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codeName="ThisWorkbook" defaultThemeVersion="124226"/>
  <bookViews>
    <workbookView xWindow="240" yWindow="10095" windowWidth="11520" windowHeight="1170" tabRatio="866" activeTab="8"/>
  </bookViews>
  <sheets>
    <sheet name="Standings" sheetId="30" r:id="rId1"/>
    <sheet name="Breakdown" sheetId="2" r:id="rId2"/>
    <sheet name="AL East" sheetId="3" r:id="rId3"/>
    <sheet name="AL Central" sheetId="4" r:id="rId4"/>
    <sheet name="AL West" sheetId="5" r:id="rId5"/>
    <sheet name="NL East" sheetId="6" r:id="rId6"/>
    <sheet name="NL Central" sheetId="7" r:id="rId7"/>
    <sheet name="NL West" sheetId="8" r:id="rId8"/>
    <sheet name="Players" sheetId="25" r:id="rId9"/>
    <sheet name="Pitchers" sheetId="10" r:id="rId10"/>
    <sheet name="FATracker" sheetId="52" r:id="rId11"/>
    <sheet name="PFs" sheetId="51" r:id="rId12"/>
    <sheet name="Age" sheetId="56" r:id="rId13"/>
    <sheet name="Glossary" sheetId="28" r:id="rId14"/>
    <sheet name="CB" sheetId="36" r:id="rId15"/>
    <sheet name="Lev" sheetId="45" r:id="rId16"/>
    <sheet name="Positions" sheetId="55" r:id="rId17"/>
  </sheets>
  <externalReferences>
    <externalReference r:id="rId18"/>
  </externalReferences>
  <definedNames>
    <definedName name="_xlnm._FilterDatabase" localSheetId="10" hidden="1">FATracker!$A$4:$FD$99</definedName>
    <definedName name="_xlnm._FilterDatabase" localSheetId="9" hidden="1">Pitchers!$A$1:$X$241</definedName>
    <definedName name="_xlnm._FilterDatabase" localSheetId="8" hidden="1">Players!$A$1:$Y$256</definedName>
    <definedName name="_xlnm._FilterDatabase" localSheetId="0" hidden="1">Standings!$L$13:$V$18</definedName>
    <definedName name="AL">#REF!</definedName>
    <definedName name="NL">#REF!</definedName>
    <definedName name="w">#REF!</definedName>
    <definedName name="Z_7A55F5B4_9814_4FF4_8DD1_F95BAE450F6C_.wvu.Cols" localSheetId="1" hidden="1">Breakdown!$C:$G</definedName>
    <definedName name="Z_7A55F5B4_9814_4FF4_8DD1_F95BAE450F6C_.wvu.FilterData" localSheetId="9" hidden="1">Pitchers!$B$1:$D$143</definedName>
  </definedNames>
  <calcPr calcId="145621"/>
  <customWorkbookViews>
    <customWorkbookView name="David Ogren  - Personal View" guid="{7A55F5B4-9814-4FF4-8DD1-F95BAE450F6C}" mergeInterval="0" personalView="1" maximized="1" windowWidth="1276" windowHeight="596" tabRatio="851" activeSheetId="3"/>
  </customWorkbookViews>
</workbook>
</file>

<file path=xl/calcChain.xml><?xml version="1.0" encoding="utf-8"?>
<calcChain xmlns="http://schemas.openxmlformats.org/spreadsheetml/2006/main">
  <c r="C57" i="7" l="1"/>
  <c r="C56" i="7"/>
  <c r="C55" i="7"/>
  <c r="K23" i="7" l="1"/>
  <c r="K49" i="4" l="1"/>
  <c r="P8" i="10" l="1"/>
  <c r="C10" i="10" l="1"/>
  <c r="K16" i="5" l="1"/>
  <c r="K22" i="7" l="1"/>
  <c r="D23" i="45" l="1"/>
  <c r="D4" i="45"/>
  <c r="D99" i="52"/>
  <c r="AI99" i="52" s="1"/>
  <c r="B99" i="52"/>
  <c r="D98" i="52"/>
  <c r="AH98" i="52" s="1"/>
  <c r="B98" i="52"/>
  <c r="D97" i="52"/>
  <c r="B97" i="52"/>
  <c r="D96" i="52"/>
  <c r="B96" i="52"/>
  <c r="D95" i="52"/>
  <c r="AK95" i="52" s="1"/>
  <c r="B95" i="52"/>
  <c r="D94" i="52"/>
  <c r="AG94" i="52" s="1"/>
  <c r="B94" i="52"/>
  <c r="D93" i="52"/>
  <c r="B93" i="52"/>
  <c r="D92" i="52"/>
  <c r="B92" i="52"/>
  <c r="D91" i="52"/>
  <c r="M91" i="52" s="1"/>
  <c r="B91" i="52"/>
  <c r="D90" i="52"/>
  <c r="B90" i="52"/>
  <c r="D89" i="52"/>
  <c r="B89" i="52"/>
  <c r="D88" i="52"/>
  <c r="B88" i="52"/>
  <c r="D87" i="52"/>
  <c r="M87" i="52" s="1"/>
  <c r="B87" i="52"/>
  <c r="D86" i="52"/>
  <c r="AF86" i="52" s="1"/>
  <c r="B86" i="52"/>
  <c r="D85" i="52"/>
  <c r="AK85" i="52" s="1"/>
  <c r="B85" i="52"/>
  <c r="D84" i="52"/>
  <c r="AH84" i="52" s="1"/>
  <c r="B84" i="52"/>
  <c r="D83" i="52"/>
  <c r="M83" i="52" s="1"/>
  <c r="B83" i="52"/>
  <c r="D82" i="52"/>
  <c r="B82" i="52"/>
  <c r="D81" i="52"/>
  <c r="B81" i="52"/>
  <c r="D80" i="52"/>
  <c r="B80" i="52"/>
  <c r="D79" i="52"/>
  <c r="B79" i="52"/>
  <c r="D78" i="52"/>
  <c r="B78" i="52"/>
  <c r="D77" i="52"/>
  <c r="B77" i="52"/>
  <c r="D76" i="52"/>
  <c r="B76" i="52"/>
  <c r="D75" i="52"/>
  <c r="B75" i="52"/>
  <c r="D74" i="52"/>
  <c r="B74" i="52"/>
  <c r="D73" i="52"/>
  <c r="B73" i="52"/>
  <c r="D72" i="52"/>
  <c r="AJ72" i="52" s="1"/>
  <c r="B72" i="52"/>
  <c r="D71" i="52"/>
  <c r="AE71" i="52" s="1"/>
  <c r="B71" i="52"/>
  <c r="D70" i="52"/>
  <c r="AA70" i="52" s="1"/>
  <c r="B70" i="52"/>
  <c r="D69" i="52"/>
  <c r="M69" i="52" s="1"/>
  <c r="B69" i="52"/>
  <c r="D68" i="52"/>
  <c r="B68" i="52"/>
  <c r="D67" i="52"/>
  <c r="B67" i="52"/>
  <c r="D66" i="52"/>
  <c r="B66" i="52"/>
  <c r="D65" i="52"/>
  <c r="M65" i="52" s="1"/>
  <c r="B65" i="52"/>
  <c r="D64" i="52"/>
  <c r="B64" i="52"/>
  <c r="D63" i="52"/>
  <c r="M63" i="52" s="1"/>
  <c r="B63" i="52"/>
  <c r="D62" i="52"/>
  <c r="B62" i="52"/>
  <c r="D61" i="52"/>
  <c r="B61" i="52"/>
  <c r="D60" i="52"/>
  <c r="M60" i="52" s="1"/>
  <c r="B60" i="52"/>
  <c r="D59" i="52"/>
  <c r="B59" i="52"/>
  <c r="D58" i="52"/>
  <c r="B58" i="52"/>
  <c r="D57" i="52"/>
  <c r="B57" i="52"/>
  <c r="D56" i="52"/>
  <c r="AJ56" i="52" s="1"/>
  <c r="B56" i="52"/>
  <c r="D55" i="52"/>
  <c r="B55" i="52"/>
  <c r="D54" i="52"/>
  <c r="B54" i="52"/>
  <c r="D53" i="52"/>
  <c r="AK53" i="52" s="1"/>
  <c r="B53" i="52"/>
  <c r="D52" i="52"/>
  <c r="B52" i="52"/>
  <c r="D51" i="52"/>
  <c r="M51" i="52" s="1"/>
  <c r="B51" i="52"/>
  <c r="D50" i="52"/>
  <c r="B50" i="52"/>
  <c r="D49" i="52"/>
  <c r="B49" i="52"/>
  <c r="D48" i="52"/>
  <c r="B48" i="52"/>
  <c r="D47" i="52"/>
  <c r="B47" i="52"/>
  <c r="D46" i="52"/>
  <c r="B46" i="52"/>
  <c r="D45" i="52"/>
  <c r="B45" i="52"/>
  <c r="D44" i="52"/>
  <c r="AJ44" i="52" s="1"/>
  <c r="B44" i="52"/>
  <c r="D43" i="52"/>
  <c r="AI43" i="52" s="1"/>
  <c r="B43" i="52"/>
  <c r="D42" i="52"/>
  <c r="B42" i="52"/>
  <c r="D41" i="52"/>
  <c r="AB41" i="52" s="1"/>
  <c r="B41" i="52"/>
  <c r="D40" i="52"/>
  <c r="B40" i="52"/>
  <c r="D39" i="52"/>
  <c r="B39" i="52"/>
  <c r="D38" i="52"/>
  <c r="AJ38" i="52" s="1"/>
  <c r="B38" i="52"/>
  <c r="D37" i="52"/>
  <c r="B37" i="52"/>
  <c r="D36" i="52"/>
  <c r="B36" i="52"/>
  <c r="D35" i="52"/>
  <c r="B35" i="52"/>
  <c r="D34" i="52"/>
  <c r="B34" i="52"/>
  <c r="D33" i="52"/>
  <c r="B33" i="52"/>
  <c r="D32" i="52"/>
  <c r="B32" i="52"/>
  <c r="D31" i="52"/>
  <c r="M31" i="52" s="1"/>
  <c r="B31" i="52"/>
  <c r="D30" i="52"/>
  <c r="B30" i="52"/>
  <c r="D29" i="52"/>
  <c r="B29" i="52"/>
  <c r="D28" i="52"/>
  <c r="AJ28" i="52" s="1"/>
  <c r="B28" i="52"/>
  <c r="D27" i="52"/>
  <c r="B27" i="52"/>
  <c r="D26" i="52"/>
  <c r="B26" i="52"/>
  <c r="D25" i="52"/>
  <c r="B25" i="52"/>
  <c r="D24" i="52"/>
  <c r="AD24" i="52" s="1"/>
  <c r="B24" i="52"/>
  <c r="D23" i="52"/>
  <c r="B23" i="52"/>
  <c r="D22" i="52"/>
  <c r="B22" i="52"/>
  <c r="D21" i="52"/>
  <c r="B21" i="52"/>
  <c r="D20" i="52"/>
  <c r="B20" i="52"/>
  <c r="D19" i="52"/>
  <c r="B19" i="52"/>
  <c r="D18" i="52"/>
  <c r="B18" i="52"/>
  <c r="D17" i="52"/>
  <c r="B17" i="52"/>
  <c r="D16" i="52"/>
  <c r="M16" i="52" s="1"/>
  <c r="B16" i="52"/>
  <c r="D15" i="52"/>
  <c r="B15" i="52"/>
  <c r="D14" i="52"/>
  <c r="B14" i="52"/>
  <c r="D13" i="52"/>
  <c r="B13" i="52"/>
  <c r="D12" i="52"/>
  <c r="B12" i="52"/>
  <c r="D11" i="52"/>
  <c r="B11" i="52"/>
  <c r="D10" i="52"/>
  <c r="B10" i="52"/>
  <c r="D9" i="52"/>
  <c r="B9" i="52"/>
  <c r="D8" i="52"/>
  <c r="M8" i="52" s="1"/>
  <c r="B8" i="52"/>
  <c r="D7" i="52"/>
  <c r="M7" i="52" s="1"/>
  <c r="B7" i="52"/>
  <c r="D6" i="52"/>
  <c r="B6" i="52"/>
  <c r="D5" i="52"/>
  <c r="B5" i="52"/>
  <c r="G172" i="10"/>
  <c r="G147" i="10"/>
  <c r="G97" i="10"/>
  <c r="G137" i="10"/>
  <c r="G153" i="10"/>
  <c r="G157" i="10"/>
  <c r="G102" i="10"/>
  <c r="G149" i="10"/>
  <c r="G155" i="10"/>
  <c r="G162" i="10"/>
  <c r="G159" i="10"/>
  <c r="G146" i="10"/>
  <c r="G152" i="10"/>
  <c r="G139" i="10"/>
  <c r="G69" i="10"/>
  <c r="G133" i="10"/>
  <c r="G94" i="10"/>
  <c r="G108" i="10"/>
  <c r="G131" i="10"/>
  <c r="G130" i="10"/>
  <c r="G124" i="10"/>
  <c r="G134" i="10"/>
  <c r="G117" i="10"/>
  <c r="G51" i="10"/>
  <c r="G109" i="10"/>
  <c r="G175" i="10"/>
  <c r="G96" i="10"/>
  <c r="G111" i="10"/>
  <c r="G115" i="10"/>
  <c r="G113" i="10"/>
  <c r="G135" i="10"/>
  <c r="G129" i="10"/>
  <c r="G45" i="10"/>
  <c r="G86" i="10"/>
  <c r="G116" i="10"/>
  <c r="G119" i="10"/>
  <c r="G141" i="10"/>
  <c r="G103" i="10"/>
  <c r="G65" i="10"/>
  <c r="G89" i="10"/>
  <c r="G75" i="10"/>
  <c r="G98" i="10"/>
  <c r="G110" i="10"/>
  <c r="G140" i="10"/>
  <c r="G92" i="10"/>
  <c r="G79" i="10"/>
  <c r="G85" i="10"/>
  <c r="G71" i="10"/>
  <c r="G107" i="10"/>
  <c r="G82" i="10"/>
  <c r="G58" i="10"/>
  <c r="G53" i="10"/>
  <c r="G59" i="10"/>
  <c r="G42" i="10"/>
  <c r="G83" i="10"/>
  <c r="G68" i="10"/>
  <c r="G77" i="10"/>
  <c r="G160" i="10"/>
  <c r="G78" i="10"/>
  <c r="G80" i="10"/>
  <c r="G28" i="10"/>
  <c r="G61" i="10"/>
  <c r="G29" i="10"/>
  <c r="G35" i="10"/>
  <c r="G49" i="10"/>
  <c r="G44" i="10"/>
  <c r="G55" i="10"/>
  <c r="G57" i="10"/>
  <c r="G154" i="10"/>
  <c r="G66" i="10"/>
  <c r="G41" i="10"/>
  <c r="G33" i="10"/>
  <c r="G24" i="10"/>
  <c r="G16" i="10"/>
  <c r="G22" i="10"/>
  <c r="G74" i="10"/>
  <c r="G25" i="10"/>
  <c r="G34" i="10"/>
  <c r="G38" i="10"/>
  <c r="G31" i="10"/>
  <c r="G10" i="10"/>
  <c r="G21" i="10"/>
  <c r="G19" i="10"/>
  <c r="G14" i="10"/>
  <c r="G17" i="10"/>
  <c r="G12" i="10"/>
  <c r="G20" i="10"/>
  <c r="G15" i="10"/>
  <c r="G8" i="10"/>
  <c r="G5" i="10"/>
  <c r="AK99" i="52"/>
  <c r="AJ99" i="52" l="1"/>
  <c r="AF95" i="52"/>
  <c r="AL99" i="52"/>
  <c r="AE47" i="52"/>
  <c r="M39" i="52"/>
  <c r="AB39" i="52"/>
  <c r="M48" i="52"/>
  <c r="M55" i="52"/>
  <c r="AC53" i="52"/>
  <c r="M68" i="52"/>
  <c r="AH69" i="52"/>
  <c r="AD72" i="52"/>
  <c r="M36" i="52"/>
  <c r="M53" i="52"/>
  <c r="M72" i="52"/>
  <c r="M75" i="52"/>
  <c r="AH44" i="52"/>
  <c r="AK56" i="52"/>
  <c r="AI39" i="52"/>
  <c r="AI44" i="52"/>
  <c r="M84" i="52"/>
  <c r="M27" i="52"/>
  <c r="M44" i="52"/>
  <c r="M20" i="52"/>
  <c r="AC44" i="52"/>
  <c r="AJ53" i="52"/>
  <c r="AH56" i="52"/>
  <c r="AB66" i="52"/>
  <c r="M93" i="52"/>
  <c r="AC95" i="52"/>
  <c r="M11" i="52"/>
  <c r="AH39" i="52"/>
  <c r="AA43" i="52"/>
  <c r="AD44" i="52"/>
  <c r="AH53" i="52"/>
  <c r="AC56" i="52"/>
  <c r="AI72" i="52"/>
  <c r="AA86" i="52"/>
  <c r="AC28" i="52"/>
  <c r="M40" i="52"/>
  <c r="AF43" i="52"/>
  <c r="AE56" i="52"/>
  <c r="AG28" i="52"/>
  <c r="AK28" i="52"/>
  <c r="M15" i="52"/>
  <c r="AJ35" i="52"/>
  <c r="AH35" i="52"/>
  <c r="AC35" i="52"/>
  <c r="AK35" i="52"/>
  <c r="AE35" i="52"/>
  <c r="AG35" i="52"/>
  <c r="M45" i="52"/>
  <c r="AJ24" i="52"/>
  <c r="AK24" i="52"/>
  <c r="AC24" i="52"/>
  <c r="AG24" i="52"/>
  <c r="AG33" i="52"/>
  <c r="M35" i="52"/>
  <c r="AI35" i="52"/>
  <c r="M19" i="52"/>
  <c r="AH24" i="52"/>
  <c r="AC33" i="52"/>
  <c r="AA35" i="52"/>
  <c r="AL35" i="52"/>
  <c r="M12" i="52"/>
  <c r="M23" i="52"/>
  <c r="M24" i="52"/>
  <c r="AL24" i="52"/>
  <c r="M32" i="52"/>
  <c r="AK33" i="52"/>
  <c r="AD35" i="52"/>
  <c r="AF38" i="52"/>
  <c r="AA44" i="52"/>
  <c r="AG44" i="52"/>
  <c r="AL44" i="52"/>
  <c r="M49" i="52"/>
  <c r="M64" i="52"/>
  <c r="AD69" i="52"/>
  <c r="AK69" i="52"/>
  <c r="AK70" i="52"/>
  <c r="AF71" i="52"/>
  <c r="AA72" i="52"/>
  <c r="AG72" i="52"/>
  <c r="AL72" i="52"/>
  <c r="M80" i="52"/>
  <c r="AD84" i="52"/>
  <c r="AL84" i="52"/>
  <c r="AC85" i="52"/>
  <c r="AI86" i="52"/>
  <c r="M94" i="52"/>
  <c r="AH94" i="52"/>
  <c r="AG95" i="52"/>
  <c r="AC98" i="52"/>
  <c r="AK98" i="52"/>
  <c r="AD28" i="52"/>
  <c r="AL28" i="52"/>
  <c r="AA56" i="52"/>
  <c r="AG56" i="52"/>
  <c r="AL56" i="52"/>
  <c r="AC66" i="52"/>
  <c r="AF69" i="52"/>
  <c r="AA71" i="52"/>
  <c r="AI71" i="52"/>
  <c r="AC72" i="52"/>
  <c r="AH72" i="52"/>
  <c r="AG84" i="52"/>
  <c r="AF85" i="52"/>
  <c r="AC94" i="52"/>
  <c r="AK94" i="52"/>
  <c r="AD98" i="52"/>
  <c r="AL98" i="52"/>
  <c r="AI66" i="52"/>
  <c r="AD71" i="52"/>
  <c r="AL71" i="52"/>
  <c r="AG85" i="52"/>
  <c r="M90" i="52"/>
  <c r="AD94" i="52"/>
  <c r="AL94" i="52"/>
  <c r="M97" i="52"/>
  <c r="AG98" i="52"/>
  <c r="M28" i="52"/>
  <c r="AH28" i="52"/>
  <c r="AD39" i="52"/>
  <c r="AE44" i="52"/>
  <c r="AK44" i="52"/>
  <c r="M52" i="52"/>
  <c r="AD53" i="52"/>
  <c r="M56" i="52"/>
  <c r="AD56" i="52"/>
  <c r="AI56" i="52"/>
  <c r="AC69" i="52"/>
  <c r="AJ69" i="52"/>
  <c r="M71" i="52"/>
  <c r="AE72" i="52"/>
  <c r="AK72" i="52"/>
  <c r="M76" i="52"/>
  <c r="AC84" i="52"/>
  <c r="AK84" i="52"/>
  <c r="M98" i="52"/>
  <c r="M6" i="52"/>
  <c r="M9" i="52"/>
  <c r="M18" i="52"/>
  <c r="M81" i="52"/>
  <c r="M59" i="52"/>
  <c r="M5" i="52"/>
  <c r="M14" i="52"/>
  <c r="M17" i="52"/>
  <c r="AL30" i="52"/>
  <c r="AH30" i="52"/>
  <c r="AD30" i="52"/>
  <c r="M30" i="52"/>
  <c r="AK30" i="52"/>
  <c r="AG30" i="52"/>
  <c r="AC30" i="52"/>
  <c r="AI30" i="52"/>
  <c r="AE30" i="52"/>
  <c r="AA30" i="52"/>
  <c r="AB30" i="52"/>
  <c r="AI41" i="52"/>
  <c r="AE41" i="52"/>
  <c r="AA41" i="52"/>
  <c r="AJ41" i="52"/>
  <c r="AD41" i="52"/>
  <c r="M41" i="52"/>
  <c r="AH41" i="52"/>
  <c r="AC41" i="52"/>
  <c r="AK41" i="52"/>
  <c r="AF41" i="52"/>
  <c r="AG41" i="52"/>
  <c r="M13" i="52"/>
  <c r="M26" i="52"/>
  <c r="AF30" i="52"/>
  <c r="AL41" i="52"/>
  <c r="M10" i="52"/>
  <c r="M22" i="52"/>
  <c r="AJ30" i="52"/>
  <c r="M34" i="52"/>
  <c r="AL38" i="52"/>
  <c r="AH38" i="52"/>
  <c r="AD38" i="52"/>
  <c r="M38" i="52"/>
  <c r="AK38" i="52"/>
  <c r="AG38" i="52"/>
  <c r="AC38" i="52"/>
  <c r="AI38" i="52"/>
  <c r="AE38" i="52"/>
  <c r="AA38" i="52"/>
  <c r="AB38" i="52"/>
  <c r="M46" i="52"/>
  <c r="M57" i="52"/>
  <c r="M73" i="52"/>
  <c r="AB33" i="52"/>
  <c r="AF33" i="52"/>
  <c r="AJ33" i="52"/>
  <c r="AL47" i="52"/>
  <c r="AH47" i="52"/>
  <c r="AD47" i="52"/>
  <c r="M47" i="52"/>
  <c r="AK47" i="52"/>
  <c r="AG47" i="52"/>
  <c r="AC47" i="52"/>
  <c r="AB47" i="52"/>
  <c r="AJ47" i="52"/>
  <c r="M21" i="52"/>
  <c r="AA24" i="52"/>
  <c r="AE24" i="52"/>
  <c r="AI24" i="52"/>
  <c r="M25" i="52"/>
  <c r="AA28" i="52"/>
  <c r="AE28" i="52"/>
  <c r="AI28" i="52"/>
  <c r="M29" i="52"/>
  <c r="M33" i="52"/>
  <c r="AD33" i="52"/>
  <c r="AH33" i="52"/>
  <c r="AL33" i="52"/>
  <c r="AB35" i="52"/>
  <c r="AF35" i="52"/>
  <c r="M37" i="52"/>
  <c r="AK39" i="52"/>
  <c r="AG39" i="52"/>
  <c r="AC39" i="52"/>
  <c r="AE39" i="52"/>
  <c r="AJ39" i="52"/>
  <c r="AL43" i="52"/>
  <c r="AH43" i="52"/>
  <c r="AD43" i="52"/>
  <c r="M43" i="52"/>
  <c r="AK43" i="52"/>
  <c r="AG43" i="52"/>
  <c r="AC43" i="52"/>
  <c r="AB43" i="52"/>
  <c r="AJ43" i="52"/>
  <c r="AF47" i="52"/>
  <c r="AL70" i="52"/>
  <c r="AH70" i="52"/>
  <c r="AD70" i="52"/>
  <c r="M70" i="52"/>
  <c r="AJ70" i="52"/>
  <c r="AE70" i="52"/>
  <c r="AI70" i="52"/>
  <c r="AC70" i="52"/>
  <c r="AF70" i="52"/>
  <c r="AB70" i="52"/>
  <c r="AG70" i="52"/>
  <c r="AB24" i="52"/>
  <c r="AF24" i="52"/>
  <c r="AB28" i="52"/>
  <c r="AF28" i="52"/>
  <c r="AA33" i="52"/>
  <c r="AE33" i="52"/>
  <c r="AI33" i="52"/>
  <c r="AA39" i="52"/>
  <c r="AF39" i="52"/>
  <c r="AL39" i="52"/>
  <c r="M42" i="52"/>
  <c r="AE43" i="52"/>
  <c r="AA47" i="52"/>
  <c r="AI47" i="52"/>
  <c r="M50" i="52"/>
  <c r="M54" i="52"/>
  <c r="M61" i="52"/>
  <c r="AB44" i="52"/>
  <c r="AF44" i="52"/>
  <c r="AF53" i="52"/>
  <c r="M58" i="52"/>
  <c r="M96" i="52"/>
  <c r="AH99" i="52"/>
  <c r="AD99" i="52"/>
  <c r="M99" i="52"/>
  <c r="AE99" i="52"/>
  <c r="AA99" i="52"/>
  <c r="AF99" i="52"/>
  <c r="AG99" i="52"/>
  <c r="AC99" i="52"/>
  <c r="AB99" i="52"/>
  <c r="AI53" i="52"/>
  <c r="AE53" i="52"/>
  <c r="AA53" i="52"/>
  <c r="AB53" i="52"/>
  <c r="AG53" i="52"/>
  <c r="AL53" i="52"/>
  <c r="M62" i="52"/>
  <c r="AL66" i="52"/>
  <c r="AH66" i="52"/>
  <c r="AD66" i="52"/>
  <c r="M66" i="52"/>
  <c r="AK66" i="52"/>
  <c r="AF66" i="52"/>
  <c r="AA66" i="52"/>
  <c r="AJ66" i="52"/>
  <c r="AE66" i="52"/>
  <c r="AG66" i="52"/>
  <c r="M77" i="52"/>
  <c r="M82" i="52"/>
  <c r="AB56" i="52"/>
  <c r="AF56" i="52"/>
  <c r="M67" i="52"/>
  <c r="AI69" i="52"/>
  <c r="AE69" i="52"/>
  <c r="AA69" i="52"/>
  <c r="AB69" i="52"/>
  <c r="AG69" i="52"/>
  <c r="AL69" i="52"/>
  <c r="AK71" i="52"/>
  <c r="AG71" i="52"/>
  <c r="AC71" i="52"/>
  <c r="AJ71" i="52"/>
  <c r="AB71" i="52"/>
  <c r="AH71" i="52"/>
  <c r="M74" i="52"/>
  <c r="M79" i="52"/>
  <c r="M78" i="52"/>
  <c r="AK86" i="52"/>
  <c r="AG86" i="52"/>
  <c r="AC86" i="52"/>
  <c r="AL86" i="52"/>
  <c r="AH86" i="52"/>
  <c r="AD86" i="52"/>
  <c r="M86" i="52"/>
  <c r="AB86" i="52"/>
  <c r="AJ86" i="52"/>
  <c r="AB72" i="52"/>
  <c r="AF72" i="52"/>
  <c r="AL85" i="52"/>
  <c r="AH85" i="52"/>
  <c r="AD85" i="52"/>
  <c r="M85" i="52"/>
  <c r="AI85" i="52"/>
  <c r="AE85" i="52"/>
  <c r="AA85" i="52"/>
  <c r="AB85" i="52"/>
  <c r="AJ85" i="52"/>
  <c r="AE86" i="52"/>
  <c r="M89" i="52"/>
  <c r="M92" i="52"/>
  <c r="AB84" i="52"/>
  <c r="AF84" i="52"/>
  <c r="AJ84" i="52"/>
  <c r="M88" i="52"/>
  <c r="AA84" i="52"/>
  <c r="AE84" i="52"/>
  <c r="AI84" i="52"/>
  <c r="AL95" i="52"/>
  <c r="AH95" i="52"/>
  <c r="AD95" i="52"/>
  <c r="M95" i="52"/>
  <c r="AI95" i="52"/>
  <c r="AE95" i="52"/>
  <c r="AA95" i="52"/>
  <c r="AB95" i="52"/>
  <c r="AJ95" i="52"/>
  <c r="AB94" i="52"/>
  <c r="AF94" i="52"/>
  <c r="AJ94" i="52"/>
  <c r="AB98" i="52"/>
  <c r="AF98" i="52"/>
  <c r="AJ98" i="52"/>
  <c r="AA94" i="52"/>
  <c r="AE94" i="52"/>
  <c r="AI94" i="52"/>
  <c r="AA98" i="52"/>
  <c r="AE98" i="52"/>
  <c r="AI98" i="52"/>
  <c r="C32" i="10"/>
  <c r="D164" i="25" l="1"/>
  <c r="D165" i="25"/>
  <c r="D104" i="25" l="1"/>
  <c r="O11" i="30" l="1"/>
  <c r="P3" i="10" l="1"/>
  <c r="P74" i="10"/>
  <c r="P70" i="10"/>
  <c r="P9" i="10"/>
  <c r="P34" i="10"/>
  <c r="P6" i="10"/>
  <c r="P4" i="10"/>
  <c r="P16" i="10"/>
  <c r="P10" i="10"/>
  <c r="P5" i="10"/>
  <c r="P40" i="10"/>
  <c r="P24" i="10"/>
  <c r="P15" i="10"/>
  <c r="P12" i="10"/>
  <c r="P35" i="10"/>
  <c r="P29" i="10"/>
  <c r="P7" i="10"/>
  <c r="P13" i="10"/>
  <c r="P104" i="10"/>
  <c r="P25" i="10"/>
  <c r="P19" i="10"/>
  <c r="P11" i="10"/>
  <c r="P26" i="10"/>
  <c r="P30" i="10"/>
  <c r="P56" i="10"/>
  <c r="P62" i="10"/>
  <c r="P57" i="10"/>
  <c r="P17" i="10"/>
  <c r="P113" i="10"/>
  <c r="P173" i="10"/>
  <c r="P151" i="10"/>
  <c r="P36" i="10"/>
  <c r="P28" i="10"/>
  <c r="P64" i="10"/>
  <c r="P190" i="10"/>
  <c r="P112" i="10"/>
  <c r="P48" i="10"/>
  <c r="P91" i="10"/>
  <c r="P79" i="10"/>
  <c r="P47" i="10"/>
  <c r="P55" i="10"/>
  <c r="P210" i="10"/>
  <c r="P59" i="10"/>
  <c r="P71" i="10"/>
  <c r="P51" i="10"/>
  <c r="P73" i="10"/>
  <c r="P18" i="10"/>
  <c r="P209" i="10"/>
  <c r="P21" i="10"/>
  <c r="P138" i="10"/>
  <c r="P14" i="10"/>
  <c r="P95" i="10"/>
  <c r="P53" i="10"/>
  <c r="P123" i="10"/>
  <c r="P65" i="10"/>
  <c r="P85" i="10"/>
  <c r="P134" i="10"/>
  <c r="P22" i="10"/>
  <c r="P103" i="10"/>
  <c r="P199" i="10"/>
  <c r="P90" i="10"/>
  <c r="P156" i="10"/>
  <c r="P110" i="10"/>
  <c r="P148" i="10"/>
  <c r="P42" i="10"/>
  <c r="P211" i="10"/>
  <c r="P37" i="10"/>
  <c r="P99" i="10"/>
  <c r="P82" i="10"/>
  <c r="P107" i="10"/>
  <c r="P20" i="10"/>
  <c r="P167" i="10"/>
  <c r="P72" i="10"/>
  <c r="P33" i="10"/>
  <c r="P32" i="10"/>
  <c r="P38" i="10"/>
  <c r="P75" i="10"/>
  <c r="P120" i="10"/>
  <c r="P183" i="10"/>
  <c r="P58" i="10"/>
  <c r="P44" i="10"/>
  <c r="P187" i="10"/>
  <c r="P63" i="10"/>
  <c r="P130" i="10"/>
  <c r="P46" i="10"/>
  <c r="P52" i="10"/>
  <c r="P152" i="10"/>
  <c r="P146" i="10"/>
  <c r="P39" i="10"/>
  <c r="P109" i="10"/>
  <c r="P80" i="10"/>
  <c r="P89" i="10"/>
  <c r="P165" i="10"/>
  <c r="P124" i="10"/>
  <c r="P115" i="10"/>
  <c r="P174" i="10"/>
  <c r="P23" i="10"/>
  <c r="P129" i="10"/>
  <c r="P43" i="10"/>
  <c r="P131" i="10"/>
  <c r="P117" i="10"/>
  <c r="P88" i="10"/>
  <c r="P69" i="10"/>
  <c r="P61" i="10"/>
  <c r="P140" i="10"/>
  <c r="P101" i="10"/>
  <c r="P54" i="10"/>
  <c r="P102" i="10"/>
  <c r="P78" i="10"/>
  <c r="P126" i="10"/>
  <c r="P238" i="10"/>
  <c r="P206" i="10"/>
  <c r="P108" i="10"/>
  <c r="P214" i="10"/>
  <c r="P118" i="10"/>
  <c r="P83" i="10"/>
  <c r="P60" i="10"/>
  <c r="P45" i="10"/>
  <c r="P145" i="10"/>
  <c r="P201" i="10"/>
  <c r="P125" i="10"/>
  <c r="P191" i="10"/>
  <c r="P159" i="10"/>
  <c r="P100" i="10"/>
  <c r="P122" i="10"/>
  <c r="P86" i="10"/>
  <c r="P158" i="10"/>
  <c r="P162" i="10"/>
  <c r="P141" i="10"/>
  <c r="P228" i="10"/>
  <c r="P195" i="10"/>
  <c r="P181" i="10"/>
  <c r="P94" i="10"/>
  <c r="P188" i="10"/>
  <c r="P177" i="10"/>
  <c r="P147" i="10"/>
  <c r="P186" i="10"/>
  <c r="P230" i="10"/>
  <c r="P154" i="10"/>
  <c r="P155" i="10"/>
  <c r="P92" i="10"/>
  <c r="P202" i="10"/>
  <c r="P27" i="10"/>
  <c r="P121" i="10"/>
  <c r="P31" i="10"/>
  <c r="P142" i="10"/>
  <c r="P135" i="10"/>
  <c r="P196" i="10"/>
  <c r="P119" i="10"/>
  <c r="P49" i="10"/>
  <c r="P170" i="10"/>
  <c r="P168" i="10"/>
  <c r="P66" i="10"/>
  <c r="P98" i="10"/>
  <c r="P175" i="10"/>
  <c r="P137" i="10"/>
  <c r="P212" i="10"/>
  <c r="P198" i="10"/>
  <c r="P221" i="10"/>
  <c r="P136" i="10"/>
  <c r="P163" i="10"/>
  <c r="P208" i="10"/>
  <c r="P180" i="10"/>
  <c r="P171" i="10"/>
  <c r="P50" i="10"/>
  <c r="P132" i="10"/>
  <c r="P169" i="10"/>
  <c r="P157" i="10"/>
  <c r="P179" i="10"/>
  <c r="P143" i="10"/>
  <c r="P93" i="10"/>
  <c r="P149" i="10"/>
  <c r="P226" i="10"/>
  <c r="P114" i="10"/>
  <c r="P217" i="10"/>
  <c r="P160" i="10"/>
  <c r="P105" i="10"/>
  <c r="P203" i="10"/>
  <c r="P239" i="10"/>
  <c r="P229" i="10"/>
  <c r="P144" i="10"/>
  <c r="P96" i="10"/>
  <c r="P222" i="10"/>
  <c r="P87" i="10"/>
  <c r="P81" i="10"/>
  <c r="P127" i="10"/>
  <c r="P237" i="10"/>
  <c r="P41" i="10"/>
  <c r="P205" i="10"/>
  <c r="P68" i="10"/>
  <c r="P232" i="10"/>
  <c r="P193" i="10"/>
  <c r="P224" i="10"/>
  <c r="P176" i="10"/>
  <c r="P182" i="10"/>
  <c r="P227" i="10"/>
  <c r="P213" i="10"/>
  <c r="P106" i="10"/>
  <c r="P184" i="10"/>
  <c r="P139" i="10"/>
  <c r="P111" i="10"/>
  <c r="P234" i="10"/>
  <c r="P223" i="10"/>
  <c r="P216" i="10"/>
  <c r="P77" i="10"/>
  <c r="P133" i="10"/>
  <c r="P84" i="10"/>
  <c r="P116" i="10"/>
  <c r="P200" i="10"/>
  <c r="P97" i="10"/>
  <c r="P204" i="10"/>
  <c r="P215" i="10"/>
  <c r="P219" i="10"/>
  <c r="P233" i="10"/>
  <c r="P218" i="10"/>
  <c r="P197" i="10"/>
  <c r="P178" i="10"/>
  <c r="P67" i="10"/>
  <c r="P128" i="10"/>
  <c r="P164" i="10"/>
  <c r="P76" i="10"/>
  <c r="P150" i="10"/>
  <c r="P194" i="10"/>
  <c r="P225" i="10"/>
  <c r="P172" i="10"/>
  <c r="P153" i="10"/>
  <c r="P236" i="10"/>
  <c r="P231" i="10"/>
  <c r="P235" i="10"/>
  <c r="P161" i="10"/>
  <c r="P220" i="10"/>
  <c r="P207" i="10"/>
  <c r="P166" i="10"/>
  <c r="P189" i="10"/>
  <c r="P241" i="10"/>
  <c r="P240" i="10"/>
  <c r="P192" i="10"/>
  <c r="P185" i="10"/>
  <c r="P2" i="10"/>
  <c r="C3" i="10"/>
  <c r="C7" i="10"/>
  <c r="C4" i="10"/>
  <c r="C8" i="10"/>
  <c r="C14" i="10"/>
  <c r="C5" i="10"/>
  <c r="C26" i="10"/>
  <c r="C9" i="10"/>
  <c r="C17" i="10"/>
  <c r="C12" i="10"/>
  <c r="C19" i="10"/>
  <c r="C23" i="10"/>
  <c r="C18" i="10"/>
  <c r="C21" i="10"/>
  <c r="C20" i="10"/>
  <c r="C15" i="10"/>
  <c r="C11" i="10"/>
  <c r="C25" i="10"/>
  <c r="C24" i="10"/>
  <c r="C6" i="10"/>
  <c r="C47" i="10"/>
  <c r="C27" i="10"/>
  <c r="C31" i="10"/>
  <c r="C106" i="10"/>
  <c r="C55" i="10"/>
  <c r="C34" i="10"/>
  <c r="C40" i="10"/>
  <c r="C16" i="10"/>
  <c r="C41" i="10"/>
  <c r="C38" i="10"/>
  <c r="C22" i="10"/>
  <c r="C52" i="10"/>
  <c r="C179" i="10"/>
  <c r="C73" i="10"/>
  <c r="C43" i="10"/>
  <c r="C107" i="10"/>
  <c r="C37" i="10"/>
  <c r="C66" i="10"/>
  <c r="C128" i="10"/>
  <c r="C60" i="10"/>
  <c r="C36" i="10"/>
  <c r="C13" i="10"/>
  <c r="C74" i="10"/>
  <c r="C35" i="10"/>
  <c r="C49" i="10"/>
  <c r="C54" i="10"/>
  <c r="C82" i="10"/>
  <c r="C39" i="10"/>
  <c r="C77" i="10"/>
  <c r="C46" i="10"/>
  <c r="C87" i="10"/>
  <c r="C156" i="10"/>
  <c r="C154" i="10"/>
  <c r="C78" i="10"/>
  <c r="C42" i="10"/>
  <c r="C109" i="10"/>
  <c r="C80" i="10"/>
  <c r="C129" i="10"/>
  <c r="C118" i="10"/>
  <c r="C61" i="10"/>
  <c r="C138" i="10"/>
  <c r="C68" i="10"/>
  <c r="C83" i="10"/>
  <c r="C56" i="10"/>
  <c r="C44" i="10"/>
  <c r="C59" i="10"/>
  <c r="C29" i="10"/>
  <c r="C57" i="10"/>
  <c r="C84" i="10"/>
  <c r="C67" i="10"/>
  <c r="C58" i="10"/>
  <c r="C53" i="10"/>
  <c r="C71" i="10"/>
  <c r="C97" i="10"/>
  <c r="C104" i="10"/>
  <c r="C120" i="10"/>
  <c r="C112" i="10"/>
  <c r="C103" i="10"/>
  <c r="C45" i="10"/>
  <c r="C101" i="10"/>
  <c r="C98" i="10"/>
  <c r="C110" i="10"/>
  <c r="C121" i="10"/>
  <c r="C81" i="10"/>
  <c r="C119" i="10"/>
  <c r="C62" i="10"/>
  <c r="C33" i="10"/>
  <c r="C127" i="10"/>
  <c r="C92" i="10"/>
  <c r="C90" i="10"/>
  <c r="C115" i="10"/>
  <c r="C96" i="10"/>
  <c r="C88" i="10"/>
  <c r="C123" i="10"/>
  <c r="C79" i="10"/>
  <c r="C76" i="10"/>
  <c r="C63" i="10"/>
  <c r="C95" i="10"/>
  <c r="C75" i="10"/>
  <c r="C86" i="10"/>
  <c r="C72" i="10"/>
  <c r="C114" i="10"/>
  <c r="C70" i="10"/>
  <c r="C141" i="10"/>
  <c r="C100" i="10"/>
  <c r="C159" i="10"/>
  <c r="C135" i="10"/>
  <c r="C116" i="10"/>
  <c r="C65" i="10"/>
  <c r="C148" i="10"/>
  <c r="C155" i="10"/>
  <c r="C140" i="10"/>
  <c r="C113" i="10"/>
  <c r="C153" i="10"/>
  <c r="C85" i="10"/>
  <c r="C102" i="10"/>
  <c r="C145" i="10"/>
  <c r="C117" i="10"/>
  <c r="C170" i="10"/>
  <c r="C99" i="10"/>
  <c r="C89" i="10"/>
  <c r="C134" i="10"/>
  <c r="C105" i="10"/>
  <c r="C162" i="10"/>
  <c r="C50" i="10"/>
  <c r="C142" i="10"/>
  <c r="C160" i="10"/>
  <c r="C108" i="10"/>
  <c r="C175" i="10"/>
  <c r="C51" i="10"/>
  <c r="C131" i="10"/>
  <c r="C130" i="10"/>
  <c r="C111" i="10"/>
  <c r="C139" i="10"/>
  <c r="C91" i="10"/>
  <c r="C93" i="10"/>
  <c r="C28" i="10"/>
  <c r="C133" i="10"/>
  <c r="C48" i="10"/>
  <c r="C94" i="10"/>
  <c r="C158" i="10"/>
  <c r="C171" i="10"/>
  <c r="C157" i="10"/>
  <c r="C137" i="10"/>
  <c r="C177" i="10"/>
  <c r="C173" i="10"/>
  <c r="C176" i="10"/>
  <c r="C150" i="10"/>
  <c r="C149" i="10"/>
  <c r="C69" i="10"/>
  <c r="C147" i="10"/>
  <c r="C64" i="10"/>
  <c r="C172" i="10"/>
  <c r="C181" i="10"/>
  <c r="C143" i="10"/>
  <c r="C169" i="10"/>
  <c r="C161" i="10"/>
  <c r="C163" i="10"/>
  <c r="C151" i="10"/>
  <c r="C152" i="10"/>
  <c r="C124" i="10"/>
  <c r="C126" i="10"/>
  <c r="C144" i="10"/>
  <c r="C30" i="10"/>
  <c r="C146" i="10"/>
  <c r="C178" i="10"/>
  <c r="C132" i="10"/>
  <c r="C174" i="10"/>
  <c r="C164" i="10"/>
  <c r="C180" i="10"/>
  <c r="C125" i="10"/>
  <c r="C167" i="10"/>
  <c r="C166" i="10"/>
  <c r="C136" i="10"/>
  <c r="C168" i="10"/>
  <c r="C122" i="10"/>
  <c r="C165" i="10"/>
  <c r="C2" i="10"/>
  <c r="BX57" i="52"/>
  <c r="BW57" i="52"/>
  <c r="BV57" i="52"/>
  <c r="BU57" i="52"/>
  <c r="BT57" i="52"/>
  <c r="BS57" i="52"/>
  <c r="BR57" i="52"/>
  <c r="BQ57" i="52"/>
  <c r="BP57" i="52"/>
  <c r="BO57" i="52"/>
  <c r="J57" i="52"/>
  <c r="L57" i="52"/>
  <c r="I57" i="52"/>
  <c r="BN57" i="52"/>
  <c r="BM57" i="52"/>
  <c r="I58" i="52"/>
  <c r="J58" i="52"/>
  <c r="L58" i="52"/>
  <c r="BM58" i="52"/>
  <c r="BN58" i="52"/>
  <c r="BO58" i="52"/>
  <c r="BP58" i="52"/>
  <c r="BQ58" i="52"/>
  <c r="BR58" i="52"/>
  <c r="BS58" i="52"/>
  <c r="BT58" i="52"/>
  <c r="BU58" i="52"/>
  <c r="BV58" i="52"/>
  <c r="BW58" i="52"/>
  <c r="BX58" i="52"/>
  <c r="BX99" i="52"/>
  <c r="BW99" i="52"/>
  <c r="BV99" i="52"/>
  <c r="BU99" i="52"/>
  <c r="BT99" i="52"/>
  <c r="BS99" i="52"/>
  <c r="BR99" i="52"/>
  <c r="BQ99" i="52"/>
  <c r="BP99" i="52"/>
  <c r="BO99" i="52"/>
  <c r="BN99" i="52"/>
  <c r="BM99" i="52"/>
  <c r="J99" i="52"/>
  <c r="I99" i="52"/>
  <c r="L99" i="52"/>
  <c r="BX98" i="52"/>
  <c r="BW98" i="52"/>
  <c r="BV98" i="52"/>
  <c r="BU98" i="52"/>
  <c r="BT98" i="52"/>
  <c r="BS98" i="52"/>
  <c r="BR98" i="52"/>
  <c r="BQ98" i="52"/>
  <c r="BP98" i="52"/>
  <c r="BO98" i="52"/>
  <c r="BN98" i="52"/>
  <c r="BM98" i="52"/>
  <c r="J98" i="52"/>
  <c r="L98" i="52"/>
  <c r="I98" i="52"/>
  <c r="BM5" i="52"/>
  <c r="BN5" i="52"/>
  <c r="BO5" i="52"/>
  <c r="BP5" i="52"/>
  <c r="BQ5" i="52"/>
  <c r="BR5" i="52"/>
  <c r="BS5" i="52"/>
  <c r="BT5" i="52"/>
  <c r="BU5" i="52"/>
  <c r="BV5" i="52"/>
  <c r="BW5" i="52"/>
  <c r="BX5" i="52"/>
  <c r="BM6" i="52"/>
  <c r="BN6" i="52"/>
  <c r="BO6" i="52"/>
  <c r="BP6" i="52"/>
  <c r="BQ6" i="52"/>
  <c r="BR6" i="52"/>
  <c r="BS6" i="52"/>
  <c r="BT6" i="52"/>
  <c r="BU6" i="52"/>
  <c r="BV6" i="52"/>
  <c r="BW6" i="52"/>
  <c r="BX6" i="52"/>
  <c r="BM8" i="52"/>
  <c r="BN8" i="52"/>
  <c r="BO8" i="52"/>
  <c r="BP8" i="52"/>
  <c r="BQ8" i="52"/>
  <c r="BR8" i="52"/>
  <c r="BS8" i="52"/>
  <c r="BT8" i="52"/>
  <c r="BU8" i="52"/>
  <c r="BV8" i="52"/>
  <c r="BW8" i="52"/>
  <c r="BX8" i="52"/>
  <c r="BM7" i="52"/>
  <c r="BN7" i="52"/>
  <c r="BO7" i="52"/>
  <c r="BP7" i="52"/>
  <c r="BQ7" i="52"/>
  <c r="BR7" i="52"/>
  <c r="BS7" i="52"/>
  <c r="BT7" i="52"/>
  <c r="BU7" i="52"/>
  <c r="BV7" i="52"/>
  <c r="BW7" i="52"/>
  <c r="BX7" i="52"/>
  <c r="BM15" i="52"/>
  <c r="BN15" i="52"/>
  <c r="BO15" i="52"/>
  <c r="BP15" i="52"/>
  <c r="BQ15" i="52"/>
  <c r="BR15" i="52"/>
  <c r="BS15" i="52"/>
  <c r="BT15" i="52"/>
  <c r="BU15" i="52"/>
  <c r="BV15" i="52"/>
  <c r="BW15" i="52"/>
  <c r="BX15" i="52"/>
  <c r="BM11" i="52"/>
  <c r="BN11" i="52"/>
  <c r="BO11" i="52"/>
  <c r="BP11" i="52"/>
  <c r="BQ11" i="52"/>
  <c r="BR11" i="52"/>
  <c r="BS11" i="52"/>
  <c r="BT11" i="52"/>
  <c r="BU11" i="52"/>
  <c r="BV11" i="52"/>
  <c r="BW11" i="52"/>
  <c r="BX11" i="52"/>
  <c r="BM10" i="52"/>
  <c r="BN10" i="52"/>
  <c r="BO10" i="52"/>
  <c r="BP10" i="52"/>
  <c r="BQ10" i="52"/>
  <c r="BR10" i="52"/>
  <c r="BS10" i="52"/>
  <c r="BT10" i="52"/>
  <c r="BU10" i="52"/>
  <c r="BV10" i="52"/>
  <c r="BW10" i="52"/>
  <c r="BX10" i="52"/>
  <c r="BM13" i="52"/>
  <c r="BN13" i="52"/>
  <c r="BO13" i="52"/>
  <c r="BP13" i="52"/>
  <c r="BQ13" i="52"/>
  <c r="BR13" i="52"/>
  <c r="BS13" i="52"/>
  <c r="BT13" i="52"/>
  <c r="BU13" i="52"/>
  <c r="BV13" i="52"/>
  <c r="BW13" i="52"/>
  <c r="BX13" i="52"/>
  <c r="BM16" i="52"/>
  <c r="BN16" i="52"/>
  <c r="BO16" i="52"/>
  <c r="BP16" i="52"/>
  <c r="BQ16" i="52"/>
  <c r="BR16" i="52"/>
  <c r="BS16" i="52"/>
  <c r="BT16" i="52"/>
  <c r="BU16" i="52"/>
  <c r="BV16" i="52"/>
  <c r="BW16" i="52"/>
  <c r="BX16" i="52"/>
  <c r="BM20" i="52"/>
  <c r="BN20" i="52"/>
  <c r="BO20" i="52"/>
  <c r="BP20" i="52"/>
  <c r="BQ20" i="52"/>
  <c r="BR20" i="52"/>
  <c r="BS20" i="52"/>
  <c r="BT20" i="52"/>
  <c r="BU20" i="52"/>
  <c r="BV20" i="52"/>
  <c r="BW20" i="52"/>
  <c r="BX20" i="52"/>
  <c r="BM12" i="52"/>
  <c r="BN12" i="52"/>
  <c r="BO12" i="52"/>
  <c r="BP12" i="52"/>
  <c r="BQ12" i="52"/>
  <c r="BR12" i="52"/>
  <c r="BS12" i="52"/>
  <c r="BT12" i="52"/>
  <c r="BU12" i="52"/>
  <c r="BV12" i="52"/>
  <c r="BW12" i="52"/>
  <c r="BX12" i="52"/>
  <c r="BM9" i="52"/>
  <c r="BN9" i="52"/>
  <c r="BO9" i="52"/>
  <c r="BP9" i="52"/>
  <c r="BQ9" i="52"/>
  <c r="BR9" i="52"/>
  <c r="BS9" i="52"/>
  <c r="BT9" i="52"/>
  <c r="BU9" i="52"/>
  <c r="BV9" i="52"/>
  <c r="BW9" i="52"/>
  <c r="BX9" i="52"/>
  <c r="BM19" i="52"/>
  <c r="BN19" i="52"/>
  <c r="BO19" i="52"/>
  <c r="BP19" i="52"/>
  <c r="BQ19" i="52"/>
  <c r="BR19" i="52"/>
  <c r="BS19" i="52"/>
  <c r="BT19" i="52"/>
  <c r="BU19" i="52"/>
  <c r="BV19" i="52"/>
  <c r="BW19" i="52"/>
  <c r="BX19" i="52"/>
  <c r="BM18" i="52"/>
  <c r="BN18" i="52"/>
  <c r="BO18" i="52"/>
  <c r="BP18" i="52"/>
  <c r="BQ18" i="52"/>
  <c r="BR18" i="52"/>
  <c r="BS18" i="52"/>
  <c r="BT18" i="52"/>
  <c r="BU18" i="52"/>
  <c r="BV18" i="52"/>
  <c r="BW18" i="52"/>
  <c r="BX18" i="52"/>
  <c r="BM23" i="52"/>
  <c r="BN23" i="52"/>
  <c r="BO23" i="52"/>
  <c r="BP23" i="52"/>
  <c r="BQ23" i="52"/>
  <c r="BR23" i="52"/>
  <c r="BS23" i="52"/>
  <c r="BT23" i="52"/>
  <c r="BU23" i="52"/>
  <c r="BV23" i="52"/>
  <c r="BW23" i="52"/>
  <c r="BX23" i="52"/>
  <c r="BM14" i="52"/>
  <c r="BN14" i="52"/>
  <c r="BO14" i="52"/>
  <c r="BP14" i="52"/>
  <c r="BQ14" i="52"/>
  <c r="BR14" i="52"/>
  <c r="BS14" i="52"/>
  <c r="BT14" i="52"/>
  <c r="BU14" i="52"/>
  <c r="BV14" i="52"/>
  <c r="BW14" i="52"/>
  <c r="BX14" i="52"/>
  <c r="BP31" i="52"/>
  <c r="BQ31" i="52"/>
  <c r="BR31" i="52"/>
  <c r="BS31" i="52"/>
  <c r="BT31" i="52"/>
  <c r="BU31" i="52"/>
  <c r="BV31" i="52"/>
  <c r="BW31" i="52"/>
  <c r="BX31" i="52"/>
  <c r="BP46" i="52"/>
  <c r="BQ46" i="52"/>
  <c r="BR46" i="52"/>
  <c r="BS46" i="52"/>
  <c r="BT46" i="52"/>
  <c r="BU46" i="52"/>
  <c r="BV46" i="52"/>
  <c r="BW46" i="52"/>
  <c r="BX46" i="52"/>
  <c r="BM25" i="52"/>
  <c r="BN25" i="52"/>
  <c r="BO25" i="52"/>
  <c r="BP25" i="52"/>
  <c r="BQ25" i="52"/>
  <c r="BR25" i="52"/>
  <c r="BS25" i="52"/>
  <c r="BT25" i="52"/>
  <c r="BU25" i="52"/>
  <c r="BV25" i="52"/>
  <c r="BW25" i="52"/>
  <c r="BX25" i="52"/>
  <c r="BP29" i="52"/>
  <c r="BQ29" i="52"/>
  <c r="BR29" i="52"/>
  <c r="BS29" i="52"/>
  <c r="BT29" i="52"/>
  <c r="BU29" i="52"/>
  <c r="BV29" i="52"/>
  <c r="BW29" i="52"/>
  <c r="BX29" i="52"/>
  <c r="BP36" i="52"/>
  <c r="BQ36" i="52"/>
  <c r="BR36" i="52"/>
  <c r="BS36" i="52"/>
  <c r="BT36" i="52"/>
  <c r="BU36" i="52"/>
  <c r="BV36" i="52"/>
  <c r="BW36" i="52"/>
  <c r="BX36" i="52"/>
  <c r="BM80" i="52"/>
  <c r="BN80" i="52"/>
  <c r="BO80" i="52"/>
  <c r="BP80" i="52"/>
  <c r="BQ80" i="52"/>
  <c r="BR80" i="52"/>
  <c r="BS80" i="52"/>
  <c r="BT80" i="52"/>
  <c r="BU80" i="52"/>
  <c r="BV80" i="52"/>
  <c r="BW80" i="52"/>
  <c r="BX80" i="52"/>
  <c r="BM27" i="52"/>
  <c r="BN27" i="52"/>
  <c r="BO27" i="52"/>
  <c r="BP27" i="52"/>
  <c r="BQ27" i="52"/>
  <c r="BR27" i="52"/>
  <c r="BS27" i="52"/>
  <c r="BT27" i="52"/>
  <c r="BU27" i="52"/>
  <c r="BV27" i="52"/>
  <c r="BW27" i="52"/>
  <c r="BX27" i="52"/>
  <c r="BN65" i="52"/>
  <c r="BO65" i="52"/>
  <c r="BP65" i="52"/>
  <c r="BQ65" i="52"/>
  <c r="BR65" i="52"/>
  <c r="BS65" i="52"/>
  <c r="BT65" i="52"/>
  <c r="BU65" i="52"/>
  <c r="BV65" i="52"/>
  <c r="BW65" i="52"/>
  <c r="BX65" i="52"/>
  <c r="BM22" i="52"/>
  <c r="BN22" i="52"/>
  <c r="BO22" i="52"/>
  <c r="BP22" i="52"/>
  <c r="BQ22" i="52"/>
  <c r="BR22" i="52"/>
  <c r="BS22" i="52"/>
  <c r="BT22" i="52"/>
  <c r="BU22" i="52"/>
  <c r="BV22" i="52"/>
  <c r="BW22" i="52"/>
  <c r="BX22" i="52"/>
  <c r="BM32" i="52"/>
  <c r="BN32" i="52"/>
  <c r="BO32" i="52"/>
  <c r="BP32" i="52"/>
  <c r="BQ32" i="52"/>
  <c r="BR32" i="52"/>
  <c r="BS32" i="52"/>
  <c r="BT32" i="52"/>
  <c r="BU32" i="52"/>
  <c r="BV32" i="52"/>
  <c r="BW32" i="52"/>
  <c r="BX32" i="52"/>
  <c r="BM60" i="52"/>
  <c r="BN60" i="52"/>
  <c r="BO60" i="52"/>
  <c r="BP60" i="52"/>
  <c r="BQ60" i="52"/>
  <c r="BR60" i="52"/>
  <c r="BS60" i="52"/>
  <c r="BT60" i="52"/>
  <c r="BU60" i="52"/>
  <c r="BV60" i="52"/>
  <c r="BW60" i="52"/>
  <c r="BX60" i="52"/>
  <c r="BO75" i="52"/>
  <c r="BP75" i="52"/>
  <c r="BQ75" i="52"/>
  <c r="BR75" i="52"/>
  <c r="BS75" i="52"/>
  <c r="BT75" i="52"/>
  <c r="BU75" i="52"/>
  <c r="BV75" i="52"/>
  <c r="BW75" i="52"/>
  <c r="BX75" i="52"/>
  <c r="BO67" i="52"/>
  <c r="BP67" i="52"/>
  <c r="BQ67" i="52"/>
  <c r="BR67" i="52"/>
  <c r="BS67" i="52"/>
  <c r="BT67" i="52"/>
  <c r="BU67" i="52"/>
  <c r="BV67" i="52"/>
  <c r="BW67" i="52"/>
  <c r="BX67" i="52"/>
  <c r="BM50" i="52"/>
  <c r="BN50" i="52"/>
  <c r="BO50" i="52"/>
  <c r="BP50" i="52"/>
  <c r="BQ50" i="52"/>
  <c r="BR50" i="52"/>
  <c r="BS50" i="52"/>
  <c r="BT50" i="52"/>
  <c r="BU50" i="52"/>
  <c r="BV50" i="52"/>
  <c r="BW50" i="52"/>
  <c r="BX50" i="52"/>
  <c r="BM81" i="52"/>
  <c r="BN81" i="52"/>
  <c r="BO81" i="52"/>
  <c r="BP81" i="52"/>
  <c r="BQ81" i="52"/>
  <c r="BR81" i="52"/>
  <c r="BS81" i="52"/>
  <c r="BT81" i="52"/>
  <c r="BU81" i="52"/>
  <c r="BV81" i="52"/>
  <c r="BW81" i="52"/>
  <c r="BX81" i="52"/>
  <c r="BM34" i="52"/>
  <c r="BN34" i="52"/>
  <c r="BO34" i="52"/>
  <c r="BP34" i="52"/>
  <c r="BQ34" i="52"/>
  <c r="BR34" i="52"/>
  <c r="BS34" i="52"/>
  <c r="BT34" i="52"/>
  <c r="BU34" i="52"/>
  <c r="BV34" i="52"/>
  <c r="BW34" i="52"/>
  <c r="BX34" i="52"/>
  <c r="BM17" i="52"/>
  <c r="BN17" i="52"/>
  <c r="BO17" i="52"/>
  <c r="BP17" i="52"/>
  <c r="BQ17" i="52"/>
  <c r="BR17" i="52"/>
  <c r="BS17" i="52"/>
  <c r="BT17" i="52"/>
  <c r="BU17" i="52"/>
  <c r="BV17" i="52"/>
  <c r="BW17" i="52"/>
  <c r="BX17" i="52"/>
  <c r="BM82" i="52"/>
  <c r="BN82" i="52"/>
  <c r="BO82" i="52"/>
  <c r="BP82" i="52"/>
  <c r="BQ82" i="52"/>
  <c r="BR82" i="52"/>
  <c r="BS82" i="52"/>
  <c r="BT82" i="52"/>
  <c r="BU82" i="52"/>
  <c r="BV82" i="52"/>
  <c r="BW82" i="52"/>
  <c r="BX82" i="52"/>
  <c r="BM42" i="52"/>
  <c r="BN42" i="52"/>
  <c r="BO42" i="52"/>
  <c r="BP42" i="52"/>
  <c r="BQ42" i="52"/>
  <c r="BR42" i="52"/>
  <c r="BS42" i="52"/>
  <c r="BT42" i="52"/>
  <c r="BU42" i="52"/>
  <c r="BV42" i="52"/>
  <c r="BW42" i="52"/>
  <c r="BX42" i="52"/>
  <c r="BM49" i="52"/>
  <c r="BN49" i="52"/>
  <c r="BO49" i="52"/>
  <c r="BP49" i="52"/>
  <c r="BQ49" i="52"/>
  <c r="BR49" i="52"/>
  <c r="BS49" i="52"/>
  <c r="BT49" i="52"/>
  <c r="BU49" i="52"/>
  <c r="BV49" i="52"/>
  <c r="BW49" i="52"/>
  <c r="BX49" i="52"/>
  <c r="BM51" i="52"/>
  <c r="BN51" i="52"/>
  <c r="BO51" i="52"/>
  <c r="BP51" i="52"/>
  <c r="BQ51" i="52"/>
  <c r="BR51" i="52"/>
  <c r="BS51" i="52"/>
  <c r="BT51" i="52"/>
  <c r="BU51" i="52"/>
  <c r="BV51" i="52"/>
  <c r="BW51" i="52"/>
  <c r="BX51" i="52"/>
  <c r="BM21" i="52"/>
  <c r="BN21" i="52"/>
  <c r="BO21" i="52"/>
  <c r="BP21" i="52"/>
  <c r="BQ21" i="52"/>
  <c r="BR21" i="52"/>
  <c r="BS21" i="52"/>
  <c r="BT21" i="52"/>
  <c r="BU21" i="52"/>
  <c r="BV21" i="52"/>
  <c r="BW21" i="52"/>
  <c r="BX21" i="52"/>
  <c r="BM45" i="52"/>
  <c r="BN45" i="52"/>
  <c r="BO45" i="52"/>
  <c r="BP45" i="52"/>
  <c r="BQ45" i="52"/>
  <c r="BR45" i="52"/>
  <c r="BS45" i="52"/>
  <c r="BT45" i="52"/>
  <c r="BU45" i="52"/>
  <c r="BV45" i="52"/>
  <c r="BW45" i="52"/>
  <c r="BX45" i="52"/>
  <c r="BM78" i="52"/>
  <c r="BN78" i="52"/>
  <c r="BO78" i="52"/>
  <c r="BP78" i="52"/>
  <c r="BQ78" i="52"/>
  <c r="BR78" i="52"/>
  <c r="BS78" i="52"/>
  <c r="BT78" i="52"/>
  <c r="BU78" i="52"/>
  <c r="BV78" i="52"/>
  <c r="BW78" i="52"/>
  <c r="BX78" i="52"/>
  <c r="BO64" i="52"/>
  <c r="BP64" i="52"/>
  <c r="BQ64" i="52"/>
  <c r="BR64" i="52"/>
  <c r="BS64" i="52"/>
  <c r="BT64" i="52"/>
  <c r="BU64" i="52"/>
  <c r="BV64" i="52"/>
  <c r="BW64" i="52"/>
  <c r="BX64" i="52"/>
  <c r="BO77" i="52"/>
  <c r="BP77" i="52"/>
  <c r="BQ77" i="52"/>
  <c r="BR77" i="52"/>
  <c r="BS77" i="52"/>
  <c r="BT77" i="52"/>
  <c r="BU77" i="52"/>
  <c r="BV77" i="52"/>
  <c r="BW77" i="52"/>
  <c r="BX77" i="52"/>
  <c r="BM54" i="52"/>
  <c r="BN54" i="52"/>
  <c r="BO54" i="52"/>
  <c r="BP54" i="52"/>
  <c r="BQ54" i="52"/>
  <c r="BR54" i="52"/>
  <c r="BS54" i="52"/>
  <c r="BT54" i="52"/>
  <c r="BU54" i="52"/>
  <c r="BV54" i="52"/>
  <c r="BW54" i="52"/>
  <c r="BX54" i="52"/>
  <c r="BM92" i="52"/>
  <c r="BN92" i="52"/>
  <c r="BO92" i="52"/>
  <c r="BP92" i="52"/>
  <c r="BQ92" i="52"/>
  <c r="BR92" i="52"/>
  <c r="BS92" i="52"/>
  <c r="BT92" i="52"/>
  <c r="BU92" i="52"/>
  <c r="BV92" i="52"/>
  <c r="BW92" i="52"/>
  <c r="BX92" i="52"/>
  <c r="BM74" i="52"/>
  <c r="BN74" i="52"/>
  <c r="BO74" i="52"/>
  <c r="BP74" i="52"/>
  <c r="BQ74" i="52"/>
  <c r="BR74" i="52"/>
  <c r="BS74" i="52"/>
  <c r="BT74" i="52"/>
  <c r="BU74" i="52"/>
  <c r="BV74" i="52"/>
  <c r="BW74" i="52"/>
  <c r="BX74" i="52"/>
  <c r="BM68" i="52"/>
  <c r="BN68" i="52"/>
  <c r="BO68" i="52"/>
  <c r="BP68" i="52"/>
  <c r="BQ68" i="52"/>
  <c r="BR68" i="52"/>
  <c r="BS68" i="52"/>
  <c r="BT68" i="52"/>
  <c r="BU68" i="52"/>
  <c r="BV68" i="52"/>
  <c r="BW68" i="52"/>
  <c r="BX68" i="52"/>
  <c r="BM26" i="52"/>
  <c r="BN26" i="52"/>
  <c r="BO26" i="52"/>
  <c r="BP26" i="52"/>
  <c r="BQ26" i="52"/>
  <c r="BR26" i="52"/>
  <c r="BS26" i="52"/>
  <c r="BT26" i="52"/>
  <c r="BU26" i="52"/>
  <c r="BV26" i="52"/>
  <c r="BW26" i="52"/>
  <c r="BX26" i="52"/>
  <c r="BM55" i="52"/>
  <c r="BN55" i="52"/>
  <c r="BO55" i="52"/>
  <c r="BP55" i="52"/>
  <c r="BQ55" i="52"/>
  <c r="BR55" i="52"/>
  <c r="BS55" i="52"/>
  <c r="BT55" i="52"/>
  <c r="BU55" i="52"/>
  <c r="BV55" i="52"/>
  <c r="BW55" i="52"/>
  <c r="BX55" i="52"/>
  <c r="BM63" i="52"/>
  <c r="BN63" i="52"/>
  <c r="BO63" i="52"/>
  <c r="BP63" i="52"/>
  <c r="BQ63" i="52"/>
  <c r="BR63" i="52"/>
  <c r="BS63" i="52"/>
  <c r="BT63" i="52"/>
  <c r="BU63" i="52"/>
  <c r="BV63" i="52"/>
  <c r="BW63" i="52"/>
  <c r="BX63" i="52"/>
  <c r="BM97" i="52"/>
  <c r="BN97" i="52"/>
  <c r="BO97" i="52"/>
  <c r="BP97" i="52"/>
  <c r="BQ97" i="52"/>
  <c r="BR97" i="52"/>
  <c r="BS97" i="52"/>
  <c r="BT97" i="52"/>
  <c r="BU97" i="52"/>
  <c r="BV97" i="52"/>
  <c r="BW97" i="52"/>
  <c r="BX97" i="52"/>
  <c r="BN52" i="52"/>
  <c r="BO52" i="52"/>
  <c r="BP52" i="52"/>
  <c r="BQ52" i="52"/>
  <c r="BR52" i="52"/>
  <c r="BS52" i="52"/>
  <c r="BT52" i="52"/>
  <c r="BU52" i="52"/>
  <c r="BV52" i="52"/>
  <c r="BW52" i="52"/>
  <c r="BX52" i="52"/>
  <c r="BM90" i="52"/>
  <c r="BN90" i="52"/>
  <c r="BO90" i="52"/>
  <c r="BP90" i="52"/>
  <c r="BQ90" i="52"/>
  <c r="BR90" i="52"/>
  <c r="BS90" i="52"/>
  <c r="BT90" i="52"/>
  <c r="BU90" i="52"/>
  <c r="BV90" i="52"/>
  <c r="BW90" i="52"/>
  <c r="BX90" i="52"/>
  <c r="BM59" i="52"/>
  <c r="BN59" i="52"/>
  <c r="BO59" i="52"/>
  <c r="BP59" i="52"/>
  <c r="BQ59" i="52"/>
  <c r="BR59" i="52"/>
  <c r="BS59" i="52"/>
  <c r="BT59" i="52"/>
  <c r="BU59" i="52"/>
  <c r="BV59" i="52"/>
  <c r="BW59" i="52"/>
  <c r="BX59" i="52"/>
  <c r="BM61" i="52"/>
  <c r="BN61" i="52"/>
  <c r="BO61" i="52"/>
  <c r="BP61" i="52"/>
  <c r="BQ61" i="52"/>
  <c r="BR61" i="52"/>
  <c r="BS61" i="52"/>
  <c r="BT61" i="52"/>
  <c r="BU61" i="52"/>
  <c r="BV61" i="52"/>
  <c r="BW61" i="52"/>
  <c r="BX61" i="52"/>
  <c r="BM73" i="52"/>
  <c r="BN73" i="52"/>
  <c r="BO73" i="52"/>
  <c r="BP73" i="52"/>
  <c r="BQ73" i="52"/>
  <c r="BR73" i="52"/>
  <c r="BS73" i="52"/>
  <c r="BT73" i="52"/>
  <c r="BU73" i="52"/>
  <c r="BV73" i="52"/>
  <c r="BW73" i="52"/>
  <c r="BX73" i="52"/>
  <c r="BM62" i="52"/>
  <c r="BN62" i="52"/>
  <c r="BO62" i="52"/>
  <c r="BP62" i="52"/>
  <c r="BQ62" i="52"/>
  <c r="BR62" i="52"/>
  <c r="BS62" i="52"/>
  <c r="BT62" i="52"/>
  <c r="BU62" i="52"/>
  <c r="BV62" i="52"/>
  <c r="BW62" i="52"/>
  <c r="BX62" i="52"/>
  <c r="BM48" i="52"/>
  <c r="BN48" i="52"/>
  <c r="BO48" i="52"/>
  <c r="BP48" i="52"/>
  <c r="BQ48" i="52"/>
  <c r="BR48" i="52"/>
  <c r="BS48" i="52"/>
  <c r="BT48" i="52"/>
  <c r="BU48" i="52"/>
  <c r="BV48" i="52"/>
  <c r="BW48" i="52"/>
  <c r="BX48" i="52"/>
  <c r="BM83" i="52"/>
  <c r="BN83" i="52"/>
  <c r="BO83" i="52"/>
  <c r="BP83" i="52"/>
  <c r="BQ83" i="52"/>
  <c r="BR83" i="52"/>
  <c r="BS83" i="52"/>
  <c r="BT83" i="52"/>
  <c r="BU83" i="52"/>
  <c r="BV83" i="52"/>
  <c r="BW83" i="52"/>
  <c r="BX83" i="52"/>
  <c r="BM93" i="52"/>
  <c r="BN93" i="52"/>
  <c r="BO93" i="52"/>
  <c r="BP93" i="52"/>
  <c r="BQ93" i="52"/>
  <c r="BR93" i="52"/>
  <c r="BS93" i="52"/>
  <c r="BT93" i="52"/>
  <c r="BU93" i="52"/>
  <c r="BV93" i="52"/>
  <c r="BW93" i="52"/>
  <c r="BX93" i="52"/>
  <c r="BM40" i="52"/>
  <c r="BN40" i="52"/>
  <c r="BO40" i="52"/>
  <c r="BP40" i="52"/>
  <c r="BQ40" i="52"/>
  <c r="BR40" i="52"/>
  <c r="BS40" i="52"/>
  <c r="BT40" i="52"/>
  <c r="BU40" i="52"/>
  <c r="BV40" i="52"/>
  <c r="BW40" i="52"/>
  <c r="BX40" i="52"/>
  <c r="BM37" i="52"/>
  <c r="BN37" i="52"/>
  <c r="BO37" i="52"/>
  <c r="BP37" i="52"/>
  <c r="BQ37" i="52"/>
  <c r="BR37" i="52"/>
  <c r="BS37" i="52"/>
  <c r="BT37" i="52"/>
  <c r="BU37" i="52"/>
  <c r="BV37" i="52"/>
  <c r="BW37" i="52"/>
  <c r="BX37" i="52"/>
  <c r="BM70" i="52"/>
  <c r="BN70" i="52"/>
  <c r="BO70" i="52"/>
  <c r="BP70" i="52"/>
  <c r="BQ70" i="52"/>
  <c r="BR70" i="52"/>
  <c r="BS70" i="52"/>
  <c r="BT70" i="52"/>
  <c r="BU70" i="52"/>
  <c r="BV70" i="52"/>
  <c r="BW70" i="52"/>
  <c r="BX70" i="52"/>
  <c r="BM96" i="52"/>
  <c r="BN96" i="52"/>
  <c r="BO96" i="52"/>
  <c r="BP96" i="52"/>
  <c r="BQ96" i="52"/>
  <c r="BR96" i="52"/>
  <c r="BS96" i="52"/>
  <c r="BT96" i="52"/>
  <c r="BU96" i="52"/>
  <c r="BV96" i="52"/>
  <c r="BW96" i="52"/>
  <c r="BX96" i="52"/>
  <c r="BM89" i="52"/>
  <c r="BN89" i="52"/>
  <c r="BO89" i="52"/>
  <c r="BP89" i="52"/>
  <c r="BQ89" i="52"/>
  <c r="BR89" i="52"/>
  <c r="BS89" i="52"/>
  <c r="BT89" i="52"/>
  <c r="BU89" i="52"/>
  <c r="BV89" i="52"/>
  <c r="BW89" i="52"/>
  <c r="BX89" i="52"/>
  <c r="BM66" i="52"/>
  <c r="BN66" i="52"/>
  <c r="BO66" i="52"/>
  <c r="BP66" i="52"/>
  <c r="BQ66" i="52"/>
  <c r="BR66" i="52"/>
  <c r="BS66" i="52"/>
  <c r="BT66" i="52"/>
  <c r="BU66" i="52"/>
  <c r="BV66" i="52"/>
  <c r="BW66" i="52"/>
  <c r="BX66" i="52"/>
  <c r="BM87" i="52"/>
  <c r="BN87" i="52"/>
  <c r="BO87" i="52"/>
  <c r="BP87" i="52"/>
  <c r="BQ87" i="52"/>
  <c r="BR87" i="52"/>
  <c r="BS87" i="52"/>
  <c r="BT87" i="52"/>
  <c r="BU87" i="52"/>
  <c r="BV87" i="52"/>
  <c r="BW87" i="52"/>
  <c r="BX87" i="52"/>
  <c r="BM91" i="52"/>
  <c r="BN91" i="52"/>
  <c r="BO91" i="52"/>
  <c r="BP91" i="52"/>
  <c r="BQ91" i="52"/>
  <c r="BR91" i="52"/>
  <c r="BS91" i="52"/>
  <c r="BT91" i="52"/>
  <c r="BU91" i="52"/>
  <c r="BV91" i="52"/>
  <c r="BW91" i="52"/>
  <c r="BX91" i="52"/>
  <c r="BM79" i="52"/>
  <c r="BN79" i="52"/>
  <c r="BO79" i="52"/>
  <c r="BP79" i="52"/>
  <c r="BQ79" i="52"/>
  <c r="BR79" i="52"/>
  <c r="BS79" i="52"/>
  <c r="BT79" i="52"/>
  <c r="BU79" i="52"/>
  <c r="BV79" i="52"/>
  <c r="BW79" i="52"/>
  <c r="BX79" i="52"/>
  <c r="BM88" i="52"/>
  <c r="BN88" i="52"/>
  <c r="BO88" i="52"/>
  <c r="BP88" i="52"/>
  <c r="BQ88" i="52"/>
  <c r="BR88" i="52"/>
  <c r="BS88" i="52"/>
  <c r="BT88" i="52"/>
  <c r="BU88" i="52"/>
  <c r="BV88" i="52"/>
  <c r="BW88" i="52"/>
  <c r="BX88" i="52"/>
  <c r="I9" i="52"/>
  <c r="J9" i="52"/>
  <c r="L9" i="52"/>
  <c r="Q112" i="25"/>
  <c r="Q113" i="25"/>
  <c r="I97" i="52"/>
  <c r="J97" i="52"/>
  <c r="I69" i="52"/>
  <c r="J69" i="52"/>
  <c r="BM69" i="52"/>
  <c r="BN69" i="52"/>
  <c r="BO69" i="52"/>
  <c r="BP69" i="52"/>
  <c r="BQ69" i="52"/>
  <c r="BR69" i="52"/>
  <c r="BS69" i="52"/>
  <c r="BT69" i="52"/>
  <c r="BU69" i="52"/>
  <c r="BV69" i="52"/>
  <c r="BW69" i="52"/>
  <c r="BX69" i="52"/>
  <c r="I47" i="52"/>
  <c r="J47" i="52"/>
  <c r="L47" i="52"/>
  <c r="BM47" i="52"/>
  <c r="BN47" i="52"/>
  <c r="BO47" i="52"/>
  <c r="BP47" i="52"/>
  <c r="BQ47" i="52"/>
  <c r="BR47" i="52"/>
  <c r="BS47" i="52"/>
  <c r="BT47" i="52"/>
  <c r="BU47" i="52"/>
  <c r="BV47" i="52"/>
  <c r="BW47" i="52"/>
  <c r="BX47" i="52"/>
  <c r="I52" i="52"/>
  <c r="J52" i="52"/>
  <c r="L52" i="52"/>
  <c r="I33" i="52"/>
  <c r="J33" i="52"/>
  <c r="BM33" i="52"/>
  <c r="BN33" i="52"/>
  <c r="BO33" i="52"/>
  <c r="BP33" i="52"/>
  <c r="BQ33" i="52"/>
  <c r="BR33" i="52"/>
  <c r="BS33" i="52"/>
  <c r="BT33" i="52"/>
  <c r="BU33" i="52"/>
  <c r="BV33" i="52"/>
  <c r="BW33" i="52"/>
  <c r="BX33" i="52"/>
  <c r="I90" i="52"/>
  <c r="J90" i="52"/>
  <c r="I59" i="52"/>
  <c r="J59" i="52"/>
  <c r="I61" i="52"/>
  <c r="J61" i="52"/>
  <c r="I73" i="52"/>
  <c r="J73" i="52"/>
  <c r="I43" i="52"/>
  <c r="J43" i="52"/>
  <c r="L43" i="52"/>
  <c r="BM43" i="52"/>
  <c r="BN43" i="52"/>
  <c r="BO43" i="52"/>
  <c r="BP43" i="52"/>
  <c r="BQ43" i="52"/>
  <c r="BR43" i="52"/>
  <c r="BS43" i="52"/>
  <c r="BT43" i="52"/>
  <c r="BU43" i="52"/>
  <c r="BV43" i="52"/>
  <c r="BW43" i="52"/>
  <c r="BX43" i="52"/>
  <c r="I62" i="52"/>
  <c r="J62" i="52"/>
  <c r="I76" i="52"/>
  <c r="J76" i="52"/>
  <c r="BM76" i="52"/>
  <c r="BN76" i="52"/>
  <c r="BO76" i="52"/>
  <c r="BP76" i="52"/>
  <c r="BQ76" i="52"/>
  <c r="BR76" i="52"/>
  <c r="BS76" i="52"/>
  <c r="BT76" i="52"/>
  <c r="BU76" i="52"/>
  <c r="BV76" i="52"/>
  <c r="BW76" i="52"/>
  <c r="BX76" i="52"/>
  <c r="I48" i="52"/>
  <c r="J48" i="52"/>
  <c r="L48" i="52"/>
  <c r="I83" i="52"/>
  <c r="J83" i="52"/>
  <c r="I71" i="52"/>
  <c r="J71" i="52"/>
  <c r="BM71" i="52"/>
  <c r="BN71" i="52"/>
  <c r="BO71" i="52"/>
  <c r="BP71" i="52"/>
  <c r="BQ71" i="52"/>
  <c r="BR71" i="52"/>
  <c r="BS71" i="52"/>
  <c r="BT71" i="52"/>
  <c r="BU71" i="52"/>
  <c r="BV71" i="52"/>
  <c r="BW71" i="52"/>
  <c r="BX71" i="52"/>
  <c r="I93" i="52"/>
  <c r="J93" i="52"/>
  <c r="L93" i="52"/>
  <c r="I40" i="52"/>
  <c r="J40" i="52"/>
  <c r="L40" i="52"/>
  <c r="I85" i="52"/>
  <c r="J85" i="52"/>
  <c r="BM85" i="52"/>
  <c r="BN85" i="52"/>
  <c r="BO85" i="52"/>
  <c r="BP85" i="52"/>
  <c r="BQ85" i="52"/>
  <c r="BR85" i="52"/>
  <c r="BS85" i="52"/>
  <c r="BT85" i="52"/>
  <c r="BU85" i="52"/>
  <c r="BV85" i="52"/>
  <c r="BW85" i="52"/>
  <c r="BX85" i="52"/>
  <c r="I56" i="52"/>
  <c r="J56" i="52"/>
  <c r="L56" i="52"/>
  <c r="BM56" i="52"/>
  <c r="BN56" i="52"/>
  <c r="BO56" i="52"/>
  <c r="BP56" i="52"/>
  <c r="BQ56" i="52"/>
  <c r="BR56" i="52"/>
  <c r="BS56" i="52"/>
  <c r="BT56" i="52"/>
  <c r="BU56" i="52"/>
  <c r="BV56" i="52"/>
  <c r="BW56" i="52"/>
  <c r="BX56" i="52"/>
  <c r="I95" i="52"/>
  <c r="J95" i="52"/>
  <c r="L95" i="52"/>
  <c r="BM95" i="52"/>
  <c r="BN95" i="52"/>
  <c r="BO95" i="52"/>
  <c r="BP95" i="52"/>
  <c r="BQ95" i="52"/>
  <c r="BR95" i="52"/>
  <c r="BS95" i="52"/>
  <c r="BT95" i="52"/>
  <c r="BU95" i="52"/>
  <c r="BV95" i="52"/>
  <c r="BW95" i="52"/>
  <c r="BX95" i="52"/>
  <c r="I37" i="52"/>
  <c r="J37" i="52"/>
  <c r="I53" i="52"/>
  <c r="J53" i="52"/>
  <c r="BM53" i="52"/>
  <c r="BN53" i="52"/>
  <c r="BO53" i="52"/>
  <c r="BP53" i="52"/>
  <c r="BQ53" i="52"/>
  <c r="BR53" i="52"/>
  <c r="BS53" i="52"/>
  <c r="BT53" i="52"/>
  <c r="BU53" i="52"/>
  <c r="BV53" i="52"/>
  <c r="BW53" i="52"/>
  <c r="BX53" i="52"/>
  <c r="I70" i="52"/>
  <c r="J70" i="52"/>
  <c r="I96" i="52"/>
  <c r="J96" i="52"/>
  <c r="L96" i="52"/>
  <c r="I89" i="52"/>
  <c r="J89" i="52"/>
  <c r="L89" i="52"/>
  <c r="I44" i="52"/>
  <c r="J44" i="52"/>
  <c r="BM44" i="52"/>
  <c r="BN44" i="52"/>
  <c r="BO44" i="52"/>
  <c r="BP44" i="52"/>
  <c r="BQ44" i="52"/>
  <c r="BR44" i="52"/>
  <c r="BS44" i="52"/>
  <c r="BT44" i="52"/>
  <c r="BU44" i="52"/>
  <c r="BV44" i="52"/>
  <c r="BW44" i="52"/>
  <c r="BX44" i="52"/>
  <c r="I94" i="52"/>
  <c r="J94" i="52"/>
  <c r="BM94" i="52"/>
  <c r="BN94" i="52"/>
  <c r="BO94" i="52"/>
  <c r="BP94" i="52"/>
  <c r="BQ94" i="52"/>
  <c r="BR94" i="52"/>
  <c r="BS94" i="52"/>
  <c r="BT94" i="52"/>
  <c r="BU94" i="52"/>
  <c r="BV94" i="52"/>
  <c r="BW94" i="52"/>
  <c r="BX94" i="52"/>
  <c r="I66" i="52"/>
  <c r="J66" i="52"/>
  <c r="L66" i="52"/>
  <c r="I84" i="52"/>
  <c r="J84" i="52"/>
  <c r="L84" i="52"/>
  <c r="BM84" i="52"/>
  <c r="BN84" i="52"/>
  <c r="BO84" i="52"/>
  <c r="BP84" i="52"/>
  <c r="BQ84" i="52"/>
  <c r="BR84" i="52"/>
  <c r="BS84" i="52"/>
  <c r="BT84" i="52"/>
  <c r="BU84" i="52"/>
  <c r="BV84" i="52"/>
  <c r="BW84" i="52"/>
  <c r="BX84" i="52"/>
  <c r="I87" i="52"/>
  <c r="J87" i="52"/>
  <c r="I91" i="52"/>
  <c r="J91" i="52"/>
  <c r="I39" i="52"/>
  <c r="J39" i="52"/>
  <c r="L39" i="52"/>
  <c r="BM39" i="52"/>
  <c r="BN39" i="52"/>
  <c r="BO39" i="52"/>
  <c r="BP39" i="52"/>
  <c r="BQ39" i="52"/>
  <c r="BR39" i="52"/>
  <c r="BS39" i="52"/>
  <c r="BT39" i="52"/>
  <c r="BU39" i="52"/>
  <c r="BV39" i="52"/>
  <c r="BW39" i="52"/>
  <c r="BX39" i="52"/>
  <c r="I79" i="52"/>
  <c r="J79" i="52"/>
  <c r="I38" i="52"/>
  <c r="J38" i="52"/>
  <c r="BO38" i="52"/>
  <c r="BP38" i="52"/>
  <c r="BQ38" i="52"/>
  <c r="BR38" i="52"/>
  <c r="BS38" i="52"/>
  <c r="BT38" i="52"/>
  <c r="BU38" i="52"/>
  <c r="BV38" i="52"/>
  <c r="BW38" i="52"/>
  <c r="BX38" i="52"/>
  <c r="I88" i="52"/>
  <c r="J88" i="52"/>
  <c r="I72" i="52"/>
  <c r="J72" i="52"/>
  <c r="BM72" i="52"/>
  <c r="BN72" i="52"/>
  <c r="BO72" i="52"/>
  <c r="BP72" i="52"/>
  <c r="BQ72" i="52"/>
  <c r="BR72" i="52"/>
  <c r="BS72" i="52"/>
  <c r="BT72" i="52"/>
  <c r="BU72" i="52"/>
  <c r="BV72" i="52"/>
  <c r="BW72" i="52"/>
  <c r="BX72" i="52"/>
  <c r="I78" i="52"/>
  <c r="J78" i="52"/>
  <c r="L78" i="52"/>
  <c r="I64" i="52"/>
  <c r="J64" i="52"/>
  <c r="I86" i="52"/>
  <c r="J86" i="52"/>
  <c r="BO86" i="52"/>
  <c r="BP86" i="52"/>
  <c r="BQ86" i="52"/>
  <c r="BR86" i="52"/>
  <c r="BS86" i="52"/>
  <c r="BT86" i="52"/>
  <c r="BU86" i="52"/>
  <c r="BV86" i="52"/>
  <c r="BW86" i="52"/>
  <c r="BX86" i="52"/>
  <c r="I28" i="52"/>
  <c r="J28" i="52"/>
  <c r="BM28" i="52"/>
  <c r="BN28" i="52"/>
  <c r="BO28" i="52"/>
  <c r="BP28" i="52"/>
  <c r="BQ28" i="52"/>
  <c r="BR28" i="52"/>
  <c r="BS28" i="52"/>
  <c r="BT28" i="52"/>
  <c r="BU28" i="52"/>
  <c r="BV28" i="52"/>
  <c r="BW28" i="52"/>
  <c r="BX28" i="52"/>
  <c r="I77" i="52"/>
  <c r="J77" i="52"/>
  <c r="I54" i="52"/>
  <c r="J54" i="52"/>
  <c r="I92" i="52"/>
  <c r="J92" i="52"/>
  <c r="I30" i="52"/>
  <c r="J30" i="52"/>
  <c r="BM30" i="52"/>
  <c r="BN30" i="52"/>
  <c r="BO30" i="52"/>
  <c r="BP30" i="52"/>
  <c r="BQ30" i="52"/>
  <c r="BR30" i="52"/>
  <c r="BS30" i="52"/>
  <c r="BT30" i="52"/>
  <c r="BU30" i="52"/>
  <c r="BV30" i="52"/>
  <c r="BW30" i="52"/>
  <c r="BX30" i="52"/>
  <c r="I74" i="52"/>
  <c r="J74" i="52"/>
  <c r="L74" i="52"/>
  <c r="I35" i="52"/>
  <c r="J35" i="52"/>
  <c r="BM35" i="52"/>
  <c r="BN35" i="52"/>
  <c r="BO35" i="52"/>
  <c r="BP35" i="52"/>
  <c r="BQ35" i="52"/>
  <c r="BR35" i="52"/>
  <c r="BS35" i="52"/>
  <c r="BT35" i="52"/>
  <c r="BU35" i="52"/>
  <c r="BV35" i="52"/>
  <c r="BW35" i="52"/>
  <c r="BX35" i="52"/>
  <c r="I41" i="52"/>
  <c r="J41" i="52"/>
  <c r="BM41" i="52"/>
  <c r="BN41" i="52"/>
  <c r="BO41" i="52"/>
  <c r="BP41" i="52"/>
  <c r="BQ41" i="52"/>
  <c r="BR41" i="52"/>
  <c r="BS41" i="52"/>
  <c r="BT41" i="52"/>
  <c r="BU41" i="52"/>
  <c r="BV41" i="52"/>
  <c r="BW41" i="52"/>
  <c r="BX41" i="52"/>
  <c r="I68" i="52"/>
  <c r="J68" i="52"/>
  <c r="I26" i="52"/>
  <c r="J26" i="52"/>
  <c r="L26" i="52"/>
  <c r="I55" i="52"/>
  <c r="J55" i="52"/>
  <c r="L55" i="52"/>
  <c r="I63" i="52"/>
  <c r="J63" i="52"/>
  <c r="I22" i="52"/>
  <c r="J22" i="52"/>
  <c r="I24" i="52"/>
  <c r="J24" i="52"/>
  <c r="BM24" i="52"/>
  <c r="BN24" i="52"/>
  <c r="BO24" i="52"/>
  <c r="BP24" i="52"/>
  <c r="BQ24" i="52"/>
  <c r="BR24" i="52"/>
  <c r="BS24" i="52"/>
  <c r="BT24" i="52"/>
  <c r="BU24" i="52"/>
  <c r="BV24" i="52"/>
  <c r="BW24" i="52"/>
  <c r="BX24" i="52"/>
  <c r="I32" i="52"/>
  <c r="J32" i="52"/>
  <c r="L32" i="52"/>
  <c r="I60" i="52"/>
  <c r="J60" i="52"/>
  <c r="I75" i="52"/>
  <c r="J75" i="52"/>
  <c r="I67" i="52"/>
  <c r="J67" i="52"/>
  <c r="L67" i="52"/>
  <c r="I50" i="52"/>
  <c r="J50" i="52"/>
  <c r="I81" i="52"/>
  <c r="J81" i="52"/>
  <c r="I34" i="52"/>
  <c r="J34" i="52"/>
  <c r="I17" i="52"/>
  <c r="J17" i="52"/>
  <c r="I82" i="52"/>
  <c r="J82" i="52"/>
  <c r="L82" i="52"/>
  <c r="I42" i="52"/>
  <c r="J42" i="52"/>
  <c r="I49" i="52"/>
  <c r="J49" i="52"/>
  <c r="I51" i="52"/>
  <c r="J51" i="52"/>
  <c r="L51" i="52"/>
  <c r="I21" i="52"/>
  <c r="J21" i="52"/>
  <c r="I45" i="52"/>
  <c r="J45" i="52"/>
  <c r="L45" i="52"/>
  <c r="L92" i="52"/>
  <c r="L68" i="52"/>
  <c r="L17" i="52"/>
  <c r="L81" i="52"/>
  <c r="L88" i="52"/>
  <c r="L97" i="52"/>
  <c r="L22" i="52"/>
  <c r="L38" i="52"/>
  <c r="L72" i="52"/>
  <c r="L91" i="52"/>
  <c r="L44" i="52"/>
  <c r="L87" i="52"/>
  <c r="L79" i="52"/>
  <c r="L94" i="52"/>
  <c r="L37" i="52"/>
  <c r="L70" i="52"/>
  <c r="L53" i="52"/>
  <c r="L71" i="52"/>
  <c r="L85" i="52"/>
  <c r="L76" i="52"/>
  <c r="L83" i="52"/>
  <c r="L62" i="52"/>
  <c r="L73" i="52"/>
  <c r="L61" i="52"/>
  <c r="L59" i="52"/>
  <c r="L90" i="52"/>
  <c r="L33" i="52"/>
  <c r="L69" i="52"/>
  <c r="L41" i="52"/>
  <c r="L30" i="52"/>
  <c r="L63" i="52"/>
  <c r="L35" i="52"/>
  <c r="L28" i="52"/>
  <c r="L54" i="52"/>
  <c r="L77" i="52"/>
  <c r="L64" i="52"/>
  <c r="L86" i="52"/>
  <c r="L49" i="52"/>
  <c r="L21" i="52"/>
  <c r="L34" i="52"/>
  <c r="L50" i="52"/>
  <c r="L42" i="52"/>
  <c r="L60" i="52"/>
  <c r="L75" i="52"/>
  <c r="L24" i="52"/>
  <c r="V4" i="45"/>
  <c r="U1" i="45"/>
  <c r="D132" i="25"/>
  <c r="J80" i="52"/>
  <c r="I80" i="52"/>
  <c r="L80" i="52"/>
  <c r="I46" i="52"/>
  <c r="J46" i="52"/>
  <c r="L46" i="52"/>
  <c r="I25" i="52"/>
  <c r="J25" i="52"/>
  <c r="I36" i="52"/>
  <c r="J36" i="52"/>
  <c r="I29" i="52"/>
  <c r="J29" i="52"/>
  <c r="L29" i="52"/>
  <c r="I27" i="52"/>
  <c r="J27" i="52"/>
  <c r="I65" i="52"/>
  <c r="J65" i="52"/>
  <c r="L65" i="52"/>
  <c r="L25" i="52"/>
  <c r="L27" i="52"/>
  <c r="L36" i="52"/>
  <c r="D39" i="25"/>
  <c r="D12" i="25"/>
  <c r="D250" i="25"/>
  <c r="D223" i="25"/>
  <c r="D4" i="25"/>
  <c r="D101" i="25"/>
  <c r="D83" i="25"/>
  <c r="D253" i="25"/>
  <c r="D247" i="25"/>
  <c r="M45" i="56"/>
  <c r="K45" i="56"/>
  <c r="I45" i="56"/>
  <c r="J45" i="56"/>
  <c r="B45" i="56"/>
  <c r="H45" i="56"/>
  <c r="F45" i="56"/>
  <c r="M44" i="56"/>
  <c r="K44" i="56"/>
  <c r="H44" i="56"/>
  <c r="I44" i="56"/>
  <c r="J44" i="56"/>
  <c r="B44" i="56"/>
  <c r="F44" i="56"/>
  <c r="M43" i="56"/>
  <c r="K43" i="56"/>
  <c r="H43" i="56"/>
  <c r="I43" i="56"/>
  <c r="J43" i="56"/>
  <c r="B43" i="56"/>
  <c r="F43" i="56"/>
  <c r="M42" i="56"/>
  <c r="K42" i="56"/>
  <c r="H42" i="56"/>
  <c r="I42" i="56"/>
  <c r="J42" i="56"/>
  <c r="B42" i="56"/>
  <c r="F42" i="56"/>
  <c r="M41" i="56"/>
  <c r="K41" i="56"/>
  <c r="I41" i="56"/>
  <c r="J41" i="56"/>
  <c r="B41" i="56"/>
  <c r="H41" i="56"/>
  <c r="F41" i="56"/>
  <c r="M40" i="56"/>
  <c r="K40" i="56"/>
  <c r="H40" i="56"/>
  <c r="I40" i="56"/>
  <c r="J40" i="56"/>
  <c r="B40" i="56"/>
  <c r="F40" i="56"/>
  <c r="M39" i="56"/>
  <c r="K39" i="56"/>
  <c r="H39" i="56"/>
  <c r="I39" i="56"/>
  <c r="J39" i="56"/>
  <c r="B39" i="56"/>
  <c r="F39" i="56"/>
  <c r="M38" i="56"/>
  <c r="K38" i="56"/>
  <c r="J38" i="56"/>
  <c r="B38" i="56"/>
  <c r="H38" i="56"/>
  <c r="I38" i="56"/>
  <c r="F38" i="56"/>
  <c r="M37" i="56"/>
  <c r="K37" i="56"/>
  <c r="J37" i="56"/>
  <c r="B37" i="56"/>
  <c r="I37" i="56"/>
  <c r="H37" i="56"/>
  <c r="F37" i="56"/>
  <c r="M36" i="56"/>
  <c r="K36" i="56"/>
  <c r="I36" i="56"/>
  <c r="J36" i="56"/>
  <c r="B36" i="56"/>
  <c r="H36" i="56"/>
  <c r="F36" i="56"/>
  <c r="M35" i="56"/>
  <c r="K35" i="56"/>
  <c r="H35" i="56"/>
  <c r="I35" i="56"/>
  <c r="J35" i="56"/>
  <c r="B35" i="56"/>
  <c r="F35" i="56"/>
  <c r="M34" i="56"/>
  <c r="K34" i="56"/>
  <c r="H34" i="56"/>
  <c r="I34" i="56"/>
  <c r="J34" i="56"/>
  <c r="B34" i="56"/>
  <c r="F34" i="56"/>
  <c r="M33" i="56"/>
  <c r="K33" i="56"/>
  <c r="I33" i="56"/>
  <c r="J33" i="56"/>
  <c r="B33" i="56"/>
  <c r="H33" i="56"/>
  <c r="F33" i="56"/>
  <c r="M32" i="56"/>
  <c r="K32" i="56"/>
  <c r="H32" i="56"/>
  <c r="I32" i="56"/>
  <c r="J32" i="56"/>
  <c r="B32" i="56"/>
  <c r="F32" i="56"/>
  <c r="M31" i="56"/>
  <c r="K31" i="56"/>
  <c r="H31" i="56"/>
  <c r="I31" i="56"/>
  <c r="J31" i="56"/>
  <c r="B31" i="56"/>
  <c r="F31" i="56"/>
  <c r="M30" i="56"/>
  <c r="K30" i="56"/>
  <c r="J30" i="56"/>
  <c r="B30" i="56"/>
  <c r="H30" i="56"/>
  <c r="I30" i="56"/>
  <c r="F30" i="56"/>
  <c r="M29" i="56"/>
  <c r="K29" i="56"/>
  <c r="J29" i="56"/>
  <c r="B29" i="56"/>
  <c r="I29" i="56"/>
  <c r="H29" i="56"/>
  <c r="F29" i="56"/>
  <c r="M28" i="56"/>
  <c r="K28" i="56"/>
  <c r="I28" i="56"/>
  <c r="J28" i="56"/>
  <c r="B28" i="56"/>
  <c r="H28" i="56"/>
  <c r="F28" i="56"/>
  <c r="M27" i="56"/>
  <c r="K27" i="56"/>
  <c r="H27" i="56"/>
  <c r="I27" i="56"/>
  <c r="J27" i="56"/>
  <c r="B27" i="56"/>
  <c r="F27" i="56"/>
  <c r="M26" i="56"/>
  <c r="K26" i="56"/>
  <c r="H26" i="56"/>
  <c r="I26" i="56"/>
  <c r="J26" i="56"/>
  <c r="B26" i="56"/>
  <c r="F26" i="56"/>
  <c r="M25" i="56"/>
  <c r="K25" i="56"/>
  <c r="I25" i="56"/>
  <c r="J25" i="56"/>
  <c r="B25" i="56"/>
  <c r="H25" i="56"/>
  <c r="F25" i="56"/>
  <c r="M24" i="56"/>
  <c r="K24" i="56"/>
  <c r="H24" i="56"/>
  <c r="I24" i="56"/>
  <c r="J24" i="56"/>
  <c r="B24" i="56"/>
  <c r="F24" i="56"/>
  <c r="M23" i="56"/>
  <c r="K23" i="56"/>
  <c r="H23" i="56"/>
  <c r="I23" i="56"/>
  <c r="J23" i="56"/>
  <c r="B23" i="56"/>
  <c r="F23" i="56"/>
  <c r="M22" i="56"/>
  <c r="K22" i="56"/>
  <c r="J22" i="56"/>
  <c r="B22" i="56"/>
  <c r="H22" i="56"/>
  <c r="I22" i="56"/>
  <c r="F22" i="56"/>
  <c r="M21" i="56"/>
  <c r="K21" i="56"/>
  <c r="J21" i="56"/>
  <c r="B21" i="56"/>
  <c r="I21" i="56"/>
  <c r="H21" i="56"/>
  <c r="F21" i="56"/>
  <c r="M20" i="56"/>
  <c r="K20" i="56"/>
  <c r="I20" i="56"/>
  <c r="J20" i="56"/>
  <c r="B20" i="56"/>
  <c r="H20" i="56"/>
  <c r="F20" i="56"/>
  <c r="M19" i="56"/>
  <c r="K19" i="56"/>
  <c r="H19" i="56"/>
  <c r="I19" i="56"/>
  <c r="J19" i="56"/>
  <c r="B19" i="56"/>
  <c r="F19" i="56"/>
  <c r="R18" i="56"/>
  <c r="M18" i="56"/>
  <c r="K18" i="56"/>
  <c r="H18" i="56"/>
  <c r="I18" i="56"/>
  <c r="J18" i="56"/>
  <c r="B18" i="56"/>
  <c r="F18" i="56"/>
  <c r="C18" i="56"/>
  <c r="C19" i="56"/>
  <c r="C20" i="56"/>
  <c r="C21" i="56"/>
  <c r="C22" i="56"/>
  <c r="C23" i="56"/>
  <c r="C24" i="56"/>
  <c r="C25" i="56"/>
  <c r="C26" i="56"/>
  <c r="C27" i="56"/>
  <c r="C28" i="56"/>
  <c r="C29" i="56"/>
  <c r="C30" i="56"/>
  <c r="C31" i="56"/>
  <c r="C32" i="56"/>
  <c r="C33" i="56"/>
  <c r="C34" i="56"/>
  <c r="C35" i="56"/>
  <c r="C36" i="56"/>
  <c r="C37" i="56"/>
  <c r="C38" i="56"/>
  <c r="C39" i="56"/>
  <c r="C40" i="56"/>
  <c r="C41" i="56"/>
  <c r="C42" i="56"/>
  <c r="C43" i="56"/>
  <c r="C44" i="56"/>
  <c r="C45" i="56"/>
  <c r="M17" i="56"/>
  <c r="K17" i="56"/>
  <c r="H17" i="56"/>
  <c r="I17" i="56"/>
  <c r="J17" i="56"/>
  <c r="B17" i="56"/>
  <c r="F17" i="56"/>
  <c r="M16" i="56"/>
  <c r="K16" i="56"/>
  <c r="H16" i="56"/>
  <c r="I16" i="56"/>
  <c r="J16" i="56"/>
  <c r="B16" i="56"/>
  <c r="F16" i="56"/>
  <c r="C16" i="56"/>
  <c r="R15" i="56"/>
  <c r="M15" i="56"/>
  <c r="K15" i="56"/>
  <c r="H15" i="56"/>
  <c r="I15" i="56"/>
  <c r="J15" i="56"/>
  <c r="B15" i="56"/>
  <c r="F15" i="56"/>
  <c r="C15" i="56"/>
  <c r="M14" i="56"/>
  <c r="K14" i="56"/>
  <c r="H14" i="56"/>
  <c r="I14" i="56"/>
  <c r="J14" i="56"/>
  <c r="B14" i="56"/>
  <c r="F14" i="56"/>
  <c r="C14" i="56"/>
  <c r="C13" i="56"/>
  <c r="C12" i="56"/>
  <c r="C11" i="56"/>
  <c r="C10" i="56"/>
  <c r="C9" i="56"/>
  <c r="C8" i="56"/>
  <c r="C7" i="56"/>
  <c r="C6" i="56"/>
  <c r="C5" i="56"/>
  <c r="C4" i="56"/>
  <c r="C3" i="56"/>
  <c r="C2" i="56"/>
  <c r="M13" i="56"/>
  <c r="K13" i="56"/>
  <c r="H13" i="56"/>
  <c r="I13" i="56"/>
  <c r="J13" i="56"/>
  <c r="B13" i="56"/>
  <c r="F13" i="56"/>
  <c r="M12" i="56"/>
  <c r="K12" i="56"/>
  <c r="I12" i="56"/>
  <c r="J12" i="56"/>
  <c r="B12" i="56"/>
  <c r="H12" i="56"/>
  <c r="F12" i="56"/>
  <c r="M11" i="56"/>
  <c r="K11" i="56"/>
  <c r="H11" i="56"/>
  <c r="I11" i="56"/>
  <c r="J11" i="56"/>
  <c r="B11" i="56"/>
  <c r="F11" i="56"/>
  <c r="M10" i="56"/>
  <c r="K10" i="56"/>
  <c r="H10" i="56"/>
  <c r="I10" i="56"/>
  <c r="J10" i="56"/>
  <c r="B10" i="56"/>
  <c r="F10" i="56"/>
  <c r="M9" i="56"/>
  <c r="K9" i="56"/>
  <c r="H9" i="56"/>
  <c r="I9" i="56"/>
  <c r="J9" i="56"/>
  <c r="B9" i="56"/>
  <c r="F9" i="56"/>
  <c r="M8" i="56"/>
  <c r="K8" i="56"/>
  <c r="I8" i="56"/>
  <c r="J8" i="56"/>
  <c r="B8" i="56"/>
  <c r="H8" i="56"/>
  <c r="F8" i="56"/>
  <c r="M7" i="56"/>
  <c r="K7" i="56"/>
  <c r="H7" i="56"/>
  <c r="I7" i="56"/>
  <c r="J7" i="56"/>
  <c r="B7" i="56"/>
  <c r="F7" i="56"/>
  <c r="R6" i="56"/>
  <c r="M6" i="56"/>
  <c r="K6" i="56"/>
  <c r="H6" i="56"/>
  <c r="I6" i="56"/>
  <c r="J6" i="56"/>
  <c r="B6" i="56"/>
  <c r="F6" i="56"/>
  <c r="M5" i="56"/>
  <c r="K5" i="56"/>
  <c r="H5" i="56"/>
  <c r="I5" i="56"/>
  <c r="J5" i="56"/>
  <c r="B5" i="56"/>
  <c r="F5" i="56"/>
  <c r="M4" i="56"/>
  <c r="K4" i="56"/>
  <c r="H4" i="56"/>
  <c r="I4" i="56"/>
  <c r="J4" i="56"/>
  <c r="B4" i="56"/>
  <c r="F4" i="56"/>
  <c r="M3" i="56"/>
  <c r="K3" i="56"/>
  <c r="I3" i="56"/>
  <c r="J3" i="56"/>
  <c r="B3" i="56"/>
  <c r="H3" i="56"/>
  <c r="F3" i="56"/>
  <c r="G42" i="56"/>
  <c r="M2" i="56"/>
  <c r="K2" i="56"/>
  <c r="H2" i="56"/>
  <c r="I2" i="56"/>
  <c r="J2" i="56"/>
  <c r="B2" i="56"/>
  <c r="F2" i="56"/>
  <c r="D45" i="56"/>
  <c r="D41" i="56"/>
  <c r="D37" i="56"/>
  <c r="D33" i="56"/>
  <c r="D29" i="56"/>
  <c r="D25" i="56"/>
  <c r="D21" i="56"/>
  <c r="D12" i="56"/>
  <c r="D8" i="56"/>
  <c r="D3" i="56"/>
  <c r="D43" i="56"/>
  <c r="D42" i="56"/>
  <c r="D38" i="56"/>
  <c r="D34" i="56"/>
  <c r="D30" i="56"/>
  <c r="D26" i="56"/>
  <c r="D22" i="56"/>
  <c r="D17" i="56"/>
  <c r="D13" i="56"/>
  <c r="D9" i="56"/>
  <c r="D4" i="56"/>
  <c r="D39" i="56"/>
  <c r="D35" i="56"/>
  <c r="D32" i="56"/>
  <c r="D27" i="56"/>
  <c r="D24" i="56"/>
  <c r="D15" i="56"/>
  <c r="D7" i="56"/>
  <c r="D6" i="56"/>
  <c r="D31" i="56"/>
  <c r="D20" i="56"/>
  <c r="D16" i="56"/>
  <c r="D14" i="56"/>
  <c r="D11" i="56"/>
  <c r="D5" i="56"/>
  <c r="D2" i="56"/>
  <c r="D19" i="56"/>
  <c r="D18" i="56"/>
  <c r="D40" i="56"/>
  <c r="D10" i="56"/>
  <c r="D44" i="56"/>
  <c r="D36" i="56"/>
  <c r="D28" i="56"/>
  <c r="D23" i="56"/>
  <c r="E42" i="56"/>
  <c r="E38" i="56"/>
  <c r="E34" i="56"/>
  <c r="E30" i="56"/>
  <c r="E26" i="56"/>
  <c r="E22" i="56"/>
  <c r="E17" i="56"/>
  <c r="E13" i="56"/>
  <c r="E9" i="56"/>
  <c r="E4" i="56"/>
  <c r="E43" i="56"/>
  <c r="E39" i="56"/>
  <c r="E35" i="56"/>
  <c r="E31" i="56"/>
  <c r="E27" i="56"/>
  <c r="E23" i="56"/>
  <c r="E19" i="56"/>
  <c r="E18" i="56"/>
  <c r="E14" i="56"/>
  <c r="E10" i="56"/>
  <c r="E5" i="56"/>
  <c r="E44" i="56"/>
  <c r="E40" i="56"/>
  <c r="E41" i="56"/>
  <c r="E33" i="56"/>
  <c r="E25" i="56"/>
  <c r="E7" i="56"/>
  <c r="E45" i="56"/>
  <c r="E20" i="56"/>
  <c r="E8" i="56"/>
  <c r="E21" i="56"/>
  <c r="E11" i="56"/>
  <c r="E32" i="56"/>
  <c r="E24" i="56"/>
  <c r="E15" i="56"/>
  <c r="E12" i="56"/>
  <c r="E3" i="56"/>
  <c r="E6" i="56"/>
  <c r="E36" i="56"/>
  <c r="E28" i="56"/>
  <c r="E37" i="56"/>
  <c r="E29" i="56"/>
  <c r="E16" i="56"/>
  <c r="E2" i="56"/>
  <c r="G26" i="56"/>
  <c r="G27" i="56"/>
  <c r="G34" i="56"/>
  <c r="G35" i="56"/>
  <c r="G43" i="56"/>
  <c r="G5" i="56"/>
  <c r="G13" i="56"/>
  <c r="G39" i="56"/>
  <c r="G22" i="56"/>
  <c r="G23" i="56"/>
  <c r="G9" i="56"/>
  <c r="G10" i="56"/>
  <c r="G17" i="56"/>
  <c r="G18" i="56"/>
  <c r="G19" i="56"/>
  <c r="G44" i="56"/>
  <c r="G4" i="56"/>
  <c r="G14" i="56"/>
  <c r="G30" i="56"/>
  <c r="G31" i="56"/>
  <c r="G38" i="56"/>
  <c r="G3" i="56"/>
  <c r="G8" i="56"/>
  <c r="G12" i="56"/>
  <c r="G21" i="56"/>
  <c r="G25" i="56"/>
  <c r="G29" i="56"/>
  <c r="G33" i="56"/>
  <c r="G37" i="56"/>
  <c r="G41" i="56"/>
  <c r="G45" i="56"/>
  <c r="G2" i="56"/>
  <c r="G6" i="56"/>
  <c r="G7" i="56"/>
  <c r="G11" i="56"/>
  <c r="G15" i="56"/>
  <c r="G16" i="56"/>
  <c r="G20" i="56"/>
  <c r="G24" i="56"/>
  <c r="G28" i="56"/>
  <c r="G32" i="56"/>
  <c r="G36" i="56"/>
  <c r="G40" i="56"/>
  <c r="Z49" i="45"/>
  <c r="R57" i="45"/>
  <c r="K57" i="45"/>
  <c r="R56" i="45"/>
  <c r="K56" i="45"/>
  <c r="R55" i="45"/>
  <c r="K55" i="45"/>
  <c r="R54" i="45"/>
  <c r="K54" i="45"/>
  <c r="R53" i="45"/>
  <c r="K53" i="45"/>
  <c r="R52" i="45"/>
  <c r="K52" i="45"/>
  <c r="R51" i="45"/>
  <c r="K51" i="45"/>
  <c r="R50" i="45"/>
  <c r="K50" i="45"/>
  <c r="R49" i="45"/>
  <c r="K49" i="45"/>
  <c r="R48" i="45"/>
  <c r="K48" i="45"/>
  <c r="R47" i="45"/>
  <c r="K47" i="45"/>
  <c r="R46" i="45"/>
  <c r="K46" i="45"/>
  <c r="R45" i="45"/>
  <c r="K45" i="45"/>
  <c r="R44" i="45"/>
  <c r="K44" i="45"/>
  <c r="R43" i="45"/>
  <c r="K43" i="45"/>
  <c r="R42" i="45"/>
  <c r="K42" i="45"/>
  <c r="R41" i="45"/>
  <c r="K41" i="45"/>
  <c r="R40" i="45"/>
  <c r="K40" i="45"/>
  <c r="R39" i="45"/>
  <c r="K39" i="45"/>
  <c r="R38" i="45"/>
  <c r="K38" i="45"/>
  <c r="R37" i="45"/>
  <c r="K37" i="45"/>
  <c r="R36" i="45"/>
  <c r="K36" i="45"/>
  <c r="R35" i="45"/>
  <c r="K35" i="45"/>
  <c r="R34" i="45"/>
  <c r="K34" i="45"/>
  <c r="R33" i="45"/>
  <c r="K33" i="45"/>
  <c r="R32" i="45"/>
  <c r="K32" i="45"/>
  <c r="G15" i="45"/>
  <c r="E15" i="45"/>
  <c r="G14" i="45"/>
  <c r="E14" i="45"/>
  <c r="G13" i="45"/>
  <c r="E13" i="45"/>
  <c r="G12" i="45"/>
  <c r="E12" i="45"/>
  <c r="G11" i="45"/>
  <c r="E11" i="45"/>
  <c r="G10" i="45"/>
  <c r="E10" i="45"/>
  <c r="G9" i="45"/>
  <c r="E9" i="45"/>
  <c r="G8" i="45"/>
  <c r="E8" i="45"/>
  <c r="C8" i="45"/>
  <c r="C9" i="45"/>
  <c r="C10" i="45"/>
  <c r="C14" i="45"/>
  <c r="C13" i="45"/>
  <c r="I49" i="45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J57" i="45"/>
  <c r="U57" i="45"/>
  <c r="V57" i="45"/>
  <c r="W57" i="45"/>
  <c r="D129" i="25"/>
  <c r="D58" i="25"/>
  <c r="I6" i="52"/>
  <c r="J6" i="52"/>
  <c r="I7" i="52"/>
  <c r="J7" i="52"/>
  <c r="I10" i="52"/>
  <c r="J10" i="52"/>
  <c r="I11" i="52"/>
  <c r="J11" i="52"/>
  <c r="I15" i="52"/>
  <c r="J15" i="52"/>
  <c r="I8" i="52"/>
  <c r="J8" i="52"/>
  <c r="I16" i="52"/>
  <c r="J16" i="52"/>
  <c r="I13" i="52"/>
  <c r="J13" i="52"/>
  <c r="I20" i="52"/>
  <c r="J20" i="52"/>
  <c r="I18" i="52"/>
  <c r="J18" i="52"/>
  <c r="I12" i="52"/>
  <c r="J12" i="52"/>
  <c r="I19" i="52"/>
  <c r="J19" i="52"/>
  <c r="I31" i="52"/>
  <c r="J31" i="52"/>
  <c r="I14" i="52"/>
  <c r="J14" i="52"/>
  <c r="I23" i="52"/>
  <c r="J23" i="52"/>
  <c r="L13" i="52"/>
  <c r="L23" i="52"/>
  <c r="L10" i="52"/>
  <c r="L6" i="52"/>
  <c r="L14" i="52"/>
  <c r="L16" i="52"/>
  <c r="L7" i="52"/>
  <c r="L31" i="52"/>
  <c r="L15" i="52"/>
  <c r="L19" i="52"/>
  <c r="L12" i="52"/>
  <c r="L20" i="52"/>
  <c r="L18" i="52"/>
  <c r="L8" i="52"/>
  <c r="L11" i="52"/>
  <c r="D219" i="25"/>
  <c r="C219" i="25"/>
  <c r="D136" i="25"/>
  <c r="C136" i="25"/>
  <c r="D256" i="25"/>
  <c r="C256" i="25"/>
  <c r="D249" i="25"/>
  <c r="C249" i="25"/>
  <c r="D246" i="25"/>
  <c r="C246" i="25"/>
  <c r="D248" i="25"/>
  <c r="C248" i="25"/>
  <c r="D57" i="25"/>
  <c r="C57" i="25"/>
  <c r="D235" i="25"/>
  <c r="C235" i="25"/>
  <c r="D55" i="25"/>
  <c r="C55" i="25"/>
  <c r="D179" i="25"/>
  <c r="C179" i="25"/>
  <c r="D232" i="25"/>
  <c r="C232" i="25"/>
  <c r="D236" i="25"/>
  <c r="C236" i="25"/>
  <c r="D240" i="25"/>
  <c r="C240" i="25"/>
  <c r="D228" i="25"/>
  <c r="C228" i="25"/>
  <c r="D162" i="25"/>
  <c r="C162" i="25"/>
  <c r="D48" i="25"/>
  <c r="C48" i="25"/>
  <c r="D145" i="25"/>
  <c r="C145" i="25"/>
  <c r="D173" i="25"/>
  <c r="C173" i="25"/>
  <c r="D69" i="25"/>
  <c r="C69" i="25"/>
  <c r="D231" i="25"/>
  <c r="C231" i="25"/>
  <c r="D123" i="25"/>
  <c r="C123" i="25"/>
  <c r="D195" i="25"/>
  <c r="C195" i="25"/>
  <c r="D245" i="25"/>
  <c r="C245" i="25"/>
  <c r="D182" i="25"/>
  <c r="C182" i="25"/>
  <c r="D190" i="25"/>
  <c r="C190" i="25"/>
  <c r="D238" i="25"/>
  <c r="C238" i="25"/>
  <c r="D110" i="25"/>
  <c r="C110" i="25"/>
  <c r="D88" i="25"/>
  <c r="C88" i="25"/>
  <c r="D211" i="25"/>
  <c r="C211" i="25"/>
  <c r="D239" i="25"/>
  <c r="C239" i="25"/>
  <c r="C164" i="25"/>
  <c r="D107" i="25"/>
  <c r="C107" i="25"/>
  <c r="D230" i="25"/>
  <c r="C230" i="25"/>
  <c r="D210" i="25"/>
  <c r="C210" i="25"/>
  <c r="D244" i="25"/>
  <c r="C244" i="25"/>
  <c r="D193" i="25"/>
  <c r="C193" i="25"/>
  <c r="D151" i="25"/>
  <c r="C151" i="25"/>
  <c r="D197" i="25"/>
  <c r="C197" i="25"/>
  <c r="D229" i="25"/>
  <c r="C229" i="25"/>
  <c r="D111" i="25"/>
  <c r="C111" i="25"/>
  <c r="D205" i="25"/>
  <c r="C205" i="25"/>
  <c r="D234" i="25"/>
  <c r="C234" i="25"/>
  <c r="D242" i="25"/>
  <c r="C242" i="25"/>
  <c r="D93" i="25"/>
  <c r="C93" i="25"/>
  <c r="D226" i="25"/>
  <c r="C226" i="25"/>
  <c r="D254" i="25"/>
  <c r="C254" i="25"/>
  <c r="D255" i="25"/>
  <c r="C255" i="25"/>
  <c r="D180" i="25"/>
  <c r="C180" i="25"/>
  <c r="C253" i="25"/>
  <c r="D199" i="25"/>
  <c r="C199" i="25"/>
  <c r="D89" i="25"/>
  <c r="C89" i="25"/>
  <c r="D108" i="25"/>
  <c r="C108" i="25"/>
  <c r="D115" i="25"/>
  <c r="C115" i="25"/>
  <c r="C129" i="25"/>
  <c r="D237" i="25"/>
  <c r="C237" i="25"/>
  <c r="D21" i="25"/>
  <c r="C21" i="25"/>
  <c r="D46" i="25"/>
  <c r="C46" i="25"/>
  <c r="D203" i="25"/>
  <c r="C203" i="25"/>
  <c r="D209" i="25"/>
  <c r="C209" i="25"/>
  <c r="D149" i="25"/>
  <c r="C149" i="25"/>
  <c r="D198" i="25"/>
  <c r="C198" i="25"/>
  <c r="D204" i="25"/>
  <c r="C204" i="25"/>
  <c r="D251" i="25"/>
  <c r="C251" i="25"/>
  <c r="D225" i="25"/>
  <c r="C225" i="25"/>
  <c r="D171" i="25"/>
  <c r="C171" i="25"/>
  <c r="D214" i="25"/>
  <c r="C214" i="25"/>
  <c r="D241" i="25"/>
  <c r="C241" i="25"/>
  <c r="D52" i="25"/>
  <c r="C52" i="25"/>
  <c r="D208" i="25"/>
  <c r="C208" i="25"/>
  <c r="D215" i="25"/>
  <c r="C215" i="25"/>
  <c r="D153" i="25"/>
  <c r="C153" i="25"/>
  <c r="D222" i="25"/>
  <c r="C222" i="25"/>
  <c r="D17" i="25"/>
  <c r="C17" i="25"/>
  <c r="D200" i="25"/>
  <c r="C200" i="25"/>
  <c r="D218" i="25"/>
  <c r="C218" i="25"/>
  <c r="D233" i="25"/>
  <c r="C233" i="25"/>
  <c r="C83" i="25"/>
  <c r="D194" i="25"/>
  <c r="C194" i="25"/>
  <c r="D70" i="25"/>
  <c r="C70" i="25"/>
  <c r="D109" i="25"/>
  <c r="C109" i="25"/>
  <c r="D148" i="25"/>
  <c r="C148" i="25"/>
  <c r="D201" i="25"/>
  <c r="C201" i="25"/>
  <c r="D174" i="25"/>
  <c r="C174" i="25"/>
  <c r="D147" i="25"/>
  <c r="C147" i="25"/>
  <c r="D224" i="25"/>
  <c r="C224" i="25"/>
  <c r="D116" i="25"/>
  <c r="C116" i="25"/>
  <c r="D202" i="25"/>
  <c r="C202" i="25"/>
  <c r="D184" i="25"/>
  <c r="C184" i="25"/>
  <c r="D187" i="25"/>
  <c r="C187" i="25"/>
  <c r="D156" i="25"/>
  <c r="C156" i="25"/>
  <c r="Q107" i="25"/>
  <c r="P107" i="25"/>
  <c r="C247" i="25"/>
  <c r="Q37" i="25"/>
  <c r="P37" i="25"/>
  <c r="D120" i="25"/>
  <c r="C120" i="25"/>
  <c r="Q142" i="25"/>
  <c r="P142" i="25"/>
  <c r="D80" i="25"/>
  <c r="C80" i="25"/>
  <c r="Q150" i="25"/>
  <c r="P150" i="25"/>
  <c r="D227" i="25"/>
  <c r="C227" i="25"/>
  <c r="Q160" i="25"/>
  <c r="P160" i="25"/>
  <c r="D220" i="25"/>
  <c r="C220" i="25"/>
  <c r="Q145" i="25"/>
  <c r="P145" i="25"/>
  <c r="D53" i="25"/>
  <c r="C53" i="25"/>
  <c r="Q109" i="25"/>
  <c r="P109" i="25"/>
  <c r="D51" i="25"/>
  <c r="C51" i="25"/>
  <c r="Q101" i="25"/>
  <c r="P101" i="25"/>
  <c r="D45" i="25"/>
  <c r="C45" i="25"/>
  <c r="Q123" i="25"/>
  <c r="P123" i="25"/>
  <c r="C132" i="25"/>
  <c r="Q143" i="25"/>
  <c r="P143" i="25"/>
  <c r="D169" i="25"/>
  <c r="C169" i="25"/>
  <c r="Q81" i="25"/>
  <c r="P81" i="25"/>
  <c r="D135" i="25"/>
  <c r="C135" i="25"/>
  <c r="Q151" i="25"/>
  <c r="P151" i="25"/>
  <c r="D212" i="25"/>
  <c r="C212" i="25"/>
  <c r="Q126" i="25"/>
  <c r="P126" i="25"/>
  <c r="D154" i="25"/>
  <c r="C154" i="25"/>
  <c r="Q7" i="25"/>
  <c r="P7" i="25"/>
  <c r="D128" i="25"/>
  <c r="C128" i="25"/>
  <c r="Q76" i="25"/>
  <c r="P76" i="25"/>
  <c r="D217" i="25"/>
  <c r="C217" i="25"/>
  <c r="Q136" i="25"/>
  <c r="P136" i="25"/>
  <c r="D91" i="25"/>
  <c r="C91" i="25"/>
  <c r="Q64" i="25"/>
  <c r="P64" i="25"/>
  <c r="D168" i="25"/>
  <c r="C168" i="25"/>
  <c r="Q52" i="25"/>
  <c r="P52" i="25"/>
  <c r="D144" i="25"/>
  <c r="C144" i="25"/>
  <c r="Q147" i="25"/>
  <c r="P147" i="25"/>
  <c r="D181" i="25"/>
  <c r="C181" i="25"/>
  <c r="Q41" i="25"/>
  <c r="P41" i="25"/>
  <c r="D158" i="25"/>
  <c r="C158" i="25"/>
  <c r="Q120" i="25"/>
  <c r="P120" i="25"/>
  <c r="D175" i="25"/>
  <c r="C175" i="25"/>
  <c r="Q129" i="25"/>
  <c r="P129" i="25"/>
  <c r="D157" i="25"/>
  <c r="C157" i="25"/>
  <c r="Q165" i="25"/>
  <c r="P165" i="25"/>
  <c r="C101" i="25"/>
  <c r="Q54" i="25"/>
  <c r="P54" i="25"/>
  <c r="C223" i="25"/>
  <c r="Q85" i="25"/>
  <c r="P85" i="25"/>
  <c r="D177" i="25"/>
  <c r="C177" i="25"/>
  <c r="Q77" i="25"/>
  <c r="P77" i="25"/>
  <c r="D140" i="25"/>
  <c r="F140" i="25" s="1"/>
  <c r="C140" i="25"/>
  <c r="Q97" i="25"/>
  <c r="P97" i="25"/>
  <c r="D96" i="25"/>
  <c r="C96" i="25"/>
  <c r="Q82" i="25"/>
  <c r="P82" i="25"/>
  <c r="D213" i="25"/>
  <c r="C213" i="25"/>
  <c r="Q137" i="25"/>
  <c r="P137" i="25"/>
  <c r="D139" i="25"/>
  <c r="C139" i="25"/>
  <c r="Q95" i="25"/>
  <c r="P95" i="25"/>
  <c r="D27" i="25"/>
  <c r="F27" i="25" s="1"/>
  <c r="C27" i="25"/>
  <c r="Q144" i="25"/>
  <c r="P144" i="25"/>
  <c r="D185" i="25"/>
  <c r="C185" i="25"/>
  <c r="Q105" i="25"/>
  <c r="P105" i="25"/>
  <c r="D40" i="25"/>
  <c r="C40" i="25"/>
  <c r="Q141" i="25"/>
  <c r="P141" i="25"/>
  <c r="D43" i="25"/>
  <c r="C43" i="25"/>
  <c r="Q156" i="25"/>
  <c r="P156" i="25"/>
  <c r="D176" i="25"/>
  <c r="C176" i="25"/>
  <c r="Q157" i="25"/>
  <c r="P157" i="25"/>
  <c r="D155" i="25"/>
  <c r="C155" i="25"/>
  <c r="Q110" i="25"/>
  <c r="P110" i="25"/>
  <c r="D137" i="25"/>
  <c r="C137" i="25"/>
  <c r="Q162" i="25"/>
  <c r="P162" i="25"/>
  <c r="D126" i="25"/>
  <c r="C126" i="25"/>
  <c r="Q132" i="25"/>
  <c r="P132" i="25"/>
  <c r="D97" i="25"/>
  <c r="C97" i="25"/>
  <c r="Q153" i="25"/>
  <c r="P153" i="25"/>
  <c r="D163" i="25"/>
  <c r="C163" i="25"/>
  <c r="Q92" i="25"/>
  <c r="P92" i="25"/>
  <c r="D121" i="25"/>
  <c r="C121" i="25"/>
  <c r="Q148" i="25"/>
  <c r="P148" i="25"/>
  <c r="D188" i="25"/>
  <c r="C188" i="25"/>
  <c r="Q119" i="25"/>
  <c r="P119" i="25"/>
  <c r="D183" i="25"/>
  <c r="C183" i="25"/>
  <c r="Q46" i="25"/>
  <c r="P46" i="25"/>
  <c r="D122" i="25"/>
  <c r="C122" i="25"/>
  <c r="Q138" i="25"/>
  <c r="P138" i="25"/>
  <c r="D191" i="25"/>
  <c r="C191" i="25"/>
  <c r="Q146" i="25"/>
  <c r="P146" i="25"/>
  <c r="D75" i="25"/>
  <c r="C75" i="25"/>
  <c r="Q10" i="25"/>
  <c r="P10" i="25"/>
  <c r="D170" i="25"/>
  <c r="C170" i="25"/>
  <c r="Q84" i="25"/>
  <c r="P84" i="25"/>
  <c r="D138" i="25"/>
  <c r="C138" i="25"/>
  <c r="Q23" i="25"/>
  <c r="P23" i="25"/>
  <c r="D114" i="25"/>
  <c r="C114" i="25"/>
  <c r="Q75" i="25"/>
  <c r="P75" i="25"/>
  <c r="D166" i="25"/>
  <c r="C166" i="25"/>
  <c r="Q87" i="25"/>
  <c r="P87" i="25"/>
  <c r="D119" i="25"/>
  <c r="C119" i="25"/>
  <c r="Q133" i="25"/>
  <c r="P133" i="25"/>
  <c r="D95" i="25"/>
  <c r="C95" i="25"/>
  <c r="Q45" i="25"/>
  <c r="P45" i="25"/>
  <c r="D103" i="25"/>
  <c r="C103" i="25"/>
  <c r="Q108" i="25"/>
  <c r="P108" i="25"/>
  <c r="D221" i="25"/>
  <c r="C221" i="25"/>
  <c r="Q71" i="25"/>
  <c r="P71" i="25"/>
  <c r="D59" i="25"/>
  <c r="C59" i="25"/>
  <c r="Q117" i="25"/>
  <c r="P117" i="25"/>
  <c r="D143" i="25"/>
  <c r="C143" i="25"/>
  <c r="Q28" i="25"/>
  <c r="P28" i="25"/>
  <c r="D63" i="25"/>
  <c r="C63" i="25"/>
  <c r="Q33" i="25"/>
  <c r="P33" i="25"/>
  <c r="D98" i="25"/>
  <c r="C98" i="25"/>
  <c r="Q56" i="25"/>
  <c r="P56" i="25"/>
  <c r="C104" i="25"/>
  <c r="Q91" i="25"/>
  <c r="P91" i="25"/>
  <c r="C165" i="25"/>
  <c r="Q38" i="25"/>
  <c r="P38" i="25"/>
  <c r="D71" i="25"/>
  <c r="C71" i="25"/>
  <c r="Q154" i="25"/>
  <c r="P154" i="25"/>
  <c r="D159" i="25"/>
  <c r="C159" i="25"/>
  <c r="Q60" i="25"/>
  <c r="P60" i="25"/>
  <c r="D102" i="25"/>
  <c r="C102" i="25"/>
  <c r="Q163" i="25"/>
  <c r="P163" i="25"/>
  <c r="D78" i="25"/>
  <c r="C78" i="25"/>
  <c r="Q44" i="25"/>
  <c r="P44" i="25"/>
  <c r="D216" i="25"/>
  <c r="C216" i="25"/>
  <c r="Q90" i="25"/>
  <c r="P90" i="25"/>
  <c r="D65" i="25"/>
  <c r="C65" i="25"/>
  <c r="Q161" i="25"/>
  <c r="P161" i="25"/>
  <c r="D90" i="25"/>
  <c r="C90" i="25"/>
  <c r="Q164" i="25"/>
  <c r="P164" i="25"/>
  <c r="D141" i="25"/>
  <c r="C141" i="25"/>
  <c r="Q19" i="25"/>
  <c r="P19" i="25"/>
  <c r="D81" i="25"/>
  <c r="C81" i="25"/>
  <c r="Q100" i="25"/>
  <c r="P100" i="25"/>
  <c r="D74" i="25"/>
  <c r="C74" i="25"/>
  <c r="Q114" i="25"/>
  <c r="P114" i="25"/>
  <c r="D94" i="25"/>
  <c r="C94" i="25"/>
  <c r="Q88" i="25"/>
  <c r="P88" i="25"/>
  <c r="D84" i="25"/>
  <c r="C84" i="25"/>
  <c r="Q70" i="25"/>
  <c r="P70" i="25"/>
  <c r="D152" i="25"/>
  <c r="C152" i="25"/>
  <c r="Q128" i="25"/>
  <c r="P128" i="25"/>
  <c r="D79" i="25"/>
  <c r="C79" i="25"/>
  <c r="Q103" i="25"/>
  <c r="P103" i="25"/>
  <c r="D207" i="25"/>
  <c r="C207" i="25"/>
  <c r="Q57" i="25"/>
  <c r="P57" i="25"/>
  <c r="D133" i="25"/>
  <c r="C133" i="25"/>
  <c r="Q159" i="25"/>
  <c r="P159" i="25"/>
  <c r="D127" i="25"/>
  <c r="C127" i="25"/>
  <c r="Q118" i="25"/>
  <c r="P118" i="25"/>
  <c r="D134" i="25"/>
  <c r="C134" i="25"/>
  <c r="Q63" i="25"/>
  <c r="P63" i="25"/>
  <c r="D130" i="25"/>
  <c r="C130" i="25"/>
  <c r="Q58" i="25"/>
  <c r="P58" i="25"/>
  <c r="D64" i="25"/>
  <c r="C64" i="25"/>
  <c r="Q74" i="25"/>
  <c r="P74" i="25"/>
  <c r="C58" i="25"/>
  <c r="Q102" i="25"/>
  <c r="P102" i="25"/>
  <c r="D186" i="25"/>
  <c r="C186" i="25"/>
  <c r="Q149" i="25"/>
  <c r="P149" i="25"/>
  <c r="D86" i="25"/>
  <c r="C86" i="25"/>
  <c r="Q65" i="25"/>
  <c r="P65" i="25"/>
  <c r="D99" i="25"/>
  <c r="C99" i="25"/>
  <c r="Q12" i="25"/>
  <c r="P12" i="25"/>
  <c r="D105" i="25"/>
  <c r="C105" i="25"/>
  <c r="Q122" i="25"/>
  <c r="P122" i="25"/>
  <c r="D66" i="25"/>
  <c r="C66" i="25"/>
  <c r="Q61" i="25"/>
  <c r="P61" i="25"/>
  <c r="D73" i="25"/>
  <c r="C73" i="25"/>
  <c r="Q158" i="25"/>
  <c r="P158" i="25"/>
  <c r="D178" i="25"/>
  <c r="C178" i="25"/>
  <c r="Q55" i="25"/>
  <c r="P55" i="25"/>
  <c r="D82" i="25"/>
  <c r="C82" i="25"/>
  <c r="Q86" i="25"/>
  <c r="P86" i="25"/>
  <c r="D167" i="25"/>
  <c r="C167" i="25"/>
  <c r="Q69" i="25"/>
  <c r="P69" i="25"/>
  <c r="D125" i="25"/>
  <c r="C125" i="25"/>
  <c r="Q72" i="25"/>
  <c r="P72" i="25"/>
  <c r="D77" i="25"/>
  <c r="C77" i="25"/>
  <c r="Q124" i="25"/>
  <c r="P124" i="25"/>
  <c r="D56" i="25"/>
  <c r="C56" i="25"/>
  <c r="Q127" i="25"/>
  <c r="P127" i="25"/>
  <c r="D8" i="25"/>
  <c r="C8" i="25"/>
  <c r="Q83" i="25"/>
  <c r="P83" i="25"/>
  <c r="D112" i="25"/>
  <c r="C112" i="25"/>
  <c r="Q111" i="25"/>
  <c r="P111" i="25"/>
  <c r="D76" i="25"/>
  <c r="C76" i="25"/>
  <c r="Q98" i="25"/>
  <c r="P98" i="25"/>
  <c r="D92" i="25"/>
  <c r="C92" i="25"/>
  <c r="Q32" i="25"/>
  <c r="P32" i="25"/>
  <c r="D146" i="25"/>
  <c r="C146" i="25"/>
  <c r="Q130" i="25"/>
  <c r="P130" i="25"/>
  <c r="D28" i="25"/>
  <c r="C28" i="25"/>
  <c r="Q27" i="25"/>
  <c r="P27" i="25"/>
  <c r="D72" i="25"/>
  <c r="C72" i="25"/>
  <c r="P112" i="25"/>
  <c r="D60" i="25"/>
  <c r="C60" i="25"/>
  <c r="Q66" i="25"/>
  <c r="P66" i="25"/>
  <c r="D192" i="25"/>
  <c r="C192" i="25"/>
  <c r="Q42" i="25"/>
  <c r="P42" i="25"/>
  <c r="D41" i="25"/>
  <c r="C41" i="25"/>
  <c r="Q14" i="25"/>
  <c r="P14" i="25"/>
  <c r="D47" i="25"/>
  <c r="C47" i="25"/>
  <c r="Q20" i="25"/>
  <c r="P20" i="25"/>
  <c r="D54" i="25"/>
  <c r="C54" i="25"/>
  <c r="Q116" i="25"/>
  <c r="P116" i="25"/>
  <c r="D196" i="25"/>
  <c r="C196" i="25"/>
  <c r="Q79" i="25"/>
  <c r="P79" i="25"/>
  <c r="D49" i="25"/>
  <c r="C49" i="25"/>
  <c r="Q5" i="25"/>
  <c r="P5" i="25"/>
  <c r="D42" i="25"/>
  <c r="C42" i="25"/>
  <c r="Q94" i="25"/>
  <c r="P94" i="25"/>
  <c r="D62" i="25"/>
  <c r="C62" i="25"/>
  <c r="Q36" i="25"/>
  <c r="P36" i="25"/>
  <c r="D252" i="25"/>
  <c r="C252" i="25"/>
  <c r="Q2" i="25"/>
  <c r="P2" i="25"/>
  <c r="D67" i="25"/>
  <c r="C67" i="25"/>
  <c r="Q51" i="25"/>
  <c r="P51" i="25"/>
  <c r="D118" i="25"/>
  <c r="C118" i="25"/>
  <c r="Q152" i="25"/>
  <c r="P152" i="25"/>
  <c r="D20" i="25"/>
  <c r="C20" i="25"/>
  <c r="Q106" i="25"/>
  <c r="P106" i="25"/>
  <c r="D100" i="25"/>
  <c r="C100" i="25"/>
  <c r="Q166" i="25"/>
  <c r="P166" i="25"/>
  <c r="D160" i="25"/>
  <c r="C160" i="25"/>
  <c r="Q40" i="25"/>
  <c r="P40" i="25"/>
  <c r="D124" i="25"/>
  <c r="C124" i="25"/>
  <c r="Q17" i="25"/>
  <c r="P17" i="25"/>
  <c r="D113" i="25"/>
  <c r="C113" i="25"/>
  <c r="Q16" i="25"/>
  <c r="P16" i="25"/>
  <c r="D117" i="25"/>
  <c r="C117" i="25"/>
  <c r="Q135" i="25"/>
  <c r="P135" i="25"/>
  <c r="D50" i="25"/>
  <c r="C50" i="25"/>
  <c r="Q104" i="25"/>
  <c r="P104" i="25"/>
  <c r="D106" i="25"/>
  <c r="C106" i="25"/>
  <c r="Q35" i="25"/>
  <c r="P35" i="25"/>
  <c r="D19" i="25"/>
  <c r="C19" i="25"/>
  <c r="Q121" i="25"/>
  <c r="P121" i="25"/>
  <c r="D23" i="25"/>
  <c r="C23" i="25"/>
  <c r="Q31" i="25"/>
  <c r="P31" i="25"/>
  <c r="D38" i="25"/>
  <c r="C38" i="25"/>
  <c r="Q15" i="25"/>
  <c r="P15" i="25"/>
  <c r="D85" i="25"/>
  <c r="C85" i="25"/>
  <c r="Q73" i="25"/>
  <c r="P73" i="25"/>
  <c r="D61" i="25"/>
  <c r="C61" i="25"/>
  <c r="Q29" i="25"/>
  <c r="P29" i="25"/>
  <c r="D22" i="25"/>
  <c r="C22" i="25"/>
  <c r="Q96" i="25"/>
  <c r="P96" i="25"/>
  <c r="D26" i="25"/>
  <c r="C26" i="25"/>
  <c r="Q48" i="25"/>
  <c r="P48" i="25"/>
  <c r="C250" i="25"/>
  <c r="Q134" i="25"/>
  <c r="P134" i="25"/>
  <c r="D150" i="25"/>
  <c r="C150" i="25"/>
  <c r="Q6" i="25"/>
  <c r="P6" i="25"/>
  <c r="D31" i="25"/>
  <c r="C31" i="25"/>
  <c r="Q47" i="25"/>
  <c r="P47" i="25"/>
  <c r="D87" i="25"/>
  <c r="C87" i="25"/>
  <c r="Q125" i="25"/>
  <c r="P125" i="25"/>
  <c r="D18" i="25"/>
  <c r="C18" i="25"/>
  <c r="Q24" i="25"/>
  <c r="P24" i="25"/>
  <c r="D142" i="25"/>
  <c r="C142" i="25"/>
  <c r="Q43" i="25"/>
  <c r="P43" i="25"/>
  <c r="D29" i="25"/>
  <c r="C29" i="25"/>
  <c r="Q131" i="25"/>
  <c r="P131" i="25"/>
  <c r="D131" i="25"/>
  <c r="C131" i="25"/>
  <c r="Q67" i="25"/>
  <c r="P67" i="25"/>
  <c r="D206" i="25"/>
  <c r="C206" i="25"/>
  <c r="Q80" i="25"/>
  <c r="P80" i="25"/>
  <c r="D44" i="25"/>
  <c r="C44" i="25"/>
  <c r="Q68" i="25"/>
  <c r="P68" i="25"/>
  <c r="D161" i="25"/>
  <c r="C161" i="25"/>
  <c r="Q139" i="25"/>
  <c r="P139" i="25"/>
  <c r="D30" i="25"/>
  <c r="C30" i="25"/>
  <c r="Q140" i="25"/>
  <c r="P140" i="25"/>
  <c r="D33" i="25"/>
  <c r="C33" i="25"/>
  <c r="Q99" i="25"/>
  <c r="P99" i="25"/>
  <c r="D32" i="25"/>
  <c r="C32" i="25"/>
  <c r="Q155" i="25"/>
  <c r="P155" i="25"/>
  <c r="D10" i="25"/>
  <c r="C10" i="25"/>
  <c r="Q62" i="25"/>
  <c r="P62" i="25"/>
  <c r="D68" i="25"/>
  <c r="C68" i="25"/>
  <c r="Q39" i="25"/>
  <c r="P39" i="25"/>
  <c r="D16" i="25"/>
  <c r="C16" i="25"/>
  <c r="Q30" i="25"/>
  <c r="P30" i="25"/>
  <c r="D34" i="25"/>
  <c r="C34" i="25"/>
  <c r="Q34" i="25"/>
  <c r="P34" i="25"/>
  <c r="D6" i="25"/>
  <c r="C6" i="25"/>
  <c r="Q22" i="25"/>
  <c r="P22" i="25"/>
  <c r="D189" i="25"/>
  <c r="C189" i="25"/>
  <c r="Q50" i="25"/>
  <c r="P50" i="25"/>
  <c r="D13" i="25"/>
  <c r="C13" i="25"/>
  <c r="Q49" i="25"/>
  <c r="P49" i="25"/>
  <c r="D172" i="25"/>
  <c r="C172" i="25"/>
  <c r="Q25" i="25"/>
  <c r="P25" i="25"/>
  <c r="D25" i="25"/>
  <c r="C25" i="25"/>
  <c r="P113" i="25"/>
  <c r="D24" i="25"/>
  <c r="C24" i="25"/>
  <c r="Q11" i="25"/>
  <c r="P11" i="25"/>
  <c r="D37" i="25"/>
  <c r="C37" i="25"/>
  <c r="Q93" i="25"/>
  <c r="P93" i="25"/>
  <c r="D243" i="25"/>
  <c r="C243" i="25"/>
  <c r="Q78" i="25"/>
  <c r="P78" i="25"/>
  <c r="D36" i="25"/>
  <c r="C36" i="25"/>
  <c r="Q9" i="25"/>
  <c r="P9" i="25"/>
  <c r="C12" i="25"/>
  <c r="Q13" i="25"/>
  <c r="P13" i="25"/>
  <c r="D15" i="25"/>
  <c r="C15" i="25"/>
  <c r="Q89" i="25"/>
  <c r="P89" i="25"/>
  <c r="D35" i="25"/>
  <c r="C35" i="25"/>
  <c r="Q26" i="25"/>
  <c r="P26" i="25"/>
  <c r="D7" i="25"/>
  <c r="C7" i="25"/>
  <c r="Q8" i="25"/>
  <c r="P8" i="25"/>
  <c r="D14" i="25"/>
  <c r="C14" i="25"/>
  <c r="Q115" i="25"/>
  <c r="P115" i="25"/>
  <c r="D9" i="25"/>
  <c r="C9" i="25"/>
  <c r="Q21" i="25"/>
  <c r="P21" i="25"/>
  <c r="C39" i="25"/>
  <c r="Q4" i="25"/>
  <c r="P4" i="25"/>
  <c r="D5" i="25"/>
  <c r="C5" i="25"/>
  <c r="Q53" i="25"/>
  <c r="P53" i="25"/>
  <c r="C4" i="25"/>
  <c r="Q18" i="25"/>
  <c r="P18" i="25"/>
  <c r="D3" i="25"/>
  <c r="C3" i="25"/>
  <c r="Q59" i="25"/>
  <c r="P59" i="25"/>
  <c r="D11" i="25"/>
  <c r="C11" i="25"/>
  <c r="Q3" i="25"/>
  <c r="P3" i="25"/>
  <c r="D2" i="25"/>
  <c r="C2" i="25"/>
  <c r="I5" i="52"/>
  <c r="J5" i="52"/>
  <c r="L5" i="52"/>
  <c r="B26" i="30"/>
  <c r="B22" i="30"/>
  <c r="C22" i="30"/>
  <c r="K1" i="30"/>
  <c r="E5" i="51"/>
  <c r="E6" i="51"/>
  <c r="E9" i="51"/>
  <c r="E11" i="51"/>
  <c r="E12" i="51"/>
  <c r="E13" i="51"/>
  <c r="E14" i="51"/>
  <c r="E18" i="51"/>
  <c r="E19" i="51"/>
  <c r="E21" i="51"/>
  <c r="E25" i="51"/>
  <c r="E28" i="51"/>
  <c r="E29" i="51"/>
  <c r="E30" i="51"/>
  <c r="E2" i="51"/>
  <c r="E3" i="51"/>
  <c r="E7" i="51"/>
  <c r="E8" i="51"/>
  <c r="E10" i="51"/>
  <c r="E15" i="51"/>
  <c r="E16" i="51"/>
  <c r="E17" i="51"/>
  <c r="E20" i="51"/>
  <c r="E22" i="51"/>
  <c r="E23" i="51"/>
  <c r="E24" i="51"/>
  <c r="E26" i="51"/>
  <c r="E27" i="51"/>
  <c r="E31" i="51"/>
  <c r="E4" i="51"/>
  <c r="H57" i="45"/>
  <c r="L57" i="45"/>
  <c r="M57" i="45"/>
  <c r="O3" i="36"/>
  <c r="O4" i="36"/>
  <c r="O5" i="36"/>
  <c r="O6" i="36"/>
  <c r="O7" i="36"/>
  <c r="O8" i="36"/>
  <c r="O9" i="36"/>
  <c r="O10" i="36"/>
  <c r="O2" i="36"/>
  <c r="A3" i="36"/>
  <c r="B3" i="36"/>
  <c r="D2" i="36"/>
  <c r="B2" i="36"/>
  <c r="C2" i="36"/>
  <c r="J45" i="45"/>
  <c r="J40" i="45"/>
  <c r="J41" i="45"/>
  <c r="J47" i="45"/>
  <c r="J37" i="45"/>
  <c r="N33" i="45"/>
  <c r="N32" i="45"/>
  <c r="J48" i="45"/>
  <c r="J33" i="45"/>
  <c r="J35" i="45"/>
  <c r="J32" i="45"/>
  <c r="J55" i="45"/>
  <c r="U55" i="45"/>
  <c r="V55" i="45"/>
  <c r="J54" i="45"/>
  <c r="J56" i="45"/>
  <c r="U56" i="45"/>
  <c r="V56" i="45"/>
  <c r="J50" i="45"/>
  <c r="J51" i="45"/>
  <c r="J53" i="45"/>
  <c r="J52" i="45"/>
  <c r="J49" i="45"/>
  <c r="O49" i="45"/>
  <c r="C3" i="36"/>
  <c r="D3" i="36"/>
  <c r="A4" i="36"/>
  <c r="W55" i="45"/>
  <c r="W56" i="45"/>
  <c r="N45" i="45"/>
  <c r="N37" i="45"/>
  <c r="N41" i="45"/>
  <c r="J38" i="45"/>
  <c r="J46" i="45"/>
  <c r="N38" i="45"/>
  <c r="N46" i="45"/>
  <c r="N36" i="45"/>
  <c r="N44" i="45"/>
  <c r="N43" i="45"/>
  <c r="J39" i="45"/>
  <c r="J36" i="45"/>
  <c r="J34" i="45"/>
  <c r="J44" i="45"/>
  <c r="N48" i="45"/>
  <c r="N47" i="45"/>
  <c r="N42" i="45"/>
  <c r="N39" i="45"/>
  <c r="J43" i="45"/>
  <c r="J42" i="45"/>
  <c r="N40" i="45"/>
  <c r="N34" i="45"/>
  <c r="N35" i="45"/>
  <c r="B4" i="36"/>
  <c r="A5" i="36"/>
  <c r="D4" i="36"/>
  <c r="B5" i="36"/>
  <c r="C5" i="36"/>
  <c r="D5" i="36"/>
  <c r="A6" i="36"/>
  <c r="C4" i="36"/>
  <c r="B6" i="36"/>
  <c r="D6" i="36"/>
  <c r="A7" i="36"/>
  <c r="C6" i="36"/>
  <c r="B7" i="36"/>
  <c r="A8" i="36"/>
  <c r="D7" i="36"/>
  <c r="B8" i="36"/>
  <c r="A9" i="36"/>
  <c r="D8" i="36"/>
  <c r="C7" i="36"/>
  <c r="H56" i="45"/>
  <c r="H55" i="45"/>
  <c r="H54" i="45"/>
  <c r="H53" i="45"/>
  <c r="H52" i="45"/>
  <c r="H51" i="45"/>
  <c r="H50" i="45"/>
  <c r="H49" i="45"/>
  <c r="H48" i="45"/>
  <c r="H47" i="45"/>
  <c r="H46" i="45"/>
  <c r="H45" i="45"/>
  <c r="H44" i="45"/>
  <c r="H43" i="45"/>
  <c r="H42" i="45"/>
  <c r="H41" i="45"/>
  <c r="H40" i="45"/>
  <c r="H39" i="45"/>
  <c r="H38" i="45"/>
  <c r="H37" i="45"/>
  <c r="H36" i="45"/>
  <c r="H35" i="45"/>
  <c r="H34" i="45"/>
  <c r="H33" i="45"/>
  <c r="H32" i="45"/>
  <c r="L37" i="45"/>
  <c r="U37" i="45"/>
  <c r="V37" i="45"/>
  <c r="L45" i="45"/>
  <c r="U45" i="45"/>
  <c r="V45" i="45"/>
  <c r="L53" i="45"/>
  <c r="M53" i="45"/>
  <c r="U53" i="45"/>
  <c r="V53" i="45"/>
  <c r="L38" i="45"/>
  <c r="U38" i="45"/>
  <c r="V38" i="45"/>
  <c r="L42" i="45"/>
  <c r="U42" i="45"/>
  <c r="V42" i="45"/>
  <c r="L46" i="45"/>
  <c r="U46" i="45"/>
  <c r="V46" i="45"/>
  <c r="W45" i="45"/>
  <c r="L50" i="45"/>
  <c r="M50" i="45"/>
  <c r="U50" i="45"/>
  <c r="V50" i="45"/>
  <c r="L35" i="45"/>
  <c r="U35" i="45"/>
  <c r="V35" i="45"/>
  <c r="L39" i="45"/>
  <c r="U39" i="45"/>
  <c r="V39" i="45"/>
  <c r="L43" i="45"/>
  <c r="U43" i="45"/>
  <c r="V43" i="45"/>
  <c r="L47" i="45"/>
  <c r="U47" i="45"/>
  <c r="V47" i="45"/>
  <c r="L51" i="45"/>
  <c r="M51" i="45"/>
  <c r="U51" i="45"/>
  <c r="V51" i="45"/>
  <c r="L55" i="45"/>
  <c r="M55" i="45"/>
  <c r="L33" i="45"/>
  <c r="U33" i="45"/>
  <c r="V33" i="45"/>
  <c r="U41" i="45"/>
  <c r="V41" i="45"/>
  <c r="L41" i="45"/>
  <c r="L49" i="45"/>
  <c r="U49" i="45"/>
  <c r="V49" i="45"/>
  <c r="L34" i="45"/>
  <c r="U34" i="45"/>
  <c r="V34" i="45"/>
  <c r="L32" i="45"/>
  <c r="U32" i="45"/>
  <c r="V32" i="45"/>
  <c r="L36" i="45"/>
  <c r="U36" i="45"/>
  <c r="V36" i="45"/>
  <c r="L40" i="45"/>
  <c r="U40" i="45"/>
  <c r="V40" i="45"/>
  <c r="U44" i="45"/>
  <c r="V44" i="45"/>
  <c r="W43" i="45"/>
  <c r="L44" i="45"/>
  <c r="L48" i="45"/>
  <c r="U48" i="45"/>
  <c r="V48" i="45"/>
  <c r="L52" i="45"/>
  <c r="M52" i="45"/>
  <c r="U52" i="45"/>
  <c r="V52" i="45"/>
  <c r="L56" i="45"/>
  <c r="M56" i="45"/>
  <c r="M36" i="45"/>
  <c r="C8" i="36"/>
  <c r="B9" i="36"/>
  <c r="C9" i="36"/>
  <c r="D9" i="36"/>
  <c r="A10" i="36"/>
  <c r="M40" i="45"/>
  <c r="M35" i="45"/>
  <c r="M33" i="45"/>
  <c r="M34" i="45"/>
  <c r="M37" i="45"/>
  <c r="M42" i="45"/>
  <c r="M46" i="45"/>
  <c r="M39" i="45"/>
  <c r="M44" i="45"/>
  <c r="M47" i="45"/>
  <c r="W47" i="45"/>
  <c r="X49" i="45"/>
  <c r="W46" i="45"/>
  <c r="W52" i="45"/>
  <c r="W36" i="45"/>
  <c r="W40" i="45"/>
  <c r="W50" i="45"/>
  <c r="W42" i="45"/>
  <c r="W34" i="45"/>
  <c r="W32" i="45"/>
  <c r="W49" i="45"/>
  <c r="W51" i="45"/>
  <c r="W35" i="45"/>
  <c r="W33" i="45"/>
  <c r="W39" i="45"/>
  <c r="W38" i="45"/>
  <c r="L54" i="45"/>
  <c r="M54" i="45"/>
  <c r="U54" i="45"/>
  <c r="V54" i="45"/>
  <c r="W53" i="45"/>
  <c r="W37" i="45"/>
  <c r="W44" i="45"/>
  <c r="W48" i="45"/>
  <c r="W41" i="45"/>
  <c r="M43" i="45"/>
  <c r="M41" i="45"/>
  <c r="M32" i="45"/>
  <c r="M45" i="45"/>
  <c r="M49" i="45"/>
  <c r="M48" i="45"/>
  <c r="M38" i="45"/>
  <c r="B10" i="36"/>
  <c r="C10" i="36"/>
  <c r="D10" i="36"/>
  <c r="A11" i="36"/>
  <c r="W54" i="45"/>
  <c r="B11" i="36"/>
  <c r="C11" i="36"/>
  <c r="A12" i="36"/>
  <c r="D11" i="36"/>
  <c r="B12" i="36"/>
  <c r="C12" i="36"/>
  <c r="A13" i="36"/>
  <c r="D12" i="36"/>
  <c r="B13" i="36"/>
  <c r="C13" i="36"/>
  <c r="D13" i="36"/>
  <c r="A14" i="36"/>
  <c r="B14" i="36"/>
  <c r="C14" i="36"/>
  <c r="D14" i="36"/>
  <c r="A15" i="36"/>
  <c r="B15" i="36"/>
  <c r="C15" i="36"/>
  <c r="A16" i="36"/>
  <c r="D15" i="36"/>
  <c r="B16" i="36"/>
  <c r="C16" i="36"/>
  <c r="A17" i="36"/>
  <c r="D16" i="36"/>
  <c r="B17" i="36"/>
  <c r="C17" i="36"/>
  <c r="D17" i="36"/>
  <c r="A18" i="36"/>
  <c r="B18" i="36"/>
  <c r="C18" i="36"/>
  <c r="D18" i="36"/>
  <c r="A19" i="36"/>
  <c r="B19" i="36"/>
  <c r="C19" i="36"/>
  <c r="A20" i="36"/>
  <c r="D19" i="36"/>
  <c r="B20" i="36"/>
  <c r="C20" i="36"/>
  <c r="A21" i="36"/>
  <c r="D20" i="36"/>
  <c r="B21" i="36"/>
  <c r="C21" i="36"/>
  <c r="A22" i="36"/>
  <c r="D21" i="36"/>
  <c r="B22" i="36"/>
  <c r="C22" i="36"/>
  <c r="D22" i="36"/>
  <c r="A23" i="36"/>
  <c r="B23" i="36"/>
  <c r="C23" i="36"/>
  <c r="A24" i="36"/>
  <c r="D23" i="36"/>
  <c r="B24" i="36"/>
  <c r="C24" i="36"/>
  <c r="A25" i="36"/>
  <c r="D24" i="36"/>
  <c r="B25" i="36"/>
  <c r="C25" i="36"/>
  <c r="D25" i="36"/>
  <c r="A26" i="36"/>
  <c r="B26" i="36"/>
  <c r="C26" i="36"/>
  <c r="D26" i="36"/>
  <c r="A27" i="36"/>
  <c r="B27" i="36"/>
  <c r="C27" i="36"/>
  <c r="D27" i="36"/>
  <c r="A28" i="36"/>
  <c r="B28" i="36"/>
  <c r="C28" i="36"/>
  <c r="D28" i="36"/>
  <c r="A29" i="36"/>
  <c r="B29" i="36"/>
  <c r="C29" i="36"/>
  <c r="D29" i="36"/>
  <c r="A30" i="36"/>
  <c r="B30" i="36"/>
  <c r="C30" i="36"/>
  <c r="D30" i="36"/>
  <c r="A31" i="36"/>
  <c r="B31" i="36"/>
  <c r="C31" i="36"/>
  <c r="D31" i="36"/>
  <c r="A32" i="36"/>
  <c r="B32" i="36"/>
  <c r="C32" i="36"/>
  <c r="A33" i="36"/>
  <c r="D32" i="36"/>
  <c r="B33" i="36"/>
  <c r="C33" i="36"/>
  <c r="A34" i="36"/>
  <c r="D33" i="36"/>
  <c r="B34" i="36"/>
  <c r="C34" i="36"/>
  <c r="A35" i="36"/>
  <c r="D34" i="36"/>
  <c r="B35" i="36"/>
  <c r="C35" i="36"/>
  <c r="A36" i="36"/>
  <c r="D35" i="36"/>
  <c r="B36" i="36"/>
  <c r="C36" i="36"/>
  <c r="A37" i="36"/>
  <c r="D36" i="36"/>
  <c r="B37" i="36"/>
  <c r="C37" i="36"/>
  <c r="A38" i="36"/>
  <c r="D37" i="36"/>
  <c r="B38" i="36"/>
  <c r="C38" i="36"/>
  <c r="A39" i="36"/>
  <c r="D38" i="36"/>
  <c r="B39" i="36"/>
  <c r="C39" i="36"/>
  <c r="A40" i="36"/>
  <c r="D39" i="36"/>
  <c r="B40" i="36"/>
  <c r="C40" i="36"/>
  <c r="A41" i="36"/>
  <c r="D40" i="36"/>
  <c r="B41" i="36"/>
  <c r="C41" i="36"/>
  <c r="A42" i="36"/>
  <c r="D41" i="36"/>
  <c r="B42" i="36"/>
  <c r="C42" i="36"/>
  <c r="A43" i="36"/>
  <c r="D42" i="36"/>
  <c r="B43" i="36"/>
  <c r="C43" i="36"/>
  <c r="A44" i="36"/>
  <c r="D43" i="36"/>
  <c r="B44" i="36"/>
  <c r="C44" i="36"/>
  <c r="A45" i="36"/>
  <c r="D44" i="36"/>
  <c r="B45" i="36"/>
  <c r="C45" i="36"/>
  <c r="A46" i="36"/>
  <c r="D45" i="36"/>
  <c r="B46" i="36"/>
  <c r="C46" i="36"/>
  <c r="A47" i="36"/>
  <c r="D46" i="36"/>
  <c r="B47" i="36"/>
  <c r="C47" i="36"/>
  <c r="A48" i="36"/>
  <c r="D47" i="36"/>
  <c r="B48" i="36"/>
  <c r="C48" i="36"/>
  <c r="A49" i="36"/>
  <c r="D48" i="36"/>
  <c r="B49" i="36"/>
  <c r="C49" i="36"/>
  <c r="A50" i="36"/>
  <c r="D49" i="36"/>
  <c r="B50" i="36"/>
  <c r="C50" i="36"/>
  <c r="A51" i="36"/>
  <c r="D50" i="36"/>
  <c r="B51" i="36"/>
  <c r="C51" i="36"/>
  <c r="A52" i="36"/>
  <c r="D51" i="36"/>
  <c r="B52" i="36"/>
  <c r="C52" i="36"/>
  <c r="A53" i="36"/>
  <c r="D52" i="36"/>
  <c r="B53" i="36"/>
  <c r="C53" i="36"/>
  <c r="A54" i="36"/>
  <c r="D53" i="36"/>
  <c r="B54" i="36"/>
  <c r="C54" i="36"/>
  <c r="A55" i="36"/>
  <c r="D54" i="36"/>
  <c r="B55" i="36"/>
  <c r="C55" i="36"/>
  <c r="A56" i="36"/>
  <c r="D55" i="36"/>
  <c r="B56" i="36"/>
  <c r="C56" i="36"/>
  <c r="A57" i="36"/>
  <c r="D56" i="36"/>
  <c r="B57" i="36"/>
  <c r="C57" i="36"/>
  <c r="A58" i="36"/>
  <c r="D57" i="36"/>
  <c r="B58" i="36"/>
  <c r="C58" i="36"/>
  <c r="A59" i="36"/>
  <c r="D58" i="36"/>
  <c r="B59" i="36"/>
  <c r="C59" i="36"/>
  <c r="A60" i="36"/>
  <c r="D59" i="36"/>
  <c r="B60" i="36"/>
  <c r="C60" i="36"/>
  <c r="A61" i="36"/>
  <c r="D60" i="36"/>
  <c r="B61" i="36"/>
  <c r="C61" i="36"/>
  <c r="A62" i="36"/>
  <c r="D61" i="36"/>
  <c r="B62" i="36"/>
  <c r="C62" i="36"/>
  <c r="A63" i="36"/>
  <c r="D62" i="36"/>
  <c r="B63" i="36"/>
  <c r="C63" i="36"/>
  <c r="A64" i="36"/>
  <c r="D63" i="36"/>
  <c r="B64" i="36"/>
  <c r="C64" i="36"/>
  <c r="A65" i="36"/>
  <c r="D64" i="36"/>
  <c r="B65" i="36"/>
  <c r="C65" i="36"/>
  <c r="A66" i="36"/>
  <c r="D65" i="36"/>
  <c r="B66" i="36"/>
  <c r="C66" i="36"/>
  <c r="A67" i="36"/>
  <c r="D66" i="36"/>
  <c r="B67" i="36"/>
  <c r="C67" i="36"/>
  <c r="A68" i="36"/>
  <c r="D67" i="36"/>
  <c r="B68" i="36"/>
  <c r="C68" i="36"/>
  <c r="A69" i="36"/>
  <c r="D68" i="36"/>
  <c r="B69" i="36"/>
  <c r="C69" i="36"/>
  <c r="A70" i="36"/>
  <c r="D69" i="36"/>
  <c r="B70" i="36"/>
  <c r="C70" i="36"/>
  <c r="A71" i="36"/>
  <c r="D70" i="36"/>
  <c r="B71" i="36"/>
  <c r="C71" i="36"/>
  <c r="A72" i="36"/>
  <c r="D71" i="36"/>
  <c r="B72" i="36"/>
  <c r="C72" i="36"/>
  <c r="A73" i="36"/>
  <c r="D72" i="36"/>
  <c r="B73" i="36"/>
  <c r="C73" i="36"/>
  <c r="A74" i="36"/>
  <c r="D73" i="36"/>
  <c r="B74" i="36"/>
  <c r="C74" i="36"/>
  <c r="A75" i="36"/>
  <c r="D74" i="36"/>
  <c r="B75" i="36"/>
  <c r="C75" i="36"/>
  <c r="A76" i="36"/>
  <c r="D75" i="36"/>
  <c r="B76" i="36"/>
  <c r="C76" i="36"/>
  <c r="A77" i="36"/>
  <c r="D76" i="36"/>
  <c r="B77" i="36"/>
  <c r="C77" i="36"/>
  <c r="A78" i="36"/>
  <c r="D77" i="36"/>
  <c r="B78" i="36"/>
  <c r="C78" i="36"/>
  <c r="A79" i="36"/>
  <c r="D78" i="36"/>
  <c r="B79" i="36"/>
  <c r="C79" i="36"/>
  <c r="A80" i="36"/>
  <c r="D79" i="36"/>
  <c r="B80" i="36"/>
  <c r="C80" i="36"/>
  <c r="A81" i="36"/>
  <c r="D80" i="36"/>
  <c r="B81" i="36"/>
  <c r="C81" i="36"/>
  <c r="A82" i="36"/>
  <c r="D81" i="36"/>
  <c r="B82" i="36"/>
  <c r="C82" i="36"/>
  <c r="A83" i="36"/>
  <c r="D82" i="36"/>
  <c r="D83" i="36"/>
  <c r="B83" i="36"/>
  <c r="C83" i="36"/>
  <c r="A84" i="36"/>
  <c r="D84" i="36"/>
  <c r="B84" i="36"/>
  <c r="C84" i="36"/>
  <c r="A85" i="36"/>
  <c r="D85" i="36"/>
  <c r="A86" i="36"/>
  <c r="B85" i="36"/>
  <c r="C85" i="36"/>
  <c r="D86" i="36"/>
  <c r="A87" i="36"/>
  <c r="B86" i="36"/>
  <c r="C86" i="36"/>
  <c r="D87" i="36"/>
  <c r="B87" i="36"/>
  <c r="C87" i="36"/>
  <c r="A88" i="36"/>
  <c r="D88" i="36"/>
  <c r="B88" i="36"/>
  <c r="C88" i="36"/>
  <c r="A89" i="36"/>
  <c r="D89" i="36"/>
  <c r="A90" i="36"/>
  <c r="B89" i="36"/>
  <c r="C89" i="36"/>
  <c r="D90" i="36"/>
  <c r="A91" i="36"/>
  <c r="B90" i="36"/>
  <c r="C90" i="36"/>
  <c r="D91" i="36"/>
  <c r="B91" i="36"/>
  <c r="C91" i="36"/>
  <c r="A92" i="36"/>
  <c r="D92" i="36"/>
  <c r="B92" i="36"/>
  <c r="C92" i="36"/>
  <c r="A93" i="36"/>
  <c r="D93" i="36"/>
  <c r="A94" i="36"/>
  <c r="B93" i="36"/>
  <c r="C93" i="36"/>
  <c r="D94" i="36"/>
  <c r="A95" i="36"/>
  <c r="B94" i="36"/>
  <c r="C94" i="36"/>
  <c r="D95" i="36"/>
  <c r="B95" i="36"/>
  <c r="C95" i="36"/>
  <c r="A96" i="36"/>
  <c r="D96" i="36"/>
  <c r="B96" i="36"/>
  <c r="C96" i="36"/>
  <c r="A97" i="36"/>
  <c r="D97" i="36"/>
  <c r="A98" i="36"/>
  <c r="B97" i="36"/>
  <c r="C97" i="36"/>
  <c r="D98" i="36"/>
  <c r="A99" i="36"/>
  <c r="B98" i="36"/>
  <c r="C98" i="36"/>
  <c r="D99" i="36"/>
  <c r="B99" i="36"/>
  <c r="C99" i="36"/>
  <c r="A100" i="36"/>
  <c r="D100" i="36"/>
  <c r="B100" i="36"/>
  <c r="C100" i="36"/>
  <c r="A101" i="36"/>
  <c r="D101" i="36"/>
  <c r="A102" i="36"/>
  <c r="B101" i="36"/>
  <c r="C101" i="36"/>
  <c r="D102" i="36"/>
  <c r="A103" i="36"/>
  <c r="B102" i="36"/>
  <c r="C102" i="36"/>
  <c r="D103" i="36"/>
  <c r="B103" i="36"/>
  <c r="C103" i="36"/>
  <c r="A104" i="36"/>
  <c r="D104" i="36"/>
  <c r="B104" i="36"/>
  <c r="C104" i="36"/>
  <c r="A105" i="36"/>
  <c r="D105" i="36"/>
  <c r="A106" i="36"/>
  <c r="B105" i="36"/>
  <c r="C105" i="36"/>
  <c r="D106" i="36"/>
  <c r="A107" i="36"/>
  <c r="B106" i="36"/>
  <c r="C106" i="36"/>
  <c r="D107" i="36"/>
  <c r="B107" i="36"/>
  <c r="C107" i="36"/>
  <c r="A108" i="36"/>
  <c r="D108" i="36"/>
  <c r="B108" i="36"/>
  <c r="C108" i="36"/>
  <c r="A109" i="36"/>
  <c r="D109" i="36"/>
  <c r="A110" i="36"/>
  <c r="B109" i="36"/>
  <c r="C109" i="36"/>
  <c r="D110" i="36"/>
  <c r="A111" i="36"/>
  <c r="B110" i="36"/>
  <c r="C110" i="36"/>
  <c r="D111" i="36"/>
  <c r="B111" i="36"/>
  <c r="C111" i="36"/>
  <c r="A112" i="36"/>
  <c r="D112" i="36"/>
  <c r="B112" i="36"/>
  <c r="C112" i="36"/>
  <c r="A113" i="36"/>
  <c r="D113" i="36"/>
  <c r="A114" i="36"/>
  <c r="B113" i="36"/>
  <c r="C113" i="36"/>
  <c r="A30" i="30"/>
  <c r="D114" i="36"/>
  <c r="A115" i="36"/>
  <c r="B114" i="36"/>
  <c r="C114" i="36"/>
  <c r="D115" i="36"/>
  <c r="B115" i="36"/>
  <c r="C115" i="36"/>
  <c r="A116" i="36"/>
  <c r="D116" i="36"/>
  <c r="B116" i="36"/>
  <c r="C116" i="36"/>
  <c r="A117" i="36"/>
  <c r="D117" i="36"/>
  <c r="A118" i="36"/>
  <c r="B117" i="36"/>
  <c r="C117" i="36"/>
  <c r="D118" i="36"/>
  <c r="A119" i="36"/>
  <c r="B118" i="36"/>
  <c r="C118" i="36"/>
  <c r="D119" i="36"/>
  <c r="B119" i="36"/>
  <c r="C119" i="36"/>
  <c r="A120" i="36"/>
  <c r="D120" i="36"/>
  <c r="B120" i="36"/>
  <c r="C120" i="36"/>
  <c r="A121" i="36"/>
  <c r="D121" i="36"/>
  <c r="A122" i="36"/>
  <c r="B121" i="36"/>
  <c r="C121" i="36"/>
  <c r="D122" i="36"/>
  <c r="A123" i="36"/>
  <c r="B122" i="36"/>
  <c r="C122" i="36"/>
  <c r="D123" i="36"/>
  <c r="B123" i="36"/>
  <c r="C123" i="36"/>
  <c r="A124" i="36"/>
  <c r="D124" i="36"/>
  <c r="B124" i="36"/>
  <c r="C124" i="36"/>
  <c r="A125" i="36"/>
  <c r="D125" i="36"/>
  <c r="A126" i="36"/>
  <c r="B125" i="36"/>
  <c r="C125" i="36"/>
  <c r="D126" i="36"/>
  <c r="A127" i="36"/>
  <c r="B126" i="36"/>
  <c r="C126" i="36"/>
  <c r="D127" i="36"/>
  <c r="B127" i="36"/>
  <c r="C127" i="36"/>
  <c r="A128" i="36"/>
  <c r="D128" i="36"/>
  <c r="B128" i="36"/>
  <c r="C128" i="36"/>
  <c r="A129" i="36"/>
  <c r="D129" i="36"/>
  <c r="A130" i="36"/>
  <c r="B129" i="36"/>
  <c r="C129" i="36"/>
  <c r="D130" i="36"/>
  <c r="A131" i="36"/>
  <c r="B130" i="36"/>
  <c r="C130" i="36"/>
  <c r="L29" i="30"/>
  <c r="AC31" i="30"/>
  <c r="L30" i="30"/>
  <c r="A29" i="30"/>
  <c r="AC30" i="30"/>
  <c r="L27" i="30"/>
  <c r="A31" i="30"/>
  <c r="AC29" i="30"/>
  <c r="L31" i="30"/>
  <c r="A28" i="30"/>
  <c r="AC28" i="30"/>
  <c r="L26" i="30"/>
  <c r="A27" i="30"/>
  <c r="AC27" i="30"/>
  <c r="L24" i="30"/>
  <c r="A23" i="30"/>
  <c r="AC26" i="30"/>
  <c r="L28" i="30"/>
  <c r="A26" i="30"/>
  <c r="AC25" i="30"/>
  <c r="L25" i="30"/>
  <c r="A24" i="30"/>
  <c r="AC24" i="30"/>
  <c r="L22" i="30"/>
  <c r="A25" i="30"/>
  <c r="AC23" i="30"/>
  <c r="D131" i="36"/>
  <c r="B131" i="36"/>
  <c r="C131" i="36"/>
  <c r="A132" i="36"/>
  <c r="L20" i="30"/>
  <c r="A22" i="30"/>
  <c r="AC22" i="30"/>
  <c r="L21" i="30"/>
  <c r="A21" i="30"/>
  <c r="AC21" i="30"/>
  <c r="L23" i="30"/>
  <c r="A20" i="30"/>
  <c r="AC19" i="30"/>
  <c r="AC20" i="30"/>
  <c r="D132" i="36"/>
  <c r="B132" i="36"/>
  <c r="C132" i="36"/>
  <c r="A133" i="36"/>
  <c r="AC18" i="30"/>
  <c r="AC17" i="30"/>
  <c r="D133" i="36"/>
  <c r="A134" i="36"/>
  <c r="B133" i="36"/>
  <c r="C133" i="36"/>
  <c r="AC15" i="30"/>
  <c r="AC14" i="30"/>
  <c r="AC13" i="30"/>
  <c r="D134" i="36"/>
  <c r="A135" i="36"/>
  <c r="B134" i="36"/>
  <c r="C134" i="36"/>
  <c r="D135" i="36"/>
  <c r="B135" i="36"/>
  <c r="C135" i="36"/>
  <c r="A136" i="36"/>
  <c r="D136" i="36"/>
  <c r="A137" i="36"/>
  <c r="AC16" i="30"/>
  <c r="AC11" i="30"/>
  <c r="AC10" i="30"/>
  <c r="AC9" i="30"/>
  <c r="AC8" i="30"/>
  <c r="AC6" i="30"/>
  <c r="AC7" i="30"/>
  <c r="AC5" i="30"/>
  <c r="AC4" i="30"/>
  <c r="D137" i="36"/>
  <c r="A138" i="36"/>
  <c r="B137" i="36"/>
  <c r="D138" i="36"/>
  <c r="A139" i="36"/>
  <c r="B136" i="36"/>
  <c r="C136" i="36"/>
  <c r="B138" i="36"/>
  <c r="AC3" i="30"/>
  <c r="AC2" i="30"/>
  <c r="C138" i="36"/>
  <c r="D139" i="36"/>
  <c r="B139" i="36"/>
  <c r="C139" i="36"/>
  <c r="A140" i="36"/>
  <c r="C137" i="36"/>
  <c r="D140" i="36"/>
  <c r="B140" i="36"/>
  <c r="C140" i="36"/>
  <c r="A141" i="36"/>
  <c r="D141" i="36"/>
  <c r="A142" i="36"/>
  <c r="B141" i="36"/>
  <c r="C141" i="36"/>
  <c r="D142" i="36"/>
  <c r="A143" i="36"/>
  <c r="B142" i="36"/>
  <c r="C142" i="36"/>
  <c r="D143" i="36"/>
  <c r="B143" i="36"/>
  <c r="C143" i="36"/>
  <c r="A144" i="36"/>
  <c r="D144" i="36"/>
  <c r="B144" i="36"/>
  <c r="C144" i="36"/>
  <c r="A145" i="36"/>
  <c r="D145" i="36"/>
  <c r="A146" i="36"/>
  <c r="B145" i="36"/>
  <c r="C145" i="36"/>
  <c r="D146" i="36"/>
  <c r="A147" i="36"/>
  <c r="D147" i="36"/>
  <c r="B147" i="36"/>
  <c r="A148" i="36"/>
  <c r="D148" i="36"/>
  <c r="B148" i="36"/>
  <c r="B146" i="36"/>
  <c r="C146" i="36"/>
  <c r="A149" i="36"/>
  <c r="C147" i="36"/>
  <c r="C148" i="36"/>
  <c r="D149" i="36"/>
  <c r="A150" i="36"/>
  <c r="B149" i="36"/>
  <c r="C149" i="36"/>
  <c r="D150" i="36"/>
  <c r="A151" i="36"/>
  <c r="B150" i="36"/>
  <c r="C150" i="36"/>
  <c r="D151" i="36"/>
  <c r="B151" i="36"/>
  <c r="C151" i="36"/>
  <c r="A152" i="36"/>
  <c r="D152" i="36"/>
  <c r="B152" i="36"/>
  <c r="C152" i="36"/>
  <c r="A153" i="36"/>
  <c r="D153" i="36"/>
  <c r="A154" i="36"/>
  <c r="B153" i="36"/>
  <c r="C153" i="36"/>
  <c r="D154" i="36"/>
  <c r="A155" i="36"/>
  <c r="B154" i="36"/>
  <c r="C154" i="36"/>
  <c r="D155" i="36"/>
  <c r="B155" i="36"/>
  <c r="C155" i="36"/>
  <c r="A156" i="36"/>
  <c r="D156" i="36"/>
  <c r="B156" i="36"/>
  <c r="C156" i="36"/>
  <c r="A157" i="36"/>
  <c r="D157" i="36"/>
  <c r="A158" i="36"/>
  <c r="B157" i="36"/>
  <c r="C157" i="36"/>
  <c r="D158" i="36"/>
  <c r="A159" i="36"/>
  <c r="B158" i="36"/>
  <c r="C158" i="36"/>
  <c r="D159" i="36"/>
  <c r="B159" i="36"/>
  <c r="C159" i="36"/>
  <c r="A160" i="36"/>
  <c r="D160" i="36"/>
  <c r="B160" i="36"/>
  <c r="C160" i="36"/>
  <c r="A161" i="36"/>
  <c r="D161" i="36"/>
  <c r="A162" i="36"/>
  <c r="B161" i="36"/>
  <c r="C161" i="36"/>
  <c r="D162" i="36"/>
  <c r="A163" i="36"/>
  <c r="B162" i="36"/>
  <c r="C162" i="36"/>
  <c r="D163" i="36"/>
  <c r="B163" i="36"/>
  <c r="C163" i="36"/>
  <c r="A164" i="36"/>
  <c r="D164" i="36"/>
  <c r="B164" i="36"/>
  <c r="C164" i="36"/>
  <c r="A165" i="36"/>
  <c r="D165" i="36"/>
  <c r="A166" i="36"/>
  <c r="B165" i="36"/>
  <c r="C165" i="36"/>
  <c r="D166" i="36"/>
  <c r="A167" i="36"/>
  <c r="B166" i="36"/>
  <c r="C166" i="36"/>
  <c r="D167" i="36"/>
  <c r="B167" i="36"/>
  <c r="C167" i="36"/>
  <c r="A168" i="36"/>
  <c r="D168" i="36"/>
  <c r="B168" i="36"/>
  <c r="C168" i="36"/>
  <c r="A169" i="36"/>
  <c r="D169" i="36"/>
  <c r="A170" i="36"/>
  <c r="B169" i="36"/>
  <c r="C169" i="36"/>
  <c r="D170" i="36"/>
  <c r="A171" i="36"/>
  <c r="B170" i="36"/>
  <c r="C170" i="36"/>
  <c r="D171" i="36"/>
  <c r="B171" i="36"/>
  <c r="C171" i="36"/>
  <c r="A172" i="36"/>
  <c r="D172" i="36"/>
  <c r="B172" i="36"/>
  <c r="C172" i="36"/>
  <c r="A173" i="36"/>
  <c r="D173" i="36"/>
  <c r="A174" i="36"/>
  <c r="B173" i="36"/>
  <c r="C173" i="36"/>
  <c r="D174" i="36"/>
  <c r="B174" i="36"/>
  <c r="C174" i="36"/>
  <c r="A175" i="36"/>
  <c r="D175" i="36"/>
  <c r="B175" i="36"/>
  <c r="C175" i="36"/>
  <c r="A176" i="36"/>
  <c r="D176" i="36"/>
  <c r="B176" i="36"/>
  <c r="C176" i="36"/>
  <c r="A177" i="36"/>
  <c r="D177" i="36"/>
  <c r="B177" i="36"/>
  <c r="C177" i="36"/>
  <c r="A178" i="36"/>
  <c r="D178" i="36"/>
  <c r="B178" i="36"/>
  <c r="C178" i="36"/>
  <c r="A179" i="36"/>
  <c r="D179" i="36"/>
  <c r="B179" i="36"/>
  <c r="C179" i="36"/>
  <c r="A180" i="36"/>
  <c r="D180" i="36"/>
  <c r="B180" i="36"/>
  <c r="C180" i="36"/>
  <c r="A181" i="36"/>
  <c r="D181" i="36"/>
  <c r="B181" i="36"/>
  <c r="C181" i="36"/>
  <c r="A182" i="36"/>
  <c r="D182" i="36"/>
  <c r="B182" i="36"/>
  <c r="C182" i="36"/>
  <c r="A183" i="36"/>
  <c r="D183" i="36"/>
  <c r="B183" i="36"/>
  <c r="C183" i="36"/>
  <c r="A184" i="36"/>
  <c r="D184" i="36"/>
  <c r="B184" i="36"/>
  <c r="C184" i="36"/>
  <c r="A185" i="36"/>
  <c r="D185" i="36"/>
  <c r="B185" i="36"/>
  <c r="C185" i="36"/>
  <c r="A186" i="36"/>
  <c r="D186" i="36"/>
  <c r="B186" i="36"/>
  <c r="C186" i="36"/>
  <c r="A187" i="36"/>
  <c r="D187" i="36"/>
  <c r="B187" i="36"/>
  <c r="C187" i="36"/>
  <c r="A188" i="36"/>
  <c r="D188" i="36"/>
  <c r="B188" i="36"/>
  <c r="C188" i="36"/>
  <c r="A189" i="36"/>
  <c r="D189" i="36"/>
  <c r="B189" i="36"/>
  <c r="C189" i="36"/>
  <c r="A190" i="36"/>
  <c r="D190" i="36"/>
  <c r="B190" i="36"/>
  <c r="C190" i="36"/>
  <c r="A191" i="36"/>
  <c r="D191" i="36"/>
  <c r="B191" i="36"/>
  <c r="C191" i="36"/>
  <c r="A192" i="36"/>
  <c r="D192" i="36"/>
  <c r="B192" i="36"/>
  <c r="C192" i="36"/>
  <c r="A193" i="36"/>
  <c r="D193" i="36"/>
  <c r="B193" i="36"/>
  <c r="C193" i="36"/>
  <c r="A194" i="36"/>
  <c r="D194" i="36"/>
  <c r="B194" i="36"/>
  <c r="C194" i="36"/>
  <c r="A195" i="36"/>
  <c r="D195" i="36"/>
  <c r="B195" i="36"/>
  <c r="C195" i="36"/>
  <c r="A196" i="36"/>
  <c r="D196" i="36"/>
  <c r="B196" i="36"/>
  <c r="C196" i="36"/>
  <c r="A197" i="36"/>
  <c r="D197" i="36"/>
  <c r="B197" i="36"/>
  <c r="C197" i="36"/>
  <c r="A198" i="36"/>
  <c r="D198" i="36"/>
  <c r="B198" i="36"/>
  <c r="C198" i="36"/>
  <c r="A199" i="36"/>
  <c r="D199" i="36"/>
  <c r="B199" i="36"/>
  <c r="C199" i="36"/>
  <c r="A200" i="36"/>
  <c r="D200" i="36"/>
  <c r="B200" i="36"/>
  <c r="C200" i="36"/>
  <c r="A201" i="36"/>
  <c r="D201" i="36"/>
  <c r="B201" i="36"/>
  <c r="C201" i="36"/>
  <c r="A202" i="36"/>
  <c r="D202" i="36"/>
  <c r="B202" i="36"/>
  <c r="C202" i="36"/>
  <c r="A203" i="36"/>
  <c r="D203" i="36"/>
  <c r="B203" i="36"/>
  <c r="C203" i="36"/>
  <c r="A204" i="36"/>
  <c r="D204" i="36"/>
  <c r="B204" i="36"/>
  <c r="C204" i="36"/>
  <c r="A205" i="36"/>
  <c r="D205" i="36"/>
  <c r="B205" i="36"/>
  <c r="C205" i="36"/>
  <c r="A206" i="36"/>
  <c r="D206" i="36"/>
  <c r="B206" i="36"/>
  <c r="C206" i="36"/>
  <c r="A207" i="36"/>
  <c r="D207" i="36"/>
  <c r="B207" i="36"/>
  <c r="C207" i="36"/>
  <c r="A208" i="36"/>
  <c r="D208" i="36"/>
  <c r="B208" i="36"/>
  <c r="C208" i="36"/>
  <c r="A209" i="36"/>
  <c r="D209" i="36"/>
  <c r="B209" i="36"/>
  <c r="C209" i="36"/>
  <c r="A210" i="36"/>
  <c r="D210" i="36"/>
  <c r="B210" i="36"/>
  <c r="C210" i="36"/>
  <c r="A211" i="36"/>
  <c r="D211" i="36"/>
  <c r="B211" i="36"/>
  <c r="C211" i="36"/>
  <c r="A212" i="36"/>
  <c r="D212" i="36"/>
  <c r="B212" i="36"/>
  <c r="C212" i="36"/>
  <c r="A213" i="36"/>
  <c r="D213" i="36"/>
  <c r="B213" i="36"/>
  <c r="C213" i="36"/>
  <c r="A214" i="36"/>
  <c r="D214" i="36"/>
  <c r="B214" i="36"/>
  <c r="C214" i="36"/>
  <c r="A215" i="36"/>
  <c r="D215" i="36"/>
  <c r="B215" i="36"/>
  <c r="C215" i="36"/>
  <c r="A216" i="36"/>
  <c r="D216" i="36"/>
  <c r="B216" i="36"/>
  <c r="C216" i="36"/>
  <c r="A217" i="36"/>
  <c r="D217" i="36"/>
  <c r="B217" i="36"/>
  <c r="C217" i="36"/>
  <c r="A218" i="36"/>
  <c r="D218" i="36"/>
  <c r="B218" i="36"/>
  <c r="C218" i="36"/>
  <c r="A219" i="36"/>
  <c r="D219" i="36"/>
  <c r="B219" i="36"/>
  <c r="C219" i="36"/>
  <c r="A220" i="36"/>
  <c r="D220" i="36"/>
  <c r="B220" i="36"/>
  <c r="C220" i="36"/>
  <c r="A221" i="36"/>
  <c r="D221" i="36"/>
  <c r="B221" i="36"/>
  <c r="C221" i="36"/>
  <c r="A222" i="36"/>
  <c r="D222" i="36"/>
  <c r="B222" i="36"/>
  <c r="C222" i="36"/>
  <c r="A223" i="36"/>
  <c r="D223" i="36"/>
  <c r="B223" i="36"/>
  <c r="C223" i="36"/>
  <c r="A224" i="36"/>
  <c r="D224" i="36"/>
  <c r="B224" i="36"/>
  <c r="C224" i="36"/>
  <c r="A225" i="36"/>
  <c r="D225" i="36"/>
  <c r="B225" i="36"/>
  <c r="C225" i="36"/>
  <c r="A226" i="36"/>
  <c r="D226" i="36"/>
  <c r="B226" i="36"/>
  <c r="C226" i="36"/>
  <c r="A227" i="36"/>
  <c r="D227" i="36"/>
  <c r="B227" i="36"/>
  <c r="C227" i="36"/>
  <c r="A228" i="36"/>
  <c r="D228" i="36"/>
  <c r="B228" i="36"/>
  <c r="C228" i="36"/>
  <c r="A229" i="36"/>
  <c r="D229" i="36"/>
  <c r="B229" i="36"/>
  <c r="C229" i="36"/>
  <c r="A230" i="36"/>
  <c r="D230" i="36"/>
  <c r="B230" i="36"/>
  <c r="C230" i="36"/>
  <c r="A231" i="36"/>
  <c r="D231" i="36"/>
  <c r="B231" i="36"/>
  <c r="C231" i="36"/>
  <c r="A232" i="36"/>
  <c r="D232" i="36"/>
  <c r="B232" i="36"/>
  <c r="C232" i="36"/>
  <c r="A233" i="36"/>
  <c r="D233" i="36"/>
  <c r="B233" i="36"/>
  <c r="C233" i="36"/>
  <c r="A234" i="36"/>
  <c r="D234" i="36"/>
  <c r="B234" i="36"/>
  <c r="C234" i="36"/>
  <c r="A235" i="36"/>
  <c r="D235" i="36"/>
  <c r="B235" i="36"/>
  <c r="C235" i="36"/>
  <c r="A236" i="36"/>
  <c r="D236" i="36"/>
  <c r="A237" i="36"/>
  <c r="D237" i="36"/>
  <c r="B237" i="36"/>
  <c r="A238" i="36"/>
  <c r="D238" i="36"/>
  <c r="B238" i="36"/>
  <c r="B236" i="36"/>
  <c r="C236" i="36"/>
  <c r="A239" i="36"/>
  <c r="C238" i="36"/>
  <c r="C237" i="36"/>
  <c r="D239" i="36"/>
  <c r="B239" i="36"/>
  <c r="C239" i="36"/>
  <c r="A240" i="36"/>
  <c r="D240" i="36"/>
  <c r="B240" i="36"/>
  <c r="C240" i="36"/>
  <c r="A241" i="36"/>
  <c r="D241" i="36"/>
  <c r="B241" i="36"/>
  <c r="C241" i="36"/>
  <c r="A242" i="36"/>
  <c r="D242" i="36"/>
  <c r="B242" i="36"/>
  <c r="C242" i="36"/>
  <c r="A243" i="36"/>
  <c r="D243" i="36"/>
  <c r="B243" i="36"/>
  <c r="C243" i="36"/>
  <c r="A244" i="36"/>
  <c r="D244" i="36"/>
  <c r="B244" i="36"/>
  <c r="C244" i="36"/>
  <c r="A245" i="36"/>
  <c r="D245" i="36"/>
  <c r="B245" i="36"/>
  <c r="C245" i="36"/>
  <c r="A246" i="36"/>
  <c r="D246" i="36"/>
  <c r="A247" i="36"/>
  <c r="D247" i="36"/>
  <c r="B247" i="36"/>
  <c r="A248" i="36"/>
  <c r="D248" i="36"/>
  <c r="B248" i="36"/>
  <c r="B246" i="36"/>
  <c r="C246" i="36"/>
  <c r="A249" i="36"/>
  <c r="C248" i="36"/>
  <c r="C247" i="36"/>
  <c r="D249" i="36"/>
  <c r="B249" i="36"/>
  <c r="C249" i="36"/>
  <c r="A250" i="36"/>
  <c r="D250" i="36"/>
  <c r="B250" i="36"/>
  <c r="C250" i="36"/>
  <c r="A251" i="36"/>
  <c r="D251" i="36"/>
  <c r="B251" i="36"/>
  <c r="C251" i="36"/>
  <c r="A252" i="36"/>
  <c r="D252" i="36"/>
  <c r="B252" i="36"/>
  <c r="C252" i="36"/>
  <c r="A253" i="36"/>
  <c r="D253" i="36"/>
  <c r="B253" i="36"/>
  <c r="C253" i="36"/>
  <c r="A254" i="36"/>
  <c r="D254" i="36"/>
  <c r="B254" i="36"/>
  <c r="C254" i="36"/>
  <c r="A255" i="36"/>
  <c r="D255" i="36"/>
  <c r="B255" i="36"/>
  <c r="C255" i="36"/>
  <c r="A256" i="36"/>
  <c r="D256" i="36"/>
  <c r="B256" i="36"/>
  <c r="C256" i="36"/>
  <c r="A257" i="36"/>
  <c r="D257" i="36"/>
  <c r="B257" i="36"/>
  <c r="C257" i="36"/>
  <c r="A258" i="36"/>
  <c r="D258" i="36"/>
  <c r="B258" i="36"/>
  <c r="C258" i="36"/>
  <c r="A259" i="36"/>
  <c r="D259" i="36"/>
  <c r="B259" i="36"/>
  <c r="C259" i="36"/>
  <c r="A260" i="36"/>
  <c r="D260" i="36"/>
  <c r="B260" i="36"/>
  <c r="C260" i="36"/>
  <c r="A261" i="36"/>
  <c r="D261" i="36"/>
  <c r="B261" i="36"/>
  <c r="C261" i="36"/>
  <c r="A262" i="36"/>
  <c r="D262" i="36"/>
  <c r="B262" i="36"/>
  <c r="C262" i="36"/>
  <c r="A263" i="36"/>
  <c r="D263" i="36"/>
  <c r="B263" i="36"/>
  <c r="C263" i="36"/>
  <c r="A264" i="36"/>
  <c r="D264" i="36"/>
  <c r="B264" i="36"/>
  <c r="C264" i="36"/>
  <c r="A265" i="36"/>
  <c r="D265" i="36"/>
  <c r="B265" i="36"/>
  <c r="C265" i="36"/>
  <c r="A266" i="36"/>
  <c r="D266" i="36"/>
  <c r="B266" i="36"/>
  <c r="C266" i="36"/>
  <c r="A267" i="36"/>
  <c r="D267" i="36"/>
  <c r="B267" i="36"/>
  <c r="C267" i="36"/>
  <c r="A268" i="36"/>
  <c r="D268" i="36"/>
  <c r="B268" i="36"/>
  <c r="C268" i="36"/>
  <c r="A269" i="36"/>
  <c r="D269" i="36"/>
  <c r="B269" i="36"/>
  <c r="C269" i="36"/>
  <c r="A270" i="36"/>
  <c r="D270" i="36"/>
  <c r="B270" i="36"/>
  <c r="C270" i="36"/>
  <c r="A271" i="36"/>
  <c r="D271" i="36"/>
  <c r="B271" i="36"/>
  <c r="C271" i="36"/>
  <c r="A272" i="36"/>
  <c r="D272" i="36"/>
  <c r="B272" i="36"/>
  <c r="C272" i="36"/>
  <c r="A273" i="36"/>
  <c r="D273" i="36"/>
  <c r="B273" i="36"/>
  <c r="C273" i="36"/>
  <c r="A274" i="36"/>
  <c r="B274" i="36"/>
  <c r="C274" i="36"/>
  <c r="A275" i="36"/>
  <c r="D274" i="36"/>
  <c r="B275" i="36"/>
  <c r="C275" i="36"/>
  <c r="A276" i="36"/>
  <c r="D275" i="36"/>
  <c r="B276" i="36"/>
  <c r="C276" i="36"/>
  <c r="A277" i="36"/>
  <c r="D276" i="36"/>
  <c r="B277" i="36"/>
  <c r="C277" i="36"/>
  <c r="D277" i="36"/>
  <c r="A278" i="36"/>
  <c r="B278" i="36"/>
  <c r="C278" i="36"/>
  <c r="A279" i="36"/>
  <c r="D278" i="36"/>
  <c r="B279" i="36"/>
  <c r="C279" i="36"/>
  <c r="A280" i="36"/>
  <c r="D279" i="36"/>
  <c r="B280" i="36"/>
  <c r="C280" i="36"/>
  <c r="A281" i="36"/>
  <c r="D280" i="36"/>
  <c r="B281" i="36"/>
  <c r="C281" i="36"/>
  <c r="D281" i="36"/>
  <c r="A282" i="36"/>
  <c r="B282" i="36"/>
  <c r="C282" i="36"/>
  <c r="A283" i="36"/>
  <c r="D282" i="36"/>
  <c r="B283" i="36"/>
  <c r="C283" i="36"/>
  <c r="A284" i="36"/>
  <c r="D283" i="36"/>
  <c r="B284" i="36"/>
  <c r="C284" i="36"/>
  <c r="A285" i="36"/>
  <c r="D284" i="36"/>
  <c r="B285" i="36"/>
  <c r="C285" i="36"/>
  <c r="D285" i="36"/>
  <c r="A286" i="36"/>
  <c r="B286" i="36"/>
  <c r="C286" i="36"/>
  <c r="A287" i="36"/>
  <c r="D286" i="36"/>
  <c r="B287" i="36"/>
  <c r="C287" i="36"/>
  <c r="A288" i="36"/>
  <c r="D287" i="36"/>
  <c r="B288" i="36"/>
  <c r="C288" i="36"/>
  <c r="A289" i="36"/>
  <c r="D288" i="36"/>
  <c r="B289" i="36"/>
  <c r="C289" i="36"/>
  <c r="D289" i="36"/>
  <c r="A290" i="36"/>
  <c r="B290" i="36"/>
  <c r="C290" i="36"/>
  <c r="A291" i="36"/>
  <c r="D290" i="36"/>
  <c r="B291" i="36"/>
  <c r="C291" i="36"/>
  <c r="A292" i="36"/>
  <c r="D291" i="36"/>
  <c r="B292" i="36"/>
  <c r="C292" i="36"/>
  <c r="A293" i="36"/>
  <c r="D292" i="36"/>
  <c r="B293" i="36"/>
  <c r="C293" i="36"/>
  <c r="D293" i="36"/>
  <c r="A294" i="36"/>
  <c r="B294" i="36"/>
  <c r="C294" i="36"/>
  <c r="A295" i="36"/>
  <c r="D294" i="36"/>
  <c r="B295" i="36"/>
  <c r="C295" i="36"/>
  <c r="A296" i="36"/>
  <c r="D295" i="36"/>
  <c r="B296" i="36"/>
  <c r="C296" i="36"/>
  <c r="A297" i="36"/>
  <c r="D296" i="36"/>
  <c r="B297" i="36"/>
  <c r="C297" i="36"/>
  <c r="D297" i="36"/>
  <c r="A298" i="36"/>
  <c r="B298" i="36"/>
  <c r="C298" i="36"/>
  <c r="A299" i="36"/>
  <c r="D298" i="36"/>
  <c r="B299" i="36"/>
  <c r="C299" i="36"/>
  <c r="A300" i="36"/>
  <c r="D299" i="36"/>
  <c r="B300" i="36"/>
  <c r="C300" i="36"/>
  <c r="A301" i="36"/>
  <c r="D300" i="36"/>
  <c r="B301" i="36"/>
  <c r="C301" i="36"/>
  <c r="D301" i="36"/>
  <c r="A302" i="36"/>
  <c r="B302" i="36"/>
  <c r="C302" i="36"/>
  <c r="A303" i="36"/>
  <c r="D302" i="36"/>
  <c r="B303" i="36"/>
  <c r="C303" i="36"/>
  <c r="A304" i="36"/>
  <c r="D303" i="36"/>
  <c r="B304" i="36"/>
  <c r="C304" i="36"/>
  <c r="A305" i="36"/>
  <c r="D304" i="36"/>
  <c r="B305" i="36"/>
  <c r="C305" i="36"/>
  <c r="D305" i="36"/>
  <c r="A306" i="36"/>
  <c r="B306" i="36"/>
  <c r="C306" i="36"/>
  <c r="A307" i="36"/>
  <c r="D306" i="36"/>
  <c r="B307" i="36"/>
  <c r="C307" i="36"/>
  <c r="A308" i="36"/>
  <c r="D307" i="36"/>
  <c r="B308" i="36"/>
  <c r="C308" i="36"/>
  <c r="A309" i="36"/>
  <c r="D308" i="36"/>
  <c r="B309" i="36"/>
  <c r="C309" i="36"/>
  <c r="D309" i="36"/>
  <c r="A310" i="36"/>
  <c r="B310" i="36"/>
  <c r="C310" i="36"/>
  <c r="A311" i="36"/>
  <c r="D310" i="36"/>
  <c r="B311" i="36"/>
  <c r="C311" i="36"/>
  <c r="A312" i="36"/>
  <c r="D311" i="36"/>
  <c r="B312" i="36"/>
  <c r="C312" i="36"/>
  <c r="A313" i="36"/>
  <c r="D312" i="36"/>
  <c r="B313" i="36"/>
  <c r="C313" i="36"/>
  <c r="D313" i="36"/>
  <c r="A314" i="36"/>
  <c r="B314" i="36"/>
  <c r="C314" i="36"/>
  <c r="A315" i="36"/>
  <c r="D314" i="36"/>
  <c r="B315" i="36"/>
  <c r="C315" i="36"/>
  <c r="A316" i="36"/>
  <c r="D315" i="36"/>
  <c r="B316" i="36"/>
  <c r="C316" i="36"/>
  <c r="A317" i="36"/>
  <c r="D316" i="36"/>
  <c r="B317" i="36"/>
  <c r="C317" i="36"/>
  <c r="D317" i="36"/>
  <c r="A318" i="36"/>
  <c r="B318" i="36"/>
  <c r="C318" i="36"/>
  <c r="A319" i="36"/>
  <c r="D318" i="36"/>
  <c r="B319" i="36"/>
  <c r="C319" i="36"/>
  <c r="A320" i="36"/>
  <c r="D319" i="36"/>
  <c r="B320" i="36"/>
  <c r="C320" i="36"/>
  <c r="A321" i="36"/>
  <c r="D320" i="36"/>
  <c r="B321" i="36"/>
  <c r="C321" i="36"/>
  <c r="D321" i="36"/>
  <c r="A322" i="36"/>
  <c r="B322" i="36"/>
  <c r="C322" i="36"/>
  <c r="A323" i="36"/>
  <c r="D322" i="36"/>
  <c r="B323" i="36"/>
  <c r="C323" i="36"/>
  <c r="A324" i="36"/>
  <c r="D323" i="36"/>
  <c r="B324" i="36"/>
  <c r="C324" i="36"/>
  <c r="A325" i="36"/>
  <c r="D324" i="36"/>
  <c r="B325" i="36"/>
  <c r="C325" i="36"/>
  <c r="D325" i="36"/>
  <c r="A326" i="36"/>
  <c r="B326" i="36"/>
  <c r="C326" i="36"/>
  <c r="A327" i="36"/>
  <c r="D326" i="36"/>
  <c r="B327" i="36"/>
  <c r="C327" i="36"/>
  <c r="A328" i="36"/>
  <c r="D327" i="36"/>
  <c r="B328" i="36"/>
  <c r="C328" i="36"/>
  <c r="A329" i="36"/>
  <c r="D328" i="36"/>
  <c r="B329" i="36"/>
  <c r="C329" i="36"/>
  <c r="A330" i="36"/>
  <c r="D329" i="36"/>
  <c r="B330" i="36"/>
  <c r="C330" i="36"/>
  <c r="A331" i="36"/>
  <c r="D330" i="36"/>
  <c r="B331" i="36"/>
  <c r="C331" i="36"/>
  <c r="A332" i="36"/>
  <c r="D331" i="36"/>
  <c r="B332" i="36"/>
  <c r="C332" i="36"/>
  <c r="A333" i="36"/>
  <c r="D332" i="36"/>
  <c r="B333" i="36"/>
  <c r="C333" i="36"/>
  <c r="A334" i="36"/>
  <c r="D333" i="36"/>
  <c r="B334" i="36"/>
  <c r="C334" i="36"/>
  <c r="A335" i="36"/>
  <c r="D334" i="36"/>
  <c r="B335" i="36"/>
  <c r="C335" i="36"/>
  <c r="A336" i="36"/>
  <c r="D335" i="36"/>
  <c r="A337" i="36"/>
  <c r="D336" i="36"/>
  <c r="B337" i="36"/>
  <c r="A338" i="36"/>
  <c r="D337" i="36"/>
  <c r="B338" i="36"/>
  <c r="C338" i="36"/>
  <c r="B336" i="36"/>
  <c r="C336" i="36"/>
  <c r="A339" i="36"/>
  <c r="D338" i="36"/>
  <c r="C337" i="36"/>
  <c r="B339" i="36"/>
  <c r="C339" i="36"/>
  <c r="A340" i="36"/>
  <c r="D339" i="36"/>
  <c r="B340" i="36"/>
  <c r="C340" i="36"/>
  <c r="A341" i="36"/>
  <c r="D340" i="36"/>
  <c r="B341" i="36"/>
  <c r="C341" i="36"/>
  <c r="A342" i="36"/>
  <c r="D341" i="36"/>
  <c r="B342" i="36"/>
  <c r="C342" i="36"/>
  <c r="A343" i="36"/>
  <c r="D342" i="36"/>
  <c r="B343" i="36"/>
  <c r="C343" i="36"/>
  <c r="A344" i="36"/>
  <c r="D343" i="36"/>
  <c r="B344" i="36"/>
  <c r="C344" i="36"/>
  <c r="A345" i="36"/>
  <c r="D344" i="36"/>
  <c r="B345" i="36"/>
  <c r="C345" i="36"/>
  <c r="A346" i="36"/>
  <c r="D345" i="36"/>
  <c r="A347" i="36"/>
  <c r="D346" i="36"/>
  <c r="B347" i="36"/>
  <c r="A348" i="36"/>
  <c r="D347" i="36"/>
  <c r="B348" i="36"/>
  <c r="C348" i="36"/>
  <c r="B346" i="36"/>
  <c r="C346" i="36"/>
  <c r="A349" i="36"/>
  <c r="D348" i="36"/>
  <c r="C347" i="36"/>
  <c r="B349" i="36"/>
  <c r="C349" i="36"/>
  <c r="A350" i="36"/>
  <c r="D349" i="36"/>
  <c r="B350" i="36"/>
  <c r="C350" i="36"/>
  <c r="A351" i="36"/>
  <c r="D350" i="36"/>
  <c r="B351" i="36"/>
  <c r="C351" i="36"/>
  <c r="A352" i="36"/>
  <c r="D351" i="36"/>
  <c r="B352" i="36"/>
  <c r="C352" i="36"/>
  <c r="A353" i="36"/>
  <c r="D352" i="36"/>
  <c r="B353" i="36"/>
  <c r="C353" i="36"/>
  <c r="A354" i="36"/>
  <c r="D353" i="36"/>
  <c r="B354" i="36"/>
  <c r="C354" i="36"/>
  <c r="A355" i="36"/>
  <c r="D354" i="36"/>
  <c r="B355" i="36"/>
  <c r="C355" i="36"/>
  <c r="A356" i="36"/>
  <c r="D355" i="36"/>
  <c r="B356" i="36"/>
  <c r="C356" i="36"/>
  <c r="A357" i="36"/>
  <c r="D356" i="36"/>
  <c r="B357" i="36"/>
  <c r="C357" i="36"/>
  <c r="A358" i="36"/>
  <c r="D357" i="36"/>
  <c r="B358" i="36"/>
  <c r="C358" i="36"/>
  <c r="A359" i="36"/>
  <c r="D358" i="36"/>
  <c r="B359" i="36"/>
  <c r="C359" i="36"/>
  <c r="A360" i="36"/>
  <c r="D359" i="36"/>
  <c r="B360" i="36"/>
  <c r="C360" i="36"/>
  <c r="A361" i="36"/>
  <c r="D360" i="36"/>
  <c r="B361" i="36"/>
  <c r="C361" i="36"/>
  <c r="A362" i="36"/>
  <c r="D361" i="36"/>
  <c r="B362" i="36"/>
  <c r="C362" i="36"/>
  <c r="A363" i="36"/>
  <c r="D362" i="36"/>
  <c r="B363" i="36"/>
  <c r="C363" i="36"/>
  <c r="A364" i="36"/>
  <c r="D363" i="36"/>
  <c r="B364" i="36"/>
  <c r="C364" i="36"/>
  <c r="A365" i="36"/>
  <c r="D364" i="36"/>
  <c r="B365" i="36"/>
  <c r="C365" i="36"/>
  <c r="A366" i="36"/>
  <c r="D365" i="36"/>
  <c r="B366" i="36"/>
  <c r="C366" i="36"/>
  <c r="A367" i="36"/>
  <c r="D366" i="36"/>
  <c r="B367" i="36"/>
  <c r="C367" i="36"/>
  <c r="A368" i="36"/>
  <c r="D367" i="36"/>
  <c r="B368" i="36"/>
  <c r="C368" i="36"/>
  <c r="A369" i="36"/>
  <c r="D368" i="36"/>
  <c r="B369" i="36"/>
  <c r="C369" i="36"/>
  <c r="A370" i="36"/>
  <c r="D369" i="36"/>
  <c r="B370" i="36"/>
  <c r="C370" i="36"/>
  <c r="A371" i="36"/>
  <c r="D370" i="36"/>
  <c r="B371" i="36"/>
  <c r="C371" i="36"/>
  <c r="A372" i="36"/>
  <c r="D371" i="36"/>
  <c r="B372" i="36"/>
  <c r="C372" i="36"/>
  <c r="A373" i="36"/>
  <c r="D372" i="36"/>
  <c r="B373" i="36"/>
  <c r="C373" i="36"/>
  <c r="A374" i="36"/>
  <c r="D373" i="36"/>
  <c r="B374" i="36"/>
  <c r="C374" i="36"/>
  <c r="A375" i="36"/>
  <c r="D374" i="36"/>
  <c r="B375" i="36"/>
  <c r="C375" i="36"/>
  <c r="A376" i="36"/>
  <c r="D375" i="36"/>
  <c r="B376" i="36"/>
  <c r="C376" i="36"/>
  <c r="A377" i="36"/>
  <c r="D376" i="36"/>
  <c r="B377" i="36"/>
  <c r="C377" i="36"/>
  <c r="A378" i="36"/>
  <c r="D377" i="36"/>
  <c r="B378" i="36"/>
  <c r="C378" i="36"/>
  <c r="A379" i="36"/>
  <c r="D378" i="36"/>
  <c r="B379" i="36"/>
  <c r="C379" i="36"/>
  <c r="A380" i="36"/>
  <c r="D379" i="36"/>
  <c r="B380" i="36"/>
  <c r="C380" i="36"/>
  <c r="A381" i="36"/>
  <c r="D380" i="36"/>
  <c r="B381" i="36"/>
  <c r="C381" i="36"/>
  <c r="A382" i="36"/>
  <c r="D381" i="36"/>
  <c r="B382" i="36"/>
  <c r="C382" i="36"/>
  <c r="A383" i="36"/>
  <c r="D382" i="36"/>
  <c r="B383" i="36"/>
  <c r="C383" i="36"/>
  <c r="A384" i="36"/>
  <c r="D383" i="36"/>
  <c r="B384" i="36"/>
  <c r="C384" i="36"/>
  <c r="A385" i="36"/>
  <c r="D384" i="36"/>
  <c r="B385" i="36"/>
  <c r="C385" i="36"/>
  <c r="A386" i="36"/>
  <c r="D385" i="36"/>
  <c r="B386" i="36"/>
  <c r="C386" i="36"/>
  <c r="A387" i="36"/>
  <c r="D386" i="36"/>
  <c r="B387" i="36"/>
  <c r="C387" i="36"/>
  <c r="A388" i="36"/>
  <c r="D387" i="36"/>
  <c r="B388" i="36"/>
  <c r="C388" i="36"/>
  <c r="A389" i="36"/>
  <c r="D388" i="36"/>
  <c r="A390" i="36"/>
  <c r="B389" i="36"/>
  <c r="C389" i="36"/>
  <c r="D389" i="36"/>
  <c r="A391" i="36"/>
  <c r="B390" i="36"/>
  <c r="C390" i="36"/>
  <c r="D390" i="36"/>
  <c r="A392" i="36"/>
  <c r="D391" i="36"/>
  <c r="B391" i="36"/>
  <c r="C391" i="36"/>
  <c r="A393" i="36"/>
  <c r="D392" i="36"/>
  <c r="B392" i="36"/>
  <c r="C392" i="36"/>
  <c r="A394" i="36"/>
  <c r="B393" i="36"/>
  <c r="C393" i="36"/>
  <c r="D393" i="36"/>
  <c r="A395" i="36"/>
  <c r="B394" i="36"/>
  <c r="C394" i="36"/>
  <c r="D394" i="36"/>
  <c r="A396" i="36"/>
  <c r="D395" i="36"/>
  <c r="B395" i="36"/>
  <c r="C395" i="36"/>
  <c r="A397" i="36"/>
  <c r="D396" i="36"/>
  <c r="B396" i="36"/>
  <c r="C396" i="36"/>
  <c r="A398" i="36"/>
  <c r="B397" i="36"/>
  <c r="C397" i="36"/>
  <c r="D397" i="36"/>
  <c r="A399" i="36"/>
  <c r="B398" i="36"/>
  <c r="C398" i="36"/>
  <c r="D398" i="36"/>
  <c r="A400" i="36"/>
  <c r="D399" i="36"/>
  <c r="B399" i="36"/>
  <c r="C399" i="36"/>
  <c r="A401" i="36"/>
  <c r="D400" i="36"/>
  <c r="B400" i="36"/>
  <c r="C400" i="36"/>
  <c r="A402" i="36"/>
  <c r="B401" i="36"/>
  <c r="C401" i="36"/>
  <c r="D401" i="36"/>
  <c r="A403" i="36"/>
  <c r="B402" i="36"/>
  <c r="C402" i="36"/>
  <c r="D402" i="36"/>
  <c r="A404" i="36"/>
  <c r="D403" i="36"/>
  <c r="B403" i="36"/>
  <c r="C403" i="36"/>
  <c r="A405" i="36"/>
  <c r="D404" i="36"/>
  <c r="B404" i="36"/>
  <c r="C404" i="36"/>
  <c r="A406" i="36"/>
  <c r="B405" i="36"/>
  <c r="C405" i="36"/>
  <c r="D405" i="36"/>
  <c r="A407" i="36"/>
  <c r="B406" i="36"/>
  <c r="C406" i="36"/>
  <c r="D406" i="36"/>
  <c r="A408" i="36"/>
  <c r="D407" i="36"/>
  <c r="B407" i="36"/>
  <c r="C407" i="36"/>
  <c r="A409" i="36"/>
  <c r="D408" i="36"/>
  <c r="B408" i="36"/>
  <c r="C408" i="36"/>
  <c r="A410" i="36"/>
  <c r="B409" i="36"/>
  <c r="C409" i="36"/>
  <c r="D409" i="36"/>
  <c r="A411" i="36"/>
  <c r="B410" i="36"/>
  <c r="C410" i="36"/>
  <c r="D410" i="36"/>
  <c r="A412" i="36"/>
  <c r="D411" i="36"/>
  <c r="B411" i="36"/>
  <c r="C411" i="36"/>
  <c r="A413" i="36"/>
  <c r="D412" i="36"/>
  <c r="B412" i="36"/>
  <c r="C412" i="36"/>
  <c r="A414" i="36"/>
  <c r="B413" i="36"/>
  <c r="C413" i="36"/>
  <c r="D413" i="36"/>
  <c r="A415" i="36"/>
  <c r="B414" i="36"/>
  <c r="C414" i="36"/>
  <c r="D414" i="36"/>
  <c r="A416" i="36"/>
  <c r="D415" i="36"/>
  <c r="B415" i="36"/>
  <c r="C415" i="36"/>
  <c r="A417" i="36"/>
  <c r="D416" i="36"/>
  <c r="B416" i="36"/>
  <c r="C416" i="36"/>
  <c r="A418" i="36"/>
  <c r="B417" i="36"/>
  <c r="C417" i="36"/>
  <c r="D417" i="36"/>
  <c r="A419" i="36"/>
  <c r="B418" i="36"/>
  <c r="C418" i="36"/>
  <c r="D418" i="36"/>
  <c r="A420" i="36"/>
  <c r="D419" i="36"/>
  <c r="B419" i="36"/>
  <c r="C419" i="36"/>
  <c r="A421" i="36"/>
  <c r="D420" i="36"/>
  <c r="B420" i="36"/>
  <c r="C420" i="36"/>
  <c r="A422" i="36"/>
  <c r="B421" i="36"/>
  <c r="C421" i="36"/>
  <c r="D421" i="36"/>
  <c r="A423" i="36"/>
  <c r="B422" i="36"/>
  <c r="C422" i="36"/>
  <c r="D422" i="36"/>
  <c r="A424" i="36"/>
  <c r="D423" i="36"/>
  <c r="B423" i="36"/>
  <c r="C423" i="36"/>
  <c r="A425" i="36"/>
  <c r="D424" i="36"/>
  <c r="B424" i="36"/>
  <c r="C424" i="36"/>
  <c r="A426" i="36"/>
  <c r="B425" i="36"/>
  <c r="C425" i="36"/>
  <c r="D425" i="36"/>
  <c r="A427" i="36"/>
  <c r="B426" i="36"/>
  <c r="C426" i="36"/>
  <c r="D426" i="36"/>
  <c r="A428" i="36"/>
  <c r="D427" i="36"/>
  <c r="B427" i="36"/>
  <c r="C427" i="36"/>
  <c r="A429" i="36"/>
  <c r="D428" i="36"/>
  <c r="B428" i="36"/>
  <c r="C428" i="36"/>
  <c r="B429" i="36"/>
  <c r="C429" i="36"/>
  <c r="A430" i="36"/>
  <c r="D429" i="36"/>
  <c r="B430" i="36"/>
  <c r="C430" i="36"/>
  <c r="A431" i="36"/>
  <c r="D430" i="36"/>
  <c r="B431" i="36"/>
  <c r="C431" i="36"/>
  <c r="A432" i="36"/>
  <c r="D431" i="36"/>
  <c r="B432" i="36"/>
  <c r="C432" i="36"/>
  <c r="A433" i="36"/>
  <c r="D432" i="36"/>
  <c r="B433" i="36"/>
  <c r="C433" i="36"/>
  <c r="A434" i="36"/>
  <c r="D433" i="36"/>
  <c r="B434" i="36"/>
  <c r="C434" i="36"/>
  <c r="A435" i="36"/>
  <c r="D434" i="36"/>
  <c r="B435" i="36"/>
  <c r="C435" i="36"/>
  <c r="A436" i="36"/>
  <c r="D435" i="36"/>
  <c r="A437" i="36"/>
  <c r="D436" i="36"/>
  <c r="B437" i="36"/>
  <c r="A438" i="36"/>
  <c r="D437" i="36"/>
  <c r="B438" i="36"/>
  <c r="C438" i="36"/>
  <c r="B436" i="36"/>
  <c r="C436" i="36"/>
  <c r="A439" i="36"/>
  <c r="D438" i="36"/>
  <c r="C437" i="36"/>
  <c r="B439" i="36"/>
  <c r="C439" i="36"/>
  <c r="A440" i="36"/>
  <c r="D439" i="36"/>
  <c r="B440" i="36"/>
  <c r="C440" i="36"/>
  <c r="A441" i="36"/>
  <c r="D440" i="36"/>
  <c r="B441" i="36"/>
  <c r="C441" i="36"/>
  <c r="A442" i="36"/>
  <c r="D441" i="36"/>
  <c r="B442" i="36"/>
  <c r="C442" i="36"/>
  <c r="A443" i="36"/>
  <c r="D442" i="36"/>
  <c r="B443" i="36"/>
  <c r="C443" i="36"/>
  <c r="A444" i="36"/>
  <c r="D443" i="36"/>
  <c r="B444" i="36"/>
  <c r="C444" i="36"/>
  <c r="A445" i="36"/>
  <c r="D444" i="36"/>
  <c r="B445" i="36"/>
  <c r="C445" i="36"/>
  <c r="A446" i="36"/>
  <c r="D445" i="36"/>
  <c r="A447" i="36"/>
  <c r="D446" i="36"/>
  <c r="B447" i="36"/>
  <c r="A448" i="36"/>
  <c r="D447" i="36"/>
  <c r="B448" i="36"/>
  <c r="B446" i="36"/>
  <c r="C446" i="36"/>
  <c r="A449" i="36"/>
  <c r="D448" i="36"/>
  <c r="C447" i="36"/>
  <c r="C448" i="36"/>
  <c r="B449" i="36"/>
  <c r="C449" i="36"/>
  <c r="A450" i="36"/>
  <c r="D449" i="36"/>
  <c r="B450" i="36"/>
  <c r="C450" i="36"/>
  <c r="A451" i="36"/>
  <c r="D450" i="36"/>
  <c r="B451" i="36"/>
  <c r="C451" i="36"/>
  <c r="A452" i="36"/>
  <c r="D451" i="36"/>
  <c r="B452" i="36"/>
  <c r="C452" i="36"/>
  <c r="A453" i="36"/>
  <c r="D452" i="36"/>
  <c r="B453" i="36"/>
  <c r="C453" i="36"/>
  <c r="A454" i="36"/>
  <c r="D453" i="36"/>
  <c r="B454" i="36"/>
  <c r="C454" i="36"/>
  <c r="A455" i="36"/>
  <c r="D454" i="36"/>
  <c r="B455" i="36"/>
  <c r="C455" i="36"/>
  <c r="A456" i="36"/>
  <c r="D455" i="36"/>
  <c r="B456" i="36"/>
  <c r="C456" i="36"/>
  <c r="A457" i="36"/>
  <c r="D456" i="36"/>
  <c r="B457" i="36"/>
  <c r="C457" i="36"/>
  <c r="A458" i="36"/>
  <c r="D457" i="36"/>
  <c r="B458" i="36"/>
  <c r="C458" i="36"/>
  <c r="A459" i="36"/>
  <c r="D458" i="36"/>
  <c r="B459" i="36"/>
  <c r="C459" i="36"/>
  <c r="A460" i="36"/>
  <c r="D459" i="36"/>
  <c r="B460" i="36"/>
  <c r="C460" i="36"/>
  <c r="A461" i="36"/>
  <c r="D460" i="36"/>
  <c r="B461" i="36"/>
  <c r="C461" i="36"/>
  <c r="A462" i="36"/>
  <c r="D461" i="36"/>
  <c r="B462" i="36"/>
  <c r="C462" i="36"/>
  <c r="A463" i="36"/>
  <c r="D462" i="36"/>
  <c r="B463" i="36"/>
  <c r="C463" i="36"/>
  <c r="A464" i="36"/>
  <c r="D463" i="36"/>
  <c r="B464" i="36"/>
  <c r="C464" i="36"/>
  <c r="A465" i="36"/>
  <c r="D464" i="36"/>
  <c r="B465" i="36"/>
  <c r="C465" i="36"/>
  <c r="A466" i="36"/>
  <c r="D465" i="36"/>
  <c r="B466" i="36"/>
  <c r="C466" i="36"/>
  <c r="A467" i="36"/>
  <c r="D466" i="36"/>
  <c r="B467" i="36"/>
  <c r="C467" i="36"/>
  <c r="A468" i="36"/>
  <c r="D467" i="36"/>
  <c r="B468" i="36"/>
  <c r="C468" i="36"/>
  <c r="A469" i="36"/>
  <c r="D468" i="36"/>
  <c r="B469" i="36"/>
  <c r="C469" i="36"/>
  <c r="A470" i="36"/>
  <c r="D469" i="36"/>
  <c r="B470" i="36"/>
  <c r="C470" i="36"/>
  <c r="A471" i="36"/>
  <c r="D470" i="36"/>
  <c r="B471" i="36"/>
  <c r="C471" i="36"/>
  <c r="A472" i="36"/>
  <c r="D471" i="36"/>
  <c r="B472" i="36"/>
  <c r="C472" i="36"/>
  <c r="A473" i="36"/>
  <c r="D472" i="36"/>
  <c r="B473" i="36"/>
  <c r="C473" i="36"/>
  <c r="A474" i="36"/>
  <c r="D473" i="36"/>
  <c r="B474" i="36"/>
  <c r="C474" i="36"/>
  <c r="A475" i="36"/>
  <c r="D474" i="36"/>
  <c r="B475" i="36"/>
  <c r="C475" i="36"/>
  <c r="A476" i="36"/>
  <c r="D475" i="36"/>
  <c r="B476" i="36"/>
  <c r="C476" i="36"/>
  <c r="A477" i="36"/>
  <c r="D476" i="36"/>
  <c r="B477" i="36"/>
  <c r="C477" i="36"/>
  <c r="A478" i="36"/>
  <c r="D477" i="36"/>
  <c r="B478" i="36"/>
  <c r="C478" i="36"/>
  <c r="A479" i="36"/>
  <c r="D478" i="36"/>
  <c r="B479" i="36"/>
  <c r="C479" i="36"/>
  <c r="A480" i="36"/>
  <c r="D479" i="36"/>
  <c r="B480" i="36"/>
  <c r="C480" i="36"/>
  <c r="A481" i="36"/>
  <c r="D480" i="36"/>
  <c r="B481" i="36"/>
  <c r="C481" i="36"/>
  <c r="A482" i="36"/>
  <c r="D481" i="36"/>
  <c r="B482" i="36"/>
  <c r="C482" i="36"/>
  <c r="A483" i="36"/>
  <c r="D482" i="36"/>
  <c r="B483" i="36"/>
  <c r="C483" i="36"/>
  <c r="A484" i="36"/>
  <c r="D483" i="36"/>
  <c r="B484" i="36"/>
  <c r="C484" i="36"/>
  <c r="A485" i="36"/>
  <c r="D484" i="36"/>
  <c r="B485" i="36"/>
  <c r="C485" i="36"/>
  <c r="A486" i="36"/>
  <c r="D485" i="36"/>
  <c r="D486" i="36"/>
  <c r="B486" i="36"/>
  <c r="C486" i="36"/>
  <c r="A487" i="36"/>
  <c r="A488" i="36"/>
  <c r="D487" i="36"/>
  <c r="B487" i="36"/>
  <c r="C487" i="36"/>
  <c r="A489" i="36"/>
  <c r="D488" i="36"/>
  <c r="B488" i="36"/>
  <c r="C488" i="36"/>
  <c r="B489" i="36"/>
  <c r="C489" i="36"/>
  <c r="A490" i="36"/>
  <c r="D489" i="36"/>
  <c r="D490" i="36"/>
  <c r="B490" i="36"/>
  <c r="C490" i="36"/>
  <c r="A491" i="36"/>
  <c r="A492" i="36"/>
  <c r="D491" i="36"/>
  <c r="B491" i="36"/>
  <c r="C491" i="36"/>
  <c r="A493" i="36"/>
  <c r="D492" i="36"/>
  <c r="B492" i="36"/>
  <c r="C492" i="36"/>
  <c r="B493" i="36"/>
  <c r="C493" i="36"/>
  <c r="A494" i="36"/>
  <c r="D493" i="36"/>
  <c r="D494" i="36"/>
  <c r="B494" i="36"/>
  <c r="C494" i="36"/>
  <c r="A495" i="36"/>
  <c r="A496" i="36"/>
  <c r="D495" i="36"/>
  <c r="B495" i="36"/>
  <c r="C495" i="36"/>
  <c r="A497" i="36"/>
  <c r="D496" i="36"/>
  <c r="B496" i="36"/>
  <c r="C496" i="36"/>
  <c r="B497" i="36"/>
  <c r="C497" i="36"/>
  <c r="A498" i="36"/>
  <c r="D497" i="36"/>
  <c r="D498" i="36"/>
  <c r="B498" i="36"/>
  <c r="C498" i="36"/>
  <c r="A499" i="36"/>
  <c r="B499" i="36"/>
  <c r="C499" i="36"/>
  <c r="A500" i="36"/>
  <c r="D499" i="36"/>
  <c r="B500" i="36"/>
  <c r="C500" i="36"/>
  <c r="A501" i="36"/>
  <c r="D500" i="36"/>
  <c r="B501" i="36"/>
  <c r="C501" i="36"/>
  <c r="A502" i="36"/>
  <c r="D501" i="36"/>
  <c r="B502" i="36"/>
  <c r="C502" i="36"/>
  <c r="A503" i="36"/>
  <c r="D502" i="36"/>
  <c r="B503" i="36"/>
  <c r="C503" i="36"/>
  <c r="A504" i="36"/>
  <c r="D503" i="36"/>
  <c r="B504" i="36"/>
  <c r="C504" i="36"/>
  <c r="A505" i="36"/>
  <c r="D504" i="36"/>
  <c r="B505" i="36"/>
  <c r="C505" i="36"/>
  <c r="A506" i="36"/>
  <c r="D505" i="36"/>
  <c r="B506" i="36"/>
  <c r="C506" i="36"/>
  <c r="A507" i="36"/>
  <c r="D506" i="36"/>
  <c r="B507" i="36"/>
  <c r="C507" i="36"/>
  <c r="A508" i="36"/>
  <c r="D507" i="36"/>
  <c r="B508" i="36"/>
  <c r="C508" i="36"/>
  <c r="A509" i="36"/>
  <c r="D508" i="36"/>
  <c r="B509" i="36"/>
  <c r="C509" i="36"/>
  <c r="A510" i="36"/>
  <c r="D509" i="36"/>
  <c r="B510" i="36"/>
  <c r="C510" i="36"/>
  <c r="A511" i="36"/>
  <c r="D510" i="36"/>
  <c r="B511" i="36"/>
  <c r="C511" i="36"/>
  <c r="A512" i="36"/>
  <c r="D511" i="36"/>
  <c r="B512" i="36"/>
  <c r="C512" i="36"/>
  <c r="A513" i="36"/>
  <c r="D512" i="36"/>
  <c r="B513" i="36"/>
  <c r="C513" i="36"/>
  <c r="A514" i="36"/>
  <c r="D513" i="36"/>
  <c r="B514" i="36"/>
  <c r="C514" i="36"/>
  <c r="A515" i="36"/>
  <c r="D514" i="36"/>
  <c r="B515" i="36"/>
  <c r="C515" i="36"/>
  <c r="A516" i="36"/>
  <c r="D515" i="36"/>
  <c r="B516" i="36"/>
  <c r="C516" i="36"/>
  <c r="A517" i="36"/>
  <c r="D516" i="36"/>
  <c r="B517" i="36"/>
  <c r="C517" i="36"/>
  <c r="A518" i="36"/>
  <c r="D517" i="36"/>
  <c r="B518" i="36"/>
  <c r="C518" i="36"/>
  <c r="A519" i="36"/>
  <c r="D518" i="36"/>
  <c r="B519" i="36"/>
  <c r="C519" i="36"/>
  <c r="A520" i="36"/>
  <c r="D519" i="36"/>
  <c r="B520" i="36"/>
  <c r="C520" i="36"/>
  <c r="A521" i="36"/>
  <c r="D520" i="36"/>
  <c r="B521" i="36"/>
  <c r="C521" i="36"/>
  <c r="A522" i="36"/>
  <c r="D521" i="36"/>
  <c r="B522" i="36"/>
  <c r="C522" i="36"/>
  <c r="A523" i="36"/>
  <c r="D522" i="36"/>
  <c r="B523" i="36"/>
  <c r="C523" i="36"/>
  <c r="A524" i="36"/>
  <c r="D523" i="36"/>
  <c r="B524" i="36"/>
  <c r="C524" i="36"/>
  <c r="A525" i="36"/>
  <c r="D524" i="36"/>
  <c r="B525" i="36"/>
  <c r="C525" i="36"/>
  <c r="A526" i="36"/>
  <c r="D525" i="36"/>
  <c r="B526" i="36"/>
  <c r="C526" i="36"/>
  <c r="A527" i="36"/>
  <c r="D526" i="36"/>
  <c r="B527" i="36"/>
  <c r="C527" i="36"/>
  <c r="A528" i="36"/>
  <c r="D527" i="36"/>
  <c r="B528" i="36"/>
  <c r="C528" i="36"/>
  <c r="A529" i="36"/>
  <c r="D528" i="36"/>
  <c r="B529" i="36"/>
  <c r="C529" i="36"/>
  <c r="A530" i="36"/>
  <c r="D529" i="36"/>
  <c r="B530" i="36"/>
  <c r="C530" i="36"/>
  <c r="A531" i="36"/>
  <c r="D530" i="36"/>
  <c r="B531" i="36"/>
  <c r="C531" i="36"/>
  <c r="A532" i="36"/>
  <c r="D531" i="36"/>
  <c r="B532" i="36"/>
  <c r="C532" i="36"/>
  <c r="D532" i="36"/>
  <c r="A533" i="36"/>
  <c r="B533" i="36"/>
  <c r="C533" i="36"/>
  <c r="A534" i="36"/>
  <c r="D533" i="36"/>
  <c r="B534" i="36"/>
  <c r="C534" i="36"/>
  <c r="A535" i="36"/>
  <c r="D534" i="36"/>
  <c r="B535" i="36"/>
  <c r="C535" i="36"/>
  <c r="A536" i="36"/>
  <c r="D535" i="36"/>
  <c r="D536" i="36"/>
  <c r="A537" i="36"/>
  <c r="B537" i="36"/>
  <c r="A538" i="36"/>
  <c r="D537" i="36"/>
  <c r="B538" i="36"/>
  <c r="C538" i="36"/>
  <c r="B536" i="36"/>
  <c r="C536" i="36"/>
  <c r="A539" i="36"/>
  <c r="D538" i="36"/>
  <c r="C537" i="36"/>
  <c r="B539" i="36"/>
  <c r="C539" i="36"/>
  <c r="A540" i="36"/>
  <c r="D539" i="36"/>
  <c r="B540" i="36"/>
  <c r="C540" i="36"/>
  <c r="D540" i="36"/>
  <c r="A541" i="36"/>
  <c r="B541" i="36"/>
  <c r="C541" i="36"/>
  <c r="A542" i="36"/>
  <c r="D541" i="36"/>
  <c r="B542" i="36"/>
  <c r="C542" i="36"/>
  <c r="A543" i="36"/>
  <c r="D542" i="36"/>
  <c r="B543" i="36"/>
  <c r="C543" i="36"/>
  <c r="A544" i="36"/>
  <c r="D543" i="36"/>
  <c r="B544" i="36"/>
  <c r="C544" i="36"/>
  <c r="D544" i="36"/>
  <c r="A545" i="36"/>
  <c r="B545" i="36"/>
  <c r="C545" i="36"/>
  <c r="A546" i="36"/>
  <c r="D545" i="36"/>
  <c r="A547" i="36"/>
  <c r="D546" i="36"/>
  <c r="B547" i="36"/>
  <c r="A548" i="36"/>
  <c r="D547" i="36"/>
  <c r="B548" i="36"/>
  <c r="C548" i="36"/>
  <c r="B546" i="36"/>
  <c r="C546" i="36"/>
  <c r="D548" i="36"/>
  <c r="A549" i="36"/>
  <c r="C547" i="36"/>
  <c r="B549" i="36"/>
  <c r="C549" i="36"/>
  <c r="A550" i="36"/>
  <c r="D549" i="36"/>
  <c r="B550" i="36"/>
  <c r="C550" i="36"/>
  <c r="A551" i="36"/>
  <c r="D550" i="36"/>
  <c r="D551" i="36"/>
  <c r="B551" i="36"/>
  <c r="C551" i="36"/>
  <c r="A552" i="36"/>
  <c r="D552" i="36"/>
  <c r="B552" i="36"/>
  <c r="C552" i="36"/>
  <c r="A553" i="36"/>
  <c r="D553" i="36"/>
  <c r="B553" i="36"/>
  <c r="C553" i="36"/>
  <c r="A554" i="36"/>
  <c r="D554" i="36"/>
  <c r="B554" i="36"/>
  <c r="C554" i="36"/>
  <c r="A555" i="36"/>
  <c r="D555" i="36"/>
  <c r="B555" i="36"/>
  <c r="C555" i="36"/>
  <c r="A556" i="36"/>
  <c r="C23" i="30"/>
  <c r="N27" i="30"/>
  <c r="C29" i="30"/>
  <c r="C30" i="30"/>
  <c r="N28" i="30"/>
  <c r="N24" i="30"/>
  <c r="C27" i="30"/>
  <c r="C25" i="30"/>
  <c r="N20" i="30"/>
  <c r="N30" i="30"/>
  <c r="N22" i="30"/>
  <c r="C21" i="30"/>
  <c r="N29" i="30"/>
  <c r="C20" i="30"/>
  <c r="N31" i="30"/>
  <c r="N25" i="30"/>
  <c r="C31" i="30"/>
  <c r="N26" i="30"/>
  <c r="C24" i="30"/>
  <c r="C28" i="30"/>
  <c r="N23" i="30"/>
  <c r="D556" i="36"/>
  <c r="B556" i="36"/>
  <c r="C556" i="36"/>
  <c r="A557" i="36"/>
  <c r="C26" i="30"/>
  <c r="M23" i="30"/>
  <c r="O6" i="30"/>
  <c r="M22" i="30"/>
  <c r="O10" i="30"/>
  <c r="D18" i="30"/>
  <c r="B23" i="30"/>
  <c r="O8" i="30"/>
  <c r="M29" i="30"/>
  <c r="N21" i="30"/>
  <c r="O4" i="30"/>
  <c r="M24" i="30"/>
  <c r="B30" i="30"/>
  <c r="D16" i="30"/>
  <c r="D12" i="30"/>
  <c r="B31" i="30"/>
  <c r="D15" i="30"/>
  <c r="B28" i="30"/>
  <c r="O3" i="30"/>
  <c r="M26" i="30"/>
  <c r="D6" i="30"/>
  <c r="B20" i="30"/>
  <c r="P8" i="30"/>
  <c r="P10" i="30"/>
  <c r="P11" i="30"/>
  <c r="P9" i="30"/>
  <c r="P12" i="30"/>
  <c r="D9" i="30"/>
  <c r="E10" i="30"/>
  <c r="E9" i="30"/>
  <c r="E11" i="30"/>
  <c r="E12" i="30"/>
  <c r="E8" i="30"/>
  <c r="B24" i="30"/>
  <c r="D24" i="30" s="1"/>
  <c r="D8" i="30"/>
  <c r="P15" i="30"/>
  <c r="P16" i="30"/>
  <c r="O14" i="30"/>
  <c r="P14" i="30"/>
  <c r="P18" i="30"/>
  <c r="P17" i="30"/>
  <c r="B29" i="30"/>
  <c r="D2" i="30"/>
  <c r="E14" i="30"/>
  <c r="E18" i="30"/>
  <c r="E17" i="30"/>
  <c r="E16" i="30"/>
  <c r="D17" i="30"/>
  <c r="E15" i="30"/>
  <c r="O12" i="30"/>
  <c r="M27" i="30"/>
  <c r="B27" i="30"/>
  <c r="D11" i="30"/>
  <c r="O18" i="30"/>
  <c r="M28" i="30"/>
  <c r="D10" i="30"/>
  <c r="D14" i="30"/>
  <c r="B25" i="30"/>
  <c r="D4" i="30"/>
  <c r="O5" i="30"/>
  <c r="M31" i="30"/>
  <c r="D5" i="30"/>
  <c r="B21" i="30"/>
  <c r="M21" i="30"/>
  <c r="O9" i="30"/>
  <c r="M25" i="30"/>
  <c r="O16" i="30"/>
  <c r="E4" i="30"/>
  <c r="E6" i="30"/>
  <c r="D3" i="30"/>
  <c r="E5" i="30"/>
  <c r="E3" i="30"/>
  <c r="E2" i="30"/>
  <c r="O15" i="30"/>
  <c r="M20" i="30"/>
  <c r="M30" i="30"/>
  <c r="O17" i="30"/>
  <c r="D557" i="36"/>
  <c r="B557" i="36"/>
  <c r="C557" i="36"/>
  <c r="A558" i="36"/>
  <c r="D558" i="36"/>
  <c r="B558" i="36"/>
  <c r="C558" i="36"/>
  <c r="A559" i="36"/>
  <c r="P3" i="30"/>
  <c r="P2" i="30"/>
  <c r="P6" i="30"/>
  <c r="O2" i="30"/>
  <c r="P5" i="30"/>
  <c r="P4" i="30"/>
  <c r="D559" i="36"/>
  <c r="B559" i="36"/>
  <c r="C559" i="36"/>
  <c r="A560" i="36"/>
  <c r="D560" i="36"/>
  <c r="B560" i="36"/>
  <c r="C560" i="36"/>
  <c r="A561" i="36"/>
  <c r="D561" i="36"/>
  <c r="B561" i="36"/>
  <c r="C561" i="36"/>
  <c r="A562" i="36"/>
  <c r="D562" i="36"/>
  <c r="B562" i="36"/>
  <c r="C562" i="36"/>
  <c r="A563" i="36"/>
  <c r="D563" i="36"/>
  <c r="B563" i="36"/>
  <c r="C563" i="36"/>
  <c r="A564" i="36"/>
  <c r="D564" i="36"/>
  <c r="B564" i="36"/>
  <c r="C564" i="36"/>
  <c r="A565" i="36"/>
  <c r="D565" i="36"/>
  <c r="B565" i="36"/>
  <c r="C565" i="36"/>
  <c r="A566" i="36"/>
  <c r="D566" i="36"/>
  <c r="B566" i="36"/>
  <c r="C566" i="36"/>
  <c r="A567" i="36"/>
  <c r="D567" i="36"/>
  <c r="B567" i="36"/>
  <c r="C567" i="36"/>
  <c r="A568" i="36"/>
  <c r="D568" i="36"/>
  <c r="B568" i="36"/>
  <c r="C568" i="36"/>
  <c r="A569" i="36"/>
  <c r="D569" i="36"/>
  <c r="B569" i="36"/>
  <c r="C569" i="36"/>
  <c r="A570" i="36"/>
  <c r="D570" i="36"/>
  <c r="B570" i="36"/>
  <c r="C570" i="36"/>
  <c r="A571" i="36"/>
  <c r="D571" i="36"/>
  <c r="B571" i="36"/>
  <c r="C571" i="36"/>
  <c r="A572" i="36"/>
  <c r="D572" i="36"/>
  <c r="B572" i="36"/>
  <c r="C572" i="36"/>
  <c r="A573" i="36"/>
  <c r="D573" i="36"/>
  <c r="B573" i="36"/>
  <c r="C573" i="36"/>
  <c r="A574" i="36"/>
  <c r="D574" i="36"/>
  <c r="B574" i="36"/>
  <c r="C574" i="36"/>
  <c r="A575" i="36"/>
  <c r="D575" i="36"/>
  <c r="B575" i="36"/>
  <c r="C575" i="36"/>
  <c r="A576" i="36"/>
  <c r="D576" i="36"/>
  <c r="B576" i="36"/>
  <c r="C576" i="36"/>
  <c r="A577" i="36"/>
  <c r="D577" i="36"/>
  <c r="B577" i="36"/>
  <c r="C577" i="36"/>
  <c r="A578" i="36"/>
  <c r="D578" i="36"/>
  <c r="B578" i="36"/>
  <c r="C578" i="36"/>
  <c r="A579" i="36"/>
  <c r="D579" i="36"/>
  <c r="B579" i="36"/>
  <c r="C579" i="36"/>
  <c r="A580" i="36"/>
  <c r="D580" i="36"/>
  <c r="B580" i="36"/>
  <c r="C580" i="36"/>
  <c r="A581" i="36"/>
  <c r="D581" i="36"/>
  <c r="B581" i="36"/>
  <c r="C581" i="36"/>
  <c r="A582" i="36"/>
  <c r="D582" i="36"/>
  <c r="B582" i="36"/>
  <c r="C582" i="36"/>
  <c r="A583" i="36"/>
  <c r="D583" i="36"/>
  <c r="B583" i="36"/>
  <c r="C583" i="36"/>
  <c r="A584" i="36"/>
  <c r="D584" i="36"/>
  <c r="B584" i="36"/>
  <c r="C584" i="36"/>
  <c r="A585" i="36"/>
  <c r="D585" i="36"/>
  <c r="B585" i="36"/>
  <c r="C585" i="36"/>
  <c r="A586" i="36"/>
  <c r="D586" i="36"/>
  <c r="B586" i="36"/>
  <c r="C586" i="36"/>
  <c r="A587" i="36"/>
  <c r="D587" i="36"/>
  <c r="B587" i="36"/>
  <c r="C587" i="36"/>
  <c r="A588" i="36"/>
  <c r="D588" i="36"/>
  <c r="B588" i="36"/>
  <c r="C588" i="36"/>
  <c r="A589" i="36"/>
  <c r="D589" i="36"/>
  <c r="B589" i="36"/>
  <c r="C589" i="36"/>
  <c r="A590" i="36"/>
  <c r="D590" i="36"/>
  <c r="B590" i="36"/>
  <c r="C590" i="36"/>
  <c r="A591" i="36"/>
  <c r="D591" i="36"/>
  <c r="B591" i="36"/>
  <c r="C591" i="36"/>
  <c r="A592" i="36"/>
  <c r="D592" i="36"/>
  <c r="B592" i="36"/>
  <c r="C592" i="36"/>
  <c r="A593" i="36"/>
  <c r="D593" i="36"/>
  <c r="B593" i="36"/>
  <c r="C593" i="36"/>
  <c r="A594" i="36"/>
  <c r="D594" i="36"/>
  <c r="B594" i="36"/>
  <c r="C594" i="36"/>
  <c r="A595" i="36"/>
  <c r="D595" i="36"/>
  <c r="B595" i="36"/>
  <c r="C595" i="36"/>
  <c r="A596" i="36"/>
  <c r="D596" i="36"/>
  <c r="B596" i="36"/>
  <c r="C596" i="36"/>
  <c r="A597" i="36"/>
  <c r="D597" i="36"/>
  <c r="B597" i="36"/>
  <c r="C597" i="36"/>
  <c r="A598" i="36"/>
  <c r="D598" i="36"/>
  <c r="B598" i="36"/>
  <c r="C598" i="36"/>
  <c r="A599" i="36"/>
  <c r="D599" i="36"/>
  <c r="B599" i="36"/>
  <c r="C599" i="36"/>
  <c r="A600" i="36"/>
  <c r="D600" i="36"/>
  <c r="B600" i="36"/>
  <c r="C600" i="36"/>
  <c r="A601" i="36"/>
  <c r="D601" i="36"/>
  <c r="B601" i="36"/>
  <c r="C601" i="36"/>
  <c r="A602" i="36"/>
  <c r="D602" i="36"/>
  <c r="B602" i="36"/>
  <c r="C602" i="36"/>
  <c r="A603" i="36"/>
  <c r="D603" i="36"/>
  <c r="B603" i="36"/>
  <c r="C603" i="36"/>
  <c r="A604" i="36"/>
  <c r="D604" i="36"/>
  <c r="B604" i="36"/>
  <c r="C604" i="36"/>
  <c r="A605" i="36"/>
  <c r="D605" i="36"/>
  <c r="B605" i="36"/>
  <c r="C605" i="36"/>
  <c r="A606" i="36"/>
  <c r="D606" i="36"/>
  <c r="B606" i="36"/>
  <c r="C606" i="36"/>
  <c r="A607" i="36"/>
  <c r="D607" i="36"/>
  <c r="B607" i="36"/>
  <c r="C607" i="36"/>
  <c r="A608" i="36"/>
  <c r="D608" i="36"/>
  <c r="B608" i="36"/>
  <c r="C608" i="36"/>
  <c r="A609" i="36"/>
  <c r="D609" i="36"/>
  <c r="B609" i="36"/>
  <c r="C609" i="36"/>
  <c r="A610" i="36"/>
  <c r="D610" i="36"/>
  <c r="B610" i="36"/>
  <c r="C610" i="36"/>
  <c r="A611" i="36"/>
  <c r="D611" i="36"/>
  <c r="B611" i="36"/>
  <c r="C611" i="36"/>
  <c r="A612" i="36"/>
  <c r="D612" i="36"/>
  <c r="B612" i="36"/>
  <c r="C612" i="36"/>
  <c r="A613" i="36"/>
  <c r="D613" i="36"/>
  <c r="B613" i="36"/>
  <c r="C613" i="36"/>
  <c r="A614" i="36"/>
  <c r="D614" i="36"/>
  <c r="B614" i="36"/>
  <c r="C614" i="36"/>
  <c r="A615" i="36"/>
  <c r="D615" i="36"/>
  <c r="B615" i="36"/>
  <c r="C615" i="36"/>
  <c r="A616" i="36"/>
  <c r="D616" i="36"/>
  <c r="B616" i="36"/>
  <c r="C616" i="36"/>
  <c r="BO31" i="52"/>
  <c r="BN31" i="52"/>
  <c r="BN67" i="52"/>
  <c r="BO36" i="52"/>
  <c r="BN36" i="52"/>
  <c r="BM36" i="52"/>
  <c r="BM38" i="52"/>
  <c r="BN38" i="52"/>
  <c r="BM75" i="52"/>
  <c r="BN75" i="52"/>
  <c r="BN29" i="52"/>
  <c r="BO29" i="52"/>
  <c r="BM29" i="52"/>
  <c r="BN86" i="52"/>
  <c r="BM86" i="52"/>
  <c r="BN46" i="52"/>
  <c r="BO46" i="52"/>
  <c r="BM46" i="52"/>
  <c r="BM77" i="52"/>
  <c r="BN77" i="52"/>
  <c r="BN64" i="52"/>
  <c r="BM64" i="52"/>
  <c r="BM65" i="52"/>
  <c r="BM31" i="52"/>
  <c r="BM67" i="52"/>
  <c r="BM52" i="52"/>
  <c r="D22" i="30" l="1"/>
  <c r="D29" i="30"/>
  <c r="O26" i="30"/>
  <c r="O23" i="30"/>
  <c r="O24" i="30"/>
  <c r="O30" i="30"/>
  <c r="O21" i="30"/>
  <c r="E28" i="30"/>
  <c r="D27" i="30"/>
  <c r="D23" i="30"/>
  <c r="P31" i="30"/>
  <c r="O31" i="30"/>
  <c r="O25" i="30"/>
  <c r="O20" i="30"/>
  <c r="O29" i="30"/>
  <c r="O22" i="30"/>
  <c r="D28" i="30"/>
  <c r="D31" i="30"/>
  <c r="D26" i="30"/>
  <c r="D25" i="30"/>
  <c r="CK65" i="52"/>
  <c r="E27" i="30"/>
  <c r="E24" i="30"/>
  <c r="CK58" i="52"/>
  <c r="AZ31" i="52"/>
  <c r="CK52" i="52"/>
  <c r="AZ52" i="52"/>
  <c r="CK10" i="52"/>
  <c r="CK5" i="52"/>
  <c r="AZ99" i="52"/>
  <c r="CK66" i="52"/>
  <c r="CK89" i="52"/>
  <c r="CK96" i="52"/>
  <c r="CK37" i="52"/>
  <c r="CK40" i="52"/>
  <c r="CK93" i="52"/>
  <c r="CK83" i="52"/>
  <c r="CK48" i="52"/>
  <c r="CK62" i="52"/>
  <c r="CK59" i="52"/>
  <c r="CK90" i="52"/>
  <c r="CK97" i="52"/>
  <c r="CK63" i="52"/>
  <c r="CK55" i="52"/>
  <c r="CK26" i="52"/>
  <c r="CK68" i="52"/>
  <c r="CK74" i="52"/>
  <c r="CK92" i="52"/>
  <c r="CK78" i="52"/>
  <c r="CK45" i="52"/>
  <c r="CK21" i="52"/>
  <c r="CK51" i="52"/>
  <c r="CK49" i="52"/>
  <c r="CK42" i="52"/>
  <c r="CK82" i="52"/>
  <c r="CK17" i="52"/>
  <c r="CK34" i="52"/>
  <c r="CK81" i="52"/>
  <c r="CK50" i="52"/>
  <c r="CK67" i="52"/>
  <c r="AZ67" i="52"/>
  <c r="CK60" i="52"/>
  <c r="CK32" i="52"/>
  <c r="CK22" i="52"/>
  <c r="CK80" i="52"/>
  <c r="CK25" i="52"/>
  <c r="CK18" i="52"/>
  <c r="CK7" i="52"/>
  <c r="CK6" i="52"/>
  <c r="AZ79" i="52"/>
  <c r="AZ70" i="52"/>
  <c r="AZ54" i="52"/>
  <c r="AZ64" i="52"/>
  <c r="AZ78" i="52"/>
  <c r="AZ49" i="52"/>
  <c r="AZ42" i="52"/>
  <c r="AZ17" i="52"/>
  <c r="AZ50" i="52"/>
  <c r="AZ65" i="52"/>
  <c r="AZ83" i="52"/>
  <c r="AZ74" i="52"/>
  <c r="AZ21" i="52"/>
  <c r="AZ81" i="52"/>
  <c r="CK14" i="52"/>
  <c r="CK16" i="52"/>
  <c r="CK29" i="52"/>
  <c r="CK46" i="52"/>
  <c r="CK31" i="52"/>
  <c r="AZ23" i="52"/>
  <c r="AZ9" i="52"/>
  <c r="AZ12" i="52"/>
  <c r="AZ13" i="52"/>
  <c r="AZ11" i="52"/>
  <c r="CK88" i="52"/>
  <c r="AZ87" i="52"/>
  <c r="CK98" i="52"/>
  <c r="AZ46" i="52"/>
  <c r="AZ75" i="52"/>
  <c r="AZ36" i="52"/>
  <c r="CK24" i="52"/>
  <c r="CK41" i="52"/>
  <c r="CK86" i="52"/>
  <c r="CK39" i="52"/>
  <c r="CK84" i="52"/>
  <c r="CK94" i="52"/>
  <c r="CK44" i="52"/>
  <c r="CK53" i="52"/>
  <c r="CK95" i="52"/>
  <c r="CK85" i="52"/>
  <c r="CK43" i="52"/>
  <c r="CK69" i="52"/>
  <c r="AZ98" i="52"/>
  <c r="CK91" i="52"/>
  <c r="CK87" i="52"/>
  <c r="AZ66" i="52"/>
  <c r="AZ40" i="52"/>
  <c r="AZ48" i="52"/>
  <c r="AZ62" i="52"/>
  <c r="CK61" i="52"/>
  <c r="AZ97" i="52"/>
  <c r="AZ68" i="52"/>
  <c r="CK54" i="52"/>
  <c r="CK77" i="52"/>
  <c r="CK64" i="52"/>
  <c r="AZ45" i="52"/>
  <c r="AZ82" i="52"/>
  <c r="AZ34" i="52"/>
  <c r="CK75" i="52"/>
  <c r="AZ60" i="52"/>
  <c r="AZ32" i="52"/>
  <c r="CK27" i="52"/>
  <c r="CK36" i="52"/>
  <c r="CK23" i="52"/>
  <c r="CK19" i="52"/>
  <c r="CK9" i="52"/>
  <c r="CK12" i="52"/>
  <c r="CK20" i="52"/>
  <c r="CK13" i="52"/>
  <c r="CK11" i="52"/>
  <c r="CK15" i="52"/>
  <c r="CK8" i="52"/>
  <c r="CK99" i="52"/>
  <c r="AZ58" i="52"/>
  <c r="AZ57" i="52"/>
  <c r="O28" i="30"/>
  <c r="P30" i="30"/>
  <c r="P24" i="30"/>
  <c r="P20" i="30"/>
  <c r="P28" i="30"/>
  <c r="P25" i="30"/>
  <c r="P23" i="30"/>
  <c r="P21" i="30"/>
  <c r="P22" i="30"/>
  <c r="P29" i="30"/>
  <c r="O27" i="30"/>
  <c r="P27" i="30"/>
  <c r="P26" i="30"/>
  <c r="D30" i="30"/>
  <c r="E26" i="30"/>
  <c r="E22" i="30"/>
  <c r="E29" i="30"/>
  <c r="E31" i="30"/>
  <c r="E23" i="30"/>
  <c r="E25" i="30"/>
  <c r="E20" i="30"/>
  <c r="E30" i="30"/>
  <c r="E21" i="30"/>
  <c r="D20" i="30"/>
  <c r="D21" i="30"/>
  <c r="AZ24" i="52"/>
  <c r="AZ41" i="52"/>
  <c r="AZ35" i="52"/>
  <c r="AZ28" i="52"/>
  <c r="AZ72" i="52"/>
  <c r="AZ94" i="52"/>
  <c r="AZ56" i="52"/>
  <c r="AZ85" i="52"/>
  <c r="AZ71" i="52"/>
  <c r="AZ76" i="52"/>
  <c r="AZ43" i="52"/>
  <c r="AZ33" i="52"/>
  <c r="AZ47" i="52"/>
  <c r="AZ69" i="52"/>
  <c r="AZ86" i="52"/>
  <c r="AZ30" i="52"/>
  <c r="CK71" i="52"/>
  <c r="CK76" i="52"/>
  <c r="CK35" i="52"/>
  <c r="CK30" i="52"/>
  <c r="CK28" i="52"/>
  <c r="CK72" i="52"/>
  <c r="CK38" i="52"/>
  <c r="AZ39" i="52"/>
  <c r="AZ84" i="52"/>
  <c r="AZ44" i="52"/>
  <c r="AZ53" i="52"/>
  <c r="AZ95" i="52"/>
  <c r="CK56" i="52"/>
  <c r="CK33" i="52"/>
  <c r="CK47" i="52"/>
  <c r="AZ88" i="52"/>
  <c r="AZ91" i="52"/>
  <c r="AZ89" i="52"/>
  <c r="AZ96" i="52"/>
  <c r="AZ37" i="52"/>
  <c r="AZ93" i="52"/>
  <c r="AZ73" i="52"/>
  <c r="AZ61" i="52"/>
  <c r="AZ59" i="52"/>
  <c r="AZ90" i="52"/>
  <c r="AZ63" i="52"/>
  <c r="AZ55" i="52"/>
  <c r="AZ26" i="52"/>
  <c r="AZ92" i="52"/>
  <c r="AZ51" i="52"/>
  <c r="AZ22" i="52"/>
  <c r="AZ27" i="52"/>
  <c r="AZ80" i="52"/>
  <c r="AZ25" i="52"/>
  <c r="AZ14" i="52"/>
  <c r="AZ18" i="52"/>
  <c r="AZ19" i="52"/>
  <c r="AZ20" i="52"/>
  <c r="AZ16" i="52"/>
  <c r="AZ10" i="52"/>
  <c r="AZ15" i="52"/>
  <c r="AZ7" i="52"/>
  <c r="AZ8" i="52"/>
  <c r="AZ6" i="52"/>
  <c r="AZ5" i="52"/>
  <c r="AZ77" i="52"/>
  <c r="AZ29" i="52"/>
  <c r="AZ38" i="52"/>
  <c r="CK79" i="52"/>
  <c r="CK70" i="52"/>
  <c r="CK73" i="52"/>
  <c r="CK57" i="52"/>
  <c r="AA67" i="52" l="1"/>
  <c r="AA50" i="52"/>
  <c r="AA60" i="52"/>
  <c r="AA83" i="52"/>
  <c r="AA63" i="52"/>
  <c r="AA31" i="52"/>
  <c r="AA51" i="52"/>
  <c r="AA46" i="52"/>
  <c r="AA45" i="52"/>
  <c r="AA96" i="52"/>
  <c r="AA79" i="52"/>
  <c r="AA89" i="52"/>
  <c r="AA8" i="52"/>
  <c r="AA87" i="52"/>
  <c r="AA18" i="52"/>
  <c r="AA36" i="52"/>
  <c r="AA74" i="52"/>
  <c r="AA25" i="52"/>
  <c r="AA32" i="52"/>
  <c r="AA37" i="52"/>
  <c r="AA65" i="52"/>
  <c r="AA59" i="52"/>
  <c r="AA64" i="52"/>
  <c r="AA9" i="52"/>
  <c r="AA73" i="52"/>
  <c r="AA16" i="52"/>
  <c r="AA91" i="52"/>
  <c r="AA26" i="52"/>
  <c r="AA80" i="52"/>
  <c r="AA57" i="52"/>
  <c r="AA61" i="52"/>
  <c r="AA15" i="52"/>
  <c r="AA49" i="52"/>
  <c r="AA92" i="52"/>
  <c r="AA77" i="52"/>
  <c r="AA97" i="52"/>
  <c r="AA21" i="52"/>
  <c r="AA7" i="52"/>
  <c r="AA90" i="52"/>
  <c r="AA82" i="52" l="1"/>
  <c r="AA42" i="52"/>
  <c r="AA62" i="52"/>
  <c r="AA78" i="52"/>
  <c r="AA68" i="52"/>
  <c r="K46" i="52" l="1"/>
  <c r="K8" i="52"/>
  <c r="K9" i="52"/>
  <c r="K90" i="52"/>
  <c r="K36" i="52"/>
  <c r="K80" i="52"/>
  <c r="K97" i="52"/>
  <c r="K25" i="52"/>
  <c r="K16" i="52"/>
  <c r="K57" i="52"/>
  <c r="K64" i="52"/>
  <c r="K7" i="52"/>
  <c r="K50" i="52"/>
  <c r="K79" i="52"/>
  <c r="K45" i="52"/>
  <c r="K26" i="52"/>
  <c r="K42" i="52"/>
  <c r="K62" i="52"/>
  <c r="K60" i="52" l="1"/>
  <c r="K32" i="52"/>
  <c r="K78" i="52"/>
  <c r="K21" i="52"/>
  <c r="K73" i="52"/>
  <c r="K53" i="8"/>
  <c r="M53" i="8" s="1"/>
  <c r="K51" i="8"/>
  <c r="M51" i="8" s="1"/>
  <c r="K49" i="8"/>
  <c r="M49" i="8" s="1"/>
  <c r="K47" i="8"/>
  <c r="R23" i="8"/>
  <c r="T23" i="8" s="1"/>
  <c r="K22" i="8"/>
  <c r="M22" i="8" s="1"/>
  <c r="D21" i="8"/>
  <c r="F21" i="8" s="1"/>
  <c r="R19" i="8"/>
  <c r="K18" i="8"/>
  <c r="D17" i="8"/>
  <c r="F17" i="8" s="1"/>
  <c r="K53" i="7"/>
  <c r="M53" i="7" s="1"/>
  <c r="K51" i="7"/>
  <c r="K49" i="7"/>
  <c r="M49" i="7" s="1"/>
  <c r="K47" i="7"/>
  <c r="M47" i="7" s="1"/>
  <c r="R23" i="7"/>
  <c r="T23" i="7" s="1"/>
  <c r="D21" i="7"/>
  <c r="F21" i="7" s="1"/>
  <c r="R19" i="7"/>
  <c r="T19" i="7" s="1"/>
  <c r="K18" i="7"/>
  <c r="M18" i="7" s="1"/>
  <c r="D17" i="7"/>
  <c r="F17" i="7" s="1"/>
  <c r="K53" i="6"/>
  <c r="M53" i="6" s="1"/>
  <c r="K51" i="6"/>
  <c r="M51" i="6" s="1"/>
  <c r="K49" i="6"/>
  <c r="M49" i="6" s="1"/>
  <c r="K47" i="6"/>
  <c r="M47" i="6" s="1"/>
  <c r="R23" i="6"/>
  <c r="T23" i="6" s="1"/>
  <c r="K22" i="6"/>
  <c r="M22" i="6" s="1"/>
  <c r="D21" i="6"/>
  <c r="F21" i="6" s="1"/>
  <c r="R19" i="6"/>
  <c r="T19" i="6" s="1"/>
  <c r="K18" i="6"/>
  <c r="M18" i="6" s="1"/>
  <c r="D17" i="6"/>
  <c r="F17" i="6" s="1"/>
  <c r="K54" i="5"/>
  <c r="M54" i="5" s="1"/>
  <c r="K52" i="5"/>
  <c r="M52" i="5" s="1"/>
  <c r="K50" i="5"/>
  <c r="K48" i="5"/>
  <c r="M48" i="5" s="1"/>
  <c r="K46" i="5"/>
  <c r="M46" i="5" s="1"/>
  <c r="D24" i="5"/>
  <c r="F24" i="5" s="1"/>
  <c r="R22" i="5"/>
  <c r="T22" i="5" s="1"/>
  <c r="K21" i="5"/>
  <c r="M21" i="5" s="1"/>
  <c r="D20" i="5"/>
  <c r="F20" i="5" s="1"/>
  <c r="R18" i="5"/>
  <c r="T18" i="5" s="1"/>
  <c r="K17" i="5"/>
  <c r="D16" i="5"/>
  <c r="F16" i="5" s="1"/>
  <c r="D53" i="4"/>
  <c r="F53" i="4" s="1"/>
  <c r="D51" i="4"/>
  <c r="F51" i="4" s="1"/>
  <c r="D49" i="4"/>
  <c r="F49" i="4" s="1"/>
  <c r="D47" i="4"/>
  <c r="F47" i="4" s="1"/>
  <c r="K24" i="4"/>
  <c r="M24" i="4" s="1"/>
  <c r="D23" i="4"/>
  <c r="F23" i="4" s="1"/>
  <c r="R21" i="4"/>
  <c r="T21" i="4" s="1"/>
  <c r="K20" i="4"/>
  <c r="M20" i="4" s="1"/>
  <c r="D19" i="4"/>
  <c r="F19" i="4" s="1"/>
  <c r="R17" i="4"/>
  <c r="T17" i="4" s="1"/>
  <c r="K16" i="4"/>
  <c r="K53" i="3"/>
  <c r="M53" i="3" s="1"/>
  <c r="K51" i="3"/>
  <c r="M51" i="3" s="1"/>
  <c r="K49" i="3"/>
  <c r="M49" i="3" s="1"/>
  <c r="K47" i="3"/>
  <c r="M47" i="3" s="1"/>
  <c r="R24" i="3"/>
  <c r="T24" i="3" s="1"/>
  <c r="K23" i="3"/>
  <c r="M23" i="3" s="1"/>
  <c r="D22" i="3"/>
  <c r="F22" i="3" s="1"/>
  <c r="R20" i="3"/>
  <c r="T20" i="3" s="1"/>
  <c r="K19" i="3"/>
  <c r="M19" i="3" s="1"/>
  <c r="D18" i="3"/>
  <c r="F18" i="3" s="1"/>
  <c r="R16" i="3"/>
  <c r="T16" i="3" s="1"/>
  <c r="D53" i="8"/>
  <c r="F53" i="8" s="1"/>
  <c r="D51" i="8"/>
  <c r="F51" i="8" s="1"/>
  <c r="D49" i="8"/>
  <c r="F49" i="8" s="1"/>
  <c r="D47" i="8"/>
  <c r="F47" i="8" s="1"/>
  <c r="K23" i="8"/>
  <c r="D22" i="8"/>
  <c r="F22" i="8" s="1"/>
  <c r="R20" i="8"/>
  <c r="T20" i="8" s="1"/>
  <c r="K19" i="8"/>
  <c r="M19" i="8" s="1"/>
  <c r="D18" i="8"/>
  <c r="F18" i="8" s="1"/>
  <c r="R16" i="8"/>
  <c r="T16" i="8" s="1"/>
  <c r="D53" i="7"/>
  <c r="F53" i="7" s="1"/>
  <c r="D51" i="7"/>
  <c r="F51" i="7" s="1"/>
  <c r="D49" i="7"/>
  <c r="F49" i="7" s="1"/>
  <c r="D47" i="7"/>
  <c r="F47" i="7" s="1"/>
  <c r="M23" i="7"/>
  <c r="D22" i="7"/>
  <c r="F22" i="7" s="1"/>
  <c r="R20" i="7"/>
  <c r="K19" i="7"/>
  <c r="M19" i="7" s="1"/>
  <c r="D18" i="7"/>
  <c r="F18" i="7" s="1"/>
  <c r="R16" i="7"/>
  <c r="T16" i="7" s="1"/>
  <c r="D53" i="6"/>
  <c r="D51" i="6"/>
  <c r="F51" i="6" s="1"/>
  <c r="D49" i="6"/>
  <c r="F49" i="6" s="1"/>
  <c r="D47" i="6"/>
  <c r="F47" i="6" s="1"/>
  <c r="K23" i="6"/>
  <c r="M23" i="6" s="1"/>
  <c r="D22" i="6"/>
  <c r="F22" i="6" s="1"/>
  <c r="R20" i="6"/>
  <c r="T20" i="6" s="1"/>
  <c r="K19" i="6"/>
  <c r="M19" i="6" s="1"/>
  <c r="D18" i="6"/>
  <c r="F18" i="6" s="1"/>
  <c r="R16" i="6"/>
  <c r="T16" i="6" s="1"/>
  <c r="D54" i="5"/>
  <c r="F54" i="5" s="1"/>
  <c r="D52" i="5"/>
  <c r="F52" i="5" s="1"/>
  <c r="D50" i="5"/>
  <c r="D48" i="5"/>
  <c r="F48" i="5" s="1"/>
  <c r="D46" i="5"/>
  <c r="F46" i="5" s="1"/>
  <c r="R23" i="5"/>
  <c r="T23" i="5" s="1"/>
  <c r="K22" i="5"/>
  <c r="D21" i="5"/>
  <c r="F21" i="5" s="1"/>
  <c r="R19" i="5"/>
  <c r="T19" i="5" s="1"/>
  <c r="K18" i="5"/>
  <c r="M18" i="5" s="1"/>
  <c r="D17" i="5"/>
  <c r="F17" i="5" s="1"/>
  <c r="K54" i="4"/>
  <c r="M54" i="4" s="1"/>
  <c r="K52" i="4"/>
  <c r="M52" i="4" s="1"/>
  <c r="K50" i="4"/>
  <c r="M50" i="4" s="1"/>
  <c r="K48" i="4"/>
  <c r="M48" i="4" s="1"/>
  <c r="K46" i="4"/>
  <c r="M46" i="4" s="1"/>
  <c r="D24" i="4"/>
  <c r="F24" i="4" s="1"/>
  <c r="R22" i="4"/>
  <c r="T22" i="4" s="1"/>
  <c r="K21" i="4"/>
  <c r="D20" i="4"/>
  <c r="F20" i="4" s="1"/>
  <c r="R18" i="4"/>
  <c r="T18" i="4" s="1"/>
  <c r="K17" i="4"/>
  <c r="M17" i="4" s="1"/>
  <c r="D16" i="4"/>
  <c r="D53" i="3"/>
  <c r="F53" i="3" s="1"/>
  <c r="D51" i="3"/>
  <c r="F51" i="3" s="1"/>
  <c r="D49" i="3"/>
  <c r="F49" i="3" s="1"/>
  <c r="D47" i="3"/>
  <c r="K24" i="3"/>
  <c r="M24" i="3" s="1"/>
  <c r="D23" i="3"/>
  <c r="F23" i="3" s="1"/>
  <c r="R21" i="3"/>
  <c r="T21" i="3" s="1"/>
  <c r="K20" i="3"/>
  <c r="M20" i="3" s="1"/>
  <c r="D19" i="3"/>
  <c r="F19" i="3" s="1"/>
  <c r="R17" i="3"/>
  <c r="T17" i="3" s="1"/>
  <c r="K16" i="3"/>
  <c r="M16" i="3" s="1"/>
  <c r="K52" i="8"/>
  <c r="K50" i="8"/>
  <c r="M50" i="8" s="1"/>
  <c r="K48" i="8"/>
  <c r="M48" i="8" s="1"/>
  <c r="K46" i="8"/>
  <c r="M46" i="8" s="1"/>
  <c r="D23" i="8"/>
  <c r="R21" i="8"/>
  <c r="T21" i="8" s="1"/>
  <c r="K20" i="8"/>
  <c r="M20" i="8" s="1"/>
  <c r="D19" i="8"/>
  <c r="F19" i="8" s="1"/>
  <c r="R17" i="8"/>
  <c r="T17" i="8" s="1"/>
  <c r="K16" i="8"/>
  <c r="M16" i="8" s="1"/>
  <c r="K52" i="7"/>
  <c r="M52" i="7" s="1"/>
  <c r="K50" i="7"/>
  <c r="M50" i="7" s="1"/>
  <c r="K48" i="7"/>
  <c r="M48" i="7" s="1"/>
  <c r="K46" i="7"/>
  <c r="M46" i="7" s="1"/>
  <c r="D23" i="7"/>
  <c r="F23" i="7" s="1"/>
  <c r="R21" i="7"/>
  <c r="T21" i="7" s="1"/>
  <c r="K20" i="7"/>
  <c r="D19" i="7"/>
  <c r="F19" i="7" s="1"/>
  <c r="R17" i="7"/>
  <c r="T17" i="7" s="1"/>
  <c r="K16" i="7"/>
  <c r="M16" i="7" s="1"/>
  <c r="K52" i="6"/>
  <c r="M52" i="6" s="1"/>
  <c r="K50" i="6"/>
  <c r="M50" i="6" s="1"/>
  <c r="K48" i="6"/>
  <c r="M48" i="6" s="1"/>
  <c r="K46" i="6"/>
  <c r="M46" i="6" s="1"/>
  <c r="D23" i="6"/>
  <c r="F23" i="6" s="1"/>
  <c r="R21" i="6"/>
  <c r="T21" i="6" s="1"/>
  <c r="K20" i="6"/>
  <c r="M20" i="6" s="1"/>
  <c r="D19" i="6"/>
  <c r="F19" i="6" s="1"/>
  <c r="R17" i="6"/>
  <c r="T17" i="6" s="1"/>
  <c r="K16" i="6"/>
  <c r="M16" i="6" s="1"/>
  <c r="K53" i="5"/>
  <c r="M53" i="5" s="1"/>
  <c r="K51" i="5"/>
  <c r="M51" i="5" s="1"/>
  <c r="K49" i="5"/>
  <c r="M49" i="5" s="1"/>
  <c r="K47" i="5"/>
  <c r="M47" i="5" s="1"/>
  <c r="R24" i="5"/>
  <c r="T24" i="5" s="1"/>
  <c r="K23" i="5"/>
  <c r="M23" i="5" s="1"/>
  <c r="D22" i="5"/>
  <c r="F22" i="5" s="1"/>
  <c r="R20" i="5"/>
  <c r="T20" i="5" s="1"/>
  <c r="K19" i="5"/>
  <c r="M19" i="5" s="1"/>
  <c r="D18" i="5"/>
  <c r="F18" i="5" s="1"/>
  <c r="R16" i="5"/>
  <c r="T16" i="5" s="1"/>
  <c r="D54" i="4"/>
  <c r="F54" i="4" s="1"/>
  <c r="D52" i="4"/>
  <c r="F52" i="4" s="1"/>
  <c r="D50" i="4"/>
  <c r="F50" i="4" s="1"/>
  <c r="D48" i="4"/>
  <c r="D46" i="4"/>
  <c r="F46" i="4" s="1"/>
  <c r="R23" i="4"/>
  <c r="T23" i="4" s="1"/>
  <c r="K22" i="4"/>
  <c r="M22" i="4" s="1"/>
  <c r="D21" i="4"/>
  <c r="F21" i="4" s="1"/>
  <c r="R19" i="4"/>
  <c r="T19" i="4" s="1"/>
  <c r="K18" i="4"/>
  <c r="M18" i="4" s="1"/>
  <c r="D17" i="4"/>
  <c r="F17" i="4" s="1"/>
  <c r="K54" i="3"/>
  <c r="M54" i="3" s="1"/>
  <c r="K52" i="3"/>
  <c r="M52" i="3" s="1"/>
  <c r="K50" i="3"/>
  <c r="M50" i="3" s="1"/>
  <c r="K48" i="3"/>
  <c r="M48" i="3" s="1"/>
  <c r="K46" i="3"/>
  <c r="M46" i="3" s="1"/>
  <c r="D24" i="3"/>
  <c r="F24" i="3" s="1"/>
  <c r="R22" i="3"/>
  <c r="T22" i="3" s="1"/>
  <c r="K21" i="3"/>
  <c r="M21" i="3" s="1"/>
  <c r="D20" i="3"/>
  <c r="F20" i="3" s="1"/>
  <c r="R18" i="3"/>
  <c r="T18" i="3" s="1"/>
  <c r="K17" i="3"/>
  <c r="M17" i="3" s="1"/>
  <c r="D16" i="3"/>
  <c r="F16" i="3" s="1"/>
  <c r="D52" i="8"/>
  <c r="F52" i="8" s="1"/>
  <c r="D50" i="8"/>
  <c r="F50" i="8" s="1"/>
  <c r="D48" i="8"/>
  <c r="F48" i="8" s="1"/>
  <c r="D46" i="8"/>
  <c r="F46" i="8" s="1"/>
  <c r="R22" i="8"/>
  <c r="K21" i="8"/>
  <c r="M21" i="8" s="1"/>
  <c r="D20" i="8"/>
  <c r="F20" i="8" s="1"/>
  <c r="R18" i="8"/>
  <c r="T18" i="8" s="1"/>
  <c r="K17" i="8"/>
  <c r="M17" i="8" s="1"/>
  <c r="D16" i="8"/>
  <c r="F16" i="8" s="1"/>
  <c r="D52" i="7"/>
  <c r="F52" i="7" s="1"/>
  <c r="D50" i="7"/>
  <c r="F50" i="7" s="1"/>
  <c r="D48" i="7"/>
  <c r="F48" i="7" s="1"/>
  <c r="D46" i="7"/>
  <c r="F46" i="7" s="1"/>
  <c r="R22" i="7"/>
  <c r="T22" i="7" s="1"/>
  <c r="K21" i="7"/>
  <c r="M21" i="7" s="1"/>
  <c r="D20" i="7"/>
  <c r="R18" i="7"/>
  <c r="T18" i="7" s="1"/>
  <c r="K17" i="7"/>
  <c r="M17" i="7" s="1"/>
  <c r="D16" i="7"/>
  <c r="F16" i="7" s="1"/>
  <c r="D52" i="6"/>
  <c r="D50" i="6"/>
  <c r="F50" i="6" s="1"/>
  <c r="D48" i="6"/>
  <c r="F48" i="6" s="1"/>
  <c r="D46" i="6"/>
  <c r="F46" i="6" s="1"/>
  <c r="R22" i="6"/>
  <c r="T22" i="6" s="1"/>
  <c r="K21" i="6"/>
  <c r="M21" i="6" s="1"/>
  <c r="D20" i="6"/>
  <c r="F20" i="6" s="1"/>
  <c r="R18" i="6"/>
  <c r="T18" i="6" s="1"/>
  <c r="K17" i="6"/>
  <c r="M17" i="6" s="1"/>
  <c r="D16" i="6"/>
  <c r="D53" i="5"/>
  <c r="F53" i="5" s="1"/>
  <c r="D51" i="5"/>
  <c r="F51" i="5" s="1"/>
  <c r="D49" i="5"/>
  <c r="F49" i="5" s="1"/>
  <c r="D47" i="5"/>
  <c r="F47" i="5" s="1"/>
  <c r="K24" i="5"/>
  <c r="M24" i="5" s="1"/>
  <c r="D23" i="5"/>
  <c r="F23" i="5" s="1"/>
  <c r="R21" i="5"/>
  <c r="K20" i="5"/>
  <c r="M20" i="5" s="1"/>
  <c r="D19" i="5"/>
  <c r="F19" i="5" s="1"/>
  <c r="R17" i="5"/>
  <c r="T17" i="5" s="1"/>
  <c r="M16" i="5"/>
  <c r="K53" i="4"/>
  <c r="M53" i="4" s="1"/>
  <c r="K51" i="4"/>
  <c r="M51" i="4" s="1"/>
  <c r="M49" i="4"/>
  <c r="K47" i="4"/>
  <c r="M47" i="4" s="1"/>
  <c r="R24" i="4"/>
  <c r="T24" i="4" s="1"/>
  <c r="K23" i="4"/>
  <c r="M23" i="4" s="1"/>
  <c r="D22" i="4"/>
  <c r="F22" i="4" s="1"/>
  <c r="R20" i="4"/>
  <c r="K19" i="4"/>
  <c r="M19" i="4" s="1"/>
  <c r="D18" i="4"/>
  <c r="F18" i="4" s="1"/>
  <c r="R16" i="4"/>
  <c r="T16" i="4" s="1"/>
  <c r="D54" i="3"/>
  <c r="F54" i="3" s="1"/>
  <c r="D52" i="3"/>
  <c r="F52" i="3" s="1"/>
  <c r="D50" i="3"/>
  <c r="F50" i="3" s="1"/>
  <c r="D48" i="3"/>
  <c r="F48" i="3" s="1"/>
  <c r="D46" i="3"/>
  <c r="F46" i="3" s="1"/>
  <c r="R23" i="3"/>
  <c r="T23" i="3" s="1"/>
  <c r="K22" i="3"/>
  <c r="M22" i="3" s="1"/>
  <c r="D21" i="3"/>
  <c r="F21" i="3" s="1"/>
  <c r="R19" i="3"/>
  <c r="K18" i="3"/>
  <c r="M18" i="3" s="1"/>
  <c r="D17" i="3"/>
  <c r="F17" i="3" s="1"/>
  <c r="F164" i="25"/>
  <c r="H164" i="25" s="1"/>
  <c r="K165" i="25"/>
  <c r="K164" i="25"/>
  <c r="L165" i="25"/>
  <c r="L164" i="25"/>
  <c r="F165" i="25"/>
  <c r="H165" i="25" s="1"/>
  <c r="F104" i="25"/>
  <c r="H104" i="25" s="1"/>
  <c r="L104" i="25"/>
  <c r="K104" i="25"/>
  <c r="F107" i="25"/>
  <c r="H107" i="25" s="1"/>
  <c r="K5" i="25"/>
  <c r="X9" i="25"/>
  <c r="F26" i="25"/>
  <c r="H26" i="25" s="1"/>
  <c r="L61" i="25"/>
  <c r="K38" i="25"/>
  <c r="F117" i="25"/>
  <c r="H117" i="25" s="1"/>
  <c r="F100" i="25"/>
  <c r="H100" i="25" s="1"/>
  <c r="K67" i="25"/>
  <c r="F42" i="25"/>
  <c r="H42" i="25" s="1"/>
  <c r="K196" i="25"/>
  <c r="K47" i="25"/>
  <c r="S74" i="25"/>
  <c r="U74" i="25" s="1"/>
  <c r="X63" i="25"/>
  <c r="X57" i="25"/>
  <c r="S88" i="25"/>
  <c r="U88" i="25" s="1"/>
  <c r="X100" i="25"/>
  <c r="Y19" i="25"/>
  <c r="S44" i="25"/>
  <c r="U44" i="25" s="1"/>
  <c r="Y60" i="25"/>
  <c r="Y38" i="25"/>
  <c r="F63" i="25"/>
  <c r="H63" i="25" s="1"/>
  <c r="K59" i="25"/>
  <c r="K103" i="25"/>
  <c r="F166" i="25"/>
  <c r="H166" i="25" s="1"/>
  <c r="K138" i="25"/>
  <c r="L75" i="25"/>
  <c r="K188" i="25"/>
  <c r="L121" i="25"/>
  <c r="K97" i="25"/>
  <c r="F155" i="25"/>
  <c r="H155" i="25" s="1"/>
  <c r="L176" i="25"/>
  <c r="L43" i="25"/>
  <c r="F185" i="25"/>
  <c r="H185" i="25" s="1"/>
  <c r="K27" i="25"/>
  <c r="L139" i="25"/>
  <c r="K177" i="25"/>
  <c r="X165" i="25"/>
  <c r="S120" i="25"/>
  <c r="U120" i="25" s="1"/>
  <c r="Y41" i="25"/>
  <c r="X147" i="25"/>
  <c r="S64" i="25"/>
  <c r="U64" i="25" s="1"/>
  <c r="Y136" i="25"/>
  <c r="Y76" i="25"/>
  <c r="S126" i="25"/>
  <c r="U126" i="25" s="1"/>
  <c r="Y151" i="25"/>
  <c r="X81" i="25"/>
  <c r="F156" i="25"/>
  <c r="H156" i="25" s="1"/>
  <c r="L184" i="25"/>
  <c r="K116" i="25"/>
  <c r="F201" i="25"/>
  <c r="H201" i="25" s="1"/>
  <c r="L109" i="25"/>
  <c r="K194" i="25"/>
  <c r="L5" i="25"/>
  <c r="Y93" i="25"/>
  <c r="K26" i="25"/>
  <c r="K61" i="25"/>
  <c r="F19" i="25"/>
  <c r="H19" i="25" s="1"/>
  <c r="L117" i="25"/>
  <c r="K100" i="25"/>
  <c r="F62" i="25"/>
  <c r="H62" i="25" s="1"/>
  <c r="K42" i="25"/>
  <c r="L196" i="25"/>
  <c r="F192" i="25"/>
  <c r="H192" i="25" s="1"/>
  <c r="Y74" i="25"/>
  <c r="Y63" i="25"/>
  <c r="S128" i="25"/>
  <c r="U128" i="25" s="1"/>
  <c r="X88" i="25"/>
  <c r="Y100" i="25"/>
  <c r="S161" i="25"/>
  <c r="U161" i="25" s="1"/>
  <c r="Y44" i="25"/>
  <c r="X60" i="25"/>
  <c r="F98" i="25"/>
  <c r="H98" i="25" s="1"/>
  <c r="L63" i="25"/>
  <c r="L59" i="25"/>
  <c r="F119" i="25"/>
  <c r="H119" i="25" s="1"/>
  <c r="K166" i="25"/>
  <c r="L138" i="25"/>
  <c r="F122" i="25"/>
  <c r="H122" i="25" s="1"/>
  <c r="L188" i="25"/>
  <c r="K121" i="25"/>
  <c r="F126" i="25"/>
  <c r="H126" i="25" s="1"/>
  <c r="K155" i="25"/>
  <c r="F176" i="25"/>
  <c r="H176" i="25" s="1"/>
  <c r="F40" i="25"/>
  <c r="K185" i="25"/>
  <c r="L27" i="25"/>
  <c r="L213" i="25"/>
  <c r="L140" i="25"/>
  <c r="L177" i="25"/>
  <c r="S129" i="25"/>
  <c r="U129" i="25" s="1"/>
  <c r="X120" i="25"/>
  <c r="X41" i="25"/>
  <c r="S52" i="25"/>
  <c r="U52" i="25" s="1"/>
  <c r="Y64" i="25"/>
  <c r="X136" i="25"/>
  <c r="S7" i="25"/>
  <c r="U7" i="25" s="1"/>
  <c r="X126" i="25"/>
  <c r="X151" i="25"/>
  <c r="S143" i="25"/>
  <c r="U143" i="25" s="1"/>
  <c r="L156" i="25"/>
  <c r="K184" i="25"/>
  <c r="F147" i="25"/>
  <c r="H147" i="25" s="1"/>
  <c r="K201" i="25"/>
  <c r="K109" i="25"/>
  <c r="F115" i="25"/>
  <c r="H115" i="25" s="1"/>
  <c r="S9" i="25"/>
  <c r="U9" i="25" s="1"/>
  <c r="X93" i="25"/>
  <c r="L26" i="25"/>
  <c r="F38" i="25"/>
  <c r="H38" i="25" s="1"/>
  <c r="L19" i="25"/>
  <c r="K117" i="25"/>
  <c r="F67" i="25"/>
  <c r="H67" i="25" s="1"/>
  <c r="K62" i="25"/>
  <c r="L42" i="25"/>
  <c r="F47" i="25"/>
  <c r="H47" i="25" s="1"/>
  <c r="L192" i="25"/>
  <c r="X74" i="25"/>
  <c r="S57" i="25"/>
  <c r="U57" i="25" s="1"/>
  <c r="X128" i="25"/>
  <c r="Y88" i="25"/>
  <c r="S19" i="25"/>
  <c r="U19" i="25" s="1"/>
  <c r="X161" i="25"/>
  <c r="X44" i="25"/>
  <c r="S38" i="25"/>
  <c r="U38" i="25" s="1"/>
  <c r="L98" i="25"/>
  <c r="K63" i="25"/>
  <c r="F103" i="25"/>
  <c r="H103" i="25" s="1"/>
  <c r="L119" i="25"/>
  <c r="L166" i="25"/>
  <c r="F75" i="25"/>
  <c r="H75" i="25" s="1"/>
  <c r="L122" i="25"/>
  <c r="F188" i="25"/>
  <c r="H188" i="25" s="1"/>
  <c r="F97" i="25"/>
  <c r="H97" i="25" s="1"/>
  <c r="L126" i="25"/>
  <c r="L155" i="25"/>
  <c r="F43" i="25"/>
  <c r="H43" i="25" s="1"/>
  <c r="L40" i="25"/>
  <c r="L185" i="25"/>
  <c r="F139" i="25"/>
  <c r="H139" i="25" s="1"/>
  <c r="K213" i="25"/>
  <c r="K140" i="25"/>
  <c r="S165" i="25"/>
  <c r="U165" i="25" s="1"/>
  <c r="X129" i="25"/>
  <c r="Y120" i="25"/>
  <c r="S147" i="25"/>
  <c r="U147" i="25" s="1"/>
  <c r="Y52" i="25"/>
  <c r="X64" i="25"/>
  <c r="S76" i="25"/>
  <c r="U76" i="25" s="1"/>
  <c r="X7" i="25"/>
  <c r="Y126" i="25"/>
  <c r="S81" i="25"/>
  <c r="U81" i="25" s="1"/>
  <c r="X143" i="25"/>
  <c r="K156" i="25"/>
  <c r="F116" i="25"/>
  <c r="H116" i="25" s="1"/>
  <c r="L147" i="25"/>
  <c r="L201" i="25"/>
  <c r="F194" i="25"/>
  <c r="H194" i="25" s="1"/>
  <c r="K115" i="25"/>
  <c r="F5" i="25"/>
  <c r="H5" i="25" s="1"/>
  <c r="Y9" i="25"/>
  <c r="S93" i="25"/>
  <c r="U93" i="25" s="1"/>
  <c r="F61" i="25"/>
  <c r="H61" i="25" s="1"/>
  <c r="L38" i="25"/>
  <c r="K19" i="25"/>
  <c r="L100" i="25"/>
  <c r="L67" i="25"/>
  <c r="L62" i="25"/>
  <c r="F196" i="25"/>
  <c r="H196" i="25" s="1"/>
  <c r="L47" i="25"/>
  <c r="K192" i="25"/>
  <c r="S63" i="25"/>
  <c r="U63" i="25" s="1"/>
  <c r="Y57" i="25"/>
  <c r="Y128" i="25"/>
  <c r="S100" i="25"/>
  <c r="U100" i="25" s="1"/>
  <c r="X19" i="25"/>
  <c r="Y161" i="25"/>
  <c r="S60" i="25"/>
  <c r="U60" i="25" s="1"/>
  <c r="X38" i="25"/>
  <c r="K98" i="25"/>
  <c r="F59" i="25"/>
  <c r="H59" i="25" s="1"/>
  <c r="L103" i="25"/>
  <c r="K119" i="25"/>
  <c r="F138" i="25"/>
  <c r="H138" i="25" s="1"/>
  <c r="K75" i="25"/>
  <c r="K122" i="25"/>
  <c r="F121" i="25"/>
  <c r="H121" i="25" s="1"/>
  <c r="L97" i="25"/>
  <c r="K126" i="25"/>
  <c r="K176" i="25"/>
  <c r="K43" i="25"/>
  <c r="K40" i="25"/>
  <c r="H27" i="25"/>
  <c r="K139" i="25"/>
  <c r="F213" i="25"/>
  <c r="H213" i="25" s="1"/>
  <c r="F177" i="25"/>
  <c r="H177" i="25" s="1"/>
  <c r="Y165" i="25"/>
  <c r="Y129" i="25"/>
  <c r="S41" i="25"/>
  <c r="U41" i="25" s="1"/>
  <c r="Y147" i="25"/>
  <c r="X52" i="25"/>
  <c r="S136" i="25"/>
  <c r="U136" i="25" s="1"/>
  <c r="X76" i="25"/>
  <c r="Y7" i="25"/>
  <c r="S151" i="25"/>
  <c r="U151" i="25" s="1"/>
  <c r="Y81" i="25"/>
  <c r="Y143" i="25"/>
  <c r="F184" i="25"/>
  <c r="H184" i="25" s="1"/>
  <c r="L116" i="25"/>
  <c r="K147" i="25"/>
  <c r="F109" i="25"/>
  <c r="H109" i="25" s="1"/>
  <c r="L194" i="25"/>
  <c r="L115" i="25"/>
  <c r="F88" i="25"/>
  <c r="H88" i="25" s="1"/>
  <c r="K238" i="25"/>
  <c r="L182" i="25"/>
  <c r="L231" i="25"/>
  <c r="K173" i="25"/>
  <c r="K48" i="25"/>
  <c r="F236" i="25"/>
  <c r="H236" i="25" s="1"/>
  <c r="L179" i="25"/>
  <c r="K235" i="25"/>
  <c r="K249" i="25"/>
  <c r="L136" i="25"/>
  <c r="K58" i="25"/>
  <c r="F250" i="25"/>
  <c r="H250" i="25" s="1"/>
  <c r="X113" i="25"/>
  <c r="F11" i="25"/>
  <c r="H11" i="25" s="1"/>
  <c r="K3" i="25"/>
  <c r="Y21" i="25"/>
  <c r="S8" i="25"/>
  <c r="U8" i="25" s="1"/>
  <c r="Y26" i="25"/>
  <c r="Y89" i="25"/>
  <c r="F25" i="25"/>
  <c r="H25" i="25" s="1"/>
  <c r="K172" i="25"/>
  <c r="L13" i="25"/>
  <c r="F6" i="25"/>
  <c r="H6" i="25" s="1"/>
  <c r="K34" i="25"/>
  <c r="L16" i="25"/>
  <c r="F10" i="25"/>
  <c r="H10" i="25" s="1"/>
  <c r="L32" i="25"/>
  <c r="K33" i="25"/>
  <c r="F161" i="25"/>
  <c r="H161" i="25" s="1"/>
  <c r="K44" i="25"/>
  <c r="K206" i="25"/>
  <c r="F29" i="25"/>
  <c r="H29" i="25" s="1"/>
  <c r="L142" i="25"/>
  <c r="K18" i="25"/>
  <c r="F31" i="25"/>
  <c r="H31" i="25" s="1"/>
  <c r="L150" i="25"/>
  <c r="X27" i="25"/>
  <c r="S32" i="25"/>
  <c r="U32" i="25" s="1"/>
  <c r="Y98" i="25"/>
  <c r="Y111" i="25"/>
  <c r="X127" i="25"/>
  <c r="X124" i="25"/>
  <c r="X72" i="25"/>
  <c r="S86" i="25"/>
  <c r="U86" i="25" s="1"/>
  <c r="X55" i="25"/>
  <c r="Y158" i="25"/>
  <c r="S122" i="25"/>
  <c r="U122" i="25" s="1"/>
  <c r="X12" i="25"/>
  <c r="X65" i="25"/>
  <c r="S102" i="25"/>
  <c r="U102" i="25" s="1"/>
  <c r="X54" i="25"/>
  <c r="L45" i="25"/>
  <c r="F220" i="25"/>
  <c r="H220" i="25" s="1"/>
  <c r="K80" i="25"/>
  <c r="F218" i="25"/>
  <c r="H218" i="25" s="1"/>
  <c r="F241" i="25"/>
  <c r="H241" i="25" s="1"/>
  <c r="L251" i="25"/>
  <c r="L209" i="25"/>
  <c r="K254" i="25"/>
  <c r="K111" i="25"/>
  <c r="F193" i="25"/>
  <c r="H193" i="25" s="1"/>
  <c r="L247" i="25"/>
  <c r="K12" i="25"/>
  <c r="S59" i="25"/>
  <c r="U59" i="25" s="1"/>
  <c r="Y18" i="25"/>
  <c r="K9" i="25"/>
  <c r="F7" i="25"/>
  <c r="H7" i="25" s="1"/>
  <c r="K35" i="25"/>
  <c r="L15" i="25"/>
  <c r="S49" i="25"/>
  <c r="U49" i="25" s="1"/>
  <c r="Y50" i="25"/>
  <c r="Y22" i="25"/>
  <c r="S30" i="25"/>
  <c r="U30" i="25" s="1"/>
  <c r="X39" i="25"/>
  <c r="Y62" i="25"/>
  <c r="S99" i="25"/>
  <c r="U99" i="25" s="1"/>
  <c r="X140" i="25"/>
  <c r="X139" i="25"/>
  <c r="S80" i="25"/>
  <c r="U80" i="25" s="1"/>
  <c r="Y67" i="25"/>
  <c r="Y131" i="25"/>
  <c r="S24" i="25"/>
  <c r="U24" i="25" s="1"/>
  <c r="X125" i="25"/>
  <c r="Y47" i="25"/>
  <c r="S134" i="25"/>
  <c r="U134" i="25" s="1"/>
  <c r="K72" i="25"/>
  <c r="K28" i="25"/>
  <c r="F92" i="25"/>
  <c r="H92" i="25" s="1"/>
  <c r="L76" i="25"/>
  <c r="K112" i="25"/>
  <c r="F56" i="25"/>
  <c r="H56" i="25" s="1"/>
  <c r="L77" i="25"/>
  <c r="K125" i="25"/>
  <c r="F82" i="25"/>
  <c r="H82" i="25" s="1"/>
  <c r="L178" i="25"/>
  <c r="L73" i="25"/>
  <c r="F105" i="25"/>
  <c r="H105" i="25" s="1"/>
  <c r="L99" i="25"/>
  <c r="L86" i="25"/>
  <c r="S91" i="25"/>
  <c r="U91" i="25" s="1"/>
  <c r="X123" i="25"/>
  <c r="X101" i="25"/>
  <c r="S145" i="25"/>
  <c r="U145" i="25" s="1"/>
  <c r="X160" i="25"/>
  <c r="Y150" i="25"/>
  <c r="S37" i="25"/>
  <c r="U37" i="25" s="1"/>
  <c r="L233" i="25"/>
  <c r="K200" i="25"/>
  <c r="F215" i="25"/>
  <c r="H215" i="25" s="1"/>
  <c r="K52" i="25"/>
  <c r="K214" i="25"/>
  <c r="F204" i="25"/>
  <c r="H204" i="25" s="1"/>
  <c r="L149" i="25"/>
  <c r="F203" i="25"/>
  <c r="H203" i="25" s="1"/>
  <c r="K255" i="25"/>
  <c r="L226" i="25"/>
  <c r="L242" i="25"/>
  <c r="L229" i="25"/>
  <c r="K151" i="25"/>
  <c r="K244" i="25"/>
  <c r="K223" i="25"/>
  <c r="Y78" i="25"/>
  <c r="X11" i="25"/>
  <c r="K85" i="25"/>
  <c r="K23" i="25"/>
  <c r="K106" i="25"/>
  <c r="F113" i="25"/>
  <c r="H113" i="25" s="1"/>
  <c r="L124" i="25"/>
  <c r="K160" i="25"/>
  <c r="F118" i="25"/>
  <c r="H118" i="25" s="1"/>
  <c r="F252" i="25"/>
  <c r="H252" i="25" s="1"/>
  <c r="L49" i="25"/>
  <c r="F41" i="25"/>
  <c r="H41" i="25" s="1"/>
  <c r="L60" i="25"/>
  <c r="X58" i="25"/>
  <c r="S159" i="25"/>
  <c r="U159" i="25" s="1"/>
  <c r="Y103" i="25"/>
  <c r="X70" i="25"/>
  <c r="S164" i="25"/>
  <c r="U164" i="25" s="1"/>
  <c r="X90" i="25"/>
  <c r="Y163" i="25"/>
  <c r="F143" i="25"/>
  <c r="H143" i="25" s="1"/>
  <c r="L221" i="25"/>
  <c r="L95" i="25"/>
  <c r="F170" i="25"/>
  <c r="H170" i="25" s="1"/>
  <c r="L191" i="25"/>
  <c r="K183" i="25"/>
  <c r="K137" i="25"/>
  <c r="K96" i="25"/>
  <c r="K89" i="25"/>
  <c r="F227" i="25"/>
  <c r="H227" i="25" s="1"/>
  <c r="L120" i="25"/>
  <c r="L17" i="25"/>
  <c r="F171" i="25"/>
  <c r="H171" i="25" s="1"/>
  <c r="K198" i="25"/>
  <c r="L46" i="25"/>
  <c r="L93" i="25"/>
  <c r="K234" i="25"/>
  <c r="K197" i="25"/>
  <c r="F129" i="25"/>
  <c r="H129" i="25" s="1"/>
  <c r="L101" i="25"/>
  <c r="Y112" i="25"/>
  <c r="S4" i="25"/>
  <c r="U4" i="25" s="1"/>
  <c r="K36" i="25"/>
  <c r="K243" i="25"/>
  <c r="F24" i="25"/>
  <c r="H24" i="25" s="1"/>
  <c r="X48" i="25"/>
  <c r="X96" i="25"/>
  <c r="S73" i="25"/>
  <c r="U73" i="25" s="1"/>
  <c r="Y15" i="25"/>
  <c r="Y31" i="25"/>
  <c r="S35" i="25"/>
  <c r="U35" i="25" s="1"/>
  <c r="Y104" i="25"/>
  <c r="Y135" i="25"/>
  <c r="S17" i="25"/>
  <c r="U17" i="25" s="1"/>
  <c r="Y40" i="25"/>
  <c r="Y166" i="25"/>
  <c r="S152" i="25"/>
  <c r="U152" i="25" s="1"/>
  <c r="Y51" i="25"/>
  <c r="X2" i="25"/>
  <c r="S94" i="25"/>
  <c r="U94" i="25" s="1"/>
  <c r="Y5" i="25"/>
  <c r="X79" i="25"/>
  <c r="S20" i="25"/>
  <c r="U20" i="25" s="1"/>
  <c r="X14" i="25"/>
  <c r="X42" i="25"/>
  <c r="F64" i="25"/>
  <c r="H64" i="25" s="1"/>
  <c r="L130" i="25"/>
  <c r="K134" i="25"/>
  <c r="L133" i="25"/>
  <c r="L207" i="25"/>
  <c r="L79" i="25"/>
  <c r="F84" i="25"/>
  <c r="H84" i="25" s="1"/>
  <c r="L94" i="25"/>
  <c r="K74" i="25"/>
  <c r="F141" i="25"/>
  <c r="H141" i="25" s="1"/>
  <c r="K90" i="25"/>
  <c r="K65" i="25"/>
  <c r="F78" i="25"/>
  <c r="H78" i="25" s="1"/>
  <c r="L102" i="25"/>
  <c r="K159" i="25"/>
  <c r="S56" i="25"/>
  <c r="U56" i="25" s="1"/>
  <c r="Y33" i="25"/>
  <c r="Y28" i="25"/>
  <c r="S71" i="25"/>
  <c r="U71" i="25" s="1"/>
  <c r="X108" i="25"/>
  <c r="Y45" i="25"/>
  <c r="S87" i="25"/>
  <c r="U87" i="25" s="1"/>
  <c r="X75" i="25"/>
  <c r="Y23" i="25"/>
  <c r="S10" i="25"/>
  <c r="U10" i="25" s="1"/>
  <c r="Y146" i="25"/>
  <c r="Y138" i="25"/>
  <c r="S119" i="25"/>
  <c r="U119" i="25" s="1"/>
  <c r="X148" i="25"/>
  <c r="Y92" i="25"/>
  <c r="S132" i="25"/>
  <c r="U132" i="25" s="1"/>
  <c r="Y162" i="25"/>
  <c r="X110" i="25"/>
  <c r="S156" i="25"/>
  <c r="U156" i="25" s="1"/>
  <c r="Y141" i="25"/>
  <c r="S105" i="25"/>
  <c r="U105" i="25" s="1"/>
  <c r="S95" i="25"/>
  <c r="U95" i="25" s="1"/>
  <c r="X137" i="25"/>
  <c r="X82" i="25"/>
  <c r="S77" i="25"/>
  <c r="U77" i="25" s="1"/>
  <c r="Y85" i="25"/>
  <c r="K157" i="25"/>
  <c r="F158" i="25"/>
  <c r="H158" i="25" s="1"/>
  <c r="K181" i="25"/>
  <c r="L144" i="25"/>
  <c r="F91" i="25"/>
  <c r="H91" i="25" s="1"/>
  <c r="K217" i="25"/>
  <c r="L128" i="25"/>
  <c r="F212" i="25"/>
  <c r="H212" i="25" s="1"/>
  <c r="K135" i="25"/>
  <c r="L169" i="25"/>
  <c r="F187" i="25"/>
  <c r="H187" i="25" s="1"/>
  <c r="K202" i="25"/>
  <c r="L224" i="25"/>
  <c r="K148" i="25"/>
  <c r="L70" i="25"/>
  <c r="K108" i="25"/>
  <c r="F211" i="25"/>
  <c r="H211" i="25" s="1"/>
  <c r="K110" i="25"/>
  <c r="K190" i="25"/>
  <c r="F123" i="25"/>
  <c r="H123" i="25" s="1"/>
  <c r="K69" i="25"/>
  <c r="K145" i="25"/>
  <c r="L240" i="25"/>
  <c r="F232" i="25"/>
  <c r="H232" i="25" s="1"/>
  <c r="L55" i="25"/>
  <c r="F246" i="25"/>
  <c r="H246" i="25" s="1"/>
  <c r="L256" i="25"/>
  <c r="K219" i="25"/>
  <c r="F4" i="25"/>
  <c r="H4" i="25" s="1"/>
  <c r="L39" i="25"/>
  <c r="F239" i="25"/>
  <c r="H239" i="25" s="1"/>
  <c r="K88" i="25"/>
  <c r="L238" i="25"/>
  <c r="L195" i="25"/>
  <c r="K231" i="25"/>
  <c r="L173" i="25"/>
  <c r="F228" i="25"/>
  <c r="H228" i="25" s="1"/>
  <c r="K236" i="25"/>
  <c r="K179" i="25"/>
  <c r="F248" i="25"/>
  <c r="H248" i="25" s="1"/>
  <c r="F249" i="25"/>
  <c r="H249" i="25" s="1"/>
  <c r="F136" i="25"/>
  <c r="H136" i="25" s="1"/>
  <c r="F83" i="25"/>
  <c r="H83" i="25" s="1"/>
  <c r="L250" i="25"/>
  <c r="K132" i="25"/>
  <c r="F2" i="25"/>
  <c r="H2" i="25" s="1"/>
  <c r="K11" i="25"/>
  <c r="L3" i="25"/>
  <c r="S115" i="25"/>
  <c r="U115" i="25" s="1"/>
  <c r="Y8" i="25"/>
  <c r="X26" i="25"/>
  <c r="S13" i="25"/>
  <c r="U13" i="25" s="1"/>
  <c r="L25" i="25"/>
  <c r="L172" i="25"/>
  <c r="F189" i="25"/>
  <c r="H189" i="25" s="1"/>
  <c r="K6" i="25"/>
  <c r="L34" i="25"/>
  <c r="F68" i="25"/>
  <c r="H68" i="25" s="1"/>
  <c r="L10" i="25"/>
  <c r="K32" i="25"/>
  <c r="F30" i="25"/>
  <c r="H30" i="25" s="1"/>
  <c r="L161" i="25"/>
  <c r="L44" i="25"/>
  <c r="F131" i="25"/>
  <c r="H131" i="25" s="1"/>
  <c r="K29" i="25"/>
  <c r="K142" i="25"/>
  <c r="F87" i="25"/>
  <c r="H87" i="25" s="1"/>
  <c r="L31" i="25"/>
  <c r="K150" i="25"/>
  <c r="S130" i="25"/>
  <c r="U130" i="25" s="1"/>
  <c r="X32" i="25"/>
  <c r="X98" i="25"/>
  <c r="S83" i="25"/>
  <c r="U83" i="25" s="1"/>
  <c r="S127" i="25"/>
  <c r="U127" i="25" s="1"/>
  <c r="Y124" i="25"/>
  <c r="S69" i="25"/>
  <c r="U69" i="25" s="1"/>
  <c r="X86" i="25"/>
  <c r="Y55" i="25"/>
  <c r="S61" i="25"/>
  <c r="U61" i="25" s="1"/>
  <c r="Y122" i="25"/>
  <c r="Y12" i="25"/>
  <c r="S149" i="25"/>
  <c r="U149" i="25" s="1"/>
  <c r="Y102" i="25"/>
  <c r="Y54" i="25"/>
  <c r="F53" i="25"/>
  <c r="H53" i="25" s="1"/>
  <c r="L220" i="25"/>
  <c r="L80" i="25"/>
  <c r="L153" i="25"/>
  <c r="L241" i="25"/>
  <c r="F251" i="25"/>
  <c r="H251" i="25" s="1"/>
  <c r="F237" i="25"/>
  <c r="H237" i="25" s="1"/>
  <c r="L254" i="25"/>
  <c r="L111" i="25"/>
  <c r="L107" i="25"/>
  <c r="K247" i="25"/>
  <c r="S3" i="25"/>
  <c r="U3" i="25" s="1"/>
  <c r="X59" i="25"/>
  <c r="X18" i="25"/>
  <c r="F14" i="25"/>
  <c r="H14" i="25" s="1"/>
  <c r="K7" i="25"/>
  <c r="L35" i="25"/>
  <c r="S25" i="25"/>
  <c r="U25" i="25" s="1"/>
  <c r="X49" i="25"/>
  <c r="X50" i="25"/>
  <c r="S34" i="25"/>
  <c r="U34" i="25" s="1"/>
  <c r="X30" i="25"/>
  <c r="Y39" i="25"/>
  <c r="S155" i="25"/>
  <c r="U155" i="25" s="1"/>
  <c r="X99" i="25"/>
  <c r="Y140" i="25"/>
  <c r="S68" i="25"/>
  <c r="U68" i="25" s="1"/>
  <c r="Y80" i="25"/>
  <c r="X67" i="25"/>
  <c r="S43" i="25"/>
  <c r="U43" i="25" s="1"/>
  <c r="X24" i="25"/>
  <c r="Y125" i="25"/>
  <c r="S6" i="25"/>
  <c r="U6" i="25" s="1"/>
  <c r="Y134" i="25"/>
  <c r="L72" i="25"/>
  <c r="F146" i="25"/>
  <c r="H146" i="25" s="1"/>
  <c r="K92" i="25"/>
  <c r="K76" i="25"/>
  <c r="F8" i="25"/>
  <c r="H8" i="25" s="1"/>
  <c r="K56" i="25"/>
  <c r="K77" i="25"/>
  <c r="F167" i="25"/>
  <c r="H167" i="25" s="1"/>
  <c r="L82" i="25"/>
  <c r="K178" i="25"/>
  <c r="F66" i="25"/>
  <c r="H66" i="25" s="1"/>
  <c r="L105" i="25"/>
  <c r="K99" i="25"/>
  <c r="L186" i="25"/>
  <c r="X91" i="25"/>
  <c r="Y123" i="25"/>
  <c r="S109" i="25"/>
  <c r="U109" i="25" s="1"/>
  <c r="X145" i="25"/>
  <c r="Y160" i="25"/>
  <c r="S142" i="25"/>
  <c r="U142" i="25" s="1"/>
  <c r="X37" i="25"/>
  <c r="K233" i="25"/>
  <c r="F222" i="25"/>
  <c r="H222" i="25" s="1"/>
  <c r="L215" i="25"/>
  <c r="L52" i="25"/>
  <c r="F225" i="25"/>
  <c r="H225" i="25" s="1"/>
  <c r="K204" i="25"/>
  <c r="K149" i="25"/>
  <c r="F21" i="25"/>
  <c r="H21" i="25" s="1"/>
  <c r="F255" i="25"/>
  <c r="H255" i="25" s="1"/>
  <c r="K226" i="25"/>
  <c r="L205" i="25"/>
  <c r="K229" i="25"/>
  <c r="L151" i="25"/>
  <c r="F230" i="25"/>
  <c r="H230" i="25" s="1"/>
  <c r="F223" i="25"/>
  <c r="H223" i="25" s="1"/>
  <c r="X78" i="25"/>
  <c r="F22" i="25"/>
  <c r="H22" i="25" s="1"/>
  <c r="L85" i="25"/>
  <c r="L23" i="25"/>
  <c r="F50" i="25"/>
  <c r="H50" i="25" s="1"/>
  <c r="L113" i="25"/>
  <c r="K124" i="25"/>
  <c r="F20" i="25"/>
  <c r="H20" i="25" s="1"/>
  <c r="L118" i="25"/>
  <c r="L252" i="25"/>
  <c r="F54" i="25"/>
  <c r="H54" i="25" s="1"/>
  <c r="K41" i="25"/>
  <c r="K60" i="25"/>
  <c r="S118" i="25"/>
  <c r="U118" i="25" s="1"/>
  <c r="X159" i="25"/>
  <c r="X103" i="25"/>
  <c r="S114" i="25"/>
  <c r="U114" i="25" s="1"/>
  <c r="Y164" i="25"/>
  <c r="Y90" i="25"/>
  <c r="S154" i="25"/>
  <c r="U154" i="25" s="1"/>
  <c r="L143" i="25"/>
  <c r="F221" i="25"/>
  <c r="H221" i="25" s="1"/>
  <c r="F114" i="25"/>
  <c r="H114" i="25" s="1"/>
  <c r="L170" i="25"/>
  <c r="K191" i="25"/>
  <c r="F163" i="25"/>
  <c r="H163" i="25" s="1"/>
  <c r="L137" i="25"/>
  <c r="L96" i="25"/>
  <c r="F51" i="25"/>
  <c r="H51" i="25" s="1"/>
  <c r="L227" i="25"/>
  <c r="K120" i="25"/>
  <c r="F208" i="25"/>
  <c r="H208" i="25" s="1"/>
  <c r="K171" i="25"/>
  <c r="L198" i="25"/>
  <c r="F180" i="25"/>
  <c r="H180" i="25" s="1"/>
  <c r="F93" i="25"/>
  <c r="H93" i="25" s="1"/>
  <c r="L234" i="25"/>
  <c r="L210" i="25"/>
  <c r="K129" i="25"/>
  <c r="K101" i="25"/>
  <c r="S53" i="25"/>
  <c r="U53" i="25" s="1"/>
  <c r="Y4" i="25"/>
  <c r="L36" i="25"/>
  <c r="F37" i="25"/>
  <c r="H37" i="25" s="1"/>
  <c r="K24" i="25"/>
  <c r="Y48" i="25"/>
  <c r="S29" i="25"/>
  <c r="U29" i="25" s="1"/>
  <c r="X73" i="25"/>
  <c r="X15" i="25"/>
  <c r="S121" i="25"/>
  <c r="U121" i="25" s="1"/>
  <c r="X35" i="25"/>
  <c r="X104" i="25"/>
  <c r="S16" i="25"/>
  <c r="U16" i="25" s="1"/>
  <c r="X17" i="25"/>
  <c r="X40" i="25"/>
  <c r="Y106" i="25"/>
  <c r="Y152" i="25"/>
  <c r="X51" i="25"/>
  <c r="S36" i="25"/>
  <c r="U36" i="25" s="1"/>
  <c r="Y94" i="25"/>
  <c r="X5" i="25"/>
  <c r="S116" i="25"/>
  <c r="U116" i="25" s="1"/>
  <c r="Y20" i="25"/>
  <c r="Y14" i="25"/>
  <c r="S66" i="25"/>
  <c r="U66" i="25" s="1"/>
  <c r="K64" i="25"/>
  <c r="K130" i="25"/>
  <c r="F127" i="25"/>
  <c r="H127" i="25" s="1"/>
  <c r="K133" i="25"/>
  <c r="K207" i="25"/>
  <c r="F152" i="25"/>
  <c r="H152" i="25" s="1"/>
  <c r="K84" i="25"/>
  <c r="K94" i="25"/>
  <c r="F81" i="25"/>
  <c r="H81" i="25" s="1"/>
  <c r="L141" i="25"/>
  <c r="L90" i="25"/>
  <c r="L216" i="25"/>
  <c r="L78" i="25"/>
  <c r="K102" i="25"/>
  <c r="F71" i="25"/>
  <c r="H71" i="25" s="1"/>
  <c r="Y56" i="25"/>
  <c r="X33" i="25"/>
  <c r="S117" i="25"/>
  <c r="U117" i="25" s="1"/>
  <c r="Y71" i="25"/>
  <c r="Y108" i="25"/>
  <c r="S133" i="25"/>
  <c r="U133" i="25" s="1"/>
  <c r="Y87" i="25"/>
  <c r="Y75" i="25"/>
  <c r="S84" i="25"/>
  <c r="U84" i="25" s="1"/>
  <c r="Y10" i="25"/>
  <c r="X146" i="25"/>
  <c r="S46" i="25"/>
  <c r="U46" i="25" s="1"/>
  <c r="Y119" i="25"/>
  <c r="Y148" i="25"/>
  <c r="S153" i="25"/>
  <c r="U153" i="25" s="1"/>
  <c r="Y132" i="25"/>
  <c r="X162" i="25"/>
  <c r="Y157" i="25"/>
  <c r="Y156" i="25"/>
  <c r="X141" i="25"/>
  <c r="S144" i="25"/>
  <c r="U144" i="25" s="1"/>
  <c r="Y95" i="25"/>
  <c r="Y137" i="25"/>
  <c r="S97" i="25"/>
  <c r="U97" i="25" s="1"/>
  <c r="Y77" i="25"/>
  <c r="X85" i="25"/>
  <c r="F175" i="25"/>
  <c r="H175" i="25" s="1"/>
  <c r="L158" i="25"/>
  <c r="L181" i="25"/>
  <c r="F168" i="25"/>
  <c r="H168" i="25" s="1"/>
  <c r="K91" i="25"/>
  <c r="L217" i="25"/>
  <c r="F154" i="25"/>
  <c r="H154" i="25" s="1"/>
  <c r="L212" i="25"/>
  <c r="L135" i="25"/>
  <c r="S107" i="25"/>
  <c r="U107" i="25" s="1"/>
  <c r="K187" i="25"/>
  <c r="L202" i="25"/>
  <c r="F174" i="25"/>
  <c r="H174" i="25" s="1"/>
  <c r="F148" i="25"/>
  <c r="H148" i="25" s="1"/>
  <c r="K70" i="25"/>
  <c r="L199" i="25"/>
  <c r="K211" i="25"/>
  <c r="F110" i="25"/>
  <c r="H110" i="25" s="1"/>
  <c r="L245" i="25"/>
  <c r="L123" i="25"/>
  <c r="L69" i="25"/>
  <c r="F162" i="25"/>
  <c r="H162" i="25" s="1"/>
  <c r="F240" i="25"/>
  <c r="H240" i="25" s="1"/>
  <c r="K232" i="25"/>
  <c r="F57" i="25"/>
  <c r="H57" i="25" s="1"/>
  <c r="K246" i="25"/>
  <c r="K256" i="25"/>
  <c r="K253" i="25"/>
  <c r="L4" i="25"/>
  <c r="K39" i="25"/>
  <c r="L239" i="25"/>
  <c r="L88" i="25"/>
  <c r="F182" i="25"/>
  <c r="H182" i="25" s="1"/>
  <c r="K195" i="25"/>
  <c r="F231" i="25"/>
  <c r="H231" i="25" s="1"/>
  <c r="F48" i="25"/>
  <c r="H48" i="25" s="1"/>
  <c r="L228" i="25"/>
  <c r="L236" i="25"/>
  <c r="F235" i="25"/>
  <c r="H235" i="25" s="1"/>
  <c r="L248" i="25"/>
  <c r="L249" i="25"/>
  <c r="F58" i="25"/>
  <c r="H58" i="25" s="1"/>
  <c r="L83" i="25"/>
  <c r="K250" i="25"/>
  <c r="S113" i="25"/>
  <c r="U113" i="25" s="1"/>
  <c r="L2" i="25"/>
  <c r="L11" i="25"/>
  <c r="S21" i="25"/>
  <c r="U21" i="25" s="1"/>
  <c r="X115" i="25"/>
  <c r="X8" i="25"/>
  <c r="S89" i="25"/>
  <c r="U89" i="25" s="1"/>
  <c r="Y13" i="25"/>
  <c r="K25" i="25"/>
  <c r="F13" i="25"/>
  <c r="H13" i="25" s="1"/>
  <c r="K189" i="25"/>
  <c r="L6" i="25"/>
  <c r="F16" i="25"/>
  <c r="H16" i="25" s="1"/>
  <c r="K68" i="25"/>
  <c r="K10" i="25"/>
  <c r="F33" i="25"/>
  <c r="H33" i="25" s="1"/>
  <c r="K30" i="25"/>
  <c r="K161" i="25"/>
  <c r="F206" i="25"/>
  <c r="H206" i="25" s="1"/>
  <c r="K131" i="25"/>
  <c r="L29" i="25"/>
  <c r="F18" i="25"/>
  <c r="H18" i="25" s="1"/>
  <c r="L87" i="25"/>
  <c r="K31" i="25"/>
  <c r="S27" i="25"/>
  <c r="U27" i="25" s="1"/>
  <c r="Y130" i="25"/>
  <c r="Y32" i="25"/>
  <c r="S111" i="25"/>
  <c r="U111" i="25" s="1"/>
  <c r="X83" i="25"/>
  <c r="Y127" i="25"/>
  <c r="S72" i="25"/>
  <c r="U72" i="25" s="1"/>
  <c r="X69" i="25"/>
  <c r="Y86" i="25"/>
  <c r="S158" i="25"/>
  <c r="U158" i="25" s="1"/>
  <c r="Y61" i="25"/>
  <c r="X122" i="25"/>
  <c r="S65" i="25"/>
  <c r="U65" i="25" s="1"/>
  <c r="X149" i="25"/>
  <c r="X102" i="25"/>
  <c r="F45" i="25"/>
  <c r="H45" i="25" s="1"/>
  <c r="K53" i="25"/>
  <c r="K220" i="25"/>
  <c r="L218" i="25"/>
  <c r="K153" i="25"/>
  <c r="K241" i="25"/>
  <c r="F209" i="25"/>
  <c r="H209" i="25" s="1"/>
  <c r="L237" i="25"/>
  <c r="F254" i="25"/>
  <c r="H254" i="25" s="1"/>
  <c r="K193" i="25"/>
  <c r="K107" i="25"/>
  <c r="F12" i="25"/>
  <c r="H12" i="25" s="1"/>
  <c r="X3" i="25"/>
  <c r="Y59" i="25"/>
  <c r="F9" i="25"/>
  <c r="H9" i="25" s="1"/>
  <c r="K14" i="25"/>
  <c r="L7" i="25"/>
  <c r="F15" i="25"/>
  <c r="H15" i="25" s="1"/>
  <c r="Y25" i="25"/>
  <c r="Y49" i="25"/>
  <c r="S22" i="25"/>
  <c r="U22" i="25" s="1"/>
  <c r="Y34" i="25"/>
  <c r="Y30" i="25"/>
  <c r="S62" i="25"/>
  <c r="U62" i="25" s="1"/>
  <c r="X155" i="25"/>
  <c r="Y99" i="25"/>
  <c r="S139" i="25"/>
  <c r="U139" i="25" s="1"/>
  <c r="X68" i="25"/>
  <c r="X80" i="25"/>
  <c r="S131" i="25"/>
  <c r="U131" i="25" s="1"/>
  <c r="Y43" i="25"/>
  <c r="Y24" i="25"/>
  <c r="S47" i="25"/>
  <c r="U47" i="25" s="1"/>
  <c r="X6" i="25"/>
  <c r="X134" i="25"/>
  <c r="F28" i="25"/>
  <c r="H28" i="25" s="1"/>
  <c r="L146" i="25"/>
  <c r="L92" i="25"/>
  <c r="F112" i="25"/>
  <c r="H112" i="25" s="1"/>
  <c r="K8" i="25"/>
  <c r="L56" i="25"/>
  <c r="F125" i="25"/>
  <c r="H125" i="25" s="1"/>
  <c r="K167" i="25"/>
  <c r="K82" i="25"/>
  <c r="F73" i="25"/>
  <c r="H73" i="25" s="1"/>
  <c r="K66" i="25"/>
  <c r="K105" i="25"/>
  <c r="F86" i="25"/>
  <c r="H86" i="25" s="1"/>
  <c r="K186" i="25"/>
  <c r="Y91" i="25"/>
  <c r="S101" i="25"/>
  <c r="U101" i="25" s="1"/>
  <c r="X109" i="25"/>
  <c r="Y145" i="25"/>
  <c r="S150" i="25"/>
  <c r="U150" i="25" s="1"/>
  <c r="Y142" i="25"/>
  <c r="Y37" i="25"/>
  <c r="F200" i="25"/>
  <c r="H200" i="25" s="1"/>
  <c r="L222" i="25"/>
  <c r="K215" i="25"/>
  <c r="F214" i="25"/>
  <c r="H214" i="25" s="1"/>
  <c r="L225" i="25"/>
  <c r="L204" i="25"/>
  <c r="L203" i="25"/>
  <c r="L21" i="25"/>
  <c r="L255" i="25"/>
  <c r="K242" i="25"/>
  <c r="K205" i="25"/>
  <c r="F229" i="25"/>
  <c r="H229" i="25" s="1"/>
  <c r="F244" i="25"/>
  <c r="H244" i="25" s="1"/>
  <c r="K230" i="25"/>
  <c r="L223" i="25"/>
  <c r="S11" i="25"/>
  <c r="U11" i="25" s="1"/>
  <c r="L22" i="25"/>
  <c r="F85" i="25"/>
  <c r="H85" i="25" s="1"/>
  <c r="F106" i="25"/>
  <c r="H106" i="25" s="1"/>
  <c r="K50" i="25"/>
  <c r="K113" i="25"/>
  <c r="F160" i="25"/>
  <c r="H160" i="25" s="1"/>
  <c r="K20" i="25"/>
  <c r="K118" i="25"/>
  <c r="F49" i="25"/>
  <c r="H49" i="25" s="1"/>
  <c r="L54" i="25"/>
  <c r="L41" i="25"/>
  <c r="S58" i="25"/>
  <c r="U58" i="25" s="1"/>
  <c r="X118" i="25"/>
  <c r="Y159" i="25"/>
  <c r="S70" i="25"/>
  <c r="U70" i="25" s="1"/>
  <c r="X114" i="25"/>
  <c r="X164" i="25"/>
  <c r="S163" i="25"/>
  <c r="U163" i="25" s="1"/>
  <c r="Y154" i="25"/>
  <c r="K143" i="25"/>
  <c r="F95" i="25"/>
  <c r="H95" i="25" s="1"/>
  <c r="L114" i="25"/>
  <c r="K170" i="25"/>
  <c r="F183" i="25"/>
  <c r="H183" i="25" s="1"/>
  <c r="L163" i="25"/>
  <c r="F137" i="25"/>
  <c r="H137" i="25" s="1"/>
  <c r="F89" i="25"/>
  <c r="H89" i="25" s="1"/>
  <c r="L51" i="25"/>
  <c r="K227" i="25"/>
  <c r="F17" i="25"/>
  <c r="H17" i="25" s="1"/>
  <c r="L208" i="25"/>
  <c r="L171" i="25"/>
  <c r="F46" i="25"/>
  <c r="H46" i="25" s="1"/>
  <c r="L180" i="25"/>
  <c r="K93" i="25"/>
  <c r="F197" i="25"/>
  <c r="H197" i="25" s="1"/>
  <c r="K210" i="25"/>
  <c r="L129" i="25"/>
  <c r="S112" i="25"/>
  <c r="U112" i="25" s="1"/>
  <c r="X53" i="25"/>
  <c r="X4" i="25"/>
  <c r="L243" i="25"/>
  <c r="L37" i="25"/>
  <c r="L24" i="25"/>
  <c r="S96" i="25"/>
  <c r="U96" i="25" s="1"/>
  <c r="Y29" i="25"/>
  <c r="Y73" i="25"/>
  <c r="S31" i="25"/>
  <c r="U31" i="25" s="1"/>
  <c r="Y121" i="25"/>
  <c r="Y35" i="25"/>
  <c r="S135" i="25"/>
  <c r="U135" i="25" s="1"/>
  <c r="X16" i="25"/>
  <c r="Y17" i="25"/>
  <c r="S166" i="25"/>
  <c r="U166" i="25" s="1"/>
  <c r="X106" i="25"/>
  <c r="X152" i="25"/>
  <c r="S2" i="25"/>
  <c r="U2" i="25" s="1"/>
  <c r="X36" i="25"/>
  <c r="X94" i="25"/>
  <c r="S79" i="25"/>
  <c r="U79" i="25" s="1"/>
  <c r="X116" i="25"/>
  <c r="X20" i="25"/>
  <c r="S42" i="25"/>
  <c r="U42" i="25" s="1"/>
  <c r="Y66" i="25"/>
  <c r="L64" i="25"/>
  <c r="F134" i="25"/>
  <c r="H134" i="25" s="1"/>
  <c r="L127" i="25"/>
  <c r="F133" i="25"/>
  <c r="H133" i="25" s="1"/>
  <c r="F79" i="25"/>
  <c r="H79" i="25" s="1"/>
  <c r="L152" i="25"/>
  <c r="L84" i="25"/>
  <c r="F74" i="25"/>
  <c r="H74" i="25" s="1"/>
  <c r="L81" i="25"/>
  <c r="K141" i="25"/>
  <c r="F65" i="25"/>
  <c r="H65" i="25" s="1"/>
  <c r="K216" i="25"/>
  <c r="K78" i="25"/>
  <c r="F159" i="25"/>
  <c r="H159" i="25" s="1"/>
  <c r="L71" i="25"/>
  <c r="X56" i="25"/>
  <c r="S28" i="25"/>
  <c r="U28" i="25" s="1"/>
  <c r="Y117" i="25"/>
  <c r="X71" i="25"/>
  <c r="S45" i="25"/>
  <c r="U45" i="25" s="1"/>
  <c r="X133" i="25"/>
  <c r="X87" i="25"/>
  <c r="S23" i="25"/>
  <c r="U23" i="25" s="1"/>
  <c r="X84" i="25"/>
  <c r="X10" i="25"/>
  <c r="S138" i="25"/>
  <c r="U138" i="25" s="1"/>
  <c r="X46" i="25"/>
  <c r="X119" i="25"/>
  <c r="S92" i="25"/>
  <c r="U92" i="25" s="1"/>
  <c r="X153" i="25"/>
  <c r="X132" i="25"/>
  <c r="S110" i="25"/>
  <c r="U110" i="25" s="1"/>
  <c r="S157" i="25"/>
  <c r="U157" i="25" s="1"/>
  <c r="X156" i="25"/>
  <c r="X105" i="25"/>
  <c r="X144" i="25"/>
  <c r="X95" i="25"/>
  <c r="S82" i="25"/>
  <c r="U82" i="25" s="1"/>
  <c r="X97" i="25"/>
  <c r="X77" i="25"/>
  <c r="F157" i="25"/>
  <c r="H157" i="25" s="1"/>
  <c r="K175" i="25"/>
  <c r="K158" i="25"/>
  <c r="F144" i="25"/>
  <c r="H144" i="25" s="1"/>
  <c r="L168" i="25"/>
  <c r="L91" i="25"/>
  <c r="K128" i="25"/>
  <c r="L154" i="25"/>
  <c r="K212" i="25"/>
  <c r="F169" i="25"/>
  <c r="H169" i="25" s="1"/>
  <c r="Y107" i="25"/>
  <c r="L187" i="25"/>
  <c r="F224" i="25"/>
  <c r="H224" i="25" s="1"/>
  <c r="K174" i="25"/>
  <c r="L148" i="25"/>
  <c r="F108" i="25"/>
  <c r="H108" i="25" s="1"/>
  <c r="K199" i="25"/>
  <c r="L211" i="25"/>
  <c r="F190" i="25"/>
  <c r="H190" i="25" s="1"/>
  <c r="F245" i="25"/>
  <c r="H245" i="25" s="1"/>
  <c r="K123" i="25"/>
  <c r="F145" i="25"/>
  <c r="H145" i="25" s="1"/>
  <c r="K162" i="25"/>
  <c r="K240" i="25"/>
  <c r="F55" i="25"/>
  <c r="H55" i="25" s="1"/>
  <c r="L57" i="25"/>
  <c r="L246" i="25"/>
  <c r="L219" i="25"/>
  <c r="L253" i="25"/>
  <c r="K4" i="25"/>
  <c r="K239" i="25"/>
  <c r="F238" i="25"/>
  <c r="H238" i="25" s="1"/>
  <c r="K182" i="25"/>
  <c r="F195" i="25"/>
  <c r="H195" i="25" s="1"/>
  <c r="F173" i="25"/>
  <c r="H173" i="25" s="1"/>
  <c r="L48" i="25"/>
  <c r="K228" i="25"/>
  <c r="F179" i="25"/>
  <c r="H179" i="25" s="1"/>
  <c r="L235" i="25"/>
  <c r="K248" i="25"/>
  <c r="K136" i="25"/>
  <c r="L58" i="25"/>
  <c r="K83" i="25"/>
  <c r="F132" i="25"/>
  <c r="H132" i="25" s="1"/>
  <c r="Y113" i="25"/>
  <c r="K2" i="25"/>
  <c r="F3" i="25"/>
  <c r="H3" i="25" s="1"/>
  <c r="X21" i="25"/>
  <c r="Y115" i="25"/>
  <c r="S26" i="25"/>
  <c r="U26" i="25" s="1"/>
  <c r="X89" i="25"/>
  <c r="X13" i="25"/>
  <c r="F172" i="25"/>
  <c r="H172" i="25" s="1"/>
  <c r="K13" i="25"/>
  <c r="L189" i="25"/>
  <c r="F34" i="25"/>
  <c r="H34" i="25" s="1"/>
  <c r="K16" i="25"/>
  <c r="L68" i="25"/>
  <c r="F32" i="25"/>
  <c r="H32" i="25" s="1"/>
  <c r="L33" i="25"/>
  <c r="L30" i="25"/>
  <c r="F44" i="25"/>
  <c r="H44" i="25" s="1"/>
  <c r="L206" i="25"/>
  <c r="L131" i="25"/>
  <c r="F142" i="25"/>
  <c r="H142" i="25" s="1"/>
  <c r="L18" i="25"/>
  <c r="K87" i="25"/>
  <c r="F150" i="25"/>
  <c r="H150" i="25" s="1"/>
  <c r="Y27" i="25"/>
  <c r="X130" i="25"/>
  <c r="S98" i="25"/>
  <c r="U98" i="25" s="1"/>
  <c r="X111" i="25"/>
  <c r="Y83" i="25"/>
  <c r="S124" i="25"/>
  <c r="U124" i="25" s="1"/>
  <c r="Y72" i="25"/>
  <c r="Y69" i="25"/>
  <c r="S55" i="25"/>
  <c r="U55" i="25" s="1"/>
  <c r="X158" i="25"/>
  <c r="X61" i="25"/>
  <c r="S12" i="25"/>
  <c r="U12" i="25" s="1"/>
  <c r="Y65" i="25"/>
  <c r="Y149" i="25"/>
  <c r="S54" i="25"/>
  <c r="U54" i="25" s="1"/>
  <c r="K45" i="25"/>
  <c r="L53" i="25"/>
  <c r="F80" i="25"/>
  <c r="H80" i="25" s="1"/>
  <c r="K218" i="25"/>
  <c r="F153" i="25"/>
  <c r="H153" i="25" s="1"/>
  <c r="K251" i="25"/>
  <c r="K209" i="25"/>
  <c r="K237" i="25"/>
  <c r="F111" i="25"/>
  <c r="H111" i="25" s="1"/>
  <c r="L193" i="25"/>
  <c r="F247" i="25"/>
  <c r="H247" i="25" s="1"/>
  <c r="L12" i="25"/>
  <c r="Y3" i="25"/>
  <c r="S18" i="25"/>
  <c r="U18" i="25" s="1"/>
  <c r="L9" i="25"/>
  <c r="L14" i="25"/>
  <c r="F35" i="25"/>
  <c r="H35" i="25" s="1"/>
  <c r="K15" i="25"/>
  <c r="X25" i="25"/>
  <c r="S50" i="25"/>
  <c r="U50" i="25" s="1"/>
  <c r="X22" i="25"/>
  <c r="X34" i="25"/>
  <c r="S39" i="25"/>
  <c r="U39" i="25" s="1"/>
  <c r="X62" i="25"/>
  <c r="Y155" i="25"/>
  <c r="S140" i="25"/>
  <c r="U140" i="25" s="1"/>
  <c r="Y139" i="25"/>
  <c r="Y68" i="25"/>
  <c r="S67" i="25"/>
  <c r="U67" i="25" s="1"/>
  <c r="X131" i="25"/>
  <c r="X43" i="25"/>
  <c r="S125" i="25"/>
  <c r="U125" i="25" s="1"/>
  <c r="X47" i="25"/>
  <c r="Y6" i="25"/>
  <c r="F72" i="25"/>
  <c r="H72" i="25" s="1"/>
  <c r="L28" i="25"/>
  <c r="K146" i="25"/>
  <c r="F76" i="25"/>
  <c r="H76" i="25" s="1"/>
  <c r="L112" i="25"/>
  <c r="L8" i="25"/>
  <c r="F77" i="25"/>
  <c r="H77" i="25" s="1"/>
  <c r="L125" i="25"/>
  <c r="L167" i="25"/>
  <c r="F178" i="25"/>
  <c r="H178" i="25" s="1"/>
  <c r="K73" i="25"/>
  <c r="L66" i="25"/>
  <c r="F99" i="25"/>
  <c r="H99" i="25" s="1"/>
  <c r="K86" i="25"/>
  <c r="F186" i="25"/>
  <c r="H186" i="25" s="1"/>
  <c r="S123" i="25"/>
  <c r="U123" i="25" s="1"/>
  <c r="Y101" i="25"/>
  <c r="Y109" i="25"/>
  <c r="S160" i="25"/>
  <c r="U160" i="25" s="1"/>
  <c r="X150" i="25"/>
  <c r="X142" i="25"/>
  <c r="F233" i="25"/>
  <c r="H233" i="25" s="1"/>
  <c r="L200" i="25"/>
  <c r="K222" i="25"/>
  <c r="F52" i="25"/>
  <c r="H52" i="25" s="1"/>
  <c r="L214" i="25"/>
  <c r="K225" i="25"/>
  <c r="F149" i="25"/>
  <c r="H149" i="25" s="1"/>
  <c r="K203" i="25"/>
  <c r="K21" i="25"/>
  <c r="F226" i="25"/>
  <c r="H226" i="25" s="1"/>
  <c r="F242" i="25"/>
  <c r="H242" i="25" s="1"/>
  <c r="F205" i="25"/>
  <c r="H205" i="25" s="1"/>
  <c r="F151" i="25"/>
  <c r="H151" i="25" s="1"/>
  <c r="L244" i="25"/>
  <c r="L230" i="25"/>
  <c r="S78" i="25"/>
  <c r="U78" i="25" s="1"/>
  <c r="Y11" i="25"/>
  <c r="K22" i="25"/>
  <c r="F23" i="25"/>
  <c r="H23" i="25" s="1"/>
  <c r="L106" i="25"/>
  <c r="L50" i="25"/>
  <c r="F124" i="25"/>
  <c r="H124" i="25" s="1"/>
  <c r="L160" i="25"/>
  <c r="L20" i="25"/>
  <c r="K252" i="25"/>
  <c r="K49" i="25"/>
  <c r="K54" i="25"/>
  <c r="F60" i="25"/>
  <c r="H60" i="25" s="1"/>
  <c r="Y58" i="25"/>
  <c r="Y118" i="25"/>
  <c r="S103" i="25"/>
  <c r="U103" i="25" s="1"/>
  <c r="Y70" i="25"/>
  <c r="Y114" i="25"/>
  <c r="S90" i="25"/>
  <c r="U90" i="25" s="1"/>
  <c r="X163" i="25"/>
  <c r="X154" i="25"/>
  <c r="K221" i="25"/>
  <c r="K95" i="25"/>
  <c r="K114" i="25"/>
  <c r="F191" i="25"/>
  <c r="H191" i="25" s="1"/>
  <c r="L183" i="25"/>
  <c r="K163" i="25"/>
  <c r="F96" i="25"/>
  <c r="H96" i="25" s="1"/>
  <c r="L89" i="25"/>
  <c r="K51" i="25"/>
  <c r="F120" i="25"/>
  <c r="H120" i="25" s="1"/>
  <c r="K17" i="25"/>
  <c r="K208" i="25"/>
  <c r="F198" i="25"/>
  <c r="H198" i="25" s="1"/>
  <c r="K46" i="25"/>
  <c r="K180" i="25"/>
  <c r="F234" i="25"/>
  <c r="H234" i="25" s="1"/>
  <c r="L197" i="25"/>
  <c r="F210" i="25"/>
  <c r="H210" i="25" s="1"/>
  <c r="F101" i="25"/>
  <c r="H101" i="25" s="1"/>
  <c r="X112" i="25"/>
  <c r="Y53" i="25"/>
  <c r="F36" i="25"/>
  <c r="H36" i="25" s="1"/>
  <c r="F243" i="25"/>
  <c r="H243" i="25" s="1"/>
  <c r="K37" i="25"/>
  <c r="S48" i="25"/>
  <c r="U48" i="25" s="1"/>
  <c r="Y96" i="25"/>
  <c r="X29" i="25"/>
  <c r="S15" i="25"/>
  <c r="U15" i="25" s="1"/>
  <c r="X31" i="25"/>
  <c r="X121" i="25"/>
  <c r="S104" i="25"/>
  <c r="U104" i="25" s="1"/>
  <c r="X135" i="25"/>
  <c r="Y16" i="25"/>
  <c r="S40" i="25"/>
  <c r="U40" i="25" s="1"/>
  <c r="X166" i="25"/>
  <c r="S106" i="25"/>
  <c r="U106" i="25" s="1"/>
  <c r="S51" i="25"/>
  <c r="U51" i="25" s="1"/>
  <c r="Y2" i="25"/>
  <c r="Y36" i="25"/>
  <c r="S5" i="25"/>
  <c r="U5" i="25" s="1"/>
  <c r="Y79" i="25"/>
  <c r="Y116" i="25"/>
  <c r="S14" i="25"/>
  <c r="U14" i="25" s="1"/>
  <c r="Y42" i="25"/>
  <c r="X66" i="25"/>
  <c r="F130" i="25"/>
  <c r="H130" i="25" s="1"/>
  <c r="L134" i="25"/>
  <c r="K127" i="25"/>
  <c r="F207" i="25"/>
  <c r="H207" i="25" s="1"/>
  <c r="K79" i="25"/>
  <c r="K152" i="25"/>
  <c r="F94" i="25"/>
  <c r="H94" i="25" s="1"/>
  <c r="L74" i="25"/>
  <c r="K81" i="25"/>
  <c r="F90" i="25"/>
  <c r="H90" i="25" s="1"/>
  <c r="L65" i="25"/>
  <c r="F216" i="25"/>
  <c r="H216" i="25" s="1"/>
  <c r="F102" i="25"/>
  <c r="H102" i="25" s="1"/>
  <c r="L159" i="25"/>
  <c r="K71" i="25"/>
  <c r="S33" i="25"/>
  <c r="U33" i="25" s="1"/>
  <c r="X28" i="25"/>
  <c r="X117" i="25"/>
  <c r="S108" i="25"/>
  <c r="U108" i="25" s="1"/>
  <c r="X45" i="25"/>
  <c r="Y133" i="25"/>
  <c r="S75" i="25"/>
  <c r="U75" i="25" s="1"/>
  <c r="X23" i="25"/>
  <c r="Y84" i="25"/>
  <c r="S146" i="25"/>
  <c r="U146" i="25" s="1"/>
  <c r="X138" i="25"/>
  <c r="Y46" i="25"/>
  <c r="S148" i="25"/>
  <c r="U148" i="25" s="1"/>
  <c r="X92" i="25"/>
  <c r="Y153" i="25"/>
  <c r="S162" i="25"/>
  <c r="U162" i="25" s="1"/>
  <c r="Y110" i="25"/>
  <c r="X157" i="25"/>
  <c r="S141" i="25"/>
  <c r="U141" i="25" s="1"/>
  <c r="Y105" i="25"/>
  <c r="Y144" i="25"/>
  <c r="S137" i="25"/>
  <c r="U137" i="25" s="1"/>
  <c r="Y82" i="25"/>
  <c r="Y97" i="25"/>
  <c r="S85" i="25"/>
  <c r="U85" i="25" s="1"/>
  <c r="L157" i="25"/>
  <c r="L175" i="25"/>
  <c r="F181" i="25"/>
  <c r="H181" i="25" s="1"/>
  <c r="K144" i="25"/>
  <c r="K168" i="25"/>
  <c r="F217" i="25"/>
  <c r="H217" i="25" s="1"/>
  <c r="F128" i="25"/>
  <c r="H128" i="25" s="1"/>
  <c r="K154" i="25"/>
  <c r="F135" i="25"/>
  <c r="H135" i="25" s="1"/>
  <c r="K169" i="25"/>
  <c r="X107" i="25"/>
  <c r="F202" i="25"/>
  <c r="H202" i="25" s="1"/>
  <c r="K224" i="25"/>
  <c r="L174" i="25"/>
  <c r="F70" i="25"/>
  <c r="H70" i="25" s="1"/>
  <c r="L108" i="25"/>
  <c r="F199" i="25"/>
  <c r="H199" i="25" s="1"/>
  <c r="L110" i="25"/>
  <c r="L190" i="25"/>
  <c r="K245" i="25"/>
  <c r="F69" i="25"/>
  <c r="H69" i="25" s="1"/>
  <c r="L145" i="25"/>
  <c r="L162" i="25"/>
  <c r="L232" i="25"/>
  <c r="K55" i="25"/>
  <c r="K57" i="25"/>
  <c r="F256" i="25"/>
  <c r="H256" i="25" s="1"/>
  <c r="F219" i="25"/>
  <c r="H219" i="25" s="1"/>
  <c r="F253" i="25"/>
  <c r="H253" i="25" s="1"/>
  <c r="F39" i="25"/>
  <c r="H39" i="25" s="1"/>
  <c r="H40" i="25"/>
  <c r="T22" i="8"/>
  <c r="M22" i="7"/>
  <c r="M22" i="5"/>
  <c r="M21" i="4"/>
  <c r="M23" i="8"/>
  <c r="T19" i="8"/>
  <c r="F20" i="7"/>
  <c r="T19" i="3"/>
  <c r="F47" i="3"/>
  <c r="M17" i="5"/>
  <c r="F16" i="4"/>
  <c r="M16" i="4"/>
  <c r="H140" i="25"/>
  <c r="F52" i="6"/>
  <c r="F53" i="6"/>
  <c r="T21" i="5"/>
  <c r="M52" i="8"/>
  <c r="F23" i="8"/>
  <c r="M51" i="7"/>
  <c r="T20" i="4"/>
  <c r="F50" i="5"/>
  <c r="M20" i="7"/>
  <c r="T20" i="7"/>
  <c r="M18" i="8"/>
  <c r="F48" i="4"/>
  <c r="M50" i="5"/>
  <c r="M47" i="8"/>
  <c r="K87" i="52"/>
  <c r="K59" i="52"/>
  <c r="K63" i="52"/>
  <c r="K49" i="52"/>
  <c r="K68" i="52"/>
  <c r="K77" i="52"/>
  <c r="K37" i="52"/>
  <c r="K61" i="52"/>
  <c r="K82" i="52"/>
  <c r="K15" i="52"/>
  <c r="K65" i="52"/>
  <c r="K96" i="52"/>
  <c r="K91" i="52"/>
  <c r="K92" i="52"/>
  <c r="K89" i="52"/>
  <c r="K31" i="52"/>
  <c r="K74" i="52"/>
  <c r="K18" i="52"/>
  <c r="K51" i="52"/>
  <c r="K67" i="52"/>
  <c r="K83" i="52"/>
  <c r="F16" i="6" l="1"/>
  <c r="D55" i="3"/>
  <c r="F55" i="3" s="1"/>
  <c r="K25" i="5"/>
  <c r="M25" i="5" s="1"/>
  <c r="K55" i="3"/>
  <c r="M55" i="3" s="1"/>
  <c r="R25" i="5"/>
  <c r="T25" i="5" s="1"/>
  <c r="D25" i="4"/>
  <c r="F25" i="4" s="1"/>
  <c r="K25" i="4"/>
  <c r="M25" i="4" s="1"/>
  <c r="R25" i="4"/>
  <c r="T25" i="4" s="1"/>
  <c r="D54" i="6"/>
  <c r="F54" i="6" s="1"/>
  <c r="D24" i="7"/>
  <c r="F24" i="7" s="1"/>
  <c r="D54" i="8"/>
  <c r="F54" i="8" s="1"/>
  <c r="D25" i="3"/>
  <c r="F25" i="3" s="1"/>
  <c r="K54" i="6"/>
  <c r="M54" i="6" s="1"/>
  <c r="K24" i="7"/>
  <c r="M24" i="7" s="1"/>
  <c r="K54" i="8"/>
  <c r="M54" i="8" s="1"/>
  <c r="K25" i="3"/>
  <c r="M25" i="3" s="1"/>
  <c r="R24" i="7"/>
  <c r="T24" i="7" s="1"/>
  <c r="R25" i="3"/>
  <c r="T25" i="3" s="1"/>
  <c r="D55" i="5"/>
  <c r="F55" i="5" s="1"/>
  <c r="K55" i="5"/>
  <c r="M55" i="5" s="1"/>
  <c r="D24" i="6"/>
  <c r="F24" i="6" s="1"/>
  <c r="D54" i="7"/>
  <c r="F54" i="7" s="1"/>
  <c r="D24" i="8"/>
  <c r="F24" i="8" s="1"/>
  <c r="D55" i="4"/>
  <c r="F55" i="4" s="1"/>
  <c r="K24" i="6"/>
  <c r="M24" i="6" s="1"/>
  <c r="K54" i="7"/>
  <c r="M54" i="7" s="1"/>
  <c r="K24" i="8"/>
  <c r="M24" i="8" s="1"/>
  <c r="K55" i="4"/>
  <c r="M55" i="4" s="1"/>
  <c r="R24" i="6"/>
  <c r="T24" i="6" s="1"/>
  <c r="R24" i="8"/>
  <c r="T24" i="8" s="1"/>
  <c r="D25" i="5"/>
  <c r="F25" i="5" s="1"/>
  <c r="D29" i="6" l="1"/>
  <c r="F29" i="6" s="1"/>
  <c r="K27" i="4"/>
  <c r="M27" i="4" s="1"/>
  <c r="K56" i="4"/>
  <c r="M56" i="4" s="1"/>
  <c r="K26" i="4"/>
  <c r="M26" i="4" s="1"/>
  <c r="K57" i="7"/>
  <c r="M57" i="7" s="1"/>
  <c r="D55" i="8"/>
  <c r="F55" i="8" s="1"/>
  <c r="R27" i="5"/>
  <c r="T27" i="5" s="1"/>
  <c r="K28" i="8"/>
  <c r="M28" i="8" s="1"/>
  <c r="K27" i="3"/>
  <c r="M27" i="3" s="1"/>
  <c r="K55" i="8"/>
  <c r="M55" i="8" s="1"/>
  <c r="D56" i="6"/>
  <c r="F56" i="6" s="1"/>
  <c r="K26" i="8"/>
  <c r="M26" i="8" s="1"/>
  <c r="K56" i="7"/>
  <c r="M56" i="7" s="1"/>
  <c r="D56" i="5"/>
  <c r="F56" i="5" s="1"/>
  <c r="R28" i="3"/>
  <c r="T28" i="3" s="1"/>
  <c r="K58" i="6"/>
  <c r="M58" i="6" s="1"/>
  <c r="D57" i="8"/>
  <c r="F57" i="8" s="1"/>
  <c r="D28" i="4"/>
  <c r="F28" i="4" s="1"/>
  <c r="D27" i="5"/>
  <c r="F27" i="5" s="1"/>
  <c r="K57" i="4"/>
  <c r="M57" i="4" s="1"/>
  <c r="K27" i="8"/>
  <c r="M27" i="8" s="1"/>
  <c r="K57" i="5"/>
  <c r="M57" i="5" s="1"/>
  <c r="R27" i="7"/>
  <c r="T27" i="7" s="1"/>
  <c r="K58" i="5"/>
  <c r="M58" i="5" s="1"/>
  <c r="K59" i="8"/>
  <c r="M59" i="8" s="1"/>
  <c r="K25" i="7"/>
  <c r="M25" i="7" s="1"/>
  <c r="R29" i="8"/>
  <c r="T29" i="8" s="1"/>
  <c r="K29" i="8"/>
  <c r="M29" i="8" s="1"/>
  <c r="D28" i="8"/>
  <c r="F28" i="8" s="1"/>
  <c r="K56" i="5"/>
  <c r="M56" i="5" s="1"/>
  <c r="R27" i="3"/>
  <c r="T27" i="3" s="1"/>
  <c r="K56" i="8"/>
  <c r="M56" i="8" s="1"/>
  <c r="K28" i="7"/>
  <c r="M28" i="7" s="1"/>
  <c r="R27" i="4"/>
  <c r="T27" i="4" s="1"/>
  <c r="R29" i="5"/>
  <c r="T29" i="5" s="1"/>
  <c r="K27" i="6"/>
  <c r="M27" i="6" s="1"/>
  <c r="K59" i="5"/>
  <c r="M59" i="5" s="1"/>
  <c r="K58" i="8"/>
  <c r="M58" i="8" s="1"/>
  <c r="K57" i="8"/>
  <c r="M57" i="8" s="1"/>
  <c r="K26" i="7"/>
  <c r="M26" i="7" s="1"/>
  <c r="R26" i="4"/>
  <c r="T26" i="4" s="1"/>
  <c r="D29" i="4"/>
  <c r="F29" i="4" s="1"/>
  <c r="R28" i="5"/>
  <c r="T28" i="5" s="1"/>
  <c r="K26" i="6"/>
  <c r="M26" i="6" s="1"/>
  <c r="K56" i="6"/>
  <c r="M56" i="6" s="1"/>
  <c r="K55" i="6"/>
  <c r="M55" i="6" s="1"/>
  <c r="K58" i="3"/>
  <c r="M58" i="3" s="1"/>
  <c r="K29" i="5"/>
  <c r="M29" i="5" s="1"/>
  <c r="D29" i="5"/>
  <c r="F29" i="5" s="1"/>
  <c r="R27" i="6"/>
  <c r="T27" i="6" s="1"/>
  <c r="K59" i="4"/>
  <c r="M59" i="4" s="1"/>
  <c r="K59" i="7"/>
  <c r="M59" i="7" s="1"/>
  <c r="K29" i="6"/>
  <c r="M29" i="6" s="1"/>
  <c r="D56" i="4"/>
  <c r="F56" i="4" s="1"/>
  <c r="D26" i="6"/>
  <c r="F26" i="6" s="1"/>
  <c r="K28" i="3"/>
  <c r="M28" i="3" s="1"/>
  <c r="K29" i="7"/>
  <c r="M29" i="7" s="1"/>
  <c r="K59" i="6"/>
  <c r="M59" i="6" s="1"/>
  <c r="D29" i="3"/>
  <c r="F29" i="3" s="1"/>
  <c r="D57" i="6"/>
  <c r="F57" i="6" s="1"/>
  <c r="R29" i="4"/>
  <c r="T29" i="4" s="1"/>
  <c r="K28" i="4"/>
  <c r="M28" i="4" s="1"/>
  <c r="R26" i="5"/>
  <c r="T26" i="5" s="1"/>
  <c r="K27" i="5"/>
  <c r="M27" i="5" s="1"/>
  <c r="D59" i="3"/>
  <c r="F59" i="3" s="1"/>
  <c r="R29" i="6"/>
  <c r="T29" i="6" s="1"/>
  <c r="K58" i="4"/>
  <c r="M58" i="4" s="1"/>
  <c r="K58" i="7"/>
  <c r="M58" i="7" s="1"/>
  <c r="K55" i="7"/>
  <c r="M55" i="7" s="1"/>
  <c r="K25" i="6"/>
  <c r="M25" i="6" s="1"/>
  <c r="D59" i="4"/>
  <c r="F59" i="4" s="1"/>
  <c r="R28" i="7"/>
  <c r="T28" i="7" s="1"/>
  <c r="K29" i="3"/>
  <c r="M29" i="3" s="1"/>
  <c r="K57" i="6"/>
  <c r="M57" i="6" s="1"/>
  <c r="D29" i="7"/>
  <c r="F29" i="7" s="1"/>
  <c r="R28" i="4"/>
  <c r="T28" i="4" s="1"/>
  <c r="K28" i="5"/>
  <c r="M28" i="5" s="1"/>
  <c r="D56" i="3"/>
  <c r="F56" i="3" s="1"/>
  <c r="D28" i="5"/>
  <c r="F28" i="5" s="1"/>
  <c r="R26" i="8"/>
  <c r="T26" i="8" s="1"/>
  <c r="R28" i="6"/>
  <c r="T28" i="6" s="1"/>
  <c r="R26" i="6"/>
  <c r="T26" i="6" s="1"/>
  <c r="D57" i="4"/>
  <c r="F57" i="4" s="1"/>
  <c r="D27" i="8"/>
  <c r="F27" i="8" s="1"/>
  <c r="D59" i="7"/>
  <c r="F59" i="7" s="1"/>
  <c r="D58" i="7"/>
  <c r="F58" i="7" s="1"/>
  <c r="D28" i="6"/>
  <c r="F28" i="6" s="1"/>
  <c r="D59" i="5"/>
  <c r="F59" i="5" s="1"/>
  <c r="R29" i="3"/>
  <c r="T29" i="3" s="1"/>
  <c r="R29" i="7"/>
  <c r="T29" i="7" s="1"/>
  <c r="D27" i="3"/>
  <c r="F27" i="3" s="1"/>
  <c r="D59" i="8"/>
  <c r="F59" i="8" s="1"/>
  <c r="D58" i="8"/>
  <c r="F58" i="8" s="1"/>
  <c r="D27" i="7"/>
  <c r="F27" i="7" s="1"/>
  <c r="D55" i="6"/>
  <c r="F55" i="6" s="1"/>
  <c r="D59" i="6"/>
  <c r="F59" i="6" s="1"/>
  <c r="D26" i="4"/>
  <c r="F26" i="4" s="1"/>
  <c r="K59" i="3"/>
  <c r="M59" i="3" s="1"/>
  <c r="D58" i="3"/>
  <c r="F58" i="3" s="1"/>
  <c r="R25" i="8"/>
  <c r="T25" i="8" s="1"/>
  <c r="D26" i="8"/>
  <c r="F26" i="8" s="1"/>
  <c r="D27" i="6"/>
  <c r="F27" i="6" s="1"/>
  <c r="D57" i="5"/>
  <c r="F57" i="5" s="1"/>
  <c r="R26" i="7"/>
  <c r="T26" i="7" s="1"/>
  <c r="D26" i="3"/>
  <c r="F26" i="3" s="1"/>
  <c r="D28" i="7"/>
  <c r="F28" i="7" s="1"/>
  <c r="K57" i="3"/>
  <c r="M57" i="3" s="1"/>
  <c r="D26" i="5"/>
  <c r="F26" i="5" s="1"/>
  <c r="R27" i="8"/>
  <c r="T27" i="8" s="1"/>
  <c r="R28" i="8"/>
  <c r="T28" i="8" s="1"/>
  <c r="R25" i="6"/>
  <c r="T25" i="6" s="1"/>
  <c r="K25" i="8"/>
  <c r="M25" i="8" s="1"/>
  <c r="K28" i="6"/>
  <c r="M28" i="6" s="1"/>
  <c r="D58" i="4"/>
  <c r="F58" i="4" s="1"/>
  <c r="D25" i="8"/>
  <c r="F25" i="8" s="1"/>
  <c r="D29" i="8"/>
  <c r="F29" i="8" s="1"/>
  <c r="D25" i="6"/>
  <c r="F25" i="6" s="1"/>
  <c r="D58" i="5"/>
  <c r="F58" i="5" s="1"/>
  <c r="R26" i="3"/>
  <c r="T26" i="3" s="1"/>
  <c r="R25" i="7"/>
  <c r="T25" i="7" s="1"/>
  <c r="K26" i="3"/>
  <c r="M26" i="3" s="1"/>
  <c r="K27" i="7"/>
  <c r="M27" i="7" s="1"/>
  <c r="D28" i="3"/>
  <c r="F28" i="3" s="1"/>
  <c r="D56" i="8"/>
  <c r="F56" i="8" s="1"/>
  <c r="D25" i="7"/>
  <c r="F25" i="7" s="1"/>
  <c r="D26" i="7"/>
  <c r="F26" i="7" s="1"/>
  <c r="D58" i="6"/>
  <c r="F58" i="6" s="1"/>
  <c r="K29" i="4"/>
  <c r="M29" i="4" s="1"/>
  <c r="D27" i="4"/>
  <c r="F27" i="4" s="1"/>
  <c r="K56" i="3"/>
  <c r="M56" i="3" s="1"/>
  <c r="K26" i="5"/>
  <c r="M26" i="5" s="1"/>
  <c r="D57" i="3"/>
  <c r="F57" i="3" s="1"/>
  <c r="G30" i="2" l="1"/>
  <c r="G11" i="2"/>
  <c r="G25" i="2"/>
  <c r="G12" i="2"/>
  <c r="G23" i="2"/>
  <c r="G33" i="2"/>
  <c r="G31" i="2"/>
  <c r="G22" i="2"/>
  <c r="G14" i="2"/>
  <c r="G9" i="2"/>
  <c r="G21" i="2"/>
  <c r="G3" i="2"/>
  <c r="G7" i="2"/>
  <c r="G6" i="2"/>
  <c r="G32" i="2"/>
  <c r="G15" i="2"/>
  <c r="G5" i="2"/>
  <c r="G26" i="2"/>
  <c r="G19" i="2"/>
  <c r="G27" i="2"/>
  <c r="G2" i="2"/>
  <c r="G20" i="2"/>
  <c r="G24" i="2"/>
  <c r="G16" i="2"/>
  <c r="G13" i="2"/>
  <c r="G28" i="2"/>
  <c r="G8" i="2"/>
  <c r="G10" i="2"/>
  <c r="G4" i="2"/>
  <c r="K4" i="2" l="1"/>
  <c r="K10" i="2"/>
  <c r="K8" i="2"/>
  <c r="K13" i="2"/>
  <c r="K9" i="2"/>
  <c r="K15" i="2"/>
  <c r="K11" i="2"/>
  <c r="K12" i="2"/>
  <c r="K2" i="2"/>
  <c r="K5" i="2"/>
  <c r="K16" i="2"/>
  <c r="K3" i="2"/>
  <c r="K7" i="2"/>
  <c r="K6" i="2"/>
  <c r="K14" i="2"/>
  <c r="L132" i="25" l="1"/>
  <c r="L10" i="10" l="1"/>
  <c r="X232" i="10"/>
  <c r="L155" i="10"/>
  <c r="X124" i="10"/>
  <c r="L25" i="10"/>
  <c r="X74" i="10"/>
  <c r="X171" i="10"/>
  <c r="L96" i="10"/>
  <c r="X32" i="10"/>
  <c r="X189" i="10"/>
  <c r="L163" i="10"/>
  <c r="X92" i="10"/>
  <c r="L44" i="10"/>
  <c r="X209" i="10"/>
  <c r="X218" i="10"/>
  <c r="L91" i="10"/>
  <c r="X45" i="10"/>
  <c r="L13" i="10"/>
  <c r="X56" i="10"/>
  <c r="X41" i="10"/>
  <c r="L86" i="10"/>
  <c r="X63" i="10"/>
  <c r="L4" i="10"/>
  <c r="L178" i="10"/>
  <c r="X119" i="10"/>
  <c r="L71" i="10"/>
  <c r="X85" i="10"/>
  <c r="U219" i="10"/>
  <c r="K57" i="10"/>
  <c r="K50" i="10"/>
  <c r="U227" i="10"/>
  <c r="U204" i="10"/>
  <c r="K172" i="10"/>
  <c r="W171" i="10"/>
  <c r="K134" i="10"/>
  <c r="K98" i="10"/>
  <c r="U187" i="10"/>
  <c r="W219" i="10"/>
  <c r="W214" i="10"/>
  <c r="U73" i="10"/>
  <c r="K178" i="10"/>
  <c r="I160" i="10"/>
  <c r="L56" i="10"/>
  <c r="X18" i="10"/>
  <c r="X133" i="10"/>
  <c r="L51" i="10"/>
  <c r="X108" i="10"/>
  <c r="L37" i="10"/>
  <c r="X25" i="10"/>
  <c r="X237" i="10"/>
  <c r="L135" i="10"/>
  <c r="X109" i="10"/>
  <c r="L21" i="10"/>
  <c r="L165" i="10"/>
  <c r="X136" i="10"/>
  <c r="L127" i="10"/>
  <c r="X20" i="10"/>
  <c r="X161" i="10"/>
  <c r="L181" i="10"/>
  <c r="X186" i="10"/>
  <c r="L138" i="10"/>
  <c r="X71" i="10"/>
  <c r="X182" i="10"/>
  <c r="L85" i="10"/>
  <c r="X129" i="10"/>
  <c r="L27" i="10"/>
  <c r="X34" i="10"/>
  <c r="X157" i="10"/>
  <c r="W209" i="10"/>
  <c r="U179" i="10"/>
  <c r="U118" i="10"/>
  <c r="U222" i="10"/>
  <c r="W218" i="10"/>
  <c r="I16" i="10"/>
  <c r="W157" i="10"/>
  <c r="U165" i="10"/>
  <c r="K137" i="10"/>
  <c r="U50" i="10"/>
  <c r="W127" i="10"/>
  <c r="I4" i="10"/>
  <c r="U62" i="10"/>
  <c r="U151" i="10"/>
  <c r="I32" i="10"/>
  <c r="U206" i="10"/>
  <c r="L39" i="10"/>
  <c r="X151" i="10"/>
  <c r="X68" i="10"/>
  <c r="L153" i="10"/>
  <c r="X23" i="10"/>
  <c r="L47" i="10"/>
  <c r="X8" i="10"/>
  <c r="X93" i="10"/>
  <c r="L115" i="10"/>
  <c r="X33" i="10"/>
  <c r="X192" i="10"/>
  <c r="L124" i="10"/>
  <c r="X121" i="10"/>
  <c r="L53" i="10"/>
  <c r="X65" i="10"/>
  <c r="X233" i="10"/>
  <c r="L133" i="10"/>
  <c r="X125" i="10"/>
  <c r="L49" i="10"/>
  <c r="X17" i="10"/>
  <c r="X239" i="10"/>
  <c r="L75" i="10"/>
  <c r="X187" i="10"/>
  <c r="L5" i="10"/>
  <c r="L164" i="10"/>
  <c r="X168" i="10"/>
  <c r="W61" i="10"/>
  <c r="U58" i="10"/>
  <c r="K62" i="10"/>
  <c r="I158" i="10"/>
  <c r="U224" i="10"/>
  <c r="W63" i="10"/>
  <c r="I85" i="10"/>
  <c r="U170" i="10"/>
  <c r="U38" i="10"/>
  <c r="U114" i="10"/>
  <c r="W13" i="10"/>
  <c r="W236" i="10"/>
  <c r="W110" i="10"/>
  <c r="U169" i="10"/>
  <c r="K138" i="10"/>
  <c r="X27" i="10"/>
  <c r="L111" i="10"/>
  <c r="X127" i="10"/>
  <c r="X3" i="10"/>
  <c r="X166" i="10"/>
  <c r="X190" i="10"/>
  <c r="L55" i="10"/>
  <c r="W50" i="10"/>
  <c r="W54" i="10"/>
  <c r="K60" i="10"/>
  <c r="W93" i="10"/>
  <c r="I46" i="10"/>
  <c r="I36" i="10"/>
  <c r="W224" i="10"/>
  <c r="K28" i="10"/>
  <c r="U237" i="10"/>
  <c r="K169" i="10"/>
  <c r="U136" i="10"/>
  <c r="W94" i="10"/>
  <c r="I37" i="10"/>
  <c r="K150" i="10"/>
  <c r="I38" i="10"/>
  <c r="U57" i="10"/>
  <c r="K115" i="10"/>
  <c r="W43" i="10"/>
  <c r="U127" i="10"/>
  <c r="U235" i="10"/>
  <c r="U135" i="10"/>
  <c r="W147" i="10"/>
  <c r="K52" i="10"/>
  <c r="I73" i="10"/>
  <c r="W222" i="10"/>
  <c r="U82" i="10"/>
  <c r="U124" i="10"/>
  <c r="K58" i="10"/>
  <c r="K11" i="10"/>
  <c r="K130" i="10"/>
  <c r="I49" i="10"/>
  <c r="U180" i="10"/>
  <c r="W17" i="10"/>
  <c r="W39" i="10"/>
  <c r="U134" i="10"/>
  <c r="K158" i="10"/>
  <c r="I66" i="10"/>
  <c r="I139" i="10"/>
  <c r="K171" i="10"/>
  <c r="K123" i="10"/>
  <c r="I141" i="10"/>
  <c r="W132" i="10"/>
  <c r="W64" i="10"/>
  <c r="U140" i="10"/>
  <c r="U26" i="10"/>
  <c r="K25" i="10"/>
  <c r="I30" i="10"/>
  <c r="I41" i="10"/>
  <c r="W211" i="10"/>
  <c r="K74" i="10"/>
  <c r="W163" i="10"/>
  <c r="W200" i="10"/>
  <c r="W35" i="10"/>
  <c r="U85" i="10"/>
  <c r="I74" i="10"/>
  <c r="W241" i="10"/>
  <c r="X183" i="10"/>
  <c r="L84" i="10"/>
  <c r="X191" i="10"/>
  <c r="L99" i="10"/>
  <c r="X179" i="10"/>
  <c r="L176" i="10"/>
  <c r="X139" i="10"/>
  <c r="W42" i="10"/>
  <c r="W166" i="10"/>
  <c r="W78" i="10"/>
  <c r="U94" i="10"/>
  <c r="U55" i="10"/>
  <c r="K135" i="10"/>
  <c r="I55" i="10"/>
  <c r="W14" i="10"/>
  <c r="W37" i="10"/>
  <c r="I157" i="10"/>
  <c r="I50" i="10"/>
  <c r="U13" i="10"/>
  <c r="U236" i="10"/>
  <c r="K110" i="10"/>
  <c r="U188" i="10"/>
  <c r="K166" i="10"/>
  <c r="K5" i="10"/>
  <c r="U67" i="10"/>
  <c r="I7" i="10"/>
  <c r="W25" i="10"/>
  <c r="W167" i="10"/>
  <c r="K49" i="10"/>
  <c r="I9" i="10"/>
  <c r="U11" i="10"/>
  <c r="U97" i="10"/>
  <c r="U106" i="10"/>
  <c r="I43" i="10"/>
  <c r="U91" i="10"/>
  <c r="I83" i="10"/>
  <c r="I132" i="10"/>
  <c r="K59" i="10"/>
  <c r="U47" i="10"/>
  <c r="I171" i="10"/>
  <c r="W172" i="10"/>
  <c r="U95" i="10"/>
  <c r="U139" i="10"/>
  <c r="W60" i="10"/>
  <c r="K89" i="10"/>
  <c r="U80" i="10"/>
  <c r="U115" i="10"/>
  <c r="K144" i="10"/>
  <c r="W212" i="10"/>
  <c r="I35" i="10"/>
  <c r="X126" i="10"/>
  <c r="L116" i="10"/>
  <c r="X212" i="10"/>
  <c r="L147" i="10"/>
  <c r="L102" i="10"/>
  <c r="L92" i="10"/>
  <c r="U119" i="10"/>
  <c r="R129" i="10"/>
  <c r="W221" i="10"/>
  <c r="W202" i="10"/>
  <c r="K142" i="10"/>
  <c r="W158" i="10"/>
  <c r="K44" i="10"/>
  <c r="I134" i="10"/>
  <c r="W160" i="10"/>
  <c r="U42" i="10"/>
  <c r="D43" i="6"/>
  <c r="K2" i="10"/>
  <c r="W113" i="10"/>
  <c r="K113" i="10"/>
  <c r="U111" i="10"/>
  <c r="X35" i="10"/>
  <c r="L14" i="10"/>
  <c r="X22" i="10"/>
  <c r="L109" i="10"/>
  <c r="X140" i="10"/>
  <c r="L121" i="10"/>
  <c r="X147" i="10"/>
  <c r="I138" i="10"/>
  <c r="I108" i="10"/>
  <c r="W79" i="10"/>
  <c r="W38" i="10"/>
  <c r="W77" i="10"/>
  <c r="U199" i="10"/>
  <c r="U79" i="10"/>
  <c r="I80" i="10"/>
  <c r="W137" i="10"/>
  <c r="U166" i="10"/>
  <c r="K80" i="10"/>
  <c r="K64" i="10"/>
  <c r="U141" i="10"/>
  <c r="U78" i="10"/>
  <c r="W85" i="10"/>
  <c r="I149" i="10"/>
  <c r="I125" i="10"/>
  <c r="K152" i="10"/>
  <c r="U83" i="10"/>
  <c r="I87" i="10"/>
  <c r="U84" i="10"/>
  <c r="U121" i="10"/>
  <c r="W40" i="10"/>
  <c r="U37" i="10"/>
  <c r="U69" i="10"/>
  <c r="K143" i="10"/>
  <c r="U33" i="10"/>
  <c r="U203" i="10"/>
  <c r="W58" i="10"/>
  <c r="I77" i="10"/>
  <c r="W215" i="10"/>
  <c r="K38" i="10"/>
  <c r="K128" i="10"/>
  <c r="W148" i="10"/>
  <c r="W235" i="10"/>
  <c r="W145" i="10"/>
  <c r="W146" i="10"/>
  <c r="K87" i="10"/>
  <c r="W19" i="10"/>
  <c r="K73" i="10"/>
  <c r="U221" i="10"/>
  <c r="U21" i="10"/>
  <c r="W62" i="10"/>
  <c r="I42" i="10"/>
  <c r="I98" i="10"/>
  <c r="W118" i="10"/>
  <c r="W135" i="10"/>
  <c r="K77" i="10"/>
  <c r="I47" i="10"/>
  <c r="I169" i="10"/>
  <c r="I136" i="10"/>
  <c r="K22" i="10"/>
  <c r="I64" i="10"/>
  <c r="U112" i="10"/>
  <c r="I75" i="10"/>
  <c r="W124" i="10"/>
  <c r="K96" i="10"/>
  <c r="W220" i="10"/>
  <c r="R195" i="10"/>
  <c r="I19" i="10"/>
  <c r="U240" i="10"/>
  <c r="U65" i="10"/>
  <c r="W141" i="10"/>
  <c r="W142" i="10"/>
  <c r="K145" i="10"/>
  <c r="K27" i="10"/>
  <c r="U130" i="10"/>
  <c r="U189" i="10"/>
  <c r="I62" i="10"/>
  <c r="I154" i="10"/>
  <c r="W144" i="10"/>
  <c r="U210" i="10"/>
  <c r="U182" i="10"/>
  <c r="X128" i="10"/>
  <c r="L31" i="10"/>
  <c r="W75" i="10"/>
  <c r="W44" i="10"/>
  <c r="W232" i="10"/>
  <c r="U34" i="10"/>
  <c r="K45" i="10"/>
  <c r="W180" i="10"/>
  <c r="W34" i="10"/>
  <c r="I21" i="10"/>
  <c r="U162" i="10"/>
  <c r="W129" i="10"/>
  <c r="U148" i="10"/>
  <c r="K118" i="10"/>
  <c r="W24" i="10"/>
  <c r="I6" i="10"/>
  <c r="U126" i="10"/>
  <c r="I2" i="10"/>
  <c r="W187" i="10"/>
  <c r="W191" i="10"/>
  <c r="X7" i="10"/>
  <c r="L129" i="10"/>
  <c r="R213" i="10"/>
  <c r="K32" i="10"/>
  <c r="U137" i="10"/>
  <c r="I11" i="10"/>
  <c r="X175" i="10"/>
  <c r="X24" i="10"/>
  <c r="W2" i="10"/>
  <c r="K67" i="10"/>
  <c r="K36" i="10"/>
  <c r="W198" i="10"/>
  <c r="D44" i="7"/>
  <c r="W23" i="10"/>
  <c r="I34" i="10"/>
  <c r="U128" i="10"/>
  <c r="I172" i="10"/>
  <c r="K162" i="10"/>
  <c r="I173" i="10"/>
  <c r="W20" i="10"/>
  <c r="K181" i="10"/>
  <c r="I131" i="10"/>
  <c r="R13" i="4"/>
  <c r="U92" i="10"/>
  <c r="L137" i="10"/>
  <c r="X158" i="10"/>
  <c r="L82" i="10"/>
  <c r="X173" i="10"/>
  <c r="X224" i="10"/>
  <c r="L145" i="10"/>
  <c r="X131" i="10"/>
  <c r="L16" i="10"/>
  <c r="X40" i="10"/>
  <c r="X143" i="10"/>
  <c r="L123" i="10"/>
  <c r="X75" i="10"/>
  <c r="L3" i="10"/>
  <c r="L174" i="10"/>
  <c r="X170" i="10"/>
  <c r="L58" i="10"/>
  <c r="X123" i="10"/>
  <c r="X178" i="10"/>
  <c r="L158" i="10"/>
  <c r="X100" i="10"/>
  <c r="L107" i="10"/>
  <c r="X104" i="10"/>
  <c r="X203" i="10"/>
  <c r="L114" i="10"/>
  <c r="X46" i="10"/>
  <c r="L17" i="10"/>
  <c r="U76" i="10"/>
  <c r="K29" i="10"/>
  <c r="K180" i="10"/>
  <c r="W21" i="10"/>
  <c r="I109" i="10"/>
  <c r="K111" i="10"/>
  <c r="K84" i="10"/>
  <c r="K12" i="10"/>
  <c r="U43" i="10"/>
  <c r="U30" i="10"/>
  <c r="W31" i="10"/>
  <c r="K78" i="10"/>
  <c r="W96" i="10"/>
  <c r="W205" i="10"/>
  <c r="I28" i="10"/>
  <c r="X2" i="10"/>
  <c r="L151" i="10"/>
  <c r="X202" i="10"/>
  <c r="L59" i="10"/>
  <c r="X21" i="10"/>
  <c r="X215" i="10"/>
  <c r="L94" i="10"/>
  <c r="X159" i="10"/>
  <c r="L74" i="10"/>
  <c r="X62" i="10"/>
  <c r="X205" i="10"/>
  <c r="L113" i="10"/>
  <c r="X174" i="10"/>
  <c r="L106" i="10"/>
  <c r="X4" i="10"/>
  <c r="X132" i="10"/>
  <c r="L90" i="10"/>
  <c r="X72" i="10"/>
  <c r="X240" i="10"/>
  <c r="L150" i="10"/>
  <c r="X195" i="10"/>
  <c r="L87" i="10"/>
  <c r="X64" i="10"/>
  <c r="X213" i="10"/>
  <c r="L89" i="10"/>
  <c r="X61" i="10"/>
  <c r="U89" i="10"/>
  <c r="I159" i="10"/>
  <c r="W239" i="10"/>
  <c r="W115" i="10"/>
  <c r="U90" i="10"/>
  <c r="U110" i="10"/>
  <c r="U202" i="10"/>
  <c r="W46" i="10"/>
  <c r="I68" i="10"/>
  <c r="W233" i="10"/>
  <c r="W189" i="10"/>
  <c r="K105" i="10"/>
  <c r="W4" i="10"/>
  <c r="U146" i="10"/>
  <c r="U209" i="10"/>
  <c r="U133" i="10"/>
  <c r="X194" i="10"/>
  <c r="L157" i="10"/>
  <c r="X86" i="10"/>
  <c r="L46" i="10"/>
  <c r="X28" i="10"/>
  <c r="X227" i="10"/>
  <c r="L162" i="10"/>
  <c r="X54" i="10"/>
  <c r="L40" i="10"/>
  <c r="X5" i="10"/>
  <c r="X226" i="10"/>
  <c r="L63" i="10"/>
  <c r="X58" i="10"/>
  <c r="L9" i="10"/>
  <c r="L132" i="10"/>
  <c r="X49" i="10"/>
  <c r="L97" i="10"/>
  <c r="X134" i="10"/>
  <c r="X164" i="10"/>
  <c r="L130" i="10"/>
  <c r="X118" i="10"/>
  <c r="L43" i="10"/>
  <c r="X13" i="10"/>
  <c r="X144" i="10"/>
  <c r="L100" i="10"/>
  <c r="X146" i="10"/>
  <c r="I90" i="10"/>
  <c r="I89" i="10"/>
  <c r="I142" i="10"/>
  <c r="K112" i="10"/>
  <c r="U99" i="10"/>
  <c r="U230" i="10"/>
  <c r="K65" i="10"/>
  <c r="I135" i="10"/>
  <c r="K107" i="10"/>
  <c r="W223" i="10"/>
  <c r="U229" i="10"/>
  <c r="U25" i="10"/>
  <c r="U163" i="10"/>
  <c r="R12" i="4"/>
  <c r="K155" i="10"/>
  <c r="L83" i="10"/>
  <c r="X83" i="10"/>
  <c r="L148" i="10"/>
  <c r="X169" i="10"/>
  <c r="L161" i="10"/>
  <c r="X176" i="10"/>
  <c r="X16" i="10"/>
  <c r="W105" i="10"/>
  <c r="I148" i="10"/>
  <c r="I100" i="10"/>
  <c r="K71" i="10"/>
  <c r="U153" i="10"/>
  <c r="I112" i="10"/>
  <c r="W99" i="10"/>
  <c r="W130" i="10"/>
  <c r="K119" i="10"/>
  <c r="K9" i="10"/>
  <c r="W98" i="10"/>
  <c r="W97" i="10"/>
  <c r="W106" i="10"/>
  <c r="K43" i="10"/>
  <c r="K20" i="10"/>
  <c r="I147" i="10"/>
  <c r="U198" i="10"/>
  <c r="I20" i="10"/>
  <c r="U238" i="10"/>
  <c r="U176" i="10"/>
  <c r="I94" i="10"/>
  <c r="I110" i="10"/>
  <c r="U120" i="10"/>
  <c r="U218" i="10"/>
  <c r="W153" i="10"/>
  <c r="K40" i="10"/>
  <c r="I176" i="10"/>
  <c r="W121" i="10"/>
  <c r="W196" i="10"/>
  <c r="K70" i="10"/>
  <c r="W86" i="10"/>
  <c r="U6" i="10"/>
  <c r="R205" i="10"/>
  <c r="W84" i="10"/>
  <c r="W16" i="10"/>
  <c r="U40" i="10"/>
  <c r="K148" i="10"/>
  <c r="U4" i="10"/>
  <c r="K104" i="10"/>
  <c r="K93" i="10"/>
  <c r="W203" i="10"/>
  <c r="W95" i="10"/>
  <c r="W134" i="10"/>
  <c r="I31" i="10"/>
  <c r="W207" i="10"/>
  <c r="K75" i="10"/>
  <c r="U75" i="10"/>
  <c r="K151" i="10"/>
  <c r="U18" i="10"/>
  <c r="U194" i="10"/>
  <c r="W47" i="10"/>
  <c r="W80" i="10"/>
  <c r="W26" i="10"/>
  <c r="K81" i="10"/>
  <c r="U107" i="10"/>
  <c r="W169" i="10"/>
  <c r="W41" i="10"/>
  <c r="I116" i="10"/>
  <c r="X185" i="10"/>
  <c r="X95" i="10"/>
  <c r="L54" i="10"/>
  <c r="X69" i="10"/>
  <c r="L88" i="10"/>
  <c r="X228" i="10"/>
  <c r="R184" i="10"/>
  <c r="I155" i="10"/>
  <c r="K92" i="10"/>
  <c r="U167" i="10"/>
  <c r="K117" i="10"/>
  <c r="W114" i="10"/>
  <c r="I122" i="10"/>
  <c r="I79" i="10"/>
  <c r="U20" i="10"/>
  <c r="W119" i="10"/>
  <c r="I97" i="10"/>
  <c r="K131" i="10"/>
  <c r="U183" i="10"/>
  <c r="W199" i="10"/>
  <c r="I115" i="10"/>
  <c r="W108" i="10"/>
  <c r="K44" i="7"/>
  <c r="I3" i="10"/>
  <c r="I162" i="10"/>
  <c r="K179" i="10"/>
  <c r="W185" i="10"/>
  <c r="K21" i="10"/>
  <c r="U36" i="10"/>
  <c r="I174" i="10"/>
  <c r="W102" i="10"/>
  <c r="U74" i="10"/>
  <c r="U72" i="10"/>
  <c r="W227" i="10"/>
  <c r="U28" i="10"/>
  <c r="I92" i="10"/>
  <c r="I84" i="10"/>
  <c r="K86" i="10"/>
  <c r="I143" i="10"/>
  <c r="U101" i="10"/>
  <c r="K34" i="10"/>
  <c r="I5" i="10"/>
  <c r="K31" i="10"/>
  <c r="K100" i="10"/>
  <c r="I8" i="10"/>
  <c r="K127" i="10"/>
  <c r="K122" i="10"/>
  <c r="K56" i="10"/>
  <c r="K157" i="10"/>
  <c r="W66" i="10"/>
  <c r="L73" i="10"/>
  <c r="X80" i="10"/>
  <c r="L98" i="10"/>
  <c r="X188" i="10"/>
  <c r="X43" i="10"/>
  <c r="X167" i="10"/>
  <c r="W104" i="10"/>
  <c r="U185" i="10"/>
  <c r="K4" i="10"/>
  <c r="I39" i="10"/>
  <c r="W30" i="10"/>
  <c r="U157" i="10"/>
  <c r="W173" i="10"/>
  <c r="R91" i="10"/>
  <c r="W109" i="10"/>
  <c r="K99" i="10"/>
  <c r="I163" i="10"/>
  <c r="U225" i="10"/>
  <c r="W138" i="10"/>
  <c r="W53" i="10"/>
  <c r="U213" i="10"/>
  <c r="X114" i="10"/>
  <c r="L167" i="10"/>
  <c r="X76" i="10"/>
  <c r="X79" i="10"/>
  <c r="L41" i="10"/>
  <c r="X211" i="10"/>
  <c r="R217" i="10"/>
  <c r="U51" i="10"/>
  <c r="K51" i="10"/>
  <c r="U10" i="10"/>
  <c r="K42" i="10"/>
  <c r="U208" i="10"/>
  <c r="K136" i="10"/>
  <c r="W71" i="10"/>
  <c r="I111" i="10"/>
  <c r="R183" i="10"/>
  <c r="U8" i="10"/>
  <c r="W12" i="10"/>
  <c r="U68" i="10"/>
  <c r="K13" i="10"/>
  <c r="U150" i="10"/>
  <c r="K8" i="10"/>
  <c r="K26" i="10"/>
  <c r="K68" i="10"/>
  <c r="W126" i="10"/>
  <c r="I76" i="10"/>
  <c r="I82" i="10"/>
  <c r="I133" i="10"/>
  <c r="U216" i="10"/>
  <c r="W161" i="10"/>
  <c r="K10" i="10"/>
  <c r="U77" i="10"/>
  <c r="K72" i="10"/>
  <c r="W217" i="10"/>
  <c r="W230" i="10"/>
  <c r="W188" i="10"/>
  <c r="W195" i="10"/>
  <c r="I153" i="10"/>
  <c r="I106" i="10"/>
  <c r="W89" i="10"/>
  <c r="K108" i="10"/>
  <c r="U98" i="10"/>
  <c r="I65" i="10"/>
  <c r="I52" i="10"/>
  <c r="I117" i="10"/>
  <c r="W67" i="10"/>
  <c r="I40" i="10"/>
  <c r="K176" i="10"/>
  <c r="U16" i="10"/>
  <c r="U147" i="10"/>
  <c r="K90" i="10"/>
  <c r="U44" i="10"/>
  <c r="I107" i="10"/>
  <c r="U197" i="10"/>
  <c r="I86" i="10"/>
  <c r="W69" i="10"/>
  <c r="I105" i="10"/>
  <c r="U5" i="10"/>
  <c r="U29" i="10"/>
  <c r="I61" i="10"/>
  <c r="I170" i="10"/>
  <c r="U24" i="10"/>
  <c r="I57" i="10"/>
  <c r="W28" i="10"/>
  <c r="K12" i="7"/>
  <c r="L101" i="10"/>
  <c r="X110" i="10"/>
  <c r="X150" i="10"/>
  <c r="L173" i="10"/>
  <c r="X141" i="10"/>
  <c r="L154" i="10"/>
  <c r="X112" i="10"/>
  <c r="X223" i="10"/>
  <c r="L105" i="10"/>
  <c r="X101" i="10"/>
  <c r="L38" i="10"/>
  <c r="X15" i="10"/>
  <c r="X160" i="10"/>
  <c r="L141" i="10"/>
  <c r="X152" i="10"/>
  <c r="L26" i="10"/>
  <c r="L180" i="10"/>
  <c r="X66" i="10"/>
  <c r="L112" i="10"/>
  <c r="X199" i="10"/>
  <c r="X204" i="10"/>
  <c r="L131" i="10"/>
  <c r="X214" i="10"/>
  <c r="L66" i="10"/>
  <c r="X19" i="10"/>
  <c r="X87" i="10"/>
  <c r="I23" i="10"/>
  <c r="K66" i="10"/>
  <c r="U3" i="10"/>
  <c r="I67" i="10"/>
  <c r="W117" i="10"/>
  <c r="I137" i="10"/>
  <c r="U48" i="10"/>
  <c r="U60" i="10"/>
  <c r="I71" i="10"/>
  <c r="U35" i="10"/>
  <c r="W32" i="10"/>
  <c r="I144" i="10"/>
  <c r="U113" i="10"/>
  <c r="K17" i="10"/>
  <c r="U184" i="10"/>
  <c r="L32" i="10"/>
  <c r="X217" i="10"/>
  <c r="L79" i="10"/>
  <c r="X120" i="10"/>
  <c r="L7" i="10"/>
  <c r="L146" i="10"/>
  <c r="X196" i="10"/>
  <c r="L120" i="10"/>
  <c r="X103" i="10"/>
  <c r="X67" i="10"/>
  <c r="L171" i="10"/>
  <c r="X122" i="10"/>
  <c r="L77" i="10"/>
  <c r="X36" i="10"/>
  <c r="X184" i="10"/>
  <c r="L170" i="10"/>
  <c r="X88" i="10"/>
  <c r="L34" i="10"/>
  <c r="X10" i="10"/>
  <c r="X149" i="10"/>
  <c r="L81" i="10"/>
  <c r="X37" i="10"/>
  <c r="X153" i="10"/>
  <c r="L69" i="10"/>
  <c r="X94" i="10"/>
  <c r="L80" i="10"/>
  <c r="X47" i="10"/>
  <c r="W149" i="10"/>
  <c r="W213" i="10"/>
  <c r="U125" i="10"/>
  <c r="I181" i="10"/>
  <c r="U49" i="10"/>
  <c r="W10" i="10"/>
  <c r="W6" i="10"/>
  <c r="R224" i="10"/>
  <c r="R131" i="10"/>
  <c r="I179" i="10"/>
  <c r="W116" i="10"/>
  <c r="W206" i="10"/>
  <c r="U142" i="10"/>
  <c r="K14" i="7"/>
  <c r="W33" i="10"/>
  <c r="L122" i="10"/>
  <c r="X221" i="10"/>
  <c r="L45" i="10"/>
  <c r="X156" i="10"/>
  <c r="X172" i="10"/>
  <c r="L149" i="10"/>
  <c r="X181" i="10"/>
  <c r="L61" i="10"/>
  <c r="X59" i="10"/>
  <c r="X234" i="10"/>
  <c r="L142" i="10"/>
  <c r="X78" i="10"/>
  <c r="L179" i="10"/>
  <c r="X29" i="10"/>
  <c r="X222" i="10"/>
  <c r="L70" i="10"/>
  <c r="X52" i="10"/>
  <c r="L12" i="10"/>
  <c r="L166" i="10"/>
  <c r="X137" i="10"/>
  <c r="L57" i="10"/>
  <c r="X14" i="10"/>
  <c r="X97" i="10"/>
  <c r="L139" i="10"/>
  <c r="X60" i="10"/>
  <c r="L36" i="10"/>
  <c r="X30" i="10"/>
  <c r="R189" i="10"/>
  <c r="W103" i="10"/>
  <c r="U93" i="10"/>
  <c r="I121" i="10"/>
  <c r="U52" i="10"/>
  <c r="W201" i="10"/>
  <c r="I126" i="10"/>
  <c r="K160" i="10"/>
  <c r="R169" i="10"/>
  <c r="W182" i="10"/>
  <c r="U220" i="10"/>
  <c r="W51" i="10"/>
  <c r="K24" i="10"/>
  <c r="R198" i="10"/>
  <c r="K116" i="10"/>
  <c r="X73" i="10"/>
  <c r="L35" i="10"/>
  <c r="X165" i="10"/>
  <c r="L33" i="10"/>
  <c r="X155" i="10"/>
  <c r="L117" i="10"/>
  <c r="K37" i="10"/>
  <c r="W231" i="10"/>
  <c r="K153" i="10"/>
  <c r="U145" i="10"/>
  <c r="U103" i="10"/>
  <c r="K88" i="10"/>
  <c r="I123" i="10"/>
  <c r="W123" i="10"/>
  <c r="W131" i="10"/>
  <c r="K174" i="10"/>
  <c r="U231" i="10"/>
  <c r="W72" i="10"/>
  <c r="U116" i="10"/>
  <c r="W143" i="10"/>
  <c r="K146" i="10"/>
  <c r="D44" i="4"/>
  <c r="W65" i="10"/>
  <c r="R108" i="10"/>
  <c r="I127" i="10"/>
  <c r="I177" i="10"/>
  <c r="W45" i="10"/>
  <c r="W159" i="10"/>
  <c r="I168" i="10"/>
  <c r="W59" i="10"/>
  <c r="I63" i="10"/>
  <c r="K76" i="10"/>
  <c r="U158" i="10"/>
  <c r="K41" i="10"/>
  <c r="W92" i="10"/>
  <c r="U233" i="10"/>
  <c r="W128" i="10"/>
  <c r="W216" i="10"/>
  <c r="I146" i="10"/>
  <c r="W226" i="10"/>
  <c r="K173" i="10"/>
  <c r="W120" i="10"/>
  <c r="W27" i="10"/>
  <c r="U196" i="10"/>
  <c r="I78" i="10"/>
  <c r="K133" i="10"/>
  <c r="W192" i="10"/>
  <c r="U159" i="10"/>
  <c r="U100" i="10"/>
  <c r="W164" i="10"/>
  <c r="U2" i="10"/>
  <c r="L126" i="10"/>
  <c r="X113" i="10"/>
  <c r="X38" i="10"/>
  <c r="L78" i="10"/>
  <c r="W112" i="10"/>
  <c r="K149" i="10"/>
  <c r="U70" i="10"/>
  <c r="U31" i="10"/>
  <c r="U175" i="10"/>
  <c r="I18" i="10"/>
  <c r="U54" i="10"/>
  <c r="W152" i="10"/>
  <c r="I24" i="10"/>
  <c r="D43" i="3"/>
  <c r="R120" i="10"/>
  <c r="U168" i="10"/>
  <c r="W9" i="10"/>
  <c r="K141" i="10"/>
  <c r="K85" i="10"/>
  <c r="K121" i="10"/>
  <c r="I25" i="10"/>
  <c r="D13" i="8"/>
  <c r="W11" i="10"/>
  <c r="K101" i="10"/>
  <c r="U15" i="10"/>
  <c r="K82" i="10"/>
  <c r="I124" i="10"/>
  <c r="W228" i="10"/>
  <c r="W73" i="10"/>
  <c r="X84" i="10"/>
  <c r="L19" i="10"/>
  <c r="X70" i="10"/>
  <c r="K170" i="10"/>
  <c r="U191" i="10"/>
  <c r="U23" i="10"/>
  <c r="U226" i="10"/>
  <c r="I113" i="10"/>
  <c r="K177" i="10"/>
  <c r="W176" i="10"/>
  <c r="L95" i="10"/>
  <c r="L177" i="10"/>
  <c r="X106" i="10"/>
  <c r="X235" i="10"/>
  <c r="W68" i="10"/>
  <c r="I48" i="10"/>
  <c r="I151" i="10"/>
  <c r="W56" i="10"/>
  <c r="U129" i="10"/>
  <c r="U161" i="10"/>
  <c r="W70" i="10"/>
  <c r="I161" i="10"/>
  <c r="U232" i="10"/>
  <c r="I140" i="10"/>
  <c r="K63" i="10"/>
  <c r="I180" i="10"/>
  <c r="K6" i="10"/>
  <c r="D43" i="4"/>
  <c r="W125" i="10"/>
  <c r="W194" i="10"/>
  <c r="I88" i="10"/>
  <c r="I101" i="10"/>
  <c r="W3" i="10"/>
  <c r="W88" i="10"/>
  <c r="U32" i="10"/>
  <c r="U71" i="10"/>
  <c r="U64" i="10"/>
  <c r="I72" i="10"/>
  <c r="W234" i="10"/>
  <c r="L15" i="10"/>
  <c r="L168" i="10"/>
  <c r="X198" i="10"/>
  <c r="L110" i="10"/>
  <c r="X42" i="10"/>
  <c r="X231" i="10"/>
  <c r="L169" i="10"/>
  <c r="X154" i="10"/>
  <c r="L118" i="10"/>
  <c r="X210" i="10"/>
  <c r="X77" i="10"/>
  <c r="L175" i="10"/>
  <c r="X206" i="10"/>
  <c r="L60" i="10"/>
  <c r="X26" i="10"/>
  <c r="X96" i="10"/>
  <c r="L159" i="10"/>
  <c r="X39" i="10"/>
  <c r="L18" i="10"/>
  <c r="L30" i="10"/>
  <c r="X135" i="10"/>
  <c r="L29" i="10"/>
  <c r="X138" i="10"/>
  <c r="X219" i="10"/>
  <c r="L28" i="10"/>
  <c r="X201" i="10"/>
  <c r="W101" i="10"/>
  <c r="K55" i="10"/>
  <c r="K91" i="10"/>
  <c r="I93" i="10"/>
  <c r="W18" i="10"/>
  <c r="I103" i="10"/>
  <c r="K139" i="10"/>
  <c r="U117" i="10"/>
  <c r="R159" i="10"/>
  <c r="W197" i="10"/>
  <c r="K30" i="10"/>
  <c r="I56" i="10"/>
  <c r="I10" i="10"/>
  <c r="K102" i="10"/>
  <c r="U217" i="10"/>
  <c r="L108" i="10"/>
  <c r="X238" i="10"/>
  <c r="L22" i="10"/>
  <c r="X12" i="10"/>
  <c r="X105" i="10"/>
  <c r="L72" i="10"/>
  <c r="X130" i="10"/>
  <c r="L23" i="10"/>
  <c r="L125" i="10"/>
  <c r="X98" i="10"/>
  <c r="L103" i="10"/>
  <c r="X90" i="10"/>
  <c r="X225" i="10"/>
  <c r="L64" i="10"/>
  <c r="X177" i="10"/>
  <c r="L42" i="10"/>
  <c r="X91" i="10"/>
  <c r="X111" i="10"/>
  <c r="L50" i="10"/>
  <c r="X102" i="10"/>
  <c r="L6" i="10"/>
  <c r="X9" i="10"/>
  <c r="X208" i="10"/>
  <c r="L62" i="10"/>
  <c r="X82" i="10"/>
  <c r="X207" i="10"/>
  <c r="D42" i="4"/>
  <c r="U143" i="10"/>
  <c r="W140" i="10"/>
  <c r="W156" i="10"/>
  <c r="I54" i="10"/>
  <c r="U177" i="10"/>
  <c r="W154" i="10"/>
  <c r="K39" i="10"/>
  <c r="U122" i="10"/>
  <c r="I17" i="10"/>
  <c r="I120" i="10"/>
  <c r="W193" i="10"/>
  <c r="U22" i="10"/>
  <c r="U131" i="10"/>
  <c r="R11" i="6"/>
  <c r="U46" i="10"/>
  <c r="L140" i="10"/>
  <c r="X115" i="10"/>
  <c r="L20" i="10"/>
  <c r="L2" i="10"/>
  <c r="X163" i="10"/>
  <c r="L119" i="10"/>
  <c r="X99" i="10"/>
  <c r="X241" i="10"/>
  <c r="L143" i="10"/>
  <c r="X230" i="10"/>
  <c r="L68" i="10"/>
  <c r="X51" i="10"/>
  <c r="X116" i="10"/>
  <c r="L93" i="10"/>
  <c r="X145" i="10"/>
  <c r="L128" i="10"/>
  <c r="X11" i="10"/>
  <c r="X81" i="10"/>
  <c r="L65" i="10"/>
  <c r="X89" i="10"/>
  <c r="L8" i="10"/>
  <c r="L144" i="10"/>
  <c r="X142" i="10"/>
  <c r="L67" i="10"/>
  <c r="X53" i="10"/>
  <c r="X197" i="10"/>
  <c r="D41" i="6"/>
  <c r="K95" i="10"/>
  <c r="K147" i="10"/>
  <c r="U215" i="10"/>
  <c r="K3" i="10"/>
  <c r="I129" i="10"/>
  <c r="W151" i="10"/>
  <c r="U155" i="10"/>
  <c r="R113" i="10"/>
  <c r="W83" i="10"/>
  <c r="W165" i="10"/>
  <c r="U160" i="10"/>
  <c r="W136" i="10"/>
  <c r="U138" i="10"/>
  <c r="W29" i="10"/>
  <c r="L152" i="10"/>
  <c r="X200" i="10"/>
  <c r="X57" i="10"/>
  <c r="L11" i="10"/>
  <c r="X107" i="10"/>
  <c r="L156" i="10"/>
  <c r="X117" i="10"/>
  <c r="U86" i="10"/>
  <c r="I152" i="10"/>
  <c r="I104" i="10"/>
  <c r="W48" i="10"/>
  <c r="W162" i="10"/>
  <c r="W87" i="10"/>
  <c r="W133" i="10"/>
  <c r="W57" i="10"/>
  <c r="U144" i="10"/>
  <c r="K140" i="10"/>
  <c r="R146" i="10"/>
  <c r="U207" i="10"/>
  <c r="U149" i="10"/>
  <c r="U123" i="10"/>
  <c r="W36" i="10"/>
  <c r="K39" i="4"/>
  <c r="W178" i="10"/>
  <c r="K61" i="10"/>
  <c r="W225" i="10"/>
  <c r="W210" i="10"/>
  <c r="I69" i="10"/>
  <c r="I33" i="10"/>
  <c r="K125" i="10"/>
  <c r="U190" i="10"/>
  <c r="I167" i="10"/>
  <c r="W7" i="10"/>
  <c r="W52" i="10"/>
  <c r="I14" i="10"/>
  <c r="K40" i="3"/>
  <c r="U178" i="10"/>
  <c r="K53" i="10"/>
  <c r="U53" i="10"/>
  <c r="I145" i="10"/>
  <c r="I96" i="10"/>
  <c r="U88" i="10"/>
  <c r="K23" i="10"/>
  <c r="K94" i="10"/>
  <c r="I58" i="10"/>
  <c r="I114" i="10"/>
  <c r="W184" i="10"/>
  <c r="W204" i="10"/>
  <c r="W15" i="10"/>
  <c r="L24" i="10"/>
  <c r="K103" i="10"/>
  <c r="K161" i="10"/>
  <c r="W55" i="10"/>
  <c r="U156" i="10"/>
  <c r="I53" i="10"/>
  <c r="K48" i="10"/>
  <c r="W174" i="10"/>
  <c r="K79" i="10"/>
  <c r="I26" i="10"/>
  <c r="U81" i="10"/>
  <c r="R196" i="10"/>
  <c r="W111" i="10"/>
  <c r="U102" i="10"/>
  <c r="W229" i="10"/>
  <c r="L76" i="10"/>
  <c r="X31" i="10"/>
  <c r="L48" i="10"/>
  <c r="X193" i="10"/>
  <c r="X6" i="10"/>
  <c r="X236" i="10"/>
  <c r="X48" i="10"/>
  <c r="U234" i="10"/>
  <c r="U66" i="10"/>
  <c r="I27" i="10"/>
  <c r="R127" i="10"/>
  <c r="I102" i="10"/>
  <c r="K126" i="10"/>
  <c r="I165" i="10"/>
  <c r="W179" i="10"/>
  <c r="W186" i="10"/>
  <c r="W107" i="10"/>
  <c r="I15" i="10"/>
  <c r="U61" i="10"/>
  <c r="U195" i="10"/>
  <c r="W168" i="10"/>
  <c r="W100" i="10"/>
  <c r="K124" i="10"/>
  <c r="K132" i="10"/>
  <c r="K16" i="10"/>
  <c r="K46" i="10"/>
  <c r="U192" i="10"/>
  <c r="I99" i="10"/>
  <c r="U212" i="10"/>
  <c r="W237" i="10"/>
  <c r="I81" i="10"/>
  <c r="R63" i="10"/>
  <c r="U41" i="10"/>
  <c r="U205" i="10"/>
  <c r="I150" i="10"/>
  <c r="U19" i="10"/>
  <c r="U9" i="10"/>
  <c r="D39" i="3"/>
  <c r="U200" i="10"/>
  <c r="U96" i="10"/>
  <c r="W183" i="10"/>
  <c r="W82" i="10"/>
  <c r="I45" i="10"/>
  <c r="U154" i="10"/>
  <c r="K167" i="10"/>
  <c r="I44" i="10"/>
  <c r="I128" i="10"/>
  <c r="U181" i="10"/>
  <c r="I164" i="10"/>
  <c r="I59" i="10"/>
  <c r="W74" i="10"/>
  <c r="L160" i="10"/>
  <c r="X229" i="10"/>
  <c r="L136" i="10"/>
  <c r="X220" i="10"/>
  <c r="X55" i="10"/>
  <c r="X50" i="10"/>
  <c r="K109" i="10"/>
  <c r="R221" i="10"/>
  <c r="W238" i="10"/>
  <c r="U59" i="10"/>
  <c r="W190" i="10"/>
  <c r="U214" i="10"/>
  <c r="K156" i="10"/>
  <c r="U164" i="10"/>
  <c r="K114" i="10"/>
  <c r="W208" i="10"/>
  <c r="I175" i="10"/>
  <c r="W91" i="10"/>
  <c r="W8" i="10"/>
  <c r="W170" i="10"/>
  <c r="U87" i="10"/>
  <c r="L52" i="10"/>
  <c r="X44" i="10"/>
  <c r="L104" i="10"/>
  <c r="X162" i="10"/>
  <c r="L134" i="10"/>
  <c r="X180" i="10"/>
  <c r="L172" i="10"/>
  <c r="U223" i="10"/>
  <c r="K18" i="10"/>
  <c r="I13" i="10"/>
  <c r="K15" i="10"/>
  <c r="I91" i="10"/>
  <c r="I60" i="10"/>
  <c r="K154" i="10"/>
  <c r="U109" i="10"/>
  <c r="I22" i="10"/>
  <c r="W5" i="10"/>
  <c r="K159" i="10"/>
  <c r="U239" i="10"/>
  <c r="W155" i="10"/>
  <c r="U172" i="10"/>
  <c r="U63" i="10"/>
  <c r="U56" i="10"/>
  <c r="I178" i="10"/>
  <c r="U27" i="10"/>
  <c r="U171" i="10"/>
  <c r="K163" i="10"/>
  <c r="K165" i="10"/>
  <c r="U39" i="10"/>
  <c r="U186" i="10"/>
  <c r="I166" i="10"/>
  <c r="K69" i="10"/>
  <c r="U14" i="10"/>
  <c r="U104" i="10"/>
  <c r="U152" i="10"/>
  <c r="I130" i="10"/>
  <c r="U132" i="10"/>
  <c r="K11" i="7"/>
  <c r="W76" i="10"/>
  <c r="U173" i="10"/>
  <c r="U211" i="10"/>
  <c r="K54" i="10"/>
  <c r="K129" i="10"/>
  <c r="I29" i="10"/>
  <c r="I118" i="10"/>
  <c r="W122" i="10"/>
  <c r="K35" i="10"/>
  <c r="K120" i="10"/>
  <c r="I156" i="10"/>
  <c r="W22" i="10"/>
  <c r="U201" i="10"/>
  <c r="X216" i="10"/>
  <c r="I95" i="10"/>
  <c r="W90" i="10"/>
  <c r="I12" i="10"/>
  <c r="U7" i="10"/>
  <c r="W181" i="10"/>
  <c r="R163" i="10"/>
  <c r="U12" i="10"/>
  <c r="W49" i="10"/>
  <c r="U193" i="10"/>
  <c r="K47" i="10"/>
  <c r="I70" i="10"/>
  <c r="U105" i="10"/>
  <c r="I51" i="10"/>
  <c r="W150" i="10"/>
  <c r="X148" i="10"/>
  <c r="U17" i="10"/>
  <c r="U241" i="10"/>
  <c r="W139" i="10"/>
  <c r="K97" i="10"/>
  <c r="K83" i="10"/>
  <c r="K19" i="10"/>
  <c r="K7" i="10"/>
  <c r="U174" i="10"/>
  <c r="I119" i="10"/>
  <c r="W177" i="10"/>
  <c r="K175" i="10"/>
  <c r="W175" i="10"/>
  <c r="K33" i="10"/>
  <c r="U108" i="10"/>
  <c r="U228" i="10"/>
  <c r="U45" i="10"/>
  <c r="K14" i="10"/>
  <c r="W240" i="10"/>
  <c r="K168" i="10"/>
  <c r="K106" i="10"/>
  <c r="K164" i="10"/>
  <c r="W81" i="10"/>
  <c r="D39" i="7"/>
  <c r="R65" i="10"/>
  <c r="R225" i="10"/>
  <c r="D12" i="8"/>
  <c r="R211" i="10"/>
  <c r="D38" i="5"/>
  <c r="R27" i="10"/>
  <c r="R233" i="10"/>
  <c r="R84" i="10"/>
  <c r="R204" i="10"/>
  <c r="R167" i="10"/>
  <c r="K43" i="4"/>
  <c r="R123" i="10"/>
  <c r="R157" i="10"/>
  <c r="R122" i="10"/>
  <c r="R13" i="7"/>
  <c r="K11" i="5"/>
  <c r="K44" i="3"/>
  <c r="K13" i="5"/>
  <c r="R12" i="7"/>
  <c r="R181" i="10"/>
  <c r="R144" i="10"/>
  <c r="R219" i="10"/>
  <c r="R13" i="6"/>
  <c r="R173" i="10"/>
  <c r="K14" i="3"/>
  <c r="K27" i="52"/>
  <c r="K23" i="52"/>
  <c r="K54" i="52"/>
  <c r="K19" i="52"/>
  <c r="K56" i="52"/>
  <c r="K69" i="52"/>
  <c r="K95" i="52"/>
  <c r="K48" i="52"/>
  <c r="K38" i="52"/>
  <c r="K17" i="52"/>
  <c r="K55" i="52"/>
  <c r="K12" i="52"/>
  <c r="K94" i="52"/>
  <c r="K76" i="52"/>
  <c r="K28" i="52"/>
  <c r="K93" i="52"/>
  <c r="K22" i="52"/>
  <c r="K58" i="52"/>
  <c r="K52" i="52"/>
  <c r="K99" i="52"/>
  <c r="K33" i="52"/>
  <c r="K20" i="52"/>
  <c r="K47" i="52"/>
  <c r="AJ55" i="52" l="1"/>
  <c r="AI55" i="52"/>
  <c r="AC55" i="52"/>
  <c r="AD55" i="52"/>
  <c r="AB55" i="52"/>
  <c r="AL55" i="52"/>
  <c r="AG55" i="52"/>
  <c r="AF55" i="52"/>
  <c r="AH55" i="52"/>
  <c r="AE55" i="52"/>
  <c r="AA55" i="52"/>
  <c r="AK55" i="52"/>
  <c r="AJ34" i="52"/>
  <c r="AH34" i="52"/>
  <c r="AF34" i="52"/>
  <c r="AL34" i="52"/>
  <c r="AI34" i="52"/>
  <c r="AK34" i="52"/>
  <c r="AA34" i="52"/>
  <c r="AC34" i="52"/>
  <c r="AD34" i="52"/>
  <c r="AE34" i="52"/>
  <c r="AG34" i="52"/>
  <c r="AB34" i="52"/>
  <c r="AE93" i="52"/>
  <c r="AH93" i="52"/>
  <c r="AA93" i="52"/>
  <c r="AI93" i="52"/>
  <c r="AK93" i="52"/>
  <c r="AC93" i="52"/>
  <c r="AJ93" i="52"/>
  <c r="AF93" i="52"/>
  <c r="AG93" i="52"/>
  <c r="AD93" i="52"/>
  <c r="AB93" i="52"/>
  <c r="AL93" i="52"/>
  <c r="AK58" i="52"/>
  <c r="AF58" i="52"/>
  <c r="AJ58" i="52"/>
  <c r="AE58" i="52"/>
  <c r="AG58" i="52"/>
  <c r="AH58" i="52"/>
  <c r="AC58" i="52"/>
  <c r="AD58" i="52"/>
  <c r="AB58" i="52"/>
  <c r="AL58" i="52"/>
  <c r="AA58" i="52"/>
  <c r="AI58" i="52"/>
  <c r="AL54" i="52"/>
  <c r="AA54" i="52"/>
  <c r="AK54" i="52"/>
  <c r="AI54" i="52"/>
  <c r="AE54" i="52"/>
  <c r="AF54" i="52"/>
  <c r="AC54" i="52"/>
  <c r="AB54" i="52"/>
  <c r="AJ54" i="52"/>
  <c r="AG54" i="52"/>
  <c r="AH54" i="52"/>
  <c r="AD54" i="52"/>
  <c r="K40" i="52"/>
  <c r="K5" i="52"/>
  <c r="K29" i="52"/>
  <c r="K75" i="52"/>
  <c r="K39" i="52"/>
  <c r="K35" i="52"/>
  <c r="K34" i="52"/>
  <c r="K85" i="52"/>
  <c r="K41" i="52"/>
  <c r="K98" i="52"/>
  <c r="K30" i="52"/>
  <c r="K72" i="52"/>
  <c r="K24" i="52"/>
  <c r="K43" i="52"/>
  <c r="K81" i="52"/>
  <c r="K71" i="52"/>
  <c r="K84" i="52"/>
  <c r="K86" i="52"/>
  <c r="K11" i="52"/>
  <c r="K53" i="52"/>
  <c r="K13" i="52"/>
  <c r="K88" i="52"/>
  <c r="K6" i="52"/>
  <c r="K44" i="52"/>
  <c r="K70" i="52"/>
  <c r="K10" i="52"/>
  <c r="K14" i="52"/>
  <c r="K66" i="52"/>
  <c r="AK22" i="52" l="1"/>
  <c r="AC22" i="52"/>
  <c r="AF22" i="52"/>
  <c r="AJ22" i="52"/>
  <c r="AE22" i="52"/>
  <c r="AH22" i="52"/>
  <c r="AL22" i="52"/>
  <c r="AI22" i="52"/>
  <c r="AG22" i="52"/>
  <c r="AA22" i="52"/>
  <c r="AD22" i="52"/>
  <c r="AB22" i="52"/>
  <c r="AF76" i="52"/>
  <c r="AE76" i="52"/>
  <c r="AJ76" i="52"/>
  <c r="AG76" i="52"/>
  <c r="AL76" i="52"/>
  <c r="AI76" i="52"/>
  <c r="AD76" i="52"/>
  <c r="AA76" i="52"/>
  <c r="AH76" i="52"/>
  <c r="AK76" i="52"/>
  <c r="AB76" i="52"/>
  <c r="AC76" i="52"/>
  <c r="AA52" i="52"/>
  <c r="AB52" i="52"/>
  <c r="AD52" i="52"/>
  <c r="AJ52" i="52"/>
  <c r="AF52" i="52"/>
  <c r="AC52" i="52"/>
  <c r="AL52" i="52"/>
  <c r="AG52" i="52"/>
  <c r="AK52" i="52"/>
  <c r="AH52" i="52"/>
  <c r="AE52" i="52"/>
  <c r="AI52" i="52"/>
  <c r="AD48" i="52"/>
  <c r="AE48" i="52"/>
  <c r="AH48" i="52"/>
  <c r="AF48" i="52"/>
  <c r="AJ48" i="52"/>
  <c r="AG48" i="52"/>
  <c r="AK48" i="52"/>
  <c r="AI48" i="52"/>
  <c r="AB48" i="52"/>
  <c r="AA48" i="52"/>
  <c r="AL48" i="52"/>
  <c r="AC48" i="52"/>
  <c r="AF81" i="52"/>
  <c r="AH81" i="52"/>
  <c r="AL81" i="52"/>
  <c r="AG81" i="52"/>
  <c r="AA81" i="52"/>
  <c r="AC81" i="52"/>
  <c r="AK81" i="52"/>
  <c r="AI81" i="52"/>
  <c r="AB81" i="52"/>
  <c r="AD81" i="52"/>
  <c r="AJ81" i="52"/>
  <c r="AE81" i="52"/>
  <c r="AL14" i="52"/>
  <c r="AG14" i="52"/>
  <c r="AK14" i="52"/>
  <c r="AB14" i="52"/>
  <c r="AJ14" i="52"/>
  <c r="AD14" i="52"/>
  <c r="AE14" i="52"/>
  <c r="AI14" i="52"/>
  <c r="AF14" i="52"/>
  <c r="AA14" i="52"/>
  <c r="AH14" i="52"/>
  <c r="AC14" i="52"/>
  <c r="AE29" i="52"/>
  <c r="AI29" i="52"/>
  <c r="AK29" i="52"/>
  <c r="AB29" i="52"/>
  <c r="AL29" i="52"/>
  <c r="AH29" i="52"/>
  <c r="AF29" i="52"/>
  <c r="AC29" i="52"/>
  <c r="AA29" i="52"/>
  <c r="AJ29" i="52"/>
  <c r="AG29" i="52"/>
  <c r="AD29" i="52"/>
  <c r="AA88" i="52"/>
  <c r="AK88" i="52"/>
  <c r="AE88" i="52"/>
  <c r="AJ88" i="52"/>
  <c r="AH88" i="52"/>
  <c r="AC88" i="52"/>
  <c r="AI88" i="52"/>
  <c r="AF88" i="52"/>
  <c r="AG88" i="52"/>
  <c r="AD88" i="52"/>
  <c r="AB88" i="52"/>
  <c r="AL88" i="52"/>
  <c r="AH13" i="52"/>
  <c r="AA13" i="52"/>
  <c r="AJ13" i="52"/>
  <c r="AD13" i="52"/>
  <c r="AL13" i="52"/>
  <c r="AC13" i="52"/>
  <c r="AI13" i="52"/>
  <c r="AG13" i="52"/>
  <c r="AB13" i="52"/>
  <c r="AE13" i="52"/>
  <c r="AK13" i="52"/>
  <c r="AF13" i="52"/>
  <c r="AK23" i="52"/>
  <c r="AA23" i="52"/>
  <c r="AG23" i="52"/>
  <c r="AE23" i="52"/>
  <c r="AL23" i="52"/>
  <c r="AB23" i="52"/>
  <c r="AF23" i="52"/>
  <c r="AH23" i="52"/>
  <c r="AJ23" i="52"/>
  <c r="AC23" i="52"/>
  <c r="AD23" i="52"/>
  <c r="AI23" i="52"/>
  <c r="AG11" i="52"/>
  <c r="AC11" i="52"/>
  <c r="AF11" i="52"/>
  <c r="AE11" i="52"/>
  <c r="AA11" i="52"/>
  <c r="AI11" i="52"/>
  <c r="AL11" i="52"/>
  <c r="AJ11" i="52"/>
  <c r="AB11" i="52"/>
  <c r="AD11" i="52"/>
  <c r="AH11" i="52"/>
  <c r="AK11" i="52"/>
  <c r="AG5" i="52"/>
  <c r="AC5" i="52"/>
  <c r="AE5" i="52"/>
  <c r="AA5" i="52"/>
  <c r="AL5" i="52"/>
  <c r="AD5" i="52"/>
  <c r="AJ5" i="52"/>
  <c r="AI5" i="52"/>
  <c r="AB5" i="52"/>
  <c r="AF5" i="52"/>
  <c r="AH5" i="52"/>
  <c r="AK5" i="52"/>
  <c r="AG20" i="52"/>
  <c r="AF20" i="52"/>
  <c r="AH20" i="52"/>
  <c r="AD20" i="52"/>
  <c r="AL20" i="52"/>
  <c r="AK20" i="52"/>
  <c r="AI20" i="52"/>
  <c r="AE20" i="52"/>
  <c r="AJ20" i="52"/>
  <c r="AA20" i="52"/>
  <c r="AC20" i="52"/>
  <c r="AB20" i="52"/>
  <c r="AB10" i="52"/>
  <c r="AJ10" i="52"/>
  <c r="AE10" i="52"/>
  <c r="AF10" i="52"/>
  <c r="AI10" i="52"/>
  <c r="AA10" i="52"/>
  <c r="AH10" i="52"/>
  <c r="AD10" i="52"/>
  <c r="AK10" i="52"/>
  <c r="AG10" i="52"/>
  <c r="AL10" i="52"/>
  <c r="AC10" i="52"/>
  <c r="AE17" i="52"/>
  <c r="AA17" i="52"/>
  <c r="AH17" i="52"/>
  <c r="AJ17" i="52"/>
  <c r="AD17" i="52"/>
  <c r="AL17" i="52"/>
  <c r="AK17" i="52"/>
  <c r="AB17" i="52"/>
  <c r="AC17" i="52"/>
  <c r="AI17" i="52"/>
  <c r="AF17" i="52"/>
  <c r="AG17" i="52"/>
  <c r="AK40" i="52"/>
  <c r="AL40" i="52"/>
  <c r="AF40" i="52"/>
  <c r="AI40" i="52"/>
  <c r="AB40" i="52"/>
  <c r="AG40" i="52"/>
  <c r="AA40" i="52"/>
  <c r="AH40" i="52"/>
  <c r="AE40" i="52"/>
  <c r="AC40" i="52"/>
  <c r="AD40" i="52"/>
  <c r="AJ40" i="52"/>
  <c r="AJ27" i="52"/>
  <c r="AH27" i="52"/>
  <c r="AE27" i="52"/>
  <c r="AC27" i="52"/>
  <c r="AI27" i="52"/>
  <c r="AK27" i="52"/>
  <c r="AG27" i="52"/>
  <c r="AB27" i="52"/>
  <c r="AF27" i="52"/>
  <c r="AD27" i="52"/>
  <c r="AA27" i="52"/>
  <c r="AL27" i="52"/>
  <c r="AI12" i="52"/>
  <c r="AE12" i="52"/>
  <c r="AK12" i="52"/>
  <c r="AB12" i="52"/>
  <c r="AC12" i="52"/>
  <c r="AG12" i="52"/>
  <c r="AA12" i="52"/>
  <c r="AL12" i="52"/>
  <c r="AD12" i="52"/>
  <c r="AJ12" i="52"/>
  <c r="AH12" i="52"/>
  <c r="AF12" i="52"/>
  <c r="AK75" i="52"/>
  <c r="AJ75" i="52"/>
  <c r="AI75" i="52"/>
  <c r="AH75" i="52"/>
  <c r="AC75" i="52"/>
  <c r="AL75" i="52"/>
  <c r="AG75" i="52"/>
  <c r="AA75" i="52"/>
  <c r="AF75" i="52"/>
  <c r="AB75" i="52"/>
  <c r="AE75" i="52"/>
  <c r="AD75" i="52"/>
  <c r="AF6" i="52" l="1"/>
  <c r="AK6" i="52"/>
  <c r="AB6" i="52"/>
  <c r="AE6" i="52"/>
  <c r="AI6" i="52"/>
  <c r="AJ6" i="52"/>
  <c r="AA6" i="52"/>
  <c r="AL6" i="52"/>
  <c r="AH6" i="52"/>
  <c r="AC6" i="52"/>
  <c r="AG6" i="52"/>
  <c r="AD6" i="52"/>
  <c r="AH19" i="52"/>
  <c r="AE19" i="52"/>
  <c r="AL19" i="52"/>
  <c r="AI19" i="52"/>
  <c r="AA19" i="52"/>
  <c r="AD19" i="52"/>
  <c r="AK19" i="52"/>
  <c r="AB19" i="52"/>
  <c r="AG19" i="52"/>
  <c r="AF19" i="52"/>
  <c r="AJ19" i="52"/>
  <c r="AC19" i="52"/>
  <c r="C47" i="5" l="1"/>
  <c r="E211" i="25"/>
  <c r="E221" i="25"/>
  <c r="J54" i="4"/>
  <c r="D18" i="45"/>
  <c r="F18" i="45" s="1"/>
  <c r="E87" i="25" l="1"/>
  <c r="C49" i="7"/>
  <c r="C28" i="3"/>
  <c r="R126" i="25"/>
  <c r="L54" i="4"/>
  <c r="N54" i="4"/>
  <c r="I221" i="25"/>
  <c r="J221" i="25" s="1"/>
  <c r="G221" i="25"/>
  <c r="I211" i="25"/>
  <c r="J211" i="25" s="1"/>
  <c r="G211" i="25"/>
  <c r="E47" i="5"/>
  <c r="G47" i="5"/>
  <c r="V126" i="25" l="1"/>
  <c r="W126" i="25" s="1"/>
  <c r="T126" i="25"/>
  <c r="G28" i="3"/>
  <c r="E28" i="3"/>
  <c r="E49" i="7"/>
  <c r="G49" i="7"/>
  <c r="G87" i="25"/>
  <c r="I87" i="25"/>
  <c r="J87" i="25" s="1"/>
  <c r="AB63" i="52" l="1"/>
  <c r="AC63" i="52" s="1"/>
  <c r="AD63" i="52" s="1"/>
  <c r="AE63" i="52" s="1"/>
  <c r="AF63" i="52" s="1"/>
  <c r="AG63" i="52" s="1"/>
  <c r="AH63" i="52" s="1"/>
  <c r="AI63" i="52" s="1"/>
  <c r="AJ63" i="52" s="1"/>
  <c r="AK63" i="52" s="1"/>
  <c r="AL63" i="52" s="1"/>
  <c r="O59" i="52"/>
  <c r="AB59" i="52"/>
  <c r="AC59" i="52" s="1"/>
  <c r="AD59" i="52" s="1"/>
  <c r="AE59" i="52" s="1"/>
  <c r="AF59" i="52" s="1"/>
  <c r="AG59" i="52" s="1"/>
  <c r="AH59" i="52" s="1"/>
  <c r="AI59" i="52" s="1"/>
  <c r="AJ59" i="52" s="1"/>
  <c r="AK59" i="52" s="1"/>
  <c r="AL59" i="52" s="1"/>
  <c r="AB77" i="52"/>
  <c r="AC77" i="52" s="1"/>
  <c r="AD77" i="52" s="1"/>
  <c r="AE77" i="52" s="1"/>
  <c r="AF77" i="52" s="1"/>
  <c r="AG77" i="52" s="1"/>
  <c r="AH77" i="52" s="1"/>
  <c r="AI77" i="52" s="1"/>
  <c r="AJ77" i="52" s="1"/>
  <c r="AK77" i="52" s="1"/>
  <c r="AL77" i="52" s="1"/>
  <c r="AB21" i="52"/>
  <c r="AC21" i="52" s="1"/>
  <c r="AD21" i="52" s="1"/>
  <c r="AE21" i="52" s="1"/>
  <c r="AF21" i="52" s="1"/>
  <c r="AG21" i="52" s="1"/>
  <c r="AH21" i="52" s="1"/>
  <c r="AI21" i="52" s="1"/>
  <c r="AJ21" i="52" s="1"/>
  <c r="AK21" i="52" s="1"/>
  <c r="AL21" i="52" s="1"/>
  <c r="AB78" i="52"/>
  <c r="AC78" i="52" s="1"/>
  <c r="AD78" i="52" s="1"/>
  <c r="AE78" i="52" s="1"/>
  <c r="AF78" i="52" s="1"/>
  <c r="AG78" i="52" s="1"/>
  <c r="AH78" i="52" s="1"/>
  <c r="AI78" i="52" s="1"/>
  <c r="AJ78" i="52" s="1"/>
  <c r="AK78" i="52" s="1"/>
  <c r="AL78" i="52" s="1"/>
  <c r="AB36" i="52"/>
  <c r="AC36" i="52" s="1"/>
  <c r="AD36" i="52" s="1"/>
  <c r="AE36" i="52" s="1"/>
  <c r="AF36" i="52" s="1"/>
  <c r="AG36" i="52" s="1"/>
  <c r="AH36" i="52" s="1"/>
  <c r="AI36" i="52" s="1"/>
  <c r="AJ36" i="52" s="1"/>
  <c r="AK36" i="52" s="1"/>
  <c r="AL36" i="52" s="1"/>
  <c r="AB16" i="52"/>
  <c r="AC16" i="52" s="1"/>
  <c r="AD16" i="52" s="1"/>
  <c r="AE16" i="52" s="1"/>
  <c r="AF16" i="52" s="1"/>
  <c r="AG16" i="52" s="1"/>
  <c r="AH16" i="52" s="1"/>
  <c r="AI16" i="52" s="1"/>
  <c r="AJ16" i="52" s="1"/>
  <c r="AK16" i="52" s="1"/>
  <c r="AL16" i="52" s="1"/>
  <c r="AB74" i="52"/>
  <c r="AC74" i="52" s="1"/>
  <c r="AD74" i="52" s="1"/>
  <c r="AE74" i="52" s="1"/>
  <c r="AF74" i="52" s="1"/>
  <c r="AG74" i="52" s="1"/>
  <c r="AH74" i="52" s="1"/>
  <c r="AI74" i="52" s="1"/>
  <c r="AJ74" i="52" s="1"/>
  <c r="AK74" i="52" s="1"/>
  <c r="AL74" i="52" s="1"/>
  <c r="AB15" i="52"/>
  <c r="AC15" i="52" s="1"/>
  <c r="AD15" i="52" s="1"/>
  <c r="AE15" i="52" s="1"/>
  <c r="AF15" i="52" s="1"/>
  <c r="AG15" i="52" s="1"/>
  <c r="AH15" i="52" s="1"/>
  <c r="AI15" i="52" s="1"/>
  <c r="AJ15" i="52" s="1"/>
  <c r="AK15" i="52" s="1"/>
  <c r="AL15" i="52" s="1"/>
  <c r="AB32" i="52"/>
  <c r="AC32" i="52" s="1"/>
  <c r="AD32" i="52" s="1"/>
  <c r="AE32" i="52" s="1"/>
  <c r="AF32" i="52" s="1"/>
  <c r="AG32" i="52" s="1"/>
  <c r="AH32" i="52" s="1"/>
  <c r="AI32" i="52" s="1"/>
  <c r="AJ32" i="52" s="1"/>
  <c r="AK32" i="52" s="1"/>
  <c r="AL32" i="52" s="1"/>
  <c r="AB96" i="52"/>
  <c r="AC96" i="52" s="1"/>
  <c r="AD96" i="52" s="1"/>
  <c r="AE96" i="52" s="1"/>
  <c r="AF96" i="52" s="1"/>
  <c r="AG96" i="52" s="1"/>
  <c r="AH96" i="52" s="1"/>
  <c r="AI96" i="52" s="1"/>
  <c r="AJ96" i="52" s="1"/>
  <c r="AK96" i="52" s="1"/>
  <c r="AL96" i="52" s="1"/>
  <c r="AB62" i="52"/>
  <c r="AC62" i="52" s="1"/>
  <c r="AD62" i="52" s="1"/>
  <c r="AE62" i="52" s="1"/>
  <c r="AF62" i="52" s="1"/>
  <c r="AG62" i="52" s="1"/>
  <c r="AH62" i="52" s="1"/>
  <c r="AI62" i="52" s="1"/>
  <c r="AJ62" i="52" s="1"/>
  <c r="AK62" i="52" s="1"/>
  <c r="AL62" i="52" s="1"/>
  <c r="AB49" i="52"/>
  <c r="AC49" i="52" s="1"/>
  <c r="AD49" i="52" s="1"/>
  <c r="AE49" i="52" s="1"/>
  <c r="AF49" i="52" s="1"/>
  <c r="AG49" i="52" s="1"/>
  <c r="AH49" i="52" s="1"/>
  <c r="AI49" i="52" s="1"/>
  <c r="AJ49" i="52" s="1"/>
  <c r="AK49" i="52" s="1"/>
  <c r="AL49" i="52" s="1"/>
  <c r="AB65" i="52"/>
  <c r="AC65" i="52" s="1"/>
  <c r="AD65" i="52" s="1"/>
  <c r="AE65" i="52" s="1"/>
  <c r="AF65" i="52" s="1"/>
  <c r="AG65" i="52" s="1"/>
  <c r="AH65" i="52" s="1"/>
  <c r="AI65" i="52" s="1"/>
  <c r="AJ65" i="52" s="1"/>
  <c r="AK65" i="52" s="1"/>
  <c r="AL65" i="52" s="1"/>
  <c r="AB89" i="52"/>
  <c r="AC89" i="52" s="1"/>
  <c r="AD89" i="52" s="1"/>
  <c r="AE89" i="52" s="1"/>
  <c r="AF89" i="52" s="1"/>
  <c r="AG89" i="52" s="1"/>
  <c r="AH89" i="52" s="1"/>
  <c r="AI89" i="52" s="1"/>
  <c r="AJ89" i="52" s="1"/>
  <c r="AK89" i="52" s="1"/>
  <c r="AL89" i="52" s="1"/>
  <c r="AB87" i="52"/>
  <c r="AC87" i="52" s="1"/>
  <c r="AD87" i="52" s="1"/>
  <c r="AE87" i="52" s="1"/>
  <c r="AF87" i="52" s="1"/>
  <c r="AG87" i="52" s="1"/>
  <c r="AH87" i="52" s="1"/>
  <c r="AI87" i="52" s="1"/>
  <c r="AJ87" i="52" s="1"/>
  <c r="AK87" i="52" s="1"/>
  <c r="AL87" i="52" s="1"/>
  <c r="AB25" i="52"/>
  <c r="AC25" i="52" s="1"/>
  <c r="AD25" i="52" s="1"/>
  <c r="AE25" i="52" s="1"/>
  <c r="AF25" i="52" s="1"/>
  <c r="AG25" i="52" s="1"/>
  <c r="AH25" i="52" s="1"/>
  <c r="AI25" i="52" s="1"/>
  <c r="AJ25" i="52" s="1"/>
  <c r="AK25" i="52" s="1"/>
  <c r="AL25" i="52" s="1"/>
  <c r="AB79" i="52"/>
  <c r="AC79" i="52" s="1"/>
  <c r="AD79" i="52" s="1"/>
  <c r="AE79" i="52" s="1"/>
  <c r="AF79" i="52" s="1"/>
  <c r="AG79" i="52" s="1"/>
  <c r="AH79" i="52" s="1"/>
  <c r="AI79" i="52" s="1"/>
  <c r="AJ79" i="52" s="1"/>
  <c r="AK79" i="52" s="1"/>
  <c r="AL79" i="52" s="1"/>
  <c r="AB73" i="52"/>
  <c r="AC73" i="52" s="1"/>
  <c r="AD73" i="52" s="1"/>
  <c r="AE73" i="52" s="1"/>
  <c r="AF73" i="52" s="1"/>
  <c r="AG73" i="52" s="1"/>
  <c r="AH73" i="52" s="1"/>
  <c r="AI73" i="52" s="1"/>
  <c r="AJ73" i="52" s="1"/>
  <c r="AK73" i="52" s="1"/>
  <c r="AL73" i="52" s="1"/>
  <c r="AB45" i="52"/>
  <c r="AC45" i="52" s="1"/>
  <c r="AD45" i="52" s="1"/>
  <c r="AE45" i="52" s="1"/>
  <c r="AF45" i="52" s="1"/>
  <c r="AG45" i="52" s="1"/>
  <c r="AH45" i="52" s="1"/>
  <c r="AI45" i="52" s="1"/>
  <c r="AJ45" i="52" s="1"/>
  <c r="AK45" i="52" s="1"/>
  <c r="AL45" i="52" s="1"/>
  <c r="AB67" i="52"/>
  <c r="AC67" i="52" s="1"/>
  <c r="AD67" i="52" s="1"/>
  <c r="AE67" i="52" s="1"/>
  <c r="AF67" i="52" s="1"/>
  <c r="AG67" i="52" s="1"/>
  <c r="AH67" i="52" s="1"/>
  <c r="AI67" i="52" s="1"/>
  <c r="AJ67" i="52" s="1"/>
  <c r="AK67" i="52" s="1"/>
  <c r="AL67" i="52" s="1"/>
  <c r="AB18" i="52"/>
  <c r="AC18" i="52" s="1"/>
  <c r="AD18" i="52" s="1"/>
  <c r="AE18" i="52" s="1"/>
  <c r="AF18" i="52" s="1"/>
  <c r="AG18" i="52" s="1"/>
  <c r="AH18" i="52" s="1"/>
  <c r="AI18" i="52" s="1"/>
  <c r="AJ18" i="52" s="1"/>
  <c r="AK18" i="52" s="1"/>
  <c r="AL18" i="52" s="1"/>
  <c r="AB8" i="52"/>
  <c r="AC8" i="52" s="1"/>
  <c r="AD8" i="52" s="1"/>
  <c r="AE8" i="52" s="1"/>
  <c r="AF8" i="52" s="1"/>
  <c r="AG8" i="52" s="1"/>
  <c r="AH8" i="52" s="1"/>
  <c r="AI8" i="52" s="1"/>
  <c r="AJ8" i="52" s="1"/>
  <c r="AK8" i="52" s="1"/>
  <c r="AL8" i="52" s="1"/>
  <c r="AB91" i="52"/>
  <c r="AC91" i="52" s="1"/>
  <c r="AD91" i="52" s="1"/>
  <c r="AE91" i="52" s="1"/>
  <c r="AF91" i="52" s="1"/>
  <c r="AG91" i="52" s="1"/>
  <c r="AH91" i="52" s="1"/>
  <c r="AI91" i="52" s="1"/>
  <c r="AJ91" i="52" s="1"/>
  <c r="AK91" i="52" s="1"/>
  <c r="AL91" i="52" s="1"/>
  <c r="AB51" i="52"/>
  <c r="AC51" i="52" s="1"/>
  <c r="AD51" i="52" s="1"/>
  <c r="AE51" i="52" s="1"/>
  <c r="AF51" i="52" s="1"/>
  <c r="AG51" i="52" s="1"/>
  <c r="AH51" i="52" s="1"/>
  <c r="AI51" i="52" s="1"/>
  <c r="AJ51" i="52" s="1"/>
  <c r="AK51" i="52" s="1"/>
  <c r="AL51" i="52" s="1"/>
  <c r="AB60" i="52"/>
  <c r="AC60" i="52" s="1"/>
  <c r="AD60" i="52" s="1"/>
  <c r="AE60" i="52" s="1"/>
  <c r="AF60" i="52" s="1"/>
  <c r="AG60" i="52" s="1"/>
  <c r="AH60" i="52" s="1"/>
  <c r="AI60" i="52" s="1"/>
  <c r="AJ60" i="52" s="1"/>
  <c r="AK60" i="52" s="1"/>
  <c r="AL60" i="52" s="1"/>
  <c r="AB31" i="52"/>
  <c r="AC31" i="52" s="1"/>
  <c r="AD31" i="52" s="1"/>
  <c r="AE31" i="52" s="1"/>
  <c r="AF31" i="52" s="1"/>
  <c r="AG31" i="52" s="1"/>
  <c r="AH31" i="52" s="1"/>
  <c r="AI31" i="52" s="1"/>
  <c r="AJ31" i="52" s="1"/>
  <c r="AK31" i="52" s="1"/>
  <c r="AL31" i="52" s="1"/>
  <c r="AB37" i="52"/>
  <c r="AC37" i="52" s="1"/>
  <c r="AD37" i="52" s="1"/>
  <c r="AE37" i="52" s="1"/>
  <c r="AF37" i="52" s="1"/>
  <c r="AG37" i="52" s="1"/>
  <c r="AH37" i="52" s="1"/>
  <c r="AI37" i="52" s="1"/>
  <c r="AJ37" i="52" s="1"/>
  <c r="AK37" i="52" s="1"/>
  <c r="AL37" i="52" s="1"/>
  <c r="AB97" i="52"/>
  <c r="AC97" i="52" s="1"/>
  <c r="AD97" i="52" s="1"/>
  <c r="AE97" i="52" s="1"/>
  <c r="AF97" i="52" s="1"/>
  <c r="AG97" i="52" s="1"/>
  <c r="AH97" i="52" s="1"/>
  <c r="AI97" i="52" s="1"/>
  <c r="AJ97" i="52" s="1"/>
  <c r="AK97" i="52" s="1"/>
  <c r="AL97" i="52" s="1"/>
  <c r="AB50" i="52"/>
  <c r="AC50" i="52" s="1"/>
  <c r="AD50" i="52" s="1"/>
  <c r="AE50" i="52" s="1"/>
  <c r="AF50" i="52" s="1"/>
  <c r="AG50" i="52" s="1"/>
  <c r="AH50" i="52" s="1"/>
  <c r="AI50" i="52" s="1"/>
  <c r="AJ50" i="52" s="1"/>
  <c r="AK50" i="52" s="1"/>
  <c r="AL50" i="52" s="1"/>
  <c r="AB83" i="52"/>
  <c r="AC83" i="52" s="1"/>
  <c r="AD83" i="52" s="1"/>
  <c r="AE83" i="52" s="1"/>
  <c r="AF83" i="52" s="1"/>
  <c r="AG83" i="52" s="1"/>
  <c r="AH83" i="52" s="1"/>
  <c r="AI83" i="52" s="1"/>
  <c r="AJ83" i="52" s="1"/>
  <c r="AK83" i="52" s="1"/>
  <c r="AL83" i="52" s="1"/>
  <c r="AB42" i="52"/>
  <c r="AC42" i="52" s="1"/>
  <c r="AD42" i="52" s="1"/>
  <c r="AE42" i="52" s="1"/>
  <c r="AF42" i="52" s="1"/>
  <c r="AG42" i="52" s="1"/>
  <c r="AH42" i="52" s="1"/>
  <c r="AI42" i="52" s="1"/>
  <c r="AJ42" i="52" s="1"/>
  <c r="AK42" i="52" s="1"/>
  <c r="AL42" i="52" s="1"/>
  <c r="AB68" i="52"/>
  <c r="AC68" i="52" s="1"/>
  <c r="AD68" i="52" s="1"/>
  <c r="AE68" i="52" s="1"/>
  <c r="AF68" i="52" s="1"/>
  <c r="AG68" i="52" s="1"/>
  <c r="AH68" i="52" s="1"/>
  <c r="AI68" i="52" s="1"/>
  <c r="AJ68" i="52" s="1"/>
  <c r="AK68" i="52" s="1"/>
  <c r="AL68" i="52" s="1"/>
  <c r="AB46" i="52"/>
  <c r="AC46" i="52" s="1"/>
  <c r="AD46" i="52" s="1"/>
  <c r="AE46" i="52" s="1"/>
  <c r="AF46" i="52" s="1"/>
  <c r="AG46" i="52" s="1"/>
  <c r="AH46" i="52" s="1"/>
  <c r="AI46" i="52" s="1"/>
  <c r="AJ46" i="52" s="1"/>
  <c r="AK46" i="52" s="1"/>
  <c r="AL46" i="52" s="1"/>
  <c r="AB90" i="52"/>
  <c r="AC90" i="52" s="1"/>
  <c r="AD90" i="52" s="1"/>
  <c r="AE90" i="52" s="1"/>
  <c r="AF90" i="52" s="1"/>
  <c r="AG90" i="52" s="1"/>
  <c r="AH90" i="52" s="1"/>
  <c r="AI90" i="52" s="1"/>
  <c r="AJ90" i="52" s="1"/>
  <c r="AK90" i="52" s="1"/>
  <c r="AL90" i="52" s="1"/>
  <c r="AB61" i="52"/>
  <c r="AC61" i="52" s="1"/>
  <c r="AD61" i="52" s="1"/>
  <c r="AE61" i="52" s="1"/>
  <c r="AF61" i="52" s="1"/>
  <c r="AG61" i="52" s="1"/>
  <c r="AH61" i="52" s="1"/>
  <c r="AI61" i="52" s="1"/>
  <c r="AJ61" i="52" s="1"/>
  <c r="AK61" i="52" s="1"/>
  <c r="AL61" i="52" s="1"/>
  <c r="C53" i="4" l="1"/>
  <c r="E121" i="25"/>
  <c r="E19" i="25"/>
  <c r="C48" i="5"/>
  <c r="R56" i="25"/>
  <c r="C56" i="5"/>
  <c r="C50" i="3"/>
  <c r="E38" i="25"/>
  <c r="C48" i="6"/>
  <c r="E244" i="25"/>
  <c r="C21" i="45"/>
  <c r="C24" i="45"/>
  <c r="E173" i="25"/>
  <c r="C21" i="3"/>
  <c r="R40" i="25"/>
  <c r="Q24" i="8"/>
  <c r="P59" i="52"/>
  <c r="AM59" i="52"/>
  <c r="C17" i="4"/>
  <c r="E113" i="25"/>
  <c r="O87" i="52"/>
  <c r="O89" i="52"/>
  <c r="O67" i="52"/>
  <c r="AN59" i="52" l="1"/>
  <c r="E112" i="25"/>
  <c r="Q16" i="5"/>
  <c r="E42" i="25"/>
  <c r="J18" i="3"/>
  <c r="E170" i="25"/>
  <c r="Q22" i="3"/>
  <c r="C27" i="45"/>
  <c r="C29" i="45"/>
  <c r="R51" i="25"/>
  <c r="Q25" i="8"/>
  <c r="O50" i="52"/>
  <c r="R52" i="25"/>
  <c r="O42" i="52"/>
  <c r="C55" i="5"/>
  <c r="J53" i="8"/>
  <c r="E133" i="25"/>
  <c r="J16" i="8"/>
  <c r="E240" i="25"/>
  <c r="J29" i="4"/>
  <c r="R30" i="25"/>
  <c r="R32" i="25"/>
  <c r="J55" i="5"/>
  <c r="J47" i="6"/>
  <c r="E242" i="25"/>
  <c r="J46" i="3"/>
  <c r="E24" i="25"/>
  <c r="R58" i="25"/>
  <c r="J59" i="6"/>
  <c r="E236" i="25"/>
  <c r="C24" i="4"/>
  <c r="Q16" i="3"/>
  <c r="E50" i="25"/>
  <c r="AM89" i="52"/>
  <c r="BA89" i="52" s="1"/>
  <c r="P89" i="52"/>
  <c r="Q17" i="8"/>
  <c r="E125" i="25"/>
  <c r="Q17" i="4"/>
  <c r="E30" i="25"/>
  <c r="J54" i="5"/>
  <c r="E224" i="25"/>
  <c r="J46" i="4"/>
  <c r="E256" i="25"/>
  <c r="O83" i="52"/>
  <c r="Q26" i="6"/>
  <c r="R92" i="25"/>
  <c r="J25" i="5"/>
  <c r="R16" i="25"/>
  <c r="O78" i="52"/>
  <c r="R139" i="25"/>
  <c r="Q25" i="6"/>
  <c r="E212" i="25"/>
  <c r="Q22" i="5"/>
  <c r="C57" i="8"/>
  <c r="R72" i="25"/>
  <c r="E136" i="25"/>
  <c r="O65" i="52"/>
  <c r="C23" i="3"/>
  <c r="R71" i="25"/>
  <c r="O73" i="52"/>
  <c r="J26" i="5"/>
  <c r="C26" i="6"/>
  <c r="O91" i="52"/>
  <c r="R162" i="25"/>
  <c r="Q20" i="3"/>
  <c r="E157" i="25"/>
  <c r="E181" i="25"/>
  <c r="J17" i="3"/>
  <c r="J54" i="6"/>
  <c r="R35" i="25"/>
  <c r="J58" i="3"/>
  <c r="R68" i="25"/>
  <c r="E207" i="25"/>
  <c r="C19" i="6"/>
  <c r="J55" i="7"/>
  <c r="R65" i="25"/>
  <c r="R156" i="25"/>
  <c r="C29" i="8"/>
  <c r="O21" i="52"/>
  <c r="J48" i="6"/>
  <c r="E93" i="25"/>
  <c r="E63" i="25"/>
  <c r="J24" i="3"/>
  <c r="G17" i="4"/>
  <c r="E17" i="4"/>
  <c r="U24" i="8"/>
  <c r="S24" i="8"/>
  <c r="I38" i="25"/>
  <c r="J38" i="25" s="1"/>
  <c r="G38" i="25"/>
  <c r="G48" i="5"/>
  <c r="E48" i="5"/>
  <c r="E228" i="25"/>
  <c r="C19" i="3"/>
  <c r="R53" i="25"/>
  <c r="Q27" i="5"/>
  <c r="C21" i="7"/>
  <c r="E216" i="25"/>
  <c r="E99" i="25"/>
  <c r="J46" i="7"/>
  <c r="R55" i="25"/>
  <c r="J26" i="3"/>
  <c r="C29" i="6"/>
  <c r="R99" i="25"/>
  <c r="J54" i="3"/>
  <c r="E41" i="25"/>
  <c r="J47" i="5"/>
  <c r="E174" i="25"/>
  <c r="E86" i="25"/>
  <c r="J21" i="8"/>
  <c r="J19" i="7"/>
  <c r="E119" i="25"/>
  <c r="P67" i="52"/>
  <c r="Q67" i="52" s="1"/>
  <c r="AM67" i="52"/>
  <c r="C24" i="6"/>
  <c r="R165" i="25"/>
  <c r="C53" i="6"/>
  <c r="E143" i="25"/>
  <c r="Q20" i="5"/>
  <c r="E166" i="25"/>
  <c r="E163" i="25"/>
  <c r="O63" i="52"/>
  <c r="J22" i="4"/>
  <c r="J50" i="4"/>
  <c r="E130" i="25"/>
  <c r="O62" i="52"/>
  <c r="C16" i="6"/>
  <c r="E162" i="25"/>
  <c r="R19" i="25"/>
  <c r="C25" i="3"/>
  <c r="E213" i="25"/>
  <c r="Q17" i="3"/>
  <c r="J17" i="4"/>
  <c r="E145" i="25"/>
  <c r="O51" i="52"/>
  <c r="R134" i="25"/>
  <c r="J56" i="3"/>
  <c r="J28" i="8"/>
  <c r="R138" i="25"/>
  <c r="R133" i="25"/>
  <c r="J28" i="6"/>
  <c r="C16" i="7"/>
  <c r="E155" i="25"/>
  <c r="E4" i="25"/>
  <c r="J50" i="3"/>
  <c r="E102" i="25"/>
  <c r="O46" i="52"/>
  <c r="J52" i="5"/>
  <c r="J47" i="4"/>
  <c r="E151" i="25"/>
  <c r="C27" i="8"/>
  <c r="R148" i="25"/>
  <c r="E227" i="25"/>
  <c r="J51" i="7"/>
  <c r="C16" i="3"/>
  <c r="E114" i="25"/>
  <c r="E92" i="25"/>
  <c r="Q17" i="6"/>
  <c r="Q21" i="3"/>
  <c r="E137" i="25"/>
  <c r="E215" i="25"/>
  <c r="C54" i="4"/>
  <c r="J53" i="3"/>
  <c r="E68" i="25"/>
  <c r="E54" i="25"/>
  <c r="C22" i="3"/>
  <c r="E248" i="25"/>
  <c r="J20" i="5"/>
  <c r="R102" i="25"/>
  <c r="C58" i="6"/>
  <c r="C27" i="6"/>
  <c r="R88" i="25"/>
  <c r="E89" i="25"/>
  <c r="C51" i="4"/>
  <c r="O16" i="52"/>
  <c r="BA59" i="52"/>
  <c r="T40" i="25"/>
  <c r="V40" i="25"/>
  <c r="W40" i="25" s="1"/>
  <c r="E50" i="3"/>
  <c r="G50" i="3"/>
  <c r="G19" i="25"/>
  <c r="I19" i="25"/>
  <c r="J19" i="25" s="1"/>
  <c r="E184" i="25"/>
  <c r="J18" i="7"/>
  <c r="E17" i="25"/>
  <c r="J46" i="5"/>
  <c r="R64" i="25"/>
  <c r="C24" i="8"/>
  <c r="E34" i="25"/>
  <c r="J50" i="7"/>
  <c r="Q18" i="4"/>
  <c r="E28" i="25"/>
  <c r="J17" i="7"/>
  <c r="E25" i="25"/>
  <c r="Q23" i="7"/>
  <c r="E95" i="25"/>
  <c r="O15" i="52"/>
  <c r="E43" i="25"/>
  <c r="Q22" i="6"/>
  <c r="E156" i="25"/>
  <c r="J52" i="8"/>
  <c r="O25" i="52"/>
  <c r="R104" i="25"/>
  <c r="J25" i="3"/>
  <c r="O18" i="52"/>
  <c r="C18" i="7"/>
  <c r="E81" i="25"/>
  <c r="E202" i="25"/>
  <c r="C53" i="5"/>
  <c r="Q18" i="8"/>
  <c r="E138" i="25"/>
  <c r="O31" i="52"/>
  <c r="Q18" i="6"/>
  <c r="E74" i="25"/>
  <c r="E66" i="25"/>
  <c r="C54" i="5"/>
  <c r="C24" i="7"/>
  <c r="R28" i="25"/>
  <c r="R73" i="25"/>
  <c r="O77" i="52"/>
  <c r="C52" i="4"/>
  <c r="E37" i="25"/>
  <c r="C49" i="8"/>
  <c r="O49" i="52"/>
  <c r="E254" i="25"/>
  <c r="C47" i="7"/>
  <c r="E253" i="25"/>
  <c r="O45" i="52"/>
  <c r="J49" i="7"/>
  <c r="E178" i="25"/>
  <c r="C27" i="7"/>
  <c r="R86" i="25"/>
  <c r="C25" i="4"/>
  <c r="R151" i="25"/>
  <c r="O68" i="52"/>
  <c r="E98" i="25"/>
  <c r="J20" i="6"/>
  <c r="Q19" i="6"/>
  <c r="O32" i="52"/>
  <c r="E191" i="25"/>
  <c r="R67" i="25"/>
  <c r="C58" i="7"/>
  <c r="C22" i="7"/>
  <c r="O36" i="52"/>
  <c r="E101" i="25"/>
  <c r="E128" i="25"/>
  <c r="J17" i="5"/>
  <c r="J51" i="8"/>
  <c r="E247" i="25"/>
  <c r="E147" i="25"/>
  <c r="J53" i="5"/>
  <c r="O90" i="52"/>
  <c r="J28" i="5"/>
  <c r="R132" i="25"/>
  <c r="J55" i="6"/>
  <c r="R150" i="25"/>
  <c r="Q25" i="4"/>
  <c r="R125" i="25"/>
  <c r="G21" i="3"/>
  <c r="E21" i="3"/>
  <c r="G244" i="25"/>
  <c r="I244" i="25"/>
  <c r="J244" i="25" s="1"/>
  <c r="G56" i="5"/>
  <c r="E56" i="5"/>
  <c r="G121" i="25"/>
  <c r="I121" i="25"/>
  <c r="J121" i="25" s="1"/>
  <c r="O74" i="52"/>
  <c r="J56" i="6"/>
  <c r="R54" i="25"/>
  <c r="C26" i="4"/>
  <c r="R37" i="25"/>
  <c r="C58" i="5"/>
  <c r="R127" i="25"/>
  <c r="O61" i="52"/>
  <c r="O37" i="52"/>
  <c r="J28" i="3"/>
  <c r="R49" i="25"/>
  <c r="E100" i="25"/>
  <c r="C46" i="7"/>
  <c r="J59" i="8"/>
  <c r="R91" i="25"/>
  <c r="Q24" i="5"/>
  <c r="E238" i="25"/>
  <c r="J53" i="6"/>
  <c r="E222" i="25"/>
  <c r="E255" i="25"/>
  <c r="O79" i="52"/>
  <c r="J17" i="8"/>
  <c r="E69" i="25"/>
  <c r="O8" i="52"/>
  <c r="C17" i="3"/>
  <c r="Q20" i="8"/>
  <c r="E22" i="25"/>
  <c r="E232" i="25"/>
  <c r="C23" i="6"/>
  <c r="C28" i="6"/>
  <c r="R159" i="25"/>
  <c r="E159" i="25"/>
  <c r="Q23" i="6"/>
  <c r="J49" i="3"/>
  <c r="E44" i="25"/>
  <c r="R66" i="25"/>
  <c r="O96" i="52"/>
  <c r="J57" i="3"/>
  <c r="J24" i="4"/>
  <c r="E139" i="25"/>
  <c r="R100" i="25"/>
  <c r="Q26" i="4"/>
  <c r="E187" i="25"/>
  <c r="O60" i="52"/>
  <c r="C51" i="5"/>
  <c r="E148" i="25"/>
  <c r="C52" i="8"/>
  <c r="Q24" i="4"/>
  <c r="E179" i="25"/>
  <c r="R123" i="25"/>
  <c r="J24" i="6"/>
  <c r="P87" i="52"/>
  <c r="AM87" i="52"/>
  <c r="BA87" i="52" s="1"/>
  <c r="E252" i="25"/>
  <c r="J21" i="5"/>
  <c r="O97" i="52"/>
  <c r="Q18" i="5"/>
  <c r="E208" i="25"/>
  <c r="Q27" i="6"/>
  <c r="R62" i="25"/>
  <c r="E51" i="25"/>
  <c r="C20" i="4"/>
  <c r="J54" i="7"/>
  <c r="R164" i="25"/>
  <c r="E97" i="25"/>
  <c r="C20" i="5"/>
  <c r="E56" i="25"/>
  <c r="J50" i="5"/>
  <c r="G113" i="25"/>
  <c r="I113" i="25"/>
  <c r="J113" i="25" s="1"/>
  <c r="Q59" i="52"/>
  <c r="R59" i="52" s="1"/>
  <c r="BB59" i="52"/>
  <c r="CM59" i="52" s="1"/>
  <c r="CY59" i="52" s="1"/>
  <c r="BZ59" i="52" s="1"/>
  <c r="I173" i="25"/>
  <c r="J173" i="25" s="1"/>
  <c r="G173" i="25"/>
  <c r="E48" i="6"/>
  <c r="G48" i="6"/>
  <c r="T56" i="25"/>
  <c r="V56" i="25"/>
  <c r="W56" i="25" s="1"/>
  <c r="E53" i="4"/>
  <c r="G53" i="4"/>
  <c r="D21" i="45"/>
  <c r="F21" i="45" s="1"/>
  <c r="AN67" i="52" l="1"/>
  <c r="BB67" i="52" s="1"/>
  <c r="CM67" i="52" s="1"/>
  <c r="CY67" i="52" s="1"/>
  <c r="BZ67" i="52" s="1"/>
  <c r="AN87" i="52"/>
  <c r="BB87" i="52" s="1"/>
  <c r="CM87" i="52" s="1"/>
  <c r="CY87" i="52" s="1"/>
  <c r="BZ87" i="52" s="1"/>
  <c r="AY89" i="52"/>
  <c r="CL89" i="52"/>
  <c r="CX89" i="52" s="1"/>
  <c r="DJ89" i="52" s="1"/>
  <c r="I97" i="25"/>
  <c r="J97" i="25" s="1"/>
  <c r="G97" i="25"/>
  <c r="G51" i="25"/>
  <c r="I51" i="25"/>
  <c r="J51" i="25" s="1"/>
  <c r="U18" i="5"/>
  <c r="S18" i="5"/>
  <c r="CL87" i="52"/>
  <c r="CX87" i="52" s="1"/>
  <c r="DJ87" i="52" s="1"/>
  <c r="AY87" i="52"/>
  <c r="V123" i="25"/>
  <c r="W123" i="25" s="1"/>
  <c r="T123" i="25"/>
  <c r="G148" i="25"/>
  <c r="I148" i="25"/>
  <c r="J148" i="25" s="1"/>
  <c r="S26" i="4"/>
  <c r="U26" i="4"/>
  <c r="N57" i="3"/>
  <c r="L57" i="3"/>
  <c r="L49" i="3"/>
  <c r="N49" i="3"/>
  <c r="G28" i="6"/>
  <c r="E28" i="6"/>
  <c r="S20" i="8"/>
  <c r="U20" i="8"/>
  <c r="N17" i="8"/>
  <c r="L17" i="8"/>
  <c r="N53" i="6"/>
  <c r="L53" i="6"/>
  <c r="N59" i="8"/>
  <c r="L59" i="8"/>
  <c r="L28" i="3"/>
  <c r="N28" i="3"/>
  <c r="G58" i="5"/>
  <c r="E58" i="5"/>
  <c r="N56" i="6"/>
  <c r="L56" i="6"/>
  <c r="S25" i="4"/>
  <c r="U25" i="4"/>
  <c r="L28" i="5"/>
  <c r="N28" i="5"/>
  <c r="I247" i="25"/>
  <c r="J247" i="25" s="1"/>
  <c r="G247" i="25"/>
  <c r="G101" i="25"/>
  <c r="I101" i="25"/>
  <c r="J101" i="25" s="1"/>
  <c r="T67" i="25"/>
  <c r="V67" i="25"/>
  <c r="W67" i="25" s="1"/>
  <c r="N20" i="6"/>
  <c r="L20" i="6"/>
  <c r="E25" i="4"/>
  <c r="G25" i="4"/>
  <c r="N49" i="7"/>
  <c r="L49" i="7"/>
  <c r="G254" i="25"/>
  <c r="I254" i="25"/>
  <c r="J254" i="25" s="1"/>
  <c r="G52" i="4"/>
  <c r="E52" i="4"/>
  <c r="V28" i="25"/>
  <c r="W28" i="25" s="1"/>
  <c r="T28" i="25"/>
  <c r="G74" i="25"/>
  <c r="I74" i="25"/>
  <c r="J74" i="25" s="1"/>
  <c r="S18" i="8"/>
  <c r="U18" i="8"/>
  <c r="E18" i="7"/>
  <c r="G18" i="7"/>
  <c r="P25" i="52"/>
  <c r="Q25" i="52" s="1"/>
  <c r="AM25" i="52"/>
  <c r="I43" i="25"/>
  <c r="J43" i="25" s="1"/>
  <c r="G43" i="25"/>
  <c r="G25" i="25"/>
  <c r="I25" i="25"/>
  <c r="J25" i="25" s="1"/>
  <c r="L50" i="7"/>
  <c r="N50" i="7"/>
  <c r="N46" i="5"/>
  <c r="L46" i="5"/>
  <c r="E21" i="45"/>
  <c r="G21" i="45" s="1"/>
  <c r="AM16" i="52"/>
  <c r="BA16" i="52" s="1"/>
  <c r="P16" i="52"/>
  <c r="Q16" i="52" s="1"/>
  <c r="E27" i="6"/>
  <c r="G27" i="6"/>
  <c r="I248" i="25"/>
  <c r="J248" i="25" s="1"/>
  <c r="G248" i="25"/>
  <c r="N53" i="3"/>
  <c r="L53" i="3"/>
  <c r="S21" i="3"/>
  <c r="U21" i="3"/>
  <c r="E16" i="3"/>
  <c r="G16" i="3"/>
  <c r="E27" i="8"/>
  <c r="G27" i="8"/>
  <c r="P46" i="52"/>
  <c r="AM46" i="52"/>
  <c r="I155" i="25"/>
  <c r="J155" i="25" s="1"/>
  <c r="G155" i="25"/>
  <c r="T138" i="25"/>
  <c r="V138" i="25"/>
  <c r="W138" i="25" s="1"/>
  <c r="P51" i="52"/>
  <c r="AM51" i="52"/>
  <c r="I213" i="25"/>
  <c r="J213" i="25" s="1"/>
  <c r="G213" i="25"/>
  <c r="E16" i="6"/>
  <c r="G16" i="6"/>
  <c r="N22" i="4"/>
  <c r="L22" i="4"/>
  <c r="S20" i="5"/>
  <c r="U20" i="5"/>
  <c r="G24" i="6"/>
  <c r="E24" i="6"/>
  <c r="G119" i="25"/>
  <c r="I119" i="25"/>
  <c r="J119" i="25" s="1"/>
  <c r="G174" i="25"/>
  <c r="I174" i="25"/>
  <c r="J174" i="25" s="1"/>
  <c r="T99" i="25"/>
  <c r="V99" i="25"/>
  <c r="W99" i="25" s="1"/>
  <c r="N46" i="7"/>
  <c r="L46" i="7"/>
  <c r="S27" i="5"/>
  <c r="U27" i="5"/>
  <c r="L48" i="6"/>
  <c r="N48" i="6"/>
  <c r="T65" i="25"/>
  <c r="V65" i="25"/>
  <c r="W65" i="25" s="1"/>
  <c r="T68" i="25"/>
  <c r="V68" i="25"/>
  <c r="W68" i="25" s="1"/>
  <c r="L17" i="3"/>
  <c r="N17" i="3"/>
  <c r="T162" i="25"/>
  <c r="V162" i="25"/>
  <c r="W162" i="25" s="1"/>
  <c r="AM73" i="52"/>
  <c r="P73" i="52"/>
  <c r="G136" i="25"/>
  <c r="I136" i="25"/>
  <c r="J136" i="25" s="1"/>
  <c r="G212" i="25"/>
  <c r="I212" i="25"/>
  <c r="J212" i="25" s="1"/>
  <c r="V16" i="25"/>
  <c r="W16" i="25" s="1"/>
  <c r="T16" i="25"/>
  <c r="AM83" i="52"/>
  <c r="P83" i="52"/>
  <c r="L54" i="5"/>
  <c r="N54" i="5"/>
  <c r="S17" i="8"/>
  <c r="U17" i="8"/>
  <c r="G50" i="25"/>
  <c r="I50" i="25"/>
  <c r="J50" i="25" s="1"/>
  <c r="L59" i="6"/>
  <c r="N59" i="6"/>
  <c r="G242" i="25"/>
  <c r="I242" i="25"/>
  <c r="J242" i="25" s="1"/>
  <c r="T30" i="25"/>
  <c r="V30" i="25"/>
  <c r="W30" i="25" s="1"/>
  <c r="I133" i="25"/>
  <c r="J133" i="25" s="1"/>
  <c r="G133" i="25"/>
  <c r="V52" i="25"/>
  <c r="W52" i="25" s="1"/>
  <c r="T52" i="25"/>
  <c r="L18" i="3"/>
  <c r="N18" i="3"/>
  <c r="N50" i="5"/>
  <c r="L50" i="5"/>
  <c r="V164" i="25"/>
  <c r="W164" i="25" s="1"/>
  <c r="T164" i="25"/>
  <c r="V62" i="25"/>
  <c r="W62" i="25" s="1"/>
  <c r="T62" i="25"/>
  <c r="P97" i="52"/>
  <c r="AM97" i="52"/>
  <c r="G179" i="25"/>
  <c r="I179" i="25"/>
  <c r="J179" i="25" s="1"/>
  <c r="G51" i="5"/>
  <c r="E51" i="5"/>
  <c r="T100" i="25"/>
  <c r="V100" i="25"/>
  <c r="W100" i="25" s="1"/>
  <c r="P96" i="52"/>
  <c r="Q96" i="52" s="1"/>
  <c r="AM96" i="52"/>
  <c r="U23" i="6"/>
  <c r="S23" i="6"/>
  <c r="G23" i="6"/>
  <c r="E23" i="6"/>
  <c r="G17" i="3"/>
  <c r="E17" i="3"/>
  <c r="P79" i="52"/>
  <c r="AM79" i="52"/>
  <c r="I238" i="25"/>
  <c r="J238" i="25" s="1"/>
  <c r="G238" i="25"/>
  <c r="G46" i="7"/>
  <c r="E46" i="7"/>
  <c r="AM37" i="52"/>
  <c r="BA37" i="52" s="1"/>
  <c r="CL37" i="52" s="1"/>
  <c r="CX37" i="52" s="1"/>
  <c r="BY37" i="52" s="1"/>
  <c r="P37" i="52"/>
  <c r="T37" i="25"/>
  <c r="V37" i="25"/>
  <c r="W37" i="25" s="1"/>
  <c r="P74" i="52"/>
  <c r="AM74" i="52"/>
  <c r="BA74" i="52" s="1"/>
  <c r="T150" i="25"/>
  <c r="V150" i="25"/>
  <c r="W150" i="25" s="1"/>
  <c r="P90" i="52"/>
  <c r="AM90" i="52"/>
  <c r="L51" i="8"/>
  <c r="N51" i="8"/>
  <c r="P36" i="52"/>
  <c r="AM36" i="52"/>
  <c r="G191" i="25"/>
  <c r="I191" i="25"/>
  <c r="J191" i="25" s="1"/>
  <c r="I98" i="25"/>
  <c r="J98" i="25" s="1"/>
  <c r="G98" i="25"/>
  <c r="V86" i="25"/>
  <c r="W86" i="25" s="1"/>
  <c r="T86" i="25"/>
  <c r="P45" i="52"/>
  <c r="AM45" i="52"/>
  <c r="P49" i="52"/>
  <c r="AM49" i="52"/>
  <c r="BA49" i="52" s="1"/>
  <c r="E24" i="7"/>
  <c r="G24" i="7"/>
  <c r="S18" i="6"/>
  <c r="U18" i="6"/>
  <c r="G53" i="5"/>
  <c r="E53" i="5"/>
  <c r="P18" i="52"/>
  <c r="AM18" i="52"/>
  <c r="L52" i="8"/>
  <c r="N52" i="8"/>
  <c r="AM15" i="52"/>
  <c r="BA15" i="52" s="1"/>
  <c r="P15" i="52"/>
  <c r="Q15" i="52" s="1"/>
  <c r="L17" i="7"/>
  <c r="N17" i="7"/>
  <c r="G34" i="25"/>
  <c r="I34" i="25"/>
  <c r="J34" i="25" s="1"/>
  <c r="G17" i="25"/>
  <c r="I17" i="25"/>
  <c r="J17" i="25" s="1"/>
  <c r="E51" i="4"/>
  <c r="G51" i="4"/>
  <c r="E58" i="6"/>
  <c r="G58" i="6"/>
  <c r="E22" i="3"/>
  <c r="G22" i="3"/>
  <c r="E54" i="4"/>
  <c r="G54" i="4"/>
  <c r="U17" i="6"/>
  <c r="S17" i="6"/>
  <c r="N51" i="7"/>
  <c r="L51" i="7"/>
  <c r="G151" i="25"/>
  <c r="I151" i="25"/>
  <c r="J151" i="25" s="1"/>
  <c r="G102" i="25"/>
  <c r="I102" i="25"/>
  <c r="J102" i="25" s="1"/>
  <c r="E16" i="7"/>
  <c r="G16" i="7"/>
  <c r="L28" i="8"/>
  <c r="N28" i="8"/>
  <c r="G145" i="25"/>
  <c r="I145" i="25"/>
  <c r="J145" i="25" s="1"/>
  <c r="G25" i="3"/>
  <c r="E25" i="3"/>
  <c r="P62" i="52"/>
  <c r="AM62" i="52"/>
  <c r="BA62" i="52" s="1"/>
  <c r="P63" i="52"/>
  <c r="Q63" i="52" s="1"/>
  <c r="AM63" i="52"/>
  <c r="G143" i="25"/>
  <c r="I143" i="25"/>
  <c r="J143" i="25" s="1"/>
  <c r="BA67" i="52"/>
  <c r="N19" i="7"/>
  <c r="L19" i="7"/>
  <c r="N47" i="5"/>
  <c r="L47" i="5"/>
  <c r="G29" i="6"/>
  <c r="E29" i="6"/>
  <c r="I99" i="25"/>
  <c r="J99" i="25" s="1"/>
  <c r="G99" i="25"/>
  <c r="V53" i="25"/>
  <c r="W53" i="25" s="1"/>
  <c r="T53" i="25"/>
  <c r="N24" i="3"/>
  <c r="L24" i="3"/>
  <c r="AM21" i="52"/>
  <c r="BA21" i="52" s="1"/>
  <c r="P21" i="52"/>
  <c r="N55" i="7"/>
  <c r="L55" i="7"/>
  <c r="L58" i="3"/>
  <c r="N58" i="3"/>
  <c r="I181" i="25"/>
  <c r="J181" i="25" s="1"/>
  <c r="G181" i="25"/>
  <c r="AM91" i="52"/>
  <c r="BA91" i="52" s="1"/>
  <c r="P91" i="52"/>
  <c r="Q91" i="52" s="1"/>
  <c r="R91" i="52" s="1"/>
  <c r="S91" i="52" s="1"/>
  <c r="T91" i="52" s="1"/>
  <c r="U91" i="52" s="1"/>
  <c r="V91" i="52" s="1"/>
  <c r="T71" i="25"/>
  <c r="V71" i="25"/>
  <c r="W71" i="25" s="1"/>
  <c r="V72" i="25"/>
  <c r="W72" i="25" s="1"/>
  <c r="T72" i="25"/>
  <c r="S25" i="6"/>
  <c r="U25" i="6"/>
  <c r="L25" i="5"/>
  <c r="N25" i="5"/>
  <c r="I256" i="25"/>
  <c r="J256" i="25" s="1"/>
  <c r="G256" i="25"/>
  <c r="I30" i="25"/>
  <c r="J30" i="25" s="1"/>
  <c r="G30" i="25"/>
  <c r="U16" i="3"/>
  <c r="S16" i="3"/>
  <c r="T58" i="25"/>
  <c r="V58" i="25"/>
  <c r="W58" i="25" s="1"/>
  <c r="N47" i="6"/>
  <c r="L47" i="6"/>
  <c r="N29" i="4"/>
  <c r="L29" i="4"/>
  <c r="L53" i="8"/>
  <c r="N53" i="8"/>
  <c r="P50" i="52"/>
  <c r="AM50" i="52"/>
  <c r="I42" i="25"/>
  <c r="J42" i="25" s="1"/>
  <c r="G42" i="25"/>
  <c r="S59" i="52"/>
  <c r="I56" i="25"/>
  <c r="J56" i="25" s="1"/>
  <c r="G56" i="25"/>
  <c r="L54" i="7"/>
  <c r="N54" i="7"/>
  <c r="S27" i="6"/>
  <c r="U27" i="6"/>
  <c r="N21" i="5"/>
  <c r="L21" i="5"/>
  <c r="Q87" i="52"/>
  <c r="R87" i="52" s="1"/>
  <c r="S87" i="52" s="1"/>
  <c r="T87" i="52" s="1"/>
  <c r="S24" i="4"/>
  <c r="U24" i="4"/>
  <c r="P60" i="52"/>
  <c r="AM60" i="52"/>
  <c r="I139" i="25"/>
  <c r="J139" i="25" s="1"/>
  <c r="G139" i="25"/>
  <c r="V66" i="25"/>
  <c r="W66" i="25" s="1"/>
  <c r="T66" i="25"/>
  <c r="I159" i="25"/>
  <c r="J159" i="25" s="1"/>
  <c r="G159" i="25"/>
  <c r="G232" i="25"/>
  <c r="I232" i="25"/>
  <c r="J232" i="25" s="1"/>
  <c r="AM8" i="52"/>
  <c r="P8" i="52"/>
  <c r="Q8" i="52" s="1"/>
  <c r="R8" i="52" s="1"/>
  <c r="I255" i="25"/>
  <c r="J255" i="25" s="1"/>
  <c r="G255" i="25"/>
  <c r="U24" i="5"/>
  <c r="S24" i="5"/>
  <c r="G100" i="25"/>
  <c r="I100" i="25"/>
  <c r="J100" i="25" s="1"/>
  <c r="AM61" i="52"/>
  <c r="BA61" i="52" s="1"/>
  <c r="P61" i="52"/>
  <c r="G26" i="4"/>
  <c r="E26" i="4"/>
  <c r="AO59" i="52"/>
  <c r="N55" i="6"/>
  <c r="L55" i="6"/>
  <c r="L53" i="5"/>
  <c r="N53" i="5"/>
  <c r="L17" i="5"/>
  <c r="N17" i="5"/>
  <c r="E22" i="7"/>
  <c r="G22" i="7"/>
  <c r="AM32" i="52"/>
  <c r="P32" i="52"/>
  <c r="AM68" i="52"/>
  <c r="BA68" i="52" s="1"/>
  <c r="P68" i="52"/>
  <c r="Q68" i="52" s="1"/>
  <c r="R68" i="52" s="1"/>
  <c r="G27" i="7"/>
  <c r="E27" i="7"/>
  <c r="G253" i="25"/>
  <c r="I253" i="25"/>
  <c r="J253" i="25" s="1"/>
  <c r="G49" i="8"/>
  <c r="E49" i="8"/>
  <c r="P77" i="52"/>
  <c r="Q77" i="52" s="1"/>
  <c r="AM77" i="52"/>
  <c r="BA77" i="52" s="1"/>
  <c r="G54" i="5"/>
  <c r="E54" i="5"/>
  <c r="AM31" i="52"/>
  <c r="BA31" i="52" s="1"/>
  <c r="P31" i="52"/>
  <c r="I202" i="25"/>
  <c r="J202" i="25" s="1"/>
  <c r="G202" i="25"/>
  <c r="L25" i="3"/>
  <c r="N25" i="3"/>
  <c r="G156" i="25"/>
  <c r="I156" i="25"/>
  <c r="J156" i="25" s="1"/>
  <c r="G95" i="25"/>
  <c r="I95" i="25"/>
  <c r="J95" i="25" s="1"/>
  <c r="G28" i="25"/>
  <c r="I28" i="25"/>
  <c r="J28" i="25" s="1"/>
  <c r="E24" i="8"/>
  <c r="G24" i="8"/>
  <c r="L18" i="7"/>
  <c r="N18" i="7"/>
  <c r="G89" i="25"/>
  <c r="I89" i="25"/>
  <c r="J89" i="25" s="1"/>
  <c r="T102" i="25"/>
  <c r="V102" i="25"/>
  <c r="W102" i="25" s="1"/>
  <c r="G54" i="25"/>
  <c r="I54" i="25"/>
  <c r="J54" i="25" s="1"/>
  <c r="G215" i="25"/>
  <c r="I215" i="25"/>
  <c r="J215" i="25" s="1"/>
  <c r="G92" i="25"/>
  <c r="I92" i="25"/>
  <c r="J92" i="25" s="1"/>
  <c r="G227" i="25"/>
  <c r="I227" i="25"/>
  <c r="J227" i="25" s="1"/>
  <c r="L47" i="4"/>
  <c r="N47" i="4"/>
  <c r="L50" i="3"/>
  <c r="N50" i="3"/>
  <c r="L28" i="6"/>
  <c r="N28" i="6"/>
  <c r="N56" i="3"/>
  <c r="L56" i="3"/>
  <c r="N17" i="4"/>
  <c r="L17" i="4"/>
  <c r="T19" i="25"/>
  <c r="V19" i="25"/>
  <c r="W19" i="25" s="1"/>
  <c r="G130" i="25"/>
  <c r="I130" i="25"/>
  <c r="J130" i="25" s="1"/>
  <c r="G163" i="25"/>
  <c r="I163" i="25"/>
  <c r="J163" i="25" s="1"/>
  <c r="E53" i="6"/>
  <c r="G53" i="6"/>
  <c r="AO67" i="52"/>
  <c r="BC67" i="52" s="1"/>
  <c r="CN67" i="52" s="1"/>
  <c r="CZ67" i="52" s="1"/>
  <c r="CA67" i="52" s="1"/>
  <c r="N21" i="8"/>
  <c r="L21" i="8"/>
  <c r="I41" i="25"/>
  <c r="J41" i="25" s="1"/>
  <c r="G41" i="25"/>
  <c r="L26" i="3"/>
  <c r="N26" i="3"/>
  <c r="I216" i="25"/>
  <c r="J216" i="25" s="1"/>
  <c r="G216" i="25"/>
  <c r="E19" i="3"/>
  <c r="G19" i="3"/>
  <c r="I63" i="25"/>
  <c r="J63" i="25" s="1"/>
  <c r="G63" i="25"/>
  <c r="E29" i="8"/>
  <c r="G29" i="8"/>
  <c r="E19" i="6"/>
  <c r="G19" i="6"/>
  <c r="T35" i="25"/>
  <c r="V35" i="25"/>
  <c r="W35" i="25" s="1"/>
  <c r="G157" i="25"/>
  <c r="I157" i="25"/>
  <c r="J157" i="25" s="1"/>
  <c r="E26" i="6"/>
  <c r="G26" i="6"/>
  <c r="E23" i="3"/>
  <c r="G23" i="3"/>
  <c r="G57" i="8"/>
  <c r="E57" i="8"/>
  <c r="V139" i="25"/>
  <c r="W139" i="25" s="1"/>
  <c r="T139" i="25"/>
  <c r="T92" i="25"/>
  <c r="V92" i="25"/>
  <c r="W92" i="25" s="1"/>
  <c r="N46" i="4"/>
  <c r="L46" i="4"/>
  <c r="S17" i="4"/>
  <c r="U17" i="4"/>
  <c r="Q89" i="52"/>
  <c r="G24" i="4"/>
  <c r="E24" i="4"/>
  <c r="G24" i="25"/>
  <c r="I24" i="25"/>
  <c r="J24" i="25" s="1"/>
  <c r="N55" i="5"/>
  <c r="L55" i="5"/>
  <c r="G240" i="25"/>
  <c r="I240" i="25"/>
  <c r="J240" i="25" s="1"/>
  <c r="E55" i="5"/>
  <c r="G55" i="5"/>
  <c r="S25" i="8"/>
  <c r="U25" i="8"/>
  <c r="U22" i="3"/>
  <c r="S22" i="3"/>
  <c r="U16" i="5"/>
  <c r="S16" i="5"/>
  <c r="E20" i="5"/>
  <c r="G20" i="5"/>
  <c r="E20" i="4"/>
  <c r="G20" i="4"/>
  <c r="I208" i="25"/>
  <c r="J208" i="25" s="1"/>
  <c r="G208" i="25"/>
  <c r="G252" i="25"/>
  <c r="I252" i="25"/>
  <c r="J252" i="25" s="1"/>
  <c r="L24" i="6"/>
  <c r="N24" i="6"/>
  <c r="E52" i="8"/>
  <c r="G52" i="8"/>
  <c r="G187" i="25"/>
  <c r="I187" i="25"/>
  <c r="J187" i="25" s="1"/>
  <c r="N24" i="4"/>
  <c r="L24" i="4"/>
  <c r="I44" i="25"/>
  <c r="J44" i="25" s="1"/>
  <c r="G44" i="25"/>
  <c r="V159" i="25"/>
  <c r="W159" i="25" s="1"/>
  <c r="T159" i="25"/>
  <c r="I22" i="25"/>
  <c r="J22" i="25" s="1"/>
  <c r="G22" i="25"/>
  <c r="I69" i="25"/>
  <c r="J69" i="25" s="1"/>
  <c r="G69" i="25"/>
  <c r="I222" i="25"/>
  <c r="J222" i="25" s="1"/>
  <c r="G222" i="25"/>
  <c r="V91" i="25"/>
  <c r="W91" i="25" s="1"/>
  <c r="T91" i="25"/>
  <c r="T49" i="25"/>
  <c r="V49" i="25"/>
  <c r="W49" i="25" s="1"/>
  <c r="T127" i="25"/>
  <c r="V127" i="25"/>
  <c r="W127" i="25" s="1"/>
  <c r="T54" i="25"/>
  <c r="V54" i="25"/>
  <c r="W54" i="25" s="1"/>
  <c r="V125" i="25"/>
  <c r="W125" i="25" s="1"/>
  <c r="T125" i="25"/>
  <c r="V132" i="25"/>
  <c r="W132" i="25" s="1"/>
  <c r="T132" i="25"/>
  <c r="G147" i="25"/>
  <c r="I147" i="25"/>
  <c r="J147" i="25" s="1"/>
  <c r="I128" i="25"/>
  <c r="J128" i="25" s="1"/>
  <c r="G128" i="25"/>
  <c r="G58" i="7"/>
  <c r="E58" i="7"/>
  <c r="S19" i="6"/>
  <c r="U19" i="6"/>
  <c r="T151" i="25"/>
  <c r="V151" i="25"/>
  <c r="W151" i="25" s="1"/>
  <c r="G178" i="25"/>
  <c r="I178" i="25"/>
  <c r="J178" i="25" s="1"/>
  <c r="E47" i="7"/>
  <c r="G47" i="7"/>
  <c r="I37" i="25"/>
  <c r="J37" i="25" s="1"/>
  <c r="G37" i="25"/>
  <c r="V73" i="25"/>
  <c r="W73" i="25" s="1"/>
  <c r="T73" i="25"/>
  <c r="G66" i="25"/>
  <c r="I66" i="25"/>
  <c r="J66" i="25" s="1"/>
  <c r="G138" i="25"/>
  <c r="I138" i="25"/>
  <c r="J138" i="25" s="1"/>
  <c r="G81" i="25"/>
  <c r="I81" i="25"/>
  <c r="J81" i="25" s="1"/>
  <c r="V104" i="25"/>
  <c r="W104" i="25" s="1"/>
  <c r="T104" i="25"/>
  <c r="U22" i="6"/>
  <c r="S22" i="6"/>
  <c r="S23" i="7"/>
  <c r="U23" i="7"/>
  <c r="U18" i="4"/>
  <c r="S18" i="4"/>
  <c r="T64" i="25"/>
  <c r="V64" i="25"/>
  <c r="W64" i="25" s="1"/>
  <c r="I184" i="25"/>
  <c r="J184" i="25" s="1"/>
  <c r="G184" i="25"/>
  <c r="CL59" i="52"/>
  <c r="CX59" i="52" s="1"/>
  <c r="DJ59" i="52" s="1"/>
  <c r="AY59" i="52"/>
  <c r="T88" i="25"/>
  <c r="V88" i="25"/>
  <c r="W88" i="25" s="1"/>
  <c r="N20" i="5"/>
  <c r="L20" i="5"/>
  <c r="G68" i="25"/>
  <c r="I68" i="25"/>
  <c r="J68" i="25" s="1"/>
  <c r="G137" i="25"/>
  <c r="I137" i="25"/>
  <c r="J137" i="25" s="1"/>
  <c r="I114" i="25"/>
  <c r="J114" i="25" s="1"/>
  <c r="G114" i="25"/>
  <c r="T148" i="25"/>
  <c r="V148" i="25"/>
  <c r="W148" i="25" s="1"/>
  <c r="L52" i="5"/>
  <c r="N52" i="5"/>
  <c r="I4" i="25"/>
  <c r="J4" i="25" s="1"/>
  <c r="G4" i="25"/>
  <c r="T133" i="25"/>
  <c r="V133" i="25"/>
  <c r="W133" i="25" s="1"/>
  <c r="T134" i="25"/>
  <c r="V134" i="25"/>
  <c r="W134" i="25" s="1"/>
  <c r="S17" i="3"/>
  <c r="U17" i="3"/>
  <c r="G162" i="25"/>
  <c r="I162" i="25"/>
  <c r="J162" i="25" s="1"/>
  <c r="L50" i="4"/>
  <c r="N50" i="4"/>
  <c r="G166" i="25"/>
  <c r="I166" i="25"/>
  <c r="J166" i="25" s="1"/>
  <c r="V165" i="25"/>
  <c r="W165" i="25" s="1"/>
  <c r="T165" i="25"/>
  <c r="R67" i="52"/>
  <c r="G86" i="25"/>
  <c r="I86" i="25"/>
  <c r="J86" i="25" s="1"/>
  <c r="L54" i="3"/>
  <c r="N54" i="3"/>
  <c r="T55" i="25"/>
  <c r="V55" i="25"/>
  <c r="W55" i="25" s="1"/>
  <c r="E21" i="7"/>
  <c r="G21" i="7"/>
  <c r="G228" i="25"/>
  <c r="I228" i="25"/>
  <c r="J228" i="25" s="1"/>
  <c r="G93" i="25"/>
  <c r="I93" i="25"/>
  <c r="J93" i="25" s="1"/>
  <c r="V156" i="25"/>
  <c r="W156" i="25" s="1"/>
  <c r="T156" i="25"/>
  <c r="I207" i="25"/>
  <c r="J207" i="25" s="1"/>
  <c r="G207" i="25"/>
  <c r="N54" i="6"/>
  <c r="L54" i="6"/>
  <c r="S20" i="3"/>
  <c r="U20" i="3"/>
  <c r="L26" i="5"/>
  <c r="N26" i="5"/>
  <c r="AM65" i="52"/>
  <c r="P65" i="52"/>
  <c r="Q65" i="52" s="1"/>
  <c r="U22" i="5"/>
  <c r="S22" i="5"/>
  <c r="P78" i="52"/>
  <c r="AM78" i="52"/>
  <c r="BA78" i="52" s="1"/>
  <c r="S26" i="6"/>
  <c r="U26" i="6"/>
  <c r="G224" i="25"/>
  <c r="I224" i="25"/>
  <c r="J224" i="25" s="1"/>
  <c r="I125" i="25"/>
  <c r="J125" i="25" s="1"/>
  <c r="G125" i="25"/>
  <c r="AN89" i="52"/>
  <c r="I236" i="25"/>
  <c r="J236" i="25" s="1"/>
  <c r="G236" i="25"/>
  <c r="L46" i="3"/>
  <c r="N46" i="3"/>
  <c r="V32" i="25"/>
  <c r="W32" i="25" s="1"/>
  <c r="T32" i="25"/>
  <c r="N16" i="8"/>
  <c r="L16" i="8"/>
  <c r="P42" i="52"/>
  <c r="AM42" i="52"/>
  <c r="BA42" i="52" s="1"/>
  <c r="V51" i="25"/>
  <c r="W51" i="25" s="1"/>
  <c r="T51" i="25"/>
  <c r="I170" i="25"/>
  <c r="J170" i="25" s="1"/>
  <c r="G170" i="25"/>
  <c r="I112" i="25"/>
  <c r="J112" i="25" s="1"/>
  <c r="G112" i="25"/>
  <c r="AN63" i="52" l="1"/>
  <c r="AO63" i="52" s="1"/>
  <c r="BC63" i="52" s="1"/>
  <c r="CN63" i="52" s="1"/>
  <c r="CZ63" i="52" s="1"/>
  <c r="CA63" i="52" s="1"/>
  <c r="AN96" i="52"/>
  <c r="BB96" i="52" s="1"/>
  <c r="CM96" i="52" s="1"/>
  <c r="CY96" i="52" s="1"/>
  <c r="BZ96" i="52" s="1"/>
  <c r="AN18" i="52"/>
  <c r="BB18" i="52" s="1"/>
  <c r="CM18" i="52" s="1"/>
  <c r="CY18" i="52" s="1"/>
  <c r="BZ18" i="52" s="1"/>
  <c r="AO89" i="52"/>
  <c r="BC89" i="52" s="1"/>
  <c r="CN89" i="52" s="1"/>
  <c r="CZ89" i="52" s="1"/>
  <c r="CA89" i="52" s="1"/>
  <c r="AN8" i="52"/>
  <c r="BB8" i="52" s="1"/>
  <c r="CM8" i="52" s="1"/>
  <c r="CY8" i="52" s="1"/>
  <c r="BZ8" i="52" s="1"/>
  <c r="AN83" i="52"/>
  <c r="BB83" i="52" s="1"/>
  <c r="CM83" i="52" s="1"/>
  <c r="CY83" i="52" s="1"/>
  <c r="BZ83" i="52" s="1"/>
  <c r="AN21" i="52"/>
  <c r="BB21" i="52" s="1"/>
  <c r="CM21" i="52" s="1"/>
  <c r="CY21" i="52" s="1"/>
  <c r="BZ21" i="52" s="1"/>
  <c r="AN16" i="52"/>
  <c r="BB16" i="52" s="1"/>
  <c r="CM16" i="52" s="1"/>
  <c r="CY16" i="52" s="1"/>
  <c r="BZ16" i="52" s="1"/>
  <c r="BY59" i="52"/>
  <c r="DM59" i="52" s="1"/>
  <c r="BA8" i="52"/>
  <c r="CL8" i="52" s="1"/>
  <c r="CX8" i="52" s="1"/>
  <c r="AN15" i="52"/>
  <c r="BB15" i="52" s="1"/>
  <c r="CM15" i="52" s="1"/>
  <c r="CY15" i="52" s="1"/>
  <c r="BZ15" i="52" s="1"/>
  <c r="AN90" i="52"/>
  <c r="BB90" i="52" s="1"/>
  <c r="CM90" i="52" s="1"/>
  <c r="CY90" i="52" s="1"/>
  <c r="BZ90" i="52" s="1"/>
  <c r="CL31" i="52"/>
  <c r="CX31" i="52" s="1"/>
  <c r="BY31" i="52" s="1"/>
  <c r="DL37" i="52"/>
  <c r="Q42" i="52"/>
  <c r="Q78" i="52"/>
  <c r="R65" i="52"/>
  <c r="R77" i="52"/>
  <c r="S68" i="52"/>
  <c r="T68" i="52" s="1"/>
  <c r="BC59" i="52"/>
  <c r="CN59" i="52" s="1"/>
  <c r="CZ59" i="52" s="1"/>
  <c r="CA59" i="52" s="1"/>
  <c r="AP59" i="52"/>
  <c r="Q61" i="52"/>
  <c r="Q60" i="52"/>
  <c r="U87" i="52"/>
  <c r="W91" i="52"/>
  <c r="CL21" i="52"/>
  <c r="CX21" i="52" s="1"/>
  <c r="BY21" i="52" s="1"/>
  <c r="AY67" i="52"/>
  <c r="CL67" i="52"/>
  <c r="CX67" i="52" s="1"/>
  <c r="DJ67" i="52" s="1"/>
  <c r="BB63" i="52"/>
  <c r="CM63" i="52" s="1"/>
  <c r="CY63" i="52" s="1"/>
  <c r="BZ63" i="52" s="1"/>
  <c r="Q62" i="52"/>
  <c r="R62" i="52" s="1"/>
  <c r="CL15" i="52"/>
  <c r="CX15" i="52" s="1"/>
  <c r="BY15" i="52" s="1"/>
  <c r="CL49" i="52"/>
  <c r="CX49" i="52" s="1"/>
  <c r="Q45" i="52"/>
  <c r="Q36" i="52"/>
  <c r="AY74" i="52"/>
  <c r="CL74" i="52"/>
  <c r="CX74" i="52" s="1"/>
  <c r="DJ74" i="52" s="1"/>
  <c r="Q97" i="52"/>
  <c r="BA73" i="52"/>
  <c r="AN73" i="52"/>
  <c r="BB73" i="52" s="1"/>
  <c r="Q46" i="52"/>
  <c r="AN25" i="52"/>
  <c r="BB25" i="52" s="1"/>
  <c r="CM25" i="52" s="1"/>
  <c r="CY25" i="52" s="1"/>
  <c r="BZ25" i="52" s="1"/>
  <c r="BY87" i="52"/>
  <c r="AN65" i="52"/>
  <c r="S67" i="52"/>
  <c r="N59" i="52"/>
  <c r="AN68" i="52"/>
  <c r="AN61" i="52"/>
  <c r="S8" i="52"/>
  <c r="AN91" i="52"/>
  <c r="Q21" i="52"/>
  <c r="AO21" i="52" s="1"/>
  <c r="R63" i="52"/>
  <c r="S63" i="52" s="1"/>
  <c r="T63" i="52" s="1"/>
  <c r="U63" i="52" s="1"/>
  <c r="V63" i="52" s="1"/>
  <c r="R15" i="52"/>
  <c r="BA18" i="52"/>
  <c r="AN49" i="52"/>
  <c r="BB49" i="52" s="1"/>
  <c r="CM49" i="52" s="1"/>
  <c r="CY49" i="52" s="1"/>
  <c r="BZ49" i="52" s="1"/>
  <c r="Q90" i="52"/>
  <c r="R90" i="52" s="1"/>
  <c r="S90" i="52" s="1"/>
  <c r="T90" i="52" s="1"/>
  <c r="AN74" i="52"/>
  <c r="BB74" i="52" s="1"/>
  <c r="CM74" i="52" s="1"/>
  <c r="CY74" i="52" s="1"/>
  <c r="BZ74" i="52" s="1"/>
  <c r="BA79" i="52"/>
  <c r="AN79" i="52"/>
  <c r="BB79" i="52" s="1"/>
  <c r="CM79" i="52" s="1"/>
  <c r="CY79" i="52" s="1"/>
  <c r="BZ79" i="52" s="1"/>
  <c r="BA96" i="52"/>
  <c r="BA51" i="52"/>
  <c r="AN51" i="52"/>
  <c r="BB51" i="52" s="1"/>
  <c r="CM51" i="52" s="1"/>
  <c r="CY51" i="52" s="1"/>
  <c r="BZ51" i="52" s="1"/>
  <c r="R25" i="52"/>
  <c r="N87" i="52"/>
  <c r="BY89" i="52"/>
  <c r="CL42" i="52"/>
  <c r="CX42" i="52" s="1"/>
  <c r="AY78" i="52"/>
  <c r="CL78" i="52"/>
  <c r="CX78" i="52" s="1"/>
  <c r="DJ78" i="52" s="1"/>
  <c r="R89" i="52"/>
  <c r="S89" i="52" s="1"/>
  <c r="T89" i="52" s="1"/>
  <c r="Q31" i="52"/>
  <c r="CL77" i="52"/>
  <c r="CX77" i="52" s="1"/>
  <c r="DJ77" i="52" s="1"/>
  <c r="AY77" i="52"/>
  <c r="Q32" i="52"/>
  <c r="T59" i="52"/>
  <c r="BA50" i="52"/>
  <c r="AN50" i="52"/>
  <c r="BB50" i="52" s="1"/>
  <c r="CM50" i="52" s="1"/>
  <c r="CY50" i="52" s="1"/>
  <c r="BZ50" i="52" s="1"/>
  <c r="CL62" i="52"/>
  <c r="CX62" i="52" s="1"/>
  <c r="Q49" i="52"/>
  <c r="R49" i="52" s="1"/>
  <c r="Q74" i="52"/>
  <c r="Q37" i="52"/>
  <c r="Q79" i="52"/>
  <c r="AO96" i="52"/>
  <c r="BC96" i="52" s="1"/>
  <c r="CN96" i="52" s="1"/>
  <c r="CZ96" i="52" s="1"/>
  <c r="CA96" i="52" s="1"/>
  <c r="AO87" i="52"/>
  <c r="BA83" i="52"/>
  <c r="Q51" i="52"/>
  <c r="CL16" i="52"/>
  <c r="CX16" i="52" s="1"/>
  <c r="BY16" i="52" s="1"/>
  <c r="AN42" i="52"/>
  <c r="AN78" i="52"/>
  <c r="AO78" i="52" s="1"/>
  <c r="BA65" i="52"/>
  <c r="BB89" i="52"/>
  <c r="CM89" i="52" s="1"/>
  <c r="CY89" i="52" s="1"/>
  <c r="BZ89" i="52" s="1"/>
  <c r="AP67" i="52"/>
  <c r="AN31" i="52"/>
  <c r="AN77" i="52"/>
  <c r="AY68" i="52"/>
  <c r="CL68" i="52"/>
  <c r="CX68" i="52" s="1"/>
  <c r="DJ68" i="52" s="1"/>
  <c r="BA32" i="52"/>
  <c r="AN32" i="52"/>
  <c r="CL61" i="52"/>
  <c r="CX61" i="52" s="1"/>
  <c r="DJ61" i="52" s="1"/>
  <c r="AY61" i="52"/>
  <c r="BA60" i="52"/>
  <c r="AN60" i="52"/>
  <c r="Q50" i="52"/>
  <c r="R50" i="52" s="1"/>
  <c r="S50" i="52" s="1"/>
  <c r="T50" i="52" s="1"/>
  <c r="AY91" i="52"/>
  <c r="CL91" i="52"/>
  <c r="CX91" i="52" s="1"/>
  <c r="DJ91" i="52" s="1"/>
  <c r="BA63" i="52"/>
  <c r="AN62" i="52"/>
  <c r="Q18" i="52"/>
  <c r="BA45" i="52"/>
  <c r="AN45" i="52"/>
  <c r="BA36" i="52"/>
  <c r="AN36" i="52"/>
  <c r="BA90" i="52"/>
  <c r="AN37" i="52"/>
  <c r="R96" i="52"/>
  <c r="BA97" i="52"/>
  <c r="AN97" i="52"/>
  <c r="Q83" i="52"/>
  <c r="Q73" i="52"/>
  <c r="BA46" i="52"/>
  <c r="AN46" i="52"/>
  <c r="R16" i="52"/>
  <c r="S16" i="52" s="1"/>
  <c r="T16" i="52" s="1"/>
  <c r="U16" i="52" s="1"/>
  <c r="V16" i="52" s="1"/>
  <c r="BA25" i="52"/>
  <c r="N89" i="52"/>
  <c r="AO8" i="52" l="1"/>
  <c r="BC8" i="52" s="1"/>
  <c r="CN8" i="52" s="1"/>
  <c r="CZ8" i="52" s="1"/>
  <c r="CA8" i="52" s="1"/>
  <c r="AO18" i="52"/>
  <c r="AO42" i="52"/>
  <c r="AO36" i="52"/>
  <c r="AO15" i="52"/>
  <c r="AO62" i="52"/>
  <c r="BC62" i="52" s="1"/>
  <c r="CN62" i="52" s="1"/>
  <c r="CZ62" i="52" s="1"/>
  <c r="CA62" i="52" s="1"/>
  <c r="AO60" i="52"/>
  <c r="BC60" i="52" s="1"/>
  <c r="CN60" i="52" s="1"/>
  <c r="CZ60" i="52" s="1"/>
  <c r="CA60" i="52" s="1"/>
  <c r="AO16" i="52"/>
  <c r="BC16" i="52" s="1"/>
  <c r="CN16" i="52" s="1"/>
  <c r="CZ16" i="52" s="1"/>
  <c r="CA16" i="52" s="1"/>
  <c r="AQ67" i="52"/>
  <c r="AO46" i="52"/>
  <c r="BC46" i="52" s="1"/>
  <c r="CN46" i="52" s="1"/>
  <c r="CZ46" i="52" s="1"/>
  <c r="CA46" i="52" s="1"/>
  <c r="AO31" i="52"/>
  <c r="BC31" i="52" s="1"/>
  <c r="CN31" i="52" s="1"/>
  <c r="CZ31" i="52" s="1"/>
  <c r="CA31" i="52" s="1"/>
  <c r="AO37" i="52"/>
  <c r="BC37" i="52" s="1"/>
  <c r="CN37" i="52" s="1"/>
  <c r="CZ37" i="52" s="1"/>
  <c r="CA37" i="52" s="1"/>
  <c r="BY78" i="52"/>
  <c r="AO25" i="52"/>
  <c r="BC25" i="52" s="1"/>
  <c r="CN25" i="52" s="1"/>
  <c r="CZ25" i="52" s="1"/>
  <c r="CA25" i="52" s="1"/>
  <c r="AO97" i="52"/>
  <c r="BC97" i="52" s="1"/>
  <c r="CN97" i="52" s="1"/>
  <c r="CZ97" i="52" s="1"/>
  <c r="CA97" i="52" s="1"/>
  <c r="AO45" i="52"/>
  <c r="BC45" i="52" s="1"/>
  <c r="CN45" i="52" s="1"/>
  <c r="CZ45" i="52" s="1"/>
  <c r="CA45" i="52" s="1"/>
  <c r="AO32" i="52"/>
  <c r="AP15" i="52"/>
  <c r="BD15" i="52" s="1"/>
  <c r="CO15" i="52" s="1"/>
  <c r="DA15" i="52" s="1"/>
  <c r="CB15" i="52" s="1"/>
  <c r="AO61" i="52"/>
  <c r="BC61" i="52" s="1"/>
  <c r="CN61" i="52" s="1"/>
  <c r="CZ61" i="52" s="1"/>
  <c r="CA61" i="52" s="1"/>
  <c r="DL59" i="52"/>
  <c r="F59" i="52" s="1"/>
  <c r="BY67" i="52"/>
  <c r="DL67" i="52" s="1"/>
  <c r="F67" i="52" s="1"/>
  <c r="AP89" i="52"/>
  <c r="AQ89" i="52" s="1"/>
  <c r="BY91" i="52"/>
  <c r="DL91" i="52" s="1"/>
  <c r="F91" i="52" s="1"/>
  <c r="BY77" i="52"/>
  <c r="DL77" i="52" s="1"/>
  <c r="F77" i="52" s="1"/>
  <c r="N78" i="52"/>
  <c r="N61" i="52"/>
  <c r="BY68" i="52"/>
  <c r="DL68" i="52" s="1"/>
  <c r="F68" i="52" s="1"/>
  <c r="N67" i="52"/>
  <c r="DM15" i="52"/>
  <c r="DL15" i="52"/>
  <c r="DL31" i="52"/>
  <c r="AP16" i="52"/>
  <c r="N91" i="52"/>
  <c r="AY60" i="52"/>
  <c r="CL60" i="52"/>
  <c r="CX60" i="52" s="1"/>
  <c r="DJ60" i="52" s="1"/>
  <c r="N68" i="52"/>
  <c r="AY65" i="52"/>
  <c r="CL65" i="52"/>
  <c r="CX65" i="52" s="1"/>
  <c r="DJ65" i="52" s="1"/>
  <c r="AY83" i="52"/>
  <c r="CL83" i="52"/>
  <c r="CX83" i="52" s="1"/>
  <c r="DJ83" i="52" s="1"/>
  <c r="BB37" i="52"/>
  <c r="AO50" i="52"/>
  <c r="AP8" i="52"/>
  <c r="R31" i="52"/>
  <c r="AO79" i="52"/>
  <c r="BC79" i="52" s="1"/>
  <c r="CN79" i="52" s="1"/>
  <c r="CZ79" i="52" s="1"/>
  <c r="CA79" i="52" s="1"/>
  <c r="AO74" i="52"/>
  <c r="BC74" i="52" s="1"/>
  <c r="CN74" i="52" s="1"/>
  <c r="CZ74" i="52" s="1"/>
  <c r="CA74" i="52" s="1"/>
  <c r="W63" i="52"/>
  <c r="T8" i="52"/>
  <c r="DL87" i="52"/>
  <c r="F87" i="52" s="1"/>
  <c r="DM87" i="52"/>
  <c r="R46" i="52"/>
  <c r="BB97" i="52"/>
  <c r="CM97" i="52" s="1"/>
  <c r="CY97" i="52" s="1"/>
  <c r="BZ97" i="52" s="1"/>
  <c r="N74" i="52"/>
  <c r="BB45" i="52"/>
  <c r="AY45" i="52" s="1"/>
  <c r="DJ49" i="52"/>
  <c r="AP63" i="52"/>
  <c r="X91" i="52"/>
  <c r="BB60" i="52"/>
  <c r="CM60" i="52" s="1"/>
  <c r="CY60" i="52" s="1"/>
  <c r="BZ60" i="52" s="1"/>
  <c r="S77" i="52"/>
  <c r="S65" i="52"/>
  <c r="W16" i="52"/>
  <c r="CL46" i="52"/>
  <c r="CX46" i="52" s="1"/>
  <c r="DJ46" i="52" s="1"/>
  <c r="AY46" i="52"/>
  <c r="S96" i="52"/>
  <c r="AY36" i="52"/>
  <c r="CL36" i="52"/>
  <c r="CX36" i="52" s="1"/>
  <c r="DJ36" i="52" s="1"/>
  <c r="CM73" i="52"/>
  <c r="CY73" i="52" s="1"/>
  <c r="BZ73" i="52" s="1"/>
  <c r="R73" i="52"/>
  <c r="AY97" i="52"/>
  <c r="CL97" i="52"/>
  <c r="CX97" i="52" s="1"/>
  <c r="DJ97" i="52" s="1"/>
  <c r="AY90" i="52"/>
  <c r="CL90" i="52"/>
  <c r="CX90" i="52" s="1"/>
  <c r="DJ90" i="52" s="1"/>
  <c r="CL45" i="52"/>
  <c r="CX45" i="52" s="1"/>
  <c r="CL63" i="52"/>
  <c r="CX63" i="52" s="1"/>
  <c r="DJ63" i="52" s="1"/>
  <c r="AY63" i="52"/>
  <c r="BY61" i="52"/>
  <c r="CL32" i="52"/>
  <c r="CX32" i="52" s="1"/>
  <c r="BY32" i="52" s="1"/>
  <c r="BB77" i="52"/>
  <c r="CM77" i="52" s="1"/>
  <c r="CY77" i="52" s="1"/>
  <c r="BZ77" i="52" s="1"/>
  <c r="AO77" i="52"/>
  <c r="DL16" i="52"/>
  <c r="DM16" i="52"/>
  <c r="DN16" i="52"/>
  <c r="BC87" i="52"/>
  <c r="CN87" i="52" s="1"/>
  <c r="CZ87" i="52" s="1"/>
  <c r="CA87" i="52" s="1"/>
  <c r="AP87" i="52"/>
  <c r="R79" i="52"/>
  <c r="R37" i="52"/>
  <c r="S49" i="52"/>
  <c r="CL50" i="52"/>
  <c r="CX50" i="52" s="1"/>
  <c r="DJ50" i="52" s="1"/>
  <c r="AY50" i="52"/>
  <c r="N77" i="52"/>
  <c r="DN89" i="52"/>
  <c r="DL78" i="52"/>
  <c r="F78" i="52" s="1"/>
  <c r="DM89" i="52"/>
  <c r="DL89" i="52"/>
  <c r="F89" i="52" s="1"/>
  <c r="S25" i="52"/>
  <c r="CL79" i="52"/>
  <c r="CX79" i="52" s="1"/>
  <c r="DJ79" i="52" s="1"/>
  <c r="AY79" i="52"/>
  <c r="CL18" i="52"/>
  <c r="CX18" i="52" s="1"/>
  <c r="BY18" i="52" s="1"/>
  <c r="DM18" i="52" s="1"/>
  <c r="BD67" i="52"/>
  <c r="CO67" i="52" s="1"/>
  <c r="DA67" i="52" s="1"/>
  <c r="CB67" i="52" s="1"/>
  <c r="DO67" i="52" s="1"/>
  <c r="AO73" i="52"/>
  <c r="R97" i="52"/>
  <c r="AO90" i="52"/>
  <c r="R45" i="52"/>
  <c r="R60" i="52"/>
  <c r="BB61" i="52"/>
  <c r="CM61" i="52" s="1"/>
  <c r="CY61" i="52" s="1"/>
  <c r="BZ61" i="52" s="1"/>
  <c r="DN59" i="52"/>
  <c r="BB78" i="52"/>
  <c r="CM78" i="52" s="1"/>
  <c r="CY78" i="52" s="1"/>
  <c r="BZ78" i="52" s="1"/>
  <c r="BB42" i="52"/>
  <c r="U50" i="52"/>
  <c r="AP96" i="52"/>
  <c r="BY62" i="52"/>
  <c r="BB32" i="52"/>
  <c r="U89" i="52"/>
  <c r="BY42" i="52"/>
  <c r="AO51" i="52"/>
  <c r="BC51" i="52" s="1"/>
  <c r="CN51" i="52" s="1"/>
  <c r="CZ51" i="52" s="1"/>
  <c r="CA51" i="52" s="1"/>
  <c r="U90" i="52"/>
  <c r="BC15" i="52"/>
  <c r="R21" i="52"/>
  <c r="AP21" i="52" s="1"/>
  <c r="BC21" i="52"/>
  <c r="AY21" i="52" s="1"/>
  <c r="BB68" i="52"/>
  <c r="CM68" i="52" s="1"/>
  <c r="CY68" i="52" s="1"/>
  <c r="BZ68" i="52" s="1"/>
  <c r="AO68" i="52"/>
  <c r="T67" i="52"/>
  <c r="AR67" i="52" s="1"/>
  <c r="BE67" i="52"/>
  <c r="CP67" i="52" s="1"/>
  <c r="DB67" i="52" s="1"/>
  <c r="CC67" i="52" s="1"/>
  <c r="CL73" i="52"/>
  <c r="CX73" i="52" s="1"/>
  <c r="BY73" i="52" s="1"/>
  <c r="AY73" i="52"/>
  <c r="BY74" i="52"/>
  <c r="BB36" i="52"/>
  <c r="CM36" i="52" s="1"/>
  <c r="CY36" i="52" s="1"/>
  <c r="BZ36" i="52" s="1"/>
  <c r="BY49" i="52"/>
  <c r="BB62" i="52"/>
  <c r="DM67" i="52"/>
  <c r="DN67" i="52"/>
  <c r="DL21" i="52"/>
  <c r="DM21" i="52"/>
  <c r="R61" i="52"/>
  <c r="U68" i="52"/>
  <c r="R78" i="52"/>
  <c r="BC78" i="52"/>
  <c r="CN78" i="52" s="1"/>
  <c r="CZ78" i="52" s="1"/>
  <c r="CA78" i="52" s="1"/>
  <c r="R42" i="52"/>
  <c r="BC42" i="52"/>
  <c r="CN42" i="52" s="1"/>
  <c r="CZ42" i="52" s="1"/>
  <c r="CA42" i="52" s="1"/>
  <c r="CL25" i="52"/>
  <c r="CX25" i="52" s="1"/>
  <c r="BY25" i="52" s="1"/>
  <c r="R83" i="52"/>
  <c r="R18" i="52"/>
  <c r="AP18" i="52" s="1"/>
  <c r="BC18" i="52"/>
  <c r="CN18" i="52" s="1"/>
  <c r="CZ18" i="52" s="1"/>
  <c r="CA18" i="52" s="1"/>
  <c r="R51" i="52"/>
  <c r="R74" i="52"/>
  <c r="U59" i="52"/>
  <c r="R32" i="52"/>
  <c r="AP32" i="52" s="1"/>
  <c r="BC32" i="52"/>
  <c r="CN32" i="52" s="1"/>
  <c r="CZ32" i="52" s="1"/>
  <c r="CA32" i="52" s="1"/>
  <c r="BB31" i="52"/>
  <c r="CL51" i="52"/>
  <c r="CX51" i="52" s="1"/>
  <c r="DJ51" i="52" s="1"/>
  <c r="AY51" i="52"/>
  <c r="AY96" i="52"/>
  <c r="CL96" i="52"/>
  <c r="CX96" i="52" s="1"/>
  <c r="DJ96" i="52" s="1"/>
  <c r="AO49" i="52"/>
  <c r="S15" i="52"/>
  <c r="BB91" i="52"/>
  <c r="CM91" i="52" s="1"/>
  <c r="CY91" i="52" s="1"/>
  <c r="BZ91" i="52" s="1"/>
  <c r="AO91" i="52"/>
  <c r="BB65" i="52"/>
  <c r="CM65" i="52" s="1"/>
  <c r="CY65" i="52" s="1"/>
  <c r="BZ65" i="52" s="1"/>
  <c r="AO65" i="52"/>
  <c r="BB46" i="52"/>
  <c r="CM46" i="52" s="1"/>
  <c r="CY46" i="52" s="1"/>
  <c r="BZ46" i="52" s="1"/>
  <c r="AO83" i="52"/>
  <c r="R36" i="52"/>
  <c r="BC36" i="52"/>
  <c r="CN36" i="52" s="1"/>
  <c r="CZ36" i="52" s="1"/>
  <c r="CA36" i="52" s="1"/>
  <c r="AY49" i="52"/>
  <c r="S62" i="52"/>
  <c r="V87" i="52"/>
  <c r="BY8" i="52"/>
  <c r="AQ59" i="52"/>
  <c r="BD59" i="52"/>
  <c r="CO59" i="52" s="1"/>
  <c r="DA59" i="52" s="1"/>
  <c r="CB59" i="52" s="1"/>
  <c r="AP46" i="52" l="1"/>
  <c r="AP62" i="52"/>
  <c r="BD62" i="52" s="1"/>
  <c r="CO62" i="52" s="1"/>
  <c r="DA62" i="52" s="1"/>
  <c r="CB62" i="52" s="1"/>
  <c r="AP42" i="52"/>
  <c r="BD42" i="52" s="1"/>
  <c r="CO42" i="52" s="1"/>
  <c r="DA42" i="52" s="1"/>
  <c r="CB42" i="52" s="1"/>
  <c r="DM68" i="52"/>
  <c r="AP31" i="52"/>
  <c r="BD89" i="52"/>
  <c r="CO89" i="52" s="1"/>
  <c r="DA89" i="52" s="1"/>
  <c r="CB89" i="52" s="1"/>
  <c r="AP60" i="52"/>
  <c r="BD60" i="52" s="1"/>
  <c r="CO60" i="52" s="1"/>
  <c r="DA60" i="52" s="1"/>
  <c r="CB60" i="52" s="1"/>
  <c r="AP97" i="52"/>
  <c r="AP61" i="52"/>
  <c r="BD61" i="52" s="1"/>
  <c r="CO61" i="52" s="1"/>
  <c r="DA61" i="52" s="1"/>
  <c r="CB61" i="52" s="1"/>
  <c r="DO61" i="52" s="1"/>
  <c r="AY25" i="52"/>
  <c r="AQ96" i="52"/>
  <c r="BE96" i="52" s="1"/>
  <c r="CP96" i="52" s="1"/>
  <c r="DB96" i="52" s="1"/>
  <c r="CC96" i="52" s="1"/>
  <c r="AP73" i="52"/>
  <c r="N49" i="52"/>
  <c r="AP25" i="52"/>
  <c r="BD25" i="52" s="1"/>
  <c r="CO25" i="52" s="1"/>
  <c r="DA25" i="52" s="1"/>
  <c r="CB25" i="52" s="1"/>
  <c r="DO25" i="52" s="1"/>
  <c r="N46" i="52"/>
  <c r="DN18" i="52"/>
  <c r="AP83" i="52"/>
  <c r="BD83" i="52" s="1"/>
  <c r="CO83" i="52" s="1"/>
  <c r="DA83" i="52" s="1"/>
  <c r="CB83" i="52" s="1"/>
  <c r="BY51" i="52"/>
  <c r="DN51" i="52" s="1"/>
  <c r="N96" i="52"/>
  <c r="N97" i="52"/>
  <c r="DP67" i="52"/>
  <c r="N79" i="52"/>
  <c r="BY46" i="52"/>
  <c r="DL46" i="52" s="1"/>
  <c r="F46" i="52" s="1"/>
  <c r="BY96" i="52"/>
  <c r="DN96" i="52" s="1"/>
  <c r="N51" i="52"/>
  <c r="BY97" i="52"/>
  <c r="DM97" i="52" s="1"/>
  <c r="N65" i="52"/>
  <c r="DL32" i="52"/>
  <c r="BC91" i="52"/>
  <c r="CN91" i="52" s="1"/>
  <c r="CZ91" i="52" s="1"/>
  <c r="CA91" i="52" s="1"/>
  <c r="DN91" i="52" s="1"/>
  <c r="AP91" i="52"/>
  <c r="AR59" i="52"/>
  <c r="BE59" i="52"/>
  <c r="CP59" i="52" s="1"/>
  <c r="DB59" i="52" s="1"/>
  <c r="CC59" i="52" s="1"/>
  <c r="DP59" i="52" s="1"/>
  <c r="AP65" i="52"/>
  <c r="BC65" i="52"/>
  <c r="CN65" i="52" s="1"/>
  <c r="CZ65" i="52" s="1"/>
  <c r="CA65" i="52" s="1"/>
  <c r="BC83" i="52"/>
  <c r="CN83" i="52" s="1"/>
  <c r="CZ83" i="52" s="1"/>
  <c r="CA83" i="52" s="1"/>
  <c r="S78" i="52"/>
  <c r="S61" i="52"/>
  <c r="AQ61" i="52" s="1"/>
  <c r="CM62" i="52"/>
  <c r="CY62" i="52" s="1"/>
  <c r="AY62" i="52"/>
  <c r="U67" i="52"/>
  <c r="BF67" i="52"/>
  <c r="CQ67" i="52" s="1"/>
  <c r="DC67" i="52" s="1"/>
  <c r="CD67" i="52" s="1"/>
  <c r="S21" i="52"/>
  <c r="AQ21" i="52" s="1"/>
  <c r="BD21" i="52"/>
  <c r="CO21" i="52" s="1"/>
  <c r="DA21" i="52" s="1"/>
  <c r="CB21" i="52" s="1"/>
  <c r="AP51" i="52"/>
  <c r="BD51" i="52" s="1"/>
  <c r="CO51" i="52" s="1"/>
  <c r="DA51" i="52" s="1"/>
  <c r="CB51" i="52" s="1"/>
  <c r="CM32" i="52"/>
  <c r="CY32" i="52" s="1"/>
  <c r="DJ32" i="52" s="1"/>
  <c r="BC90" i="52"/>
  <c r="CN90" i="52" s="1"/>
  <c r="CZ90" i="52" s="1"/>
  <c r="CA90" i="52" s="1"/>
  <c r="AP90" i="52"/>
  <c r="BY79" i="52"/>
  <c r="DN79" i="52" s="1"/>
  <c r="DO89" i="52"/>
  <c r="DN78" i="52"/>
  <c r="N50" i="52"/>
  <c r="BD87" i="52"/>
  <c r="CO87" i="52" s="1"/>
  <c r="DA87" i="52" s="1"/>
  <c r="CB87" i="52" s="1"/>
  <c r="DO87" i="52" s="1"/>
  <c r="AQ87" i="52"/>
  <c r="AP78" i="52"/>
  <c r="N63" i="52"/>
  <c r="BY90" i="52"/>
  <c r="BY36" i="52"/>
  <c r="T96" i="52"/>
  <c r="DO59" i="52"/>
  <c r="U8" i="52"/>
  <c r="AP79" i="52"/>
  <c r="BD79" i="52" s="1"/>
  <c r="CO79" i="52" s="1"/>
  <c r="DA79" i="52" s="1"/>
  <c r="CB79" i="52" s="1"/>
  <c r="AQ8" i="52"/>
  <c r="BD8" i="52"/>
  <c r="BY83" i="52"/>
  <c r="BY65" i="52"/>
  <c r="T62" i="52"/>
  <c r="CM31" i="52"/>
  <c r="CY31" i="52" s="1"/>
  <c r="AY31" i="52"/>
  <c r="V59" i="52"/>
  <c r="S74" i="52"/>
  <c r="S83" i="52"/>
  <c r="DL49" i="52"/>
  <c r="DM49" i="52"/>
  <c r="F49" i="52" s="1"/>
  <c r="DL73" i="52"/>
  <c r="DM73" i="52"/>
  <c r="F73" i="52" s="1"/>
  <c r="BC68" i="52"/>
  <c r="CN68" i="52" s="1"/>
  <c r="CZ68" i="52" s="1"/>
  <c r="CA68" i="52" s="1"/>
  <c r="AP68" i="52"/>
  <c r="CN15" i="52"/>
  <c r="CZ15" i="52" s="1"/>
  <c r="DJ15" i="52" s="1"/>
  <c r="DL42" i="52"/>
  <c r="BE89" i="52"/>
  <c r="CP89" i="52" s="1"/>
  <c r="DB89" i="52" s="1"/>
  <c r="CC89" i="52" s="1"/>
  <c r="AR89" i="52"/>
  <c r="DM91" i="52"/>
  <c r="AY15" i="52"/>
  <c r="S37" i="52"/>
  <c r="AP77" i="52"/>
  <c r="BC77" i="52"/>
  <c r="CN77" i="52" s="1"/>
  <c r="CZ77" i="52" s="1"/>
  <c r="CA77" i="52" s="1"/>
  <c r="DN77" i="52" s="1"/>
  <c r="AP37" i="52"/>
  <c r="X16" i="52"/>
  <c r="CM45" i="52"/>
  <c r="CY45" i="52" s="1"/>
  <c r="BZ45" i="52" s="1"/>
  <c r="S46" i="52"/>
  <c r="BD46" i="52"/>
  <c r="CO46" i="52" s="1"/>
  <c r="DA46" i="52" s="1"/>
  <c r="CB46" i="52" s="1"/>
  <c r="DM77" i="52"/>
  <c r="BY60" i="52"/>
  <c r="DN60" i="52" s="1"/>
  <c r="AQ62" i="52"/>
  <c r="BD16" i="52"/>
  <c r="AQ16" i="52"/>
  <c r="DJ25" i="52"/>
  <c r="N25" i="52" s="1"/>
  <c r="DN8" i="52"/>
  <c r="DM8" i="52"/>
  <c r="DL8" i="52"/>
  <c r="S42" i="52"/>
  <c r="V68" i="52"/>
  <c r="DL62" i="52"/>
  <c r="V50" i="52"/>
  <c r="CM42" i="52"/>
  <c r="CY42" i="52" s="1"/>
  <c r="AY42" i="52"/>
  <c r="S97" i="52"/>
  <c r="AQ97" i="52" s="1"/>
  <c r="BD97" i="52"/>
  <c r="CO97" i="52" s="1"/>
  <c r="DA97" i="52" s="1"/>
  <c r="CB97" i="52" s="1"/>
  <c r="DM78" i="52"/>
  <c r="DM61" i="52"/>
  <c r="DL61" i="52"/>
  <c r="F61" i="52" s="1"/>
  <c r="DN61" i="52"/>
  <c r="N90" i="52"/>
  <c r="BC73" i="52"/>
  <c r="CN73" i="52" s="1"/>
  <c r="CZ73" i="52" s="1"/>
  <c r="CA73" i="52" s="1"/>
  <c r="N36" i="52"/>
  <c r="T77" i="52"/>
  <c r="Y91" i="52"/>
  <c r="DN87" i="52"/>
  <c r="X63" i="52"/>
  <c r="BC50" i="52"/>
  <c r="CN50" i="52" s="1"/>
  <c r="CZ50" i="52" s="1"/>
  <c r="CA50" i="52" s="1"/>
  <c r="AP50" i="52"/>
  <c r="N83" i="52"/>
  <c r="AP36" i="52"/>
  <c r="BD36" i="52" s="1"/>
  <c r="CO36" i="52" s="1"/>
  <c r="DA36" i="52" s="1"/>
  <c r="CB36" i="52" s="1"/>
  <c r="S36" i="52"/>
  <c r="T15" i="52"/>
  <c r="BC49" i="52"/>
  <c r="CN49" i="52" s="1"/>
  <c r="CZ49" i="52" s="1"/>
  <c r="CA49" i="52" s="1"/>
  <c r="AP49" i="52"/>
  <c r="W87" i="52"/>
  <c r="DL96" i="52"/>
  <c r="F96" i="52" s="1"/>
  <c r="S32" i="52"/>
  <c r="BD32" i="52"/>
  <c r="CO32" i="52" s="1"/>
  <c r="DA32" i="52" s="1"/>
  <c r="CB32" i="52" s="1"/>
  <c r="AQ15" i="52"/>
  <c r="S51" i="52"/>
  <c r="S18" i="52"/>
  <c r="BD18" i="52"/>
  <c r="AY18" i="52" s="1"/>
  <c r="DM25" i="52"/>
  <c r="DL25" i="52"/>
  <c r="DN25" i="52"/>
  <c r="F25" i="52" s="1"/>
  <c r="DM74" i="52"/>
  <c r="DL74" i="52"/>
  <c r="F74" i="52" s="1"/>
  <c r="DN74" i="52"/>
  <c r="CN21" i="52"/>
  <c r="CZ21" i="52" s="1"/>
  <c r="DJ21" i="52" s="1"/>
  <c r="N21" i="52" s="1"/>
  <c r="V90" i="52"/>
  <c r="V89" i="52"/>
  <c r="S60" i="52"/>
  <c r="S45" i="52"/>
  <c r="DL18" i="52"/>
  <c r="T25" i="52"/>
  <c r="BY50" i="52"/>
  <c r="T49" i="52"/>
  <c r="S79" i="52"/>
  <c r="AY32" i="52"/>
  <c r="BY63" i="52"/>
  <c r="BY45" i="52"/>
  <c r="S73" i="52"/>
  <c r="AQ73" i="52" s="1"/>
  <c r="BD73" i="52"/>
  <c r="CO73" i="52" s="1"/>
  <c r="DA73" i="52" s="1"/>
  <c r="CB73" i="52" s="1"/>
  <c r="DJ73" i="52"/>
  <c r="N73" i="52" s="1"/>
  <c r="BD96" i="52"/>
  <c r="CO96" i="52" s="1"/>
  <c r="DA96" i="52" s="1"/>
  <c r="CB96" i="52" s="1"/>
  <c r="DO96" i="52" s="1"/>
  <c r="T65" i="52"/>
  <c r="BD63" i="52"/>
  <c r="CO63" i="52" s="1"/>
  <c r="DA63" i="52" s="1"/>
  <c r="CB63" i="52" s="1"/>
  <c r="AQ63" i="52"/>
  <c r="AP74" i="52"/>
  <c r="S31" i="52"/>
  <c r="BD31" i="52"/>
  <c r="CO31" i="52" s="1"/>
  <c r="DA31" i="52" s="1"/>
  <c r="CB31" i="52" s="1"/>
  <c r="AY37" i="52"/>
  <c r="CM37" i="52"/>
  <c r="CY37" i="52" s="1"/>
  <c r="DJ37" i="52" s="1"/>
  <c r="N60" i="52"/>
  <c r="AP45" i="52"/>
  <c r="AR96" i="52" l="1"/>
  <c r="BF96" i="52" s="1"/>
  <c r="CQ96" i="52" s="1"/>
  <c r="DC96" i="52" s="1"/>
  <c r="CD96" i="52" s="1"/>
  <c r="DQ96" i="52" s="1"/>
  <c r="DO60" i="52"/>
  <c r="N32" i="52"/>
  <c r="DP89" i="52"/>
  <c r="AQ74" i="52"/>
  <c r="DL97" i="52"/>
  <c r="F97" i="52" s="1"/>
  <c r="AQ25" i="52"/>
  <c r="DO46" i="52"/>
  <c r="DN46" i="52"/>
  <c r="DJ45" i="52"/>
  <c r="N45" i="52" s="1"/>
  <c r="AQ78" i="52"/>
  <c r="BE78" i="52" s="1"/>
  <c r="CP78" i="52" s="1"/>
  <c r="DB78" i="52" s="1"/>
  <c r="CC78" i="52" s="1"/>
  <c r="AR62" i="52"/>
  <c r="N37" i="52"/>
  <c r="AQ83" i="52"/>
  <c r="BE83" i="52" s="1"/>
  <c r="CP83" i="52" s="1"/>
  <c r="DB83" i="52" s="1"/>
  <c r="CC83" i="52" s="1"/>
  <c r="DP83" i="52" s="1"/>
  <c r="DM96" i="52"/>
  <c r="DO97" i="52"/>
  <c r="DN97" i="52"/>
  <c r="DL51" i="52"/>
  <c r="F51" i="52" s="1"/>
  <c r="DM51" i="52"/>
  <c r="DM46" i="52"/>
  <c r="DO36" i="52"/>
  <c r="AQ45" i="52"/>
  <c r="BE45" i="52" s="1"/>
  <c r="CP45" i="52" s="1"/>
  <c r="DB45" i="52" s="1"/>
  <c r="CC45" i="52" s="1"/>
  <c r="CA21" i="52"/>
  <c r="DN21" i="52" s="1"/>
  <c r="F21" i="52" s="1"/>
  <c r="BZ37" i="52"/>
  <c r="DM37" i="52" s="1"/>
  <c r="F37" i="52" s="1"/>
  <c r="BD45" i="52"/>
  <c r="CO45" i="52" s="1"/>
  <c r="DA45" i="52" s="1"/>
  <c r="CB45" i="52" s="1"/>
  <c r="DO45" i="52" s="1"/>
  <c r="AR15" i="52"/>
  <c r="BE15" i="52"/>
  <c r="CP15" i="52" s="1"/>
  <c r="DB15" i="52" s="1"/>
  <c r="CC15" i="52" s="1"/>
  <c r="CA15" i="52"/>
  <c r="DO15" i="52" s="1"/>
  <c r="AQ37" i="52"/>
  <c r="BE37" i="52" s="1"/>
  <c r="CP37" i="52" s="1"/>
  <c r="DB37" i="52" s="1"/>
  <c r="CC37" i="52" s="1"/>
  <c r="U49" i="52"/>
  <c r="AR25" i="52"/>
  <c r="BF25" i="52" s="1"/>
  <c r="CQ25" i="52" s="1"/>
  <c r="DC25" i="52" s="1"/>
  <c r="CD25" i="52" s="1"/>
  <c r="W90" i="52"/>
  <c r="T18" i="52"/>
  <c r="AQ49" i="52"/>
  <c r="BD49" i="52"/>
  <c r="CO49" i="52" s="1"/>
  <c r="DA49" i="52" s="1"/>
  <c r="CB49" i="52" s="1"/>
  <c r="DO49" i="52" s="1"/>
  <c r="BD50" i="52"/>
  <c r="CO50" i="52" s="1"/>
  <c r="DA50" i="52" s="1"/>
  <c r="CB50" i="52" s="1"/>
  <c r="DO50" i="52" s="1"/>
  <c r="AQ50" i="52"/>
  <c r="W50" i="52"/>
  <c r="T42" i="52"/>
  <c r="CO16" i="52"/>
  <c r="DA16" i="52" s="1"/>
  <c r="DJ16" i="52" s="1"/>
  <c r="AY16" i="52"/>
  <c r="T37" i="52"/>
  <c r="AS89" i="52"/>
  <c r="BF89" i="52"/>
  <c r="CQ89" i="52" s="1"/>
  <c r="DC89" i="52" s="1"/>
  <c r="CD89" i="52" s="1"/>
  <c r="N15" i="52"/>
  <c r="DO73" i="52"/>
  <c r="BD74" i="52"/>
  <c r="CO74" i="52" s="1"/>
  <c r="DA74" i="52" s="1"/>
  <c r="CB74" i="52" s="1"/>
  <c r="DM65" i="52"/>
  <c r="DN65" i="52"/>
  <c r="DL65" i="52"/>
  <c r="F65" i="52" s="1"/>
  <c r="DN90" i="52"/>
  <c r="DL90" i="52"/>
  <c r="F90" i="52" s="1"/>
  <c r="DM90" i="52"/>
  <c r="BZ32" i="52"/>
  <c r="T21" i="52"/>
  <c r="AR21" i="52" s="1"/>
  <c r="BE21" i="52"/>
  <c r="CP21" i="52" s="1"/>
  <c r="DB21" i="52" s="1"/>
  <c r="CC21" i="52" s="1"/>
  <c r="BD78" i="52"/>
  <c r="CO78" i="52" s="1"/>
  <c r="DA78" i="52" s="1"/>
  <c r="CB78" i="52" s="1"/>
  <c r="AS59" i="52"/>
  <c r="BF59" i="52"/>
  <c r="CQ59" i="52" s="1"/>
  <c r="DC59" i="52" s="1"/>
  <c r="CD59" i="52" s="1"/>
  <c r="DQ59" i="52" s="1"/>
  <c r="AQ18" i="52"/>
  <c r="T32" i="52"/>
  <c r="DO51" i="52"/>
  <c r="AQ36" i="52"/>
  <c r="BE36" i="52" s="1"/>
  <c r="CP36" i="52" s="1"/>
  <c r="DB36" i="52" s="1"/>
  <c r="CC36" i="52" s="1"/>
  <c r="DP36" i="52" s="1"/>
  <c r="T36" i="52"/>
  <c r="U77" i="52"/>
  <c r="T46" i="52"/>
  <c r="Y16" i="52"/>
  <c r="AQ68" i="52"/>
  <c r="BD68" i="52"/>
  <c r="CO68" i="52" s="1"/>
  <c r="DA68" i="52" s="1"/>
  <c r="CB68" i="52" s="1"/>
  <c r="DO68" i="52" s="1"/>
  <c r="DN73" i="52"/>
  <c r="DN49" i="52"/>
  <c r="T74" i="52"/>
  <c r="BE74" i="52"/>
  <c r="CP74" i="52" s="1"/>
  <c r="DB74" i="52" s="1"/>
  <c r="CC74" i="52" s="1"/>
  <c r="BZ31" i="52"/>
  <c r="DJ31" i="52"/>
  <c r="N31" i="52" s="1"/>
  <c r="DL83" i="52"/>
  <c r="F83" i="52" s="1"/>
  <c r="DM83" i="52"/>
  <c r="DN83" i="52"/>
  <c r="DO83" i="52"/>
  <c r="AQ79" i="52"/>
  <c r="BE79" i="52" s="1"/>
  <c r="CP79" i="52" s="1"/>
  <c r="DB79" i="52" s="1"/>
  <c r="CC79" i="52" s="1"/>
  <c r="DP79" i="52" s="1"/>
  <c r="DP96" i="52"/>
  <c r="DL79" i="52"/>
  <c r="F79" i="52" s="1"/>
  <c r="DM79" i="52"/>
  <c r="DO79" i="52"/>
  <c r="DQ67" i="52"/>
  <c r="BZ62" i="52"/>
  <c r="DJ62" i="52"/>
  <c r="N62" i="52" s="1"/>
  <c r="T78" i="52"/>
  <c r="AQ65" i="52"/>
  <c r="BD65" i="52"/>
  <c r="CO65" i="52" s="1"/>
  <c r="DA65" i="52" s="1"/>
  <c r="CB65" i="52" s="1"/>
  <c r="DO65" i="52" s="1"/>
  <c r="BD91" i="52"/>
  <c r="CO91" i="52" s="1"/>
  <c r="DA91" i="52" s="1"/>
  <c r="CB91" i="52" s="1"/>
  <c r="AQ91" i="52"/>
  <c r="T31" i="52"/>
  <c r="DL45" i="52"/>
  <c r="DM45" i="52"/>
  <c r="F45" i="52" s="1"/>
  <c r="DN45" i="52"/>
  <c r="W89" i="52"/>
  <c r="T51" i="52"/>
  <c r="BZ42" i="52"/>
  <c r="DO42" i="52" s="1"/>
  <c r="DJ42" i="52"/>
  <c r="N42" i="52" s="1"/>
  <c r="W68" i="52"/>
  <c r="DL60" i="52"/>
  <c r="F60" i="52" s="1"/>
  <c r="DM60" i="52"/>
  <c r="AQ77" i="52"/>
  <c r="BD77" i="52"/>
  <c r="CO77" i="52" s="1"/>
  <c r="DA77" i="52" s="1"/>
  <c r="CB77" i="52" s="1"/>
  <c r="DO77" i="52" s="1"/>
  <c r="T83" i="52"/>
  <c r="BE62" i="52"/>
  <c r="CP62" i="52" s="1"/>
  <c r="DB62" i="52" s="1"/>
  <c r="CC62" i="52" s="1"/>
  <c r="CO8" i="52"/>
  <c r="DA8" i="52" s="1"/>
  <c r="U96" i="52"/>
  <c r="BD90" i="52"/>
  <c r="CO90" i="52" s="1"/>
  <c r="DA90" i="52" s="1"/>
  <c r="CB90" i="52" s="1"/>
  <c r="DO90" i="52" s="1"/>
  <c r="AQ90" i="52"/>
  <c r="DN68" i="52"/>
  <c r="AQ51" i="52"/>
  <c r="V67" i="52"/>
  <c r="AQ42" i="52"/>
  <c r="AQ32" i="52"/>
  <c r="DL50" i="52"/>
  <c r="F50" i="52" s="1"/>
  <c r="DM50" i="52"/>
  <c r="DN50" i="52"/>
  <c r="T60" i="52"/>
  <c r="T79" i="52"/>
  <c r="U25" i="52"/>
  <c r="BE63" i="52"/>
  <c r="CP63" i="52" s="1"/>
  <c r="DB63" i="52" s="1"/>
  <c r="CC63" i="52" s="1"/>
  <c r="AR63" i="52"/>
  <c r="U65" i="52"/>
  <c r="T73" i="52"/>
  <c r="BE73" i="52"/>
  <c r="CP73" i="52" s="1"/>
  <c r="DB73" i="52" s="1"/>
  <c r="CC73" i="52" s="1"/>
  <c r="DP73" i="52" s="1"/>
  <c r="DN63" i="52"/>
  <c r="DO63" i="52"/>
  <c r="DL63" i="52"/>
  <c r="F63" i="52" s="1"/>
  <c r="DM63" i="52"/>
  <c r="BE25" i="52"/>
  <c r="CP25" i="52" s="1"/>
  <c r="DB25" i="52" s="1"/>
  <c r="CC25" i="52" s="1"/>
  <c r="T45" i="52"/>
  <c r="AQ31" i="52"/>
  <c r="CO18" i="52"/>
  <c r="DA18" i="52" s="1"/>
  <c r="DJ18" i="52" s="1"/>
  <c r="N18" i="52" s="1"/>
  <c r="X87" i="52"/>
  <c r="U15" i="52"/>
  <c r="BF15" i="52"/>
  <c r="CQ15" i="52" s="1"/>
  <c r="DC15" i="52" s="1"/>
  <c r="CD15" i="52" s="1"/>
  <c r="Y63" i="52"/>
  <c r="Z91" i="52"/>
  <c r="T97" i="52"/>
  <c r="AR97" i="52" s="1"/>
  <c r="BE97" i="52"/>
  <c r="CP97" i="52" s="1"/>
  <c r="DB97" i="52" s="1"/>
  <c r="CC97" i="52" s="1"/>
  <c r="BE16" i="52"/>
  <c r="CP16" i="52" s="1"/>
  <c r="DB16" i="52" s="1"/>
  <c r="CC16" i="52" s="1"/>
  <c r="AR16" i="52"/>
  <c r="BD37" i="52"/>
  <c r="CO37" i="52" s="1"/>
  <c r="DA37" i="52" s="1"/>
  <c r="CB37" i="52" s="1"/>
  <c r="DO37" i="52" s="1"/>
  <c r="DP15" i="52"/>
  <c r="DN15" i="52"/>
  <c r="F15" i="52" s="1"/>
  <c r="AQ60" i="52"/>
  <c r="AR60" i="52" s="1"/>
  <c r="W59" i="52"/>
  <c r="U62" i="52"/>
  <c r="AS62" i="52" s="1"/>
  <c r="BF62" i="52"/>
  <c r="CQ62" i="52" s="1"/>
  <c r="DC62" i="52" s="1"/>
  <c r="CD62" i="52" s="1"/>
  <c r="AR8" i="52"/>
  <c r="BE8" i="52"/>
  <c r="CP8" i="52" s="1"/>
  <c r="DB8" i="52" s="1"/>
  <c r="CC8" i="52" s="1"/>
  <c r="V8" i="52"/>
  <c r="DL36" i="52"/>
  <c r="F36" i="52" s="1"/>
  <c r="DN36" i="52"/>
  <c r="DM36" i="52"/>
  <c r="BE87" i="52"/>
  <c r="CP87" i="52" s="1"/>
  <c r="DB87" i="52" s="1"/>
  <c r="CC87" i="52" s="1"/>
  <c r="DP87" i="52" s="1"/>
  <c r="AR87" i="52"/>
  <c r="T61" i="52"/>
  <c r="BE61" i="52"/>
  <c r="CP61" i="52" s="1"/>
  <c r="DB61" i="52" s="1"/>
  <c r="CC61" i="52" s="1"/>
  <c r="AS67" i="52"/>
  <c r="AT67" i="52" s="1"/>
  <c r="AQ46" i="52"/>
  <c r="AR46" i="52" s="1"/>
  <c r="AR74" i="52" l="1"/>
  <c r="BF74" i="52" s="1"/>
  <c r="CQ74" i="52" s="1"/>
  <c r="DC74" i="52" s="1"/>
  <c r="CD74" i="52" s="1"/>
  <c r="DQ74" i="52" s="1"/>
  <c r="AR18" i="52"/>
  <c r="DP45" i="52"/>
  <c r="AR83" i="52"/>
  <c r="DP78" i="52"/>
  <c r="AR78" i="52"/>
  <c r="AS15" i="52"/>
  <c r="BG15" i="52" s="1"/>
  <c r="CR15" i="52" s="1"/>
  <c r="DD15" i="52" s="1"/>
  <c r="CE15" i="52" s="1"/>
  <c r="DR15" i="52" s="1"/>
  <c r="DQ15" i="52"/>
  <c r="AR32" i="52"/>
  <c r="BF32" i="52" s="1"/>
  <c r="CQ32" i="52" s="1"/>
  <c r="DC32" i="52" s="1"/>
  <c r="CD32" i="52" s="1"/>
  <c r="DO21" i="52"/>
  <c r="AR42" i="52"/>
  <c r="BF42" i="52" s="1"/>
  <c r="CQ42" i="52" s="1"/>
  <c r="DC42" i="52" s="1"/>
  <c r="CD42" i="52" s="1"/>
  <c r="AR31" i="52"/>
  <c r="BF31" i="52" s="1"/>
  <c r="CQ31" i="52" s="1"/>
  <c r="DC31" i="52" s="1"/>
  <c r="CD31" i="52" s="1"/>
  <c r="DQ62" i="52"/>
  <c r="DP21" i="52"/>
  <c r="DN37" i="52"/>
  <c r="AR37" i="52"/>
  <c r="BF37" i="52" s="1"/>
  <c r="CQ37" i="52" s="1"/>
  <c r="DC37" i="52" s="1"/>
  <c r="CD37" i="52" s="1"/>
  <c r="DQ37" i="52" s="1"/>
  <c r="AR51" i="52"/>
  <c r="BF51" i="52" s="1"/>
  <c r="CQ51" i="52" s="1"/>
  <c r="DC51" i="52" s="1"/>
  <c r="CD51" i="52" s="1"/>
  <c r="V65" i="52"/>
  <c r="DQ25" i="52"/>
  <c r="DM42" i="52"/>
  <c r="F42" i="52" s="1"/>
  <c r="DN42" i="52"/>
  <c r="AR65" i="52"/>
  <c r="BE65" i="52"/>
  <c r="CP65" i="52" s="1"/>
  <c r="DB65" i="52" s="1"/>
  <c r="CC65" i="52" s="1"/>
  <c r="DP65" i="52" s="1"/>
  <c r="DM62" i="52"/>
  <c r="F62" i="52" s="1"/>
  <c r="DO62" i="52"/>
  <c r="DN62" i="52"/>
  <c r="DP62" i="52"/>
  <c r="AR79" i="52"/>
  <c r="BF79" i="52" s="1"/>
  <c r="CQ79" i="52" s="1"/>
  <c r="DC79" i="52" s="1"/>
  <c r="CD79" i="52" s="1"/>
  <c r="DQ79" i="52" s="1"/>
  <c r="DN31" i="52"/>
  <c r="DM31" i="52"/>
  <c r="F31" i="52" s="1"/>
  <c r="V77" i="52"/>
  <c r="N16" i="52"/>
  <c r="U42" i="52"/>
  <c r="X90" i="52"/>
  <c r="V49" i="52"/>
  <c r="U61" i="52"/>
  <c r="W8" i="52"/>
  <c r="V62" i="52"/>
  <c r="AT62" i="52" s="1"/>
  <c r="BG62" i="52"/>
  <c r="CR62" i="52" s="1"/>
  <c r="DD62" i="52" s="1"/>
  <c r="CE62" i="52" s="1"/>
  <c r="DR62" i="52" s="1"/>
  <c r="V15" i="52"/>
  <c r="CB18" i="52"/>
  <c r="U45" i="52"/>
  <c r="DP63" i="52"/>
  <c r="BF63" i="52"/>
  <c r="CQ63" i="52" s="1"/>
  <c r="DC63" i="52" s="1"/>
  <c r="CD63" i="52" s="1"/>
  <c r="DQ63" i="52" s="1"/>
  <c r="AS63" i="52"/>
  <c r="V25" i="52"/>
  <c r="BE60" i="52"/>
  <c r="CP60" i="52" s="1"/>
  <c r="DB60" i="52" s="1"/>
  <c r="CC60" i="52" s="1"/>
  <c r="DP60" i="52" s="1"/>
  <c r="BG67" i="52"/>
  <c r="CR67" i="52" s="1"/>
  <c r="DD67" i="52" s="1"/>
  <c r="CE67" i="52" s="1"/>
  <c r="BE90" i="52"/>
  <c r="CP90" i="52" s="1"/>
  <c r="DB90" i="52" s="1"/>
  <c r="CC90" i="52" s="1"/>
  <c r="DP90" i="52" s="1"/>
  <c r="AR90" i="52"/>
  <c r="V96" i="52"/>
  <c r="AR77" i="52"/>
  <c r="BE77" i="52"/>
  <c r="CP77" i="52" s="1"/>
  <c r="DB77" i="52" s="1"/>
  <c r="CC77" i="52" s="1"/>
  <c r="DP77" i="52" s="1"/>
  <c r="X89" i="52"/>
  <c r="BE91" i="52"/>
  <c r="CP91" i="52" s="1"/>
  <c r="DB91" i="52" s="1"/>
  <c r="CC91" i="52" s="1"/>
  <c r="DP91" i="52" s="1"/>
  <c r="AR91" i="52"/>
  <c r="Z16" i="52"/>
  <c r="U36" i="52"/>
  <c r="U21" i="52"/>
  <c r="AS21" i="52" s="1"/>
  <c r="BF21" i="52"/>
  <c r="CQ21" i="52" s="1"/>
  <c r="DC21" i="52" s="1"/>
  <c r="CD21" i="52" s="1"/>
  <c r="DQ21" i="52" s="1"/>
  <c r="U37" i="52"/>
  <c r="CB16" i="52"/>
  <c r="BE18" i="52"/>
  <c r="CP18" i="52" s="1"/>
  <c r="DB18" i="52" s="1"/>
  <c r="CC18" i="52" s="1"/>
  <c r="AS96" i="52"/>
  <c r="DO31" i="52"/>
  <c r="BF16" i="52"/>
  <c r="CQ16" i="52" s="1"/>
  <c r="DC16" i="52" s="1"/>
  <c r="CD16" i="52" s="1"/>
  <c r="AS16" i="52"/>
  <c r="DP97" i="52"/>
  <c r="DP25" i="52"/>
  <c r="U73" i="52"/>
  <c r="U60" i="52"/>
  <c r="AS60" i="52" s="1"/>
  <c r="BF60" i="52"/>
  <c r="CQ60" i="52" s="1"/>
  <c r="DC60" i="52" s="1"/>
  <c r="CD60" i="52" s="1"/>
  <c r="W67" i="52"/>
  <c r="AU67" i="52" s="1"/>
  <c r="BH67" i="52"/>
  <c r="CS67" i="52" s="1"/>
  <c r="DE67" i="52" s="1"/>
  <c r="CF67" i="52" s="1"/>
  <c r="U83" i="52"/>
  <c r="BF83" i="52"/>
  <c r="CQ83" i="52" s="1"/>
  <c r="DC83" i="52" s="1"/>
  <c r="CD83" i="52" s="1"/>
  <c r="DQ83" i="52" s="1"/>
  <c r="X68" i="52"/>
  <c r="BE51" i="52"/>
  <c r="CP51" i="52" s="1"/>
  <c r="DB51" i="52" s="1"/>
  <c r="CC51" i="52" s="1"/>
  <c r="BE31" i="52"/>
  <c r="CP31" i="52" s="1"/>
  <c r="DB31" i="52" s="1"/>
  <c r="CC31" i="52" s="1"/>
  <c r="DP31" i="52" s="1"/>
  <c r="DO91" i="52"/>
  <c r="U78" i="52"/>
  <c r="BF78" i="52"/>
  <c r="CQ78" i="52" s="1"/>
  <c r="DC78" i="52" s="1"/>
  <c r="CD78" i="52" s="1"/>
  <c r="DQ78" i="52" s="1"/>
  <c r="U74" i="52"/>
  <c r="BE68" i="52"/>
  <c r="CP68" i="52" s="1"/>
  <c r="DB68" i="52" s="1"/>
  <c r="CC68" i="52" s="1"/>
  <c r="AR68" i="52"/>
  <c r="BE46" i="52"/>
  <c r="CP46" i="52" s="1"/>
  <c r="DB46" i="52" s="1"/>
  <c r="CC46" i="52" s="1"/>
  <c r="BE32" i="52"/>
  <c r="CP32" i="52" s="1"/>
  <c r="DB32" i="52" s="1"/>
  <c r="CC32" i="52" s="1"/>
  <c r="DP32" i="52" s="1"/>
  <c r="AT59" i="52"/>
  <c r="BG59" i="52"/>
  <c r="CR59" i="52" s="1"/>
  <c r="DD59" i="52" s="1"/>
  <c r="CE59" i="52" s="1"/>
  <c r="DR59" i="52" s="1"/>
  <c r="DM32" i="52"/>
  <c r="F32" i="52" s="1"/>
  <c r="DN32" i="52"/>
  <c r="DO32" i="52"/>
  <c r="DO74" i="52"/>
  <c r="DP74" i="52"/>
  <c r="DQ89" i="52"/>
  <c r="X50" i="52"/>
  <c r="AR49" i="52"/>
  <c r="BE49" i="52"/>
  <c r="CP49" i="52" s="1"/>
  <c r="DB49" i="52" s="1"/>
  <c r="CC49" i="52" s="1"/>
  <c r="DP49" i="52" s="1"/>
  <c r="U18" i="52"/>
  <c r="AS18" i="52" s="1"/>
  <c r="BF18" i="52"/>
  <c r="CQ18" i="52" s="1"/>
  <c r="DC18" i="52" s="1"/>
  <c r="CD18" i="52" s="1"/>
  <c r="AS25" i="52"/>
  <c r="AT25" i="52" s="1"/>
  <c r="DP37" i="52"/>
  <c r="AS87" i="52"/>
  <c r="BF87" i="52"/>
  <c r="CQ87" i="52" s="1"/>
  <c r="DC87" i="52" s="1"/>
  <c r="CD87" i="52" s="1"/>
  <c r="DQ87" i="52" s="1"/>
  <c r="DP61" i="52"/>
  <c r="AS8" i="52"/>
  <c r="BF8" i="52"/>
  <c r="X59" i="52"/>
  <c r="U97" i="52"/>
  <c r="BF97" i="52"/>
  <c r="CQ97" i="52" s="1"/>
  <c r="DC97" i="52" s="1"/>
  <c r="CD97" i="52" s="1"/>
  <c r="DQ97" i="52" s="1"/>
  <c r="Z63" i="52"/>
  <c r="Y87" i="52"/>
  <c r="AR45" i="52"/>
  <c r="AS45" i="52" s="1"/>
  <c r="U79" i="52"/>
  <c r="CB8" i="52"/>
  <c r="U51" i="52"/>
  <c r="U31" i="52"/>
  <c r="AR61" i="52"/>
  <c r="U46" i="52"/>
  <c r="BF46" i="52"/>
  <c r="CQ46" i="52" s="1"/>
  <c r="DC46" i="52" s="1"/>
  <c r="CD46" i="52" s="1"/>
  <c r="AR36" i="52"/>
  <c r="AS36" i="52" s="1"/>
  <c r="U32" i="52"/>
  <c r="AR73" i="52"/>
  <c r="DO78" i="52"/>
  <c r="AT89" i="52"/>
  <c r="BG89" i="52"/>
  <c r="CR89" i="52" s="1"/>
  <c r="DD89" i="52" s="1"/>
  <c r="CE89" i="52" s="1"/>
  <c r="DR89" i="52" s="1"/>
  <c r="BE42" i="52"/>
  <c r="CP42" i="52" s="1"/>
  <c r="DB42" i="52" s="1"/>
  <c r="CC42" i="52" s="1"/>
  <c r="DP42" i="52" s="1"/>
  <c r="BE50" i="52"/>
  <c r="CP50" i="52" s="1"/>
  <c r="DB50" i="52" s="1"/>
  <c r="CC50" i="52" s="1"/>
  <c r="DP50" i="52" s="1"/>
  <c r="AR50" i="52"/>
  <c r="DQ46" i="52" l="1"/>
  <c r="AS32" i="52"/>
  <c r="BG32" i="52" s="1"/>
  <c r="CR32" i="52" s="1"/>
  <c r="DD32" i="52" s="1"/>
  <c r="CE32" i="52" s="1"/>
  <c r="DR32" i="52" s="1"/>
  <c r="AS78" i="52"/>
  <c r="DQ51" i="52"/>
  <c r="DQ60" i="52"/>
  <c r="AT96" i="52"/>
  <c r="BH96" i="52" s="1"/>
  <c r="CS96" i="52" s="1"/>
  <c r="DE96" i="52" s="1"/>
  <c r="CF96" i="52" s="1"/>
  <c r="AS37" i="52"/>
  <c r="BG37" i="52" s="1"/>
  <c r="CR37" i="52" s="1"/>
  <c r="DD37" i="52" s="1"/>
  <c r="CE37" i="52" s="1"/>
  <c r="DR37" i="52" s="1"/>
  <c r="AS61" i="52"/>
  <c r="BG61" i="52" s="1"/>
  <c r="CR61" i="52" s="1"/>
  <c r="DD61" i="52" s="1"/>
  <c r="CE61" i="52" s="1"/>
  <c r="AS73" i="52"/>
  <c r="AS31" i="52"/>
  <c r="BG31" i="52" s="1"/>
  <c r="CR31" i="52" s="1"/>
  <c r="DD31" i="52" s="1"/>
  <c r="CE31" i="52" s="1"/>
  <c r="DR31" i="52" s="1"/>
  <c r="DS67" i="52"/>
  <c r="DQ32" i="52"/>
  <c r="Y59" i="52"/>
  <c r="V78" i="52"/>
  <c r="BG78" i="52"/>
  <c r="CR78" i="52" s="1"/>
  <c r="DD78" i="52" s="1"/>
  <c r="CE78" i="52" s="1"/>
  <c r="DP51" i="52"/>
  <c r="V83" i="52"/>
  <c r="BG36" i="52"/>
  <c r="CR36" i="52" s="1"/>
  <c r="DD36" i="52" s="1"/>
  <c r="CE36" i="52" s="1"/>
  <c r="V36" i="52"/>
  <c r="W36" i="52" s="1"/>
  <c r="BF91" i="52"/>
  <c r="CQ91" i="52" s="1"/>
  <c r="DC91" i="52" s="1"/>
  <c r="CD91" i="52" s="1"/>
  <c r="AS91" i="52"/>
  <c r="AS90" i="52"/>
  <c r="BF90" i="52"/>
  <c r="CQ90" i="52" s="1"/>
  <c r="DC90" i="52" s="1"/>
  <c r="CD90" i="52" s="1"/>
  <c r="BG25" i="52"/>
  <c r="CR25" i="52" s="1"/>
  <c r="DD25" i="52" s="1"/>
  <c r="CE25" i="52" s="1"/>
  <c r="W49" i="52"/>
  <c r="V42" i="52"/>
  <c r="V31" i="52"/>
  <c r="DO8" i="52"/>
  <c r="CQ8" i="52"/>
  <c r="DC8" i="52" s="1"/>
  <c r="CD8" i="52" s="1"/>
  <c r="AS49" i="52"/>
  <c r="BF49" i="52"/>
  <c r="CQ49" i="52" s="1"/>
  <c r="DC49" i="52" s="1"/>
  <c r="CD49" i="52" s="1"/>
  <c r="DQ49" i="52" s="1"/>
  <c r="DP46" i="52"/>
  <c r="V74" i="52"/>
  <c r="V60" i="52"/>
  <c r="BG60" i="52"/>
  <c r="CR60" i="52" s="1"/>
  <c r="DD60" i="52" s="1"/>
  <c r="CE60" i="52" s="1"/>
  <c r="DR60" i="52" s="1"/>
  <c r="BG16" i="52"/>
  <c r="CR16" i="52" s="1"/>
  <c r="DD16" i="52" s="1"/>
  <c r="CE16" i="52" s="1"/>
  <c r="DR16" i="52" s="1"/>
  <c r="AT16" i="52"/>
  <c r="DQ16" i="52"/>
  <c r="DP16" i="52"/>
  <c r="DO16" i="52"/>
  <c r="F16" i="52" s="1"/>
  <c r="AS77" i="52"/>
  <c r="BF77" i="52"/>
  <c r="CQ77" i="52" s="1"/>
  <c r="DC77" i="52" s="1"/>
  <c r="CD77" i="52" s="1"/>
  <c r="DQ77" i="52" s="1"/>
  <c r="W25" i="52"/>
  <c r="BH25" i="52"/>
  <c r="CS25" i="52" s="1"/>
  <c r="DE25" i="52" s="1"/>
  <c r="CF25" i="52" s="1"/>
  <c r="BF45" i="52"/>
  <c r="CQ45" i="52" s="1"/>
  <c r="DC45" i="52" s="1"/>
  <c r="CD45" i="52" s="1"/>
  <c r="DQ45" i="52" s="1"/>
  <c r="W15" i="52"/>
  <c r="X8" i="52"/>
  <c r="BF61" i="52"/>
  <c r="CQ61" i="52" s="1"/>
  <c r="DC61" i="52" s="1"/>
  <c r="CD61" i="52" s="1"/>
  <c r="AS65" i="52"/>
  <c r="BF65" i="52"/>
  <c r="CQ65" i="52" s="1"/>
  <c r="DC65" i="52" s="1"/>
  <c r="CD65" i="52" s="1"/>
  <c r="DQ65" i="52" s="1"/>
  <c r="DQ42" i="52"/>
  <c r="AS50" i="52"/>
  <c r="BF50" i="52"/>
  <c r="CQ50" i="52" s="1"/>
  <c r="DC50" i="52" s="1"/>
  <c r="CD50" i="52" s="1"/>
  <c r="DQ50" i="52" s="1"/>
  <c r="AU89" i="52"/>
  <c r="BH89" i="52"/>
  <c r="CS89" i="52" s="1"/>
  <c r="DE89" i="52" s="1"/>
  <c r="CF89" i="52" s="1"/>
  <c r="DS89" i="52" s="1"/>
  <c r="V46" i="52"/>
  <c r="V79" i="52"/>
  <c r="Z87" i="52"/>
  <c r="V97" i="52"/>
  <c r="AT8" i="52"/>
  <c r="BG8" i="52"/>
  <c r="CR8" i="52" s="1"/>
  <c r="DD8" i="52" s="1"/>
  <c r="CE8" i="52" s="1"/>
  <c r="AT87" i="52"/>
  <c r="BG87" i="52"/>
  <c r="CR87" i="52" s="1"/>
  <c r="DD87" i="52" s="1"/>
  <c r="CE87" i="52" s="1"/>
  <c r="DR87" i="52" s="1"/>
  <c r="AS68" i="52"/>
  <c r="BF68" i="52"/>
  <c r="CQ68" i="52" s="1"/>
  <c r="DC68" i="52" s="1"/>
  <c r="CD68" i="52" s="1"/>
  <c r="DQ68" i="52" s="1"/>
  <c r="Y68" i="52"/>
  <c r="BF73" i="52"/>
  <c r="CQ73" i="52" s="1"/>
  <c r="DC73" i="52" s="1"/>
  <c r="CD73" i="52" s="1"/>
  <c r="DQ73" i="52" s="1"/>
  <c r="V21" i="52"/>
  <c r="AT21" i="52" s="1"/>
  <c r="BG21" i="52"/>
  <c r="CR21" i="52" s="1"/>
  <c r="DD21" i="52" s="1"/>
  <c r="CE21" i="52" s="1"/>
  <c r="DR21" i="52" s="1"/>
  <c r="BG96" i="52"/>
  <c r="CR96" i="52" s="1"/>
  <c r="DD96" i="52" s="1"/>
  <c r="CE96" i="52" s="1"/>
  <c r="DR96" i="52" s="1"/>
  <c r="DR67" i="52"/>
  <c r="BG63" i="52"/>
  <c r="CR63" i="52" s="1"/>
  <c r="DD63" i="52" s="1"/>
  <c r="CE63" i="52" s="1"/>
  <c r="DR63" i="52" s="1"/>
  <c r="AT63" i="52"/>
  <c r="V45" i="52"/>
  <c r="AT45" i="52" s="1"/>
  <c r="BG45" i="52"/>
  <c r="CR45" i="52" s="1"/>
  <c r="DD45" i="52" s="1"/>
  <c r="CE45" i="52" s="1"/>
  <c r="AS46" i="52"/>
  <c r="AT46" i="52" s="1"/>
  <c r="V61" i="52"/>
  <c r="Y90" i="52"/>
  <c r="W77" i="52"/>
  <c r="DQ31" i="52"/>
  <c r="AS42" i="52"/>
  <c r="W65" i="52"/>
  <c r="AS97" i="52"/>
  <c r="V32" i="52"/>
  <c r="V51" i="52"/>
  <c r="AS51" i="52"/>
  <c r="V18" i="52"/>
  <c r="AT18" i="52" s="1"/>
  <c r="BG18" i="52"/>
  <c r="CR18" i="52" s="1"/>
  <c r="DD18" i="52" s="1"/>
  <c r="CE18" i="52" s="1"/>
  <c r="DR18" i="52" s="1"/>
  <c r="Y50" i="52"/>
  <c r="AU59" i="52"/>
  <c r="BH59" i="52"/>
  <c r="CS59" i="52" s="1"/>
  <c r="DE59" i="52" s="1"/>
  <c r="CF59" i="52" s="1"/>
  <c r="DS59" i="52" s="1"/>
  <c r="DP68" i="52"/>
  <c r="X67" i="52"/>
  <c r="BI67" i="52"/>
  <c r="CT67" i="52" s="1"/>
  <c r="DF67" i="52" s="1"/>
  <c r="CG67" i="52" s="1"/>
  <c r="DT67" i="52" s="1"/>
  <c r="V73" i="52"/>
  <c r="AT73" i="52" s="1"/>
  <c r="BG73" i="52"/>
  <c r="CR73" i="52" s="1"/>
  <c r="DD73" i="52" s="1"/>
  <c r="CE73" i="52" s="1"/>
  <c r="DP8" i="52"/>
  <c r="V37" i="52"/>
  <c r="BF36" i="52"/>
  <c r="CQ36" i="52" s="1"/>
  <c r="DC36" i="52" s="1"/>
  <c r="CD36" i="52" s="1"/>
  <c r="Y89" i="52"/>
  <c r="W96" i="52"/>
  <c r="DO18" i="52"/>
  <c r="F18" i="52" s="1"/>
  <c r="DQ18" i="52"/>
  <c r="DP18" i="52"/>
  <c r="W62" i="52"/>
  <c r="AU62" i="52" s="1"/>
  <c r="BH62" i="52"/>
  <c r="CS62" i="52" s="1"/>
  <c r="DE62" i="52" s="1"/>
  <c r="CF62" i="52" s="1"/>
  <c r="DS62" i="52" s="1"/>
  <c r="AS83" i="52"/>
  <c r="AS79" i="52"/>
  <c r="AS74" i="52"/>
  <c r="AT15" i="52"/>
  <c r="AT32" i="52" l="1"/>
  <c r="AT61" i="52"/>
  <c r="BH61" i="52" s="1"/>
  <c r="CS61" i="52" s="1"/>
  <c r="DE61" i="52" s="1"/>
  <c r="CF61" i="52" s="1"/>
  <c r="DS61" i="52" s="1"/>
  <c r="AT78" i="52"/>
  <c r="AT31" i="52"/>
  <c r="BH31" i="52" s="1"/>
  <c r="CS31" i="52" s="1"/>
  <c r="DE31" i="52" s="1"/>
  <c r="CF31" i="52" s="1"/>
  <c r="DS31" i="52" s="1"/>
  <c r="AT74" i="52"/>
  <c r="BH74" i="52" s="1"/>
  <c r="CS74" i="52" s="1"/>
  <c r="DE74" i="52" s="1"/>
  <c r="CF74" i="52" s="1"/>
  <c r="AU96" i="52"/>
  <c r="BI96" i="52" s="1"/>
  <c r="CT96" i="52" s="1"/>
  <c r="DF96" i="52" s="1"/>
  <c r="CG96" i="52" s="1"/>
  <c r="DT96" i="52" s="1"/>
  <c r="AU15" i="52"/>
  <c r="BI15" i="52" s="1"/>
  <c r="CT15" i="52" s="1"/>
  <c r="DF15" i="52" s="1"/>
  <c r="CG15" i="52" s="1"/>
  <c r="AT83" i="52"/>
  <c r="BH83" i="52" s="1"/>
  <c r="CS83" i="52" s="1"/>
  <c r="DE83" i="52" s="1"/>
  <c r="CF83" i="52" s="1"/>
  <c r="DR61" i="52"/>
  <c r="DR73" i="52"/>
  <c r="AT97" i="52"/>
  <c r="BH97" i="52" s="1"/>
  <c r="CS97" i="52" s="1"/>
  <c r="DE97" i="52" s="1"/>
  <c r="CF97" i="52" s="1"/>
  <c r="DS25" i="52"/>
  <c r="AT79" i="52"/>
  <c r="AT42" i="52"/>
  <c r="BH42" i="52" s="1"/>
  <c r="CS42" i="52" s="1"/>
  <c r="DE42" i="52" s="1"/>
  <c r="CF42" i="52" s="1"/>
  <c r="DR45" i="52"/>
  <c r="DR8" i="52"/>
  <c r="F8" i="52" s="1"/>
  <c r="DQ8" i="52"/>
  <c r="DS96" i="52"/>
  <c r="W37" i="52"/>
  <c r="W45" i="52"/>
  <c r="BH45" i="52"/>
  <c r="CS45" i="52" s="1"/>
  <c r="DE45" i="52" s="1"/>
  <c r="CF45" i="52" s="1"/>
  <c r="DS45" i="52" s="1"/>
  <c r="AT68" i="52"/>
  <c r="BG68" i="52"/>
  <c r="CR68" i="52" s="1"/>
  <c r="DD68" i="52" s="1"/>
  <c r="CE68" i="52" s="1"/>
  <c r="DR68" i="52" s="1"/>
  <c r="AU8" i="52"/>
  <c r="BH8" i="52"/>
  <c r="CS8" i="52" s="1"/>
  <c r="DE8" i="52" s="1"/>
  <c r="CF8" i="52" s="1"/>
  <c r="DS8" i="52" s="1"/>
  <c r="BG46" i="52"/>
  <c r="CR46" i="52" s="1"/>
  <c r="DD46" i="52" s="1"/>
  <c r="CE46" i="52" s="1"/>
  <c r="AT65" i="52"/>
  <c r="BG65" i="52"/>
  <c r="CR65" i="52" s="1"/>
  <c r="DD65" i="52" s="1"/>
  <c r="CE65" i="52" s="1"/>
  <c r="DR65" i="52" s="1"/>
  <c r="BH15" i="52"/>
  <c r="CS15" i="52" s="1"/>
  <c r="DE15" i="52" s="1"/>
  <c r="CF15" i="52" s="1"/>
  <c r="DS15" i="52" s="1"/>
  <c r="X25" i="52"/>
  <c r="BG74" i="52"/>
  <c r="CR74" i="52" s="1"/>
  <c r="DD74" i="52" s="1"/>
  <c r="CE74" i="52" s="1"/>
  <c r="DR74" i="52" s="1"/>
  <c r="AT90" i="52"/>
  <c r="BG90" i="52"/>
  <c r="CR90" i="52" s="1"/>
  <c r="DD90" i="52" s="1"/>
  <c r="CE90" i="52" s="1"/>
  <c r="DR90" i="52" s="1"/>
  <c r="W78" i="52"/>
  <c r="BH78" i="52"/>
  <c r="CS78" i="52" s="1"/>
  <c r="DE78" i="52" s="1"/>
  <c r="CF78" i="52" s="1"/>
  <c r="DS78" i="52" s="1"/>
  <c r="Z59" i="52"/>
  <c r="Z89" i="52"/>
  <c r="W73" i="52"/>
  <c r="AU73" i="52" s="1"/>
  <c r="BH73" i="52"/>
  <c r="CS73" i="52" s="1"/>
  <c r="DE73" i="52" s="1"/>
  <c r="CF73" i="52" s="1"/>
  <c r="DS73" i="52" s="1"/>
  <c r="Z50" i="52"/>
  <c r="AT51" i="52"/>
  <c r="BH51" i="52" s="1"/>
  <c r="CS51" i="52" s="1"/>
  <c r="DE51" i="52" s="1"/>
  <c r="CF51" i="52" s="1"/>
  <c r="X65" i="52"/>
  <c r="X77" i="52"/>
  <c r="W61" i="52"/>
  <c r="AU63" i="52"/>
  <c r="BH63" i="52"/>
  <c r="CS63" i="52" s="1"/>
  <c r="DE63" i="52" s="1"/>
  <c r="CF63" i="52" s="1"/>
  <c r="DS63" i="52" s="1"/>
  <c r="BG97" i="52"/>
  <c r="CR97" i="52" s="1"/>
  <c r="DD97" i="52" s="1"/>
  <c r="CE97" i="52" s="1"/>
  <c r="BG79" i="52"/>
  <c r="CR79" i="52" s="1"/>
  <c r="DD79" i="52" s="1"/>
  <c r="CE79" i="52" s="1"/>
  <c r="DR79" i="52" s="1"/>
  <c r="W46" i="52"/>
  <c r="AU46" i="52" s="1"/>
  <c r="BH46" i="52"/>
  <c r="CS46" i="52" s="1"/>
  <c r="DE46" i="52" s="1"/>
  <c r="CF46" i="52" s="1"/>
  <c r="AT50" i="52"/>
  <c r="BG50" i="52"/>
  <c r="CR50" i="52" s="1"/>
  <c r="DD50" i="52" s="1"/>
  <c r="CE50" i="52" s="1"/>
  <c r="DR50" i="52" s="1"/>
  <c r="DQ61" i="52"/>
  <c r="X15" i="52"/>
  <c r="W74" i="52"/>
  <c r="AU74" i="52" s="1"/>
  <c r="DJ8" i="52"/>
  <c r="X49" i="52"/>
  <c r="BG91" i="52"/>
  <c r="CR91" i="52" s="1"/>
  <c r="DD91" i="52" s="1"/>
  <c r="CE91" i="52" s="1"/>
  <c r="DR91" i="52" s="1"/>
  <c r="AT91" i="52"/>
  <c r="BG83" i="52"/>
  <c r="CR83" i="52" s="1"/>
  <c r="DD83" i="52" s="1"/>
  <c r="CE83" i="52" s="1"/>
  <c r="X62" i="52"/>
  <c r="BI62" i="52"/>
  <c r="CT62" i="52" s="1"/>
  <c r="DF62" i="52" s="1"/>
  <c r="CG62" i="52" s="1"/>
  <c r="DT62" i="52" s="1"/>
  <c r="DQ36" i="52"/>
  <c r="DR36" i="52"/>
  <c r="BG51" i="52"/>
  <c r="CR51" i="52" s="1"/>
  <c r="DD51" i="52" s="1"/>
  <c r="CE51" i="52" s="1"/>
  <c r="W32" i="52"/>
  <c r="BH32" i="52"/>
  <c r="CS32" i="52" s="1"/>
  <c r="DE32" i="52" s="1"/>
  <c r="CF32" i="52" s="1"/>
  <c r="DS32" i="52" s="1"/>
  <c r="Z68" i="52"/>
  <c r="AU87" i="52"/>
  <c r="BH87" i="52"/>
  <c r="CS87" i="52" s="1"/>
  <c r="DE87" i="52" s="1"/>
  <c r="CF87" i="52" s="1"/>
  <c r="DS87" i="52" s="1"/>
  <c r="W97" i="52"/>
  <c r="W79" i="52"/>
  <c r="BH79" i="52"/>
  <c r="CS79" i="52" s="1"/>
  <c r="DE79" i="52" s="1"/>
  <c r="CF79" i="52" s="1"/>
  <c r="AT77" i="52"/>
  <c r="BG77" i="52"/>
  <c r="CR77" i="52" s="1"/>
  <c r="DD77" i="52" s="1"/>
  <c r="CE77" i="52" s="1"/>
  <c r="DR77" i="52" s="1"/>
  <c r="W60" i="52"/>
  <c r="AT49" i="52"/>
  <c r="BG49" i="52"/>
  <c r="CR49" i="52" s="1"/>
  <c r="DD49" i="52" s="1"/>
  <c r="CE49" i="52" s="1"/>
  <c r="DR49" i="52" s="1"/>
  <c r="BG42" i="52"/>
  <c r="CR42" i="52" s="1"/>
  <c r="DD42" i="52" s="1"/>
  <c r="CE42" i="52" s="1"/>
  <c r="DR25" i="52"/>
  <c r="DQ91" i="52"/>
  <c r="W83" i="52"/>
  <c r="AT37" i="52"/>
  <c r="AT36" i="52"/>
  <c r="X96" i="52"/>
  <c r="Y67" i="52"/>
  <c r="AV59" i="52"/>
  <c r="BI59" i="52"/>
  <c r="CT59" i="52" s="1"/>
  <c r="DF59" i="52" s="1"/>
  <c r="CG59" i="52" s="1"/>
  <c r="DT59" i="52" s="1"/>
  <c r="W18" i="52"/>
  <c r="AU18" i="52" s="1"/>
  <c r="BH18" i="52"/>
  <c r="CS18" i="52" s="1"/>
  <c r="DE18" i="52" s="1"/>
  <c r="CF18" i="52" s="1"/>
  <c r="DS18" i="52" s="1"/>
  <c r="W51" i="52"/>
  <c r="Z90" i="52"/>
  <c r="W21" i="52"/>
  <c r="AU21" i="52" s="1"/>
  <c r="BH21" i="52"/>
  <c r="CS21" i="52" s="1"/>
  <c r="DE21" i="52" s="1"/>
  <c r="CF21" i="52" s="1"/>
  <c r="DS21" i="52" s="1"/>
  <c r="AV89" i="52"/>
  <c r="BI89" i="52"/>
  <c r="CT89" i="52" s="1"/>
  <c r="DF89" i="52" s="1"/>
  <c r="CG89" i="52" s="1"/>
  <c r="DT89" i="52" s="1"/>
  <c r="Y8" i="52"/>
  <c r="AU16" i="52"/>
  <c r="BH16" i="52"/>
  <c r="CS16" i="52" s="1"/>
  <c r="DE16" i="52" s="1"/>
  <c r="CF16" i="52" s="1"/>
  <c r="DS16" i="52" s="1"/>
  <c r="AY8" i="52"/>
  <c r="AU25" i="52"/>
  <c r="W31" i="52"/>
  <c r="W42" i="52"/>
  <c r="DQ90" i="52"/>
  <c r="X36" i="52"/>
  <c r="DR78" i="52"/>
  <c r="AT60" i="52"/>
  <c r="AV67" i="52"/>
  <c r="AU78" i="52" l="1"/>
  <c r="DS83" i="52"/>
  <c r="AU83" i="52"/>
  <c r="BI83" i="52" s="1"/>
  <c r="CT83" i="52" s="1"/>
  <c r="DF83" i="52" s="1"/>
  <c r="CG83" i="52" s="1"/>
  <c r="DT83" i="52" s="1"/>
  <c r="AU37" i="52"/>
  <c r="BI37" i="52" s="1"/>
  <c r="CT37" i="52" s="1"/>
  <c r="DF37" i="52" s="1"/>
  <c r="CG37" i="52" s="1"/>
  <c r="AU79" i="52"/>
  <c r="BI79" i="52" s="1"/>
  <c r="CT79" i="52" s="1"/>
  <c r="DF79" i="52" s="1"/>
  <c r="CG79" i="52" s="1"/>
  <c r="DT79" i="52" s="1"/>
  <c r="AW67" i="52"/>
  <c r="BK67" i="52" s="1"/>
  <c r="CV67" i="52" s="1"/>
  <c r="DH67" i="52" s="1"/>
  <c r="CI67" i="52" s="1"/>
  <c r="DS51" i="52"/>
  <c r="DT15" i="52"/>
  <c r="AU60" i="52"/>
  <c r="BI60" i="52" s="1"/>
  <c r="CT60" i="52" s="1"/>
  <c r="DF60" i="52" s="1"/>
  <c r="CG60" i="52" s="1"/>
  <c r="AV25" i="52"/>
  <c r="BJ25" i="52" s="1"/>
  <c r="CU25" i="52" s="1"/>
  <c r="DG25" i="52" s="1"/>
  <c r="CH25" i="52" s="1"/>
  <c r="DS46" i="52"/>
  <c r="Y36" i="52"/>
  <c r="X31" i="52"/>
  <c r="AV16" i="52"/>
  <c r="BI16" i="52"/>
  <c r="CT16" i="52" s="1"/>
  <c r="DF16" i="52" s="1"/>
  <c r="CG16" i="52" s="1"/>
  <c r="DT16" i="52" s="1"/>
  <c r="AW89" i="52"/>
  <c r="BJ89" i="52"/>
  <c r="CU89" i="52" s="1"/>
  <c r="DG89" i="52" s="1"/>
  <c r="CH89" i="52" s="1"/>
  <c r="DU89" i="52" s="1"/>
  <c r="X51" i="52"/>
  <c r="AW59" i="52"/>
  <c r="BJ59" i="52"/>
  <c r="CU59" i="52" s="1"/>
  <c r="DG59" i="52" s="1"/>
  <c r="CH59" i="52" s="1"/>
  <c r="DU59" i="52" s="1"/>
  <c r="Y96" i="52"/>
  <c r="AU49" i="52"/>
  <c r="BH49" i="52"/>
  <c r="CS49" i="52" s="1"/>
  <c r="DE49" i="52" s="1"/>
  <c r="CF49" i="52" s="1"/>
  <c r="DS49" i="52" s="1"/>
  <c r="AU77" i="52"/>
  <c r="BH77" i="52"/>
  <c r="CS77" i="52" s="1"/>
  <c r="DE77" i="52" s="1"/>
  <c r="CF77" i="52" s="1"/>
  <c r="DS77" i="52" s="1"/>
  <c r="X97" i="52"/>
  <c r="X32" i="52"/>
  <c r="AU91" i="52"/>
  <c r="BH91" i="52"/>
  <c r="CS91" i="52" s="1"/>
  <c r="DE91" i="52" s="1"/>
  <c r="CF91" i="52" s="1"/>
  <c r="DS91" i="52" s="1"/>
  <c r="AV8" i="52"/>
  <c r="BI8" i="52"/>
  <c r="CT8" i="52" s="1"/>
  <c r="DF8" i="52" s="1"/>
  <c r="CG8" i="52" s="1"/>
  <c r="DT8" i="52" s="1"/>
  <c r="X45" i="52"/>
  <c r="AU32" i="52"/>
  <c r="AU31" i="52"/>
  <c r="BJ67" i="52"/>
  <c r="CU67" i="52" s="1"/>
  <c r="DG67" i="52" s="1"/>
  <c r="CH67" i="52" s="1"/>
  <c r="DU67" i="52" s="1"/>
  <c r="X83" i="52"/>
  <c r="BH60" i="52"/>
  <c r="CS60" i="52" s="1"/>
  <c r="DE60" i="52" s="1"/>
  <c r="CF60" i="52" s="1"/>
  <c r="DS60" i="52" s="1"/>
  <c r="DS79" i="52"/>
  <c r="DR51" i="52"/>
  <c r="Y62" i="52"/>
  <c r="N8" i="52"/>
  <c r="Y15" i="52"/>
  <c r="AU50" i="52"/>
  <c r="BH50" i="52"/>
  <c r="CS50" i="52" s="1"/>
  <c r="DE50" i="52" s="1"/>
  <c r="CF50" i="52" s="1"/>
  <c r="DS50" i="52" s="1"/>
  <c r="DR97" i="52"/>
  <c r="DS97" i="52"/>
  <c r="X61" i="52"/>
  <c r="Y65" i="52"/>
  <c r="X78" i="52"/>
  <c r="BI78" i="52"/>
  <c r="CT78" i="52" s="1"/>
  <c r="DF78" i="52" s="1"/>
  <c r="CG78" i="52" s="1"/>
  <c r="DT78" i="52" s="1"/>
  <c r="BI25" i="52"/>
  <c r="CT25" i="52" s="1"/>
  <c r="DF25" i="52" s="1"/>
  <c r="CG25" i="52" s="1"/>
  <c r="DT25" i="52" s="1"/>
  <c r="AU65" i="52"/>
  <c r="BH65" i="52"/>
  <c r="CS65" i="52" s="1"/>
  <c r="DE65" i="52" s="1"/>
  <c r="CF65" i="52" s="1"/>
  <c r="DS65" i="52" s="1"/>
  <c r="AU45" i="52"/>
  <c r="AV15" i="52"/>
  <c r="X42" i="52"/>
  <c r="Z8" i="52"/>
  <c r="AU97" i="52"/>
  <c r="X18" i="52"/>
  <c r="BI18" i="52"/>
  <c r="CT18" i="52" s="1"/>
  <c r="DF18" i="52" s="1"/>
  <c r="CG18" i="52" s="1"/>
  <c r="DT18" i="52" s="1"/>
  <c r="Z67" i="52"/>
  <c r="BH36" i="52"/>
  <c r="CS36" i="52" s="1"/>
  <c r="DE36" i="52" s="1"/>
  <c r="CF36" i="52" s="1"/>
  <c r="DS36" i="52" s="1"/>
  <c r="AU36" i="52"/>
  <c r="DR42" i="52"/>
  <c r="DS42" i="52"/>
  <c r="X60" i="52"/>
  <c r="X79" i="52"/>
  <c r="AV87" i="52"/>
  <c r="BI87" i="52"/>
  <c r="CT87" i="52" s="1"/>
  <c r="DF87" i="52" s="1"/>
  <c r="CG87" i="52" s="1"/>
  <c r="DT87" i="52" s="1"/>
  <c r="AU42" i="52"/>
  <c r="DS74" i="52"/>
  <c r="AU51" i="52"/>
  <c r="X73" i="52"/>
  <c r="BI73" i="52"/>
  <c r="CT73" i="52" s="1"/>
  <c r="DF73" i="52" s="1"/>
  <c r="CG73" i="52" s="1"/>
  <c r="DT73" i="52" s="1"/>
  <c r="Y25" i="52"/>
  <c r="Z25" i="52" s="1"/>
  <c r="DR46" i="52"/>
  <c r="AU68" i="52"/>
  <c r="BH68" i="52"/>
  <c r="CS68" i="52" s="1"/>
  <c r="DE68" i="52" s="1"/>
  <c r="CF68" i="52" s="1"/>
  <c r="DS68" i="52" s="1"/>
  <c r="BH37" i="52"/>
  <c r="CS37" i="52" s="1"/>
  <c r="DE37" i="52" s="1"/>
  <c r="CF37" i="52" s="1"/>
  <c r="DS37" i="52" s="1"/>
  <c r="AV96" i="52"/>
  <c r="X21" i="52"/>
  <c r="AV21" i="52" s="1"/>
  <c r="BI21" i="52"/>
  <c r="CT21" i="52" s="1"/>
  <c r="DF21" i="52" s="1"/>
  <c r="CG21" i="52" s="1"/>
  <c r="DT21" i="52" s="1"/>
  <c r="DR83" i="52"/>
  <c r="Y49" i="52"/>
  <c r="X74" i="52"/>
  <c r="BI74" i="52"/>
  <c r="CT74" i="52" s="1"/>
  <c r="DF74" i="52" s="1"/>
  <c r="CG74" i="52" s="1"/>
  <c r="DT74" i="52" s="1"/>
  <c r="X46" i="52"/>
  <c r="AV46" i="52" s="1"/>
  <c r="BI46" i="52"/>
  <c r="CT46" i="52" s="1"/>
  <c r="DF46" i="52" s="1"/>
  <c r="CG46" i="52" s="1"/>
  <c r="AV63" i="52"/>
  <c r="BI63" i="52"/>
  <c r="CT63" i="52" s="1"/>
  <c r="DF63" i="52" s="1"/>
  <c r="CG63" i="52" s="1"/>
  <c r="DT63" i="52" s="1"/>
  <c r="Y77" i="52"/>
  <c r="AU90" i="52"/>
  <c r="BH90" i="52"/>
  <c r="CS90" i="52" s="1"/>
  <c r="DE90" i="52" s="1"/>
  <c r="CF90" i="52" s="1"/>
  <c r="X37" i="52"/>
  <c r="AU61" i="52"/>
  <c r="AV62" i="52"/>
  <c r="AB80" i="52"/>
  <c r="AC80" i="52" s="1"/>
  <c r="AD80" i="52" s="1"/>
  <c r="AE80" i="52" s="1"/>
  <c r="AF80" i="52" s="1"/>
  <c r="AG80" i="52" s="1"/>
  <c r="AH80" i="52" s="1"/>
  <c r="AI80" i="52" s="1"/>
  <c r="AJ80" i="52" s="1"/>
  <c r="AK80" i="52" s="1"/>
  <c r="AL80" i="52" s="1"/>
  <c r="AX67" i="52" l="1"/>
  <c r="BL67" i="52" s="1"/>
  <c r="CW67" i="52" s="1"/>
  <c r="DI67" i="52" s="1"/>
  <c r="CJ67" i="52" s="1"/>
  <c r="AV37" i="52"/>
  <c r="BJ37" i="52" s="1"/>
  <c r="CU37" i="52" s="1"/>
  <c r="DG37" i="52" s="1"/>
  <c r="CH37" i="52" s="1"/>
  <c r="DU37" i="52" s="1"/>
  <c r="AV61" i="52"/>
  <c r="BJ61" i="52" s="1"/>
  <c r="CU61" i="52" s="1"/>
  <c r="DG61" i="52" s="1"/>
  <c r="CH61" i="52" s="1"/>
  <c r="AW96" i="52"/>
  <c r="BK96" i="52" s="1"/>
  <c r="CV96" i="52" s="1"/>
  <c r="DH96" i="52" s="1"/>
  <c r="CI96" i="52" s="1"/>
  <c r="AV45" i="52"/>
  <c r="BJ45" i="52" s="1"/>
  <c r="CU45" i="52" s="1"/>
  <c r="DG45" i="52" s="1"/>
  <c r="CH45" i="52" s="1"/>
  <c r="AW62" i="52"/>
  <c r="BK62" i="52" s="1"/>
  <c r="CV62" i="52" s="1"/>
  <c r="DH62" i="52" s="1"/>
  <c r="CI62" i="52" s="1"/>
  <c r="AV42" i="52"/>
  <c r="BJ42" i="52" s="1"/>
  <c r="CU42" i="52" s="1"/>
  <c r="DG42" i="52" s="1"/>
  <c r="CH42" i="52" s="1"/>
  <c r="AV31" i="52"/>
  <c r="BJ31" i="52" s="1"/>
  <c r="CU31" i="52" s="1"/>
  <c r="DG31" i="52" s="1"/>
  <c r="CH31" i="52" s="1"/>
  <c r="DT37" i="52"/>
  <c r="DU25" i="52"/>
  <c r="AV32" i="52"/>
  <c r="BJ32" i="52" s="1"/>
  <c r="CU32" i="52" s="1"/>
  <c r="DG32" i="52" s="1"/>
  <c r="CH32" i="52" s="1"/>
  <c r="AV51" i="52"/>
  <c r="BJ51" i="52" s="1"/>
  <c r="CU51" i="52" s="1"/>
  <c r="DG51" i="52" s="1"/>
  <c r="CH51" i="52" s="1"/>
  <c r="AW15" i="52"/>
  <c r="BK15" i="52" s="1"/>
  <c r="CV15" i="52" s="1"/>
  <c r="DH15" i="52" s="1"/>
  <c r="CI15" i="52" s="1"/>
  <c r="AV97" i="52"/>
  <c r="BJ97" i="52" s="1"/>
  <c r="CU97" i="52" s="1"/>
  <c r="DG97" i="52" s="1"/>
  <c r="CH97" i="52" s="1"/>
  <c r="DT60" i="52"/>
  <c r="AV90" i="52"/>
  <c r="BI90" i="52"/>
  <c r="CT90" i="52" s="1"/>
  <c r="DF90" i="52" s="1"/>
  <c r="CG90" i="52" s="1"/>
  <c r="DT90" i="52" s="1"/>
  <c r="AW63" i="52"/>
  <c r="BJ63" i="52"/>
  <c r="CU63" i="52" s="1"/>
  <c r="DG63" i="52" s="1"/>
  <c r="CH63" i="52" s="1"/>
  <c r="DU63" i="52" s="1"/>
  <c r="Y74" i="52"/>
  <c r="DT46" i="52"/>
  <c r="AW87" i="52"/>
  <c r="BJ87" i="52"/>
  <c r="CU87" i="52" s="1"/>
  <c r="DG87" i="52" s="1"/>
  <c r="CH87" i="52" s="1"/>
  <c r="DU87" i="52" s="1"/>
  <c r="Y60" i="52"/>
  <c r="Y18" i="52"/>
  <c r="BI42" i="52"/>
  <c r="CT42" i="52" s="1"/>
  <c r="DF42" i="52" s="1"/>
  <c r="CG42" i="52" s="1"/>
  <c r="DT42" i="52" s="1"/>
  <c r="Y78" i="52"/>
  <c r="Y61" i="52"/>
  <c r="AV50" i="52"/>
  <c r="BI50" i="52"/>
  <c r="CT50" i="52" s="1"/>
  <c r="DF50" i="52" s="1"/>
  <c r="CG50" i="52" s="1"/>
  <c r="DT50" i="52" s="1"/>
  <c r="BJ62" i="52"/>
  <c r="CU62" i="52" s="1"/>
  <c r="DG62" i="52" s="1"/>
  <c r="CH62" i="52" s="1"/>
  <c r="DU62" i="52" s="1"/>
  <c r="AV78" i="52"/>
  <c r="BI32" i="52"/>
  <c r="CT32" i="52" s="1"/>
  <c r="DF32" i="52" s="1"/>
  <c r="CG32" i="52" s="1"/>
  <c r="DT32" i="52" s="1"/>
  <c r="BJ96" i="52"/>
  <c r="CU96" i="52" s="1"/>
  <c r="DG96" i="52" s="1"/>
  <c r="CH96" i="52" s="1"/>
  <c r="DU96" i="52" s="1"/>
  <c r="BI51" i="52"/>
  <c r="CT51" i="52" s="1"/>
  <c r="DF51" i="52" s="1"/>
  <c r="CG51" i="52" s="1"/>
  <c r="AV18" i="52"/>
  <c r="Y42" i="52"/>
  <c r="AV65" i="52"/>
  <c r="BI65" i="52"/>
  <c r="CT65" i="52" s="1"/>
  <c r="DF65" i="52" s="1"/>
  <c r="CG65" i="52" s="1"/>
  <c r="DT65" i="52" s="1"/>
  <c r="BJ15" i="52"/>
  <c r="CU15" i="52" s="1"/>
  <c r="DG15" i="52" s="1"/>
  <c r="CH15" i="52" s="1"/>
  <c r="DU15" i="52" s="1"/>
  <c r="Z62" i="52"/>
  <c r="Y83" i="52"/>
  <c r="AW25" i="52"/>
  <c r="AV83" i="52"/>
  <c r="BJ83" i="52" s="1"/>
  <c r="CU83" i="52" s="1"/>
  <c r="DG83" i="52" s="1"/>
  <c r="CH83" i="52" s="1"/>
  <c r="DU83" i="52" s="1"/>
  <c r="AW8" i="52"/>
  <c r="BJ8" i="52"/>
  <c r="CU8" i="52" s="1"/>
  <c r="DG8" i="52" s="1"/>
  <c r="CH8" i="52" s="1"/>
  <c r="DU8" i="52" s="1"/>
  <c r="Y32" i="52"/>
  <c r="AV77" i="52"/>
  <c r="BI77" i="52"/>
  <c r="CT77" i="52" s="1"/>
  <c r="DF77" i="52" s="1"/>
  <c r="CG77" i="52" s="1"/>
  <c r="DT77" i="52" s="1"/>
  <c r="Z96" i="52"/>
  <c r="Y51" i="52"/>
  <c r="AW16" i="52"/>
  <c r="BJ16" i="52"/>
  <c r="CU16" i="52" s="1"/>
  <c r="DG16" i="52" s="1"/>
  <c r="CH16" i="52" s="1"/>
  <c r="DU16" i="52" s="1"/>
  <c r="Z36" i="52"/>
  <c r="Y37" i="52"/>
  <c r="Z77" i="52"/>
  <c r="Y46" i="52"/>
  <c r="AW46" i="52" s="1"/>
  <c r="BJ46" i="52"/>
  <c r="CU46" i="52" s="1"/>
  <c r="DG46" i="52" s="1"/>
  <c r="CH46" i="52" s="1"/>
  <c r="DU46" i="52" s="1"/>
  <c r="Z49" i="52"/>
  <c r="Y73" i="52"/>
  <c r="Y79" i="52"/>
  <c r="Z65" i="52"/>
  <c r="Z15" i="52"/>
  <c r="AX15" i="52" s="1"/>
  <c r="BL15" i="52" s="1"/>
  <c r="CW15" i="52" s="1"/>
  <c r="DI15" i="52" s="1"/>
  <c r="CJ15" i="52" s="1"/>
  <c r="AV79" i="52"/>
  <c r="BJ79" i="52" s="1"/>
  <c r="CU79" i="52" s="1"/>
  <c r="DG79" i="52" s="1"/>
  <c r="CH79" i="52" s="1"/>
  <c r="DU79" i="52" s="1"/>
  <c r="AV60" i="52"/>
  <c r="BI45" i="52"/>
  <c r="CT45" i="52" s="1"/>
  <c r="DF45" i="52" s="1"/>
  <c r="CG45" i="52" s="1"/>
  <c r="DT45" i="52" s="1"/>
  <c r="BI97" i="52"/>
  <c r="CT97" i="52" s="1"/>
  <c r="DF97" i="52" s="1"/>
  <c r="CG97" i="52" s="1"/>
  <c r="DT97" i="52" s="1"/>
  <c r="BI31" i="52"/>
  <c r="CT31" i="52" s="1"/>
  <c r="DF31" i="52" s="1"/>
  <c r="CG31" i="52" s="1"/>
  <c r="DT31" i="52" s="1"/>
  <c r="DS90" i="52"/>
  <c r="Y21" i="52"/>
  <c r="BJ21" i="52"/>
  <c r="CU21" i="52" s="1"/>
  <c r="DG21" i="52" s="1"/>
  <c r="CH21" i="52" s="1"/>
  <c r="DU21" i="52" s="1"/>
  <c r="AV68" i="52"/>
  <c r="BI68" i="52"/>
  <c r="CT68" i="52" s="1"/>
  <c r="DF68" i="52" s="1"/>
  <c r="CG68" i="52" s="1"/>
  <c r="DT68" i="52" s="1"/>
  <c r="AV36" i="52"/>
  <c r="BI36" i="52"/>
  <c r="CT36" i="52" s="1"/>
  <c r="DF36" i="52" s="1"/>
  <c r="CG36" i="52" s="1"/>
  <c r="DT36" i="52" s="1"/>
  <c r="BI61" i="52"/>
  <c r="CT61" i="52" s="1"/>
  <c r="DF61" i="52" s="1"/>
  <c r="CG61" i="52" s="1"/>
  <c r="DT61" i="52" s="1"/>
  <c r="Y45" i="52"/>
  <c r="AV91" i="52"/>
  <c r="BI91" i="52"/>
  <c r="CT91" i="52" s="1"/>
  <c r="DF91" i="52" s="1"/>
  <c r="CG91" i="52" s="1"/>
  <c r="DT91" i="52" s="1"/>
  <c r="Y97" i="52"/>
  <c r="AV49" i="52"/>
  <c r="BI49" i="52"/>
  <c r="CT49" i="52" s="1"/>
  <c r="DF49" i="52" s="1"/>
  <c r="CG49" i="52" s="1"/>
  <c r="DT49" i="52" s="1"/>
  <c r="AX59" i="52"/>
  <c r="BL59" i="52" s="1"/>
  <c r="CW59" i="52" s="1"/>
  <c r="DI59" i="52" s="1"/>
  <c r="CJ59" i="52" s="1"/>
  <c r="BK59" i="52"/>
  <c r="CV59" i="52" s="1"/>
  <c r="DH59" i="52" s="1"/>
  <c r="CI59" i="52" s="1"/>
  <c r="AX89" i="52"/>
  <c r="BL89" i="52" s="1"/>
  <c r="CW89" i="52" s="1"/>
  <c r="DI89" i="52" s="1"/>
  <c r="CJ89" i="52" s="1"/>
  <c r="BK89" i="52"/>
  <c r="CV89" i="52" s="1"/>
  <c r="DH89" i="52" s="1"/>
  <c r="CI89" i="52" s="1"/>
  <c r="Y31" i="52"/>
  <c r="AV73" i="52"/>
  <c r="AV74" i="52"/>
  <c r="AB9" i="52"/>
  <c r="AC9" i="52" s="1"/>
  <c r="AD9" i="52" s="1"/>
  <c r="AE9" i="52" s="1"/>
  <c r="AF9" i="52" s="1"/>
  <c r="AG9" i="52" s="1"/>
  <c r="AH9" i="52" s="1"/>
  <c r="AI9" i="52" s="1"/>
  <c r="AJ9" i="52" s="1"/>
  <c r="AK9" i="52" s="1"/>
  <c r="AL9" i="52" s="1"/>
  <c r="AB64" i="52"/>
  <c r="AC64" i="52" s="1"/>
  <c r="AD64" i="52" s="1"/>
  <c r="AE64" i="52" s="1"/>
  <c r="AF64" i="52" s="1"/>
  <c r="AG64" i="52" s="1"/>
  <c r="AH64" i="52" s="1"/>
  <c r="AI64" i="52" s="1"/>
  <c r="AJ64" i="52" s="1"/>
  <c r="AK64" i="52" s="1"/>
  <c r="AL64" i="52" s="1"/>
  <c r="AB92" i="52"/>
  <c r="AC92" i="52" s="1"/>
  <c r="AD92" i="52" s="1"/>
  <c r="AE92" i="52" s="1"/>
  <c r="AF92" i="52" s="1"/>
  <c r="AG92" i="52" s="1"/>
  <c r="AH92" i="52" s="1"/>
  <c r="AI92" i="52" s="1"/>
  <c r="AJ92" i="52" s="1"/>
  <c r="AK92" i="52" s="1"/>
  <c r="AL92" i="52" s="1"/>
  <c r="AB57" i="52"/>
  <c r="AC57" i="52" s="1"/>
  <c r="AD57" i="52" s="1"/>
  <c r="AE57" i="52" s="1"/>
  <c r="AF57" i="52" s="1"/>
  <c r="AG57" i="52" s="1"/>
  <c r="AH57" i="52" s="1"/>
  <c r="AI57" i="52" s="1"/>
  <c r="AJ57" i="52" s="1"/>
  <c r="AK57" i="52" s="1"/>
  <c r="AL57" i="52" s="1"/>
  <c r="AB82" i="52"/>
  <c r="AC82" i="52" s="1"/>
  <c r="AD82" i="52" s="1"/>
  <c r="AE82" i="52" s="1"/>
  <c r="AF82" i="52" s="1"/>
  <c r="AG82" i="52" s="1"/>
  <c r="AH82" i="52" s="1"/>
  <c r="AI82" i="52" s="1"/>
  <c r="AJ82" i="52" s="1"/>
  <c r="AK82" i="52" s="1"/>
  <c r="AL82" i="52" s="1"/>
  <c r="AB7" i="52"/>
  <c r="AC7" i="52" s="1"/>
  <c r="AD7" i="52" s="1"/>
  <c r="AE7" i="52" s="1"/>
  <c r="AF7" i="52" s="1"/>
  <c r="AG7" i="52" s="1"/>
  <c r="AH7" i="52" s="1"/>
  <c r="AI7" i="52" s="1"/>
  <c r="AJ7" i="52" s="1"/>
  <c r="AK7" i="52" s="1"/>
  <c r="AL7" i="52" s="1"/>
  <c r="AB26" i="52"/>
  <c r="AC26" i="52" s="1"/>
  <c r="AD26" i="52" s="1"/>
  <c r="AE26" i="52" s="1"/>
  <c r="AF26" i="52" s="1"/>
  <c r="AG26" i="52" s="1"/>
  <c r="AH26" i="52" s="1"/>
  <c r="AI26" i="52" s="1"/>
  <c r="AJ26" i="52" s="1"/>
  <c r="AK26" i="52" s="1"/>
  <c r="AL26" i="52" s="1"/>
  <c r="AW18" i="52" l="1"/>
  <c r="AX96" i="52"/>
  <c r="BL96" i="52" s="1"/>
  <c r="CW96" i="52" s="1"/>
  <c r="DI96" i="52" s="1"/>
  <c r="CJ96" i="52" s="1"/>
  <c r="AW51" i="52"/>
  <c r="BK51" i="52" s="1"/>
  <c r="CV51" i="52" s="1"/>
  <c r="DH51" i="52" s="1"/>
  <c r="CI51" i="52" s="1"/>
  <c r="AW73" i="52"/>
  <c r="BK73" i="52" s="1"/>
  <c r="CV73" i="52" s="1"/>
  <c r="DH73" i="52" s="1"/>
  <c r="CI73" i="52" s="1"/>
  <c r="AW97" i="52"/>
  <c r="BK97" i="52" s="1"/>
  <c r="CV97" i="52" s="1"/>
  <c r="DH97" i="52" s="1"/>
  <c r="CI97" i="52" s="1"/>
  <c r="DU32" i="52"/>
  <c r="AX62" i="52"/>
  <c r="BL62" i="52" s="1"/>
  <c r="CW62" i="52" s="1"/>
  <c r="DI62" i="52" s="1"/>
  <c r="CJ62" i="52" s="1"/>
  <c r="DU42" i="52"/>
  <c r="DU97" i="52"/>
  <c r="AW45" i="52"/>
  <c r="AW32" i="52"/>
  <c r="AW78" i="52"/>
  <c r="BK78" i="52" s="1"/>
  <c r="CV78" i="52" s="1"/>
  <c r="DH78" i="52" s="1"/>
  <c r="CI78" i="52" s="1"/>
  <c r="DU31" i="52"/>
  <c r="AW31" i="52"/>
  <c r="BK31" i="52" s="1"/>
  <c r="CV31" i="52" s="1"/>
  <c r="DH31" i="52" s="1"/>
  <c r="CI31" i="52" s="1"/>
  <c r="DU45" i="52"/>
  <c r="AW74" i="52"/>
  <c r="BK74" i="52" s="1"/>
  <c r="CV74" i="52" s="1"/>
  <c r="DH74" i="52" s="1"/>
  <c r="CI74" i="52" s="1"/>
  <c r="AW60" i="52"/>
  <c r="BJ18" i="52"/>
  <c r="CU18" i="52" s="1"/>
  <c r="DG18" i="52" s="1"/>
  <c r="CH18" i="52" s="1"/>
  <c r="DU18" i="52" s="1"/>
  <c r="E140" i="25"/>
  <c r="Q22" i="7"/>
  <c r="C28" i="5"/>
  <c r="R113" i="25"/>
  <c r="AW36" i="52"/>
  <c r="BJ36" i="52"/>
  <c r="CU36" i="52" s="1"/>
  <c r="DG36" i="52" s="1"/>
  <c r="CH36" i="52" s="1"/>
  <c r="DU36" i="52" s="1"/>
  <c r="Z79" i="52"/>
  <c r="Z42" i="52"/>
  <c r="Z61" i="52"/>
  <c r="BJ74" i="52"/>
  <c r="CU74" i="52" s="1"/>
  <c r="DG74" i="52" s="1"/>
  <c r="CH74" i="52" s="1"/>
  <c r="DU74" i="52" s="1"/>
  <c r="E96" i="25"/>
  <c r="C48" i="8"/>
  <c r="E167" i="25"/>
  <c r="Q20" i="6"/>
  <c r="C21" i="6"/>
  <c r="E55" i="25"/>
  <c r="J16" i="7"/>
  <c r="E217" i="25"/>
  <c r="J26" i="4"/>
  <c r="R115" i="25"/>
  <c r="J52" i="4"/>
  <c r="E169" i="25"/>
  <c r="E180" i="25"/>
  <c r="J24" i="5"/>
  <c r="Q28" i="3"/>
  <c r="R12" i="25"/>
  <c r="J48" i="3"/>
  <c r="E90" i="25"/>
  <c r="J23" i="3"/>
  <c r="E8" i="25"/>
  <c r="R82" i="25"/>
  <c r="J47" i="8"/>
  <c r="E31" i="25"/>
  <c r="Q29" i="4"/>
  <c r="R145" i="25"/>
  <c r="J18" i="5"/>
  <c r="E246" i="25"/>
  <c r="E48" i="25"/>
  <c r="J23" i="5"/>
  <c r="J46" i="8"/>
  <c r="E3" i="25"/>
  <c r="Q21" i="8"/>
  <c r="E80" i="25"/>
  <c r="AW49" i="52"/>
  <c r="BJ49" i="52"/>
  <c r="CU49" i="52" s="1"/>
  <c r="DG49" i="52" s="1"/>
  <c r="CH49" i="52" s="1"/>
  <c r="DU49" i="52" s="1"/>
  <c r="AW91" i="52"/>
  <c r="BJ91" i="52"/>
  <c r="CU91" i="52" s="1"/>
  <c r="DG91" i="52" s="1"/>
  <c r="CH91" i="52" s="1"/>
  <c r="DU91" i="52" s="1"/>
  <c r="Z21" i="52"/>
  <c r="AW79" i="52"/>
  <c r="AW42" i="52"/>
  <c r="Z51" i="52"/>
  <c r="AW77" i="52"/>
  <c r="BJ77" i="52"/>
  <c r="CU77" i="52" s="1"/>
  <c r="DG77" i="52" s="1"/>
  <c r="CH77" i="52" s="1"/>
  <c r="DU77" i="52" s="1"/>
  <c r="AX8" i="52"/>
  <c r="BL8" i="52" s="1"/>
  <c r="CW8" i="52" s="1"/>
  <c r="DI8" i="52" s="1"/>
  <c r="CJ8" i="52" s="1"/>
  <c r="BK8" i="52"/>
  <c r="CV8" i="52" s="1"/>
  <c r="DH8" i="52" s="1"/>
  <c r="CI8" i="52" s="1"/>
  <c r="Z83" i="52"/>
  <c r="BJ78" i="52"/>
  <c r="CU78" i="52" s="1"/>
  <c r="DG78" i="52" s="1"/>
  <c r="CH78" i="52" s="1"/>
  <c r="DU78" i="52" s="1"/>
  <c r="Z18" i="52"/>
  <c r="AX18" i="52" s="1"/>
  <c r="BL18" i="52" s="1"/>
  <c r="CW18" i="52" s="1"/>
  <c r="DI18" i="52" s="1"/>
  <c r="CJ18" i="52" s="1"/>
  <c r="BK18" i="52"/>
  <c r="CV18" i="52" s="1"/>
  <c r="DH18" i="52" s="1"/>
  <c r="CI18" i="52" s="1"/>
  <c r="AX87" i="52"/>
  <c r="BL87" i="52" s="1"/>
  <c r="CW87" i="52" s="1"/>
  <c r="DI87" i="52" s="1"/>
  <c r="CJ87" i="52" s="1"/>
  <c r="BK87" i="52"/>
  <c r="CV87" i="52" s="1"/>
  <c r="DH87" i="52" s="1"/>
  <c r="CI87" i="52" s="1"/>
  <c r="Z74" i="52"/>
  <c r="AW90" i="52"/>
  <c r="BJ90" i="52"/>
  <c r="CU90" i="52" s="1"/>
  <c r="DG90" i="52" s="1"/>
  <c r="CH90" i="52" s="1"/>
  <c r="DU90" i="52" s="1"/>
  <c r="AW21" i="52"/>
  <c r="E188" i="25"/>
  <c r="C53" i="3"/>
  <c r="J55" i="8"/>
  <c r="R69" i="25"/>
  <c r="BJ73" i="52"/>
  <c r="CU73" i="52" s="1"/>
  <c r="DG73" i="52" s="1"/>
  <c r="CH73" i="52" s="1"/>
  <c r="DU73" i="52" s="1"/>
  <c r="AW83" i="52"/>
  <c r="AW65" i="52"/>
  <c r="BJ65" i="52"/>
  <c r="CU65" i="52" s="1"/>
  <c r="DG65" i="52" s="1"/>
  <c r="CH65" i="52" s="1"/>
  <c r="DU65" i="52" s="1"/>
  <c r="AW50" i="52"/>
  <c r="BJ50" i="52"/>
  <c r="CU50" i="52" s="1"/>
  <c r="DG50" i="52" s="1"/>
  <c r="CH50" i="52" s="1"/>
  <c r="DU50" i="52" s="1"/>
  <c r="Z78" i="52"/>
  <c r="BJ60" i="52"/>
  <c r="CU60" i="52" s="1"/>
  <c r="DG60" i="52" s="1"/>
  <c r="CH60" i="52" s="1"/>
  <c r="DU60" i="52" s="1"/>
  <c r="AW61" i="52"/>
  <c r="J58" i="7"/>
  <c r="R24" i="25"/>
  <c r="J19" i="8"/>
  <c r="E52" i="25"/>
  <c r="E116" i="25"/>
  <c r="C52" i="5"/>
  <c r="Q28" i="5"/>
  <c r="R43" i="25"/>
  <c r="J16" i="3"/>
  <c r="E197" i="25"/>
  <c r="R157" i="25"/>
  <c r="C29" i="4"/>
  <c r="J48" i="4"/>
  <c r="E26" i="25"/>
  <c r="J16" i="5"/>
  <c r="E110" i="25"/>
  <c r="J29" i="7"/>
  <c r="R143" i="25"/>
  <c r="E29" i="25"/>
  <c r="J49" i="8"/>
  <c r="Z31" i="52"/>
  <c r="Z97" i="52"/>
  <c r="Z45" i="52"/>
  <c r="BK45" i="52"/>
  <c r="CV45" i="52" s="1"/>
  <c r="DH45" i="52" s="1"/>
  <c r="CI45" i="52" s="1"/>
  <c r="AW68" i="52"/>
  <c r="BJ68" i="52"/>
  <c r="CU68" i="52" s="1"/>
  <c r="DG68" i="52" s="1"/>
  <c r="CH68" i="52" s="1"/>
  <c r="DU68" i="52" s="1"/>
  <c r="Z73" i="52"/>
  <c r="Z46" i="52"/>
  <c r="AX46" i="52" s="1"/>
  <c r="BL46" i="52" s="1"/>
  <c r="CW46" i="52" s="1"/>
  <c r="DI46" i="52" s="1"/>
  <c r="CJ46" i="52" s="1"/>
  <c r="BK46" i="52"/>
  <c r="CV46" i="52" s="1"/>
  <c r="DH46" i="52" s="1"/>
  <c r="CI46" i="52" s="1"/>
  <c r="Z37" i="52"/>
  <c r="AX16" i="52"/>
  <c r="BL16" i="52" s="1"/>
  <c r="CW16" i="52" s="1"/>
  <c r="DI16" i="52" s="1"/>
  <c r="CJ16" i="52" s="1"/>
  <c r="BK16" i="52"/>
  <c r="CV16" i="52" s="1"/>
  <c r="DH16" i="52" s="1"/>
  <c r="CI16" i="52" s="1"/>
  <c r="Z32" i="52"/>
  <c r="BK32" i="52"/>
  <c r="CV32" i="52" s="1"/>
  <c r="DH32" i="52" s="1"/>
  <c r="CI32" i="52" s="1"/>
  <c r="BK25" i="52"/>
  <c r="CV25" i="52" s="1"/>
  <c r="DH25" i="52" s="1"/>
  <c r="CI25" i="52" s="1"/>
  <c r="AX25" i="52"/>
  <c r="BL25" i="52" s="1"/>
  <c r="CW25" i="52" s="1"/>
  <c r="DI25" i="52" s="1"/>
  <c r="CJ25" i="52" s="1"/>
  <c r="DU51" i="52"/>
  <c r="DT51" i="52"/>
  <c r="DU61" i="52"/>
  <c r="Z60" i="52"/>
  <c r="BK60" i="52"/>
  <c r="CV60" i="52" s="1"/>
  <c r="DH60" i="52" s="1"/>
  <c r="CI60" i="52" s="1"/>
  <c r="AX63" i="52"/>
  <c r="BL63" i="52" s="1"/>
  <c r="CW63" i="52" s="1"/>
  <c r="DI63" i="52" s="1"/>
  <c r="CJ63" i="52" s="1"/>
  <c r="BK63" i="52"/>
  <c r="CV63" i="52" s="1"/>
  <c r="DH63" i="52" s="1"/>
  <c r="CI63" i="52" s="1"/>
  <c r="AW37" i="52"/>
  <c r="C19" i="45"/>
  <c r="C22" i="45"/>
  <c r="C25" i="45"/>
  <c r="C16" i="45"/>
  <c r="AX73" i="52" l="1"/>
  <c r="BL73" i="52" s="1"/>
  <c r="CW73" i="52" s="1"/>
  <c r="DI73" i="52" s="1"/>
  <c r="CJ73" i="52" s="1"/>
  <c r="AX51" i="52"/>
  <c r="BL51" i="52" s="1"/>
  <c r="CW51" i="52" s="1"/>
  <c r="DI51" i="52" s="1"/>
  <c r="CJ51" i="52" s="1"/>
  <c r="AX78" i="52"/>
  <c r="BL78" i="52" s="1"/>
  <c r="CW78" i="52" s="1"/>
  <c r="DI78" i="52" s="1"/>
  <c r="CJ78" i="52" s="1"/>
  <c r="AX83" i="52"/>
  <c r="BL83" i="52" s="1"/>
  <c r="CW83" i="52" s="1"/>
  <c r="DI83" i="52" s="1"/>
  <c r="CJ83" i="52" s="1"/>
  <c r="AX97" i="52"/>
  <c r="BL97" i="52" s="1"/>
  <c r="CW97" i="52" s="1"/>
  <c r="DI97" i="52" s="1"/>
  <c r="CJ97" i="52" s="1"/>
  <c r="AX45" i="52"/>
  <c r="BL45" i="52" s="1"/>
  <c r="CW45" i="52" s="1"/>
  <c r="DI45" i="52" s="1"/>
  <c r="CJ45" i="52" s="1"/>
  <c r="AX74" i="52"/>
  <c r="BL74" i="52" s="1"/>
  <c r="CW74" i="52" s="1"/>
  <c r="DI74" i="52" s="1"/>
  <c r="CJ74" i="52" s="1"/>
  <c r="AX60" i="52"/>
  <c r="BL60" i="52" s="1"/>
  <c r="CW60" i="52" s="1"/>
  <c r="DI60" i="52" s="1"/>
  <c r="CJ60" i="52" s="1"/>
  <c r="AX32" i="52"/>
  <c r="BL32" i="52" s="1"/>
  <c r="CW32" i="52" s="1"/>
  <c r="DI32" i="52" s="1"/>
  <c r="CJ32" i="52" s="1"/>
  <c r="AX31" i="52"/>
  <c r="BL31" i="52" s="1"/>
  <c r="CW31" i="52" s="1"/>
  <c r="DI31" i="52" s="1"/>
  <c r="CJ31" i="52" s="1"/>
  <c r="AX37" i="52"/>
  <c r="BL37" i="52" s="1"/>
  <c r="CW37" i="52" s="1"/>
  <c r="DI37" i="52" s="1"/>
  <c r="CJ37" i="52" s="1"/>
  <c r="AX42" i="52"/>
  <c r="BL42" i="52" s="1"/>
  <c r="CW42" i="52" s="1"/>
  <c r="DI42" i="52" s="1"/>
  <c r="CJ42" i="52" s="1"/>
  <c r="BK37" i="52"/>
  <c r="CV37" i="52" s="1"/>
  <c r="DH37" i="52" s="1"/>
  <c r="CI37" i="52" s="1"/>
  <c r="E142" i="25"/>
  <c r="J20" i="7"/>
  <c r="Q20" i="7"/>
  <c r="E193" i="25"/>
  <c r="R5" i="25"/>
  <c r="J56" i="7"/>
  <c r="J22" i="5"/>
  <c r="E2" i="25"/>
  <c r="C16" i="4"/>
  <c r="O82" i="52"/>
  <c r="E226" i="25"/>
  <c r="R61" i="25"/>
  <c r="J59" i="4"/>
  <c r="C47" i="3"/>
  <c r="E239" i="25"/>
  <c r="C22" i="8"/>
  <c r="E243" i="25"/>
  <c r="J55" i="4"/>
  <c r="R160" i="25"/>
  <c r="C18" i="5"/>
  <c r="E6" i="25"/>
  <c r="R27" i="25"/>
  <c r="C58" i="3"/>
  <c r="E183" i="25"/>
  <c r="J51" i="5"/>
  <c r="E76" i="25"/>
  <c r="J22" i="7"/>
  <c r="E152" i="25"/>
  <c r="C47" i="4"/>
  <c r="E182" i="25"/>
  <c r="C18" i="4"/>
  <c r="C18" i="8"/>
  <c r="E108" i="25"/>
  <c r="E205" i="25"/>
  <c r="J23" i="7"/>
  <c r="E82" i="25"/>
  <c r="J48" i="7"/>
  <c r="C16" i="5"/>
  <c r="E91" i="25"/>
  <c r="E60" i="25"/>
  <c r="J50" i="6"/>
  <c r="J26" i="8"/>
  <c r="R161" i="25"/>
  <c r="C20" i="3"/>
  <c r="E5" i="25"/>
  <c r="C19" i="5"/>
  <c r="E7" i="25"/>
  <c r="E62" i="25"/>
  <c r="J21" i="6"/>
  <c r="J51" i="4"/>
  <c r="E115" i="25"/>
  <c r="C17" i="5"/>
  <c r="E210" i="25"/>
  <c r="R41" i="25"/>
  <c r="J28" i="4"/>
  <c r="R93" i="25"/>
  <c r="E118" i="25"/>
  <c r="C48" i="7"/>
  <c r="T143" i="25"/>
  <c r="V143" i="25"/>
  <c r="W143" i="25" s="1"/>
  <c r="G26" i="25"/>
  <c r="I26" i="25"/>
  <c r="J26" i="25" s="1"/>
  <c r="G197" i="25"/>
  <c r="I197" i="25"/>
  <c r="J197" i="25" s="1"/>
  <c r="G52" i="5"/>
  <c r="E52" i="5"/>
  <c r="V24" i="25"/>
  <c r="W24" i="25" s="1"/>
  <c r="T24" i="25"/>
  <c r="L55" i="8"/>
  <c r="N55" i="8"/>
  <c r="U21" i="8"/>
  <c r="S21" i="8"/>
  <c r="I48" i="25"/>
  <c r="J48" i="25" s="1"/>
  <c r="G48" i="25"/>
  <c r="S29" i="4"/>
  <c r="U29" i="4"/>
  <c r="V82" i="25"/>
  <c r="W82" i="25" s="1"/>
  <c r="T82" i="25"/>
  <c r="N48" i="3"/>
  <c r="L48" i="3"/>
  <c r="G180" i="25"/>
  <c r="I180" i="25"/>
  <c r="J180" i="25" s="1"/>
  <c r="L26" i="4"/>
  <c r="N26" i="4"/>
  <c r="G21" i="6"/>
  <c r="E21" i="6"/>
  <c r="I96" i="25"/>
  <c r="J96" i="25" s="1"/>
  <c r="G96" i="25"/>
  <c r="U22" i="7"/>
  <c r="S22" i="7"/>
  <c r="E194" i="25"/>
  <c r="C49" i="4"/>
  <c r="J48" i="8"/>
  <c r="E85" i="25"/>
  <c r="C17" i="6"/>
  <c r="E32" i="25"/>
  <c r="C26" i="45"/>
  <c r="C17" i="45"/>
  <c r="C20" i="45"/>
  <c r="J48" i="5"/>
  <c r="E77" i="25"/>
  <c r="Q24" i="6"/>
  <c r="R31" i="25"/>
  <c r="J56" i="5"/>
  <c r="R70" i="25"/>
  <c r="E196" i="25"/>
  <c r="C50" i="7"/>
  <c r="C58" i="4"/>
  <c r="R87" i="25"/>
  <c r="E79" i="25"/>
  <c r="C53" i="7"/>
  <c r="E61" i="25"/>
  <c r="Q22" i="8"/>
  <c r="J57" i="7"/>
  <c r="R74" i="25"/>
  <c r="J56" i="4"/>
  <c r="R38" i="25"/>
  <c r="C26" i="3"/>
  <c r="R101" i="25"/>
  <c r="Q19" i="7"/>
  <c r="E83" i="25"/>
  <c r="C54" i="8"/>
  <c r="R14" i="25"/>
  <c r="J47" i="7"/>
  <c r="E233" i="25"/>
  <c r="J52" i="3"/>
  <c r="E72" i="25"/>
  <c r="E134" i="25"/>
  <c r="J52" i="7"/>
  <c r="J26" i="7"/>
  <c r="R79" i="25"/>
  <c r="J22" i="6"/>
  <c r="E78" i="25"/>
  <c r="C29" i="5"/>
  <c r="R149" i="25"/>
  <c r="Q26" i="5"/>
  <c r="R36" i="25"/>
  <c r="J23" i="6"/>
  <c r="E35" i="25"/>
  <c r="Q16" i="6"/>
  <c r="E117" i="25"/>
  <c r="J20" i="4"/>
  <c r="E46" i="25"/>
  <c r="E84" i="25"/>
  <c r="C46" i="4"/>
  <c r="E111" i="25"/>
  <c r="Q21" i="5"/>
  <c r="J57" i="5"/>
  <c r="R25" i="25"/>
  <c r="E245" i="25"/>
  <c r="C21" i="4"/>
  <c r="R154" i="25"/>
  <c r="Q29" i="7"/>
  <c r="R163" i="25"/>
  <c r="C26" i="8"/>
  <c r="E21" i="25"/>
  <c r="C23" i="4"/>
  <c r="R114" i="25"/>
  <c r="C55" i="4"/>
  <c r="R77" i="25"/>
  <c r="J27" i="3"/>
  <c r="R45" i="25"/>
  <c r="C28" i="8"/>
  <c r="C46" i="5"/>
  <c r="E40" i="25"/>
  <c r="R153" i="25"/>
  <c r="Q25" i="7"/>
  <c r="R98" i="25"/>
  <c r="C59" i="7"/>
  <c r="C47" i="8"/>
  <c r="E70" i="25"/>
  <c r="R13" i="25"/>
  <c r="C27" i="5"/>
  <c r="C59" i="4"/>
  <c r="R146" i="25"/>
  <c r="C20" i="8"/>
  <c r="E94" i="25"/>
  <c r="O26" i="52"/>
  <c r="R140" i="25"/>
  <c r="J27" i="8"/>
  <c r="C59" i="6"/>
  <c r="R144" i="25"/>
  <c r="Q29" i="5"/>
  <c r="R57" i="25"/>
  <c r="E12" i="25"/>
  <c r="C20" i="7"/>
  <c r="R94" i="25"/>
  <c r="C27" i="3"/>
  <c r="Q24" i="3"/>
  <c r="E241" i="25"/>
  <c r="C20" i="6"/>
  <c r="O92" i="52"/>
  <c r="E235" i="25"/>
  <c r="E20" i="25"/>
  <c r="C23" i="5"/>
  <c r="C26" i="5"/>
  <c r="R26" i="25"/>
  <c r="E88" i="25"/>
  <c r="O7" i="52"/>
  <c r="C23" i="7"/>
  <c r="R80" i="25"/>
  <c r="J59" i="3"/>
  <c r="E131" i="25"/>
  <c r="J21" i="4"/>
  <c r="E127" i="25"/>
  <c r="C21" i="5"/>
  <c r="E201" i="25"/>
  <c r="Q16" i="4"/>
  <c r="E203" i="25"/>
  <c r="C51" i="8"/>
  <c r="R119" i="25"/>
  <c r="J25" i="8"/>
  <c r="E64" i="25"/>
  <c r="C19" i="7"/>
  <c r="C29" i="3"/>
  <c r="R136" i="25"/>
  <c r="J58" i="6"/>
  <c r="R81" i="25"/>
  <c r="J22" i="3"/>
  <c r="E36" i="25"/>
  <c r="Q26" i="3"/>
  <c r="R63" i="25"/>
  <c r="Q23" i="3"/>
  <c r="E200" i="25"/>
  <c r="J21" i="7"/>
  <c r="E123" i="25"/>
  <c r="N29" i="7"/>
  <c r="L29" i="7"/>
  <c r="L48" i="4"/>
  <c r="N48" i="4"/>
  <c r="N16" i="3"/>
  <c r="L16" i="3"/>
  <c r="I116" i="25"/>
  <c r="J116" i="25" s="1"/>
  <c r="G116" i="25"/>
  <c r="L58" i="7"/>
  <c r="N58" i="7"/>
  <c r="E53" i="3"/>
  <c r="G53" i="3"/>
  <c r="AX90" i="52"/>
  <c r="BL90" i="52" s="1"/>
  <c r="CW90" i="52" s="1"/>
  <c r="DI90" i="52" s="1"/>
  <c r="CJ90" i="52" s="1"/>
  <c r="BK90" i="52"/>
  <c r="CV90" i="52" s="1"/>
  <c r="DH90" i="52" s="1"/>
  <c r="CI90" i="52" s="1"/>
  <c r="BK83" i="52"/>
  <c r="CV83" i="52" s="1"/>
  <c r="DH83" i="52" s="1"/>
  <c r="CI83" i="52" s="1"/>
  <c r="AX49" i="52"/>
  <c r="BL49" i="52" s="1"/>
  <c r="CW49" i="52" s="1"/>
  <c r="DI49" i="52" s="1"/>
  <c r="CJ49" i="52" s="1"/>
  <c r="BK49" i="52"/>
  <c r="CV49" i="52" s="1"/>
  <c r="DH49" i="52" s="1"/>
  <c r="CI49" i="52" s="1"/>
  <c r="G3" i="25"/>
  <c r="I3" i="25"/>
  <c r="J3" i="25" s="1"/>
  <c r="I246" i="25"/>
  <c r="J246" i="25" s="1"/>
  <c r="G246" i="25"/>
  <c r="G31" i="25"/>
  <c r="I31" i="25"/>
  <c r="J31" i="25" s="1"/>
  <c r="I8" i="25"/>
  <c r="J8" i="25" s="1"/>
  <c r="G8" i="25"/>
  <c r="T12" i="25"/>
  <c r="V12" i="25"/>
  <c r="W12" i="25" s="1"/>
  <c r="I169" i="25"/>
  <c r="J169" i="25" s="1"/>
  <c r="G169" i="25"/>
  <c r="G217" i="25"/>
  <c r="I217" i="25"/>
  <c r="J217" i="25" s="1"/>
  <c r="S20" i="6"/>
  <c r="U20" i="6"/>
  <c r="BK42" i="52"/>
  <c r="CV42" i="52" s="1"/>
  <c r="DH42" i="52" s="1"/>
  <c r="CI42" i="52" s="1"/>
  <c r="I140" i="25"/>
  <c r="J140" i="25" s="1"/>
  <c r="G140" i="25"/>
  <c r="E135" i="25"/>
  <c r="J53" i="7"/>
  <c r="E39" i="25"/>
  <c r="C52" i="7"/>
  <c r="J50" i="8"/>
  <c r="E124" i="25"/>
  <c r="E109" i="25"/>
  <c r="J20" i="3"/>
  <c r="J51" i="3"/>
  <c r="E144" i="25"/>
  <c r="Q25" i="5"/>
  <c r="R4" i="25"/>
  <c r="J27" i="4"/>
  <c r="R141" i="25"/>
  <c r="C59" i="3"/>
  <c r="R112" i="25"/>
  <c r="E177" i="25"/>
  <c r="C23" i="8"/>
  <c r="C54" i="7"/>
  <c r="R118" i="25"/>
  <c r="Q29" i="3"/>
  <c r="R111" i="25"/>
  <c r="J58" i="5"/>
  <c r="R90" i="25"/>
  <c r="E237" i="25"/>
  <c r="C51" i="6"/>
  <c r="C46" i="8"/>
  <c r="E105" i="25"/>
  <c r="R78" i="25"/>
  <c r="C56" i="8"/>
  <c r="E106" i="25"/>
  <c r="J18" i="6"/>
  <c r="J19" i="5"/>
  <c r="E107" i="25"/>
  <c r="R50" i="25"/>
  <c r="J56" i="8"/>
  <c r="C25" i="7"/>
  <c r="R34" i="25"/>
  <c r="Q19" i="8"/>
  <c r="E18" i="25"/>
  <c r="C56" i="4"/>
  <c r="R120" i="25"/>
  <c r="E195" i="25"/>
  <c r="C54" i="3"/>
  <c r="O9" i="52"/>
  <c r="Q21" i="4"/>
  <c r="E161" i="25"/>
  <c r="C58" i="8"/>
  <c r="R108" i="25"/>
  <c r="R75" i="25"/>
  <c r="Q27" i="4"/>
  <c r="C17" i="8"/>
  <c r="E14" i="25"/>
  <c r="E176" i="25"/>
  <c r="Q21" i="7"/>
  <c r="J27" i="5"/>
  <c r="R85" i="25"/>
  <c r="C49" i="3"/>
  <c r="E75" i="25"/>
  <c r="E175" i="25"/>
  <c r="Q19" i="4"/>
  <c r="E229" i="25"/>
  <c r="C48" i="4"/>
  <c r="J58" i="4"/>
  <c r="R46" i="25"/>
  <c r="E214" i="25"/>
  <c r="C18" i="6"/>
  <c r="J54" i="8"/>
  <c r="R48" i="25"/>
  <c r="R110" i="25"/>
  <c r="J29" i="5"/>
  <c r="E33" i="25"/>
  <c r="C51" i="7"/>
  <c r="C22" i="5"/>
  <c r="E150" i="25"/>
  <c r="Q17" i="5"/>
  <c r="E234" i="25"/>
  <c r="E153" i="25"/>
  <c r="J21" i="3"/>
  <c r="J55" i="3"/>
  <c r="R147" i="25"/>
  <c r="C19" i="4"/>
  <c r="E154" i="25"/>
  <c r="Q24" i="7"/>
  <c r="R15" i="25"/>
  <c r="E126" i="25"/>
  <c r="J49" i="5"/>
  <c r="E65" i="25"/>
  <c r="J22" i="8"/>
  <c r="O64" i="52"/>
  <c r="C22" i="4"/>
  <c r="E186" i="25"/>
  <c r="J19" i="4"/>
  <c r="E10" i="25"/>
  <c r="R96" i="25"/>
  <c r="C57" i="6"/>
  <c r="E15" i="25"/>
  <c r="C17" i="7"/>
  <c r="Q28" i="7"/>
  <c r="R128" i="25"/>
  <c r="R23" i="25"/>
  <c r="C59" i="8"/>
  <c r="E103" i="25"/>
  <c r="Q19" i="3"/>
  <c r="C57" i="4"/>
  <c r="R60" i="25"/>
  <c r="E164" i="25"/>
  <c r="C46" i="6"/>
  <c r="J19" i="3"/>
  <c r="E73" i="25"/>
  <c r="R135" i="25"/>
  <c r="C54" i="6"/>
  <c r="J47" i="3"/>
  <c r="E225" i="25"/>
  <c r="J59" i="5"/>
  <c r="R131" i="25"/>
  <c r="E132" i="25"/>
  <c r="O80" i="52"/>
  <c r="Q17" i="7"/>
  <c r="E160" i="25"/>
  <c r="Q23" i="5"/>
  <c r="Q29" i="8"/>
  <c r="R44" i="25"/>
  <c r="R105" i="25"/>
  <c r="J29" i="8"/>
  <c r="J26" i="6"/>
  <c r="R124" i="25"/>
  <c r="E47" i="25"/>
  <c r="C48" i="3"/>
  <c r="C28" i="4"/>
  <c r="R95" i="25"/>
  <c r="R76" i="25"/>
  <c r="Q27" i="7"/>
  <c r="E141" i="25"/>
  <c r="C50" i="6"/>
  <c r="Q23" i="8"/>
  <c r="E206" i="25"/>
  <c r="L49" i="8"/>
  <c r="N49" i="8"/>
  <c r="G110" i="25"/>
  <c r="I110" i="25"/>
  <c r="J110" i="25" s="1"/>
  <c r="E29" i="4"/>
  <c r="G29" i="4"/>
  <c r="V43" i="25"/>
  <c r="W43" i="25" s="1"/>
  <c r="T43" i="25"/>
  <c r="I52" i="25"/>
  <c r="J52" i="25" s="1"/>
  <c r="G52" i="25"/>
  <c r="AX61" i="52"/>
  <c r="BL61" i="52" s="1"/>
  <c r="CW61" i="52" s="1"/>
  <c r="DI61" i="52" s="1"/>
  <c r="CJ61" i="52" s="1"/>
  <c r="AX65" i="52"/>
  <c r="BL65" i="52" s="1"/>
  <c r="CW65" i="52" s="1"/>
  <c r="DI65" i="52" s="1"/>
  <c r="CJ65" i="52" s="1"/>
  <c r="BK65" i="52"/>
  <c r="CV65" i="52" s="1"/>
  <c r="DH65" i="52" s="1"/>
  <c r="CI65" i="52" s="1"/>
  <c r="I188" i="25"/>
  <c r="J188" i="25" s="1"/>
  <c r="G188" i="25"/>
  <c r="AX77" i="52"/>
  <c r="BL77" i="52" s="1"/>
  <c r="CW77" i="52" s="1"/>
  <c r="DI77" i="52" s="1"/>
  <c r="CJ77" i="52" s="1"/>
  <c r="BK77" i="52"/>
  <c r="CV77" i="52" s="1"/>
  <c r="DH77" i="52" s="1"/>
  <c r="CI77" i="52" s="1"/>
  <c r="AX79" i="52"/>
  <c r="BL79" i="52" s="1"/>
  <c r="CW79" i="52" s="1"/>
  <c r="DI79" i="52" s="1"/>
  <c r="CJ79" i="52" s="1"/>
  <c r="L46" i="8"/>
  <c r="N46" i="8"/>
  <c r="N18" i="5"/>
  <c r="L18" i="5"/>
  <c r="L47" i="8"/>
  <c r="N47" i="8"/>
  <c r="N23" i="3"/>
  <c r="L23" i="3"/>
  <c r="U28" i="3"/>
  <c r="S28" i="3"/>
  <c r="N52" i="4"/>
  <c r="L52" i="4"/>
  <c r="L16" i="7"/>
  <c r="N16" i="7"/>
  <c r="G167" i="25"/>
  <c r="I167" i="25"/>
  <c r="J167" i="25" s="1"/>
  <c r="T113" i="25"/>
  <c r="V113" i="25"/>
  <c r="W113" i="25" s="1"/>
  <c r="Q23" i="4"/>
  <c r="E57" i="25"/>
  <c r="E249" i="25"/>
  <c r="C47" i="6"/>
  <c r="J16" i="6"/>
  <c r="E218" i="25"/>
  <c r="J23" i="8"/>
  <c r="E223" i="25"/>
  <c r="O57" i="52"/>
  <c r="C24" i="3"/>
  <c r="E219" i="25"/>
  <c r="C24" i="5"/>
  <c r="E251" i="25"/>
  <c r="E23" i="25"/>
  <c r="J18" i="4"/>
  <c r="E59" i="25"/>
  <c r="C52" i="6"/>
  <c r="R3" i="25"/>
  <c r="J25" i="4"/>
  <c r="R9" i="25"/>
  <c r="C55" i="3"/>
  <c r="Q27" i="3"/>
  <c r="R59" i="25"/>
  <c r="R84" i="25"/>
  <c r="J28" i="7"/>
  <c r="E209" i="25"/>
  <c r="C19" i="8"/>
  <c r="J49" i="4"/>
  <c r="E158" i="25"/>
  <c r="E120" i="25"/>
  <c r="C18" i="3"/>
  <c r="C57" i="3"/>
  <c r="R2" i="25"/>
  <c r="C59" i="5"/>
  <c r="R106" i="25"/>
  <c r="R18" i="25"/>
  <c r="Q27" i="8"/>
  <c r="C57" i="5"/>
  <c r="R89" i="25"/>
  <c r="J24" i="7"/>
  <c r="R166" i="25"/>
  <c r="J59" i="7"/>
  <c r="R20" i="25"/>
  <c r="E171" i="25"/>
  <c r="C22" i="6"/>
  <c r="R97" i="25"/>
  <c r="J29" i="6"/>
  <c r="E122" i="25"/>
  <c r="C50" i="8"/>
  <c r="Q20" i="4"/>
  <c r="E129" i="25"/>
  <c r="E67" i="25"/>
  <c r="C50" i="4"/>
  <c r="C49" i="5"/>
  <c r="E192" i="25"/>
  <c r="C56" i="3"/>
  <c r="R17" i="25"/>
  <c r="J23" i="4"/>
  <c r="E190" i="25"/>
  <c r="R116" i="25"/>
  <c r="C28" i="7"/>
  <c r="E230" i="25"/>
  <c r="C49" i="6"/>
  <c r="E13" i="25"/>
  <c r="C50" i="5"/>
  <c r="Q19" i="5"/>
  <c r="E49" i="25"/>
  <c r="J46" i="6"/>
  <c r="E53" i="25"/>
  <c r="C26" i="7"/>
  <c r="R6" i="25"/>
  <c r="R121" i="25"/>
  <c r="J25" i="7"/>
  <c r="C27" i="4"/>
  <c r="R130" i="25"/>
  <c r="E250" i="25"/>
  <c r="C21" i="8"/>
  <c r="E104" i="25"/>
  <c r="Q21" i="6"/>
  <c r="R107" i="25"/>
  <c r="J29" i="3"/>
  <c r="Q16" i="7"/>
  <c r="E189" i="25"/>
  <c r="E149" i="25"/>
  <c r="C16" i="8"/>
  <c r="Q28" i="4"/>
  <c r="R152" i="25"/>
  <c r="J57" i="4"/>
  <c r="R122" i="25"/>
  <c r="J18" i="8"/>
  <c r="E58" i="25"/>
  <c r="R10" i="25"/>
  <c r="Q29" i="6"/>
  <c r="R103" i="25"/>
  <c r="C29" i="7"/>
  <c r="J52" i="6"/>
  <c r="E185" i="25"/>
  <c r="C46" i="3"/>
  <c r="E204" i="25"/>
  <c r="E198" i="25"/>
  <c r="Q18" i="7"/>
  <c r="Q28" i="8"/>
  <c r="R47" i="25"/>
  <c r="C51" i="3"/>
  <c r="E172" i="25"/>
  <c r="J49" i="6"/>
  <c r="E45" i="25"/>
  <c r="J57" i="8"/>
  <c r="R29" i="25"/>
  <c r="E146" i="25"/>
  <c r="J16" i="4"/>
  <c r="R129" i="25"/>
  <c r="C56" i="6"/>
  <c r="R33" i="25"/>
  <c r="C55" i="8"/>
  <c r="E220" i="25"/>
  <c r="C53" i="8"/>
  <c r="Q18" i="3"/>
  <c r="E165" i="25"/>
  <c r="R39" i="25"/>
  <c r="Q28" i="6"/>
  <c r="Q26" i="7"/>
  <c r="R155" i="25"/>
  <c r="E16" i="25"/>
  <c r="Q16" i="8"/>
  <c r="R22" i="25"/>
  <c r="Q26" i="8"/>
  <c r="R21" i="25"/>
  <c r="C25" i="5"/>
  <c r="C55" i="6"/>
  <c r="R142" i="25"/>
  <c r="E11" i="25"/>
  <c r="J51" i="6"/>
  <c r="J24" i="8"/>
  <c r="R158" i="25"/>
  <c r="E27" i="25"/>
  <c r="C52" i="3"/>
  <c r="J19" i="6"/>
  <c r="E168" i="25"/>
  <c r="J17" i="6"/>
  <c r="E231" i="25"/>
  <c r="R117" i="25"/>
  <c r="J27" i="7"/>
  <c r="R7" i="25"/>
  <c r="J57" i="6"/>
  <c r="R109" i="25"/>
  <c r="C25" i="6"/>
  <c r="C25" i="8"/>
  <c r="R83" i="25"/>
  <c r="E71" i="25"/>
  <c r="J53" i="4"/>
  <c r="E199" i="25"/>
  <c r="Q22" i="4"/>
  <c r="J58" i="8"/>
  <c r="R42" i="25"/>
  <c r="J20" i="8"/>
  <c r="E9" i="25"/>
  <c r="J25" i="6"/>
  <c r="R8" i="25"/>
  <c r="R11" i="25"/>
  <c r="Q25" i="3"/>
  <c r="R137" i="25"/>
  <c r="J27" i="6"/>
  <c r="AX68" i="52"/>
  <c r="BL68" i="52" s="1"/>
  <c r="CW68" i="52" s="1"/>
  <c r="DI68" i="52" s="1"/>
  <c r="CJ68" i="52" s="1"/>
  <c r="BK68" i="52"/>
  <c r="CV68" i="52" s="1"/>
  <c r="DH68" i="52" s="1"/>
  <c r="CI68" i="52" s="1"/>
  <c r="G29" i="25"/>
  <c r="I29" i="25"/>
  <c r="J29" i="25" s="1"/>
  <c r="L16" i="5"/>
  <c r="N16" i="5"/>
  <c r="T157" i="25"/>
  <c r="V157" i="25"/>
  <c r="W157" i="25" s="1"/>
  <c r="U28" i="5"/>
  <c r="S28" i="5"/>
  <c r="L19" i="8"/>
  <c r="N19" i="8"/>
  <c r="AX50" i="52"/>
  <c r="BL50" i="52" s="1"/>
  <c r="CW50" i="52" s="1"/>
  <c r="DI50" i="52" s="1"/>
  <c r="CJ50" i="52" s="1"/>
  <c r="BK50" i="52"/>
  <c r="CV50" i="52" s="1"/>
  <c r="DH50" i="52" s="1"/>
  <c r="CI50" i="52" s="1"/>
  <c r="V69" i="25"/>
  <c r="W69" i="25" s="1"/>
  <c r="T69" i="25"/>
  <c r="AX21" i="52"/>
  <c r="BL21" i="52" s="1"/>
  <c r="CW21" i="52" s="1"/>
  <c r="DI21" i="52" s="1"/>
  <c r="CJ21" i="52" s="1"/>
  <c r="BK21" i="52"/>
  <c r="CV21" i="52" s="1"/>
  <c r="DH21" i="52" s="1"/>
  <c r="CI21" i="52" s="1"/>
  <c r="AX91" i="52"/>
  <c r="BL91" i="52" s="1"/>
  <c r="CW91" i="52" s="1"/>
  <c r="DI91" i="52" s="1"/>
  <c r="CJ91" i="52" s="1"/>
  <c r="BK91" i="52"/>
  <c r="CV91" i="52" s="1"/>
  <c r="DH91" i="52" s="1"/>
  <c r="CI91" i="52" s="1"/>
  <c r="G80" i="25"/>
  <c r="I80" i="25"/>
  <c r="J80" i="25" s="1"/>
  <c r="N23" i="5"/>
  <c r="L23" i="5"/>
  <c r="T145" i="25"/>
  <c r="V145" i="25"/>
  <c r="W145" i="25" s="1"/>
  <c r="G90" i="25"/>
  <c r="I90" i="25"/>
  <c r="J90" i="25" s="1"/>
  <c r="N24" i="5"/>
  <c r="L24" i="5"/>
  <c r="V115" i="25"/>
  <c r="W115" i="25" s="1"/>
  <c r="T115" i="25"/>
  <c r="G55" i="25"/>
  <c r="I55" i="25"/>
  <c r="J55" i="25" s="1"/>
  <c r="E48" i="8"/>
  <c r="G48" i="8"/>
  <c r="BK61" i="52"/>
  <c r="CV61" i="52" s="1"/>
  <c r="DH61" i="52" s="1"/>
  <c r="CI61" i="52" s="1"/>
  <c r="BK79" i="52"/>
  <c r="CV79" i="52" s="1"/>
  <c r="DH79" i="52" s="1"/>
  <c r="CI79" i="52" s="1"/>
  <c r="AX36" i="52"/>
  <c r="BL36" i="52" s="1"/>
  <c r="CW36" i="52" s="1"/>
  <c r="DI36" i="52" s="1"/>
  <c r="CJ36" i="52" s="1"/>
  <c r="BK36" i="52"/>
  <c r="CV36" i="52" s="1"/>
  <c r="DH36" i="52" s="1"/>
  <c r="CI36" i="52" s="1"/>
  <c r="E28" i="5"/>
  <c r="G28" i="5"/>
  <c r="D17" i="45"/>
  <c r="F17" i="45" s="1"/>
  <c r="D16" i="45"/>
  <c r="D22" i="45"/>
  <c r="F22" i="45" s="1"/>
  <c r="D19" i="45"/>
  <c r="F19" i="45" s="1"/>
  <c r="N10" i="2" l="1"/>
  <c r="I16" i="25"/>
  <c r="J16" i="25" s="1"/>
  <c r="G16" i="25"/>
  <c r="U29" i="6"/>
  <c r="S29" i="6"/>
  <c r="T122" i="25"/>
  <c r="V122" i="25"/>
  <c r="W122" i="25" s="1"/>
  <c r="G16" i="8"/>
  <c r="N19" i="2"/>
  <c r="E16" i="8"/>
  <c r="N29" i="3"/>
  <c r="L29" i="3"/>
  <c r="G21" i="8"/>
  <c r="E21" i="8"/>
  <c r="L25" i="7"/>
  <c r="N25" i="7"/>
  <c r="G53" i="25"/>
  <c r="I53" i="25"/>
  <c r="J53" i="25" s="1"/>
  <c r="G50" i="5"/>
  <c r="E50" i="5"/>
  <c r="G28" i="7"/>
  <c r="E28" i="7"/>
  <c r="T17" i="25"/>
  <c r="V17" i="25"/>
  <c r="W17" i="25" s="1"/>
  <c r="G50" i="4"/>
  <c r="E50" i="4"/>
  <c r="G50" i="8"/>
  <c r="E50" i="8"/>
  <c r="G22" i="6"/>
  <c r="E22" i="6"/>
  <c r="V166" i="25"/>
  <c r="W166" i="25" s="1"/>
  <c r="T166" i="25"/>
  <c r="U27" i="8"/>
  <c r="S27" i="8"/>
  <c r="V2" i="25"/>
  <c r="W2" i="25" s="1"/>
  <c r="T2" i="25"/>
  <c r="I209" i="25"/>
  <c r="J209" i="25" s="1"/>
  <c r="G209" i="25"/>
  <c r="U27" i="3"/>
  <c r="S27" i="3"/>
  <c r="T3" i="25"/>
  <c r="V3" i="25"/>
  <c r="W3" i="25" s="1"/>
  <c r="G23" i="25"/>
  <c r="I23" i="25"/>
  <c r="J23" i="25" s="1"/>
  <c r="G24" i="3"/>
  <c r="E24" i="3"/>
  <c r="I218" i="25"/>
  <c r="J218" i="25" s="1"/>
  <c r="G218" i="25"/>
  <c r="I57" i="25"/>
  <c r="J57" i="25" s="1"/>
  <c r="G57" i="25"/>
  <c r="I206" i="25"/>
  <c r="J206" i="25" s="1"/>
  <c r="G206" i="25"/>
  <c r="U27" i="7"/>
  <c r="S27" i="7"/>
  <c r="E48" i="3"/>
  <c r="G48" i="3"/>
  <c r="L29" i="8"/>
  <c r="N29" i="8"/>
  <c r="U23" i="5"/>
  <c r="S23" i="5"/>
  <c r="I132" i="25"/>
  <c r="J132" i="25" s="1"/>
  <c r="G132" i="25"/>
  <c r="N47" i="3"/>
  <c r="L47" i="3"/>
  <c r="N16" i="2"/>
  <c r="N19" i="3"/>
  <c r="L19" i="3"/>
  <c r="G57" i="4"/>
  <c r="E57" i="4"/>
  <c r="V23" i="25"/>
  <c r="W23" i="25" s="1"/>
  <c r="T23" i="25"/>
  <c r="I15" i="25"/>
  <c r="J15" i="25" s="1"/>
  <c r="G15" i="25"/>
  <c r="N19" i="4"/>
  <c r="L19" i="4"/>
  <c r="N22" i="8"/>
  <c r="L22" i="8"/>
  <c r="V15" i="25"/>
  <c r="W15" i="25" s="1"/>
  <c r="T15" i="25"/>
  <c r="V147" i="25"/>
  <c r="W147" i="25" s="1"/>
  <c r="T147" i="25"/>
  <c r="I234" i="25"/>
  <c r="J234" i="25" s="1"/>
  <c r="G234" i="25"/>
  <c r="G51" i="7"/>
  <c r="E51" i="7"/>
  <c r="V48" i="25"/>
  <c r="W48" i="25" s="1"/>
  <c r="T48" i="25"/>
  <c r="T46" i="25"/>
  <c r="V46" i="25"/>
  <c r="W46" i="25" s="1"/>
  <c r="S19" i="4"/>
  <c r="U19" i="4"/>
  <c r="T85" i="25"/>
  <c r="V85" i="25"/>
  <c r="W85" i="25" s="1"/>
  <c r="G14" i="25"/>
  <c r="I14" i="25"/>
  <c r="J14" i="25" s="1"/>
  <c r="V108" i="25"/>
  <c r="W108" i="25" s="1"/>
  <c r="T108" i="25"/>
  <c r="AM9" i="52"/>
  <c r="P9" i="52"/>
  <c r="G56" i="4"/>
  <c r="E56" i="4"/>
  <c r="G25" i="7"/>
  <c r="E25" i="7"/>
  <c r="N19" i="5"/>
  <c r="L19" i="5"/>
  <c r="E56" i="8"/>
  <c r="G56" i="8"/>
  <c r="G51" i="6"/>
  <c r="E51" i="6"/>
  <c r="L58" i="5"/>
  <c r="N58" i="5"/>
  <c r="G54" i="7"/>
  <c r="E54" i="7"/>
  <c r="G59" i="3"/>
  <c r="E59" i="3"/>
  <c r="S25" i="5"/>
  <c r="U25" i="5"/>
  <c r="G109" i="25"/>
  <c r="I109" i="25"/>
  <c r="J109" i="25" s="1"/>
  <c r="I39" i="25"/>
  <c r="J39" i="25" s="1"/>
  <c r="G39" i="25"/>
  <c r="G200" i="25"/>
  <c r="I200" i="25"/>
  <c r="J200" i="25" s="1"/>
  <c r="I36" i="25"/>
  <c r="J36" i="25" s="1"/>
  <c r="G36" i="25"/>
  <c r="T136" i="25"/>
  <c r="V136" i="25"/>
  <c r="W136" i="25" s="1"/>
  <c r="N25" i="8"/>
  <c r="L25" i="8"/>
  <c r="N6" i="2"/>
  <c r="S16" i="4"/>
  <c r="U16" i="4"/>
  <c r="N21" i="4"/>
  <c r="L21" i="4"/>
  <c r="G23" i="7"/>
  <c r="E23" i="7"/>
  <c r="E26" i="5"/>
  <c r="G26" i="5"/>
  <c r="AM92" i="52"/>
  <c r="P92" i="52"/>
  <c r="E27" i="3"/>
  <c r="G27" i="3"/>
  <c r="V57" i="25"/>
  <c r="W57" i="25" s="1"/>
  <c r="T57" i="25"/>
  <c r="L27" i="8"/>
  <c r="N27" i="8"/>
  <c r="E20" i="8"/>
  <c r="G20" i="8"/>
  <c r="T13" i="25"/>
  <c r="V13" i="25"/>
  <c r="W13" i="25" s="1"/>
  <c r="V98" i="25"/>
  <c r="W98" i="25" s="1"/>
  <c r="T98" i="25"/>
  <c r="E46" i="5"/>
  <c r="G46" i="5"/>
  <c r="N13" i="2"/>
  <c r="T77" i="25"/>
  <c r="V77" i="25"/>
  <c r="W77" i="25" s="1"/>
  <c r="G21" i="25"/>
  <c r="I21" i="25"/>
  <c r="J21" i="25" s="1"/>
  <c r="V154" i="25"/>
  <c r="W154" i="25" s="1"/>
  <c r="T154" i="25"/>
  <c r="L57" i="5"/>
  <c r="N57" i="5"/>
  <c r="I84" i="25"/>
  <c r="J84" i="25" s="1"/>
  <c r="G84" i="25"/>
  <c r="N27" i="2"/>
  <c r="U16" i="6"/>
  <c r="S16" i="6"/>
  <c r="S26" i="5"/>
  <c r="U26" i="5"/>
  <c r="L22" i="6"/>
  <c r="N22" i="6"/>
  <c r="G134" i="25"/>
  <c r="I134" i="25"/>
  <c r="J134" i="25" s="1"/>
  <c r="L47" i="7"/>
  <c r="N47" i="7"/>
  <c r="N32" i="2"/>
  <c r="U19" i="7"/>
  <c r="S19" i="7"/>
  <c r="N56" i="4"/>
  <c r="L56" i="4"/>
  <c r="G61" i="25"/>
  <c r="I61" i="25"/>
  <c r="J61" i="25" s="1"/>
  <c r="E58" i="4"/>
  <c r="G58" i="4"/>
  <c r="N56" i="5"/>
  <c r="L56" i="5"/>
  <c r="E17" i="45"/>
  <c r="G17" i="45" s="1"/>
  <c r="I85" i="25"/>
  <c r="J85" i="25" s="1"/>
  <c r="G85" i="25"/>
  <c r="G48" i="7"/>
  <c r="E48" i="7"/>
  <c r="N28" i="4"/>
  <c r="L28" i="4"/>
  <c r="I115" i="25"/>
  <c r="J115" i="25" s="1"/>
  <c r="G115" i="25"/>
  <c r="G7" i="25"/>
  <c r="I7" i="25"/>
  <c r="J7" i="25" s="1"/>
  <c r="T161" i="25"/>
  <c r="V161" i="25"/>
  <c r="W161" i="25" s="1"/>
  <c r="I91" i="25"/>
  <c r="J91" i="25" s="1"/>
  <c r="G91" i="25"/>
  <c r="E19" i="45"/>
  <c r="G19" i="45" s="1"/>
  <c r="E18" i="8"/>
  <c r="G18" i="8"/>
  <c r="G152" i="25"/>
  <c r="I152" i="25"/>
  <c r="J152" i="25" s="1"/>
  <c r="G183" i="25"/>
  <c r="I183" i="25"/>
  <c r="J183" i="25" s="1"/>
  <c r="G18" i="5"/>
  <c r="E18" i="5"/>
  <c r="G22" i="8"/>
  <c r="E22" i="8"/>
  <c r="V61" i="25"/>
  <c r="W61" i="25" s="1"/>
  <c r="T61" i="25"/>
  <c r="I2" i="25"/>
  <c r="J2" i="25" s="1"/>
  <c r="G2" i="25"/>
  <c r="G193" i="25"/>
  <c r="I193" i="25"/>
  <c r="J193" i="25" s="1"/>
  <c r="V11" i="25"/>
  <c r="W11" i="25" s="1"/>
  <c r="T11" i="25"/>
  <c r="L20" i="8"/>
  <c r="N20" i="8"/>
  <c r="G199" i="25"/>
  <c r="I199" i="25"/>
  <c r="J199" i="25" s="1"/>
  <c r="E25" i="8"/>
  <c r="G25" i="8"/>
  <c r="V7" i="25"/>
  <c r="W7" i="25" s="1"/>
  <c r="T7" i="25"/>
  <c r="L17" i="6"/>
  <c r="N17" i="6"/>
  <c r="I27" i="25"/>
  <c r="J27" i="25" s="1"/>
  <c r="G27" i="25"/>
  <c r="G11" i="25"/>
  <c r="I11" i="25"/>
  <c r="J11" i="25" s="1"/>
  <c r="T21" i="25"/>
  <c r="V21" i="25"/>
  <c r="W21" i="25" s="1"/>
  <c r="V39" i="25"/>
  <c r="W39" i="25" s="1"/>
  <c r="T39" i="25"/>
  <c r="E53" i="8"/>
  <c r="G53" i="8"/>
  <c r="G56" i="6"/>
  <c r="E56" i="6"/>
  <c r="T29" i="25"/>
  <c r="V29" i="25"/>
  <c r="W29" i="25" s="1"/>
  <c r="I172" i="25"/>
  <c r="J172" i="25" s="1"/>
  <c r="G172" i="25"/>
  <c r="U18" i="7"/>
  <c r="S18" i="7"/>
  <c r="G185" i="25"/>
  <c r="I185" i="25"/>
  <c r="J185" i="25" s="1"/>
  <c r="N27" i="6"/>
  <c r="L27" i="6"/>
  <c r="V8" i="25"/>
  <c r="W8" i="25" s="1"/>
  <c r="T8" i="25"/>
  <c r="T42" i="25"/>
  <c r="V42" i="25"/>
  <c r="W42" i="25" s="1"/>
  <c r="N53" i="4"/>
  <c r="L53" i="4"/>
  <c r="G25" i="6"/>
  <c r="E25" i="6"/>
  <c r="N27" i="7"/>
  <c r="L27" i="7"/>
  <c r="G168" i="25"/>
  <c r="I168" i="25"/>
  <c r="J168" i="25" s="1"/>
  <c r="T158" i="25"/>
  <c r="V158" i="25"/>
  <c r="W158" i="25" s="1"/>
  <c r="T142" i="25"/>
  <c r="V142" i="25"/>
  <c r="W142" i="25" s="1"/>
  <c r="S26" i="8"/>
  <c r="U26" i="8"/>
  <c r="T155" i="25"/>
  <c r="V155" i="25"/>
  <c r="W155" i="25" s="1"/>
  <c r="E22" i="45"/>
  <c r="G22" i="45" s="1"/>
  <c r="G220" i="25"/>
  <c r="I220" i="25"/>
  <c r="J220" i="25" s="1"/>
  <c r="V129" i="25"/>
  <c r="W129" i="25" s="1"/>
  <c r="T129" i="25"/>
  <c r="L57" i="8"/>
  <c r="N57" i="8"/>
  <c r="G51" i="3"/>
  <c r="E51" i="3"/>
  <c r="I198" i="25"/>
  <c r="J198" i="25" s="1"/>
  <c r="G198" i="25"/>
  <c r="N52" i="6"/>
  <c r="L52" i="6"/>
  <c r="T10" i="25"/>
  <c r="V10" i="25"/>
  <c r="W10" i="25" s="1"/>
  <c r="L57" i="4"/>
  <c r="N57" i="4"/>
  <c r="G149" i="25"/>
  <c r="I149" i="25"/>
  <c r="J149" i="25" s="1"/>
  <c r="V107" i="25"/>
  <c r="W107" i="25" s="1"/>
  <c r="T107" i="25"/>
  <c r="G250" i="25"/>
  <c r="I250" i="25"/>
  <c r="J250" i="25" s="1"/>
  <c r="T121" i="25"/>
  <c r="V121" i="25"/>
  <c r="W121" i="25" s="1"/>
  <c r="L46" i="6"/>
  <c r="N33" i="2"/>
  <c r="N46" i="6"/>
  <c r="G13" i="25"/>
  <c r="I13" i="25"/>
  <c r="J13" i="25" s="1"/>
  <c r="V116" i="25"/>
  <c r="W116" i="25" s="1"/>
  <c r="T116" i="25"/>
  <c r="E56" i="3"/>
  <c r="G56" i="3"/>
  <c r="G67" i="25"/>
  <c r="I67" i="25"/>
  <c r="J67" i="25" s="1"/>
  <c r="I122" i="25"/>
  <c r="J122" i="25" s="1"/>
  <c r="G122" i="25"/>
  <c r="G171" i="25"/>
  <c r="I171" i="25"/>
  <c r="J171" i="25" s="1"/>
  <c r="N24" i="7"/>
  <c r="L24" i="7"/>
  <c r="T18" i="25"/>
  <c r="V18" i="25"/>
  <c r="W18" i="25" s="1"/>
  <c r="G57" i="3"/>
  <c r="E57" i="3"/>
  <c r="I158" i="25"/>
  <c r="J158" i="25" s="1"/>
  <c r="G158" i="25"/>
  <c r="L28" i="7"/>
  <c r="N28" i="7"/>
  <c r="E55" i="3"/>
  <c r="G55" i="3"/>
  <c r="G52" i="6"/>
  <c r="E52" i="6"/>
  <c r="G251" i="25"/>
  <c r="I251" i="25"/>
  <c r="J251" i="25" s="1"/>
  <c r="AM57" i="52"/>
  <c r="P57" i="52"/>
  <c r="N16" i="6"/>
  <c r="L16" i="6"/>
  <c r="N25" i="2"/>
  <c r="U23" i="4"/>
  <c r="S23" i="4"/>
  <c r="U23" i="8"/>
  <c r="S23" i="8"/>
  <c r="V76" i="25"/>
  <c r="W76" i="25" s="1"/>
  <c r="T76" i="25"/>
  <c r="G47" i="25"/>
  <c r="I47" i="25"/>
  <c r="J47" i="25" s="1"/>
  <c r="V105" i="25"/>
  <c r="W105" i="25" s="1"/>
  <c r="T105" i="25"/>
  <c r="I160" i="25"/>
  <c r="J160" i="25" s="1"/>
  <c r="G160" i="25"/>
  <c r="V131" i="25"/>
  <c r="W131" i="25" s="1"/>
  <c r="T131" i="25"/>
  <c r="G54" i="6"/>
  <c r="E54" i="6"/>
  <c r="N28" i="2"/>
  <c r="E46" i="6"/>
  <c r="G46" i="6"/>
  <c r="U19" i="3"/>
  <c r="S19" i="3"/>
  <c r="V128" i="25"/>
  <c r="W128" i="25" s="1"/>
  <c r="T128" i="25"/>
  <c r="G57" i="6"/>
  <c r="E57" i="6"/>
  <c r="I186" i="25"/>
  <c r="J186" i="25" s="1"/>
  <c r="G186" i="25"/>
  <c r="I65" i="25"/>
  <c r="J65" i="25" s="1"/>
  <c r="G65" i="25"/>
  <c r="S24" i="7"/>
  <c r="U24" i="7"/>
  <c r="N55" i="3"/>
  <c r="L55" i="3"/>
  <c r="S17" i="5"/>
  <c r="U17" i="5"/>
  <c r="N12" i="2"/>
  <c r="G33" i="25"/>
  <c r="I33" i="25"/>
  <c r="J33" i="25" s="1"/>
  <c r="L54" i="8"/>
  <c r="N54" i="8"/>
  <c r="L58" i="4"/>
  <c r="N58" i="4"/>
  <c r="G175" i="25"/>
  <c r="I175" i="25"/>
  <c r="J175" i="25" s="1"/>
  <c r="L27" i="5"/>
  <c r="N27" i="5"/>
  <c r="G17" i="8"/>
  <c r="E17" i="8"/>
  <c r="G58" i="8"/>
  <c r="E58" i="8"/>
  <c r="G54" i="3"/>
  <c r="E54" i="3"/>
  <c r="G18" i="25"/>
  <c r="I18" i="25"/>
  <c r="J18" i="25" s="1"/>
  <c r="L56" i="8"/>
  <c r="N56" i="8"/>
  <c r="T78" i="25"/>
  <c r="V78" i="25"/>
  <c r="W78" i="25" s="1"/>
  <c r="G237" i="25"/>
  <c r="I237" i="25"/>
  <c r="J237" i="25" s="1"/>
  <c r="V111" i="25"/>
  <c r="W111" i="25" s="1"/>
  <c r="T111" i="25"/>
  <c r="E23" i="8"/>
  <c r="G23" i="8"/>
  <c r="V141" i="25"/>
  <c r="W141" i="25" s="1"/>
  <c r="T141" i="25"/>
  <c r="I144" i="25"/>
  <c r="J144" i="25" s="1"/>
  <c r="G144" i="25"/>
  <c r="I124" i="25"/>
  <c r="J124" i="25" s="1"/>
  <c r="G124" i="25"/>
  <c r="L53" i="7"/>
  <c r="N53" i="7"/>
  <c r="U23" i="3"/>
  <c r="S23" i="3"/>
  <c r="L22" i="3"/>
  <c r="N22" i="3"/>
  <c r="G29" i="3"/>
  <c r="E29" i="3"/>
  <c r="V119" i="25"/>
  <c r="W119" i="25" s="1"/>
  <c r="T119" i="25"/>
  <c r="I201" i="25"/>
  <c r="J201" i="25" s="1"/>
  <c r="G201" i="25"/>
  <c r="I131" i="25"/>
  <c r="J131" i="25" s="1"/>
  <c r="G131" i="25"/>
  <c r="P7" i="52"/>
  <c r="AM7" i="52"/>
  <c r="BA7" i="52" s="1"/>
  <c r="E23" i="5"/>
  <c r="G23" i="5"/>
  <c r="G20" i="6"/>
  <c r="E20" i="6"/>
  <c r="V94" i="25"/>
  <c r="W94" i="25" s="1"/>
  <c r="T94" i="25"/>
  <c r="U29" i="5"/>
  <c r="S29" i="5"/>
  <c r="T140" i="25"/>
  <c r="V140" i="25"/>
  <c r="W140" i="25" s="1"/>
  <c r="T146" i="25"/>
  <c r="V146" i="25"/>
  <c r="W146" i="25" s="1"/>
  <c r="G70" i="25"/>
  <c r="I70" i="25"/>
  <c r="J70" i="25" s="1"/>
  <c r="S25" i="7"/>
  <c r="U25" i="7"/>
  <c r="E28" i="8"/>
  <c r="G28" i="8"/>
  <c r="E55" i="4"/>
  <c r="G55" i="4"/>
  <c r="G26" i="8"/>
  <c r="E26" i="8"/>
  <c r="E21" i="4"/>
  <c r="G21" i="4"/>
  <c r="U21" i="5"/>
  <c r="S21" i="5"/>
  <c r="I46" i="25"/>
  <c r="J46" i="25" s="1"/>
  <c r="G46" i="25"/>
  <c r="I35" i="25"/>
  <c r="J35" i="25" s="1"/>
  <c r="G35" i="25"/>
  <c r="V149" i="25"/>
  <c r="W149" i="25" s="1"/>
  <c r="T149" i="25"/>
  <c r="V79" i="25"/>
  <c r="W79" i="25" s="1"/>
  <c r="T79" i="25"/>
  <c r="G72" i="25"/>
  <c r="I72" i="25"/>
  <c r="J72" i="25" s="1"/>
  <c r="V14" i="25"/>
  <c r="W14" i="25" s="1"/>
  <c r="T14" i="25"/>
  <c r="T101" i="25"/>
  <c r="V101" i="25"/>
  <c r="W101" i="25" s="1"/>
  <c r="T74" i="25"/>
  <c r="V74" i="25"/>
  <c r="W74" i="25" s="1"/>
  <c r="G53" i="7"/>
  <c r="E53" i="7"/>
  <c r="G50" i="7"/>
  <c r="E50" i="7"/>
  <c r="V31" i="25"/>
  <c r="W31" i="25" s="1"/>
  <c r="T31" i="25"/>
  <c r="I77" i="25"/>
  <c r="J77" i="25" s="1"/>
  <c r="G77" i="25"/>
  <c r="N48" i="8"/>
  <c r="L48" i="8"/>
  <c r="I118" i="25"/>
  <c r="J118" i="25" s="1"/>
  <c r="G118" i="25"/>
  <c r="T41" i="25"/>
  <c r="V41" i="25"/>
  <c r="W41" i="25" s="1"/>
  <c r="L51" i="4"/>
  <c r="N51" i="4"/>
  <c r="G19" i="5"/>
  <c r="E19" i="5"/>
  <c r="L26" i="8"/>
  <c r="N26" i="8"/>
  <c r="E16" i="5"/>
  <c r="G16" i="5"/>
  <c r="N7" i="2"/>
  <c r="N23" i="7"/>
  <c r="L23" i="7"/>
  <c r="G18" i="4"/>
  <c r="E18" i="4"/>
  <c r="L22" i="7"/>
  <c r="N22" i="7"/>
  <c r="G58" i="3"/>
  <c r="E58" i="3"/>
  <c r="T160" i="25"/>
  <c r="V160" i="25"/>
  <c r="W160" i="25" s="1"/>
  <c r="G239" i="25"/>
  <c r="I239" i="25"/>
  <c r="J239" i="25" s="1"/>
  <c r="G226" i="25"/>
  <c r="I226" i="25"/>
  <c r="J226" i="25" s="1"/>
  <c r="L22" i="5"/>
  <c r="E9" i="2" s="1"/>
  <c r="N22" i="5"/>
  <c r="U20" i="7"/>
  <c r="S20" i="7"/>
  <c r="F16" i="45"/>
  <c r="N9" i="2"/>
  <c r="T137" i="25"/>
  <c r="V137" i="25"/>
  <c r="W137" i="25" s="1"/>
  <c r="N25" i="6"/>
  <c r="L25" i="6"/>
  <c r="L58" i="8"/>
  <c r="N58" i="8"/>
  <c r="G71" i="25"/>
  <c r="I71" i="25"/>
  <c r="J71" i="25" s="1"/>
  <c r="V109" i="25"/>
  <c r="W109" i="25" s="1"/>
  <c r="T109" i="25"/>
  <c r="V117" i="25"/>
  <c r="W117" i="25" s="1"/>
  <c r="T117" i="25"/>
  <c r="N19" i="6"/>
  <c r="L19" i="6"/>
  <c r="N24" i="8"/>
  <c r="L24" i="8"/>
  <c r="E55" i="6"/>
  <c r="G55" i="6"/>
  <c r="V22" i="25"/>
  <c r="W22" i="25" s="1"/>
  <c r="T22" i="25"/>
  <c r="S26" i="7"/>
  <c r="U26" i="7"/>
  <c r="G165" i="25"/>
  <c r="I165" i="25"/>
  <c r="J165" i="25" s="1"/>
  <c r="G55" i="8"/>
  <c r="E55" i="8"/>
  <c r="N16" i="4"/>
  <c r="L16" i="4"/>
  <c r="N5" i="2"/>
  <c r="G45" i="25"/>
  <c r="I45" i="25"/>
  <c r="J45" i="25" s="1"/>
  <c r="T47" i="25"/>
  <c r="V47" i="25"/>
  <c r="W47" i="25" s="1"/>
  <c r="G204" i="25"/>
  <c r="I204" i="25"/>
  <c r="J204" i="25" s="1"/>
  <c r="G29" i="7"/>
  <c r="E29" i="7"/>
  <c r="I58" i="25"/>
  <c r="J58" i="25" s="1"/>
  <c r="G58" i="25"/>
  <c r="T152" i="25"/>
  <c r="V152" i="25"/>
  <c r="W152" i="25" s="1"/>
  <c r="I189" i="25"/>
  <c r="J189" i="25" s="1"/>
  <c r="G189" i="25"/>
  <c r="U21" i="6"/>
  <c r="S21" i="6"/>
  <c r="T130" i="25"/>
  <c r="V130" i="25"/>
  <c r="W130" i="25" s="1"/>
  <c r="V6" i="25"/>
  <c r="W6" i="25" s="1"/>
  <c r="T6" i="25"/>
  <c r="I49" i="25"/>
  <c r="J49" i="25" s="1"/>
  <c r="G49" i="25"/>
  <c r="G49" i="6"/>
  <c r="E49" i="6"/>
  <c r="I190" i="25"/>
  <c r="J190" i="25" s="1"/>
  <c r="G190" i="25"/>
  <c r="I192" i="25"/>
  <c r="J192" i="25" s="1"/>
  <c r="G192" i="25"/>
  <c r="G129" i="25"/>
  <c r="I129" i="25"/>
  <c r="J129" i="25" s="1"/>
  <c r="L29" i="6"/>
  <c r="N29" i="6"/>
  <c r="T20" i="25"/>
  <c r="V20" i="25"/>
  <c r="W20" i="25" s="1"/>
  <c r="V89" i="25"/>
  <c r="W89" i="25" s="1"/>
  <c r="T89" i="25"/>
  <c r="T106" i="25"/>
  <c r="V106" i="25"/>
  <c r="W106" i="25" s="1"/>
  <c r="E18" i="3"/>
  <c r="G18" i="3"/>
  <c r="N2" i="2"/>
  <c r="N49" i="4"/>
  <c r="L49" i="4"/>
  <c r="T84" i="25"/>
  <c r="V84" i="25"/>
  <c r="W84" i="25" s="1"/>
  <c r="T9" i="25"/>
  <c r="V9" i="25"/>
  <c r="W9" i="25" s="1"/>
  <c r="G59" i="25"/>
  <c r="I59" i="25"/>
  <c r="J59" i="25" s="1"/>
  <c r="E24" i="5"/>
  <c r="G24" i="5"/>
  <c r="G223" i="25"/>
  <c r="I223" i="25"/>
  <c r="J223" i="25" s="1"/>
  <c r="E47" i="6"/>
  <c r="G47" i="6"/>
  <c r="N22" i="2"/>
  <c r="E50" i="6"/>
  <c r="G50" i="6"/>
  <c r="T95" i="25"/>
  <c r="V95" i="25"/>
  <c r="W95" i="25" s="1"/>
  <c r="T124" i="25"/>
  <c r="V124" i="25"/>
  <c r="W124" i="25" s="1"/>
  <c r="V44" i="25"/>
  <c r="W44" i="25" s="1"/>
  <c r="T44" i="25"/>
  <c r="U17" i="7"/>
  <c r="S17" i="7"/>
  <c r="N59" i="5"/>
  <c r="L59" i="5"/>
  <c r="T135" i="25"/>
  <c r="V135" i="25"/>
  <c r="W135" i="25" s="1"/>
  <c r="I164" i="25"/>
  <c r="J164" i="25" s="1"/>
  <c r="G164" i="25"/>
  <c r="G103" i="25"/>
  <c r="I103" i="25"/>
  <c r="J103" i="25" s="1"/>
  <c r="U28" i="7"/>
  <c r="S28" i="7"/>
  <c r="V96" i="25"/>
  <c r="W96" i="25" s="1"/>
  <c r="T96" i="25"/>
  <c r="G22" i="4"/>
  <c r="E22" i="4"/>
  <c r="L49" i="5"/>
  <c r="N49" i="5"/>
  <c r="G154" i="25"/>
  <c r="I154" i="25"/>
  <c r="J154" i="25" s="1"/>
  <c r="L21" i="3"/>
  <c r="N21" i="3"/>
  <c r="I150" i="25"/>
  <c r="J150" i="25" s="1"/>
  <c r="G150" i="25"/>
  <c r="L29" i="5"/>
  <c r="N29" i="5"/>
  <c r="E18" i="6"/>
  <c r="G18" i="6"/>
  <c r="E48" i="4"/>
  <c r="G48" i="4"/>
  <c r="G75" i="25"/>
  <c r="I75" i="25"/>
  <c r="J75" i="25" s="1"/>
  <c r="S21" i="7"/>
  <c r="U21" i="7"/>
  <c r="S27" i="4"/>
  <c r="U27" i="4"/>
  <c r="I161" i="25"/>
  <c r="J161" i="25" s="1"/>
  <c r="G161" i="25"/>
  <c r="G195" i="25"/>
  <c r="I195" i="25"/>
  <c r="J195" i="25" s="1"/>
  <c r="S19" i="8"/>
  <c r="U19" i="8"/>
  <c r="T50" i="25"/>
  <c r="V50" i="25"/>
  <c r="W50" i="25" s="1"/>
  <c r="L18" i="6"/>
  <c r="N18" i="6"/>
  <c r="G105" i="25"/>
  <c r="I105" i="25"/>
  <c r="J105" i="25" s="1"/>
  <c r="U29" i="3"/>
  <c r="S29" i="3"/>
  <c r="G177" i="25"/>
  <c r="I177" i="25"/>
  <c r="J177" i="25" s="1"/>
  <c r="L27" i="4"/>
  <c r="N27" i="4"/>
  <c r="L51" i="3"/>
  <c r="N51" i="3"/>
  <c r="L50" i="8"/>
  <c r="N50" i="8"/>
  <c r="I135" i="25"/>
  <c r="J135" i="25" s="1"/>
  <c r="G135" i="25"/>
  <c r="N3" i="2"/>
  <c r="G123" i="25"/>
  <c r="I123" i="25"/>
  <c r="J123" i="25" s="1"/>
  <c r="V63" i="25"/>
  <c r="W63" i="25" s="1"/>
  <c r="T63" i="25"/>
  <c r="T81" i="25"/>
  <c r="V81" i="25"/>
  <c r="W81" i="25" s="1"/>
  <c r="E19" i="7"/>
  <c r="G19" i="7"/>
  <c r="E51" i="8"/>
  <c r="G51" i="8"/>
  <c r="E21" i="5"/>
  <c r="G21" i="5"/>
  <c r="L59" i="3"/>
  <c r="N59" i="3"/>
  <c r="G88" i="25"/>
  <c r="I88" i="25"/>
  <c r="J88" i="25" s="1"/>
  <c r="I20" i="25"/>
  <c r="J20" i="25" s="1"/>
  <c r="G20" i="25"/>
  <c r="G241" i="25"/>
  <c r="I241" i="25"/>
  <c r="J241" i="25" s="1"/>
  <c r="E20" i="7"/>
  <c r="G20" i="7"/>
  <c r="T144" i="25"/>
  <c r="V144" i="25"/>
  <c r="W144" i="25" s="1"/>
  <c r="AM26" i="52"/>
  <c r="P26" i="52"/>
  <c r="Q26" i="52" s="1"/>
  <c r="R26" i="52" s="1"/>
  <c r="E59" i="4"/>
  <c r="G59" i="4"/>
  <c r="G47" i="8"/>
  <c r="E47" i="8"/>
  <c r="T153" i="25"/>
  <c r="V153" i="25"/>
  <c r="W153" i="25" s="1"/>
  <c r="V45" i="25"/>
  <c r="W45" i="25" s="1"/>
  <c r="T45" i="25"/>
  <c r="V114" i="25"/>
  <c r="W114" i="25" s="1"/>
  <c r="T114" i="25"/>
  <c r="V163" i="25"/>
  <c r="W163" i="25" s="1"/>
  <c r="T163" i="25"/>
  <c r="I245" i="25"/>
  <c r="J245" i="25" s="1"/>
  <c r="G245" i="25"/>
  <c r="I111" i="25"/>
  <c r="J111" i="25" s="1"/>
  <c r="G111" i="25"/>
  <c r="L20" i="4"/>
  <c r="N20" i="4"/>
  <c r="N23" i="6"/>
  <c r="L23" i="6"/>
  <c r="E29" i="5"/>
  <c r="G29" i="5"/>
  <c r="L26" i="7"/>
  <c r="N26" i="7"/>
  <c r="N52" i="3"/>
  <c r="L52" i="3"/>
  <c r="G54" i="8"/>
  <c r="E54" i="8"/>
  <c r="G26" i="3"/>
  <c r="E26" i="3"/>
  <c r="L57" i="7"/>
  <c r="N57" i="7"/>
  <c r="I79" i="25"/>
  <c r="J79" i="25" s="1"/>
  <c r="G79" i="25"/>
  <c r="I196" i="25"/>
  <c r="J196" i="25" s="1"/>
  <c r="G196" i="25"/>
  <c r="S24" i="6"/>
  <c r="U24" i="6"/>
  <c r="N48" i="5"/>
  <c r="L48" i="5"/>
  <c r="N15" i="2"/>
  <c r="I32" i="25"/>
  <c r="J32" i="25" s="1"/>
  <c r="G32" i="25"/>
  <c r="E49" i="4"/>
  <c r="G49" i="4"/>
  <c r="G210" i="25"/>
  <c r="I210" i="25"/>
  <c r="J210" i="25" s="1"/>
  <c r="L21" i="6"/>
  <c r="N21" i="6"/>
  <c r="G5" i="25"/>
  <c r="I5" i="25"/>
  <c r="J5" i="25" s="1"/>
  <c r="L50" i="6"/>
  <c r="N50" i="6"/>
  <c r="N48" i="7"/>
  <c r="L48" i="7"/>
  <c r="G205" i="25"/>
  <c r="I205" i="25"/>
  <c r="J205" i="25" s="1"/>
  <c r="I182" i="25"/>
  <c r="J182" i="25" s="1"/>
  <c r="G182" i="25"/>
  <c r="G76" i="25"/>
  <c r="I76" i="25"/>
  <c r="J76" i="25" s="1"/>
  <c r="V27" i="25"/>
  <c r="W27" i="25" s="1"/>
  <c r="T27" i="25"/>
  <c r="L55" i="4"/>
  <c r="N55" i="4"/>
  <c r="E47" i="3"/>
  <c r="G47" i="3"/>
  <c r="P82" i="52"/>
  <c r="AM82" i="52"/>
  <c r="BA82" i="52" s="1"/>
  <c r="N56" i="7"/>
  <c r="L56" i="7"/>
  <c r="N20" i="7"/>
  <c r="L20" i="7"/>
  <c r="U25" i="3"/>
  <c r="S25" i="3"/>
  <c r="I9" i="25"/>
  <c r="J9" i="25" s="1"/>
  <c r="G9" i="25"/>
  <c r="S22" i="4"/>
  <c r="U22" i="4"/>
  <c r="T83" i="25"/>
  <c r="V83" i="25"/>
  <c r="W83" i="25" s="1"/>
  <c r="N57" i="6"/>
  <c r="L57" i="6"/>
  <c r="I231" i="25"/>
  <c r="J231" i="25" s="1"/>
  <c r="G231" i="25"/>
  <c r="E52" i="3"/>
  <c r="G52" i="3"/>
  <c r="N51" i="6"/>
  <c r="L51" i="6"/>
  <c r="G25" i="5"/>
  <c r="E25" i="5"/>
  <c r="N24" i="2"/>
  <c r="S16" i="8"/>
  <c r="U16" i="8"/>
  <c r="S28" i="6"/>
  <c r="U28" i="6"/>
  <c r="S18" i="3"/>
  <c r="U18" i="3"/>
  <c r="N11" i="2"/>
  <c r="T33" i="25"/>
  <c r="V33" i="25"/>
  <c r="W33" i="25" s="1"/>
  <c r="G146" i="25"/>
  <c r="I146" i="25"/>
  <c r="J146" i="25" s="1"/>
  <c r="N49" i="6"/>
  <c r="L49" i="6"/>
  <c r="U28" i="8"/>
  <c r="S28" i="8"/>
  <c r="G46" i="3"/>
  <c r="N14" i="2"/>
  <c r="E46" i="3"/>
  <c r="V103" i="25"/>
  <c r="W103" i="25" s="1"/>
  <c r="T103" i="25"/>
  <c r="L18" i="8"/>
  <c r="N18" i="8"/>
  <c r="N23" i="2"/>
  <c r="S28" i="4"/>
  <c r="U28" i="4"/>
  <c r="U16" i="7"/>
  <c r="N26" i="2"/>
  <c r="S16" i="7"/>
  <c r="G104" i="25"/>
  <c r="I104" i="25"/>
  <c r="J104" i="25" s="1"/>
  <c r="E27" i="4"/>
  <c r="G27" i="4"/>
  <c r="G26" i="7"/>
  <c r="E26" i="7"/>
  <c r="U19" i="5"/>
  <c r="S19" i="5"/>
  <c r="I230" i="25"/>
  <c r="J230" i="25" s="1"/>
  <c r="G230" i="25"/>
  <c r="N23" i="4"/>
  <c r="L23" i="4"/>
  <c r="G49" i="5"/>
  <c r="E49" i="5"/>
  <c r="U20" i="4"/>
  <c r="S20" i="4"/>
  <c r="V97" i="25"/>
  <c r="W97" i="25" s="1"/>
  <c r="T97" i="25"/>
  <c r="N59" i="7"/>
  <c r="L59" i="7"/>
  <c r="G57" i="5"/>
  <c r="E57" i="5"/>
  <c r="F13" i="2" s="1"/>
  <c r="G59" i="5"/>
  <c r="E59" i="5"/>
  <c r="I120" i="25"/>
  <c r="J120" i="25" s="1"/>
  <c r="G120" i="25"/>
  <c r="G19" i="8"/>
  <c r="E19" i="8"/>
  <c r="T59" i="25"/>
  <c r="V59" i="25"/>
  <c r="W59" i="25" s="1"/>
  <c r="N25" i="4"/>
  <c r="L25" i="4"/>
  <c r="N18" i="4"/>
  <c r="L18" i="4"/>
  <c r="I219" i="25"/>
  <c r="J219" i="25" s="1"/>
  <c r="G219" i="25"/>
  <c r="L23" i="8"/>
  <c r="N23" i="8"/>
  <c r="I249" i="25"/>
  <c r="J249" i="25" s="1"/>
  <c r="G249" i="25"/>
  <c r="N31" i="2"/>
  <c r="I141" i="25"/>
  <c r="J141" i="25" s="1"/>
  <c r="G141" i="25"/>
  <c r="E28" i="4"/>
  <c r="G28" i="4"/>
  <c r="N26" i="6"/>
  <c r="L26" i="6"/>
  <c r="S29" i="8"/>
  <c r="U29" i="8"/>
  <c r="P80" i="52"/>
  <c r="AM80" i="52"/>
  <c r="BA80" i="52" s="1"/>
  <c r="I225" i="25"/>
  <c r="J225" i="25" s="1"/>
  <c r="G225" i="25"/>
  <c r="I73" i="25"/>
  <c r="J73" i="25" s="1"/>
  <c r="G73" i="25"/>
  <c r="V60" i="25"/>
  <c r="W60" i="25" s="1"/>
  <c r="T60" i="25"/>
  <c r="E59" i="8"/>
  <c r="G59" i="8"/>
  <c r="G17" i="7"/>
  <c r="E17" i="7"/>
  <c r="N21" i="2"/>
  <c r="I10" i="25"/>
  <c r="J10" i="25" s="1"/>
  <c r="G10" i="25"/>
  <c r="AM64" i="52"/>
  <c r="P64" i="52"/>
  <c r="I126" i="25"/>
  <c r="J126" i="25" s="1"/>
  <c r="G126" i="25"/>
  <c r="G19" i="4"/>
  <c r="E19" i="4"/>
  <c r="G153" i="25"/>
  <c r="I153" i="25"/>
  <c r="J153" i="25" s="1"/>
  <c r="E22" i="5"/>
  <c r="G22" i="5"/>
  <c r="V110" i="25"/>
  <c r="W110" i="25" s="1"/>
  <c r="T110" i="25"/>
  <c r="I214" i="25"/>
  <c r="J214" i="25" s="1"/>
  <c r="G214" i="25"/>
  <c r="G229" i="25"/>
  <c r="I229" i="25"/>
  <c r="J229" i="25" s="1"/>
  <c r="E49" i="3"/>
  <c r="G49" i="3"/>
  <c r="G176" i="25"/>
  <c r="I176" i="25"/>
  <c r="J176" i="25" s="1"/>
  <c r="V75" i="25"/>
  <c r="W75" i="25" s="1"/>
  <c r="T75" i="25"/>
  <c r="S21" i="4"/>
  <c r="U21" i="4"/>
  <c r="T120" i="25"/>
  <c r="V120" i="25"/>
  <c r="W120" i="25" s="1"/>
  <c r="T34" i="25"/>
  <c r="V34" i="25"/>
  <c r="W34" i="25" s="1"/>
  <c r="G107" i="25"/>
  <c r="I107" i="25"/>
  <c r="J107" i="25" s="1"/>
  <c r="I106" i="25"/>
  <c r="J106" i="25" s="1"/>
  <c r="G106" i="25"/>
  <c r="G46" i="8"/>
  <c r="N30" i="2"/>
  <c r="E46" i="8"/>
  <c r="T90" i="25"/>
  <c r="V90" i="25"/>
  <c r="W90" i="25" s="1"/>
  <c r="T118" i="25"/>
  <c r="V118" i="25"/>
  <c r="W118" i="25" s="1"/>
  <c r="V112" i="25"/>
  <c r="W112" i="25" s="1"/>
  <c r="T112" i="25"/>
  <c r="V4" i="25"/>
  <c r="W4" i="25" s="1"/>
  <c r="T4" i="25"/>
  <c r="N20" i="3"/>
  <c r="L20" i="3"/>
  <c r="E52" i="7"/>
  <c r="G52" i="7"/>
  <c r="E16" i="45"/>
  <c r="L21" i="7"/>
  <c r="N21" i="7"/>
  <c r="S26" i="3"/>
  <c r="U26" i="3"/>
  <c r="N58" i="6"/>
  <c r="L58" i="6"/>
  <c r="G64" i="25"/>
  <c r="I64" i="25"/>
  <c r="J64" i="25" s="1"/>
  <c r="G203" i="25"/>
  <c r="I203" i="25"/>
  <c r="J203" i="25" s="1"/>
  <c r="I127" i="25"/>
  <c r="J127" i="25" s="1"/>
  <c r="G127" i="25"/>
  <c r="V80" i="25"/>
  <c r="W80" i="25" s="1"/>
  <c r="T80" i="25"/>
  <c r="T26" i="25"/>
  <c r="V26" i="25"/>
  <c r="W26" i="25" s="1"/>
  <c r="I235" i="25"/>
  <c r="J235" i="25" s="1"/>
  <c r="G235" i="25"/>
  <c r="S24" i="3"/>
  <c r="U24" i="3"/>
  <c r="I12" i="25"/>
  <c r="J12" i="25" s="1"/>
  <c r="G12" i="25"/>
  <c r="G59" i="6"/>
  <c r="E59" i="6"/>
  <c r="I94" i="25"/>
  <c r="J94" i="25" s="1"/>
  <c r="G94" i="25"/>
  <c r="G27" i="5"/>
  <c r="E27" i="5"/>
  <c r="G59" i="7"/>
  <c r="E59" i="7"/>
  <c r="G40" i="25"/>
  <c r="I40" i="25"/>
  <c r="J40" i="25" s="1"/>
  <c r="L27" i="3"/>
  <c r="N27" i="3"/>
  <c r="E23" i="4"/>
  <c r="G23" i="4"/>
  <c r="U29" i="7"/>
  <c r="S29" i="7"/>
  <c r="T25" i="25"/>
  <c r="V25" i="25"/>
  <c r="W25" i="25" s="1"/>
  <c r="E46" i="4"/>
  <c r="G46" i="4"/>
  <c r="N8" i="2"/>
  <c r="G117" i="25"/>
  <c r="I117" i="25"/>
  <c r="J117" i="25" s="1"/>
  <c r="T36" i="25"/>
  <c r="V36" i="25"/>
  <c r="W36" i="25" s="1"/>
  <c r="G78" i="25"/>
  <c r="I78" i="25"/>
  <c r="J78" i="25" s="1"/>
  <c r="L52" i="7"/>
  <c r="N52" i="7"/>
  <c r="G233" i="25"/>
  <c r="I233" i="25"/>
  <c r="J233" i="25" s="1"/>
  <c r="G83" i="25"/>
  <c r="I83" i="25"/>
  <c r="J83" i="25" s="1"/>
  <c r="T38" i="25"/>
  <c r="V38" i="25"/>
  <c r="W38" i="25" s="1"/>
  <c r="S22" i="8"/>
  <c r="U22" i="8"/>
  <c r="V87" i="25"/>
  <c r="W87" i="25" s="1"/>
  <c r="T87" i="25"/>
  <c r="V70" i="25"/>
  <c r="W70" i="25" s="1"/>
  <c r="T70" i="25"/>
  <c r="G17" i="6"/>
  <c r="E17" i="6"/>
  <c r="N20" i="2"/>
  <c r="G194" i="25"/>
  <c r="I194" i="25"/>
  <c r="J194" i="25" s="1"/>
  <c r="T93" i="25"/>
  <c r="V93" i="25"/>
  <c r="W93" i="25" s="1"/>
  <c r="E17" i="5"/>
  <c r="G17" i="5"/>
  <c r="I62" i="25"/>
  <c r="J62" i="25" s="1"/>
  <c r="G62" i="25"/>
  <c r="E20" i="3"/>
  <c r="G20" i="3"/>
  <c r="I60" i="25"/>
  <c r="J60" i="25" s="1"/>
  <c r="G60" i="25"/>
  <c r="I82" i="25"/>
  <c r="J82" i="25" s="1"/>
  <c r="G82" i="25"/>
  <c r="G108" i="25"/>
  <c r="I108" i="25"/>
  <c r="J108" i="25" s="1"/>
  <c r="E47" i="4"/>
  <c r="G47" i="4"/>
  <c r="L51" i="5"/>
  <c r="N51" i="5"/>
  <c r="I6" i="25"/>
  <c r="J6" i="25" s="1"/>
  <c r="G6" i="25"/>
  <c r="I243" i="25"/>
  <c r="J243" i="25" s="1"/>
  <c r="G243" i="25"/>
  <c r="N59" i="4"/>
  <c r="L59" i="4"/>
  <c r="G16" i="4"/>
  <c r="E16" i="4"/>
  <c r="N4" i="2"/>
  <c r="T5" i="25"/>
  <c r="V5" i="25"/>
  <c r="W5" i="25" s="1"/>
  <c r="I142" i="25"/>
  <c r="J142" i="25" s="1"/>
  <c r="G142" i="25"/>
  <c r="F2" i="2" l="1"/>
  <c r="E10" i="2"/>
  <c r="F3" i="2"/>
  <c r="AN57" i="52"/>
  <c r="BB57" i="52" s="1"/>
  <c r="CM57" i="52" s="1"/>
  <c r="CY57" i="52" s="1"/>
  <c r="BZ57" i="52" s="1"/>
  <c r="AN26" i="52"/>
  <c r="BB26" i="52" s="1"/>
  <c r="CM26" i="52" s="1"/>
  <c r="CY26" i="52" s="1"/>
  <c r="BZ26" i="52" s="1"/>
  <c r="F5" i="2"/>
  <c r="F14" i="2"/>
  <c r="F4" i="2"/>
  <c r="BA57" i="52"/>
  <c r="CL57" i="52" s="1"/>
  <c r="CX57" i="52" s="1"/>
  <c r="DJ57" i="52" s="1"/>
  <c r="F33" i="2"/>
  <c r="F11" i="2"/>
  <c r="E22" i="2"/>
  <c r="AN64" i="52"/>
  <c r="F10" i="2"/>
  <c r="G16" i="45"/>
  <c r="E3" i="2"/>
  <c r="CL80" i="52"/>
  <c r="CX80" i="52" s="1"/>
  <c r="DJ80" i="52" s="1"/>
  <c r="AY80" i="52"/>
  <c r="CL82" i="52"/>
  <c r="CX82" i="52" s="1"/>
  <c r="DJ82" i="52" s="1"/>
  <c r="AY82" i="52"/>
  <c r="F7" i="2"/>
  <c r="Q82" i="52"/>
  <c r="E7" i="2"/>
  <c r="CL7" i="52"/>
  <c r="CX7" i="52" s="1"/>
  <c r="BY7" i="52" s="1"/>
  <c r="F32" i="2"/>
  <c r="F31" i="2"/>
  <c r="BA9" i="52"/>
  <c r="CL9" i="52" s="1"/>
  <c r="CX9" i="52" s="1"/>
  <c r="BY9" i="52" s="1"/>
  <c r="AN9" i="52"/>
  <c r="BB9" i="52" s="1"/>
  <c r="CM9" i="52" s="1"/>
  <c r="CY9" i="52" s="1"/>
  <c r="BZ9" i="52" s="1"/>
  <c r="E4" i="2"/>
  <c r="BA64" i="52"/>
  <c r="E14" i="2"/>
  <c r="F27" i="2"/>
  <c r="F8" i="2"/>
  <c r="AN7" i="52"/>
  <c r="BB7" i="52" s="1"/>
  <c r="CM7" i="52" s="1"/>
  <c r="CY7" i="52" s="1"/>
  <c r="BZ7" i="52" s="1"/>
  <c r="E12" i="2"/>
  <c r="F26" i="2"/>
  <c r="Q57" i="52"/>
  <c r="F22" i="2"/>
  <c r="F30" i="2"/>
  <c r="E27" i="2"/>
  <c r="Q92" i="52"/>
  <c r="E20" i="2"/>
  <c r="Q64" i="52"/>
  <c r="AN80" i="52"/>
  <c r="BB80" i="52" s="1"/>
  <c r="CM80" i="52" s="1"/>
  <c r="CY80" i="52" s="1"/>
  <c r="BZ80" i="52" s="1"/>
  <c r="E23" i="2"/>
  <c r="E11" i="2"/>
  <c r="E24" i="2"/>
  <c r="BA26" i="52"/>
  <c r="Q7" i="52"/>
  <c r="F9" i="2"/>
  <c r="F16" i="2"/>
  <c r="E25" i="2"/>
  <c r="F24" i="2"/>
  <c r="F15" i="2"/>
  <c r="BA92" i="52"/>
  <c r="AN92" i="52"/>
  <c r="BB92" i="52" s="1"/>
  <c r="CM92" i="52" s="1"/>
  <c r="CY92" i="52" s="1"/>
  <c r="BZ92" i="52" s="1"/>
  <c r="E6" i="2"/>
  <c r="F12" i="2"/>
  <c r="E16" i="2"/>
  <c r="E8" i="2"/>
  <c r="E21" i="2"/>
  <c r="Q80" i="52"/>
  <c r="R80" i="52" s="1"/>
  <c r="E26" i="2"/>
  <c r="AN82" i="52"/>
  <c r="S26" i="52"/>
  <c r="T26" i="52" s="1"/>
  <c r="F6" i="2"/>
  <c r="E2" i="2"/>
  <c r="E5" i="2"/>
  <c r="F23" i="2"/>
  <c r="F25" i="2"/>
  <c r="F28" i="2"/>
  <c r="F20" i="2"/>
  <c r="F19" i="2"/>
  <c r="F21" i="2"/>
  <c r="Q9" i="52"/>
  <c r="E19" i="2"/>
  <c r="AY57" i="52" l="1"/>
  <c r="AO26" i="52"/>
  <c r="AP26" i="52" s="1"/>
  <c r="AO82" i="52"/>
  <c r="BC82" i="52" s="1"/>
  <c r="CN82" i="52" s="1"/>
  <c r="CZ82" i="52" s="1"/>
  <c r="CA82" i="52" s="1"/>
  <c r="AO57" i="52"/>
  <c r="BC57" i="52" s="1"/>
  <c r="CN57" i="52" s="1"/>
  <c r="CZ57" i="52" s="1"/>
  <c r="CA57" i="52" s="1"/>
  <c r="AO64" i="52"/>
  <c r="BC64" i="52" s="1"/>
  <c r="CN64" i="52" s="1"/>
  <c r="CZ64" i="52" s="1"/>
  <c r="CA64" i="52" s="1"/>
  <c r="BB64" i="52"/>
  <c r="CM64" i="52" s="1"/>
  <c r="CY64" i="52" s="1"/>
  <c r="BZ64" i="52" s="1"/>
  <c r="R92" i="52"/>
  <c r="S80" i="52"/>
  <c r="AO92" i="52"/>
  <c r="BY57" i="52"/>
  <c r="DL7" i="52"/>
  <c r="DM7" i="52"/>
  <c r="BB82" i="52"/>
  <c r="CM82" i="52" s="1"/>
  <c r="CY82" i="52" s="1"/>
  <c r="BZ82" i="52" s="1"/>
  <c r="CL26" i="52"/>
  <c r="CX26" i="52" s="1"/>
  <c r="BY26" i="52" s="1"/>
  <c r="R64" i="52"/>
  <c r="U26" i="52"/>
  <c r="CL92" i="52"/>
  <c r="CX92" i="52" s="1"/>
  <c r="DJ92" i="52" s="1"/>
  <c r="AY92" i="52"/>
  <c r="R7" i="52"/>
  <c r="AO80" i="52"/>
  <c r="R57" i="52"/>
  <c r="S57" i="52" s="1"/>
  <c r="AO7" i="52"/>
  <c r="BC7" i="52" s="1"/>
  <c r="CL64" i="52"/>
  <c r="CX64" i="52" s="1"/>
  <c r="DJ64" i="52" s="1"/>
  <c r="AY64" i="52"/>
  <c r="AO9" i="52"/>
  <c r="BC9" i="52" s="1"/>
  <c r="CN9" i="52" s="1"/>
  <c r="CZ9" i="52" s="1"/>
  <c r="CA9" i="52" s="1"/>
  <c r="DN9" i="52" s="1"/>
  <c r="N57" i="52"/>
  <c r="R82" i="52"/>
  <c r="BY82" i="52"/>
  <c r="BY80" i="52"/>
  <c r="R9" i="52"/>
  <c r="DL9" i="52"/>
  <c r="DM9" i="52"/>
  <c r="N82" i="52"/>
  <c r="N80" i="52"/>
  <c r="BC26" i="52" l="1"/>
  <c r="AP92" i="52"/>
  <c r="AP82" i="52"/>
  <c r="N64" i="52"/>
  <c r="N92" i="52"/>
  <c r="S82" i="52"/>
  <c r="BD82" i="52"/>
  <c r="CO82" i="52" s="1"/>
  <c r="DA82" i="52" s="1"/>
  <c r="CB82" i="52" s="1"/>
  <c r="DO82" i="52" s="1"/>
  <c r="AQ26" i="52"/>
  <c r="BD26" i="52"/>
  <c r="CO26" i="52" s="1"/>
  <c r="DA26" i="52" s="1"/>
  <c r="CB26" i="52" s="1"/>
  <c r="DL80" i="52"/>
  <c r="F80" i="52" s="1"/>
  <c r="DM80" i="52"/>
  <c r="S64" i="52"/>
  <c r="AP64" i="52"/>
  <c r="BD64" i="52" s="1"/>
  <c r="CO64" i="52" s="1"/>
  <c r="DA64" i="52" s="1"/>
  <c r="CB64" i="52" s="1"/>
  <c r="T80" i="52"/>
  <c r="U80" i="52" s="1"/>
  <c r="BC92" i="52"/>
  <c r="CN92" i="52" s="1"/>
  <c r="CZ92" i="52" s="1"/>
  <c r="CA92" i="52" s="1"/>
  <c r="AP57" i="52"/>
  <c r="T57" i="52"/>
  <c r="S7" i="52"/>
  <c r="CN26" i="52"/>
  <c r="CZ26" i="52" s="1"/>
  <c r="DJ26" i="52" s="1"/>
  <c r="AP9" i="52"/>
  <c r="BD9" i="52" s="1"/>
  <c r="CO9" i="52" s="1"/>
  <c r="DA9" i="52" s="1"/>
  <c r="CB9" i="52" s="1"/>
  <c r="S9" i="52"/>
  <c r="DM82" i="52"/>
  <c r="DL82" i="52"/>
  <c r="F82" i="52" s="1"/>
  <c r="DN82" i="52"/>
  <c r="AP7" i="52"/>
  <c r="BC80" i="52"/>
  <c r="CN80" i="52" s="1"/>
  <c r="CZ80" i="52" s="1"/>
  <c r="CA80" i="52" s="1"/>
  <c r="DN80" i="52" s="1"/>
  <c r="AP80" i="52"/>
  <c r="AY26" i="52"/>
  <c r="S92" i="52"/>
  <c r="BD92" i="52"/>
  <c r="CO92" i="52" s="1"/>
  <c r="DA92" i="52" s="1"/>
  <c r="CB92" i="52" s="1"/>
  <c r="CN7" i="52"/>
  <c r="CZ7" i="52" s="1"/>
  <c r="CA7" i="52" s="1"/>
  <c r="BY64" i="52"/>
  <c r="BY92" i="52"/>
  <c r="V26" i="52"/>
  <c r="W26" i="52" s="1"/>
  <c r="X26" i="52" s="1"/>
  <c r="Y26" i="52" s="1"/>
  <c r="DL26" i="52"/>
  <c r="DM26" i="52"/>
  <c r="DN57" i="52"/>
  <c r="DM57" i="52"/>
  <c r="DL57" i="52"/>
  <c r="F57" i="52" s="1"/>
  <c r="AQ7" i="52" l="1"/>
  <c r="BE7" i="52" s="1"/>
  <c r="CP7" i="52" s="1"/>
  <c r="DB7" i="52" s="1"/>
  <c r="CC7" i="52" s="1"/>
  <c r="T64" i="52"/>
  <c r="T82" i="52"/>
  <c r="N26" i="52"/>
  <c r="BD7" i="52"/>
  <c r="AQ80" i="52"/>
  <c r="BD80" i="52"/>
  <c r="CO80" i="52" s="1"/>
  <c r="DA80" i="52" s="1"/>
  <c r="CB80" i="52" s="1"/>
  <c r="DO80" i="52" s="1"/>
  <c r="Z26" i="52"/>
  <c r="DL64" i="52"/>
  <c r="F64" i="52" s="1"/>
  <c r="DO64" i="52"/>
  <c r="DN64" i="52"/>
  <c r="DM64" i="52"/>
  <c r="DN7" i="52"/>
  <c r="T7" i="52"/>
  <c r="U57" i="52"/>
  <c r="V80" i="52"/>
  <c r="AQ64" i="52"/>
  <c r="T92" i="52"/>
  <c r="AQ9" i="52"/>
  <c r="T9" i="52"/>
  <c r="DL92" i="52"/>
  <c r="F92" i="52" s="1"/>
  <c r="DM92" i="52"/>
  <c r="DN92" i="52"/>
  <c r="DO92" i="52"/>
  <c r="DO9" i="52"/>
  <c r="CA26" i="52"/>
  <c r="BD57" i="52"/>
  <c r="CO57" i="52" s="1"/>
  <c r="DA57" i="52" s="1"/>
  <c r="CB57" i="52" s="1"/>
  <c r="AQ57" i="52"/>
  <c r="AQ92" i="52"/>
  <c r="BE26" i="52"/>
  <c r="CP26" i="52" s="1"/>
  <c r="DB26" i="52" s="1"/>
  <c r="CC26" i="52" s="1"/>
  <c r="AR26" i="52"/>
  <c r="AQ82" i="52"/>
  <c r="AR7" i="52" l="1"/>
  <c r="AR82" i="52"/>
  <c r="BF82" i="52" s="1"/>
  <c r="CQ82" i="52" s="1"/>
  <c r="DC82" i="52" s="1"/>
  <c r="CD82" i="52" s="1"/>
  <c r="AR92" i="52"/>
  <c r="BF92" i="52" s="1"/>
  <c r="CQ92" i="52" s="1"/>
  <c r="DC92" i="52" s="1"/>
  <c r="CD92" i="52" s="1"/>
  <c r="AR9" i="52"/>
  <c r="BF9" i="52" s="1"/>
  <c r="U64" i="52"/>
  <c r="AR57" i="52"/>
  <c r="BE57" i="52"/>
  <c r="CP57" i="52" s="1"/>
  <c r="DB57" i="52" s="1"/>
  <c r="CC57" i="52" s="1"/>
  <c r="DP57" i="52" s="1"/>
  <c r="AR64" i="52"/>
  <c r="BE82" i="52"/>
  <c r="CP82" i="52" s="1"/>
  <c r="DB82" i="52" s="1"/>
  <c r="CC82" i="52" s="1"/>
  <c r="DP82" i="52" s="1"/>
  <c r="AS26" i="52"/>
  <c r="BF26" i="52"/>
  <c r="CQ26" i="52" s="1"/>
  <c r="DC26" i="52" s="1"/>
  <c r="CD26" i="52" s="1"/>
  <c r="DQ26" i="52" s="1"/>
  <c r="DO57" i="52"/>
  <c r="U9" i="52"/>
  <c r="BE92" i="52"/>
  <c r="CP92" i="52" s="1"/>
  <c r="DB92" i="52" s="1"/>
  <c r="CC92" i="52" s="1"/>
  <c r="DP92" i="52" s="1"/>
  <c r="V57" i="52"/>
  <c r="W57" i="52" s="1"/>
  <c r="U82" i="52"/>
  <c r="U7" i="52"/>
  <c r="BF7" i="52"/>
  <c r="CQ7" i="52" s="1"/>
  <c r="DC7" i="52" s="1"/>
  <c r="CD7" i="52" s="1"/>
  <c r="DN26" i="52"/>
  <c r="F26" i="52" s="1"/>
  <c r="DO26" i="52"/>
  <c r="DP26" i="52"/>
  <c r="BE9" i="52"/>
  <c r="CP9" i="52" s="1"/>
  <c r="DB9" i="52" s="1"/>
  <c r="CC9" i="52" s="1"/>
  <c r="U92" i="52"/>
  <c r="W80" i="52"/>
  <c r="X80" i="52" s="1"/>
  <c r="Y80" i="52" s="1"/>
  <c r="AR80" i="52"/>
  <c r="BE80" i="52"/>
  <c r="CP80" i="52" s="1"/>
  <c r="DB80" i="52" s="1"/>
  <c r="CC80" i="52" s="1"/>
  <c r="CO7" i="52"/>
  <c r="DA7" i="52" s="1"/>
  <c r="CB7" i="52" s="1"/>
  <c r="BE64" i="52"/>
  <c r="CP64" i="52" s="1"/>
  <c r="DB64" i="52" s="1"/>
  <c r="CC64" i="52" s="1"/>
  <c r="DQ82" i="52" l="1"/>
  <c r="AS64" i="52"/>
  <c r="BG64" i="52" s="1"/>
  <c r="CR64" i="52" s="1"/>
  <c r="DD64" i="52" s="1"/>
  <c r="CE64" i="52" s="1"/>
  <c r="DQ92" i="52"/>
  <c r="DP80" i="52"/>
  <c r="AY9" i="52"/>
  <c r="CQ9" i="52"/>
  <c r="DC9" i="52" s="1"/>
  <c r="DJ9" i="52" s="1"/>
  <c r="BF80" i="52"/>
  <c r="CQ80" i="52" s="1"/>
  <c r="DC80" i="52" s="1"/>
  <c r="CD80" i="52" s="1"/>
  <c r="DQ80" i="52" s="1"/>
  <c r="AS80" i="52"/>
  <c r="V92" i="52"/>
  <c r="V82" i="52"/>
  <c r="V9" i="52"/>
  <c r="W9" i="52" s="1"/>
  <c r="BF64" i="52"/>
  <c r="CQ64" i="52" s="1"/>
  <c r="DC64" i="52" s="1"/>
  <c r="CD64" i="52" s="1"/>
  <c r="DQ64" i="52" s="1"/>
  <c r="AT26" i="52"/>
  <c r="BG26" i="52"/>
  <c r="CR26" i="52" s="1"/>
  <c r="DD26" i="52" s="1"/>
  <c r="CE26" i="52" s="1"/>
  <c r="DP64" i="52"/>
  <c r="DO7" i="52"/>
  <c r="DQ7" i="52"/>
  <c r="DP7" i="52"/>
  <c r="V7" i="52"/>
  <c r="X57" i="52"/>
  <c r="Y57" i="52" s="1"/>
  <c r="Z57" i="52" s="1"/>
  <c r="AS57" i="52"/>
  <c r="BF57" i="52"/>
  <c r="CQ57" i="52" s="1"/>
  <c r="DC57" i="52" s="1"/>
  <c r="CD57" i="52" s="1"/>
  <c r="V64" i="52"/>
  <c r="AT64" i="52" s="1"/>
  <c r="DP9" i="52"/>
  <c r="Z80" i="52"/>
  <c r="AS92" i="52"/>
  <c r="AS9" i="52"/>
  <c r="AS82" i="52"/>
  <c r="AS7" i="52"/>
  <c r="AT9" i="52" l="1"/>
  <c r="AU9" i="52" s="1"/>
  <c r="AT92" i="52"/>
  <c r="BH92" i="52" s="1"/>
  <c r="CS92" i="52" s="1"/>
  <c r="DE92" i="52" s="1"/>
  <c r="CF92" i="52" s="1"/>
  <c r="N9" i="52"/>
  <c r="CD9" i="52"/>
  <c r="DQ9" i="52" s="1"/>
  <c r="F9" i="52" s="1"/>
  <c r="AT7" i="52"/>
  <c r="BH7" i="52" s="1"/>
  <c r="BH9" i="52"/>
  <c r="CS9" i="52" s="1"/>
  <c r="DE9" i="52" s="1"/>
  <c r="CF9" i="52" s="1"/>
  <c r="AT57" i="52"/>
  <c r="BG57" i="52"/>
  <c r="CR57" i="52" s="1"/>
  <c r="DD57" i="52" s="1"/>
  <c r="CE57" i="52" s="1"/>
  <c r="DR57" i="52" s="1"/>
  <c r="X9" i="52"/>
  <c r="Y9" i="52" s="1"/>
  <c r="Z9" i="52" s="1"/>
  <c r="AT80" i="52"/>
  <c r="BG80" i="52"/>
  <c r="CR80" i="52" s="1"/>
  <c r="DD80" i="52" s="1"/>
  <c r="CE80" i="52" s="1"/>
  <c r="W82" i="52"/>
  <c r="W92" i="52"/>
  <c r="AT82" i="52"/>
  <c r="DR64" i="52"/>
  <c r="BG7" i="52"/>
  <c r="BG9" i="52"/>
  <c r="CR9" i="52" s="1"/>
  <c r="DD9" i="52" s="1"/>
  <c r="CE9" i="52" s="1"/>
  <c r="DQ57" i="52"/>
  <c r="BH26" i="52"/>
  <c r="CS26" i="52" s="1"/>
  <c r="DE26" i="52" s="1"/>
  <c r="CF26" i="52" s="1"/>
  <c r="DS26" i="52" s="1"/>
  <c r="AU26" i="52"/>
  <c r="W64" i="52"/>
  <c r="BH64" i="52"/>
  <c r="CS64" i="52" s="1"/>
  <c r="DE64" i="52" s="1"/>
  <c r="CF64" i="52" s="1"/>
  <c r="DS64" i="52" s="1"/>
  <c r="W7" i="52"/>
  <c r="DR26" i="52"/>
  <c r="BG82" i="52"/>
  <c r="CR82" i="52" s="1"/>
  <c r="DD82" i="52" s="1"/>
  <c r="CE82" i="52" s="1"/>
  <c r="DR82" i="52" s="1"/>
  <c r="BG92" i="52"/>
  <c r="CR92" i="52" s="1"/>
  <c r="DD92" i="52" s="1"/>
  <c r="CE92" i="52" s="1"/>
  <c r="DR92" i="52" s="1"/>
  <c r="AU92" i="52" l="1"/>
  <c r="AV9" i="52"/>
  <c r="BJ9" i="52" s="1"/>
  <c r="CU9" i="52" s="1"/>
  <c r="DG9" i="52" s="1"/>
  <c r="CH9" i="52" s="1"/>
  <c r="BI9" i="52"/>
  <c r="CT9" i="52" s="1"/>
  <c r="DF9" i="52" s="1"/>
  <c r="CG9" i="52" s="1"/>
  <c r="DT9" i="52" s="1"/>
  <c r="DS9" i="52"/>
  <c r="CR7" i="52"/>
  <c r="DD7" i="52" s="1"/>
  <c r="CE7" i="52" s="1"/>
  <c r="AY7" i="52"/>
  <c r="AU82" i="52"/>
  <c r="DS92" i="52"/>
  <c r="X7" i="52"/>
  <c r="BI26" i="52"/>
  <c r="CT26" i="52" s="1"/>
  <c r="DF26" i="52" s="1"/>
  <c r="CG26" i="52" s="1"/>
  <c r="DT26" i="52" s="1"/>
  <c r="AV26" i="52"/>
  <c r="X92" i="52"/>
  <c r="BI92" i="52"/>
  <c r="CT92" i="52" s="1"/>
  <c r="DF92" i="52" s="1"/>
  <c r="CG92" i="52" s="1"/>
  <c r="DT92" i="52" s="1"/>
  <c r="DR80" i="52"/>
  <c r="DR9" i="52"/>
  <c r="X82" i="52"/>
  <c r="BH57" i="52"/>
  <c r="CS57" i="52" s="1"/>
  <c r="DE57" i="52" s="1"/>
  <c r="CF57" i="52" s="1"/>
  <c r="DS57" i="52" s="1"/>
  <c r="AU57" i="52"/>
  <c r="CS7" i="52"/>
  <c r="DE7" i="52" s="1"/>
  <c r="X64" i="52"/>
  <c r="AU7" i="52"/>
  <c r="BH82" i="52"/>
  <c r="CS82" i="52" s="1"/>
  <c r="DE82" i="52" s="1"/>
  <c r="CF82" i="52" s="1"/>
  <c r="DS82" i="52" s="1"/>
  <c r="AU80" i="52"/>
  <c r="BH80" i="52"/>
  <c r="CS80" i="52" s="1"/>
  <c r="DE80" i="52" s="1"/>
  <c r="CF80" i="52" s="1"/>
  <c r="DS80" i="52" s="1"/>
  <c r="AU64" i="52"/>
  <c r="AV92" i="52" l="1"/>
  <c r="DJ7" i="52"/>
  <c r="N7" i="52" s="1"/>
  <c r="DU9" i="52"/>
  <c r="AW9" i="52"/>
  <c r="AX9" i="52" s="1"/>
  <c r="BL9" i="52" s="1"/>
  <c r="CW9" i="52" s="1"/>
  <c r="DI9" i="52" s="1"/>
  <c r="CJ9" i="52" s="1"/>
  <c r="AV7" i="52"/>
  <c r="BJ7" i="52" s="1"/>
  <c r="CU7" i="52" s="1"/>
  <c r="DG7" i="52" s="1"/>
  <c r="CH7" i="52" s="1"/>
  <c r="BI80" i="52"/>
  <c r="CT80" i="52" s="1"/>
  <c r="DF80" i="52" s="1"/>
  <c r="CG80" i="52" s="1"/>
  <c r="DT80" i="52" s="1"/>
  <c r="AV80" i="52"/>
  <c r="CF7" i="52"/>
  <c r="DS7" i="52" s="1"/>
  <c r="F7" i="52" s="1"/>
  <c r="BJ26" i="52"/>
  <c r="CU26" i="52" s="1"/>
  <c r="DG26" i="52" s="1"/>
  <c r="CH26" i="52" s="1"/>
  <c r="DU26" i="52" s="1"/>
  <c r="AW26" i="52"/>
  <c r="BI7" i="52"/>
  <c r="CT7" i="52" s="1"/>
  <c r="DF7" i="52" s="1"/>
  <c r="CG7" i="52" s="1"/>
  <c r="BK9" i="52"/>
  <c r="CV9" i="52" s="1"/>
  <c r="DH9" i="52" s="1"/>
  <c r="CI9" i="52" s="1"/>
  <c r="Y82" i="52"/>
  <c r="AV82" i="52"/>
  <c r="AV64" i="52"/>
  <c r="Y7" i="52"/>
  <c r="DR7" i="52"/>
  <c r="Y64" i="52"/>
  <c r="BI64" i="52"/>
  <c r="CT64" i="52" s="1"/>
  <c r="DF64" i="52" s="1"/>
  <c r="CG64" i="52" s="1"/>
  <c r="DT64" i="52" s="1"/>
  <c r="AV57" i="52"/>
  <c r="BI57" i="52"/>
  <c r="CT57" i="52" s="1"/>
  <c r="DF57" i="52" s="1"/>
  <c r="CG57" i="52" s="1"/>
  <c r="DT57" i="52" s="1"/>
  <c r="BI82" i="52"/>
  <c r="CT82" i="52" s="1"/>
  <c r="DF82" i="52" s="1"/>
  <c r="CG82" i="52" s="1"/>
  <c r="DT82" i="52" s="1"/>
  <c r="Y92" i="52"/>
  <c r="BJ92" i="52"/>
  <c r="CU92" i="52" s="1"/>
  <c r="DG92" i="52" s="1"/>
  <c r="CH92" i="52" s="1"/>
  <c r="DU92" i="52" s="1"/>
  <c r="AW7" i="52" l="1"/>
  <c r="BK7" i="52" s="1"/>
  <c r="CV7" i="52" s="1"/>
  <c r="DH7" i="52" s="1"/>
  <c r="CI7" i="52" s="1"/>
  <c r="AW82" i="52"/>
  <c r="BK82" i="52" s="1"/>
  <c r="CV82" i="52" s="1"/>
  <c r="DH82" i="52" s="1"/>
  <c r="CI82" i="52" s="1"/>
  <c r="DT7" i="52"/>
  <c r="AW64" i="52"/>
  <c r="BK64" i="52" s="1"/>
  <c r="CV64" i="52" s="1"/>
  <c r="DH64" i="52" s="1"/>
  <c r="CI64" i="52" s="1"/>
  <c r="BJ57" i="52"/>
  <c r="CU57" i="52" s="1"/>
  <c r="DG57" i="52" s="1"/>
  <c r="CH57" i="52" s="1"/>
  <c r="DU57" i="52" s="1"/>
  <c r="AW57" i="52"/>
  <c r="Z92" i="52"/>
  <c r="BJ64" i="52"/>
  <c r="CU64" i="52" s="1"/>
  <c r="DG64" i="52" s="1"/>
  <c r="CH64" i="52" s="1"/>
  <c r="DU64" i="52" s="1"/>
  <c r="DU7" i="52"/>
  <c r="BJ80" i="52"/>
  <c r="CU80" i="52" s="1"/>
  <c r="DG80" i="52" s="1"/>
  <c r="CH80" i="52" s="1"/>
  <c r="DU80" i="52" s="1"/>
  <c r="AW80" i="52"/>
  <c r="Z64" i="52"/>
  <c r="BJ82" i="52"/>
  <c r="CU82" i="52" s="1"/>
  <c r="DG82" i="52" s="1"/>
  <c r="CH82" i="52" s="1"/>
  <c r="DU82" i="52" s="1"/>
  <c r="Z7" i="52"/>
  <c r="AX7" i="52" s="1"/>
  <c r="BL7" i="52" s="1"/>
  <c r="CW7" i="52" s="1"/>
  <c r="DI7" i="52" s="1"/>
  <c r="CJ7" i="52" s="1"/>
  <c r="Z82" i="52"/>
  <c r="AX26" i="52"/>
  <c r="BL26" i="52" s="1"/>
  <c r="CW26" i="52" s="1"/>
  <c r="DI26" i="52" s="1"/>
  <c r="CJ26" i="52" s="1"/>
  <c r="BK26" i="52"/>
  <c r="CV26" i="52" s="1"/>
  <c r="DH26" i="52" s="1"/>
  <c r="CI26" i="52" s="1"/>
  <c r="AW92" i="52"/>
  <c r="AX82" i="52" l="1"/>
  <c r="BL82" i="52" s="1"/>
  <c r="CW82" i="52" s="1"/>
  <c r="DI82" i="52" s="1"/>
  <c r="CJ82" i="52" s="1"/>
  <c r="AX64" i="52"/>
  <c r="BL64" i="52" s="1"/>
  <c r="CW64" i="52" s="1"/>
  <c r="DI64" i="52" s="1"/>
  <c r="CJ64" i="52" s="1"/>
  <c r="BK57" i="52"/>
  <c r="CV57" i="52" s="1"/>
  <c r="DH57" i="52" s="1"/>
  <c r="CI57" i="52" s="1"/>
  <c r="AX57" i="52"/>
  <c r="BL57" i="52" s="1"/>
  <c r="CW57" i="52" s="1"/>
  <c r="DI57" i="52" s="1"/>
  <c r="CJ57" i="52" s="1"/>
  <c r="AX92" i="52"/>
  <c r="BL92" i="52" s="1"/>
  <c r="CW92" i="52" s="1"/>
  <c r="DI92" i="52" s="1"/>
  <c r="CJ92" i="52" s="1"/>
  <c r="AX80" i="52"/>
  <c r="BL80" i="52" s="1"/>
  <c r="CW80" i="52" s="1"/>
  <c r="DI80" i="52" s="1"/>
  <c r="CJ80" i="52" s="1"/>
  <c r="BK80" i="52"/>
  <c r="CV80" i="52" s="1"/>
  <c r="DH80" i="52" s="1"/>
  <c r="CI80" i="52" s="1"/>
  <c r="BK92" i="52"/>
  <c r="CV92" i="52" s="1"/>
  <c r="DH92" i="52" s="1"/>
  <c r="CI92" i="52" s="1"/>
  <c r="D20" i="45" l="1"/>
  <c r="F20" i="45" l="1"/>
  <c r="D27" i="45"/>
  <c r="D25" i="45"/>
  <c r="D26" i="45"/>
  <c r="D29" i="45"/>
  <c r="D28" i="45"/>
  <c r="E20" i="45"/>
  <c r="F28" i="45" l="1"/>
  <c r="F27" i="45"/>
  <c r="E27" i="45"/>
  <c r="F29" i="45"/>
  <c r="E29" i="45"/>
  <c r="F26" i="45"/>
  <c r="E26" i="45"/>
  <c r="G20" i="45"/>
  <c r="F25" i="45"/>
  <c r="E25" i="45"/>
  <c r="G25" i="45" l="1"/>
  <c r="G26" i="45"/>
  <c r="G29" i="45"/>
  <c r="G27" i="45"/>
  <c r="D24" i="45" l="1"/>
  <c r="F24" i="45" l="1"/>
  <c r="E24" i="45"/>
  <c r="G24" i="45" l="1"/>
  <c r="R136" i="10" l="1"/>
  <c r="R50" i="10" l="1"/>
  <c r="R11" i="8"/>
  <c r="R171" i="10"/>
  <c r="D14" i="3"/>
  <c r="R83" i="10"/>
  <c r="R13" i="8"/>
  <c r="AB29" i="30"/>
  <c r="AB25" i="30"/>
  <c r="AB13" i="30"/>
  <c r="AB28" i="30"/>
  <c r="AB16" i="30"/>
  <c r="AB12" i="30"/>
  <c r="AB20" i="30"/>
  <c r="AB15" i="30"/>
  <c r="AB24" i="30"/>
  <c r="AB2" i="30"/>
  <c r="AB22" i="30"/>
  <c r="AB14" i="30"/>
  <c r="AB30" i="30"/>
  <c r="AB17" i="30"/>
  <c r="AB19" i="30"/>
  <c r="AB31" i="30"/>
  <c r="AB5" i="30"/>
  <c r="AB18" i="30"/>
  <c r="AB4" i="30"/>
  <c r="AB23" i="30"/>
  <c r="AB7" i="30"/>
  <c r="AB9" i="30"/>
  <c r="AB26" i="30"/>
  <c r="AB11" i="30"/>
  <c r="AB8" i="30"/>
  <c r="AB27" i="30"/>
  <c r="AB3" i="30"/>
  <c r="AB6" i="30"/>
  <c r="AB21" i="30"/>
  <c r="AB10" i="30"/>
  <c r="K13" i="8" l="1"/>
  <c r="R197" i="10"/>
  <c r="C18" i="45" l="1"/>
  <c r="E18" i="45" s="1"/>
  <c r="G18" i="45" s="1"/>
  <c r="C28" i="45"/>
  <c r="E28" i="45" s="1"/>
  <c r="G28" i="45" s="1"/>
  <c r="T223" i="10" l="1"/>
  <c r="T136" i="10"/>
  <c r="T207" i="10" l="1"/>
  <c r="T229" i="10"/>
  <c r="T193" i="10"/>
  <c r="H108" i="10"/>
  <c r="T169" i="10"/>
  <c r="T224" i="10"/>
  <c r="R188" i="10"/>
  <c r="H145" i="10"/>
  <c r="R135" i="10"/>
  <c r="R175" i="10"/>
  <c r="R92" i="10"/>
  <c r="R116" i="10"/>
  <c r="R139" i="10"/>
  <c r="H126" i="10"/>
  <c r="T205" i="10"/>
  <c r="T162" i="10"/>
  <c r="T155" i="10"/>
  <c r="T204" i="10"/>
  <c r="T196" i="10"/>
  <c r="T108" i="10"/>
  <c r="T208" i="10"/>
  <c r="T181" i="10"/>
  <c r="R118" i="10"/>
  <c r="K42" i="6" l="1"/>
  <c r="R168" i="10"/>
  <c r="R126" i="10"/>
  <c r="K40" i="8"/>
  <c r="K42" i="4"/>
  <c r="R110" i="10"/>
  <c r="K42" i="8"/>
  <c r="R80" i="10"/>
  <c r="R223" i="10"/>
  <c r="D43" i="8"/>
  <c r="D11" i="6"/>
  <c r="R236" i="10"/>
  <c r="R93" i="10"/>
  <c r="D40" i="8"/>
  <c r="R12" i="3"/>
  <c r="R154" i="10"/>
  <c r="R32" i="10"/>
  <c r="D10" i="7"/>
  <c r="R7" i="10"/>
  <c r="R8" i="6"/>
  <c r="R87" i="10"/>
  <c r="K12" i="6"/>
  <c r="R5" i="10"/>
  <c r="D8" i="7"/>
  <c r="R147" i="10"/>
  <c r="K41" i="3"/>
  <c r="R61" i="10"/>
  <c r="R12" i="8"/>
  <c r="R112" i="10"/>
  <c r="K13" i="4"/>
  <c r="D8" i="4"/>
  <c r="R24" i="10"/>
  <c r="R208" i="10"/>
  <c r="D11" i="8"/>
  <c r="R10" i="8"/>
  <c r="R41" i="10"/>
  <c r="K9" i="4"/>
  <c r="R11" i="10"/>
  <c r="R9" i="10"/>
  <c r="K8" i="3"/>
  <c r="D11" i="5"/>
  <c r="R39" i="10"/>
  <c r="R98" i="10"/>
  <c r="K11" i="4"/>
  <c r="R21" i="10"/>
  <c r="K38" i="6"/>
  <c r="D44" i="6"/>
  <c r="R117" i="10"/>
  <c r="K11" i="3"/>
  <c r="R138" i="10"/>
  <c r="R49" i="10"/>
  <c r="K43" i="5"/>
  <c r="D41" i="3"/>
  <c r="R137" i="10"/>
  <c r="R94" i="10"/>
  <c r="R14" i="8"/>
  <c r="R103" i="10"/>
  <c r="D41" i="4"/>
  <c r="R23" i="10"/>
  <c r="K40" i="6"/>
  <c r="R111" i="10"/>
  <c r="K44" i="5"/>
  <c r="R90" i="10"/>
  <c r="R11" i="5"/>
  <c r="R33" i="10"/>
  <c r="K40" i="7"/>
  <c r="R109" i="10"/>
  <c r="K14" i="4"/>
  <c r="K10" i="6"/>
  <c r="R210" i="10"/>
  <c r="R40" i="10"/>
  <c r="D9" i="3"/>
  <c r="D13" i="5"/>
  <c r="R58" i="10"/>
  <c r="R9" i="8"/>
  <c r="R43" i="10"/>
  <c r="R114" i="10"/>
  <c r="K43" i="8"/>
  <c r="R151" i="10"/>
  <c r="K43" i="3"/>
  <c r="R166" i="10"/>
  <c r="K38" i="8"/>
  <c r="R35" i="10"/>
  <c r="R57" i="10"/>
  <c r="K9" i="3"/>
  <c r="R64" i="10"/>
  <c r="D40" i="5"/>
  <c r="R10" i="6"/>
  <c r="R46" i="10"/>
  <c r="R9" i="5"/>
  <c r="R25" i="10"/>
  <c r="K14" i="6"/>
  <c r="R185" i="10"/>
  <c r="K39" i="6"/>
  <c r="R17" i="10"/>
  <c r="D44" i="5"/>
  <c r="R179" i="10"/>
  <c r="K8" i="5"/>
  <c r="R79" i="10"/>
  <c r="R8" i="5"/>
  <c r="R8" i="10"/>
  <c r="D38" i="6"/>
  <c r="R172" i="10"/>
  <c r="R190" i="10"/>
  <c r="D12" i="4"/>
  <c r="R13" i="10"/>
  <c r="D9" i="7"/>
  <c r="D10" i="6"/>
  <c r="R76" i="10"/>
  <c r="R102" i="10"/>
  <c r="D8" i="6"/>
  <c r="K8" i="6"/>
  <c r="R82" i="10"/>
  <c r="K43" i="7"/>
  <c r="R105" i="10"/>
  <c r="R232" i="10"/>
  <c r="D14" i="8"/>
  <c r="R14" i="7"/>
  <c r="R180" i="10"/>
  <c r="R48" i="10"/>
  <c r="K38" i="3"/>
  <c r="K38" i="5"/>
  <c r="R51" i="10"/>
  <c r="K44" i="6"/>
  <c r="R160" i="10"/>
  <c r="R20" i="10"/>
  <c r="D9" i="4"/>
  <c r="R174" i="10"/>
  <c r="D10" i="5"/>
  <c r="R37" i="10"/>
  <c r="D38" i="7"/>
  <c r="D11" i="4"/>
  <c r="R158" i="10"/>
  <c r="R145" i="10"/>
  <c r="R11" i="4"/>
  <c r="R85" i="10"/>
  <c r="K38" i="4"/>
  <c r="R8" i="3"/>
  <c r="R2" i="10"/>
  <c r="V136" i="10"/>
  <c r="R203" i="10"/>
  <c r="R220" i="10"/>
  <c r="R230" i="10"/>
  <c r="R193" i="10"/>
  <c r="V223" i="10"/>
  <c r="V229" i="10"/>
  <c r="V207" i="10"/>
  <c r="V169" i="10"/>
  <c r="V208" i="10"/>
  <c r="R227" i="10"/>
  <c r="R164" i="10"/>
  <c r="V108" i="10"/>
  <c r="V193" i="10"/>
  <c r="V196" i="10"/>
  <c r="J126" i="10"/>
  <c r="V181" i="10"/>
  <c r="V224" i="10"/>
  <c r="V204" i="10"/>
  <c r="V155" i="10"/>
  <c r="V162" i="10"/>
  <c r="R241" i="10"/>
  <c r="J145" i="10"/>
  <c r="J108" i="10"/>
  <c r="R128" i="10"/>
  <c r="R216" i="10"/>
  <c r="R192" i="10"/>
  <c r="V205" i="10"/>
  <c r="D43" i="7" l="1"/>
  <c r="R229" i="10"/>
  <c r="K42" i="3"/>
  <c r="R140" i="10"/>
  <c r="R88" i="10"/>
  <c r="R11" i="3"/>
  <c r="D13" i="3"/>
  <c r="R66" i="10"/>
  <c r="K10" i="5"/>
  <c r="R150" i="10"/>
  <c r="D12" i="5"/>
  <c r="R62" i="10"/>
  <c r="K10" i="4"/>
  <c r="R38" i="10"/>
  <c r="R238" i="10"/>
  <c r="R8" i="4"/>
  <c r="R16" i="10"/>
  <c r="R9" i="7"/>
  <c r="R104" i="10"/>
  <c r="R45" i="10"/>
  <c r="K42" i="5"/>
  <c r="R70" i="10"/>
  <c r="R9" i="3"/>
  <c r="R42" i="10"/>
  <c r="D40" i="7"/>
  <c r="D40" i="4"/>
  <c r="R36" i="10"/>
  <c r="R54" i="10"/>
  <c r="D11" i="3"/>
  <c r="R10" i="5"/>
  <c r="R28" i="10"/>
  <c r="R134" i="10"/>
  <c r="K12" i="3"/>
  <c r="R14" i="6"/>
  <c r="R194" i="10"/>
  <c r="K40" i="5"/>
  <c r="R34" i="10"/>
  <c r="R10" i="7"/>
  <c r="R148" i="10"/>
  <c r="R60" i="10"/>
  <c r="D41" i="7"/>
  <c r="K11" i="8"/>
  <c r="R97" i="10"/>
  <c r="K14" i="8"/>
  <c r="R239" i="10"/>
  <c r="D8" i="3"/>
  <c r="R3" i="10"/>
  <c r="R30" i="10"/>
  <c r="R8" i="7"/>
  <c r="K13" i="7"/>
  <c r="R222" i="10"/>
  <c r="R44" i="10"/>
  <c r="K8" i="8"/>
  <c r="R218" i="10"/>
  <c r="D13" i="6"/>
  <c r="D9" i="6"/>
  <c r="R78" i="10"/>
  <c r="R206" i="10"/>
  <c r="D39" i="6"/>
  <c r="K9" i="8"/>
  <c r="R125" i="10"/>
  <c r="R72" i="10"/>
  <c r="D41" i="8"/>
  <c r="K39" i="3"/>
  <c r="R12" i="10"/>
  <c r="R9" i="4"/>
  <c r="R212" i="10"/>
  <c r="R4" i="10"/>
  <c r="K8" i="4"/>
  <c r="R73" i="10"/>
  <c r="D10" i="4"/>
  <c r="K41" i="5"/>
  <c r="R22" i="10"/>
  <c r="D14" i="4"/>
  <c r="R202" i="10"/>
  <c r="D42" i="3"/>
  <c r="R201" i="10"/>
  <c r="R149" i="10"/>
  <c r="R9" i="6"/>
  <c r="R132" i="10"/>
  <c r="R13" i="3"/>
  <c r="D39" i="8"/>
  <c r="R187" i="10"/>
  <c r="R86" i="10"/>
  <c r="R10" i="4"/>
  <c r="R8" i="8"/>
  <c r="R6" i="10"/>
  <c r="R75" i="10"/>
  <c r="K41" i="4"/>
  <c r="R165" i="10"/>
  <c r="K10" i="7"/>
  <c r="R209" i="10"/>
  <c r="D10" i="8"/>
  <c r="R226" i="10"/>
  <c r="K12" i="8"/>
  <c r="K41" i="6"/>
  <c r="R170" i="10"/>
  <c r="R152" i="10"/>
  <c r="K9" i="6"/>
  <c r="K44" i="4"/>
  <c r="R130" i="10"/>
  <c r="R52" i="10"/>
  <c r="K9" i="5"/>
  <c r="R215" i="10"/>
  <c r="D44" i="8"/>
  <c r="R142" i="10"/>
  <c r="D13" i="4"/>
  <c r="R153" i="10"/>
  <c r="K41" i="8"/>
  <c r="R89" i="10"/>
  <c r="K8" i="7"/>
  <c r="R119" i="10"/>
  <c r="D40" i="3"/>
  <c r="R214" i="10"/>
  <c r="K12" i="5"/>
  <c r="R69" i="10"/>
  <c r="K12" i="4"/>
  <c r="D14" i="7"/>
  <c r="R176" i="10"/>
  <c r="R19" i="10"/>
  <c r="D9" i="5"/>
  <c r="R18" i="10"/>
  <c r="R12" i="5"/>
  <c r="R68" i="10"/>
  <c r="D42" i="8"/>
  <c r="R14" i="3"/>
  <c r="R96" i="10"/>
  <c r="R101" i="10"/>
  <c r="K41" i="7"/>
  <c r="R26" i="10"/>
  <c r="D8" i="5"/>
  <c r="K39" i="7"/>
  <c r="R55" i="10"/>
  <c r="K39" i="8"/>
  <c r="R77" i="10"/>
  <c r="R10" i="3"/>
  <c r="R74" i="10"/>
  <c r="R14" i="10"/>
  <c r="D10" i="3"/>
  <c r="R199" i="10"/>
  <c r="D42" i="7"/>
  <c r="D14" i="6"/>
  <c r="R240" i="10"/>
  <c r="D12" i="6"/>
  <c r="R235" i="10"/>
  <c r="R121" i="10"/>
  <c r="R14" i="4"/>
  <c r="R12" i="6"/>
  <c r="R228" i="10"/>
  <c r="R81" i="10"/>
  <c r="D12" i="3"/>
  <c r="K10" i="8"/>
  <c r="R67" i="10"/>
  <c r="R234" i="10"/>
  <c r="K44" i="8"/>
  <c r="D38" i="4"/>
  <c r="R10" i="10"/>
  <c r="K13" i="3"/>
  <c r="R186" i="10"/>
  <c r="K43" i="6"/>
  <c r="R161" i="10"/>
  <c r="D42" i="6"/>
  <c r="R231" i="10"/>
  <c r="R178" i="10"/>
  <c r="K13" i="6"/>
  <c r="R191" i="10"/>
  <c r="K14" i="5"/>
  <c r="R177" i="10"/>
  <c r="D43" i="5"/>
  <c r="R11" i="7"/>
  <c r="R182" i="10"/>
  <c r="R200" i="10"/>
  <c r="D40" i="6"/>
  <c r="R99" i="10"/>
  <c r="R13" i="5"/>
  <c r="R106" i="10"/>
  <c r="D13" i="7"/>
  <c r="R115" i="10"/>
  <c r="D11" i="7"/>
  <c r="R53" i="10"/>
  <c r="D8" i="8"/>
  <c r="R14" i="5"/>
  <c r="R143" i="10"/>
  <c r="K10" i="3"/>
  <c r="R56" i="10"/>
  <c r="D41" i="5"/>
  <c r="R100" i="10"/>
  <c r="D9" i="8"/>
  <c r="R156" i="10"/>
  <c r="R15" i="10"/>
  <c r="D39" i="4"/>
  <c r="R29" i="10"/>
  <c r="K38" i="7"/>
  <c r="R71" i="10"/>
  <c r="K39" i="5"/>
  <c r="D38" i="8"/>
  <c r="R162" i="10"/>
  <c r="T54" i="10"/>
  <c r="T130" i="10"/>
  <c r="T178" i="10"/>
  <c r="T67" i="10"/>
  <c r="T60" i="10"/>
  <c r="T236" i="10"/>
  <c r="H161" i="10"/>
  <c r="H146" i="10"/>
  <c r="T226" i="10"/>
  <c r="T180" i="10"/>
  <c r="T68" i="10"/>
  <c r="T142" i="10"/>
  <c r="H31" i="10"/>
  <c r="H158" i="10"/>
  <c r="H104" i="10"/>
  <c r="T189" i="10"/>
  <c r="T192" i="10"/>
  <c r="C3" i="45" l="1"/>
  <c r="C7" i="45"/>
  <c r="H93" i="10"/>
  <c r="V178" i="10"/>
  <c r="T44" i="10"/>
  <c r="T217" i="10"/>
  <c r="T151" i="10"/>
  <c r="T58" i="10"/>
  <c r="H69" i="10"/>
  <c r="T231" i="10"/>
  <c r="T131" i="10"/>
  <c r="T177" i="10"/>
  <c r="V54" i="10"/>
  <c r="T78" i="10"/>
  <c r="T160" i="10"/>
  <c r="T41" i="10"/>
  <c r="H125" i="10"/>
  <c r="T121" i="10"/>
  <c r="H170" i="10"/>
  <c r="H160" i="10"/>
  <c r="T241" i="10"/>
  <c r="V67" i="10"/>
  <c r="V236" i="10"/>
  <c r="T111" i="10"/>
  <c r="T152" i="10"/>
  <c r="T133" i="10"/>
  <c r="T191" i="10"/>
  <c r="T88" i="10"/>
  <c r="T74" i="10"/>
  <c r="V180" i="10"/>
  <c r="T237" i="10"/>
  <c r="H72" i="10"/>
  <c r="J146" i="10"/>
  <c r="V60" i="10"/>
  <c r="T228" i="10"/>
  <c r="H128" i="10"/>
  <c r="V226" i="10"/>
  <c r="H127" i="10"/>
  <c r="T199" i="10"/>
  <c r="T52" i="10"/>
  <c r="T33" i="10"/>
  <c r="T90" i="10"/>
  <c r="T8" i="10"/>
  <c r="J161" i="10"/>
  <c r="J31" i="10"/>
  <c r="V142" i="10"/>
  <c r="T18" i="10"/>
  <c r="T81" i="10"/>
  <c r="T216" i="10"/>
  <c r="H29" i="10"/>
  <c r="H79" i="10"/>
  <c r="T48" i="10"/>
  <c r="H44" i="10"/>
  <c r="T102" i="10"/>
  <c r="H8" i="10"/>
  <c r="T51" i="10"/>
  <c r="H176" i="10"/>
  <c r="H134" i="10"/>
  <c r="H30" i="10"/>
  <c r="T161" i="10"/>
  <c r="T110" i="10"/>
  <c r="T215" i="10"/>
  <c r="H67" i="10"/>
  <c r="H109" i="10"/>
  <c r="T14" i="10"/>
  <c r="T163" i="10"/>
  <c r="T64" i="10"/>
  <c r="H9" i="10"/>
  <c r="T10" i="10"/>
  <c r="H91" i="10"/>
  <c r="T158" i="10"/>
  <c r="T220" i="10"/>
  <c r="T195" i="10"/>
  <c r="H88" i="10"/>
  <c r="H51" i="10"/>
  <c r="T12" i="10"/>
  <c r="H99" i="10"/>
  <c r="H6" i="10"/>
  <c r="T168" i="10"/>
  <c r="H132" i="10"/>
  <c r="H163" i="10"/>
  <c r="H73" i="10"/>
  <c r="T227" i="10"/>
  <c r="T187" i="10"/>
  <c r="H136" i="10"/>
  <c r="H114" i="10"/>
  <c r="T129" i="10"/>
  <c r="T203" i="10"/>
  <c r="T233" i="10"/>
  <c r="H5" i="10"/>
  <c r="H94" i="10"/>
  <c r="H106" i="10"/>
  <c r="T83" i="10"/>
  <c r="T124" i="10"/>
  <c r="H86" i="10"/>
  <c r="T42" i="10"/>
  <c r="T113" i="10"/>
  <c r="H87" i="10"/>
  <c r="T30" i="10"/>
  <c r="H159" i="10"/>
  <c r="H43" i="10"/>
  <c r="H172" i="10"/>
  <c r="H177" i="10"/>
  <c r="T86" i="10"/>
  <c r="H103" i="10"/>
  <c r="H81" i="10"/>
  <c r="T141" i="10"/>
  <c r="H131" i="10"/>
  <c r="T206" i="10"/>
  <c r="T185" i="10"/>
  <c r="H61" i="10"/>
  <c r="T164" i="10"/>
  <c r="H57" i="10"/>
  <c r="H46" i="10"/>
  <c r="H75" i="10"/>
  <c r="H178" i="10"/>
  <c r="H68" i="10"/>
  <c r="H116" i="10"/>
  <c r="H169" i="10"/>
  <c r="T143" i="10"/>
  <c r="H90" i="10"/>
  <c r="H52" i="10"/>
  <c r="H56" i="10"/>
  <c r="T66" i="10"/>
  <c r="H166" i="10"/>
  <c r="H97" i="10"/>
  <c r="T106" i="10"/>
  <c r="T49" i="10"/>
  <c r="H149" i="10"/>
  <c r="H27" i="10"/>
  <c r="H180" i="10"/>
  <c r="H139" i="10"/>
  <c r="H115" i="10"/>
  <c r="H21" i="10"/>
  <c r="T144" i="10"/>
  <c r="T200" i="10"/>
  <c r="H141" i="10"/>
  <c r="H11" i="10"/>
  <c r="H89" i="10"/>
  <c r="T4" i="10"/>
  <c r="H37" i="10"/>
  <c r="T172" i="10"/>
  <c r="H22" i="10"/>
  <c r="T174" i="10"/>
  <c r="T24" i="10"/>
  <c r="H65" i="10"/>
  <c r="H54" i="10"/>
  <c r="T127" i="10"/>
  <c r="H76" i="10"/>
  <c r="H142" i="10"/>
  <c r="T2" i="10"/>
  <c r="H144" i="10"/>
  <c r="T28" i="10"/>
  <c r="H110" i="10"/>
  <c r="H121" i="10"/>
  <c r="T27" i="10"/>
  <c r="T170" i="10"/>
  <c r="H38" i="10"/>
  <c r="T71" i="10"/>
  <c r="H92" i="10"/>
  <c r="T153" i="10"/>
  <c r="T32" i="10"/>
  <c r="H63" i="10"/>
  <c r="T234" i="10"/>
  <c r="H147" i="10"/>
  <c r="H17" i="10"/>
  <c r="T73" i="10"/>
  <c r="H2" i="10"/>
  <c r="T23" i="10"/>
  <c r="T6" i="10"/>
  <c r="T98" i="10"/>
  <c r="H150" i="10"/>
  <c r="T198" i="10"/>
  <c r="T109" i="10"/>
  <c r="H162" i="10"/>
  <c r="T132" i="10"/>
  <c r="T26" i="10"/>
  <c r="H24" i="10"/>
  <c r="T140" i="10"/>
  <c r="H112" i="10"/>
  <c r="H165" i="10"/>
  <c r="T65" i="10"/>
  <c r="T59" i="10"/>
  <c r="T17" i="10"/>
  <c r="H53" i="10"/>
  <c r="T39" i="10"/>
  <c r="T29" i="10"/>
  <c r="H138" i="10"/>
  <c r="H174" i="10"/>
  <c r="T40" i="10"/>
  <c r="T145" i="10"/>
  <c r="T148" i="10"/>
  <c r="H152" i="10"/>
  <c r="T45" i="10"/>
  <c r="T238" i="10"/>
  <c r="T53" i="10"/>
  <c r="H50" i="10"/>
  <c r="H151" i="10"/>
  <c r="T175" i="10"/>
  <c r="T232" i="10"/>
  <c r="T96" i="10"/>
  <c r="H117" i="10"/>
  <c r="T77" i="10"/>
  <c r="H39" i="10"/>
  <c r="T182" i="10"/>
  <c r="T16" i="10"/>
  <c r="H80" i="10"/>
  <c r="T197" i="10"/>
  <c r="H154" i="10"/>
  <c r="T3" i="10"/>
  <c r="T36" i="10"/>
  <c r="T214" i="10"/>
  <c r="H96" i="10"/>
  <c r="T186" i="10"/>
  <c r="T240" i="10"/>
  <c r="T97" i="10"/>
  <c r="T115" i="10"/>
  <c r="T156" i="10"/>
  <c r="H82" i="10"/>
  <c r="H100" i="10"/>
  <c r="T230" i="10"/>
  <c r="T157" i="10"/>
  <c r="T137" i="10"/>
  <c r="T119" i="10"/>
  <c r="T179" i="10"/>
  <c r="H55" i="10"/>
  <c r="H4" i="10"/>
  <c r="T84" i="10"/>
  <c r="H7" i="10"/>
  <c r="T122" i="10"/>
  <c r="T159" i="10"/>
  <c r="T150" i="10"/>
  <c r="T13" i="10"/>
  <c r="H33" i="10"/>
  <c r="T75" i="10"/>
  <c r="T123" i="10"/>
  <c r="T139" i="10"/>
  <c r="T95" i="10"/>
  <c r="H83" i="10"/>
  <c r="T125" i="10"/>
  <c r="T37" i="10"/>
  <c r="H113" i="10"/>
  <c r="H15" i="10"/>
  <c r="T165" i="10"/>
  <c r="T57" i="10"/>
  <c r="T225" i="10"/>
  <c r="H101" i="10"/>
  <c r="T167" i="10"/>
  <c r="H105" i="10"/>
  <c r="H19" i="10"/>
  <c r="H45" i="10"/>
  <c r="T135" i="10"/>
  <c r="H10" i="10"/>
  <c r="H25" i="10"/>
  <c r="T20" i="10"/>
  <c r="T46" i="10"/>
  <c r="T176" i="10"/>
  <c r="T7" i="10"/>
  <c r="H173" i="10"/>
  <c r="T235" i="10"/>
  <c r="T126" i="10"/>
  <c r="T94" i="10"/>
  <c r="H70" i="10"/>
  <c r="H164" i="10"/>
  <c r="T116" i="10"/>
  <c r="H23" i="10"/>
  <c r="H13" i="10"/>
  <c r="H84" i="10"/>
  <c r="T5" i="10"/>
  <c r="H148" i="10"/>
  <c r="H3" i="10"/>
  <c r="H120" i="10"/>
  <c r="T82" i="10"/>
  <c r="H157" i="10"/>
  <c r="T213" i="10"/>
  <c r="T92" i="10"/>
  <c r="T210" i="10"/>
  <c r="T107" i="10"/>
  <c r="T61" i="10"/>
  <c r="H59" i="10"/>
  <c r="T100" i="10"/>
  <c r="H20" i="10"/>
  <c r="T166" i="10"/>
  <c r="H26" i="10"/>
  <c r="H102" i="10"/>
  <c r="T154" i="10"/>
  <c r="T99" i="10"/>
  <c r="H133" i="10"/>
  <c r="T34" i="10"/>
  <c r="H95" i="10"/>
  <c r="H78" i="10"/>
  <c r="T118" i="10"/>
  <c r="T19" i="10"/>
  <c r="H130" i="10"/>
  <c r="T22" i="10"/>
  <c r="H155" i="10"/>
  <c r="T105" i="10"/>
  <c r="T47" i="10"/>
  <c r="T91" i="10"/>
  <c r="T9" i="10"/>
  <c r="T15" i="10"/>
  <c r="H123" i="10"/>
  <c r="T134" i="10"/>
  <c r="H168" i="10"/>
  <c r="H60" i="10"/>
  <c r="T80" i="10"/>
  <c r="T184" i="10"/>
  <c r="H135" i="10"/>
  <c r="H16" i="10"/>
  <c r="H18" i="10"/>
  <c r="H32" i="10"/>
  <c r="H85" i="10"/>
  <c r="H71" i="10"/>
  <c r="H129" i="10"/>
  <c r="T188" i="10"/>
  <c r="H62" i="10"/>
  <c r="H36" i="10"/>
  <c r="H12" i="10"/>
  <c r="H171" i="10"/>
  <c r="T212" i="10"/>
  <c r="T218" i="10"/>
  <c r="H98" i="10"/>
  <c r="T63" i="10"/>
  <c r="T76" i="10"/>
  <c r="H58" i="10"/>
  <c r="H153" i="10"/>
  <c r="T70" i="10"/>
  <c r="H48" i="10"/>
  <c r="T62" i="10"/>
  <c r="T31" i="10"/>
  <c r="T69" i="10"/>
  <c r="H143" i="10"/>
  <c r="T128" i="10"/>
  <c r="H42" i="10"/>
  <c r="T101" i="10"/>
  <c r="H35" i="10"/>
  <c r="H140" i="10"/>
  <c r="H28" i="10"/>
  <c r="T222" i="10"/>
  <c r="T171" i="10"/>
  <c r="H64" i="10"/>
  <c r="T219" i="10"/>
  <c r="T211" i="10"/>
  <c r="H118" i="10"/>
  <c r="H77" i="10"/>
  <c r="T114" i="10"/>
  <c r="T21" i="10"/>
  <c r="T117" i="10"/>
  <c r="T239" i="10"/>
  <c r="T35" i="10"/>
  <c r="T173" i="10"/>
  <c r="T146" i="10"/>
  <c r="T87" i="10"/>
  <c r="H137" i="10"/>
  <c r="H34" i="10"/>
  <c r="T149" i="10"/>
  <c r="T89" i="10"/>
  <c r="H74" i="10"/>
  <c r="T25" i="10"/>
  <c r="H41" i="10"/>
  <c r="H179" i="10"/>
  <c r="H66" i="10"/>
  <c r="T55" i="10"/>
  <c r="T103" i="10"/>
  <c r="T11" i="10"/>
  <c r="T138" i="10"/>
  <c r="T190" i="10"/>
  <c r="T38" i="10"/>
  <c r="T79" i="10"/>
  <c r="H111" i="10"/>
  <c r="V68" i="10"/>
  <c r="T93" i="10"/>
  <c r="H49" i="10"/>
  <c r="T221" i="10"/>
  <c r="T56" i="10"/>
  <c r="H14" i="10"/>
  <c r="H122" i="10"/>
  <c r="H40" i="10"/>
  <c r="T112" i="10"/>
  <c r="T104" i="10"/>
  <c r="T72" i="10"/>
  <c r="H167" i="10"/>
  <c r="T85" i="10"/>
  <c r="T194" i="10"/>
  <c r="V189" i="10"/>
  <c r="H47" i="10"/>
  <c r="T209" i="10"/>
  <c r="H107" i="10"/>
  <c r="H181" i="10"/>
  <c r="T183" i="10"/>
  <c r="T147" i="10"/>
  <c r="T50" i="10"/>
  <c r="H124" i="10"/>
  <c r="J158" i="10"/>
  <c r="V44" i="10"/>
  <c r="V130" i="10"/>
  <c r="V192" i="10"/>
  <c r="J104" i="10"/>
  <c r="V191" i="10"/>
  <c r="V217" i="10"/>
  <c r="T120" i="10" l="1"/>
  <c r="H119" i="10"/>
  <c r="H175" i="10"/>
  <c r="V111" i="10"/>
  <c r="J93" i="10"/>
  <c r="J160" i="10"/>
  <c r="V97" i="10"/>
  <c r="V133" i="10"/>
  <c r="V41" i="10"/>
  <c r="V177" i="10"/>
  <c r="V231" i="10"/>
  <c r="V78" i="10"/>
  <c r="J30" i="10"/>
  <c r="V74" i="10"/>
  <c r="V218" i="10"/>
  <c r="J69" i="10"/>
  <c r="V58" i="10"/>
  <c r="V151" i="10"/>
  <c r="V52" i="10"/>
  <c r="T43" i="10"/>
  <c r="J164" i="10"/>
  <c r="V123" i="10"/>
  <c r="V146" i="10"/>
  <c r="V84" i="10"/>
  <c r="J111" i="10"/>
  <c r="V131" i="10"/>
  <c r="J128" i="10"/>
  <c r="J172" i="10"/>
  <c r="J125" i="10"/>
  <c r="V167" i="10"/>
  <c r="V241" i="10"/>
  <c r="V88" i="10"/>
  <c r="V152" i="10"/>
  <c r="V66" i="10"/>
  <c r="V160" i="10"/>
  <c r="V121" i="10"/>
  <c r="D3" i="45"/>
  <c r="E3" i="45" s="1"/>
  <c r="V235" i="10"/>
  <c r="V237" i="10"/>
  <c r="J72" i="10"/>
  <c r="J127" i="10"/>
  <c r="V90" i="10"/>
  <c r="V183" i="10"/>
  <c r="V209" i="10"/>
  <c r="V174" i="10"/>
  <c r="V199" i="10"/>
  <c r="V33" i="10"/>
  <c r="V8" i="10"/>
  <c r="V220" i="10"/>
  <c r="V79" i="10"/>
  <c r="J41" i="10"/>
  <c r="J74" i="10"/>
  <c r="V89" i="10"/>
  <c r="V149" i="10"/>
  <c r="J137" i="10"/>
  <c r="V21" i="10"/>
  <c r="J77" i="10"/>
  <c r="V211" i="10"/>
  <c r="V62" i="10"/>
  <c r="J98" i="10"/>
  <c r="J171" i="10"/>
  <c r="J12" i="10"/>
  <c r="V134" i="10"/>
  <c r="V9" i="10"/>
  <c r="V91" i="10"/>
  <c r="V47" i="10"/>
  <c r="V34" i="10"/>
  <c r="V107" i="10"/>
  <c r="V82" i="10"/>
  <c r="J3" i="10"/>
  <c r="J173" i="10"/>
  <c r="J83" i="10"/>
  <c r="V95" i="10"/>
  <c r="V139" i="10"/>
  <c r="J33" i="10"/>
  <c r="V13" i="10"/>
  <c r="V150" i="10"/>
  <c r="V159" i="10"/>
  <c r="V156" i="10"/>
  <c r="J39" i="10"/>
  <c r="J117" i="10"/>
  <c r="V175" i="10"/>
  <c r="V45" i="10"/>
  <c r="J112" i="10"/>
  <c r="V140" i="10"/>
  <c r="J24" i="10"/>
  <c r="V6" i="10"/>
  <c r="V73" i="10"/>
  <c r="J63" i="10"/>
  <c r="V27" i="10"/>
  <c r="J142" i="10"/>
  <c r="V127" i="10"/>
  <c r="V144" i="10"/>
  <c r="J52" i="10"/>
  <c r="V185" i="10"/>
  <c r="J159" i="10"/>
  <c r="V124" i="10"/>
  <c r="V233" i="10"/>
  <c r="J114" i="10"/>
  <c r="V227" i="10"/>
  <c r="J88" i="10"/>
  <c r="J67" i="10"/>
  <c r="V110" i="10"/>
  <c r="J8" i="10"/>
  <c r="V138" i="10"/>
  <c r="V55" i="10"/>
  <c r="J66" i="10"/>
  <c r="J179" i="10"/>
  <c r="V25" i="10"/>
  <c r="V87" i="10"/>
  <c r="V35" i="10"/>
  <c r="V222" i="10"/>
  <c r="J35" i="10"/>
  <c r="V101" i="10"/>
  <c r="V128" i="10"/>
  <c r="J143" i="10"/>
  <c r="V31" i="10"/>
  <c r="J58" i="10"/>
  <c r="J71" i="10"/>
  <c r="V184" i="10"/>
  <c r="V22" i="10"/>
  <c r="J102" i="10"/>
  <c r="V92" i="10"/>
  <c r="J148" i="10"/>
  <c r="J84" i="10"/>
  <c r="V116" i="10"/>
  <c r="V126" i="10"/>
  <c r="V7" i="10"/>
  <c r="J105" i="10"/>
  <c r="V125" i="10"/>
  <c r="V75" i="10"/>
  <c r="V122" i="10"/>
  <c r="V179" i="10"/>
  <c r="V119" i="10"/>
  <c r="V115" i="10"/>
  <c r="V3" i="10"/>
  <c r="J154" i="10"/>
  <c r="V96" i="10"/>
  <c r="V145" i="10"/>
  <c r="J174" i="10"/>
  <c r="J138" i="10"/>
  <c r="V29" i="10"/>
  <c r="V59" i="10"/>
  <c r="V26" i="10"/>
  <c r="V132" i="10"/>
  <c r="J162" i="10"/>
  <c r="V198" i="10"/>
  <c r="J147" i="10"/>
  <c r="J92" i="10"/>
  <c r="V71" i="10"/>
  <c r="J38" i="10"/>
  <c r="J110" i="10"/>
  <c r="J22" i="10"/>
  <c r="J89" i="10"/>
  <c r="J180" i="10"/>
  <c r="V49" i="10"/>
  <c r="V143" i="10"/>
  <c r="J68" i="10"/>
  <c r="J75" i="10"/>
  <c r="V86" i="10"/>
  <c r="V42" i="10"/>
  <c r="J106" i="10"/>
  <c r="J163" i="10"/>
  <c r="J132" i="10"/>
  <c r="J6" i="10"/>
  <c r="V12" i="10"/>
  <c r="J51" i="10"/>
  <c r="V64" i="10"/>
  <c r="V163" i="10"/>
  <c r="V215" i="10"/>
  <c r="J134" i="10"/>
  <c r="J44" i="10"/>
  <c r="V48" i="10"/>
  <c r="V18" i="10"/>
  <c r="J170" i="10"/>
  <c r="V38" i="10"/>
  <c r="V190" i="10"/>
  <c r="V11" i="10"/>
  <c r="V117" i="10"/>
  <c r="J118" i="10"/>
  <c r="V219" i="10"/>
  <c r="V171" i="10"/>
  <c r="J28" i="10"/>
  <c r="J140" i="10"/>
  <c r="V69" i="10"/>
  <c r="V63" i="10"/>
  <c r="V188" i="10"/>
  <c r="J129" i="10"/>
  <c r="J32" i="10"/>
  <c r="J18" i="10"/>
  <c r="J16" i="10"/>
  <c r="J60" i="10"/>
  <c r="J168" i="10"/>
  <c r="V118" i="10"/>
  <c r="J78" i="10"/>
  <c r="J95" i="10"/>
  <c r="V154" i="10"/>
  <c r="J26" i="10"/>
  <c r="V61" i="10"/>
  <c r="J23" i="10"/>
  <c r="V176" i="10"/>
  <c r="J25" i="10"/>
  <c r="J101" i="10"/>
  <c r="V225" i="10"/>
  <c r="V57" i="10"/>
  <c r="V165" i="10"/>
  <c r="J15" i="10"/>
  <c r="J113" i="10"/>
  <c r="J7" i="10"/>
  <c r="J4" i="10"/>
  <c r="J55" i="10"/>
  <c r="V157" i="10"/>
  <c r="V240" i="10"/>
  <c r="V186" i="10"/>
  <c r="V214" i="10"/>
  <c r="V36" i="10"/>
  <c r="V77" i="10"/>
  <c r="V232" i="10"/>
  <c r="J151" i="10"/>
  <c r="V238" i="10"/>
  <c r="V40" i="10"/>
  <c r="J53" i="10"/>
  <c r="V17" i="10"/>
  <c r="V65" i="10"/>
  <c r="J165" i="10"/>
  <c r="J150" i="10"/>
  <c r="V98" i="10"/>
  <c r="V23" i="10"/>
  <c r="J76" i="10"/>
  <c r="V24" i="10"/>
  <c r="J11" i="10"/>
  <c r="J166" i="10"/>
  <c r="J56" i="10"/>
  <c r="J116" i="10"/>
  <c r="J131" i="10"/>
  <c r="V141" i="10"/>
  <c r="J103" i="10"/>
  <c r="J177" i="10"/>
  <c r="J94" i="10"/>
  <c r="J5" i="10"/>
  <c r="V203" i="10"/>
  <c r="J136" i="10"/>
  <c r="V168" i="10"/>
  <c r="V10" i="10"/>
  <c r="J109" i="10"/>
  <c r="J176" i="10"/>
  <c r="J29" i="10"/>
  <c r="J34" i="10"/>
  <c r="V239" i="10"/>
  <c r="V114" i="10"/>
  <c r="J64" i="10"/>
  <c r="J42" i="10"/>
  <c r="J48" i="10"/>
  <c r="V70" i="10"/>
  <c r="J153" i="10"/>
  <c r="V76" i="10"/>
  <c r="J36" i="10"/>
  <c r="J85" i="10"/>
  <c r="J123" i="10"/>
  <c r="V105" i="10"/>
  <c r="J155" i="10"/>
  <c r="J130" i="10"/>
  <c r="V166" i="10"/>
  <c r="J20" i="10"/>
  <c r="V210" i="10"/>
  <c r="J70" i="10"/>
  <c r="V46" i="10"/>
  <c r="J10" i="10"/>
  <c r="V135" i="10"/>
  <c r="J45" i="10"/>
  <c r="V37" i="10"/>
  <c r="J100" i="10"/>
  <c r="J82" i="10"/>
  <c r="V197" i="10"/>
  <c r="V16" i="10"/>
  <c r="V182" i="10"/>
  <c r="J50" i="10"/>
  <c r="V53" i="10"/>
  <c r="J152" i="10"/>
  <c r="V148" i="10"/>
  <c r="V39" i="10"/>
  <c r="V109" i="10"/>
  <c r="J17" i="10"/>
  <c r="V234" i="10"/>
  <c r="V170" i="10"/>
  <c r="J121" i="10"/>
  <c r="J144" i="10"/>
  <c r="V2" i="10"/>
  <c r="J54" i="10"/>
  <c r="J65" i="10"/>
  <c r="J37" i="10"/>
  <c r="V4" i="10"/>
  <c r="V200" i="10"/>
  <c r="J115" i="10"/>
  <c r="J139" i="10"/>
  <c r="J27" i="10"/>
  <c r="J149" i="10"/>
  <c r="V106" i="10"/>
  <c r="J169" i="10"/>
  <c r="J178" i="10"/>
  <c r="J46" i="10"/>
  <c r="J57" i="10"/>
  <c r="J61" i="10"/>
  <c r="V206" i="10"/>
  <c r="J43" i="10"/>
  <c r="V30" i="10"/>
  <c r="J87" i="10"/>
  <c r="V113" i="10"/>
  <c r="J86" i="10"/>
  <c r="V83" i="10"/>
  <c r="V187" i="10"/>
  <c r="J73" i="10"/>
  <c r="J99" i="10"/>
  <c r="V158" i="10"/>
  <c r="J91" i="10"/>
  <c r="J9" i="10"/>
  <c r="V14" i="10"/>
  <c r="V161" i="10"/>
  <c r="V51" i="10"/>
  <c r="J79" i="10"/>
  <c r="V81" i="10"/>
  <c r="V129" i="10"/>
  <c r="V216" i="10"/>
  <c r="V102" i="10"/>
  <c r="V195" i="10"/>
  <c r="J97" i="10"/>
  <c r="H156" i="10"/>
  <c r="V28" i="10"/>
  <c r="V172" i="10"/>
  <c r="J141" i="10"/>
  <c r="J21" i="10"/>
  <c r="J90" i="10"/>
  <c r="V164" i="10"/>
  <c r="J81" i="10"/>
  <c r="V153" i="10"/>
  <c r="J135" i="10"/>
  <c r="V80" i="10"/>
  <c r="J133" i="10"/>
  <c r="V99" i="10"/>
  <c r="J59" i="10"/>
  <c r="J120" i="10"/>
  <c r="V230" i="10"/>
  <c r="V100" i="10"/>
  <c r="V213" i="10"/>
  <c r="J157" i="10"/>
  <c r="V5" i="10"/>
  <c r="J13" i="10"/>
  <c r="V94" i="10"/>
  <c r="V20" i="10"/>
  <c r="J19" i="10"/>
  <c r="V32" i="10"/>
  <c r="V212" i="10"/>
  <c r="J62" i="10"/>
  <c r="V15" i="10"/>
  <c r="V19" i="10"/>
  <c r="V137" i="10"/>
  <c r="J96" i="10"/>
  <c r="J2" i="10"/>
  <c r="J80" i="10"/>
  <c r="V103" i="10"/>
  <c r="V173" i="10"/>
  <c r="V104" i="10"/>
  <c r="V112" i="10"/>
  <c r="J40" i="10"/>
  <c r="J14" i="10"/>
  <c r="V50" i="10"/>
  <c r="V147" i="10"/>
  <c r="V85" i="10"/>
  <c r="J122" i="10"/>
  <c r="V56" i="10"/>
  <c r="J181" i="10"/>
  <c r="J47" i="10"/>
  <c r="V194" i="10"/>
  <c r="J167" i="10"/>
  <c r="V72" i="10"/>
  <c r="V221" i="10"/>
  <c r="J124" i="10"/>
  <c r="J107" i="10"/>
  <c r="J49" i="10"/>
  <c r="V93" i="10"/>
  <c r="V228" i="10"/>
  <c r="T201" i="10" l="1"/>
  <c r="T202" i="10"/>
  <c r="Q208" i="10"/>
  <c r="S208" i="10" s="1"/>
  <c r="C11" i="8"/>
  <c r="J119" i="10"/>
  <c r="V120" i="10"/>
  <c r="J175" i="10"/>
  <c r="V43" i="10"/>
  <c r="D5" i="45"/>
  <c r="J156" i="10"/>
  <c r="C6" i="45"/>
  <c r="C45" i="8" l="1"/>
  <c r="Q207" i="10"/>
  <c r="D126" i="10"/>
  <c r="Q7" i="7"/>
  <c r="C42" i="4"/>
  <c r="Q108" i="10"/>
  <c r="S108" i="10" s="1"/>
  <c r="Q136" i="10"/>
  <c r="S136" i="10" s="1"/>
  <c r="C15" i="5"/>
  <c r="J9" i="7"/>
  <c r="Q155" i="10"/>
  <c r="J15" i="5"/>
  <c r="Q204" i="10"/>
  <c r="S204" i="10" s="1"/>
  <c r="V201" i="10"/>
  <c r="V202" i="10"/>
  <c r="Q193" i="10"/>
  <c r="S193" i="10" s="1"/>
  <c r="Q15" i="6"/>
  <c r="Q169" i="10"/>
  <c r="S169" i="10" s="1"/>
  <c r="C43" i="3"/>
  <c r="Q229" i="10"/>
  <c r="S229" i="10" s="1"/>
  <c r="C43" i="7"/>
  <c r="Q162" i="10"/>
  <c r="S162" i="10" s="1"/>
  <c r="C38" i="8"/>
  <c r="C43" i="8"/>
  <c r="Q223" i="10"/>
  <c r="S223" i="10" s="1"/>
  <c r="E11" i="8"/>
  <c r="G11" i="8"/>
  <c r="O88" i="52"/>
  <c r="P88" i="52" s="1"/>
  <c r="Q88" i="52" s="1"/>
  <c r="R88" i="52" s="1"/>
  <c r="S88" i="52" s="1"/>
  <c r="T88" i="52" s="1"/>
  <c r="U88" i="52" s="1"/>
  <c r="V88" i="52" s="1"/>
  <c r="W88" i="52" s="1"/>
  <c r="X88" i="52" s="1"/>
  <c r="Y88" i="52" s="1"/>
  <c r="Z88" i="52" s="1"/>
  <c r="E126" i="10"/>
  <c r="G126" i="10" s="1"/>
  <c r="R207" i="10"/>
  <c r="F126" i="10" l="1"/>
  <c r="D108" i="10"/>
  <c r="Q6" i="5"/>
  <c r="Q181" i="10"/>
  <c r="S181" i="10" s="1"/>
  <c r="Q13" i="7"/>
  <c r="G43" i="7"/>
  <c r="E43" i="7"/>
  <c r="D175" i="10"/>
  <c r="Q7" i="3"/>
  <c r="D145" i="10"/>
  <c r="J37" i="6"/>
  <c r="R155" i="10"/>
  <c r="S155" i="10" s="1"/>
  <c r="K9" i="7"/>
  <c r="L9" i="7" s="1"/>
  <c r="E43" i="8"/>
  <c r="G43" i="8"/>
  <c r="G42" i="4"/>
  <c r="E42" i="4"/>
  <c r="Q224" i="10"/>
  <c r="S224" i="10" s="1"/>
  <c r="C41" i="6"/>
  <c r="Q196" i="10"/>
  <c r="S196" i="10" s="1"/>
  <c r="J15" i="3"/>
  <c r="E38" i="8"/>
  <c r="G38" i="8"/>
  <c r="G43" i="3"/>
  <c r="E43" i="3"/>
  <c r="S207" i="10"/>
  <c r="J44" i="7"/>
  <c r="Q205" i="10"/>
  <c r="S205" i="10" s="1"/>
  <c r="C5" i="45"/>
  <c r="E5" i="45" s="1"/>
  <c r="AM88" i="52"/>
  <c r="O95" i="52"/>
  <c r="E145" i="10"/>
  <c r="G145" i="10" s="1"/>
  <c r="E175" i="10"/>
  <c r="F145" i="10" l="1"/>
  <c r="F175" i="10"/>
  <c r="Q10" i="8"/>
  <c r="Q41" i="10"/>
  <c r="S41" i="10" s="1"/>
  <c r="J38" i="6"/>
  <c r="Q21" i="10"/>
  <c r="S21" i="10" s="1"/>
  <c r="C43" i="5"/>
  <c r="Q177" i="10"/>
  <c r="S177" i="10" s="1"/>
  <c r="Q150" i="10"/>
  <c r="S150" i="10" s="1"/>
  <c r="J10" i="5"/>
  <c r="J5" i="6"/>
  <c r="D136" i="10"/>
  <c r="J39" i="4"/>
  <c r="Q91" i="10"/>
  <c r="S91" i="10" s="1"/>
  <c r="J8" i="6"/>
  <c r="Q82" i="10"/>
  <c r="S82" i="10" s="1"/>
  <c r="C6" i="6"/>
  <c r="D144" i="10"/>
  <c r="Q8" i="5"/>
  <c r="Q8" i="10"/>
  <c r="S8" i="10" s="1"/>
  <c r="J9" i="6"/>
  <c r="Q152" i="10"/>
  <c r="S152" i="10" s="1"/>
  <c r="D151" i="10"/>
  <c r="C3" i="6"/>
  <c r="J38" i="8"/>
  <c r="Q35" i="10"/>
  <c r="S35" i="10" s="1"/>
  <c r="Q111" i="10"/>
  <c r="S111" i="10" s="1"/>
  <c r="J44" i="5"/>
  <c r="J40" i="5"/>
  <c r="Q34" i="10"/>
  <c r="S34" i="10" s="1"/>
  <c r="Q60" i="10"/>
  <c r="S60" i="10" s="1"/>
  <c r="C41" i="7"/>
  <c r="C36" i="6"/>
  <c r="D105" i="10"/>
  <c r="Q63" i="10"/>
  <c r="S63" i="10" s="1"/>
  <c r="Q13" i="4"/>
  <c r="Q4" i="8"/>
  <c r="D46" i="10"/>
  <c r="O54" i="52"/>
  <c r="P54" i="52" s="1"/>
  <c r="Q54" i="52" s="1"/>
  <c r="R54" i="52" s="1"/>
  <c r="S54" i="52" s="1"/>
  <c r="T54" i="52" s="1"/>
  <c r="U54" i="52" s="1"/>
  <c r="V54" i="52" s="1"/>
  <c r="W54" i="52" s="1"/>
  <c r="X54" i="52" s="1"/>
  <c r="Y54" i="52" s="1"/>
  <c r="Z54" i="52" s="1"/>
  <c r="O69" i="52"/>
  <c r="Q149" i="10"/>
  <c r="S149" i="10" s="1"/>
  <c r="Q9" i="6"/>
  <c r="Q226" i="10"/>
  <c r="S226" i="10" s="1"/>
  <c r="J12" i="8"/>
  <c r="S13" i="7"/>
  <c r="U13" i="7"/>
  <c r="R141" i="10"/>
  <c r="D12" i="7"/>
  <c r="R6" i="5"/>
  <c r="U6" i="5" s="1"/>
  <c r="E108" i="10"/>
  <c r="F108" i="10" s="1"/>
  <c r="J13" i="6"/>
  <c r="Q178" i="10"/>
  <c r="S178" i="10" s="1"/>
  <c r="J10" i="8"/>
  <c r="Q67" i="10"/>
  <c r="S67" i="10" s="1"/>
  <c r="Q106" i="10"/>
  <c r="S106" i="10" s="1"/>
  <c r="C13" i="7"/>
  <c r="C37" i="4"/>
  <c r="D146" i="10"/>
  <c r="D180" i="10"/>
  <c r="C36" i="8"/>
  <c r="Q14" i="10"/>
  <c r="S14" i="10" s="1"/>
  <c r="C10" i="3"/>
  <c r="Q12" i="7"/>
  <c r="Q144" i="10"/>
  <c r="S144" i="10" s="1"/>
  <c r="Q11" i="5"/>
  <c r="Q90" i="10"/>
  <c r="S90" i="10" s="1"/>
  <c r="D147" i="10"/>
  <c r="C7" i="3"/>
  <c r="D75" i="10"/>
  <c r="O17" i="52"/>
  <c r="P17" i="52" s="1"/>
  <c r="Q17" i="52" s="1"/>
  <c r="R17" i="52" s="1"/>
  <c r="S17" i="52" s="1"/>
  <c r="T17" i="52" s="1"/>
  <c r="U17" i="52" s="1"/>
  <c r="V17" i="52" s="1"/>
  <c r="W17" i="52" s="1"/>
  <c r="X17" i="52" s="1"/>
  <c r="Y17" i="52" s="1"/>
  <c r="Z17" i="52" s="1"/>
  <c r="C35" i="4"/>
  <c r="O44" i="52"/>
  <c r="Q14" i="5"/>
  <c r="Q143" i="10"/>
  <c r="S143" i="10" s="1"/>
  <c r="J40" i="6"/>
  <c r="O35" i="52"/>
  <c r="Q23" i="10"/>
  <c r="S23" i="10" s="1"/>
  <c r="C4" i="7"/>
  <c r="D32" i="10"/>
  <c r="D31" i="10"/>
  <c r="C2" i="3"/>
  <c r="D150" i="10"/>
  <c r="J6" i="6"/>
  <c r="Q54" i="10"/>
  <c r="S54" i="10" s="1"/>
  <c r="C11" i="3"/>
  <c r="Q232" i="10"/>
  <c r="S232" i="10" s="1"/>
  <c r="C14" i="8"/>
  <c r="Q3" i="4"/>
  <c r="D16" i="10"/>
  <c r="G41" i="6"/>
  <c r="E41" i="6"/>
  <c r="D174" i="10"/>
  <c r="J37" i="8"/>
  <c r="Q68" i="10"/>
  <c r="S68" i="10" s="1"/>
  <c r="C42" i="8"/>
  <c r="Q133" i="10"/>
  <c r="C14" i="5"/>
  <c r="C12" i="3"/>
  <c r="Q81" i="10"/>
  <c r="S81" i="10" s="1"/>
  <c r="C2" i="5"/>
  <c r="D12" i="10"/>
  <c r="C11" i="6"/>
  <c r="Q236" i="10"/>
  <c r="S236" i="10" s="1"/>
  <c r="Q117" i="10"/>
  <c r="S117" i="10" s="1"/>
  <c r="C44" i="6"/>
  <c r="C13" i="4"/>
  <c r="Q142" i="10"/>
  <c r="S142" i="10" s="1"/>
  <c r="J40" i="4"/>
  <c r="Q59" i="10"/>
  <c r="J41" i="4"/>
  <c r="Q75" i="10"/>
  <c r="S75" i="10" s="1"/>
  <c r="D166" i="10"/>
  <c r="J5" i="7"/>
  <c r="O22" i="52"/>
  <c r="P22" i="52" s="1"/>
  <c r="Q22" i="52" s="1"/>
  <c r="R22" i="52" s="1"/>
  <c r="S22" i="52" s="1"/>
  <c r="T22" i="52" s="1"/>
  <c r="U22" i="52" s="1"/>
  <c r="V22" i="52" s="1"/>
  <c r="W22" i="52" s="1"/>
  <c r="X22" i="52" s="1"/>
  <c r="Y22" i="52" s="1"/>
  <c r="Z22" i="52" s="1"/>
  <c r="J36" i="3"/>
  <c r="D58" i="10"/>
  <c r="Q192" i="10"/>
  <c r="S192" i="10" s="1"/>
  <c r="J15" i="7"/>
  <c r="Q7" i="8"/>
  <c r="D128" i="10"/>
  <c r="Q15" i="8"/>
  <c r="Q118" i="10"/>
  <c r="S118" i="10" s="1"/>
  <c r="Q170" i="10"/>
  <c r="S170" i="10" s="1"/>
  <c r="J41" i="6"/>
  <c r="Q135" i="10"/>
  <c r="S135" i="10" s="1"/>
  <c r="Q15" i="4"/>
  <c r="C36" i="5"/>
  <c r="D116" i="10"/>
  <c r="Q180" i="10"/>
  <c r="S180" i="10" s="1"/>
  <c r="Q14" i="7"/>
  <c r="D60" i="10"/>
  <c r="J32" i="7"/>
  <c r="L44" i="7"/>
  <c r="N44" i="7"/>
  <c r="S6" i="5"/>
  <c r="D160" i="10"/>
  <c r="C37" i="5"/>
  <c r="D38" i="3"/>
  <c r="R47" i="10"/>
  <c r="O40" i="52"/>
  <c r="P40" i="52" s="1"/>
  <c r="Q40" i="52" s="1"/>
  <c r="R40" i="52" s="1"/>
  <c r="S40" i="52" s="1"/>
  <c r="T40" i="52" s="1"/>
  <c r="U40" i="52" s="1"/>
  <c r="V40" i="52" s="1"/>
  <c r="W40" i="52" s="1"/>
  <c r="X40" i="52" s="1"/>
  <c r="Y40" i="52" s="1"/>
  <c r="Z40" i="52" s="1"/>
  <c r="Q163" i="10"/>
  <c r="S163" i="10" s="1"/>
  <c r="C45" i="4"/>
  <c r="Q10" i="4"/>
  <c r="Q86" i="10"/>
  <c r="S86" i="10" s="1"/>
  <c r="P95" i="52"/>
  <c r="AM95" i="52"/>
  <c r="BA95" i="52" s="1"/>
  <c r="Q176" i="10"/>
  <c r="S176" i="10" s="1"/>
  <c r="C14" i="7"/>
  <c r="D142" i="10"/>
  <c r="J7" i="8"/>
  <c r="Q121" i="10"/>
  <c r="S121" i="10" s="1"/>
  <c r="Q14" i="4"/>
  <c r="J42" i="6"/>
  <c r="O53" i="52"/>
  <c r="Q168" i="10"/>
  <c r="S168" i="10" s="1"/>
  <c r="Q130" i="10"/>
  <c r="S130" i="10" s="1"/>
  <c r="J44" i="4"/>
  <c r="D161" i="10"/>
  <c r="C4" i="6"/>
  <c r="BA88" i="52"/>
  <c r="AN88" i="52"/>
  <c r="J36" i="7"/>
  <c r="O14" i="52"/>
  <c r="P14" i="52" s="1"/>
  <c r="Q14" i="52" s="1"/>
  <c r="R14" i="52" s="1"/>
  <c r="S14" i="52" s="1"/>
  <c r="T14" i="52" s="1"/>
  <c r="U14" i="52" s="1"/>
  <c r="V14" i="52" s="1"/>
  <c r="W14" i="52" s="1"/>
  <c r="X14" i="52" s="1"/>
  <c r="Y14" i="52" s="1"/>
  <c r="Z14" i="52" s="1"/>
  <c r="D84" i="10"/>
  <c r="Q8" i="3"/>
  <c r="Q2" i="10"/>
  <c r="S2" i="10" s="1"/>
  <c r="Q132" i="10"/>
  <c r="S132" i="10" s="1"/>
  <c r="Q13" i="3"/>
  <c r="D162" i="10"/>
  <c r="C5" i="4"/>
  <c r="N9" i="7"/>
  <c r="O70" i="52"/>
  <c r="O99" i="52"/>
  <c r="O66" i="52"/>
  <c r="O75" i="52"/>
  <c r="P75" i="52" s="1"/>
  <c r="Q75" i="52" s="1"/>
  <c r="R75" i="52" s="1"/>
  <c r="S75" i="52" s="1"/>
  <c r="T75" i="52" s="1"/>
  <c r="U75" i="52" s="1"/>
  <c r="V75" i="52" s="1"/>
  <c r="W75" i="52" s="1"/>
  <c r="X75" i="52" s="1"/>
  <c r="Y75" i="52" s="1"/>
  <c r="Z75" i="52" s="1"/>
  <c r="E177" i="10"/>
  <c r="G177" i="10" s="1"/>
  <c r="E174" i="10"/>
  <c r="G174" i="10" s="1"/>
  <c r="AM40" i="52"/>
  <c r="E147" i="10"/>
  <c r="F147" i="10" s="1"/>
  <c r="E128" i="10"/>
  <c r="G128" i="10" s="1"/>
  <c r="F128" i="10" s="1"/>
  <c r="E146" i="10"/>
  <c r="E160" i="10"/>
  <c r="E142" i="10"/>
  <c r="G142" i="10" s="1"/>
  <c r="F142" i="10" s="1"/>
  <c r="F160" i="10" l="1"/>
  <c r="F174" i="10"/>
  <c r="F146" i="10"/>
  <c r="CL95" i="52"/>
  <c r="CX95" i="52" s="1"/>
  <c r="DJ95" i="52" s="1"/>
  <c r="AY95" i="52"/>
  <c r="E78" i="10"/>
  <c r="D3" i="5"/>
  <c r="D35" i="4"/>
  <c r="G35" i="4" s="1"/>
  <c r="AM17" i="52"/>
  <c r="E75" i="10"/>
  <c r="F75" i="10" s="1"/>
  <c r="E57" i="10"/>
  <c r="K5" i="4"/>
  <c r="E86" i="10"/>
  <c r="R6" i="4"/>
  <c r="D6" i="6"/>
  <c r="F6" i="6" s="1"/>
  <c r="G6" i="6" s="1"/>
  <c r="E144" i="10"/>
  <c r="G144" i="10" s="1"/>
  <c r="F144" i="10" s="1"/>
  <c r="D3" i="6"/>
  <c r="F3" i="6" s="1"/>
  <c r="G3" i="6" s="1"/>
  <c r="E151" i="10"/>
  <c r="G151" i="10" s="1"/>
  <c r="F151" i="10" s="1"/>
  <c r="O76" i="52"/>
  <c r="P76" i="52" s="1"/>
  <c r="Q76" i="52" s="1"/>
  <c r="R76" i="52" s="1"/>
  <c r="S76" i="52" s="1"/>
  <c r="T76" i="52" s="1"/>
  <c r="U76" i="52" s="1"/>
  <c r="V76" i="52" s="1"/>
  <c r="W76" i="52" s="1"/>
  <c r="X76" i="52" s="1"/>
  <c r="Y76" i="52" s="1"/>
  <c r="Z76" i="52" s="1"/>
  <c r="Q65" i="10"/>
  <c r="S65" i="10" s="1"/>
  <c r="C39" i="7"/>
  <c r="J6" i="8"/>
  <c r="D143" i="10"/>
  <c r="D48" i="10"/>
  <c r="Q6" i="8"/>
  <c r="D112" i="10"/>
  <c r="C33" i="7"/>
  <c r="Q73" i="10"/>
  <c r="S73" i="10" s="1"/>
  <c r="C10" i="4"/>
  <c r="J41" i="7"/>
  <c r="O47" i="52"/>
  <c r="Q101" i="10"/>
  <c r="S101" i="10" s="1"/>
  <c r="Q209" i="10"/>
  <c r="S209" i="10" s="1"/>
  <c r="C10" i="8"/>
  <c r="Q3" i="8"/>
  <c r="D62" i="10"/>
  <c r="C34" i="8"/>
  <c r="D170" i="10"/>
  <c r="J12" i="7"/>
  <c r="Q195" i="10"/>
  <c r="S195" i="10" s="1"/>
  <c r="C6" i="5"/>
  <c r="O52" i="52"/>
  <c r="P52" i="52" s="1"/>
  <c r="Q52" i="52" s="1"/>
  <c r="R52" i="52" s="1"/>
  <c r="S52" i="52" s="1"/>
  <c r="T52" i="52" s="1"/>
  <c r="U52" i="52" s="1"/>
  <c r="V52" i="52" s="1"/>
  <c r="W52" i="52" s="1"/>
  <c r="X52" i="52" s="1"/>
  <c r="Y52" i="52" s="1"/>
  <c r="Z52" i="52" s="1"/>
  <c r="D137" i="10"/>
  <c r="D119" i="10"/>
  <c r="C39" i="3"/>
  <c r="Q120" i="10"/>
  <c r="S120" i="10" s="1"/>
  <c r="C36" i="3"/>
  <c r="Q183" i="10"/>
  <c r="S183" i="10" s="1"/>
  <c r="C13" i="8"/>
  <c r="J38" i="5"/>
  <c r="Q51" i="10"/>
  <c r="S51" i="10" s="1"/>
  <c r="Q18" i="10"/>
  <c r="S18" i="10" s="1"/>
  <c r="Q12" i="5"/>
  <c r="Q4" i="6"/>
  <c r="D26" i="10"/>
  <c r="C15" i="8"/>
  <c r="Q225" i="10"/>
  <c r="S225" i="10" s="1"/>
  <c r="Q141" i="10"/>
  <c r="S141" i="10" s="1"/>
  <c r="C12" i="7"/>
  <c r="D45" i="10"/>
  <c r="C35" i="5"/>
  <c r="C40" i="7"/>
  <c r="O71" i="52"/>
  <c r="Q42" i="10"/>
  <c r="S42" i="10" s="1"/>
  <c r="J45" i="5"/>
  <c r="Q128" i="10"/>
  <c r="S128" i="10" s="1"/>
  <c r="C13" i="3"/>
  <c r="Q66" i="10"/>
  <c r="S66" i="10" s="1"/>
  <c r="D178" i="10"/>
  <c r="C35" i="8"/>
  <c r="C11" i="5"/>
  <c r="Q39" i="10"/>
  <c r="S39" i="10" s="1"/>
  <c r="P99" i="52"/>
  <c r="AM99" i="52"/>
  <c r="Q189" i="10"/>
  <c r="S189" i="10" s="1"/>
  <c r="C44" i="7"/>
  <c r="J3" i="4"/>
  <c r="D15" i="10"/>
  <c r="D56" i="10"/>
  <c r="C33" i="6"/>
  <c r="Q227" i="10"/>
  <c r="S227" i="10" s="1"/>
  <c r="C45" i="7"/>
  <c r="J45" i="8"/>
  <c r="Q233" i="10"/>
  <c r="S233" i="10" s="1"/>
  <c r="D158" i="10"/>
  <c r="J7" i="7"/>
  <c r="Q84" i="10"/>
  <c r="S84" i="10" s="1"/>
  <c r="Q15" i="5"/>
  <c r="Q4" i="3"/>
  <c r="D74" i="10"/>
  <c r="J33" i="3"/>
  <c r="D77" i="10"/>
  <c r="J11" i="6"/>
  <c r="Q31" i="10"/>
  <c r="C13" i="6"/>
  <c r="Q218" i="10"/>
  <c r="S218" i="10" s="1"/>
  <c r="J41" i="5"/>
  <c r="Q22" i="10"/>
  <c r="S22" i="10" s="1"/>
  <c r="J8" i="8"/>
  <c r="Q44" i="10"/>
  <c r="S44" i="10" s="1"/>
  <c r="Q129" i="10"/>
  <c r="S129" i="10" s="1"/>
  <c r="C45" i="5"/>
  <c r="C33" i="4"/>
  <c r="D10" i="10"/>
  <c r="C35" i="3"/>
  <c r="D65" i="10"/>
  <c r="D3" i="10"/>
  <c r="J32" i="6"/>
  <c r="D51" i="10"/>
  <c r="J5" i="3"/>
  <c r="D171" i="10"/>
  <c r="Q6" i="7"/>
  <c r="J39" i="8"/>
  <c r="Q77" i="10"/>
  <c r="S77" i="10" s="1"/>
  <c r="Q237" i="10"/>
  <c r="C44" i="3"/>
  <c r="J45" i="3"/>
  <c r="Q139" i="10"/>
  <c r="S139" i="10" s="1"/>
  <c r="J8" i="4"/>
  <c r="Q4" i="10"/>
  <c r="S4" i="10" s="1"/>
  <c r="J44" i="6"/>
  <c r="Q160" i="10"/>
  <c r="S160" i="10" s="1"/>
  <c r="Q148" i="10"/>
  <c r="S148" i="10" s="1"/>
  <c r="Q10" i="7"/>
  <c r="Q92" i="10"/>
  <c r="S92" i="10" s="1"/>
  <c r="J15" i="4"/>
  <c r="J35" i="6"/>
  <c r="D54" i="10"/>
  <c r="D66" i="10"/>
  <c r="C33" i="5"/>
  <c r="D29" i="10"/>
  <c r="J3" i="3"/>
  <c r="J39" i="5"/>
  <c r="Q71" i="10"/>
  <c r="S71" i="10" s="1"/>
  <c r="Q4" i="7"/>
  <c r="D90" i="10"/>
  <c r="D8" i="10"/>
  <c r="C2" i="4"/>
  <c r="D103" i="10"/>
  <c r="J35" i="4"/>
  <c r="C43" i="4"/>
  <c r="Q131" i="10"/>
  <c r="S131" i="10" s="1"/>
  <c r="Q10" i="6"/>
  <c r="Q46" i="10"/>
  <c r="S46" i="10" s="1"/>
  <c r="O38" i="52"/>
  <c r="Q96" i="10"/>
  <c r="S96" i="10" s="1"/>
  <c r="Q14" i="3"/>
  <c r="Q10" i="5"/>
  <c r="Q28" i="10"/>
  <c r="S28" i="10" s="1"/>
  <c r="O30" i="52"/>
  <c r="J36" i="6"/>
  <c r="D121" i="10"/>
  <c r="J35" i="7"/>
  <c r="D36" i="10"/>
  <c r="Q164" i="10"/>
  <c r="S164" i="10" s="1"/>
  <c r="J45" i="7"/>
  <c r="C10" i="6"/>
  <c r="Q76" i="10"/>
  <c r="S76" i="10" s="1"/>
  <c r="D154" i="10"/>
  <c r="Q7" i="5"/>
  <c r="J33" i="6"/>
  <c r="D9" i="10"/>
  <c r="Q6" i="10"/>
  <c r="S6" i="10" s="1"/>
  <c r="Q8" i="8"/>
  <c r="O28" i="52"/>
  <c r="C40" i="4"/>
  <c r="Q36" i="10"/>
  <c r="S36" i="10" s="1"/>
  <c r="C6" i="7"/>
  <c r="D76" i="10"/>
  <c r="D79" i="10"/>
  <c r="J5" i="5"/>
  <c r="D50" i="10"/>
  <c r="J2" i="8"/>
  <c r="Q6" i="4"/>
  <c r="D86" i="10"/>
  <c r="D83" i="10"/>
  <c r="C33" i="3"/>
  <c r="U13" i="3"/>
  <c r="S13" i="3"/>
  <c r="CL88" i="52"/>
  <c r="CX88" i="52" s="1"/>
  <c r="DJ88" i="52" s="1"/>
  <c r="AY88" i="52"/>
  <c r="N88" i="52" s="1"/>
  <c r="U14" i="4"/>
  <c r="S14" i="4"/>
  <c r="G14" i="7"/>
  <c r="E14" i="7"/>
  <c r="G42" i="8"/>
  <c r="E42" i="8"/>
  <c r="G11" i="3"/>
  <c r="E11" i="3"/>
  <c r="S14" i="5"/>
  <c r="U14" i="5"/>
  <c r="S11" i="5"/>
  <c r="U11" i="5"/>
  <c r="L10" i="8"/>
  <c r="N10" i="8"/>
  <c r="U9" i="6"/>
  <c r="S9" i="6"/>
  <c r="N10" i="5"/>
  <c r="L10" i="5"/>
  <c r="D36" i="5"/>
  <c r="G36" i="5" s="1"/>
  <c r="E116" i="10"/>
  <c r="F116" i="10" s="1"/>
  <c r="E162" i="10"/>
  <c r="F162" i="10" s="1"/>
  <c r="D5" i="4"/>
  <c r="G5" i="4" s="1"/>
  <c r="E50" i="10"/>
  <c r="G50" i="10" s="1"/>
  <c r="F50" i="10" s="1"/>
  <c r="K2" i="8"/>
  <c r="E12" i="10"/>
  <c r="F12" i="10" s="1"/>
  <c r="D2" i="5"/>
  <c r="R133" i="10"/>
  <c r="S133" i="10" s="1"/>
  <c r="D14" i="5"/>
  <c r="E14" i="5" s="1"/>
  <c r="E58" i="10"/>
  <c r="F58" i="10" s="1"/>
  <c r="K36" i="3"/>
  <c r="N36" i="3" s="1"/>
  <c r="AM22" i="52"/>
  <c r="E46" i="10"/>
  <c r="G46" i="10" s="1"/>
  <c r="F46" i="10" s="1"/>
  <c r="AM54" i="52"/>
  <c r="R4" i="8"/>
  <c r="T4" i="8" s="1"/>
  <c r="U4" i="8" s="1"/>
  <c r="E87" i="10"/>
  <c r="G87" i="10" s="1"/>
  <c r="K34" i="7"/>
  <c r="M34" i="7" s="1"/>
  <c r="E166" i="10"/>
  <c r="G166" i="10" s="1"/>
  <c r="F166" i="10" s="1"/>
  <c r="K5" i="7"/>
  <c r="M5" i="7" s="1"/>
  <c r="N5" i="7" s="1"/>
  <c r="E83" i="10"/>
  <c r="F83" i="10" s="1"/>
  <c r="D33" i="3"/>
  <c r="E150" i="10"/>
  <c r="G150" i="10" s="1"/>
  <c r="F150" i="10" s="1"/>
  <c r="K6" i="6"/>
  <c r="M6" i="6" s="1"/>
  <c r="N6" i="6" s="1"/>
  <c r="E105" i="10"/>
  <c r="G105" i="10" s="1"/>
  <c r="F105" i="10" s="1"/>
  <c r="D36" i="6"/>
  <c r="F36" i="6" s="1"/>
  <c r="G36" i="6" s="1"/>
  <c r="E7" i="10"/>
  <c r="G7" i="10" s="1"/>
  <c r="D2" i="7"/>
  <c r="Q145" i="10"/>
  <c r="S145" i="10" s="1"/>
  <c r="Q11" i="4"/>
  <c r="Q13" i="6"/>
  <c r="Q219" i="10"/>
  <c r="S219" i="10" s="1"/>
  <c r="Q167" i="10"/>
  <c r="S167" i="10" s="1"/>
  <c r="J43" i="4"/>
  <c r="C12" i="6"/>
  <c r="Q235" i="10"/>
  <c r="S235" i="10" s="1"/>
  <c r="J14" i="8"/>
  <c r="Q239" i="10"/>
  <c r="S239" i="10" s="1"/>
  <c r="C8" i="8"/>
  <c r="Q53" i="10"/>
  <c r="S53" i="10" s="1"/>
  <c r="J3" i="5"/>
  <c r="D115" i="10"/>
  <c r="J14" i="5"/>
  <c r="Q191" i="10"/>
  <c r="S191" i="10" s="1"/>
  <c r="Q124" i="10"/>
  <c r="C39" i="5"/>
  <c r="D85" i="10"/>
  <c r="C37" i="3"/>
  <c r="D11" i="10"/>
  <c r="J32" i="8"/>
  <c r="C38" i="5"/>
  <c r="Q27" i="10"/>
  <c r="S27" i="10" s="1"/>
  <c r="D61" i="10"/>
  <c r="J37" i="3"/>
  <c r="O27" i="52"/>
  <c r="P27" i="52" s="1"/>
  <c r="Q27" i="52" s="1"/>
  <c r="R27" i="52" s="1"/>
  <c r="S27" i="52" s="1"/>
  <c r="T27" i="52" s="1"/>
  <c r="U27" i="52" s="1"/>
  <c r="V27" i="52" s="1"/>
  <c r="W27" i="52" s="1"/>
  <c r="X27" i="52" s="1"/>
  <c r="Y27" i="52" s="1"/>
  <c r="Z27" i="52" s="1"/>
  <c r="D131" i="10"/>
  <c r="J6" i="3"/>
  <c r="Q3" i="5"/>
  <c r="D97" i="10"/>
  <c r="Q62" i="10"/>
  <c r="S62" i="10" s="1"/>
  <c r="C12" i="5"/>
  <c r="C34" i="7"/>
  <c r="D148" i="10"/>
  <c r="Q123" i="10"/>
  <c r="S123" i="10" s="1"/>
  <c r="J11" i="5"/>
  <c r="D127" i="10"/>
  <c r="J4" i="8"/>
  <c r="D164" i="10"/>
  <c r="J7" i="6"/>
  <c r="J10" i="7"/>
  <c r="Q165" i="10"/>
  <c r="S165" i="10" s="1"/>
  <c r="Q52" i="10"/>
  <c r="S52" i="10" s="1"/>
  <c r="J9" i="5"/>
  <c r="C5" i="5"/>
  <c r="D129" i="10"/>
  <c r="J34" i="6"/>
  <c r="D95" i="10"/>
  <c r="C35" i="7"/>
  <c r="D72" i="10"/>
  <c r="J3" i="7"/>
  <c r="D70" i="10"/>
  <c r="Q206" i="10"/>
  <c r="S206" i="10" s="1"/>
  <c r="C39" i="6"/>
  <c r="D32" i="4"/>
  <c r="E53" i="10"/>
  <c r="Q140" i="10"/>
  <c r="S140" i="10" s="1"/>
  <c r="J42" i="3"/>
  <c r="Q4" i="4"/>
  <c r="D113" i="10"/>
  <c r="J6" i="7"/>
  <c r="D169" i="10"/>
  <c r="D88" i="10"/>
  <c r="C3" i="8"/>
  <c r="J34" i="5"/>
  <c r="D82" i="10"/>
  <c r="J10" i="6"/>
  <c r="Q210" i="10"/>
  <c r="S210" i="10" s="1"/>
  <c r="D155" i="10"/>
  <c r="J35" i="5"/>
  <c r="C7" i="6"/>
  <c r="D176" i="10"/>
  <c r="D173" i="10"/>
  <c r="C5" i="6"/>
  <c r="C45" i="3"/>
  <c r="Q216" i="10"/>
  <c r="S216" i="10" s="1"/>
  <c r="J4" i="5"/>
  <c r="D134" i="10"/>
  <c r="C15" i="3"/>
  <c r="Q188" i="10"/>
  <c r="S188" i="10" s="1"/>
  <c r="Q79" i="10"/>
  <c r="S79" i="10" s="1"/>
  <c r="J8" i="5"/>
  <c r="Q12" i="4"/>
  <c r="Q113" i="10"/>
  <c r="S113" i="10" s="1"/>
  <c r="J43" i="7"/>
  <c r="Q105" i="10"/>
  <c r="S105" i="10" s="1"/>
  <c r="Q2" i="6"/>
  <c r="D6" i="10"/>
  <c r="J4" i="4"/>
  <c r="D20" i="10"/>
  <c r="D17" i="10"/>
  <c r="J2" i="3"/>
  <c r="O5" i="52"/>
  <c r="P5" i="52" s="1"/>
  <c r="Q5" i="52" s="1"/>
  <c r="R5" i="52" s="1"/>
  <c r="S5" i="52" s="1"/>
  <c r="T5" i="52" s="1"/>
  <c r="U5" i="52" s="1"/>
  <c r="V5" i="52" s="1"/>
  <c r="W5" i="52" s="1"/>
  <c r="X5" i="52" s="1"/>
  <c r="Y5" i="52" s="1"/>
  <c r="Z5" i="52" s="1"/>
  <c r="D132" i="10"/>
  <c r="C7" i="8"/>
  <c r="Q186" i="10"/>
  <c r="S186" i="10" s="1"/>
  <c r="J13" i="3"/>
  <c r="Q3" i="7"/>
  <c r="D67" i="10"/>
  <c r="Q158" i="10"/>
  <c r="S158" i="10" s="1"/>
  <c r="C11" i="4"/>
  <c r="D53" i="10"/>
  <c r="C32" i="4"/>
  <c r="E32" i="4" s="1"/>
  <c r="Q10" i="10"/>
  <c r="S10" i="10" s="1"/>
  <c r="C38" i="4"/>
  <c r="D163" i="10"/>
  <c r="Q5" i="7"/>
  <c r="D139" i="10"/>
  <c r="O29" i="52"/>
  <c r="P29" i="52" s="1"/>
  <c r="Q29" i="52" s="1"/>
  <c r="R29" i="52" s="1"/>
  <c r="S29" i="52" s="1"/>
  <c r="T29" i="52" s="1"/>
  <c r="U29" i="52" s="1"/>
  <c r="V29" i="52" s="1"/>
  <c r="W29" i="52" s="1"/>
  <c r="X29" i="52" s="1"/>
  <c r="Y29" i="52" s="1"/>
  <c r="Z29" i="52" s="1"/>
  <c r="C6" i="3"/>
  <c r="Q8" i="6"/>
  <c r="Q7" i="10"/>
  <c r="S7" i="10" s="1"/>
  <c r="Q179" i="10"/>
  <c r="S179" i="10" s="1"/>
  <c r="C44" i="5"/>
  <c r="D78" i="10"/>
  <c r="C3" i="5"/>
  <c r="J43" i="5"/>
  <c r="Q49" i="10"/>
  <c r="S49" i="10" s="1"/>
  <c r="U14" i="7"/>
  <c r="S14" i="7"/>
  <c r="N41" i="4"/>
  <c r="L41" i="4"/>
  <c r="E13" i="4"/>
  <c r="G13" i="4"/>
  <c r="G11" i="6"/>
  <c r="E11" i="6"/>
  <c r="E12" i="3"/>
  <c r="G12" i="3"/>
  <c r="P35" i="52"/>
  <c r="AM35" i="52"/>
  <c r="P44" i="52"/>
  <c r="AM44" i="52"/>
  <c r="BA44" i="52" s="1"/>
  <c r="E13" i="7"/>
  <c r="G13" i="7"/>
  <c r="S4" i="8"/>
  <c r="E36" i="6"/>
  <c r="N40" i="5"/>
  <c r="L40" i="5"/>
  <c r="L38" i="8"/>
  <c r="N38" i="8"/>
  <c r="N9" i="6"/>
  <c r="L9" i="6"/>
  <c r="N39" i="4"/>
  <c r="L39" i="4"/>
  <c r="L38" i="6"/>
  <c r="N38" i="6"/>
  <c r="K42" i="7"/>
  <c r="R107" i="10"/>
  <c r="R59" i="10"/>
  <c r="S59" i="10" s="1"/>
  <c r="K40" i="4"/>
  <c r="N40" i="4" s="1"/>
  <c r="R3" i="4"/>
  <c r="U3" i="4" s="1"/>
  <c r="E16" i="10"/>
  <c r="F16" i="10" s="1"/>
  <c r="K32" i="7"/>
  <c r="E60" i="10"/>
  <c r="G60" i="10" s="1"/>
  <c r="F60" i="10" s="1"/>
  <c r="D153" i="10"/>
  <c r="J37" i="4"/>
  <c r="Q2" i="7"/>
  <c r="D118" i="10"/>
  <c r="C4" i="45"/>
  <c r="E4" i="45" s="1"/>
  <c r="C2" i="45"/>
  <c r="J43" i="8"/>
  <c r="Q114" i="10"/>
  <c r="S114" i="10" s="1"/>
  <c r="Q5" i="4"/>
  <c r="D28" i="10"/>
  <c r="Q50" i="10"/>
  <c r="S50" i="10" s="1"/>
  <c r="Q11" i="8"/>
  <c r="Q203" i="10"/>
  <c r="S203" i="10" s="1"/>
  <c r="C45" i="6"/>
  <c r="J40" i="3"/>
  <c r="Q146" i="10"/>
  <c r="S146" i="10" s="1"/>
  <c r="Q6" i="3"/>
  <c r="D111" i="10"/>
  <c r="C43" i="6"/>
  <c r="Q217" i="10"/>
  <c r="S217" i="10" s="1"/>
  <c r="J2" i="7"/>
  <c r="D81" i="10"/>
  <c r="D63" i="10"/>
  <c r="C5" i="8"/>
  <c r="Q240" i="10"/>
  <c r="S240" i="10" s="1"/>
  <c r="C14" i="6"/>
  <c r="Q87" i="10"/>
  <c r="S87" i="10" s="1"/>
  <c r="J12" i="6"/>
  <c r="J11" i="3"/>
  <c r="Q138" i="10"/>
  <c r="S138" i="10" s="1"/>
  <c r="J39" i="7"/>
  <c r="Q55" i="10"/>
  <c r="S55" i="10" s="1"/>
  <c r="Q88" i="10"/>
  <c r="S88" i="10" s="1"/>
  <c r="Q11" i="3"/>
  <c r="Q115" i="10"/>
  <c r="S115" i="10" s="1"/>
  <c r="C11" i="7"/>
  <c r="P66" i="52"/>
  <c r="BA66" i="52"/>
  <c r="AM66" i="52"/>
  <c r="J9" i="4"/>
  <c r="Q11" i="10"/>
  <c r="S11" i="10" s="1"/>
  <c r="C32" i="8"/>
  <c r="D39" i="10"/>
  <c r="Q109" i="10"/>
  <c r="S109" i="10" s="1"/>
  <c r="J14" i="4"/>
  <c r="O86" i="52"/>
  <c r="C5" i="3"/>
  <c r="D149" i="10"/>
  <c r="Q182" i="10"/>
  <c r="S182" i="10" s="1"/>
  <c r="Q11" i="7"/>
  <c r="D98" i="10"/>
  <c r="J34" i="3"/>
  <c r="D110" i="10"/>
  <c r="J36" i="4"/>
  <c r="C9" i="3"/>
  <c r="O24" i="52"/>
  <c r="Q40" i="10"/>
  <c r="S40" i="10" s="1"/>
  <c r="J15" i="8"/>
  <c r="O56" i="52"/>
  <c r="Q238" i="10"/>
  <c r="S238" i="10" s="1"/>
  <c r="Q38" i="10"/>
  <c r="S38" i="10" s="1"/>
  <c r="J10" i="4"/>
  <c r="Q78" i="10"/>
  <c r="S78" i="10" s="1"/>
  <c r="C9" i="6"/>
  <c r="Q122" i="10"/>
  <c r="S122" i="10" s="1"/>
  <c r="J13" i="5"/>
  <c r="J6" i="4"/>
  <c r="D117" i="10"/>
  <c r="O6" i="52"/>
  <c r="P6" i="52" s="1"/>
  <c r="Q6" i="52" s="1"/>
  <c r="R6" i="52" s="1"/>
  <c r="S6" i="52" s="1"/>
  <c r="T6" i="52" s="1"/>
  <c r="U6" i="52" s="1"/>
  <c r="V6" i="52" s="1"/>
  <c r="W6" i="52" s="1"/>
  <c r="X6" i="52" s="1"/>
  <c r="Y6" i="52" s="1"/>
  <c r="Z6" i="52" s="1"/>
  <c r="C2" i="8"/>
  <c r="D23" i="10"/>
  <c r="Q231" i="10"/>
  <c r="S231" i="10" s="1"/>
  <c r="C42" i="6"/>
  <c r="J5" i="8"/>
  <c r="D104" i="10"/>
  <c r="C7" i="4"/>
  <c r="D172" i="10"/>
  <c r="O12" i="52"/>
  <c r="P12" i="52" s="1"/>
  <c r="Q12" i="52" s="1"/>
  <c r="R12" i="52" s="1"/>
  <c r="S12" i="52" s="1"/>
  <c r="T12" i="52" s="1"/>
  <c r="U12" i="52" s="1"/>
  <c r="V12" i="52" s="1"/>
  <c r="W12" i="52" s="1"/>
  <c r="X12" i="52" s="1"/>
  <c r="Y12" i="52" s="1"/>
  <c r="Z12" i="52" s="1"/>
  <c r="D64" i="10"/>
  <c r="J35" i="8"/>
  <c r="Q89" i="10"/>
  <c r="S89" i="10" s="1"/>
  <c r="J8" i="7"/>
  <c r="J40" i="7"/>
  <c r="Q33" i="10"/>
  <c r="S33" i="10" s="1"/>
  <c r="D33" i="10"/>
  <c r="J35" i="3"/>
  <c r="J32" i="4"/>
  <c r="D68" i="10"/>
  <c r="Q30" i="10"/>
  <c r="S30" i="10" s="1"/>
  <c r="Q8" i="7"/>
  <c r="J3" i="6"/>
  <c r="O13" i="52"/>
  <c r="P13" i="52" s="1"/>
  <c r="Q13" i="52" s="1"/>
  <c r="R13" i="52" s="1"/>
  <c r="S13" i="52" s="1"/>
  <c r="T13" i="52" s="1"/>
  <c r="U13" i="52" s="1"/>
  <c r="V13" i="52" s="1"/>
  <c r="W13" i="52" s="1"/>
  <c r="X13" i="52" s="1"/>
  <c r="Y13" i="52" s="1"/>
  <c r="Z13" i="52" s="1"/>
  <c r="D138" i="10"/>
  <c r="E180" i="10"/>
  <c r="G180" i="10" s="1"/>
  <c r="F180" i="10" s="1"/>
  <c r="D36" i="8"/>
  <c r="F36" i="8" s="1"/>
  <c r="G36" i="8" s="1"/>
  <c r="D27" i="10"/>
  <c r="C3" i="7"/>
  <c r="Q187" i="10"/>
  <c r="S187" i="10" s="1"/>
  <c r="C39" i="8"/>
  <c r="J11" i="4"/>
  <c r="Q98" i="10"/>
  <c r="S98" i="10" s="1"/>
  <c r="J32" i="3"/>
  <c r="D35" i="10"/>
  <c r="O94" i="52"/>
  <c r="Q215" i="10"/>
  <c r="S215" i="10" s="1"/>
  <c r="C44" i="8"/>
  <c r="P70" i="52"/>
  <c r="AM70" i="52"/>
  <c r="J33" i="7"/>
  <c r="D37" i="10"/>
  <c r="C9" i="8"/>
  <c r="Q156" i="10"/>
  <c r="S156" i="10" s="1"/>
  <c r="Q102" i="10"/>
  <c r="S102" i="10" s="1"/>
  <c r="C8" i="6"/>
  <c r="J12" i="3"/>
  <c r="Q134" i="10"/>
  <c r="S134" i="10" s="1"/>
  <c r="Q198" i="10"/>
  <c r="S198" i="10" s="1"/>
  <c r="Q15" i="7"/>
  <c r="D101" i="10"/>
  <c r="C7" i="7"/>
  <c r="J38" i="7"/>
  <c r="Q29" i="10"/>
  <c r="S29" i="10" s="1"/>
  <c r="D52" i="10"/>
  <c r="O23" i="52"/>
  <c r="P23" i="52" s="1"/>
  <c r="Q23" i="52" s="1"/>
  <c r="R23" i="52" s="1"/>
  <c r="S23" i="52" s="1"/>
  <c r="T23" i="52" s="1"/>
  <c r="U23" i="52" s="1"/>
  <c r="V23" i="52" s="1"/>
  <c r="W23" i="52" s="1"/>
  <c r="X23" i="52" s="1"/>
  <c r="Y23" i="52" s="1"/>
  <c r="Z23" i="52" s="1"/>
  <c r="C5" i="7"/>
  <c r="J33" i="4"/>
  <c r="D71" i="10"/>
  <c r="Q214" i="10"/>
  <c r="S214" i="10" s="1"/>
  <c r="J12" i="5"/>
  <c r="J4" i="7"/>
  <c r="D125" i="10"/>
  <c r="Q211" i="10"/>
  <c r="S211" i="10" s="1"/>
  <c r="C12" i="8"/>
  <c r="C38" i="6"/>
  <c r="O72" i="52"/>
  <c r="Q172" i="10"/>
  <c r="S172" i="10" s="1"/>
  <c r="C4" i="5"/>
  <c r="D44" i="10"/>
  <c r="Q151" i="10"/>
  <c r="S151" i="10" s="1"/>
  <c r="J43" i="3"/>
  <c r="Q157" i="10"/>
  <c r="S157" i="10" s="1"/>
  <c r="J44" i="3"/>
  <c r="Q200" i="10"/>
  <c r="S200" i="10" s="1"/>
  <c r="C40" i="6"/>
  <c r="D38" i="10"/>
  <c r="C32" i="5"/>
  <c r="D34" i="10"/>
  <c r="Q2" i="5"/>
  <c r="Q241" i="10"/>
  <c r="S241" i="10" s="1"/>
  <c r="C15" i="6"/>
  <c r="D114" i="10"/>
  <c r="C6" i="8"/>
  <c r="J13" i="7"/>
  <c r="Q222" i="10"/>
  <c r="S222" i="10" s="1"/>
  <c r="J34" i="4"/>
  <c r="D89" i="10"/>
  <c r="Q12" i="10"/>
  <c r="S12" i="10" s="1"/>
  <c r="J39" i="3"/>
  <c r="O55" i="52"/>
  <c r="P55" i="52" s="1"/>
  <c r="Q55" i="52" s="1"/>
  <c r="R55" i="52" s="1"/>
  <c r="S55" i="52" s="1"/>
  <c r="T55" i="52" s="1"/>
  <c r="U55" i="52" s="1"/>
  <c r="V55" i="52" s="1"/>
  <c r="W55" i="52" s="1"/>
  <c r="X55" i="52" s="1"/>
  <c r="Y55" i="52" s="1"/>
  <c r="Z55" i="52" s="1"/>
  <c r="J37" i="5"/>
  <c r="D130" i="10"/>
  <c r="J38" i="3"/>
  <c r="Q48" i="10"/>
  <c r="S48" i="10" s="1"/>
  <c r="Q7" i="6"/>
  <c r="D177" i="10"/>
  <c r="F177" i="10" s="1"/>
  <c r="D91" i="10"/>
  <c r="J3" i="8"/>
  <c r="J9" i="8"/>
  <c r="Q125" i="10"/>
  <c r="S125" i="10" s="1"/>
  <c r="Q13" i="10"/>
  <c r="S13" i="10" s="1"/>
  <c r="C9" i="7"/>
  <c r="Q185" i="10"/>
  <c r="S185" i="10" s="1"/>
  <c r="J14" i="6"/>
  <c r="D69" i="10"/>
  <c r="C7" i="5"/>
  <c r="D57" i="10"/>
  <c r="J5" i="4"/>
  <c r="L5" i="4" s="1"/>
  <c r="C12" i="4"/>
  <c r="Q190" i="10"/>
  <c r="S190" i="10" s="1"/>
  <c r="O85" i="52"/>
  <c r="D4" i="10"/>
  <c r="J2" i="6"/>
  <c r="J34" i="7"/>
  <c r="L34" i="7" s="1"/>
  <c r="D87" i="10"/>
  <c r="E5" i="4"/>
  <c r="P53" i="52"/>
  <c r="AM53" i="52"/>
  <c r="AN95" i="52"/>
  <c r="U10" i="4"/>
  <c r="S10" i="4"/>
  <c r="L32" i="7"/>
  <c r="L5" i="7"/>
  <c r="E44" i="6"/>
  <c r="G44" i="6"/>
  <c r="G14" i="5"/>
  <c r="E14" i="8"/>
  <c r="G14" i="8"/>
  <c r="L6" i="6"/>
  <c r="L40" i="6"/>
  <c r="N40" i="6"/>
  <c r="E35" i="4"/>
  <c r="U12" i="7"/>
  <c r="S12" i="7"/>
  <c r="N13" i="6"/>
  <c r="L13" i="6"/>
  <c r="N12" i="8"/>
  <c r="L12" i="8"/>
  <c r="P69" i="52"/>
  <c r="AM69" i="52"/>
  <c r="AN69" i="52" s="1"/>
  <c r="U13" i="4"/>
  <c r="S13" i="4"/>
  <c r="G41" i="7"/>
  <c r="E41" i="7"/>
  <c r="L44" i="5"/>
  <c r="N44" i="5"/>
  <c r="E3" i="6"/>
  <c r="D2" i="3"/>
  <c r="E2" i="3" s="1"/>
  <c r="E31" i="10"/>
  <c r="F31" i="10" s="1"/>
  <c r="AN40" i="52"/>
  <c r="BA40" i="52"/>
  <c r="CL40" i="52" s="1"/>
  <c r="CX40" i="52" s="1"/>
  <c r="BY40" i="52" s="1"/>
  <c r="K36" i="7"/>
  <c r="M36" i="7" s="1"/>
  <c r="N36" i="7" s="1"/>
  <c r="AM14" i="52"/>
  <c r="E84" i="10"/>
  <c r="G84" i="10" s="1"/>
  <c r="F84" i="10" s="1"/>
  <c r="E136" i="10"/>
  <c r="G136" i="10" s="1"/>
  <c r="F136" i="10" s="1"/>
  <c r="K5" i="6"/>
  <c r="M5" i="6" s="1"/>
  <c r="N5" i="6" s="1"/>
  <c r="K3" i="8"/>
  <c r="M3" i="8" s="1"/>
  <c r="N3" i="8" s="1"/>
  <c r="E91" i="10"/>
  <c r="G91" i="10" s="1"/>
  <c r="K2" i="6"/>
  <c r="E4" i="10"/>
  <c r="G4" i="10" s="1"/>
  <c r="F4" i="10" s="1"/>
  <c r="D4" i="7"/>
  <c r="F4" i="7" s="1"/>
  <c r="G4" i="7" s="1"/>
  <c r="E32" i="10"/>
  <c r="G32" i="10" s="1"/>
  <c r="F32" i="10" s="1"/>
  <c r="Q159" i="10"/>
  <c r="S159" i="10" s="1"/>
  <c r="C44" i="4"/>
  <c r="Q12" i="6"/>
  <c r="Q228" i="10"/>
  <c r="S228" i="10" s="1"/>
  <c r="Q197" i="10"/>
  <c r="S197" i="10" s="1"/>
  <c r="J13" i="8"/>
  <c r="Q15" i="3"/>
  <c r="Q175" i="10"/>
  <c r="S175" i="10" s="1"/>
  <c r="J6" i="5"/>
  <c r="D140" i="10"/>
  <c r="D42" i="10"/>
  <c r="J4" i="3"/>
  <c r="C14" i="3"/>
  <c r="Q171" i="10"/>
  <c r="S171" i="10" s="1"/>
  <c r="D30" i="10"/>
  <c r="C36" i="7"/>
  <c r="J42" i="5"/>
  <c r="Q45" i="10"/>
  <c r="S45" i="10" s="1"/>
  <c r="D24" i="10"/>
  <c r="Q3" i="3"/>
  <c r="Q9" i="3"/>
  <c r="Q70" i="10"/>
  <c r="S70" i="10" s="1"/>
  <c r="D18" i="10"/>
  <c r="O10" i="52"/>
  <c r="P10" i="52" s="1"/>
  <c r="Q10" i="52" s="1"/>
  <c r="R10" i="52" s="1"/>
  <c r="S10" i="52" s="1"/>
  <c r="T10" i="52" s="1"/>
  <c r="U10" i="52" s="1"/>
  <c r="V10" i="52" s="1"/>
  <c r="W10" i="52" s="1"/>
  <c r="X10" i="52" s="1"/>
  <c r="Y10" i="52" s="1"/>
  <c r="Z10" i="52" s="1"/>
  <c r="J33" i="8"/>
  <c r="Q3" i="10"/>
  <c r="S3" i="10" s="1"/>
  <c r="C8" i="3"/>
  <c r="J32" i="5"/>
  <c r="D25" i="10"/>
  <c r="D100" i="10"/>
  <c r="C35" i="6"/>
  <c r="Q161" i="10"/>
  <c r="S161" i="10" s="1"/>
  <c r="J43" i="6"/>
  <c r="D99" i="10"/>
  <c r="C34" i="6"/>
  <c r="Q184" i="10"/>
  <c r="S184" i="10" s="1"/>
  <c r="Q11" i="6"/>
  <c r="J44" i="8"/>
  <c r="Q234" i="10"/>
  <c r="S234" i="10" s="1"/>
  <c r="C40" i="5"/>
  <c r="Q64" i="10"/>
  <c r="S64" i="10" s="1"/>
  <c r="D159" i="10"/>
  <c r="J7" i="4"/>
  <c r="Q220" i="10"/>
  <c r="S220" i="10" s="1"/>
  <c r="J15" i="6"/>
  <c r="J2" i="4"/>
  <c r="D5" i="10"/>
  <c r="Q12" i="8"/>
  <c r="Q61" i="10"/>
  <c r="S61" i="10" s="1"/>
  <c r="D141" i="10"/>
  <c r="J36" i="5"/>
  <c r="J36" i="8"/>
  <c r="D168" i="10"/>
  <c r="O84" i="52"/>
  <c r="J45" i="6"/>
  <c r="Q166" i="10"/>
  <c r="S166" i="10" s="1"/>
  <c r="J11" i="8"/>
  <c r="Q97" i="10"/>
  <c r="S97" i="10" s="1"/>
  <c r="Q9" i="8"/>
  <c r="Q43" i="10"/>
  <c r="S43" i="10" s="1"/>
  <c r="C2" i="6"/>
  <c r="D43" i="10"/>
  <c r="Q25" i="10"/>
  <c r="S25" i="10" s="1"/>
  <c r="Q9" i="5"/>
  <c r="Q57" i="10"/>
  <c r="S57" i="10" s="1"/>
  <c r="J9" i="3"/>
  <c r="D179" i="10"/>
  <c r="C33" i="8"/>
  <c r="J34" i="8"/>
  <c r="D106" i="10"/>
  <c r="Q199" i="10"/>
  <c r="S199" i="10" s="1"/>
  <c r="O39" i="52"/>
  <c r="C42" i="7"/>
  <c r="O19" i="52"/>
  <c r="P19" i="52" s="1"/>
  <c r="Q19" i="52" s="1"/>
  <c r="R19" i="52" s="1"/>
  <c r="S19" i="52" s="1"/>
  <c r="T19" i="52" s="1"/>
  <c r="U19" i="52" s="1"/>
  <c r="V19" i="52" s="1"/>
  <c r="W19" i="52" s="1"/>
  <c r="X19" i="52" s="1"/>
  <c r="Y19" i="52" s="1"/>
  <c r="Z19" i="52" s="1"/>
  <c r="Q5" i="8"/>
  <c r="D73" i="10"/>
  <c r="Q127" i="10"/>
  <c r="S127" i="10" s="1"/>
  <c r="J11" i="7"/>
  <c r="Q47" i="10"/>
  <c r="S47" i="10" s="1"/>
  <c r="C38" i="3"/>
  <c r="Q7" i="4"/>
  <c r="O34" i="52"/>
  <c r="P34" i="52" s="1"/>
  <c r="Q34" i="52" s="1"/>
  <c r="R34" i="52" s="1"/>
  <c r="S34" i="52" s="1"/>
  <c r="T34" i="52" s="1"/>
  <c r="U34" i="52" s="1"/>
  <c r="V34" i="52" s="1"/>
  <c r="W34" i="52" s="1"/>
  <c r="X34" i="52" s="1"/>
  <c r="Y34" i="52" s="1"/>
  <c r="Z34" i="52" s="1"/>
  <c r="D152" i="10"/>
  <c r="O11" i="52"/>
  <c r="P11" i="52" s="1"/>
  <c r="Q11" i="52" s="1"/>
  <c r="R11" i="52" s="1"/>
  <c r="S11" i="52" s="1"/>
  <c r="T11" i="52" s="1"/>
  <c r="U11" i="52" s="1"/>
  <c r="V11" i="52" s="1"/>
  <c r="W11" i="52" s="1"/>
  <c r="X11" i="52" s="1"/>
  <c r="Y11" i="52" s="1"/>
  <c r="Z11" i="52" s="1"/>
  <c r="D55" i="10"/>
  <c r="Q2" i="4"/>
  <c r="D123" i="10"/>
  <c r="J4" i="6"/>
  <c r="J39" i="6"/>
  <c r="Q17" i="10"/>
  <c r="S17" i="10" s="1"/>
  <c r="C37" i="6"/>
  <c r="D165" i="10"/>
  <c r="D41" i="10"/>
  <c r="C3" i="3"/>
  <c r="J12" i="4"/>
  <c r="Q69" i="10"/>
  <c r="S69" i="10" s="1"/>
  <c r="Q13" i="8"/>
  <c r="O81" i="52"/>
  <c r="P81" i="52" s="1"/>
  <c r="Q81" i="52" s="1"/>
  <c r="R81" i="52" s="1"/>
  <c r="S81" i="52" s="1"/>
  <c r="T81" i="52" s="1"/>
  <c r="U81" i="52" s="1"/>
  <c r="V81" i="52" s="1"/>
  <c r="W81" i="52" s="1"/>
  <c r="X81" i="52" s="1"/>
  <c r="Y81" i="52" s="1"/>
  <c r="Z81" i="52" s="1"/>
  <c r="Q83" i="10"/>
  <c r="S83" i="10" s="1"/>
  <c r="Q26" i="10"/>
  <c r="S26" i="10" s="1"/>
  <c r="C8" i="5"/>
  <c r="Q95" i="10"/>
  <c r="C42" i="5"/>
  <c r="C40" i="3"/>
  <c r="Q119" i="10"/>
  <c r="S119" i="10" s="1"/>
  <c r="E161" i="10"/>
  <c r="G161" i="10" s="1"/>
  <c r="F161" i="10" s="1"/>
  <c r="D4" i="6"/>
  <c r="F4" i="6" s="1"/>
  <c r="G4" i="6" s="1"/>
  <c r="Q37" i="10"/>
  <c r="S37" i="10" s="1"/>
  <c r="C38" i="7"/>
  <c r="C8" i="4"/>
  <c r="Q24" i="10"/>
  <c r="S24" i="10" s="1"/>
  <c r="D21" i="10"/>
  <c r="J33" i="5"/>
  <c r="Q58" i="10"/>
  <c r="S58" i="10" s="1"/>
  <c r="C13" i="5"/>
  <c r="D92" i="10"/>
  <c r="C36" i="4"/>
  <c r="Q4" i="5"/>
  <c r="D94" i="10"/>
  <c r="Q110" i="10"/>
  <c r="S110" i="10" s="1"/>
  <c r="J42" i="4"/>
  <c r="D22" i="10"/>
  <c r="C32" i="3"/>
  <c r="C4" i="3"/>
  <c r="D102" i="10"/>
  <c r="Q10" i="3"/>
  <c r="Q74" i="10"/>
  <c r="S74" i="10" s="1"/>
  <c r="J40" i="8"/>
  <c r="Q126" i="10"/>
  <c r="S126" i="10" s="1"/>
  <c r="D109" i="10"/>
  <c r="J2" i="5"/>
  <c r="Q8" i="4"/>
  <c r="Q16" i="10"/>
  <c r="S16" i="10" s="1"/>
  <c r="Q107" i="10"/>
  <c r="J42" i="7"/>
  <c r="C15" i="7"/>
  <c r="Q116" i="10"/>
  <c r="S116" i="10" s="1"/>
  <c r="D7" i="10"/>
  <c r="C2" i="7"/>
  <c r="E2" i="7" s="1"/>
  <c r="Q12" i="3"/>
  <c r="Q154" i="10"/>
  <c r="S154" i="10" s="1"/>
  <c r="J8" i="3"/>
  <c r="Q9" i="10"/>
  <c r="S9" i="10" s="1"/>
  <c r="C10" i="5"/>
  <c r="O33" i="52"/>
  <c r="Q174" i="10"/>
  <c r="S174" i="10" s="1"/>
  <c r="D93" i="10"/>
  <c r="J37" i="7"/>
  <c r="S8" i="3"/>
  <c r="U8" i="3"/>
  <c r="AO88" i="52"/>
  <c r="BB88" i="52"/>
  <c r="CM88" i="52" s="1"/>
  <c r="CY88" i="52" s="1"/>
  <c r="BZ88" i="52" s="1"/>
  <c r="N44" i="4"/>
  <c r="L44" i="4"/>
  <c r="L42" i="6"/>
  <c r="N42" i="6"/>
  <c r="Q95" i="52"/>
  <c r="BB95" i="52"/>
  <c r="CM95" i="52" s="1"/>
  <c r="CY95" i="52" s="1"/>
  <c r="BZ95" i="52" s="1"/>
  <c r="N41" i="6"/>
  <c r="L41" i="6"/>
  <c r="E2" i="5"/>
  <c r="G10" i="3"/>
  <c r="E10" i="3"/>
  <c r="U8" i="5"/>
  <c r="S8" i="5"/>
  <c r="N8" i="6"/>
  <c r="L8" i="6"/>
  <c r="G43" i="5"/>
  <c r="E43" i="5"/>
  <c r="S10" i="8"/>
  <c r="U10" i="8"/>
  <c r="E154" i="10"/>
  <c r="E93" i="10"/>
  <c r="G93" i="10" s="1"/>
  <c r="E69" i="10"/>
  <c r="E101" i="10"/>
  <c r="G101" i="10" s="1"/>
  <c r="F101" i="10" s="1"/>
  <c r="E132" i="10"/>
  <c r="G132" i="10" s="1"/>
  <c r="E176" i="10"/>
  <c r="G176" i="10" s="1"/>
  <c r="E165" i="10"/>
  <c r="G165" i="10" s="1"/>
  <c r="D2" i="45"/>
  <c r="D7" i="45" s="1"/>
  <c r="E7" i="45" s="1"/>
  <c r="E158" i="10"/>
  <c r="G158" i="10" s="1"/>
  <c r="F158" i="10" s="1"/>
  <c r="E153" i="10"/>
  <c r="E85" i="10"/>
  <c r="F85" i="10" s="1"/>
  <c r="E159" i="10"/>
  <c r="AM76" i="52"/>
  <c r="E164" i="10"/>
  <c r="G164" i="10" s="1"/>
  <c r="F164" i="10" s="1"/>
  <c r="AM75" i="52"/>
  <c r="E172" i="10"/>
  <c r="AN70" i="52" l="1"/>
  <c r="AN99" i="52"/>
  <c r="E36" i="8"/>
  <c r="F153" i="10"/>
  <c r="F172" i="10"/>
  <c r="F93" i="10"/>
  <c r="E4" i="7"/>
  <c r="S107" i="10"/>
  <c r="E33" i="3"/>
  <c r="L2" i="8"/>
  <c r="F91" i="10"/>
  <c r="AN53" i="52"/>
  <c r="F176" i="10"/>
  <c r="F69" i="10"/>
  <c r="L40" i="4"/>
  <c r="BY88" i="52"/>
  <c r="DL88" i="52" s="1"/>
  <c r="F88" i="52" s="1"/>
  <c r="S6" i="4"/>
  <c r="G3" i="5"/>
  <c r="AM81" i="52"/>
  <c r="F165" i="10"/>
  <c r="BA53" i="52"/>
  <c r="CL53" i="52" s="1"/>
  <c r="CX53" i="52" s="1"/>
  <c r="D34" i="8"/>
  <c r="F34" i="8" s="1"/>
  <c r="G34" i="8" s="1"/>
  <c r="E170" i="10"/>
  <c r="G170" i="10" s="1"/>
  <c r="F170" i="10" s="1"/>
  <c r="R3" i="8"/>
  <c r="T3" i="8" s="1"/>
  <c r="U3" i="8" s="1"/>
  <c r="E62" i="10"/>
  <c r="G62" i="10" s="1"/>
  <c r="F62" i="10" s="1"/>
  <c r="D80" i="10"/>
  <c r="C4" i="4"/>
  <c r="O41" i="52"/>
  <c r="Q212" i="10"/>
  <c r="S212" i="10" s="1"/>
  <c r="Q9" i="4"/>
  <c r="Q221" i="10"/>
  <c r="S221" i="10" s="1"/>
  <c r="J14" i="7"/>
  <c r="Q32" i="10"/>
  <c r="S32" i="10" s="1"/>
  <c r="C10" i="7"/>
  <c r="E5" i="10"/>
  <c r="F5" i="10" s="1"/>
  <c r="K2" i="4"/>
  <c r="D34" i="6"/>
  <c r="F34" i="6" s="1"/>
  <c r="G34" i="6" s="1"/>
  <c r="E99" i="10"/>
  <c r="G99" i="10" s="1"/>
  <c r="F99" i="10" s="1"/>
  <c r="E11" i="10"/>
  <c r="G11" i="10" s="1"/>
  <c r="F11" i="10" s="1"/>
  <c r="K32" i="8"/>
  <c r="Q6" i="6"/>
  <c r="D181" i="10"/>
  <c r="R4" i="4"/>
  <c r="U4" i="4" s="1"/>
  <c r="E113" i="10"/>
  <c r="F113" i="10" s="1"/>
  <c r="BA81" i="52"/>
  <c r="AN81" i="52"/>
  <c r="E125" i="10"/>
  <c r="G125" i="10" s="1"/>
  <c r="F125" i="10" s="1"/>
  <c r="K4" i="7"/>
  <c r="M4" i="7" s="1"/>
  <c r="N4" i="7" s="1"/>
  <c r="K33" i="5"/>
  <c r="N33" i="5" s="1"/>
  <c r="E21" i="10"/>
  <c r="F21" i="10" s="1"/>
  <c r="E89" i="10"/>
  <c r="F89" i="10" s="1"/>
  <c r="K34" i="4"/>
  <c r="N34" i="4" s="1"/>
  <c r="U10" i="3"/>
  <c r="S10" i="3"/>
  <c r="G8" i="4"/>
  <c r="E8" i="4"/>
  <c r="E104" i="10"/>
  <c r="G104" i="10" s="1"/>
  <c r="F104" i="10" s="1"/>
  <c r="K5" i="8"/>
  <c r="M5" i="8" s="1"/>
  <c r="N5" i="8" s="1"/>
  <c r="AM12" i="52"/>
  <c r="E64" i="10"/>
  <c r="G64" i="10" s="1"/>
  <c r="F64" i="10" s="1"/>
  <c r="K35" i="8"/>
  <c r="M35" i="8" s="1"/>
  <c r="N35" i="8" s="1"/>
  <c r="E42" i="10"/>
  <c r="F42" i="10" s="1"/>
  <c r="K4" i="3"/>
  <c r="N4" i="3" s="1"/>
  <c r="D33" i="7"/>
  <c r="F33" i="7" s="1"/>
  <c r="G33" i="7" s="1"/>
  <c r="E112" i="10"/>
  <c r="G112" i="10" s="1"/>
  <c r="F112" i="10" s="1"/>
  <c r="E148" i="10"/>
  <c r="G148" i="10" s="1"/>
  <c r="F148" i="10" s="1"/>
  <c r="D34" i="7"/>
  <c r="F34" i="7" s="1"/>
  <c r="G34" i="7" s="1"/>
  <c r="K6" i="8"/>
  <c r="M6" i="8" s="1"/>
  <c r="N6" i="8" s="1"/>
  <c r="E143" i="10"/>
  <c r="G143" i="10" s="1"/>
  <c r="F143" i="10" s="1"/>
  <c r="D6" i="5"/>
  <c r="G6" i="5" s="1"/>
  <c r="E137" i="10"/>
  <c r="F137" i="10" s="1"/>
  <c r="AM52" i="52"/>
  <c r="E118" i="10"/>
  <c r="G118" i="10" s="1"/>
  <c r="F118" i="10" s="1"/>
  <c r="R2" i="7"/>
  <c r="D5" i="8"/>
  <c r="F5" i="8" s="1"/>
  <c r="G5" i="8" s="1"/>
  <c r="E63" i="10"/>
  <c r="G63" i="10" s="1"/>
  <c r="F63" i="10" s="1"/>
  <c r="K2" i="7"/>
  <c r="E81" i="10"/>
  <c r="G81" i="10" s="1"/>
  <c r="F81" i="10" s="1"/>
  <c r="E168" i="10"/>
  <c r="G168" i="10" s="1"/>
  <c r="F168" i="10" s="1"/>
  <c r="K36" i="8"/>
  <c r="M36" i="8" s="1"/>
  <c r="N36" i="8" s="1"/>
  <c r="C37" i="7"/>
  <c r="D122" i="10"/>
  <c r="C41" i="8"/>
  <c r="Q72" i="10"/>
  <c r="S72" i="10" s="1"/>
  <c r="Q137" i="10"/>
  <c r="S137" i="10" s="1"/>
  <c r="C41" i="3"/>
  <c r="D167" i="10"/>
  <c r="C37" i="8"/>
  <c r="J7" i="3"/>
  <c r="D124" i="10"/>
  <c r="J7" i="5"/>
  <c r="D96" i="10"/>
  <c r="Q85" i="10"/>
  <c r="S85" i="10" s="1"/>
  <c r="J38" i="4"/>
  <c r="D40" i="10"/>
  <c r="C32" i="7"/>
  <c r="F159" i="10"/>
  <c r="D35" i="6"/>
  <c r="F35" i="6" s="1"/>
  <c r="G35" i="6" s="1"/>
  <c r="E100" i="10"/>
  <c r="G100" i="10" s="1"/>
  <c r="F100" i="10" s="1"/>
  <c r="E18" i="10"/>
  <c r="G18" i="10" s="1"/>
  <c r="F18" i="10" s="1"/>
  <c r="AM10" i="52"/>
  <c r="K33" i="8"/>
  <c r="M33" i="8" s="1"/>
  <c r="N33" i="8" s="1"/>
  <c r="E131" i="10"/>
  <c r="F131" i="10" s="1"/>
  <c r="K6" i="3"/>
  <c r="N6" i="3" s="1"/>
  <c r="E110" i="10"/>
  <c r="F110" i="10" s="1"/>
  <c r="K36" i="4"/>
  <c r="N36" i="4" s="1"/>
  <c r="D35" i="8"/>
  <c r="F35" i="8" s="1"/>
  <c r="G35" i="8" s="1"/>
  <c r="E178" i="10"/>
  <c r="G178" i="10" s="1"/>
  <c r="F178" i="10" s="1"/>
  <c r="R4" i="6"/>
  <c r="T4" i="6" s="1"/>
  <c r="U4" i="6" s="1"/>
  <c r="E26" i="10"/>
  <c r="G26" i="10" s="1"/>
  <c r="F26" i="10" s="1"/>
  <c r="C6" i="4"/>
  <c r="D133" i="10"/>
  <c r="Q14" i="6"/>
  <c r="Q194" i="10"/>
  <c r="S194" i="10" s="1"/>
  <c r="Q13" i="5"/>
  <c r="Q99" i="10"/>
  <c r="S99" i="10" s="1"/>
  <c r="Q103" i="10"/>
  <c r="S103" i="10" s="1"/>
  <c r="C41" i="4"/>
  <c r="C9" i="4"/>
  <c r="Q20" i="10"/>
  <c r="S20" i="10" s="1"/>
  <c r="E48" i="10"/>
  <c r="G48" i="10" s="1"/>
  <c r="F48" i="10" s="1"/>
  <c r="R6" i="8"/>
  <c r="T6" i="8" s="1"/>
  <c r="U6" i="8" s="1"/>
  <c r="E65" i="10"/>
  <c r="F65" i="10" s="1"/>
  <c r="D35" i="3"/>
  <c r="G35" i="3" s="1"/>
  <c r="D44" i="3"/>
  <c r="G44" i="3" s="1"/>
  <c r="R237" i="10"/>
  <c r="S237" i="10" s="1"/>
  <c r="J42" i="8"/>
  <c r="Q80" i="10"/>
  <c r="S80" i="10" s="1"/>
  <c r="D39" i="5"/>
  <c r="E39" i="5" s="1"/>
  <c r="R124" i="10"/>
  <c r="S124" i="10" s="1"/>
  <c r="E152" i="10"/>
  <c r="F152" i="10" s="1"/>
  <c r="AM34" i="52"/>
  <c r="K4" i="6"/>
  <c r="M4" i="6" s="1"/>
  <c r="N4" i="6" s="1"/>
  <c r="E123" i="10"/>
  <c r="G123" i="10" s="1"/>
  <c r="F123" i="10" s="1"/>
  <c r="D42" i="5"/>
  <c r="G42" i="5" s="1"/>
  <c r="R95" i="10"/>
  <c r="S95" i="10" s="1"/>
  <c r="E90" i="10"/>
  <c r="G90" i="10" s="1"/>
  <c r="F90" i="10" s="1"/>
  <c r="R4" i="7"/>
  <c r="T4" i="7" s="1"/>
  <c r="U4" i="7" s="1"/>
  <c r="E169" i="10"/>
  <c r="G169" i="10" s="1"/>
  <c r="F169" i="10" s="1"/>
  <c r="K6" i="7"/>
  <c r="M6" i="7" s="1"/>
  <c r="N6" i="7" s="1"/>
  <c r="D4" i="3"/>
  <c r="G4" i="3" s="1"/>
  <c r="E102" i="10"/>
  <c r="F102" i="10" s="1"/>
  <c r="E36" i="10"/>
  <c r="G36" i="10" s="1"/>
  <c r="F36" i="10" s="1"/>
  <c r="K35" i="7"/>
  <c r="M35" i="7" s="1"/>
  <c r="N35" i="7" s="1"/>
  <c r="R95" i="52"/>
  <c r="P33" i="52"/>
  <c r="AM33" i="52"/>
  <c r="L42" i="4"/>
  <c r="N42" i="4"/>
  <c r="E38" i="7"/>
  <c r="G38" i="7"/>
  <c r="E8" i="5"/>
  <c r="G8" i="5"/>
  <c r="S13" i="8"/>
  <c r="U13" i="8"/>
  <c r="L39" i="6"/>
  <c r="N39" i="6"/>
  <c r="E42" i="7"/>
  <c r="G42" i="7"/>
  <c r="N11" i="8"/>
  <c r="L11" i="8"/>
  <c r="U11" i="6"/>
  <c r="S11" i="6"/>
  <c r="N43" i="6"/>
  <c r="L43" i="6"/>
  <c r="L33" i="8"/>
  <c r="U9" i="3"/>
  <c r="S9" i="3"/>
  <c r="N42" i="5"/>
  <c r="L42" i="5"/>
  <c r="G14" i="3"/>
  <c r="E14" i="3"/>
  <c r="M2" i="6"/>
  <c r="N2" i="6" s="1"/>
  <c r="DL40" i="52"/>
  <c r="BA69" i="52"/>
  <c r="AO95" i="52"/>
  <c r="Q53" i="52"/>
  <c r="BB53" i="52"/>
  <c r="CM53" i="52" s="1"/>
  <c r="CY53" i="52" s="1"/>
  <c r="BZ53" i="52" s="1"/>
  <c r="G9" i="7"/>
  <c r="E9" i="7"/>
  <c r="L3" i="8"/>
  <c r="P72" i="52"/>
  <c r="AM72" i="52"/>
  <c r="L12" i="3"/>
  <c r="N12" i="3"/>
  <c r="E9" i="8"/>
  <c r="G9" i="8"/>
  <c r="BA70" i="52"/>
  <c r="P94" i="52"/>
  <c r="AM94" i="52"/>
  <c r="L11" i="4"/>
  <c r="N11" i="4"/>
  <c r="G9" i="6"/>
  <c r="E9" i="6"/>
  <c r="P24" i="52"/>
  <c r="AM24" i="52"/>
  <c r="BA24" i="52" s="1"/>
  <c r="L9" i="4"/>
  <c r="N9" i="4"/>
  <c r="E11" i="7"/>
  <c r="G11" i="7"/>
  <c r="N12" i="6"/>
  <c r="L12" i="6"/>
  <c r="E5" i="8"/>
  <c r="S11" i="8"/>
  <c r="U11" i="8"/>
  <c r="E6" i="6"/>
  <c r="AN35" i="52"/>
  <c r="N43" i="5"/>
  <c r="L43" i="5"/>
  <c r="E38" i="4"/>
  <c r="G38" i="4"/>
  <c r="E11" i="4"/>
  <c r="G11" i="4"/>
  <c r="L13" i="3"/>
  <c r="N13" i="3"/>
  <c r="N43" i="7"/>
  <c r="L43" i="7"/>
  <c r="N10" i="7"/>
  <c r="L10" i="7"/>
  <c r="E34" i="7"/>
  <c r="L32" i="8"/>
  <c r="G39" i="5"/>
  <c r="N43" i="4"/>
  <c r="L43" i="4"/>
  <c r="U11" i="4"/>
  <c r="S11" i="4"/>
  <c r="G33" i="3"/>
  <c r="N34" i="7"/>
  <c r="M2" i="8"/>
  <c r="N2" i="8" s="1"/>
  <c r="E36" i="5"/>
  <c r="U8" i="8"/>
  <c r="S8" i="8"/>
  <c r="U10" i="5"/>
  <c r="S10" i="5"/>
  <c r="U10" i="7"/>
  <c r="S10" i="7"/>
  <c r="N39" i="8"/>
  <c r="L39" i="8"/>
  <c r="L41" i="5"/>
  <c r="N41" i="5"/>
  <c r="BA99" i="52"/>
  <c r="G40" i="7"/>
  <c r="E40" i="7"/>
  <c r="N38" i="5"/>
  <c r="L38" i="5"/>
  <c r="G10" i="8"/>
  <c r="E10" i="8"/>
  <c r="N41" i="7"/>
  <c r="L41" i="7"/>
  <c r="L6" i="8"/>
  <c r="U6" i="4"/>
  <c r="F78" i="10"/>
  <c r="R3" i="5"/>
  <c r="U3" i="5" s="1"/>
  <c r="E97" i="10"/>
  <c r="F97" i="10" s="1"/>
  <c r="Q173" i="10"/>
  <c r="S173" i="10" s="1"/>
  <c r="J14" i="3"/>
  <c r="C41" i="5"/>
  <c r="Q100" i="10"/>
  <c r="S100" i="10" s="1"/>
  <c r="O43" i="52"/>
  <c r="Q5" i="10"/>
  <c r="S5" i="10" s="1"/>
  <c r="C8" i="7"/>
  <c r="C34" i="3"/>
  <c r="D49" i="10"/>
  <c r="D32" i="8"/>
  <c r="E39" i="10"/>
  <c r="G39" i="10" s="1"/>
  <c r="F39" i="10" s="1"/>
  <c r="E56" i="10"/>
  <c r="G56" i="10" s="1"/>
  <c r="F56" i="10" s="1"/>
  <c r="D33" i="6"/>
  <c r="F33" i="6" s="1"/>
  <c r="G33" i="6" s="1"/>
  <c r="Q153" i="10"/>
  <c r="S153" i="10" s="1"/>
  <c r="J41" i="8"/>
  <c r="D3" i="7"/>
  <c r="F3" i="7" s="1"/>
  <c r="G3" i="7" s="1"/>
  <c r="E27" i="10"/>
  <c r="G27" i="10" s="1"/>
  <c r="F27" i="10" s="1"/>
  <c r="E70" i="10"/>
  <c r="G70" i="10" s="1"/>
  <c r="F70" i="10" s="1"/>
  <c r="K3" i="7"/>
  <c r="M3" i="7" s="1"/>
  <c r="N3" i="7" s="1"/>
  <c r="E35" i="10"/>
  <c r="F35" i="10" s="1"/>
  <c r="K32" i="3"/>
  <c r="E54" i="10"/>
  <c r="G54" i="10" s="1"/>
  <c r="F54" i="10" s="1"/>
  <c r="K35" i="6"/>
  <c r="M35" i="6" s="1"/>
  <c r="N35" i="6" s="1"/>
  <c r="K3" i="3"/>
  <c r="N3" i="3" s="1"/>
  <c r="E29" i="10"/>
  <c r="F29" i="10" s="1"/>
  <c r="D5" i="6"/>
  <c r="F5" i="6" s="1"/>
  <c r="G5" i="6" s="1"/>
  <c r="E173" i="10"/>
  <c r="G173" i="10" s="1"/>
  <c r="F173" i="10" s="1"/>
  <c r="D32" i="5"/>
  <c r="E38" i="10"/>
  <c r="F38" i="10" s="1"/>
  <c r="E30" i="10"/>
  <c r="G30" i="10" s="1"/>
  <c r="F30" i="10" s="1"/>
  <c r="D36" i="7"/>
  <c r="F36" i="7" s="1"/>
  <c r="G36" i="7" s="1"/>
  <c r="AN75" i="52"/>
  <c r="BA75" i="52"/>
  <c r="D36" i="3"/>
  <c r="G36" i="3" s="1"/>
  <c r="E119" i="10"/>
  <c r="F119" i="10" s="1"/>
  <c r="R31" i="10"/>
  <c r="S31" i="10" s="1"/>
  <c r="K11" i="6"/>
  <c r="L11" i="6" s="1"/>
  <c r="R4" i="3"/>
  <c r="U4" i="3" s="1"/>
  <c r="E74" i="10"/>
  <c r="F74" i="10" s="1"/>
  <c r="R5" i="4"/>
  <c r="U5" i="4" s="1"/>
  <c r="E28" i="10"/>
  <c r="F28" i="10" s="1"/>
  <c r="AN76" i="52"/>
  <c r="BA76" i="52"/>
  <c r="E127" i="10"/>
  <c r="G127" i="10" s="1"/>
  <c r="F127" i="10" s="1"/>
  <c r="K4" i="8"/>
  <c r="M4" i="8" s="1"/>
  <c r="N4" i="8" s="1"/>
  <c r="E141" i="10"/>
  <c r="F141" i="10" s="1"/>
  <c r="K36" i="5"/>
  <c r="N36" i="5" s="1"/>
  <c r="D59" i="10"/>
  <c r="O20" i="52"/>
  <c r="P20" i="52" s="1"/>
  <c r="Q20" i="52" s="1"/>
  <c r="R20" i="52" s="1"/>
  <c r="S20" i="52" s="1"/>
  <c r="T20" i="52" s="1"/>
  <c r="U20" i="52" s="1"/>
  <c r="V20" i="52" s="1"/>
  <c r="W20" i="52" s="1"/>
  <c r="X20" i="52" s="1"/>
  <c r="Y20" i="52" s="1"/>
  <c r="Z20" i="52" s="1"/>
  <c r="C34" i="5"/>
  <c r="C4" i="8"/>
  <c r="D120" i="10"/>
  <c r="Q5" i="3"/>
  <c r="D107" i="10"/>
  <c r="C40" i="8"/>
  <c r="Q93" i="10"/>
  <c r="S93" i="10" s="1"/>
  <c r="Q15" i="10"/>
  <c r="S15" i="10" s="1"/>
  <c r="C39" i="4"/>
  <c r="C15" i="4"/>
  <c r="Q213" i="10"/>
  <c r="S213" i="10" s="1"/>
  <c r="O93" i="52"/>
  <c r="P93" i="52" s="1"/>
  <c r="Q93" i="52" s="1"/>
  <c r="R93" i="52" s="1"/>
  <c r="S93" i="52" s="1"/>
  <c r="T93" i="52" s="1"/>
  <c r="U93" i="52" s="1"/>
  <c r="V93" i="52" s="1"/>
  <c r="W93" i="52" s="1"/>
  <c r="X93" i="52" s="1"/>
  <c r="Y93" i="52" s="1"/>
  <c r="Z93" i="52" s="1"/>
  <c r="E24" i="10"/>
  <c r="F24" i="10" s="1"/>
  <c r="R3" i="3"/>
  <c r="U3" i="3" s="1"/>
  <c r="K6" i="4"/>
  <c r="N6" i="4" s="1"/>
  <c r="E117" i="10"/>
  <c r="F117" i="10" s="1"/>
  <c r="E15" i="10"/>
  <c r="F15" i="10" s="1"/>
  <c r="K3" i="4"/>
  <c r="N3" i="4" s="1"/>
  <c r="K32" i="5"/>
  <c r="L32" i="5" s="1"/>
  <c r="E25" i="10"/>
  <c r="F25" i="10" s="1"/>
  <c r="E149" i="10"/>
  <c r="F149" i="10" s="1"/>
  <c r="D5" i="3"/>
  <c r="G5" i="3" s="1"/>
  <c r="Q5" i="5"/>
  <c r="D135" i="10"/>
  <c r="O58" i="52"/>
  <c r="P58" i="52" s="1"/>
  <c r="Q58" i="52" s="1"/>
  <c r="R58" i="52" s="1"/>
  <c r="S58" i="52" s="1"/>
  <c r="T58" i="52" s="1"/>
  <c r="U58" i="52" s="1"/>
  <c r="V58" i="52" s="1"/>
  <c r="W58" i="52" s="1"/>
  <c r="X58" i="52" s="1"/>
  <c r="Y58" i="52" s="1"/>
  <c r="Z58" i="52" s="1"/>
  <c r="K5" i="3"/>
  <c r="N5" i="3" s="1"/>
  <c r="E51" i="10"/>
  <c r="F51" i="10" s="1"/>
  <c r="E72" i="10"/>
  <c r="G72" i="10" s="1"/>
  <c r="F72" i="10" s="1"/>
  <c r="D35" i="7"/>
  <c r="F35" i="7" s="1"/>
  <c r="G35" i="7" s="1"/>
  <c r="K32" i="4"/>
  <c r="L32" i="4" s="1"/>
  <c r="E68" i="10"/>
  <c r="F68" i="10" s="1"/>
  <c r="E33" i="10"/>
  <c r="F33" i="10" s="1"/>
  <c r="K35" i="3"/>
  <c r="N35" i="3" s="1"/>
  <c r="D33" i="5"/>
  <c r="G33" i="5" s="1"/>
  <c r="E66" i="10"/>
  <c r="F66" i="10" s="1"/>
  <c r="E129" i="10"/>
  <c r="F129" i="10" s="1"/>
  <c r="D5" i="5"/>
  <c r="G5" i="5" s="1"/>
  <c r="K35" i="5"/>
  <c r="N35" i="5" s="1"/>
  <c r="E155" i="10"/>
  <c r="F155" i="10" s="1"/>
  <c r="E82" i="10"/>
  <c r="F82" i="10" s="1"/>
  <c r="K34" i="5"/>
  <c r="N34" i="5" s="1"/>
  <c r="E8" i="10"/>
  <c r="F8" i="10" s="1"/>
  <c r="D2" i="4"/>
  <c r="K4" i="5"/>
  <c r="N4" i="5" s="1"/>
  <c r="E134" i="10"/>
  <c r="F134" i="10" s="1"/>
  <c r="E52" i="10"/>
  <c r="G52" i="10" s="1"/>
  <c r="F52" i="10" s="1"/>
  <c r="D5" i="7"/>
  <c r="F5" i="7" s="1"/>
  <c r="G5" i="7" s="1"/>
  <c r="AM23" i="52"/>
  <c r="R4" i="5"/>
  <c r="U4" i="5" s="1"/>
  <c r="E94" i="10"/>
  <c r="F94" i="10" s="1"/>
  <c r="E44" i="10"/>
  <c r="F44" i="10" s="1"/>
  <c r="D4" i="5"/>
  <c r="G4" i="5" s="1"/>
  <c r="R2" i="6"/>
  <c r="S2" i="6" s="1"/>
  <c r="E6" i="10"/>
  <c r="G6" i="10" s="1"/>
  <c r="F6" i="10" s="1"/>
  <c r="D6" i="8"/>
  <c r="F6" i="8" s="1"/>
  <c r="G6" i="8" s="1"/>
  <c r="E114" i="10"/>
  <c r="G114" i="10" s="1"/>
  <c r="F114" i="10" s="1"/>
  <c r="D6" i="7"/>
  <c r="F6" i="7" s="1"/>
  <c r="G6" i="7" s="1"/>
  <c r="E76" i="10"/>
  <c r="G76" i="10" s="1"/>
  <c r="F76" i="10" s="1"/>
  <c r="E79" i="10"/>
  <c r="F79" i="10" s="1"/>
  <c r="K5" i="5"/>
  <c r="N5" i="5" s="1"/>
  <c r="AM29" i="52"/>
  <c r="E139" i="10"/>
  <c r="F139" i="10" s="1"/>
  <c r="D6" i="3"/>
  <c r="G6" i="3" s="1"/>
  <c r="E163" i="10"/>
  <c r="G163" i="10" s="1"/>
  <c r="F163" i="10" s="1"/>
  <c r="R5" i="7"/>
  <c r="T5" i="7" s="1"/>
  <c r="U5" i="7" s="1"/>
  <c r="R3" i="7"/>
  <c r="T3" i="7" s="1"/>
  <c r="U3" i="7" s="1"/>
  <c r="E67" i="10"/>
  <c r="G67" i="10" s="1"/>
  <c r="F67" i="10" s="1"/>
  <c r="L5" i="6"/>
  <c r="G10" i="5"/>
  <c r="E10" i="5"/>
  <c r="U12" i="3"/>
  <c r="S12" i="3"/>
  <c r="U8" i="4"/>
  <c r="S8" i="4"/>
  <c r="L40" i="8"/>
  <c r="N40" i="8"/>
  <c r="E40" i="3"/>
  <c r="G40" i="3"/>
  <c r="G38" i="3"/>
  <c r="E38" i="3"/>
  <c r="P39" i="52"/>
  <c r="AM39" i="52"/>
  <c r="S9" i="5"/>
  <c r="U9" i="5"/>
  <c r="S12" i="8"/>
  <c r="U12" i="8"/>
  <c r="E40" i="5"/>
  <c r="G40" i="5"/>
  <c r="L4" i="3"/>
  <c r="AO40" i="52"/>
  <c r="BB40" i="52"/>
  <c r="Q69" i="52"/>
  <c r="BB69" i="52"/>
  <c r="CM69" i="52" s="1"/>
  <c r="CY69" i="52" s="1"/>
  <c r="BZ69" i="52" s="1"/>
  <c r="L36" i="7"/>
  <c r="L2" i="6"/>
  <c r="E12" i="4"/>
  <c r="G12" i="4"/>
  <c r="L38" i="3"/>
  <c r="N38" i="3"/>
  <c r="L39" i="3"/>
  <c r="N39" i="3"/>
  <c r="E32" i="5"/>
  <c r="N44" i="3"/>
  <c r="L44" i="3"/>
  <c r="E38" i="6"/>
  <c r="G38" i="6"/>
  <c r="G8" i="6"/>
  <c r="E8" i="6"/>
  <c r="Q70" i="52"/>
  <c r="AO70" i="52" s="1"/>
  <c r="BB70" i="52"/>
  <c r="CM70" i="52" s="1"/>
  <c r="CY70" i="52" s="1"/>
  <c r="BZ70" i="52" s="1"/>
  <c r="E39" i="8"/>
  <c r="G39" i="8"/>
  <c r="N40" i="7"/>
  <c r="L40" i="7"/>
  <c r="P56" i="52"/>
  <c r="AM56" i="52"/>
  <c r="BA56" i="52" s="1"/>
  <c r="G9" i="3"/>
  <c r="E9" i="3"/>
  <c r="AN66" i="52"/>
  <c r="N39" i="7"/>
  <c r="L39" i="7"/>
  <c r="E43" i="6"/>
  <c r="G43" i="6"/>
  <c r="N40" i="3"/>
  <c r="L40" i="3"/>
  <c r="L43" i="8"/>
  <c r="N43" i="8"/>
  <c r="S2" i="7"/>
  <c r="M32" i="7"/>
  <c r="N32" i="7" s="1"/>
  <c r="AN44" i="52"/>
  <c r="BA35" i="52"/>
  <c r="E3" i="5"/>
  <c r="F53" i="10"/>
  <c r="L9" i="5"/>
  <c r="N9" i="5"/>
  <c r="L11" i="5"/>
  <c r="N11" i="5"/>
  <c r="E12" i="5"/>
  <c r="G12" i="5"/>
  <c r="N14" i="8"/>
  <c r="L14" i="8"/>
  <c r="F87" i="10"/>
  <c r="AN22" i="52"/>
  <c r="BA22" i="52"/>
  <c r="F154" i="10"/>
  <c r="S14" i="3"/>
  <c r="U14" i="3"/>
  <c r="S10" i="6"/>
  <c r="U10" i="6"/>
  <c r="S4" i="7"/>
  <c r="N8" i="4"/>
  <c r="L8" i="4"/>
  <c r="E44" i="3"/>
  <c r="G44" i="7"/>
  <c r="E44" i="7"/>
  <c r="Q99" i="52"/>
  <c r="BB99" i="52"/>
  <c r="CM99" i="52" s="1"/>
  <c r="CY99" i="52" s="1"/>
  <c r="BZ99" i="52" s="1"/>
  <c r="S12" i="5"/>
  <c r="U12" i="5"/>
  <c r="E13" i="8"/>
  <c r="G13" i="8"/>
  <c r="E39" i="3"/>
  <c r="G39" i="3"/>
  <c r="E6" i="5"/>
  <c r="E34" i="8"/>
  <c r="E10" i="4"/>
  <c r="G10" i="4"/>
  <c r="S6" i="8"/>
  <c r="G39" i="7"/>
  <c r="E39" i="7"/>
  <c r="F86" i="10"/>
  <c r="AN17" i="52"/>
  <c r="BA17" i="52"/>
  <c r="BY95" i="52"/>
  <c r="E179" i="10"/>
  <c r="G179" i="10" s="1"/>
  <c r="F179" i="10" s="1"/>
  <c r="D33" i="8"/>
  <c r="F33" i="8" s="1"/>
  <c r="G33" i="8" s="1"/>
  <c r="K6" i="5"/>
  <c r="N6" i="5" s="1"/>
  <c r="E140" i="10"/>
  <c r="F140" i="10" s="1"/>
  <c r="E111" i="10"/>
  <c r="F111" i="10" s="1"/>
  <c r="R6" i="3"/>
  <c r="U6" i="3" s="1"/>
  <c r="Q14" i="8"/>
  <c r="Q94" i="10"/>
  <c r="S94" i="10" s="1"/>
  <c r="Q19" i="10"/>
  <c r="S19" i="10" s="1"/>
  <c r="C9" i="5"/>
  <c r="J10" i="3"/>
  <c r="Q56" i="10"/>
  <c r="S56" i="10" s="1"/>
  <c r="C34" i="4"/>
  <c r="D157" i="10"/>
  <c r="Q230" i="10"/>
  <c r="S230" i="10" s="1"/>
  <c r="J45" i="4"/>
  <c r="Q147" i="10"/>
  <c r="S147" i="10" s="1"/>
  <c r="J41" i="3"/>
  <c r="J13" i="4"/>
  <c r="Q112" i="10"/>
  <c r="S112" i="10" s="1"/>
  <c r="E45" i="10"/>
  <c r="F45" i="10" s="1"/>
  <c r="D35" i="5"/>
  <c r="G35" i="5" s="1"/>
  <c r="E115" i="10"/>
  <c r="F115" i="10" s="1"/>
  <c r="K3" i="5"/>
  <c r="N3" i="5" s="1"/>
  <c r="C3" i="4"/>
  <c r="D14" i="10"/>
  <c r="K34" i="3"/>
  <c r="N34" i="3" s="1"/>
  <c r="E98" i="10"/>
  <c r="F98" i="10" s="1"/>
  <c r="E23" i="10"/>
  <c r="G23" i="10" s="1"/>
  <c r="F23" i="10" s="1"/>
  <c r="D2" i="8"/>
  <c r="AM6" i="52"/>
  <c r="E61" i="10"/>
  <c r="F61" i="10" s="1"/>
  <c r="AM27" i="52"/>
  <c r="Q9" i="7"/>
  <c r="Q104" i="10"/>
  <c r="S104" i="10" s="1"/>
  <c r="D2" i="6"/>
  <c r="E43" i="10"/>
  <c r="G43" i="10" s="1"/>
  <c r="F43" i="10" s="1"/>
  <c r="Q2" i="8"/>
  <c r="D2" i="10"/>
  <c r="D33" i="4"/>
  <c r="G33" i="4" s="1"/>
  <c r="E10" i="10"/>
  <c r="F10" i="10" s="1"/>
  <c r="Q201" i="10"/>
  <c r="S201" i="10" s="1"/>
  <c r="O98" i="52"/>
  <c r="C14" i="4"/>
  <c r="C42" i="3"/>
  <c r="Q202" i="10"/>
  <c r="S202" i="10" s="1"/>
  <c r="K34" i="8"/>
  <c r="M34" i="8" s="1"/>
  <c r="N34" i="8" s="1"/>
  <c r="E106" i="10"/>
  <c r="G106" i="10" s="1"/>
  <c r="F106" i="10" s="1"/>
  <c r="AM19" i="52"/>
  <c r="R5" i="8"/>
  <c r="T5" i="8" s="1"/>
  <c r="U5" i="8" s="1"/>
  <c r="E73" i="10"/>
  <c r="G73" i="10" s="1"/>
  <c r="F73" i="10" s="1"/>
  <c r="E171" i="10"/>
  <c r="G171" i="10" s="1"/>
  <c r="F171" i="10" s="1"/>
  <c r="R6" i="7"/>
  <c r="T6" i="7" s="1"/>
  <c r="U6" i="7" s="1"/>
  <c r="E138" i="10"/>
  <c r="G138" i="10" s="1"/>
  <c r="F138" i="10" s="1"/>
  <c r="AM13" i="52"/>
  <c r="K3" i="6"/>
  <c r="M3" i="6" s="1"/>
  <c r="N3" i="6" s="1"/>
  <c r="K32" i="6"/>
  <c r="L32" i="6" s="1"/>
  <c r="E3" i="10"/>
  <c r="G3" i="10" s="1"/>
  <c r="F3" i="10" s="1"/>
  <c r="E95" i="10"/>
  <c r="G95" i="10" s="1"/>
  <c r="F95" i="10" s="1"/>
  <c r="K34" i="6"/>
  <c r="M34" i="6" s="1"/>
  <c r="N34" i="6" s="1"/>
  <c r="K35" i="4"/>
  <c r="N35" i="4" s="1"/>
  <c r="E103" i="10"/>
  <c r="F103" i="10" s="1"/>
  <c r="E41" i="10"/>
  <c r="F41" i="10" s="1"/>
  <c r="D3" i="3"/>
  <c r="G3" i="3" s="1"/>
  <c r="E71" i="10"/>
  <c r="F71" i="10" s="1"/>
  <c r="K33" i="4"/>
  <c r="N33" i="4" s="1"/>
  <c r="E37" i="10"/>
  <c r="G37" i="10" s="1"/>
  <c r="F37" i="10" s="1"/>
  <c r="K33" i="7"/>
  <c r="M33" i="7" s="1"/>
  <c r="N33" i="7" s="1"/>
  <c r="E88" i="10"/>
  <c r="G88" i="10" s="1"/>
  <c r="F88" i="10" s="1"/>
  <c r="D3" i="8"/>
  <c r="F3" i="8" s="1"/>
  <c r="G3" i="8" s="1"/>
  <c r="E92" i="10"/>
  <c r="F92" i="10" s="1"/>
  <c r="D36" i="4"/>
  <c r="G36" i="4" s="1"/>
  <c r="E17" i="10"/>
  <c r="F17" i="10" s="1"/>
  <c r="AM5" i="52"/>
  <c r="K2" i="3"/>
  <c r="L2" i="3" s="1"/>
  <c r="F132" i="10"/>
  <c r="E130" i="10"/>
  <c r="F130" i="10" s="1"/>
  <c r="AM55" i="52"/>
  <c r="R2" i="5"/>
  <c r="S2" i="5" s="1"/>
  <c r="E34" i="10"/>
  <c r="F34" i="10" s="1"/>
  <c r="E109" i="10"/>
  <c r="F109" i="10" s="1"/>
  <c r="K2" i="5"/>
  <c r="L2" i="5" s="1"/>
  <c r="K4" i="4"/>
  <c r="N4" i="4" s="1"/>
  <c r="E20" i="10"/>
  <c r="F20" i="10" s="1"/>
  <c r="AP88" i="52"/>
  <c r="BC88" i="52"/>
  <c r="CN88" i="52" s="1"/>
  <c r="CZ88" i="52" s="1"/>
  <c r="CA88" i="52" s="1"/>
  <c r="DN88" i="52" s="1"/>
  <c r="N42" i="7"/>
  <c r="L42" i="7"/>
  <c r="G13" i="5"/>
  <c r="E13" i="5"/>
  <c r="E42" i="5"/>
  <c r="N12" i="4"/>
  <c r="L12" i="4"/>
  <c r="S5" i="8"/>
  <c r="S9" i="8"/>
  <c r="U9" i="8"/>
  <c r="E35" i="6"/>
  <c r="G8" i="3"/>
  <c r="E8" i="3"/>
  <c r="S12" i="6"/>
  <c r="U12" i="6"/>
  <c r="AN14" i="52"/>
  <c r="BA14" i="52"/>
  <c r="AO53" i="52"/>
  <c r="L14" i="6"/>
  <c r="N14" i="6"/>
  <c r="L13" i="7"/>
  <c r="N13" i="7"/>
  <c r="E4" i="5"/>
  <c r="E12" i="8"/>
  <c r="G12" i="8"/>
  <c r="N12" i="5"/>
  <c r="L12" i="5"/>
  <c r="N38" i="7"/>
  <c r="L38" i="7"/>
  <c r="E44" i="8"/>
  <c r="G44" i="8"/>
  <c r="U8" i="7"/>
  <c r="S8" i="7"/>
  <c r="L35" i="3"/>
  <c r="L8" i="7"/>
  <c r="N8" i="7"/>
  <c r="L5" i="8"/>
  <c r="N13" i="5"/>
  <c r="L13" i="5"/>
  <c r="N10" i="4"/>
  <c r="L10" i="4"/>
  <c r="L36" i="4"/>
  <c r="S11" i="7"/>
  <c r="U11" i="7"/>
  <c r="P86" i="52"/>
  <c r="AM86" i="52"/>
  <c r="E32" i="8"/>
  <c r="CL66" i="52"/>
  <c r="CX66" i="52" s="1"/>
  <c r="DJ66" i="52" s="1"/>
  <c r="AY66" i="52"/>
  <c r="U11" i="3"/>
  <c r="S11" i="3"/>
  <c r="E14" i="6"/>
  <c r="G14" i="6"/>
  <c r="E2" i="45"/>
  <c r="A1" i="45" s="1"/>
  <c r="CL44" i="52"/>
  <c r="CX44" i="52" s="1"/>
  <c r="Q35" i="52"/>
  <c r="E4" i="6"/>
  <c r="S8" i="6"/>
  <c r="U8" i="6"/>
  <c r="U12" i="4"/>
  <c r="S12" i="4"/>
  <c r="L10" i="6"/>
  <c r="N10" i="6"/>
  <c r="S4" i="4"/>
  <c r="G32" i="4"/>
  <c r="F2" i="7"/>
  <c r="G2" i="7" s="1"/>
  <c r="G2" i="5"/>
  <c r="D7" i="5"/>
  <c r="G7" i="5" s="1"/>
  <c r="L36" i="3"/>
  <c r="E40" i="4"/>
  <c r="G40" i="4"/>
  <c r="P30" i="52"/>
  <c r="AM30" i="52"/>
  <c r="E33" i="4"/>
  <c r="N8" i="8"/>
  <c r="L8" i="8"/>
  <c r="G13" i="6"/>
  <c r="E13" i="6"/>
  <c r="N5" i="4"/>
  <c r="N95" i="52"/>
  <c r="K33" i="3"/>
  <c r="N33" i="3" s="1"/>
  <c r="E77" i="10"/>
  <c r="F77" i="10" s="1"/>
  <c r="D19" i="10"/>
  <c r="Q2" i="3"/>
  <c r="D47" i="10"/>
  <c r="C32" i="6"/>
  <c r="Q3" i="6"/>
  <c r="D13" i="10"/>
  <c r="O48" i="52"/>
  <c r="P48" i="52" s="1"/>
  <c r="Q48" i="52" s="1"/>
  <c r="R48" i="52" s="1"/>
  <c r="S48" i="52" s="1"/>
  <c r="T48" i="52" s="1"/>
  <c r="U48" i="52" s="1"/>
  <c r="V48" i="52" s="1"/>
  <c r="W48" i="52" s="1"/>
  <c r="X48" i="52" s="1"/>
  <c r="Y48" i="52" s="1"/>
  <c r="Z48" i="52" s="1"/>
  <c r="D156" i="10"/>
  <c r="Q5" i="6"/>
  <c r="AM11" i="52"/>
  <c r="R2" i="4"/>
  <c r="S2" i="4" s="1"/>
  <c r="E55" i="10"/>
  <c r="F55" i="10" s="1"/>
  <c r="K36" i="6"/>
  <c r="M36" i="6" s="1"/>
  <c r="N36" i="6" s="1"/>
  <c r="E121" i="10"/>
  <c r="G121" i="10" s="1"/>
  <c r="F121" i="10" s="1"/>
  <c r="K33" i="6"/>
  <c r="M33" i="6" s="1"/>
  <c r="N33" i="6" s="1"/>
  <c r="E9" i="10"/>
  <c r="G9" i="10" s="1"/>
  <c r="F9" i="10" s="1"/>
  <c r="E22" i="10"/>
  <c r="F22" i="10" s="1"/>
  <c r="D32" i="3"/>
  <c r="L8" i="3"/>
  <c r="N8" i="3"/>
  <c r="S4" i="5"/>
  <c r="L11" i="7"/>
  <c r="N11" i="7"/>
  <c r="L9" i="3"/>
  <c r="N9" i="3"/>
  <c r="P84" i="52"/>
  <c r="AM84" i="52"/>
  <c r="L44" i="8"/>
  <c r="N44" i="8"/>
  <c r="L13" i="8"/>
  <c r="N13" i="8"/>
  <c r="E44" i="4"/>
  <c r="G44" i="4"/>
  <c r="G2" i="3"/>
  <c r="AO69" i="52"/>
  <c r="P85" i="52"/>
  <c r="AM85" i="52"/>
  <c r="N9" i="8"/>
  <c r="L9" i="8"/>
  <c r="G40" i="6"/>
  <c r="E40" i="6"/>
  <c r="L43" i="3"/>
  <c r="N43" i="3"/>
  <c r="E3" i="7"/>
  <c r="E42" i="6"/>
  <c r="G42" i="6"/>
  <c r="L14" i="4"/>
  <c r="N14" i="4"/>
  <c r="Q66" i="52"/>
  <c r="BB66" i="52"/>
  <c r="CM66" i="52" s="1"/>
  <c r="CY66" i="52" s="1"/>
  <c r="BZ66" i="52" s="1"/>
  <c r="L11" i="3"/>
  <c r="N11" i="3"/>
  <c r="L2" i="7"/>
  <c r="S6" i="3"/>
  <c r="BB44" i="52"/>
  <c r="CM44" i="52" s="1"/>
  <c r="CY44" i="52" s="1"/>
  <c r="BZ44" i="52" s="1"/>
  <c r="Q44" i="52"/>
  <c r="S3" i="4"/>
  <c r="G44" i="5"/>
  <c r="E44" i="5"/>
  <c r="N8" i="5"/>
  <c r="L8" i="5"/>
  <c r="E5" i="6"/>
  <c r="L42" i="3"/>
  <c r="N42" i="3"/>
  <c r="G39" i="6"/>
  <c r="E39" i="6"/>
  <c r="E38" i="5"/>
  <c r="G38" i="5"/>
  <c r="N14" i="5"/>
  <c r="L14" i="5"/>
  <c r="E8" i="8"/>
  <c r="G8" i="8"/>
  <c r="G12" i="6"/>
  <c r="E12" i="6"/>
  <c r="S13" i="6"/>
  <c r="U13" i="6"/>
  <c r="F7" i="10"/>
  <c r="AN54" i="52"/>
  <c r="BA54" i="52"/>
  <c r="P28" i="52"/>
  <c r="Q28" i="52" s="1"/>
  <c r="R28" i="52" s="1"/>
  <c r="BA28" i="52"/>
  <c r="AM28" i="52"/>
  <c r="G10" i="6"/>
  <c r="E10" i="6"/>
  <c r="P38" i="52"/>
  <c r="AM38" i="52"/>
  <c r="E43" i="4"/>
  <c r="G43" i="4"/>
  <c r="L39" i="5"/>
  <c r="N39" i="5"/>
  <c r="L44" i="6"/>
  <c r="N44" i="6"/>
  <c r="AO99" i="52"/>
  <c r="E11" i="5"/>
  <c r="G11" i="5"/>
  <c r="E13" i="3"/>
  <c r="G13" i="3"/>
  <c r="P71" i="52"/>
  <c r="AM71" i="52"/>
  <c r="G12" i="7"/>
  <c r="E12" i="7"/>
  <c r="E36" i="3"/>
  <c r="L12" i="7"/>
  <c r="N12" i="7"/>
  <c r="P47" i="52"/>
  <c r="AM47" i="52"/>
  <c r="BA47" i="52" s="1"/>
  <c r="F57" i="10"/>
  <c r="E124" i="10"/>
  <c r="F124" i="10" s="1"/>
  <c r="AM93" i="52"/>
  <c r="E96" i="10"/>
  <c r="E122" i="10"/>
  <c r="G122" i="10" s="1"/>
  <c r="F122" i="10" s="1"/>
  <c r="D6" i="45"/>
  <c r="E6" i="45" s="1"/>
  <c r="E167" i="10"/>
  <c r="G167" i="10" s="1"/>
  <c r="F167" i="10" s="1"/>
  <c r="L3" i="7" l="1"/>
  <c r="E34" i="6"/>
  <c r="E4" i="3"/>
  <c r="L33" i="6"/>
  <c r="L36" i="5"/>
  <c r="L4" i="6"/>
  <c r="S4" i="6"/>
  <c r="AY53" i="52"/>
  <c r="E5" i="3"/>
  <c r="L35" i="8"/>
  <c r="L33" i="5"/>
  <c r="L5" i="3"/>
  <c r="E33" i="5"/>
  <c r="S3" i="3"/>
  <c r="E35" i="3"/>
  <c r="L6" i="7"/>
  <c r="AO35" i="52"/>
  <c r="AP95" i="52"/>
  <c r="BC95" i="52"/>
  <c r="CN95" i="52" s="1"/>
  <c r="CZ95" i="52" s="1"/>
  <c r="CA95" i="52" s="1"/>
  <c r="DN95" i="52" s="1"/>
  <c r="L35" i="7"/>
  <c r="L35" i="5"/>
  <c r="S3" i="7"/>
  <c r="AN30" i="52"/>
  <c r="DM88" i="52"/>
  <c r="D15" i="5"/>
  <c r="D7" i="7"/>
  <c r="D15" i="7" s="1"/>
  <c r="M21" i="2" s="1"/>
  <c r="DJ44" i="52"/>
  <c r="AN56" i="52"/>
  <c r="L4" i="7"/>
  <c r="L36" i="8"/>
  <c r="S4" i="3"/>
  <c r="L4" i="5"/>
  <c r="L34" i="4"/>
  <c r="E7" i="5"/>
  <c r="F96" i="10"/>
  <c r="E33" i="7"/>
  <c r="S3" i="8"/>
  <c r="S5" i="4"/>
  <c r="DJ53" i="52"/>
  <c r="N53" i="52" s="1"/>
  <c r="D32" i="2"/>
  <c r="L6" i="3"/>
  <c r="S3" i="5"/>
  <c r="E5" i="5"/>
  <c r="L34" i="3"/>
  <c r="CL14" i="52"/>
  <c r="CX14" i="52" s="1"/>
  <c r="BY14" i="52" s="1"/>
  <c r="D7" i="6"/>
  <c r="F2" i="6"/>
  <c r="G2" i="6" s="1"/>
  <c r="BB17" i="52"/>
  <c r="CM17" i="52" s="1"/>
  <c r="CY17" i="52" s="1"/>
  <c r="BZ17" i="52" s="1"/>
  <c r="AO17" i="52"/>
  <c r="CL35" i="52"/>
  <c r="CX35" i="52" s="1"/>
  <c r="BY35" i="52" s="1"/>
  <c r="CL56" i="52"/>
  <c r="CX56" i="52" s="1"/>
  <c r="Y20" i="2"/>
  <c r="AY40" i="52"/>
  <c r="CM40" i="52"/>
  <c r="CY40" i="52" s="1"/>
  <c r="DJ40" i="52" s="1"/>
  <c r="N40" i="52" s="1"/>
  <c r="CL75" i="52"/>
  <c r="CX75" i="52" s="1"/>
  <c r="DJ75" i="52" s="1"/>
  <c r="AY75" i="52"/>
  <c r="BY75" i="52"/>
  <c r="N32" i="3"/>
  <c r="K37" i="3"/>
  <c r="K45" i="3" s="1"/>
  <c r="AY99" i="52"/>
  <c r="CL99" i="52"/>
  <c r="CX99" i="52" s="1"/>
  <c r="DJ99" i="52" s="1"/>
  <c r="E181" i="10"/>
  <c r="G181" i="10" s="1"/>
  <c r="F181" i="10" s="1"/>
  <c r="R6" i="6"/>
  <c r="T6" i="6" s="1"/>
  <c r="U6" i="6" s="1"/>
  <c r="D32" i="6"/>
  <c r="E47" i="10"/>
  <c r="G47" i="10" s="1"/>
  <c r="F47" i="10" s="1"/>
  <c r="AN47" i="52"/>
  <c r="BB47" i="52" s="1"/>
  <c r="CM47" i="52" s="1"/>
  <c r="CY47" i="52" s="1"/>
  <c r="BZ47" i="52" s="1"/>
  <c r="AN28" i="52"/>
  <c r="Y19" i="2"/>
  <c r="E6" i="3"/>
  <c r="AO44" i="52"/>
  <c r="BC44" i="52" s="1"/>
  <c r="CN44" i="52" s="1"/>
  <c r="CZ44" i="52" s="1"/>
  <c r="CA44" i="52" s="1"/>
  <c r="R44" i="52"/>
  <c r="AO66" i="52"/>
  <c r="R66" i="52"/>
  <c r="BY53" i="52"/>
  <c r="E3" i="3"/>
  <c r="G32" i="3"/>
  <c r="BA11" i="52"/>
  <c r="AN11" i="52"/>
  <c r="BA30" i="52"/>
  <c r="M7" i="2"/>
  <c r="S5" i="7"/>
  <c r="BB35" i="52"/>
  <c r="CM35" i="52" s="1"/>
  <c r="CY35" i="52" s="1"/>
  <c r="BZ35" i="52" s="1"/>
  <c r="AY44" i="52"/>
  <c r="E5" i="7"/>
  <c r="BB14" i="52"/>
  <c r="CM14" i="52" s="1"/>
  <c r="CY14" i="52" s="1"/>
  <c r="BZ14" i="52" s="1"/>
  <c r="AO14" i="52"/>
  <c r="U2" i="5"/>
  <c r="K7" i="3"/>
  <c r="N7" i="3" s="1"/>
  <c r="N2" i="3"/>
  <c r="AN13" i="52"/>
  <c r="BA13" i="52"/>
  <c r="P98" i="52"/>
  <c r="AM98" i="52"/>
  <c r="BA6" i="52"/>
  <c r="AN6" i="52"/>
  <c r="N13" i="4"/>
  <c r="L13" i="4"/>
  <c r="L10" i="3"/>
  <c r="N10" i="3"/>
  <c r="S14" i="8"/>
  <c r="U14" i="8"/>
  <c r="Y24" i="2" s="1"/>
  <c r="S6" i="7"/>
  <c r="L35" i="6"/>
  <c r="L5" i="5"/>
  <c r="E3" i="8"/>
  <c r="K37" i="7"/>
  <c r="K45" i="7" s="1"/>
  <c r="Q56" i="52"/>
  <c r="BB56" i="52"/>
  <c r="BC40" i="52"/>
  <c r="CN40" i="52" s="1"/>
  <c r="CZ40" i="52" s="1"/>
  <c r="CA40" i="52" s="1"/>
  <c r="AP40" i="52"/>
  <c r="E33" i="8"/>
  <c r="K37" i="4"/>
  <c r="N32" i="4"/>
  <c r="K45" i="4"/>
  <c r="M10" i="2" s="1"/>
  <c r="G40" i="8"/>
  <c r="E40" i="8"/>
  <c r="BB75" i="52"/>
  <c r="CM75" i="52" s="1"/>
  <c r="CY75" i="52" s="1"/>
  <c r="BZ75" i="52" s="1"/>
  <c r="AO75" i="52"/>
  <c r="G32" i="5"/>
  <c r="L3" i="4"/>
  <c r="L3" i="3"/>
  <c r="E35" i="7"/>
  <c r="AN24" i="52"/>
  <c r="CL70" i="52"/>
  <c r="CX70" i="52" s="1"/>
  <c r="DJ70" i="52" s="1"/>
  <c r="AY70" i="52"/>
  <c r="L6" i="5"/>
  <c r="E2" i="6"/>
  <c r="D29" i="2"/>
  <c r="S95" i="52"/>
  <c r="T95" i="52" s="1"/>
  <c r="BD95" i="52"/>
  <c r="CO95" i="52" s="1"/>
  <c r="DA95" i="52" s="1"/>
  <c r="CB95" i="52" s="1"/>
  <c r="DO95" i="52" s="1"/>
  <c r="G41" i="4"/>
  <c r="E41" i="4"/>
  <c r="L38" i="4"/>
  <c r="N38" i="4"/>
  <c r="E41" i="3"/>
  <c r="G41" i="3"/>
  <c r="R7" i="7"/>
  <c r="T2" i="7"/>
  <c r="U2" i="7" s="1"/>
  <c r="D34" i="5"/>
  <c r="G34" i="5" s="1"/>
  <c r="AM20" i="52"/>
  <c r="E59" i="10"/>
  <c r="F59" i="10" s="1"/>
  <c r="Q71" i="52"/>
  <c r="Q85" i="52"/>
  <c r="R5" i="3"/>
  <c r="U5" i="3" s="1"/>
  <c r="E107" i="10"/>
  <c r="F107" i="10" s="1"/>
  <c r="D34" i="4"/>
  <c r="E157" i="10"/>
  <c r="F157" i="10" s="1"/>
  <c r="D4" i="4"/>
  <c r="G4" i="4" s="1"/>
  <c r="E80" i="10"/>
  <c r="F80" i="10" s="1"/>
  <c r="AM48" i="52"/>
  <c r="R5" i="6"/>
  <c r="T5" i="6" s="1"/>
  <c r="U5" i="6" s="1"/>
  <c r="E156" i="10"/>
  <c r="G156" i="10" s="1"/>
  <c r="F156" i="10" s="1"/>
  <c r="BA93" i="52"/>
  <c r="AN93" i="52"/>
  <c r="CL47" i="52"/>
  <c r="CX47" i="52" s="1"/>
  <c r="BY47" i="52" s="1"/>
  <c r="AN71" i="52"/>
  <c r="BB71" i="52" s="1"/>
  <c r="CM71" i="52" s="1"/>
  <c r="CY71" i="52" s="1"/>
  <c r="BZ71" i="52" s="1"/>
  <c r="AN38" i="52"/>
  <c r="BB38" i="52" s="1"/>
  <c r="CM38" i="52" s="1"/>
  <c r="CY38" i="52" s="1"/>
  <c r="BZ38" i="52" s="1"/>
  <c r="CL28" i="52"/>
  <c r="CX28" i="52" s="1"/>
  <c r="CL54" i="52"/>
  <c r="CX54" i="52" s="1"/>
  <c r="DJ54" i="52" s="1"/>
  <c r="AY54" i="52"/>
  <c r="N54" i="52" s="1"/>
  <c r="E6" i="8"/>
  <c r="D7" i="3"/>
  <c r="AN84" i="52"/>
  <c r="S5" i="6"/>
  <c r="Q30" i="52"/>
  <c r="R30" i="52" s="1"/>
  <c r="G15" i="5"/>
  <c r="E15" i="5"/>
  <c r="L34" i="6"/>
  <c r="BC35" i="52"/>
  <c r="R35" i="52"/>
  <c r="AP35" i="52" s="1"/>
  <c r="BY66" i="52"/>
  <c r="BA86" i="52"/>
  <c r="AN86" i="52"/>
  <c r="BB86" i="52" s="1"/>
  <c r="CM86" i="52" s="1"/>
  <c r="CY86" i="52" s="1"/>
  <c r="BZ86" i="52" s="1"/>
  <c r="L33" i="7"/>
  <c r="AQ88" i="52"/>
  <c r="BD88" i="52"/>
  <c r="CO88" i="52" s="1"/>
  <c r="DA88" i="52" s="1"/>
  <c r="CB88" i="52" s="1"/>
  <c r="DO88" i="52" s="1"/>
  <c r="N2" i="5"/>
  <c r="K7" i="5"/>
  <c r="N7" i="5" s="1"/>
  <c r="AN55" i="52"/>
  <c r="BA55" i="52"/>
  <c r="BA5" i="52"/>
  <c r="CL5" i="52" s="1"/>
  <c r="CX5" i="52" s="1"/>
  <c r="BY5" i="52" s="1"/>
  <c r="AN5" i="52"/>
  <c r="U9" i="7"/>
  <c r="Y26" i="2" s="1"/>
  <c r="S9" i="7"/>
  <c r="E2" i="8"/>
  <c r="F2" i="8"/>
  <c r="G2" i="8" s="1"/>
  <c r="L41" i="3"/>
  <c r="N41" i="3"/>
  <c r="G9" i="5"/>
  <c r="E9" i="5"/>
  <c r="DM95" i="52"/>
  <c r="DL95" i="52"/>
  <c r="F95" i="52" s="1"/>
  <c r="E33" i="6"/>
  <c r="CL22" i="52"/>
  <c r="CX22" i="52" s="1"/>
  <c r="BY22" i="52" s="1"/>
  <c r="L6" i="4"/>
  <c r="L3" i="6"/>
  <c r="R70" i="52"/>
  <c r="BC70" i="52"/>
  <c r="CN70" i="52" s="1"/>
  <c r="CZ70" i="52" s="1"/>
  <c r="CA70" i="52" s="1"/>
  <c r="D28" i="2"/>
  <c r="BA39" i="52"/>
  <c r="AN39" i="52"/>
  <c r="AN29" i="52"/>
  <c r="BA29" i="52"/>
  <c r="T2" i="6"/>
  <c r="U2" i="6" s="1"/>
  <c r="E39" i="4"/>
  <c r="G39" i="4"/>
  <c r="AY76" i="52"/>
  <c r="CL76" i="52"/>
  <c r="CX76" i="52" s="1"/>
  <c r="DJ76" i="52" s="1"/>
  <c r="L41" i="8"/>
  <c r="N41" i="8"/>
  <c r="G8" i="7"/>
  <c r="E8" i="7"/>
  <c r="G41" i="5"/>
  <c r="E41" i="5"/>
  <c r="D13" i="2" s="1"/>
  <c r="D15" i="2"/>
  <c r="L35" i="4"/>
  <c r="E6" i="7"/>
  <c r="K7" i="8"/>
  <c r="CL24" i="52"/>
  <c r="CX24" i="52" s="1"/>
  <c r="BY24" i="52" s="1"/>
  <c r="AN94" i="52"/>
  <c r="BA72" i="52"/>
  <c r="AN72" i="52"/>
  <c r="BC53" i="52"/>
  <c r="CN53" i="52" s="1"/>
  <c r="CZ53" i="52" s="1"/>
  <c r="CA53" i="52" s="1"/>
  <c r="R53" i="52"/>
  <c r="L34" i="8"/>
  <c r="BA33" i="52"/>
  <c r="AN33" i="52"/>
  <c r="S14" i="6"/>
  <c r="U14" i="6"/>
  <c r="Y27" i="2" s="1"/>
  <c r="AN10" i="52"/>
  <c r="BA10" i="52"/>
  <c r="K7" i="7"/>
  <c r="K15" i="7" s="1"/>
  <c r="M2" i="7"/>
  <c r="N2" i="7" s="1"/>
  <c r="AO81" i="52"/>
  <c r="BB81" i="52"/>
  <c r="CM81" i="52" s="1"/>
  <c r="CY81" i="52" s="1"/>
  <c r="BZ81" i="52" s="1"/>
  <c r="E10" i="7"/>
  <c r="G10" i="7"/>
  <c r="S9" i="4"/>
  <c r="U9" i="4"/>
  <c r="Q38" i="52"/>
  <c r="E14" i="4"/>
  <c r="G14" i="4"/>
  <c r="E14" i="10"/>
  <c r="F14" i="10" s="1"/>
  <c r="D3" i="4"/>
  <c r="G3" i="4" s="1"/>
  <c r="E13" i="10"/>
  <c r="G13" i="10" s="1"/>
  <c r="F13" i="10" s="1"/>
  <c r="R3" i="6"/>
  <c r="T3" i="6" s="1"/>
  <c r="U3" i="6" s="1"/>
  <c r="R2" i="3"/>
  <c r="E19" i="10"/>
  <c r="F19" i="10" s="1"/>
  <c r="E49" i="10"/>
  <c r="F49" i="10" s="1"/>
  <c r="D34" i="3"/>
  <c r="G34" i="3" s="1"/>
  <c r="E133" i="10"/>
  <c r="F133" i="10" s="1"/>
  <c r="D6" i="4"/>
  <c r="G6" i="4" s="1"/>
  <c r="E120" i="10"/>
  <c r="G120" i="10" s="1"/>
  <c r="F120" i="10" s="1"/>
  <c r="D4" i="8"/>
  <c r="F4" i="8" s="1"/>
  <c r="G4" i="8" s="1"/>
  <c r="E2" i="10"/>
  <c r="G2" i="10" s="1"/>
  <c r="F2" i="10" s="1"/>
  <c r="R2" i="8"/>
  <c r="S2" i="8" s="1"/>
  <c r="Q47" i="52"/>
  <c r="R47" i="52" s="1"/>
  <c r="S47" i="52" s="1"/>
  <c r="BA71" i="52"/>
  <c r="BA38" i="52"/>
  <c r="S28" i="52"/>
  <c r="AO54" i="52"/>
  <c r="BB54" i="52"/>
  <c r="CM54" i="52" s="1"/>
  <c r="CY54" i="52" s="1"/>
  <c r="BZ54" i="52" s="1"/>
  <c r="L4" i="8"/>
  <c r="AP70" i="52"/>
  <c r="BA85" i="52"/>
  <c r="AN85" i="52"/>
  <c r="AO85" i="52" s="1"/>
  <c r="BA84" i="52"/>
  <c r="E32" i="6"/>
  <c r="L33" i="3"/>
  <c r="Y23" i="2"/>
  <c r="BY44" i="52"/>
  <c r="N66" i="52"/>
  <c r="Q86" i="52"/>
  <c r="L32" i="3"/>
  <c r="E32" i="3"/>
  <c r="K37" i="6"/>
  <c r="M33" i="2" s="1"/>
  <c r="M32" i="6"/>
  <c r="N32" i="6" s="1"/>
  <c r="AN19" i="52"/>
  <c r="BA19" i="52"/>
  <c r="E42" i="3"/>
  <c r="G42" i="3"/>
  <c r="BA27" i="52"/>
  <c r="AN27" i="52"/>
  <c r="E3" i="4"/>
  <c r="E34" i="4"/>
  <c r="CL17" i="52"/>
  <c r="CX17" i="52" s="1"/>
  <c r="BY17" i="52" s="1"/>
  <c r="E35" i="5"/>
  <c r="R99" i="52"/>
  <c r="AP99" i="52" s="1"/>
  <c r="BC99" i="52"/>
  <c r="CN99" i="52" s="1"/>
  <c r="CZ99" i="52" s="1"/>
  <c r="CA99" i="52" s="1"/>
  <c r="L36" i="6"/>
  <c r="AO22" i="52"/>
  <c r="BB22" i="52"/>
  <c r="CM22" i="52" s="1"/>
  <c r="CY22" i="52" s="1"/>
  <c r="BZ22" i="52" s="1"/>
  <c r="L3" i="5"/>
  <c r="AO56" i="52"/>
  <c r="L33" i="4"/>
  <c r="R69" i="52"/>
  <c r="AP69" i="52" s="1"/>
  <c r="BC69" i="52"/>
  <c r="CN69" i="52" s="1"/>
  <c r="CZ69" i="52" s="1"/>
  <c r="CA69" i="52" s="1"/>
  <c r="E36" i="7"/>
  <c r="Q39" i="52"/>
  <c r="BB39" i="52"/>
  <c r="AN23" i="52"/>
  <c r="BA23" i="52"/>
  <c r="S5" i="3"/>
  <c r="AO76" i="52"/>
  <c r="BB76" i="52"/>
  <c r="CM76" i="52" s="1"/>
  <c r="CY76" i="52" s="1"/>
  <c r="BZ76" i="52" s="1"/>
  <c r="D37" i="8"/>
  <c r="F37" i="8" s="1"/>
  <c r="G37" i="8" s="1"/>
  <c r="F32" i="8"/>
  <c r="G32" i="8" s="1"/>
  <c r="N14" i="3"/>
  <c r="L14" i="3"/>
  <c r="E35" i="8"/>
  <c r="N11" i="6"/>
  <c r="Y25" i="2" s="1"/>
  <c r="L34" i="5"/>
  <c r="L4" i="4"/>
  <c r="BB24" i="52"/>
  <c r="CM24" i="52" s="1"/>
  <c r="CY24" i="52" s="1"/>
  <c r="BZ24" i="52" s="1"/>
  <c r="Q24" i="52"/>
  <c r="BA94" i="52"/>
  <c r="Q72" i="52"/>
  <c r="BB72" i="52"/>
  <c r="CM72" i="52" s="1"/>
  <c r="CY72" i="52" s="1"/>
  <c r="BZ72" i="52" s="1"/>
  <c r="AQ95" i="52"/>
  <c r="D33" i="2"/>
  <c r="E36" i="4"/>
  <c r="Q33" i="52"/>
  <c r="BB33" i="52"/>
  <c r="CM33" i="52" s="1"/>
  <c r="CY33" i="52" s="1"/>
  <c r="BZ33" i="52" s="1"/>
  <c r="AN34" i="52"/>
  <c r="BA34" i="52"/>
  <c r="AN52" i="52"/>
  <c r="BA52" i="52"/>
  <c r="AY81" i="52"/>
  <c r="CL81" i="52"/>
  <c r="CX81" i="52" s="1"/>
  <c r="DJ81" i="52" s="1"/>
  <c r="S6" i="6"/>
  <c r="R5" i="5"/>
  <c r="U5" i="5" s="1"/>
  <c r="AM58" i="52"/>
  <c r="E135" i="10"/>
  <c r="F135" i="10" s="1"/>
  <c r="E40" i="10"/>
  <c r="G40" i="10" s="1"/>
  <c r="F40" i="10" s="1"/>
  <c r="D32" i="7"/>
  <c r="E32" i="7" s="1"/>
  <c r="BB84" i="52"/>
  <c r="CM84" i="52" s="1"/>
  <c r="CY84" i="52" s="1"/>
  <c r="BZ84" i="52" s="1"/>
  <c r="Q84" i="52"/>
  <c r="R7" i="4"/>
  <c r="U2" i="4"/>
  <c r="E2" i="4"/>
  <c r="G2" i="4"/>
  <c r="D7" i="4"/>
  <c r="N32" i="5"/>
  <c r="K37" i="5"/>
  <c r="K45" i="5" s="1"/>
  <c r="P43" i="52"/>
  <c r="AM43" i="52"/>
  <c r="AN43" i="52" s="1"/>
  <c r="Q94" i="52"/>
  <c r="CL69" i="52"/>
  <c r="CX69" i="52" s="1"/>
  <c r="DJ69" i="52" s="1"/>
  <c r="AY69" i="52"/>
  <c r="K7" i="6"/>
  <c r="K15" i="6" s="1"/>
  <c r="L42" i="8"/>
  <c r="N42" i="8"/>
  <c r="G9" i="4"/>
  <c r="E9" i="4"/>
  <c r="U13" i="5"/>
  <c r="S13" i="5"/>
  <c r="E6" i="4"/>
  <c r="L7" i="5"/>
  <c r="E41" i="8"/>
  <c r="G41" i="8"/>
  <c r="AN12" i="52"/>
  <c r="BA12" i="52"/>
  <c r="K37" i="8"/>
  <c r="K45" i="8" s="1"/>
  <c r="M32" i="8"/>
  <c r="N32" i="8" s="1"/>
  <c r="L2" i="4"/>
  <c r="N2" i="4"/>
  <c r="K7" i="4"/>
  <c r="K15" i="4" s="1"/>
  <c r="N14" i="7"/>
  <c r="Y22" i="2" s="1"/>
  <c r="L14" i="7"/>
  <c r="P41" i="52"/>
  <c r="AM41" i="52"/>
  <c r="BA41" i="52" s="1"/>
  <c r="C9" i="2" l="1"/>
  <c r="C7" i="2"/>
  <c r="AO30" i="52"/>
  <c r="AO33" i="52"/>
  <c r="AO71" i="52"/>
  <c r="BC71" i="52" s="1"/>
  <c r="CN71" i="52" s="1"/>
  <c r="CZ71" i="52" s="1"/>
  <c r="CA71" i="52" s="1"/>
  <c r="L45" i="4"/>
  <c r="N45" i="4"/>
  <c r="D7" i="2"/>
  <c r="A1" i="5"/>
  <c r="BB30" i="52"/>
  <c r="CM30" i="52" s="1"/>
  <c r="CY30" i="52" s="1"/>
  <c r="BZ30" i="52" s="1"/>
  <c r="N44" i="52"/>
  <c r="AP66" i="52"/>
  <c r="N99" i="52"/>
  <c r="F7" i="7"/>
  <c r="G7" i="7" s="1"/>
  <c r="E7" i="7"/>
  <c r="D31" i="2"/>
  <c r="D7" i="8"/>
  <c r="D15" i="8" s="1"/>
  <c r="K15" i="3"/>
  <c r="M5" i="2"/>
  <c r="E37" i="8"/>
  <c r="L7" i="3"/>
  <c r="C3" i="2" s="1"/>
  <c r="AO94" i="52"/>
  <c r="X7" i="2"/>
  <c r="Y7" i="2" s="1"/>
  <c r="BC66" i="52"/>
  <c r="CN66" i="52" s="1"/>
  <c r="CZ66" i="52" s="1"/>
  <c r="CA66" i="52" s="1"/>
  <c r="BZ40" i="52"/>
  <c r="DN40" i="52" s="1"/>
  <c r="Y21" i="2"/>
  <c r="DL47" i="52"/>
  <c r="DM47" i="52"/>
  <c r="F47" i="52" s="1"/>
  <c r="L45" i="8"/>
  <c r="E31" i="2" s="1"/>
  <c r="N45" i="8"/>
  <c r="Y31" i="2" s="1"/>
  <c r="DL24" i="52"/>
  <c r="DM24" i="52"/>
  <c r="L45" i="3"/>
  <c r="D16" i="2" s="1"/>
  <c r="N45" i="3"/>
  <c r="AO23" i="52"/>
  <c r="BB23" i="52"/>
  <c r="L45" i="7"/>
  <c r="E32" i="2" s="1"/>
  <c r="N45" i="7"/>
  <c r="Y32" i="2" s="1"/>
  <c r="BB27" i="52"/>
  <c r="CM27" i="52" s="1"/>
  <c r="CY27" i="52" s="1"/>
  <c r="BZ27" i="52" s="1"/>
  <c r="AO27" i="52"/>
  <c r="CL19" i="52"/>
  <c r="CX19" i="52" s="1"/>
  <c r="BY19" i="52" s="1"/>
  <c r="K45" i="6"/>
  <c r="M37" i="6"/>
  <c r="N37" i="6" s="1"/>
  <c r="L37" i="6"/>
  <c r="CL38" i="52"/>
  <c r="CX38" i="52" s="1"/>
  <c r="DJ38" i="52" s="1"/>
  <c r="AY38" i="52"/>
  <c r="R7" i="8"/>
  <c r="R15" i="8" s="1"/>
  <c r="M24" i="2" s="1"/>
  <c r="T2" i="8"/>
  <c r="U2" i="8" s="1"/>
  <c r="BC30" i="52"/>
  <c r="CN30" i="52" s="1"/>
  <c r="CZ30" i="52" s="1"/>
  <c r="CA30" i="52" s="1"/>
  <c r="AP30" i="52"/>
  <c r="AP81" i="52"/>
  <c r="BC81" i="52"/>
  <c r="CN81" i="52" s="1"/>
  <c r="CZ81" i="52" s="1"/>
  <c r="CA81" i="52" s="1"/>
  <c r="M7" i="7"/>
  <c r="N7" i="7" s="1"/>
  <c r="X22" i="2" s="1"/>
  <c r="L7" i="7"/>
  <c r="AO10" i="52"/>
  <c r="BB10" i="52"/>
  <c r="CM10" i="52" s="1"/>
  <c r="CY10" i="52" s="1"/>
  <c r="BZ10" i="52" s="1"/>
  <c r="CL33" i="52"/>
  <c r="CX33" i="52" s="1"/>
  <c r="K15" i="8"/>
  <c r="M7" i="8"/>
  <c r="N7" i="8" s="1"/>
  <c r="X23" i="2" s="1"/>
  <c r="L7" i="8"/>
  <c r="N76" i="52"/>
  <c r="AO29" i="52"/>
  <c r="BB29" i="52"/>
  <c r="CM29" i="52" s="1"/>
  <c r="CY29" i="52" s="1"/>
  <c r="BZ29" i="52" s="1"/>
  <c r="BB5" i="52"/>
  <c r="CM5" i="52" s="1"/>
  <c r="CY5" i="52" s="1"/>
  <c r="BZ5" i="52" s="1"/>
  <c r="AO5" i="52"/>
  <c r="CL86" i="52"/>
  <c r="CX86" i="52" s="1"/>
  <c r="DJ86" i="52" s="1"/>
  <c r="AY86" i="52"/>
  <c r="N86" i="52" s="1"/>
  <c r="S30" i="52"/>
  <c r="AO84" i="52"/>
  <c r="BC84" i="52" s="1"/>
  <c r="CN84" i="52" s="1"/>
  <c r="CZ84" i="52" s="1"/>
  <c r="CA84" i="52" s="1"/>
  <c r="BY54" i="52"/>
  <c r="AO38" i="52"/>
  <c r="AY47" i="52"/>
  <c r="R71" i="52"/>
  <c r="E4" i="4"/>
  <c r="BY70" i="52"/>
  <c r="E34" i="3"/>
  <c r="BC75" i="52"/>
  <c r="CN75" i="52" s="1"/>
  <c r="CZ75" i="52" s="1"/>
  <c r="CA75" i="52" s="1"/>
  <c r="AP75" i="52"/>
  <c r="CM56" i="52"/>
  <c r="CY56" i="52" s="1"/>
  <c r="BZ56" i="52" s="1"/>
  <c r="Q98" i="52"/>
  <c r="CL30" i="52"/>
  <c r="CX30" i="52" s="1"/>
  <c r="AY35" i="52"/>
  <c r="AP17" i="52"/>
  <c r="BC17" i="52"/>
  <c r="F7" i="6"/>
  <c r="G7" i="6" s="1"/>
  <c r="X20" i="2" s="1"/>
  <c r="E7" i="6"/>
  <c r="CL12" i="52"/>
  <c r="CX12" i="52" s="1"/>
  <c r="BY12" i="52" s="1"/>
  <c r="U7" i="4"/>
  <c r="S7" i="4"/>
  <c r="AN58" i="52"/>
  <c r="BA58" i="52"/>
  <c r="CL94" i="52"/>
  <c r="CX94" i="52" s="1"/>
  <c r="DJ94" i="52" s="1"/>
  <c r="AY94" i="52"/>
  <c r="CL23" i="52"/>
  <c r="CX23" i="52" s="1"/>
  <c r="BY23" i="52" s="1"/>
  <c r="AY23" i="52"/>
  <c r="BC22" i="52"/>
  <c r="AP22" i="52"/>
  <c r="R86" i="52"/>
  <c r="T47" i="52"/>
  <c r="S53" i="52"/>
  <c r="Q41" i="52"/>
  <c r="M7" i="6"/>
  <c r="N7" i="6" s="1"/>
  <c r="X25" i="2" s="1"/>
  <c r="L7" i="6"/>
  <c r="BB94" i="52"/>
  <c r="CM94" i="52" s="1"/>
  <c r="CY94" i="52" s="1"/>
  <c r="BZ94" i="52" s="1"/>
  <c r="D15" i="4"/>
  <c r="G7" i="4"/>
  <c r="E7" i="4"/>
  <c r="C4" i="2" s="1"/>
  <c r="N81" i="52"/>
  <c r="R33" i="52"/>
  <c r="BC33" i="52"/>
  <c r="CN33" i="52" s="1"/>
  <c r="CZ33" i="52" s="1"/>
  <c r="CA33" i="52" s="1"/>
  <c r="BE95" i="52"/>
  <c r="CP95" i="52" s="1"/>
  <c r="DB95" i="52" s="1"/>
  <c r="CC95" i="52" s="1"/>
  <c r="AR95" i="52"/>
  <c r="R24" i="52"/>
  <c r="N7" i="4"/>
  <c r="L7" i="4"/>
  <c r="BY69" i="52"/>
  <c r="R94" i="52"/>
  <c r="AP94" i="52" s="1"/>
  <c r="BC94" i="52"/>
  <c r="CN94" i="52" s="1"/>
  <c r="CZ94" i="52" s="1"/>
  <c r="CA94" i="52" s="1"/>
  <c r="BA43" i="52"/>
  <c r="R15" i="4"/>
  <c r="R84" i="52"/>
  <c r="CL52" i="52"/>
  <c r="CX52" i="52" s="1"/>
  <c r="DJ52" i="52" s="1"/>
  <c r="AY52" i="52"/>
  <c r="CL34" i="52"/>
  <c r="CX34" i="52" s="1"/>
  <c r="BY34" i="52" s="1"/>
  <c r="M30" i="2"/>
  <c r="BC76" i="52"/>
  <c r="CN76" i="52" s="1"/>
  <c r="CZ76" i="52" s="1"/>
  <c r="CA76" i="52" s="1"/>
  <c r="AP76" i="52"/>
  <c r="CM39" i="52"/>
  <c r="CY39" i="52" s="1"/>
  <c r="S69" i="52"/>
  <c r="AQ69" i="52" s="1"/>
  <c r="BD69" i="52"/>
  <c r="CO69" i="52" s="1"/>
  <c r="DA69" i="52" s="1"/>
  <c r="CB69" i="52" s="1"/>
  <c r="DO69" i="52" s="1"/>
  <c r="DM17" i="52"/>
  <c r="DL17" i="52"/>
  <c r="CL27" i="52"/>
  <c r="CX27" i="52" s="1"/>
  <c r="AO19" i="52"/>
  <c r="BB19" i="52"/>
  <c r="CM19" i="52" s="1"/>
  <c r="CY19" i="52" s="1"/>
  <c r="BZ19" i="52" s="1"/>
  <c r="DN44" i="52"/>
  <c r="DL44" i="52"/>
  <c r="DM44" i="52"/>
  <c r="F44" i="52" s="1"/>
  <c r="AY85" i="52"/>
  <c r="CL85" i="52"/>
  <c r="CX85" i="52" s="1"/>
  <c r="DJ85" i="52" s="1"/>
  <c r="AP54" i="52"/>
  <c r="BC54" i="52"/>
  <c r="CN54" i="52" s="1"/>
  <c r="CZ54" i="52" s="1"/>
  <c r="CA54" i="52" s="1"/>
  <c r="AY71" i="52"/>
  <c r="CL71" i="52"/>
  <c r="CX71" i="52" s="1"/>
  <c r="DJ71" i="52" s="1"/>
  <c r="R7" i="3"/>
  <c r="U2" i="3"/>
  <c r="AO72" i="52"/>
  <c r="E34" i="5"/>
  <c r="AO39" i="52"/>
  <c r="DN70" i="52"/>
  <c r="AY22" i="52"/>
  <c r="DL5" i="52"/>
  <c r="K15" i="5"/>
  <c r="M9" i="2" s="1"/>
  <c r="AR88" i="52"/>
  <c r="BE88" i="52"/>
  <c r="CP88" i="52" s="1"/>
  <c r="DB88" i="52" s="1"/>
  <c r="CC88" i="52" s="1"/>
  <c r="DP88" i="52" s="1"/>
  <c r="DM66" i="52"/>
  <c r="DL66" i="52"/>
  <c r="F66" i="52" s="1"/>
  <c r="DN66" i="52"/>
  <c r="G7" i="3"/>
  <c r="E7" i="3"/>
  <c r="AP71" i="52"/>
  <c r="AO93" i="52"/>
  <c r="BB93" i="52"/>
  <c r="CM93" i="52" s="1"/>
  <c r="CY93" i="52" s="1"/>
  <c r="BZ93" i="52" s="1"/>
  <c r="BA48" i="52"/>
  <c r="AN48" i="52"/>
  <c r="G34" i="4"/>
  <c r="BB85" i="52"/>
  <c r="CM85" i="52" s="1"/>
  <c r="CY85" i="52" s="1"/>
  <c r="BZ85" i="52" s="1"/>
  <c r="N70" i="52"/>
  <c r="M23" i="2"/>
  <c r="N37" i="4"/>
  <c r="X10" i="2" s="1"/>
  <c r="Y10" i="2" s="1"/>
  <c r="L37" i="4"/>
  <c r="C10" i="2" s="1"/>
  <c r="R56" i="52"/>
  <c r="BC56" i="52"/>
  <c r="CN56" i="52" s="1"/>
  <c r="CZ56" i="52" s="1"/>
  <c r="CA56" i="52" s="1"/>
  <c r="BB6" i="52"/>
  <c r="CM6" i="52" s="1"/>
  <c r="CY6" i="52" s="1"/>
  <c r="BZ6" i="52" s="1"/>
  <c r="AO6" i="52"/>
  <c r="CL13" i="52"/>
  <c r="CX13" i="52" s="1"/>
  <c r="BY13" i="52" s="1"/>
  <c r="AP14" i="52"/>
  <c r="BC14" i="52"/>
  <c r="CN14" i="52" s="1"/>
  <c r="CZ14" i="52" s="1"/>
  <c r="CA14" i="52" s="1"/>
  <c r="C30" i="2"/>
  <c r="D37" i="4"/>
  <c r="D45" i="4" s="1"/>
  <c r="S2" i="3"/>
  <c r="D15" i="3"/>
  <c r="S66" i="52"/>
  <c r="BD66" i="52"/>
  <c r="CO66" i="52" s="1"/>
  <c r="DA66" i="52" s="1"/>
  <c r="CB66" i="52" s="1"/>
  <c r="DO66" i="52" s="1"/>
  <c r="AO47" i="52"/>
  <c r="M16" i="2"/>
  <c r="DN75" i="52"/>
  <c r="DL75" i="52"/>
  <c r="F75" i="52" s="1"/>
  <c r="DM75" i="52"/>
  <c r="BY56" i="52"/>
  <c r="DJ56" i="52"/>
  <c r="DM35" i="52"/>
  <c r="DL35" i="52"/>
  <c r="CL41" i="52"/>
  <c r="CX41" i="52" s="1"/>
  <c r="BY41" i="52" s="1"/>
  <c r="C5" i="2"/>
  <c r="N45" i="5"/>
  <c r="L45" i="5"/>
  <c r="E15" i="2" s="1"/>
  <c r="L15" i="6"/>
  <c r="D25" i="2" s="1"/>
  <c r="N15" i="6"/>
  <c r="E15" i="7"/>
  <c r="D21" i="2" s="1"/>
  <c r="G15" i="7"/>
  <c r="AY84" i="52"/>
  <c r="CL84" i="52"/>
  <c r="CX84" i="52" s="1"/>
  <c r="DJ84" i="52" s="1"/>
  <c r="T28" i="52"/>
  <c r="N15" i="7"/>
  <c r="L15" i="7"/>
  <c r="D22" i="2" s="1"/>
  <c r="CL10" i="52"/>
  <c r="CX10" i="52" s="1"/>
  <c r="BY10" i="52" s="1"/>
  <c r="L15" i="4"/>
  <c r="D5" i="2" s="1"/>
  <c r="N15" i="4"/>
  <c r="AO12" i="52"/>
  <c r="BB12" i="52"/>
  <c r="CM12" i="52" s="1"/>
  <c r="CY12" i="52" s="1"/>
  <c r="BZ12" i="52" s="1"/>
  <c r="M15" i="2"/>
  <c r="N37" i="5"/>
  <c r="L37" i="5"/>
  <c r="C15" i="2" s="1"/>
  <c r="D37" i="7"/>
  <c r="D45" i="7" s="1"/>
  <c r="F32" i="7"/>
  <c r="G32" i="7" s="1"/>
  <c r="AN41" i="52"/>
  <c r="AO41" i="52" s="1"/>
  <c r="M31" i="2"/>
  <c r="M37" i="8"/>
  <c r="N37" i="8" s="1"/>
  <c r="X31" i="2" s="1"/>
  <c r="L37" i="8"/>
  <c r="N69" i="52"/>
  <c r="BB43" i="52"/>
  <c r="CM43" i="52" s="1"/>
  <c r="CY43" i="52" s="1"/>
  <c r="BZ43" i="52" s="1"/>
  <c r="Q43" i="52"/>
  <c r="AO43" i="52" s="1"/>
  <c r="S5" i="5"/>
  <c r="BY81" i="52"/>
  <c r="BB52" i="52"/>
  <c r="CM52" i="52" s="1"/>
  <c r="CY52" i="52" s="1"/>
  <c r="BZ52" i="52" s="1"/>
  <c r="AO52" i="52"/>
  <c r="AO34" i="52"/>
  <c r="BB34" i="52"/>
  <c r="AY34" i="52" s="1"/>
  <c r="R72" i="52"/>
  <c r="BC72" i="52"/>
  <c r="CN72" i="52" s="1"/>
  <c r="CZ72" i="52" s="1"/>
  <c r="CA72" i="52" s="1"/>
  <c r="D45" i="8"/>
  <c r="R39" i="52"/>
  <c r="BD99" i="52"/>
  <c r="CO99" i="52" s="1"/>
  <c r="DA99" i="52" s="1"/>
  <c r="CB99" i="52" s="1"/>
  <c r="S99" i="52"/>
  <c r="AP53" i="52"/>
  <c r="BD53" i="52" s="1"/>
  <c r="CO53" i="52" s="1"/>
  <c r="DA53" i="52" s="1"/>
  <c r="CB53" i="52" s="1"/>
  <c r="DO53" i="52" s="1"/>
  <c r="R38" i="52"/>
  <c r="M22" i="2"/>
  <c r="M25" i="2"/>
  <c r="CL72" i="52"/>
  <c r="CX72" i="52" s="1"/>
  <c r="DJ72" i="52" s="1"/>
  <c r="AY72" i="52"/>
  <c r="BY76" i="52"/>
  <c r="R7" i="6"/>
  <c r="R15" i="6" s="1"/>
  <c r="CL39" i="52"/>
  <c r="CX39" i="52" s="1"/>
  <c r="BY39" i="52" s="1"/>
  <c r="AY39" i="52"/>
  <c r="S70" i="52"/>
  <c r="AQ70" i="52" s="1"/>
  <c r="BD70" i="52"/>
  <c r="CO70" i="52" s="1"/>
  <c r="DA70" i="52" s="1"/>
  <c r="CB70" i="52" s="1"/>
  <c r="DO70" i="52" s="1"/>
  <c r="DM22" i="52"/>
  <c r="DL22" i="52"/>
  <c r="CL55" i="52"/>
  <c r="CX55" i="52" s="1"/>
  <c r="DJ55" i="52" s="1"/>
  <c r="AY55" i="52"/>
  <c r="BD35" i="52"/>
  <c r="CO35" i="52" s="1"/>
  <c r="DA35" i="52" s="1"/>
  <c r="CB35" i="52" s="1"/>
  <c r="S35" i="52"/>
  <c r="AQ35" i="52" s="1"/>
  <c r="S3" i="6"/>
  <c r="BY28" i="52"/>
  <c r="AY93" i="52"/>
  <c r="CL93" i="52"/>
  <c r="CX93" i="52" s="1"/>
  <c r="DJ93" i="52" s="1"/>
  <c r="BC85" i="52"/>
  <c r="CN85" i="52" s="1"/>
  <c r="CZ85" i="52" s="1"/>
  <c r="CA85" i="52" s="1"/>
  <c r="R85" i="52"/>
  <c r="AN20" i="52"/>
  <c r="BA20" i="52"/>
  <c r="D37" i="5"/>
  <c r="M13" i="2" s="1"/>
  <c r="E4" i="8"/>
  <c r="M37" i="7"/>
  <c r="N37" i="7" s="1"/>
  <c r="X32" i="2" s="1"/>
  <c r="L37" i="7"/>
  <c r="CL6" i="52"/>
  <c r="CX6" i="52" s="1"/>
  <c r="BY6" i="52" s="1"/>
  <c r="BB13" i="52"/>
  <c r="CM13" i="52" s="1"/>
  <c r="CY13" i="52" s="1"/>
  <c r="BZ13" i="52" s="1"/>
  <c r="AO13" i="52"/>
  <c r="X21" i="2"/>
  <c r="AO11" i="52"/>
  <c r="BB11" i="52"/>
  <c r="CM11" i="52" s="1"/>
  <c r="CY11" i="52" s="1"/>
  <c r="BZ11" i="52" s="1"/>
  <c r="D37" i="3"/>
  <c r="DN53" i="52"/>
  <c r="DL53" i="52"/>
  <c r="DM53" i="52"/>
  <c r="F53" i="52" s="1"/>
  <c r="AQ66" i="52"/>
  <c r="AP44" i="52"/>
  <c r="BD44" i="52" s="1"/>
  <c r="CO44" i="52" s="1"/>
  <c r="DA44" i="52" s="1"/>
  <c r="CB44" i="52" s="1"/>
  <c r="DO44" i="52" s="1"/>
  <c r="S44" i="52"/>
  <c r="C23" i="2"/>
  <c r="BY99" i="52"/>
  <c r="N75" i="52"/>
  <c r="AY56" i="52"/>
  <c r="CL29" i="52"/>
  <c r="CX29" i="52" s="1"/>
  <c r="BY29" i="52" s="1"/>
  <c r="BB55" i="52"/>
  <c r="CM55" i="52" s="1"/>
  <c r="CY55" i="52" s="1"/>
  <c r="BZ55" i="52" s="1"/>
  <c r="AO55" i="52"/>
  <c r="AO86" i="52"/>
  <c r="CN35" i="52"/>
  <c r="CZ35" i="52" s="1"/>
  <c r="DJ35" i="52" s="1"/>
  <c r="DJ47" i="52"/>
  <c r="R15" i="7"/>
  <c r="M26" i="2" s="1"/>
  <c r="T7" i="7"/>
  <c r="U7" i="7" s="1"/>
  <c r="X26" i="2" s="1"/>
  <c r="S7" i="7"/>
  <c r="D10" i="2"/>
  <c r="U95" i="52"/>
  <c r="BF95" i="52"/>
  <c r="CQ95" i="52" s="1"/>
  <c r="DC95" i="52" s="1"/>
  <c r="CD95" i="52" s="1"/>
  <c r="AO24" i="52"/>
  <c r="D30" i="2"/>
  <c r="AQ40" i="52"/>
  <c r="BD40" i="52"/>
  <c r="CO40" i="52" s="1"/>
  <c r="DA40" i="52" s="1"/>
  <c r="CB40" i="52" s="1"/>
  <c r="BA98" i="52"/>
  <c r="AN98" i="52"/>
  <c r="AO98" i="52" s="1"/>
  <c r="M3" i="2"/>
  <c r="N15" i="3"/>
  <c r="X3" i="2" s="1"/>
  <c r="Y3" i="2" s="1"/>
  <c r="L15" i="3"/>
  <c r="D3" i="2" s="1"/>
  <c r="R7" i="5"/>
  <c r="C21" i="2"/>
  <c r="CL11" i="52"/>
  <c r="CX11" i="52" s="1"/>
  <c r="BY11" i="52" s="1"/>
  <c r="BB28" i="52"/>
  <c r="AO28" i="52"/>
  <c r="D37" i="6"/>
  <c r="F32" i="6"/>
  <c r="G32" i="6" s="1"/>
  <c r="N37" i="3"/>
  <c r="L37" i="3"/>
  <c r="C16" i="2" s="1"/>
  <c r="M32" i="2"/>
  <c r="C33" i="2"/>
  <c r="D15" i="6"/>
  <c r="DM14" i="52"/>
  <c r="DL14" i="52"/>
  <c r="DN14" i="52"/>
  <c r="A1" i="7"/>
  <c r="X15" i="2" l="1"/>
  <c r="Y15" i="2" s="1"/>
  <c r="E7" i="8"/>
  <c r="BY85" i="52"/>
  <c r="BY94" i="52"/>
  <c r="DM94" i="52" s="1"/>
  <c r="DO40" i="52"/>
  <c r="X5" i="2"/>
  <c r="Y5" i="2" s="1"/>
  <c r="DM40" i="52"/>
  <c r="F40" i="52" s="1"/>
  <c r="C22" i="2"/>
  <c r="F7" i="8"/>
  <c r="G7" i="8" s="1"/>
  <c r="X19" i="2" s="1"/>
  <c r="N85" i="52"/>
  <c r="N56" i="52"/>
  <c r="BY71" i="52"/>
  <c r="DL71" i="52" s="1"/>
  <c r="F71" i="52" s="1"/>
  <c r="DN76" i="52"/>
  <c r="BY52" i="52"/>
  <c r="AY30" i="52"/>
  <c r="H31" i="7"/>
  <c r="H1" i="4"/>
  <c r="BB41" i="52"/>
  <c r="DJ30" i="52"/>
  <c r="AY33" i="52"/>
  <c r="H1" i="7"/>
  <c r="AQ30" i="52"/>
  <c r="BY72" i="52"/>
  <c r="DJ39" i="52"/>
  <c r="N39" i="52" s="1"/>
  <c r="BB98" i="52"/>
  <c r="CM98" i="52" s="1"/>
  <c r="CY98" i="52" s="1"/>
  <c r="BZ98" i="52" s="1"/>
  <c r="N72" i="52"/>
  <c r="D55" i="7"/>
  <c r="D56" i="7"/>
  <c r="D57" i="7"/>
  <c r="E45" i="7"/>
  <c r="E29" i="2" s="1"/>
  <c r="G45" i="7"/>
  <c r="M27" i="2"/>
  <c r="S15" i="6"/>
  <c r="D27" i="2" s="1"/>
  <c r="U15" i="6"/>
  <c r="DL41" i="52"/>
  <c r="D45" i="6"/>
  <c r="F37" i="6"/>
  <c r="G37" i="6" s="1"/>
  <c r="E37" i="6"/>
  <c r="CL98" i="52"/>
  <c r="CX98" i="52" s="1"/>
  <c r="DJ98" i="52" s="1"/>
  <c r="AY98" i="52"/>
  <c r="BC55" i="52"/>
  <c r="CN55" i="52" s="1"/>
  <c r="CZ55" i="52" s="1"/>
  <c r="CA55" i="52" s="1"/>
  <c r="AP55" i="52"/>
  <c r="DJ29" i="52"/>
  <c r="T44" i="52"/>
  <c r="BC11" i="52"/>
  <c r="AP11" i="52"/>
  <c r="AO20" i="52"/>
  <c r="BB20" i="52"/>
  <c r="CM20" i="52" s="1"/>
  <c r="CY20" i="52" s="1"/>
  <c r="BZ20" i="52" s="1"/>
  <c r="BY55" i="52"/>
  <c r="DL39" i="52"/>
  <c r="S38" i="52"/>
  <c r="T38" i="52" s="1"/>
  <c r="S39" i="52"/>
  <c r="R43" i="52"/>
  <c r="BC43" i="52"/>
  <c r="CN43" i="52" s="1"/>
  <c r="CZ43" i="52" s="1"/>
  <c r="CA43" i="52" s="1"/>
  <c r="C31" i="2"/>
  <c r="H31" i="8"/>
  <c r="AP12" i="52"/>
  <c r="BC12" i="52"/>
  <c r="BD14" i="52"/>
  <c r="AQ14" i="52"/>
  <c r="AP93" i="52"/>
  <c r="BC93" i="52"/>
  <c r="CN93" i="52" s="1"/>
  <c r="CZ93" i="52" s="1"/>
  <c r="CA93" i="52" s="1"/>
  <c r="AP39" i="52"/>
  <c r="DM71" i="52"/>
  <c r="DM85" i="52"/>
  <c r="DL85" i="52"/>
  <c r="F85" i="52" s="1"/>
  <c r="DN85" i="52"/>
  <c r="AP19" i="52"/>
  <c r="BC19" i="52"/>
  <c r="AY43" i="52"/>
  <c r="CL43" i="52"/>
  <c r="CX43" i="52" s="1"/>
  <c r="DJ43" i="52" s="1"/>
  <c r="S24" i="52"/>
  <c r="AP33" i="52"/>
  <c r="BD33" i="52" s="1"/>
  <c r="CO33" i="52" s="1"/>
  <c r="DA33" i="52" s="1"/>
  <c r="CB33" i="52" s="1"/>
  <c r="S33" i="52"/>
  <c r="S86" i="52"/>
  <c r="BD17" i="52"/>
  <c r="CO17" i="52" s="1"/>
  <c r="DA17" i="52" s="1"/>
  <c r="CB17" i="52" s="1"/>
  <c r="AQ17" i="52"/>
  <c r="C2" i="2"/>
  <c r="N30" i="52"/>
  <c r="AP38" i="52"/>
  <c r="BD30" i="52"/>
  <c r="CO30" i="52" s="1"/>
  <c r="DA30" i="52" s="1"/>
  <c r="CB30" i="52" s="1"/>
  <c r="H1" i="3"/>
  <c r="L15" i="8"/>
  <c r="D23" i="2" s="1"/>
  <c r="N15" i="8"/>
  <c r="BY38" i="52"/>
  <c r="DL19" i="52"/>
  <c r="DM19" i="52"/>
  <c r="M20" i="2"/>
  <c r="G15" i="6"/>
  <c r="E15" i="6"/>
  <c r="D20" i="2" s="1"/>
  <c r="BC28" i="52"/>
  <c r="CN28" i="52" s="1"/>
  <c r="CZ28" i="52" s="1"/>
  <c r="CA28" i="52" s="1"/>
  <c r="AP28" i="52"/>
  <c r="DL11" i="52"/>
  <c r="DM11" i="52"/>
  <c r="AP24" i="52"/>
  <c r="BD24" i="52" s="1"/>
  <c r="CO24" i="52" s="1"/>
  <c r="DA24" i="52" s="1"/>
  <c r="CB24" i="52" s="1"/>
  <c r="C26" i="2"/>
  <c r="CA35" i="52"/>
  <c r="E15" i="8"/>
  <c r="D19" i="2" s="1"/>
  <c r="G15" i="8"/>
  <c r="DM99" i="52"/>
  <c r="DN99" i="52"/>
  <c r="DO99" i="52"/>
  <c r="DL99" i="52"/>
  <c r="F99" i="52" s="1"/>
  <c r="AQ44" i="52"/>
  <c r="AP85" i="52"/>
  <c r="S85" i="52"/>
  <c r="N93" i="52"/>
  <c r="T35" i="52"/>
  <c r="BE35" i="52"/>
  <c r="CP35" i="52" s="1"/>
  <c r="DB35" i="52" s="1"/>
  <c r="CC35" i="52" s="1"/>
  <c r="N55" i="52"/>
  <c r="DL72" i="52"/>
  <c r="F72" i="52" s="1"/>
  <c r="DM72" i="52"/>
  <c r="DN72" i="52"/>
  <c r="T99" i="52"/>
  <c r="G45" i="8"/>
  <c r="E45" i="8"/>
  <c r="CM34" i="52"/>
  <c r="CY34" i="52" s="1"/>
  <c r="DJ34" i="52" s="1"/>
  <c r="N34" i="52" s="1"/>
  <c r="DL81" i="52"/>
  <c r="F81" i="52" s="1"/>
  <c r="DM81" i="52"/>
  <c r="DN81" i="52"/>
  <c r="BY84" i="52"/>
  <c r="T66" i="52"/>
  <c r="BE66" i="52"/>
  <c r="CP66" i="52" s="1"/>
  <c r="DB66" i="52" s="1"/>
  <c r="CC66" i="52" s="1"/>
  <c r="DP66" i="52" s="1"/>
  <c r="G37" i="4"/>
  <c r="E37" i="4"/>
  <c r="C8" i="2" s="1"/>
  <c r="C20" i="2"/>
  <c r="AO48" i="52"/>
  <c r="BB48" i="52"/>
  <c r="CM48" i="52" s="1"/>
  <c r="CY48" i="52" s="1"/>
  <c r="BZ48" i="52" s="1"/>
  <c r="DM5" i="52"/>
  <c r="N71" i="52"/>
  <c r="AY27" i="52"/>
  <c r="AQ76" i="52"/>
  <c r="BD76" i="52"/>
  <c r="CO76" i="52" s="1"/>
  <c r="DA76" i="52" s="1"/>
  <c r="CB76" i="52" s="1"/>
  <c r="DO76" i="52" s="1"/>
  <c r="DL34" i="52"/>
  <c r="AS95" i="52"/>
  <c r="E15" i="4"/>
  <c r="M4" i="2"/>
  <c r="G15" i="4"/>
  <c r="X4" i="2" s="1"/>
  <c r="Y4" i="2" s="1"/>
  <c r="R41" i="52"/>
  <c r="BC41" i="52"/>
  <c r="CN41" i="52" s="1"/>
  <c r="CZ41" i="52" s="1"/>
  <c r="CA41" i="52" s="1"/>
  <c r="BD22" i="52"/>
  <c r="CO22" i="52" s="1"/>
  <c r="DA22" i="52" s="1"/>
  <c r="CB22" i="52" s="1"/>
  <c r="AQ22" i="52"/>
  <c r="DL23" i="52"/>
  <c r="CL58" i="52"/>
  <c r="CX58" i="52" s="1"/>
  <c r="DJ58" i="52" s="1"/>
  <c r="AY58" i="52"/>
  <c r="N35" i="52"/>
  <c r="DL70" i="52"/>
  <c r="F70" i="52" s="1"/>
  <c r="DM70" i="52"/>
  <c r="S71" i="52"/>
  <c r="BD71" i="52"/>
  <c r="CO71" i="52" s="1"/>
  <c r="DA71" i="52" s="1"/>
  <c r="CB71" i="52" s="1"/>
  <c r="DN54" i="52"/>
  <c r="DL54" i="52"/>
  <c r="F54" i="52" s="1"/>
  <c r="DM54" i="52"/>
  <c r="BY86" i="52"/>
  <c r="BC5" i="52"/>
  <c r="CN5" i="52" s="1"/>
  <c r="CZ5" i="52" s="1"/>
  <c r="CA5" i="52" s="1"/>
  <c r="AP5" i="52"/>
  <c r="AP10" i="52"/>
  <c r="BC10" i="52"/>
  <c r="AQ81" i="52"/>
  <c r="BD81" i="52"/>
  <c r="CO81" i="52" s="1"/>
  <c r="DA81" i="52" s="1"/>
  <c r="CB81" i="52" s="1"/>
  <c r="DO81" i="52" s="1"/>
  <c r="N38" i="52"/>
  <c r="AP27" i="52"/>
  <c r="BC27" i="52"/>
  <c r="CN27" i="52" s="1"/>
  <c r="CZ27" i="52" s="1"/>
  <c r="CA27" i="52" s="1"/>
  <c r="CM23" i="52"/>
  <c r="CY23" i="52" s="1"/>
  <c r="DJ23" i="52" s="1"/>
  <c r="N23" i="52" s="1"/>
  <c r="H31" i="4"/>
  <c r="H31" i="5"/>
  <c r="C32" i="2"/>
  <c r="CM28" i="52"/>
  <c r="CY28" i="52" s="1"/>
  <c r="BE40" i="52"/>
  <c r="CP40" i="52" s="1"/>
  <c r="DB40" i="52" s="1"/>
  <c r="CC40" i="52" s="1"/>
  <c r="DP40" i="52" s="1"/>
  <c r="AR40" i="52"/>
  <c r="DM29" i="52"/>
  <c r="F29" i="52" s="1"/>
  <c r="DL29" i="52"/>
  <c r="AR66" i="52"/>
  <c r="G37" i="3"/>
  <c r="E37" i="3"/>
  <c r="C14" i="2" s="1"/>
  <c r="DM6" i="52"/>
  <c r="DL6" i="52"/>
  <c r="D45" i="5"/>
  <c r="G37" i="5"/>
  <c r="E37" i="5"/>
  <c r="C13" i="2" s="1"/>
  <c r="T70" i="52"/>
  <c r="AR70" i="52" s="1"/>
  <c r="BE70" i="52"/>
  <c r="CP70" i="52" s="1"/>
  <c r="DB70" i="52" s="1"/>
  <c r="CC70" i="52" s="1"/>
  <c r="DP70" i="52" s="1"/>
  <c r="T7" i="6"/>
  <c r="U7" i="6" s="1"/>
  <c r="X27" i="2" s="1"/>
  <c r="S7" i="6"/>
  <c r="O1" i="6" s="1"/>
  <c r="AP34" i="52"/>
  <c r="BC34" i="52"/>
  <c r="CN34" i="52" s="1"/>
  <c r="CZ34" i="52" s="1"/>
  <c r="CA34" i="52" s="1"/>
  <c r="AR35" i="52"/>
  <c r="M29" i="2"/>
  <c r="F37" i="7"/>
  <c r="G37" i="7" s="1"/>
  <c r="E37" i="7"/>
  <c r="AP43" i="52"/>
  <c r="M2" i="2"/>
  <c r="E15" i="3"/>
  <c r="D2" i="2" s="1"/>
  <c r="G15" i="3"/>
  <c r="X2" i="2" s="1"/>
  <c r="Y2" i="2" s="1"/>
  <c r="DM13" i="52"/>
  <c r="DL13" i="52"/>
  <c r="S56" i="52"/>
  <c r="CL48" i="52"/>
  <c r="CX48" i="52" s="1"/>
  <c r="DJ48" i="52" s="1"/>
  <c r="AY48" i="52"/>
  <c r="BF88" i="52"/>
  <c r="CQ88" i="52" s="1"/>
  <c r="DC88" i="52" s="1"/>
  <c r="CD88" i="52" s="1"/>
  <c r="DQ88" i="52" s="1"/>
  <c r="AS88" i="52"/>
  <c r="R15" i="3"/>
  <c r="U7" i="3"/>
  <c r="S7" i="3"/>
  <c r="C11" i="2" s="1"/>
  <c r="BY27" i="52"/>
  <c r="DJ27" i="52"/>
  <c r="T69" i="52"/>
  <c r="AR69" i="52" s="1"/>
  <c r="BE69" i="52"/>
  <c r="CP69" i="52" s="1"/>
  <c r="DB69" i="52" s="1"/>
  <c r="CC69" i="52" s="1"/>
  <c r="DP69" i="52" s="1"/>
  <c r="DM52" i="52"/>
  <c r="DL52" i="52"/>
  <c r="F52" i="52" s="1"/>
  <c r="S84" i="52"/>
  <c r="T84" i="52" s="1"/>
  <c r="U84" i="52" s="1"/>
  <c r="S94" i="52"/>
  <c r="AQ94" i="52" s="1"/>
  <c r="BD94" i="52"/>
  <c r="CO94" i="52" s="1"/>
  <c r="DA94" i="52" s="1"/>
  <c r="CB94" i="52" s="1"/>
  <c r="DP95" i="52"/>
  <c r="DQ95" i="52"/>
  <c r="U47" i="52"/>
  <c r="CN22" i="52"/>
  <c r="CZ22" i="52" s="1"/>
  <c r="DJ22" i="52" s="1"/>
  <c r="N22" i="52" s="1"/>
  <c r="DO94" i="52"/>
  <c r="DN94" i="52"/>
  <c r="AO58" i="52"/>
  <c r="BB58" i="52"/>
  <c r="CM58" i="52" s="1"/>
  <c r="CY58" i="52" s="1"/>
  <c r="BZ58" i="52" s="1"/>
  <c r="BD75" i="52"/>
  <c r="CO75" i="52" s="1"/>
  <c r="DA75" i="52" s="1"/>
  <c r="CB75" i="52" s="1"/>
  <c r="DO75" i="52" s="1"/>
  <c r="AQ75" i="52"/>
  <c r="AP84" i="52"/>
  <c r="AQ84" i="52" s="1"/>
  <c r="S15" i="8"/>
  <c r="D24" i="2" s="1"/>
  <c r="U15" i="8"/>
  <c r="N45" i="6"/>
  <c r="L45" i="6"/>
  <c r="AP23" i="52"/>
  <c r="BC23" i="52"/>
  <c r="CN23" i="52" s="1"/>
  <c r="CZ23" i="52" s="1"/>
  <c r="CA23" i="52" s="1"/>
  <c r="M28" i="2"/>
  <c r="R15" i="5"/>
  <c r="U7" i="5"/>
  <c r="S7" i="5"/>
  <c r="C12" i="2" s="1"/>
  <c r="V95" i="52"/>
  <c r="BG95" i="52"/>
  <c r="CR95" i="52" s="1"/>
  <c r="DD95" i="52" s="1"/>
  <c r="CE95" i="52" s="1"/>
  <c r="DR95" i="52" s="1"/>
  <c r="U15" i="7"/>
  <c r="S15" i="7"/>
  <c r="D26" i="2" s="1"/>
  <c r="AP86" i="52"/>
  <c r="BD86" i="52" s="1"/>
  <c r="CO86" i="52" s="1"/>
  <c r="DA86" i="52" s="1"/>
  <c r="CB86" i="52" s="1"/>
  <c r="C19" i="2"/>
  <c r="AY29" i="52"/>
  <c r="N29" i="52" s="1"/>
  <c r="BC13" i="52"/>
  <c r="CN13" i="52" s="1"/>
  <c r="CZ13" i="52" s="1"/>
  <c r="CA13" i="52" s="1"/>
  <c r="AP13" i="52"/>
  <c r="CL20" i="52"/>
  <c r="CX20" i="52" s="1"/>
  <c r="BY20" i="52" s="1"/>
  <c r="BY93" i="52"/>
  <c r="DL28" i="52"/>
  <c r="M19" i="2"/>
  <c r="DM76" i="52"/>
  <c r="DL76" i="52"/>
  <c r="F76" i="52" s="1"/>
  <c r="BC38" i="52"/>
  <c r="CN38" i="52" s="1"/>
  <c r="CZ38" i="52" s="1"/>
  <c r="CA38" i="52" s="1"/>
  <c r="BC39" i="52"/>
  <c r="CN39" i="52" s="1"/>
  <c r="CZ39" i="52" s="1"/>
  <c r="CA39" i="52" s="1"/>
  <c r="S72" i="52"/>
  <c r="BC52" i="52"/>
  <c r="CN52" i="52" s="1"/>
  <c r="CZ52" i="52" s="1"/>
  <c r="CA52" i="52" s="1"/>
  <c r="DN52" i="52" s="1"/>
  <c r="AP52" i="52"/>
  <c r="AP41" i="52"/>
  <c r="DM10" i="52"/>
  <c r="DL10" i="52"/>
  <c r="U28" i="52"/>
  <c r="N84" i="52"/>
  <c r="DN56" i="52"/>
  <c r="DM56" i="52"/>
  <c r="F56" i="52" s="1"/>
  <c r="DL56" i="52"/>
  <c r="BC47" i="52"/>
  <c r="CN47" i="52" s="1"/>
  <c r="CZ47" i="52" s="1"/>
  <c r="CA47" i="52" s="1"/>
  <c r="AP47" i="52"/>
  <c r="D45" i="3"/>
  <c r="M14" i="2" s="1"/>
  <c r="BC6" i="52"/>
  <c r="CN6" i="52" s="1"/>
  <c r="CZ6" i="52" s="1"/>
  <c r="CA6" i="52" s="1"/>
  <c r="AP6" i="52"/>
  <c r="M8" i="2"/>
  <c r="E45" i="4"/>
  <c r="G45" i="4"/>
  <c r="X8" i="2" s="1"/>
  <c r="Y8" i="2" s="1"/>
  <c r="N15" i="5"/>
  <c r="X9" i="2" s="1"/>
  <c r="Y9" i="2" s="1"/>
  <c r="L15" i="5"/>
  <c r="AP72" i="52"/>
  <c r="BD54" i="52"/>
  <c r="CO54" i="52" s="1"/>
  <c r="DA54" i="52" s="1"/>
  <c r="CB54" i="52" s="1"/>
  <c r="DO54" i="52" s="1"/>
  <c r="AQ54" i="52"/>
  <c r="BZ39" i="52"/>
  <c r="DM39" i="52" s="1"/>
  <c r="F39" i="52" s="1"/>
  <c r="N52" i="52"/>
  <c r="M6" i="2"/>
  <c r="S15" i="4"/>
  <c r="D6" i="2" s="1"/>
  <c r="U15" i="4"/>
  <c r="X6" i="2" s="1"/>
  <c r="Y6" i="2" s="1"/>
  <c r="DM69" i="52"/>
  <c r="DL69" i="52"/>
  <c r="F69" i="52" s="1"/>
  <c r="DN69" i="52"/>
  <c r="BC24" i="52"/>
  <c r="C25" i="2"/>
  <c r="H1" i="6"/>
  <c r="AQ53" i="52"/>
  <c r="T53" i="52"/>
  <c r="BC86" i="52"/>
  <c r="CN86" i="52" s="1"/>
  <c r="CZ86" i="52" s="1"/>
  <c r="CA86" i="52" s="1"/>
  <c r="AP56" i="52"/>
  <c r="N94" i="52"/>
  <c r="C6" i="2"/>
  <c r="DM12" i="52"/>
  <c r="DL12" i="52"/>
  <c r="CN17" i="52"/>
  <c r="CZ17" i="52" s="1"/>
  <c r="CA17" i="52" s="1"/>
  <c r="BY30" i="52"/>
  <c r="R98" i="52"/>
  <c r="BC98" i="52"/>
  <c r="CN98" i="52" s="1"/>
  <c r="CZ98" i="52" s="1"/>
  <c r="CA98" i="52" s="1"/>
  <c r="N47" i="52"/>
  <c r="T30" i="52"/>
  <c r="AR30" i="52" s="1"/>
  <c r="BE30" i="52"/>
  <c r="CP30" i="52" s="1"/>
  <c r="DB30" i="52" s="1"/>
  <c r="CC30" i="52" s="1"/>
  <c r="AP29" i="52"/>
  <c r="BC29" i="52"/>
  <c r="CN29" i="52" s="1"/>
  <c r="CZ29" i="52" s="1"/>
  <c r="CA29" i="52" s="1"/>
  <c r="DN29" i="52" s="1"/>
  <c r="BY33" i="52"/>
  <c r="DJ33" i="52"/>
  <c r="N33" i="52" s="1"/>
  <c r="T7" i="8"/>
  <c r="U7" i="8" s="1"/>
  <c r="X24" i="2" s="1"/>
  <c r="S7" i="8"/>
  <c r="H31" i="3"/>
  <c r="AY19" i="52"/>
  <c r="X16" i="2"/>
  <c r="Y16" i="2" s="1"/>
  <c r="AQ99" i="52"/>
  <c r="BZ34" i="52" l="1"/>
  <c r="DM34" i="52" s="1"/>
  <c r="F34" i="52" s="1"/>
  <c r="H15" i="2"/>
  <c r="CA22" i="52"/>
  <c r="DO71" i="52"/>
  <c r="DN71" i="52"/>
  <c r="AR99" i="52"/>
  <c r="I21" i="2"/>
  <c r="DL94" i="52"/>
  <c r="F94" i="52" s="1"/>
  <c r="AQ56" i="52"/>
  <c r="DO86" i="52"/>
  <c r="BY48" i="52"/>
  <c r="AQ85" i="52"/>
  <c r="A1" i="6"/>
  <c r="DN39" i="52"/>
  <c r="CM41" i="52"/>
  <c r="CY41" i="52" s="1"/>
  <c r="AY41" i="52"/>
  <c r="AR53" i="52"/>
  <c r="I26" i="2"/>
  <c r="H12" i="2"/>
  <c r="N48" i="52"/>
  <c r="AY28" i="52"/>
  <c r="BY58" i="52"/>
  <c r="DL58" i="52" s="1"/>
  <c r="F58" i="52" s="1"/>
  <c r="DN34" i="52"/>
  <c r="N27" i="52"/>
  <c r="O1" i="7"/>
  <c r="AQ39" i="52"/>
  <c r="BD39" i="52"/>
  <c r="CO39" i="52" s="1"/>
  <c r="DA39" i="52" s="1"/>
  <c r="CB39" i="52" s="1"/>
  <c r="DO39" i="52" s="1"/>
  <c r="C28" i="2"/>
  <c r="AQ38" i="52"/>
  <c r="DO17" i="52"/>
  <c r="AQ72" i="52"/>
  <c r="G45" i="5"/>
  <c r="E45" i="5"/>
  <c r="BD5" i="52"/>
  <c r="CO5" i="52" s="1"/>
  <c r="DA5" i="52" s="1"/>
  <c r="CB5" i="52" s="1"/>
  <c r="AQ5" i="52"/>
  <c r="DM58" i="52"/>
  <c r="BC20" i="52"/>
  <c r="AP20" i="52"/>
  <c r="U44" i="52"/>
  <c r="AQ29" i="52"/>
  <c r="BD29" i="52"/>
  <c r="CO29" i="52" s="1"/>
  <c r="DA29" i="52" s="1"/>
  <c r="CB29" i="52" s="1"/>
  <c r="DO29" i="52" s="1"/>
  <c r="DN17" i="52"/>
  <c r="H6" i="2"/>
  <c r="BE53" i="52"/>
  <c r="CP53" i="52" s="1"/>
  <c r="DB53" i="52" s="1"/>
  <c r="CC53" i="52" s="1"/>
  <c r="S15" i="5"/>
  <c r="D12" i="2" s="1"/>
  <c r="U15" i="5"/>
  <c r="X12" i="2" s="1"/>
  <c r="Y12" i="2" s="1"/>
  <c r="M12" i="2"/>
  <c r="E33" i="2"/>
  <c r="H31" i="6"/>
  <c r="DO22" i="52"/>
  <c r="DN22" i="52"/>
  <c r="F22" i="52" s="1"/>
  <c r="BE94" i="52"/>
  <c r="CP94" i="52" s="1"/>
  <c r="DB94" i="52" s="1"/>
  <c r="CC94" i="52" s="1"/>
  <c r="DP94" i="52" s="1"/>
  <c r="T94" i="52"/>
  <c r="S15" i="3"/>
  <c r="D11" i="2" s="1"/>
  <c r="U15" i="3"/>
  <c r="X11" i="2" s="1"/>
  <c r="Y11" i="2" s="1"/>
  <c r="BD56" i="52"/>
  <c r="CO56" i="52" s="1"/>
  <c r="DA56" i="52" s="1"/>
  <c r="CB56" i="52" s="1"/>
  <c r="DN13" i="52"/>
  <c r="H13" i="2"/>
  <c r="H14" i="2"/>
  <c r="BD27" i="52"/>
  <c r="CO27" i="52" s="1"/>
  <c r="DA27" i="52" s="1"/>
  <c r="CB27" i="52" s="1"/>
  <c r="DO27" i="52" s="1"/>
  <c r="AQ27" i="52"/>
  <c r="CN10" i="52"/>
  <c r="CZ10" i="52" s="1"/>
  <c r="CA10" i="52" s="1"/>
  <c r="DL86" i="52"/>
  <c r="F86" i="52" s="1"/>
  <c r="DM86" i="52"/>
  <c r="DN86" i="52"/>
  <c r="S41" i="52"/>
  <c r="BD41" i="52"/>
  <c r="CO41" i="52" s="1"/>
  <c r="DA41" i="52" s="1"/>
  <c r="CB41" i="52" s="1"/>
  <c r="AT95" i="52"/>
  <c r="BH95" i="52" s="1"/>
  <c r="CS95" i="52" s="1"/>
  <c r="DE95" i="52" s="1"/>
  <c r="CF95" i="52" s="1"/>
  <c r="DS95" i="52" s="1"/>
  <c r="H8" i="2"/>
  <c r="E30" i="2"/>
  <c r="A31" i="8"/>
  <c r="DP35" i="52"/>
  <c r="T85" i="52"/>
  <c r="BE85" i="52"/>
  <c r="CP85" i="52" s="1"/>
  <c r="DB85" i="52" s="1"/>
  <c r="CC85" i="52" s="1"/>
  <c r="AR44" i="52"/>
  <c r="AS44" i="52" s="1"/>
  <c r="I19" i="2"/>
  <c r="I32" i="2"/>
  <c r="I31" i="2"/>
  <c r="I29" i="2"/>
  <c r="I28" i="2"/>
  <c r="I33" i="2"/>
  <c r="H2" i="2"/>
  <c r="H7" i="2"/>
  <c r="H9" i="2"/>
  <c r="H3" i="2"/>
  <c r="AQ33" i="52"/>
  <c r="T33" i="52"/>
  <c r="BE33" i="52"/>
  <c r="CP33" i="52" s="1"/>
  <c r="DB33" i="52" s="1"/>
  <c r="CC33" i="52" s="1"/>
  <c r="DP33" i="52" s="1"/>
  <c r="BY43" i="52"/>
  <c r="CN19" i="52"/>
  <c r="CZ19" i="52" s="1"/>
  <c r="DJ19" i="52" s="1"/>
  <c r="CO14" i="52"/>
  <c r="DA14" i="52" s="1"/>
  <c r="CB14" i="52" s="1"/>
  <c r="BD12" i="52"/>
  <c r="CO12" i="52" s="1"/>
  <c r="DA12" i="52" s="1"/>
  <c r="CB12" i="52" s="1"/>
  <c r="AQ12" i="52"/>
  <c r="U38" i="52"/>
  <c r="DN55" i="52"/>
  <c r="DL55" i="52"/>
  <c r="F55" i="52" s="1"/>
  <c r="DM55" i="52"/>
  <c r="CN11" i="52"/>
  <c r="CZ11" i="52" s="1"/>
  <c r="CA11" i="52" s="1"/>
  <c r="AQ55" i="52"/>
  <c r="BD55" i="52"/>
  <c r="CO55" i="52" s="1"/>
  <c r="DA55" i="52" s="1"/>
  <c r="CB55" i="52" s="1"/>
  <c r="DO55" i="52" s="1"/>
  <c r="N98" i="52"/>
  <c r="A1" i="8"/>
  <c r="E55" i="7"/>
  <c r="N29" i="2"/>
  <c r="AB1" i="2" s="1"/>
  <c r="F55" i="7"/>
  <c r="DL33" i="52"/>
  <c r="DN33" i="52"/>
  <c r="F33" i="52" s="1"/>
  <c r="DO33" i="52"/>
  <c r="DM33" i="52"/>
  <c r="DN30" i="52"/>
  <c r="F30" i="52" s="1"/>
  <c r="DL30" i="52"/>
  <c r="DM30" i="52"/>
  <c r="DO30" i="52"/>
  <c r="DP30" i="52"/>
  <c r="CN24" i="52"/>
  <c r="CZ24" i="52" s="1"/>
  <c r="DJ24" i="52" s="1"/>
  <c r="AY24" i="52"/>
  <c r="BE84" i="52"/>
  <c r="CP84" i="52" s="1"/>
  <c r="DB84" i="52" s="1"/>
  <c r="CC84" i="52" s="1"/>
  <c r="AR84" i="52"/>
  <c r="H11" i="2"/>
  <c r="DN84" i="52"/>
  <c r="DL84" i="52"/>
  <c r="F84" i="52" s="1"/>
  <c r="DM84" i="52"/>
  <c r="BE99" i="52"/>
  <c r="CP99" i="52" s="1"/>
  <c r="DB99" i="52" s="1"/>
  <c r="CC99" i="52" s="1"/>
  <c r="BE38" i="52"/>
  <c r="CP38" i="52" s="1"/>
  <c r="DB38" i="52" s="1"/>
  <c r="CC38" i="52" s="1"/>
  <c r="AR38" i="52"/>
  <c r="AS38" i="52" s="1"/>
  <c r="H5" i="2"/>
  <c r="BE54" i="52"/>
  <c r="CP54" i="52" s="1"/>
  <c r="DB54" i="52" s="1"/>
  <c r="CC54" i="52" s="1"/>
  <c r="DP54" i="52" s="1"/>
  <c r="AR54" i="52"/>
  <c r="H10" i="2"/>
  <c r="BD47" i="52"/>
  <c r="CO47" i="52" s="1"/>
  <c r="DA47" i="52" s="1"/>
  <c r="CB47" i="52" s="1"/>
  <c r="AQ47" i="52"/>
  <c r="V28" i="52"/>
  <c r="O1" i="5"/>
  <c r="BD72" i="52"/>
  <c r="CO72" i="52" s="1"/>
  <c r="DA72" i="52" s="1"/>
  <c r="CB72" i="52" s="1"/>
  <c r="DO72" i="52" s="1"/>
  <c r="DN93" i="52"/>
  <c r="DL93" i="52"/>
  <c r="F93" i="52" s="1"/>
  <c r="DM93" i="52"/>
  <c r="I30" i="2"/>
  <c r="N19" i="52"/>
  <c r="S98" i="52"/>
  <c r="U53" i="52"/>
  <c r="BF53" i="52"/>
  <c r="CQ53" i="52" s="1"/>
  <c r="DC53" i="52" s="1"/>
  <c r="CD53" i="52" s="1"/>
  <c r="H4" i="2"/>
  <c r="AQ6" i="52"/>
  <c r="BD6" i="52"/>
  <c r="CO6" i="52" s="1"/>
  <c r="DA6" i="52" s="1"/>
  <c r="CB6" i="52" s="1"/>
  <c r="DO6" i="52" s="1"/>
  <c r="DN47" i="52"/>
  <c r="DO47" i="52"/>
  <c r="I25" i="2"/>
  <c r="AQ52" i="52"/>
  <c r="BD52" i="52"/>
  <c r="CO52" i="52" s="1"/>
  <c r="DA52" i="52" s="1"/>
  <c r="CB52" i="52" s="1"/>
  <c r="DO52" i="52" s="1"/>
  <c r="AP98" i="52"/>
  <c r="Y33" i="2"/>
  <c r="X33" i="2"/>
  <c r="BD84" i="52"/>
  <c r="CO84" i="52" s="1"/>
  <c r="DA84" i="52" s="1"/>
  <c r="CB84" i="52" s="1"/>
  <c r="DO84" i="52" s="1"/>
  <c r="DM27" i="52"/>
  <c r="F27" i="52" s="1"/>
  <c r="DL27" i="52"/>
  <c r="DN27" i="52"/>
  <c r="DL48" i="52"/>
  <c r="F48" i="52" s="1"/>
  <c r="DM48" i="52"/>
  <c r="T56" i="52"/>
  <c r="AR56" i="52" s="1"/>
  <c r="BE56" i="52"/>
  <c r="CP56" i="52" s="1"/>
  <c r="DB56" i="52" s="1"/>
  <c r="CC56" i="52" s="1"/>
  <c r="X13" i="2"/>
  <c r="Y13" i="2" s="1"/>
  <c r="DN6" i="52"/>
  <c r="BZ23" i="52"/>
  <c r="BD10" i="52"/>
  <c r="CO10" i="52" s="1"/>
  <c r="DA10" i="52" s="1"/>
  <c r="CB10" i="52" s="1"/>
  <c r="AQ10" i="52"/>
  <c r="T71" i="52"/>
  <c r="AR22" i="52"/>
  <c r="BE22" i="52"/>
  <c r="CP22" i="52" s="1"/>
  <c r="DB22" i="52" s="1"/>
  <c r="CC22" i="52" s="1"/>
  <c r="DP22" i="52" s="1"/>
  <c r="BE76" i="52"/>
  <c r="CP76" i="52" s="1"/>
  <c r="DB76" i="52" s="1"/>
  <c r="CC76" i="52" s="1"/>
  <c r="DP76" i="52" s="1"/>
  <c r="AR76" i="52"/>
  <c r="AP48" i="52"/>
  <c r="BC48" i="52"/>
  <c r="CN48" i="52" s="1"/>
  <c r="CZ48" i="52" s="1"/>
  <c r="CA48" i="52" s="1"/>
  <c r="DN48" i="52" s="1"/>
  <c r="Y30" i="2"/>
  <c r="X30" i="2"/>
  <c r="U35" i="52"/>
  <c r="BF35" i="52"/>
  <c r="CQ35" i="52" s="1"/>
  <c r="DC35" i="52" s="1"/>
  <c r="CD35" i="52" s="1"/>
  <c r="DQ35" i="52" s="1"/>
  <c r="AR85" i="52"/>
  <c r="DN35" i="52"/>
  <c r="F35" i="52" s="1"/>
  <c r="DO35" i="52"/>
  <c r="I20" i="2"/>
  <c r="DL38" i="52"/>
  <c r="DM38" i="52"/>
  <c r="F38" i="52" s="1"/>
  <c r="DN38" i="52"/>
  <c r="AR17" i="52"/>
  <c r="BE17" i="52"/>
  <c r="N43" i="52"/>
  <c r="BD19" i="52"/>
  <c r="CO19" i="52" s="1"/>
  <c r="DA19" i="52" s="1"/>
  <c r="CB19" i="52" s="1"/>
  <c r="AQ19" i="52"/>
  <c r="AQ93" i="52"/>
  <c r="BD93" i="52"/>
  <c r="CO93" i="52" s="1"/>
  <c r="DA93" i="52" s="1"/>
  <c r="CB93" i="52" s="1"/>
  <c r="DO93" i="52" s="1"/>
  <c r="O1" i="3"/>
  <c r="S43" i="52"/>
  <c r="BD43" i="52"/>
  <c r="CO43" i="52" s="1"/>
  <c r="DA43" i="52" s="1"/>
  <c r="CB43" i="52" s="1"/>
  <c r="BD38" i="52"/>
  <c r="CO38" i="52" s="1"/>
  <c r="DA38" i="52" s="1"/>
  <c r="CB38" i="52" s="1"/>
  <c r="DO38" i="52" s="1"/>
  <c r="BE44" i="52"/>
  <c r="CP44" i="52" s="1"/>
  <c r="DB44" i="52" s="1"/>
  <c r="CC44" i="52" s="1"/>
  <c r="I22" i="2"/>
  <c r="H1" i="8"/>
  <c r="U30" i="52"/>
  <c r="BF30" i="52"/>
  <c r="CQ30" i="52" s="1"/>
  <c r="DC30" i="52" s="1"/>
  <c r="CD30" i="52" s="1"/>
  <c r="DQ30" i="52" s="1"/>
  <c r="D8" i="2"/>
  <c r="A31" i="4"/>
  <c r="DM20" i="52"/>
  <c r="DL20" i="52"/>
  <c r="V84" i="52"/>
  <c r="BD34" i="52"/>
  <c r="CO34" i="52" s="1"/>
  <c r="DA34" i="52" s="1"/>
  <c r="CB34" i="52" s="1"/>
  <c r="DO34" i="52" s="1"/>
  <c r="AQ34" i="52"/>
  <c r="C29" i="2"/>
  <c r="T86" i="52"/>
  <c r="AQ24" i="52"/>
  <c r="BE24" i="52" s="1"/>
  <c r="CP24" i="52" s="1"/>
  <c r="DB24" i="52" s="1"/>
  <c r="CC24" i="52" s="1"/>
  <c r="T24" i="52"/>
  <c r="E45" i="6"/>
  <c r="G45" i="6"/>
  <c r="AR94" i="52"/>
  <c r="F57" i="7"/>
  <c r="G57" i="7" s="1"/>
  <c r="E57" i="7"/>
  <c r="C24" i="2"/>
  <c r="O1" i="8"/>
  <c r="AY17" i="52"/>
  <c r="O1" i="4"/>
  <c r="D9" i="2"/>
  <c r="H1" i="5"/>
  <c r="G45" i="3"/>
  <c r="X14" i="2" s="1"/>
  <c r="Y14" i="2" s="1"/>
  <c r="E45" i="3"/>
  <c r="D14" i="2" s="1"/>
  <c r="AQ41" i="52"/>
  <c r="T72" i="52"/>
  <c r="AR72" i="52" s="1"/>
  <c r="BE72" i="52"/>
  <c r="CP72" i="52" s="1"/>
  <c r="DB72" i="52" s="1"/>
  <c r="CC72" i="52" s="1"/>
  <c r="DP72" i="52" s="1"/>
  <c r="BD13" i="52"/>
  <c r="CO13" i="52" s="1"/>
  <c r="DA13" i="52" s="1"/>
  <c r="CB13" i="52" s="1"/>
  <c r="DO13" i="52" s="1"/>
  <c r="AQ13" i="52"/>
  <c r="AQ86" i="52"/>
  <c r="W95" i="52"/>
  <c r="BD23" i="52"/>
  <c r="CO23" i="52" s="1"/>
  <c r="DA23" i="52" s="1"/>
  <c r="CB23" i="52" s="1"/>
  <c r="AQ23" i="52"/>
  <c r="I24" i="2"/>
  <c r="BE75" i="52"/>
  <c r="CP75" i="52" s="1"/>
  <c r="DB75" i="52" s="1"/>
  <c r="CC75" i="52" s="1"/>
  <c r="DP75" i="52" s="1"/>
  <c r="AR75" i="52"/>
  <c r="AP58" i="52"/>
  <c r="BC58" i="52"/>
  <c r="CN58" i="52" s="1"/>
  <c r="CZ58" i="52" s="1"/>
  <c r="CA58" i="52" s="1"/>
  <c r="DN58" i="52" s="1"/>
  <c r="V47" i="52"/>
  <c r="U69" i="52"/>
  <c r="BF69" i="52"/>
  <c r="CQ69" i="52" s="1"/>
  <c r="DC69" i="52" s="1"/>
  <c r="CD69" i="52" s="1"/>
  <c r="DQ69" i="52" s="1"/>
  <c r="AT88" i="52"/>
  <c r="BG88" i="52"/>
  <c r="CR88" i="52" s="1"/>
  <c r="DD88" i="52" s="1"/>
  <c r="CE88" i="52" s="1"/>
  <c r="DR88" i="52" s="1"/>
  <c r="U70" i="52"/>
  <c r="AS70" i="52" s="1"/>
  <c r="BF70" i="52"/>
  <c r="CQ70" i="52" s="1"/>
  <c r="DC70" i="52" s="1"/>
  <c r="CD70" i="52" s="1"/>
  <c r="DQ70" i="52" s="1"/>
  <c r="AS40" i="52"/>
  <c r="BF40" i="52"/>
  <c r="CQ40" i="52" s="1"/>
  <c r="DC40" i="52" s="1"/>
  <c r="CD40" i="52" s="1"/>
  <c r="DQ40" i="52" s="1"/>
  <c r="BZ28" i="52"/>
  <c r="DJ28" i="52"/>
  <c r="N28" i="52" s="1"/>
  <c r="BE81" i="52"/>
  <c r="CP81" i="52" s="1"/>
  <c r="DB81" i="52" s="1"/>
  <c r="CC81" i="52" s="1"/>
  <c r="DP81" i="52" s="1"/>
  <c r="AR81" i="52"/>
  <c r="DN5" i="52"/>
  <c r="N58" i="52"/>
  <c r="D4" i="2"/>
  <c r="I15" i="2" s="1"/>
  <c r="A1" i="4"/>
  <c r="AQ71" i="52"/>
  <c r="AR71" i="52" s="1"/>
  <c r="U66" i="52"/>
  <c r="BF66" i="52"/>
  <c r="CQ66" i="52" s="1"/>
  <c r="DC66" i="52" s="1"/>
  <c r="CD66" i="52" s="1"/>
  <c r="DQ66" i="52" s="1"/>
  <c r="BF99" i="52"/>
  <c r="CQ99" i="52" s="1"/>
  <c r="DC99" i="52" s="1"/>
  <c r="CD99" i="52" s="1"/>
  <c r="U99" i="52"/>
  <c r="BD85" i="52"/>
  <c r="CO85" i="52" s="1"/>
  <c r="DA85" i="52" s="1"/>
  <c r="CB85" i="52" s="1"/>
  <c r="AQ28" i="52"/>
  <c r="BD28" i="52"/>
  <c r="CO28" i="52" s="1"/>
  <c r="DA28" i="52" s="1"/>
  <c r="CB28" i="52" s="1"/>
  <c r="I23" i="2"/>
  <c r="C27" i="2"/>
  <c r="H23" i="2" s="1"/>
  <c r="AR14" i="52"/>
  <c r="BE14" i="52"/>
  <c r="CN12" i="52"/>
  <c r="CZ12" i="52" s="1"/>
  <c r="CA12" i="52" s="1"/>
  <c r="H31" i="2"/>
  <c r="T39" i="52"/>
  <c r="BE39" i="52"/>
  <c r="CP39" i="52" s="1"/>
  <c r="DB39" i="52" s="1"/>
  <c r="CC39" i="52" s="1"/>
  <c r="DP39" i="52" s="1"/>
  <c r="BD11" i="52"/>
  <c r="CO11" i="52" s="1"/>
  <c r="DA11" i="52" s="1"/>
  <c r="CB11" i="52" s="1"/>
  <c r="AQ11" i="52"/>
  <c r="BY98" i="52"/>
  <c r="DN98" i="52" s="1"/>
  <c r="H16" i="2"/>
  <c r="I27" i="2"/>
  <c r="A1" i="3"/>
  <c r="M11" i="2"/>
  <c r="E56" i="7"/>
  <c r="F56" i="7"/>
  <c r="G56" i="7" s="1"/>
  <c r="H19" i="2" l="1"/>
  <c r="AQ98" i="52"/>
  <c r="N24" i="52"/>
  <c r="AE1" i="2"/>
  <c r="I7" i="2"/>
  <c r="DP56" i="52"/>
  <c r="DO28" i="52"/>
  <c r="AR86" i="52"/>
  <c r="H30" i="2"/>
  <c r="I9" i="2"/>
  <c r="P9" i="2" s="1"/>
  <c r="BZ41" i="52"/>
  <c r="DJ41" i="52"/>
  <c r="N41" i="52" s="1"/>
  <c r="AA1" i="2"/>
  <c r="CA19" i="52"/>
  <c r="P15" i="2"/>
  <c r="AT40" i="52"/>
  <c r="BG40" i="52"/>
  <c r="CR40" i="52" s="1"/>
  <c r="DD40" i="52" s="1"/>
  <c r="CE40" i="52" s="1"/>
  <c r="DR40" i="52" s="1"/>
  <c r="AQ58" i="52"/>
  <c r="BD58" i="52"/>
  <c r="CO58" i="52" s="1"/>
  <c r="DA58" i="52" s="1"/>
  <c r="CB58" i="52" s="1"/>
  <c r="DO58" i="52" s="1"/>
  <c r="BE11" i="52"/>
  <c r="AY11" i="52" s="1"/>
  <c r="AR11" i="52"/>
  <c r="AR28" i="52"/>
  <c r="BE28" i="52"/>
  <c r="CP28" i="52" s="1"/>
  <c r="DB28" i="52" s="1"/>
  <c r="CC28" i="52" s="1"/>
  <c r="BE13" i="52"/>
  <c r="AR13" i="52"/>
  <c r="H24" i="2"/>
  <c r="U24" i="52"/>
  <c r="H29" i="2"/>
  <c r="I16" i="2"/>
  <c r="V35" i="52"/>
  <c r="BD48" i="52"/>
  <c r="CO48" i="52" s="1"/>
  <c r="DA48" i="52" s="1"/>
  <c r="CB48" i="52" s="1"/>
  <c r="DO48" i="52" s="1"/>
  <c r="AQ48" i="52"/>
  <c r="BF22" i="52"/>
  <c r="CQ22" i="52" s="1"/>
  <c r="DC22" i="52" s="1"/>
  <c r="CD22" i="52" s="1"/>
  <c r="DQ22" i="52" s="1"/>
  <c r="AS22" i="52"/>
  <c r="H22" i="2"/>
  <c r="V53" i="52"/>
  <c r="AR47" i="52"/>
  <c r="BE47" i="52"/>
  <c r="CP47" i="52" s="1"/>
  <c r="DB47" i="52" s="1"/>
  <c r="CC47" i="52" s="1"/>
  <c r="DP38" i="52"/>
  <c r="AS53" i="52"/>
  <c r="BG53" i="52" s="1"/>
  <c r="CR53" i="52" s="1"/>
  <c r="DD53" i="52" s="1"/>
  <c r="CE53" i="52" s="1"/>
  <c r="DR53" i="52" s="1"/>
  <c r="A31" i="3"/>
  <c r="DO19" i="52"/>
  <c r="DN19" i="52"/>
  <c r="F19" i="52" s="1"/>
  <c r="U33" i="52"/>
  <c r="P7" i="2"/>
  <c r="DO41" i="52"/>
  <c r="BE27" i="52"/>
  <c r="CP27" i="52" s="1"/>
  <c r="DB27" i="52" s="1"/>
  <c r="CC27" i="52" s="1"/>
  <c r="DP27" i="52" s="1"/>
  <c r="AR27" i="52"/>
  <c r="I6" i="2"/>
  <c r="BG44" i="52"/>
  <c r="CR44" i="52" s="1"/>
  <c r="DD44" i="52" s="1"/>
  <c r="CE44" i="52" s="1"/>
  <c r="V44" i="52"/>
  <c r="AT44" i="52" s="1"/>
  <c r="DO5" i="52"/>
  <c r="U39" i="52"/>
  <c r="CP14" i="52"/>
  <c r="DB14" i="52" s="1"/>
  <c r="DJ14" i="52" s="1"/>
  <c r="V99" i="52"/>
  <c r="U72" i="52"/>
  <c r="BF72" i="52"/>
  <c r="CQ72" i="52" s="1"/>
  <c r="DC72" i="52" s="1"/>
  <c r="CD72" i="52" s="1"/>
  <c r="DQ72" i="52" s="1"/>
  <c r="AR34" i="52"/>
  <c r="BE34" i="52"/>
  <c r="CP34" i="52" s="1"/>
  <c r="DB34" i="52" s="1"/>
  <c r="CC34" i="52" s="1"/>
  <c r="DP34" i="52" s="1"/>
  <c r="BF75" i="52"/>
  <c r="CQ75" i="52" s="1"/>
  <c r="DC75" i="52" s="1"/>
  <c r="CD75" i="52" s="1"/>
  <c r="DQ75" i="52" s="1"/>
  <c r="AS75" i="52"/>
  <c r="P16" i="2"/>
  <c r="H28" i="2"/>
  <c r="H27" i="2"/>
  <c r="H26" i="2"/>
  <c r="DM28" i="52"/>
  <c r="DN28" i="52"/>
  <c r="F28" i="52" s="1"/>
  <c r="DP28" i="52"/>
  <c r="BH88" i="52"/>
  <c r="CS88" i="52" s="1"/>
  <c r="DE88" i="52" s="1"/>
  <c r="CF88" i="52" s="1"/>
  <c r="DS88" i="52" s="1"/>
  <c r="AU88" i="52"/>
  <c r="W47" i="52"/>
  <c r="I14" i="2"/>
  <c r="P14" i="2" s="1"/>
  <c r="Y28" i="2"/>
  <c r="X28" i="2"/>
  <c r="AR24" i="52"/>
  <c r="AS24" i="52" s="1"/>
  <c r="AR93" i="52"/>
  <c r="BE93" i="52"/>
  <c r="CP93" i="52" s="1"/>
  <c r="DB93" i="52" s="1"/>
  <c r="CC93" i="52" s="1"/>
  <c r="DP93" i="52" s="1"/>
  <c r="BF76" i="52"/>
  <c r="CQ76" i="52" s="1"/>
  <c r="DC76" i="52" s="1"/>
  <c r="CD76" i="52" s="1"/>
  <c r="DQ76" i="52" s="1"/>
  <c r="AS76" i="52"/>
  <c r="BE71" i="52"/>
  <c r="CP71" i="52" s="1"/>
  <c r="DB71" i="52" s="1"/>
  <c r="CC71" i="52" s="1"/>
  <c r="DP71" i="52" s="1"/>
  <c r="DN23" i="52"/>
  <c r="DO23" i="52"/>
  <c r="DM23" i="52"/>
  <c r="F23" i="52" s="1"/>
  <c r="U56" i="52"/>
  <c r="V56" i="52" s="1"/>
  <c r="BF56" i="52"/>
  <c r="CQ56" i="52" s="1"/>
  <c r="DC56" i="52" s="1"/>
  <c r="CD56" i="52" s="1"/>
  <c r="AR52" i="52"/>
  <c r="BE52" i="52"/>
  <c r="CP52" i="52" s="1"/>
  <c r="DB52" i="52" s="1"/>
  <c r="CC52" i="52" s="1"/>
  <c r="DP52" i="52" s="1"/>
  <c r="BE6" i="52"/>
  <c r="AR6" i="52"/>
  <c r="BD98" i="52"/>
  <c r="CO98" i="52" s="1"/>
  <c r="DA98" i="52" s="1"/>
  <c r="CB98" i="52" s="1"/>
  <c r="DQ99" i="52"/>
  <c r="DP99" i="52"/>
  <c r="BF84" i="52"/>
  <c r="CQ84" i="52" s="1"/>
  <c r="DC84" i="52" s="1"/>
  <c r="CD84" i="52" s="1"/>
  <c r="DQ84" i="52" s="1"/>
  <c r="AS84" i="52"/>
  <c r="F29" i="2"/>
  <c r="DO11" i="52"/>
  <c r="DN11" i="52"/>
  <c r="BF38" i="52"/>
  <c r="CQ38" i="52" s="1"/>
  <c r="DC38" i="52" s="1"/>
  <c r="CD38" i="52" s="1"/>
  <c r="DQ38" i="52" s="1"/>
  <c r="AY14" i="52"/>
  <c r="N14" i="52" s="1"/>
  <c r="AR33" i="52"/>
  <c r="T41" i="52"/>
  <c r="BE41" i="52"/>
  <c r="CP41" i="52" s="1"/>
  <c r="DB41" i="52" s="1"/>
  <c r="CC41" i="52" s="1"/>
  <c r="DP41" i="52" s="1"/>
  <c r="AS35" i="52"/>
  <c r="AT35" i="52" s="1"/>
  <c r="I11" i="2"/>
  <c r="P11" i="2" s="1"/>
  <c r="H25" i="2"/>
  <c r="BE29" i="52"/>
  <c r="CP29" i="52" s="1"/>
  <c r="DB29" i="52" s="1"/>
  <c r="CC29" i="52" s="1"/>
  <c r="DP29" i="52" s="1"/>
  <c r="AR29" i="52"/>
  <c r="BD20" i="52"/>
  <c r="CO20" i="52" s="1"/>
  <c r="DA20" i="52" s="1"/>
  <c r="CB20" i="52" s="1"/>
  <c r="AQ20" i="52"/>
  <c r="H32" i="2"/>
  <c r="H33" i="2"/>
  <c r="DL98" i="52"/>
  <c r="F98" i="52" s="1"/>
  <c r="DM98" i="52"/>
  <c r="DO98" i="52"/>
  <c r="V69" i="52"/>
  <c r="AR23" i="52"/>
  <c r="BE23" i="52"/>
  <c r="CP23" i="52" s="1"/>
  <c r="DB23" i="52" s="1"/>
  <c r="CC23" i="52" s="1"/>
  <c r="DP23" i="52" s="1"/>
  <c r="U86" i="52"/>
  <c r="BF86" i="52"/>
  <c r="CQ86" i="52" s="1"/>
  <c r="DC86" i="52" s="1"/>
  <c r="CD86" i="52" s="1"/>
  <c r="AS14" i="52"/>
  <c r="BF14" i="52"/>
  <c r="CQ14" i="52" s="1"/>
  <c r="DC14" i="52" s="1"/>
  <c r="CD14" i="52" s="1"/>
  <c r="DN12" i="52"/>
  <c r="DO12" i="52"/>
  <c r="DO85" i="52"/>
  <c r="DP85" i="52"/>
  <c r="V66" i="52"/>
  <c r="I4" i="2"/>
  <c r="P4" i="2" s="1"/>
  <c r="I5" i="2"/>
  <c r="P5" i="2" s="1"/>
  <c r="I3" i="2"/>
  <c r="P3" i="2" s="1"/>
  <c r="I10" i="2"/>
  <c r="P10" i="2" s="1"/>
  <c r="AS81" i="52"/>
  <c r="BF81" i="52"/>
  <c r="CQ81" i="52" s="1"/>
  <c r="DC81" i="52" s="1"/>
  <c r="CD81" i="52" s="1"/>
  <c r="DQ81" i="52" s="1"/>
  <c r="V70" i="52"/>
  <c r="AT70" i="52" s="1"/>
  <c r="BG70" i="52"/>
  <c r="CR70" i="52" s="1"/>
  <c r="DD70" i="52" s="1"/>
  <c r="CE70" i="52" s="1"/>
  <c r="DR70" i="52" s="1"/>
  <c r="X95" i="52"/>
  <c r="E28" i="2"/>
  <c r="A31" i="6"/>
  <c r="BE86" i="52"/>
  <c r="CP86" i="52" s="1"/>
  <c r="DB86" i="52" s="1"/>
  <c r="CC86" i="52" s="1"/>
  <c r="DP86" i="52" s="1"/>
  <c r="AS66" i="52"/>
  <c r="BG66" i="52" s="1"/>
  <c r="CR66" i="52" s="1"/>
  <c r="DD66" i="52" s="1"/>
  <c r="CE66" i="52" s="1"/>
  <c r="DR66" i="52" s="1"/>
  <c r="W84" i="52"/>
  <c r="I8" i="2"/>
  <c r="P8" i="2" s="1"/>
  <c r="V30" i="52"/>
  <c r="AQ43" i="52"/>
  <c r="BE43" i="52" s="1"/>
  <c r="CP43" i="52" s="1"/>
  <c r="DB43" i="52" s="1"/>
  <c r="CC43" i="52" s="1"/>
  <c r="T43" i="52"/>
  <c r="AR39" i="52"/>
  <c r="AS39" i="52" s="1"/>
  <c r="CP17" i="52"/>
  <c r="DB17" i="52" s="1"/>
  <c r="DJ17" i="52" s="1"/>
  <c r="N17" i="52" s="1"/>
  <c r="U71" i="52"/>
  <c r="BF71" i="52"/>
  <c r="CQ71" i="52" s="1"/>
  <c r="DC71" i="52" s="1"/>
  <c r="CD71" i="52" s="1"/>
  <c r="DQ71" i="52" s="1"/>
  <c r="H21" i="2"/>
  <c r="I13" i="2"/>
  <c r="P13" i="2" s="1"/>
  <c r="T98" i="52"/>
  <c r="U98" i="52" s="1"/>
  <c r="BE98" i="52"/>
  <c r="CP98" i="52" s="1"/>
  <c r="DB98" i="52" s="1"/>
  <c r="CC98" i="52" s="1"/>
  <c r="DP98" i="52" s="1"/>
  <c r="CA24" i="52"/>
  <c r="V38" i="52"/>
  <c r="AT38" i="52" s="1"/>
  <c r="BG38" i="52"/>
  <c r="CR38" i="52" s="1"/>
  <c r="DD38" i="52" s="1"/>
  <c r="CE38" i="52" s="1"/>
  <c r="DR38" i="52" s="1"/>
  <c r="DO14" i="52"/>
  <c r="DN43" i="52"/>
  <c r="DL43" i="52"/>
  <c r="DO43" i="52"/>
  <c r="DM43" i="52"/>
  <c r="F43" i="52" s="1"/>
  <c r="U85" i="52"/>
  <c r="BF85" i="52"/>
  <c r="CQ85" i="52" s="1"/>
  <c r="DC85" i="52" s="1"/>
  <c r="CD85" i="52" s="1"/>
  <c r="DQ85" i="52" s="1"/>
  <c r="U94" i="52"/>
  <c r="BF94" i="52"/>
  <c r="CQ94" i="52" s="1"/>
  <c r="DC94" i="52" s="1"/>
  <c r="CD94" i="52" s="1"/>
  <c r="DQ94" i="52" s="1"/>
  <c r="DP53" i="52"/>
  <c r="DQ53" i="52"/>
  <c r="A31" i="7"/>
  <c r="CN20" i="52"/>
  <c r="CZ20" i="52" s="1"/>
  <c r="DJ20" i="52" s="1"/>
  <c r="AY20" i="52"/>
  <c r="AS72" i="52"/>
  <c r="AS99" i="52"/>
  <c r="BG99" i="52" s="1"/>
  <c r="CR99" i="52" s="1"/>
  <c r="DD99" i="52" s="1"/>
  <c r="CE99" i="52" s="1"/>
  <c r="DR99" i="52" s="1"/>
  <c r="DP44" i="52"/>
  <c r="BE19" i="52"/>
  <c r="CP19" i="52" s="1"/>
  <c r="DB19" i="52" s="1"/>
  <c r="CC19" i="52" s="1"/>
  <c r="DP19" i="52" s="1"/>
  <c r="AR19" i="52"/>
  <c r="AS17" i="52"/>
  <c r="BF17" i="52"/>
  <c r="CQ17" i="52" s="1"/>
  <c r="DC17" i="52" s="1"/>
  <c r="CD17" i="52" s="1"/>
  <c r="BE10" i="52"/>
  <c r="CP10" i="52" s="1"/>
  <c r="DB10" i="52" s="1"/>
  <c r="CC10" i="52" s="1"/>
  <c r="AR10" i="52"/>
  <c r="I2" i="2"/>
  <c r="W28" i="52"/>
  <c r="BF54" i="52"/>
  <c r="CQ54" i="52" s="1"/>
  <c r="DC54" i="52" s="1"/>
  <c r="CD54" i="52" s="1"/>
  <c r="DQ54" i="52" s="1"/>
  <c r="AS54" i="52"/>
  <c r="DP84" i="52"/>
  <c r="G29" i="2"/>
  <c r="G55" i="7"/>
  <c r="BE55" i="52"/>
  <c r="CP55" i="52" s="1"/>
  <c r="DB55" i="52" s="1"/>
  <c r="CC55" i="52" s="1"/>
  <c r="DP55" i="52" s="1"/>
  <c r="AR55" i="52"/>
  <c r="AR12" i="52"/>
  <c r="BE12" i="52"/>
  <c r="AU95" i="52"/>
  <c r="AV95" i="52" s="1"/>
  <c r="DN10" i="52"/>
  <c r="DO10" i="52"/>
  <c r="DQ56" i="52"/>
  <c r="DO56" i="52"/>
  <c r="I12" i="2"/>
  <c r="P6" i="2"/>
  <c r="BF44" i="52"/>
  <c r="CQ44" i="52" s="1"/>
  <c r="DC44" i="52" s="1"/>
  <c r="CD44" i="52" s="1"/>
  <c r="DQ44" i="52" s="1"/>
  <c r="H20" i="2"/>
  <c r="AR5" i="52"/>
  <c r="BE5" i="52"/>
  <c r="CP5" i="52" s="1"/>
  <c r="DB5" i="52" s="1"/>
  <c r="CC5" i="52" s="1"/>
  <c r="E13" i="2"/>
  <c r="A31" i="5"/>
  <c r="AS69" i="52"/>
  <c r="BG69" i="52" s="1"/>
  <c r="CR69" i="52" s="1"/>
  <c r="DD69" i="52" s="1"/>
  <c r="CE69" i="52" s="1"/>
  <c r="DR69" i="52" s="1"/>
  <c r="AS30" i="52"/>
  <c r="AT30" i="52" s="1"/>
  <c r="AR98" i="52" l="1"/>
  <c r="J30" i="2"/>
  <c r="AS33" i="52"/>
  <c r="BG33" i="52" s="1"/>
  <c r="CR33" i="52" s="1"/>
  <c r="DD33" i="52" s="1"/>
  <c r="CE33" i="52" s="1"/>
  <c r="AT66" i="52"/>
  <c r="DM41" i="52"/>
  <c r="F41" i="52" s="1"/>
  <c r="DN41" i="52"/>
  <c r="O30" i="2"/>
  <c r="DP43" i="52"/>
  <c r="J7" i="2"/>
  <c r="J5" i="2"/>
  <c r="J2" i="2"/>
  <c r="O2" i="2" s="1"/>
  <c r="J4" i="2"/>
  <c r="J3" i="2"/>
  <c r="J8" i="2"/>
  <c r="J12" i="2"/>
  <c r="O12" i="2" s="1"/>
  <c r="J11" i="2"/>
  <c r="O11" i="2" s="1"/>
  <c r="Q11" i="2" s="1"/>
  <c r="S11" i="2" s="1"/>
  <c r="J16" i="2"/>
  <c r="O16" i="2" s="1"/>
  <c r="J14" i="2"/>
  <c r="J10" i="2"/>
  <c r="J9" i="2"/>
  <c r="J6" i="2"/>
  <c r="J13" i="2"/>
  <c r="O13" i="2" s="1"/>
  <c r="J15" i="2"/>
  <c r="X28" i="52"/>
  <c r="CA20" i="52"/>
  <c r="V94" i="52"/>
  <c r="V71" i="52"/>
  <c r="Y95" i="52"/>
  <c r="BJ95" i="52"/>
  <c r="CU95" i="52" s="1"/>
  <c r="DG95" i="52" s="1"/>
  <c r="CH95" i="52" s="1"/>
  <c r="AT81" i="52"/>
  <c r="BG81" i="52"/>
  <c r="CR81" i="52" s="1"/>
  <c r="DD81" i="52" s="1"/>
  <c r="CE81" i="52" s="1"/>
  <c r="DR81" i="52" s="1"/>
  <c r="AS71" i="52"/>
  <c r="V86" i="52"/>
  <c r="BE20" i="52"/>
  <c r="CP20" i="52" s="1"/>
  <c r="DB20" i="52" s="1"/>
  <c r="CC20" i="52" s="1"/>
  <c r="AR20" i="52"/>
  <c r="U41" i="52"/>
  <c r="AS6" i="52"/>
  <c r="BF6" i="52"/>
  <c r="X47" i="52"/>
  <c r="AS86" i="52"/>
  <c r="AT86" i="52" s="1"/>
  <c r="DR44" i="52"/>
  <c r="AS27" i="52"/>
  <c r="BF27" i="52"/>
  <c r="CQ27" i="52" s="1"/>
  <c r="DC27" i="52" s="1"/>
  <c r="CD27" i="52" s="1"/>
  <c r="DQ27" i="52" s="1"/>
  <c r="V33" i="52"/>
  <c r="W53" i="52"/>
  <c r="X53" i="52" s="1"/>
  <c r="Y53" i="52" s="1"/>
  <c r="Z53" i="52" s="1"/>
  <c r="BE48" i="52"/>
  <c r="CP48" i="52" s="1"/>
  <c r="DB48" i="52" s="1"/>
  <c r="CC48" i="52" s="1"/>
  <c r="DP48" i="52" s="1"/>
  <c r="AR48" i="52"/>
  <c r="L16" i="2"/>
  <c r="V24" i="52"/>
  <c r="BG24" i="52"/>
  <c r="CR24" i="52" s="1"/>
  <c r="DD24" i="52" s="1"/>
  <c r="CE24" i="52" s="1"/>
  <c r="AR41" i="52"/>
  <c r="AS41" i="52" s="1"/>
  <c r="AS28" i="52"/>
  <c r="BF28" i="52"/>
  <c r="CQ28" i="52" s="1"/>
  <c r="DC28" i="52" s="1"/>
  <c r="CD28" i="52" s="1"/>
  <c r="CP6" i="52"/>
  <c r="DB6" i="52" s="1"/>
  <c r="CC6" i="52" s="1"/>
  <c r="W56" i="52"/>
  <c r="BF93" i="52"/>
  <c r="CQ93" i="52" s="1"/>
  <c r="DC93" i="52" s="1"/>
  <c r="CD93" i="52" s="1"/>
  <c r="DQ93" i="52" s="1"/>
  <c r="AS93" i="52"/>
  <c r="BI88" i="52"/>
  <c r="CT88" i="52" s="1"/>
  <c r="DF88" i="52" s="1"/>
  <c r="CG88" i="52" s="1"/>
  <c r="DT88" i="52" s="1"/>
  <c r="AV88" i="52"/>
  <c r="BF34" i="52"/>
  <c r="CQ34" i="52" s="1"/>
  <c r="DC34" i="52" s="1"/>
  <c r="CD34" i="52" s="1"/>
  <c r="DQ34" i="52" s="1"/>
  <c r="AS34" i="52"/>
  <c r="BF39" i="52"/>
  <c r="CQ39" i="52" s="1"/>
  <c r="DC39" i="52" s="1"/>
  <c r="CD39" i="52" s="1"/>
  <c r="DQ39" i="52" s="1"/>
  <c r="DP47" i="52"/>
  <c r="AS56" i="52"/>
  <c r="AS13" i="52"/>
  <c r="BF13" i="52"/>
  <c r="CQ13" i="52" s="1"/>
  <c r="DC13" i="52" s="1"/>
  <c r="CD13" i="52" s="1"/>
  <c r="AR58" i="52"/>
  <c r="BE58" i="52"/>
  <c r="CP58" i="52" s="1"/>
  <c r="DB58" i="52" s="1"/>
  <c r="CC58" i="52" s="1"/>
  <c r="DP58" i="52" s="1"/>
  <c r="BH40" i="52"/>
  <c r="CS40" i="52" s="1"/>
  <c r="DE40" i="52" s="1"/>
  <c r="CF40" i="52" s="1"/>
  <c r="DS40" i="52" s="1"/>
  <c r="AU40" i="52"/>
  <c r="V85" i="52"/>
  <c r="BH38" i="52"/>
  <c r="CS38" i="52" s="1"/>
  <c r="DE38" i="52" s="1"/>
  <c r="CF38" i="52" s="1"/>
  <c r="DS38" i="52" s="1"/>
  <c r="W38" i="52"/>
  <c r="Q13" i="2"/>
  <c r="S13" i="2" s="1"/>
  <c r="AS85" i="52"/>
  <c r="AT85" i="52" s="1"/>
  <c r="BG30" i="52"/>
  <c r="CR30" i="52" s="1"/>
  <c r="DD30" i="52" s="1"/>
  <c r="CE30" i="52" s="1"/>
  <c r="DR30" i="52" s="1"/>
  <c r="X84" i="52"/>
  <c r="J19" i="2"/>
  <c r="J26" i="2"/>
  <c r="O26" i="2" s="1"/>
  <c r="J24" i="2"/>
  <c r="O24" i="2" s="1"/>
  <c r="J28" i="2"/>
  <c r="O28" i="2" s="1"/>
  <c r="J25" i="2"/>
  <c r="O25" i="2" s="1"/>
  <c r="J27" i="2"/>
  <c r="O27" i="2" s="1"/>
  <c r="J23" i="2"/>
  <c r="J21" i="2"/>
  <c r="O21" i="2" s="1"/>
  <c r="J20" i="2"/>
  <c r="O20" i="2" s="1"/>
  <c r="J22" i="2"/>
  <c r="O22" i="2" s="1"/>
  <c r="J32" i="2"/>
  <c r="O32" i="2" s="1"/>
  <c r="J31" i="2"/>
  <c r="AS94" i="52"/>
  <c r="AT94" i="52" s="1"/>
  <c r="W69" i="52"/>
  <c r="AT69" i="52"/>
  <c r="AU69" i="52" s="1"/>
  <c r="AS5" i="52"/>
  <c r="BF5" i="52"/>
  <c r="CQ5" i="52" s="1"/>
  <c r="DC5" i="52" s="1"/>
  <c r="CD5" i="52" s="1"/>
  <c r="DP10" i="52"/>
  <c r="BF12" i="52"/>
  <c r="CQ12" i="52" s="1"/>
  <c r="DC12" i="52" s="1"/>
  <c r="CD12" i="52" s="1"/>
  <c r="AS12" i="52"/>
  <c r="K22" i="2"/>
  <c r="P22" i="2" s="1"/>
  <c r="K23" i="2"/>
  <c r="P23" i="2" s="1"/>
  <c r="K31" i="2"/>
  <c r="P31" i="2" s="1"/>
  <c r="K28" i="2"/>
  <c r="P28" i="2" s="1"/>
  <c r="Q28" i="2" s="1"/>
  <c r="S28" i="2" s="1"/>
  <c r="K25" i="2"/>
  <c r="P25" i="2" s="1"/>
  <c r="Q25" i="2" s="1"/>
  <c r="S25" i="2" s="1"/>
  <c r="K30" i="2"/>
  <c r="P30" i="2" s="1"/>
  <c r="K20" i="2"/>
  <c r="P20" i="2" s="1"/>
  <c r="K33" i="2"/>
  <c r="P33" i="2" s="1"/>
  <c r="K32" i="2"/>
  <c r="P32" i="2" s="1"/>
  <c r="Q32" i="2" s="1"/>
  <c r="S32" i="2" s="1"/>
  <c r="K24" i="2"/>
  <c r="P24" i="2" s="1"/>
  <c r="K27" i="2"/>
  <c r="P27" i="2" s="1"/>
  <c r="Q27" i="2" s="1"/>
  <c r="S27" i="2" s="1"/>
  <c r="K19" i="2"/>
  <c r="P19" i="2" s="1"/>
  <c r="K29" i="2"/>
  <c r="P29" i="2" s="1"/>
  <c r="K26" i="2"/>
  <c r="K21" i="2"/>
  <c r="P21" i="2" s="1"/>
  <c r="Q21" i="2" s="1"/>
  <c r="S21" i="2" s="1"/>
  <c r="BG17" i="52"/>
  <c r="CR17" i="52" s="1"/>
  <c r="DD17" i="52" s="1"/>
  <c r="CE17" i="52" s="1"/>
  <c r="AT17" i="52"/>
  <c r="DP24" i="52"/>
  <c r="DN24" i="52"/>
  <c r="DO24" i="52"/>
  <c r="F24" i="52" s="1"/>
  <c r="W30" i="52"/>
  <c r="X30" i="52" s="1"/>
  <c r="BH30" i="52"/>
  <c r="CS30" i="52" s="1"/>
  <c r="DE30" i="52" s="1"/>
  <c r="CF30" i="52" s="1"/>
  <c r="W70" i="52"/>
  <c r="BH70" i="52"/>
  <c r="CS70" i="52" s="1"/>
  <c r="DE70" i="52" s="1"/>
  <c r="CF70" i="52" s="1"/>
  <c r="DS70" i="52" s="1"/>
  <c r="W66" i="52"/>
  <c r="BH66" i="52"/>
  <c r="CS66" i="52" s="1"/>
  <c r="DE66" i="52" s="1"/>
  <c r="CF66" i="52" s="1"/>
  <c r="DS66" i="52" s="1"/>
  <c r="AT14" i="52"/>
  <c r="BG14" i="52"/>
  <c r="CR14" i="52" s="1"/>
  <c r="DD14" i="52" s="1"/>
  <c r="CE14" i="52" s="1"/>
  <c r="BF29" i="52"/>
  <c r="CQ29" i="52" s="1"/>
  <c r="DC29" i="52" s="1"/>
  <c r="CD29" i="52" s="1"/>
  <c r="DQ29" i="52" s="1"/>
  <c r="AS29" i="52"/>
  <c r="P2" i="2"/>
  <c r="J29" i="2"/>
  <c r="O29" i="2" s="1"/>
  <c r="AT76" i="52"/>
  <c r="BG76" i="52"/>
  <c r="CR76" i="52" s="1"/>
  <c r="DD76" i="52" s="1"/>
  <c r="CE76" i="52" s="1"/>
  <c r="DR76" i="52" s="1"/>
  <c r="AT24" i="52"/>
  <c r="Q16" i="2"/>
  <c r="S16" i="2" s="1"/>
  <c r="AT99" i="52"/>
  <c r="BH99" i="52" s="1"/>
  <c r="CS99" i="52" s="1"/>
  <c r="DE99" i="52" s="1"/>
  <c r="CF99" i="52" s="1"/>
  <c r="DS99" i="52" s="1"/>
  <c r="W99" i="52"/>
  <c r="V39" i="52"/>
  <c r="AT39" i="52" s="1"/>
  <c r="BG39" i="52"/>
  <c r="CR39" i="52" s="1"/>
  <c r="DD39" i="52" s="1"/>
  <c r="CE39" i="52" s="1"/>
  <c r="J33" i="2"/>
  <c r="O33" i="2" s="1"/>
  <c r="AT53" i="52"/>
  <c r="AU53" i="52" s="1"/>
  <c r="AS47" i="52"/>
  <c r="BF47" i="52"/>
  <c r="CQ47" i="52" s="1"/>
  <c r="DC47" i="52" s="1"/>
  <c r="CD47" i="52" s="1"/>
  <c r="DQ47" i="52" s="1"/>
  <c r="AT22" i="52"/>
  <c r="BG22" i="52"/>
  <c r="CR22" i="52" s="1"/>
  <c r="DD22" i="52" s="1"/>
  <c r="CE22" i="52" s="1"/>
  <c r="DR22" i="52" s="1"/>
  <c r="BG35" i="52"/>
  <c r="CR35" i="52" s="1"/>
  <c r="DD35" i="52" s="1"/>
  <c r="CE35" i="52" s="1"/>
  <c r="L24" i="2"/>
  <c r="CP13" i="52"/>
  <c r="DB13" i="52" s="1"/>
  <c r="DJ13" i="52" s="1"/>
  <c r="AY13" i="52"/>
  <c r="BF11" i="52"/>
  <c r="CQ11" i="52" s="1"/>
  <c r="DC11" i="52" s="1"/>
  <c r="CD11" i="52" s="1"/>
  <c r="AS11" i="52"/>
  <c r="AU30" i="52"/>
  <c r="DP5" i="52"/>
  <c r="CP12" i="52"/>
  <c r="DB12" i="52" s="1"/>
  <c r="DJ12" i="52" s="1"/>
  <c r="AY12" i="52"/>
  <c r="Y29" i="2"/>
  <c r="X29" i="2"/>
  <c r="BG54" i="52"/>
  <c r="CR54" i="52" s="1"/>
  <c r="DD54" i="52" s="1"/>
  <c r="CE54" i="52" s="1"/>
  <c r="DR54" i="52" s="1"/>
  <c r="AT54" i="52"/>
  <c r="BF98" i="52"/>
  <c r="CQ98" i="52" s="1"/>
  <c r="DC98" i="52" s="1"/>
  <c r="CD98" i="52" s="1"/>
  <c r="DQ98" i="52" s="1"/>
  <c r="AS98" i="52"/>
  <c r="P12" i="2"/>
  <c r="Q12" i="2" s="1"/>
  <c r="S12" i="2" s="1"/>
  <c r="AS55" i="52"/>
  <c r="BF55" i="52"/>
  <c r="CQ55" i="52" s="1"/>
  <c r="DC55" i="52" s="1"/>
  <c r="CD55" i="52" s="1"/>
  <c r="DQ55" i="52" s="1"/>
  <c r="AS10" i="52"/>
  <c r="BF10" i="52"/>
  <c r="AY10" i="52" s="1"/>
  <c r="AS19" i="52"/>
  <c r="BF19" i="52"/>
  <c r="CQ19" i="52" s="1"/>
  <c r="DC19" i="52" s="1"/>
  <c r="CD19" i="52" s="1"/>
  <c r="DQ19" i="52" s="1"/>
  <c r="N20" i="52"/>
  <c r="V98" i="52"/>
  <c r="BG98" i="52"/>
  <c r="CR98" i="52" s="1"/>
  <c r="DD98" i="52" s="1"/>
  <c r="CE98" i="52" s="1"/>
  <c r="DR98" i="52" s="1"/>
  <c r="CC17" i="52"/>
  <c r="AR43" i="52"/>
  <c r="BF43" i="52" s="1"/>
  <c r="CQ43" i="52" s="1"/>
  <c r="DC43" i="52" s="1"/>
  <c r="CD43" i="52" s="1"/>
  <c r="DQ43" i="52" s="1"/>
  <c r="U43" i="52"/>
  <c r="BI95" i="52"/>
  <c r="CT95" i="52" s="1"/>
  <c r="DF95" i="52" s="1"/>
  <c r="CG95" i="52" s="1"/>
  <c r="DT95" i="52" s="1"/>
  <c r="DQ86" i="52"/>
  <c r="AS23" i="52"/>
  <c r="BF23" i="52"/>
  <c r="CQ23" i="52" s="1"/>
  <c r="DC23" i="52" s="1"/>
  <c r="CD23" i="52" s="1"/>
  <c r="DQ23" i="52" s="1"/>
  <c r="AT33" i="52"/>
  <c r="AT84" i="52"/>
  <c r="BG84" i="52"/>
  <c r="CR84" i="52" s="1"/>
  <c r="DD84" i="52" s="1"/>
  <c r="CE84" i="52" s="1"/>
  <c r="DR84" i="52" s="1"/>
  <c r="AS52" i="52"/>
  <c r="BF52" i="52"/>
  <c r="CQ52" i="52" s="1"/>
  <c r="DC52" i="52" s="1"/>
  <c r="CD52" i="52" s="1"/>
  <c r="DQ52" i="52" s="1"/>
  <c r="P26" i="2"/>
  <c r="BG75" i="52"/>
  <c r="CR75" i="52" s="1"/>
  <c r="DD75" i="52" s="1"/>
  <c r="CE75" i="52" s="1"/>
  <c r="DR75" i="52" s="1"/>
  <c r="AT75" i="52"/>
  <c r="BG72" i="52"/>
  <c r="CR72" i="52" s="1"/>
  <c r="DD72" i="52" s="1"/>
  <c r="CE72" i="52" s="1"/>
  <c r="DR72" i="52" s="1"/>
  <c r="V72" i="52"/>
  <c r="AT72" i="52" s="1"/>
  <c r="CC14" i="52"/>
  <c r="W44" i="52"/>
  <c r="BH44" i="52"/>
  <c r="CS44" i="52" s="1"/>
  <c r="DE44" i="52" s="1"/>
  <c r="CF44" i="52" s="1"/>
  <c r="L13" i="2"/>
  <c r="BF33" i="52"/>
  <c r="CQ33" i="52" s="1"/>
  <c r="DC33" i="52" s="1"/>
  <c r="CD33" i="52" s="1"/>
  <c r="DQ33" i="52" s="1"/>
  <c r="W35" i="52"/>
  <c r="AU35" i="52" s="1"/>
  <c r="BH35" i="52"/>
  <c r="CS35" i="52" s="1"/>
  <c r="DE35" i="52" s="1"/>
  <c r="CF35" i="52" s="1"/>
  <c r="DS35" i="52" s="1"/>
  <c r="BF24" i="52"/>
  <c r="CQ24" i="52" s="1"/>
  <c r="DC24" i="52" s="1"/>
  <c r="CD24" i="52" s="1"/>
  <c r="CP11" i="52"/>
  <c r="DB11" i="52" s="1"/>
  <c r="DJ11" i="52" s="1"/>
  <c r="N11" i="52" s="1"/>
  <c r="CC13" i="52" l="1"/>
  <c r="L12" i="2"/>
  <c r="N12" i="52"/>
  <c r="AT71" i="52"/>
  <c r="DR24" i="52"/>
  <c r="Q2" i="2"/>
  <c r="S2" i="2" s="1"/>
  <c r="L2" i="2"/>
  <c r="Q29" i="2"/>
  <c r="S29" i="2" s="1"/>
  <c r="L20" i="2"/>
  <c r="L32" i="2"/>
  <c r="L29" i="2"/>
  <c r="L33" i="2"/>
  <c r="L21" i="2"/>
  <c r="Q20" i="2"/>
  <c r="S20" i="2" s="1"/>
  <c r="N13" i="52"/>
  <c r="Q24" i="2"/>
  <c r="S24" i="2" s="1"/>
  <c r="CC12" i="52"/>
  <c r="L25" i="2"/>
  <c r="BH75" i="52"/>
  <c r="CS75" i="52" s="1"/>
  <c r="DE75" i="52" s="1"/>
  <c r="CF75" i="52" s="1"/>
  <c r="DS75" i="52" s="1"/>
  <c r="AU75" i="52"/>
  <c r="BG23" i="52"/>
  <c r="CR23" i="52" s="1"/>
  <c r="DD23" i="52" s="1"/>
  <c r="CE23" i="52" s="1"/>
  <c r="DR23" i="52" s="1"/>
  <c r="AT23" i="52"/>
  <c r="DP17" i="52"/>
  <c r="F17" i="52" s="1"/>
  <c r="DR17" i="52"/>
  <c r="DQ17" i="52"/>
  <c r="BH54" i="52"/>
  <c r="CS54" i="52" s="1"/>
  <c r="DE54" i="52" s="1"/>
  <c r="CF54" i="52" s="1"/>
  <c r="DS54" i="52" s="1"/>
  <c r="AU54" i="52"/>
  <c r="BI53" i="52"/>
  <c r="CT53" i="52" s="1"/>
  <c r="DF53" i="52" s="1"/>
  <c r="CG53" i="52" s="1"/>
  <c r="AV53" i="52"/>
  <c r="X99" i="52"/>
  <c r="X70" i="52"/>
  <c r="BG5" i="52"/>
  <c r="AT5" i="52"/>
  <c r="X38" i="52"/>
  <c r="AV40" i="52"/>
  <c r="BI40" i="52"/>
  <c r="CT40" i="52" s="1"/>
  <c r="DF40" i="52" s="1"/>
  <c r="CG40" i="52" s="1"/>
  <c r="DT40" i="52" s="1"/>
  <c r="AW88" i="52"/>
  <c r="BJ88" i="52"/>
  <c r="CU88" i="52" s="1"/>
  <c r="DG88" i="52" s="1"/>
  <c r="CH88" i="52" s="1"/>
  <c r="DU88" i="52" s="1"/>
  <c r="DP6" i="52"/>
  <c r="AS48" i="52"/>
  <c r="BF48" i="52"/>
  <c r="CQ48" i="52" s="1"/>
  <c r="DC48" i="52" s="1"/>
  <c r="CD48" i="52" s="1"/>
  <c r="DQ48" i="52" s="1"/>
  <c r="CQ6" i="52"/>
  <c r="DC6" i="52" s="1"/>
  <c r="DJ6" i="52" s="1"/>
  <c r="BG86" i="52"/>
  <c r="CR86" i="52" s="1"/>
  <c r="DD86" i="52" s="1"/>
  <c r="CE86" i="52" s="1"/>
  <c r="DR86" i="52" s="1"/>
  <c r="Z95" i="52"/>
  <c r="W94" i="52"/>
  <c r="AU94" i="52" s="1"/>
  <c r="BH94" i="52"/>
  <c r="CS94" i="52" s="1"/>
  <c r="DE94" i="52" s="1"/>
  <c r="CF94" i="52" s="1"/>
  <c r="O9" i="2"/>
  <c r="Q9" i="2" s="1"/>
  <c r="S9" i="2" s="1"/>
  <c r="L9" i="2"/>
  <c r="O4" i="2"/>
  <c r="Q4" i="2" s="1"/>
  <c r="S4" i="2" s="1"/>
  <c r="L4" i="2"/>
  <c r="DP14" i="52"/>
  <c r="F14" i="52" s="1"/>
  <c r="DQ14" i="52"/>
  <c r="AT52" i="52"/>
  <c r="BG52" i="52"/>
  <c r="CR52" i="52" s="1"/>
  <c r="DD52" i="52" s="1"/>
  <c r="CE52" i="52" s="1"/>
  <c r="DR52" i="52" s="1"/>
  <c r="AT19" i="52"/>
  <c r="BG19" i="52"/>
  <c r="CR19" i="52" s="1"/>
  <c r="DD19" i="52" s="1"/>
  <c r="CE19" i="52" s="1"/>
  <c r="DR19" i="52" s="1"/>
  <c r="AT55" i="52"/>
  <c r="BG55" i="52"/>
  <c r="CR55" i="52" s="1"/>
  <c r="DD55" i="52" s="1"/>
  <c r="CE55" i="52" s="1"/>
  <c r="DR55" i="52" s="1"/>
  <c r="DQ12" i="52"/>
  <c r="DP12" i="52"/>
  <c r="F12" i="52" s="1"/>
  <c r="BH22" i="52"/>
  <c r="CS22" i="52" s="1"/>
  <c r="DE22" i="52" s="1"/>
  <c r="CF22" i="52" s="1"/>
  <c r="DS22" i="52" s="1"/>
  <c r="AU22" i="52"/>
  <c r="X66" i="52"/>
  <c r="AU66" i="52"/>
  <c r="AV66" i="52" s="1"/>
  <c r="DQ24" i="52"/>
  <c r="AU17" i="52"/>
  <c r="BH17" i="52"/>
  <c r="CS17" i="52" s="1"/>
  <c r="DE17" i="52" s="1"/>
  <c r="CF17" i="52" s="1"/>
  <c r="DS17" i="52" s="1"/>
  <c r="Q30" i="2"/>
  <c r="S30" i="2" s="1"/>
  <c r="AW95" i="52"/>
  <c r="O19" i="2"/>
  <c r="Q19" i="2" s="1"/>
  <c r="S19" i="2" s="1"/>
  <c r="L19" i="2"/>
  <c r="BG13" i="52"/>
  <c r="CR13" i="52" s="1"/>
  <c r="DD13" i="52" s="1"/>
  <c r="CE13" i="52" s="1"/>
  <c r="DR13" i="52" s="1"/>
  <c r="AT13" i="52"/>
  <c r="BG34" i="52"/>
  <c r="CR34" i="52" s="1"/>
  <c r="DD34" i="52" s="1"/>
  <c r="CE34" i="52" s="1"/>
  <c r="DR34" i="52" s="1"/>
  <c r="AT34" i="52"/>
  <c r="W33" i="52"/>
  <c r="AU33" i="52" s="1"/>
  <c r="BH33" i="52"/>
  <c r="CS33" i="52" s="1"/>
  <c r="DE33" i="52" s="1"/>
  <c r="CF33" i="52" s="1"/>
  <c r="DS33" i="52" s="1"/>
  <c r="BG27" i="52"/>
  <c r="CR27" i="52" s="1"/>
  <c r="DD27" i="52" s="1"/>
  <c r="CE27" i="52" s="1"/>
  <c r="DR27" i="52" s="1"/>
  <c r="AT27" i="52"/>
  <c r="L27" i="2"/>
  <c r="AT6" i="52"/>
  <c r="BG6" i="52"/>
  <c r="CR6" i="52" s="1"/>
  <c r="DD6" i="52" s="1"/>
  <c r="CE6" i="52" s="1"/>
  <c r="W86" i="52"/>
  <c r="AU86" i="52" s="1"/>
  <c r="BH86" i="52"/>
  <c r="CS86" i="52" s="1"/>
  <c r="DE86" i="52" s="1"/>
  <c r="CF86" i="52" s="1"/>
  <c r="DS86" i="52" s="1"/>
  <c r="BG71" i="52"/>
  <c r="CR71" i="52" s="1"/>
  <c r="DD71" i="52" s="1"/>
  <c r="CE71" i="52" s="1"/>
  <c r="DR71" i="52" s="1"/>
  <c r="DN20" i="52"/>
  <c r="F20" i="52" s="1"/>
  <c r="DO20" i="52"/>
  <c r="DP20" i="52"/>
  <c r="O15" i="2"/>
  <c r="Q15" i="2" s="1"/>
  <c r="S15" i="2" s="1"/>
  <c r="L15" i="2"/>
  <c r="O10" i="2"/>
  <c r="Q10" i="2" s="1"/>
  <c r="S10" i="2" s="1"/>
  <c r="L10" i="2"/>
  <c r="CC11" i="52"/>
  <c r="X35" i="52"/>
  <c r="AV35" i="52" s="1"/>
  <c r="BI35" i="52"/>
  <c r="CT35" i="52" s="1"/>
  <c r="DF35" i="52" s="1"/>
  <c r="CG35" i="52" s="1"/>
  <c r="DT35" i="52" s="1"/>
  <c r="DS44" i="52"/>
  <c r="W72" i="52"/>
  <c r="BH72" i="52"/>
  <c r="CS72" i="52" s="1"/>
  <c r="DE72" i="52" s="1"/>
  <c r="CF72" i="52" s="1"/>
  <c r="DS72" i="52" s="1"/>
  <c r="L26" i="2"/>
  <c r="V43" i="52"/>
  <c r="W98" i="52"/>
  <c r="CQ10" i="52"/>
  <c r="DC10" i="52" s="1"/>
  <c r="DJ10" i="52" s="1"/>
  <c r="N10" i="52" s="1"/>
  <c r="AT98" i="52"/>
  <c r="BI30" i="52"/>
  <c r="CT30" i="52" s="1"/>
  <c r="DF30" i="52" s="1"/>
  <c r="CG30" i="52" s="1"/>
  <c r="DT30" i="52" s="1"/>
  <c r="AV30" i="52"/>
  <c r="DQ13" i="52"/>
  <c r="DP13" i="52"/>
  <c r="F13" i="52" s="1"/>
  <c r="DR39" i="52"/>
  <c r="AU99" i="52"/>
  <c r="AV99" i="52" s="1"/>
  <c r="BH76" i="52"/>
  <c r="CS76" i="52" s="1"/>
  <c r="DE76" i="52" s="1"/>
  <c r="CF76" i="52" s="1"/>
  <c r="DS76" i="52" s="1"/>
  <c r="AU76" i="52"/>
  <c r="BG29" i="52"/>
  <c r="CR29" i="52" s="1"/>
  <c r="DD29" i="52" s="1"/>
  <c r="CE29" i="52" s="1"/>
  <c r="DR29" i="52" s="1"/>
  <c r="AT29" i="52"/>
  <c r="DR14" i="52"/>
  <c r="DS30" i="52"/>
  <c r="Q22" i="2"/>
  <c r="S22" i="2" s="1"/>
  <c r="BH69" i="52"/>
  <c r="CS69" i="52" s="1"/>
  <c r="DE69" i="52" s="1"/>
  <c r="CF69" i="52" s="1"/>
  <c r="DS69" i="52" s="1"/>
  <c r="O31" i="2"/>
  <c r="Q31" i="2" s="1"/>
  <c r="S31" i="2" s="1"/>
  <c r="L31" i="2"/>
  <c r="BG85" i="52"/>
  <c r="CR85" i="52" s="1"/>
  <c r="DD85" i="52" s="1"/>
  <c r="CE85" i="52" s="1"/>
  <c r="BG56" i="52"/>
  <c r="CR56" i="52" s="1"/>
  <c r="DD56" i="52" s="1"/>
  <c r="CE56" i="52" s="1"/>
  <c r="DR56" i="52" s="1"/>
  <c r="AT56" i="52"/>
  <c r="X56" i="52"/>
  <c r="DQ28" i="52"/>
  <c r="W24" i="52"/>
  <c r="AU24" i="52" s="1"/>
  <c r="BH24" i="52"/>
  <c r="CS24" i="52" s="1"/>
  <c r="DE24" i="52" s="1"/>
  <c r="CF24" i="52" s="1"/>
  <c r="DS24" i="52" s="1"/>
  <c r="BH53" i="52"/>
  <c r="CS53" i="52" s="1"/>
  <c r="DE53" i="52" s="1"/>
  <c r="CF53" i="52" s="1"/>
  <c r="DR33" i="52"/>
  <c r="BF41" i="52"/>
  <c r="CQ41" i="52" s="1"/>
  <c r="DC41" i="52" s="1"/>
  <c r="CD41" i="52" s="1"/>
  <c r="AS20" i="52"/>
  <c r="BF20" i="52"/>
  <c r="CQ20" i="52" s="1"/>
  <c r="DC20" i="52" s="1"/>
  <c r="CD20" i="52" s="1"/>
  <c r="DQ20" i="52" s="1"/>
  <c r="AU71" i="52"/>
  <c r="BH81" i="52"/>
  <c r="CS81" i="52" s="1"/>
  <c r="DE81" i="52" s="1"/>
  <c r="CF81" i="52" s="1"/>
  <c r="DS81" i="52" s="1"/>
  <c r="AU81" i="52"/>
  <c r="W71" i="52"/>
  <c r="BH71" i="52"/>
  <c r="CS71" i="52" s="1"/>
  <c r="DE71" i="52" s="1"/>
  <c r="CF71" i="52" s="1"/>
  <c r="DS71" i="52" s="1"/>
  <c r="O14" i="2"/>
  <c r="Q14" i="2" s="1"/>
  <c r="S14" i="2" s="1"/>
  <c r="L14" i="2"/>
  <c r="O8" i="2"/>
  <c r="Q8" i="2" s="1"/>
  <c r="S8" i="2" s="1"/>
  <c r="L8" i="2"/>
  <c r="O5" i="2"/>
  <c r="Q5" i="2" s="1"/>
  <c r="S5" i="2" s="1"/>
  <c r="L5" i="2"/>
  <c r="AU38" i="52"/>
  <c r="DQ5" i="52"/>
  <c r="L11" i="2"/>
  <c r="X44" i="52"/>
  <c r="Q26" i="2"/>
  <c r="S26" i="2" s="1"/>
  <c r="AU84" i="52"/>
  <c r="BH84" i="52"/>
  <c r="CS84" i="52" s="1"/>
  <c r="DE84" i="52" s="1"/>
  <c r="CF84" i="52" s="1"/>
  <c r="DS84" i="52" s="1"/>
  <c r="AS43" i="52"/>
  <c r="BG10" i="52"/>
  <c r="CR10" i="52" s="1"/>
  <c r="DD10" i="52" s="1"/>
  <c r="CE10" i="52" s="1"/>
  <c r="AT10" i="52"/>
  <c r="AT11" i="52"/>
  <c r="BG11" i="52"/>
  <c r="CR11" i="52" s="1"/>
  <c r="DD11" i="52" s="1"/>
  <c r="CE11" i="52" s="1"/>
  <c r="DR35" i="52"/>
  <c r="AT47" i="52"/>
  <c r="BG47" i="52"/>
  <c r="CR47" i="52" s="1"/>
  <c r="DD47" i="52" s="1"/>
  <c r="CE47" i="52" s="1"/>
  <c r="W39" i="52"/>
  <c r="BH39" i="52"/>
  <c r="CS39" i="52" s="1"/>
  <c r="DE39" i="52" s="1"/>
  <c r="CF39" i="52" s="1"/>
  <c r="DS39" i="52" s="1"/>
  <c r="AU14" i="52"/>
  <c r="BH14" i="52"/>
  <c r="CS14" i="52" s="1"/>
  <c r="DE14" i="52" s="1"/>
  <c r="CF14" i="52" s="1"/>
  <c r="DS14" i="52" s="1"/>
  <c r="Y30" i="52"/>
  <c r="Q33" i="2"/>
  <c r="S33" i="2" s="1"/>
  <c r="AT12" i="52"/>
  <c r="BG12" i="52"/>
  <c r="CR12" i="52" s="1"/>
  <c r="DD12" i="52" s="1"/>
  <c r="CE12" i="52" s="1"/>
  <c r="DR12" i="52" s="1"/>
  <c r="X69" i="52"/>
  <c r="BI69" i="52"/>
  <c r="CT69" i="52" s="1"/>
  <c r="DF69" i="52" s="1"/>
  <c r="CG69" i="52" s="1"/>
  <c r="O23" i="2"/>
  <c r="Q23" i="2" s="1"/>
  <c r="S23" i="2" s="1"/>
  <c r="L23" i="2"/>
  <c r="Y84" i="52"/>
  <c r="W85" i="52"/>
  <c r="AU85" i="52" s="1"/>
  <c r="BH85" i="52"/>
  <c r="CS85" i="52" s="1"/>
  <c r="DE85" i="52" s="1"/>
  <c r="CF85" i="52" s="1"/>
  <c r="BF58" i="52"/>
  <c r="CQ58" i="52" s="1"/>
  <c r="DC58" i="52" s="1"/>
  <c r="CD58" i="52" s="1"/>
  <c r="DQ58" i="52" s="1"/>
  <c r="AS58" i="52"/>
  <c r="L22" i="2"/>
  <c r="L28" i="2"/>
  <c r="AT93" i="52"/>
  <c r="BG93" i="52"/>
  <c r="CR93" i="52" s="1"/>
  <c r="DD93" i="52" s="1"/>
  <c r="CE93" i="52" s="1"/>
  <c r="DR93" i="52" s="1"/>
  <c r="AY6" i="52"/>
  <c r="N6" i="52" s="1"/>
  <c r="AT28" i="52"/>
  <c r="BG28" i="52"/>
  <c r="CR28" i="52" s="1"/>
  <c r="DD28" i="52" s="1"/>
  <c r="CE28" i="52" s="1"/>
  <c r="DR28" i="52" s="1"/>
  <c r="AU44" i="52"/>
  <c r="AV44" i="52" s="1"/>
  <c r="Y47" i="52"/>
  <c r="V41" i="52"/>
  <c r="BG41" i="52"/>
  <c r="CR41" i="52" s="1"/>
  <c r="DD41" i="52" s="1"/>
  <c r="CE41" i="52" s="1"/>
  <c r="DR41" i="52" s="1"/>
  <c r="DU95" i="52"/>
  <c r="BG94" i="52"/>
  <c r="CR94" i="52" s="1"/>
  <c r="DD94" i="52" s="1"/>
  <c r="CE94" i="52" s="1"/>
  <c r="DR94" i="52" s="1"/>
  <c r="Y28" i="52"/>
  <c r="O6" i="2"/>
  <c r="Q6" i="2" s="1"/>
  <c r="S6" i="2" s="1"/>
  <c r="L6" i="2"/>
  <c r="O3" i="2"/>
  <c r="Q3" i="2" s="1"/>
  <c r="S3" i="2" s="1"/>
  <c r="L3" i="2"/>
  <c r="O7" i="2"/>
  <c r="Q7" i="2" s="1"/>
  <c r="S7" i="2" s="1"/>
  <c r="L7" i="2"/>
  <c r="L30" i="2"/>
  <c r="AU70" i="52"/>
  <c r="AV70" i="52" s="1"/>
  <c r="T2" i="2" l="1"/>
  <c r="U2" i="2" s="1"/>
  <c r="CD6" i="52"/>
  <c r="T29" i="2"/>
  <c r="U29" i="2" s="1"/>
  <c r="T3" i="2"/>
  <c r="U3" i="2" s="1"/>
  <c r="AU98" i="52"/>
  <c r="BI70" i="52"/>
  <c r="CT70" i="52" s="1"/>
  <c r="DF70" i="52" s="1"/>
  <c r="CG70" i="52" s="1"/>
  <c r="DT70" i="52" s="1"/>
  <c r="T19" i="2"/>
  <c r="U19" i="2" s="1"/>
  <c r="BI44" i="52"/>
  <c r="CT44" i="52" s="1"/>
  <c r="DF44" i="52" s="1"/>
  <c r="CG44" i="52" s="1"/>
  <c r="DT44" i="52" s="1"/>
  <c r="T27" i="2"/>
  <c r="U27" i="2" s="1"/>
  <c r="Z28" i="52"/>
  <c r="W41" i="52"/>
  <c r="AU93" i="52"/>
  <c r="BH93" i="52"/>
  <c r="CS93" i="52" s="1"/>
  <c r="DE93" i="52" s="1"/>
  <c r="CF93" i="52" s="1"/>
  <c r="DS93" i="52" s="1"/>
  <c r="Z84" i="52"/>
  <c r="Y69" i="52"/>
  <c r="T30" i="2"/>
  <c r="U30" i="2" s="1"/>
  <c r="T23" i="2"/>
  <c r="U23" i="2" s="1"/>
  <c r="T31" i="2"/>
  <c r="U31" i="2" s="1"/>
  <c r="T24" i="2"/>
  <c r="U24" i="2" s="1"/>
  <c r="AV14" i="52"/>
  <c r="BI14" i="52"/>
  <c r="CT14" i="52" s="1"/>
  <c r="DF14" i="52" s="1"/>
  <c r="CG14" i="52" s="1"/>
  <c r="DT14" i="52" s="1"/>
  <c r="AU47" i="52"/>
  <c r="BH47" i="52"/>
  <c r="CS47" i="52" s="1"/>
  <c r="DE47" i="52" s="1"/>
  <c r="CF47" i="52" s="1"/>
  <c r="DS47" i="52" s="1"/>
  <c r="AU11" i="52"/>
  <c r="BH11" i="52"/>
  <c r="CS11" i="52" s="1"/>
  <c r="DE11" i="52" s="1"/>
  <c r="CF11" i="52" s="1"/>
  <c r="DS11" i="52" s="1"/>
  <c r="BI81" i="52"/>
  <c r="CT81" i="52" s="1"/>
  <c r="DF81" i="52" s="1"/>
  <c r="CG81" i="52" s="1"/>
  <c r="DT81" i="52" s="1"/>
  <c r="AV81" i="52"/>
  <c r="AT20" i="52"/>
  <c r="BG20" i="52"/>
  <c r="CR20" i="52" s="1"/>
  <c r="DD20" i="52" s="1"/>
  <c r="CE20" i="52" s="1"/>
  <c r="DR20" i="52" s="1"/>
  <c r="DR85" i="52"/>
  <c r="DS85" i="52"/>
  <c r="BH29" i="52"/>
  <c r="CS29" i="52" s="1"/>
  <c r="DE29" i="52" s="1"/>
  <c r="CF29" i="52" s="1"/>
  <c r="DS29" i="52" s="1"/>
  <c r="AU29" i="52"/>
  <c r="AW30" i="52"/>
  <c r="W43" i="52"/>
  <c r="DP11" i="52"/>
  <c r="F11" i="52" s="1"/>
  <c r="DQ11" i="52"/>
  <c r="BH6" i="52"/>
  <c r="CS6" i="52" s="1"/>
  <c r="DE6" i="52" s="1"/>
  <c r="CF6" i="52" s="1"/>
  <c r="DS6" i="52" s="1"/>
  <c r="AU6" i="52"/>
  <c r="BH13" i="52"/>
  <c r="CS13" i="52" s="1"/>
  <c r="DE13" i="52" s="1"/>
  <c r="CF13" i="52" s="1"/>
  <c r="DS13" i="52" s="1"/>
  <c r="AU13" i="52"/>
  <c r="AV69" i="52"/>
  <c r="AV22" i="52"/>
  <c r="BI22" i="52"/>
  <c r="CT22" i="52" s="1"/>
  <c r="DF22" i="52" s="1"/>
  <c r="CG22" i="52" s="1"/>
  <c r="DT22" i="52" s="1"/>
  <c r="BH19" i="52"/>
  <c r="CS19" i="52" s="1"/>
  <c r="DE19" i="52" s="1"/>
  <c r="CF19" i="52" s="1"/>
  <c r="DS19" i="52" s="1"/>
  <c r="AU19" i="52"/>
  <c r="T7" i="2"/>
  <c r="U7" i="2" s="1"/>
  <c r="AX88" i="52"/>
  <c r="BL88" i="52" s="1"/>
  <c r="CW88" i="52" s="1"/>
  <c r="DI88" i="52" s="1"/>
  <c r="CJ88" i="52" s="1"/>
  <c r="BK88" i="52"/>
  <c r="CV88" i="52" s="1"/>
  <c r="DH88" i="52" s="1"/>
  <c r="CI88" i="52" s="1"/>
  <c r="Y38" i="52"/>
  <c r="T28" i="2"/>
  <c r="U28" i="2" s="1"/>
  <c r="T32" i="2"/>
  <c r="U32" i="2" s="1"/>
  <c r="BH28" i="52"/>
  <c r="CS28" i="52" s="1"/>
  <c r="DE28" i="52" s="1"/>
  <c r="CF28" i="52" s="1"/>
  <c r="AU28" i="52"/>
  <c r="BJ30" i="52"/>
  <c r="CU30" i="52" s="1"/>
  <c r="DG30" i="52" s="1"/>
  <c r="CH30" i="52" s="1"/>
  <c r="DU30" i="52" s="1"/>
  <c r="BH10" i="52"/>
  <c r="CS10" i="52" s="1"/>
  <c r="DE10" i="52" s="1"/>
  <c r="CF10" i="52" s="1"/>
  <c r="AU10" i="52"/>
  <c r="AV84" i="52"/>
  <c r="BI84" i="52"/>
  <c r="CT84" i="52" s="1"/>
  <c r="DF84" i="52" s="1"/>
  <c r="CG84" i="52" s="1"/>
  <c r="DT84" i="52" s="1"/>
  <c r="T4" i="2"/>
  <c r="U4" i="2" s="1"/>
  <c r="DQ41" i="52"/>
  <c r="X24" i="52"/>
  <c r="AV24" i="52" s="1"/>
  <c r="BI24" i="52"/>
  <c r="CT24" i="52" s="1"/>
  <c r="DF24" i="52" s="1"/>
  <c r="CG24" i="52" s="1"/>
  <c r="DT24" i="52" s="1"/>
  <c r="Y56" i="52"/>
  <c r="T21" i="2"/>
  <c r="U21" i="2" s="1"/>
  <c r="BH98" i="52"/>
  <c r="CS98" i="52" s="1"/>
  <c r="DE98" i="52" s="1"/>
  <c r="CF98" i="52" s="1"/>
  <c r="BI33" i="52"/>
  <c r="CT33" i="52" s="1"/>
  <c r="DF33" i="52" s="1"/>
  <c r="CG33" i="52" s="1"/>
  <c r="DT33" i="52" s="1"/>
  <c r="X33" i="52"/>
  <c r="AX95" i="52"/>
  <c r="BL95" i="52" s="1"/>
  <c r="CW95" i="52" s="1"/>
  <c r="DI95" i="52" s="1"/>
  <c r="CJ95" i="52" s="1"/>
  <c r="AV17" i="52"/>
  <c r="BI17" i="52"/>
  <c r="CT17" i="52" s="1"/>
  <c r="DF17" i="52" s="1"/>
  <c r="CG17" i="52" s="1"/>
  <c r="DT17" i="52" s="1"/>
  <c r="BI66" i="52"/>
  <c r="CT66" i="52" s="1"/>
  <c r="DF66" i="52" s="1"/>
  <c r="CG66" i="52" s="1"/>
  <c r="DT66" i="52" s="1"/>
  <c r="DS94" i="52"/>
  <c r="T33" i="2"/>
  <c r="U33" i="2" s="1"/>
  <c r="T22" i="2"/>
  <c r="U22" i="2" s="1"/>
  <c r="T11" i="2"/>
  <c r="U11" i="2" s="1"/>
  <c r="BI99" i="52"/>
  <c r="CT99" i="52" s="1"/>
  <c r="DF99" i="52" s="1"/>
  <c r="CG99" i="52" s="1"/>
  <c r="DT99" i="52" s="1"/>
  <c r="AV54" i="52"/>
  <c r="BI54" i="52"/>
  <c r="CT54" i="52" s="1"/>
  <c r="DF54" i="52" s="1"/>
  <c r="CG54" i="52" s="1"/>
  <c r="DT54" i="52" s="1"/>
  <c r="BI75" i="52"/>
  <c r="CT75" i="52" s="1"/>
  <c r="DF75" i="52" s="1"/>
  <c r="CG75" i="52" s="1"/>
  <c r="DT75" i="52" s="1"/>
  <c r="AV75" i="52"/>
  <c r="T9" i="2"/>
  <c r="U9" i="2" s="1"/>
  <c r="T12" i="2"/>
  <c r="U12" i="2" s="1"/>
  <c r="T13" i="2"/>
  <c r="U13" i="2" s="1"/>
  <c r="T15" i="2"/>
  <c r="U15" i="2" s="1"/>
  <c r="Z47" i="52"/>
  <c r="X85" i="52"/>
  <c r="BI85" i="52"/>
  <c r="CT85" i="52" s="1"/>
  <c r="DF85" i="52" s="1"/>
  <c r="CG85" i="52" s="1"/>
  <c r="DT85" i="52" s="1"/>
  <c r="BH12" i="52"/>
  <c r="CS12" i="52" s="1"/>
  <c r="DE12" i="52" s="1"/>
  <c r="CF12" i="52" s="1"/>
  <c r="DS12" i="52" s="1"/>
  <c r="AU12" i="52"/>
  <c r="Z30" i="52"/>
  <c r="BK30" i="52"/>
  <c r="CV30" i="52" s="1"/>
  <c r="DH30" i="52" s="1"/>
  <c r="CI30" i="52" s="1"/>
  <c r="X39" i="52"/>
  <c r="DS28" i="52"/>
  <c r="AU56" i="52"/>
  <c r="BH56" i="52"/>
  <c r="CS56" i="52" s="1"/>
  <c r="DE56" i="52" s="1"/>
  <c r="CF56" i="52" s="1"/>
  <c r="DS56" i="52" s="1"/>
  <c r="BI76" i="52"/>
  <c r="CT76" i="52" s="1"/>
  <c r="DF76" i="52" s="1"/>
  <c r="CG76" i="52" s="1"/>
  <c r="DT76" i="52" s="1"/>
  <c r="AV76" i="52"/>
  <c r="X98" i="52"/>
  <c r="AV98" i="52" s="1"/>
  <c r="BI98" i="52"/>
  <c r="CT98" i="52" s="1"/>
  <c r="DF98" i="52" s="1"/>
  <c r="CG98" i="52" s="1"/>
  <c r="DT98" i="52" s="1"/>
  <c r="X86" i="52"/>
  <c r="BI86" i="52"/>
  <c r="CT86" i="52" s="1"/>
  <c r="DF86" i="52" s="1"/>
  <c r="CG86" i="52" s="1"/>
  <c r="DT86" i="52" s="1"/>
  <c r="BH27" i="52"/>
  <c r="CS27" i="52" s="1"/>
  <c r="DE27" i="52" s="1"/>
  <c r="CF27" i="52" s="1"/>
  <c r="DS27" i="52" s="1"/>
  <c r="AU27" i="52"/>
  <c r="BH34" i="52"/>
  <c r="CS34" i="52" s="1"/>
  <c r="DE34" i="52" s="1"/>
  <c r="CF34" i="52" s="1"/>
  <c r="DS34" i="52" s="1"/>
  <c r="AU34" i="52"/>
  <c r="Y66" i="52"/>
  <c r="AW66" i="52" s="1"/>
  <c r="BJ66" i="52"/>
  <c r="CU66" i="52" s="1"/>
  <c r="DG66" i="52" s="1"/>
  <c r="CH66" i="52" s="1"/>
  <c r="DU66" i="52" s="1"/>
  <c r="AU55" i="52"/>
  <c r="BH55" i="52"/>
  <c r="CS55" i="52" s="1"/>
  <c r="DE55" i="52" s="1"/>
  <c r="CF55" i="52" s="1"/>
  <c r="DS55" i="52" s="1"/>
  <c r="AU52" i="52"/>
  <c r="BH52" i="52"/>
  <c r="CS52" i="52" s="1"/>
  <c r="DE52" i="52" s="1"/>
  <c r="CF52" i="52" s="1"/>
  <c r="DS52" i="52" s="1"/>
  <c r="T8" i="2"/>
  <c r="U8" i="2" s="1"/>
  <c r="T5" i="2"/>
  <c r="U5" i="2" s="1"/>
  <c r="T6" i="2"/>
  <c r="U6" i="2" s="1"/>
  <c r="T10" i="2"/>
  <c r="U10" i="2" s="1"/>
  <c r="X94" i="52"/>
  <c r="BI94" i="52"/>
  <c r="CT94" i="52" s="1"/>
  <c r="DF94" i="52" s="1"/>
  <c r="CG94" i="52" s="1"/>
  <c r="DT94" i="52" s="1"/>
  <c r="BG48" i="52"/>
  <c r="CR48" i="52" s="1"/>
  <c r="DD48" i="52" s="1"/>
  <c r="CE48" i="52" s="1"/>
  <c r="DR48" i="52" s="1"/>
  <c r="AT48" i="52"/>
  <c r="BJ40" i="52"/>
  <c r="CU40" i="52" s="1"/>
  <c r="DG40" i="52" s="1"/>
  <c r="CH40" i="52" s="1"/>
  <c r="DU40" i="52" s="1"/>
  <c r="AW40" i="52"/>
  <c r="AU5" i="52"/>
  <c r="BH5" i="52"/>
  <c r="CS5" i="52" s="1"/>
  <c r="DE5" i="52" s="1"/>
  <c r="CF5" i="52" s="1"/>
  <c r="T25" i="2"/>
  <c r="U25" i="2" s="1"/>
  <c r="T16" i="2"/>
  <c r="U16" i="2" s="1"/>
  <c r="Y99" i="52"/>
  <c r="BJ99" i="52"/>
  <c r="CU99" i="52" s="1"/>
  <c r="DG99" i="52" s="1"/>
  <c r="CH99" i="52" s="1"/>
  <c r="DU99" i="52" s="1"/>
  <c r="AU23" i="52"/>
  <c r="BH23" i="52"/>
  <c r="CS23" i="52" s="1"/>
  <c r="DE23" i="52" s="1"/>
  <c r="CF23" i="52" s="1"/>
  <c r="DS23" i="52" s="1"/>
  <c r="T20" i="2"/>
  <c r="U20" i="2" s="1"/>
  <c r="BG58" i="52"/>
  <c r="CR58" i="52" s="1"/>
  <c r="DD58" i="52" s="1"/>
  <c r="CE58" i="52" s="1"/>
  <c r="DR58" i="52" s="1"/>
  <c r="AT58" i="52"/>
  <c r="DT69" i="52"/>
  <c r="DR47" i="52"/>
  <c r="DR11" i="52"/>
  <c r="AT43" i="52"/>
  <c r="BH43" i="52" s="1"/>
  <c r="CS43" i="52" s="1"/>
  <c r="DE43" i="52" s="1"/>
  <c r="CF43" i="52" s="1"/>
  <c r="Y44" i="52"/>
  <c r="BJ44" i="52"/>
  <c r="CU44" i="52" s="1"/>
  <c r="DG44" i="52" s="1"/>
  <c r="CH44" i="52" s="1"/>
  <c r="DU44" i="52" s="1"/>
  <c r="AV38" i="52"/>
  <c r="X71" i="52"/>
  <c r="BI71" i="52"/>
  <c r="CT71" i="52" s="1"/>
  <c r="DF71" i="52" s="1"/>
  <c r="CG71" i="52" s="1"/>
  <c r="DT71" i="52" s="1"/>
  <c r="DS53" i="52"/>
  <c r="DT53" i="52"/>
  <c r="CD10" i="52"/>
  <c r="BG43" i="52"/>
  <c r="CR43" i="52" s="1"/>
  <c r="DD43" i="52" s="1"/>
  <c r="CE43" i="52" s="1"/>
  <c r="DR43" i="52" s="1"/>
  <c r="X72" i="52"/>
  <c r="Y35" i="52"/>
  <c r="BJ35" i="52"/>
  <c r="CU35" i="52" s="1"/>
  <c r="DG35" i="52" s="1"/>
  <c r="CH35" i="52" s="1"/>
  <c r="DU35" i="52" s="1"/>
  <c r="BK95" i="52"/>
  <c r="CV95" i="52" s="1"/>
  <c r="DH95" i="52" s="1"/>
  <c r="CI95" i="52" s="1"/>
  <c r="AT41" i="52"/>
  <c r="BI38" i="52"/>
  <c r="CT38" i="52" s="1"/>
  <c r="DF38" i="52" s="1"/>
  <c r="CG38" i="52" s="1"/>
  <c r="DT38" i="52" s="1"/>
  <c r="AY5" i="52"/>
  <c r="CR5" i="52"/>
  <c r="DD5" i="52" s="1"/>
  <c r="DJ5" i="52" s="1"/>
  <c r="T26" i="2"/>
  <c r="U26" i="2" s="1"/>
  <c r="Y70" i="52"/>
  <c r="AW70" i="52" s="1"/>
  <c r="BJ70" i="52"/>
  <c r="CU70" i="52" s="1"/>
  <c r="DG70" i="52" s="1"/>
  <c r="CH70" i="52" s="1"/>
  <c r="DU70" i="52" s="1"/>
  <c r="T14" i="2"/>
  <c r="U14" i="2" s="1"/>
  <c r="BJ53" i="52"/>
  <c r="CU53" i="52" s="1"/>
  <c r="DG53" i="52" s="1"/>
  <c r="CH53" i="52" s="1"/>
  <c r="DU53" i="52" s="1"/>
  <c r="AW53" i="52"/>
  <c r="AU39" i="52"/>
  <c r="AV39" i="52" s="1"/>
  <c r="AU72" i="52"/>
  <c r="BI72" i="52" s="1"/>
  <c r="CT72" i="52" s="1"/>
  <c r="DF72" i="52" s="1"/>
  <c r="CG72" i="52" s="1"/>
  <c r="DT72" i="52" s="1"/>
  <c r="CE5" i="52" l="1"/>
  <c r="AU41" i="52"/>
  <c r="AW69" i="52"/>
  <c r="BK69" i="52" s="1"/>
  <c r="CV69" i="52" s="1"/>
  <c r="DH69" i="52" s="1"/>
  <c r="CI69" i="52" s="1"/>
  <c r="V8" i="2"/>
  <c r="AA13" i="30" s="1"/>
  <c r="AJ13" i="30" s="1"/>
  <c r="Z13" i="30" s="1"/>
  <c r="DS43" i="52"/>
  <c r="V26" i="2"/>
  <c r="AA17" i="30" s="1"/>
  <c r="AK17" i="30" s="1"/>
  <c r="DQ6" i="52"/>
  <c r="F6" i="52" s="1"/>
  <c r="DR6" i="52"/>
  <c r="Z44" i="52"/>
  <c r="AW44" i="52"/>
  <c r="BK44" i="52" s="1"/>
  <c r="CV44" i="52" s="1"/>
  <c r="DH44" i="52" s="1"/>
  <c r="CI44" i="52" s="1"/>
  <c r="AV23" i="52"/>
  <c r="BI23" i="52"/>
  <c r="CT23" i="52" s="1"/>
  <c r="DF23" i="52" s="1"/>
  <c r="CG23" i="52" s="1"/>
  <c r="DT23" i="52" s="1"/>
  <c r="V25" i="2"/>
  <c r="AA16" i="30" s="1"/>
  <c r="Y94" i="52"/>
  <c r="AK13" i="30"/>
  <c r="AV55" i="52"/>
  <c r="BI55" i="52"/>
  <c r="CT55" i="52" s="1"/>
  <c r="DF55" i="52" s="1"/>
  <c r="CG55" i="52" s="1"/>
  <c r="DT55" i="52" s="1"/>
  <c r="Y86" i="52"/>
  <c r="AW76" i="52"/>
  <c r="BJ76" i="52"/>
  <c r="CU76" i="52" s="1"/>
  <c r="DG76" i="52" s="1"/>
  <c r="CH76" i="52" s="1"/>
  <c r="DU76" i="52" s="1"/>
  <c r="V15" i="2"/>
  <c r="AA29" i="30" s="1"/>
  <c r="AW54" i="52"/>
  <c r="BJ54" i="52"/>
  <c r="CU54" i="52" s="1"/>
  <c r="DG54" i="52" s="1"/>
  <c r="CH54" i="52" s="1"/>
  <c r="DU54" i="52" s="1"/>
  <c r="V22" i="2"/>
  <c r="AA8" i="30" s="1"/>
  <c r="Z56" i="52"/>
  <c r="BI10" i="52"/>
  <c r="CT10" i="52" s="1"/>
  <c r="DF10" i="52" s="1"/>
  <c r="CG10" i="52" s="1"/>
  <c r="DT10" i="52" s="1"/>
  <c r="AV10" i="52"/>
  <c r="AV28" i="52"/>
  <c r="BI28" i="52"/>
  <c r="CT28" i="52" s="1"/>
  <c r="DF28" i="52" s="1"/>
  <c r="CG28" i="52" s="1"/>
  <c r="DT28" i="52" s="1"/>
  <c r="Z38" i="52"/>
  <c r="AV19" i="52"/>
  <c r="BI19" i="52"/>
  <c r="CT19" i="52" s="1"/>
  <c r="DF19" i="52" s="1"/>
  <c r="CG19" i="52" s="1"/>
  <c r="DT19" i="52" s="1"/>
  <c r="BI6" i="52"/>
  <c r="CT6" i="52" s="1"/>
  <c r="DF6" i="52" s="1"/>
  <c r="CG6" i="52" s="1"/>
  <c r="DT6" i="52" s="1"/>
  <c r="AV6" i="52"/>
  <c r="AU43" i="52"/>
  <c r="AV43" i="52" s="1"/>
  <c r="X43" i="52"/>
  <c r="Y43" i="52" s="1"/>
  <c r="BI29" i="52"/>
  <c r="CT29" i="52" s="1"/>
  <c r="DF29" i="52" s="1"/>
  <c r="CG29" i="52" s="1"/>
  <c r="DT29" i="52" s="1"/>
  <c r="AV29" i="52"/>
  <c r="V23" i="2"/>
  <c r="AA10" i="30" s="1"/>
  <c r="BH41" i="52"/>
  <c r="CS41" i="52" s="1"/>
  <c r="DE41" i="52" s="1"/>
  <c r="CF41" i="52" s="1"/>
  <c r="DS41" i="52" s="1"/>
  <c r="V2" i="2"/>
  <c r="AA4" i="30" s="1"/>
  <c r="V29" i="2"/>
  <c r="AA23" i="30" s="1"/>
  <c r="V14" i="2"/>
  <c r="AA28" i="30" s="1"/>
  <c r="DS5" i="52"/>
  <c r="DR5" i="52"/>
  <c r="F5" i="52" s="1"/>
  <c r="Z35" i="52"/>
  <c r="DR10" i="52"/>
  <c r="DQ10" i="52"/>
  <c r="F10" i="52" s="1"/>
  <c r="DS10" i="52"/>
  <c r="Y71" i="52"/>
  <c r="AU48" i="52"/>
  <c r="BH48" i="52"/>
  <c r="CS48" i="52" s="1"/>
  <c r="DE48" i="52" s="1"/>
  <c r="CF48" i="52" s="1"/>
  <c r="DS48" i="52" s="1"/>
  <c r="V10" i="2"/>
  <c r="AA18" i="30" s="1"/>
  <c r="AV27" i="52"/>
  <c r="BI27" i="52"/>
  <c r="CT27" i="52" s="1"/>
  <c r="DF27" i="52" s="1"/>
  <c r="CG27" i="52" s="1"/>
  <c r="DT27" i="52" s="1"/>
  <c r="AV71" i="52"/>
  <c r="BJ71" i="52" s="1"/>
  <c r="CU71" i="52" s="1"/>
  <c r="DG71" i="52" s="1"/>
  <c r="CH71" i="52" s="1"/>
  <c r="DU71" i="52" s="1"/>
  <c r="Y85" i="52"/>
  <c r="V13" i="2"/>
  <c r="AA26" i="30" s="1"/>
  <c r="BJ75" i="52"/>
  <c r="CU75" i="52" s="1"/>
  <c r="DG75" i="52" s="1"/>
  <c r="CH75" i="52" s="1"/>
  <c r="DU75" i="52" s="1"/>
  <c r="AW75" i="52"/>
  <c r="V33" i="2"/>
  <c r="AA31" i="30" s="1"/>
  <c r="AW17" i="52"/>
  <c r="BJ17" i="52"/>
  <c r="CU17" i="52" s="1"/>
  <c r="DG17" i="52" s="1"/>
  <c r="CH17" i="52" s="1"/>
  <c r="DU17" i="52" s="1"/>
  <c r="DS98" i="52"/>
  <c r="V4" i="2"/>
  <c r="AA6" i="30" s="1"/>
  <c r="V32" i="2"/>
  <c r="AA27" i="30" s="1"/>
  <c r="BH20" i="52"/>
  <c r="CS20" i="52" s="1"/>
  <c r="DE20" i="52" s="1"/>
  <c r="CF20" i="52" s="1"/>
  <c r="DS20" i="52" s="1"/>
  <c r="AU20" i="52"/>
  <c r="AV11" i="52"/>
  <c r="BI11" i="52"/>
  <c r="CT11" i="52" s="1"/>
  <c r="DF11" i="52" s="1"/>
  <c r="CG11" i="52" s="1"/>
  <c r="DT11" i="52" s="1"/>
  <c r="BJ14" i="52"/>
  <c r="CU14" i="52" s="1"/>
  <c r="DG14" i="52" s="1"/>
  <c r="CH14" i="52" s="1"/>
  <c r="DU14" i="52" s="1"/>
  <c r="AW14" i="52"/>
  <c r="V30" i="2"/>
  <c r="AA24" i="30" s="1"/>
  <c r="X41" i="52"/>
  <c r="BI41" i="52"/>
  <c r="CT41" i="52" s="1"/>
  <c r="DF41" i="52" s="1"/>
  <c r="CG41" i="52" s="1"/>
  <c r="AV86" i="52"/>
  <c r="AW86" i="52" s="1"/>
  <c r="V27" i="2"/>
  <c r="AA20" i="30" s="1"/>
  <c r="B3" i="52"/>
  <c r="AV72" i="52"/>
  <c r="AW72" i="52" s="1"/>
  <c r="Y72" i="52"/>
  <c r="AW38" i="52"/>
  <c r="BK38" i="52" s="1"/>
  <c r="CV38" i="52" s="1"/>
  <c r="DH38" i="52" s="1"/>
  <c r="CI38" i="52" s="1"/>
  <c r="AU58" i="52"/>
  <c r="BH58" i="52"/>
  <c r="CS58" i="52" s="1"/>
  <c r="DE58" i="52" s="1"/>
  <c r="CF58" i="52" s="1"/>
  <c r="DS58" i="52" s="1"/>
  <c r="V20" i="2"/>
  <c r="AA3" i="30" s="1"/>
  <c r="Z99" i="52"/>
  <c r="AV5" i="52"/>
  <c r="BI5" i="52"/>
  <c r="CT5" i="52" s="1"/>
  <c r="DF5" i="52" s="1"/>
  <c r="CG5" i="52" s="1"/>
  <c r="DT5" i="52" s="1"/>
  <c r="V6" i="2"/>
  <c r="AA11" i="30" s="1"/>
  <c r="BI52" i="52"/>
  <c r="CT52" i="52" s="1"/>
  <c r="DF52" i="52" s="1"/>
  <c r="CG52" i="52" s="1"/>
  <c r="DT52" i="52" s="1"/>
  <c r="AV52" i="52"/>
  <c r="Z66" i="52"/>
  <c r="AX66" i="52" s="1"/>
  <c r="BL66" i="52" s="1"/>
  <c r="CW66" i="52" s="1"/>
  <c r="DI66" i="52" s="1"/>
  <c r="CJ66" i="52" s="1"/>
  <c r="BK66" i="52"/>
  <c r="CV66" i="52" s="1"/>
  <c r="DH66" i="52" s="1"/>
  <c r="CI66" i="52" s="1"/>
  <c r="Y98" i="52"/>
  <c r="AW98" i="52" s="1"/>
  <c r="BJ98" i="52"/>
  <c r="CU98" i="52" s="1"/>
  <c r="DG98" i="52" s="1"/>
  <c r="CH98" i="52" s="1"/>
  <c r="DU98" i="52" s="1"/>
  <c r="BI39" i="52"/>
  <c r="CT39" i="52" s="1"/>
  <c r="DF39" i="52" s="1"/>
  <c r="CG39" i="52" s="1"/>
  <c r="DT39" i="52" s="1"/>
  <c r="BI12" i="52"/>
  <c r="CT12" i="52" s="1"/>
  <c r="DF12" i="52" s="1"/>
  <c r="CG12" i="52" s="1"/>
  <c r="DT12" i="52" s="1"/>
  <c r="AV12" i="52"/>
  <c r="V12" i="2"/>
  <c r="AA21" i="30" s="1"/>
  <c r="V11" i="2"/>
  <c r="AA19" i="30" s="1"/>
  <c r="V21" i="2"/>
  <c r="AA7" i="30" s="1"/>
  <c r="BJ24" i="52"/>
  <c r="CU24" i="52" s="1"/>
  <c r="DG24" i="52" s="1"/>
  <c r="CH24" i="52" s="1"/>
  <c r="Y24" i="52"/>
  <c r="AW35" i="52"/>
  <c r="BK35" i="52" s="1"/>
  <c r="CV35" i="52" s="1"/>
  <c r="DH35" i="52" s="1"/>
  <c r="CI35" i="52" s="1"/>
  <c r="V28" i="2"/>
  <c r="AA22" i="30" s="1"/>
  <c r="AV13" i="52"/>
  <c r="BI13" i="52"/>
  <c r="CT13" i="52" s="1"/>
  <c r="DF13" i="52" s="1"/>
  <c r="CG13" i="52" s="1"/>
  <c r="DT13" i="52" s="1"/>
  <c r="AX30" i="52"/>
  <c r="BL30" i="52" s="1"/>
  <c r="CW30" i="52" s="1"/>
  <c r="DI30" i="52" s="1"/>
  <c r="CJ30" i="52" s="1"/>
  <c r="AW81" i="52"/>
  <c r="BJ81" i="52"/>
  <c r="CU81" i="52" s="1"/>
  <c r="DG81" i="52" s="1"/>
  <c r="CH81" i="52" s="1"/>
  <c r="DU81" i="52" s="1"/>
  <c r="V24" i="2"/>
  <c r="AA15" i="30" s="1"/>
  <c r="BJ69" i="52"/>
  <c r="CU69" i="52" s="1"/>
  <c r="DG69" i="52" s="1"/>
  <c r="CH69" i="52" s="1"/>
  <c r="DU69" i="52" s="1"/>
  <c r="AV94" i="52"/>
  <c r="AW94" i="52" s="1"/>
  <c r="AV85" i="52"/>
  <c r="BK53" i="52"/>
  <c r="CV53" i="52" s="1"/>
  <c r="DH53" i="52" s="1"/>
  <c r="CI53" i="52" s="1"/>
  <c r="AX53" i="52"/>
  <c r="BL53" i="52" s="1"/>
  <c r="CW53" i="52" s="1"/>
  <c r="DI53" i="52" s="1"/>
  <c r="CJ53" i="52" s="1"/>
  <c r="Z70" i="52"/>
  <c r="AX70" i="52" s="1"/>
  <c r="BL70" i="52" s="1"/>
  <c r="CW70" i="52" s="1"/>
  <c r="DI70" i="52" s="1"/>
  <c r="CJ70" i="52" s="1"/>
  <c r="BK70" i="52"/>
  <c r="CV70" i="52" s="1"/>
  <c r="DH70" i="52" s="1"/>
  <c r="CI70" i="52" s="1"/>
  <c r="C3" i="52"/>
  <c r="N5" i="52"/>
  <c r="DU24" i="52"/>
  <c r="V16" i="2"/>
  <c r="AA30" i="30" s="1"/>
  <c r="AX40" i="52"/>
  <c r="BL40" i="52" s="1"/>
  <c r="CW40" i="52" s="1"/>
  <c r="DI40" i="52" s="1"/>
  <c r="CJ40" i="52" s="1"/>
  <c r="BK40" i="52"/>
  <c r="CV40" i="52" s="1"/>
  <c r="DH40" i="52" s="1"/>
  <c r="CI40" i="52" s="1"/>
  <c r="V5" i="2"/>
  <c r="AA9" i="30" s="1"/>
  <c r="AV34" i="52"/>
  <c r="BI34" i="52"/>
  <c r="CT34" i="52" s="1"/>
  <c r="DF34" i="52" s="1"/>
  <c r="CG34" i="52" s="1"/>
  <c r="DT34" i="52" s="1"/>
  <c r="AV56" i="52"/>
  <c r="BI56" i="52"/>
  <c r="CT56" i="52" s="1"/>
  <c r="DF56" i="52" s="1"/>
  <c r="CG56" i="52" s="1"/>
  <c r="DT56" i="52" s="1"/>
  <c r="Y39" i="52"/>
  <c r="AW39" i="52" s="1"/>
  <c r="BJ39" i="52"/>
  <c r="CU39" i="52" s="1"/>
  <c r="DG39" i="52" s="1"/>
  <c r="CH39" i="52" s="1"/>
  <c r="V9" i="2"/>
  <c r="AA14" i="30" s="1"/>
  <c r="Y33" i="52"/>
  <c r="AW84" i="52"/>
  <c r="BJ84" i="52"/>
  <c r="CU84" i="52" s="1"/>
  <c r="DG84" i="52" s="1"/>
  <c r="CH84" i="52" s="1"/>
  <c r="DU84" i="52" s="1"/>
  <c r="AV33" i="52"/>
  <c r="BJ33" i="52" s="1"/>
  <c r="CU33" i="52" s="1"/>
  <c r="DG33" i="52" s="1"/>
  <c r="CH33" i="52" s="1"/>
  <c r="DU33" i="52" s="1"/>
  <c r="BJ38" i="52"/>
  <c r="CU38" i="52" s="1"/>
  <c r="DG38" i="52" s="1"/>
  <c r="CH38" i="52" s="1"/>
  <c r="DU38" i="52" s="1"/>
  <c r="V7" i="2"/>
  <c r="AA12" i="30" s="1"/>
  <c r="AW22" i="52"/>
  <c r="BJ22" i="52"/>
  <c r="CU22" i="52" s="1"/>
  <c r="DG22" i="52" s="1"/>
  <c r="CH22" i="52" s="1"/>
  <c r="DU22" i="52" s="1"/>
  <c r="AW99" i="52"/>
  <c r="AX99" i="52" s="1"/>
  <c r="BL99" i="52" s="1"/>
  <c r="CW99" i="52" s="1"/>
  <c r="DI99" i="52" s="1"/>
  <c r="CJ99" i="52" s="1"/>
  <c r="AV47" i="52"/>
  <c r="BI47" i="52"/>
  <c r="CT47" i="52" s="1"/>
  <c r="DF47" i="52" s="1"/>
  <c r="CG47" i="52" s="1"/>
  <c r="DT47" i="52" s="1"/>
  <c r="V31" i="2"/>
  <c r="AA25" i="30" s="1"/>
  <c r="Z69" i="52"/>
  <c r="AX69" i="52" s="1"/>
  <c r="BL69" i="52" s="1"/>
  <c r="CW69" i="52" s="1"/>
  <c r="DI69" i="52" s="1"/>
  <c r="CJ69" i="52" s="1"/>
  <c r="BI93" i="52"/>
  <c r="CT93" i="52" s="1"/>
  <c r="DF93" i="52" s="1"/>
  <c r="CG93" i="52" s="1"/>
  <c r="DT93" i="52" s="1"/>
  <c r="AV93" i="52"/>
  <c r="V3" i="2"/>
  <c r="AA5" i="30" s="1"/>
  <c r="V19" i="2"/>
  <c r="AA2" i="30" s="1"/>
  <c r="AJ17" i="30" l="1"/>
  <c r="Z17" i="30" s="1"/>
  <c r="AX44" i="52"/>
  <c r="BL44" i="52" s="1"/>
  <c r="CW44" i="52" s="1"/>
  <c r="DI44" i="52" s="1"/>
  <c r="CJ44" i="52" s="1"/>
  <c r="BK99" i="52"/>
  <c r="CV99" i="52" s="1"/>
  <c r="DH99" i="52" s="1"/>
  <c r="CI99" i="52" s="1"/>
  <c r="AW71" i="52"/>
  <c r="BJ94" i="52"/>
  <c r="CU94" i="52" s="1"/>
  <c r="DG94" i="52" s="1"/>
  <c r="CH94" i="52" s="1"/>
  <c r="DU94" i="52" s="1"/>
  <c r="AW13" i="52"/>
  <c r="BJ13" i="52"/>
  <c r="CU13" i="52" s="1"/>
  <c r="DG13" i="52" s="1"/>
  <c r="CH13" i="52" s="1"/>
  <c r="DU13" i="52" s="1"/>
  <c r="AK5" i="30"/>
  <c r="AJ5" i="30"/>
  <c r="Z5" i="30" s="1"/>
  <c r="AJ14" i="30"/>
  <c r="Z14" i="30" s="1"/>
  <c r="AK14" i="30"/>
  <c r="AW56" i="52"/>
  <c r="BJ56" i="52"/>
  <c r="CU56" i="52" s="1"/>
  <c r="DG56" i="52" s="1"/>
  <c r="CH56" i="52" s="1"/>
  <c r="DU56" i="52" s="1"/>
  <c r="AJ9" i="30"/>
  <c r="Z9" i="30" s="1"/>
  <c r="F8" i="30" s="1"/>
  <c r="G8" i="30" s="1"/>
  <c r="AK9" i="30"/>
  <c r="AW85" i="52"/>
  <c r="AJ3" i="30"/>
  <c r="Z3" i="30" s="1"/>
  <c r="AK3" i="30"/>
  <c r="BJ72" i="52"/>
  <c r="CU72" i="52" s="1"/>
  <c r="DG72" i="52" s="1"/>
  <c r="CH72" i="52" s="1"/>
  <c r="DU72" i="52" s="1"/>
  <c r="AV41" i="52"/>
  <c r="BJ41" i="52" s="1"/>
  <c r="CU41" i="52" s="1"/>
  <c r="DG41" i="52" s="1"/>
  <c r="CH41" i="52" s="1"/>
  <c r="DU41" i="52" s="1"/>
  <c r="Y41" i="52"/>
  <c r="AJ6" i="30"/>
  <c r="Z6" i="30" s="1"/>
  <c r="AK6" i="30"/>
  <c r="AX17" i="52"/>
  <c r="BL17" i="52" s="1"/>
  <c r="CW17" i="52" s="1"/>
  <c r="DI17" i="52" s="1"/>
  <c r="CJ17" i="52" s="1"/>
  <c r="BK17" i="52"/>
  <c r="CV17" i="52" s="1"/>
  <c r="DH17" i="52" s="1"/>
  <c r="CI17" i="52" s="1"/>
  <c r="AJ26" i="30"/>
  <c r="Z26" i="30" s="1"/>
  <c r="AK26" i="30"/>
  <c r="BI48" i="52"/>
  <c r="CT48" i="52" s="1"/>
  <c r="DF48" i="52" s="1"/>
  <c r="CG48" i="52" s="1"/>
  <c r="DT48" i="52" s="1"/>
  <c r="AV48" i="52"/>
  <c r="AJ28" i="30"/>
  <c r="Z28" i="30" s="1"/>
  <c r="AK28" i="30"/>
  <c r="BI43" i="52"/>
  <c r="CT43" i="52" s="1"/>
  <c r="DF43" i="52" s="1"/>
  <c r="CG43" i="52" s="1"/>
  <c r="DT43" i="52" s="1"/>
  <c r="BJ10" i="52"/>
  <c r="CU10" i="52" s="1"/>
  <c r="DG10" i="52" s="1"/>
  <c r="CH10" i="52" s="1"/>
  <c r="DU10" i="52" s="1"/>
  <c r="AW10" i="52"/>
  <c r="AJ8" i="30"/>
  <c r="Z8" i="30" s="1"/>
  <c r="AK8" i="30"/>
  <c r="BJ86" i="52"/>
  <c r="CU86" i="52" s="1"/>
  <c r="DG86" i="52" s="1"/>
  <c r="CH86" i="52" s="1"/>
  <c r="DU86" i="52" s="1"/>
  <c r="AJ16" i="30"/>
  <c r="Z16" i="30" s="1"/>
  <c r="AK16" i="30"/>
  <c r="BJ93" i="52"/>
  <c r="CU93" i="52" s="1"/>
  <c r="DG93" i="52" s="1"/>
  <c r="CH93" i="52" s="1"/>
  <c r="DU93" i="52" s="1"/>
  <c r="AW93" i="52"/>
  <c r="AK25" i="30"/>
  <c r="AJ25" i="30"/>
  <c r="Z25" i="30" s="1"/>
  <c r="AW33" i="52"/>
  <c r="AX84" i="52"/>
  <c r="BL84" i="52" s="1"/>
  <c r="CW84" i="52" s="1"/>
  <c r="DI84" i="52" s="1"/>
  <c r="CJ84" i="52" s="1"/>
  <c r="BK84" i="52"/>
  <c r="CV84" i="52" s="1"/>
  <c r="DH84" i="52" s="1"/>
  <c r="CI84" i="52" s="1"/>
  <c r="DU39" i="52"/>
  <c r="AX81" i="52"/>
  <c r="BL81" i="52" s="1"/>
  <c r="CW81" i="52" s="1"/>
  <c r="DI81" i="52" s="1"/>
  <c r="CJ81" i="52" s="1"/>
  <c r="BK81" i="52"/>
  <c r="CV81" i="52" s="1"/>
  <c r="DH81" i="52" s="1"/>
  <c r="CI81" i="52" s="1"/>
  <c r="AJ22" i="30"/>
  <c r="Z22" i="30" s="1"/>
  <c r="AK22" i="30"/>
  <c r="AK7" i="30"/>
  <c r="AJ7" i="30"/>
  <c r="Z7" i="30" s="1"/>
  <c r="Q8" i="30" s="1"/>
  <c r="R8" i="30" s="1"/>
  <c r="AK21" i="30"/>
  <c r="AJ21" i="30"/>
  <c r="Z21" i="30" s="1"/>
  <c r="BJ52" i="52"/>
  <c r="CU52" i="52" s="1"/>
  <c r="DG52" i="52" s="1"/>
  <c r="CH52" i="52" s="1"/>
  <c r="DU52" i="52" s="1"/>
  <c r="AW52" i="52"/>
  <c r="AW5" i="52"/>
  <c r="BJ5" i="52"/>
  <c r="CU5" i="52" s="1"/>
  <c r="DG5" i="52" s="1"/>
  <c r="CH5" i="52" s="1"/>
  <c r="DU5" i="52" s="1"/>
  <c r="Z72" i="52"/>
  <c r="AX72" i="52" s="1"/>
  <c r="BL72" i="52" s="1"/>
  <c r="CW72" i="52" s="1"/>
  <c r="DI72" i="52" s="1"/>
  <c r="CJ72" i="52" s="1"/>
  <c r="BK72" i="52"/>
  <c r="CV72" i="52" s="1"/>
  <c r="DH72" i="52" s="1"/>
  <c r="CI72" i="52" s="1"/>
  <c r="AK20" i="30"/>
  <c r="AJ20" i="30"/>
  <c r="Z20" i="30" s="1"/>
  <c r="AJ24" i="30"/>
  <c r="Z24" i="30" s="1"/>
  <c r="AK24" i="30"/>
  <c r="AW11" i="52"/>
  <c r="BJ11" i="52"/>
  <c r="CU11" i="52" s="1"/>
  <c r="DG11" i="52" s="1"/>
  <c r="CH11" i="52" s="1"/>
  <c r="DU11" i="52" s="1"/>
  <c r="AJ27" i="30"/>
  <c r="Z27" i="30" s="1"/>
  <c r="AK27" i="30"/>
  <c r="AJ31" i="30"/>
  <c r="Z31" i="30" s="1"/>
  <c r="Q2" i="30" s="1"/>
  <c r="R2" i="30" s="1"/>
  <c r="AK31" i="30"/>
  <c r="BJ85" i="52"/>
  <c r="CU85" i="52" s="1"/>
  <c r="DG85" i="52" s="1"/>
  <c r="CH85" i="52" s="1"/>
  <c r="DU85" i="52" s="1"/>
  <c r="AW27" i="52"/>
  <c r="BJ27" i="52"/>
  <c r="CU27" i="52" s="1"/>
  <c r="DG27" i="52" s="1"/>
  <c r="CH27" i="52" s="1"/>
  <c r="DU27" i="52" s="1"/>
  <c r="AK10" i="30"/>
  <c r="AJ10" i="30"/>
  <c r="Z10" i="30" s="1"/>
  <c r="Z43" i="52"/>
  <c r="AX38" i="52"/>
  <c r="BL38" i="52" s="1"/>
  <c r="CW38" i="52" s="1"/>
  <c r="DI38" i="52" s="1"/>
  <c r="CJ38" i="52" s="1"/>
  <c r="AK29" i="30"/>
  <c r="AJ29" i="30"/>
  <c r="Z29" i="30" s="1"/>
  <c r="F14" i="30" s="1"/>
  <c r="G14" i="30" s="1"/>
  <c r="Z86" i="52"/>
  <c r="BK86" i="52"/>
  <c r="CV86" i="52" s="1"/>
  <c r="DH86" i="52" s="1"/>
  <c r="CI86" i="52" s="1"/>
  <c r="F26" i="30"/>
  <c r="G26" i="30" s="1"/>
  <c r="F10" i="30"/>
  <c r="G10" i="30" s="1"/>
  <c r="BK22" i="52"/>
  <c r="CV22" i="52" s="1"/>
  <c r="DH22" i="52" s="1"/>
  <c r="CI22" i="52" s="1"/>
  <c r="AX22" i="52"/>
  <c r="BL22" i="52" s="1"/>
  <c r="CW22" i="52" s="1"/>
  <c r="DI22" i="52" s="1"/>
  <c r="CJ22" i="52" s="1"/>
  <c r="Z39" i="52"/>
  <c r="AX39" i="52" s="1"/>
  <c r="BL39" i="52" s="1"/>
  <c r="CW39" i="52" s="1"/>
  <c r="DI39" i="52" s="1"/>
  <c r="CJ39" i="52" s="1"/>
  <c r="BK39" i="52"/>
  <c r="CV39" i="52" s="1"/>
  <c r="DH39" i="52" s="1"/>
  <c r="CI39" i="52" s="1"/>
  <c r="AK19" i="30"/>
  <c r="AJ19" i="30"/>
  <c r="Z19" i="30" s="1"/>
  <c r="BJ12" i="52"/>
  <c r="CU12" i="52" s="1"/>
  <c r="DG12" i="52" s="1"/>
  <c r="CH12" i="52" s="1"/>
  <c r="DU12" i="52" s="1"/>
  <c r="AW12" i="52"/>
  <c r="Z98" i="52"/>
  <c r="AX98" i="52" s="1"/>
  <c r="BL98" i="52" s="1"/>
  <c r="CW98" i="52" s="1"/>
  <c r="DI98" i="52" s="1"/>
  <c r="CJ98" i="52" s="1"/>
  <c r="BK98" i="52"/>
  <c r="CV98" i="52" s="1"/>
  <c r="DH98" i="52" s="1"/>
  <c r="CI98" i="52" s="1"/>
  <c r="AV58" i="52"/>
  <c r="BI58" i="52"/>
  <c r="CT58" i="52" s="1"/>
  <c r="DF58" i="52" s="1"/>
  <c r="CG58" i="52" s="1"/>
  <c r="DT58" i="52" s="1"/>
  <c r="AX86" i="52"/>
  <c r="BL86" i="52" s="1"/>
  <c r="CW86" i="52" s="1"/>
  <c r="DI86" i="52" s="1"/>
  <c r="CJ86" i="52" s="1"/>
  <c r="AX14" i="52"/>
  <c r="BL14" i="52" s="1"/>
  <c r="CW14" i="52" s="1"/>
  <c r="DI14" i="52" s="1"/>
  <c r="CJ14" i="52" s="1"/>
  <c r="BK14" i="52"/>
  <c r="CV14" i="52" s="1"/>
  <c r="DH14" i="52" s="1"/>
  <c r="CI14" i="52" s="1"/>
  <c r="AV20" i="52"/>
  <c r="BI20" i="52"/>
  <c r="CT20" i="52" s="1"/>
  <c r="DF20" i="52" s="1"/>
  <c r="CG20" i="52" s="1"/>
  <c r="DT20" i="52" s="1"/>
  <c r="BK75" i="52"/>
  <c r="CV75" i="52" s="1"/>
  <c r="DH75" i="52" s="1"/>
  <c r="CI75" i="52" s="1"/>
  <c r="AX75" i="52"/>
  <c r="BL75" i="52" s="1"/>
  <c r="CW75" i="52" s="1"/>
  <c r="DI75" i="52" s="1"/>
  <c r="CJ75" i="52" s="1"/>
  <c r="Z85" i="52"/>
  <c r="BK85" i="52"/>
  <c r="CV85" i="52" s="1"/>
  <c r="DH85" i="52" s="1"/>
  <c r="CI85" i="52" s="1"/>
  <c r="AK18" i="30"/>
  <c r="AJ18" i="30"/>
  <c r="Z18" i="30" s="1"/>
  <c r="AJ23" i="30"/>
  <c r="Z23" i="30" s="1"/>
  <c r="AK23" i="30"/>
  <c r="BJ29" i="52"/>
  <c r="CU29" i="52" s="1"/>
  <c r="DG29" i="52" s="1"/>
  <c r="CH29" i="52" s="1"/>
  <c r="DU29" i="52" s="1"/>
  <c r="AW29" i="52"/>
  <c r="BJ43" i="52"/>
  <c r="CU43" i="52" s="1"/>
  <c r="DG43" i="52" s="1"/>
  <c r="CH43" i="52" s="1"/>
  <c r="DU43" i="52" s="1"/>
  <c r="AW43" i="52"/>
  <c r="BK54" i="52"/>
  <c r="CV54" i="52" s="1"/>
  <c r="DH54" i="52" s="1"/>
  <c r="CI54" i="52" s="1"/>
  <c r="AX54" i="52"/>
  <c r="BL54" i="52" s="1"/>
  <c r="CW54" i="52" s="1"/>
  <c r="DI54" i="52" s="1"/>
  <c r="CJ54" i="52" s="1"/>
  <c r="AW23" i="52"/>
  <c r="BJ23" i="52"/>
  <c r="CU23" i="52" s="1"/>
  <c r="DG23" i="52" s="1"/>
  <c r="CH23" i="52" s="1"/>
  <c r="DU23" i="52" s="1"/>
  <c r="Q27" i="30"/>
  <c r="R27" i="30" s="1"/>
  <c r="Q11" i="30"/>
  <c r="R11" i="30" s="1"/>
  <c r="AJ2" i="30"/>
  <c r="Z2" i="30" s="1"/>
  <c r="AK2" i="30"/>
  <c r="AW47" i="52"/>
  <c r="BJ47" i="52"/>
  <c r="CU47" i="52" s="1"/>
  <c r="DG47" i="52" s="1"/>
  <c r="CH47" i="52" s="1"/>
  <c r="DU47" i="52" s="1"/>
  <c r="AK12" i="30"/>
  <c r="AJ12" i="30"/>
  <c r="Z12" i="30" s="1"/>
  <c r="Z33" i="52"/>
  <c r="BK33" i="52"/>
  <c r="CV33" i="52" s="1"/>
  <c r="DH33" i="52" s="1"/>
  <c r="CI33" i="52" s="1"/>
  <c r="AW34" i="52"/>
  <c r="BJ34" i="52"/>
  <c r="CU34" i="52" s="1"/>
  <c r="DG34" i="52" s="1"/>
  <c r="CH34" i="52" s="1"/>
  <c r="DU34" i="52" s="1"/>
  <c r="AK30" i="30"/>
  <c r="AJ30" i="30"/>
  <c r="Z30" i="30" s="1"/>
  <c r="F2" i="30" s="1"/>
  <c r="G2" i="30" s="1"/>
  <c r="AK15" i="30"/>
  <c r="AJ15" i="30"/>
  <c r="Z15" i="30" s="1"/>
  <c r="Q14" i="30" s="1"/>
  <c r="R14" i="30" s="1"/>
  <c r="AW24" i="52"/>
  <c r="BK24" i="52" s="1"/>
  <c r="CV24" i="52" s="1"/>
  <c r="DH24" i="52" s="1"/>
  <c r="CI24" i="52" s="1"/>
  <c r="Z24" i="52"/>
  <c r="AK11" i="30"/>
  <c r="AJ11" i="30"/>
  <c r="Z11" i="30" s="1"/>
  <c r="DT41" i="52"/>
  <c r="AX71" i="52"/>
  <c r="BL71" i="52" s="1"/>
  <c r="CW71" i="52" s="1"/>
  <c r="DI71" i="52" s="1"/>
  <c r="CJ71" i="52" s="1"/>
  <c r="Z71" i="52"/>
  <c r="BK71" i="52"/>
  <c r="CV71" i="52" s="1"/>
  <c r="DH71" i="52" s="1"/>
  <c r="CI71" i="52" s="1"/>
  <c r="AX35" i="52"/>
  <c r="BL35" i="52" s="1"/>
  <c r="CW35" i="52" s="1"/>
  <c r="DI35" i="52" s="1"/>
  <c r="CJ35" i="52" s="1"/>
  <c r="AK4" i="30"/>
  <c r="AJ4" i="30"/>
  <c r="Z4" i="30" s="1"/>
  <c r="AW6" i="52"/>
  <c r="BJ6" i="52"/>
  <c r="CU6" i="52" s="1"/>
  <c r="DG6" i="52" s="1"/>
  <c r="CH6" i="52" s="1"/>
  <c r="DU6" i="52" s="1"/>
  <c r="AW19" i="52"/>
  <c r="BJ19" i="52"/>
  <c r="CU19" i="52" s="1"/>
  <c r="DG19" i="52" s="1"/>
  <c r="CH19" i="52" s="1"/>
  <c r="DU19" i="52" s="1"/>
  <c r="AW28" i="52"/>
  <c r="BJ28" i="52"/>
  <c r="CU28" i="52" s="1"/>
  <c r="DG28" i="52" s="1"/>
  <c r="CH28" i="52" s="1"/>
  <c r="DU28" i="52" s="1"/>
  <c r="AX76" i="52"/>
  <c r="BL76" i="52" s="1"/>
  <c r="CW76" i="52" s="1"/>
  <c r="DI76" i="52" s="1"/>
  <c r="CJ76" i="52" s="1"/>
  <c r="BK76" i="52"/>
  <c r="CV76" i="52" s="1"/>
  <c r="DH76" i="52" s="1"/>
  <c r="CI76" i="52" s="1"/>
  <c r="BJ55" i="52"/>
  <c r="CU55" i="52" s="1"/>
  <c r="DG55" i="52" s="1"/>
  <c r="CH55" i="52" s="1"/>
  <c r="DU55" i="52" s="1"/>
  <c r="AW55" i="52"/>
  <c r="Z94" i="52"/>
  <c r="AX94" i="52" s="1"/>
  <c r="BL94" i="52" s="1"/>
  <c r="CW94" i="52" s="1"/>
  <c r="DI94" i="52" s="1"/>
  <c r="CJ94" i="52" s="1"/>
  <c r="BK94" i="52"/>
  <c r="CV94" i="52" s="1"/>
  <c r="DH94" i="52" s="1"/>
  <c r="CI94" i="52" s="1"/>
  <c r="AX28" i="52" l="1"/>
  <c r="BL28" i="52" s="1"/>
  <c r="CW28" i="52" s="1"/>
  <c r="DI28" i="52" s="1"/>
  <c r="CJ28" i="52" s="1"/>
  <c r="BK28" i="52"/>
  <c r="CV28" i="52" s="1"/>
  <c r="DH28" i="52" s="1"/>
  <c r="CI28" i="52" s="1"/>
  <c r="AX6" i="52"/>
  <c r="BL6" i="52" s="1"/>
  <c r="CW6" i="52" s="1"/>
  <c r="DI6" i="52" s="1"/>
  <c r="CJ6" i="52" s="1"/>
  <c r="BK6" i="52"/>
  <c r="CV6" i="52" s="1"/>
  <c r="DH6" i="52" s="1"/>
  <c r="CI6" i="52" s="1"/>
  <c r="F24" i="30"/>
  <c r="G24" i="30" s="1"/>
  <c r="F9" i="30"/>
  <c r="G9" i="30" s="1"/>
  <c r="F22" i="30"/>
  <c r="G22" i="30" s="1"/>
  <c r="F16" i="30"/>
  <c r="G16" i="30" s="1"/>
  <c r="AX23" i="52"/>
  <c r="BL23" i="52" s="1"/>
  <c r="CW23" i="52" s="1"/>
  <c r="DI23" i="52" s="1"/>
  <c r="CJ23" i="52" s="1"/>
  <c r="BK23" i="52"/>
  <c r="CV23" i="52" s="1"/>
  <c r="DH23" i="52" s="1"/>
  <c r="CI23" i="52" s="1"/>
  <c r="Q10" i="30"/>
  <c r="R10" i="30" s="1"/>
  <c r="Q22" i="30"/>
  <c r="R22" i="30" s="1"/>
  <c r="F5" i="30"/>
  <c r="G5" i="30" s="1"/>
  <c r="F25" i="30"/>
  <c r="G25" i="30" s="1"/>
  <c r="Q9" i="30"/>
  <c r="R9" i="30" s="1"/>
  <c r="Q21" i="30"/>
  <c r="R21" i="30" s="1"/>
  <c r="Q30" i="30"/>
  <c r="R30" i="30" s="1"/>
  <c r="Q18" i="30"/>
  <c r="R18" i="30" s="1"/>
  <c r="BK93" i="52"/>
  <c r="CV93" i="52" s="1"/>
  <c r="DH93" i="52" s="1"/>
  <c r="CI93" i="52" s="1"/>
  <c r="AX93" i="52"/>
  <c r="BL93" i="52" s="1"/>
  <c r="CW93" i="52" s="1"/>
  <c r="DI93" i="52" s="1"/>
  <c r="CJ93" i="52" s="1"/>
  <c r="Q31" i="30"/>
  <c r="R31" i="30" s="1"/>
  <c r="Q6" i="30"/>
  <c r="R6" i="30" s="1"/>
  <c r="F21" i="30"/>
  <c r="G21" i="30" s="1"/>
  <c r="F3" i="30"/>
  <c r="G3" i="30" s="1"/>
  <c r="F20" i="30"/>
  <c r="G20" i="30" s="1"/>
  <c r="F4" i="30"/>
  <c r="G4" i="30" s="1"/>
  <c r="BK34" i="52"/>
  <c r="CV34" i="52" s="1"/>
  <c r="DH34" i="52" s="1"/>
  <c r="CI34" i="52" s="1"/>
  <c r="AX34" i="52"/>
  <c r="BL34" i="52" s="1"/>
  <c r="CW34" i="52" s="1"/>
  <c r="DI34" i="52" s="1"/>
  <c r="CJ34" i="52" s="1"/>
  <c r="Q17" i="30"/>
  <c r="R17" i="30" s="1"/>
  <c r="Q28" i="30"/>
  <c r="R28" i="30" s="1"/>
  <c r="BK29" i="52"/>
  <c r="CV29" i="52" s="1"/>
  <c r="DH29" i="52" s="1"/>
  <c r="CI29" i="52" s="1"/>
  <c r="AX29" i="52"/>
  <c r="BL29" i="52" s="1"/>
  <c r="CW29" i="52" s="1"/>
  <c r="DI29" i="52" s="1"/>
  <c r="CJ29" i="52" s="1"/>
  <c r="Q25" i="30"/>
  <c r="R25" i="30" s="1"/>
  <c r="Q16" i="30"/>
  <c r="R16" i="30" s="1"/>
  <c r="Q4" i="30"/>
  <c r="R4" i="30" s="1"/>
  <c r="Q24" i="30"/>
  <c r="R24" i="30" s="1"/>
  <c r="F30" i="30"/>
  <c r="G30" i="30" s="1"/>
  <c r="F17" i="30"/>
  <c r="G17" i="30" s="1"/>
  <c r="AX33" i="52"/>
  <c r="BL33" i="52" s="1"/>
  <c r="CW33" i="52" s="1"/>
  <c r="DI33" i="52" s="1"/>
  <c r="CJ33" i="52" s="1"/>
  <c r="Q29" i="30"/>
  <c r="R29" i="30" s="1"/>
  <c r="Q12" i="30"/>
  <c r="R12" i="30" s="1"/>
  <c r="AW41" i="52"/>
  <c r="AX85" i="52"/>
  <c r="BL85" i="52" s="1"/>
  <c r="CW85" i="52" s="1"/>
  <c r="DI85" i="52" s="1"/>
  <c r="CJ85" i="52" s="1"/>
  <c r="AX56" i="52"/>
  <c r="BL56" i="52" s="1"/>
  <c r="CW56" i="52" s="1"/>
  <c r="DI56" i="52" s="1"/>
  <c r="CJ56" i="52" s="1"/>
  <c r="BK56" i="52"/>
  <c r="CV56" i="52" s="1"/>
  <c r="DH56" i="52" s="1"/>
  <c r="CI56" i="52" s="1"/>
  <c r="AX55" i="52"/>
  <c r="BL55" i="52" s="1"/>
  <c r="CW55" i="52" s="1"/>
  <c r="DI55" i="52" s="1"/>
  <c r="CJ55" i="52" s="1"/>
  <c r="BK55" i="52"/>
  <c r="CV55" i="52" s="1"/>
  <c r="DH55" i="52" s="1"/>
  <c r="CI55" i="52" s="1"/>
  <c r="BK19" i="52"/>
  <c r="CV19" i="52" s="1"/>
  <c r="DH19" i="52" s="1"/>
  <c r="CI19" i="52" s="1"/>
  <c r="AX19" i="52"/>
  <c r="BL19" i="52" s="1"/>
  <c r="CW19" i="52" s="1"/>
  <c r="DI19" i="52" s="1"/>
  <c r="CJ19" i="52" s="1"/>
  <c r="AW20" i="52"/>
  <c r="BJ20" i="52"/>
  <c r="CU20" i="52" s="1"/>
  <c r="DG20" i="52" s="1"/>
  <c r="CH20" i="52" s="1"/>
  <c r="DU20" i="52" s="1"/>
  <c r="AX12" i="52"/>
  <c r="BL12" i="52" s="1"/>
  <c r="CW12" i="52" s="1"/>
  <c r="DI12" i="52" s="1"/>
  <c r="CJ12" i="52" s="1"/>
  <c r="BK12" i="52"/>
  <c r="CV12" i="52" s="1"/>
  <c r="DH12" i="52" s="1"/>
  <c r="CI12" i="52" s="1"/>
  <c r="AX11" i="52"/>
  <c r="BL11" i="52" s="1"/>
  <c r="CW11" i="52" s="1"/>
  <c r="DI11" i="52" s="1"/>
  <c r="CJ11" i="52" s="1"/>
  <c r="BK11" i="52"/>
  <c r="CV11" i="52" s="1"/>
  <c r="DH11" i="52" s="1"/>
  <c r="CI11" i="52" s="1"/>
  <c r="BK5" i="52"/>
  <c r="CV5" i="52" s="1"/>
  <c r="DH5" i="52" s="1"/>
  <c r="CI5" i="52" s="1"/>
  <c r="AX5" i="52"/>
  <c r="BL5" i="52" s="1"/>
  <c r="CW5" i="52" s="1"/>
  <c r="DI5" i="52" s="1"/>
  <c r="CJ5" i="52" s="1"/>
  <c r="Q5" i="30"/>
  <c r="R5" i="30" s="1"/>
  <c r="Q26" i="30"/>
  <c r="R26" i="30" s="1"/>
  <c r="Q15" i="30"/>
  <c r="R15" i="30" s="1"/>
  <c r="S16" i="30" s="1"/>
  <c r="Q20" i="30"/>
  <c r="R20" i="30" s="1"/>
  <c r="AX10" i="52"/>
  <c r="BL10" i="52" s="1"/>
  <c r="CW10" i="52" s="1"/>
  <c r="DI10" i="52" s="1"/>
  <c r="CJ10" i="52" s="1"/>
  <c r="BK10" i="52"/>
  <c r="CV10" i="52" s="1"/>
  <c r="DH10" i="52" s="1"/>
  <c r="CI10" i="52" s="1"/>
  <c r="F6" i="30"/>
  <c r="G6" i="30" s="1"/>
  <c r="F29" i="30"/>
  <c r="G29" i="30" s="1"/>
  <c r="F15" i="30"/>
  <c r="G15" i="30" s="1"/>
  <c r="F23" i="30"/>
  <c r="G23" i="30" s="1"/>
  <c r="F27" i="30"/>
  <c r="G27" i="30" s="1"/>
  <c r="F11" i="30"/>
  <c r="G11" i="30" s="1"/>
  <c r="AX24" i="52"/>
  <c r="BL24" i="52" s="1"/>
  <c r="CW24" i="52" s="1"/>
  <c r="DI24" i="52" s="1"/>
  <c r="CJ24" i="52" s="1"/>
  <c r="AX47" i="52"/>
  <c r="BL47" i="52" s="1"/>
  <c r="CW47" i="52" s="1"/>
  <c r="DI47" i="52" s="1"/>
  <c r="CJ47" i="52" s="1"/>
  <c r="BK47" i="52"/>
  <c r="CV47" i="52" s="1"/>
  <c r="DH47" i="52" s="1"/>
  <c r="CI47" i="52" s="1"/>
  <c r="AX43" i="52"/>
  <c r="BL43" i="52" s="1"/>
  <c r="CW43" i="52" s="1"/>
  <c r="DI43" i="52" s="1"/>
  <c r="CJ43" i="52" s="1"/>
  <c r="F12" i="30"/>
  <c r="G12" i="30" s="1"/>
  <c r="F31" i="30"/>
  <c r="G31" i="30" s="1"/>
  <c r="BJ58" i="52"/>
  <c r="CU58" i="52" s="1"/>
  <c r="DG58" i="52" s="1"/>
  <c r="CH58" i="52" s="1"/>
  <c r="DU58" i="52" s="1"/>
  <c r="AW58" i="52"/>
  <c r="BK43" i="52"/>
  <c r="CV43" i="52" s="1"/>
  <c r="DH43" i="52" s="1"/>
  <c r="CI43" i="52" s="1"/>
  <c r="AX27" i="52"/>
  <c r="BL27" i="52" s="1"/>
  <c r="CW27" i="52" s="1"/>
  <c r="DI27" i="52" s="1"/>
  <c r="CJ27" i="52" s="1"/>
  <c r="BK27" i="52"/>
  <c r="CV27" i="52" s="1"/>
  <c r="DH27" i="52" s="1"/>
  <c r="CI27" i="52" s="1"/>
  <c r="AX52" i="52"/>
  <c r="BL52" i="52" s="1"/>
  <c r="CW52" i="52" s="1"/>
  <c r="DI52" i="52" s="1"/>
  <c r="CJ52" i="52" s="1"/>
  <c r="BK52" i="52"/>
  <c r="CV52" i="52" s="1"/>
  <c r="DH52" i="52" s="1"/>
  <c r="CI52" i="52" s="1"/>
  <c r="S9" i="30"/>
  <c r="Q3" i="30"/>
  <c r="R3" i="30" s="1"/>
  <c r="Q23" i="30"/>
  <c r="R23" i="30" s="1"/>
  <c r="BJ48" i="52"/>
  <c r="CU48" i="52" s="1"/>
  <c r="DG48" i="52" s="1"/>
  <c r="CH48" i="52" s="1"/>
  <c r="DU48" i="52" s="1"/>
  <c r="AW48" i="52"/>
  <c r="Z41" i="52"/>
  <c r="BK41" i="52"/>
  <c r="CV41" i="52" s="1"/>
  <c r="DH41" i="52" s="1"/>
  <c r="CI41" i="52" s="1"/>
  <c r="H9" i="30"/>
  <c r="F18" i="30"/>
  <c r="G18" i="30" s="1"/>
  <c r="F28" i="30"/>
  <c r="G28" i="30" s="1"/>
  <c r="AX13" i="52"/>
  <c r="BL13" i="52" s="1"/>
  <c r="CW13" i="52" s="1"/>
  <c r="DI13" i="52" s="1"/>
  <c r="CJ13" i="52" s="1"/>
  <c r="BK13" i="52"/>
  <c r="CV13" i="52" s="1"/>
  <c r="DH13" i="52" s="1"/>
  <c r="CI13" i="52" s="1"/>
  <c r="S8" i="30" l="1"/>
  <c r="S2" i="30"/>
  <c r="S11" i="30"/>
  <c r="AE17" i="30" s="1"/>
  <c r="H4" i="30"/>
  <c r="I4" i="30" s="1"/>
  <c r="S10" i="30"/>
  <c r="AE23" i="30" s="1"/>
  <c r="S12" i="30"/>
  <c r="H10" i="30"/>
  <c r="AE13" i="30" s="1"/>
  <c r="H12" i="30"/>
  <c r="I12" i="30" s="1"/>
  <c r="H11" i="30"/>
  <c r="AE6" i="30" s="1"/>
  <c r="S5" i="30"/>
  <c r="T5" i="30" s="1"/>
  <c r="H2" i="30"/>
  <c r="J2" i="30" s="1"/>
  <c r="H5" i="30"/>
  <c r="J5" i="30" s="1"/>
  <c r="H8" i="30"/>
  <c r="J8" i="30" s="1"/>
  <c r="H14" i="30"/>
  <c r="AE29" i="30" s="1"/>
  <c r="S6" i="30"/>
  <c r="U6" i="30" s="1"/>
  <c r="T16" i="30"/>
  <c r="AE10" i="30"/>
  <c r="U16" i="30"/>
  <c r="AE22" i="30"/>
  <c r="I14" i="30"/>
  <c r="J14" i="30"/>
  <c r="AE8" i="30"/>
  <c r="T12" i="30"/>
  <c r="U12" i="30"/>
  <c r="AE7" i="30"/>
  <c r="U8" i="30"/>
  <c r="T8" i="30"/>
  <c r="U2" i="30"/>
  <c r="T2" i="30"/>
  <c r="AE31" i="30"/>
  <c r="I2" i="30"/>
  <c r="S15" i="30"/>
  <c r="H18" i="30"/>
  <c r="H17" i="30"/>
  <c r="T9" i="30"/>
  <c r="U9" i="30"/>
  <c r="AE27" i="30"/>
  <c r="S4" i="30"/>
  <c r="H3" i="30"/>
  <c r="AX41" i="52"/>
  <c r="BL41" i="52" s="1"/>
  <c r="CW41" i="52" s="1"/>
  <c r="DI41" i="52" s="1"/>
  <c r="CJ41" i="52" s="1"/>
  <c r="S18" i="30"/>
  <c r="S17" i="30"/>
  <c r="H16" i="30"/>
  <c r="U11" i="30"/>
  <c r="T11" i="30"/>
  <c r="S3" i="30"/>
  <c r="H6" i="30"/>
  <c r="S14" i="30"/>
  <c r="H15" i="30"/>
  <c r="AE11" i="30"/>
  <c r="J9" i="30"/>
  <c r="I9" i="30"/>
  <c r="J10" i="30"/>
  <c r="I10" i="30"/>
  <c r="AX48" i="52"/>
  <c r="BL48" i="52" s="1"/>
  <c r="CW48" i="52" s="1"/>
  <c r="DI48" i="52" s="1"/>
  <c r="CJ48" i="52" s="1"/>
  <c r="BK48" i="52"/>
  <c r="CV48" i="52" s="1"/>
  <c r="DH48" i="52" s="1"/>
  <c r="CI48" i="52" s="1"/>
  <c r="BK58" i="52"/>
  <c r="CV58" i="52" s="1"/>
  <c r="DH58" i="52" s="1"/>
  <c r="CI58" i="52" s="1"/>
  <c r="AX58" i="52"/>
  <c r="BL58" i="52" s="1"/>
  <c r="CW58" i="52" s="1"/>
  <c r="DI58" i="52" s="1"/>
  <c r="CJ58" i="52" s="1"/>
  <c r="AX20" i="52"/>
  <c r="BL20" i="52" s="1"/>
  <c r="CW20" i="52" s="1"/>
  <c r="DI20" i="52" s="1"/>
  <c r="CJ20" i="52" s="1"/>
  <c r="BK20" i="52"/>
  <c r="CV20" i="52" s="1"/>
  <c r="DH20" i="52" s="1"/>
  <c r="CI20" i="52" s="1"/>
  <c r="AE30" i="30" l="1"/>
  <c r="I8" i="30"/>
  <c r="I11" i="30"/>
  <c r="AE9" i="30"/>
  <c r="J12" i="30"/>
  <c r="T6" i="30"/>
  <c r="T10" i="30"/>
  <c r="J4" i="30"/>
  <c r="AE18" i="30"/>
  <c r="AE4" i="30"/>
  <c r="AE19" i="30"/>
  <c r="U10" i="30"/>
  <c r="J11" i="30"/>
  <c r="AE3" i="30"/>
  <c r="I5" i="30"/>
  <c r="U5" i="30"/>
  <c r="AF23" i="30"/>
  <c r="U3" i="30"/>
  <c r="T3" i="30"/>
  <c r="AE16" i="30"/>
  <c r="AF17" i="30"/>
  <c r="AG17" i="30" s="1"/>
  <c r="AE5" i="30"/>
  <c r="J3" i="30"/>
  <c r="I3" i="30"/>
  <c r="AE28" i="30"/>
  <c r="J6" i="30"/>
  <c r="I6" i="30"/>
  <c r="AE20" i="30"/>
  <c r="T4" i="30"/>
  <c r="U4" i="30"/>
  <c r="U15" i="30"/>
  <c r="T15" i="30"/>
  <c r="AE25" i="30"/>
  <c r="AF8" i="30"/>
  <c r="AG8" i="30" s="1"/>
  <c r="J15" i="30"/>
  <c r="AE26" i="30"/>
  <c r="I15" i="30"/>
  <c r="AE2" i="30"/>
  <c r="T17" i="30"/>
  <c r="U17" i="30"/>
  <c r="I17" i="30"/>
  <c r="AE21" i="30"/>
  <c r="J17" i="30"/>
  <c r="AF7" i="30"/>
  <c r="AG7" i="30" s="1"/>
  <c r="U14" i="30"/>
  <c r="T14" i="30"/>
  <c r="AE15" i="30"/>
  <c r="I16" i="30"/>
  <c r="AE12" i="30"/>
  <c r="J16" i="30"/>
  <c r="U18" i="30"/>
  <c r="T18" i="30"/>
  <c r="AE24" i="30"/>
  <c r="AF27" i="30"/>
  <c r="AG27" i="30" s="1"/>
  <c r="AE14" i="30"/>
  <c r="J18" i="30"/>
  <c r="I18" i="30"/>
  <c r="AF6" i="30" l="1"/>
  <c r="AG6" i="30" s="1"/>
  <c r="AG23" i="30"/>
  <c r="AF31" i="30"/>
  <c r="AG31" i="30" s="1"/>
  <c r="AF20" i="30"/>
  <c r="AG20" i="30" s="1"/>
  <c r="AF13" i="30"/>
  <c r="AG13" i="30" s="1"/>
  <c r="AF11" i="30"/>
  <c r="AG11" i="30" s="1"/>
  <c r="AF18" i="30"/>
  <c r="AG18" i="30" s="1"/>
  <c r="AF9" i="30"/>
  <c r="AG9" i="30" s="1"/>
  <c r="AF21" i="30"/>
  <c r="AG21" i="30" s="1"/>
  <c r="AF28" i="30"/>
  <c r="AG28" i="30" s="1"/>
  <c r="AF25" i="30"/>
  <c r="AG25" i="30" s="1"/>
  <c r="AF30" i="30"/>
  <c r="AG30" i="30" s="1"/>
  <c r="AF19" i="30"/>
  <c r="AG19" i="30" s="1"/>
  <c r="AF10" i="30"/>
  <c r="AG10" i="30" s="1"/>
  <c r="AF29" i="30"/>
  <c r="AG29" i="30" s="1"/>
  <c r="AF22" i="30"/>
  <c r="AG22" i="30" s="1"/>
  <c r="AF5" i="30"/>
  <c r="AG5" i="30" s="1"/>
  <c r="AF15" i="30"/>
  <c r="AG15" i="30" s="1"/>
  <c r="AF26" i="30"/>
  <c r="AG26" i="30" s="1"/>
  <c r="AF16" i="30"/>
  <c r="AG16" i="30" s="1"/>
  <c r="AF14" i="30"/>
  <c r="AG14" i="30" s="1"/>
  <c r="AF3" i="30"/>
  <c r="AG3" i="30" s="1"/>
  <c r="AF4" i="30"/>
  <c r="AG4" i="30" s="1"/>
  <c r="AF24" i="30"/>
  <c r="AG24" i="30" s="1"/>
  <c r="AF12" i="30"/>
  <c r="AG12" i="30" s="1"/>
  <c r="AF2" i="30"/>
  <c r="AG2" i="30" s="1"/>
  <c r="AH2" i="30" l="1"/>
  <c r="AI2" i="30" s="1"/>
  <c r="AH17" i="30"/>
  <c r="AI17" i="30" s="1"/>
  <c r="AH29" i="30"/>
  <c r="AI29" i="30" s="1"/>
  <c r="AH23" i="30"/>
  <c r="AI23" i="30" s="1"/>
  <c r="AH21" i="30"/>
  <c r="AI21" i="30" s="1"/>
  <c r="AH20" i="30"/>
  <c r="AI20" i="30" s="1"/>
  <c r="AH24" i="30"/>
  <c r="AI24" i="30" s="1"/>
  <c r="AH13" i="30"/>
  <c r="AI13" i="30" s="1"/>
  <c r="AH3" i="30"/>
  <c r="AI3" i="30" s="1"/>
  <c r="AH16" i="30"/>
  <c r="AI16" i="30" s="1"/>
  <c r="AH18" i="30"/>
  <c r="AI18" i="30" s="1"/>
  <c r="AH10" i="30"/>
  <c r="AI10" i="30" s="1"/>
  <c r="AH30" i="30"/>
  <c r="AI30" i="30" s="1"/>
  <c r="AH4" i="30"/>
  <c r="AI4" i="30" s="1"/>
  <c r="AH11" i="30"/>
  <c r="AI11" i="30" s="1"/>
  <c r="AH28" i="30"/>
  <c r="AI28" i="30" s="1"/>
  <c r="AH25" i="30"/>
  <c r="AI25" i="30" s="1"/>
  <c r="AH22" i="30"/>
  <c r="AI22" i="30" s="1"/>
  <c r="AH6" i="30"/>
  <c r="AI6" i="30" s="1"/>
  <c r="AH14" i="30"/>
  <c r="AI14" i="30" s="1"/>
  <c r="AH27" i="30"/>
  <c r="AI27" i="30" s="1"/>
  <c r="AH7" i="30"/>
  <c r="AI7" i="30" s="1"/>
  <c r="AH5" i="30"/>
  <c r="AI5" i="30" s="1"/>
  <c r="AH19" i="30"/>
  <c r="AI19" i="30" s="1"/>
  <c r="AH8" i="30"/>
  <c r="AI8" i="30" s="1"/>
  <c r="AH12" i="30"/>
  <c r="AI12" i="30" s="1"/>
  <c r="AH31" i="30"/>
  <c r="AI31" i="30" s="1"/>
  <c r="AH26" i="30"/>
  <c r="AI26" i="30" s="1"/>
  <c r="AH15" i="30"/>
  <c r="AI15" i="30" s="1"/>
  <c r="AH9" i="30"/>
  <c r="AI9" i="30" s="1"/>
  <c r="C23" i="45" l="1"/>
  <c r="E23" i="45" s="1"/>
  <c r="F23" i="45" l="1"/>
  <c r="G23" i="45" s="1"/>
</calcChain>
</file>

<file path=xl/sharedStrings.xml><?xml version="1.0" encoding="utf-8"?>
<sst xmlns="http://schemas.openxmlformats.org/spreadsheetml/2006/main" count="4403" uniqueCount="1210">
  <si>
    <t>P</t>
  </si>
  <si>
    <t>C</t>
  </si>
  <si>
    <t>1B</t>
  </si>
  <si>
    <t>2B</t>
  </si>
  <si>
    <t>SS</t>
  </si>
  <si>
    <t>3B</t>
  </si>
  <si>
    <t>OF</t>
  </si>
  <si>
    <t>Baltimore</t>
  </si>
  <si>
    <t>IP/PA</t>
  </si>
  <si>
    <t>RAR</t>
  </si>
  <si>
    <t>DEF</t>
  </si>
  <si>
    <t>Boston</t>
  </si>
  <si>
    <t>New York</t>
  </si>
  <si>
    <t>Tampa Bay</t>
  </si>
  <si>
    <t>Toronto</t>
  </si>
  <si>
    <t>Chicago</t>
  </si>
  <si>
    <t>Cleveland</t>
  </si>
  <si>
    <t>Kansas City</t>
  </si>
  <si>
    <t>Minnesota</t>
  </si>
  <si>
    <t>Detroit</t>
  </si>
  <si>
    <t>Oakland</t>
  </si>
  <si>
    <t>Seattle</t>
  </si>
  <si>
    <t>Texas</t>
  </si>
  <si>
    <t>Atlanta</t>
  </si>
  <si>
    <t>Philadelphia</t>
  </si>
  <si>
    <t>W</t>
  </si>
  <si>
    <t>L</t>
  </si>
  <si>
    <t>AL Central</t>
  </si>
  <si>
    <t>AL West</t>
  </si>
  <si>
    <t>Cincinnati</t>
  </si>
  <si>
    <t>Houston</t>
  </si>
  <si>
    <t>Pittsburgh</t>
  </si>
  <si>
    <t>Milwaukee</t>
  </si>
  <si>
    <t>St. Louis</t>
  </si>
  <si>
    <t>Arizona</t>
  </si>
  <si>
    <t>Colorado</t>
  </si>
  <si>
    <t>Los Angeles</t>
  </si>
  <si>
    <t>San Francisco</t>
  </si>
  <si>
    <t>San Diego</t>
  </si>
  <si>
    <t>NL East</t>
  </si>
  <si>
    <t>NL Central</t>
  </si>
  <si>
    <t>NL West</t>
  </si>
  <si>
    <t>Team</t>
  </si>
  <si>
    <t>Rotation</t>
  </si>
  <si>
    <t>Bullpen</t>
  </si>
  <si>
    <t>Lineup</t>
  </si>
  <si>
    <t>Bench</t>
  </si>
  <si>
    <t>Defense</t>
  </si>
  <si>
    <t>COL</t>
  </si>
  <si>
    <t>ARI</t>
  </si>
  <si>
    <t>SD</t>
  </si>
  <si>
    <t>SF</t>
  </si>
  <si>
    <t>CHC</t>
  </si>
  <si>
    <t>CIN</t>
  </si>
  <si>
    <t>HOU</t>
  </si>
  <si>
    <t>MIL</t>
  </si>
  <si>
    <t>PIT</t>
  </si>
  <si>
    <t>STL</t>
  </si>
  <si>
    <t>ATL</t>
  </si>
  <si>
    <t>FLA</t>
  </si>
  <si>
    <t>NYM</t>
  </si>
  <si>
    <t>PHI</t>
  </si>
  <si>
    <t>BAL</t>
  </si>
  <si>
    <t>BOS</t>
  </si>
  <si>
    <t>NYY</t>
  </si>
  <si>
    <t>TB</t>
  </si>
  <si>
    <t>TOR</t>
  </si>
  <si>
    <t>CWS</t>
  </si>
  <si>
    <t>CLE</t>
  </si>
  <si>
    <t>DET</t>
  </si>
  <si>
    <t>KC</t>
  </si>
  <si>
    <t>MIN</t>
  </si>
  <si>
    <t>OAK</t>
  </si>
  <si>
    <t>SEA</t>
  </si>
  <si>
    <t>TEX</t>
  </si>
  <si>
    <t>RotRAA</t>
  </si>
  <si>
    <t>BulRAA</t>
  </si>
  <si>
    <t>LinRAA</t>
  </si>
  <si>
    <t>DefRAA</t>
  </si>
  <si>
    <t>LF</t>
  </si>
  <si>
    <t>CF</t>
  </si>
  <si>
    <t>RF</t>
  </si>
  <si>
    <t>Washington</t>
  </si>
  <si>
    <t>TeamRAA</t>
  </si>
  <si>
    <t>Pos</t>
  </si>
  <si>
    <t>Player</t>
  </si>
  <si>
    <t>Div</t>
  </si>
  <si>
    <t>ALE</t>
  </si>
  <si>
    <t>ALC</t>
  </si>
  <si>
    <t>ALW</t>
  </si>
  <si>
    <t>NLE</t>
  </si>
  <si>
    <t>NLC</t>
  </si>
  <si>
    <t>Pitcher</t>
  </si>
  <si>
    <t>Hernandez, Felix</t>
  </si>
  <si>
    <t>Teixeira, Mark</t>
  </si>
  <si>
    <t>Cain, Matt</t>
  </si>
  <si>
    <t>Cabrera, Miguel</t>
  </si>
  <si>
    <t>Zimmerman, Ryan</t>
  </si>
  <si>
    <t>Molina, Yadier</t>
  </si>
  <si>
    <t>LAA</t>
  </si>
  <si>
    <t>WSH</t>
  </si>
  <si>
    <t>NLW</t>
  </si>
  <si>
    <t>LAD</t>
  </si>
  <si>
    <t>Ramirez, Hanley</t>
  </si>
  <si>
    <t>ERC</t>
  </si>
  <si>
    <t>RS</t>
  </si>
  <si>
    <t>RA</t>
  </si>
  <si>
    <t>Exp</t>
  </si>
  <si>
    <t>W1</t>
  </si>
  <si>
    <t>Verlander, Justin</t>
  </si>
  <si>
    <t>Kinsler, Ian</t>
  </si>
  <si>
    <t>Markakis, Nick</t>
  </si>
  <si>
    <t>PF</t>
  </si>
  <si>
    <t>Hamels, Cole</t>
  </si>
  <si>
    <t>Phillips, Brandon</t>
  </si>
  <si>
    <t>Gonzalez, Adrian</t>
  </si>
  <si>
    <t>Pedroia, Dustin</t>
  </si>
  <si>
    <t>Bautista, Jose</t>
  </si>
  <si>
    <t>DH</t>
  </si>
  <si>
    <t>Montero, Miguel</t>
  </si>
  <si>
    <t>Tulowitzki, Troy</t>
  </si>
  <si>
    <t>ERC/ABR</t>
  </si>
  <si>
    <t>ABR</t>
  </si>
  <si>
    <t>WAR</t>
  </si>
  <si>
    <t>Hardy, J.J.</t>
  </si>
  <si>
    <t>Braun, Ryan</t>
  </si>
  <si>
    <t>Kemp, Matt</t>
  </si>
  <si>
    <t>Butler, Billy</t>
  </si>
  <si>
    <t>Jimenez, Ubaldo</t>
  </si>
  <si>
    <t>Street, Huston</t>
  </si>
  <si>
    <t>Jones, Adam</t>
  </si>
  <si>
    <t>Age</t>
  </si>
  <si>
    <t>Longoria, Evan</t>
  </si>
  <si>
    <t>Bat</t>
  </si>
  <si>
    <t>Bruce, Jay</t>
  </si>
  <si>
    <t>Lester, Jon</t>
  </si>
  <si>
    <t>Smith, Seth</t>
  </si>
  <si>
    <t>Ziegler, Brad</t>
  </si>
  <si>
    <t>Lind, Adam</t>
  </si>
  <si>
    <t>Kershaw, Clayton</t>
  </si>
  <si>
    <t>Headley, Chase</t>
  </si>
  <si>
    <t>Prado, Martin</t>
  </si>
  <si>
    <t>Hundley, Nick</t>
  </si>
  <si>
    <t>Gonzalez, Carlos</t>
  </si>
  <si>
    <t>Wins</t>
  </si>
  <si>
    <t>PA</t>
  </si>
  <si>
    <t>SOS</t>
  </si>
  <si>
    <t>W2</t>
  </si>
  <si>
    <t>Wins Above Replacement Level</t>
  </si>
  <si>
    <t>Defensive Runs Above Average (or, for NL starting pitchers, batting runs above average)</t>
  </si>
  <si>
    <t>Starting Rotation Runs Above Average</t>
  </si>
  <si>
    <t>Bullpen Runs Above Average</t>
  </si>
  <si>
    <t>Lineup Runs Above Average</t>
  </si>
  <si>
    <t>Defense Runs Above Average</t>
  </si>
  <si>
    <t xml:space="preserve">Note: defense runs for individual players are calculated on a position-neutral basis. </t>
  </si>
  <si>
    <t>Runs Above Replacement Level (batting or pitching)</t>
  </si>
  <si>
    <t>Ind</t>
  </si>
  <si>
    <t>Pct</t>
  </si>
  <si>
    <t>TeamWAR</t>
  </si>
  <si>
    <t>Interleague</t>
  </si>
  <si>
    <t>Porcello, Rick</t>
  </si>
  <si>
    <t>Andrus, Elvis</t>
  </si>
  <si>
    <t>Rasmus, Colby</t>
  </si>
  <si>
    <t>Gregerson, Luke</t>
  </si>
  <si>
    <t>Scherzer, Max</t>
  </si>
  <si>
    <t>Pct.</t>
  </si>
  <si>
    <t>GB</t>
  </si>
  <si>
    <t>UpPro</t>
  </si>
  <si>
    <t>Los Angeles (A)</t>
  </si>
  <si>
    <t>AL Wild Card</t>
  </si>
  <si>
    <t>NL Wild Card</t>
  </si>
  <si>
    <t>Mauer, Joe</t>
  </si>
  <si>
    <t>Hochevar, Luke</t>
  </si>
  <si>
    <t>DC</t>
  </si>
  <si>
    <t>QP</t>
  </si>
  <si>
    <t>Abbrev</t>
  </si>
  <si>
    <t>Robertson, David</t>
  </si>
  <si>
    <t>Romo, Sergio</t>
  </si>
  <si>
    <t>McCutchen, Andrew</t>
  </si>
  <si>
    <t>Gonzalez, Gio</t>
  </si>
  <si>
    <t>Buchholz, Clay</t>
  </si>
  <si>
    <t>Votto, Joey</t>
  </si>
  <si>
    <t>Escobar, Alcides</t>
  </si>
  <si>
    <t>Storen, Drew</t>
  </si>
  <si>
    <t>Bumgarner, Madison</t>
  </si>
  <si>
    <t>WAR/S</t>
  </si>
  <si>
    <t>IP</t>
  </si>
  <si>
    <t>Maybin, Cameron</t>
  </si>
  <si>
    <t>OffRAA</t>
  </si>
  <si>
    <t>Lg</t>
  </si>
  <si>
    <t>DO</t>
  </si>
  <si>
    <t>WO</t>
  </si>
  <si>
    <t>DOdds</t>
  </si>
  <si>
    <t>WOdds</t>
  </si>
  <si>
    <t>POdds</t>
  </si>
  <si>
    <t>Garcia, Jaime</t>
  </si>
  <si>
    <t>Holliday, Matt</t>
  </si>
  <si>
    <t>Cashner, Andrew</t>
  </si>
  <si>
    <t>NEIFI</t>
  </si>
  <si>
    <t>Lucroy, Jonathan</t>
  </si>
  <si>
    <t>Walker, Neil</t>
  </si>
  <si>
    <t>Santana, Carlos</t>
  </si>
  <si>
    <t>Dickey, R.A.</t>
  </si>
  <si>
    <t>Webb, Ryan</t>
  </si>
  <si>
    <t>Holland, Derek</t>
  </si>
  <si>
    <t>Jansen, Kenley</t>
  </si>
  <si>
    <t>Castro, Starlin</t>
  </si>
  <si>
    <t>Lowrie, Jed</t>
  </si>
  <si>
    <t>Cain, Lorenzo</t>
  </si>
  <si>
    <t>Morrison, Logan</t>
  </si>
  <si>
    <t>Sale, Chris</t>
  </si>
  <si>
    <t>Chapman, Aroldis</t>
  </si>
  <si>
    <t>Francisco, Juan</t>
  </si>
  <si>
    <t>Plouffe, Trevor</t>
  </si>
  <si>
    <t>Espinosa, Danny</t>
  </si>
  <si>
    <t>Arrieta, Jake</t>
  </si>
  <si>
    <t>Davis, Wade</t>
  </si>
  <si>
    <t>McGee, Jake</t>
  </si>
  <si>
    <t>Moreland, Mitch</t>
  </si>
  <si>
    <t>Kimbrel, Craig</t>
  </si>
  <si>
    <t>Freeman, Freddie</t>
  </si>
  <si>
    <t>Frazier, Todd</t>
  </si>
  <si>
    <t>Belt, Brandon</t>
  </si>
  <si>
    <t>Werth, Jayson</t>
  </si>
  <si>
    <t>A</t>
  </si>
  <si>
    <t>Encarnacion, Edwin</t>
  </si>
  <si>
    <t>Shields, James</t>
  </si>
  <si>
    <t>Beltre, Adrian</t>
  </si>
  <si>
    <t>Average Batting Runs (RAA/PA +.263)</t>
  </si>
  <si>
    <t>Component ERA (4.00 is league average)</t>
  </si>
  <si>
    <t>Jay, Jon</t>
  </si>
  <si>
    <t>Salas, Fernando</t>
  </si>
  <si>
    <t>Perkins, Glen</t>
  </si>
  <si>
    <t>Hosmer, Eric</t>
  </si>
  <si>
    <t>Moustakas, Mike</t>
  </si>
  <si>
    <t>Ackley, Dustin</t>
  </si>
  <si>
    <t>Reddick, Josh</t>
  </si>
  <si>
    <t>Altuve, Jose</t>
  </si>
  <si>
    <t>Jennings, Desmond</t>
  </si>
  <si>
    <t>Kipnis, Jason</t>
  </si>
  <si>
    <t>Cozart, Zack</t>
  </si>
  <si>
    <t>Crawford, Brandon</t>
  </si>
  <si>
    <t>Alonso, Yonder</t>
  </si>
  <si>
    <t>Descalso, Daniel</t>
  </si>
  <si>
    <t>Goldschmidt, Paul</t>
  </si>
  <si>
    <t>Strasburg, Stephen</t>
  </si>
  <si>
    <t>Revere, Ben</t>
  </si>
  <si>
    <t>Trout, Mike</t>
  </si>
  <si>
    <t>Lawrie, Brett</t>
  </si>
  <si>
    <t>Reed, Addison</t>
  </si>
  <si>
    <t>Medlen, Kris</t>
  </si>
  <si>
    <t>Strop, Pedro</t>
  </si>
  <si>
    <t>Hendriks, Liam</t>
  </si>
  <si>
    <t>Blevins, Jerry</t>
  </si>
  <si>
    <t>Seager, Kyle</t>
  </si>
  <si>
    <t>Castro, Jason</t>
  </si>
  <si>
    <t>Carpenter, Matt</t>
  </si>
  <si>
    <t>Posey, Buster</t>
  </si>
  <si>
    <t>Ellis, A.J.</t>
  </si>
  <si>
    <t>Hill, Aaron</t>
  </si>
  <si>
    <t>Wilson, C.J.</t>
  </si>
  <si>
    <t>Reyes, Jose</t>
  </si>
  <si>
    <t>Pujols, Albert</t>
  </si>
  <si>
    <t>Buehrle, Mark</t>
  </si>
  <si>
    <t>WO2</t>
  </si>
  <si>
    <t>Miami</t>
  </si>
  <si>
    <t>MIA</t>
  </si>
  <si>
    <t>Sabathia, CC</t>
  </si>
  <si>
    <t>Stanton, Giancarlo</t>
  </si>
  <si>
    <t>Shaw, Bryan</t>
  </si>
  <si>
    <t>Miley, Wade</t>
  </si>
  <si>
    <t>Watson, Tony</t>
  </si>
  <si>
    <t>Trumbo, Mark</t>
  </si>
  <si>
    <t>Harper, Bryce</t>
  </si>
  <si>
    <t>Phelps, David</t>
  </si>
  <si>
    <t>Dozier, Brian</t>
  </si>
  <si>
    <t>Herrera, Kelvin</t>
  </si>
  <si>
    <t>Miller, Andrew</t>
  </si>
  <si>
    <t>McAllister, Zach</t>
  </si>
  <si>
    <t>Simmons, Andrelton</t>
  </si>
  <si>
    <t>Lyles, Jordan</t>
  </si>
  <si>
    <t>Dunn, Mike</t>
  </si>
  <si>
    <t>Blanco, Gregor</t>
  </si>
  <si>
    <t>Saunders, Michael</t>
  </si>
  <si>
    <t>Moss, Brandon</t>
  </si>
  <si>
    <t>Cecil, Brett</t>
  </si>
  <si>
    <t>Boxberger, Brad</t>
  </si>
  <si>
    <t>Quintana, Jose</t>
  </si>
  <si>
    <t>Fiers, Mike</t>
  </si>
  <si>
    <t>Pomeranz, Drew</t>
  </si>
  <si>
    <t>Perez, Salvador</t>
  </si>
  <si>
    <t>Rizzo, Anthony</t>
  </si>
  <si>
    <t>Dyson, Jarrod</t>
  </si>
  <si>
    <t>Wood, Travis</t>
  </si>
  <si>
    <t>Doolittle, Sean</t>
  </si>
  <si>
    <t>Allen, Cody</t>
  </si>
  <si>
    <t>Marte, Starling</t>
  </si>
  <si>
    <t>Valbuena, Luis</t>
  </si>
  <si>
    <t>Castillo, Welington</t>
  </si>
  <si>
    <t>Tazawa, Junichi</t>
  </si>
  <si>
    <t>Corbin, Patrick</t>
  </si>
  <si>
    <t>Norris, Derek</t>
  </si>
  <si>
    <t>Forsythe, Logan</t>
  </si>
  <si>
    <t>Segura, Jean</t>
  </si>
  <si>
    <t>Machado, Manny</t>
  </si>
  <si>
    <t>Tillman, Chris</t>
  </si>
  <si>
    <t>Melancon, Mark</t>
  </si>
  <si>
    <t>Gardner, Brett</t>
  </si>
  <si>
    <t>Chisenhall, Lonnie</t>
  </si>
  <si>
    <t>Smyly, Drew</t>
  </si>
  <si>
    <t>Martinez, Victor</t>
  </si>
  <si>
    <t>Donaldson, Josh</t>
  </si>
  <si>
    <t>Martin, Leonys</t>
  </si>
  <si>
    <t>Eaton, Adam</t>
  </si>
  <si>
    <t>De La Rosa, Jorge</t>
  </si>
  <si>
    <t>Gyorko, Jedd</t>
  </si>
  <si>
    <t>Cingrani, Tony</t>
  </si>
  <si>
    <t>Gonzalez, Marwin</t>
  </si>
  <si>
    <t>Rosenthal, Trevor</t>
  </si>
  <si>
    <t>Teheran, Julio</t>
  </si>
  <si>
    <t>Ruf, Darin</t>
  </si>
  <si>
    <t>Ramos, Wilson</t>
  </si>
  <si>
    <t>Jones, Nate</t>
  </si>
  <si>
    <t>Milone, Tommy</t>
  </si>
  <si>
    <t>LeMahieu, DJ</t>
  </si>
  <si>
    <t>Ortiz, David</t>
  </si>
  <si>
    <t>Peavy, Jake</t>
  </si>
  <si>
    <t>Cabrera, Melky</t>
  </si>
  <si>
    <t>Sanchez, Anibal</t>
  </si>
  <si>
    <t>Bourn, Michael</t>
  </si>
  <si>
    <t>Martin, Russell</t>
  </si>
  <si>
    <t>Liriano, Francisco</t>
  </si>
  <si>
    <t>Uehara, Koji</t>
  </si>
  <si>
    <t>Ross, David</t>
  </si>
  <si>
    <t>Grilli, Jason</t>
  </si>
  <si>
    <t>Hicks, Aaron</t>
  </si>
  <si>
    <t>D'Arnaud, Travis</t>
  </si>
  <si>
    <t>Galvis, Freddy</t>
  </si>
  <si>
    <t>Gomez, Jeanmar</t>
  </si>
  <si>
    <t>Smoak, Justin</t>
  </si>
  <si>
    <t>Miller, Shelby</t>
  </si>
  <si>
    <t>Arenado, Nolan</t>
  </si>
  <si>
    <t>Miller, Brad</t>
  </si>
  <si>
    <t>Keuchel, Dallas</t>
  </si>
  <si>
    <t>Abbr</t>
  </si>
  <si>
    <t>Adams, Matt</t>
  </si>
  <si>
    <t>Calhoun, Kole</t>
  </si>
  <si>
    <t>Kelly, Joe</t>
  </si>
  <si>
    <t>WAR per season (500 PA for catchers, 600 PA for non-catchers)</t>
  </si>
  <si>
    <t>Wilson, Justin</t>
  </si>
  <si>
    <t>Conger, Hank</t>
  </si>
  <si>
    <t>Cervelli, Francisco</t>
  </si>
  <si>
    <t>Locke, Jeff</t>
  </si>
  <si>
    <t>Santiago, Hector</t>
  </si>
  <si>
    <t>Fields, Josh</t>
  </si>
  <si>
    <t>Ramos, A.J.</t>
  </si>
  <si>
    <t>Gregorius, Didi</t>
  </si>
  <si>
    <t>Lyons, Tyler</t>
  </si>
  <si>
    <t>Sogard, Eric</t>
  </si>
  <si>
    <t>Wacha, Michael</t>
  </si>
  <si>
    <t>Rendon, Anthony</t>
  </si>
  <si>
    <t>Mercer, Jordy</t>
  </si>
  <si>
    <t>Zunino, Mike</t>
  </si>
  <si>
    <t>Kluber, Corey</t>
  </si>
  <si>
    <t>Krol, Ian</t>
  </si>
  <si>
    <t>Loup, Aaron</t>
  </si>
  <si>
    <t>Wood, Alex</t>
  </si>
  <si>
    <t>Cole, Gerrit</t>
  </si>
  <si>
    <t>Nuno, Vidal</t>
  </si>
  <si>
    <t>Dickerson, Corey</t>
  </si>
  <si>
    <t>Koehler, Tom</t>
  </si>
  <si>
    <t>Siegrist, Kevin</t>
  </si>
  <si>
    <t>AL East</t>
  </si>
  <si>
    <t>Dietrich, Derek</t>
  </si>
  <si>
    <t>Phegley, Josh</t>
  </si>
  <si>
    <t>Gray, Sonny</t>
  </si>
  <si>
    <t>Villar, Jonathan</t>
  </si>
  <si>
    <t>Myers, Wil</t>
  </si>
  <si>
    <t>Yelich, Christian</t>
  </si>
  <si>
    <t>Archer, Chris</t>
  </si>
  <si>
    <t>Harris, Will</t>
  </si>
  <si>
    <t>Warren, Adam</t>
  </si>
  <si>
    <t>Van Slyke, Scott</t>
  </si>
  <si>
    <t>Lagares, Juan</t>
  </si>
  <si>
    <t>Vincent, Nick</t>
  </si>
  <si>
    <t>Springer, George</t>
  </si>
  <si>
    <t>Otero, Dan</t>
  </si>
  <si>
    <t>Ross, Tyson</t>
  </si>
  <si>
    <t>Blackmon, Charlie</t>
  </si>
  <si>
    <t>Wong, Kolten</t>
  </si>
  <si>
    <t>Ozuna, Marcell</t>
  </si>
  <si>
    <t>Asche, Cody</t>
  </si>
  <si>
    <t>Bogaerts, Xander</t>
  </si>
  <si>
    <t>Tolleson, Shawn</t>
  </si>
  <si>
    <t>Cosart, Jarred</t>
  </si>
  <si>
    <t>Smith, Will</t>
  </si>
  <si>
    <t>McHugh, Collin</t>
  </si>
  <si>
    <t>Salazar, Danny</t>
  </si>
  <si>
    <t>Duffy, Danny</t>
  </si>
  <si>
    <t>Pineda, Michael</t>
  </si>
  <si>
    <t>Odorizzi, Jake</t>
  </si>
  <si>
    <t>Carrasco, Carlos</t>
  </si>
  <si>
    <t>Gausman, Kevin</t>
  </si>
  <si>
    <t>Morton, Charlie</t>
  </si>
  <si>
    <t>Redmond, Todd</t>
  </si>
  <si>
    <t>Hendricks, Kyle</t>
  </si>
  <si>
    <t>McFarland, T.J.</t>
  </si>
  <si>
    <t>Semien, Marcus</t>
  </si>
  <si>
    <t>Castellanos, Nick</t>
  </si>
  <si>
    <t>Scribner, Evan</t>
  </si>
  <si>
    <t>La Stella, Tommy</t>
  </si>
  <si>
    <t>Hand, Brad</t>
  </si>
  <si>
    <t>Flores, Wilmer</t>
  </si>
  <si>
    <t>Hernandez, Cesar</t>
  </si>
  <si>
    <t>Roark, Tanner</t>
  </si>
  <si>
    <t>Hamilton, Billy</t>
  </si>
  <si>
    <t>Kontos, George</t>
  </si>
  <si>
    <t>Grandal, Yasmani</t>
  </si>
  <si>
    <t>Amarista, Alexi</t>
  </si>
  <si>
    <t>Cano, Robinson</t>
  </si>
  <si>
    <t>Name</t>
  </si>
  <si>
    <t>ST</t>
  </si>
  <si>
    <t>SY</t>
  </si>
  <si>
    <t>Years</t>
  </si>
  <si>
    <t>Actual</t>
  </si>
  <si>
    <t>P2016</t>
  </si>
  <si>
    <t>P2017</t>
  </si>
  <si>
    <t>P2018</t>
  </si>
  <si>
    <t>P2019</t>
  </si>
  <si>
    <t>P2020</t>
  </si>
  <si>
    <t>P2021</t>
  </si>
  <si>
    <t>P2022</t>
  </si>
  <si>
    <t>P2023</t>
  </si>
  <si>
    <t>P2024</t>
  </si>
  <si>
    <t>D2016</t>
  </si>
  <si>
    <t>D2017</t>
  </si>
  <si>
    <t>D2018</t>
  </si>
  <si>
    <t>D2019</t>
  </si>
  <si>
    <t>D2020</t>
  </si>
  <si>
    <t>D2021</t>
  </si>
  <si>
    <t>D2022</t>
  </si>
  <si>
    <t>D2023</t>
  </si>
  <si>
    <t>D2024</t>
  </si>
  <si>
    <t>NPV WAR</t>
  </si>
  <si>
    <t>NPV $</t>
  </si>
  <si>
    <t>2016 WAR</t>
  </si>
  <si>
    <t>2017 WAR</t>
  </si>
  <si>
    <t>2018 WAR</t>
  </si>
  <si>
    <t>2019 WAR</t>
  </si>
  <si>
    <t>2020 WAR</t>
  </si>
  <si>
    <t>2021 WAR</t>
  </si>
  <si>
    <t>2022 WAR</t>
  </si>
  <si>
    <t>2023 WAR</t>
  </si>
  <si>
    <t>2024 WAR</t>
  </si>
  <si>
    <t>2016 $</t>
  </si>
  <si>
    <t>2017 $</t>
  </si>
  <si>
    <t>2018 $</t>
  </si>
  <si>
    <t>2019 $</t>
  </si>
  <si>
    <t>2020 $</t>
  </si>
  <si>
    <t>2021 $</t>
  </si>
  <si>
    <t>2022 $</t>
  </si>
  <si>
    <t>2023 $</t>
  </si>
  <si>
    <t>2024 $</t>
  </si>
  <si>
    <t>Ellsbury, Jacoby</t>
  </si>
  <si>
    <t>McCann, Brian</t>
  </si>
  <si>
    <t>Peralta, Jhonny</t>
  </si>
  <si>
    <t>Santana, Ervin</t>
  </si>
  <si>
    <t>Choo, Shin-Soo</t>
  </si>
  <si>
    <t>Granderson, Curtis</t>
  </si>
  <si>
    <t>Pence, Hunter</t>
  </si>
  <si>
    <t>Garza, Matt</t>
  </si>
  <si>
    <t>Hughes, Phil</t>
  </si>
  <si>
    <t>Nolasco, Ricky</t>
  </si>
  <si>
    <t>Feldman, Scott</t>
  </si>
  <si>
    <t>Beltran, Carlos</t>
  </si>
  <si>
    <t>Hammel, Jason</t>
  </si>
  <si>
    <t>Ventura, Yordano</t>
  </si>
  <si>
    <t>Hudson, Daniel</t>
  </si>
  <si>
    <t>Hutchison, Drew</t>
  </si>
  <si>
    <t>Britton, Zach</t>
  </si>
  <si>
    <t>Morales, Kendrys</t>
  </si>
  <si>
    <t>Cruz, Nelson</t>
  </si>
  <si>
    <t>Happ, J.A.</t>
  </si>
  <si>
    <t>Giavotella, Johnny</t>
  </si>
  <si>
    <t>Vizcaino, Arodys</t>
  </si>
  <si>
    <t>Duda, Lucas</t>
  </si>
  <si>
    <t>P2025</t>
  </si>
  <si>
    <t>D2025</t>
  </si>
  <si>
    <t>2025 WAR</t>
  </si>
  <si>
    <t>2025 $</t>
  </si>
  <si>
    <t>Benoit, Joaquin</t>
  </si>
  <si>
    <t>Smith, Joe</t>
  </si>
  <si>
    <t>Rodriguez, Francisco</t>
  </si>
  <si>
    <t>Qualls, Chad</t>
  </si>
  <si>
    <t>Garcia, Yimi</t>
  </si>
  <si>
    <t>Quackenbush, Kevin</t>
  </si>
  <si>
    <t>Rzepczynski, Marc</t>
  </si>
  <si>
    <t>Cedeno, Xavier</t>
  </si>
  <si>
    <t>Knebel, Corey</t>
  </si>
  <si>
    <t>Davis, Khris</t>
  </si>
  <si>
    <t>Shoemaker, Matt</t>
  </si>
  <si>
    <t>Gennett, Scooter</t>
  </si>
  <si>
    <t>Martinez, Carlos</t>
  </si>
  <si>
    <t>Harrison, Josh</t>
  </si>
  <si>
    <t>Paxton, James</t>
  </si>
  <si>
    <t>Abreu, Jose</t>
  </si>
  <si>
    <t>Tanaka, Masahiro</t>
  </si>
  <si>
    <t>Gordon, Dee</t>
  </si>
  <si>
    <t>Navarro, Dioner</t>
  </si>
  <si>
    <t>CB</t>
  </si>
  <si>
    <t>Win</t>
  </si>
  <si>
    <t>Binomial</t>
  </si>
  <si>
    <t>Average</t>
  </si>
  <si>
    <t>Diff</t>
  </si>
  <si>
    <t>Flaherty, Ryan</t>
  </si>
  <si>
    <t>2016 WAA</t>
  </si>
  <si>
    <t>2017 WAA</t>
  </si>
  <si>
    <t>2018 WAA</t>
  </si>
  <si>
    <t>2019 WAA</t>
  </si>
  <si>
    <t>2020 WAA</t>
  </si>
  <si>
    <t>2021 WAA</t>
  </si>
  <si>
    <t>2022 WAA</t>
  </si>
  <si>
    <t>2023 WAA</t>
  </si>
  <si>
    <t>2024 WAA</t>
  </si>
  <si>
    <t>2025 WAA</t>
  </si>
  <si>
    <t>2016 CB</t>
  </si>
  <si>
    <t>2017 CB</t>
  </si>
  <si>
    <t>2018 CB</t>
  </si>
  <si>
    <t>2019 CB</t>
  </si>
  <si>
    <t>2020 CB</t>
  </si>
  <si>
    <t>2021 CB</t>
  </si>
  <si>
    <t>2022 CB</t>
  </si>
  <si>
    <t>2023 CB</t>
  </si>
  <si>
    <t>2024 CB</t>
  </si>
  <si>
    <t>2025 CB</t>
  </si>
  <si>
    <t>Polanco, Gregory</t>
  </si>
  <si>
    <t>Hanigan, Ryan</t>
  </si>
  <si>
    <t>Maurer, Brandon</t>
  </si>
  <si>
    <t>Volquez, Edinson</t>
  </si>
  <si>
    <t>Vogt, Stephen</t>
  </si>
  <si>
    <t>QO</t>
  </si>
  <si>
    <t>NPV Profit</t>
  </si>
  <si>
    <t>Turner, Justin</t>
  </si>
  <si>
    <t>Fuld, Sam</t>
  </si>
  <si>
    <t>Lobaton, Jose</t>
  </si>
  <si>
    <t>Neshek, Pat</t>
  </si>
  <si>
    <t>Velo</t>
  </si>
  <si>
    <t>Diekman, Jake</t>
  </si>
  <si>
    <t>Betances, Dellin</t>
  </si>
  <si>
    <t>Stroman, Marcus</t>
  </si>
  <si>
    <t>Gibson, Kyle</t>
  </si>
  <si>
    <t>Escobar, Eduardo</t>
  </si>
  <si>
    <t>Valencia, Danny</t>
  </si>
  <si>
    <t>Chavez, Jesse</t>
  </si>
  <si>
    <t>Hechavarria, Adeiny</t>
  </si>
  <si>
    <t>Franco, Maikel</t>
  </si>
  <si>
    <t>Nelson, Jimmy</t>
  </si>
  <si>
    <t>Owings, Chris</t>
  </si>
  <si>
    <t>Rupp, Cameron</t>
  </si>
  <si>
    <t>Runs</t>
  </si>
  <si>
    <t>Suarez, Eugenio</t>
  </si>
  <si>
    <t>Bauer, Trevor</t>
  </si>
  <si>
    <t>Kawasaki, Munenori</t>
  </si>
  <si>
    <t>Duke, Zach</t>
  </si>
  <si>
    <t>Heaney, Andrew</t>
  </si>
  <si>
    <t>Tolleson, Steve</t>
  </si>
  <si>
    <t>Solarte, Yangervis</t>
  </si>
  <si>
    <t>Rondon, Hector</t>
  </si>
  <si>
    <t>Putnam, Zach</t>
  </si>
  <si>
    <t>Anderson, Chase</t>
  </si>
  <si>
    <t>Hughes, Jared</t>
  </si>
  <si>
    <t>Casilla, Santiago</t>
  </si>
  <si>
    <t>Kiermaier, Kevin</t>
  </si>
  <si>
    <t>De La Rosa, Rubby</t>
  </si>
  <si>
    <t>Giles, Ken</t>
  </si>
  <si>
    <t>Martinez, J.D.</t>
  </si>
  <si>
    <t>Odor, Rougned</t>
  </si>
  <si>
    <t>Hahn, Jesse</t>
  </si>
  <si>
    <t>Morin, Mike</t>
  </si>
  <si>
    <t>Diaz, Jumbo</t>
  </si>
  <si>
    <t>Inciarte, Ender</t>
  </si>
  <si>
    <t>Gillespie, Cole</t>
  </si>
  <si>
    <t>Hardy, Blaine</t>
  </si>
  <si>
    <t>Chirinos, Robinson</t>
  </si>
  <si>
    <t>Joseph, Caleb</t>
  </si>
  <si>
    <t>Coghlan, Chris</t>
  </si>
  <si>
    <t>Holt, Brock</t>
  </si>
  <si>
    <t>Colon, Christian</t>
  </si>
  <si>
    <t>Thole, Josh</t>
  </si>
  <si>
    <t>3b</t>
  </si>
  <si>
    <t>Brach, Brad</t>
  </si>
  <si>
    <t>McCann, James</t>
  </si>
  <si>
    <t>Greene, Shane</t>
  </si>
  <si>
    <t>Perez, Roberto</t>
  </si>
  <si>
    <t>Nunez, Eduardo</t>
  </si>
  <si>
    <t>Grichuk, Randal</t>
  </si>
  <si>
    <t>Peralta, David</t>
  </si>
  <si>
    <t>SSOdds</t>
  </si>
  <si>
    <t>BBSkill</t>
  </si>
  <si>
    <t>Garcia, Avisail</t>
  </si>
  <si>
    <t>Lamb, Jake</t>
  </si>
  <si>
    <t>Jennings, Dan</t>
  </si>
  <si>
    <t>Sanchez, Aaron</t>
  </si>
  <si>
    <t>Taylor, Chris</t>
  </si>
  <si>
    <t>Jeffress, Jeremy</t>
  </si>
  <si>
    <t>Strickland, Hunter</t>
  </si>
  <si>
    <t>Claudio, Alex</t>
  </si>
  <si>
    <t>Familia, Jeurys</t>
  </si>
  <si>
    <t>Rank</t>
  </si>
  <si>
    <t>Lev</t>
  </si>
  <si>
    <t>Replacements</t>
  </si>
  <si>
    <t>Saladino, Tyler</t>
  </si>
  <si>
    <t>Betts, Mookie</t>
  </si>
  <si>
    <t>Shreve, Chasen</t>
  </si>
  <si>
    <t>Tropeano, Nick</t>
  </si>
  <si>
    <t>Walker, Taijuan</t>
  </si>
  <si>
    <t>May, Trevor</t>
  </si>
  <si>
    <t>P2026</t>
  </si>
  <si>
    <t>D2026</t>
  </si>
  <si>
    <t>2026 WAR</t>
  </si>
  <si>
    <t>2026 $</t>
  </si>
  <si>
    <t>2026 WAA</t>
  </si>
  <si>
    <t>2026 CB</t>
  </si>
  <si>
    <t>Schoop, Jonathan</t>
  </si>
  <si>
    <t>Ramirez, Jose</t>
  </si>
  <si>
    <t>Iglesias, Jose</t>
  </si>
  <si>
    <t>Gilmartin, Sean</t>
  </si>
  <si>
    <t>Marisnick, Jake</t>
  </si>
  <si>
    <t>Hernandez, Enrique</t>
  </si>
  <si>
    <t>Pederson, Joc</t>
  </si>
  <si>
    <t>Panik, Joe</t>
  </si>
  <si>
    <t>Duvall, Adam</t>
  </si>
  <si>
    <t>Bryant, Kris</t>
  </si>
  <si>
    <t>Franklin, Nick</t>
  </si>
  <si>
    <t>Runs/600</t>
  </si>
  <si>
    <t>Guyer, Brandon</t>
  </si>
  <si>
    <t>Boyd, Matt</t>
  </si>
  <si>
    <t xml:space="preserve"> The following numbers represent average performance at each position per 600 PA:</t>
  </si>
  <si>
    <t>Pillar, Kevin</t>
  </si>
  <si>
    <t>Travis, Devon</t>
  </si>
  <si>
    <t>Fuentes, Reymond</t>
  </si>
  <si>
    <t>Gose, Anthony</t>
  </si>
  <si>
    <t>Casali, Curt</t>
  </si>
  <si>
    <t>Colome, Alex</t>
  </si>
  <si>
    <t>DeShields, Delino</t>
  </si>
  <si>
    <t>Bour, Justin</t>
  </si>
  <si>
    <t>Sanchez, Carlos</t>
  </si>
  <si>
    <t>Dyson, Sam</t>
  </si>
  <si>
    <t>SFN</t>
  </si>
  <si>
    <t>Andriese, Matt</t>
  </si>
  <si>
    <t>TBA</t>
  </si>
  <si>
    <t>SDN</t>
  </si>
  <si>
    <t>NYA</t>
  </si>
  <si>
    <t>NYN</t>
  </si>
  <si>
    <t>LAN</t>
  </si>
  <si>
    <t>KCA</t>
  </si>
  <si>
    <t>CHA</t>
  </si>
  <si>
    <t>CHN</t>
  </si>
  <si>
    <t>Flores, Ramon</t>
  </si>
  <si>
    <t>Grimm, Justin</t>
  </si>
  <si>
    <t>Chafin, Andrew</t>
  </si>
  <si>
    <t>Thompson, Trayce</t>
  </si>
  <si>
    <t>Treinen, Blake</t>
  </si>
  <si>
    <t>Ahmed, Nick</t>
  </si>
  <si>
    <t>S</t>
  </si>
  <si>
    <t>R</t>
  </si>
  <si>
    <t>Num</t>
  </si>
  <si>
    <t>Souza Jr., Steven</t>
  </si>
  <si>
    <t>Upton, Melvin</t>
  </si>
  <si>
    <t>Ross, Robbie</t>
  </si>
  <si>
    <t>Taylor, Michael</t>
  </si>
  <si>
    <t>New York (A)</t>
  </si>
  <si>
    <t>New York (N)</t>
  </si>
  <si>
    <t>Los Angeles (N)</t>
  </si>
  <si>
    <t>Chicago (N)</t>
  </si>
  <si>
    <t>Chicago (A)</t>
  </si>
  <si>
    <t>Russell, Addison</t>
  </si>
  <si>
    <t>Peterson, Jace</t>
  </si>
  <si>
    <t>Realmuto, J.T.</t>
  </si>
  <si>
    <t>Romine, Andrew</t>
  </si>
  <si>
    <t>Heston, Chris</t>
  </si>
  <si>
    <t>Garcia, Luis</t>
  </si>
  <si>
    <t>Osuna, Roberto</t>
  </si>
  <si>
    <t>Syndergaard, Noah</t>
  </si>
  <si>
    <t>Tomas, Yasmany</t>
  </si>
  <si>
    <t>Karns, Nathan</t>
  </si>
  <si>
    <t>Severino, Luis</t>
  </si>
  <si>
    <t>Iglesias, Raisel</t>
  </si>
  <si>
    <t>Perez, Williams</t>
  </si>
  <si>
    <t>Lorenzen, Michael</t>
  </si>
  <si>
    <t>Rodon, Carlos</t>
  </si>
  <si>
    <t>Ray, Robbie</t>
  </si>
  <si>
    <t>Kela, Keone</t>
  </si>
  <si>
    <t>Correa, Carlos</t>
  </si>
  <si>
    <t>Kang, Jung Ho</t>
  </si>
  <si>
    <t>De Jesus, Ivan</t>
  </si>
  <si>
    <t>Blanco, Andres</t>
  </si>
  <si>
    <t>Spangenberg, Cory</t>
  </si>
  <si>
    <t>Gallo, Joey</t>
  </si>
  <si>
    <t>Refsnyder, Rob</t>
  </si>
  <si>
    <t>Colabello, Chris</t>
  </si>
  <si>
    <t>Wisler, Matt</t>
  </si>
  <si>
    <t>Rusin, Chris</t>
  </si>
  <si>
    <t>Bettis, Chad</t>
  </si>
  <si>
    <t>McCullers, Lance</t>
  </si>
  <si>
    <t>Fernandez, Jose</t>
  </si>
  <si>
    <t>Pressly, Ryan</t>
  </si>
  <si>
    <t>Nola, Aaron</t>
  </si>
  <si>
    <t>Ramirez, Erasmo</t>
  </si>
  <si>
    <t>Nova, Ivan</t>
  </si>
  <si>
    <t>Workman, Brandon</t>
  </si>
  <si>
    <t>Montero, Rafael</t>
  </si>
  <si>
    <t>Duffy, Matt</t>
  </si>
  <si>
    <t>Manship, Jeff</t>
  </si>
  <si>
    <t>Lindor, Francisco</t>
  </si>
  <si>
    <t>Matz, Steven</t>
  </si>
  <si>
    <t>Graveman, Kendall</t>
  </si>
  <si>
    <t>Sano, Miguel</t>
  </si>
  <si>
    <t>Guerra, Junior</t>
  </si>
  <si>
    <t>Smith, Mallex</t>
  </si>
  <si>
    <t>Garcia, Adonis</t>
  </si>
  <si>
    <t>Urshela, Giovanny</t>
  </si>
  <si>
    <t>Lively, Ben</t>
  </si>
  <si>
    <t>Perez, Martin</t>
  </si>
  <si>
    <t>Santana, Domingo</t>
  </si>
  <si>
    <t>Lamb, John</t>
  </si>
  <si>
    <t>Montgomery, Mike</t>
  </si>
  <si>
    <t>Wittgren, Nick</t>
  </si>
  <si>
    <t>Herrera, Odubel</t>
  </si>
  <si>
    <t>Drake, Oliver</t>
  </si>
  <si>
    <t>Conley, Adam</t>
  </si>
  <si>
    <t>Armstrong, Shawn</t>
  </si>
  <si>
    <t>Verrett, Logan</t>
  </si>
  <si>
    <t>Hellickson, Jeremy</t>
  </si>
  <si>
    <t>Wright, Steven</t>
  </si>
  <si>
    <t>Holt, Tyler</t>
  </si>
  <si>
    <t>Gosselin, Phil</t>
  </si>
  <si>
    <t>Eickhoff, Jerad</t>
  </si>
  <si>
    <t>Bradley, Jackie</t>
  </si>
  <si>
    <t>Jankowski, Travis</t>
  </si>
  <si>
    <t>Gattis, Evan</t>
  </si>
  <si>
    <t>Gray, Jon</t>
  </si>
  <si>
    <t>Wilson, Alex</t>
  </si>
  <si>
    <t>Wright, Mike</t>
  </si>
  <si>
    <t>Buxton, Byron</t>
  </si>
  <si>
    <t>Shaw, Travis</t>
  </si>
  <si>
    <t>Blash, Jabari</t>
  </si>
  <si>
    <t>Barnhart, Tucker</t>
  </si>
  <si>
    <t>Davies, Zach</t>
  </si>
  <si>
    <t>Pham, Tommy</t>
  </si>
  <si>
    <t>Norris, Daniel</t>
  </si>
  <si>
    <t>Dull, Ryan</t>
  </si>
  <si>
    <t>Miller, Justin</t>
  </si>
  <si>
    <t>Cravy, Tyler</t>
  </si>
  <si>
    <t>Seager, Corey</t>
  </si>
  <si>
    <t>Tomlin, Josh</t>
  </si>
  <si>
    <t>Ross, Joe</t>
  </si>
  <si>
    <t>Duffey, Tyler</t>
  </si>
  <si>
    <t>Martin, Rafael</t>
  </si>
  <si>
    <t>Goody, Nick</t>
  </si>
  <si>
    <t>Sanchez, Gary</t>
  </si>
  <si>
    <t>Floro, Dylan</t>
  </si>
  <si>
    <t>Rowen, Ben</t>
  </si>
  <si>
    <t>Pompey, Dalton</t>
  </si>
  <si>
    <t>Anderson, Cody</t>
  </si>
  <si>
    <t>Fulmer, Michael</t>
  </si>
  <si>
    <t>Zimmer, Kyle</t>
  </si>
  <si>
    <t>Mills, Alec</t>
  </si>
  <si>
    <t>Cuthbert, Cheslor</t>
  </si>
  <si>
    <t>Rosario, Eddie</t>
  </si>
  <si>
    <t>Polanco, Jorge</t>
  </si>
  <si>
    <t>Kepler, Max</t>
  </si>
  <si>
    <t>Berrios, Jose</t>
  </si>
  <si>
    <t>Tonkin, Michael</t>
  </si>
  <si>
    <t>Cron, C.J.</t>
  </si>
  <si>
    <t>DeLoach, Tyler</t>
  </si>
  <si>
    <t>Rodriguez, Fernando</t>
  </si>
  <si>
    <t>Burns, Billy</t>
  </si>
  <si>
    <t>Marte, Ketel</t>
  </si>
  <si>
    <t>Darvish, Yu</t>
  </si>
  <si>
    <t>Patton, Spencer</t>
  </si>
  <si>
    <t>Rojas, Miguel</t>
  </si>
  <si>
    <t>deGrom, Jacob</t>
  </si>
  <si>
    <t>Robles, Hansel</t>
  </si>
  <si>
    <t>Herrera, Dilson</t>
  </si>
  <si>
    <t>Conforto, Michael</t>
  </si>
  <si>
    <t>Nieuwenhuis, Kirk</t>
  </si>
  <si>
    <t>Asher, Alec</t>
  </si>
  <si>
    <t>Voth, Austin</t>
  </si>
  <si>
    <t>Turner, Trea</t>
  </si>
  <si>
    <t>Edwards, Carl</t>
  </si>
  <si>
    <t>Andreoli, John</t>
  </si>
  <si>
    <t>DeSclafani, Anthony</t>
  </si>
  <si>
    <t>Finnegan, Brandon</t>
  </si>
  <si>
    <t>Weiss, Zack</t>
  </si>
  <si>
    <t>Glasnow, Tyler</t>
  </si>
  <si>
    <t>Broxton, Keon</t>
  </si>
  <si>
    <t>Hanson, Alen</t>
  </si>
  <si>
    <t>Piscotty, Stephen</t>
  </si>
  <si>
    <t>Garcia, Greg</t>
  </si>
  <si>
    <t>Wainwright, Adam</t>
  </si>
  <si>
    <t>Petrick, Zach</t>
  </si>
  <si>
    <t>Socolovich, Miguel</t>
  </si>
  <si>
    <t>Blair, Aaron</t>
  </si>
  <si>
    <t>Bracho, Silvino</t>
  </si>
  <si>
    <t>Gosewisch, Tuffy</t>
  </si>
  <si>
    <t>Drury, Brandon</t>
  </si>
  <si>
    <t>Story, Trevor</t>
  </si>
  <si>
    <t>Adames, Cristhian</t>
  </si>
  <si>
    <t>Anderson, Tyler</t>
  </si>
  <si>
    <t>Schebler, Scott</t>
  </si>
  <si>
    <t>Hedges, Austin</t>
  </si>
  <si>
    <t>Rea, Colin</t>
  </si>
  <si>
    <t>Parker, Jarrett</t>
  </si>
  <si>
    <t>Pagan, Angel</t>
  </si>
  <si>
    <t>Adrianza, Ehire</t>
  </si>
  <si>
    <t>Actual Salaries</t>
  </si>
  <si>
    <t>Expected Salaries</t>
  </si>
  <si>
    <t>ID</t>
  </si>
  <si>
    <t>Seasons</t>
  </si>
  <si>
    <t>Sgroup</t>
  </si>
  <si>
    <t>P2027</t>
  </si>
  <si>
    <t>D2027</t>
  </si>
  <si>
    <t>2027 WAR</t>
  </si>
  <si>
    <t>2016 Act</t>
  </si>
  <si>
    <t>2017 Act</t>
  </si>
  <si>
    <t>2018 Act</t>
  </si>
  <si>
    <t>2019 Act</t>
  </si>
  <si>
    <t>2020 Act</t>
  </si>
  <si>
    <t>2021 Act</t>
  </si>
  <si>
    <t>2022 Act</t>
  </si>
  <si>
    <t>2023 Act</t>
  </si>
  <si>
    <t>2024 Act</t>
  </si>
  <si>
    <t>2025 Act</t>
  </si>
  <si>
    <t>2026 Act</t>
  </si>
  <si>
    <t>2027 Act</t>
  </si>
  <si>
    <t>2027 $</t>
  </si>
  <si>
    <t>2027 WAA</t>
  </si>
  <si>
    <t>2027 CB</t>
  </si>
  <si>
    <t>ArbEst</t>
  </si>
  <si>
    <t>1-year</t>
  </si>
  <si>
    <t>2-year</t>
  </si>
  <si>
    <t>3-year</t>
  </si>
  <si>
    <t>4-year</t>
  </si>
  <si>
    <t>5-year</t>
  </si>
  <si>
    <t>6-year</t>
  </si>
  <si>
    <t>7-year</t>
  </si>
  <si>
    <t>8-year</t>
  </si>
  <si>
    <t>Inflation</t>
  </si>
  <si>
    <t>Assumed market rate</t>
  </si>
  <si>
    <t>Observed market rate</t>
  </si>
  <si>
    <t>Sands, Jerry</t>
  </si>
  <si>
    <t>Blanks, Kyle</t>
  </si>
  <si>
    <t>Reliever</t>
  </si>
  <si>
    <t>Starter</t>
  </si>
  <si>
    <t>Position</t>
  </si>
  <si>
    <t>TeamInd</t>
  </si>
  <si>
    <t>PitchBsR PF</t>
  </si>
  <si>
    <t>HitBsR PF</t>
  </si>
  <si>
    <t>2015ALBALTIMORE ORIOLES</t>
  </si>
  <si>
    <t>2015ALBOSTON RED SOX</t>
  </si>
  <si>
    <t>2015ALCHICAGO WHITE SOX</t>
  </si>
  <si>
    <t>2015ALCLEVELAND INDIANS</t>
  </si>
  <si>
    <t>2015ALDETROIT TIGERS</t>
  </si>
  <si>
    <t>2015ALHOUSTON ASTROS</t>
  </si>
  <si>
    <t>2015ALKANSAS CITY ROYALS</t>
  </si>
  <si>
    <t>2015ALLOS ANGELES ANGELS</t>
  </si>
  <si>
    <t>2015ALMINNESOTA TWINS</t>
  </si>
  <si>
    <t>2015ALNEW YORK YANKEES</t>
  </si>
  <si>
    <t>2015ALOAKLAND ATHLETICS</t>
  </si>
  <si>
    <t>2015ALSEATTLE MARINERS</t>
  </si>
  <si>
    <t>2015ALTAMPA BAY RAYS</t>
  </si>
  <si>
    <t>2015ALTEXAS RANGERS</t>
  </si>
  <si>
    <t>2015ALTORONTO BLUE JAYS</t>
  </si>
  <si>
    <t>2015NLARIZONA DIAMONDBACKS</t>
  </si>
  <si>
    <t>2015NLATLANTA BRAVES</t>
  </si>
  <si>
    <t>2015NLCHICAGO CUBS</t>
  </si>
  <si>
    <t>2015NLCINCINNATI REDS</t>
  </si>
  <si>
    <t>2015NLCOLORADO ROCKIES</t>
  </si>
  <si>
    <t>2015NLLOS ANGELES DODGERS</t>
  </si>
  <si>
    <t>2015NLMIAMI MARLINS</t>
  </si>
  <si>
    <t>2015NLMILWAUKEE BREWERS</t>
  </si>
  <si>
    <t>2015NLNEW YORK METS</t>
  </si>
  <si>
    <t>2015NLPHILADELPHIA PHILLIES</t>
  </si>
  <si>
    <t>2015NLPITTSBURGH PIRATES</t>
  </si>
  <si>
    <t>2015NLSAN DIEGO PADRES</t>
  </si>
  <si>
    <t>2015NLSAN FRANCISCO GIANTS</t>
  </si>
  <si>
    <t>2015NLST. LOUIS CARDINALS</t>
  </si>
  <si>
    <t>2015NLWASHINGTON NATIONALS</t>
  </si>
  <si>
    <t>Logan, Boone</t>
  </si>
  <si>
    <t>Moore, Matt</t>
  </si>
  <si>
    <t>Faria, Jacob</t>
  </si>
  <si>
    <t>Bradley, Archie</t>
  </si>
  <si>
    <t>Y</t>
  </si>
  <si>
    <t>Escobar, Yunel</t>
  </si>
  <si>
    <t>Murphy, John Ryan</t>
  </si>
  <si>
    <t>Gutierrez, Franklin</t>
  </si>
  <si>
    <t>Iannetta, Chris</t>
  </si>
  <si>
    <t>Estrada, Marco</t>
  </si>
  <si>
    <t>Wieters, Matt</t>
  </si>
  <si>
    <t>Profar, Jurickson</t>
  </si>
  <si>
    <t>Hill, Rich</t>
  </si>
  <si>
    <t>Pennington, Cliff</t>
  </si>
  <si>
    <t>ERA Multiplier</t>
  </si>
  <si>
    <t>Delta R/PA</t>
  </si>
  <si>
    <t>NetHitting</t>
  </si>
  <si>
    <t>NetPitching</t>
  </si>
  <si>
    <t>D-Velo</t>
  </si>
  <si>
    <t>NetVelo</t>
  </si>
  <si>
    <t>PitchAdd</t>
  </si>
  <si>
    <t>Lookup</t>
  </si>
  <si>
    <t>Value</t>
  </si>
  <si>
    <t>Speed</t>
  </si>
  <si>
    <t>Height</t>
  </si>
  <si>
    <t>ERA Multiplier Old</t>
  </si>
  <si>
    <t>1B/2B</t>
  </si>
  <si>
    <t>1B/3B</t>
  </si>
  <si>
    <t>1B/C</t>
  </si>
  <si>
    <t>1B/LF</t>
  </si>
  <si>
    <t>2B/3B</t>
  </si>
  <si>
    <t>2B/OF</t>
  </si>
  <si>
    <t>2B/SS</t>
  </si>
  <si>
    <t>3B/1B</t>
  </si>
  <si>
    <t>3B/2B</t>
  </si>
  <si>
    <t>3B/OF</t>
  </si>
  <si>
    <t>3B/SS</t>
  </si>
  <si>
    <t>C/1B</t>
  </si>
  <si>
    <t>CF/LF</t>
  </si>
  <si>
    <t>LF/1B</t>
  </si>
  <si>
    <t>LF/CF</t>
  </si>
  <si>
    <t>SS/2B</t>
  </si>
  <si>
    <t>SS/3B</t>
  </si>
  <si>
    <t>Tucker, Preston</t>
  </si>
  <si>
    <t>Suzuki, Kurt</t>
  </si>
  <si>
    <t>Soto, Geovany</t>
  </si>
  <si>
    <t>Avila, Alex</t>
  </si>
  <si>
    <t>Norris, Bud</t>
  </si>
  <si>
    <t>Zimmermann, Jordan</t>
  </si>
  <si>
    <t>Young, Chris</t>
  </si>
  <si>
    <t>Pena, Brayan</t>
  </si>
  <si>
    <t>Price, David</t>
  </si>
  <si>
    <t>Beckham, Gordon</t>
  </si>
  <si>
    <t>Pelfrey, Mike</t>
  </si>
  <si>
    <t>Perez, Oliver</t>
  </si>
  <si>
    <t>Lackey, John</t>
  </si>
  <si>
    <t>Greinke, Zack</t>
  </si>
  <si>
    <t>Samardzija, Jeff</t>
  </si>
  <si>
    <t>O'Day, Darren</t>
  </si>
  <si>
    <t>Madson, Ryan</t>
  </si>
  <si>
    <t>Utley, Chase</t>
  </si>
  <si>
    <t>Iwakuma, Hisashi</t>
  </si>
  <si>
    <t>Soria, Joakim</t>
  </si>
  <si>
    <t>Lowe, Mark</t>
  </si>
  <si>
    <t>Cotton, Jharel</t>
  </si>
  <si>
    <t>Baez, Javier</t>
  </si>
  <si>
    <t>Flowers, Tyler</t>
  </si>
  <si>
    <t>Zobrist, Ben</t>
  </si>
  <si>
    <t>Hernandez, David</t>
  </si>
  <si>
    <t>Hernandez, Gorkys</t>
  </si>
  <si>
    <t>Gentry, Craig</t>
  </si>
  <si>
    <t>Bonifacio, Emilio</t>
  </si>
  <si>
    <t>Petit, Yusmeiro</t>
  </si>
  <si>
    <t>Cabrera, Asdrubal</t>
  </si>
  <si>
    <t>Reynolds, Mark</t>
  </si>
  <si>
    <t>9-year</t>
  </si>
  <si>
    <t>10-year</t>
  </si>
  <si>
    <t>Rickard, Joey</t>
  </si>
  <si>
    <t>Sipp, Tony</t>
  </si>
  <si>
    <t>Kelley, Shawn</t>
  </si>
  <si>
    <t>Heisey, Chris</t>
  </si>
  <si>
    <t>Broxton, Jonathan</t>
  </si>
  <si>
    <t>Nicasio, Juan</t>
  </si>
  <si>
    <t>Buchter, Ryan</t>
  </si>
  <si>
    <t>Pierzynski, A.J.</t>
  </si>
  <si>
    <t>Robinson, Clint</t>
  </si>
  <si>
    <t>Heyward, Jason</t>
  </si>
  <si>
    <t>Cishek, Steve</t>
  </si>
  <si>
    <t>Knapp, Andrew</t>
  </si>
  <si>
    <t>Cueto, Johnny</t>
  </si>
  <si>
    <t>Chacin, Jhoulys</t>
  </si>
  <si>
    <t>Peraza, Jose</t>
  </si>
  <si>
    <t>Napoli, Mike</t>
  </si>
  <si>
    <t>Gallagher, Cam</t>
  </si>
  <si>
    <t>Colon, Bartolo</t>
  </si>
  <si>
    <t>Davis, Rajai</t>
  </si>
  <si>
    <t>Nava, Daniel</t>
  </si>
  <si>
    <t>Abad, Fernando</t>
  </si>
  <si>
    <t>Soler, Jorge</t>
  </si>
  <si>
    <t>Lewis, Colby</t>
  </si>
  <si>
    <t>Mathis, Jeff</t>
  </si>
  <si>
    <t>Morrow, Brandon</t>
  </si>
  <si>
    <t>Alvarez, Henderson</t>
  </si>
  <si>
    <t>Leake, Mike</t>
  </si>
  <si>
    <t>Jaso, John</t>
  </si>
  <si>
    <t>Murphy, Daniel</t>
  </si>
  <si>
    <t>Drew, Stephen</t>
  </si>
  <si>
    <t>Kazmir, Scott</t>
  </si>
  <si>
    <t>Romero, Stefen</t>
  </si>
  <si>
    <t>Maeda, Kenta</t>
  </si>
  <si>
    <t>Saltalamacchia, Jarrod</t>
  </si>
  <si>
    <t>Skaggs, Tyler</t>
  </si>
  <si>
    <t>Gordon, Alex</t>
  </si>
  <si>
    <t>Feliz, Neftali</t>
  </si>
  <si>
    <t>Johnson, Kelly</t>
  </si>
  <si>
    <t>Carter, Chris</t>
  </si>
  <si>
    <t>Span, Denard</t>
  </si>
  <si>
    <t>Barney, Darwin</t>
  </si>
  <si>
    <t>Parra, Gerardo</t>
  </si>
  <si>
    <t>Chen, Wei-Yin</t>
  </si>
  <si>
    <t>Villanueva, Carlos</t>
  </si>
  <si>
    <t>Ramirez, Alexei</t>
  </si>
  <si>
    <t>Davis, Chris</t>
  </si>
  <si>
    <t>Kennedy, Ian</t>
  </si>
  <si>
    <t>SP</t>
  </si>
  <si>
    <t>RP</t>
  </si>
  <si>
    <t>Upton, Justin</t>
  </si>
  <si>
    <t>Bastardo, Antonio</t>
  </si>
  <si>
    <t>Albers, Matt</t>
  </si>
  <si>
    <t>Pearce, Steve</t>
  </si>
  <si>
    <t>Cespedes, Yoenis</t>
  </si>
  <si>
    <t>Lough, David</t>
  </si>
  <si>
    <t>Marte, Jefry</t>
  </si>
  <si>
    <t>Fister, Doug</t>
  </si>
  <si>
    <t>Rosales, Adam</t>
  </si>
  <si>
    <t>Kendrick, Howie</t>
  </si>
  <si>
    <t>Judge, Aaron</t>
  </si>
  <si>
    <t>Clippard, Tyler</t>
  </si>
  <si>
    <t>Featherston, Taylor</t>
  </si>
  <si>
    <t>Torres, Carlos</t>
  </si>
  <si>
    <t>Gallardo, Yovani</t>
  </si>
  <si>
    <t>Liriano, Rymer</t>
  </si>
  <si>
    <t>Hunter, Tommy</t>
  </si>
  <si>
    <t>Fowler, Dexter</t>
  </si>
  <si>
    <t>Desmond, Ian</t>
  </si>
  <si>
    <t>Raburn, Ryan</t>
  </si>
  <si>
    <t>Jackson, Austin</t>
  </si>
  <si>
    <t>Alvarez, Pedro</t>
  </si>
  <si>
    <t>Goeddel, Tyler</t>
  </si>
  <si>
    <t>Freese, David</t>
  </si>
  <si>
    <t>Foltynewicz, Mike</t>
  </si>
  <si>
    <t>Ohlendorf, Ross</t>
  </si>
  <si>
    <t>Straily, Dan</t>
  </si>
  <si>
    <t>Maldonado, Martin</t>
  </si>
  <si>
    <t>Dimock, Michael</t>
  </si>
  <si>
    <t>Gonzalez, Miguel</t>
  </si>
  <si>
    <t>Kim, Hyun Soo</t>
  </si>
  <si>
    <t>Liberatore, Adam</t>
  </si>
  <si>
    <t>Neris, Hector</t>
  </si>
  <si>
    <t>Ogando, Alexi</t>
  </si>
  <si>
    <t>Gant, John</t>
  </si>
  <si>
    <t>Thornburg, Tyler</t>
  </si>
  <si>
    <t>Barraclough, Kyle</t>
  </si>
  <si>
    <t>Swarzak, Anthony</t>
  </si>
  <si>
    <t>Morris, Akeel</t>
  </si>
  <si>
    <t>Griffin, A.J.</t>
  </si>
  <si>
    <t>Aoki, Norichika</t>
  </si>
  <si>
    <t>Strahm, Matt</t>
  </si>
  <si>
    <t>Velasquez, Vince</t>
  </si>
  <si>
    <t>Adleman, Tim</t>
  </si>
  <si>
    <t>Niese, Jonathon</t>
  </si>
  <si>
    <t>Mazara, Nomar</t>
  </si>
  <si>
    <t>Vazquez, Christian</t>
  </si>
  <si>
    <t>Perez, Hernan</t>
  </si>
  <si>
    <t>Diaz, Aledmys</t>
  </si>
  <si>
    <t>Oh, Seung Hwan</t>
  </si>
  <si>
    <t>Weeks Jr., Rickie</t>
  </si>
  <si>
    <t>Joseph, Tommy</t>
  </si>
  <si>
    <t>Snell, Blake</t>
  </si>
  <si>
    <t>Arcia, Orlando</t>
  </si>
  <si>
    <t>RALuck</t>
  </si>
  <si>
    <t>Anderson, Tim</t>
  </si>
  <si>
    <t>Brignac, Reid</t>
  </si>
  <si>
    <t>Cabrera, Ramon</t>
  </si>
  <si>
    <t>LaMarre, Ryan</t>
  </si>
  <si>
    <t>Mancini, Trey</t>
  </si>
  <si>
    <t>Schimpf, Ryan</t>
  </si>
  <si>
    <t>Suzuki, Ichiro</t>
  </si>
  <si>
    <t>Sierra, Moises</t>
  </si>
  <si>
    <t>Wolters, Tony</t>
  </si>
  <si>
    <t>Morneau, Justin</t>
  </si>
  <si>
    <t>Diaz, Elias</t>
  </si>
  <si>
    <t>Layne, Tommy</t>
  </si>
  <si>
    <t>Manaea, Sean</t>
  </si>
  <si>
    <t>Taillon, Jameson</t>
  </si>
  <si>
    <t>Roe, Chaz</t>
  </si>
  <si>
    <t>Givens, Mychal</t>
  </si>
  <si>
    <t>Baez, Pedro</t>
  </si>
  <si>
    <t>Axford, John</t>
  </si>
  <si>
    <t>Kahnle, Tommy</t>
  </si>
  <si>
    <t>Ranaudo, Anthony</t>
  </si>
  <si>
    <t>Bedrosian, Cam</t>
  </si>
  <si>
    <t>Alvarez, Jose</t>
  </si>
  <si>
    <t>Edgin, Josh</t>
  </si>
  <si>
    <t>Barnes, Jacob</t>
  </si>
  <si>
    <t>Kuhl, Chad</t>
  </si>
  <si>
    <t>Kintzler, Brandon</t>
  </si>
  <si>
    <t>Hoyt, James</t>
  </si>
  <si>
    <t>Lee, Dae-Ho</t>
  </si>
  <si>
    <t>Grossman, Robbie</t>
  </si>
  <si>
    <t>Joyce, Matt</t>
  </si>
  <si>
    <t>Diaz, Edwin</t>
  </si>
  <si>
    <t>Chatwood, Tyler</t>
  </si>
  <si>
    <t>Minor, Mike</t>
  </si>
  <si>
    <t>Ottavino, Adam</t>
  </si>
  <si>
    <t>Rivero, Felipe</t>
  </si>
  <si>
    <t>Gearrin, Cory</t>
  </si>
  <si>
    <t>Friedrich, Christian</t>
  </si>
  <si>
    <t>Wagner, Tyler</t>
  </si>
  <si>
    <t>Solis, Sammy</t>
  </si>
  <si>
    <t>Bailey, Andrew</t>
  </si>
  <si>
    <t>Wood, Blake</t>
  </si>
  <si>
    <t>Sturdevant, Tyler</t>
  </si>
  <si>
    <t>O'Malley, Shawn</t>
  </si>
  <si>
    <t>Merrifield, Whit</t>
  </si>
  <si>
    <t>Naquin, Tyler</t>
  </si>
  <si>
    <t>Reed, Cody</t>
  </si>
  <si>
    <t>Rodney, Fernando</t>
  </si>
  <si>
    <t>McGrath, Kyle</t>
  </si>
  <si>
    <t>Law, Derek</t>
  </si>
  <si>
    <t>Alvarez, Dario</t>
  </si>
  <si>
    <t>Cervenka, Hunter</t>
  </si>
  <si>
    <t>Ramos, Edubray</t>
  </si>
  <si>
    <t>DuRapau, Montana</t>
  </si>
  <si>
    <t>Moya, Steven</t>
  </si>
  <si>
    <t>Machado, Dixon</t>
  </si>
  <si>
    <t>Bandy, Jett</t>
  </si>
  <si>
    <t>Cunningham, Todd</t>
  </si>
  <si>
    <t>Patterson, Jordan</t>
  </si>
  <si>
    <t>Erlin, Robbie</t>
  </si>
  <si>
    <t>Wilkerson, Aaron</t>
  </si>
  <si>
    <t>Sewald, Paul</t>
  </si>
  <si>
    <t>Barrett, Jake</t>
  </si>
  <si>
    <t>Godley, Zack</t>
  </si>
  <si>
    <t>Sherfy, Jimmie</t>
  </si>
  <si>
    <t>Castro, Miguel</t>
  </si>
  <si>
    <t>Cleto, Maikel</t>
  </si>
  <si>
    <t>Figueroa, Cole</t>
  </si>
  <si>
    <t>LeBlanc, Wade</t>
  </si>
  <si>
    <t>Relief%</t>
  </si>
  <si>
    <t>Reed, A.J.</t>
  </si>
  <si>
    <t>Margot, Manuel</t>
  </si>
  <si>
    <t>Rogers, Taylor</t>
  </si>
  <si>
    <t>Wooten, Rob</t>
  </si>
  <si>
    <t>Santana, Danny</t>
  </si>
  <si>
    <t>Bailey, Homer</t>
  </si>
  <si>
    <t>Wieck, Brad</t>
  </si>
  <si>
    <t>Eibner, Brett</t>
  </si>
  <si>
    <t>Dickerson, Alex</t>
  </si>
  <si>
    <t>McCarthy, Brandon</t>
  </si>
  <si>
    <t>Burgos, Hiram</t>
  </si>
  <si>
    <t>Gomes, Yan</t>
  </si>
  <si>
    <t>Turner, Jacob</t>
  </si>
  <si>
    <t>Collmenter, Josh</t>
  </si>
  <si>
    <t>Miranda, Ariel</t>
  </si>
  <si>
    <t>Boshers, Buddy</t>
  </si>
  <si>
    <t>Montas, Frankie</t>
  </si>
  <si>
    <t>Walsh, Colin</t>
  </si>
  <si>
    <t>Smolinski, Jake</t>
  </si>
  <si>
    <t>Urena, Jose</t>
  </si>
  <si>
    <t>Suter, Brent</t>
  </si>
  <si>
    <t>Decker, Jaff</t>
  </si>
  <si>
    <t>Puello, Cesar</t>
  </si>
  <si>
    <t>Diaz, Yandy</t>
  </si>
  <si>
    <t>Bolsinger, Mike</t>
  </si>
  <si>
    <t>Rodgers, Brady</t>
  </si>
  <si>
    <t>Loney, James</t>
  </si>
  <si>
    <t>Meyer, Alex</t>
  </si>
  <si>
    <t>Mahtook, Mikie</t>
  </si>
  <si>
    <t>Musgrove, Joe</t>
  </si>
  <si>
    <t>Green, Chad</t>
  </si>
  <si>
    <t>Tomlinson, Kelby</t>
  </si>
  <si>
    <t>Rua, Ryan</t>
  </si>
  <si>
    <t>Dahl, David</t>
  </si>
  <si>
    <t>Barnes, Danny</t>
  </si>
  <si>
    <t>Johnson, Jim</t>
  </si>
  <si>
    <t>Gamel, Ben</t>
  </si>
  <si>
    <t>Bundy, Dylan</t>
  </si>
  <si>
    <t>Haley, Justin</t>
  </si>
  <si>
    <t>Parker, Blake</t>
  </si>
  <si>
    <t>Morgan, Adam</t>
  </si>
  <si>
    <t>Hernandez, Teoscar</t>
  </si>
  <si>
    <t>Benintendi, Andrew</t>
  </si>
  <si>
    <t>Glover, Koda</t>
  </si>
  <si>
    <t>Contreras, Willson</t>
  </si>
  <si>
    <t>Altherr, Aaron</t>
  </si>
  <si>
    <t>Bregman, Alex</t>
  </si>
  <si>
    <t>Rivera, Rene</t>
  </si>
  <si>
    <t>Almonte, Abraham</t>
  </si>
  <si>
    <t>Haniger, Mitch</t>
  </si>
  <si>
    <t>Vargas, Kennys</t>
  </si>
  <si>
    <t>Segedin, Rob</t>
  </si>
  <si>
    <t>Pina, Manny</t>
  </si>
  <si>
    <t>Frazier, Adam</t>
  </si>
  <si>
    <t>Sanchez, Hector</t>
  </si>
  <si>
    <t>Crisp, Coco</t>
  </si>
  <si>
    <t>Ervin, Phillip</t>
  </si>
  <si>
    <t>Reyes, Alex</t>
  </si>
  <si>
    <t>Dayton, Grant</t>
  </si>
  <si>
    <t>Rondon, Bruce</t>
  </si>
  <si>
    <t>Feliz, Michael</t>
  </si>
  <si>
    <t>Bush, Matt</t>
  </si>
  <si>
    <t>Estevez, Carlos</t>
  </si>
  <si>
    <t>Wilson, Tyler</t>
  </si>
  <si>
    <t>Zych, Tony</t>
  </si>
  <si>
    <t>McGowan, Dustin</t>
  </si>
  <si>
    <t>Elmore, Jake</t>
  </si>
  <si>
    <t>White, Tyler</t>
  </si>
  <si>
    <t>Cessa, Luis</t>
  </si>
  <si>
    <t>Aviles, Mike</t>
  </si>
  <si>
    <t>Swanson, Dansby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</si>
</sst>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164" formatCode="0.0"/>
    <numFmt numFmtId="165" formatCode=".000"/>
    <numFmt numFmtId="166" formatCode="0.000"/>
    <numFmt numFmtId="167" formatCode="0.000000"/>
    <numFmt numFmtId="168" formatCode=".0"/>
    <numFmt numFmtId="169" formatCode="0.0%"/>
    <numFmt numFmtId="170" formatCode=".00000"/>
    <numFmt numFmtId="171" formatCode="&quot;$&quot;#,##0.00"/>
    <numFmt numFmtId="172" formatCode=".0000"/>
  </numFmts>
  <fonts count="2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9"/>
      <name val="Arial"/>
      <family val="2"/>
    </font>
    <font>
      <sz val="8"/>
      <color indexed="18"/>
      <name val="Arial"/>
      <family val="2"/>
    </font>
    <font>
      <sz val="8"/>
      <color indexed="22"/>
      <name val="Arial"/>
      <family val="2"/>
    </font>
    <font>
      <sz val="8"/>
      <color indexed="13"/>
      <name val="Arial"/>
      <family val="2"/>
    </font>
    <font>
      <sz val="8"/>
      <color indexed="10"/>
      <name val="Arial"/>
      <family val="2"/>
    </font>
    <font>
      <sz val="8"/>
      <color indexed="50"/>
      <name val="Arial"/>
      <family val="2"/>
    </font>
    <font>
      <sz val="8"/>
      <color indexed="52"/>
      <name val="Arial"/>
      <family val="2"/>
    </font>
    <font>
      <sz val="8"/>
      <color indexed="40"/>
      <name val="Arial"/>
      <family val="2"/>
    </font>
    <font>
      <sz val="8"/>
      <color rgb="FF00B0F0"/>
      <name val="Arial"/>
      <family val="2"/>
    </font>
    <font>
      <sz val="8"/>
      <color theme="9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sz val="8"/>
      <color rgb="FF0070C0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9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53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2" borderId="0" xfId="0" applyFont="1" applyFill="1" applyAlignment="1">
      <alignment horizontal="center"/>
    </xf>
    <xf numFmtId="1" fontId="5" fillId="0" borderId="0" xfId="0" applyNumberFormat="1" applyFont="1" applyAlignment="1">
      <alignment horizontal="center"/>
    </xf>
    <xf numFmtId="0" fontId="8" fillId="3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10" fillId="6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0" fontId="10" fillId="8" borderId="0" xfId="0" applyFont="1" applyFill="1" applyAlignment="1">
      <alignment horizontal="center"/>
    </xf>
    <xf numFmtId="0" fontId="12" fillId="9" borderId="0" xfId="0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0" fontId="7" fillId="7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10" fillId="5" borderId="0" xfId="0" applyFont="1" applyFill="1" applyAlignment="1">
      <alignment horizontal="center"/>
    </xf>
    <xf numFmtId="0" fontId="10" fillId="2" borderId="0" xfId="0" applyFont="1" applyFill="1" applyAlignment="1">
      <alignment horizontal="center"/>
    </xf>
    <xf numFmtId="0" fontId="7" fillId="10" borderId="0" xfId="0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13" fillId="4" borderId="0" xfId="0" applyFont="1" applyFill="1" applyAlignment="1">
      <alignment horizontal="center"/>
    </xf>
    <xf numFmtId="0" fontId="13" fillId="5" borderId="0" xfId="0" applyFont="1" applyFill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65" fontId="5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166" fontId="5" fillId="0" borderId="1" xfId="0" applyNumberFormat="1" applyFont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44" fontId="5" fillId="0" borderId="1" xfId="1" applyFont="1" applyBorder="1" applyAlignment="1">
      <alignment horizontal="center"/>
    </xf>
    <xf numFmtId="0" fontId="8" fillId="11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12" borderId="0" xfId="0" applyFont="1" applyFill="1" applyAlignment="1">
      <alignment horizontal="center"/>
    </xf>
    <xf numFmtId="0" fontId="12" fillId="7" borderId="0" xfId="0" applyFont="1" applyFill="1" applyAlignment="1">
      <alignment horizontal="center"/>
    </xf>
    <xf numFmtId="2" fontId="4" fillId="0" borderId="0" xfId="0" applyNumberFormat="1" applyFont="1"/>
    <xf numFmtId="2" fontId="4" fillId="0" borderId="0" xfId="0" applyNumberFormat="1" applyFont="1" applyFill="1" applyAlignment="1">
      <alignment horizontal="center"/>
    </xf>
    <xf numFmtId="44" fontId="5" fillId="0" borderId="0" xfId="1" applyFont="1" applyFill="1" applyAlignment="1">
      <alignment horizontal="center"/>
    </xf>
    <xf numFmtId="9" fontId="5" fillId="0" borderId="0" xfId="2" applyFont="1" applyFill="1" applyAlignment="1">
      <alignment horizontal="center"/>
    </xf>
    <xf numFmtId="167" fontId="6" fillId="0" borderId="0" xfId="0" applyNumberFormat="1" applyFont="1" applyAlignment="1">
      <alignment horizontal="center"/>
    </xf>
    <xf numFmtId="0" fontId="14" fillId="7" borderId="0" xfId="0" applyFont="1" applyFill="1" applyAlignment="1">
      <alignment horizontal="center"/>
    </xf>
    <xf numFmtId="166" fontId="4" fillId="0" borderId="0" xfId="0" applyNumberFormat="1" applyFont="1"/>
    <xf numFmtId="2" fontId="5" fillId="0" borderId="0" xfId="0" applyNumberFormat="1" applyFont="1" applyFill="1" applyAlignment="1">
      <alignment horizontal="center"/>
    </xf>
    <xf numFmtId="1" fontId="5" fillId="0" borderId="0" xfId="0" applyNumberFormat="1" applyFont="1" applyFill="1" applyAlignment="1">
      <alignment horizontal="center"/>
    </xf>
    <xf numFmtId="164" fontId="5" fillId="0" borderId="0" xfId="0" applyNumberFormat="1" applyFont="1" applyFill="1" applyAlignment="1">
      <alignment horizontal="center"/>
    </xf>
    <xf numFmtId="165" fontId="5" fillId="0" borderId="1" xfId="0" applyNumberFormat="1" applyFont="1" applyBorder="1" applyAlignment="1">
      <alignment horizontal="center"/>
    </xf>
    <xf numFmtId="1" fontId="4" fillId="0" borderId="0" xfId="0" applyNumberFormat="1" applyFont="1" applyFill="1" applyAlignment="1">
      <alignment horizontal="center"/>
    </xf>
    <xf numFmtId="0" fontId="5" fillId="14" borderId="2" xfId="0" applyFont="1" applyFill="1" applyBorder="1" applyAlignment="1">
      <alignment horizontal="center"/>
    </xf>
    <xf numFmtId="168" fontId="5" fillId="14" borderId="2" xfId="0" applyNumberFormat="1" applyFont="1" applyFill="1" applyBorder="1" applyAlignment="1">
      <alignment horizontal="center"/>
    </xf>
    <xf numFmtId="164" fontId="5" fillId="14" borderId="2" xfId="0" applyNumberFormat="1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center"/>
    </xf>
    <xf numFmtId="0" fontId="4" fillId="15" borderId="0" xfId="0" applyFont="1" applyFill="1" applyAlignment="1">
      <alignment horizontal="center"/>
    </xf>
    <xf numFmtId="165" fontId="4" fillId="15" borderId="0" xfId="0" applyNumberFormat="1" applyFont="1" applyFill="1" applyAlignment="1">
      <alignment horizontal="center"/>
    </xf>
    <xf numFmtId="164" fontId="4" fillId="15" borderId="0" xfId="0" applyNumberFormat="1" applyFont="1" applyFill="1" applyAlignment="1">
      <alignment horizontal="center"/>
    </xf>
    <xf numFmtId="0" fontId="5" fillId="5" borderId="0" xfId="0" applyFont="1" applyFill="1" applyBorder="1" applyAlignment="1">
      <alignment horizontal="center"/>
    </xf>
    <xf numFmtId="164" fontId="5" fillId="5" borderId="0" xfId="0" applyNumberFormat="1" applyFont="1" applyFill="1" applyBorder="1" applyAlignment="1">
      <alignment horizontal="center"/>
    </xf>
    <xf numFmtId="0" fontId="5" fillId="14" borderId="3" xfId="0" applyFont="1" applyFill="1" applyBorder="1" applyAlignment="1">
      <alignment horizontal="center"/>
    </xf>
    <xf numFmtId="165" fontId="5" fillId="14" borderId="2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165" fontId="5" fillId="0" borderId="0" xfId="0" applyNumberFormat="1" applyFont="1" applyFill="1" applyAlignment="1">
      <alignment horizontal="center"/>
    </xf>
    <xf numFmtId="168" fontId="5" fillId="0" borderId="0" xfId="0" applyNumberFormat="1" applyFont="1" applyFill="1" applyAlignment="1">
      <alignment horizontal="center"/>
    </xf>
    <xf numFmtId="0" fontId="4" fillId="15" borderId="0" xfId="0" applyNumberFormat="1" applyFont="1" applyFill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66" fontId="5" fillId="13" borderId="0" xfId="0" applyNumberFormat="1" applyFont="1" applyFill="1" applyAlignment="1">
      <alignment horizontal="center"/>
    </xf>
    <xf numFmtId="169" fontId="5" fillId="0" borderId="0" xfId="0" applyNumberFormat="1" applyFont="1" applyFill="1" applyAlignment="1">
      <alignment horizontal="center"/>
    </xf>
    <xf numFmtId="10" fontId="5" fillId="0" borderId="0" xfId="0" applyNumberFormat="1" applyFont="1" applyFill="1" applyAlignment="1">
      <alignment horizontal="center"/>
    </xf>
    <xf numFmtId="0" fontId="5" fillId="16" borderId="0" xfId="0" applyFont="1" applyFill="1" applyBorder="1" applyAlignment="1">
      <alignment horizontal="center"/>
    </xf>
    <xf numFmtId="2" fontId="5" fillId="14" borderId="2" xfId="0" applyNumberFormat="1" applyFont="1" applyFill="1" applyBorder="1" applyAlignment="1">
      <alignment horizontal="center"/>
    </xf>
    <xf numFmtId="2" fontId="4" fillId="15" borderId="0" xfId="0" applyNumberFormat="1" applyFont="1" applyFill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3" fillId="0" borderId="0" xfId="0" applyFont="1"/>
    <xf numFmtId="0" fontId="0" fillId="0" borderId="0" xfId="0" applyAlignment="1"/>
    <xf numFmtId="0" fontId="15" fillId="16" borderId="0" xfId="0" applyFont="1" applyFill="1" applyAlignment="1">
      <alignment horizontal="center"/>
    </xf>
    <xf numFmtId="2" fontId="5" fillId="14" borderId="0" xfId="0" applyNumberFormat="1" applyFont="1" applyFill="1" applyBorder="1" applyAlignment="1">
      <alignment horizontal="center"/>
    </xf>
    <xf numFmtId="0" fontId="16" fillId="17" borderId="0" xfId="0" applyFont="1" applyFill="1" applyAlignment="1">
      <alignment horizontal="center"/>
    </xf>
    <xf numFmtId="2" fontId="6" fillId="0" borderId="1" xfId="0" applyNumberFormat="1" applyFont="1" applyBorder="1" applyAlignment="1">
      <alignment horizontal="center"/>
    </xf>
    <xf numFmtId="0" fontId="3" fillId="0" borderId="0" xfId="0" applyFont="1" applyFill="1"/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7" fillId="0" borderId="0" xfId="0" applyFont="1" applyFill="1"/>
    <xf numFmtId="2" fontId="17" fillId="0" borderId="0" xfId="0" applyNumberFormat="1" applyFont="1" applyFill="1"/>
    <xf numFmtId="1" fontId="17" fillId="0" borderId="0" xfId="0" applyNumberFormat="1" applyFont="1" applyFill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3" fillId="0" borderId="0" xfId="0" applyFont="1" applyFill="1" applyAlignment="1">
      <alignment horizontal="right"/>
    </xf>
    <xf numFmtId="1" fontId="3" fillId="0" borderId="0" xfId="0" applyNumberFormat="1" applyFont="1" applyFill="1" applyAlignment="1">
      <alignment horizontal="center"/>
    </xf>
    <xf numFmtId="2" fontId="3" fillId="0" borderId="0" xfId="0" applyNumberFormat="1" applyFont="1" applyFill="1"/>
    <xf numFmtId="165" fontId="3" fillId="0" borderId="0" xfId="0" applyNumberFormat="1" applyFont="1" applyFill="1"/>
    <xf numFmtId="1" fontId="3" fillId="0" borderId="0" xfId="0" applyNumberFormat="1" applyFont="1" applyFill="1"/>
    <xf numFmtId="0" fontId="3" fillId="0" borderId="0" xfId="0" applyFont="1" applyFill="1" applyAlignment="1">
      <alignment horizontal="left"/>
    </xf>
    <xf numFmtId="0" fontId="3" fillId="0" borderId="0" xfId="0" applyFont="1" applyAlignment="1"/>
    <xf numFmtId="2" fontId="17" fillId="0" borderId="0" xfId="0" applyNumberFormat="1" applyFont="1" applyFill="1" applyAlignment="1">
      <alignment horizontal="center"/>
    </xf>
    <xf numFmtId="164" fontId="0" fillId="0" borderId="0" xfId="0" applyNumberFormat="1"/>
    <xf numFmtId="165" fontId="0" fillId="0" borderId="0" xfId="0" applyNumberFormat="1"/>
    <xf numFmtId="165" fontId="3" fillId="0" borderId="0" xfId="0" applyNumberFormat="1" applyFont="1"/>
    <xf numFmtId="0" fontId="17" fillId="0" borderId="0" xfId="0" applyFont="1" applyFill="1" applyAlignment="1">
      <alignment horizontal="center"/>
    </xf>
    <xf numFmtId="1" fontId="5" fillId="0" borderId="1" xfId="0" applyNumberFormat="1" applyFont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4" fillId="0" borderId="0" xfId="0" applyNumberFormat="1" applyFont="1" applyFill="1" applyAlignment="1">
      <alignment horizontal="center"/>
    </xf>
    <xf numFmtId="170" fontId="4" fillId="0" borderId="0" xfId="0" applyNumberFormat="1" applyFont="1"/>
    <xf numFmtId="0" fontId="19" fillId="18" borderId="0" xfId="0" applyFont="1" applyFill="1" applyAlignment="1">
      <alignment horizontal="center"/>
    </xf>
    <xf numFmtId="165" fontId="17" fillId="0" borderId="0" xfId="0" applyNumberFormat="1" applyFont="1" applyFill="1"/>
    <xf numFmtId="0" fontId="20" fillId="0" borderId="0" xfId="0" applyFont="1" applyAlignment="1">
      <alignment horizontal="left"/>
    </xf>
    <xf numFmtId="165" fontId="21" fillId="19" borderId="0" xfId="0" applyNumberFormat="1" applyFont="1" applyFill="1"/>
    <xf numFmtId="0" fontId="4" fillId="15" borderId="0" xfId="0" applyFont="1" applyFill="1" applyBorder="1" applyAlignment="1">
      <alignment horizontal="center"/>
    </xf>
    <xf numFmtId="165" fontId="4" fillId="15" borderId="0" xfId="0" applyNumberFormat="1" applyFont="1" applyFill="1" applyBorder="1" applyAlignment="1">
      <alignment horizontal="center"/>
    </xf>
    <xf numFmtId="2" fontId="4" fillId="15" borderId="0" xfId="0" applyNumberFormat="1" applyFont="1" applyFill="1" applyBorder="1" applyAlignment="1">
      <alignment horizontal="center"/>
    </xf>
    <xf numFmtId="2" fontId="17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" fontId="3" fillId="0" borderId="0" xfId="0" applyNumberFormat="1" applyFont="1"/>
    <xf numFmtId="0" fontId="17" fillId="0" borderId="0" xfId="0" applyFont="1" applyAlignment="1">
      <alignment horizontal="center"/>
    </xf>
    <xf numFmtId="1" fontId="0" fillId="18" borderId="0" xfId="0" applyNumberFormat="1" applyFill="1" applyAlignment="1">
      <alignment horizontal="center"/>
    </xf>
    <xf numFmtId="2" fontId="17" fillId="19" borderId="0" xfId="0" applyNumberFormat="1" applyFont="1" applyFill="1"/>
    <xf numFmtId="2" fontId="17" fillId="20" borderId="0" xfId="0" applyNumberFormat="1" applyFont="1" applyFill="1"/>
    <xf numFmtId="0" fontId="17" fillId="20" borderId="0" xfId="0" applyFont="1" applyFill="1"/>
    <xf numFmtId="1" fontId="17" fillId="18" borderId="0" xfId="0" applyNumberFormat="1" applyFont="1" applyFill="1"/>
    <xf numFmtId="0" fontId="3" fillId="0" borderId="0" xfId="3"/>
    <xf numFmtId="2" fontId="3" fillId="19" borderId="0" xfId="0" applyNumberFormat="1" applyFont="1" applyFill="1"/>
    <xf numFmtId="2" fontId="3" fillId="20" borderId="0" xfId="0" applyNumberFormat="1" applyFont="1" applyFill="1"/>
    <xf numFmtId="1" fontId="3" fillId="18" borderId="0" xfId="0" applyNumberFormat="1" applyFont="1" applyFill="1"/>
    <xf numFmtId="2" fontId="3" fillId="0" borderId="0" xfId="0" applyNumberFormat="1" applyFont="1"/>
    <xf numFmtId="0" fontId="3" fillId="20" borderId="0" xfId="0" applyFont="1" applyFill="1"/>
    <xf numFmtId="171" fontId="17" fillId="21" borderId="0" xfId="0" applyNumberFormat="1" applyFont="1" applyFill="1" applyAlignment="1">
      <alignment horizontal="center"/>
    </xf>
    <xf numFmtId="1" fontId="17" fillId="21" borderId="0" xfId="0" applyNumberFormat="1" applyFont="1" applyFill="1" applyAlignment="1">
      <alignment horizontal="right"/>
    </xf>
    <xf numFmtId="171" fontId="17" fillId="21" borderId="0" xfId="0" applyNumberFormat="1" applyFont="1" applyFill="1" applyAlignment="1">
      <alignment horizontal="right"/>
    </xf>
    <xf numFmtId="1" fontId="3" fillId="21" borderId="0" xfId="0" applyNumberFormat="1" applyFont="1" applyFill="1" applyAlignment="1">
      <alignment horizontal="right"/>
    </xf>
    <xf numFmtId="171" fontId="3" fillId="21" borderId="0" xfId="0" applyNumberFormat="1" applyFont="1" applyFill="1" applyAlignment="1">
      <alignment horizontal="right"/>
    </xf>
    <xf numFmtId="165" fontId="4" fillId="0" borderId="0" xfId="0" applyNumberFormat="1" applyFont="1"/>
    <xf numFmtId="0" fontId="5" fillId="0" borderId="0" xfId="0" applyFont="1"/>
    <xf numFmtId="0" fontId="6" fillId="0" borderId="0" xfId="0" applyFont="1" applyBorder="1" applyAlignment="1">
      <alignment horizontal="center"/>
    </xf>
    <xf numFmtId="1" fontId="0" fillId="0" borderId="0" xfId="0" applyNumberFormat="1"/>
    <xf numFmtId="166" fontId="5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1" fontId="4" fillId="0" borderId="0" xfId="0" applyNumberFormat="1" applyFont="1"/>
    <xf numFmtId="172" fontId="4" fillId="0" borderId="0" xfId="0" applyNumberFormat="1" applyFont="1" applyAlignment="1">
      <alignment horizontal="center"/>
    </xf>
    <xf numFmtId="0" fontId="17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7" fillId="20" borderId="0" xfId="0" applyFont="1" applyFill="1" applyAlignment="1">
      <alignment horizontal="center"/>
    </xf>
    <xf numFmtId="0" fontId="0" fillId="20" borderId="0" xfId="0" applyFill="1" applyAlignment="1">
      <alignment horizontal="center"/>
    </xf>
    <xf numFmtId="0" fontId="17" fillId="0" borderId="0" xfId="0" applyFont="1" applyAlignment="1">
      <alignment horizontal="center"/>
    </xf>
    <xf numFmtId="0" fontId="0" fillId="0" borderId="0" xfId="0" applyAlignment="1"/>
  </cellXfs>
  <cellStyles count="9">
    <cellStyle name="Currency" xfId="1" builtinId="4"/>
    <cellStyle name="Normal" xfId="0" builtinId="0"/>
    <cellStyle name="Normal 2" xfId="3"/>
    <cellStyle name="Normal 3" xfId="4"/>
    <cellStyle name="Normal 4" xfId="5"/>
    <cellStyle name="Normal 5" xfId="6"/>
    <cellStyle name="Normal 6" xfId="7"/>
    <cellStyle name="Normal 7" xfId="8"/>
    <cellStyle name="Percent" xfId="2" builtinId="5"/>
  </cellStyles>
  <dxfs count="1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QuickProjec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tters"/>
      <sheetName val="Pitchers"/>
      <sheetName val="WAR"/>
      <sheetName val="Bios"/>
      <sheetName val="Prospects"/>
      <sheetName val="Teams"/>
      <sheetName val="DPV"/>
      <sheetName val="PitchHitProj"/>
      <sheetName val="PitchHit"/>
      <sheetName val="Age"/>
      <sheetName val="Questions"/>
      <sheetName val="Velo"/>
      <sheetName val="HitID"/>
      <sheetName val="HitCareer"/>
      <sheetName val="PitchCareer"/>
      <sheetName val="DHPH"/>
      <sheetName val="FGNames"/>
    </sheetNames>
    <sheetDataSet>
      <sheetData sheetId="0">
        <row r="1">
          <cell r="A1" t="str">
            <v>ID</v>
          </cell>
          <cell r="C1" t="str">
            <v>Player</v>
          </cell>
          <cell r="AF1" t="str">
            <v>pABR</v>
          </cell>
          <cell r="AN1" t="str">
            <v>PAProj</v>
          </cell>
          <cell r="AP1" t="str">
            <v>ABRWeight</v>
          </cell>
          <cell r="AV1">
            <v>0.26707818930041155</v>
          </cell>
          <cell r="AW1" t="str">
            <v>1B</v>
          </cell>
          <cell r="AX1" t="str">
            <v>INF</v>
          </cell>
          <cell r="AY1" t="str">
            <v>OF</v>
          </cell>
          <cell r="AZ1" t="str">
            <v>MLBDef</v>
          </cell>
          <cell r="BG1" t="str">
            <v>Shaping%</v>
          </cell>
          <cell r="BJ1" t="str">
            <v>EBRDiff</v>
          </cell>
          <cell r="CF1" t="str">
            <v>AggM</v>
          </cell>
          <cell r="CV1" t="str">
            <v>Age</v>
          </cell>
          <cell r="DA1" t="str">
            <v>Seasons</v>
          </cell>
          <cell r="ER1" t="str">
            <v>RawPAProj</v>
          </cell>
        </row>
        <row r="2">
          <cell r="A2">
            <v>110029</v>
          </cell>
          <cell r="C2" t="str">
            <v>Abreu, Bobby</v>
          </cell>
          <cell r="AF2" t="e">
            <v>#VALUE!</v>
          </cell>
          <cell r="AN2" t="e">
            <v>#VALUE!</v>
          </cell>
          <cell r="AP2" t="e">
            <v>#VALUE!</v>
          </cell>
          <cell r="AV2" t="str">
            <v>RF</v>
          </cell>
          <cell r="AW2">
            <v>-11</v>
          </cell>
          <cell r="AX2">
            <v>-16</v>
          </cell>
          <cell r="AY2">
            <v>-8.5688342448055899</v>
          </cell>
          <cell r="AZ2">
            <v>-8.5688342448055899</v>
          </cell>
          <cell r="BG2" t="e">
            <v>#VALUE!</v>
          </cell>
          <cell r="BJ2">
            <v>0</v>
          </cell>
          <cell r="CF2">
            <v>0</v>
          </cell>
          <cell r="CV2">
            <v>42.291666666666664</v>
          </cell>
          <cell r="DA2">
            <v>6.19</v>
          </cell>
          <cell r="ER2" t="e">
            <v>#VALUE!</v>
          </cell>
        </row>
        <row r="3">
          <cell r="A3">
            <v>114739</v>
          </cell>
          <cell r="C3" t="str">
            <v>Giambi, Jason</v>
          </cell>
          <cell r="AF3">
            <v>0.2521761395181209</v>
          </cell>
          <cell r="AN3">
            <v>22.198186666666665</v>
          </cell>
          <cell r="AP3">
            <v>6.6965118616891389E-2</v>
          </cell>
          <cell r="AV3" t="str">
            <v>1B</v>
          </cell>
          <cell r="AW3">
            <v>-15.112762237762238</v>
          </cell>
          <cell r="AX3">
            <v>-16</v>
          </cell>
          <cell r="AY3">
            <v>-15.112762237762238</v>
          </cell>
          <cell r="AZ3">
            <v>-15.112762237762238</v>
          </cell>
          <cell r="BG3">
            <v>1.1365817229251292</v>
          </cell>
          <cell r="BJ3">
            <v>-4.7529716601472732E-2</v>
          </cell>
          <cell r="CF3">
            <v>0.84171266102211673</v>
          </cell>
          <cell r="CV3">
            <v>45.458333333333336</v>
          </cell>
          <cell r="DA3">
            <v>3.3333333333333335</v>
          </cell>
          <cell r="ER3">
            <v>55.495466666666658</v>
          </cell>
        </row>
        <row r="4">
          <cell r="A4">
            <v>116338</v>
          </cell>
          <cell r="C4" t="str">
            <v>Hunter, Torii</v>
          </cell>
          <cell r="AF4">
            <v>0.25126303907284675</v>
          </cell>
          <cell r="AN4">
            <v>158.33728000000002</v>
          </cell>
          <cell r="AP4">
            <v>0.49594183802331465</v>
          </cell>
          <cell r="AV4" t="str">
            <v>RF</v>
          </cell>
          <cell r="AW4">
            <v>-11</v>
          </cell>
          <cell r="AX4">
            <v>-16</v>
          </cell>
          <cell r="AY4">
            <v>-17.226842259059715</v>
          </cell>
          <cell r="AZ4">
            <v>-17.226842259059715</v>
          </cell>
          <cell r="BG4">
            <v>1.1214860281515537</v>
          </cell>
          <cell r="BJ4">
            <v>2.3929263556659726E-4</v>
          </cell>
          <cell r="CF4">
            <v>1.0000000000000002</v>
          </cell>
          <cell r="CV4">
            <v>40.958333333333336</v>
          </cell>
          <cell r="DA4">
            <v>9.08</v>
          </cell>
          <cell r="ER4">
            <v>395.84320000000002</v>
          </cell>
        </row>
        <row r="5">
          <cell r="A5">
            <v>116380</v>
          </cell>
          <cell r="C5" t="str">
            <v>Ibanez, Raul</v>
          </cell>
          <cell r="AF5">
            <v>0.25764756118116161</v>
          </cell>
          <cell r="AN5">
            <v>104.53716936646822</v>
          </cell>
          <cell r="AP5">
            <v>0.18227370194696485</v>
          </cell>
          <cell r="AV5" t="str">
            <v>LF</v>
          </cell>
          <cell r="AW5">
            <v>-12.292510814998813</v>
          </cell>
          <cell r="AX5">
            <v>-12.292510814998813</v>
          </cell>
          <cell r="AY5">
            <v>-12.222670962896544</v>
          </cell>
          <cell r="AZ5">
            <v>-12.222670962896544</v>
          </cell>
          <cell r="BG5">
            <v>0.67205004259760215</v>
          </cell>
          <cell r="BJ5">
            <v>-3.8287886422018746E-2</v>
          </cell>
          <cell r="CF5">
            <v>1.0000000000000002</v>
          </cell>
          <cell r="CV5">
            <v>44.041666666666664</v>
          </cell>
          <cell r="DA5">
            <v>7.2</v>
          </cell>
          <cell r="ER5">
            <v>193.53280000000004</v>
          </cell>
        </row>
        <row r="6">
          <cell r="A6">
            <v>116539</v>
          </cell>
          <cell r="C6" t="str">
            <v>Jeter, Derek</v>
          </cell>
          <cell r="AF6">
            <v>0.22247492820646259</v>
          </cell>
          <cell r="AN6">
            <v>118.33841777777782</v>
          </cell>
          <cell r="AP6">
            <v>0.26941647754816922</v>
          </cell>
          <cell r="AV6" t="str">
            <v>SS</v>
          </cell>
          <cell r="AW6">
            <v>-11</v>
          </cell>
          <cell r="AX6">
            <v>-4.2076059812593991</v>
          </cell>
          <cell r="AY6">
            <v>-7</v>
          </cell>
          <cell r="AZ6">
            <v>-4.2076059812593991</v>
          </cell>
          <cell r="BG6">
            <v>1.198771938923191</v>
          </cell>
          <cell r="BJ6">
            <v>4.1407687281542075E-3</v>
          </cell>
          <cell r="CF6">
            <v>0.99218494493396447</v>
          </cell>
          <cell r="CV6">
            <v>42.041666666666664</v>
          </cell>
          <cell r="DA6">
            <v>8.1516666666666673</v>
          </cell>
          <cell r="ER6">
            <v>295.84604444444454</v>
          </cell>
        </row>
        <row r="7">
          <cell r="A7">
            <v>117244</v>
          </cell>
          <cell r="C7" t="str">
            <v>Konerko, Paul</v>
          </cell>
          <cell r="AF7">
            <v>0.23772830040305332</v>
          </cell>
          <cell r="AN7">
            <v>84.033848888888912</v>
          </cell>
          <cell r="AP7">
            <v>0.16148187283496751</v>
          </cell>
          <cell r="AV7" t="str">
            <v>1B</v>
          </cell>
          <cell r="AW7">
            <v>-13.442329783577097</v>
          </cell>
          <cell r="AX7">
            <v>-13.442329783577097</v>
          </cell>
          <cell r="AY7">
            <v>-13.442329783577097</v>
          </cell>
          <cell r="AZ7">
            <v>-13.442329783577097</v>
          </cell>
          <cell r="BG7">
            <v>0.8700383031570027</v>
          </cell>
          <cell r="BJ7">
            <v>-2.3979032897784601E-2</v>
          </cell>
          <cell r="CF7">
            <v>0.99121156928903487</v>
          </cell>
          <cell r="CV7">
            <v>40.291666666666664</v>
          </cell>
          <cell r="DA7">
            <v>7.3049999999999997</v>
          </cell>
          <cell r="ER7">
            <v>210.08462222222227</v>
          </cell>
        </row>
        <row r="8">
          <cell r="A8">
            <v>120074</v>
          </cell>
          <cell r="C8" t="str">
            <v>Ortiz, David</v>
          </cell>
          <cell r="AF8">
            <v>0.31847205106081461</v>
          </cell>
          <cell r="AN8">
            <v>463.90251851851849</v>
          </cell>
          <cell r="AP8">
            <v>0.63489295354037711</v>
          </cell>
          <cell r="AV8" t="str">
            <v>1B</v>
          </cell>
          <cell r="AW8">
            <v>-15.759575429827311</v>
          </cell>
          <cell r="AX8">
            <v>-15.759575429827311</v>
          </cell>
          <cell r="AY8">
            <v>-15.759575429827311</v>
          </cell>
          <cell r="AZ8">
            <v>-15.759575429827311</v>
          </cell>
          <cell r="BG8">
            <v>0.91067637571837912</v>
          </cell>
          <cell r="BJ8">
            <v>-1.4694570810341586E-2</v>
          </cell>
          <cell r="CF8">
            <v>0.99859518264518743</v>
          </cell>
          <cell r="CV8">
            <v>40.625</v>
          </cell>
          <cell r="DA8">
            <v>9.4166666666666661</v>
          </cell>
          <cell r="ER8">
            <v>463.90251851851849</v>
          </cell>
        </row>
        <row r="9">
          <cell r="A9">
            <v>120903</v>
          </cell>
          <cell r="C9" t="str">
            <v>Ramirez, Manny</v>
          </cell>
          <cell r="AF9">
            <v>0.20862063239575393</v>
          </cell>
          <cell r="AN9">
            <v>19.722192592592606</v>
          </cell>
          <cell r="AP9">
            <v>3.5199740483895181E-2</v>
          </cell>
          <cell r="AV9" t="str">
            <v>LF</v>
          </cell>
          <cell r="AW9">
            <v>-29.485236603008417</v>
          </cell>
          <cell r="AX9">
            <v>-66.927449999999993</v>
          </cell>
          <cell r="AY9">
            <v>-50.373353835786574</v>
          </cell>
          <cell r="AZ9">
            <v>-29.485236603008417</v>
          </cell>
          <cell r="BG9">
            <v>0.86081132097506963</v>
          </cell>
          <cell r="BJ9">
            <v>-3.2484979801042082E-3</v>
          </cell>
          <cell r="CF9">
            <v>0</v>
          </cell>
          <cell r="CV9">
            <v>44.125</v>
          </cell>
          <cell r="DA9">
            <v>0</v>
          </cell>
          <cell r="ER9">
            <v>49.305481481481507</v>
          </cell>
        </row>
        <row r="10">
          <cell r="A10">
            <v>121347</v>
          </cell>
          <cell r="C10" t="str">
            <v>Rodriguez, Alex</v>
          </cell>
          <cell r="AF10">
            <v>0.27257983982996747</v>
          </cell>
          <cell r="AN10">
            <v>247.6370533028321</v>
          </cell>
          <cell r="AP10">
            <v>0.43117456221698502</v>
          </cell>
          <cell r="AV10" t="str">
            <v>3B</v>
          </cell>
          <cell r="AW10">
            <v>-15.227740073146538</v>
          </cell>
          <cell r="AX10">
            <v>-13.644015460220636</v>
          </cell>
          <cell r="AY10">
            <v>-15.227740073146538</v>
          </cell>
          <cell r="AZ10">
            <v>-13.644015460220636</v>
          </cell>
          <cell r="BG10">
            <v>1.2647551805836716</v>
          </cell>
          <cell r="BJ10">
            <v>-1.4655912263200458E-2</v>
          </cell>
          <cell r="CF10">
            <v>0.98081358928863238</v>
          </cell>
          <cell r="CV10">
            <v>40.958333333333336</v>
          </cell>
          <cell r="DA10">
            <v>7.3883333333333336</v>
          </cell>
          <cell r="ER10">
            <v>323.23614814814812</v>
          </cell>
        </row>
        <row r="11">
          <cell r="A11">
            <v>123173</v>
          </cell>
          <cell r="C11" t="str">
            <v>Tejada, Miguel</v>
          </cell>
          <cell r="AF11">
            <v>0.23158706157374281</v>
          </cell>
          <cell r="AN11">
            <v>23.609825115449542</v>
          </cell>
          <cell r="AP11">
            <v>2.6579784156371689E-2</v>
          </cell>
          <cell r="AV11" t="str">
            <v>3B</v>
          </cell>
          <cell r="AW11">
            <v>-11.005754528180335</v>
          </cell>
          <cell r="AX11">
            <v>1.8129074996399837</v>
          </cell>
          <cell r="AY11">
            <v>-11.005754528180335</v>
          </cell>
          <cell r="AZ11">
            <v>1.8129074996399837</v>
          </cell>
          <cell r="BG11">
            <v>0.70227187011454184</v>
          </cell>
          <cell r="BJ11">
            <v>3.237041844733602E-2</v>
          </cell>
          <cell r="CF11">
            <v>0.77419508056069941</v>
          </cell>
          <cell r="CV11">
            <v>42.125</v>
          </cell>
          <cell r="DA11">
            <v>5.1633333333333331</v>
          </cell>
          <cell r="ER11">
            <v>48.831881481481489</v>
          </cell>
        </row>
        <row r="12">
          <cell r="A12">
            <v>133380</v>
          </cell>
          <cell r="C12" t="str">
            <v>Ramirez, Aramis</v>
          </cell>
          <cell r="AF12">
            <v>0.25288233519078024</v>
          </cell>
          <cell r="AN12">
            <v>245.45639516948822</v>
          </cell>
          <cell r="AP12">
            <v>0.45015120563184075</v>
          </cell>
          <cell r="AV12" t="str">
            <v>3B</v>
          </cell>
          <cell r="AW12">
            <v>-11.427392657728396</v>
          </cell>
          <cell r="AX12">
            <v>-6.3333513981490288</v>
          </cell>
          <cell r="AY12">
            <v>-11.427392657728396</v>
          </cell>
          <cell r="AZ12">
            <v>-6.3333513981490288</v>
          </cell>
          <cell r="BG12">
            <v>0.84685325810209222</v>
          </cell>
          <cell r="BJ12">
            <v>-7.9921810162157433E-3</v>
          </cell>
          <cell r="CF12">
            <v>0.99364017757181622</v>
          </cell>
          <cell r="CV12">
            <v>38.041666666666664</v>
          </cell>
          <cell r="DA12">
            <v>7.8433333333333337</v>
          </cell>
          <cell r="ER12">
            <v>390.53760000000005</v>
          </cell>
        </row>
        <row r="13">
          <cell r="A13">
            <v>134181</v>
          </cell>
          <cell r="C13" t="str">
            <v>Beltre, Adrian</v>
          </cell>
          <cell r="AF13">
            <v>0.279460874398754</v>
          </cell>
          <cell r="AN13">
            <v>522.4838518518518</v>
          </cell>
          <cell r="AP13">
            <v>0.65540020718494363</v>
          </cell>
          <cell r="AV13" t="str">
            <v>3B</v>
          </cell>
          <cell r="AW13">
            <v>-11</v>
          </cell>
          <cell r="AX13">
            <v>4.0761251910716423</v>
          </cell>
          <cell r="AY13">
            <v>-7</v>
          </cell>
          <cell r="AZ13">
            <v>4.0761251910716423</v>
          </cell>
          <cell r="BG13">
            <v>0.86602426358340301</v>
          </cell>
          <cell r="BJ13">
            <v>2.7559387535832763E-4</v>
          </cell>
          <cell r="CF13">
            <v>1.0000000000000002</v>
          </cell>
          <cell r="CV13">
            <v>37.208333333333336</v>
          </cell>
          <cell r="DA13">
            <v>9.91</v>
          </cell>
          <cell r="ER13">
            <v>522.4838518518518</v>
          </cell>
        </row>
        <row r="14">
          <cell r="A14">
            <v>136460</v>
          </cell>
          <cell r="C14" t="str">
            <v>Gonzalez, Alex</v>
          </cell>
          <cell r="AF14">
            <v>0.23314474057362661</v>
          </cell>
          <cell r="AN14">
            <v>35.003575625111601</v>
          </cell>
          <cell r="AP14">
            <v>3.0937796059568701E-2</v>
          </cell>
          <cell r="AV14" t="str">
            <v>SS</v>
          </cell>
          <cell r="AW14">
            <v>-11.114693453925689</v>
          </cell>
          <cell r="AX14">
            <v>0.11245337774019326</v>
          </cell>
          <cell r="AY14">
            <v>-11.114693453925689</v>
          </cell>
          <cell r="AZ14">
            <v>0.11245337774019326</v>
          </cell>
          <cell r="BG14">
            <v>0.62961833777481169</v>
          </cell>
          <cell r="BJ14">
            <v>-4.3248953250783505E-2</v>
          </cell>
          <cell r="CF14">
            <v>1.0000000000000002</v>
          </cell>
          <cell r="CV14">
            <v>39.375</v>
          </cell>
          <cell r="DA14">
            <v>3.8849999999999998</v>
          </cell>
          <cell r="ER14">
            <v>75.908148148148143</v>
          </cell>
        </row>
        <row r="15">
          <cell r="A15">
            <v>136767</v>
          </cell>
          <cell r="C15" t="str">
            <v>Chavez, Eric</v>
          </cell>
          <cell r="AF15">
            <v>0.26464758317208126</v>
          </cell>
          <cell r="AN15">
            <v>126.32450370370375</v>
          </cell>
          <cell r="AP15">
            <v>6.9860107533334007E-2</v>
          </cell>
          <cell r="AV15" t="str">
            <v>3B</v>
          </cell>
          <cell r="AW15">
            <v>-10.981376682921725</v>
          </cell>
          <cell r="AX15">
            <v>-0.33232428321547536</v>
          </cell>
          <cell r="AY15">
            <v>-10.981376682921725</v>
          </cell>
          <cell r="AZ15">
            <v>-0.33232428321547536</v>
          </cell>
          <cell r="BG15">
            <v>0.98358593098088587</v>
          </cell>
          <cell r="BJ15">
            <v>1.2323817057910077E-4</v>
          </cell>
          <cell r="CF15">
            <v>0.96323566725205478</v>
          </cell>
          <cell r="CV15">
            <v>38.541666666666664</v>
          </cell>
          <cell r="DA15">
            <v>2.4166666666666665</v>
          </cell>
          <cell r="ER15">
            <v>126.32450370370375</v>
          </cell>
        </row>
        <row r="16">
          <cell r="A16">
            <v>136860</v>
          </cell>
          <cell r="C16" t="str">
            <v>Beltran, Carlos</v>
          </cell>
          <cell r="AF16">
            <v>0.27207120894377101</v>
          </cell>
          <cell r="AN16">
            <v>297.44459635153123</v>
          </cell>
          <cell r="AP16">
            <v>0.59607863364671332</v>
          </cell>
          <cell r="AV16" t="str">
            <v>RF</v>
          </cell>
          <cell r="AW16">
            <v>-11.973793224984385</v>
          </cell>
          <cell r="AX16">
            <v>-11.973793224984385</v>
          </cell>
          <cell r="AY16">
            <v>-17.411150190025321</v>
          </cell>
          <cell r="AZ16">
            <v>-17.36668647876207</v>
          </cell>
          <cell r="BG16">
            <v>1.2127701166213014</v>
          </cell>
          <cell r="BJ16">
            <v>1.4161272298264678E-2</v>
          </cell>
          <cell r="CF16">
            <v>0.99530224046942672</v>
          </cell>
          <cell r="CV16">
            <v>39.208333333333336</v>
          </cell>
          <cell r="DA16">
            <v>8.6433333333333326</v>
          </cell>
          <cell r="ER16">
            <v>459.34162962962961</v>
          </cell>
        </row>
        <row r="17">
          <cell r="A17">
            <v>137140</v>
          </cell>
          <cell r="C17" t="str">
            <v>Branyan, Russell</v>
          </cell>
          <cell r="AF17">
            <v>0.2274342539667967</v>
          </cell>
          <cell r="AN17">
            <v>15.812977777777787</v>
          </cell>
          <cell r="AP17">
            <v>5.1151710959137509E-3</v>
          </cell>
          <cell r="AV17" t="str">
            <v>1B</v>
          </cell>
          <cell r="AW17">
            <v>-20.361882076936773</v>
          </cell>
          <cell r="AX17">
            <v>-47.08455</v>
          </cell>
          <cell r="AY17">
            <v>-35.813898558377993</v>
          </cell>
          <cell r="AZ17">
            <v>-20.361882076936773</v>
          </cell>
          <cell r="BG17">
            <v>1.1981309121043318</v>
          </cell>
          <cell r="BJ17">
            <v>5.5439127729658477E-2</v>
          </cell>
          <cell r="CF17">
            <v>0</v>
          </cell>
          <cell r="CV17">
            <v>40.541666666666664</v>
          </cell>
          <cell r="DA17">
            <v>0</v>
          </cell>
          <cell r="ER17">
            <v>39.532444444444465</v>
          </cell>
        </row>
        <row r="18">
          <cell r="A18">
            <v>150029</v>
          </cell>
          <cell r="C18" t="str">
            <v>Werth, Jayson</v>
          </cell>
          <cell r="AF18">
            <v>0.27219545347742047</v>
          </cell>
          <cell r="AN18">
            <v>321.50114995823202</v>
          </cell>
          <cell r="AP18">
            <v>0.59648623116926691</v>
          </cell>
          <cell r="AV18" t="str">
            <v>LF</v>
          </cell>
          <cell r="AW18">
            <v>-11</v>
          </cell>
          <cell r="AX18">
            <v>-16</v>
          </cell>
          <cell r="AY18">
            <v>-15.81743362408397</v>
          </cell>
          <cell r="AZ18">
            <v>-15.81743362408397</v>
          </cell>
          <cell r="BG18">
            <v>1.1239506166113615</v>
          </cell>
          <cell r="BJ18">
            <v>-4.8836002352456061E-3</v>
          </cell>
          <cell r="CF18">
            <v>0.96630182855367885</v>
          </cell>
          <cell r="CV18">
            <v>37.125</v>
          </cell>
          <cell r="DA18">
            <v>8.4766666666666666</v>
          </cell>
          <cell r="ER18">
            <v>462.41066666666666</v>
          </cell>
        </row>
        <row r="19">
          <cell r="A19">
            <v>150040</v>
          </cell>
          <cell r="C19" t="str">
            <v>Molina, Jose</v>
          </cell>
          <cell r="AF19">
            <v>0.20073046488178509</v>
          </cell>
          <cell r="AN19">
            <v>61.926162962962977</v>
          </cell>
          <cell r="AP19">
            <v>0.1474281179330505</v>
          </cell>
          <cell r="AV19" t="str">
            <v>C</v>
          </cell>
          <cell r="AW19">
            <v>-11</v>
          </cell>
          <cell r="AX19">
            <v>-16</v>
          </cell>
          <cell r="AY19">
            <v>-11</v>
          </cell>
          <cell r="AZ19">
            <v>16.320576511337652</v>
          </cell>
          <cell r="BG19">
            <v>0.7459112360618424</v>
          </cell>
          <cell r="BJ19">
            <v>-1.2272001197633765E-2</v>
          </cell>
          <cell r="CF19">
            <v>1.0000000000000002</v>
          </cell>
          <cell r="CV19">
            <v>41.041666666666664</v>
          </cell>
          <cell r="DA19">
            <v>3.1033333333333335</v>
          </cell>
          <cell r="ER19">
            <v>154.81540740740743</v>
          </cell>
        </row>
        <row r="20">
          <cell r="A20">
            <v>150093</v>
          </cell>
          <cell r="C20" t="str">
            <v>Soriano, Alfonso</v>
          </cell>
          <cell r="AF20">
            <v>0.2470553758913886</v>
          </cell>
          <cell r="AN20">
            <v>91.035638518518525</v>
          </cell>
          <cell r="AP20">
            <v>0.17637565670748112</v>
          </cell>
          <cell r="AV20" t="str">
            <v>LF</v>
          </cell>
          <cell r="AW20">
            <v>-11.49196649272178</v>
          </cell>
          <cell r="AX20">
            <v>-16</v>
          </cell>
          <cell r="AY20">
            <v>-10.681481053540075</v>
          </cell>
          <cell r="AZ20">
            <v>-10.681481053540075</v>
          </cell>
          <cell r="BG20">
            <v>0.59696390215563255</v>
          </cell>
          <cell r="BJ20">
            <v>-1.9906613573305518E-2</v>
          </cell>
          <cell r="CF20">
            <v>1.0000000000000002</v>
          </cell>
          <cell r="CV20">
            <v>40.458333333333336</v>
          </cell>
          <cell r="DA20">
            <v>6.9616666666666669</v>
          </cell>
          <cell r="ER20">
            <v>227.5890962962963</v>
          </cell>
        </row>
        <row r="21">
          <cell r="A21">
            <v>150212</v>
          </cell>
          <cell r="C21" t="str">
            <v>Cuddyer, Michael</v>
          </cell>
          <cell r="AF21">
            <v>0.25323873206018266</v>
          </cell>
          <cell r="AN21">
            <v>140.82300304334731</v>
          </cell>
          <cell r="AP21">
            <v>0.34489634693428645</v>
          </cell>
          <cell r="AV21" t="str">
            <v>LF</v>
          </cell>
          <cell r="AW21">
            <v>-11.640451890306725</v>
          </cell>
          <cell r="AX21">
            <v>-11.725795974114474</v>
          </cell>
          <cell r="AY21">
            <v>-14.285836677036411</v>
          </cell>
          <cell r="AZ21">
            <v>-12.081185219946001</v>
          </cell>
          <cell r="BG21">
            <v>1.1670436794641417</v>
          </cell>
          <cell r="BJ21">
            <v>9.8783007098669946E-3</v>
          </cell>
          <cell r="CF21">
            <v>0.93955317621522838</v>
          </cell>
          <cell r="CV21">
            <v>37.291666666666664</v>
          </cell>
          <cell r="DA21">
            <v>7.2633333333333336</v>
          </cell>
          <cell r="ER21">
            <v>303.03333333333342</v>
          </cell>
        </row>
        <row r="22">
          <cell r="A22">
            <v>150229</v>
          </cell>
          <cell r="C22" t="str">
            <v>Pierzynski, A.J.</v>
          </cell>
          <cell r="AF22">
            <v>0.22874707566912866</v>
          </cell>
          <cell r="AN22">
            <v>114.61397333333335</v>
          </cell>
          <cell r="AP22">
            <v>0.48800383893328036</v>
          </cell>
          <cell r="AV22" t="str">
            <v>C</v>
          </cell>
          <cell r="AW22">
            <v>-11</v>
          </cell>
          <cell r="AX22">
            <v>-16</v>
          </cell>
          <cell r="AY22">
            <v>-11</v>
          </cell>
          <cell r="AZ22">
            <v>-9.502485038063945</v>
          </cell>
          <cell r="BG22">
            <v>1.2154834354133466</v>
          </cell>
          <cell r="BJ22">
            <v>-1.0688725134895135E-2</v>
          </cell>
          <cell r="CF22">
            <v>0.99895971900761649</v>
          </cell>
          <cell r="CV22">
            <v>39.541666666666664</v>
          </cell>
          <cell r="DA22">
            <v>7.8483333333333336</v>
          </cell>
          <cell r="ER22">
            <v>286.53493333333336</v>
          </cell>
        </row>
        <row r="23">
          <cell r="A23">
            <v>150275</v>
          </cell>
          <cell r="C23" t="str">
            <v>Torrealba, Yorvit</v>
          </cell>
          <cell r="AF23">
            <v>0.21827098647459872</v>
          </cell>
          <cell r="AN23">
            <v>28.188397037037038</v>
          </cell>
          <cell r="AP23">
            <v>2.9325891609017947E-2</v>
          </cell>
          <cell r="AV23" t="str">
            <v>C</v>
          </cell>
          <cell r="AW23">
            <v>-11.001800848987193</v>
          </cell>
          <cell r="AX23">
            <v>-11.001800848987193</v>
          </cell>
          <cell r="AY23">
            <v>-11.001800848987193</v>
          </cell>
          <cell r="AZ23">
            <v>-3.7363115162402796</v>
          </cell>
          <cell r="BG23">
            <v>0.69576824820099192</v>
          </cell>
          <cell r="BJ23">
            <v>2.1759576523076025E-3</v>
          </cell>
          <cell r="CF23">
            <v>0.78880930243780889</v>
          </cell>
          <cell r="CV23">
            <v>37.958333333333336</v>
          </cell>
          <cell r="DA23">
            <v>3.57</v>
          </cell>
          <cell r="ER23">
            <v>70.470992592592594</v>
          </cell>
        </row>
        <row r="24">
          <cell r="A24">
            <v>150289</v>
          </cell>
          <cell r="C24" t="str">
            <v>Pena, Carlos</v>
          </cell>
          <cell r="AF24">
            <v>0.23842693467515713</v>
          </cell>
          <cell r="AN24">
            <v>67.70683259259259</v>
          </cell>
          <cell r="AP24">
            <v>0.10056488043613215</v>
          </cell>
          <cell r="AV24" t="str">
            <v>1B</v>
          </cell>
          <cell r="AW24">
            <v>-12.044241534085625</v>
          </cell>
          <cell r="AX24">
            <v>-12.068283846903798</v>
          </cell>
          <cell r="AY24">
            <v>-12.044241534085625</v>
          </cell>
          <cell r="AZ24">
            <v>-12.044241534085625</v>
          </cell>
          <cell r="BG24">
            <v>0.74019329279848955</v>
          </cell>
          <cell r="BJ24">
            <v>-3.2144856243881505E-2</v>
          </cell>
          <cell r="CF24">
            <v>0.64155623751725277</v>
          </cell>
          <cell r="CV24">
            <v>38.125</v>
          </cell>
          <cell r="DA24">
            <v>6.6133333333333333</v>
          </cell>
          <cell r="ER24">
            <v>169.26708148148148</v>
          </cell>
        </row>
        <row r="25">
          <cell r="A25">
            <v>150348</v>
          </cell>
          <cell r="C25" t="str">
            <v>McDonald, John</v>
          </cell>
          <cell r="AF25">
            <v>0.2303679839232817</v>
          </cell>
          <cell r="AN25">
            <v>36.259461690246255</v>
          </cell>
          <cell r="AP25">
            <v>5.2980947447243604E-2</v>
          </cell>
          <cell r="AV25" t="str">
            <v>3B</v>
          </cell>
          <cell r="AW25">
            <v>-11</v>
          </cell>
          <cell r="AX25">
            <v>2.6734985169221916</v>
          </cell>
          <cell r="AY25">
            <v>-7.4989088791891669</v>
          </cell>
          <cell r="AZ25">
            <v>2.6734985169221916</v>
          </cell>
          <cell r="BG25">
            <v>0.92060004740743528</v>
          </cell>
          <cell r="BJ25">
            <v>-2.8157617885554018E-2</v>
          </cell>
          <cell r="CF25">
            <v>0.9278831778100598</v>
          </cell>
          <cell r="CV25">
            <v>41.791666666666664</v>
          </cell>
          <cell r="DA25">
            <v>2.5066666666666668</v>
          </cell>
          <cell r="ER25">
            <v>74.467437037037072</v>
          </cell>
        </row>
        <row r="26">
          <cell r="A26">
            <v>217100</v>
          </cell>
          <cell r="C26" t="str">
            <v>Bloomquist, Willie</v>
          </cell>
          <cell r="AF26">
            <v>0.21652507288330197</v>
          </cell>
          <cell r="AN26">
            <v>55.051140740740749</v>
          </cell>
          <cell r="AP26">
            <v>0.12390295731069827</v>
          </cell>
          <cell r="AV26" t="str">
            <v>SS</v>
          </cell>
          <cell r="AW26">
            <v>-11.359373867081803</v>
          </cell>
          <cell r="AX26">
            <v>0.60141498826265805</v>
          </cell>
          <cell r="AY26">
            <v>-9.3358913729028785</v>
          </cell>
          <cell r="AZ26">
            <v>0.60141498826265805</v>
          </cell>
          <cell r="BG26">
            <v>1.3047257875341187</v>
          </cell>
          <cell r="BJ26">
            <v>5.7586984639539599E-3</v>
          </cell>
          <cell r="CF26">
            <v>0.96529655492702315</v>
          </cell>
          <cell r="CV26">
            <v>38.625</v>
          </cell>
          <cell r="DA26">
            <v>3.5449999999999999</v>
          </cell>
          <cell r="ER26">
            <v>137.62785185185186</v>
          </cell>
        </row>
        <row r="27">
          <cell r="A27">
            <v>276055</v>
          </cell>
          <cell r="C27" t="str">
            <v>Dunn, Adam</v>
          </cell>
          <cell r="AF27">
            <v>0.2805766374027957</v>
          </cell>
          <cell r="AN27">
            <v>325.03894522292495</v>
          </cell>
          <cell r="AP27">
            <v>0.2740673933573482</v>
          </cell>
          <cell r="AV27" t="str">
            <v>1B</v>
          </cell>
          <cell r="AW27">
            <v>-15.041784071021643</v>
          </cell>
          <cell r="AX27">
            <v>-15.041784071021643</v>
          </cell>
          <cell r="AY27">
            <v>-15.025409747685558</v>
          </cell>
          <cell r="AZ27">
            <v>-15.025409747685558</v>
          </cell>
          <cell r="BG27">
            <v>0.86737096050861973</v>
          </cell>
          <cell r="BJ27">
            <v>-2.2079362247652997E-2</v>
          </cell>
          <cell r="CF27">
            <v>1.0000000000000002</v>
          </cell>
          <cell r="CV27">
            <v>36.625</v>
          </cell>
          <cell r="DA27">
            <v>8.1033333333333335</v>
          </cell>
          <cell r="ER27">
            <v>374.56651851851859</v>
          </cell>
        </row>
        <row r="28">
          <cell r="A28">
            <v>276519</v>
          </cell>
          <cell r="C28" t="str">
            <v>Rollins, Jimmy</v>
          </cell>
          <cell r="AF28">
            <v>0.23783070707362014</v>
          </cell>
          <cell r="AN28">
            <v>247.13472561088057</v>
          </cell>
          <cell r="AP28">
            <v>0.55728024224617922</v>
          </cell>
          <cell r="AV28" t="str">
            <v>SS</v>
          </cell>
          <cell r="AW28">
            <v>-11</v>
          </cell>
          <cell r="AX28">
            <v>0.96555528872913388</v>
          </cell>
          <cell r="AY28">
            <v>-7</v>
          </cell>
          <cell r="AZ28">
            <v>0.96555528872913388</v>
          </cell>
          <cell r="BG28">
            <v>0.61008047146228461</v>
          </cell>
          <cell r="BJ28">
            <v>-1.6215206133875573E-3</v>
          </cell>
          <cell r="CF28">
            <v>1.0000000000000002</v>
          </cell>
          <cell r="CV28">
            <v>37.625</v>
          </cell>
          <cell r="DA28">
            <v>9.76</v>
          </cell>
          <cell r="ER28">
            <v>431.65066666666672</v>
          </cell>
        </row>
        <row r="29">
          <cell r="A29">
            <v>279577</v>
          </cell>
          <cell r="C29" t="str">
            <v>Furcal, Rafael</v>
          </cell>
          <cell r="AF29">
            <v>0.20528781023309672</v>
          </cell>
          <cell r="AN29">
            <v>40.752687407407407</v>
          </cell>
          <cell r="AP29">
            <v>5.1713109537532435E-2</v>
          </cell>
          <cell r="AV29" t="str">
            <v>2B</v>
          </cell>
          <cell r="AW29">
            <v>-11</v>
          </cell>
          <cell r="AX29">
            <v>3.1984543011900155</v>
          </cell>
          <cell r="AY29">
            <v>-7</v>
          </cell>
          <cell r="AZ29">
            <v>3.1984543011900155</v>
          </cell>
          <cell r="BG29">
            <v>0.48969335299294703</v>
          </cell>
          <cell r="BJ29">
            <v>3.1009603262887051E-3</v>
          </cell>
          <cell r="CF29">
            <v>3.7237195050663738E-2</v>
          </cell>
          <cell r="CV29">
            <v>38.708333333333336</v>
          </cell>
          <cell r="DA29">
            <v>4.7516666666666669</v>
          </cell>
          <cell r="ER29">
            <v>101.88171851851851</v>
          </cell>
        </row>
        <row r="30">
          <cell r="A30">
            <v>279827</v>
          </cell>
          <cell r="C30" t="str">
            <v>Quintero, Humberto</v>
          </cell>
          <cell r="AF30">
            <v>0.20667216854999221</v>
          </cell>
          <cell r="AN30">
            <v>94.083200000000019</v>
          </cell>
          <cell r="AP30">
            <v>0.22594442206264323</v>
          </cell>
          <cell r="AV30" t="str">
            <v>C</v>
          </cell>
          <cell r="AW30">
            <v>-15.239076713967002</v>
          </cell>
          <cell r="AX30">
            <v>-31.788150000000009</v>
          </cell>
          <cell r="AY30">
            <v>-23.086781579361912</v>
          </cell>
          <cell r="AZ30">
            <v>3.6948141421435263</v>
          </cell>
          <cell r="BG30">
            <v>0.67190982606734084</v>
          </cell>
          <cell r="BJ30">
            <v>3.7171443278566623E-3</v>
          </cell>
          <cell r="CF30">
            <v>4.522085403006286E-2</v>
          </cell>
          <cell r="CV30">
            <v>36.875</v>
          </cell>
          <cell r="DA30">
            <v>2.0699999999999998</v>
          </cell>
          <cell r="ER30">
            <v>235.20800000000003</v>
          </cell>
        </row>
        <row r="31">
          <cell r="A31">
            <v>280061</v>
          </cell>
          <cell r="C31" t="str">
            <v>Miller, Corky</v>
          </cell>
          <cell r="AF31">
            <v>0.20457168840919926</v>
          </cell>
          <cell r="AN31">
            <v>28.086660740740758</v>
          </cell>
          <cell r="AP31">
            <v>4.0090722391729172E-2</v>
          </cell>
          <cell r="AV31" t="str">
            <v>C</v>
          </cell>
          <cell r="AW31">
            <v>-19.947946062992038</v>
          </cell>
          <cell r="AX31">
            <v>-45.87285</v>
          </cell>
          <cell r="AY31">
            <v>-35.563821311869141</v>
          </cell>
          <cell r="AZ31">
            <v>-12.776942008719072</v>
          </cell>
          <cell r="BG31">
            <v>1.2285830243980711</v>
          </cell>
          <cell r="BJ31">
            <v>-2.7897709383613301E-2</v>
          </cell>
          <cell r="CF31">
            <v>9.2305566170698405E-2</v>
          </cell>
          <cell r="CV31">
            <v>40.291666666666664</v>
          </cell>
          <cell r="DA31">
            <v>0.54500000000000004</v>
          </cell>
          <cell r="ER31">
            <v>70.216651851851893</v>
          </cell>
        </row>
        <row r="32">
          <cell r="A32">
            <v>285068</v>
          </cell>
          <cell r="C32" t="str">
            <v>Ransom, Cody</v>
          </cell>
          <cell r="AF32">
            <v>0.21421551269673156</v>
          </cell>
          <cell r="AN32">
            <v>50.394880000000001</v>
          </cell>
          <cell r="AP32">
            <v>0.10582885832967431</v>
          </cell>
          <cell r="AV32" t="str">
            <v>SS</v>
          </cell>
          <cell r="AW32">
            <v>-10.997397543798078</v>
          </cell>
          <cell r="AX32">
            <v>-19.132848452573356</v>
          </cell>
          <cell r="AY32">
            <v>-10.997397543798078</v>
          </cell>
          <cell r="AZ32">
            <v>-18.267046779029474</v>
          </cell>
          <cell r="BG32">
            <v>1.1848048391326409</v>
          </cell>
          <cell r="BJ32">
            <v>-2.5324430579404825E-2</v>
          </cell>
          <cell r="CF32">
            <v>0.13816538467967932</v>
          </cell>
          <cell r="CV32">
            <v>40.375</v>
          </cell>
          <cell r="DA32">
            <v>1.2350000000000001</v>
          </cell>
          <cell r="ER32">
            <v>125.9872</v>
          </cell>
        </row>
        <row r="33">
          <cell r="A33">
            <v>285078</v>
          </cell>
          <cell r="C33" t="str">
            <v>Hamilton, Josh</v>
          </cell>
          <cell r="AF33">
            <v>0.25478523328962166</v>
          </cell>
          <cell r="AN33">
            <v>206.93114298885388</v>
          </cell>
          <cell r="AP33">
            <v>0.32657580134521647</v>
          </cell>
          <cell r="AV33" t="str">
            <v>LF</v>
          </cell>
          <cell r="AW33">
            <v>-11.307959328271398</v>
          </cell>
          <cell r="AX33">
            <v>-16</v>
          </cell>
          <cell r="AY33">
            <v>-8.3255844791162517</v>
          </cell>
          <cell r="AZ33">
            <v>-8.3255844791162517</v>
          </cell>
          <cell r="BG33">
            <v>1.1661293325444131</v>
          </cell>
          <cell r="BJ33">
            <v>7.1092437429259294E-3</v>
          </cell>
          <cell r="CF33">
            <v>0.87303813034173749</v>
          </cell>
          <cell r="CV33">
            <v>35.125</v>
          </cell>
          <cell r="DA33">
            <v>7.25</v>
          </cell>
          <cell r="ER33">
            <v>342.728888888889</v>
          </cell>
        </row>
        <row r="34">
          <cell r="A34">
            <v>294558</v>
          </cell>
          <cell r="C34" t="str">
            <v>Nady, Xavier</v>
          </cell>
          <cell r="AF34">
            <v>0.21779088335814453</v>
          </cell>
          <cell r="AN34">
            <v>78.10432000000003</v>
          </cell>
          <cell r="AP34">
            <v>8.5752073936786077E-2</v>
          </cell>
          <cell r="AV34" t="str">
            <v>LF</v>
          </cell>
          <cell r="AW34">
            <v>-16.08717327314006</v>
          </cell>
          <cell r="AX34">
            <v>-33.943824450702493</v>
          </cell>
          <cell r="AY34">
            <v>-24.456947705570617</v>
          </cell>
          <cell r="AZ34">
            <v>-16.08717327314006</v>
          </cell>
          <cell r="BG34">
            <v>0.99017826312009061</v>
          </cell>
          <cell r="BJ34">
            <v>-7.7752296866830575E-3</v>
          </cell>
          <cell r="CF34">
            <v>0.17411877725723651</v>
          </cell>
          <cell r="CV34">
            <v>37.625</v>
          </cell>
          <cell r="DA34">
            <v>3.14</v>
          </cell>
          <cell r="ER34">
            <v>195.26080000000007</v>
          </cell>
        </row>
        <row r="35">
          <cell r="A35">
            <v>346795</v>
          </cell>
          <cell r="C35" t="str">
            <v>Chavez, Endy</v>
          </cell>
          <cell r="AF35">
            <v>0.22527108175445729</v>
          </cell>
          <cell r="AN35">
            <v>103.35483259259262</v>
          </cell>
          <cell r="AP35">
            <v>0.18402776118245631</v>
          </cell>
          <cell r="AV35" t="str">
            <v>RF</v>
          </cell>
          <cell r="AW35">
            <v>-11</v>
          </cell>
          <cell r="AX35">
            <v>-16</v>
          </cell>
          <cell r="AY35">
            <v>-7.4058980446874259</v>
          </cell>
          <cell r="AZ35">
            <v>-7.4058980446874259</v>
          </cell>
          <cell r="BG35">
            <v>0.89329169611502479</v>
          </cell>
          <cell r="BJ35">
            <v>1.5402912829210288E-2</v>
          </cell>
          <cell r="CF35">
            <v>0.70283775253529401</v>
          </cell>
          <cell r="CV35">
            <v>38.375</v>
          </cell>
          <cell r="DA35">
            <v>2.7083333333333335</v>
          </cell>
          <cell r="ER35">
            <v>258.38708148148152</v>
          </cell>
        </row>
        <row r="36">
          <cell r="A36">
            <v>346857</v>
          </cell>
          <cell r="C36" t="str">
            <v>Punto, Nick</v>
          </cell>
          <cell r="AF36">
            <v>0.23474740910105826</v>
          </cell>
          <cell r="AN36">
            <v>118.73528031601879</v>
          </cell>
          <cell r="AP36">
            <v>0.14209131528595759</v>
          </cell>
          <cell r="AV36" t="str">
            <v>2B</v>
          </cell>
          <cell r="AW36">
            <v>-11</v>
          </cell>
          <cell r="AX36">
            <v>3.9484918458172342</v>
          </cell>
          <cell r="AY36">
            <v>-5.5014457307955587</v>
          </cell>
          <cell r="AZ36">
            <v>3.9484918458172342</v>
          </cell>
          <cell r="BG36">
            <v>0.93437560338214054</v>
          </cell>
          <cell r="BJ36">
            <v>-8.411235660095091E-3</v>
          </cell>
          <cell r="CF36">
            <v>1.0000000000000002</v>
          </cell>
          <cell r="CV36">
            <v>38.625</v>
          </cell>
          <cell r="DA36">
            <v>4.2616666666666667</v>
          </cell>
          <cell r="ER36">
            <v>196.0470518518519</v>
          </cell>
        </row>
        <row r="37">
          <cell r="A37">
            <v>346874</v>
          </cell>
          <cell r="C37" t="str">
            <v>Uribe, Juan</v>
          </cell>
          <cell r="AF37">
            <v>0.24217971192839752</v>
          </cell>
          <cell r="AN37">
            <v>281.48391050749285</v>
          </cell>
          <cell r="AP37">
            <v>0.48707229441326938</v>
          </cell>
          <cell r="AV37" t="str">
            <v>3B</v>
          </cell>
          <cell r="AW37">
            <v>-11.019315932299234</v>
          </cell>
          <cell r="AX37">
            <v>8.2038737712180438</v>
          </cell>
          <cell r="AY37">
            <v>-11.019315932299234</v>
          </cell>
          <cell r="AZ37">
            <v>8.2038737712180438</v>
          </cell>
          <cell r="BG37">
            <v>0.712022647421925</v>
          </cell>
          <cell r="BJ37">
            <v>-3.5621746964883843E-3</v>
          </cell>
          <cell r="CF37">
            <v>0.98982230517301339</v>
          </cell>
          <cell r="CV37">
            <v>37.291666666666664</v>
          </cell>
          <cell r="DA37">
            <v>6.4716666666666667</v>
          </cell>
          <cell r="ER37">
            <v>323.5724444444445</v>
          </cell>
        </row>
        <row r="38">
          <cell r="A38">
            <v>400018</v>
          </cell>
          <cell r="C38" t="str">
            <v>Olivo, Miguel</v>
          </cell>
          <cell r="AF38">
            <v>0.226522436951615</v>
          </cell>
          <cell r="AN38">
            <v>87.391999999999996</v>
          </cell>
          <cell r="AP38">
            <v>0.16341293827830813</v>
          </cell>
          <cell r="AV38" t="str">
            <v>C</v>
          </cell>
          <cell r="AW38">
            <v>-11.000538762702233</v>
          </cell>
          <cell r="AX38">
            <v>-11.001052592232053</v>
          </cell>
          <cell r="AY38">
            <v>-11.000538762702231</v>
          </cell>
          <cell r="AZ38">
            <v>-1.0540700009089381</v>
          </cell>
          <cell r="BG38">
            <v>0.70779317450359402</v>
          </cell>
          <cell r="BJ38">
            <v>3.6753561289388989E-3</v>
          </cell>
          <cell r="CF38">
            <v>7.4212978491863257E-2</v>
          </cell>
          <cell r="CV38">
            <v>37.958333333333336</v>
          </cell>
          <cell r="DA38">
            <v>4.2733333333333334</v>
          </cell>
          <cell r="ER38">
            <v>218.47999999999996</v>
          </cell>
        </row>
        <row r="39">
          <cell r="A39">
            <v>400083</v>
          </cell>
          <cell r="C39" t="str">
            <v>Torres, Andres</v>
          </cell>
          <cell r="AF39">
            <v>0.21384043513894035</v>
          </cell>
          <cell r="AN39">
            <v>55.183028148148153</v>
          </cell>
          <cell r="AP39">
            <v>7.2808687902527855E-2</v>
          </cell>
          <cell r="AV39" t="str">
            <v>CF</v>
          </cell>
          <cell r="AW39">
            <v>-11</v>
          </cell>
          <cell r="AX39">
            <v>-16</v>
          </cell>
          <cell r="AY39">
            <v>-4.9113984958575063</v>
          </cell>
          <cell r="AZ39">
            <v>-4.9113984958575063</v>
          </cell>
          <cell r="BG39">
            <v>0.91541214326599651</v>
          </cell>
          <cell r="BJ39">
            <v>2.2795590811320317E-2</v>
          </cell>
          <cell r="CF39">
            <v>0.46708744269109836</v>
          </cell>
          <cell r="CV39">
            <v>38.458333333333336</v>
          </cell>
          <cell r="DA39">
            <v>3.1166666666666667</v>
          </cell>
          <cell r="ER39">
            <v>137.95757037037038</v>
          </cell>
        </row>
        <row r="40">
          <cell r="A40">
            <v>400085</v>
          </cell>
          <cell r="C40" t="str">
            <v>Suzuki, Ichiro</v>
          </cell>
          <cell r="AF40">
            <v>0.23504634504716704</v>
          </cell>
          <cell r="AN40">
            <v>122.58684382194771</v>
          </cell>
          <cell r="AP40">
            <v>0.49550253735165001</v>
          </cell>
          <cell r="AV40" t="str">
            <v>RF</v>
          </cell>
          <cell r="AW40">
            <v>-11</v>
          </cell>
          <cell r="AX40">
            <v>-16</v>
          </cell>
          <cell r="AY40">
            <v>-1.9082979676382348</v>
          </cell>
          <cell r="AZ40">
            <v>-1.9082979676382348</v>
          </cell>
          <cell r="BG40">
            <v>0.86823382728790932</v>
          </cell>
          <cell r="BJ40">
            <v>8.7872048408879598E-3</v>
          </cell>
          <cell r="CF40">
            <v>1.0000000000000002</v>
          </cell>
          <cell r="CV40">
            <v>42.708333333333336</v>
          </cell>
          <cell r="DA40">
            <v>9.8416666666666668</v>
          </cell>
          <cell r="ER40">
            <v>281.43680000000006</v>
          </cell>
        </row>
        <row r="41">
          <cell r="A41">
            <v>400121</v>
          </cell>
          <cell r="C41" t="str">
            <v>Martinez, Victor</v>
          </cell>
          <cell r="AF41">
            <v>0.28247778888367125</v>
          </cell>
          <cell r="AN41">
            <v>423.09362440080133</v>
          </cell>
          <cell r="AP41">
            <v>0.62265549753237448</v>
          </cell>
          <cell r="AV41" t="str">
            <v>1B</v>
          </cell>
          <cell r="AW41">
            <v>-15.639970640351923</v>
          </cell>
          <cell r="AX41">
            <v>-15.639970640351923</v>
          </cell>
          <cell r="AY41">
            <v>-15.639970640351923</v>
          </cell>
          <cell r="AZ41">
            <v>-15.639970640351923</v>
          </cell>
          <cell r="BG41">
            <v>1.1212162990897439</v>
          </cell>
          <cell r="BJ41">
            <v>7.6592316914632069E-3</v>
          </cell>
          <cell r="CF41">
            <v>0.9895469144013177</v>
          </cell>
          <cell r="CV41">
            <v>37.541666666666664</v>
          </cell>
          <cell r="DA41">
            <v>8.3216666666666672</v>
          </cell>
          <cell r="ER41">
            <v>478.92829629629637</v>
          </cell>
        </row>
        <row r="42">
          <cell r="A42">
            <v>400139</v>
          </cell>
          <cell r="C42" t="str">
            <v>Aldridge, Cory</v>
          </cell>
          <cell r="AF42">
            <v>0.21978598431674273</v>
          </cell>
          <cell r="AN42">
            <v>51.880912592592608</v>
          </cell>
          <cell r="AP42">
            <v>4.8590338363334262E-2</v>
          </cell>
          <cell r="AV42" t="str">
            <v>RF</v>
          </cell>
          <cell r="AW42">
            <v>-15.506191666666663</v>
          </cell>
          <cell r="AX42">
            <v>-32.357950000000002</v>
          </cell>
          <cell r="AY42">
            <v>-20.081100485423555</v>
          </cell>
          <cell r="AZ42">
            <v>-15.506191666666663</v>
          </cell>
          <cell r="BG42">
            <v>0.84605500162512026</v>
          </cell>
          <cell r="BJ42">
            <v>-2.7935562779076523E-2</v>
          </cell>
          <cell r="CF42">
            <v>0</v>
          </cell>
          <cell r="CV42">
            <v>37.041666666666664</v>
          </cell>
          <cell r="DA42">
            <v>0</v>
          </cell>
          <cell r="ER42">
            <v>129.70228148148152</v>
          </cell>
        </row>
        <row r="43">
          <cell r="A43">
            <v>400140</v>
          </cell>
          <cell r="C43" t="str">
            <v>Betemit, Wilson</v>
          </cell>
          <cell r="AF43">
            <v>0.21599087385857529</v>
          </cell>
          <cell r="AN43">
            <v>115.49966222222224</v>
          </cell>
          <cell r="AP43">
            <v>0.13667745915988283</v>
          </cell>
          <cell r="AV43" t="str">
            <v>1B</v>
          </cell>
          <cell r="AW43">
            <v>-12.116209726599257</v>
          </cell>
          <cell r="AX43">
            <v>-24.974087135095477</v>
          </cell>
          <cell r="AY43">
            <v>-17.419829388195406</v>
          </cell>
          <cell r="AZ43">
            <v>-12.116209726599257</v>
          </cell>
          <cell r="BG43">
            <v>0.54903077154157431</v>
          </cell>
          <cell r="BJ43">
            <v>-1.7387813723265037E-2</v>
          </cell>
          <cell r="CF43">
            <v>0</v>
          </cell>
          <cell r="CV43">
            <v>34.625</v>
          </cell>
          <cell r="DA43">
            <v>2.6533333333333333</v>
          </cell>
          <cell r="ER43">
            <v>288.7491555555556</v>
          </cell>
        </row>
        <row r="44">
          <cell r="A44">
            <v>400268</v>
          </cell>
          <cell r="C44" t="str">
            <v>Boscan, J.C.</v>
          </cell>
          <cell r="AF44">
            <v>0.17766933355432907</v>
          </cell>
          <cell r="AN44">
            <v>60.579508148148165</v>
          </cell>
          <cell r="AP44">
            <v>0.11151653342600198</v>
          </cell>
          <cell r="AV44" t="str">
            <v>C</v>
          </cell>
          <cell r="AW44">
            <v>-14.897651386885194</v>
          </cell>
          <cell r="AX44">
            <v>-30.680283333333335</v>
          </cell>
          <cell r="AY44">
            <v>-22.892374240820612</v>
          </cell>
          <cell r="AZ44">
            <v>-2.8225496007054769</v>
          </cell>
          <cell r="BG44">
            <v>0.693119818433652</v>
          </cell>
          <cell r="BJ44">
            <v>-1.8373602564337378E-2</v>
          </cell>
          <cell r="CF44">
            <v>0</v>
          </cell>
          <cell r="CV44">
            <v>36.541666666666664</v>
          </cell>
          <cell r="DA44">
            <v>0.05</v>
          </cell>
          <cell r="ER44">
            <v>151.4487703703704</v>
          </cell>
        </row>
        <row r="45">
          <cell r="A45">
            <v>400284</v>
          </cell>
          <cell r="C45" t="str">
            <v>Utley, Chase</v>
          </cell>
          <cell r="AF45">
            <v>0.24547351758257832</v>
          </cell>
          <cell r="AN45">
            <v>340.87134297708923</v>
          </cell>
          <cell r="AP45">
            <v>0.60177715084194483</v>
          </cell>
          <cell r="AV45" t="str">
            <v>2B</v>
          </cell>
          <cell r="AW45">
            <v>-10.977960786027186</v>
          </cell>
          <cell r="AX45">
            <v>2.5900443889964913</v>
          </cell>
          <cell r="AY45">
            <v>-10.977960786027186</v>
          </cell>
          <cell r="AZ45">
            <v>2.5900443889964913</v>
          </cell>
          <cell r="BG45">
            <v>1.411949008963175</v>
          </cell>
          <cell r="BJ45">
            <v>1.0878280532186202E-3</v>
          </cell>
          <cell r="CF45">
            <v>0.98875498724292732</v>
          </cell>
          <cell r="CV45">
            <v>37.541666666666664</v>
          </cell>
          <cell r="DA45">
            <v>8.9550000000000001</v>
          </cell>
          <cell r="ER45">
            <v>448.09362962962962</v>
          </cell>
        </row>
        <row r="46">
          <cell r="A46">
            <v>405395</v>
          </cell>
          <cell r="C46" t="str">
            <v>Pujols, Albert</v>
          </cell>
          <cell r="AF46">
            <v>0.28132039589799107</v>
          </cell>
          <cell r="AN46">
            <v>527.65943037599743</v>
          </cell>
          <cell r="AP46">
            <v>0.67026845816890823</v>
          </cell>
          <cell r="AV46" t="str">
            <v>1B</v>
          </cell>
          <cell r="AW46">
            <v>-12.325860128062589</v>
          </cell>
          <cell r="AX46">
            <v>-12.28003885587947</v>
          </cell>
          <cell r="AY46">
            <v>-12.325860128062589</v>
          </cell>
          <cell r="AZ46">
            <v>-12.311667661531803</v>
          </cell>
          <cell r="BG46">
            <v>1.0151607312513637</v>
          </cell>
          <cell r="BJ46">
            <v>-3.1676210982954839E-2</v>
          </cell>
          <cell r="CF46">
            <v>1.0000000000000002</v>
          </cell>
          <cell r="CV46">
            <v>36.458333333333336</v>
          </cell>
          <cell r="DA46">
            <v>10.555</v>
          </cell>
          <cell r="ER46">
            <v>549.08799999999997</v>
          </cell>
        </row>
        <row r="47">
          <cell r="A47">
            <v>406878</v>
          </cell>
          <cell r="C47" t="str">
            <v>Roberts, Brian</v>
          </cell>
          <cell r="AF47">
            <v>0.25307832846999295</v>
          </cell>
          <cell r="AN47">
            <v>217.6521387998101</v>
          </cell>
          <cell r="AP47">
            <v>0.18816570203001798</v>
          </cell>
          <cell r="AV47" t="str">
            <v>2B</v>
          </cell>
          <cell r="AW47">
            <v>-11</v>
          </cell>
          <cell r="AX47">
            <v>2.4441866613344505</v>
          </cell>
          <cell r="AY47">
            <v>-7</v>
          </cell>
          <cell r="AZ47">
            <v>2.4441866613344505</v>
          </cell>
          <cell r="BG47">
            <v>0.98514658479800066</v>
          </cell>
          <cell r="BJ47">
            <v>-2.4217926201713886E-2</v>
          </cell>
          <cell r="CF47">
            <v>0.99162565027065741</v>
          </cell>
          <cell r="CV47">
            <v>38.708333333333336</v>
          </cell>
          <cell r="DA47">
            <v>5.49</v>
          </cell>
          <cell r="ER47">
            <v>243.36651851851849</v>
          </cell>
        </row>
        <row r="48">
          <cell r="A48">
            <v>407489</v>
          </cell>
          <cell r="C48" t="str">
            <v>Overbay, Lyle</v>
          </cell>
          <cell r="AF48">
            <v>0.2330192523662703</v>
          </cell>
          <cell r="AN48">
            <v>96.515745185185168</v>
          </cell>
          <cell r="AP48">
            <v>0.18641783700113523</v>
          </cell>
          <cell r="AV48" t="str">
            <v>1B</v>
          </cell>
          <cell r="AW48">
            <v>-11.677635177574722</v>
          </cell>
          <cell r="AX48">
            <v>-11.677635177574722</v>
          </cell>
          <cell r="AY48">
            <v>-11.653776711668527</v>
          </cell>
          <cell r="AZ48">
            <v>-11.653776711668527</v>
          </cell>
          <cell r="BG48">
            <v>1.3467771892825586</v>
          </cell>
          <cell r="BJ48">
            <v>-1.6384777067783986E-3</v>
          </cell>
          <cell r="CF48">
            <v>1.0000000000000002</v>
          </cell>
          <cell r="CV48">
            <v>39.458333333333336</v>
          </cell>
          <cell r="DA48">
            <v>5.9349999999999996</v>
          </cell>
          <cell r="ER48">
            <v>241.28936296296291</v>
          </cell>
        </row>
        <row r="49">
          <cell r="A49">
            <v>407781</v>
          </cell>
          <cell r="C49" t="str">
            <v>Byrd, Marlon</v>
          </cell>
          <cell r="AF49">
            <v>0.25481331803399981</v>
          </cell>
          <cell r="AN49">
            <v>272.11654997514023</v>
          </cell>
          <cell r="AP49">
            <v>0.53998068662426679</v>
          </cell>
          <cell r="AV49" t="str">
            <v>RF</v>
          </cell>
          <cell r="AW49">
            <v>-11</v>
          </cell>
          <cell r="AX49">
            <v>-16</v>
          </cell>
          <cell r="AY49">
            <v>-6.6504258762443049</v>
          </cell>
          <cell r="AZ49">
            <v>-6.6504258762443049</v>
          </cell>
          <cell r="BG49">
            <v>1.2298626006973041</v>
          </cell>
          <cell r="BJ49">
            <v>5.69585428834772E-4</v>
          </cell>
          <cell r="CF49">
            <v>0.992871143189202</v>
          </cell>
          <cell r="CV49">
            <v>38.875</v>
          </cell>
          <cell r="DA49">
            <v>7.7816666666666663</v>
          </cell>
          <cell r="ER49">
            <v>416.07653333333332</v>
          </cell>
        </row>
        <row r="50">
          <cell r="A50">
            <v>407812</v>
          </cell>
          <cell r="C50" t="str">
            <v>Holliday, Matt</v>
          </cell>
          <cell r="AF50">
            <v>0.27100786804290078</v>
          </cell>
          <cell r="AN50">
            <v>319.07255516990188</v>
          </cell>
          <cell r="AP50">
            <v>0.57348956712013632</v>
          </cell>
          <cell r="AV50" t="str">
            <v>LF</v>
          </cell>
          <cell r="AW50">
            <v>-9.8754386973779642</v>
          </cell>
          <cell r="AX50">
            <v>-9.8754386973779642</v>
          </cell>
          <cell r="AY50">
            <v>-15.144323162855235</v>
          </cell>
          <cell r="AZ50">
            <v>-14.229830301994847</v>
          </cell>
          <cell r="BG50">
            <v>1.1389158910809609</v>
          </cell>
          <cell r="BJ50">
            <v>-6.7721147339150816E-3</v>
          </cell>
          <cell r="CF50">
            <v>1.0000000000000002</v>
          </cell>
          <cell r="CV50">
            <v>36.458333333333336</v>
          </cell>
          <cell r="DA50">
            <v>9.7583333333333329</v>
          </cell>
          <cell r="ER50">
            <v>442.67508148148147</v>
          </cell>
        </row>
        <row r="51">
          <cell r="A51">
            <v>407833</v>
          </cell>
          <cell r="C51" t="str">
            <v>Buck, John</v>
          </cell>
          <cell r="AF51">
            <v>0.22532859875233438</v>
          </cell>
          <cell r="AN51">
            <v>87.080154074074102</v>
          </cell>
          <cell r="AP51">
            <v>0.14353356803094811</v>
          </cell>
          <cell r="AV51" t="str">
            <v>C</v>
          </cell>
          <cell r="AW51">
            <v>-10.960355967718179</v>
          </cell>
          <cell r="AX51">
            <v>-10.928161076681517</v>
          </cell>
          <cell r="AY51">
            <v>-10.960355967718179</v>
          </cell>
          <cell r="AZ51">
            <v>0.76840643006363507</v>
          </cell>
          <cell r="BG51">
            <v>1.0025919539789485</v>
          </cell>
          <cell r="BJ51">
            <v>-4.283212635518693E-3</v>
          </cell>
          <cell r="CF51">
            <v>0.61957108816665241</v>
          </cell>
          <cell r="CV51">
            <v>35.958333333333336</v>
          </cell>
          <cell r="DA51">
            <v>4.8533333333333335</v>
          </cell>
          <cell r="ER51">
            <v>217.70038518518524</v>
          </cell>
        </row>
        <row r="52">
          <cell r="A52">
            <v>407862</v>
          </cell>
          <cell r="C52" t="str">
            <v>Johnson, Reed</v>
          </cell>
          <cell r="AF52">
            <v>0.22555950372132344</v>
          </cell>
          <cell r="AN52">
            <v>58.524776296296324</v>
          </cell>
          <cell r="AP52">
            <v>0.12751706769084198</v>
          </cell>
          <cell r="AV52" t="str">
            <v>LF</v>
          </cell>
          <cell r="AW52">
            <v>-11</v>
          </cell>
          <cell r="AX52">
            <v>-16</v>
          </cell>
          <cell r="AY52">
            <v>-8.0969147483853732</v>
          </cell>
          <cell r="AZ52">
            <v>-8.0969147483853732</v>
          </cell>
          <cell r="BG52">
            <v>1.2067543931369977</v>
          </cell>
          <cell r="BJ52">
            <v>6.5996719462973431E-3</v>
          </cell>
          <cell r="CF52">
            <v>0.90297720686717819</v>
          </cell>
          <cell r="CV52">
            <v>39.541666666666664</v>
          </cell>
          <cell r="DA52">
            <v>3.3283333333333331</v>
          </cell>
          <cell r="ER52">
            <v>146.31194074074079</v>
          </cell>
        </row>
        <row r="53">
          <cell r="A53">
            <v>407885</v>
          </cell>
          <cell r="C53" t="str">
            <v>Ellis, Mark</v>
          </cell>
          <cell r="AF53">
            <v>0.22339221520276395</v>
          </cell>
          <cell r="AN53">
            <v>81.182008888888916</v>
          </cell>
          <cell r="AP53">
            <v>0.14542184554612042</v>
          </cell>
          <cell r="AV53" t="str">
            <v>2B</v>
          </cell>
          <cell r="AW53">
            <v>-10.907347635957333</v>
          </cell>
          <cell r="AX53">
            <v>2.6602791598407634</v>
          </cell>
          <cell r="AY53">
            <v>-10.907347635957333</v>
          </cell>
          <cell r="AZ53">
            <v>2.6602791598407634</v>
          </cell>
          <cell r="BG53">
            <v>0.93175571212012398</v>
          </cell>
          <cell r="BJ53">
            <v>-3.1794992430330828E-2</v>
          </cell>
          <cell r="CF53">
            <v>0.98571851254482357</v>
          </cell>
          <cell r="CV53">
            <v>39.041666666666664</v>
          </cell>
          <cell r="DA53">
            <v>6.1933333333333334</v>
          </cell>
          <cell r="ER53">
            <v>202.95502222222228</v>
          </cell>
        </row>
        <row r="54">
          <cell r="A54">
            <v>407886</v>
          </cell>
          <cell r="C54" t="str">
            <v>Ludwick, Ryan</v>
          </cell>
          <cell r="AF54">
            <v>0.2328896118425387</v>
          </cell>
          <cell r="AN54">
            <v>100.73329777777779</v>
          </cell>
          <cell r="AP54">
            <v>0.19078267447946876</v>
          </cell>
          <cell r="AV54" t="str">
            <v>LF</v>
          </cell>
          <cell r="AW54">
            <v>-11</v>
          </cell>
          <cell r="AX54">
            <v>-16</v>
          </cell>
          <cell r="AY54">
            <v>-11.397327995259189</v>
          </cell>
          <cell r="AZ54">
            <v>-11.397327995259189</v>
          </cell>
          <cell r="BG54">
            <v>1.3695957637064475</v>
          </cell>
          <cell r="BJ54">
            <v>9.3836288949720179E-4</v>
          </cell>
          <cell r="CF54">
            <v>0.97389131382859362</v>
          </cell>
          <cell r="CV54">
            <v>37.958333333333336</v>
          </cell>
          <cell r="DA54">
            <v>6.0133333333333336</v>
          </cell>
          <cell r="ER54">
            <v>251.83324444444446</v>
          </cell>
        </row>
        <row r="55">
          <cell r="A55">
            <v>407893</v>
          </cell>
          <cell r="C55" t="str">
            <v>Teixeira, Mark</v>
          </cell>
          <cell r="AF55">
            <v>0.26356916788210588</v>
          </cell>
          <cell r="AN55">
            <v>318.50629629544716</v>
          </cell>
          <cell r="AP55">
            <v>0.53464845546295114</v>
          </cell>
          <cell r="AV55" t="str">
            <v>1B</v>
          </cell>
          <cell r="AW55">
            <v>-8.0765677854677875</v>
          </cell>
          <cell r="AX55">
            <v>-8.0708379510434192</v>
          </cell>
          <cell r="AY55">
            <v>-8.0765677854677875</v>
          </cell>
          <cell r="AZ55">
            <v>-8.004245711417763</v>
          </cell>
          <cell r="BG55">
            <v>1.1266692477372482</v>
          </cell>
          <cell r="BJ55">
            <v>-2.9890347615537546E-2</v>
          </cell>
          <cell r="CF55">
            <v>0.9866731950271983</v>
          </cell>
          <cell r="CV55">
            <v>36.208333333333336</v>
          </cell>
          <cell r="DA55">
            <v>8.76</v>
          </cell>
          <cell r="ER55">
            <v>412.80562962962961</v>
          </cell>
        </row>
        <row r="56">
          <cell r="A56">
            <v>408042</v>
          </cell>
          <cell r="C56" t="str">
            <v>Laird, Gerald</v>
          </cell>
          <cell r="AF56">
            <v>0.21616842383294518</v>
          </cell>
          <cell r="AN56">
            <v>56.083768888888898</v>
          </cell>
          <cell r="AP56">
            <v>0.10722754627454885</v>
          </cell>
          <cell r="AV56" t="str">
            <v>C</v>
          </cell>
          <cell r="AW56">
            <v>-15.805566797038255</v>
          </cell>
          <cell r="AX56">
            <v>-30.957250000000009</v>
          </cell>
          <cell r="AY56">
            <v>-23.440705729384334</v>
          </cell>
          <cell r="AZ56">
            <v>-1.155731753144206</v>
          </cell>
          <cell r="BG56">
            <v>0.93384559913572518</v>
          </cell>
          <cell r="BJ56">
            <v>-2.7635713292245316E-3</v>
          </cell>
          <cell r="CF56">
            <v>0.83327459094836676</v>
          </cell>
          <cell r="CV56">
            <v>36.625</v>
          </cell>
          <cell r="DA56">
            <v>3.69</v>
          </cell>
          <cell r="ER56">
            <v>140.20942222222223</v>
          </cell>
        </row>
        <row r="57">
          <cell r="A57">
            <v>408045</v>
          </cell>
          <cell r="C57" t="str">
            <v>Mauer, Joe</v>
          </cell>
          <cell r="AF57">
            <v>0.27096950946791271</v>
          </cell>
          <cell r="AN57">
            <v>496.83951020958983</v>
          </cell>
          <cell r="AP57">
            <v>0.64108928279456667</v>
          </cell>
          <cell r="AV57" t="str">
            <v>1B</v>
          </cell>
          <cell r="AW57">
            <v>-8.9518085187912657</v>
          </cell>
          <cell r="AX57">
            <v>-8.9500189182862009</v>
          </cell>
          <cell r="AY57">
            <v>-8.9518085187912657</v>
          </cell>
          <cell r="AZ57">
            <v>-8.9244228188018706</v>
          </cell>
          <cell r="BG57">
            <v>1.227927358587211</v>
          </cell>
          <cell r="BJ57">
            <v>-2.4830645583684757E-3</v>
          </cell>
          <cell r="CF57">
            <v>0.99060445475346504</v>
          </cell>
          <cell r="CV57">
            <v>33.208333333333336</v>
          </cell>
          <cell r="DA57">
            <v>9.0616666666666674</v>
          </cell>
          <cell r="ER57">
            <v>566.60799999999995</v>
          </cell>
        </row>
        <row r="58">
          <cell r="A58">
            <v>408047</v>
          </cell>
          <cell r="C58" t="str">
            <v>Morneau, Justin</v>
          </cell>
          <cell r="AF58">
            <v>0.2686664855541519</v>
          </cell>
          <cell r="AN58">
            <v>341.81353912037167</v>
          </cell>
          <cell r="AP58">
            <v>0.41123901220590076</v>
          </cell>
          <cell r="AV58" t="str">
            <v>1B</v>
          </cell>
          <cell r="AW58">
            <v>-9.1459377878125494</v>
          </cell>
          <cell r="AX58">
            <v>-9.113775414890311</v>
          </cell>
          <cell r="AY58">
            <v>-9.1459377878125494</v>
          </cell>
          <cell r="AZ58">
            <v>-9.002394717964231</v>
          </cell>
          <cell r="BG58">
            <v>1.301642738831702</v>
          </cell>
          <cell r="BJ58">
            <v>1.6179161459030898E-3</v>
          </cell>
          <cell r="CF58">
            <v>0.9177105742736007</v>
          </cell>
          <cell r="CV58">
            <v>35.125</v>
          </cell>
          <cell r="DA58">
            <v>7.7149999999999999</v>
          </cell>
          <cell r="ER58">
            <v>410.1604740740741</v>
          </cell>
        </row>
        <row r="59">
          <cell r="A59">
            <v>408210</v>
          </cell>
          <cell r="C59" t="str">
            <v>Figgins, Chone</v>
          </cell>
          <cell r="AF59">
            <v>0.24293361262626828</v>
          </cell>
          <cell r="AN59">
            <v>83.769730444834792</v>
          </cell>
          <cell r="AP59">
            <v>6.051307461187444E-2</v>
          </cell>
          <cell r="AV59" t="str">
            <v>3B</v>
          </cell>
          <cell r="AW59">
            <v>-11</v>
          </cell>
          <cell r="AX59">
            <v>2.9126038939869008</v>
          </cell>
          <cell r="AY59">
            <v>-7.3557688057145061</v>
          </cell>
          <cell r="AZ59">
            <v>2.9126038939869008</v>
          </cell>
          <cell r="BG59">
            <v>0.55454678951001868</v>
          </cell>
          <cell r="BJ59">
            <v>-5.0102091445256309E-3</v>
          </cell>
          <cell r="CF59">
            <v>0.50675675675675702</v>
          </cell>
          <cell r="CV59">
            <v>38.458333333333336</v>
          </cell>
          <cell r="DA59">
            <v>5.0616666666666665</v>
          </cell>
          <cell r="ER59">
            <v>115.68011851851853</v>
          </cell>
        </row>
        <row r="60">
          <cell r="A60">
            <v>408232</v>
          </cell>
          <cell r="C60" t="str">
            <v>Olmedo, Ray</v>
          </cell>
          <cell r="AF60">
            <v>0.18807821880119824</v>
          </cell>
          <cell r="AN60">
            <v>121.6434725925926</v>
          </cell>
          <cell r="AP60">
            <v>0.14104696391467098</v>
          </cell>
          <cell r="AV60" t="str">
            <v>3B</v>
          </cell>
          <cell r="AW60">
            <v>-13.539210763783661</v>
          </cell>
          <cell r="AX60">
            <v>-10.472814284648951</v>
          </cell>
          <cell r="AY60">
            <v>-16.085077467823478</v>
          </cell>
          <cell r="AZ60">
            <v>-10.472814284648951</v>
          </cell>
          <cell r="BG60">
            <v>0.537510390587978</v>
          </cell>
          <cell r="BJ60">
            <v>-1.4627374225866836E-2</v>
          </cell>
          <cell r="CF60">
            <v>0</v>
          </cell>
          <cell r="CV60">
            <v>35.125</v>
          </cell>
          <cell r="DA60">
            <v>0.16</v>
          </cell>
          <cell r="ER60">
            <v>304.10868148148148</v>
          </cell>
        </row>
        <row r="61">
          <cell r="A61">
            <v>408234</v>
          </cell>
          <cell r="C61" t="str">
            <v>Cabrera, Miguel</v>
          </cell>
          <cell r="AF61">
            <v>0.31542498931901108</v>
          </cell>
          <cell r="AN61">
            <v>549.95437037037038</v>
          </cell>
          <cell r="AP61">
            <v>0.6453156624480394</v>
          </cell>
          <cell r="AV61" t="str">
            <v>1B</v>
          </cell>
          <cell r="AW61">
            <v>-10.151860903101621</v>
          </cell>
          <cell r="AX61">
            <v>-10.587937758574689</v>
          </cell>
          <cell r="AY61">
            <v>-10.151860903101621</v>
          </cell>
          <cell r="AZ61">
            <v>-10.151860903101621</v>
          </cell>
          <cell r="BG61">
            <v>1.2412790814914265</v>
          </cell>
          <cell r="BJ61">
            <v>1.8739463947322489E-2</v>
          </cell>
          <cell r="CF61">
            <v>1.0000000000000002</v>
          </cell>
          <cell r="CV61">
            <v>33.208333333333336</v>
          </cell>
          <cell r="DA61">
            <v>10.72</v>
          </cell>
          <cell r="ER61">
            <v>549.95437037037038</v>
          </cell>
        </row>
        <row r="62">
          <cell r="A62">
            <v>408236</v>
          </cell>
          <cell r="C62" t="str">
            <v>Gonzalez, Adrian</v>
          </cell>
          <cell r="AF62">
            <v>0.27626549339865997</v>
          </cell>
          <cell r="AN62">
            <v>531.91900349530977</v>
          </cell>
          <cell r="AP62">
            <v>0.66085275171011837</v>
          </cell>
          <cell r="AV62" t="str">
            <v>1B</v>
          </cell>
          <cell r="AW62">
            <v>-8.7547769868154361</v>
          </cell>
          <cell r="AX62">
            <v>-8.7547769868154361</v>
          </cell>
          <cell r="AY62">
            <v>-8.7547769868154361</v>
          </cell>
          <cell r="AZ62">
            <v>-8.7547769868154361</v>
          </cell>
          <cell r="BG62">
            <v>1.0545004576092438</v>
          </cell>
          <cell r="BJ62">
            <v>-5.7721183726600371E-3</v>
          </cell>
          <cell r="CF62">
            <v>1.0000000000000002</v>
          </cell>
          <cell r="CV62">
            <v>34.125</v>
          </cell>
          <cell r="DA62">
            <v>11</v>
          </cell>
          <cell r="ER62">
            <v>544.7943703703703</v>
          </cell>
        </row>
        <row r="63">
          <cell r="A63">
            <v>408242</v>
          </cell>
          <cell r="C63" t="str">
            <v>Nieves, Wil</v>
          </cell>
          <cell r="AF63">
            <v>0.20163494098422685</v>
          </cell>
          <cell r="AN63">
            <v>51.056592592592608</v>
          </cell>
          <cell r="AP63">
            <v>0.1315327986179706</v>
          </cell>
          <cell r="AV63" t="str">
            <v>C</v>
          </cell>
          <cell r="AW63">
            <v>-11.003915758551086</v>
          </cell>
          <cell r="AX63">
            <v>-11.003915758551086</v>
          </cell>
          <cell r="AY63">
            <v>-11.003915758551086</v>
          </cell>
          <cell r="AZ63">
            <v>-1.3744490265468912</v>
          </cell>
          <cell r="BG63">
            <v>0.93947629981007563</v>
          </cell>
          <cell r="BJ63">
            <v>1.9111597541985218E-2</v>
          </cell>
          <cell r="CF63">
            <v>0.54308279349677413</v>
          </cell>
          <cell r="CV63">
            <v>38.791666666666664</v>
          </cell>
          <cell r="DA63">
            <v>1.9566666666666668</v>
          </cell>
          <cell r="ER63">
            <v>127.64148148148152</v>
          </cell>
        </row>
        <row r="64">
          <cell r="A64">
            <v>408252</v>
          </cell>
          <cell r="C64" t="str">
            <v>Phillips, Brandon</v>
          </cell>
          <cell r="AF64">
            <v>0.24643326064789361</v>
          </cell>
          <cell r="AN64">
            <v>425.06912614024117</v>
          </cell>
          <cell r="AP64">
            <v>0.62885733195302573</v>
          </cell>
          <cell r="AV64" t="str">
            <v>2B</v>
          </cell>
          <cell r="AW64">
            <v>-11</v>
          </cell>
          <cell r="AX64">
            <v>4.0749745143579954</v>
          </cell>
          <cell r="AY64">
            <v>-7</v>
          </cell>
          <cell r="AZ64">
            <v>4.0749745143579954</v>
          </cell>
          <cell r="BG64">
            <v>1.0542843115832998</v>
          </cell>
          <cell r="BJ64">
            <v>-6.6871967934689098E-3</v>
          </cell>
          <cell r="CF64">
            <v>0.99642426824507491</v>
          </cell>
          <cell r="CV64">
            <v>35.041666666666664</v>
          </cell>
          <cell r="DA64">
            <v>10.278333333333334</v>
          </cell>
          <cell r="ER64">
            <v>516.59911111111103</v>
          </cell>
        </row>
        <row r="65">
          <cell r="A65">
            <v>408299</v>
          </cell>
          <cell r="C65" t="str">
            <v>Infante, Omar</v>
          </cell>
          <cell r="AF65">
            <v>0.21727586286168005</v>
          </cell>
          <cell r="AN65">
            <v>163.44789333333335</v>
          </cell>
          <cell r="AP65">
            <v>0.52368529315011281</v>
          </cell>
          <cell r="AV65" t="str">
            <v>2B</v>
          </cell>
          <cell r="AW65">
            <v>-11</v>
          </cell>
          <cell r="AX65">
            <v>-5.2806020791039576E-2</v>
          </cell>
          <cell r="AY65">
            <v>-7</v>
          </cell>
          <cell r="AZ65">
            <v>-5.2806020791039576E-2</v>
          </cell>
          <cell r="BG65">
            <v>0.72496457739730524</v>
          </cell>
          <cell r="BJ65">
            <v>-6.5889538648626006E-3</v>
          </cell>
          <cell r="CF65">
            <v>0.86273495988224025</v>
          </cell>
          <cell r="CV65">
            <v>34.541666666666664</v>
          </cell>
          <cell r="DA65">
            <v>6.9066666666666663</v>
          </cell>
          <cell r="ER65">
            <v>408.61973333333339</v>
          </cell>
        </row>
        <row r="66">
          <cell r="A66">
            <v>408307</v>
          </cell>
          <cell r="C66" t="str">
            <v>Crawford, Carl</v>
          </cell>
          <cell r="AF66">
            <v>0.25889865764182407</v>
          </cell>
          <cell r="AN66">
            <v>186.81170626398048</v>
          </cell>
          <cell r="AP66">
            <v>0.35383294512528018</v>
          </cell>
          <cell r="AV66" t="str">
            <v>LF</v>
          </cell>
          <cell r="AW66">
            <v>-11</v>
          </cell>
          <cell r="AX66">
            <v>-16</v>
          </cell>
          <cell r="AY66">
            <v>-11.500467318877819</v>
          </cell>
          <cell r="AZ66">
            <v>-11.500467318877819</v>
          </cell>
          <cell r="BG66">
            <v>1.0567467285315211</v>
          </cell>
          <cell r="BJ66">
            <v>-1.6082934865170553E-2</v>
          </cell>
          <cell r="CF66">
            <v>0.89773058048481535</v>
          </cell>
          <cell r="CV66">
            <v>34.875</v>
          </cell>
          <cell r="DA66">
            <v>7.0183333333333335</v>
          </cell>
          <cell r="ER66">
            <v>319.86737777777779</v>
          </cell>
        </row>
        <row r="67">
          <cell r="A67">
            <v>408312</v>
          </cell>
          <cell r="C67" t="str">
            <v>Jacobs, Mike</v>
          </cell>
          <cell r="AF67">
            <v>0.21992088863048662</v>
          </cell>
          <cell r="AN67">
            <v>148.6185718518519</v>
          </cell>
          <cell r="AP67">
            <v>0.18239465065830784</v>
          </cell>
          <cell r="AV67" t="str">
            <v>1B</v>
          </cell>
          <cell r="AW67">
            <v>-14.049175695963958</v>
          </cell>
          <cell r="AX67">
            <v>-28.02168333333335</v>
          </cell>
          <cell r="AY67">
            <v>-21.479080680198678</v>
          </cell>
          <cell r="AZ67">
            <v>-14.049175695963958</v>
          </cell>
          <cell r="BG67">
            <v>1.067638407872963</v>
          </cell>
          <cell r="BJ67">
            <v>-1.4182519915818352E-3</v>
          </cell>
          <cell r="CF67">
            <v>0</v>
          </cell>
          <cell r="CV67">
            <v>35.708333333333336</v>
          </cell>
          <cell r="DA67">
            <v>2.5133333333333332</v>
          </cell>
          <cell r="ER67">
            <v>371.5464296296297</v>
          </cell>
        </row>
        <row r="68">
          <cell r="A68">
            <v>408314</v>
          </cell>
          <cell r="C68" t="str">
            <v>Reyes, Jose</v>
          </cell>
          <cell r="AF68">
            <v>0.25100249900284077</v>
          </cell>
          <cell r="AN68">
            <v>338.85265468257631</v>
          </cell>
          <cell r="AP68">
            <v>0.53031188357747039</v>
          </cell>
          <cell r="AV68" t="str">
            <v>SS</v>
          </cell>
          <cell r="AW68">
            <v>-11</v>
          </cell>
          <cell r="AX68">
            <v>-1.8653510169587206</v>
          </cell>
          <cell r="AY68">
            <v>-7</v>
          </cell>
          <cell r="AZ68">
            <v>-1.8653510169587206</v>
          </cell>
          <cell r="BG68">
            <v>0.98292820515343826</v>
          </cell>
          <cell r="BJ68">
            <v>9.2568338576035809E-3</v>
          </cell>
          <cell r="CF68">
            <v>0.86930615051220284</v>
          </cell>
          <cell r="CV68">
            <v>33.041666666666664</v>
          </cell>
          <cell r="DA68">
            <v>8.7966666666666669</v>
          </cell>
          <cell r="ER68">
            <v>465.69706666666667</v>
          </cell>
        </row>
        <row r="69">
          <cell r="A69">
            <v>421124</v>
          </cell>
          <cell r="C69" t="str">
            <v>Santiago, Ramon</v>
          </cell>
          <cell r="AF69">
            <v>0.21959689940240906</v>
          </cell>
          <cell r="AN69">
            <v>76.114631111111109</v>
          </cell>
          <cell r="AP69">
            <v>0.17486874973210437</v>
          </cell>
          <cell r="AV69" t="str">
            <v>2B</v>
          </cell>
          <cell r="AW69">
            <v>-11</v>
          </cell>
          <cell r="AX69">
            <v>-5.7650550901127637</v>
          </cell>
          <cell r="AY69">
            <v>-7.5034939288793989</v>
          </cell>
          <cell r="AZ69">
            <v>-5.7650550901127637</v>
          </cell>
          <cell r="BG69">
            <v>0.55160965874665113</v>
          </cell>
          <cell r="BJ69">
            <v>-8.2340608620366258E-3</v>
          </cell>
          <cell r="CF69">
            <v>0.62427150534045461</v>
          </cell>
          <cell r="CV69">
            <v>36.875</v>
          </cell>
          <cell r="DA69">
            <v>3.1566666666666667</v>
          </cell>
          <cell r="ER69">
            <v>190.28657777777778</v>
          </cell>
        </row>
        <row r="70">
          <cell r="A70">
            <v>424325</v>
          </cell>
          <cell r="C70" t="str">
            <v>Ross, David</v>
          </cell>
          <cell r="AF70">
            <v>0.22948373344887651</v>
          </cell>
          <cell r="AN70">
            <v>158.29647933153549</v>
          </cell>
          <cell r="AP70">
            <v>0.27010744226522676</v>
          </cell>
          <cell r="AV70" t="str">
            <v>C</v>
          </cell>
          <cell r="AW70">
            <v>-11</v>
          </cell>
          <cell r="AX70">
            <v>-16</v>
          </cell>
          <cell r="AY70">
            <v>-11</v>
          </cell>
          <cell r="AZ70">
            <v>19.280234041659334</v>
          </cell>
          <cell r="BG70">
            <v>1.2147412921378662</v>
          </cell>
          <cell r="BJ70">
            <v>4.1315148898424676E-4</v>
          </cell>
          <cell r="CF70">
            <v>0.99357227304962958</v>
          </cell>
          <cell r="CV70">
            <v>39.291666666666664</v>
          </cell>
          <cell r="DA70">
            <v>3.0266666666666668</v>
          </cell>
          <cell r="ER70">
            <v>162.43496296296297</v>
          </cell>
        </row>
        <row r="71">
          <cell r="A71">
            <v>424825</v>
          </cell>
          <cell r="C71" t="str">
            <v>Crisp, Coco</v>
          </cell>
          <cell r="AF71">
            <v>0.27053125041562498</v>
          </cell>
          <cell r="AN71">
            <v>308.85514157870551</v>
          </cell>
          <cell r="AP71">
            <v>0.50494880182961011</v>
          </cell>
          <cell r="AV71" t="str">
            <v>LF</v>
          </cell>
          <cell r="AW71">
            <v>-11</v>
          </cell>
          <cell r="AX71">
            <v>-16</v>
          </cell>
          <cell r="AY71">
            <v>-11.433577158193357</v>
          </cell>
          <cell r="AZ71">
            <v>-11.433577158193357</v>
          </cell>
          <cell r="BG71">
            <v>0.60543809846836782</v>
          </cell>
          <cell r="BJ71">
            <v>-3.1569062786430326E-2</v>
          </cell>
          <cell r="CF71">
            <v>0.98564407742684157</v>
          </cell>
          <cell r="CV71">
            <v>36.625</v>
          </cell>
          <cell r="DA71">
            <v>7.1483333333333334</v>
          </cell>
          <cell r="ER71">
            <v>388.61037037037033</v>
          </cell>
        </row>
        <row r="72">
          <cell r="A72">
            <v>425491</v>
          </cell>
          <cell r="C72" t="str">
            <v>Doumit, Ryan</v>
          </cell>
          <cell r="AF72">
            <v>0.22136699393502873</v>
          </cell>
          <cell r="AN72">
            <v>94.067342222222209</v>
          </cell>
          <cell r="AP72">
            <v>0.13874603003598701</v>
          </cell>
          <cell r="AV72" t="str">
            <v>RF</v>
          </cell>
          <cell r="AW72">
            <v>-12.100765306122451</v>
          </cell>
          <cell r="AX72">
            <v>-16</v>
          </cell>
          <cell r="AY72">
            <v>-9.3796463197917568</v>
          </cell>
          <cell r="AZ72">
            <v>-9.3796463197917568</v>
          </cell>
          <cell r="BG72">
            <v>0.99270892699337976</v>
          </cell>
          <cell r="BJ72">
            <v>8.69051767901554E-3</v>
          </cell>
          <cell r="CF72">
            <v>1.0000000000000002</v>
          </cell>
          <cell r="CV72">
            <v>35.208333333333336</v>
          </cell>
          <cell r="DA72">
            <v>4.9533333333333331</v>
          </cell>
          <cell r="ER72">
            <v>235.16835555555551</v>
          </cell>
        </row>
        <row r="73">
          <cell r="A73">
            <v>425496</v>
          </cell>
          <cell r="C73" t="str">
            <v>Ross, Cody</v>
          </cell>
          <cell r="AF73">
            <v>0.22688589075005883</v>
          </cell>
          <cell r="AN73">
            <v>97.21803851851854</v>
          </cell>
          <cell r="AP73">
            <v>0.16480528613633058</v>
          </cell>
          <cell r="AV73" t="str">
            <v>LF</v>
          </cell>
          <cell r="AW73">
            <v>-11</v>
          </cell>
          <cell r="AX73">
            <v>-16</v>
          </cell>
          <cell r="AY73">
            <v>-7.9653713718859969</v>
          </cell>
          <cell r="AZ73">
            <v>-7.9653713718859969</v>
          </cell>
          <cell r="BG73">
            <v>0.75854901526648744</v>
          </cell>
          <cell r="BJ73">
            <v>-1.0557953428443616E-2</v>
          </cell>
          <cell r="CF73">
            <v>0.89726750977255987</v>
          </cell>
          <cell r="CV73">
            <v>35.541666666666664</v>
          </cell>
          <cell r="DA73">
            <v>5.7666666666666666</v>
          </cell>
          <cell r="ER73">
            <v>243.04509629629632</v>
          </cell>
        </row>
        <row r="74">
          <cell r="A74">
            <v>425509</v>
          </cell>
          <cell r="C74" t="str">
            <v>Peralta, Jhonny</v>
          </cell>
          <cell r="AF74">
            <v>0.253742913177534</v>
          </cell>
          <cell r="AN74">
            <v>428.04529318779026</v>
          </cell>
          <cell r="AP74">
            <v>0.57158962279511183</v>
          </cell>
          <cell r="AV74" t="str">
            <v>SS</v>
          </cell>
          <cell r="AW74">
            <v>-11</v>
          </cell>
          <cell r="AX74">
            <v>0.72867827456348833</v>
          </cell>
          <cell r="AY74">
            <v>-7.5107268499059199</v>
          </cell>
          <cell r="AZ74">
            <v>0.72867827456348833</v>
          </cell>
          <cell r="BG74">
            <v>0.90266358613373443</v>
          </cell>
          <cell r="BJ74">
            <v>4.5720235674806265E-4</v>
          </cell>
          <cell r="CF74">
            <v>0.95428659061680376</v>
          </cell>
          <cell r="CV74">
            <v>34.125</v>
          </cell>
          <cell r="DA74">
            <v>9.3533333333333335</v>
          </cell>
          <cell r="ER74">
            <v>500.70559999999989</v>
          </cell>
        </row>
        <row r="75">
          <cell r="A75">
            <v>425542</v>
          </cell>
          <cell r="C75" t="str">
            <v>Hill, Koyie</v>
          </cell>
          <cell r="AF75">
            <v>0.20037724734806833</v>
          </cell>
          <cell r="AN75">
            <v>71.039857777777812</v>
          </cell>
          <cell r="AP75">
            <v>9.8106784208792028E-2</v>
          </cell>
          <cell r="AV75" t="str">
            <v>C</v>
          </cell>
          <cell r="AW75">
            <v>-16.126369157543973</v>
          </cell>
          <cell r="AX75">
            <v>-33.284050000000001</v>
          </cell>
          <cell r="AY75">
            <v>-24.621857487836401</v>
          </cell>
          <cell r="AZ75">
            <v>-1.5099746500678854</v>
          </cell>
          <cell r="BG75">
            <v>1.3190967603184232</v>
          </cell>
          <cell r="BJ75">
            <v>4.0276092080584877E-3</v>
          </cell>
          <cell r="CF75">
            <v>0.12698077228580518</v>
          </cell>
          <cell r="CV75">
            <v>37.291666666666664</v>
          </cell>
          <cell r="DA75">
            <v>1.5283333333333333</v>
          </cell>
          <cell r="ER75">
            <v>177.59964444444452</v>
          </cell>
        </row>
        <row r="76">
          <cell r="A76">
            <v>425543</v>
          </cell>
          <cell r="C76" t="str">
            <v>Wilson, Josh</v>
          </cell>
          <cell r="AF76">
            <v>0.20418248345923359</v>
          </cell>
          <cell r="AN76">
            <v>123.23424000000003</v>
          </cell>
          <cell r="AP76">
            <v>0.25006374110777307</v>
          </cell>
          <cell r="AV76" t="str">
            <v>2B</v>
          </cell>
          <cell r="AW76">
            <v>-11</v>
          </cell>
          <cell r="AX76">
            <v>-4.3338557748922284</v>
          </cell>
          <cell r="AY76">
            <v>-7</v>
          </cell>
          <cell r="AZ76">
            <v>-4.3338557748922284</v>
          </cell>
          <cell r="BG76">
            <v>0.88918439282661599</v>
          </cell>
          <cell r="BJ76">
            <v>8.5020339190929294E-3</v>
          </cell>
          <cell r="CF76">
            <v>0.15283613641382274</v>
          </cell>
          <cell r="CV76">
            <v>35.291666666666664</v>
          </cell>
          <cell r="DA76">
            <v>1.9650000000000001</v>
          </cell>
          <cell r="ER76">
            <v>308.08560000000006</v>
          </cell>
        </row>
        <row r="77">
          <cell r="A77">
            <v>425545</v>
          </cell>
          <cell r="C77" t="str">
            <v>Willingham, Josh</v>
          </cell>
          <cell r="AF77">
            <v>0.26156235335600919</v>
          </cell>
          <cell r="AN77">
            <v>186.32513464606922</v>
          </cell>
          <cell r="AP77">
            <v>0.21780029051164917</v>
          </cell>
          <cell r="AV77" t="str">
            <v>LF</v>
          </cell>
          <cell r="AW77">
            <v>-12.233874120406567</v>
          </cell>
          <cell r="AX77">
            <v>-16</v>
          </cell>
          <cell r="AY77">
            <v>-11.845898683317085</v>
          </cell>
          <cell r="AZ77">
            <v>-11.845898683317085</v>
          </cell>
          <cell r="BG77">
            <v>1.1873682064368065</v>
          </cell>
          <cell r="BJ77">
            <v>7.562211433666449E-4</v>
          </cell>
          <cell r="CF77">
            <v>0.93666130618340693</v>
          </cell>
          <cell r="CV77">
            <v>37.375</v>
          </cell>
          <cell r="DA77">
            <v>6.6416666666666666</v>
          </cell>
          <cell r="ER77">
            <v>299.66684444444445</v>
          </cell>
        </row>
        <row r="78">
          <cell r="A78">
            <v>425549</v>
          </cell>
          <cell r="C78" t="str">
            <v>Barmes, Clint</v>
          </cell>
          <cell r="AF78">
            <v>0.21050948838092673</v>
          </cell>
          <cell r="AN78">
            <v>76.986666666666693</v>
          </cell>
          <cell r="AP78">
            <v>0.25442063314939978</v>
          </cell>
          <cell r="AV78" t="str">
            <v>SS</v>
          </cell>
          <cell r="AW78">
            <v>-10.967279538305851</v>
          </cell>
          <cell r="AX78">
            <v>3.5384120505456136</v>
          </cell>
          <cell r="AY78">
            <v>-10.967279538305851</v>
          </cell>
          <cell r="AZ78">
            <v>3.5384120505456136</v>
          </cell>
          <cell r="BG78">
            <v>1.3347802640306279</v>
          </cell>
          <cell r="BJ78">
            <v>-4.2910094733283167E-4</v>
          </cell>
          <cell r="CF78">
            <v>0.72012680815292962</v>
          </cell>
          <cell r="CV78">
            <v>37.291666666666664</v>
          </cell>
          <cell r="DA78">
            <v>5.25</v>
          </cell>
          <cell r="ER78">
            <v>192.46666666666673</v>
          </cell>
        </row>
        <row r="79">
          <cell r="A79">
            <v>425557</v>
          </cell>
          <cell r="C79" t="str">
            <v>Baker, Jeff</v>
          </cell>
          <cell r="AF79">
            <v>0.25086001460984875</v>
          </cell>
          <cell r="AN79">
            <v>87.247766571186247</v>
          </cell>
          <cell r="AP79">
            <v>0.16649144642619179</v>
          </cell>
          <cell r="AV79" t="str">
            <v>1B</v>
          </cell>
          <cell r="AW79">
            <v>-14.421424659483336</v>
          </cell>
          <cell r="AX79">
            <v>-12.144193874424214</v>
          </cell>
          <cell r="AY79">
            <v>-14.451769506478527</v>
          </cell>
          <cell r="AZ79">
            <v>-12.128512161171388</v>
          </cell>
          <cell r="BG79">
            <v>0.92529772161474722</v>
          </cell>
          <cell r="BJ79">
            <v>-4.7532967368956631E-3</v>
          </cell>
          <cell r="CF79">
            <v>0.99186100104082953</v>
          </cell>
          <cell r="CV79">
            <v>35.041666666666664</v>
          </cell>
          <cell r="DA79">
            <v>3.0950000000000002</v>
          </cell>
          <cell r="ER79">
            <v>207.60402962962968</v>
          </cell>
        </row>
        <row r="80">
          <cell r="A80">
            <v>425560</v>
          </cell>
          <cell r="C80" t="str">
            <v>LaRoche, Adam</v>
          </cell>
          <cell r="AF80">
            <v>0.25633996217599475</v>
          </cell>
          <cell r="AN80">
            <v>172.41169709754718</v>
          </cell>
          <cell r="AP80">
            <v>0.46702210390235449</v>
          </cell>
          <cell r="AV80" t="str">
            <v>1B</v>
          </cell>
          <cell r="AW80">
            <v>-15.189085172145177</v>
          </cell>
          <cell r="AX80">
            <v>-15.202475210217195</v>
          </cell>
          <cell r="AY80">
            <v>-15.189085172145177</v>
          </cell>
          <cell r="AZ80">
            <v>-15.189085172145177</v>
          </cell>
          <cell r="BG80">
            <v>1.1148021875929117</v>
          </cell>
          <cell r="BJ80">
            <v>-2.0438856790893242E-2</v>
          </cell>
          <cell r="CF80">
            <v>0.99634310597568376</v>
          </cell>
          <cell r="CV80">
            <v>36.625</v>
          </cell>
          <cell r="DA80">
            <v>8.19</v>
          </cell>
          <cell r="ER80">
            <v>401.73167407407414</v>
          </cell>
        </row>
        <row r="81">
          <cell r="A81">
            <v>425565</v>
          </cell>
          <cell r="C81" t="str">
            <v>Quiroz, Guillermo</v>
          </cell>
          <cell r="AF81">
            <v>0.21789903534751948</v>
          </cell>
          <cell r="AN81">
            <v>106.78909629629632</v>
          </cell>
          <cell r="AP81">
            <v>0.22447740954892714</v>
          </cell>
          <cell r="AV81" t="str">
            <v>C</v>
          </cell>
          <cell r="AW81">
            <v>-15.036171357547428</v>
          </cell>
          <cell r="AX81">
            <v>-24.97645000000001</v>
          </cell>
          <cell r="AY81">
            <v>-21.180363327226747</v>
          </cell>
          <cell r="AZ81">
            <v>-0.17141394041539648</v>
          </cell>
          <cell r="BG81">
            <v>0.88095886615826346</v>
          </cell>
          <cell r="BJ81">
            <v>1.3075749862575382E-2</v>
          </cell>
          <cell r="CF81">
            <v>2.9733918213387483E-2</v>
          </cell>
          <cell r="CV81">
            <v>34.625</v>
          </cell>
          <cell r="DA81">
            <v>0.46833333333333332</v>
          </cell>
          <cell r="ER81">
            <v>266.97274074074079</v>
          </cell>
        </row>
        <row r="82">
          <cell r="A82">
            <v>425567</v>
          </cell>
          <cell r="C82" t="str">
            <v>Rios, Alex</v>
          </cell>
          <cell r="AF82">
            <v>0.24318862218852774</v>
          </cell>
          <cell r="AN82">
            <v>160.17621333333332</v>
          </cell>
          <cell r="AP82">
            <v>0.43667918695213048</v>
          </cell>
          <cell r="AV82" t="str">
            <v>RF</v>
          </cell>
          <cell r="AW82">
            <v>-11</v>
          </cell>
          <cell r="AX82">
            <v>-16</v>
          </cell>
          <cell r="AY82">
            <v>-9.2023630347192906</v>
          </cell>
          <cell r="AZ82">
            <v>-9.2023630347192906</v>
          </cell>
          <cell r="BG82">
            <v>1.3921132222765393</v>
          </cell>
          <cell r="BJ82">
            <v>3.1155362521611621E-3</v>
          </cell>
          <cell r="CF82">
            <v>0.97901855493933343</v>
          </cell>
          <cell r="CV82">
            <v>35.375</v>
          </cell>
          <cell r="DA82">
            <v>9.0833333333333339</v>
          </cell>
          <cell r="ER82">
            <v>400.44053333333329</v>
          </cell>
        </row>
        <row r="83">
          <cell r="A83">
            <v>425634</v>
          </cell>
          <cell r="C83" t="str">
            <v>Hessman, Mike</v>
          </cell>
          <cell r="AF83">
            <v>0.2518155406734004</v>
          </cell>
          <cell r="AN83">
            <v>143.7617066666667</v>
          </cell>
          <cell r="AP83">
            <v>0.28781413572176484</v>
          </cell>
          <cell r="AV83" t="str">
            <v>1B</v>
          </cell>
          <cell r="AW83">
            <v>-16.823805956618749</v>
          </cell>
          <cell r="AX83">
            <v>-20.262423942746384</v>
          </cell>
          <cell r="AY83">
            <v>-27.199110302075177</v>
          </cell>
          <cell r="AZ83">
            <v>-16.823805956618749</v>
          </cell>
          <cell r="BG83">
            <v>1.0668384848441594</v>
          </cell>
          <cell r="BJ83">
            <v>-1.1099606337466424E-2</v>
          </cell>
          <cell r="CF83">
            <v>0</v>
          </cell>
          <cell r="CV83">
            <v>38.291666666666664</v>
          </cell>
          <cell r="DA83">
            <v>0</v>
          </cell>
          <cell r="ER83">
            <v>359.40426666666673</v>
          </cell>
        </row>
        <row r="84">
          <cell r="A84">
            <v>425664</v>
          </cell>
          <cell r="C84" t="str">
            <v>Victorino, Shane</v>
          </cell>
          <cell r="AF84">
            <v>0.23392974120586044</v>
          </cell>
          <cell r="AN84">
            <v>93.111324444444449</v>
          </cell>
          <cell r="AP84">
            <v>0.25502359929500595</v>
          </cell>
          <cell r="AV84" t="str">
            <v>RF</v>
          </cell>
          <cell r="AW84">
            <v>-11</v>
          </cell>
          <cell r="AX84">
            <v>-16</v>
          </cell>
          <cell r="AY84">
            <v>-4.0245775303133815</v>
          </cell>
          <cell r="AZ84">
            <v>-4.0245775303133815</v>
          </cell>
          <cell r="BG84">
            <v>0.79812640122933431</v>
          </cell>
          <cell r="BJ84">
            <v>2.0463700599470613E-3</v>
          </cell>
          <cell r="CF84">
            <v>0.78075352340069537</v>
          </cell>
          <cell r="CV84">
            <v>35.625</v>
          </cell>
          <cell r="DA84">
            <v>7.666666666666667</v>
          </cell>
          <cell r="ER84">
            <v>232.77831111111112</v>
          </cell>
        </row>
        <row r="85">
          <cell r="A85">
            <v>425766</v>
          </cell>
          <cell r="C85" t="str">
            <v>Loney, James</v>
          </cell>
          <cell r="AF85">
            <v>0.25230679070070583</v>
          </cell>
          <cell r="AN85">
            <v>206.03166012731364</v>
          </cell>
          <cell r="AP85">
            <v>0.57339412155363667</v>
          </cell>
          <cell r="AV85" t="str">
            <v>1B</v>
          </cell>
          <cell r="AW85">
            <v>-13.05543784366248</v>
          </cell>
          <cell r="AX85">
            <v>-13.103281797533134</v>
          </cell>
          <cell r="AY85">
            <v>-13.058350284710103</v>
          </cell>
          <cell r="AZ85">
            <v>-13.05543784366248</v>
          </cell>
          <cell r="BG85">
            <v>1.3171827128091969</v>
          </cell>
          <cell r="BJ85">
            <v>1.1510179879950936E-3</v>
          </cell>
          <cell r="CF85">
            <v>0.83494859862038795</v>
          </cell>
          <cell r="CV85">
            <v>32.125</v>
          </cell>
          <cell r="DA85">
            <v>8.7666666666666675</v>
          </cell>
          <cell r="ER85">
            <v>491.58785185185184</v>
          </cell>
        </row>
        <row r="86">
          <cell r="A86">
            <v>425772</v>
          </cell>
          <cell r="C86" t="str">
            <v>Mathis, Jeff</v>
          </cell>
          <cell r="AF86">
            <v>0.20803215205719083</v>
          </cell>
          <cell r="AN86">
            <v>105.33531277472869</v>
          </cell>
          <cell r="AP86">
            <v>0.24284926797995368</v>
          </cell>
          <cell r="AV86" t="str">
            <v>C</v>
          </cell>
          <cell r="AW86">
            <v>-12.226041666666664</v>
          </cell>
          <cell r="AX86">
            <v>-21.830183333333338</v>
          </cell>
          <cell r="AY86">
            <v>-15.019052097847561</v>
          </cell>
          <cell r="AZ86">
            <v>17.308152700711965</v>
          </cell>
          <cell r="BG86">
            <v>0.77718586025261283</v>
          </cell>
          <cell r="BJ86">
            <v>-2.4725574922297355E-3</v>
          </cell>
          <cell r="CF86">
            <v>0.91821422728617308</v>
          </cell>
          <cell r="CV86">
            <v>33.291666666666664</v>
          </cell>
          <cell r="DA86">
            <v>3.6383333333333332</v>
          </cell>
          <cell r="ER86">
            <v>204.07170370370378</v>
          </cell>
        </row>
        <row r="87">
          <cell r="A87">
            <v>425773</v>
          </cell>
          <cell r="C87" t="str">
            <v>Kotchman, Casey</v>
          </cell>
          <cell r="AF87">
            <v>0.23820015293424518</v>
          </cell>
          <cell r="AN87">
            <v>162.6469925925926</v>
          </cell>
          <cell r="AP87">
            <v>0.25142603176032685</v>
          </cell>
          <cell r="AV87" t="str">
            <v>1B</v>
          </cell>
          <cell r="AW87">
            <v>-11.180959425752246</v>
          </cell>
          <cell r="AX87">
            <v>-21.914041597425332</v>
          </cell>
          <cell r="AY87">
            <v>-15.537371452036181</v>
          </cell>
          <cell r="AZ87">
            <v>-11.180959425752246</v>
          </cell>
          <cell r="BG87">
            <v>1.1677619457516288</v>
          </cell>
          <cell r="BJ87">
            <v>-9.5383583918812118E-3</v>
          </cell>
          <cell r="CF87">
            <v>0</v>
          </cell>
          <cell r="CV87">
            <v>33.375</v>
          </cell>
          <cell r="DA87">
            <v>5.0883333333333329</v>
          </cell>
          <cell r="ER87">
            <v>406.61748148148149</v>
          </cell>
        </row>
        <row r="88">
          <cell r="A88">
            <v>425783</v>
          </cell>
          <cell r="C88" t="str">
            <v>Choo, Shin-Soo</v>
          </cell>
          <cell r="AF88">
            <v>0.28156993916284578</v>
          </cell>
          <cell r="AN88">
            <v>469.5979276472051</v>
          </cell>
          <cell r="AP88">
            <v>0.58025665512711944</v>
          </cell>
          <cell r="AV88" t="str">
            <v>RF</v>
          </cell>
          <cell r="AW88">
            <v>-11</v>
          </cell>
          <cell r="AX88">
            <v>-16</v>
          </cell>
          <cell r="AY88">
            <v>-12.752429536518058</v>
          </cell>
          <cell r="AZ88">
            <v>-12.752429536518058</v>
          </cell>
          <cell r="BG88">
            <v>0.48173452863378119</v>
          </cell>
          <cell r="BJ88">
            <v>-3.414235452805408E-3</v>
          </cell>
          <cell r="CF88">
            <v>0.9585880891505183</v>
          </cell>
          <cell r="CV88">
            <v>33.958333333333336</v>
          </cell>
          <cell r="DA88">
            <v>8.0950000000000006</v>
          </cell>
          <cell r="ER88">
            <v>493.07280000000003</v>
          </cell>
        </row>
        <row r="89">
          <cell r="A89">
            <v>425784</v>
          </cell>
          <cell r="C89" t="str">
            <v>Rivera, Rene</v>
          </cell>
          <cell r="AF89">
            <v>0.22269484326805178</v>
          </cell>
          <cell r="AN89">
            <v>275.92249611087897</v>
          </cell>
          <cell r="AP89">
            <v>0.36574854368914272</v>
          </cell>
          <cell r="AV89" t="str">
            <v>C</v>
          </cell>
          <cell r="AW89">
            <v>-11.287463811006758</v>
          </cell>
          <cell r="AX89">
            <v>-11.348267879975387</v>
          </cell>
          <cell r="AY89">
            <v>-11.287463811006758</v>
          </cell>
          <cell r="AZ89">
            <v>22.895431122813363</v>
          </cell>
          <cell r="BG89">
            <v>0.67996569813978414</v>
          </cell>
          <cell r="BJ89">
            <v>5.8258465902735171E-4</v>
          </cell>
          <cell r="CF89">
            <v>0.90221406671378168</v>
          </cell>
          <cell r="CV89">
            <v>32.958333333333336</v>
          </cell>
          <cell r="DA89">
            <v>1.5983333333333334</v>
          </cell>
          <cell r="ER89">
            <v>287.33359999999999</v>
          </cell>
        </row>
        <row r="90">
          <cell r="A90">
            <v>425785</v>
          </cell>
          <cell r="C90" t="str">
            <v>Dobbs, Greg</v>
          </cell>
          <cell r="AF90">
            <v>0.21188308094921254</v>
          </cell>
          <cell r="AN90">
            <v>63.392568888888881</v>
          </cell>
          <cell r="AP90">
            <v>9.0511128516629277E-2</v>
          </cell>
          <cell r="AV90" t="str">
            <v>1B</v>
          </cell>
          <cell r="AW90">
            <v>-10.978741758590916</v>
          </cell>
          <cell r="AX90">
            <v>-10.969299378598452</v>
          </cell>
          <cell r="AY90">
            <v>-10.930593111238405</v>
          </cell>
          <cell r="AZ90">
            <v>-10.930593111238405</v>
          </cell>
          <cell r="BG90">
            <v>1.269564456814344</v>
          </cell>
          <cell r="BJ90">
            <v>-1.6516980274288287E-2</v>
          </cell>
          <cell r="CF90">
            <v>0.53886170929151456</v>
          </cell>
          <cell r="CV90">
            <v>37.958333333333336</v>
          </cell>
          <cell r="DA90">
            <v>3.39</v>
          </cell>
          <cell r="ER90">
            <v>158.48142222222219</v>
          </cell>
        </row>
        <row r="91">
          <cell r="A91">
            <v>425796</v>
          </cell>
          <cell r="C91" t="str">
            <v>Francoeur, Jeff</v>
          </cell>
          <cell r="AF91">
            <v>0.23485524856770404</v>
          </cell>
          <cell r="AN91">
            <v>146.50325333333336</v>
          </cell>
          <cell r="AP91">
            <v>0.43652069326112669</v>
          </cell>
          <cell r="AV91" t="str">
            <v>LF</v>
          </cell>
          <cell r="AW91">
            <v>-11</v>
          </cell>
          <cell r="AX91">
            <v>-16</v>
          </cell>
          <cell r="AY91">
            <v>-8.8796015833166582</v>
          </cell>
          <cell r="AZ91">
            <v>-8.8796015833166582</v>
          </cell>
          <cell r="BG91">
            <v>1.1474005755124776</v>
          </cell>
          <cell r="BJ91">
            <v>-2.8926330533741995E-3</v>
          </cell>
          <cell r="CF91">
            <v>0.76472213840762682</v>
          </cell>
          <cell r="CV91">
            <v>32.458333333333336</v>
          </cell>
          <cell r="DA91">
            <v>7.7233333333333336</v>
          </cell>
          <cell r="ER91">
            <v>366.25813333333338</v>
          </cell>
        </row>
        <row r="92">
          <cell r="A92">
            <v>425834</v>
          </cell>
          <cell r="C92" t="str">
            <v>Upton, Melvin</v>
          </cell>
          <cell r="AF92">
            <v>0.24531318769292282</v>
          </cell>
          <cell r="AN92">
            <v>335.6960564531546</v>
          </cell>
          <cell r="AP92">
            <v>0.54548179193153323</v>
          </cell>
          <cell r="AV92" t="str">
            <v>LF</v>
          </cell>
          <cell r="AW92">
            <v>-11</v>
          </cell>
          <cell r="AX92">
            <v>-16</v>
          </cell>
          <cell r="AY92">
            <v>0.70422696725379152</v>
          </cell>
          <cell r="AZ92">
            <v>0.70422696725379152</v>
          </cell>
          <cell r="BG92">
            <v>0.92576875190173724</v>
          </cell>
          <cell r="BJ92">
            <v>-7.871076098465107E-3</v>
          </cell>
          <cell r="CF92">
            <v>0.95928138071853075</v>
          </cell>
          <cell r="CV92">
            <v>31.875</v>
          </cell>
          <cell r="DA92">
            <v>8.9666666666666668</v>
          </cell>
          <cell r="ER92">
            <v>478.73837037037038</v>
          </cell>
        </row>
        <row r="93">
          <cell r="A93">
            <v>425877</v>
          </cell>
          <cell r="C93" t="str">
            <v>Molina, Yadier</v>
          </cell>
          <cell r="AF93">
            <v>0.23817467995334177</v>
          </cell>
          <cell r="AN93">
            <v>477.25718518518522</v>
          </cell>
          <cell r="AP93">
            <v>0.58717334261138709</v>
          </cell>
          <cell r="AV93" t="str">
            <v>C</v>
          </cell>
          <cell r="AW93">
            <v>-10.861479507489353</v>
          </cell>
          <cell r="AX93">
            <v>-10.861479507489353</v>
          </cell>
          <cell r="AY93">
            <v>-10.861479507489353</v>
          </cell>
          <cell r="AZ93">
            <v>22.249230104696245</v>
          </cell>
          <cell r="BG93">
            <v>1.1655426009567205</v>
          </cell>
          <cell r="BJ93">
            <v>1.876381035075831E-2</v>
          </cell>
          <cell r="CF93">
            <v>0.9965233732637957</v>
          </cell>
          <cell r="CV93">
            <v>33.958333333333336</v>
          </cell>
          <cell r="DA93">
            <v>8.2716666666666665</v>
          </cell>
          <cell r="ER93">
            <v>477.25718518518522</v>
          </cell>
        </row>
        <row r="94">
          <cell r="A94">
            <v>425900</v>
          </cell>
          <cell r="C94" t="str">
            <v>Navarro, Dioner</v>
          </cell>
          <cell r="AF94">
            <v>0.24673020228631493</v>
          </cell>
          <cell r="AN94">
            <v>138.55303111111112</v>
          </cell>
          <cell r="AP94">
            <v>0.45060907817203222</v>
          </cell>
          <cell r="AV94" t="str">
            <v>C</v>
          </cell>
          <cell r="AW94">
            <v>-12.321263490416433</v>
          </cell>
          <cell r="AX94">
            <v>-20.068750000000009</v>
          </cell>
          <cell r="AY94">
            <v>-14.803084653888575</v>
          </cell>
          <cell r="AZ94">
            <v>-11.926738870260426</v>
          </cell>
          <cell r="BG94">
            <v>0.45336167022526386</v>
          </cell>
          <cell r="BJ94">
            <v>-8.967807448793259E-3</v>
          </cell>
          <cell r="CF94">
            <v>0.98377896798105047</v>
          </cell>
          <cell r="CV94">
            <v>32.375</v>
          </cell>
          <cell r="DA94">
            <v>4.9783333333333335</v>
          </cell>
          <cell r="ER94">
            <v>346.38257777777778</v>
          </cell>
        </row>
        <row r="95">
          <cell r="A95">
            <v>425902</v>
          </cell>
          <cell r="C95" t="str">
            <v>Fielder, Prince</v>
          </cell>
          <cell r="AF95">
            <v>0.26342794334396491</v>
          </cell>
          <cell r="AN95">
            <v>276.06037474151435</v>
          </cell>
          <cell r="AP95">
            <v>0.56323675689709296</v>
          </cell>
          <cell r="AV95" t="str">
            <v>1B</v>
          </cell>
          <cell r="AW95">
            <v>-15.558119365188238</v>
          </cell>
          <cell r="AX95">
            <v>-15.558119365188238</v>
          </cell>
          <cell r="AY95">
            <v>-15.558119365188238</v>
          </cell>
          <cell r="AZ95">
            <v>-15.558119365188238</v>
          </cell>
          <cell r="BG95">
            <v>0.7771101762217717</v>
          </cell>
          <cell r="BJ95">
            <v>-1.1984801163323384E-2</v>
          </cell>
          <cell r="CF95">
            <v>1.0000000000000002</v>
          </cell>
          <cell r="CV95">
            <v>32.125</v>
          </cell>
          <cell r="DA95">
            <v>10.238333333333333</v>
          </cell>
          <cell r="ER95">
            <v>505.68770370370373</v>
          </cell>
        </row>
        <row r="96">
          <cell r="A96">
            <v>429664</v>
          </cell>
          <cell r="C96" t="str">
            <v>Cano, Robinson</v>
          </cell>
          <cell r="AF96">
            <v>0.2937826257981993</v>
          </cell>
          <cell r="AN96">
            <v>598.91703703703706</v>
          </cell>
          <cell r="AP96">
            <v>0.68424695301175653</v>
          </cell>
          <cell r="AV96" t="str">
            <v>2B</v>
          </cell>
          <cell r="AW96">
            <v>-11</v>
          </cell>
          <cell r="AX96">
            <v>3.2827612998426257</v>
          </cell>
          <cell r="AY96">
            <v>-7</v>
          </cell>
          <cell r="AZ96">
            <v>3.2827612998426257</v>
          </cell>
          <cell r="BG96">
            <v>0.85531055437790227</v>
          </cell>
          <cell r="BJ96">
            <v>-4.8897268054775402E-3</v>
          </cell>
          <cell r="CF96">
            <v>1.0000000000000002</v>
          </cell>
          <cell r="CV96">
            <v>33.708333333333336</v>
          </cell>
          <cell r="DA96">
            <v>10.98</v>
          </cell>
          <cell r="ER96">
            <v>598.91703703703706</v>
          </cell>
        </row>
        <row r="97">
          <cell r="A97">
            <v>429665</v>
          </cell>
          <cell r="C97" t="str">
            <v>Encarnacion, Edwin</v>
          </cell>
          <cell r="AF97">
            <v>0.31379420134555047</v>
          </cell>
          <cell r="AN97">
            <v>583.34844444444434</v>
          </cell>
          <cell r="AP97">
            <v>0.6526068277166035</v>
          </cell>
          <cell r="AV97" t="str">
            <v>1B</v>
          </cell>
          <cell r="AW97">
            <v>-14.457343521240318</v>
          </cell>
          <cell r="AX97">
            <v>-14.355081587609886</v>
          </cell>
          <cell r="AY97">
            <v>-14.457567299409657</v>
          </cell>
          <cell r="AZ97">
            <v>-14.376028802574844</v>
          </cell>
          <cell r="BG97">
            <v>0.98969646309265746</v>
          </cell>
          <cell r="BJ97">
            <v>-1.9758666852355824E-3</v>
          </cell>
          <cell r="CF97">
            <v>0.99517348603860789</v>
          </cell>
          <cell r="CV97">
            <v>33.458333333333336</v>
          </cell>
          <cell r="DA97">
            <v>8.8550000000000004</v>
          </cell>
          <cell r="ER97">
            <v>583.34844444444434</v>
          </cell>
        </row>
        <row r="98">
          <cell r="A98">
            <v>429666</v>
          </cell>
          <cell r="C98" t="str">
            <v>Hardy, J.J.</v>
          </cell>
          <cell r="AF98">
            <v>0.22530855970378871</v>
          </cell>
          <cell r="AN98">
            <v>298.19188194901892</v>
          </cell>
          <cell r="AP98">
            <v>0.55213013163123081</v>
          </cell>
          <cell r="AV98" t="str">
            <v>SS</v>
          </cell>
          <cell r="AW98">
            <v>-11</v>
          </cell>
          <cell r="AX98">
            <v>12.49605934862733</v>
          </cell>
          <cell r="AY98">
            <v>-7</v>
          </cell>
          <cell r="AZ98">
            <v>12.49605934862733</v>
          </cell>
          <cell r="BG98">
            <v>1.1812848047161724</v>
          </cell>
          <cell r="BJ98">
            <v>1.4860662504632334E-2</v>
          </cell>
          <cell r="CF98">
            <v>0.97358914257016305</v>
          </cell>
          <cell r="CV98">
            <v>33.875</v>
          </cell>
          <cell r="DA98">
            <v>8.8466666666666658</v>
          </cell>
          <cell r="ER98">
            <v>431.87377777777789</v>
          </cell>
        </row>
        <row r="99">
          <cell r="A99">
            <v>429667</v>
          </cell>
          <cell r="C99" t="str">
            <v>Howard, Ryan</v>
          </cell>
          <cell r="AF99">
            <v>0.24941048007623484</v>
          </cell>
          <cell r="AN99">
            <v>166.76490666666666</v>
          </cell>
          <cell r="AP99">
            <v>0.56368391485631553</v>
          </cell>
          <cell r="AV99" t="str">
            <v>1B</v>
          </cell>
          <cell r="AW99">
            <v>-16.333535116697458</v>
          </cell>
          <cell r="AX99">
            <v>-16.333535116697458</v>
          </cell>
          <cell r="AY99">
            <v>-16.333535116697458</v>
          </cell>
          <cell r="AZ99">
            <v>-16.333535116697458</v>
          </cell>
          <cell r="BG99">
            <v>1.2225382914398599</v>
          </cell>
          <cell r="BJ99">
            <v>-2.468245512237088E-2</v>
          </cell>
          <cell r="CF99">
            <v>1.0000000000000002</v>
          </cell>
          <cell r="CV99">
            <v>36.625</v>
          </cell>
          <cell r="DA99">
            <v>8.9083333333333332</v>
          </cell>
          <cell r="ER99">
            <v>416.9122666666666</v>
          </cell>
        </row>
        <row r="100">
          <cell r="A100">
            <v>429708</v>
          </cell>
          <cell r="C100" t="str">
            <v>Marte, Andy</v>
          </cell>
          <cell r="AF100">
            <v>0.23911412120038361</v>
          </cell>
          <cell r="AN100">
            <v>145.51745638178204</v>
          </cell>
          <cell r="AP100">
            <v>0.16202427291552984</v>
          </cell>
          <cell r="AV100" t="str">
            <v>3B</v>
          </cell>
          <cell r="AW100">
            <v>-11</v>
          </cell>
          <cell r="AX100">
            <v>-4.9763938819878701</v>
          </cell>
          <cell r="AY100">
            <v>-7</v>
          </cell>
          <cell r="AZ100">
            <v>-4.9763938819878701</v>
          </cell>
          <cell r="BG100">
            <v>0.86871470852660249</v>
          </cell>
          <cell r="BJ100">
            <v>-7.3025469599904708E-3</v>
          </cell>
          <cell r="CF100">
            <v>2.8907315814696855E-2</v>
          </cell>
          <cell r="CV100">
            <v>32.708333333333336</v>
          </cell>
          <cell r="DA100">
            <v>1.1599999999999999</v>
          </cell>
          <cell r="ER100">
            <v>347.68391111111112</v>
          </cell>
        </row>
        <row r="101">
          <cell r="A101">
            <v>429711</v>
          </cell>
          <cell r="C101" t="str">
            <v>Gutierrez, Franklin</v>
          </cell>
          <cell r="AF101">
            <v>0.27556861609652122</v>
          </cell>
          <cell r="AN101">
            <v>334.00474074074077</v>
          </cell>
          <cell r="AP101">
            <v>0.31449054792459558</v>
          </cell>
          <cell r="AV101" t="str">
            <v>RF</v>
          </cell>
          <cell r="AW101">
            <v>-11</v>
          </cell>
          <cell r="AX101">
            <v>-16</v>
          </cell>
          <cell r="AY101">
            <v>-6.901692996764659</v>
          </cell>
          <cell r="AZ101">
            <v>-6.901692996764659</v>
          </cell>
          <cell r="BG101">
            <v>0.86178113174518844</v>
          </cell>
          <cell r="BJ101">
            <v>1.5917508615515205E-2</v>
          </cell>
          <cell r="CF101">
            <v>0.71355235156599628</v>
          </cell>
          <cell r="CV101">
            <v>33.375</v>
          </cell>
          <cell r="DA101">
            <v>5.1066666666666665</v>
          </cell>
          <cell r="ER101">
            <v>334.00474074074077</v>
          </cell>
        </row>
        <row r="102">
          <cell r="A102">
            <v>429713</v>
          </cell>
          <cell r="C102" t="str">
            <v>Sizemore, Grady</v>
          </cell>
          <cell r="AF102">
            <v>0.24184457659126785</v>
          </cell>
          <cell r="AN102">
            <v>132.92768000000001</v>
          </cell>
          <cell r="AP102">
            <v>0.32424452272062615</v>
          </cell>
          <cell r="AV102" t="str">
            <v>LF</v>
          </cell>
          <cell r="AW102">
            <v>-11</v>
          </cell>
          <cell r="AX102">
            <v>-16</v>
          </cell>
          <cell r="AY102">
            <v>-13.31462134810581</v>
          </cell>
          <cell r="AZ102">
            <v>-13.31462134810581</v>
          </cell>
          <cell r="BG102">
            <v>1.0176038148113118</v>
          </cell>
          <cell r="BJ102">
            <v>-3.1092868611087552E-3</v>
          </cell>
          <cell r="CF102">
            <v>0.86373902410717374</v>
          </cell>
          <cell r="CV102">
            <v>33.875</v>
          </cell>
          <cell r="DA102">
            <v>5.18</v>
          </cell>
          <cell r="ER102">
            <v>332.31920000000002</v>
          </cell>
        </row>
        <row r="103">
          <cell r="A103">
            <v>430001</v>
          </cell>
          <cell r="C103" t="str">
            <v>Weeks Jr., Rickie</v>
          </cell>
          <cell r="AF103">
            <v>0.25133323045112349</v>
          </cell>
          <cell r="AN103">
            <v>204.66633520944112</v>
          </cell>
          <cell r="AP103">
            <v>0.31264837271612755</v>
          </cell>
          <cell r="AV103" t="str">
            <v>LF</v>
          </cell>
          <cell r="AW103">
            <v>-11</v>
          </cell>
          <cell r="AX103">
            <v>-1.92812583534052</v>
          </cell>
          <cell r="AY103">
            <v>-14.052754028069847</v>
          </cell>
          <cell r="AZ103">
            <v>-1.92812583534052</v>
          </cell>
          <cell r="BG103">
            <v>0.66606692246922261</v>
          </cell>
          <cell r="BJ103">
            <v>2.0931518983699033E-3</v>
          </cell>
          <cell r="CF103">
            <v>1.0000000000000002</v>
          </cell>
          <cell r="CV103">
            <v>33.791666666666664</v>
          </cell>
          <cell r="DA103">
            <v>6.871666666666667</v>
          </cell>
          <cell r="ER103">
            <v>279.69742222222226</v>
          </cell>
        </row>
        <row r="104">
          <cell r="A104">
            <v>430203</v>
          </cell>
          <cell r="C104" t="str">
            <v>DeJesus, David</v>
          </cell>
          <cell r="AF104">
            <v>0.25162869902748175</v>
          </cell>
          <cell r="AN104">
            <v>159.10460425664152</v>
          </cell>
          <cell r="AP104">
            <v>0.31883064378936077</v>
          </cell>
          <cell r="AV104" t="str">
            <v>LF</v>
          </cell>
          <cell r="AW104">
            <v>-11.955446131941148</v>
          </cell>
          <cell r="AX104">
            <v>-16</v>
          </cell>
          <cell r="AY104">
            <v>-7.0951972628194913</v>
          </cell>
          <cell r="AZ104">
            <v>-7.0951972628194913</v>
          </cell>
          <cell r="BG104">
            <v>1.1948825168418593</v>
          </cell>
          <cell r="BJ104">
            <v>-6.4568873491039382E-3</v>
          </cell>
          <cell r="CF104">
            <v>0.95004758013186308</v>
          </cell>
          <cell r="CV104">
            <v>36.541666666666664</v>
          </cell>
          <cell r="DA104">
            <v>7.3633333333333333</v>
          </cell>
          <cell r="ER104">
            <v>272.82213333333334</v>
          </cell>
        </row>
        <row r="105">
          <cell r="A105">
            <v>430321</v>
          </cell>
          <cell r="C105" t="str">
            <v>Young, Delmon</v>
          </cell>
          <cell r="AF105">
            <v>0.2505729299459129</v>
          </cell>
          <cell r="AN105">
            <v>138.06507107035694</v>
          </cell>
          <cell r="AP105">
            <v>0.24444117780471578</v>
          </cell>
          <cell r="AV105" t="str">
            <v>RF</v>
          </cell>
          <cell r="AW105">
            <v>-12.054656305669882</v>
          </cell>
          <cell r="AX105">
            <v>-16</v>
          </cell>
          <cell r="AY105">
            <v>-10.542916578279533</v>
          </cell>
          <cell r="AZ105">
            <v>-10.542916578279533</v>
          </cell>
          <cell r="BG105">
            <v>1.2194179032955439</v>
          </cell>
          <cell r="BJ105">
            <v>5.1579557863494123E-3</v>
          </cell>
          <cell r="CF105">
            <v>0.97517716496885087</v>
          </cell>
          <cell r="CV105">
            <v>30.791666666666668</v>
          </cell>
          <cell r="DA105">
            <v>7.0666666666666664</v>
          </cell>
          <cell r="ER105">
            <v>298.90927407407406</v>
          </cell>
        </row>
        <row r="106">
          <cell r="A106">
            <v>430404</v>
          </cell>
          <cell r="C106" t="str">
            <v>Gomes, Jonny</v>
          </cell>
          <cell r="AF106">
            <v>0.23959041672032394</v>
          </cell>
          <cell r="AN106">
            <v>106.8754014814815</v>
          </cell>
          <cell r="AP106">
            <v>0.2984246858210351</v>
          </cell>
          <cell r="AV106" t="str">
            <v>LF</v>
          </cell>
          <cell r="AW106">
            <v>-11</v>
          </cell>
          <cell r="AX106">
            <v>-16</v>
          </cell>
          <cell r="AY106">
            <v>-17.022321565093055</v>
          </cell>
          <cell r="AZ106">
            <v>-17.022321565093055</v>
          </cell>
          <cell r="BG106">
            <v>1.1622068115356281</v>
          </cell>
          <cell r="BJ106">
            <v>5.0915011761436917E-3</v>
          </cell>
          <cell r="CF106">
            <v>1.0000000000000002</v>
          </cell>
          <cell r="CV106">
            <v>35.625</v>
          </cell>
          <cell r="DA106">
            <v>5.1833333333333336</v>
          </cell>
          <cell r="ER106">
            <v>267.18850370370376</v>
          </cell>
        </row>
        <row r="107">
          <cell r="A107">
            <v>430574</v>
          </cell>
          <cell r="C107" t="str">
            <v>Maier, Mitch</v>
          </cell>
          <cell r="AF107">
            <v>0.2147211354908754</v>
          </cell>
          <cell r="AN107">
            <v>63.387922962962982</v>
          </cell>
          <cell r="AP107">
            <v>4.3748288088371057E-2</v>
          </cell>
          <cell r="AV107" t="str">
            <v>LF</v>
          </cell>
          <cell r="AW107">
            <v>-12.705466666666663</v>
          </cell>
          <cell r="AX107">
            <v>-23.481950000000005</v>
          </cell>
          <cell r="AY107">
            <v>-14.107407415437912</v>
          </cell>
          <cell r="AZ107">
            <v>-12.705466666666663</v>
          </cell>
          <cell r="BG107">
            <v>1.4556743322079528</v>
          </cell>
          <cell r="BJ107">
            <v>5.2230321818406041E-3</v>
          </cell>
          <cell r="CF107">
            <v>0</v>
          </cell>
          <cell r="CV107">
            <v>34.041666666666664</v>
          </cell>
          <cell r="DA107">
            <v>1.8366666666666667</v>
          </cell>
          <cell r="ER107">
            <v>158.46980740740744</v>
          </cell>
        </row>
        <row r="108">
          <cell r="A108">
            <v>430585</v>
          </cell>
          <cell r="C108" t="str">
            <v>Kubel, Jason</v>
          </cell>
          <cell r="AF108">
            <v>0.23177771873589548</v>
          </cell>
          <cell r="AN108">
            <v>84.824225185185199</v>
          </cell>
          <cell r="AP108">
            <v>0.11662657499231838</v>
          </cell>
          <cell r="AV108" t="str">
            <v>LF</v>
          </cell>
          <cell r="AW108">
            <v>-11</v>
          </cell>
          <cell r="AX108">
            <v>-16</v>
          </cell>
          <cell r="AY108">
            <v>-11.155264437890144</v>
          </cell>
          <cell r="AZ108">
            <v>-11.155264437890144</v>
          </cell>
          <cell r="BG108">
            <v>0.70842181086422817</v>
          </cell>
          <cell r="BJ108">
            <v>1.5046999397216204E-3</v>
          </cell>
          <cell r="CF108">
            <v>1.0000000000000002</v>
          </cell>
          <cell r="CV108">
            <v>34.125</v>
          </cell>
          <cell r="DA108">
            <v>5.9683333333333337</v>
          </cell>
          <cell r="ER108">
            <v>212.06056296296299</v>
          </cell>
        </row>
        <row r="109">
          <cell r="A109">
            <v>430591</v>
          </cell>
          <cell r="C109" t="str">
            <v>Gimenez, Hector</v>
          </cell>
          <cell r="AF109">
            <v>0.21471788943410064</v>
          </cell>
          <cell r="AN109">
            <v>83.828859259259275</v>
          </cell>
          <cell r="AP109">
            <v>9.8166510261304435E-2</v>
          </cell>
          <cell r="AV109" t="str">
            <v>C</v>
          </cell>
          <cell r="AW109">
            <v>-12.843758459244388</v>
          </cell>
          <cell r="AX109">
            <v>-22.92078333333334</v>
          </cell>
          <cell r="AY109">
            <v>-18.526262007977284</v>
          </cell>
          <cell r="AZ109">
            <v>1.5019363141328075</v>
          </cell>
          <cell r="BG109">
            <v>0.42199183710260213</v>
          </cell>
          <cell r="BJ109">
            <v>-2.0631878942977015E-2</v>
          </cell>
          <cell r="CF109">
            <v>0</v>
          </cell>
          <cell r="CV109">
            <v>33.791666666666664</v>
          </cell>
          <cell r="DA109">
            <v>0.16333333333333333</v>
          </cell>
          <cell r="ER109">
            <v>209.57214814814819</v>
          </cell>
        </row>
        <row r="110">
          <cell r="A110">
            <v>430592</v>
          </cell>
          <cell r="C110" t="str">
            <v>Cedeno, Ronny</v>
          </cell>
          <cell r="AF110">
            <v>0.20879464524889263</v>
          </cell>
          <cell r="AN110">
            <v>111.66876444444448</v>
          </cell>
          <cell r="AP110">
            <v>0.21059773156987913</v>
          </cell>
          <cell r="AV110" t="str">
            <v>SS</v>
          </cell>
          <cell r="AW110">
            <v>-11.002170461297364</v>
          </cell>
          <cell r="AX110">
            <v>-1.5586087227836192</v>
          </cell>
          <cell r="AY110">
            <v>-11.002170461297364</v>
          </cell>
          <cell r="AZ110">
            <v>-1.5586087227836192</v>
          </cell>
          <cell r="BG110">
            <v>0.8420925826368364</v>
          </cell>
          <cell r="BJ110">
            <v>1.0101951369224503E-2</v>
          </cell>
          <cell r="CF110">
            <v>0.13427555597099924</v>
          </cell>
          <cell r="CV110">
            <v>33.375</v>
          </cell>
          <cell r="DA110">
            <v>3.5516666666666667</v>
          </cell>
          <cell r="ER110">
            <v>279.17191111111117</v>
          </cell>
        </row>
        <row r="111">
          <cell r="A111">
            <v>430593</v>
          </cell>
          <cell r="C111" t="str">
            <v>Harris, Brendan</v>
          </cell>
          <cell r="AF111">
            <v>0.23286857281524276</v>
          </cell>
          <cell r="AN111">
            <v>67.470400000000012</v>
          </cell>
          <cell r="AP111">
            <v>0.10354835787547967</v>
          </cell>
          <cell r="AV111" t="str">
            <v>SS</v>
          </cell>
          <cell r="AW111">
            <v>-11.006448356176971</v>
          </cell>
          <cell r="AX111">
            <v>-11.453375392336204</v>
          </cell>
          <cell r="AY111">
            <v>-10.738007203349436</v>
          </cell>
          <cell r="AZ111">
            <v>-11.273472859621133</v>
          </cell>
          <cell r="BG111">
            <v>1.1608493468006067</v>
          </cell>
          <cell r="BJ111">
            <v>-2.2514921374244913E-2</v>
          </cell>
          <cell r="CF111">
            <v>3.6143990297228998E-3</v>
          </cell>
          <cell r="CV111">
            <v>35.875</v>
          </cell>
          <cell r="DA111">
            <v>2.9266666666666667</v>
          </cell>
          <cell r="ER111">
            <v>168.67600000000002</v>
          </cell>
        </row>
        <row r="112">
          <cell r="A112">
            <v>430603</v>
          </cell>
          <cell r="C112" t="str">
            <v>Kelly, Don</v>
          </cell>
          <cell r="AF112">
            <v>0.22087588997929525</v>
          </cell>
          <cell r="AN112">
            <v>94.393007407407424</v>
          </cell>
          <cell r="AP112">
            <v>0.22667135503249339</v>
          </cell>
          <cell r="AV112" t="str">
            <v>1B</v>
          </cell>
          <cell r="AW112">
            <v>-10.826855275996124</v>
          </cell>
          <cell r="AX112">
            <v>-8.7840418813120955</v>
          </cell>
          <cell r="AY112">
            <v>-7.5186124541747397</v>
          </cell>
          <cell r="AZ112">
            <v>-7.5186124541747397</v>
          </cell>
          <cell r="BG112">
            <v>1.4026840836614034</v>
          </cell>
          <cell r="BJ112">
            <v>-2.272729887449116E-2</v>
          </cell>
          <cell r="CF112">
            <v>0.42717198774217646</v>
          </cell>
          <cell r="CV112">
            <v>36.375</v>
          </cell>
          <cell r="DA112">
            <v>2.0333333333333332</v>
          </cell>
          <cell r="ER112">
            <v>235.98251851851853</v>
          </cell>
        </row>
        <row r="113">
          <cell r="A113">
            <v>430605</v>
          </cell>
          <cell r="C113" t="str">
            <v>Raburn, Ryan</v>
          </cell>
          <cell r="AF113">
            <v>0.25048560310066653</v>
          </cell>
          <cell r="AN113">
            <v>116.64063729262649</v>
          </cell>
          <cell r="AP113">
            <v>0.34596615225287686</v>
          </cell>
          <cell r="AV113" t="str">
            <v>LF</v>
          </cell>
          <cell r="AW113">
            <v>-11.797342191527802</v>
          </cell>
          <cell r="AX113">
            <v>-8.2464977389465783</v>
          </cell>
          <cell r="AY113">
            <v>-11.872974809064942</v>
          </cell>
          <cell r="AZ113">
            <v>-11.800490776532952</v>
          </cell>
          <cell r="BG113">
            <v>0.71668357488389622</v>
          </cell>
          <cell r="BJ113">
            <v>-2.0161014145768383E-3</v>
          </cell>
          <cell r="CF113">
            <v>0.96946761260628556</v>
          </cell>
          <cell r="CV113">
            <v>35.208333333333336</v>
          </cell>
          <cell r="DA113">
            <v>4.3183333333333334</v>
          </cell>
          <cell r="ER113">
            <v>275.64237037037037</v>
          </cell>
        </row>
        <row r="114">
          <cell r="A114">
            <v>430611</v>
          </cell>
          <cell r="C114" t="str">
            <v>Hart, Corey</v>
          </cell>
          <cell r="AF114">
            <v>0.24154048738446895</v>
          </cell>
          <cell r="AN114">
            <v>93.005511111111133</v>
          </cell>
          <cell r="AP114">
            <v>0.18201291181682377</v>
          </cell>
          <cell r="AV114" t="str">
            <v>1B</v>
          </cell>
          <cell r="AW114">
            <v>-13.685127856354903</v>
          </cell>
          <cell r="AX114">
            <v>-13.913381606084727</v>
          </cell>
          <cell r="AY114">
            <v>-12.263388652001652</v>
          </cell>
          <cell r="AZ114">
            <v>-12.263388652001652</v>
          </cell>
          <cell r="BG114">
            <v>1.0937630698663987</v>
          </cell>
          <cell r="BJ114">
            <v>-2.1614311720293503E-2</v>
          </cell>
          <cell r="CF114">
            <v>0.70631758398906674</v>
          </cell>
          <cell r="CV114">
            <v>34.291666666666664</v>
          </cell>
          <cell r="DA114">
            <v>6.3233333333333333</v>
          </cell>
          <cell r="ER114">
            <v>232.51377777777782</v>
          </cell>
        </row>
        <row r="115">
          <cell r="A115">
            <v>430637</v>
          </cell>
          <cell r="C115" t="str">
            <v>Johnson, Kelly</v>
          </cell>
          <cell r="AF115">
            <v>0.25099254014688088</v>
          </cell>
          <cell r="AN115">
            <v>209.13773660655858</v>
          </cell>
          <cell r="AP115">
            <v>0.43806153278041321</v>
          </cell>
          <cell r="AV115" t="str">
            <v>2B</v>
          </cell>
          <cell r="AW115">
            <v>-11.708877194119854</v>
          </cell>
          <cell r="AX115">
            <v>-5.2488368125170908</v>
          </cell>
          <cell r="AY115">
            <v>-11.233372643154286</v>
          </cell>
          <cell r="AZ115">
            <v>-5.2488368125170908</v>
          </cell>
          <cell r="BG115">
            <v>0.8912748188334717</v>
          </cell>
          <cell r="BJ115">
            <v>-8.0331200121020064E-3</v>
          </cell>
          <cell r="CF115">
            <v>0.98678788055255318</v>
          </cell>
          <cell r="CV115">
            <v>34.375</v>
          </cell>
          <cell r="DA115">
            <v>7.8583333333333334</v>
          </cell>
          <cell r="ER115">
            <v>333.79614814814812</v>
          </cell>
        </row>
        <row r="116">
          <cell r="A116">
            <v>430652</v>
          </cell>
          <cell r="C116" t="str">
            <v>Bourgeois, Jason</v>
          </cell>
          <cell r="AF116">
            <v>0.2195430841589904</v>
          </cell>
          <cell r="AN116">
            <v>178.94399999999999</v>
          </cell>
          <cell r="AP116">
            <v>0.40136789709560722</v>
          </cell>
          <cell r="AV116" t="str">
            <v>CF</v>
          </cell>
          <cell r="AW116">
            <v>-11</v>
          </cell>
          <cell r="AX116">
            <v>-16</v>
          </cell>
          <cell r="AY116">
            <v>-10.567075191873466</v>
          </cell>
          <cell r="AZ116">
            <v>-10.567075191873466</v>
          </cell>
          <cell r="BG116">
            <v>0.89838748832522408</v>
          </cell>
          <cell r="BJ116">
            <v>-8.3719062431946215E-4</v>
          </cell>
          <cell r="CF116">
            <v>0.19174093936749997</v>
          </cell>
          <cell r="CV116">
            <v>34.458333333333336</v>
          </cell>
          <cell r="DA116">
            <v>1.2683333333333333</v>
          </cell>
          <cell r="ER116">
            <v>447.35999999999996</v>
          </cell>
        </row>
        <row r="117">
          <cell r="A117">
            <v>430668</v>
          </cell>
          <cell r="C117" t="str">
            <v>Hairston, Scott</v>
          </cell>
          <cell r="AF117">
            <v>0.23719617666946843</v>
          </cell>
          <cell r="AN117">
            <v>56.620041481481486</v>
          </cell>
          <cell r="AP117">
            <v>6.6231593064166844E-2</v>
          </cell>
          <cell r="AV117" t="str">
            <v>LF</v>
          </cell>
          <cell r="AW117">
            <v>-11</v>
          </cell>
          <cell r="AX117">
            <v>-16</v>
          </cell>
          <cell r="AY117">
            <v>-8.0380503815091053</v>
          </cell>
          <cell r="AZ117">
            <v>-8.0380503815091053</v>
          </cell>
          <cell r="BG117">
            <v>1.1073688360832028</v>
          </cell>
          <cell r="BJ117">
            <v>-1.9597345129188416E-2</v>
          </cell>
          <cell r="CF117">
            <v>0.91185693479224528</v>
          </cell>
          <cell r="CV117">
            <v>36.125</v>
          </cell>
          <cell r="DA117">
            <v>3.7666666666666666</v>
          </cell>
          <cell r="ER117">
            <v>141.55010370370371</v>
          </cell>
        </row>
        <row r="118">
          <cell r="A118">
            <v>430681</v>
          </cell>
          <cell r="C118" t="str">
            <v>Johnson, Dan</v>
          </cell>
          <cell r="AF118">
            <v>0.24299767162072669</v>
          </cell>
          <cell r="AN118">
            <v>148.44501333333338</v>
          </cell>
          <cell r="AP118">
            <v>0.3005654336661801</v>
          </cell>
          <cell r="AV118" t="str">
            <v>1B</v>
          </cell>
          <cell r="AW118">
            <v>-13.301574701185576</v>
          </cell>
          <cell r="AX118">
            <v>-30.932979659859583</v>
          </cell>
          <cell r="AY118">
            <v>-21.867876008666951</v>
          </cell>
          <cell r="AZ118">
            <v>-13.301574701185576</v>
          </cell>
          <cell r="BG118">
            <v>1.2292979249037799</v>
          </cell>
          <cell r="BJ118">
            <v>-1.7014122968216739E-2</v>
          </cell>
          <cell r="CF118">
            <v>5.8210325344267476E-2</v>
          </cell>
          <cell r="CV118">
            <v>36.875</v>
          </cell>
          <cell r="DA118">
            <v>1.4333333333333333</v>
          </cell>
          <cell r="ER118">
            <v>371.11253333333343</v>
          </cell>
        </row>
        <row r="119">
          <cell r="A119">
            <v>430832</v>
          </cell>
          <cell r="C119" t="str">
            <v>Bautista, Jose</v>
          </cell>
          <cell r="AF119">
            <v>0.30383087159014632</v>
          </cell>
          <cell r="AN119">
            <v>504.51493333333332</v>
          </cell>
          <cell r="AP119">
            <v>0.63890223231610621</v>
          </cell>
          <cell r="AV119" t="str">
            <v>RF</v>
          </cell>
          <cell r="AW119">
            <v>-11.39908534424039</v>
          </cell>
          <cell r="AX119">
            <v>-10.836874584220725</v>
          </cell>
          <cell r="AY119">
            <v>-11.542630836377215</v>
          </cell>
          <cell r="AZ119">
            <v>-11.523411194310819</v>
          </cell>
          <cell r="BG119">
            <v>1.1636215705096054</v>
          </cell>
          <cell r="BJ119">
            <v>-1.13050208922935E-2</v>
          </cell>
          <cell r="CF119">
            <v>0.98517312022612757</v>
          </cell>
          <cell r="CV119">
            <v>35.708333333333336</v>
          </cell>
          <cell r="DA119">
            <v>9.0016666666666669</v>
          </cell>
          <cell r="ER119">
            <v>504.51493333333332</v>
          </cell>
        </row>
        <row r="120">
          <cell r="A120">
            <v>430897</v>
          </cell>
          <cell r="C120" t="str">
            <v>Swisher, Nick</v>
          </cell>
          <cell r="AF120">
            <v>0.2365214129130026</v>
          </cell>
          <cell r="AN120">
            <v>138.62613333333334</v>
          </cell>
          <cell r="AP120">
            <v>0.42668503646581929</v>
          </cell>
          <cell r="AV120" t="str">
            <v>1B</v>
          </cell>
          <cell r="AW120">
            <v>-14.116013642254657</v>
          </cell>
          <cell r="AX120">
            <v>-19.057668876513862</v>
          </cell>
          <cell r="AY120">
            <v>-15.814298023677004</v>
          </cell>
          <cell r="AZ120">
            <v>-14.116013642254657</v>
          </cell>
          <cell r="BG120">
            <v>1.077290503449452</v>
          </cell>
          <cell r="BJ120">
            <v>-1.3129257056997161E-2</v>
          </cell>
          <cell r="CF120">
            <v>0.61919811532657465</v>
          </cell>
          <cell r="CV120">
            <v>35.625</v>
          </cell>
          <cell r="DA120">
            <v>8.4049999999999994</v>
          </cell>
          <cell r="ER120">
            <v>346.56533333333334</v>
          </cell>
        </row>
        <row r="121">
          <cell r="A121">
            <v>430905</v>
          </cell>
          <cell r="C121" t="str">
            <v>Gotay, Ruben</v>
          </cell>
          <cell r="AF121">
            <v>0.23046294244479448</v>
          </cell>
          <cell r="AN121">
            <v>172.82318222222221</v>
          </cell>
          <cell r="AP121">
            <v>0.19830920960587994</v>
          </cell>
          <cell r="AV121" t="str">
            <v>2B</v>
          </cell>
          <cell r="AW121">
            <v>-12.789889236431895</v>
          </cell>
          <cell r="AX121">
            <v>-7.165560788679068</v>
          </cell>
          <cell r="AY121">
            <v>-14.594531392163567</v>
          </cell>
          <cell r="AZ121">
            <v>-7.165560788679068</v>
          </cell>
          <cell r="BG121">
            <v>0.67651209459662753</v>
          </cell>
          <cell r="BJ121">
            <v>-1.7359278446323956E-2</v>
          </cell>
          <cell r="CF121">
            <v>0</v>
          </cell>
          <cell r="CV121">
            <v>33.541666666666664</v>
          </cell>
          <cell r="DA121">
            <v>0</v>
          </cell>
          <cell r="ER121">
            <v>432.05795555555551</v>
          </cell>
        </row>
        <row r="122">
          <cell r="A122">
            <v>430906</v>
          </cell>
          <cell r="C122" t="str">
            <v>Murphy, Donnie</v>
          </cell>
          <cell r="AF122">
            <v>0.22302092243342775</v>
          </cell>
          <cell r="AN122">
            <v>109.98940444444447</v>
          </cell>
          <cell r="AP122">
            <v>0.18342795086049282</v>
          </cell>
          <cell r="AV122" t="str">
            <v>3B</v>
          </cell>
          <cell r="AW122">
            <v>-11.200448993863981</v>
          </cell>
          <cell r="AX122">
            <v>-4.1076739970746337</v>
          </cell>
          <cell r="AY122">
            <v>-11.212044324647534</v>
          </cell>
          <cell r="AZ122">
            <v>-4.1076739970746337</v>
          </cell>
          <cell r="BG122">
            <v>0.52555707847874</v>
          </cell>
          <cell r="BJ122">
            <v>-1.8712082563291623E-2</v>
          </cell>
          <cell r="CF122">
            <v>0.30015313243159242</v>
          </cell>
          <cell r="CV122">
            <v>33.291666666666664</v>
          </cell>
          <cell r="DA122">
            <v>1.36</v>
          </cell>
          <cell r="ER122">
            <v>274.97351111111118</v>
          </cell>
        </row>
        <row r="123">
          <cell r="A123">
            <v>430910</v>
          </cell>
          <cell r="C123" t="str">
            <v>Pena, Brayan</v>
          </cell>
          <cell r="AF123">
            <v>0.21639547955198907</v>
          </cell>
          <cell r="AN123">
            <v>121.97728000000001</v>
          </cell>
          <cell r="AP123">
            <v>0.36594301673197333</v>
          </cell>
          <cell r="AV123" t="str">
            <v>C</v>
          </cell>
          <cell r="AW123">
            <v>-10.829824883368293</v>
          </cell>
          <cell r="AX123">
            <v>-10.819080805731474</v>
          </cell>
          <cell r="AY123">
            <v>-10.829824883368293</v>
          </cell>
          <cell r="AZ123">
            <v>0.50401438972265389</v>
          </cell>
          <cell r="BG123">
            <v>0.68300467600299619</v>
          </cell>
          <cell r="BJ123">
            <v>5.9592523746193069E-3</v>
          </cell>
          <cell r="CF123">
            <v>0.90651553202265001</v>
          </cell>
          <cell r="CV123">
            <v>34.458333333333336</v>
          </cell>
          <cell r="DA123">
            <v>3.1033333333333335</v>
          </cell>
          <cell r="ER123">
            <v>304.94319999999999</v>
          </cell>
        </row>
        <row r="124">
          <cell r="A124">
            <v>430917</v>
          </cell>
          <cell r="C124" t="str">
            <v>Fontenot, Mike</v>
          </cell>
          <cell r="AF124">
            <v>0.20505253476869098</v>
          </cell>
          <cell r="AN124">
            <v>133.79636148148151</v>
          </cell>
          <cell r="AP124">
            <v>0.16085672565416653</v>
          </cell>
          <cell r="AV124" t="str">
            <v>2B</v>
          </cell>
          <cell r="AW124">
            <v>-14.424416666666662</v>
          </cell>
          <cell r="AX124">
            <v>-10.893485368370847</v>
          </cell>
          <cell r="AY124">
            <v>-20.194184456852302</v>
          </cell>
          <cell r="AZ124">
            <v>-10.893485368370847</v>
          </cell>
          <cell r="BG124">
            <v>1.1361271888345006</v>
          </cell>
          <cell r="BJ124">
            <v>6.6968899859854566E-3</v>
          </cell>
          <cell r="CF124">
            <v>0</v>
          </cell>
          <cell r="CV124">
            <v>36.041666666666664</v>
          </cell>
          <cell r="DA124">
            <v>2.6349999999999998</v>
          </cell>
          <cell r="ER124">
            <v>334.49090370370379</v>
          </cell>
        </row>
        <row r="125">
          <cell r="A125">
            <v>430945</v>
          </cell>
          <cell r="C125" t="str">
            <v>Jones, Adam</v>
          </cell>
          <cell r="AF125">
            <v>0.27363735674025974</v>
          </cell>
          <cell r="AN125">
            <v>591.53037037037041</v>
          </cell>
          <cell r="AP125">
            <v>0.66677915923746389</v>
          </cell>
          <cell r="AV125" t="str">
            <v>CF</v>
          </cell>
          <cell r="AW125">
            <v>-11</v>
          </cell>
          <cell r="AX125">
            <v>-16</v>
          </cell>
          <cell r="AY125">
            <v>3.655194568956126</v>
          </cell>
          <cell r="AZ125">
            <v>3.655194568956126</v>
          </cell>
          <cell r="BG125">
            <v>1.1656560160291296</v>
          </cell>
          <cell r="BJ125">
            <v>4.3240955374662578E-4</v>
          </cell>
          <cell r="CF125">
            <v>1.0000000000000002</v>
          </cell>
          <cell r="CV125">
            <v>30.875</v>
          </cell>
          <cell r="DA125">
            <v>9.1466666666666665</v>
          </cell>
          <cell r="ER125">
            <v>591.53037037037041</v>
          </cell>
        </row>
        <row r="126">
          <cell r="A126">
            <v>430947</v>
          </cell>
          <cell r="C126" t="str">
            <v>Aybar, Erick</v>
          </cell>
          <cell r="AF126">
            <v>0.23040797523122047</v>
          </cell>
          <cell r="AN126">
            <v>215.14870769591283</v>
          </cell>
          <cell r="AP126">
            <v>0.63325298060725665</v>
          </cell>
          <cell r="AV126" t="str">
            <v>SS</v>
          </cell>
          <cell r="AW126">
            <v>-11</v>
          </cell>
          <cell r="AX126">
            <v>0.31653673451124142</v>
          </cell>
          <cell r="AY126">
            <v>-7</v>
          </cell>
          <cell r="AZ126">
            <v>0.31653673451124142</v>
          </cell>
          <cell r="BG126">
            <v>0.83084378419718941</v>
          </cell>
          <cell r="BJ126">
            <v>9.9427408750232416E-3</v>
          </cell>
          <cell r="CF126">
            <v>0.97125996670965298</v>
          </cell>
          <cell r="CV126">
            <v>32.458333333333336</v>
          </cell>
          <cell r="DA126">
            <v>8.5416666666666661</v>
          </cell>
          <cell r="ER126">
            <v>515.97306666666668</v>
          </cell>
        </row>
        <row r="127">
          <cell r="A127">
            <v>430948</v>
          </cell>
          <cell r="C127" t="str">
            <v>Callaspo, Alberto</v>
          </cell>
          <cell r="AF127">
            <v>0.24281385545143178</v>
          </cell>
          <cell r="AN127">
            <v>177.02872753283935</v>
          </cell>
          <cell r="AP127">
            <v>0.35189554081072916</v>
          </cell>
          <cell r="AV127" t="str">
            <v>3B</v>
          </cell>
          <cell r="AW127">
            <v>-10.822067396802195</v>
          </cell>
          <cell r="AX127">
            <v>-5.3271526385090597</v>
          </cell>
          <cell r="AY127">
            <v>-10.822067396802195</v>
          </cell>
          <cell r="AZ127">
            <v>-5.3271526385090597</v>
          </cell>
          <cell r="BG127">
            <v>0.31968486240637306</v>
          </cell>
          <cell r="BJ127">
            <v>-3.1054972322889257E-2</v>
          </cell>
          <cell r="CF127">
            <v>0.99039220281799123</v>
          </cell>
          <cell r="CV127">
            <v>33.208333333333336</v>
          </cell>
          <cell r="DA127">
            <v>6.5149999999999997</v>
          </cell>
          <cell r="ER127">
            <v>372.22340740740736</v>
          </cell>
        </row>
        <row r="128">
          <cell r="A128">
            <v>430957</v>
          </cell>
          <cell r="C128" t="str">
            <v>Snyder, Brad</v>
          </cell>
          <cell r="AF128">
            <v>0.2338512771108619</v>
          </cell>
          <cell r="AN128">
            <v>114.75043555555558</v>
          </cell>
          <cell r="AP128">
            <v>0.12487269767568285</v>
          </cell>
          <cell r="AV128" t="str">
            <v>RF</v>
          </cell>
          <cell r="AW128">
            <v>-11.012703922843357</v>
          </cell>
          <cell r="AX128">
            <v>-11.014534811859106</v>
          </cell>
          <cell r="AY128">
            <v>-11.346938808403271</v>
          </cell>
          <cell r="AZ128">
            <v>-11.089278400502737</v>
          </cell>
          <cell r="BG128">
            <v>1.470400646855186</v>
          </cell>
          <cell r="BJ128">
            <v>1.0162831027589561E-2</v>
          </cell>
          <cell r="CF128">
            <v>8.67412127770643E-2</v>
          </cell>
          <cell r="CV128">
            <v>34.125</v>
          </cell>
          <cell r="DA128">
            <v>0.11833333333333333</v>
          </cell>
          <cell r="ER128">
            <v>286.87608888888894</v>
          </cell>
        </row>
        <row r="129">
          <cell r="A129">
            <v>431094</v>
          </cell>
          <cell r="C129" t="str">
            <v>Hill, Aaron</v>
          </cell>
          <cell r="AF129">
            <v>0.24675683754107083</v>
          </cell>
          <cell r="AN129">
            <v>312.4336693089021</v>
          </cell>
          <cell r="AP129">
            <v>0.53617935894456725</v>
          </cell>
          <cell r="AV129" t="str">
            <v>3B</v>
          </cell>
          <cell r="AW129">
            <v>-11</v>
          </cell>
          <cell r="AX129">
            <v>1.1144326530436459</v>
          </cell>
          <cell r="AY129">
            <v>-7</v>
          </cell>
          <cell r="AZ129">
            <v>1.1144326530436459</v>
          </cell>
          <cell r="BG129">
            <v>1.1529343621287285</v>
          </cell>
          <cell r="BJ129">
            <v>-1.6556624272452913E-2</v>
          </cell>
          <cell r="CF129">
            <v>0.99698023166864425</v>
          </cell>
          <cell r="CV129">
            <v>34.291666666666664</v>
          </cell>
          <cell r="DA129">
            <v>8.4416666666666664</v>
          </cell>
          <cell r="ER129">
            <v>422.34222222222223</v>
          </cell>
        </row>
        <row r="130">
          <cell r="A130">
            <v>431145</v>
          </cell>
          <cell r="C130" t="str">
            <v>Martin, Russell</v>
          </cell>
          <cell r="AF130">
            <v>0.27198443435353098</v>
          </cell>
          <cell r="AN130">
            <v>441.62044444444444</v>
          </cell>
          <cell r="AP130">
            <v>0.56782334096613485</v>
          </cell>
          <cell r="AV130" t="str">
            <v>C</v>
          </cell>
          <cell r="AW130">
            <v>-11</v>
          </cell>
          <cell r="AX130">
            <v>2.7337649989313562</v>
          </cell>
          <cell r="AY130">
            <v>-5.5002045748405219</v>
          </cell>
          <cell r="AZ130">
            <v>26.610167073851116</v>
          </cell>
          <cell r="BG130">
            <v>0.63515480337263153</v>
          </cell>
          <cell r="BJ130">
            <v>1.68398594501264E-3</v>
          </cell>
          <cell r="CF130">
            <v>1.0000000000000002</v>
          </cell>
          <cell r="CV130">
            <v>33.375</v>
          </cell>
          <cell r="DA130">
            <v>8.4149999999999991</v>
          </cell>
          <cell r="ER130">
            <v>441.62044444444444</v>
          </cell>
        </row>
        <row r="131">
          <cell r="A131">
            <v>431151</v>
          </cell>
          <cell r="C131" t="str">
            <v>Wright, David</v>
          </cell>
          <cell r="AF131">
            <v>0.26847134953588858</v>
          </cell>
          <cell r="AN131">
            <v>402.0542008911944</v>
          </cell>
          <cell r="AP131">
            <v>0.43466779257800886</v>
          </cell>
          <cell r="AV131" t="str">
            <v>3B</v>
          </cell>
          <cell r="AW131">
            <v>-11</v>
          </cell>
          <cell r="AX131">
            <v>-4.5746412391880122</v>
          </cell>
          <cell r="AY131">
            <v>-7</v>
          </cell>
          <cell r="AZ131">
            <v>-4.5746412391880122</v>
          </cell>
          <cell r="BG131">
            <v>0.79809979311861612</v>
          </cell>
          <cell r="BJ131">
            <v>-8.4726961965737478E-4</v>
          </cell>
          <cell r="CF131">
            <v>0.95321285325531457</v>
          </cell>
          <cell r="CV131">
            <v>33.541666666666664</v>
          </cell>
          <cell r="DA131">
            <v>8.7766666666666673</v>
          </cell>
          <cell r="ER131">
            <v>418.17682962962965</v>
          </cell>
        </row>
        <row r="132">
          <cell r="A132">
            <v>431166</v>
          </cell>
          <cell r="C132" t="str">
            <v>Pagnozzi, Matt</v>
          </cell>
          <cell r="AF132">
            <v>0.21472589903226214</v>
          </cell>
          <cell r="AN132">
            <v>94.401659259259262</v>
          </cell>
          <cell r="AP132">
            <v>0.17711907868745919</v>
          </cell>
          <cell r="AV132" t="str">
            <v>C</v>
          </cell>
          <cell r="AW132">
            <v>-12.384578672470214</v>
          </cell>
          <cell r="AX132">
            <v>-22.55725000000001</v>
          </cell>
          <cell r="AY132">
            <v>-17.526968003219835</v>
          </cell>
          <cell r="AZ132">
            <v>4.383277788866681</v>
          </cell>
          <cell r="BG132">
            <v>1.1698358281534391</v>
          </cell>
          <cell r="BJ132">
            <v>-2.7336070009913796E-2</v>
          </cell>
          <cell r="CF132">
            <v>0</v>
          </cell>
          <cell r="CV132">
            <v>33.625</v>
          </cell>
          <cell r="DA132">
            <v>0.17499999999999999</v>
          </cell>
          <cell r="ER132">
            <v>236.00414814814815</v>
          </cell>
        </row>
        <row r="133">
          <cell r="A133">
            <v>431171</v>
          </cell>
          <cell r="C133" t="str">
            <v>McGehee, Casey</v>
          </cell>
          <cell r="AF133">
            <v>0.23694183163375765</v>
          </cell>
          <cell r="AN133">
            <v>201.93031111111111</v>
          </cell>
          <cell r="AP133">
            <v>0.49531143558480739</v>
          </cell>
          <cell r="AV133" t="str">
            <v>3B</v>
          </cell>
          <cell r="AW133">
            <v>-11.544956140441681</v>
          </cell>
          <cell r="AX133">
            <v>-6.3575918850176247</v>
          </cell>
          <cell r="AY133">
            <v>-11.544956140441681</v>
          </cell>
          <cell r="AZ133">
            <v>-6.3575918850176247</v>
          </cell>
          <cell r="BG133">
            <v>1.6373889998201459</v>
          </cell>
          <cell r="BJ133">
            <v>2.1852764029850522E-2</v>
          </cell>
          <cell r="CF133">
            <v>0.51943434024933399</v>
          </cell>
          <cell r="CV133">
            <v>33.708333333333336</v>
          </cell>
          <cell r="DA133">
            <v>5.041666666666667</v>
          </cell>
          <cell r="ER133">
            <v>504.82577777777772</v>
          </cell>
        </row>
        <row r="134">
          <cell r="A134">
            <v>432928</v>
          </cell>
          <cell r="C134" t="str">
            <v>Scott, Luke</v>
          </cell>
          <cell r="AF134">
            <v>0.23571677675463337</v>
          </cell>
          <cell r="AN134">
            <v>62.964373333333334</v>
          </cell>
          <cell r="AP134">
            <v>0.12817271539755171</v>
          </cell>
          <cell r="AV134" t="str">
            <v>1B</v>
          </cell>
          <cell r="AW134">
            <v>-12.510067549081036</v>
          </cell>
          <cell r="AX134">
            <v>-12.500318748129271</v>
          </cell>
          <cell r="AY134">
            <v>-10.989403745102026</v>
          </cell>
          <cell r="AZ134">
            <v>-10.989403745102026</v>
          </cell>
          <cell r="BG134">
            <v>1.2280228225490299</v>
          </cell>
          <cell r="BJ134">
            <v>-4.8776190607387193E-3</v>
          </cell>
          <cell r="CF134">
            <v>0.21624473345574677</v>
          </cell>
          <cell r="CV134">
            <v>38.041666666666664</v>
          </cell>
          <cell r="DA134">
            <v>4.7583333333333337</v>
          </cell>
          <cell r="ER134">
            <v>157.41093333333333</v>
          </cell>
        </row>
        <row r="135">
          <cell r="A135">
            <v>433217</v>
          </cell>
          <cell r="C135" t="str">
            <v>Blanco, Andres</v>
          </cell>
          <cell r="AF135">
            <v>0.25346780348099879</v>
          </cell>
          <cell r="AN135">
            <v>192.5701063156273</v>
          </cell>
          <cell r="AP135">
            <v>0.29699775819336288</v>
          </cell>
          <cell r="AV135" t="str">
            <v>2B</v>
          </cell>
          <cell r="AW135">
            <v>-10.768515886826112</v>
          </cell>
          <cell r="AX135">
            <v>-4.947316986730069</v>
          </cell>
          <cell r="AY135">
            <v>-10.687627360101763</v>
          </cell>
          <cell r="AZ135">
            <v>-4.947316986730069</v>
          </cell>
          <cell r="BG135">
            <v>0.78653854666554168</v>
          </cell>
          <cell r="BJ135">
            <v>1.7371892014207524E-2</v>
          </cell>
          <cell r="CF135">
            <v>0.867738528542773</v>
          </cell>
          <cell r="CV135">
            <v>32.208333333333336</v>
          </cell>
          <cell r="DA135">
            <v>1.4783333333333333</v>
          </cell>
          <cell r="ER135">
            <v>283.0524444444444</v>
          </cell>
        </row>
        <row r="136">
          <cell r="A136">
            <v>433697</v>
          </cell>
          <cell r="C136" t="str">
            <v>Diaz, Robinzon</v>
          </cell>
          <cell r="AF136">
            <v>0.18615041857915313</v>
          </cell>
          <cell r="AN136">
            <v>107.78363259259261</v>
          </cell>
          <cell r="AP136">
            <v>0.17260092767677593</v>
          </cell>
          <cell r="AV136" t="str">
            <v>C</v>
          </cell>
          <cell r="AW136">
            <v>-12.24337183410948</v>
          </cell>
          <cell r="AX136">
            <v>-20.818916666666674</v>
          </cell>
          <cell r="AY136">
            <v>-16.713549015521142</v>
          </cell>
          <cell r="AZ136">
            <v>-6.9055859576651279E-2</v>
          </cell>
          <cell r="BG136">
            <v>0.86220325718805002</v>
          </cell>
          <cell r="BJ136">
            <v>2.0731523522396502E-3</v>
          </cell>
          <cell r="CF136">
            <v>0</v>
          </cell>
          <cell r="CV136">
            <v>32.791666666666664</v>
          </cell>
          <cell r="DA136">
            <v>0</v>
          </cell>
          <cell r="ER136">
            <v>269.45908148148152</v>
          </cell>
        </row>
        <row r="137">
          <cell r="A137">
            <v>434158</v>
          </cell>
          <cell r="C137" t="str">
            <v>Granderson, Curtis</v>
          </cell>
          <cell r="AF137">
            <v>0.26807692493688889</v>
          </cell>
          <cell r="AN137">
            <v>475.3474046531577</v>
          </cell>
          <cell r="AP137">
            <v>0.65678257210871116</v>
          </cell>
          <cell r="AV137" t="str">
            <v>RF</v>
          </cell>
          <cell r="AW137">
            <v>-11</v>
          </cell>
          <cell r="AX137">
            <v>-16</v>
          </cell>
          <cell r="AY137">
            <v>-7.6237888253798065</v>
          </cell>
          <cell r="AZ137">
            <v>-7.6237888253798065</v>
          </cell>
          <cell r="BG137">
            <v>1.2493167804156164</v>
          </cell>
          <cell r="BJ137">
            <v>-3.5761132649188977E-3</v>
          </cell>
          <cell r="CF137">
            <v>0.99543584933127205</v>
          </cell>
          <cell r="CV137">
            <v>35.291666666666664</v>
          </cell>
          <cell r="DA137">
            <v>9.9483333333333341</v>
          </cell>
          <cell r="ER137">
            <v>550.36</v>
          </cell>
        </row>
        <row r="138">
          <cell r="A138">
            <v>434525</v>
          </cell>
          <cell r="C138" t="str">
            <v>Nelson, Brad</v>
          </cell>
          <cell r="AF138">
            <v>0.23338455157020632</v>
          </cell>
          <cell r="AN138">
            <v>112.11192888888891</v>
          </cell>
          <cell r="AP138">
            <v>0.11322954486875136</v>
          </cell>
          <cell r="AV138" t="str">
            <v>1B</v>
          </cell>
          <cell r="AW138">
            <v>-12.56215120515647</v>
          </cell>
          <cell r="AX138">
            <v>-22.375483333333339</v>
          </cell>
          <cell r="AY138">
            <v>-17.166721978259922</v>
          </cell>
          <cell r="AZ138">
            <v>-12.56215120515647</v>
          </cell>
          <cell r="BG138">
            <v>0.803436516028049</v>
          </cell>
          <cell r="BJ138">
            <v>-3.5337429006526644E-2</v>
          </cell>
          <cell r="CF138">
            <v>0</v>
          </cell>
          <cell r="CV138">
            <v>33.541666666666664</v>
          </cell>
          <cell r="DA138">
            <v>0</v>
          </cell>
          <cell r="ER138">
            <v>280.27982222222226</v>
          </cell>
        </row>
        <row r="139">
          <cell r="A139">
            <v>434540</v>
          </cell>
          <cell r="C139" t="str">
            <v>Jones, Garrett</v>
          </cell>
          <cell r="AF139">
            <v>0.24349065780971979</v>
          </cell>
          <cell r="AN139">
            <v>152.24751407407413</v>
          </cell>
          <cell r="AP139">
            <v>0.33493322547641524</v>
          </cell>
          <cell r="AV139" t="str">
            <v>1B</v>
          </cell>
          <cell r="AW139">
            <v>-13.804464006771687</v>
          </cell>
          <cell r="AX139">
            <v>-13.804464006771687</v>
          </cell>
          <cell r="AY139">
            <v>-14.171427461752497</v>
          </cell>
          <cell r="AZ139">
            <v>-13.804464006771687</v>
          </cell>
          <cell r="BG139">
            <v>1.166622955134399</v>
          </cell>
          <cell r="BJ139">
            <v>-5.5823235583391242E-3</v>
          </cell>
          <cell r="CF139">
            <v>1.0000000000000002</v>
          </cell>
          <cell r="CV139">
            <v>35.041666666666664</v>
          </cell>
          <cell r="DA139">
            <v>5.378333333333333</v>
          </cell>
          <cell r="ER139">
            <v>380.61878518518529</v>
          </cell>
        </row>
        <row r="140">
          <cell r="A140">
            <v>434563</v>
          </cell>
          <cell r="C140" t="str">
            <v>Ruiz, Carlos</v>
          </cell>
          <cell r="AF140">
            <v>0.24445028575767946</v>
          </cell>
          <cell r="AN140">
            <v>131.44412673673995</v>
          </cell>
          <cell r="AP140">
            <v>0.43540036085595085</v>
          </cell>
          <cell r="AV140" t="str">
            <v>C</v>
          </cell>
          <cell r="AW140">
            <v>-16.979593423723045</v>
          </cell>
          <cell r="AX140">
            <v>-33.901450000000018</v>
          </cell>
          <cell r="AY140">
            <v>-25.955184287186277</v>
          </cell>
          <cell r="AZ140">
            <v>-6.9643592697720855</v>
          </cell>
          <cell r="BG140">
            <v>0.58319721970282834</v>
          </cell>
          <cell r="BJ140">
            <v>-3.3639693021367705E-3</v>
          </cell>
          <cell r="CF140">
            <v>0.97850495005857741</v>
          </cell>
          <cell r="CV140">
            <v>37.458333333333336</v>
          </cell>
          <cell r="DA140">
            <v>6.3150000000000004</v>
          </cell>
          <cell r="ER140">
            <v>287.78678518518524</v>
          </cell>
        </row>
        <row r="141">
          <cell r="A141">
            <v>434567</v>
          </cell>
          <cell r="C141" t="str">
            <v>Soto, Geovany</v>
          </cell>
          <cell r="AF141">
            <v>0.25943177795278738</v>
          </cell>
          <cell r="AN141">
            <v>206.10992592592592</v>
          </cell>
          <cell r="AP141">
            <v>0.25475789490049283</v>
          </cell>
          <cell r="AV141" t="str">
            <v>C</v>
          </cell>
          <cell r="AW141">
            <v>-11</v>
          </cell>
          <cell r="AX141">
            <v>1.4583833317861423</v>
          </cell>
          <cell r="AY141">
            <v>-7</v>
          </cell>
          <cell r="AZ141">
            <v>5.2150666706102573</v>
          </cell>
          <cell r="BG141">
            <v>0.77558767127231754</v>
          </cell>
          <cell r="BJ141">
            <v>-1.3610009851597375E-2</v>
          </cell>
          <cell r="CF141">
            <v>0.82055153759516997</v>
          </cell>
          <cell r="CV141">
            <v>33.458333333333336</v>
          </cell>
          <cell r="DA141">
            <v>4.668333333333333</v>
          </cell>
          <cell r="ER141">
            <v>206.10992592592592</v>
          </cell>
        </row>
        <row r="142">
          <cell r="A142">
            <v>434604</v>
          </cell>
          <cell r="C142" t="str">
            <v>Morse, Michael</v>
          </cell>
          <cell r="AF142">
            <v>0.24802567815639337</v>
          </cell>
          <cell r="AN142">
            <v>140.1500918518519</v>
          </cell>
          <cell r="AP142">
            <v>0.36165951604585028</v>
          </cell>
          <cell r="AV142" t="str">
            <v>1B</v>
          </cell>
          <cell r="AW142">
            <v>-12.614309980719066</v>
          </cell>
          <cell r="AX142">
            <v>-12.725295076607814</v>
          </cell>
          <cell r="AY142">
            <v>-14.070320089930593</v>
          </cell>
          <cell r="AZ142">
            <v>-12.614309980719066</v>
          </cell>
          <cell r="BG142">
            <v>1.1309777330661683</v>
          </cell>
          <cell r="BJ142">
            <v>3.4211173378080276E-3</v>
          </cell>
          <cell r="CF142">
            <v>0.91748625718717047</v>
          </cell>
          <cell r="CV142">
            <v>34.291666666666664</v>
          </cell>
          <cell r="DA142">
            <v>4.1116666666666664</v>
          </cell>
          <cell r="ER142">
            <v>350.3752296296297</v>
          </cell>
        </row>
        <row r="143">
          <cell r="A143">
            <v>434624</v>
          </cell>
          <cell r="C143" t="str">
            <v>Nix, Jayson</v>
          </cell>
          <cell r="AF143">
            <v>0.18457769538228042</v>
          </cell>
          <cell r="AN143">
            <v>108.55381333333335</v>
          </cell>
          <cell r="AP143">
            <v>0.21046980686824307</v>
          </cell>
          <cell r="AV143" t="str">
            <v>2B</v>
          </cell>
          <cell r="AW143">
            <v>-11.010747841784344</v>
          </cell>
          <cell r="AX143">
            <v>-2.0274473656225092</v>
          </cell>
          <cell r="AY143">
            <v>-8.2384104616303162</v>
          </cell>
          <cell r="AZ143">
            <v>-2.0274473656225092</v>
          </cell>
          <cell r="BG143">
            <v>0.63927573007474303</v>
          </cell>
          <cell r="BJ143">
            <v>-1.0490320577564683E-2</v>
          </cell>
          <cell r="CF143">
            <v>0.24158599466393391</v>
          </cell>
          <cell r="CV143">
            <v>33.875</v>
          </cell>
          <cell r="DA143">
            <v>2.44</v>
          </cell>
          <cell r="ER143">
            <v>271.38453333333337</v>
          </cell>
        </row>
        <row r="144">
          <cell r="A144">
            <v>434630</v>
          </cell>
          <cell r="C144" t="str">
            <v>Whiteside, Eli</v>
          </cell>
          <cell r="AF144">
            <v>0.19514349514290291</v>
          </cell>
          <cell r="AN144">
            <v>76.654317037037046</v>
          </cell>
          <cell r="AP144">
            <v>9.9859040379393457E-2</v>
          </cell>
          <cell r="AV144" t="str">
            <v>C</v>
          </cell>
          <cell r="AW144">
            <v>-15.604259957050212</v>
          </cell>
          <cell r="AX144">
            <v>-31.234216666666683</v>
          </cell>
          <cell r="AY144">
            <v>-23.228368784014592</v>
          </cell>
          <cell r="AZ144">
            <v>9.0940956719089527E-2</v>
          </cell>
          <cell r="BG144">
            <v>1.2637275056304307</v>
          </cell>
          <cell r="BJ144">
            <v>-1.3762567573496587E-2</v>
          </cell>
          <cell r="CF144">
            <v>8.1247409263713877E-2</v>
          </cell>
          <cell r="CV144">
            <v>36.708333333333336</v>
          </cell>
          <cell r="DA144">
            <v>0.91666666666666663</v>
          </cell>
          <cell r="ER144">
            <v>191.63579259259262</v>
          </cell>
        </row>
        <row r="145">
          <cell r="A145">
            <v>434633</v>
          </cell>
          <cell r="C145" t="str">
            <v>Baker, John</v>
          </cell>
          <cell r="AF145">
            <v>0.20390109614294818</v>
          </cell>
          <cell r="AN145">
            <v>70.719952592592591</v>
          </cell>
          <cell r="AP145">
            <v>0.1295862556003009</v>
          </cell>
          <cell r="AV145" t="str">
            <v>C</v>
          </cell>
          <cell r="AW145">
            <v>-15.049311765183694</v>
          </cell>
          <cell r="AX145">
            <v>-27.285983333333352</v>
          </cell>
          <cell r="AY145">
            <v>-21.196267075800481</v>
          </cell>
          <cell r="AZ145">
            <v>2.7918657628332273</v>
          </cell>
          <cell r="BG145">
            <v>1.024220421246381</v>
          </cell>
          <cell r="BJ145">
            <v>-2.9100614706435383E-2</v>
          </cell>
          <cell r="CF145">
            <v>0.66696373017049226</v>
          </cell>
          <cell r="CV145">
            <v>35.458333333333336</v>
          </cell>
          <cell r="DA145">
            <v>2.0466666666666669</v>
          </cell>
          <cell r="ER145">
            <v>176.79988148148146</v>
          </cell>
        </row>
        <row r="146">
          <cell r="A146">
            <v>434636</v>
          </cell>
          <cell r="C146" t="str">
            <v>Pagan, Angel</v>
          </cell>
          <cell r="AF146">
            <v>0.25582339161843337</v>
          </cell>
          <cell r="AN146">
            <v>291.24696919314533</v>
          </cell>
          <cell r="AP146">
            <v>0.56140585931872822</v>
          </cell>
          <cell r="AV146" t="str">
            <v>LF</v>
          </cell>
          <cell r="AW146">
            <v>-11</v>
          </cell>
          <cell r="AX146">
            <v>-16</v>
          </cell>
          <cell r="AY146">
            <v>-8.1125354675545651</v>
          </cell>
          <cell r="AZ146">
            <v>-8.1125354675545651</v>
          </cell>
          <cell r="BG146">
            <v>1.2285138365927761</v>
          </cell>
          <cell r="BJ146">
            <v>4.1862817219595564E-3</v>
          </cell>
          <cell r="CF146">
            <v>0.95649575880222049</v>
          </cell>
          <cell r="CV146">
            <v>34.958333333333336</v>
          </cell>
          <cell r="DA146">
            <v>6.8233333333333333</v>
          </cell>
          <cell r="ER146">
            <v>463.14429629629626</v>
          </cell>
        </row>
        <row r="147">
          <cell r="A147">
            <v>434658</v>
          </cell>
          <cell r="C147" t="str">
            <v>Davis, Rajai</v>
          </cell>
          <cell r="AF147">
            <v>0.26895447697947944</v>
          </cell>
          <cell r="AN147">
            <v>418.620859836644</v>
          </cell>
          <cell r="AP147">
            <v>0.53729049133351114</v>
          </cell>
          <cell r="AV147" t="str">
            <v>LF</v>
          </cell>
          <cell r="AW147">
            <v>-11</v>
          </cell>
          <cell r="AX147">
            <v>-16</v>
          </cell>
          <cell r="AY147">
            <v>-4.0203000554869783</v>
          </cell>
          <cell r="AZ147">
            <v>-4.0203000554869783</v>
          </cell>
          <cell r="BG147">
            <v>1.2648642112040949</v>
          </cell>
          <cell r="BJ147">
            <v>1.7628158656484102E-3</v>
          </cell>
          <cell r="CF147">
            <v>0.9983834423441148</v>
          </cell>
          <cell r="CV147">
            <v>35.708333333333336</v>
          </cell>
          <cell r="DA147">
            <v>6.4433333333333334</v>
          </cell>
          <cell r="ER147">
            <v>424.30044444444439</v>
          </cell>
        </row>
        <row r="148">
          <cell r="A148">
            <v>434661</v>
          </cell>
          <cell r="C148" t="str">
            <v>McLouth, Nate</v>
          </cell>
          <cell r="AF148">
            <v>0.24219864371929761</v>
          </cell>
          <cell r="AN148">
            <v>106.00746679358031</v>
          </cell>
          <cell r="AP148">
            <v>0.14269055751172716</v>
          </cell>
          <cell r="AV148" t="str">
            <v>LF</v>
          </cell>
          <cell r="AW148">
            <v>-11</v>
          </cell>
          <cell r="AX148">
            <v>-16</v>
          </cell>
          <cell r="AY148">
            <v>-6.4896025335924623</v>
          </cell>
          <cell r="AZ148">
            <v>-6.4896025335924623</v>
          </cell>
          <cell r="BG148">
            <v>0.63813517830832223</v>
          </cell>
          <cell r="BJ148">
            <v>-2.0088379537477975E-2</v>
          </cell>
          <cell r="CF148">
            <v>1.0000000000000002</v>
          </cell>
          <cell r="CV148">
            <v>34.708333333333336</v>
          </cell>
          <cell r="DA148">
            <v>5.5333333333333332</v>
          </cell>
          <cell r="ER148">
            <v>246.62625185185183</v>
          </cell>
        </row>
        <row r="149">
          <cell r="A149">
            <v>434670</v>
          </cell>
          <cell r="C149" t="str">
            <v>Ramirez, Hanley</v>
          </cell>
          <cell r="AF149">
            <v>0.27818127028666734</v>
          </cell>
          <cell r="AN149">
            <v>472.36344331535935</v>
          </cell>
          <cell r="AP149">
            <v>0.57403372641110006</v>
          </cell>
          <cell r="AV149" t="str">
            <v>1B</v>
          </cell>
          <cell r="AW149">
            <v>-14.720409411476137</v>
          </cell>
          <cell r="AX149">
            <v>-11.587272457292077</v>
          </cell>
          <cell r="AY149">
            <v>-18.084590767671013</v>
          </cell>
          <cell r="AZ149">
            <v>-11.587272457292077</v>
          </cell>
          <cell r="BG149">
            <v>0.79848052513132317</v>
          </cell>
          <cell r="BJ149">
            <v>-1.2710537437999204E-2</v>
          </cell>
          <cell r="CF149">
            <v>0.9974026915685138</v>
          </cell>
          <cell r="CV149">
            <v>32.541666666666664</v>
          </cell>
          <cell r="DA149">
            <v>9.081666666666667</v>
          </cell>
          <cell r="ER149">
            <v>509.77362962962968</v>
          </cell>
        </row>
        <row r="150">
          <cell r="A150">
            <v>434681</v>
          </cell>
          <cell r="C150" t="str">
            <v>Orr, Pete</v>
          </cell>
          <cell r="AF150">
            <v>0.20047494208401279</v>
          </cell>
          <cell r="AN150">
            <v>121.38112000000004</v>
          </cell>
          <cell r="AP150">
            <v>0.24134659882062601</v>
          </cell>
          <cell r="AV150" t="str">
            <v>2B</v>
          </cell>
          <cell r="AW150">
            <v>-11</v>
          </cell>
          <cell r="AX150">
            <v>-7.7207431640847037</v>
          </cell>
          <cell r="AY150">
            <v>-18.654016317057799</v>
          </cell>
          <cell r="AZ150">
            <v>-7.7207431640847037</v>
          </cell>
          <cell r="BG150">
            <v>1.1747257672570934</v>
          </cell>
          <cell r="BJ150">
            <v>1.2526853087170544E-2</v>
          </cell>
          <cell r="CF150">
            <v>5.167391687126063E-3</v>
          </cell>
          <cell r="CV150">
            <v>37.041666666666664</v>
          </cell>
          <cell r="DA150">
            <v>0.68666666666666665</v>
          </cell>
          <cell r="ER150">
            <v>303.45280000000008</v>
          </cell>
        </row>
        <row r="151">
          <cell r="A151">
            <v>434682</v>
          </cell>
          <cell r="C151" t="str">
            <v>Hernandez, Luis</v>
          </cell>
          <cell r="AF151">
            <v>0.20594025960850423</v>
          </cell>
          <cell r="AN151">
            <v>56.134779259259282</v>
          </cell>
          <cell r="AP151">
            <v>1.9911139498001051E-2</v>
          </cell>
          <cell r="AV151" t="str">
            <v>2B</v>
          </cell>
          <cell r="AW151">
            <v>-11</v>
          </cell>
          <cell r="AX151">
            <v>-16</v>
          </cell>
          <cell r="AY151">
            <v>-11</v>
          </cell>
          <cell r="AZ151">
            <v>3.5</v>
          </cell>
          <cell r="BG151">
            <v>0.5475251993983461</v>
          </cell>
          <cell r="BJ151">
            <v>-2.1501365206161086E-2</v>
          </cell>
          <cell r="CF151">
            <v>0</v>
          </cell>
          <cell r="CV151">
            <v>32.041666666666664</v>
          </cell>
          <cell r="DA151">
            <v>0.48666666666666669</v>
          </cell>
          <cell r="ER151">
            <v>140.3369481481482</v>
          </cell>
        </row>
        <row r="152">
          <cell r="A152">
            <v>434778</v>
          </cell>
          <cell r="C152" t="str">
            <v>Morales, Kendrys</v>
          </cell>
          <cell r="AF152">
            <v>0.27105045128221861</v>
          </cell>
          <cell r="AN152">
            <v>377.69831028600902</v>
          </cell>
          <cell r="AP152">
            <v>0.61698426774982296</v>
          </cell>
          <cell r="AV152" t="str">
            <v>1B</v>
          </cell>
          <cell r="AW152">
            <v>-15.286140265703274</v>
          </cell>
          <cell r="AX152">
            <v>-15.286140265703274</v>
          </cell>
          <cell r="AY152">
            <v>-15.22012145808894</v>
          </cell>
          <cell r="AZ152">
            <v>-15.22012145808894</v>
          </cell>
          <cell r="BG152">
            <v>0.69999656982076786</v>
          </cell>
          <cell r="BJ152">
            <v>-1.1877994865946817E-2</v>
          </cell>
          <cell r="CF152">
            <v>1.0000000000000002</v>
          </cell>
          <cell r="CV152">
            <v>33.041666666666664</v>
          </cell>
          <cell r="DA152">
            <v>6.1449999999999996</v>
          </cell>
          <cell r="ER152">
            <v>545.49896296296311</v>
          </cell>
        </row>
        <row r="153">
          <cell r="A153">
            <v>435041</v>
          </cell>
          <cell r="C153" t="str">
            <v>Quentin, Carlos</v>
          </cell>
          <cell r="AF153">
            <v>0.24809881133699391</v>
          </cell>
          <cell r="AN153">
            <v>98.99309157647491</v>
          </cell>
          <cell r="AP153">
            <v>0.12461063835250676</v>
          </cell>
          <cell r="AV153" t="str">
            <v>LF</v>
          </cell>
          <cell r="AW153">
            <v>-11</v>
          </cell>
          <cell r="AX153">
            <v>-16</v>
          </cell>
          <cell r="AY153">
            <v>-9.3198833229421947</v>
          </cell>
          <cell r="AZ153">
            <v>-9.3198833229421947</v>
          </cell>
          <cell r="BG153">
            <v>1.2780378596308637</v>
          </cell>
          <cell r="BJ153">
            <v>-5.6823532012040389E-3</v>
          </cell>
          <cell r="CF153">
            <v>0.82798885305826908</v>
          </cell>
          <cell r="CV153">
            <v>33.875</v>
          </cell>
          <cell r="DA153">
            <v>5.0933333333333337</v>
          </cell>
          <cell r="ER153">
            <v>218.42453333333336</v>
          </cell>
        </row>
        <row r="154">
          <cell r="A154">
            <v>435062</v>
          </cell>
          <cell r="C154" t="str">
            <v>Kendrick, Howie</v>
          </cell>
          <cell r="AF154">
            <v>0.26248052241266334</v>
          </cell>
          <cell r="AN154">
            <v>495.08977777777767</v>
          </cell>
          <cell r="AP154">
            <v>0.61450596745983843</v>
          </cell>
          <cell r="AV154" t="str">
            <v>2B</v>
          </cell>
          <cell r="AW154">
            <v>-11.21718086459977</v>
          </cell>
          <cell r="AX154">
            <v>0.32581273348225881</v>
          </cell>
          <cell r="AY154">
            <v>-7.4921221524577266</v>
          </cell>
          <cell r="AZ154">
            <v>0.32581273348225881</v>
          </cell>
          <cell r="BG154">
            <v>1.0176094308823136</v>
          </cell>
          <cell r="BJ154">
            <v>8.2576004342463771E-3</v>
          </cell>
          <cell r="CF154">
            <v>0.97867473662693882</v>
          </cell>
          <cell r="CV154">
            <v>32.958333333333336</v>
          </cell>
          <cell r="DA154">
            <v>8.3699999999999992</v>
          </cell>
          <cell r="ER154">
            <v>495.08977777777767</v>
          </cell>
        </row>
        <row r="155">
          <cell r="A155">
            <v>435063</v>
          </cell>
          <cell r="C155" t="str">
            <v>Napoli, Mike</v>
          </cell>
          <cell r="AF155">
            <v>0.27830830751209651</v>
          </cell>
          <cell r="AN155">
            <v>490.04256207672091</v>
          </cell>
          <cell r="AP155">
            <v>0.60196732305699507</v>
          </cell>
          <cell r="AV155" t="str">
            <v>1B</v>
          </cell>
          <cell r="AW155">
            <v>-10.990737630905599</v>
          </cell>
          <cell r="AX155">
            <v>-10.990737630905599</v>
          </cell>
          <cell r="AY155">
            <v>-10.991011959966691</v>
          </cell>
          <cell r="AZ155">
            <v>-10.990737630905599</v>
          </cell>
          <cell r="BG155">
            <v>0.87877723971309973</v>
          </cell>
          <cell r="BJ155">
            <v>1.3501578062858229E-2</v>
          </cell>
          <cell r="CF155">
            <v>1.0000000000000002</v>
          </cell>
          <cell r="CV155">
            <v>34.708333333333336</v>
          </cell>
          <cell r="DA155">
            <v>7.2416666666666663</v>
          </cell>
          <cell r="ER155">
            <v>517.73777777777775</v>
          </cell>
        </row>
        <row r="156">
          <cell r="A156">
            <v>435064</v>
          </cell>
          <cell r="C156" t="str">
            <v>Wilson, Bobby</v>
          </cell>
          <cell r="AF156">
            <v>0.20780294285142503</v>
          </cell>
          <cell r="AN156">
            <v>97.955128888888893</v>
          </cell>
          <cell r="AP156">
            <v>0.28036017218573694</v>
          </cell>
          <cell r="AV156" t="str">
            <v>C</v>
          </cell>
          <cell r="AW156">
            <v>-12.157469824335164</v>
          </cell>
          <cell r="AX156">
            <v>-21.648416666666684</v>
          </cell>
          <cell r="AY156">
            <v>-16.353703725837185</v>
          </cell>
          <cell r="AZ156">
            <v>10.381085309995646</v>
          </cell>
          <cell r="BG156">
            <v>0.77328052205218611</v>
          </cell>
          <cell r="BJ156">
            <v>-7.2698792347771985E-3</v>
          </cell>
          <cell r="CF156">
            <v>0.63531737951474532</v>
          </cell>
          <cell r="CV156">
            <v>33.208333333333336</v>
          </cell>
          <cell r="DA156">
            <v>1.2866666666666666</v>
          </cell>
          <cell r="ER156">
            <v>244.88782222222221</v>
          </cell>
        </row>
        <row r="157">
          <cell r="A157">
            <v>435078</v>
          </cell>
          <cell r="C157" t="str">
            <v>Arias, Joaquin</v>
          </cell>
          <cell r="AF157">
            <v>0.20858801161524532</v>
          </cell>
          <cell r="AN157">
            <v>95.067922962962982</v>
          </cell>
          <cell r="AP157">
            <v>0.16730059637827763</v>
          </cell>
          <cell r="AV157" t="str">
            <v>3B</v>
          </cell>
          <cell r="AW157">
            <v>-11.248476924186214</v>
          </cell>
          <cell r="AX157">
            <v>1.1912546147847647</v>
          </cell>
          <cell r="AY157">
            <v>-11.248476924186214</v>
          </cell>
          <cell r="AZ157">
            <v>1.1912546147847647</v>
          </cell>
          <cell r="BG157">
            <v>0.99675438621888213</v>
          </cell>
          <cell r="BJ157">
            <v>1.6274574814095145E-2</v>
          </cell>
          <cell r="CF157">
            <v>0.85103476710050996</v>
          </cell>
          <cell r="CV157">
            <v>31.791666666666668</v>
          </cell>
          <cell r="DA157">
            <v>1.8433333333333333</v>
          </cell>
          <cell r="ER157">
            <v>237.66980740740743</v>
          </cell>
        </row>
        <row r="158">
          <cell r="A158">
            <v>435079</v>
          </cell>
          <cell r="C158" t="str">
            <v>Kinsler, Ian</v>
          </cell>
          <cell r="AF158">
            <v>0.28030570169126112</v>
          </cell>
          <cell r="AN158">
            <v>599.55851851851855</v>
          </cell>
          <cell r="AP158">
            <v>0.69490622935676627</v>
          </cell>
          <cell r="AV158" t="str">
            <v>2B</v>
          </cell>
          <cell r="AW158">
            <v>-11</v>
          </cell>
          <cell r="AX158">
            <v>7.3205325717804151</v>
          </cell>
          <cell r="AY158">
            <v>-7</v>
          </cell>
          <cell r="AZ158">
            <v>7.3205325717804151</v>
          </cell>
          <cell r="BG158">
            <v>1.5830742966415059</v>
          </cell>
          <cell r="BJ158">
            <v>1.3253317859623148E-2</v>
          </cell>
          <cell r="CF158">
            <v>0.99904499879691744</v>
          </cell>
          <cell r="CV158">
            <v>34.041666666666664</v>
          </cell>
          <cell r="DA158">
            <v>10.395</v>
          </cell>
          <cell r="ER158">
            <v>599.55851851851855</v>
          </cell>
        </row>
        <row r="159">
          <cell r="A159">
            <v>435081</v>
          </cell>
          <cell r="C159" t="str">
            <v>Nickeas, Mike</v>
          </cell>
          <cell r="AF159">
            <v>0.21334808081585016</v>
          </cell>
          <cell r="AN159">
            <v>72.270174814814837</v>
          </cell>
          <cell r="AP159">
            <v>6.9325213780946138E-2</v>
          </cell>
          <cell r="AV159" t="str">
            <v>C</v>
          </cell>
          <cell r="AW159">
            <v>-13.546749417917139</v>
          </cell>
          <cell r="AX159">
            <v>-22.011950000000009</v>
          </cell>
          <cell r="AY159">
            <v>-17.249095057222849</v>
          </cell>
          <cell r="AZ159">
            <v>2.9705320398758657</v>
          </cell>
          <cell r="BG159">
            <v>1.0528772951287486</v>
          </cell>
          <cell r="BJ159">
            <v>-3.5086807763438407E-2</v>
          </cell>
          <cell r="CF159">
            <v>0</v>
          </cell>
          <cell r="CV159">
            <v>33.375</v>
          </cell>
          <cell r="DA159">
            <v>0.31833333333333336</v>
          </cell>
          <cell r="ER159">
            <v>180.67543703703709</v>
          </cell>
        </row>
        <row r="160">
          <cell r="A160">
            <v>435180</v>
          </cell>
          <cell r="C160" t="str">
            <v>Andino, Robert</v>
          </cell>
          <cell r="AF160">
            <v>0.21645954934381037</v>
          </cell>
          <cell r="AN160">
            <v>176.32</v>
          </cell>
          <cell r="AP160">
            <v>0.30713294090655852</v>
          </cell>
          <cell r="AV160" t="str">
            <v>SS</v>
          </cell>
          <cell r="AW160">
            <v>-11</v>
          </cell>
          <cell r="AX160">
            <v>0.63072870820643845</v>
          </cell>
          <cell r="AY160">
            <v>-7</v>
          </cell>
          <cell r="AZ160">
            <v>0.63072870820643845</v>
          </cell>
          <cell r="BG160">
            <v>0.76972472697674077</v>
          </cell>
          <cell r="BJ160">
            <v>-6.3512135991200501E-3</v>
          </cell>
          <cell r="CF160">
            <v>1.8078207435439829E-2</v>
          </cell>
          <cell r="CV160">
            <v>32.208333333333336</v>
          </cell>
          <cell r="DA160">
            <v>2.3199999999999998</v>
          </cell>
          <cell r="ER160">
            <v>440.79999999999995</v>
          </cell>
        </row>
        <row r="161">
          <cell r="A161">
            <v>435181</v>
          </cell>
          <cell r="C161" t="str">
            <v>Hermida, Jeremy</v>
          </cell>
          <cell r="AF161">
            <v>0.2370734422349908</v>
          </cell>
          <cell r="AN161">
            <v>147.00103111111113</v>
          </cell>
          <cell r="AP161">
            <v>0.15738111046211434</v>
          </cell>
          <cell r="AV161" t="str">
            <v>RF</v>
          </cell>
          <cell r="AW161">
            <v>-13.244659716800761</v>
          </cell>
          <cell r="AX161">
            <v>-20.218783333333345</v>
          </cell>
          <cell r="AY161">
            <v>-15.549902779760316</v>
          </cell>
          <cell r="AZ161">
            <v>-13.244659716800761</v>
          </cell>
          <cell r="BG161">
            <v>0.89219102660179195</v>
          </cell>
          <cell r="BJ161">
            <v>-7.121990654696252E-3</v>
          </cell>
          <cell r="CF161">
            <v>0</v>
          </cell>
          <cell r="CV161">
            <v>32.458333333333336</v>
          </cell>
          <cell r="DA161">
            <v>3.11</v>
          </cell>
          <cell r="ER161">
            <v>367.50257777777779</v>
          </cell>
        </row>
        <row r="162">
          <cell r="A162">
            <v>435219</v>
          </cell>
          <cell r="C162" t="str">
            <v>Hannahan, Jack</v>
          </cell>
          <cell r="AF162">
            <v>0.22027719424460251</v>
          </cell>
          <cell r="AN162">
            <v>54.919632592592613</v>
          </cell>
          <cell r="AP162">
            <v>6.0237903831745147E-2</v>
          </cell>
          <cell r="AV162" t="str">
            <v>1B</v>
          </cell>
          <cell r="AW162">
            <v>-10.765376973426287</v>
          </cell>
          <cell r="AX162">
            <v>-5.9568037683990829</v>
          </cell>
          <cell r="AY162">
            <v>-10.765376973426287</v>
          </cell>
          <cell r="AZ162">
            <v>-5.9568037683990829</v>
          </cell>
          <cell r="BG162">
            <v>1.2830233149470518</v>
          </cell>
          <cell r="BJ162">
            <v>-1.0256061194792832E-2</v>
          </cell>
          <cell r="CF162">
            <v>0.65119459296972459</v>
          </cell>
          <cell r="CV162">
            <v>36.291666666666664</v>
          </cell>
          <cell r="DA162">
            <v>3.11</v>
          </cell>
          <cell r="ER162">
            <v>137.29908148148152</v>
          </cell>
        </row>
        <row r="163">
          <cell r="A163">
            <v>435220</v>
          </cell>
          <cell r="C163" t="str">
            <v>Sweeney, Ryan</v>
          </cell>
          <cell r="AF163">
            <v>0.2505688077687338</v>
          </cell>
          <cell r="AN163">
            <v>187.94239011944288</v>
          </cell>
          <cell r="AP163">
            <v>0.13225517805255199</v>
          </cell>
          <cell r="AV163" t="str">
            <v>CF</v>
          </cell>
          <cell r="AW163">
            <v>-11</v>
          </cell>
          <cell r="AX163">
            <v>-16</v>
          </cell>
          <cell r="AY163">
            <v>-2.3442916473498943</v>
          </cell>
          <cell r="AZ163">
            <v>-2.3442916473498943</v>
          </cell>
          <cell r="BG163">
            <v>1.1086085918931576</v>
          </cell>
          <cell r="BJ163">
            <v>-1.983077679729571E-2</v>
          </cell>
          <cell r="CF163">
            <v>0.87958011870248698</v>
          </cell>
          <cell r="CV163">
            <v>31.375</v>
          </cell>
          <cell r="DA163">
            <v>3.8383333333333334</v>
          </cell>
          <cell r="ER163">
            <v>266.41268148148146</v>
          </cell>
        </row>
        <row r="164">
          <cell r="A164">
            <v>435263</v>
          </cell>
          <cell r="C164" t="str">
            <v>McCann, Brian</v>
          </cell>
          <cell r="AF164">
            <v>0.26836145269024714</v>
          </cell>
          <cell r="AN164">
            <v>453.67555555555555</v>
          </cell>
          <cell r="AP164">
            <v>0.58295681365675744</v>
          </cell>
          <cell r="AV164" t="str">
            <v>C</v>
          </cell>
          <cell r="AW164">
            <v>-11.653505760943052</v>
          </cell>
          <cell r="AX164">
            <v>-11.653505760943052</v>
          </cell>
          <cell r="AY164">
            <v>-11.653505760943052</v>
          </cell>
          <cell r="AZ164">
            <v>17.16461886900516</v>
          </cell>
          <cell r="BG164">
            <v>0.95643360429304547</v>
          </cell>
          <cell r="BJ164">
            <v>-1.2739422065803963E-2</v>
          </cell>
          <cell r="CF164">
            <v>0.9962406217619646</v>
          </cell>
          <cell r="CV164">
            <v>32.375</v>
          </cell>
          <cell r="DA164">
            <v>8.4933333333333341</v>
          </cell>
          <cell r="ER164">
            <v>453.67555555555555</v>
          </cell>
        </row>
        <row r="165">
          <cell r="A165">
            <v>435401</v>
          </cell>
          <cell r="C165" t="str">
            <v>Schumaker, Skip</v>
          </cell>
          <cell r="AF165">
            <v>0.22134771188738817</v>
          </cell>
          <cell r="AN165">
            <v>98.93717333333332</v>
          </cell>
          <cell r="AP165">
            <v>0.28845712134261176</v>
          </cell>
          <cell r="AV165" t="str">
            <v>LF</v>
          </cell>
          <cell r="AW165">
            <v>-11</v>
          </cell>
          <cell r="AX165">
            <v>0.91229296268206239</v>
          </cell>
          <cell r="AY165">
            <v>-11.945169802229</v>
          </cell>
          <cell r="AZ165">
            <v>-0.2166588970637221</v>
          </cell>
          <cell r="BG165">
            <v>1.1382103301536168</v>
          </cell>
          <cell r="BJ165">
            <v>-1.6363602647494141E-3</v>
          </cell>
          <cell r="CF165">
            <v>0.98302418804503522</v>
          </cell>
          <cell r="CV165">
            <v>36.375</v>
          </cell>
          <cell r="DA165">
            <v>5.8250000000000002</v>
          </cell>
          <cell r="ER165">
            <v>247.34293333333329</v>
          </cell>
        </row>
        <row r="166">
          <cell r="A166">
            <v>435459</v>
          </cell>
          <cell r="C166" t="str">
            <v>Kottaras, George</v>
          </cell>
          <cell r="AF166">
            <v>0.23528396881126679</v>
          </cell>
          <cell r="AN166">
            <v>86.185336869835538</v>
          </cell>
          <cell r="AP166">
            <v>0.18327152876435338</v>
          </cell>
          <cell r="AV166" t="str">
            <v>C</v>
          </cell>
          <cell r="AW166">
            <v>-12.005515963373469</v>
          </cell>
          <cell r="AX166">
            <v>-21.466650000000008</v>
          </cell>
          <cell r="AY166">
            <v>-16.800288275424055</v>
          </cell>
          <cell r="AZ166">
            <v>-2.6945890331824867</v>
          </cell>
          <cell r="BG166">
            <v>0.56334229295860616</v>
          </cell>
          <cell r="BJ166">
            <v>-6.511586368956556E-3</v>
          </cell>
          <cell r="CF166">
            <v>0.10896623062984001</v>
          </cell>
          <cell r="CV166">
            <v>33.125</v>
          </cell>
          <cell r="DA166">
            <v>1.43</v>
          </cell>
          <cell r="ER166">
            <v>206.94874074074076</v>
          </cell>
        </row>
        <row r="167">
          <cell r="A167">
            <v>435520</v>
          </cell>
          <cell r="C167" t="str">
            <v>Flores, Jesus</v>
          </cell>
          <cell r="AF167">
            <v>0.19183685649363041</v>
          </cell>
          <cell r="AN167">
            <v>79.538773333333353</v>
          </cell>
          <cell r="AP167">
            <v>9.84061628500148E-2</v>
          </cell>
          <cell r="AV167" t="str">
            <v>C</v>
          </cell>
          <cell r="AW167">
            <v>-11.708877462997966</v>
          </cell>
          <cell r="AX167">
            <v>-18.979550000000003</v>
          </cell>
          <cell r="AY167">
            <v>-13.487629672886174</v>
          </cell>
          <cell r="AZ167">
            <v>4.3462582286317284</v>
          </cell>
          <cell r="BG167">
            <v>0.76141210433750739</v>
          </cell>
          <cell r="BJ167">
            <v>5.9547190810711869E-3</v>
          </cell>
          <cell r="CF167">
            <v>0</v>
          </cell>
          <cell r="CV167">
            <v>31.708333333333332</v>
          </cell>
          <cell r="DA167">
            <v>1.69</v>
          </cell>
          <cell r="ER167">
            <v>198.84693333333337</v>
          </cell>
        </row>
        <row r="168">
          <cell r="A168">
            <v>435522</v>
          </cell>
          <cell r="C168" t="str">
            <v>Walker, Neil</v>
          </cell>
          <cell r="AF168">
            <v>0.27452377265358424</v>
          </cell>
          <cell r="AN168">
            <v>552.73481481481474</v>
          </cell>
          <cell r="AP168">
            <v>0.63030142630073704</v>
          </cell>
          <cell r="AV168" t="str">
            <v>2B</v>
          </cell>
          <cell r="AW168">
            <v>-11</v>
          </cell>
          <cell r="AX168">
            <v>1.336095726926541</v>
          </cell>
          <cell r="AY168">
            <v>-7</v>
          </cell>
          <cell r="AZ168">
            <v>1.336095726926541</v>
          </cell>
          <cell r="BG168">
            <v>1.1760234189783221</v>
          </cell>
          <cell r="BJ168">
            <v>1.0303209409970645E-4</v>
          </cell>
          <cell r="CF168">
            <v>0.9952204963702298</v>
          </cell>
          <cell r="CV168">
            <v>30.791666666666668</v>
          </cell>
          <cell r="DA168">
            <v>6.4433333333333334</v>
          </cell>
          <cell r="ER168">
            <v>552.73481481481474</v>
          </cell>
        </row>
        <row r="169">
          <cell r="A169">
            <v>435558</v>
          </cell>
          <cell r="C169" t="str">
            <v>Barton, Daric</v>
          </cell>
          <cell r="AF169">
            <v>0.23646209430601631</v>
          </cell>
          <cell r="AN169">
            <v>160.20911407407414</v>
          </cell>
          <cell r="AP169">
            <v>0.21687863054211359</v>
          </cell>
          <cell r="AV169" t="str">
            <v>1B</v>
          </cell>
          <cell r="AW169">
            <v>-10.819781761224498</v>
          </cell>
          <cell r="AX169">
            <v>-16.043245347095365</v>
          </cell>
          <cell r="AY169">
            <v>-13.052131738964901</v>
          </cell>
          <cell r="AZ169">
            <v>-10.819781761224498</v>
          </cell>
          <cell r="BG169">
            <v>0.78989964717360539</v>
          </cell>
          <cell r="BJ169">
            <v>-1.4373384738456273E-2</v>
          </cell>
          <cell r="CF169">
            <v>0.10987434956873192</v>
          </cell>
          <cell r="CV169">
            <v>30.875</v>
          </cell>
          <cell r="DA169">
            <v>3.4750000000000001</v>
          </cell>
          <cell r="ER169">
            <v>400.52278518518528</v>
          </cell>
        </row>
        <row r="170">
          <cell r="A170">
            <v>435559</v>
          </cell>
          <cell r="C170" t="str">
            <v>Suzuki, Kurt</v>
          </cell>
          <cell r="AF170">
            <v>0.23990190092197092</v>
          </cell>
          <cell r="AN170">
            <v>157.00480000000002</v>
          </cell>
          <cell r="AP170">
            <v>0.53286387370973098</v>
          </cell>
          <cell r="AV170" t="str">
            <v>C</v>
          </cell>
          <cell r="AW170">
            <v>-11</v>
          </cell>
          <cell r="AX170">
            <v>-16</v>
          </cell>
          <cell r="AY170">
            <v>-11</v>
          </cell>
          <cell r="AZ170">
            <v>-8.0882643147486348</v>
          </cell>
          <cell r="BG170">
            <v>1.5986046339191637</v>
          </cell>
          <cell r="BJ170">
            <v>2.6823083351513309E-2</v>
          </cell>
          <cell r="CF170">
            <v>1.0000000000000002</v>
          </cell>
          <cell r="CV170">
            <v>32.708333333333336</v>
          </cell>
          <cell r="DA170">
            <v>7.5633333333333335</v>
          </cell>
          <cell r="ER170">
            <v>392.512</v>
          </cell>
        </row>
        <row r="171">
          <cell r="A171">
            <v>435560</v>
          </cell>
          <cell r="C171" t="str">
            <v>Quintanilla, Omar</v>
          </cell>
          <cell r="AF171">
            <v>0.20805605712226821</v>
          </cell>
          <cell r="AN171">
            <v>98.714974814814823</v>
          </cell>
          <cell r="AP171">
            <v>0.12542231141354551</v>
          </cell>
          <cell r="AV171" t="str">
            <v>SS</v>
          </cell>
          <cell r="AW171">
            <v>-11</v>
          </cell>
          <cell r="AX171">
            <v>-4.0481429958234454</v>
          </cell>
          <cell r="AY171">
            <v>-7</v>
          </cell>
          <cell r="AZ171">
            <v>-4.0481429958234454</v>
          </cell>
          <cell r="BG171">
            <v>1.0541400928878599</v>
          </cell>
          <cell r="BJ171">
            <v>-7.0283349412765634E-3</v>
          </cell>
          <cell r="CF171">
            <v>0.37945151952861045</v>
          </cell>
          <cell r="CV171">
            <v>34.708333333333336</v>
          </cell>
          <cell r="DA171">
            <v>1.635</v>
          </cell>
          <cell r="ER171">
            <v>246.78743703703705</v>
          </cell>
        </row>
        <row r="172">
          <cell r="A172">
            <v>435622</v>
          </cell>
          <cell r="C172" t="str">
            <v>Desmond, Ian</v>
          </cell>
          <cell r="AF172">
            <v>0.26167968955777476</v>
          </cell>
          <cell r="AN172">
            <v>618.21896296296302</v>
          </cell>
          <cell r="AP172">
            <v>0.67688795275352398</v>
          </cell>
          <cell r="AV172" t="str">
            <v>CF</v>
          </cell>
          <cell r="AW172">
            <v>-11</v>
          </cell>
          <cell r="AX172">
            <v>5.621345085819546</v>
          </cell>
          <cell r="AY172">
            <v>1.9387386809279072</v>
          </cell>
          <cell r="AZ172">
            <v>5.621345085819546</v>
          </cell>
          <cell r="BG172">
            <v>1.0941546741438022</v>
          </cell>
          <cell r="BJ172">
            <v>5.007059789696169E-3</v>
          </cell>
          <cell r="CF172">
            <v>1.0000000000000002</v>
          </cell>
          <cell r="CV172">
            <v>30.791666666666668</v>
          </cell>
          <cell r="DA172">
            <v>7.1783333333333337</v>
          </cell>
          <cell r="ER172">
            <v>618.21896296296302</v>
          </cell>
        </row>
        <row r="173">
          <cell r="A173">
            <v>435623</v>
          </cell>
          <cell r="C173" t="str">
            <v>Frandsen, Kevin</v>
          </cell>
          <cell r="AF173">
            <v>0.21498214515563024</v>
          </cell>
          <cell r="AN173">
            <v>139.91776000000002</v>
          </cell>
          <cell r="AP173">
            <v>0.28180497028594159</v>
          </cell>
          <cell r="AV173" t="str">
            <v>3B</v>
          </cell>
          <cell r="AW173">
            <v>-12.106000159776642</v>
          </cell>
          <cell r="AX173">
            <v>-9.636451940603715</v>
          </cell>
          <cell r="AY173">
            <v>-15.879088312148715</v>
          </cell>
          <cell r="AZ173">
            <v>-9.636451940603715</v>
          </cell>
          <cell r="BG173">
            <v>1.4372398663360189</v>
          </cell>
          <cell r="BJ173">
            <v>-1.1178647252810747E-3</v>
          </cell>
          <cell r="CF173">
            <v>0.39301442899523681</v>
          </cell>
          <cell r="CV173">
            <v>34.125</v>
          </cell>
          <cell r="DA173">
            <v>2.1016666666666666</v>
          </cell>
          <cell r="ER173">
            <v>349.7944</v>
          </cell>
        </row>
        <row r="174">
          <cell r="A174">
            <v>435624</v>
          </cell>
          <cell r="C174" t="str">
            <v>Bowker, John</v>
          </cell>
          <cell r="AF174">
            <v>0.21923869256016462</v>
          </cell>
          <cell r="AN174">
            <v>109.08064</v>
          </cell>
          <cell r="AP174">
            <v>0.13072807872144399</v>
          </cell>
          <cell r="AV174" t="str">
            <v>1B</v>
          </cell>
          <cell r="AW174">
            <v>-12.977839560109075</v>
          </cell>
          <cell r="AX174">
            <v>-21.118983333333347</v>
          </cell>
          <cell r="AY174">
            <v>-16.301657554846759</v>
          </cell>
          <cell r="AZ174">
            <v>-12.977839560109075</v>
          </cell>
          <cell r="BG174">
            <v>1.2536075280994887</v>
          </cell>
          <cell r="BJ174">
            <v>-2.6228280736392467E-2</v>
          </cell>
          <cell r="CF174">
            <v>0</v>
          </cell>
          <cell r="CV174">
            <v>32.958333333333336</v>
          </cell>
          <cell r="DA174">
            <v>0</v>
          </cell>
          <cell r="ER174">
            <v>272.70159999999998</v>
          </cell>
        </row>
        <row r="175">
          <cell r="A175">
            <v>435625</v>
          </cell>
          <cell r="C175" t="str">
            <v>Schierholtz, Nate</v>
          </cell>
          <cell r="AF175">
            <v>0.23184119276722318</v>
          </cell>
          <cell r="AN175">
            <v>141.90881185185188</v>
          </cell>
          <cell r="AP175">
            <v>0.27370512696617333</v>
          </cell>
          <cell r="AV175" t="str">
            <v>RF</v>
          </cell>
          <cell r="AW175">
            <v>-11</v>
          </cell>
          <cell r="AX175">
            <v>-16</v>
          </cell>
          <cell r="AY175">
            <v>-8.4035028160910059</v>
          </cell>
          <cell r="AZ175">
            <v>-8.4035028160910059</v>
          </cell>
          <cell r="BG175">
            <v>0.77696272857006421</v>
          </cell>
          <cell r="BJ175">
            <v>-3.2650535083881424E-2</v>
          </cell>
          <cell r="CF175">
            <v>0.69511611772398729</v>
          </cell>
          <cell r="CV175">
            <v>32.375</v>
          </cell>
          <cell r="DA175">
            <v>3.7916666666666665</v>
          </cell>
          <cell r="ER175">
            <v>354.77202962962969</v>
          </cell>
        </row>
        <row r="176">
          <cell r="A176">
            <v>440251</v>
          </cell>
          <cell r="C176" t="str">
            <v>Roberts, Ryan</v>
          </cell>
          <cell r="AF176">
            <v>0.22757271803497875</v>
          </cell>
          <cell r="AN176">
            <v>146.94944000000004</v>
          </cell>
          <cell r="AP176">
            <v>0.27528253541041825</v>
          </cell>
          <cell r="AV176" t="str">
            <v>3B</v>
          </cell>
          <cell r="AW176">
            <v>-10.992003348931028</v>
          </cell>
          <cell r="AX176">
            <v>-7.3823054495820921</v>
          </cell>
          <cell r="AY176">
            <v>-18.756479327245749</v>
          </cell>
          <cell r="AZ176">
            <v>-7.3823054495820921</v>
          </cell>
          <cell r="BG176">
            <v>1.3327686646427876</v>
          </cell>
          <cell r="BJ176">
            <v>4.6515220554460539E-3</v>
          </cell>
          <cell r="CF176">
            <v>6.2947168763262493E-2</v>
          </cell>
          <cell r="CV176">
            <v>35.791666666666664</v>
          </cell>
          <cell r="DA176">
            <v>2.7966666666666669</v>
          </cell>
          <cell r="ER176">
            <v>367.37360000000007</v>
          </cell>
        </row>
        <row r="177">
          <cell r="A177">
            <v>443558</v>
          </cell>
          <cell r="C177" t="str">
            <v>Cruz, Nelson</v>
          </cell>
          <cell r="AF177">
            <v>0.3077662738273243</v>
          </cell>
          <cell r="AN177">
            <v>549.71111111111111</v>
          </cell>
          <cell r="AP177">
            <v>0.66773947185832072</v>
          </cell>
          <cell r="AV177" t="str">
            <v>RF</v>
          </cell>
          <cell r="AW177">
            <v>-13.032950819672131</v>
          </cell>
          <cell r="AX177">
            <v>-16</v>
          </cell>
          <cell r="AY177">
            <v>-13.725647671071222</v>
          </cell>
          <cell r="AZ177">
            <v>-13.725647671071222</v>
          </cell>
          <cell r="BG177">
            <v>0.88298347839828351</v>
          </cell>
          <cell r="BJ177">
            <v>6.5448435082053821E-3</v>
          </cell>
          <cell r="CF177">
            <v>1.0000000000000002</v>
          </cell>
          <cell r="CV177">
            <v>35.958333333333336</v>
          </cell>
          <cell r="DA177">
            <v>8.0933333333333337</v>
          </cell>
          <cell r="ER177">
            <v>549.71111111111111</v>
          </cell>
        </row>
        <row r="178">
          <cell r="A178">
            <v>444125</v>
          </cell>
          <cell r="C178" t="str">
            <v>Wilson, Mike</v>
          </cell>
          <cell r="AF178">
            <v>0.21699209894800223</v>
          </cell>
          <cell r="AN178">
            <v>73.689078518518528</v>
          </cell>
          <cell r="AP178">
            <v>5.1958246544188236E-2</v>
          </cell>
          <cell r="AV178" t="str">
            <v>LF</v>
          </cell>
          <cell r="AW178">
            <v>-12.068291666666664</v>
          </cell>
          <cell r="AX178">
            <v>-21.284883333333337</v>
          </cell>
          <cell r="AY178">
            <v>-14.88399673480528</v>
          </cell>
          <cell r="AZ178">
            <v>-12.068291666666664</v>
          </cell>
          <cell r="BG178">
            <v>0.90570481330917474</v>
          </cell>
          <cell r="BJ178">
            <v>-9.0264370187694964E-3</v>
          </cell>
          <cell r="CF178">
            <v>0</v>
          </cell>
          <cell r="CV178">
            <v>33.041666666666664</v>
          </cell>
          <cell r="DA178">
            <v>0</v>
          </cell>
          <cell r="ER178">
            <v>184.22269629629631</v>
          </cell>
        </row>
        <row r="179">
          <cell r="A179">
            <v>444379</v>
          </cell>
          <cell r="C179" t="str">
            <v>Jaso, John</v>
          </cell>
          <cell r="AF179">
            <v>0.25276139518929663</v>
          </cell>
          <cell r="AN179">
            <v>176.16861063482091</v>
          </cell>
          <cell r="AP179">
            <v>0.44696260810261368</v>
          </cell>
          <cell r="AV179" t="str">
            <v>1B</v>
          </cell>
          <cell r="AW179">
            <v>-12.924562439261834</v>
          </cell>
          <cell r="AX179">
            <v>-12.930277856997522</v>
          </cell>
          <cell r="AY179">
            <v>-12.922121316849498</v>
          </cell>
          <cell r="AZ179">
            <v>-12.922121316849498</v>
          </cell>
          <cell r="BG179">
            <v>1.1458205916347564</v>
          </cell>
          <cell r="BJ179">
            <v>1.3390783191082493E-2</v>
          </cell>
          <cell r="CF179">
            <v>0.96314396814030945</v>
          </cell>
          <cell r="CV179">
            <v>32.791666666666664</v>
          </cell>
          <cell r="DA179">
            <v>3.68</v>
          </cell>
          <cell r="ER179">
            <v>408.48800000000006</v>
          </cell>
        </row>
        <row r="180">
          <cell r="A180">
            <v>444432</v>
          </cell>
          <cell r="C180" t="str">
            <v>Trumbo, Mark</v>
          </cell>
          <cell r="AF180">
            <v>0.27261151493312658</v>
          </cell>
          <cell r="AN180">
            <v>474.94887804749936</v>
          </cell>
          <cell r="AP180">
            <v>0.60664499998458643</v>
          </cell>
          <cell r="AV180" t="str">
            <v>RF</v>
          </cell>
          <cell r="AW180">
            <v>-11.355613219574652</v>
          </cell>
          <cell r="AX180">
            <v>-11.350699514078533</v>
          </cell>
          <cell r="AY180">
            <v>-12.692121825322964</v>
          </cell>
          <cell r="AZ180">
            <v>-12.349702817433597</v>
          </cell>
          <cell r="BG180">
            <v>1.1155613272876692</v>
          </cell>
          <cell r="BJ180">
            <v>-2.9583129295348834E-3</v>
          </cell>
          <cell r="CF180">
            <v>0.98650730002187903</v>
          </cell>
          <cell r="CV180">
            <v>30.458333333333332</v>
          </cell>
          <cell r="DA180">
            <v>5.418333333333333</v>
          </cell>
          <cell r="ER180">
            <v>590.09688888888888</v>
          </cell>
        </row>
        <row r="181">
          <cell r="A181">
            <v>444448</v>
          </cell>
          <cell r="C181" t="str">
            <v>Bixler, Brian</v>
          </cell>
          <cell r="AF181">
            <v>0.18360692270754453</v>
          </cell>
          <cell r="AN181">
            <v>117.96333037037037</v>
          </cell>
          <cell r="AP181">
            <v>0.12749180080066624</v>
          </cell>
          <cell r="AV181" t="str">
            <v>SS</v>
          </cell>
          <cell r="AW181">
            <v>-12.488958333333333</v>
          </cell>
          <cell r="AX181">
            <v>-5.4516304087078264</v>
          </cell>
          <cell r="AY181">
            <v>-10.747850226056027</v>
          </cell>
          <cell r="AZ181">
            <v>-5.4516304087078264</v>
          </cell>
          <cell r="BG181">
            <v>1.2328468813194595</v>
          </cell>
          <cell r="BJ181">
            <v>-4.83765725119727E-3</v>
          </cell>
          <cell r="CF181">
            <v>0</v>
          </cell>
          <cell r="CV181">
            <v>33.708333333333336</v>
          </cell>
          <cell r="DA181">
            <v>0.59333333333333338</v>
          </cell>
          <cell r="ER181">
            <v>294.90832592592591</v>
          </cell>
        </row>
        <row r="182">
          <cell r="A182">
            <v>444453</v>
          </cell>
          <cell r="C182" t="str">
            <v>Canzler, Russ</v>
          </cell>
          <cell r="AF182">
            <v>0.23924169833158751</v>
          </cell>
          <cell r="AN182">
            <v>164.43370666666667</v>
          </cell>
          <cell r="AP182">
            <v>0.27345855197114288</v>
          </cell>
          <cell r="AV182" t="str">
            <v>1B</v>
          </cell>
          <cell r="AW182">
            <v>-12.897965733659555</v>
          </cell>
          <cell r="AX182">
            <v>-17.151616666666669</v>
          </cell>
          <cell r="AY182">
            <v>-15.603992422621207</v>
          </cell>
          <cell r="AZ182">
            <v>-12.897965733659555</v>
          </cell>
          <cell r="BG182">
            <v>1.1092790494505078</v>
          </cell>
          <cell r="BJ182">
            <v>5.6363881935830914E-3</v>
          </cell>
          <cell r="CF182">
            <v>0</v>
          </cell>
          <cell r="CV182">
            <v>30.208333333333332</v>
          </cell>
          <cell r="DA182">
            <v>0.17</v>
          </cell>
          <cell r="ER182">
            <v>411.08426666666662</v>
          </cell>
        </row>
        <row r="183">
          <cell r="A183">
            <v>444482</v>
          </cell>
          <cell r="C183" t="str">
            <v>Peralta, David</v>
          </cell>
          <cell r="AF183">
            <v>0.26759734638946331</v>
          </cell>
          <cell r="AN183">
            <v>418.73057201128108</v>
          </cell>
          <cell r="AP183">
            <v>0.47474089626507104</v>
          </cell>
          <cell r="AV183" t="str">
            <v>RF</v>
          </cell>
          <cell r="AW183">
            <v>-11</v>
          </cell>
          <cell r="AX183">
            <v>-16</v>
          </cell>
          <cell r="AY183">
            <v>-6.6478058329695546</v>
          </cell>
          <cell r="AZ183">
            <v>-6.6478058329695546</v>
          </cell>
          <cell r="BG183">
            <v>0.8892047788913775</v>
          </cell>
          <cell r="BJ183">
            <v>4.015859315138222E-3</v>
          </cell>
          <cell r="CF183">
            <v>0.7940268788002236</v>
          </cell>
          <cell r="CV183">
            <v>28.875</v>
          </cell>
          <cell r="DA183">
            <v>1.7466666666666666</v>
          </cell>
          <cell r="ER183">
            <v>473.62186666666662</v>
          </cell>
        </row>
        <row r="184">
          <cell r="A184">
            <v>444489</v>
          </cell>
          <cell r="C184" t="str">
            <v>Pina, Manny</v>
          </cell>
          <cell r="AF184">
            <v>0.24162477801762725</v>
          </cell>
          <cell r="AN184">
            <v>350.6847804550751</v>
          </cell>
          <cell r="AP184">
            <v>0.2742938639395226</v>
          </cell>
          <cell r="AV184" t="str">
            <v>C</v>
          </cell>
          <cell r="AW184">
            <v>-12.842165328688353</v>
          </cell>
          <cell r="AX184">
            <v>-16.304616666666668</v>
          </cell>
          <cell r="AY184">
            <v>-13.34874404936224</v>
          </cell>
          <cell r="AZ184">
            <v>11.502834468051431</v>
          </cell>
          <cell r="BG184">
            <v>0.87035873200002278</v>
          </cell>
          <cell r="BJ184">
            <v>2.1316601500312501E-3</v>
          </cell>
          <cell r="CF184">
            <v>2.079004195601623E-2</v>
          </cell>
          <cell r="CV184">
            <v>29.041666666666668</v>
          </cell>
          <cell r="DA184">
            <v>5.8333333333333334E-2</v>
          </cell>
          <cell r="ER184">
            <v>365.38133333333332</v>
          </cell>
        </row>
        <row r="185">
          <cell r="A185">
            <v>444571</v>
          </cell>
          <cell r="C185" t="str">
            <v>Zambrano, Eliezer</v>
          </cell>
          <cell r="AF185">
            <v>0.17976805699733855</v>
          </cell>
          <cell r="AN185">
            <v>95.517866666666677</v>
          </cell>
          <cell r="AP185">
            <v>0.17562798842072946</v>
          </cell>
          <cell r="AV185" t="str">
            <v>C</v>
          </cell>
          <cell r="AW185">
            <v>-12.501981469378341</v>
          </cell>
          <cell r="AX185">
            <v>-16.798116666666669</v>
          </cell>
          <cell r="AY185">
            <v>-13.305990570282226</v>
          </cell>
          <cell r="AZ185">
            <v>2.673990679331558</v>
          </cell>
          <cell r="BG185">
            <v>0.55628525074132784</v>
          </cell>
          <cell r="BJ185">
            <v>-2.54457751912326E-2</v>
          </cell>
          <cell r="CF185">
            <v>0</v>
          </cell>
          <cell r="CV185">
            <v>29.791666666666668</v>
          </cell>
          <cell r="DA185">
            <v>0</v>
          </cell>
          <cell r="ER185">
            <v>238.79466666666667</v>
          </cell>
        </row>
        <row r="186">
          <cell r="A186">
            <v>444843</v>
          </cell>
          <cell r="C186" t="str">
            <v>Ethier, Andre</v>
          </cell>
          <cell r="AF186">
            <v>0.26595718075997027</v>
          </cell>
          <cell r="AN186">
            <v>312.28072192757207</v>
          </cell>
          <cell r="AP186">
            <v>0.39992656928082837</v>
          </cell>
          <cell r="AV186" t="str">
            <v>RF</v>
          </cell>
          <cell r="AW186">
            <v>-11.003328895697489</v>
          </cell>
          <cell r="AX186">
            <v>-11.003328895697489</v>
          </cell>
          <cell r="AY186">
            <v>-6.8435981421031009</v>
          </cell>
          <cell r="AZ186">
            <v>-6.8435981421031009</v>
          </cell>
          <cell r="BG186">
            <v>1.5502737955236774</v>
          </cell>
          <cell r="BJ186">
            <v>1.0049234967130744E-2</v>
          </cell>
          <cell r="CF186">
            <v>1.0000000000000002</v>
          </cell>
          <cell r="CV186">
            <v>34.208333333333336</v>
          </cell>
          <cell r="DA186">
            <v>8.1966666666666672</v>
          </cell>
          <cell r="ER186">
            <v>367.87066666666664</v>
          </cell>
        </row>
        <row r="187">
          <cell r="A187">
            <v>444844</v>
          </cell>
          <cell r="C187" t="str">
            <v>Fox, Jake</v>
          </cell>
          <cell r="AF187">
            <v>0.23722449408877067</v>
          </cell>
          <cell r="AN187">
            <v>160.84005925925928</v>
          </cell>
          <cell r="AP187">
            <v>0.27173183050376482</v>
          </cell>
          <cell r="AV187" t="str">
            <v>3B</v>
          </cell>
          <cell r="AW187">
            <v>-13.106329997112541</v>
          </cell>
          <cell r="AX187">
            <v>-15.342156011903242</v>
          </cell>
          <cell r="AY187">
            <v>-18.890991324749319</v>
          </cell>
          <cell r="AZ187">
            <v>-13.106329997112541</v>
          </cell>
          <cell r="BG187">
            <v>1.2965747213611851</v>
          </cell>
          <cell r="BJ187">
            <v>-3.4453631306303372E-3</v>
          </cell>
          <cell r="CF187">
            <v>0</v>
          </cell>
          <cell r="CV187">
            <v>33.958333333333336</v>
          </cell>
          <cell r="DA187">
            <v>0</v>
          </cell>
          <cell r="ER187">
            <v>402.10014814814815</v>
          </cell>
        </row>
        <row r="188">
          <cell r="A188">
            <v>444859</v>
          </cell>
          <cell r="C188" t="str">
            <v>Mesa, Melky</v>
          </cell>
          <cell r="AF188">
            <v>0.20675658352301887</v>
          </cell>
          <cell r="AN188">
            <v>159.46998518518518</v>
          </cell>
          <cell r="AP188">
            <v>0.30147234797419242</v>
          </cell>
          <cell r="AV188" t="str">
            <v>CF</v>
          </cell>
          <cell r="AW188">
            <v>-11</v>
          </cell>
          <cell r="AX188">
            <v>-16</v>
          </cell>
          <cell r="AY188">
            <v>-4.3861261890435799</v>
          </cell>
          <cell r="AZ188">
            <v>-4.3861261890435799</v>
          </cell>
          <cell r="BG188">
            <v>0.74765557967594409</v>
          </cell>
          <cell r="BJ188">
            <v>9.7062971196644685E-3</v>
          </cell>
          <cell r="CF188">
            <v>0</v>
          </cell>
          <cell r="CV188">
            <v>29.458333333333332</v>
          </cell>
          <cell r="DA188">
            <v>2.6666666666666668E-2</v>
          </cell>
          <cell r="ER188">
            <v>398.67496296296292</v>
          </cell>
        </row>
        <row r="189">
          <cell r="A189">
            <v>444876</v>
          </cell>
          <cell r="C189" t="str">
            <v>Escobar, Alcides</v>
          </cell>
          <cell r="AF189">
            <v>0.23352406849393764</v>
          </cell>
          <cell r="AN189">
            <v>442.77548183702606</v>
          </cell>
          <cell r="AP189">
            <v>0.67058497903564285</v>
          </cell>
          <cell r="AV189" t="str">
            <v>SS</v>
          </cell>
          <cell r="AW189">
            <v>-11</v>
          </cell>
          <cell r="AX189">
            <v>8.2399220428951967</v>
          </cell>
          <cell r="AY189">
            <v>-7</v>
          </cell>
          <cell r="AZ189">
            <v>8.2399220428951967</v>
          </cell>
          <cell r="BG189">
            <v>1.0272450297114246</v>
          </cell>
          <cell r="BJ189">
            <v>7.0222686545357502E-3</v>
          </cell>
          <cell r="CF189">
            <v>1.0000000000000002</v>
          </cell>
          <cell r="CV189">
            <v>29.541666666666668</v>
          </cell>
          <cell r="DA189">
            <v>7.293333333333333</v>
          </cell>
          <cell r="ER189">
            <v>621.31111111111113</v>
          </cell>
        </row>
        <row r="190">
          <cell r="A190">
            <v>444952</v>
          </cell>
          <cell r="C190" t="str">
            <v>Lennerton, Jordan</v>
          </cell>
          <cell r="AF190">
            <v>0.23431346030880032</v>
          </cell>
          <cell r="AN190">
            <v>170.44930370370372</v>
          </cell>
          <cell r="AP190">
            <v>0.26204394626373106</v>
          </cell>
          <cell r="AV190" t="str">
            <v>1B</v>
          </cell>
          <cell r="AW190">
            <v>-9.3616040228068726</v>
          </cell>
          <cell r="AX190">
            <v>-17.324750000000002</v>
          </cell>
          <cell r="AY190">
            <v>-11.212607037048008</v>
          </cell>
          <cell r="AZ190">
            <v>-9.3616040228068726</v>
          </cell>
          <cell r="BG190">
            <v>1.2622776710513439</v>
          </cell>
          <cell r="BJ190">
            <v>-6.3651380467901943E-3</v>
          </cell>
          <cell r="CF190">
            <v>0</v>
          </cell>
          <cell r="CV190">
            <v>30.375</v>
          </cell>
          <cell r="DA190">
            <v>0</v>
          </cell>
          <cell r="ER190">
            <v>426.12325925925927</v>
          </cell>
        </row>
        <row r="191">
          <cell r="A191">
            <v>445055</v>
          </cell>
          <cell r="C191" t="str">
            <v>Jay, Jon</v>
          </cell>
          <cell r="AF191">
            <v>0.23820441733937711</v>
          </cell>
          <cell r="AN191">
            <v>225.0316181790798</v>
          </cell>
          <cell r="AP191">
            <v>0.48007474846822962</v>
          </cell>
          <cell r="AV191" t="str">
            <v>CF</v>
          </cell>
          <cell r="AW191">
            <v>-11</v>
          </cell>
          <cell r="AX191">
            <v>-16</v>
          </cell>
          <cell r="AY191">
            <v>4.0205976193217752E-3</v>
          </cell>
          <cell r="AZ191">
            <v>4.0205976193217752E-3</v>
          </cell>
          <cell r="BG191">
            <v>1.4161234600682397</v>
          </cell>
          <cell r="BJ191">
            <v>2.0409887147646272E-2</v>
          </cell>
          <cell r="CF191">
            <v>0.97138996247457254</v>
          </cell>
          <cell r="CV191">
            <v>31.291666666666668</v>
          </cell>
          <cell r="DA191">
            <v>4.9316666666666666</v>
          </cell>
          <cell r="ER191">
            <v>408.7297185185185</v>
          </cell>
        </row>
        <row r="192">
          <cell r="A192">
            <v>445095</v>
          </cell>
          <cell r="C192" t="str">
            <v>Pridie, Jason</v>
          </cell>
          <cell r="AF192">
            <v>0.24677983860088942</v>
          </cell>
          <cell r="AN192">
            <v>257.67182096640499</v>
          </cell>
          <cell r="AP192">
            <v>0.30580737497512311</v>
          </cell>
          <cell r="AV192" t="str">
            <v>RF</v>
          </cell>
          <cell r="AW192">
            <v>-11</v>
          </cell>
          <cell r="AX192">
            <v>-16</v>
          </cell>
          <cell r="AY192">
            <v>-4.2614309168964262</v>
          </cell>
          <cell r="AZ192">
            <v>-4.2614309168964262</v>
          </cell>
          <cell r="BG192">
            <v>1.020499455633546</v>
          </cell>
          <cell r="BJ192">
            <v>-1.4350449498136599E-3</v>
          </cell>
          <cell r="CF192">
            <v>1.5220237450329263E-2</v>
          </cell>
          <cell r="CV192">
            <v>32.708333333333336</v>
          </cell>
          <cell r="DA192">
            <v>0.46</v>
          </cell>
          <cell r="ER192">
            <v>444.64773333333335</v>
          </cell>
        </row>
        <row r="193">
          <cell r="A193">
            <v>445175</v>
          </cell>
          <cell r="C193" t="str">
            <v>Carter, Yusuf</v>
          </cell>
          <cell r="AF193">
            <v>0.1954610331500474</v>
          </cell>
          <cell r="AN193">
            <v>52.184888888888899</v>
          </cell>
          <cell r="AP193">
            <v>2.5063048357434781E-2</v>
          </cell>
          <cell r="AV193" t="str">
            <v>C</v>
          </cell>
          <cell r="AW193">
            <v>-11.206125154304399</v>
          </cell>
          <cell r="AX193">
            <v>-18.506350000000005</v>
          </cell>
          <cell r="AY193">
            <v>-9.086002013426647</v>
          </cell>
          <cell r="AZ193">
            <v>-0.63499881220675292</v>
          </cell>
          <cell r="BG193">
            <v>0.97956723067346818</v>
          </cell>
          <cell r="BJ193">
            <v>-9.61953072201302E-3</v>
          </cell>
          <cell r="CF193">
            <v>0</v>
          </cell>
          <cell r="CV193">
            <v>31.375</v>
          </cell>
          <cell r="DA193">
            <v>0</v>
          </cell>
          <cell r="ER193">
            <v>130.46222222222224</v>
          </cell>
        </row>
        <row r="194">
          <cell r="A194">
            <v>445196</v>
          </cell>
          <cell r="C194" t="str">
            <v>Tolbert, Matt</v>
          </cell>
          <cell r="AF194">
            <v>0.19337305015333273</v>
          </cell>
          <cell r="AN194">
            <v>68.827922962962973</v>
          </cell>
          <cell r="AP194">
            <v>5.3456152832659698E-2</v>
          </cell>
          <cell r="AV194" t="str">
            <v>3B</v>
          </cell>
          <cell r="AW194">
            <v>-12.770399999999999</v>
          </cell>
          <cell r="AX194">
            <v>-6.6671633492293605</v>
          </cell>
          <cell r="AY194">
            <v>-11.709580751977585</v>
          </cell>
          <cell r="AZ194">
            <v>-6.6671633492293605</v>
          </cell>
          <cell r="BG194">
            <v>1.2751666957114813</v>
          </cell>
          <cell r="BJ194">
            <v>-2.5919611528622443E-2</v>
          </cell>
          <cell r="CF194">
            <v>0</v>
          </cell>
          <cell r="CV194">
            <v>34.125</v>
          </cell>
          <cell r="DA194">
            <v>0</v>
          </cell>
          <cell r="ER194">
            <v>172.06980740740744</v>
          </cell>
        </row>
        <row r="195">
          <cell r="A195">
            <v>445199</v>
          </cell>
          <cell r="C195" t="str">
            <v>Parraz, Jordan</v>
          </cell>
          <cell r="AF195">
            <v>0.2133627667854131</v>
          </cell>
          <cell r="AN195">
            <v>85.333191111111134</v>
          </cell>
          <cell r="AP195">
            <v>5.9731398352637632E-2</v>
          </cell>
          <cell r="AV195" t="str">
            <v>RF</v>
          </cell>
          <cell r="AW195">
            <v>-11.461608333333333</v>
          </cell>
          <cell r="AX195">
            <v>-18.979550000000003</v>
          </cell>
          <cell r="AY195">
            <v>-7.3004063317008887</v>
          </cell>
          <cell r="AZ195">
            <v>-7.3004063317008887</v>
          </cell>
          <cell r="BG195">
            <v>0.93836454966286564</v>
          </cell>
          <cell r="BJ195">
            <v>-2.2087842335339686E-2</v>
          </cell>
          <cell r="CF195">
            <v>0</v>
          </cell>
          <cell r="CV195">
            <v>31.708333333333332</v>
          </cell>
          <cell r="DA195">
            <v>0</v>
          </cell>
          <cell r="ER195">
            <v>213.33297777777781</v>
          </cell>
        </row>
        <row r="196">
          <cell r="A196">
            <v>445599</v>
          </cell>
          <cell r="C196" t="str">
            <v>Moore, Scott</v>
          </cell>
          <cell r="AF196">
            <v>0.22192936822502252</v>
          </cell>
          <cell r="AN196">
            <v>152.9668740740741</v>
          </cell>
          <cell r="AP196">
            <v>0.20548238630756788</v>
          </cell>
          <cell r="AV196" t="str">
            <v>3B</v>
          </cell>
          <cell r="AW196">
            <v>-11.259099238083769</v>
          </cell>
          <cell r="AX196">
            <v>-5.9358478947132642</v>
          </cell>
          <cell r="AY196">
            <v>-15.142062215068313</v>
          </cell>
          <cell r="AZ196">
            <v>-5.9358478947132642</v>
          </cell>
          <cell r="BG196">
            <v>0.80827949803733845</v>
          </cell>
          <cell r="BJ196">
            <v>-1.6199032323249384E-2</v>
          </cell>
          <cell r="CF196">
            <v>0</v>
          </cell>
          <cell r="CV196">
            <v>32.625</v>
          </cell>
          <cell r="DA196">
            <v>0.64666666666666661</v>
          </cell>
          <cell r="ER196">
            <v>382.41718518518525</v>
          </cell>
        </row>
        <row r="197">
          <cell r="A197">
            <v>445615</v>
          </cell>
          <cell r="C197" t="str">
            <v>Ramirez, Max</v>
          </cell>
          <cell r="AF197">
            <v>0.20871486442663095</v>
          </cell>
          <cell r="AN197">
            <v>110.84463407407412</v>
          </cell>
          <cell r="AP197">
            <v>0.10030067550667976</v>
          </cell>
          <cell r="AV197" t="str">
            <v>1B</v>
          </cell>
          <cell r="AW197">
            <v>-13.33625701498246</v>
          </cell>
          <cell r="AX197">
            <v>-18.979550000000003</v>
          </cell>
          <cell r="AY197">
            <v>-16.933793958079114</v>
          </cell>
          <cell r="AZ197">
            <v>-13.33625701498246</v>
          </cell>
          <cell r="BG197">
            <v>0.55264946739608045</v>
          </cell>
          <cell r="BJ197">
            <v>1.4466157664228198E-3</v>
          </cell>
          <cell r="CF197">
            <v>0</v>
          </cell>
          <cell r="CV197">
            <v>31.708333333333332</v>
          </cell>
          <cell r="DA197">
            <v>0</v>
          </cell>
          <cell r="ER197">
            <v>277.11158518518528</v>
          </cell>
        </row>
        <row r="198">
          <cell r="A198">
            <v>445933</v>
          </cell>
          <cell r="C198" t="str">
            <v>LaHair, Bryan</v>
          </cell>
          <cell r="AF198">
            <v>0.2005729847101661</v>
          </cell>
          <cell r="AN198">
            <v>115.82933333333334</v>
          </cell>
          <cell r="AP198">
            <v>0.13363214551842839</v>
          </cell>
          <cell r="AV198" t="str">
            <v>1B</v>
          </cell>
          <cell r="AW198">
            <v>-12.707297982243018</v>
          </cell>
          <cell r="AX198">
            <v>-22.55725000000001</v>
          </cell>
          <cell r="AY198">
            <v>-17.242112283340809</v>
          </cell>
          <cell r="AZ198">
            <v>-12.707297982243018</v>
          </cell>
          <cell r="BG198">
            <v>1.414801799890399</v>
          </cell>
          <cell r="BJ198">
            <v>-1.7490653121563393E-2</v>
          </cell>
          <cell r="CF198">
            <v>0</v>
          </cell>
          <cell r="CV198">
            <v>33.625</v>
          </cell>
          <cell r="DA198">
            <v>0.99833333333333329</v>
          </cell>
          <cell r="ER198">
            <v>289.57333333333332</v>
          </cell>
        </row>
        <row r="199">
          <cell r="A199">
            <v>445988</v>
          </cell>
          <cell r="C199" t="str">
            <v>Prado, Martin</v>
          </cell>
          <cell r="AF199">
            <v>0.26047129454915041</v>
          </cell>
          <cell r="AN199">
            <v>562.25837037037036</v>
          </cell>
          <cell r="AP199">
            <v>0.63930622542129711</v>
          </cell>
          <cell r="AV199" t="str">
            <v>3B</v>
          </cell>
          <cell r="AW199">
            <v>-11</v>
          </cell>
          <cell r="AX199">
            <v>4.9346862195651253</v>
          </cell>
          <cell r="AY199">
            <v>-7.5411371569984516</v>
          </cell>
          <cell r="AZ199">
            <v>4.9346862195651253</v>
          </cell>
          <cell r="BG199">
            <v>1.0038463650741249</v>
          </cell>
          <cell r="BJ199">
            <v>1.0947644636866628E-2</v>
          </cell>
          <cell r="CF199">
            <v>0.99289994738885856</v>
          </cell>
          <cell r="CV199">
            <v>32.708333333333336</v>
          </cell>
          <cell r="DA199">
            <v>8.3733333333333331</v>
          </cell>
          <cell r="ER199">
            <v>562.25837037037036</v>
          </cell>
        </row>
        <row r="200">
          <cell r="A200">
            <v>446044</v>
          </cell>
          <cell r="C200" t="str">
            <v>Rodriguez, Josh</v>
          </cell>
          <cell r="AF200">
            <v>0.24322097690347733</v>
          </cell>
          <cell r="AN200">
            <v>204.97155916289921</v>
          </cell>
          <cell r="AP200">
            <v>0.36043180327553992</v>
          </cell>
          <cell r="AV200" t="str">
            <v>3B</v>
          </cell>
          <cell r="AW200">
            <v>-14.79792665628346</v>
          </cell>
          <cell r="AX200">
            <v>-5.7244162707624291</v>
          </cell>
          <cell r="AY200">
            <v>-15.517955064668813</v>
          </cell>
          <cell r="AZ200">
            <v>-5.7244162707624291</v>
          </cell>
          <cell r="BG200">
            <v>1.1587364956560129</v>
          </cell>
          <cell r="BJ200">
            <v>-5.6252254876513457E-3</v>
          </cell>
          <cell r="CF200">
            <v>0</v>
          </cell>
          <cell r="CV200">
            <v>31.541666666666668</v>
          </cell>
          <cell r="DA200">
            <v>0</v>
          </cell>
          <cell r="ER200">
            <v>434.99893333333324</v>
          </cell>
        </row>
        <row r="201">
          <cell r="A201">
            <v>446192</v>
          </cell>
          <cell r="C201" t="str">
            <v>Moore, Adam</v>
          </cell>
          <cell r="AF201">
            <v>0.21036742536135072</v>
          </cell>
          <cell r="AN201">
            <v>150.49991111111112</v>
          </cell>
          <cell r="AP201">
            <v>0.31316903817988606</v>
          </cell>
          <cell r="AV201" t="str">
            <v>C</v>
          </cell>
          <cell r="AW201">
            <v>-11.347061749967439</v>
          </cell>
          <cell r="AX201">
            <v>-19.618650000000006</v>
          </cell>
          <cell r="AY201">
            <v>-14.767575962097006</v>
          </cell>
          <cell r="AZ201">
            <v>4.6052152150169423</v>
          </cell>
          <cell r="BG201">
            <v>1.5228253468415427</v>
          </cell>
          <cell r="BJ201">
            <v>1.0931684684258312E-2</v>
          </cell>
          <cell r="CF201">
            <v>8.2447706082670429E-3</v>
          </cell>
          <cell r="CV201">
            <v>32.125</v>
          </cell>
          <cell r="DA201">
            <v>0.47833333333333333</v>
          </cell>
          <cell r="ER201">
            <v>376.24977777777781</v>
          </cell>
        </row>
        <row r="202">
          <cell r="A202">
            <v>446208</v>
          </cell>
          <cell r="C202" t="str">
            <v>Martinez, Luis</v>
          </cell>
          <cell r="AF202">
            <v>0.19965646844602894</v>
          </cell>
          <cell r="AN202">
            <v>116.84298666666672</v>
          </cell>
          <cell r="AP202">
            <v>0.19431526278717948</v>
          </cell>
          <cell r="AV202" t="str">
            <v>C</v>
          </cell>
          <cell r="AW202">
            <v>-11.286132662485247</v>
          </cell>
          <cell r="AX202">
            <v>-18.269750000000002</v>
          </cell>
          <cell r="AY202">
            <v>-14.112765827828309</v>
          </cell>
          <cell r="AZ202">
            <v>1.5012938922913861</v>
          </cell>
          <cell r="BG202">
            <v>1.1260138734098257</v>
          </cell>
          <cell r="BJ202">
            <v>-1.390230565268627E-2</v>
          </cell>
          <cell r="CF202">
            <v>0</v>
          </cell>
          <cell r="CV202">
            <v>31.208333333333332</v>
          </cell>
          <cell r="DA202">
            <v>0.14499999999999999</v>
          </cell>
          <cell r="ER202">
            <v>292.10746666666677</v>
          </cell>
        </row>
        <row r="203">
          <cell r="A203">
            <v>446225</v>
          </cell>
          <cell r="C203" t="str">
            <v>Easley, Ed</v>
          </cell>
          <cell r="AF203">
            <v>0.21747462132792564</v>
          </cell>
          <cell r="AN203">
            <v>125.64469333333335</v>
          </cell>
          <cell r="AP203">
            <v>0.25484872243443685</v>
          </cell>
          <cell r="AV203" t="str">
            <v>C</v>
          </cell>
          <cell r="AW203">
            <v>-11.676954174811861</v>
          </cell>
          <cell r="AX203">
            <v>-17.497883333333338</v>
          </cell>
          <cell r="AY203">
            <v>-14.318825434283417</v>
          </cell>
          <cell r="AZ203">
            <v>1.0990722109987106</v>
          </cell>
          <cell r="BG203">
            <v>1.2184660313005855</v>
          </cell>
          <cell r="BJ203">
            <v>-1.0865278212168454E-2</v>
          </cell>
          <cell r="CF203">
            <v>7.8571476383793026E-3</v>
          </cell>
          <cell r="CV203">
            <v>30.541666666666668</v>
          </cell>
          <cell r="DA203">
            <v>0</v>
          </cell>
          <cell r="ER203">
            <v>314.11173333333335</v>
          </cell>
        </row>
        <row r="204">
          <cell r="A204">
            <v>446263</v>
          </cell>
          <cell r="C204" t="str">
            <v>Duda, Lucas</v>
          </cell>
          <cell r="AF204">
            <v>0.29045901812466757</v>
          </cell>
          <cell r="AN204">
            <v>493.55920000000003</v>
          </cell>
          <cell r="AP204">
            <v>0.52378751365370646</v>
          </cell>
          <cell r="AV204" t="str">
            <v>1B</v>
          </cell>
          <cell r="AW204">
            <v>-8.7533405532530359</v>
          </cell>
          <cell r="AX204">
            <v>-8.7533405532530359</v>
          </cell>
          <cell r="AY204">
            <v>-8.7352236957361828</v>
          </cell>
          <cell r="AZ204">
            <v>-8.7352236957361828</v>
          </cell>
          <cell r="BG204">
            <v>1.3367808997792201</v>
          </cell>
          <cell r="BJ204">
            <v>-1.5529361831713679E-2</v>
          </cell>
          <cell r="CF204">
            <v>0.98140203773894696</v>
          </cell>
          <cell r="CV204">
            <v>30.375</v>
          </cell>
          <cell r="DA204">
            <v>4.2949999999999999</v>
          </cell>
          <cell r="ER204">
            <v>493.55920000000003</v>
          </cell>
        </row>
        <row r="205">
          <cell r="A205">
            <v>446308</v>
          </cell>
          <cell r="C205" t="str">
            <v>Wieters, Matt</v>
          </cell>
          <cell r="AF205">
            <v>0.25704691832815063</v>
          </cell>
          <cell r="AN205">
            <v>402.63200000000001</v>
          </cell>
          <cell r="AP205">
            <v>0.4168155857046259</v>
          </cell>
          <cell r="AV205" t="str">
            <v>C</v>
          </cell>
          <cell r="AW205">
            <v>-11.135223468246092</v>
          </cell>
          <cell r="AX205">
            <v>-11.135223468246092</v>
          </cell>
          <cell r="AY205">
            <v>-11.135223468246092</v>
          </cell>
          <cell r="AZ205">
            <v>4.7950615276299331</v>
          </cell>
          <cell r="BG205">
            <v>1.6093925955848971</v>
          </cell>
          <cell r="BJ205">
            <v>-3.5358946693442557E-3</v>
          </cell>
          <cell r="CF205">
            <v>0.97935039686974112</v>
          </cell>
          <cell r="CV205">
            <v>30.125</v>
          </cell>
          <cell r="DA205">
            <v>5.55</v>
          </cell>
          <cell r="ER205">
            <v>402.63200000000001</v>
          </cell>
        </row>
        <row r="206">
          <cell r="A206">
            <v>446329</v>
          </cell>
          <cell r="C206" t="str">
            <v>Harbin, Taylor</v>
          </cell>
          <cell r="AF206">
            <v>0.19755515831220971</v>
          </cell>
          <cell r="AN206">
            <v>89.565914074074087</v>
          </cell>
          <cell r="AP206">
            <v>5.7312699879467077E-2</v>
          </cell>
          <cell r="AV206" t="str">
            <v>2B</v>
          </cell>
          <cell r="AW206">
            <v>-11.1081</v>
          </cell>
          <cell r="AX206">
            <v>-1.1059467854422387</v>
          </cell>
          <cell r="AY206">
            <v>-8.1743027138647815</v>
          </cell>
          <cell r="AZ206">
            <v>-1.1059467854422387</v>
          </cell>
          <cell r="BG206">
            <v>0.86671576082096657</v>
          </cell>
          <cell r="BJ206">
            <v>-4.0212393592906237E-2</v>
          </cell>
          <cell r="CF206">
            <v>0</v>
          </cell>
          <cell r="CV206">
            <v>30.375</v>
          </cell>
          <cell r="DA206">
            <v>0</v>
          </cell>
          <cell r="ER206">
            <v>223.9147851851852</v>
          </cell>
        </row>
        <row r="207">
          <cell r="A207">
            <v>446334</v>
          </cell>
          <cell r="C207" t="str">
            <v>Longoria, Evan</v>
          </cell>
          <cell r="AF207">
            <v>0.28391890482281584</v>
          </cell>
          <cell r="AN207">
            <v>606.68948148148149</v>
          </cell>
          <cell r="AP207">
            <v>0.68205940731926507</v>
          </cell>
          <cell r="AV207" t="str">
            <v>3B</v>
          </cell>
          <cell r="AW207">
            <v>-11</v>
          </cell>
          <cell r="AX207">
            <v>1.6745690200414314</v>
          </cell>
          <cell r="AY207">
            <v>-7</v>
          </cell>
          <cell r="AZ207">
            <v>1.6745690200414314</v>
          </cell>
          <cell r="BG207">
            <v>1.5798181057218672</v>
          </cell>
          <cell r="BJ207">
            <v>1.1649542094588225E-2</v>
          </cell>
          <cell r="CF207">
            <v>1.0000000000000002</v>
          </cell>
          <cell r="CV207">
            <v>30.708333333333332</v>
          </cell>
          <cell r="DA207">
            <v>8.8083333333333336</v>
          </cell>
          <cell r="ER207">
            <v>606.68948148148149</v>
          </cell>
        </row>
        <row r="208">
          <cell r="A208">
            <v>446359</v>
          </cell>
          <cell r="C208" t="str">
            <v>Cozart, Zack</v>
          </cell>
          <cell r="AF208">
            <v>0.24435574813949384</v>
          </cell>
          <cell r="AN208">
            <v>482.26992592592592</v>
          </cell>
          <cell r="AP208">
            <v>0.53796015122942975</v>
          </cell>
          <cell r="AV208" t="str">
            <v>SS</v>
          </cell>
          <cell r="AW208">
            <v>-11</v>
          </cell>
          <cell r="AX208">
            <v>13.800025842816325</v>
          </cell>
          <cell r="AY208">
            <v>-7</v>
          </cell>
          <cell r="AZ208">
            <v>13.800025842816325</v>
          </cell>
          <cell r="BG208">
            <v>1.3826425667215458</v>
          </cell>
          <cell r="BJ208">
            <v>-3.6460568926342221E-3</v>
          </cell>
          <cell r="CF208">
            <v>1.0000000000000002</v>
          </cell>
          <cell r="CV208">
            <v>30.875</v>
          </cell>
          <cell r="DA208">
            <v>4.0916666666666668</v>
          </cell>
          <cell r="ER208">
            <v>482.26992592592592</v>
          </cell>
        </row>
        <row r="209">
          <cell r="A209">
            <v>446381</v>
          </cell>
          <cell r="C209" t="str">
            <v>Barney, Darwin</v>
          </cell>
          <cell r="AF209">
            <v>0.22811162992039666</v>
          </cell>
          <cell r="AN209">
            <v>277.24079475009665</v>
          </cell>
          <cell r="AP209">
            <v>0.41916615454091277</v>
          </cell>
          <cell r="AV209" t="str">
            <v>2B</v>
          </cell>
          <cell r="AW209">
            <v>-11</v>
          </cell>
          <cell r="AX209">
            <v>11.706387144990757</v>
          </cell>
          <cell r="AY209">
            <v>-7.1008222069032021</v>
          </cell>
          <cell r="AZ209">
            <v>11.706387144990757</v>
          </cell>
          <cell r="BG209">
            <v>1.2375975953248002</v>
          </cell>
          <cell r="BJ209">
            <v>-2.5129194646411513E-3</v>
          </cell>
          <cell r="CF209">
            <v>0.76500559301694937</v>
          </cell>
          <cell r="CV209">
            <v>30.625</v>
          </cell>
          <cell r="DA209">
            <v>3.9049999999999998</v>
          </cell>
          <cell r="ER209">
            <v>386.03851851851857</v>
          </cell>
        </row>
        <row r="210">
          <cell r="A210">
            <v>446386</v>
          </cell>
          <cell r="C210" t="str">
            <v>Guyer, Brandon</v>
          </cell>
          <cell r="AF210">
            <v>0.27665338702603892</v>
          </cell>
          <cell r="AN210">
            <v>407.02488888888888</v>
          </cell>
          <cell r="AP210">
            <v>0.43246127244536831</v>
          </cell>
          <cell r="AV210" t="str">
            <v>LF</v>
          </cell>
          <cell r="AW210">
            <v>-11</v>
          </cell>
          <cell r="AX210">
            <v>-16</v>
          </cell>
          <cell r="AY210">
            <v>-3.2735085403747712</v>
          </cell>
          <cell r="AZ210">
            <v>-3.2735085403747712</v>
          </cell>
          <cell r="BG210">
            <v>1.5773453938271378</v>
          </cell>
          <cell r="BJ210">
            <v>1.5600157012421918E-2</v>
          </cell>
          <cell r="CF210">
            <v>0.92672046256254437</v>
          </cell>
          <cell r="CV210">
            <v>30.458333333333332</v>
          </cell>
          <cell r="DA210">
            <v>1.6666666666666667</v>
          </cell>
          <cell r="ER210">
            <v>407.02488888888888</v>
          </cell>
        </row>
        <row r="211">
          <cell r="A211">
            <v>446395</v>
          </cell>
          <cell r="C211" t="str">
            <v>Brown, Corey</v>
          </cell>
          <cell r="AF211">
            <v>0.24168422441553733</v>
          </cell>
          <cell r="AN211">
            <v>222.70697034030425</v>
          </cell>
          <cell r="AP211">
            <v>0.36550271363153974</v>
          </cell>
          <cell r="AV211" t="str">
            <v>CF</v>
          </cell>
          <cell r="AW211">
            <v>-11</v>
          </cell>
          <cell r="AX211">
            <v>-16</v>
          </cell>
          <cell r="AY211">
            <v>-5.9735189967845006</v>
          </cell>
          <cell r="AZ211">
            <v>-5.9735189967845006</v>
          </cell>
          <cell r="BG211">
            <v>1.1597378184439666</v>
          </cell>
          <cell r="BJ211">
            <v>-7.3623975232645937E-3</v>
          </cell>
          <cell r="CF211">
            <v>2.439513654958203E-3</v>
          </cell>
          <cell r="CV211">
            <v>30.625</v>
          </cell>
          <cell r="DA211">
            <v>7.6666666666666661E-2</v>
          </cell>
          <cell r="ER211">
            <v>511.04562962962962</v>
          </cell>
        </row>
        <row r="212">
          <cell r="A212">
            <v>446411</v>
          </cell>
          <cell r="C212" t="str">
            <v>Loman, Seth</v>
          </cell>
          <cell r="AF212">
            <v>0.22473348653028918</v>
          </cell>
          <cell r="AN212">
            <v>133.64228740740745</v>
          </cell>
          <cell r="AP212">
            <v>0.19050665022093449</v>
          </cell>
          <cell r="AV212" t="str">
            <v>1B</v>
          </cell>
          <cell r="AW212">
            <v>-11.84794878257655</v>
          </cell>
          <cell r="AX212">
            <v>-17.497883333333338</v>
          </cell>
          <cell r="AY212">
            <v>-14.11865927688314</v>
          </cell>
          <cell r="AZ212">
            <v>-11.84794878257655</v>
          </cell>
          <cell r="BG212">
            <v>1.3814679490212272</v>
          </cell>
          <cell r="BJ212">
            <v>-1.2527426385227237E-2</v>
          </cell>
          <cell r="CF212">
            <v>0</v>
          </cell>
          <cell r="CV212">
            <v>30.541666666666668</v>
          </cell>
          <cell r="DA212">
            <v>0</v>
          </cell>
          <cell r="ER212">
            <v>334.10571851851859</v>
          </cell>
        </row>
        <row r="213">
          <cell r="A213">
            <v>446481</v>
          </cell>
          <cell r="C213" t="str">
            <v>Rodriguez, Sean</v>
          </cell>
          <cell r="AF213">
            <v>0.25086373926756889</v>
          </cell>
          <cell r="AN213">
            <v>231.48411883240502</v>
          </cell>
          <cell r="AP213">
            <v>0.37067962047026337</v>
          </cell>
          <cell r="AV213" t="str">
            <v>1B</v>
          </cell>
          <cell r="AW213">
            <v>-10.105970787816236</v>
          </cell>
          <cell r="AX213">
            <v>-2.8089950122374803</v>
          </cell>
          <cell r="AY213">
            <v>-7.7340622984899703</v>
          </cell>
          <cell r="AZ213">
            <v>-2.8089950122374803</v>
          </cell>
          <cell r="BG213">
            <v>0.89907172454192663</v>
          </cell>
          <cell r="BJ213">
            <v>1.5665792807824656E-2</v>
          </cell>
          <cell r="CF213">
            <v>1.0000000000000002</v>
          </cell>
          <cell r="CV213">
            <v>31.208333333333332</v>
          </cell>
          <cell r="DA213">
            <v>3.875</v>
          </cell>
          <cell r="ER213">
            <v>332.14962962962971</v>
          </cell>
        </row>
        <row r="214">
          <cell r="A214">
            <v>446612</v>
          </cell>
          <cell r="C214" t="str">
            <v>Fields, Matt</v>
          </cell>
          <cell r="AF214">
            <v>0.21573301725846664</v>
          </cell>
          <cell r="AN214">
            <v>168.07627851851851</v>
          </cell>
          <cell r="AP214">
            <v>0.23782418642691405</v>
          </cell>
          <cell r="AV214" t="str">
            <v>1B</v>
          </cell>
          <cell r="AW214">
            <v>-14.548529778533952</v>
          </cell>
          <cell r="AX214">
            <v>-17.930716666666669</v>
          </cell>
          <cell r="AY214">
            <v>-16.069740856269277</v>
          </cell>
          <cell r="AZ214">
            <v>-14.548529778533952</v>
          </cell>
          <cell r="BG214">
            <v>1.0848058796628761</v>
          </cell>
          <cell r="BJ214">
            <v>8.3990663038272552E-3</v>
          </cell>
          <cell r="CF214">
            <v>0</v>
          </cell>
          <cell r="CV214">
            <v>30.958333333333332</v>
          </cell>
          <cell r="DA214">
            <v>0</v>
          </cell>
          <cell r="ER214">
            <v>420.19069629629627</v>
          </cell>
        </row>
        <row r="215">
          <cell r="A215">
            <v>446653</v>
          </cell>
          <cell r="C215" t="str">
            <v>Lobaton, Jose</v>
          </cell>
          <cell r="AF215">
            <v>0.23172550607868292</v>
          </cell>
          <cell r="AN215">
            <v>222.33936038466115</v>
          </cell>
          <cell r="AP215">
            <v>0.2685040430807934</v>
          </cell>
          <cell r="AV215" t="str">
            <v>C</v>
          </cell>
          <cell r="AW215">
            <v>-11</v>
          </cell>
          <cell r="AX215">
            <v>-16</v>
          </cell>
          <cell r="AY215">
            <v>-11</v>
          </cell>
          <cell r="AZ215">
            <v>16.42317115887527</v>
          </cell>
          <cell r="BG215">
            <v>0.5698120109444853</v>
          </cell>
          <cell r="BJ215">
            <v>-1.3515678991767404E-2</v>
          </cell>
          <cell r="CF215">
            <v>0.98349751900476867</v>
          </cell>
          <cell r="CV215">
            <v>31.708333333333332</v>
          </cell>
          <cell r="DA215">
            <v>1.72</v>
          </cell>
          <cell r="ER215">
            <v>239.50328888888896</v>
          </cell>
        </row>
        <row r="216">
          <cell r="A216">
            <v>446868</v>
          </cell>
          <cell r="C216" t="str">
            <v>Castillo, Wilkin</v>
          </cell>
          <cell r="AF216">
            <v>0.19848432299198884</v>
          </cell>
          <cell r="AN216">
            <v>92.492088888888915</v>
          </cell>
          <cell r="AP216">
            <v>0.10471956970605856</v>
          </cell>
          <cell r="AV216" t="str">
            <v>C</v>
          </cell>
          <cell r="AW216">
            <v>-11.537361187397543</v>
          </cell>
          <cell r="AX216">
            <v>-19.468616666666669</v>
          </cell>
          <cell r="AY216">
            <v>-10.870146478167927</v>
          </cell>
          <cell r="AZ216">
            <v>2.9775859695740459</v>
          </cell>
          <cell r="BG216">
            <v>0.7701794374367632</v>
          </cell>
          <cell r="BJ216">
            <v>-8.3741047151149259E-3</v>
          </cell>
          <cell r="CF216">
            <v>0</v>
          </cell>
          <cell r="CV216">
            <v>32.041666666666664</v>
          </cell>
          <cell r="DA216">
            <v>0</v>
          </cell>
          <cell r="ER216">
            <v>231.23022222222227</v>
          </cell>
        </row>
        <row r="217">
          <cell r="A217">
            <v>447736</v>
          </cell>
          <cell r="C217" t="str">
            <v>Dickerson, Chris</v>
          </cell>
          <cell r="AF217">
            <v>0.24064813656454104</v>
          </cell>
          <cell r="AN217">
            <v>119.21175703703703</v>
          </cell>
          <cell r="AP217">
            <v>0.20520360103780813</v>
          </cell>
          <cell r="AV217" t="str">
            <v>CF</v>
          </cell>
          <cell r="AW217">
            <v>-11</v>
          </cell>
          <cell r="AX217">
            <v>-16</v>
          </cell>
          <cell r="AY217">
            <v>-8.8551135784920962</v>
          </cell>
          <cell r="AZ217">
            <v>-8.8551135784920962</v>
          </cell>
          <cell r="BG217">
            <v>1.5563113573610878</v>
          </cell>
          <cell r="BJ217">
            <v>1.14145820526879E-2</v>
          </cell>
          <cell r="CF217">
            <v>0.20387677204931326</v>
          </cell>
          <cell r="CV217">
            <v>34.208333333333336</v>
          </cell>
          <cell r="DA217">
            <v>1.3666666666666667</v>
          </cell>
          <cell r="ER217">
            <v>298.02939259259256</v>
          </cell>
        </row>
        <row r="218">
          <cell r="A218">
            <v>447816</v>
          </cell>
          <cell r="C218" t="str">
            <v>Sanchez, Angel</v>
          </cell>
          <cell r="AF218">
            <v>0.2021963610298908</v>
          </cell>
          <cell r="AN218">
            <v>85.953090370370376</v>
          </cell>
          <cell r="AP218">
            <v>7.4697256304153803E-2</v>
          </cell>
          <cell r="AV218" t="str">
            <v>SS</v>
          </cell>
          <cell r="AW218">
            <v>-11</v>
          </cell>
          <cell r="AX218">
            <v>-4.5295743990329971</v>
          </cell>
          <cell r="AY218">
            <v>-7</v>
          </cell>
          <cell r="AZ218">
            <v>-4.5295743990329971</v>
          </cell>
          <cell r="BG218">
            <v>0.87143263363225043</v>
          </cell>
          <cell r="BJ218">
            <v>-2.782318020036699E-2</v>
          </cell>
          <cell r="CF218">
            <v>0</v>
          </cell>
          <cell r="CV218">
            <v>32.791666666666664</v>
          </cell>
          <cell r="DA218">
            <v>1.0033333333333334</v>
          </cell>
          <cell r="ER218">
            <v>214.88272592592594</v>
          </cell>
        </row>
        <row r="219">
          <cell r="A219">
            <v>448170</v>
          </cell>
          <cell r="C219" t="str">
            <v>Ishikawa, Travis</v>
          </cell>
          <cell r="AF219">
            <v>0.2369943728151519</v>
          </cell>
          <cell r="AN219">
            <v>177.19952592592597</v>
          </cell>
          <cell r="AP219">
            <v>0.34680634188711357</v>
          </cell>
          <cell r="AV219" t="str">
            <v>1B</v>
          </cell>
          <cell r="AW219">
            <v>-10.452764856770351</v>
          </cell>
          <cell r="AX219">
            <v>-18.027496578305314</v>
          </cell>
          <cell r="AY219">
            <v>-13.960235604051427</v>
          </cell>
          <cell r="AZ219">
            <v>-10.452764856770351</v>
          </cell>
          <cell r="BG219">
            <v>0.86874638232702972</v>
          </cell>
          <cell r="BJ219">
            <v>-9.9902202786764215E-3</v>
          </cell>
          <cell r="CF219">
            <v>0.12846671921756186</v>
          </cell>
          <cell r="CV219">
            <v>32.791666666666664</v>
          </cell>
          <cell r="DA219">
            <v>1.7083333333333333</v>
          </cell>
          <cell r="ER219">
            <v>442.99881481481486</v>
          </cell>
        </row>
        <row r="220">
          <cell r="A220">
            <v>448171</v>
          </cell>
          <cell r="C220" t="str">
            <v>Mejia, Ernesto</v>
          </cell>
          <cell r="AF220">
            <v>0.25692392195009467</v>
          </cell>
          <cell r="AN220">
            <v>131.17977328227266</v>
          </cell>
          <cell r="AP220">
            <v>7.1417318453251055E-2</v>
          </cell>
          <cell r="AV220" t="str">
            <v>1B</v>
          </cell>
          <cell r="AW220">
            <v>-12.284141124811141</v>
          </cell>
          <cell r="AX220">
            <v>-17.497883333333338</v>
          </cell>
          <cell r="AY220">
            <v>-12.64456263935903</v>
          </cell>
          <cell r="AZ220">
            <v>-12.284141124811141</v>
          </cell>
          <cell r="BG220">
            <v>1.1135215800597935</v>
          </cell>
          <cell r="BJ220">
            <v>1.3723009744723123E-2</v>
          </cell>
          <cell r="CF220">
            <v>0</v>
          </cell>
          <cell r="CV220">
            <v>30.541666666666668</v>
          </cell>
          <cell r="DA220">
            <v>0</v>
          </cell>
          <cell r="ER220">
            <v>249.73001481481481</v>
          </cell>
        </row>
        <row r="221">
          <cell r="A221">
            <v>448242</v>
          </cell>
          <cell r="C221" t="str">
            <v>Gwynn Jr., Tony</v>
          </cell>
          <cell r="AF221">
            <v>0.2231405549907195</v>
          </cell>
          <cell r="AN221">
            <v>121.37578666666667</v>
          </cell>
          <cell r="AP221">
            <v>0.21580067762362429</v>
          </cell>
          <cell r="AV221" t="str">
            <v>LF</v>
          </cell>
          <cell r="AW221">
            <v>-12.488958333333333</v>
          </cell>
          <cell r="AX221">
            <v>-22.739016666666682</v>
          </cell>
          <cell r="AY221">
            <v>-7.6256297245437441</v>
          </cell>
          <cell r="AZ221">
            <v>-7.6256297245437441</v>
          </cell>
          <cell r="BG221">
            <v>1.2466077924026018</v>
          </cell>
          <cell r="BJ221">
            <v>-1.4437304129787316E-2</v>
          </cell>
          <cell r="CF221">
            <v>0.17216732679534313</v>
          </cell>
          <cell r="CV221">
            <v>33.708333333333336</v>
          </cell>
          <cell r="DA221">
            <v>0</v>
          </cell>
          <cell r="ER221">
            <v>303.43946666666665</v>
          </cell>
        </row>
        <row r="222">
          <cell r="A222">
            <v>448276</v>
          </cell>
          <cell r="C222" t="str">
            <v>Carroll, Brett</v>
          </cell>
          <cell r="AF222">
            <v>0.21700628076872464</v>
          </cell>
          <cell r="AN222">
            <v>69.450382222222217</v>
          </cell>
          <cell r="AP222">
            <v>4.6185550938818487E-2</v>
          </cell>
          <cell r="AV222" t="str">
            <v>RF</v>
          </cell>
          <cell r="AW222">
            <v>-12.488958333333333</v>
          </cell>
          <cell r="AX222">
            <v>-22.739016666666682</v>
          </cell>
          <cell r="AY222">
            <v>-12.766537404901094</v>
          </cell>
          <cell r="AZ222">
            <v>-12.488958333333333</v>
          </cell>
          <cell r="BG222">
            <v>0.9672210317213531</v>
          </cell>
          <cell r="BJ222">
            <v>-2.9389893909605776E-2</v>
          </cell>
          <cell r="CF222">
            <v>0</v>
          </cell>
          <cell r="CV222">
            <v>33.708333333333336</v>
          </cell>
          <cell r="DA222">
            <v>0.54</v>
          </cell>
          <cell r="ER222">
            <v>173.62595555555555</v>
          </cell>
        </row>
        <row r="223">
          <cell r="A223">
            <v>448296</v>
          </cell>
          <cell r="C223" t="str">
            <v>Lucas, Ed</v>
          </cell>
          <cell r="AF223">
            <v>0.21696822712327521</v>
          </cell>
          <cell r="AN223">
            <v>173.50506666666666</v>
          </cell>
          <cell r="AP223">
            <v>0.38529942143616647</v>
          </cell>
          <cell r="AV223" t="str">
            <v>3B</v>
          </cell>
          <cell r="AW223">
            <v>-10.569148269583838</v>
          </cell>
          <cell r="AX223">
            <v>-5.754633191459023</v>
          </cell>
          <cell r="AY223">
            <v>-14.616216421347636</v>
          </cell>
          <cell r="AZ223">
            <v>-5.754633191459023</v>
          </cell>
          <cell r="BG223">
            <v>1.5076926875794783</v>
          </cell>
          <cell r="BJ223">
            <v>4.6304187731293443E-3</v>
          </cell>
          <cell r="CF223">
            <v>0.15040006363843988</v>
          </cell>
          <cell r="CV223">
            <v>34.125</v>
          </cell>
          <cell r="DA223">
            <v>0.95499999999999996</v>
          </cell>
          <cell r="ER223">
            <v>433.76266666666663</v>
          </cell>
        </row>
        <row r="224">
          <cell r="A224">
            <v>448602</v>
          </cell>
          <cell r="C224" t="str">
            <v>Reynolds, Mark</v>
          </cell>
          <cell r="AF224">
            <v>0.24489985220090782</v>
          </cell>
          <cell r="AN224">
            <v>191.12912592592593</v>
          </cell>
          <cell r="AP224">
            <v>0.55478582431707424</v>
          </cell>
          <cell r="AV224" t="str">
            <v>1B</v>
          </cell>
          <cell r="AW224">
            <v>-10.297218374050233</v>
          </cell>
          <cell r="AX224">
            <v>-10.286930068409548</v>
          </cell>
          <cell r="AY224">
            <v>-10.271579444248008</v>
          </cell>
          <cell r="AZ224">
            <v>-10.271579444248008</v>
          </cell>
          <cell r="BG224">
            <v>1.2870878897188791</v>
          </cell>
          <cell r="BJ224">
            <v>3.3238064758815493E-3</v>
          </cell>
          <cell r="CF224">
            <v>1.0000000000000002</v>
          </cell>
          <cell r="CV224">
            <v>32.875</v>
          </cell>
          <cell r="DA224">
            <v>8.6933333333333334</v>
          </cell>
          <cell r="ER224">
            <v>477.82281481481482</v>
          </cell>
        </row>
        <row r="225">
          <cell r="A225">
            <v>448605</v>
          </cell>
          <cell r="C225" t="str">
            <v>Ruggiano, Justin</v>
          </cell>
          <cell r="AF225">
            <v>0.25074612891042808</v>
          </cell>
          <cell r="AN225">
            <v>140.16434890743707</v>
          </cell>
          <cell r="AP225">
            <v>0.36257459491907301</v>
          </cell>
          <cell r="AV225" t="str">
            <v>LF</v>
          </cell>
          <cell r="AW225">
            <v>-11</v>
          </cell>
          <cell r="AX225">
            <v>-16</v>
          </cell>
          <cell r="AY225">
            <v>-10.87679156298956</v>
          </cell>
          <cell r="AZ225">
            <v>-10.87679156298956</v>
          </cell>
          <cell r="BG225">
            <v>1.2438655383572286</v>
          </cell>
          <cell r="BJ225">
            <v>9.9669906523789493E-4</v>
          </cell>
          <cell r="CF225">
            <v>0.4816403618375335</v>
          </cell>
          <cell r="CV225">
            <v>34.208333333333336</v>
          </cell>
          <cell r="DA225">
            <v>2.33</v>
          </cell>
          <cell r="ER225">
            <v>307.9422222222222</v>
          </cell>
        </row>
        <row r="226">
          <cell r="A226">
            <v>448674</v>
          </cell>
          <cell r="C226" t="str">
            <v>Bernier, Doug</v>
          </cell>
          <cell r="AF226">
            <v>0.217339520381231</v>
          </cell>
          <cell r="AN226">
            <v>169.49380740740742</v>
          </cell>
          <cell r="AP226">
            <v>0.36061262845970515</v>
          </cell>
          <cell r="AV226" t="str">
            <v>SS</v>
          </cell>
          <cell r="AW226">
            <v>-11</v>
          </cell>
          <cell r="AX226">
            <v>-1.71852959383388</v>
          </cell>
          <cell r="AY226">
            <v>-7</v>
          </cell>
          <cell r="AZ226">
            <v>-1.71852959383388</v>
          </cell>
          <cell r="BG226">
            <v>1.0328312460958498</v>
          </cell>
          <cell r="BJ226">
            <v>8.8672677814403914E-3</v>
          </cell>
          <cell r="CF226">
            <v>1.5781851692286963E-2</v>
          </cell>
          <cell r="CV226">
            <v>36.041666666666664</v>
          </cell>
          <cell r="DA226">
            <v>0.13833333333333334</v>
          </cell>
          <cell r="ER226">
            <v>423.73451851851848</v>
          </cell>
        </row>
        <row r="227">
          <cell r="A227">
            <v>448801</v>
          </cell>
          <cell r="C227" t="str">
            <v>Davis, Chris</v>
          </cell>
          <cell r="AF227">
            <v>0.28715617099694712</v>
          </cell>
          <cell r="AN227">
            <v>606.80325925925922</v>
          </cell>
          <cell r="AP227">
            <v>0.65413474710308928</v>
          </cell>
          <cell r="AV227" t="str">
            <v>1B</v>
          </cell>
          <cell r="AW227">
            <v>-7.6192785593062222</v>
          </cell>
          <cell r="AX227">
            <v>-7.6512404364716708</v>
          </cell>
          <cell r="AY227">
            <v>-7.5068743475952244</v>
          </cell>
          <cell r="AZ227">
            <v>-7.5068743475952244</v>
          </cell>
          <cell r="BG227">
            <v>0.72348260594749403</v>
          </cell>
          <cell r="BJ227">
            <v>-9.7364307921071255E-3</v>
          </cell>
          <cell r="CF227">
            <v>0.99840399874880914</v>
          </cell>
          <cell r="CV227">
            <v>30.291666666666668</v>
          </cell>
          <cell r="DA227">
            <v>6.6633333333333331</v>
          </cell>
          <cell r="ER227">
            <v>606.80325925925922</v>
          </cell>
        </row>
        <row r="228">
          <cell r="A228">
            <v>449082</v>
          </cell>
          <cell r="C228" t="str">
            <v>Paul, Xavier</v>
          </cell>
          <cell r="AF228">
            <v>0.23203164745241772</v>
          </cell>
          <cell r="AN228">
            <v>121.76730074074077</v>
          </cell>
          <cell r="AP228">
            <v>0.14635729852317428</v>
          </cell>
          <cell r="AV228" t="str">
            <v>LF</v>
          </cell>
          <cell r="AW228">
            <v>-11</v>
          </cell>
          <cell r="AX228">
            <v>-16</v>
          </cell>
          <cell r="AY228">
            <v>-8.4248322022113378</v>
          </cell>
          <cell r="AZ228">
            <v>-8.4248322022113378</v>
          </cell>
          <cell r="BG228">
            <v>0.76687556195813988</v>
          </cell>
          <cell r="BJ228">
            <v>-9.158034070541346E-3</v>
          </cell>
          <cell r="CF228">
            <v>0.22918967671472429</v>
          </cell>
          <cell r="CV228">
            <v>31.375</v>
          </cell>
          <cell r="DA228">
            <v>1.2783333333333333</v>
          </cell>
          <cell r="ER228">
            <v>304.41825185185189</v>
          </cell>
        </row>
        <row r="229">
          <cell r="A229">
            <v>449107</v>
          </cell>
          <cell r="C229" t="str">
            <v>Aviles, Mike</v>
          </cell>
          <cell r="AF229">
            <v>0.22349358139953576</v>
          </cell>
          <cell r="AN229">
            <v>117.30485333333337</v>
          </cell>
          <cell r="AP229">
            <v>0.41616867575616601</v>
          </cell>
          <cell r="AV229" t="str">
            <v>RF</v>
          </cell>
          <cell r="AW229">
            <v>-11</v>
          </cell>
          <cell r="AX229">
            <v>-1.6211038944683041</v>
          </cell>
          <cell r="AY229">
            <v>-11.645304203073673</v>
          </cell>
          <cell r="AZ229">
            <v>-1.6211038944683041</v>
          </cell>
          <cell r="BG229">
            <v>1.1454256493224335</v>
          </cell>
          <cell r="BJ229">
            <v>-1.4703869230716321E-2</v>
          </cell>
          <cell r="CF229">
            <v>1.0000000000000002</v>
          </cell>
          <cell r="CV229">
            <v>35.291666666666664</v>
          </cell>
          <cell r="DA229">
            <v>5.2283333333333335</v>
          </cell>
          <cell r="ER229">
            <v>293.2621333333334</v>
          </cell>
        </row>
        <row r="230">
          <cell r="A230">
            <v>449168</v>
          </cell>
          <cell r="C230" t="str">
            <v>Tuiasosopo, Matt</v>
          </cell>
          <cell r="AF230">
            <v>0.24703314541135257</v>
          </cell>
          <cell r="AN230">
            <v>166.07381333333336</v>
          </cell>
          <cell r="AP230">
            <v>0.34807655151508493</v>
          </cell>
          <cell r="AV230" t="str">
            <v>1B</v>
          </cell>
          <cell r="AW230">
            <v>-11.601637593047347</v>
          </cell>
          <cell r="AX230">
            <v>-16.318774976411255</v>
          </cell>
          <cell r="AY230">
            <v>-15.075368902305827</v>
          </cell>
          <cell r="AZ230">
            <v>-11.55634275730781</v>
          </cell>
          <cell r="BG230">
            <v>0.80965307881241777</v>
          </cell>
          <cell r="BJ230">
            <v>2.7519124803018394E-4</v>
          </cell>
          <cell r="CF230">
            <v>4.0276741390324153E-2</v>
          </cell>
          <cell r="CV230">
            <v>30.125</v>
          </cell>
          <cell r="DA230">
            <v>0.67333333333333334</v>
          </cell>
          <cell r="ER230">
            <v>415.18453333333338</v>
          </cell>
        </row>
        <row r="231">
          <cell r="A231">
            <v>449181</v>
          </cell>
          <cell r="C231" t="str">
            <v>Orlando, Paulo</v>
          </cell>
          <cell r="AF231">
            <v>0.2433624157745285</v>
          </cell>
          <cell r="AN231">
            <v>265.87294029264496</v>
          </cell>
          <cell r="AP231">
            <v>0.44716823161684155</v>
          </cell>
          <cell r="AV231" t="str">
            <v>RF</v>
          </cell>
          <cell r="AW231">
            <v>-11</v>
          </cell>
          <cell r="AX231">
            <v>-16</v>
          </cell>
          <cell r="AY231">
            <v>-1.8323869372435946</v>
          </cell>
          <cell r="AZ231">
            <v>-1.8323869372435946</v>
          </cell>
          <cell r="BG231">
            <v>1.1539906789076324</v>
          </cell>
          <cell r="BJ231">
            <v>2.066474267015227E-2</v>
          </cell>
          <cell r="CF231">
            <v>0.64694234304713594</v>
          </cell>
          <cell r="CV231">
            <v>30.625</v>
          </cell>
          <cell r="DA231">
            <v>0.97666666666666668</v>
          </cell>
          <cell r="ER231">
            <v>450.79822222222219</v>
          </cell>
        </row>
        <row r="232">
          <cell r="A232">
            <v>449786</v>
          </cell>
          <cell r="C232" t="str">
            <v>Corporan, Carlos</v>
          </cell>
          <cell r="AF232">
            <v>0.22217574081801778</v>
          </cell>
          <cell r="AN232">
            <v>139.1575296396278</v>
          </cell>
          <cell r="AP232">
            <v>0.25657795211096207</v>
          </cell>
          <cell r="AV232" t="str">
            <v>C</v>
          </cell>
          <cell r="AW232">
            <v>-11.000201733424978</v>
          </cell>
          <cell r="AX232">
            <v>-11.000201733424978</v>
          </cell>
          <cell r="AY232">
            <v>-11.000201733424978</v>
          </cell>
          <cell r="AZ232">
            <v>9.6199639431503403</v>
          </cell>
          <cell r="BG232">
            <v>0.75305861298930743</v>
          </cell>
          <cell r="BJ232">
            <v>-2.0395742095464839E-2</v>
          </cell>
          <cell r="CF232">
            <v>0.51381138939463056</v>
          </cell>
          <cell r="CV232">
            <v>32.458333333333336</v>
          </cell>
          <cell r="DA232">
            <v>1.3</v>
          </cell>
          <cell r="ER232">
            <v>255.19377777777777</v>
          </cell>
        </row>
        <row r="233">
          <cell r="A233">
            <v>450192</v>
          </cell>
          <cell r="C233" t="str">
            <v>Carlin, Luke</v>
          </cell>
          <cell r="AF233">
            <v>0.21084992559440044</v>
          </cell>
          <cell r="AN233">
            <v>77.301902222222253</v>
          </cell>
          <cell r="AP233">
            <v>0.15378867489695658</v>
          </cell>
          <cell r="AV233" t="str">
            <v>C</v>
          </cell>
          <cell r="AW233">
            <v>-13.896743657894898</v>
          </cell>
          <cell r="AX233">
            <v>-27.531216666666669</v>
          </cell>
          <cell r="AY233">
            <v>-20.824037148603765</v>
          </cell>
          <cell r="AZ233">
            <v>-2.3244006508797201</v>
          </cell>
          <cell r="BG233">
            <v>0.8899521049050535</v>
          </cell>
          <cell r="BJ233">
            <v>-1.8934155318373991E-2</v>
          </cell>
          <cell r="CF233">
            <v>0</v>
          </cell>
          <cell r="CV233">
            <v>35.541666666666664</v>
          </cell>
          <cell r="DA233">
            <v>0.26</v>
          </cell>
          <cell r="ER233">
            <v>193.25475555555562</v>
          </cell>
        </row>
        <row r="234">
          <cell r="A234">
            <v>450260</v>
          </cell>
          <cell r="C234" t="str">
            <v>Kouzmanoff, Kevin</v>
          </cell>
          <cell r="AF234">
            <v>0.24318046245033842</v>
          </cell>
          <cell r="AN234">
            <v>60.448853333333332</v>
          </cell>
          <cell r="AP234">
            <v>4.532358767231251E-2</v>
          </cell>
          <cell r="AV234" t="str">
            <v>3B</v>
          </cell>
          <cell r="AW234">
            <v>-10.999999999999998</v>
          </cell>
          <cell r="AX234">
            <v>-10.43171421484263</v>
          </cell>
          <cell r="AY234">
            <v>-7</v>
          </cell>
          <cell r="AZ234">
            <v>-8.1590720615427479</v>
          </cell>
          <cell r="BG234">
            <v>1.7418234679489997</v>
          </cell>
          <cell r="BJ234">
            <v>4.8698936978874438E-2</v>
          </cell>
          <cell r="CF234">
            <v>0.4623029105145493</v>
          </cell>
          <cell r="CV234">
            <v>34.958333333333336</v>
          </cell>
          <cell r="DA234">
            <v>4.4483333333333333</v>
          </cell>
          <cell r="ER234">
            <v>151.12213333333332</v>
          </cell>
        </row>
        <row r="235">
          <cell r="A235">
            <v>450314</v>
          </cell>
          <cell r="C235" t="str">
            <v>Zobrist, Ben</v>
          </cell>
          <cell r="AF235">
            <v>0.27514145789413308</v>
          </cell>
          <cell r="AN235">
            <v>523.36148148148141</v>
          </cell>
          <cell r="AP235">
            <v>0.64630529124439429</v>
          </cell>
          <cell r="AV235" t="str">
            <v>2B</v>
          </cell>
          <cell r="AW235">
            <v>-11</v>
          </cell>
          <cell r="AX235">
            <v>1.247266183574951</v>
          </cell>
          <cell r="AY235">
            <v>-8.3248180340498887</v>
          </cell>
          <cell r="AZ235">
            <v>1.247266183574951</v>
          </cell>
          <cell r="BG235">
            <v>1.7208570434812782</v>
          </cell>
          <cell r="BJ235">
            <v>1.502387153636053E-2</v>
          </cell>
          <cell r="CF235">
            <v>0.98613582412181588</v>
          </cell>
          <cell r="CV235">
            <v>35.125</v>
          </cell>
          <cell r="DA235">
            <v>8.8016666666666659</v>
          </cell>
          <cell r="ER235">
            <v>523.36148148148141</v>
          </cell>
        </row>
        <row r="236">
          <cell r="A236">
            <v>450315</v>
          </cell>
          <cell r="C236" t="str">
            <v>Allen, Brandon</v>
          </cell>
          <cell r="AF236">
            <v>0.23060340295513351</v>
          </cell>
          <cell r="AN236">
            <v>165.98165333333338</v>
          </cell>
          <cell r="AP236">
            <v>0.33865790582589572</v>
          </cell>
          <cell r="AV236" t="str">
            <v>1B</v>
          </cell>
          <cell r="AW236">
            <v>-11.989547722880921</v>
          </cell>
          <cell r="AX236">
            <v>-17.324750000000002</v>
          </cell>
          <cell r="AY236">
            <v>-11.736723595037267</v>
          </cell>
          <cell r="AZ236">
            <v>-11.736723595037267</v>
          </cell>
          <cell r="BG236">
            <v>0.80174824612983087</v>
          </cell>
          <cell r="BJ236">
            <v>-2.0099318258111492E-2</v>
          </cell>
          <cell r="CF236">
            <v>0</v>
          </cell>
          <cell r="CV236">
            <v>30.375</v>
          </cell>
          <cell r="DA236">
            <v>0.64833333333333332</v>
          </cell>
          <cell r="ER236">
            <v>414.9541333333334</v>
          </cell>
        </row>
        <row r="237">
          <cell r="A237">
            <v>450317</v>
          </cell>
          <cell r="C237" t="str">
            <v>Arencibia, J.P.</v>
          </cell>
          <cell r="AF237">
            <v>0.23029470943465735</v>
          </cell>
          <cell r="AN237">
            <v>232.702515035201</v>
          </cell>
          <cell r="AP237">
            <v>0.42454708983114436</v>
          </cell>
          <cell r="AV237" t="str">
            <v>C</v>
          </cell>
          <cell r="AW237">
            <v>-12.177397061995251</v>
          </cell>
          <cell r="AX237">
            <v>-18.182243903032663</v>
          </cell>
          <cell r="AY237">
            <v>-12.979896466288213</v>
          </cell>
          <cell r="AZ237">
            <v>4.7416323116763062</v>
          </cell>
          <cell r="BG237">
            <v>1.1338459435940202</v>
          </cell>
          <cell r="BJ237">
            <v>-1.8010431478913576E-2</v>
          </cell>
          <cell r="CF237">
            <v>0.24736926630176015</v>
          </cell>
          <cell r="CV237">
            <v>30.458333333333332</v>
          </cell>
          <cell r="DA237">
            <v>2.8116666666666665</v>
          </cell>
          <cell r="ER237">
            <v>424.82844444444447</v>
          </cell>
        </row>
        <row r="238">
          <cell r="A238">
            <v>450604</v>
          </cell>
          <cell r="C238" t="str">
            <v>Davis, Lars</v>
          </cell>
          <cell r="AF238">
            <v>0.19647672678429889</v>
          </cell>
          <cell r="AN238">
            <v>81.019780740740757</v>
          </cell>
          <cell r="AP238">
            <v>6.1830241910171946E-2</v>
          </cell>
          <cell r="AV238" t="str">
            <v>C</v>
          </cell>
          <cell r="AW238">
            <v>-12.816439252893588</v>
          </cell>
          <cell r="AX238">
            <v>-17.584450000000004</v>
          </cell>
          <cell r="AY238">
            <v>-14.230677337191448</v>
          </cell>
          <cell r="AZ238">
            <v>-0.41026105276392721</v>
          </cell>
          <cell r="BG238">
            <v>1.343161191455184</v>
          </cell>
          <cell r="BJ238">
            <v>-1.5258697668237703E-2</v>
          </cell>
          <cell r="CF238">
            <v>0</v>
          </cell>
          <cell r="CV238">
            <v>30.625</v>
          </cell>
          <cell r="DA238">
            <v>0</v>
          </cell>
          <cell r="ER238">
            <v>202.54945185185187</v>
          </cell>
        </row>
        <row r="239">
          <cell r="A239">
            <v>450641</v>
          </cell>
          <cell r="C239" t="str">
            <v>Berry, Quintin</v>
          </cell>
          <cell r="AF239">
            <v>0.22868990680004048</v>
          </cell>
          <cell r="AN239">
            <v>191.3408</v>
          </cell>
          <cell r="AP239">
            <v>0.36395552138052251</v>
          </cell>
          <cell r="AV239" t="str">
            <v>CF</v>
          </cell>
          <cell r="AW239">
            <v>-11</v>
          </cell>
          <cell r="AX239">
            <v>-16</v>
          </cell>
          <cell r="AY239">
            <v>-3.3643379533282514</v>
          </cell>
          <cell r="AZ239">
            <v>-3.3643379533282514</v>
          </cell>
          <cell r="BG239">
            <v>1.2345264403155416</v>
          </cell>
          <cell r="BJ239">
            <v>-9.6977318552172939E-3</v>
          </cell>
          <cell r="CF239">
            <v>2.7576969072677189E-3</v>
          </cell>
          <cell r="CV239">
            <v>31.625</v>
          </cell>
          <cell r="DA239">
            <v>0.56999999999999995</v>
          </cell>
          <cell r="ER239">
            <v>478.35199999999998</v>
          </cell>
        </row>
        <row r="240">
          <cell r="A240">
            <v>450689</v>
          </cell>
          <cell r="C240" t="str">
            <v>Goedert, Jared</v>
          </cell>
          <cell r="AF240">
            <v>0.22782506750759549</v>
          </cell>
          <cell r="AN240">
            <v>147.21825185185187</v>
          </cell>
          <cell r="AP240">
            <v>0.15148191885890872</v>
          </cell>
          <cell r="AV240" t="str">
            <v>3B</v>
          </cell>
          <cell r="AW240">
            <v>-10.898208750013199</v>
          </cell>
          <cell r="AX240">
            <v>-6.5846649583070862</v>
          </cell>
          <cell r="AY240">
            <v>-13.527306578309478</v>
          </cell>
          <cell r="AZ240">
            <v>-6.5846649583070862</v>
          </cell>
          <cell r="BG240">
            <v>1.2994411226804599</v>
          </cell>
          <cell r="BJ240">
            <v>-4.3031790614857339E-3</v>
          </cell>
          <cell r="CF240">
            <v>0</v>
          </cell>
          <cell r="CV240">
            <v>31.125</v>
          </cell>
          <cell r="DA240">
            <v>0</v>
          </cell>
          <cell r="ER240">
            <v>368.04562962962967</v>
          </cell>
        </row>
        <row r="241">
          <cell r="A241">
            <v>451088</v>
          </cell>
          <cell r="C241" t="str">
            <v>Sellers, Justin</v>
          </cell>
          <cell r="AF241">
            <v>0.19842211813860985</v>
          </cell>
          <cell r="AN241">
            <v>146.93997037037039</v>
          </cell>
          <cell r="AP241">
            <v>0.18126154791296895</v>
          </cell>
          <cell r="AV241" t="str">
            <v>SS</v>
          </cell>
          <cell r="AW241">
            <v>-11</v>
          </cell>
          <cell r="AX241">
            <v>-4.2387068669792276</v>
          </cell>
          <cell r="AY241">
            <v>-7</v>
          </cell>
          <cell r="AZ241">
            <v>-4.2387068669792276</v>
          </cell>
          <cell r="BG241">
            <v>0.79948946599812465</v>
          </cell>
          <cell r="BJ241">
            <v>-4.2817091612592619E-3</v>
          </cell>
          <cell r="CF241">
            <v>6.1269968663006198E-3</v>
          </cell>
          <cell r="CV241">
            <v>30.375</v>
          </cell>
          <cell r="DA241">
            <v>0.47833333333333333</v>
          </cell>
          <cell r="ER241">
            <v>367.34992592592596</v>
          </cell>
        </row>
        <row r="242">
          <cell r="A242">
            <v>451089</v>
          </cell>
          <cell r="C242" t="str">
            <v>Peterson, Shane</v>
          </cell>
          <cell r="AF242">
            <v>0.24079078869710679</v>
          </cell>
          <cell r="AN242">
            <v>200.03945230436008</v>
          </cell>
          <cell r="AP242">
            <v>0.34279924379760779</v>
          </cell>
          <cell r="AV242" t="str">
            <v>LF</v>
          </cell>
          <cell r="AW242">
            <v>-10.845518161974278</v>
          </cell>
          <cell r="AX242">
            <v>-10.728434214993902</v>
          </cell>
          <cell r="AY242">
            <v>-5.9305992971260428</v>
          </cell>
          <cell r="AZ242">
            <v>-5.9305992971260428</v>
          </cell>
          <cell r="BG242">
            <v>0.98667495803662431</v>
          </cell>
          <cell r="BJ242">
            <v>1.8611054096248292E-2</v>
          </cell>
          <cell r="CF242">
            <v>0.26955360931229821</v>
          </cell>
          <cell r="CV242">
            <v>28.375</v>
          </cell>
          <cell r="DA242">
            <v>0.38833333333333331</v>
          </cell>
          <cell r="ER242">
            <v>475.41712592592603</v>
          </cell>
        </row>
        <row r="243">
          <cell r="A243">
            <v>451109</v>
          </cell>
          <cell r="C243" t="str">
            <v>Hayes, Brett</v>
          </cell>
          <cell r="AF243">
            <v>0.19619530180732439</v>
          </cell>
          <cell r="AN243">
            <v>81.765214814814826</v>
          </cell>
          <cell r="AP243">
            <v>0.18217739730529126</v>
          </cell>
          <cell r="AV243" t="str">
            <v>C</v>
          </cell>
          <cell r="AW243">
            <v>-11.686369701233261</v>
          </cell>
          <cell r="AX243">
            <v>-20.068750000000009</v>
          </cell>
          <cell r="AY243">
            <v>-13.890409717947747</v>
          </cell>
          <cell r="AZ243">
            <v>3.1287590910763239</v>
          </cell>
          <cell r="BG243">
            <v>1.130950908053078</v>
          </cell>
          <cell r="BJ243">
            <v>-1.680492477654905E-2</v>
          </cell>
          <cell r="CF243">
            <v>0.16554067362587688</v>
          </cell>
          <cell r="CV243">
            <v>32.375</v>
          </cell>
          <cell r="DA243">
            <v>0.77333333333333332</v>
          </cell>
          <cell r="ER243">
            <v>204.41303703703704</v>
          </cell>
        </row>
        <row r="244">
          <cell r="A244">
            <v>451188</v>
          </cell>
          <cell r="C244" t="str">
            <v>LaRoche, Andy</v>
          </cell>
          <cell r="AF244">
            <v>0.2208421644202137</v>
          </cell>
          <cell r="AN244">
            <v>105.35808000000003</v>
          </cell>
          <cell r="AP244">
            <v>9.9945216218038466E-2</v>
          </cell>
          <cell r="AV244" t="str">
            <v>3B</v>
          </cell>
          <cell r="AW244">
            <v>-11</v>
          </cell>
          <cell r="AX244">
            <v>-5.201925714392269</v>
          </cell>
          <cell r="AY244">
            <v>-7</v>
          </cell>
          <cell r="AZ244">
            <v>-5.201925714392269</v>
          </cell>
          <cell r="BG244">
            <v>0.97680001097166658</v>
          </cell>
          <cell r="BJ244">
            <v>-2.5586242628703069E-3</v>
          </cell>
          <cell r="CF244">
            <v>2.9876799045099509E-3</v>
          </cell>
          <cell r="CV244">
            <v>32.791666666666664</v>
          </cell>
          <cell r="DA244">
            <v>2.2266666666666666</v>
          </cell>
          <cell r="ER244">
            <v>263.39520000000005</v>
          </cell>
        </row>
        <row r="245">
          <cell r="A245">
            <v>451192</v>
          </cell>
          <cell r="C245" t="str">
            <v>Adduci, Jim</v>
          </cell>
          <cell r="AF245">
            <v>0.23639837065220756</v>
          </cell>
          <cell r="AN245">
            <v>111.93253925925927</v>
          </cell>
          <cell r="AP245">
            <v>0.10512961822915816</v>
          </cell>
          <cell r="AV245" t="str">
            <v>RF</v>
          </cell>
          <cell r="AW245">
            <v>-10.677459062577817</v>
          </cell>
          <cell r="AX245">
            <v>-10.378440861070018</v>
          </cell>
          <cell r="AY245">
            <v>-4.3450535976003763</v>
          </cell>
          <cell r="AZ245">
            <v>-4.3450535976003763</v>
          </cell>
          <cell r="BG245">
            <v>0.88829730678730623</v>
          </cell>
          <cell r="BJ245">
            <v>-1.6983934734719239E-2</v>
          </cell>
          <cell r="CF245">
            <v>0.42109242713090989</v>
          </cell>
          <cell r="CV245">
            <v>31.125</v>
          </cell>
          <cell r="DA245">
            <v>0.24666666666666667</v>
          </cell>
          <cell r="ER245">
            <v>279.83134814814815</v>
          </cell>
        </row>
        <row r="246">
          <cell r="A246">
            <v>451198</v>
          </cell>
          <cell r="C246" t="str">
            <v>Garner, Cole</v>
          </cell>
          <cell r="AF246">
            <v>0.19957314107193663</v>
          </cell>
          <cell r="AN246">
            <v>62.17761185185185</v>
          </cell>
          <cell r="AP246">
            <v>3.1094769978233017E-2</v>
          </cell>
          <cell r="AV246" t="str">
            <v>RF</v>
          </cell>
          <cell r="AW246">
            <v>-11.405841666666666</v>
          </cell>
          <cell r="AX246">
            <v>-18.742950000000008</v>
          </cell>
          <cell r="AY246">
            <v>-9.5132015712951343</v>
          </cell>
          <cell r="AZ246">
            <v>-9.5132015712951343</v>
          </cell>
          <cell r="BG246">
            <v>0.84241415854402946</v>
          </cell>
          <cell r="BJ246">
            <v>-1.5036587293888581E-2</v>
          </cell>
          <cell r="CF246">
            <v>0</v>
          </cell>
          <cell r="CV246">
            <v>31.541666666666668</v>
          </cell>
          <cell r="DA246">
            <v>0</v>
          </cell>
          <cell r="ER246">
            <v>155.44402962962963</v>
          </cell>
        </row>
        <row r="247">
          <cell r="A247">
            <v>451203</v>
          </cell>
          <cell r="C247" t="str">
            <v>De La Rosa, Anderson</v>
          </cell>
          <cell r="AF247">
            <v>0.1851685734069155</v>
          </cell>
          <cell r="AN247">
            <v>85.836562962962972</v>
          </cell>
          <cell r="AP247">
            <v>9.4063050460039932E-2</v>
          </cell>
          <cell r="AV247" t="str">
            <v>C</v>
          </cell>
          <cell r="AW247">
            <v>-11.482174545125972</v>
          </cell>
          <cell r="AX247">
            <v>-19.216150000000006</v>
          </cell>
          <cell r="AY247">
            <v>-13.345336433343828</v>
          </cell>
          <cell r="AZ247">
            <v>4.0338663127971692</v>
          </cell>
          <cell r="BG247">
            <v>0.64434989907879769</v>
          </cell>
          <cell r="BJ247">
            <v>1.3160421199758102E-3</v>
          </cell>
          <cell r="CF247">
            <v>0</v>
          </cell>
          <cell r="CV247">
            <v>31.875</v>
          </cell>
          <cell r="DA247">
            <v>0</v>
          </cell>
          <cell r="ER247">
            <v>214.59140740740742</v>
          </cell>
        </row>
        <row r="248">
          <cell r="A248">
            <v>451259</v>
          </cell>
          <cell r="C248" t="str">
            <v>Brown, Dusty</v>
          </cell>
          <cell r="AF248">
            <v>0.21134098529766288</v>
          </cell>
          <cell r="AN248">
            <v>45.828788148148163</v>
          </cell>
          <cell r="AP248">
            <v>3.2499260488968673E-2</v>
          </cell>
          <cell r="AV248" t="str">
            <v>C</v>
          </cell>
          <cell r="AW248">
            <v>-12.679402632456537</v>
          </cell>
          <cell r="AX248">
            <v>-23.481950000000005</v>
          </cell>
          <cell r="AY248">
            <v>-17.740452482700672</v>
          </cell>
          <cell r="AZ248">
            <v>0.62116509578662216</v>
          </cell>
          <cell r="BG248">
            <v>0.80787522583805849</v>
          </cell>
          <cell r="BJ248">
            <v>-1.447411070829524E-2</v>
          </cell>
          <cell r="CF248">
            <v>0</v>
          </cell>
          <cell r="CV248">
            <v>34.041666666666664</v>
          </cell>
          <cell r="DA248">
            <v>0</v>
          </cell>
          <cell r="ER248">
            <v>114.57197037037039</v>
          </cell>
        </row>
        <row r="249">
          <cell r="A249">
            <v>451500</v>
          </cell>
          <cell r="C249" t="str">
            <v>Ka'aihue, Kila</v>
          </cell>
          <cell r="AF249">
            <v>0.23458356626280125</v>
          </cell>
          <cell r="AN249">
            <v>112.59050666666667</v>
          </cell>
          <cell r="AP249">
            <v>0.14696236451505851</v>
          </cell>
          <cell r="AV249" t="str">
            <v>1B</v>
          </cell>
          <cell r="AW249">
            <v>-13.757061388240988</v>
          </cell>
          <cell r="AX249">
            <v>-19.918716666666668</v>
          </cell>
          <cell r="AY249">
            <v>-17.423055921651322</v>
          </cell>
          <cell r="AZ249">
            <v>-13.757061388240988</v>
          </cell>
          <cell r="BG249">
            <v>0.86538585095857257</v>
          </cell>
          <cell r="BJ249">
            <v>-3.1065433835289941E-2</v>
          </cell>
          <cell r="CF249">
            <v>0</v>
          </cell>
          <cell r="CV249">
            <v>32.291666666666664</v>
          </cell>
          <cell r="DA249">
            <v>0.77500000000000002</v>
          </cell>
          <cell r="ER249">
            <v>281.47626666666667</v>
          </cell>
        </row>
        <row r="250">
          <cell r="A250">
            <v>451515</v>
          </cell>
          <cell r="C250" t="str">
            <v>Nanita, Ricardo</v>
          </cell>
          <cell r="AF250">
            <v>0.21115770015439153</v>
          </cell>
          <cell r="AN250">
            <v>55.30040888888891</v>
          </cell>
          <cell r="AP250">
            <v>3.0159926487639988E-2</v>
          </cell>
          <cell r="AV250" t="str">
            <v>LF</v>
          </cell>
          <cell r="AW250">
            <v>-13.490841666666661</v>
          </cell>
          <cell r="AX250">
            <v>-26.05981666666667</v>
          </cell>
          <cell r="AY250">
            <v>-17.092982938921033</v>
          </cell>
          <cell r="AZ250">
            <v>-13.490841666666661</v>
          </cell>
          <cell r="BG250">
            <v>1.2614822272856414</v>
          </cell>
          <cell r="BJ250">
            <v>-3.42710094452678E-2</v>
          </cell>
          <cell r="CF250">
            <v>0</v>
          </cell>
          <cell r="CV250">
            <v>35.041666666666664</v>
          </cell>
          <cell r="DA250">
            <v>0</v>
          </cell>
          <cell r="ER250">
            <v>138.25102222222228</v>
          </cell>
        </row>
        <row r="251">
          <cell r="A251">
            <v>451594</v>
          </cell>
          <cell r="C251" t="str">
            <v>Fowler, Dexter</v>
          </cell>
          <cell r="AF251">
            <v>0.27822591912951894</v>
          </cell>
          <cell r="AN251">
            <v>545.23759999999993</v>
          </cell>
          <cell r="AP251">
            <v>0.62311400227978087</v>
          </cell>
          <cell r="AV251" t="str">
            <v>CF</v>
          </cell>
          <cell r="AW251">
            <v>-11</v>
          </cell>
          <cell r="AX251">
            <v>-16</v>
          </cell>
          <cell r="AY251">
            <v>-5.0894337922744732</v>
          </cell>
          <cell r="AZ251">
            <v>-5.0894337922744732</v>
          </cell>
          <cell r="BG251">
            <v>1.2204226575874582</v>
          </cell>
          <cell r="BJ251">
            <v>1.0259127383635934E-2</v>
          </cell>
          <cell r="CF251">
            <v>0.98203575399212362</v>
          </cell>
          <cell r="CV251">
            <v>30.291666666666668</v>
          </cell>
          <cell r="DA251">
            <v>7.0049999999999999</v>
          </cell>
          <cell r="ER251">
            <v>545.23759999999993</v>
          </cell>
        </row>
        <row r="252">
          <cell r="A252">
            <v>451629</v>
          </cell>
          <cell r="C252" t="str">
            <v>Christian, Justin</v>
          </cell>
          <cell r="AF252">
            <v>0.22027823062496638</v>
          </cell>
          <cell r="AN252">
            <v>141.42364444444442</v>
          </cell>
          <cell r="AP252">
            <v>0.17396243905970887</v>
          </cell>
          <cell r="AV252" t="str">
            <v>LF</v>
          </cell>
          <cell r="AW252">
            <v>-14.603683333333333</v>
          </cell>
          <cell r="AX252">
            <v>-29.572416666666683</v>
          </cell>
          <cell r="AY252">
            <v>-11.129662507191892</v>
          </cell>
          <cell r="AZ252">
            <v>-11.129662507191892</v>
          </cell>
          <cell r="BG252">
            <v>1.1247981611078157</v>
          </cell>
          <cell r="BJ252">
            <v>3.4414465403812509E-3</v>
          </cell>
          <cell r="CF252">
            <v>0</v>
          </cell>
          <cell r="CV252">
            <v>36.208333333333336</v>
          </cell>
          <cell r="DA252">
            <v>0.25833333333333336</v>
          </cell>
          <cell r="ER252">
            <v>353.55911111111106</v>
          </cell>
        </row>
        <row r="253">
          <cell r="A253">
            <v>451705</v>
          </cell>
          <cell r="C253" t="str">
            <v>Rosario, Alberto</v>
          </cell>
          <cell r="AF253">
            <v>0.19031100504513254</v>
          </cell>
          <cell r="AN253">
            <v>100.80782222222223</v>
          </cell>
          <cell r="AP253">
            <v>0.15465033854881327</v>
          </cell>
          <cell r="AV253" t="str">
            <v>C</v>
          </cell>
          <cell r="AW253">
            <v>-11.029131881681369</v>
          </cell>
          <cell r="AX253">
            <v>-16.578783333333334</v>
          </cell>
          <cell r="AY253">
            <v>-11.159602231130707</v>
          </cell>
          <cell r="AZ253">
            <v>9.1331644606919422</v>
          </cell>
          <cell r="BG253">
            <v>0.62655810945634038</v>
          </cell>
          <cell r="BJ253">
            <v>1.0734594283293198E-3</v>
          </cell>
          <cell r="CF253">
            <v>2.1330460474584166E-2</v>
          </cell>
          <cell r="CV253">
            <v>29.458333333333332</v>
          </cell>
          <cell r="DA253">
            <v>4.4999999999999998E-2</v>
          </cell>
          <cell r="ER253">
            <v>252.01955555555554</v>
          </cell>
        </row>
        <row r="254">
          <cell r="A254">
            <v>451713</v>
          </cell>
          <cell r="C254" t="str">
            <v>Peguero, Carlos</v>
          </cell>
          <cell r="AF254">
            <v>0.2504983575692829</v>
          </cell>
          <cell r="AN254">
            <v>221.73767443978946</v>
          </cell>
          <cell r="AP254">
            <v>0.2749754948311452</v>
          </cell>
          <cell r="AV254" t="str">
            <v>RF</v>
          </cell>
          <cell r="AW254">
            <v>-11</v>
          </cell>
          <cell r="AX254">
            <v>-16</v>
          </cell>
          <cell r="AY254">
            <v>-6.8795611687504357</v>
          </cell>
          <cell r="AZ254">
            <v>-6.8795611687504357</v>
          </cell>
          <cell r="BG254">
            <v>0.92799414187410023</v>
          </cell>
          <cell r="BJ254">
            <v>5.6037671318170173E-3</v>
          </cell>
          <cell r="CF254">
            <v>0.13633932313175223</v>
          </cell>
          <cell r="CV254">
            <v>29.375</v>
          </cell>
          <cell r="DA254">
            <v>0.53166666666666662</v>
          </cell>
          <cell r="ER254">
            <v>389.62512592592594</v>
          </cell>
        </row>
        <row r="255">
          <cell r="A255">
            <v>452035</v>
          </cell>
          <cell r="C255" t="str">
            <v>Blanks, Kyle</v>
          </cell>
          <cell r="AF255">
            <v>0.26353892907879745</v>
          </cell>
          <cell r="AN255">
            <v>186.71060659078739</v>
          </cell>
          <cell r="AP255">
            <v>0.17528873839688111</v>
          </cell>
          <cell r="AV255" t="str">
            <v>1B</v>
          </cell>
          <cell r="AW255">
            <v>-10.529808273869659</v>
          </cell>
          <cell r="AX255">
            <v>-14.545757705349192</v>
          </cell>
          <cell r="AY255">
            <v>-10.635807716015682</v>
          </cell>
          <cell r="AZ255">
            <v>-10.529808273869659</v>
          </cell>
          <cell r="BG255">
            <v>1.3798539100499505</v>
          </cell>
          <cell r="BJ255">
            <v>2.4266440168853227E-2</v>
          </cell>
          <cell r="CF255">
            <v>0.5181559292195641</v>
          </cell>
          <cell r="CV255">
            <v>29.791666666666668</v>
          </cell>
          <cell r="DA255">
            <v>1.5549999999999999</v>
          </cell>
          <cell r="ER255">
            <v>268.18560000000002</v>
          </cell>
        </row>
        <row r="256">
          <cell r="A256">
            <v>452095</v>
          </cell>
          <cell r="C256" t="str">
            <v>Flowers, Tyler</v>
          </cell>
          <cell r="AF256">
            <v>0.24267972703782981</v>
          </cell>
          <cell r="AN256">
            <v>353.77546666666672</v>
          </cell>
          <cell r="AP256">
            <v>0.45730734999981637</v>
          </cell>
          <cell r="AV256" t="str">
            <v>C</v>
          </cell>
          <cell r="AW256">
            <v>-10.951067099142298</v>
          </cell>
          <cell r="AX256">
            <v>-10.951067099142298</v>
          </cell>
          <cell r="AY256">
            <v>-10.951067099142298</v>
          </cell>
          <cell r="AZ256">
            <v>15.730871738676356</v>
          </cell>
          <cell r="BG256">
            <v>1.1136772032556983</v>
          </cell>
          <cell r="BJ256">
            <v>1.818355228770057E-2</v>
          </cell>
          <cell r="CF256">
            <v>0.98194631566234469</v>
          </cell>
          <cell r="CV256">
            <v>30.458333333333332</v>
          </cell>
          <cell r="DA256">
            <v>2.6549999999999998</v>
          </cell>
          <cell r="ER256">
            <v>353.77546666666672</v>
          </cell>
        </row>
        <row r="257">
          <cell r="A257">
            <v>452096</v>
          </cell>
          <cell r="C257" t="str">
            <v>Ford, Darren</v>
          </cell>
          <cell r="AF257">
            <v>0.22369762740448301</v>
          </cell>
          <cell r="AN257">
            <v>189.1956148148148</v>
          </cell>
          <cell r="AP257">
            <v>0.34211209020692779</v>
          </cell>
          <cell r="AV257" t="str">
            <v>LF</v>
          </cell>
          <cell r="AW257">
            <v>-11.170233333333332</v>
          </cell>
          <cell r="AX257">
            <v>-17.67101666666667</v>
          </cell>
          <cell r="AY257">
            <v>-7.199009562415891</v>
          </cell>
          <cell r="AZ257">
            <v>-7.199009562415891</v>
          </cell>
          <cell r="BG257">
            <v>0.63194367998306733</v>
          </cell>
          <cell r="BJ257">
            <v>-1.3418310061802732E-2</v>
          </cell>
          <cell r="CF257">
            <v>0</v>
          </cell>
          <cell r="CV257">
            <v>30.708333333333332</v>
          </cell>
          <cell r="DA257">
            <v>0</v>
          </cell>
          <cell r="ER257">
            <v>472.98903703703701</v>
          </cell>
        </row>
        <row r="258">
          <cell r="A258">
            <v>452104</v>
          </cell>
          <cell r="C258" t="str">
            <v>Headley, Chase</v>
          </cell>
          <cell r="AF258">
            <v>0.25022636481364335</v>
          </cell>
          <cell r="AN258">
            <v>472.43140912949139</v>
          </cell>
          <cell r="AP258">
            <v>0.62830798107983199</v>
          </cell>
          <cell r="AV258" t="str">
            <v>3B</v>
          </cell>
          <cell r="AW258">
            <v>-11.129781930873971</v>
          </cell>
          <cell r="AX258">
            <v>4.3231746830490891</v>
          </cell>
          <cell r="AY258">
            <v>-11.129781930873971</v>
          </cell>
          <cell r="AZ258">
            <v>4.3231746830490891</v>
          </cell>
          <cell r="BG258">
            <v>1.4106782783962739</v>
          </cell>
          <cell r="BJ258">
            <v>9.0443270736327991E-3</v>
          </cell>
          <cell r="CF258">
            <v>0.99304863585326131</v>
          </cell>
          <cell r="CV258">
            <v>32.125</v>
          </cell>
          <cell r="DA258">
            <v>8.3149999999999995</v>
          </cell>
          <cell r="ER258">
            <v>525.40503703703712</v>
          </cell>
        </row>
        <row r="259">
          <cell r="A259">
            <v>452105</v>
          </cell>
          <cell r="C259" t="str">
            <v>Hester, John</v>
          </cell>
          <cell r="AF259">
            <v>0.21788115762207749</v>
          </cell>
          <cell r="AN259">
            <v>96.79601777777782</v>
          </cell>
          <cell r="AP259">
            <v>0.11349567332906196</v>
          </cell>
          <cell r="AV259" t="str">
            <v>C</v>
          </cell>
          <cell r="AW259">
            <v>-12.223756187301872</v>
          </cell>
          <cell r="AX259">
            <v>-20.818916666666674</v>
          </cell>
          <cell r="AY259">
            <v>-14.999186027513602</v>
          </cell>
          <cell r="AZ259">
            <v>4.5996783499116187</v>
          </cell>
          <cell r="BG259">
            <v>1.4163867966466142</v>
          </cell>
          <cell r="BJ259">
            <v>-9.2030412070115992E-3</v>
          </cell>
          <cell r="CF259">
            <v>0</v>
          </cell>
          <cell r="CV259">
            <v>32.791666666666664</v>
          </cell>
          <cell r="DA259">
            <v>0.38666666666666666</v>
          </cell>
          <cell r="ER259">
            <v>241.99004444444452</v>
          </cell>
        </row>
        <row r="260">
          <cell r="A260">
            <v>452121</v>
          </cell>
          <cell r="C260" t="str">
            <v>Lillibridge, Brent</v>
          </cell>
          <cell r="AF260">
            <v>0.22534592735948325</v>
          </cell>
          <cell r="AN260">
            <v>125.45161481481485</v>
          </cell>
          <cell r="AP260">
            <v>0.13665045013935898</v>
          </cell>
          <cell r="AV260" t="str">
            <v>2B</v>
          </cell>
          <cell r="AW260">
            <v>-11.089212601930903</v>
          </cell>
          <cell r="AX260">
            <v>-8.8324065188443939</v>
          </cell>
          <cell r="AY260">
            <v>-9.358474896933604</v>
          </cell>
          <cell r="AZ260">
            <v>-8.8324065188443939</v>
          </cell>
          <cell r="BG260">
            <v>1.0275376913005791</v>
          </cell>
          <cell r="BJ260">
            <v>-2.1005451120313347E-2</v>
          </cell>
          <cell r="CF260">
            <v>3.398623249025623E-2</v>
          </cell>
          <cell r="CV260">
            <v>32.791666666666664</v>
          </cell>
          <cell r="DA260">
            <v>1.3066666666666666</v>
          </cell>
          <cell r="ER260">
            <v>313.62903703703711</v>
          </cell>
        </row>
        <row r="261">
          <cell r="A261">
            <v>452215</v>
          </cell>
          <cell r="C261" t="str">
            <v>Montz, Luke</v>
          </cell>
          <cell r="AF261">
            <v>0.2214764068545399</v>
          </cell>
          <cell r="AN261">
            <v>80.98869333333333</v>
          </cell>
          <cell r="AP261">
            <v>9.9616204753635751E-2</v>
          </cell>
          <cell r="AV261" t="str">
            <v>1B</v>
          </cell>
          <cell r="AW261">
            <v>-12.022467476388071</v>
          </cell>
          <cell r="AX261">
            <v>-21.117400808975713</v>
          </cell>
          <cell r="AY261">
            <v>-15.161034315401071</v>
          </cell>
          <cell r="AZ261">
            <v>-12.022467476388071</v>
          </cell>
          <cell r="BG261">
            <v>0.75939819535927389</v>
          </cell>
          <cell r="BJ261">
            <v>-5.1425672234907648E-3</v>
          </cell>
          <cell r="CF261">
            <v>0</v>
          </cell>
          <cell r="CV261">
            <v>32.958333333333336</v>
          </cell>
          <cell r="DA261">
            <v>9.3333333333333338E-2</v>
          </cell>
          <cell r="ER261">
            <v>202.4717333333333</v>
          </cell>
        </row>
        <row r="262">
          <cell r="A262">
            <v>452220</v>
          </cell>
          <cell r="C262" t="str">
            <v>Drew, Stephen</v>
          </cell>
          <cell r="AF262">
            <v>0.24933647923547858</v>
          </cell>
          <cell r="AN262">
            <v>266.70603870840677</v>
          </cell>
          <cell r="AP262">
            <v>0.41921462279120014</v>
          </cell>
          <cell r="AV262" t="str">
            <v>2B</v>
          </cell>
          <cell r="AW262">
            <v>-11</v>
          </cell>
          <cell r="AX262">
            <v>-0.2265296790017246</v>
          </cell>
          <cell r="AY262">
            <v>-7</v>
          </cell>
          <cell r="AZ262">
            <v>-0.2265296790017246</v>
          </cell>
          <cell r="BG262">
            <v>0.67600133858884703</v>
          </cell>
          <cell r="BJ262">
            <v>-2.3507074685454824E-2</v>
          </cell>
          <cell r="CF262">
            <v>0.98041488715147396</v>
          </cell>
          <cell r="CV262">
            <v>33.291666666666664</v>
          </cell>
          <cell r="DA262">
            <v>7.56</v>
          </cell>
          <cell r="ER262">
            <v>357.30720000000008</v>
          </cell>
        </row>
        <row r="263">
          <cell r="A263">
            <v>452234</v>
          </cell>
          <cell r="C263" t="str">
            <v>Smith, Seth</v>
          </cell>
          <cell r="AF263">
            <v>0.27303497718334785</v>
          </cell>
          <cell r="AN263">
            <v>348.45240307453741</v>
          </cell>
          <cell r="AP263">
            <v>0.54913218997140834</v>
          </cell>
          <cell r="AV263" t="str">
            <v>RF</v>
          </cell>
          <cell r="AW263">
            <v>-11.222583440984947</v>
          </cell>
          <cell r="AX263">
            <v>-16</v>
          </cell>
          <cell r="AY263">
            <v>-11.854105956378044</v>
          </cell>
          <cell r="AZ263">
            <v>-11.854105956378044</v>
          </cell>
          <cell r="BG263">
            <v>1.5284076150519379</v>
          </cell>
          <cell r="BJ263">
            <v>1.0935342559599673E-2</v>
          </cell>
          <cell r="CF263">
            <v>1.0000000000000002</v>
          </cell>
          <cell r="CV263">
            <v>33.791666666666664</v>
          </cell>
          <cell r="DA263">
            <v>6.003333333333333</v>
          </cell>
          <cell r="ER263">
            <v>421.31496296296302</v>
          </cell>
        </row>
        <row r="264">
          <cell r="A264">
            <v>452239</v>
          </cell>
          <cell r="C264" t="str">
            <v>Maxwell, Justin</v>
          </cell>
          <cell r="AF264">
            <v>0.22933961348421322</v>
          </cell>
          <cell r="AN264">
            <v>136.23691851851854</v>
          </cell>
          <cell r="AP264">
            <v>0.33379450141008121</v>
          </cell>
          <cell r="AV264" t="str">
            <v>RF</v>
          </cell>
          <cell r="AW264">
            <v>-11</v>
          </cell>
          <cell r="AX264">
            <v>-16</v>
          </cell>
          <cell r="AY264">
            <v>-4.7166380420124021</v>
          </cell>
          <cell r="AZ264">
            <v>-4.7166380420124021</v>
          </cell>
          <cell r="BG264">
            <v>1.3424023007426547</v>
          </cell>
          <cell r="BJ264">
            <v>-7.0492698155747019E-3</v>
          </cell>
          <cell r="CF264">
            <v>0.48708858597408589</v>
          </cell>
          <cell r="CV264">
            <v>32.625</v>
          </cell>
          <cell r="DA264">
            <v>1.9883333333333333</v>
          </cell>
          <cell r="ER264">
            <v>340.5922962962963</v>
          </cell>
        </row>
        <row r="265">
          <cell r="A265">
            <v>452252</v>
          </cell>
          <cell r="C265" t="str">
            <v>Lind, Adam</v>
          </cell>
          <cell r="AF265">
            <v>0.27021908903748704</v>
          </cell>
          <cell r="AN265">
            <v>327.93712740876845</v>
          </cell>
          <cell r="AP265">
            <v>0.54151085261172371</v>
          </cell>
          <cell r="AV265" t="str">
            <v>1B</v>
          </cell>
          <cell r="AW265">
            <v>-13.130279234087826</v>
          </cell>
          <cell r="AX265">
            <v>-13.13143149629683</v>
          </cell>
          <cell r="AY265">
            <v>-13.130279234087826</v>
          </cell>
          <cell r="AZ265">
            <v>-13.130279234087826</v>
          </cell>
          <cell r="BG265">
            <v>1.4848234906784668</v>
          </cell>
          <cell r="BJ265">
            <v>8.4270346765887981E-4</v>
          </cell>
          <cell r="CF265">
            <v>0.99009771792535606</v>
          </cell>
          <cell r="CV265">
            <v>32.958333333333336</v>
          </cell>
          <cell r="DA265">
            <v>7.5883333333333329</v>
          </cell>
          <cell r="ER265">
            <v>443.70133333333325</v>
          </cell>
        </row>
        <row r="266">
          <cell r="A266">
            <v>452254</v>
          </cell>
          <cell r="C266" t="str">
            <v>Pence, Hunter</v>
          </cell>
          <cell r="AF266">
            <v>0.27080106814123933</v>
          </cell>
          <cell r="AN266">
            <v>502.02195206323012</v>
          </cell>
          <cell r="AP266">
            <v>0.53475773006150507</v>
          </cell>
          <cell r="AV266" t="str">
            <v>RF</v>
          </cell>
          <cell r="AW266">
            <v>-11</v>
          </cell>
          <cell r="AX266">
            <v>-16</v>
          </cell>
          <cell r="AY266">
            <v>-4.8589319920240559</v>
          </cell>
          <cell r="AZ266">
            <v>-4.8589319920240559</v>
          </cell>
          <cell r="BG266">
            <v>1.6970738227303492</v>
          </cell>
          <cell r="BJ266">
            <v>1.1504886203771422E-2</v>
          </cell>
          <cell r="CF266">
            <v>0.95376689373286738</v>
          </cell>
          <cell r="CV266">
            <v>33.208333333333336</v>
          </cell>
          <cell r="DA266">
            <v>9.4633333333333329</v>
          </cell>
          <cell r="ER266">
            <v>504.72142222222232</v>
          </cell>
        </row>
        <row r="267">
          <cell r="A267">
            <v>452655</v>
          </cell>
          <cell r="C267" t="str">
            <v>Span, Denard</v>
          </cell>
          <cell r="AF267">
            <v>0.26290811908518608</v>
          </cell>
          <cell r="AN267">
            <v>469.9723149246135</v>
          </cell>
          <cell r="AP267">
            <v>0.59817118725194618</v>
          </cell>
          <cell r="AV267" t="str">
            <v>CF</v>
          </cell>
          <cell r="AW267">
            <v>-11</v>
          </cell>
          <cell r="AX267">
            <v>-16</v>
          </cell>
          <cell r="AY267">
            <v>-2.9603285020798058</v>
          </cell>
          <cell r="AZ267">
            <v>-2.9603285020798058</v>
          </cell>
          <cell r="BG267">
            <v>1.1062042638334024</v>
          </cell>
          <cell r="BJ267">
            <v>1.7861083470424681E-3</v>
          </cell>
          <cell r="CF267">
            <v>0.97295101150646102</v>
          </cell>
          <cell r="CV267">
            <v>32.375</v>
          </cell>
          <cell r="DA267">
            <v>7.9333333333333336</v>
          </cell>
          <cell r="ER267">
            <v>516.57037037037048</v>
          </cell>
        </row>
        <row r="268">
          <cell r="A268">
            <v>452672</v>
          </cell>
          <cell r="C268" t="str">
            <v>Hanigan, Ryan</v>
          </cell>
          <cell r="AF268">
            <v>0.2258396166156523</v>
          </cell>
          <cell r="AN268">
            <v>128.65348181605364</v>
          </cell>
          <cell r="AP268">
            <v>0.31940684846972306</v>
          </cell>
          <cell r="AV268" t="str">
            <v>C</v>
          </cell>
          <cell r="AW268">
            <v>-16.435936369979373</v>
          </cell>
          <cell r="AX268">
            <v>-28.512150000000009</v>
          </cell>
          <cell r="AY268">
            <v>-23.469085993305828</v>
          </cell>
          <cell r="AZ268">
            <v>9.1735303935938788</v>
          </cell>
          <cell r="BG268">
            <v>0.71180428133455587</v>
          </cell>
          <cell r="BJ268">
            <v>-1.241031452049802E-2</v>
          </cell>
          <cell r="CF268">
            <v>0.85338010943705345</v>
          </cell>
          <cell r="CV268">
            <v>35.875</v>
          </cell>
          <cell r="DA268">
            <v>3.5750000000000002</v>
          </cell>
          <cell r="ER268">
            <v>214.60823703703707</v>
          </cell>
        </row>
        <row r="269">
          <cell r="A269">
            <v>452678</v>
          </cell>
          <cell r="C269" t="str">
            <v>Cabrera, Asdrubal</v>
          </cell>
          <cell r="AF269">
            <v>0.2526261342045874</v>
          </cell>
          <cell r="AN269">
            <v>408.77730429729047</v>
          </cell>
          <cell r="AP269">
            <v>0.61876682409987005</v>
          </cell>
          <cell r="AV269" t="str">
            <v>SS</v>
          </cell>
          <cell r="AW269">
            <v>-11</v>
          </cell>
          <cell r="AX269">
            <v>-0.97753828786005981</v>
          </cell>
          <cell r="AY269">
            <v>-7</v>
          </cell>
          <cell r="AZ269">
            <v>-0.97753828786005981</v>
          </cell>
          <cell r="BG269">
            <v>0.88396028328198484</v>
          </cell>
          <cell r="BJ269">
            <v>1.3957571729902833E-2</v>
          </cell>
          <cell r="CF269">
            <v>1.0000000000000002</v>
          </cell>
          <cell r="CV269">
            <v>30.625</v>
          </cell>
          <cell r="DA269">
            <v>8.375</v>
          </cell>
          <cell r="ER269">
            <v>521.68000000000006</v>
          </cell>
        </row>
        <row r="270">
          <cell r="A270">
            <v>452722</v>
          </cell>
          <cell r="C270" t="str">
            <v>Lerud, Steven</v>
          </cell>
          <cell r="AF270">
            <v>0.21114821430711631</v>
          </cell>
          <cell r="AN270">
            <v>103.5281777777778</v>
          </cell>
          <cell r="AP270">
            <v>0.21444532821795259</v>
          </cell>
          <cell r="AV270" t="str">
            <v>C</v>
          </cell>
          <cell r="AW270">
            <v>-13.873537012251727</v>
          </cell>
          <cell r="AX270">
            <v>-18.979550000000003</v>
          </cell>
          <cell r="AY270">
            <v>-16.373842405224519</v>
          </cell>
          <cell r="AZ270">
            <v>2.3266752334550649</v>
          </cell>
          <cell r="BG270">
            <v>0.82905422065567269</v>
          </cell>
          <cell r="BJ270">
            <v>5.3811795159854972E-3</v>
          </cell>
          <cell r="CF270">
            <v>0</v>
          </cell>
          <cell r="CV270">
            <v>31.708333333333332</v>
          </cell>
          <cell r="DA270">
            <v>2.5000000000000001E-2</v>
          </cell>
          <cell r="ER270">
            <v>258.82044444444449</v>
          </cell>
        </row>
        <row r="271">
          <cell r="A271">
            <v>452740</v>
          </cell>
          <cell r="C271" t="str">
            <v>Spring, Matt</v>
          </cell>
          <cell r="AF271">
            <v>0.2190922407886306</v>
          </cell>
          <cell r="AN271">
            <v>91.205013333333355</v>
          </cell>
          <cell r="AP271">
            <v>0.14123689183742127</v>
          </cell>
          <cell r="AV271" t="str">
            <v>C</v>
          </cell>
          <cell r="AW271">
            <v>-14.729702894457747</v>
          </cell>
          <cell r="AX271">
            <v>-18.861250000000005</v>
          </cell>
          <cell r="AY271">
            <v>-17.295645794075373</v>
          </cell>
          <cell r="AZ271">
            <v>-6.0730775844434968</v>
          </cell>
          <cell r="BG271">
            <v>0.81765069922969236</v>
          </cell>
          <cell r="BJ271">
            <v>-5.4530537823102056E-3</v>
          </cell>
          <cell r="CF271">
            <v>0</v>
          </cell>
          <cell r="CV271">
            <v>31.625</v>
          </cell>
          <cell r="DA271">
            <v>0</v>
          </cell>
          <cell r="ER271">
            <v>228.01253333333338</v>
          </cell>
        </row>
        <row r="272">
          <cell r="A272">
            <v>452783</v>
          </cell>
          <cell r="C272" t="str">
            <v>Evans, Nick</v>
          </cell>
          <cell r="AF272">
            <v>0.24564706608813672</v>
          </cell>
          <cell r="AN272">
            <v>179.33504000000005</v>
          </cell>
          <cell r="AP272">
            <v>0.27413847207261144</v>
          </cell>
          <cell r="AV272" t="str">
            <v>1B</v>
          </cell>
          <cell r="AW272">
            <v>-12.416964062420389</v>
          </cell>
          <cell r="AX272">
            <v>-17.207730629648299</v>
          </cell>
          <cell r="AY272">
            <v>-13.870922179454697</v>
          </cell>
          <cell r="AZ272">
            <v>-12.416964062420389</v>
          </cell>
          <cell r="BG272">
            <v>1.0328539359382858</v>
          </cell>
          <cell r="BJ272">
            <v>4.7694044696883452E-6</v>
          </cell>
          <cell r="CF272">
            <v>2.166334896015476E-3</v>
          </cell>
          <cell r="CV272">
            <v>30.458333333333332</v>
          </cell>
          <cell r="DA272">
            <v>0.73666666666666669</v>
          </cell>
          <cell r="ER272">
            <v>448.33760000000007</v>
          </cell>
        </row>
        <row r="273">
          <cell r="A273">
            <v>453056</v>
          </cell>
          <cell r="C273" t="str">
            <v>Ellsbury, Jacoby</v>
          </cell>
          <cell r="AF273">
            <v>0.25360245173035861</v>
          </cell>
          <cell r="AN273">
            <v>447.07651484068384</v>
          </cell>
          <cell r="AP273">
            <v>0.62831439155005142</v>
          </cell>
          <cell r="AV273" t="str">
            <v>CF</v>
          </cell>
          <cell r="AW273">
            <v>-11</v>
          </cell>
          <cell r="AX273">
            <v>-16</v>
          </cell>
          <cell r="AY273">
            <v>0.53187678557731033</v>
          </cell>
          <cell r="AZ273">
            <v>0.53187678557731033</v>
          </cell>
          <cell r="BG273">
            <v>1.4342515417902031</v>
          </cell>
          <cell r="BJ273">
            <v>-4.9173083389555984E-3</v>
          </cell>
          <cell r="CF273">
            <v>0.98809937841962647</v>
          </cell>
          <cell r="CV273">
            <v>32.791666666666664</v>
          </cell>
          <cell r="DA273">
            <v>7.9616666666666669</v>
          </cell>
          <cell r="ER273">
            <v>528.18192592592595</v>
          </cell>
        </row>
        <row r="274">
          <cell r="A274">
            <v>453064</v>
          </cell>
          <cell r="C274" t="str">
            <v>Tulowitzki, Troy</v>
          </cell>
          <cell r="AF274">
            <v>0.27729192089567273</v>
          </cell>
          <cell r="AN274">
            <v>490.39555555555546</v>
          </cell>
          <cell r="AP274">
            <v>0.55899409364513253</v>
          </cell>
          <cell r="AV274" t="str">
            <v>SS</v>
          </cell>
          <cell r="AW274">
            <v>-11</v>
          </cell>
          <cell r="AX274">
            <v>10.935791900441554</v>
          </cell>
          <cell r="AY274">
            <v>-7</v>
          </cell>
          <cell r="AZ274">
            <v>10.935791900441554</v>
          </cell>
          <cell r="BG274">
            <v>1.5296852371503693</v>
          </cell>
          <cell r="BJ274">
            <v>3.3514123317786651E-3</v>
          </cell>
          <cell r="CF274">
            <v>0.99227884150607393</v>
          </cell>
          <cell r="CV274">
            <v>31.708333333333332</v>
          </cell>
          <cell r="DA274">
            <v>8.1050000000000004</v>
          </cell>
          <cell r="ER274">
            <v>490.39555555555546</v>
          </cell>
        </row>
        <row r="275">
          <cell r="A275">
            <v>453068</v>
          </cell>
          <cell r="C275" t="str">
            <v>Costanzo, Mike</v>
          </cell>
          <cell r="AF275">
            <v>0.21332958261470752</v>
          </cell>
          <cell r="AN275">
            <v>93.89383111111114</v>
          </cell>
          <cell r="AP275">
            <v>7.9568740316524056E-2</v>
          </cell>
          <cell r="AV275" t="str">
            <v>1B</v>
          </cell>
          <cell r="AW275">
            <v>-15.210199028516433</v>
          </cell>
          <cell r="AX275">
            <v>-20.818916666666674</v>
          </cell>
          <cell r="AY275">
            <v>-17.95774219117331</v>
          </cell>
          <cell r="AZ275">
            <v>-15.210199028516433</v>
          </cell>
          <cell r="BG275">
            <v>1.1677421828442784</v>
          </cell>
          <cell r="BJ275">
            <v>-1.6983327031833997E-2</v>
          </cell>
          <cell r="CF275">
            <v>0</v>
          </cell>
          <cell r="CV275">
            <v>32.791666666666664</v>
          </cell>
          <cell r="DA275">
            <v>3.5000000000000003E-2</v>
          </cell>
          <cell r="ER275">
            <v>234.73457777777784</v>
          </cell>
        </row>
        <row r="276">
          <cell r="A276">
            <v>453203</v>
          </cell>
          <cell r="C276" t="str">
            <v>Robinson, Shane</v>
          </cell>
          <cell r="AF276">
            <v>0.22422586800734548</v>
          </cell>
          <cell r="AN276">
            <v>111.00527407407408</v>
          </cell>
          <cell r="AP276">
            <v>0.29116673657859699</v>
          </cell>
          <cell r="AV276" t="str">
            <v>LF</v>
          </cell>
          <cell r="AW276">
            <v>-11</v>
          </cell>
          <cell r="AX276">
            <v>-16</v>
          </cell>
          <cell r="AY276">
            <v>3.2319494094458596</v>
          </cell>
          <cell r="AZ276">
            <v>3.2319494094458596</v>
          </cell>
          <cell r="BG276">
            <v>1.159309471499316</v>
          </cell>
          <cell r="BJ276">
            <v>2.4530719061154165E-3</v>
          </cell>
          <cell r="CF276">
            <v>0.62958999066806953</v>
          </cell>
          <cell r="CV276">
            <v>31.708333333333332</v>
          </cell>
          <cell r="DA276">
            <v>1.2416666666666667</v>
          </cell>
          <cell r="ER276">
            <v>277.51318518518519</v>
          </cell>
        </row>
        <row r="277">
          <cell r="A277">
            <v>453211</v>
          </cell>
          <cell r="C277" t="str">
            <v>Stubbs, Drew</v>
          </cell>
          <cell r="AF277">
            <v>0.24639510538718204</v>
          </cell>
          <cell r="AN277">
            <v>192.19824247494017</v>
          </cell>
          <cell r="AP277">
            <v>0.38570186049192512</v>
          </cell>
          <cell r="AV277" t="str">
            <v>CF</v>
          </cell>
          <cell r="AW277">
            <v>-11</v>
          </cell>
          <cell r="AX277">
            <v>-16</v>
          </cell>
          <cell r="AY277">
            <v>-5.9269327273181673</v>
          </cell>
          <cell r="AZ277">
            <v>-5.9269327273181673</v>
          </cell>
          <cell r="BG277">
            <v>1.4635580124355538</v>
          </cell>
          <cell r="BJ277">
            <v>1.3751958141725239E-2</v>
          </cell>
          <cell r="CF277">
            <v>0.69098494027247925</v>
          </cell>
          <cell r="CV277">
            <v>31.708333333333332</v>
          </cell>
          <cell r="DA277">
            <v>5.1833333333333336</v>
          </cell>
          <cell r="ER277">
            <v>367.53671111111112</v>
          </cell>
        </row>
        <row r="278">
          <cell r="A278">
            <v>453228</v>
          </cell>
          <cell r="C278" t="str">
            <v>Donald, Jason</v>
          </cell>
          <cell r="AF278">
            <v>0.20171078993181124</v>
          </cell>
          <cell r="AN278">
            <v>104.11363555555556</v>
          </cell>
          <cell r="AP278">
            <v>9.5751900216000219E-2</v>
          </cell>
          <cell r="AV278" t="str">
            <v>2B</v>
          </cell>
          <cell r="AW278">
            <v>-12.551745030008249</v>
          </cell>
          <cell r="AX278">
            <v>-6.3552851048047359</v>
          </cell>
          <cell r="AY278">
            <v>-11.681770859274454</v>
          </cell>
          <cell r="AZ278">
            <v>-6.3552851048047359</v>
          </cell>
          <cell r="BG278">
            <v>1.2513422367255977</v>
          </cell>
          <cell r="BJ278">
            <v>-4.924291631661709E-3</v>
          </cell>
          <cell r="CF278">
            <v>0</v>
          </cell>
          <cell r="CV278">
            <v>31.791666666666668</v>
          </cell>
          <cell r="DA278">
            <v>1.0049999999999999</v>
          </cell>
          <cell r="ER278">
            <v>260.2840888888889</v>
          </cell>
        </row>
        <row r="279">
          <cell r="A279">
            <v>453236</v>
          </cell>
          <cell r="C279" t="str">
            <v>Hamilton, Mark</v>
          </cell>
          <cell r="AF279">
            <v>0.23063709902103624</v>
          </cell>
          <cell r="AN279">
            <v>118.63708444444444</v>
          </cell>
          <cell r="AP279">
            <v>0.11753634302570559</v>
          </cell>
          <cell r="AV279" t="str">
            <v>1B</v>
          </cell>
          <cell r="AW279">
            <v>-11.766667406201719</v>
          </cell>
          <cell r="AX279">
            <v>-19.334450000000004</v>
          </cell>
          <cell r="AY279">
            <v>-15.509763522730834</v>
          </cell>
          <cell r="AZ279">
            <v>-11.766667406201719</v>
          </cell>
          <cell r="BG279">
            <v>1.3553132221677182</v>
          </cell>
          <cell r="BJ279">
            <v>-7.215411258745418E-3</v>
          </cell>
          <cell r="CF279">
            <v>0</v>
          </cell>
          <cell r="CV279">
            <v>31.958333333333332</v>
          </cell>
          <cell r="DA279">
            <v>0</v>
          </cell>
          <cell r="ER279">
            <v>296.5927111111111</v>
          </cell>
        </row>
        <row r="280">
          <cell r="A280">
            <v>453256</v>
          </cell>
          <cell r="C280" t="str">
            <v>Rodriguez, Eddy</v>
          </cell>
          <cell r="AF280">
            <v>0.17905050049755067</v>
          </cell>
          <cell r="AN280">
            <v>93.449007407407407</v>
          </cell>
          <cell r="AP280">
            <v>0.15890178043556169</v>
          </cell>
          <cell r="AV280" t="str">
            <v>C</v>
          </cell>
          <cell r="AW280">
            <v>-12.316385395938976</v>
          </cell>
          <cell r="AX280">
            <v>-17.497883333333338</v>
          </cell>
          <cell r="AY280">
            <v>-13.511766639029743</v>
          </cell>
          <cell r="AZ280">
            <v>-0.2703867558534454</v>
          </cell>
          <cell r="BG280">
            <v>1.0156588572760876</v>
          </cell>
          <cell r="BJ280">
            <v>-5.6374410044666085E-3</v>
          </cell>
          <cell r="CF280">
            <v>0</v>
          </cell>
          <cell r="CV280">
            <v>30.541666666666668</v>
          </cell>
          <cell r="DA280">
            <v>1.1666666666666667E-2</v>
          </cell>
          <cell r="ER280">
            <v>233.62251851851852</v>
          </cell>
        </row>
        <row r="281">
          <cell r="A281">
            <v>453269</v>
          </cell>
          <cell r="C281" t="str">
            <v>Boesch, Brennan</v>
          </cell>
          <cell r="AF281">
            <v>0.23298577929836706</v>
          </cell>
          <cell r="AN281">
            <v>138.3217066666667</v>
          </cell>
          <cell r="AP281">
            <v>0.29924026598969006</v>
          </cell>
          <cell r="AV281" t="str">
            <v>RF</v>
          </cell>
          <cell r="AW281">
            <v>-11</v>
          </cell>
          <cell r="AX281">
            <v>-16</v>
          </cell>
          <cell r="AY281">
            <v>-15.937910030600616</v>
          </cell>
          <cell r="AZ281">
            <v>-15.937910030600616</v>
          </cell>
          <cell r="BG281">
            <v>1.5634604503651821</v>
          </cell>
          <cell r="BJ281">
            <v>-4.2138866564825628E-3</v>
          </cell>
          <cell r="CF281">
            <v>0.17636573363470096</v>
          </cell>
          <cell r="CV281">
            <v>31.208333333333332</v>
          </cell>
          <cell r="DA281">
            <v>2.855</v>
          </cell>
          <cell r="ER281">
            <v>345.80426666666671</v>
          </cell>
        </row>
        <row r="282">
          <cell r="A282">
            <v>453362</v>
          </cell>
          <cell r="C282" t="str">
            <v>Valaika, Chris</v>
          </cell>
          <cell r="AF282">
            <v>0.21753997556872856</v>
          </cell>
          <cell r="AN282">
            <v>155.34048000000004</v>
          </cell>
          <cell r="AP282">
            <v>0.2811745747910161</v>
          </cell>
          <cell r="AV282" t="str">
            <v>1B</v>
          </cell>
          <cell r="AW282">
            <v>-10.802378842888739</v>
          </cell>
          <cell r="AX282">
            <v>-6.726876174729493</v>
          </cell>
          <cell r="AY282">
            <v>-12.187346518051049</v>
          </cell>
          <cell r="AZ282">
            <v>-6.726876174729493</v>
          </cell>
          <cell r="BG282">
            <v>1.255047625455461</v>
          </cell>
          <cell r="BJ282">
            <v>6.5733484546899416E-3</v>
          </cell>
          <cell r="CF282">
            <v>0.13133695500788653</v>
          </cell>
          <cell r="CV282">
            <v>30.875</v>
          </cell>
          <cell r="DA282">
            <v>0.44666666666666666</v>
          </cell>
          <cell r="ER282">
            <v>388.35120000000006</v>
          </cell>
        </row>
        <row r="283">
          <cell r="A283">
            <v>453400</v>
          </cell>
          <cell r="C283" t="str">
            <v>Johnson, Chris</v>
          </cell>
          <cell r="AF283">
            <v>0.22765959208264014</v>
          </cell>
          <cell r="AN283">
            <v>182.59223703703708</v>
          </cell>
          <cell r="AP283">
            <v>0.49068226814116933</v>
          </cell>
          <cell r="AV283" t="str">
            <v>1B</v>
          </cell>
          <cell r="AW283">
            <v>-9.7427715237048442</v>
          </cell>
          <cell r="AX283">
            <v>-6.8592715435828548</v>
          </cell>
          <cell r="AY283">
            <v>-9.7185072683519849</v>
          </cell>
          <cell r="AZ283">
            <v>-6.8592715435828548</v>
          </cell>
          <cell r="BG283">
            <v>1.4760215202742191</v>
          </cell>
          <cell r="BJ283">
            <v>8.1583952403492515E-3</v>
          </cell>
          <cell r="CF283">
            <v>0.9919112411490898</v>
          </cell>
          <cell r="CV283">
            <v>31.708333333333332</v>
          </cell>
          <cell r="DA283">
            <v>4.9333333333333336</v>
          </cell>
          <cell r="ER283">
            <v>456.48059259259264</v>
          </cell>
        </row>
        <row r="284">
          <cell r="A284">
            <v>453454</v>
          </cell>
          <cell r="C284" t="str">
            <v>McCoy, Mike</v>
          </cell>
          <cell r="AF284">
            <v>0.20730914400887221</v>
          </cell>
          <cell r="AN284">
            <v>109.91070814814816</v>
          </cell>
          <cell r="AP284">
            <v>0.20263792565103611</v>
          </cell>
          <cell r="AV284" t="str">
            <v>SS</v>
          </cell>
          <cell r="AW284">
            <v>-13.645408333333332</v>
          </cell>
          <cell r="AX284">
            <v>-8.4697543135419373</v>
          </cell>
          <cell r="AY284">
            <v>-8.1730561984533523</v>
          </cell>
          <cell r="AZ284">
            <v>-8.1730561984533523</v>
          </cell>
          <cell r="BG284">
            <v>0.86014984491934188</v>
          </cell>
          <cell r="BJ284">
            <v>-1.6764232632248844E-2</v>
          </cell>
          <cell r="CF284">
            <v>0</v>
          </cell>
          <cell r="CV284">
            <v>35.208333333333336</v>
          </cell>
          <cell r="DA284">
            <v>0.6333333333333333</v>
          </cell>
          <cell r="ER284">
            <v>274.7767703703704</v>
          </cell>
        </row>
        <row r="285">
          <cell r="A285">
            <v>453527</v>
          </cell>
          <cell r="C285" t="str">
            <v>Kazmar, Sean</v>
          </cell>
          <cell r="AF285">
            <v>0.21943685293196002</v>
          </cell>
          <cell r="AN285">
            <v>161.73285925925927</v>
          </cell>
          <cell r="AP285">
            <v>0.30807444171072029</v>
          </cell>
          <cell r="AV285" t="str">
            <v>SS</v>
          </cell>
          <cell r="AW285">
            <v>-11.783214768151611</v>
          </cell>
          <cell r="AX285">
            <v>-4.8271749660832057</v>
          </cell>
          <cell r="AY285">
            <v>-12.635332135227177</v>
          </cell>
          <cell r="AZ285">
            <v>-4.8271749660832057</v>
          </cell>
          <cell r="BG285">
            <v>0.94735572135678092</v>
          </cell>
          <cell r="BJ285">
            <v>6.2584199617121312E-3</v>
          </cell>
          <cell r="CF285">
            <v>0</v>
          </cell>
          <cell r="CV285">
            <v>31.875</v>
          </cell>
          <cell r="DA285">
            <v>0</v>
          </cell>
          <cell r="ER285">
            <v>404.33214814814812</v>
          </cell>
        </row>
        <row r="286">
          <cell r="A286">
            <v>453539</v>
          </cell>
          <cell r="C286" t="str">
            <v>Fuld, Sam</v>
          </cell>
          <cell r="AF286">
            <v>0.2401469302434473</v>
          </cell>
          <cell r="AN286">
            <v>244.87831606612144</v>
          </cell>
          <cell r="AP286">
            <v>0.33868587220161445</v>
          </cell>
          <cell r="AV286" t="str">
            <v>LF</v>
          </cell>
          <cell r="AW286">
            <v>-11</v>
          </cell>
          <cell r="AX286">
            <v>-16</v>
          </cell>
          <cell r="AY286">
            <v>6.5283733031335274</v>
          </cell>
          <cell r="AZ286">
            <v>6.5283733031335274</v>
          </cell>
          <cell r="BG286">
            <v>1.0320682150303919</v>
          </cell>
          <cell r="BJ286">
            <v>-1.0219452080388823E-2</v>
          </cell>
          <cell r="CF286">
            <v>0.98076053376354244</v>
          </cell>
          <cell r="CV286">
            <v>34.625</v>
          </cell>
          <cell r="DA286">
            <v>2.5583333333333331</v>
          </cell>
          <cell r="ER286">
            <v>313.06480000000005</v>
          </cell>
        </row>
        <row r="287">
          <cell r="A287">
            <v>453568</v>
          </cell>
          <cell r="C287" t="str">
            <v>Blackmon, Charlie</v>
          </cell>
          <cell r="AF287">
            <v>0.28284156126210069</v>
          </cell>
          <cell r="AN287">
            <v>611.19081481481476</v>
          </cell>
          <cell r="AP287">
            <v>0.65024663393143245</v>
          </cell>
          <cell r="AV287" t="str">
            <v>CF</v>
          </cell>
          <cell r="AW287">
            <v>-11</v>
          </cell>
          <cell r="AX287">
            <v>-16</v>
          </cell>
          <cell r="AY287">
            <v>-4.1489723648324732</v>
          </cell>
          <cell r="AZ287">
            <v>-4.1489723648324732</v>
          </cell>
          <cell r="BG287">
            <v>1.5525816313082328</v>
          </cell>
          <cell r="BJ287">
            <v>-1.0941024958562371E-2</v>
          </cell>
          <cell r="CF287">
            <v>0.97633291100737041</v>
          </cell>
          <cell r="CV287">
            <v>29.958333333333332</v>
          </cell>
          <cell r="DA287">
            <v>3.8183333333333334</v>
          </cell>
          <cell r="ER287">
            <v>611.19081481481476</v>
          </cell>
        </row>
        <row r="288">
          <cell r="A288">
            <v>453857</v>
          </cell>
          <cell r="C288" t="str">
            <v>Peterson, Brock</v>
          </cell>
          <cell r="AF288">
            <v>0.22709003299301758</v>
          </cell>
          <cell r="AN288">
            <v>159.68405333333334</v>
          </cell>
          <cell r="AP288">
            <v>0.28341343083069315</v>
          </cell>
          <cell r="AV288" t="str">
            <v>1B</v>
          </cell>
          <cell r="AW288">
            <v>-12.376770771131595</v>
          </cell>
          <cell r="AX288">
            <v>-20.436055954127152</v>
          </cell>
          <cell r="AY288">
            <v>-15.824320122714925</v>
          </cell>
          <cell r="AZ288">
            <v>-12.376770771131595</v>
          </cell>
          <cell r="BG288">
            <v>1.0083306280698547</v>
          </cell>
          <cell r="BJ288">
            <v>2.9016718836605733E-3</v>
          </cell>
          <cell r="CF288">
            <v>0</v>
          </cell>
          <cell r="CV288">
            <v>32.625</v>
          </cell>
          <cell r="DA288">
            <v>4.6666666666666669E-2</v>
          </cell>
          <cell r="ER288">
            <v>399.21013333333332</v>
          </cell>
        </row>
        <row r="289">
          <cell r="A289">
            <v>453895</v>
          </cell>
          <cell r="C289" t="str">
            <v>Ryan, Brendan</v>
          </cell>
          <cell r="AF289">
            <v>0.18827696326045287</v>
          </cell>
          <cell r="AN289">
            <v>118.9931851851852</v>
          </cell>
          <cell r="AP289">
            <v>0.27297824854963126</v>
          </cell>
          <cell r="AV289" t="str">
            <v>SS</v>
          </cell>
          <cell r="AW289">
            <v>-10.968737753979587</v>
          </cell>
          <cell r="AX289">
            <v>1.2329102136242867</v>
          </cell>
          <cell r="AY289">
            <v>-9.7433952736177396</v>
          </cell>
          <cell r="AZ289">
            <v>1.2329102136242867</v>
          </cell>
          <cell r="BG289">
            <v>1.3005404085143013</v>
          </cell>
          <cell r="BJ289">
            <v>6.4302928034739113E-3</v>
          </cell>
          <cell r="CF289">
            <v>0.40575551416160427</v>
          </cell>
          <cell r="CV289">
            <v>34.291666666666664</v>
          </cell>
          <cell r="DA289">
            <v>4.8099999999999996</v>
          </cell>
          <cell r="ER289">
            <v>297.48296296296297</v>
          </cell>
        </row>
        <row r="290">
          <cell r="A290">
            <v>453923</v>
          </cell>
          <cell r="C290" t="str">
            <v>Blanco, Gregor</v>
          </cell>
          <cell r="AF290">
            <v>0.24978255453856488</v>
          </cell>
          <cell r="AN290">
            <v>222.40630861176984</v>
          </cell>
          <cell r="AP290">
            <v>0.49016993336061743</v>
          </cell>
          <cell r="AV290" t="str">
            <v>LF</v>
          </cell>
          <cell r="AW290">
            <v>-11</v>
          </cell>
          <cell r="AX290">
            <v>-16</v>
          </cell>
          <cell r="AY290">
            <v>-5.4286189197671169</v>
          </cell>
          <cell r="AZ290">
            <v>-5.4286189197671169</v>
          </cell>
          <cell r="BG290">
            <v>0.74028391332636723</v>
          </cell>
          <cell r="BJ290">
            <v>7.4455834613311005E-3</v>
          </cell>
          <cell r="CF290">
            <v>1.0000000000000002</v>
          </cell>
          <cell r="CV290">
            <v>32.541666666666664</v>
          </cell>
          <cell r="DA290">
            <v>4.7983333333333329</v>
          </cell>
          <cell r="ER290">
            <v>371.13540740740746</v>
          </cell>
        </row>
        <row r="291">
          <cell r="A291">
            <v>453943</v>
          </cell>
          <cell r="C291" t="str">
            <v>Frazier, Todd</v>
          </cell>
          <cell r="AF291">
            <v>0.27696619301729075</v>
          </cell>
          <cell r="AN291">
            <v>602.50162962962963</v>
          </cell>
          <cell r="AP291">
            <v>0.67430283828026449</v>
          </cell>
          <cell r="AV291" t="str">
            <v>3B</v>
          </cell>
          <cell r="AW291">
            <v>-11.482784313120431</v>
          </cell>
          <cell r="AX291">
            <v>1.3559432803519413</v>
          </cell>
          <cell r="AY291">
            <v>-11.474058377110143</v>
          </cell>
          <cell r="AZ291">
            <v>1.3559432803519413</v>
          </cell>
          <cell r="BG291">
            <v>1.3544465481189114</v>
          </cell>
          <cell r="BJ291">
            <v>-1.4411162631096618E-2</v>
          </cell>
          <cell r="CF291">
            <v>1.0000000000000002</v>
          </cell>
          <cell r="CV291">
            <v>30.375</v>
          </cell>
          <cell r="DA291">
            <v>5.0049999999999999</v>
          </cell>
          <cell r="ER291">
            <v>602.50162962962963</v>
          </cell>
        </row>
        <row r="292">
          <cell r="A292">
            <v>454560</v>
          </cell>
          <cell r="C292" t="str">
            <v>Ellis, A.J.</v>
          </cell>
          <cell r="AF292">
            <v>0.24485454373876867</v>
          </cell>
          <cell r="AN292">
            <v>239.04177904079532</v>
          </cell>
          <cell r="AP292">
            <v>0.36851023469769839</v>
          </cell>
          <cell r="AV292" t="str">
            <v>C</v>
          </cell>
          <cell r="AW292">
            <v>-15.715434403228723</v>
          </cell>
          <cell r="AX292">
            <v>-26.550283333333354</v>
          </cell>
          <cell r="AY292">
            <v>-21.830038926527187</v>
          </cell>
          <cell r="AZ292">
            <v>6.6456623967051698</v>
          </cell>
          <cell r="BG292">
            <v>1.1251102618076478</v>
          </cell>
          <cell r="BJ292">
            <v>-2.9892356901605806E-2</v>
          </cell>
          <cell r="CF292">
            <v>0.9928348931527905</v>
          </cell>
          <cell r="CV292">
            <v>35.208333333333336</v>
          </cell>
          <cell r="DA292">
            <v>3.1966666666666668</v>
          </cell>
          <cell r="ER292">
            <v>274.26121481481488</v>
          </cell>
        </row>
        <row r="293">
          <cell r="A293">
            <v>454975</v>
          </cell>
          <cell r="C293" t="str">
            <v>Iribarren, Hernan</v>
          </cell>
          <cell r="AF293">
            <v>0.2166721676958365</v>
          </cell>
          <cell r="AN293">
            <v>177.22441481481485</v>
          </cell>
          <cell r="AP293">
            <v>0.32911371032563541</v>
          </cell>
          <cell r="AV293" t="str">
            <v>CF</v>
          </cell>
          <cell r="AW293">
            <v>-11.109219492435484</v>
          </cell>
          <cell r="AX293">
            <v>-7.3198399870928181</v>
          </cell>
          <cell r="AY293">
            <v>-11.984968915533297</v>
          </cell>
          <cell r="AZ293">
            <v>-7.3198399870928181</v>
          </cell>
          <cell r="BG293">
            <v>0.89377081071398878</v>
          </cell>
          <cell r="BJ293">
            <v>4.6153165727143321E-3</v>
          </cell>
          <cell r="CF293">
            <v>3.7007434154171886E-16</v>
          </cell>
          <cell r="CV293">
            <v>32.041666666666664</v>
          </cell>
          <cell r="DA293">
            <v>0</v>
          </cell>
          <cell r="ER293">
            <v>443.06103703703712</v>
          </cell>
        </row>
        <row r="294">
          <cell r="A294">
            <v>454977</v>
          </cell>
          <cell r="C294" t="str">
            <v>Lisson, Mario</v>
          </cell>
          <cell r="AF294">
            <v>0.22673006910834184</v>
          </cell>
          <cell r="AN294">
            <v>131.61888000000002</v>
          </cell>
          <cell r="AP294">
            <v>0.21683380750582237</v>
          </cell>
          <cell r="AV294" t="str">
            <v>3B</v>
          </cell>
          <cell r="AW294">
            <v>-11.994497563216946</v>
          </cell>
          <cell r="AX294">
            <v>-3.6756751116416551</v>
          </cell>
          <cell r="AY294">
            <v>-11.746697064350347</v>
          </cell>
          <cell r="AZ294">
            <v>-3.6756751116416551</v>
          </cell>
          <cell r="BG294">
            <v>0.84605488629849823</v>
          </cell>
          <cell r="BJ294">
            <v>5.0407472083528106E-3</v>
          </cell>
          <cell r="CF294">
            <v>0</v>
          </cell>
          <cell r="CV294">
            <v>32.125</v>
          </cell>
          <cell r="DA294">
            <v>0</v>
          </cell>
          <cell r="ER294">
            <v>329.04720000000003</v>
          </cell>
        </row>
        <row r="295">
          <cell r="A295">
            <v>454998</v>
          </cell>
          <cell r="C295" t="str">
            <v>Carson, Matt</v>
          </cell>
          <cell r="AF295">
            <v>0.22130734931018825</v>
          </cell>
          <cell r="AN295">
            <v>116.33014518518517</v>
          </cell>
          <cell r="AP295">
            <v>0.18644342740770928</v>
          </cell>
          <cell r="AV295" t="str">
            <v>RF</v>
          </cell>
          <cell r="AW295">
            <v>-11</v>
          </cell>
          <cell r="AX295">
            <v>-16</v>
          </cell>
          <cell r="AY295">
            <v>-10.378113373431489</v>
          </cell>
          <cell r="AZ295">
            <v>-10.378113373431489</v>
          </cell>
          <cell r="BG295">
            <v>1.2679697561974947</v>
          </cell>
          <cell r="BJ295">
            <v>-1.1073332535677514E-2</v>
          </cell>
          <cell r="CF295">
            <v>4.1477207855855625E-3</v>
          </cell>
          <cell r="CV295">
            <v>34.958333333333336</v>
          </cell>
          <cell r="DA295">
            <v>0.31166666666666665</v>
          </cell>
          <cell r="ER295">
            <v>290.82536296296291</v>
          </cell>
        </row>
        <row r="296">
          <cell r="A296">
            <v>455077</v>
          </cell>
          <cell r="C296" t="str">
            <v>Carp, Mike</v>
          </cell>
          <cell r="AF296">
            <v>0.25120849860469768</v>
          </cell>
          <cell r="AN296">
            <v>116.89922351820549</v>
          </cell>
          <cell r="AP296">
            <v>0.11664087134166524</v>
          </cell>
          <cell r="AV296" t="str">
            <v>1B</v>
          </cell>
          <cell r="AW296">
            <v>-11.125299694312908</v>
          </cell>
          <cell r="AX296">
            <v>-11.104559928557757</v>
          </cell>
          <cell r="AY296">
            <v>-10.234763635871364</v>
          </cell>
          <cell r="AZ296">
            <v>-10.234763635871364</v>
          </cell>
          <cell r="BG296">
            <v>0.57550064759144981</v>
          </cell>
          <cell r="BJ296">
            <v>-3.3459679343698881E-2</v>
          </cell>
          <cell r="CF296">
            <v>0.81174748850313616</v>
          </cell>
          <cell r="CV296">
            <v>30.041666666666668</v>
          </cell>
          <cell r="DA296">
            <v>1.6666666666666667</v>
          </cell>
          <cell r="ER296">
            <v>242.26642962962964</v>
          </cell>
        </row>
        <row r="297">
          <cell r="A297">
            <v>455104</v>
          </cell>
          <cell r="C297" t="str">
            <v>Iannetta, Chris</v>
          </cell>
          <cell r="AF297">
            <v>0.25334843032867516</v>
          </cell>
          <cell r="AN297">
            <v>293.90747015241419</v>
          </cell>
          <cell r="AP297">
            <v>0.46630471004190893</v>
          </cell>
          <cell r="AV297" t="str">
            <v>C</v>
          </cell>
          <cell r="AW297">
            <v>-10.900146325407608</v>
          </cell>
          <cell r="AX297">
            <v>-10.900146325407608</v>
          </cell>
          <cell r="AY297">
            <v>-10.900146325407608</v>
          </cell>
          <cell r="AZ297">
            <v>0.1612540839351837</v>
          </cell>
          <cell r="BG297">
            <v>1.0974857805537912</v>
          </cell>
          <cell r="BJ297">
            <v>-4.4640692397777477E-4</v>
          </cell>
          <cell r="CF297">
            <v>1.0000000000000002</v>
          </cell>
          <cell r="CV297">
            <v>33.208333333333336</v>
          </cell>
          <cell r="DA297">
            <v>5.4666666666666668</v>
          </cell>
          <cell r="ER297">
            <v>353.78874074074071</v>
          </cell>
        </row>
        <row r="298">
          <cell r="A298">
            <v>455117</v>
          </cell>
          <cell r="C298" t="str">
            <v>Maldonado, Martin</v>
          </cell>
          <cell r="AF298">
            <v>0.23306868570112865</v>
          </cell>
          <cell r="AN298">
            <v>259.43407407407409</v>
          </cell>
          <cell r="AP298">
            <v>0.29091021165856501</v>
          </cell>
          <cell r="AV298" t="str">
            <v>C</v>
          </cell>
          <cell r="AW298">
            <v>-11.135946900529243</v>
          </cell>
          <cell r="AX298">
            <v>-11.135946900529243</v>
          </cell>
          <cell r="AY298">
            <v>-11.135946900529243</v>
          </cell>
          <cell r="AZ298">
            <v>21.015866229490367</v>
          </cell>
          <cell r="BG298">
            <v>0.68259131556573727</v>
          </cell>
          <cell r="BJ298">
            <v>-8.2490484341325443E-3</v>
          </cell>
          <cell r="CF298">
            <v>1.0000000000000002</v>
          </cell>
          <cell r="CV298">
            <v>29.875</v>
          </cell>
          <cell r="DA298">
            <v>1.635</v>
          </cell>
          <cell r="ER298">
            <v>259.43407407407409</v>
          </cell>
        </row>
        <row r="299">
          <cell r="A299">
            <v>455126</v>
          </cell>
          <cell r="C299" t="str">
            <v>Nelson, Chris</v>
          </cell>
          <cell r="AF299">
            <v>0.21595981351961352</v>
          </cell>
          <cell r="AN299">
            <v>146.92849777777778</v>
          </cell>
          <cell r="AP299">
            <v>0.30408048872157939</v>
          </cell>
          <cell r="AV299" t="str">
            <v>3B</v>
          </cell>
          <cell r="AW299">
            <v>-10.949751284350791</v>
          </cell>
          <cell r="AX299">
            <v>-5.348328251013422</v>
          </cell>
          <cell r="AY299">
            <v>-10.860371367194773</v>
          </cell>
          <cell r="AZ299">
            <v>-5.348328251013422</v>
          </cell>
          <cell r="BG299">
            <v>0.70187511628297394</v>
          </cell>
          <cell r="BJ299">
            <v>-1.899469665508308E-2</v>
          </cell>
          <cell r="CF299">
            <v>0.10786005777920364</v>
          </cell>
          <cell r="CV299">
            <v>30.791666666666668</v>
          </cell>
          <cell r="DA299">
            <v>1.5016666666666667</v>
          </cell>
          <cell r="ER299">
            <v>367.32124444444446</v>
          </cell>
        </row>
        <row r="300">
          <cell r="A300">
            <v>455139</v>
          </cell>
          <cell r="C300" t="str">
            <v>Chirinos, Robinson</v>
          </cell>
          <cell r="AF300">
            <v>0.25408065057747431</v>
          </cell>
          <cell r="AN300">
            <v>269.99111302665801</v>
          </cell>
          <cell r="AP300">
            <v>0.35102509293297612</v>
          </cell>
          <cell r="AV300" t="str">
            <v>C</v>
          </cell>
          <cell r="AW300">
            <v>-11.013338796577283</v>
          </cell>
          <cell r="AX300">
            <v>-9.2464527783757333</v>
          </cell>
          <cell r="AY300">
            <v>-11.013338796577283</v>
          </cell>
          <cell r="AZ300">
            <v>3.8286703746328872</v>
          </cell>
          <cell r="BG300">
            <v>0.55984777103017425</v>
          </cell>
          <cell r="BJ300">
            <v>-1.1457968605631403E-2</v>
          </cell>
          <cell r="CF300">
            <v>0.89028144007374987</v>
          </cell>
          <cell r="CV300">
            <v>32.041666666666664</v>
          </cell>
          <cell r="DA300">
            <v>1.3833333333333333</v>
          </cell>
          <cell r="ER300">
            <v>282.98085925925926</v>
          </cell>
        </row>
        <row r="301">
          <cell r="A301">
            <v>455369</v>
          </cell>
          <cell r="C301" t="str">
            <v>Pena, Ramiro</v>
          </cell>
          <cell r="AF301">
            <v>0.22447624886329748</v>
          </cell>
          <cell r="AN301">
            <v>177.17712592592591</v>
          </cell>
          <cell r="AP301">
            <v>0.34041420983748061</v>
          </cell>
          <cell r="AV301" t="str">
            <v>2B</v>
          </cell>
          <cell r="AW301">
            <v>-11</v>
          </cell>
          <cell r="AX301">
            <v>-0.17430193865491106</v>
          </cell>
          <cell r="AY301">
            <v>-7</v>
          </cell>
          <cell r="AZ301">
            <v>-0.17430193865491106</v>
          </cell>
          <cell r="BG301">
            <v>0.9316424189603163</v>
          </cell>
          <cell r="BJ301">
            <v>2.006811473838804E-2</v>
          </cell>
          <cell r="CF301">
            <v>0.27565512109030688</v>
          </cell>
          <cell r="CV301">
            <v>30.958333333333332</v>
          </cell>
          <cell r="DA301">
            <v>1.1683333333333332</v>
          </cell>
          <cell r="ER301">
            <v>442.94281481481477</v>
          </cell>
        </row>
        <row r="302">
          <cell r="A302">
            <v>455371</v>
          </cell>
          <cell r="C302" t="str">
            <v>Ciriaco, Audy</v>
          </cell>
          <cell r="AF302">
            <v>0.22101086563679809</v>
          </cell>
          <cell r="AN302">
            <v>139.85668740740741</v>
          </cell>
          <cell r="AP302">
            <v>0.2225653212098887</v>
          </cell>
          <cell r="AV302" t="str">
            <v>3B</v>
          </cell>
          <cell r="AW302">
            <v>-13.830724754593897</v>
          </cell>
          <cell r="AX302">
            <v>-5.6117528491870248</v>
          </cell>
          <cell r="AY302">
            <v>-11.832093129815785</v>
          </cell>
          <cell r="AZ302">
            <v>-5.6117528491870248</v>
          </cell>
          <cell r="BG302">
            <v>0.91539854045305513</v>
          </cell>
          <cell r="BJ302">
            <v>-1.2912874218151541E-3</v>
          </cell>
          <cell r="CF302">
            <v>0</v>
          </cell>
          <cell r="CV302">
            <v>29.041666666666668</v>
          </cell>
          <cell r="DA302">
            <v>0</v>
          </cell>
          <cell r="ER302">
            <v>349.64171851851853</v>
          </cell>
        </row>
        <row r="303">
          <cell r="A303">
            <v>455378</v>
          </cell>
          <cell r="C303" t="str">
            <v>Solis, Ali</v>
          </cell>
          <cell r="AF303">
            <v>0.16482977124009379</v>
          </cell>
          <cell r="AN303">
            <v>109.25706666666667</v>
          </cell>
          <cell r="AP303">
            <v>0.20516993578531106</v>
          </cell>
          <cell r="AV303" t="str">
            <v>C</v>
          </cell>
          <cell r="AW303">
            <v>-11.382987312274238</v>
          </cell>
          <cell r="AX303">
            <v>-16.219450000000002</v>
          </cell>
          <cell r="AY303">
            <v>-11.282544194143421</v>
          </cell>
          <cell r="AZ303">
            <v>9.5757257678396375</v>
          </cell>
          <cell r="BG303">
            <v>0.50299250012514796</v>
          </cell>
          <cell r="BJ303">
            <v>-1.7417708863875621E-2</v>
          </cell>
          <cell r="CF303">
            <v>0</v>
          </cell>
          <cell r="CV303">
            <v>28.791666666666668</v>
          </cell>
          <cell r="DA303">
            <v>1.8333333333333333E-2</v>
          </cell>
          <cell r="ER303">
            <v>273.14266666666668</v>
          </cell>
        </row>
        <row r="304">
          <cell r="A304">
            <v>455755</v>
          </cell>
          <cell r="C304" t="str">
            <v>Stewart, Chris</v>
          </cell>
          <cell r="AF304">
            <v>0.21160034955006185</v>
          </cell>
          <cell r="AN304">
            <v>77.689031111111134</v>
          </cell>
          <cell r="AP304">
            <v>0.26995216362985797</v>
          </cell>
          <cell r="AV304" t="str">
            <v>C</v>
          </cell>
          <cell r="AW304">
            <v>-10.884411572688709</v>
          </cell>
          <cell r="AX304">
            <v>-10.884411572688709</v>
          </cell>
          <cell r="AY304">
            <v>-10.884411572688709</v>
          </cell>
          <cell r="AZ304">
            <v>8.0315869614978368</v>
          </cell>
          <cell r="BG304">
            <v>1.4413625380624382</v>
          </cell>
          <cell r="BJ304">
            <v>3.2569722809949075E-2</v>
          </cell>
          <cell r="CF304">
            <v>0.90499175132231935</v>
          </cell>
          <cell r="CV304">
            <v>34.375</v>
          </cell>
          <cell r="DA304">
            <v>1.9283333333333332</v>
          </cell>
          <cell r="ER304">
            <v>194.22257777777781</v>
          </cell>
        </row>
        <row r="305">
          <cell r="A305">
            <v>455759</v>
          </cell>
          <cell r="C305" t="str">
            <v>Young, Chris</v>
          </cell>
          <cell r="AF305">
            <v>0.264470844574477</v>
          </cell>
          <cell r="AN305">
            <v>259.69796146989853</v>
          </cell>
          <cell r="AP305">
            <v>0.42198454241330507</v>
          </cell>
          <cell r="AV305" t="str">
            <v>LF</v>
          </cell>
          <cell r="AW305">
            <v>-11</v>
          </cell>
          <cell r="AX305">
            <v>-16</v>
          </cell>
          <cell r="AY305">
            <v>-8.8493953676641119</v>
          </cell>
          <cell r="AZ305">
            <v>-8.8493953676641119</v>
          </cell>
          <cell r="BG305">
            <v>1.0798449960524321</v>
          </cell>
          <cell r="BJ305">
            <v>7.2953505454857919E-3</v>
          </cell>
          <cell r="CF305">
            <v>0.95934859059171096</v>
          </cell>
          <cell r="CV305">
            <v>32.791666666666664</v>
          </cell>
          <cell r="DA305">
            <v>7.915</v>
          </cell>
          <cell r="ER305">
            <v>340.50160000000005</v>
          </cell>
        </row>
        <row r="306">
          <cell r="A306">
            <v>455976</v>
          </cell>
          <cell r="C306" t="str">
            <v>Markakis, Nick</v>
          </cell>
          <cell r="AF306">
            <v>0.25393546443879783</v>
          </cell>
          <cell r="AN306">
            <v>360.78686032739841</v>
          </cell>
          <cell r="AP306">
            <v>0.69167494597485657</v>
          </cell>
          <cell r="AV306" t="str">
            <v>RF</v>
          </cell>
          <cell r="AW306">
            <v>-11.400415724006772</v>
          </cell>
          <cell r="AX306">
            <v>-11.400415724006772</v>
          </cell>
          <cell r="AY306">
            <v>-7.7768883429199178</v>
          </cell>
          <cell r="AZ306">
            <v>-7.7768883429199178</v>
          </cell>
          <cell r="BG306">
            <v>1.1754894359059531</v>
          </cell>
          <cell r="BJ306">
            <v>1.2823125248289713E-2</v>
          </cell>
          <cell r="CF306">
            <v>1.0000000000000002</v>
          </cell>
          <cell r="CV306">
            <v>32.625</v>
          </cell>
          <cell r="DA306">
            <v>11.02</v>
          </cell>
          <cell r="ER306">
            <v>596.64770370370366</v>
          </cell>
        </row>
        <row r="307">
          <cell r="A307">
            <v>456030</v>
          </cell>
          <cell r="C307" t="str">
            <v>Pedroia, Dustin</v>
          </cell>
          <cell r="AF307">
            <v>0.27083575728774129</v>
          </cell>
          <cell r="AN307">
            <v>558.36444444444442</v>
          </cell>
          <cell r="AP307">
            <v>0.62973329157588442</v>
          </cell>
          <cell r="AV307" t="str">
            <v>2B</v>
          </cell>
          <cell r="AW307">
            <v>-11</v>
          </cell>
          <cell r="AX307">
            <v>10.415872539062176</v>
          </cell>
          <cell r="AY307">
            <v>-7</v>
          </cell>
          <cell r="AZ307">
            <v>10.415872539062176</v>
          </cell>
          <cell r="BG307">
            <v>1.2845337119741878</v>
          </cell>
          <cell r="BJ307">
            <v>5.2784673756259221E-3</v>
          </cell>
          <cell r="CF307">
            <v>1.0000000000000002</v>
          </cell>
          <cell r="CV307">
            <v>32.875</v>
          </cell>
          <cell r="DA307">
            <v>9.9933333333333341</v>
          </cell>
          <cell r="ER307">
            <v>558.36444444444442</v>
          </cell>
        </row>
        <row r="308">
          <cell r="A308">
            <v>456065</v>
          </cell>
          <cell r="C308" t="str">
            <v>Martinez, Jose</v>
          </cell>
          <cell r="AF308">
            <v>0.22287584387746073</v>
          </cell>
          <cell r="AN308">
            <v>157.95546074074079</v>
          </cell>
          <cell r="AP308">
            <v>0.26108350203212172</v>
          </cell>
          <cell r="AV308" t="str">
            <v>3B</v>
          </cell>
          <cell r="AW308">
            <v>-12.026613679834282</v>
          </cell>
          <cell r="AX308">
            <v>-4.7672940489788829</v>
          </cell>
          <cell r="AY308">
            <v>-13.384960733743341</v>
          </cell>
          <cell r="AZ308">
            <v>-4.7672940489788829</v>
          </cell>
          <cell r="BG308">
            <v>0.69992911075277631</v>
          </cell>
          <cell r="BJ308">
            <v>-1.4780267635410297E-2</v>
          </cell>
          <cell r="CF308">
            <v>0</v>
          </cell>
          <cell r="CV308">
            <v>30.458333333333332</v>
          </cell>
          <cell r="DA308">
            <v>0</v>
          </cell>
          <cell r="ER308">
            <v>394.88865185185193</v>
          </cell>
        </row>
        <row r="309">
          <cell r="A309">
            <v>456078</v>
          </cell>
          <cell r="C309" t="str">
            <v>Castillo, Welington</v>
          </cell>
          <cell r="AF309">
            <v>0.25574124836215767</v>
          </cell>
          <cell r="AN309">
            <v>413.93422222222222</v>
          </cell>
          <cell r="AP309">
            <v>0.50705637353086108</v>
          </cell>
          <cell r="AV309" t="str">
            <v>C</v>
          </cell>
          <cell r="AW309">
            <v>-12.266127779277875</v>
          </cell>
          <cell r="AX309">
            <v>-16.414283333333334</v>
          </cell>
          <cell r="AY309">
            <v>-12.671988427926047</v>
          </cell>
          <cell r="AZ309">
            <v>6.2033092799385123</v>
          </cell>
          <cell r="BG309">
            <v>0.45239276284869634</v>
          </cell>
          <cell r="BJ309">
            <v>-7.8182706640151679E-3</v>
          </cell>
          <cell r="CF309">
            <v>0.99471632455815884</v>
          </cell>
          <cell r="CV309">
            <v>29.208333333333332</v>
          </cell>
          <cell r="DA309">
            <v>2.9483333333333333</v>
          </cell>
          <cell r="ER309">
            <v>413.93422222222222</v>
          </cell>
        </row>
        <row r="310">
          <cell r="A310">
            <v>456121</v>
          </cell>
          <cell r="C310" t="str">
            <v>Denorfia, Chris</v>
          </cell>
          <cell r="AF310">
            <v>0.23022685117103692</v>
          </cell>
          <cell r="AN310">
            <v>122.45603555555554</v>
          </cell>
          <cell r="AP310">
            <v>0.3573181965873834</v>
          </cell>
          <cell r="AV310" t="str">
            <v>LF</v>
          </cell>
          <cell r="AW310">
            <v>-11</v>
          </cell>
          <cell r="AX310">
            <v>-16</v>
          </cell>
          <cell r="AY310">
            <v>-2.6304510646274322</v>
          </cell>
          <cell r="AZ310">
            <v>-2.6304510646274322</v>
          </cell>
          <cell r="BG310">
            <v>1.302607351176897</v>
          </cell>
          <cell r="BJ310">
            <v>-1.9201296327024161E-3</v>
          </cell>
          <cell r="CF310">
            <v>0.73417378324995808</v>
          </cell>
          <cell r="CV310">
            <v>35.958333333333336</v>
          </cell>
          <cell r="DA310">
            <v>3.7016666666666667</v>
          </cell>
          <cell r="ER310">
            <v>306.14008888888884</v>
          </cell>
        </row>
        <row r="311">
          <cell r="A311">
            <v>456124</v>
          </cell>
          <cell r="C311" t="str">
            <v>Kratz, Erik</v>
          </cell>
          <cell r="AF311">
            <v>0.21044277710984366</v>
          </cell>
          <cell r="AN311">
            <v>85.784288954336617</v>
          </cell>
          <cell r="AP311">
            <v>0.26700916045523593</v>
          </cell>
          <cell r="AV311" t="str">
            <v>C</v>
          </cell>
          <cell r="AW311">
            <v>-11.23196061168373</v>
          </cell>
          <cell r="AX311">
            <v>-11.341464775925665</v>
          </cell>
          <cell r="AY311">
            <v>-11.23196061168373</v>
          </cell>
          <cell r="AZ311">
            <v>12.173404828564113</v>
          </cell>
          <cell r="BG311">
            <v>1.3209569236874712</v>
          </cell>
          <cell r="BJ311">
            <v>-1.9827924517671954E-2</v>
          </cell>
          <cell r="CF311">
            <v>0.44591541224791253</v>
          </cell>
          <cell r="CV311">
            <v>36.041666666666664</v>
          </cell>
          <cell r="DA311">
            <v>1.0783333333333334</v>
          </cell>
          <cell r="ER311">
            <v>211.93896296296302</v>
          </cell>
        </row>
        <row r="312">
          <cell r="A312">
            <v>456422</v>
          </cell>
          <cell r="C312" t="str">
            <v>Bourn, Michael</v>
          </cell>
          <cell r="AF312">
            <v>0.22695402307754917</v>
          </cell>
          <cell r="AN312">
            <v>180.93262222222222</v>
          </cell>
          <cell r="AP312">
            <v>0.56107128687893282</v>
          </cell>
          <cell r="AV312" t="str">
            <v>CF</v>
          </cell>
          <cell r="AW312">
            <v>-11</v>
          </cell>
          <cell r="AX312">
            <v>-16</v>
          </cell>
          <cell r="AY312">
            <v>-0.74317794290921935</v>
          </cell>
          <cell r="AZ312">
            <v>-0.74317794290921935</v>
          </cell>
          <cell r="BG312">
            <v>1.2846647462549488</v>
          </cell>
          <cell r="BJ312">
            <v>1.2849458764112937E-2</v>
          </cell>
          <cell r="CF312">
            <v>0.89254962939386839</v>
          </cell>
          <cell r="CV312">
            <v>33.541666666666664</v>
          </cell>
          <cell r="DA312">
            <v>8.6666666666666661</v>
          </cell>
          <cell r="ER312">
            <v>452.3315555555555</v>
          </cell>
        </row>
        <row r="313">
          <cell r="A313">
            <v>456488</v>
          </cell>
          <cell r="C313" t="str">
            <v>Nunez, Eduardo</v>
          </cell>
          <cell r="AF313">
            <v>0.27015233251187099</v>
          </cell>
          <cell r="AN313">
            <v>497.77155555555555</v>
          </cell>
          <cell r="AP313">
            <v>0.45596831934988791</v>
          </cell>
          <cell r="AV313" t="str">
            <v>SS</v>
          </cell>
          <cell r="AW313">
            <v>-11</v>
          </cell>
          <cell r="AX313">
            <v>-3.2147620791854932</v>
          </cell>
          <cell r="AY313">
            <v>-6.2584282401063023</v>
          </cell>
          <cell r="AZ313">
            <v>-3.2147620791854932</v>
          </cell>
          <cell r="BG313">
            <v>0.95934215427531533</v>
          </cell>
          <cell r="BJ313">
            <v>4.3000502875571852E-3</v>
          </cell>
          <cell r="CF313">
            <v>0.97070435129015553</v>
          </cell>
          <cell r="CV313">
            <v>29.041666666666668</v>
          </cell>
          <cell r="DA313">
            <v>2.8333333333333335</v>
          </cell>
          <cell r="ER313">
            <v>497.77155555555555</v>
          </cell>
        </row>
        <row r="314">
          <cell r="A314">
            <v>456544</v>
          </cell>
          <cell r="C314" t="str">
            <v>Farris, Eric</v>
          </cell>
          <cell r="AF314">
            <v>0.21087554863877273</v>
          </cell>
          <cell r="AN314">
            <v>166.11275851851855</v>
          </cell>
          <cell r="AP314">
            <v>0.25904390372877817</v>
          </cell>
          <cell r="AV314" t="str">
            <v>CF</v>
          </cell>
          <cell r="AW314">
            <v>-11.092566666666666</v>
          </cell>
          <cell r="AX314">
            <v>-17.238183333333335</v>
          </cell>
          <cell r="AY314">
            <v>-4.2028949494194299</v>
          </cell>
          <cell r="AZ314">
            <v>-4.2028949494194299</v>
          </cell>
          <cell r="BG314">
            <v>1.2100390985907836</v>
          </cell>
          <cell r="BJ314">
            <v>-5.197245913522431E-3</v>
          </cell>
          <cell r="CF314">
            <v>0</v>
          </cell>
          <cell r="CV314">
            <v>30.291666666666668</v>
          </cell>
          <cell r="DA314">
            <v>1.6666666666666666E-2</v>
          </cell>
          <cell r="ER314">
            <v>415.28189629629634</v>
          </cell>
        </row>
        <row r="315">
          <cell r="A315">
            <v>456655</v>
          </cell>
          <cell r="C315" t="str">
            <v>Stewart, Ian</v>
          </cell>
          <cell r="AF315">
            <v>0.23162259338973612</v>
          </cell>
          <cell r="AN315">
            <v>99.672035555555581</v>
          </cell>
          <cell r="AP315">
            <v>0.15407519945974341</v>
          </cell>
          <cell r="AV315" t="str">
            <v>3B</v>
          </cell>
          <cell r="AW315">
            <v>-10.916319422376143</v>
          </cell>
          <cell r="AX315">
            <v>-6.2753138267402999</v>
          </cell>
          <cell r="AY315">
            <v>-11.456429767892033</v>
          </cell>
          <cell r="AZ315">
            <v>-6.2753138267402999</v>
          </cell>
          <cell r="BG315">
            <v>0.71283949726545548</v>
          </cell>
          <cell r="BJ315">
            <v>-1.8712984837778654E-2</v>
          </cell>
          <cell r="CF315">
            <v>0.14472903066308479</v>
          </cell>
          <cell r="CV315">
            <v>31.208333333333332</v>
          </cell>
          <cell r="DA315">
            <v>2.82</v>
          </cell>
          <cell r="ER315">
            <v>249.18008888888895</v>
          </cell>
        </row>
        <row r="316">
          <cell r="A316">
            <v>456665</v>
          </cell>
          <cell r="C316" t="str">
            <v>Pearce, Steve</v>
          </cell>
          <cell r="AF316">
            <v>0.28429190247994185</v>
          </cell>
          <cell r="AN316">
            <v>350.56385185185184</v>
          </cell>
          <cell r="AP316">
            <v>0.43946516064642155</v>
          </cell>
          <cell r="AV316" t="str">
            <v>1B</v>
          </cell>
          <cell r="AW316">
            <v>-7.0215112670741817</v>
          </cell>
          <cell r="AX316">
            <v>-5.2300940353741598</v>
          </cell>
          <cell r="AY316">
            <v>-4.3135630951446906</v>
          </cell>
          <cell r="AZ316">
            <v>-4.3135630951446906</v>
          </cell>
          <cell r="BG316">
            <v>1.4293541732596378</v>
          </cell>
          <cell r="BJ316">
            <v>2.0888576506765035E-2</v>
          </cell>
          <cell r="CF316">
            <v>0.95770102574454141</v>
          </cell>
          <cell r="CV316">
            <v>33.208333333333336</v>
          </cell>
          <cell r="DA316">
            <v>2.9983333333333335</v>
          </cell>
          <cell r="ER316">
            <v>350.56385185185184</v>
          </cell>
        </row>
        <row r="317">
          <cell r="A317">
            <v>456673</v>
          </cell>
          <cell r="C317" t="str">
            <v>Smith, Marquez</v>
          </cell>
          <cell r="AF317">
            <v>0.22918425527977593</v>
          </cell>
          <cell r="AN317">
            <v>177.14581333333334</v>
          </cell>
          <cell r="AP317">
            <v>0.29401019850090371</v>
          </cell>
          <cell r="AV317" t="str">
            <v>1B</v>
          </cell>
          <cell r="AW317">
            <v>-10.390692230122442</v>
          </cell>
          <cell r="AX317">
            <v>-18.388050000000007</v>
          </cell>
          <cell r="AY317">
            <v>-12.849393168505456</v>
          </cell>
          <cell r="AZ317">
            <v>-10.390692230122442</v>
          </cell>
          <cell r="BG317">
            <v>1.1932624808331216</v>
          </cell>
          <cell r="BJ317">
            <v>8.7646940549524471E-3</v>
          </cell>
          <cell r="CF317">
            <v>0</v>
          </cell>
          <cell r="CV317">
            <v>31.291666666666668</v>
          </cell>
          <cell r="DA317">
            <v>0</v>
          </cell>
          <cell r="ER317">
            <v>442.86453333333333</v>
          </cell>
        </row>
        <row r="318">
          <cell r="A318">
            <v>456714</v>
          </cell>
          <cell r="C318" t="str">
            <v>Butler, Billy</v>
          </cell>
          <cell r="AF318">
            <v>0.2657603584447607</v>
          </cell>
          <cell r="AN318">
            <v>307.02198581240549</v>
          </cell>
          <cell r="AP318">
            <v>0.58190316577058387</v>
          </cell>
          <cell r="AV318" t="str">
            <v>1B</v>
          </cell>
          <cell r="AW318">
            <v>-15.331179543271936</v>
          </cell>
          <cell r="AX318">
            <v>-15.331179543271936</v>
          </cell>
          <cell r="AY318">
            <v>-15.331179543271936</v>
          </cell>
          <cell r="AZ318">
            <v>-15.331179543271936</v>
          </cell>
          <cell r="BG318">
            <v>0.96930323605441138</v>
          </cell>
          <cell r="BJ318">
            <v>-6.1212192883104959E-4</v>
          </cell>
          <cell r="CF318">
            <v>1.0000000000000002</v>
          </cell>
          <cell r="CV318">
            <v>30.208333333333332</v>
          </cell>
          <cell r="DA318">
            <v>9.3916666666666675</v>
          </cell>
          <cell r="ER318">
            <v>516.49093333333337</v>
          </cell>
        </row>
        <row r="319">
          <cell r="A319">
            <v>456715</v>
          </cell>
          <cell r="C319" t="str">
            <v>Cain, Lorenzo</v>
          </cell>
          <cell r="AF319">
            <v>0.27145568612800641</v>
          </cell>
          <cell r="AN319">
            <v>517.72859259259269</v>
          </cell>
          <cell r="AP319">
            <v>0.5983377058552426</v>
          </cell>
          <cell r="AV319" t="str">
            <v>CF</v>
          </cell>
          <cell r="AW319">
            <v>-11</v>
          </cell>
          <cell r="AX319">
            <v>-16</v>
          </cell>
          <cell r="AY319">
            <v>15.098519550702878</v>
          </cell>
          <cell r="AZ319">
            <v>15.098519550702878</v>
          </cell>
          <cell r="BG319">
            <v>1.2216828681796252</v>
          </cell>
          <cell r="BJ319">
            <v>8.8301089312625512E-3</v>
          </cell>
          <cell r="CF319">
            <v>0.986287156656525</v>
          </cell>
          <cell r="CV319">
            <v>30.208333333333332</v>
          </cell>
          <cell r="DA319">
            <v>3.9049999999999998</v>
          </cell>
          <cell r="ER319">
            <v>517.72859259259269</v>
          </cell>
        </row>
        <row r="320">
          <cell r="A320">
            <v>456781</v>
          </cell>
          <cell r="C320" t="str">
            <v>Solano, Donovan</v>
          </cell>
          <cell r="AF320">
            <v>0.22186026239209566</v>
          </cell>
          <cell r="AN320">
            <v>205.33368888888887</v>
          </cell>
          <cell r="AP320">
            <v>0.41125006804299358</v>
          </cell>
          <cell r="AV320" t="str">
            <v>2B</v>
          </cell>
          <cell r="AW320">
            <v>-11</v>
          </cell>
          <cell r="AX320">
            <v>3.612409999714953</v>
          </cell>
          <cell r="AY320">
            <v>-7</v>
          </cell>
          <cell r="AZ320">
            <v>3.612409999714953</v>
          </cell>
          <cell r="BG320">
            <v>0.75599990178485288</v>
          </cell>
          <cell r="BJ320">
            <v>7.7183085060484845E-3</v>
          </cell>
          <cell r="CF320">
            <v>0.33695162916596244</v>
          </cell>
          <cell r="CV320">
            <v>28.541666666666668</v>
          </cell>
          <cell r="DA320">
            <v>1.9083333333333334</v>
          </cell>
          <cell r="ER320">
            <v>513.33422222222214</v>
          </cell>
        </row>
        <row r="321">
          <cell r="A321">
            <v>457130</v>
          </cell>
          <cell r="C321" t="str">
            <v>Rottino, Vinny</v>
          </cell>
          <cell r="AF321">
            <v>0.21587093456556106</v>
          </cell>
          <cell r="AN321">
            <v>127.06168888888891</v>
          </cell>
          <cell r="AP321">
            <v>0.25485179523443202</v>
          </cell>
          <cell r="AV321" t="str">
            <v>C</v>
          </cell>
          <cell r="AW321">
            <v>-14.575962539865092</v>
          </cell>
          <cell r="AX321">
            <v>-29.572416666666683</v>
          </cell>
          <cell r="AY321">
            <v>-16.874623647951978</v>
          </cell>
          <cell r="AZ321">
            <v>-14.575962539865092</v>
          </cell>
          <cell r="BG321">
            <v>0.82559792570260626</v>
          </cell>
          <cell r="BJ321">
            <v>-4.5688663530252084E-3</v>
          </cell>
          <cell r="CF321">
            <v>0</v>
          </cell>
          <cell r="CV321">
            <v>36.208333333333336</v>
          </cell>
          <cell r="DA321">
            <v>0.15833333333333333</v>
          </cell>
          <cell r="ER321">
            <v>317.65422222222224</v>
          </cell>
        </row>
        <row r="322">
          <cell r="A322">
            <v>457133</v>
          </cell>
          <cell r="C322" t="str">
            <v>Ramirez, Wilkin</v>
          </cell>
          <cell r="AF322">
            <v>0.20929489386080405</v>
          </cell>
          <cell r="AN322">
            <v>128.99693037037039</v>
          </cell>
          <cell r="AP322">
            <v>0.18335826631484339</v>
          </cell>
          <cell r="AV322" t="str">
            <v>RF</v>
          </cell>
          <cell r="AW322">
            <v>-11</v>
          </cell>
          <cell r="AX322">
            <v>-16</v>
          </cell>
          <cell r="AY322">
            <v>-10.795970298881548</v>
          </cell>
          <cell r="AZ322">
            <v>-10.795970298881548</v>
          </cell>
          <cell r="BG322">
            <v>0.86182419464086513</v>
          </cell>
          <cell r="BJ322">
            <v>3.3747340460301804E-3</v>
          </cell>
          <cell r="CF322">
            <v>2.7451509757564867E-2</v>
          </cell>
          <cell r="CV322">
            <v>30.708333333333332</v>
          </cell>
          <cell r="DA322">
            <v>0.215</v>
          </cell>
          <cell r="ER322">
            <v>322.49232592592597</v>
          </cell>
        </row>
        <row r="323">
          <cell r="A323">
            <v>457449</v>
          </cell>
          <cell r="C323" t="str">
            <v>Romak, Jamie</v>
          </cell>
          <cell r="AF323">
            <v>0.24013778340707956</v>
          </cell>
          <cell r="AN323">
            <v>191.40447999999998</v>
          </cell>
          <cell r="AP323">
            <v>0.31493456930386365</v>
          </cell>
          <cell r="AV323" t="str">
            <v>3B</v>
          </cell>
          <cell r="AW323">
            <v>-10.761843305884051</v>
          </cell>
          <cell r="AX323">
            <v>-8.7770228863732793</v>
          </cell>
          <cell r="AY323">
            <v>-11.855797046019283</v>
          </cell>
          <cell r="AZ323">
            <v>-8.7770228863732793</v>
          </cell>
          <cell r="BG323">
            <v>0.96868917040435398</v>
          </cell>
          <cell r="BJ323">
            <v>3.0717263694659712E-3</v>
          </cell>
          <cell r="CF323">
            <v>3.2519609803470795E-2</v>
          </cell>
          <cell r="CV323">
            <v>30.791666666666668</v>
          </cell>
          <cell r="DA323">
            <v>6.5000000000000002E-2</v>
          </cell>
          <cell r="ER323">
            <v>478.51119999999992</v>
          </cell>
        </row>
        <row r="324">
          <cell r="A324">
            <v>457454</v>
          </cell>
          <cell r="C324" t="str">
            <v>Saltalamacchia, Jarrod</v>
          </cell>
          <cell r="AF324">
            <v>0.26089028977100848</v>
          </cell>
          <cell r="AN324">
            <v>175.99955362470894</v>
          </cell>
          <cell r="AP324">
            <v>0.43589924317457152</v>
          </cell>
          <cell r="AV324" t="str">
            <v>C</v>
          </cell>
          <cell r="AW324">
            <v>-10.997332135185477</v>
          </cell>
          <cell r="AX324">
            <v>-10.997332135185477</v>
          </cell>
          <cell r="AY324">
            <v>-10.997332135185477</v>
          </cell>
          <cell r="AZ324">
            <v>-15.757266185204116</v>
          </cell>
          <cell r="BG324">
            <v>0.823123626060142</v>
          </cell>
          <cell r="BJ324">
            <v>-5.5856740485846559E-3</v>
          </cell>
          <cell r="CF324">
            <v>0.94691697518661622</v>
          </cell>
          <cell r="CV324">
            <v>31.125</v>
          </cell>
          <cell r="DA324">
            <v>5.1383333333333336</v>
          </cell>
          <cell r="ER324">
            <v>355.95294814814815</v>
          </cell>
        </row>
        <row r="325">
          <cell r="A325">
            <v>457477</v>
          </cell>
          <cell r="C325" t="str">
            <v>De Aza, Alejandro</v>
          </cell>
          <cell r="AF325">
            <v>0.25170739422132654</v>
          </cell>
          <cell r="AN325">
            <v>263.86262467384523</v>
          </cell>
          <cell r="AP325">
            <v>0.49216401372354734</v>
          </cell>
          <cell r="AV325" t="str">
            <v>LF</v>
          </cell>
          <cell r="AW325">
            <v>-11</v>
          </cell>
          <cell r="AX325">
            <v>-16</v>
          </cell>
          <cell r="AY325">
            <v>-6.3350530390237925</v>
          </cell>
          <cell r="AZ325">
            <v>-6.3350530390237925</v>
          </cell>
          <cell r="BG325">
            <v>0.6093349718380664</v>
          </cell>
          <cell r="BJ325">
            <v>-2.1924997862155207E-3</v>
          </cell>
          <cell r="CF325">
            <v>1.0000000000000002</v>
          </cell>
          <cell r="CV325">
            <v>32.208333333333336</v>
          </cell>
          <cell r="DA325">
            <v>4.541666666666667</v>
          </cell>
          <cell r="ER325">
            <v>434.56485925925915</v>
          </cell>
        </row>
        <row r="326">
          <cell r="A326">
            <v>457517</v>
          </cell>
          <cell r="C326" t="str">
            <v>Rodriguez, Guilder</v>
          </cell>
          <cell r="AF326">
            <v>0.19476277436472933</v>
          </cell>
          <cell r="AN326">
            <v>132.27173925925928</v>
          </cell>
          <cell r="AP326">
            <v>0.18995461926483892</v>
          </cell>
          <cell r="AV326" t="str">
            <v>SS</v>
          </cell>
          <cell r="AW326">
            <v>-11</v>
          </cell>
          <cell r="AX326">
            <v>-4.5870269192789106</v>
          </cell>
          <cell r="AY326">
            <v>-7</v>
          </cell>
          <cell r="AZ326">
            <v>-4.5870269192789106</v>
          </cell>
          <cell r="BG326">
            <v>0.75520396192415373</v>
          </cell>
          <cell r="BJ326">
            <v>-5.752090549904141E-3</v>
          </cell>
          <cell r="CF326">
            <v>0</v>
          </cell>
          <cell r="CV326">
            <v>32.958333333333336</v>
          </cell>
          <cell r="DA326">
            <v>2.3333333333333334E-2</v>
          </cell>
          <cell r="ER326">
            <v>330.67934814814816</v>
          </cell>
        </row>
        <row r="327">
          <cell r="A327">
            <v>457574</v>
          </cell>
          <cell r="C327" t="str">
            <v>Pacheco, Jordan</v>
          </cell>
          <cell r="AF327">
            <v>0.21579212819162866</v>
          </cell>
          <cell r="AN327">
            <v>114.30464000000002</v>
          </cell>
          <cell r="AP327">
            <v>0.25537265280076549</v>
          </cell>
          <cell r="AV327" t="str">
            <v>2B</v>
          </cell>
          <cell r="AW327">
            <v>-11.436802086845573</v>
          </cell>
          <cell r="AX327">
            <v>-7.4819856923365666</v>
          </cell>
          <cell r="AY327">
            <v>-11.447006232806915</v>
          </cell>
          <cell r="AZ327">
            <v>-7.4819856923365666</v>
          </cell>
          <cell r="BG327">
            <v>1.134683912429405</v>
          </cell>
          <cell r="BJ327">
            <v>-2.5915542573405975E-2</v>
          </cell>
          <cell r="CF327">
            <v>0.55563924554318023</v>
          </cell>
          <cell r="CV327">
            <v>30.458333333333332</v>
          </cell>
          <cell r="DA327">
            <v>1.915</v>
          </cell>
          <cell r="ER327">
            <v>285.76160000000004</v>
          </cell>
        </row>
        <row r="328">
          <cell r="A328">
            <v>457705</v>
          </cell>
          <cell r="C328" t="str">
            <v>McCutchen, Andrew</v>
          </cell>
          <cell r="AF328">
            <v>0.29386842577361383</v>
          </cell>
          <cell r="AN328">
            <v>603.36474074074079</v>
          </cell>
          <cell r="AP328">
            <v>0.67237690228882385</v>
          </cell>
          <cell r="AV328" t="str">
            <v>CF</v>
          </cell>
          <cell r="AW328">
            <v>-11</v>
          </cell>
          <cell r="AX328">
            <v>-16</v>
          </cell>
          <cell r="AY328">
            <v>-4.362566879286458</v>
          </cell>
          <cell r="AZ328">
            <v>-4.362566879286458</v>
          </cell>
          <cell r="BG328">
            <v>0.74209877456825213</v>
          </cell>
          <cell r="BJ328">
            <v>-9.3884061332236555E-5</v>
          </cell>
          <cell r="CF328">
            <v>1.0000000000000002</v>
          </cell>
          <cell r="CV328">
            <v>29.708333333333332</v>
          </cell>
          <cell r="DA328">
            <v>8.3000000000000007</v>
          </cell>
          <cell r="ER328">
            <v>603.36474074074079</v>
          </cell>
        </row>
        <row r="329">
          <cell r="A329">
            <v>457706</v>
          </cell>
          <cell r="C329" t="str">
            <v>Jackson, Austin</v>
          </cell>
          <cell r="AF329">
            <v>0.25375047223981201</v>
          </cell>
          <cell r="AN329">
            <v>415.83585251953883</v>
          </cell>
          <cell r="AP329">
            <v>0.57053816584331551</v>
          </cell>
          <cell r="AV329" t="str">
            <v>CF</v>
          </cell>
          <cell r="AW329">
            <v>-11</v>
          </cell>
          <cell r="AX329">
            <v>-16</v>
          </cell>
          <cell r="AY329">
            <v>-0.83555540663803329</v>
          </cell>
          <cell r="AZ329">
            <v>-0.83555540663803329</v>
          </cell>
          <cell r="BG329">
            <v>0.9368918890472695</v>
          </cell>
          <cell r="BJ329">
            <v>-1.6272871753766308E-3</v>
          </cell>
          <cell r="CF329">
            <v>0.97444426227339842</v>
          </cell>
          <cell r="CV329">
            <v>29.375</v>
          </cell>
          <cell r="DA329">
            <v>6.6</v>
          </cell>
          <cell r="ER329">
            <v>514.53840000000014</v>
          </cell>
        </row>
        <row r="330">
          <cell r="A330">
            <v>457708</v>
          </cell>
          <cell r="C330" t="str">
            <v>Upton, Justin</v>
          </cell>
          <cell r="AF330">
            <v>0.27088057994056502</v>
          </cell>
          <cell r="AN330">
            <v>485.52930836842324</v>
          </cell>
          <cell r="AP330">
            <v>0.65749278186063498</v>
          </cell>
          <cell r="AV330" t="str">
            <v>LF</v>
          </cell>
          <cell r="AW330">
            <v>-11</v>
          </cell>
          <cell r="AX330">
            <v>-16</v>
          </cell>
          <cell r="AY330">
            <v>-10.482669741935073</v>
          </cell>
          <cell r="AZ330">
            <v>-10.482669741935073</v>
          </cell>
          <cell r="BG330">
            <v>0.9177933079474061</v>
          </cell>
          <cell r="BJ330">
            <v>-7.9998098995620983E-4</v>
          </cell>
          <cell r="CF330">
            <v>1.0000000000000002</v>
          </cell>
          <cell r="CV330">
            <v>28.875</v>
          </cell>
          <cell r="DA330">
            <v>8.9966666666666661</v>
          </cell>
          <cell r="ER330">
            <v>585.58844444444446</v>
          </cell>
        </row>
        <row r="331">
          <cell r="A331">
            <v>457727</v>
          </cell>
          <cell r="C331" t="str">
            <v>Maybin, Cameron</v>
          </cell>
          <cell r="AF331">
            <v>0.25677301591577356</v>
          </cell>
          <cell r="AN331">
            <v>390.29867409266836</v>
          </cell>
          <cell r="AP331">
            <v>0.50597604082313219</v>
          </cell>
          <cell r="AV331" t="str">
            <v>CF</v>
          </cell>
          <cell r="AW331">
            <v>-11</v>
          </cell>
          <cell r="AX331">
            <v>-16</v>
          </cell>
          <cell r="AY331">
            <v>-4.0358018683202532</v>
          </cell>
          <cell r="AZ331">
            <v>-4.0358018683202532</v>
          </cell>
          <cell r="BG331">
            <v>1.2338761959486675</v>
          </cell>
          <cell r="BJ331">
            <v>8.2979034813068803E-3</v>
          </cell>
          <cell r="CF331">
            <v>0.83912243035631984</v>
          </cell>
          <cell r="CV331">
            <v>29.208333333333332</v>
          </cell>
          <cell r="DA331">
            <v>4.8066666666666666</v>
          </cell>
          <cell r="ER331">
            <v>508.72296296296304</v>
          </cell>
        </row>
        <row r="332">
          <cell r="A332">
            <v>457745</v>
          </cell>
          <cell r="C332" t="str">
            <v>Flores, Luis</v>
          </cell>
          <cell r="AF332">
            <v>0.21780941410579902</v>
          </cell>
          <cell r="AN332">
            <v>97.774838518518536</v>
          </cell>
          <cell r="AP332">
            <v>0.107622664667963</v>
          </cell>
          <cell r="AV332" t="str">
            <v>C</v>
          </cell>
          <cell r="AW332">
            <v>-13.732856083748946</v>
          </cell>
          <cell r="AX332">
            <v>-16.688450000000003</v>
          </cell>
          <cell r="AY332">
            <v>-14.855862278331919</v>
          </cell>
          <cell r="AZ332">
            <v>2.4654656286181633</v>
          </cell>
          <cell r="BG332">
            <v>1.0386351355160226</v>
          </cell>
          <cell r="BJ332">
            <v>3.1950813118685861E-4</v>
          </cell>
          <cell r="CF332">
            <v>0</v>
          </cell>
          <cell r="CV332">
            <v>29.625</v>
          </cell>
          <cell r="DA332">
            <v>0</v>
          </cell>
          <cell r="ER332">
            <v>244.43709629629632</v>
          </cell>
        </row>
        <row r="333">
          <cell r="A333">
            <v>457746</v>
          </cell>
          <cell r="C333" t="str">
            <v>Guez, Ben</v>
          </cell>
          <cell r="AF333">
            <v>0.24408122385485376</v>
          </cell>
          <cell r="AN333">
            <v>183.80565219581376</v>
          </cell>
          <cell r="AP333">
            <v>0.22414776279426762</v>
          </cell>
          <cell r="AV333" t="str">
            <v>RF</v>
          </cell>
          <cell r="AW333">
            <v>-11.017508333333334</v>
          </cell>
          <cell r="AX333">
            <v>-16.578783333333334</v>
          </cell>
          <cell r="AY333">
            <v>-6.7941746041413698</v>
          </cell>
          <cell r="AZ333">
            <v>-6.7941746041413698</v>
          </cell>
          <cell r="BG333">
            <v>0.90154307622969498</v>
          </cell>
          <cell r="BJ333">
            <v>-1.237913423109634E-2</v>
          </cell>
          <cell r="CF333">
            <v>0</v>
          </cell>
          <cell r="CV333">
            <v>29.458333333333332</v>
          </cell>
          <cell r="DA333">
            <v>0</v>
          </cell>
          <cell r="ER333">
            <v>403.8999703703704</v>
          </cell>
        </row>
        <row r="334">
          <cell r="A334">
            <v>457759</v>
          </cell>
          <cell r="C334" t="str">
            <v>Turner, Justin</v>
          </cell>
          <cell r="AF334">
            <v>0.29425764580389008</v>
          </cell>
          <cell r="AN334">
            <v>524.62429629629628</v>
          </cell>
          <cell r="AP334">
            <v>0.53254313418050181</v>
          </cell>
          <cell r="AV334" t="str">
            <v>3B</v>
          </cell>
          <cell r="AW334">
            <v>-10.960779255954545</v>
          </cell>
          <cell r="AX334">
            <v>7.0664573133613633</v>
          </cell>
          <cell r="AY334">
            <v>-10.954700327976351</v>
          </cell>
          <cell r="AZ334">
            <v>7.0664573133613633</v>
          </cell>
          <cell r="BG334">
            <v>1.2975949107084617</v>
          </cell>
          <cell r="BJ334">
            <v>-3.2949487781576683E-3</v>
          </cell>
          <cell r="CF334">
            <v>0.99341970899474097</v>
          </cell>
          <cell r="CV334">
            <v>31.625</v>
          </cell>
          <cell r="DA334">
            <v>3.5633333333333335</v>
          </cell>
          <cell r="ER334">
            <v>524.62429629629628</v>
          </cell>
        </row>
        <row r="335">
          <cell r="A335">
            <v>457760</v>
          </cell>
          <cell r="C335" t="str">
            <v>Dorn, Danny</v>
          </cell>
          <cell r="AF335">
            <v>0.24456629432177657</v>
          </cell>
          <cell r="AN335">
            <v>133.42784</v>
          </cell>
          <cell r="AP335">
            <v>0.23294507291706526</v>
          </cell>
          <cell r="AV335" t="str">
            <v>1B</v>
          </cell>
          <cell r="AW335">
            <v>-10.279024195138522</v>
          </cell>
          <cell r="AX335">
            <v>-19.334450000000004</v>
          </cell>
          <cell r="AY335">
            <v>-11.875627157744685</v>
          </cell>
          <cell r="AZ335">
            <v>-10.279024195138522</v>
          </cell>
          <cell r="BG335">
            <v>1.5615719991619432</v>
          </cell>
          <cell r="BJ335">
            <v>1.3813250414770249E-2</v>
          </cell>
          <cell r="CF335">
            <v>4.6844415601332567E-2</v>
          </cell>
          <cell r="CV335">
            <v>31.958333333333332</v>
          </cell>
          <cell r="DA335">
            <v>0</v>
          </cell>
          <cell r="ER335">
            <v>333.56959999999998</v>
          </cell>
        </row>
        <row r="336">
          <cell r="A336">
            <v>457762</v>
          </cell>
          <cell r="C336" t="str">
            <v>Anderson, Bryan</v>
          </cell>
          <cell r="AF336">
            <v>0.21485269471223342</v>
          </cell>
          <cell r="AN336">
            <v>126.85856000000001</v>
          </cell>
          <cell r="AP336">
            <v>0.24255974626134116</v>
          </cell>
          <cell r="AV336" t="str">
            <v>C</v>
          </cell>
          <cell r="AW336">
            <v>-12.336323171891197</v>
          </cell>
          <cell r="AX336">
            <v>-16.633616666666668</v>
          </cell>
          <cell r="AY336">
            <v>-13.829927936090426</v>
          </cell>
          <cell r="AZ336">
            <v>-1.0915411404511453</v>
          </cell>
          <cell r="BG336">
            <v>0.76169589378934666</v>
          </cell>
          <cell r="BJ336">
            <v>-1.1537906773259499E-2</v>
          </cell>
          <cell r="CF336">
            <v>0</v>
          </cell>
          <cell r="CV336">
            <v>29.541666666666668</v>
          </cell>
          <cell r="DA336">
            <v>0.12833333333333333</v>
          </cell>
          <cell r="ER336">
            <v>317.14640000000003</v>
          </cell>
        </row>
        <row r="337">
          <cell r="A337">
            <v>457763</v>
          </cell>
          <cell r="C337" t="str">
            <v>Posey, Buster</v>
          </cell>
          <cell r="AF337">
            <v>0.29140013936081649</v>
          </cell>
          <cell r="AN337">
            <v>535.9715555555556</v>
          </cell>
          <cell r="AP337">
            <v>0.63856150713207482</v>
          </cell>
          <cell r="AV337" t="str">
            <v>C</v>
          </cell>
          <cell r="AW337">
            <v>-8.1179071403705478</v>
          </cell>
          <cell r="AX337">
            <v>-8.1179071403705478</v>
          </cell>
          <cell r="AY337">
            <v>-8.1179071403705478</v>
          </cell>
          <cell r="AZ337">
            <v>43.874851334378434</v>
          </cell>
          <cell r="BG337">
            <v>1.5941829708213202</v>
          </cell>
          <cell r="BJ337">
            <v>3.46691672854771E-3</v>
          </cell>
          <cell r="CF337">
            <v>1.0000000000000002</v>
          </cell>
          <cell r="CV337">
            <v>29.291666666666668</v>
          </cell>
          <cell r="DA337">
            <v>5.8550000000000004</v>
          </cell>
          <cell r="ER337">
            <v>535.9715555555556</v>
          </cell>
        </row>
        <row r="338">
          <cell r="A338">
            <v>457775</v>
          </cell>
          <cell r="C338" t="str">
            <v>Jennings, Desmond</v>
          </cell>
          <cell r="AF338">
            <v>0.25807271983910729</v>
          </cell>
          <cell r="AN338">
            <v>414.15819639849855</v>
          </cell>
          <cell r="AP338">
            <v>0.4369871188604556</v>
          </cell>
          <cell r="AV338" t="str">
            <v>CF</v>
          </cell>
          <cell r="AW338">
            <v>-11</v>
          </cell>
          <cell r="AX338">
            <v>-16</v>
          </cell>
          <cell r="AY338">
            <v>0.2470057286616219</v>
          </cell>
          <cell r="AZ338">
            <v>0.2470057286616219</v>
          </cell>
          <cell r="BG338">
            <v>0.973644215438626</v>
          </cell>
          <cell r="BJ338">
            <v>-1.6089660007334483E-3</v>
          </cell>
          <cell r="CF338">
            <v>0.92965141516588679</v>
          </cell>
          <cell r="CV338">
            <v>29.708333333333332</v>
          </cell>
          <cell r="DA338">
            <v>3.9183333333333334</v>
          </cell>
          <cell r="ER338">
            <v>450.83140740740737</v>
          </cell>
        </row>
        <row r="339">
          <cell r="A339">
            <v>457787</v>
          </cell>
          <cell r="C339" t="str">
            <v>Espinosa, Danny</v>
          </cell>
          <cell r="AF339">
            <v>0.24679845612852613</v>
          </cell>
          <cell r="AN339">
            <v>516.07081481481475</v>
          </cell>
          <cell r="AP339">
            <v>0.51624921541109614</v>
          </cell>
          <cell r="AV339" t="str">
            <v>SS</v>
          </cell>
          <cell r="AW339">
            <v>-10.963948202897384</v>
          </cell>
          <cell r="AX339">
            <v>11.240367449064594</v>
          </cell>
          <cell r="AY339">
            <v>-9.7264638215438115</v>
          </cell>
          <cell r="AZ339">
            <v>11.240367449064594</v>
          </cell>
          <cell r="BG339">
            <v>1.1149373563305294</v>
          </cell>
          <cell r="BJ339">
            <v>-3.1566678794235537E-3</v>
          </cell>
          <cell r="CF339">
            <v>0.97877085721044255</v>
          </cell>
          <cell r="CV339">
            <v>29.208333333333332</v>
          </cell>
          <cell r="DA339">
            <v>4.6816666666666666</v>
          </cell>
          <cell r="ER339">
            <v>516.07081481481475</v>
          </cell>
        </row>
        <row r="340">
          <cell r="A340">
            <v>457788</v>
          </cell>
          <cell r="C340" t="str">
            <v>Schafer, Jordan</v>
          </cell>
          <cell r="AF340">
            <v>0.23792733076058456</v>
          </cell>
          <cell r="AN340">
            <v>117.12486382134847</v>
          </cell>
          <cell r="AP340">
            <v>0.17572320569566904</v>
          </cell>
          <cell r="AV340" t="str">
            <v>CF</v>
          </cell>
          <cell r="AW340">
            <v>-11</v>
          </cell>
          <cell r="AX340">
            <v>-16</v>
          </cell>
          <cell r="AY340">
            <v>-4.0873515371132862</v>
          </cell>
          <cell r="AZ340">
            <v>-4.0873515371132862</v>
          </cell>
          <cell r="BG340">
            <v>0.9151831574810273</v>
          </cell>
          <cell r="BJ340">
            <v>8.4775903306947824E-5</v>
          </cell>
          <cell r="CF340">
            <v>0.98052873838719379</v>
          </cell>
          <cell r="CV340">
            <v>29.791666666666668</v>
          </cell>
          <cell r="DA340">
            <v>2.4500000000000002</v>
          </cell>
          <cell r="ER340">
            <v>276.68622222222223</v>
          </cell>
        </row>
        <row r="341">
          <cell r="A341">
            <v>457789</v>
          </cell>
          <cell r="C341" t="str">
            <v>Weeks, Jemile</v>
          </cell>
          <cell r="AF341">
            <v>0.23218182435917417</v>
          </cell>
          <cell r="AN341">
            <v>157.41988582521572</v>
          </cell>
          <cell r="AP341">
            <v>0.26230417083880303</v>
          </cell>
          <cell r="AV341" t="str">
            <v>2B</v>
          </cell>
          <cell r="AW341">
            <v>-11</v>
          </cell>
          <cell r="AX341">
            <v>-0.28141334504968141</v>
          </cell>
          <cell r="AY341">
            <v>-3.2652235437225534</v>
          </cell>
          <cell r="AZ341">
            <v>-0.28141334504968141</v>
          </cell>
          <cell r="BG341">
            <v>1.0416108651844711</v>
          </cell>
          <cell r="BJ341">
            <v>-5.9893994727853415E-3</v>
          </cell>
          <cell r="CF341">
            <v>0.16977271214783984</v>
          </cell>
          <cell r="CV341">
            <v>29.458333333333332</v>
          </cell>
          <cell r="DA341">
            <v>1.78</v>
          </cell>
          <cell r="ER341">
            <v>364.67792592592593</v>
          </cell>
        </row>
        <row r="342">
          <cell r="A342">
            <v>457803</v>
          </cell>
          <cell r="C342" t="str">
            <v>Bruce, Jay</v>
          </cell>
          <cell r="AF342">
            <v>0.27152941370285788</v>
          </cell>
          <cell r="AN342">
            <v>468.28033045722208</v>
          </cell>
          <cell r="AP342">
            <v>0.64629753166182591</v>
          </cell>
          <cell r="AV342" t="str">
            <v>RF</v>
          </cell>
          <cell r="AW342">
            <v>-11.638733021585745</v>
          </cell>
          <cell r="AX342">
            <v>-11.638733021585745</v>
          </cell>
          <cell r="AY342">
            <v>-11.84744233684556</v>
          </cell>
          <cell r="AZ342">
            <v>-11.842620454218167</v>
          </cell>
          <cell r="BG342">
            <v>0.97538992404016389</v>
          </cell>
          <cell r="BJ342">
            <v>-1.5598292380936761E-2</v>
          </cell>
          <cell r="CF342">
            <v>1.0000000000000002</v>
          </cell>
          <cell r="CV342">
            <v>29.208333333333332</v>
          </cell>
          <cell r="DA342">
            <v>8.4283333333333328</v>
          </cell>
          <cell r="ER342">
            <v>584.97125925925923</v>
          </cell>
        </row>
        <row r="343">
          <cell r="A343">
            <v>457810</v>
          </cell>
          <cell r="C343" t="str">
            <v>Burgamy, Brian</v>
          </cell>
          <cell r="AF343">
            <v>0.22900366913157255</v>
          </cell>
          <cell r="AN343">
            <v>128.54741333333337</v>
          </cell>
          <cell r="AP343">
            <v>0.2366091623766533</v>
          </cell>
          <cell r="AV343" t="str">
            <v>LF</v>
          </cell>
          <cell r="AW343">
            <v>-13.776276947260069</v>
          </cell>
          <cell r="AX343">
            <v>-18.336838074270553</v>
          </cell>
          <cell r="AY343">
            <v>-18.097498786485296</v>
          </cell>
          <cell r="AZ343">
            <v>-13.776276947260069</v>
          </cell>
          <cell r="BG343">
            <v>1.0980891808173685</v>
          </cell>
          <cell r="BJ343">
            <v>-1.2918824367292281E-3</v>
          </cell>
          <cell r="CF343">
            <v>0</v>
          </cell>
          <cell r="CV343">
            <v>35.041666666666664</v>
          </cell>
          <cell r="DA343">
            <v>0</v>
          </cell>
          <cell r="ER343">
            <v>321.3685333333334</v>
          </cell>
        </row>
        <row r="344">
          <cell r="A344">
            <v>457926</v>
          </cell>
          <cell r="C344" t="str">
            <v>Janish, Paul</v>
          </cell>
          <cell r="AF344">
            <v>0.20449164403969985</v>
          </cell>
          <cell r="AN344">
            <v>143.01368888888888</v>
          </cell>
          <cell r="AP344">
            <v>0.32489938771668042</v>
          </cell>
          <cell r="AV344" t="str">
            <v>SS</v>
          </cell>
          <cell r="AW344">
            <v>-11</v>
          </cell>
          <cell r="AX344">
            <v>2.7619814446971702</v>
          </cell>
          <cell r="AY344">
            <v>-7</v>
          </cell>
          <cell r="AZ344">
            <v>2.7619814446971702</v>
          </cell>
          <cell r="BG344">
            <v>1.4869460834882497</v>
          </cell>
          <cell r="BJ344">
            <v>-1.3298260915772298E-4</v>
          </cell>
          <cell r="CF344">
            <v>9.9996170796792239E-2</v>
          </cell>
          <cell r="CV344">
            <v>33.708333333333336</v>
          </cell>
          <cell r="DA344">
            <v>2.1283333333333334</v>
          </cell>
          <cell r="ER344">
            <v>357.53422222222218</v>
          </cell>
        </row>
        <row r="345">
          <cell r="A345">
            <v>458015</v>
          </cell>
          <cell r="C345" t="str">
            <v>Votto, Joey</v>
          </cell>
          <cell r="AF345">
            <v>0.31934620314949846</v>
          </cell>
          <cell r="AN345">
            <v>582.13688888888896</v>
          </cell>
          <cell r="AP345">
            <v>0.61759118092831577</v>
          </cell>
          <cell r="AV345" t="str">
            <v>1B</v>
          </cell>
          <cell r="AW345">
            <v>-13.625060863789674</v>
          </cell>
          <cell r="AX345">
            <v>-13.626174383388772</v>
          </cell>
          <cell r="AY345">
            <v>-13.625060863789674</v>
          </cell>
          <cell r="AZ345">
            <v>-13.625060863789674</v>
          </cell>
          <cell r="BG345">
            <v>0.94014100953036606</v>
          </cell>
          <cell r="BJ345">
            <v>2.7268151772727282E-3</v>
          </cell>
          <cell r="CF345">
            <v>0.99750502907321392</v>
          </cell>
          <cell r="CV345">
            <v>32.791666666666664</v>
          </cell>
          <cell r="DA345">
            <v>8.7416666666666671</v>
          </cell>
          <cell r="ER345">
            <v>582.13688888888896</v>
          </cell>
        </row>
        <row r="346">
          <cell r="A346">
            <v>458085</v>
          </cell>
          <cell r="C346" t="str">
            <v>Coghlan, Chris</v>
          </cell>
          <cell r="AF346">
            <v>0.26043468012147591</v>
          </cell>
          <cell r="AN346">
            <v>406.29713980975072</v>
          </cell>
          <cell r="AP346">
            <v>0.51402319690066445</v>
          </cell>
          <cell r="AV346" t="str">
            <v>LF</v>
          </cell>
          <cell r="AW346">
            <v>-10.793614191879348</v>
          </cell>
          <cell r="AX346">
            <v>-0.78497616688471572</v>
          </cell>
          <cell r="AY346">
            <v>-7.6769498379778049</v>
          </cell>
          <cell r="AZ346">
            <v>-1.5625204876408234</v>
          </cell>
          <cell r="BG346">
            <v>1.1463755974039402</v>
          </cell>
          <cell r="BJ346">
            <v>-9.0065086360512931E-3</v>
          </cell>
          <cell r="CF346">
            <v>0.91973119363506428</v>
          </cell>
          <cell r="CV346">
            <v>31.041666666666668</v>
          </cell>
          <cell r="DA346">
            <v>4.59</v>
          </cell>
          <cell r="ER346">
            <v>447.9290666666667</v>
          </cell>
        </row>
        <row r="347">
          <cell r="A347">
            <v>458210</v>
          </cell>
          <cell r="C347" t="str">
            <v>Casilla, Alexi</v>
          </cell>
          <cell r="AF347">
            <v>0.21689589538021897</v>
          </cell>
          <cell r="AN347">
            <v>148.10050370370371</v>
          </cell>
          <cell r="AP347">
            <v>0.28748655004349194</v>
          </cell>
          <cell r="AV347" t="str">
            <v>2B</v>
          </cell>
          <cell r="AW347">
            <v>-11</v>
          </cell>
          <cell r="AX347">
            <v>-3.0400350868229413</v>
          </cell>
          <cell r="AY347">
            <v>-7</v>
          </cell>
          <cell r="AZ347">
            <v>-3.0400350868229413</v>
          </cell>
          <cell r="BG347">
            <v>0.65895594937370383</v>
          </cell>
          <cell r="BJ347">
            <v>3.9106040351603007E-3</v>
          </cell>
          <cell r="CF347">
            <v>2.2068720527986439E-2</v>
          </cell>
          <cell r="CV347">
            <v>31.958333333333332</v>
          </cell>
          <cell r="DA347">
            <v>3.145</v>
          </cell>
          <cell r="ER347">
            <v>370.25125925925926</v>
          </cell>
        </row>
        <row r="348">
          <cell r="A348">
            <v>458252</v>
          </cell>
          <cell r="C348" t="str">
            <v>Falu, Irving</v>
          </cell>
          <cell r="AF348">
            <v>0.22000865325886762</v>
          </cell>
          <cell r="AN348">
            <v>159.35445333333337</v>
          </cell>
          <cell r="AP348">
            <v>0.31105556905934539</v>
          </cell>
          <cell r="AV348" t="str">
            <v>2B</v>
          </cell>
          <cell r="AW348">
            <v>-11</v>
          </cell>
          <cell r="AX348">
            <v>-2.644004196828345</v>
          </cell>
          <cell r="AY348">
            <v>-7</v>
          </cell>
          <cell r="AZ348">
            <v>-2.644004196828345</v>
          </cell>
          <cell r="BG348">
            <v>0.75294543552358695</v>
          </cell>
          <cell r="BJ348">
            <v>-1.6121837174543758E-2</v>
          </cell>
          <cell r="CF348">
            <v>2.3694079564845854E-2</v>
          </cell>
          <cell r="CV348">
            <v>33.041666666666664</v>
          </cell>
          <cell r="DA348">
            <v>0.21666666666666667</v>
          </cell>
          <cell r="ER348">
            <v>398.38613333333336</v>
          </cell>
        </row>
        <row r="349">
          <cell r="A349">
            <v>458582</v>
          </cell>
          <cell r="C349" t="str">
            <v>Brignac, Reid</v>
          </cell>
          <cell r="AF349">
            <v>0.22767275112416735</v>
          </cell>
          <cell r="AN349">
            <v>191.51691851851854</v>
          </cell>
          <cell r="AP349">
            <v>0.34927630496081741</v>
          </cell>
          <cell r="AV349" t="str">
            <v>2B</v>
          </cell>
          <cell r="AW349">
            <v>-10.560765900112665</v>
          </cell>
          <cell r="AX349">
            <v>-1.8934275472341839</v>
          </cell>
          <cell r="AY349">
            <v>-6.5268944660886987</v>
          </cell>
          <cell r="AZ349">
            <v>-1.8934275472341839</v>
          </cell>
          <cell r="BG349">
            <v>1.078733661511311</v>
          </cell>
          <cell r="BJ349">
            <v>5.1684099495692727E-3</v>
          </cell>
          <cell r="CF349">
            <v>0.11820675423981612</v>
          </cell>
          <cell r="CV349">
            <v>30.458333333333332</v>
          </cell>
          <cell r="DA349">
            <v>1.585</v>
          </cell>
          <cell r="ER349">
            <v>478.79229629629629</v>
          </cell>
        </row>
        <row r="350">
          <cell r="A350">
            <v>458668</v>
          </cell>
          <cell r="C350" t="str">
            <v>Danks, Jordan</v>
          </cell>
          <cell r="AF350">
            <v>0.23189938240369881</v>
          </cell>
          <cell r="AN350">
            <v>175.21205333333333</v>
          </cell>
          <cell r="AP350">
            <v>0.31804813759384759</v>
          </cell>
          <cell r="AV350" t="str">
            <v>CF</v>
          </cell>
          <cell r="AW350">
            <v>-11</v>
          </cell>
          <cell r="AX350">
            <v>-16</v>
          </cell>
          <cell r="AY350">
            <v>-6.8981897066841595</v>
          </cell>
          <cell r="AZ350">
            <v>-6.8981897066841595</v>
          </cell>
          <cell r="BG350">
            <v>1.4669941687070174</v>
          </cell>
          <cell r="BJ350">
            <v>-1.4803075953906696E-3</v>
          </cell>
          <cell r="CF350">
            <v>0.13563725223610232</v>
          </cell>
          <cell r="CV350">
            <v>29.875</v>
          </cell>
          <cell r="DA350">
            <v>0.65</v>
          </cell>
          <cell r="ER350">
            <v>438.03013333333331</v>
          </cell>
        </row>
        <row r="351">
          <cell r="A351">
            <v>458675</v>
          </cell>
          <cell r="C351" t="str">
            <v>Rasmus, Colby</v>
          </cell>
          <cell r="AF351">
            <v>0.25943128421973011</v>
          </cell>
          <cell r="AN351">
            <v>488.25451851851847</v>
          </cell>
          <cell r="AP351">
            <v>0.54615480633462732</v>
          </cell>
          <cell r="AV351" t="str">
            <v>LF</v>
          </cell>
          <cell r="AW351">
            <v>-11</v>
          </cell>
          <cell r="AX351">
            <v>-16</v>
          </cell>
          <cell r="AY351">
            <v>3.2754767206005386</v>
          </cell>
          <cell r="AZ351">
            <v>3.2754767206005386</v>
          </cell>
          <cell r="BG351">
            <v>0.83868211626558342</v>
          </cell>
          <cell r="BJ351">
            <v>-7.3897741032514618E-6</v>
          </cell>
          <cell r="CF351">
            <v>0.98820263811723896</v>
          </cell>
          <cell r="CV351">
            <v>29.875</v>
          </cell>
          <cell r="DA351">
            <v>6.4866666666666664</v>
          </cell>
          <cell r="ER351">
            <v>488.25451851851847</v>
          </cell>
        </row>
        <row r="352">
          <cell r="A352">
            <v>458689</v>
          </cell>
          <cell r="C352" t="str">
            <v>Dominguez, Chris</v>
          </cell>
          <cell r="AF352">
            <v>0.22082918191147818</v>
          </cell>
          <cell r="AN352">
            <v>175.05346370370373</v>
          </cell>
          <cell r="AP352">
            <v>0.33574781487876149</v>
          </cell>
          <cell r="AV352" t="str">
            <v>1B</v>
          </cell>
          <cell r="AW352">
            <v>-12.369341301112126</v>
          </cell>
          <cell r="AX352">
            <v>-7.6849198675119137</v>
          </cell>
          <cell r="AY352">
            <v>-9.2929623311096829</v>
          </cell>
          <cell r="AZ352">
            <v>-7.6849198675119137</v>
          </cell>
          <cell r="BG352">
            <v>1.4750194079140408</v>
          </cell>
          <cell r="BJ352">
            <v>-7.3097317883189013E-3</v>
          </cell>
          <cell r="CF352">
            <v>2.9243604665091981E-2</v>
          </cell>
          <cell r="CV352">
            <v>29.625</v>
          </cell>
          <cell r="DA352">
            <v>6.8333333333333329E-2</v>
          </cell>
          <cell r="ER352">
            <v>437.63365925925928</v>
          </cell>
        </row>
        <row r="353">
          <cell r="A353">
            <v>458691</v>
          </cell>
          <cell r="C353" t="str">
            <v>Adams, David</v>
          </cell>
          <cell r="AF353">
            <v>0.23153798571678105</v>
          </cell>
          <cell r="AN353">
            <v>165.57664</v>
          </cell>
          <cell r="AP353">
            <v>0.32768657810539858</v>
          </cell>
          <cell r="AV353" t="str">
            <v>2B</v>
          </cell>
          <cell r="AW353">
            <v>-10.943475322809446</v>
          </cell>
          <cell r="AX353">
            <v>-3.0103054572333976</v>
          </cell>
          <cell r="AY353">
            <v>-10.943475322809446</v>
          </cell>
          <cell r="AZ353">
            <v>-3.0103054572333976</v>
          </cell>
          <cell r="BG353">
            <v>1.4607195288455261</v>
          </cell>
          <cell r="BJ353">
            <v>3.3119310112059764E-3</v>
          </cell>
          <cell r="CF353">
            <v>0</v>
          </cell>
          <cell r="CV353">
            <v>29.125</v>
          </cell>
          <cell r="DA353">
            <v>0.25333333333333335</v>
          </cell>
          <cell r="ER353">
            <v>413.94159999999999</v>
          </cell>
        </row>
        <row r="354">
          <cell r="A354">
            <v>458701</v>
          </cell>
          <cell r="C354" t="str">
            <v>Exposito, Luis</v>
          </cell>
          <cell r="AF354">
            <v>0.21306819814542255</v>
          </cell>
          <cell r="AN354">
            <v>89.53192296296298</v>
          </cell>
          <cell r="AP354">
            <v>7.5969953986766536E-2</v>
          </cell>
          <cell r="AV354" t="str">
            <v>C</v>
          </cell>
          <cell r="AW354">
            <v>-11.008866659602297</v>
          </cell>
          <cell r="AX354">
            <v>-16.578783333333334</v>
          </cell>
          <cell r="AY354">
            <v>-11.379933664337598</v>
          </cell>
          <cell r="AZ354">
            <v>-4.8072033558514651</v>
          </cell>
          <cell r="BG354">
            <v>1.0531781206112669</v>
          </cell>
          <cell r="BJ354">
            <v>4.1742981707062936E-3</v>
          </cell>
          <cell r="CF354">
            <v>0</v>
          </cell>
          <cell r="CV354">
            <v>29.458333333333332</v>
          </cell>
          <cell r="DA354">
            <v>3.5000000000000003E-2</v>
          </cell>
          <cell r="ER354">
            <v>223.82980740740743</v>
          </cell>
        </row>
        <row r="355">
          <cell r="A355">
            <v>458731</v>
          </cell>
          <cell r="C355" t="str">
            <v>Gardner, Brett</v>
          </cell>
          <cell r="AF355">
            <v>0.26907106356677063</v>
          </cell>
          <cell r="AN355">
            <v>519.77686861260838</v>
          </cell>
          <cell r="AP355">
            <v>0.65780756935567009</v>
          </cell>
          <cell r="AV355" t="str">
            <v>LF</v>
          </cell>
          <cell r="AW355">
            <v>-11</v>
          </cell>
          <cell r="AX355">
            <v>-16</v>
          </cell>
          <cell r="AY355">
            <v>-5.8329682502682321</v>
          </cell>
          <cell r="AZ355">
            <v>-5.8329682502682321</v>
          </cell>
          <cell r="BG355">
            <v>1.2639252916043855</v>
          </cell>
          <cell r="BJ355">
            <v>7.7425470797692925E-3</v>
          </cell>
          <cell r="CF355">
            <v>1.0000000000000002</v>
          </cell>
          <cell r="CV355">
            <v>32.875</v>
          </cell>
          <cell r="DA355">
            <v>6.628333333333333</v>
          </cell>
          <cell r="ER355">
            <v>556.07881481481479</v>
          </cell>
        </row>
        <row r="356">
          <cell r="A356">
            <v>458913</v>
          </cell>
          <cell r="C356" t="str">
            <v>Young Jr., Eric</v>
          </cell>
          <cell r="AF356">
            <v>0.22644646215483874</v>
          </cell>
          <cell r="AN356">
            <v>164.82038518518519</v>
          </cell>
          <cell r="AP356">
            <v>0.41083111212816381</v>
          </cell>
          <cell r="AV356" t="str">
            <v>LF</v>
          </cell>
          <cell r="AW356">
            <v>-11.266424999999998</v>
          </cell>
          <cell r="AX356">
            <v>-18.151450000000004</v>
          </cell>
          <cell r="AY356">
            <v>-5.0214135536829438</v>
          </cell>
          <cell r="AZ356">
            <v>-5.0214135536829438</v>
          </cell>
          <cell r="BG356">
            <v>0.72525350053736704</v>
          </cell>
          <cell r="BJ356">
            <v>-1.1134256225723685E-2</v>
          </cell>
          <cell r="CF356">
            <v>0.40169288027392247</v>
          </cell>
          <cell r="CV356">
            <v>31.125</v>
          </cell>
          <cell r="DA356">
            <v>0</v>
          </cell>
          <cell r="ER356">
            <v>412.05096296296296</v>
          </cell>
        </row>
        <row r="357">
          <cell r="A357">
            <v>459431</v>
          </cell>
          <cell r="C357" t="str">
            <v>Saunders, Michael</v>
          </cell>
          <cell r="AF357">
            <v>0.28075787827363879</v>
          </cell>
          <cell r="AN357">
            <v>470.22844444444445</v>
          </cell>
          <cell r="AP357">
            <v>0.43163431949885422</v>
          </cell>
          <cell r="AV357" t="str">
            <v>LF</v>
          </cell>
          <cell r="AW357">
            <v>-11</v>
          </cell>
          <cell r="AX357">
            <v>-16</v>
          </cell>
          <cell r="AY357">
            <v>-10.543821862406142</v>
          </cell>
          <cell r="AZ357">
            <v>-10.543821862406142</v>
          </cell>
          <cell r="BG357">
            <v>1.1115677268320447</v>
          </cell>
          <cell r="BJ357">
            <v>9.9528278405099004E-3</v>
          </cell>
          <cell r="CF357">
            <v>0.93366535941898143</v>
          </cell>
          <cell r="CV357">
            <v>29.625</v>
          </cell>
          <cell r="DA357">
            <v>4.003333333333333</v>
          </cell>
          <cell r="ER357">
            <v>470.22844444444445</v>
          </cell>
        </row>
        <row r="358">
          <cell r="A358">
            <v>459920</v>
          </cell>
          <cell r="C358" t="str">
            <v>Howell, Jeff</v>
          </cell>
          <cell r="AF358">
            <v>0.20095966373779867</v>
          </cell>
          <cell r="AN358">
            <v>55.525688888888901</v>
          </cell>
          <cell r="AP358">
            <v>3.9580825129289732E-2</v>
          </cell>
          <cell r="AV358" t="str">
            <v>C</v>
          </cell>
          <cell r="AW358">
            <v>-12.483564802151225</v>
          </cell>
          <cell r="AX358">
            <v>-21.648416666666684</v>
          </cell>
          <cell r="AY358">
            <v>-15.688021125090522</v>
          </cell>
          <cell r="AZ358">
            <v>3.560251767542117</v>
          </cell>
          <cell r="BG358">
            <v>1.2014673593718264</v>
          </cell>
          <cell r="BJ358">
            <v>-1.1403086808901105E-4</v>
          </cell>
          <cell r="CF358">
            <v>0</v>
          </cell>
          <cell r="CV358">
            <v>33.208333333333336</v>
          </cell>
          <cell r="DA358">
            <v>0</v>
          </cell>
          <cell r="ER358">
            <v>138.81422222222224</v>
          </cell>
        </row>
        <row r="359">
          <cell r="A359">
            <v>459941</v>
          </cell>
          <cell r="C359" t="str">
            <v>Buck, Travis</v>
          </cell>
          <cell r="AF359">
            <v>0.22619195639629161</v>
          </cell>
          <cell r="AN359">
            <v>78.882560000000012</v>
          </cell>
          <cell r="AP359">
            <v>6.2189421707776193E-2</v>
          </cell>
          <cell r="AV359" t="str">
            <v>LF</v>
          </cell>
          <cell r="AW359">
            <v>-12.706588780426497</v>
          </cell>
          <cell r="AX359">
            <v>-20.518850000000008</v>
          </cell>
          <cell r="AY359">
            <v>-14.915811938341497</v>
          </cell>
          <cell r="AZ359">
            <v>-12.706588780426497</v>
          </cell>
          <cell r="BG359">
            <v>1.3893886184017838</v>
          </cell>
          <cell r="BJ359">
            <v>-1.0366580833754009E-2</v>
          </cell>
          <cell r="CF359">
            <v>0</v>
          </cell>
          <cell r="CV359">
            <v>32.625</v>
          </cell>
          <cell r="DA359">
            <v>1.5166666666666666</v>
          </cell>
          <cell r="ER359">
            <v>197.20640000000003</v>
          </cell>
        </row>
        <row r="360">
          <cell r="A360">
            <v>459964</v>
          </cell>
          <cell r="C360" t="str">
            <v>Joyce, Matt</v>
          </cell>
          <cell r="AF360">
            <v>0.26526776897359805</v>
          </cell>
          <cell r="AN360">
            <v>268.95903465651259</v>
          </cell>
          <cell r="AP360">
            <v>0.46297608335082502</v>
          </cell>
          <cell r="AV360" t="str">
            <v>LF</v>
          </cell>
          <cell r="AW360">
            <v>-11.403227719953177</v>
          </cell>
          <cell r="AX360">
            <v>-16</v>
          </cell>
          <cell r="AY360">
            <v>-11.918204721250598</v>
          </cell>
          <cell r="AZ360">
            <v>-11.918204721250598</v>
          </cell>
          <cell r="BG360">
            <v>1.3719726362112254</v>
          </cell>
          <cell r="BJ360">
            <v>1.0333483847217228E-2</v>
          </cell>
          <cell r="CF360">
            <v>0.95847560606646898</v>
          </cell>
          <cell r="CV360">
            <v>31.875</v>
          </cell>
          <cell r="DA360">
            <v>5.04</v>
          </cell>
          <cell r="ER360">
            <v>391.95697777777787</v>
          </cell>
        </row>
        <row r="361">
          <cell r="A361">
            <v>459991</v>
          </cell>
          <cell r="C361" t="str">
            <v>Sanchez, Gaby</v>
          </cell>
          <cell r="AF361">
            <v>0.25743171077208116</v>
          </cell>
          <cell r="AN361">
            <v>143.86934713275534</v>
          </cell>
          <cell r="AP361">
            <v>0.16689984680942221</v>
          </cell>
          <cell r="AV361" t="str">
            <v>1B</v>
          </cell>
          <cell r="AW361">
            <v>-12.787383876884956</v>
          </cell>
          <cell r="AX361">
            <v>-12.772445889342663</v>
          </cell>
          <cell r="AY361">
            <v>-12.776124429829395</v>
          </cell>
          <cell r="AZ361">
            <v>-12.769432944146915</v>
          </cell>
          <cell r="BG361">
            <v>1.3289487846248531</v>
          </cell>
          <cell r="BJ361">
            <v>-2.4636629717909807E-3</v>
          </cell>
          <cell r="CF361">
            <v>1.0000000000000002</v>
          </cell>
          <cell r="CV361">
            <v>32.791666666666664</v>
          </cell>
          <cell r="DA361">
            <v>3.7833333333333332</v>
          </cell>
          <cell r="ER361">
            <v>276.6040888888889</v>
          </cell>
        </row>
        <row r="362">
          <cell r="A362">
            <v>460003</v>
          </cell>
          <cell r="C362" t="str">
            <v>Teagarden, Taylor</v>
          </cell>
          <cell r="AF362">
            <v>0.22970072486240062</v>
          </cell>
          <cell r="AN362">
            <v>129.16960665276798</v>
          </cell>
          <cell r="AP362">
            <v>0.17466468605978119</v>
          </cell>
          <cell r="AV362" t="str">
            <v>C</v>
          </cell>
          <cell r="AW362">
            <v>-12.460561182515754</v>
          </cell>
          <cell r="AX362">
            <v>-20.368816666666671</v>
          </cell>
          <cell r="AY362">
            <v>-16.484434552403524</v>
          </cell>
          <cell r="AZ362">
            <v>4.5075079902469781</v>
          </cell>
          <cell r="BG362">
            <v>1.1931849904404248</v>
          </cell>
          <cell r="BJ362">
            <v>8.695027353382621E-3</v>
          </cell>
          <cell r="CF362">
            <v>8.9824647773744104E-2</v>
          </cell>
          <cell r="CV362">
            <v>32.541666666666664</v>
          </cell>
          <cell r="DA362">
            <v>0.93833333333333335</v>
          </cell>
          <cell r="ER362">
            <v>243.81626666666671</v>
          </cell>
        </row>
        <row r="363">
          <cell r="A363">
            <v>460004</v>
          </cell>
          <cell r="C363" t="str">
            <v>Thomas, Clete</v>
          </cell>
          <cell r="AF363">
            <v>0.22003548729487438</v>
          </cell>
          <cell r="AN363">
            <v>109.4898251851852</v>
          </cell>
          <cell r="AP363">
            <v>0.12443761953158056</v>
          </cell>
          <cell r="AV363" t="str">
            <v>CF</v>
          </cell>
          <cell r="AW363">
            <v>-11</v>
          </cell>
          <cell r="AX363">
            <v>-16</v>
          </cell>
          <cell r="AY363">
            <v>-7.6251207261722325</v>
          </cell>
          <cell r="AZ363">
            <v>-7.6251207261722325</v>
          </cell>
          <cell r="BG363">
            <v>1.1580630855720075</v>
          </cell>
          <cell r="BJ363">
            <v>4.6537677741341557E-3</v>
          </cell>
          <cell r="CF363">
            <v>0.22347335171957083</v>
          </cell>
          <cell r="CV363">
            <v>32.625</v>
          </cell>
          <cell r="DA363">
            <v>1.3233333333333333</v>
          </cell>
          <cell r="ER363">
            <v>273.72456296296298</v>
          </cell>
        </row>
        <row r="364">
          <cell r="A364">
            <v>460022</v>
          </cell>
          <cell r="C364" t="str">
            <v>Greene, Tyler</v>
          </cell>
          <cell r="AF364">
            <v>0.20578028086475653</v>
          </cell>
          <cell r="AN364">
            <v>148.96312888888889</v>
          </cell>
          <cell r="AP364">
            <v>0.17374049539073885</v>
          </cell>
          <cell r="AV364" t="str">
            <v>SS</v>
          </cell>
          <cell r="AW364">
            <v>-11</v>
          </cell>
          <cell r="AX364">
            <v>-4.1588091585241189</v>
          </cell>
          <cell r="AY364">
            <v>-7</v>
          </cell>
          <cell r="AZ364">
            <v>-4.1588091585241189</v>
          </cell>
          <cell r="BG364">
            <v>1.5471516735177859</v>
          </cell>
          <cell r="BJ364">
            <v>2.5000701796343866E-2</v>
          </cell>
          <cell r="CF364">
            <v>2.4347629641437996E-2</v>
          </cell>
          <cell r="CV364">
            <v>32.875</v>
          </cell>
          <cell r="DA364">
            <v>1.2433333333333334</v>
          </cell>
          <cell r="ER364">
            <v>372.40782222222219</v>
          </cell>
        </row>
        <row r="365">
          <cell r="A365">
            <v>460026</v>
          </cell>
          <cell r="C365" t="str">
            <v>Hundley, Nick</v>
          </cell>
          <cell r="AF365">
            <v>0.23747643195257059</v>
          </cell>
          <cell r="AN365">
            <v>135.34838518518521</v>
          </cell>
          <cell r="AP365">
            <v>0.4352751832365101</v>
          </cell>
          <cell r="AV365" t="str">
            <v>C</v>
          </cell>
          <cell r="AW365">
            <v>-11.941416666666663</v>
          </cell>
          <cell r="AX365">
            <v>-20.818916666666674</v>
          </cell>
          <cell r="AY365">
            <v>-13.498162829201338</v>
          </cell>
          <cell r="AZ365">
            <v>-8.5343429603695569</v>
          </cell>
          <cell r="BG365">
            <v>1.3854139269252199</v>
          </cell>
          <cell r="BJ365">
            <v>4.8772419920939643E-3</v>
          </cell>
          <cell r="CF365">
            <v>0.97882940057847301</v>
          </cell>
          <cell r="CV365">
            <v>32.791666666666664</v>
          </cell>
          <cell r="DA365">
            <v>4.3516666666666666</v>
          </cell>
          <cell r="ER365">
            <v>338.37096296296301</v>
          </cell>
        </row>
        <row r="366">
          <cell r="A366">
            <v>460051</v>
          </cell>
          <cell r="C366" t="str">
            <v>Getz, Chris</v>
          </cell>
          <cell r="AF366">
            <v>0.23704023485003353</v>
          </cell>
          <cell r="AN366">
            <v>126.78329280372603</v>
          </cell>
          <cell r="AP366">
            <v>7.5484638389773706E-2</v>
          </cell>
          <cell r="AV366" t="str">
            <v>2B</v>
          </cell>
          <cell r="AW366">
            <v>-11</v>
          </cell>
          <cell r="AX366">
            <v>3.7201622922434852</v>
          </cell>
          <cell r="AY366">
            <v>-7</v>
          </cell>
          <cell r="AZ366">
            <v>3.7201622922434852</v>
          </cell>
          <cell r="BG366">
            <v>1.2930983826555758</v>
          </cell>
          <cell r="BJ366">
            <v>-2.0853850566246418E-2</v>
          </cell>
          <cell r="CF366">
            <v>0.47565747915564749</v>
          </cell>
          <cell r="CV366">
            <v>32.875</v>
          </cell>
          <cell r="DA366">
            <v>2.6233333333333335</v>
          </cell>
          <cell r="ER366">
            <v>197.85777777777778</v>
          </cell>
        </row>
        <row r="367">
          <cell r="A367">
            <v>460055</v>
          </cell>
          <cell r="C367" t="str">
            <v>Mayberry, John</v>
          </cell>
          <cell r="AF367">
            <v>0.2421160338269121</v>
          </cell>
          <cell r="AN367">
            <v>105.02290566490471</v>
          </cell>
          <cell r="AP367">
            <v>0.21000377819505858</v>
          </cell>
          <cell r="AV367" t="str">
            <v>RF</v>
          </cell>
          <cell r="AW367">
            <v>-11.06884293249961</v>
          </cell>
          <cell r="AX367">
            <v>-11.078724438089839</v>
          </cell>
          <cell r="AY367">
            <v>-7.0610564559833389</v>
          </cell>
          <cell r="AZ367">
            <v>-7.0610564559833389</v>
          </cell>
          <cell r="BG367">
            <v>1.4366597084179613</v>
          </cell>
          <cell r="BJ367">
            <v>-2.3271811526923744E-2</v>
          </cell>
          <cell r="CF367">
            <v>0.81975451335249128</v>
          </cell>
          <cell r="CV367">
            <v>32.541666666666664</v>
          </cell>
          <cell r="DA367">
            <v>2.5316666666666667</v>
          </cell>
          <cell r="ER367">
            <v>255.30915555555566</v>
          </cell>
        </row>
        <row r="368">
          <cell r="A368">
            <v>460060</v>
          </cell>
          <cell r="C368" t="str">
            <v>Pennington, Cliff</v>
          </cell>
          <cell r="AF368">
            <v>0.23416142359838002</v>
          </cell>
          <cell r="AN368">
            <v>185.89742715921668</v>
          </cell>
          <cell r="AP368">
            <v>0.31489769663571765</v>
          </cell>
          <cell r="AV368" t="str">
            <v>2B</v>
          </cell>
          <cell r="AW368">
            <v>-10.952211396939916</v>
          </cell>
          <cell r="AX368">
            <v>7.2031783473918063</v>
          </cell>
          <cell r="AY368">
            <v>-7.0329449356271638</v>
          </cell>
          <cell r="AZ368">
            <v>7.2031783473918063</v>
          </cell>
          <cell r="BG368">
            <v>1.2223887979473957</v>
          </cell>
          <cell r="BJ368">
            <v>7.9331056266592082E-3</v>
          </cell>
          <cell r="CF368">
            <v>0.86179567109723854</v>
          </cell>
          <cell r="CV368">
            <v>32.041666666666664</v>
          </cell>
          <cell r="DA368">
            <v>4.668333333333333</v>
          </cell>
          <cell r="ER368">
            <v>268.24720000000008</v>
          </cell>
        </row>
        <row r="369">
          <cell r="A369">
            <v>460067</v>
          </cell>
          <cell r="C369" t="str">
            <v>Crowe, Trevor</v>
          </cell>
          <cell r="AF369">
            <v>0.21771813714405577</v>
          </cell>
          <cell r="AN369">
            <v>117.37784888888889</v>
          </cell>
          <cell r="AP369">
            <v>0.13019886505626427</v>
          </cell>
          <cell r="AV369" t="str">
            <v>LF</v>
          </cell>
          <cell r="AW369">
            <v>-11</v>
          </cell>
          <cell r="AX369">
            <v>-16</v>
          </cell>
          <cell r="AY369">
            <v>-5.7395925955370801</v>
          </cell>
          <cell r="AZ369">
            <v>-5.7395925955370801</v>
          </cell>
          <cell r="BG369">
            <v>1.1380745316307794</v>
          </cell>
          <cell r="BJ369">
            <v>-1.5578418912126231E-2</v>
          </cell>
          <cell r="CF369">
            <v>0.1236535783481226</v>
          </cell>
          <cell r="CV369">
            <v>32.625</v>
          </cell>
          <cell r="DA369">
            <v>1.49</v>
          </cell>
          <cell r="ER369">
            <v>293.44462222222222</v>
          </cell>
        </row>
        <row r="370">
          <cell r="A370">
            <v>460075</v>
          </cell>
          <cell r="C370" t="str">
            <v>Braun, Ryan</v>
          </cell>
          <cell r="AF370">
            <v>0.29061637009974284</v>
          </cell>
          <cell r="AN370">
            <v>505.60592592592599</v>
          </cell>
          <cell r="AP370">
            <v>0.60318011457102771</v>
          </cell>
          <cell r="AV370" t="str">
            <v>LF</v>
          </cell>
          <cell r="AW370">
            <v>-11</v>
          </cell>
          <cell r="AX370">
            <v>-16</v>
          </cell>
          <cell r="AY370">
            <v>-9.6633341557743684</v>
          </cell>
          <cell r="AZ370">
            <v>-9.6633341557743684</v>
          </cell>
          <cell r="BG370">
            <v>1.5526779304778704</v>
          </cell>
          <cell r="BJ370">
            <v>1.7249434514480201E-3</v>
          </cell>
          <cell r="CF370">
            <v>1.0000000000000002</v>
          </cell>
          <cell r="CV370">
            <v>32.625</v>
          </cell>
          <cell r="DA370">
            <v>9.4333333333333336</v>
          </cell>
          <cell r="ER370">
            <v>505.60592592592599</v>
          </cell>
        </row>
        <row r="371">
          <cell r="A371">
            <v>460077</v>
          </cell>
          <cell r="C371" t="str">
            <v>Butera, Drew</v>
          </cell>
          <cell r="AF371">
            <v>0.23056962194777839</v>
          </cell>
          <cell r="AN371">
            <v>129.87518457358019</v>
          </cell>
          <cell r="AP371">
            <v>0.20572140134317349</v>
          </cell>
          <cell r="AV371" t="str">
            <v>C</v>
          </cell>
          <cell r="AW371">
            <v>-10.934146383090132</v>
          </cell>
          <cell r="AX371">
            <v>-10.934146383090132</v>
          </cell>
          <cell r="AY371">
            <v>-10.934146383090132</v>
          </cell>
          <cell r="AZ371">
            <v>9.3223492544571211</v>
          </cell>
          <cell r="BG371">
            <v>1.2877271118978135</v>
          </cell>
          <cell r="BJ371">
            <v>-1.9498487728478104E-3</v>
          </cell>
          <cell r="CF371">
            <v>0.96066755571659446</v>
          </cell>
          <cell r="CV371">
            <v>32.875</v>
          </cell>
          <cell r="DA371">
            <v>1.5649999999999999</v>
          </cell>
          <cell r="ER371">
            <v>187.91905185185189</v>
          </cell>
        </row>
        <row r="372">
          <cell r="A372">
            <v>460086</v>
          </cell>
          <cell r="C372" t="str">
            <v>Gordon, Alex</v>
          </cell>
          <cell r="AF372">
            <v>0.27460555637293038</v>
          </cell>
          <cell r="AN372">
            <v>484.93736296296294</v>
          </cell>
          <cell r="AP372">
            <v>0.59170225033543933</v>
          </cell>
          <cell r="AV372" t="str">
            <v>LF</v>
          </cell>
          <cell r="AW372">
            <v>-11</v>
          </cell>
          <cell r="AX372">
            <v>-16</v>
          </cell>
          <cell r="AY372">
            <v>1.4106766582341608</v>
          </cell>
          <cell r="AZ372">
            <v>1.4106766582341608</v>
          </cell>
          <cell r="BG372">
            <v>1.2378086851189991</v>
          </cell>
          <cell r="BJ372">
            <v>1.2534181580374545E-3</v>
          </cell>
          <cell r="CF372">
            <v>0.9458866933372464</v>
          </cell>
          <cell r="CV372">
            <v>32.375</v>
          </cell>
          <cell r="DA372">
            <v>8.5933333333333337</v>
          </cell>
          <cell r="ER372">
            <v>484.93736296296294</v>
          </cell>
        </row>
        <row r="373">
          <cell r="A373">
            <v>460099</v>
          </cell>
          <cell r="C373" t="str">
            <v>Reimold, Nolan</v>
          </cell>
          <cell r="AF373">
            <v>0.23642981809805871</v>
          </cell>
          <cell r="AN373">
            <v>132.52981333333332</v>
          </cell>
          <cell r="AP373">
            <v>0.3375088245481126</v>
          </cell>
          <cell r="AV373" t="str">
            <v>LF</v>
          </cell>
          <cell r="AW373">
            <v>-11.01466319220453</v>
          </cell>
          <cell r="AX373">
            <v>-16</v>
          </cell>
          <cell r="AY373">
            <v>-11.305329266979863</v>
          </cell>
          <cell r="AZ373">
            <v>-11.305329266979863</v>
          </cell>
          <cell r="BG373">
            <v>1.5695465036281675</v>
          </cell>
          <cell r="BJ373">
            <v>2.0112122393487072E-2</v>
          </cell>
          <cell r="CF373">
            <v>0.67744383464982727</v>
          </cell>
          <cell r="CV373">
            <v>32.708333333333336</v>
          </cell>
          <cell r="DA373">
            <v>2.5283333333333333</v>
          </cell>
          <cell r="ER373">
            <v>331.32453333333331</v>
          </cell>
        </row>
        <row r="374">
          <cell r="A374">
            <v>460131</v>
          </cell>
          <cell r="C374" t="str">
            <v>Bogusevic, Brian</v>
          </cell>
          <cell r="AF374">
            <v>0.24248599082131728</v>
          </cell>
          <cell r="AN374">
            <v>174.85194666666669</v>
          </cell>
          <cell r="AP374">
            <v>0.30000429162144698</v>
          </cell>
          <cell r="AV374" t="str">
            <v>CF</v>
          </cell>
          <cell r="AW374">
            <v>-11</v>
          </cell>
          <cell r="AX374">
            <v>-16</v>
          </cell>
          <cell r="AY374">
            <v>-7.9911358727192487</v>
          </cell>
          <cell r="AZ374">
            <v>-7.9911358727192487</v>
          </cell>
          <cell r="BG374">
            <v>1.5909879744858175</v>
          </cell>
          <cell r="BJ374">
            <v>7.7089688240176675E-3</v>
          </cell>
          <cell r="CF374">
            <v>8.7928330281282038E-2</v>
          </cell>
          <cell r="CV374">
            <v>32.375</v>
          </cell>
          <cell r="DA374">
            <v>1.3883333333333334</v>
          </cell>
          <cell r="ER374">
            <v>437.12986666666671</v>
          </cell>
        </row>
        <row r="375">
          <cell r="A375">
            <v>460133</v>
          </cell>
          <cell r="C375" t="str">
            <v>Boyer, Brad</v>
          </cell>
          <cell r="AF375">
            <v>0.19815927543873135</v>
          </cell>
          <cell r="AN375">
            <v>91.845736296296295</v>
          </cell>
          <cell r="AP375">
            <v>8.8090589631848015E-2</v>
          </cell>
          <cell r="AV375" t="str">
            <v>SS</v>
          </cell>
          <cell r="AW375">
            <v>-11.901183333333332</v>
          </cell>
          <cell r="AX375">
            <v>-5.7316077784170671</v>
          </cell>
          <cell r="AY375">
            <v>-5.8622675429116837</v>
          </cell>
          <cell r="AZ375">
            <v>-5.7316077784170671</v>
          </cell>
          <cell r="BG375">
            <v>1.3263991618004911</v>
          </cell>
          <cell r="BJ375">
            <v>-1.3610185664164467E-2</v>
          </cell>
          <cell r="CF375">
            <v>0</v>
          </cell>
          <cell r="CV375">
            <v>32.708333333333336</v>
          </cell>
          <cell r="DA375">
            <v>0</v>
          </cell>
          <cell r="ER375">
            <v>229.61434074074072</v>
          </cell>
        </row>
        <row r="376">
          <cell r="A376">
            <v>460267</v>
          </cell>
          <cell r="C376" t="str">
            <v>Boggs, Brandon</v>
          </cell>
          <cell r="AF376">
            <v>0.21775457436349507</v>
          </cell>
          <cell r="AN376">
            <v>124.45141333333332</v>
          </cell>
          <cell r="AP376">
            <v>0.13215396933256962</v>
          </cell>
          <cell r="AV376" t="str">
            <v>RF</v>
          </cell>
          <cell r="AW376">
            <v>-12.331208333333333</v>
          </cell>
          <cell r="AX376">
            <v>-22.193716666666681</v>
          </cell>
          <cell r="AY376">
            <v>-12.382350465511493</v>
          </cell>
          <cell r="AZ376">
            <v>-12.331208333333333</v>
          </cell>
          <cell r="BG376">
            <v>1.2540426768911777</v>
          </cell>
          <cell r="BJ376">
            <v>1.6862448225245625E-3</v>
          </cell>
          <cell r="CF376">
            <v>0</v>
          </cell>
          <cell r="CV376">
            <v>33.458333333333336</v>
          </cell>
          <cell r="DA376">
            <v>0</v>
          </cell>
          <cell r="ER376">
            <v>311.12853333333328</v>
          </cell>
        </row>
        <row r="377">
          <cell r="A377">
            <v>460269</v>
          </cell>
          <cell r="C377" t="str">
            <v>Gimenez, Chris</v>
          </cell>
          <cell r="AF377">
            <v>0.22819102903084218</v>
          </cell>
          <cell r="AN377">
            <v>183.43607745741244</v>
          </cell>
          <cell r="AP377">
            <v>0.31828884077795472</v>
          </cell>
          <cell r="AV377" t="str">
            <v>C</v>
          </cell>
          <cell r="AW377">
            <v>-12.835792262721089</v>
          </cell>
          <cell r="AX377">
            <v>-21.914006818238835</v>
          </cell>
          <cell r="AY377">
            <v>-16.23878454412349</v>
          </cell>
          <cell r="AZ377">
            <v>7.5989240811414795</v>
          </cell>
          <cell r="BG377">
            <v>1.2807806539507136</v>
          </cell>
          <cell r="BJ377">
            <v>-8.7002540138519466E-3</v>
          </cell>
          <cell r="CF377">
            <v>0.46054171020616524</v>
          </cell>
          <cell r="CV377">
            <v>33.541666666666664</v>
          </cell>
          <cell r="DA377">
            <v>1.2433333333333334</v>
          </cell>
          <cell r="ER377">
            <v>308.18506666666673</v>
          </cell>
        </row>
        <row r="378">
          <cell r="A378">
            <v>460322</v>
          </cell>
          <cell r="C378" t="str">
            <v>Richardson, Antoan</v>
          </cell>
          <cell r="AF378">
            <v>0.22523432838488786</v>
          </cell>
          <cell r="AN378">
            <v>128.80967111111113</v>
          </cell>
          <cell r="AP378">
            <v>0.17050632649140707</v>
          </cell>
          <cell r="AV378" t="str">
            <v>CF</v>
          </cell>
          <cell r="AW378">
            <v>-11</v>
          </cell>
          <cell r="AX378">
            <v>-16</v>
          </cell>
          <cell r="AY378">
            <v>-5.7254048190649165</v>
          </cell>
          <cell r="AZ378">
            <v>-5.7254048190649165</v>
          </cell>
          <cell r="BG378">
            <v>0.96620814825057322</v>
          </cell>
          <cell r="BJ378">
            <v>1.4753896069678288E-3</v>
          </cell>
          <cell r="CF378">
            <v>0</v>
          </cell>
          <cell r="CV378">
            <v>32.708333333333336</v>
          </cell>
          <cell r="DA378">
            <v>3.5000000000000003E-2</v>
          </cell>
          <cell r="ER378">
            <v>322.02417777777782</v>
          </cell>
        </row>
        <row r="379">
          <cell r="A379">
            <v>460576</v>
          </cell>
          <cell r="C379" t="str">
            <v>Gomez, Carlos</v>
          </cell>
          <cell r="AF379">
            <v>0.25233953331670833</v>
          </cell>
          <cell r="AN379">
            <v>479.5493240989789</v>
          </cell>
          <cell r="AP379">
            <v>0.58927419381566448</v>
          </cell>
          <cell r="AV379" t="str">
            <v>CF</v>
          </cell>
          <cell r="AW379">
            <v>-11</v>
          </cell>
          <cell r="AX379">
            <v>3.4972319288516562</v>
          </cell>
          <cell r="AY379">
            <v>5.772664771051474</v>
          </cell>
          <cell r="AZ379">
            <v>5.772664771051474</v>
          </cell>
          <cell r="BG379">
            <v>0.91305452373633611</v>
          </cell>
          <cell r="BJ379">
            <v>6.7537237337559532E-3</v>
          </cell>
          <cell r="CF379">
            <v>0.97177436720971611</v>
          </cell>
          <cell r="CV379">
            <v>30.541666666666668</v>
          </cell>
          <cell r="DA379">
            <v>6.94</v>
          </cell>
          <cell r="ER379">
            <v>488.76361481481484</v>
          </cell>
        </row>
        <row r="380">
          <cell r="A380">
            <v>460579</v>
          </cell>
          <cell r="C380" t="str">
            <v>Morgan, Nyjer</v>
          </cell>
          <cell r="AF380">
            <v>0.24157775229835829</v>
          </cell>
          <cell r="AN380">
            <v>76.652414973597629</v>
          </cell>
          <cell r="AP380">
            <v>4.4577211456325455E-2</v>
          </cell>
          <cell r="AV380" t="str">
            <v>CF</v>
          </cell>
          <cell r="AW380">
            <v>-11</v>
          </cell>
          <cell r="AX380">
            <v>-16</v>
          </cell>
          <cell r="AY380">
            <v>0.19404707905281393</v>
          </cell>
          <cell r="AZ380">
            <v>0.19404707905281393</v>
          </cell>
          <cell r="BG380">
            <v>1.2375573747162454</v>
          </cell>
          <cell r="BJ380">
            <v>1.9177038062867E-2</v>
          </cell>
          <cell r="CF380">
            <v>0.43243243243243285</v>
          </cell>
          <cell r="CV380">
            <v>35.958333333333336</v>
          </cell>
          <cell r="DA380">
            <v>3.6766666666666667</v>
          </cell>
          <cell r="ER380">
            <v>124.06008888888888</v>
          </cell>
        </row>
        <row r="381">
          <cell r="A381">
            <v>460621</v>
          </cell>
          <cell r="C381" t="str">
            <v>Spears, Nate</v>
          </cell>
          <cell r="AF381">
            <v>0.21357240980604369</v>
          </cell>
          <cell r="AN381">
            <v>90.997807407407421</v>
          </cell>
          <cell r="AP381">
            <v>6.9499696086157692E-2</v>
          </cell>
          <cell r="AV381" t="str">
            <v>2B</v>
          </cell>
          <cell r="AW381">
            <v>-11.155823070273115</v>
          </cell>
          <cell r="AX381">
            <v>0.87340821379651423</v>
          </cell>
          <cell r="AY381">
            <v>-9.8721144514595665</v>
          </cell>
          <cell r="AZ381">
            <v>0.87340821379651423</v>
          </cell>
          <cell r="BG381">
            <v>0.95395412067008545</v>
          </cell>
          <cell r="BJ381">
            <v>2.817074467803098E-2</v>
          </cell>
          <cell r="CF381">
            <v>0</v>
          </cell>
          <cell r="CV381">
            <v>31.125</v>
          </cell>
          <cell r="DA381">
            <v>1.3333333333333334E-2</v>
          </cell>
          <cell r="ER381">
            <v>227.49451851851853</v>
          </cell>
        </row>
        <row r="382">
          <cell r="A382">
            <v>461235</v>
          </cell>
          <cell r="C382" t="str">
            <v>Moss, Brandon</v>
          </cell>
          <cell r="AF382">
            <v>0.27055889326271737</v>
          </cell>
          <cell r="AN382">
            <v>344.46328642423697</v>
          </cell>
          <cell r="AP382">
            <v>0.57853475104801022</v>
          </cell>
          <cell r="AV382" t="str">
            <v>1B</v>
          </cell>
          <cell r="AW382">
            <v>-13.996736055636656</v>
          </cell>
          <cell r="AX382">
            <v>-13.992731656646864</v>
          </cell>
          <cell r="AY382">
            <v>-12.59897999721662</v>
          </cell>
          <cell r="AZ382">
            <v>-12.59897999721662</v>
          </cell>
          <cell r="BG382">
            <v>0.82141560527422053</v>
          </cell>
          <cell r="BJ382">
            <v>1.3400172037403148E-3</v>
          </cell>
          <cell r="CF382">
            <v>0.98808464892529035</v>
          </cell>
          <cell r="CV382">
            <v>32.791666666666664</v>
          </cell>
          <cell r="DA382">
            <v>4.9400000000000004</v>
          </cell>
          <cell r="ER382">
            <v>452.73840000000007</v>
          </cell>
        </row>
        <row r="383">
          <cell r="A383">
            <v>461314</v>
          </cell>
          <cell r="C383" t="str">
            <v>Kemp, Matt</v>
          </cell>
          <cell r="AF383">
            <v>0.26782250575827793</v>
          </cell>
          <cell r="AN383">
            <v>343.65688295362168</v>
          </cell>
          <cell r="AP383">
            <v>0.64484542553174196</v>
          </cell>
          <cell r="AV383" t="str">
            <v>RF</v>
          </cell>
          <cell r="AW383">
            <v>-11</v>
          </cell>
          <cell r="AX383">
            <v>-16</v>
          </cell>
          <cell r="AY383">
            <v>-16.80679273835694</v>
          </cell>
          <cell r="AZ383">
            <v>-16.80679273835694</v>
          </cell>
          <cell r="BG383">
            <v>1.176005721587104</v>
          </cell>
          <cell r="BJ383">
            <v>-3.4323948365010638E-3</v>
          </cell>
          <cell r="CF383">
            <v>0.99714261329968412</v>
          </cell>
          <cell r="CV383">
            <v>31.791666666666668</v>
          </cell>
          <cell r="DA383">
            <v>9.1050000000000004</v>
          </cell>
          <cell r="ER383">
            <v>584.42962962962952</v>
          </cell>
        </row>
        <row r="384">
          <cell r="A384">
            <v>461315</v>
          </cell>
          <cell r="C384" t="str">
            <v>May, Lucas</v>
          </cell>
          <cell r="AF384">
            <v>0.20869450062444875</v>
          </cell>
          <cell r="AN384">
            <v>61.354334814814834</v>
          </cell>
          <cell r="AP384">
            <v>3.7708969384586788E-2</v>
          </cell>
          <cell r="AV384" t="str">
            <v>C</v>
          </cell>
          <cell r="AW384">
            <v>-11.461608333333333</v>
          </cell>
          <cell r="AX384">
            <v>-18.979550000000003</v>
          </cell>
          <cell r="AY384">
            <v>-11.991223005205905</v>
          </cell>
          <cell r="AZ384">
            <v>5.2765749691209267</v>
          </cell>
          <cell r="BG384">
            <v>0.79076633965340637</v>
          </cell>
          <cell r="BJ384">
            <v>-2.7613070386315785E-2</v>
          </cell>
          <cell r="CF384">
            <v>0</v>
          </cell>
          <cell r="CV384">
            <v>31.708333333333332</v>
          </cell>
          <cell r="DA384">
            <v>0</v>
          </cell>
          <cell r="ER384">
            <v>153.38583703703708</v>
          </cell>
        </row>
        <row r="385">
          <cell r="A385">
            <v>461416</v>
          </cell>
          <cell r="C385" t="str">
            <v>Venable, Will</v>
          </cell>
          <cell r="AF385">
            <v>0.23226431155773078</v>
          </cell>
          <cell r="AN385">
            <v>148.04562962962964</v>
          </cell>
          <cell r="AP385">
            <v>0.46631626390537451</v>
          </cell>
          <cell r="AV385" t="str">
            <v>CF</v>
          </cell>
          <cell r="AW385">
            <v>-11</v>
          </cell>
          <cell r="AX385">
            <v>-16</v>
          </cell>
          <cell r="AY385">
            <v>-2.211921530041093</v>
          </cell>
          <cell r="AZ385">
            <v>-2.211921530041093</v>
          </cell>
          <cell r="BG385">
            <v>1.3654339588588174</v>
          </cell>
          <cell r="BJ385">
            <v>-8.8442815529069362E-3</v>
          </cell>
          <cell r="CF385">
            <v>0.71788375053267039</v>
          </cell>
          <cell r="CV385">
            <v>33.708333333333336</v>
          </cell>
          <cell r="DA385">
            <v>5.2433333333333332</v>
          </cell>
          <cell r="ER385">
            <v>370.1140740740741</v>
          </cell>
        </row>
        <row r="386">
          <cell r="A386">
            <v>461815</v>
          </cell>
          <cell r="C386" t="str">
            <v>Murphy, David</v>
          </cell>
          <cell r="AF386">
            <v>0.24493086121148136</v>
          </cell>
          <cell r="AN386">
            <v>141.05149629629628</v>
          </cell>
          <cell r="AP386">
            <v>0.40672490513321491</v>
          </cell>
          <cell r="AV386" t="str">
            <v>RF</v>
          </cell>
          <cell r="AW386">
            <v>-11.132044346688859</v>
          </cell>
          <cell r="AX386">
            <v>-16</v>
          </cell>
          <cell r="AY386">
            <v>-13.987050596852644</v>
          </cell>
          <cell r="AZ386">
            <v>-13.987050596852644</v>
          </cell>
          <cell r="BG386">
            <v>1.6719040521094293</v>
          </cell>
          <cell r="BJ386">
            <v>6.5553365219337655E-3</v>
          </cell>
          <cell r="CF386">
            <v>0.94751381001290924</v>
          </cell>
          <cell r="CV386">
            <v>34.708333333333336</v>
          </cell>
          <cell r="DA386">
            <v>6.35</v>
          </cell>
          <cell r="ER386">
            <v>352.62874074074068</v>
          </cell>
        </row>
        <row r="387">
          <cell r="A387">
            <v>461835</v>
          </cell>
          <cell r="C387" t="str">
            <v>Johnson, Josh</v>
          </cell>
          <cell r="AF387">
            <v>0.21624219580417192</v>
          </cell>
          <cell r="AN387">
            <v>120.65777777777781</v>
          </cell>
          <cell r="AP387">
            <v>0.18173643792102512</v>
          </cell>
          <cell r="AV387" t="str">
            <v>2B</v>
          </cell>
          <cell r="AW387">
            <v>-11.123633333333332</v>
          </cell>
          <cell r="AX387">
            <v>-0.9771336837513902</v>
          </cell>
          <cell r="AY387">
            <v>-10.927191662132245</v>
          </cell>
          <cell r="AZ387">
            <v>-0.9771336837513902</v>
          </cell>
          <cell r="BG387">
            <v>0.76304987187205131</v>
          </cell>
          <cell r="BJ387">
            <v>-4.6934926346434693E-7</v>
          </cell>
          <cell r="CF387">
            <v>0</v>
          </cell>
          <cell r="CV387">
            <v>30.458333333333332</v>
          </cell>
          <cell r="DA387">
            <v>0</v>
          </cell>
          <cell r="ER387">
            <v>301.6444444444445</v>
          </cell>
        </row>
        <row r="388">
          <cell r="A388">
            <v>461842</v>
          </cell>
          <cell r="C388" t="str">
            <v>Marrero, Christian</v>
          </cell>
          <cell r="AF388">
            <v>0.24956619037742356</v>
          </cell>
          <cell r="AN388">
            <v>171.07092913233924</v>
          </cell>
          <cell r="AP388">
            <v>0.30069285815761626</v>
          </cell>
          <cell r="AV388" t="str">
            <v>RF</v>
          </cell>
          <cell r="AW388">
            <v>-11.7753318509636</v>
          </cell>
          <cell r="AX388">
            <v>-16.907783333333334</v>
          </cell>
          <cell r="AY388">
            <v>-13.541974579114271</v>
          </cell>
          <cell r="AZ388">
            <v>-11.7753318509636</v>
          </cell>
          <cell r="BG388">
            <v>0.82727765234872286</v>
          </cell>
          <cell r="BJ388">
            <v>-1.2691341777523492E-2</v>
          </cell>
          <cell r="CF388">
            <v>0</v>
          </cell>
          <cell r="CV388">
            <v>29.958333333333332</v>
          </cell>
          <cell r="DA388">
            <v>0</v>
          </cell>
          <cell r="ER388">
            <v>420.07600000000002</v>
          </cell>
        </row>
        <row r="389">
          <cell r="A389">
            <v>461858</v>
          </cell>
          <cell r="C389" t="str">
            <v>Plouffe, Trevor</v>
          </cell>
          <cell r="AF389">
            <v>0.26125780775718394</v>
          </cell>
          <cell r="AN389">
            <v>517.95136511940154</v>
          </cell>
          <cell r="AP389">
            <v>0.59111862447618435</v>
          </cell>
          <cell r="AV389" t="str">
            <v>3B</v>
          </cell>
          <cell r="AW389">
            <v>-9.6514536869713687</v>
          </cell>
          <cell r="AX389">
            <v>0.20862427110729129</v>
          </cell>
          <cell r="AY389">
            <v>-9.6514536869713687</v>
          </cell>
          <cell r="AZ389">
            <v>0.20862427110729129</v>
          </cell>
          <cell r="BG389">
            <v>1.0495682298739473</v>
          </cell>
          <cell r="BJ389">
            <v>-2.4020621400922368E-3</v>
          </cell>
          <cell r="CF389">
            <v>0.96596965264083867</v>
          </cell>
          <cell r="CV389">
            <v>30.041666666666668</v>
          </cell>
          <cell r="DA389">
            <v>4.6883333333333335</v>
          </cell>
          <cell r="ER389">
            <v>531.2965333333334</v>
          </cell>
        </row>
        <row r="390">
          <cell r="A390">
            <v>461865</v>
          </cell>
          <cell r="C390" t="str">
            <v>Romine, Andrew</v>
          </cell>
          <cell r="AF390">
            <v>0.23416862277480921</v>
          </cell>
          <cell r="AN390">
            <v>189.60496118350699</v>
          </cell>
          <cell r="AP390">
            <v>0.2954564156801423</v>
          </cell>
          <cell r="AV390" t="str">
            <v>3B</v>
          </cell>
          <cell r="AW390">
            <v>-12.037151531141628</v>
          </cell>
          <cell r="AX390">
            <v>3.6685961198840715</v>
          </cell>
          <cell r="AY390">
            <v>-6.8356103237120323</v>
          </cell>
          <cell r="AZ390">
            <v>3.6685961198840715</v>
          </cell>
          <cell r="BG390">
            <v>1.2828820143864748</v>
          </cell>
          <cell r="BJ390">
            <v>-5.5243447474638283E-3</v>
          </cell>
          <cell r="CF390">
            <v>0.92348316376438366</v>
          </cell>
          <cell r="CV390">
            <v>30.541666666666668</v>
          </cell>
          <cell r="DA390">
            <v>1.2649999999999999</v>
          </cell>
          <cell r="ER390">
            <v>323.21860740740749</v>
          </cell>
        </row>
        <row r="391">
          <cell r="A391">
            <v>461871</v>
          </cell>
          <cell r="C391" t="str">
            <v>Statia, Hainley</v>
          </cell>
          <cell r="AF391">
            <v>0.22985033608386035</v>
          </cell>
          <cell r="AN391">
            <v>117.73264592592594</v>
          </cell>
          <cell r="AP391">
            <v>0.10733686321971769</v>
          </cell>
          <cell r="AV391" t="str">
            <v>2B</v>
          </cell>
          <cell r="AW391">
            <v>-11.080632312764314</v>
          </cell>
          <cell r="AX391">
            <v>-1.1303953110090821</v>
          </cell>
          <cell r="AY391">
            <v>-10.920764225755473</v>
          </cell>
          <cell r="AZ391">
            <v>-1.1303953110090821</v>
          </cell>
          <cell r="BG391">
            <v>0.76835822947905141</v>
          </cell>
          <cell r="BJ391">
            <v>-4.48770217294825E-3</v>
          </cell>
          <cell r="CF391">
            <v>0</v>
          </cell>
          <cell r="CV391">
            <v>30.458333333333332</v>
          </cell>
          <cell r="DA391">
            <v>0</v>
          </cell>
          <cell r="ER391">
            <v>294.33161481481483</v>
          </cell>
        </row>
        <row r="392">
          <cell r="A392">
            <v>461882</v>
          </cell>
          <cell r="C392" t="str">
            <v>Guzman, Jesus</v>
          </cell>
          <cell r="AF392">
            <v>0.24412075715030335</v>
          </cell>
          <cell r="AN392">
            <v>99.138038518518556</v>
          </cell>
          <cell r="AP392">
            <v>0.12960171320277386</v>
          </cell>
          <cell r="AV392" t="str">
            <v>1B</v>
          </cell>
          <cell r="AW392">
            <v>-10.787541901037587</v>
          </cell>
          <cell r="AX392">
            <v>-10.781180593438458</v>
          </cell>
          <cell r="AY392">
            <v>-10.159012491281121</v>
          </cell>
          <cell r="AZ392">
            <v>-10.159012491281121</v>
          </cell>
          <cell r="BG392">
            <v>0.54422366128500443</v>
          </cell>
          <cell r="BJ392">
            <v>-1.6502225139794671E-2</v>
          </cell>
          <cell r="CF392">
            <v>0.94208878640060412</v>
          </cell>
          <cell r="CV392">
            <v>32.041666666666664</v>
          </cell>
          <cell r="DA392">
            <v>1.8566666666666667</v>
          </cell>
          <cell r="ER392">
            <v>247.84509629629639</v>
          </cell>
        </row>
        <row r="393">
          <cell r="A393">
            <v>462092</v>
          </cell>
          <cell r="C393" t="str">
            <v>Welch, Stefan</v>
          </cell>
          <cell r="AF393">
            <v>0.22674492997218629</v>
          </cell>
          <cell r="AN393">
            <v>144.81521777777778</v>
          </cell>
          <cell r="AP393">
            <v>0.1447203275330865</v>
          </cell>
          <cell r="AV393" t="str">
            <v>1B</v>
          </cell>
          <cell r="AW393">
            <v>-9.8036180478760837</v>
          </cell>
          <cell r="AX393">
            <v>-16.01295</v>
          </cell>
          <cell r="AY393">
            <v>-10.537196290673059</v>
          </cell>
          <cell r="AZ393">
            <v>-9.8036180478760837</v>
          </cell>
          <cell r="BG393">
            <v>0.63636115023515205</v>
          </cell>
          <cell r="BJ393">
            <v>-1.7030598528546815E-2</v>
          </cell>
          <cell r="CF393">
            <v>0</v>
          </cell>
          <cell r="CV393">
            <v>27.875</v>
          </cell>
          <cell r="DA393">
            <v>0</v>
          </cell>
          <cell r="ER393">
            <v>362.03804444444444</v>
          </cell>
        </row>
        <row r="394">
          <cell r="A394">
            <v>462101</v>
          </cell>
          <cell r="C394" t="str">
            <v>Andrus, Elvis</v>
          </cell>
          <cell r="AF394">
            <v>0.2525041908368364</v>
          </cell>
          <cell r="AN394">
            <v>533.47783760478433</v>
          </cell>
          <cell r="AP394">
            <v>0.65963714336491019</v>
          </cell>
          <cell r="AV394" t="str">
            <v>SS</v>
          </cell>
          <cell r="AW394">
            <v>-11</v>
          </cell>
          <cell r="AX394">
            <v>4.9069502500666502</v>
          </cell>
          <cell r="AY394">
            <v>-7</v>
          </cell>
          <cell r="AZ394">
            <v>4.9069502500666502</v>
          </cell>
          <cell r="BG394">
            <v>0.92462639562072879</v>
          </cell>
          <cell r="BJ394">
            <v>6.365877009216152E-3</v>
          </cell>
          <cell r="CF394">
            <v>1.0000000000000002</v>
          </cell>
          <cell r="CV394">
            <v>27.875</v>
          </cell>
          <cell r="DA394">
            <v>8.4266666666666659</v>
          </cell>
          <cell r="ER394">
            <v>556.84651851851845</v>
          </cell>
        </row>
        <row r="395">
          <cell r="A395">
            <v>462405</v>
          </cell>
          <cell r="C395" t="str">
            <v>Conrad, Brooks</v>
          </cell>
          <cell r="AF395">
            <v>0.21850053342242759</v>
          </cell>
          <cell r="AN395">
            <v>111.75424000000001</v>
          </cell>
          <cell r="AP395">
            <v>0.20689212669929566</v>
          </cell>
          <cell r="AV395" t="str">
            <v>1B</v>
          </cell>
          <cell r="AW395">
            <v>-15.683957157314079</v>
          </cell>
          <cell r="AX395">
            <v>-20.701539076054466</v>
          </cell>
          <cell r="AY395">
            <v>-22.783058850154404</v>
          </cell>
          <cell r="AZ395">
            <v>-15.683957157314079</v>
          </cell>
          <cell r="BG395">
            <v>0.8678538201066377</v>
          </cell>
          <cell r="BJ395">
            <v>-2.4796647250352105E-2</v>
          </cell>
          <cell r="CF395">
            <v>4.1293366334427636E-2</v>
          </cell>
          <cell r="CV395">
            <v>36.458333333333336</v>
          </cell>
          <cell r="DA395">
            <v>0.85833333333333328</v>
          </cell>
          <cell r="ER395">
            <v>279.38560000000001</v>
          </cell>
        </row>
        <row r="396">
          <cell r="A396">
            <v>462564</v>
          </cell>
          <cell r="C396" t="str">
            <v>Uggla, Dan</v>
          </cell>
          <cell r="AF396">
            <v>0.21871320637410555</v>
          </cell>
          <cell r="AN396">
            <v>90.630020740740747</v>
          </cell>
          <cell r="AP396">
            <v>0.21726618284156451</v>
          </cell>
          <cell r="AV396" t="str">
            <v>2B</v>
          </cell>
          <cell r="AW396">
            <v>-11.001404166168705</v>
          </cell>
          <cell r="AX396">
            <v>-1.7074001608045077</v>
          </cell>
          <cell r="AY396">
            <v>-11.001404166168705</v>
          </cell>
          <cell r="AZ396">
            <v>-1.7074001608045077</v>
          </cell>
          <cell r="BG396">
            <v>0.83159066044352792</v>
          </cell>
          <cell r="BJ396">
            <v>-1.338447647389961E-2</v>
          </cell>
          <cell r="CF396">
            <v>0.88606437630072188</v>
          </cell>
          <cell r="CV396">
            <v>36.291666666666664</v>
          </cell>
          <cell r="DA396">
            <v>8.043333333333333</v>
          </cell>
          <cell r="ER396">
            <v>226.57505185185187</v>
          </cell>
        </row>
        <row r="397">
          <cell r="A397">
            <v>462962</v>
          </cell>
          <cell r="C397" t="str">
            <v>Romero, Niuman</v>
          </cell>
          <cell r="AF397">
            <v>0.21254149460843536</v>
          </cell>
          <cell r="AN397">
            <v>173.75094518518523</v>
          </cell>
          <cell r="AP397">
            <v>0.33773144152117296</v>
          </cell>
          <cell r="AV397" t="str">
            <v>SS</v>
          </cell>
          <cell r="AW397">
            <v>-11.058584566425775</v>
          </cell>
          <cell r="AX397">
            <v>-1.8865642960794375</v>
          </cell>
          <cell r="AY397">
            <v>-12.002121005672612</v>
          </cell>
          <cell r="AZ397">
            <v>-1.8865642960794375</v>
          </cell>
          <cell r="BG397">
            <v>0.85538032575986112</v>
          </cell>
          <cell r="BJ397">
            <v>8.118344562153261E-3</v>
          </cell>
          <cell r="CF397">
            <v>0</v>
          </cell>
          <cell r="CV397">
            <v>31.458333333333332</v>
          </cell>
          <cell r="DA397">
            <v>0</v>
          </cell>
          <cell r="ER397">
            <v>434.37736296296305</v>
          </cell>
        </row>
        <row r="398">
          <cell r="A398">
            <v>463610</v>
          </cell>
          <cell r="C398" t="str">
            <v>Petit, Gregorio</v>
          </cell>
          <cell r="AF398">
            <v>0.21946376862031319</v>
          </cell>
          <cell r="AN398">
            <v>155.21635555555557</v>
          </cell>
          <cell r="AP398">
            <v>0.33706466615345537</v>
          </cell>
          <cell r="AV398" t="str">
            <v>SS</v>
          </cell>
          <cell r="AW398">
            <v>-11</v>
          </cell>
          <cell r="AX398">
            <v>-0.81571582691109912</v>
          </cell>
          <cell r="AY398">
            <v>-7.5929464395969672</v>
          </cell>
          <cell r="AZ398">
            <v>-0.81571582691109912</v>
          </cell>
          <cell r="BG398">
            <v>0.72926626887716961</v>
          </cell>
          <cell r="BJ398">
            <v>1.3184271755809314E-2</v>
          </cell>
          <cell r="CF398">
            <v>0.41728542550612946</v>
          </cell>
          <cell r="CV398">
            <v>31.541666666666668</v>
          </cell>
          <cell r="DA398">
            <v>0.625</v>
          </cell>
          <cell r="ER398">
            <v>388.0408888888889</v>
          </cell>
        </row>
        <row r="399">
          <cell r="A399">
            <v>463748</v>
          </cell>
          <cell r="C399" t="str">
            <v>Schoop, Sharlon</v>
          </cell>
          <cell r="AF399">
            <v>0.19503660053878938</v>
          </cell>
          <cell r="AN399">
            <v>157.33783703703705</v>
          </cell>
          <cell r="AP399">
            <v>0.27061676760284292</v>
          </cell>
          <cell r="AV399" t="str">
            <v>2B</v>
          </cell>
          <cell r="AW399">
            <v>-10.779504374488326</v>
          </cell>
          <cell r="AX399">
            <v>0.36938345886354429</v>
          </cell>
          <cell r="AY399">
            <v>-11.632018187225478</v>
          </cell>
          <cell r="AZ399">
            <v>0.36938345886354429</v>
          </cell>
          <cell r="BG399">
            <v>0.74726980522994979</v>
          </cell>
          <cell r="BJ399">
            <v>-5.2670792515075475E-3</v>
          </cell>
          <cell r="CF399">
            <v>0</v>
          </cell>
          <cell r="CV399">
            <v>29.208333333333332</v>
          </cell>
          <cell r="DA399">
            <v>0</v>
          </cell>
          <cell r="ER399">
            <v>393.34459259259256</v>
          </cell>
        </row>
        <row r="400">
          <cell r="A400">
            <v>464268</v>
          </cell>
          <cell r="C400" t="str">
            <v>Herrera, Javier</v>
          </cell>
          <cell r="AF400">
            <v>0.20889237915189918</v>
          </cell>
          <cell r="AN400">
            <v>88.505220740740754</v>
          </cell>
          <cell r="AP400">
            <v>0.10075542944009042</v>
          </cell>
          <cell r="AV400" t="str">
            <v>CF</v>
          </cell>
          <cell r="AW400">
            <v>-11.294308333333332</v>
          </cell>
          <cell r="AX400">
            <v>-18.269750000000002</v>
          </cell>
          <cell r="AY400">
            <v>-5.9878452633761894</v>
          </cell>
          <cell r="AZ400">
            <v>-5.9878452633761894</v>
          </cell>
          <cell r="BG400">
            <v>0.54853161530079264</v>
          </cell>
          <cell r="BJ400">
            <v>1.1537177762044014E-3</v>
          </cell>
          <cell r="CF400">
            <v>0</v>
          </cell>
          <cell r="CV400">
            <v>31.208333333333332</v>
          </cell>
          <cell r="DA400">
            <v>0</v>
          </cell>
          <cell r="ER400">
            <v>221.26305185185188</v>
          </cell>
        </row>
        <row r="401">
          <cell r="A401">
            <v>464299</v>
          </cell>
          <cell r="C401" t="str">
            <v>Velez, Eugenio</v>
          </cell>
          <cell r="AF401">
            <v>0.23386327655867875</v>
          </cell>
          <cell r="AN401">
            <v>138.15831703703705</v>
          </cell>
          <cell r="AP401">
            <v>0.22313067095262928</v>
          </cell>
          <cell r="AV401" t="str">
            <v>LF</v>
          </cell>
          <cell r="AW401">
            <v>-12.770399999999999</v>
          </cell>
          <cell r="AX401">
            <v>-23.695450000000012</v>
          </cell>
          <cell r="AY401">
            <v>-11.318607049415991</v>
          </cell>
          <cell r="AZ401">
            <v>-11.318607049415991</v>
          </cell>
          <cell r="BG401">
            <v>0.88973229275712407</v>
          </cell>
          <cell r="BJ401">
            <v>-3.3628663150411949E-4</v>
          </cell>
          <cell r="CF401">
            <v>0</v>
          </cell>
          <cell r="CV401">
            <v>34.125</v>
          </cell>
          <cell r="DA401">
            <v>0</v>
          </cell>
          <cell r="ER401">
            <v>345.39579259259261</v>
          </cell>
        </row>
        <row r="402">
          <cell r="A402">
            <v>464426</v>
          </cell>
          <cell r="C402" t="str">
            <v>Phipps, Denis</v>
          </cell>
          <cell r="AF402">
            <v>0.22918899016928052</v>
          </cell>
          <cell r="AN402">
            <v>91.360000000000014</v>
          </cell>
          <cell r="AP402">
            <v>6.1377131142026142E-2</v>
          </cell>
          <cell r="AV402" t="str">
            <v>RF</v>
          </cell>
          <cell r="AW402">
            <v>-11.216833333333332</v>
          </cell>
          <cell r="AX402">
            <v>-17.930716666666669</v>
          </cell>
          <cell r="AY402">
            <v>-9.7194786619255371</v>
          </cell>
          <cell r="AZ402">
            <v>-9.7194786619255371</v>
          </cell>
          <cell r="BG402">
            <v>0.65010321918022806</v>
          </cell>
          <cell r="BJ402">
            <v>-2.6269849506034101E-2</v>
          </cell>
          <cell r="CF402">
            <v>0</v>
          </cell>
          <cell r="CV402">
            <v>30.958333333333332</v>
          </cell>
          <cell r="DA402">
            <v>1.8333333333333333E-2</v>
          </cell>
          <cell r="ER402">
            <v>228.40000000000003</v>
          </cell>
        </row>
        <row r="403">
          <cell r="A403">
            <v>464433</v>
          </cell>
          <cell r="C403" t="str">
            <v>Francisco, Juan</v>
          </cell>
          <cell r="AF403">
            <v>0.2650897231452865</v>
          </cell>
          <cell r="AN403">
            <v>303.25106336332067</v>
          </cell>
          <cell r="AP403">
            <v>0.19992087796697974</v>
          </cell>
          <cell r="AV403" t="str">
            <v>3B</v>
          </cell>
          <cell r="AW403">
            <v>-11.565116320976655</v>
          </cell>
          <cell r="AX403">
            <v>-5.5096487446404696</v>
          </cell>
          <cell r="AY403">
            <v>-11.565116320976655</v>
          </cell>
          <cell r="AZ403">
            <v>-5.5096487446404696</v>
          </cell>
          <cell r="BG403">
            <v>0.61657414520182785</v>
          </cell>
          <cell r="BJ403">
            <v>-1.0537107176052023E-3</v>
          </cell>
          <cell r="CF403">
            <v>0.8916843325880186</v>
          </cell>
          <cell r="CV403">
            <v>29.041666666666668</v>
          </cell>
          <cell r="DA403">
            <v>1.8183333333333334</v>
          </cell>
          <cell r="ER403">
            <v>347.36971851851854</v>
          </cell>
        </row>
        <row r="404">
          <cell r="A404">
            <v>465041</v>
          </cell>
          <cell r="C404" t="str">
            <v>Cervelli, Francisco</v>
          </cell>
          <cell r="AF404">
            <v>0.24891240382692933</v>
          </cell>
          <cell r="AN404">
            <v>403.39733333333334</v>
          </cell>
          <cell r="AP404">
            <v>0.44830044031991895</v>
          </cell>
          <cell r="AV404" t="str">
            <v>C</v>
          </cell>
          <cell r="AW404">
            <v>-11.281787344037097</v>
          </cell>
          <cell r="AX404">
            <v>-11.27201761686695</v>
          </cell>
          <cell r="AY404">
            <v>-11.281787344037097</v>
          </cell>
          <cell r="AZ404">
            <v>20.796996369252163</v>
          </cell>
          <cell r="BG404">
            <v>1.0414602986522674</v>
          </cell>
          <cell r="BJ404">
            <v>3.9749052080507802E-2</v>
          </cell>
          <cell r="CF404">
            <v>0.95419250117361631</v>
          </cell>
          <cell r="CV404">
            <v>30.291666666666668</v>
          </cell>
          <cell r="DA404">
            <v>2.5950000000000002</v>
          </cell>
          <cell r="ER404">
            <v>403.39733333333334</v>
          </cell>
        </row>
        <row r="405">
          <cell r="A405">
            <v>465058</v>
          </cell>
          <cell r="C405" t="str">
            <v>Sierra, Luis</v>
          </cell>
          <cell r="AF405">
            <v>0.1989900504594726</v>
          </cell>
          <cell r="AN405">
            <v>68.730311111111106</v>
          </cell>
          <cell r="AP405">
            <v>2.8725597297250105E-2</v>
          </cell>
          <cell r="AV405" t="str">
            <v>3B</v>
          </cell>
          <cell r="AW405">
            <v>-11.834908075374338</v>
          </cell>
          <cell r="AX405">
            <v>-0.39146519289482662</v>
          </cell>
          <cell r="AY405">
            <v>-11.963349656054666</v>
          </cell>
          <cell r="AZ405">
            <v>-0.19522213678453348</v>
          </cell>
          <cell r="BG405">
            <v>0.58819218062637146</v>
          </cell>
          <cell r="BJ405">
            <v>-3.0362674570374771E-2</v>
          </cell>
          <cell r="CF405">
            <v>0</v>
          </cell>
          <cell r="CV405">
            <v>28.958333333333332</v>
          </cell>
          <cell r="DA405">
            <v>0</v>
          </cell>
          <cell r="ER405">
            <v>171.82577777777777</v>
          </cell>
        </row>
        <row r="406">
          <cell r="A406">
            <v>465668</v>
          </cell>
          <cell r="C406" t="str">
            <v>Bernadina, Roger</v>
          </cell>
          <cell r="AF406">
            <v>0.2397729412204849</v>
          </cell>
          <cell r="AN406">
            <v>188.16663703703705</v>
          </cell>
          <cell r="AP406">
            <v>0.34491092995880968</v>
          </cell>
          <cell r="AV406" t="str">
            <v>CF</v>
          </cell>
          <cell r="AW406">
            <v>-10.998828498589335</v>
          </cell>
          <cell r="AX406">
            <v>-10.998828498589335</v>
          </cell>
          <cell r="AY406">
            <v>-6.3489209707776428</v>
          </cell>
          <cell r="AZ406">
            <v>-6.3489209707776428</v>
          </cell>
          <cell r="BG406">
            <v>0.7380754483574371</v>
          </cell>
          <cell r="BJ406">
            <v>-1.4842622691036956E-3</v>
          </cell>
          <cell r="CF406">
            <v>9.1082102112706176E-2</v>
          </cell>
          <cell r="CV406">
            <v>32.041666666666664</v>
          </cell>
          <cell r="DA406">
            <v>2.4666666666666668</v>
          </cell>
          <cell r="ER406">
            <v>470.41659259259262</v>
          </cell>
        </row>
        <row r="407">
          <cell r="A407">
            <v>465674</v>
          </cell>
          <cell r="C407" t="str">
            <v>Ciriaco, Pedro</v>
          </cell>
          <cell r="AF407">
            <v>0.20145538204946056</v>
          </cell>
          <cell r="AN407">
            <v>146.36266666666666</v>
          </cell>
          <cell r="AP407">
            <v>0.29986279982927316</v>
          </cell>
          <cell r="AV407" t="str">
            <v>2B</v>
          </cell>
          <cell r="AW407">
            <v>-11.029493985812691</v>
          </cell>
          <cell r="AX407">
            <v>-2.039970950207922</v>
          </cell>
          <cell r="AY407">
            <v>-10.646376792520945</v>
          </cell>
          <cell r="AZ407">
            <v>-2.039970950207922</v>
          </cell>
          <cell r="BG407">
            <v>0.88162565622993272</v>
          </cell>
          <cell r="BJ407">
            <v>9.3030671178408325E-3</v>
          </cell>
          <cell r="CF407">
            <v>0.26052585418661439</v>
          </cell>
          <cell r="CV407">
            <v>30.791666666666668</v>
          </cell>
          <cell r="DA407">
            <v>1.0816666666666668</v>
          </cell>
          <cell r="ER407">
            <v>365.90666666666664</v>
          </cell>
        </row>
        <row r="408">
          <cell r="A408">
            <v>465753</v>
          </cell>
          <cell r="C408" t="str">
            <v>Florimon, Pedro</v>
          </cell>
          <cell r="AF408">
            <v>0.23278291055825565</v>
          </cell>
          <cell r="AN408">
            <v>212.58778254758914</v>
          </cell>
          <cell r="AP408">
            <v>0.34350465981073935</v>
          </cell>
          <cell r="AV408" t="str">
            <v>SS</v>
          </cell>
          <cell r="AW408">
            <v>-11</v>
          </cell>
          <cell r="AX408">
            <v>3.7792773365567771</v>
          </cell>
          <cell r="AY408">
            <v>-5.5457005052481421</v>
          </cell>
          <cell r="AZ408">
            <v>3.7792773365567771</v>
          </cell>
          <cell r="BG408">
            <v>0.72602504652501831</v>
          </cell>
          <cell r="BJ408">
            <v>-2.0250869015270433E-3</v>
          </cell>
          <cell r="CF408">
            <v>0.1815236702631462</v>
          </cell>
          <cell r="CV408">
            <v>29.541666666666668</v>
          </cell>
          <cell r="DA408">
            <v>1.1950000000000001</v>
          </cell>
          <cell r="ER408">
            <v>376.58340740740744</v>
          </cell>
        </row>
        <row r="409">
          <cell r="A409">
            <v>465784</v>
          </cell>
          <cell r="C409" t="str">
            <v>Cabrera, Everth</v>
          </cell>
          <cell r="AF409">
            <v>0.22192195572336876</v>
          </cell>
          <cell r="AN409">
            <v>150.93312463097075</v>
          </cell>
          <cell r="AP409">
            <v>0.30709776340798112</v>
          </cell>
          <cell r="AV409" t="str">
            <v>SS</v>
          </cell>
          <cell r="AW409">
            <v>-11</v>
          </cell>
          <cell r="AX409">
            <v>5.2057877606166336</v>
          </cell>
          <cell r="AY409">
            <v>-7</v>
          </cell>
          <cell r="AZ409">
            <v>5.2057877606166336</v>
          </cell>
          <cell r="BG409">
            <v>0.51343624384374431</v>
          </cell>
          <cell r="BJ409">
            <v>-9.2215993499866668E-3</v>
          </cell>
          <cell r="CF409">
            <v>0.70499427841276052</v>
          </cell>
          <cell r="CV409">
            <v>29.625</v>
          </cell>
          <cell r="DA409">
            <v>3.4466666666666668</v>
          </cell>
          <cell r="ER409">
            <v>370.5671111111111</v>
          </cell>
        </row>
        <row r="410">
          <cell r="A410">
            <v>466320</v>
          </cell>
          <cell r="C410" t="str">
            <v>Cabrera, Melky</v>
          </cell>
          <cell r="AF410">
            <v>0.26639913597844112</v>
          </cell>
          <cell r="AN410">
            <v>373.23428750223815</v>
          </cell>
          <cell r="AP410">
            <v>0.65331014507043228</v>
          </cell>
          <cell r="AV410" t="str">
            <v>LF</v>
          </cell>
          <cell r="AW410">
            <v>-11</v>
          </cell>
          <cell r="AX410">
            <v>-16</v>
          </cell>
          <cell r="AY410">
            <v>-13.883448383181953</v>
          </cell>
          <cell r="AZ410">
            <v>-13.883448383181953</v>
          </cell>
          <cell r="BG410">
            <v>0.89646339787717944</v>
          </cell>
          <cell r="BJ410">
            <v>1.4152232710300802E-2</v>
          </cell>
          <cell r="CF410">
            <v>0.9978951739261166</v>
          </cell>
          <cell r="CV410">
            <v>31.875</v>
          </cell>
          <cell r="DA410">
            <v>9.1</v>
          </cell>
          <cell r="ER410">
            <v>575.52622222222226</v>
          </cell>
        </row>
        <row r="411">
          <cell r="A411">
            <v>466480</v>
          </cell>
          <cell r="C411" t="str">
            <v>Romero, Deibinson</v>
          </cell>
          <cell r="AF411">
            <v>0.24342984214376306</v>
          </cell>
          <cell r="AN411">
            <v>198.28560020515116</v>
          </cell>
          <cell r="AP411">
            <v>0.2291855069710873</v>
          </cell>
          <cell r="AV411" t="str">
            <v>3B</v>
          </cell>
          <cell r="AW411">
            <v>-10.772168320406049</v>
          </cell>
          <cell r="AX411">
            <v>-5.0149924659459151</v>
          </cell>
          <cell r="AY411">
            <v>-12.914507703707097</v>
          </cell>
          <cell r="AZ411">
            <v>-5.0149924659459151</v>
          </cell>
          <cell r="BG411">
            <v>0.73912937564260262</v>
          </cell>
          <cell r="BJ411">
            <v>-9.3361051294649832E-5</v>
          </cell>
          <cell r="CF411">
            <v>0</v>
          </cell>
          <cell r="CV411">
            <v>29.791666666666668</v>
          </cell>
          <cell r="DA411">
            <v>0</v>
          </cell>
          <cell r="ER411">
            <v>399.68213333333335</v>
          </cell>
        </row>
        <row r="412">
          <cell r="A412">
            <v>466988</v>
          </cell>
          <cell r="C412" t="str">
            <v>Bonifacio, Emilio</v>
          </cell>
          <cell r="AF412">
            <v>0.23119169660038336</v>
          </cell>
          <cell r="AN412">
            <v>238.44602420711163</v>
          </cell>
          <cell r="AP412">
            <v>0.41232227731742011</v>
          </cell>
          <cell r="AV412" t="str">
            <v>CF</v>
          </cell>
          <cell r="AW412">
            <v>-11</v>
          </cell>
          <cell r="AX412">
            <v>3.8177325205942676</v>
          </cell>
          <cell r="AY412">
            <v>-2.6238268858657801</v>
          </cell>
          <cell r="AZ412">
            <v>3.8177325205942676</v>
          </cell>
          <cell r="BG412">
            <v>0.67753263001462272</v>
          </cell>
          <cell r="BJ412">
            <v>5.1441747904258676E-3</v>
          </cell>
          <cell r="CF412">
            <v>0.46883213540366031</v>
          </cell>
          <cell r="CV412">
            <v>31.208333333333332</v>
          </cell>
          <cell r="DA412">
            <v>4.7383333333333333</v>
          </cell>
          <cell r="ER412">
            <v>444.49214814814815</v>
          </cell>
        </row>
        <row r="413">
          <cell r="A413">
            <v>467055</v>
          </cell>
          <cell r="C413" t="str">
            <v>Sandoval, Pablo</v>
          </cell>
          <cell r="AF413">
            <v>0.25116520751997617</v>
          </cell>
          <cell r="AN413">
            <v>320.03286988515515</v>
          </cell>
          <cell r="AP413">
            <v>0.48764184572140018</v>
          </cell>
          <cell r="AV413" t="str">
            <v>3B</v>
          </cell>
          <cell r="AW413">
            <v>-11</v>
          </cell>
          <cell r="AX413">
            <v>-4.3406310054825203</v>
          </cell>
          <cell r="AY413">
            <v>-7</v>
          </cell>
          <cell r="AZ413">
            <v>-4.3406310054825203</v>
          </cell>
          <cell r="BG413">
            <v>0.68060771869427095</v>
          </cell>
          <cell r="BJ413">
            <v>-8.2214139060162762E-3</v>
          </cell>
          <cell r="CF413">
            <v>0.99902882577215957</v>
          </cell>
          <cell r="CV413">
            <v>29.875</v>
          </cell>
          <cell r="DA413">
            <v>6.7416666666666663</v>
          </cell>
          <cell r="ER413">
            <v>487.3234962962963</v>
          </cell>
        </row>
        <row r="414">
          <cell r="A414">
            <v>467070</v>
          </cell>
          <cell r="C414" t="str">
            <v>Herrera, Elian</v>
          </cell>
          <cell r="AF414">
            <v>0.21829112474999043</v>
          </cell>
          <cell r="AN414">
            <v>162.03552000000002</v>
          </cell>
          <cell r="AP414">
            <v>0.33767891535445421</v>
          </cell>
          <cell r="AV414" t="str">
            <v>2B</v>
          </cell>
          <cell r="AW414">
            <v>-11</v>
          </cell>
          <cell r="AX414">
            <v>1.7722337284032306</v>
          </cell>
          <cell r="AY414">
            <v>-7.1136399117503242</v>
          </cell>
          <cell r="AZ414">
            <v>1.7722337284032306</v>
          </cell>
          <cell r="BG414">
            <v>0.73349510096714576</v>
          </cell>
          <cell r="BJ414">
            <v>1.4380945564532491E-2</v>
          </cell>
          <cell r="CF414">
            <v>0.40898986503149271</v>
          </cell>
          <cell r="CV414">
            <v>31.375</v>
          </cell>
          <cell r="DA414">
            <v>1.0649999999999999</v>
          </cell>
          <cell r="ER414">
            <v>405.08880000000005</v>
          </cell>
        </row>
        <row r="415">
          <cell r="A415">
            <v>467092</v>
          </cell>
          <cell r="C415" t="str">
            <v>Ramos, Wilson</v>
          </cell>
          <cell r="AF415">
            <v>0.26191505075763089</v>
          </cell>
          <cell r="AN415">
            <v>488.51437037037039</v>
          </cell>
          <cell r="AP415">
            <v>0.54469854476488477</v>
          </cell>
          <cell r="AV415" t="str">
            <v>C</v>
          </cell>
          <cell r="AW415">
            <v>-12.291235420929771</v>
          </cell>
          <cell r="AX415">
            <v>-16.242550000000001</v>
          </cell>
          <cell r="AY415">
            <v>-12.532663894573021</v>
          </cell>
          <cell r="AZ415">
            <v>16.869539318864167</v>
          </cell>
          <cell r="BG415">
            <v>0.86593586274758083</v>
          </cell>
          <cell r="BJ415">
            <v>-6.7131511583142078E-3</v>
          </cell>
          <cell r="CF415">
            <v>0.98180361647224812</v>
          </cell>
          <cell r="CV415">
            <v>28.875</v>
          </cell>
          <cell r="DA415">
            <v>3.6233333333333335</v>
          </cell>
          <cell r="ER415">
            <v>488.51437037037039</v>
          </cell>
        </row>
        <row r="416">
          <cell r="A416">
            <v>467102</v>
          </cell>
          <cell r="C416" t="str">
            <v>Gonzalez, Jose</v>
          </cell>
          <cell r="AF416">
            <v>0.18920983596648944</v>
          </cell>
          <cell r="AN416">
            <v>76.712213333333338</v>
          </cell>
          <cell r="AP416">
            <v>0.10006668497836035</v>
          </cell>
          <cell r="AV416" t="str">
            <v>C</v>
          </cell>
          <cell r="AW416">
            <v>-10.928394881574691</v>
          </cell>
          <cell r="AX416">
            <v>-16.304616666666668</v>
          </cell>
          <cell r="AY416">
            <v>-11.071364260420285</v>
          </cell>
          <cell r="AZ416">
            <v>8.4881314042471452</v>
          </cell>
          <cell r="BG416">
            <v>0.48397272796707547</v>
          </cell>
          <cell r="BJ416">
            <v>-2.1390455846290093E-2</v>
          </cell>
          <cell r="CF416">
            <v>0</v>
          </cell>
          <cell r="CV416">
            <v>29.041666666666668</v>
          </cell>
          <cell r="DA416">
            <v>0</v>
          </cell>
          <cell r="ER416">
            <v>191.78053333333332</v>
          </cell>
        </row>
        <row r="417">
          <cell r="A417">
            <v>467143</v>
          </cell>
          <cell r="C417" t="str">
            <v>Gomez, Hector</v>
          </cell>
          <cell r="AF417">
            <v>0.22603858437716468</v>
          </cell>
          <cell r="AN417">
            <v>168.90967052304367</v>
          </cell>
          <cell r="AP417">
            <v>0.24129548416973393</v>
          </cell>
          <cell r="AV417" t="str">
            <v>SS</v>
          </cell>
          <cell r="AW417">
            <v>-11</v>
          </cell>
          <cell r="AX417">
            <v>3.6570881736577072</v>
          </cell>
          <cell r="AY417">
            <v>-7.5027214095511008</v>
          </cell>
          <cell r="AZ417">
            <v>3.6570881736577072</v>
          </cell>
          <cell r="BG417">
            <v>0.89277174230579592</v>
          </cell>
          <cell r="BJ417">
            <v>1.8532293352288164E-3</v>
          </cell>
          <cell r="CF417">
            <v>0.27425159557449175</v>
          </cell>
          <cell r="CV417">
            <v>28.291666666666668</v>
          </cell>
          <cell r="DA417">
            <v>0.27</v>
          </cell>
          <cell r="ER417">
            <v>386.74891851851851</v>
          </cell>
        </row>
        <row r="418">
          <cell r="A418">
            <v>467793</v>
          </cell>
          <cell r="C418" t="str">
            <v>Santana, Carlos</v>
          </cell>
          <cell r="AF418">
            <v>0.28270017173446171</v>
          </cell>
          <cell r="AN418">
            <v>612.70253562347477</v>
          </cell>
          <cell r="AP418">
            <v>0.67664270288097872</v>
          </cell>
          <cell r="AV418" t="str">
            <v>1B</v>
          </cell>
          <cell r="AW418">
            <v>-11.831356757382988</v>
          </cell>
          <cell r="AX418">
            <v>-12.544169482582738</v>
          </cell>
          <cell r="AY418">
            <v>-11.831356757382988</v>
          </cell>
          <cell r="AZ418">
            <v>-11.831356757382988</v>
          </cell>
          <cell r="BG418">
            <v>0.51564403801564174</v>
          </cell>
          <cell r="BJ418">
            <v>-9.7038165937573095E-3</v>
          </cell>
          <cell r="CF418">
            <v>1.0000000000000002</v>
          </cell>
          <cell r="CV418">
            <v>30.208333333333332</v>
          </cell>
          <cell r="DA418">
            <v>6.5333333333333332</v>
          </cell>
          <cell r="ER418">
            <v>612.9294814814815</v>
          </cell>
        </row>
        <row r="419">
          <cell r="A419">
            <v>467798</v>
          </cell>
          <cell r="C419" t="str">
            <v>Tabata, Jose</v>
          </cell>
          <cell r="AF419">
            <v>0.22315217526313119</v>
          </cell>
          <cell r="AN419">
            <v>134.87669333333335</v>
          </cell>
          <cell r="AP419">
            <v>0.30413495246250982</v>
          </cell>
          <cell r="AV419" t="str">
            <v>RF</v>
          </cell>
          <cell r="AW419">
            <v>-11</v>
          </cell>
          <cell r="AX419">
            <v>-16</v>
          </cell>
          <cell r="AY419">
            <v>-8.1906766773095576</v>
          </cell>
          <cell r="AZ419">
            <v>-8.1906766773095576</v>
          </cell>
          <cell r="BG419">
            <v>0.7693470922613983</v>
          </cell>
          <cell r="BJ419">
            <v>5.9532889572549656E-3</v>
          </cell>
          <cell r="CF419">
            <v>0.27662404870025176</v>
          </cell>
          <cell r="CV419">
            <v>27.875</v>
          </cell>
          <cell r="DA419">
            <v>2.9416666666666669</v>
          </cell>
          <cell r="ER419">
            <v>337.19173333333333</v>
          </cell>
        </row>
        <row r="420">
          <cell r="A420">
            <v>467806</v>
          </cell>
          <cell r="C420" t="str">
            <v>de San Miguel, Allan</v>
          </cell>
          <cell r="AF420">
            <v>0.19676071008625584</v>
          </cell>
          <cell r="AN420">
            <v>69.031348148148155</v>
          </cell>
          <cell r="AP420">
            <v>6.5595433817985827E-2</v>
          </cell>
          <cell r="AV420" t="str">
            <v>C</v>
          </cell>
          <cell r="AW420">
            <v>-12.202551451814887</v>
          </cell>
          <cell r="AX420">
            <v>-16.103950000000001</v>
          </cell>
          <cell r="AY420">
            <v>-12.179685269086509</v>
          </cell>
          <cell r="AZ420">
            <v>7.5155755253004344</v>
          </cell>
          <cell r="BG420">
            <v>0.47598278105563097</v>
          </cell>
          <cell r="BJ420">
            <v>2.0096396022276655E-4</v>
          </cell>
          <cell r="CF420">
            <v>0</v>
          </cell>
          <cell r="CV420">
            <v>28.375</v>
          </cell>
          <cell r="DA420">
            <v>0</v>
          </cell>
          <cell r="ER420">
            <v>172.57837037037038</v>
          </cell>
        </row>
        <row r="421">
          <cell r="A421">
            <v>467827</v>
          </cell>
          <cell r="C421" t="str">
            <v>Parra, Gerardo</v>
          </cell>
          <cell r="AF421">
            <v>0.23816546751275253</v>
          </cell>
          <cell r="AN421">
            <v>205.55452413035505</v>
          </cell>
          <cell r="AP421">
            <v>0.5924757171846835</v>
          </cell>
          <cell r="AV421" t="str">
            <v>LF</v>
          </cell>
          <cell r="AW421">
            <v>-11</v>
          </cell>
          <cell r="AX421">
            <v>-16</v>
          </cell>
          <cell r="AY421">
            <v>-4.7943984827253141</v>
          </cell>
          <cell r="AZ421">
            <v>-4.7943984827253141</v>
          </cell>
          <cell r="BG421">
            <v>0.77763360529097092</v>
          </cell>
          <cell r="BJ421">
            <v>-1.3066020477536101E-3</v>
          </cell>
          <cell r="CF421">
            <v>0.97004654195092677</v>
          </cell>
          <cell r="CV421">
            <v>29.125</v>
          </cell>
          <cell r="DA421">
            <v>6.5250000000000004</v>
          </cell>
          <cell r="ER421">
            <v>505.52693333333332</v>
          </cell>
        </row>
        <row r="422">
          <cell r="A422">
            <v>468381</v>
          </cell>
          <cell r="C422" t="str">
            <v>Bonilla, Leury</v>
          </cell>
          <cell r="AF422">
            <v>0.20344193883386116</v>
          </cell>
          <cell r="AN422">
            <v>133.83893333333333</v>
          </cell>
          <cell r="AP422">
            <v>0.21290694147455214</v>
          </cell>
          <cell r="AV422" t="str">
            <v>3B</v>
          </cell>
          <cell r="AW422">
            <v>-11.506611446229336</v>
          </cell>
          <cell r="AX422">
            <v>-4.6787240928591336</v>
          </cell>
          <cell r="AY422">
            <v>-11.365477801520864</v>
          </cell>
          <cell r="AZ422">
            <v>-4.6787240928591336</v>
          </cell>
          <cell r="BG422">
            <v>0.79103278309222635</v>
          </cell>
          <cell r="BJ422">
            <v>-9.0480781625307781E-3</v>
          </cell>
          <cell r="CF422">
            <v>0</v>
          </cell>
          <cell r="CV422">
            <v>31.375</v>
          </cell>
          <cell r="DA422">
            <v>0</v>
          </cell>
          <cell r="ER422">
            <v>334.59733333333332</v>
          </cell>
        </row>
        <row r="423">
          <cell r="A423">
            <v>468406</v>
          </cell>
          <cell r="C423" t="str">
            <v>Herrera, Jonathan</v>
          </cell>
          <cell r="AF423">
            <v>0.21600405405274231</v>
          </cell>
          <cell r="AN423">
            <v>87.045736296296297</v>
          </cell>
          <cell r="AP423">
            <v>0.1617819489983936</v>
          </cell>
          <cell r="AV423" t="str">
            <v>2B</v>
          </cell>
          <cell r="AW423">
            <v>-11.000898794933086</v>
          </cell>
          <cell r="AX423">
            <v>3.1592999009534659</v>
          </cell>
          <cell r="AY423">
            <v>-9.0681587789648894</v>
          </cell>
          <cell r="AZ423">
            <v>3.1592999009534659</v>
          </cell>
          <cell r="BG423">
            <v>0.65755390338897168</v>
          </cell>
          <cell r="BJ423">
            <v>1.3555718626666982E-2</v>
          </cell>
          <cell r="CF423">
            <v>0.86125738347524905</v>
          </cell>
          <cell r="CV423">
            <v>31.625</v>
          </cell>
          <cell r="DA423">
            <v>2.2400000000000002</v>
          </cell>
          <cell r="ER423">
            <v>217.61434074074074</v>
          </cell>
        </row>
        <row r="424">
          <cell r="A424">
            <v>468429</v>
          </cell>
          <cell r="C424" t="str">
            <v>Constanza, Jose</v>
          </cell>
          <cell r="AF424">
            <v>0.21272488404464188</v>
          </cell>
          <cell r="AN424">
            <v>150.12167111111111</v>
          </cell>
          <cell r="AP424">
            <v>0.21535814197457923</v>
          </cell>
          <cell r="AV424" t="str">
            <v>LF</v>
          </cell>
          <cell r="AW424">
            <v>-11</v>
          </cell>
          <cell r="AX424">
            <v>-16</v>
          </cell>
          <cell r="AY424">
            <v>-10.59153890058789</v>
          </cell>
          <cell r="AZ424">
            <v>-10.59153890058789</v>
          </cell>
          <cell r="BG424">
            <v>0.65768801538182209</v>
          </cell>
          <cell r="BJ424">
            <v>-2.839911753346803E-3</v>
          </cell>
          <cell r="CF424">
            <v>1.3160940970730062E-2</v>
          </cell>
          <cell r="CV424">
            <v>32.791666666666664</v>
          </cell>
          <cell r="DA424">
            <v>0.4</v>
          </cell>
          <cell r="ER424">
            <v>375.3041777777778</v>
          </cell>
        </row>
        <row r="425">
          <cell r="A425">
            <v>468452</v>
          </cell>
          <cell r="C425" t="str">
            <v>Mayora, Daniel</v>
          </cell>
          <cell r="AF425">
            <v>0.19971964434208631</v>
          </cell>
          <cell r="AN425">
            <v>141.26720000000003</v>
          </cell>
          <cell r="AP425">
            <v>0.23148128455183625</v>
          </cell>
          <cell r="AV425" t="str">
            <v>3B</v>
          </cell>
          <cell r="AW425">
            <v>-11.418112535944584</v>
          </cell>
          <cell r="AX425">
            <v>-4.2609105746809215</v>
          </cell>
          <cell r="AY425">
            <v>-11.655297893906678</v>
          </cell>
          <cell r="AZ425">
            <v>-4.2609105746809215</v>
          </cell>
          <cell r="BG425">
            <v>0.78345032162043937</v>
          </cell>
          <cell r="BJ425">
            <v>6.1054475627705784E-3</v>
          </cell>
          <cell r="CF425">
            <v>0</v>
          </cell>
          <cell r="CV425">
            <v>30.958333333333332</v>
          </cell>
          <cell r="DA425">
            <v>0</v>
          </cell>
          <cell r="ER425">
            <v>353.16800000000006</v>
          </cell>
        </row>
        <row r="426">
          <cell r="A426">
            <v>468470</v>
          </cell>
          <cell r="C426" t="str">
            <v>Corona, Reegie</v>
          </cell>
          <cell r="AF426">
            <v>0.2357752098646102</v>
          </cell>
          <cell r="AN426">
            <v>97.637128379870404</v>
          </cell>
          <cell r="AP426">
            <v>7.14061349080094E-2</v>
          </cell>
          <cell r="AV426" t="str">
            <v>2B</v>
          </cell>
          <cell r="AW426">
            <v>-11.798220128735139</v>
          </cell>
          <cell r="AX426">
            <v>0.21402001909031576</v>
          </cell>
          <cell r="AY426">
            <v>-11.113061442037218</v>
          </cell>
          <cell r="AZ426">
            <v>0.21402001909031576</v>
          </cell>
          <cell r="BG426">
            <v>0.82492038414045443</v>
          </cell>
          <cell r="BJ426">
            <v>1.7239695147242707E-2</v>
          </cell>
          <cell r="CF426">
            <v>0</v>
          </cell>
          <cell r="CV426">
            <v>29.625</v>
          </cell>
          <cell r="DA426">
            <v>0</v>
          </cell>
          <cell r="ER426">
            <v>190.55051851851852</v>
          </cell>
        </row>
        <row r="427">
          <cell r="A427">
            <v>468474</v>
          </cell>
          <cell r="C427" t="str">
            <v>Gil, Jose</v>
          </cell>
          <cell r="AF427">
            <v>0.21867133548145762</v>
          </cell>
          <cell r="AN427">
            <v>62.652434392380677</v>
          </cell>
          <cell r="AP427">
            <v>2.2821822590077478E-2</v>
          </cell>
          <cell r="AV427" t="str">
            <v>C</v>
          </cell>
          <cell r="AW427">
            <v>-11.013192350857743</v>
          </cell>
          <cell r="AX427">
            <v>-16.798116666666669</v>
          </cell>
          <cell r="AY427">
            <v>-11.589470623170424</v>
          </cell>
          <cell r="AZ427">
            <v>8.9329464956518763</v>
          </cell>
          <cell r="BG427">
            <v>0.59527725646171492</v>
          </cell>
          <cell r="BJ427">
            <v>-1.472409492157857E-2</v>
          </cell>
          <cell r="CF427">
            <v>0</v>
          </cell>
          <cell r="CV427">
            <v>29.791666666666668</v>
          </cell>
          <cell r="DA427">
            <v>0</v>
          </cell>
          <cell r="ER427">
            <v>136.32071111111114</v>
          </cell>
        </row>
        <row r="428">
          <cell r="A428">
            <v>469721</v>
          </cell>
          <cell r="C428" t="str">
            <v>Oeltjen, Trent</v>
          </cell>
          <cell r="AF428">
            <v>0.2267226945975151</v>
          </cell>
          <cell r="AN428">
            <v>70.093511111111113</v>
          </cell>
          <cell r="AP428">
            <v>4.2852660211444626E-2</v>
          </cell>
          <cell r="AV428" t="str">
            <v>LF</v>
          </cell>
          <cell r="AW428">
            <v>-12.278624999999998</v>
          </cell>
          <cell r="AX428">
            <v>-22.011950000000009</v>
          </cell>
          <cell r="AY428">
            <v>-7.2756730486915675</v>
          </cell>
          <cell r="AZ428">
            <v>-7.2756730486915675</v>
          </cell>
          <cell r="BG428">
            <v>0.57923426378570242</v>
          </cell>
          <cell r="BJ428">
            <v>-1.6048447718395205E-2</v>
          </cell>
          <cell r="CF428">
            <v>0</v>
          </cell>
          <cell r="CV428">
            <v>33.375</v>
          </cell>
          <cell r="DA428">
            <v>0</v>
          </cell>
          <cell r="ER428">
            <v>175.23377777777779</v>
          </cell>
        </row>
        <row r="429">
          <cell r="A429">
            <v>469810</v>
          </cell>
          <cell r="C429" t="str">
            <v>Diaz, Argenis</v>
          </cell>
          <cell r="AF429">
            <v>0.19766957099197768</v>
          </cell>
          <cell r="AN429">
            <v>161.01202962962964</v>
          </cell>
          <cell r="AP429">
            <v>0.32069878851514544</v>
          </cell>
          <cell r="AV429" t="str">
            <v>2B</v>
          </cell>
          <cell r="AW429">
            <v>-11.014324999999999</v>
          </cell>
          <cell r="AX429">
            <v>9.9572159291612672E-2</v>
          </cell>
          <cell r="AY429">
            <v>-9.6358783881670931</v>
          </cell>
          <cell r="AZ429">
            <v>9.9572159291612672E-2</v>
          </cell>
          <cell r="BG429">
            <v>0.6839955260407774</v>
          </cell>
          <cell r="BJ429">
            <v>-6.3331888709038612E-3</v>
          </cell>
          <cell r="CF429">
            <v>0</v>
          </cell>
          <cell r="CV429">
            <v>29.375</v>
          </cell>
          <cell r="DA429">
            <v>0</v>
          </cell>
          <cell r="ER429">
            <v>402.53007407407404</v>
          </cell>
        </row>
        <row r="430">
          <cell r="A430">
            <v>470466</v>
          </cell>
          <cell r="C430" t="str">
            <v>Mota, Jonathan</v>
          </cell>
          <cell r="AF430">
            <v>0.20784460342623284</v>
          </cell>
          <cell r="AN430">
            <v>138.34613333333334</v>
          </cell>
          <cell r="AP430">
            <v>0.21946196165868304</v>
          </cell>
          <cell r="AV430" t="str">
            <v>SS</v>
          </cell>
          <cell r="AW430">
            <v>-10.239033731088186</v>
          </cell>
          <cell r="AX430">
            <v>-4.6118888703658669</v>
          </cell>
          <cell r="AY430">
            <v>-11.453658631080268</v>
          </cell>
          <cell r="AZ430">
            <v>-4.6118888703658669</v>
          </cell>
          <cell r="BG430">
            <v>0.65902673544757806</v>
          </cell>
          <cell r="BJ430">
            <v>-1.4070763305332442E-2</v>
          </cell>
          <cell r="CF430">
            <v>0</v>
          </cell>
          <cell r="CV430">
            <v>29.041666666666668</v>
          </cell>
          <cell r="DA430">
            <v>0</v>
          </cell>
          <cell r="ER430">
            <v>345.86533333333335</v>
          </cell>
        </row>
        <row r="431">
          <cell r="A431">
            <v>470920</v>
          </cell>
          <cell r="C431" t="str">
            <v>Yepez, Jose</v>
          </cell>
          <cell r="AF431">
            <v>0.19339803891701535</v>
          </cell>
          <cell r="AN431">
            <v>56.519893333333357</v>
          </cell>
          <cell r="AP431">
            <v>9.1923447062000951E-2</v>
          </cell>
          <cell r="AV431" t="str">
            <v>C</v>
          </cell>
          <cell r="AW431">
            <v>-14.263012181427371</v>
          </cell>
          <cell r="AX431">
            <v>-26.05981666666667</v>
          </cell>
          <cell r="AY431">
            <v>-21.103133179510433</v>
          </cell>
          <cell r="AZ431">
            <v>-2.9206595073173096</v>
          </cell>
          <cell r="BG431">
            <v>0.6083573104707205</v>
          </cell>
          <cell r="BJ431">
            <v>-1.9681738541481794E-2</v>
          </cell>
          <cell r="CF431">
            <v>0</v>
          </cell>
          <cell r="CV431">
            <v>35.041666666666664</v>
          </cell>
          <cell r="DA431">
            <v>0</v>
          </cell>
          <cell r="ER431">
            <v>141.29973333333339</v>
          </cell>
        </row>
        <row r="432">
          <cell r="A432">
            <v>471083</v>
          </cell>
          <cell r="C432" t="str">
            <v>Montero, Miguel</v>
          </cell>
          <cell r="AF432">
            <v>0.24393551314308165</v>
          </cell>
          <cell r="AN432">
            <v>387.90696296296295</v>
          </cell>
          <cell r="AP432">
            <v>0.50798400420145573</v>
          </cell>
          <cell r="AV432" t="str">
            <v>C</v>
          </cell>
          <cell r="AW432">
            <v>-13.662987873981475</v>
          </cell>
          <cell r="AX432">
            <v>-21.118983333333347</v>
          </cell>
          <cell r="AY432">
            <v>-17.048606054197521</v>
          </cell>
          <cell r="AZ432">
            <v>14.300189182442999</v>
          </cell>
          <cell r="BG432">
            <v>0.39066742471717641</v>
          </cell>
          <cell r="BJ432">
            <v>-1.5156033350320258E-2</v>
          </cell>
          <cell r="CF432">
            <v>0.96763971689671513</v>
          </cell>
          <cell r="CV432">
            <v>32.958333333333336</v>
          </cell>
          <cell r="DA432">
            <v>6.7166666666666668</v>
          </cell>
          <cell r="ER432">
            <v>387.90696296296295</v>
          </cell>
        </row>
        <row r="433">
          <cell r="A433">
            <v>471107</v>
          </cell>
          <cell r="C433" t="str">
            <v>Johnson, Elliot</v>
          </cell>
          <cell r="AF433">
            <v>0.21504011440896259</v>
          </cell>
          <cell r="AN433">
            <v>125.17504</v>
          </cell>
          <cell r="AP433">
            <v>0.21202458277924532</v>
          </cell>
          <cell r="AV433" t="str">
            <v>SS</v>
          </cell>
          <cell r="AW433">
            <v>-11.000000000000002</v>
          </cell>
          <cell r="AX433">
            <v>-2.5384005442083031</v>
          </cell>
          <cell r="AY433">
            <v>-5.68586605555807</v>
          </cell>
          <cell r="AZ433">
            <v>-2.5384005442083031</v>
          </cell>
          <cell r="BG433">
            <v>0.87523060929527807</v>
          </cell>
          <cell r="BJ433">
            <v>-2.5168309165837918E-3</v>
          </cell>
          <cell r="CF433">
            <v>0.13749336423624192</v>
          </cell>
          <cell r="CV433">
            <v>32.291666666666664</v>
          </cell>
          <cell r="DA433">
            <v>1.3766666666666667</v>
          </cell>
          <cell r="ER433">
            <v>312.93759999999997</v>
          </cell>
        </row>
        <row r="434">
          <cell r="A434">
            <v>471865</v>
          </cell>
          <cell r="C434" t="str">
            <v>Gonzalez, Carlos</v>
          </cell>
          <cell r="AF434">
            <v>0.2804218430237897</v>
          </cell>
          <cell r="AN434">
            <v>570.33629629629638</v>
          </cell>
          <cell r="AP434">
            <v>0.58198050048530692</v>
          </cell>
          <cell r="AV434" t="str">
            <v>RF</v>
          </cell>
          <cell r="AW434">
            <v>-11</v>
          </cell>
          <cell r="AX434">
            <v>-16</v>
          </cell>
          <cell r="AY434">
            <v>-5.6400797667867772</v>
          </cell>
          <cell r="AZ434">
            <v>-5.6400797667867772</v>
          </cell>
          <cell r="BG434">
            <v>0.77094002440208276</v>
          </cell>
          <cell r="BJ434">
            <v>-6.7490976622561552E-3</v>
          </cell>
          <cell r="CF434">
            <v>0.99315411581731294</v>
          </cell>
          <cell r="CV434">
            <v>30.708333333333332</v>
          </cell>
          <cell r="DA434">
            <v>6.956666666666667</v>
          </cell>
          <cell r="ER434">
            <v>570.33629629629638</v>
          </cell>
        </row>
        <row r="435">
          <cell r="A435">
            <v>471868</v>
          </cell>
          <cell r="C435" t="str">
            <v>Gonzalez, Alberto</v>
          </cell>
          <cell r="AF435">
            <v>0.19885544694638574</v>
          </cell>
          <cell r="AN435">
            <v>88.464355555555557</v>
          </cell>
          <cell r="AP435">
            <v>0.15740068591546408</v>
          </cell>
          <cell r="AV435" t="str">
            <v>3B</v>
          </cell>
          <cell r="AW435">
            <v>-11</v>
          </cell>
          <cell r="AX435">
            <v>-5.9953593594143655</v>
          </cell>
          <cell r="AY435">
            <v>-6.833578328768998</v>
          </cell>
          <cell r="AZ435">
            <v>-5.9953593594143655</v>
          </cell>
          <cell r="BG435">
            <v>0.62076481477629364</v>
          </cell>
          <cell r="BJ435">
            <v>-2.0138881829738636E-2</v>
          </cell>
          <cell r="CF435">
            <v>0</v>
          </cell>
          <cell r="CV435">
            <v>33.208333333333336</v>
          </cell>
          <cell r="DA435">
            <v>1.7050000000000001</v>
          </cell>
          <cell r="ER435">
            <v>221.16088888888888</v>
          </cell>
        </row>
        <row r="436">
          <cell r="A436">
            <v>471906</v>
          </cell>
          <cell r="C436" t="str">
            <v>Rodriguez, Reynaldo</v>
          </cell>
          <cell r="AF436">
            <v>0.24548487835384372</v>
          </cell>
          <cell r="AN436">
            <v>194.43637333333336</v>
          </cell>
          <cell r="AP436">
            <v>0.3493112693992565</v>
          </cell>
          <cell r="AV436" t="str">
            <v>1B</v>
          </cell>
          <cell r="AW436">
            <v>-13.310602611047338</v>
          </cell>
          <cell r="AX436">
            <v>-16.907783333333334</v>
          </cell>
          <cell r="AY436">
            <v>-12.593249594281176</v>
          </cell>
          <cell r="AZ436">
            <v>-12.593249594281176</v>
          </cell>
          <cell r="BG436">
            <v>0.77342129482376909</v>
          </cell>
          <cell r="BJ436">
            <v>-2.8117991463030337E-3</v>
          </cell>
          <cell r="CF436">
            <v>0</v>
          </cell>
          <cell r="CV436">
            <v>29.958333333333332</v>
          </cell>
          <cell r="DA436">
            <v>0</v>
          </cell>
          <cell r="ER436">
            <v>486.0909333333334</v>
          </cell>
        </row>
        <row r="437">
          <cell r="A437">
            <v>472528</v>
          </cell>
          <cell r="C437" t="str">
            <v>Valbuena, Luis</v>
          </cell>
          <cell r="AF437">
            <v>0.27767544560722734</v>
          </cell>
          <cell r="AN437">
            <v>463.63288888888894</v>
          </cell>
          <cell r="AP437">
            <v>0.56594486383541998</v>
          </cell>
          <cell r="AV437" t="str">
            <v>3B</v>
          </cell>
          <cell r="AW437">
            <v>-8.4182477806707929</v>
          </cell>
          <cell r="AX437">
            <v>-7.3160027048212908E-2</v>
          </cell>
          <cell r="AY437">
            <v>-8.412551609457136</v>
          </cell>
          <cell r="AZ437">
            <v>-7.3160027048212908E-2</v>
          </cell>
          <cell r="BG437">
            <v>0.42564661719210117</v>
          </cell>
          <cell r="BJ437">
            <v>-7.5299400321565185E-3</v>
          </cell>
          <cell r="CF437">
            <v>0.9983729459220374</v>
          </cell>
          <cell r="CV437">
            <v>30.625</v>
          </cell>
          <cell r="DA437">
            <v>4.8033333333333337</v>
          </cell>
          <cell r="ER437">
            <v>463.63288888888894</v>
          </cell>
        </row>
        <row r="438">
          <cell r="A438">
            <v>473234</v>
          </cell>
          <cell r="C438" t="str">
            <v>Abreu, Tony</v>
          </cell>
          <cell r="AF438">
            <v>0.2310767026952576</v>
          </cell>
          <cell r="AN438">
            <v>120.22655476195099</v>
          </cell>
          <cell r="AP438">
            <v>0.12411115167720477</v>
          </cell>
          <cell r="AV438" t="str">
            <v>2B</v>
          </cell>
          <cell r="AW438">
            <v>-11</v>
          </cell>
          <cell r="AX438">
            <v>0.21781542310555058</v>
          </cell>
          <cell r="AY438">
            <v>-7</v>
          </cell>
          <cell r="AZ438">
            <v>0.21781542310555058</v>
          </cell>
          <cell r="BG438">
            <v>0.62403871732076399</v>
          </cell>
          <cell r="BJ438">
            <v>-1.1007857367772877E-2</v>
          </cell>
          <cell r="CF438">
            <v>0.12333136972302872</v>
          </cell>
          <cell r="CV438">
            <v>31.625</v>
          </cell>
          <cell r="DA438">
            <v>1.0249999999999999</v>
          </cell>
          <cell r="ER438">
            <v>282.01564444444443</v>
          </cell>
        </row>
        <row r="439">
          <cell r="A439">
            <v>473239</v>
          </cell>
          <cell r="C439" t="str">
            <v>Ciriaco, Juan</v>
          </cell>
          <cell r="AF439">
            <v>0.21993944427020523</v>
          </cell>
          <cell r="AN439">
            <v>117.4567111111111</v>
          </cell>
          <cell r="AP439">
            <v>0.21784434702852573</v>
          </cell>
          <cell r="AV439" t="str">
            <v>2B</v>
          </cell>
          <cell r="AW439">
            <v>-11.331789003625223</v>
          </cell>
          <cell r="AX439">
            <v>-10.774352479094283</v>
          </cell>
          <cell r="AY439">
            <v>-9.6212540689103037</v>
          </cell>
          <cell r="AZ439">
            <v>-9.6212540689103037</v>
          </cell>
          <cell r="BG439">
            <v>0.81375644067999509</v>
          </cell>
          <cell r="BJ439">
            <v>-1.835024159892026E-3</v>
          </cell>
          <cell r="CF439">
            <v>0</v>
          </cell>
          <cell r="CV439">
            <v>32.875</v>
          </cell>
          <cell r="DA439">
            <v>0</v>
          </cell>
          <cell r="ER439">
            <v>293.64177777777775</v>
          </cell>
        </row>
        <row r="440">
          <cell r="A440">
            <v>473724</v>
          </cell>
          <cell r="C440" t="str">
            <v>McBride, Matt</v>
          </cell>
          <cell r="AF440">
            <v>0.2355875157771874</v>
          </cell>
          <cell r="AN440">
            <v>265.03016093931262</v>
          </cell>
          <cell r="AP440">
            <v>0.30572182781207613</v>
          </cell>
          <cell r="AV440" t="str">
            <v>C</v>
          </cell>
          <cell r="AW440">
            <v>-11.233875971673022</v>
          </cell>
          <cell r="AX440">
            <v>-17.594850578945728</v>
          </cell>
          <cell r="AY440">
            <v>-11.924199249749361</v>
          </cell>
          <cell r="AZ440">
            <v>7.2312850194298672</v>
          </cell>
          <cell r="BG440">
            <v>1.4950045012979674</v>
          </cell>
          <cell r="BJ440">
            <v>-3.1271677394198358E-3</v>
          </cell>
          <cell r="CF440">
            <v>0.12287818802622567</v>
          </cell>
          <cell r="CV440">
            <v>31.125</v>
          </cell>
          <cell r="DA440">
            <v>0.33</v>
          </cell>
          <cell r="ER440">
            <v>368.09570370370369</v>
          </cell>
        </row>
        <row r="441">
          <cell r="A441">
            <v>473922</v>
          </cell>
          <cell r="C441" t="str">
            <v>Rahl, Chris</v>
          </cell>
          <cell r="AF441">
            <v>0.2057743264750522</v>
          </cell>
          <cell r="AN441">
            <v>126.64343703703706</v>
          </cell>
          <cell r="AP441">
            <v>0.13187053237337976</v>
          </cell>
          <cell r="AV441" t="str">
            <v>RF</v>
          </cell>
          <cell r="AW441">
            <v>-11.820716666666664</v>
          </cell>
          <cell r="AX441">
            <v>-20.368816666666671</v>
          </cell>
          <cell r="AY441">
            <v>-6.5021902459387615</v>
          </cell>
          <cell r="AZ441">
            <v>-6.5021902459387615</v>
          </cell>
          <cell r="BG441">
            <v>1.2275953234177859</v>
          </cell>
          <cell r="BJ441">
            <v>-2.6992049100287686E-4</v>
          </cell>
          <cell r="CF441">
            <v>0</v>
          </cell>
          <cell r="CV441">
            <v>32.541666666666664</v>
          </cell>
          <cell r="DA441">
            <v>0</v>
          </cell>
          <cell r="ER441">
            <v>316.60859259259263</v>
          </cell>
        </row>
        <row r="442">
          <cell r="A442">
            <v>474233</v>
          </cell>
          <cell r="C442" t="str">
            <v>Conger, Hank</v>
          </cell>
          <cell r="AF442">
            <v>0.24193795293775283</v>
          </cell>
          <cell r="AN442">
            <v>292.29913239245849</v>
          </cell>
          <cell r="AP442">
            <v>0.34863208232960458</v>
          </cell>
          <cell r="AV442" t="str">
            <v>C</v>
          </cell>
          <cell r="AW442">
            <v>-11</v>
          </cell>
          <cell r="AX442">
            <v>-16</v>
          </cell>
          <cell r="AY442">
            <v>-7.5077730434101335</v>
          </cell>
          <cell r="AZ442">
            <v>11.245218177409811</v>
          </cell>
          <cell r="BG442">
            <v>0.89261546210156206</v>
          </cell>
          <cell r="BJ442">
            <v>-7.5185985229749583E-4</v>
          </cell>
          <cell r="CF442">
            <v>0.85891218965845328</v>
          </cell>
          <cell r="CV442">
            <v>28.458333333333332</v>
          </cell>
          <cell r="DA442">
            <v>1.89</v>
          </cell>
          <cell r="ER442">
            <v>305.21896296296296</v>
          </cell>
        </row>
        <row r="443">
          <cell r="A443">
            <v>474249</v>
          </cell>
          <cell r="C443" t="str">
            <v>Jackson, Ryan</v>
          </cell>
          <cell r="AF443">
            <v>0.20920571906757174</v>
          </cell>
          <cell r="AN443">
            <v>183.23804444444445</v>
          </cell>
          <cell r="AP443">
            <v>0.29636251430810351</v>
          </cell>
          <cell r="AV443" t="str">
            <v>SS</v>
          </cell>
          <cell r="AW443">
            <v>-11</v>
          </cell>
          <cell r="AX443">
            <v>-0.84352630333091061</v>
          </cell>
          <cell r="AY443">
            <v>-7</v>
          </cell>
          <cell r="AZ443">
            <v>-0.84352630333091061</v>
          </cell>
          <cell r="BG443">
            <v>1.3103632611317226</v>
          </cell>
          <cell r="BJ443">
            <v>-8.1780794291068173E-5</v>
          </cell>
          <cell r="CF443">
            <v>2.7571315548591269E-3</v>
          </cell>
          <cell r="CV443">
            <v>28.125</v>
          </cell>
          <cell r="DA443">
            <v>6.5000000000000002E-2</v>
          </cell>
          <cell r="ER443">
            <v>458.09511111111112</v>
          </cell>
        </row>
        <row r="444">
          <cell r="A444">
            <v>474319</v>
          </cell>
          <cell r="C444" t="str">
            <v>Snyder, Brandon</v>
          </cell>
          <cell r="AF444">
            <v>0.24181847532701839</v>
          </cell>
          <cell r="AN444">
            <v>134.69173333333333</v>
          </cell>
          <cell r="AP444">
            <v>0.24644090273292368</v>
          </cell>
          <cell r="AV444" t="str">
            <v>RF</v>
          </cell>
          <cell r="AW444">
            <v>-11.654211956173304</v>
          </cell>
          <cell r="AX444">
            <v>-15.813056655429746</v>
          </cell>
          <cell r="AY444">
            <v>-12.713214828584887</v>
          </cell>
          <cell r="AZ444">
            <v>-11.654211956173304</v>
          </cell>
          <cell r="BG444">
            <v>1.014995137734727</v>
          </cell>
          <cell r="BJ444">
            <v>4.7585084581109579E-3</v>
          </cell>
          <cell r="CF444">
            <v>3.9079903710618575E-3</v>
          </cell>
          <cell r="CV444">
            <v>29.625</v>
          </cell>
          <cell r="DA444">
            <v>0.32</v>
          </cell>
          <cell r="ER444">
            <v>336.72933333333333</v>
          </cell>
        </row>
        <row r="445">
          <cell r="A445">
            <v>474384</v>
          </cell>
          <cell r="C445" t="str">
            <v>Freiman, Nate</v>
          </cell>
          <cell r="AF445">
            <v>0.22760468184447069</v>
          </cell>
          <cell r="AN445">
            <v>165.9044740740741</v>
          </cell>
          <cell r="AP445">
            <v>0.33795536817457472</v>
          </cell>
          <cell r="AV445" t="str">
            <v>1B</v>
          </cell>
          <cell r="AW445">
            <v>-10.805173119897455</v>
          </cell>
          <cell r="AX445">
            <v>-15.246520997356511</v>
          </cell>
          <cell r="AY445">
            <v>-12.042162946134958</v>
          </cell>
          <cell r="AZ445">
            <v>-10.805173119897455</v>
          </cell>
          <cell r="BG445">
            <v>1.8397637155185738</v>
          </cell>
          <cell r="BJ445">
            <v>1.5999031215754487E-3</v>
          </cell>
          <cell r="CF445">
            <v>8.5685574559790645E-3</v>
          </cell>
          <cell r="CV445">
            <v>29.541666666666668</v>
          </cell>
          <cell r="DA445">
            <v>0.50166666666666671</v>
          </cell>
          <cell r="ER445">
            <v>414.76118518518524</v>
          </cell>
        </row>
        <row r="446">
          <cell r="A446">
            <v>474443</v>
          </cell>
          <cell r="C446" t="str">
            <v>De Jesus, Ivan</v>
          </cell>
          <cell r="AF446">
            <v>0.23317663541816366</v>
          </cell>
          <cell r="AN446">
            <v>215.62341513157378</v>
          </cell>
          <cell r="AP446">
            <v>0.36963417024293016</v>
          </cell>
          <cell r="AV446" t="str">
            <v>SS</v>
          </cell>
          <cell r="AW446">
            <v>-10.933568470420193</v>
          </cell>
          <cell r="AX446">
            <v>1.8840142131229536</v>
          </cell>
          <cell r="AY446">
            <v>-11.409000052292853</v>
          </cell>
          <cell r="AZ446">
            <v>1.8840142131229536</v>
          </cell>
          <cell r="BG446">
            <v>0.80434870334740649</v>
          </cell>
          <cell r="BJ446">
            <v>1.4006007217371575E-4</v>
          </cell>
          <cell r="CF446">
            <v>0.50299898335089044</v>
          </cell>
          <cell r="CV446">
            <v>29.125</v>
          </cell>
          <cell r="DA446">
            <v>0.76833333333333331</v>
          </cell>
          <cell r="ER446">
            <v>418.83973333333336</v>
          </cell>
        </row>
        <row r="447">
          <cell r="A447">
            <v>474494</v>
          </cell>
          <cell r="C447" t="str">
            <v>Field, Tommy</v>
          </cell>
          <cell r="AF447">
            <v>0.23724886910137929</v>
          </cell>
          <cell r="AN447">
            <v>234.96269012142733</v>
          </cell>
          <cell r="AP447">
            <v>0.35399181536854823</v>
          </cell>
          <cell r="AV447" t="str">
            <v>2B</v>
          </cell>
          <cell r="AW447">
            <v>-11</v>
          </cell>
          <cell r="AX447">
            <v>-0.21323870719720406</v>
          </cell>
          <cell r="AY447">
            <v>-9.6108734676064209</v>
          </cell>
          <cell r="AZ447">
            <v>-0.21323870719720406</v>
          </cell>
          <cell r="BG447">
            <v>1.1045553385552913</v>
          </cell>
          <cell r="BJ447">
            <v>-2.8575277298554642E-3</v>
          </cell>
          <cell r="CF447">
            <v>3.8105413280322319E-2</v>
          </cell>
          <cell r="CV447">
            <v>29.375</v>
          </cell>
          <cell r="DA447">
            <v>0.21</v>
          </cell>
          <cell r="ER447">
            <v>446.20385185185182</v>
          </cell>
        </row>
        <row r="448">
          <cell r="A448">
            <v>474523</v>
          </cell>
          <cell r="C448" t="str">
            <v>Tolisano, John</v>
          </cell>
          <cell r="AF448">
            <v>0.20510591936516823</v>
          </cell>
          <cell r="AN448">
            <v>106.68041481481482</v>
          </cell>
          <cell r="AP448">
            <v>8.8407622899809857E-2</v>
          </cell>
          <cell r="AV448" t="str">
            <v>2B</v>
          </cell>
          <cell r="AW448">
            <v>-10.906065396139724</v>
          </cell>
          <cell r="AX448">
            <v>-3.2043351017615458</v>
          </cell>
          <cell r="AY448">
            <v>-6.8632193400883832</v>
          </cell>
          <cell r="AZ448">
            <v>-3.2043351017615458</v>
          </cell>
          <cell r="BG448">
            <v>0.61754446087281112</v>
          </cell>
          <cell r="BJ448">
            <v>-2.4388040300130562E-2</v>
          </cell>
          <cell r="CF448">
            <v>0</v>
          </cell>
          <cell r="CV448">
            <v>27.708333333333332</v>
          </cell>
          <cell r="DA448">
            <v>0</v>
          </cell>
          <cell r="ER448">
            <v>266.70103703703705</v>
          </cell>
        </row>
        <row r="449">
          <cell r="A449">
            <v>474568</v>
          </cell>
          <cell r="C449" t="str">
            <v>Mercer, Jordy</v>
          </cell>
          <cell r="AF449">
            <v>0.236372787345698</v>
          </cell>
          <cell r="AN449">
            <v>351.91689797664128</v>
          </cell>
          <cell r="AP449">
            <v>0.57591700532590995</v>
          </cell>
          <cell r="AV449" t="str">
            <v>SS</v>
          </cell>
          <cell r="AW449">
            <v>-11.000172715026427</v>
          </cell>
          <cell r="AX449">
            <v>4.9093136325579003</v>
          </cell>
          <cell r="AY449">
            <v>-6.0859987733932623</v>
          </cell>
          <cell r="AZ449">
            <v>4.9093136325579003</v>
          </cell>
          <cell r="BG449">
            <v>1.6630970598694264</v>
          </cell>
          <cell r="BJ449">
            <v>9.8416872970565929E-3</v>
          </cell>
          <cell r="CF449">
            <v>0.9766051234153672</v>
          </cell>
          <cell r="CV449">
            <v>29.875</v>
          </cell>
          <cell r="DA449">
            <v>3.0983333333333332</v>
          </cell>
          <cell r="ER449">
            <v>529.714962962963</v>
          </cell>
        </row>
        <row r="450">
          <cell r="A450">
            <v>474832</v>
          </cell>
          <cell r="C450" t="str">
            <v>Belt, Brandon</v>
          </cell>
          <cell r="AF450">
            <v>0.30003260489934358</v>
          </cell>
          <cell r="AN450">
            <v>588.642962962963</v>
          </cell>
          <cell r="AP450">
            <v>0.57832895918520077</v>
          </cell>
          <cell r="AV450" t="str">
            <v>1B</v>
          </cell>
          <cell r="AW450">
            <v>-4.39578329896867</v>
          </cell>
          <cell r="AX450">
            <v>-4.3887893484672329</v>
          </cell>
          <cell r="AY450">
            <v>-4.329700315214696</v>
          </cell>
          <cell r="AZ450">
            <v>-4.329700315214696</v>
          </cell>
          <cell r="BG450">
            <v>1.5550433491094768</v>
          </cell>
          <cell r="BJ450">
            <v>1.3834369902128861E-3</v>
          </cell>
          <cell r="CF450">
            <v>0.99492384230057351</v>
          </cell>
          <cell r="CV450">
            <v>28.208333333333332</v>
          </cell>
          <cell r="DA450">
            <v>4.2166666666666668</v>
          </cell>
          <cell r="ER450">
            <v>588.642962962963</v>
          </cell>
        </row>
        <row r="451">
          <cell r="A451">
            <v>474865</v>
          </cell>
          <cell r="C451" t="str">
            <v>Borbon, Julio</v>
          </cell>
          <cell r="AF451">
            <v>0.21696957208418455</v>
          </cell>
          <cell r="AN451">
            <v>200.54850370370374</v>
          </cell>
          <cell r="AP451">
            <v>0.36277935136712225</v>
          </cell>
          <cell r="AV451" t="str">
            <v>CF</v>
          </cell>
          <cell r="AW451">
            <v>-11</v>
          </cell>
          <cell r="AX451">
            <v>-16</v>
          </cell>
          <cell r="AY451">
            <v>-5.4738269504795536</v>
          </cell>
          <cell r="AZ451">
            <v>-5.4738269504795536</v>
          </cell>
          <cell r="BG451">
            <v>1.1238335146436902</v>
          </cell>
          <cell r="BJ451">
            <v>4.8894106509479339E-3</v>
          </cell>
          <cell r="CF451">
            <v>0</v>
          </cell>
          <cell r="CV451">
            <v>30.375</v>
          </cell>
          <cell r="DA451">
            <v>1.4566666666666668</v>
          </cell>
          <cell r="ER451">
            <v>501.37125925925932</v>
          </cell>
        </row>
        <row r="452">
          <cell r="A452">
            <v>474892</v>
          </cell>
          <cell r="C452" t="str">
            <v>Carter, Chris</v>
          </cell>
          <cell r="AF452">
            <v>0.28056027139614392</v>
          </cell>
          <cell r="AN452">
            <v>523.11716784267321</v>
          </cell>
          <cell r="AP452">
            <v>0.60846359020625451</v>
          </cell>
          <cell r="AV452" t="str">
            <v>1B</v>
          </cell>
          <cell r="AW452">
            <v>-12.314409156221041</v>
          </cell>
          <cell r="AX452">
            <v>-12.314409156221041</v>
          </cell>
          <cell r="AY452">
            <v>-12.304591228279207</v>
          </cell>
          <cell r="AZ452">
            <v>-12.304591228279207</v>
          </cell>
          <cell r="BG452">
            <v>0.8049160426548283</v>
          </cell>
          <cell r="BJ452">
            <v>-1.0116405298201453E-2</v>
          </cell>
          <cell r="CF452">
            <v>1.0000000000000002</v>
          </cell>
          <cell r="CV452">
            <v>29.541666666666668</v>
          </cell>
          <cell r="DA452">
            <v>4.0983333333333336</v>
          </cell>
          <cell r="ER452">
            <v>551.9902222222222</v>
          </cell>
        </row>
        <row r="453">
          <cell r="A453">
            <v>475100</v>
          </cell>
          <cell r="C453" t="str">
            <v>Van Slyke, Scott</v>
          </cell>
          <cell r="AF453">
            <v>0.25430127569952632</v>
          </cell>
          <cell r="AN453">
            <v>234.77822516338213</v>
          </cell>
          <cell r="AP453">
            <v>0.32305824120188437</v>
          </cell>
          <cell r="AV453" t="str">
            <v>LF</v>
          </cell>
          <cell r="AW453">
            <v>-10.491321654339798</v>
          </cell>
          <cell r="AX453">
            <v>-12.093164163397356</v>
          </cell>
          <cell r="AY453">
            <v>-2.1594854466644473</v>
          </cell>
          <cell r="AZ453">
            <v>-2.1594854466644473</v>
          </cell>
          <cell r="BG453">
            <v>1.1802019452060344</v>
          </cell>
          <cell r="BJ453">
            <v>1.0956007383863474E-2</v>
          </cell>
          <cell r="CF453">
            <v>0.84394831856847452</v>
          </cell>
          <cell r="CV453">
            <v>29.958333333333332</v>
          </cell>
          <cell r="DA453">
            <v>1.3683333333333334</v>
          </cell>
          <cell r="ER453">
            <v>301.55780740740738</v>
          </cell>
        </row>
        <row r="454">
          <cell r="A454">
            <v>475123</v>
          </cell>
          <cell r="C454" t="str">
            <v>Dayleg, Terrence</v>
          </cell>
          <cell r="AF454">
            <v>0.19309946242436729</v>
          </cell>
          <cell r="AN454">
            <v>140.72874666666667</v>
          </cell>
          <cell r="AP454">
            <v>0.21840910059180429</v>
          </cell>
          <cell r="AV454" t="str">
            <v>SS</v>
          </cell>
          <cell r="AW454">
            <v>-12.345881020029953</v>
          </cell>
          <cell r="AX454">
            <v>-3.2412333479999638</v>
          </cell>
          <cell r="AY454">
            <v>-10.649782460040667</v>
          </cell>
          <cell r="AZ454">
            <v>-3.2412333479999638</v>
          </cell>
          <cell r="BG454">
            <v>1.281936431943961</v>
          </cell>
          <cell r="BJ454">
            <v>-3.1547894866917879E-3</v>
          </cell>
          <cell r="CF454">
            <v>0</v>
          </cell>
          <cell r="CV454">
            <v>28.791666666666668</v>
          </cell>
          <cell r="DA454">
            <v>0</v>
          </cell>
          <cell r="ER454">
            <v>351.82186666666666</v>
          </cell>
        </row>
        <row r="455">
          <cell r="A455">
            <v>475174</v>
          </cell>
          <cell r="C455" t="str">
            <v>Alonso, Yonder</v>
          </cell>
          <cell r="AF455">
            <v>0.25326319552692855</v>
          </cell>
          <cell r="AN455">
            <v>315.76854487461634</v>
          </cell>
          <cell r="AP455">
            <v>0.51027748417614516</v>
          </cell>
          <cell r="AV455" t="str">
            <v>1B</v>
          </cell>
          <cell r="AW455">
            <v>-6.5525390449508425</v>
          </cell>
          <cell r="AX455">
            <v>-6.485158451711091</v>
          </cell>
          <cell r="AY455">
            <v>-6.5525390449508425</v>
          </cell>
          <cell r="AZ455">
            <v>-6.2759410791888</v>
          </cell>
          <cell r="BG455">
            <v>1.1183066760193598</v>
          </cell>
          <cell r="BJ455">
            <v>4.4531143212345999E-3</v>
          </cell>
          <cell r="CF455">
            <v>0.9597804972249957</v>
          </cell>
          <cell r="CV455">
            <v>29.208333333333332</v>
          </cell>
          <cell r="DA455">
            <v>3.6616666666666666</v>
          </cell>
          <cell r="ER455">
            <v>495.62903703703705</v>
          </cell>
        </row>
        <row r="456">
          <cell r="A456">
            <v>475247</v>
          </cell>
          <cell r="C456" t="str">
            <v>Flaherty, Ryan</v>
          </cell>
          <cell r="AF456">
            <v>0.23440200522505078</v>
          </cell>
          <cell r="AN456">
            <v>204.69204043291163</v>
          </cell>
          <cell r="AP456">
            <v>0.38991445294816923</v>
          </cell>
          <cell r="AV456" t="str">
            <v>3B</v>
          </cell>
          <cell r="AW456">
            <v>-10.606923922908003</v>
          </cell>
          <cell r="AX456">
            <v>4.1909157869358449</v>
          </cell>
          <cell r="AY456">
            <v>-8.7332798882169111</v>
          </cell>
          <cell r="AZ456">
            <v>4.1909157869358449</v>
          </cell>
          <cell r="BG456">
            <v>1.335457001801291</v>
          </cell>
          <cell r="BJ456">
            <v>-9.6656067018781842E-4</v>
          </cell>
          <cell r="CF456">
            <v>0.92341225142816252</v>
          </cell>
          <cell r="CV456">
            <v>29.958333333333332</v>
          </cell>
          <cell r="DA456">
            <v>2.0233333333333334</v>
          </cell>
          <cell r="ER456">
            <v>337.4373333333333</v>
          </cell>
        </row>
        <row r="457">
          <cell r="A457">
            <v>475253</v>
          </cell>
          <cell r="C457" t="str">
            <v>Smoak, Justin</v>
          </cell>
          <cell r="AF457">
            <v>0.26607283463327913</v>
          </cell>
          <cell r="AN457">
            <v>304.89881413634299</v>
          </cell>
          <cell r="AP457">
            <v>0.49189821835080427</v>
          </cell>
          <cell r="AV457" t="str">
            <v>1B</v>
          </cell>
          <cell r="AW457">
            <v>-11.818322770196295</v>
          </cell>
          <cell r="AX457">
            <v>-11.833815321686135</v>
          </cell>
          <cell r="AY457">
            <v>-11.818322770196295</v>
          </cell>
          <cell r="AZ457">
            <v>-11.818322770196295</v>
          </cell>
          <cell r="BG457">
            <v>1.2420304435932419</v>
          </cell>
          <cell r="BJ457">
            <v>-1.5356100208953975E-2</v>
          </cell>
          <cell r="CF457">
            <v>0.8789386920956459</v>
          </cell>
          <cell r="CV457">
            <v>29.541666666666668</v>
          </cell>
          <cell r="DA457">
            <v>4.75</v>
          </cell>
          <cell r="ER457">
            <v>433.35111111111109</v>
          </cell>
        </row>
        <row r="458">
          <cell r="A458">
            <v>475582</v>
          </cell>
          <cell r="C458" t="str">
            <v>Zimmerman, Ryan</v>
          </cell>
          <cell r="AF458">
            <v>0.26248246256550289</v>
          </cell>
          <cell r="AN458">
            <v>278.40181081883992</v>
          </cell>
          <cell r="AP458">
            <v>0.49074325084920462</v>
          </cell>
          <cell r="AV458" t="str">
            <v>1B</v>
          </cell>
          <cell r="AW458">
            <v>-13.692823436143978</v>
          </cell>
          <cell r="AX458">
            <v>-12.709883456493785</v>
          </cell>
          <cell r="AY458">
            <v>-13.71782211214976</v>
          </cell>
          <cell r="AZ458">
            <v>-12.283327712436588</v>
          </cell>
          <cell r="BG458">
            <v>1.3007212715397207</v>
          </cell>
          <cell r="BJ458">
            <v>-2.2493162597796559E-2</v>
          </cell>
          <cell r="CF458">
            <v>0.94869826485362352</v>
          </cell>
          <cell r="CV458">
            <v>31.791666666666668</v>
          </cell>
          <cell r="DA458">
            <v>8.6050000000000004</v>
          </cell>
          <cell r="ER458">
            <v>445.15703703703701</v>
          </cell>
        </row>
        <row r="459">
          <cell r="A459">
            <v>475661</v>
          </cell>
          <cell r="C459" t="str">
            <v>Raben, Dennis</v>
          </cell>
          <cell r="AF459">
            <v>0.23794929997213099</v>
          </cell>
          <cell r="AN459">
            <v>145.75265185185185</v>
          </cell>
          <cell r="AP459">
            <v>0.14922708121982564</v>
          </cell>
          <cell r="AV459" t="str">
            <v>1B</v>
          </cell>
          <cell r="AW459">
            <v>-12.222801334097239</v>
          </cell>
          <cell r="AX459">
            <v>-16.265650000000001</v>
          </cell>
          <cell r="AY459">
            <v>-12.836329611125873</v>
          </cell>
          <cell r="AZ459">
            <v>-12.222801334097239</v>
          </cell>
          <cell r="BG459">
            <v>1.5175399994952214</v>
          </cell>
          <cell r="BJ459">
            <v>-5.639497232959638E-3</v>
          </cell>
          <cell r="CF459">
            <v>0</v>
          </cell>
          <cell r="CV459">
            <v>28.958333333333332</v>
          </cell>
          <cell r="DA459">
            <v>0</v>
          </cell>
          <cell r="ER459">
            <v>364.38162962962963</v>
          </cell>
        </row>
        <row r="460">
          <cell r="A460">
            <v>475715</v>
          </cell>
          <cell r="C460" t="str">
            <v>Cutler, Charlie</v>
          </cell>
          <cell r="AF460">
            <v>0.22944268204403989</v>
          </cell>
          <cell r="AN460">
            <v>119.8603377777778</v>
          </cell>
          <cell r="AP460">
            <v>0.15891614699440104</v>
          </cell>
          <cell r="AV460" t="str">
            <v>C</v>
          </cell>
          <cell r="AW460">
            <v>-11.450963588956613</v>
          </cell>
          <cell r="AX460">
            <v>-16.907783333333334</v>
          </cell>
          <cell r="AY460">
            <v>-14.137114579103503</v>
          </cell>
          <cell r="AZ460">
            <v>-5.4973742529983447</v>
          </cell>
          <cell r="BG460">
            <v>1.554270140794181</v>
          </cell>
          <cell r="BJ460">
            <v>1.2908996160617024E-2</v>
          </cell>
          <cell r="CF460">
            <v>0</v>
          </cell>
          <cell r="CV460">
            <v>29.958333333333332</v>
          </cell>
          <cell r="DA460">
            <v>0</v>
          </cell>
          <cell r="ER460">
            <v>299.65084444444449</v>
          </cell>
        </row>
        <row r="461">
          <cell r="A461">
            <v>475894</v>
          </cell>
          <cell r="C461" t="str">
            <v>Henriquez, Ralph</v>
          </cell>
          <cell r="AF461">
            <v>0.20637741281183519</v>
          </cell>
          <cell r="AN461">
            <v>65.019199999999998</v>
          </cell>
          <cell r="AP461">
            <v>5.8568163684535435E-2</v>
          </cell>
          <cell r="AV461" t="str">
            <v>C</v>
          </cell>
          <cell r="AW461">
            <v>-10.946637347831023</v>
          </cell>
          <cell r="AX461">
            <v>-16.414283333333334</v>
          </cell>
          <cell r="AY461">
            <v>-11.62332194045802</v>
          </cell>
          <cell r="AZ461">
            <v>1.3897377359042746</v>
          </cell>
          <cell r="BG461">
            <v>0.7881556237488121</v>
          </cell>
          <cell r="BJ461">
            <v>-2.9969301128819185E-2</v>
          </cell>
          <cell r="CF461">
            <v>0</v>
          </cell>
          <cell r="CV461">
            <v>29.208333333333332</v>
          </cell>
          <cell r="DA461">
            <v>0</v>
          </cell>
          <cell r="ER461">
            <v>162.548</v>
          </cell>
        </row>
        <row r="462">
          <cell r="A462">
            <v>476036</v>
          </cell>
          <cell r="C462" t="str">
            <v>Cooper, David</v>
          </cell>
          <cell r="AF462">
            <v>0.21155862073730913</v>
          </cell>
          <cell r="AN462">
            <v>84.669440000000009</v>
          </cell>
          <cell r="AP462">
            <v>7.2143233840288756E-2</v>
          </cell>
          <cell r="AV462" t="str">
            <v>1B</v>
          </cell>
          <cell r="AW462">
            <v>-11.46697305899205</v>
          </cell>
          <cell r="AX462">
            <v>-16.523949999999999</v>
          </cell>
          <cell r="AY462">
            <v>-13.402608860620688</v>
          </cell>
          <cell r="AZ462">
            <v>-11.46697305899205</v>
          </cell>
          <cell r="BG462">
            <v>1.1448961287932407</v>
          </cell>
          <cell r="BJ462">
            <v>-2.9505681036100278E-2</v>
          </cell>
          <cell r="CF462">
            <v>0</v>
          </cell>
          <cell r="CV462">
            <v>29.375</v>
          </cell>
          <cell r="DA462">
            <v>0.37666666666666665</v>
          </cell>
          <cell r="ER462">
            <v>211.67360000000002</v>
          </cell>
        </row>
        <row r="463">
          <cell r="A463">
            <v>476192</v>
          </cell>
          <cell r="C463" t="str">
            <v>Monell, Johnny</v>
          </cell>
          <cell r="AF463">
            <v>0.23601766331527937</v>
          </cell>
          <cell r="AN463">
            <v>233.49812430758834</v>
          </cell>
          <cell r="AP463">
            <v>0.32692392012442739</v>
          </cell>
          <cell r="AV463" t="str">
            <v>C</v>
          </cell>
          <cell r="AW463">
            <v>-16.644503416433224</v>
          </cell>
          <cell r="AX463">
            <v>-17.790120083099893</v>
          </cell>
          <cell r="AY463">
            <v>-17.802402691872167</v>
          </cell>
          <cell r="AZ463">
            <v>0.14116876183669191</v>
          </cell>
          <cell r="BG463">
            <v>1.3739224998706487</v>
          </cell>
          <cell r="BJ463">
            <v>-4.7328595218294935E-3</v>
          </cell>
          <cell r="CF463">
            <v>5.0370928790868241E-2</v>
          </cell>
          <cell r="CV463">
            <v>30.291666666666668</v>
          </cell>
          <cell r="DA463">
            <v>0.10166666666666667</v>
          </cell>
          <cell r="ER463">
            <v>453.69925925925924</v>
          </cell>
        </row>
        <row r="464">
          <cell r="A464">
            <v>476270</v>
          </cell>
          <cell r="C464" t="str">
            <v>Tolleson, Steve</v>
          </cell>
          <cell r="AF464">
            <v>0.2301780512361804</v>
          </cell>
          <cell r="AN464">
            <v>116.93421037037041</v>
          </cell>
          <cell r="AP464">
            <v>0.17805178698247451</v>
          </cell>
          <cell r="AV464" t="str">
            <v>2B</v>
          </cell>
          <cell r="AW464">
            <v>-11</v>
          </cell>
          <cell r="AX464">
            <v>-0.71900723629487939</v>
          </cell>
          <cell r="AY464">
            <v>-7.6493272788490891</v>
          </cell>
          <cell r="AZ464">
            <v>-0.71900723629487939</v>
          </cell>
          <cell r="BG464">
            <v>1.1950462307810108</v>
          </cell>
          <cell r="BJ464">
            <v>6.7067119999860017E-3</v>
          </cell>
          <cell r="CF464">
            <v>0.46648759611513457</v>
          </cell>
          <cell r="CV464">
            <v>32.625</v>
          </cell>
          <cell r="DA464">
            <v>0.60499999999999998</v>
          </cell>
          <cell r="ER464">
            <v>292.33552592592599</v>
          </cell>
        </row>
        <row r="465">
          <cell r="A465">
            <v>476582</v>
          </cell>
          <cell r="C465" t="str">
            <v>Miclat, Greg</v>
          </cell>
          <cell r="AF465">
            <v>0.21134550848078038</v>
          </cell>
          <cell r="AN465">
            <v>120.50583703703705</v>
          </cell>
          <cell r="AP465">
            <v>0.10897264732799206</v>
          </cell>
          <cell r="AV465" t="str">
            <v>2B</v>
          </cell>
          <cell r="AW465">
            <v>-11.004583333333333</v>
          </cell>
          <cell r="AX465">
            <v>1.2420697952923354</v>
          </cell>
          <cell r="AY465">
            <v>-1.6490840719275346</v>
          </cell>
          <cell r="AZ465">
            <v>1.2420697952923354</v>
          </cell>
          <cell r="BG465">
            <v>0.85299123527009013</v>
          </cell>
          <cell r="BJ465">
            <v>-2.3687497853139408E-2</v>
          </cell>
          <cell r="CF465">
            <v>0</v>
          </cell>
          <cell r="CV465">
            <v>28.958333333333332</v>
          </cell>
          <cell r="DA465">
            <v>0</v>
          </cell>
          <cell r="ER465">
            <v>301.26459259259263</v>
          </cell>
        </row>
        <row r="466">
          <cell r="A466">
            <v>476633</v>
          </cell>
          <cell r="C466" t="str">
            <v>Parmelee, Chris</v>
          </cell>
          <cell r="AF466">
            <v>0.25759485248238007</v>
          </cell>
          <cell r="AN466">
            <v>255.30022337080754</v>
          </cell>
          <cell r="AP466">
            <v>0.37578643156047464</v>
          </cell>
          <cell r="AV466" t="str">
            <v>1B</v>
          </cell>
          <cell r="AW466">
            <v>-8.7937722630229249</v>
          </cell>
          <cell r="AX466">
            <v>-9.7022043571963117</v>
          </cell>
          <cell r="AY466">
            <v>-8.0187280899947915</v>
          </cell>
          <cell r="AZ466">
            <v>-8.0187280899947915</v>
          </cell>
          <cell r="BG466">
            <v>1.030151179162293</v>
          </cell>
          <cell r="BJ466">
            <v>7.1216183002148258E-3</v>
          </cell>
          <cell r="CF466">
            <v>0.35013902649629336</v>
          </cell>
          <cell r="CV466">
            <v>28.375</v>
          </cell>
          <cell r="DA466">
            <v>1.6850000000000001</v>
          </cell>
          <cell r="ER466">
            <v>384.72011851851846</v>
          </cell>
        </row>
        <row r="467">
          <cell r="A467">
            <v>476704</v>
          </cell>
          <cell r="C467" t="str">
            <v>Lowrie, Jed</v>
          </cell>
          <cell r="AF467">
            <v>0.25040406224567874</v>
          </cell>
          <cell r="AN467">
            <v>340.6269494385084</v>
          </cell>
          <cell r="AP467">
            <v>0.5368907406626281</v>
          </cell>
          <cell r="AV467" t="str">
            <v>2B</v>
          </cell>
          <cell r="AW467">
            <v>-11</v>
          </cell>
          <cell r="AX467">
            <v>-0.56460555970564563</v>
          </cell>
          <cell r="AY467">
            <v>-7</v>
          </cell>
          <cell r="AZ467">
            <v>-0.56460555970564563</v>
          </cell>
          <cell r="BG467">
            <v>1.2284884093020279</v>
          </cell>
          <cell r="BJ467">
            <v>-1.2382540823548931E-2</v>
          </cell>
          <cell r="CF467">
            <v>0.97576875887656589</v>
          </cell>
          <cell r="CV467">
            <v>32.208333333333336</v>
          </cell>
          <cell r="DA467">
            <v>5.2783333333333333</v>
          </cell>
          <cell r="ER467">
            <v>450.75733333333335</v>
          </cell>
        </row>
        <row r="468">
          <cell r="A468">
            <v>476883</v>
          </cell>
          <cell r="C468" t="str">
            <v>Alvarez, Pedro</v>
          </cell>
          <cell r="AF468">
            <v>0.2735348104758672</v>
          </cell>
          <cell r="AN468">
            <v>364.77795629775778</v>
          </cell>
          <cell r="AP468">
            <v>0.53476745365674294</v>
          </cell>
          <cell r="AV468" t="str">
            <v>1B</v>
          </cell>
          <cell r="AW468">
            <v>-16.187513829153776</v>
          </cell>
          <cell r="AX468">
            <v>-11.921725883493808</v>
          </cell>
          <cell r="AY468">
            <v>-16.187513829153776</v>
          </cell>
          <cell r="AZ468">
            <v>-11.921725883493808</v>
          </cell>
          <cell r="BG468">
            <v>1.0214580835460858</v>
          </cell>
          <cell r="BJ468">
            <v>-5.0595357808208617E-4</v>
          </cell>
          <cell r="CF468">
            <v>1.0000000000000002</v>
          </cell>
          <cell r="CV468">
            <v>29.375</v>
          </cell>
          <cell r="DA468">
            <v>5.1016666666666666</v>
          </cell>
          <cell r="ER468">
            <v>437.39440000000002</v>
          </cell>
        </row>
        <row r="469">
          <cell r="A469">
            <v>477054</v>
          </cell>
          <cell r="C469" t="str">
            <v>Robinson, Trayvon</v>
          </cell>
          <cell r="AF469">
            <v>0.21650875396416736</v>
          </cell>
          <cell r="AN469">
            <v>153.06097777777779</v>
          </cell>
          <cell r="AP469">
            <v>0.23263005575655626</v>
          </cell>
          <cell r="AV469" t="str">
            <v>CF</v>
          </cell>
          <cell r="AW469">
            <v>-11.022916666666667</v>
          </cell>
          <cell r="AX469">
            <v>-16.219450000000002</v>
          </cell>
          <cell r="AY469">
            <v>-6.527107671732681</v>
          </cell>
          <cell r="AZ469">
            <v>-6.527107671732681</v>
          </cell>
          <cell r="BG469">
            <v>0.5727377571708312</v>
          </cell>
          <cell r="BJ469">
            <v>-1.8695415175680137E-2</v>
          </cell>
          <cell r="CF469">
            <v>0</v>
          </cell>
          <cell r="CV469">
            <v>28.791666666666668</v>
          </cell>
          <cell r="DA469">
            <v>0.53166666666666662</v>
          </cell>
          <cell r="ER469">
            <v>382.65244444444448</v>
          </cell>
        </row>
        <row r="470">
          <cell r="A470">
            <v>477082</v>
          </cell>
          <cell r="C470" t="str">
            <v>Buschini, Adam</v>
          </cell>
          <cell r="AF470">
            <v>0.21486932731598105</v>
          </cell>
          <cell r="AN470">
            <v>139.90532740740741</v>
          </cell>
          <cell r="AP470">
            <v>0.14020573568043826</v>
          </cell>
          <cell r="AV470" t="str">
            <v>3B</v>
          </cell>
          <cell r="AW470">
            <v>-10.473125605774774</v>
          </cell>
          <cell r="AX470">
            <v>-0.90986343018101712</v>
          </cell>
          <cell r="AY470">
            <v>-7.4833779536778655</v>
          </cell>
          <cell r="AZ470">
            <v>-0.90986343018101712</v>
          </cell>
          <cell r="BG470">
            <v>1.3547845954463202</v>
          </cell>
          <cell r="BJ470">
            <v>-1.586228016975029E-2</v>
          </cell>
          <cell r="CF470">
            <v>0</v>
          </cell>
          <cell r="CV470">
            <v>29.125</v>
          </cell>
          <cell r="DA470">
            <v>0</v>
          </cell>
          <cell r="ER470">
            <v>349.76331851851853</v>
          </cell>
        </row>
        <row r="471">
          <cell r="A471">
            <v>477165</v>
          </cell>
          <cell r="C471" t="str">
            <v>Wallace, Brett</v>
          </cell>
          <cell r="AF471">
            <v>0.24639753998018682</v>
          </cell>
          <cell r="AN471">
            <v>174.76864</v>
          </cell>
          <cell r="AP471">
            <v>0.40084891053297067</v>
          </cell>
          <cell r="AV471" t="str">
            <v>3B</v>
          </cell>
          <cell r="AW471">
            <v>-13.076858092575579</v>
          </cell>
          <cell r="AX471">
            <v>-13.528482209502499</v>
          </cell>
          <cell r="AY471">
            <v>-14.238402546091001</v>
          </cell>
          <cell r="AZ471">
            <v>-13.076858092575579</v>
          </cell>
          <cell r="BG471">
            <v>1.2597063605447425</v>
          </cell>
          <cell r="BJ471">
            <v>3.8560379035911391E-3</v>
          </cell>
          <cell r="CF471">
            <v>0.48666238460249978</v>
          </cell>
          <cell r="CV471">
            <v>29.875</v>
          </cell>
          <cell r="DA471">
            <v>2.34</v>
          </cell>
          <cell r="ER471">
            <v>436.92160000000001</v>
          </cell>
        </row>
        <row r="472">
          <cell r="A472">
            <v>477186</v>
          </cell>
          <cell r="C472" t="str">
            <v>Laird, Brandon</v>
          </cell>
          <cell r="AF472">
            <v>0.24501870980647222</v>
          </cell>
          <cell r="AN472">
            <v>337.52680833557304</v>
          </cell>
          <cell r="AP472">
            <v>0.18704312187878633</v>
          </cell>
          <cell r="AV472" t="str">
            <v>3B</v>
          </cell>
          <cell r="AW472">
            <v>-11.010398485434367</v>
          </cell>
          <cell r="AX472">
            <v>3.3797306669324221</v>
          </cell>
          <cell r="AY472">
            <v>-11.010398485434367</v>
          </cell>
          <cell r="AZ472">
            <v>3.3797306669324221</v>
          </cell>
          <cell r="BG472">
            <v>1.074016974864596</v>
          </cell>
          <cell r="BJ472">
            <v>3.775962994101907E-3</v>
          </cell>
          <cell r="CF472">
            <v>2.7212832541819353E-2</v>
          </cell>
          <cell r="CV472">
            <v>28.791666666666668</v>
          </cell>
          <cell r="DA472">
            <v>0.23</v>
          </cell>
          <cell r="ER472">
            <v>434.86080000000004</v>
          </cell>
        </row>
        <row r="473">
          <cell r="A473">
            <v>477195</v>
          </cell>
          <cell r="C473" t="str">
            <v>Davis, Ike</v>
          </cell>
          <cell r="AF473">
            <v>0.24788613837054446</v>
          </cell>
          <cell r="AN473">
            <v>161.36883881398518</v>
          </cell>
          <cell r="AP473">
            <v>0.41066680882463752</v>
          </cell>
          <cell r="AV473" t="str">
            <v>1B</v>
          </cell>
          <cell r="AW473">
            <v>-10.389850055205397</v>
          </cell>
          <cell r="AX473">
            <v>-10.718687363690361</v>
          </cell>
          <cell r="AY473">
            <v>-10.51850908760894</v>
          </cell>
          <cell r="AZ473">
            <v>-10.389850055205397</v>
          </cell>
          <cell r="BG473">
            <v>1.3652168539888767</v>
          </cell>
          <cell r="BJ473">
            <v>-9.0601300286927023E-3</v>
          </cell>
          <cell r="CF473">
            <v>0.60608079677911308</v>
          </cell>
          <cell r="CV473">
            <v>29.291666666666668</v>
          </cell>
          <cell r="DA473">
            <v>3.9866666666666668</v>
          </cell>
          <cell r="ER473">
            <v>386.33244444444449</v>
          </cell>
        </row>
        <row r="474">
          <cell r="A474">
            <v>485567</v>
          </cell>
          <cell r="C474" t="str">
            <v>Carrera, Ezequiel</v>
          </cell>
          <cell r="AF474">
            <v>0.23871954648392124</v>
          </cell>
          <cell r="AN474">
            <v>166.97656888888892</v>
          </cell>
          <cell r="AP474">
            <v>0.3860272448129759</v>
          </cell>
          <cell r="AV474" t="str">
            <v>RF</v>
          </cell>
          <cell r="AW474">
            <v>-11</v>
          </cell>
          <cell r="AX474">
            <v>-16</v>
          </cell>
          <cell r="AY474">
            <v>-7.3492742582598387</v>
          </cell>
          <cell r="AZ474">
            <v>-7.3492742582598387</v>
          </cell>
          <cell r="BG474">
            <v>0.78487626456068993</v>
          </cell>
          <cell r="BJ474">
            <v>1.6436879611857625E-2</v>
          </cell>
          <cell r="CF474">
            <v>0.6296572716716794</v>
          </cell>
          <cell r="CV474">
            <v>29.041666666666668</v>
          </cell>
          <cell r="DA474">
            <v>1.4866666666666666</v>
          </cell>
          <cell r="ER474">
            <v>417.44142222222229</v>
          </cell>
        </row>
        <row r="475">
          <cell r="A475">
            <v>488651</v>
          </cell>
          <cell r="C475" t="str">
            <v>Abraham, Adam</v>
          </cell>
          <cell r="AF475">
            <v>0.20285174134290701</v>
          </cell>
          <cell r="AN475">
            <v>97.03082666666667</v>
          </cell>
          <cell r="AP475">
            <v>7.4127145898834179E-2</v>
          </cell>
          <cell r="AV475" t="str">
            <v>1B</v>
          </cell>
          <cell r="AW475">
            <v>-10.614029682260334</v>
          </cell>
          <cell r="AX475">
            <v>-5.862586325205438</v>
          </cell>
          <cell r="AY475">
            <v>-11.403501848000243</v>
          </cell>
          <cell r="AZ475">
            <v>-5.862586325205438</v>
          </cell>
          <cell r="BG475">
            <v>1.3283957217537363</v>
          </cell>
          <cell r="BJ475">
            <v>9.0387006195826181E-3</v>
          </cell>
          <cell r="CF475">
            <v>0</v>
          </cell>
          <cell r="CV475">
            <v>29.291666666666668</v>
          </cell>
          <cell r="DA475">
            <v>0</v>
          </cell>
          <cell r="ER475">
            <v>242.57706666666667</v>
          </cell>
        </row>
        <row r="476">
          <cell r="A476">
            <v>488671</v>
          </cell>
          <cell r="C476" t="str">
            <v>Avila, Alex</v>
          </cell>
          <cell r="AF476">
            <v>0.24937427031350939</v>
          </cell>
          <cell r="AN476">
            <v>278.20261112385475</v>
          </cell>
          <cell r="AP476">
            <v>0.4054277326034873</v>
          </cell>
          <cell r="AV476" t="str">
            <v>C</v>
          </cell>
          <cell r="AW476">
            <v>-11.211630833467014</v>
          </cell>
          <cell r="AX476">
            <v>-11.211630833467014</v>
          </cell>
          <cell r="AY476">
            <v>-11.211630833467014</v>
          </cell>
          <cell r="AZ476">
            <v>1.6534759180409253E-2</v>
          </cell>
          <cell r="BG476">
            <v>0.92855748847219333</v>
          </cell>
          <cell r="BJ476">
            <v>8.077766238228536E-3</v>
          </cell>
          <cell r="CF476">
            <v>0.93680783151783853</v>
          </cell>
          <cell r="CV476">
            <v>29.458333333333332</v>
          </cell>
          <cell r="DA476">
            <v>4.3233333333333333</v>
          </cell>
          <cell r="ER476">
            <v>368.77440000000001</v>
          </cell>
        </row>
        <row r="477">
          <cell r="A477">
            <v>488681</v>
          </cell>
          <cell r="C477" t="str">
            <v>Barnes, Brandon</v>
          </cell>
          <cell r="AF477">
            <v>0.21661225786535362</v>
          </cell>
          <cell r="AN477">
            <v>166.72485925925929</v>
          </cell>
          <cell r="AP477">
            <v>0.43700382370775048</v>
          </cell>
          <cell r="AV477" t="str">
            <v>LF</v>
          </cell>
          <cell r="AW477">
            <v>-11</v>
          </cell>
          <cell r="AX477">
            <v>-16</v>
          </cell>
          <cell r="AY477">
            <v>-1.3110891240927651</v>
          </cell>
          <cell r="AZ477">
            <v>-1.3110891240927651</v>
          </cell>
          <cell r="BG477">
            <v>0.96243537286363479</v>
          </cell>
          <cell r="BJ477">
            <v>-7.3085338227553344E-4</v>
          </cell>
          <cell r="CF477">
            <v>0.65426320573230912</v>
          </cell>
          <cell r="CV477">
            <v>30.125</v>
          </cell>
          <cell r="DA477">
            <v>2.0883333333333334</v>
          </cell>
          <cell r="ER477">
            <v>416.8121481481482</v>
          </cell>
        </row>
        <row r="478">
          <cell r="A478">
            <v>488689</v>
          </cell>
          <cell r="C478" t="str">
            <v>Baxter, Mike</v>
          </cell>
          <cell r="AF478">
            <v>0.23229250856251027</v>
          </cell>
          <cell r="AN478">
            <v>149.9129837037037</v>
          </cell>
          <cell r="AP478">
            <v>0.33765696383829291</v>
          </cell>
          <cell r="AV478" t="str">
            <v>RF</v>
          </cell>
          <cell r="AW478">
            <v>-12.454868375836853</v>
          </cell>
          <cell r="AX478">
            <v>-18.511220003825375</v>
          </cell>
          <cell r="AY478">
            <v>-9.638320483650082</v>
          </cell>
          <cell r="AZ478">
            <v>-9.638320483650082</v>
          </cell>
          <cell r="BG478">
            <v>1.2669326526446536</v>
          </cell>
          <cell r="BJ478">
            <v>5.1586873704846637E-4</v>
          </cell>
          <cell r="CF478">
            <v>9.6838938091224167E-2</v>
          </cell>
          <cell r="CV478">
            <v>31.541666666666668</v>
          </cell>
          <cell r="DA478">
            <v>0.81499999999999995</v>
          </cell>
          <cell r="ER478">
            <v>374.78245925925927</v>
          </cell>
        </row>
        <row r="479">
          <cell r="A479">
            <v>488703</v>
          </cell>
          <cell r="C479" t="str">
            <v>Bianchi, Jeff</v>
          </cell>
          <cell r="AF479">
            <v>0.20018506434338457</v>
          </cell>
          <cell r="AN479">
            <v>132.88118518518519</v>
          </cell>
          <cell r="AP479">
            <v>0.24627247889424614</v>
          </cell>
          <cell r="AV479" t="str">
            <v>2B</v>
          </cell>
          <cell r="AW479">
            <v>-11</v>
          </cell>
          <cell r="AX479">
            <v>3.255610708506719</v>
          </cell>
          <cell r="AY479">
            <v>-7.608430490931438</v>
          </cell>
          <cell r="AZ479">
            <v>3.255610708506719</v>
          </cell>
          <cell r="BG479">
            <v>0.74131535211476007</v>
          </cell>
          <cell r="BJ479">
            <v>-9.5085617213126108E-3</v>
          </cell>
          <cell r="CF479">
            <v>0.15122108018240138</v>
          </cell>
          <cell r="CV479">
            <v>29.708333333333332</v>
          </cell>
          <cell r="DA479">
            <v>0.67333333333333334</v>
          </cell>
          <cell r="ER479">
            <v>332.20296296296294</v>
          </cell>
        </row>
        <row r="480">
          <cell r="A480">
            <v>488721</v>
          </cell>
          <cell r="C480" t="str">
            <v>Bourjos, Peter</v>
          </cell>
          <cell r="AF480">
            <v>0.22430207886893297</v>
          </cell>
          <cell r="AN480">
            <v>164.5504</v>
          </cell>
          <cell r="AP480">
            <v>0.41007748936615307</v>
          </cell>
          <cell r="AV480" t="str">
            <v>RF</v>
          </cell>
          <cell r="AW480">
            <v>-11</v>
          </cell>
          <cell r="AX480">
            <v>-16</v>
          </cell>
          <cell r="AY480">
            <v>9.5491616678837099E-2</v>
          </cell>
          <cell r="AZ480">
            <v>9.5491616678837099E-2</v>
          </cell>
          <cell r="BG480">
            <v>1.0492647274800837</v>
          </cell>
          <cell r="BJ480">
            <v>1.6222754927871012E-2</v>
          </cell>
          <cell r="CF480">
            <v>0.95584129838200571</v>
          </cell>
          <cell r="CV480">
            <v>29.291666666666668</v>
          </cell>
          <cell r="DA480">
            <v>3.2783333333333333</v>
          </cell>
          <cell r="ER480">
            <v>411.37599999999998</v>
          </cell>
        </row>
        <row r="481">
          <cell r="A481">
            <v>488726</v>
          </cell>
          <cell r="C481" t="str">
            <v>Brantley, Michael</v>
          </cell>
          <cell r="AF481">
            <v>0.30515277655560391</v>
          </cell>
          <cell r="AN481">
            <v>526.72160000000008</v>
          </cell>
          <cell r="AP481">
            <v>0.5394681468487923</v>
          </cell>
          <cell r="AV481" t="str">
            <v>LF</v>
          </cell>
          <cell r="AW481">
            <v>-11</v>
          </cell>
          <cell r="AX481">
            <v>-16</v>
          </cell>
          <cell r="AY481">
            <v>-6.7554914256700851</v>
          </cell>
          <cell r="AZ481">
            <v>-6.7554914256700851</v>
          </cell>
          <cell r="BG481">
            <v>1.2748357970822746</v>
          </cell>
          <cell r="BJ481">
            <v>-1.312837644746578E-3</v>
          </cell>
          <cell r="CF481">
            <v>0.95133281829011973</v>
          </cell>
          <cell r="CV481">
            <v>29.125</v>
          </cell>
          <cell r="DA481">
            <v>5.7949999999999999</v>
          </cell>
          <cell r="ER481">
            <v>526.72160000000008</v>
          </cell>
        </row>
        <row r="482">
          <cell r="A482">
            <v>488730</v>
          </cell>
          <cell r="C482" t="str">
            <v>Brenly, Michael</v>
          </cell>
          <cell r="AF482">
            <v>0.19342531228035417</v>
          </cell>
          <cell r="AN482">
            <v>72.419460740740746</v>
          </cell>
          <cell r="AP482">
            <v>6.3111874153719882E-2</v>
          </cell>
          <cell r="AV482" t="str">
            <v>C</v>
          </cell>
          <cell r="AW482">
            <v>-11.605473228017043</v>
          </cell>
          <cell r="AX482">
            <v>-16.743283333333334</v>
          </cell>
          <cell r="AY482">
            <v>-13.392982383571947</v>
          </cell>
          <cell r="AZ482">
            <v>7.1212925529878932</v>
          </cell>
          <cell r="BG482">
            <v>1.2760406954203178</v>
          </cell>
          <cell r="BJ482">
            <v>-2.7990719270329624E-2</v>
          </cell>
          <cell r="CF482">
            <v>0</v>
          </cell>
          <cell r="CV482">
            <v>29.708333333333332</v>
          </cell>
          <cell r="DA482">
            <v>0</v>
          </cell>
          <cell r="ER482">
            <v>181.04865185185187</v>
          </cell>
        </row>
        <row r="483">
          <cell r="A483">
            <v>488740</v>
          </cell>
          <cell r="C483" t="str">
            <v>Brown, Jordan</v>
          </cell>
          <cell r="AF483">
            <v>0.21408667511814516</v>
          </cell>
          <cell r="AN483">
            <v>85.368841481481496</v>
          </cell>
          <cell r="AP483">
            <v>6.6412914301107184E-2</v>
          </cell>
          <cell r="AV483" t="str">
            <v>1B</v>
          </cell>
          <cell r="AW483">
            <v>-12.15210525621163</v>
          </cell>
          <cell r="AX483">
            <v>-20.368816666666671</v>
          </cell>
          <cell r="AY483">
            <v>-15.841545610313467</v>
          </cell>
          <cell r="AZ483">
            <v>-12.15210525621163</v>
          </cell>
          <cell r="BG483">
            <v>1.2843257187806139</v>
          </cell>
          <cell r="BJ483">
            <v>-1.5199869154104571E-2</v>
          </cell>
          <cell r="CF483">
            <v>0</v>
          </cell>
          <cell r="CV483">
            <v>32.541666666666664</v>
          </cell>
          <cell r="DA483">
            <v>0.18166666666666667</v>
          </cell>
          <cell r="ER483">
            <v>213.42210370370373</v>
          </cell>
        </row>
        <row r="484">
          <cell r="A484">
            <v>488771</v>
          </cell>
          <cell r="C484" t="str">
            <v>Castro, Jason</v>
          </cell>
          <cell r="AF484">
            <v>0.24681474068875023</v>
          </cell>
          <cell r="AN484">
            <v>400.49374814814814</v>
          </cell>
          <cell r="AP484">
            <v>0.52255840039334467</v>
          </cell>
          <cell r="AV484" t="str">
            <v>C</v>
          </cell>
          <cell r="AW484">
            <v>-10.965254152320799</v>
          </cell>
          <cell r="AX484">
            <v>-10.965254152320799</v>
          </cell>
          <cell r="AY484">
            <v>-10.965254152320799</v>
          </cell>
          <cell r="AZ484">
            <v>23.500501524180514</v>
          </cell>
          <cell r="BG484">
            <v>1.2406605156970683</v>
          </cell>
          <cell r="BJ484">
            <v>2.0494351308101171E-3</v>
          </cell>
          <cell r="CF484">
            <v>1.0000000000000002</v>
          </cell>
          <cell r="CV484">
            <v>29.041666666666668</v>
          </cell>
          <cell r="DA484">
            <v>3.6416666666666666</v>
          </cell>
          <cell r="ER484">
            <v>400.49374814814814</v>
          </cell>
        </row>
        <row r="485">
          <cell r="A485">
            <v>488777</v>
          </cell>
          <cell r="C485" t="str">
            <v>Chavez, Zane</v>
          </cell>
          <cell r="AF485">
            <v>0.20626863814944696</v>
          </cell>
          <cell r="AN485">
            <v>100.26334814814817</v>
          </cell>
          <cell r="AP485">
            <v>9.0219915211200319E-2</v>
          </cell>
          <cell r="AV485" t="str">
            <v>C</v>
          </cell>
          <cell r="AW485">
            <v>-15.460720102626427</v>
          </cell>
          <cell r="AX485">
            <v>-16.633616666666668</v>
          </cell>
          <cell r="AY485">
            <v>-17.11403374794634</v>
          </cell>
          <cell r="AZ485">
            <v>0.95836045907120537</v>
          </cell>
          <cell r="BG485">
            <v>0.78515777207736037</v>
          </cell>
          <cell r="BJ485">
            <v>-2.7855692950531311E-3</v>
          </cell>
          <cell r="CF485">
            <v>0</v>
          </cell>
          <cell r="CV485">
            <v>29.541666666666668</v>
          </cell>
          <cell r="DA485">
            <v>0</v>
          </cell>
          <cell r="ER485">
            <v>250.65837037037039</v>
          </cell>
        </row>
        <row r="486">
          <cell r="A486">
            <v>488810</v>
          </cell>
          <cell r="C486" t="str">
            <v>Cruz, Tony</v>
          </cell>
          <cell r="AF486">
            <v>0.21126782376352535</v>
          </cell>
          <cell r="AN486">
            <v>148.05594074074074</v>
          </cell>
          <cell r="AP486">
            <v>0.28278811650381708</v>
          </cell>
          <cell r="AV486" t="str">
            <v>C</v>
          </cell>
          <cell r="AW486">
            <v>-12.077119825916025</v>
          </cell>
          <cell r="AX486">
            <v>-16.780673646628632</v>
          </cell>
          <cell r="AY486">
            <v>-12.722307425141832</v>
          </cell>
          <cell r="AZ486">
            <v>5.2747725319121104</v>
          </cell>
          <cell r="BG486">
            <v>1.1261068793783799</v>
          </cell>
          <cell r="BJ486">
            <v>-2.7243491328910541E-3</v>
          </cell>
          <cell r="CF486">
            <v>0.43676693624252122</v>
          </cell>
          <cell r="CV486">
            <v>29.875</v>
          </cell>
          <cell r="DA486">
            <v>1.06</v>
          </cell>
          <cell r="ER486">
            <v>370.13985185185186</v>
          </cell>
        </row>
        <row r="487">
          <cell r="A487">
            <v>488811</v>
          </cell>
          <cell r="C487" t="str">
            <v>Cunningham, Aaron</v>
          </cell>
          <cell r="AF487">
            <v>0.22010190424871545</v>
          </cell>
          <cell r="AN487">
            <v>129.04196740740741</v>
          </cell>
          <cell r="AP487">
            <v>0.11965331483462116</v>
          </cell>
          <cell r="AV487" t="str">
            <v>LF</v>
          </cell>
          <cell r="AW487">
            <v>-11.077033333333333</v>
          </cell>
          <cell r="AX487">
            <v>-17.151616666666669</v>
          </cell>
          <cell r="AY487">
            <v>-10.242512367809692</v>
          </cell>
          <cell r="AZ487">
            <v>-10.242512367809692</v>
          </cell>
          <cell r="BG487">
            <v>0.67028176000936213</v>
          </cell>
          <cell r="BJ487">
            <v>-2.0035347442262527E-2</v>
          </cell>
          <cell r="CF487">
            <v>0</v>
          </cell>
          <cell r="CV487">
            <v>30.208333333333332</v>
          </cell>
          <cell r="DA487">
            <v>0.83499999999999996</v>
          </cell>
          <cell r="ER487">
            <v>322.6049185185185</v>
          </cell>
        </row>
        <row r="488">
          <cell r="A488">
            <v>488818</v>
          </cell>
          <cell r="C488" t="str">
            <v>d'Arnaud, Chase</v>
          </cell>
          <cell r="AF488">
            <v>0.2375003196299873</v>
          </cell>
          <cell r="AN488">
            <v>260.51997430125579</v>
          </cell>
          <cell r="AP488">
            <v>0.40273120321514361</v>
          </cell>
          <cell r="AV488" t="str">
            <v>SS</v>
          </cell>
          <cell r="AW488">
            <v>-11</v>
          </cell>
          <cell r="AX488">
            <v>-0.114915440602817</v>
          </cell>
          <cell r="AY488">
            <v>0.32592938982581598</v>
          </cell>
          <cell r="AZ488">
            <v>0.32592938982581598</v>
          </cell>
          <cell r="BG488">
            <v>1.449986294216858</v>
          </cell>
          <cell r="BJ488">
            <v>-1.1299735220639803E-2</v>
          </cell>
          <cell r="CF488">
            <v>0.31743810367431757</v>
          </cell>
          <cell r="CV488">
            <v>29.458333333333332</v>
          </cell>
          <cell r="DA488">
            <v>0.66666666666666663</v>
          </cell>
          <cell r="ER488">
            <v>475.98755555555556</v>
          </cell>
        </row>
        <row r="489">
          <cell r="A489">
            <v>488819</v>
          </cell>
          <cell r="C489" t="str">
            <v>Davis, Blake</v>
          </cell>
          <cell r="AF489">
            <v>0.21127732372825647</v>
          </cell>
          <cell r="AN489">
            <v>106.86336000000001</v>
          </cell>
          <cell r="AP489">
            <v>0.10232916920043678</v>
          </cell>
          <cell r="AV489" t="str">
            <v>2B</v>
          </cell>
          <cell r="AW489">
            <v>-11.796969126056243</v>
          </cell>
          <cell r="AX489">
            <v>-1.5680446435473154</v>
          </cell>
          <cell r="AY489">
            <v>-10.771048120602249</v>
          </cell>
          <cell r="AZ489">
            <v>-1.5680446435473154</v>
          </cell>
          <cell r="BG489">
            <v>1.1366181052864994</v>
          </cell>
          <cell r="BJ489">
            <v>-2.4953175672064138E-2</v>
          </cell>
          <cell r="CF489">
            <v>0</v>
          </cell>
          <cell r="CV489">
            <v>32.541666666666664</v>
          </cell>
          <cell r="DA489">
            <v>0</v>
          </cell>
          <cell r="ER489">
            <v>267.15840000000003</v>
          </cell>
        </row>
        <row r="490">
          <cell r="A490">
            <v>488852</v>
          </cell>
          <cell r="C490" t="str">
            <v>Dykstra, Allan</v>
          </cell>
          <cell r="AF490">
            <v>0.25593379816494644</v>
          </cell>
          <cell r="AN490">
            <v>170.7304585324805</v>
          </cell>
          <cell r="AP490">
            <v>0.21668321536954549</v>
          </cell>
          <cell r="AV490" t="str">
            <v>1B</v>
          </cell>
          <cell r="AW490">
            <v>-14.682747479066647</v>
          </cell>
          <cell r="AX490">
            <v>-16.588327869623072</v>
          </cell>
          <cell r="AY490">
            <v>-16.114698784327942</v>
          </cell>
          <cell r="AZ490">
            <v>-14.682747479066647</v>
          </cell>
          <cell r="BG490">
            <v>1.3006518867566497</v>
          </cell>
          <cell r="BJ490">
            <v>-9.2687285516094182E-3</v>
          </cell>
          <cell r="CF490">
            <v>5.403362786982132E-2</v>
          </cell>
          <cell r="CV490">
            <v>29.125</v>
          </cell>
          <cell r="DA490">
            <v>6.3333333333333339E-2</v>
          </cell>
          <cell r="ER490">
            <v>390.92385185185185</v>
          </cell>
        </row>
        <row r="491">
          <cell r="A491">
            <v>488862</v>
          </cell>
          <cell r="C491" t="str">
            <v>Escobar, Yunel</v>
          </cell>
          <cell r="AF491">
            <v>0.25399806803856734</v>
          </cell>
          <cell r="AN491">
            <v>291.14645278242142</v>
          </cell>
          <cell r="AP491">
            <v>0.63181889772838173</v>
          </cell>
          <cell r="AV491" t="str">
            <v>3B</v>
          </cell>
          <cell r="AW491">
            <v>-11</v>
          </cell>
          <cell r="AX491">
            <v>-10.228738486568442</v>
          </cell>
          <cell r="AY491">
            <v>-7.5011484871694094</v>
          </cell>
          <cell r="AZ491">
            <v>-10.22786370275427</v>
          </cell>
          <cell r="BG491">
            <v>1.7801835805767254</v>
          </cell>
          <cell r="BJ491">
            <v>2.3768400476930119E-2</v>
          </cell>
          <cell r="CF491">
            <v>0.99657743704132762</v>
          </cell>
          <cell r="CV491">
            <v>33.625</v>
          </cell>
          <cell r="DA491">
            <v>9.1233333333333331</v>
          </cell>
          <cell r="ER491">
            <v>546.03022222222216</v>
          </cell>
        </row>
        <row r="492">
          <cell r="A492">
            <v>488871</v>
          </cell>
          <cell r="C492" t="str">
            <v>Farrell, Jeremy</v>
          </cell>
          <cell r="AF492">
            <v>0.188400107181598</v>
          </cell>
          <cell r="AN492">
            <v>129.56719407407408</v>
          </cell>
          <cell r="AP492">
            <v>0.18186992688282455</v>
          </cell>
          <cell r="AV492" t="str">
            <v>3B</v>
          </cell>
          <cell r="AW492">
            <v>-10.813818556181984</v>
          </cell>
          <cell r="AX492">
            <v>-6.0950641497547293</v>
          </cell>
          <cell r="AY492">
            <v>-12.344014411152937</v>
          </cell>
          <cell r="AZ492">
            <v>-6.0950641497547293</v>
          </cell>
          <cell r="BG492">
            <v>1.4491936179794225</v>
          </cell>
          <cell r="BJ492">
            <v>8.349617615478094E-3</v>
          </cell>
          <cell r="CF492">
            <v>0</v>
          </cell>
          <cell r="CV492">
            <v>29.625</v>
          </cell>
          <cell r="DA492">
            <v>0</v>
          </cell>
          <cell r="ER492">
            <v>323.91798518518522</v>
          </cell>
        </row>
        <row r="493">
          <cell r="A493">
            <v>488912</v>
          </cell>
          <cell r="C493" t="str">
            <v>Gosewisch, Tuffy</v>
          </cell>
          <cell r="AF493">
            <v>0.23240414717445351</v>
          </cell>
          <cell r="AN493">
            <v>240.0343748433539</v>
          </cell>
          <cell r="AP493">
            <v>0.26324930320158657</v>
          </cell>
          <cell r="AV493" t="str">
            <v>C</v>
          </cell>
          <cell r="AW493">
            <v>-11.981649999999998</v>
          </cell>
          <cell r="AX493">
            <v>-20.96895000000001</v>
          </cell>
          <cell r="AY493">
            <v>-14.627780169438084</v>
          </cell>
          <cell r="AZ493">
            <v>11.299107980207948</v>
          </cell>
          <cell r="BG493">
            <v>1.2363464902909957</v>
          </cell>
          <cell r="BJ493">
            <v>-9.7830694698145121E-3</v>
          </cell>
          <cell r="CF493">
            <v>0.49559758226940664</v>
          </cell>
          <cell r="CV493">
            <v>32.875</v>
          </cell>
          <cell r="DA493">
            <v>0.61833333333333329</v>
          </cell>
          <cell r="ER493">
            <v>305.8645925925926</v>
          </cell>
        </row>
        <row r="494">
          <cell r="A494">
            <v>488917</v>
          </cell>
          <cell r="C494" t="str">
            <v>Graham, Tyler</v>
          </cell>
          <cell r="AF494">
            <v>0.21037063162598252</v>
          </cell>
          <cell r="AN494">
            <v>119.80273777777779</v>
          </cell>
          <cell r="AP494">
            <v>0.13285962666139595</v>
          </cell>
          <cell r="AV494" t="str">
            <v>CF</v>
          </cell>
          <cell r="AW494">
            <v>-11.780483333333333</v>
          </cell>
          <cell r="AX494">
            <v>-20.218783333333345</v>
          </cell>
          <cell r="AY494">
            <v>-1.1408767583771526</v>
          </cell>
          <cell r="AZ494">
            <v>-1.1408767583771526</v>
          </cell>
          <cell r="BG494">
            <v>1.24953673607287</v>
          </cell>
          <cell r="BJ494">
            <v>-2.0682365917156199E-2</v>
          </cell>
          <cell r="CF494">
            <v>0</v>
          </cell>
          <cell r="CV494">
            <v>32.458333333333336</v>
          </cell>
          <cell r="DA494">
            <v>3.3333333333333335E-3</v>
          </cell>
          <cell r="ER494">
            <v>299.50684444444448</v>
          </cell>
        </row>
        <row r="495">
          <cell r="A495">
            <v>488919</v>
          </cell>
          <cell r="C495" t="str">
            <v>Green, Taylor</v>
          </cell>
          <cell r="AF495">
            <v>0.20214120117502038</v>
          </cell>
          <cell r="AN495">
            <v>133.80138666666667</v>
          </cell>
          <cell r="AP495">
            <v>0.17799769670475363</v>
          </cell>
          <cell r="AV495" t="str">
            <v>3B</v>
          </cell>
          <cell r="AW495">
            <v>-11.753131811107146</v>
          </cell>
          <cell r="AX495">
            <v>-4.0393086430705241</v>
          </cell>
          <cell r="AY495">
            <v>-13.453145189200665</v>
          </cell>
          <cell r="AZ495">
            <v>-4.0393086430705241</v>
          </cell>
          <cell r="BG495">
            <v>0.86616309513539069</v>
          </cell>
          <cell r="BJ495">
            <v>-1.6770442208090274E-2</v>
          </cell>
          <cell r="CF495">
            <v>0</v>
          </cell>
          <cell r="CV495">
            <v>29.625</v>
          </cell>
          <cell r="DA495">
            <v>0.25666666666666665</v>
          </cell>
          <cell r="ER495">
            <v>334.50346666666667</v>
          </cell>
        </row>
        <row r="496">
          <cell r="A496">
            <v>488936</v>
          </cell>
          <cell r="C496" t="str">
            <v>Halton, Sean</v>
          </cell>
          <cell r="AF496">
            <v>0.21434726648273147</v>
          </cell>
          <cell r="AN496">
            <v>175.32160000000005</v>
          </cell>
          <cell r="AP496">
            <v>0.29076893687174582</v>
          </cell>
          <cell r="AV496" t="str">
            <v>LF</v>
          </cell>
          <cell r="AW496">
            <v>-10.66338229388491</v>
          </cell>
          <cell r="AX496">
            <v>-16.139471093533029</v>
          </cell>
          <cell r="AY496">
            <v>-9.1883856591090947</v>
          </cell>
          <cell r="AZ496">
            <v>-9.1883856591090947</v>
          </cell>
          <cell r="BG496">
            <v>1.5583206890305195</v>
          </cell>
          <cell r="BJ496">
            <v>6.2861048398833693E-3</v>
          </cell>
          <cell r="CF496">
            <v>0</v>
          </cell>
          <cell r="CV496">
            <v>29.041666666666668</v>
          </cell>
          <cell r="DA496">
            <v>0.185</v>
          </cell>
          <cell r="ER496">
            <v>438.30400000000009</v>
          </cell>
        </row>
        <row r="497">
          <cell r="A497">
            <v>489067</v>
          </cell>
          <cell r="C497" t="str">
            <v>Lollis, Ryan</v>
          </cell>
          <cell r="AF497">
            <v>0.22536347631331682</v>
          </cell>
          <cell r="AN497">
            <v>191.19111111111113</v>
          </cell>
          <cell r="AP497">
            <v>0.35445569632969864</v>
          </cell>
          <cell r="AV497" t="str">
            <v>1B</v>
          </cell>
          <cell r="AW497">
            <v>-10.381989393569446</v>
          </cell>
          <cell r="AX497">
            <v>-16.625080664708968</v>
          </cell>
          <cell r="AY497">
            <v>-12.097273522457593</v>
          </cell>
          <cell r="AZ497">
            <v>-10.203066632387847</v>
          </cell>
          <cell r="BG497">
            <v>1.4205069998935222</v>
          </cell>
          <cell r="BJ497">
            <v>-8.2315214735925388E-3</v>
          </cell>
          <cell r="CF497">
            <v>0</v>
          </cell>
          <cell r="CV497">
            <v>29.541666666666668</v>
          </cell>
          <cell r="DA497">
            <v>2.1666666666666667E-2</v>
          </cell>
          <cell r="ER497">
            <v>477.97777777777776</v>
          </cell>
        </row>
        <row r="498">
          <cell r="A498">
            <v>489126</v>
          </cell>
          <cell r="C498" t="str">
            <v>Minicozzi, Mark</v>
          </cell>
          <cell r="AF498">
            <v>0.22679731191118319</v>
          </cell>
          <cell r="AN498">
            <v>140.12809481481483</v>
          </cell>
          <cell r="AP498">
            <v>0.21585098921188628</v>
          </cell>
          <cell r="AV498" t="str">
            <v>1B</v>
          </cell>
          <cell r="AW498">
            <v>-11.843423631675815</v>
          </cell>
          <cell r="AX498">
            <v>-22.011950000000009</v>
          </cell>
          <cell r="AY498">
            <v>-18.356358063370195</v>
          </cell>
          <cell r="AZ498">
            <v>-11.843423631675815</v>
          </cell>
          <cell r="BG498">
            <v>1.2187664388817243</v>
          </cell>
          <cell r="BJ498">
            <v>5.1274425040718791E-4</v>
          </cell>
          <cell r="CF498">
            <v>0</v>
          </cell>
          <cell r="CV498">
            <v>33.375</v>
          </cell>
          <cell r="DA498">
            <v>0</v>
          </cell>
          <cell r="ER498">
            <v>350.32023703703709</v>
          </cell>
        </row>
        <row r="499">
          <cell r="A499">
            <v>489127</v>
          </cell>
          <cell r="C499" t="str">
            <v>Mitchell, Derrick</v>
          </cell>
          <cell r="AF499">
            <v>0.23911202550011956</v>
          </cell>
          <cell r="AN499">
            <v>103.17710222222223</v>
          </cell>
          <cell r="AP499">
            <v>7.9390455542901361E-2</v>
          </cell>
          <cell r="AV499" t="str">
            <v>RF</v>
          </cell>
          <cell r="AW499">
            <v>-11.017508333333334</v>
          </cell>
          <cell r="AX499">
            <v>-16.578783333333334</v>
          </cell>
          <cell r="AY499">
            <v>-6.2631987434341152</v>
          </cell>
          <cell r="AZ499">
            <v>-6.2631987434341152</v>
          </cell>
          <cell r="BG499">
            <v>0.92953542557915814</v>
          </cell>
          <cell r="BJ499">
            <v>-2.280836078068281E-2</v>
          </cell>
          <cell r="CF499">
            <v>0</v>
          </cell>
          <cell r="CV499">
            <v>29.458333333333332</v>
          </cell>
          <cell r="DA499">
            <v>0</v>
          </cell>
          <cell r="ER499">
            <v>257.94275555555555</v>
          </cell>
        </row>
        <row r="500">
          <cell r="A500">
            <v>489135</v>
          </cell>
          <cell r="C500" t="str">
            <v>Moore, Jeremy</v>
          </cell>
          <cell r="AF500">
            <v>0.22400403970807262</v>
          </cell>
          <cell r="AN500">
            <v>129.52443259259263</v>
          </cell>
          <cell r="AP500">
            <v>0.12511143403214375</v>
          </cell>
          <cell r="AV500" t="str">
            <v>LF</v>
          </cell>
          <cell r="AW500">
            <v>-11.001591666666666</v>
          </cell>
          <cell r="AX500">
            <v>-16.304616666666668</v>
          </cell>
          <cell r="AY500">
            <v>-6.3459661427971081</v>
          </cell>
          <cell r="AZ500">
            <v>-6.3459661427971081</v>
          </cell>
          <cell r="BG500">
            <v>0.77632606689476247</v>
          </cell>
          <cell r="BJ500">
            <v>-1.2978985269988468E-2</v>
          </cell>
          <cell r="CF500">
            <v>0</v>
          </cell>
          <cell r="CV500">
            <v>29.041666666666668</v>
          </cell>
          <cell r="DA500">
            <v>0</v>
          </cell>
          <cell r="ER500">
            <v>323.81108148148155</v>
          </cell>
        </row>
        <row r="501">
          <cell r="A501">
            <v>489138</v>
          </cell>
          <cell r="C501" t="str">
            <v>Moore, Tyler</v>
          </cell>
          <cell r="AF501">
            <v>0.23851211252092358</v>
          </cell>
          <cell r="AN501">
            <v>152.97801481481483</v>
          </cell>
          <cell r="AP501">
            <v>0.29362040824245461</v>
          </cell>
          <cell r="AV501" t="str">
            <v>1B</v>
          </cell>
          <cell r="AW501">
            <v>-12.381337680953678</v>
          </cell>
          <cell r="AX501">
            <v>-15.256681660595969</v>
          </cell>
          <cell r="AY501">
            <v>-12.807455344323062</v>
          </cell>
          <cell r="AZ501">
            <v>-12.381337680953678</v>
          </cell>
          <cell r="BG501">
            <v>1.2639809869568701</v>
          </cell>
          <cell r="BJ501">
            <v>-1.0587674216931331E-2</v>
          </cell>
          <cell r="CF501">
            <v>0.47341571038038011</v>
          </cell>
          <cell r="CV501">
            <v>29.458333333333332</v>
          </cell>
          <cell r="DA501">
            <v>1.0816666666666668</v>
          </cell>
          <cell r="ER501">
            <v>382.44503703703708</v>
          </cell>
        </row>
        <row r="502">
          <cell r="A502">
            <v>489149</v>
          </cell>
          <cell r="C502" t="str">
            <v>Morrison, Logan</v>
          </cell>
          <cell r="AF502">
            <v>0.26687357465246109</v>
          </cell>
          <cell r="AN502">
            <v>283.41983968059833</v>
          </cell>
          <cell r="AP502">
            <v>0.53839963754481623</v>
          </cell>
          <cell r="AV502" t="str">
            <v>1B</v>
          </cell>
          <cell r="AW502">
            <v>-16.288766582220237</v>
          </cell>
          <cell r="AX502">
            <v>-16.313845313439415</v>
          </cell>
          <cell r="AY502">
            <v>-16.27522380514603</v>
          </cell>
          <cell r="AZ502">
            <v>-16.27522380514603</v>
          </cell>
          <cell r="BG502">
            <v>0.97189100960890684</v>
          </cell>
          <cell r="BJ502">
            <v>-1.0395724145832962E-2</v>
          </cell>
          <cell r="CF502">
            <v>0.93652215356449964</v>
          </cell>
          <cell r="CV502">
            <v>28.875</v>
          </cell>
          <cell r="DA502">
            <v>4.4800000000000004</v>
          </cell>
          <cell r="ER502">
            <v>483.12503703703703</v>
          </cell>
        </row>
        <row r="503">
          <cell r="A503">
            <v>489166</v>
          </cell>
          <cell r="C503" t="str">
            <v>Neal, Thomas</v>
          </cell>
          <cell r="AF503">
            <v>0.22375534342429487</v>
          </cell>
          <cell r="AN503">
            <v>141.18039703703704</v>
          </cell>
          <cell r="AP503">
            <v>0.14339205651047643</v>
          </cell>
          <cell r="AV503" t="str">
            <v>1B</v>
          </cell>
          <cell r="AW503">
            <v>-11.451026775341496</v>
          </cell>
          <cell r="AX503">
            <v>-16.241670911352848</v>
          </cell>
          <cell r="AY503">
            <v>-9.120537040744594</v>
          </cell>
          <cell r="AZ503">
            <v>-9.120537040744594</v>
          </cell>
          <cell r="BG503">
            <v>0.97634274005831956</v>
          </cell>
          <cell r="BJ503">
            <v>-9.6553894397703038E-3</v>
          </cell>
          <cell r="CF503">
            <v>7.9268091559562652E-3</v>
          </cell>
          <cell r="CV503">
            <v>28.875</v>
          </cell>
          <cell r="DA503">
            <v>6.8333333333333329E-2</v>
          </cell>
          <cell r="ER503">
            <v>352.95099259259257</v>
          </cell>
        </row>
        <row r="504">
          <cell r="A504">
            <v>489232</v>
          </cell>
          <cell r="C504" t="str">
            <v>Recker, Anthony</v>
          </cell>
          <cell r="AF504">
            <v>0.2477276934209518</v>
          </cell>
          <cell r="AN504">
            <v>218.04266262701216</v>
          </cell>
          <cell r="AP504">
            <v>0.29770635096805531</v>
          </cell>
          <cell r="AV504" t="str">
            <v>C</v>
          </cell>
          <cell r="AW504">
            <v>-11.067004358514557</v>
          </cell>
          <cell r="AX504">
            <v>-9.862054329354109</v>
          </cell>
          <cell r="AY504">
            <v>-11.067004358514557</v>
          </cell>
          <cell r="AZ504">
            <v>-1.8107489771679557</v>
          </cell>
          <cell r="BG504">
            <v>1.1722532927893479</v>
          </cell>
          <cell r="BJ504">
            <v>-8.3923044053852616E-3</v>
          </cell>
          <cell r="CF504">
            <v>0.44374994257676292</v>
          </cell>
          <cell r="CV504">
            <v>32.875</v>
          </cell>
          <cell r="DA504">
            <v>0.94666666666666666</v>
          </cell>
          <cell r="ER504">
            <v>325.51466666666664</v>
          </cell>
        </row>
        <row r="505">
          <cell r="A505">
            <v>489242</v>
          </cell>
          <cell r="C505" t="str">
            <v>Rhymes, Will</v>
          </cell>
          <cell r="AF505">
            <v>0.22029157803843813</v>
          </cell>
          <cell r="AN505">
            <v>145.35893333333337</v>
          </cell>
          <cell r="AP505">
            <v>0.16033492532370641</v>
          </cell>
          <cell r="AV505" t="str">
            <v>2B</v>
          </cell>
          <cell r="AW505">
            <v>-12.173458333333333</v>
          </cell>
          <cell r="AX505">
            <v>-3.0819696884506818</v>
          </cell>
          <cell r="AY505">
            <v>-12.649414865550273</v>
          </cell>
          <cell r="AZ505">
            <v>-3.0819696884506818</v>
          </cell>
          <cell r="BG505">
            <v>1.108647046025995</v>
          </cell>
          <cell r="BJ505">
            <v>-8.5904457993573099E-3</v>
          </cell>
          <cell r="CF505">
            <v>0</v>
          </cell>
          <cell r="CV505">
            <v>33.208333333333336</v>
          </cell>
          <cell r="DA505">
            <v>0.74833333333333329</v>
          </cell>
          <cell r="ER505">
            <v>363.39733333333339</v>
          </cell>
        </row>
        <row r="506">
          <cell r="A506">
            <v>489262</v>
          </cell>
          <cell r="C506" t="str">
            <v>Rohlinger, Ryan</v>
          </cell>
          <cell r="AF506">
            <v>0.20847568972553598</v>
          </cell>
          <cell r="AN506">
            <v>127.44384000000001</v>
          </cell>
          <cell r="AP506">
            <v>0.219000660491942</v>
          </cell>
          <cell r="AV506" t="str">
            <v>2B</v>
          </cell>
          <cell r="AW506">
            <v>-11.853611614857874</v>
          </cell>
          <cell r="AX506">
            <v>-3.3973045155070829</v>
          </cell>
          <cell r="AY506">
            <v>-15.846653801482468</v>
          </cell>
          <cell r="AZ506">
            <v>-3.3973045155070829</v>
          </cell>
          <cell r="BG506">
            <v>1.0871233286131603</v>
          </cell>
          <cell r="BJ506">
            <v>-2.3482740780244215E-2</v>
          </cell>
          <cell r="CF506">
            <v>0</v>
          </cell>
          <cell r="CV506">
            <v>32.708333333333336</v>
          </cell>
          <cell r="DA506">
            <v>0</v>
          </cell>
          <cell r="ER506">
            <v>318.6096</v>
          </cell>
        </row>
        <row r="507">
          <cell r="A507">
            <v>489267</v>
          </cell>
          <cell r="C507" t="str">
            <v>Rosales, Adam</v>
          </cell>
          <cell r="AF507">
            <v>0.23723691716852396</v>
          </cell>
          <cell r="AN507">
            <v>236.48964265199817</v>
          </cell>
          <cell r="AP507">
            <v>0.33841220111088594</v>
          </cell>
          <cell r="AV507" t="str">
            <v>3B</v>
          </cell>
          <cell r="AW507">
            <v>-8.3572616378116429</v>
          </cell>
          <cell r="AX507">
            <v>5.3189809756308639</v>
          </cell>
          <cell r="AY507">
            <v>-8.1035401674595384</v>
          </cell>
          <cell r="AZ507">
            <v>5.3189809756308639</v>
          </cell>
          <cell r="BG507">
            <v>1.3410694564293222</v>
          </cell>
          <cell r="BJ507">
            <v>9.9369637044977675E-3</v>
          </cell>
          <cell r="CF507">
            <v>0.74885147187980272</v>
          </cell>
          <cell r="CV507">
            <v>33.125</v>
          </cell>
          <cell r="DA507">
            <v>2.35</v>
          </cell>
          <cell r="ER507">
            <v>341.494162962963</v>
          </cell>
        </row>
        <row r="508">
          <cell r="A508">
            <v>489277</v>
          </cell>
          <cell r="C508" t="str">
            <v>Ryal, Rusty</v>
          </cell>
          <cell r="AF508">
            <v>0.19145010585679439</v>
          </cell>
          <cell r="AN508">
            <v>77.447158518518549</v>
          </cell>
          <cell r="AP508">
            <v>5.5031601696399091E-2</v>
          </cell>
          <cell r="AV508" t="str">
            <v>1B</v>
          </cell>
          <cell r="AW508">
            <v>-12.664635318838902</v>
          </cell>
          <cell r="AX508">
            <v>-12.003966885531106</v>
          </cell>
          <cell r="AY508">
            <v>-15.218258935615539</v>
          </cell>
          <cell r="AZ508">
            <v>-12.003966885531106</v>
          </cell>
          <cell r="BG508">
            <v>1.334583917971655</v>
          </cell>
          <cell r="BJ508">
            <v>-1.0646227407523584E-2</v>
          </cell>
          <cell r="CF508">
            <v>0</v>
          </cell>
          <cell r="CV508">
            <v>33.291666666666664</v>
          </cell>
          <cell r="DA508">
            <v>0</v>
          </cell>
          <cell r="ER508">
            <v>193.61789629629635</v>
          </cell>
        </row>
        <row r="509">
          <cell r="A509">
            <v>489305</v>
          </cell>
          <cell r="C509" t="str">
            <v>Scruggs, Xavier</v>
          </cell>
          <cell r="AF509">
            <v>0.25198443714187013</v>
          </cell>
          <cell r="AN509">
            <v>231.03381399733277</v>
          </cell>
          <cell r="AP509">
            <v>0.39205714869757535</v>
          </cell>
          <cell r="AV509" t="str">
            <v>1B</v>
          </cell>
          <cell r="AW509">
            <v>-11.295282746917133</v>
          </cell>
          <cell r="AX509">
            <v>-15.550817040546073</v>
          </cell>
          <cell r="AY509">
            <v>-11.675762577737297</v>
          </cell>
          <cell r="AZ509">
            <v>-11.295282746917133</v>
          </cell>
          <cell r="BG509">
            <v>1.2345118174330261</v>
          </cell>
          <cell r="BJ509">
            <v>8.180198788694807E-3</v>
          </cell>
          <cell r="CF509">
            <v>3.0561979457586208E-2</v>
          </cell>
          <cell r="CV509">
            <v>28.791666666666668</v>
          </cell>
          <cell r="DA509">
            <v>0.10166666666666667</v>
          </cell>
          <cell r="ER509">
            <v>496.60829629629632</v>
          </cell>
        </row>
        <row r="510">
          <cell r="A510">
            <v>489365</v>
          </cell>
          <cell r="C510" t="str">
            <v>Thole, Josh</v>
          </cell>
          <cell r="AF510">
            <v>0.22401233749604743</v>
          </cell>
          <cell r="AN510">
            <v>96.960426666666677</v>
          </cell>
          <cell r="AP510">
            <v>0.24540349217183136</v>
          </cell>
          <cell r="AV510" t="str">
            <v>C</v>
          </cell>
          <cell r="AW510">
            <v>-11.040001516601178</v>
          </cell>
          <cell r="AX510">
            <v>-11.067495927828171</v>
          </cell>
          <cell r="AY510">
            <v>-11.040001516601178</v>
          </cell>
          <cell r="AZ510">
            <v>2.644150302870826</v>
          </cell>
          <cell r="BG510">
            <v>0.69314943517784</v>
          </cell>
          <cell r="BJ510">
            <v>-2.5767999675039073E-2</v>
          </cell>
          <cell r="CF510">
            <v>0.69443611344584033</v>
          </cell>
          <cell r="CV510">
            <v>29.708333333333332</v>
          </cell>
          <cell r="DA510">
            <v>2.4716666666666667</v>
          </cell>
          <cell r="ER510">
            <v>242.40106666666668</v>
          </cell>
        </row>
        <row r="511">
          <cell r="A511">
            <v>489413</v>
          </cell>
          <cell r="C511" t="str">
            <v>Wells, Casper</v>
          </cell>
          <cell r="AF511">
            <v>0.19872049753376514</v>
          </cell>
          <cell r="AN511">
            <v>65.448248888888898</v>
          </cell>
          <cell r="AP511">
            <v>5.8823015035847387E-2</v>
          </cell>
          <cell r="AV511" t="str">
            <v>LF</v>
          </cell>
          <cell r="AW511">
            <v>-11</v>
          </cell>
          <cell r="AX511">
            <v>-16</v>
          </cell>
          <cell r="AY511">
            <v>-4.8482225633093954</v>
          </cell>
          <cell r="AZ511">
            <v>-4.8482225633093954</v>
          </cell>
          <cell r="BG511">
            <v>1.235378707889065</v>
          </cell>
          <cell r="BJ511">
            <v>-3.7475151051317452E-3</v>
          </cell>
          <cell r="CF511">
            <v>0.13473126194399074</v>
          </cell>
          <cell r="CV511">
            <v>31.625</v>
          </cell>
          <cell r="DA511">
            <v>1.2633333333333334</v>
          </cell>
          <cell r="ER511">
            <v>163.62062222222224</v>
          </cell>
        </row>
        <row r="512">
          <cell r="A512">
            <v>489432</v>
          </cell>
          <cell r="C512" t="str">
            <v>Wimberly, Corey</v>
          </cell>
          <cell r="AF512">
            <v>0.19131674250163727</v>
          </cell>
          <cell r="AN512">
            <v>108.68484740740742</v>
          </cell>
          <cell r="AP512">
            <v>0.10873883737615209</v>
          </cell>
          <cell r="AV512" t="str">
            <v>CF</v>
          </cell>
          <cell r="AW512">
            <v>-11.901183333333332</v>
          </cell>
          <cell r="AX512">
            <v>-20.668883333333348</v>
          </cell>
          <cell r="AY512">
            <v>-4.930681938688342</v>
          </cell>
          <cell r="AZ512">
            <v>-4.930681938688342</v>
          </cell>
          <cell r="BG512">
            <v>1.203150438843728</v>
          </cell>
          <cell r="BJ512">
            <v>9.2497050383927703E-3</v>
          </cell>
          <cell r="CF512">
            <v>0</v>
          </cell>
          <cell r="CV512">
            <v>32.708333333333336</v>
          </cell>
          <cell r="DA512">
            <v>0</v>
          </cell>
          <cell r="ER512">
            <v>271.71211851851854</v>
          </cell>
        </row>
        <row r="513">
          <cell r="A513">
            <v>490675</v>
          </cell>
          <cell r="C513" t="str">
            <v>Chang, Ray</v>
          </cell>
          <cell r="AF513">
            <v>0.19700029065677555</v>
          </cell>
          <cell r="AN513">
            <v>114.32983703703704</v>
          </cell>
          <cell r="AP513">
            <v>0.2256094285516197</v>
          </cell>
          <cell r="AV513" t="str">
            <v>1B</v>
          </cell>
          <cell r="AW513">
            <v>-9.3568726018026158</v>
          </cell>
          <cell r="AX513">
            <v>-10.718570538609015</v>
          </cell>
          <cell r="AY513">
            <v>-13.81312894677996</v>
          </cell>
          <cell r="AZ513">
            <v>-9.3568726018026158</v>
          </cell>
          <cell r="BG513">
            <v>1.0052409183481466</v>
          </cell>
          <cell r="BJ513">
            <v>6.1099236015245513E-3</v>
          </cell>
          <cell r="CF513">
            <v>0</v>
          </cell>
          <cell r="CV513">
            <v>32.875</v>
          </cell>
          <cell r="DA513">
            <v>0</v>
          </cell>
          <cell r="ER513">
            <v>285.82459259259258</v>
          </cell>
        </row>
        <row r="514">
          <cell r="A514">
            <v>491640</v>
          </cell>
          <cell r="C514" t="str">
            <v>Rivero, Carlos</v>
          </cell>
          <cell r="AF514">
            <v>0.21921745063862552</v>
          </cell>
          <cell r="AN514">
            <v>198.54672592592593</v>
          </cell>
          <cell r="AP514">
            <v>0.37222293027340736</v>
          </cell>
          <cell r="AV514" t="str">
            <v>3B</v>
          </cell>
          <cell r="AW514">
            <v>-11</v>
          </cell>
          <cell r="AX514">
            <v>-5.1042052932731821</v>
          </cell>
          <cell r="AY514">
            <v>-11.361004755492544</v>
          </cell>
          <cell r="AZ514">
            <v>-5.1042052932731821</v>
          </cell>
          <cell r="BG514">
            <v>0.87665851929808891</v>
          </cell>
          <cell r="BJ514">
            <v>-8.3251618121529796E-3</v>
          </cell>
          <cell r="CF514">
            <v>0</v>
          </cell>
          <cell r="CV514">
            <v>28.125</v>
          </cell>
          <cell r="DA514">
            <v>1.3333333333333334E-2</v>
          </cell>
          <cell r="ER514">
            <v>496.3668148148148</v>
          </cell>
        </row>
        <row r="515">
          <cell r="A515">
            <v>491676</v>
          </cell>
          <cell r="C515" t="str">
            <v>Hernandez, Gorkys</v>
          </cell>
          <cell r="AF515">
            <v>0.24361574097025415</v>
          </cell>
          <cell r="AN515">
            <v>326.0098251515667</v>
          </cell>
          <cell r="AP515">
            <v>0.34697964505510159</v>
          </cell>
          <cell r="AV515" t="str">
            <v>CF</v>
          </cell>
          <cell r="AW515">
            <v>-11</v>
          </cell>
          <cell r="AX515">
            <v>-16</v>
          </cell>
          <cell r="AY515">
            <v>-1.8722023292426104</v>
          </cell>
          <cell r="AZ515">
            <v>-1.8722023292426104</v>
          </cell>
          <cell r="BG515">
            <v>0.90340986750446062</v>
          </cell>
          <cell r="BJ515">
            <v>7.7123728471434946E-3</v>
          </cell>
          <cell r="CF515">
            <v>4.0669875045492212E-3</v>
          </cell>
          <cell r="CV515">
            <v>28.791666666666668</v>
          </cell>
          <cell r="DA515">
            <v>0.29666666666666669</v>
          </cell>
          <cell r="ER515">
            <v>549.57096296296288</v>
          </cell>
        </row>
        <row r="516">
          <cell r="A516">
            <v>491696</v>
          </cell>
          <cell r="C516" t="str">
            <v>Sucre, Jesus</v>
          </cell>
          <cell r="AF516">
            <v>0.20059169999886578</v>
          </cell>
          <cell r="AN516">
            <v>94.234453333333349</v>
          </cell>
          <cell r="AP516">
            <v>0.20463434562715524</v>
          </cell>
          <cell r="AV516" t="str">
            <v>C</v>
          </cell>
          <cell r="AW516">
            <v>-12.264119959237938</v>
          </cell>
          <cell r="AX516">
            <v>-16.057749999999999</v>
          </cell>
          <cell r="AY516">
            <v>-12.183532167872798</v>
          </cell>
          <cell r="AZ516">
            <v>14.918101196612906</v>
          </cell>
          <cell r="BG516">
            <v>0.67582548281153065</v>
          </cell>
          <cell r="BJ516">
            <v>-6.1458853807344824E-3</v>
          </cell>
          <cell r="CF516">
            <v>0.42384364020928345</v>
          </cell>
          <cell r="CV516">
            <v>28.208333333333332</v>
          </cell>
          <cell r="DA516">
            <v>0.40833333333333333</v>
          </cell>
          <cell r="ER516">
            <v>235.58613333333335</v>
          </cell>
        </row>
        <row r="517">
          <cell r="A517">
            <v>492728</v>
          </cell>
          <cell r="C517" t="str">
            <v>Silverio, Alfredo</v>
          </cell>
          <cell r="AF517">
            <v>0.18717176352250936</v>
          </cell>
          <cell r="AN517">
            <v>109.8232414814815</v>
          </cell>
          <cell r="AP517">
            <v>0.10217103510803238</v>
          </cell>
          <cell r="AV517" t="str">
            <v>RF</v>
          </cell>
          <cell r="AW517">
            <v>-11.004775</v>
          </cell>
          <cell r="AX517">
            <v>-16.359450000000002</v>
          </cell>
          <cell r="AY517">
            <v>-5.1120031990944037</v>
          </cell>
          <cell r="AZ517">
            <v>-5.1120031990944037</v>
          </cell>
          <cell r="BG517">
            <v>0.64698395031074329</v>
          </cell>
          <cell r="BJ517">
            <v>-1.9272970307468915E-2</v>
          </cell>
          <cell r="CF517">
            <v>0</v>
          </cell>
          <cell r="CV517">
            <v>29.125</v>
          </cell>
          <cell r="DA517">
            <v>0</v>
          </cell>
          <cell r="ER517">
            <v>274.55810370370375</v>
          </cell>
        </row>
        <row r="518">
          <cell r="A518">
            <v>492802</v>
          </cell>
          <cell r="C518" t="str">
            <v>Graterol, Juan</v>
          </cell>
          <cell r="AF518">
            <v>0.19962797980895497</v>
          </cell>
          <cell r="AN518">
            <v>109.59277037037037</v>
          </cell>
          <cell r="AP518">
            <v>0.20697399409260175</v>
          </cell>
          <cell r="AV518" t="str">
            <v>C</v>
          </cell>
          <cell r="AW518">
            <v>-10.669756718275794</v>
          </cell>
          <cell r="AX518">
            <v>-16.06475</v>
          </cell>
          <cell r="AY518">
            <v>-11.86254584959476</v>
          </cell>
          <cell r="AZ518">
            <v>9.2837250117089152</v>
          </cell>
          <cell r="BG518">
            <v>0.92994921221963511</v>
          </cell>
          <cell r="BJ518">
            <v>1.9945448201806656E-3</v>
          </cell>
          <cell r="CF518">
            <v>0</v>
          </cell>
          <cell r="CV518">
            <v>27.375</v>
          </cell>
          <cell r="DA518">
            <v>0</v>
          </cell>
          <cell r="ER518">
            <v>273.98192592592591</v>
          </cell>
        </row>
        <row r="519">
          <cell r="A519">
            <v>492841</v>
          </cell>
          <cell r="C519" t="str">
            <v>Martinez, Michael</v>
          </cell>
          <cell r="AF519">
            <v>0.21551154557646884</v>
          </cell>
          <cell r="AN519">
            <v>146.78090666666668</v>
          </cell>
          <cell r="AP519">
            <v>0.33328103583590124</v>
          </cell>
          <cell r="AV519" t="str">
            <v>2B</v>
          </cell>
          <cell r="AW519">
            <v>-11</v>
          </cell>
          <cell r="AX519">
            <v>-3.5480176665414014</v>
          </cell>
          <cell r="AY519">
            <v>-8.2113716562389314</v>
          </cell>
          <cell r="AZ519">
            <v>-3.5480176665414014</v>
          </cell>
          <cell r="BG519">
            <v>0.62487646699245669</v>
          </cell>
          <cell r="BJ519">
            <v>6.4351088488389932E-3</v>
          </cell>
          <cell r="CF519">
            <v>0.19544556186964529</v>
          </cell>
          <cell r="CV519">
            <v>33.791666666666664</v>
          </cell>
          <cell r="DA519">
            <v>0.92500000000000004</v>
          </cell>
          <cell r="ER519">
            <v>366.95226666666667</v>
          </cell>
        </row>
        <row r="520">
          <cell r="A520">
            <v>493114</v>
          </cell>
          <cell r="C520" t="str">
            <v>Aoki, Norichika</v>
          </cell>
          <cell r="AF520">
            <v>0.24661227964024368</v>
          </cell>
          <cell r="AN520">
            <v>219.34888404174842</v>
          </cell>
          <cell r="AP520">
            <v>0.57703820034186293</v>
          </cell>
          <cell r="AV520" t="str">
            <v>LF</v>
          </cell>
          <cell r="AW520">
            <v>-11</v>
          </cell>
          <cell r="AX520">
            <v>-16</v>
          </cell>
          <cell r="AY520">
            <v>-8.1820954682558806</v>
          </cell>
          <cell r="AZ520">
            <v>-8.1820954682558806</v>
          </cell>
          <cell r="BG520">
            <v>0.7612049760704962</v>
          </cell>
          <cell r="BJ520">
            <v>6.8616250723722598E-3</v>
          </cell>
          <cell r="CF520">
            <v>0.90646264391717124</v>
          </cell>
          <cell r="CV520">
            <v>34.458333333333336</v>
          </cell>
          <cell r="DA520">
            <v>4.26</v>
          </cell>
          <cell r="ER520">
            <v>476.9199999999999</v>
          </cell>
        </row>
        <row r="521">
          <cell r="A521">
            <v>493128</v>
          </cell>
          <cell r="C521" t="str">
            <v>Kawasaki, Munenori</v>
          </cell>
          <cell r="AF521">
            <v>0.21714168388703053</v>
          </cell>
          <cell r="AN521">
            <v>145.23330370370374</v>
          </cell>
          <cell r="AP521">
            <v>0.361482290452109</v>
          </cell>
          <cell r="AV521" t="str">
            <v>SS</v>
          </cell>
          <cell r="AW521">
            <v>-11</v>
          </cell>
          <cell r="AX521">
            <v>1.8410789175790541</v>
          </cell>
          <cell r="AY521">
            <v>-7</v>
          </cell>
          <cell r="AZ521">
            <v>1.8410789175790541</v>
          </cell>
          <cell r="BG521">
            <v>0.70273570896816939</v>
          </cell>
          <cell r="BJ521">
            <v>6.2313028869685856E-3</v>
          </cell>
          <cell r="CF521">
            <v>0.26708697448061852</v>
          </cell>
          <cell r="CV521">
            <v>35.041666666666664</v>
          </cell>
          <cell r="DA521">
            <v>1.1916666666666667</v>
          </cell>
          <cell r="ER521">
            <v>363.08325925925931</v>
          </cell>
        </row>
        <row r="522">
          <cell r="A522">
            <v>493141</v>
          </cell>
          <cell r="C522" t="str">
            <v>Nakajima, Hiroyuki</v>
          </cell>
          <cell r="AF522">
            <v>0.20494428310993817</v>
          </cell>
          <cell r="AN522">
            <v>117.1922014814815</v>
          </cell>
          <cell r="AP522">
            <v>0.1267235911198773</v>
          </cell>
          <cell r="AV522" t="str">
            <v>2B</v>
          </cell>
          <cell r="AW522">
            <v>-12.498116891970824</v>
          </cell>
          <cell r="AX522">
            <v>-11.133214151955677</v>
          </cell>
          <cell r="AY522">
            <v>-17.477243762769024</v>
          </cell>
          <cell r="AZ522">
            <v>-11.133214151955677</v>
          </cell>
          <cell r="BG522">
            <v>0.57671955993944979</v>
          </cell>
          <cell r="BJ522">
            <v>-6.5401214966618135E-3</v>
          </cell>
          <cell r="CF522">
            <v>0</v>
          </cell>
          <cell r="CV522">
            <v>33.958333333333336</v>
          </cell>
          <cell r="DA522">
            <v>0</v>
          </cell>
          <cell r="ER522">
            <v>292.98050370370373</v>
          </cell>
        </row>
        <row r="523">
          <cell r="A523">
            <v>493193</v>
          </cell>
          <cell r="C523" t="str">
            <v>Lee, Dae-Ho</v>
          </cell>
          <cell r="AF523">
            <v>0.27944953545783813</v>
          </cell>
          <cell r="AN523">
            <v>265.69572119384873</v>
          </cell>
          <cell r="AP523">
            <v>0.17524607210963539</v>
          </cell>
          <cell r="AV523" t="str">
            <v>1B</v>
          </cell>
          <cell r="AW523">
            <v>-10.825460763278773</v>
          </cell>
          <cell r="AX523">
            <v>-10.825460763278773</v>
          </cell>
          <cell r="AY523">
            <v>-10.825460763278773</v>
          </cell>
          <cell r="AZ523">
            <v>-10.825460763278773</v>
          </cell>
          <cell r="BG523">
            <v>0.79185009616686042</v>
          </cell>
          <cell r="BJ523">
            <v>-3.2655207886170101E-2</v>
          </cell>
          <cell r="CF523">
            <v>1.0000000000000002</v>
          </cell>
          <cell r="CV523">
            <v>34.041666666666664</v>
          </cell>
          <cell r="DA523">
            <v>0.41499999999999998</v>
          </cell>
          <cell r="ER523">
            <v>273.44000000000005</v>
          </cell>
        </row>
        <row r="524">
          <cell r="A524">
            <v>493316</v>
          </cell>
          <cell r="C524" t="str">
            <v>Cespedes, Yoenis</v>
          </cell>
          <cell r="AF524">
            <v>0.29042930048774507</v>
          </cell>
          <cell r="AN524">
            <v>553.80293333333339</v>
          </cell>
          <cell r="AP524">
            <v>0.64307173613251845</v>
          </cell>
          <cell r="AV524" t="str">
            <v>LF</v>
          </cell>
          <cell r="AW524">
            <v>-11</v>
          </cell>
          <cell r="AX524">
            <v>-16</v>
          </cell>
          <cell r="AY524">
            <v>-0.9057866484173317</v>
          </cell>
          <cell r="AZ524">
            <v>-0.9057866484173317</v>
          </cell>
          <cell r="BG524">
            <v>0.67880595819723832</v>
          </cell>
          <cell r="BJ524">
            <v>3.9750392972339081E-3</v>
          </cell>
          <cell r="CF524">
            <v>0.99547482029062573</v>
          </cell>
          <cell r="CV524">
            <v>30.708333333333332</v>
          </cell>
          <cell r="DA524">
            <v>4.6849999999999996</v>
          </cell>
          <cell r="ER524">
            <v>553.80293333333339</v>
          </cell>
        </row>
        <row r="525">
          <cell r="A525">
            <v>493343</v>
          </cell>
          <cell r="C525" t="str">
            <v>Olivera, Hector</v>
          </cell>
          <cell r="AF525">
            <v>0.21724185596564055</v>
          </cell>
          <cell r="AN525">
            <v>91.104106666666681</v>
          </cell>
          <cell r="AP525">
            <v>0.12884431583006642</v>
          </cell>
          <cell r="AV525" t="str">
            <v>3B</v>
          </cell>
          <cell r="AW525">
            <v>-11</v>
          </cell>
          <cell r="AX525">
            <v>-6.6673692540017058</v>
          </cell>
          <cell r="AY525">
            <v>-8.2497977964775195</v>
          </cell>
          <cell r="AZ525">
            <v>-6.6673692540017058</v>
          </cell>
          <cell r="BG525">
            <v>0.93542567748029026</v>
          </cell>
          <cell r="BJ525">
            <v>3.6618374148471387E-3</v>
          </cell>
          <cell r="CF525">
            <v>0.23704867256903314</v>
          </cell>
          <cell r="CV525">
            <v>31.208333333333332</v>
          </cell>
          <cell r="DA525">
            <v>0.18</v>
          </cell>
          <cell r="ER525">
            <v>227.76026666666669</v>
          </cell>
        </row>
        <row r="526">
          <cell r="A526">
            <v>493351</v>
          </cell>
          <cell r="C526" t="str">
            <v>Ramirez, Alexei</v>
          </cell>
          <cell r="AF526">
            <v>0.23099809648204406</v>
          </cell>
          <cell r="AN526">
            <v>200.01505185185184</v>
          </cell>
          <cell r="AP526">
            <v>0.6486500222794741</v>
          </cell>
          <cell r="AV526" t="str">
            <v>SS</v>
          </cell>
          <cell r="AW526">
            <v>-11</v>
          </cell>
          <cell r="AX526">
            <v>-0.67747336002664826</v>
          </cell>
          <cell r="AY526">
            <v>-7</v>
          </cell>
          <cell r="AZ526">
            <v>-0.67747336002664826</v>
          </cell>
          <cell r="BG526">
            <v>1.0257468561504528</v>
          </cell>
          <cell r="BJ526">
            <v>-3.1594207229139336E-3</v>
          </cell>
          <cell r="CF526">
            <v>1.0000000000000002</v>
          </cell>
          <cell r="CV526">
            <v>34.791666666666664</v>
          </cell>
          <cell r="DA526">
            <v>9.0116666666666667</v>
          </cell>
          <cell r="ER526">
            <v>500.03762962962958</v>
          </cell>
        </row>
        <row r="527">
          <cell r="A527">
            <v>493364</v>
          </cell>
          <cell r="C527" t="str">
            <v>Viciedo, Dayan</v>
          </cell>
          <cell r="AF527">
            <v>0.25758564516684446</v>
          </cell>
          <cell r="AN527">
            <v>259.40823134651441</v>
          </cell>
          <cell r="AP527">
            <v>0.35337461951941357</v>
          </cell>
          <cell r="AV527" t="str">
            <v>1B</v>
          </cell>
          <cell r="AW527">
            <v>-10.940346450307612</v>
          </cell>
          <cell r="AX527">
            <v>-14.83016699667375</v>
          </cell>
          <cell r="AY527">
            <v>-12.341204222579037</v>
          </cell>
          <cell r="AZ527">
            <v>-10.699041899731723</v>
          </cell>
          <cell r="BG527">
            <v>0.58526380194103345</v>
          </cell>
          <cell r="BJ527">
            <v>-1.1497342319726557E-2</v>
          </cell>
          <cell r="CF527">
            <v>0.64456569579277112</v>
          </cell>
          <cell r="CV527">
            <v>27.291666666666668</v>
          </cell>
          <cell r="DA527">
            <v>2.9966666666666666</v>
          </cell>
          <cell r="ER527">
            <v>444.15573333333339</v>
          </cell>
        </row>
        <row r="528">
          <cell r="A528">
            <v>493472</v>
          </cell>
          <cell r="C528" t="str">
            <v>Campbell, Eric</v>
          </cell>
          <cell r="AF528">
            <v>0.24997201436559069</v>
          </cell>
          <cell r="AN528">
            <v>247.32673585944065</v>
          </cell>
          <cell r="AP528">
            <v>0.39122521700363572</v>
          </cell>
          <cell r="AV528" t="str">
            <v>1B</v>
          </cell>
          <cell r="AW528">
            <v>-13.276724900323059</v>
          </cell>
          <cell r="AX528">
            <v>-7.5503402596357629</v>
          </cell>
          <cell r="AY528">
            <v>-10.141481337653552</v>
          </cell>
          <cell r="AZ528">
            <v>-7.5503402596357629</v>
          </cell>
          <cell r="BG528">
            <v>1.3883703163043517</v>
          </cell>
          <cell r="BJ528">
            <v>-4.0192415429925578E-3</v>
          </cell>
          <cell r="CF528">
            <v>0.36674052096328646</v>
          </cell>
          <cell r="CV528">
            <v>29.208333333333332</v>
          </cell>
          <cell r="DA528">
            <v>0.81833333333333336</v>
          </cell>
          <cell r="ER528">
            <v>458.30992592592588</v>
          </cell>
        </row>
        <row r="529">
          <cell r="A529">
            <v>493574</v>
          </cell>
          <cell r="C529" t="str">
            <v>Tekotte, Blake</v>
          </cell>
          <cell r="AF529">
            <v>0.23060078513896043</v>
          </cell>
          <cell r="AN529">
            <v>132.68271407407406</v>
          </cell>
          <cell r="AP529">
            <v>0.18331200665474168</v>
          </cell>
          <cell r="AV529" t="str">
            <v>CF</v>
          </cell>
          <cell r="AW529">
            <v>-11</v>
          </cell>
          <cell r="AX529">
            <v>-16</v>
          </cell>
          <cell r="AY529">
            <v>-7.0885071482786302</v>
          </cell>
          <cell r="AZ529">
            <v>-7.0885071482786302</v>
          </cell>
          <cell r="BG529">
            <v>1.2319939347636062</v>
          </cell>
          <cell r="BJ529">
            <v>4.8637424616249439E-3</v>
          </cell>
          <cell r="CF529">
            <v>0</v>
          </cell>
          <cell r="CV529">
            <v>29.125</v>
          </cell>
          <cell r="DA529">
            <v>0.15166666666666667</v>
          </cell>
          <cell r="ER529">
            <v>331.70678518518514</v>
          </cell>
        </row>
        <row r="530">
          <cell r="A530">
            <v>493596</v>
          </cell>
          <cell r="C530" t="str">
            <v>Beckham, Gordon</v>
          </cell>
          <cell r="AF530">
            <v>0.24148722094102862</v>
          </cell>
          <cell r="AN530">
            <v>281.24776429204053</v>
          </cell>
          <cell r="AP530">
            <v>0.44540943777541908</v>
          </cell>
          <cell r="AV530" t="str">
            <v>2B</v>
          </cell>
          <cell r="AW530">
            <v>-11</v>
          </cell>
          <cell r="AX530">
            <v>1.898601425003789</v>
          </cell>
          <cell r="AY530">
            <v>-7</v>
          </cell>
          <cell r="AZ530">
            <v>1.898601425003789</v>
          </cell>
          <cell r="BG530">
            <v>1.2280554085154773</v>
          </cell>
          <cell r="BJ530">
            <v>-1.0556626591942455E-2</v>
          </cell>
          <cell r="CF530">
            <v>0.88868801895961025</v>
          </cell>
          <cell r="CV530">
            <v>29.791666666666668</v>
          </cell>
          <cell r="DA530">
            <v>5.668333333333333</v>
          </cell>
          <cell r="ER530">
            <v>421.45920000000001</v>
          </cell>
        </row>
        <row r="531">
          <cell r="A531">
            <v>499543</v>
          </cell>
          <cell r="C531" t="str">
            <v>Bermudez, Ronald</v>
          </cell>
          <cell r="AF531">
            <v>0.19072708354791018</v>
          </cell>
          <cell r="AN531">
            <v>132.51394370370372</v>
          </cell>
          <cell r="AP531">
            <v>0.13063827244098392</v>
          </cell>
          <cell r="AV531" t="str">
            <v>RF</v>
          </cell>
          <cell r="AW531">
            <v>-11.105416666666667</v>
          </cell>
          <cell r="AX531">
            <v>-16.01155</v>
          </cell>
          <cell r="AY531">
            <v>-10.272782411034177</v>
          </cell>
          <cell r="AZ531">
            <v>-10.272782411034177</v>
          </cell>
          <cell r="BG531">
            <v>0.95147747987616005</v>
          </cell>
          <cell r="BJ531">
            <v>2.4216697325619665E-2</v>
          </cell>
          <cell r="CF531">
            <v>0</v>
          </cell>
          <cell r="CV531">
            <v>28.041666666666668</v>
          </cell>
          <cell r="DA531">
            <v>0</v>
          </cell>
          <cell r="ER531">
            <v>331.28485925925929</v>
          </cell>
        </row>
        <row r="532">
          <cell r="A532">
            <v>499614</v>
          </cell>
          <cell r="C532" t="str">
            <v>Chiang, Chih-Hsien</v>
          </cell>
          <cell r="AF532">
            <v>0.19092731019068698</v>
          </cell>
          <cell r="AN532">
            <v>143.16942222222224</v>
          </cell>
          <cell r="AP532">
            <v>0.13958800427666729</v>
          </cell>
          <cell r="AV532" t="str">
            <v>RF</v>
          </cell>
          <cell r="AW532">
            <v>-11.087679226126951</v>
          </cell>
          <cell r="AX532">
            <v>-16.103950000000001</v>
          </cell>
          <cell r="AY532">
            <v>-11.500382256986692</v>
          </cell>
          <cell r="AZ532">
            <v>-11.087679226126951</v>
          </cell>
          <cell r="BG532">
            <v>0.87762393567705277</v>
          </cell>
          <cell r="BJ532">
            <v>-5.5120207885991862E-3</v>
          </cell>
          <cell r="CF532">
            <v>0</v>
          </cell>
          <cell r="CV532">
            <v>28.375</v>
          </cell>
          <cell r="DA532">
            <v>0</v>
          </cell>
          <cell r="ER532">
            <v>357.92355555555559</v>
          </cell>
        </row>
        <row r="533">
          <cell r="A533">
            <v>499624</v>
          </cell>
          <cell r="C533" t="str">
            <v>Colabello, Chris</v>
          </cell>
          <cell r="AF533">
            <v>0.25200448314957208</v>
          </cell>
          <cell r="AN533">
            <v>174.27950468844642</v>
          </cell>
          <cell r="AP533">
            <v>0.40305128768952603</v>
          </cell>
          <cell r="AV533" t="str">
            <v>1B</v>
          </cell>
          <cell r="AW533">
            <v>-12.361639916558168</v>
          </cell>
          <cell r="AX533">
            <v>-14.18516846178753</v>
          </cell>
          <cell r="AY533">
            <v>-16.117295040948154</v>
          </cell>
          <cell r="AZ533">
            <v>-12.361639916558168</v>
          </cell>
          <cell r="BG533">
            <v>1.0898942664031579</v>
          </cell>
          <cell r="BJ533">
            <v>3.5228282748807024E-3</v>
          </cell>
          <cell r="CF533">
            <v>0.55556813433332153</v>
          </cell>
          <cell r="CV533">
            <v>32.708333333333336</v>
          </cell>
          <cell r="DA533">
            <v>1.3216666666666668</v>
          </cell>
          <cell r="ER533">
            <v>401.46906666666678</v>
          </cell>
        </row>
        <row r="534">
          <cell r="A534">
            <v>499864</v>
          </cell>
          <cell r="C534" t="str">
            <v>Jimenez, Luis</v>
          </cell>
          <cell r="AF534">
            <v>0.22161500919801408</v>
          </cell>
          <cell r="AN534">
            <v>164.19470222222228</v>
          </cell>
          <cell r="AP534">
            <v>0.21081120222125169</v>
          </cell>
          <cell r="AV534" t="str">
            <v>3B</v>
          </cell>
          <cell r="AW534">
            <v>-11.024809579255407</v>
          </cell>
          <cell r="AX534">
            <v>2.519044312297722</v>
          </cell>
          <cell r="AY534">
            <v>-11.024809579255407</v>
          </cell>
          <cell r="AZ534">
            <v>2.519044312297722</v>
          </cell>
          <cell r="BG534">
            <v>0.79610603246373923</v>
          </cell>
          <cell r="BJ534">
            <v>-1.1372257873198973E-2</v>
          </cell>
          <cell r="CF534">
            <v>0.12671845134269816</v>
          </cell>
          <cell r="CV534">
            <v>28.458333333333332</v>
          </cell>
          <cell r="DA534">
            <v>0.28000000000000003</v>
          </cell>
          <cell r="ER534">
            <v>410.48675555555565</v>
          </cell>
        </row>
        <row r="535">
          <cell r="A535">
            <v>499882</v>
          </cell>
          <cell r="C535" t="str">
            <v>Kennelly, Matt</v>
          </cell>
          <cell r="AF535">
            <v>0.19143459706553451</v>
          </cell>
          <cell r="AN535">
            <v>126.21781333333334</v>
          </cell>
          <cell r="AP535">
            <v>0.22147655590357573</v>
          </cell>
          <cell r="AV535" t="str">
            <v>C</v>
          </cell>
          <cell r="AW535">
            <v>-11.948575658411716</v>
          </cell>
          <cell r="AX535">
            <v>-16.073383333333332</v>
          </cell>
          <cell r="AY535">
            <v>-12.677200949672017</v>
          </cell>
          <cell r="AZ535">
            <v>3.2834777942558526</v>
          </cell>
          <cell r="BG535">
            <v>0.72575962269279637</v>
          </cell>
          <cell r="BJ535">
            <v>-7.4494450470053821E-3</v>
          </cell>
          <cell r="CF535">
            <v>0</v>
          </cell>
          <cell r="CV535">
            <v>27.291666666666668</v>
          </cell>
          <cell r="DA535">
            <v>0</v>
          </cell>
          <cell r="ER535">
            <v>315.54453333333333</v>
          </cell>
        </row>
        <row r="536">
          <cell r="A536">
            <v>499926</v>
          </cell>
          <cell r="C536" t="str">
            <v>Liddi, Alex</v>
          </cell>
          <cell r="AF536">
            <v>0.21665550822973856</v>
          </cell>
          <cell r="AN536">
            <v>176.22645333333335</v>
          </cell>
          <cell r="AP536">
            <v>0.27910285074086849</v>
          </cell>
          <cell r="AV536" t="str">
            <v>1B</v>
          </cell>
          <cell r="AW536">
            <v>-13.666525096378029</v>
          </cell>
          <cell r="AX536">
            <v>-7.4174701993716399</v>
          </cell>
          <cell r="AY536">
            <v>-11.309141128010957</v>
          </cell>
          <cell r="AZ536">
            <v>-7.4174701993716399</v>
          </cell>
          <cell r="BG536">
            <v>0.93834275154136559</v>
          </cell>
          <cell r="BJ536">
            <v>2.2325109645518937E-3</v>
          </cell>
          <cell r="CF536">
            <v>0</v>
          </cell>
          <cell r="CV536">
            <v>27.875</v>
          </cell>
          <cell r="DA536">
            <v>0.31333333333333335</v>
          </cell>
          <cell r="ER536">
            <v>440.56613333333337</v>
          </cell>
        </row>
        <row r="537">
          <cell r="A537">
            <v>500135</v>
          </cell>
          <cell r="C537" t="str">
            <v>Rodriguez, Ronny</v>
          </cell>
          <cell r="AF537">
            <v>0.20847877781716206</v>
          </cell>
          <cell r="AN537">
            <v>198.27318518518518</v>
          </cell>
          <cell r="AP537">
            <v>0.35098227836634655</v>
          </cell>
          <cell r="AV537" t="str">
            <v>2B</v>
          </cell>
          <cell r="AW537">
            <v>-14.532918784311558</v>
          </cell>
          <cell r="AX537">
            <v>-4.2895228359418871</v>
          </cell>
          <cell r="AY537">
            <v>-9.5412192191265675</v>
          </cell>
          <cell r="AZ537">
            <v>-4.2895228359418871</v>
          </cell>
          <cell r="BG537">
            <v>0.87316901411638792</v>
          </cell>
          <cell r="BJ537">
            <v>6.6323319293016877E-3</v>
          </cell>
          <cell r="CF537">
            <v>0</v>
          </cell>
          <cell r="CV537">
            <v>24.208333333333332</v>
          </cell>
          <cell r="DA537">
            <v>0</v>
          </cell>
          <cell r="ER537">
            <v>495.68296296296296</v>
          </cell>
        </row>
        <row r="538">
          <cell r="A538">
            <v>500207</v>
          </cell>
          <cell r="C538" t="str">
            <v>Solano, Jhonatan</v>
          </cell>
          <cell r="AF538">
            <v>0.20150561264264361</v>
          </cell>
          <cell r="AN538">
            <v>115.91940740740743</v>
          </cell>
          <cell r="AP538">
            <v>0.25491103716889935</v>
          </cell>
          <cell r="AV538" t="str">
            <v>C</v>
          </cell>
          <cell r="AW538">
            <v>-11.881787220724153</v>
          </cell>
          <cell r="AX538">
            <v>-17.844150000000003</v>
          </cell>
          <cell r="AY538">
            <v>-13.140991294298868</v>
          </cell>
          <cell r="AZ538">
            <v>3.0507381177470725</v>
          </cell>
          <cell r="BG538">
            <v>0.46844753786418925</v>
          </cell>
          <cell r="BJ538">
            <v>-1.9464831001881931E-2</v>
          </cell>
          <cell r="CF538">
            <v>3.8265139690696712E-2</v>
          </cell>
          <cell r="CV538">
            <v>30.875</v>
          </cell>
          <cell r="DA538">
            <v>0.18</v>
          </cell>
          <cell r="ER538">
            <v>289.79851851851856</v>
          </cell>
        </row>
        <row r="539">
          <cell r="A539">
            <v>500208</v>
          </cell>
          <cell r="C539" t="str">
            <v>Solarte, Yangervis</v>
          </cell>
          <cell r="AF539">
            <v>0.26281549647344782</v>
          </cell>
          <cell r="AN539">
            <v>497.70666666666671</v>
          </cell>
          <cell r="AP539">
            <v>0.54454113779423152</v>
          </cell>
          <cell r="AV539" t="str">
            <v>3B</v>
          </cell>
          <cell r="AW539">
            <v>-11.101086430110858</v>
          </cell>
          <cell r="AX539">
            <v>1.5602170296503146</v>
          </cell>
          <cell r="AY539">
            <v>-10.872444339951844</v>
          </cell>
          <cell r="AZ539">
            <v>1.5602170296503146</v>
          </cell>
          <cell r="BG539">
            <v>1.0002014149966363</v>
          </cell>
          <cell r="BJ539">
            <v>2.0660934295393896E-2</v>
          </cell>
          <cell r="CF539">
            <v>0.95786016044888533</v>
          </cell>
          <cell r="CV539">
            <v>28.958333333333332</v>
          </cell>
          <cell r="DA539">
            <v>2.3416666666666668</v>
          </cell>
          <cell r="ER539">
            <v>497.70666666666671</v>
          </cell>
        </row>
        <row r="540">
          <cell r="A540">
            <v>500274</v>
          </cell>
          <cell r="C540" t="str">
            <v>Valdez, Jeudy</v>
          </cell>
          <cell r="AF540">
            <v>0.20045590940294428</v>
          </cell>
          <cell r="AN540">
            <v>129.76469333333335</v>
          </cell>
          <cell r="AP540">
            <v>0.11965158684777655</v>
          </cell>
          <cell r="AV540" t="str">
            <v>SS</v>
          </cell>
          <cell r="AW540">
            <v>-11.224644028582745</v>
          </cell>
          <cell r="AX540">
            <v>-1.463688724988315</v>
          </cell>
          <cell r="AY540">
            <v>-3.8808684361592878</v>
          </cell>
          <cell r="AZ540">
            <v>-1.463688724988315</v>
          </cell>
          <cell r="BG540">
            <v>0.54284419178582421</v>
          </cell>
          <cell r="BJ540">
            <v>-6.941632414520154E-3</v>
          </cell>
          <cell r="CF540">
            <v>0</v>
          </cell>
          <cell r="CV540">
            <v>27.125</v>
          </cell>
          <cell r="DA540">
            <v>0</v>
          </cell>
          <cell r="ER540">
            <v>324.41173333333336</v>
          </cell>
        </row>
        <row r="541">
          <cell r="A541">
            <v>500743</v>
          </cell>
          <cell r="C541" t="str">
            <v>Rojas, Miguel</v>
          </cell>
          <cell r="AF541">
            <v>0.21564116401404515</v>
          </cell>
          <cell r="AN541">
            <v>191.97350372799193</v>
          </cell>
          <cell r="AP541">
            <v>0.34734465353652549</v>
          </cell>
          <cell r="AV541" t="str">
            <v>SS</v>
          </cell>
          <cell r="AW541">
            <v>-10.752029588359369</v>
          </cell>
          <cell r="AX541">
            <v>11.891921012421507</v>
          </cell>
          <cell r="AY541">
            <v>-10.707370237030851</v>
          </cell>
          <cell r="AZ541">
            <v>11.891921012421507</v>
          </cell>
          <cell r="BG541">
            <v>0.85698682167479268</v>
          </cell>
          <cell r="BJ541">
            <v>8.1409874970607612E-3</v>
          </cell>
          <cell r="CF541">
            <v>0.57459174068025143</v>
          </cell>
          <cell r="CV541">
            <v>27.375</v>
          </cell>
          <cell r="DA541">
            <v>0.80833333333333335</v>
          </cell>
          <cell r="ER541">
            <v>389.38613333333336</v>
          </cell>
        </row>
        <row r="542">
          <cell r="A542">
            <v>500871</v>
          </cell>
          <cell r="C542" t="str">
            <v>Escobar, Eduardo</v>
          </cell>
          <cell r="AF542">
            <v>0.25250040220829578</v>
          </cell>
          <cell r="AN542">
            <v>343.26253946046756</v>
          </cell>
          <cell r="AP542">
            <v>0.49790146379276751</v>
          </cell>
          <cell r="AV542" t="str">
            <v>SS</v>
          </cell>
          <cell r="AW542">
            <v>-11</v>
          </cell>
          <cell r="AX542">
            <v>0.11557548762060432</v>
          </cell>
          <cell r="AY542">
            <v>-8.4596493947471316</v>
          </cell>
          <cell r="AZ542">
            <v>0.11557548762060432</v>
          </cell>
          <cell r="BG542">
            <v>0.78040906067216076</v>
          </cell>
          <cell r="BJ542">
            <v>1.4512065610802181E-2</v>
          </cell>
          <cell r="CF542">
            <v>0.96295317280168014</v>
          </cell>
          <cell r="CV542">
            <v>27.458333333333332</v>
          </cell>
          <cell r="DA542">
            <v>2.5150000000000001</v>
          </cell>
          <cell r="ER542">
            <v>421.68533333333335</v>
          </cell>
        </row>
        <row r="543">
          <cell r="A543">
            <v>500874</v>
          </cell>
          <cell r="C543" t="str">
            <v>Martinez, Jose</v>
          </cell>
          <cell r="AF543">
            <v>0.24260195050935118</v>
          </cell>
          <cell r="AN543">
            <v>205.16183703703706</v>
          </cell>
          <cell r="AP543">
            <v>0.34856854424512884</v>
          </cell>
          <cell r="AV543" t="str">
            <v>LF</v>
          </cell>
          <cell r="AW543">
            <v>-12.311387893684106</v>
          </cell>
          <cell r="AX543">
            <v>-16.004316666666668</v>
          </cell>
          <cell r="AY543">
            <v>-13.587307676669546</v>
          </cell>
          <cell r="AZ543">
            <v>-12.311387893684106</v>
          </cell>
          <cell r="BG543">
            <v>1.3479252441849179</v>
          </cell>
          <cell r="BJ543">
            <v>1.2406360137586663E-2</v>
          </cell>
          <cell r="CF543">
            <v>0</v>
          </cell>
          <cell r="CV543">
            <v>27.958333333333332</v>
          </cell>
          <cell r="DA543">
            <v>0</v>
          </cell>
          <cell r="ER543">
            <v>512.90459259259262</v>
          </cell>
        </row>
        <row r="544">
          <cell r="A544">
            <v>500887</v>
          </cell>
          <cell r="C544" t="str">
            <v>Pinto, Josmil</v>
          </cell>
          <cell r="AF544">
            <v>0.23735330331825216</v>
          </cell>
          <cell r="AN544">
            <v>168.32894016996485</v>
          </cell>
          <cell r="AP544">
            <v>0.33621430592300988</v>
          </cell>
          <cell r="AV544" t="str">
            <v>C</v>
          </cell>
          <cell r="AW544">
            <v>-12.040762248249141</v>
          </cell>
          <cell r="AX544">
            <v>-16.073383333333332</v>
          </cell>
          <cell r="AY544">
            <v>-13.002469702430556</v>
          </cell>
          <cell r="AZ544">
            <v>-3.3942659745329067</v>
          </cell>
          <cell r="BG544">
            <v>0.70375029302875269</v>
          </cell>
          <cell r="BJ544">
            <v>9.617398965756991E-3</v>
          </cell>
          <cell r="CF544">
            <v>7.1261518790046718E-2</v>
          </cell>
          <cell r="CV544">
            <v>27.291666666666668</v>
          </cell>
          <cell r="DA544">
            <v>0.46666666666666667</v>
          </cell>
          <cell r="ER544">
            <v>388.32948148148148</v>
          </cell>
        </row>
        <row r="545">
          <cell r="A545">
            <v>500895</v>
          </cell>
          <cell r="C545" t="str">
            <v>Landoni, Emerson</v>
          </cell>
          <cell r="AF545">
            <v>0.2026464146023339</v>
          </cell>
          <cell r="AN545">
            <v>165.76661333333337</v>
          </cell>
          <cell r="AP545">
            <v>0.3017810253160359</v>
          </cell>
          <cell r="AV545" t="str">
            <v>SS</v>
          </cell>
          <cell r="AW545">
            <v>-11.129617378771407</v>
          </cell>
          <cell r="AX545">
            <v>-5.0094953270272491</v>
          </cell>
          <cell r="AY545">
            <v>-10.324648433260542</v>
          </cell>
          <cell r="AZ545">
            <v>-5.0094953270272491</v>
          </cell>
          <cell r="BG545">
            <v>0.85463108082579842</v>
          </cell>
          <cell r="BJ545">
            <v>5.9679526715542422E-3</v>
          </cell>
          <cell r="CF545">
            <v>0</v>
          </cell>
          <cell r="CV545">
            <v>27.375</v>
          </cell>
          <cell r="DA545">
            <v>0</v>
          </cell>
          <cell r="ER545">
            <v>414.4165333333334</v>
          </cell>
        </row>
        <row r="546">
          <cell r="A546">
            <v>501213</v>
          </cell>
          <cell r="C546" t="str">
            <v>Sierra, Moises</v>
          </cell>
          <cell r="AF546">
            <v>0.24513837329290231</v>
          </cell>
          <cell r="AN546">
            <v>239.04092679114024</v>
          </cell>
          <cell r="AP546">
            <v>0.29398014782215398</v>
          </cell>
          <cell r="AV546" t="str">
            <v>RF</v>
          </cell>
          <cell r="AW546">
            <v>-11</v>
          </cell>
          <cell r="AX546">
            <v>-16</v>
          </cell>
          <cell r="AY546">
            <v>-2.7519354937708025</v>
          </cell>
          <cell r="AZ546">
            <v>-2.7519354937708025</v>
          </cell>
          <cell r="BG546">
            <v>0.93867626212581379</v>
          </cell>
          <cell r="BJ546">
            <v>1.0207200569785356E-2</v>
          </cell>
          <cell r="CF546">
            <v>9.2512195451687956E-2</v>
          </cell>
          <cell r="CV546">
            <v>27.791666666666668</v>
          </cell>
          <cell r="DA546">
            <v>0.74833333333333329</v>
          </cell>
          <cell r="ER546">
            <v>401.98014814814815</v>
          </cell>
        </row>
        <row r="547">
          <cell r="A547">
            <v>501245</v>
          </cell>
          <cell r="C547" t="str">
            <v>Marte, Alfredo</v>
          </cell>
          <cell r="AF547">
            <v>0.22930297921324763</v>
          </cell>
          <cell r="AN547">
            <v>156.77024000000003</v>
          </cell>
          <cell r="AP547">
            <v>0.28427075090211701</v>
          </cell>
          <cell r="AV547" t="str">
            <v>RF</v>
          </cell>
          <cell r="AW547">
            <v>-11</v>
          </cell>
          <cell r="AX547">
            <v>-16</v>
          </cell>
          <cell r="AY547">
            <v>-10.222369902079713</v>
          </cell>
          <cell r="AZ547">
            <v>-10.222369902079713</v>
          </cell>
          <cell r="BG547">
            <v>0.63530854525586578</v>
          </cell>
          <cell r="BJ547">
            <v>4.0154157418290891E-3</v>
          </cell>
          <cell r="CF547">
            <v>0.11037809836432877</v>
          </cell>
          <cell r="CV547">
            <v>27.291666666666668</v>
          </cell>
          <cell r="DA547">
            <v>0.28333333333333333</v>
          </cell>
          <cell r="ER547">
            <v>391.92560000000003</v>
          </cell>
        </row>
        <row r="548">
          <cell r="A548">
            <v>501248</v>
          </cell>
          <cell r="C548" t="str">
            <v>Perez, Rossmel</v>
          </cell>
          <cell r="AF548">
            <v>0.21704265799499539</v>
          </cell>
          <cell r="AN548">
            <v>126.96480000000003</v>
          </cell>
          <cell r="AP548">
            <v>0.20955097412738877</v>
          </cell>
          <cell r="AV548" t="str">
            <v>C</v>
          </cell>
          <cell r="AW548">
            <v>-11.390792504326496</v>
          </cell>
          <cell r="AX548">
            <v>-16.164149999999999</v>
          </cell>
          <cell r="AY548">
            <v>-12.221302118887206</v>
          </cell>
          <cell r="AZ548">
            <v>1.348754532609783</v>
          </cell>
          <cell r="BG548">
            <v>0.63283799433598942</v>
          </cell>
          <cell r="BJ548">
            <v>-8.1006462891397846E-3</v>
          </cell>
          <cell r="CF548">
            <v>0</v>
          </cell>
          <cell r="CV548">
            <v>26.875</v>
          </cell>
          <cell r="DA548">
            <v>0</v>
          </cell>
          <cell r="ER548">
            <v>317.41200000000003</v>
          </cell>
        </row>
        <row r="549">
          <cell r="A549">
            <v>501255</v>
          </cell>
          <cell r="C549" t="str">
            <v>Ynoa, Rafael</v>
          </cell>
          <cell r="AF549">
            <v>0.2029308284875872</v>
          </cell>
          <cell r="AN549">
            <v>212.89493333333337</v>
          </cell>
          <cell r="AP549">
            <v>0.40187841469691632</v>
          </cell>
          <cell r="AV549" t="str">
            <v>2B</v>
          </cell>
          <cell r="AW549">
            <v>-11</v>
          </cell>
          <cell r="AX549">
            <v>0.9197930426128258</v>
          </cell>
          <cell r="AY549">
            <v>-7.8518211635538782</v>
          </cell>
          <cell r="AZ549">
            <v>0.9197930426128258</v>
          </cell>
          <cell r="BG549">
            <v>0.82212262355433907</v>
          </cell>
          <cell r="BJ549">
            <v>7.0300665048262561E-3</v>
          </cell>
          <cell r="CF549">
            <v>0.12616971166471685</v>
          </cell>
          <cell r="CV549">
            <v>28.875</v>
          </cell>
          <cell r="DA549">
            <v>0.34499999999999997</v>
          </cell>
          <cell r="ER549">
            <v>532.23733333333337</v>
          </cell>
        </row>
        <row r="550">
          <cell r="A550">
            <v>501303</v>
          </cell>
          <cell r="C550" t="str">
            <v>Adrianza, Ehire</v>
          </cell>
          <cell r="AF550">
            <v>0.24370192708226165</v>
          </cell>
          <cell r="AN550">
            <v>270.35565053024033</v>
          </cell>
          <cell r="AP550">
            <v>0.24027198050955462</v>
          </cell>
          <cell r="AV550" t="str">
            <v>SS</v>
          </cell>
          <cell r="AW550">
            <v>-11.130215060565988</v>
          </cell>
          <cell r="AX550">
            <v>7.487766817837624</v>
          </cell>
          <cell r="AY550">
            <v>-11.130215060565988</v>
          </cell>
          <cell r="AZ550">
            <v>7.487766817837624</v>
          </cell>
          <cell r="BG550">
            <v>0.86208806842898644</v>
          </cell>
          <cell r="BJ550">
            <v>2.7545152588587724E-3</v>
          </cell>
          <cell r="CF550">
            <v>0.3504104760331469</v>
          </cell>
          <cell r="CV550">
            <v>26.875</v>
          </cell>
          <cell r="DA550">
            <v>0.47166666666666668</v>
          </cell>
          <cell r="ER550">
            <v>308.61573333333331</v>
          </cell>
        </row>
        <row r="551">
          <cell r="A551">
            <v>501317</v>
          </cell>
          <cell r="C551" t="str">
            <v>Peguero, Francisco</v>
          </cell>
          <cell r="AF551">
            <v>0.21114861942498678</v>
          </cell>
          <cell r="AN551">
            <v>128.56557037037038</v>
          </cell>
          <cell r="AP551">
            <v>0.12252947942830147</v>
          </cell>
          <cell r="AV551" t="str">
            <v>RF</v>
          </cell>
          <cell r="AW551">
            <v>-11</v>
          </cell>
          <cell r="AX551">
            <v>-16</v>
          </cell>
          <cell r="AY551">
            <v>-9.5770376345103134</v>
          </cell>
          <cell r="AZ551">
            <v>-9.5770376345103134</v>
          </cell>
          <cell r="BG551">
            <v>0.87912473474743025</v>
          </cell>
          <cell r="BJ551">
            <v>1.3227886057200723E-2</v>
          </cell>
          <cell r="CF551">
            <v>5.2339970227773449E-3</v>
          </cell>
          <cell r="CV551">
            <v>28.041666666666668</v>
          </cell>
          <cell r="DA551">
            <v>7.6666666666666661E-2</v>
          </cell>
          <cell r="ER551">
            <v>321.41392592592592</v>
          </cell>
        </row>
        <row r="552">
          <cell r="A552">
            <v>501571</v>
          </cell>
          <cell r="C552" t="str">
            <v>Lagares, Juan</v>
          </cell>
          <cell r="AF552">
            <v>0.2372844312995927</v>
          </cell>
          <cell r="AN552">
            <v>434.25493333333338</v>
          </cell>
          <cell r="AP552">
            <v>0.48121947452245634</v>
          </cell>
          <cell r="AV552" t="str">
            <v>CF</v>
          </cell>
          <cell r="AW552">
            <v>-11</v>
          </cell>
          <cell r="AX552">
            <v>-16</v>
          </cell>
          <cell r="AY552">
            <v>16.337129306625201</v>
          </cell>
          <cell r="AZ552">
            <v>16.337129306625201</v>
          </cell>
          <cell r="BG552">
            <v>1.0705434090246637</v>
          </cell>
          <cell r="BJ552">
            <v>2.5125643614074628E-2</v>
          </cell>
          <cell r="CF552">
            <v>0.92981315984487745</v>
          </cell>
          <cell r="CV552">
            <v>27.291666666666668</v>
          </cell>
          <cell r="DA552">
            <v>2.4883333333333333</v>
          </cell>
          <cell r="ER552">
            <v>434.25493333333338</v>
          </cell>
        </row>
        <row r="553">
          <cell r="A553">
            <v>501647</v>
          </cell>
          <cell r="C553" t="str">
            <v>Rosario, Wilin</v>
          </cell>
          <cell r="AF553">
            <v>0.23644422346704011</v>
          </cell>
          <cell r="AN553">
            <v>156.52554666666666</v>
          </cell>
          <cell r="AP553">
            <v>0.36665331333775641</v>
          </cell>
          <cell r="AV553" t="str">
            <v>1B</v>
          </cell>
          <cell r="AW553">
            <v>-16.947712034817449</v>
          </cell>
          <cell r="AX553">
            <v>-18.06164279470903</v>
          </cell>
          <cell r="AY553">
            <v>-16.130817347604822</v>
          </cell>
          <cell r="AZ553">
            <v>-16.130817347604822</v>
          </cell>
          <cell r="BG553">
            <v>0.75413989316202201</v>
          </cell>
          <cell r="BJ553">
            <v>5.5494088523168937E-3</v>
          </cell>
          <cell r="CF553">
            <v>0.75646308458735811</v>
          </cell>
          <cell r="CV553">
            <v>27.375</v>
          </cell>
          <cell r="DA553">
            <v>2.6683333333333334</v>
          </cell>
          <cell r="ER553">
            <v>391.31386666666663</v>
          </cell>
        </row>
        <row r="554">
          <cell r="A554">
            <v>501659</v>
          </cell>
          <cell r="C554" t="str">
            <v>Almonte, Abraham</v>
          </cell>
          <cell r="AF554">
            <v>0.2475414505469728</v>
          </cell>
          <cell r="AN554">
            <v>416.40317909080443</v>
          </cell>
          <cell r="AP554">
            <v>0.40939259801081007</v>
          </cell>
          <cell r="AV554" t="str">
            <v>CF</v>
          </cell>
          <cell r="AW554">
            <v>-11</v>
          </cell>
          <cell r="AX554">
            <v>-16</v>
          </cell>
          <cell r="AY554">
            <v>4.8746996088126311</v>
          </cell>
          <cell r="AZ554">
            <v>4.8746996088126311</v>
          </cell>
          <cell r="BG554">
            <v>0.62377081420590641</v>
          </cell>
          <cell r="BJ554">
            <v>1.1814486983262059E-2</v>
          </cell>
          <cell r="CF554">
            <v>0.48841894838616562</v>
          </cell>
          <cell r="CV554">
            <v>27.041666666666668</v>
          </cell>
          <cell r="DA554">
            <v>1.0716666666666668</v>
          </cell>
          <cell r="ER554">
            <v>480.25493333333338</v>
          </cell>
        </row>
        <row r="555">
          <cell r="A555">
            <v>501660</v>
          </cell>
          <cell r="C555" t="str">
            <v>Almonte, Zoilo</v>
          </cell>
          <cell r="AF555">
            <v>0.23744838199169496</v>
          </cell>
          <cell r="AN555">
            <v>160.56547555555559</v>
          </cell>
          <cell r="AP555">
            <v>0.18056562712306803</v>
          </cell>
          <cell r="AV555" t="str">
            <v>LF</v>
          </cell>
          <cell r="AW555">
            <v>-11</v>
          </cell>
          <cell r="AX555">
            <v>-16</v>
          </cell>
          <cell r="AY555">
            <v>-8.1191339314918469</v>
          </cell>
          <cell r="AZ555">
            <v>-8.1191339314918469</v>
          </cell>
          <cell r="BG555">
            <v>0.63979474730825192</v>
          </cell>
          <cell r="BJ555">
            <v>-1.3334188915702965E-2</v>
          </cell>
          <cell r="CF555">
            <v>0.10373727054289814</v>
          </cell>
          <cell r="CV555">
            <v>27.041666666666668</v>
          </cell>
          <cell r="DA555">
            <v>0.24833333333333332</v>
          </cell>
          <cell r="ER555">
            <v>401.41368888888894</v>
          </cell>
        </row>
        <row r="556">
          <cell r="A556">
            <v>501726</v>
          </cell>
          <cell r="C556" t="str">
            <v>Diaz, Juan</v>
          </cell>
          <cell r="AF556">
            <v>0.21534394852143737</v>
          </cell>
          <cell r="AN556">
            <v>166.31826962962964</v>
          </cell>
          <cell r="AP556">
            <v>0.27381377031825482</v>
          </cell>
          <cell r="AV556" t="str">
            <v>3B</v>
          </cell>
          <cell r="AW556">
            <v>-11.581629244090838</v>
          </cell>
          <cell r="AX556">
            <v>-2.9310679834951925</v>
          </cell>
          <cell r="AY556">
            <v>-10.996454269898887</v>
          </cell>
          <cell r="AZ556">
            <v>-2.9310679834951925</v>
          </cell>
          <cell r="BG556">
            <v>1.0268049789197955</v>
          </cell>
          <cell r="BJ556">
            <v>6.103940578393096E-3</v>
          </cell>
          <cell r="CF556">
            <v>0</v>
          </cell>
          <cell r="CV556">
            <v>27.541666666666668</v>
          </cell>
          <cell r="DA556">
            <v>2.8333333333333332E-2</v>
          </cell>
          <cell r="ER556">
            <v>415.7956740740741</v>
          </cell>
        </row>
        <row r="557">
          <cell r="A557">
            <v>501731</v>
          </cell>
          <cell r="C557" t="str">
            <v>Rosario, Rainel</v>
          </cell>
          <cell r="AF557">
            <v>0.19865560200768964</v>
          </cell>
          <cell r="AN557">
            <v>140.73600000000002</v>
          </cell>
          <cell r="AP557">
            <v>0.13922375410075971</v>
          </cell>
          <cell r="AV557" t="str">
            <v>LF</v>
          </cell>
          <cell r="AW557">
            <v>-11.207875193230473</v>
          </cell>
          <cell r="AX557">
            <v>-16.073383333333332</v>
          </cell>
          <cell r="AY557">
            <v>-16.321483914081906</v>
          </cell>
          <cell r="AZ557">
            <v>-11.207875193230473</v>
          </cell>
          <cell r="BG557">
            <v>0.87156723636148525</v>
          </cell>
          <cell r="BJ557">
            <v>3.668626255708352E-3</v>
          </cell>
          <cell r="CF557">
            <v>0</v>
          </cell>
          <cell r="CV557">
            <v>27.291666666666668</v>
          </cell>
          <cell r="DA557">
            <v>0</v>
          </cell>
          <cell r="ER557">
            <v>351.84000000000003</v>
          </cell>
        </row>
        <row r="558">
          <cell r="A558">
            <v>501800</v>
          </cell>
          <cell r="C558" t="str">
            <v>Craig, Allen</v>
          </cell>
          <cell r="AF558">
            <v>0.22981732457410614</v>
          </cell>
          <cell r="AN558">
            <v>173.42346666666671</v>
          </cell>
          <cell r="AP558">
            <v>0.41445111744650082</v>
          </cell>
          <cell r="AV558" t="str">
            <v>1B</v>
          </cell>
          <cell r="AW558">
            <v>-11.160353000111732</v>
          </cell>
          <cell r="AX558">
            <v>-14.008484999609024</v>
          </cell>
          <cell r="AY558">
            <v>-9.9682910415685431</v>
          </cell>
          <cell r="AZ558">
            <v>-9.9682910415685431</v>
          </cell>
          <cell r="BG558">
            <v>1.2639967276442876</v>
          </cell>
          <cell r="BJ558">
            <v>-9.6471233595892478E-3</v>
          </cell>
          <cell r="CF558">
            <v>0.52999322256416981</v>
          </cell>
          <cell r="CV558">
            <v>31.958333333333332</v>
          </cell>
          <cell r="DA558">
            <v>3.355</v>
          </cell>
          <cell r="ER558">
            <v>433.55866666666674</v>
          </cell>
        </row>
        <row r="559">
          <cell r="A559">
            <v>501814</v>
          </cell>
          <cell r="C559" t="str">
            <v>Bocock, Brian</v>
          </cell>
          <cell r="AF559">
            <v>0.1933303475004764</v>
          </cell>
          <cell r="AN559">
            <v>125.54624</v>
          </cell>
          <cell r="AP559">
            <v>0.13027511896562793</v>
          </cell>
          <cell r="AV559" t="str">
            <v>3B</v>
          </cell>
          <cell r="AW559">
            <v>-11.6037736319792</v>
          </cell>
          <cell r="AX559">
            <v>-5.2363086961459668</v>
          </cell>
          <cell r="AY559">
            <v>-10.499282203280028</v>
          </cell>
          <cell r="AZ559">
            <v>-5.2363086961459668</v>
          </cell>
          <cell r="BG559">
            <v>1.3406517831405602</v>
          </cell>
          <cell r="BJ559">
            <v>1.6545979594367679E-2</v>
          </cell>
          <cell r="CF559">
            <v>0</v>
          </cell>
          <cell r="CV559">
            <v>31.291666666666668</v>
          </cell>
          <cell r="DA559">
            <v>0</v>
          </cell>
          <cell r="ER559">
            <v>313.86559999999997</v>
          </cell>
        </row>
        <row r="560">
          <cell r="A560">
            <v>501851</v>
          </cell>
          <cell r="C560" t="str">
            <v>Myers, D'Arby</v>
          </cell>
          <cell r="AF560">
            <v>0.20518810632412038</v>
          </cell>
          <cell r="AN560">
            <v>126.68359111111113</v>
          </cell>
          <cell r="AP560">
            <v>0.17743669057798517</v>
          </cell>
          <cell r="AV560" t="str">
            <v>LF</v>
          </cell>
          <cell r="AW560">
            <v>-11.228341666666665</v>
          </cell>
          <cell r="AX560">
            <v>-16.047483333333332</v>
          </cell>
          <cell r="AY560">
            <v>-9.3665898587455061</v>
          </cell>
          <cell r="AZ560">
            <v>-9.3665898587455061</v>
          </cell>
          <cell r="BG560">
            <v>1.3063440250188418</v>
          </cell>
          <cell r="BJ560">
            <v>8.5737694187811037E-3</v>
          </cell>
          <cell r="CF560">
            <v>0</v>
          </cell>
          <cell r="CV560">
            <v>27.541666666666668</v>
          </cell>
          <cell r="DA560">
            <v>0</v>
          </cell>
          <cell r="ER560">
            <v>316.70897777777782</v>
          </cell>
        </row>
        <row r="561">
          <cell r="A561">
            <v>501857</v>
          </cell>
          <cell r="C561" t="str">
            <v>Hunt, Bridger</v>
          </cell>
          <cell r="AF561">
            <v>0.20152622933252201</v>
          </cell>
          <cell r="AN561">
            <v>81.684906666666677</v>
          </cell>
          <cell r="AP561">
            <v>5.7168037059625809E-2</v>
          </cell>
          <cell r="AV561" t="str">
            <v>3B</v>
          </cell>
          <cell r="AW561">
            <v>-11.112666098678604</v>
          </cell>
          <cell r="AX561">
            <v>-3.1640831858321148</v>
          </cell>
          <cell r="AY561">
            <v>-9.3048696095310088</v>
          </cell>
          <cell r="AZ561">
            <v>-3.1640831858321148</v>
          </cell>
          <cell r="BG561">
            <v>1.20800636059749</v>
          </cell>
          <cell r="BJ561">
            <v>-2.7105868970564904E-2</v>
          </cell>
          <cell r="CF561">
            <v>0</v>
          </cell>
          <cell r="CV561">
            <v>30.958333333333332</v>
          </cell>
          <cell r="DA561">
            <v>0</v>
          </cell>
          <cell r="ER561">
            <v>204.21226666666666</v>
          </cell>
        </row>
        <row r="562">
          <cell r="A562">
            <v>501888</v>
          </cell>
          <cell r="C562" t="str">
            <v>Kalish, Ryan</v>
          </cell>
          <cell r="AF562">
            <v>0.23587823392443877</v>
          </cell>
          <cell r="AN562">
            <v>128.73614222222224</v>
          </cell>
          <cell r="AP562">
            <v>0.18284416742408749</v>
          </cell>
          <cell r="AV562" t="str">
            <v>RF</v>
          </cell>
          <cell r="AW562">
            <v>-11</v>
          </cell>
          <cell r="AX562">
            <v>-16</v>
          </cell>
          <cell r="AY562">
            <v>-9.4292543146380474</v>
          </cell>
          <cell r="AZ562">
            <v>-9.4292543146380474</v>
          </cell>
          <cell r="BG562">
            <v>0.95570201246804865</v>
          </cell>
          <cell r="BJ562">
            <v>6.2568366331525981E-3</v>
          </cell>
          <cell r="CF562">
            <v>0.23968684428666953</v>
          </cell>
          <cell r="CV562">
            <v>28.291666666666668</v>
          </cell>
          <cell r="DA562">
            <v>0.70333333333333337</v>
          </cell>
          <cell r="ER562">
            <v>321.84035555555556</v>
          </cell>
        </row>
        <row r="563">
          <cell r="A563">
            <v>501896</v>
          </cell>
          <cell r="C563" t="str">
            <v>Freese, David</v>
          </cell>
          <cell r="AF563">
            <v>0.25871690814756615</v>
          </cell>
          <cell r="AN563">
            <v>378.9972811838997</v>
          </cell>
          <cell r="AP563">
            <v>0.57755630070936148</v>
          </cell>
          <cell r="AV563" t="str">
            <v>3B</v>
          </cell>
          <cell r="AW563">
            <v>-10.32216888780982</v>
          </cell>
          <cell r="AX563">
            <v>-3.7529827943582426</v>
          </cell>
          <cell r="AY563">
            <v>-10.32216888780982</v>
          </cell>
          <cell r="AZ563">
            <v>-3.7529827943582426</v>
          </cell>
          <cell r="BG563">
            <v>1.4114036378760293</v>
          </cell>
          <cell r="BJ563">
            <v>1.0154869039389355E-2</v>
          </cell>
          <cell r="CF563">
            <v>0.97568962127063974</v>
          </cell>
          <cell r="CV563">
            <v>33.208333333333336</v>
          </cell>
          <cell r="DA563">
            <v>5.1833333333333336</v>
          </cell>
          <cell r="ER563">
            <v>467.48977777777776</v>
          </cell>
        </row>
        <row r="564">
          <cell r="A564">
            <v>501954</v>
          </cell>
          <cell r="C564" t="str">
            <v>Martinez, Ozzie</v>
          </cell>
          <cell r="AF564">
            <v>0.20244936178170239</v>
          </cell>
          <cell r="AN564">
            <v>177.7517037037037</v>
          </cell>
          <cell r="AP564">
            <v>0.34307020251199316</v>
          </cell>
          <cell r="AV564" t="str">
            <v>SS</v>
          </cell>
          <cell r="AW564">
            <v>-11.09625</v>
          </cell>
          <cell r="AX564">
            <v>0.67292147028594074</v>
          </cell>
          <cell r="AY564">
            <v>-8.1013449293698816</v>
          </cell>
          <cell r="AZ564">
            <v>0.67292147028594074</v>
          </cell>
          <cell r="BG564">
            <v>0.82916441184411638</v>
          </cell>
          <cell r="BJ564">
            <v>-5.2482387338929097E-3</v>
          </cell>
          <cell r="CF564">
            <v>0</v>
          </cell>
          <cell r="CV564">
            <v>28.125</v>
          </cell>
          <cell r="DA564">
            <v>0</v>
          </cell>
          <cell r="ER564">
            <v>444.37925925925924</v>
          </cell>
        </row>
        <row r="565">
          <cell r="A565">
            <v>501961</v>
          </cell>
          <cell r="C565" t="str">
            <v>Robinson, Derrick</v>
          </cell>
          <cell r="AF565">
            <v>0.20379389201185213</v>
          </cell>
          <cell r="AN565">
            <v>113.9815466666667</v>
          </cell>
          <cell r="AP565">
            <v>0.14902671499184919</v>
          </cell>
          <cell r="AV565" t="str">
            <v>CF</v>
          </cell>
          <cell r="AW565">
            <v>-11</v>
          </cell>
          <cell r="AX565">
            <v>-16</v>
          </cell>
          <cell r="AY565">
            <v>-2.0787810488569134</v>
          </cell>
          <cell r="AZ565">
            <v>-2.0787810488569134</v>
          </cell>
          <cell r="BG565">
            <v>0.84503655075377371</v>
          </cell>
          <cell r="BJ565">
            <v>-8.3211927037358678E-4</v>
          </cell>
          <cell r="CF565">
            <v>0</v>
          </cell>
          <cell r="CV565">
            <v>28.791666666666668</v>
          </cell>
          <cell r="DA565">
            <v>0.36</v>
          </cell>
          <cell r="ER565">
            <v>284.95386666666673</v>
          </cell>
        </row>
        <row r="566">
          <cell r="A566">
            <v>501981</v>
          </cell>
          <cell r="C566" t="str">
            <v>Davis, Khris</v>
          </cell>
          <cell r="AF566">
            <v>0.2813668989181749</v>
          </cell>
          <cell r="AN566">
            <v>541.43170370370365</v>
          </cell>
          <cell r="AP566">
            <v>0.57041287306536748</v>
          </cell>
          <cell r="AV566" t="str">
            <v>LF</v>
          </cell>
          <cell r="AW566">
            <v>-11.066402548173107</v>
          </cell>
          <cell r="AX566">
            <v>-16</v>
          </cell>
          <cell r="AY566">
            <v>-9.1135868608824691</v>
          </cell>
          <cell r="AZ566">
            <v>-9.1135868608824691</v>
          </cell>
          <cell r="BG566">
            <v>1.0423208482768485</v>
          </cell>
          <cell r="BJ566">
            <v>-1.0307679960626297E-2</v>
          </cell>
          <cell r="CF566">
            <v>0.95832362091032008</v>
          </cell>
          <cell r="CV566">
            <v>28.541666666666668</v>
          </cell>
          <cell r="DA566">
            <v>2.6416666666666666</v>
          </cell>
          <cell r="ER566">
            <v>541.43170370370365</v>
          </cell>
        </row>
        <row r="567">
          <cell r="A567">
            <v>501983</v>
          </cell>
          <cell r="C567" t="str">
            <v>Snider, Travis</v>
          </cell>
          <cell r="AF567">
            <v>0.23572896808284535</v>
          </cell>
          <cell r="AN567">
            <v>168.28539259259261</v>
          </cell>
          <cell r="AP567">
            <v>0.40465579036374477</v>
          </cell>
          <cell r="AV567" t="str">
            <v>LF</v>
          </cell>
          <cell r="AW567">
            <v>-11</v>
          </cell>
          <cell r="AX567">
            <v>-16</v>
          </cell>
          <cell r="AY567">
            <v>-5.1369000625112822</v>
          </cell>
          <cell r="AZ567">
            <v>-5.1369000625112822</v>
          </cell>
          <cell r="BG567">
            <v>0.85402368857534816</v>
          </cell>
          <cell r="BJ567">
            <v>4.0474194396261393E-3</v>
          </cell>
          <cell r="CF567">
            <v>0.549908811858274</v>
          </cell>
          <cell r="CV567">
            <v>28.375</v>
          </cell>
          <cell r="DA567">
            <v>3.2850000000000001</v>
          </cell>
          <cell r="ER567">
            <v>420.71348148148149</v>
          </cell>
        </row>
        <row r="568">
          <cell r="A568">
            <v>501986</v>
          </cell>
          <cell r="C568" t="str">
            <v>Hunter, Cedric</v>
          </cell>
          <cell r="AF568">
            <v>0.24791225383768395</v>
          </cell>
          <cell r="AN568">
            <v>233.17464205973673</v>
          </cell>
          <cell r="AP568">
            <v>0.37061554051976187</v>
          </cell>
          <cell r="AV568" t="str">
            <v>LF</v>
          </cell>
          <cell r="AW568">
            <v>-11</v>
          </cell>
          <cell r="AX568">
            <v>-16</v>
          </cell>
          <cell r="AY568">
            <v>-8.0492104253423307</v>
          </cell>
          <cell r="AZ568">
            <v>-8.0492104253423307</v>
          </cell>
          <cell r="BG568">
            <v>0.92400716836779018</v>
          </cell>
          <cell r="BJ568">
            <v>-1.0998207661794077E-2</v>
          </cell>
          <cell r="CF568">
            <v>8.7447740168640955E-3</v>
          </cell>
          <cell r="CV568">
            <v>28.291666666666668</v>
          </cell>
          <cell r="DA568">
            <v>6.8333333333333329E-2</v>
          </cell>
          <cell r="ER568">
            <v>478.32651851851847</v>
          </cell>
        </row>
        <row r="569">
          <cell r="A569">
            <v>501994</v>
          </cell>
          <cell r="C569" t="str">
            <v>Benson, Joe</v>
          </cell>
          <cell r="AF569">
            <v>0.23579770839630707</v>
          </cell>
          <cell r="AN569">
            <v>158.27010370370374</v>
          </cell>
          <cell r="AP569">
            <v>0.25891949471382314</v>
          </cell>
          <cell r="AV569" t="str">
            <v>RF</v>
          </cell>
          <cell r="AW569">
            <v>-11.077916666666667</v>
          </cell>
          <cell r="AX569">
            <v>-16.080850000000002</v>
          </cell>
          <cell r="AY569">
            <v>-6.2890265693351797</v>
          </cell>
          <cell r="AZ569">
            <v>-6.2890265693351797</v>
          </cell>
          <cell r="BG569">
            <v>0.89129237668408245</v>
          </cell>
          <cell r="BJ569">
            <v>-2.1506623597186384E-3</v>
          </cell>
          <cell r="CF569">
            <v>0</v>
          </cell>
          <cell r="CV569">
            <v>28.291666666666668</v>
          </cell>
          <cell r="DA569">
            <v>0</v>
          </cell>
          <cell r="ER569">
            <v>395.67525925925929</v>
          </cell>
        </row>
        <row r="570">
          <cell r="A570">
            <v>502003</v>
          </cell>
          <cell r="C570" t="str">
            <v>Sizemore, Scott</v>
          </cell>
          <cell r="AF570">
            <v>0.22774696437362185</v>
          </cell>
          <cell r="AN570">
            <v>139.04794074074076</v>
          </cell>
          <cell r="AP570">
            <v>0.26952386951392765</v>
          </cell>
          <cell r="AV570" t="str">
            <v>2B</v>
          </cell>
          <cell r="AW570">
            <v>-11.000631714782831</v>
          </cell>
          <cell r="AX570">
            <v>-5.1312383112294411</v>
          </cell>
          <cell r="AY570">
            <v>-11.000631714782831</v>
          </cell>
          <cell r="AZ570">
            <v>-5.1312383112294411</v>
          </cell>
          <cell r="BG570">
            <v>1.2271834850440477</v>
          </cell>
          <cell r="BJ570">
            <v>9.6915164117348691E-3</v>
          </cell>
          <cell r="CF570">
            <v>1.3409319322873111E-2</v>
          </cell>
          <cell r="CV570">
            <v>31.458333333333332</v>
          </cell>
          <cell r="DA570">
            <v>1.0233333333333334</v>
          </cell>
          <cell r="ER570">
            <v>347.61985185185188</v>
          </cell>
        </row>
        <row r="571">
          <cell r="A571">
            <v>502017</v>
          </cell>
          <cell r="C571" t="str">
            <v>Lemon, Marcus</v>
          </cell>
          <cell r="AF571">
            <v>0.19353086307503525</v>
          </cell>
          <cell r="AN571">
            <v>146.03069629629633</v>
          </cell>
          <cell r="AP571">
            <v>0.2647967653372626</v>
          </cell>
          <cell r="AV571" t="str">
            <v>SS</v>
          </cell>
          <cell r="AW571">
            <v>-11.105416666666667</v>
          </cell>
          <cell r="AX571">
            <v>-9.3487182778882207</v>
          </cell>
          <cell r="AY571">
            <v>-11.521789946053207</v>
          </cell>
          <cell r="AZ571">
            <v>-9.3487182778882207</v>
          </cell>
          <cell r="BG571">
            <v>0.79943161144678532</v>
          </cell>
          <cell r="BJ571">
            <v>-1.0609762598924914E-3</v>
          </cell>
          <cell r="CF571">
            <v>0</v>
          </cell>
          <cell r="CV571">
            <v>28.041666666666668</v>
          </cell>
          <cell r="DA571">
            <v>0</v>
          </cell>
          <cell r="ER571">
            <v>365.07674074074077</v>
          </cell>
        </row>
        <row r="572">
          <cell r="A572">
            <v>502023</v>
          </cell>
          <cell r="C572" t="str">
            <v>Tartamella, Travis</v>
          </cell>
          <cell r="AF572">
            <v>0.16507045009172824</v>
          </cell>
          <cell r="AN572">
            <v>98.664960000000022</v>
          </cell>
          <cell r="AP572">
            <v>0.13391454562560856</v>
          </cell>
          <cell r="AV572" t="str">
            <v>C</v>
          </cell>
          <cell r="AW572">
            <v>-12.630914268852745</v>
          </cell>
          <cell r="AX572">
            <v>-16.15015</v>
          </cell>
          <cell r="AY572">
            <v>-11.568826789525794</v>
          </cell>
          <cell r="AZ572">
            <v>6.5476724604901424</v>
          </cell>
          <cell r="BG572">
            <v>1.1808956328638094</v>
          </cell>
          <cell r="BJ572">
            <v>4.294866491536967E-3</v>
          </cell>
          <cell r="CF572">
            <v>0</v>
          </cell>
          <cell r="CV572">
            <v>28.541666666666668</v>
          </cell>
          <cell r="DA572">
            <v>3.3333333333333335E-3</v>
          </cell>
          <cell r="ER572">
            <v>246.66240000000005</v>
          </cell>
        </row>
        <row r="573">
          <cell r="A573">
            <v>502029</v>
          </cell>
          <cell r="C573" t="str">
            <v>Marrero, Chris</v>
          </cell>
          <cell r="AF573">
            <v>0.25849273969289194</v>
          </cell>
          <cell r="AN573">
            <v>272.59920413886772</v>
          </cell>
          <cell r="AP573">
            <v>0.35116562163651732</v>
          </cell>
          <cell r="AV573" t="str">
            <v>1B</v>
          </cell>
          <cell r="AW573">
            <v>-13.358080582226286</v>
          </cell>
          <cell r="AX573">
            <v>-15.957826471187063</v>
          </cell>
          <cell r="AY573">
            <v>-14.180855063310997</v>
          </cell>
          <cell r="AZ573">
            <v>-13.358080582226286</v>
          </cell>
          <cell r="BG573">
            <v>1.1942121417569771</v>
          </cell>
          <cell r="BJ573">
            <v>-5.9336110816240193E-3</v>
          </cell>
          <cell r="CF573">
            <v>0</v>
          </cell>
          <cell r="CV573">
            <v>27.958333333333332</v>
          </cell>
          <cell r="DA573">
            <v>0.22166666666666668</v>
          </cell>
          <cell r="ER573">
            <v>522.32296296296295</v>
          </cell>
        </row>
        <row r="574">
          <cell r="A574">
            <v>502031</v>
          </cell>
          <cell r="C574" t="str">
            <v>Adams, Ryan</v>
          </cell>
          <cell r="AF574">
            <v>0.20434769974972661</v>
          </cell>
          <cell r="AN574">
            <v>77.569991111111108</v>
          </cell>
          <cell r="AP574">
            <v>4.6101734902109892E-2</v>
          </cell>
          <cell r="AV574" t="str">
            <v>2B</v>
          </cell>
          <cell r="AW574">
            <v>-11.049125119959607</v>
          </cell>
          <cell r="AX574">
            <v>-4.6933838397766969</v>
          </cell>
          <cell r="AY574">
            <v>-11.049318215501691</v>
          </cell>
          <cell r="AZ574">
            <v>-4.6933838397766969</v>
          </cell>
          <cell r="BG574">
            <v>0.97491353201763054</v>
          </cell>
          <cell r="BJ574">
            <v>3.6791567305559082E-2</v>
          </cell>
          <cell r="CF574">
            <v>0</v>
          </cell>
          <cell r="CV574">
            <v>29.208333333333332</v>
          </cell>
          <cell r="DA574">
            <v>0</v>
          </cell>
          <cell r="ER574">
            <v>193.92497777777777</v>
          </cell>
        </row>
        <row r="575">
          <cell r="A575">
            <v>502034</v>
          </cell>
          <cell r="C575" t="str">
            <v>Burriss, Emmanuel</v>
          </cell>
          <cell r="AF575">
            <v>0.22667579401819138</v>
          </cell>
          <cell r="AN575">
            <v>161.80223999999998</v>
          </cell>
          <cell r="AP575">
            <v>0.33894173839394409</v>
          </cell>
          <cell r="AV575" t="str">
            <v>SS</v>
          </cell>
          <cell r="AW575">
            <v>-10.982520330883613</v>
          </cell>
          <cell r="AX575">
            <v>-2.8323635141022279</v>
          </cell>
          <cell r="AY575">
            <v>-8.140220075037595</v>
          </cell>
          <cell r="AZ575">
            <v>-2.8323635141022279</v>
          </cell>
          <cell r="BG575">
            <v>1.4211756191941065</v>
          </cell>
          <cell r="BJ575">
            <v>-4.4778259005134264E-3</v>
          </cell>
          <cell r="CF575">
            <v>5.9579682801858366E-2</v>
          </cell>
          <cell r="CV575">
            <v>31.458333333333332</v>
          </cell>
          <cell r="DA575">
            <v>1.4033333333333333</v>
          </cell>
          <cell r="ER575">
            <v>404.50559999999996</v>
          </cell>
        </row>
        <row r="576">
          <cell r="A576">
            <v>502054</v>
          </cell>
          <cell r="C576" t="str">
            <v>Pham, Tommy</v>
          </cell>
          <cell r="AF576">
            <v>0.26705131862168985</v>
          </cell>
          <cell r="AN576">
            <v>380.92446691996236</v>
          </cell>
          <cell r="AP576">
            <v>0.36088891251336153</v>
          </cell>
          <cell r="AV576" t="str">
            <v>CF</v>
          </cell>
          <cell r="AW576">
            <v>-11</v>
          </cell>
          <cell r="AX576">
            <v>-16</v>
          </cell>
          <cell r="AY576">
            <v>-4.8311605999775633</v>
          </cell>
          <cell r="AZ576">
            <v>-4.8311605999775633</v>
          </cell>
          <cell r="BG576">
            <v>0.98179106296204344</v>
          </cell>
          <cell r="BJ576">
            <v>9.7244976895878368E-3</v>
          </cell>
          <cell r="CF576">
            <v>0.36682633058151115</v>
          </cell>
          <cell r="CV576">
            <v>28.291666666666668</v>
          </cell>
          <cell r="DA576">
            <v>0.52333333333333332</v>
          </cell>
          <cell r="ER576">
            <v>410.31585185185179</v>
          </cell>
        </row>
        <row r="577">
          <cell r="A577">
            <v>502082</v>
          </cell>
          <cell r="C577" t="str">
            <v>Chisenhall, Lonnie</v>
          </cell>
          <cell r="AF577">
            <v>0.25720714224587099</v>
          </cell>
          <cell r="AN577">
            <v>414.49592988003064</v>
          </cell>
          <cell r="AP577">
            <v>0.53998411432718463</v>
          </cell>
          <cell r="AV577" t="str">
            <v>RF</v>
          </cell>
          <cell r="AW577">
            <v>-11.085191008868989</v>
          </cell>
          <cell r="AX577">
            <v>-0.78465117786040151</v>
          </cell>
          <cell r="AY577">
            <v>-2.45825588132249</v>
          </cell>
          <cell r="AZ577">
            <v>-0.78465117786040151</v>
          </cell>
          <cell r="BG577">
            <v>1.2236790276902785</v>
          </cell>
          <cell r="BJ577">
            <v>1.2952712645247626E-2</v>
          </cell>
          <cell r="CF577">
            <v>0.85251125023646668</v>
          </cell>
          <cell r="CV577">
            <v>27.708333333333332</v>
          </cell>
          <cell r="DA577">
            <v>3.1466666666666665</v>
          </cell>
          <cell r="ER577">
            <v>475.25866666666661</v>
          </cell>
        </row>
        <row r="578">
          <cell r="A578">
            <v>502089</v>
          </cell>
          <cell r="C578" t="str">
            <v>Jeroloman, Brian</v>
          </cell>
          <cell r="AF578">
            <v>0.2035790246330611</v>
          </cell>
          <cell r="AN578">
            <v>97.859650370370389</v>
          </cell>
          <cell r="AP578">
            <v>0.18664032318506185</v>
          </cell>
          <cell r="AV578" t="str">
            <v>C</v>
          </cell>
          <cell r="AW578">
            <v>-12.800146279309963</v>
          </cell>
          <cell r="AX578">
            <v>-18.151450000000004</v>
          </cell>
          <cell r="AY578">
            <v>-14.531774205746615</v>
          </cell>
          <cell r="AZ578">
            <v>7.3453574295859223</v>
          </cell>
          <cell r="BG578">
            <v>1.0411526680667804</v>
          </cell>
          <cell r="BJ578">
            <v>-9.6072205507504033E-3</v>
          </cell>
          <cell r="CF578">
            <v>0</v>
          </cell>
          <cell r="CV578">
            <v>31.125</v>
          </cell>
          <cell r="DA578">
            <v>0</v>
          </cell>
          <cell r="ER578">
            <v>244.64912592592594</v>
          </cell>
        </row>
        <row r="579">
          <cell r="A579">
            <v>502100</v>
          </cell>
          <cell r="C579" t="str">
            <v>Presley, Alex</v>
          </cell>
          <cell r="AF579">
            <v>0.23681918700169169</v>
          </cell>
          <cell r="AN579">
            <v>171.35277037037039</v>
          </cell>
          <cell r="AP579">
            <v>0.38199098342452376</v>
          </cell>
          <cell r="AV579" t="str">
            <v>LF</v>
          </cell>
          <cell r="AW579">
            <v>-11</v>
          </cell>
          <cell r="AX579">
            <v>-16</v>
          </cell>
          <cell r="AY579">
            <v>-7.6500221306829879</v>
          </cell>
          <cell r="AZ579">
            <v>-7.6500221306829879</v>
          </cell>
          <cell r="BG579">
            <v>1.1497173344030607</v>
          </cell>
          <cell r="BJ579">
            <v>-1.0253683328502143E-2</v>
          </cell>
          <cell r="CF579">
            <v>0.40950930735659291</v>
          </cell>
          <cell r="CV579">
            <v>30.958333333333332</v>
          </cell>
          <cell r="DA579">
            <v>2.0566666666666666</v>
          </cell>
          <cell r="ER579">
            <v>428.38192592592594</v>
          </cell>
        </row>
        <row r="580">
          <cell r="A580">
            <v>502110</v>
          </cell>
          <cell r="C580" t="str">
            <v>Martinez, J.D.</v>
          </cell>
          <cell r="AF580">
            <v>0.30315519566479915</v>
          </cell>
          <cell r="AN580">
            <v>535.1378666666667</v>
          </cell>
          <cell r="AP580">
            <v>0.59828314381044134</v>
          </cell>
          <cell r="AV580" t="str">
            <v>RF</v>
          </cell>
          <cell r="AW580">
            <v>-11</v>
          </cell>
          <cell r="AX580">
            <v>-16</v>
          </cell>
          <cell r="AY580">
            <v>-11.233902361366546</v>
          </cell>
          <cell r="AZ580">
            <v>-11.233902361366546</v>
          </cell>
          <cell r="BG580">
            <v>1.6242110961233869</v>
          </cell>
          <cell r="BJ580">
            <v>1.6497225763298002E-2</v>
          </cell>
          <cell r="CF580">
            <v>0.92846340338928546</v>
          </cell>
          <cell r="CV580">
            <v>28.875</v>
          </cell>
          <cell r="DA580">
            <v>4.0750000000000002</v>
          </cell>
          <cell r="ER580">
            <v>535.1378666666667</v>
          </cell>
        </row>
        <row r="581">
          <cell r="A581">
            <v>502117</v>
          </cell>
          <cell r="C581" t="str">
            <v>Negron, Kristopher</v>
          </cell>
          <cell r="AF581">
            <v>0.22650857551205644</v>
          </cell>
          <cell r="AN581">
            <v>188.96032173004878</v>
          </cell>
          <cell r="AP581">
            <v>0.3616155728540898</v>
          </cell>
          <cell r="AV581" t="str">
            <v>SS</v>
          </cell>
          <cell r="AW581">
            <v>-10.773162495003556</v>
          </cell>
          <cell r="AX581">
            <v>2.7861122853816895</v>
          </cell>
          <cell r="AY581">
            <v>-7.850649633423008</v>
          </cell>
          <cell r="AZ581">
            <v>2.7861122853816895</v>
          </cell>
          <cell r="BG581">
            <v>0.84033150133495971</v>
          </cell>
          <cell r="BJ581">
            <v>-3.90825466058715E-3</v>
          </cell>
          <cell r="CF581">
            <v>0.19179723601377061</v>
          </cell>
          <cell r="CV581">
            <v>30.375</v>
          </cell>
          <cell r="DA581">
            <v>0.45</v>
          </cell>
          <cell r="ER581">
            <v>450.72088888888879</v>
          </cell>
        </row>
        <row r="582">
          <cell r="A582">
            <v>502125</v>
          </cell>
          <cell r="C582" t="str">
            <v>Colvin, Tyler</v>
          </cell>
          <cell r="AF582">
            <v>0.19967548703260923</v>
          </cell>
          <cell r="AN582">
            <v>133.42250666666664</v>
          </cell>
          <cell r="AP582">
            <v>0.2392056844511819</v>
          </cell>
          <cell r="AV582" t="str">
            <v>RF</v>
          </cell>
          <cell r="AW582">
            <v>-11.003634502179771</v>
          </cell>
          <cell r="AX582">
            <v>-11.007126052258801</v>
          </cell>
          <cell r="AY582">
            <v>-10.760833351471284</v>
          </cell>
          <cell r="AZ582">
            <v>-10.760833351471284</v>
          </cell>
          <cell r="BG582">
            <v>1.3749931592280653</v>
          </cell>
          <cell r="BJ582">
            <v>-1.754472202908641E-4</v>
          </cell>
          <cell r="CF582">
            <v>0.19237033849687263</v>
          </cell>
          <cell r="CV582">
            <v>30.791666666666668</v>
          </cell>
          <cell r="DA582">
            <v>2.1816666666666666</v>
          </cell>
          <cell r="ER582">
            <v>333.5562666666666</v>
          </cell>
        </row>
        <row r="583">
          <cell r="A583">
            <v>502126</v>
          </cell>
          <cell r="C583" t="str">
            <v>Brown, Domonic</v>
          </cell>
          <cell r="AF583">
            <v>0.23316161149065839</v>
          </cell>
          <cell r="AN583">
            <v>220.33457777777778</v>
          </cell>
          <cell r="AP583">
            <v>0.50157391730972811</v>
          </cell>
          <cell r="AV583" t="str">
            <v>RF</v>
          </cell>
          <cell r="AW583">
            <v>-11</v>
          </cell>
          <cell r="AX583">
            <v>-16</v>
          </cell>
          <cell r="AY583">
            <v>-9.4988774667432399</v>
          </cell>
          <cell r="AZ583">
            <v>-9.4988774667432399</v>
          </cell>
          <cell r="BG583">
            <v>1.1587752575880037</v>
          </cell>
          <cell r="BJ583">
            <v>-1.3073401770802403E-2</v>
          </cell>
          <cell r="CF583">
            <v>0.40144723638773083</v>
          </cell>
          <cell r="CV583">
            <v>28.791666666666668</v>
          </cell>
          <cell r="DA583">
            <v>2.9133333333333336</v>
          </cell>
          <cell r="ER583">
            <v>550.8364444444444</v>
          </cell>
        </row>
        <row r="584">
          <cell r="A584">
            <v>502140</v>
          </cell>
          <cell r="C584" t="str">
            <v>Barfield, Jeremy</v>
          </cell>
          <cell r="AF584">
            <v>0.22697231390311712</v>
          </cell>
          <cell r="AN584">
            <v>107.65109333333335</v>
          </cell>
          <cell r="AP584">
            <v>0.14864829409177882</v>
          </cell>
          <cell r="AV584" t="str">
            <v>RF</v>
          </cell>
          <cell r="AW584">
            <v>-13.012953562086009</v>
          </cell>
          <cell r="AX584">
            <v>-16.004316666666668</v>
          </cell>
          <cell r="AY584">
            <v>-11.273571472146056</v>
          </cell>
          <cell r="AZ584">
            <v>-11.273571472146056</v>
          </cell>
          <cell r="BG584">
            <v>1.0402923472050927</v>
          </cell>
          <cell r="BJ584">
            <v>-1.9570943957079062E-2</v>
          </cell>
          <cell r="CF584">
            <v>0</v>
          </cell>
          <cell r="CV584">
            <v>27.958333333333332</v>
          </cell>
          <cell r="DA584">
            <v>0</v>
          </cell>
          <cell r="ER584">
            <v>269.12773333333337</v>
          </cell>
        </row>
        <row r="585">
          <cell r="A585">
            <v>502143</v>
          </cell>
          <cell r="C585" t="str">
            <v>Valencia, Danny</v>
          </cell>
          <cell r="AF585">
            <v>0.27525960541069561</v>
          </cell>
          <cell r="AN585">
            <v>449.90531103408767</v>
          </cell>
          <cell r="AP585">
            <v>0.4765845288674263</v>
          </cell>
          <cell r="AV585" t="str">
            <v>3B</v>
          </cell>
          <cell r="AW585">
            <v>-9.8028047557178688</v>
          </cell>
          <cell r="AX585">
            <v>-9.6106935614355766</v>
          </cell>
          <cell r="AY585">
            <v>-8.1645369729129555</v>
          </cell>
          <cell r="AZ585">
            <v>-8.2090550738420802</v>
          </cell>
          <cell r="BG585">
            <v>1.5640901810736225</v>
          </cell>
          <cell r="BJ585">
            <v>1.052628344443284E-2</v>
          </cell>
          <cell r="CF585">
            <v>0.95441573931364954</v>
          </cell>
          <cell r="CV585">
            <v>31.791666666666668</v>
          </cell>
          <cell r="DA585">
            <v>3.8183333333333334</v>
          </cell>
          <cell r="ER585">
            <v>461.61422222222217</v>
          </cell>
        </row>
        <row r="586">
          <cell r="A586">
            <v>502151</v>
          </cell>
          <cell r="C586" t="str">
            <v>Huffman, Chad</v>
          </cell>
          <cell r="AF586">
            <v>0.27552306934862264</v>
          </cell>
          <cell r="AN586">
            <v>359.02306899240057</v>
          </cell>
          <cell r="AP586">
            <v>0.20753168041243431</v>
          </cell>
          <cell r="AV586" t="str">
            <v>1B</v>
          </cell>
          <cell r="AW586">
            <v>-13.293901185092325</v>
          </cell>
          <cell r="AX586">
            <v>-18.269750000000002</v>
          </cell>
          <cell r="AY586">
            <v>-14.353969516827103</v>
          </cell>
          <cell r="AZ586">
            <v>-13.293901185092325</v>
          </cell>
          <cell r="BG586">
            <v>1.4070049758342065</v>
          </cell>
          <cell r="BJ586">
            <v>6.6834714660097454E-3</v>
          </cell>
          <cell r="CF586">
            <v>0</v>
          </cell>
          <cell r="CV586">
            <v>31.208333333333332</v>
          </cell>
          <cell r="DA586">
            <v>0</v>
          </cell>
          <cell r="ER586">
            <v>433.12000000000006</v>
          </cell>
        </row>
        <row r="587">
          <cell r="A587">
            <v>502182</v>
          </cell>
          <cell r="C587" t="str">
            <v>Clevenger, Steve</v>
          </cell>
          <cell r="AF587">
            <v>0.23742924202797661</v>
          </cell>
          <cell r="AN587">
            <v>205.89646854585183</v>
          </cell>
          <cell r="AP587">
            <v>0.29777273366248075</v>
          </cell>
          <cell r="AV587" t="str">
            <v>C</v>
          </cell>
          <cell r="AW587">
            <v>-10.986722704342368</v>
          </cell>
          <cell r="AX587">
            <v>-9.7475026818570001</v>
          </cell>
          <cell r="AY587">
            <v>-10.986722704342368</v>
          </cell>
          <cell r="AZ587">
            <v>1.2348251212378276</v>
          </cell>
          <cell r="BG587">
            <v>0.94189552910624674</v>
          </cell>
          <cell r="BJ587">
            <v>1.1757245091161786E-2</v>
          </cell>
          <cell r="CF587">
            <v>0.38957557523090308</v>
          </cell>
          <cell r="CV587">
            <v>30.208333333333332</v>
          </cell>
          <cell r="DA587">
            <v>0.87</v>
          </cell>
          <cell r="ER587">
            <v>359.16613333333333</v>
          </cell>
        </row>
        <row r="588">
          <cell r="A588">
            <v>502200</v>
          </cell>
          <cell r="C588" t="str">
            <v>Mitchell, Jared</v>
          </cell>
          <cell r="AF588">
            <v>0.22334199783572342</v>
          </cell>
          <cell r="AN588">
            <v>159.9601777777778</v>
          </cell>
          <cell r="AP588">
            <v>0.28382312536808096</v>
          </cell>
          <cell r="AV588" t="str">
            <v>CF</v>
          </cell>
          <cell r="AW588">
            <v>-11.185308333333333</v>
          </cell>
          <cell r="AX588">
            <v>-16.030216666666668</v>
          </cell>
          <cell r="AY588">
            <v>-9.316304139276431</v>
          </cell>
          <cell r="AZ588">
            <v>-9.316304139276431</v>
          </cell>
          <cell r="BG588">
            <v>0.99342384120949567</v>
          </cell>
          <cell r="BJ588">
            <v>-4.8853426731533802E-3</v>
          </cell>
          <cell r="CF588">
            <v>0</v>
          </cell>
          <cell r="CV588">
            <v>27.708333333333332</v>
          </cell>
          <cell r="DA588">
            <v>0</v>
          </cell>
          <cell r="ER588">
            <v>399.90044444444447</v>
          </cell>
        </row>
        <row r="589">
          <cell r="A589">
            <v>502205</v>
          </cell>
          <cell r="C589" t="str">
            <v>Green, Grant</v>
          </cell>
          <cell r="AF589">
            <v>0.23389727889048398</v>
          </cell>
          <cell r="AN589">
            <v>186.42749629629631</v>
          </cell>
          <cell r="AP589">
            <v>0.38031281285110835</v>
          </cell>
          <cell r="AV589" t="str">
            <v>2B</v>
          </cell>
          <cell r="AW589">
            <v>-12.712965295350417</v>
          </cell>
          <cell r="AX589">
            <v>-7.3347575021670339</v>
          </cell>
          <cell r="AY589">
            <v>-13.558826954514441</v>
          </cell>
          <cell r="AZ589">
            <v>-7.3347575021670339</v>
          </cell>
          <cell r="BG589">
            <v>1.6454716977343815</v>
          </cell>
          <cell r="BJ589">
            <v>9.9717315900860323E-4</v>
          </cell>
          <cell r="CF589">
            <v>0.17261965791196249</v>
          </cell>
          <cell r="CV589">
            <v>28.791666666666668</v>
          </cell>
          <cell r="DA589">
            <v>0.58333333333333337</v>
          </cell>
          <cell r="ER589">
            <v>466.06874074074074</v>
          </cell>
        </row>
        <row r="590">
          <cell r="A590">
            <v>502210</v>
          </cell>
          <cell r="C590" t="str">
            <v>Reddick, Josh</v>
          </cell>
          <cell r="AF590">
            <v>0.28058722940589803</v>
          </cell>
          <cell r="AN590">
            <v>493.99644444444448</v>
          </cell>
          <cell r="AP590">
            <v>0.56337910690640969</v>
          </cell>
          <cell r="AV590" t="str">
            <v>RF</v>
          </cell>
          <cell r="AW590">
            <v>-11</v>
          </cell>
          <cell r="AX590">
            <v>-16</v>
          </cell>
          <cell r="AY590">
            <v>-0.24095747438195259</v>
          </cell>
          <cell r="AZ590">
            <v>-0.24095747438195259</v>
          </cell>
          <cell r="BG590">
            <v>1.0525634995557487</v>
          </cell>
          <cell r="BJ590">
            <v>-1.5463861063548544E-2</v>
          </cell>
          <cell r="CF590">
            <v>0.93895111060957792</v>
          </cell>
          <cell r="CV590">
            <v>29.375</v>
          </cell>
          <cell r="DA590">
            <v>4.6816666666666666</v>
          </cell>
          <cell r="ER590">
            <v>493.99644444444448</v>
          </cell>
        </row>
        <row r="591">
          <cell r="A591">
            <v>502213</v>
          </cell>
          <cell r="C591" t="str">
            <v>Ashley, Nevin</v>
          </cell>
          <cell r="AF591">
            <v>0.21101234144891154</v>
          </cell>
          <cell r="AN591">
            <v>128.94154666666665</v>
          </cell>
          <cell r="AP591">
            <v>0.27279782024004451</v>
          </cell>
          <cell r="AV591" t="str">
            <v>C</v>
          </cell>
          <cell r="AW591">
            <v>-11.807628770371242</v>
          </cell>
          <cell r="AX591">
            <v>-19.216150000000006</v>
          </cell>
          <cell r="AY591">
            <v>-14.678560594247845</v>
          </cell>
          <cell r="AZ591">
            <v>7.7384289327798017</v>
          </cell>
          <cell r="BG591">
            <v>1.3152349387781868</v>
          </cell>
          <cell r="BJ591">
            <v>8.0758485295200806E-3</v>
          </cell>
          <cell r="CF591">
            <v>2.1495321325826953E-2</v>
          </cell>
          <cell r="CV591">
            <v>31.875</v>
          </cell>
          <cell r="DA591">
            <v>3.5000000000000003E-2</v>
          </cell>
          <cell r="ER591">
            <v>322.35386666666665</v>
          </cell>
        </row>
        <row r="592">
          <cell r="A592">
            <v>502219</v>
          </cell>
          <cell r="C592" t="str">
            <v>Richardson, D' Vontrey</v>
          </cell>
          <cell r="AF592">
            <v>0.20899001656566923</v>
          </cell>
          <cell r="AN592">
            <v>121.82964148148149</v>
          </cell>
          <cell r="AP592">
            <v>0.11387168378180945</v>
          </cell>
          <cell r="AV592" t="str">
            <v>CF</v>
          </cell>
          <cell r="AW592">
            <v>-11.120758333333333</v>
          </cell>
          <cell r="AX592">
            <v>-16.004316666666668</v>
          </cell>
          <cell r="AY592">
            <v>1.3014200761347905</v>
          </cell>
          <cell r="AZ592">
            <v>1.3014200761347905</v>
          </cell>
          <cell r="BG592">
            <v>1.4210864844745719</v>
          </cell>
          <cell r="BJ592">
            <v>-4.1229359815713436E-3</v>
          </cell>
          <cell r="CF592">
            <v>0</v>
          </cell>
          <cell r="CV592">
            <v>27.958333333333332</v>
          </cell>
          <cell r="DA592">
            <v>0</v>
          </cell>
          <cell r="ER592">
            <v>304.57410370370371</v>
          </cell>
        </row>
        <row r="593">
          <cell r="A593">
            <v>502226</v>
          </cell>
          <cell r="C593" t="str">
            <v>Gentry, Craig</v>
          </cell>
          <cell r="AF593">
            <v>0.22997331539938845</v>
          </cell>
          <cell r="AN593">
            <v>180.28033109271675</v>
          </cell>
          <cell r="AP593">
            <v>0.3413124427795215</v>
          </cell>
          <cell r="AV593" t="str">
            <v>CF</v>
          </cell>
          <cell r="AW593">
            <v>-11</v>
          </cell>
          <cell r="AX593">
            <v>-16</v>
          </cell>
          <cell r="AY593">
            <v>2.0961172460937072</v>
          </cell>
          <cell r="AZ593">
            <v>2.0961172460937072</v>
          </cell>
          <cell r="BG593">
            <v>1.2194029248776315</v>
          </cell>
          <cell r="BJ593">
            <v>-2.5329416992609315E-2</v>
          </cell>
          <cell r="CF593">
            <v>0.38023719571417963</v>
          </cell>
          <cell r="CV593">
            <v>32.625</v>
          </cell>
          <cell r="DA593">
            <v>1.8566666666666667</v>
          </cell>
          <cell r="ER593">
            <v>389.94133333333338</v>
          </cell>
        </row>
        <row r="594">
          <cell r="A594">
            <v>502230</v>
          </cell>
          <cell r="C594" t="str">
            <v>Martin, Dustin</v>
          </cell>
          <cell r="AF594">
            <v>0.23373566614262248</v>
          </cell>
          <cell r="AN594">
            <v>113.21083259259258</v>
          </cell>
          <cell r="AP594">
            <v>0.11380220317429013</v>
          </cell>
          <cell r="AV594" t="str">
            <v>RF</v>
          </cell>
          <cell r="AW594">
            <v>-11.659783333333333</v>
          </cell>
          <cell r="AX594">
            <v>-19.768683333333346</v>
          </cell>
          <cell r="AY594">
            <v>-8.806839798292204</v>
          </cell>
          <cell r="AZ594">
            <v>-8.806839798292204</v>
          </cell>
          <cell r="BG594">
            <v>1.4180456437952311</v>
          </cell>
          <cell r="BJ594">
            <v>-2.4869550737265885E-3</v>
          </cell>
          <cell r="CF594">
            <v>0</v>
          </cell>
          <cell r="CV594">
            <v>32.208333333333336</v>
          </cell>
          <cell r="DA594">
            <v>0</v>
          </cell>
          <cell r="ER594">
            <v>283.02708148148145</v>
          </cell>
        </row>
        <row r="595">
          <cell r="A595">
            <v>502245</v>
          </cell>
          <cell r="C595" t="str">
            <v>Erickson, Griff</v>
          </cell>
          <cell r="AF595">
            <v>0.21777181627444414</v>
          </cell>
          <cell r="AN595">
            <v>99.278720000000007</v>
          </cell>
          <cell r="AP595">
            <v>0.15001250128739985</v>
          </cell>
          <cell r="AV595" t="str">
            <v>C</v>
          </cell>
          <cell r="AW595">
            <v>-11.862101025395242</v>
          </cell>
          <cell r="AX595">
            <v>-16.080850000000002</v>
          </cell>
          <cell r="AY595">
            <v>-12.713199457221888</v>
          </cell>
          <cell r="AZ595">
            <v>-0.80209311337017875</v>
          </cell>
          <cell r="BG595">
            <v>1.121427020315839</v>
          </cell>
          <cell r="BJ595">
            <v>-4.0396984679590903E-3</v>
          </cell>
          <cell r="CF595">
            <v>0</v>
          </cell>
          <cell r="CV595">
            <v>28.291666666666668</v>
          </cell>
          <cell r="DA595">
            <v>0</v>
          </cell>
          <cell r="ER595">
            <v>248.1968</v>
          </cell>
        </row>
        <row r="596">
          <cell r="A596">
            <v>502249</v>
          </cell>
          <cell r="C596" t="str">
            <v>Anderson, Lars</v>
          </cell>
          <cell r="AF596">
            <v>0.23319670026037059</v>
          </cell>
          <cell r="AN596">
            <v>174.2721066666667</v>
          </cell>
          <cell r="AP596">
            <v>0.32628228842096874</v>
          </cell>
          <cell r="AV596" t="str">
            <v>1B</v>
          </cell>
          <cell r="AW596">
            <v>-10.547354262766088</v>
          </cell>
          <cell r="AX596">
            <v>-16.219450000000002</v>
          </cell>
          <cell r="AY596">
            <v>-11.622886865721023</v>
          </cell>
          <cell r="AZ596">
            <v>-10.547354262766088</v>
          </cell>
          <cell r="BG596">
            <v>1.161301376149952</v>
          </cell>
          <cell r="BJ596">
            <v>2.4235408830968453E-3</v>
          </cell>
          <cell r="CF596">
            <v>0</v>
          </cell>
          <cell r="CV596">
            <v>28.791666666666668</v>
          </cell>
          <cell r="DA596">
            <v>9.3333333333333338E-2</v>
          </cell>
          <cell r="ER596">
            <v>435.68026666666674</v>
          </cell>
        </row>
        <row r="597">
          <cell r="A597">
            <v>502261</v>
          </cell>
          <cell r="C597" t="str">
            <v>Gillespie, Cole</v>
          </cell>
          <cell r="AF597">
            <v>0.24014235771237846</v>
          </cell>
          <cell r="AN597">
            <v>145.48672000000002</v>
          </cell>
          <cell r="AP597">
            <v>0.32139376780423512</v>
          </cell>
          <cell r="AV597" t="str">
            <v>RF</v>
          </cell>
          <cell r="AW597">
            <v>-11.031522816157528</v>
          </cell>
          <cell r="AX597">
            <v>-11.075365094019974</v>
          </cell>
          <cell r="AY597">
            <v>-9.5499029596033402</v>
          </cell>
          <cell r="AZ597">
            <v>-9.5499029596033402</v>
          </cell>
          <cell r="BG597">
            <v>1.556261417865672</v>
          </cell>
          <cell r="BJ597">
            <v>9.2179882627934258E-3</v>
          </cell>
          <cell r="CF597">
            <v>0.33247103075146633</v>
          </cell>
          <cell r="CV597">
            <v>32.041666666666664</v>
          </cell>
          <cell r="DA597">
            <v>0.80333333333333334</v>
          </cell>
          <cell r="ER597">
            <v>363.71680000000003</v>
          </cell>
        </row>
        <row r="598">
          <cell r="A598">
            <v>502262</v>
          </cell>
          <cell r="C598" t="str">
            <v>Canham, Mitch</v>
          </cell>
          <cell r="AF598">
            <v>0.2069139515974287</v>
          </cell>
          <cell r="AN598">
            <v>78.616225185185186</v>
          </cell>
          <cell r="AP598">
            <v>6.4477734062985403E-2</v>
          </cell>
          <cell r="AV598" t="str">
            <v>C</v>
          </cell>
          <cell r="AW598">
            <v>-11.257066154449298</v>
          </cell>
          <cell r="AX598">
            <v>-19.097850000000008</v>
          </cell>
          <cell r="AY598">
            <v>-10.902333271197802</v>
          </cell>
          <cell r="AZ598">
            <v>2.5273533824278944</v>
          </cell>
          <cell r="BG598">
            <v>1.3224895901491638</v>
          </cell>
          <cell r="BJ598">
            <v>-1.7204520391414933E-2</v>
          </cell>
          <cell r="CF598">
            <v>0</v>
          </cell>
          <cell r="CV598">
            <v>31.791666666666668</v>
          </cell>
          <cell r="DA598">
            <v>0</v>
          </cell>
          <cell r="ER598">
            <v>196.54056296296295</v>
          </cell>
        </row>
        <row r="599">
          <cell r="A599">
            <v>502265</v>
          </cell>
          <cell r="C599" t="str">
            <v>Gillies, Tyson</v>
          </cell>
          <cell r="AF599">
            <v>0.18842478878803942</v>
          </cell>
          <cell r="AN599">
            <v>110.06189037037039</v>
          </cell>
          <cell r="AP599">
            <v>0.14560391274354423</v>
          </cell>
          <cell r="AV599" t="str">
            <v>LF</v>
          </cell>
          <cell r="AW599">
            <v>-11.185308333333333</v>
          </cell>
          <cell r="AX599">
            <v>-16.030216666666668</v>
          </cell>
          <cell r="AY599">
            <v>-2.7528990095663106</v>
          </cell>
          <cell r="AZ599">
            <v>-2.7528990095663106</v>
          </cell>
          <cell r="BG599">
            <v>1.0479468345296767</v>
          </cell>
          <cell r="BJ599">
            <v>5.6235834798580948E-3</v>
          </cell>
          <cell r="CF599">
            <v>0</v>
          </cell>
          <cell r="CV599">
            <v>27.708333333333332</v>
          </cell>
          <cell r="DA599">
            <v>0</v>
          </cell>
          <cell r="ER599">
            <v>275.15472592592596</v>
          </cell>
        </row>
        <row r="600">
          <cell r="A600">
            <v>502273</v>
          </cell>
          <cell r="C600" t="str">
            <v>Freeman, Mike</v>
          </cell>
          <cell r="AF600">
            <v>0.22467214727853044</v>
          </cell>
          <cell r="AN600">
            <v>256.572008844035</v>
          </cell>
          <cell r="AP600">
            <v>0.38693579430584524</v>
          </cell>
          <cell r="AV600" t="str">
            <v>2B</v>
          </cell>
          <cell r="AW600">
            <v>-11.000000000000002</v>
          </cell>
          <cell r="AX600">
            <v>5.7133450106794514</v>
          </cell>
          <cell r="AY600">
            <v>-12.172553459905371</v>
          </cell>
          <cell r="AZ600">
            <v>5.7133450106794514</v>
          </cell>
          <cell r="BG600">
            <v>1.3919510128251629</v>
          </cell>
          <cell r="BJ600">
            <v>5.8521478437408821E-3</v>
          </cell>
          <cell r="CF600">
            <v>0</v>
          </cell>
          <cell r="CV600">
            <v>28.875</v>
          </cell>
          <cell r="DA600">
            <v>2.8333333333333332E-2</v>
          </cell>
          <cell r="ER600">
            <v>541.9549629629629</v>
          </cell>
        </row>
        <row r="601">
          <cell r="A601">
            <v>502285</v>
          </cell>
          <cell r="C601" t="str">
            <v>Ladendorf, Tyler</v>
          </cell>
          <cell r="AF601">
            <v>0.21369815101029904</v>
          </cell>
          <cell r="AN601">
            <v>126.29162666666667</v>
          </cell>
          <cell r="AP601">
            <v>0.22708442845095753</v>
          </cell>
          <cell r="AV601" t="str">
            <v>2B</v>
          </cell>
          <cell r="AW601">
            <v>-11</v>
          </cell>
          <cell r="AX601">
            <v>4.3749544495033206</v>
          </cell>
          <cell r="AY601">
            <v>-8.8024071684407552</v>
          </cell>
          <cell r="AZ601">
            <v>4.3749544495033206</v>
          </cell>
          <cell r="BG601">
            <v>0.67274690122079861</v>
          </cell>
          <cell r="BJ601">
            <v>-1.9692502309230812E-2</v>
          </cell>
          <cell r="CF601">
            <v>0.13411421037049065</v>
          </cell>
          <cell r="CV601">
            <v>28.291666666666668</v>
          </cell>
          <cell r="DA601">
            <v>0.11166666666666666</v>
          </cell>
          <cell r="ER601">
            <v>315.72906666666665</v>
          </cell>
        </row>
        <row r="602">
          <cell r="A602">
            <v>502292</v>
          </cell>
          <cell r="C602" t="str">
            <v>Wong, Joey</v>
          </cell>
          <cell r="AF602">
            <v>0.19581080371660439</v>
          </cell>
          <cell r="AN602">
            <v>148.79265185185187</v>
          </cell>
          <cell r="AP602">
            <v>0.27235502086236019</v>
          </cell>
          <cell r="AV602" t="str">
            <v>SS</v>
          </cell>
          <cell r="AW602">
            <v>-11.038407935236897</v>
          </cell>
          <cell r="AX602">
            <v>1.098504985549422</v>
          </cell>
          <cell r="AY602">
            <v>-9.6969647785520472</v>
          </cell>
          <cell r="AZ602">
            <v>1.098504985549422</v>
          </cell>
          <cell r="BG602">
            <v>1.0485612974907301</v>
          </cell>
          <cell r="BJ602">
            <v>-5.8872625708405544E-3</v>
          </cell>
          <cell r="CF602">
            <v>0</v>
          </cell>
          <cell r="CV602">
            <v>28.208333333333332</v>
          </cell>
          <cell r="DA602">
            <v>0</v>
          </cell>
          <cell r="ER602">
            <v>371.98162962962965</v>
          </cell>
        </row>
        <row r="603">
          <cell r="A603">
            <v>502317</v>
          </cell>
          <cell r="C603" t="str">
            <v>Heisey, Chris</v>
          </cell>
          <cell r="AF603">
            <v>0.25338149109699604</v>
          </cell>
          <cell r="AN603">
            <v>263.76965464885717</v>
          </cell>
          <cell r="AP603">
            <v>0.34688291401357768</v>
          </cell>
          <cell r="AV603" t="str">
            <v>LF</v>
          </cell>
          <cell r="AW603">
            <v>-11</v>
          </cell>
          <cell r="AX603">
            <v>-16</v>
          </cell>
          <cell r="AY603">
            <v>-2.98271523254851</v>
          </cell>
          <cell r="AZ603">
            <v>-2.98271523254851</v>
          </cell>
          <cell r="BG603">
            <v>1.0993146367431224</v>
          </cell>
          <cell r="BJ603">
            <v>-1.7466854940873733E-2</v>
          </cell>
          <cell r="CF603">
            <v>0.62854567165429631</v>
          </cell>
          <cell r="CV603">
            <v>31.541666666666668</v>
          </cell>
          <cell r="DA603">
            <v>2.7433333333333332</v>
          </cell>
          <cell r="ER603">
            <v>357.73413333333332</v>
          </cell>
        </row>
        <row r="604">
          <cell r="A604">
            <v>502335</v>
          </cell>
          <cell r="C604" t="str">
            <v>Henson, Tyler</v>
          </cell>
          <cell r="AF604">
            <v>0.22824729388221765</v>
          </cell>
          <cell r="AN604">
            <v>172.00832000000003</v>
          </cell>
          <cell r="AP604">
            <v>0.27925748578749632</v>
          </cell>
          <cell r="AV604" t="str">
            <v>2B</v>
          </cell>
          <cell r="AW604">
            <v>-11.047032039737516</v>
          </cell>
          <cell r="AX604">
            <v>-4.8688106230066968</v>
          </cell>
          <cell r="AY604">
            <v>-3.180683818488248</v>
          </cell>
          <cell r="AZ604">
            <v>-3.180683818488248</v>
          </cell>
          <cell r="BG604">
            <v>0.99676141838193599</v>
          </cell>
          <cell r="BJ604">
            <v>3.1387777550280294E-3</v>
          </cell>
          <cell r="CF604">
            <v>0</v>
          </cell>
          <cell r="CV604">
            <v>28.541666666666668</v>
          </cell>
          <cell r="DA604">
            <v>0</v>
          </cell>
          <cell r="ER604">
            <v>430.02080000000001</v>
          </cell>
        </row>
        <row r="605">
          <cell r="A605">
            <v>502374</v>
          </cell>
          <cell r="C605" t="str">
            <v>McKenry, Michael</v>
          </cell>
          <cell r="AF605">
            <v>0.26094437438959428</v>
          </cell>
          <cell r="AN605">
            <v>242.25301940424308</v>
          </cell>
          <cell r="AP605">
            <v>0.28083195979069403</v>
          </cell>
          <cell r="AV605" t="str">
            <v>C</v>
          </cell>
          <cell r="AW605">
            <v>-11.322191666666665</v>
          </cell>
          <cell r="AX605">
            <v>-18.388050000000007</v>
          </cell>
          <cell r="AY605">
            <v>-12.598126679794953</v>
          </cell>
          <cell r="AZ605">
            <v>-3.4031068151178729</v>
          </cell>
          <cell r="BG605">
            <v>1.1624179132095551</v>
          </cell>
          <cell r="BJ605">
            <v>1.5365426261695779E-2</v>
          </cell>
          <cell r="CF605">
            <v>0.46087223798193744</v>
          </cell>
          <cell r="CV605">
            <v>31.291666666666668</v>
          </cell>
          <cell r="DA605">
            <v>1.5883333333333334</v>
          </cell>
          <cell r="ER605">
            <v>281.27674074074071</v>
          </cell>
        </row>
        <row r="606">
          <cell r="A606">
            <v>502409</v>
          </cell>
          <cell r="C606" t="str">
            <v>Diaz, Jonathan</v>
          </cell>
          <cell r="AF606">
            <v>0.20942725655474193</v>
          </cell>
          <cell r="AN606">
            <v>176.7358814814815</v>
          </cell>
          <cell r="AP606">
            <v>0.3428042667116209</v>
          </cell>
          <cell r="AV606" t="str">
            <v>SS</v>
          </cell>
          <cell r="AW606">
            <v>-11</v>
          </cell>
          <cell r="AX606">
            <v>2.7095077099315343</v>
          </cell>
          <cell r="AY606">
            <v>-6.6031582531522695</v>
          </cell>
          <cell r="AZ606">
            <v>2.7095077099315343</v>
          </cell>
          <cell r="BG606">
            <v>0.96758090705148814</v>
          </cell>
          <cell r="BJ606">
            <v>-5.8277268238571414E-3</v>
          </cell>
          <cell r="CF606">
            <v>3.6198545545438332E-2</v>
          </cell>
          <cell r="CV606">
            <v>31.208333333333332</v>
          </cell>
          <cell r="DA606">
            <v>0.10833333333333334</v>
          </cell>
          <cell r="ER606">
            <v>441.83970370370372</v>
          </cell>
        </row>
        <row r="607">
          <cell r="A607">
            <v>502439</v>
          </cell>
          <cell r="C607" t="str">
            <v>Kang, KD</v>
          </cell>
          <cell r="AF607">
            <v>0.22339811424326911</v>
          </cell>
          <cell r="AN607">
            <v>166.54261333333335</v>
          </cell>
          <cell r="AP607">
            <v>0.27058488972899142</v>
          </cell>
          <cell r="AV607" t="str">
            <v>LF</v>
          </cell>
          <cell r="AW607">
            <v>-11.243321577787565</v>
          </cell>
          <cell r="AX607">
            <v>-16.103950000000001</v>
          </cell>
          <cell r="AY607">
            <v>-15.055870674807313</v>
          </cell>
          <cell r="AZ607">
            <v>-11.243321577787565</v>
          </cell>
          <cell r="BG607">
            <v>1.0521788535842636</v>
          </cell>
          <cell r="BJ607">
            <v>8.0208521051157288E-3</v>
          </cell>
          <cell r="CF607">
            <v>0</v>
          </cell>
          <cell r="CV607">
            <v>28.375</v>
          </cell>
          <cell r="DA607">
            <v>0</v>
          </cell>
          <cell r="ER607">
            <v>416.35653333333335</v>
          </cell>
        </row>
        <row r="608">
          <cell r="A608">
            <v>502481</v>
          </cell>
          <cell r="C608" t="str">
            <v>Dyson, Jarrod</v>
          </cell>
          <cell r="AF608">
            <v>0.26019506887152627</v>
          </cell>
          <cell r="AN608">
            <v>329.68059259259257</v>
          </cell>
          <cell r="AP608">
            <v>0.37295207872045283</v>
          </cell>
          <cell r="AV608" t="str">
            <v>CF</v>
          </cell>
          <cell r="AW608">
            <v>-11</v>
          </cell>
          <cell r="AX608">
            <v>-16</v>
          </cell>
          <cell r="AY608">
            <v>14.058834228558155</v>
          </cell>
          <cell r="AZ608">
            <v>14.058834228558155</v>
          </cell>
          <cell r="BG608">
            <v>1.3800493040095461</v>
          </cell>
          <cell r="BJ608">
            <v>1.0244391541469789E-2</v>
          </cell>
          <cell r="CF608">
            <v>0.93961912722682661</v>
          </cell>
          <cell r="CV608">
            <v>31.875</v>
          </cell>
          <cell r="DA608">
            <v>2.3666666666666667</v>
          </cell>
          <cell r="ER608">
            <v>329.68059259259257</v>
          </cell>
        </row>
        <row r="609">
          <cell r="A609">
            <v>502517</v>
          </cell>
          <cell r="C609" t="str">
            <v>Murphy, Daniel</v>
          </cell>
          <cell r="AF609">
            <v>0.28126482812919745</v>
          </cell>
          <cell r="AN609">
            <v>545.07229629629626</v>
          </cell>
          <cell r="AP609">
            <v>0.63783359237769799</v>
          </cell>
          <cell r="AV609" t="str">
            <v>2B</v>
          </cell>
          <cell r="AW609">
            <v>-9.8867131978978229</v>
          </cell>
          <cell r="AX609">
            <v>-5.9355363134643273</v>
          </cell>
          <cell r="AY609">
            <v>-9.8867131978978229</v>
          </cell>
          <cell r="AZ609">
            <v>-5.9355363134643273</v>
          </cell>
          <cell r="BG609">
            <v>1.831674768355708</v>
          </cell>
          <cell r="BJ609">
            <v>1.8946587531604234E-2</v>
          </cell>
          <cell r="CF609">
            <v>0.98630764135854776</v>
          </cell>
          <cell r="CV609">
            <v>31.208333333333332</v>
          </cell>
          <cell r="DA609">
            <v>6.7850000000000001</v>
          </cell>
          <cell r="ER609">
            <v>545.07229629629626</v>
          </cell>
        </row>
        <row r="610">
          <cell r="A610">
            <v>502523</v>
          </cell>
          <cell r="C610" t="str">
            <v>O'Malley, Shawn</v>
          </cell>
          <cell r="AF610">
            <v>0.2441839686325217</v>
          </cell>
          <cell r="AN610">
            <v>252.37759302535088</v>
          </cell>
          <cell r="AP610">
            <v>0.35314344401663822</v>
          </cell>
          <cell r="AV610" t="str">
            <v>SS</v>
          </cell>
          <cell r="AW610">
            <v>-11</v>
          </cell>
          <cell r="AX610">
            <v>-0.83240477135624158</v>
          </cell>
          <cell r="AY610">
            <v>-5.4382017723912845</v>
          </cell>
          <cell r="AZ610">
            <v>-0.83240477135624158</v>
          </cell>
          <cell r="BG610">
            <v>1.0022778471288105</v>
          </cell>
          <cell r="BJ610">
            <v>1.7586452381727131E-2</v>
          </cell>
          <cell r="CF610">
            <v>0.29036168864530532</v>
          </cell>
          <cell r="CV610">
            <v>28.541666666666668</v>
          </cell>
          <cell r="DA610">
            <v>0.39</v>
          </cell>
          <cell r="ER610">
            <v>397.66906666666671</v>
          </cell>
        </row>
        <row r="611">
          <cell r="A611">
            <v>502544</v>
          </cell>
          <cell r="C611" t="str">
            <v>Buss, Nick</v>
          </cell>
          <cell r="AF611">
            <v>0.22967093427034749</v>
          </cell>
          <cell r="AN611">
            <v>187.44642370370372</v>
          </cell>
          <cell r="AP611">
            <v>0.3716419346393951</v>
          </cell>
          <cell r="AV611" t="str">
            <v>RF</v>
          </cell>
          <cell r="AW611">
            <v>-11</v>
          </cell>
          <cell r="AX611">
            <v>-16</v>
          </cell>
          <cell r="AY611">
            <v>-6.4687154283887365</v>
          </cell>
          <cell r="AZ611">
            <v>-6.4687154283887365</v>
          </cell>
          <cell r="BG611">
            <v>1.5413378542602363</v>
          </cell>
          <cell r="BJ611">
            <v>2.1554588006258814E-3</v>
          </cell>
          <cell r="CF611">
            <v>1.4080434921023288E-2</v>
          </cell>
          <cell r="CV611">
            <v>29.541666666666668</v>
          </cell>
          <cell r="DA611">
            <v>0.05</v>
          </cell>
          <cell r="ER611">
            <v>468.61605925925926</v>
          </cell>
        </row>
        <row r="612">
          <cell r="A612">
            <v>502570</v>
          </cell>
          <cell r="C612" t="str">
            <v>Gale, Rocky</v>
          </cell>
          <cell r="AF612">
            <v>0.20091793255357454</v>
          </cell>
          <cell r="AN612">
            <v>168.0673185185185</v>
          </cell>
          <cell r="AP612">
            <v>0.30145424250693154</v>
          </cell>
          <cell r="AV612" t="str">
            <v>C</v>
          </cell>
          <cell r="AW612">
            <v>-12.52430036414896</v>
          </cell>
          <cell r="AX612">
            <v>-16.103950000000001</v>
          </cell>
          <cell r="AY612">
            <v>-12.608683818865273</v>
          </cell>
          <cell r="AZ612">
            <v>12.636179333966741</v>
          </cell>
          <cell r="BG612">
            <v>1.4937731302061152</v>
          </cell>
          <cell r="BJ612">
            <v>7.7885873057017682E-3</v>
          </cell>
          <cell r="CF612">
            <v>0</v>
          </cell>
          <cell r="CV612">
            <v>28.375</v>
          </cell>
          <cell r="DA612">
            <v>1.6666666666666666E-2</v>
          </cell>
          <cell r="ER612">
            <v>420.16829629629626</v>
          </cell>
        </row>
        <row r="613">
          <cell r="A613">
            <v>502582</v>
          </cell>
          <cell r="C613" t="str">
            <v>Schafer, Logan</v>
          </cell>
          <cell r="AF613">
            <v>0.21490017623711702</v>
          </cell>
          <cell r="AN613">
            <v>153.52469333333335</v>
          </cell>
          <cell r="AP613">
            <v>0.35736220246015676</v>
          </cell>
          <cell r="AV613" t="str">
            <v>CF</v>
          </cell>
          <cell r="AW613">
            <v>-11</v>
          </cell>
          <cell r="AX613">
            <v>-16</v>
          </cell>
          <cell r="AY613">
            <v>-1.9528407308533655</v>
          </cell>
          <cell r="AZ613">
            <v>-1.9528407308533655</v>
          </cell>
          <cell r="BG613">
            <v>1.4259418346323822</v>
          </cell>
          <cell r="BJ613">
            <v>5.481771427667423E-3</v>
          </cell>
          <cell r="CF613">
            <v>0.28811944304436199</v>
          </cell>
          <cell r="CV613">
            <v>29.791666666666668</v>
          </cell>
          <cell r="DA613">
            <v>1.0766666666666667</v>
          </cell>
          <cell r="ER613">
            <v>383.81173333333334</v>
          </cell>
        </row>
        <row r="614">
          <cell r="A614">
            <v>502619</v>
          </cell>
          <cell r="C614" t="str">
            <v>Cartwright, Albert</v>
          </cell>
          <cell r="AF614">
            <v>0.19340791821053099</v>
          </cell>
          <cell r="AN614">
            <v>167.39868444444448</v>
          </cell>
          <cell r="AP614">
            <v>0.17354314702062779</v>
          </cell>
          <cell r="AV614" t="str">
            <v>2B</v>
          </cell>
          <cell r="AW614">
            <v>-11.032083333333333</v>
          </cell>
          <cell r="AX614">
            <v>1.4739820145071185</v>
          </cell>
          <cell r="AY614">
            <v>-1.4483253826228171</v>
          </cell>
          <cell r="AZ614">
            <v>1.4739820145071185</v>
          </cell>
          <cell r="BG614">
            <v>0.7547824004712349</v>
          </cell>
          <cell r="BJ614">
            <v>-7.8629244266810189E-4</v>
          </cell>
          <cell r="CF614">
            <v>0</v>
          </cell>
          <cell r="CV614">
            <v>28.708333333333332</v>
          </cell>
          <cell r="DA614">
            <v>0</v>
          </cell>
          <cell r="ER614">
            <v>418.49671111111115</v>
          </cell>
        </row>
        <row r="615">
          <cell r="A615">
            <v>502620</v>
          </cell>
          <cell r="C615" t="str">
            <v>Thomas, Mark</v>
          </cell>
          <cell r="AF615">
            <v>0.20134522472140215</v>
          </cell>
          <cell r="AN615">
            <v>101.32330666666667</v>
          </cell>
          <cell r="AP615">
            <v>0.19062739668117656</v>
          </cell>
          <cell r="AV615" t="str">
            <v>C</v>
          </cell>
          <cell r="AW615">
            <v>-11.09625</v>
          </cell>
          <cell r="AX615">
            <v>-16.034649999999999</v>
          </cell>
          <cell r="AY615">
            <v>-9.6007126567924264</v>
          </cell>
          <cell r="AZ615">
            <v>11.020921379635048</v>
          </cell>
          <cell r="BG615">
            <v>0.54457001965647001</v>
          </cell>
          <cell r="BJ615">
            <v>-2.3661060724076068E-2</v>
          </cell>
          <cell r="CF615">
            <v>0</v>
          </cell>
          <cell r="CV615">
            <v>28.125</v>
          </cell>
          <cell r="DA615">
            <v>0</v>
          </cell>
          <cell r="ER615">
            <v>253.30826666666667</v>
          </cell>
        </row>
        <row r="616">
          <cell r="A616">
            <v>502671</v>
          </cell>
          <cell r="C616" t="str">
            <v>Goldschmidt, Paul</v>
          </cell>
          <cell r="AF616">
            <v>0.31713669106028369</v>
          </cell>
          <cell r="AN616">
            <v>625.97096296296297</v>
          </cell>
          <cell r="AP616">
            <v>0.65297089351187543</v>
          </cell>
          <cell r="AV616" t="str">
            <v>1B</v>
          </cell>
          <cell r="AW616">
            <v>-6.4020938293393232</v>
          </cell>
          <cell r="AX616">
            <v>-6.4020938293393232</v>
          </cell>
          <cell r="AY616">
            <v>-6.4020938293393232</v>
          </cell>
          <cell r="AZ616">
            <v>-6.4020938293393232</v>
          </cell>
          <cell r="BG616">
            <v>1.5513731798338384</v>
          </cell>
          <cell r="BJ616">
            <v>1.1122119719839185E-2</v>
          </cell>
          <cell r="CF616">
            <v>1.0000000000000002</v>
          </cell>
          <cell r="CV616">
            <v>28.791666666666668</v>
          </cell>
          <cell r="DA616">
            <v>5.2649999999999997</v>
          </cell>
          <cell r="ER616">
            <v>625.97096296296297</v>
          </cell>
        </row>
        <row r="617">
          <cell r="A617">
            <v>502676</v>
          </cell>
          <cell r="C617" t="str">
            <v>Figueroa, Cole</v>
          </cell>
          <cell r="AF617">
            <v>0.23788625046063913</v>
          </cell>
          <cell r="AN617">
            <v>182.5101167588499</v>
          </cell>
          <cell r="AP617">
            <v>0.34005429566433837</v>
          </cell>
          <cell r="AV617" t="str">
            <v>3B</v>
          </cell>
          <cell r="AW617">
            <v>-11</v>
          </cell>
          <cell r="AX617">
            <v>-4.1300337222108956</v>
          </cell>
          <cell r="AY617">
            <v>-12.292869234141241</v>
          </cell>
          <cell r="AZ617">
            <v>-4.1300337222108956</v>
          </cell>
          <cell r="BG617">
            <v>1.2905097613912626</v>
          </cell>
          <cell r="BJ617">
            <v>-8.5033318138681025E-3</v>
          </cell>
          <cell r="CF617">
            <v>7.6862212645837744E-2</v>
          </cell>
          <cell r="CV617">
            <v>29.041666666666668</v>
          </cell>
          <cell r="DA617">
            <v>0.14000000000000001</v>
          </cell>
          <cell r="ER617">
            <v>433.21680000000003</v>
          </cell>
        </row>
        <row r="618">
          <cell r="A618">
            <v>502679</v>
          </cell>
          <cell r="C618" t="str">
            <v>Reynolds, Burt</v>
          </cell>
          <cell r="AF618">
            <v>0.19708441367929211</v>
          </cell>
          <cell r="AN618">
            <v>138.93856000000002</v>
          </cell>
          <cell r="AP618">
            <v>0.2066108269162652</v>
          </cell>
          <cell r="AV618" t="str">
            <v>LF</v>
          </cell>
          <cell r="AW618">
            <v>-12.18870480148113</v>
          </cell>
          <cell r="AX618">
            <v>-16.021583333333332</v>
          </cell>
          <cell r="AY618">
            <v>-8.7590813332059358</v>
          </cell>
          <cell r="AZ618">
            <v>-8.7590813332059358</v>
          </cell>
          <cell r="BG618">
            <v>0.84673868821378673</v>
          </cell>
          <cell r="BJ618">
            <v>1.3062880651502928E-4</v>
          </cell>
          <cell r="CF618">
            <v>0</v>
          </cell>
          <cell r="CV618">
            <v>27.791666666666668</v>
          </cell>
          <cell r="DA618">
            <v>0</v>
          </cell>
          <cell r="ER618">
            <v>347.34640000000002</v>
          </cell>
        </row>
        <row r="619">
          <cell r="A619">
            <v>502688</v>
          </cell>
          <cell r="C619" t="str">
            <v>Samson, Nate</v>
          </cell>
          <cell r="AF619">
            <v>0.2181806285230154</v>
          </cell>
          <cell r="AN619">
            <v>94.951893333333345</v>
          </cell>
          <cell r="AP619">
            <v>0.10836368203648494</v>
          </cell>
          <cell r="AV619" t="str">
            <v>SS</v>
          </cell>
          <cell r="AW619">
            <v>-10.971327738555177</v>
          </cell>
          <cell r="AX619">
            <v>2.0180077513990291</v>
          </cell>
          <cell r="AY619">
            <v>-9.6969879338155103</v>
          </cell>
          <cell r="AZ619">
            <v>2.0180077513990291</v>
          </cell>
          <cell r="BG619">
            <v>0.9269407676800393</v>
          </cell>
          <cell r="BJ619">
            <v>-2.2599800846852376E-2</v>
          </cell>
          <cell r="CF619">
            <v>0</v>
          </cell>
          <cell r="CV619">
            <v>28.875</v>
          </cell>
          <cell r="DA619">
            <v>0</v>
          </cell>
          <cell r="ER619">
            <v>237.37973333333335</v>
          </cell>
        </row>
        <row r="620">
          <cell r="A620">
            <v>502712</v>
          </cell>
          <cell r="C620" t="str">
            <v>Heisler, Adam</v>
          </cell>
          <cell r="AF620">
            <v>0.21499576188558711</v>
          </cell>
          <cell r="AN620">
            <v>105.39520000000003</v>
          </cell>
          <cell r="AP620">
            <v>8.1302131599600314E-2</v>
          </cell>
          <cell r="AV620" t="str">
            <v>CF</v>
          </cell>
          <cell r="AW620">
            <v>-11.105416666666667</v>
          </cell>
          <cell r="AX620">
            <v>-16.01155</v>
          </cell>
          <cell r="AY620">
            <v>-1.6268159763111418</v>
          </cell>
          <cell r="AZ620">
            <v>-1.6268159763111418</v>
          </cell>
          <cell r="BG620">
            <v>0.83509119749291139</v>
          </cell>
          <cell r="BJ620">
            <v>2.5083346631278223E-3</v>
          </cell>
          <cell r="CF620">
            <v>0</v>
          </cell>
          <cell r="CV620">
            <v>28.041666666666668</v>
          </cell>
          <cell r="DA620">
            <v>0</v>
          </cell>
          <cell r="ER620">
            <v>263.48800000000006</v>
          </cell>
        </row>
        <row r="621">
          <cell r="A621">
            <v>502718</v>
          </cell>
          <cell r="C621" t="str">
            <v>Johnson, Jamie</v>
          </cell>
          <cell r="AF621">
            <v>0.22472630903148647</v>
          </cell>
          <cell r="AN621">
            <v>171.32553481481483</v>
          </cell>
          <cell r="AP621">
            <v>0.17957672855188533</v>
          </cell>
          <cell r="AV621" t="str">
            <v>CF</v>
          </cell>
          <cell r="AW621">
            <v>-11.007958333333333</v>
          </cell>
          <cell r="AX621">
            <v>-16.414283333333334</v>
          </cell>
          <cell r="AY621">
            <v>-6.8048058290979565</v>
          </cell>
          <cell r="AZ621">
            <v>-6.8048058290979565</v>
          </cell>
          <cell r="BG621">
            <v>1.075058856985788</v>
          </cell>
          <cell r="BJ621">
            <v>-8.3015830544666963E-3</v>
          </cell>
          <cell r="CF621">
            <v>0</v>
          </cell>
          <cell r="CV621">
            <v>29.208333333333332</v>
          </cell>
          <cell r="DA621">
            <v>0</v>
          </cell>
          <cell r="ER621">
            <v>428.31383703703705</v>
          </cell>
        </row>
        <row r="622">
          <cell r="A622">
            <v>502720</v>
          </cell>
          <cell r="C622" t="str">
            <v>Durham, Lance</v>
          </cell>
          <cell r="AF622">
            <v>0.1906193265058144</v>
          </cell>
          <cell r="AN622">
            <v>154.34315851851855</v>
          </cell>
          <cell r="AP622">
            <v>0.15649753724420468</v>
          </cell>
          <cell r="AV622" t="str">
            <v>1B</v>
          </cell>
          <cell r="AW622">
            <v>-11.820361341228487</v>
          </cell>
          <cell r="AX622">
            <v>-16.103950000000001</v>
          </cell>
          <cell r="AY622">
            <v>-13.057730723648387</v>
          </cell>
          <cell r="AZ622">
            <v>-11.820361341228487</v>
          </cell>
          <cell r="BG622">
            <v>0.96707348009581129</v>
          </cell>
          <cell r="BJ622">
            <v>-8.7684141688829723E-3</v>
          </cell>
          <cell r="CF622">
            <v>0</v>
          </cell>
          <cell r="CV622">
            <v>28.375</v>
          </cell>
          <cell r="DA622">
            <v>0</v>
          </cell>
          <cell r="ER622">
            <v>385.85789629629636</v>
          </cell>
        </row>
        <row r="623">
          <cell r="A623">
            <v>502726</v>
          </cell>
          <cell r="C623" t="str">
            <v>Lipkin, Ryan</v>
          </cell>
          <cell r="AF623">
            <v>0.19865085222265047</v>
          </cell>
          <cell r="AN623">
            <v>59.776000000000003</v>
          </cell>
          <cell r="AP623">
            <v>2.7129338787133417E-2</v>
          </cell>
          <cell r="AV623" t="str">
            <v>C</v>
          </cell>
          <cell r="AW623">
            <v>-11.536234039055849</v>
          </cell>
          <cell r="AX623">
            <v>-16.196349999999999</v>
          </cell>
          <cell r="AY623">
            <v>-11.447750940963347</v>
          </cell>
          <cell r="AZ623">
            <v>7.7090041411234083</v>
          </cell>
          <cell r="BG623">
            <v>1.3148271106489373</v>
          </cell>
          <cell r="BJ623">
            <v>-2.9460162540656388E-3</v>
          </cell>
          <cell r="CF623">
            <v>0</v>
          </cell>
          <cell r="CV623">
            <v>28.708333333333332</v>
          </cell>
          <cell r="DA623">
            <v>0</v>
          </cell>
          <cell r="ER623">
            <v>149.44</v>
          </cell>
        </row>
        <row r="624">
          <cell r="A624">
            <v>502769</v>
          </cell>
          <cell r="C624" t="str">
            <v>Sandoval, Rylan</v>
          </cell>
          <cell r="AF624">
            <v>0.1977728732307002</v>
          </cell>
          <cell r="AN624">
            <v>97.036420740740766</v>
          </cell>
          <cell r="AP624">
            <v>6.8737473585710362E-2</v>
          </cell>
          <cell r="AV624" t="str">
            <v>SS</v>
          </cell>
          <cell r="AW624">
            <v>-11.230233242923996</v>
          </cell>
          <cell r="AX624">
            <v>-4.4604423656716996</v>
          </cell>
          <cell r="AY624">
            <v>-10.548182703142928</v>
          </cell>
          <cell r="AZ624">
            <v>-4.4604423656716996</v>
          </cell>
          <cell r="BG624">
            <v>0.58755995836457764</v>
          </cell>
          <cell r="BJ624">
            <v>9.1026860019433643E-3</v>
          </cell>
          <cell r="CF624">
            <v>0</v>
          </cell>
          <cell r="CV624">
            <v>28.875</v>
          </cell>
          <cell r="DA624">
            <v>0</v>
          </cell>
          <cell r="ER624">
            <v>242.59105185185189</v>
          </cell>
        </row>
        <row r="625">
          <cell r="A625">
            <v>503345</v>
          </cell>
          <cell r="C625" t="str">
            <v>Chavez, Johermyn</v>
          </cell>
          <cell r="AF625">
            <v>0.1902478740319577</v>
          </cell>
          <cell r="AN625">
            <v>82.107828148148158</v>
          </cell>
          <cell r="AP625">
            <v>5.1949595358009359E-2</v>
          </cell>
          <cell r="AV625" t="str">
            <v>RF</v>
          </cell>
          <cell r="AW625">
            <v>-11.249858333333334</v>
          </cell>
          <cell r="AX625">
            <v>-16.056116666666668</v>
          </cell>
          <cell r="AY625">
            <v>-10.243061889750688</v>
          </cell>
          <cell r="AZ625">
            <v>-10.243061889750688</v>
          </cell>
          <cell r="BG625">
            <v>0.88302876147608589</v>
          </cell>
          <cell r="BJ625">
            <v>1.0301928195844991E-2</v>
          </cell>
          <cell r="CF625">
            <v>0</v>
          </cell>
          <cell r="CV625">
            <v>27.458333333333332</v>
          </cell>
          <cell r="DA625">
            <v>0</v>
          </cell>
          <cell r="ER625">
            <v>205.26957037037039</v>
          </cell>
        </row>
        <row r="626">
          <cell r="A626">
            <v>503351</v>
          </cell>
          <cell r="C626" t="str">
            <v>Lalli, Blake</v>
          </cell>
          <cell r="AF626">
            <v>0.19568803733538156</v>
          </cell>
          <cell r="AN626">
            <v>141.59940740740743</v>
          </cell>
          <cell r="AP626">
            <v>0.2940657561370692</v>
          </cell>
          <cell r="AV626" t="str">
            <v>C</v>
          </cell>
          <cell r="AW626">
            <v>-12.834692413739099</v>
          </cell>
          <cell r="AX626">
            <v>-21.507548056388622</v>
          </cell>
          <cell r="AY626">
            <v>-17.012252390087315</v>
          </cell>
          <cell r="AZ626">
            <v>4.4665757587933088</v>
          </cell>
          <cell r="BG626">
            <v>1.3669346904489987</v>
          </cell>
          <cell r="BJ626">
            <v>-5.5286736872819896E-3</v>
          </cell>
          <cell r="CF626">
            <v>3.7253369288814397E-3</v>
          </cell>
          <cell r="CV626">
            <v>33.125</v>
          </cell>
          <cell r="DA626">
            <v>6.6666666666666666E-2</v>
          </cell>
          <cell r="ER626">
            <v>353.99851851851855</v>
          </cell>
        </row>
        <row r="627">
          <cell r="A627">
            <v>503353</v>
          </cell>
          <cell r="C627" t="str">
            <v>LaTorre, Tyler</v>
          </cell>
          <cell r="AF627">
            <v>0.19389292455217072</v>
          </cell>
          <cell r="AN627">
            <v>74.724835555555558</v>
          </cell>
          <cell r="AP627">
            <v>8.3244860867985881E-2</v>
          </cell>
          <cell r="AV627" t="str">
            <v>C</v>
          </cell>
          <cell r="AW627">
            <v>-11.981632744950332</v>
          </cell>
          <cell r="AX627">
            <v>-21.648416666666684</v>
          </cell>
          <cell r="AY627">
            <v>-17.149686603371446</v>
          </cell>
          <cell r="AZ627">
            <v>-3.8576979506536282</v>
          </cell>
          <cell r="BG627">
            <v>1.2460897259473398</v>
          </cell>
          <cell r="BJ627">
            <v>1.2942548415544328E-2</v>
          </cell>
          <cell r="CF627">
            <v>0</v>
          </cell>
          <cell r="CV627">
            <v>33.208333333333336</v>
          </cell>
          <cell r="DA627">
            <v>0</v>
          </cell>
          <cell r="ER627">
            <v>186.81208888888889</v>
          </cell>
        </row>
        <row r="628">
          <cell r="A628">
            <v>503360</v>
          </cell>
          <cell r="C628" t="str">
            <v>Albernaz, Craig</v>
          </cell>
          <cell r="AF628">
            <v>0.18108514549443699</v>
          </cell>
          <cell r="AN628">
            <v>74.141440000000003</v>
          </cell>
          <cell r="AP628">
            <v>7.7669497864769732E-2</v>
          </cell>
          <cell r="AV628" t="str">
            <v>C</v>
          </cell>
          <cell r="AW628">
            <v>-12.488958333333333</v>
          </cell>
          <cell r="AX628">
            <v>-22.739016666666682</v>
          </cell>
          <cell r="AY628">
            <v>-13.837477262965441</v>
          </cell>
          <cell r="AZ628">
            <v>10.343900251386533</v>
          </cell>
          <cell r="BG628">
            <v>0.46936393660127401</v>
          </cell>
          <cell r="BJ628">
            <v>-2.5825285401141793E-2</v>
          </cell>
          <cell r="CF628">
            <v>0</v>
          </cell>
          <cell r="CV628">
            <v>33.708333333333336</v>
          </cell>
          <cell r="DA628">
            <v>0</v>
          </cell>
          <cell r="ER628">
            <v>185.3536</v>
          </cell>
        </row>
        <row r="629">
          <cell r="A629">
            <v>503424</v>
          </cell>
          <cell r="C629" t="str">
            <v>Ward, Brian</v>
          </cell>
          <cell r="AF629">
            <v>0.21618127211159721</v>
          </cell>
          <cell r="AN629">
            <v>94.220562962962973</v>
          </cell>
          <cell r="AP629">
            <v>0.12329234123902433</v>
          </cell>
          <cell r="AV629" t="str">
            <v>C</v>
          </cell>
          <cell r="AW629">
            <v>-11.818863449943315</v>
          </cell>
          <cell r="AX629">
            <v>-17.67101666666667</v>
          </cell>
          <cell r="AY629">
            <v>-12.952748488813302</v>
          </cell>
          <cell r="AZ629">
            <v>2.9534730158421687</v>
          </cell>
          <cell r="BG629">
            <v>1.1225048897913563</v>
          </cell>
          <cell r="BJ629">
            <v>-1.0162297613000488E-3</v>
          </cell>
          <cell r="CF629">
            <v>0</v>
          </cell>
          <cell r="CV629">
            <v>30.708333333333332</v>
          </cell>
          <cell r="DA629">
            <v>0</v>
          </cell>
          <cell r="ER629">
            <v>235.55140740740742</v>
          </cell>
        </row>
        <row r="630">
          <cell r="A630">
            <v>503429</v>
          </cell>
          <cell r="C630" t="str">
            <v>Ibarra, Walter</v>
          </cell>
          <cell r="AF630">
            <v>0.19862394730941241</v>
          </cell>
          <cell r="AN630">
            <v>131.29614222222224</v>
          </cell>
          <cell r="AP630">
            <v>0.12990882118706093</v>
          </cell>
          <cell r="AV630" t="str">
            <v>SS</v>
          </cell>
          <cell r="AW630">
            <v>-11.04125</v>
          </cell>
          <cell r="AX630">
            <v>2.723761794788329</v>
          </cell>
          <cell r="AY630">
            <v>-7.5873934278586512</v>
          </cell>
          <cell r="AZ630">
            <v>2.723761794788329</v>
          </cell>
          <cell r="BG630">
            <v>0.59977554420892776</v>
          </cell>
          <cell r="BJ630">
            <v>-8.2128519161442613E-3</v>
          </cell>
          <cell r="CF630">
            <v>0</v>
          </cell>
          <cell r="CV630">
            <v>28.625</v>
          </cell>
          <cell r="DA630">
            <v>0</v>
          </cell>
          <cell r="ER630">
            <v>328.2403555555556</v>
          </cell>
        </row>
        <row r="631">
          <cell r="A631">
            <v>503437</v>
          </cell>
          <cell r="C631" t="str">
            <v>Beresford, James</v>
          </cell>
          <cell r="AF631">
            <v>0.20971475797004321</v>
          </cell>
          <cell r="AN631">
            <v>225.91205925925931</v>
          </cell>
          <cell r="AP631">
            <v>0.40839249324719507</v>
          </cell>
          <cell r="AV631" t="str">
            <v>2B</v>
          </cell>
          <cell r="AW631">
            <v>-10.341084210245633</v>
          </cell>
          <cell r="AX631">
            <v>-2.9846871399890453</v>
          </cell>
          <cell r="AY631">
            <v>-10.114926004764431</v>
          </cell>
          <cell r="AZ631">
            <v>-2.9846871399890453</v>
          </cell>
          <cell r="BG631">
            <v>0.97810184658741139</v>
          </cell>
          <cell r="BJ631">
            <v>1.1163433190431228E-2</v>
          </cell>
          <cell r="CF631">
            <v>0</v>
          </cell>
          <cell r="CV631">
            <v>27.458333333333332</v>
          </cell>
          <cell r="DA631">
            <v>0</v>
          </cell>
          <cell r="ER631">
            <v>564.78014814814821</v>
          </cell>
        </row>
        <row r="632">
          <cell r="A632">
            <v>503556</v>
          </cell>
          <cell r="C632" t="str">
            <v>Gonzalez, Marwin</v>
          </cell>
          <cell r="AF632">
            <v>0.25534260158932526</v>
          </cell>
          <cell r="AN632">
            <v>422.81473059088063</v>
          </cell>
          <cell r="AP632">
            <v>0.48132079195058008</v>
          </cell>
          <cell r="AV632" t="str">
            <v>1B</v>
          </cell>
          <cell r="AW632">
            <v>-9.8176041177273401</v>
          </cell>
          <cell r="AX632">
            <v>1.1257189021641167</v>
          </cell>
          <cell r="AY632">
            <v>-9.2936302266684176</v>
          </cell>
          <cell r="AZ632">
            <v>1.1257189021641167</v>
          </cell>
          <cell r="BG632">
            <v>0.93629388998887508</v>
          </cell>
          <cell r="BJ632">
            <v>1.108217117043629E-2</v>
          </cell>
          <cell r="CF632">
            <v>0.98873555407744196</v>
          </cell>
          <cell r="CV632">
            <v>27.291666666666668</v>
          </cell>
          <cell r="DA632">
            <v>2.4883333333333333</v>
          </cell>
          <cell r="ER632">
            <v>472.0435555555556</v>
          </cell>
        </row>
        <row r="633">
          <cell r="A633">
            <v>505830</v>
          </cell>
          <cell r="C633" t="str">
            <v>Villalona, Angel</v>
          </cell>
          <cell r="AF633">
            <v>0.20629327469136541</v>
          </cell>
          <cell r="AN633">
            <v>155.95880296296298</v>
          </cell>
          <cell r="AP633">
            <v>0.26397274261836201</v>
          </cell>
          <cell r="AV633" t="str">
            <v>1B</v>
          </cell>
          <cell r="AW633">
            <v>-12.966532760803883</v>
          </cell>
          <cell r="AX633">
            <v>-16.696149999999999</v>
          </cell>
          <cell r="AY633">
            <v>-13.192366196843214</v>
          </cell>
          <cell r="AZ633">
            <v>-12.966532760803883</v>
          </cell>
          <cell r="BG633">
            <v>0.70867065439403643</v>
          </cell>
          <cell r="BJ633">
            <v>-1.3159305057151854E-2</v>
          </cell>
          <cell r="CF633">
            <v>0</v>
          </cell>
          <cell r="CV633">
            <v>25.875</v>
          </cell>
          <cell r="DA633">
            <v>0</v>
          </cell>
          <cell r="ER633">
            <v>389.89700740740739</v>
          </cell>
        </row>
        <row r="634">
          <cell r="A634">
            <v>506560</v>
          </cell>
          <cell r="C634" t="str">
            <v>Amarista, Alexi</v>
          </cell>
          <cell r="AF634">
            <v>0.23731952359851766</v>
          </cell>
          <cell r="AN634">
            <v>258.4187434013507</v>
          </cell>
          <cell r="AP634">
            <v>0.43639719230441137</v>
          </cell>
          <cell r="AV634" t="str">
            <v>SS</v>
          </cell>
          <cell r="AW634">
            <v>-11</v>
          </cell>
          <cell r="AX634">
            <v>4.6385053716113473</v>
          </cell>
          <cell r="AY634">
            <v>-2.1473341409246043</v>
          </cell>
          <cell r="AZ634">
            <v>4.6385053716113473</v>
          </cell>
          <cell r="BG634">
            <v>0.27473891708495435</v>
          </cell>
          <cell r="BJ634">
            <v>-1.7805502915299181E-2</v>
          </cell>
          <cell r="CF634">
            <v>0.90307408564333103</v>
          </cell>
          <cell r="CV634">
            <v>27.208333333333332</v>
          </cell>
          <cell r="DA634">
            <v>2.8083333333333331</v>
          </cell>
          <cell r="ER634">
            <v>383.67928888888889</v>
          </cell>
        </row>
        <row r="635">
          <cell r="A635">
            <v>506702</v>
          </cell>
          <cell r="C635" t="str">
            <v>Leon, Sandy</v>
          </cell>
          <cell r="AF635">
            <v>0.22954969906244138</v>
          </cell>
          <cell r="AN635">
            <v>250.7849683734799</v>
          </cell>
          <cell r="AP635">
            <v>0.30785399202553493</v>
          </cell>
          <cell r="AV635" t="str">
            <v>C</v>
          </cell>
          <cell r="AW635">
            <v>-11.000000000000002</v>
          </cell>
          <cell r="AX635">
            <v>1.4979015230670067</v>
          </cell>
          <cell r="AY635">
            <v>-7</v>
          </cell>
          <cell r="AZ635">
            <v>10.760047375150474</v>
          </cell>
          <cell r="BG635">
            <v>0.74002565848867174</v>
          </cell>
          <cell r="BJ635">
            <v>2.2599043986500405E-2</v>
          </cell>
          <cell r="CF635">
            <v>0.45166753118145703</v>
          </cell>
          <cell r="CV635">
            <v>27.291666666666668</v>
          </cell>
          <cell r="DA635">
            <v>0.62666666666666671</v>
          </cell>
          <cell r="ER635">
            <v>350.29274074074073</v>
          </cell>
        </row>
        <row r="636">
          <cell r="A636">
            <v>506703</v>
          </cell>
          <cell r="C636" t="str">
            <v>Sanchez, Adrian</v>
          </cell>
          <cell r="AF636">
            <v>0.19093277984267359</v>
          </cell>
          <cell r="AN636">
            <v>160.928</v>
          </cell>
          <cell r="AP636">
            <v>0.31109846699238131</v>
          </cell>
          <cell r="AV636" t="str">
            <v>3B</v>
          </cell>
          <cell r="AW636">
            <v>-11.843924999999999</v>
          </cell>
          <cell r="AX636">
            <v>8.0067135254818456E-2</v>
          </cell>
          <cell r="AY636">
            <v>-6.6258867878803649</v>
          </cell>
          <cell r="AZ636">
            <v>8.0067135254818456E-2</v>
          </cell>
          <cell r="BG636">
            <v>0.72024950082465966</v>
          </cell>
          <cell r="BJ636">
            <v>-1.3545415212565675E-2</v>
          </cell>
          <cell r="CF636">
            <v>0</v>
          </cell>
          <cell r="CV636">
            <v>25.875</v>
          </cell>
          <cell r="DA636">
            <v>0</v>
          </cell>
          <cell r="ER636">
            <v>402.31999999999994</v>
          </cell>
        </row>
        <row r="637">
          <cell r="A637">
            <v>506747</v>
          </cell>
          <cell r="C637" t="str">
            <v>Pena, Francisco</v>
          </cell>
          <cell r="AF637">
            <v>0.22506594346541381</v>
          </cell>
          <cell r="AN637">
            <v>209.30352251574777</v>
          </cell>
          <cell r="AP637">
            <v>0.30715769088465816</v>
          </cell>
          <cell r="AV637" t="str">
            <v>C</v>
          </cell>
          <cell r="AW637">
            <v>-11.565869008508757</v>
          </cell>
          <cell r="AX637">
            <v>-16.244883333333334</v>
          </cell>
          <cell r="AY637">
            <v>-10.672305900233889</v>
          </cell>
          <cell r="AZ637">
            <v>9.4426460322106323</v>
          </cell>
          <cell r="BG637">
            <v>0.80122787317059907</v>
          </cell>
          <cell r="BJ637">
            <v>-1.6116847996509837E-2</v>
          </cell>
          <cell r="CF637">
            <v>6.7458762272618239E-2</v>
          </cell>
          <cell r="CV637">
            <v>26.708333333333332</v>
          </cell>
          <cell r="DA637">
            <v>7.0000000000000007E-2</v>
          </cell>
          <cell r="ER637">
            <v>352.75013333333334</v>
          </cell>
        </row>
        <row r="638">
          <cell r="A638">
            <v>506917</v>
          </cell>
          <cell r="C638" t="str">
            <v>Thomas, Tony</v>
          </cell>
          <cell r="AF638">
            <v>0.20590988424746887</v>
          </cell>
          <cell r="AN638">
            <v>169.23904000000005</v>
          </cell>
          <cell r="AP638">
            <v>0.26813012681222048</v>
          </cell>
          <cell r="AV638" t="str">
            <v>2B</v>
          </cell>
          <cell r="AW638">
            <v>-11.036608333333334</v>
          </cell>
          <cell r="AX638">
            <v>-5.8663321015500181</v>
          </cell>
          <cell r="AY638">
            <v>-7.0017078040583849</v>
          </cell>
          <cell r="AZ638">
            <v>-5.8663321015500181</v>
          </cell>
          <cell r="BG638">
            <v>1.1547610761193945</v>
          </cell>
          <cell r="BJ638">
            <v>1.0821426741723379E-2</v>
          </cell>
          <cell r="CF638">
            <v>0</v>
          </cell>
          <cell r="CV638">
            <v>29.958333333333332</v>
          </cell>
          <cell r="DA638">
            <v>0</v>
          </cell>
          <cell r="ER638">
            <v>423.09760000000006</v>
          </cell>
        </row>
        <row r="639">
          <cell r="A639">
            <v>506924</v>
          </cell>
          <cell r="C639" t="str">
            <v>Cardullo, Stephen</v>
          </cell>
          <cell r="AF639">
            <v>0.25459636370657968</v>
          </cell>
          <cell r="AN639">
            <v>230.73720783231809</v>
          </cell>
          <cell r="AP639">
            <v>0.18327595399058016</v>
          </cell>
          <cell r="AV639" t="str">
            <v>LF</v>
          </cell>
          <cell r="AW639">
            <v>-11.01375</v>
          </cell>
          <cell r="AX639">
            <v>-16.242550000000001</v>
          </cell>
          <cell r="AY639">
            <v>-10.731775043721891</v>
          </cell>
          <cell r="AZ639">
            <v>-10.731775043721891</v>
          </cell>
          <cell r="BG639">
            <v>1.3340215511903764</v>
          </cell>
          <cell r="BJ639">
            <v>-1.4121604068247416E-2</v>
          </cell>
          <cell r="CF639">
            <v>0</v>
          </cell>
          <cell r="CV639">
            <v>28.875</v>
          </cell>
          <cell r="DA639">
            <v>0</v>
          </cell>
          <cell r="ER639">
            <v>436.08000000000004</v>
          </cell>
        </row>
        <row r="640">
          <cell r="A640">
            <v>506997</v>
          </cell>
          <cell r="C640" t="str">
            <v>Sanchez, Tony</v>
          </cell>
          <cell r="AF640">
            <v>0.22740349891359157</v>
          </cell>
          <cell r="AN640">
            <v>142.58922666666669</v>
          </cell>
          <cell r="AP640">
            <v>0.31216475053179721</v>
          </cell>
          <cell r="AV640" t="str">
            <v>C</v>
          </cell>
          <cell r="AW640">
            <v>-11.671131209978912</v>
          </cell>
          <cell r="AX640">
            <v>-16.034649999999999</v>
          </cell>
          <cell r="AY640">
            <v>-12.364316964064509</v>
          </cell>
          <cell r="AZ640">
            <v>-0.82037858704238964</v>
          </cell>
          <cell r="BG640">
            <v>1.1717856197636483</v>
          </cell>
          <cell r="BJ640">
            <v>2.1615122630100382E-3</v>
          </cell>
          <cell r="CF640">
            <v>7.1381762391878878E-2</v>
          </cell>
          <cell r="CV640">
            <v>28.125</v>
          </cell>
          <cell r="DA640">
            <v>0.25833333333333336</v>
          </cell>
          <cell r="ER640">
            <v>356.47306666666674</v>
          </cell>
        </row>
        <row r="641">
          <cell r="A641">
            <v>508892</v>
          </cell>
          <cell r="C641" t="str">
            <v>Triunfel, Carlos</v>
          </cell>
          <cell r="AF641">
            <v>0.20176354257691367</v>
          </cell>
          <cell r="AN641">
            <v>173.567762962963</v>
          </cell>
          <cell r="AP641">
            <v>0.32317995699956298</v>
          </cell>
          <cell r="AV641" t="str">
            <v>2B</v>
          </cell>
          <cell r="AW641">
            <v>-11</v>
          </cell>
          <cell r="AX641">
            <v>-2.7929455529291274</v>
          </cell>
          <cell r="AY641">
            <v>-7</v>
          </cell>
          <cell r="AZ641">
            <v>-2.7929455529291274</v>
          </cell>
          <cell r="BG641">
            <v>0.89279950082228687</v>
          </cell>
          <cell r="BJ641">
            <v>1.6264850998988022E-2</v>
          </cell>
          <cell r="CF641">
            <v>1.1198841293564854E-2</v>
          </cell>
          <cell r="CV641">
            <v>26.375</v>
          </cell>
          <cell r="DA641">
            <v>0.14499999999999999</v>
          </cell>
          <cell r="ER641">
            <v>433.91940740740745</v>
          </cell>
        </row>
        <row r="642">
          <cell r="A642">
            <v>510548</v>
          </cell>
          <cell r="C642" t="str">
            <v>Felix, Jose Heberto</v>
          </cell>
          <cell r="AF642">
            <v>0.2200374438459089</v>
          </cell>
          <cell r="AN642">
            <v>54.840946722986388</v>
          </cell>
          <cell r="AP642">
            <v>1.0828344591232941E-2</v>
          </cell>
          <cell r="AV642" t="str">
            <v>C</v>
          </cell>
          <cell r="AW642">
            <v>-12.02092940646641</v>
          </cell>
          <cell r="AX642">
            <v>-16.01155</v>
          </cell>
          <cell r="AY642">
            <v>-11.781033653066315</v>
          </cell>
          <cell r="AZ642">
            <v>6.7434628389459608</v>
          </cell>
          <cell r="BG642">
            <v>0.53570134983221362</v>
          </cell>
          <cell r="BJ642">
            <v>-3.3535726727014131E-2</v>
          </cell>
          <cell r="CF642">
            <v>0</v>
          </cell>
          <cell r="CV642">
            <v>28.041666666666668</v>
          </cell>
          <cell r="DA642">
            <v>0</v>
          </cell>
          <cell r="ER642">
            <v>130.95774814814817</v>
          </cell>
        </row>
        <row r="643">
          <cell r="A643">
            <v>511428</v>
          </cell>
          <cell r="C643" t="str">
            <v>Heras, Leo</v>
          </cell>
          <cell r="AF643">
            <v>0.2258206489018395</v>
          </cell>
          <cell r="AN643">
            <v>142.0650666666667</v>
          </cell>
          <cell r="AP643">
            <v>0.21570544458333218</v>
          </cell>
          <cell r="AV643" t="str">
            <v>LF</v>
          </cell>
          <cell r="AW643">
            <v>-11.723799999999999</v>
          </cell>
          <cell r="AX643">
            <v>-16.527450000000002</v>
          </cell>
          <cell r="AY643">
            <v>-7.6247848076402622</v>
          </cell>
          <cell r="AZ643">
            <v>-7.6247848076402622</v>
          </cell>
          <cell r="BG643">
            <v>0.44735778060850939</v>
          </cell>
          <cell r="BJ643">
            <v>-8.4589174961113827E-3</v>
          </cell>
          <cell r="CF643">
            <v>0</v>
          </cell>
          <cell r="CV643">
            <v>26.125</v>
          </cell>
          <cell r="DA643">
            <v>0</v>
          </cell>
          <cell r="ER643">
            <v>355.16266666666672</v>
          </cell>
        </row>
        <row r="644">
          <cell r="A644">
            <v>514856</v>
          </cell>
          <cell r="C644" t="str">
            <v>Rodriguez, Jairo</v>
          </cell>
          <cell r="AF644">
            <v>0.1820369555442527</v>
          </cell>
          <cell r="AN644">
            <v>79.073754074074088</v>
          </cell>
          <cell r="AP644">
            <v>0.10550866358346322</v>
          </cell>
          <cell r="AV644" t="str">
            <v>C</v>
          </cell>
          <cell r="AW644">
            <v>-13.647266633079726</v>
          </cell>
          <cell r="AX644">
            <v>-16.01295</v>
          </cell>
          <cell r="AY644">
            <v>-13.881026344106292</v>
          </cell>
          <cell r="AZ644">
            <v>4.1767053363666875</v>
          </cell>
          <cell r="BG644">
            <v>0.53195168008307325</v>
          </cell>
          <cell r="BJ644">
            <v>-2.5555876628658641E-2</v>
          </cell>
          <cell r="CF644">
            <v>0</v>
          </cell>
          <cell r="CV644">
            <v>27.875</v>
          </cell>
          <cell r="DA644">
            <v>0</v>
          </cell>
          <cell r="ER644">
            <v>197.68438518518519</v>
          </cell>
        </row>
        <row r="645">
          <cell r="A645">
            <v>514888</v>
          </cell>
          <cell r="C645" t="str">
            <v>Altuve, Jose</v>
          </cell>
          <cell r="AF645">
            <v>0.31864470624883867</v>
          </cell>
          <cell r="AN645">
            <v>633.70311111111107</v>
          </cell>
          <cell r="AP645">
            <v>0.69249636908190848</v>
          </cell>
          <cell r="AV645" t="str">
            <v>2B</v>
          </cell>
          <cell r="AW645">
            <v>-11</v>
          </cell>
          <cell r="AX645">
            <v>4.5027081649295218</v>
          </cell>
          <cell r="AY645">
            <v>-7</v>
          </cell>
          <cell r="AZ645">
            <v>4.5027081649295218</v>
          </cell>
          <cell r="BG645">
            <v>0.95314826185839863</v>
          </cell>
          <cell r="BJ645">
            <v>3.4303365650769364E-2</v>
          </cell>
          <cell r="CF645">
            <v>1.0000000000000002</v>
          </cell>
          <cell r="CV645">
            <v>26.125</v>
          </cell>
          <cell r="DA645">
            <v>5.7649999999999997</v>
          </cell>
          <cell r="ER645">
            <v>633.70311111111107</v>
          </cell>
        </row>
        <row r="646">
          <cell r="A646">
            <v>514913</v>
          </cell>
          <cell r="C646" t="str">
            <v>Tejada, Ruben</v>
          </cell>
          <cell r="AF646">
            <v>0.23838246684636438</v>
          </cell>
          <cell r="AN646">
            <v>263.83441427425379</v>
          </cell>
          <cell r="AP646">
            <v>0.42148747981729173</v>
          </cell>
          <cell r="AV646" t="str">
            <v>SS</v>
          </cell>
          <cell r="AW646">
            <v>-11</v>
          </cell>
          <cell r="AX646">
            <v>3.9197644227045378</v>
          </cell>
          <cell r="AY646">
            <v>-7</v>
          </cell>
          <cell r="AZ646">
            <v>3.9197644227045378</v>
          </cell>
          <cell r="BG646">
            <v>0.65777749914997785</v>
          </cell>
          <cell r="BJ646">
            <v>1.4809304145199374E-4</v>
          </cell>
          <cell r="CF646">
            <v>0.83875397373654015</v>
          </cell>
          <cell r="CV646">
            <v>26.708333333333332</v>
          </cell>
          <cell r="DA646">
            <v>3.7716666666666665</v>
          </cell>
          <cell r="ER646">
            <v>392.99626666666666</v>
          </cell>
        </row>
        <row r="647">
          <cell r="A647">
            <v>514916</v>
          </cell>
          <cell r="C647" t="str">
            <v>Diaz, Francisco</v>
          </cell>
          <cell r="AF647">
            <v>0.18849157010550335</v>
          </cell>
          <cell r="AN647">
            <v>103.44817777777779</v>
          </cell>
          <cell r="AP647">
            <v>0.1753303180297322</v>
          </cell>
          <cell r="AV647" t="str">
            <v>C</v>
          </cell>
          <cell r="AW647">
            <v>-14.149426085980208</v>
          </cell>
          <cell r="AX647">
            <v>-16.446716666666667</v>
          </cell>
          <cell r="AY647">
            <v>-11.523963398747219</v>
          </cell>
          <cell r="AZ647">
            <v>8.5242692318634141</v>
          </cell>
          <cell r="BG647">
            <v>0.62487221495172229</v>
          </cell>
          <cell r="BJ647">
            <v>-1.3489808303949361E-2</v>
          </cell>
          <cell r="CF647">
            <v>0</v>
          </cell>
          <cell r="CV647">
            <v>26.291666666666668</v>
          </cell>
          <cell r="DA647">
            <v>0</v>
          </cell>
          <cell r="ER647">
            <v>258.62044444444444</v>
          </cell>
        </row>
        <row r="648">
          <cell r="A648">
            <v>514917</v>
          </cell>
          <cell r="C648" t="str">
            <v>Hernandez, Cesar</v>
          </cell>
          <cell r="AF648">
            <v>0.23699924364831951</v>
          </cell>
          <cell r="AN648">
            <v>310.12827409806528</v>
          </cell>
          <cell r="AP648">
            <v>0.51087222055874715</v>
          </cell>
          <cell r="AV648" t="str">
            <v>2B</v>
          </cell>
          <cell r="AW648">
            <v>-11</v>
          </cell>
          <cell r="AX648">
            <v>1.6813930249933122</v>
          </cell>
          <cell r="AY648">
            <v>2.0707296103086636</v>
          </cell>
          <cell r="AZ648">
            <v>1.7442377094032404</v>
          </cell>
          <cell r="BG648">
            <v>0.87617846906439212</v>
          </cell>
          <cell r="BJ648">
            <v>3.0494407621076559E-2</v>
          </cell>
          <cell r="CF648">
            <v>0.87960377181046989</v>
          </cell>
          <cell r="CV648">
            <v>26.125</v>
          </cell>
          <cell r="DA648">
            <v>1.9116666666666666</v>
          </cell>
          <cell r="ER648">
            <v>534.08414814814807</v>
          </cell>
        </row>
        <row r="649">
          <cell r="A649">
            <v>515189</v>
          </cell>
          <cell r="C649" t="str">
            <v>Amador, Japhet</v>
          </cell>
          <cell r="AF649">
            <v>0.21665095950420593</v>
          </cell>
          <cell r="AN649">
            <v>61.471952592592601</v>
          </cell>
          <cell r="AP649">
            <v>1.3798565843441191E-2</v>
          </cell>
          <cell r="AV649" t="str">
            <v>1B</v>
          </cell>
          <cell r="AW649">
            <v>-11.411659536667155</v>
          </cell>
          <cell r="AX649">
            <v>-16.578783333333334</v>
          </cell>
          <cell r="AY649">
            <v>-13.648703896143553</v>
          </cell>
          <cell r="AZ649">
            <v>-11.411659536667155</v>
          </cell>
          <cell r="BG649">
            <v>0.97508629619332221</v>
          </cell>
          <cell r="BJ649">
            <v>-5.5787959877985644E-3</v>
          </cell>
          <cell r="CF649">
            <v>0</v>
          </cell>
          <cell r="CV649">
            <v>29.458333333333332</v>
          </cell>
          <cell r="DA649">
            <v>0</v>
          </cell>
          <cell r="ER649">
            <v>153.67988148148149</v>
          </cell>
        </row>
        <row r="650">
          <cell r="A650">
            <v>515768</v>
          </cell>
          <cell r="C650" t="str">
            <v>Fuenmayor, Balbino</v>
          </cell>
          <cell r="AF650">
            <v>0.23204386896302967</v>
          </cell>
          <cell r="AN650">
            <v>178.27768888888892</v>
          </cell>
          <cell r="AP650">
            <v>0.25758687652183709</v>
          </cell>
          <cell r="AV650" t="str">
            <v>1B</v>
          </cell>
          <cell r="AW650">
            <v>-14.075100818933214</v>
          </cell>
          <cell r="AX650">
            <v>-16.285250000000001</v>
          </cell>
          <cell r="AY650">
            <v>-14.31458043347129</v>
          </cell>
          <cell r="AZ650">
            <v>-14.075100818933214</v>
          </cell>
          <cell r="BG650">
            <v>1.1904483255838669</v>
          </cell>
          <cell r="BJ650">
            <v>1.7190723527907188E-2</v>
          </cell>
          <cell r="CF650">
            <v>0</v>
          </cell>
          <cell r="CV650">
            <v>26.625</v>
          </cell>
          <cell r="DA650">
            <v>0</v>
          </cell>
          <cell r="ER650">
            <v>445.69422222222227</v>
          </cell>
        </row>
        <row r="651">
          <cell r="A651">
            <v>516416</v>
          </cell>
          <cell r="C651" t="str">
            <v>Segura, Jean</v>
          </cell>
          <cell r="AF651">
            <v>0.24951835676166864</v>
          </cell>
          <cell r="AN651">
            <v>611.11496296296286</v>
          </cell>
          <cell r="AP651">
            <v>0.64660384279180394</v>
          </cell>
          <cell r="AV651" t="str">
            <v>2B</v>
          </cell>
          <cell r="AW651">
            <v>-11</v>
          </cell>
          <cell r="AX651">
            <v>8.5318592727366926</v>
          </cell>
          <cell r="AY651">
            <v>-7</v>
          </cell>
          <cell r="AZ651">
            <v>8.5318592727366926</v>
          </cell>
          <cell r="BG651">
            <v>0.78054574219628292</v>
          </cell>
          <cell r="BJ651">
            <v>2.560091567553126E-3</v>
          </cell>
          <cell r="CF651">
            <v>1.0000000000000002</v>
          </cell>
          <cell r="CV651">
            <v>26.291666666666668</v>
          </cell>
          <cell r="DA651">
            <v>4.0616666666666665</v>
          </cell>
          <cell r="ER651">
            <v>611.11496296296286</v>
          </cell>
        </row>
        <row r="652">
          <cell r="A652">
            <v>516472</v>
          </cell>
          <cell r="C652" t="str">
            <v>Arcia, Francisco</v>
          </cell>
          <cell r="AF652">
            <v>0.19828038233924311</v>
          </cell>
          <cell r="AN652">
            <v>154.96248888888888</v>
          </cell>
          <cell r="AP652">
            <v>0.27558166101093684</v>
          </cell>
          <cell r="AV652" t="str">
            <v>C</v>
          </cell>
          <cell r="AW652">
            <v>-13.06841753343771</v>
          </cell>
          <cell r="AX652">
            <v>-16.204516666666667</v>
          </cell>
          <cell r="AY652">
            <v>-13.836633550380521</v>
          </cell>
          <cell r="AZ652">
            <v>0.70362919045589889</v>
          </cell>
          <cell r="BG652">
            <v>0.63928210027692356</v>
          </cell>
          <cell r="BJ652">
            <v>2.0960533942799777E-3</v>
          </cell>
          <cell r="CF652">
            <v>0</v>
          </cell>
          <cell r="CV652">
            <v>26.791666666666668</v>
          </cell>
          <cell r="DA652">
            <v>0</v>
          </cell>
          <cell r="ER652">
            <v>387.4062222222222</v>
          </cell>
        </row>
        <row r="653">
          <cell r="A653">
            <v>516613</v>
          </cell>
          <cell r="C653" t="str">
            <v>Perez, Jairo</v>
          </cell>
          <cell r="AF653">
            <v>0.2112129308336837</v>
          </cell>
          <cell r="AN653">
            <v>100.53565629629631</v>
          </cell>
          <cell r="AP653">
            <v>0.1302745842893771</v>
          </cell>
          <cell r="AV653" t="str">
            <v>3B</v>
          </cell>
          <cell r="AW653">
            <v>-11.238245661948245</v>
          </cell>
          <cell r="AX653">
            <v>-8.945668512753155</v>
          </cell>
          <cell r="AY653">
            <v>-10.255769431102774</v>
          </cell>
          <cell r="AZ653">
            <v>-8.945668512753155</v>
          </cell>
          <cell r="BG653">
            <v>0.8563910077402106</v>
          </cell>
          <cell r="BJ653">
            <v>1.552172974745806E-2</v>
          </cell>
          <cell r="CF653">
            <v>0</v>
          </cell>
          <cell r="CV653">
            <v>28.041666666666668</v>
          </cell>
          <cell r="DA653">
            <v>0</v>
          </cell>
          <cell r="ER653">
            <v>251.33914074074076</v>
          </cell>
        </row>
        <row r="654">
          <cell r="A654">
            <v>516631</v>
          </cell>
          <cell r="C654" t="str">
            <v>Nunez, Gustavo</v>
          </cell>
          <cell r="AF654">
            <v>0.2091793365773022</v>
          </cell>
          <cell r="AN654">
            <v>168.81125925925926</v>
          </cell>
          <cell r="AP654">
            <v>0.30970729732154301</v>
          </cell>
          <cell r="AV654" t="str">
            <v>SS</v>
          </cell>
          <cell r="AW654">
            <v>-11.06875</v>
          </cell>
          <cell r="AX654">
            <v>-3.4016655022477713</v>
          </cell>
          <cell r="AY654">
            <v>-4.2538754118388757</v>
          </cell>
          <cell r="AZ654">
            <v>-3.4016655022477713</v>
          </cell>
          <cell r="BG654">
            <v>0.74592807796254013</v>
          </cell>
          <cell r="BJ654">
            <v>9.1173927145510418E-3</v>
          </cell>
          <cell r="CF654">
            <v>0</v>
          </cell>
          <cell r="CV654">
            <v>28.375</v>
          </cell>
          <cell r="DA654">
            <v>0</v>
          </cell>
          <cell r="ER654">
            <v>422.02814814814815</v>
          </cell>
        </row>
        <row r="655">
          <cell r="A655">
            <v>516664</v>
          </cell>
          <cell r="C655" t="str">
            <v>Rosa, Garabez</v>
          </cell>
          <cell r="AF655">
            <v>0.19738372411801916</v>
          </cell>
          <cell r="AN655">
            <v>220.25232592592593</v>
          </cell>
          <cell r="AP655">
            <v>0.38588379933754369</v>
          </cell>
          <cell r="AV655" t="str">
            <v>2B</v>
          </cell>
          <cell r="AW655">
            <v>-10.066682908342402</v>
          </cell>
          <cell r="AX655">
            <v>-7.0044802360626619</v>
          </cell>
          <cell r="AY655">
            <v>-4.9278018131607961</v>
          </cell>
          <cell r="AZ655">
            <v>-4.9278018131607961</v>
          </cell>
          <cell r="BG655">
            <v>1.0125817187230204</v>
          </cell>
          <cell r="BJ655">
            <v>1.1456510374099583E-2</v>
          </cell>
          <cell r="CF655">
            <v>0</v>
          </cell>
          <cell r="CV655">
            <v>26.708333333333332</v>
          </cell>
          <cell r="DA655">
            <v>0</v>
          </cell>
          <cell r="ER655">
            <v>550.63081481481481</v>
          </cell>
        </row>
        <row r="656">
          <cell r="A656">
            <v>516679</v>
          </cell>
          <cell r="C656" t="str">
            <v>Valle, Sebastian</v>
          </cell>
          <cell r="AF656">
            <v>0.18643931363402869</v>
          </cell>
          <cell r="AN656">
            <v>121.93908148148148</v>
          </cell>
          <cell r="AP656">
            <v>0.25233026671662639</v>
          </cell>
          <cell r="AV656" t="str">
            <v>C</v>
          </cell>
          <cell r="AW656">
            <v>-12.388898911667773</v>
          </cell>
          <cell r="AX656">
            <v>-16.62405</v>
          </cell>
          <cell r="AY656">
            <v>-12.267930756069061</v>
          </cell>
          <cell r="AZ656">
            <v>6.7854054389458529</v>
          </cell>
          <cell r="BG656">
            <v>0.71844274214467752</v>
          </cell>
          <cell r="BJ656">
            <v>1.5156118880585738E-3</v>
          </cell>
          <cell r="CF656">
            <v>0</v>
          </cell>
          <cell r="CV656">
            <v>25.958333333333332</v>
          </cell>
          <cell r="DA656">
            <v>0</v>
          </cell>
          <cell r="ER656">
            <v>304.8477037037037</v>
          </cell>
        </row>
        <row r="657">
          <cell r="A657">
            <v>516689</v>
          </cell>
          <cell r="C657" t="str">
            <v>Nina, Angelys</v>
          </cell>
          <cell r="AF657">
            <v>0.21002743468334401</v>
          </cell>
          <cell r="AN657">
            <v>166.07733333333337</v>
          </cell>
          <cell r="AP657">
            <v>0.29538321853121308</v>
          </cell>
          <cell r="AV657" t="str">
            <v>2B</v>
          </cell>
          <cell r="AW657">
            <v>-11.206825</v>
          </cell>
          <cell r="AX657">
            <v>-1.7765876842710142</v>
          </cell>
          <cell r="AY657">
            <v>-7.7320746148077992</v>
          </cell>
          <cell r="AZ657">
            <v>-1.7765876842710142</v>
          </cell>
          <cell r="BG657">
            <v>0.75901360248070215</v>
          </cell>
          <cell r="BJ657">
            <v>-6.280295534926479E-3</v>
          </cell>
          <cell r="CF657">
            <v>0</v>
          </cell>
          <cell r="CV657">
            <v>27.625</v>
          </cell>
          <cell r="DA657">
            <v>0</v>
          </cell>
          <cell r="ER657">
            <v>415.19333333333338</v>
          </cell>
        </row>
        <row r="658">
          <cell r="A658">
            <v>516736</v>
          </cell>
          <cell r="C658" t="str">
            <v>Castro, Leandro</v>
          </cell>
          <cell r="AF658">
            <v>0.22067776875590772</v>
          </cell>
          <cell r="AN658">
            <v>158.74512592592598</v>
          </cell>
          <cell r="AP658">
            <v>0.16361933497484826</v>
          </cell>
          <cell r="AV658" t="str">
            <v>RF</v>
          </cell>
          <cell r="AW658">
            <v>-11.357441666666666</v>
          </cell>
          <cell r="AX658">
            <v>-16.099283333333332</v>
          </cell>
          <cell r="AY658">
            <v>-3.1105066268633883</v>
          </cell>
          <cell r="AZ658">
            <v>-3.1105066268633883</v>
          </cell>
          <cell r="BG658">
            <v>0.73759183906679393</v>
          </cell>
          <cell r="BJ658">
            <v>-4.1466109365731196E-3</v>
          </cell>
          <cell r="CF658">
            <v>0</v>
          </cell>
          <cell r="CV658">
            <v>27.041666666666668</v>
          </cell>
          <cell r="DA658">
            <v>0</v>
          </cell>
          <cell r="ER658">
            <v>396.8628148148149</v>
          </cell>
        </row>
        <row r="659">
          <cell r="A659">
            <v>516770</v>
          </cell>
          <cell r="C659" t="str">
            <v>Castro, Starlin</v>
          </cell>
          <cell r="AF659">
            <v>0.2443412202543816</v>
          </cell>
          <cell r="AN659">
            <v>425.28388337829381</v>
          </cell>
          <cell r="AP659">
            <v>0.64095217803095728</v>
          </cell>
          <cell r="AV659" t="str">
            <v>2B</v>
          </cell>
          <cell r="AW659">
            <v>-11</v>
          </cell>
          <cell r="AX659">
            <v>2.4060018775654202</v>
          </cell>
          <cell r="AY659">
            <v>-7</v>
          </cell>
          <cell r="AZ659">
            <v>2.4060018775654202</v>
          </cell>
          <cell r="BG659">
            <v>1.0265571339442152</v>
          </cell>
          <cell r="BJ659">
            <v>1.0053682942263102E-2</v>
          </cell>
          <cell r="CF659">
            <v>1.0000000000000002</v>
          </cell>
          <cell r="CV659">
            <v>26.291666666666668</v>
          </cell>
          <cell r="DA659">
            <v>7.05</v>
          </cell>
          <cell r="ER659">
            <v>578.952</v>
          </cell>
        </row>
        <row r="660">
          <cell r="A660">
            <v>516776</v>
          </cell>
          <cell r="C660" t="str">
            <v>Vasquez, Andy</v>
          </cell>
          <cell r="AF660">
            <v>0.21369114538902084</v>
          </cell>
          <cell r="AN660">
            <v>118.88592592592596</v>
          </cell>
          <cell r="AP660">
            <v>0.15568461864638317</v>
          </cell>
          <cell r="AV660" t="str">
            <v>CF</v>
          </cell>
          <cell r="AW660">
            <v>-10.984347520203755</v>
          </cell>
          <cell r="AX660">
            <v>-16.196349999999999</v>
          </cell>
          <cell r="AY660">
            <v>-8.6349803982076683</v>
          </cell>
          <cell r="AZ660">
            <v>-8.6349803982076683</v>
          </cell>
          <cell r="BG660">
            <v>0.85197332453088204</v>
          </cell>
          <cell r="BJ660">
            <v>-7.1793121214988919E-3</v>
          </cell>
          <cell r="CF660">
            <v>0</v>
          </cell>
          <cell r="CV660">
            <v>28.708333333333332</v>
          </cell>
          <cell r="DA660">
            <v>0</v>
          </cell>
          <cell r="ER660">
            <v>297.21481481481487</v>
          </cell>
        </row>
        <row r="661">
          <cell r="A661">
            <v>516782</v>
          </cell>
          <cell r="C661" t="str">
            <v>Marte, Starling</v>
          </cell>
          <cell r="AF661">
            <v>0.28922826642615151</v>
          </cell>
          <cell r="AN661">
            <v>575.1282962962963</v>
          </cell>
          <cell r="AP661">
            <v>0.63903444371591833</v>
          </cell>
          <cell r="AV661" t="str">
            <v>LF</v>
          </cell>
          <cell r="AW661">
            <v>-11</v>
          </cell>
          <cell r="AX661">
            <v>-16</v>
          </cell>
          <cell r="AY661">
            <v>1.5439646167127137</v>
          </cell>
          <cell r="AZ661">
            <v>1.5439646167127137</v>
          </cell>
          <cell r="BG661">
            <v>0.99726914477084083</v>
          </cell>
          <cell r="BJ661">
            <v>1.1496254413653163E-2</v>
          </cell>
          <cell r="CF661">
            <v>0.9952538134820581</v>
          </cell>
          <cell r="CV661">
            <v>27.708333333333332</v>
          </cell>
          <cell r="DA661">
            <v>3.9533333333333331</v>
          </cell>
          <cell r="ER661">
            <v>575.1282962962963</v>
          </cell>
        </row>
        <row r="662">
          <cell r="A662">
            <v>516809</v>
          </cell>
          <cell r="C662" t="str">
            <v>Lake, Junior</v>
          </cell>
          <cell r="AF662">
            <v>0.23859516237095449</v>
          </cell>
          <cell r="AN662">
            <v>176.54968888888891</v>
          </cell>
          <cell r="AP662">
            <v>0.40397264957820134</v>
          </cell>
          <cell r="AV662" t="str">
            <v>RF</v>
          </cell>
          <cell r="AW662">
            <v>-11.993060897923721</v>
          </cell>
          <cell r="AX662">
            <v>-15.38020996821607</v>
          </cell>
          <cell r="AY662">
            <v>-8.0754220282626399</v>
          </cell>
          <cell r="AZ662">
            <v>-8.0754220282626399</v>
          </cell>
          <cell r="BG662">
            <v>0.74970169419273669</v>
          </cell>
          <cell r="BJ662">
            <v>1.2795905114094917E-3</v>
          </cell>
          <cell r="CF662">
            <v>0.29747865082423036</v>
          </cell>
          <cell r="CV662">
            <v>26.291666666666668</v>
          </cell>
          <cell r="DA662">
            <v>1.1716666666666666</v>
          </cell>
          <cell r="ER662">
            <v>441.37422222222222</v>
          </cell>
        </row>
        <row r="663">
          <cell r="A663">
            <v>516811</v>
          </cell>
          <cell r="C663" t="str">
            <v>Perez, Eury</v>
          </cell>
          <cell r="AF663">
            <v>0.23571984304063337</v>
          </cell>
          <cell r="AN663">
            <v>151.95697777777778</v>
          </cell>
          <cell r="AP663">
            <v>0.31582693792628552</v>
          </cell>
          <cell r="AV663" t="str">
            <v>LF</v>
          </cell>
          <cell r="AW663">
            <v>-11</v>
          </cell>
          <cell r="AX663">
            <v>-16</v>
          </cell>
          <cell r="AY663">
            <v>-7.0078933190610018</v>
          </cell>
          <cell r="AZ663">
            <v>-7.0078933190610018</v>
          </cell>
          <cell r="BG663">
            <v>0.90416192835367726</v>
          </cell>
          <cell r="BJ663">
            <v>6.6815466271420206E-3</v>
          </cell>
          <cell r="CF663">
            <v>0.14434649849014808</v>
          </cell>
          <cell r="CV663">
            <v>26.125</v>
          </cell>
          <cell r="DA663">
            <v>0.26</v>
          </cell>
          <cell r="ER663">
            <v>379.89244444444444</v>
          </cell>
        </row>
        <row r="664">
          <cell r="A664">
            <v>516949</v>
          </cell>
          <cell r="C664" t="str">
            <v>Sanchez, Hector</v>
          </cell>
          <cell r="AF664">
            <v>0.24955891831109586</v>
          </cell>
          <cell r="AN664">
            <v>255.03653738447665</v>
          </cell>
          <cell r="AP664">
            <v>0.26966823814422264</v>
          </cell>
          <cell r="AV664" t="str">
            <v>C</v>
          </cell>
          <cell r="AW664">
            <v>-12.397774504018958</v>
          </cell>
          <cell r="AX664">
            <v>-16.271309946172781</v>
          </cell>
          <cell r="AY664">
            <v>-12.811155437167114</v>
          </cell>
          <cell r="AZ664">
            <v>2.6162561384056335</v>
          </cell>
          <cell r="BG664">
            <v>0.66858613060381844</v>
          </cell>
          <cell r="BJ664">
            <v>-5.0565535908876592E-3</v>
          </cell>
          <cell r="CF664">
            <v>0.30405391937908183</v>
          </cell>
          <cell r="CV664">
            <v>26.625</v>
          </cell>
          <cell r="DA664">
            <v>1.105</v>
          </cell>
          <cell r="ER664">
            <v>305.16533333333336</v>
          </cell>
        </row>
        <row r="665">
          <cell r="A665">
            <v>516952</v>
          </cell>
          <cell r="C665" t="str">
            <v>Franco, Angel</v>
          </cell>
          <cell r="AF665">
            <v>0.20161369258060347</v>
          </cell>
          <cell r="AN665">
            <v>137.15957333333336</v>
          </cell>
          <cell r="AP665">
            <v>0.28173403675882558</v>
          </cell>
          <cell r="AV665" t="str">
            <v>2B</v>
          </cell>
          <cell r="AW665">
            <v>-11.67930620959806</v>
          </cell>
          <cell r="AX665">
            <v>-0.88183189837667242</v>
          </cell>
          <cell r="AY665">
            <v>-10.274336094287857</v>
          </cell>
          <cell r="AZ665">
            <v>-0.88183189837667242</v>
          </cell>
          <cell r="BG665">
            <v>0.55849389879711131</v>
          </cell>
          <cell r="BJ665">
            <v>-1.5263517350205242E-2</v>
          </cell>
          <cell r="CF665">
            <v>0</v>
          </cell>
          <cell r="CV665">
            <v>26.125</v>
          </cell>
          <cell r="DA665">
            <v>0</v>
          </cell>
          <cell r="ER665">
            <v>342.89893333333339</v>
          </cell>
        </row>
        <row r="666">
          <cell r="A666">
            <v>516995</v>
          </cell>
          <cell r="C666" t="str">
            <v>Toussen, Jose</v>
          </cell>
          <cell r="AF666">
            <v>0.19343277124070746</v>
          </cell>
          <cell r="AN666">
            <v>101.24951703703705</v>
          </cell>
          <cell r="AP666">
            <v>7.8268059762383269E-2</v>
          </cell>
          <cell r="AV666" t="str">
            <v>2B</v>
          </cell>
          <cell r="AW666">
            <v>-11.475076699417354</v>
          </cell>
          <cell r="AX666">
            <v>-3.5974466702628582</v>
          </cell>
          <cell r="AY666">
            <v>-6.2183196472813673</v>
          </cell>
          <cell r="AZ666">
            <v>-3.5974466702628582</v>
          </cell>
          <cell r="BG666">
            <v>0.68526352448527295</v>
          </cell>
          <cell r="BJ666">
            <v>-1.7033989402156179E-2</v>
          </cell>
          <cell r="CF666">
            <v>0</v>
          </cell>
          <cell r="CV666">
            <v>26.625</v>
          </cell>
          <cell r="DA666">
            <v>0</v>
          </cell>
          <cell r="ER666">
            <v>253.12379259259262</v>
          </cell>
        </row>
        <row r="667">
          <cell r="A667">
            <v>517054</v>
          </cell>
          <cell r="C667" t="str">
            <v>Rincon, Edinson</v>
          </cell>
          <cell r="AF667">
            <v>0.1957737874165924</v>
          </cell>
          <cell r="AN667">
            <v>101.48437333333334</v>
          </cell>
          <cell r="AP667">
            <v>8.5253682297775413E-2</v>
          </cell>
          <cell r="AV667" t="str">
            <v>LF</v>
          </cell>
          <cell r="AW667">
            <v>-11.753487951402978</v>
          </cell>
          <cell r="AX667">
            <v>-16.696149999999999</v>
          </cell>
          <cell r="AY667">
            <v>-11.990968984059396</v>
          </cell>
          <cell r="AZ667">
            <v>-11.753487951402978</v>
          </cell>
          <cell r="BG667">
            <v>0.73693922874760376</v>
          </cell>
          <cell r="BJ667">
            <v>-3.1533939408991372E-3</v>
          </cell>
          <cell r="CF667">
            <v>0</v>
          </cell>
          <cell r="CV667">
            <v>25.875</v>
          </cell>
          <cell r="DA667">
            <v>0</v>
          </cell>
          <cell r="ER667">
            <v>253.71093333333334</v>
          </cell>
        </row>
        <row r="668">
          <cell r="A668">
            <v>517369</v>
          </cell>
          <cell r="C668" t="str">
            <v>Pirela, Jose</v>
          </cell>
          <cell r="AF668">
            <v>0.22787450995373965</v>
          </cell>
          <cell r="AN668">
            <v>188.46245925925928</v>
          </cell>
          <cell r="AP668">
            <v>0.34335734915937904</v>
          </cell>
          <cell r="AV668" t="str">
            <v>2B</v>
          </cell>
          <cell r="AW668">
            <v>-11</v>
          </cell>
          <cell r="AX668">
            <v>-5.8223647937100909</v>
          </cell>
          <cell r="AY668">
            <v>-11.133296341032775</v>
          </cell>
          <cell r="AZ668">
            <v>-5.8223647937100909</v>
          </cell>
          <cell r="BG668">
            <v>0.95794974097012253</v>
          </cell>
          <cell r="BJ668">
            <v>1.0921888708515884E-2</v>
          </cell>
          <cell r="CF668">
            <v>0.14536590775739952</v>
          </cell>
          <cell r="CV668">
            <v>26.625</v>
          </cell>
          <cell r="DA668">
            <v>0.24</v>
          </cell>
          <cell r="ER668">
            <v>471.15614814814819</v>
          </cell>
        </row>
        <row r="669">
          <cell r="A669">
            <v>517370</v>
          </cell>
          <cell r="C669" t="str">
            <v>Paredes, Jimmy</v>
          </cell>
          <cell r="AF669">
            <v>0.23592456541750673</v>
          </cell>
          <cell r="AN669">
            <v>164.81280000000004</v>
          </cell>
          <cell r="AP669">
            <v>0.4038597171617529</v>
          </cell>
          <cell r="AV669" t="str">
            <v>RF</v>
          </cell>
          <cell r="AW669">
            <v>-11.821705104597457</v>
          </cell>
          <cell r="AX669">
            <v>-7.6606978600371853</v>
          </cell>
          <cell r="AY669">
            <v>-5.1244029336297459</v>
          </cell>
          <cell r="AZ669">
            <v>-5.1244029336297459</v>
          </cell>
          <cell r="BG669">
            <v>1.0858220113822876</v>
          </cell>
          <cell r="BJ669">
            <v>2.5184810888671114E-2</v>
          </cell>
          <cell r="CF669">
            <v>0.63351247994583915</v>
          </cell>
          <cell r="CV669">
            <v>27.625</v>
          </cell>
          <cell r="DA669">
            <v>1.6116666666666666</v>
          </cell>
          <cell r="ER669">
            <v>412.03200000000004</v>
          </cell>
        </row>
        <row r="670">
          <cell r="A670">
            <v>517539</v>
          </cell>
          <cell r="C670" t="str">
            <v>Morla, Ramon</v>
          </cell>
          <cell r="AF670">
            <v>0.20460735109902936</v>
          </cell>
          <cell r="AN670">
            <v>99.151454814814826</v>
          </cell>
          <cell r="AP670">
            <v>6.9376034534570974E-2</v>
          </cell>
          <cell r="AV670" t="str">
            <v>3B</v>
          </cell>
          <cell r="AW670">
            <v>-11.738815731041301</v>
          </cell>
          <cell r="AX670">
            <v>0.45961952631229341</v>
          </cell>
          <cell r="AY670">
            <v>-7.5920741092776369</v>
          </cell>
          <cell r="AZ670">
            <v>0.45961952631229341</v>
          </cell>
          <cell r="BG670">
            <v>0.64211498037258008</v>
          </cell>
          <cell r="BJ670">
            <v>-9.5129574273384396E-3</v>
          </cell>
          <cell r="CF670">
            <v>0</v>
          </cell>
          <cell r="CV670">
            <v>26.625</v>
          </cell>
          <cell r="DA670">
            <v>0</v>
          </cell>
          <cell r="ER670">
            <v>247.87863703703704</v>
          </cell>
        </row>
        <row r="671">
          <cell r="A671">
            <v>518170</v>
          </cell>
          <cell r="C671" t="str">
            <v>Valdespin, Jordany</v>
          </cell>
          <cell r="AF671">
            <v>0.2216190489281934</v>
          </cell>
          <cell r="AN671">
            <v>158.39502222222222</v>
          </cell>
          <cell r="AP671">
            <v>0.32004397131557438</v>
          </cell>
          <cell r="AV671" t="str">
            <v>2B</v>
          </cell>
          <cell r="AW671">
            <v>-11.252425728374796</v>
          </cell>
          <cell r="AX671">
            <v>-5.9529332211464769</v>
          </cell>
          <cell r="AY671">
            <v>-9.1238048223009542</v>
          </cell>
          <cell r="AZ671">
            <v>-5.9529332211464769</v>
          </cell>
          <cell r="BG671">
            <v>0.74540913558804545</v>
          </cell>
          <cell r="BJ671">
            <v>-6.3988775516579362E-3</v>
          </cell>
          <cell r="CF671">
            <v>8.4144935046899988E-2</v>
          </cell>
          <cell r="CV671">
            <v>28.541666666666668</v>
          </cell>
          <cell r="DA671">
            <v>0.77833333333333332</v>
          </cell>
          <cell r="ER671">
            <v>395.98755555555556</v>
          </cell>
        </row>
        <row r="672">
          <cell r="A672">
            <v>518392</v>
          </cell>
          <cell r="C672" t="str">
            <v>Adams, Josh</v>
          </cell>
          <cell r="AF672">
            <v>0.18663081684629246</v>
          </cell>
          <cell r="AN672">
            <v>80.94122666666668</v>
          </cell>
          <cell r="AP672">
            <v>5.9232220937122215E-2</v>
          </cell>
          <cell r="AV672" t="str">
            <v>C</v>
          </cell>
          <cell r="AW672">
            <v>-11.496515328089021</v>
          </cell>
          <cell r="AX672">
            <v>-16.073383333333332</v>
          </cell>
          <cell r="AY672">
            <v>-12.821674312973329</v>
          </cell>
          <cell r="AZ672">
            <v>-0.88262569143029346</v>
          </cell>
          <cell r="BG672">
            <v>0.9946226223955229</v>
          </cell>
          <cell r="BJ672">
            <v>-3.5125353392119044E-2</v>
          </cell>
          <cell r="CF672">
            <v>0</v>
          </cell>
          <cell r="CV672">
            <v>27.291666666666668</v>
          </cell>
          <cell r="DA672">
            <v>0</v>
          </cell>
          <cell r="ER672">
            <v>202.35306666666668</v>
          </cell>
        </row>
        <row r="673">
          <cell r="A673">
            <v>518394</v>
          </cell>
          <cell r="C673" t="str">
            <v>Ahrens, Kevin</v>
          </cell>
          <cell r="AF673">
            <v>0.21490540843455772</v>
          </cell>
          <cell r="AN673">
            <v>176.95722666666671</v>
          </cell>
          <cell r="AP673">
            <v>0.28544191976268996</v>
          </cell>
          <cell r="AV673" t="str">
            <v>1B</v>
          </cell>
          <cell r="AW673">
            <v>-12.171135354922612</v>
          </cell>
          <cell r="AX673">
            <v>-5.4621825536280779</v>
          </cell>
          <cell r="AY673">
            <v>-12.835286268458528</v>
          </cell>
          <cell r="AZ673">
            <v>-5.4621825536280779</v>
          </cell>
          <cell r="BG673">
            <v>1.0599525136003296</v>
          </cell>
          <cell r="BJ673">
            <v>-2.6415237065840836E-3</v>
          </cell>
          <cell r="CF673">
            <v>0</v>
          </cell>
          <cell r="CV673">
            <v>27.208333333333332</v>
          </cell>
          <cell r="DA673">
            <v>0</v>
          </cell>
          <cell r="ER673">
            <v>442.39306666666675</v>
          </cell>
        </row>
        <row r="674">
          <cell r="A674">
            <v>518407</v>
          </cell>
          <cell r="C674" t="str">
            <v>Angelini, Carmen</v>
          </cell>
          <cell r="AF674">
            <v>0.20540849752682461</v>
          </cell>
          <cell r="AN674">
            <v>141.08302222222224</v>
          </cell>
          <cell r="AP674">
            <v>0.13954343544128334</v>
          </cell>
          <cell r="AV674" t="str">
            <v>SS</v>
          </cell>
          <cell r="AW674">
            <v>-11.163791666666667</v>
          </cell>
          <cell r="AX674">
            <v>3.1367719576227571</v>
          </cell>
          <cell r="AY674">
            <v>-6.2455118447441995</v>
          </cell>
          <cell r="AZ674">
            <v>3.1367719576227571</v>
          </cell>
          <cell r="BG674">
            <v>0.91823777465585721</v>
          </cell>
          <cell r="BJ674">
            <v>-2.0880990020273962E-2</v>
          </cell>
          <cell r="CF674">
            <v>0</v>
          </cell>
          <cell r="CV674">
            <v>27.791666666666668</v>
          </cell>
          <cell r="DA674">
            <v>0</v>
          </cell>
          <cell r="ER674">
            <v>352.70755555555559</v>
          </cell>
        </row>
        <row r="675">
          <cell r="A675">
            <v>518408</v>
          </cell>
          <cell r="C675" t="str">
            <v>Angle, Matt</v>
          </cell>
          <cell r="AF675">
            <v>0.20819992931032072</v>
          </cell>
          <cell r="AN675">
            <v>123.14562370370373</v>
          </cell>
          <cell r="AP675">
            <v>0.17608131985705699</v>
          </cell>
          <cell r="AV675" t="str">
            <v>CF</v>
          </cell>
          <cell r="AW675">
            <v>-11.185766666666666</v>
          </cell>
          <cell r="AX675">
            <v>-17.757583333333336</v>
          </cell>
          <cell r="AY675">
            <v>-6.5416089965357269</v>
          </cell>
          <cell r="AZ675">
            <v>-6.5416089965357269</v>
          </cell>
          <cell r="BG675">
            <v>0.92129263780966164</v>
          </cell>
          <cell r="BJ675">
            <v>-7.7072528894812061E-3</v>
          </cell>
          <cell r="CF675">
            <v>0</v>
          </cell>
          <cell r="CV675">
            <v>30.791666666666668</v>
          </cell>
          <cell r="DA675">
            <v>0</v>
          </cell>
          <cell r="ER675">
            <v>307.86405925925931</v>
          </cell>
        </row>
        <row r="676">
          <cell r="A676">
            <v>518453</v>
          </cell>
          <cell r="C676" t="str">
            <v>Bianucci, Mike</v>
          </cell>
          <cell r="AF676">
            <v>0.23032570606948788</v>
          </cell>
          <cell r="AN676">
            <v>113.35765333333332</v>
          </cell>
          <cell r="AP676">
            <v>0.16728799755623247</v>
          </cell>
          <cell r="AV676" t="str">
            <v>LF</v>
          </cell>
          <cell r="AW676">
            <v>-12.134489636633882</v>
          </cell>
          <cell r="AX676">
            <v>-16.978483333333337</v>
          </cell>
          <cell r="AY676">
            <v>-13.272718956845489</v>
          </cell>
          <cell r="AZ676">
            <v>-12.134489636633882</v>
          </cell>
          <cell r="BG676">
            <v>1.5074841743898881</v>
          </cell>
          <cell r="BJ676">
            <v>1.0149839469463191E-2</v>
          </cell>
          <cell r="CF676">
            <v>0</v>
          </cell>
          <cell r="CV676">
            <v>30.041666666666668</v>
          </cell>
          <cell r="DA676">
            <v>0</v>
          </cell>
          <cell r="ER676">
            <v>283.39413333333329</v>
          </cell>
        </row>
        <row r="677">
          <cell r="A677">
            <v>518466</v>
          </cell>
          <cell r="C677" t="str">
            <v>Blash, Jabari</v>
          </cell>
          <cell r="AF677">
            <v>0.2655625186852541</v>
          </cell>
          <cell r="AN677">
            <v>354.91517743937794</v>
          </cell>
          <cell r="AP677">
            <v>0.34409690029779938</v>
          </cell>
          <cell r="AV677" t="str">
            <v>RF</v>
          </cell>
          <cell r="AW677">
            <v>-11</v>
          </cell>
          <cell r="AX677">
            <v>-16</v>
          </cell>
          <cell r="AY677">
            <v>-8.4928862206303553</v>
          </cell>
          <cell r="AZ677">
            <v>-8.4928862206303553</v>
          </cell>
          <cell r="BG677">
            <v>1.3096864166192619</v>
          </cell>
          <cell r="BJ677">
            <v>-6.9882756997733369E-3</v>
          </cell>
          <cell r="CF677">
            <v>6.7718843578548446E-2</v>
          </cell>
          <cell r="CV677">
            <v>26.958333333333332</v>
          </cell>
          <cell r="DA677">
            <v>0.13333333333333333</v>
          </cell>
          <cell r="ER677">
            <v>447.64385185185188</v>
          </cell>
        </row>
        <row r="678">
          <cell r="A678">
            <v>518474</v>
          </cell>
          <cell r="C678" t="str">
            <v>Bond, Brock</v>
          </cell>
          <cell r="AF678">
            <v>0.19767399763813243</v>
          </cell>
          <cell r="AN678">
            <v>76.749226666666672</v>
          </cell>
          <cell r="AP678">
            <v>8.6552069523540887E-2</v>
          </cell>
          <cell r="AV678" t="str">
            <v>2B</v>
          </cell>
          <cell r="AW678">
            <v>-11.715243411960785</v>
          </cell>
          <cell r="AX678">
            <v>-2.8158875916641648</v>
          </cell>
          <cell r="AY678">
            <v>-12.866760660392154</v>
          </cell>
          <cell r="AZ678">
            <v>-2.8158875916641648</v>
          </cell>
          <cell r="BG678">
            <v>1.106910655117189</v>
          </cell>
          <cell r="BJ678">
            <v>-1.5709057540444264E-2</v>
          </cell>
          <cell r="CF678">
            <v>0</v>
          </cell>
          <cell r="CV678">
            <v>30.791666666666668</v>
          </cell>
          <cell r="DA678">
            <v>0</v>
          </cell>
          <cell r="ER678">
            <v>191.87306666666666</v>
          </cell>
        </row>
        <row r="679">
          <cell r="A679">
            <v>518490</v>
          </cell>
          <cell r="C679" t="str">
            <v>Brentz, Bryce</v>
          </cell>
          <cell r="AF679">
            <v>0.22357672493675285</v>
          </cell>
          <cell r="AN679">
            <v>150.44195555555555</v>
          </cell>
          <cell r="AP679">
            <v>0.2895580420542494</v>
          </cell>
          <cell r="AV679" t="str">
            <v>LF</v>
          </cell>
          <cell r="AW679">
            <v>-11</v>
          </cell>
          <cell r="AX679">
            <v>-16</v>
          </cell>
          <cell r="AY679">
            <v>-10.918043330266404</v>
          </cell>
          <cell r="AZ679">
            <v>-10.918043330266404</v>
          </cell>
          <cell r="BG679">
            <v>1.3504170268734406</v>
          </cell>
          <cell r="BJ679">
            <v>1.5489063200108082E-2</v>
          </cell>
          <cell r="CF679">
            <v>0.10716478878753859</v>
          </cell>
          <cell r="CV679">
            <v>27.541666666666668</v>
          </cell>
          <cell r="DA679">
            <v>0.15</v>
          </cell>
          <cell r="ER679">
            <v>376.10488888888887</v>
          </cell>
        </row>
        <row r="680">
          <cell r="A680">
            <v>518500</v>
          </cell>
          <cell r="C680" t="str">
            <v>Brown, Andrew</v>
          </cell>
          <cell r="AF680">
            <v>0.24656294069331233</v>
          </cell>
          <cell r="AN680">
            <v>150.49998222222223</v>
          </cell>
          <cell r="AP680">
            <v>0.18391345973545717</v>
          </cell>
          <cell r="AV680" t="str">
            <v>RF</v>
          </cell>
          <cell r="AW680">
            <v>-11.006143415971454</v>
          </cell>
          <cell r="AX680">
            <v>-11.013144632503794</v>
          </cell>
          <cell r="AY680">
            <v>-11.038549505545578</v>
          </cell>
          <cell r="AZ680">
            <v>-10.614458239431443</v>
          </cell>
          <cell r="BG680">
            <v>1.1862139113396246</v>
          </cell>
          <cell r="BJ680">
            <v>-7.2847095321963654E-3</v>
          </cell>
          <cell r="CF680">
            <v>0.15869990962436983</v>
          </cell>
          <cell r="CV680">
            <v>31.791666666666668</v>
          </cell>
          <cell r="DA680">
            <v>0.60333333333333339</v>
          </cell>
          <cell r="ER680">
            <v>376.24995555555557</v>
          </cell>
        </row>
        <row r="681">
          <cell r="A681">
            <v>518502</v>
          </cell>
          <cell r="C681" t="str">
            <v>Brown, Gary</v>
          </cell>
          <cell r="AF681">
            <v>0.2242871267444097</v>
          </cell>
          <cell r="AN681">
            <v>190.71061333333333</v>
          </cell>
          <cell r="AP681">
            <v>0.30490191547727857</v>
          </cell>
          <cell r="AV681" t="str">
            <v>CF</v>
          </cell>
          <cell r="AW681">
            <v>-11</v>
          </cell>
          <cell r="AX681">
            <v>-16</v>
          </cell>
          <cell r="AY681">
            <v>-9.9275831651485069E-2</v>
          </cell>
          <cell r="AZ681">
            <v>-9.9275831651485069E-2</v>
          </cell>
          <cell r="BG681">
            <v>1.2563801082461585</v>
          </cell>
          <cell r="BJ681">
            <v>-1.9714484541891921E-2</v>
          </cell>
          <cell r="CF681">
            <v>4.9925218769542035E-3</v>
          </cell>
          <cell r="CV681">
            <v>27.791666666666668</v>
          </cell>
          <cell r="DA681">
            <v>1.1666666666666667E-2</v>
          </cell>
          <cell r="ER681">
            <v>476.7765333333333</v>
          </cell>
        </row>
        <row r="682">
          <cell r="A682">
            <v>518518</v>
          </cell>
          <cell r="C682" t="str">
            <v>Burgess, Michael</v>
          </cell>
          <cell r="AF682">
            <v>0.2137848032469804</v>
          </cell>
          <cell r="AN682">
            <v>138.45276444444445</v>
          </cell>
          <cell r="AP682">
            <v>0.15760214886662927</v>
          </cell>
          <cell r="AV682" t="str">
            <v>LF</v>
          </cell>
          <cell r="AW682">
            <v>-11.174842054744508</v>
          </cell>
          <cell r="AX682">
            <v>-16.030216666666668</v>
          </cell>
          <cell r="AY682">
            <v>-9.5272023842916944</v>
          </cell>
          <cell r="AZ682">
            <v>-9.5272023842916944</v>
          </cell>
          <cell r="BG682">
            <v>0.89006155122802477</v>
          </cell>
          <cell r="BJ682">
            <v>2.4223772400023794E-3</v>
          </cell>
          <cell r="CF682">
            <v>0</v>
          </cell>
          <cell r="CV682">
            <v>27.708333333333332</v>
          </cell>
          <cell r="DA682">
            <v>0</v>
          </cell>
          <cell r="ER682">
            <v>346.13191111111115</v>
          </cell>
        </row>
        <row r="683">
          <cell r="A683">
            <v>518530</v>
          </cell>
          <cell r="C683" t="str">
            <v>Carrillo, Xorge</v>
          </cell>
          <cell r="AF683">
            <v>0.2215423261749826</v>
          </cell>
          <cell r="AN683">
            <v>151.63342222222224</v>
          </cell>
          <cell r="AP683">
            <v>0.28173063332144244</v>
          </cell>
          <cell r="AV683" t="str">
            <v>C</v>
          </cell>
          <cell r="AW683">
            <v>-14.213183043232341</v>
          </cell>
          <cell r="AX683">
            <v>-16.082016666666668</v>
          </cell>
          <cell r="AY683">
            <v>-14.374803779865333</v>
          </cell>
          <cell r="AZ683">
            <v>2.782420871965062</v>
          </cell>
          <cell r="BG683">
            <v>1.311710765890074</v>
          </cell>
          <cell r="BJ683">
            <v>-1.049045604158905E-2</v>
          </cell>
          <cell r="CF683">
            <v>0</v>
          </cell>
          <cell r="CV683">
            <v>27.208333333333332</v>
          </cell>
          <cell r="DA683">
            <v>0</v>
          </cell>
          <cell r="ER683">
            <v>379.08355555555556</v>
          </cell>
        </row>
        <row r="684">
          <cell r="A684">
            <v>518531</v>
          </cell>
          <cell r="C684" t="str">
            <v>Carroll, Daniel</v>
          </cell>
          <cell r="AF684">
            <v>0.20654342295806116</v>
          </cell>
          <cell r="AN684">
            <v>116.45610666666667</v>
          </cell>
          <cell r="AP684">
            <v>0.10901400703329622</v>
          </cell>
          <cell r="AV684" t="str">
            <v>LF</v>
          </cell>
          <cell r="AW684">
            <v>-11.249858333333334</v>
          </cell>
          <cell r="AX684">
            <v>-16.056116666666668</v>
          </cell>
          <cell r="AY684">
            <v>0.31355730383726094</v>
          </cell>
          <cell r="AZ684">
            <v>0.31355730383726094</v>
          </cell>
          <cell r="BG684">
            <v>0.82642082797379657</v>
          </cell>
          <cell r="BJ684">
            <v>-8.1377717074952779E-3</v>
          </cell>
          <cell r="CF684">
            <v>0</v>
          </cell>
          <cell r="CV684">
            <v>27.458333333333332</v>
          </cell>
          <cell r="DA684">
            <v>0</v>
          </cell>
          <cell r="ER684">
            <v>291.14026666666666</v>
          </cell>
        </row>
        <row r="685">
          <cell r="A685">
            <v>518542</v>
          </cell>
          <cell r="C685" t="str">
            <v>Centeno, Juan</v>
          </cell>
          <cell r="AF685">
            <v>0.22231474854507843</v>
          </cell>
          <cell r="AN685">
            <v>113.2722962962963</v>
          </cell>
          <cell r="AP685">
            <v>0.26749318646355374</v>
          </cell>
          <cell r="AV685" t="str">
            <v>C</v>
          </cell>
          <cell r="AW685">
            <v>-12.203759569214789</v>
          </cell>
          <cell r="AX685">
            <v>-16.285250000000001</v>
          </cell>
          <cell r="AY685">
            <v>-11.496754425619709</v>
          </cell>
          <cell r="AZ685">
            <v>0.30471422057874875</v>
          </cell>
          <cell r="BG685">
            <v>0.74626761180106493</v>
          </cell>
          <cell r="BJ685">
            <v>-5.2958829205578322E-3</v>
          </cell>
          <cell r="CF685">
            <v>0.39309071773377874</v>
          </cell>
          <cell r="CV685">
            <v>26.625</v>
          </cell>
          <cell r="DA685">
            <v>0.32666666666666666</v>
          </cell>
          <cell r="ER685">
            <v>283.18074074074076</v>
          </cell>
        </row>
        <row r="686">
          <cell r="A686">
            <v>518545</v>
          </cell>
          <cell r="C686" t="str">
            <v>Chambers, Adron</v>
          </cell>
          <cell r="AF686">
            <v>0.22653287317494503</v>
          </cell>
          <cell r="AN686">
            <v>123.19829333333332</v>
          </cell>
          <cell r="AP686">
            <v>0.18843359079780425</v>
          </cell>
          <cell r="AV686" t="str">
            <v>LF</v>
          </cell>
          <cell r="AW686">
            <v>-11</v>
          </cell>
          <cell r="AX686">
            <v>-16</v>
          </cell>
          <cell r="AY686">
            <v>-6.5127039643787716</v>
          </cell>
          <cell r="AZ686">
            <v>-6.5127039643787716</v>
          </cell>
          <cell r="BG686">
            <v>1.1503859385129482</v>
          </cell>
          <cell r="BJ686">
            <v>-1.0185453467860942E-3</v>
          </cell>
          <cell r="CF686">
            <v>8.7204170729674839E-3</v>
          </cell>
          <cell r="CV686">
            <v>29.708333333333332</v>
          </cell>
          <cell r="DA686">
            <v>0.16500000000000001</v>
          </cell>
          <cell r="ER686">
            <v>307.99573333333331</v>
          </cell>
        </row>
        <row r="687">
          <cell r="A687">
            <v>518558</v>
          </cell>
          <cell r="C687" t="str">
            <v>Clark, Matt</v>
          </cell>
          <cell r="AF687">
            <v>0.24641893899275064</v>
          </cell>
          <cell r="AN687">
            <v>188.93685333333337</v>
          </cell>
          <cell r="AP687">
            <v>0.28383265418254289</v>
          </cell>
          <cell r="AV687" t="str">
            <v>1B</v>
          </cell>
          <cell r="AW687">
            <v>-12.500762189111013</v>
          </cell>
          <cell r="AX687">
            <v>-16.560777703717424</v>
          </cell>
          <cell r="AY687">
            <v>-13.412595058457837</v>
          </cell>
          <cell r="AZ687">
            <v>-12.500762189111013</v>
          </cell>
          <cell r="BG687">
            <v>1.5808991846899367</v>
          </cell>
          <cell r="BJ687">
            <v>-3.9546029312615963E-3</v>
          </cell>
          <cell r="CF687">
            <v>0</v>
          </cell>
          <cell r="CV687">
            <v>29.541666666666668</v>
          </cell>
          <cell r="DA687">
            <v>5.1666666666666666E-2</v>
          </cell>
          <cell r="ER687">
            <v>472.34213333333344</v>
          </cell>
        </row>
        <row r="688">
          <cell r="A688">
            <v>518568</v>
          </cell>
          <cell r="C688" t="str">
            <v>Colon, Christian</v>
          </cell>
          <cell r="AF688">
            <v>0.23482371224378443</v>
          </cell>
          <cell r="AN688">
            <v>285.5372580454511</v>
          </cell>
          <cell r="AP688">
            <v>0.34351609570731867</v>
          </cell>
          <cell r="AV688" t="str">
            <v>2B</v>
          </cell>
          <cell r="AW688">
            <v>-11</v>
          </cell>
          <cell r="AX688">
            <v>7.2792619899340849</v>
          </cell>
          <cell r="AY688">
            <v>-7</v>
          </cell>
          <cell r="AZ688">
            <v>7.2792619899340849</v>
          </cell>
          <cell r="BG688">
            <v>1.2713652556221571</v>
          </cell>
          <cell r="BJ688">
            <v>7.7006465186572502E-4</v>
          </cell>
          <cell r="CF688">
            <v>0.38013159069383001</v>
          </cell>
          <cell r="CV688">
            <v>27.125</v>
          </cell>
          <cell r="DA688">
            <v>0.48499999999999999</v>
          </cell>
          <cell r="ER688">
            <v>403.6136296296296</v>
          </cell>
        </row>
        <row r="689">
          <cell r="A689">
            <v>518577</v>
          </cell>
          <cell r="C689" t="str">
            <v>Cowgill, Collin</v>
          </cell>
          <cell r="AF689">
            <v>0.21778542692108496</v>
          </cell>
          <cell r="AN689">
            <v>166.72865185185185</v>
          </cell>
          <cell r="AP689">
            <v>0.33167945846774327</v>
          </cell>
          <cell r="AV689" t="str">
            <v>CF</v>
          </cell>
          <cell r="AW689">
            <v>-11</v>
          </cell>
          <cell r="AX689">
            <v>-16</v>
          </cell>
          <cell r="AY689">
            <v>3.5676911298176961E-3</v>
          </cell>
          <cell r="AZ689">
            <v>3.5676911298176961E-3</v>
          </cell>
          <cell r="BG689">
            <v>1.1079467613178413</v>
          </cell>
          <cell r="BJ689">
            <v>1.2741555906416626E-2</v>
          </cell>
          <cell r="CF689">
            <v>0.37463017316179703</v>
          </cell>
          <cell r="CV689">
            <v>30.125</v>
          </cell>
          <cell r="DA689">
            <v>1.2649999999999999</v>
          </cell>
          <cell r="ER689">
            <v>416.82162962962963</v>
          </cell>
        </row>
        <row r="690">
          <cell r="A690">
            <v>518578</v>
          </cell>
          <cell r="C690" t="str">
            <v>Coyle, Bobby</v>
          </cell>
          <cell r="AF690">
            <v>0.22693505852150481</v>
          </cell>
          <cell r="AN690">
            <v>99.874228148148163</v>
          </cell>
          <cell r="AP690">
            <v>7.4269867420946323E-2</v>
          </cell>
          <cell r="AV690" t="str">
            <v>LF</v>
          </cell>
          <cell r="AW690">
            <v>-11.254304567367804</v>
          </cell>
          <cell r="AX690">
            <v>-16.073383333333332</v>
          </cell>
          <cell r="AY690">
            <v>-10.166443141024205</v>
          </cell>
          <cell r="AZ690">
            <v>-10.166443141024205</v>
          </cell>
          <cell r="BG690">
            <v>1.300416174797896</v>
          </cell>
          <cell r="BJ690">
            <v>-2.1516216869797544E-2</v>
          </cell>
          <cell r="CF690">
            <v>0</v>
          </cell>
          <cell r="CV690">
            <v>27.291666666666668</v>
          </cell>
          <cell r="DA690">
            <v>0</v>
          </cell>
          <cell r="ER690">
            <v>249.68557037037039</v>
          </cell>
        </row>
        <row r="691">
          <cell r="A691">
            <v>518586</v>
          </cell>
          <cell r="C691" t="str">
            <v>Culberson, Charlie</v>
          </cell>
          <cell r="AF691">
            <v>0.21746053833861345</v>
          </cell>
          <cell r="AN691">
            <v>141.12237037037036</v>
          </cell>
          <cell r="AP691">
            <v>0.26162892395435494</v>
          </cell>
          <cell r="AV691" t="str">
            <v>SS</v>
          </cell>
          <cell r="AW691">
            <v>-11.009162744481502</v>
          </cell>
          <cell r="AX691">
            <v>7.0981991174699903</v>
          </cell>
          <cell r="AY691">
            <v>-8.6813544994087675</v>
          </cell>
          <cell r="AZ691">
            <v>7.0981991174699903</v>
          </cell>
          <cell r="BG691">
            <v>0.83059066768175682</v>
          </cell>
          <cell r="BJ691">
            <v>-1.1705319865378819E-2</v>
          </cell>
          <cell r="CF691">
            <v>0.32580806771335979</v>
          </cell>
          <cell r="CV691">
            <v>27.208333333333332</v>
          </cell>
          <cell r="DA691">
            <v>0.65166666666666662</v>
          </cell>
          <cell r="ER691">
            <v>352.80592592592592</v>
          </cell>
        </row>
        <row r="692">
          <cell r="A692">
            <v>518595</v>
          </cell>
          <cell r="C692" t="str">
            <v>d'Arnaud, Travis</v>
          </cell>
          <cell r="AF692">
            <v>0.25428103538970365</v>
          </cell>
          <cell r="AN692">
            <v>352.24960000000004</v>
          </cell>
          <cell r="AP692">
            <v>0.42334332486532267</v>
          </cell>
          <cell r="AV692" t="str">
            <v>C</v>
          </cell>
          <cell r="AW692">
            <v>-12.307962854293487</v>
          </cell>
          <cell r="AX692">
            <v>-16.06475</v>
          </cell>
          <cell r="AY692">
            <v>-11.899704639057976</v>
          </cell>
          <cell r="AZ692">
            <v>17.397838850264357</v>
          </cell>
          <cell r="BG692">
            <v>1.1491274106198508</v>
          </cell>
          <cell r="BJ692">
            <v>6.0106875808233562E-3</v>
          </cell>
          <cell r="CF692">
            <v>0.78206160068758135</v>
          </cell>
          <cell r="CV692">
            <v>27.375</v>
          </cell>
          <cell r="DA692">
            <v>1.6433333333333333</v>
          </cell>
          <cell r="ER692">
            <v>352.24960000000004</v>
          </cell>
        </row>
        <row r="693">
          <cell r="A693">
            <v>518598</v>
          </cell>
          <cell r="C693" t="str">
            <v>Davis, Kentrail</v>
          </cell>
          <cell r="AF693">
            <v>0.21345581874153877</v>
          </cell>
          <cell r="AN693">
            <v>160.00436148148151</v>
          </cell>
          <cell r="AP693">
            <v>0.2124328567044993</v>
          </cell>
          <cell r="AV693" t="str">
            <v>LF</v>
          </cell>
          <cell r="AW693">
            <v>-11.105416666666667</v>
          </cell>
          <cell r="AX693">
            <v>-16.01155</v>
          </cell>
          <cell r="AY693">
            <v>-5.282911969807067</v>
          </cell>
          <cell r="AZ693">
            <v>-5.282911969807067</v>
          </cell>
          <cell r="BG693">
            <v>1.0229717330880463</v>
          </cell>
          <cell r="BJ693">
            <v>-1.4271727928762926E-3</v>
          </cell>
          <cell r="CF693">
            <v>0</v>
          </cell>
          <cell r="CV693">
            <v>28.041666666666668</v>
          </cell>
          <cell r="DA693">
            <v>0</v>
          </cell>
          <cell r="ER693">
            <v>400.01090370370378</v>
          </cell>
        </row>
        <row r="694">
          <cell r="A694">
            <v>518612</v>
          </cell>
          <cell r="C694" t="str">
            <v>Dent, Ryan</v>
          </cell>
          <cell r="AF694">
            <v>0.19556560611399698</v>
          </cell>
          <cell r="AN694">
            <v>140.62250666666668</v>
          </cell>
          <cell r="AP694">
            <v>0.2491487889140499</v>
          </cell>
          <cell r="AV694" t="str">
            <v>SS</v>
          </cell>
          <cell r="AW694">
            <v>-10.737554321678545</v>
          </cell>
          <cell r="AX694">
            <v>-0.78197798592951218</v>
          </cell>
          <cell r="AY694">
            <v>-8.50743571359701</v>
          </cell>
          <cell r="AZ694">
            <v>-0.78197798592951218</v>
          </cell>
          <cell r="BG694">
            <v>0.8340706756740115</v>
          </cell>
          <cell r="BJ694">
            <v>1.8717007508739717E-3</v>
          </cell>
          <cell r="CF694">
            <v>0</v>
          </cell>
          <cell r="CV694">
            <v>27.291666666666668</v>
          </cell>
          <cell r="DA694">
            <v>0</v>
          </cell>
          <cell r="ER694">
            <v>351.55626666666666</v>
          </cell>
        </row>
        <row r="695">
          <cell r="A695">
            <v>518614</v>
          </cell>
          <cell r="C695" t="str">
            <v>Descalso, Daniel</v>
          </cell>
          <cell r="AF695">
            <v>0.24031560557397946</v>
          </cell>
          <cell r="AN695">
            <v>155.17772737835628</v>
          </cell>
          <cell r="AP695">
            <v>0.32134085400560841</v>
          </cell>
          <cell r="AV695" t="str">
            <v>SS</v>
          </cell>
          <cell r="AW695">
            <v>-11.637145057215353</v>
          </cell>
          <cell r="AX695">
            <v>-2.6521808277070966</v>
          </cell>
          <cell r="AY695">
            <v>-10.648664818696744</v>
          </cell>
          <cell r="AZ695">
            <v>-2.6521808277070966</v>
          </cell>
          <cell r="BG695">
            <v>1.0692711774988957</v>
          </cell>
          <cell r="BJ695">
            <v>-4.8526343827910703E-3</v>
          </cell>
          <cell r="CF695">
            <v>0.95468846568604071</v>
          </cell>
          <cell r="CV695">
            <v>29.708333333333332</v>
          </cell>
          <cell r="DA695">
            <v>2.9233333333333333</v>
          </cell>
          <cell r="ER695">
            <v>304.42696296296299</v>
          </cell>
        </row>
        <row r="696">
          <cell r="A696">
            <v>518618</v>
          </cell>
          <cell r="C696" t="str">
            <v>Dietrich, Derek</v>
          </cell>
          <cell r="AF696">
            <v>0.27181808641419991</v>
          </cell>
          <cell r="AN696">
            <v>483.50962962962967</v>
          </cell>
          <cell r="AP696">
            <v>0.46952257896005717</v>
          </cell>
          <cell r="AV696" t="str">
            <v>2B</v>
          </cell>
          <cell r="AW696">
            <v>-10.532990995128582</v>
          </cell>
          <cell r="AX696">
            <v>-3.947936108571251</v>
          </cell>
          <cell r="AY696">
            <v>-10.031404193855087</v>
          </cell>
          <cell r="AZ696">
            <v>-3.947936108571251</v>
          </cell>
          <cell r="BG696">
            <v>1.2860957963900137</v>
          </cell>
          <cell r="BJ696">
            <v>5.7994221508867278E-3</v>
          </cell>
          <cell r="CF696">
            <v>0.78349382715818749</v>
          </cell>
          <cell r="CV696">
            <v>26.958333333333332</v>
          </cell>
          <cell r="DA696">
            <v>1.76</v>
          </cell>
          <cell r="ER696">
            <v>483.50962962962967</v>
          </cell>
        </row>
        <row r="697">
          <cell r="A697">
            <v>518625</v>
          </cell>
          <cell r="C697" t="str">
            <v>Dominguez, Matt</v>
          </cell>
          <cell r="AF697">
            <v>0.23653991859129064</v>
          </cell>
          <cell r="AN697">
            <v>332.03599046809211</v>
          </cell>
          <cell r="AP697">
            <v>0.5036798741560804</v>
          </cell>
          <cell r="AV697" t="str">
            <v>3B</v>
          </cell>
          <cell r="AW697">
            <v>-11.300966166103279</v>
          </cell>
          <cell r="AX697">
            <v>2.9833411653737367</v>
          </cell>
          <cell r="AY697">
            <v>-11.354847553405264</v>
          </cell>
          <cell r="AZ697">
            <v>2.9833411653737367</v>
          </cell>
          <cell r="BG697">
            <v>0.95509947951393248</v>
          </cell>
          <cell r="BJ697">
            <v>-1.9949156713124392E-2</v>
          </cell>
          <cell r="CF697">
            <v>0.35998966962164392</v>
          </cell>
          <cell r="CV697">
            <v>26.875</v>
          </cell>
          <cell r="DA697">
            <v>2.2816666666666667</v>
          </cell>
          <cell r="ER697">
            <v>544.79466666666667</v>
          </cell>
        </row>
        <row r="698">
          <cell r="A698">
            <v>518626</v>
          </cell>
          <cell r="C698" t="str">
            <v>Donaldson, Josh</v>
          </cell>
          <cell r="AF698">
            <v>0.31708935918060172</v>
          </cell>
          <cell r="AN698">
            <v>640.89511111111108</v>
          </cell>
          <cell r="AP698">
            <v>0.69876232102215452</v>
          </cell>
          <cell r="AV698" t="str">
            <v>3B</v>
          </cell>
          <cell r="AW698">
            <v>-11.000137411348639</v>
          </cell>
          <cell r="AX698">
            <v>11.574027247498579</v>
          </cell>
          <cell r="AY698">
            <v>-11.000137411348639</v>
          </cell>
          <cell r="AZ698">
            <v>11.574027247498579</v>
          </cell>
          <cell r="BG698">
            <v>1.4908639700070778</v>
          </cell>
          <cell r="BJ698">
            <v>1.0852962526287004E-2</v>
          </cell>
          <cell r="CF698">
            <v>1.0000000000000002</v>
          </cell>
          <cell r="CV698">
            <v>30.541666666666668</v>
          </cell>
          <cell r="DA698">
            <v>4.8816666666666668</v>
          </cell>
          <cell r="ER698">
            <v>640.89511111111108</v>
          </cell>
        </row>
        <row r="699">
          <cell r="A699">
            <v>518628</v>
          </cell>
          <cell r="C699" t="str">
            <v>Douglas, Brandon</v>
          </cell>
          <cell r="AF699">
            <v>0.21992302805584024</v>
          </cell>
          <cell r="AN699">
            <v>122.76987259259261</v>
          </cell>
          <cell r="AP699">
            <v>0.11667972509958557</v>
          </cell>
          <cell r="AV699" t="str">
            <v>2B</v>
          </cell>
          <cell r="AW699">
            <v>-11.26618271621108</v>
          </cell>
          <cell r="AX699">
            <v>-2.2545683375065422</v>
          </cell>
          <cell r="AY699">
            <v>-9.0100053620347893</v>
          </cell>
          <cell r="AZ699">
            <v>-2.2545683375065422</v>
          </cell>
          <cell r="BG699">
            <v>1.2723113763377327</v>
          </cell>
          <cell r="BJ699">
            <v>-1.4153675466210857E-2</v>
          </cell>
          <cell r="CF699">
            <v>0</v>
          </cell>
          <cell r="CV699">
            <v>30.875</v>
          </cell>
          <cell r="DA699">
            <v>0</v>
          </cell>
          <cell r="ER699">
            <v>306.92468148148151</v>
          </cell>
        </row>
        <row r="700">
          <cell r="A700">
            <v>518649</v>
          </cell>
          <cell r="C700" t="str">
            <v>Eibner, Brett</v>
          </cell>
          <cell r="AF700">
            <v>0.25494264321245752</v>
          </cell>
          <cell r="AN700">
            <v>335.72713607460298</v>
          </cell>
          <cell r="AP700">
            <v>0.35079875141525763</v>
          </cell>
          <cell r="AV700" t="str">
            <v>CF</v>
          </cell>
          <cell r="AW700">
            <v>-11</v>
          </cell>
          <cell r="AX700">
            <v>-16</v>
          </cell>
          <cell r="AY700">
            <v>-3.910003512836314</v>
          </cell>
          <cell r="AZ700">
            <v>-3.910003512836314</v>
          </cell>
          <cell r="BG700">
            <v>1.4716840468192514</v>
          </cell>
          <cell r="BJ700">
            <v>-3.3121905324891869E-3</v>
          </cell>
          <cell r="CF700">
            <v>0.13683365419228211</v>
          </cell>
          <cell r="CV700">
            <v>27.541666666666668</v>
          </cell>
          <cell r="DA700">
            <v>0.17</v>
          </cell>
          <cell r="ER700">
            <v>454.97362962962961</v>
          </cell>
        </row>
        <row r="701">
          <cell r="A701">
            <v>518653</v>
          </cell>
          <cell r="C701" t="str">
            <v>Elmore, Jake</v>
          </cell>
          <cell r="AF701">
            <v>0.23528991001520139</v>
          </cell>
          <cell r="AN701">
            <v>151.22714074074074</v>
          </cell>
          <cell r="AP701">
            <v>0.34549746261460013</v>
          </cell>
          <cell r="AV701" t="str">
            <v>2B</v>
          </cell>
          <cell r="AW701">
            <v>-11.410123997529661</v>
          </cell>
          <cell r="AX701">
            <v>-5.4528341003407528</v>
          </cell>
          <cell r="AY701">
            <v>-9.0642506617852803</v>
          </cell>
          <cell r="AZ701">
            <v>-5.4528341003407528</v>
          </cell>
          <cell r="BG701">
            <v>1.0422605029829937</v>
          </cell>
          <cell r="BJ701">
            <v>-1.224300724692289E-2</v>
          </cell>
          <cell r="CF701">
            <v>0.2686783495061692</v>
          </cell>
          <cell r="CV701">
            <v>29.041666666666668</v>
          </cell>
          <cell r="DA701">
            <v>0.72833333333333339</v>
          </cell>
          <cell r="ER701">
            <v>378.06785185185186</v>
          </cell>
        </row>
        <row r="702">
          <cell r="A702">
            <v>518657</v>
          </cell>
          <cell r="C702" t="str">
            <v>Epps, Chris</v>
          </cell>
          <cell r="AF702">
            <v>0.21485394915332745</v>
          </cell>
          <cell r="AN702">
            <v>97.863490370370386</v>
          </cell>
          <cell r="AP702">
            <v>6.670247252487993E-2</v>
          </cell>
          <cell r="AV702" t="str">
            <v>RF</v>
          </cell>
          <cell r="AW702">
            <v>-11.228341666666665</v>
          </cell>
          <cell r="AX702">
            <v>-16.047483333333332</v>
          </cell>
          <cell r="AY702">
            <v>-8.3768385484506531</v>
          </cell>
          <cell r="AZ702">
            <v>-8.3768385484506531</v>
          </cell>
          <cell r="BG702">
            <v>1.2314289418380859</v>
          </cell>
          <cell r="BJ702">
            <v>-9.9974114350293505E-3</v>
          </cell>
          <cell r="CF702">
            <v>0</v>
          </cell>
          <cell r="CV702">
            <v>27.541666666666668</v>
          </cell>
          <cell r="DA702">
            <v>0</v>
          </cell>
          <cell r="ER702">
            <v>244.65872592592595</v>
          </cell>
        </row>
        <row r="703">
          <cell r="A703">
            <v>518692</v>
          </cell>
          <cell r="C703" t="str">
            <v>Freeman, Freddie</v>
          </cell>
          <cell r="AF703">
            <v>0.30539573224572869</v>
          </cell>
          <cell r="AN703">
            <v>589.05896296296305</v>
          </cell>
          <cell r="AP703">
            <v>0.65057181286766863</v>
          </cell>
          <cell r="AV703" t="str">
            <v>1B</v>
          </cell>
          <cell r="AW703">
            <v>-8.8306579016691433</v>
          </cell>
          <cell r="AX703">
            <v>-8.8281416766080074</v>
          </cell>
          <cell r="AY703">
            <v>-8.8306579016691433</v>
          </cell>
          <cell r="AZ703">
            <v>-8.7680796860843824</v>
          </cell>
          <cell r="BG703">
            <v>1.1988143249460239</v>
          </cell>
          <cell r="BJ703">
            <v>1.384513625056855E-3</v>
          </cell>
          <cell r="CF703">
            <v>0.98257217305836475</v>
          </cell>
          <cell r="CV703">
            <v>26.791666666666668</v>
          </cell>
          <cell r="DA703">
            <v>6.0116666666666667</v>
          </cell>
          <cell r="ER703">
            <v>589.05896296296305</v>
          </cell>
        </row>
        <row r="704">
          <cell r="A704">
            <v>518696</v>
          </cell>
          <cell r="C704" t="str">
            <v>Frey, Evan</v>
          </cell>
          <cell r="AF704">
            <v>0.20978543638727745</v>
          </cell>
          <cell r="AN704">
            <v>104.94762666666666</v>
          </cell>
          <cell r="AP704">
            <v>8.3641914757998315E-2</v>
          </cell>
          <cell r="AV704" t="str">
            <v>LF</v>
          </cell>
          <cell r="AW704">
            <v>-11.045966666666667</v>
          </cell>
          <cell r="AX704">
            <v>-16.978483333333337</v>
          </cell>
          <cell r="AY704">
            <v>-5.4667161635385249</v>
          </cell>
          <cell r="AZ704">
            <v>-5.4667161635385249</v>
          </cell>
          <cell r="BG704">
            <v>1.1048583583738645</v>
          </cell>
          <cell r="BJ704">
            <v>-2.5002947692031117E-2</v>
          </cell>
          <cell r="CF704">
            <v>0</v>
          </cell>
          <cell r="CV704">
            <v>30.041666666666668</v>
          </cell>
          <cell r="DA704">
            <v>0</v>
          </cell>
          <cell r="ER704">
            <v>262.36906666666664</v>
          </cell>
        </row>
        <row r="705">
          <cell r="A705">
            <v>518700</v>
          </cell>
          <cell r="C705" t="str">
            <v>Fryer, Eric</v>
          </cell>
          <cell r="AF705">
            <v>0.22341482879084523</v>
          </cell>
          <cell r="AN705">
            <v>107.8049066666667</v>
          </cell>
          <cell r="AP705">
            <v>0.2358630300202961</v>
          </cell>
          <cell r="AV705" t="str">
            <v>C</v>
          </cell>
          <cell r="AW705">
            <v>-11.2013</v>
          </cell>
          <cell r="AX705">
            <v>-17.844150000000003</v>
          </cell>
          <cell r="AY705">
            <v>-11.221660809859234</v>
          </cell>
          <cell r="AZ705">
            <v>3.6899829918586242</v>
          </cell>
          <cell r="BG705">
            <v>1.4981255025310616</v>
          </cell>
          <cell r="BJ705">
            <v>1.5018235687215525E-2</v>
          </cell>
          <cell r="CF705">
            <v>0.43325001319594347</v>
          </cell>
          <cell r="CV705">
            <v>30.875</v>
          </cell>
          <cell r="DA705">
            <v>0.41499999999999998</v>
          </cell>
          <cell r="ER705">
            <v>269.51226666666673</v>
          </cell>
        </row>
        <row r="706">
          <cell r="A706">
            <v>518725</v>
          </cell>
          <cell r="C706" t="str">
            <v>Gindl, Caleb</v>
          </cell>
          <cell r="AF706">
            <v>0.21869925223039544</v>
          </cell>
          <cell r="AN706">
            <v>156.09476740740743</v>
          </cell>
          <cell r="AP706">
            <v>0.26331400871955618</v>
          </cell>
          <cell r="AV706" t="str">
            <v>RF</v>
          </cell>
          <cell r="AW706">
            <v>-11</v>
          </cell>
          <cell r="AX706">
            <v>-16</v>
          </cell>
          <cell r="AY706">
            <v>-8.5345572847255813</v>
          </cell>
          <cell r="AZ706">
            <v>-8.5345572847255813</v>
          </cell>
          <cell r="BG706">
            <v>0.42633307800548803</v>
          </cell>
          <cell r="BJ706">
            <v>-1.6083655132145411E-2</v>
          </cell>
          <cell r="CF706">
            <v>3.8863024004311596E-2</v>
          </cell>
          <cell r="CV706">
            <v>27.875</v>
          </cell>
          <cell r="DA706">
            <v>0.29666666666666669</v>
          </cell>
          <cell r="ER706">
            <v>390.23691851851856</v>
          </cell>
        </row>
        <row r="707">
          <cell r="A707">
            <v>518735</v>
          </cell>
          <cell r="C707" t="str">
            <v>Grandal, Yasmani</v>
          </cell>
          <cell r="AF707">
            <v>0.27763216584219047</v>
          </cell>
          <cell r="AN707">
            <v>435.60118518518516</v>
          </cell>
          <cell r="AP707">
            <v>0.51052469352118823</v>
          </cell>
          <cell r="AV707" t="str">
            <v>C</v>
          </cell>
          <cell r="AW707">
            <v>-11.662669099344321</v>
          </cell>
          <cell r="AX707">
            <v>-11.662669099344321</v>
          </cell>
          <cell r="AY707">
            <v>-11.662669099344321</v>
          </cell>
          <cell r="AZ707">
            <v>29.945884352127688</v>
          </cell>
          <cell r="BG707">
            <v>0.82170547388637116</v>
          </cell>
          <cell r="BJ707">
            <v>2.0417324589818478E-3</v>
          </cell>
          <cell r="CF707">
            <v>0.9695909259682286</v>
          </cell>
          <cell r="CV707">
            <v>27.625</v>
          </cell>
          <cell r="DA707">
            <v>2.5366666666666666</v>
          </cell>
          <cell r="ER707">
            <v>435.60118518518516</v>
          </cell>
        </row>
        <row r="708">
          <cell r="A708">
            <v>518742</v>
          </cell>
          <cell r="C708" t="str">
            <v>Greenwell, Bo</v>
          </cell>
          <cell r="AF708">
            <v>0.2050377826337253</v>
          </cell>
          <cell r="AN708">
            <v>114.26929777777778</v>
          </cell>
          <cell r="AP708">
            <v>9.9748466334039998E-2</v>
          </cell>
          <cell r="AV708" t="str">
            <v>RF</v>
          </cell>
          <cell r="AW708">
            <v>-11.185308333333333</v>
          </cell>
          <cell r="AX708">
            <v>-16.030216666666668</v>
          </cell>
          <cell r="AY708">
            <v>-9.6692428088277893</v>
          </cell>
          <cell r="AZ708">
            <v>-9.6692428088277893</v>
          </cell>
          <cell r="BG708">
            <v>0.83076699137992538</v>
          </cell>
          <cell r="BJ708">
            <v>-2.0627391529911065E-2</v>
          </cell>
          <cell r="CF708">
            <v>0</v>
          </cell>
          <cell r="CV708">
            <v>27.708333333333332</v>
          </cell>
          <cell r="DA708">
            <v>0</v>
          </cell>
          <cell r="ER708">
            <v>285.67324444444444</v>
          </cell>
        </row>
        <row r="709">
          <cell r="A709">
            <v>518745</v>
          </cell>
          <cell r="C709" t="str">
            <v>Griffin, Jon</v>
          </cell>
          <cell r="AF709">
            <v>0.21145830873990967</v>
          </cell>
          <cell r="AN709">
            <v>145.27744000000001</v>
          </cell>
          <cell r="AP709">
            <v>0.14503892639059168</v>
          </cell>
          <cell r="AV709" t="str">
            <v>1B</v>
          </cell>
          <cell r="AW709">
            <v>-13.364111379170872</v>
          </cell>
          <cell r="AX709">
            <v>-16.082016666666668</v>
          </cell>
          <cell r="AY709">
            <v>-14.108117814581739</v>
          </cell>
          <cell r="AZ709">
            <v>-13.364111379170872</v>
          </cell>
          <cell r="BG709">
            <v>1.4902453536865186</v>
          </cell>
          <cell r="BJ709">
            <v>-1.1537756663470506E-2</v>
          </cell>
          <cell r="CF709">
            <v>0</v>
          </cell>
          <cell r="CV709">
            <v>27.208333333333332</v>
          </cell>
          <cell r="DA709">
            <v>0</v>
          </cell>
          <cell r="ER709">
            <v>363.1936</v>
          </cell>
        </row>
        <row r="710">
          <cell r="A710">
            <v>518751</v>
          </cell>
          <cell r="C710" t="str">
            <v>Guinn, B.J.</v>
          </cell>
          <cell r="AF710">
            <v>0.19244584379237251</v>
          </cell>
          <cell r="AN710">
            <v>87.88622222222223</v>
          </cell>
          <cell r="AP710">
            <v>5.255460926120048E-2</v>
          </cell>
          <cell r="AV710" t="str">
            <v>2B</v>
          </cell>
          <cell r="AW710">
            <v>-11.314408333333333</v>
          </cell>
          <cell r="AX710">
            <v>1.27888659687004</v>
          </cell>
          <cell r="AY710">
            <v>-0.84245118590681534</v>
          </cell>
          <cell r="AZ710">
            <v>1.27888659687004</v>
          </cell>
          <cell r="BG710">
            <v>1.4437265223885505</v>
          </cell>
          <cell r="BJ710">
            <v>1.7314442835375449E-2</v>
          </cell>
          <cell r="CF710">
            <v>0</v>
          </cell>
          <cell r="CV710">
            <v>27.208333333333332</v>
          </cell>
          <cell r="DA710">
            <v>0</v>
          </cell>
          <cell r="ER710">
            <v>219.71555555555557</v>
          </cell>
        </row>
        <row r="711">
          <cell r="A711">
            <v>518755</v>
          </cell>
          <cell r="C711" t="str">
            <v>Hague, Matt</v>
          </cell>
          <cell r="AF711">
            <v>0.26312582119631661</v>
          </cell>
          <cell r="AN711">
            <v>311.74525726075603</v>
          </cell>
          <cell r="AP711">
            <v>0.31873570084670694</v>
          </cell>
          <cell r="AV711" t="str">
            <v>1B</v>
          </cell>
          <cell r="AW711">
            <v>-12.4603529756859</v>
          </cell>
          <cell r="AX711">
            <v>-12.327704134305199</v>
          </cell>
          <cell r="AY711">
            <v>-14.428837928857742</v>
          </cell>
          <cell r="AZ711">
            <v>-12.327704134305199</v>
          </cell>
          <cell r="BG711">
            <v>1.6982301619638642</v>
          </cell>
          <cell r="BJ711">
            <v>1.1801132680447302E-2</v>
          </cell>
          <cell r="CF711">
            <v>1.5651188634347262E-2</v>
          </cell>
          <cell r="CV711">
            <v>30.875</v>
          </cell>
          <cell r="DA711">
            <v>0.15166666666666667</v>
          </cell>
          <cell r="ER711">
            <v>490.43386666666675</v>
          </cell>
        </row>
        <row r="712">
          <cell r="A712">
            <v>518756</v>
          </cell>
          <cell r="C712" t="str">
            <v>Hague, Rick</v>
          </cell>
          <cell r="AF712">
            <v>0.19444077965310685</v>
          </cell>
          <cell r="AN712">
            <v>146.50048000000001</v>
          </cell>
          <cell r="AP712">
            <v>0.23959752471873452</v>
          </cell>
          <cell r="AV712" t="str">
            <v>LF</v>
          </cell>
          <cell r="AW712">
            <v>-11.163791666666667</v>
          </cell>
          <cell r="AX712">
            <v>-7.2791815494496177</v>
          </cell>
          <cell r="AY712">
            <v>-3.6917645500512162</v>
          </cell>
          <cell r="AZ712">
            <v>-3.6917645500512162</v>
          </cell>
          <cell r="BG712">
            <v>1.4097406951315428</v>
          </cell>
          <cell r="BJ712">
            <v>1.3272380742379482E-3</v>
          </cell>
          <cell r="CF712">
            <v>0</v>
          </cell>
          <cell r="CV712">
            <v>27.791666666666668</v>
          </cell>
          <cell r="DA712">
            <v>0</v>
          </cell>
          <cell r="ER712">
            <v>366.25120000000004</v>
          </cell>
        </row>
        <row r="713">
          <cell r="A713">
            <v>518784</v>
          </cell>
          <cell r="C713" t="str">
            <v>Henry, Justin</v>
          </cell>
          <cell r="AF713">
            <v>0.22156248810765755</v>
          </cell>
          <cell r="AN713">
            <v>115.27476148148151</v>
          </cell>
          <cell r="AP713">
            <v>0.10620081762457811</v>
          </cell>
          <cell r="AV713" t="str">
            <v>2B</v>
          </cell>
          <cell r="AW713">
            <v>-11.195773937015314</v>
          </cell>
          <cell r="AX713">
            <v>-2.1047143703408637</v>
          </cell>
          <cell r="AY713">
            <v>-7.5826318707080693</v>
          </cell>
          <cell r="AZ713">
            <v>-2.1047143703408637</v>
          </cell>
          <cell r="BG713">
            <v>1.3939897713319813</v>
          </cell>
          <cell r="BJ713">
            <v>-9.1158848713963469E-3</v>
          </cell>
          <cell r="CF713">
            <v>0</v>
          </cell>
          <cell r="CV713">
            <v>31.208333333333332</v>
          </cell>
          <cell r="DA713">
            <v>0</v>
          </cell>
          <cell r="ER713">
            <v>288.18690370370376</v>
          </cell>
        </row>
        <row r="714">
          <cell r="A714">
            <v>518792</v>
          </cell>
          <cell r="C714" t="str">
            <v>Heyward, Jason</v>
          </cell>
          <cell r="AF714">
            <v>0.25122343697169025</v>
          </cell>
          <cell r="AN714">
            <v>575.41007407407415</v>
          </cell>
          <cell r="AP714">
            <v>0.64589413986084043</v>
          </cell>
          <cell r="AV714" t="str">
            <v>RF</v>
          </cell>
          <cell r="AW714">
            <v>-11</v>
          </cell>
          <cell r="AX714">
            <v>-16</v>
          </cell>
          <cell r="AY714">
            <v>11.271365382703637</v>
          </cell>
          <cell r="AZ714">
            <v>11.271365382703637</v>
          </cell>
          <cell r="BG714">
            <v>1.2432354732276287</v>
          </cell>
          <cell r="BJ714">
            <v>-4.0160151480156704E-3</v>
          </cell>
          <cell r="CF714">
            <v>0.99838850951603542</v>
          </cell>
          <cell r="CV714">
            <v>26.875</v>
          </cell>
          <cell r="DA714">
            <v>6.4550000000000001</v>
          </cell>
          <cell r="ER714">
            <v>575.41007407407415</v>
          </cell>
        </row>
        <row r="715">
          <cell r="A715">
            <v>518794</v>
          </cell>
          <cell r="C715" t="str">
            <v>Hicks, Brandon</v>
          </cell>
          <cell r="AF715">
            <v>0.21811527788855725</v>
          </cell>
          <cell r="AN715">
            <v>137.86989037037037</v>
          </cell>
          <cell r="AP715">
            <v>0.2910671444402842</v>
          </cell>
          <cell r="AV715" t="str">
            <v>2B</v>
          </cell>
          <cell r="AW715">
            <v>-11.004540248431544</v>
          </cell>
          <cell r="AX715">
            <v>0.46260406678143084</v>
          </cell>
          <cell r="AY715">
            <v>-8.7735240027108752</v>
          </cell>
          <cell r="AZ715">
            <v>0.46260406678143084</v>
          </cell>
          <cell r="BG715">
            <v>1.034317429739644</v>
          </cell>
          <cell r="BJ715">
            <v>-1.0403911340404748E-2</v>
          </cell>
          <cell r="CF715">
            <v>0.17172238171749771</v>
          </cell>
          <cell r="CV715">
            <v>30.791666666666668</v>
          </cell>
          <cell r="DA715">
            <v>0.56666666666666665</v>
          </cell>
          <cell r="ER715">
            <v>344.67472592592594</v>
          </cell>
        </row>
        <row r="716">
          <cell r="A716">
            <v>518835</v>
          </cell>
          <cell r="C716" t="str">
            <v>Ijames, Stewart</v>
          </cell>
          <cell r="AF716">
            <v>0.23572609191841729</v>
          </cell>
          <cell r="AN716">
            <v>149.88017777777779</v>
          </cell>
          <cell r="AP716">
            <v>0.25072532302585437</v>
          </cell>
          <cell r="AV716" t="str">
            <v>LF</v>
          </cell>
          <cell r="AW716">
            <v>-10.630378400684382</v>
          </cell>
          <cell r="AX716">
            <v>-16.01295</v>
          </cell>
          <cell r="AY716">
            <v>-12.157775837068524</v>
          </cell>
          <cell r="AZ716">
            <v>-10.630378400684382</v>
          </cell>
          <cell r="BG716">
            <v>0.81413441167416722</v>
          </cell>
          <cell r="BJ716">
            <v>-2.6512353240254576E-3</v>
          </cell>
          <cell r="CF716">
            <v>0</v>
          </cell>
          <cell r="CV716">
            <v>27.875</v>
          </cell>
          <cell r="DA716">
            <v>0</v>
          </cell>
          <cell r="ER716">
            <v>374.70044444444443</v>
          </cell>
        </row>
        <row r="717">
          <cell r="A717">
            <v>518838</v>
          </cell>
          <cell r="C717" t="str">
            <v>Jacobs, Chris</v>
          </cell>
          <cell r="AF717">
            <v>0.2123435634400303</v>
          </cell>
          <cell r="AN717">
            <v>168.57656888888891</v>
          </cell>
          <cell r="AP717">
            <v>0.30063552832177087</v>
          </cell>
          <cell r="AV717" t="str">
            <v>1B</v>
          </cell>
          <cell r="AW717">
            <v>-11.97063336476862</v>
          </cell>
          <cell r="AX717">
            <v>-16.03885</v>
          </cell>
          <cell r="AY717">
            <v>-12.6089643547833</v>
          </cell>
          <cell r="AZ717">
            <v>-11.97063336476862</v>
          </cell>
          <cell r="BG717">
            <v>1.0877188874441142</v>
          </cell>
          <cell r="BJ717">
            <v>-1.1762087950488679E-3</v>
          </cell>
          <cell r="CF717">
            <v>0</v>
          </cell>
          <cell r="CV717">
            <v>27.625</v>
          </cell>
          <cell r="DA717">
            <v>0</v>
          </cell>
          <cell r="ER717">
            <v>421.44142222222229</v>
          </cell>
        </row>
        <row r="718">
          <cell r="A718">
            <v>518840</v>
          </cell>
          <cell r="C718" t="str">
            <v>James, Jiwan</v>
          </cell>
          <cell r="AF718">
            <v>0.21275711803418593</v>
          </cell>
          <cell r="AN718">
            <v>152.35936000000001</v>
          </cell>
          <cell r="AP718">
            <v>0.19513071320481745</v>
          </cell>
          <cell r="AV718" t="str">
            <v>CF</v>
          </cell>
          <cell r="AW718">
            <v>-11.314408333333333</v>
          </cell>
          <cell r="AX718">
            <v>-16.082016666666668</v>
          </cell>
          <cell r="AY718">
            <v>-7.6522131872795853</v>
          </cell>
          <cell r="AZ718">
            <v>-7.6522131872795853</v>
          </cell>
          <cell r="BG718">
            <v>1.1484453520551854</v>
          </cell>
          <cell r="BJ718">
            <v>-1.4593772911524288E-2</v>
          </cell>
          <cell r="CF718">
            <v>0</v>
          </cell>
          <cell r="CV718">
            <v>27.208333333333332</v>
          </cell>
          <cell r="DA718">
            <v>0</v>
          </cell>
          <cell r="ER718">
            <v>380.89840000000004</v>
          </cell>
        </row>
        <row r="719">
          <cell r="A719">
            <v>518881</v>
          </cell>
          <cell r="C719" t="str">
            <v>Keyes, Kevin</v>
          </cell>
          <cell r="AF719">
            <v>0.21832625273363696</v>
          </cell>
          <cell r="AN719">
            <v>188.90783999999999</v>
          </cell>
          <cell r="AP719">
            <v>0.3798725076492705</v>
          </cell>
          <cell r="AV719" t="str">
            <v>1B</v>
          </cell>
          <cell r="AW719">
            <v>-13.071051984579503</v>
          </cell>
          <cell r="AX719">
            <v>-16.073383333333332</v>
          </cell>
          <cell r="AY719">
            <v>-16.355684614731416</v>
          </cell>
          <cell r="AZ719">
            <v>-13.071051984579503</v>
          </cell>
          <cell r="BG719">
            <v>1.2500083495979721</v>
          </cell>
          <cell r="BJ719">
            <v>-9.749953741279507E-3</v>
          </cell>
          <cell r="CF719">
            <v>0</v>
          </cell>
          <cell r="CV719">
            <v>27.291666666666668</v>
          </cell>
          <cell r="DA719">
            <v>0</v>
          </cell>
          <cell r="ER719">
            <v>472.26959999999997</v>
          </cell>
        </row>
        <row r="720">
          <cell r="A720">
            <v>518900</v>
          </cell>
          <cell r="C720" t="str">
            <v>Komatsu, Erik</v>
          </cell>
          <cell r="AF720">
            <v>0.21518603564297106</v>
          </cell>
          <cell r="AN720">
            <v>107.09845333333334</v>
          </cell>
          <cell r="AP720">
            <v>9.5798142173937006E-2</v>
          </cell>
          <cell r="AV720" t="str">
            <v>LF</v>
          </cell>
          <cell r="AW720">
            <v>-11.032083333333333</v>
          </cell>
          <cell r="AX720">
            <v>-16.196349999999999</v>
          </cell>
          <cell r="AY720">
            <v>-7.3127438861571914</v>
          </cell>
          <cell r="AZ720">
            <v>-7.3127438861571914</v>
          </cell>
          <cell r="BG720">
            <v>0.9017169332836722</v>
          </cell>
          <cell r="BJ720">
            <v>-3.1730667294416676E-2</v>
          </cell>
          <cell r="CF720">
            <v>0</v>
          </cell>
          <cell r="CV720">
            <v>28.708333333333332</v>
          </cell>
          <cell r="DA720">
            <v>9.6666666666666665E-2</v>
          </cell>
          <cell r="ER720">
            <v>267.74613333333332</v>
          </cell>
        </row>
        <row r="721">
          <cell r="A721">
            <v>518902</v>
          </cell>
          <cell r="C721" t="str">
            <v>Kozma, Pete</v>
          </cell>
          <cell r="AF721">
            <v>0.20785750242645054</v>
          </cell>
          <cell r="AN721">
            <v>183.3152</v>
          </cell>
          <cell r="AP721">
            <v>0.36794101193956841</v>
          </cell>
          <cell r="AV721" t="str">
            <v>SS</v>
          </cell>
          <cell r="AW721">
            <v>-11.000209042314726</v>
          </cell>
          <cell r="AX721">
            <v>6.4436227650889171</v>
          </cell>
          <cell r="AY721">
            <v>-8.1039513201870594</v>
          </cell>
          <cell r="AZ721">
            <v>6.4436227650889171</v>
          </cell>
          <cell r="BG721">
            <v>0.81388606110854034</v>
          </cell>
          <cell r="BJ721">
            <v>-1.0429273303049826E-2</v>
          </cell>
          <cell r="CF721">
            <v>0.16064040883352598</v>
          </cell>
          <cell r="CV721">
            <v>28.208333333333332</v>
          </cell>
          <cell r="DA721">
            <v>1.1483333333333334</v>
          </cell>
          <cell r="ER721">
            <v>458.28800000000001</v>
          </cell>
        </row>
        <row r="722">
          <cell r="A722">
            <v>518903</v>
          </cell>
          <cell r="C722" t="str">
            <v>Krill, Brett</v>
          </cell>
          <cell r="AF722">
            <v>0.19572774110401758</v>
          </cell>
          <cell r="AN722">
            <v>101.70320592592594</v>
          </cell>
          <cell r="AP722">
            <v>8.0784155750662556E-2</v>
          </cell>
          <cell r="AV722" t="str">
            <v>LF</v>
          </cell>
          <cell r="AW722">
            <v>-11.249858333333334</v>
          </cell>
          <cell r="AX722">
            <v>-16.056116666666668</v>
          </cell>
          <cell r="AY722">
            <v>-11.079840204540547</v>
          </cell>
          <cell r="AZ722">
            <v>-11.079840204540547</v>
          </cell>
          <cell r="BG722">
            <v>1.4028375161679629</v>
          </cell>
          <cell r="BJ722">
            <v>-1.6003772065255609E-2</v>
          </cell>
          <cell r="CF722">
            <v>0</v>
          </cell>
          <cell r="CV722">
            <v>27.458333333333332</v>
          </cell>
          <cell r="DA722">
            <v>0</v>
          </cell>
          <cell r="ER722">
            <v>254.25801481481483</v>
          </cell>
        </row>
        <row r="723">
          <cell r="A723">
            <v>518909</v>
          </cell>
          <cell r="C723" t="str">
            <v>Kvasnicka, Mike</v>
          </cell>
          <cell r="AF723">
            <v>0.2157521309453137</v>
          </cell>
          <cell r="AN723">
            <v>137.07614814814815</v>
          </cell>
          <cell r="AP723">
            <v>0.13694832854614569</v>
          </cell>
          <cell r="AV723" t="str">
            <v>RF</v>
          </cell>
          <cell r="AW723">
            <v>-11.499915170204</v>
          </cell>
          <cell r="AX723">
            <v>-16.047483333333332</v>
          </cell>
          <cell r="AY723">
            <v>-9.7184104924827341</v>
          </cell>
          <cell r="AZ723">
            <v>-9.7184104924827341</v>
          </cell>
          <cell r="BG723">
            <v>1.4307786323998011</v>
          </cell>
          <cell r="BJ723">
            <v>-4.1629101395397753E-3</v>
          </cell>
          <cell r="CF723">
            <v>0</v>
          </cell>
          <cell r="CV723">
            <v>27.541666666666668</v>
          </cell>
          <cell r="DA723">
            <v>0</v>
          </cell>
          <cell r="ER723">
            <v>342.69037037037037</v>
          </cell>
        </row>
        <row r="724">
          <cell r="A724">
            <v>518911</v>
          </cell>
          <cell r="C724" t="str">
            <v>Lambo, Andrew</v>
          </cell>
          <cell r="AF724">
            <v>0.23920690540141831</v>
          </cell>
          <cell r="AN724">
            <v>141.48361481481484</v>
          </cell>
          <cell r="AP724">
            <v>0.23368268803624856</v>
          </cell>
          <cell r="AV724" t="str">
            <v>LF</v>
          </cell>
          <cell r="AW724">
            <v>-10.822005954913935</v>
          </cell>
          <cell r="AX724">
            <v>-10.648253523442412</v>
          </cell>
          <cell r="AY724">
            <v>-10.221090224156699</v>
          </cell>
          <cell r="AZ724">
            <v>-10.221090224156699</v>
          </cell>
          <cell r="BG724">
            <v>1.0834994438841106</v>
          </cell>
          <cell r="BJ724">
            <v>-6.1154644937830146E-3</v>
          </cell>
          <cell r="CF724">
            <v>7.1882596768018864E-2</v>
          </cell>
          <cell r="CV724">
            <v>27.875</v>
          </cell>
          <cell r="DA724">
            <v>0.16666666666666666</v>
          </cell>
          <cell r="ER724">
            <v>353.70903703703709</v>
          </cell>
        </row>
        <row r="725">
          <cell r="A725">
            <v>518914</v>
          </cell>
          <cell r="C725" t="str">
            <v>Landry, Leon</v>
          </cell>
          <cell r="AF725">
            <v>0.21432212552247434</v>
          </cell>
          <cell r="AN725">
            <v>198.15336296296297</v>
          </cell>
          <cell r="AP725">
            <v>0.34549502745845095</v>
          </cell>
          <cell r="AV725" t="str">
            <v>LF</v>
          </cell>
          <cell r="AW725">
            <v>-11.452866666666665</v>
          </cell>
          <cell r="AX725">
            <v>-16.204516666666667</v>
          </cell>
          <cell r="AY725">
            <v>-5.9960135732192841</v>
          </cell>
          <cell r="AZ725">
            <v>-5.9960135732192841</v>
          </cell>
          <cell r="BG725">
            <v>1.2739400104682366</v>
          </cell>
          <cell r="BJ725">
            <v>-1.0327426388779764E-2</v>
          </cell>
          <cell r="CF725">
            <v>0</v>
          </cell>
          <cell r="CV725">
            <v>26.791666666666668</v>
          </cell>
          <cell r="DA725">
            <v>0</v>
          </cell>
          <cell r="ER725">
            <v>495.38340740740739</v>
          </cell>
        </row>
        <row r="726">
          <cell r="A726">
            <v>518921</v>
          </cell>
          <cell r="C726" t="str">
            <v>Latimore, Quincy</v>
          </cell>
          <cell r="AF726">
            <v>0.22907190919784987</v>
          </cell>
          <cell r="AN726">
            <v>204.59472592592593</v>
          </cell>
          <cell r="AP726">
            <v>0.36002154373883444</v>
          </cell>
          <cell r="AV726" t="str">
            <v>LF</v>
          </cell>
          <cell r="AW726">
            <v>-11.271374999999999</v>
          </cell>
          <cell r="AX726">
            <v>-16.06475</v>
          </cell>
          <cell r="AY726">
            <v>-8.2041410047252761</v>
          </cell>
          <cell r="AZ726">
            <v>-8.2041410047252761</v>
          </cell>
          <cell r="BG726">
            <v>0.70172908444134452</v>
          </cell>
          <cell r="BJ726">
            <v>-6.9343409650245106E-3</v>
          </cell>
          <cell r="CF726">
            <v>0</v>
          </cell>
          <cell r="CV726">
            <v>27.375</v>
          </cell>
          <cell r="DA726">
            <v>0</v>
          </cell>
          <cell r="ER726">
            <v>511.48681481481481</v>
          </cell>
        </row>
        <row r="727">
          <cell r="A727">
            <v>518934</v>
          </cell>
          <cell r="C727" t="str">
            <v>LeMahieu, DJ</v>
          </cell>
          <cell r="AF727">
            <v>0.26530951092928118</v>
          </cell>
          <cell r="AN727">
            <v>591.01303703703707</v>
          </cell>
          <cell r="AP727">
            <v>0.62864018445310943</v>
          </cell>
          <cell r="AV727" t="str">
            <v>2B</v>
          </cell>
          <cell r="AW727">
            <v>-10.980460508646196</v>
          </cell>
          <cell r="AX727">
            <v>7.9861906268165326</v>
          </cell>
          <cell r="AY727">
            <v>-10.980460508646196</v>
          </cell>
          <cell r="AZ727">
            <v>7.9861906268165326</v>
          </cell>
          <cell r="BG727">
            <v>1.6586292113943966</v>
          </cell>
          <cell r="BJ727">
            <v>7.0474924008828699E-4</v>
          </cell>
          <cell r="CF727">
            <v>0.98837044586159573</v>
          </cell>
          <cell r="CV727">
            <v>27.958333333333332</v>
          </cell>
          <cell r="DA727">
            <v>3.97</v>
          </cell>
          <cell r="ER727">
            <v>591.01303703703707</v>
          </cell>
        </row>
        <row r="728">
          <cell r="A728">
            <v>518948</v>
          </cell>
          <cell r="C728" t="str">
            <v>Lohman, Devin</v>
          </cell>
          <cell r="AF728">
            <v>0.1939962161913597</v>
          </cell>
          <cell r="AN728">
            <v>147.85611851851854</v>
          </cell>
          <cell r="AP728">
            <v>0.20224298935241636</v>
          </cell>
          <cell r="AV728" t="str">
            <v>SS</v>
          </cell>
          <cell r="AW728">
            <v>-11.77037121503573</v>
          </cell>
          <cell r="AX728">
            <v>-3.7343125918302307</v>
          </cell>
          <cell r="AY728">
            <v>-6.6290894290196443</v>
          </cell>
          <cell r="AZ728">
            <v>-3.7343125918302307</v>
          </cell>
          <cell r="BG728">
            <v>1.2952387924258035</v>
          </cell>
          <cell r="BJ728">
            <v>-6.2901022525183557E-3</v>
          </cell>
          <cell r="CF728">
            <v>0</v>
          </cell>
          <cell r="CV728">
            <v>27.208333333333332</v>
          </cell>
          <cell r="DA728">
            <v>0</v>
          </cell>
          <cell r="ER728">
            <v>369.64029629629636</v>
          </cell>
        </row>
        <row r="729">
          <cell r="A729">
            <v>518953</v>
          </cell>
          <cell r="C729" t="str">
            <v>Lough, David</v>
          </cell>
          <cell r="AF729">
            <v>0.23733235485510343</v>
          </cell>
          <cell r="AN729">
            <v>180.98603185888967</v>
          </cell>
          <cell r="AP729">
            <v>0.30963847924427412</v>
          </cell>
          <cell r="AV729" t="str">
            <v>LF</v>
          </cell>
          <cell r="AW729">
            <v>-11</v>
          </cell>
          <cell r="AX729">
            <v>-16</v>
          </cell>
          <cell r="AY729">
            <v>1.1403944038700966</v>
          </cell>
          <cell r="AZ729">
            <v>1.1403944038700966</v>
          </cell>
          <cell r="BG729">
            <v>1.1442321169505734</v>
          </cell>
          <cell r="BJ729">
            <v>-1.1021998127581138E-2</v>
          </cell>
          <cell r="CF729">
            <v>0.59489516895803773</v>
          </cell>
          <cell r="CV729">
            <v>30.458333333333332</v>
          </cell>
          <cell r="DA729">
            <v>1.3666666666666667</v>
          </cell>
          <cell r="ER729">
            <v>318.26844444444447</v>
          </cell>
        </row>
        <row r="730">
          <cell r="A730">
            <v>518960</v>
          </cell>
          <cell r="C730" t="str">
            <v>Lucroy, Jonathan</v>
          </cell>
          <cell r="AF730">
            <v>0.27854518670859063</v>
          </cell>
          <cell r="AN730">
            <v>492.31822222222223</v>
          </cell>
          <cell r="AP730">
            <v>0.60276660642831559</v>
          </cell>
          <cell r="AV730" t="str">
            <v>C</v>
          </cell>
          <cell r="AW730">
            <v>-12.068025363986058</v>
          </cell>
          <cell r="AX730">
            <v>-12.068025363986058</v>
          </cell>
          <cell r="AY730">
            <v>-12.068025363986058</v>
          </cell>
          <cell r="AZ730">
            <v>22.758565580228741</v>
          </cell>
          <cell r="BG730">
            <v>1.4991822392732028</v>
          </cell>
          <cell r="BJ730">
            <v>1.1519676495529093E-2</v>
          </cell>
          <cell r="CF730">
            <v>0.98507112606837133</v>
          </cell>
          <cell r="CV730">
            <v>30.041666666666668</v>
          </cell>
          <cell r="DA730">
            <v>5.3033333333333337</v>
          </cell>
          <cell r="ER730">
            <v>492.31822222222223</v>
          </cell>
        </row>
        <row r="731">
          <cell r="A731">
            <v>518963</v>
          </cell>
          <cell r="C731" t="str">
            <v>Lutz, Zach</v>
          </cell>
          <cell r="AF731">
            <v>0.22263093149395852</v>
          </cell>
          <cell r="AN731">
            <v>127.50245925925927</v>
          </cell>
          <cell r="AP731">
            <v>0.16227545726985404</v>
          </cell>
          <cell r="AV731" t="str">
            <v>3B</v>
          </cell>
          <cell r="AW731">
            <v>-10.820906517776166</v>
          </cell>
          <cell r="AX731">
            <v>-6.6593700883702143</v>
          </cell>
          <cell r="AY731">
            <v>-13.270842322832895</v>
          </cell>
          <cell r="AZ731">
            <v>-6.6593700883702143</v>
          </cell>
          <cell r="BG731">
            <v>1.0881340837963898</v>
          </cell>
          <cell r="BJ731">
            <v>-1.0188120107600973E-2</v>
          </cell>
          <cell r="CF731">
            <v>1.0459520013289536E-2</v>
          </cell>
          <cell r="CV731">
            <v>30.041666666666668</v>
          </cell>
          <cell r="DA731">
            <v>6.1666666666666668E-2</v>
          </cell>
          <cell r="ER731">
            <v>318.75614814814816</v>
          </cell>
        </row>
        <row r="732">
          <cell r="A732">
            <v>518991</v>
          </cell>
          <cell r="C732" t="str">
            <v>Mastroianni, Darin</v>
          </cell>
          <cell r="AF732">
            <v>0.22222270501429978</v>
          </cell>
          <cell r="AN732">
            <v>172.30773333333337</v>
          </cell>
          <cell r="AP732">
            <v>0.34260732546423189</v>
          </cell>
          <cell r="AV732" t="str">
            <v>CF</v>
          </cell>
          <cell r="AW732">
            <v>-11</v>
          </cell>
          <cell r="AX732">
            <v>3.4999646945045084</v>
          </cell>
          <cell r="AY732">
            <v>-1.6394544089065759</v>
          </cell>
          <cell r="AZ732">
            <v>-1.6371888005460711</v>
          </cell>
          <cell r="BG732">
            <v>1.193407673391464</v>
          </cell>
          <cell r="BJ732">
            <v>-6.1126144177801548E-3</v>
          </cell>
          <cell r="CF732">
            <v>4.641625014641456E-2</v>
          </cell>
          <cell r="CV732">
            <v>30.875</v>
          </cell>
          <cell r="DA732">
            <v>0.52833333333333332</v>
          </cell>
          <cell r="ER732">
            <v>430.76933333333341</v>
          </cell>
        </row>
        <row r="733">
          <cell r="A733">
            <v>518993</v>
          </cell>
          <cell r="C733" t="str">
            <v>Mattair, Travis</v>
          </cell>
          <cell r="AF733">
            <v>0.2060749818034443</v>
          </cell>
          <cell r="AN733">
            <v>173.53794370370372</v>
          </cell>
          <cell r="AP733">
            <v>0.18222659403496655</v>
          </cell>
          <cell r="AV733" t="str">
            <v>1B</v>
          </cell>
          <cell r="AW733">
            <v>-10.676478916765525</v>
          </cell>
          <cell r="AX733">
            <v>-16.047483333333332</v>
          </cell>
          <cell r="AY733">
            <v>-10.805545624170556</v>
          </cell>
          <cell r="AZ733">
            <v>-10.676478916765525</v>
          </cell>
          <cell r="BG733">
            <v>1.1657887212796458</v>
          </cell>
          <cell r="BJ733">
            <v>-6.0196180117168675E-4</v>
          </cell>
          <cell r="CF733">
            <v>0</v>
          </cell>
          <cell r="CV733">
            <v>27.541666666666668</v>
          </cell>
          <cell r="DA733">
            <v>0</v>
          </cell>
          <cell r="ER733">
            <v>433.84485925925924</v>
          </cell>
        </row>
        <row r="734">
          <cell r="A734">
            <v>519005</v>
          </cell>
          <cell r="C734" t="str">
            <v>McDade, Mike</v>
          </cell>
          <cell r="AF734">
            <v>0.20241961805888978</v>
          </cell>
          <cell r="AN734">
            <v>136.93288296296296</v>
          </cell>
          <cell r="AP734">
            <v>0.15244869153467233</v>
          </cell>
          <cell r="AV734" t="str">
            <v>1B</v>
          </cell>
          <cell r="AW734">
            <v>-11.683784461124846</v>
          </cell>
          <cell r="AX734">
            <v>-16.09065</v>
          </cell>
          <cell r="AY734">
            <v>-12.441516677335379</v>
          </cell>
          <cell r="AZ734">
            <v>-11.683784461124846</v>
          </cell>
          <cell r="BG734">
            <v>0.84506084841856999</v>
          </cell>
          <cell r="BJ734">
            <v>-8.2881722756593564E-3</v>
          </cell>
          <cell r="CF734">
            <v>0</v>
          </cell>
          <cell r="CV734">
            <v>27.125</v>
          </cell>
          <cell r="DA734">
            <v>0</v>
          </cell>
          <cell r="ER734">
            <v>342.3322074074074</v>
          </cell>
        </row>
        <row r="735">
          <cell r="A735">
            <v>519023</v>
          </cell>
          <cell r="C735" t="str">
            <v>Mesoraco, Devin</v>
          </cell>
          <cell r="AF735">
            <v>0.25610756531635753</v>
          </cell>
          <cell r="AN735">
            <v>354.73943703703708</v>
          </cell>
          <cell r="AP735">
            <v>0.28584192187436641</v>
          </cell>
          <cell r="AV735" t="str">
            <v>C</v>
          </cell>
          <cell r="AW735">
            <v>-11.244522615778012</v>
          </cell>
          <cell r="AX735">
            <v>-16.01155</v>
          </cell>
          <cell r="AY735">
            <v>-10.312040295984382</v>
          </cell>
          <cell r="AZ735">
            <v>4.5407078170868411</v>
          </cell>
          <cell r="BG735">
            <v>0.94366664440922299</v>
          </cell>
          <cell r="BJ735">
            <v>1.4450646642500565E-3</v>
          </cell>
          <cell r="CF735">
            <v>0.95877120876186539</v>
          </cell>
          <cell r="CV735">
            <v>28.041666666666668</v>
          </cell>
          <cell r="DA735">
            <v>1.8916666666666666</v>
          </cell>
          <cell r="ER735">
            <v>354.73943703703708</v>
          </cell>
        </row>
        <row r="736">
          <cell r="A736">
            <v>519025</v>
          </cell>
          <cell r="C736" t="str">
            <v>Middlebrooks, Will</v>
          </cell>
          <cell r="AF736">
            <v>0.21862197937180969</v>
          </cell>
          <cell r="AN736">
            <v>169.47128888888889</v>
          </cell>
          <cell r="AP736">
            <v>0.42024883533583057</v>
          </cell>
          <cell r="AV736" t="str">
            <v>3B</v>
          </cell>
          <cell r="AW736">
            <v>-10.876686005622956</v>
          </cell>
          <cell r="AX736">
            <v>0.52934308186020207</v>
          </cell>
          <cell r="AY736">
            <v>-10.876686005622956</v>
          </cell>
          <cell r="AZ736">
            <v>0.52934308186020207</v>
          </cell>
          <cell r="BG736">
            <v>0.88864755363546677</v>
          </cell>
          <cell r="BJ736">
            <v>-1.9568011808750084E-2</v>
          </cell>
          <cell r="CF736">
            <v>0.44619426667208789</v>
          </cell>
          <cell r="CV736">
            <v>27.791666666666668</v>
          </cell>
          <cell r="DA736">
            <v>1.9916666666666667</v>
          </cell>
          <cell r="ER736">
            <v>423.67822222222219</v>
          </cell>
        </row>
        <row r="737">
          <cell r="A737">
            <v>519037</v>
          </cell>
          <cell r="C737" t="str">
            <v>Moncrief, Carlos</v>
          </cell>
          <cell r="AF737">
            <v>0.23922823901438553</v>
          </cell>
          <cell r="AN737">
            <v>174.41517037037039</v>
          </cell>
          <cell r="AP737">
            <v>0.34164959845822562</v>
          </cell>
          <cell r="AV737" t="str">
            <v>RF</v>
          </cell>
          <cell r="AW737">
            <v>-11.206825</v>
          </cell>
          <cell r="AX737">
            <v>-16.03885</v>
          </cell>
          <cell r="AY737">
            <v>-7.0695505394047622</v>
          </cell>
          <cell r="AZ737">
            <v>-7.0695505394047622</v>
          </cell>
          <cell r="BG737">
            <v>0.84215705325669954</v>
          </cell>
          <cell r="BJ737">
            <v>-1.5751921017095733E-3</v>
          </cell>
          <cell r="CF737">
            <v>0</v>
          </cell>
          <cell r="CV737">
            <v>27.625</v>
          </cell>
          <cell r="DA737">
            <v>0</v>
          </cell>
          <cell r="ER737">
            <v>436.03792592592595</v>
          </cell>
        </row>
        <row r="738">
          <cell r="A738">
            <v>519044</v>
          </cell>
          <cell r="C738" t="str">
            <v>Morales, Angel</v>
          </cell>
          <cell r="AF738">
            <v>0.19049718320344217</v>
          </cell>
          <cell r="AN738">
            <v>90.50216296296297</v>
          </cell>
          <cell r="AP738">
            <v>5.5645347755368779E-2</v>
          </cell>
          <cell r="AV738" t="str">
            <v>CF</v>
          </cell>
          <cell r="AW738">
            <v>-11.5206</v>
          </cell>
          <cell r="AX738">
            <v>-16.285250000000001</v>
          </cell>
          <cell r="AY738">
            <v>-3.182039078081607</v>
          </cell>
          <cell r="AZ738">
            <v>-3.182039078081607</v>
          </cell>
          <cell r="BG738">
            <v>0.96367303666298743</v>
          </cell>
          <cell r="BJ738">
            <v>1.5187567336922572E-2</v>
          </cell>
          <cell r="CF738">
            <v>0</v>
          </cell>
          <cell r="CV738">
            <v>26.625</v>
          </cell>
          <cell r="DA738">
            <v>0</v>
          </cell>
          <cell r="ER738">
            <v>226.2554074074074</v>
          </cell>
        </row>
        <row r="739">
          <cell r="A739">
            <v>519048</v>
          </cell>
          <cell r="C739" t="str">
            <v>Moreland, Mitch</v>
          </cell>
          <cell r="AF739">
            <v>0.26868542350578117</v>
          </cell>
          <cell r="AN739">
            <v>429.5378575485953</v>
          </cell>
          <cell r="AP739">
            <v>0.51532574545285059</v>
          </cell>
          <cell r="AV739" t="str">
            <v>1B</v>
          </cell>
          <cell r="AW739">
            <v>-7.6827325778185731</v>
          </cell>
          <cell r="AX739">
            <v>-7.6827325778185731</v>
          </cell>
          <cell r="AY739">
            <v>-7.6758189652811133</v>
          </cell>
          <cell r="AZ739">
            <v>-7.6758189652811133</v>
          </cell>
          <cell r="BG739">
            <v>1.4295236435168071</v>
          </cell>
          <cell r="BJ739">
            <v>2.1875880888031687E-3</v>
          </cell>
          <cell r="CF739">
            <v>0.9847616169615363</v>
          </cell>
          <cell r="CV739">
            <v>30.791666666666668</v>
          </cell>
          <cell r="DA739">
            <v>4.3766666666666669</v>
          </cell>
          <cell r="ER739">
            <v>491.99555555555548</v>
          </cell>
        </row>
        <row r="740">
          <cell r="A740">
            <v>519051</v>
          </cell>
          <cell r="C740" t="str">
            <v>Morris, Hunter</v>
          </cell>
          <cell r="AF740">
            <v>0.19958578782941475</v>
          </cell>
          <cell r="AN740">
            <v>153.69054814814817</v>
          </cell>
          <cell r="AP740">
            <v>0.19950937460790541</v>
          </cell>
          <cell r="AV740" t="str">
            <v>1B</v>
          </cell>
          <cell r="AW740">
            <v>-12.625354393257053</v>
          </cell>
          <cell r="AX740">
            <v>-16.030216666666668</v>
          </cell>
          <cell r="AY740">
            <v>-12.295130887167542</v>
          </cell>
          <cell r="AZ740">
            <v>-12.295130887167542</v>
          </cell>
          <cell r="BG740">
            <v>1.2823364753220452</v>
          </cell>
          <cell r="BJ740">
            <v>-1.0271060685855433E-2</v>
          </cell>
          <cell r="CF740">
            <v>0</v>
          </cell>
          <cell r="CV740">
            <v>27.708333333333332</v>
          </cell>
          <cell r="DA740">
            <v>0</v>
          </cell>
          <cell r="ER740">
            <v>384.22637037037038</v>
          </cell>
        </row>
        <row r="741">
          <cell r="A741">
            <v>519058</v>
          </cell>
          <cell r="C741" t="str">
            <v>Moustakas, Mike</v>
          </cell>
          <cell r="AF741">
            <v>0.27789384504499914</v>
          </cell>
          <cell r="AN741">
            <v>512.6389333333334</v>
          </cell>
          <cell r="AP741">
            <v>0.52665577604887481</v>
          </cell>
          <cell r="AV741" t="str">
            <v>3B</v>
          </cell>
          <cell r="AW741">
            <v>-11</v>
          </cell>
          <cell r="AX741">
            <v>3.4611371583423218</v>
          </cell>
          <cell r="AY741">
            <v>-7</v>
          </cell>
          <cell r="AZ741">
            <v>3.4611371583423218</v>
          </cell>
          <cell r="BG741">
            <v>0.92150762372489869</v>
          </cell>
          <cell r="BJ741">
            <v>-1.2527709489039229E-2</v>
          </cell>
          <cell r="CF741">
            <v>0.9731054760932264</v>
          </cell>
          <cell r="CV741">
            <v>27.791666666666668</v>
          </cell>
          <cell r="DA741">
            <v>4.5333333333333332</v>
          </cell>
          <cell r="ER741">
            <v>512.6389333333334</v>
          </cell>
        </row>
        <row r="742">
          <cell r="A742">
            <v>519068</v>
          </cell>
          <cell r="C742" t="str">
            <v>Navarro, Efren</v>
          </cell>
          <cell r="AF742">
            <v>0.22608636751769323</v>
          </cell>
          <cell r="AN742">
            <v>207.00373333333334</v>
          </cell>
          <cell r="AP742">
            <v>0.40675598181388656</v>
          </cell>
          <cell r="AV742" t="str">
            <v>1B</v>
          </cell>
          <cell r="AW742">
            <v>-9.7564826431770975</v>
          </cell>
          <cell r="AX742">
            <v>-12.148104739904301</v>
          </cell>
          <cell r="AY742">
            <v>-9.959364560458706</v>
          </cell>
          <cell r="AZ742">
            <v>-9.7564826431770975</v>
          </cell>
          <cell r="BG742">
            <v>1.3224656885426378</v>
          </cell>
          <cell r="BJ742">
            <v>8.9943377320582537E-4</v>
          </cell>
          <cell r="CF742">
            <v>0.12703346970251439</v>
          </cell>
          <cell r="CV742">
            <v>30.125</v>
          </cell>
          <cell r="DA742">
            <v>0.46666666666666667</v>
          </cell>
          <cell r="ER742">
            <v>517.5093333333333</v>
          </cell>
        </row>
        <row r="743">
          <cell r="A743">
            <v>519071</v>
          </cell>
          <cell r="C743" t="str">
            <v>Navarro, Rey</v>
          </cell>
          <cell r="AF743">
            <v>0.2210139539716964</v>
          </cell>
          <cell r="AN743">
            <v>172.27150222222227</v>
          </cell>
          <cell r="AP743">
            <v>0.32871710290087108</v>
          </cell>
          <cell r="AV743" t="str">
            <v>SS</v>
          </cell>
          <cell r="AW743">
            <v>-11</v>
          </cell>
          <cell r="AX743">
            <v>-4.1142313752795201E-2</v>
          </cell>
          <cell r="AY743">
            <v>-7</v>
          </cell>
          <cell r="AZ743">
            <v>-4.1142313752795201E-2</v>
          </cell>
          <cell r="BG743">
            <v>0.85189772007542408</v>
          </cell>
          <cell r="BJ743">
            <v>-8.6407727051602008E-3</v>
          </cell>
          <cell r="CF743">
            <v>0</v>
          </cell>
          <cell r="CV743">
            <v>26.541666666666668</v>
          </cell>
          <cell r="DA743">
            <v>0.05</v>
          </cell>
          <cell r="ER743">
            <v>430.67875555555565</v>
          </cell>
        </row>
        <row r="744">
          <cell r="A744">
            <v>519073</v>
          </cell>
          <cell r="C744" t="str">
            <v>Neff, Steven</v>
          </cell>
          <cell r="AF744">
            <v>0.16783012722742841</v>
          </cell>
          <cell r="AN744">
            <v>63.068693333333343</v>
          </cell>
          <cell r="AP744">
            <v>2.0562639269338545E-2</v>
          </cell>
          <cell r="AV744" t="str">
            <v>RF</v>
          </cell>
          <cell r="AW744">
            <v>-16.228208057080458</v>
          </cell>
          <cell r="AX744">
            <v>-16.06475</v>
          </cell>
          <cell r="AY744">
            <v>-14.403125247966486</v>
          </cell>
          <cell r="AZ744">
            <v>-14.403125247966486</v>
          </cell>
          <cell r="BG744">
            <v>1.3079451387305601</v>
          </cell>
          <cell r="BJ744">
            <v>1.6534993593483732E-3</v>
          </cell>
          <cell r="CF744">
            <v>0</v>
          </cell>
          <cell r="CV744">
            <v>27.375</v>
          </cell>
          <cell r="DA744">
            <v>0</v>
          </cell>
          <cell r="ER744">
            <v>157.67173333333335</v>
          </cell>
        </row>
        <row r="745">
          <cell r="A745">
            <v>519078</v>
          </cell>
          <cell r="C745" t="str">
            <v>Newman, Matt</v>
          </cell>
          <cell r="AF745">
            <v>0.19431826101535696</v>
          </cell>
          <cell r="AN745">
            <v>152.27850666666669</v>
          </cell>
          <cell r="AP745">
            <v>0.24959171522847856</v>
          </cell>
          <cell r="AV745" t="str">
            <v>RF</v>
          </cell>
          <cell r="AW745">
            <v>-11.163791666666667</v>
          </cell>
          <cell r="AX745">
            <v>-16.021583333333332</v>
          </cell>
          <cell r="AY745">
            <v>-5.9110260325136865</v>
          </cell>
          <cell r="AZ745">
            <v>-5.9110260325136865</v>
          </cell>
          <cell r="BG745">
            <v>0.65488604939752504</v>
          </cell>
          <cell r="BJ745">
            <v>-1.4366825066620499E-3</v>
          </cell>
          <cell r="CF745">
            <v>0</v>
          </cell>
          <cell r="CV745">
            <v>27.791666666666668</v>
          </cell>
          <cell r="DA745">
            <v>0</v>
          </cell>
          <cell r="ER745">
            <v>380.6962666666667</v>
          </cell>
        </row>
        <row r="746">
          <cell r="A746">
            <v>519082</v>
          </cell>
          <cell r="C746" t="str">
            <v>Noonan, Nick</v>
          </cell>
          <cell r="AF746">
            <v>0.20735592173148157</v>
          </cell>
          <cell r="AN746">
            <v>177.54607407407408</v>
          </cell>
          <cell r="AP746">
            <v>0.34695271450562626</v>
          </cell>
          <cell r="AV746" t="str">
            <v>SS</v>
          </cell>
          <cell r="AW746">
            <v>-10.98986265024166</v>
          </cell>
          <cell r="AX746">
            <v>2.4910437478130429</v>
          </cell>
          <cell r="AY746">
            <v>-10.98986265024166</v>
          </cell>
          <cell r="AZ746">
            <v>2.4910437478130429</v>
          </cell>
          <cell r="BG746">
            <v>1.0453917932030832</v>
          </cell>
          <cell r="BJ746">
            <v>9.0498751750702818E-3</v>
          </cell>
          <cell r="CF746">
            <v>3.8032169292651449E-2</v>
          </cell>
          <cell r="CV746">
            <v>27.125</v>
          </cell>
          <cell r="DA746">
            <v>0.24166666666666667</v>
          </cell>
          <cell r="ER746">
            <v>443.86518518518517</v>
          </cell>
        </row>
        <row r="747">
          <cell r="A747">
            <v>519083</v>
          </cell>
          <cell r="C747" t="str">
            <v>Norris, Derek</v>
          </cell>
          <cell r="AF747">
            <v>0.24709218168781613</v>
          </cell>
          <cell r="AN747">
            <v>474.32444444444445</v>
          </cell>
          <cell r="AP747">
            <v>0.56461083012249524</v>
          </cell>
          <cell r="AV747" t="str">
            <v>C</v>
          </cell>
          <cell r="AW747">
            <v>-11.890172123058553</v>
          </cell>
          <cell r="AX747">
            <v>-11.890172123058553</v>
          </cell>
          <cell r="AY747">
            <v>-11.890172123058553</v>
          </cell>
          <cell r="AZ747">
            <v>15.974094910655111</v>
          </cell>
          <cell r="BG747">
            <v>0.86544965702086873</v>
          </cell>
          <cell r="BJ747">
            <v>5.8311007493633635E-3</v>
          </cell>
          <cell r="CF747">
            <v>0.99912478391421333</v>
          </cell>
          <cell r="CV747">
            <v>27.375</v>
          </cell>
          <cell r="DA747">
            <v>3.16</v>
          </cell>
          <cell r="ER747">
            <v>474.32444444444445</v>
          </cell>
        </row>
        <row r="748">
          <cell r="A748">
            <v>519100</v>
          </cell>
          <cell r="C748" t="str">
            <v>Paciorek, Joey</v>
          </cell>
          <cell r="AF748">
            <v>0.21278279696693858</v>
          </cell>
          <cell r="AN748">
            <v>69.824853333333337</v>
          </cell>
          <cell r="AP748">
            <v>4.3590527666131473E-2</v>
          </cell>
          <cell r="AV748" t="str">
            <v>C</v>
          </cell>
          <cell r="AW748">
            <v>-11.038015002203991</v>
          </cell>
          <cell r="AX748">
            <v>-16.021583333333332</v>
          </cell>
          <cell r="AY748">
            <v>-12.177690875064794</v>
          </cell>
          <cell r="AZ748">
            <v>-9.2541528283605565</v>
          </cell>
          <cell r="BG748">
            <v>0.94773148804141494</v>
          </cell>
          <cell r="BJ748">
            <v>-3.3386985669581811E-3</v>
          </cell>
          <cell r="CF748">
            <v>0</v>
          </cell>
          <cell r="CV748">
            <v>27.791666666666668</v>
          </cell>
          <cell r="DA748">
            <v>0</v>
          </cell>
          <cell r="ER748">
            <v>174.56213333333335</v>
          </cell>
        </row>
        <row r="749">
          <cell r="A749">
            <v>519107</v>
          </cell>
          <cell r="C749" t="str">
            <v>Parrino, Andy</v>
          </cell>
          <cell r="AF749">
            <v>0.21751271389447324</v>
          </cell>
          <cell r="AN749">
            <v>167.95301925925926</v>
          </cell>
          <cell r="AP749">
            <v>0.323932945465633</v>
          </cell>
          <cell r="AV749" t="str">
            <v>SS</v>
          </cell>
          <cell r="AW749">
            <v>-11</v>
          </cell>
          <cell r="AX749">
            <v>0.12545648841062515</v>
          </cell>
          <cell r="AY749">
            <v>-7.5139948396849743</v>
          </cell>
          <cell r="AZ749">
            <v>0.12545648841062515</v>
          </cell>
          <cell r="BG749">
            <v>1.0260881973632547</v>
          </cell>
          <cell r="BJ749">
            <v>-1.3047677378383998E-2</v>
          </cell>
          <cell r="CF749">
            <v>4.4937288256360342E-2</v>
          </cell>
          <cell r="CV749">
            <v>30.708333333333332</v>
          </cell>
          <cell r="DA749">
            <v>0.48</v>
          </cell>
          <cell r="ER749">
            <v>419.88254814814815</v>
          </cell>
        </row>
        <row r="750">
          <cell r="A750">
            <v>519111</v>
          </cell>
          <cell r="C750" t="str">
            <v>Patterson, Kevin</v>
          </cell>
          <cell r="AF750">
            <v>0.19556092393432825</v>
          </cell>
          <cell r="AN750">
            <v>137.68561777777776</v>
          </cell>
          <cell r="AP750">
            <v>0.13202571223636317</v>
          </cell>
          <cell r="AV750" t="str">
            <v>1B</v>
          </cell>
          <cell r="AW750">
            <v>-12.947638355857002</v>
          </cell>
          <cell r="AX750">
            <v>-16.021583333333332</v>
          </cell>
          <cell r="AY750">
            <v>-14.083613608444777</v>
          </cell>
          <cell r="AZ750">
            <v>-12.947638355857002</v>
          </cell>
          <cell r="BG750">
            <v>1.2854234407576497</v>
          </cell>
          <cell r="BJ750">
            <v>-1.2520472420030846E-2</v>
          </cell>
          <cell r="CF750">
            <v>0</v>
          </cell>
          <cell r="CV750">
            <v>27.791666666666668</v>
          </cell>
          <cell r="DA750">
            <v>0</v>
          </cell>
          <cell r="ER750">
            <v>344.21404444444443</v>
          </cell>
        </row>
        <row r="751">
          <cell r="A751">
            <v>519115</v>
          </cell>
          <cell r="C751" t="str">
            <v>Pedroza, Jaime</v>
          </cell>
          <cell r="AF751">
            <v>0.21262895736124163</v>
          </cell>
          <cell r="AN751">
            <v>143.64890074074074</v>
          </cell>
          <cell r="AP751">
            <v>0.14289986612726224</v>
          </cell>
          <cell r="AV751" t="str">
            <v>SS</v>
          </cell>
          <cell r="AW751">
            <v>-11.030241666666667</v>
          </cell>
          <cell r="AX751">
            <v>-2.9797597671226241</v>
          </cell>
          <cell r="AY751">
            <v>-9.4632801829293829</v>
          </cell>
          <cell r="AZ751">
            <v>-2.9797597671226241</v>
          </cell>
          <cell r="BG751">
            <v>1.0502919265117705</v>
          </cell>
          <cell r="BJ751">
            <v>-7.0344905933747166E-3</v>
          </cell>
          <cell r="CF751">
            <v>0</v>
          </cell>
          <cell r="CV751">
            <v>29.791666666666668</v>
          </cell>
          <cell r="DA751">
            <v>0</v>
          </cell>
          <cell r="ER751">
            <v>359.12225185185184</v>
          </cell>
        </row>
        <row r="752">
          <cell r="A752">
            <v>519128</v>
          </cell>
          <cell r="C752" t="str">
            <v>Petersen, Bryan</v>
          </cell>
          <cell r="AF752">
            <v>0.20386127701121659</v>
          </cell>
          <cell r="AN752">
            <v>172.5604503703704</v>
          </cell>
          <cell r="AP752">
            <v>0.21534637957978919</v>
          </cell>
          <cell r="AV752" t="str">
            <v>RF</v>
          </cell>
          <cell r="AW752">
            <v>-11.077033333333333</v>
          </cell>
          <cell r="AX752">
            <v>-17.151616666666669</v>
          </cell>
          <cell r="AY752">
            <v>-11.378292154783862</v>
          </cell>
          <cell r="AZ752">
            <v>-11.077033333333333</v>
          </cell>
          <cell r="BG752">
            <v>1.2040258000330475</v>
          </cell>
          <cell r="BJ752">
            <v>6.3909544355241644E-3</v>
          </cell>
          <cell r="CF752">
            <v>0</v>
          </cell>
          <cell r="CV752">
            <v>30.208333333333332</v>
          </cell>
          <cell r="DA752">
            <v>0.89833333333333332</v>
          </cell>
          <cell r="ER752">
            <v>431.40112592592595</v>
          </cell>
        </row>
        <row r="753">
          <cell r="A753">
            <v>519184</v>
          </cell>
          <cell r="C753" t="str">
            <v>Revere, Ben</v>
          </cell>
          <cell r="AF753">
            <v>0.24809339480358711</v>
          </cell>
          <cell r="AN753">
            <v>358.98237772899819</v>
          </cell>
          <cell r="AP753">
            <v>0.60949511359548059</v>
          </cell>
          <cell r="AV753" t="str">
            <v>CF</v>
          </cell>
          <cell r="AW753">
            <v>-11</v>
          </cell>
          <cell r="AX753">
            <v>-16</v>
          </cell>
          <cell r="AY753">
            <v>-2.1399593576072129</v>
          </cell>
          <cell r="AZ753">
            <v>-2.1399593576072129</v>
          </cell>
          <cell r="BG753">
            <v>0.97587103992623803</v>
          </cell>
          <cell r="BJ753">
            <v>8.9689436709720877E-5</v>
          </cell>
          <cell r="CF753">
            <v>0.98320600129568303</v>
          </cell>
          <cell r="CV753">
            <v>28.125</v>
          </cell>
          <cell r="DA753">
            <v>4.9666666666666668</v>
          </cell>
          <cell r="ER753">
            <v>538.49040000000002</v>
          </cell>
        </row>
        <row r="754">
          <cell r="A754">
            <v>519203</v>
          </cell>
          <cell r="C754" t="str">
            <v>Rizzo, Anthony</v>
          </cell>
          <cell r="AF754">
            <v>0.31313562725352595</v>
          </cell>
          <cell r="AN754">
            <v>620.36296296296291</v>
          </cell>
          <cell r="AP754">
            <v>0.67722586681967667</v>
          </cell>
          <cell r="AV754" t="str">
            <v>1B</v>
          </cell>
          <cell r="AW754">
            <v>-6.1159385871085892</v>
          </cell>
          <cell r="AX754">
            <v>-6.1159385871085892</v>
          </cell>
          <cell r="AY754">
            <v>-6.1159385871085892</v>
          </cell>
          <cell r="AZ754">
            <v>-6.1159385871085892</v>
          </cell>
          <cell r="BG754">
            <v>1.2145770698010656</v>
          </cell>
          <cell r="BJ754">
            <v>6.5714931632504343E-3</v>
          </cell>
          <cell r="CF754">
            <v>1.0000000000000002</v>
          </cell>
          <cell r="CV754">
            <v>26.875</v>
          </cell>
          <cell r="DA754">
            <v>5.0383333333333331</v>
          </cell>
          <cell r="ER754">
            <v>620.36296296296291</v>
          </cell>
        </row>
        <row r="755">
          <cell r="A755">
            <v>519208</v>
          </cell>
          <cell r="C755" t="str">
            <v>Robinson, Clint</v>
          </cell>
          <cell r="AF755">
            <v>0.25140459642983731</v>
          </cell>
          <cell r="AN755">
            <v>161.60213333333334</v>
          </cell>
          <cell r="AP755">
            <v>0.37120489871957929</v>
          </cell>
          <cell r="AV755" t="str">
            <v>1B</v>
          </cell>
          <cell r="AW755">
            <v>-14.442994399704741</v>
          </cell>
          <cell r="AX755">
            <v>-16.797186540190374</v>
          </cell>
          <cell r="AY755">
            <v>-15.70503760492223</v>
          </cell>
          <cell r="AZ755">
            <v>-14.442994399704741</v>
          </cell>
          <cell r="BG755">
            <v>1.5702557727757744</v>
          </cell>
          <cell r="BJ755">
            <v>-1.0117386030084594E-2</v>
          </cell>
          <cell r="CF755">
            <v>0.64133972823357055</v>
          </cell>
          <cell r="CV755">
            <v>31.375</v>
          </cell>
          <cell r="DA755">
            <v>0.88</v>
          </cell>
          <cell r="ER755">
            <v>404.00533333333334</v>
          </cell>
        </row>
        <row r="756">
          <cell r="A756">
            <v>519221</v>
          </cell>
          <cell r="C756" t="str">
            <v>Rohlfing, Dan</v>
          </cell>
          <cell r="AF756">
            <v>0.19786587608258641</v>
          </cell>
          <cell r="AN756">
            <v>113.50632296296297</v>
          </cell>
          <cell r="AP756">
            <v>0.2063013378698253</v>
          </cell>
          <cell r="AV756" t="str">
            <v>C</v>
          </cell>
          <cell r="AW756">
            <v>-11.03550532414876</v>
          </cell>
          <cell r="AX756">
            <v>-16.06475</v>
          </cell>
          <cell r="AY756">
            <v>-11.049068820733346</v>
          </cell>
          <cell r="AZ756">
            <v>8.5027456011407541</v>
          </cell>
          <cell r="BG756">
            <v>0.74738116011245315</v>
          </cell>
          <cell r="BJ756">
            <v>-3.8753093367621255E-3</v>
          </cell>
          <cell r="CF756">
            <v>0</v>
          </cell>
          <cell r="CV756">
            <v>27.375</v>
          </cell>
          <cell r="DA756">
            <v>0</v>
          </cell>
          <cell r="ER756">
            <v>283.76580740740741</v>
          </cell>
        </row>
        <row r="757">
          <cell r="A757">
            <v>519222</v>
          </cell>
          <cell r="C757" t="str">
            <v>Romine, Austin</v>
          </cell>
          <cell r="AF757">
            <v>0.2340874730652994</v>
          </cell>
          <cell r="AN757">
            <v>227.38359936606133</v>
          </cell>
          <cell r="AP757">
            <v>0.30268975281106558</v>
          </cell>
          <cell r="AV757" t="str">
            <v>C</v>
          </cell>
          <cell r="AW757">
            <v>-11.154639992287574</v>
          </cell>
          <cell r="AX757">
            <v>-11.26702478454021</v>
          </cell>
          <cell r="AY757">
            <v>-11.154639992287574</v>
          </cell>
          <cell r="AZ757">
            <v>6.386589020598179</v>
          </cell>
          <cell r="BG757">
            <v>1.0291755577153312</v>
          </cell>
          <cell r="BJ757">
            <v>-5.965746424380601E-3</v>
          </cell>
          <cell r="CF757">
            <v>0.37537433017448496</v>
          </cell>
          <cell r="CV757">
            <v>27.625</v>
          </cell>
          <cell r="DA757">
            <v>0.54333333333333333</v>
          </cell>
          <cell r="ER757">
            <v>340.9050666666667</v>
          </cell>
        </row>
        <row r="758">
          <cell r="A758">
            <v>519224</v>
          </cell>
          <cell r="C758" t="str">
            <v>Roof, Jonathan</v>
          </cell>
          <cell r="AF758">
            <v>0.21454462139777838</v>
          </cell>
          <cell r="AN758">
            <v>148.32608000000002</v>
          </cell>
          <cell r="AP758">
            <v>0.24433081176376981</v>
          </cell>
          <cell r="AV758" t="str">
            <v>RF</v>
          </cell>
          <cell r="AW758">
            <v>-11.249858333333334</v>
          </cell>
          <cell r="AX758">
            <v>-0.52449862840149419</v>
          </cell>
          <cell r="AY758">
            <v>-7.1754192068705072</v>
          </cell>
          <cell r="AZ758">
            <v>-0.52449862840149419</v>
          </cell>
          <cell r="BG758">
            <v>1.3633290562186096</v>
          </cell>
          <cell r="BJ758">
            <v>-3.5684331709919677E-3</v>
          </cell>
          <cell r="CF758">
            <v>0</v>
          </cell>
          <cell r="CV758">
            <v>27.458333333333332</v>
          </cell>
          <cell r="DA758">
            <v>0</v>
          </cell>
          <cell r="ER758">
            <v>370.8152</v>
          </cell>
        </row>
        <row r="759">
          <cell r="A759">
            <v>519237</v>
          </cell>
          <cell r="C759" t="str">
            <v>Rupp, Cameron</v>
          </cell>
          <cell r="AF759">
            <v>0.25012280825059818</v>
          </cell>
          <cell r="AN759">
            <v>390.6305185185185</v>
          </cell>
          <cell r="AP759">
            <v>0.388597089271072</v>
          </cell>
          <cell r="AV759" t="str">
            <v>C</v>
          </cell>
          <cell r="AW759">
            <v>-12.810463443239087</v>
          </cell>
          <cell r="AX759">
            <v>-16.021583333333332</v>
          </cell>
          <cell r="AY759">
            <v>-12.732691535429884</v>
          </cell>
          <cell r="AZ759">
            <v>8.8159266782007801</v>
          </cell>
          <cell r="BG759">
            <v>1.3782094003323677</v>
          </cell>
          <cell r="BJ759">
            <v>2.5072554375908628E-3</v>
          </cell>
          <cell r="CF759">
            <v>0.88986739413624716</v>
          </cell>
          <cell r="CV759">
            <v>27.791666666666668</v>
          </cell>
          <cell r="DA759">
            <v>1.1366666666666667</v>
          </cell>
          <cell r="ER759">
            <v>390.6305185185185</v>
          </cell>
        </row>
        <row r="760">
          <cell r="A760">
            <v>519248</v>
          </cell>
          <cell r="C760" t="str">
            <v>Santos, Adalberto</v>
          </cell>
          <cell r="AF760">
            <v>0.21903249283596438</v>
          </cell>
          <cell r="AN760">
            <v>100.59681185185187</v>
          </cell>
          <cell r="AP760">
            <v>7.1310253885885633E-2</v>
          </cell>
          <cell r="AV760" t="str">
            <v>3B</v>
          </cell>
          <cell r="AW760">
            <v>-11.022916666666667</v>
          </cell>
          <cell r="AX760">
            <v>-0.99078016990504802</v>
          </cell>
          <cell r="AY760">
            <v>-3.3524330706450041</v>
          </cell>
          <cell r="AZ760">
            <v>-0.99078016990504802</v>
          </cell>
          <cell r="BG760">
            <v>1.1538142332177448</v>
          </cell>
          <cell r="BJ760">
            <v>-1.1024506394171563E-2</v>
          </cell>
          <cell r="CF760">
            <v>0</v>
          </cell>
          <cell r="CV760">
            <v>28.791666666666668</v>
          </cell>
          <cell r="DA760">
            <v>0</v>
          </cell>
          <cell r="ER760">
            <v>251.49202962962966</v>
          </cell>
        </row>
        <row r="761">
          <cell r="A761">
            <v>519262</v>
          </cell>
          <cell r="C761" t="str">
            <v>Schroder, Myles</v>
          </cell>
          <cell r="AF761">
            <v>0.20814884381992099</v>
          </cell>
          <cell r="AN761">
            <v>192.94957037037034</v>
          </cell>
          <cell r="AP761">
            <v>0.34798755582593044</v>
          </cell>
          <cell r="AV761" t="str">
            <v>CF</v>
          </cell>
          <cell r="AW761">
            <v>-10.699479772595028</v>
          </cell>
          <cell r="AX761">
            <v>-3.9015303256452034</v>
          </cell>
          <cell r="AY761">
            <v>-7.5151340144728627</v>
          </cell>
          <cell r="AZ761">
            <v>-3.9015303256452034</v>
          </cell>
          <cell r="BG761">
            <v>0.84314842486887065</v>
          </cell>
          <cell r="BJ761">
            <v>-5.6113560393161455E-3</v>
          </cell>
          <cell r="CF761">
            <v>0</v>
          </cell>
          <cell r="CV761">
            <v>28.875</v>
          </cell>
          <cell r="DA761">
            <v>0</v>
          </cell>
          <cell r="ER761">
            <v>482.37392592592585</v>
          </cell>
        </row>
        <row r="762">
          <cell r="A762">
            <v>519295</v>
          </cell>
          <cell r="C762" t="str">
            <v>Smolinski, Jake</v>
          </cell>
          <cell r="AF762">
            <v>0.26698722285350768</v>
          </cell>
          <cell r="AN762">
            <v>430.96663986455263</v>
          </cell>
          <cell r="AP762">
            <v>0.39301261101059765</v>
          </cell>
          <cell r="AV762" t="str">
            <v>LF</v>
          </cell>
          <cell r="AW762">
            <v>-11</v>
          </cell>
          <cell r="AX762">
            <v>-16</v>
          </cell>
          <cell r="AY762">
            <v>-3.6846870479048315</v>
          </cell>
          <cell r="AZ762">
            <v>-3.6846870479048315</v>
          </cell>
          <cell r="BG762">
            <v>0.91023303327263227</v>
          </cell>
          <cell r="BJ762">
            <v>-3.8421172895496992E-3</v>
          </cell>
          <cell r="CF762">
            <v>0.45994586016793038</v>
          </cell>
          <cell r="CV762">
            <v>27.375</v>
          </cell>
          <cell r="DA762">
            <v>0.79166666666666663</v>
          </cell>
          <cell r="ER762">
            <v>448.27466666666669</v>
          </cell>
        </row>
        <row r="763">
          <cell r="A763">
            <v>519299</v>
          </cell>
          <cell r="C763" t="str">
            <v>Sogard, Eric</v>
          </cell>
          <cell r="AF763">
            <v>0.24016821912900674</v>
          </cell>
          <cell r="AN763">
            <v>313.43828542817045</v>
          </cell>
          <cell r="AP763">
            <v>0.36077507860854491</v>
          </cell>
          <cell r="AV763" t="str">
            <v>2B</v>
          </cell>
          <cell r="AW763">
            <v>-11</v>
          </cell>
          <cell r="AX763">
            <v>8.1314243027645112</v>
          </cell>
          <cell r="AY763">
            <v>-7</v>
          </cell>
          <cell r="AZ763">
            <v>8.1314243027645112</v>
          </cell>
          <cell r="BG763">
            <v>1.0751700546545542</v>
          </cell>
          <cell r="BJ763">
            <v>-1.5705696534880798E-2</v>
          </cell>
          <cell r="CF763">
            <v>0.98730230504366356</v>
          </cell>
          <cell r="CV763">
            <v>30.125</v>
          </cell>
          <cell r="DA763">
            <v>2.2183333333333333</v>
          </cell>
          <cell r="ER763">
            <v>377.17413333333337</v>
          </cell>
        </row>
        <row r="764">
          <cell r="A764">
            <v>519303</v>
          </cell>
          <cell r="C764" t="str">
            <v>Soto, Elliot</v>
          </cell>
          <cell r="AF764">
            <v>0.2095228655154549</v>
          </cell>
          <cell r="AN764">
            <v>164.84746666666666</v>
          </cell>
          <cell r="AP764">
            <v>0.29134003017365007</v>
          </cell>
          <cell r="AV764" t="str">
            <v>SS</v>
          </cell>
          <cell r="AW764">
            <v>-11.639980844031383</v>
          </cell>
          <cell r="AX764">
            <v>4.6217373191283242</v>
          </cell>
          <cell r="AY764">
            <v>-10.823266125375167</v>
          </cell>
          <cell r="AZ764">
            <v>4.6217373191283242</v>
          </cell>
          <cell r="BG764">
            <v>1.014537332282099</v>
          </cell>
          <cell r="BJ764">
            <v>-4.4563091341137402E-4</v>
          </cell>
          <cell r="CF764">
            <v>0</v>
          </cell>
          <cell r="CV764">
            <v>26.875</v>
          </cell>
          <cell r="DA764">
            <v>0</v>
          </cell>
          <cell r="ER764">
            <v>412.11866666666663</v>
          </cell>
        </row>
        <row r="765">
          <cell r="A765">
            <v>519304</v>
          </cell>
          <cell r="C765" t="str">
            <v>Soto, Neftali</v>
          </cell>
          <cell r="AF765">
            <v>0.21797995361396458</v>
          </cell>
          <cell r="AN765">
            <v>186.86234074074079</v>
          </cell>
          <cell r="AP765">
            <v>0.31896207330520043</v>
          </cell>
          <cell r="AV765" t="str">
            <v>1B</v>
          </cell>
          <cell r="AW765">
            <v>-12.025425331153999</v>
          </cell>
          <cell r="AX765">
            <v>-15.700266272996171</v>
          </cell>
          <cell r="AY765">
            <v>-12.122645851651654</v>
          </cell>
          <cell r="AZ765">
            <v>-12.025425331153999</v>
          </cell>
          <cell r="BG765">
            <v>0.96951221726201886</v>
          </cell>
          <cell r="BJ765">
            <v>-5.3102211962801496E-3</v>
          </cell>
          <cell r="CF765">
            <v>0</v>
          </cell>
          <cell r="CV765">
            <v>27.375</v>
          </cell>
          <cell r="DA765">
            <v>7.3333333333333334E-2</v>
          </cell>
          <cell r="ER765">
            <v>467.15585185185193</v>
          </cell>
        </row>
        <row r="766">
          <cell r="A766">
            <v>519306</v>
          </cell>
          <cell r="C766" t="str">
            <v>Souza Jr., Steven</v>
          </cell>
          <cell r="AF766">
            <v>0.25930683535504689</v>
          </cell>
          <cell r="AN766">
            <v>399.24793554643981</v>
          </cell>
          <cell r="AP766">
            <v>0.46554651996941326</v>
          </cell>
          <cell r="AV766" t="str">
            <v>RF</v>
          </cell>
          <cell r="AW766">
            <v>-11</v>
          </cell>
          <cell r="AX766">
            <v>-16</v>
          </cell>
          <cell r="AY766">
            <v>-3.6540801433979895</v>
          </cell>
          <cell r="AZ766">
            <v>-3.6540801433979895</v>
          </cell>
          <cell r="BG766">
            <v>1.063662799129063</v>
          </cell>
          <cell r="BJ766">
            <v>9.6951461446247444E-3</v>
          </cell>
          <cell r="CF766">
            <v>0.8792032201489649</v>
          </cell>
          <cell r="CV766">
            <v>27.208333333333332</v>
          </cell>
          <cell r="DA766">
            <v>1.355</v>
          </cell>
          <cell r="ER766">
            <v>484.35496296296299</v>
          </cell>
        </row>
        <row r="767">
          <cell r="A767">
            <v>519317</v>
          </cell>
          <cell r="C767" t="str">
            <v>Stanton, Giancarlo</v>
          </cell>
          <cell r="AF767">
            <v>0.30306702695155063</v>
          </cell>
          <cell r="AN767">
            <v>501.11644444444448</v>
          </cell>
          <cell r="AP767">
            <v>0.56967857797871546</v>
          </cell>
          <cell r="AV767" t="str">
            <v>RF</v>
          </cell>
          <cell r="AW767">
            <v>-11</v>
          </cell>
          <cell r="AX767">
            <v>-16</v>
          </cell>
          <cell r="AY767">
            <v>-1.7485570073411116</v>
          </cell>
          <cell r="AZ767">
            <v>-1.7485570073411116</v>
          </cell>
          <cell r="BG767">
            <v>1.1942223388795294</v>
          </cell>
          <cell r="BJ767">
            <v>3.0923863289149416E-3</v>
          </cell>
          <cell r="CF767">
            <v>0.99533573422604127</v>
          </cell>
          <cell r="CV767">
            <v>26.625</v>
          </cell>
          <cell r="DA767">
            <v>5.6483333333333334</v>
          </cell>
          <cell r="ER767">
            <v>501.11644444444448</v>
          </cell>
        </row>
        <row r="768">
          <cell r="A768">
            <v>519330</v>
          </cell>
          <cell r="C768" t="str">
            <v>Susdorf, Steve</v>
          </cell>
          <cell r="AF768">
            <v>0.22620213160763261</v>
          </cell>
          <cell r="AN768">
            <v>124.94549333333335</v>
          </cell>
          <cell r="AP768">
            <v>0.11783237175415431</v>
          </cell>
          <cell r="AV768" t="str">
            <v>RF</v>
          </cell>
          <cell r="AW768">
            <v>-11</v>
          </cell>
          <cell r="AX768">
            <v>-16</v>
          </cell>
          <cell r="AY768">
            <v>-10.513062984215896</v>
          </cell>
          <cell r="AZ768">
            <v>-10.513062984215896</v>
          </cell>
          <cell r="BG768">
            <v>1.4612357792549782</v>
          </cell>
          <cell r="BJ768">
            <v>6.251235329691727E-3</v>
          </cell>
          <cell r="CF768">
            <v>4.3475121404619923E-3</v>
          </cell>
          <cell r="CV768">
            <v>30.291666666666668</v>
          </cell>
          <cell r="DA768">
            <v>1.1666666666666667E-2</v>
          </cell>
          <cell r="ER768">
            <v>312.36373333333336</v>
          </cell>
        </row>
        <row r="769">
          <cell r="A769">
            <v>519333</v>
          </cell>
          <cell r="C769" t="str">
            <v>Szczur, Matt</v>
          </cell>
          <cell r="AF769">
            <v>0.24057518855382581</v>
          </cell>
          <cell r="AN769">
            <v>210.1198092855314</v>
          </cell>
          <cell r="AP769">
            <v>0.34388541315984317</v>
          </cell>
          <cell r="AV769" t="str">
            <v>LF</v>
          </cell>
          <cell r="AW769">
            <v>-11</v>
          </cell>
          <cell r="AX769">
            <v>-16</v>
          </cell>
          <cell r="AY769">
            <v>-3.8147102684883389</v>
          </cell>
          <cell r="AZ769">
            <v>-3.8147102684883389</v>
          </cell>
          <cell r="BG769">
            <v>1.4478103181582682</v>
          </cell>
          <cell r="BJ769">
            <v>8.0509167944956134E-3</v>
          </cell>
          <cell r="CF769">
            <v>0.4238086275451447</v>
          </cell>
          <cell r="CV769">
            <v>26.958333333333332</v>
          </cell>
          <cell r="DA769">
            <v>0.47499999999999998</v>
          </cell>
          <cell r="ER769">
            <v>437.92687407407414</v>
          </cell>
        </row>
        <row r="770">
          <cell r="A770">
            <v>519345</v>
          </cell>
          <cell r="C770" t="str">
            <v>Terdoslavich, Joey</v>
          </cell>
          <cell r="AF770">
            <v>0.2374707385672219</v>
          </cell>
          <cell r="AN770">
            <v>205.18340740740743</v>
          </cell>
          <cell r="AP770">
            <v>0.37487710170183469</v>
          </cell>
          <cell r="AV770" t="str">
            <v>1B</v>
          </cell>
          <cell r="AW770">
            <v>-15.99838713193556</v>
          </cell>
          <cell r="AX770">
            <v>-15.100058171726097</v>
          </cell>
          <cell r="AY770">
            <v>-16.133356755198793</v>
          </cell>
          <cell r="AZ770">
            <v>-15.100058171726097</v>
          </cell>
          <cell r="BG770">
            <v>1.2677352553718531</v>
          </cell>
          <cell r="BJ770">
            <v>-1.6630888431953473E-2</v>
          </cell>
          <cell r="CF770">
            <v>0</v>
          </cell>
          <cell r="CV770">
            <v>27.791666666666668</v>
          </cell>
          <cell r="DA770">
            <v>0.27</v>
          </cell>
          <cell r="ER770">
            <v>512.95851851851853</v>
          </cell>
        </row>
        <row r="771">
          <cell r="A771">
            <v>519377</v>
          </cell>
          <cell r="C771" t="str">
            <v>Vaughn, Cory</v>
          </cell>
          <cell r="AF771">
            <v>0.22219001293442669</v>
          </cell>
          <cell r="AN771">
            <v>148.38859851851853</v>
          </cell>
          <cell r="AP771">
            <v>0.21342651065807439</v>
          </cell>
          <cell r="AV771" t="str">
            <v>CF</v>
          </cell>
          <cell r="AW771">
            <v>-11.335925</v>
          </cell>
          <cell r="AX771">
            <v>-16.09065</v>
          </cell>
          <cell r="AY771">
            <v>-8.4176295930412621</v>
          </cell>
          <cell r="AZ771">
            <v>-8.4176295930412621</v>
          </cell>
          <cell r="BG771">
            <v>1.1590019820669126</v>
          </cell>
          <cell r="BJ771">
            <v>-2.238630234115729E-2</v>
          </cell>
          <cell r="CF771">
            <v>0</v>
          </cell>
          <cell r="CV771">
            <v>27.125</v>
          </cell>
          <cell r="DA771">
            <v>0</v>
          </cell>
          <cell r="ER771">
            <v>370.97149629629632</v>
          </cell>
        </row>
        <row r="772">
          <cell r="A772">
            <v>519388</v>
          </cell>
          <cell r="C772" t="str">
            <v>Vitters, Josh</v>
          </cell>
          <cell r="AF772">
            <v>0.22050922650707472</v>
          </cell>
          <cell r="AN772">
            <v>128.84337777777779</v>
          </cell>
          <cell r="AP772">
            <v>0.12883069193970598</v>
          </cell>
          <cell r="AV772" t="str">
            <v>LF</v>
          </cell>
          <cell r="AW772">
            <v>-13.265605824049967</v>
          </cell>
          <cell r="AX772">
            <v>-16.164149999999999</v>
          </cell>
          <cell r="AY772">
            <v>-12.688740443100743</v>
          </cell>
          <cell r="AZ772">
            <v>-12.688740443100743</v>
          </cell>
          <cell r="BG772">
            <v>0.76020664577430419</v>
          </cell>
          <cell r="BJ772">
            <v>-3.1608346955638231E-2</v>
          </cell>
          <cell r="CF772">
            <v>0</v>
          </cell>
          <cell r="CV772">
            <v>26.875</v>
          </cell>
          <cell r="DA772">
            <v>0.18166666666666667</v>
          </cell>
          <cell r="ER772">
            <v>322.10844444444444</v>
          </cell>
        </row>
        <row r="773">
          <cell r="A773">
            <v>519390</v>
          </cell>
          <cell r="C773" t="str">
            <v>Vogt, Stephen</v>
          </cell>
          <cell r="AF773">
            <v>0.27394376592129493</v>
          </cell>
          <cell r="AN773">
            <v>456.93125925925926</v>
          </cell>
          <cell r="AP773">
            <v>0.51738536469624008</v>
          </cell>
          <cell r="AV773" t="str">
            <v>C</v>
          </cell>
          <cell r="AW773">
            <v>-11.923597236339228</v>
          </cell>
          <cell r="AX773">
            <v>-11.923597236339228</v>
          </cell>
          <cell r="AY773">
            <v>-11.486967400103728</v>
          </cell>
          <cell r="AZ773">
            <v>-0.70577128097989572</v>
          </cell>
          <cell r="BG773">
            <v>1.3601241435876039</v>
          </cell>
          <cell r="BJ773">
            <v>-4.1824541804228116E-3</v>
          </cell>
          <cell r="CF773">
            <v>0.93479648753920941</v>
          </cell>
          <cell r="CV773">
            <v>31.625</v>
          </cell>
          <cell r="DA773">
            <v>2.2316666666666665</v>
          </cell>
          <cell r="ER773">
            <v>456.93125925925926</v>
          </cell>
        </row>
        <row r="774">
          <cell r="A774">
            <v>519397</v>
          </cell>
          <cell r="C774" t="str">
            <v>Waring, Brandon</v>
          </cell>
          <cell r="AF774">
            <v>0.21120332648179399</v>
          </cell>
          <cell r="AN774">
            <v>145.90013629629632</v>
          </cell>
          <cell r="AP774">
            <v>0.1478584344066205</v>
          </cell>
          <cell r="AV774" t="str">
            <v>3B</v>
          </cell>
          <cell r="AW774">
            <v>-11.806351414518961</v>
          </cell>
          <cell r="AX774">
            <v>-2.0062407356227321</v>
          </cell>
          <cell r="AY774">
            <v>-14.178291163266554</v>
          </cell>
          <cell r="AZ774">
            <v>-2.0062407356227321</v>
          </cell>
          <cell r="BG774">
            <v>1.2281854552851472</v>
          </cell>
          <cell r="BJ774">
            <v>4.1699596238741164E-3</v>
          </cell>
          <cell r="CF774">
            <v>0</v>
          </cell>
          <cell r="CV774">
            <v>30.458333333333332</v>
          </cell>
          <cell r="DA774">
            <v>0</v>
          </cell>
          <cell r="ER774">
            <v>364.7503407407408</v>
          </cell>
        </row>
        <row r="775">
          <cell r="A775">
            <v>519402</v>
          </cell>
          <cell r="C775" t="str">
            <v>Weber, Garrett</v>
          </cell>
          <cell r="AF775">
            <v>0.22026656762401067</v>
          </cell>
          <cell r="AN775">
            <v>168.49706666666668</v>
          </cell>
          <cell r="AP775">
            <v>0.33572862811088755</v>
          </cell>
          <cell r="AV775" t="str">
            <v>2B</v>
          </cell>
          <cell r="AW775">
            <v>-13.246302432116346</v>
          </cell>
          <cell r="AX775">
            <v>-6.6770363688794738</v>
          </cell>
          <cell r="AY775">
            <v>-10.498289146679149</v>
          </cell>
          <cell r="AZ775">
            <v>-6.6770363688794738</v>
          </cell>
          <cell r="BG775">
            <v>1.2027744479645546</v>
          </cell>
          <cell r="BJ775">
            <v>4.6688478489826527E-3</v>
          </cell>
          <cell r="CF775">
            <v>0</v>
          </cell>
          <cell r="CV775">
            <v>27.291666666666668</v>
          </cell>
          <cell r="DA775">
            <v>0</v>
          </cell>
          <cell r="ER775">
            <v>421.24266666666665</v>
          </cell>
        </row>
        <row r="776">
          <cell r="A776">
            <v>519412</v>
          </cell>
          <cell r="C776" t="str">
            <v>Wheeler, Zelous</v>
          </cell>
          <cell r="AF776">
            <v>0.23559424879948065</v>
          </cell>
          <cell r="AN776">
            <v>162.96414824154971</v>
          </cell>
          <cell r="AP776">
            <v>0.15405490280447892</v>
          </cell>
          <cell r="AV776" t="str">
            <v>3B</v>
          </cell>
          <cell r="AW776">
            <v>-11</v>
          </cell>
          <cell r="AX776">
            <v>-2.1952427881034677</v>
          </cell>
          <cell r="AY776">
            <v>-6.0128396078849651</v>
          </cell>
          <cell r="AZ776">
            <v>-2.1952427881034677</v>
          </cell>
          <cell r="BG776">
            <v>0.90277452824842852</v>
          </cell>
          <cell r="BJ776">
            <v>1.0557541299943431E-2</v>
          </cell>
          <cell r="CF776">
            <v>0.11396614428246392</v>
          </cell>
          <cell r="CV776">
            <v>29.458333333333332</v>
          </cell>
          <cell r="DA776">
            <v>0.10333333333333333</v>
          </cell>
          <cell r="ER776">
            <v>372.87822222222223</v>
          </cell>
        </row>
        <row r="777">
          <cell r="A777">
            <v>519421</v>
          </cell>
          <cell r="C777" t="str">
            <v>Wilkins, Andy</v>
          </cell>
          <cell r="AF777">
            <v>0.23477724513169224</v>
          </cell>
          <cell r="AN777">
            <v>187.00705185185186</v>
          </cell>
          <cell r="AP777">
            <v>0.3877779862312597</v>
          </cell>
          <cell r="AV777" t="str">
            <v>1B</v>
          </cell>
          <cell r="AW777">
            <v>-13.177978736822849</v>
          </cell>
          <cell r="AX777">
            <v>-16.415725821768756</v>
          </cell>
          <cell r="AY777">
            <v>-13.086968859856416</v>
          </cell>
          <cell r="AZ777">
            <v>-13.086968859856416</v>
          </cell>
          <cell r="BG777">
            <v>1.2580623353609632</v>
          </cell>
          <cell r="BJ777">
            <v>-7.3242501546261522E-3</v>
          </cell>
          <cell r="CF777">
            <v>4.7017202770681665E-2</v>
          </cell>
          <cell r="CV777">
            <v>27.791666666666668</v>
          </cell>
          <cell r="DA777">
            <v>0.11833333333333333</v>
          </cell>
          <cell r="ER777">
            <v>467.5176296296296</v>
          </cell>
        </row>
        <row r="778">
          <cell r="A778">
            <v>519425</v>
          </cell>
          <cell r="C778" t="str">
            <v>Williams, Jackson</v>
          </cell>
          <cell r="AF778">
            <v>0.19803295842803101</v>
          </cell>
          <cell r="AN778">
            <v>131.94868148148149</v>
          </cell>
          <cell r="AP778">
            <v>0.27575890092019284</v>
          </cell>
          <cell r="AV778" t="str">
            <v>C</v>
          </cell>
          <cell r="AW778">
            <v>-11.892651263076786</v>
          </cell>
          <cell r="AX778">
            <v>-17.065050000000003</v>
          </cell>
          <cell r="AY778">
            <v>-11.192046327904812</v>
          </cell>
          <cell r="AZ778">
            <v>6.3991972075806709</v>
          </cell>
          <cell r="BG778">
            <v>1.1763715358177336</v>
          </cell>
          <cell r="BJ778">
            <v>-5.4368534554904606E-3</v>
          </cell>
          <cell r="CF778">
            <v>0</v>
          </cell>
          <cell r="CV778">
            <v>30.125</v>
          </cell>
          <cell r="DA778">
            <v>0.05</v>
          </cell>
          <cell r="ER778">
            <v>329.8717037037037</v>
          </cell>
        </row>
        <row r="779">
          <cell r="A779">
            <v>519431</v>
          </cell>
          <cell r="C779" t="str">
            <v>Wilson, Ross</v>
          </cell>
          <cell r="AF779">
            <v>0.19298291868181117</v>
          </cell>
          <cell r="AN779">
            <v>142.39962074074074</v>
          </cell>
          <cell r="AP779">
            <v>0.1423144853266769</v>
          </cell>
          <cell r="AV779" t="str">
            <v>2B</v>
          </cell>
          <cell r="AW779">
            <v>-10.729559215081096</v>
          </cell>
          <cell r="AX779">
            <v>-1.6408228164024155</v>
          </cell>
          <cell r="AY779">
            <v>-10.364354172288532</v>
          </cell>
          <cell r="AZ779">
            <v>-1.6408228164024155</v>
          </cell>
          <cell r="BG779">
            <v>1.1144689852160132</v>
          </cell>
          <cell r="BJ779">
            <v>-1.1778953816829973E-2</v>
          </cell>
          <cell r="CF779">
            <v>0</v>
          </cell>
          <cell r="CV779">
            <v>27.625</v>
          </cell>
          <cell r="DA779">
            <v>0</v>
          </cell>
          <cell r="ER779">
            <v>355.99905185185185</v>
          </cell>
        </row>
        <row r="780">
          <cell r="A780">
            <v>519436</v>
          </cell>
          <cell r="C780" t="str">
            <v>Wise, J.T.</v>
          </cell>
          <cell r="AF780">
            <v>0.22657553172772132</v>
          </cell>
          <cell r="AN780">
            <v>119.9408</v>
          </cell>
          <cell r="AP780">
            <v>0.17105333242268128</v>
          </cell>
          <cell r="AV780" t="str">
            <v>1B</v>
          </cell>
          <cell r="AW780">
            <v>-13.117880459528408</v>
          </cell>
          <cell r="AX780">
            <v>-16.978483333333337</v>
          </cell>
          <cell r="AY780">
            <v>-15.298216396195761</v>
          </cell>
          <cell r="AZ780">
            <v>-12.887588399801295</v>
          </cell>
          <cell r="BG780">
            <v>1.1680868840908509</v>
          </cell>
          <cell r="BJ780">
            <v>-5.5297789712894082E-3</v>
          </cell>
          <cell r="CF780">
            <v>0</v>
          </cell>
          <cell r="CV780">
            <v>30.041666666666668</v>
          </cell>
          <cell r="DA780">
            <v>0</v>
          </cell>
          <cell r="ER780">
            <v>299.85199999999998</v>
          </cell>
        </row>
        <row r="781">
          <cell r="A781">
            <v>519445</v>
          </cell>
          <cell r="C781" t="str">
            <v>Worth, Danny</v>
          </cell>
          <cell r="AF781">
            <v>0.23254307532480056</v>
          </cell>
          <cell r="AN781">
            <v>215.8924230010951</v>
          </cell>
          <cell r="AP781">
            <v>0.33187096063250138</v>
          </cell>
          <cell r="AV781" t="str">
            <v>SS</v>
          </cell>
          <cell r="AW781">
            <v>-12.210302969061253</v>
          </cell>
          <cell r="AX781">
            <v>1.7380148945112297</v>
          </cell>
          <cell r="AY781">
            <v>-12.210302969061253</v>
          </cell>
          <cell r="AZ781">
            <v>1.7380148945112297</v>
          </cell>
          <cell r="BG781">
            <v>1.4518595449792344</v>
          </cell>
          <cell r="BJ781">
            <v>2.2314855611674109E-2</v>
          </cell>
          <cell r="CF781">
            <v>7.5856356221855048E-2</v>
          </cell>
          <cell r="CV781">
            <v>30.791666666666668</v>
          </cell>
          <cell r="DA781">
            <v>0.55333333333333334</v>
          </cell>
          <cell r="ER781">
            <v>432.82162962962957</v>
          </cell>
        </row>
        <row r="782">
          <cell r="A782">
            <v>519452</v>
          </cell>
          <cell r="C782" t="str">
            <v>Zarraga, Shawn</v>
          </cell>
          <cell r="AF782">
            <v>0.21065339291001528</v>
          </cell>
          <cell r="AN782">
            <v>108.86987851851853</v>
          </cell>
          <cell r="AP782">
            <v>0.21357233708046031</v>
          </cell>
          <cell r="AV782" t="str">
            <v>C</v>
          </cell>
          <cell r="AW782">
            <v>-13.147478885157703</v>
          </cell>
          <cell r="AX782">
            <v>-16.056116666666668</v>
          </cell>
          <cell r="AY782">
            <v>-13.647406477360132</v>
          </cell>
          <cell r="AZ782">
            <v>9.3352953555349956</v>
          </cell>
          <cell r="BG782">
            <v>1.129887588057239</v>
          </cell>
          <cell r="BJ782">
            <v>2.1713572247358495E-2</v>
          </cell>
          <cell r="CF782">
            <v>0</v>
          </cell>
          <cell r="CV782">
            <v>27.458333333333332</v>
          </cell>
          <cell r="DA782">
            <v>0</v>
          </cell>
          <cell r="ER782">
            <v>272.1746962962963</v>
          </cell>
        </row>
        <row r="783">
          <cell r="A783">
            <v>520471</v>
          </cell>
          <cell r="C783" t="str">
            <v>Galvis, Freddy</v>
          </cell>
          <cell r="AF783">
            <v>0.22856536272165073</v>
          </cell>
          <cell r="AN783">
            <v>353.2106301755822</v>
          </cell>
          <cell r="AP783">
            <v>0.54935913194402675</v>
          </cell>
          <cell r="AV783" t="str">
            <v>SS</v>
          </cell>
          <cell r="AW783">
            <v>-11</v>
          </cell>
          <cell r="AX783">
            <v>8.055251292275841</v>
          </cell>
          <cell r="AY783">
            <v>-7.2176012968998124</v>
          </cell>
          <cell r="AZ783">
            <v>8.055251292275841</v>
          </cell>
          <cell r="BG783">
            <v>0.68033675304925567</v>
          </cell>
          <cell r="BJ783">
            <v>3.6194265810472041E-3</v>
          </cell>
          <cell r="CF783">
            <v>0.93793258799793722</v>
          </cell>
          <cell r="CV783">
            <v>26.625</v>
          </cell>
          <cell r="DA783">
            <v>2.69</v>
          </cell>
          <cell r="ER783">
            <v>573.48711111111118</v>
          </cell>
        </row>
        <row r="784">
          <cell r="A784">
            <v>520548</v>
          </cell>
          <cell r="C784" t="str">
            <v>Seratelli, Anthony</v>
          </cell>
          <cell r="AF784">
            <v>0.21894229215750577</v>
          </cell>
          <cell r="AN784">
            <v>118.53914074074078</v>
          </cell>
          <cell r="AP784">
            <v>0.12243121437829751</v>
          </cell>
          <cell r="AV784" t="str">
            <v>2B</v>
          </cell>
          <cell r="AW784">
            <v>-12.191387661757092</v>
          </cell>
          <cell r="AX784">
            <v>-5.8614409020522142</v>
          </cell>
          <cell r="AY784">
            <v>-10.434228044398488</v>
          </cell>
          <cell r="AZ784">
            <v>-5.8614409020522142</v>
          </cell>
          <cell r="BG784">
            <v>0.78818357142778894</v>
          </cell>
          <cell r="BJ784">
            <v>1.1977071763934873E-2</v>
          </cell>
          <cell r="CF784">
            <v>0</v>
          </cell>
          <cell r="CV784">
            <v>33.375</v>
          </cell>
          <cell r="DA784">
            <v>0</v>
          </cell>
          <cell r="ER784">
            <v>296.34785185185194</v>
          </cell>
        </row>
        <row r="785">
          <cell r="A785">
            <v>520976</v>
          </cell>
          <cell r="C785" t="str">
            <v>Beltre, Engel</v>
          </cell>
          <cell r="AF785">
            <v>0.2013326422413409</v>
          </cell>
          <cell r="AN785">
            <v>131.65706666666668</v>
          </cell>
          <cell r="AP785">
            <v>0.18431882029682944</v>
          </cell>
          <cell r="AV785" t="str">
            <v>CF</v>
          </cell>
          <cell r="AW785">
            <v>-11</v>
          </cell>
          <cell r="AX785">
            <v>-16</v>
          </cell>
          <cell r="AY785">
            <v>-3.9574708165921582</v>
          </cell>
          <cell r="AZ785">
            <v>-3.9574708165921582</v>
          </cell>
          <cell r="BG785">
            <v>0.82102343801707445</v>
          </cell>
          <cell r="BJ785">
            <v>-1.4924743331165068E-2</v>
          </cell>
          <cell r="CF785">
            <v>0</v>
          </cell>
          <cell r="CV785">
            <v>26.625</v>
          </cell>
          <cell r="DA785">
            <v>7.0000000000000007E-2</v>
          </cell>
          <cell r="ER785">
            <v>329.14266666666668</v>
          </cell>
        </row>
        <row r="786">
          <cell r="A786">
            <v>520988</v>
          </cell>
          <cell r="C786" t="str">
            <v>Tejeda, Oscar</v>
          </cell>
          <cell r="AF786">
            <v>0.2027753891199546</v>
          </cell>
          <cell r="AN786">
            <v>168.11872</v>
          </cell>
          <cell r="AP786">
            <v>0.26040891543155109</v>
          </cell>
          <cell r="AV786" t="str">
            <v>3B</v>
          </cell>
          <cell r="AW786">
            <v>-11.385996851471335</v>
          </cell>
          <cell r="AX786">
            <v>-5.085654199197541</v>
          </cell>
          <cell r="AY786">
            <v>-10.805055337316357</v>
          </cell>
          <cell r="AZ786">
            <v>-5.085654199197541</v>
          </cell>
          <cell r="BG786">
            <v>0.79003577083154575</v>
          </cell>
          <cell r="BJ786">
            <v>-2.8421568315983043E-3</v>
          </cell>
          <cell r="CF786">
            <v>0</v>
          </cell>
          <cell r="CV786">
            <v>26.541666666666668</v>
          </cell>
          <cell r="DA786">
            <v>0</v>
          </cell>
          <cell r="ER786">
            <v>420.29679999999996</v>
          </cell>
        </row>
        <row r="787">
          <cell r="A787">
            <v>521309</v>
          </cell>
          <cell r="C787" t="str">
            <v>Acosta, Mayo</v>
          </cell>
          <cell r="AF787">
            <v>0.16832284933150371</v>
          </cell>
          <cell r="AN787">
            <v>76.026974814814821</v>
          </cell>
          <cell r="AP787">
            <v>9.1540885278367901E-2</v>
          </cell>
          <cell r="AV787" t="str">
            <v>C</v>
          </cell>
          <cell r="AW787">
            <v>-11.026967926208091</v>
          </cell>
          <cell r="AX787">
            <v>-16.173249999999999</v>
          </cell>
          <cell r="AY787">
            <v>-12.034581257920042</v>
          </cell>
          <cell r="AZ787">
            <v>7.8096531582867321</v>
          </cell>
          <cell r="BG787">
            <v>0.32854705167451415</v>
          </cell>
          <cell r="BJ787">
            <v>-4.0982305573010198E-2</v>
          </cell>
          <cell r="CF787">
            <v>0</v>
          </cell>
          <cell r="CV787">
            <v>28.625</v>
          </cell>
          <cell r="DA787">
            <v>0</v>
          </cell>
          <cell r="ER787">
            <v>190.06743703703705</v>
          </cell>
        </row>
        <row r="788">
          <cell r="A788">
            <v>521692</v>
          </cell>
          <cell r="C788" t="str">
            <v>Perez, Salvador</v>
          </cell>
          <cell r="AF788">
            <v>0.25596815244406429</v>
          </cell>
          <cell r="AN788">
            <v>513.24918518518518</v>
          </cell>
          <cell r="AP788">
            <v>0.61997621444697415</v>
          </cell>
          <cell r="AV788" t="str">
            <v>C</v>
          </cell>
          <cell r="AW788">
            <v>-11.077564220197225</v>
          </cell>
          <cell r="AX788">
            <v>-11.077564220197225</v>
          </cell>
          <cell r="AY788">
            <v>-11.077564220197225</v>
          </cell>
          <cell r="AZ788">
            <v>12.027442084680276</v>
          </cell>
          <cell r="BG788">
            <v>1.0106709703132073</v>
          </cell>
          <cell r="BJ788">
            <v>-2.3029877037997202E-3</v>
          </cell>
          <cell r="CF788">
            <v>1.0000000000000002</v>
          </cell>
          <cell r="CV788">
            <v>26.125</v>
          </cell>
          <cell r="DA788">
            <v>4.2649999999999997</v>
          </cell>
          <cell r="ER788">
            <v>513.24918518518518</v>
          </cell>
        </row>
        <row r="789">
          <cell r="A789">
            <v>521788</v>
          </cell>
          <cell r="C789" t="str">
            <v>Martinez, Mario</v>
          </cell>
          <cell r="AF789">
            <v>0.18953560842239536</v>
          </cell>
          <cell r="AN789">
            <v>162.2755555555556</v>
          </cell>
          <cell r="AP789">
            <v>0.26409326692419932</v>
          </cell>
          <cell r="AV789" t="str">
            <v>1B</v>
          </cell>
          <cell r="AW789">
            <v>-9.8944512450327462</v>
          </cell>
          <cell r="AX789">
            <v>-6.0456187354601907</v>
          </cell>
          <cell r="AY789">
            <v>-10.485833645948013</v>
          </cell>
          <cell r="AZ789">
            <v>-6.0456187354601907</v>
          </cell>
          <cell r="BG789">
            <v>1.0531272037849593</v>
          </cell>
          <cell r="BJ789">
            <v>1.4097732231040157E-2</v>
          </cell>
          <cell r="CF789">
            <v>0</v>
          </cell>
          <cell r="CV789">
            <v>26.625</v>
          </cell>
          <cell r="DA789">
            <v>0</v>
          </cell>
          <cell r="ER789">
            <v>405.68888888888898</v>
          </cell>
        </row>
        <row r="790">
          <cell r="A790">
            <v>521811</v>
          </cell>
          <cell r="C790" t="str">
            <v>Phillips, Anthony</v>
          </cell>
          <cell r="AF790">
            <v>0.20348038524110265</v>
          </cell>
          <cell r="AN790">
            <v>151.96799999999999</v>
          </cell>
          <cell r="AP790">
            <v>0.24389643839773323</v>
          </cell>
          <cell r="AV790" t="str">
            <v>SS</v>
          </cell>
          <cell r="AW790">
            <v>-11.689933333333334</v>
          </cell>
          <cell r="AX790">
            <v>7.6396395852650052</v>
          </cell>
          <cell r="AY790">
            <v>-6.7846991155960872</v>
          </cell>
          <cell r="AZ790">
            <v>7.6396395852650052</v>
          </cell>
          <cell r="BG790">
            <v>0.4993704449457903</v>
          </cell>
          <cell r="BJ790">
            <v>1.505202746760959E-3</v>
          </cell>
          <cell r="CF790">
            <v>0</v>
          </cell>
          <cell r="CV790">
            <v>26.208333333333332</v>
          </cell>
          <cell r="DA790">
            <v>0</v>
          </cell>
          <cell r="ER790">
            <v>379.91999999999996</v>
          </cell>
        </row>
        <row r="791">
          <cell r="A791">
            <v>521830</v>
          </cell>
          <cell r="C791" t="str">
            <v>Ramirez, Michael</v>
          </cell>
          <cell r="AF791">
            <v>0.17415869202329715</v>
          </cell>
          <cell r="AN791">
            <v>72.064474074074084</v>
          </cell>
          <cell r="AP791">
            <v>4.8186326590697659E-2</v>
          </cell>
          <cell r="AV791" t="str">
            <v>C</v>
          </cell>
          <cell r="AW791">
            <v>-12.368649329870349</v>
          </cell>
          <cell r="AX791">
            <v>-16.487083333333334</v>
          </cell>
          <cell r="AY791">
            <v>-11.586246328716012</v>
          </cell>
          <cell r="AZ791">
            <v>5.180881171217834</v>
          </cell>
          <cell r="BG791">
            <v>0.5660044107783031</v>
          </cell>
          <cell r="BJ791">
            <v>-2.2483467113104845E-3</v>
          </cell>
          <cell r="CF791">
            <v>0</v>
          </cell>
          <cell r="CV791">
            <v>26.208333333333332</v>
          </cell>
          <cell r="DA791">
            <v>0</v>
          </cell>
          <cell r="ER791">
            <v>180.16118518518522</v>
          </cell>
        </row>
        <row r="792">
          <cell r="A792">
            <v>522848</v>
          </cell>
          <cell r="C792" t="str">
            <v>Stromsmoe, Skyler</v>
          </cell>
          <cell r="AF792">
            <v>0.20525873478021173</v>
          </cell>
          <cell r="AN792">
            <v>117.62626370370373</v>
          </cell>
          <cell r="AP792">
            <v>0.17375987225294709</v>
          </cell>
          <cell r="AV792" t="str">
            <v>2B</v>
          </cell>
          <cell r="AW792">
            <v>-11.805516926354112</v>
          </cell>
          <cell r="AX792">
            <v>-8.0625314549227483</v>
          </cell>
          <cell r="AY792">
            <v>-10.079676035930611</v>
          </cell>
          <cell r="AZ792">
            <v>-8.0625314549227483</v>
          </cell>
          <cell r="BG792">
            <v>1.2037350881847324</v>
          </cell>
          <cell r="BJ792">
            <v>8.8273880485378754E-3</v>
          </cell>
          <cell r="CF792">
            <v>0</v>
          </cell>
          <cell r="CV792">
            <v>32.291666666666664</v>
          </cell>
          <cell r="DA792">
            <v>0</v>
          </cell>
          <cell r="ER792">
            <v>294.06565925925929</v>
          </cell>
        </row>
        <row r="793">
          <cell r="A793">
            <v>523253</v>
          </cell>
          <cell r="C793" t="str">
            <v>Forsythe, Logan</v>
          </cell>
          <cell r="AF793">
            <v>0.28512556807161488</v>
          </cell>
          <cell r="AN793">
            <v>537.68385185185184</v>
          </cell>
          <cell r="AP793">
            <v>0.56454056347705373</v>
          </cell>
          <cell r="AV793" t="str">
            <v>2B</v>
          </cell>
          <cell r="AW793">
            <v>-11.76149573797681</v>
          </cell>
          <cell r="AX793">
            <v>1.7708576860762044</v>
          </cell>
          <cell r="AY793">
            <v>-11.41378932930091</v>
          </cell>
          <cell r="AZ793">
            <v>1.7708576860762044</v>
          </cell>
          <cell r="BG793">
            <v>1.4451578503431213</v>
          </cell>
          <cell r="BJ793">
            <v>7.153149453159654E-3</v>
          </cell>
          <cell r="CF793">
            <v>0.98960208700581864</v>
          </cell>
          <cell r="CV793">
            <v>29.458333333333332</v>
          </cell>
          <cell r="DA793">
            <v>3.51</v>
          </cell>
          <cell r="ER793">
            <v>537.68385185185184</v>
          </cell>
        </row>
        <row r="794">
          <cell r="A794">
            <v>523261</v>
          </cell>
          <cell r="C794" t="str">
            <v>Kieschnick, Roger</v>
          </cell>
          <cell r="AF794">
            <v>0.2222944861647233</v>
          </cell>
          <cell r="AN794">
            <v>166.54741333333334</v>
          </cell>
          <cell r="AP794">
            <v>0.28699343937077504</v>
          </cell>
          <cell r="AV794" t="str">
            <v>RF</v>
          </cell>
          <cell r="AW794">
            <v>-11</v>
          </cell>
          <cell r="AX794">
            <v>-16</v>
          </cell>
          <cell r="AY794">
            <v>-9.7244325180061875</v>
          </cell>
          <cell r="AZ794">
            <v>-9.7244325180061875</v>
          </cell>
          <cell r="BG794">
            <v>1.3489256311929738</v>
          </cell>
          <cell r="BJ794">
            <v>-9.286918355400688E-3</v>
          </cell>
          <cell r="CF794">
            <v>5.0523191753995E-2</v>
          </cell>
          <cell r="CV794">
            <v>29.458333333333332</v>
          </cell>
          <cell r="DA794">
            <v>0.22666666666666666</v>
          </cell>
          <cell r="ER794">
            <v>416.36853333333329</v>
          </cell>
        </row>
        <row r="795">
          <cell r="A795">
            <v>523265</v>
          </cell>
          <cell r="C795" t="str">
            <v>Medica, Tommy</v>
          </cell>
          <cell r="AF795">
            <v>0.23967973659821015</v>
          </cell>
          <cell r="AN795">
            <v>147.00277333333335</v>
          </cell>
          <cell r="AP795">
            <v>0.26604401023981383</v>
          </cell>
          <cell r="AV795" t="str">
            <v>1B</v>
          </cell>
          <cell r="AW795">
            <v>-9.8422065425165641</v>
          </cell>
          <cell r="AX795">
            <v>-13.63613849386374</v>
          </cell>
          <cell r="AY795">
            <v>-10.455678955025856</v>
          </cell>
          <cell r="AZ795">
            <v>-9.8422065425165641</v>
          </cell>
          <cell r="BG795">
            <v>1.3221966823729543</v>
          </cell>
          <cell r="BJ795">
            <v>-8.8948548847847114E-3</v>
          </cell>
          <cell r="CF795">
            <v>0.2878221131691413</v>
          </cell>
          <cell r="CV795">
            <v>28.208333333333332</v>
          </cell>
          <cell r="DA795">
            <v>0.56333333333333335</v>
          </cell>
          <cell r="ER795">
            <v>367.50693333333334</v>
          </cell>
        </row>
        <row r="796">
          <cell r="A796">
            <v>524968</v>
          </cell>
          <cell r="C796" t="str">
            <v>Montero, Jesus</v>
          </cell>
          <cell r="AF796">
            <v>0.2501399556452612</v>
          </cell>
          <cell r="AN796">
            <v>223.16800000000001</v>
          </cell>
          <cell r="AP796">
            <v>0.40963291656921802</v>
          </cell>
          <cell r="AV796" t="str">
            <v>1B</v>
          </cell>
          <cell r="AW796">
            <v>-15.821014862662093</v>
          </cell>
          <cell r="AX796">
            <v>-17.283613816147728</v>
          </cell>
          <cell r="AY796">
            <v>-15.739940529213902</v>
          </cell>
          <cell r="AZ796">
            <v>-15.739940529213902</v>
          </cell>
          <cell r="BG796">
            <v>1.1832578625131962</v>
          </cell>
          <cell r="BJ796">
            <v>1.5214111373137629E-2</v>
          </cell>
          <cell r="CF796">
            <v>8.5692851609587103E-2</v>
          </cell>
          <cell r="CV796">
            <v>26.625</v>
          </cell>
          <cell r="DA796">
            <v>1.4416666666666667</v>
          </cell>
          <cell r="ER796">
            <v>557.91999999999996</v>
          </cell>
        </row>
        <row r="797">
          <cell r="A797">
            <v>527031</v>
          </cell>
          <cell r="C797" t="str">
            <v>Almanzar, Michael</v>
          </cell>
          <cell r="AF797">
            <v>0.20759316979611581</v>
          </cell>
          <cell r="AN797">
            <v>201.47140740740744</v>
          </cell>
          <cell r="AP797">
            <v>0.35674838754517901</v>
          </cell>
          <cell r="AV797" t="str">
            <v>3B</v>
          </cell>
          <cell r="AW797">
            <v>-11.72108942697994</v>
          </cell>
          <cell r="AX797">
            <v>-8.554458898510255</v>
          </cell>
          <cell r="AY797">
            <v>-10.501165582930014</v>
          </cell>
          <cell r="AZ797">
            <v>-8.554458898510255</v>
          </cell>
          <cell r="BG797">
            <v>0.91798053257802747</v>
          </cell>
          <cell r="BJ797">
            <v>2.69240347286487E-3</v>
          </cell>
          <cell r="CF797">
            <v>0</v>
          </cell>
          <cell r="CV797">
            <v>25.541666666666668</v>
          </cell>
          <cell r="DA797">
            <v>0</v>
          </cell>
          <cell r="ER797">
            <v>503.67851851851856</v>
          </cell>
        </row>
        <row r="798">
          <cell r="A798">
            <v>527038</v>
          </cell>
          <cell r="C798" t="str">
            <v>Flores, Wilmer</v>
          </cell>
          <cell r="AF798">
            <v>0.26171898365487756</v>
          </cell>
          <cell r="AN798">
            <v>429.95686398688167</v>
          </cell>
          <cell r="AP798">
            <v>0.497566136802641</v>
          </cell>
          <cell r="AV798" t="str">
            <v>SS</v>
          </cell>
          <cell r="AW798">
            <v>-10.50755292775057</v>
          </cell>
          <cell r="AX798">
            <v>-1.5020452862165858</v>
          </cell>
          <cell r="AY798">
            <v>-10.50755292775057</v>
          </cell>
          <cell r="AZ798">
            <v>-1.5020452862165858</v>
          </cell>
          <cell r="BG798">
            <v>1.0259124342832728</v>
          </cell>
          <cell r="BJ798">
            <v>-7.1450231887006032E-3</v>
          </cell>
          <cell r="CF798">
            <v>0.86631795557887659</v>
          </cell>
          <cell r="CV798">
            <v>24.875</v>
          </cell>
          <cell r="DA798">
            <v>1.9166666666666667</v>
          </cell>
          <cell r="ER798">
            <v>461.33813333333342</v>
          </cell>
        </row>
        <row r="799">
          <cell r="A799">
            <v>527039</v>
          </cell>
          <cell r="C799" t="str">
            <v>Galvez, Jonathan</v>
          </cell>
          <cell r="AF799">
            <v>0.21839572577699826</v>
          </cell>
          <cell r="AN799">
            <v>146.41796740740742</v>
          </cell>
          <cell r="AP799">
            <v>0.22949932962841657</v>
          </cell>
          <cell r="AV799" t="str">
            <v>3B</v>
          </cell>
          <cell r="AW799">
            <v>-12.596133992488831</v>
          </cell>
          <cell r="AX799">
            <v>-4.8836755240061374</v>
          </cell>
          <cell r="AY799">
            <v>-8.5433306942527771</v>
          </cell>
          <cell r="AZ799">
            <v>-4.8836755240061374</v>
          </cell>
          <cell r="BG799">
            <v>0.82650011548889046</v>
          </cell>
          <cell r="BJ799">
            <v>5.2103140271995644E-3</v>
          </cell>
          <cell r="CF799">
            <v>0</v>
          </cell>
          <cell r="CV799">
            <v>25.458333333333332</v>
          </cell>
          <cell r="DA799">
            <v>0</v>
          </cell>
          <cell r="ER799">
            <v>366.04491851851856</v>
          </cell>
        </row>
        <row r="800">
          <cell r="A800">
            <v>527043</v>
          </cell>
          <cell r="C800" t="str">
            <v>Marte, Jefry</v>
          </cell>
          <cell r="AF800">
            <v>0.2560843629512175</v>
          </cell>
          <cell r="AN800">
            <v>315.59671797583388</v>
          </cell>
          <cell r="AP800">
            <v>0.39219453549942718</v>
          </cell>
          <cell r="AV800" t="str">
            <v>1B</v>
          </cell>
          <cell r="AW800">
            <v>-13.876354245933063</v>
          </cell>
          <cell r="AX800">
            <v>-7.6333224463634135</v>
          </cell>
          <cell r="AY800">
            <v>-12.233558748151086</v>
          </cell>
          <cell r="AZ800">
            <v>-7.6333224463634135</v>
          </cell>
          <cell r="BG800">
            <v>0.72256822178742042</v>
          </cell>
          <cell r="BJ800">
            <v>-9.0746289172582168E-3</v>
          </cell>
          <cell r="CF800">
            <v>0.30143055348897685</v>
          </cell>
          <cell r="CV800">
            <v>25.041666666666668</v>
          </cell>
          <cell r="DA800">
            <v>0.43666666666666665</v>
          </cell>
          <cell r="ER800">
            <v>487.19911111111116</v>
          </cell>
        </row>
        <row r="801">
          <cell r="A801">
            <v>527045</v>
          </cell>
          <cell r="C801" t="str">
            <v>Noriega, Gabriel</v>
          </cell>
          <cell r="AF801">
            <v>0.19059970735475129</v>
          </cell>
          <cell r="AN801">
            <v>147.33842962962964</v>
          </cell>
          <cell r="AP801">
            <v>0.2786648722966889</v>
          </cell>
          <cell r="AV801" t="str">
            <v>3B</v>
          </cell>
          <cell r="AW801">
            <v>-11.890141666666665</v>
          </cell>
          <cell r="AX801">
            <v>-1.6011565795961322</v>
          </cell>
          <cell r="AY801">
            <v>-9.5347337497527302</v>
          </cell>
          <cell r="AZ801">
            <v>-1.6011565795961322</v>
          </cell>
          <cell r="BG801">
            <v>0.96375062158679214</v>
          </cell>
          <cell r="BJ801">
            <v>2.2400990088688633E-3</v>
          </cell>
          <cell r="CF801">
            <v>0</v>
          </cell>
          <cell r="CV801">
            <v>25.791666666666668</v>
          </cell>
          <cell r="DA801">
            <v>0</v>
          </cell>
          <cell r="ER801">
            <v>368.34607407407407</v>
          </cell>
        </row>
        <row r="802">
          <cell r="A802">
            <v>527049</v>
          </cell>
          <cell r="C802" t="str">
            <v>Puello, Cesar</v>
          </cell>
          <cell r="AF802">
            <v>0.26958326040787539</v>
          </cell>
          <cell r="AN802">
            <v>293.68294142383536</v>
          </cell>
          <cell r="AP802">
            <v>0.22391332672858866</v>
          </cell>
          <cell r="AV802" t="str">
            <v>RF</v>
          </cell>
          <cell r="AW802">
            <v>-12.213658333333335</v>
          </cell>
          <cell r="AX802">
            <v>-17.272950000000002</v>
          </cell>
          <cell r="AY802">
            <v>-9.0595206327998685</v>
          </cell>
          <cell r="AZ802">
            <v>-9.0595206327998685</v>
          </cell>
          <cell r="BG802">
            <v>0.66464028942544051</v>
          </cell>
          <cell r="BJ802">
            <v>-1.4201557231874374E-2</v>
          </cell>
          <cell r="CF802">
            <v>0</v>
          </cell>
          <cell r="CV802">
            <v>25.208333333333332</v>
          </cell>
          <cell r="DA802">
            <v>0</v>
          </cell>
          <cell r="ER802">
            <v>346.29285925925933</v>
          </cell>
        </row>
        <row r="803">
          <cell r="A803">
            <v>528107</v>
          </cell>
          <cell r="C803" t="str">
            <v>Arias, Joel</v>
          </cell>
          <cell r="AF803">
            <v>0.11247233941849941</v>
          </cell>
          <cell r="AN803">
            <v>98.622506666666666</v>
          </cell>
          <cell r="AP803">
            <v>0.14274891783481436</v>
          </cell>
          <cell r="AV803" t="str">
            <v>CF</v>
          </cell>
          <cell r="AW803">
            <v>-18.468208333333337</v>
          </cell>
          <cell r="AX803">
            <v>-29.984949999999998</v>
          </cell>
          <cell r="AY803">
            <v>-16.853318682032896</v>
          </cell>
          <cell r="AZ803">
            <v>-16.853318682032896</v>
          </cell>
          <cell r="BG803">
            <v>0.56487300009432972</v>
          </cell>
          <cell r="BJ803">
            <v>1.345441106574904E-3</v>
          </cell>
          <cell r="CF803">
            <v>0</v>
          </cell>
          <cell r="CV803">
            <v>19.208333333333332</v>
          </cell>
          <cell r="DA803">
            <v>0</v>
          </cell>
          <cell r="ER803">
            <v>246.55626666666666</v>
          </cell>
        </row>
        <row r="804">
          <cell r="A804">
            <v>530065</v>
          </cell>
          <cell r="C804" t="str">
            <v>Gonzalez, Jesus</v>
          </cell>
          <cell r="AF804">
            <v>0.14261494407771141</v>
          </cell>
          <cell r="AN804">
            <v>91.986394074074084</v>
          </cell>
          <cell r="AP804">
            <v>6.7657484215380648E-2</v>
          </cell>
          <cell r="AV804" t="str">
            <v>RF</v>
          </cell>
          <cell r="AW804">
            <v>-15.503708333333336</v>
          </cell>
          <cell r="AX804">
            <v>-23.627316666666665</v>
          </cell>
          <cell r="AY804">
            <v>-13.556941042685704</v>
          </cell>
          <cell r="AZ804">
            <v>-13.556941042685704</v>
          </cell>
          <cell r="BG804">
            <v>0.51336600309431879</v>
          </cell>
          <cell r="BJ804">
            <v>-6.2371689320026543E-3</v>
          </cell>
          <cell r="CF804">
            <v>0</v>
          </cell>
          <cell r="CV804">
            <v>21.458333333333332</v>
          </cell>
          <cell r="DA804">
            <v>0</v>
          </cell>
          <cell r="ER804">
            <v>229.96598518518519</v>
          </cell>
        </row>
        <row r="805">
          <cell r="A805">
            <v>530067</v>
          </cell>
          <cell r="C805" t="str">
            <v>Gonzalez, Jose</v>
          </cell>
          <cell r="AF805">
            <v>0.13496257083324878</v>
          </cell>
          <cell r="AN805">
            <v>130.08394666666669</v>
          </cell>
          <cell r="AP805">
            <v>0.21936157590136951</v>
          </cell>
          <cell r="AV805" t="str">
            <v>CF</v>
          </cell>
          <cell r="AW805">
            <v>-16.731383333333333</v>
          </cell>
          <cell r="AX805">
            <v>-26.221983333333331</v>
          </cell>
          <cell r="AY805">
            <v>-10.929792290091694</v>
          </cell>
          <cell r="AZ805">
            <v>-10.929792290091694</v>
          </cell>
          <cell r="BG805">
            <v>0.66598719799570316</v>
          </cell>
          <cell r="BJ805">
            <v>-1.9264935048856222E-2</v>
          </cell>
          <cell r="CF805">
            <v>0</v>
          </cell>
          <cell r="CV805">
            <v>20.458333333333332</v>
          </cell>
          <cell r="DA805">
            <v>0</v>
          </cell>
          <cell r="ER805">
            <v>325.2098666666667</v>
          </cell>
        </row>
        <row r="806">
          <cell r="A806">
            <v>531588</v>
          </cell>
          <cell r="C806" t="str">
            <v>Mendez, Julio</v>
          </cell>
          <cell r="AF806">
            <v>0.14112983629217166</v>
          </cell>
          <cell r="AN806">
            <v>109.20949333333334</v>
          </cell>
          <cell r="AP806">
            <v>0.17831602602858576</v>
          </cell>
          <cell r="AV806" t="str">
            <v>2B</v>
          </cell>
          <cell r="AW806">
            <v>-17.746308333333335</v>
          </cell>
          <cell r="AX806">
            <v>-18.802651593802068</v>
          </cell>
          <cell r="AY806">
            <v>-16.603993623876868</v>
          </cell>
          <cell r="AZ806">
            <v>-16.603993623876868</v>
          </cell>
          <cell r="BG806">
            <v>0.60670370961409215</v>
          </cell>
          <cell r="BJ806">
            <v>-1.0048721197779522E-2</v>
          </cell>
          <cell r="CF806">
            <v>0</v>
          </cell>
          <cell r="CV806">
            <v>19.708333333333332</v>
          </cell>
          <cell r="DA806">
            <v>0</v>
          </cell>
          <cell r="ER806">
            <v>273.02373333333333</v>
          </cell>
        </row>
        <row r="807">
          <cell r="A807">
            <v>532978</v>
          </cell>
          <cell r="C807" t="str">
            <v>Santana, Rafael</v>
          </cell>
          <cell r="AF807">
            <v>0.14999439380576204</v>
          </cell>
          <cell r="AN807">
            <v>82.635946666666683</v>
          </cell>
          <cell r="AP807">
            <v>9.8338328199552572E-2</v>
          </cell>
          <cell r="AV807" t="str">
            <v>LF</v>
          </cell>
          <cell r="AW807">
            <v>-16.407483333333335</v>
          </cell>
          <cell r="AX807">
            <v>-25.529683333333331</v>
          </cell>
          <cell r="AY807">
            <v>-12.979812993279463</v>
          </cell>
          <cell r="AZ807">
            <v>-12.979812993279463</v>
          </cell>
          <cell r="BG807">
            <v>0.74776706342823496</v>
          </cell>
          <cell r="BJ807">
            <v>9.3420833274196202E-3</v>
          </cell>
          <cell r="CF807">
            <v>0</v>
          </cell>
          <cell r="CV807">
            <v>20.708333333333332</v>
          </cell>
          <cell r="DA807">
            <v>0</v>
          </cell>
          <cell r="ER807">
            <v>206.58986666666669</v>
          </cell>
        </row>
        <row r="808">
          <cell r="A808">
            <v>533646</v>
          </cell>
          <cell r="C808" t="str">
            <v>Tovar, Carlos</v>
          </cell>
          <cell r="AF808">
            <v>0.16237230139498079</v>
          </cell>
          <cell r="AN808">
            <v>106.60705185185185</v>
          </cell>
          <cell r="AP808">
            <v>0.17886528725216222</v>
          </cell>
          <cell r="AV808" t="str">
            <v>SS</v>
          </cell>
          <cell r="AW808">
            <v>-16.191549999999999</v>
          </cell>
          <cell r="AX808">
            <v>-8.998394888038808</v>
          </cell>
          <cell r="AY808">
            <v>-13.254870488533424</v>
          </cell>
          <cell r="AZ808">
            <v>-8.998394888038808</v>
          </cell>
          <cell r="BG808">
            <v>0.78014878664001408</v>
          </cell>
          <cell r="BJ808">
            <v>6.1612802590240842E-3</v>
          </cell>
          <cell r="CF808">
            <v>0</v>
          </cell>
          <cell r="CV808">
            <v>20.875</v>
          </cell>
          <cell r="DA808">
            <v>0</v>
          </cell>
          <cell r="ER808">
            <v>266.5176296296296</v>
          </cell>
        </row>
        <row r="809">
          <cell r="A809">
            <v>534562</v>
          </cell>
          <cell r="C809" t="str">
            <v>Poythress, Rich</v>
          </cell>
          <cell r="AF809">
            <v>0.22846103072322768</v>
          </cell>
          <cell r="AN809">
            <v>126.71943111111113</v>
          </cell>
          <cell r="AP809">
            <v>0.11616541438452987</v>
          </cell>
          <cell r="AV809" t="str">
            <v>1B</v>
          </cell>
          <cell r="AW809">
            <v>-12.494900432432118</v>
          </cell>
          <cell r="AX809">
            <v>-16.242550000000001</v>
          </cell>
          <cell r="AY809">
            <v>-13.48917503431818</v>
          </cell>
          <cell r="AZ809">
            <v>-12.494900432432118</v>
          </cell>
          <cell r="BG809">
            <v>1.5099738351004262</v>
          </cell>
          <cell r="BJ809">
            <v>-1.4977109266478522E-2</v>
          </cell>
          <cell r="CF809">
            <v>0</v>
          </cell>
          <cell r="CV809">
            <v>28.875</v>
          </cell>
          <cell r="DA809">
            <v>0</v>
          </cell>
          <cell r="ER809">
            <v>316.79857777777784</v>
          </cell>
        </row>
        <row r="810">
          <cell r="A810">
            <v>534580</v>
          </cell>
          <cell r="C810" t="str">
            <v>Kirkland, Wade</v>
          </cell>
          <cell r="AF810">
            <v>0.17612014048427199</v>
          </cell>
          <cell r="AN810">
            <v>140.03460740740744</v>
          </cell>
          <cell r="AP810">
            <v>0.25108827427921709</v>
          </cell>
          <cell r="AV810" t="str">
            <v>2B</v>
          </cell>
          <cell r="AW810">
            <v>-10.818350355914633</v>
          </cell>
          <cell r="AX810">
            <v>-1.5878056865737702</v>
          </cell>
          <cell r="AY810">
            <v>-10.532747054633493</v>
          </cell>
          <cell r="AZ810">
            <v>-1.5878056865737702</v>
          </cell>
          <cell r="BG810">
            <v>1.1813694075644781</v>
          </cell>
          <cell r="BJ810">
            <v>8.1087273441346457E-3</v>
          </cell>
          <cell r="CF810">
            <v>0</v>
          </cell>
          <cell r="CV810">
            <v>27.208333333333332</v>
          </cell>
          <cell r="DA810">
            <v>0</v>
          </cell>
          <cell r="ER810">
            <v>350.08651851851857</v>
          </cell>
        </row>
        <row r="811">
          <cell r="A811">
            <v>534592</v>
          </cell>
          <cell r="C811" t="str">
            <v>Berset, Chris</v>
          </cell>
          <cell r="AF811">
            <v>0.18161326863240673</v>
          </cell>
          <cell r="AN811">
            <v>136.4267851851852</v>
          </cell>
          <cell r="AP811">
            <v>0.24474438064124882</v>
          </cell>
          <cell r="AV811" t="str">
            <v>C</v>
          </cell>
          <cell r="AW811">
            <v>-12.819458007581124</v>
          </cell>
          <cell r="AX811">
            <v>-16.127050000000001</v>
          </cell>
          <cell r="AY811">
            <v>-13.041349565663714</v>
          </cell>
          <cell r="AZ811">
            <v>0.19771371163843598</v>
          </cell>
          <cell r="BG811">
            <v>1.2794324403933131</v>
          </cell>
          <cell r="BJ811">
            <v>3.5330286610472474E-3</v>
          </cell>
          <cell r="CF811">
            <v>0</v>
          </cell>
          <cell r="CV811">
            <v>28.458333333333332</v>
          </cell>
          <cell r="DA811">
            <v>0</v>
          </cell>
          <cell r="ER811">
            <v>341.06696296296298</v>
          </cell>
        </row>
        <row r="812">
          <cell r="A812">
            <v>534606</v>
          </cell>
          <cell r="C812" t="str">
            <v>LaMarre, Ryan</v>
          </cell>
          <cell r="AF812">
            <v>0.23784481563550561</v>
          </cell>
          <cell r="AN812">
            <v>229.58414244002628</v>
          </cell>
          <cell r="AP812">
            <v>0.27185128678245929</v>
          </cell>
          <cell r="AV812" t="str">
            <v>CF</v>
          </cell>
          <cell r="AW812">
            <v>-11</v>
          </cell>
          <cell r="AX812">
            <v>-16</v>
          </cell>
          <cell r="AY812">
            <v>0.27312689190597195</v>
          </cell>
          <cell r="AZ812">
            <v>0.27312689190597195</v>
          </cell>
          <cell r="BG812">
            <v>1.3719894064289528</v>
          </cell>
          <cell r="BJ812">
            <v>4.8697969776041513E-3</v>
          </cell>
          <cell r="CF812">
            <v>2.8050968161360178E-2</v>
          </cell>
          <cell r="CV812">
            <v>27.625</v>
          </cell>
          <cell r="DA812">
            <v>5.3333333333333337E-2</v>
          </cell>
          <cell r="ER812">
            <v>415.87911111111111</v>
          </cell>
        </row>
        <row r="813">
          <cell r="A813">
            <v>534627</v>
          </cell>
          <cell r="C813" t="str">
            <v>Holt, Tyler</v>
          </cell>
          <cell r="AF813">
            <v>0.23527099907376067</v>
          </cell>
          <cell r="AN813">
            <v>174.3627217125499</v>
          </cell>
          <cell r="AP813">
            <v>0.35328552325621876</v>
          </cell>
          <cell r="AV813" t="str">
            <v>CF</v>
          </cell>
          <cell r="AW813">
            <v>-11</v>
          </cell>
          <cell r="AX813">
            <v>-16</v>
          </cell>
          <cell r="AY813">
            <v>-3.2316660328088371</v>
          </cell>
          <cell r="AZ813">
            <v>-3.2316660328088371</v>
          </cell>
          <cell r="BG813">
            <v>1.1328649376342561</v>
          </cell>
          <cell r="BJ813">
            <v>8.0158279167073495E-4</v>
          </cell>
          <cell r="CF813">
            <v>0.33752882824769259</v>
          </cell>
          <cell r="CV813">
            <v>27.291666666666668</v>
          </cell>
          <cell r="DA813">
            <v>0.43</v>
          </cell>
          <cell r="ER813">
            <v>435.68773333333331</v>
          </cell>
        </row>
        <row r="814">
          <cell r="A814">
            <v>534649</v>
          </cell>
          <cell r="C814" t="str">
            <v>Silverio, Juan</v>
          </cell>
          <cell r="AF814">
            <v>0.21413869480512929</v>
          </cell>
          <cell r="AN814">
            <v>147.21071407407408</v>
          </cell>
          <cell r="AP814">
            <v>0.14477088489848156</v>
          </cell>
          <cell r="AV814" t="str">
            <v>3B</v>
          </cell>
          <cell r="AW814">
            <v>-12.142288752858995</v>
          </cell>
          <cell r="AX814">
            <v>-1.2855555919252637</v>
          </cell>
          <cell r="AY814">
            <v>-9.3315365095106788</v>
          </cell>
          <cell r="AZ814">
            <v>-1.2855555919252637</v>
          </cell>
          <cell r="BG814">
            <v>0.88263090237148423</v>
          </cell>
          <cell r="BJ814">
            <v>1.5517538230135091E-4</v>
          </cell>
          <cell r="CF814">
            <v>0</v>
          </cell>
          <cell r="CV814">
            <v>25.208333333333332</v>
          </cell>
          <cell r="DA814">
            <v>0</v>
          </cell>
          <cell r="ER814">
            <v>368.02678518518519</v>
          </cell>
        </row>
        <row r="815">
          <cell r="A815">
            <v>534754</v>
          </cell>
          <cell r="C815" t="str">
            <v>Wiswall, Mickey</v>
          </cell>
          <cell r="AF815">
            <v>0.19852193925093706</v>
          </cell>
          <cell r="AN815">
            <v>83.311407407407415</v>
          </cell>
          <cell r="AP815">
            <v>5.6589376462292673E-2</v>
          </cell>
          <cell r="AV815" t="str">
            <v>1B</v>
          </cell>
          <cell r="AW815">
            <v>-11.378569718417287</v>
          </cell>
          <cell r="AX815">
            <v>-16.03885</v>
          </cell>
          <cell r="AY815">
            <v>-10.931699099831125</v>
          </cell>
          <cell r="AZ815">
            <v>-10.931699099831125</v>
          </cell>
          <cell r="BG815">
            <v>1.2899557769088479</v>
          </cell>
          <cell r="BJ815">
            <v>-6.0179228915753225E-3</v>
          </cell>
          <cell r="CF815">
            <v>0</v>
          </cell>
          <cell r="CV815">
            <v>27.625</v>
          </cell>
          <cell r="DA815">
            <v>0</v>
          </cell>
          <cell r="ER815">
            <v>208.27851851851852</v>
          </cell>
        </row>
        <row r="816">
          <cell r="A816">
            <v>534804</v>
          </cell>
          <cell r="C816" t="str">
            <v>Maruszak, Addison</v>
          </cell>
          <cell r="AF816">
            <v>0.21102687752807198</v>
          </cell>
          <cell r="AN816">
            <v>83.937943703703723</v>
          </cell>
          <cell r="AP816">
            <v>4.6115193783301867E-2</v>
          </cell>
          <cell r="AV816" t="str">
            <v>SS</v>
          </cell>
          <cell r="AW816">
            <v>-11.003514179990457</v>
          </cell>
          <cell r="AX816">
            <v>-0.7311771601955771</v>
          </cell>
          <cell r="AY816">
            <v>-12.138069765192231</v>
          </cell>
          <cell r="AZ816">
            <v>-0.7311771601955771</v>
          </cell>
          <cell r="BG816">
            <v>1.273889494595148</v>
          </cell>
          <cell r="BJ816">
            <v>-1.2464392914902226E-2</v>
          </cell>
          <cell r="CF816">
            <v>0</v>
          </cell>
          <cell r="CV816">
            <v>29.541666666666668</v>
          </cell>
          <cell r="DA816">
            <v>0</v>
          </cell>
          <cell r="ER816">
            <v>209.84485925925929</v>
          </cell>
        </row>
        <row r="817">
          <cell r="A817">
            <v>534809</v>
          </cell>
          <cell r="C817" t="str">
            <v>Longley, Drew</v>
          </cell>
          <cell r="AF817">
            <v>0.189371360120376</v>
          </cell>
          <cell r="AN817">
            <v>103.30500740740743</v>
          </cell>
          <cell r="AP817">
            <v>0.18128637095893085</v>
          </cell>
          <cell r="AV817" t="str">
            <v>C</v>
          </cell>
          <cell r="AW817">
            <v>-12.863611197941884</v>
          </cell>
          <cell r="AX817">
            <v>-16.030216666666668</v>
          </cell>
          <cell r="AY817">
            <v>-12.770957986144724</v>
          </cell>
          <cell r="AZ817">
            <v>2.0219493311453043</v>
          </cell>
          <cell r="BG817">
            <v>0.78563766087548337</v>
          </cell>
          <cell r="BJ817">
            <v>-2.5143658195456529E-3</v>
          </cell>
          <cell r="CF817">
            <v>0</v>
          </cell>
          <cell r="CV817">
            <v>27.708333333333332</v>
          </cell>
          <cell r="DA817">
            <v>0</v>
          </cell>
          <cell r="ER817">
            <v>258.26251851851856</v>
          </cell>
        </row>
        <row r="818">
          <cell r="A818">
            <v>534909</v>
          </cell>
          <cell r="C818" t="str">
            <v>Wates, Austin</v>
          </cell>
          <cell r="AF818">
            <v>0.21857923681140523</v>
          </cell>
          <cell r="AN818">
            <v>147.18784000000002</v>
          </cell>
          <cell r="AP818">
            <v>0.23485773990936376</v>
          </cell>
          <cell r="AV818" t="str">
            <v>RF</v>
          </cell>
          <cell r="AW818">
            <v>-11.163791666666667</v>
          </cell>
          <cell r="AX818">
            <v>-16.021583333333332</v>
          </cell>
          <cell r="AY818">
            <v>-8.5075661830502263</v>
          </cell>
          <cell r="AZ818">
            <v>-8.5075661830502263</v>
          </cell>
          <cell r="BG818">
            <v>1.3681922709455774</v>
          </cell>
          <cell r="BJ818">
            <v>-4.7000291920112607E-3</v>
          </cell>
          <cell r="CF818">
            <v>0</v>
          </cell>
          <cell r="CV818">
            <v>27.791666666666668</v>
          </cell>
          <cell r="DA818">
            <v>0</v>
          </cell>
          <cell r="ER818">
            <v>367.96960000000001</v>
          </cell>
        </row>
        <row r="819">
          <cell r="A819">
            <v>537953</v>
          </cell>
          <cell r="C819" t="str">
            <v>Nava, Daniel</v>
          </cell>
          <cell r="AF819">
            <v>0.24591638483879166</v>
          </cell>
          <cell r="AN819">
            <v>174.28369129601992</v>
          </cell>
          <cell r="AP819">
            <v>0.41102190896139645</v>
          </cell>
          <cell r="AV819" t="str">
            <v>LF</v>
          </cell>
          <cell r="AW819">
            <v>-10.537362992216314</v>
          </cell>
          <cell r="AX819">
            <v>-10.395850662864907</v>
          </cell>
          <cell r="AY819">
            <v>-8.3252329775521883</v>
          </cell>
          <cell r="AZ819">
            <v>-8.3252329775521883</v>
          </cell>
          <cell r="BG819">
            <v>0.57670235588674323</v>
          </cell>
          <cell r="BJ819">
            <v>-1.2153110396424676E-3</v>
          </cell>
          <cell r="CF819">
            <v>0.77776882717014262</v>
          </cell>
          <cell r="CV819">
            <v>33.375</v>
          </cell>
          <cell r="DA819">
            <v>2.9183333333333334</v>
          </cell>
          <cell r="ER819">
            <v>393.38441481481482</v>
          </cell>
        </row>
        <row r="820">
          <cell r="A820">
            <v>538079</v>
          </cell>
          <cell r="C820" t="str">
            <v>Lamas, Antonio</v>
          </cell>
          <cell r="AF820">
            <v>0.19016241315939364</v>
          </cell>
          <cell r="AN820">
            <v>88.863478518518534</v>
          </cell>
          <cell r="AP820">
            <v>4.747236140909783E-2</v>
          </cell>
          <cell r="AV820" t="str">
            <v>2B</v>
          </cell>
          <cell r="AW820">
            <v>-13.778958499593452</v>
          </cell>
          <cell r="AX820">
            <v>-2.8825338666598754E-2</v>
          </cell>
          <cell r="AY820">
            <v>-13.570947443902369</v>
          </cell>
          <cell r="AZ820">
            <v>-2.8825338666598754E-2</v>
          </cell>
          <cell r="BG820">
            <v>0.53901782653469699</v>
          </cell>
          <cell r="BJ820">
            <v>-8.0125954571543534E-3</v>
          </cell>
          <cell r="CF820">
            <v>0</v>
          </cell>
          <cell r="CV820">
            <v>26.541666666666668</v>
          </cell>
          <cell r="DA820">
            <v>0</v>
          </cell>
          <cell r="ER820">
            <v>222.15869629629631</v>
          </cell>
        </row>
        <row r="821">
          <cell r="A821">
            <v>539603</v>
          </cell>
          <cell r="C821" t="str">
            <v>Toole, Justin</v>
          </cell>
          <cell r="AF821">
            <v>0.18437522418023822</v>
          </cell>
          <cell r="AN821">
            <v>118.05013333333336</v>
          </cell>
          <cell r="AP821">
            <v>0.17393885732222714</v>
          </cell>
          <cell r="AV821" t="str">
            <v>3B</v>
          </cell>
          <cell r="AW821">
            <v>-10.351688524814859</v>
          </cell>
          <cell r="AX821">
            <v>-1.4556725866082567</v>
          </cell>
          <cell r="AY821">
            <v>-10.066260436414073</v>
          </cell>
          <cell r="AZ821">
            <v>-1.4556725866082567</v>
          </cell>
          <cell r="BG821">
            <v>0.9948301937522761</v>
          </cell>
          <cell r="BJ821">
            <v>3.2726716282837722E-3</v>
          </cell>
          <cell r="CF821">
            <v>0</v>
          </cell>
          <cell r="CV821">
            <v>29.791666666666668</v>
          </cell>
          <cell r="DA821">
            <v>0</v>
          </cell>
          <cell r="ER821">
            <v>295.1253333333334</v>
          </cell>
        </row>
        <row r="822">
          <cell r="A822">
            <v>539615</v>
          </cell>
          <cell r="C822" t="str">
            <v>Blaser, Tyson</v>
          </cell>
          <cell r="AF822">
            <v>0.18480085530910911</v>
          </cell>
          <cell r="AN822">
            <v>66.433232592592603</v>
          </cell>
          <cell r="AP822">
            <v>3.6964819834432117E-2</v>
          </cell>
          <cell r="AV822" t="str">
            <v>C</v>
          </cell>
          <cell r="AW822">
            <v>-10.958677538559424</v>
          </cell>
          <cell r="AX822">
            <v>-16.15015</v>
          </cell>
          <cell r="AY822">
            <v>-12.31276926118732</v>
          </cell>
          <cell r="AZ822">
            <v>1.8076220656682573</v>
          </cell>
          <cell r="BG822">
            <v>1.4035355382787715</v>
          </cell>
          <cell r="BJ822">
            <v>1.1578829012798051E-2</v>
          </cell>
          <cell r="CF822">
            <v>0</v>
          </cell>
          <cell r="CV822">
            <v>28.541666666666668</v>
          </cell>
          <cell r="DA822">
            <v>0</v>
          </cell>
          <cell r="ER822">
            <v>166.08308148148151</v>
          </cell>
        </row>
        <row r="823">
          <cell r="A823">
            <v>541586</v>
          </cell>
          <cell r="C823" t="str">
            <v>Duran, Edgar</v>
          </cell>
          <cell r="AF823">
            <v>0.18504874412799274</v>
          </cell>
          <cell r="AN823">
            <v>148.91804444444446</v>
          </cell>
          <cell r="AP823">
            <v>0.19338531468772002</v>
          </cell>
          <cell r="AV823" t="str">
            <v>SS</v>
          </cell>
          <cell r="AW823">
            <v>-12.121224999999999</v>
          </cell>
          <cell r="AX823">
            <v>3.0817010249761263</v>
          </cell>
          <cell r="AY823">
            <v>-6.4000431613217605</v>
          </cell>
          <cell r="AZ823">
            <v>3.0817010249761263</v>
          </cell>
          <cell r="BG823">
            <v>0.5099614959348</v>
          </cell>
          <cell r="BJ823">
            <v>-1.587819988736619E-2</v>
          </cell>
          <cell r="CF823">
            <v>0</v>
          </cell>
          <cell r="CV823">
            <v>25.375</v>
          </cell>
          <cell r="DA823">
            <v>0</v>
          </cell>
          <cell r="ER823">
            <v>372.29511111111117</v>
          </cell>
        </row>
        <row r="824">
          <cell r="A824">
            <v>541587</v>
          </cell>
          <cell r="C824" t="str">
            <v>Perdomo, Carlos</v>
          </cell>
          <cell r="AF824">
            <v>0.20461591095046039</v>
          </cell>
          <cell r="AN824">
            <v>128.04475259259263</v>
          </cell>
          <cell r="AP824">
            <v>0.12417253298470599</v>
          </cell>
          <cell r="AV824" t="str">
            <v>SS</v>
          </cell>
          <cell r="AW824">
            <v>-11.641005037723989</v>
          </cell>
          <cell r="AX824">
            <v>-2.6869317775481893</v>
          </cell>
          <cell r="AY824">
            <v>-5.791942551939691</v>
          </cell>
          <cell r="AZ824">
            <v>-2.6869317775481893</v>
          </cell>
          <cell r="BG824">
            <v>0.67899215816631675</v>
          </cell>
          <cell r="BJ824">
            <v>1.8937895385149356E-4</v>
          </cell>
          <cell r="CF824">
            <v>0</v>
          </cell>
          <cell r="CV824">
            <v>26.208333333333332</v>
          </cell>
          <cell r="DA824">
            <v>0</v>
          </cell>
          <cell r="ER824">
            <v>320.11188148148153</v>
          </cell>
        </row>
        <row r="825">
          <cell r="A825">
            <v>541600</v>
          </cell>
          <cell r="C825" t="str">
            <v>Tovar, Wilfredo</v>
          </cell>
          <cell r="AF825">
            <v>0.22863792408312761</v>
          </cell>
          <cell r="AN825">
            <v>287.34426661922845</v>
          </cell>
          <cell r="AP825">
            <v>0.34882984824519181</v>
          </cell>
          <cell r="AV825" t="str">
            <v>SS</v>
          </cell>
          <cell r="AW825">
            <v>-11</v>
          </cell>
          <cell r="AX825">
            <v>6.3501510392031069</v>
          </cell>
          <cell r="AY825">
            <v>-7</v>
          </cell>
          <cell r="AZ825">
            <v>6.3501510392031069</v>
          </cell>
          <cell r="BG825">
            <v>0.66071107448560107</v>
          </cell>
          <cell r="BJ825">
            <v>-1.4604033025153987E-2</v>
          </cell>
          <cell r="CF825">
            <v>0</v>
          </cell>
          <cell r="CV825">
            <v>24.875</v>
          </cell>
          <cell r="DA825">
            <v>3.6666666666666667E-2</v>
          </cell>
          <cell r="ER825">
            <v>507.90488888888888</v>
          </cell>
        </row>
        <row r="826">
          <cell r="A826">
            <v>541602</v>
          </cell>
          <cell r="C826" t="str">
            <v>Ponce, Ashley</v>
          </cell>
          <cell r="AF826">
            <v>0.18581192072410913</v>
          </cell>
          <cell r="AN826">
            <v>96.266619259259272</v>
          </cell>
          <cell r="AP826">
            <v>7.1930632387380178E-2</v>
          </cell>
          <cell r="AV826" t="str">
            <v>SS</v>
          </cell>
          <cell r="AW826">
            <v>-12.075008333333333</v>
          </cell>
          <cell r="AX826">
            <v>2.1002629201908749</v>
          </cell>
          <cell r="AY826">
            <v>-9.3428647849328463</v>
          </cell>
          <cell r="AZ826">
            <v>2.1002629201908749</v>
          </cell>
          <cell r="BG826">
            <v>0.48089396540254792</v>
          </cell>
          <cell r="BJ826">
            <v>-1.9830167931837058E-2</v>
          </cell>
          <cell r="CF826">
            <v>0</v>
          </cell>
          <cell r="CV826">
            <v>25.458333333333332</v>
          </cell>
          <cell r="DA826">
            <v>0</v>
          </cell>
          <cell r="ER826">
            <v>240.66654814814817</v>
          </cell>
        </row>
        <row r="827">
          <cell r="A827">
            <v>541608</v>
          </cell>
          <cell r="C827" t="str">
            <v>Cabrera, Ramon</v>
          </cell>
          <cell r="AF827">
            <v>0.20881639471079957</v>
          </cell>
          <cell r="AN827">
            <v>157.3625362962963</v>
          </cell>
          <cell r="AP827">
            <v>0.31911706990625799</v>
          </cell>
          <cell r="AV827" t="str">
            <v>C</v>
          </cell>
          <cell r="AW827">
            <v>-13.168056279330758</v>
          </cell>
          <cell r="AX827">
            <v>-16.285250000000001</v>
          </cell>
          <cell r="AY827">
            <v>-12.782483372441002</v>
          </cell>
          <cell r="AZ827">
            <v>-1.8492157055731955</v>
          </cell>
          <cell r="BG827">
            <v>0.6288968403683024</v>
          </cell>
          <cell r="BJ827">
            <v>8.5496405869055023E-3</v>
          </cell>
          <cell r="CF827">
            <v>0.21558078494817465</v>
          </cell>
          <cell r="CV827">
            <v>26.625</v>
          </cell>
          <cell r="DA827">
            <v>0.23166666666666666</v>
          </cell>
          <cell r="ER827">
            <v>393.40634074074075</v>
          </cell>
        </row>
        <row r="828">
          <cell r="A828">
            <v>541609</v>
          </cell>
          <cell r="C828" t="str">
            <v>Aponte, Francisco</v>
          </cell>
          <cell r="AF828">
            <v>0.1703941608168606</v>
          </cell>
          <cell r="AN828">
            <v>74.694921481481487</v>
          </cell>
          <cell r="AP828">
            <v>3.772896085491706E-2</v>
          </cell>
          <cell r="AV828" t="str">
            <v>3B</v>
          </cell>
          <cell r="AW828">
            <v>-12.121224999999999</v>
          </cell>
          <cell r="AX828">
            <v>-0.86017341853216334</v>
          </cell>
          <cell r="AY828">
            <v>-5.6263648518487326</v>
          </cell>
          <cell r="AZ828">
            <v>-0.86017341853216334</v>
          </cell>
          <cell r="BG828">
            <v>0.65817355164386826</v>
          </cell>
          <cell r="BJ828">
            <v>3.9814575107134523E-3</v>
          </cell>
          <cell r="CF828">
            <v>0</v>
          </cell>
          <cell r="CV828">
            <v>25.375</v>
          </cell>
          <cell r="DA828">
            <v>0</v>
          </cell>
          <cell r="ER828">
            <v>186.7373037037037</v>
          </cell>
        </row>
        <row r="829">
          <cell r="A829">
            <v>541611</v>
          </cell>
          <cell r="C829" t="str">
            <v>Sosa, Junior</v>
          </cell>
          <cell r="AF829">
            <v>0.2018103851706364</v>
          </cell>
          <cell r="AN829">
            <v>141.18850370370373</v>
          </cell>
          <cell r="AP829">
            <v>0.18459759821301658</v>
          </cell>
          <cell r="AV829" t="str">
            <v>CF</v>
          </cell>
          <cell r="AW829">
            <v>-11.936358333333335</v>
          </cell>
          <cell r="AX829">
            <v>-16.840350000000001</v>
          </cell>
          <cell r="AY829">
            <v>-8.7839694820663929</v>
          </cell>
          <cell r="AZ829">
            <v>-8.7839694820663929</v>
          </cell>
          <cell r="BG829">
            <v>0.60067216461185557</v>
          </cell>
          <cell r="BJ829">
            <v>4.3769735859291141E-4</v>
          </cell>
          <cell r="CF829">
            <v>0</v>
          </cell>
          <cell r="CV829">
            <v>25.708333333333332</v>
          </cell>
          <cell r="DA829">
            <v>0</v>
          </cell>
          <cell r="ER829">
            <v>352.97125925925928</v>
          </cell>
        </row>
        <row r="830">
          <cell r="A830">
            <v>541618</v>
          </cell>
          <cell r="C830" t="str">
            <v>Montero, Jesus</v>
          </cell>
          <cell r="AF830">
            <v>0.1879470228859757</v>
          </cell>
          <cell r="AN830">
            <v>77.375051851851879</v>
          </cell>
          <cell r="AP830">
            <v>5.4028686350512056E-2</v>
          </cell>
          <cell r="AV830" t="str">
            <v>C</v>
          </cell>
          <cell r="AW830">
            <v>-15.82938579204294</v>
          </cell>
          <cell r="AX830">
            <v>-17.223580671680729</v>
          </cell>
          <cell r="AY830">
            <v>-15.752103212088855</v>
          </cell>
          <cell r="AZ830">
            <v>3.0228103254231211</v>
          </cell>
          <cell r="BG830">
            <v>0.36817398918245714</v>
          </cell>
          <cell r="BJ830">
            <v>-2.0760099871780069E-2</v>
          </cell>
          <cell r="CF830">
            <v>0</v>
          </cell>
          <cell r="CV830">
            <v>25.041666666666668</v>
          </cell>
          <cell r="DA830">
            <v>1.4416666666666667</v>
          </cell>
          <cell r="ER830">
            <v>193.43762962962967</v>
          </cell>
        </row>
        <row r="831">
          <cell r="A831">
            <v>541645</v>
          </cell>
          <cell r="C831" t="str">
            <v>Garcia, Avisail</v>
          </cell>
          <cell r="AF831">
            <v>0.25497438324364136</v>
          </cell>
          <cell r="AN831">
            <v>269.92416446687628</v>
          </cell>
          <cell r="AP831">
            <v>0.50852885613913912</v>
          </cell>
          <cell r="AV831" t="str">
            <v>RF</v>
          </cell>
          <cell r="AW831">
            <v>-11.673907734285521</v>
          </cell>
          <cell r="AX831">
            <v>-16</v>
          </cell>
          <cell r="AY831">
            <v>-9.7434020108297386</v>
          </cell>
          <cell r="AZ831">
            <v>-9.7434020108297386</v>
          </cell>
          <cell r="BG831">
            <v>0.90061920375047522</v>
          </cell>
          <cell r="BJ831">
            <v>-2.7367988150456728E-3</v>
          </cell>
          <cell r="CF831">
            <v>0.96861262485979038</v>
          </cell>
          <cell r="CV831">
            <v>25.041666666666668</v>
          </cell>
          <cell r="DA831">
            <v>2.3633333333333333</v>
          </cell>
          <cell r="ER831">
            <v>477.58400000000006</v>
          </cell>
        </row>
        <row r="832">
          <cell r="A832">
            <v>541648</v>
          </cell>
          <cell r="C832" t="str">
            <v>Martinez, Francisco</v>
          </cell>
          <cell r="AF832">
            <v>0.20648235262441811</v>
          </cell>
          <cell r="AN832">
            <v>177.44682666666668</v>
          </cell>
          <cell r="AP832">
            <v>0.27524347443464281</v>
          </cell>
          <cell r="AV832" t="str">
            <v>3B</v>
          </cell>
          <cell r="AW832">
            <v>-10.919386817474859</v>
          </cell>
          <cell r="AX832">
            <v>-2.5187124916039436</v>
          </cell>
          <cell r="AY832">
            <v>-4.5472799120694924</v>
          </cell>
          <cell r="AZ832">
            <v>-2.5187124916039436</v>
          </cell>
          <cell r="BG832">
            <v>0.91338250326762904</v>
          </cell>
          <cell r="BJ832">
            <v>-2.4770715634064465E-3</v>
          </cell>
          <cell r="CF832">
            <v>0</v>
          </cell>
          <cell r="CV832">
            <v>25.791666666666668</v>
          </cell>
          <cell r="DA832">
            <v>0</v>
          </cell>
          <cell r="ER832">
            <v>443.61706666666669</v>
          </cell>
        </row>
        <row r="833">
          <cell r="A833">
            <v>541650</v>
          </cell>
          <cell r="C833" t="str">
            <v>Perez, Hernan</v>
          </cell>
          <cell r="AF833">
            <v>0.24304949434477893</v>
          </cell>
          <cell r="AN833">
            <v>381.45942942577955</v>
          </cell>
          <cell r="AP833">
            <v>0.41861436473378227</v>
          </cell>
          <cell r="AV833" t="str">
            <v>3B</v>
          </cell>
          <cell r="AW833">
            <v>-10.630354352057806</v>
          </cell>
          <cell r="AX833">
            <v>6.1541755637365245</v>
          </cell>
          <cell r="AY833">
            <v>-6.4768296775063492</v>
          </cell>
          <cell r="AZ833">
            <v>6.1541755637365245</v>
          </cell>
          <cell r="BG833">
            <v>1.0463047167811708</v>
          </cell>
          <cell r="BJ833">
            <v>1.4458973488196148E-2</v>
          </cell>
          <cell r="CF833">
            <v>0.68164100051391696</v>
          </cell>
          <cell r="CV833">
            <v>25.291666666666668</v>
          </cell>
          <cell r="DA833">
            <v>1.0149999999999999</v>
          </cell>
          <cell r="ER833">
            <v>463.00989629629635</v>
          </cell>
        </row>
        <row r="834">
          <cell r="A834">
            <v>541651</v>
          </cell>
          <cell r="C834" t="str">
            <v>Reina, Adolfo</v>
          </cell>
          <cell r="AF834">
            <v>0.19291608323215537</v>
          </cell>
          <cell r="AN834">
            <v>105.62026666666668</v>
          </cell>
          <cell r="AP834">
            <v>0.16299632345244319</v>
          </cell>
          <cell r="AV834" t="str">
            <v>C</v>
          </cell>
          <cell r="AW834">
            <v>-13.958052824645975</v>
          </cell>
          <cell r="AX834">
            <v>-16.365983333333336</v>
          </cell>
          <cell r="AY834">
            <v>-13.783667655083514</v>
          </cell>
          <cell r="AZ834">
            <v>2.2403092145301091</v>
          </cell>
          <cell r="BG834">
            <v>0.57430500423139552</v>
          </cell>
          <cell r="BJ834">
            <v>-1.691977418881899E-2</v>
          </cell>
          <cell r="CF834">
            <v>0</v>
          </cell>
          <cell r="CV834">
            <v>26.458333333333332</v>
          </cell>
          <cell r="DA834">
            <v>0</v>
          </cell>
          <cell r="ER834">
            <v>264.0506666666667</v>
          </cell>
        </row>
        <row r="835">
          <cell r="A835">
            <v>541660</v>
          </cell>
          <cell r="C835" t="str">
            <v>Segovia, Alejandro</v>
          </cell>
          <cell r="AF835">
            <v>0.23172393286987622</v>
          </cell>
          <cell r="AN835">
            <v>137.987602962963</v>
          </cell>
          <cell r="AP835">
            <v>0.13362034868595341</v>
          </cell>
          <cell r="AV835" t="str">
            <v>1B</v>
          </cell>
          <cell r="AW835">
            <v>-12.361263907702426</v>
          </cell>
          <cell r="AX835">
            <v>-16.487083333333334</v>
          </cell>
          <cell r="AY835">
            <v>-12.879155301433808</v>
          </cell>
          <cell r="AZ835">
            <v>-12.361263907702426</v>
          </cell>
          <cell r="BG835">
            <v>0.54312164668659602</v>
          </cell>
          <cell r="BJ835">
            <v>-1.8491035878147363E-2</v>
          </cell>
          <cell r="CF835">
            <v>0</v>
          </cell>
          <cell r="CV835">
            <v>26.208333333333332</v>
          </cell>
          <cell r="DA835">
            <v>0</v>
          </cell>
          <cell r="ER835">
            <v>344.96900740740745</v>
          </cell>
        </row>
        <row r="836">
          <cell r="A836">
            <v>541662</v>
          </cell>
          <cell r="C836" t="str">
            <v>Quinonez, Jonathan</v>
          </cell>
          <cell r="AF836">
            <v>0.19482172816438215</v>
          </cell>
          <cell r="AN836">
            <v>96.628717037037049</v>
          </cell>
          <cell r="AP836">
            <v>7.4189609509464849E-2</v>
          </cell>
          <cell r="AV836" t="str">
            <v>1B</v>
          </cell>
          <cell r="AW836">
            <v>-13.081440219688318</v>
          </cell>
          <cell r="AX836">
            <v>-6.9898639676169516</v>
          </cell>
          <cell r="AY836">
            <v>-10.378597107585644</v>
          </cell>
          <cell r="AZ836">
            <v>-6.9898639676169516</v>
          </cell>
          <cell r="BG836">
            <v>0.77804563870230481</v>
          </cell>
          <cell r="BJ836">
            <v>-4.6148423414509804E-3</v>
          </cell>
          <cell r="CF836">
            <v>0</v>
          </cell>
          <cell r="CV836">
            <v>25.625</v>
          </cell>
          <cell r="DA836">
            <v>0</v>
          </cell>
          <cell r="ER836">
            <v>241.5717925925926</v>
          </cell>
        </row>
        <row r="837">
          <cell r="A837">
            <v>542182</v>
          </cell>
          <cell r="C837" t="str">
            <v>Baez, Luis</v>
          </cell>
          <cell r="AF837">
            <v>0.17010263090871605</v>
          </cell>
          <cell r="AN837">
            <v>143.14391703703706</v>
          </cell>
          <cell r="AP837">
            <v>0.14849940567705666</v>
          </cell>
          <cell r="AV837" t="str">
            <v>3B</v>
          </cell>
          <cell r="AW837">
            <v>-12.235570771213094</v>
          </cell>
          <cell r="AX837">
            <v>-3.4581220098495544</v>
          </cell>
          <cell r="AY837">
            <v>-9.7498919297066067</v>
          </cell>
          <cell r="AZ837">
            <v>-3.4581220098495544</v>
          </cell>
          <cell r="BG837">
            <v>0.85600850019752661</v>
          </cell>
          <cell r="BJ837">
            <v>-7.4391003580839919E-3</v>
          </cell>
          <cell r="CF837">
            <v>0</v>
          </cell>
          <cell r="CV837">
            <v>25.125</v>
          </cell>
          <cell r="DA837">
            <v>0</v>
          </cell>
          <cell r="ER837">
            <v>357.85979259259261</v>
          </cell>
        </row>
        <row r="838">
          <cell r="A838">
            <v>542194</v>
          </cell>
          <cell r="C838" t="str">
            <v>Bethancourt, Christian</v>
          </cell>
          <cell r="AF838">
            <v>0.22557581650369118</v>
          </cell>
          <cell r="AN838">
            <v>177.09673482464532</v>
          </cell>
          <cell r="AP838">
            <v>0.36138484681466643</v>
          </cell>
          <cell r="AV838" t="str">
            <v>C</v>
          </cell>
          <cell r="AW838">
            <v>-11</v>
          </cell>
          <cell r="AX838">
            <v>3.4985044648577168</v>
          </cell>
          <cell r="AY838">
            <v>-7.6632810879732123</v>
          </cell>
          <cell r="AZ838">
            <v>5.3155795286915399</v>
          </cell>
          <cell r="BG838">
            <v>1.0187673027544872</v>
          </cell>
          <cell r="BJ838">
            <v>1.2572568878307076E-2</v>
          </cell>
          <cell r="CF838">
            <v>0.60054743637906971</v>
          </cell>
          <cell r="CV838">
            <v>24.791666666666668</v>
          </cell>
          <cell r="DA838">
            <v>0.73833333333333329</v>
          </cell>
          <cell r="ER838">
            <v>370.40693333333331</v>
          </cell>
        </row>
        <row r="839">
          <cell r="A839">
            <v>542199</v>
          </cell>
          <cell r="C839" t="str">
            <v>Nunez, Anthony</v>
          </cell>
          <cell r="AF839">
            <v>0.18777670498315732</v>
          </cell>
          <cell r="AN839">
            <v>62.847051851851859</v>
          </cell>
          <cell r="AP839">
            <v>3.2776861764301612E-2</v>
          </cell>
          <cell r="AV839" t="str">
            <v>C</v>
          </cell>
          <cell r="AW839">
            <v>-11.582653836236712</v>
          </cell>
          <cell r="AX839">
            <v>-16.40635</v>
          </cell>
          <cell r="AY839">
            <v>-12.145820372541579</v>
          </cell>
          <cell r="AZ839">
            <v>4.2502247398537332</v>
          </cell>
          <cell r="BG839">
            <v>0.74057635781101916</v>
          </cell>
          <cell r="BJ839">
            <v>-3.191896356169182E-2</v>
          </cell>
          <cell r="CF839">
            <v>0</v>
          </cell>
          <cell r="CV839">
            <v>26.375</v>
          </cell>
          <cell r="DA839">
            <v>0</v>
          </cell>
          <cell r="ER839">
            <v>157.11762962962965</v>
          </cell>
        </row>
        <row r="840">
          <cell r="A840">
            <v>542208</v>
          </cell>
          <cell r="C840" t="str">
            <v>Perez, Carlos</v>
          </cell>
          <cell r="AF840">
            <v>0.23498084340309264</v>
          </cell>
          <cell r="AN840">
            <v>303.45061470029532</v>
          </cell>
          <cell r="AP840">
            <v>0.3762887475029037</v>
          </cell>
          <cell r="AV840" t="str">
            <v>C</v>
          </cell>
          <cell r="AW840">
            <v>-11.164164449175692</v>
          </cell>
          <cell r="AX840">
            <v>-11.281985256043178</v>
          </cell>
          <cell r="AY840">
            <v>-11.164164449175692</v>
          </cell>
          <cell r="AZ840">
            <v>10.83899836835862</v>
          </cell>
          <cell r="BG840">
            <v>0.81243211095822621</v>
          </cell>
          <cell r="BJ840">
            <v>1.5869287609775633E-3</v>
          </cell>
          <cell r="CF840">
            <v>0.68507437898525247</v>
          </cell>
          <cell r="CV840">
            <v>25.708333333333332</v>
          </cell>
          <cell r="DA840">
            <v>0.86166666666666669</v>
          </cell>
          <cell r="ER840">
            <v>370.92207407407409</v>
          </cell>
        </row>
        <row r="841">
          <cell r="A841">
            <v>542233</v>
          </cell>
          <cell r="C841" t="str">
            <v>Perez, Audry</v>
          </cell>
          <cell r="AF841">
            <v>0.20950147286937176</v>
          </cell>
          <cell r="AN841">
            <v>150.72118518518519</v>
          </cell>
          <cell r="AP841">
            <v>0.27880001987448921</v>
          </cell>
          <cell r="AV841" t="str">
            <v>C</v>
          </cell>
          <cell r="AW841">
            <v>-12.925082132579101</v>
          </cell>
          <cell r="AX841">
            <v>-16.047483333333332</v>
          </cell>
          <cell r="AY841">
            <v>-12.78772478788324</v>
          </cell>
          <cell r="AZ841">
            <v>4.8125235920559772</v>
          </cell>
          <cell r="BG841">
            <v>0.80328398334412365</v>
          </cell>
          <cell r="BJ841">
            <v>1.381276997152996E-2</v>
          </cell>
          <cell r="CF841">
            <v>0</v>
          </cell>
          <cell r="CV841">
            <v>27.541666666666668</v>
          </cell>
          <cell r="DA841">
            <v>3.3333333333333335E-3</v>
          </cell>
          <cell r="ER841">
            <v>376.80296296296297</v>
          </cell>
        </row>
        <row r="842">
          <cell r="A842">
            <v>542255</v>
          </cell>
          <cell r="C842" t="str">
            <v>Inciarte, Ender</v>
          </cell>
          <cell r="AF842">
            <v>0.25452795683367246</v>
          </cell>
          <cell r="AN842">
            <v>522.9887407407407</v>
          </cell>
          <cell r="AP842">
            <v>0.55500586243630823</v>
          </cell>
          <cell r="AV842" t="str">
            <v>CF</v>
          </cell>
          <cell r="AW842">
            <v>-11</v>
          </cell>
          <cell r="AX842">
            <v>-16</v>
          </cell>
          <cell r="AY842">
            <v>18.79480218827257</v>
          </cell>
          <cell r="AZ842">
            <v>18.79480218827257</v>
          </cell>
          <cell r="BG842">
            <v>0.80257918250644256</v>
          </cell>
          <cell r="BJ842">
            <v>-6.8963522282282771E-3</v>
          </cell>
          <cell r="CF842">
            <v>0.9150876233880797</v>
          </cell>
          <cell r="CV842">
            <v>25.708333333333332</v>
          </cell>
          <cell r="DA842">
            <v>2.3116666666666665</v>
          </cell>
          <cell r="ER842">
            <v>522.9887407407407</v>
          </cell>
        </row>
        <row r="843">
          <cell r="A843">
            <v>542272</v>
          </cell>
          <cell r="C843" t="str">
            <v>Villegas, Ydwin</v>
          </cell>
          <cell r="AF843">
            <v>0.18833555218132053</v>
          </cell>
          <cell r="AN843">
            <v>107.11267555555555</v>
          </cell>
          <cell r="AP843">
            <v>9.2332062239267487E-2</v>
          </cell>
          <cell r="AV843" t="str">
            <v>SS</v>
          </cell>
          <cell r="AW843">
            <v>-11.890141666666665</v>
          </cell>
          <cell r="AX843">
            <v>3.5042689704280856</v>
          </cell>
          <cell r="AY843">
            <v>-8.0541908531643411</v>
          </cell>
          <cell r="AZ843">
            <v>3.5042689704280856</v>
          </cell>
          <cell r="BG843">
            <v>0.40817941592641072</v>
          </cell>
          <cell r="BJ843">
            <v>-1.2959172964828328E-2</v>
          </cell>
          <cell r="CF843">
            <v>0</v>
          </cell>
          <cell r="CV843">
            <v>25.791666666666668</v>
          </cell>
          <cell r="DA843">
            <v>0</v>
          </cell>
          <cell r="ER843">
            <v>267.78168888888888</v>
          </cell>
        </row>
        <row r="844">
          <cell r="A844">
            <v>542303</v>
          </cell>
          <cell r="C844" t="str">
            <v>Ozuna, Marcell</v>
          </cell>
          <cell r="AF844">
            <v>0.26856943595062394</v>
          </cell>
          <cell r="AN844">
            <v>592.40829629629627</v>
          </cell>
          <cell r="AP844">
            <v>0.62590234420751623</v>
          </cell>
          <cell r="AV844" t="str">
            <v>CF</v>
          </cell>
          <cell r="AW844">
            <v>-11</v>
          </cell>
          <cell r="AX844">
            <v>-16</v>
          </cell>
          <cell r="AY844">
            <v>2.3183452109157359</v>
          </cell>
          <cell r="AZ844">
            <v>2.3183452109157359</v>
          </cell>
          <cell r="BG844">
            <v>0.87303947621018096</v>
          </cell>
          <cell r="BJ844">
            <v>5.6405527388728388E-3</v>
          </cell>
          <cell r="CF844">
            <v>0.92821655389316904</v>
          </cell>
          <cell r="CV844">
            <v>25.625</v>
          </cell>
          <cell r="DA844">
            <v>3.1116666666666668</v>
          </cell>
          <cell r="ER844">
            <v>592.40829629629627</v>
          </cell>
        </row>
        <row r="845">
          <cell r="A845">
            <v>542335</v>
          </cell>
          <cell r="C845" t="str">
            <v>Reyes, Robelys</v>
          </cell>
          <cell r="AF845">
            <v>0.18100756392198628</v>
          </cell>
          <cell r="AN845">
            <v>170.58571851851855</v>
          </cell>
          <cell r="AP845">
            <v>0.31144224237213858</v>
          </cell>
          <cell r="AV845" t="str">
            <v>SS</v>
          </cell>
          <cell r="AW845">
            <v>-11.797708333333333</v>
          </cell>
          <cell r="AX845">
            <v>-2.5749588915562431</v>
          </cell>
          <cell r="AY845">
            <v>-0.94688198529905887</v>
          </cell>
          <cell r="AZ845">
            <v>-0.94688198529905887</v>
          </cell>
          <cell r="BG845">
            <v>0.63458113269934335</v>
          </cell>
          <cell r="BJ845">
            <v>-3.5259446958738672E-3</v>
          </cell>
          <cell r="CF845">
            <v>0</v>
          </cell>
          <cell r="CV845">
            <v>25.958333333333332</v>
          </cell>
          <cell r="DA845">
            <v>0</v>
          </cell>
          <cell r="ER845">
            <v>426.46429629629631</v>
          </cell>
        </row>
        <row r="846">
          <cell r="A846">
            <v>542340</v>
          </cell>
          <cell r="C846" t="str">
            <v>Villar, Jonathan</v>
          </cell>
          <cell r="AF846">
            <v>0.26700384141843952</v>
          </cell>
          <cell r="AN846">
            <v>571.0411851851851</v>
          </cell>
          <cell r="AP846">
            <v>0.5247689987857227</v>
          </cell>
          <cell r="AV846" t="str">
            <v>SS</v>
          </cell>
          <cell r="AW846">
            <v>-11</v>
          </cell>
          <cell r="AX846">
            <v>2.9803335267884745</v>
          </cell>
          <cell r="AY846">
            <v>-6.2535252025451769</v>
          </cell>
          <cell r="AZ846">
            <v>2.9803335267884745</v>
          </cell>
          <cell r="BG846">
            <v>0.86841727229538801</v>
          </cell>
          <cell r="BJ846">
            <v>1.6665256385983773E-2</v>
          </cell>
          <cell r="CF846">
            <v>0.77904924366347816</v>
          </cell>
          <cell r="CV846">
            <v>25.125</v>
          </cell>
          <cell r="DA846">
            <v>1.9133333333333333</v>
          </cell>
          <cell r="ER846">
            <v>571.0411851851851</v>
          </cell>
        </row>
        <row r="847">
          <cell r="A847">
            <v>542344</v>
          </cell>
          <cell r="C847" t="str">
            <v>Meneses, Heiker</v>
          </cell>
          <cell r="AF847">
            <v>0.18971809885568325</v>
          </cell>
          <cell r="AN847">
            <v>151.4461866666667</v>
          </cell>
          <cell r="AP847">
            <v>0.27946208392165317</v>
          </cell>
          <cell r="AV847" t="str">
            <v>2B</v>
          </cell>
          <cell r="AW847">
            <v>-12.223921973635967</v>
          </cell>
          <cell r="AX847">
            <v>1.6167456926415069</v>
          </cell>
          <cell r="AY847">
            <v>-4.741593589309808</v>
          </cell>
          <cell r="AZ847">
            <v>1.6167456926415069</v>
          </cell>
          <cell r="BG847">
            <v>0.27044615899832813</v>
          </cell>
          <cell r="BJ847">
            <v>-2.4032607116672045E-2</v>
          </cell>
          <cell r="CF847">
            <v>0</v>
          </cell>
          <cell r="CV847">
            <v>24.958333333333332</v>
          </cell>
          <cell r="DA847">
            <v>0</v>
          </cell>
          <cell r="ER847">
            <v>378.61546666666675</v>
          </cell>
        </row>
        <row r="848">
          <cell r="A848">
            <v>542345</v>
          </cell>
          <cell r="C848" t="str">
            <v>Escobar, Leonel</v>
          </cell>
          <cell r="AF848">
            <v>0.18118775227721412</v>
          </cell>
          <cell r="AN848">
            <v>63.243472592592596</v>
          </cell>
          <cell r="AP848">
            <v>3.4286701796070296E-2</v>
          </cell>
          <cell r="AV848" t="str">
            <v>C</v>
          </cell>
          <cell r="AW848">
            <v>-15.575025684856747</v>
          </cell>
          <cell r="AX848">
            <v>-16.768249999999998</v>
          </cell>
          <cell r="AY848">
            <v>-15.747366190920097</v>
          </cell>
          <cell r="AZ848">
            <v>2.2294876904480656</v>
          </cell>
          <cell r="BG848">
            <v>0.43993274216357592</v>
          </cell>
          <cell r="BJ848">
            <v>-2.6128496597119091E-2</v>
          </cell>
          <cell r="CF848">
            <v>0</v>
          </cell>
          <cell r="CV848">
            <v>25.791666666666668</v>
          </cell>
          <cell r="DA848">
            <v>0</v>
          </cell>
          <cell r="ER848">
            <v>158.10868148148148</v>
          </cell>
        </row>
        <row r="849">
          <cell r="A849">
            <v>542357</v>
          </cell>
          <cell r="C849" t="str">
            <v>Goris, Diego</v>
          </cell>
          <cell r="AF849">
            <v>0.20590467975603813</v>
          </cell>
          <cell r="AN849">
            <v>173.84853333333336</v>
          </cell>
          <cell r="AP849">
            <v>0.35880991578918164</v>
          </cell>
          <cell r="AV849" t="str">
            <v>3B</v>
          </cell>
          <cell r="AW849">
            <v>-12.78419002756673</v>
          </cell>
          <cell r="AX849">
            <v>-5.6866040097287005</v>
          </cell>
          <cell r="AY849">
            <v>-12.73004671764766</v>
          </cell>
          <cell r="AZ849">
            <v>-5.6866040097287005</v>
          </cell>
          <cell r="BG849">
            <v>0.72037979013836773</v>
          </cell>
          <cell r="BJ849">
            <v>-1.9052947113573704E-3</v>
          </cell>
          <cell r="CF849">
            <v>0</v>
          </cell>
          <cell r="CV849">
            <v>25.625</v>
          </cell>
          <cell r="DA849">
            <v>0</v>
          </cell>
          <cell r="ER849">
            <v>434.62133333333338</v>
          </cell>
        </row>
        <row r="850">
          <cell r="A850">
            <v>542364</v>
          </cell>
          <cell r="C850" t="str">
            <v>Ortega, Rafael</v>
          </cell>
          <cell r="AF850">
            <v>0.22475624401893249</v>
          </cell>
          <cell r="AN850">
            <v>211.20082962962965</v>
          </cell>
          <cell r="AP850">
            <v>0.38387958240767772</v>
          </cell>
          <cell r="AV850" t="str">
            <v>LF</v>
          </cell>
          <cell r="AW850">
            <v>-11</v>
          </cell>
          <cell r="AX850">
            <v>-16</v>
          </cell>
          <cell r="AY850">
            <v>-2.8537162784784167</v>
          </cell>
          <cell r="AZ850">
            <v>-2.8537162784784167</v>
          </cell>
          <cell r="BG850">
            <v>0.78089619648706621</v>
          </cell>
          <cell r="BJ850">
            <v>-3.1796074743873784E-3</v>
          </cell>
          <cell r="CF850">
            <v>0.1542914618686031</v>
          </cell>
          <cell r="CV850">
            <v>25.125</v>
          </cell>
          <cell r="DA850">
            <v>0.22666666666666666</v>
          </cell>
          <cell r="ER850">
            <v>528.00207407407413</v>
          </cell>
        </row>
        <row r="851">
          <cell r="A851">
            <v>542419</v>
          </cell>
          <cell r="C851" t="str">
            <v>Castillo, Ali</v>
          </cell>
          <cell r="AF851">
            <v>0.21709234331488905</v>
          </cell>
          <cell r="AN851">
            <v>180.37060740740742</v>
          </cell>
          <cell r="AP851">
            <v>0.34782446132867328</v>
          </cell>
          <cell r="AV851" t="str">
            <v>2B</v>
          </cell>
          <cell r="AW851">
            <v>-11.357441666666666</v>
          </cell>
          <cell r="AX851">
            <v>0.50149528853842384</v>
          </cell>
          <cell r="AY851">
            <v>-3.3378843687494997</v>
          </cell>
          <cell r="AZ851">
            <v>0.50149528853842384</v>
          </cell>
          <cell r="BG851">
            <v>0.82693814741457117</v>
          </cell>
          <cell r="BJ851">
            <v>5.2767726939869277E-3</v>
          </cell>
          <cell r="CF851">
            <v>0</v>
          </cell>
          <cell r="CV851">
            <v>27.041666666666668</v>
          </cell>
          <cell r="DA851">
            <v>0</v>
          </cell>
          <cell r="ER851">
            <v>450.92651851851849</v>
          </cell>
        </row>
        <row r="852">
          <cell r="A852">
            <v>542428</v>
          </cell>
          <cell r="C852" t="str">
            <v>Nunez, Reymond</v>
          </cell>
          <cell r="AF852">
            <v>0.19546713366812349</v>
          </cell>
          <cell r="AN852">
            <v>129.44990814814815</v>
          </cell>
          <cell r="AP852">
            <v>0.12095197937921942</v>
          </cell>
          <cell r="AV852" t="str">
            <v>1B</v>
          </cell>
          <cell r="AW852">
            <v>-14.326729996386792</v>
          </cell>
          <cell r="AX852">
            <v>-16.768249999999998</v>
          </cell>
          <cell r="AY852">
            <v>-14.97377537856384</v>
          </cell>
          <cell r="AZ852">
            <v>-14.326729996386792</v>
          </cell>
          <cell r="BG852">
            <v>0.91235987009300334</v>
          </cell>
          <cell r="BJ852">
            <v>-6.6889016077063771E-3</v>
          </cell>
          <cell r="CF852">
            <v>0</v>
          </cell>
          <cell r="CV852">
            <v>25.791666666666668</v>
          </cell>
          <cell r="DA852">
            <v>0</v>
          </cell>
          <cell r="ER852">
            <v>323.62477037037036</v>
          </cell>
        </row>
        <row r="853">
          <cell r="A853">
            <v>542436</v>
          </cell>
          <cell r="C853" t="str">
            <v>Adames, Cristhian</v>
          </cell>
          <cell r="AF853">
            <v>0.21582509248418649</v>
          </cell>
          <cell r="AN853">
            <v>195.90304000000003</v>
          </cell>
          <cell r="AP853">
            <v>0.37356622777829002</v>
          </cell>
          <cell r="AV853" t="str">
            <v>SS</v>
          </cell>
          <cell r="AW853">
            <v>-11</v>
          </cell>
          <cell r="AX853">
            <v>3.4254010006676805</v>
          </cell>
          <cell r="AY853">
            <v>-7</v>
          </cell>
          <cell r="AZ853">
            <v>3.4254010006676805</v>
          </cell>
          <cell r="BG853">
            <v>0.71936504876303453</v>
          </cell>
          <cell r="BJ853">
            <v>-3.309079337735092E-3</v>
          </cell>
          <cell r="CF853">
            <v>0.37513115101280342</v>
          </cell>
          <cell r="CV853">
            <v>24.958333333333332</v>
          </cell>
          <cell r="DA853">
            <v>0.39166666666666666</v>
          </cell>
          <cell r="ER853">
            <v>489.75760000000002</v>
          </cell>
        </row>
        <row r="854">
          <cell r="A854">
            <v>542437</v>
          </cell>
          <cell r="C854" t="str">
            <v>Sosa, Francisco</v>
          </cell>
          <cell r="AF854">
            <v>0.20211510468964031</v>
          </cell>
          <cell r="AN854">
            <v>142.12901925925925</v>
          </cell>
          <cell r="AP854">
            <v>0.13724558261895548</v>
          </cell>
          <cell r="AV854" t="str">
            <v>LF</v>
          </cell>
          <cell r="AW854">
            <v>-11.622199999999999</v>
          </cell>
          <cell r="AX854">
            <v>-16.40635</v>
          </cell>
          <cell r="AY854">
            <v>-5.0457459226886208</v>
          </cell>
          <cell r="AZ854">
            <v>-5.0457459226886208</v>
          </cell>
          <cell r="BG854">
            <v>0.96278748159509431</v>
          </cell>
          <cell r="BJ854">
            <v>-6.5056665296136155E-6</v>
          </cell>
          <cell r="CF854">
            <v>0</v>
          </cell>
          <cell r="CV854">
            <v>26.375</v>
          </cell>
          <cell r="DA854">
            <v>0</v>
          </cell>
          <cell r="ER854">
            <v>355.32254814814814</v>
          </cell>
        </row>
        <row r="855">
          <cell r="A855">
            <v>542454</v>
          </cell>
          <cell r="C855" t="str">
            <v>Santana, Danny</v>
          </cell>
          <cell r="AF855">
            <v>0.2353073712882025</v>
          </cell>
          <cell r="AN855">
            <v>224.98457370839193</v>
          </cell>
          <cell r="AP855">
            <v>0.44931836616770277</v>
          </cell>
          <cell r="AV855" t="str">
            <v>CF</v>
          </cell>
          <cell r="AW855">
            <v>-11</v>
          </cell>
          <cell r="AX855">
            <v>5.1829125242194518E-2</v>
          </cell>
          <cell r="AY855">
            <v>-1.9062010476040319</v>
          </cell>
          <cell r="AZ855">
            <v>5.1829125242194518E-2</v>
          </cell>
          <cell r="BG855">
            <v>0.88791749152332944</v>
          </cell>
          <cell r="BJ855">
            <v>1.9420088719114822E-2</v>
          </cell>
          <cell r="CF855">
            <v>0.74463856718638644</v>
          </cell>
          <cell r="CV855">
            <v>25.625</v>
          </cell>
          <cell r="DA855">
            <v>1.5533333333333332</v>
          </cell>
          <cell r="ER855">
            <v>450.89943703703705</v>
          </cell>
        </row>
        <row r="856">
          <cell r="A856">
            <v>542455</v>
          </cell>
          <cell r="C856" t="str">
            <v>Arcia, Oswaldo</v>
          </cell>
          <cell r="AF856">
            <v>0.25346471822886574</v>
          </cell>
          <cell r="AN856">
            <v>169.07159703703707</v>
          </cell>
          <cell r="AP856">
            <v>0.42298219723323366</v>
          </cell>
          <cell r="AV856" t="str">
            <v>RF</v>
          </cell>
          <cell r="AW856">
            <v>-11</v>
          </cell>
          <cell r="AX856">
            <v>-16</v>
          </cell>
          <cell r="AY856">
            <v>-14.445571404370666</v>
          </cell>
          <cell r="AZ856">
            <v>-14.445571404370666</v>
          </cell>
          <cell r="BG856">
            <v>0.48658805224835466</v>
          </cell>
          <cell r="BJ856">
            <v>-5.8130179690027532E-3</v>
          </cell>
          <cell r="CF856">
            <v>0.62149004432252353</v>
          </cell>
          <cell r="CV856">
            <v>25.125</v>
          </cell>
          <cell r="DA856">
            <v>1.7133333333333334</v>
          </cell>
          <cell r="ER856">
            <v>422.67899259259264</v>
          </cell>
        </row>
        <row r="857">
          <cell r="A857">
            <v>542462</v>
          </cell>
          <cell r="C857" t="str">
            <v>Montilla, Gerson</v>
          </cell>
          <cell r="AF857">
            <v>0.21736628707395692</v>
          </cell>
          <cell r="AN857">
            <v>226.62945185185191</v>
          </cell>
          <cell r="AP857">
            <v>0.38230058131128275</v>
          </cell>
          <cell r="AV857" t="str">
            <v>3B</v>
          </cell>
          <cell r="AW857">
            <v>-11.5206</v>
          </cell>
          <cell r="AX857">
            <v>-3.268682065339136</v>
          </cell>
          <cell r="AY857">
            <v>-9.7866499408434713</v>
          </cell>
          <cell r="AZ857">
            <v>-3.268682065339136</v>
          </cell>
          <cell r="BG857">
            <v>0.51749961630497299</v>
          </cell>
          <cell r="BJ857">
            <v>-1.9243214468034835E-2</v>
          </cell>
          <cell r="CF857">
            <v>0</v>
          </cell>
          <cell r="CV857">
            <v>26.625</v>
          </cell>
          <cell r="DA857">
            <v>0</v>
          </cell>
          <cell r="ER857">
            <v>566.57362962962975</v>
          </cell>
        </row>
        <row r="858">
          <cell r="A858">
            <v>542466</v>
          </cell>
          <cell r="C858" t="str">
            <v>Gomez, Raywilly</v>
          </cell>
          <cell r="AF858">
            <v>0.21347524442782967</v>
          </cell>
          <cell r="AN858">
            <v>115.19456000000001</v>
          </cell>
          <cell r="AP858">
            <v>0.19893139370825352</v>
          </cell>
          <cell r="AV858" t="str">
            <v>C</v>
          </cell>
          <cell r="AW858">
            <v>-13.121819287547346</v>
          </cell>
          <cell r="AX858">
            <v>-16.365983333333336</v>
          </cell>
          <cell r="AY858">
            <v>-14.274623987321235</v>
          </cell>
          <cell r="AZ858">
            <v>-4.080486953408216</v>
          </cell>
          <cell r="BG858">
            <v>0.74237120834814485</v>
          </cell>
          <cell r="BJ858">
            <v>1.3190713463702777E-3</v>
          </cell>
          <cell r="CF858">
            <v>0</v>
          </cell>
          <cell r="CV858">
            <v>26.458333333333332</v>
          </cell>
          <cell r="DA858">
            <v>0</v>
          </cell>
          <cell r="ER858">
            <v>287.9864</v>
          </cell>
        </row>
        <row r="859">
          <cell r="A859">
            <v>542508</v>
          </cell>
          <cell r="C859" t="str">
            <v>Gimenez, Wilfredo</v>
          </cell>
          <cell r="AF859">
            <v>0.19131560548722254</v>
          </cell>
          <cell r="AN859">
            <v>88.205274074074083</v>
          </cell>
          <cell r="AP859">
            <v>7.1370565871896718E-2</v>
          </cell>
          <cell r="AV859" t="str">
            <v>C</v>
          </cell>
          <cell r="AW859">
            <v>-12.437088890638979</v>
          </cell>
          <cell r="AX859">
            <v>-16.984549999999999</v>
          </cell>
          <cell r="AY859">
            <v>-13.395953982068741</v>
          </cell>
          <cell r="AZ859">
            <v>-0.34638595181350085</v>
          </cell>
          <cell r="BG859">
            <v>0.70970971339202338</v>
          </cell>
          <cell r="BJ859">
            <v>-5.3720957383988719E-3</v>
          </cell>
          <cell r="CF859">
            <v>0</v>
          </cell>
          <cell r="CV859">
            <v>25.541666666666668</v>
          </cell>
          <cell r="DA859">
            <v>0</v>
          </cell>
          <cell r="ER859">
            <v>220.51318518518519</v>
          </cell>
        </row>
        <row r="860">
          <cell r="A860">
            <v>542513</v>
          </cell>
          <cell r="C860" t="str">
            <v>Telis, Tomas</v>
          </cell>
          <cell r="AF860">
            <v>0.21472593584914496</v>
          </cell>
          <cell r="AN860">
            <v>165.57546666666667</v>
          </cell>
          <cell r="AP860">
            <v>0.35158725768159949</v>
          </cell>
          <cell r="AV860" t="str">
            <v>C</v>
          </cell>
          <cell r="AW860">
            <v>-11.500855148904723</v>
          </cell>
          <cell r="AX860">
            <v>-17.417149999999999</v>
          </cell>
          <cell r="AY860">
            <v>-10.210679269902865</v>
          </cell>
          <cell r="AZ860">
            <v>2.9035316203725658</v>
          </cell>
          <cell r="BG860">
            <v>0.8028957514448527</v>
          </cell>
          <cell r="BJ860">
            <v>2.0422279693464065E-2</v>
          </cell>
          <cell r="CF860">
            <v>3.6455673622692128E-2</v>
          </cell>
          <cell r="CV860">
            <v>25.041666666666668</v>
          </cell>
          <cell r="DA860">
            <v>0.19</v>
          </cell>
          <cell r="ER860">
            <v>413.93866666666668</v>
          </cell>
        </row>
        <row r="861">
          <cell r="A861">
            <v>542576</v>
          </cell>
          <cell r="C861" t="str">
            <v>Sanchez, Edison</v>
          </cell>
          <cell r="AF861">
            <v>0.187487161530796</v>
          </cell>
          <cell r="AN861">
            <v>113.6825837037037</v>
          </cell>
          <cell r="AP861">
            <v>9.9597798263985293E-2</v>
          </cell>
          <cell r="AV861" t="str">
            <v>1B</v>
          </cell>
          <cell r="AW861">
            <v>-12.377857751362736</v>
          </cell>
          <cell r="AX861">
            <v>-16.91245</v>
          </cell>
          <cell r="AY861">
            <v>-12.661700115302526</v>
          </cell>
          <cell r="AZ861">
            <v>-12.377857751362736</v>
          </cell>
          <cell r="BG861">
            <v>0.78313690389910495</v>
          </cell>
          <cell r="BJ861">
            <v>-5.009042811238533E-3</v>
          </cell>
          <cell r="CF861">
            <v>0</v>
          </cell>
          <cell r="CV861">
            <v>25.625</v>
          </cell>
          <cell r="DA861">
            <v>0</v>
          </cell>
          <cell r="ER861">
            <v>284.20645925925925</v>
          </cell>
        </row>
        <row r="862">
          <cell r="A862">
            <v>542583</v>
          </cell>
          <cell r="C862" t="str">
            <v>Aguilar, Jesus</v>
          </cell>
          <cell r="AF862">
            <v>0.2501518496491974</v>
          </cell>
          <cell r="AN862">
            <v>281.75058959981357</v>
          </cell>
          <cell r="AP862">
            <v>0.42658565244371083</v>
          </cell>
          <cell r="AV862" t="str">
            <v>1B</v>
          </cell>
          <cell r="AW862">
            <v>-10.252422688107771</v>
          </cell>
          <cell r="AX862">
            <v>-16.464626306213265</v>
          </cell>
          <cell r="AY862">
            <v>-10.170382740191783</v>
          </cell>
          <cell r="AZ862">
            <v>-10.170382740191783</v>
          </cell>
          <cell r="BG862">
            <v>0.81723631326100188</v>
          </cell>
          <cell r="BJ862">
            <v>-9.5227452112563813E-3</v>
          </cell>
          <cell r="CF862">
            <v>1.7040231085491502E-2</v>
          </cell>
          <cell r="CV862">
            <v>26.041666666666668</v>
          </cell>
          <cell r="DA862">
            <v>9.6666666666666665E-2</v>
          </cell>
          <cell r="ER862">
            <v>605.54725925925925</v>
          </cell>
        </row>
        <row r="863">
          <cell r="A863">
            <v>542642</v>
          </cell>
          <cell r="C863" t="str">
            <v>Liriano, Rymer</v>
          </cell>
          <cell r="AF863">
            <v>0.24969870377909512</v>
          </cell>
          <cell r="AN863">
            <v>336.55214630126676</v>
          </cell>
          <cell r="AP863">
            <v>0.31037399731459497</v>
          </cell>
          <cell r="AV863" t="str">
            <v>RF</v>
          </cell>
          <cell r="AW863">
            <v>-11</v>
          </cell>
          <cell r="AX863">
            <v>-16</v>
          </cell>
          <cell r="AY863">
            <v>-2.7313960097981127</v>
          </cell>
          <cell r="AZ863">
            <v>-2.7313960097981127</v>
          </cell>
          <cell r="BG863">
            <v>0.69683173395006914</v>
          </cell>
          <cell r="BJ863">
            <v>9.352334544192778E-3</v>
          </cell>
          <cell r="CF863">
            <v>2.7824238228338904E-2</v>
          </cell>
          <cell r="CV863">
            <v>25.041666666666668</v>
          </cell>
          <cell r="DA863">
            <v>0.20166666666666666</v>
          </cell>
          <cell r="ER863">
            <v>496.30186666666668</v>
          </cell>
        </row>
        <row r="864">
          <cell r="A864">
            <v>542655</v>
          </cell>
          <cell r="C864" t="str">
            <v>Garcia, Edwin</v>
          </cell>
          <cell r="AF864">
            <v>0.18226310992793843</v>
          </cell>
          <cell r="AN864">
            <v>142.16170666666667</v>
          </cell>
          <cell r="AP864">
            <v>0.27171589642367777</v>
          </cell>
          <cell r="AV864" t="str">
            <v>2B</v>
          </cell>
          <cell r="AW864">
            <v>-13.205842379507001</v>
          </cell>
          <cell r="AX864">
            <v>-3.1959943524287424</v>
          </cell>
          <cell r="AY864">
            <v>-13.175493736020618</v>
          </cell>
          <cell r="AZ864">
            <v>-3.1959943524287424</v>
          </cell>
          <cell r="BG864">
            <v>0.76278701118249548</v>
          </cell>
          <cell r="BJ864">
            <v>-7.9295926648811008E-3</v>
          </cell>
          <cell r="CF864">
            <v>0</v>
          </cell>
          <cell r="CV864">
            <v>25.291666666666668</v>
          </cell>
          <cell r="DA864">
            <v>0</v>
          </cell>
          <cell r="ER864">
            <v>355.40426666666667</v>
          </cell>
        </row>
        <row r="865">
          <cell r="A865">
            <v>542883</v>
          </cell>
          <cell r="C865" t="str">
            <v>Anna, Dean</v>
          </cell>
          <cell r="AF865">
            <v>0.22912165374438453</v>
          </cell>
          <cell r="AN865">
            <v>195.59514074074073</v>
          </cell>
          <cell r="AP865">
            <v>0.35793311370818265</v>
          </cell>
          <cell r="AV865" t="str">
            <v>2B</v>
          </cell>
          <cell r="AW865">
            <v>-11</v>
          </cell>
          <cell r="AX865">
            <v>-0.25952255493173954</v>
          </cell>
          <cell r="AY865">
            <v>-7</v>
          </cell>
          <cell r="AZ865">
            <v>-0.25952255493173954</v>
          </cell>
          <cell r="BG865">
            <v>1.2750223638592626</v>
          </cell>
          <cell r="BJ865">
            <v>2.6811220899266518E-3</v>
          </cell>
          <cell r="CF865">
            <v>1.1044210648519053E-2</v>
          </cell>
          <cell r="CV865">
            <v>29.625</v>
          </cell>
          <cell r="DA865">
            <v>4.3333333333333335E-2</v>
          </cell>
          <cell r="ER865">
            <v>488.98785185185181</v>
          </cell>
        </row>
        <row r="866">
          <cell r="A866">
            <v>542885</v>
          </cell>
          <cell r="C866" t="str">
            <v>Argo, Willie</v>
          </cell>
          <cell r="AF866">
            <v>0.22434972226392436</v>
          </cell>
          <cell r="AN866">
            <v>152.60738370370373</v>
          </cell>
          <cell r="AP866">
            <v>0.15748249087731991</v>
          </cell>
          <cell r="AV866" t="str">
            <v>LF</v>
          </cell>
          <cell r="AW866">
            <v>-11.486733333333333</v>
          </cell>
          <cell r="AX866">
            <v>-16.244883333333334</v>
          </cell>
          <cell r="AY866">
            <v>-4.5396615526928699</v>
          </cell>
          <cell r="AZ866">
            <v>-4.5396615526928699</v>
          </cell>
          <cell r="BG866">
            <v>1.0793521760534861</v>
          </cell>
          <cell r="BJ866">
            <v>-2.0906867377791752E-2</v>
          </cell>
          <cell r="CF866">
            <v>0</v>
          </cell>
          <cell r="CV866">
            <v>26.708333333333332</v>
          </cell>
          <cell r="DA866">
            <v>0</v>
          </cell>
          <cell r="ER866">
            <v>381.51845925925932</v>
          </cell>
        </row>
        <row r="867">
          <cell r="A867">
            <v>542895</v>
          </cell>
          <cell r="C867" t="str">
            <v>Austin, Jamal</v>
          </cell>
          <cell r="AF867">
            <v>0.21571773090896232</v>
          </cell>
          <cell r="AN867">
            <v>137.00721777777778</v>
          </cell>
          <cell r="AP867">
            <v>0.12817554531941822</v>
          </cell>
          <cell r="AV867" t="str">
            <v>CF</v>
          </cell>
          <cell r="AW867">
            <v>-11.843924999999999</v>
          </cell>
          <cell r="AX867">
            <v>-16.696149999999999</v>
          </cell>
          <cell r="AY867">
            <v>1.0655486456290226</v>
          </cell>
          <cell r="AZ867">
            <v>1.0655486456290226</v>
          </cell>
          <cell r="BG867">
            <v>1.1518715609052852</v>
          </cell>
          <cell r="BJ867">
            <v>-1.8871006978339711E-2</v>
          </cell>
          <cell r="CF867">
            <v>0</v>
          </cell>
          <cell r="CV867">
            <v>25.875</v>
          </cell>
          <cell r="DA867">
            <v>0</v>
          </cell>
          <cell r="ER867">
            <v>342.51804444444446</v>
          </cell>
        </row>
        <row r="868">
          <cell r="A868">
            <v>542897</v>
          </cell>
          <cell r="C868" t="str">
            <v>Avery, Xavier</v>
          </cell>
          <cell r="AF868">
            <v>0.234214131086738</v>
          </cell>
          <cell r="AN868">
            <v>183.64501333333334</v>
          </cell>
          <cell r="AP868">
            <v>0.36756618512252448</v>
          </cell>
          <cell r="AV868" t="str">
            <v>CF</v>
          </cell>
          <cell r="AW868">
            <v>-11.588333333333333</v>
          </cell>
          <cell r="AX868">
            <v>-16.365983333333336</v>
          </cell>
          <cell r="AY868">
            <v>-6.3701528304751998</v>
          </cell>
          <cell r="AZ868">
            <v>-6.3701528304751998</v>
          </cell>
          <cell r="BG868">
            <v>0.87577603060146836</v>
          </cell>
          <cell r="BJ868">
            <v>9.2995577229812894E-3</v>
          </cell>
          <cell r="CF868">
            <v>0</v>
          </cell>
          <cell r="CV868">
            <v>26.458333333333332</v>
          </cell>
          <cell r="DA868">
            <v>0.17833333333333334</v>
          </cell>
          <cell r="ER868">
            <v>459.11253333333332</v>
          </cell>
        </row>
        <row r="869">
          <cell r="A869">
            <v>542908</v>
          </cell>
          <cell r="C869" t="str">
            <v>Bandy, Jett</v>
          </cell>
          <cell r="AF869">
            <v>0.25932335444582427</v>
          </cell>
          <cell r="AN869">
            <v>353.78074074074073</v>
          </cell>
          <cell r="AP869">
            <v>0.31019498192564293</v>
          </cell>
          <cell r="AV869" t="str">
            <v>C</v>
          </cell>
          <cell r="AW869">
            <v>-13.594909780574516</v>
          </cell>
          <cell r="AX869">
            <v>-16.446716666666667</v>
          </cell>
          <cell r="AY869">
            <v>-13.247332485210457</v>
          </cell>
          <cell r="AZ869">
            <v>16.298807250911555</v>
          </cell>
          <cell r="BG869">
            <v>1.5979498975901478</v>
          </cell>
          <cell r="BJ869">
            <v>-3.5780400073935721E-3</v>
          </cell>
          <cell r="CF869">
            <v>0.26386253423111516</v>
          </cell>
          <cell r="CV869">
            <v>26.291666666666668</v>
          </cell>
          <cell r="DA869">
            <v>0.24666666666666667</v>
          </cell>
          <cell r="ER869">
            <v>353.78074074074073</v>
          </cell>
        </row>
        <row r="870">
          <cell r="A870">
            <v>542921</v>
          </cell>
          <cell r="C870" t="str">
            <v>Beckham, Tim</v>
          </cell>
          <cell r="AF870">
            <v>0.24256556922724143</v>
          </cell>
          <cell r="AN870">
            <v>216.72757616073554</v>
          </cell>
          <cell r="AP870">
            <v>0.28285166726331357</v>
          </cell>
          <cell r="AV870" t="str">
            <v>SS</v>
          </cell>
          <cell r="AW870">
            <v>-10.740735400363555</v>
          </cell>
          <cell r="AX870">
            <v>1.1919171550845085</v>
          </cell>
          <cell r="AY870">
            <v>-10.740735400363555</v>
          </cell>
          <cell r="AZ870">
            <v>1.1919171550845085</v>
          </cell>
          <cell r="BG870">
            <v>0.79048912759537249</v>
          </cell>
          <cell r="BJ870">
            <v>4.0958921165410393E-3</v>
          </cell>
          <cell r="CF870">
            <v>0.77168883532815635</v>
          </cell>
          <cell r="CV870">
            <v>26.458333333333332</v>
          </cell>
          <cell r="DA870">
            <v>0.67500000000000004</v>
          </cell>
          <cell r="ER870">
            <v>325.52148148148149</v>
          </cell>
        </row>
        <row r="871">
          <cell r="A871">
            <v>542932</v>
          </cell>
          <cell r="C871" t="str">
            <v>Berti, Jon</v>
          </cell>
          <cell r="AF871">
            <v>0.23157210535193523</v>
          </cell>
          <cell r="AN871">
            <v>228.2656495881065</v>
          </cell>
          <cell r="AP871">
            <v>0.37458408814540722</v>
          </cell>
          <cell r="AV871" t="str">
            <v>2B</v>
          </cell>
          <cell r="AW871">
            <v>-11.588333333333333</v>
          </cell>
          <cell r="AX871">
            <v>1.9167844096412854</v>
          </cell>
          <cell r="AY871">
            <v>-2.0280259316645881</v>
          </cell>
          <cell r="AZ871">
            <v>1.9167844096412854</v>
          </cell>
          <cell r="BG871">
            <v>1.2212855640527445</v>
          </cell>
          <cell r="BJ871">
            <v>-5.3569659537364162E-3</v>
          </cell>
          <cell r="CF871">
            <v>0</v>
          </cell>
          <cell r="CV871">
            <v>26.458333333333332</v>
          </cell>
          <cell r="DA871">
            <v>0</v>
          </cell>
          <cell r="ER871">
            <v>469.36011851851856</v>
          </cell>
        </row>
        <row r="872">
          <cell r="A872">
            <v>542941</v>
          </cell>
          <cell r="C872" t="str">
            <v>Black, Dan</v>
          </cell>
          <cell r="AF872">
            <v>0.24692504453647837</v>
          </cell>
          <cell r="AN872">
            <v>150.23597037037038</v>
          </cell>
          <cell r="AP872">
            <v>0.21951750411965776</v>
          </cell>
          <cell r="AV872" t="str">
            <v>1B</v>
          </cell>
          <cell r="AW872">
            <v>-11.193577049501236</v>
          </cell>
          <cell r="AX872">
            <v>-16.265650000000001</v>
          </cell>
          <cell r="AY872">
            <v>-12.183276916481828</v>
          </cell>
          <cell r="AZ872">
            <v>-11.193577049501236</v>
          </cell>
          <cell r="BG872">
            <v>1.4463904931379346</v>
          </cell>
          <cell r="BJ872">
            <v>-7.4431135627712683E-3</v>
          </cell>
          <cell r="CF872">
            <v>0</v>
          </cell>
          <cell r="CV872">
            <v>28.958333333333332</v>
          </cell>
          <cell r="DA872">
            <v>0</v>
          </cell>
          <cell r="ER872">
            <v>375.58992592592597</v>
          </cell>
        </row>
        <row r="873">
          <cell r="A873">
            <v>542942</v>
          </cell>
          <cell r="C873" t="str">
            <v>Blair, Carson</v>
          </cell>
          <cell r="AF873">
            <v>0.22508906052355804</v>
          </cell>
          <cell r="AN873">
            <v>138.85418666666666</v>
          </cell>
          <cell r="AP873">
            <v>0.26438846275608385</v>
          </cell>
          <cell r="AV873" t="str">
            <v>C</v>
          </cell>
          <cell r="AW873">
            <v>-11.36832354223025</v>
          </cell>
          <cell r="AX873">
            <v>-16.244883333333334</v>
          </cell>
          <cell r="AY873">
            <v>-12.177223259057829</v>
          </cell>
          <cell r="AZ873">
            <v>-2.4895035202087374</v>
          </cell>
          <cell r="BG873">
            <v>0.93305851533186923</v>
          </cell>
          <cell r="BJ873">
            <v>1.4726419298073378E-2</v>
          </cell>
          <cell r="CF873">
            <v>0</v>
          </cell>
          <cell r="CV873">
            <v>26.708333333333332</v>
          </cell>
          <cell r="DA873">
            <v>5.8333333333333334E-2</v>
          </cell>
          <cell r="ER873">
            <v>347.13546666666667</v>
          </cell>
        </row>
        <row r="874">
          <cell r="A874">
            <v>542951</v>
          </cell>
          <cell r="C874" t="str">
            <v>Bolinger, Royce</v>
          </cell>
          <cell r="AF874">
            <v>0.20231318993648675</v>
          </cell>
          <cell r="AN874">
            <v>181.34122666666667</v>
          </cell>
          <cell r="AP874">
            <v>0.27990261122035975</v>
          </cell>
          <cell r="AV874" t="str">
            <v>RF</v>
          </cell>
          <cell r="AW874">
            <v>-12.136474711020831</v>
          </cell>
          <cell r="AX874">
            <v>-16.696149999999999</v>
          </cell>
          <cell r="AY874">
            <v>-7.5200405158536832</v>
          </cell>
          <cell r="AZ874">
            <v>-7.5200405158536832</v>
          </cell>
          <cell r="BG874">
            <v>1.4979657902795624</v>
          </cell>
          <cell r="BJ874">
            <v>1.2789700168915171E-2</v>
          </cell>
          <cell r="CF874">
            <v>0</v>
          </cell>
          <cell r="CV874">
            <v>25.875</v>
          </cell>
          <cell r="DA874">
            <v>0</v>
          </cell>
          <cell r="ER874">
            <v>453.35306666666668</v>
          </cell>
        </row>
        <row r="875">
          <cell r="A875">
            <v>542956</v>
          </cell>
          <cell r="C875" t="str">
            <v>Bowman, Daniel</v>
          </cell>
          <cell r="AF875">
            <v>0.18931682933679561</v>
          </cell>
          <cell r="AN875">
            <v>94.456509629629636</v>
          </cell>
          <cell r="AP875">
            <v>7.6303171990626195E-2</v>
          </cell>
          <cell r="AV875" t="str">
            <v>CF</v>
          </cell>
          <cell r="AW875">
            <v>-11.452866666666665</v>
          </cell>
          <cell r="AX875">
            <v>-16.204516666666667</v>
          </cell>
          <cell r="AY875">
            <v>-8.0885964506735419</v>
          </cell>
          <cell r="AZ875">
            <v>-8.0885964506735419</v>
          </cell>
          <cell r="BG875">
            <v>0.85130806365613376</v>
          </cell>
          <cell r="BJ875">
            <v>1.4764854156665841E-3</v>
          </cell>
          <cell r="CF875">
            <v>0</v>
          </cell>
          <cell r="CV875">
            <v>26.791666666666668</v>
          </cell>
          <cell r="DA875">
            <v>0</v>
          </cell>
          <cell r="ER875">
            <v>236.14127407407409</v>
          </cell>
        </row>
        <row r="876">
          <cell r="A876">
            <v>542963</v>
          </cell>
          <cell r="C876" t="str">
            <v>Brantly, Rob</v>
          </cell>
          <cell r="AF876">
            <v>0.22790296470901894</v>
          </cell>
          <cell r="AN876">
            <v>164.92209252081841</v>
          </cell>
          <cell r="AP876">
            <v>0.31159543433537329</v>
          </cell>
          <cell r="AV876" t="str">
            <v>C</v>
          </cell>
          <cell r="AW876">
            <v>-12.561363707738439</v>
          </cell>
          <cell r="AX876">
            <v>-16.123783333333336</v>
          </cell>
          <cell r="AY876">
            <v>-12.077848832540131</v>
          </cell>
          <cell r="AZ876">
            <v>3.5830021458871739</v>
          </cell>
          <cell r="BG876">
            <v>1.3701431377195417</v>
          </cell>
          <cell r="BJ876">
            <v>-1.448703407728515E-2</v>
          </cell>
          <cell r="CF876">
            <v>5.2991854137226513E-2</v>
          </cell>
          <cell r="CV876">
            <v>26.958333333333332</v>
          </cell>
          <cell r="DA876">
            <v>0.65333333333333332</v>
          </cell>
          <cell r="ER876">
            <v>351.73718518518518</v>
          </cell>
        </row>
        <row r="877">
          <cell r="A877">
            <v>542970</v>
          </cell>
          <cell r="C877" t="str">
            <v>Britton, Buck</v>
          </cell>
          <cell r="AF877">
            <v>0.2196860619400286</v>
          </cell>
          <cell r="AN877">
            <v>168.44994370370372</v>
          </cell>
          <cell r="AP877">
            <v>0.34805870834303898</v>
          </cell>
          <cell r="AV877" t="str">
            <v>3B</v>
          </cell>
          <cell r="AW877">
            <v>-11.520948629227032</v>
          </cell>
          <cell r="AX877">
            <v>-4.104179907161555</v>
          </cell>
          <cell r="AY877">
            <v>-12.954714017410284</v>
          </cell>
          <cell r="AZ877">
            <v>-4.104179907161555</v>
          </cell>
          <cell r="BG877">
            <v>1.220384433212752</v>
          </cell>
          <cell r="BJ877">
            <v>-2.2498132031563998E-2</v>
          </cell>
          <cell r="CF877">
            <v>0</v>
          </cell>
          <cell r="CV877">
            <v>30.125</v>
          </cell>
          <cell r="DA877">
            <v>0</v>
          </cell>
          <cell r="ER877">
            <v>421.12485925925927</v>
          </cell>
        </row>
        <row r="878">
          <cell r="A878">
            <v>542979</v>
          </cell>
          <cell r="C878" t="str">
            <v>Broxton, Keon</v>
          </cell>
          <cell r="AF878">
            <v>0.25912317766502657</v>
          </cell>
          <cell r="AN878">
            <v>487.41387775145358</v>
          </cell>
          <cell r="AP878">
            <v>0.38395463514883899</v>
          </cell>
          <cell r="AV878" t="str">
            <v>CF</v>
          </cell>
          <cell r="AW878">
            <v>-11</v>
          </cell>
          <cell r="AX878">
            <v>-16</v>
          </cell>
          <cell r="AY878">
            <v>2.2880089885889987</v>
          </cell>
          <cell r="AZ878">
            <v>2.2880089885889987</v>
          </cell>
          <cell r="BG878">
            <v>1.0431260882190077</v>
          </cell>
          <cell r="BJ878">
            <v>1.120189793587943E-2</v>
          </cell>
          <cell r="CF878">
            <v>0.13875161727521679</v>
          </cell>
          <cell r="CV878">
            <v>26.125</v>
          </cell>
          <cell r="DA878">
            <v>0.22833333333333333</v>
          </cell>
          <cell r="ER878">
            <v>487.99051851851846</v>
          </cell>
        </row>
        <row r="879">
          <cell r="A879">
            <v>542986</v>
          </cell>
          <cell r="C879" t="str">
            <v>Buchholz, Alex</v>
          </cell>
          <cell r="AF879">
            <v>0.21745833658772723</v>
          </cell>
          <cell r="AN879">
            <v>94.952675555555572</v>
          </cell>
          <cell r="AP879">
            <v>5.9958755491631432E-2</v>
          </cell>
          <cell r="AV879" t="str">
            <v>3B</v>
          </cell>
          <cell r="AW879">
            <v>-11.013192203912556</v>
          </cell>
          <cell r="AX879">
            <v>1.0615414196739295</v>
          </cell>
          <cell r="AY879">
            <v>-10.864244604419435</v>
          </cell>
          <cell r="AZ879">
            <v>1.0615414196739295</v>
          </cell>
          <cell r="BG879">
            <v>1.4606849139292652</v>
          </cell>
          <cell r="BJ879">
            <v>7.4213426330497134E-3</v>
          </cell>
          <cell r="CF879">
            <v>0</v>
          </cell>
          <cell r="CV879">
            <v>28.791666666666668</v>
          </cell>
          <cell r="DA879">
            <v>0</v>
          </cell>
          <cell r="ER879">
            <v>237.3816888888889</v>
          </cell>
        </row>
        <row r="880">
          <cell r="A880">
            <v>542987</v>
          </cell>
          <cell r="C880" t="str">
            <v>Buckley, Sean</v>
          </cell>
          <cell r="AF880">
            <v>0.20922440829124181</v>
          </cell>
          <cell r="AN880">
            <v>127.95232000000001</v>
          </cell>
          <cell r="AP880">
            <v>0.1899876074874618</v>
          </cell>
          <cell r="AV880" t="str">
            <v>LF</v>
          </cell>
          <cell r="AW880">
            <v>-12.052161548742648</v>
          </cell>
          <cell r="AX880">
            <v>-16.204516666666667</v>
          </cell>
          <cell r="AY880">
            <v>-12.160580049417385</v>
          </cell>
          <cell r="AZ880">
            <v>-12.052161548742648</v>
          </cell>
          <cell r="BG880">
            <v>1.4622080894239939</v>
          </cell>
          <cell r="BJ880">
            <v>1.417606314808352E-3</v>
          </cell>
          <cell r="CF880">
            <v>0</v>
          </cell>
          <cell r="CV880">
            <v>26.791666666666668</v>
          </cell>
          <cell r="DA880">
            <v>0</v>
          </cell>
          <cell r="ER880">
            <v>319.88080000000002</v>
          </cell>
        </row>
        <row r="881">
          <cell r="A881">
            <v>542992</v>
          </cell>
          <cell r="C881" t="str">
            <v>Burns, Andy</v>
          </cell>
          <cell r="AF881">
            <v>0.22487798268843301</v>
          </cell>
          <cell r="AN881">
            <v>207.4245925925926</v>
          </cell>
          <cell r="AP881">
            <v>0.40309313017534332</v>
          </cell>
          <cell r="AV881" t="str">
            <v>2B</v>
          </cell>
          <cell r="AW881">
            <v>-14.87318123678854</v>
          </cell>
          <cell r="AX881">
            <v>0.81138552578837753</v>
          </cell>
          <cell r="AY881">
            <v>-9.2912711774069798</v>
          </cell>
          <cell r="AZ881">
            <v>0.81138552578837753</v>
          </cell>
          <cell r="BG881">
            <v>1.5843972626249148</v>
          </cell>
          <cell r="BJ881">
            <v>7.1790395672644948E-3</v>
          </cell>
          <cell r="CF881">
            <v>0</v>
          </cell>
          <cell r="CV881">
            <v>25.875</v>
          </cell>
          <cell r="DA881">
            <v>0</v>
          </cell>
          <cell r="ER881">
            <v>518.56148148148145</v>
          </cell>
        </row>
        <row r="882">
          <cell r="A882">
            <v>542993</v>
          </cell>
          <cell r="C882" t="str">
            <v>Burns, Billy</v>
          </cell>
          <cell r="AF882">
            <v>0.24052838663074599</v>
          </cell>
          <cell r="AN882">
            <v>343.01913884339831</v>
          </cell>
          <cell r="AP882">
            <v>0.49353904540649673</v>
          </cell>
          <cell r="AV882" t="str">
            <v>CF</v>
          </cell>
          <cell r="AW882">
            <v>-11</v>
          </cell>
          <cell r="AX882">
            <v>-16</v>
          </cell>
          <cell r="AY882">
            <v>1.5632328980548853</v>
          </cell>
          <cell r="AZ882">
            <v>1.5632328980548853</v>
          </cell>
          <cell r="BG882">
            <v>1.2200370479095772</v>
          </cell>
          <cell r="BJ882">
            <v>-5.3942923142487175E-3</v>
          </cell>
          <cell r="CF882">
            <v>0.67807134297768934</v>
          </cell>
          <cell r="CV882">
            <v>26.875</v>
          </cell>
          <cell r="DA882">
            <v>1.4350000000000001</v>
          </cell>
          <cell r="ER882">
            <v>536.1722666666667</v>
          </cell>
        </row>
        <row r="883">
          <cell r="A883">
            <v>542994</v>
          </cell>
          <cell r="C883" t="str">
            <v>Butler, Joey</v>
          </cell>
          <cell r="AF883">
            <v>0.24009379681033352</v>
          </cell>
          <cell r="AN883">
            <v>202.48734814814816</v>
          </cell>
          <cell r="AP883">
            <v>0.35888678091960335</v>
          </cell>
          <cell r="AV883" t="str">
            <v>LF</v>
          </cell>
          <cell r="AW883">
            <v>-11.029129281990468</v>
          </cell>
          <cell r="AX883">
            <v>-16</v>
          </cell>
          <cell r="AY883">
            <v>-8.2844024066237321</v>
          </cell>
          <cell r="AZ883">
            <v>-8.2844024066237321</v>
          </cell>
          <cell r="BG883">
            <v>1.3771814773442128</v>
          </cell>
          <cell r="BJ883">
            <v>5.4327210871478286E-3</v>
          </cell>
          <cell r="CF883">
            <v>0.28428116130668463</v>
          </cell>
          <cell r="CV883">
            <v>30.291666666666668</v>
          </cell>
          <cell r="DA883">
            <v>0.495</v>
          </cell>
          <cell r="ER883">
            <v>506.21837037037034</v>
          </cell>
        </row>
        <row r="884">
          <cell r="A884">
            <v>542999</v>
          </cell>
          <cell r="C884" t="str">
            <v>Campana, Tony</v>
          </cell>
          <cell r="AF884">
            <v>0.19696871381254491</v>
          </cell>
          <cell r="AN884">
            <v>160.2743466666667</v>
          </cell>
          <cell r="AP884">
            <v>0.25146952755535185</v>
          </cell>
          <cell r="AV884" t="str">
            <v>LF</v>
          </cell>
          <cell r="AW884">
            <v>-11</v>
          </cell>
          <cell r="AX884">
            <v>-16</v>
          </cell>
          <cell r="AY884">
            <v>-2.3272745186721919</v>
          </cell>
          <cell r="AZ884">
            <v>-2.3272745186721919</v>
          </cell>
          <cell r="BG884">
            <v>0.96476391954278207</v>
          </cell>
          <cell r="BJ884">
            <v>-1.3468473500824307E-2</v>
          </cell>
          <cell r="CF884">
            <v>8.6450588742421258E-2</v>
          </cell>
          <cell r="CV884">
            <v>30.125</v>
          </cell>
          <cell r="DA884">
            <v>0.79500000000000004</v>
          </cell>
          <cell r="ER884">
            <v>400.68586666666675</v>
          </cell>
        </row>
        <row r="885">
          <cell r="A885">
            <v>543002</v>
          </cell>
          <cell r="C885" t="str">
            <v>Carrithers, Alden</v>
          </cell>
          <cell r="AF885">
            <v>0.24130713116100475</v>
          </cell>
          <cell r="AN885">
            <v>167.8826777713011</v>
          </cell>
          <cell r="AP885">
            <v>0.20477775147321076</v>
          </cell>
          <cell r="AV885" t="str">
            <v>3B</v>
          </cell>
          <cell r="AW885">
            <v>-11.433724999999999</v>
          </cell>
          <cell r="AX885">
            <v>-4.6226605167802974</v>
          </cell>
          <cell r="AY885">
            <v>-10.912694136444845</v>
          </cell>
          <cell r="AZ885">
            <v>-4.6226605167802974</v>
          </cell>
          <cell r="BG885">
            <v>1.162937541930352</v>
          </cell>
          <cell r="BJ885">
            <v>-1.3154555371965465E-2</v>
          </cell>
          <cell r="CF885">
            <v>0</v>
          </cell>
          <cell r="CV885">
            <v>31.625</v>
          </cell>
          <cell r="DA885">
            <v>0</v>
          </cell>
          <cell r="ER885">
            <v>357.88669629629624</v>
          </cell>
        </row>
        <row r="886">
          <cell r="A886">
            <v>543004</v>
          </cell>
          <cell r="C886" t="str">
            <v>Carter, Kes</v>
          </cell>
          <cell r="AF886">
            <v>0.1980946493239063</v>
          </cell>
          <cell r="AN886">
            <v>161.35395555555556</v>
          </cell>
          <cell r="AP886">
            <v>0.18436878425371284</v>
          </cell>
          <cell r="AV886" t="str">
            <v>CF</v>
          </cell>
          <cell r="AW886">
            <v>-11.656066666666666</v>
          </cell>
          <cell r="AX886">
            <v>-16.446716666666667</v>
          </cell>
          <cell r="AY886">
            <v>-3.6019445389942342</v>
          </cell>
          <cell r="AZ886">
            <v>-3.6019445389942342</v>
          </cell>
          <cell r="BG886">
            <v>1.443164640472181</v>
          </cell>
          <cell r="BJ886">
            <v>7.1818326669152149E-3</v>
          </cell>
          <cell r="CF886">
            <v>0</v>
          </cell>
          <cell r="CV886">
            <v>26.291666666666668</v>
          </cell>
          <cell r="DA886">
            <v>0</v>
          </cell>
          <cell r="ER886">
            <v>403.3848888888889</v>
          </cell>
        </row>
        <row r="887">
          <cell r="A887">
            <v>543008</v>
          </cell>
          <cell r="C887" t="str">
            <v>Castellanos, Alex</v>
          </cell>
          <cell r="AF887">
            <v>0.23896297940985223</v>
          </cell>
          <cell r="AN887">
            <v>149.47328000000002</v>
          </cell>
          <cell r="AP887">
            <v>0.28050976670881261</v>
          </cell>
          <cell r="AV887" t="str">
            <v>3B</v>
          </cell>
          <cell r="AW887">
            <v>-11</v>
          </cell>
          <cell r="AX887">
            <v>-6.2545633814165269</v>
          </cell>
          <cell r="AY887">
            <v>-7.7590201074321934</v>
          </cell>
          <cell r="AZ887">
            <v>-6.2545633814165269</v>
          </cell>
          <cell r="BG887">
            <v>1.3041250637413069</v>
          </cell>
          <cell r="BJ887">
            <v>1.1381090276995395E-2</v>
          </cell>
          <cell r="CF887">
            <v>2.8559252318201742E-3</v>
          </cell>
          <cell r="CV887">
            <v>29.875</v>
          </cell>
          <cell r="DA887">
            <v>7.166666666666667E-2</v>
          </cell>
          <cell r="ER887">
            <v>373.6832</v>
          </cell>
        </row>
        <row r="888">
          <cell r="A888">
            <v>543021</v>
          </cell>
          <cell r="C888" t="str">
            <v>Charles, Art</v>
          </cell>
          <cell r="AF888">
            <v>0.21056908962395976</v>
          </cell>
          <cell r="AN888">
            <v>168.19294814814816</v>
          </cell>
          <cell r="AP888">
            <v>0.25943995013126053</v>
          </cell>
          <cell r="AV888" t="str">
            <v>1B</v>
          </cell>
          <cell r="AW888">
            <v>-14.354298950232298</v>
          </cell>
          <cell r="AX888">
            <v>-16.91245</v>
          </cell>
          <cell r="AY888">
            <v>-14.371762184294866</v>
          </cell>
          <cell r="AZ888">
            <v>-14.354298950232298</v>
          </cell>
          <cell r="BG888">
            <v>1.1236244128701103</v>
          </cell>
          <cell r="BJ888">
            <v>2.120407401027979E-3</v>
          </cell>
          <cell r="CF888">
            <v>0</v>
          </cell>
          <cell r="CV888">
            <v>25.625</v>
          </cell>
          <cell r="DA888">
            <v>0</v>
          </cell>
          <cell r="ER888">
            <v>420.4823703703704</v>
          </cell>
        </row>
        <row r="889">
          <cell r="A889">
            <v>543026</v>
          </cell>
          <cell r="C889" t="str">
            <v>Cleary, Delta</v>
          </cell>
          <cell r="AF889">
            <v>0.19761923676722165</v>
          </cell>
          <cell r="AN889">
            <v>156.22504296296299</v>
          </cell>
          <cell r="AP889">
            <v>0.16743087845191096</v>
          </cell>
          <cell r="AV889" t="str">
            <v>CF</v>
          </cell>
          <cell r="AW889">
            <v>-11.419</v>
          </cell>
          <cell r="AX889">
            <v>-16.164149999999999</v>
          </cell>
          <cell r="AY889">
            <v>-3.36711117840981</v>
          </cell>
          <cell r="AZ889">
            <v>-3.36711117840981</v>
          </cell>
          <cell r="BG889">
            <v>1.0413809560920122</v>
          </cell>
          <cell r="BJ889">
            <v>2.572834992623594E-3</v>
          </cell>
          <cell r="CF889">
            <v>0</v>
          </cell>
          <cell r="CV889">
            <v>26.875</v>
          </cell>
          <cell r="DA889">
            <v>0</v>
          </cell>
          <cell r="ER889">
            <v>390.56260740740743</v>
          </cell>
        </row>
        <row r="890">
          <cell r="A890">
            <v>543038</v>
          </cell>
          <cell r="C890" t="str">
            <v>Coleman, Dusty</v>
          </cell>
          <cell r="AF890">
            <v>0.21406631570992266</v>
          </cell>
          <cell r="AN890">
            <v>180.74330074074075</v>
          </cell>
          <cell r="AP890">
            <v>0.33014908098041973</v>
          </cell>
          <cell r="AV890" t="str">
            <v>SS</v>
          </cell>
          <cell r="AW890">
            <v>-11</v>
          </cell>
          <cell r="AX890">
            <v>4.3311647897995043</v>
          </cell>
          <cell r="AY890">
            <v>-7</v>
          </cell>
          <cell r="AZ890">
            <v>4.3311647897995043</v>
          </cell>
          <cell r="BG890">
            <v>1.391096394753125</v>
          </cell>
          <cell r="BJ890">
            <v>1.0251743287458285E-2</v>
          </cell>
          <cell r="CF890">
            <v>0</v>
          </cell>
          <cell r="CV890">
            <v>29.208333333333332</v>
          </cell>
          <cell r="DA890">
            <v>8.3333333333333332E-3</v>
          </cell>
          <cell r="ER890">
            <v>451.85825185185183</v>
          </cell>
        </row>
        <row r="891">
          <cell r="A891">
            <v>543041</v>
          </cell>
          <cell r="C891" t="str">
            <v>Collier, Zach</v>
          </cell>
          <cell r="AF891">
            <v>0.19334853131147162</v>
          </cell>
          <cell r="AN891">
            <v>152.54400000000001</v>
          </cell>
          <cell r="AP891">
            <v>0.24773207869129843</v>
          </cell>
          <cell r="AV891" t="str">
            <v>RF</v>
          </cell>
          <cell r="AW891">
            <v>-11.890141666666665</v>
          </cell>
          <cell r="AX891">
            <v>-16.768249999999998</v>
          </cell>
          <cell r="AY891">
            <v>-8.1774692647805676</v>
          </cell>
          <cell r="AZ891">
            <v>-8.1774692647805676</v>
          </cell>
          <cell r="BG891">
            <v>1.0866998045746048</v>
          </cell>
          <cell r="BJ891">
            <v>2.1005922643974613E-2</v>
          </cell>
          <cell r="CF891">
            <v>0</v>
          </cell>
          <cell r="CV891">
            <v>25.791666666666668</v>
          </cell>
          <cell r="DA891">
            <v>0</v>
          </cell>
          <cell r="ER891">
            <v>381.36</v>
          </cell>
        </row>
        <row r="892">
          <cell r="A892">
            <v>543044</v>
          </cell>
          <cell r="C892" t="str">
            <v>Cone, Zach</v>
          </cell>
          <cell r="AF892">
            <v>0.1964681846487103</v>
          </cell>
          <cell r="AN892">
            <v>172.00512000000003</v>
          </cell>
          <cell r="AP892">
            <v>0.29774963758963879</v>
          </cell>
          <cell r="AV892" t="str">
            <v>RF</v>
          </cell>
          <cell r="AW892">
            <v>-11.554466666666666</v>
          </cell>
          <cell r="AX892">
            <v>-16.325616666666665</v>
          </cell>
          <cell r="AY892">
            <v>-7.3119333574436949</v>
          </cell>
          <cell r="AZ892">
            <v>-7.3119333574436949</v>
          </cell>
          <cell r="BG892">
            <v>1.3642164259989025</v>
          </cell>
          <cell r="BJ892">
            <v>5.7400419328688572E-3</v>
          </cell>
          <cell r="CF892">
            <v>0</v>
          </cell>
          <cell r="CV892">
            <v>26.541666666666668</v>
          </cell>
          <cell r="DA892">
            <v>0</v>
          </cell>
          <cell r="ER892">
            <v>430.01280000000008</v>
          </cell>
        </row>
        <row r="893">
          <cell r="A893">
            <v>543059</v>
          </cell>
          <cell r="C893" t="str">
            <v>Cox, Zack</v>
          </cell>
          <cell r="AF893">
            <v>0.22234427824953515</v>
          </cell>
          <cell r="AN893">
            <v>157.6557866666667</v>
          </cell>
          <cell r="AP893">
            <v>0.24584088346072319</v>
          </cell>
          <cell r="AV893" t="str">
            <v>3B</v>
          </cell>
          <cell r="AW893">
            <v>-11.311211479646504</v>
          </cell>
          <cell r="AX893">
            <v>-4.2912967996561031</v>
          </cell>
          <cell r="AY893">
            <v>-12.51465644844869</v>
          </cell>
          <cell r="AZ893">
            <v>-4.2912967996561031</v>
          </cell>
          <cell r="BG893">
            <v>1.4071146983682463</v>
          </cell>
          <cell r="BJ893">
            <v>2.3981940333433635E-2</v>
          </cell>
          <cell r="CF893">
            <v>0</v>
          </cell>
          <cell r="CV893">
            <v>27.125</v>
          </cell>
          <cell r="DA893">
            <v>0</v>
          </cell>
          <cell r="ER893">
            <v>394.13946666666675</v>
          </cell>
        </row>
        <row r="894">
          <cell r="A894">
            <v>543063</v>
          </cell>
          <cell r="C894" t="str">
            <v>Crawford, Brandon</v>
          </cell>
          <cell r="AF894">
            <v>0.26791333015052793</v>
          </cell>
          <cell r="AN894">
            <v>563.77837037037034</v>
          </cell>
          <cell r="AP894">
            <v>0.62185850359215267</v>
          </cell>
          <cell r="AV894" t="str">
            <v>SS</v>
          </cell>
          <cell r="AW894">
            <v>-11</v>
          </cell>
          <cell r="AX894">
            <v>16.716542105542729</v>
          </cell>
          <cell r="AY894">
            <v>-7</v>
          </cell>
          <cell r="AZ894">
            <v>16.716542105542729</v>
          </cell>
          <cell r="BG894">
            <v>1.4009192660373344</v>
          </cell>
          <cell r="BJ894">
            <v>-6.0057907258891496E-3</v>
          </cell>
          <cell r="CF894">
            <v>1.0000000000000002</v>
          </cell>
          <cell r="CV894">
            <v>29.458333333333332</v>
          </cell>
          <cell r="DA894">
            <v>4.7216666666666667</v>
          </cell>
          <cell r="ER894">
            <v>563.77837037037034</v>
          </cell>
        </row>
        <row r="895">
          <cell r="A895">
            <v>543067</v>
          </cell>
          <cell r="C895" t="str">
            <v>Crocker, Bobby</v>
          </cell>
          <cell r="AF895">
            <v>0.20454973991661218</v>
          </cell>
          <cell r="AN895">
            <v>167.47026962962966</v>
          </cell>
          <cell r="AP895">
            <v>0.18649102632495873</v>
          </cell>
          <cell r="AV895" t="str">
            <v>CF</v>
          </cell>
          <cell r="AW895">
            <v>-11.723799999999999</v>
          </cell>
          <cell r="AX895">
            <v>-16.527450000000002</v>
          </cell>
          <cell r="AY895">
            <v>-2.1316226328888908</v>
          </cell>
          <cell r="AZ895">
            <v>-2.1316226328888908</v>
          </cell>
          <cell r="BG895">
            <v>1.4704636527346002</v>
          </cell>
          <cell r="BJ895">
            <v>1.1349064557832798E-2</v>
          </cell>
          <cell r="CF895">
            <v>0</v>
          </cell>
          <cell r="CV895">
            <v>26.125</v>
          </cell>
          <cell r="DA895">
            <v>0</v>
          </cell>
          <cell r="ER895">
            <v>418.6756740740741</v>
          </cell>
        </row>
        <row r="896">
          <cell r="A896">
            <v>543068</v>
          </cell>
          <cell r="C896" t="str">
            <v>Cron, C.J.</v>
          </cell>
          <cell r="AF896">
            <v>0.28384370629791628</v>
          </cell>
          <cell r="AN896">
            <v>411.72272253220177</v>
          </cell>
          <cell r="AP896">
            <v>0.46878689736515805</v>
          </cell>
          <cell r="AV896" t="str">
            <v>1B</v>
          </cell>
          <cell r="AW896">
            <v>-15.505537033230665</v>
          </cell>
          <cell r="AX896">
            <v>-16.319006810768034</v>
          </cell>
          <cell r="AY896">
            <v>-15.409845963986236</v>
          </cell>
          <cell r="AZ896">
            <v>-15.409845963986236</v>
          </cell>
          <cell r="BG896">
            <v>1.6363170207730806</v>
          </cell>
          <cell r="BJ896">
            <v>-5.3538120207827413E-3</v>
          </cell>
          <cell r="CF896">
            <v>0.79270950866242329</v>
          </cell>
          <cell r="CV896">
            <v>26.458333333333332</v>
          </cell>
          <cell r="DA896">
            <v>1.5683333333333334</v>
          </cell>
          <cell r="ER896">
            <v>450.26986666666676</v>
          </cell>
        </row>
        <row r="897">
          <cell r="A897">
            <v>543069</v>
          </cell>
          <cell r="C897" t="str">
            <v>Crouse, Michael</v>
          </cell>
          <cell r="AF897">
            <v>0.21584669023206587</v>
          </cell>
          <cell r="AN897">
            <v>140.21726814814815</v>
          </cell>
          <cell r="AP897">
            <v>0.13958748098958329</v>
          </cell>
          <cell r="AV897" t="str">
            <v>LF</v>
          </cell>
          <cell r="AW897">
            <v>-11.982575000000001</v>
          </cell>
          <cell r="AX897">
            <v>-16.91245</v>
          </cell>
          <cell r="AY897">
            <v>-2.0758339343570364</v>
          </cell>
          <cell r="AZ897">
            <v>-2.0758339343570364</v>
          </cell>
          <cell r="BG897">
            <v>1.0954015214645718</v>
          </cell>
          <cell r="BJ897">
            <v>4.8160240950660778E-3</v>
          </cell>
          <cell r="CF897">
            <v>0</v>
          </cell>
          <cell r="CV897">
            <v>25.625</v>
          </cell>
          <cell r="DA897">
            <v>0</v>
          </cell>
          <cell r="ER897">
            <v>350.54317037037038</v>
          </cell>
        </row>
        <row r="898">
          <cell r="A898">
            <v>543075</v>
          </cell>
          <cell r="C898" t="str">
            <v>Cunningham, Jarek</v>
          </cell>
          <cell r="AF898">
            <v>0.21917661313064316</v>
          </cell>
          <cell r="AN898">
            <v>142.71004444444443</v>
          </cell>
          <cell r="AP898">
            <v>0.23088857518247397</v>
          </cell>
          <cell r="AV898" t="str">
            <v>3B</v>
          </cell>
          <cell r="AW898">
            <v>-11.554466666666666</v>
          </cell>
          <cell r="AX898">
            <v>-2.3227203610285714</v>
          </cell>
          <cell r="AY898">
            <v>-8.2319368786242464</v>
          </cell>
          <cell r="AZ898">
            <v>-2.3227203610285714</v>
          </cell>
          <cell r="BG898">
            <v>0.82927656810270156</v>
          </cell>
          <cell r="BJ898">
            <v>-5.1613583148242869E-3</v>
          </cell>
          <cell r="CF898">
            <v>0</v>
          </cell>
          <cell r="CV898">
            <v>26.541666666666668</v>
          </cell>
          <cell r="DA898">
            <v>0</v>
          </cell>
          <cell r="ER898">
            <v>356.77511111111107</v>
          </cell>
        </row>
        <row r="899">
          <cell r="A899">
            <v>543078</v>
          </cell>
          <cell r="C899" t="str">
            <v>Curry, Matt</v>
          </cell>
          <cell r="AF899">
            <v>0.21059699830779929</v>
          </cell>
          <cell r="AN899">
            <v>99.200379259259265</v>
          </cell>
          <cell r="AP899">
            <v>8.0508925928951536E-2</v>
          </cell>
          <cell r="AV899" t="str">
            <v>1B</v>
          </cell>
          <cell r="AW899">
            <v>-12.280891797663681</v>
          </cell>
          <cell r="AX899">
            <v>-16.004316666666668</v>
          </cell>
          <cell r="AY899">
            <v>-10.610963833929569</v>
          </cell>
          <cell r="AZ899">
            <v>-10.610963833929569</v>
          </cell>
          <cell r="BG899">
            <v>1.205196221864028</v>
          </cell>
          <cell r="BJ899">
            <v>-1.4566758024251345E-2</v>
          </cell>
          <cell r="CF899">
            <v>0</v>
          </cell>
          <cell r="CV899">
            <v>27.958333333333332</v>
          </cell>
          <cell r="DA899">
            <v>0</v>
          </cell>
          <cell r="ER899">
            <v>248.00094814814815</v>
          </cell>
        </row>
        <row r="900">
          <cell r="A900">
            <v>543079</v>
          </cell>
          <cell r="C900" t="str">
            <v>Curtis, Jermaine</v>
          </cell>
          <cell r="AF900">
            <v>0.25254664146494027</v>
          </cell>
          <cell r="AN900">
            <v>305.17011531400499</v>
          </cell>
          <cell r="AP900">
            <v>0.29791634786498683</v>
          </cell>
          <cell r="AV900" t="str">
            <v>3B</v>
          </cell>
          <cell r="AW900">
            <v>-11.000000000000002</v>
          </cell>
          <cell r="AX900">
            <v>-3.2670936907292947</v>
          </cell>
          <cell r="AY900">
            <v>-7.5000754186703285</v>
          </cell>
          <cell r="AZ900">
            <v>-3.2670936907292947</v>
          </cell>
          <cell r="BG900">
            <v>1.2716768045259546</v>
          </cell>
          <cell r="BJ900">
            <v>-1.7688193085477525E-3</v>
          </cell>
          <cell r="CF900">
            <v>5.1079816977162018E-4</v>
          </cell>
          <cell r="CV900">
            <v>28.958333333333332</v>
          </cell>
          <cell r="DA900">
            <v>8.3333333333333332E-3</v>
          </cell>
          <cell r="ER900">
            <v>427.56474074074072</v>
          </cell>
        </row>
        <row r="901">
          <cell r="A901">
            <v>543089</v>
          </cell>
          <cell r="C901" t="str">
            <v>Davis, Taylor</v>
          </cell>
          <cell r="AF901">
            <v>0.22049799462749362</v>
          </cell>
          <cell r="AN901">
            <v>152.3239111111111</v>
          </cell>
          <cell r="AP901">
            <v>0.26605111550640481</v>
          </cell>
          <cell r="AV901" t="str">
            <v>C</v>
          </cell>
          <cell r="AW901">
            <v>-10.380297113846524</v>
          </cell>
          <cell r="AX901">
            <v>-16.285250000000001</v>
          </cell>
          <cell r="AY901">
            <v>-10.384658457442127</v>
          </cell>
          <cell r="AZ901">
            <v>-4.298013685501525</v>
          </cell>
          <cell r="BG901">
            <v>1.4477797877591554</v>
          </cell>
          <cell r="BJ901">
            <v>1.7547236982296377E-2</v>
          </cell>
          <cell r="CF901">
            <v>0</v>
          </cell>
          <cell r="CV901">
            <v>26.625</v>
          </cell>
          <cell r="DA901">
            <v>0</v>
          </cell>
          <cell r="ER901">
            <v>380.80977777777775</v>
          </cell>
        </row>
        <row r="902">
          <cell r="A902">
            <v>543094</v>
          </cell>
          <cell r="C902" t="str">
            <v>Decker, Jaff</v>
          </cell>
          <cell r="AF902">
            <v>0.26776164264565822</v>
          </cell>
          <cell r="AN902">
            <v>410.59702560920675</v>
          </cell>
          <cell r="AP902">
            <v>0.34602113161906317</v>
          </cell>
          <cell r="AV902" t="str">
            <v>CF</v>
          </cell>
          <cell r="AW902">
            <v>-11</v>
          </cell>
          <cell r="AX902">
            <v>-16</v>
          </cell>
          <cell r="AY902">
            <v>-6.4246674331410514</v>
          </cell>
          <cell r="AZ902">
            <v>-6.4246674331410514</v>
          </cell>
          <cell r="BG902">
            <v>0.46337546867006901</v>
          </cell>
          <cell r="BJ902">
            <v>-2.5518298486499728E-2</v>
          </cell>
          <cell r="CF902">
            <v>8.4812035582783427E-2</v>
          </cell>
          <cell r="CV902">
            <v>26.375</v>
          </cell>
          <cell r="DA902">
            <v>0.17333333333333334</v>
          </cell>
          <cell r="ER902">
            <v>459.44592592592596</v>
          </cell>
        </row>
        <row r="903">
          <cell r="A903">
            <v>543105</v>
          </cell>
          <cell r="C903" t="str">
            <v>Dickerson, Alex</v>
          </cell>
          <cell r="AF903">
            <v>0.26434267406408463</v>
          </cell>
          <cell r="AN903">
            <v>345.73801914775521</v>
          </cell>
          <cell r="AP903">
            <v>0.35174639045756106</v>
          </cell>
          <cell r="AV903" t="str">
            <v>LF</v>
          </cell>
          <cell r="AW903">
            <v>-11</v>
          </cell>
          <cell r="AX903">
            <v>-16</v>
          </cell>
          <cell r="AY903">
            <v>-11.718408727038854</v>
          </cell>
          <cell r="AZ903">
            <v>-11.061455485471964</v>
          </cell>
          <cell r="BG903">
            <v>1.8204245632644032</v>
          </cell>
          <cell r="BJ903">
            <v>1.6560382104049726E-2</v>
          </cell>
          <cell r="CF903">
            <v>0.19178994378136935</v>
          </cell>
          <cell r="CV903">
            <v>26.125</v>
          </cell>
          <cell r="DA903">
            <v>0.23833333333333334</v>
          </cell>
          <cell r="ER903">
            <v>497.52948148148153</v>
          </cell>
        </row>
        <row r="904">
          <cell r="A904">
            <v>543127</v>
          </cell>
          <cell r="C904" t="str">
            <v>Dykstra, Cutter</v>
          </cell>
          <cell r="AF904">
            <v>0.21184727532810491</v>
          </cell>
          <cell r="AN904">
            <v>171.06976</v>
          </cell>
          <cell r="AP904">
            <v>0.29913929798369387</v>
          </cell>
          <cell r="AV904" t="str">
            <v>2B</v>
          </cell>
          <cell r="AW904">
            <v>-11.357441666666666</v>
          </cell>
          <cell r="AX904">
            <v>-5.359474980780873</v>
          </cell>
          <cell r="AY904">
            <v>-12.387009029977211</v>
          </cell>
          <cell r="AZ904">
            <v>-5.359474980780873</v>
          </cell>
          <cell r="BG904">
            <v>0.83470308423278072</v>
          </cell>
          <cell r="BJ904">
            <v>8.0444389888318056E-3</v>
          </cell>
          <cell r="CF904">
            <v>0</v>
          </cell>
          <cell r="CV904">
            <v>27.041666666666668</v>
          </cell>
          <cell r="DA904">
            <v>0</v>
          </cell>
          <cell r="ER904">
            <v>427.67439999999999</v>
          </cell>
        </row>
        <row r="905">
          <cell r="A905">
            <v>543138</v>
          </cell>
          <cell r="C905" t="str">
            <v>Esposito, Jason</v>
          </cell>
          <cell r="AF905">
            <v>0.18292276923082768</v>
          </cell>
          <cell r="AN905">
            <v>160.84024888888891</v>
          </cell>
          <cell r="AP905">
            <v>0.21995053107381046</v>
          </cell>
          <cell r="AV905" t="str">
            <v>3B</v>
          </cell>
          <cell r="AW905">
            <v>-12.047312292548231</v>
          </cell>
          <cell r="AX905">
            <v>-1.5160689962359704</v>
          </cell>
          <cell r="AY905">
            <v>-10.903293606311829</v>
          </cell>
          <cell r="AZ905">
            <v>-1.5160689962359704</v>
          </cell>
          <cell r="BG905">
            <v>1.4073738095780932</v>
          </cell>
          <cell r="BJ905">
            <v>7.8617718039580894E-3</v>
          </cell>
          <cell r="CF905">
            <v>0</v>
          </cell>
          <cell r="CV905">
            <v>25.958333333333332</v>
          </cell>
          <cell r="DA905">
            <v>0</v>
          </cell>
          <cell r="ER905">
            <v>402.10062222222223</v>
          </cell>
        </row>
        <row r="906">
          <cell r="A906">
            <v>543139</v>
          </cell>
          <cell r="C906" t="str">
            <v>Espy, Dean</v>
          </cell>
          <cell r="AF906">
            <v>0.1987894413172146</v>
          </cell>
          <cell r="AN906">
            <v>115.67978666666669</v>
          </cell>
          <cell r="AP906">
            <v>0.16091870832330257</v>
          </cell>
          <cell r="AV906" t="str">
            <v>1B</v>
          </cell>
          <cell r="AW906">
            <v>-12.258169879650373</v>
          </cell>
          <cell r="AX906">
            <v>-16.244883333333334</v>
          </cell>
          <cell r="AY906">
            <v>-11.844417214369733</v>
          </cell>
          <cell r="AZ906">
            <v>-11.844417214369733</v>
          </cell>
          <cell r="BG906">
            <v>1.2161618441430815</v>
          </cell>
          <cell r="BJ906">
            <v>-2.1684015988141028E-2</v>
          </cell>
          <cell r="CF906">
            <v>0</v>
          </cell>
          <cell r="CV906">
            <v>26.708333333333332</v>
          </cell>
          <cell r="DA906">
            <v>0</v>
          </cell>
          <cell r="ER906">
            <v>289.19946666666669</v>
          </cell>
        </row>
        <row r="907">
          <cell r="A907">
            <v>543148</v>
          </cell>
          <cell r="C907" t="str">
            <v>Federowicz, Tim</v>
          </cell>
          <cell r="AF907">
            <v>0.22873873828896621</v>
          </cell>
          <cell r="AN907">
            <v>187.8633857428286</v>
          </cell>
          <cell r="AP907">
            <v>0.27101594016800146</v>
          </cell>
          <cell r="AV907" t="str">
            <v>C</v>
          </cell>
          <cell r="AW907">
            <v>-11.000187779954889</v>
          </cell>
          <cell r="AX907">
            <v>-11.000436144611578</v>
          </cell>
          <cell r="AY907">
            <v>-11.000187779954887</v>
          </cell>
          <cell r="AZ907">
            <v>6.9014498153453498</v>
          </cell>
          <cell r="BG907">
            <v>1.0882576097879197</v>
          </cell>
          <cell r="BJ907">
            <v>-4.1760081125931242E-3</v>
          </cell>
          <cell r="CF907">
            <v>0.15796847039932524</v>
          </cell>
          <cell r="CV907">
            <v>28.875</v>
          </cell>
          <cell r="DA907">
            <v>0.49666666666666665</v>
          </cell>
          <cell r="ER907">
            <v>321.55330370370376</v>
          </cell>
        </row>
        <row r="908">
          <cell r="A908">
            <v>543149</v>
          </cell>
          <cell r="C908" t="str">
            <v>Fedroff, Tim</v>
          </cell>
          <cell r="AF908">
            <v>0.20102715824737083</v>
          </cell>
          <cell r="AN908">
            <v>157.53434074074076</v>
          </cell>
          <cell r="AP908">
            <v>0.15824229742432705</v>
          </cell>
          <cell r="AV908" t="str">
            <v>LF</v>
          </cell>
          <cell r="AW908">
            <v>-11.014324999999999</v>
          </cell>
          <cell r="AX908">
            <v>-16.523949999999999</v>
          </cell>
          <cell r="AY908">
            <v>-10.161114233705895</v>
          </cell>
          <cell r="AZ908">
            <v>-10.161114233705895</v>
          </cell>
          <cell r="BG908">
            <v>1.1034341912905354</v>
          </cell>
          <cell r="BJ908">
            <v>9.0683002603781874E-3</v>
          </cell>
          <cell r="CF908">
            <v>0</v>
          </cell>
          <cell r="CV908">
            <v>29.375</v>
          </cell>
          <cell r="DA908">
            <v>0</v>
          </cell>
          <cell r="ER908">
            <v>393.83585185185188</v>
          </cell>
        </row>
        <row r="909">
          <cell r="A909">
            <v>543191</v>
          </cell>
          <cell r="C909" t="str">
            <v>Gaedele, Kyle</v>
          </cell>
          <cell r="AF909">
            <v>0.21793222108855193</v>
          </cell>
          <cell r="AN909">
            <v>115.34186666666668</v>
          </cell>
          <cell r="AP909">
            <v>0.16608921060082138</v>
          </cell>
          <cell r="AV909" t="str">
            <v>LF</v>
          </cell>
          <cell r="AW909">
            <v>-11.5206</v>
          </cell>
          <cell r="AX909">
            <v>-16.285250000000001</v>
          </cell>
          <cell r="AY909">
            <v>-9.2781569861263566</v>
          </cell>
          <cell r="AZ909">
            <v>-9.2781569861263566</v>
          </cell>
          <cell r="BG909">
            <v>1.3349044612312746</v>
          </cell>
          <cell r="BJ909">
            <v>6.8698160112510773E-4</v>
          </cell>
          <cell r="CF909">
            <v>0</v>
          </cell>
          <cell r="CV909">
            <v>26.625</v>
          </cell>
          <cell r="DA909">
            <v>0</v>
          </cell>
          <cell r="ER909">
            <v>288.35466666666667</v>
          </cell>
        </row>
        <row r="910">
          <cell r="A910">
            <v>543194</v>
          </cell>
          <cell r="C910" t="str">
            <v>Galloway, Isaac</v>
          </cell>
          <cell r="AF910">
            <v>0.21640174713248242</v>
          </cell>
          <cell r="AN910">
            <v>214.11839999999998</v>
          </cell>
          <cell r="AP910">
            <v>0.37231625610701358</v>
          </cell>
          <cell r="AV910" t="str">
            <v>CF</v>
          </cell>
          <cell r="AW910">
            <v>-11.486733333333333</v>
          </cell>
          <cell r="AX910">
            <v>-16.244883333333334</v>
          </cell>
          <cell r="AY910">
            <v>-1.6681003955422808</v>
          </cell>
          <cell r="AZ910">
            <v>-1.6681003955422808</v>
          </cell>
          <cell r="BG910">
            <v>1.0228058410507732</v>
          </cell>
          <cell r="BJ910">
            <v>-1.9735685792499286E-3</v>
          </cell>
          <cell r="CF910">
            <v>0</v>
          </cell>
          <cell r="CV910">
            <v>26.708333333333332</v>
          </cell>
          <cell r="DA910">
            <v>0</v>
          </cell>
          <cell r="ER910">
            <v>535.29599999999994</v>
          </cell>
        </row>
        <row r="911">
          <cell r="A911">
            <v>543198</v>
          </cell>
          <cell r="C911" t="str">
            <v>Garcia, Drew</v>
          </cell>
          <cell r="AF911">
            <v>0.19310781668881322</v>
          </cell>
          <cell r="AN911">
            <v>132.51989333333336</v>
          </cell>
          <cell r="AP911">
            <v>0.20647609585736615</v>
          </cell>
          <cell r="AV911" t="str">
            <v>SS</v>
          </cell>
          <cell r="AW911">
            <v>-11.077033333333333</v>
          </cell>
          <cell r="AX911">
            <v>-2.5417936243475752</v>
          </cell>
          <cell r="AY911">
            <v>-9.0630896742682623</v>
          </cell>
          <cell r="AZ911">
            <v>-2.5417936243475752</v>
          </cell>
          <cell r="BG911">
            <v>1.2449257674497201</v>
          </cell>
          <cell r="BJ911">
            <v>-9.2792317105297381E-3</v>
          </cell>
          <cell r="CF911">
            <v>0</v>
          </cell>
          <cell r="CV911">
            <v>30.208333333333332</v>
          </cell>
          <cell r="DA911">
            <v>0</v>
          </cell>
          <cell r="ER911">
            <v>331.29973333333339</v>
          </cell>
        </row>
        <row r="912">
          <cell r="A912">
            <v>543200</v>
          </cell>
          <cell r="C912" t="str">
            <v>Garcia, Rene</v>
          </cell>
          <cell r="AF912">
            <v>0.18522859882448151</v>
          </cell>
          <cell r="AN912">
            <v>116.71049481481482</v>
          </cell>
          <cell r="AP912">
            <v>0.23320072843666606</v>
          </cell>
          <cell r="AV912" t="str">
            <v>C</v>
          </cell>
          <cell r="AW912">
            <v>-11.561520836042895</v>
          </cell>
          <cell r="AX912">
            <v>-16.446716666666667</v>
          </cell>
          <cell r="AY912">
            <v>-11.131075822723909</v>
          </cell>
          <cell r="AZ912">
            <v>9.0743559217596008</v>
          </cell>
          <cell r="BG912">
            <v>1.1684102574794977</v>
          </cell>
          <cell r="BJ912">
            <v>1.0409122693051401E-2</v>
          </cell>
          <cell r="CF912">
            <v>0</v>
          </cell>
          <cell r="CV912">
            <v>26.291666666666668</v>
          </cell>
          <cell r="DA912">
            <v>0</v>
          </cell>
          <cell r="ER912">
            <v>291.77623703703705</v>
          </cell>
        </row>
        <row r="913">
          <cell r="A913">
            <v>543213</v>
          </cell>
          <cell r="C913" t="str">
            <v>Giavotella, Johnny</v>
          </cell>
          <cell r="AF913">
            <v>0.24323338492904414</v>
          </cell>
          <cell r="AN913">
            <v>270.73434232964098</v>
          </cell>
          <cell r="AP913">
            <v>0.49909355869769551</v>
          </cell>
          <cell r="AV913" t="str">
            <v>2B</v>
          </cell>
          <cell r="AW913">
            <v>-11</v>
          </cell>
          <cell r="AX913">
            <v>-2.8971739210367473</v>
          </cell>
          <cell r="AY913">
            <v>-6.9999999999999991</v>
          </cell>
          <cell r="AZ913">
            <v>-2.8971739210367473</v>
          </cell>
          <cell r="BG913">
            <v>1.2802746565379639</v>
          </cell>
          <cell r="BJ913">
            <v>6.2980871848618159E-3</v>
          </cell>
          <cell r="CF913">
            <v>0.81091190168724059</v>
          </cell>
          <cell r="CV913">
            <v>28.958333333333332</v>
          </cell>
          <cell r="DA913">
            <v>2.2233333333333332</v>
          </cell>
          <cell r="ER913">
            <v>487.2482962962963</v>
          </cell>
        </row>
        <row r="914">
          <cell r="A914">
            <v>543214</v>
          </cell>
          <cell r="C914" t="str">
            <v>Gibson, Derrik</v>
          </cell>
          <cell r="AF914">
            <v>0.21773758191383555</v>
          </cell>
          <cell r="AN914">
            <v>194.23940740740741</v>
          </cell>
          <cell r="AP914">
            <v>0.33581060353278924</v>
          </cell>
          <cell r="AV914" t="str">
            <v>3B</v>
          </cell>
          <cell r="AW914">
            <v>-11.554466666666666</v>
          </cell>
          <cell r="AX914">
            <v>-0.73073238660838169</v>
          </cell>
          <cell r="AY914">
            <v>-8.1684514637078802</v>
          </cell>
          <cell r="AZ914">
            <v>-0.73073238660838169</v>
          </cell>
          <cell r="BG914">
            <v>1.0452415303022509</v>
          </cell>
          <cell r="BJ914">
            <v>8.6787681636823297E-3</v>
          </cell>
          <cell r="CF914">
            <v>0</v>
          </cell>
          <cell r="CV914">
            <v>26.541666666666668</v>
          </cell>
          <cell r="DA914">
            <v>0</v>
          </cell>
          <cell r="ER914">
            <v>485.59851851851852</v>
          </cell>
        </row>
        <row r="915">
          <cell r="A915">
            <v>543216</v>
          </cell>
          <cell r="C915" t="str">
            <v>Gillaspie, Conor</v>
          </cell>
          <cell r="AF915">
            <v>0.24758804141154928</v>
          </cell>
          <cell r="AN915">
            <v>243.88986591736466</v>
          </cell>
          <cell r="AP915">
            <v>0.44246358622541676</v>
          </cell>
          <cell r="AV915" t="str">
            <v>3B</v>
          </cell>
          <cell r="AW915">
            <v>-10.349419865918541</v>
          </cell>
          <cell r="AX915">
            <v>-4.6267364804475379</v>
          </cell>
          <cell r="AY915">
            <v>-10.349419865918541</v>
          </cell>
          <cell r="AZ915">
            <v>-4.6267364804475379</v>
          </cell>
          <cell r="BG915">
            <v>1.4932035263966288</v>
          </cell>
          <cell r="BJ915">
            <v>8.3684447334780355E-4</v>
          </cell>
          <cell r="CF915">
            <v>0.90815922972297314</v>
          </cell>
          <cell r="CV915">
            <v>28.958333333333332</v>
          </cell>
          <cell r="DA915">
            <v>2.3583333333333334</v>
          </cell>
          <cell r="ER915">
            <v>418.12124444444453</v>
          </cell>
        </row>
        <row r="916">
          <cell r="A916">
            <v>543223</v>
          </cell>
          <cell r="C916" t="str">
            <v>Glenn, Brad</v>
          </cell>
          <cell r="AF916">
            <v>0.22132047344218619</v>
          </cell>
          <cell r="AN916">
            <v>164.83565037037039</v>
          </cell>
          <cell r="AP916">
            <v>0.23588500666475321</v>
          </cell>
          <cell r="AV916" t="str">
            <v>RF</v>
          </cell>
          <cell r="AW916">
            <v>-11</v>
          </cell>
          <cell r="AX916">
            <v>-16</v>
          </cell>
          <cell r="AY916">
            <v>-12.196373523772502</v>
          </cell>
          <cell r="AZ916">
            <v>-11.519429053286046</v>
          </cell>
          <cell r="BG916">
            <v>1.3752555641236177</v>
          </cell>
          <cell r="BJ916">
            <v>2.3223290047130491E-4</v>
          </cell>
          <cell r="CF916">
            <v>0</v>
          </cell>
          <cell r="CV916">
            <v>29.208333333333332</v>
          </cell>
          <cell r="DA916">
            <v>2.6666666666666668E-2</v>
          </cell>
          <cell r="ER916">
            <v>412.08912592592594</v>
          </cell>
        </row>
        <row r="917">
          <cell r="A917">
            <v>543228</v>
          </cell>
          <cell r="C917" t="str">
            <v>Gomes, Yan</v>
          </cell>
          <cell r="AF917">
            <v>0.24265022157328101</v>
          </cell>
          <cell r="AN917">
            <v>390.53919999999999</v>
          </cell>
          <cell r="AP917">
            <v>0.50530571896497489</v>
          </cell>
          <cell r="AV917" t="str">
            <v>C</v>
          </cell>
          <cell r="AW917">
            <v>-11.000252827161081</v>
          </cell>
          <cell r="AX917">
            <v>-11.000252827161079</v>
          </cell>
          <cell r="AY917">
            <v>-11.000252827161079</v>
          </cell>
          <cell r="AZ917">
            <v>15.898840848552974</v>
          </cell>
          <cell r="BG917">
            <v>1.1875551091133496</v>
          </cell>
          <cell r="BJ917">
            <v>-2.2115880856114777E-2</v>
          </cell>
          <cell r="CF917">
            <v>0.97827257376060794</v>
          </cell>
          <cell r="CV917">
            <v>28.958333333333332</v>
          </cell>
          <cell r="DA917">
            <v>2.67</v>
          </cell>
          <cell r="ER917">
            <v>390.53919999999999</v>
          </cell>
        </row>
        <row r="918">
          <cell r="A918">
            <v>543230</v>
          </cell>
          <cell r="C918" t="str">
            <v>Gomez, Rolando</v>
          </cell>
          <cell r="AF918">
            <v>0.19785055865584666</v>
          </cell>
          <cell r="AN918">
            <v>91.833078518518533</v>
          </cell>
          <cell r="AP918">
            <v>5.9281551289440793E-2</v>
          </cell>
          <cell r="AV918" t="str">
            <v>SS</v>
          </cell>
          <cell r="AW918">
            <v>-11.357441666666666</v>
          </cell>
          <cell r="AX918">
            <v>3.141421953515982</v>
          </cell>
          <cell r="AY918">
            <v>-2.4608037463192796</v>
          </cell>
          <cell r="AZ918">
            <v>3.141421953515982</v>
          </cell>
          <cell r="BG918">
            <v>0.49981345044885472</v>
          </cell>
          <cell r="BJ918">
            <v>-5.7396700940653992E-3</v>
          </cell>
          <cell r="CF918">
            <v>0</v>
          </cell>
          <cell r="CV918">
            <v>27.041666666666668</v>
          </cell>
          <cell r="DA918">
            <v>0</v>
          </cell>
          <cell r="ER918">
            <v>229.58269629629632</v>
          </cell>
        </row>
        <row r="919">
          <cell r="A919">
            <v>543231</v>
          </cell>
          <cell r="C919" t="str">
            <v>Gonzales, Mike</v>
          </cell>
          <cell r="AF919">
            <v>0.21930421104428677</v>
          </cell>
          <cell r="AN919">
            <v>139.73940148148151</v>
          </cell>
          <cell r="AP919">
            <v>0.21690525494195878</v>
          </cell>
          <cell r="AV919" t="str">
            <v>1B</v>
          </cell>
          <cell r="AW919">
            <v>-11.931119722883937</v>
          </cell>
          <cell r="AX919">
            <v>-16.01155</v>
          </cell>
          <cell r="AY919">
            <v>-13.150797902592759</v>
          </cell>
          <cell r="AZ919">
            <v>-11.931119722883937</v>
          </cell>
          <cell r="BG919">
            <v>1.1221992436229085</v>
          </cell>
          <cell r="BJ919">
            <v>-1.52119185887819E-2</v>
          </cell>
          <cell r="CF919">
            <v>0</v>
          </cell>
          <cell r="CV919">
            <v>28.041666666666668</v>
          </cell>
          <cell r="DA919">
            <v>0</v>
          </cell>
          <cell r="ER919">
            <v>349.34850370370373</v>
          </cell>
        </row>
        <row r="920">
          <cell r="A920">
            <v>543232</v>
          </cell>
          <cell r="C920" t="str">
            <v>Gonzalez, Benji</v>
          </cell>
          <cell r="AF920">
            <v>0.22148219635640343</v>
          </cell>
          <cell r="AN920">
            <v>215.3617777777778</v>
          </cell>
          <cell r="AP920">
            <v>0.36076368010227944</v>
          </cell>
          <cell r="AV920" t="str">
            <v>SS</v>
          </cell>
          <cell r="AW920">
            <v>-11.588333333333333</v>
          </cell>
          <cell r="AX920">
            <v>-1.0436067587053985</v>
          </cell>
          <cell r="AY920">
            <v>-2.672757663111613</v>
          </cell>
          <cell r="AZ920">
            <v>-1.0436067587053985</v>
          </cell>
          <cell r="BG920">
            <v>1.0762564429657129</v>
          </cell>
          <cell r="BJ920">
            <v>1.3246375906834825E-2</v>
          </cell>
          <cell r="CF920">
            <v>0</v>
          </cell>
          <cell r="CV920">
            <v>26.458333333333332</v>
          </cell>
          <cell r="DA920">
            <v>0</v>
          </cell>
          <cell r="ER920">
            <v>538.40444444444449</v>
          </cell>
        </row>
        <row r="921">
          <cell r="A921">
            <v>543233</v>
          </cell>
          <cell r="C921" t="str">
            <v>Gonzalez, Maikol</v>
          </cell>
          <cell r="AF921">
            <v>0.23793595471089993</v>
          </cell>
          <cell r="AN921">
            <v>121.89827833025059</v>
          </cell>
          <cell r="AP921">
            <v>0.11281899850795507</v>
          </cell>
          <cell r="AV921" t="str">
            <v>LF</v>
          </cell>
          <cell r="AW921">
            <v>-11.092566666666666</v>
          </cell>
          <cell r="AX921">
            <v>-17.238183333333335</v>
          </cell>
          <cell r="AY921">
            <v>-4.1054602404658418</v>
          </cell>
          <cell r="AZ921">
            <v>-4.1054602404658418</v>
          </cell>
          <cell r="BG921">
            <v>1.1795618591546826</v>
          </cell>
          <cell r="BJ921">
            <v>-1.0202813458672884E-2</v>
          </cell>
          <cell r="CF921">
            <v>0</v>
          </cell>
          <cell r="CV921">
            <v>30.291666666666668</v>
          </cell>
          <cell r="DA921">
            <v>0</v>
          </cell>
          <cell r="ER921">
            <v>288.22245925925927</v>
          </cell>
        </row>
        <row r="922">
          <cell r="A922">
            <v>543238</v>
          </cell>
          <cell r="C922" t="str">
            <v>Gose, Anthony</v>
          </cell>
          <cell r="AF922">
            <v>0.22760327858619478</v>
          </cell>
          <cell r="AN922">
            <v>214.27757037037043</v>
          </cell>
          <cell r="AP922">
            <v>0.50566138772870517</v>
          </cell>
          <cell r="AV922" t="str">
            <v>CF</v>
          </cell>
          <cell r="AW922">
            <v>-11</v>
          </cell>
          <cell r="AX922">
            <v>-16</v>
          </cell>
          <cell r="AY922">
            <v>0.86753059520937903</v>
          </cell>
          <cell r="AZ922">
            <v>0.86753059520937903</v>
          </cell>
          <cell r="BG922">
            <v>0.80312033976334096</v>
          </cell>
          <cell r="BJ922">
            <v>4.272435473088072E-3</v>
          </cell>
          <cell r="CF922">
            <v>0.50008760611437264</v>
          </cell>
          <cell r="CV922">
            <v>25.875</v>
          </cell>
          <cell r="DA922">
            <v>2.0866666666666664</v>
          </cell>
          <cell r="ER922">
            <v>535.69392592592601</v>
          </cell>
        </row>
        <row r="923">
          <cell r="A923">
            <v>543247</v>
          </cell>
          <cell r="C923" t="str">
            <v>Greene, Justin</v>
          </cell>
          <cell r="AF923">
            <v>0.19481792414423205</v>
          </cell>
          <cell r="AN923">
            <v>94.063075555555571</v>
          </cell>
          <cell r="AP923">
            <v>6.6307252526394578E-2</v>
          </cell>
          <cell r="AV923" t="str">
            <v>CF</v>
          </cell>
          <cell r="AW923">
            <v>-11.170233333333332</v>
          </cell>
          <cell r="AX923">
            <v>-17.67101666666667</v>
          </cell>
          <cell r="AY923">
            <v>-3.2521575031266021</v>
          </cell>
          <cell r="AZ923">
            <v>-3.2521575031266021</v>
          </cell>
          <cell r="BG923">
            <v>1.3336078295701776</v>
          </cell>
          <cell r="BJ923">
            <v>5.2125796447810256E-3</v>
          </cell>
          <cell r="CF923">
            <v>0</v>
          </cell>
          <cell r="CV923">
            <v>30.708333333333332</v>
          </cell>
          <cell r="DA923">
            <v>0</v>
          </cell>
          <cell r="ER923">
            <v>235.15768888888891</v>
          </cell>
        </row>
        <row r="924">
          <cell r="A924">
            <v>543255</v>
          </cell>
          <cell r="C924" t="str">
            <v>Grimes, Tyler</v>
          </cell>
          <cell r="AF924">
            <v>0.19234923653474992</v>
          </cell>
          <cell r="AN924">
            <v>125.28128000000002</v>
          </cell>
          <cell r="AP924">
            <v>0.11633093037455422</v>
          </cell>
          <cell r="AV924" t="str">
            <v>2B</v>
          </cell>
          <cell r="AW924">
            <v>-11.797708333333333</v>
          </cell>
          <cell r="AX924">
            <v>-1.9745429900620497</v>
          </cell>
          <cell r="AY924">
            <v>-6.8665519508537614</v>
          </cell>
          <cell r="AZ924">
            <v>-1.9745429900620497</v>
          </cell>
          <cell r="BG924">
            <v>1.1496238386894233</v>
          </cell>
          <cell r="BJ924">
            <v>7.5810930402982991E-3</v>
          </cell>
          <cell r="CF924">
            <v>0</v>
          </cell>
          <cell r="CV924">
            <v>25.958333333333332</v>
          </cell>
          <cell r="DA924">
            <v>0</v>
          </cell>
          <cell r="ER924">
            <v>313.20320000000004</v>
          </cell>
        </row>
        <row r="925">
          <cell r="A925">
            <v>543257</v>
          </cell>
          <cell r="C925" t="str">
            <v>Grossman, Robbie</v>
          </cell>
          <cell r="AF925">
            <v>0.26706145906409423</v>
          </cell>
          <cell r="AN925">
            <v>385.79029033938519</v>
          </cell>
          <cell r="AP925">
            <v>0.50642429804470246</v>
          </cell>
          <cell r="AV925" t="str">
            <v>LF</v>
          </cell>
          <cell r="AW925">
            <v>-11</v>
          </cell>
          <cell r="AX925">
            <v>-16</v>
          </cell>
          <cell r="AY925">
            <v>-11.428933970617969</v>
          </cell>
          <cell r="AZ925">
            <v>-11.428933970617969</v>
          </cell>
          <cell r="BG925">
            <v>0.74983536534926321</v>
          </cell>
          <cell r="BJ925">
            <v>-9.9528672471192303E-4</v>
          </cell>
          <cell r="CF925">
            <v>0.57302146565254342</v>
          </cell>
          <cell r="CV925">
            <v>26.791666666666668</v>
          </cell>
          <cell r="DA925">
            <v>1.7383333333333333</v>
          </cell>
          <cell r="ER925">
            <v>526.45481481481477</v>
          </cell>
        </row>
        <row r="926">
          <cell r="A926">
            <v>543275</v>
          </cell>
          <cell r="C926" t="str">
            <v>Hanson, Nate</v>
          </cell>
          <cell r="AF926">
            <v>0.21157048191651234</v>
          </cell>
          <cell r="AN926">
            <v>167.79083851851851</v>
          </cell>
          <cell r="AP926">
            <v>0.18897350982827921</v>
          </cell>
          <cell r="AV926" t="str">
            <v>3B</v>
          </cell>
          <cell r="AW926">
            <v>-11.051175647773562</v>
          </cell>
          <cell r="AX926">
            <v>-7.4312106822544903</v>
          </cell>
          <cell r="AY926">
            <v>-13.353794377551953</v>
          </cell>
          <cell r="AZ926">
            <v>-7.4312106822544903</v>
          </cell>
          <cell r="BG926">
            <v>1.3047351552440891</v>
          </cell>
          <cell r="BJ926">
            <v>-1.9234146233642897E-3</v>
          </cell>
          <cell r="CF926">
            <v>0</v>
          </cell>
          <cell r="CV926">
            <v>29.375</v>
          </cell>
          <cell r="DA926">
            <v>0</v>
          </cell>
          <cell r="ER926">
            <v>419.47709629629628</v>
          </cell>
        </row>
        <row r="927">
          <cell r="A927">
            <v>543276</v>
          </cell>
          <cell r="C927" t="str">
            <v>Hanzawa, Troy</v>
          </cell>
          <cell r="AF927">
            <v>0.19320644182686</v>
          </cell>
          <cell r="AN927">
            <v>79.077688888888886</v>
          </cell>
          <cell r="AP927">
            <v>4.5144076804219946E-2</v>
          </cell>
          <cell r="AV927" t="str">
            <v>SS</v>
          </cell>
          <cell r="AW927">
            <v>-11.185766666666666</v>
          </cell>
          <cell r="AX927">
            <v>-1.5530337181115805</v>
          </cell>
          <cell r="AY927">
            <v>-11.302874000319607</v>
          </cell>
          <cell r="AZ927">
            <v>-1.5530337181115805</v>
          </cell>
          <cell r="BG927">
            <v>0.98844066192349211</v>
          </cell>
          <cell r="BJ927">
            <v>-2.6493049899801998E-2</v>
          </cell>
          <cell r="CF927">
            <v>0</v>
          </cell>
          <cell r="CV927">
            <v>30.791666666666668</v>
          </cell>
          <cell r="DA927">
            <v>0</v>
          </cell>
          <cell r="ER927">
            <v>197.69422222222221</v>
          </cell>
        </row>
        <row r="928">
          <cell r="A928">
            <v>543281</v>
          </cell>
          <cell r="C928" t="str">
            <v>Harrison, Josh</v>
          </cell>
          <cell r="AF928">
            <v>0.25117936153942277</v>
          </cell>
          <cell r="AN928">
            <v>521.51318518518519</v>
          </cell>
          <cell r="AP928">
            <v>0.56115154509406417</v>
          </cell>
          <cell r="AV928" t="str">
            <v>2B</v>
          </cell>
          <cell r="AW928">
            <v>-11</v>
          </cell>
          <cell r="AX928">
            <v>8.7883469478034044</v>
          </cell>
          <cell r="AY928">
            <v>-7.0005426942277929</v>
          </cell>
          <cell r="AZ928">
            <v>8.7883469478034044</v>
          </cell>
          <cell r="BG928">
            <v>1.3717438428557678</v>
          </cell>
          <cell r="BJ928">
            <v>1.7640854158008101E-2</v>
          </cell>
          <cell r="CF928">
            <v>0.96062133018403828</v>
          </cell>
          <cell r="CV928">
            <v>28.958333333333332</v>
          </cell>
          <cell r="DA928">
            <v>3.3133333333333335</v>
          </cell>
          <cell r="ER928">
            <v>521.51318518518519</v>
          </cell>
        </row>
        <row r="929">
          <cell r="A929">
            <v>543302</v>
          </cell>
          <cell r="C929" t="str">
            <v>Herrmann, Chris</v>
          </cell>
          <cell r="AF929">
            <v>0.2366987631331634</v>
          </cell>
          <cell r="AN929">
            <v>200.41479114063532</v>
          </cell>
          <cell r="AP929">
            <v>0.30059715828369221</v>
          </cell>
          <cell r="AV929" t="str">
            <v>C</v>
          </cell>
          <cell r="AW929">
            <v>-10.969734872341579</v>
          </cell>
          <cell r="AX929">
            <v>-10.961467586067846</v>
          </cell>
          <cell r="AY929">
            <v>-9.5701382916767059</v>
          </cell>
          <cell r="AZ929">
            <v>4.2502288240320567</v>
          </cell>
          <cell r="BG929">
            <v>1.3621216401082989</v>
          </cell>
          <cell r="BJ929">
            <v>1.7919628128596328E-2</v>
          </cell>
          <cell r="CF929">
            <v>0.63542026109970284</v>
          </cell>
          <cell r="CV929">
            <v>28.625</v>
          </cell>
          <cell r="DA929">
            <v>0.91666666666666663</v>
          </cell>
          <cell r="ER929">
            <v>308.10453333333334</v>
          </cell>
        </row>
        <row r="930">
          <cell r="A930">
            <v>543304</v>
          </cell>
          <cell r="C930" t="str">
            <v>Hewitt, Anthony</v>
          </cell>
          <cell r="AF930">
            <v>0.1824286252974272</v>
          </cell>
          <cell r="AN930">
            <v>101.58715259259259</v>
          </cell>
          <cell r="AP930">
            <v>9.1526088343009571E-2</v>
          </cell>
          <cell r="AV930" t="str">
            <v>RF</v>
          </cell>
          <cell r="AW930">
            <v>-11.314408333333333</v>
          </cell>
          <cell r="AX930">
            <v>-16.082016666666668</v>
          </cell>
          <cell r="AY930">
            <v>-5.2273497611552786</v>
          </cell>
          <cell r="AZ930">
            <v>-5.2273497611552786</v>
          </cell>
          <cell r="BG930">
            <v>0.64939810713663837</v>
          </cell>
          <cell r="BJ930">
            <v>-2.2340722323988239E-2</v>
          </cell>
          <cell r="CF930">
            <v>0</v>
          </cell>
          <cell r="CV930">
            <v>27.208333333333332</v>
          </cell>
          <cell r="DA930">
            <v>0</v>
          </cell>
          <cell r="ER930">
            <v>253.96788148148147</v>
          </cell>
        </row>
        <row r="931">
          <cell r="A931">
            <v>543305</v>
          </cell>
          <cell r="C931" t="str">
            <v>Hicks, Aaron</v>
          </cell>
          <cell r="AF931">
            <v>0.24799062345318712</v>
          </cell>
          <cell r="AN931">
            <v>378.38434379995022</v>
          </cell>
          <cell r="AP931">
            <v>0.49808157187402813</v>
          </cell>
          <cell r="AV931" t="str">
            <v>RF</v>
          </cell>
          <cell r="AW931">
            <v>-11</v>
          </cell>
          <cell r="AX931">
            <v>-16</v>
          </cell>
          <cell r="AY931">
            <v>2.0238348016747465</v>
          </cell>
          <cell r="AZ931">
            <v>2.0238348016747465</v>
          </cell>
          <cell r="BG931">
            <v>0.93125953516947246</v>
          </cell>
          <cell r="BJ931">
            <v>-3.7609279359358712E-3</v>
          </cell>
          <cell r="CF931">
            <v>0.76989088219037016</v>
          </cell>
          <cell r="CV931">
            <v>26.708333333333332</v>
          </cell>
          <cell r="DA931">
            <v>2.0116666666666667</v>
          </cell>
          <cell r="ER931">
            <v>479.28906666666671</v>
          </cell>
        </row>
        <row r="932">
          <cell r="A932">
            <v>543306</v>
          </cell>
          <cell r="C932" t="str">
            <v>Hicks, D.J.</v>
          </cell>
          <cell r="AF932">
            <v>0.2152262149738132</v>
          </cell>
          <cell r="AN932">
            <v>195.08728888888891</v>
          </cell>
          <cell r="AP932">
            <v>0.35857965608028952</v>
          </cell>
          <cell r="AV932" t="str">
            <v>1B</v>
          </cell>
          <cell r="AW932">
            <v>-10.884023499968395</v>
          </cell>
          <cell r="AX932">
            <v>-16.487083333333334</v>
          </cell>
          <cell r="AY932">
            <v>-10.909809242439584</v>
          </cell>
          <cell r="AZ932">
            <v>-10.884023499968395</v>
          </cell>
          <cell r="BG932">
            <v>1.4900353645972464</v>
          </cell>
          <cell r="BJ932">
            <v>-5.8072353502986928E-3</v>
          </cell>
          <cell r="CF932">
            <v>0</v>
          </cell>
          <cell r="CV932">
            <v>26.208333333333332</v>
          </cell>
          <cell r="DA932">
            <v>0</v>
          </cell>
          <cell r="ER932">
            <v>487.71822222222227</v>
          </cell>
        </row>
        <row r="933">
          <cell r="A933">
            <v>543308</v>
          </cell>
          <cell r="C933" t="str">
            <v>Hicks, John</v>
          </cell>
          <cell r="AF933">
            <v>0.22529575046681563</v>
          </cell>
          <cell r="AN933">
            <v>285.50510319265959</v>
          </cell>
          <cell r="AP933">
            <v>0.31250595979923212</v>
          </cell>
          <cell r="AV933" t="str">
            <v>C</v>
          </cell>
          <cell r="AW933">
            <v>-11</v>
          </cell>
          <cell r="AX933">
            <v>1.4991576369198947</v>
          </cell>
          <cell r="AY933">
            <v>-7</v>
          </cell>
          <cell r="AZ933">
            <v>12.980463174531721</v>
          </cell>
          <cell r="BG933">
            <v>1.6019605439608062</v>
          </cell>
          <cell r="BJ933">
            <v>1.8437041327749822E-2</v>
          </cell>
          <cell r="CF933">
            <v>0</v>
          </cell>
          <cell r="CV933">
            <v>26.875</v>
          </cell>
          <cell r="DA933">
            <v>5.6666666666666664E-2</v>
          </cell>
          <cell r="ER933">
            <v>404.99911111111112</v>
          </cell>
        </row>
        <row r="934">
          <cell r="A934">
            <v>543309</v>
          </cell>
          <cell r="C934" t="str">
            <v>Higashioka, Kyle</v>
          </cell>
          <cell r="AF934">
            <v>0.24561071159738909</v>
          </cell>
          <cell r="AN934">
            <v>271.62308447160206</v>
          </cell>
          <cell r="AP934">
            <v>0.25983375996934832</v>
          </cell>
          <cell r="AV934" t="str">
            <v>C</v>
          </cell>
          <cell r="AW934">
            <v>-13.581203016332173</v>
          </cell>
          <cell r="AX934">
            <v>-16.487083333333334</v>
          </cell>
          <cell r="AY934">
            <v>-13.202984577331776</v>
          </cell>
          <cell r="AZ934">
            <v>-1.4037097416714848</v>
          </cell>
          <cell r="BG934">
            <v>1.0802140404590954</v>
          </cell>
          <cell r="BJ934">
            <v>-2.578079400441385E-3</v>
          </cell>
          <cell r="CF934">
            <v>0</v>
          </cell>
          <cell r="CV934">
            <v>26.208333333333332</v>
          </cell>
          <cell r="DA934">
            <v>0</v>
          </cell>
          <cell r="ER934">
            <v>422.08681481481477</v>
          </cell>
        </row>
        <row r="935">
          <cell r="A935">
            <v>543318</v>
          </cell>
          <cell r="C935" t="str">
            <v>Hissey, Peter</v>
          </cell>
          <cell r="AF935">
            <v>0.20236912019649719</v>
          </cell>
          <cell r="AN935">
            <v>104.7327288888889</v>
          </cell>
          <cell r="AP935">
            <v>8.4624839143152442E-2</v>
          </cell>
          <cell r="AV935" t="str">
            <v>LF</v>
          </cell>
          <cell r="AW935">
            <v>-11.588333333333333</v>
          </cell>
          <cell r="AX935">
            <v>-16.365983333333336</v>
          </cell>
          <cell r="AY935">
            <v>-2.9252438982332305</v>
          </cell>
          <cell r="AZ935">
            <v>-2.9252438982332305</v>
          </cell>
          <cell r="BG935">
            <v>1.0575673276344457</v>
          </cell>
          <cell r="BJ935">
            <v>1.3513430468389664E-2</v>
          </cell>
          <cell r="CF935">
            <v>0</v>
          </cell>
          <cell r="CV935">
            <v>26.458333333333332</v>
          </cell>
          <cell r="DA935">
            <v>0</v>
          </cell>
          <cell r="ER935">
            <v>261.83182222222223</v>
          </cell>
        </row>
        <row r="936">
          <cell r="A936">
            <v>543320</v>
          </cell>
          <cell r="C936" t="str">
            <v>Hoenecke, Paul</v>
          </cell>
          <cell r="AF936">
            <v>0.21188991011370037</v>
          </cell>
          <cell r="AN936">
            <v>173.91765333333333</v>
          </cell>
          <cell r="AP936">
            <v>0.33073975140715517</v>
          </cell>
          <cell r="AV936" t="str">
            <v>3B</v>
          </cell>
          <cell r="AW936">
            <v>-10.174561691578504</v>
          </cell>
          <cell r="AX936">
            <v>-4.7415519129987524</v>
          </cell>
          <cell r="AY936">
            <v>-9.7986079769751164</v>
          </cell>
          <cell r="AZ936">
            <v>-4.7415519129987524</v>
          </cell>
          <cell r="BG936">
            <v>1.6051087352508477</v>
          </cell>
          <cell r="BJ936">
            <v>3.576029163571763E-3</v>
          </cell>
          <cell r="CF936">
            <v>0</v>
          </cell>
          <cell r="CV936">
            <v>25.958333333333332</v>
          </cell>
          <cell r="DA936">
            <v>0</v>
          </cell>
          <cell r="ER936">
            <v>434.79413333333332</v>
          </cell>
        </row>
        <row r="937">
          <cell r="A937">
            <v>543321</v>
          </cell>
          <cell r="C937" t="str">
            <v>Hoes, L.J.</v>
          </cell>
          <cell r="AF937">
            <v>0.23367449445150354</v>
          </cell>
          <cell r="AN937">
            <v>192.72414814814817</v>
          </cell>
          <cell r="AP937">
            <v>0.374709069646667</v>
          </cell>
          <cell r="AV937" t="str">
            <v>CF</v>
          </cell>
          <cell r="AW937">
            <v>-11</v>
          </cell>
          <cell r="AX937">
            <v>-16</v>
          </cell>
          <cell r="AY937">
            <v>-5.9932529783720705</v>
          </cell>
          <cell r="AZ937">
            <v>-5.9932529783720705</v>
          </cell>
          <cell r="BG937">
            <v>0.83846082627335183</v>
          </cell>
          <cell r="BJ937">
            <v>-1.4109787042968698E-2</v>
          </cell>
          <cell r="CF937">
            <v>8.3237996166002359E-2</v>
          </cell>
          <cell r="CV937">
            <v>26.291666666666668</v>
          </cell>
          <cell r="DA937">
            <v>0.56166666666666665</v>
          </cell>
          <cell r="ER937">
            <v>481.81037037037038</v>
          </cell>
        </row>
        <row r="938">
          <cell r="A938">
            <v>543329</v>
          </cell>
          <cell r="C938" t="str">
            <v>Hood, Destin</v>
          </cell>
          <cell r="AF938">
            <v>0.23315199664820113</v>
          </cell>
          <cell r="AN938">
            <v>215.58530370370374</v>
          </cell>
          <cell r="AP938">
            <v>0.37174845652411637</v>
          </cell>
          <cell r="AV938" t="str">
            <v>LF</v>
          </cell>
          <cell r="AW938">
            <v>-11.689933333333334</v>
          </cell>
          <cell r="AX938">
            <v>-16.487083333333334</v>
          </cell>
          <cell r="AY938">
            <v>-9.0886570983582935</v>
          </cell>
          <cell r="AZ938">
            <v>-9.0886570983582935</v>
          </cell>
          <cell r="BG938">
            <v>1.1805250363034077</v>
          </cell>
          <cell r="BJ938">
            <v>1.3802152675292764E-2</v>
          </cell>
          <cell r="CF938">
            <v>0</v>
          </cell>
          <cell r="CV938">
            <v>26.208333333333332</v>
          </cell>
          <cell r="DA938">
            <v>0</v>
          </cell>
          <cell r="ER938">
            <v>538.9632592592593</v>
          </cell>
        </row>
        <row r="939">
          <cell r="A939">
            <v>543333</v>
          </cell>
          <cell r="C939" t="str">
            <v>Hosmer, Eric</v>
          </cell>
          <cell r="AF939">
            <v>0.27395468631370729</v>
          </cell>
          <cell r="AN939">
            <v>514.79654046514065</v>
          </cell>
          <cell r="AP939">
            <v>0.66143255165670456</v>
          </cell>
          <cell r="AV939" t="str">
            <v>1B</v>
          </cell>
          <cell r="AW939">
            <v>-12.070342243072817</v>
          </cell>
          <cell r="AX939">
            <v>-12.070714522575456</v>
          </cell>
          <cell r="AY939">
            <v>-12.069741137442886</v>
          </cell>
          <cell r="AZ939">
            <v>-12.069741137442886</v>
          </cell>
          <cell r="BG939">
            <v>1.3383547780511817</v>
          </cell>
          <cell r="BJ939">
            <v>1.1570032145017381E-2</v>
          </cell>
          <cell r="CF939">
            <v>0.9965826822003292</v>
          </cell>
          <cell r="CV939">
            <v>26.708333333333332</v>
          </cell>
          <cell r="DA939">
            <v>5.9116666666666671</v>
          </cell>
          <cell r="ER939">
            <v>614.97866666666664</v>
          </cell>
        </row>
        <row r="940">
          <cell r="A940">
            <v>543340</v>
          </cell>
          <cell r="C940" t="str">
            <v>Hudson, Kyle</v>
          </cell>
          <cell r="AF940">
            <v>0.2170080851345757</v>
          </cell>
          <cell r="AN940">
            <v>116.98394074074075</v>
          </cell>
          <cell r="AP940">
            <v>0.10111064996137975</v>
          </cell>
          <cell r="AV940" t="str">
            <v>CF</v>
          </cell>
          <cell r="AW940">
            <v>-11.017508333333334</v>
          </cell>
          <cell r="AX940">
            <v>-16.578783333333334</v>
          </cell>
          <cell r="AY940">
            <v>-0.70154581134176208</v>
          </cell>
          <cell r="AZ940">
            <v>-0.70154581134176208</v>
          </cell>
          <cell r="BG940">
            <v>1.2148880501543955</v>
          </cell>
          <cell r="BJ940">
            <v>-6.3681093699904465E-3</v>
          </cell>
          <cell r="CF940">
            <v>0</v>
          </cell>
          <cell r="CV940">
            <v>29.458333333333332</v>
          </cell>
          <cell r="DA940">
            <v>0</v>
          </cell>
          <cell r="ER940">
            <v>292.45985185185185</v>
          </cell>
        </row>
        <row r="941">
          <cell r="A941">
            <v>543344</v>
          </cell>
          <cell r="C941" t="str">
            <v>Humphries, Brian</v>
          </cell>
          <cell r="AF941">
            <v>0.20504162551569366</v>
          </cell>
          <cell r="AN941">
            <v>152.80621037037039</v>
          </cell>
          <cell r="AP941">
            <v>0.15465891701609324</v>
          </cell>
          <cell r="AV941" t="str">
            <v>LF</v>
          </cell>
          <cell r="AW941">
            <v>-11.656066666666666</v>
          </cell>
          <cell r="AX941">
            <v>-16.446716666666667</v>
          </cell>
          <cell r="AY941">
            <v>-8.0968420531724465</v>
          </cell>
          <cell r="AZ941">
            <v>-8.0968420531724465</v>
          </cell>
          <cell r="BG941">
            <v>1.7162501420049545</v>
          </cell>
          <cell r="BJ941">
            <v>8.6786695838557051E-3</v>
          </cell>
          <cell r="CF941">
            <v>0</v>
          </cell>
          <cell r="CV941">
            <v>26.291666666666668</v>
          </cell>
          <cell r="DA941">
            <v>0</v>
          </cell>
          <cell r="ER941">
            <v>382.01552592592594</v>
          </cell>
        </row>
        <row r="942">
          <cell r="A942">
            <v>543353</v>
          </cell>
          <cell r="C942" t="str">
            <v>Jacobo, Gabe</v>
          </cell>
          <cell r="AF942">
            <v>0.20498063797152791</v>
          </cell>
          <cell r="AN942">
            <v>97.829262222222226</v>
          </cell>
          <cell r="AP942">
            <v>7.1532749995883327E-2</v>
          </cell>
          <cell r="AV942" t="str">
            <v>1B</v>
          </cell>
          <cell r="AW942">
            <v>-10.686140837147214</v>
          </cell>
          <cell r="AX942">
            <v>-16.414283333333334</v>
          </cell>
          <cell r="AY942">
            <v>-11.602086042673347</v>
          </cell>
          <cell r="AZ942">
            <v>-10.686140837147214</v>
          </cell>
          <cell r="BG942">
            <v>1.2627217942179065</v>
          </cell>
          <cell r="BJ942">
            <v>-3.5687135662203974E-2</v>
          </cell>
          <cell r="CF942">
            <v>0</v>
          </cell>
          <cell r="CV942">
            <v>29.208333333333332</v>
          </cell>
          <cell r="DA942">
            <v>0</v>
          </cell>
          <cell r="ER942">
            <v>244.57315555555556</v>
          </cell>
        </row>
        <row r="943">
          <cell r="A943">
            <v>543362</v>
          </cell>
          <cell r="C943" t="str">
            <v>Jimenez, A.J.</v>
          </cell>
          <cell r="AF943">
            <v>0.21499999903493278</v>
          </cell>
          <cell r="AN943">
            <v>118.26185481481482</v>
          </cell>
          <cell r="AP943">
            <v>0.22996357414307889</v>
          </cell>
          <cell r="AV943" t="str">
            <v>C</v>
          </cell>
          <cell r="AW943">
            <v>-11.723799999999999</v>
          </cell>
          <cell r="AX943">
            <v>-16.527450000000002</v>
          </cell>
          <cell r="AY943">
            <v>-9.242915507612901</v>
          </cell>
          <cell r="AZ943">
            <v>9.1749962142099211</v>
          </cell>
          <cell r="BG943">
            <v>1.0601940413487523</v>
          </cell>
          <cell r="BJ943">
            <v>7.4580413691398787E-3</v>
          </cell>
          <cell r="CF943">
            <v>0</v>
          </cell>
          <cell r="CV943">
            <v>26.125</v>
          </cell>
          <cell r="DA943">
            <v>0</v>
          </cell>
          <cell r="ER943">
            <v>295.65463703703705</v>
          </cell>
        </row>
        <row r="944">
          <cell r="A944">
            <v>543376</v>
          </cell>
          <cell r="C944" t="str">
            <v>Joseph, Caleb</v>
          </cell>
          <cell r="AF944">
            <v>0.24043246791097966</v>
          </cell>
          <cell r="AN944">
            <v>349.84189629629628</v>
          </cell>
          <cell r="AP944">
            <v>0.36538909659695673</v>
          </cell>
          <cell r="AV944" t="str">
            <v>C</v>
          </cell>
          <cell r="AW944">
            <v>-10.979803702164832</v>
          </cell>
          <cell r="AX944">
            <v>-10.962182031453427</v>
          </cell>
          <cell r="AY944">
            <v>-10.956308141216292</v>
          </cell>
          <cell r="AZ944">
            <v>26.822430579902608</v>
          </cell>
          <cell r="BG944">
            <v>1.2533751407295051</v>
          </cell>
          <cell r="BJ944">
            <v>-2.5888902494760748E-2</v>
          </cell>
          <cell r="CF944">
            <v>0.75367092289059401</v>
          </cell>
          <cell r="CV944">
            <v>30.041666666666668</v>
          </cell>
          <cell r="DA944">
            <v>1.2433333333333334</v>
          </cell>
          <cell r="ER944">
            <v>349.84189629629628</v>
          </cell>
        </row>
        <row r="945">
          <cell r="A945">
            <v>543377</v>
          </cell>
          <cell r="C945" t="str">
            <v>Joseph, Corban</v>
          </cell>
          <cell r="AF945">
            <v>0.22943428334664778</v>
          </cell>
          <cell r="AN945">
            <v>179.68189629629629</v>
          </cell>
          <cell r="AP945">
            <v>0.31140323403014802</v>
          </cell>
          <cell r="AV945" t="str">
            <v>2B</v>
          </cell>
          <cell r="AW945">
            <v>-10.772346014334294</v>
          </cell>
          <cell r="AX945">
            <v>-0.90946482397238626</v>
          </cell>
          <cell r="AY945">
            <v>-10.991996857129479</v>
          </cell>
          <cell r="AZ945">
            <v>-0.90946482397238626</v>
          </cell>
          <cell r="BG945">
            <v>1.057379164107926</v>
          </cell>
          <cell r="BJ945">
            <v>-5.8768820360825067E-3</v>
          </cell>
          <cell r="CF945">
            <v>0</v>
          </cell>
          <cell r="CV945">
            <v>27.708333333333332</v>
          </cell>
          <cell r="DA945">
            <v>1.1666666666666667E-2</v>
          </cell>
          <cell r="ER945">
            <v>449.2047407407407</v>
          </cell>
        </row>
        <row r="946">
          <cell r="A946">
            <v>543401</v>
          </cell>
          <cell r="C946" t="str">
            <v>Kipnis, Jason</v>
          </cell>
          <cell r="AF946">
            <v>0.28434326494452611</v>
          </cell>
          <cell r="AN946">
            <v>609.54518518518523</v>
          </cell>
          <cell r="AP946">
            <v>0.65590095450988861</v>
          </cell>
          <cell r="AV946" t="str">
            <v>2B</v>
          </cell>
          <cell r="AW946">
            <v>-11</v>
          </cell>
          <cell r="AX946">
            <v>5.4541300212539703</v>
          </cell>
          <cell r="AY946">
            <v>-7</v>
          </cell>
          <cell r="AZ946">
            <v>5.4541300212539703</v>
          </cell>
          <cell r="BG946">
            <v>1.3294285044015051</v>
          </cell>
          <cell r="BJ946">
            <v>6.5591037749633402E-3</v>
          </cell>
          <cell r="CF946">
            <v>0.99710420252849263</v>
          </cell>
          <cell r="CV946">
            <v>29.208333333333332</v>
          </cell>
          <cell r="DA946">
            <v>5.29</v>
          </cell>
          <cell r="ER946">
            <v>609.54518518518523</v>
          </cell>
        </row>
        <row r="947">
          <cell r="A947">
            <v>543406</v>
          </cell>
          <cell r="C947" t="str">
            <v>Knecht, Marcus</v>
          </cell>
          <cell r="AF947">
            <v>0.20539739207945359</v>
          </cell>
          <cell r="AN947">
            <v>172.7312</v>
          </cell>
          <cell r="AP947">
            <v>0.28118408591007515</v>
          </cell>
          <cell r="AV947" t="str">
            <v>LF</v>
          </cell>
          <cell r="AW947">
            <v>-11.757666666666665</v>
          </cell>
          <cell r="AX947">
            <v>-16.567816666666666</v>
          </cell>
          <cell r="AY947">
            <v>-9.4732429936676823</v>
          </cell>
          <cell r="AZ947">
            <v>-9.4732429936676823</v>
          </cell>
          <cell r="BG947">
            <v>0.93608089912579673</v>
          </cell>
          <cell r="BJ947">
            <v>5.2669685693685084E-3</v>
          </cell>
          <cell r="CF947">
            <v>0</v>
          </cell>
          <cell r="CV947">
            <v>26.041666666666668</v>
          </cell>
          <cell r="DA947">
            <v>0</v>
          </cell>
          <cell r="ER947">
            <v>431.82799999999997</v>
          </cell>
        </row>
        <row r="948">
          <cell r="A948">
            <v>543432</v>
          </cell>
          <cell r="C948" t="str">
            <v>Lavarnway, Ryan</v>
          </cell>
          <cell r="AF948">
            <v>0.23179871724615583</v>
          </cell>
          <cell r="AN948">
            <v>220.06534964165576</v>
          </cell>
          <cell r="AP948">
            <v>0.28115879738193944</v>
          </cell>
          <cell r="AV948" t="str">
            <v>C</v>
          </cell>
          <cell r="AW948">
            <v>-12.98050492433719</v>
          </cell>
          <cell r="AX948">
            <v>-15.947173495684011</v>
          </cell>
          <cell r="AY948">
            <v>-14.613784424890094</v>
          </cell>
          <cell r="AZ948">
            <v>5.0896311175399402</v>
          </cell>
          <cell r="BG948">
            <v>1.5104046178722013</v>
          </cell>
          <cell r="BJ948">
            <v>-9.8716408886134321E-4</v>
          </cell>
          <cell r="CF948">
            <v>6.9696337143448917E-2</v>
          </cell>
          <cell r="CV948">
            <v>28.875</v>
          </cell>
          <cell r="DA948">
            <v>0.67833333333333334</v>
          </cell>
          <cell r="ER948">
            <v>375.61362962962966</v>
          </cell>
        </row>
        <row r="949">
          <cell r="A949">
            <v>543434</v>
          </cell>
          <cell r="C949" t="str">
            <v>Lawrie, Brett</v>
          </cell>
          <cell r="AF949">
            <v>0.25394215565093703</v>
          </cell>
          <cell r="AN949">
            <v>433.64352033451598</v>
          </cell>
          <cell r="AP949">
            <v>0.55883526254432292</v>
          </cell>
          <cell r="AV949" t="str">
            <v>2B</v>
          </cell>
          <cell r="AW949">
            <v>-11</v>
          </cell>
          <cell r="AX949">
            <v>-0.73482743709458398</v>
          </cell>
          <cell r="AY949">
            <v>-7</v>
          </cell>
          <cell r="AZ949">
            <v>-0.73482743709458398</v>
          </cell>
          <cell r="BG949">
            <v>0.94712970807630303</v>
          </cell>
          <cell r="BJ949">
            <v>1.0447620109013881E-2</v>
          </cell>
          <cell r="CF949">
            <v>0.97410102153892164</v>
          </cell>
          <cell r="CV949">
            <v>26.458333333333332</v>
          </cell>
          <cell r="DA949">
            <v>4.0283333333333333</v>
          </cell>
          <cell r="ER949">
            <v>532.30400000000009</v>
          </cell>
        </row>
        <row r="950">
          <cell r="A950">
            <v>543451</v>
          </cell>
          <cell r="C950" t="str">
            <v>Linton, Ollie</v>
          </cell>
          <cell r="AF950">
            <v>0.20596632988870148</v>
          </cell>
          <cell r="AN950">
            <v>96.696082962962976</v>
          </cell>
          <cell r="AP950">
            <v>0.10444475018837851</v>
          </cell>
          <cell r="AV950" t="str">
            <v>CF</v>
          </cell>
          <cell r="AW950">
            <v>-11.077033333333333</v>
          </cell>
          <cell r="AX950">
            <v>-17.151616666666669</v>
          </cell>
          <cell r="AY950">
            <v>-3.6105717596364872</v>
          </cell>
          <cell r="AZ950">
            <v>-3.6105717596364872</v>
          </cell>
          <cell r="BG950">
            <v>1.0935164418109387</v>
          </cell>
          <cell r="BJ950">
            <v>2.3085848234750187E-2</v>
          </cell>
          <cell r="CF950">
            <v>0</v>
          </cell>
          <cell r="CV950">
            <v>30.208333333333332</v>
          </cell>
          <cell r="DA950">
            <v>0</v>
          </cell>
          <cell r="ER950">
            <v>241.74020740740741</v>
          </cell>
        </row>
        <row r="951">
          <cell r="A951">
            <v>543459</v>
          </cell>
          <cell r="C951" t="str">
            <v>Lombardozzi, Steve</v>
          </cell>
          <cell r="AF951">
            <v>0.21587996704490317</v>
          </cell>
          <cell r="AN951">
            <v>154.6017066666667</v>
          </cell>
          <cell r="AP951">
            <v>0.33524895760523649</v>
          </cell>
          <cell r="AV951" t="str">
            <v>2B</v>
          </cell>
          <cell r="AW951">
            <v>-11</v>
          </cell>
          <cell r="AX951">
            <v>-10.172631812229284</v>
          </cell>
          <cell r="AY951">
            <v>-8.6131271395865667</v>
          </cell>
          <cell r="AZ951">
            <v>-8.6131271395865667</v>
          </cell>
          <cell r="BG951">
            <v>1.0681476258810541</v>
          </cell>
          <cell r="BJ951">
            <v>6.5702339942560074E-4</v>
          </cell>
          <cell r="CF951">
            <v>0.11699265018579949</v>
          </cell>
          <cell r="CV951">
            <v>27.791666666666668</v>
          </cell>
          <cell r="DA951">
            <v>1.4</v>
          </cell>
          <cell r="ER951">
            <v>386.50426666666669</v>
          </cell>
        </row>
        <row r="952">
          <cell r="A952">
            <v>543461</v>
          </cell>
          <cell r="C952" t="str">
            <v>Long, Matt</v>
          </cell>
          <cell r="AF952">
            <v>0.21869449428472945</v>
          </cell>
          <cell r="AN952">
            <v>179.93728000000002</v>
          </cell>
          <cell r="AP952">
            <v>0.29633727314301328</v>
          </cell>
          <cell r="AV952" t="str">
            <v>LF</v>
          </cell>
          <cell r="AW952">
            <v>-11.007958333333333</v>
          </cell>
          <cell r="AX952">
            <v>-16.414283333333334</v>
          </cell>
          <cell r="AY952">
            <v>-6.3691954287798875</v>
          </cell>
          <cell r="AZ952">
            <v>-6.3691954287798875</v>
          </cell>
          <cell r="BG952">
            <v>1.1606693667641723</v>
          </cell>
          <cell r="BJ952">
            <v>-3.2621365613977162E-3</v>
          </cell>
          <cell r="CF952">
            <v>0</v>
          </cell>
          <cell r="CV952">
            <v>29.208333333333332</v>
          </cell>
          <cell r="DA952">
            <v>0</v>
          </cell>
          <cell r="ER952">
            <v>449.84320000000002</v>
          </cell>
        </row>
        <row r="953">
          <cell r="A953">
            <v>543464</v>
          </cell>
          <cell r="C953" t="str">
            <v>Lopez, Roberto</v>
          </cell>
          <cell r="AF953">
            <v>0.23362228499198179</v>
          </cell>
          <cell r="AN953">
            <v>152.91112296296299</v>
          </cell>
          <cell r="AP953">
            <v>0.15868198898771435</v>
          </cell>
          <cell r="AV953" t="str">
            <v>LF</v>
          </cell>
          <cell r="AW953">
            <v>-11.288652913875435</v>
          </cell>
          <cell r="AX953">
            <v>-17.67101666666667</v>
          </cell>
          <cell r="AY953">
            <v>-13.123307026089684</v>
          </cell>
          <cell r="AZ953">
            <v>-11.288652913875435</v>
          </cell>
          <cell r="BG953">
            <v>1.244401711894167</v>
          </cell>
          <cell r="BJ953">
            <v>-1.9670663452437408E-2</v>
          </cell>
          <cell r="CF953">
            <v>0</v>
          </cell>
          <cell r="CV953">
            <v>30.708333333333332</v>
          </cell>
          <cell r="DA953">
            <v>0</v>
          </cell>
          <cell r="ER953">
            <v>382.27780740740747</v>
          </cell>
        </row>
        <row r="954">
          <cell r="A954">
            <v>543470</v>
          </cell>
          <cell r="C954" t="str">
            <v>Loy, Brandon</v>
          </cell>
          <cell r="AF954">
            <v>0.20649419678023412</v>
          </cell>
          <cell r="AN954">
            <v>82.056154074074087</v>
          </cell>
          <cell r="AP954">
            <v>4.5065433196064042E-2</v>
          </cell>
          <cell r="AV954" t="str">
            <v>2B</v>
          </cell>
          <cell r="AW954">
            <v>-11.723799999999999</v>
          </cell>
          <cell r="AX954">
            <v>2.0621323980750708</v>
          </cell>
          <cell r="AY954">
            <v>-6.3290782998944364</v>
          </cell>
          <cell r="AZ954">
            <v>2.0621323980750708</v>
          </cell>
          <cell r="BG954">
            <v>1.059636489820361</v>
          </cell>
          <cell r="BJ954">
            <v>-3.6380330229830941E-2</v>
          </cell>
          <cell r="CF954">
            <v>0</v>
          </cell>
          <cell r="CV954">
            <v>26.125</v>
          </cell>
          <cell r="DA954">
            <v>0</v>
          </cell>
          <cell r="ER954">
            <v>205.14038518518521</v>
          </cell>
        </row>
        <row r="955">
          <cell r="A955">
            <v>543471</v>
          </cell>
          <cell r="C955" t="str">
            <v>Lozada, Jose</v>
          </cell>
          <cell r="AF955">
            <v>0.189611297262921</v>
          </cell>
          <cell r="AN955">
            <v>95.607146666666665</v>
          </cell>
          <cell r="AP955">
            <v>0.17282342389493743</v>
          </cell>
          <cell r="AV955" t="str">
            <v>3B</v>
          </cell>
          <cell r="AW955">
            <v>-11.560592885523434</v>
          </cell>
          <cell r="AX955">
            <v>-7.8431759645756269</v>
          </cell>
          <cell r="AY955">
            <v>-13.916253237778143</v>
          </cell>
          <cell r="AZ955">
            <v>-7.8431759645756269</v>
          </cell>
          <cell r="BG955">
            <v>1.2875704578950367</v>
          </cell>
          <cell r="BJ955">
            <v>4.3510108606886703E-3</v>
          </cell>
          <cell r="CF955">
            <v>0</v>
          </cell>
          <cell r="CV955">
            <v>30.541666666666668</v>
          </cell>
          <cell r="DA955">
            <v>0</v>
          </cell>
          <cell r="ER955">
            <v>239.01786666666666</v>
          </cell>
        </row>
        <row r="956">
          <cell r="A956">
            <v>543481</v>
          </cell>
          <cell r="C956" t="str">
            <v>Magee, Brandon</v>
          </cell>
          <cell r="AF956">
            <v>0.18022712894579404</v>
          </cell>
          <cell r="AN956">
            <v>67.399703703703707</v>
          </cell>
          <cell r="AP956">
            <v>4.2069186979385442E-2</v>
          </cell>
          <cell r="AV956" t="str">
            <v>LF</v>
          </cell>
          <cell r="AW956">
            <v>-11.936358333333335</v>
          </cell>
          <cell r="AX956">
            <v>-16.840350000000001</v>
          </cell>
          <cell r="AY956">
            <v>-6.0160035346865994</v>
          </cell>
          <cell r="AZ956">
            <v>-6.0160035346865994</v>
          </cell>
          <cell r="BG956">
            <v>1.1678453301073612</v>
          </cell>
          <cell r="BJ956">
            <v>-3.8713470052115524E-3</v>
          </cell>
          <cell r="CF956">
            <v>0</v>
          </cell>
          <cell r="CV956">
            <v>25.708333333333332</v>
          </cell>
          <cell r="DA956">
            <v>0</v>
          </cell>
          <cell r="ER956">
            <v>168.49925925925928</v>
          </cell>
        </row>
        <row r="957">
          <cell r="A957">
            <v>543482</v>
          </cell>
          <cell r="C957" t="str">
            <v>Maggi, Drew</v>
          </cell>
          <cell r="AF957">
            <v>0.22216158472581257</v>
          </cell>
          <cell r="AN957">
            <v>183.01262222222223</v>
          </cell>
          <cell r="AP957">
            <v>0.35054079017456596</v>
          </cell>
          <cell r="AV957" t="str">
            <v>SS</v>
          </cell>
          <cell r="AW957">
            <v>-11.058915920227491</v>
          </cell>
          <cell r="AX957">
            <v>3.8912925882188341</v>
          </cell>
          <cell r="AY957">
            <v>-0.6373319444685499</v>
          </cell>
          <cell r="AZ957">
            <v>3.8912925882188341</v>
          </cell>
          <cell r="BG957">
            <v>1.4498668286850465</v>
          </cell>
          <cell r="BJ957">
            <v>1.0735349606042485E-2</v>
          </cell>
          <cell r="CF957">
            <v>0</v>
          </cell>
          <cell r="CV957">
            <v>27.125</v>
          </cell>
          <cell r="DA957">
            <v>0</v>
          </cell>
          <cell r="ER957">
            <v>457.53155555555554</v>
          </cell>
        </row>
        <row r="958">
          <cell r="A958">
            <v>543484</v>
          </cell>
          <cell r="C958" t="str">
            <v>Mahtook, Mikie</v>
          </cell>
          <cell r="AF958">
            <v>0.24360605653817483</v>
          </cell>
          <cell r="AN958">
            <v>254.95068352074546</v>
          </cell>
          <cell r="AP958">
            <v>0.38049907124458976</v>
          </cell>
          <cell r="AV958" t="str">
            <v>CF</v>
          </cell>
          <cell r="AW958">
            <v>-11</v>
          </cell>
          <cell r="AX958">
            <v>-16</v>
          </cell>
          <cell r="AY958">
            <v>-3.936667217335013</v>
          </cell>
          <cell r="AZ958">
            <v>-3.936667217335013</v>
          </cell>
          <cell r="BG958">
            <v>1.3960142266611224</v>
          </cell>
          <cell r="BJ958">
            <v>1.0592208666811345E-2</v>
          </cell>
          <cell r="CF958">
            <v>0.22145924491708824</v>
          </cell>
          <cell r="CV958">
            <v>26.625</v>
          </cell>
          <cell r="DA958">
            <v>0.35</v>
          </cell>
          <cell r="ER958">
            <v>479.74373333333335</v>
          </cell>
        </row>
        <row r="959">
          <cell r="A959">
            <v>543497</v>
          </cell>
          <cell r="C959" t="str">
            <v>Martinez, Harold</v>
          </cell>
          <cell r="AF959">
            <v>0.200574115095278</v>
          </cell>
          <cell r="AN959">
            <v>148.95182222222223</v>
          </cell>
          <cell r="AP959">
            <v>0.30154578363395246</v>
          </cell>
          <cell r="AV959" t="str">
            <v>3B</v>
          </cell>
          <cell r="AW959">
            <v>-10.85944131467024</v>
          </cell>
          <cell r="AX959">
            <v>-0.24134817520573698</v>
          </cell>
          <cell r="AY959">
            <v>-10.988752213570846</v>
          </cell>
          <cell r="AZ959">
            <v>-0.24134817520573698</v>
          </cell>
          <cell r="BG959">
            <v>1.5870371917208952</v>
          </cell>
          <cell r="BJ959">
            <v>1.0187805294440766E-2</v>
          </cell>
          <cell r="CF959">
            <v>0</v>
          </cell>
          <cell r="CV959">
            <v>26.125</v>
          </cell>
          <cell r="DA959">
            <v>0</v>
          </cell>
          <cell r="ER959">
            <v>372.37955555555556</v>
          </cell>
        </row>
        <row r="960">
          <cell r="A960">
            <v>543498</v>
          </cell>
          <cell r="C960" t="str">
            <v>Massey, Tyler</v>
          </cell>
          <cell r="AF960">
            <v>0.20910692374113474</v>
          </cell>
          <cell r="AN960">
            <v>168.43624296296298</v>
          </cell>
          <cell r="AP960">
            <v>0.25750257519814623</v>
          </cell>
          <cell r="AV960" t="str">
            <v>RF</v>
          </cell>
          <cell r="AW960">
            <v>-11.889853060522695</v>
          </cell>
          <cell r="AX960">
            <v>-16.123783333333336</v>
          </cell>
          <cell r="AY960">
            <v>-6.268397209238767</v>
          </cell>
          <cell r="AZ960">
            <v>-6.268397209238767</v>
          </cell>
          <cell r="BG960">
            <v>1.0093898054096448</v>
          </cell>
          <cell r="BJ960">
            <v>-3.5028267125298555E-3</v>
          </cell>
          <cell r="CF960">
            <v>0</v>
          </cell>
          <cell r="CV960">
            <v>26.958333333333332</v>
          </cell>
          <cell r="DA960">
            <v>0</v>
          </cell>
          <cell r="ER960">
            <v>421.09060740740745</v>
          </cell>
        </row>
        <row r="961">
          <cell r="A961">
            <v>543499</v>
          </cell>
          <cell r="C961" t="str">
            <v>Mateo, Luis</v>
          </cell>
          <cell r="AF961">
            <v>0.1910404614984898</v>
          </cell>
          <cell r="AN961">
            <v>139.72586666666666</v>
          </cell>
          <cell r="AP961">
            <v>0.22228647376179433</v>
          </cell>
          <cell r="AV961" t="str">
            <v>SS</v>
          </cell>
          <cell r="AW961">
            <v>-11.723799999999999</v>
          </cell>
          <cell r="AX961">
            <v>10.960011434664729</v>
          </cell>
          <cell r="AY961">
            <v>-4.8774017372230514</v>
          </cell>
          <cell r="AZ961">
            <v>10.960011434664729</v>
          </cell>
          <cell r="BG961">
            <v>0.97131880251078084</v>
          </cell>
          <cell r="BJ961">
            <v>-9.2993919786120557E-4</v>
          </cell>
          <cell r="CF961">
            <v>0</v>
          </cell>
          <cell r="CV961">
            <v>26.125</v>
          </cell>
          <cell r="DA961">
            <v>0</v>
          </cell>
          <cell r="ER961">
            <v>349.31466666666665</v>
          </cell>
        </row>
        <row r="962">
          <cell r="A962">
            <v>543503</v>
          </cell>
          <cell r="C962" t="str">
            <v>Mattison, Kevin</v>
          </cell>
          <cell r="AF962">
            <v>0.21468291679655632</v>
          </cell>
          <cell r="AN962">
            <v>114.35325629629629</v>
          </cell>
          <cell r="AP962">
            <v>0.10509077441805703</v>
          </cell>
          <cell r="AV962" t="str">
            <v>CF</v>
          </cell>
          <cell r="AW962">
            <v>-11.185766666666666</v>
          </cell>
          <cell r="AX962">
            <v>-17.757583333333336</v>
          </cell>
          <cell r="AY962">
            <v>0.28800492404346612</v>
          </cell>
          <cell r="AZ962">
            <v>0.28800492404346612</v>
          </cell>
          <cell r="BG962">
            <v>1.1471417443597138</v>
          </cell>
          <cell r="BJ962">
            <v>-3.4066049336491586E-3</v>
          </cell>
          <cell r="CF962">
            <v>0</v>
          </cell>
          <cell r="CV962">
            <v>30.791666666666668</v>
          </cell>
          <cell r="DA962">
            <v>8.3333333333333332E-3</v>
          </cell>
          <cell r="ER962">
            <v>285.88314074074071</v>
          </cell>
        </row>
        <row r="963">
          <cell r="A963">
            <v>543510</v>
          </cell>
          <cell r="C963" t="str">
            <v>McCann, James</v>
          </cell>
          <cell r="AF963">
            <v>0.23685343565043648</v>
          </cell>
          <cell r="AN963">
            <v>342.23737789558027</v>
          </cell>
          <cell r="AP963">
            <v>0.42980665754149916</v>
          </cell>
          <cell r="AV963" t="str">
            <v>C</v>
          </cell>
          <cell r="AW963">
            <v>-11.757666666666665</v>
          </cell>
          <cell r="AX963">
            <v>-16.567816666666666</v>
          </cell>
          <cell r="AY963">
            <v>-10.107406867643</v>
          </cell>
          <cell r="AZ963">
            <v>11.242761990433477</v>
          </cell>
          <cell r="BG963">
            <v>1.4519890953885417</v>
          </cell>
          <cell r="BJ963">
            <v>8.7607861458296379E-3</v>
          </cell>
          <cell r="CF963">
            <v>0.77961072614418647</v>
          </cell>
          <cell r="CV963">
            <v>26.041666666666668</v>
          </cell>
          <cell r="DA963">
            <v>1.155</v>
          </cell>
          <cell r="ER963">
            <v>395.80444444444447</v>
          </cell>
        </row>
        <row r="964">
          <cell r="A964">
            <v>543533</v>
          </cell>
          <cell r="C964" t="str">
            <v>Mende, Sam</v>
          </cell>
          <cell r="AF964">
            <v>0.18666602150302908</v>
          </cell>
          <cell r="AN964">
            <v>91.869108148148143</v>
          </cell>
          <cell r="AP964">
            <v>6.9998387679063634E-2</v>
          </cell>
          <cell r="AV964" t="str">
            <v>3B</v>
          </cell>
          <cell r="AW964">
            <v>-11.588333333333333</v>
          </cell>
          <cell r="AX964">
            <v>1.1295639455926485</v>
          </cell>
          <cell r="AY964">
            <v>-4.4359765993930163</v>
          </cell>
          <cell r="AZ964">
            <v>1.1295639455926485</v>
          </cell>
          <cell r="BG964">
            <v>1.3421179273411479</v>
          </cell>
          <cell r="BJ964">
            <v>-1.7187747499865923E-2</v>
          </cell>
          <cell r="CF964">
            <v>0</v>
          </cell>
          <cell r="CV964">
            <v>26.458333333333332</v>
          </cell>
          <cell r="DA964">
            <v>0</v>
          </cell>
          <cell r="ER964">
            <v>229.67277037037036</v>
          </cell>
        </row>
        <row r="965">
          <cell r="A965">
            <v>543537</v>
          </cell>
          <cell r="C965" t="str">
            <v>Meredith, Brandon</v>
          </cell>
          <cell r="AF965">
            <v>0.22928626538580862</v>
          </cell>
          <cell r="AN965">
            <v>135.94690370370373</v>
          </cell>
          <cell r="AP965">
            <v>0.18150697373980673</v>
          </cell>
          <cell r="AV965" t="str">
            <v>RF</v>
          </cell>
          <cell r="AW965">
            <v>-11.62881744552217</v>
          </cell>
          <cell r="AX965">
            <v>-16.325616666666665</v>
          </cell>
          <cell r="AY965">
            <v>-7.5968248792545028</v>
          </cell>
          <cell r="AZ965">
            <v>-7.5968248792545028</v>
          </cell>
          <cell r="BG965">
            <v>1.2401891948859105</v>
          </cell>
          <cell r="BJ965">
            <v>-1.5517807129491426E-2</v>
          </cell>
          <cell r="CF965">
            <v>0</v>
          </cell>
          <cell r="CV965">
            <v>26.541666666666668</v>
          </cell>
          <cell r="DA965">
            <v>0</v>
          </cell>
          <cell r="ER965">
            <v>339.8672592592593</v>
          </cell>
        </row>
        <row r="966">
          <cell r="A966">
            <v>543543</v>
          </cell>
          <cell r="C966" t="str">
            <v>Miller, Brad</v>
          </cell>
          <cell r="AF966">
            <v>0.28000814745463415</v>
          </cell>
          <cell r="AN966">
            <v>536.92829629629637</v>
          </cell>
          <cell r="AP966">
            <v>0.55665931097390142</v>
          </cell>
          <cell r="AV966" t="str">
            <v>SS</v>
          </cell>
          <cell r="AW966">
            <v>-11.392307860796313</v>
          </cell>
          <cell r="AX966">
            <v>-0.51127021176808962</v>
          </cell>
          <cell r="AY966">
            <v>-9.9779335862423935</v>
          </cell>
          <cell r="AZ966">
            <v>-0.51127021176808962</v>
          </cell>
          <cell r="BG966">
            <v>1.4324753456090469</v>
          </cell>
          <cell r="BJ966">
            <v>-7.1756112401061311E-4</v>
          </cell>
          <cell r="CF966">
            <v>0.97836239089675425</v>
          </cell>
          <cell r="CV966">
            <v>26.708333333333332</v>
          </cell>
          <cell r="DA966">
            <v>2.7783333333333333</v>
          </cell>
          <cell r="ER966">
            <v>536.92829629629637</v>
          </cell>
        </row>
        <row r="967">
          <cell r="A967">
            <v>543544</v>
          </cell>
          <cell r="C967" t="str">
            <v>Miller, Brandon</v>
          </cell>
          <cell r="AF967">
            <v>0.21052621167422517</v>
          </cell>
          <cell r="AN967">
            <v>132.2002962962963</v>
          </cell>
          <cell r="AP967">
            <v>0.18753187123975212</v>
          </cell>
          <cell r="AV967" t="str">
            <v>RF</v>
          </cell>
          <cell r="AW967">
            <v>-12.409793519647495</v>
          </cell>
          <cell r="AX967">
            <v>-16.244883333333334</v>
          </cell>
          <cell r="AY967">
            <v>-10.810290227229506</v>
          </cell>
          <cell r="AZ967">
            <v>-10.810290227229506</v>
          </cell>
          <cell r="BG967">
            <v>1.2483850065692166</v>
          </cell>
          <cell r="BJ967">
            <v>-7.9788955431244288E-3</v>
          </cell>
          <cell r="CF967">
            <v>0</v>
          </cell>
          <cell r="CV967">
            <v>26.708333333333332</v>
          </cell>
          <cell r="DA967">
            <v>0</v>
          </cell>
          <cell r="ER967">
            <v>330.50074074074075</v>
          </cell>
        </row>
        <row r="968">
          <cell r="A968">
            <v>543569</v>
          </cell>
          <cell r="C968" t="str">
            <v>Morel, Brent</v>
          </cell>
          <cell r="AF968">
            <v>0.23343302123762477</v>
          </cell>
          <cell r="AN968">
            <v>172.25952000000004</v>
          </cell>
          <cell r="AP968">
            <v>0.28529273498068791</v>
          </cell>
          <cell r="AV968" t="str">
            <v>3B</v>
          </cell>
          <cell r="AW968">
            <v>-10.875430262897362</v>
          </cell>
          <cell r="AX968">
            <v>-2.9581101977736211</v>
          </cell>
          <cell r="AY968">
            <v>-9.2521997069594537</v>
          </cell>
          <cell r="AZ968">
            <v>-2.9581101977736211</v>
          </cell>
          <cell r="BG968">
            <v>1.5156578302416595</v>
          </cell>
          <cell r="BJ968">
            <v>8.1329496925292167E-3</v>
          </cell>
          <cell r="CF968">
            <v>4.6855869005625703E-2</v>
          </cell>
          <cell r="CV968">
            <v>29.208333333333332</v>
          </cell>
          <cell r="DA968">
            <v>1.1950000000000001</v>
          </cell>
          <cell r="ER968">
            <v>430.64880000000005</v>
          </cell>
        </row>
        <row r="969">
          <cell r="A969">
            <v>543582</v>
          </cell>
          <cell r="C969" t="str">
            <v>Murphy, Jim</v>
          </cell>
          <cell r="AF969">
            <v>0.23334888089798358</v>
          </cell>
          <cell r="AN969">
            <v>161.47650370370371</v>
          </cell>
          <cell r="AP969">
            <v>0.1687272307788712</v>
          </cell>
          <cell r="AV969" t="str">
            <v>1B</v>
          </cell>
          <cell r="AW969">
            <v>-11.459264034199322</v>
          </cell>
          <cell r="AX969">
            <v>-17.757583333333336</v>
          </cell>
          <cell r="AY969">
            <v>-13.925249101004381</v>
          </cell>
          <cell r="AZ969">
            <v>-11.459264034199322</v>
          </cell>
          <cell r="BG969">
            <v>1.4135033277454192</v>
          </cell>
          <cell r="BJ969">
            <v>-1.0738671882599358E-2</v>
          </cell>
          <cell r="CF969">
            <v>0</v>
          </cell>
          <cell r="CV969">
            <v>30.791666666666668</v>
          </cell>
          <cell r="DA969">
            <v>0</v>
          </cell>
          <cell r="ER969">
            <v>403.69125925925925</v>
          </cell>
        </row>
        <row r="970">
          <cell r="A970">
            <v>543589</v>
          </cell>
          <cell r="C970" t="str">
            <v>Nieto, Adrian</v>
          </cell>
          <cell r="AF970">
            <v>0.21560775646410871</v>
          </cell>
          <cell r="AN970">
            <v>111.46282666666669</v>
          </cell>
          <cell r="AP970">
            <v>0.21770799237345839</v>
          </cell>
          <cell r="AV970" t="str">
            <v>C</v>
          </cell>
          <cell r="AW970">
            <v>-13.555027401092955</v>
          </cell>
          <cell r="AX970">
            <v>-16.285250000000001</v>
          </cell>
          <cell r="AY970">
            <v>-13.298444868123932</v>
          </cell>
          <cell r="AZ970">
            <v>2.5606230452866932</v>
          </cell>
          <cell r="BG970">
            <v>0.5002911620803665</v>
          </cell>
          <cell r="BJ970">
            <v>-8.7736673997682191E-3</v>
          </cell>
          <cell r="CF970">
            <v>2.9236214020517869E-2</v>
          </cell>
          <cell r="CV970">
            <v>26.625</v>
          </cell>
          <cell r="DA970">
            <v>0.19666666666666666</v>
          </cell>
          <cell r="ER970">
            <v>278.65706666666671</v>
          </cell>
        </row>
        <row r="971">
          <cell r="A971">
            <v>543590</v>
          </cell>
          <cell r="C971" t="str">
            <v>Nieuwenhuis, Kirk</v>
          </cell>
          <cell r="AF971">
            <v>0.2531610182223864</v>
          </cell>
          <cell r="AN971">
            <v>397.28817867374858</v>
          </cell>
          <cell r="AP971">
            <v>0.39635964434615462</v>
          </cell>
          <cell r="AV971" t="str">
            <v>CF</v>
          </cell>
          <cell r="AW971">
            <v>-11</v>
          </cell>
          <cell r="AX971">
            <v>-16</v>
          </cell>
          <cell r="AY971">
            <v>4.3464266150807864</v>
          </cell>
          <cell r="AZ971">
            <v>4.3464266150807864</v>
          </cell>
          <cell r="BG971">
            <v>1.2205943979134772</v>
          </cell>
          <cell r="BJ971">
            <v>-4.3297524515784787E-3</v>
          </cell>
          <cell r="CF971">
            <v>0.72438049325661602</v>
          </cell>
          <cell r="CV971">
            <v>28.875</v>
          </cell>
          <cell r="DA971">
            <v>1.6783333333333332</v>
          </cell>
          <cell r="ER971">
            <v>416.86311111111115</v>
          </cell>
        </row>
        <row r="972">
          <cell r="A972">
            <v>543592</v>
          </cell>
          <cell r="C972" t="str">
            <v>Nola, Austin</v>
          </cell>
          <cell r="AF972">
            <v>0.21059985254083513</v>
          </cell>
          <cell r="AN972">
            <v>194.24995555555557</v>
          </cell>
          <cell r="AP972">
            <v>0.39407191945750475</v>
          </cell>
          <cell r="AV972" t="str">
            <v>SS</v>
          </cell>
          <cell r="AW972">
            <v>-12.12196981869214</v>
          </cell>
          <cell r="AX972">
            <v>4.4791998321481801</v>
          </cell>
          <cell r="AY972">
            <v>-11.36162920270062</v>
          </cell>
          <cell r="AZ972">
            <v>4.4791998321481801</v>
          </cell>
          <cell r="BG972">
            <v>1.3378993915489663</v>
          </cell>
          <cell r="BJ972">
            <v>2.0883096027360596E-4</v>
          </cell>
          <cell r="CF972">
            <v>0</v>
          </cell>
          <cell r="CV972">
            <v>26.541666666666668</v>
          </cell>
          <cell r="DA972">
            <v>0</v>
          </cell>
          <cell r="ER972">
            <v>485.6248888888889</v>
          </cell>
        </row>
        <row r="973">
          <cell r="A973">
            <v>543609</v>
          </cell>
          <cell r="C973" t="str">
            <v>Oropesa, Ricky</v>
          </cell>
          <cell r="AF973">
            <v>0.21355932386529361</v>
          </cell>
          <cell r="AN973">
            <v>174.0868266666667</v>
          </cell>
          <cell r="AP973">
            <v>0.34849475898140947</v>
          </cell>
          <cell r="AV973" t="str">
            <v>1B</v>
          </cell>
          <cell r="AW973">
            <v>-12.059021482092326</v>
          </cell>
          <cell r="AX973">
            <v>-16.325616666666665</v>
          </cell>
          <cell r="AY973">
            <v>-12.163807250562112</v>
          </cell>
          <cell r="AZ973">
            <v>-12.059021482092326</v>
          </cell>
          <cell r="BG973">
            <v>1.3423290577700078</v>
          </cell>
          <cell r="BJ973">
            <v>-3.9776964573952737E-3</v>
          </cell>
          <cell r="CF973">
            <v>0</v>
          </cell>
          <cell r="CV973">
            <v>26.541666666666668</v>
          </cell>
          <cell r="DA973">
            <v>0</v>
          </cell>
          <cell r="ER973">
            <v>435.21706666666671</v>
          </cell>
        </row>
        <row r="974">
          <cell r="A974">
            <v>543611</v>
          </cell>
          <cell r="C974" t="str">
            <v>Ortiz, Danny</v>
          </cell>
          <cell r="AF974">
            <v>0.23296061992402883</v>
          </cell>
          <cell r="AN974">
            <v>207.07579259259262</v>
          </cell>
          <cell r="AP974">
            <v>0.38565887528800991</v>
          </cell>
          <cell r="AV974" t="str">
            <v>CF</v>
          </cell>
          <cell r="AW974">
            <v>-11.588333333333333</v>
          </cell>
          <cell r="AX974">
            <v>-16.365983333333336</v>
          </cell>
          <cell r="AY974">
            <v>-5.1629341199563399</v>
          </cell>
          <cell r="AZ974">
            <v>-5.1629341199563399</v>
          </cell>
          <cell r="BG974">
            <v>0.86282654346473331</v>
          </cell>
          <cell r="BJ974">
            <v>-7.3289519955167621E-3</v>
          </cell>
          <cell r="CF974">
            <v>0</v>
          </cell>
          <cell r="CV974">
            <v>26.458333333333332</v>
          </cell>
          <cell r="DA974">
            <v>0</v>
          </cell>
          <cell r="ER974">
            <v>517.68948148148149</v>
          </cell>
        </row>
        <row r="975">
          <cell r="A975">
            <v>543620</v>
          </cell>
          <cell r="C975" t="str">
            <v>Overbeck, Cody</v>
          </cell>
          <cell r="AF975">
            <v>0.2234482322818836</v>
          </cell>
          <cell r="AN975">
            <v>127.24058074074071</v>
          </cell>
          <cell r="AP975">
            <v>0.1159167478714207</v>
          </cell>
          <cell r="AV975" t="str">
            <v>1B</v>
          </cell>
          <cell r="AW975">
            <v>-10.700776381189764</v>
          </cell>
          <cell r="AX975">
            <v>-16.978483333333337</v>
          </cell>
          <cell r="AY975">
            <v>-12.677351756340796</v>
          </cell>
          <cell r="AZ975">
            <v>-10.700776381189764</v>
          </cell>
          <cell r="BG975">
            <v>1.2737893246668057</v>
          </cell>
          <cell r="BJ975">
            <v>-9.5903703175786517E-3</v>
          </cell>
          <cell r="CF975">
            <v>0</v>
          </cell>
          <cell r="CV975">
            <v>30.041666666666668</v>
          </cell>
          <cell r="DA975">
            <v>0</v>
          </cell>
          <cell r="ER975">
            <v>318.10145185185178</v>
          </cell>
        </row>
        <row r="976">
          <cell r="A976">
            <v>543624</v>
          </cell>
          <cell r="C976" t="str">
            <v>Palmeiro, Patrick</v>
          </cell>
          <cell r="AF976">
            <v>0.16657264118404985</v>
          </cell>
          <cell r="AN976">
            <v>114.49249185185187</v>
          </cell>
          <cell r="AP976">
            <v>9.8107625468465409E-2</v>
          </cell>
          <cell r="AV976" t="str">
            <v>3B</v>
          </cell>
          <cell r="AW976">
            <v>-12.269529597918527</v>
          </cell>
          <cell r="AX976">
            <v>-6.5388269089407016</v>
          </cell>
          <cell r="AY976">
            <v>-13.433401581043295</v>
          </cell>
          <cell r="AZ976">
            <v>-6.5388269089407016</v>
          </cell>
          <cell r="BG976">
            <v>1.0398351940545669</v>
          </cell>
          <cell r="BJ976">
            <v>-2.7470203420620959E-3</v>
          </cell>
          <cell r="CF976">
            <v>0</v>
          </cell>
          <cell r="CV976">
            <v>26.291666666666668</v>
          </cell>
          <cell r="DA976">
            <v>0</v>
          </cell>
          <cell r="ER976">
            <v>286.23122962962964</v>
          </cell>
        </row>
        <row r="977">
          <cell r="A977">
            <v>543629</v>
          </cell>
          <cell r="C977" t="str">
            <v>Pastornicky, Tyler</v>
          </cell>
          <cell r="AF977">
            <v>0.21859443242948517</v>
          </cell>
          <cell r="AN977">
            <v>151.95829333333336</v>
          </cell>
          <cell r="AP977">
            <v>0.23268165828630416</v>
          </cell>
          <cell r="AV977" t="str">
            <v>2B</v>
          </cell>
          <cell r="AW977">
            <v>-11</v>
          </cell>
          <cell r="AX977">
            <v>-3.541863065398823</v>
          </cell>
          <cell r="AY977">
            <v>2.4899542160924857</v>
          </cell>
          <cell r="AZ977">
            <v>-1.987257236598337</v>
          </cell>
          <cell r="BG977">
            <v>0.98373678406782039</v>
          </cell>
          <cell r="BJ977">
            <v>2.6405400374543459E-3</v>
          </cell>
          <cell r="CF977">
            <v>1.5853532791257528E-2</v>
          </cell>
          <cell r="CV977">
            <v>26.541666666666668</v>
          </cell>
          <cell r="DA977">
            <v>0.44666666666666666</v>
          </cell>
          <cell r="ER977">
            <v>379.8957333333334</v>
          </cell>
        </row>
        <row r="978">
          <cell r="A978">
            <v>543633</v>
          </cell>
          <cell r="C978" t="str">
            <v>Perez, Juan</v>
          </cell>
          <cell r="AF978">
            <v>0.23165882016920952</v>
          </cell>
          <cell r="AN978">
            <v>185.71199999999999</v>
          </cell>
          <cell r="AP978">
            <v>0.35773895434780839</v>
          </cell>
          <cell r="AV978" t="str">
            <v>RF</v>
          </cell>
          <cell r="AW978">
            <v>-11</v>
          </cell>
          <cell r="AX978">
            <v>-15.623204737631252</v>
          </cell>
          <cell r="AY978">
            <v>-4.6320102830896044</v>
          </cell>
          <cell r="AZ978">
            <v>-4.6320102830896044</v>
          </cell>
          <cell r="BG978">
            <v>1.3282756652240986</v>
          </cell>
          <cell r="BJ978">
            <v>-1.0094157688680676E-3</v>
          </cell>
          <cell r="CF978">
            <v>0.10334173453483642</v>
          </cell>
          <cell r="CV978">
            <v>29.625</v>
          </cell>
          <cell r="DA978">
            <v>0.41</v>
          </cell>
          <cell r="ER978">
            <v>464.28</v>
          </cell>
        </row>
        <row r="979">
          <cell r="A979">
            <v>543647</v>
          </cell>
          <cell r="C979" t="str">
            <v>Phelps, Cord</v>
          </cell>
          <cell r="AF979">
            <v>0.22588620246052202</v>
          </cell>
          <cell r="AN979">
            <v>166.69717333333335</v>
          </cell>
          <cell r="AP979">
            <v>0.26302230528352377</v>
          </cell>
          <cell r="AV979" t="str">
            <v>2B</v>
          </cell>
          <cell r="AW979">
            <v>-11</v>
          </cell>
          <cell r="AX979">
            <v>-4.1042522388011307</v>
          </cell>
          <cell r="AY979">
            <v>-10.638687590761027</v>
          </cell>
          <cell r="AZ979">
            <v>-4.1042522388011307</v>
          </cell>
          <cell r="BG979">
            <v>1.2405486119295186</v>
          </cell>
          <cell r="BJ979">
            <v>-1.1578897495763943E-2</v>
          </cell>
          <cell r="CF979">
            <v>4.3682577797935869E-3</v>
          </cell>
          <cell r="CV979">
            <v>29.458333333333332</v>
          </cell>
          <cell r="DA979">
            <v>0.21</v>
          </cell>
          <cell r="ER979">
            <v>416.74293333333333</v>
          </cell>
        </row>
        <row r="980">
          <cell r="A980">
            <v>543653</v>
          </cell>
          <cell r="C980" t="str">
            <v>Pohl, Philip</v>
          </cell>
          <cell r="AF980">
            <v>0.18608351502592313</v>
          </cell>
          <cell r="AN980">
            <v>110.82467555555557</v>
          </cell>
          <cell r="AP980">
            <v>0.11974281341569493</v>
          </cell>
          <cell r="AV980" t="str">
            <v>C</v>
          </cell>
          <cell r="AW980">
            <v>-13.621660098256282</v>
          </cell>
          <cell r="AX980">
            <v>-16.62405</v>
          </cell>
          <cell r="AY980">
            <v>-13.181973186563921</v>
          </cell>
          <cell r="AZ980">
            <v>1.1982051837885765</v>
          </cell>
          <cell r="BG980">
            <v>1.1900639770361636</v>
          </cell>
          <cell r="BJ980">
            <v>-4.8497479596562256E-4</v>
          </cell>
          <cell r="CF980">
            <v>0</v>
          </cell>
          <cell r="CV980">
            <v>25.958333333333332</v>
          </cell>
          <cell r="DA980">
            <v>0</v>
          </cell>
          <cell r="ER980">
            <v>277.06168888888891</v>
          </cell>
        </row>
        <row r="981">
          <cell r="A981">
            <v>543667</v>
          </cell>
          <cell r="C981" t="str">
            <v>Proscia, Steven</v>
          </cell>
          <cell r="AF981">
            <v>0.20623161988378402</v>
          </cell>
          <cell r="AN981">
            <v>159.08001185185185</v>
          </cell>
          <cell r="AP981">
            <v>0.1646883763873962</v>
          </cell>
          <cell r="AV981" t="str">
            <v>3B</v>
          </cell>
          <cell r="AW981">
            <v>-11.030373119853765</v>
          </cell>
          <cell r="AX981">
            <v>-5.2342152776794322</v>
          </cell>
          <cell r="AY981">
            <v>-7.5982518359943914</v>
          </cell>
          <cell r="AZ981">
            <v>-5.2342152776794322</v>
          </cell>
          <cell r="BG981">
            <v>1.2641454311743039</v>
          </cell>
          <cell r="BJ981">
            <v>-2.1157269270569466E-2</v>
          </cell>
          <cell r="CF981">
            <v>0</v>
          </cell>
          <cell r="CV981">
            <v>26.041666666666668</v>
          </cell>
          <cell r="DA981">
            <v>0</v>
          </cell>
          <cell r="ER981">
            <v>397.70002962962963</v>
          </cell>
        </row>
        <row r="982">
          <cell r="A982">
            <v>543679</v>
          </cell>
          <cell r="C982" t="str">
            <v>Rathjen, Jeremy</v>
          </cell>
          <cell r="AF982">
            <v>0.21392347037070375</v>
          </cell>
          <cell r="AN982">
            <v>150.46352592592595</v>
          </cell>
          <cell r="AP982">
            <v>0.22165769882807129</v>
          </cell>
          <cell r="AV982" t="str">
            <v>RF</v>
          </cell>
          <cell r="AW982">
            <v>-11.588333333333333</v>
          </cell>
          <cell r="AX982">
            <v>-16.365983333333336</v>
          </cell>
          <cell r="AY982">
            <v>-9.680544347785343</v>
          </cell>
          <cell r="AZ982">
            <v>-9.680544347785343</v>
          </cell>
          <cell r="BG982">
            <v>1.5015727643684729</v>
          </cell>
          <cell r="BJ982">
            <v>-1.0514624480295786E-2</v>
          </cell>
          <cell r="CF982">
            <v>0</v>
          </cell>
          <cell r="CV982">
            <v>26.458333333333332</v>
          </cell>
          <cell r="DA982">
            <v>0</v>
          </cell>
          <cell r="ER982">
            <v>376.15881481481483</v>
          </cell>
        </row>
        <row r="983">
          <cell r="A983">
            <v>543685</v>
          </cell>
          <cell r="C983" t="str">
            <v>Rendon, Anthony</v>
          </cell>
          <cell r="AF983">
            <v>0.27486267231196221</v>
          </cell>
          <cell r="AN983">
            <v>551.49392592592585</v>
          </cell>
          <cell r="AP983">
            <v>0.5989828719569027</v>
          </cell>
          <cell r="AV983" t="str">
            <v>3B</v>
          </cell>
          <cell r="AW983">
            <v>-11</v>
          </cell>
          <cell r="AX983">
            <v>4.3555306370769662</v>
          </cell>
          <cell r="AY983">
            <v>-7</v>
          </cell>
          <cell r="AZ983">
            <v>4.3555306370769662</v>
          </cell>
          <cell r="BG983">
            <v>1.0209111737404326</v>
          </cell>
          <cell r="BJ983">
            <v>2.6932736205534679E-3</v>
          </cell>
          <cell r="CF983">
            <v>0.9554828174340454</v>
          </cell>
          <cell r="CV983">
            <v>26.041666666666668</v>
          </cell>
          <cell r="DA983">
            <v>3.1783333333333332</v>
          </cell>
          <cell r="ER983">
            <v>551.49392592592585</v>
          </cell>
        </row>
        <row r="984">
          <cell r="A984">
            <v>543694</v>
          </cell>
          <cell r="C984" t="str">
            <v>Riggins, Harold</v>
          </cell>
          <cell r="AF984">
            <v>0.21519905812286241</v>
          </cell>
          <cell r="AN984">
            <v>141.15593481481483</v>
          </cell>
          <cell r="AP984">
            <v>0.22013709587648955</v>
          </cell>
          <cell r="AV984" t="str">
            <v>1B</v>
          </cell>
          <cell r="AW984">
            <v>-14.020230767788298</v>
          </cell>
          <cell r="AX984">
            <v>-16.446716666666667</v>
          </cell>
          <cell r="AY984">
            <v>-14.535802665955584</v>
          </cell>
          <cell r="AZ984">
            <v>-14.020230767788298</v>
          </cell>
          <cell r="BG984">
            <v>1.2840869687298988</v>
          </cell>
          <cell r="BJ984">
            <v>1.7599894251508496E-2</v>
          </cell>
          <cell r="CF984">
            <v>0</v>
          </cell>
          <cell r="CV984">
            <v>26.291666666666668</v>
          </cell>
          <cell r="DA984">
            <v>0</v>
          </cell>
          <cell r="ER984">
            <v>352.88983703703707</v>
          </cell>
        </row>
        <row r="985">
          <cell r="A985">
            <v>543706</v>
          </cell>
          <cell r="C985" t="str">
            <v>Robertson, Daniel</v>
          </cell>
          <cell r="AF985">
            <v>0.22764724807282885</v>
          </cell>
          <cell r="AN985">
            <v>189.40515555555555</v>
          </cell>
          <cell r="AP985">
            <v>0.359480139330075</v>
          </cell>
          <cell r="AV985" t="str">
            <v>LF</v>
          </cell>
          <cell r="AW985">
            <v>-11</v>
          </cell>
          <cell r="AX985">
            <v>-16.427785883834787</v>
          </cell>
          <cell r="AY985">
            <v>-1.3352781080821645</v>
          </cell>
          <cell r="AZ985">
            <v>-1.3352781080821645</v>
          </cell>
          <cell r="BG985">
            <v>1.2146180059162455</v>
          </cell>
          <cell r="BJ985">
            <v>2.1677752341913215E-3</v>
          </cell>
          <cell r="CF985">
            <v>0.20383319421266441</v>
          </cell>
          <cell r="CV985">
            <v>30.791666666666668</v>
          </cell>
          <cell r="DA985">
            <v>0.49666666666666665</v>
          </cell>
          <cell r="ER985">
            <v>473.51288888888882</v>
          </cell>
        </row>
        <row r="986">
          <cell r="A986">
            <v>543715</v>
          </cell>
          <cell r="C986" t="str">
            <v>Rogers, Jacob</v>
          </cell>
          <cell r="AF986">
            <v>0.21771911094850371</v>
          </cell>
          <cell r="AN986">
            <v>187.55871999999999</v>
          </cell>
          <cell r="AP986">
            <v>0.29796470707151512</v>
          </cell>
          <cell r="AV986" t="str">
            <v>1B</v>
          </cell>
          <cell r="AW986">
            <v>-12.301629203575063</v>
          </cell>
          <cell r="AX986">
            <v>-16.164149999999999</v>
          </cell>
          <cell r="AY986">
            <v>-12.5696594551316</v>
          </cell>
          <cell r="AZ986">
            <v>-12.301629203575063</v>
          </cell>
          <cell r="BG986">
            <v>1.4459212175846505</v>
          </cell>
          <cell r="BJ986">
            <v>3.6551837391208151E-3</v>
          </cell>
          <cell r="CF986">
            <v>0</v>
          </cell>
          <cell r="CV986">
            <v>26.875</v>
          </cell>
          <cell r="DA986">
            <v>0</v>
          </cell>
          <cell r="ER986">
            <v>468.89679999999998</v>
          </cell>
        </row>
        <row r="987">
          <cell r="A987">
            <v>543729</v>
          </cell>
          <cell r="C987" t="str">
            <v>Ruettiger, John</v>
          </cell>
          <cell r="AF987">
            <v>0.19686178447237854</v>
          </cell>
          <cell r="AN987">
            <v>140.88542814814815</v>
          </cell>
          <cell r="AP987">
            <v>0.20652497426615712</v>
          </cell>
          <cell r="AV987" t="str">
            <v>LF</v>
          </cell>
          <cell r="AW987">
            <v>-11.452866666666665</v>
          </cell>
          <cell r="AX987">
            <v>-16.204516666666667</v>
          </cell>
          <cell r="AY987">
            <v>-7.4317871961495863</v>
          </cell>
          <cell r="AZ987">
            <v>-7.4317871961495863</v>
          </cell>
          <cell r="BG987">
            <v>1.4185912109226604</v>
          </cell>
          <cell r="BJ987">
            <v>-5.0359804715151219E-3</v>
          </cell>
          <cell r="CF987">
            <v>0</v>
          </cell>
          <cell r="CV987">
            <v>26.791666666666668</v>
          </cell>
          <cell r="DA987">
            <v>0</v>
          </cell>
          <cell r="ER987">
            <v>352.21357037037035</v>
          </cell>
        </row>
        <row r="988">
          <cell r="A988">
            <v>543742</v>
          </cell>
          <cell r="C988" t="str">
            <v>Sands, Jerry</v>
          </cell>
          <cell r="AF988">
            <v>0.24162405610641097</v>
          </cell>
          <cell r="AN988">
            <v>162.30708148148148</v>
          </cell>
          <cell r="AP988">
            <v>0.3301420900832861</v>
          </cell>
          <cell r="AV988" t="str">
            <v>1B</v>
          </cell>
          <cell r="AW988">
            <v>-11.888563663921591</v>
          </cell>
          <cell r="AX988">
            <v>-11.95726032265968</v>
          </cell>
          <cell r="AY988">
            <v>-9.9303075811706023</v>
          </cell>
          <cell r="AZ988">
            <v>-9.9303075811706023</v>
          </cell>
          <cell r="BG988">
            <v>1.3860302903304578</v>
          </cell>
          <cell r="BJ988">
            <v>-8.7105291920521067E-3</v>
          </cell>
          <cell r="CF988">
            <v>0.22379857626881255</v>
          </cell>
          <cell r="CV988">
            <v>28.791666666666668</v>
          </cell>
          <cell r="DA988">
            <v>0.77333333333333332</v>
          </cell>
          <cell r="ER988">
            <v>405.76770370370366</v>
          </cell>
        </row>
        <row r="989">
          <cell r="A989">
            <v>543743</v>
          </cell>
          <cell r="C989" t="str">
            <v>Sappelt, Dave</v>
          </cell>
          <cell r="AF989">
            <v>0.23170275149855585</v>
          </cell>
          <cell r="AN989">
            <v>79.912296296296304</v>
          </cell>
          <cell r="AP989">
            <v>5.1439321570733089E-2</v>
          </cell>
          <cell r="AV989" t="str">
            <v>CF</v>
          </cell>
          <cell r="AW989">
            <v>-11</v>
          </cell>
          <cell r="AX989">
            <v>-16</v>
          </cell>
          <cell r="AY989">
            <v>-6.1479908152151292</v>
          </cell>
          <cell r="AZ989">
            <v>-6.1479908152151292</v>
          </cell>
          <cell r="BG989">
            <v>1.0181030901988475</v>
          </cell>
          <cell r="BJ989">
            <v>-2.5645545262097683E-2</v>
          </cell>
          <cell r="CF989">
            <v>7.5031773971958232E-2</v>
          </cell>
          <cell r="CV989">
            <v>29.458333333333332</v>
          </cell>
          <cell r="DA989">
            <v>0.45666666666666667</v>
          </cell>
          <cell r="ER989">
            <v>199.78074074074075</v>
          </cell>
        </row>
        <row r="990">
          <cell r="A990">
            <v>543744</v>
          </cell>
          <cell r="C990" t="str">
            <v>Satin, Josh</v>
          </cell>
          <cell r="AF990">
            <v>0.22114655700821456</v>
          </cell>
          <cell r="AN990">
            <v>158.38620444444445</v>
          </cell>
          <cell r="AP990">
            <v>0.2798581346862053</v>
          </cell>
          <cell r="AV990" t="str">
            <v>1B</v>
          </cell>
          <cell r="AW990">
            <v>-11.028544984412951</v>
          </cell>
          <cell r="AX990">
            <v>-7.9101466637094164</v>
          </cell>
          <cell r="AY990">
            <v>-13.69185235940402</v>
          </cell>
          <cell r="AZ990">
            <v>-7.9101466637094164</v>
          </cell>
          <cell r="BG990">
            <v>1.3728299660741397</v>
          </cell>
          <cell r="BJ990">
            <v>4.7569417111742972E-3</v>
          </cell>
          <cell r="CF990">
            <v>8.8786821477257291E-2</v>
          </cell>
          <cell r="CV990">
            <v>31.541666666666668</v>
          </cell>
          <cell r="DA990">
            <v>0.48666666666666669</v>
          </cell>
          <cell r="ER990">
            <v>395.96551111111108</v>
          </cell>
        </row>
        <row r="991">
          <cell r="A991">
            <v>543750</v>
          </cell>
          <cell r="C991" t="str">
            <v>Schlehuber, Braeden</v>
          </cell>
          <cell r="AF991">
            <v>0.18771857533236957</v>
          </cell>
          <cell r="AN991">
            <v>106.26901333333333</v>
          </cell>
          <cell r="AP991">
            <v>0.19639235249474796</v>
          </cell>
          <cell r="AV991" t="str">
            <v>C</v>
          </cell>
          <cell r="AW991">
            <v>-11.013710584606196</v>
          </cell>
          <cell r="AX991">
            <v>-16.127050000000001</v>
          </cell>
          <cell r="AY991">
            <v>-11.084364008112127</v>
          </cell>
          <cell r="AZ991">
            <v>9.0004648851452629</v>
          </cell>
          <cell r="BG991">
            <v>0.88396872957184214</v>
          </cell>
          <cell r="BJ991">
            <v>-2.0031301327074216E-2</v>
          </cell>
          <cell r="CF991">
            <v>0</v>
          </cell>
          <cell r="CV991">
            <v>28.458333333333332</v>
          </cell>
          <cell r="DA991">
            <v>0</v>
          </cell>
          <cell r="ER991">
            <v>265.67253333333332</v>
          </cell>
        </row>
        <row r="992">
          <cell r="A992">
            <v>543760</v>
          </cell>
          <cell r="C992" t="str">
            <v>Semien, Marcus</v>
          </cell>
          <cell r="AF992">
            <v>0.27496955147090163</v>
          </cell>
          <cell r="AN992">
            <v>579.15318518518518</v>
          </cell>
          <cell r="AP992">
            <v>0.57646889317757766</v>
          </cell>
          <cell r="AV992" t="str">
            <v>SS</v>
          </cell>
          <cell r="AW992">
            <v>-11</v>
          </cell>
          <cell r="AX992">
            <v>4.6896487697184934</v>
          </cell>
          <cell r="AY992">
            <v>-6.9999999999999991</v>
          </cell>
          <cell r="AZ992">
            <v>4.6896487697184934</v>
          </cell>
          <cell r="BG992">
            <v>1.1985505950329514</v>
          </cell>
          <cell r="BJ992">
            <v>-1.0649579471642839E-2</v>
          </cell>
          <cell r="CF992">
            <v>0.88689545321877861</v>
          </cell>
          <cell r="CV992">
            <v>25.791666666666668</v>
          </cell>
          <cell r="DA992">
            <v>2.3033333333333332</v>
          </cell>
          <cell r="ER992">
            <v>579.15318518518518</v>
          </cell>
        </row>
        <row r="993">
          <cell r="A993">
            <v>543768</v>
          </cell>
          <cell r="C993" t="str">
            <v>Shaw, Travis</v>
          </cell>
          <cell r="AF993">
            <v>0.26320208264248179</v>
          </cell>
          <cell r="AN993">
            <v>544.3428148148148</v>
          </cell>
          <cell r="AP993">
            <v>0.48621972061887608</v>
          </cell>
          <cell r="AV993" t="str">
            <v>3B</v>
          </cell>
          <cell r="AW993">
            <v>-5.3049279431423733</v>
          </cell>
          <cell r="AX993">
            <v>2.4813353985015234</v>
          </cell>
          <cell r="AY993">
            <v>-4.8606898918583816</v>
          </cell>
          <cell r="AZ993">
            <v>2.4813353985015234</v>
          </cell>
          <cell r="BG993">
            <v>1.5175837555398863</v>
          </cell>
          <cell r="BJ993">
            <v>-2.3590464167970379E-3</v>
          </cell>
          <cell r="CF993">
            <v>0.65677779773360756</v>
          </cell>
          <cell r="CV993">
            <v>26.208333333333332</v>
          </cell>
          <cell r="DA993">
            <v>1.115</v>
          </cell>
          <cell r="ER993">
            <v>544.3428148148148</v>
          </cell>
        </row>
        <row r="994">
          <cell r="A994">
            <v>543775</v>
          </cell>
          <cell r="C994" t="str">
            <v>Short, Brandon</v>
          </cell>
          <cell r="AF994">
            <v>0.19268381304516352</v>
          </cell>
          <cell r="AN994">
            <v>117.3675614814815</v>
          </cell>
          <cell r="AP994">
            <v>0.10546666509086389</v>
          </cell>
          <cell r="AV994" t="str">
            <v>LF</v>
          </cell>
          <cell r="AW994">
            <v>-11.163791666666667</v>
          </cell>
          <cell r="AX994">
            <v>-16.021583333333332</v>
          </cell>
          <cell r="AY994">
            <v>-9.5740613649308699</v>
          </cell>
          <cell r="AZ994">
            <v>-9.5740613649308699</v>
          </cell>
          <cell r="BG994">
            <v>0.8226983157312312</v>
          </cell>
          <cell r="BJ994">
            <v>-9.729551793599335E-3</v>
          </cell>
          <cell r="CF994">
            <v>0</v>
          </cell>
          <cell r="CV994">
            <v>27.791666666666668</v>
          </cell>
          <cell r="DA994">
            <v>0</v>
          </cell>
          <cell r="ER994">
            <v>293.41890370370373</v>
          </cell>
        </row>
        <row r="995">
          <cell r="A995">
            <v>543776</v>
          </cell>
          <cell r="C995" t="str">
            <v>Shuck, J.B.</v>
          </cell>
          <cell r="AF995">
            <v>0.22823200614024786</v>
          </cell>
          <cell r="AN995">
            <v>177.27592296296299</v>
          </cell>
          <cell r="AP995">
            <v>0.43236619761051742</v>
          </cell>
          <cell r="AV995" t="str">
            <v>CF</v>
          </cell>
          <cell r="AW995">
            <v>-10.999999999999998</v>
          </cell>
          <cell r="AX995">
            <v>-16</v>
          </cell>
          <cell r="AY995">
            <v>-8.3377408686552368</v>
          </cell>
          <cell r="AZ995">
            <v>-8.3377408686552368</v>
          </cell>
          <cell r="BG995">
            <v>1.4079612200261171</v>
          </cell>
          <cell r="BJ995">
            <v>-3.1697485416649577E-3</v>
          </cell>
          <cell r="CF995">
            <v>0.53845424083170101</v>
          </cell>
          <cell r="CV995">
            <v>29.041666666666668</v>
          </cell>
          <cell r="DA995">
            <v>1.7549999999999999</v>
          </cell>
          <cell r="ER995">
            <v>443.18980740740744</v>
          </cell>
        </row>
        <row r="996">
          <cell r="A996">
            <v>543782</v>
          </cell>
          <cell r="C996" t="str">
            <v>Simpson, Creede</v>
          </cell>
          <cell r="AF996">
            <v>0.19953369109238966</v>
          </cell>
          <cell r="AN996">
            <v>163.81828740740741</v>
          </cell>
          <cell r="AP996">
            <v>0.17243253553534732</v>
          </cell>
          <cell r="AV996" t="str">
            <v>1B</v>
          </cell>
          <cell r="AW996">
            <v>-12.565691312187214</v>
          </cell>
          <cell r="AX996">
            <v>-16.204516666666667</v>
          </cell>
          <cell r="AY996">
            <v>-12.62285023264927</v>
          </cell>
          <cell r="AZ996">
            <v>-12.565691312187214</v>
          </cell>
          <cell r="BG996">
            <v>1.415917238530382</v>
          </cell>
          <cell r="BJ996">
            <v>1.5135490527027672E-3</v>
          </cell>
          <cell r="CF996">
            <v>0</v>
          </cell>
          <cell r="CV996">
            <v>26.791666666666668</v>
          </cell>
          <cell r="DA996">
            <v>0</v>
          </cell>
          <cell r="ER996">
            <v>409.54571851851847</v>
          </cell>
        </row>
        <row r="997">
          <cell r="A997">
            <v>543784</v>
          </cell>
          <cell r="C997" t="str">
            <v>Simunic, Andy</v>
          </cell>
          <cell r="AF997">
            <v>0.20871944999859712</v>
          </cell>
          <cell r="AN997">
            <v>79.941262222222235</v>
          </cell>
          <cell r="AP997">
            <v>5.1068634908558841E-2</v>
          </cell>
          <cell r="AV997" t="str">
            <v>RF</v>
          </cell>
          <cell r="AW997">
            <v>-11.2013</v>
          </cell>
          <cell r="AX997">
            <v>-17.844150000000003</v>
          </cell>
          <cell r="AY997">
            <v>-8.3526564115575113</v>
          </cell>
          <cell r="AZ997">
            <v>-8.3526564115575113</v>
          </cell>
          <cell r="BG997">
            <v>1.2908304205019911</v>
          </cell>
          <cell r="BJ997">
            <v>1.794550758516816E-3</v>
          </cell>
          <cell r="CF997">
            <v>0</v>
          </cell>
          <cell r="CV997">
            <v>30.875</v>
          </cell>
          <cell r="DA997">
            <v>0</v>
          </cell>
          <cell r="ER997">
            <v>199.85315555555556</v>
          </cell>
        </row>
        <row r="998">
          <cell r="A998">
            <v>543788</v>
          </cell>
          <cell r="C998" t="str">
            <v>Skipworth, Kyle</v>
          </cell>
          <cell r="AF998">
            <v>0.21542140009564387</v>
          </cell>
          <cell r="AN998">
            <v>111.928</v>
          </cell>
          <cell r="AP998">
            <v>0.20865210199331974</v>
          </cell>
          <cell r="AV998" t="str">
            <v>C</v>
          </cell>
          <cell r="AW998">
            <v>-11.548793472149161</v>
          </cell>
          <cell r="AX998">
            <v>-16.446716666666667</v>
          </cell>
          <cell r="AY998">
            <v>-10.976481502601443</v>
          </cell>
          <cell r="AZ998">
            <v>1.2812228701415371</v>
          </cell>
          <cell r="BG998">
            <v>0.84681381609087003</v>
          </cell>
          <cell r="BJ998">
            <v>-5.3460456347617239E-3</v>
          </cell>
          <cell r="CF998">
            <v>0</v>
          </cell>
          <cell r="CV998">
            <v>26.291666666666668</v>
          </cell>
          <cell r="DA998">
            <v>6.6666666666666671E-3</v>
          </cell>
          <cell r="ER998">
            <v>279.82</v>
          </cell>
        </row>
        <row r="999">
          <cell r="A999">
            <v>543791</v>
          </cell>
          <cell r="C999" t="str">
            <v>Smith, Curt</v>
          </cell>
          <cell r="AF999">
            <v>0.22197889250215175</v>
          </cell>
          <cell r="AN999">
            <v>136.0644740740741</v>
          </cell>
          <cell r="AP999">
            <v>0.13849681441395778</v>
          </cell>
          <cell r="AV999" t="str">
            <v>1B</v>
          </cell>
          <cell r="AW999">
            <v>-11.634048489954193</v>
          </cell>
          <cell r="AX999">
            <v>-16.798116666666669</v>
          </cell>
          <cell r="AY999">
            <v>-13.180038503455117</v>
          </cell>
          <cell r="AZ999">
            <v>-11.634048489954193</v>
          </cell>
          <cell r="BG999">
            <v>1.1268291962388299</v>
          </cell>
          <cell r="BJ999">
            <v>-1.2432846223849475E-2</v>
          </cell>
          <cell r="CF999">
            <v>0</v>
          </cell>
          <cell r="CV999">
            <v>29.791666666666668</v>
          </cell>
          <cell r="DA999">
            <v>0</v>
          </cell>
          <cell r="ER999">
            <v>340.16118518518522</v>
          </cell>
        </row>
        <row r="1000">
          <cell r="A1000">
            <v>543807</v>
          </cell>
          <cell r="C1000" t="str">
            <v>Springer, George</v>
          </cell>
          <cell r="AF1000">
            <v>0.29403924113106689</v>
          </cell>
          <cell r="AN1000">
            <v>615.69007407407412</v>
          </cell>
          <cell r="AP1000">
            <v>0.55377485827176465</v>
          </cell>
          <cell r="AV1000" t="str">
            <v>RF</v>
          </cell>
          <cell r="AW1000">
            <v>-11</v>
          </cell>
          <cell r="AX1000">
            <v>-16</v>
          </cell>
          <cell r="AY1000">
            <v>1.1988257491155532</v>
          </cell>
          <cell r="AZ1000">
            <v>1.1988257491155532</v>
          </cell>
          <cell r="BG1000">
            <v>1.3933067436729463</v>
          </cell>
          <cell r="BJ1000">
            <v>7.1440426405574285E-4</v>
          </cell>
          <cell r="CF1000">
            <v>0.93288903705756454</v>
          </cell>
          <cell r="CV1000">
            <v>26.791666666666668</v>
          </cell>
          <cell r="DA1000">
            <v>2.23</v>
          </cell>
          <cell r="ER1000">
            <v>615.69007407407412</v>
          </cell>
        </row>
        <row r="1001">
          <cell r="A1001">
            <v>543829</v>
          </cell>
          <cell r="C1001" t="str">
            <v>Gordon, Dee</v>
          </cell>
          <cell r="AF1001">
            <v>0.25962489857524285</v>
          </cell>
          <cell r="AN1001">
            <v>551.71199999999999</v>
          </cell>
          <cell r="AP1001">
            <v>0.55590514476023212</v>
          </cell>
          <cell r="AV1001" t="str">
            <v>2B</v>
          </cell>
          <cell r="AW1001">
            <v>-11</v>
          </cell>
          <cell r="AX1001">
            <v>4.7887905999234919</v>
          </cell>
          <cell r="AY1001">
            <v>-7</v>
          </cell>
          <cell r="AZ1001">
            <v>4.7887905999234919</v>
          </cell>
          <cell r="BG1001">
            <v>1.3596592999569379</v>
          </cell>
          <cell r="BJ1001">
            <v>3.3487104178837303E-2</v>
          </cell>
          <cell r="CF1001">
            <v>0.93305484108691072</v>
          </cell>
          <cell r="CV1001">
            <v>28.208333333333332</v>
          </cell>
          <cell r="DA1001">
            <v>3.5666666666666669</v>
          </cell>
          <cell r="ER1001">
            <v>551.71199999999999</v>
          </cell>
        </row>
        <row r="1002">
          <cell r="A1002">
            <v>543839</v>
          </cell>
          <cell r="C1002" t="str">
            <v>Swauger, Chris</v>
          </cell>
          <cell r="AF1002">
            <v>0.19652267398411</v>
          </cell>
          <cell r="AN1002">
            <v>89.935454814814833</v>
          </cell>
          <cell r="AP1002">
            <v>5.4272768800396665E-2</v>
          </cell>
          <cell r="AV1002" t="str">
            <v>LF</v>
          </cell>
          <cell r="AW1002">
            <v>-10.92706248769068</v>
          </cell>
          <cell r="AX1002">
            <v>-16.85295</v>
          </cell>
          <cell r="AY1002">
            <v>-10.58384734397152</v>
          </cell>
          <cell r="AZ1002">
            <v>-10.58384734397152</v>
          </cell>
          <cell r="BG1002">
            <v>1.1799793453884682</v>
          </cell>
          <cell r="BJ1002">
            <v>-2.0807684159200337E-2</v>
          </cell>
          <cell r="CF1002">
            <v>0</v>
          </cell>
          <cell r="CV1002">
            <v>29.875</v>
          </cell>
          <cell r="DA1002">
            <v>0</v>
          </cell>
          <cell r="ER1002">
            <v>224.83863703703707</v>
          </cell>
        </row>
        <row r="1003">
          <cell r="A1003">
            <v>543845</v>
          </cell>
          <cell r="C1003" t="str">
            <v>Tenbrink, Nate</v>
          </cell>
          <cell r="AF1003">
            <v>0.22222790452463395</v>
          </cell>
          <cell r="AN1003">
            <v>101.90478222222224</v>
          </cell>
          <cell r="AP1003">
            <v>7.2797518310841691E-2</v>
          </cell>
          <cell r="AV1003" t="str">
            <v>3B</v>
          </cell>
          <cell r="AW1003">
            <v>-10.932458222921028</v>
          </cell>
          <cell r="AX1003">
            <v>-3.6301564689715899</v>
          </cell>
          <cell r="AY1003">
            <v>-6.9161804932508293</v>
          </cell>
          <cell r="AZ1003">
            <v>-3.6301564689715899</v>
          </cell>
          <cell r="BG1003">
            <v>1.4182309984212318</v>
          </cell>
          <cell r="BJ1003">
            <v>1.8970638210875961E-2</v>
          </cell>
          <cell r="CF1003">
            <v>0</v>
          </cell>
          <cell r="CV1003">
            <v>29.541666666666668</v>
          </cell>
          <cell r="DA1003">
            <v>0</v>
          </cell>
          <cell r="ER1003">
            <v>254.76195555555557</v>
          </cell>
        </row>
        <row r="1004">
          <cell r="A1004">
            <v>543860</v>
          </cell>
          <cell r="C1004" t="str">
            <v>Torres, Kevin</v>
          </cell>
          <cell r="AF1004">
            <v>0.18428969556233699</v>
          </cell>
          <cell r="AN1004">
            <v>115.45696000000001</v>
          </cell>
          <cell r="AP1004">
            <v>0.23988678267201879</v>
          </cell>
          <cell r="AV1004" t="str">
            <v>C</v>
          </cell>
          <cell r="AW1004">
            <v>-15.629769404314061</v>
          </cell>
          <cell r="AX1004">
            <v>-16.40635</v>
          </cell>
          <cell r="AY1004">
            <v>-16.191586882044895</v>
          </cell>
          <cell r="AZ1004">
            <v>-9.4216598564710683</v>
          </cell>
          <cell r="BG1004">
            <v>1.0577066997175499</v>
          </cell>
          <cell r="BJ1004">
            <v>-9.7987501445432404E-3</v>
          </cell>
          <cell r="CF1004">
            <v>0</v>
          </cell>
          <cell r="CV1004">
            <v>26.375</v>
          </cell>
          <cell r="DA1004">
            <v>0</v>
          </cell>
          <cell r="ER1004">
            <v>288.64240000000001</v>
          </cell>
        </row>
        <row r="1005">
          <cell r="A1005">
            <v>543861</v>
          </cell>
          <cell r="C1005" t="str">
            <v>Torrez, Riccio</v>
          </cell>
          <cell r="AF1005">
            <v>0.19565171791436903</v>
          </cell>
          <cell r="AN1005">
            <v>92.887798518518537</v>
          </cell>
          <cell r="AP1005">
            <v>6.2363290681783368E-2</v>
          </cell>
          <cell r="AV1005" t="str">
            <v>3B</v>
          </cell>
          <cell r="AW1005">
            <v>-11.673730115288814</v>
          </cell>
          <cell r="AX1005">
            <v>-3.2757093671838793</v>
          </cell>
          <cell r="AY1005">
            <v>-10.441457283857119</v>
          </cell>
          <cell r="AZ1005">
            <v>-3.2757093671838793</v>
          </cell>
          <cell r="BG1005">
            <v>1.2111373434216244</v>
          </cell>
          <cell r="BJ1005">
            <v>-1.1729717738526805E-2</v>
          </cell>
          <cell r="CF1005">
            <v>0</v>
          </cell>
          <cell r="CV1005">
            <v>26.708333333333332</v>
          </cell>
          <cell r="DA1005">
            <v>0</v>
          </cell>
          <cell r="ER1005">
            <v>232.21949629629631</v>
          </cell>
        </row>
        <row r="1006">
          <cell r="A1006">
            <v>543877</v>
          </cell>
          <cell r="C1006" t="str">
            <v>Vazquez, Christian</v>
          </cell>
          <cell r="AF1006">
            <v>0.22392364323483829</v>
          </cell>
          <cell r="AN1006">
            <v>337.1040435032574</v>
          </cell>
          <cell r="AP1006">
            <v>0.30130974263786653</v>
          </cell>
          <cell r="AV1006" t="str">
            <v>C</v>
          </cell>
          <cell r="AW1006">
            <v>-13.170078414275089</v>
          </cell>
          <cell r="AX1006">
            <v>-16.696149999999999</v>
          </cell>
          <cell r="AY1006">
            <v>-12.560317052366777</v>
          </cell>
          <cell r="AZ1006">
            <v>20.892879127279695</v>
          </cell>
          <cell r="BG1006">
            <v>0.73940839986560314</v>
          </cell>
          <cell r="BJ1006">
            <v>5.4638221912429443E-3</v>
          </cell>
          <cell r="CF1006">
            <v>0.51742487413770855</v>
          </cell>
          <cell r="CV1006">
            <v>25.875</v>
          </cell>
          <cell r="DA1006">
            <v>0.6283333333333333</v>
          </cell>
          <cell r="ER1006">
            <v>365.8479407407408</v>
          </cell>
        </row>
        <row r="1007">
          <cell r="A1007">
            <v>543884</v>
          </cell>
          <cell r="C1007" t="str">
            <v>Vollmuth, B.A.</v>
          </cell>
          <cell r="AF1007">
            <v>0.18944738109533052</v>
          </cell>
          <cell r="AN1007">
            <v>154.94845629629631</v>
          </cell>
          <cell r="AP1007">
            <v>0.15596871146600266</v>
          </cell>
          <cell r="AV1007" t="str">
            <v>3B</v>
          </cell>
          <cell r="AW1007">
            <v>-13.246841275281488</v>
          </cell>
          <cell r="AX1007">
            <v>-8.6351142901081079</v>
          </cell>
          <cell r="AY1007">
            <v>-13.582730790081472</v>
          </cell>
          <cell r="AZ1007">
            <v>-8.6351142901081079</v>
          </cell>
          <cell r="BG1007">
            <v>1.284063308466131</v>
          </cell>
          <cell r="BJ1007">
            <v>-1.5391858873984088E-2</v>
          </cell>
          <cell r="CF1007">
            <v>0</v>
          </cell>
          <cell r="CV1007">
            <v>26.541666666666668</v>
          </cell>
          <cell r="DA1007">
            <v>0</v>
          </cell>
          <cell r="ER1007">
            <v>387.37114074074077</v>
          </cell>
        </row>
        <row r="1008">
          <cell r="A1008">
            <v>543894</v>
          </cell>
          <cell r="C1008" t="str">
            <v>Watkins, Logan</v>
          </cell>
          <cell r="AF1008">
            <v>0.21949783190181602</v>
          </cell>
          <cell r="AN1008">
            <v>156.61852444444446</v>
          </cell>
          <cell r="AP1008">
            <v>0.27222507197923723</v>
          </cell>
          <cell r="AV1008" t="str">
            <v>2B</v>
          </cell>
          <cell r="AW1008">
            <v>-11</v>
          </cell>
          <cell r="AX1008">
            <v>-6.312912949411408</v>
          </cell>
          <cell r="AY1008">
            <v>-5.0945885788650163</v>
          </cell>
          <cell r="AZ1008">
            <v>-5.5534263615075261</v>
          </cell>
          <cell r="BG1008">
            <v>0.89115436339340182</v>
          </cell>
          <cell r="BJ1008">
            <v>8.6453640533270962E-4</v>
          </cell>
          <cell r="CF1008">
            <v>5.3969633062282973E-2</v>
          </cell>
          <cell r="CV1008">
            <v>26.875</v>
          </cell>
          <cell r="DA1008">
            <v>0.18333333333333332</v>
          </cell>
          <cell r="ER1008">
            <v>391.54631111111109</v>
          </cell>
        </row>
        <row r="1009">
          <cell r="A1009">
            <v>543904</v>
          </cell>
          <cell r="C1009" t="str">
            <v>Weems, Beamer</v>
          </cell>
          <cell r="AF1009">
            <v>0.21732042671726914</v>
          </cell>
          <cell r="AN1009">
            <v>97.833813333333353</v>
          </cell>
          <cell r="AP1009">
            <v>9.041441269562922E-2</v>
          </cell>
          <cell r="AV1009" t="str">
            <v>SS</v>
          </cell>
          <cell r="AW1009">
            <v>-12.263501957490945</v>
          </cell>
          <cell r="AX1009">
            <v>4.9563486047147602</v>
          </cell>
          <cell r="AY1009">
            <v>-12.534808165543474</v>
          </cell>
          <cell r="AZ1009">
            <v>4.9563486047147602</v>
          </cell>
          <cell r="BG1009">
            <v>1.0592121627214919</v>
          </cell>
          <cell r="BJ1009">
            <v>-2.1670697073402738E-2</v>
          </cell>
          <cell r="CF1009">
            <v>0</v>
          </cell>
          <cell r="CV1009">
            <v>28.958333333333332</v>
          </cell>
          <cell r="DA1009">
            <v>0</v>
          </cell>
          <cell r="ER1009">
            <v>244.58453333333335</v>
          </cell>
        </row>
        <row r="1010">
          <cell r="A1010">
            <v>543932</v>
          </cell>
          <cell r="C1010" t="str">
            <v>Wilson, Kenny</v>
          </cell>
          <cell r="AF1010">
            <v>0.22893603777861016</v>
          </cell>
          <cell r="AN1010">
            <v>212.95561481481482</v>
          </cell>
          <cell r="AP1010">
            <v>0.3918966976242364</v>
          </cell>
          <cell r="AV1010" t="str">
            <v>CF</v>
          </cell>
          <cell r="AW1010">
            <v>-11.588333333333333</v>
          </cell>
          <cell r="AX1010">
            <v>-16.365983333333336</v>
          </cell>
          <cell r="AY1010">
            <v>-3.8137360363630028</v>
          </cell>
          <cell r="AZ1010">
            <v>-3.8137360363630028</v>
          </cell>
          <cell r="BG1010">
            <v>0.82796210821478278</v>
          </cell>
          <cell r="BJ1010">
            <v>-9.1597604946544401E-3</v>
          </cell>
          <cell r="CF1010">
            <v>0</v>
          </cell>
          <cell r="CV1010">
            <v>26.458333333333332</v>
          </cell>
          <cell r="DA1010">
            <v>0</v>
          </cell>
          <cell r="ER1010">
            <v>532.38903703703704</v>
          </cell>
        </row>
        <row r="1011">
          <cell r="A1011">
            <v>543936</v>
          </cell>
          <cell r="C1011" t="str">
            <v>Wilson, Zach</v>
          </cell>
          <cell r="AF1011">
            <v>0.20224032836513561</v>
          </cell>
          <cell r="AN1011">
            <v>107.32316444444446</v>
          </cell>
          <cell r="AP1011">
            <v>9.7526722054144144E-2</v>
          </cell>
          <cell r="AV1011" t="str">
            <v>RF</v>
          </cell>
          <cell r="AW1011">
            <v>-11.676554478438856</v>
          </cell>
          <cell r="AX1011">
            <v>-16.696149999999999</v>
          </cell>
          <cell r="AY1011">
            <v>-13.199096390926226</v>
          </cell>
          <cell r="AZ1011">
            <v>-11.676554478438856</v>
          </cell>
          <cell r="BG1011">
            <v>1.3617471693534484</v>
          </cell>
          <cell r="BJ1011">
            <v>5.6968031886151212E-3</v>
          </cell>
          <cell r="CF1011">
            <v>0</v>
          </cell>
          <cell r="CV1011">
            <v>25.875</v>
          </cell>
          <cell r="DA1011">
            <v>0</v>
          </cell>
          <cell r="ER1011">
            <v>268.30791111111114</v>
          </cell>
        </row>
        <row r="1012">
          <cell r="A1012">
            <v>543939</v>
          </cell>
          <cell r="C1012" t="str">
            <v>Wong, Kolten</v>
          </cell>
          <cell r="AF1012">
            <v>0.26164689066654323</v>
          </cell>
          <cell r="AN1012">
            <v>509.43520000000001</v>
          </cell>
          <cell r="AP1012">
            <v>0.54108561532657662</v>
          </cell>
          <cell r="AV1012" t="str">
            <v>2B</v>
          </cell>
          <cell r="AW1012">
            <v>-11</v>
          </cell>
          <cell r="AX1012">
            <v>9.3108127954079727</v>
          </cell>
          <cell r="AY1012">
            <v>-1.5589426390873848</v>
          </cell>
          <cell r="AZ1012">
            <v>9.3108127954079727</v>
          </cell>
          <cell r="BG1012">
            <v>1.093406311400515</v>
          </cell>
          <cell r="BJ1012">
            <v>-9.9966900431385248E-3</v>
          </cell>
          <cell r="CF1012">
            <v>0.91302664418132029</v>
          </cell>
          <cell r="CV1012">
            <v>25.708333333333332</v>
          </cell>
          <cell r="DA1012">
            <v>2.3083333333333331</v>
          </cell>
          <cell r="ER1012">
            <v>509.43520000000001</v>
          </cell>
        </row>
        <row r="1013">
          <cell r="A1013">
            <v>544013</v>
          </cell>
          <cell r="C1013" t="str">
            <v>Kandilas, David</v>
          </cell>
          <cell r="AF1013">
            <v>0.21144493404400272</v>
          </cell>
          <cell r="AN1013">
            <v>142.0217837037037</v>
          </cell>
          <cell r="AP1013">
            <v>0.14043815571305385</v>
          </cell>
          <cell r="AV1013" t="str">
            <v>RF</v>
          </cell>
          <cell r="AW1013">
            <v>-11.890141666666665</v>
          </cell>
          <cell r="AX1013">
            <v>-16.768249999999998</v>
          </cell>
          <cell r="AY1013">
            <v>-3.0412660875406718</v>
          </cell>
          <cell r="AZ1013">
            <v>-3.0412660875406718</v>
          </cell>
          <cell r="BG1013">
            <v>0.83338782089095598</v>
          </cell>
          <cell r="BJ1013">
            <v>-6.8822959468520899E-3</v>
          </cell>
          <cell r="CF1013">
            <v>0</v>
          </cell>
          <cell r="CV1013">
            <v>25.791666666666668</v>
          </cell>
          <cell r="DA1013">
            <v>0</v>
          </cell>
          <cell r="ER1013">
            <v>355.05445925925926</v>
          </cell>
        </row>
        <row r="1014">
          <cell r="A1014">
            <v>544253</v>
          </cell>
          <cell r="C1014" t="str">
            <v>Zaneski, Zach</v>
          </cell>
          <cell r="AF1014">
            <v>0.20747193280474374</v>
          </cell>
          <cell r="AN1014">
            <v>72.452503703703712</v>
          </cell>
          <cell r="AP1014">
            <v>4.6283647762549007E-2</v>
          </cell>
          <cell r="AV1014" t="str">
            <v>C</v>
          </cell>
          <cell r="AW1014">
            <v>-12.548324104486921</v>
          </cell>
          <cell r="AX1014">
            <v>-16.978483333333337</v>
          </cell>
          <cell r="AY1014">
            <v>-15.123646788004987</v>
          </cell>
          <cell r="AZ1014">
            <v>2.5017725244821678</v>
          </cell>
          <cell r="BG1014">
            <v>1.3687146653749955</v>
          </cell>
          <cell r="BJ1014">
            <v>-2.8917979388108886E-3</v>
          </cell>
          <cell r="CF1014">
            <v>0</v>
          </cell>
          <cell r="CV1014">
            <v>30.041666666666668</v>
          </cell>
          <cell r="DA1014">
            <v>0</v>
          </cell>
          <cell r="ER1014">
            <v>181.13125925925928</v>
          </cell>
        </row>
        <row r="1015">
          <cell r="A1015">
            <v>544269</v>
          </cell>
          <cell r="C1015" t="str">
            <v>Duran, Juan</v>
          </cell>
          <cell r="AF1015">
            <v>0.19954185637984867</v>
          </cell>
          <cell r="AN1015">
            <v>143.04066370370373</v>
          </cell>
          <cell r="AP1015">
            <v>0.25077055074324972</v>
          </cell>
          <cell r="AV1015" t="str">
            <v>RF</v>
          </cell>
          <cell r="AW1015">
            <v>-12.725993238930926</v>
          </cell>
          <cell r="AX1015">
            <v>-17.712783333333331</v>
          </cell>
          <cell r="AY1015">
            <v>-10.797193733431207</v>
          </cell>
          <cell r="AZ1015">
            <v>-10.797193733431207</v>
          </cell>
          <cell r="BG1015">
            <v>1.1441197355619646</v>
          </cell>
          <cell r="BJ1015">
            <v>1.5737007090938778E-2</v>
          </cell>
          <cell r="CF1015">
            <v>0</v>
          </cell>
          <cell r="CV1015">
            <v>24.791666666666668</v>
          </cell>
          <cell r="DA1015">
            <v>0</v>
          </cell>
          <cell r="ER1015">
            <v>357.60165925925929</v>
          </cell>
        </row>
        <row r="1016">
          <cell r="A1016">
            <v>544369</v>
          </cell>
          <cell r="C1016" t="str">
            <v>Gregorius, Didi</v>
          </cell>
          <cell r="AF1016">
            <v>0.25668587130658083</v>
          </cell>
          <cell r="AN1016">
            <v>549.81659259259254</v>
          </cell>
          <cell r="AP1016">
            <v>0.59007015912234551</v>
          </cell>
          <cell r="AV1016" t="str">
            <v>SS</v>
          </cell>
          <cell r="AW1016">
            <v>-11</v>
          </cell>
          <cell r="AX1016">
            <v>7.2970860061446157</v>
          </cell>
          <cell r="AY1016">
            <v>-7</v>
          </cell>
          <cell r="AZ1016">
            <v>7.2970860061446157</v>
          </cell>
          <cell r="BG1016">
            <v>1.1188785666756278</v>
          </cell>
          <cell r="BJ1016">
            <v>6.9248305440097651E-3</v>
          </cell>
          <cell r="CF1016">
            <v>0.92720754375926273</v>
          </cell>
          <cell r="CV1016">
            <v>26.375</v>
          </cell>
          <cell r="DA1016">
            <v>2.88</v>
          </cell>
          <cell r="ER1016">
            <v>549.81659259259254</v>
          </cell>
        </row>
        <row r="1017">
          <cell r="A1017">
            <v>544371</v>
          </cell>
          <cell r="C1017" t="str">
            <v>Lutz, Donald</v>
          </cell>
          <cell r="AF1017">
            <v>0.19732778685751556</v>
          </cell>
          <cell r="AN1017">
            <v>134.24118518518523</v>
          </cell>
          <cell r="AP1017">
            <v>0.22737273711470599</v>
          </cell>
          <cell r="AV1017" t="str">
            <v>LF</v>
          </cell>
          <cell r="AW1017">
            <v>-15.749070752926094</v>
          </cell>
          <cell r="AX1017">
            <v>-16.628021566137782</v>
          </cell>
          <cell r="AY1017">
            <v>-13.29070415309619</v>
          </cell>
          <cell r="AZ1017">
            <v>-13.29070415309619</v>
          </cell>
          <cell r="BG1017">
            <v>0.72753486619511032</v>
          </cell>
          <cell r="BJ1017">
            <v>2.4601856545196723E-4</v>
          </cell>
          <cell r="CF1017">
            <v>0</v>
          </cell>
          <cell r="CV1017">
            <v>27.375</v>
          </cell>
          <cell r="DA1017">
            <v>0.18833333333333332</v>
          </cell>
          <cell r="ER1017">
            <v>335.60296296296303</v>
          </cell>
        </row>
        <row r="1018">
          <cell r="A1018">
            <v>544725</v>
          </cell>
          <cell r="C1018" t="str">
            <v>Garcia, Leury</v>
          </cell>
          <cell r="AF1018">
            <v>0.23645570047126049</v>
          </cell>
          <cell r="AN1018">
            <v>209.11727372282209</v>
          </cell>
          <cell r="AP1018">
            <v>0.30067164432733917</v>
          </cell>
          <cell r="AV1018" t="str">
            <v>SS</v>
          </cell>
          <cell r="AW1018">
            <v>-11</v>
          </cell>
          <cell r="AX1018">
            <v>-1.7070946949584189</v>
          </cell>
          <cell r="AY1018">
            <v>0.90779545266893624</v>
          </cell>
          <cell r="AZ1018">
            <v>0.90779545266893624</v>
          </cell>
          <cell r="BG1018">
            <v>0.60513701763877159</v>
          </cell>
          <cell r="BJ1018">
            <v>1.0144290079849377E-2</v>
          </cell>
          <cell r="CF1018">
            <v>0.10878878896962338</v>
          </cell>
          <cell r="CV1018">
            <v>25.291666666666668</v>
          </cell>
          <cell r="DA1018">
            <v>0.46833333333333332</v>
          </cell>
          <cell r="ER1018">
            <v>383.25096296296294</v>
          </cell>
        </row>
        <row r="1019">
          <cell r="A1019">
            <v>544827</v>
          </cell>
          <cell r="C1019" t="str">
            <v>Paulino, Carlos</v>
          </cell>
          <cell r="AF1019">
            <v>0.19692360475955603</v>
          </cell>
          <cell r="AN1019">
            <v>94.761600000000001</v>
          </cell>
          <cell r="AP1019">
            <v>0.179450959691142</v>
          </cell>
          <cell r="AV1019" t="str">
            <v>C</v>
          </cell>
          <cell r="AW1019">
            <v>-12.251254897886136</v>
          </cell>
          <cell r="AX1019">
            <v>-16.204516666666667</v>
          </cell>
          <cell r="AY1019">
            <v>-11.612225974959285</v>
          </cell>
          <cell r="AZ1019">
            <v>4.1928124150003878</v>
          </cell>
          <cell r="BG1019">
            <v>0.82123869775952518</v>
          </cell>
          <cell r="BJ1019">
            <v>1.2616273029506445E-2</v>
          </cell>
          <cell r="CF1019">
            <v>0</v>
          </cell>
          <cell r="CV1019">
            <v>26.791666666666668</v>
          </cell>
          <cell r="DA1019">
            <v>0</v>
          </cell>
          <cell r="ER1019">
            <v>236.904</v>
          </cell>
        </row>
        <row r="1020">
          <cell r="A1020">
            <v>544838</v>
          </cell>
          <cell r="C1020" t="str">
            <v>Gonzalez, Miguel</v>
          </cell>
          <cell r="AF1020">
            <v>0.20269539371172468</v>
          </cell>
          <cell r="AN1020">
            <v>118.30601481481482</v>
          </cell>
          <cell r="AP1020">
            <v>0.2150707868285282</v>
          </cell>
          <cell r="AV1020" t="str">
            <v>C</v>
          </cell>
          <cell r="AW1020">
            <v>-12.663764690316356</v>
          </cell>
          <cell r="AX1020">
            <v>-16.984549999999999</v>
          </cell>
          <cell r="AY1020">
            <v>-11.807043198199576</v>
          </cell>
          <cell r="AZ1020">
            <v>11.003877898296034</v>
          </cell>
          <cell r="BG1020">
            <v>0.66772713725179389</v>
          </cell>
          <cell r="BJ1020">
            <v>3.5176882946307258E-3</v>
          </cell>
          <cell r="CF1020">
            <v>0</v>
          </cell>
          <cell r="CV1020">
            <v>25.541666666666668</v>
          </cell>
          <cell r="DA1020">
            <v>1.4999999999999999E-2</v>
          </cell>
          <cell r="ER1020">
            <v>295.76503703703702</v>
          </cell>
        </row>
        <row r="1021">
          <cell r="A1021">
            <v>544925</v>
          </cell>
          <cell r="C1021" t="str">
            <v>den Dekker, Matt</v>
          </cell>
          <cell r="AF1021">
            <v>0.23886079257999596</v>
          </cell>
          <cell r="AN1021">
            <v>210.9577515702527</v>
          </cell>
          <cell r="AP1021">
            <v>0.41412085742566018</v>
          </cell>
          <cell r="AV1021" t="str">
            <v>LF</v>
          </cell>
          <cell r="AW1021">
            <v>-11</v>
          </cell>
          <cell r="AX1021">
            <v>-16</v>
          </cell>
          <cell r="AY1021">
            <v>-4.5446223099763499</v>
          </cell>
          <cell r="AZ1021">
            <v>-4.5446223099763499</v>
          </cell>
          <cell r="BG1021">
            <v>1.3871029735269444</v>
          </cell>
          <cell r="BJ1021">
            <v>2.1557758094045637E-3</v>
          </cell>
          <cell r="CF1021">
            <v>0.20298627440365519</v>
          </cell>
          <cell r="CV1021">
            <v>28.875</v>
          </cell>
          <cell r="DA1021">
            <v>0.64333333333333331</v>
          </cell>
          <cell r="ER1021">
            <v>494.32770370370372</v>
          </cell>
        </row>
        <row r="1022">
          <cell r="A1022">
            <v>544926</v>
          </cell>
          <cell r="C1022" t="str">
            <v>Fellhauer, Josh</v>
          </cell>
          <cell r="AF1022">
            <v>0.2070753241451444</v>
          </cell>
          <cell r="AN1022">
            <v>123.09608296296297</v>
          </cell>
          <cell r="AP1022">
            <v>0.18579801127083451</v>
          </cell>
          <cell r="AV1022" t="str">
            <v>LF</v>
          </cell>
          <cell r="AW1022">
            <v>-10.983281378260237</v>
          </cell>
          <cell r="AX1022">
            <v>-16.080850000000002</v>
          </cell>
          <cell r="AY1022">
            <v>-7.3171238823775226</v>
          </cell>
          <cell r="AZ1022">
            <v>-7.3171238823775226</v>
          </cell>
          <cell r="BG1022">
            <v>1.242938721593108</v>
          </cell>
          <cell r="BJ1022">
            <v>1.0436328973688376E-2</v>
          </cell>
          <cell r="CF1022">
            <v>0</v>
          </cell>
          <cell r="CV1022">
            <v>28.291666666666668</v>
          </cell>
          <cell r="DA1022">
            <v>0</v>
          </cell>
          <cell r="ER1022">
            <v>307.74020740740741</v>
          </cell>
        </row>
        <row r="1023">
          <cell r="A1023">
            <v>544927</v>
          </cell>
          <cell r="C1023" t="str">
            <v>Gibbs, Micah</v>
          </cell>
          <cell r="AF1023">
            <v>0.20872117557669223</v>
          </cell>
          <cell r="AN1023">
            <v>82.226441481481501</v>
          </cell>
          <cell r="AP1023">
            <v>0.10222360290523169</v>
          </cell>
          <cell r="AV1023" t="str">
            <v>C</v>
          </cell>
          <cell r="AW1023">
            <v>-13.067645729399702</v>
          </cell>
          <cell r="AX1023">
            <v>-16.004316666666668</v>
          </cell>
          <cell r="AY1023">
            <v>-11.86364806501863</v>
          </cell>
          <cell r="AZ1023">
            <v>4.2869498514996582</v>
          </cell>
          <cell r="BG1023">
            <v>1.1048245127190206</v>
          </cell>
          <cell r="BJ1023">
            <v>-9.0207400808070028E-3</v>
          </cell>
          <cell r="CF1023">
            <v>0</v>
          </cell>
          <cell r="CV1023">
            <v>27.958333333333332</v>
          </cell>
          <cell r="DA1023">
            <v>0</v>
          </cell>
          <cell r="ER1023">
            <v>205.56610370370373</v>
          </cell>
        </row>
        <row r="1024">
          <cell r="A1024">
            <v>544935</v>
          </cell>
          <cell r="C1024" t="str">
            <v>Sanz, Luis Alberto</v>
          </cell>
          <cell r="AF1024">
            <v>0.19314357256081427</v>
          </cell>
          <cell r="AN1024">
            <v>72.965973333333338</v>
          </cell>
          <cell r="AP1024">
            <v>4.6830452878046103E-2</v>
          </cell>
          <cell r="AV1024" t="str">
            <v>C</v>
          </cell>
          <cell r="AW1024">
            <v>-14.2553230823804</v>
          </cell>
          <cell r="AX1024">
            <v>-17.12875</v>
          </cell>
          <cell r="AY1024">
            <v>-13.890026609840525</v>
          </cell>
          <cell r="AZ1024">
            <v>3.7813159215090755</v>
          </cell>
          <cell r="BG1024">
            <v>0.43528491271646752</v>
          </cell>
          <cell r="BJ1024">
            <v>-4.0699187712739046E-2</v>
          </cell>
          <cell r="CF1024">
            <v>0</v>
          </cell>
          <cell r="CV1024">
            <v>25.375</v>
          </cell>
          <cell r="DA1024">
            <v>0</v>
          </cell>
          <cell r="ER1024">
            <v>182.41493333333335</v>
          </cell>
        </row>
        <row r="1025">
          <cell r="A1025">
            <v>544936</v>
          </cell>
          <cell r="C1025" t="str">
            <v>Gronauer, Kai</v>
          </cell>
          <cell r="AF1025">
            <v>0.21741521551942494</v>
          </cell>
          <cell r="AN1025">
            <v>58.621155555555561</v>
          </cell>
          <cell r="AP1025">
            <v>2.5896963866550937E-2</v>
          </cell>
          <cell r="AV1025" t="str">
            <v>C</v>
          </cell>
          <cell r="AW1025">
            <v>-11.421201710411303</v>
          </cell>
          <cell r="AX1025">
            <v>-16.688450000000003</v>
          </cell>
          <cell r="AY1025">
            <v>-11.773656447215064</v>
          </cell>
          <cell r="AZ1025">
            <v>7.1188332945193027</v>
          </cell>
          <cell r="BG1025">
            <v>0.66715383419279228</v>
          </cell>
          <cell r="BJ1025">
            <v>-2.0662564909193503E-2</v>
          </cell>
          <cell r="CF1025">
            <v>0</v>
          </cell>
          <cell r="CV1025">
            <v>29.625</v>
          </cell>
          <cell r="DA1025">
            <v>0</v>
          </cell>
          <cell r="ER1025">
            <v>146.5528888888889</v>
          </cell>
        </row>
        <row r="1026">
          <cell r="A1026">
            <v>544938</v>
          </cell>
          <cell r="C1026" t="str">
            <v>Cordero, Albert</v>
          </cell>
          <cell r="AF1026">
            <v>0.18425923079778833</v>
          </cell>
          <cell r="AN1026">
            <v>89.579140740740755</v>
          </cell>
          <cell r="AP1026">
            <v>0.13308525540450578</v>
          </cell>
          <cell r="AV1026" t="str">
            <v>C</v>
          </cell>
          <cell r="AW1026">
            <v>-11.337707063008812</v>
          </cell>
          <cell r="AX1026">
            <v>-16.365983333333336</v>
          </cell>
          <cell r="AY1026">
            <v>-12.347793282528784</v>
          </cell>
          <cell r="AZ1026">
            <v>6.8063293301172871</v>
          </cell>
          <cell r="BG1026">
            <v>0.46630299919881024</v>
          </cell>
          <cell r="BJ1026">
            <v>-2.6685218118731362E-2</v>
          </cell>
          <cell r="CF1026">
            <v>0</v>
          </cell>
          <cell r="CV1026">
            <v>26.458333333333332</v>
          </cell>
          <cell r="DA1026">
            <v>0</v>
          </cell>
          <cell r="ER1026">
            <v>223.94785185185188</v>
          </cell>
        </row>
        <row r="1027">
          <cell r="A1027">
            <v>545121</v>
          </cell>
          <cell r="C1027" t="str">
            <v>Vargas, Ildemaro</v>
          </cell>
          <cell r="AF1027">
            <v>0.2215736767759329</v>
          </cell>
          <cell r="AN1027">
            <v>245.32616179512704</v>
          </cell>
          <cell r="AP1027">
            <v>0.37955414401648668</v>
          </cell>
          <cell r="AV1027" t="str">
            <v>SS</v>
          </cell>
          <cell r="AW1027">
            <v>-12.606147763790513</v>
          </cell>
          <cell r="AX1027">
            <v>6.7359859360246626</v>
          </cell>
          <cell r="AY1027">
            <v>-10.792679971920755</v>
          </cell>
          <cell r="AZ1027">
            <v>6.7359859360246626</v>
          </cell>
          <cell r="BG1027">
            <v>0.94012374757967399</v>
          </cell>
          <cell r="BJ1027">
            <v>-5.0371048598293021E-3</v>
          </cell>
          <cell r="CF1027">
            <v>0</v>
          </cell>
          <cell r="CV1027">
            <v>24.958333333333332</v>
          </cell>
          <cell r="DA1027">
            <v>0</v>
          </cell>
          <cell r="ER1027">
            <v>548.84651851851856</v>
          </cell>
        </row>
        <row r="1028">
          <cell r="A1028">
            <v>545331</v>
          </cell>
          <cell r="C1028" t="str">
            <v>Aplin, Andrew</v>
          </cell>
          <cell r="AF1028">
            <v>0.2355658061900085</v>
          </cell>
          <cell r="AN1028">
            <v>232.87102215860594</v>
          </cell>
          <cell r="AP1028">
            <v>0.38307528037807281</v>
          </cell>
          <cell r="AV1028" t="str">
            <v>CF</v>
          </cell>
          <cell r="AW1028">
            <v>-12.167441666666665</v>
          </cell>
          <cell r="AX1028">
            <v>-17.200849999999999</v>
          </cell>
          <cell r="AY1028">
            <v>-1.2824453593693543</v>
          </cell>
          <cell r="AZ1028">
            <v>-1.2824453593693543</v>
          </cell>
          <cell r="BG1028">
            <v>1.183156158110696</v>
          </cell>
          <cell r="BJ1028">
            <v>-1.5353015028901351E-2</v>
          </cell>
          <cell r="CF1028">
            <v>0</v>
          </cell>
          <cell r="CV1028">
            <v>25.291666666666668</v>
          </cell>
          <cell r="DA1028">
            <v>0</v>
          </cell>
          <cell r="ER1028">
            <v>502.10459259259267</v>
          </cell>
        </row>
        <row r="1029">
          <cell r="A1029">
            <v>545334</v>
          </cell>
          <cell r="C1029" t="str">
            <v>Borchering, Bobby</v>
          </cell>
          <cell r="AF1029">
            <v>0.17867475460209969</v>
          </cell>
          <cell r="AN1029">
            <v>106.16842666666668</v>
          </cell>
          <cell r="AP1029">
            <v>0.13348446050995899</v>
          </cell>
          <cell r="AV1029" t="str">
            <v>1B</v>
          </cell>
          <cell r="AW1029">
            <v>-13.016875184560153</v>
          </cell>
          <cell r="AX1029">
            <v>-16.840350000000001</v>
          </cell>
          <cell r="AY1029">
            <v>-13.364210198544447</v>
          </cell>
          <cell r="AZ1029">
            <v>-13.016875184560153</v>
          </cell>
          <cell r="BG1029">
            <v>0.85217043406554138</v>
          </cell>
          <cell r="BJ1029">
            <v>-3.5164015476092177E-3</v>
          </cell>
          <cell r="CF1029">
            <v>0</v>
          </cell>
          <cell r="CV1029">
            <v>25.708333333333332</v>
          </cell>
          <cell r="DA1029">
            <v>0</v>
          </cell>
          <cell r="ER1029">
            <v>265.42106666666666</v>
          </cell>
        </row>
        <row r="1030">
          <cell r="A1030">
            <v>545337</v>
          </cell>
          <cell r="C1030" t="str">
            <v>Fontana, Nolan</v>
          </cell>
          <cell r="AF1030">
            <v>0.20788136691638789</v>
          </cell>
          <cell r="AN1030">
            <v>200.9223111111111</v>
          </cell>
          <cell r="AP1030">
            <v>0.35108222909660902</v>
          </cell>
          <cell r="AV1030" t="str">
            <v>SS</v>
          </cell>
          <cell r="AW1030">
            <v>-12.306091666666667</v>
          </cell>
          <cell r="AX1030">
            <v>1.6124245045474994</v>
          </cell>
          <cell r="AY1030">
            <v>-8.2703989658114576</v>
          </cell>
          <cell r="AZ1030">
            <v>1.6124245045474994</v>
          </cell>
          <cell r="BG1030">
            <v>0.99307005156585415</v>
          </cell>
          <cell r="BJ1030">
            <v>-3.4556547190921724E-3</v>
          </cell>
          <cell r="CF1030">
            <v>0</v>
          </cell>
          <cell r="CV1030">
            <v>25.041666666666668</v>
          </cell>
          <cell r="DA1030">
            <v>0</v>
          </cell>
          <cell r="ER1030">
            <v>502.30577777777773</v>
          </cell>
        </row>
        <row r="1031">
          <cell r="A1031">
            <v>545338</v>
          </cell>
          <cell r="C1031" t="str">
            <v>Franklin, Nick</v>
          </cell>
          <cell r="AF1031">
            <v>0.2602019463652756</v>
          </cell>
          <cell r="AN1031">
            <v>439.37197841976183</v>
          </cell>
          <cell r="AP1031">
            <v>0.42679000335582989</v>
          </cell>
          <cell r="AV1031" t="str">
            <v>2B</v>
          </cell>
          <cell r="AW1031">
            <v>-10.954787705390583</v>
          </cell>
          <cell r="AX1031">
            <v>-1.9294180037774611E-2</v>
          </cell>
          <cell r="AY1031">
            <v>-9.1065695222851755</v>
          </cell>
          <cell r="AZ1031">
            <v>-1.9294180037774611E-2</v>
          </cell>
          <cell r="BG1031">
            <v>0.83587063698061148</v>
          </cell>
          <cell r="BJ1031">
            <v>-1.0261295092036481E-2</v>
          </cell>
          <cell r="CF1031">
            <v>0.28181313602475078</v>
          </cell>
          <cell r="CV1031">
            <v>25.291666666666668</v>
          </cell>
          <cell r="DA1031">
            <v>1.1866666666666668</v>
          </cell>
          <cell r="ER1031">
            <v>462.96088888888892</v>
          </cell>
        </row>
        <row r="1032">
          <cell r="A1032">
            <v>545339</v>
          </cell>
          <cell r="C1032" t="str">
            <v>Garfield, Cameron</v>
          </cell>
          <cell r="AF1032">
            <v>0.19109301932695816</v>
          </cell>
          <cell r="AN1032">
            <v>136.25874962962968</v>
          </cell>
          <cell r="AP1032">
            <v>0.20335298261376489</v>
          </cell>
          <cell r="AV1032" t="str">
            <v>C</v>
          </cell>
          <cell r="AW1032">
            <v>-12.259875000000001</v>
          </cell>
          <cell r="AX1032">
            <v>-17.345050000000001</v>
          </cell>
          <cell r="AY1032">
            <v>-10.382481531445059</v>
          </cell>
          <cell r="AZ1032">
            <v>5.3511002708991118</v>
          </cell>
          <cell r="BG1032">
            <v>0.89144122765556166</v>
          </cell>
          <cell r="BJ1032">
            <v>-9.0049326831599698E-3</v>
          </cell>
          <cell r="CF1032">
            <v>0</v>
          </cell>
          <cell r="CV1032">
            <v>25.125</v>
          </cell>
          <cell r="DA1032">
            <v>0</v>
          </cell>
          <cell r="ER1032">
            <v>340.64687407407416</v>
          </cell>
        </row>
        <row r="1033">
          <cell r="A1033">
            <v>545341</v>
          </cell>
          <cell r="C1033" t="str">
            <v>Grichuk, Randal</v>
          </cell>
          <cell r="AF1033">
            <v>0.2577493280191398</v>
          </cell>
          <cell r="AN1033">
            <v>484.80681481481474</v>
          </cell>
          <cell r="AP1033">
            <v>0.4645391487019625</v>
          </cell>
          <cell r="AV1033" t="str">
            <v>CF</v>
          </cell>
          <cell r="AW1033">
            <v>-11</v>
          </cell>
          <cell r="AX1033">
            <v>-16</v>
          </cell>
          <cell r="AY1033">
            <v>3.7602678687988909</v>
          </cell>
          <cell r="AZ1033">
            <v>3.7602678687988909</v>
          </cell>
          <cell r="BG1033">
            <v>0.92099269203511047</v>
          </cell>
          <cell r="BJ1033">
            <v>-1.6970922904799646E-3</v>
          </cell>
          <cell r="CF1033">
            <v>0.71275063146559181</v>
          </cell>
          <cell r="CV1033">
            <v>24.875</v>
          </cell>
          <cell r="DA1033">
            <v>1.2866666666666666</v>
          </cell>
          <cell r="ER1033">
            <v>484.80681481481474</v>
          </cell>
        </row>
        <row r="1034">
          <cell r="A1034">
            <v>545349</v>
          </cell>
          <cell r="C1034" t="str">
            <v>Malm, Jeff</v>
          </cell>
          <cell r="AF1034">
            <v>0.20455677790831345</v>
          </cell>
          <cell r="AN1034">
            <v>142.25929481481484</v>
          </cell>
          <cell r="AP1034">
            <v>0.13919316537314308</v>
          </cell>
          <cell r="AV1034" t="str">
            <v>1B</v>
          </cell>
          <cell r="AW1034">
            <v>-12.940109878334972</v>
          </cell>
          <cell r="AX1034">
            <v>-16.840350000000001</v>
          </cell>
          <cell r="AY1034">
            <v>-11.240427058733697</v>
          </cell>
          <cell r="AZ1034">
            <v>-11.240427058733697</v>
          </cell>
          <cell r="BG1034">
            <v>1.1128477467193429</v>
          </cell>
          <cell r="BJ1034">
            <v>3.0442811962501284E-3</v>
          </cell>
          <cell r="CF1034">
            <v>0</v>
          </cell>
          <cell r="CV1034">
            <v>25.708333333333332</v>
          </cell>
          <cell r="DA1034">
            <v>0</v>
          </cell>
          <cell r="ER1034">
            <v>355.64823703703706</v>
          </cell>
        </row>
        <row r="1035">
          <cell r="A1035">
            <v>545350</v>
          </cell>
          <cell r="C1035" t="str">
            <v>Marisnick, Jake</v>
          </cell>
          <cell r="AF1035">
            <v>0.23916534687403371</v>
          </cell>
          <cell r="AN1035">
            <v>451.42313969210306</v>
          </cell>
          <cell r="AP1035">
            <v>0.44481827863331608</v>
          </cell>
          <cell r="AV1035" t="str">
            <v>CF</v>
          </cell>
          <cell r="AW1035">
            <v>-11</v>
          </cell>
          <cell r="AX1035">
            <v>-16</v>
          </cell>
          <cell r="AY1035">
            <v>14.284951402186381</v>
          </cell>
          <cell r="AZ1035">
            <v>14.284951402186381</v>
          </cell>
          <cell r="BG1035">
            <v>1.1151697054016219</v>
          </cell>
          <cell r="BJ1035">
            <v>-4.2301866504548162E-3</v>
          </cell>
          <cell r="CF1035">
            <v>0.7818774202654899</v>
          </cell>
          <cell r="CV1035">
            <v>25.291666666666668</v>
          </cell>
          <cell r="DA1035">
            <v>1.54</v>
          </cell>
          <cell r="ER1035">
            <v>451.65819259259263</v>
          </cell>
        </row>
        <row r="1036">
          <cell r="A1036">
            <v>545352</v>
          </cell>
          <cell r="C1036" t="str">
            <v>Meyer, Jonathan</v>
          </cell>
          <cell r="AF1036">
            <v>0.18380775828349333</v>
          </cell>
          <cell r="AN1036">
            <v>167.85806222222223</v>
          </cell>
          <cell r="AP1036">
            <v>0.21890028232044623</v>
          </cell>
          <cell r="AV1036" t="str">
            <v>3B</v>
          </cell>
          <cell r="AW1036">
            <v>-11.981617818737192</v>
          </cell>
          <cell r="AX1036">
            <v>-4.8044207798530287</v>
          </cell>
          <cell r="AY1036">
            <v>-12.789730904963807</v>
          </cell>
          <cell r="AZ1036">
            <v>-4.8044207798530287</v>
          </cell>
          <cell r="BG1036">
            <v>0.85566172144014585</v>
          </cell>
          <cell r="BJ1036">
            <v>-9.9072627992530596E-3</v>
          </cell>
          <cell r="CF1036">
            <v>0</v>
          </cell>
          <cell r="CV1036">
            <v>25.625</v>
          </cell>
          <cell r="DA1036">
            <v>0</v>
          </cell>
          <cell r="ER1036">
            <v>419.64515555555556</v>
          </cell>
        </row>
        <row r="1037">
          <cell r="A1037">
            <v>545353</v>
          </cell>
          <cell r="C1037" t="str">
            <v>Mier, Jio</v>
          </cell>
          <cell r="AF1037">
            <v>0.20892001839612614</v>
          </cell>
          <cell r="AN1037">
            <v>162.98303999999999</v>
          </cell>
          <cell r="AP1037">
            <v>0.31429458663843468</v>
          </cell>
          <cell r="AV1037" t="str">
            <v>SS</v>
          </cell>
          <cell r="AW1037">
            <v>-11.843924999999999</v>
          </cell>
          <cell r="AX1037">
            <v>-3.7040549279512587</v>
          </cell>
          <cell r="AY1037">
            <v>-8.6964865776037463</v>
          </cell>
          <cell r="AZ1037">
            <v>-3.7040549279512587</v>
          </cell>
          <cell r="BG1037">
            <v>0.92519897142757257</v>
          </cell>
          <cell r="BJ1037">
            <v>-8.3583223039604589E-3</v>
          </cell>
          <cell r="CF1037">
            <v>0</v>
          </cell>
          <cell r="CV1037">
            <v>25.875</v>
          </cell>
          <cell r="DA1037">
            <v>0</v>
          </cell>
          <cell r="ER1037">
            <v>407.45759999999996</v>
          </cell>
        </row>
        <row r="1038">
          <cell r="A1038">
            <v>545356</v>
          </cell>
          <cell r="C1038" t="str">
            <v>Nick, David</v>
          </cell>
          <cell r="AF1038">
            <v>0.20713350622877516</v>
          </cell>
          <cell r="AN1038">
            <v>127.88005925925927</v>
          </cell>
          <cell r="AP1038">
            <v>0.11941297500139214</v>
          </cell>
          <cell r="AV1038" t="str">
            <v>LF</v>
          </cell>
          <cell r="AW1038">
            <v>-11.622199999999999</v>
          </cell>
          <cell r="AX1038">
            <v>-16.40635</v>
          </cell>
          <cell r="AY1038">
            <v>-9.6794616789776082</v>
          </cell>
          <cell r="AZ1038">
            <v>-9.6794616789776082</v>
          </cell>
          <cell r="BG1038">
            <v>1.1638416587558369</v>
          </cell>
          <cell r="BJ1038">
            <v>4.0210632152745916E-3</v>
          </cell>
          <cell r="CF1038">
            <v>0</v>
          </cell>
          <cell r="CV1038">
            <v>26.375</v>
          </cell>
          <cell r="DA1038">
            <v>0</v>
          </cell>
          <cell r="ER1038">
            <v>319.70014814814817</v>
          </cell>
        </row>
        <row r="1039">
          <cell r="A1039">
            <v>545358</v>
          </cell>
          <cell r="C1039" t="str">
            <v>Stassi, Max</v>
          </cell>
          <cell r="AF1039">
            <v>0.22261365728419713</v>
          </cell>
          <cell r="AN1039">
            <v>163.40564950405175</v>
          </cell>
          <cell r="AP1039">
            <v>0.30685662247080348</v>
          </cell>
          <cell r="AV1039" t="str">
            <v>C</v>
          </cell>
          <cell r="AW1039">
            <v>-13.40832341821972</v>
          </cell>
          <cell r="AX1039">
            <v>-17.200849999999999</v>
          </cell>
          <cell r="AY1039">
            <v>-12.741146502070729</v>
          </cell>
          <cell r="AZ1039">
            <v>6.8239816556507122</v>
          </cell>
          <cell r="BG1039">
            <v>0.54408400433391857</v>
          </cell>
          <cell r="BJ1039">
            <v>-1.4619830219341375E-2</v>
          </cell>
          <cell r="CF1039">
            <v>3.121331972402756E-2</v>
          </cell>
          <cell r="CV1039">
            <v>25.291666666666668</v>
          </cell>
          <cell r="DA1039">
            <v>8.1666666666666665E-2</v>
          </cell>
          <cell r="ER1039">
            <v>348.50373333333334</v>
          </cell>
        </row>
        <row r="1040">
          <cell r="A1040">
            <v>545360</v>
          </cell>
          <cell r="C1040" t="str">
            <v>Tate, Donavan</v>
          </cell>
          <cell r="AF1040">
            <v>0.19106034304134362</v>
          </cell>
          <cell r="AN1040">
            <v>124.24010666666669</v>
          </cell>
          <cell r="AP1040">
            <v>0.15784809565042268</v>
          </cell>
          <cell r="AV1040" t="str">
            <v>CF</v>
          </cell>
          <cell r="AW1040">
            <v>-11.890141666666665</v>
          </cell>
          <cell r="AX1040">
            <v>-16.768249999999998</v>
          </cell>
          <cell r="AY1040">
            <v>-6.8595019055759296</v>
          </cell>
          <cell r="AZ1040">
            <v>-6.8595019055759296</v>
          </cell>
          <cell r="BG1040">
            <v>0.88343081893882547</v>
          </cell>
          <cell r="BJ1040">
            <v>-7.0519910542762498E-3</v>
          </cell>
          <cell r="CF1040">
            <v>0</v>
          </cell>
          <cell r="CV1040">
            <v>25.791666666666668</v>
          </cell>
          <cell r="DA1040">
            <v>0</v>
          </cell>
          <cell r="ER1040">
            <v>310.6002666666667</v>
          </cell>
        </row>
        <row r="1041">
          <cell r="A1041">
            <v>545361</v>
          </cell>
          <cell r="C1041" t="str">
            <v>Trout, Mike</v>
          </cell>
          <cell r="AF1041">
            <v>0.3565980873251503</v>
          </cell>
          <cell r="AN1041">
            <v>614.69244444444439</v>
          </cell>
          <cell r="AP1041">
            <v>0.68604860076332286</v>
          </cell>
          <cell r="AV1041" t="str">
            <v>CF</v>
          </cell>
          <cell r="AW1041">
            <v>-11</v>
          </cell>
          <cell r="AX1041">
            <v>-16</v>
          </cell>
          <cell r="AY1041">
            <v>2.6497710474735743</v>
          </cell>
          <cell r="AZ1041">
            <v>2.6497710474735743</v>
          </cell>
          <cell r="BG1041">
            <v>1.0539189732307186</v>
          </cell>
          <cell r="BJ1041">
            <v>3.7969374686112004E-3</v>
          </cell>
          <cell r="CF1041">
            <v>1.0000000000000002</v>
          </cell>
          <cell r="CV1041">
            <v>24.875</v>
          </cell>
          <cell r="DA1041">
            <v>5.625</v>
          </cell>
          <cell r="ER1041">
            <v>614.69244444444439</v>
          </cell>
        </row>
        <row r="1042">
          <cell r="A1042">
            <v>545602</v>
          </cell>
          <cell r="C1042" t="str">
            <v>Gailen, Blake</v>
          </cell>
          <cell r="AF1042">
            <v>0.24480206347798575</v>
          </cell>
          <cell r="AN1042">
            <v>115.76469087568447</v>
          </cell>
          <cell r="AP1042">
            <v>0.12177774967160848</v>
          </cell>
          <cell r="AV1042" t="str">
            <v>RF</v>
          </cell>
          <cell r="AW1042">
            <v>-11.322191666666665</v>
          </cell>
          <cell r="AX1042">
            <v>-18.388050000000007</v>
          </cell>
          <cell r="AY1042">
            <v>-8.2837208216467015</v>
          </cell>
          <cell r="AZ1042">
            <v>-8.2837208216467015</v>
          </cell>
          <cell r="BG1042">
            <v>0.58231454512750291</v>
          </cell>
          <cell r="BJ1042">
            <v>-2.4287995059946436E-2</v>
          </cell>
          <cell r="CF1042">
            <v>0</v>
          </cell>
          <cell r="CV1042">
            <v>31.291666666666668</v>
          </cell>
          <cell r="DA1042">
            <v>0</v>
          </cell>
          <cell r="ER1042">
            <v>273.02879999999999</v>
          </cell>
        </row>
        <row r="1043">
          <cell r="A1043">
            <v>546235</v>
          </cell>
          <cell r="C1043" t="str">
            <v>Linares, Raul</v>
          </cell>
          <cell r="AF1043">
            <v>0.17790168807509329</v>
          </cell>
          <cell r="AN1043">
            <v>101.40273777777779</v>
          </cell>
          <cell r="AP1043">
            <v>9.3181193987830091E-2</v>
          </cell>
          <cell r="AV1043" t="str">
            <v>3B</v>
          </cell>
          <cell r="AW1043">
            <v>-11.969145754807311</v>
          </cell>
          <cell r="AX1043">
            <v>-2.0105336013801587</v>
          </cell>
          <cell r="AY1043">
            <v>-5.1280613991625819</v>
          </cell>
          <cell r="AZ1043">
            <v>-2.0105336013801587</v>
          </cell>
          <cell r="BG1043">
            <v>0.65755757712877694</v>
          </cell>
          <cell r="BJ1043">
            <v>-5.0390123203548961E-3</v>
          </cell>
          <cell r="CF1043">
            <v>0</v>
          </cell>
          <cell r="CV1043">
            <v>25.708333333333332</v>
          </cell>
          <cell r="DA1043">
            <v>0</v>
          </cell>
          <cell r="ER1043">
            <v>253.50684444444445</v>
          </cell>
        </row>
        <row r="1044">
          <cell r="A1044">
            <v>546277</v>
          </cell>
          <cell r="C1044" t="str">
            <v>Martinez, Teodoro</v>
          </cell>
          <cell r="AF1044">
            <v>0.19024818739267257</v>
          </cell>
          <cell r="AN1044">
            <v>138.43693037037039</v>
          </cell>
          <cell r="AP1044">
            <v>0.14917242361861149</v>
          </cell>
          <cell r="AV1044" t="str">
            <v>LF</v>
          </cell>
          <cell r="AW1044">
            <v>-12.827016666666665</v>
          </cell>
          <cell r="AX1044">
            <v>-18.335783333333332</v>
          </cell>
          <cell r="AY1044">
            <v>-9.3170882449959862</v>
          </cell>
          <cell r="AZ1044">
            <v>-9.3170882449959862</v>
          </cell>
          <cell r="BG1044">
            <v>0.80106307670975352</v>
          </cell>
          <cell r="BJ1044">
            <v>-3.4193165423921593E-3</v>
          </cell>
          <cell r="CF1044">
            <v>0</v>
          </cell>
          <cell r="CV1044">
            <v>24.291666666666668</v>
          </cell>
          <cell r="DA1044">
            <v>0</v>
          </cell>
          <cell r="ER1044">
            <v>346.09232592592593</v>
          </cell>
        </row>
        <row r="1045">
          <cell r="A1045">
            <v>546318</v>
          </cell>
          <cell r="C1045" t="str">
            <v>Herrera, Odubel</v>
          </cell>
          <cell r="AF1045">
            <v>0.26829352970254128</v>
          </cell>
          <cell r="AN1045">
            <v>587.1493333333334</v>
          </cell>
          <cell r="AP1045">
            <v>0.5245908817164332</v>
          </cell>
          <cell r="AV1045" t="str">
            <v>CF</v>
          </cell>
          <cell r="AW1045">
            <v>-11</v>
          </cell>
          <cell r="AX1045">
            <v>-9.2038484737591428</v>
          </cell>
          <cell r="AY1045">
            <v>6.3537668766185984</v>
          </cell>
          <cell r="AZ1045">
            <v>6.3537668766185984</v>
          </cell>
          <cell r="BG1045">
            <v>0.88263296179958672</v>
          </cell>
          <cell r="BJ1045">
            <v>2.2377492582547179E-2</v>
          </cell>
          <cell r="CF1045">
            <v>0.91302697193243576</v>
          </cell>
          <cell r="CV1045">
            <v>24.541666666666668</v>
          </cell>
          <cell r="DA1045">
            <v>1.7133333333333334</v>
          </cell>
          <cell r="ER1045">
            <v>587.1493333333334</v>
          </cell>
        </row>
        <row r="1046">
          <cell r="A1046">
            <v>546990</v>
          </cell>
          <cell r="C1046" t="str">
            <v>Alford, Anthony</v>
          </cell>
          <cell r="AF1046">
            <v>0.2264767370259127</v>
          </cell>
          <cell r="AN1046">
            <v>189.11964444444448</v>
          </cell>
          <cell r="AP1046">
            <v>0.29210586341669587</v>
          </cell>
          <cell r="AV1046" t="str">
            <v>CF</v>
          </cell>
          <cell r="AW1046">
            <v>-14.930008333333335</v>
          </cell>
          <cell r="AX1046">
            <v>-22.433116666666667</v>
          </cell>
          <cell r="AY1046">
            <v>-3.3721273359752924</v>
          </cell>
          <cell r="AZ1046">
            <v>-3.3721273359752924</v>
          </cell>
          <cell r="BG1046">
            <v>0.9308954681661159</v>
          </cell>
          <cell r="BJ1046">
            <v>9.3852910565092457E-3</v>
          </cell>
          <cell r="CF1046">
            <v>0</v>
          </cell>
          <cell r="CV1046">
            <v>21.958333333333332</v>
          </cell>
          <cell r="DA1046">
            <v>0</v>
          </cell>
          <cell r="ER1046">
            <v>472.79911111111119</v>
          </cell>
        </row>
        <row r="1047">
          <cell r="A1047">
            <v>546991</v>
          </cell>
          <cell r="C1047" t="str">
            <v>Almora, Albert</v>
          </cell>
          <cell r="AF1047">
            <v>0.23178905243926956</v>
          </cell>
          <cell r="AN1047">
            <v>238.93142859605859</v>
          </cell>
          <cell r="AP1047">
            <v>0.37210311144055452</v>
          </cell>
          <cell r="AV1047" t="str">
            <v>CF</v>
          </cell>
          <cell r="AW1047">
            <v>-11</v>
          </cell>
          <cell r="AX1047">
            <v>-16</v>
          </cell>
          <cell r="AY1047">
            <v>1.8356114602814748</v>
          </cell>
          <cell r="AZ1047">
            <v>1.8356114602814748</v>
          </cell>
          <cell r="BG1047">
            <v>1.2475590225957227</v>
          </cell>
          <cell r="BJ1047">
            <v>-2.0213972770169479E-3</v>
          </cell>
          <cell r="CF1047">
            <v>5.5778786573197722E-2</v>
          </cell>
          <cell r="CV1047">
            <v>22.208333333333332</v>
          </cell>
          <cell r="DA1047">
            <v>0.14333333333333334</v>
          </cell>
          <cell r="ER1047">
            <v>489.73037037037045</v>
          </cell>
        </row>
        <row r="1048">
          <cell r="A1048">
            <v>546992</v>
          </cell>
          <cell r="C1048" t="str">
            <v>Chinea, Chris</v>
          </cell>
          <cell r="AF1048">
            <v>0.18761828533062697</v>
          </cell>
          <cell r="AN1048">
            <v>169.24965925925926</v>
          </cell>
          <cell r="AP1048">
            <v>0.20948614333822335</v>
          </cell>
          <cell r="AV1048" t="str">
            <v>1B</v>
          </cell>
          <cell r="AW1048">
            <v>-18.056216134514571</v>
          </cell>
          <cell r="AX1048">
            <v>-22.082649999999997</v>
          </cell>
          <cell r="AY1048">
            <v>-19.262696760013242</v>
          </cell>
          <cell r="AZ1048">
            <v>-13.337781070671964</v>
          </cell>
          <cell r="BG1048">
            <v>1.5976481452075961</v>
          </cell>
          <cell r="BJ1048">
            <v>2.6538094423163301E-2</v>
          </cell>
          <cell r="CF1048">
            <v>0</v>
          </cell>
          <cell r="CV1048">
            <v>22.125</v>
          </cell>
          <cell r="DA1048">
            <v>0</v>
          </cell>
          <cell r="ER1048">
            <v>423.12414814814815</v>
          </cell>
        </row>
        <row r="1049">
          <cell r="A1049">
            <v>546994</v>
          </cell>
          <cell r="C1049" t="str">
            <v>Hinojosa, C.J</v>
          </cell>
          <cell r="AF1049">
            <v>0.2098686381280796</v>
          </cell>
          <cell r="AN1049">
            <v>203.85078518518517</v>
          </cell>
          <cell r="AP1049">
            <v>0.2514462502245024</v>
          </cell>
          <cell r="AV1049" t="str">
            <v>SS</v>
          </cell>
          <cell r="AW1049">
            <v>-16.121260147397713</v>
          </cell>
          <cell r="AX1049">
            <v>-0.6666002906104227</v>
          </cell>
          <cell r="AY1049">
            <v>-16.05935658541916</v>
          </cell>
          <cell r="AZ1049">
            <v>-0.6666002906104227</v>
          </cell>
          <cell r="BG1049">
            <v>1.3026012447458868</v>
          </cell>
          <cell r="BJ1049">
            <v>3.4600434328478252E-3</v>
          </cell>
          <cell r="CF1049">
            <v>0</v>
          </cell>
          <cell r="CV1049">
            <v>21.958333333333332</v>
          </cell>
          <cell r="DA1049">
            <v>0</v>
          </cell>
          <cell r="ER1049">
            <v>509.62696296296292</v>
          </cell>
        </row>
        <row r="1050">
          <cell r="A1050">
            <v>546997</v>
          </cell>
          <cell r="C1050" t="str">
            <v>Marin, Adrian</v>
          </cell>
          <cell r="AF1050">
            <v>0.19240656276276766</v>
          </cell>
          <cell r="AN1050">
            <v>199.15674074074073</v>
          </cell>
          <cell r="AP1050">
            <v>0.37073038011444626</v>
          </cell>
          <cell r="AV1050" t="str">
            <v>SS</v>
          </cell>
          <cell r="AW1050">
            <v>-14.590766666666667</v>
          </cell>
          <cell r="AX1050">
            <v>-2.36453137454476</v>
          </cell>
          <cell r="AY1050">
            <v>-8.0725641564692889</v>
          </cell>
          <cell r="AZ1050">
            <v>-2.36453137454476</v>
          </cell>
          <cell r="BG1050">
            <v>0.89696369822669964</v>
          </cell>
          <cell r="BJ1050">
            <v>-7.1863652548447799E-3</v>
          </cell>
          <cell r="CF1050">
            <v>0</v>
          </cell>
          <cell r="CV1050">
            <v>22.291666666666668</v>
          </cell>
          <cell r="DA1050">
            <v>0</v>
          </cell>
          <cell r="ER1050">
            <v>497.89185185185181</v>
          </cell>
        </row>
        <row r="1051">
          <cell r="A1051">
            <v>547002</v>
          </cell>
          <cell r="C1051" t="str">
            <v>Rivera, Chris</v>
          </cell>
          <cell r="AF1051">
            <v>0.15834913509696374</v>
          </cell>
          <cell r="AN1051">
            <v>97.194429629629653</v>
          </cell>
          <cell r="AP1051">
            <v>0.19165925638756287</v>
          </cell>
          <cell r="AV1051" t="str">
            <v>C</v>
          </cell>
          <cell r="AW1051">
            <v>-16.364248105056081</v>
          </cell>
          <cell r="AX1051">
            <v>-9.7054660732100722</v>
          </cell>
          <cell r="AY1051">
            <v>-16.435762751185877</v>
          </cell>
          <cell r="AZ1051">
            <v>-6.3239874883055265</v>
          </cell>
          <cell r="BG1051">
            <v>0.62318970825729902</v>
          </cell>
          <cell r="BJ1051">
            <v>-7.9892561900988639E-3</v>
          </cell>
          <cell r="CF1051">
            <v>0</v>
          </cell>
          <cell r="CV1051">
            <v>21.291666666666668</v>
          </cell>
          <cell r="DA1051">
            <v>0</v>
          </cell>
          <cell r="ER1051">
            <v>242.98607407407411</v>
          </cell>
        </row>
        <row r="1052">
          <cell r="A1052">
            <v>547004</v>
          </cell>
          <cell r="C1052" t="str">
            <v>Ruiz, Rio</v>
          </cell>
          <cell r="AF1052">
            <v>0.2287626894112702</v>
          </cell>
          <cell r="AN1052">
            <v>220.22364444444449</v>
          </cell>
          <cell r="AP1052">
            <v>0.40894665422042187</v>
          </cell>
          <cell r="AV1052" t="str">
            <v>3B</v>
          </cell>
          <cell r="AW1052">
            <v>-15.839595524555897</v>
          </cell>
          <cell r="AX1052">
            <v>-7.9445005353728853</v>
          </cell>
          <cell r="AY1052">
            <v>-15.680485699407852</v>
          </cell>
          <cell r="AZ1052">
            <v>-7.9445005353728853</v>
          </cell>
          <cell r="BG1052">
            <v>0.93892856730921781</v>
          </cell>
          <cell r="BJ1052">
            <v>3.7806233836729444E-3</v>
          </cell>
          <cell r="CF1052">
            <v>0</v>
          </cell>
          <cell r="CV1052">
            <v>22.125</v>
          </cell>
          <cell r="DA1052">
            <v>0</v>
          </cell>
          <cell r="ER1052">
            <v>550.55911111111118</v>
          </cell>
        </row>
        <row r="1053">
          <cell r="A1053">
            <v>547168</v>
          </cell>
          <cell r="C1053" t="str">
            <v>Allen, Will</v>
          </cell>
          <cell r="AF1053">
            <v>0.19119867067831234</v>
          </cell>
          <cell r="AN1053">
            <v>205.29611851851851</v>
          </cell>
          <cell r="AP1053">
            <v>0.26004905447745175</v>
          </cell>
          <cell r="AV1053" t="str">
            <v>1B</v>
          </cell>
          <cell r="AW1053">
            <v>-15.123103809609942</v>
          </cell>
          <cell r="AX1053">
            <v>-18.335783333333332</v>
          </cell>
          <cell r="AY1053">
            <v>-15.415044841788372</v>
          </cell>
          <cell r="AZ1053">
            <v>-15.123103809609942</v>
          </cell>
          <cell r="BG1053">
            <v>1.6198698843873127</v>
          </cell>
          <cell r="BJ1053">
            <v>3.541409662206391E-3</v>
          </cell>
          <cell r="CF1053">
            <v>0</v>
          </cell>
          <cell r="CV1053">
            <v>24.291666666666668</v>
          </cell>
          <cell r="DA1053">
            <v>0</v>
          </cell>
          <cell r="ER1053">
            <v>513.24029629629626</v>
          </cell>
        </row>
        <row r="1054">
          <cell r="A1054">
            <v>547170</v>
          </cell>
          <cell r="C1054" t="str">
            <v>Delmonico, Nicky</v>
          </cell>
          <cell r="AF1054">
            <v>0.23949823969137229</v>
          </cell>
          <cell r="AN1054">
            <v>181.08800000000002</v>
          </cell>
          <cell r="AP1054">
            <v>0.28311834594510432</v>
          </cell>
          <cell r="AV1054" t="str">
            <v>3B</v>
          </cell>
          <cell r="AW1054">
            <v>-12.850511411589592</v>
          </cell>
          <cell r="AX1054">
            <v>-6.1257174326840893</v>
          </cell>
          <cell r="AY1054">
            <v>-12.511041901580571</v>
          </cell>
          <cell r="AZ1054">
            <v>-6.1257174326840893</v>
          </cell>
          <cell r="BG1054">
            <v>1.1050782942655821</v>
          </cell>
          <cell r="BJ1054">
            <v>1.161256874972183E-2</v>
          </cell>
          <cell r="CF1054">
            <v>0</v>
          </cell>
          <cell r="CV1054">
            <v>23.958333333333332</v>
          </cell>
          <cell r="DA1054">
            <v>0</v>
          </cell>
          <cell r="ER1054">
            <v>452.72</v>
          </cell>
        </row>
        <row r="1055">
          <cell r="A1055">
            <v>547171</v>
          </cell>
          <cell r="C1055" t="str">
            <v>Littlewood, Marcus</v>
          </cell>
          <cell r="AF1055">
            <v>0.22172907187777441</v>
          </cell>
          <cell r="AN1055">
            <v>141.4006162406132</v>
          </cell>
          <cell r="AP1055">
            <v>0.28010593795839978</v>
          </cell>
          <cell r="AV1055" t="str">
            <v>C</v>
          </cell>
          <cell r="AW1055">
            <v>-14.315376119281217</v>
          </cell>
          <cell r="AX1055">
            <v>-18.335783333333332</v>
          </cell>
          <cell r="AY1055">
            <v>-13.77144593681939</v>
          </cell>
          <cell r="AZ1055">
            <v>6.1354560177399362</v>
          </cell>
          <cell r="BG1055">
            <v>1.1372116824362788</v>
          </cell>
          <cell r="BJ1055">
            <v>7.4267934933634665E-3</v>
          </cell>
          <cell r="CF1055">
            <v>0</v>
          </cell>
          <cell r="CV1055">
            <v>24.291666666666668</v>
          </cell>
          <cell r="DA1055">
            <v>0</v>
          </cell>
          <cell r="ER1055">
            <v>327.5075555555556</v>
          </cell>
        </row>
        <row r="1056">
          <cell r="A1056">
            <v>547172</v>
          </cell>
          <cell r="C1056" t="str">
            <v>Wolters, Tony</v>
          </cell>
          <cell r="AF1056">
            <v>0.22024588012985771</v>
          </cell>
          <cell r="AN1056">
            <v>217.20816064835748</v>
          </cell>
          <cell r="AP1056">
            <v>0.27537853210368707</v>
          </cell>
          <cell r="AV1056" t="str">
            <v>C</v>
          </cell>
          <cell r="AW1056">
            <v>-11</v>
          </cell>
          <cell r="AX1056">
            <v>5.607417099901876</v>
          </cell>
          <cell r="AY1056">
            <v>-7</v>
          </cell>
          <cell r="AZ1056">
            <v>14.994625533868883</v>
          </cell>
          <cell r="BG1056">
            <v>0.64640883558796869</v>
          </cell>
          <cell r="BJ1056">
            <v>-4.7360704250813505E-3</v>
          </cell>
          <cell r="CF1056">
            <v>0.43849035605573333</v>
          </cell>
          <cell r="CV1056">
            <v>24.041666666666668</v>
          </cell>
          <cell r="DA1056">
            <v>0.29499999999999998</v>
          </cell>
          <cell r="ER1056">
            <v>322.80533333333341</v>
          </cell>
        </row>
        <row r="1057">
          <cell r="A1057">
            <v>547173</v>
          </cell>
          <cell r="C1057" t="str">
            <v>Lopes, Christian</v>
          </cell>
          <cell r="AF1057">
            <v>0.20930316719191355</v>
          </cell>
          <cell r="AN1057">
            <v>208.48011851851848</v>
          </cell>
          <cell r="AP1057">
            <v>0.3658176200319867</v>
          </cell>
          <cell r="AV1057" t="str">
            <v>2B</v>
          </cell>
          <cell r="AW1057">
            <v>-13.757731078975738</v>
          </cell>
          <cell r="AX1057">
            <v>-2.8563433833320433</v>
          </cell>
          <cell r="AY1057">
            <v>-12.959601160856529</v>
          </cell>
          <cell r="AZ1057">
            <v>-2.8563433833320433</v>
          </cell>
          <cell r="BG1057">
            <v>1.0207170475663527</v>
          </cell>
          <cell r="BJ1057">
            <v>9.0938370752369161E-3</v>
          </cell>
          <cell r="CF1057">
            <v>0</v>
          </cell>
          <cell r="CV1057">
            <v>23.708333333333332</v>
          </cell>
          <cell r="DA1057">
            <v>0</v>
          </cell>
          <cell r="ER1057">
            <v>521.20029629629619</v>
          </cell>
        </row>
        <row r="1058">
          <cell r="A1058">
            <v>547175</v>
          </cell>
          <cell r="C1058" t="str">
            <v>Rodriguez, Jake</v>
          </cell>
          <cell r="AF1058">
            <v>0.16984302894820619</v>
          </cell>
          <cell r="AN1058">
            <v>79.491697777777802</v>
          </cell>
          <cell r="AP1058">
            <v>6.2399290308532862E-2</v>
          </cell>
          <cell r="AV1058" t="str">
            <v>C</v>
          </cell>
          <cell r="AW1058">
            <v>-14.541792920178239</v>
          </cell>
          <cell r="AX1058">
            <v>-18.128116666666667</v>
          </cell>
          <cell r="AY1058">
            <v>-14.099379449126531</v>
          </cell>
          <cell r="AZ1058">
            <v>-1.1077631148969806</v>
          </cell>
          <cell r="BG1058">
            <v>0.71707710551130921</v>
          </cell>
          <cell r="BJ1058">
            <v>-4.5822229483006162E-2</v>
          </cell>
          <cell r="CF1058">
            <v>0</v>
          </cell>
          <cell r="CV1058">
            <v>24.458333333333332</v>
          </cell>
          <cell r="DA1058">
            <v>0</v>
          </cell>
          <cell r="ER1058">
            <v>198.72924444444448</v>
          </cell>
        </row>
        <row r="1059">
          <cell r="A1059">
            <v>547180</v>
          </cell>
          <cell r="C1059" t="str">
            <v>Harper, Bryce</v>
          </cell>
          <cell r="AF1059">
            <v>0.32200394068454663</v>
          </cell>
          <cell r="AN1059">
            <v>571.86814814814818</v>
          </cell>
          <cell r="AP1059">
            <v>0.60855426452239736</v>
          </cell>
          <cell r="AV1059" t="str">
            <v>RF</v>
          </cell>
          <cell r="AW1059">
            <v>-11</v>
          </cell>
          <cell r="AX1059">
            <v>-16</v>
          </cell>
          <cell r="AY1059">
            <v>0.19253830111155223</v>
          </cell>
          <cell r="AZ1059">
            <v>0.19253830111155223</v>
          </cell>
          <cell r="BG1059">
            <v>0.88119586475321776</v>
          </cell>
          <cell r="BJ1059">
            <v>-1.8391149734538051E-2</v>
          </cell>
          <cell r="CF1059">
            <v>0.99666432640492875</v>
          </cell>
          <cell r="CV1059">
            <v>23.708333333333332</v>
          </cell>
          <cell r="DA1059">
            <v>4.335</v>
          </cell>
          <cell r="ER1059">
            <v>571.86814814814818</v>
          </cell>
        </row>
        <row r="1060">
          <cell r="A1060">
            <v>547181</v>
          </cell>
          <cell r="C1060" t="str">
            <v>Lipka, Matt</v>
          </cell>
          <cell r="AF1060">
            <v>0.20429691189892599</v>
          </cell>
          <cell r="AN1060">
            <v>200.84361481481483</v>
          </cell>
          <cell r="AP1060">
            <v>0.32796910383582845</v>
          </cell>
          <cell r="AV1060" t="str">
            <v>CF</v>
          </cell>
          <cell r="AW1060">
            <v>-12.885583333333335</v>
          </cell>
          <cell r="AX1060">
            <v>-18.439616666666666</v>
          </cell>
          <cell r="AY1060">
            <v>0.5917630327420913</v>
          </cell>
          <cell r="AZ1060">
            <v>0.5917630327420913</v>
          </cell>
          <cell r="BG1060">
            <v>1.1169683449712331</v>
          </cell>
          <cell r="BJ1060">
            <v>1.1568132929869039E-2</v>
          </cell>
          <cell r="CF1060">
            <v>0</v>
          </cell>
          <cell r="CV1060">
            <v>24.208333333333332</v>
          </cell>
          <cell r="DA1060">
            <v>0</v>
          </cell>
          <cell r="ER1060">
            <v>502.10903703703707</v>
          </cell>
        </row>
        <row r="1061">
          <cell r="A1061">
            <v>547379</v>
          </cell>
          <cell r="C1061" t="str">
            <v>Perez, Roberto</v>
          </cell>
          <cell r="AF1061">
            <v>0.2510781338561735</v>
          </cell>
          <cell r="AN1061">
            <v>287.99834074074079</v>
          </cell>
          <cell r="AP1061">
            <v>0.26339943250277331</v>
          </cell>
          <cell r="AV1061" t="str">
            <v>C</v>
          </cell>
          <cell r="AW1061">
            <v>-13.497777036415348</v>
          </cell>
          <cell r="AX1061">
            <v>-16.047483333333332</v>
          </cell>
          <cell r="AY1061">
            <v>-13.551317992998236</v>
          </cell>
          <cell r="AZ1061">
            <v>21.386040673167024</v>
          </cell>
          <cell r="BG1061">
            <v>0.59207740827584254</v>
          </cell>
          <cell r="BJ1061">
            <v>-1.1603463925146215E-3</v>
          </cell>
          <cell r="CF1061">
            <v>0.68498520966951193</v>
          </cell>
          <cell r="CV1061">
            <v>27.541666666666668</v>
          </cell>
          <cell r="DA1061">
            <v>0.65333333333333332</v>
          </cell>
          <cell r="ER1061">
            <v>287.99834074074079</v>
          </cell>
        </row>
        <row r="1062">
          <cell r="A1062">
            <v>547887</v>
          </cell>
          <cell r="C1062" t="str">
            <v>Tanaka, Kensuke</v>
          </cell>
          <cell r="AF1062">
            <v>0.22711156139718361</v>
          </cell>
          <cell r="AN1062">
            <v>100.62113185185189</v>
          </cell>
          <cell r="AP1062">
            <v>0.10871310695351928</v>
          </cell>
          <cell r="AV1062" t="str">
            <v>2B</v>
          </cell>
          <cell r="AW1062">
            <v>-11</v>
          </cell>
          <cell r="AX1062">
            <v>-8.3547503762428299</v>
          </cell>
          <cell r="AY1062">
            <v>-7.5236309288061358</v>
          </cell>
          <cell r="AZ1062">
            <v>-7.6443908596378201</v>
          </cell>
          <cell r="BG1062">
            <v>0.57549218712120132</v>
          </cell>
          <cell r="BJ1062">
            <v>-9.3835559850419907E-3</v>
          </cell>
          <cell r="CF1062">
            <v>2.4138118708876277E-2</v>
          </cell>
          <cell r="CV1062">
            <v>35.125</v>
          </cell>
          <cell r="DA1062">
            <v>5.6666666666666664E-2</v>
          </cell>
          <cell r="ER1062">
            <v>251.55282962962968</v>
          </cell>
        </row>
        <row r="1063">
          <cell r="A1063">
            <v>547912</v>
          </cell>
          <cell r="C1063" t="str">
            <v>Ngoepe, Gift</v>
          </cell>
          <cell r="AF1063">
            <v>0.19862623189953685</v>
          </cell>
          <cell r="AN1063">
            <v>180.21321481481482</v>
          </cell>
          <cell r="AP1063">
            <v>0.34737018192450841</v>
          </cell>
          <cell r="AV1063" t="str">
            <v>SS</v>
          </cell>
          <cell r="AW1063">
            <v>-11.588333333333333</v>
          </cell>
          <cell r="AX1063">
            <v>4.875748502619202</v>
          </cell>
          <cell r="AY1063">
            <v>-4.1017331397189176</v>
          </cell>
          <cell r="AZ1063">
            <v>4.875748502619202</v>
          </cell>
          <cell r="BG1063">
            <v>0.3911610621612176</v>
          </cell>
          <cell r="BJ1063">
            <v>2.0353591021945821E-2</v>
          </cell>
          <cell r="CF1063">
            <v>0</v>
          </cell>
          <cell r="CV1063">
            <v>26.458333333333332</v>
          </cell>
          <cell r="DA1063">
            <v>0</v>
          </cell>
          <cell r="ER1063">
            <v>450.53303703703705</v>
          </cell>
        </row>
        <row r="1064">
          <cell r="A1064">
            <v>547957</v>
          </cell>
          <cell r="C1064" t="str">
            <v>Kim, Hyun Soo</v>
          </cell>
          <cell r="AF1064">
            <v>0.25802191697440613</v>
          </cell>
          <cell r="AN1064">
            <v>147.07214843395391</v>
          </cell>
          <cell r="AP1064">
            <v>0.17139475232605397</v>
          </cell>
          <cell r="AV1064" t="str">
            <v>LF</v>
          </cell>
          <cell r="AW1064">
            <v>-11</v>
          </cell>
          <cell r="AX1064">
            <v>-16</v>
          </cell>
          <cell r="AY1064">
            <v>-14.685975337938954</v>
          </cell>
          <cell r="AZ1064">
            <v>-14.685975337938954</v>
          </cell>
          <cell r="BG1064">
            <v>1.1701310395526854</v>
          </cell>
          <cell r="BJ1064">
            <v>4.4253281767431978E-2</v>
          </cell>
          <cell r="CF1064">
            <v>0.96593008801988844</v>
          </cell>
          <cell r="CV1064">
            <v>28.458333333333332</v>
          </cell>
          <cell r="DA1064">
            <v>0.39166666666666666</v>
          </cell>
          <cell r="ER1064">
            <v>310.08000000000004</v>
          </cell>
        </row>
        <row r="1065">
          <cell r="A1065">
            <v>547971</v>
          </cell>
          <cell r="C1065" t="str">
            <v>Bello, Yenier</v>
          </cell>
          <cell r="AF1065">
            <v>0.17107469253632887</v>
          </cell>
          <cell r="AN1065">
            <v>48.469854814814823</v>
          </cell>
          <cell r="AP1065">
            <v>1.7842395050174042E-2</v>
          </cell>
          <cell r="AV1065" t="str">
            <v>C</v>
          </cell>
          <cell r="AW1065">
            <v>-15.948725567325861</v>
          </cell>
          <cell r="AX1065">
            <v>-18.506350000000005</v>
          </cell>
          <cell r="AY1065">
            <v>-18.905971589767812</v>
          </cell>
          <cell r="AZ1065">
            <v>2.0219415242203445</v>
          </cell>
          <cell r="BG1065">
            <v>0.7513962725739991</v>
          </cell>
          <cell r="BJ1065">
            <v>9.6263594126549668E-3</v>
          </cell>
          <cell r="CF1065">
            <v>0</v>
          </cell>
          <cell r="CV1065">
            <v>31.375</v>
          </cell>
          <cell r="DA1065">
            <v>0</v>
          </cell>
          <cell r="ER1065">
            <v>121.17463703703704</v>
          </cell>
        </row>
        <row r="1066">
          <cell r="A1066">
            <v>547982</v>
          </cell>
          <cell r="C1066" t="str">
            <v>Martin, Leonys</v>
          </cell>
          <cell r="AF1066">
            <v>0.24994788605522747</v>
          </cell>
          <cell r="AN1066">
            <v>484.80681481481474</v>
          </cell>
          <cell r="AP1066">
            <v>0.55640909003042194</v>
          </cell>
          <cell r="AV1066" t="str">
            <v>CF</v>
          </cell>
          <cell r="AW1066">
            <v>-11</v>
          </cell>
          <cell r="AX1066">
            <v>-16</v>
          </cell>
          <cell r="AY1066">
            <v>11.676121259441851</v>
          </cell>
          <cell r="AZ1066">
            <v>11.676121259441851</v>
          </cell>
          <cell r="BG1066">
            <v>0.85006173572300536</v>
          </cell>
          <cell r="BJ1066">
            <v>5.0246405634118028E-3</v>
          </cell>
          <cell r="CF1066">
            <v>0.97612938012899719</v>
          </cell>
          <cell r="CV1066">
            <v>28.291666666666668</v>
          </cell>
          <cell r="DA1066">
            <v>3.1</v>
          </cell>
          <cell r="ER1066">
            <v>484.80681481481474</v>
          </cell>
        </row>
        <row r="1067">
          <cell r="A1067">
            <v>547989</v>
          </cell>
          <cell r="C1067" t="str">
            <v>Abreu, Jose</v>
          </cell>
          <cell r="AF1067">
            <v>0.28797634401089761</v>
          </cell>
          <cell r="AN1067">
            <v>599.86589408321811</v>
          </cell>
          <cell r="AP1067">
            <v>0.64373303807817728</v>
          </cell>
          <cell r="AV1067" t="str">
            <v>1B</v>
          </cell>
          <cell r="AW1067">
            <v>-15.848209627667199</v>
          </cell>
          <cell r="AX1067">
            <v>-15.848209627667199</v>
          </cell>
          <cell r="AY1067">
            <v>-15.848209627667199</v>
          </cell>
          <cell r="AZ1067">
            <v>-15.848209627667199</v>
          </cell>
          <cell r="BG1067">
            <v>1.0623075970536513</v>
          </cell>
          <cell r="BJ1067">
            <v>8.9268124438585013E-3</v>
          </cell>
          <cell r="CF1067">
            <v>1.0000000000000002</v>
          </cell>
          <cell r="CV1067">
            <v>29.458333333333332</v>
          </cell>
          <cell r="DA1067">
            <v>2.9849999999999999</v>
          </cell>
          <cell r="ER1067">
            <v>615.5063703703704</v>
          </cell>
        </row>
        <row r="1068">
          <cell r="A1068">
            <v>548184</v>
          </cell>
          <cell r="C1068" t="str">
            <v>Chubb, Austin</v>
          </cell>
          <cell r="AF1068">
            <v>0.19374479384909335</v>
          </cell>
          <cell r="AN1068">
            <v>66.490500740740757</v>
          </cell>
          <cell r="AP1068">
            <v>5.3046633019682488E-2</v>
          </cell>
          <cell r="AV1068" t="str">
            <v>C</v>
          </cell>
          <cell r="AW1068">
            <v>-12.189534384621654</v>
          </cell>
          <cell r="AX1068">
            <v>-16.082016666666668</v>
          </cell>
          <cell r="AY1068">
            <v>-13.498902112569336</v>
          </cell>
          <cell r="AZ1068">
            <v>8.0541360764758263E-2</v>
          </cell>
          <cell r="BG1068">
            <v>1.2504593623720321</v>
          </cell>
          <cell r="BJ1068">
            <v>-1.8329434892879793E-2</v>
          </cell>
          <cell r="CF1068">
            <v>0</v>
          </cell>
          <cell r="CV1068">
            <v>27.208333333333332</v>
          </cell>
          <cell r="DA1068">
            <v>0</v>
          </cell>
          <cell r="ER1068">
            <v>166.22625185185188</v>
          </cell>
        </row>
        <row r="1069">
          <cell r="A1069">
            <v>548300</v>
          </cell>
          <cell r="C1069" t="str">
            <v>Wallace, Chris</v>
          </cell>
          <cell r="AF1069">
            <v>0.20140698431312562</v>
          </cell>
          <cell r="AN1069">
            <v>65.855051851851869</v>
          </cell>
          <cell r="AP1069">
            <v>3.4435733108378108E-2</v>
          </cell>
          <cell r="AV1069" t="str">
            <v>C</v>
          </cell>
          <cell r="AW1069">
            <v>-11.565356546278043</v>
          </cell>
          <cell r="AX1069">
            <v>-16.057749999999999</v>
          </cell>
          <cell r="AY1069">
            <v>-12.617800097550726</v>
          </cell>
          <cell r="AZ1069">
            <v>2.8337752098322073</v>
          </cell>
          <cell r="BG1069">
            <v>1.2251651302796005</v>
          </cell>
          <cell r="BJ1069">
            <v>4.1131647426487089E-3</v>
          </cell>
          <cell r="CF1069">
            <v>0</v>
          </cell>
          <cell r="CV1069">
            <v>28.208333333333332</v>
          </cell>
          <cell r="DA1069">
            <v>0</v>
          </cell>
          <cell r="ER1069">
            <v>164.63762962962966</v>
          </cell>
        </row>
        <row r="1070">
          <cell r="A1070">
            <v>548324</v>
          </cell>
          <cell r="C1070" t="str">
            <v>Ramsey, Caleb</v>
          </cell>
          <cell r="AF1070">
            <v>0.21544463849813209</v>
          </cell>
          <cell r="AN1070">
            <v>205.41937777777781</v>
          </cell>
          <cell r="AP1070">
            <v>0.38988374115006619</v>
          </cell>
          <cell r="AV1070" t="str">
            <v>RF</v>
          </cell>
          <cell r="AW1070">
            <v>-11.295693166424764</v>
          </cell>
          <cell r="AX1070">
            <v>-16.030216666666668</v>
          </cell>
          <cell r="AY1070">
            <v>-13.249635969276902</v>
          </cell>
          <cell r="AZ1070">
            <v>-11.295693166424764</v>
          </cell>
          <cell r="BG1070">
            <v>1.5847723219389942</v>
          </cell>
          <cell r="BJ1070">
            <v>1.0970163581209063E-2</v>
          </cell>
          <cell r="CF1070">
            <v>0</v>
          </cell>
          <cell r="CV1070">
            <v>27.708333333333332</v>
          </cell>
          <cell r="DA1070">
            <v>0</v>
          </cell>
          <cell r="ER1070">
            <v>513.5484444444445</v>
          </cell>
        </row>
        <row r="1071">
          <cell r="A1071">
            <v>548328</v>
          </cell>
          <cell r="C1071" t="str">
            <v>Ludy, Josh</v>
          </cell>
          <cell r="AF1071">
            <v>0.19858075148082313</v>
          </cell>
          <cell r="AN1071">
            <v>63.744284444444453</v>
          </cell>
          <cell r="AP1071">
            <v>3.2563954991348676E-2</v>
          </cell>
          <cell r="AV1071" t="str">
            <v>C</v>
          </cell>
          <cell r="AW1071">
            <v>-15.397966252991177</v>
          </cell>
          <cell r="AX1071">
            <v>-16.487083333333334</v>
          </cell>
          <cell r="AY1071">
            <v>-15.625335559543782</v>
          </cell>
          <cell r="AZ1071">
            <v>1.0030286020889627</v>
          </cell>
          <cell r="BG1071">
            <v>1.0652323785206463</v>
          </cell>
          <cell r="BJ1071">
            <v>-1.4146938327260349E-3</v>
          </cell>
          <cell r="CF1071">
            <v>0</v>
          </cell>
          <cell r="CV1071">
            <v>26.208333333333332</v>
          </cell>
          <cell r="DA1071">
            <v>0</v>
          </cell>
          <cell r="ER1071">
            <v>159.36071111111113</v>
          </cell>
        </row>
        <row r="1072">
          <cell r="A1072">
            <v>548343</v>
          </cell>
          <cell r="C1072" t="str">
            <v>Hernandez, Brian</v>
          </cell>
          <cell r="AF1072">
            <v>0.20934678209504931</v>
          </cell>
          <cell r="AN1072">
            <v>199.67509333333334</v>
          </cell>
          <cell r="AP1072">
            <v>0.32787611625029023</v>
          </cell>
          <cell r="AV1072" t="str">
            <v>3B</v>
          </cell>
          <cell r="AW1072">
            <v>-11.224220660664365</v>
          </cell>
          <cell r="AX1072">
            <v>-4.8919533403992927</v>
          </cell>
          <cell r="AY1072">
            <v>-11.494022888980236</v>
          </cell>
          <cell r="AZ1072">
            <v>-4.8919533403992927</v>
          </cell>
          <cell r="BG1072">
            <v>1.5097758382370148</v>
          </cell>
          <cell r="BJ1072">
            <v>7.8682519614472392E-3</v>
          </cell>
          <cell r="CF1072">
            <v>0</v>
          </cell>
          <cell r="CV1072">
            <v>27.625</v>
          </cell>
          <cell r="DA1072">
            <v>0</v>
          </cell>
          <cell r="ER1072">
            <v>499.18773333333331</v>
          </cell>
        </row>
        <row r="1073">
          <cell r="A1073">
            <v>548361</v>
          </cell>
          <cell r="C1073" t="str">
            <v>Stevenson, Casey</v>
          </cell>
          <cell r="AF1073">
            <v>0.21610665573697682</v>
          </cell>
          <cell r="AN1073">
            <v>102.8465777777778</v>
          </cell>
          <cell r="AP1073">
            <v>8.0883396608590674E-2</v>
          </cell>
          <cell r="AV1073" t="str">
            <v>2B</v>
          </cell>
          <cell r="AW1073">
            <v>-11.226136398436081</v>
          </cell>
          <cell r="AX1073">
            <v>-3.5372742240218589</v>
          </cell>
          <cell r="AY1073">
            <v>-11.40455057700717</v>
          </cell>
          <cell r="AZ1073">
            <v>-3.5372742240218589</v>
          </cell>
          <cell r="BG1073">
            <v>1.2757602974956543</v>
          </cell>
          <cell r="BJ1073">
            <v>-3.4766462368555504E-2</v>
          </cell>
          <cell r="CF1073">
            <v>0</v>
          </cell>
          <cell r="CV1073">
            <v>28.125</v>
          </cell>
          <cell r="DA1073">
            <v>0</v>
          </cell>
          <cell r="ER1073">
            <v>257.11644444444448</v>
          </cell>
        </row>
        <row r="1074">
          <cell r="A1074">
            <v>548365</v>
          </cell>
          <cell r="C1074" t="str">
            <v>Crumlich, D.J.</v>
          </cell>
          <cell r="AF1074">
            <v>0.18285891511683944</v>
          </cell>
          <cell r="AN1074">
            <v>88.140989629629644</v>
          </cell>
          <cell r="AP1074">
            <v>5.4679601127694433E-2</v>
          </cell>
          <cell r="AV1074" t="str">
            <v>3B</v>
          </cell>
          <cell r="AW1074">
            <v>-11.744770474237191</v>
          </cell>
          <cell r="AX1074">
            <v>-2.6902369978942859</v>
          </cell>
          <cell r="AY1074">
            <v>-12.041069554238641</v>
          </cell>
          <cell r="AZ1074">
            <v>-2.6902369978942859</v>
          </cell>
          <cell r="BG1074">
            <v>1.1353353006707034</v>
          </cell>
          <cell r="BJ1074">
            <v>-1.3726537426392129E-2</v>
          </cell>
          <cell r="CF1074">
            <v>0</v>
          </cell>
          <cell r="CV1074">
            <v>26.208333333333332</v>
          </cell>
          <cell r="DA1074">
            <v>0</v>
          </cell>
          <cell r="ER1074">
            <v>220.35247407407411</v>
          </cell>
        </row>
        <row r="1075">
          <cell r="A1075">
            <v>548378</v>
          </cell>
          <cell r="C1075" t="str">
            <v>Greene, Brodie</v>
          </cell>
          <cell r="AF1075">
            <v>0.20026529994531231</v>
          </cell>
          <cell r="AN1075">
            <v>153.95125333333334</v>
          </cell>
          <cell r="AP1075">
            <v>0.24729985952177147</v>
          </cell>
          <cell r="AV1075" t="str">
            <v>2B</v>
          </cell>
          <cell r="AW1075">
            <v>-11.022916666666667</v>
          </cell>
          <cell r="AX1075">
            <v>0.59043129574678277</v>
          </cell>
          <cell r="AY1075">
            <v>-7.4587693302771765</v>
          </cell>
          <cell r="AZ1075">
            <v>0.59043129574678277</v>
          </cell>
          <cell r="BG1075">
            <v>1.329876494549874</v>
          </cell>
          <cell r="BJ1075">
            <v>-1.0170103831722354E-2</v>
          </cell>
          <cell r="CF1075">
            <v>0</v>
          </cell>
          <cell r="CV1075">
            <v>28.791666666666668</v>
          </cell>
          <cell r="DA1075">
            <v>0</v>
          </cell>
          <cell r="ER1075">
            <v>384.87813333333332</v>
          </cell>
        </row>
        <row r="1076">
          <cell r="A1076">
            <v>548431</v>
          </cell>
          <cell r="C1076" t="str">
            <v>Cervenka, Martin</v>
          </cell>
          <cell r="AF1076">
            <v>0.18371111736011106</v>
          </cell>
          <cell r="AN1076">
            <v>144.64284444444445</v>
          </cell>
          <cell r="AP1076">
            <v>0.22410673612165877</v>
          </cell>
          <cell r="AV1076" t="str">
            <v>C</v>
          </cell>
          <cell r="AW1076">
            <v>-15.828653607854493</v>
          </cell>
          <cell r="AX1076">
            <v>-18.902549999999998</v>
          </cell>
          <cell r="AY1076">
            <v>-15.73382564380598</v>
          </cell>
          <cell r="AZ1076">
            <v>-2.4310377157114376</v>
          </cell>
          <cell r="BG1076">
            <v>0.73452285000029727</v>
          </cell>
          <cell r="BJ1076">
            <v>-4.8688909612685126E-3</v>
          </cell>
          <cell r="CF1076">
            <v>0</v>
          </cell>
          <cell r="CV1076">
            <v>23.875</v>
          </cell>
          <cell r="DA1076">
            <v>0</v>
          </cell>
          <cell r="ER1076">
            <v>361.60711111111112</v>
          </cell>
        </row>
        <row r="1077">
          <cell r="A1077">
            <v>550012</v>
          </cell>
          <cell r="C1077" t="str">
            <v>Pierre, Gustavo</v>
          </cell>
          <cell r="AF1077">
            <v>0.18576053054819824</v>
          </cell>
          <cell r="AN1077">
            <v>153.58473481481485</v>
          </cell>
          <cell r="AP1077">
            <v>0.22271907306917293</v>
          </cell>
          <cell r="AV1077" t="str">
            <v>3B</v>
          </cell>
          <cell r="AW1077">
            <v>-12.651316666666666</v>
          </cell>
          <cell r="AX1077">
            <v>-4.1582060795667122</v>
          </cell>
          <cell r="AY1077">
            <v>-5.5084641502859819</v>
          </cell>
          <cell r="AZ1077">
            <v>-4.1582060795667122</v>
          </cell>
          <cell r="BG1077">
            <v>0.88408485915105328</v>
          </cell>
          <cell r="BJ1077">
            <v>4.4484317803531147E-3</v>
          </cell>
          <cell r="CF1077">
            <v>0</v>
          </cell>
          <cell r="CV1077">
            <v>24.541666666666668</v>
          </cell>
          <cell r="DA1077">
            <v>0</v>
          </cell>
          <cell r="ER1077">
            <v>383.96183703703707</v>
          </cell>
        </row>
        <row r="1078">
          <cell r="A1078">
            <v>550298</v>
          </cell>
          <cell r="C1078" t="str">
            <v>Rodriguez, Yorman</v>
          </cell>
          <cell r="AF1078">
            <v>0.22217999269954536</v>
          </cell>
          <cell r="AN1078">
            <v>177.22718814814817</v>
          </cell>
          <cell r="AP1078">
            <v>0.27670447025618317</v>
          </cell>
          <cell r="AV1078" t="str">
            <v>RF</v>
          </cell>
          <cell r="AW1078">
            <v>-11</v>
          </cell>
          <cell r="AX1078">
            <v>-16</v>
          </cell>
          <cell r="AY1078">
            <v>-6.9647042353567841</v>
          </cell>
          <cell r="AZ1078">
            <v>-6.9647042353567841</v>
          </cell>
          <cell r="BG1078">
            <v>0.90691151270534243</v>
          </cell>
          <cell r="BJ1078">
            <v>1.290277296816608E-2</v>
          </cell>
          <cell r="CF1078">
            <v>0</v>
          </cell>
          <cell r="CV1078">
            <v>23.875</v>
          </cell>
          <cell r="DA1078">
            <v>4.8333333333333332E-2</v>
          </cell>
          <cell r="ER1078">
            <v>443.0679703703704</v>
          </cell>
        </row>
        <row r="1079">
          <cell r="A1079">
            <v>551750</v>
          </cell>
          <cell r="C1079" t="str">
            <v>Valera, Cesar</v>
          </cell>
          <cell r="AF1079">
            <v>0.18255911270717434</v>
          </cell>
          <cell r="AN1079">
            <v>121.93118814814817</v>
          </cell>
          <cell r="AP1079">
            <v>0.11181297501346066</v>
          </cell>
          <cell r="AV1079" t="str">
            <v>SS</v>
          </cell>
          <cell r="AW1079">
            <v>-12.827016666666665</v>
          </cell>
          <cell r="AX1079">
            <v>1.2697493235705917</v>
          </cell>
          <cell r="AY1079">
            <v>-5.9420658524292316</v>
          </cell>
          <cell r="AZ1079">
            <v>1.2697493235705917</v>
          </cell>
          <cell r="BG1079">
            <v>0.8083762412487927</v>
          </cell>
          <cell r="BJ1079">
            <v>-3.8990878771535281E-3</v>
          </cell>
          <cell r="CF1079">
            <v>0</v>
          </cell>
          <cell r="CV1079">
            <v>24.291666666666668</v>
          </cell>
          <cell r="DA1079">
            <v>0</v>
          </cell>
          <cell r="ER1079">
            <v>304.82797037037039</v>
          </cell>
        </row>
        <row r="1080">
          <cell r="A1080">
            <v>552632</v>
          </cell>
          <cell r="C1080" t="str">
            <v>Gorton, Ryan</v>
          </cell>
          <cell r="AF1080">
            <v>0.18497810011543178</v>
          </cell>
          <cell r="AN1080">
            <v>73.200734814814822</v>
          </cell>
          <cell r="AP1080">
            <v>5.0201489365769514E-2</v>
          </cell>
          <cell r="AV1080" t="str">
            <v>C</v>
          </cell>
          <cell r="AW1080">
            <v>-13.925085608838463</v>
          </cell>
          <cell r="AX1080">
            <v>-16.40635</v>
          </cell>
          <cell r="AY1080">
            <v>-13.713639145117941</v>
          </cell>
          <cell r="AZ1080">
            <v>3.6474830256499922</v>
          </cell>
          <cell r="BG1080">
            <v>1.256574222476003</v>
          </cell>
          <cell r="BJ1080">
            <v>-3.6424269434223E-2</v>
          </cell>
          <cell r="CF1080">
            <v>0</v>
          </cell>
          <cell r="CV1080">
            <v>26.375</v>
          </cell>
          <cell r="DA1080">
            <v>0</v>
          </cell>
          <cell r="ER1080">
            <v>183.00183703703706</v>
          </cell>
        </row>
        <row r="1081">
          <cell r="A1081">
            <v>552655</v>
          </cell>
          <cell r="C1081" t="str">
            <v>Rankin, Pierce</v>
          </cell>
          <cell r="AF1081">
            <v>0.20153194758912113</v>
          </cell>
          <cell r="AN1081">
            <v>75.142637037037048</v>
          </cell>
          <cell r="AP1081">
            <v>9.3677390083264145E-2</v>
          </cell>
          <cell r="AV1081" t="str">
            <v>C</v>
          </cell>
          <cell r="AW1081">
            <v>-11.597891187785672</v>
          </cell>
          <cell r="AX1081">
            <v>-16.082016666666668</v>
          </cell>
          <cell r="AY1081">
            <v>-12.128435976456704</v>
          </cell>
          <cell r="AZ1081">
            <v>-0.89713812309398522</v>
          </cell>
          <cell r="BG1081">
            <v>1.1872538943754365</v>
          </cell>
          <cell r="BJ1081">
            <v>-1.2571664435376616E-2</v>
          </cell>
          <cell r="CF1081">
            <v>0</v>
          </cell>
          <cell r="CV1081">
            <v>27.208333333333332</v>
          </cell>
          <cell r="DA1081">
            <v>0</v>
          </cell>
          <cell r="ER1081">
            <v>187.85659259259262</v>
          </cell>
        </row>
        <row r="1082">
          <cell r="A1082">
            <v>552662</v>
          </cell>
          <cell r="C1082" t="str">
            <v>Romero, Stefen</v>
          </cell>
          <cell r="AF1082">
            <v>0.25462998949058113</v>
          </cell>
          <cell r="AN1082">
            <v>299.09011447359956</v>
          </cell>
          <cell r="AP1082">
            <v>0.40105890865459992</v>
          </cell>
          <cell r="AV1082" t="str">
            <v>RF</v>
          </cell>
          <cell r="AW1082">
            <v>-10.140801118130154</v>
          </cell>
          <cell r="AX1082">
            <v>-16.02845805168085</v>
          </cell>
          <cell r="AY1082">
            <v>-9.9408856219563368</v>
          </cell>
          <cell r="AZ1082">
            <v>-9.9408856219563368</v>
          </cell>
          <cell r="BG1082">
            <v>1.5937490230730531</v>
          </cell>
          <cell r="BJ1082">
            <v>3.1079683677356132E-3</v>
          </cell>
          <cell r="CF1082">
            <v>0.11195779219050758</v>
          </cell>
          <cell r="CV1082">
            <v>27.708333333333332</v>
          </cell>
          <cell r="DA1082">
            <v>0.38333333333333336</v>
          </cell>
          <cell r="ER1082">
            <v>540.73392592592597</v>
          </cell>
        </row>
        <row r="1083">
          <cell r="A1083">
            <v>553869</v>
          </cell>
          <cell r="C1083" t="str">
            <v>Diaz, Elias</v>
          </cell>
          <cell r="AF1083">
            <v>0.22598407963690204</v>
          </cell>
          <cell r="AN1083">
            <v>187.42964174070704</v>
          </cell>
          <cell r="AP1083">
            <v>0.26499606370247497</v>
          </cell>
          <cell r="AV1083" t="str">
            <v>C</v>
          </cell>
          <cell r="AW1083">
            <v>-11.94185925094288</v>
          </cell>
          <cell r="AX1083">
            <v>-16.91245</v>
          </cell>
          <cell r="AY1083">
            <v>-11.150956285632496</v>
          </cell>
          <cell r="AZ1083">
            <v>6.9583791609830996</v>
          </cell>
          <cell r="BG1083">
            <v>0.91082403874645723</v>
          </cell>
          <cell r="BJ1083">
            <v>1.2563554008756904E-2</v>
          </cell>
          <cell r="CF1083">
            <v>0</v>
          </cell>
          <cell r="CV1083">
            <v>25.625</v>
          </cell>
          <cell r="DA1083">
            <v>0.01</v>
          </cell>
          <cell r="ER1083">
            <v>350.21439999999996</v>
          </cell>
        </row>
        <row r="1084">
          <cell r="A1084">
            <v>553870</v>
          </cell>
          <cell r="C1084" t="str">
            <v>Cayones, Exicardo</v>
          </cell>
          <cell r="AF1084">
            <v>0.19666772422965909</v>
          </cell>
          <cell r="AN1084">
            <v>129.99670518518519</v>
          </cell>
          <cell r="AP1084">
            <v>0.14081651895067282</v>
          </cell>
          <cell r="AV1084" t="str">
            <v>LF</v>
          </cell>
          <cell r="AW1084">
            <v>-12.534183333333335</v>
          </cell>
          <cell r="AX1084">
            <v>-17.816616666666668</v>
          </cell>
          <cell r="AY1084">
            <v>-10.54584881994343</v>
          </cell>
          <cell r="AZ1084">
            <v>-10.54584881994343</v>
          </cell>
          <cell r="BG1084">
            <v>0.63149719165834295</v>
          </cell>
          <cell r="BJ1084">
            <v>9.2747890285531185E-3</v>
          </cell>
          <cell r="CF1084">
            <v>0</v>
          </cell>
          <cell r="CV1084">
            <v>24.708333333333332</v>
          </cell>
          <cell r="DA1084">
            <v>0</v>
          </cell>
          <cell r="ER1084">
            <v>324.99176296296298</v>
          </cell>
        </row>
        <row r="1085">
          <cell r="A1085">
            <v>553881</v>
          </cell>
          <cell r="C1085" t="str">
            <v>Dominguez, Wilmer</v>
          </cell>
          <cell r="AF1085">
            <v>0.15058593477892712</v>
          </cell>
          <cell r="AN1085">
            <v>77.981961481481505</v>
          </cell>
          <cell r="AP1085">
            <v>7.1092698721117453E-2</v>
          </cell>
          <cell r="AV1085" t="str">
            <v>C</v>
          </cell>
          <cell r="AW1085">
            <v>-13.001742816373092</v>
          </cell>
          <cell r="AX1085">
            <v>-17.417149999999999</v>
          </cell>
          <cell r="AY1085">
            <v>-14.027075087706372</v>
          </cell>
          <cell r="AZ1085">
            <v>4.6738505286354757</v>
          </cell>
          <cell r="BG1085">
            <v>0.64104906449041277</v>
          </cell>
          <cell r="BJ1085">
            <v>3.0079293311659403E-2</v>
          </cell>
          <cell r="CF1085">
            <v>0</v>
          </cell>
          <cell r="CV1085">
            <v>25.041666666666668</v>
          </cell>
          <cell r="DA1085">
            <v>0</v>
          </cell>
          <cell r="ER1085">
            <v>194.95490370370374</v>
          </cell>
        </row>
        <row r="1086">
          <cell r="A1086">
            <v>553882</v>
          </cell>
          <cell r="C1086" t="str">
            <v>Narvaez, Omar</v>
          </cell>
          <cell r="AF1086">
            <v>0.21339119574389309</v>
          </cell>
          <cell r="AN1086">
            <v>141.13303703703704</v>
          </cell>
          <cell r="AP1086">
            <v>0.28890748984116377</v>
          </cell>
          <cell r="AV1086" t="str">
            <v>C</v>
          </cell>
          <cell r="AW1086">
            <v>-15.655666416336476</v>
          </cell>
          <cell r="AX1086">
            <v>-18.231949999999998</v>
          </cell>
          <cell r="AY1086">
            <v>-15.571521888448626</v>
          </cell>
          <cell r="AZ1086">
            <v>1.968262913240264</v>
          </cell>
          <cell r="BG1086">
            <v>0.65547929057552368</v>
          </cell>
          <cell r="BJ1086">
            <v>-1.0741032353616247E-2</v>
          </cell>
          <cell r="CF1086">
            <v>0</v>
          </cell>
          <cell r="CV1086">
            <v>24.375</v>
          </cell>
          <cell r="DA1086">
            <v>4.8333333333333332E-2</v>
          </cell>
          <cell r="ER1086">
            <v>352.83259259259262</v>
          </cell>
        </row>
        <row r="1087">
          <cell r="A1087">
            <v>553884</v>
          </cell>
          <cell r="C1087" t="str">
            <v>Correa, Leopoldo</v>
          </cell>
          <cell r="AF1087">
            <v>0.15494672190226655</v>
          </cell>
          <cell r="AN1087">
            <v>77.418192592592604</v>
          </cell>
          <cell r="AP1087">
            <v>4.1152917107683762E-2</v>
          </cell>
          <cell r="AV1087" t="str">
            <v>1B</v>
          </cell>
          <cell r="AW1087">
            <v>-14.984901327485119</v>
          </cell>
          <cell r="AX1087">
            <v>-10.625983492826158</v>
          </cell>
          <cell r="AY1087">
            <v>-15.952487901860241</v>
          </cell>
          <cell r="AZ1087">
            <v>-10.625983492826158</v>
          </cell>
          <cell r="BG1087">
            <v>0.76237845648579783</v>
          </cell>
          <cell r="BJ1087">
            <v>8.4551367535720299E-4</v>
          </cell>
          <cell r="CF1087">
            <v>0</v>
          </cell>
          <cell r="CV1087">
            <v>24.541666666666668</v>
          </cell>
          <cell r="DA1087">
            <v>0</v>
          </cell>
          <cell r="ER1087">
            <v>193.54548148148149</v>
          </cell>
        </row>
        <row r="1088">
          <cell r="A1088">
            <v>553889</v>
          </cell>
          <cell r="C1088" t="str">
            <v>Guevara, Hector</v>
          </cell>
          <cell r="AF1088">
            <v>0.20630047746952659</v>
          </cell>
          <cell r="AN1088">
            <v>115.32818962962966</v>
          </cell>
          <cell r="AP1088">
            <v>0.16198792904935533</v>
          </cell>
          <cell r="AV1088" t="str">
            <v>2B</v>
          </cell>
          <cell r="AW1088">
            <v>-12.405447670810759</v>
          </cell>
          <cell r="AX1088">
            <v>-3.5996286707168554</v>
          </cell>
          <cell r="AY1088">
            <v>-10.244703365610931</v>
          </cell>
          <cell r="AZ1088">
            <v>-3.5996286707168554</v>
          </cell>
          <cell r="BG1088">
            <v>0.63058273164098366</v>
          </cell>
          <cell r="BJ1088">
            <v>-3.0545433800678288E-2</v>
          </cell>
          <cell r="CF1088">
            <v>0</v>
          </cell>
          <cell r="CV1088">
            <v>24.708333333333332</v>
          </cell>
          <cell r="DA1088">
            <v>0</v>
          </cell>
          <cell r="ER1088">
            <v>288.32047407407413</v>
          </cell>
        </row>
        <row r="1089">
          <cell r="A1089">
            <v>553891</v>
          </cell>
          <cell r="C1089" t="str">
            <v>Reginatto, Leonardo</v>
          </cell>
          <cell r="AF1089">
            <v>0.20485276729224344</v>
          </cell>
          <cell r="AN1089">
            <v>217.02530370370368</v>
          </cell>
          <cell r="AP1089">
            <v>0.38089674341906843</v>
          </cell>
          <cell r="AV1089" t="str">
            <v>SS</v>
          </cell>
          <cell r="AW1089">
            <v>-11.689933333333334</v>
          </cell>
          <cell r="AX1089">
            <v>-0.9845914041078514</v>
          </cell>
          <cell r="AY1089">
            <v>-9.2279336580250053</v>
          </cell>
          <cell r="AZ1089">
            <v>-0.9845914041078514</v>
          </cell>
          <cell r="BG1089">
            <v>0.95522663598479984</v>
          </cell>
          <cell r="BJ1089">
            <v>-4.8973146491540335E-4</v>
          </cell>
          <cell r="CF1089">
            <v>0</v>
          </cell>
          <cell r="CV1089">
            <v>26.208333333333332</v>
          </cell>
          <cell r="DA1089">
            <v>0</v>
          </cell>
          <cell r="ER1089">
            <v>542.56325925925921</v>
          </cell>
        </row>
        <row r="1090">
          <cell r="A1090">
            <v>553902</v>
          </cell>
          <cell r="C1090" t="str">
            <v>Astudillo, Willians</v>
          </cell>
          <cell r="AF1090">
            <v>0.21026961188506732</v>
          </cell>
          <cell r="AN1090">
            <v>160.12491851851854</v>
          </cell>
          <cell r="AP1090">
            <v>0.32780723038675275</v>
          </cell>
          <cell r="AV1090" t="str">
            <v>C</v>
          </cell>
          <cell r="AW1090">
            <v>-12.918443398724948</v>
          </cell>
          <cell r="AX1090">
            <v>-17.816616666666668</v>
          </cell>
          <cell r="AY1090">
            <v>-13.532356194297193</v>
          </cell>
          <cell r="AZ1090">
            <v>-1.1459515954991883</v>
          </cell>
          <cell r="BG1090">
            <v>0.95204326985588739</v>
          </cell>
          <cell r="BJ1090">
            <v>9.9991901033552565E-3</v>
          </cell>
          <cell r="CF1090">
            <v>0</v>
          </cell>
          <cell r="CV1090">
            <v>24.708333333333332</v>
          </cell>
          <cell r="DA1090">
            <v>0</v>
          </cell>
          <cell r="ER1090">
            <v>400.31229629629632</v>
          </cell>
        </row>
        <row r="1091">
          <cell r="A1091">
            <v>553980</v>
          </cell>
          <cell r="C1091" t="str">
            <v>Velazco, Gerwuins</v>
          </cell>
          <cell r="AF1091">
            <v>0.19767210448050221</v>
          </cell>
          <cell r="AN1091">
            <v>85.317404444444449</v>
          </cell>
          <cell r="AP1091">
            <v>6.675950074722603E-2</v>
          </cell>
          <cell r="AV1091" t="str">
            <v>C</v>
          </cell>
          <cell r="AW1091">
            <v>-13.514952227967687</v>
          </cell>
          <cell r="AX1091">
            <v>-17.816616666666668</v>
          </cell>
          <cell r="AY1091">
            <v>-14.54698687809023</v>
          </cell>
          <cell r="AZ1091">
            <v>1.5296062611590671</v>
          </cell>
          <cell r="BG1091">
            <v>0.8825407286416671</v>
          </cell>
          <cell r="BJ1091">
            <v>1.6541859557956746E-2</v>
          </cell>
          <cell r="CF1091">
            <v>0</v>
          </cell>
          <cell r="CV1091">
            <v>24.708333333333332</v>
          </cell>
          <cell r="DA1091">
            <v>0</v>
          </cell>
          <cell r="ER1091">
            <v>213.29351111111112</v>
          </cell>
        </row>
        <row r="1092">
          <cell r="A1092">
            <v>553988</v>
          </cell>
          <cell r="C1092" t="str">
            <v>Machado, Dixon</v>
          </cell>
          <cell r="AF1092">
            <v>0.23810536347114747</v>
          </cell>
          <cell r="AN1092">
            <v>420.66374495027662</v>
          </cell>
          <cell r="AP1092">
            <v>0.42210852498759199</v>
          </cell>
          <cell r="AV1092" t="str">
            <v>SS</v>
          </cell>
          <cell r="AW1092">
            <v>-11</v>
          </cell>
          <cell r="AX1092">
            <v>4.4517635033436802</v>
          </cell>
          <cell r="AY1092">
            <v>-7</v>
          </cell>
          <cell r="AZ1092">
            <v>4.4517635033436802</v>
          </cell>
          <cell r="BG1092">
            <v>0.84422779074741205</v>
          </cell>
          <cell r="BJ1092">
            <v>-2.523884106369243E-4</v>
          </cell>
          <cell r="CF1092">
            <v>1.0533085592526008E-2</v>
          </cell>
          <cell r="CV1092">
            <v>24.375</v>
          </cell>
          <cell r="DA1092">
            <v>0.14000000000000001</v>
          </cell>
          <cell r="ER1092">
            <v>616.5528888888889</v>
          </cell>
        </row>
        <row r="1093">
          <cell r="A1093">
            <v>553993</v>
          </cell>
          <cell r="C1093" t="str">
            <v>Suarez, Eugenio</v>
          </cell>
          <cell r="AF1093">
            <v>0.25774036418399404</v>
          </cell>
          <cell r="AN1093">
            <v>522.66498629206194</v>
          </cell>
          <cell r="AP1093">
            <v>0.53641840801421825</v>
          </cell>
          <cell r="AV1093" t="str">
            <v>3B</v>
          </cell>
          <cell r="AW1093">
            <v>-11</v>
          </cell>
          <cell r="AX1093">
            <v>-0.15603979078034214</v>
          </cell>
          <cell r="AY1093">
            <v>-7</v>
          </cell>
          <cell r="AZ1093">
            <v>-0.15603979078034214</v>
          </cell>
          <cell r="BG1093">
            <v>0.57938770037418363</v>
          </cell>
          <cell r="BJ1093">
            <v>-4.3131739885642938E-3</v>
          </cell>
          <cell r="CF1093">
            <v>0.7982058579023118</v>
          </cell>
          <cell r="CV1093">
            <v>24.958333333333332</v>
          </cell>
          <cell r="DA1093">
            <v>1.8766666666666667</v>
          </cell>
          <cell r="ER1093">
            <v>580.36059259259252</v>
          </cell>
        </row>
        <row r="1094">
          <cell r="A1094">
            <v>554034</v>
          </cell>
          <cell r="C1094" t="str">
            <v>Dionicio, Ismael</v>
          </cell>
          <cell r="AF1094">
            <v>0.16475250802960154</v>
          </cell>
          <cell r="AN1094">
            <v>93.450334814814823</v>
          </cell>
          <cell r="AP1094">
            <v>6.8794253393298033E-2</v>
          </cell>
          <cell r="AV1094" t="str">
            <v>3B</v>
          </cell>
          <cell r="AW1094">
            <v>-12.358483333333334</v>
          </cell>
          <cell r="AX1094">
            <v>0.6092238213788399</v>
          </cell>
          <cell r="AY1094">
            <v>-1.9998388332120611</v>
          </cell>
          <cell r="AZ1094">
            <v>0.6092238213788399</v>
          </cell>
          <cell r="BG1094">
            <v>0.62069670529491616</v>
          </cell>
          <cell r="BJ1094">
            <v>4.2811332384390405E-3</v>
          </cell>
          <cell r="CF1094">
            <v>0</v>
          </cell>
          <cell r="CV1094">
            <v>24.958333333333332</v>
          </cell>
          <cell r="DA1094">
            <v>0</v>
          </cell>
          <cell r="ER1094">
            <v>233.62583703703706</v>
          </cell>
        </row>
        <row r="1095">
          <cell r="A1095">
            <v>554054</v>
          </cell>
          <cell r="C1095" t="str">
            <v>Gonzalez, Alfredo</v>
          </cell>
          <cell r="AF1095">
            <v>0.18815324998607022</v>
          </cell>
          <cell r="AN1095">
            <v>142.98453333333336</v>
          </cell>
          <cell r="AP1095">
            <v>0.2444078945948529</v>
          </cell>
          <cell r="AV1095" t="str">
            <v>C</v>
          </cell>
          <cell r="AW1095">
            <v>-13.067458333333335</v>
          </cell>
          <cell r="AX1095">
            <v>-18.766983333333332</v>
          </cell>
          <cell r="AY1095">
            <v>-10.410009962497584</v>
          </cell>
          <cell r="AZ1095">
            <v>2.8224295952474101</v>
          </cell>
          <cell r="BG1095">
            <v>0.87628898090192253</v>
          </cell>
          <cell r="BJ1095">
            <v>1.6206750096784638E-2</v>
          </cell>
          <cell r="CF1095">
            <v>0</v>
          </cell>
          <cell r="CV1095">
            <v>23.958333333333332</v>
          </cell>
          <cell r="DA1095">
            <v>0</v>
          </cell>
          <cell r="ER1095">
            <v>357.46133333333336</v>
          </cell>
        </row>
        <row r="1096">
          <cell r="A1096">
            <v>554108</v>
          </cell>
          <cell r="C1096" t="str">
            <v>Soto, Michael</v>
          </cell>
          <cell r="AF1096">
            <v>0.18587839351998464</v>
          </cell>
          <cell r="AN1096">
            <v>158.97440000000003</v>
          </cell>
          <cell r="AP1096">
            <v>0.26063989347476557</v>
          </cell>
          <cell r="AV1096" t="str">
            <v>1B</v>
          </cell>
          <cell r="AW1096">
            <v>-16.878765856864522</v>
          </cell>
          <cell r="AX1096">
            <v>-17.920449999999999</v>
          </cell>
          <cell r="AY1096">
            <v>-15.84489224284725</v>
          </cell>
          <cell r="AZ1096">
            <v>-15.84489224284725</v>
          </cell>
          <cell r="BG1096">
            <v>0.73834907624010049</v>
          </cell>
          <cell r="BJ1096">
            <v>-1.5376158130309736E-2</v>
          </cell>
          <cell r="CF1096">
            <v>0</v>
          </cell>
          <cell r="CV1096">
            <v>24.625</v>
          </cell>
          <cell r="DA1096">
            <v>0</v>
          </cell>
          <cell r="ER1096">
            <v>397.43600000000004</v>
          </cell>
        </row>
        <row r="1097">
          <cell r="A1097">
            <v>554190</v>
          </cell>
          <cell r="C1097" t="str">
            <v>Ponce, Dimas</v>
          </cell>
          <cell r="AF1097">
            <v>0.15854304486023019</v>
          </cell>
          <cell r="AN1097">
            <v>72.260645925925928</v>
          </cell>
          <cell r="AP1097">
            <v>3.1285309077926926E-2</v>
          </cell>
          <cell r="AV1097" t="str">
            <v>2B</v>
          </cell>
          <cell r="AW1097">
            <v>-13.774451912245596</v>
          </cell>
          <cell r="AX1097">
            <v>-1.7946072500581571</v>
          </cell>
          <cell r="AY1097">
            <v>-13.268412271883003</v>
          </cell>
          <cell r="AZ1097">
            <v>-1.7946072500581571</v>
          </cell>
          <cell r="BG1097">
            <v>0.48365445709396671</v>
          </cell>
          <cell r="BJ1097">
            <v>-3.1174230053706318E-2</v>
          </cell>
          <cell r="CF1097">
            <v>0</v>
          </cell>
          <cell r="CV1097">
            <v>25.458333333333332</v>
          </cell>
          <cell r="DA1097">
            <v>0</v>
          </cell>
          <cell r="ER1097">
            <v>180.65161481481482</v>
          </cell>
        </row>
        <row r="1098">
          <cell r="A1098">
            <v>554238</v>
          </cell>
          <cell r="C1098" t="str">
            <v>Franco, Carlos</v>
          </cell>
          <cell r="AF1098">
            <v>0.20586543685577502</v>
          </cell>
          <cell r="AN1098">
            <v>210.64805925925927</v>
          </cell>
          <cell r="AP1098">
            <v>0.39512996104643683</v>
          </cell>
          <cell r="AV1098" t="str">
            <v>3B</v>
          </cell>
          <cell r="AW1098">
            <v>-13.253789580333876</v>
          </cell>
          <cell r="AX1098">
            <v>-11.212655027622304</v>
          </cell>
          <cell r="AY1098">
            <v>-11.742679372902717</v>
          </cell>
          <cell r="AZ1098">
            <v>-11.212655027622304</v>
          </cell>
          <cell r="BG1098">
            <v>0.82029922174678904</v>
          </cell>
          <cell r="BJ1098">
            <v>1.8679446860856814E-3</v>
          </cell>
          <cell r="CF1098">
            <v>0</v>
          </cell>
          <cell r="CV1098">
            <v>24.541666666666668</v>
          </cell>
          <cell r="DA1098">
            <v>0</v>
          </cell>
          <cell r="ER1098">
            <v>526.62014814814813</v>
          </cell>
        </row>
        <row r="1099">
          <cell r="A1099">
            <v>554239</v>
          </cell>
          <cell r="C1099" t="str">
            <v>Reyes, Elmer</v>
          </cell>
          <cell r="AF1099">
            <v>0.21162930366365121</v>
          </cell>
          <cell r="AN1099">
            <v>156.72016592592593</v>
          </cell>
          <cell r="AP1099">
            <v>0.19434213418408575</v>
          </cell>
          <cell r="AV1099" t="str">
            <v>SS</v>
          </cell>
          <cell r="AW1099">
            <v>-11.982575000000001</v>
          </cell>
          <cell r="AX1099">
            <v>1.7866854247905999</v>
          </cell>
          <cell r="AY1099">
            <v>-9.6342857304049652</v>
          </cell>
          <cell r="AZ1099">
            <v>1.7866854247905999</v>
          </cell>
          <cell r="BG1099">
            <v>0.82195039808011017</v>
          </cell>
          <cell r="BJ1099">
            <v>1.1057906474992931E-2</v>
          </cell>
          <cell r="CF1099">
            <v>0</v>
          </cell>
          <cell r="CV1099">
            <v>25.625</v>
          </cell>
          <cell r="DA1099">
            <v>0</v>
          </cell>
          <cell r="ER1099">
            <v>391.80041481481476</v>
          </cell>
        </row>
        <row r="1100">
          <cell r="A1100">
            <v>554333</v>
          </cell>
          <cell r="C1100" t="str">
            <v>Navarro, Raul</v>
          </cell>
          <cell r="AF1100">
            <v>0.19283429613787997</v>
          </cell>
          <cell r="AN1100">
            <v>151.4296888888889</v>
          </cell>
          <cell r="AP1100">
            <v>0.25201031051783129</v>
          </cell>
          <cell r="AV1100" t="str">
            <v>SS</v>
          </cell>
          <cell r="AW1100">
            <v>-12.76845</v>
          </cell>
          <cell r="AX1100">
            <v>-2.2531815803308493</v>
          </cell>
          <cell r="AY1100">
            <v>-7.6441644460983156</v>
          </cell>
          <cell r="AZ1100">
            <v>-2.2531815803308493</v>
          </cell>
          <cell r="BG1100">
            <v>0.61025053844188881</v>
          </cell>
          <cell r="BJ1100">
            <v>4.1026549100878027E-3</v>
          </cell>
          <cell r="CF1100">
            <v>0</v>
          </cell>
          <cell r="CV1100">
            <v>24.375</v>
          </cell>
          <cell r="DA1100">
            <v>0</v>
          </cell>
          <cell r="ER1100">
            <v>378.57422222222226</v>
          </cell>
        </row>
        <row r="1101">
          <cell r="A1101">
            <v>554335</v>
          </cell>
          <cell r="C1101" t="str">
            <v>Pena, Fidel</v>
          </cell>
          <cell r="AF1101">
            <v>0.18515822219432218</v>
          </cell>
          <cell r="AN1101">
            <v>175.30109629629629</v>
          </cell>
          <cell r="AP1101">
            <v>0.34156446666312268</v>
          </cell>
          <cell r="AV1101" t="str">
            <v>2B</v>
          </cell>
          <cell r="AW1101">
            <v>-14.910428692336103</v>
          </cell>
          <cell r="AX1101">
            <v>-3.0594551342084384</v>
          </cell>
          <cell r="AY1101">
            <v>-8.654081090216442</v>
          </cell>
          <cell r="AZ1101">
            <v>-3.0594551342084384</v>
          </cell>
          <cell r="BG1101">
            <v>0.73920502506171859</v>
          </cell>
          <cell r="BJ1101">
            <v>2.2467213064022479E-3</v>
          </cell>
          <cell r="CF1101">
            <v>0</v>
          </cell>
          <cell r="CV1101">
            <v>24.958333333333332</v>
          </cell>
          <cell r="DA1101">
            <v>0</v>
          </cell>
          <cell r="ER1101">
            <v>438.25274074074071</v>
          </cell>
        </row>
        <row r="1102">
          <cell r="A1102">
            <v>554348</v>
          </cell>
          <cell r="C1102" t="str">
            <v>Oguisten, Faustino</v>
          </cell>
          <cell r="AF1102">
            <v>0.16486340999703175</v>
          </cell>
          <cell r="AN1102">
            <v>94.385280000000009</v>
          </cell>
          <cell r="AP1102">
            <v>9.7779155530477779E-2</v>
          </cell>
          <cell r="AV1102" t="str">
            <v>SS</v>
          </cell>
          <cell r="AW1102">
            <v>-12.075008333333333</v>
          </cell>
          <cell r="AX1102">
            <v>-2.5055572037723746</v>
          </cell>
          <cell r="AY1102">
            <v>0.20436014251907986</v>
          </cell>
          <cell r="AZ1102">
            <v>0.20436014251907986</v>
          </cell>
          <cell r="BG1102">
            <v>0.79436291996452102</v>
          </cell>
          <cell r="BJ1102">
            <v>1.3070646765827483E-3</v>
          </cell>
          <cell r="CF1102">
            <v>0</v>
          </cell>
          <cell r="CV1102">
            <v>25.458333333333332</v>
          </cell>
          <cell r="DA1102">
            <v>0</v>
          </cell>
          <cell r="ER1102">
            <v>235.9632</v>
          </cell>
        </row>
        <row r="1103">
          <cell r="A1103">
            <v>554369</v>
          </cell>
          <cell r="C1103" t="str">
            <v>Cornier, Gabriel</v>
          </cell>
          <cell r="AF1103">
            <v>0.18955062253455643</v>
          </cell>
          <cell r="AN1103">
            <v>80.681054814814829</v>
          </cell>
          <cell r="AP1103">
            <v>4.9094821706737624E-2</v>
          </cell>
          <cell r="AV1103" t="str">
            <v>1B</v>
          </cell>
          <cell r="AW1103">
            <v>-14.05725721135239</v>
          </cell>
          <cell r="AX1103">
            <v>-18.647283333333331</v>
          </cell>
          <cell r="AY1103">
            <v>-15.023028931999669</v>
          </cell>
          <cell r="AZ1103">
            <v>-13.595010441397887</v>
          </cell>
          <cell r="BG1103">
            <v>0.55751859208140009</v>
          </cell>
          <cell r="BJ1103">
            <v>-1.0110862694755621E-2</v>
          </cell>
          <cell r="CF1103">
            <v>0</v>
          </cell>
          <cell r="CV1103">
            <v>24.041666666666668</v>
          </cell>
          <cell r="DA1103">
            <v>0</v>
          </cell>
          <cell r="ER1103">
            <v>201.70263703703705</v>
          </cell>
        </row>
        <row r="1104">
          <cell r="A1104">
            <v>554371</v>
          </cell>
          <cell r="C1104" t="str">
            <v>Galindo, Jesus</v>
          </cell>
          <cell r="AF1104">
            <v>0.2008147469958623</v>
          </cell>
          <cell r="AN1104">
            <v>150.81343999999999</v>
          </cell>
          <cell r="AP1104">
            <v>0.24890957901466249</v>
          </cell>
          <cell r="AV1104" t="str">
            <v>CF</v>
          </cell>
          <cell r="AW1104">
            <v>-11.843924999999999</v>
          </cell>
          <cell r="AX1104">
            <v>-16.696149999999999</v>
          </cell>
          <cell r="AY1104">
            <v>-4.5218306618432917</v>
          </cell>
          <cell r="AZ1104">
            <v>-4.5218306618432917</v>
          </cell>
          <cell r="BG1104">
            <v>0.67595735609211216</v>
          </cell>
          <cell r="BJ1104">
            <v>-2.3608869089290097E-3</v>
          </cell>
          <cell r="CF1104">
            <v>0</v>
          </cell>
          <cell r="CV1104">
            <v>25.875</v>
          </cell>
          <cell r="DA1104">
            <v>0</v>
          </cell>
          <cell r="ER1104">
            <v>377.03359999999998</v>
          </cell>
        </row>
        <row r="1105">
          <cell r="A1105">
            <v>554429</v>
          </cell>
          <cell r="C1105" t="str">
            <v>Ackley, Dustin</v>
          </cell>
          <cell r="AF1105">
            <v>0.26551072787770996</v>
          </cell>
          <cell r="AN1105">
            <v>410.9055584942418</v>
          </cell>
          <cell r="AP1105">
            <v>0.40568990416329809</v>
          </cell>
          <cell r="AV1105" t="str">
            <v>LF</v>
          </cell>
          <cell r="AW1105">
            <v>-9.6999458654265478</v>
          </cell>
          <cell r="AX1105">
            <v>-3.0366581062224758</v>
          </cell>
          <cell r="AY1105">
            <v>-4.3981184021702733</v>
          </cell>
          <cell r="AZ1105">
            <v>-4.0272879512866666</v>
          </cell>
          <cell r="BG1105">
            <v>0.9009046860969796</v>
          </cell>
          <cell r="BJ1105">
            <v>-1.6678633364271063E-2</v>
          </cell>
          <cell r="CF1105">
            <v>0.95755054826295916</v>
          </cell>
          <cell r="CV1105">
            <v>28.375</v>
          </cell>
          <cell r="DA1105">
            <v>3.9116666666666666</v>
          </cell>
          <cell r="ER1105">
            <v>444.36669629629637</v>
          </cell>
        </row>
        <row r="1106">
          <cell r="A1106">
            <v>561987</v>
          </cell>
          <cell r="C1106" t="str">
            <v>Lopez, Daniel</v>
          </cell>
          <cell r="AF1106">
            <v>0.16844110761492354</v>
          </cell>
          <cell r="AN1106">
            <v>75.330275555555559</v>
          </cell>
          <cell r="AP1106">
            <v>3.7276408063609878E-2</v>
          </cell>
          <cell r="AV1106" t="str">
            <v>RF</v>
          </cell>
          <cell r="AW1106">
            <v>-12.709883333333334</v>
          </cell>
          <cell r="AX1106">
            <v>-18.128116666666667</v>
          </cell>
          <cell r="AY1106">
            <v>-6.2779028218599766</v>
          </cell>
          <cell r="AZ1106">
            <v>-6.2779028218599766</v>
          </cell>
          <cell r="BG1106">
            <v>0.78620025226769297</v>
          </cell>
          <cell r="BJ1106">
            <v>6.0686056510215599E-3</v>
          </cell>
          <cell r="CF1106">
            <v>0</v>
          </cell>
          <cell r="CV1106">
            <v>24.458333333333332</v>
          </cell>
          <cell r="DA1106">
            <v>0</v>
          </cell>
          <cell r="ER1106">
            <v>188.32568888888889</v>
          </cell>
        </row>
        <row r="1107">
          <cell r="A1107">
            <v>564434</v>
          </cell>
          <cell r="C1107" t="str">
            <v>Perkins, Robbie</v>
          </cell>
          <cell r="AF1107">
            <v>0.16003912241046564</v>
          </cell>
          <cell r="AN1107">
            <v>82.435519999999997</v>
          </cell>
          <cell r="AP1107">
            <v>0.12794021696527258</v>
          </cell>
          <cell r="AV1107" t="str">
            <v>C</v>
          </cell>
          <cell r="AW1107">
            <v>-14.978764397129293</v>
          </cell>
          <cell r="AX1107">
            <v>-22.082649999999997</v>
          </cell>
          <cell r="AY1107">
            <v>-14.532710862839046</v>
          </cell>
          <cell r="AZ1107">
            <v>0.75679563337524325</v>
          </cell>
          <cell r="BG1107">
            <v>0.44559374693298492</v>
          </cell>
          <cell r="BJ1107">
            <v>5.6501719289870269E-3</v>
          </cell>
          <cell r="CF1107">
            <v>0</v>
          </cell>
          <cell r="CV1107">
            <v>22.125</v>
          </cell>
          <cell r="DA1107">
            <v>0</v>
          </cell>
          <cell r="ER1107">
            <v>206.08879999999999</v>
          </cell>
        </row>
        <row r="1108">
          <cell r="A1108">
            <v>564653</v>
          </cell>
          <cell r="C1108" t="str">
            <v>Piwnica-Worms, Will</v>
          </cell>
          <cell r="AF1108">
            <v>0.20152166352168999</v>
          </cell>
          <cell r="AN1108">
            <v>114.17050074074075</v>
          </cell>
          <cell r="AP1108">
            <v>9.7481232492464653E-2</v>
          </cell>
          <cell r="AV1108" t="str">
            <v>CF</v>
          </cell>
          <cell r="AW1108">
            <v>-11.689933333333334</v>
          </cell>
          <cell r="AX1108">
            <v>-16.487083333333334</v>
          </cell>
          <cell r="AY1108">
            <v>-7.3847100179756069</v>
          </cell>
          <cell r="AZ1108">
            <v>-7.3847100179756069</v>
          </cell>
          <cell r="BG1108">
            <v>1.447026020986212</v>
          </cell>
          <cell r="BJ1108">
            <v>-8.6057582562747896E-4</v>
          </cell>
          <cell r="CF1108">
            <v>0</v>
          </cell>
          <cell r="CV1108">
            <v>26.208333333333332</v>
          </cell>
          <cell r="DA1108">
            <v>0</v>
          </cell>
          <cell r="ER1108">
            <v>285.42625185185187</v>
          </cell>
        </row>
        <row r="1109">
          <cell r="A1109">
            <v>566814</v>
          </cell>
          <cell r="C1109" t="str">
            <v>Serritella, Chris</v>
          </cell>
          <cell r="AF1109">
            <v>0.2000395454195906</v>
          </cell>
          <cell r="AN1109">
            <v>140.68508444444444</v>
          </cell>
          <cell r="AP1109">
            <v>0.13526082460640387</v>
          </cell>
          <cell r="AV1109" t="str">
            <v>1B</v>
          </cell>
          <cell r="AW1109">
            <v>-11.253118700882633</v>
          </cell>
          <cell r="AX1109">
            <v>-16.40635</v>
          </cell>
          <cell r="AY1109">
            <v>-12.057591509667233</v>
          </cell>
          <cell r="AZ1109">
            <v>-11.253118700882633</v>
          </cell>
          <cell r="BG1109">
            <v>1.3026097331942506</v>
          </cell>
          <cell r="BJ1109">
            <v>-1.3156229320120815E-2</v>
          </cell>
          <cell r="CF1109">
            <v>0</v>
          </cell>
          <cell r="CV1109">
            <v>26.375</v>
          </cell>
          <cell r="DA1109">
            <v>0</v>
          </cell>
          <cell r="ER1109">
            <v>351.7127111111111</v>
          </cell>
        </row>
        <row r="1110">
          <cell r="A1110">
            <v>570148</v>
          </cell>
          <cell r="C1110" t="str">
            <v>Diaz, Sammy</v>
          </cell>
          <cell r="AF1110">
            <v>0.20262095692003226</v>
          </cell>
          <cell r="AN1110">
            <v>127.70408296296299</v>
          </cell>
          <cell r="AP1110">
            <v>0.14587915864674583</v>
          </cell>
          <cell r="AV1110" t="str">
            <v>2B</v>
          </cell>
          <cell r="AW1110">
            <v>-14.096084962540697</v>
          </cell>
          <cell r="AX1110">
            <v>-5.2256907888625932</v>
          </cell>
          <cell r="AY1110">
            <v>-12.709024929398034</v>
          </cell>
          <cell r="AZ1110">
            <v>-5.2256907888625932</v>
          </cell>
          <cell r="BG1110">
            <v>0.84067373274663071</v>
          </cell>
          <cell r="BJ1110">
            <v>9.8263105032547916E-3</v>
          </cell>
          <cell r="CF1110">
            <v>0</v>
          </cell>
          <cell r="CV1110">
            <v>25.375</v>
          </cell>
          <cell r="DA1110">
            <v>0</v>
          </cell>
          <cell r="ER1110">
            <v>319.26020740740745</v>
          </cell>
        </row>
        <row r="1111">
          <cell r="A1111">
            <v>570256</v>
          </cell>
          <cell r="C1111" t="str">
            <v>Polanco, Gregory</v>
          </cell>
          <cell r="AF1111">
            <v>0.27029737476359283</v>
          </cell>
          <cell r="AN1111">
            <v>556.12651851851854</v>
          </cell>
          <cell r="AP1111">
            <v>0.57189084138259227</v>
          </cell>
          <cell r="AV1111" t="str">
            <v>RF</v>
          </cell>
          <cell r="AW1111">
            <v>-11</v>
          </cell>
          <cell r="AX1111">
            <v>-16</v>
          </cell>
          <cell r="AY1111">
            <v>2.6138912124025753</v>
          </cell>
          <cell r="AZ1111">
            <v>2.6138912124025753</v>
          </cell>
          <cell r="BG1111">
            <v>1.1221653545984571</v>
          </cell>
          <cell r="BJ1111">
            <v>1.0069929394483238E-3</v>
          </cell>
          <cell r="CF1111">
            <v>0.905818140890012</v>
          </cell>
          <cell r="CV1111">
            <v>24.791666666666668</v>
          </cell>
          <cell r="DA1111">
            <v>2.3083333333333331</v>
          </cell>
          <cell r="ER1111">
            <v>556.12651851851854</v>
          </cell>
        </row>
        <row r="1112">
          <cell r="A1112">
            <v>570267</v>
          </cell>
          <cell r="C1112" t="str">
            <v>Santana, Domingo</v>
          </cell>
          <cell r="AF1112">
            <v>0.25848306567121188</v>
          </cell>
          <cell r="AN1112">
            <v>233.19864881656207</v>
          </cell>
          <cell r="AP1112">
            <v>0.40438032283551983</v>
          </cell>
          <cell r="AV1112" t="str">
            <v>RF</v>
          </cell>
          <cell r="AW1112">
            <v>-11</v>
          </cell>
          <cell r="AX1112">
            <v>-16</v>
          </cell>
          <cell r="AY1112">
            <v>-15.487596835979438</v>
          </cell>
          <cell r="AZ1112">
            <v>-15.487596835979438</v>
          </cell>
          <cell r="BG1112">
            <v>0.89936526010389661</v>
          </cell>
          <cell r="BJ1112">
            <v>1.2789128893040696E-2</v>
          </cell>
          <cell r="CF1112">
            <v>0.40992459455693669</v>
          </cell>
          <cell r="CV1112">
            <v>23.875</v>
          </cell>
          <cell r="DA1112">
            <v>0.59166666666666667</v>
          </cell>
          <cell r="ER1112">
            <v>508.01840000000004</v>
          </cell>
        </row>
        <row r="1113">
          <cell r="A1113">
            <v>570268</v>
          </cell>
          <cell r="C1113" t="str">
            <v>Martinez, Estarlin</v>
          </cell>
          <cell r="AF1113">
            <v>0.19542517535680001</v>
          </cell>
          <cell r="AN1113">
            <v>141.2690488888889</v>
          </cell>
          <cell r="AP1113">
            <v>0.22539187409217143</v>
          </cell>
          <cell r="AV1113" t="str">
            <v>RF</v>
          </cell>
          <cell r="AW1113">
            <v>-11.701757114571139</v>
          </cell>
          <cell r="AX1113">
            <v>-18.335783333333332</v>
          </cell>
          <cell r="AY1113">
            <v>-7.8680076415685809</v>
          </cell>
          <cell r="AZ1113">
            <v>-7.8680076415685809</v>
          </cell>
          <cell r="BG1113">
            <v>0.92775759500586763</v>
          </cell>
          <cell r="BJ1113">
            <v>1.3388112721895324E-2</v>
          </cell>
          <cell r="CF1113">
            <v>0</v>
          </cell>
          <cell r="CV1113">
            <v>24.291666666666668</v>
          </cell>
          <cell r="DA1113">
            <v>0</v>
          </cell>
          <cell r="ER1113">
            <v>353.17262222222223</v>
          </cell>
        </row>
        <row r="1114">
          <cell r="A1114">
            <v>570270</v>
          </cell>
          <cell r="C1114" t="str">
            <v>Del Castillo, Miguel</v>
          </cell>
          <cell r="AF1114">
            <v>0.18011787522780265</v>
          </cell>
          <cell r="AN1114">
            <v>92.909866666666687</v>
          </cell>
          <cell r="AP1114">
            <v>0.14440698498706639</v>
          </cell>
          <cell r="AV1114" t="str">
            <v>C</v>
          </cell>
          <cell r="AW1114">
            <v>-13.489885038262885</v>
          </cell>
          <cell r="AX1114">
            <v>-17.816616666666668</v>
          </cell>
          <cell r="AY1114">
            <v>-14.460083225653417</v>
          </cell>
          <cell r="AZ1114">
            <v>-8.3045275804996379</v>
          </cell>
          <cell r="BG1114">
            <v>0.49478599482899344</v>
          </cell>
          <cell r="BJ1114">
            <v>-3.7262410235636228E-3</v>
          </cell>
          <cell r="CF1114">
            <v>0</v>
          </cell>
          <cell r="CV1114">
            <v>24.708333333333332</v>
          </cell>
          <cell r="DA1114">
            <v>0</v>
          </cell>
          <cell r="ER1114">
            <v>232.27466666666669</v>
          </cell>
        </row>
        <row r="1115">
          <cell r="A1115">
            <v>570479</v>
          </cell>
          <cell r="C1115" t="str">
            <v>Monsalve, Alex</v>
          </cell>
          <cell r="AF1115">
            <v>0.20060872250946782</v>
          </cell>
          <cell r="AN1115">
            <v>116.38016</v>
          </cell>
          <cell r="AP1115">
            <v>0.20665693995620704</v>
          </cell>
          <cell r="AV1115" t="str">
            <v>C</v>
          </cell>
          <cell r="AW1115">
            <v>-14.378408547706412</v>
          </cell>
          <cell r="AX1115">
            <v>-18.439616666666666</v>
          </cell>
          <cell r="AY1115">
            <v>-13.842466952497428</v>
          </cell>
          <cell r="AZ1115">
            <v>-0.46594074577794098</v>
          </cell>
          <cell r="BG1115">
            <v>0.89401570700894273</v>
          </cell>
          <cell r="BJ1115">
            <v>1.5571939997027283E-3</v>
          </cell>
          <cell r="CF1115">
            <v>0</v>
          </cell>
          <cell r="CV1115">
            <v>24.208333333333332</v>
          </cell>
          <cell r="DA1115">
            <v>0</v>
          </cell>
          <cell r="ER1115">
            <v>290.9504</v>
          </cell>
        </row>
        <row r="1116">
          <cell r="A1116">
            <v>570481</v>
          </cell>
          <cell r="C1116" t="str">
            <v>Gonzalez, Erik</v>
          </cell>
          <cell r="AF1116">
            <v>0.22259161213610937</v>
          </cell>
          <cell r="AN1116">
            <v>215.22382222222222</v>
          </cell>
          <cell r="AP1116">
            <v>0.40178772438460453</v>
          </cell>
          <cell r="AV1116" t="str">
            <v>SS</v>
          </cell>
          <cell r="AW1116">
            <v>-11</v>
          </cell>
          <cell r="AX1116">
            <v>1.8021192058699977</v>
          </cell>
          <cell r="AY1116">
            <v>-5.5028490561487589</v>
          </cell>
          <cell r="AZ1116">
            <v>1.8021192058699977</v>
          </cell>
          <cell r="BG1116">
            <v>1.1208674895604036</v>
          </cell>
          <cell r="BJ1116">
            <v>9.7459942885773348E-3</v>
          </cell>
          <cell r="CF1116">
            <v>0</v>
          </cell>
          <cell r="CV1116">
            <v>24.875</v>
          </cell>
          <cell r="DA1116">
            <v>1.6666666666666666E-2</v>
          </cell>
          <cell r="ER1116">
            <v>538.05955555555556</v>
          </cell>
        </row>
        <row r="1117">
          <cell r="A1117">
            <v>570482</v>
          </cell>
          <cell r="C1117" t="str">
            <v>Urshela, Giovanny</v>
          </cell>
          <cell r="AF1117">
            <v>0.22534355520438137</v>
          </cell>
          <cell r="AN1117">
            <v>206.4130272299582</v>
          </cell>
          <cell r="AP1117">
            <v>0.40213964337972447</v>
          </cell>
          <cell r="AV1117" t="str">
            <v>3B</v>
          </cell>
          <cell r="AW1117">
            <v>-11.000000000000002</v>
          </cell>
          <cell r="AX1117">
            <v>3.0486127542648975</v>
          </cell>
          <cell r="AY1117">
            <v>-7</v>
          </cell>
          <cell r="AZ1117">
            <v>3.0486127542648975</v>
          </cell>
          <cell r="BG1117">
            <v>0.82479484015231264</v>
          </cell>
          <cell r="BJ1117">
            <v>-4.8011779044118139E-3</v>
          </cell>
          <cell r="CF1117">
            <v>0.22916850839314978</v>
          </cell>
          <cell r="CV1117">
            <v>24.708333333333332</v>
          </cell>
          <cell r="DA1117">
            <v>0.48</v>
          </cell>
          <cell r="ER1117">
            <v>508.8619259259259</v>
          </cell>
        </row>
        <row r="1118">
          <cell r="A1118">
            <v>570489</v>
          </cell>
          <cell r="C1118" t="str">
            <v>Alcantara, Arismendy</v>
          </cell>
          <cell r="AF1118">
            <v>0.23862921270289331</v>
          </cell>
          <cell r="AN1118">
            <v>301.31668602101973</v>
          </cell>
          <cell r="AP1118">
            <v>0.44314497266150538</v>
          </cell>
          <cell r="AV1118" t="str">
            <v>2B</v>
          </cell>
          <cell r="AW1118">
            <v>-11</v>
          </cell>
          <cell r="AX1118">
            <v>7.8989897893987582E-2</v>
          </cell>
          <cell r="AY1118">
            <v>-1.8527925613971856</v>
          </cell>
          <cell r="AZ1118">
            <v>7.8989897893987582E-2</v>
          </cell>
          <cell r="BG1118">
            <v>0.57514799416188156</v>
          </cell>
          <cell r="BJ1118">
            <v>1.9525119023384315E-3</v>
          </cell>
          <cell r="CF1118">
            <v>0.13140579683753523</v>
          </cell>
          <cell r="CV1118">
            <v>24.708333333333332</v>
          </cell>
          <cell r="DA1118">
            <v>0.57499999999999996</v>
          </cell>
          <cell r="ER1118">
            <v>537.51407407407407</v>
          </cell>
        </row>
        <row r="1119">
          <cell r="A1119">
            <v>570557</v>
          </cell>
          <cell r="C1119" t="str">
            <v>Soriano, Wilson</v>
          </cell>
          <cell r="AF1119">
            <v>0.17909990890650354</v>
          </cell>
          <cell r="AN1119">
            <v>120.81237333333334</v>
          </cell>
          <cell r="AP1119">
            <v>0.20037144929861594</v>
          </cell>
          <cell r="AV1119" t="str">
            <v>2B</v>
          </cell>
          <cell r="AW1119">
            <v>-12.387400206153046</v>
          </cell>
          <cell r="AX1119">
            <v>-2.7388319272857133</v>
          </cell>
          <cell r="AY1119">
            <v>-0.66239716048716069</v>
          </cell>
          <cell r="AZ1119">
            <v>-0.66239716048716069</v>
          </cell>
          <cell r="BG1119">
            <v>0.62517515014875058</v>
          </cell>
          <cell r="BJ1119">
            <v>-1.4156548559519977E-2</v>
          </cell>
          <cell r="CF1119">
            <v>0</v>
          </cell>
          <cell r="CV1119">
            <v>24.541666666666668</v>
          </cell>
          <cell r="DA1119">
            <v>0</v>
          </cell>
          <cell r="ER1119">
            <v>302.03093333333334</v>
          </cell>
        </row>
        <row r="1120">
          <cell r="A1120">
            <v>570560</v>
          </cell>
          <cell r="C1120" t="str">
            <v>Sanchez, Carlos</v>
          </cell>
          <cell r="AF1120">
            <v>0.22530798066579324</v>
          </cell>
          <cell r="AN1120">
            <v>224.96867346980488</v>
          </cell>
          <cell r="AP1120">
            <v>0.45865566874059022</v>
          </cell>
          <cell r="AV1120" t="str">
            <v>2B</v>
          </cell>
          <cell r="AW1120">
            <v>-11</v>
          </cell>
          <cell r="AX1120">
            <v>4.6738887766557911</v>
          </cell>
          <cell r="AY1120">
            <v>-7</v>
          </cell>
          <cell r="AZ1120">
            <v>4.6738887766557911</v>
          </cell>
          <cell r="BG1120">
            <v>0.6357973632788344</v>
          </cell>
          <cell r="BJ1120">
            <v>-3.9065654563898121E-3</v>
          </cell>
          <cell r="CF1120">
            <v>0.3967425139598546</v>
          </cell>
          <cell r="CV1120">
            <v>24.041666666666668</v>
          </cell>
          <cell r="DA1120">
            <v>0.98499999999999999</v>
          </cell>
          <cell r="ER1120">
            <v>495.69013333333339</v>
          </cell>
        </row>
        <row r="1121">
          <cell r="A1121">
            <v>570615</v>
          </cell>
          <cell r="C1121" t="str">
            <v>Moya, Steven</v>
          </cell>
          <cell r="AF1121">
            <v>0.25084755701326672</v>
          </cell>
          <cell r="AN1121">
            <v>225.17143703703707</v>
          </cell>
          <cell r="AP1121">
            <v>0.4151152897978011</v>
          </cell>
          <cell r="AV1121" t="str">
            <v>RF</v>
          </cell>
          <cell r="AW1121">
            <v>-11</v>
          </cell>
          <cell r="AX1121">
            <v>-16</v>
          </cell>
          <cell r="AY1121">
            <v>-14.218630828641643</v>
          </cell>
          <cell r="AZ1121">
            <v>-14.218630828641643</v>
          </cell>
          <cell r="BG1121">
            <v>1.1436562463181903</v>
          </cell>
          <cell r="BJ1121">
            <v>-2.401993012166806E-3</v>
          </cell>
          <cell r="CF1121">
            <v>9.6109808839586197E-2</v>
          </cell>
          <cell r="CV1121">
            <v>24.875</v>
          </cell>
          <cell r="DA1121">
            <v>0.21333333333333335</v>
          </cell>
          <cell r="ER1121">
            <v>562.92859259259262</v>
          </cell>
        </row>
        <row r="1122">
          <cell r="A1122">
            <v>570616</v>
          </cell>
          <cell r="C1122" t="str">
            <v>Arias, Junior</v>
          </cell>
          <cell r="AF1122">
            <v>0.22470042746430149</v>
          </cell>
          <cell r="AN1122">
            <v>144.10583703703705</v>
          </cell>
          <cell r="AP1122">
            <v>0.27029066928769818</v>
          </cell>
          <cell r="AV1122" t="str">
            <v>CF</v>
          </cell>
          <cell r="AW1122">
            <v>-17.298289813818347</v>
          </cell>
          <cell r="AX1122">
            <v>-18.128116666666667</v>
          </cell>
          <cell r="AY1122">
            <v>-9.2075165174161171</v>
          </cell>
          <cell r="AZ1122">
            <v>-9.2075165174161171</v>
          </cell>
          <cell r="BG1122">
            <v>0.74875829148225415</v>
          </cell>
          <cell r="BJ1122">
            <v>-8.0126377972557471E-3</v>
          </cell>
          <cell r="CF1122">
            <v>0</v>
          </cell>
          <cell r="CV1122">
            <v>24.458333333333332</v>
          </cell>
          <cell r="DA1122">
            <v>0</v>
          </cell>
          <cell r="ER1122">
            <v>360.26459259259263</v>
          </cell>
        </row>
        <row r="1123">
          <cell r="A1123">
            <v>570626</v>
          </cell>
          <cell r="C1123" t="str">
            <v>Capellan, Jose</v>
          </cell>
          <cell r="AF1123">
            <v>0.16170528216010788</v>
          </cell>
          <cell r="AN1123">
            <v>88.027875555555568</v>
          </cell>
          <cell r="AP1123">
            <v>7.3256300128345941E-2</v>
          </cell>
          <cell r="AV1123" t="str">
            <v>C</v>
          </cell>
          <cell r="AW1123">
            <v>-11.936358333333335</v>
          </cell>
          <cell r="AX1123">
            <v>-16.840350000000001</v>
          </cell>
          <cell r="AY1123">
            <v>-10.810972576841934</v>
          </cell>
          <cell r="AZ1123">
            <v>8.7551069260578593</v>
          </cell>
          <cell r="BG1123">
            <v>0.70982121825191813</v>
          </cell>
          <cell r="BJ1123">
            <v>-1.8422765177499719E-3</v>
          </cell>
          <cell r="CF1123">
            <v>0</v>
          </cell>
          <cell r="CV1123">
            <v>25.708333333333332</v>
          </cell>
          <cell r="DA1123">
            <v>0</v>
          </cell>
          <cell r="ER1123">
            <v>220.06968888888889</v>
          </cell>
        </row>
        <row r="1124">
          <cell r="A1124">
            <v>570635</v>
          </cell>
          <cell r="C1124" t="str">
            <v>Jimenez, Joel</v>
          </cell>
          <cell r="AF1124">
            <v>0.15354506851363414</v>
          </cell>
          <cell r="AN1124">
            <v>64.777576296296303</v>
          </cell>
          <cell r="AP1124">
            <v>5.6152407553338723E-2</v>
          </cell>
          <cell r="AV1124" t="str">
            <v>C</v>
          </cell>
          <cell r="AW1124">
            <v>-16.424054850610638</v>
          </cell>
          <cell r="AX1124">
            <v>-18.439616666666666</v>
          </cell>
          <cell r="AY1124">
            <v>-16.569995356369731</v>
          </cell>
          <cell r="AZ1124">
            <v>-2.9151506691385887E-2</v>
          </cell>
          <cell r="BG1124">
            <v>0.4284385305822036</v>
          </cell>
          <cell r="BJ1124">
            <v>-1.8635812768031612E-2</v>
          </cell>
          <cell r="CF1124">
            <v>0</v>
          </cell>
          <cell r="CV1124">
            <v>24.208333333333332</v>
          </cell>
          <cell r="DA1124">
            <v>0</v>
          </cell>
          <cell r="ER1124">
            <v>161.94394074074074</v>
          </cell>
        </row>
        <row r="1125">
          <cell r="A1125">
            <v>570639</v>
          </cell>
          <cell r="C1125" t="str">
            <v>Perez, Yefri</v>
          </cell>
          <cell r="AF1125">
            <v>0.21280054681948218</v>
          </cell>
          <cell r="AN1125">
            <v>202.20302222222222</v>
          </cell>
          <cell r="AP1125">
            <v>0.37704851982261722</v>
          </cell>
          <cell r="AV1125" t="str">
            <v>CF</v>
          </cell>
          <cell r="AW1125">
            <v>-12.121224999999999</v>
          </cell>
          <cell r="AX1125">
            <v>-17.12875</v>
          </cell>
          <cell r="AY1125">
            <v>-2.3148878375506166E-2</v>
          </cell>
          <cell r="AZ1125">
            <v>-2.3148878375506166E-2</v>
          </cell>
          <cell r="BG1125">
            <v>0.72732830763251366</v>
          </cell>
          <cell r="BJ1125">
            <v>-7.0699921408331912E-3</v>
          </cell>
          <cell r="CF1125">
            <v>0</v>
          </cell>
          <cell r="CV1125">
            <v>25.375</v>
          </cell>
          <cell r="DA1125">
            <v>0</v>
          </cell>
          <cell r="ER1125">
            <v>505.50755555555554</v>
          </cell>
        </row>
        <row r="1126">
          <cell r="A1126">
            <v>570640</v>
          </cell>
          <cell r="C1126" t="str">
            <v>Munoz, Felix</v>
          </cell>
          <cell r="AF1126">
            <v>0.21374857966419281</v>
          </cell>
          <cell r="AN1126">
            <v>174.09312</v>
          </cell>
          <cell r="AP1126">
            <v>0.28443731330841182</v>
          </cell>
          <cell r="AV1126" t="str">
            <v>1B</v>
          </cell>
          <cell r="AW1126">
            <v>-13.123082405309288</v>
          </cell>
          <cell r="AX1126">
            <v>-18.439616666666666</v>
          </cell>
          <cell r="AY1126">
            <v>-13.314118799847432</v>
          </cell>
          <cell r="AZ1126">
            <v>-13.123082405309288</v>
          </cell>
          <cell r="BG1126">
            <v>0.84916029461566089</v>
          </cell>
          <cell r="BJ1126">
            <v>-1.3747414560707244E-2</v>
          </cell>
          <cell r="CF1126">
            <v>0</v>
          </cell>
          <cell r="CV1126">
            <v>24.208333333333332</v>
          </cell>
          <cell r="DA1126">
            <v>0</v>
          </cell>
          <cell r="ER1126">
            <v>435.2328</v>
          </cell>
        </row>
        <row r="1127">
          <cell r="A1127">
            <v>570651</v>
          </cell>
          <cell r="C1127" t="str">
            <v>Garcia, Carlos</v>
          </cell>
          <cell r="AF1127">
            <v>0.21790359193052561</v>
          </cell>
          <cell r="AN1127">
            <v>173.5104</v>
          </cell>
          <cell r="AP1127">
            <v>0.32777465577496356</v>
          </cell>
          <cell r="AV1127" t="str">
            <v>LF</v>
          </cell>
          <cell r="AW1127">
            <v>-12.827016666666665</v>
          </cell>
          <cell r="AX1127">
            <v>-12.049025732337624</v>
          </cell>
          <cell r="AY1127">
            <v>-9.1865129398191918</v>
          </cell>
          <cell r="AZ1127">
            <v>-9.1865129398191918</v>
          </cell>
          <cell r="BG1127">
            <v>0.64942714094991594</v>
          </cell>
          <cell r="BJ1127">
            <v>-5.3040407359088828E-3</v>
          </cell>
          <cell r="CF1127">
            <v>0</v>
          </cell>
          <cell r="CV1127">
            <v>24.291666666666668</v>
          </cell>
          <cell r="DA1127">
            <v>0</v>
          </cell>
          <cell r="ER1127">
            <v>433.77599999999995</v>
          </cell>
        </row>
        <row r="1128">
          <cell r="A1128">
            <v>570654</v>
          </cell>
          <cell r="C1128" t="str">
            <v>Mateo, Daniel</v>
          </cell>
          <cell r="AF1128">
            <v>0.19364030485215378</v>
          </cell>
          <cell r="AN1128">
            <v>99.13998222222223</v>
          </cell>
          <cell r="AP1128">
            <v>6.8350394902265021E-2</v>
          </cell>
          <cell r="AV1128" t="str">
            <v>1B</v>
          </cell>
          <cell r="AW1128">
            <v>-12.197913690587832</v>
          </cell>
          <cell r="AX1128">
            <v>-17.60895</v>
          </cell>
          <cell r="AY1128">
            <v>-13.030635789487642</v>
          </cell>
          <cell r="AZ1128">
            <v>-12.197913690587832</v>
          </cell>
          <cell r="BG1128">
            <v>0.77465645573034791</v>
          </cell>
          <cell r="BJ1128">
            <v>-6.2229675671986121E-3</v>
          </cell>
          <cell r="CF1128">
            <v>0</v>
          </cell>
          <cell r="CV1128">
            <v>24.875</v>
          </cell>
          <cell r="DA1128">
            <v>0</v>
          </cell>
          <cell r="ER1128">
            <v>247.84995555555557</v>
          </cell>
        </row>
        <row r="1129">
          <cell r="A1129">
            <v>570670</v>
          </cell>
          <cell r="C1129" t="str">
            <v>Pina, Eudy</v>
          </cell>
          <cell r="AF1129">
            <v>0.20472611396199844</v>
          </cell>
          <cell r="AN1129">
            <v>183.01807407407409</v>
          </cell>
          <cell r="AP1129">
            <v>0.35431989748043402</v>
          </cell>
          <cell r="AV1129" t="str">
            <v>RF</v>
          </cell>
          <cell r="AW1129">
            <v>-12.213658333333335</v>
          </cell>
          <cell r="AX1129">
            <v>-17.272950000000002</v>
          </cell>
          <cell r="AY1129">
            <v>-8.9227482569120298</v>
          </cell>
          <cell r="AZ1129">
            <v>-8.9227482569120298</v>
          </cell>
          <cell r="BG1129">
            <v>1.0609727132483227</v>
          </cell>
          <cell r="BJ1129">
            <v>1.6494380581653933E-2</v>
          </cell>
          <cell r="CF1129">
            <v>0</v>
          </cell>
          <cell r="CV1129">
            <v>25.208333333333332</v>
          </cell>
          <cell r="DA1129">
            <v>0</v>
          </cell>
          <cell r="ER1129">
            <v>457.54518518518523</v>
          </cell>
        </row>
        <row r="1130">
          <cell r="A1130">
            <v>570672</v>
          </cell>
          <cell r="C1130" t="str">
            <v>Gomez, Gilbert</v>
          </cell>
          <cell r="AF1130">
            <v>0.18971511991797713</v>
          </cell>
          <cell r="AN1130">
            <v>143.52725333333333</v>
          </cell>
          <cell r="AP1130">
            <v>0.19648860746749786</v>
          </cell>
          <cell r="AV1130" t="str">
            <v>CF</v>
          </cell>
          <cell r="AW1130">
            <v>-12.827016666666665</v>
          </cell>
          <cell r="AX1130">
            <v>-18.335783333333332</v>
          </cell>
          <cell r="AY1130">
            <v>-8.0147176591408478</v>
          </cell>
          <cell r="AZ1130">
            <v>-8.0147176591408478</v>
          </cell>
          <cell r="BG1130">
            <v>0.60405785280276769</v>
          </cell>
          <cell r="BJ1130">
            <v>-9.5255050502968085E-3</v>
          </cell>
          <cell r="CF1130">
            <v>0</v>
          </cell>
          <cell r="CV1130">
            <v>24.291666666666668</v>
          </cell>
          <cell r="DA1130">
            <v>0</v>
          </cell>
          <cell r="ER1130">
            <v>358.81813333333332</v>
          </cell>
        </row>
        <row r="1131">
          <cell r="A1131">
            <v>570702</v>
          </cell>
          <cell r="C1131" t="str">
            <v>Ramirez, Carlos</v>
          </cell>
          <cell r="AF1131">
            <v>0.17987393849141703</v>
          </cell>
          <cell r="AN1131">
            <v>97.352628148148156</v>
          </cell>
          <cell r="AP1131">
            <v>6.6910326297208722E-2</v>
          </cell>
          <cell r="AV1131" t="str">
            <v>RF</v>
          </cell>
          <cell r="AW1131">
            <v>-12.213658333333335</v>
          </cell>
          <cell r="AX1131">
            <v>-17.272950000000002</v>
          </cell>
          <cell r="AY1131">
            <v>-5.9652809860963369</v>
          </cell>
          <cell r="AZ1131">
            <v>-5.9652809860963369</v>
          </cell>
          <cell r="BG1131">
            <v>0.91176916025766142</v>
          </cell>
          <cell r="BJ1131">
            <v>-1.2111665002970803E-2</v>
          </cell>
          <cell r="CF1131">
            <v>0</v>
          </cell>
          <cell r="CV1131">
            <v>25.208333333333332</v>
          </cell>
          <cell r="DA1131">
            <v>0</v>
          </cell>
          <cell r="ER1131">
            <v>243.38157037037038</v>
          </cell>
        </row>
        <row r="1132">
          <cell r="A1132">
            <v>570706</v>
          </cell>
          <cell r="C1132" t="str">
            <v>Calderon, Yeicok</v>
          </cell>
          <cell r="AF1132">
            <v>0.197291910652586</v>
          </cell>
          <cell r="AN1132">
            <v>119.21493333333333</v>
          </cell>
          <cell r="AP1132">
            <v>0.10354495735032987</v>
          </cell>
          <cell r="AV1132" t="str">
            <v>RF</v>
          </cell>
          <cell r="AW1132">
            <v>-12.866098048361367</v>
          </cell>
          <cell r="AX1132">
            <v>-18.024283333333329</v>
          </cell>
          <cell r="AY1132">
            <v>-13.05960290462011</v>
          </cell>
          <cell r="AZ1132">
            <v>-12.866098048361367</v>
          </cell>
          <cell r="BG1132">
            <v>0.87737748948045158</v>
          </cell>
          <cell r="BJ1132">
            <v>1.0368582185921434E-2</v>
          </cell>
          <cell r="CF1132">
            <v>0</v>
          </cell>
          <cell r="CV1132">
            <v>24.541666666666668</v>
          </cell>
          <cell r="DA1132">
            <v>0</v>
          </cell>
          <cell r="ER1132">
            <v>298.03733333333332</v>
          </cell>
        </row>
        <row r="1133">
          <cell r="A1133">
            <v>570708</v>
          </cell>
          <cell r="C1133" t="str">
            <v>Leonora, Ericson</v>
          </cell>
          <cell r="AF1133">
            <v>0.19325464161411204</v>
          </cell>
          <cell r="AN1133">
            <v>145.05653333333336</v>
          </cell>
          <cell r="AP1133">
            <v>0.22799036020775409</v>
          </cell>
          <cell r="AV1133" t="str">
            <v>LF</v>
          </cell>
          <cell r="AW1133">
            <v>-13.224799509378165</v>
          </cell>
          <cell r="AX1133">
            <v>-18.902549999999998</v>
          </cell>
          <cell r="AY1133">
            <v>-13.865128320146981</v>
          </cell>
          <cell r="AZ1133">
            <v>-13.224799509378165</v>
          </cell>
          <cell r="BG1133">
            <v>0.56614630174114755</v>
          </cell>
          <cell r="BJ1133">
            <v>-2.3682611053962277E-3</v>
          </cell>
          <cell r="CF1133">
            <v>0</v>
          </cell>
          <cell r="CV1133">
            <v>23.875</v>
          </cell>
          <cell r="DA1133">
            <v>0</v>
          </cell>
          <cell r="ER1133">
            <v>362.64133333333336</v>
          </cell>
        </row>
        <row r="1134">
          <cell r="A1134">
            <v>570716</v>
          </cell>
          <cell r="C1134" t="str">
            <v>Feliz, Anderson</v>
          </cell>
          <cell r="AF1134">
            <v>0.20360743318190824</v>
          </cell>
          <cell r="AN1134">
            <v>144.47999999999999</v>
          </cell>
          <cell r="AP1134">
            <v>0.17885019148108949</v>
          </cell>
          <cell r="AV1134" t="str">
            <v>SS</v>
          </cell>
          <cell r="AW1134">
            <v>-16.134743063244141</v>
          </cell>
          <cell r="AX1134">
            <v>-6.4668169523565773</v>
          </cell>
          <cell r="AY1134">
            <v>-12.438478228126131</v>
          </cell>
          <cell r="AZ1134">
            <v>-6.4668169523565773</v>
          </cell>
          <cell r="BG1134">
            <v>0.78605902039309328</v>
          </cell>
          <cell r="BJ1134">
            <v>1.440689120634633E-2</v>
          </cell>
          <cell r="CF1134">
            <v>0</v>
          </cell>
          <cell r="CV1134">
            <v>24.125</v>
          </cell>
          <cell r="DA1134">
            <v>0</v>
          </cell>
          <cell r="ER1134">
            <v>361.2</v>
          </cell>
        </row>
        <row r="1135">
          <cell r="A1135">
            <v>570717</v>
          </cell>
          <cell r="C1135" t="str">
            <v>Flores, Ramon</v>
          </cell>
          <cell r="AF1135">
            <v>0.23620542745757089</v>
          </cell>
          <cell r="AN1135">
            <v>164.28551111111111</v>
          </cell>
          <cell r="AP1135">
            <v>0.35593955969422303</v>
          </cell>
          <cell r="AV1135" t="str">
            <v>RF</v>
          </cell>
          <cell r="AW1135">
            <v>-11.152051040501687</v>
          </cell>
          <cell r="AX1135">
            <v>-11.241802762653858</v>
          </cell>
          <cell r="AY1135">
            <v>-5.8135397915795668</v>
          </cell>
          <cell r="AZ1135">
            <v>-5.8135397915795668</v>
          </cell>
          <cell r="BG1135">
            <v>0.4805736473636899</v>
          </cell>
          <cell r="BJ1135">
            <v>-9.0040321591076666E-3</v>
          </cell>
          <cell r="CF1135">
            <v>0.59006713541514033</v>
          </cell>
          <cell r="CV1135">
            <v>24.291666666666668</v>
          </cell>
          <cell r="DA1135">
            <v>0.52666666666666662</v>
          </cell>
          <cell r="ER1135">
            <v>410.71377777777775</v>
          </cell>
        </row>
        <row r="1136">
          <cell r="A1136">
            <v>570720</v>
          </cell>
          <cell r="C1136" t="str">
            <v>Valera, Jackson</v>
          </cell>
          <cell r="AF1136">
            <v>0.17847463381903964</v>
          </cell>
          <cell r="AN1136">
            <v>94.862696296296306</v>
          </cell>
          <cell r="AP1136">
            <v>8.7987923513672905E-2</v>
          </cell>
          <cell r="AV1136" t="str">
            <v>C</v>
          </cell>
          <cell r="AW1136">
            <v>-14.955180803856136</v>
          </cell>
          <cell r="AX1136">
            <v>-18.439616666666666</v>
          </cell>
          <cell r="AY1136">
            <v>-15.95548969116177</v>
          </cell>
          <cell r="AZ1136">
            <v>-5.0942747072401877</v>
          </cell>
          <cell r="BG1136">
            <v>0.89444905609264036</v>
          </cell>
          <cell r="BJ1136">
            <v>2.9571087516406912E-4</v>
          </cell>
          <cell r="CF1136">
            <v>0</v>
          </cell>
          <cell r="CV1136">
            <v>24.208333333333332</v>
          </cell>
          <cell r="DA1136">
            <v>0</v>
          </cell>
          <cell r="ER1136">
            <v>237.15674074074076</v>
          </cell>
        </row>
        <row r="1137">
          <cell r="A1137">
            <v>570723</v>
          </cell>
          <cell r="C1137" t="str">
            <v>Santana, Gabriel</v>
          </cell>
          <cell r="AF1137">
            <v>0.1684124900877918</v>
          </cell>
          <cell r="AN1137">
            <v>90.065706666666671</v>
          </cell>
          <cell r="AP1137">
            <v>0.10978110709064282</v>
          </cell>
          <cell r="AV1137" t="str">
            <v>1B</v>
          </cell>
          <cell r="AW1137">
            <v>-12.08790532189416</v>
          </cell>
          <cell r="AX1137">
            <v>-5.9530488199666589</v>
          </cell>
          <cell r="AY1137">
            <v>-12.545097787181078</v>
          </cell>
          <cell r="AZ1137">
            <v>-5.9530488199666589</v>
          </cell>
          <cell r="BG1137">
            <v>0.70329133955057688</v>
          </cell>
          <cell r="BJ1137">
            <v>-1.6111140307177987E-2</v>
          </cell>
          <cell r="CF1137">
            <v>0</v>
          </cell>
          <cell r="CV1137">
            <v>23.875</v>
          </cell>
          <cell r="DA1137">
            <v>0</v>
          </cell>
          <cell r="ER1137">
            <v>225.16426666666666</v>
          </cell>
        </row>
        <row r="1138">
          <cell r="A1138">
            <v>570726</v>
          </cell>
          <cell r="C1138" t="str">
            <v>Zarraga, Jonesy</v>
          </cell>
          <cell r="AF1138">
            <v>0.14996800442881386</v>
          </cell>
          <cell r="AN1138">
            <v>79.719348148148157</v>
          </cell>
          <cell r="AP1138">
            <v>4.5850643291183601E-2</v>
          </cell>
          <cell r="AV1138" t="str">
            <v>LF</v>
          </cell>
          <cell r="AW1138">
            <v>-13.002716666666666</v>
          </cell>
          <cell r="AX1138">
            <v>-18.647283333333331</v>
          </cell>
          <cell r="AY1138">
            <v>-5.545606700913627</v>
          </cell>
          <cell r="AZ1138">
            <v>-5.545606700913627</v>
          </cell>
          <cell r="BG1138">
            <v>0.77616410775604427</v>
          </cell>
          <cell r="BJ1138">
            <v>-2.0628066975405695E-3</v>
          </cell>
          <cell r="CF1138">
            <v>0</v>
          </cell>
          <cell r="CV1138">
            <v>24.041666666666668</v>
          </cell>
          <cell r="DA1138">
            <v>0</v>
          </cell>
          <cell r="ER1138">
            <v>199.29837037037038</v>
          </cell>
        </row>
        <row r="1139">
          <cell r="A1139">
            <v>570731</v>
          </cell>
          <cell r="C1139" t="str">
            <v>Schoop, Jonathan</v>
          </cell>
          <cell r="AF1139">
            <v>0.2581953912304602</v>
          </cell>
          <cell r="AN1139">
            <v>537.30514225582078</v>
          </cell>
          <cell r="AP1139">
            <v>0.5264508155229255</v>
          </cell>
          <cell r="AV1139" t="str">
            <v>2B</v>
          </cell>
          <cell r="AW1139">
            <v>-11</v>
          </cell>
          <cell r="AX1139">
            <v>2.7203816493845374</v>
          </cell>
          <cell r="AY1139">
            <v>-7</v>
          </cell>
          <cell r="AZ1139">
            <v>2.7203816493845374</v>
          </cell>
          <cell r="BG1139">
            <v>0.95499531214200672</v>
          </cell>
          <cell r="BJ1139">
            <v>1.3429929625747241E-2</v>
          </cell>
          <cell r="CF1139">
            <v>0.95986874106434295</v>
          </cell>
          <cell r="CV1139">
            <v>24.708333333333332</v>
          </cell>
          <cell r="DA1139">
            <v>2.14</v>
          </cell>
          <cell r="ER1139">
            <v>539.96059259259255</v>
          </cell>
        </row>
        <row r="1140">
          <cell r="A1140">
            <v>570774</v>
          </cell>
          <cell r="C1140" t="str">
            <v>De La Cruz, Keury</v>
          </cell>
          <cell r="AF1140">
            <v>0.20980694027396851</v>
          </cell>
          <cell r="AN1140">
            <v>154.20896000000005</v>
          </cell>
          <cell r="AP1140">
            <v>0.24586823190294005</v>
          </cell>
          <cell r="AV1140" t="str">
            <v>LF</v>
          </cell>
          <cell r="AW1140">
            <v>-12.592750000000001</v>
          </cell>
          <cell r="AX1140">
            <v>-17.920449999999999</v>
          </cell>
          <cell r="AY1140">
            <v>-9.3223626525844612</v>
          </cell>
          <cell r="AZ1140">
            <v>-9.3223626525844612</v>
          </cell>
          <cell r="BG1140">
            <v>0.64934766837129798</v>
          </cell>
          <cell r="BJ1140">
            <v>-1.4398583892012041E-3</v>
          </cell>
          <cell r="CF1140">
            <v>0</v>
          </cell>
          <cell r="CV1140">
            <v>24.625</v>
          </cell>
          <cell r="DA1140">
            <v>0</v>
          </cell>
          <cell r="ER1140">
            <v>385.52240000000006</v>
          </cell>
        </row>
        <row r="1141">
          <cell r="A1141">
            <v>570783</v>
          </cell>
          <cell r="C1141" t="str">
            <v>Luna, Ronald</v>
          </cell>
          <cell r="AF1141">
            <v>0.17280397706220774</v>
          </cell>
          <cell r="AN1141">
            <v>89.431798518518519</v>
          </cell>
          <cell r="AP1141">
            <v>5.6671359677740063E-2</v>
          </cell>
          <cell r="AV1141" t="str">
            <v>2B</v>
          </cell>
          <cell r="AW1141">
            <v>-12.815795980438761</v>
          </cell>
          <cell r="AX1141">
            <v>-5.3032225603041017</v>
          </cell>
          <cell r="AY1141">
            <v>-10.190240117413351</v>
          </cell>
          <cell r="AZ1141">
            <v>-5.3032225603041017</v>
          </cell>
          <cell r="BG1141">
            <v>0.65023091396929988</v>
          </cell>
          <cell r="BJ1141">
            <v>-2.9509183482815574E-2</v>
          </cell>
          <cell r="CF1141">
            <v>0</v>
          </cell>
          <cell r="CV1141">
            <v>23.875</v>
          </cell>
          <cell r="DA1141">
            <v>0</v>
          </cell>
          <cell r="ER1141">
            <v>223.5794962962963</v>
          </cell>
        </row>
        <row r="1142">
          <cell r="A1142">
            <v>570792</v>
          </cell>
          <cell r="C1142" t="str">
            <v>Domoromo, Luis</v>
          </cell>
          <cell r="AF1142">
            <v>0.20157457763843095</v>
          </cell>
          <cell r="AN1142">
            <v>164.02144000000004</v>
          </cell>
          <cell r="AP1142">
            <v>0.26645002714224864</v>
          </cell>
          <cell r="AV1142" t="str">
            <v>1B</v>
          </cell>
          <cell r="AW1142">
            <v>-13.340467011933931</v>
          </cell>
          <cell r="AX1142">
            <v>-18.231949999999998</v>
          </cell>
          <cell r="AY1142">
            <v>-12.19996512550156</v>
          </cell>
          <cell r="AZ1142">
            <v>-12.19996512550156</v>
          </cell>
          <cell r="BG1142">
            <v>0.91197980340274976</v>
          </cell>
          <cell r="BJ1142">
            <v>1.0724537274058386E-2</v>
          </cell>
          <cell r="CF1142">
            <v>0</v>
          </cell>
          <cell r="CV1142">
            <v>24.375</v>
          </cell>
          <cell r="DA1142">
            <v>0</v>
          </cell>
          <cell r="ER1142">
            <v>410.05360000000007</v>
          </cell>
        </row>
        <row r="1143">
          <cell r="A1143">
            <v>570797</v>
          </cell>
          <cell r="C1143" t="str">
            <v>Lara, Jordy</v>
          </cell>
          <cell r="AF1143">
            <v>0.21731812631225986</v>
          </cell>
          <cell r="AN1143">
            <v>186.34154666666669</v>
          </cell>
          <cell r="AP1143">
            <v>0.34705626800651035</v>
          </cell>
          <cell r="AV1143" t="str">
            <v>3B</v>
          </cell>
          <cell r="AW1143">
            <v>-16.827840976680626</v>
          </cell>
          <cell r="AX1143">
            <v>-14.476447319162261</v>
          </cell>
          <cell r="AY1143">
            <v>-13.905227475377369</v>
          </cell>
          <cell r="AZ1143">
            <v>-13.905227475377369</v>
          </cell>
          <cell r="BG1143">
            <v>0.93375025253885702</v>
          </cell>
          <cell r="BJ1143">
            <v>-6.4727719529739198E-3</v>
          </cell>
          <cell r="CF1143">
            <v>0</v>
          </cell>
          <cell r="CV1143">
            <v>25.125</v>
          </cell>
          <cell r="DA1143">
            <v>0</v>
          </cell>
          <cell r="ER1143">
            <v>465.8538666666667</v>
          </cell>
        </row>
        <row r="1144">
          <cell r="A1144">
            <v>570799</v>
          </cell>
          <cell r="C1144" t="str">
            <v>Villanueva, Christian</v>
          </cell>
          <cell r="AF1144">
            <v>0.23259573365135258</v>
          </cell>
          <cell r="AN1144">
            <v>187.40096000000005</v>
          </cell>
          <cell r="AP1144">
            <v>0.30566888636852163</v>
          </cell>
          <cell r="AV1144" t="str">
            <v>3B</v>
          </cell>
          <cell r="AW1144">
            <v>-12.966387187320045</v>
          </cell>
          <cell r="AX1144">
            <v>-3.9585159527497762</v>
          </cell>
          <cell r="AY1144">
            <v>-10.318546692140373</v>
          </cell>
          <cell r="AZ1144">
            <v>-3.9585159527497762</v>
          </cell>
          <cell r="BG1144">
            <v>0.59516053424690918</v>
          </cell>
          <cell r="BJ1144">
            <v>-1.0622194282315412E-2</v>
          </cell>
          <cell r="CF1144">
            <v>0</v>
          </cell>
          <cell r="CV1144">
            <v>25.041666666666668</v>
          </cell>
          <cell r="DA1144">
            <v>0</v>
          </cell>
          <cell r="ER1144">
            <v>468.50240000000008</v>
          </cell>
        </row>
        <row r="1145">
          <cell r="A1145">
            <v>570807</v>
          </cell>
          <cell r="C1145" t="str">
            <v>Perez, Luis</v>
          </cell>
          <cell r="AF1145">
            <v>0.19308628503102759</v>
          </cell>
          <cell r="AN1145">
            <v>91.129173333333341</v>
          </cell>
          <cell r="AP1145">
            <v>6.5501560707007633E-2</v>
          </cell>
          <cell r="AV1145" t="str">
            <v>LF</v>
          </cell>
          <cell r="AW1145">
            <v>-12.358483333333334</v>
          </cell>
          <cell r="AX1145">
            <v>-17.505116666666666</v>
          </cell>
          <cell r="AY1145">
            <v>-9.3510655420543145</v>
          </cell>
          <cell r="AZ1145">
            <v>-9.3510655420543145</v>
          </cell>
          <cell r="BG1145">
            <v>0.64024977572003472</v>
          </cell>
          <cell r="BJ1145">
            <v>2.6513377537582465E-3</v>
          </cell>
          <cell r="CF1145">
            <v>0</v>
          </cell>
          <cell r="CV1145">
            <v>24.958333333333332</v>
          </cell>
          <cell r="DA1145">
            <v>0</v>
          </cell>
          <cell r="ER1145">
            <v>227.82293333333334</v>
          </cell>
        </row>
        <row r="1146">
          <cell r="A1146">
            <v>570873</v>
          </cell>
          <cell r="C1146" t="str">
            <v>Soriano, Ariel</v>
          </cell>
          <cell r="AF1146">
            <v>0.19950303079909359</v>
          </cell>
          <cell r="AN1146">
            <v>113.31479703703704</v>
          </cell>
          <cell r="AP1146">
            <v>9.8835221531117345E-2</v>
          </cell>
          <cell r="AV1146" t="str">
            <v>RF</v>
          </cell>
          <cell r="AW1146">
            <v>-12.592750000000001</v>
          </cell>
          <cell r="AX1146">
            <v>-17.920449999999999</v>
          </cell>
          <cell r="AY1146">
            <v>-2.4762954143836984</v>
          </cell>
          <cell r="AZ1146">
            <v>-2.4762954143836984</v>
          </cell>
          <cell r="BG1146">
            <v>0.81654909121629649</v>
          </cell>
          <cell r="BJ1146">
            <v>3.7643317236772632E-3</v>
          </cell>
          <cell r="CF1146">
            <v>0</v>
          </cell>
          <cell r="CV1146">
            <v>24.625</v>
          </cell>
          <cell r="DA1146">
            <v>0</v>
          </cell>
          <cell r="ER1146">
            <v>283.28699259259258</v>
          </cell>
        </row>
        <row r="1147">
          <cell r="A1147">
            <v>570890</v>
          </cell>
          <cell r="C1147" t="str">
            <v>Brito, Bryan</v>
          </cell>
          <cell r="AF1147">
            <v>0.17655507917417512</v>
          </cell>
          <cell r="AN1147">
            <v>84.351620740740756</v>
          </cell>
          <cell r="AP1147">
            <v>5.1248022201652588E-2</v>
          </cell>
          <cell r="AV1147" t="str">
            <v>3B</v>
          </cell>
          <cell r="AW1147">
            <v>-12.612070764056647</v>
          </cell>
          <cell r="AX1147">
            <v>-3.5940841672272676</v>
          </cell>
          <cell r="AY1147">
            <v>-4.6209908733750495</v>
          </cell>
          <cell r="AZ1147">
            <v>-3.5940841672272676</v>
          </cell>
          <cell r="BG1147">
            <v>0.76234271678792398</v>
          </cell>
          <cell r="BJ1147">
            <v>-1.2818974146725445E-2</v>
          </cell>
          <cell r="CF1147">
            <v>0</v>
          </cell>
          <cell r="CV1147">
            <v>24.375</v>
          </cell>
          <cell r="DA1147">
            <v>0</v>
          </cell>
          <cell r="ER1147">
            <v>210.87905185185187</v>
          </cell>
        </row>
        <row r="1148">
          <cell r="A1148">
            <v>571073</v>
          </cell>
          <cell r="C1148" t="str">
            <v>Guerrero, Dreily</v>
          </cell>
          <cell r="AF1148">
            <v>0.17945962042185909</v>
          </cell>
          <cell r="AN1148">
            <v>92.867887407407423</v>
          </cell>
          <cell r="AP1148">
            <v>6.753271789248172E-2</v>
          </cell>
          <cell r="AV1148" t="str">
            <v>SS</v>
          </cell>
          <cell r="AW1148">
            <v>-11.9545736900095</v>
          </cell>
          <cell r="AX1148">
            <v>-0.64536328137685495</v>
          </cell>
          <cell r="AY1148">
            <v>-4.7597613199957589</v>
          </cell>
          <cell r="AZ1148">
            <v>-0.64536328137685495</v>
          </cell>
          <cell r="BG1148">
            <v>0.73332346996210074</v>
          </cell>
          <cell r="BJ1148">
            <v>3.634285653012027E-3</v>
          </cell>
          <cell r="CF1148">
            <v>0</v>
          </cell>
          <cell r="CV1148">
            <v>25.541666666666668</v>
          </cell>
          <cell r="DA1148">
            <v>0</v>
          </cell>
          <cell r="ER1148">
            <v>232.16971851851855</v>
          </cell>
        </row>
        <row r="1149">
          <cell r="A1149">
            <v>571431</v>
          </cell>
          <cell r="C1149" t="str">
            <v>Adams, Matt</v>
          </cell>
          <cell r="AF1149">
            <v>0.26270274181996778</v>
          </cell>
          <cell r="AN1149">
            <v>292.92970699530906</v>
          </cell>
          <cell r="AP1149">
            <v>0.46145121663481431</v>
          </cell>
          <cell r="AV1149" t="str">
            <v>1B</v>
          </cell>
          <cell r="AW1149">
            <v>-10.317542904043039</v>
          </cell>
          <cell r="AX1149">
            <v>-10.315741594568488</v>
          </cell>
          <cell r="AY1149">
            <v>-10.317542904043039</v>
          </cell>
          <cell r="AZ1149">
            <v>-10.216628960315067</v>
          </cell>
          <cell r="BG1149">
            <v>1.4721472647595197</v>
          </cell>
          <cell r="BJ1149">
            <v>-4.1703010541871985E-3</v>
          </cell>
          <cell r="CF1149">
            <v>0.98930150473810485</v>
          </cell>
          <cell r="CV1149">
            <v>27.875</v>
          </cell>
          <cell r="DA1149">
            <v>2.3933333333333335</v>
          </cell>
          <cell r="ER1149">
            <v>424.26429629629638</v>
          </cell>
        </row>
        <row r="1150">
          <cell r="A1150">
            <v>571437</v>
          </cell>
          <cell r="C1150" t="str">
            <v>Altherr, Aaron</v>
          </cell>
          <cell r="AF1150">
            <v>0.25878475563616637</v>
          </cell>
          <cell r="AN1150">
            <v>498.62408126150331</v>
          </cell>
          <cell r="AP1150">
            <v>0.36159560869069507</v>
          </cell>
          <cell r="AV1150" t="str">
            <v>RF</v>
          </cell>
          <cell r="AW1150">
            <v>-11</v>
          </cell>
          <cell r="AX1150">
            <v>-16</v>
          </cell>
          <cell r="AY1150">
            <v>0.65550131652339116</v>
          </cell>
          <cell r="AZ1150">
            <v>0.65550131652339116</v>
          </cell>
          <cell r="BG1150">
            <v>1.2356657248590488</v>
          </cell>
          <cell r="BJ1150">
            <v>1.2934477013065368E-3</v>
          </cell>
          <cell r="CF1150">
            <v>0.14656205142359768</v>
          </cell>
          <cell r="CV1150">
            <v>25.458333333333332</v>
          </cell>
          <cell r="DA1150">
            <v>0.40166666666666667</v>
          </cell>
          <cell r="ER1150">
            <v>528.35200000000009</v>
          </cell>
        </row>
        <row r="1151">
          <cell r="A1151">
            <v>571448</v>
          </cell>
          <cell r="C1151" t="str">
            <v>Arenado, Nolan</v>
          </cell>
          <cell r="AF1151">
            <v>0.29012254794818071</v>
          </cell>
          <cell r="AN1151">
            <v>620.54192592592597</v>
          </cell>
          <cell r="AP1151">
            <v>0.64078234561780067</v>
          </cell>
          <cell r="AV1151" t="str">
            <v>3B</v>
          </cell>
          <cell r="AW1151">
            <v>-11</v>
          </cell>
          <cell r="AX1151">
            <v>17.151092978245781</v>
          </cell>
          <cell r="AY1151">
            <v>-7</v>
          </cell>
          <cell r="AZ1151">
            <v>17.151092978245781</v>
          </cell>
          <cell r="BG1151">
            <v>1.0581411414020128</v>
          </cell>
          <cell r="BJ1151">
            <v>-1.7573279483908095E-2</v>
          </cell>
          <cell r="CF1151">
            <v>0.99149608155134261</v>
          </cell>
          <cell r="CV1151">
            <v>25.208333333333332</v>
          </cell>
          <cell r="DA1151">
            <v>3.5966666666666667</v>
          </cell>
          <cell r="ER1151">
            <v>620.54192592592597</v>
          </cell>
        </row>
        <row r="1152">
          <cell r="A1152">
            <v>571457</v>
          </cell>
          <cell r="C1152" t="str">
            <v>Bailey, Luke</v>
          </cell>
          <cell r="AF1152">
            <v>0.19701014512209186</v>
          </cell>
          <cell r="AN1152">
            <v>72.927383703703711</v>
          </cell>
          <cell r="AP1152">
            <v>4.8897106691426662E-2</v>
          </cell>
          <cell r="AV1152" t="str">
            <v>C</v>
          </cell>
          <cell r="AW1152">
            <v>-12.713469128001474</v>
          </cell>
          <cell r="AX1152">
            <v>-17.200849999999999</v>
          </cell>
          <cell r="AY1152">
            <v>-11.814674115113066</v>
          </cell>
          <cell r="AZ1152">
            <v>1.2756890443399014</v>
          </cell>
          <cell r="BG1152">
            <v>0.67103370642932358</v>
          </cell>
          <cell r="BJ1152">
            <v>-2.2596495068670605E-2</v>
          </cell>
          <cell r="CF1152">
            <v>0</v>
          </cell>
          <cell r="CV1152">
            <v>25.291666666666668</v>
          </cell>
          <cell r="DA1152">
            <v>0</v>
          </cell>
          <cell r="ER1152">
            <v>182.31845925925927</v>
          </cell>
        </row>
        <row r="1153">
          <cell r="A1153">
            <v>571466</v>
          </cell>
          <cell r="C1153" t="str">
            <v>Barnhart, Tucker</v>
          </cell>
          <cell r="AF1153">
            <v>0.2331022050040942</v>
          </cell>
          <cell r="AN1153">
            <v>301.11862126530303</v>
          </cell>
          <cell r="AP1153">
            <v>0.38784131035683889</v>
          </cell>
          <cell r="AV1153" t="str">
            <v>C</v>
          </cell>
          <cell r="AW1153">
            <v>-11</v>
          </cell>
          <cell r="AX1153">
            <v>-16</v>
          </cell>
          <cell r="AY1153">
            <v>-5.6328126487146815</v>
          </cell>
          <cell r="AZ1153">
            <v>10.461760895880417</v>
          </cell>
          <cell r="BG1153">
            <v>0.87083775499411775</v>
          </cell>
          <cell r="BJ1153">
            <v>1.1837771179982633E-3</v>
          </cell>
          <cell r="CF1153">
            <v>0.85337525547014459</v>
          </cell>
          <cell r="CV1153">
            <v>25.458333333333332</v>
          </cell>
          <cell r="DA1153">
            <v>1.0816666666666668</v>
          </cell>
          <cell r="ER1153">
            <v>389.95525925925926</v>
          </cell>
        </row>
        <row r="1154">
          <cell r="A1154">
            <v>571467</v>
          </cell>
          <cell r="C1154" t="str">
            <v>Baron, Steve</v>
          </cell>
          <cell r="AF1154">
            <v>0.20511284572200225</v>
          </cell>
          <cell r="AN1154">
            <v>147.52094814814816</v>
          </cell>
          <cell r="AP1154">
            <v>0.28318468379289929</v>
          </cell>
          <cell r="AV1154" t="str">
            <v>C</v>
          </cell>
          <cell r="AW1154">
            <v>-12.028791666666667</v>
          </cell>
          <cell r="AX1154">
            <v>-16.984549999999999</v>
          </cell>
          <cell r="AY1154">
            <v>-8.6860067012956108</v>
          </cell>
          <cell r="AZ1154">
            <v>6.426185693396067</v>
          </cell>
          <cell r="BG1154">
            <v>0.96878492036309027</v>
          </cell>
          <cell r="BJ1154">
            <v>1.3199610257967086E-2</v>
          </cell>
          <cell r="CF1154">
            <v>0</v>
          </cell>
          <cell r="CV1154">
            <v>25.541666666666668</v>
          </cell>
          <cell r="DA1154">
            <v>1.8333333333333333E-2</v>
          </cell>
          <cell r="ER1154">
            <v>368.8023703703704</v>
          </cell>
        </row>
        <row r="1155">
          <cell r="A1155">
            <v>571492</v>
          </cell>
          <cell r="C1155" t="str">
            <v>Biondi, Patrick</v>
          </cell>
          <cell r="AF1155">
            <v>0.20239195318474454</v>
          </cell>
          <cell r="AN1155">
            <v>173.74482962962963</v>
          </cell>
          <cell r="AP1155">
            <v>0.33446611329053688</v>
          </cell>
          <cell r="AV1155" t="str">
            <v>CF</v>
          </cell>
          <cell r="AW1155">
            <v>-12.075008333333333</v>
          </cell>
          <cell r="AX1155">
            <v>-17.056650000000001</v>
          </cell>
          <cell r="AY1155">
            <v>-4.6141519945680649</v>
          </cell>
          <cell r="AZ1155">
            <v>-4.6141519945680649</v>
          </cell>
          <cell r="BG1155">
            <v>1.0875330440408488</v>
          </cell>
          <cell r="BJ1155">
            <v>-1.3821870732663418E-4</v>
          </cell>
          <cell r="CF1155">
            <v>0</v>
          </cell>
          <cell r="CV1155">
            <v>25.458333333333332</v>
          </cell>
          <cell r="DA1155">
            <v>0</v>
          </cell>
          <cell r="ER1155">
            <v>434.36207407407403</v>
          </cell>
        </row>
        <row r="1156">
          <cell r="A1156">
            <v>571494</v>
          </cell>
          <cell r="C1156" t="str">
            <v>Black, Danny</v>
          </cell>
          <cell r="AF1156">
            <v>0.20184362312538282</v>
          </cell>
          <cell r="AN1156">
            <v>139.42016000000001</v>
          </cell>
          <cell r="AP1156">
            <v>0.17323924356367615</v>
          </cell>
          <cell r="AV1156" t="str">
            <v>2B</v>
          </cell>
          <cell r="AW1156">
            <v>-11.142275</v>
          </cell>
          <cell r="AX1156">
            <v>-1.4712950624334407</v>
          </cell>
          <cell r="AY1156">
            <v>-6.3387821735742182</v>
          </cell>
          <cell r="AZ1156">
            <v>-1.4712950624334407</v>
          </cell>
          <cell r="BG1156">
            <v>1.3965306969708506</v>
          </cell>
          <cell r="BJ1156">
            <v>2.5798801532573796E-3</v>
          </cell>
          <cell r="CF1156">
            <v>0</v>
          </cell>
          <cell r="CV1156">
            <v>27.875</v>
          </cell>
          <cell r="DA1156">
            <v>0</v>
          </cell>
          <cell r="ER1156">
            <v>348.55040000000002</v>
          </cell>
        </row>
        <row r="1157">
          <cell r="A1157">
            <v>571499</v>
          </cell>
          <cell r="C1157" t="str">
            <v>Blanke, Mike</v>
          </cell>
          <cell r="AF1157">
            <v>0.21126570155200025</v>
          </cell>
          <cell r="AN1157">
            <v>67.383277037037047</v>
          </cell>
          <cell r="AP1157">
            <v>3.4291659059402901E-2</v>
          </cell>
          <cell r="AV1157" t="str">
            <v>C</v>
          </cell>
          <cell r="AW1157">
            <v>-14.140859956408363</v>
          </cell>
          <cell r="AX1157">
            <v>-16.030216666666668</v>
          </cell>
          <cell r="AY1157">
            <v>-14.473956330766697</v>
          </cell>
          <cell r="AZ1157">
            <v>1.0463777112103445</v>
          </cell>
          <cell r="BG1157">
            <v>1.5322358097061533</v>
          </cell>
          <cell r="BJ1157">
            <v>-1.7366234570341738E-3</v>
          </cell>
          <cell r="CF1157">
            <v>0</v>
          </cell>
          <cell r="CV1157">
            <v>27.708333333333332</v>
          </cell>
          <cell r="DA1157">
            <v>0</v>
          </cell>
          <cell r="ER1157">
            <v>168.45819259259261</v>
          </cell>
        </row>
        <row r="1158">
          <cell r="A1158">
            <v>571506</v>
          </cell>
          <cell r="C1158" t="str">
            <v>Bour, Justin</v>
          </cell>
          <cell r="AF1158">
            <v>0.26864496191674286</v>
          </cell>
          <cell r="AN1158">
            <v>305.6362486050715</v>
          </cell>
          <cell r="AP1158">
            <v>0.44981794460630015</v>
          </cell>
          <cell r="AV1158" t="str">
            <v>1B</v>
          </cell>
          <cell r="AW1158">
            <v>-14.636326199968693</v>
          </cell>
          <cell r="AX1158">
            <v>-15.243081706267406</v>
          </cell>
          <cell r="AY1158">
            <v>-14.653553174334363</v>
          </cell>
          <cell r="AZ1158">
            <v>-14.636326199968693</v>
          </cell>
          <cell r="BG1158">
            <v>1.5848329434650932</v>
          </cell>
          <cell r="BJ1158">
            <v>4.530793556905062E-3</v>
          </cell>
          <cell r="CF1158">
            <v>0.71863499762186611</v>
          </cell>
          <cell r="CV1158">
            <v>28.125</v>
          </cell>
          <cell r="DA1158">
            <v>1.2849999999999999</v>
          </cell>
          <cell r="ER1158">
            <v>458.52880000000005</v>
          </cell>
        </row>
        <row r="1159">
          <cell r="A1159">
            <v>571523</v>
          </cell>
          <cell r="C1159" t="str">
            <v>Brown, Blake</v>
          </cell>
          <cell r="AF1159">
            <v>0.20142174481653527</v>
          </cell>
          <cell r="AN1159">
            <v>147.42840888888892</v>
          </cell>
          <cell r="AP1159">
            <v>0.15115313682979381</v>
          </cell>
          <cell r="AV1159" t="str">
            <v>LF</v>
          </cell>
          <cell r="AW1159">
            <v>-12.306091666666667</v>
          </cell>
          <cell r="AX1159">
            <v>-17.417149999999999</v>
          </cell>
          <cell r="AY1159">
            <v>-6.5977940340503105</v>
          </cell>
          <cell r="AZ1159">
            <v>-6.5977940340503105</v>
          </cell>
          <cell r="BG1159">
            <v>1.1660412227705783</v>
          </cell>
          <cell r="BJ1159">
            <v>6.5270073658326988E-3</v>
          </cell>
          <cell r="CF1159">
            <v>0</v>
          </cell>
          <cell r="CV1159">
            <v>25.041666666666668</v>
          </cell>
          <cell r="DA1159">
            <v>0</v>
          </cell>
          <cell r="ER1159">
            <v>368.57102222222227</v>
          </cell>
        </row>
        <row r="1160">
          <cell r="A1160">
            <v>571529</v>
          </cell>
          <cell r="C1160" t="str">
            <v>Burg, Alex</v>
          </cell>
          <cell r="AF1160">
            <v>0.22314451890899917</v>
          </cell>
          <cell r="AN1160">
            <v>154.52586666666667</v>
          </cell>
          <cell r="AP1160">
            <v>0.31252278532842614</v>
          </cell>
          <cell r="AV1160" t="str">
            <v>C</v>
          </cell>
          <cell r="AW1160">
            <v>-13.041909992497215</v>
          </cell>
          <cell r="AX1160">
            <v>-16.242550000000001</v>
          </cell>
          <cell r="AY1160">
            <v>-13.337153639941311</v>
          </cell>
          <cell r="AZ1160">
            <v>-13.041909992497215</v>
          </cell>
          <cell r="BG1160">
            <v>1.1901441006410642</v>
          </cell>
          <cell r="BJ1160">
            <v>-2.1292867329332594E-3</v>
          </cell>
          <cell r="CF1160">
            <v>0</v>
          </cell>
          <cell r="CV1160">
            <v>28.875</v>
          </cell>
          <cell r="DA1160">
            <v>0</v>
          </cell>
          <cell r="ER1160">
            <v>386.31466666666665</v>
          </cell>
        </row>
        <row r="1161">
          <cell r="A1161">
            <v>571538</v>
          </cell>
          <cell r="C1161" t="str">
            <v>Canela, Danny</v>
          </cell>
          <cell r="AF1161">
            <v>0.17446514179041955</v>
          </cell>
          <cell r="AN1161">
            <v>109.8232414814815</v>
          </cell>
          <cell r="AP1161">
            <v>0.10217103510803238</v>
          </cell>
          <cell r="AV1161" t="str">
            <v>1B</v>
          </cell>
          <cell r="AW1161">
            <v>-14.639695284827713</v>
          </cell>
          <cell r="AX1161">
            <v>-16.984549999999999</v>
          </cell>
          <cell r="AY1161">
            <v>-15.400270970518307</v>
          </cell>
          <cell r="AZ1161">
            <v>-14.639695284827713</v>
          </cell>
          <cell r="BG1161">
            <v>0.91877296585231716</v>
          </cell>
          <cell r="BJ1161">
            <v>6.0550922334938195E-3</v>
          </cell>
          <cell r="CF1161">
            <v>0</v>
          </cell>
          <cell r="CV1161">
            <v>25.541666666666668</v>
          </cell>
          <cell r="DA1161">
            <v>0</v>
          </cell>
          <cell r="ER1161">
            <v>274.55810370370375</v>
          </cell>
        </row>
        <row r="1162">
          <cell r="A1162">
            <v>571543</v>
          </cell>
          <cell r="C1162" t="str">
            <v>Carmona, Willie</v>
          </cell>
          <cell r="AF1162">
            <v>0.17997557291915556</v>
          </cell>
          <cell r="AN1162">
            <v>99.617943703703716</v>
          </cell>
          <cell r="AP1162">
            <v>6.8655545745836211E-2</v>
          </cell>
          <cell r="AV1162" t="str">
            <v>1B</v>
          </cell>
          <cell r="AW1162">
            <v>-13.019332817359363</v>
          </cell>
          <cell r="AX1162">
            <v>-17.200849999999999</v>
          </cell>
          <cell r="AY1162">
            <v>-14.311733714650543</v>
          </cell>
          <cell r="AZ1162">
            <v>-13.019332817359363</v>
          </cell>
          <cell r="BG1162">
            <v>1.2207356516954875</v>
          </cell>
          <cell r="BJ1162">
            <v>-7.0873451416565945E-3</v>
          </cell>
          <cell r="CF1162">
            <v>0</v>
          </cell>
          <cell r="CV1162">
            <v>25.291666666666668</v>
          </cell>
          <cell r="DA1162">
            <v>0</v>
          </cell>
          <cell r="ER1162">
            <v>249.04485925925928</v>
          </cell>
        </row>
        <row r="1163">
          <cell r="A1163">
            <v>571549</v>
          </cell>
          <cell r="C1163" t="str">
            <v>Castro, Erik</v>
          </cell>
          <cell r="AF1163">
            <v>0.22698939898209339</v>
          </cell>
          <cell r="AN1163">
            <v>109.10018370370372</v>
          </cell>
          <cell r="AP1163">
            <v>8.6284596485118659E-2</v>
          </cell>
          <cell r="AV1163" t="str">
            <v>1B</v>
          </cell>
          <cell r="AW1163">
            <v>-11.938219268381737</v>
          </cell>
          <cell r="AX1163">
            <v>-16.173249999999999</v>
          </cell>
          <cell r="AY1163">
            <v>-13.613372615131711</v>
          </cell>
          <cell r="AZ1163">
            <v>-11.938219268381737</v>
          </cell>
          <cell r="BG1163">
            <v>1.3038215835266427</v>
          </cell>
          <cell r="BJ1163">
            <v>-2.2909921022350666E-2</v>
          </cell>
          <cell r="CF1163">
            <v>0</v>
          </cell>
          <cell r="CV1163">
            <v>28.625</v>
          </cell>
          <cell r="DA1163">
            <v>0</v>
          </cell>
          <cell r="ER1163">
            <v>272.75045925925929</v>
          </cell>
        </row>
        <row r="1164">
          <cell r="A1164">
            <v>571552</v>
          </cell>
          <cell r="C1164" t="str">
            <v>Cavazos-Galvez, Brian</v>
          </cell>
          <cell r="AF1164">
            <v>0.19897020852226233</v>
          </cell>
          <cell r="AN1164">
            <v>120.8664177777778</v>
          </cell>
          <cell r="AP1164">
            <v>0.10777210943217763</v>
          </cell>
          <cell r="AV1164" t="str">
            <v>RF</v>
          </cell>
          <cell r="AW1164">
            <v>-10.870349199096255</v>
          </cell>
          <cell r="AX1164">
            <v>-16.359450000000002</v>
          </cell>
          <cell r="AY1164">
            <v>-8.9099038741502845</v>
          </cell>
          <cell r="AZ1164">
            <v>-8.9099038741502845</v>
          </cell>
          <cell r="BG1164">
            <v>1.3447396660223729</v>
          </cell>
          <cell r="BJ1164">
            <v>-1.048884517090967E-2</v>
          </cell>
          <cell r="CF1164">
            <v>0</v>
          </cell>
          <cell r="CV1164">
            <v>29.125</v>
          </cell>
          <cell r="DA1164">
            <v>0</v>
          </cell>
          <cell r="ER1164">
            <v>302.16604444444448</v>
          </cell>
        </row>
        <row r="1165">
          <cell r="A1165">
            <v>571553</v>
          </cell>
          <cell r="C1165" t="str">
            <v>Ceciliani, Darrell</v>
          </cell>
          <cell r="AF1165">
            <v>0.25588182200276355</v>
          </cell>
          <cell r="AN1165">
            <v>338.46053723237833</v>
          </cell>
          <cell r="AP1165">
            <v>0.32672848269835875</v>
          </cell>
          <cell r="AV1165" t="str">
            <v>CF</v>
          </cell>
          <cell r="AW1165">
            <v>-11</v>
          </cell>
          <cell r="AX1165">
            <v>-16</v>
          </cell>
          <cell r="AY1165">
            <v>-1.9494835966167594</v>
          </cell>
          <cell r="AZ1165">
            <v>-1.9494835966167594</v>
          </cell>
          <cell r="BG1165">
            <v>1.0020244732475452</v>
          </cell>
          <cell r="BJ1165">
            <v>-6.0610153518338488E-3</v>
          </cell>
          <cell r="CF1165">
            <v>8.0976458211314467E-2</v>
          </cell>
          <cell r="CV1165">
            <v>26.041666666666668</v>
          </cell>
          <cell r="DA1165">
            <v>0.155</v>
          </cell>
          <cell r="ER1165">
            <v>416.11170370370371</v>
          </cell>
        </row>
        <row r="1166">
          <cell r="A1166">
            <v>571579</v>
          </cell>
          <cell r="C1166" t="str">
            <v>Corcino, Edgar</v>
          </cell>
          <cell r="AF1166">
            <v>0.21316598933230679</v>
          </cell>
          <cell r="AN1166">
            <v>200.41434074074073</v>
          </cell>
          <cell r="AP1166">
            <v>0.27357928301812018</v>
          </cell>
          <cell r="AV1166" t="str">
            <v>RF</v>
          </cell>
          <cell r="AW1166">
            <v>-13.002716666666666</v>
          </cell>
          <cell r="AX1166">
            <v>-18.647283333333331</v>
          </cell>
          <cell r="AY1166">
            <v>-11.449417842371755</v>
          </cell>
          <cell r="AZ1166">
            <v>-11.449417842371755</v>
          </cell>
          <cell r="BG1166">
            <v>1.0457556924037497</v>
          </cell>
          <cell r="BJ1166">
            <v>3.8691457235521685E-4</v>
          </cell>
          <cell r="CF1166">
            <v>0</v>
          </cell>
          <cell r="CV1166">
            <v>24.041666666666668</v>
          </cell>
          <cell r="DA1166">
            <v>0</v>
          </cell>
          <cell r="ER1166">
            <v>501.03585185185182</v>
          </cell>
        </row>
        <row r="1167">
          <cell r="A1167">
            <v>571595</v>
          </cell>
          <cell r="C1167" t="str">
            <v>Cuevas, Noel</v>
          </cell>
          <cell r="AF1167">
            <v>0.21705711579325371</v>
          </cell>
          <cell r="AN1167">
            <v>172.08296296296299</v>
          </cell>
          <cell r="AP1167">
            <v>0.35243957797591297</v>
          </cell>
          <cell r="AV1167" t="str">
            <v>CF</v>
          </cell>
          <cell r="AW1167">
            <v>-12.534183333333335</v>
          </cell>
          <cell r="AX1167">
            <v>-17.816616666666668</v>
          </cell>
          <cell r="AY1167">
            <v>-4.3337584615814126</v>
          </cell>
          <cell r="AZ1167">
            <v>-4.3337584615814126</v>
          </cell>
          <cell r="BG1167">
            <v>1.1576899600626998</v>
          </cell>
          <cell r="BJ1167">
            <v>1.4184874547350085E-3</v>
          </cell>
          <cell r="CF1167">
            <v>0</v>
          </cell>
          <cell r="CV1167">
            <v>24.708333333333332</v>
          </cell>
          <cell r="DA1167">
            <v>0</v>
          </cell>
          <cell r="ER1167">
            <v>430.20740740740746</v>
          </cell>
        </row>
        <row r="1168">
          <cell r="A1168">
            <v>571601</v>
          </cell>
          <cell r="C1168" t="str">
            <v>Darvill, Wes</v>
          </cell>
          <cell r="AF1168">
            <v>0.19770203623895391</v>
          </cell>
          <cell r="AN1168">
            <v>136.8914488888889</v>
          </cell>
          <cell r="AP1168">
            <v>0.21496375086519381</v>
          </cell>
          <cell r="AV1168" t="str">
            <v>1B</v>
          </cell>
          <cell r="AW1168">
            <v>-10.572225892255103</v>
          </cell>
          <cell r="AX1168">
            <v>-2.0049306133400755</v>
          </cell>
          <cell r="AY1168">
            <v>-7.9221984694453749</v>
          </cell>
          <cell r="AZ1168">
            <v>-2.0049306133400755</v>
          </cell>
          <cell r="BG1168">
            <v>0.92733979063649119</v>
          </cell>
          <cell r="BJ1168">
            <v>-1.2073210948945303E-2</v>
          </cell>
          <cell r="CF1168">
            <v>0</v>
          </cell>
          <cell r="CV1168">
            <v>24.791666666666668</v>
          </cell>
          <cell r="DA1168">
            <v>0</v>
          </cell>
          <cell r="ER1168">
            <v>342.22862222222227</v>
          </cell>
        </row>
        <row r="1169">
          <cell r="A1169">
            <v>571602</v>
          </cell>
          <cell r="C1169" t="str">
            <v>Davidson, Matt</v>
          </cell>
          <cell r="AF1169">
            <v>0.23467507457273312</v>
          </cell>
          <cell r="AN1169">
            <v>245.93253389707635</v>
          </cell>
          <cell r="AP1169">
            <v>0.40390129725792839</v>
          </cell>
          <cell r="AV1169" t="str">
            <v>3B</v>
          </cell>
          <cell r="AW1169">
            <v>-11</v>
          </cell>
          <cell r="AX1169">
            <v>-0.101679640746519</v>
          </cell>
          <cell r="AY1169">
            <v>-7</v>
          </cell>
          <cell r="AZ1169">
            <v>-0.101679640746519</v>
          </cell>
          <cell r="BG1169">
            <v>0.79990734884454306</v>
          </cell>
          <cell r="BJ1169">
            <v>-1.0034096853378213E-2</v>
          </cell>
          <cell r="CF1169">
            <v>6.9680309394630031E-3</v>
          </cell>
          <cell r="CV1169">
            <v>25.291666666666668</v>
          </cell>
          <cell r="DA1169">
            <v>0.14833333333333334</v>
          </cell>
          <cell r="ER1169">
            <v>509.40293333333341</v>
          </cell>
        </row>
        <row r="1170">
          <cell r="A1170">
            <v>571619</v>
          </cell>
          <cell r="C1170" t="str">
            <v>Diekroeger, Kenny</v>
          </cell>
          <cell r="AF1170">
            <v>0.20435598174032582</v>
          </cell>
          <cell r="AN1170">
            <v>138.66884740740741</v>
          </cell>
          <cell r="AP1170">
            <v>0.21542983177554209</v>
          </cell>
          <cell r="AV1170" t="str">
            <v>2B</v>
          </cell>
          <cell r="AW1170">
            <v>-11.982575000000001</v>
          </cell>
          <cell r="AX1170">
            <v>0.82898106253728332</v>
          </cell>
          <cell r="AY1170">
            <v>-8.8316812956932544</v>
          </cell>
          <cell r="AZ1170">
            <v>0.82898106253728332</v>
          </cell>
          <cell r="BG1170">
            <v>1.3530208620074393</v>
          </cell>
          <cell r="BJ1170">
            <v>-9.1185244155336034E-3</v>
          </cell>
          <cell r="CF1170">
            <v>0</v>
          </cell>
          <cell r="CV1170">
            <v>25.625</v>
          </cell>
          <cell r="DA1170">
            <v>0</v>
          </cell>
          <cell r="ER1170">
            <v>346.67211851851852</v>
          </cell>
        </row>
        <row r="1171">
          <cell r="A1171">
            <v>571622</v>
          </cell>
          <cell r="C1171" t="str">
            <v>Doe, Brett</v>
          </cell>
          <cell r="AF1171">
            <v>0.18287021155147518</v>
          </cell>
          <cell r="AN1171">
            <v>111.55946666666669</v>
          </cell>
          <cell r="AP1171">
            <v>0.14020675091150048</v>
          </cell>
          <cell r="AV1171" t="str">
            <v>C</v>
          </cell>
          <cell r="AW1171">
            <v>-12.140826070901189</v>
          </cell>
          <cell r="AX1171">
            <v>-16.567816666666666</v>
          </cell>
          <cell r="AY1171">
            <v>-12.526905106328263</v>
          </cell>
          <cell r="AZ1171">
            <v>-4.1702946227764581</v>
          </cell>
          <cell r="BG1171">
            <v>1.1210664084562607</v>
          </cell>
          <cell r="BJ1171">
            <v>-1.1646551103421011E-2</v>
          </cell>
          <cell r="CF1171">
            <v>0</v>
          </cell>
          <cell r="CV1171">
            <v>26.041666666666668</v>
          </cell>
          <cell r="DA1171">
            <v>0</v>
          </cell>
          <cell r="ER1171">
            <v>278.89866666666671</v>
          </cell>
        </row>
        <row r="1172">
          <cell r="A1172">
            <v>571633</v>
          </cell>
          <cell r="C1172" t="str">
            <v>Dugan, Kelly</v>
          </cell>
          <cell r="AF1172">
            <v>0.22533318934554955</v>
          </cell>
          <cell r="AN1172">
            <v>148.05380740740742</v>
          </cell>
          <cell r="AP1172">
            <v>0.29229340732906228</v>
          </cell>
          <cell r="AV1172" t="str">
            <v>LF</v>
          </cell>
          <cell r="AW1172">
            <v>-13.70276536545493</v>
          </cell>
          <cell r="AX1172">
            <v>-16.768249999999998</v>
          </cell>
          <cell r="AY1172">
            <v>-13.678958466986721</v>
          </cell>
          <cell r="AZ1172">
            <v>-13.678958466986721</v>
          </cell>
          <cell r="BG1172">
            <v>1.0905301817864914</v>
          </cell>
          <cell r="BJ1172">
            <v>5.464763865481735E-3</v>
          </cell>
          <cell r="CF1172">
            <v>0</v>
          </cell>
          <cell r="CV1172">
            <v>25.791666666666668</v>
          </cell>
          <cell r="DA1172">
            <v>0</v>
          </cell>
          <cell r="ER1172">
            <v>370.13451851851852</v>
          </cell>
        </row>
        <row r="1173">
          <cell r="A1173">
            <v>571645</v>
          </cell>
          <cell r="C1173" t="str">
            <v>Elander, Josh</v>
          </cell>
          <cell r="AF1173">
            <v>0.2117584285541631</v>
          </cell>
          <cell r="AN1173">
            <v>114.94599111111114</v>
          </cell>
          <cell r="AP1173">
            <v>0.1120514457574695</v>
          </cell>
          <cell r="AV1173" t="str">
            <v>LF</v>
          </cell>
          <cell r="AW1173">
            <v>-12.250131435028372</v>
          </cell>
          <cell r="AX1173">
            <v>-17.200849999999999</v>
          </cell>
          <cell r="AY1173">
            <v>-12.3509289546231</v>
          </cell>
          <cell r="AZ1173">
            <v>-12.250131435028372</v>
          </cell>
          <cell r="BG1173">
            <v>1.3471627921702116</v>
          </cell>
          <cell r="BJ1173">
            <v>-1.8431108275741351E-3</v>
          </cell>
          <cell r="CF1173">
            <v>0</v>
          </cell>
          <cell r="CV1173">
            <v>25.291666666666668</v>
          </cell>
          <cell r="DA1173">
            <v>0</v>
          </cell>
          <cell r="ER1173">
            <v>287.36497777777782</v>
          </cell>
        </row>
        <row r="1174">
          <cell r="A1174">
            <v>571657</v>
          </cell>
          <cell r="C1174" t="str">
            <v>Farmer, Kyle</v>
          </cell>
          <cell r="AF1174">
            <v>0.21192735605730575</v>
          </cell>
          <cell r="AN1174">
            <v>162.60565333333335</v>
          </cell>
          <cell r="AP1174">
            <v>0.3274264410041321</v>
          </cell>
          <cell r="AV1174" t="str">
            <v>C</v>
          </cell>
          <cell r="AW1174">
            <v>-11.843924999999999</v>
          </cell>
          <cell r="AX1174">
            <v>-16.696149999999999</v>
          </cell>
          <cell r="AY1174">
            <v>-10.022107729325381</v>
          </cell>
          <cell r="AZ1174">
            <v>6.8931734440007437</v>
          </cell>
          <cell r="BG1174">
            <v>1.6348351427646706</v>
          </cell>
          <cell r="BJ1174">
            <v>2.4118079696871429E-2</v>
          </cell>
          <cell r="CF1174">
            <v>0</v>
          </cell>
          <cell r="CV1174">
            <v>25.875</v>
          </cell>
          <cell r="DA1174">
            <v>0</v>
          </cell>
          <cell r="ER1174">
            <v>406.51413333333335</v>
          </cell>
        </row>
        <row r="1175">
          <cell r="A1175">
            <v>571665</v>
          </cell>
          <cell r="C1175" t="str">
            <v>Fields, Daniel</v>
          </cell>
          <cell r="AF1175">
            <v>0.224967999488287</v>
          </cell>
          <cell r="AN1175">
            <v>176.06549333333339</v>
          </cell>
          <cell r="AP1175">
            <v>0.32870834519343095</v>
          </cell>
          <cell r="AV1175" t="str">
            <v>CF</v>
          </cell>
          <cell r="AW1175">
            <v>-11</v>
          </cell>
          <cell r="AX1175">
            <v>-16</v>
          </cell>
          <cell r="AY1175">
            <v>-3.7674606160453616</v>
          </cell>
          <cell r="AZ1175">
            <v>-3.7674606160453616</v>
          </cell>
          <cell r="BG1175">
            <v>0.77379883680796213</v>
          </cell>
          <cell r="BJ1175">
            <v>-3.961725707551619E-3</v>
          </cell>
          <cell r="CF1175">
            <v>0</v>
          </cell>
          <cell r="CV1175">
            <v>25.458333333333332</v>
          </cell>
          <cell r="DA1175">
            <v>5.0000000000000001E-3</v>
          </cell>
          <cell r="ER1175">
            <v>440.16373333333343</v>
          </cell>
        </row>
        <row r="1176">
          <cell r="A1176">
            <v>571669</v>
          </cell>
          <cell r="C1176" t="str">
            <v>Flores, Rudy</v>
          </cell>
          <cell r="AF1176">
            <v>0.21824024128474143</v>
          </cell>
          <cell r="AN1176">
            <v>212.02548148148151</v>
          </cell>
          <cell r="AP1176">
            <v>0.39757014068110552</v>
          </cell>
          <cell r="AV1176" t="str">
            <v>1B</v>
          </cell>
          <cell r="AW1176">
            <v>-13.885393250458858</v>
          </cell>
          <cell r="AX1176">
            <v>-16.984549999999999</v>
          </cell>
          <cell r="AY1176">
            <v>-14.481715017638823</v>
          </cell>
          <cell r="AZ1176">
            <v>-13.885393250458858</v>
          </cell>
          <cell r="BG1176">
            <v>1.4922689933362916</v>
          </cell>
          <cell r="BJ1176">
            <v>1.2697055685701463E-2</v>
          </cell>
          <cell r="CF1176">
            <v>0</v>
          </cell>
          <cell r="CV1176">
            <v>25.541666666666668</v>
          </cell>
          <cell r="DA1176">
            <v>0</v>
          </cell>
          <cell r="ER1176">
            <v>530.06370370370371</v>
          </cell>
        </row>
        <row r="1177">
          <cell r="A1177">
            <v>571679</v>
          </cell>
          <cell r="C1177" t="str">
            <v>Freitas, David</v>
          </cell>
          <cell r="AF1177">
            <v>0.22365727196729565</v>
          </cell>
          <cell r="AN1177">
            <v>146.99685925925925</v>
          </cell>
          <cell r="AP1177">
            <v>0.27317506682052606</v>
          </cell>
          <cell r="AV1177" t="str">
            <v>C</v>
          </cell>
          <cell r="AW1177">
            <v>-15.382310400290001</v>
          </cell>
          <cell r="AX1177">
            <v>-16.073383333333332</v>
          </cell>
          <cell r="AY1177">
            <v>-16.351379428807718</v>
          </cell>
          <cell r="AZ1177">
            <v>-2.1035844782419177</v>
          </cell>
          <cell r="BG1177">
            <v>1.5857642350734849</v>
          </cell>
          <cell r="BJ1177">
            <v>1.2425299791499111E-3</v>
          </cell>
          <cell r="CF1177">
            <v>0</v>
          </cell>
          <cell r="CV1177">
            <v>27.291666666666668</v>
          </cell>
          <cell r="DA1177">
            <v>0</v>
          </cell>
          <cell r="ER1177">
            <v>367.49214814814815</v>
          </cell>
        </row>
        <row r="1178">
          <cell r="A1178">
            <v>571680</v>
          </cell>
          <cell r="C1178" t="str">
            <v>Frenzel, Cole</v>
          </cell>
          <cell r="AF1178">
            <v>0.19177846443073135</v>
          </cell>
          <cell r="AN1178">
            <v>124.74595555555557</v>
          </cell>
          <cell r="AP1178">
            <v>0.11141039020935695</v>
          </cell>
          <cell r="AV1178" t="str">
            <v>1B</v>
          </cell>
          <cell r="AW1178">
            <v>-11.46762522989342</v>
          </cell>
          <cell r="AX1178">
            <v>-8.7519308024988476</v>
          </cell>
          <cell r="AY1178">
            <v>-12.255372772419349</v>
          </cell>
          <cell r="AZ1178">
            <v>-8.7519308024988476</v>
          </cell>
          <cell r="BG1178">
            <v>1.3679099811316742</v>
          </cell>
          <cell r="BJ1178">
            <v>-7.061168017271858E-3</v>
          </cell>
          <cell r="CF1178">
            <v>0</v>
          </cell>
          <cell r="CV1178">
            <v>26.291666666666668</v>
          </cell>
          <cell r="DA1178">
            <v>0</v>
          </cell>
          <cell r="ER1178">
            <v>311.86488888888891</v>
          </cell>
        </row>
        <row r="1179">
          <cell r="A1179">
            <v>571681</v>
          </cell>
          <cell r="C1179" t="str">
            <v>Fuentes, Reymond</v>
          </cell>
          <cell r="AF1179">
            <v>0.23214954631235946</v>
          </cell>
          <cell r="AN1179">
            <v>167.18874074074074</v>
          </cell>
          <cell r="AP1179">
            <v>0.33530954868407159</v>
          </cell>
          <cell r="AV1179" t="str">
            <v>CF</v>
          </cell>
          <cell r="AW1179">
            <v>-11</v>
          </cell>
          <cell r="AX1179">
            <v>-16</v>
          </cell>
          <cell r="AY1179">
            <v>-2.0293965882459348</v>
          </cell>
          <cell r="AZ1179">
            <v>-2.0293965882459348</v>
          </cell>
          <cell r="BG1179">
            <v>0.92605279448343514</v>
          </cell>
          <cell r="BJ1179">
            <v>-1.2036940197765313E-3</v>
          </cell>
          <cell r="CF1179">
            <v>5.5970886690626484E-2</v>
          </cell>
          <cell r="CV1179">
            <v>25.375</v>
          </cell>
          <cell r="DA1179">
            <v>0.13333333333333333</v>
          </cell>
          <cell r="ER1179">
            <v>417.97185185185185</v>
          </cell>
        </row>
        <row r="1180">
          <cell r="A1180">
            <v>571685</v>
          </cell>
          <cell r="C1180" t="str">
            <v>Garcia, Anthony</v>
          </cell>
          <cell r="AF1180">
            <v>0.23520385539256231</v>
          </cell>
          <cell r="AN1180">
            <v>185.6547555555556</v>
          </cell>
          <cell r="AP1180">
            <v>0.34562631285042811</v>
          </cell>
          <cell r="AV1180" t="str">
            <v>LF</v>
          </cell>
          <cell r="AW1180">
            <v>-12.6408651016547</v>
          </cell>
          <cell r="AX1180">
            <v>-18.128116666666667</v>
          </cell>
          <cell r="AY1180">
            <v>-9.9837639938233487</v>
          </cell>
          <cell r="AZ1180">
            <v>-9.9837639938233487</v>
          </cell>
          <cell r="BG1180">
            <v>0.85900366946243989</v>
          </cell>
          <cell r="BJ1180">
            <v>-7.2092053934262532E-3</v>
          </cell>
          <cell r="CF1180">
            <v>0</v>
          </cell>
          <cell r="CV1180">
            <v>24.458333333333332</v>
          </cell>
          <cell r="DA1180">
            <v>0</v>
          </cell>
          <cell r="ER1180">
            <v>464.13688888888896</v>
          </cell>
        </row>
        <row r="1181">
          <cell r="A1181">
            <v>571686</v>
          </cell>
          <cell r="C1181" t="str">
            <v>Garcia, Jon</v>
          </cell>
          <cell r="AF1181">
            <v>0.19677624347966358</v>
          </cell>
          <cell r="AN1181">
            <v>121.99689481481482</v>
          </cell>
          <cell r="AP1181">
            <v>0.1269620817289161</v>
          </cell>
          <cell r="AV1181" t="str">
            <v>RF</v>
          </cell>
          <cell r="AW1181">
            <v>-12.592750000000001</v>
          </cell>
          <cell r="AX1181">
            <v>-17.920449999999999</v>
          </cell>
          <cell r="AY1181">
            <v>-10.13562758037442</v>
          </cell>
          <cell r="AZ1181">
            <v>-10.13562758037442</v>
          </cell>
          <cell r="BG1181">
            <v>0.61499878908065087</v>
          </cell>
          <cell r="BJ1181">
            <v>-1.7629192956914234E-2</v>
          </cell>
          <cell r="CF1181">
            <v>0</v>
          </cell>
          <cell r="CV1181">
            <v>24.625</v>
          </cell>
          <cell r="DA1181">
            <v>0</v>
          </cell>
          <cell r="ER1181">
            <v>304.99223703703706</v>
          </cell>
        </row>
        <row r="1182">
          <cell r="A1182">
            <v>571692</v>
          </cell>
          <cell r="C1182" t="str">
            <v>Gaynor, Wade</v>
          </cell>
          <cell r="AF1182">
            <v>0.20492372281369714</v>
          </cell>
          <cell r="AN1182">
            <v>166.07733333333337</v>
          </cell>
          <cell r="AP1182">
            <v>0.27314472671861156</v>
          </cell>
          <cell r="AV1182" t="str">
            <v>3B</v>
          </cell>
          <cell r="AW1182">
            <v>-10.775136905517371</v>
          </cell>
          <cell r="AX1182">
            <v>-8.0841469417445371</v>
          </cell>
          <cell r="AY1182">
            <v>-9.3261068148528299</v>
          </cell>
          <cell r="AZ1182">
            <v>-8.0841469417445371</v>
          </cell>
          <cell r="BG1182">
            <v>1.3479697515846185</v>
          </cell>
          <cell r="BJ1182">
            <v>-4.7366660548109722E-3</v>
          </cell>
          <cell r="CF1182">
            <v>0</v>
          </cell>
          <cell r="CV1182">
            <v>28.208333333333332</v>
          </cell>
          <cell r="DA1182">
            <v>0</v>
          </cell>
          <cell r="ER1182">
            <v>415.19333333333338</v>
          </cell>
        </row>
        <row r="1183">
          <cell r="A1183">
            <v>571693</v>
          </cell>
          <cell r="C1183" t="str">
            <v>Gelalich, Jeff</v>
          </cell>
          <cell r="AF1183">
            <v>0.20635182873955715</v>
          </cell>
          <cell r="AN1183">
            <v>169.02153481481483</v>
          </cell>
          <cell r="AP1183">
            <v>0.33211629889678851</v>
          </cell>
          <cell r="AV1183" t="str">
            <v>RF</v>
          </cell>
          <cell r="AW1183">
            <v>-12.167441666666665</v>
          </cell>
          <cell r="AX1183">
            <v>-17.200849999999999</v>
          </cell>
          <cell r="AY1183">
            <v>-10.523344562933405</v>
          </cell>
          <cell r="AZ1183">
            <v>-10.523344562933405</v>
          </cell>
          <cell r="BG1183">
            <v>1.2458144412557375</v>
          </cell>
          <cell r="BJ1183">
            <v>1.7435067320679166E-2</v>
          </cell>
          <cell r="CF1183">
            <v>0</v>
          </cell>
          <cell r="CV1183">
            <v>25.291666666666668</v>
          </cell>
          <cell r="DA1183">
            <v>0</v>
          </cell>
          <cell r="ER1183">
            <v>422.55383703703706</v>
          </cell>
        </row>
        <row r="1184">
          <cell r="A1184">
            <v>571697</v>
          </cell>
          <cell r="C1184" t="str">
            <v>Gennett, Scooter</v>
          </cell>
          <cell r="AF1184">
            <v>0.24383615747182147</v>
          </cell>
          <cell r="AN1184">
            <v>396.9431875250761</v>
          </cell>
          <cell r="AP1184">
            <v>0.54121673065312437</v>
          </cell>
          <cell r="AV1184" t="str">
            <v>2B</v>
          </cell>
          <cell r="AW1184">
            <v>-11</v>
          </cell>
          <cell r="AX1184">
            <v>3.7620451390548171</v>
          </cell>
          <cell r="AY1184">
            <v>-5.5019442498199549</v>
          </cell>
          <cell r="AZ1184">
            <v>3.7620451390548171</v>
          </cell>
          <cell r="BG1184">
            <v>0.96027505777740241</v>
          </cell>
          <cell r="BJ1184">
            <v>1.0463031682808975E-2</v>
          </cell>
          <cell r="CF1184">
            <v>0.90484310060668527</v>
          </cell>
          <cell r="CV1184">
            <v>26.125</v>
          </cell>
          <cell r="DA1184">
            <v>2.48</v>
          </cell>
          <cell r="ER1184">
            <v>518.10992592592584</v>
          </cell>
        </row>
        <row r="1185">
          <cell r="A1185">
            <v>571711</v>
          </cell>
          <cell r="C1185" t="str">
            <v>Glaesmann, Todd</v>
          </cell>
          <cell r="AF1185">
            <v>0.23780469057063128</v>
          </cell>
          <cell r="AN1185">
            <v>192.71827471215332</v>
          </cell>
          <cell r="AP1185">
            <v>0.31990934296721896</v>
          </cell>
          <cell r="AV1185" t="str">
            <v>CF</v>
          </cell>
          <cell r="AW1185">
            <v>-11.936358333333335</v>
          </cell>
          <cell r="AX1185">
            <v>-16.840350000000001</v>
          </cell>
          <cell r="AY1185">
            <v>-3.7338297607212474</v>
          </cell>
          <cell r="AZ1185">
            <v>-3.7338297607212474</v>
          </cell>
          <cell r="BG1185">
            <v>1.1510970452819238</v>
          </cell>
          <cell r="BJ1185">
            <v>-1.3639424629302095E-2</v>
          </cell>
          <cell r="CF1185">
            <v>0</v>
          </cell>
          <cell r="CV1185">
            <v>25.708333333333332</v>
          </cell>
          <cell r="DA1185">
            <v>0</v>
          </cell>
          <cell r="ER1185">
            <v>446.51703703703708</v>
          </cell>
        </row>
        <row r="1186">
          <cell r="A1186">
            <v>571712</v>
          </cell>
          <cell r="C1186" t="str">
            <v>Glenn, Jeff</v>
          </cell>
          <cell r="AF1186">
            <v>0.1798383824568093</v>
          </cell>
          <cell r="AN1186">
            <v>95.140219259259283</v>
          </cell>
          <cell r="AP1186">
            <v>0.12030578565989836</v>
          </cell>
          <cell r="AV1186" t="str">
            <v>C</v>
          </cell>
          <cell r="AW1186">
            <v>-14.907721624500391</v>
          </cell>
          <cell r="AX1186">
            <v>-17.712783333333331</v>
          </cell>
          <cell r="AY1186">
            <v>-14.639373277111623</v>
          </cell>
          <cell r="AZ1186">
            <v>0.26376492051554701</v>
          </cell>
          <cell r="BG1186">
            <v>0.92209548903340599</v>
          </cell>
          <cell r="BJ1186">
            <v>2.036383020863783E-3</v>
          </cell>
          <cell r="CF1186">
            <v>0</v>
          </cell>
          <cell r="CV1186">
            <v>24.791666666666668</v>
          </cell>
          <cell r="DA1186">
            <v>0</v>
          </cell>
          <cell r="ER1186">
            <v>237.85054814814819</v>
          </cell>
        </row>
        <row r="1187">
          <cell r="A1187">
            <v>571713</v>
          </cell>
          <cell r="C1187" t="str">
            <v>Glenn, Alex</v>
          </cell>
          <cell r="AF1187">
            <v>0.22631837801861995</v>
          </cell>
          <cell r="AN1187">
            <v>173.55541333333332</v>
          </cell>
          <cell r="AP1187">
            <v>0.33118455098419242</v>
          </cell>
          <cell r="AV1187" t="str">
            <v>LF</v>
          </cell>
          <cell r="AW1187">
            <v>-12.306091666666667</v>
          </cell>
          <cell r="AX1187">
            <v>-17.417149999999999</v>
          </cell>
          <cell r="AY1187">
            <v>-9.1659742924925851</v>
          </cell>
          <cell r="AZ1187">
            <v>-9.1659742924925851</v>
          </cell>
          <cell r="BG1187">
            <v>1.2893875786048046</v>
          </cell>
          <cell r="BJ1187">
            <v>-2.9487247162939863E-4</v>
          </cell>
          <cell r="CF1187">
            <v>0</v>
          </cell>
          <cell r="CV1187">
            <v>25.041666666666668</v>
          </cell>
          <cell r="DA1187">
            <v>0</v>
          </cell>
          <cell r="ER1187">
            <v>433.88853333333327</v>
          </cell>
        </row>
        <row r="1188">
          <cell r="A1188">
            <v>571718</v>
          </cell>
          <cell r="C1188" t="str">
            <v>Goodwin, Brian</v>
          </cell>
          <cell r="AF1188">
            <v>0.23204059915520547</v>
          </cell>
          <cell r="AN1188">
            <v>221.29694814814818</v>
          </cell>
          <cell r="AP1188">
            <v>0.3757961906824151</v>
          </cell>
          <cell r="AV1188" t="str">
            <v>CF</v>
          </cell>
          <cell r="AW1188">
            <v>-11</v>
          </cell>
          <cell r="AX1188">
            <v>-16</v>
          </cell>
          <cell r="AY1188">
            <v>-3.3403842730756006</v>
          </cell>
          <cell r="AZ1188">
            <v>-3.3403842730756006</v>
          </cell>
          <cell r="BG1188">
            <v>1.3322626107430677</v>
          </cell>
          <cell r="BJ1188">
            <v>7.9602464960382043E-3</v>
          </cell>
          <cell r="CF1188">
            <v>0</v>
          </cell>
          <cell r="CV1188">
            <v>25.625</v>
          </cell>
          <cell r="DA1188">
            <v>2.1666666666666667E-2</v>
          </cell>
          <cell r="ER1188">
            <v>553.24237037037039</v>
          </cell>
        </row>
        <row r="1189">
          <cell r="A1189">
            <v>571734</v>
          </cell>
          <cell r="C1189" t="str">
            <v>Hagerty, Jason</v>
          </cell>
          <cell r="AF1189">
            <v>0.22804129331188969</v>
          </cell>
          <cell r="AN1189">
            <v>142.96821333333335</v>
          </cell>
          <cell r="AP1189">
            <v>0.2631421374479691</v>
          </cell>
          <cell r="AV1189" t="str">
            <v>1B</v>
          </cell>
          <cell r="AW1189">
            <v>-11.587112092265944</v>
          </cell>
          <cell r="AX1189">
            <v>-16.219450000000002</v>
          </cell>
          <cell r="AY1189">
            <v>-13.540881617096638</v>
          </cell>
          <cell r="AZ1189">
            <v>-7.5181672650583353</v>
          </cell>
          <cell r="BG1189">
            <v>1.4982593755152167</v>
          </cell>
          <cell r="BJ1189">
            <v>4.004569517471337E-3</v>
          </cell>
          <cell r="CF1189">
            <v>0</v>
          </cell>
          <cell r="CV1189">
            <v>28.791666666666668</v>
          </cell>
          <cell r="DA1189">
            <v>0</v>
          </cell>
          <cell r="ER1189">
            <v>357.42053333333337</v>
          </cell>
        </row>
        <row r="1190">
          <cell r="A1190">
            <v>571740</v>
          </cell>
          <cell r="C1190" t="str">
            <v>Hamilton, Billy</v>
          </cell>
          <cell r="AF1190">
            <v>0.25549939372586644</v>
          </cell>
          <cell r="AN1190">
            <v>491.89481481481482</v>
          </cell>
          <cell r="AP1190">
            <v>0.54994928936385867</v>
          </cell>
          <cell r="AV1190" t="str">
            <v>CF</v>
          </cell>
          <cell r="AW1190">
            <v>-11</v>
          </cell>
          <cell r="AX1190">
            <v>-16</v>
          </cell>
          <cell r="AY1190">
            <v>15.590232447860195</v>
          </cell>
          <cell r="AZ1190">
            <v>15.590232447860195</v>
          </cell>
          <cell r="BG1190">
            <v>1.0134937000874131</v>
          </cell>
          <cell r="BJ1190">
            <v>-3.0637008255179235E-3</v>
          </cell>
          <cell r="CF1190">
            <v>0.96872540371341154</v>
          </cell>
          <cell r="CV1190">
            <v>25.791666666666668</v>
          </cell>
          <cell r="DA1190">
            <v>2.4533333333333331</v>
          </cell>
          <cell r="ER1190">
            <v>491.89481481481482</v>
          </cell>
        </row>
        <row r="1191">
          <cell r="A1191">
            <v>571745</v>
          </cell>
          <cell r="C1191" t="str">
            <v>Haniger, Mitch</v>
          </cell>
          <cell r="AF1191">
            <v>0.26474215416356839</v>
          </cell>
          <cell r="AN1191">
            <v>445.6522013164722</v>
          </cell>
          <cell r="AP1191">
            <v>0.37125714335939508</v>
          </cell>
          <cell r="AV1191" t="str">
            <v>CF</v>
          </cell>
          <cell r="AW1191">
            <v>-12.028791666666667</v>
          </cell>
          <cell r="AX1191">
            <v>-16.984549999999999</v>
          </cell>
          <cell r="AY1191">
            <v>-8.5142760491533416</v>
          </cell>
          <cell r="AZ1191">
            <v>-8.5142760491533416</v>
          </cell>
          <cell r="BG1191">
            <v>1.5748368304501219</v>
          </cell>
          <cell r="BJ1191">
            <v>1.068552217258577E-2</v>
          </cell>
          <cell r="CF1191">
            <v>0</v>
          </cell>
          <cell r="CV1191">
            <v>25.541666666666668</v>
          </cell>
          <cell r="DA1191">
            <v>0</v>
          </cell>
          <cell r="ER1191">
            <v>573.18785185185186</v>
          </cell>
        </row>
        <row r="1192">
          <cell r="A1192">
            <v>571749</v>
          </cell>
          <cell r="C1192" t="str">
            <v>Harris, Devin</v>
          </cell>
          <cell r="AF1192">
            <v>0.21965681146865612</v>
          </cell>
          <cell r="AN1192">
            <v>171.01013333333336</v>
          </cell>
          <cell r="AP1192">
            <v>0.2875321159108305</v>
          </cell>
          <cell r="AV1192" t="str">
            <v>LF</v>
          </cell>
          <cell r="AW1192">
            <v>-11.521813529288842</v>
          </cell>
          <cell r="AX1192">
            <v>-16.057749999999999</v>
          </cell>
          <cell r="AY1192">
            <v>-13.494559024051915</v>
          </cell>
          <cell r="AZ1192">
            <v>-11.521813529288842</v>
          </cell>
          <cell r="BG1192">
            <v>1.467762773062177</v>
          </cell>
          <cell r="BJ1192">
            <v>3.5991546158536309E-3</v>
          </cell>
          <cell r="CF1192">
            <v>0</v>
          </cell>
          <cell r="CV1192">
            <v>28.208333333333332</v>
          </cell>
          <cell r="DA1192">
            <v>0</v>
          </cell>
          <cell r="ER1192">
            <v>427.52533333333338</v>
          </cell>
        </row>
        <row r="1193">
          <cell r="A1193">
            <v>571757</v>
          </cell>
          <cell r="C1193" t="str">
            <v>Hazelbaker, Jeremy</v>
          </cell>
          <cell r="AF1193">
            <v>0.24563466260090205</v>
          </cell>
          <cell r="AN1193">
            <v>210.14268760926441</v>
          </cell>
          <cell r="AP1193">
            <v>0.34329474011515893</v>
          </cell>
          <cell r="AV1193" t="str">
            <v>LF</v>
          </cell>
          <cell r="AW1193">
            <v>-11</v>
          </cell>
          <cell r="AX1193">
            <v>-16</v>
          </cell>
          <cell r="AY1193">
            <v>-6.0709095511323499</v>
          </cell>
          <cell r="AZ1193">
            <v>-6.0709095511323499</v>
          </cell>
          <cell r="BG1193">
            <v>1.5910900104500691</v>
          </cell>
          <cell r="BJ1193">
            <v>1.6586074684335827E-2</v>
          </cell>
          <cell r="CF1193">
            <v>0.27171355624096155</v>
          </cell>
          <cell r="CV1193">
            <v>28.875</v>
          </cell>
          <cell r="DA1193">
            <v>0.3</v>
          </cell>
          <cell r="ER1193">
            <v>416.26400000000001</v>
          </cell>
        </row>
        <row r="1194">
          <cell r="A1194">
            <v>571758</v>
          </cell>
          <cell r="C1194" t="str">
            <v>Head, Miles</v>
          </cell>
          <cell r="AF1194">
            <v>0.21292556209915636</v>
          </cell>
          <cell r="AN1194">
            <v>101.55444148148149</v>
          </cell>
          <cell r="AP1194">
            <v>8.3200948482113901E-2</v>
          </cell>
          <cell r="AV1194" t="str">
            <v>3B</v>
          </cell>
          <cell r="AW1194">
            <v>-12.178562359412563</v>
          </cell>
          <cell r="AX1194">
            <v>-6.2649911471689723</v>
          </cell>
          <cell r="AY1194">
            <v>-12.720675429114653</v>
          </cell>
          <cell r="AZ1194">
            <v>-6.2649911471689723</v>
          </cell>
          <cell r="BG1194">
            <v>0.70434314394693343</v>
          </cell>
          <cell r="BJ1194">
            <v>-2.8049579265791491E-2</v>
          </cell>
          <cell r="CF1194">
            <v>0</v>
          </cell>
          <cell r="CV1194">
            <v>25.125</v>
          </cell>
          <cell r="DA1194">
            <v>0</v>
          </cell>
          <cell r="ER1194">
            <v>253.88610370370372</v>
          </cell>
        </row>
        <row r="1195">
          <cell r="A1195">
            <v>571761</v>
          </cell>
          <cell r="C1195" t="str">
            <v>Heathcott, Slade</v>
          </cell>
          <cell r="AF1195">
            <v>0.21529198083809431</v>
          </cell>
          <cell r="AN1195">
            <v>137.70014814814817</v>
          </cell>
          <cell r="AP1195">
            <v>0.22676334299880907</v>
          </cell>
          <cell r="AV1195" t="str">
            <v>CF</v>
          </cell>
          <cell r="AW1195">
            <v>-11</v>
          </cell>
          <cell r="AX1195">
            <v>-16</v>
          </cell>
          <cell r="AY1195">
            <v>-6.2606850379072361</v>
          </cell>
          <cell r="AZ1195">
            <v>-6.2606850379072361</v>
          </cell>
          <cell r="BG1195">
            <v>0.993267274766928</v>
          </cell>
          <cell r="BJ1195">
            <v>1.4168999508660202E-2</v>
          </cell>
          <cell r="CF1195">
            <v>0</v>
          </cell>
          <cell r="CV1195">
            <v>25.791666666666668</v>
          </cell>
          <cell r="DA1195">
            <v>4.6666666666666669E-2</v>
          </cell>
          <cell r="ER1195">
            <v>344.25037037037043</v>
          </cell>
        </row>
        <row r="1196">
          <cell r="A1196">
            <v>571764</v>
          </cell>
          <cell r="C1196" t="str">
            <v>Hefflinger, Robby</v>
          </cell>
          <cell r="AF1196">
            <v>0.20815584261970815</v>
          </cell>
          <cell r="AN1196">
            <v>96.440983703703708</v>
          </cell>
          <cell r="AP1196">
            <v>6.2824524903298484E-2</v>
          </cell>
          <cell r="AV1196" t="str">
            <v>LF</v>
          </cell>
          <cell r="AW1196">
            <v>-12.607719212611745</v>
          </cell>
          <cell r="AX1196">
            <v>-16.365983333333336</v>
          </cell>
          <cell r="AY1196">
            <v>-12.038346114808112</v>
          </cell>
          <cell r="AZ1196">
            <v>-12.038346114808112</v>
          </cell>
          <cell r="BG1196">
            <v>1.0338827445483896</v>
          </cell>
          <cell r="BJ1196">
            <v>-1.6316293339109042E-2</v>
          </cell>
          <cell r="CF1196">
            <v>0</v>
          </cell>
          <cell r="CV1196">
            <v>26.458333333333332</v>
          </cell>
          <cell r="DA1196">
            <v>0</v>
          </cell>
          <cell r="ER1196">
            <v>241.10245925925926</v>
          </cell>
        </row>
        <row r="1197">
          <cell r="A1197">
            <v>571767</v>
          </cell>
          <cell r="C1197" t="str">
            <v>Henry, Jabari</v>
          </cell>
          <cell r="AF1197">
            <v>0.22466729194357518</v>
          </cell>
          <cell r="AN1197">
            <v>170.74678518518519</v>
          </cell>
          <cell r="AP1197">
            <v>0.3437599054730236</v>
          </cell>
          <cell r="AV1197" t="str">
            <v>LF</v>
          </cell>
          <cell r="AW1197">
            <v>-11.982575000000001</v>
          </cell>
          <cell r="AX1197">
            <v>-16.91245</v>
          </cell>
          <cell r="AY1197">
            <v>-10.068717540679906</v>
          </cell>
          <cell r="AZ1197">
            <v>-10.068717540679906</v>
          </cell>
          <cell r="BG1197">
            <v>1.1309150532281385</v>
          </cell>
          <cell r="BJ1197">
            <v>-1.2285181620323472E-2</v>
          </cell>
          <cell r="CF1197">
            <v>0</v>
          </cell>
          <cell r="CV1197">
            <v>25.625</v>
          </cell>
          <cell r="DA1197">
            <v>0</v>
          </cell>
          <cell r="ER1197">
            <v>426.86696296296293</v>
          </cell>
        </row>
        <row r="1198">
          <cell r="A1198">
            <v>571771</v>
          </cell>
          <cell r="C1198" t="str">
            <v>Hernandez, Enrique</v>
          </cell>
          <cell r="AF1198">
            <v>0.24974454181655453</v>
          </cell>
          <cell r="AN1198">
            <v>409.09473211475023</v>
          </cell>
          <cell r="AP1198">
            <v>0.36748198607657562</v>
          </cell>
          <cell r="AV1198" t="str">
            <v>LF</v>
          </cell>
          <cell r="AW1198">
            <v>-11</v>
          </cell>
          <cell r="AX1198">
            <v>5.871773081335232</v>
          </cell>
          <cell r="AY1198">
            <v>-0.83795161652102257</v>
          </cell>
          <cell r="AZ1198">
            <v>5.871773081335232</v>
          </cell>
          <cell r="BG1198">
            <v>0.80627271057372396</v>
          </cell>
          <cell r="BJ1198">
            <v>-4.6771313753226993E-3</v>
          </cell>
          <cell r="CF1198">
            <v>0.63951353994125926</v>
          </cell>
          <cell r="CV1198">
            <v>24.875</v>
          </cell>
          <cell r="DA1198">
            <v>0.86833333333333329</v>
          </cell>
          <cell r="ER1198">
            <v>436.55324444444443</v>
          </cell>
        </row>
        <row r="1199">
          <cell r="A1199">
            <v>571785</v>
          </cell>
          <cell r="C1199" t="str">
            <v>Hobson, K.C.</v>
          </cell>
          <cell r="AF1199">
            <v>0.20083573153319889</v>
          </cell>
          <cell r="AN1199">
            <v>185.83936</v>
          </cell>
          <cell r="AP1199">
            <v>0.33405854056984674</v>
          </cell>
          <cell r="AV1199" t="str">
            <v>1B</v>
          </cell>
          <cell r="AW1199">
            <v>-13.390213564769656</v>
          </cell>
          <cell r="AX1199">
            <v>-16.696149999999999</v>
          </cell>
          <cell r="AY1199">
            <v>-13.198268341805068</v>
          </cell>
          <cell r="AZ1199">
            <v>-13.198268341805068</v>
          </cell>
          <cell r="BG1199">
            <v>0.83289405695632079</v>
          </cell>
          <cell r="BJ1199">
            <v>-2.1593435952674267E-2</v>
          </cell>
          <cell r="CF1199">
            <v>0</v>
          </cell>
          <cell r="CV1199">
            <v>25.875</v>
          </cell>
          <cell r="DA1199">
            <v>0</v>
          </cell>
          <cell r="ER1199">
            <v>464.59839999999997</v>
          </cell>
        </row>
        <row r="1200">
          <cell r="A1200">
            <v>571788</v>
          </cell>
          <cell r="C1200" t="str">
            <v>Holt, Brock</v>
          </cell>
          <cell r="AF1200">
            <v>0.25455010483428597</v>
          </cell>
          <cell r="AN1200">
            <v>426.97988277514042</v>
          </cell>
          <cell r="AP1200">
            <v>0.52079380843792467</v>
          </cell>
          <cell r="AV1200" t="str">
            <v>LF</v>
          </cell>
          <cell r="AW1200">
            <v>-11.160842041856316</v>
          </cell>
          <cell r="AX1200">
            <v>1.5325788762662871</v>
          </cell>
          <cell r="AY1200">
            <v>-5.6962310734970298</v>
          </cell>
          <cell r="AZ1200">
            <v>1.5325788762662871</v>
          </cell>
          <cell r="BG1200">
            <v>1.2924019078573439</v>
          </cell>
          <cell r="BJ1200">
            <v>1.4633386088006543E-2</v>
          </cell>
          <cell r="CF1200">
            <v>0.88549850343397396</v>
          </cell>
          <cell r="CV1200">
            <v>28.041666666666668</v>
          </cell>
          <cell r="DA1200">
            <v>2.3016666666666667</v>
          </cell>
          <cell r="ER1200">
            <v>477.82373333333339</v>
          </cell>
        </row>
        <row r="1201">
          <cell r="A1201">
            <v>571804</v>
          </cell>
          <cell r="C1201" t="str">
            <v>Jackson, Brett</v>
          </cell>
          <cell r="AF1201">
            <v>0.21682910266952593</v>
          </cell>
          <cell r="AN1201">
            <v>122.7654637037037</v>
          </cell>
          <cell r="AP1201">
            <v>0.17000974691776771</v>
          </cell>
          <cell r="AV1201" t="str">
            <v>RF</v>
          </cell>
          <cell r="AW1201">
            <v>-11</v>
          </cell>
          <cell r="AX1201">
            <v>-16</v>
          </cell>
          <cell r="AY1201">
            <v>-8.104178423166708</v>
          </cell>
          <cell r="AZ1201">
            <v>-8.104178423166708</v>
          </cell>
          <cell r="BG1201">
            <v>1.1198493495727151</v>
          </cell>
          <cell r="BJ1201">
            <v>-7.639022355626455E-3</v>
          </cell>
          <cell r="CF1201">
            <v>0</v>
          </cell>
          <cell r="CV1201">
            <v>27.875</v>
          </cell>
          <cell r="DA1201">
            <v>0.245</v>
          </cell>
          <cell r="ER1201">
            <v>306.91365925925925</v>
          </cell>
        </row>
        <row r="1202">
          <cell r="A1202">
            <v>571806</v>
          </cell>
          <cell r="C1202" t="str">
            <v>Jacobs, Brandon</v>
          </cell>
          <cell r="AF1202">
            <v>0.19820512147554264</v>
          </cell>
          <cell r="AN1202">
            <v>143.50857481481484</v>
          </cell>
          <cell r="AP1202">
            <v>0.13978281313965435</v>
          </cell>
          <cell r="AV1202" t="str">
            <v>LF</v>
          </cell>
          <cell r="AW1202">
            <v>-12.028791666666667</v>
          </cell>
          <cell r="AX1202">
            <v>-16.984549999999999</v>
          </cell>
          <cell r="AY1202">
            <v>-8.0488183106658493</v>
          </cell>
          <cell r="AZ1202">
            <v>-8.0488183106658493</v>
          </cell>
          <cell r="BG1202">
            <v>0.76114740943238135</v>
          </cell>
          <cell r="BJ1202">
            <v>-7.6266950875609986E-3</v>
          </cell>
          <cell r="CF1202">
            <v>0</v>
          </cell>
          <cell r="CV1202">
            <v>25.541666666666668</v>
          </cell>
          <cell r="DA1202">
            <v>0</v>
          </cell>
          <cell r="ER1202">
            <v>358.77143703703706</v>
          </cell>
        </row>
        <row r="1203">
          <cell r="A1203">
            <v>571812</v>
          </cell>
          <cell r="C1203" t="str">
            <v>Jensen, Kyle</v>
          </cell>
          <cell r="AF1203">
            <v>0.24203208664607606</v>
          </cell>
          <cell r="AN1203">
            <v>224.59733333333335</v>
          </cell>
          <cell r="AP1203">
            <v>0.40443082064098745</v>
          </cell>
          <cell r="AV1203" t="str">
            <v>1B</v>
          </cell>
          <cell r="AW1203">
            <v>-13.823061547110289</v>
          </cell>
          <cell r="AX1203">
            <v>-16.034649999999999</v>
          </cell>
          <cell r="AY1203">
            <v>-10.802231146091751</v>
          </cell>
          <cell r="AZ1203">
            <v>-10.802231146091751</v>
          </cell>
          <cell r="BG1203">
            <v>1.4208469342770278</v>
          </cell>
          <cell r="BJ1203">
            <v>3.9699470274826903E-3</v>
          </cell>
          <cell r="CF1203">
            <v>0</v>
          </cell>
          <cell r="CV1203">
            <v>28.125</v>
          </cell>
          <cell r="DA1203">
            <v>0</v>
          </cell>
          <cell r="ER1203">
            <v>561.49333333333334</v>
          </cell>
        </row>
        <row r="1204">
          <cell r="A1204">
            <v>571825</v>
          </cell>
          <cell r="C1204" t="str">
            <v>Jones, James</v>
          </cell>
          <cell r="AF1204">
            <v>0.22702221903128506</v>
          </cell>
          <cell r="AN1204">
            <v>167.34980740740744</v>
          </cell>
          <cell r="AP1204">
            <v>0.36914514292184969</v>
          </cell>
          <cell r="AV1204" t="str">
            <v>CF</v>
          </cell>
          <cell r="AW1204">
            <v>-11</v>
          </cell>
          <cell r="AX1204">
            <v>-16</v>
          </cell>
          <cell r="AY1204">
            <v>-7.2755146141514473</v>
          </cell>
          <cell r="AZ1204">
            <v>-7.2755146141514473</v>
          </cell>
          <cell r="BG1204">
            <v>1.52124460037169</v>
          </cell>
          <cell r="BJ1204">
            <v>-1.6032882291969806E-3</v>
          </cell>
          <cell r="CF1204">
            <v>0.1950107228037179</v>
          </cell>
          <cell r="CV1204">
            <v>27.791666666666668</v>
          </cell>
          <cell r="DA1204">
            <v>0.59833333333333338</v>
          </cell>
          <cell r="ER1204">
            <v>418.37451851851858</v>
          </cell>
        </row>
        <row r="1205">
          <cell r="A1205">
            <v>571827</v>
          </cell>
          <cell r="C1205" t="str">
            <v>Jones, Mycal</v>
          </cell>
          <cell r="AF1205">
            <v>0.22942450287469013</v>
          </cell>
          <cell r="AN1205">
            <v>150.29333333333335</v>
          </cell>
          <cell r="AP1205">
            <v>0.2163873759195265</v>
          </cell>
          <cell r="AV1205" t="str">
            <v>CF</v>
          </cell>
          <cell r="AW1205">
            <v>-11.004775</v>
          </cell>
          <cell r="AX1205">
            <v>-16.359450000000002</v>
          </cell>
          <cell r="AY1205">
            <v>-3.2615243033281218</v>
          </cell>
          <cell r="AZ1205">
            <v>-3.2615243033281218</v>
          </cell>
          <cell r="BG1205">
            <v>1.1864050389547764</v>
          </cell>
          <cell r="BJ1205">
            <v>4.174201982665604E-3</v>
          </cell>
          <cell r="CF1205">
            <v>0</v>
          </cell>
          <cell r="CV1205">
            <v>29.125</v>
          </cell>
          <cell r="DA1205">
            <v>0</v>
          </cell>
          <cell r="ER1205">
            <v>375.73333333333335</v>
          </cell>
        </row>
        <row r="1206">
          <cell r="A1206">
            <v>571830</v>
          </cell>
          <cell r="C1206" t="str">
            <v>Joseph, Tommy</v>
          </cell>
          <cell r="AF1206">
            <v>0.26356410833730648</v>
          </cell>
          <cell r="AN1206">
            <v>232.18226296215607</v>
          </cell>
          <cell r="AP1206">
            <v>0.27777709864866207</v>
          </cell>
          <cell r="AV1206" t="str">
            <v>1B</v>
          </cell>
          <cell r="AW1206">
            <v>-15.400568522007063</v>
          </cell>
          <cell r="AX1206">
            <v>-15.651565453116962</v>
          </cell>
          <cell r="AY1206">
            <v>-15.381346151654588</v>
          </cell>
          <cell r="AZ1206">
            <v>-15.381346151654588</v>
          </cell>
          <cell r="BG1206">
            <v>0.99195061076145574</v>
          </cell>
          <cell r="BJ1206">
            <v>-9.2088538433515461E-3</v>
          </cell>
          <cell r="CF1206">
            <v>0.51339383070889522</v>
          </cell>
          <cell r="CV1206">
            <v>24.958333333333332</v>
          </cell>
          <cell r="DA1206">
            <v>0.40666666666666668</v>
          </cell>
          <cell r="ER1206">
            <v>419.43911111111117</v>
          </cell>
        </row>
        <row r="1207">
          <cell r="A1207">
            <v>571841</v>
          </cell>
          <cell r="C1207" t="str">
            <v>Kelly, Ty</v>
          </cell>
          <cell r="AF1207">
            <v>0.23338914162221991</v>
          </cell>
          <cell r="AN1207">
            <v>181.43592296296299</v>
          </cell>
          <cell r="AP1207">
            <v>0.37525570135706887</v>
          </cell>
          <cell r="AV1207" t="str">
            <v>LF</v>
          </cell>
          <cell r="AW1207">
            <v>-11</v>
          </cell>
          <cell r="AX1207">
            <v>-3.4387733316996942</v>
          </cell>
          <cell r="AY1207">
            <v>-13.248567289264656</v>
          </cell>
          <cell r="AZ1207">
            <v>-3.4387733316996942</v>
          </cell>
          <cell r="BG1207">
            <v>1.2908015400285922</v>
          </cell>
          <cell r="BJ1207">
            <v>-1.6735364597684872E-3</v>
          </cell>
          <cell r="CF1207">
            <v>5.9434481457460261E-2</v>
          </cell>
          <cell r="CV1207">
            <v>27.958333333333332</v>
          </cell>
          <cell r="DA1207">
            <v>8.3333333333333329E-2</v>
          </cell>
          <cell r="ER1207">
            <v>453.58980740740742</v>
          </cell>
        </row>
        <row r="1208">
          <cell r="A1208">
            <v>571849</v>
          </cell>
          <cell r="C1208" t="str">
            <v>Keys, Brent</v>
          </cell>
          <cell r="AF1208">
            <v>0.21386163987742576</v>
          </cell>
          <cell r="AN1208">
            <v>141.30763851851853</v>
          </cell>
          <cell r="AP1208">
            <v>0.15336982325443627</v>
          </cell>
          <cell r="AV1208" t="str">
            <v>LF</v>
          </cell>
          <cell r="AW1208">
            <v>-11.797708333333333</v>
          </cell>
          <cell r="AX1208">
            <v>-16.62405</v>
          </cell>
          <cell r="AY1208">
            <v>-8.1862282071923342</v>
          </cell>
          <cell r="AZ1208">
            <v>-8.1862282071923342</v>
          </cell>
          <cell r="BG1208">
            <v>0.8990307094200406</v>
          </cell>
          <cell r="BJ1208">
            <v>-1.2141640779268442E-2</v>
          </cell>
          <cell r="CF1208">
            <v>0</v>
          </cell>
          <cell r="CV1208">
            <v>25.958333333333332</v>
          </cell>
          <cell r="DA1208">
            <v>0</v>
          </cell>
          <cell r="ER1208">
            <v>353.26909629629631</v>
          </cell>
        </row>
        <row r="1209">
          <cell r="A1209">
            <v>571851</v>
          </cell>
          <cell r="C1209" t="str">
            <v>Kieboom, Spencer</v>
          </cell>
          <cell r="AF1209">
            <v>0.20601155893958334</v>
          </cell>
          <cell r="AN1209">
            <v>156.63502222222223</v>
          </cell>
          <cell r="AP1209">
            <v>0.29119707018529173</v>
          </cell>
          <cell r="AV1209" t="str">
            <v>C</v>
          </cell>
          <cell r="AW1209">
            <v>-14.94290163819241</v>
          </cell>
          <cell r="AX1209">
            <v>-17.200849999999999</v>
          </cell>
          <cell r="AY1209">
            <v>-14.787250795367646</v>
          </cell>
          <cell r="AZ1209">
            <v>5.0217207027085484</v>
          </cell>
          <cell r="BG1209">
            <v>1.3244794737492041</v>
          </cell>
          <cell r="BJ1209">
            <v>4.7554215517766982E-3</v>
          </cell>
          <cell r="CF1209">
            <v>0</v>
          </cell>
          <cell r="CV1209">
            <v>25.291666666666668</v>
          </cell>
          <cell r="DA1209">
            <v>0</v>
          </cell>
          <cell r="ER1209">
            <v>391.58755555555558</v>
          </cell>
        </row>
        <row r="1210">
          <cell r="A1210">
            <v>571861</v>
          </cell>
          <cell r="C1210" t="str">
            <v>Knudson, Kyle</v>
          </cell>
          <cell r="AF1210">
            <v>0.17961119112909077</v>
          </cell>
          <cell r="AN1210">
            <v>102.22544592592595</v>
          </cell>
          <cell r="AP1210">
            <v>9.7961275070118092E-2</v>
          </cell>
          <cell r="AV1210" t="str">
            <v>C</v>
          </cell>
          <cell r="AW1210">
            <v>-14.288686047333819</v>
          </cell>
          <cell r="AX1210">
            <v>-16.219450000000002</v>
          </cell>
          <cell r="AY1210">
            <v>-15.156809174222863</v>
          </cell>
          <cell r="AZ1210">
            <v>3.6135157560309441</v>
          </cell>
          <cell r="BG1210">
            <v>1.4911019119297073</v>
          </cell>
          <cell r="BJ1210">
            <v>6.869941830027885E-3</v>
          </cell>
          <cell r="CF1210">
            <v>0</v>
          </cell>
          <cell r="CV1210">
            <v>28.791666666666668</v>
          </cell>
          <cell r="DA1210">
            <v>0</v>
          </cell>
          <cell r="ER1210">
            <v>255.56361481481485</v>
          </cell>
        </row>
        <row r="1211">
          <cell r="A1211">
            <v>571862</v>
          </cell>
          <cell r="C1211" t="str">
            <v>Kobernus, Jeff</v>
          </cell>
          <cell r="AF1211">
            <v>0.21285249261394945</v>
          </cell>
          <cell r="AN1211">
            <v>130.84946962962962</v>
          </cell>
          <cell r="AP1211">
            <v>0.20313432693625122</v>
          </cell>
          <cell r="AV1211" t="str">
            <v>2B</v>
          </cell>
          <cell r="AW1211">
            <v>-11</v>
          </cell>
          <cell r="AX1211">
            <v>-2.2622310783198656</v>
          </cell>
          <cell r="AY1211">
            <v>-3.16861723589385</v>
          </cell>
          <cell r="AZ1211">
            <v>-2.2622310783198656</v>
          </cell>
          <cell r="BG1211">
            <v>1.4324293639493639</v>
          </cell>
          <cell r="BJ1211">
            <v>-1.0012472663905292E-2</v>
          </cell>
          <cell r="CF1211">
            <v>0</v>
          </cell>
          <cell r="CV1211">
            <v>28.041666666666668</v>
          </cell>
          <cell r="DA1211">
            <v>7.3333333333333334E-2</v>
          </cell>
          <cell r="ER1211">
            <v>327.12367407407407</v>
          </cell>
        </row>
        <row r="1212">
          <cell r="A1212">
            <v>571868</v>
          </cell>
          <cell r="C1212" t="str">
            <v>Krauss, Marc</v>
          </cell>
          <cell r="AF1212">
            <v>0.23554608168933783</v>
          </cell>
          <cell r="AN1212">
            <v>154.47028148148149</v>
          </cell>
          <cell r="AP1212">
            <v>0.36003091029321943</v>
          </cell>
          <cell r="AV1212" t="str">
            <v>1B</v>
          </cell>
          <cell r="AW1212">
            <v>-12.580576844424796</v>
          </cell>
          <cell r="AX1212">
            <v>-15.18969462239942</v>
          </cell>
          <cell r="AY1212">
            <v>-12.547731521493581</v>
          </cell>
          <cell r="AZ1212">
            <v>-12.547731521493581</v>
          </cell>
          <cell r="BG1212">
            <v>1.104509615300487</v>
          </cell>
          <cell r="BJ1212">
            <v>-1.2516004877237681E-2</v>
          </cell>
          <cell r="CF1212">
            <v>0.23574273495622688</v>
          </cell>
          <cell r="CV1212">
            <v>28.708333333333332</v>
          </cell>
          <cell r="DA1212">
            <v>0.72499999999999998</v>
          </cell>
          <cell r="ER1212">
            <v>386.17570370370368</v>
          </cell>
        </row>
        <row r="1213">
          <cell r="A1213">
            <v>571875</v>
          </cell>
          <cell r="C1213" t="str">
            <v>Lamb, Jake</v>
          </cell>
          <cell r="AF1213">
            <v>0.2756406513643529</v>
          </cell>
          <cell r="AN1213">
            <v>522.16622222222225</v>
          </cell>
          <cell r="AP1213">
            <v>0.49409168632969747</v>
          </cell>
          <cell r="AV1213" t="str">
            <v>3B</v>
          </cell>
          <cell r="AW1213">
            <v>-11.235903616752857</v>
          </cell>
          <cell r="AX1213">
            <v>-1.4842397499643074</v>
          </cell>
          <cell r="AY1213">
            <v>-11.235903616752857</v>
          </cell>
          <cell r="AZ1213">
            <v>-1.4842397499643074</v>
          </cell>
          <cell r="BG1213">
            <v>1.6293095940933964</v>
          </cell>
          <cell r="BJ1213">
            <v>2.2049225228631494E-2</v>
          </cell>
          <cell r="CF1213">
            <v>0.85611158275314925</v>
          </cell>
          <cell r="CV1213">
            <v>25.708333333333332</v>
          </cell>
          <cell r="DA1213">
            <v>1.5933333333333333</v>
          </cell>
          <cell r="ER1213">
            <v>522.16622222222225</v>
          </cell>
        </row>
        <row r="1214">
          <cell r="A1214">
            <v>571883</v>
          </cell>
          <cell r="C1214" t="str">
            <v>Lawley, Dustin</v>
          </cell>
          <cell r="AF1214">
            <v>0.2120117687472281</v>
          </cell>
          <cell r="AN1214">
            <v>167.73499259259262</v>
          </cell>
          <cell r="AP1214">
            <v>0.27055560801151546</v>
          </cell>
          <cell r="AV1214" t="str">
            <v>3B</v>
          </cell>
          <cell r="AW1214">
            <v>-11.279224965642005</v>
          </cell>
          <cell r="AX1214">
            <v>-9.1593791251071757</v>
          </cell>
          <cell r="AY1214">
            <v>-9.1091038189922653</v>
          </cell>
          <cell r="AZ1214">
            <v>-9.1091038189922653</v>
          </cell>
          <cell r="BG1214">
            <v>1.2327457776359263</v>
          </cell>
          <cell r="BJ1214">
            <v>-9.9312629759074622E-3</v>
          </cell>
          <cell r="CF1214">
            <v>0</v>
          </cell>
          <cell r="CV1214">
            <v>27.208333333333332</v>
          </cell>
          <cell r="DA1214">
            <v>0</v>
          </cell>
          <cell r="ER1214">
            <v>419.33748148148152</v>
          </cell>
        </row>
        <row r="1215">
          <cell r="A1215">
            <v>571887</v>
          </cell>
          <cell r="C1215" t="str">
            <v>Leroux, Jon</v>
          </cell>
          <cell r="AF1215">
            <v>0.18079601555852315</v>
          </cell>
          <cell r="AN1215">
            <v>111.70016000000001</v>
          </cell>
          <cell r="AP1215">
            <v>0.14071251338422086</v>
          </cell>
          <cell r="AV1215" t="str">
            <v>1B</v>
          </cell>
          <cell r="AW1215">
            <v>-15.463294674890548</v>
          </cell>
          <cell r="AX1215">
            <v>-16.768249999999998</v>
          </cell>
          <cell r="AY1215">
            <v>-16.136076756762538</v>
          </cell>
          <cell r="AZ1215">
            <v>-15.463294674890548</v>
          </cell>
          <cell r="BG1215">
            <v>1.2347818528485901</v>
          </cell>
          <cell r="BJ1215">
            <v>-1.918731798562293E-3</v>
          </cell>
          <cell r="CF1215">
            <v>0</v>
          </cell>
          <cell r="CV1215">
            <v>25.791666666666668</v>
          </cell>
          <cell r="DA1215">
            <v>0</v>
          </cell>
          <cell r="ER1215">
            <v>279.25040000000001</v>
          </cell>
        </row>
        <row r="1216">
          <cell r="A1216">
            <v>571912</v>
          </cell>
          <cell r="C1216" t="str">
            <v>Maile, Luke</v>
          </cell>
          <cell r="AF1216">
            <v>0.21214940381273534</v>
          </cell>
          <cell r="AN1216">
            <v>152.01801481481482</v>
          </cell>
          <cell r="AP1216">
            <v>0.32116445295500196</v>
          </cell>
          <cell r="AV1216" t="str">
            <v>C</v>
          </cell>
          <cell r="AW1216">
            <v>-11.000873658542677</v>
          </cell>
          <cell r="AX1216">
            <v>-11.001403322618426</v>
          </cell>
          <cell r="AY1216">
            <v>-11.000873658542677</v>
          </cell>
          <cell r="AZ1216">
            <v>8.6596935328043774</v>
          </cell>
          <cell r="BG1216">
            <v>1.4889736180113462</v>
          </cell>
          <cell r="BJ1216">
            <v>1.9159619790423065E-3</v>
          </cell>
          <cell r="CF1216">
            <v>9.5077050362500554E-2</v>
          </cell>
          <cell r="CV1216">
            <v>25.375</v>
          </cell>
          <cell r="DA1216">
            <v>0.15666666666666668</v>
          </cell>
          <cell r="ER1216">
            <v>380.04503703703705</v>
          </cell>
        </row>
        <row r="1217">
          <cell r="A1217">
            <v>571918</v>
          </cell>
          <cell r="C1217" t="str">
            <v>Marrero, Deven</v>
          </cell>
          <cell r="AF1217">
            <v>0.21099761644379278</v>
          </cell>
          <cell r="AN1217">
            <v>192.99602962962965</v>
          </cell>
          <cell r="AP1217">
            <v>0.37646385593982667</v>
          </cell>
          <cell r="AV1217" t="str">
            <v>SS</v>
          </cell>
          <cell r="AW1217">
            <v>-11</v>
          </cell>
          <cell r="AX1217">
            <v>2.9782068503525876</v>
          </cell>
          <cell r="AY1217">
            <v>-7</v>
          </cell>
          <cell r="AZ1217">
            <v>2.9782068503525876</v>
          </cell>
          <cell r="BG1217">
            <v>1.2344839515647332</v>
          </cell>
          <cell r="BJ1217">
            <v>-1.0546909374793795E-2</v>
          </cell>
          <cell r="CF1217">
            <v>2.6246692134953564E-2</v>
          </cell>
          <cell r="CV1217">
            <v>25.875</v>
          </cell>
          <cell r="DA1217">
            <v>0.105</v>
          </cell>
          <cell r="ER1217">
            <v>482.49007407407407</v>
          </cell>
        </row>
        <row r="1218">
          <cell r="A1218">
            <v>571923</v>
          </cell>
          <cell r="C1218" t="str">
            <v>Mathews, Ryan</v>
          </cell>
          <cell r="AF1218">
            <v>0.19740613647399069</v>
          </cell>
          <cell r="AN1218">
            <v>141.03144296296296</v>
          </cell>
          <cell r="AP1218">
            <v>0.138558562255782</v>
          </cell>
          <cell r="AV1218" t="str">
            <v>LF</v>
          </cell>
          <cell r="AW1218">
            <v>-11.957524676248012</v>
          </cell>
          <cell r="AX1218">
            <v>-16.164149999999999</v>
          </cell>
          <cell r="AY1218">
            <v>-10.716859014240345</v>
          </cell>
          <cell r="AZ1218">
            <v>-10.716859014240345</v>
          </cell>
          <cell r="BG1218">
            <v>1.5371952021356972</v>
          </cell>
          <cell r="BJ1218">
            <v>3.4956312513500071E-3</v>
          </cell>
          <cell r="CF1218">
            <v>0</v>
          </cell>
          <cell r="CV1218">
            <v>26.875</v>
          </cell>
          <cell r="DA1218">
            <v>0</v>
          </cell>
          <cell r="ER1218">
            <v>352.57860740740739</v>
          </cell>
        </row>
        <row r="1219">
          <cell r="A1219">
            <v>571924</v>
          </cell>
          <cell r="C1219" t="str">
            <v>Matthes, Kent</v>
          </cell>
          <cell r="AF1219">
            <v>0.22092687666395561</v>
          </cell>
          <cell r="AN1219">
            <v>154.70952296296298</v>
          </cell>
          <cell r="AP1219">
            <v>0.22309207215088744</v>
          </cell>
          <cell r="AV1219" t="str">
            <v>RF</v>
          </cell>
          <cell r="AW1219">
            <v>-11.017508333333334</v>
          </cell>
          <cell r="AX1219">
            <v>-16.578783333333334</v>
          </cell>
          <cell r="AY1219">
            <v>-9.8643925192249409</v>
          </cell>
          <cell r="AZ1219">
            <v>-9.8643925192249409</v>
          </cell>
          <cell r="BG1219">
            <v>1.3630103773835427</v>
          </cell>
          <cell r="BJ1219">
            <v>-7.3458709825429021E-3</v>
          </cell>
          <cell r="CF1219">
            <v>0</v>
          </cell>
          <cell r="CV1219">
            <v>29.458333333333332</v>
          </cell>
          <cell r="DA1219">
            <v>0</v>
          </cell>
          <cell r="ER1219">
            <v>386.77380740740739</v>
          </cell>
        </row>
        <row r="1220">
          <cell r="A1220">
            <v>571964</v>
          </cell>
          <cell r="C1220" t="str">
            <v>Morris, Jacob</v>
          </cell>
          <cell r="AF1220">
            <v>0.17985856546892073</v>
          </cell>
          <cell r="AN1220">
            <v>164.98612148148152</v>
          </cell>
          <cell r="AP1220">
            <v>0.17694341717862017</v>
          </cell>
          <cell r="AV1220" t="str">
            <v>RF</v>
          </cell>
          <cell r="AW1220">
            <v>-12.028791666666667</v>
          </cell>
          <cell r="AX1220">
            <v>-16.984549999999999</v>
          </cell>
          <cell r="AY1220">
            <v>-8.9929037937025438</v>
          </cell>
          <cell r="AZ1220">
            <v>-8.9929037937025438</v>
          </cell>
          <cell r="BG1220">
            <v>1.3108639111654679</v>
          </cell>
          <cell r="BJ1220">
            <v>8.0237582278197619E-3</v>
          </cell>
          <cell r="CF1220">
            <v>0</v>
          </cell>
          <cell r="CV1220">
            <v>25.541666666666668</v>
          </cell>
          <cell r="DA1220">
            <v>0</v>
          </cell>
          <cell r="ER1220">
            <v>412.46530370370374</v>
          </cell>
        </row>
        <row r="1221">
          <cell r="A1221">
            <v>571970</v>
          </cell>
          <cell r="C1221" t="str">
            <v>Muncy, Max</v>
          </cell>
          <cell r="AF1221">
            <v>0.24545880051491653</v>
          </cell>
          <cell r="AN1221">
            <v>179.96456296296299</v>
          </cell>
          <cell r="AP1221">
            <v>0.36386303964701855</v>
          </cell>
          <cell r="AV1221" t="str">
            <v>1B</v>
          </cell>
          <cell r="AW1221">
            <v>-11.249963873197256</v>
          </cell>
          <cell r="AX1221">
            <v>-12.165155083380963</v>
          </cell>
          <cell r="AY1221">
            <v>-10.284864059056989</v>
          </cell>
          <cell r="AZ1221">
            <v>-10.284864059056989</v>
          </cell>
          <cell r="BG1221">
            <v>1.2186971697956532</v>
          </cell>
          <cell r="BJ1221">
            <v>-9.9100404386470264E-4</v>
          </cell>
          <cell r="CF1221">
            <v>0.15978851789432852</v>
          </cell>
          <cell r="CV1221">
            <v>25.875</v>
          </cell>
          <cell r="DA1221">
            <v>0.31833333333333336</v>
          </cell>
          <cell r="ER1221">
            <v>449.91140740740741</v>
          </cell>
        </row>
        <row r="1222">
          <cell r="A1222">
            <v>571974</v>
          </cell>
          <cell r="C1222" t="str">
            <v>Murphy, John Ryan</v>
          </cell>
          <cell r="AF1222">
            <v>0.21376492481202775</v>
          </cell>
          <cell r="AN1222">
            <v>141.24231111111112</v>
          </cell>
          <cell r="AP1222">
            <v>0.30248950097376059</v>
          </cell>
          <cell r="AV1222" t="str">
            <v>C</v>
          </cell>
          <cell r="AW1222">
            <v>-13.530313116006251</v>
          </cell>
          <cell r="AX1222">
            <v>-17.345050000000001</v>
          </cell>
          <cell r="AY1222">
            <v>-12.864704988008324</v>
          </cell>
          <cell r="AZ1222">
            <v>5.581517923386734</v>
          </cell>
          <cell r="BG1222">
            <v>0.81550790774921567</v>
          </cell>
          <cell r="BJ1222">
            <v>-4.8346615259767979E-5</v>
          </cell>
          <cell r="CF1222">
            <v>0.36704841211432326</v>
          </cell>
          <cell r="CV1222">
            <v>25.125</v>
          </cell>
          <cell r="DA1222">
            <v>0.54666666666666663</v>
          </cell>
          <cell r="ER1222">
            <v>353.1057777777778</v>
          </cell>
        </row>
        <row r="1223">
          <cell r="A1223">
            <v>571975</v>
          </cell>
          <cell r="C1223" t="str">
            <v>Murphy, Jack</v>
          </cell>
          <cell r="AF1223">
            <v>0.20798960650162279</v>
          </cell>
          <cell r="AN1223">
            <v>130.48960000000002</v>
          </cell>
          <cell r="AP1223">
            <v>0.25025234128357599</v>
          </cell>
          <cell r="AV1223" t="str">
            <v>C</v>
          </cell>
          <cell r="AW1223">
            <v>-13.688596533817128</v>
          </cell>
          <cell r="AX1223">
            <v>-16.057749999999999</v>
          </cell>
          <cell r="AY1223">
            <v>-14.08283426731172</v>
          </cell>
          <cell r="AZ1223">
            <v>4.6786917678529214</v>
          </cell>
          <cell r="BG1223">
            <v>1.3871798252036651</v>
          </cell>
          <cell r="BJ1223">
            <v>-6.3763759976800515E-3</v>
          </cell>
          <cell r="CF1223">
            <v>0</v>
          </cell>
          <cell r="CV1223">
            <v>28.208333333333332</v>
          </cell>
          <cell r="DA1223">
            <v>0</v>
          </cell>
          <cell r="ER1223">
            <v>326.22400000000005</v>
          </cell>
        </row>
        <row r="1224">
          <cell r="A1224">
            <v>571976</v>
          </cell>
          <cell r="C1224" t="str">
            <v>Myers, Wil</v>
          </cell>
          <cell r="AF1224">
            <v>0.28810640160341588</v>
          </cell>
          <cell r="AN1224">
            <v>548.24296296296291</v>
          </cell>
          <cell r="AP1224">
            <v>0.52147360933586473</v>
          </cell>
          <cell r="AV1224" t="str">
            <v>1B</v>
          </cell>
          <cell r="AW1224">
            <v>-5.773994506097111</v>
          </cell>
          <cell r="AX1224">
            <v>-5.7500157181590605</v>
          </cell>
          <cell r="AY1224">
            <v>-5.2161711673472224</v>
          </cell>
          <cell r="AZ1224">
            <v>-5.2161711673472224</v>
          </cell>
          <cell r="BG1224">
            <v>1.0344718886307476</v>
          </cell>
          <cell r="BJ1224">
            <v>-6.8221920985813856E-3</v>
          </cell>
          <cell r="CF1224">
            <v>0.954797531156932</v>
          </cell>
          <cell r="CV1224">
            <v>25.541666666666668</v>
          </cell>
          <cell r="DA1224">
            <v>2.4783333333333335</v>
          </cell>
          <cell r="ER1224">
            <v>548.24296296296291</v>
          </cell>
        </row>
        <row r="1225">
          <cell r="A1225">
            <v>571980</v>
          </cell>
          <cell r="C1225" t="str">
            <v>Naquin, Tyler</v>
          </cell>
          <cell r="AF1225">
            <v>0.26427140048645592</v>
          </cell>
          <cell r="AN1225">
            <v>347.51336573600537</v>
          </cell>
          <cell r="AP1225">
            <v>0.34783659708215436</v>
          </cell>
          <cell r="AV1225" t="str">
            <v>CF</v>
          </cell>
          <cell r="AW1225">
            <v>-11</v>
          </cell>
          <cell r="AX1225">
            <v>-16</v>
          </cell>
          <cell r="AY1225">
            <v>-7.9923039938936142</v>
          </cell>
          <cell r="AZ1225">
            <v>-7.9923039938936142</v>
          </cell>
          <cell r="BG1225">
            <v>1.6535930670064349</v>
          </cell>
          <cell r="BJ1225">
            <v>3.2160761630476237E-2</v>
          </cell>
          <cell r="CF1225">
            <v>0.4149504199868026</v>
          </cell>
          <cell r="CV1225">
            <v>25.208333333333332</v>
          </cell>
          <cell r="DA1225">
            <v>0.42666666666666669</v>
          </cell>
          <cell r="ER1225">
            <v>442.95733333333339</v>
          </cell>
        </row>
        <row r="1226">
          <cell r="A1226">
            <v>571981</v>
          </cell>
          <cell r="C1226" t="str">
            <v>Nash, Telvin</v>
          </cell>
          <cell r="AF1226">
            <v>0.24461739254967235</v>
          </cell>
          <cell r="AN1226">
            <v>123.44386370370371</v>
          </cell>
          <cell r="AP1226">
            <v>0.22205428477696232</v>
          </cell>
          <cell r="AV1226" t="str">
            <v>1B</v>
          </cell>
          <cell r="AW1226">
            <v>-14.086991838279406</v>
          </cell>
          <cell r="AX1226">
            <v>-17.12875</v>
          </cell>
          <cell r="AY1226">
            <v>-14.855185027609668</v>
          </cell>
          <cell r="AZ1226">
            <v>-14.086991838279406</v>
          </cell>
          <cell r="BG1226">
            <v>0.63323822247128758</v>
          </cell>
          <cell r="BJ1226">
            <v>-4.0654779248861699E-3</v>
          </cell>
          <cell r="CF1226">
            <v>0</v>
          </cell>
          <cell r="CV1226">
            <v>25.375</v>
          </cell>
          <cell r="DA1226">
            <v>0</v>
          </cell>
          <cell r="ER1226">
            <v>308.60965925925927</v>
          </cell>
        </row>
        <row r="1227">
          <cell r="A1227">
            <v>571995</v>
          </cell>
          <cell r="C1227" t="str">
            <v>Ochinko, Sean</v>
          </cell>
          <cell r="AF1227">
            <v>0.21556009070886867</v>
          </cell>
          <cell r="AN1227">
            <v>95.258773333333352</v>
          </cell>
          <cell r="AP1227">
            <v>0.13639843977291799</v>
          </cell>
          <cell r="AV1227" t="str">
            <v>C</v>
          </cell>
          <cell r="AW1227">
            <v>-10.969026059088881</v>
          </cell>
          <cell r="AX1227">
            <v>-16.196349999999999</v>
          </cell>
          <cell r="AY1227">
            <v>-12.22897656524675</v>
          </cell>
          <cell r="AZ1227">
            <v>1.6667330782167804</v>
          </cell>
          <cell r="BG1227">
            <v>1.2532120380126734</v>
          </cell>
          <cell r="BJ1227">
            <v>-1.4719531747382249E-2</v>
          </cell>
          <cell r="CF1227">
            <v>0</v>
          </cell>
          <cell r="CV1227">
            <v>28.708333333333332</v>
          </cell>
          <cell r="DA1227">
            <v>0</v>
          </cell>
          <cell r="ER1227">
            <v>238.14693333333338</v>
          </cell>
        </row>
        <row r="1228">
          <cell r="A1228">
            <v>571997</v>
          </cell>
          <cell r="C1228" t="str">
            <v>Oduber, Randolph</v>
          </cell>
          <cell r="AF1228">
            <v>0.18654375870905865</v>
          </cell>
          <cell r="AN1228">
            <v>159.10295703703707</v>
          </cell>
          <cell r="AP1228">
            <v>0.17195551038432022</v>
          </cell>
          <cell r="AV1228" t="str">
            <v>LF</v>
          </cell>
          <cell r="AW1228">
            <v>-11.292891666666666</v>
          </cell>
          <cell r="AX1228">
            <v>-16.073383333333332</v>
          </cell>
          <cell r="AY1228">
            <v>-5.7302785052267904</v>
          </cell>
          <cell r="AZ1228">
            <v>-5.7302785052267904</v>
          </cell>
          <cell r="BG1228">
            <v>1.5576339022590946</v>
          </cell>
          <cell r="BJ1228">
            <v>9.6804284352581382E-3</v>
          </cell>
          <cell r="CF1228">
            <v>0</v>
          </cell>
          <cell r="CV1228">
            <v>27.291666666666668</v>
          </cell>
          <cell r="DA1228">
            <v>0</v>
          </cell>
          <cell r="ER1228">
            <v>397.75739259259262</v>
          </cell>
        </row>
        <row r="1229">
          <cell r="A1229">
            <v>572000</v>
          </cell>
          <cell r="C1229" t="str">
            <v>Ohlman, Mike</v>
          </cell>
          <cell r="AF1229">
            <v>0.21973686115363061</v>
          </cell>
          <cell r="AN1229">
            <v>154.08256000000003</v>
          </cell>
          <cell r="AP1229">
            <v>0.33151269567582531</v>
          </cell>
          <cell r="AV1229" t="str">
            <v>C</v>
          </cell>
          <cell r="AW1229">
            <v>-13.943832972238795</v>
          </cell>
          <cell r="AX1229">
            <v>-16.984549999999999</v>
          </cell>
          <cell r="AY1229">
            <v>-14.781439972502376</v>
          </cell>
          <cell r="AZ1229">
            <v>-4.8814830126582525</v>
          </cell>
          <cell r="BG1229">
            <v>1.2633640958934422</v>
          </cell>
          <cell r="BJ1229">
            <v>1.0859535920327679E-2</v>
          </cell>
          <cell r="CF1229">
            <v>0</v>
          </cell>
          <cell r="CV1229">
            <v>25.541666666666668</v>
          </cell>
          <cell r="DA1229">
            <v>0</v>
          </cell>
          <cell r="ER1229">
            <v>385.20640000000003</v>
          </cell>
        </row>
        <row r="1230">
          <cell r="A1230">
            <v>572003</v>
          </cell>
          <cell r="C1230" t="str">
            <v>Ortiz, Ryan</v>
          </cell>
          <cell r="AF1230">
            <v>0.22539843087493153</v>
          </cell>
          <cell r="AN1230">
            <v>110.47262814814817</v>
          </cell>
          <cell r="AP1230">
            <v>0.11292121064548422</v>
          </cell>
          <cell r="AV1230" t="str">
            <v>C</v>
          </cell>
          <cell r="AW1230">
            <v>-11.525472336745487</v>
          </cell>
          <cell r="AX1230">
            <v>-16.219450000000002</v>
          </cell>
          <cell r="AY1230">
            <v>-13.421453353596883</v>
          </cell>
          <cell r="AZ1230">
            <v>1.3808778301375071</v>
          </cell>
          <cell r="BG1230">
            <v>1.2544100054974212</v>
          </cell>
          <cell r="BJ1230">
            <v>-1.1992828731000132E-2</v>
          </cell>
          <cell r="CF1230">
            <v>0</v>
          </cell>
          <cell r="CV1230">
            <v>28.791666666666668</v>
          </cell>
          <cell r="DA1230">
            <v>0</v>
          </cell>
          <cell r="ER1230">
            <v>276.18157037037042</v>
          </cell>
        </row>
        <row r="1231">
          <cell r="A1231">
            <v>572008</v>
          </cell>
          <cell r="C1231" t="str">
            <v>Owings, Chris</v>
          </cell>
          <cell r="AF1231">
            <v>0.2370853788123129</v>
          </cell>
          <cell r="AN1231">
            <v>309.98700146559349</v>
          </cell>
          <cell r="AP1231">
            <v>0.49872901991873719</v>
          </cell>
          <cell r="AV1231" t="str">
            <v>SS</v>
          </cell>
          <cell r="AW1231">
            <v>-11</v>
          </cell>
          <cell r="AX1231">
            <v>4.9076665841599674</v>
          </cell>
          <cell r="AY1231">
            <v>1.5492093028518699</v>
          </cell>
          <cell r="AZ1231">
            <v>4.9076665841599674</v>
          </cell>
          <cell r="BG1231">
            <v>0.87173993344887979</v>
          </cell>
          <cell r="BJ1231">
            <v>6.9302044493987332E-3</v>
          </cell>
          <cell r="CF1231">
            <v>0.90389043119082912</v>
          </cell>
          <cell r="CV1231">
            <v>24.875</v>
          </cell>
          <cell r="DA1231">
            <v>2.04</v>
          </cell>
          <cell r="ER1231">
            <v>457.64770370370366</v>
          </cell>
        </row>
        <row r="1232">
          <cell r="A1232">
            <v>572019</v>
          </cell>
          <cell r="C1232" t="str">
            <v>Paulsen, Ben</v>
          </cell>
          <cell r="AF1232">
            <v>0.2347323808516838</v>
          </cell>
          <cell r="AN1232">
            <v>200.10299259259261</v>
          </cell>
          <cell r="AP1232">
            <v>0.44957936655192976</v>
          </cell>
          <cell r="AV1232" t="str">
            <v>1B</v>
          </cell>
          <cell r="AW1232">
            <v>-11.684325764023614</v>
          </cell>
          <cell r="AX1232">
            <v>-11.918341008152169</v>
          </cell>
          <cell r="AY1232">
            <v>-11.179007932496731</v>
          </cell>
          <cell r="AZ1232">
            <v>-11.179007932496731</v>
          </cell>
          <cell r="BG1232">
            <v>1.5447990146589934</v>
          </cell>
          <cell r="BJ1232">
            <v>3.0123234201691698E-3</v>
          </cell>
          <cell r="CF1232">
            <v>0.36287442744362464</v>
          </cell>
          <cell r="CV1232">
            <v>28.708333333333332</v>
          </cell>
          <cell r="DA1232">
            <v>0.83666666666666667</v>
          </cell>
          <cell r="ER1232">
            <v>500.25748148148148</v>
          </cell>
        </row>
        <row r="1233">
          <cell r="A1233">
            <v>572028</v>
          </cell>
          <cell r="C1233" t="str">
            <v>Perez, Stephen</v>
          </cell>
          <cell r="AF1233">
            <v>0.21033100710679981</v>
          </cell>
          <cell r="AN1233">
            <v>182.73856000000001</v>
          </cell>
          <cell r="AP1233">
            <v>0.36442052437752881</v>
          </cell>
          <cell r="AV1233" t="str">
            <v>SS</v>
          </cell>
          <cell r="AW1233">
            <v>-11.844751293032171</v>
          </cell>
          <cell r="AX1233">
            <v>-0.5567751985330891</v>
          </cell>
          <cell r="AY1233">
            <v>-8.0607129757959495</v>
          </cell>
          <cell r="AZ1233">
            <v>-0.5567751985330891</v>
          </cell>
          <cell r="BG1233">
            <v>1.1664464682093159</v>
          </cell>
          <cell r="BJ1233">
            <v>-1.9782798738598815E-3</v>
          </cell>
          <cell r="CF1233">
            <v>0</v>
          </cell>
          <cell r="CV1233">
            <v>25.541666666666668</v>
          </cell>
          <cell r="DA1233">
            <v>0</v>
          </cell>
          <cell r="ER1233">
            <v>456.84640000000002</v>
          </cell>
        </row>
        <row r="1234">
          <cell r="A1234">
            <v>572033</v>
          </cell>
          <cell r="C1234" t="str">
            <v>Phegley, Josh</v>
          </cell>
          <cell r="AF1234">
            <v>0.26658176505475734</v>
          </cell>
          <cell r="AN1234">
            <v>391.62121481481483</v>
          </cell>
          <cell r="AP1234">
            <v>0.33522992262024121</v>
          </cell>
          <cell r="AV1234" t="str">
            <v>C</v>
          </cell>
          <cell r="AW1234">
            <v>-11</v>
          </cell>
          <cell r="AX1234">
            <v>3.4998267415390489</v>
          </cell>
          <cell r="AY1234">
            <v>-7</v>
          </cell>
          <cell r="AZ1234">
            <v>7.24316442618675</v>
          </cell>
          <cell r="BG1234">
            <v>1.1561869944287522</v>
          </cell>
          <cell r="BJ1234">
            <v>-8.885818516149226E-3</v>
          </cell>
          <cell r="CF1234">
            <v>0.61177508148806592</v>
          </cell>
          <cell r="CV1234">
            <v>28.375</v>
          </cell>
          <cell r="DA1234">
            <v>0.96666666666666667</v>
          </cell>
          <cell r="ER1234">
            <v>391.62121481481483</v>
          </cell>
        </row>
        <row r="1235">
          <cell r="A1235">
            <v>572034</v>
          </cell>
          <cell r="C1235" t="str">
            <v>Phillips, Dane</v>
          </cell>
          <cell r="AF1235">
            <v>0.21373982712339187</v>
          </cell>
          <cell r="AN1235">
            <v>137.66845629629631</v>
          </cell>
          <cell r="AP1235">
            <v>0.15034447385940308</v>
          </cell>
          <cell r="AV1235" t="str">
            <v>C</v>
          </cell>
          <cell r="AW1235">
            <v>-12.688180386588868</v>
          </cell>
          <cell r="AX1235">
            <v>-16.984549999999999</v>
          </cell>
          <cell r="AY1235">
            <v>-11.839597459896259</v>
          </cell>
          <cell r="AZ1235">
            <v>-2.1048684432404223</v>
          </cell>
          <cell r="BG1235">
            <v>1.4700378557862233</v>
          </cell>
          <cell r="BJ1235">
            <v>4.5947951361759876E-3</v>
          </cell>
          <cell r="CF1235">
            <v>0</v>
          </cell>
          <cell r="CV1235">
            <v>25.541666666666668</v>
          </cell>
          <cell r="DA1235">
            <v>0</v>
          </cell>
          <cell r="ER1235">
            <v>344.17114074074078</v>
          </cell>
        </row>
        <row r="1236">
          <cell r="A1236">
            <v>572035</v>
          </cell>
          <cell r="C1236" t="str">
            <v>Pickar, Bennett</v>
          </cell>
          <cell r="AF1236">
            <v>0.16618344761473816</v>
          </cell>
          <cell r="AN1236">
            <v>113.1672651851852</v>
          </cell>
          <cell r="AP1236">
            <v>0.11294884335887656</v>
          </cell>
          <cell r="AV1236" t="str">
            <v>C</v>
          </cell>
          <cell r="AW1236">
            <v>-14.239366453314304</v>
          </cell>
          <cell r="AX1236">
            <v>-16.768249999999998</v>
          </cell>
          <cell r="AY1236">
            <v>-13.966487215530176</v>
          </cell>
          <cell r="AZ1236">
            <v>2.7485623095744742</v>
          </cell>
          <cell r="BG1236">
            <v>1.1638739483042522</v>
          </cell>
          <cell r="BJ1236">
            <v>-1.8935943730607811E-2</v>
          </cell>
          <cell r="CF1236">
            <v>0</v>
          </cell>
          <cell r="CV1236">
            <v>25.791666666666668</v>
          </cell>
          <cell r="DA1236">
            <v>0</v>
          </cell>
          <cell r="ER1236">
            <v>282.91816296296298</v>
          </cell>
        </row>
        <row r="1237">
          <cell r="A1237">
            <v>572039</v>
          </cell>
          <cell r="C1237" t="str">
            <v>Piscotty, Stephen</v>
          </cell>
          <cell r="AF1237">
            <v>0.26656709094891767</v>
          </cell>
          <cell r="AN1237">
            <v>538.56494303039165</v>
          </cell>
          <cell r="AP1237">
            <v>0.51311035168378871</v>
          </cell>
          <cell r="AV1237" t="str">
            <v>RF</v>
          </cell>
          <cell r="AW1237">
            <v>-11.185011920105522</v>
          </cell>
          <cell r="AX1237">
            <v>-11.257779350524578</v>
          </cell>
          <cell r="AY1237">
            <v>-5.4343070941552716</v>
          </cell>
          <cell r="AZ1237">
            <v>-5.4343070941552716</v>
          </cell>
          <cell r="BG1237">
            <v>1.6714966529418578</v>
          </cell>
          <cell r="BJ1237">
            <v>1.3052244787310071E-2</v>
          </cell>
          <cell r="CF1237">
            <v>0.68226301850798365</v>
          </cell>
          <cell r="CV1237">
            <v>25.458333333333332</v>
          </cell>
          <cell r="DA1237">
            <v>1.2150000000000001</v>
          </cell>
          <cell r="ER1237">
            <v>597.25599999999997</v>
          </cell>
        </row>
        <row r="1238">
          <cell r="A1238">
            <v>572041</v>
          </cell>
          <cell r="C1238" t="str">
            <v>Pollock, A.J.</v>
          </cell>
          <cell r="AF1238">
            <v>0.29483346703459351</v>
          </cell>
          <cell r="AN1238">
            <v>508.7714666666667</v>
          </cell>
          <cell r="AP1238">
            <v>0.45805867219453189</v>
          </cell>
          <cell r="AV1238" t="str">
            <v>CF</v>
          </cell>
          <cell r="AW1238">
            <v>-11</v>
          </cell>
          <cell r="AX1238">
            <v>-16</v>
          </cell>
          <cell r="AY1238">
            <v>9.4416295888768005</v>
          </cell>
          <cell r="AZ1238">
            <v>9.4416295888768005</v>
          </cell>
          <cell r="BG1238">
            <v>1.6185860993721866</v>
          </cell>
          <cell r="BJ1238">
            <v>7.3585630749751618E-3</v>
          </cell>
          <cell r="CF1238">
            <v>0.93153113149479938</v>
          </cell>
          <cell r="CV1238">
            <v>28.541666666666668</v>
          </cell>
          <cell r="DA1238">
            <v>2.5583333333333331</v>
          </cell>
          <cell r="ER1238">
            <v>508.7714666666667</v>
          </cell>
        </row>
        <row r="1239">
          <cell r="A1239">
            <v>572048</v>
          </cell>
          <cell r="C1239" t="str">
            <v>Price, Robby</v>
          </cell>
          <cell r="AF1239">
            <v>0.21754500667342083</v>
          </cell>
          <cell r="AN1239">
            <v>123.74708148148147</v>
          </cell>
          <cell r="AP1239">
            <v>0.11005157403046728</v>
          </cell>
          <cell r="AV1239" t="str">
            <v>2B</v>
          </cell>
          <cell r="AW1239">
            <v>-11.060437127589969</v>
          </cell>
          <cell r="AX1239">
            <v>-1.3444353115339407</v>
          </cell>
          <cell r="AY1239">
            <v>-10.614757860939694</v>
          </cell>
          <cell r="AZ1239">
            <v>-1.3444353115339407</v>
          </cell>
          <cell r="BG1239">
            <v>1.0095457045137284</v>
          </cell>
          <cell r="BJ1239">
            <v>-3.0216578991529758E-2</v>
          </cell>
          <cell r="CF1239">
            <v>0</v>
          </cell>
          <cell r="CV1239">
            <v>28.208333333333332</v>
          </cell>
          <cell r="DA1239">
            <v>0</v>
          </cell>
          <cell r="ER1239">
            <v>309.36770370370368</v>
          </cell>
        </row>
        <row r="1240">
          <cell r="A1240">
            <v>572056</v>
          </cell>
          <cell r="C1240" t="str">
            <v>Ratterree, Michael</v>
          </cell>
          <cell r="AF1240">
            <v>0.19832336472939072</v>
          </cell>
          <cell r="AN1240">
            <v>165.78607407407409</v>
          </cell>
          <cell r="AP1240">
            <v>0.25081668892287323</v>
          </cell>
          <cell r="AV1240" t="str">
            <v>LF</v>
          </cell>
          <cell r="AW1240">
            <v>-12.121224999999999</v>
          </cell>
          <cell r="AX1240">
            <v>-17.12875</v>
          </cell>
          <cell r="AY1240">
            <v>-12.887054372040105</v>
          </cell>
          <cell r="AZ1240">
            <v>-12.121224999999999</v>
          </cell>
          <cell r="BG1240">
            <v>1.0489923678848458</v>
          </cell>
          <cell r="BJ1240">
            <v>-7.1233959683156146E-3</v>
          </cell>
          <cell r="CF1240">
            <v>0</v>
          </cell>
          <cell r="CV1240">
            <v>25.375</v>
          </cell>
          <cell r="DA1240">
            <v>0</v>
          </cell>
          <cell r="ER1240">
            <v>414.46518518518519</v>
          </cell>
        </row>
        <row r="1241">
          <cell r="A1241">
            <v>572072</v>
          </cell>
          <cell r="C1241" t="str">
            <v>Richardson, Ronnie</v>
          </cell>
          <cell r="AF1241">
            <v>0.21201649355139487</v>
          </cell>
          <cell r="AN1241">
            <v>133.34537481481482</v>
          </cell>
          <cell r="AP1241">
            <v>0.13135809001461451</v>
          </cell>
          <cell r="AV1241" t="str">
            <v>CF</v>
          </cell>
          <cell r="AW1241">
            <v>-11.723799999999999</v>
          </cell>
          <cell r="AX1241">
            <v>-16.527450000000002</v>
          </cell>
          <cell r="AY1241">
            <v>-7.6385641272142708</v>
          </cell>
          <cell r="AZ1241">
            <v>-7.6385641272142708</v>
          </cell>
          <cell r="BG1241">
            <v>0.89640157241588658</v>
          </cell>
          <cell r="BJ1241">
            <v>6.2132557245509557E-3</v>
          </cell>
          <cell r="CF1241">
            <v>0</v>
          </cell>
          <cell r="CV1241">
            <v>26.125</v>
          </cell>
          <cell r="DA1241">
            <v>0</v>
          </cell>
          <cell r="ER1241">
            <v>333.36343703703704</v>
          </cell>
        </row>
        <row r="1242">
          <cell r="A1242">
            <v>572073</v>
          </cell>
          <cell r="C1242" t="str">
            <v>Rickard, Joey</v>
          </cell>
          <cell r="AF1242">
            <v>0.2482104124732199</v>
          </cell>
          <cell r="AN1242">
            <v>179.87882270749142</v>
          </cell>
          <cell r="AP1242">
            <v>0.33257926402776838</v>
          </cell>
          <cell r="AV1242" t="str">
            <v>RF</v>
          </cell>
          <cell r="AW1242">
            <v>-11</v>
          </cell>
          <cell r="AX1242">
            <v>-16</v>
          </cell>
          <cell r="AY1242">
            <v>-10.394334746264288</v>
          </cell>
          <cell r="AZ1242">
            <v>-10.394334746264288</v>
          </cell>
          <cell r="BG1242">
            <v>1.5496307425443727</v>
          </cell>
          <cell r="BJ1242">
            <v>1.8737958481994287E-2</v>
          </cell>
          <cell r="CF1242">
            <v>0.52211896347426368</v>
          </cell>
          <cell r="CV1242">
            <v>25.125</v>
          </cell>
          <cell r="DA1242">
            <v>0.47</v>
          </cell>
          <cell r="ER1242">
            <v>424.79614814814818</v>
          </cell>
        </row>
        <row r="1243">
          <cell r="A1243">
            <v>572076</v>
          </cell>
          <cell r="C1243" t="str">
            <v>Rivera, Jose</v>
          </cell>
          <cell r="AF1243">
            <v>0.18362344596777802</v>
          </cell>
          <cell r="AN1243">
            <v>89.205760000000012</v>
          </cell>
          <cell r="AP1243">
            <v>0.10878874933070326</v>
          </cell>
          <cell r="AV1243" t="str">
            <v>2B</v>
          </cell>
          <cell r="AW1243">
            <v>-11.689933333333334</v>
          </cell>
          <cell r="AX1243">
            <v>-4.4764925986882087E-2</v>
          </cell>
          <cell r="AY1243">
            <v>-9.7344885689131342</v>
          </cell>
          <cell r="AZ1243">
            <v>-4.4764925986882087E-2</v>
          </cell>
          <cell r="BG1243">
            <v>0.81173825212826167</v>
          </cell>
          <cell r="BJ1243">
            <v>1.3449760434980699E-2</v>
          </cell>
          <cell r="CF1243">
            <v>0</v>
          </cell>
          <cell r="CV1243">
            <v>26.208333333333332</v>
          </cell>
          <cell r="DA1243">
            <v>0</v>
          </cell>
          <cell r="ER1243">
            <v>223.01440000000002</v>
          </cell>
        </row>
        <row r="1244">
          <cell r="A1244">
            <v>572078</v>
          </cell>
          <cell r="C1244" t="str">
            <v>Robbins, James</v>
          </cell>
          <cell r="AF1244">
            <v>0.19912192239852566</v>
          </cell>
          <cell r="AN1244">
            <v>165.36661333333336</v>
          </cell>
          <cell r="AP1244">
            <v>0.27570705063785628</v>
          </cell>
          <cell r="AV1244" t="str">
            <v>1B</v>
          </cell>
          <cell r="AW1244">
            <v>-10.706481464189068</v>
          </cell>
          <cell r="AX1244">
            <v>-16.768249999999998</v>
          </cell>
          <cell r="AY1244">
            <v>-10.205759880353947</v>
          </cell>
          <cell r="AZ1244">
            <v>-10.205759880353947</v>
          </cell>
          <cell r="BG1244">
            <v>0.71204407143554249</v>
          </cell>
          <cell r="BJ1244">
            <v>-1.2942205758378376E-2</v>
          </cell>
          <cell r="CF1244">
            <v>0</v>
          </cell>
          <cell r="CV1244">
            <v>25.791666666666668</v>
          </cell>
          <cell r="DA1244">
            <v>0</v>
          </cell>
          <cell r="ER1244">
            <v>413.4165333333334</v>
          </cell>
        </row>
        <row r="1245">
          <cell r="A1245">
            <v>572088</v>
          </cell>
          <cell r="C1245" t="str">
            <v>Rodriguez, Jonathan</v>
          </cell>
          <cell r="AF1245">
            <v>0.21944093833911887</v>
          </cell>
          <cell r="AN1245">
            <v>212.14352592592593</v>
          </cell>
          <cell r="AP1245">
            <v>0.39161723422047945</v>
          </cell>
          <cell r="AV1245" t="str">
            <v>1B</v>
          </cell>
          <cell r="AW1245">
            <v>-13.28613109438175</v>
          </cell>
          <cell r="AX1245">
            <v>-16.164149999999999</v>
          </cell>
          <cell r="AY1245">
            <v>-11.465573770829385</v>
          </cell>
          <cell r="AZ1245">
            <v>-11.465573770829385</v>
          </cell>
          <cell r="BG1245">
            <v>1.0308449167572225</v>
          </cell>
          <cell r="BJ1245">
            <v>7.5624086645541726E-3</v>
          </cell>
          <cell r="CF1245">
            <v>0</v>
          </cell>
          <cell r="CV1245">
            <v>26.875</v>
          </cell>
          <cell r="DA1245">
            <v>0</v>
          </cell>
          <cell r="ER1245">
            <v>530.35881481481476</v>
          </cell>
        </row>
        <row r="1246">
          <cell r="A1246">
            <v>572099</v>
          </cell>
          <cell r="C1246" t="str">
            <v>Rust, Tanner</v>
          </cell>
          <cell r="AF1246">
            <v>0.18297666508224741</v>
          </cell>
          <cell r="AN1246">
            <v>74.131057777777784</v>
          </cell>
          <cell r="AP1246">
            <v>3.5518693948151769E-2</v>
          </cell>
          <cell r="AV1246" t="str">
            <v>1B</v>
          </cell>
          <cell r="AW1246">
            <v>-13.118296359362436</v>
          </cell>
          <cell r="AX1246">
            <v>-16.696149999999999</v>
          </cell>
          <cell r="AY1246">
            <v>-11.441979395149463</v>
          </cell>
          <cell r="AZ1246">
            <v>-11.441979395149463</v>
          </cell>
          <cell r="BG1246">
            <v>0.83700202237512111</v>
          </cell>
          <cell r="BJ1246">
            <v>-2.9955998106869192E-2</v>
          </cell>
          <cell r="CF1246">
            <v>0</v>
          </cell>
          <cell r="CV1246">
            <v>25.875</v>
          </cell>
          <cell r="DA1246">
            <v>0</v>
          </cell>
          <cell r="ER1246">
            <v>185.32764444444445</v>
          </cell>
        </row>
        <row r="1247">
          <cell r="A1247">
            <v>572114</v>
          </cell>
          <cell r="C1247" t="str">
            <v>Schimpf, Ryan</v>
          </cell>
          <cell r="AF1247">
            <v>0.27770834924787585</v>
          </cell>
          <cell r="AN1247">
            <v>479.9813333333334</v>
          </cell>
          <cell r="AP1247">
            <v>0.37598693814487472</v>
          </cell>
          <cell r="AV1247" t="str">
            <v>2B</v>
          </cell>
          <cell r="AW1247">
            <v>-11</v>
          </cell>
          <cell r="AX1247">
            <v>-0.6008226362869431</v>
          </cell>
          <cell r="AY1247">
            <v>-13.60915055864902</v>
          </cell>
          <cell r="AZ1247">
            <v>-0.6008226362869431</v>
          </cell>
          <cell r="BG1247">
            <v>0.96117222162863281</v>
          </cell>
          <cell r="BJ1247">
            <v>-7.3716022590021258E-3</v>
          </cell>
          <cell r="CF1247">
            <v>0.19313824212992844</v>
          </cell>
          <cell r="CV1247">
            <v>28.208333333333332</v>
          </cell>
          <cell r="DA1247">
            <v>0.30333333333333334</v>
          </cell>
          <cell r="ER1247">
            <v>479.9813333333334</v>
          </cell>
        </row>
        <row r="1248">
          <cell r="A1248">
            <v>572122</v>
          </cell>
          <cell r="C1248" t="str">
            <v>Seager, Kyle</v>
          </cell>
          <cell r="AF1248">
            <v>0.2983743570097353</v>
          </cell>
          <cell r="AN1248">
            <v>616.47229629629624</v>
          </cell>
          <cell r="AP1248">
            <v>0.68154610149816008</v>
          </cell>
          <cell r="AV1248" t="str">
            <v>3B</v>
          </cell>
          <cell r="AW1248">
            <v>-11</v>
          </cell>
          <cell r="AX1248">
            <v>6.3797533977537313</v>
          </cell>
          <cell r="AY1248">
            <v>-7</v>
          </cell>
          <cell r="AZ1248">
            <v>6.3797533977537313</v>
          </cell>
          <cell r="BG1248">
            <v>1.376698077917045</v>
          </cell>
          <cell r="BJ1248">
            <v>-4.4508924541144627E-3</v>
          </cell>
          <cell r="CF1248">
            <v>1.0000000000000002</v>
          </cell>
          <cell r="CV1248">
            <v>28.625</v>
          </cell>
          <cell r="DA1248">
            <v>5.6349999999999998</v>
          </cell>
          <cell r="ER1248">
            <v>616.47229629629624</v>
          </cell>
        </row>
        <row r="1249">
          <cell r="A1249">
            <v>572127</v>
          </cell>
          <cell r="C1249" t="str">
            <v>Sermo, Jose</v>
          </cell>
          <cell r="AF1249">
            <v>0.21641013911549759</v>
          </cell>
          <cell r="AN1249">
            <v>98.112000000000009</v>
          </cell>
          <cell r="AP1249">
            <v>0.11795719127307103</v>
          </cell>
          <cell r="AV1249" t="str">
            <v>2B</v>
          </cell>
          <cell r="AW1249">
            <v>-12.167441666666665</v>
          </cell>
          <cell r="AX1249">
            <v>-0.54424374778206563</v>
          </cell>
          <cell r="AY1249">
            <v>-6.507210243720345</v>
          </cell>
          <cell r="AZ1249">
            <v>-0.54424374778206563</v>
          </cell>
          <cell r="BG1249">
            <v>1.1477778455587417</v>
          </cell>
          <cell r="BJ1249">
            <v>-1.4953869979469951E-2</v>
          </cell>
          <cell r="CF1249">
            <v>0</v>
          </cell>
          <cell r="CV1249">
            <v>25.291666666666668</v>
          </cell>
          <cell r="DA1249">
            <v>0</v>
          </cell>
          <cell r="ER1249">
            <v>245.28</v>
          </cell>
        </row>
        <row r="1250">
          <cell r="A1250">
            <v>572128</v>
          </cell>
          <cell r="C1250" t="str">
            <v>Shaffer, Richie</v>
          </cell>
          <cell r="AF1250">
            <v>0.24673416875899068</v>
          </cell>
          <cell r="AN1250">
            <v>244.13995206593336</v>
          </cell>
          <cell r="AP1250">
            <v>0.4049161498782472</v>
          </cell>
          <cell r="AV1250" t="str">
            <v>3B</v>
          </cell>
          <cell r="AW1250">
            <v>-13.351020960200765</v>
          </cell>
          <cell r="AX1250">
            <v>-9.0802044039228633</v>
          </cell>
          <cell r="AY1250">
            <v>-13.781360727237399</v>
          </cell>
          <cell r="AZ1250">
            <v>-9.0802044039228633</v>
          </cell>
          <cell r="BG1250">
            <v>1.2863339952904049</v>
          </cell>
          <cell r="BJ1250">
            <v>-2.0716568836235006E-3</v>
          </cell>
          <cell r="CF1250">
            <v>7.4662484838672327E-4</v>
          </cell>
          <cell r="CV1250">
            <v>25.291666666666668</v>
          </cell>
          <cell r="DA1250">
            <v>0.15833333333333333</v>
          </cell>
          <cell r="ER1250">
            <v>560.55851851851855</v>
          </cell>
        </row>
        <row r="1251">
          <cell r="A1251">
            <v>572136</v>
          </cell>
          <cell r="C1251" t="str">
            <v>Silva, Juan</v>
          </cell>
          <cell r="AF1251">
            <v>0.2177416779955692</v>
          </cell>
          <cell r="AN1251">
            <v>132.0384</v>
          </cell>
          <cell r="AP1251">
            <v>0.25382005123067919</v>
          </cell>
          <cell r="AV1251" t="str">
            <v>RF</v>
          </cell>
          <cell r="AW1251">
            <v>-12.075008333333333</v>
          </cell>
          <cell r="AX1251">
            <v>-17.056650000000001</v>
          </cell>
          <cell r="AY1251">
            <v>-6.3771861206228229</v>
          </cell>
          <cell r="AZ1251">
            <v>-6.3771861206228229</v>
          </cell>
          <cell r="BG1251">
            <v>0.7907422055667539</v>
          </cell>
          <cell r="BJ1251">
            <v>-6.9083490605544601E-3</v>
          </cell>
          <cell r="CF1251">
            <v>0</v>
          </cell>
          <cell r="CV1251">
            <v>25.458333333333332</v>
          </cell>
          <cell r="DA1251">
            <v>0</v>
          </cell>
          <cell r="ER1251">
            <v>330.096</v>
          </cell>
        </row>
        <row r="1252">
          <cell r="A1252">
            <v>572138</v>
          </cell>
          <cell r="C1252" t="str">
            <v>Singleton, Jon</v>
          </cell>
          <cell r="AF1252">
            <v>0.25378947221834042</v>
          </cell>
          <cell r="AN1252">
            <v>234.65599654646238</v>
          </cell>
          <cell r="AP1252">
            <v>0.44108529461578572</v>
          </cell>
          <cell r="AV1252" t="str">
            <v>1B</v>
          </cell>
          <cell r="AW1252">
            <v>-13.46828377210849</v>
          </cell>
          <cell r="AX1252">
            <v>-15.404170629085549</v>
          </cell>
          <cell r="AY1252">
            <v>-13.276056207231328</v>
          </cell>
          <cell r="AZ1252">
            <v>-13.276056207231328</v>
          </cell>
          <cell r="BG1252">
            <v>0.60246732380827672</v>
          </cell>
          <cell r="BJ1252">
            <v>-2.3891778434678563E-2</v>
          </cell>
          <cell r="CF1252">
            <v>0.15684230427517137</v>
          </cell>
          <cell r="CV1252">
            <v>24.791666666666668</v>
          </cell>
          <cell r="DA1252">
            <v>0.7</v>
          </cell>
          <cell r="ER1252">
            <v>534.00355555555552</v>
          </cell>
        </row>
        <row r="1253">
          <cell r="A1253">
            <v>572160</v>
          </cell>
          <cell r="C1253" t="str">
            <v>Steiger, Brady</v>
          </cell>
          <cell r="AF1253">
            <v>0.17055279008383406</v>
          </cell>
          <cell r="AN1253">
            <v>73.189451851851857</v>
          </cell>
          <cell r="AP1253">
            <v>3.5178985792583495E-2</v>
          </cell>
          <cell r="AV1253" t="str">
            <v>3B</v>
          </cell>
          <cell r="AW1253">
            <v>-12.013968963148621</v>
          </cell>
          <cell r="AX1253">
            <v>-6.2560781842467135</v>
          </cell>
          <cell r="AY1253">
            <v>-12.079276494880704</v>
          </cell>
          <cell r="AZ1253">
            <v>-6.2560781842467135</v>
          </cell>
          <cell r="BG1253">
            <v>1.1565805842371617</v>
          </cell>
          <cell r="BJ1253">
            <v>-3.1091112898094499E-2</v>
          </cell>
          <cell r="CF1253">
            <v>0</v>
          </cell>
          <cell r="CV1253">
            <v>25.541666666666668</v>
          </cell>
          <cell r="DA1253">
            <v>0</v>
          </cell>
          <cell r="ER1253">
            <v>182.97362962962964</v>
          </cell>
        </row>
        <row r="1254">
          <cell r="A1254">
            <v>572167</v>
          </cell>
          <cell r="C1254" t="str">
            <v>Stock, Richard</v>
          </cell>
          <cell r="AF1254">
            <v>0.19173838205695259</v>
          </cell>
          <cell r="AN1254">
            <v>89.928343703703717</v>
          </cell>
          <cell r="AP1254">
            <v>7.7348051798412976E-2</v>
          </cell>
          <cell r="AV1254" t="str">
            <v>C</v>
          </cell>
          <cell r="AW1254">
            <v>-12.098219966086727</v>
          </cell>
          <cell r="AX1254">
            <v>-17.12875</v>
          </cell>
          <cell r="AY1254">
            <v>-12.59206934080672</v>
          </cell>
          <cell r="AZ1254">
            <v>-1.7550569311869855</v>
          </cell>
          <cell r="BG1254">
            <v>1.4984001817598358</v>
          </cell>
          <cell r="BJ1254">
            <v>3.5242222771928781E-3</v>
          </cell>
          <cell r="CF1254">
            <v>0</v>
          </cell>
          <cell r="CV1254">
            <v>25.375</v>
          </cell>
          <cell r="DA1254">
            <v>0</v>
          </cell>
          <cell r="ER1254">
            <v>224.82085925925929</v>
          </cell>
        </row>
        <row r="1255">
          <cell r="A1255">
            <v>572180</v>
          </cell>
          <cell r="C1255" t="str">
            <v>Susac, Andrew</v>
          </cell>
          <cell r="AF1255">
            <v>0.24142927848287232</v>
          </cell>
          <cell r="AN1255">
            <v>269.29962490232674</v>
          </cell>
          <cell r="AP1255">
            <v>0.29811946311761267</v>
          </cell>
          <cell r="AV1255" t="str">
            <v>C</v>
          </cell>
          <cell r="AW1255">
            <v>-11.981587748661193</v>
          </cell>
          <cell r="AX1255">
            <v>-16.446716666666667</v>
          </cell>
          <cell r="AY1255">
            <v>-13.096037947711393</v>
          </cell>
          <cell r="AZ1255">
            <v>5.3923552518191267</v>
          </cell>
          <cell r="BG1255">
            <v>1.3047677144135585</v>
          </cell>
          <cell r="BJ1255">
            <v>2.6081954521701553E-3</v>
          </cell>
          <cell r="CF1255">
            <v>0.23992305487151627</v>
          </cell>
          <cell r="CV1255">
            <v>26.291666666666668</v>
          </cell>
          <cell r="DA1255">
            <v>0.40500000000000003</v>
          </cell>
          <cell r="ER1255">
            <v>349.13007407407412</v>
          </cell>
        </row>
        <row r="1256">
          <cell r="A1256">
            <v>572182</v>
          </cell>
          <cell r="C1256" t="str">
            <v>Sweeney, Darnell</v>
          </cell>
          <cell r="AF1256">
            <v>0.23371323515831971</v>
          </cell>
          <cell r="AN1256">
            <v>213.94121481481486</v>
          </cell>
          <cell r="AP1256">
            <v>0.41848532096228908</v>
          </cell>
          <cell r="AV1256" t="str">
            <v>2B</v>
          </cell>
          <cell r="AW1256">
            <v>-11</v>
          </cell>
          <cell r="AX1256">
            <v>-7.124577932925761</v>
          </cell>
          <cell r="AY1256">
            <v>-3.7646123975536074</v>
          </cell>
          <cell r="AZ1256">
            <v>-3.7646123975536074</v>
          </cell>
          <cell r="BG1256">
            <v>1.2227664595299359</v>
          </cell>
          <cell r="BJ1256">
            <v>-1.1955456080402559E-2</v>
          </cell>
          <cell r="CF1256">
            <v>3.4326344218994498E-2</v>
          </cell>
          <cell r="CV1256">
            <v>25.375</v>
          </cell>
          <cell r="DA1256">
            <v>0.16333333333333333</v>
          </cell>
          <cell r="ER1256">
            <v>534.8530370370371</v>
          </cell>
        </row>
        <row r="1257">
          <cell r="A1257">
            <v>572191</v>
          </cell>
          <cell r="C1257" t="str">
            <v>Taylor, Michael</v>
          </cell>
          <cell r="AF1257">
            <v>0.24601634525211638</v>
          </cell>
          <cell r="AN1257">
            <v>407.02198593458832</v>
          </cell>
          <cell r="AP1257">
            <v>0.45436301530155759</v>
          </cell>
          <cell r="AV1257" t="str">
            <v>CF</v>
          </cell>
          <cell r="AW1257">
            <v>-11</v>
          </cell>
          <cell r="AX1257">
            <v>-16</v>
          </cell>
          <cell r="AY1257">
            <v>5.3168537453971734</v>
          </cell>
          <cell r="AZ1257">
            <v>5.3168537453971734</v>
          </cell>
          <cell r="BG1257">
            <v>0.92239836081875715</v>
          </cell>
          <cell r="BJ1257">
            <v>-8.9705941562432581E-3</v>
          </cell>
          <cell r="CF1257">
            <v>0.69490341180594684</v>
          </cell>
          <cell r="CV1257">
            <v>25.291666666666668</v>
          </cell>
          <cell r="DA1257">
            <v>1.2949999999999999</v>
          </cell>
          <cell r="ER1257">
            <v>477.36506666666673</v>
          </cell>
        </row>
        <row r="1258">
          <cell r="A1258">
            <v>572199</v>
          </cell>
          <cell r="C1258" t="str">
            <v>Thomas, Ivory</v>
          </cell>
          <cell r="AF1258">
            <v>0.20343058266399641</v>
          </cell>
          <cell r="AN1258">
            <v>77.439715555555566</v>
          </cell>
          <cell r="AP1258">
            <v>4.3709549146105919E-2</v>
          </cell>
          <cell r="AV1258" t="str">
            <v>RF</v>
          </cell>
          <cell r="AW1258">
            <v>-12.41705</v>
          </cell>
          <cell r="AX1258">
            <v>-17.60895</v>
          </cell>
          <cell r="AY1258">
            <v>-9.6213166116696076</v>
          </cell>
          <cell r="AZ1258">
            <v>-9.6213166116696076</v>
          </cell>
          <cell r="BG1258">
            <v>0.82245590661707735</v>
          </cell>
          <cell r="BJ1258">
            <v>-3.6705636587471553E-3</v>
          </cell>
          <cell r="CF1258">
            <v>0</v>
          </cell>
          <cell r="CV1258">
            <v>24.875</v>
          </cell>
          <cell r="DA1258">
            <v>0</v>
          </cell>
          <cell r="ER1258">
            <v>193.59928888888891</v>
          </cell>
        </row>
        <row r="1259">
          <cell r="A1259">
            <v>572200</v>
          </cell>
          <cell r="C1259" t="str">
            <v>Thomas, Brandon</v>
          </cell>
          <cell r="AF1259">
            <v>0.19052604013370308</v>
          </cell>
          <cell r="AN1259">
            <v>130.03102814814815</v>
          </cell>
          <cell r="AP1259">
            <v>0.17150920696992977</v>
          </cell>
          <cell r="AV1259" t="str">
            <v>CF</v>
          </cell>
          <cell r="AW1259">
            <v>-12.121224999999999</v>
          </cell>
          <cell r="AX1259">
            <v>-17.12875</v>
          </cell>
          <cell r="AY1259">
            <v>-6.2183041717345207</v>
          </cell>
          <cell r="AZ1259">
            <v>-6.2183041717345207</v>
          </cell>
          <cell r="BG1259">
            <v>1.2244519313807207</v>
          </cell>
          <cell r="BJ1259">
            <v>-5.5133234748255535E-3</v>
          </cell>
          <cell r="CF1259">
            <v>0</v>
          </cell>
          <cell r="CV1259">
            <v>25.375</v>
          </cell>
          <cell r="DA1259">
            <v>0</v>
          </cell>
          <cell r="ER1259">
            <v>325.07757037037038</v>
          </cell>
        </row>
        <row r="1260">
          <cell r="A1260">
            <v>572204</v>
          </cell>
          <cell r="C1260" t="str">
            <v>Thompson, Trayce</v>
          </cell>
          <cell r="AF1260">
            <v>0.25713703121952186</v>
          </cell>
          <cell r="AN1260">
            <v>366.19134008152059</v>
          </cell>
          <cell r="AP1260">
            <v>0.42023605558218002</v>
          </cell>
          <cell r="AV1260" t="str">
            <v>CF</v>
          </cell>
          <cell r="AW1260">
            <v>-11</v>
          </cell>
          <cell r="AX1260">
            <v>-16</v>
          </cell>
          <cell r="AY1260">
            <v>-5.2400327688882502</v>
          </cell>
          <cell r="AZ1260">
            <v>-5.2400327688882502</v>
          </cell>
          <cell r="BG1260">
            <v>1.0798927703385479</v>
          </cell>
          <cell r="BJ1260">
            <v>9.1683076186392044E-5</v>
          </cell>
          <cell r="CF1260">
            <v>0.50591702291708951</v>
          </cell>
          <cell r="CV1260">
            <v>25.291666666666668</v>
          </cell>
          <cell r="DA1260">
            <v>0.66166666666666663</v>
          </cell>
          <cell r="ER1260">
            <v>496.25360000000001</v>
          </cell>
        </row>
        <row r="1261">
          <cell r="A1261">
            <v>572225</v>
          </cell>
          <cell r="C1261" t="str">
            <v>Vazquez, Jan</v>
          </cell>
          <cell r="AF1261">
            <v>0.2012962622568252</v>
          </cell>
          <cell r="AN1261">
            <v>123.31828148148151</v>
          </cell>
          <cell r="AP1261">
            <v>0.18522463683418988</v>
          </cell>
          <cell r="AV1261" t="str">
            <v>C</v>
          </cell>
          <cell r="AW1261">
            <v>-12.213658333333335</v>
          </cell>
          <cell r="AX1261">
            <v>-17.272950000000002</v>
          </cell>
          <cell r="AY1261">
            <v>-10.18828986090714</v>
          </cell>
          <cell r="AZ1261">
            <v>7.6812093075579968</v>
          </cell>
          <cell r="BG1261">
            <v>0.67703711097272667</v>
          </cell>
          <cell r="BJ1261">
            <v>2.7746096253791321E-3</v>
          </cell>
          <cell r="CF1261">
            <v>0</v>
          </cell>
          <cell r="CV1261">
            <v>25.208333333333332</v>
          </cell>
          <cell r="DA1261">
            <v>0</v>
          </cell>
          <cell r="ER1261">
            <v>308.29570370370374</v>
          </cell>
        </row>
        <row r="1262">
          <cell r="A1262">
            <v>572227</v>
          </cell>
          <cell r="C1262" t="str">
            <v>Vincej, Zach</v>
          </cell>
          <cell r="AF1262">
            <v>0.21964650877909936</v>
          </cell>
          <cell r="AN1262">
            <v>181.03786666666667</v>
          </cell>
          <cell r="AP1262">
            <v>0.34669702012811388</v>
          </cell>
          <cell r="AV1262" t="str">
            <v>SS</v>
          </cell>
          <cell r="AW1262">
            <v>-12.259875000000001</v>
          </cell>
          <cell r="AX1262">
            <v>4.0952858998438018</v>
          </cell>
          <cell r="AY1262">
            <v>-7.5849879511290217</v>
          </cell>
          <cell r="AZ1262">
            <v>4.0952858998438018</v>
          </cell>
          <cell r="BG1262">
            <v>1.286667675954408</v>
          </cell>
          <cell r="BJ1262">
            <v>-1.8585512300245811E-3</v>
          </cell>
          <cell r="CF1262">
            <v>0</v>
          </cell>
          <cell r="CV1262">
            <v>25.125</v>
          </cell>
          <cell r="DA1262">
            <v>0</v>
          </cell>
          <cell r="ER1262">
            <v>452.59466666666663</v>
          </cell>
        </row>
        <row r="1263">
          <cell r="A1263">
            <v>572228</v>
          </cell>
          <cell r="C1263" t="str">
            <v>Voit, Luke</v>
          </cell>
          <cell r="AF1263">
            <v>0.25016684130658795</v>
          </cell>
          <cell r="AN1263">
            <v>228.5809777777778</v>
          </cell>
          <cell r="AP1263">
            <v>0.38406339235491294</v>
          </cell>
          <cell r="AV1263" t="str">
            <v>1B</v>
          </cell>
          <cell r="AW1263">
            <v>-15.695756396553993</v>
          </cell>
          <cell r="AX1263">
            <v>-17.12875</v>
          </cell>
          <cell r="AY1263">
            <v>-14.955032493249995</v>
          </cell>
          <cell r="AZ1263">
            <v>-14.955032493249995</v>
          </cell>
          <cell r="BG1263">
            <v>1.5551383850685414</v>
          </cell>
          <cell r="BJ1263">
            <v>8.402432820585722E-4</v>
          </cell>
          <cell r="CF1263">
            <v>0</v>
          </cell>
          <cell r="CV1263">
            <v>25.375</v>
          </cell>
          <cell r="DA1263">
            <v>0</v>
          </cell>
          <cell r="ER1263">
            <v>571.4524444444445</v>
          </cell>
        </row>
        <row r="1264">
          <cell r="A1264">
            <v>572233</v>
          </cell>
          <cell r="C1264" t="str">
            <v>Walker, Christian</v>
          </cell>
          <cell r="AF1264">
            <v>0.24430789106117554</v>
          </cell>
          <cell r="AN1264">
            <v>233.46619259259256</v>
          </cell>
          <cell r="AP1264">
            <v>0.42922719988949221</v>
          </cell>
          <cell r="AV1264" t="str">
            <v>LF</v>
          </cell>
          <cell r="AW1264">
            <v>-13.308971858709159</v>
          </cell>
          <cell r="AX1264">
            <v>-17.095420189829071</v>
          </cell>
          <cell r="AY1264">
            <v>-14.627987050981867</v>
          </cell>
          <cell r="AZ1264">
            <v>-13.308971858709159</v>
          </cell>
          <cell r="BG1264">
            <v>1.2491550783145069</v>
          </cell>
          <cell r="BJ1264">
            <v>-3.373579776578847E-4</v>
          </cell>
          <cell r="CF1264">
            <v>0</v>
          </cell>
          <cell r="CV1264">
            <v>25.291666666666668</v>
          </cell>
          <cell r="DA1264">
            <v>5.1666666666666666E-2</v>
          </cell>
          <cell r="ER1264">
            <v>583.66548148148138</v>
          </cell>
        </row>
        <row r="1265">
          <cell r="A1265">
            <v>572234</v>
          </cell>
          <cell r="C1265" t="str">
            <v>Walker, Keenyn</v>
          </cell>
          <cell r="AF1265">
            <v>0.20210002619460579</v>
          </cell>
          <cell r="AN1265">
            <v>167.45351111111108</v>
          </cell>
          <cell r="AP1265">
            <v>0.33552977021685171</v>
          </cell>
          <cell r="AV1265" t="str">
            <v>RF</v>
          </cell>
          <cell r="AW1265">
            <v>-11.843924999999999</v>
          </cell>
          <cell r="AX1265">
            <v>-16.696149999999999</v>
          </cell>
          <cell r="AY1265">
            <v>-4.8262510391350348</v>
          </cell>
          <cell r="AZ1265">
            <v>-4.8262510391350348</v>
          </cell>
          <cell r="BG1265">
            <v>1.3378830883209234</v>
          </cell>
          <cell r="BJ1265">
            <v>-1.3875090190541459E-3</v>
          </cell>
          <cell r="CF1265">
            <v>0</v>
          </cell>
          <cell r="CV1265">
            <v>25.875</v>
          </cell>
          <cell r="DA1265">
            <v>0</v>
          </cell>
          <cell r="ER1265">
            <v>418.63377777777771</v>
          </cell>
        </row>
        <row r="1266">
          <cell r="A1266">
            <v>572241</v>
          </cell>
          <cell r="C1266" t="str">
            <v>Washington, David</v>
          </cell>
          <cell r="AF1266">
            <v>0.24346037722267364</v>
          </cell>
          <cell r="AN1266">
            <v>210.62127407407408</v>
          </cell>
          <cell r="AP1266">
            <v>0.36529129473618038</v>
          </cell>
          <cell r="AV1266" t="str">
            <v>RF</v>
          </cell>
          <cell r="AW1266">
            <v>-16.989299784811152</v>
          </cell>
          <cell r="AX1266">
            <v>-16.919174784811151</v>
          </cell>
          <cell r="AY1266">
            <v>-18.254284871119719</v>
          </cell>
          <cell r="AZ1266">
            <v>-16.919174784811151</v>
          </cell>
          <cell r="BG1266">
            <v>1.0216840520863684</v>
          </cell>
          <cell r="BJ1266">
            <v>3.2335711294682557E-3</v>
          </cell>
          <cell r="CF1266">
            <v>0</v>
          </cell>
          <cell r="CV1266">
            <v>25.625</v>
          </cell>
          <cell r="DA1266">
            <v>0</v>
          </cell>
          <cell r="ER1266">
            <v>526.55318518518516</v>
          </cell>
        </row>
        <row r="1267">
          <cell r="A1267">
            <v>572243</v>
          </cell>
          <cell r="C1267" t="str">
            <v>Washington, LeVon</v>
          </cell>
          <cell r="AF1267">
            <v>0.21786446322896461</v>
          </cell>
          <cell r="AN1267">
            <v>120.63469037037039</v>
          </cell>
          <cell r="AP1267">
            <v>0.17746175644183471</v>
          </cell>
          <cell r="AV1267" t="str">
            <v>LF</v>
          </cell>
          <cell r="AW1267">
            <v>-12.358483333333334</v>
          </cell>
          <cell r="AX1267">
            <v>-17.505116666666666</v>
          </cell>
          <cell r="AY1267">
            <v>-9.9650544273194086</v>
          </cell>
          <cell r="AZ1267">
            <v>-9.9650544273194086</v>
          </cell>
          <cell r="BG1267">
            <v>0.90953762381908976</v>
          </cell>
          <cell r="BJ1267">
            <v>1.0005737727714559E-2</v>
          </cell>
          <cell r="CF1267">
            <v>0</v>
          </cell>
          <cell r="CV1267">
            <v>24.958333333333332</v>
          </cell>
          <cell r="DA1267">
            <v>0</v>
          </cell>
          <cell r="ER1267">
            <v>301.58672592592598</v>
          </cell>
        </row>
        <row r="1268">
          <cell r="A1268">
            <v>572245</v>
          </cell>
          <cell r="C1268" t="str">
            <v>Webb, Brenden</v>
          </cell>
          <cell r="AF1268">
            <v>0.20526566130202642</v>
          </cell>
          <cell r="AN1268">
            <v>152.3300266666667</v>
          </cell>
          <cell r="AP1268">
            <v>0.26551730354726011</v>
          </cell>
          <cell r="AV1268" t="str">
            <v>RF</v>
          </cell>
          <cell r="AW1268">
            <v>-11.473725337891882</v>
          </cell>
          <cell r="AX1268">
            <v>-16.40635</v>
          </cell>
          <cell r="AY1268">
            <v>-8.3788216399812487</v>
          </cell>
          <cell r="AZ1268">
            <v>-8.3788216399812487</v>
          </cell>
          <cell r="BG1268">
            <v>0.80916153412578073</v>
          </cell>
          <cell r="BJ1268">
            <v>-2.4546740639452592E-3</v>
          </cell>
          <cell r="CF1268">
            <v>0</v>
          </cell>
          <cell r="CV1268">
            <v>26.375</v>
          </cell>
          <cell r="DA1268">
            <v>0</v>
          </cell>
          <cell r="ER1268">
            <v>380.82506666666671</v>
          </cell>
        </row>
        <row r="1269">
          <cell r="A1269">
            <v>572253</v>
          </cell>
          <cell r="C1269" t="str">
            <v>Wheeler, Ryan</v>
          </cell>
          <cell r="AF1269">
            <v>0.21763828878004482</v>
          </cell>
          <cell r="AN1269">
            <v>150.50932148148149</v>
          </cell>
          <cell r="AP1269">
            <v>0.19777476250493051</v>
          </cell>
          <cell r="AV1269" t="str">
            <v>3B</v>
          </cell>
          <cell r="AW1269">
            <v>-11.062452940080767</v>
          </cell>
          <cell r="AX1269">
            <v>-5.9918067631201488</v>
          </cell>
          <cell r="AY1269">
            <v>-11.573550887378783</v>
          </cell>
          <cell r="AZ1269">
            <v>-5.9918067631201488</v>
          </cell>
          <cell r="BG1269">
            <v>1.3756826675224665</v>
          </cell>
          <cell r="BJ1269">
            <v>-1.7960087969253722E-2</v>
          </cell>
          <cell r="CF1269">
            <v>9.6111111990452677E-2</v>
          </cell>
          <cell r="CV1269">
            <v>27.958333333333332</v>
          </cell>
          <cell r="DA1269">
            <v>0.375</v>
          </cell>
          <cell r="ER1269">
            <v>376.27330370370373</v>
          </cell>
        </row>
        <row r="1270">
          <cell r="A1270">
            <v>572254</v>
          </cell>
          <cell r="C1270" t="str">
            <v>Wheeler, Tim</v>
          </cell>
          <cell r="AF1270">
            <v>0.21090683884188879</v>
          </cell>
          <cell r="AN1270">
            <v>169.59018666666668</v>
          </cell>
          <cell r="AP1270">
            <v>0.27815540468176947</v>
          </cell>
          <cell r="AV1270" t="str">
            <v>RF</v>
          </cell>
          <cell r="AW1270">
            <v>-11.059583333333332</v>
          </cell>
          <cell r="AX1270">
            <v>-16.127050000000001</v>
          </cell>
          <cell r="AY1270">
            <v>-6.0018258760309262</v>
          </cell>
          <cell r="AZ1270">
            <v>-6.0018258760309262</v>
          </cell>
          <cell r="BG1270">
            <v>1.3696543530677601</v>
          </cell>
          <cell r="BJ1270">
            <v>-3.0550447176584923E-3</v>
          </cell>
          <cell r="CF1270">
            <v>0</v>
          </cell>
          <cell r="CV1270">
            <v>28.458333333333332</v>
          </cell>
          <cell r="DA1270">
            <v>0</v>
          </cell>
          <cell r="ER1270">
            <v>423.97546666666665</v>
          </cell>
        </row>
        <row r="1271">
          <cell r="A1271">
            <v>572262</v>
          </cell>
          <cell r="C1271" t="str">
            <v>Wilkerson, Shannon</v>
          </cell>
          <cell r="AF1271">
            <v>0.20434683762142564</v>
          </cell>
          <cell r="AN1271">
            <v>169.53097481481484</v>
          </cell>
          <cell r="AP1271">
            <v>0.29316549385526591</v>
          </cell>
          <cell r="AV1271" t="str">
            <v>CF</v>
          </cell>
          <cell r="AW1271">
            <v>-11.120758333333333</v>
          </cell>
          <cell r="AX1271">
            <v>-16.004316666666668</v>
          </cell>
          <cell r="AY1271">
            <v>-6.1585368831902993</v>
          </cell>
          <cell r="AZ1271">
            <v>-6.1585368831902993</v>
          </cell>
          <cell r="BG1271">
            <v>1.3703117227017159</v>
          </cell>
          <cell r="BJ1271">
            <v>-3.2329546397057022E-3</v>
          </cell>
          <cell r="CF1271">
            <v>0</v>
          </cell>
          <cell r="CV1271">
            <v>27.958333333333332</v>
          </cell>
          <cell r="DA1271">
            <v>0</v>
          </cell>
          <cell r="ER1271">
            <v>423.82743703703704</v>
          </cell>
        </row>
        <row r="1272">
          <cell r="A1272">
            <v>572264</v>
          </cell>
          <cell r="C1272" t="str">
            <v>Williams, Everett</v>
          </cell>
          <cell r="AF1272">
            <v>0.19269355443970765</v>
          </cell>
          <cell r="AN1272">
            <v>98.693594074074085</v>
          </cell>
          <cell r="AP1272">
            <v>7.1845423944416398E-2</v>
          </cell>
          <cell r="AV1272" t="str">
            <v>LF</v>
          </cell>
          <cell r="AW1272">
            <v>-11.936358333333335</v>
          </cell>
          <cell r="AX1272">
            <v>-16.840350000000001</v>
          </cell>
          <cell r="AY1272">
            <v>-5.6426254000605676</v>
          </cell>
          <cell r="AZ1272">
            <v>-5.6426254000605676</v>
          </cell>
          <cell r="BG1272">
            <v>0.85234122851578298</v>
          </cell>
          <cell r="BJ1272">
            <v>9.2019758682595383E-3</v>
          </cell>
          <cell r="CF1272">
            <v>0</v>
          </cell>
          <cell r="CV1272">
            <v>25.708333333333332</v>
          </cell>
          <cell r="DA1272">
            <v>0</v>
          </cell>
          <cell r="ER1272">
            <v>246.73398518518519</v>
          </cell>
        </row>
        <row r="1273">
          <cell r="A1273">
            <v>572284</v>
          </cell>
          <cell r="C1273" t="str">
            <v>Zapata, Nelfi</v>
          </cell>
          <cell r="AF1273">
            <v>0.19156988884388307</v>
          </cell>
          <cell r="AN1273">
            <v>92.537362962962973</v>
          </cell>
          <cell r="AP1273">
            <v>8.4761757911603564E-2</v>
          </cell>
          <cell r="AV1273" t="str">
            <v>3B</v>
          </cell>
          <cell r="AW1273">
            <v>-12.66224715246199</v>
          </cell>
          <cell r="AX1273">
            <v>-7.2454181620240261</v>
          </cell>
          <cell r="AY1273">
            <v>-13.67503009557479</v>
          </cell>
          <cell r="AZ1273">
            <v>-7.2207381344088528</v>
          </cell>
          <cell r="BG1273">
            <v>0.73027671459681875</v>
          </cell>
          <cell r="BJ1273">
            <v>-1.3436598690919926E-2</v>
          </cell>
          <cell r="CF1273">
            <v>0</v>
          </cell>
          <cell r="CV1273">
            <v>25.541666666666668</v>
          </cell>
          <cell r="DA1273">
            <v>0</v>
          </cell>
          <cell r="ER1273">
            <v>231.34340740740743</v>
          </cell>
        </row>
        <row r="1274">
          <cell r="A1274">
            <v>572287</v>
          </cell>
          <cell r="C1274" t="str">
            <v>Zunino, Mike</v>
          </cell>
          <cell r="AF1274">
            <v>0.2606861188611323</v>
          </cell>
          <cell r="AN1274">
            <v>481.29214814814816</v>
          </cell>
          <cell r="AP1274">
            <v>0.48691787778841816</v>
          </cell>
          <cell r="AV1274" t="str">
            <v>C</v>
          </cell>
          <cell r="AW1274">
            <v>-12.364870099795684</v>
          </cell>
          <cell r="AX1274">
            <v>-17.200849999999999</v>
          </cell>
          <cell r="AY1274">
            <v>-11.349875410838679</v>
          </cell>
          <cell r="AZ1274">
            <v>23.223861317837336</v>
          </cell>
          <cell r="BG1274">
            <v>1.2865249796328468</v>
          </cell>
          <cell r="BJ1274">
            <v>2.2388280073427518E-3</v>
          </cell>
          <cell r="CF1274">
            <v>0.56825765786747884</v>
          </cell>
          <cell r="CV1274">
            <v>25.291666666666668</v>
          </cell>
          <cell r="DA1274">
            <v>1.8833333333333333</v>
          </cell>
          <cell r="ER1274">
            <v>481.29214814814816</v>
          </cell>
        </row>
        <row r="1275">
          <cell r="A1275">
            <v>572365</v>
          </cell>
          <cell r="C1275" t="str">
            <v>Goins, Ryan</v>
          </cell>
          <cell r="AF1275">
            <v>0.21713425269007669</v>
          </cell>
          <cell r="AN1275">
            <v>241.65388628306923</v>
          </cell>
          <cell r="AP1275">
            <v>0.46294554958593176</v>
          </cell>
          <cell r="AV1275" t="str">
            <v>2B</v>
          </cell>
          <cell r="AW1275">
            <v>-11</v>
          </cell>
          <cell r="AX1275">
            <v>12.040544910539031</v>
          </cell>
          <cell r="AY1275">
            <v>-7.6279390790080397</v>
          </cell>
          <cell r="AZ1275">
            <v>12.040544910539031</v>
          </cell>
          <cell r="BG1275">
            <v>1.1554096176601081</v>
          </cell>
          <cell r="BJ1275">
            <v>2.4227070639031689E-3</v>
          </cell>
          <cell r="CF1275">
            <v>0.65674374083797882</v>
          </cell>
          <cell r="CV1275">
            <v>28.375</v>
          </cell>
          <cell r="DA1275">
            <v>1.5249999999999999</v>
          </cell>
          <cell r="ER1275">
            <v>460.05831111111115</v>
          </cell>
        </row>
        <row r="1276">
          <cell r="A1276">
            <v>572387</v>
          </cell>
          <cell r="C1276" t="str">
            <v>Payne, Shawn</v>
          </cell>
          <cell r="AF1276">
            <v>0.209853500856788</v>
          </cell>
          <cell r="AN1276">
            <v>150.18164148148148</v>
          </cell>
          <cell r="AP1276">
            <v>0.15072322865265964</v>
          </cell>
          <cell r="AV1276" t="str">
            <v>LF</v>
          </cell>
          <cell r="AW1276">
            <v>-11.385133333333334</v>
          </cell>
          <cell r="AX1276">
            <v>-16.123783333333336</v>
          </cell>
          <cell r="AY1276">
            <v>-2.5357496444922147</v>
          </cell>
          <cell r="AZ1276">
            <v>-2.5357496444922147</v>
          </cell>
          <cell r="BG1276">
            <v>1.309713252980522</v>
          </cell>
          <cell r="BJ1276">
            <v>-4.045362663270098E-3</v>
          </cell>
          <cell r="CF1276">
            <v>0</v>
          </cell>
          <cell r="CV1276">
            <v>26.958333333333332</v>
          </cell>
          <cell r="DA1276">
            <v>0</v>
          </cell>
          <cell r="ER1276">
            <v>375.45410370370371</v>
          </cell>
        </row>
        <row r="1277">
          <cell r="A1277">
            <v>572389</v>
          </cell>
          <cell r="C1277" t="str">
            <v>Prince, Josh</v>
          </cell>
          <cell r="AF1277">
            <v>0.23283588263395066</v>
          </cell>
          <cell r="AN1277">
            <v>179.49503506206736</v>
          </cell>
          <cell r="AP1277">
            <v>0.19189791742478257</v>
          </cell>
          <cell r="AV1277" t="str">
            <v>2B</v>
          </cell>
          <cell r="AW1277">
            <v>-11</v>
          </cell>
          <cell r="AX1277">
            <v>0.64993748194522971</v>
          </cell>
          <cell r="AY1277">
            <v>-1.6215225580953345</v>
          </cell>
          <cell r="AZ1277">
            <v>0.64993748194522971</v>
          </cell>
          <cell r="BG1277">
            <v>1.0763867461261238</v>
          </cell>
          <cell r="BJ1277">
            <v>-2.3912407603388339E-2</v>
          </cell>
          <cell r="CF1277">
            <v>0</v>
          </cell>
          <cell r="CV1277">
            <v>28.458333333333332</v>
          </cell>
          <cell r="DA1277">
            <v>1.4999999999999999E-2</v>
          </cell>
          <cell r="ER1277">
            <v>380.64165925925926</v>
          </cell>
        </row>
        <row r="1278">
          <cell r="A1278">
            <v>572391</v>
          </cell>
          <cell r="C1278" t="str">
            <v>Roache, Victor</v>
          </cell>
          <cell r="AF1278">
            <v>0.23055279877442311</v>
          </cell>
          <cell r="AN1278">
            <v>183.78826666666669</v>
          </cell>
          <cell r="AP1278">
            <v>0.34062820064044697</v>
          </cell>
          <cell r="AV1278" t="str">
            <v>LF</v>
          </cell>
          <cell r="AW1278">
            <v>-12.475616666666665</v>
          </cell>
          <cell r="AX1278">
            <v>-17.712783333333331</v>
          </cell>
          <cell r="AY1278">
            <v>-11.704330417131327</v>
          </cell>
          <cell r="AZ1278">
            <v>-11.704330417131327</v>
          </cell>
          <cell r="BG1278">
            <v>1.2344255866312661</v>
          </cell>
          <cell r="BJ1278">
            <v>-9.037812272199593E-4</v>
          </cell>
          <cell r="CF1278">
            <v>0</v>
          </cell>
          <cell r="CV1278">
            <v>24.791666666666668</v>
          </cell>
          <cell r="DA1278">
            <v>0</v>
          </cell>
          <cell r="ER1278">
            <v>459.47066666666672</v>
          </cell>
        </row>
        <row r="1279">
          <cell r="A1279">
            <v>572393</v>
          </cell>
          <cell r="C1279" t="str">
            <v>Roller, Kyle</v>
          </cell>
          <cell r="AF1279">
            <v>0.24300808653325351</v>
          </cell>
          <cell r="AN1279">
            <v>183.05248000000003</v>
          </cell>
          <cell r="AP1279">
            <v>0.34745744305409942</v>
          </cell>
          <cell r="AV1279" t="str">
            <v>1B</v>
          </cell>
          <cell r="AW1279">
            <v>-11.318701975153292</v>
          </cell>
          <cell r="AX1279">
            <v>-16.080850000000002</v>
          </cell>
          <cell r="AY1279">
            <v>-12.060331417324635</v>
          </cell>
          <cell r="AZ1279">
            <v>-11.318701975153292</v>
          </cell>
          <cell r="BG1279">
            <v>1.1951914805781783</v>
          </cell>
          <cell r="BJ1279">
            <v>5.6113063780070666E-3</v>
          </cell>
          <cell r="CF1279">
            <v>0</v>
          </cell>
          <cell r="CV1279">
            <v>28.291666666666668</v>
          </cell>
          <cell r="DA1279">
            <v>0</v>
          </cell>
          <cell r="ER1279">
            <v>457.63120000000004</v>
          </cell>
        </row>
        <row r="1280">
          <cell r="A1280">
            <v>572404</v>
          </cell>
          <cell r="C1280" t="str">
            <v>Von Tungeln, Kyle</v>
          </cell>
          <cell r="AF1280">
            <v>0.19407129440372059</v>
          </cell>
          <cell r="AN1280">
            <v>104.14592000000003</v>
          </cell>
          <cell r="AP1280">
            <v>8.0629554488842903E-2</v>
          </cell>
          <cell r="AV1280" t="str">
            <v>CF</v>
          </cell>
          <cell r="AW1280">
            <v>-11.890141666666665</v>
          </cell>
          <cell r="AX1280">
            <v>-16.768249999999998</v>
          </cell>
          <cell r="AY1280">
            <v>-2.608317888208306</v>
          </cell>
          <cell r="AZ1280">
            <v>-2.608317888208306</v>
          </cell>
          <cell r="BG1280">
            <v>0.9138023125420115</v>
          </cell>
          <cell r="BJ1280">
            <v>-1.0245959964057158E-2</v>
          </cell>
          <cell r="CF1280">
            <v>0</v>
          </cell>
          <cell r="CV1280">
            <v>25.791666666666668</v>
          </cell>
          <cell r="DA1280">
            <v>0</v>
          </cell>
          <cell r="ER1280">
            <v>260.36480000000006</v>
          </cell>
        </row>
        <row r="1281">
          <cell r="A1281">
            <v>572669</v>
          </cell>
          <cell r="C1281" t="str">
            <v>Adams, Lane</v>
          </cell>
          <cell r="AF1281">
            <v>0.23935219289867565</v>
          </cell>
          <cell r="AN1281">
            <v>211.93599999999998</v>
          </cell>
          <cell r="AP1281">
            <v>0.39670920047472624</v>
          </cell>
          <cell r="AV1281" t="str">
            <v>RF</v>
          </cell>
          <cell r="AW1281">
            <v>-11</v>
          </cell>
          <cell r="AX1281">
            <v>-16</v>
          </cell>
          <cell r="AY1281">
            <v>-5.8771919473572103</v>
          </cell>
          <cell r="AZ1281">
            <v>-5.8771919473572103</v>
          </cell>
          <cell r="BG1281">
            <v>1.0325611894330611</v>
          </cell>
          <cell r="BJ1281">
            <v>-7.4460232285878418E-3</v>
          </cell>
          <cell r="CF1281">
            <v>0</v>
          </cell>
          <cell r="CV1281">
            <v>26.625</v>
          </cell>
          <cell r="DA1281">
            <v>5.0000000000000001E-3</v>
          </cell>
          <cell r="ER1281">
            <v>529.83999999999992</v>
          </cell>
        </row>
        <row r="1282">
          <cell r="A1282">
            <v>572675</v>
          </cell>
          <cell r="C1282" t="str">
            <v>Aliotti, Anthony</v>
          </cell>
          <cell r="AF1282">
            <v>0.21963788802364656</v>
          </cell>
          <cell r="AN1282">
            <v>169.57408000000001</v>
          </cell>
          <cell r="AP1282">
            <v>0.28474104760677299</v>
          </cell>
          <cell r="AV1282" t="str">
            <v>1B</v>
          </cell>
          <cell r="AW1282">
            <v>-11.770206684555406</v>
          </cell>
          <cell r="AX1282">
            <v>-16.265650000000001</v>
          </cell>
          <cell r="AY1282">
            <v>-14.812524440343454</v>
          </cell>
          <cell r="AZ1282">
            <v>-11.770206684555406</v>
          </cell>
          <cell r="BG1282">
            <v>1.2185778325703427</v>
          </cell>
          <cell r="BJ1282">
            <v>4.9874666624575648E-3</v>
          </cell>
          <cell r="CF1282">
            <v>0</v>
          </cell>
          <cell r="CV1282">
            <v>28.958333333333332</v>
          </cell>
          <cell r="DA1282">
            <v>0</v>
          </cell>
          <cell r="ER1282">
            <v>423.93520000000001</v>
          </cell>
        </row>
        <row r="1283">
          <cell r="A1283">
            <v>572679</v>
          </cell>
          <cell r="C1283" t="str">
            <v>Amaral, Beau</v>
          </cell>
          <cell r="AF1283">
            <v>0.20724957230375596</v>
          </cell>
          <cell r="AN1283">
            <v>169.19751111111111</v>
          </cell>
          <cell r="AP1283">
            <v>0.33871512729231879</v>
          </cell>
          <cell r="AV1283" t="str">
            <v>CF</v>
          </cell>
          <cell r="AW1283">
            <v>-12.121224999999999</v>
          </cell>
          <cell r="AX1283">
            <v>-17.12875</v>
          </cell>
          <cell r="AY1283">
            <v>-4.6321981370784133</v>
          </cell>
          <cell r="AZ1283">
            <v>-4.6321981370784133</v>
          </cell>
          <cell r="BG1283">
            <v>1.1882598135561944</v>
          </cell>
          <cell r="BJ1283">
            <v>-2.6388438077304694E-3</v>
          </cell>
          <cell r="CF1283">
            <v>0</v>
          </cell>
          <cell r="CV1283">
            <v>25.375</v>
          </cell>
          <cell r="DA1283">
            <v>0</v>
          </cell>
          <cell r="ER1283">
            <v>422.99377777777772</v>
          </cell>
        </row>
        <row r="1284">
          <cell r="A1284">
            <v>572690</v>
          </cell>
          <cell r="C1284" t="str">
            <v>Avila, Juan</v>
          </cell>
          <cell r="AF1284">
            <v>0.18266288643852036</v>
          </cell>
          <cell r="AN1284">
            <v>128.43975111111112</v>
          </cell>
          <cell r="AP1284">
            <v>0.12573361807329064</v>
          </cell>
          <cell r="AV1284" t="str">
            <v>3B</v>
          </cell>
          <cell r="AW1284">
            <v>-12.839659436830479</v>
          </cell>
          <cell r="AX1284">
            <v>-4.4505160603515712</v>
          </cell>
          <cell r="AY1284">
            <v>-13.531264916330844</v>
          </cell>
          <cell r="AZ1284">
            <v>-4.4505160603515712</v>
          </cell>
          <cell r="BG1284">
            <v>1.3832476385823522</v>
          </cell>
          <cell r="BJ1284">
            <v>8.5907798183701184E-4</v>
          </cell>
          <cell r="CF1284">
            <v>0</v>
          </cell>
          <cell r="CV1284">
            <v>24.708333333333332</v>
          </cell>
          <cell r="DA1284">
            <v>0</v>
          </cell>
          <cell r="ER1284">
            <v>321.09937777777776</v>
          </cell>
        </row>
        <row r="1285">
          <cell r="A1285">
            <v>572698</v>
          </cell>
          <cell r="C1285" t="str">
            <v>Baltz, Jeremy</v>
          </cell>
          <cell r="AF1285">
            <v>0.21875441454192807</v>
          </cell>
          <cell r="AN1285">
            <v>153.48167111111113</v>
          </cell>
          <cell r="AP1285">
            <v>0.18082760682587862</v>
          </cell>
          <cell r="AV1285" t="str">
            <v>LF</v>
          </cell>
          <cell r="AW1285">
            <v>-12.141281123431707</v>
          </cell>
          <cell r="AX1285">
            <v>-16.768249999999998</v>
          </cell>
          <cell r="AY1285">
            <v>-9.7586111602902257</v>
          </cell>
          <cell r="AZ1285">
            <v>-9.7586111602902257</v>
          </cell>
          <cell r="BG1285">
            <v>1.3887635201999631</v>
          </cell>
          <cell r="BJ1285">
            <v>-3.8026524019304266E-3</v>
          </cell>
          <cell r="CF1285">
            <v>0</v>
          </cell>
          <cell r="CV1285">
            <v>25.791666666666668</v>
          </cell>
          <cell r="DA1285">
            <v>0</v>
          </cell>
          <cell r="ER1285">
            <v>383.70417777777777</v>
          </cell>
        </row>
        <row r="1286">
          <cell r="A1286">
            <v>572702</v>
          </cell>
          <cell r="C1286" t="str">
            <v>Bantz, Brandon</v>
          </cell>
          <cell r="AF1286">
            <v>0.21029960392834038</v>
          </cell>
          <cell r="AN1286">
            <v>90.266346666666664</v>
          </cell>
          <cell r="AP1286">
            <v>0.11873965417130938</v>
          </cell>
          <cell r="AV1286" t="str">
            <v>C</v>
          </cell>
          <cell r="AW1286">
            <v>-10.894137598506083</v>
          </cell>
          <cell r="AX1286">
            <v>-16.578783333333334</v>
          </cell>
          <cell r="AY1286">
            <v>-12.298643647935705</v>
          </cell>
          <cell r="AZ1286">
            <v>7.3186073839509849</v>
          </cell>
          <cell r="BG1286">
            <v>1.3373325106511746</v>
          </cell>
          <cell r="BJ1286">
            <v>-7.4396812999582854E-5</v>
          </cell>
          <cell r="CF1286">
            <v>0</v>
          </cell>
          <cell r="CV1286">
            <v>29.458333333333332</v>
          </cell>
          <cell r="DA1286">
            <v>3.3333333333333335E-3</v>
          </cell>
          <cell r="ER1286">
            <v>225.66586666666666</v>
          </cell>
        </row>
        <row r="1287">
          <cell r="A1287">
            <v>572711</v>
          </cell>
          <cell r="C1287" t="str">
            <v>Beatty, C.J.</v>
          </cell>
          <cell r="AF1287">
            <v>0.19796891234282174</v>
          </cell>
          <cell r="AN1287">
            <v>62.034394074074079</v>
          </cell>
          <cell r="AP1287">
            <v>1.9410438731072732E-2</v>
          </cell>
          <cell r="AV1287" t="str">
            <v>RF</v>
          </cell>
          <cell r="AW1287">
            <v>-11.163791666666667</v>
          </cell>
          <cell r="AX1287">
            <v>-16.021583333333332</v>
          </cell>
          <cell r="AY1287">
            <v>-3.6967715555245166</v>
          </cell>
          <cell r="AZ1287">
            <v>-3.6967715555245166</v>
          </cell>
          <cell r="BG1287">
            <v>1.0868611190221138</v>
          </cell>
          <cell r="BJ1287">
            <v>-5.4569334326139758E-2</v>
          </cell>
          <cell r="CF1287">
            <v>0</v>
          </cell>
          <cell r="CV1287">
            <v>27.791666666666668</v>
          </cell>
          <cell r="DA1287">
            <v>0</v>
          </cell>
          <cell r="ER1287">
            <v>155.08598518518519</v>
          </cell>
        </row>
        <row r="1288">
          <cell r="A1288">
            <v>572714</v>
          </cell>
          <cell r="C1288" t="str">
            <v>Belnome, Vince</v>
          </cell>
          <cell r="AF1288">
            <v>0.22105202941729965</v>
          </cell>
          <cell r="AN1288">
            <v>170.09910518518518</v>
          </cell>
          <cell r="AP1288">
            <v>0.26136784933189183</v>
          </cell>
          <cell r="AV1288" t="str">
            <v>1B</v>
          </cell>
          <cell r="AW1288">
            <v>-11.379533687523493</v>
          </cell>
          <cell r="AX1288">
            <v>-16.080850000000002</v>
          </cell>
          <cell r="AY1288">
            <v>-11.876130416635945</v>
          </cell>
          <cell r="AZ1288">
            <v>-11.379533687523493</v>
          </cell>
          <cell r="BG1288">
            <v>0.96075113076657437</v>
          </cell>
          <cell r="BJ1288">
            <v>-3.5201090648297921E-3</v>
          </cell>
          <cell r="CF1288">
            <v>0</v>
          </cell>
          <cell r="CV1288">
            <v>28.291666666666668</v>
          </cell>
          <cell r="DA1288">
            <v>2.3333333333333334E-2</v>
          </cell>
          <cell r="ER1288">
            <v>425.24776296296295</v>
          </cell>
        </row>
        <row r="1289">
          <cell r="A1289">
            <v>572721</v>
          </cell>
          <cell r="C1289" t="str">
            <v>Bloxom, Justin</v>
          </cell>
          <cell r="AF1289">
            <v>0.20690724214910594</v>
          </cell>
          <cell r="AN1289">
            <v>138.12347259259261</v>
          </cell>
          <cell r="AP1289">
            <v>0.13088821631947267</v>
          </cell>
          <cell r="AV1289" t="str">
            <v>1B</v>
          </cell>
          <cell r="AW1289">
            <v>-12.262963479171749</v>
          </cell>
          <cell r="AX1289">
            <v>-16.057749999999999</v>
          </cell>
          <cell r="AY1289">
            <v>-13.618232129030027</v>
          </cell>
          <cell r="AZ1289">
            <v>-12.262963479171749</v>
          </cell>
          <cell r="BG1289">
            <v>1.3185978146091051</v>
          </cell>
          <cell r="BJ1289">
            <v>7.720114799920335E-4</v>
          </cell>
          <cell r="CF1289">
            <v>0</v>
          </cell>
          <cell r="CV1289">
            <v>28.208333333333332</v>
          </cell>
          <cell r="DA1289">
            <v>0</v>
          </cell>
          <cell r="ER1289">
            <v>345.30868148148147</v>
          </cell>
        </row>
        <row r="1290">
          <cell r="A1290">
            <v>572726</v>
          </cell>
          <cell r="C1290" t="str">
            <v>Bortnick, Tyler</v>
          </cell>
          <cell r="AF1290">
            <v>0.22020622679773971</v>
          </cell>
          <cell r="AN1290">
            <v>138.94162962962966</v>
          </cell>
          <cell r="AP1290">
            <v>0.22366770796824309</v>
          </cell>
          <cell r="AV1290" t="str">
            <v>2B</v>
          </cell>
          <cell r="AW1290">
            <v>-11.004583333333333</v>
          </cell>
          <cell r="AX1290">
            <v>-3.6737993371216286</v>
          </cell>
          <cell r="AY1290">
            <v>-4.7816985555109852</v>
          </cell>
          <cell r="AZ1290">
            <v>-3.6737993371216286</v>
          </cell>
          <cell r="BG1290">
            <v>1.2514621743557397</v>
          </cell>
          <cell r="BJ1290">
            <v>-2.7032183644392785E-3</v>
          </cell>
          <cell r="CF1290">
            <v>0</v>
          </cell>
          <cell r="CV1290">
            <v>28.958333333333332</v>
          </cell>
          <cell r="DA1290">
            <v>0</v>
          </cell>
          <cell r="ER1290">
            <v>347.35407407407411</v>
          </cell>
        </row>
        <row r="1291">
          <cell r="A1291">
            <v>572738</v>
          </cell>
          <cell r="C1291" t="str">
            <v>Bruno, Stephen</v>
          </cell>
          <cell r="AF1291">
            <v>0.20894307406646201</v>
          </cell>
          <cell r="AN1291">
            <v>155.50965333333335</v>
          </cell>
          <cell r="AP1291">
            <v>0.2628654653716761</v>
          </cell>
          <cell r="AV1291" t="str">
            <v>2B</v>
          </cell>
          <cell r="AW1291">
            <v>-11.982575000000001</v>
          </cell>
          <cell r="AX1291">
            <v>-1.6575102085729392</v>
          </cell>
          <cell r="AY1291">
            <v>-9.749251290022432</v>
          </cell>
          <cell r="AZ1291">
            <v>-1.6575102085729392</v>
          </cell>
          <cell r="BG1291">
            <v>1.2286332150666919</v>
          </cell>
          <cell r="BJ1291">
            <v>1.790021385149955E-2</v>
          </cell>
          <cell r="CF1291">
            <v>0</v>
          </cell>
          <cell r="CV1291">
            <v>25.625</v>
          </cell>
          <cell r="DA1291">
            <v>0</v>
          </cell>
          <cell r="ER1291">
            <v>388.77413333333334</v>
          </cell>
        </row>
        <row r="1292">
          <cell r="A1292">
            <v>572761</v>
          </cell>
          <cell r="C1292" t="str">
            <v>Carpenter, Matt</v>
          </cell>
          <cell r="AF1292">
            <v>0.29813841213121017</v>
          </cell>
          <cell r="AN1292">
            <v>560.41066666666666</v>
          </cell>
          <cell r="AP1292">
            <v>0.66200191351094784</v>
          </cell>
          <cell r="AV1292" t="str">
            <v>3B</v>
          </cell>
          <cell r="AW1292">
            <v>-10.313818267219418</v>
          </cell>
          <cell r="AX1292">
            <v>-3.2033494500175523</v>
          </cell>
          <cell r="AY1292">
            <v>-10.214672978832235</v>
          </cell>
          <cell r="AZ1292">
            <v>-3.2033494500175523</v>
          </cell>
          <cell r="BG1292">
            <v>1.4677860526440107</v>
          </cell>
          <cell r="BJ1292">
            <v>6.8797296617685179E-5</v>
          </cell>
          <cell r="CF1292">
            <v>0.98711309465014652</v>
          </cell>
          <cell r="CV1292">
            <v>30.625</v>
          </cell>
          <cell r="DA1292">
            <v>4.7350000000000003</v>
          </cell>
          <cell r="ER1292">
            <v>560.41066666666666</v>
          </cell>
        </row>
        <row r="1293">
          <cell r="A1293">
            <v>572792</v>
          </cell>
          <cell r="C1293" t="str">
            <v>Crumbliss, Conner</v>
          </cell>
          <cell r="AF1293">
            <v>0.24473198004537849</v>
          </cell>
          <cell r="AN1293">
            <v>254.21182343612986</v>
          </cell>
          <cell r="AP1293">
            <v>0.17945460051157147</v>
          </cell>
          <cell r="AV1293" t="str">
            <v>2B</v>
          </cell>
          <cell r="AW1293">
            <v>-11.007958333333333</v>
          </cell>
          <cell r="AX1293">
            <v>-2.4921148437208531</v>
          </cell>
          <cell r="AY1293">
            <v>-8.6616365900383308</v>
          </cell>
          <cell r="AZ1293">
            <v>-2.4921148437208531</v>
          </cell>
          <cell r="BG1293">
            <v>0.91845241043818893</v>
          </cell>
          <cell r="BJ1293">
            <v>-1.8539727407437617E-2</v>
          </cell>
          <cell r="CF1293">
            <v>0</v>
          </cell>
          <cell r="CV1293">
            <v>29.208333333333332</v>
          </cell>
          <cell r="DA1293">
            <v>0</v>
          </cell>
          <cell r="ER1293">
            <v>427.23342222222232</v>
          </cell>
        </row>
        <row r="1294">
          <cell r="A1294">
            <v>572804</v>
          </cell>
          <cell r="C1294" t="str">
            <v>Decker, Cody</v>
          </cell>
          <cell r="AF1294">
            <v>0.23704802513665146</v>
          </cell>
          <cell r="AN1294">
            <v>170.52874666666668</v>
          </cell>
          <cell r="AP1294">
            <v>0.34704985160300061</v>
          </cell>
          <cell r="AV1294" t="str">
            <v>1B</v>
          </cell>
          <cell r="AW1294">
            <v>-11.493831768624933</v>
          </cell>
          <cell r="AX1294">
            <v>-16.307264962770152</v>
          </cell>
          <cell r="AY1294">
            <v>-13.169917658148867</v>
          </cell>
          <cell r="AZ1294">
            <v>-11.493831768624933</v>
          </cell>
          <cell r="BG1294">
            <v>1.013816050507248</v>
          </cell>
          <cell r="BJ1294">
            <v>-7.6736543858152801E-3</v>
          </cell>
          <cell r="CF1294">
            <v>0</v>
          </cell>
          <cell r="CV1294">
            <v>29.458333333333332</v>
          </cell>
          <cell r="DA1294">
            <v>0.02</v>
          </cell>
          <cell r="ER1294">
            <v>426.32186666666666</v>
          </cell>
        </row>
        <row r="1295">
          <cell r="A1295">
            <v>572816</v>
          </cell>
          <cell r="C1295" t="str">
            <v>Dickerson, Corey</v>
          </cell>
          <cell r="AF1295">
            <v>0.27963339405892607</v>
          </cell>
          <cell r="AN1295">
            <v>458.67229629629628</v>
          </cell>
          <cell r="AP1295">
            <v>0.4889507131566514</v>
          </cell>
          <cell r="AV1295" t="str">
            <v>LF</v>
          </cell>
          <cell r="AW1295">
            <v>-11.523403390775675</v>
          </cell>
          <cell r="AX1295">
            <v>-16</v>
          </cell>
          <cell r="AY1295">
            <v>-9.937473665218068</v>
          </cell>
          <cell r="AZ1295">
            <v>-9.937473665218068</v>
          </cell>
          <cell r="BG1295">
            <v>1.3862366889209978</v>
          </cell>
          <cell r="BJ1295">
            <v>-2.3286163033783419E-3</v>
          </cell>
          <cell r="CF1295">
            <v>0.94000423743442496</v>
          </cell>
          <cell r="CV1295">
            <v>27.125</v>
          </cell>
          <cell r="DA1295">
            <v>2.1749999999999998</v>
          </cell>
          <cell r="ER1295">
            <v>458.67229629629628</v>
          </cell>
        </row>
        <row r="1296">
          <cell r="A1296">
            <v>572821</v>
          </cell>
          <cell r="C1296" t="str">
            <v>Dozier, Brian</v>
          </cell>
          <cell r="AF1296">
            <v>0.2883235450989427</v>
          </cell>
          <cell r="AN1296">
            <v>621.37362962962959</v>
          </cell>
          <cell r="AP1296">
            <v>0.68987999424024826</v>
          </cell>
          <cell r="AV1296" t="str">
            <v>2B</v>
          </cell>
          <cell r="AW1296">
            <v>-11</v>
          </cell>
          <cell r="AX1296">
            <v>1.9797925091498652</v>
          </cell>
          <cell r="AY1296">
            <v>-7</v>
          </cell>
          <cell r="AZ1296">
            <v>1.9797925091498652</v>
          </cell>
          <cell r="BG1296">
            <v>1.2852569832286918</v>
          </cell>
          <cell r="BJ1296">
            <v>2.3870663237171622E-3</v>
          </cell>
          <cell r="CF1296">
            <v>1.0000000000000002</v>
          </cell>
          <cell r="CV1296">
            <v>29.125</v>
          </cell>
          <cell r="DA1296">
            <v>4.78</v>
          </cell>
          <cell r="ER1296">
            <v>621.37362962962959</v>
          </cell>
        </row>
        <row r="1297">
          <cell r="A1297">
            <v>572846</v>
          </cell>
          <cell r="C1297" t="str">
            <v>Fields, Arby</v>
          </cell>
          <cell r="AF1297">
            <v>0.19652549062948513</v>
          </cell>
          <cell r="AN1297">
            <v>147.11644444444445</v>
          </cell>
          <cell r="AP1297">
            <v>0.26839294546179315</v>
          </cell>
          <cell r="AV1297" t="str">
            <v>LF</v>
          </cell>
          <cell r="AW1297">
            <v>-12.306091666666667</v>
          </cell>
          <cell r="AX1297">
            <v>-17.417149999999999</v>
          </cell>
          <cell r="AY1297">
            <v>-11.737294627090852</v>
          </cell>
          <cell r="AZ1297">
            <v>-11.737294627090852</v>
          </cell>
          <cell r="BG1297">
            <v>0.60463649181590573</v>
          </cell>
          <cell r="BJ1297">
            <v>7.2797169701003632E-3</v>
          </cell>
          <cell r="CF1297">
            <v>0</v>
          </cell>
          <cell r="CV1297">
            <v>25.041666666666668</v>
          </cell>
          <cell r="DA1297">
            <v>0</v>
          </cell>
          <cell r="ER1297">
            <v>367.79111111111115</v>
          </cell>
        </row>
        <row r="1298">
          <cell r="A1298">
            <v>572848</v>
          </cell>
          <cell r="C1298" t="str">
            <v>Fisher, Zach</v>
          </cell>
          <cell r="AF1298">
            <v>0.19168445498957337</v>
          </cell>
          <cell r="AN1298">
            <v>97.657457777777793</v>
          </cell>
          <cell r="AP1298">
            <v>8.8686816599652607E-2</v>
          </cell>
          <cell r="AV1298" t="str">
            <v>C</v>
          </cell>
          <cell r="AW1298">
            <v>-15.802567420798106</v>
          </cell>
          <cell r="AX1298">
            <v>-18.024283333333329</v>
          </cell>
          <cell r="AY1298">
            <v>-15.793434338841905</v>
          </cell>
          <cell r="AZ1298">
            <v>-0.7285762850549653</v>
          </cell>
          <cell r="BG1298">
            <v>1.5696938832684983</v>
          </cell>
          <cell r="BJ1298">
            <v>1.1982015975558587E-2</v>
          </cell>
          <cell r="CF1298">
            <v>0</v>
          </cell>
          <cell r="CV1298">
            <v>24.541666666666668</v>
          </cell>
          <cell r="DA1298">
            <v>0</v>
          </cell>
          <cell r="ER1298">
            <v>244.14364444444448</v>
          </cell>
        </row>
        <row r="1299">
          <cell r="A1299">
            <v>572863</v>
          </cell>
          <cell r="C1299" t="str">
            <v>Garneau, Dustin</v>
          </cell>
          <cell r="AF1299">
            <v>0.23475644307994242</v>
          </cell>
          <cell r="AN1299">
            <v>225.99203970175057</v>
          </cell>
          <cell r="AP1299">
            <v>0.31343263357071149</v>
          </cell>
          <cell r="AV1299" t="str">
            <v>C</v>
          </cell>
          <cell r="AW1299">
            <v>-10.884802296117213</v>
          </cell>
          <cell r="AX1299">
            <v>-16.242550000000001</v>
          </cell>
          <cell r="AY1299">
            <v>-10.615187831955156</v>
          </cell>
          <cell r="AZ1299">
            <v>4.9164326602113384</v>
          </cell>
          <cell r="BG1299">
            <v>1.1231847594832991</v>
          </cell>
          <cell r="BJ1299">
            <v>-1.9290453469772897E-2</v>
          </cell>
          <cell r="CF1299">
            <v>0.1589958119174458</v>
          </cell>
          <cell r="CV1299">
            <v>28.875</v>
          </cell>
          <cell r="DA1299">
            <v>0.23833333333333334</v>
          </cell>
          <cell r="ER1299">
            <v>355.92186666666669</v>
          </cell>
        </row>
        <row r="1300">
          <cell r="A1300">
            <v>572868</v>
          </cell>
          <cell r="C1300" t="str">
            <v>Giansanti, Anthony</v>
          </cell>
          <cell r="AF1300">
            <v>0.18882941308650272</v>
          </cell>
          <cell r="AN1300">
            <v>113.88719407407407</v>
          </cell>
          <cell r="AP1300">
            <v>0.17813417820224875</v>
          </cell>
          <cell r="AV1300" t="str">
            <v>LF</v>
          </cell>
          <cell r="AW1300">
            <v>-11.897623093717097</v>
          </cell>
          <cell r="AX1300">
            <v>-16.021583333333332</v>
          </cell>
          <cell r="AY1300">
            <v>-12.502731156364044</v>
          </cell>
          <cell r="AZ1300">
            <v>-11.897623093717097</v>
          </cell>
          <cell r="BG1300">
            <v>1.1788648532054129</v>
          </cell>
          <cell r="BJ1300">
            <v>7.0638854207519284E-6</v>
          </cell>
          <cell r="CF1300">
            <v>0</v>
          </cell>
          <cell r="CV1300">
            <v>27.791666666666668</v>
          </cell>
          <cell r="DA1300">
            <v>0</v>
          </cell>
          <cell r="ER1300">
            <v>284.71798518518517</v>
          </cell>
        </row>
        <row r="1301">
          <cell r="A1301">
            <v>572876</v>
          </cell>
          <cell r="C1301" t="str">
            <v>Goebbert, Jake</v>
          </cell>
          <cell r="AF1301">
            <v>0.24335232123130823</v>
          </cell>
          <cell r="AN1301">
            <v>177.97534814814819</v>
          </cell>
          <cell r="AP1301">
            <v>0.35846885805445905</v>
          </cell>
          <cell r="AV1301" t="str">
            <v>LF</v>
          </cell>
          <cell r="AW1301">
            <v>-14.651582175145998</v>
          </cell>
          <cell r="AX1301">
            <v>-15.945208299636059</v>
          </cell>
          <cell r="AY1301">
            <v>-12.685167405269796</v>
          </cell>
          <cell r="AZ1301">
            <v>-12.685167405269796</v>
          </cell>
          <cell r="BG1301">
            <v>1.1292822971353906</v>
          </cell>
          <cell r="BJ1301">
            <v>-1.0264623482858275E-2</v>
          </cell>
          <cell r="CF1301">
            <v>3.9754259807627999E-2</v>
          </cell>
          <cell r="CV1301">
            <v>28.791666666666668</v>
          </cell>
          <cell r="DA1301">
            <v>0.19166666666666668</v>
          </cell>
          <cell r="ER1301">
            <v>444.93837037037042</v>
          </cell>
        </row>
        <row r="1302">
          <cell r="A1302">
            <v>572879</v>
          </cell>
          <cell r="C1302" t="str">
            <v>Gonzalez, Justin</v>
          </cell>
          <cell r="AF1302">
            <v>0.18255726011812973</v>
          </cell>
          <cell r="AN1302">
            <v>79.596373333333347</v>
          </cell>
          <cell r="AP1302">
            <v>4.9829777091760508E-2</v>
          </cell>
          <cell r="AV1302" t="str">
            <v>SS</v>
          </cell>
          <cell r="AW1302">
            <v>-12.306091666666667</v>
          </cell>
          <cell r="AX1302">
            <v>0.29146475204137823</v>
          </cell>
          <cell r="AY1302">
            <v>-11.153266175150346</v>
          </cell>
          <cell r="AZ1302">
            <v>0.29146475204137823</v>
          </cell>
          <cell r="BG1302">
            <v>1.2577757636463025</v>
          </cell>
          <cell r="BJ1302">
            <v>-1.586602012346788E-2</v>
          </cell>
          <cell r="CF1302">
            <v>0</v>
          </cell>
          <cell r="CV1302">
            <v>25.041666666666668</v>
          </cell>
          <cell r="DA1302">
            <v>0</v>
          </cell>
          <cell r="ER1302">
            <v>198.99093333333334</v>
          </cell>
        </row>
        <row r="1303">
          <cell r="A1303">
            <v>572880</v>
          </cell>
          <cell r="C1303" t="str">
            <v>Gonzalez, Yovan</v>
          </cell>
          <cell r="AF1303">
            <v>0.19545850253965208</v>
          </cell>
          <cell r="AN1303">
            <v>112.95118222222223</v>
          </cell>
          <cell r="AP1303">
            <v>0.15342154598011448</v>
          </cell>
          <cell r="AV1303" t="str">
            <v>C</v>
          </cell>
          <cell r="AW1303">
            <v>-14.363746379295364</v>
          </cell>
          <cell r="AX1303">
            <v>-16.285250000000001</v>
          </cell>
          <cell r="AY1303">
            <v>-14.376736839060476</v>
          </cell>
          <cell r="AZ1303">
            <v>5.3677278838358546</v>
          </cell>
          <cell r="BG1303">
            <v>0.70900483229114153</v>
          </cell>
          <cell r="BJ1303">
            <v>-1.7389755006106941E-2</v>
          </cell>
          <cell r="CF1303">
            <v>0</v>
          </cell>
          <cell r="CV1303">
            <v>26.625</v>
          </cell>
          <cell r="DA1303">
            <v>0</v>
          </cell>
          <cell r="ER1303">
            <v>282.37795555555556</v>
          </cell>
        </row>
        <row r="1304">
          <cell r="A1304">
            <v>572885</v>
          </cell>
          <cell r="C1304" t="str">
            <v>Gourley, Walker</v>
          </cell>
          <cell r="AF1304">
            <v>0.19646223412809702</v>
          </cell>
          <cell r="AN1304">
            <v>150.09005037037036</v>
          </cell>
          <cell r="AP1304">
            <v>0.15047753950785092</v>
          </cell>
          <cell r="AV1304" t="str">
            <v>RF</v>
          </cell>
          <cell r="AW1304">
            <v>-11.682328252219715</v>
          </cell>
          <cell r="AX1304">
            <v>-17.417149999999999</v>
          </cell>
          <cell r="AY1304">
            <v>-2.7270786608823698</v>
          </cell>
          <cell r="AZ1304">
            <v>-2.7270786608823698</v>
          </cell>
          <cell r="BG1304">
            <v>0.92493070179742065</v>
          </cell>
          <cell r="BJ1304">
            <v>-7.0699399232111906E-3</v>
          </cell>
          <cell r="CF1304">
            <v>0</v>
          </cell>
          <cell r="CV1304">
            <v>25.041666666666668</v>
          </cell>
          <cell r="DA1304">
            <v>0</v>
          </cell>
          <cell r="ER1304">
            <v>375.22512592592591</v>
          </cell>
        </row>
        <row r="1305">
          <cell r="A1305">
            <v>572892</v>
          </cell>
          <cell r="C1305" t="str">
            <v>Grider, Casio</v>
          </cell>
          <cell r="AF1305">
            <v>0.19226414939470024</v>
          </cell>
          <cell r="AN1305">
            <v>122.9944414814815</v>
          </cell>
          <cell r="AP1305">
            <v>0.11256955847297223</v>
          </cell>
          <cell r="AV1305" t="str">
            <v>2B</v>
          </cell>
          <cell r="AW1305">
            <v>-11.01375</v>
          </cell>
          <cell r="AX1305">
            <v>-2.4313334130890296</v>
          </cell>
          <cell r="AY1305">
            <v>-2.4376188211009846</v>
          </cell>
          <cell r="AZ1305">
            <v>-2.4313334130890296</v>
          </cell>
          <cell r="BG1305">
            <v>1.2412796432688442</v>
          </cell>
          <cell r="BJ1305">
            <v>-3.5665365484729506E-3</v>
          </cell>
          <cell r="CF1305">
            <v>0</v>
          </cell>
          <cell r="CV1305">
            <v>28.875</v>
          </cell>
          <cell r="DA1305">
            <v>0</v>
          </cell>
          <cell r="ER1305">
            <v>307.48610370370375</v>
          </cell>
        </row>
        <row r="1306">
          <cell r="A1306">
            <v>572910</v>
          </cell>
          <cell r="C1306" t="str">
            <v>Hassan, Alex</v>
          </cell>
          <cell r="AF1306">
            <v>0.23025575982763757</v>
          </cell>
          <cell r="AN1306">
            <v>163.02965333333333</v>
          </cell>
          <cell r="AP1306">
            <v>0.32810363782594665</v>
          </cell>
          <cell r="AV1306" t="str">
            <v>1B</v>
          </cell>
          <cell r="AW1306">
            <v>-16.245847832355313</v>
          </cell>
          <cell r="AX1306">
            <v>-16.231199663227095</v>
          </cell>
          <cell r="AY1306">
            <v>-14.214460977009191</v>
          </cell>
          <cell r="AZ1306">
            <v>-14.214460977009191</v>
          </cell>
          <cell r="BG1306">
            <v>1.4539227391504066</v>
          </cell>
          <cell r="BJ1306">
            <v>4.6214663960825734E-4</v>
          </cell>
          <cell r="CF1306">
            <v>0</v>
          </cell>
          <cell r="CV1306">
            <v>28.208333333333332</v>
          </cell>
          <cell r="DA1306">
            <v>1.4999999999999999E-2</v>
          </cell>
          <cell r="ER1306">
            <v>407.57413333333329</v>
          </cell>
        </row>
        <row r="1307">
          <cell r="A1307">
            <v>572966</v>
          </cell>
          <cell r="C1307" t="str">
            <v>Keefer, Cody</v>
          </cell>
          <cell r="AF1307">
            <v>0.19413670534620134</v>
          </cell>
          <cell r="AN1307">
            <v>142.06189037037038</v>
          </cell>
          <cell r="AP1307">
            <v>0.14180989645225084</v>
          </cell>
          <cell r="AV1307" t="str">
            <v>RF</v>
          </cell>
          <cell r="AW1307">
            <v>-13.815684986272728</v>
          </cell>
          <cell r="AX1307">
            <v>-16.91245</v>
          </cell>
          <cell r="AY1307">
            <v>-12.622880627186575</v>
          </cell>
          <cell r="AZ1307">
            <v>-12.622880627186575</v>
          </cell>
          <cell r="BG1307">
            <v>1.4383744629934294</v>
          </cell>
          <cell r="BJ1307">
            <v>-3.3294967499824114E-4</v>
          </cell>
          <cell r="CF1307">
            <v>0</v>
          </cell>
          <cell r="CV1307">
            <v>25.625</v>
          </cell>
          <cell r="DA1307">
            <v>0</v>
          </cell>
          <cell r="ER1307">
            <v>355.15472592592596</v>
          </cell>
        </row>
        <row r="1308">
          <cell r="A1308">
            <v>572997</v>
          </cell>
          <cell r="C1308" t="str">
            <v>Lucas, Jeremy</v>
          </cell>
          <cell r="AF1308">
            <v>0.23150398450169027</v>
          </cell>
          <cell r="AN1308">
            <v>183.6792503865243</v>
          </cell>
          <cell r="AP1308">
            <v>0.32214162246380273</v>
          </cell>
          <cell r="AV1308" t="str">
            <v>C</v>
          </cell>
          <cell r="AW1308">
            <v>-13.710676827009895</v>
          </cell>
          <cell r="AX1308">
            <v>-17.056650000000001</v>
          </cell>
          <cell r="AY1308">
            <v>-14.333891376321752</v>
          </cell>
          <cell r="AZ1308">
            <v>0.60616650147705853</v>
          </cell>
          <cell r="BG1308">
            <v>1.2973120912056668</v>
          </cell>
          <cell r="BJ1308">
            <v>-5.5385079934488031E-3</v>
          </cell>
          <cell r="CF1308">
            <v>0</v>
          </cell>
          <cell r="CV1308">
            <v>25.458333333333332</v>
          </cell>
          <cell r="DA1308">
            <v>0</v>
          </cell>
          <cell r="ER1308">
            <v>412.02933333333334</v>
          </cell>
        </row>
        <row r="1309">
          <cell r="A1309">
            <v>573011</v>
          </cell>
          <cell r="C1309" t="str">
            <v>Marder, Jack</v>
          </cell>
          <cell r="AF1309">
            <v>0.22830261593727655</v>
          </cell>
          <cell r="AN1309">
            <v>131.79907521135749</v>
          </cell>
          <cell r="AP1309">
            <v>0.1078668207391581</v>
          </cell>
          <cell r="AV1309" t="str">
            <v>2B</v>
          </cell>
          <cell r="AW1309">
            <v>-11.622199999999999</v>
          </cell>
          <cell r="AX1309">
            <v>2.4605631248990556</v>
          </cell>
          <cell r="AY1309">
            <v>-7.6544144592216368</v>
          </cell>
          <cell r="AZ1309">
            <v>2.4605631248990556</v>
          </cell>
          <cell r="BG1309">
            <v>1.2072624687980835</v>
          </cell>
          <cell r="BJ1309">
            <v>-3.7700124549506081E-3</v>
          </cell>
          <cell r="CF1309">
            <v>0</v>
          </cell>
          <cell r="CV1309">
            <v>26.375</v>
          </cell>
          <cell r="DA1309">
            <v>0</v>
          </cell>
          <cell r="ER1309">
            <v>297.83727407407412</v>
          </cell>
        </row>
        <row r="1310">
          <cell r="A1310">
            <v>573013</v>
          </cell>
          <cell r="C1310" t="str">
            <v>Maron, Cam</v>
          </cell>
          <cell r="AF1310">
            <v>0.20700448526665113</v>
          </cell>
          <cell r="AN1310">
            <v>134.47860148148152</v>
          </cell>
          <cell r="AP1310">
            <v>0.24402007992968677</v>
          </cell>
          <cell r="AV1310" t="str">
            <v>C</v>
          </cell>
          <cell r="AW1310">
            <v>-15.477538677258828</v>
          </cell>
          <cell r="AX1310">
            <v>-17.056650000000001</v>
          </cell>
          <cell r="AY1310">
            <v>-15.53919462523398</v>
          </cell>
          <cell r="AZ1310">
            <v>-0.82894584767002355</v>
          </cell>
          <cell r="BG1310">
            <v>1.1634258884195101</v>
          </cell>
          <cell r="BJ1310">
            <v>2.4420095369325084E-2</v>
          </cell>
          <cell r="CF1310">
            <v>0</v>
          </cell>
          <cell r="CV1310">
            <v>25.458333333333332</v>
          </cell>
          <cell r="DA1310">
            <v>0</v>
          </cell>
          <cell r="ER1310">
            <v>336.1965037037038</v>
          </cell>
        </row>
        <row r="1311">
          <cell r="A1311">
            <v>573027</v>
          </cell>
          <cell r="C1311" t="str">
            <v>McGuiness, Chris</v>
          </cell>
          <cell r="AF1311">
            <v>0.23257768976817522</v>
          </cell>
          <cell r="AN1311">
            <v>163.72091259259261</v>
          </cell>
          <cell r="AP1311">
            <v>0.27219357911947761</v>
          </cell>
          <cell r="AV1311" t="str">
            <v>1B</v>
          </cell>
          <cell r="AW1311">
            <v>-11.463042743298915</v>
          </cell>
          <cell r="AX1311">
            <v>-15.964729582770058</v>
          </cell>
          <cell r="AY1311">
            <v>-12.179559141973613</v>
          </cell>
          <cell r="AZ1311">
            <v>-11.463042743298915</v>
          </cell>
          <cell r="BG1311">
            <v>1.2322975306988928</v>
          </cell>
          <cell r="BJ1311">
            <v>-9.1091490262164999E-3</v>
          </cell>
          <cell r="CF1311">
            <v>5.5795202650680649E-3</v>
          </cell>
          <cell r="CV1311">
            <v>28.208333333333332</v>
          </cell>
          <cell r="DA1311">
            <v>5.6666666666666664E-2</v>
          </cell>
          <cell r="ER1311">
            <v>409.30228148148149</v>
          </cell>
        </row>
        <row r="1312">
          <cell r="A1312">
            <v>573041</v>
          </cell>
          <cell r="C1312" t="str">
            <v>Mooney, Peter</v>
          </cell>
          <cell r="AF1312">
            <v>0.20764960828024182</v>
          </cell>
          <cell r="AN1312">
            <v>162.048</v>
          </cell>
          <cell r="AP1312">
            <v>0.23820562685095314</v>
          </cell>
          <cell r="AV1312" t="str">
            <v>2B</v>
          </cell>
          <cell r="AW1312">
            <v>-12.754897588811271</v>
          </cell>
          <cell r="AX1312">
            <v>-0.49320328391551804</v>
          </cell>
          <cell r="AY1312">
            <v>-12.006742618415021</v>
          </cell>
          <cell r="AZ1312">
            <v>-0.49320328391551804</v>
          </cell>
          <cell r="BG1312">
            <v>0.97048016978026252</v>
          </cell>
          <cell r="BJ1312">
            <v>-3.8869502904061767E-3</v>
          </cell>
          <cell r="CF1312">
            <v>0</v>
          </cell>
          <cell r="CV1312">
            <v>25.875</v>
          </cell>
          <cell r="DA1312">
            <v>0</v>
          </cell>
          <cell r="ER1312">
            <v>405.12</v>
          </cell>
        </row>
        <row r="1313">
          <cell r="A1313">
            <v>573044</v>
          </cell>
          <cell r="C1313" t="str">
            <v>Morales, Jobduan</v>
          </cell>
          <cell r="AF1313">
            <v>0.18525356057477843</v>
          </cell>
          <cell r="AN1313">
            <v>105.4538903703704</v>
          </cell>
          <cell r="AP1313">
            <v>0.11941804587056459</v>
          </cell>
          <cell r="AV1313" t="str">
            <v>C</v>
          </cell>
          <cell r="AW1313">
            <v>-12.591483264023761</v>
          </cell>
          <cell r="AX1313">
            <v>-17.417149999999999</v>
          </cell>
          <cell r="AY1313">
            <v>-13.60715527668601</v>
          </cell>
          <cell r="AZ1313">
            <v>-0.26510918412803663</v>
          </cell>
          <cell r="BG1313">
            <v>0.57980206005330959</v>
          </cell>
          <cell r="BJ1313">
            <v>-1.0754490099361991E-2</v>
          </cell>
          <cell r="CF1313">
            <v>0</v>
          </cell>
          <cell r="CV1313">
            <v>25.041666666666668</v>
          </cell>
          <cell r="DA1313">
            <v>0</v>
          </cell>
          <cell r="ER1313">
            <v>263.63472592592598</v>
          </cell>
        </row>
        <row r="1314">
          <cell r="A1314">
            <v>573059</v>
          </cell>
          <cell r="C1314" t="str">
            <v>Nicol, Sean</v>
          </cell>
          <cell r="AF1314">
            <v>0.20798284172682341</v>
          </cell>
          <cell r="AN1314">
            <v>94.527810370370375</v>
          </cell>
          <cell r="AP1314">
            <v>6.5955822940071185E-2</v>
          </cell>
          <cell r="AV1314" t="str">
            <v>3B</v>
          </cell>
          <cell r="AW1314">
            <v>-11.013067478127036</v>
          </cell>
          <cell r="AX1314">
            <v>-2.3605559695771827</v>
          </cell>
          <cell r="AY1314">
            <v>-9.8544807740336662</v>
          </cell>
          <cell r="AZ1314">
            <v>-2.3605559695771827</v>
          </cell>
          <cell r="BG1314">
            <v>1.1678252457820046</v>
          </cell>
          <cell r="BJ1314">
            <v>-6.8867547339965867E-3</v>
          </cell>
          <cell r="CF1314">
            <v>0</v>
          </cell>
          <cell r="CV1314">
            <v>29.791666666666668</v>
          </cell>
          <cell r="DA1314">
            <v>0</v>
          </cell>
          <cell r="ER1314">
            <v>236.31952592592592</v>
          </cell>
        </row>
        <row r="1315">
          <cell r="A1315">
            <v>573060</v>
          </cell>
          <cell r="C1315" t="str">
            <v>Nolan, Kevin</v>
          </cell>
          <cell r="AF1315">
            <v>0.2041620386096768</v>
          </cell>
          <cell r="AN1315">
            <v>174.70176000000004</v>
          </cell>
          <cell r="AP1315">
            <v>0.28651408744382623</v>
          </cell>
          <cell r="AV1315" t="str">
            <v>SS</v>
          </cell>
          <cell r="AW1315">
            <v>-11.370513789656409</v>
          </cell>
          <cell r="AX1315">
            <v>2.1425493713119388</v>
          </cell>
          <cell r="AY1315">
            <v>-9.5964343699234522</v>
          </cell>
          <cell r="AZ1315">
            <v>2.1425493713119388</v>
          </cell>
          <cell r="BG1315">
            <v>1.4977072411307946</v>
          </cell>
          <cell r="BJ1315">
            <v>-7.374637054926767E-3</v>
          </cell>
          <cell r="CF1315">
            <v>0</v>
          </cell>
          <cell r="CV1315">
            <v>28.541666666666668</v>
          </cell>
          <cell r="DA1315">
            <v>0</v>
          </cell>
          <cell r="ER1315">
            <v>436.75440000000003</v>
          </cell>
        </row>
        <row r="1316">
          <cell r="A1316">
            <v>573069</v>
          </cell>
          <cell r="C1316" t="str">
            <v>O'Dowd, Chris</v>
          </cell>
          <cell r="AF1316">
            <v>0.21671079955748199</v>
          </cell>
          <cell r="AN1316">
            <v>137.01451851851854</v>
          </cell>
          <cell r="AP1316">
            <v>0.23539539843586454</v>
          </cell>
          <cell r="AV1316" t="str">
            <v>C</v>
          </cell>
          <cell r="AW1316">
            <v>-11.936358333333335</v>
          </cell>
          <cell r="AX1316">
            <v>-16.840350000000001</v>
          </cell>
          <cell r="AY1316">
            <v>-4.9256035082007381</v>
          </cell>
          <cell r="AZ1316">
            <v>-3.482347387447231</v>
          </cell>
          <cell r="BG1316">
            <v>1.1767352281598649</v>
          </cell>
          <cell r="BJ1316">
            <v>-1.3797054801351915E-3</v>
          </cell>
          <cell r="CF1316">
            <v>0</v>
          </cell>
          <cell r="CV1316">
            <v>25.708333333333332</v>
          </cell>
          <cell r="DA1316">
            <v>0</v>
          </cell>
          <cell r="ER1316">
            <v>342.53629629629637</v>
          </cell>
        </row>
        <row r="1317">
          <cell r="A1317">
            <v>573086</v>
          </cell>
          <cell r="C1317" t="str">
            <v>Pena, Jerome</v>
          </cell>
          <cell r="AF1317">
            <v>0.18936359542889922</v>
          </cell>
          <cell r="AN1317">
            <v>143.50999703703707</v>
          </cell>
          <cell r="AP1317">
            <v>0.13947019064890409</v>
          </cell>
          <cell r="AV1317" t="str">
            <v>2B</v>
          </cell>
          <cell r="AW1317">
            <v>-11.206825</v>
          </cell>
          <cell r="AX1317">
            <v>2.7446721355018893</v>
          </cell>
          <cell r="AY1317">
            <v>-9.8526522374432979</v>
          </cell>
          <cell r="AZ1317">
            <v>2.7446721355018893</v>
          </cell>
          <cell r="BG1317">
            <v>1.2516097485378803</v>
          </cell>
          <cell r="BJ1317">
            <v>1.941603334539924E-2</v>
          </cell>
          <cell r="CF1317">
            <v>0</v>
          </cell>
          <cell r="CV1317">
            <v>27.625</v>
          </cell>
          <cell r="DA1317">
            <v>0</v>
          </cell>
          <cell r="ER1317">
            <v>358.77499259259264</v>
          </cell>
        </row>
        <row r="1318">
          <cell r="A1318">
            <v>573087</v>
          </cell>
          <cell r="C1318" t="str">
            <v>Perio, Noah</v>
          </cell>
          <cell r="AF1318">
            <v>0.20624908153448387</v>
          </cell>
          <cell r="AN1318">
            <v>129.30541037037037</v>
          </cell>
          <cell r="AP1318">
            <v>0.18962129414881146</v>
          </cell>
          <cell r="AV1318" t="str">
            <v>2B</v>
          </cell>
          <cell r="AW1318">
            <v>-12.949459556739841</v>
          </cell>
          <cell r="AX1318">
            <v>-4.6686108420365713</v>
          </cell>
          <cell r="AY1318">
            <v>-10.783718016570033</v>
          </cell>
          <cell r="AZ1318">
            <v>-4.6686108420365713</v>
          </cell>
          <cell r="BG1318">
            <v>0.98622495834678747</v>
          </cell>
          <cell r="BJ1318">
            <v>-1.4679786430166875E-2</v>
          </cell>
          <cell r="CF1318">
            <v>0</v>
          </cell>
          <cell r="CV1318">
            <v>24.625</v>
          </cell>
          <cell r="DA1318">
            <v>0</v>
          </cell>
          <cell r="ER1318">
            <v>323.26352592592593</v>
          </cell>
        </row>
        <row r="1319">
          <cell r="A1319">
            <v>573088</v>
          </cell>
          <cell r="C1319" t="str">
            <v>Perkins, Cam</v>
          </cell>
          <cell r="AF1319">
            <v>0.23347745886933841</v>
          </cell>
          <cell r="AN1319">
            <v>187.67075555555559</v>
          </cell>
          <cell r="AP1319">
            <v>0.36260451451345888</v>
          </cell>
          <cell r="AV1319" t="str">
            <v>CF</v>
          </cell>
          <cell r="AW1319">
            <v>-11.941631468257217</v>
          </cell>
          <cell r="AX1319">
            <v>-16.768249999999998</v>
          </cell>
          <cell r="AY1319">
            <v>-6.4866327989010841</v>
          </cell>
          <cell r="AZ1319">
            <v>-6.4866327989010841</v>
          </cell>
          <cell r="BG1319">
            <v>1.7913117033406847</v>
          </cell>
          <cell r="BJ1319">
            <v>1.9820132952798669E-3</v>
          </cell>
          <cell r="CF1319">
            <v>0</v>
          </cell>
          <cell r="CV1319">
            <v>25.791666666666668</v>
          </cell>
          <cell r="DA1319">
            <v>0</v>
          </cell>
          <cell r="ER1319">
            <v>469.17688888888893</v>
          </cell>
        </row>
        <row r="1320">
          <cell r="A1320">
            <v>573113</v>
          </cell>
          <cell r="C1320" t="str">
            <v>Renda, Tony</v>
          </cell>
          <cell r="AF1320">
            <v>0.2329438502914245</v>
          </cell>
          <cell r="AN1320">
            <v>205.88622222222222</v>
          </cell>
          <cell r="AP1320">
            <v>0.39180729720910501</v>
          </cell>
          <cell r="AV1320" t="str">
            <v>2B</v>
          </cell>
          <cell r="AW1320">
            <v>-12.075008333333333</v>
          </cell>
          <cell r="AX1320">
            <v>-5.1552750323253083</v>
          </cell>
          <cell r="AY1320">
            <v>-7.8310831133684626</v>
          </cell>
          <cell r="AZ1320">
            <v>-5.1552750323253083</v>
          </cell>
          <cell r="BG1320">
            <v>1.3444082522875815</v>
          </cell>
          <cell r="BJ1320">
            <v>7.7160794363698056E-3</v>
          </cell>
          <cell r="CF1320">
            <v>0</v>
          </cell>
          <cell r="CV1320">
            <v>25.458333333333332</v>
          </cell>
          <cell r="DA1320">
            <v>2.3333333333333334E-2</v>
          </cell>
          <cell r="ER1320">
            <v>514.71555555555551</v>
          </cell>
        </row>
        <row r="1321">
          <cell r="A1321">
            <v>573121</v>
          </cell>
          <cell r="C1321" t="str">
            <v>Roberts, Nate</v>
          </cell>
          <cell r="AF1321">
            <v>0.20228031811382668</v>
          </cell>
          <cell r="AN1321">
            <v>65.719371851851861</v>
          </cell>
          <cell r="AP1321">
            <v>2.3515702341627698E-2</v>
          </cell>
          <cell r="AV1321" t="str">
            <v>LF</v>
          </cell>
          <cell r="AW1321">
            <v>-11.271374999999999</v>
          </cell>
          <cell r="AX1321">
            <v>-16.06475</v>
          </cell>
          <cell r="AY1321">
            <v>-4.7611890180538134</v>
          </cell>
          <cell r="AZ1321">
            <v>-4.7611890180538134</v>
          </cell>
          <cell r="BG1321">
            <v>1.4701196975167892</v>
          </cell>
          <cell r="BJ1321">
            <v>4.6462801545245222E-2</v>
          </cell>
          <cell r="CF1321">
            <v>0</v>
          </cell>
          <cell r="CV1321">
            <v>27.375</v>
          </cell>
          <cell r="DA1321">
            <v>0</v>
          </cell>
          <cell r="ER1321">
            <v>164.29842962962965</v>
          </cell>
        </row>
        <row r="1322">
          <cell r="A1322">
            <v>573131</v>
          </cell>
          <cell r="C1322" t="str">
            <v>Ruf, Darin</v>
          </cell>
          <cell r="AF1322">
            <v>0.24961707571314601</v>
          </cell>
          <cell r="AN1322">
            <v>189.5774775796576</v>
          </cell>
          <cell r="AP1322">
            <v>0.39711900843806552</v>
          </cell>
          <cell r="AV1322" t="str">
            <v>1B</v>
          </cell>
          <cell r="AW1322">
            <v>-11.971938214106061</v>
          </cell>
          <cell r="AX1322">
            <v>-15.612657245862589</v>
          </cell>
          <cell r="AY1322">
            <v>-13.410886097886458</v>
          </cell>
          <cell r="AZ1322">
            <v>-11.971938214106061</v>
          </cell>
          <cell r="BG1322">
            <v>1.3923674313802072</v>
          </cell>
          <cell r="BJ1322">
            <v>-5.7585850240036169E-3</v>
          </cell>
          <cell r="CF1322">
            <v>0.46589236512779908</v>
          </cell>
          <cell r="CV1322">
            <v>29.958333333333332</v>
          </cell>
          <cell r="DA1322">
            <v>1.345</v>
          </cell>
          <cell r="ER1322">
            <v>471.16711111111113</v>
          </cell>
        </row>
        <row r="1323">
          <cell r="A1323">
            <v>573135</v>
          </cell>
          <cell r="C1323" t="str">
            <v>Saladino, Tyler</v>
          </cell>
          <cell r="AF1323">
            <v>0.25592850037784398</v>
          </cell>
          <cell r="AN1323">
            <v>414.29600000000005</v>
          </cell>
          <cell r="AP1323">
            <v>0.37531757738285793</v>
          </cell>
          <cell r="AV1323" t="str">
            <v>SS</v>
          </cell>
          <cell r="AW1323">
            <v>-9.5372131586218156</v>
          </cell>
          <cell r="AX1323">
            <v>5.7690125760278148</v>
          </cell>
          <cell r="AY1323">
            <v>-4.9046655256220433</v>
          </cell>
          <cell r="AZ1323">
            <v>5.7690125760278148</v>
          </cell>
          <cell r="BG1323">
            <v>1.2789924458398247</v>
          </cell>
          <cell r="BJ1323">
            <v>-9.2604560511684256E-3</v>
          </cell>
          <cell r="CF1323">
            <v>0.61862315978440763</v>
          </cell>
          <cell r="CV1323">
            <v>26.958333333333332</v>
          </cell>
          <cell r="DA1323">
            <v>0.77666666666666662</v>
          </cell>
          <cell r="ER1323">
            <v>414.29600000000005</v>
          </cell>
        </row>
        <row r="1324">
          <cell r="A1324">
            <v>573139</v>
          </cell>
          <cell r="C1324" t="str">
            <v>Santigate, RJ</v>
          </cell>
          <cell r="AF1324">
            <v>0.15952009169646358</v>
          </cell>
          <cell r="AN1324">
            <v>72.16630518518518</v>
          </cell>
          <cell r="AP1324">
            <v>3.6015755649260184E-2</v>
          </cell>
          <cell r="AV1324" t="str">
            <v>3B</v>
          </cell>
          <cell r="AW1324">
            <v>-12.206996306655817</v>
          </cell>
          <cell r="AX1324">
            <v>-2.7314125222837728</v>
          </cell>
          <cell r="AY1324">
            <v>-11.18404664286167</v>
          </cell>
          <cell r="AZ1324">
            <v>-2.7314125222837728</v>
          </cell>
          <cell r="BG1324">
            <v>1.4266619120940045</v>
          </cell>
          <cell r="BJ1324">
            <v>-1.0035379586665297E-2</v>
          </cell>
          <cell r="CF1324">
            <v>0</v>
          </cell>
          <cell r="CV1324">
            <v>25.125</v>
          </cell>
          <cell r="DA1324">
            <v>0</v>
          </cell>
          <cell r="ER1324">
            <v>180.41576296296296</v>
          </cell>
        </row>
        <row r="1325">
          <cell r="A1325">
            <v>573158</v>
          </cell>
          <cell r="C1325" t="str">
            <v>Shoemaker, Brady</v>
          </cell>
          <cell r="AF1325">
            <v>0.22816084048478158</v>
          </cell>
          <cell r="AN1325">
            <v>190.54542222222221</v>
          </cell>
          <cell r="AP1325">
            <v>0.34362970200735732</v>
          </cell>
          <cell r="AV1325" t="str">
            <v>1B</v>
          </cell>
          <cell r="AW1325">
            <v>-12.438656082928748</v>
          </cell>
          <cell r="AX1325">
            <v>-16.359450000000002</v>
          </cell>
          <cell r="AY1325">
            <v>-14.104718344933431</v>
          </cell>
          <cell r="AZ1325">
            <v>-12.438656082928748</v>
          </cell>
          <cell r="BG1325">
            <v>1.2259627206231574</v>
          </cell>
          <cell r="BJ1325">
            <v>-4.0439796574718301E-3</v>
          </cell>
          <cell r="CF1325">
            <v>0</v>
          </cell>
          <cell r="CV1325">
            <v>29.125</v>
          </cell>
          <cell r="DA1325">
            <v>0</v>
          </cell>
          <cell r="ER1325">
            <v>476.36355555555554</v>
          </cell>
        </row>
        <row r="1326">
          <cell r="A1326">
            <v>573163</v>
          </cell>
          <cell r="C1326" t="str">
            <v>Smith, Bryson</v>
          </cell>
          <cell r="AF1326">
            <v>0.19867156554499155</v>
          </cell>
          <cell r="AN1326">
            <v>117.0840888888889</v>
          </cell>
          <cell r="AP1326">
            <v>0.20364815003182057</v>
          </cell>
          <cell r="AV1326" t="str">
            <v>CF</v>
          </cell>
          <cell r="AW1326">
            <v>-11.228341666666665</v>
          </cell>
          <cell r="AX1326">
            <v>-16.047483333333332</v>
          </cell>
          <cell r="AY1326">
            <v>-10.928991872882085</v>
          </cell>
          <cell r="AZ1326">
            <v>-10.928991872882085</v>
          </cell>
          <cell r="BG1326">
            <v>1.2223762054817606</v>
          </cell>
          <cell r="BJ1326">
            <v>-1.6055789279066469E-2</v>
          </cell>
          <cell r="CF1326">
            <v>0</v>
          </cell>
          <cell r="CV1326">
            <v>27.541666666666668</v>
          </cell>
          <cell r="DA1326">
            <v>0</v>
          </cell>
          <cell r="ER1326">
            <v>292.71022222222223</v>
          </cell>
        </row>
        <row r="1327">
          <cell r="A1327">
            <v>573187</v>
          </cell>
          <cell r="C1327" t="str">
            <v>Stubbs, Cody</v>
          </cell>
          <cell r="AF1327">
            <v>0.21244511845650427</v>
          </cell>
          <cell r="AN1327">
            <v>129.8950637037037</v>
          </cell>
          <cell r="AP1327">
            <v>0.16672395955612684</v>
          </cell>
          <cell r="AV1327" t="str">
            <v>1B</v>
          </cell>
          <cell r="AW1327">
            <v>-11.571705884699988</v>
          </cell>
          <cell r="AX1327">
            <v>-17.056650000000001</v>
          </cell>
          <cell r="AY1327">
            <v>-13.48875660014426</v>
          </cell>
          <cell r="AZ1327">
            <v>-11.571705884699988</v>
          </cell>
          <cell r="BG1327">
            <v>1.510132914470502</v>
          </cell>
          <cell r="BJ1327">
            <v>-3.4307693365298367E-3</v>
          </cell>
          <cell r="CF1327">
            <v>0</v>
          </cell>
          <cell r="CV1327">
            <v>25.458333333333332</v>
          </cell>
          <cell r="DA1327">
            <v>0</v>
          </cell>
          <cell r="ER1327">
            <v>324.73765925925926</v>
          </cell>
        </row>
        <row r="1328">
          <cell r="A1328">
            <v>573193</v>
          </cell>
          <cell r="C1328" t="str">
            <v>Tanabe, Carlton</v>
          </cell>
          <cell r="AF1328">
            <v>0.17678005585638715</v>
          </cell>
          <cell r="AN1328">
            <v>89.712426666666687</v>
          </cell>
          <cell r="AP1328">
            <v>0.13086483272351113</v>
          </cell>
          <cell r="AV1328" t="str">
            <v>C</v>
          </cell>
          <cell r="AW1328">
            <v>-14.425828834345923</v>
          </cell>
          <cell r="AX1328">
            <v>-17.816616666666668</v>
          </cell>
          <cell r="AY1328">
            <v>-13.024729751050032</v>
          </cell>
          <cell r="AZ1328">
            <v>6.9281200091673032</v>
          </cell>
          <cell r="BG1328">
            <v>0.85429480839404359</v>
          </cell>
          <cell r="BJ1328">
            <v>-1.4689822157989531E-2</v>
          </cell>
          <cell r="CF1328">
            <v>0</v>
          </cell>
          <cell r="CV1328">
            <v>24.708333333333332</v>
          </cell>
          <cell r="DA1328">
            <v>0</v>
          </cell>
          <cell r="ER1328">
            <v>224.2810666666667</v>
          </cell>
        </row>
        <row r="1329">
          <cell r="A1329">
            <v>573194</v>
          </cell>
          <cell r="C1329" t="str">
            <v>Tarleton, Dallas</v>
          </cell>
          <cell r="AF1329">
            <v>0.18996408683525906</v>
          </cell>
          <cell r="AN1329">
            <v>62.756882962962976</v>
          </cell>
          <cell r="AP1329">
            <v>4.1995220361687124E-2</v>
          </cell>
          <cell r="AV1329" t="str">
            <v>C</v>
          </cell>
          <cell r="AW1329">
            <v>-11.792448461507204</v>
          </cell>
          <cell r="AX1329">
            <v>-16.242550000000001</v>
          </cell>
          <cell r="AY1329">
            <v>-13.721882585690153</v>
          </cell>
          <cell r="AZ1329">
            <v>2.3210311482364467</v>
          </cell>
          <cell r="BG1329">
            <v>1.2492372067590605</v>
          </cell>
          <cell r="BJ1329">
            <v>2.9943111587879608E-2</v>
          </cell>
          <cell r="CF1329">
            <v>0</v>
          </cell>
          <cell r="CV1329">
            <v>28.875</v>
          </cell>
          <cell r="DA1329">
            <v>0</v>
          </cell>
          <cell r="ER1329">
            <v>156.89220740740743</v>
          </cell>
        </row>
        <row r="1330">
          <cell r="A1330">
            <v>573209</v>
          </cell>
          <cell r="C1330" t="str">
            <v>Tissenbaum, Maxx</v>
          </cell>
          <cell r="AF1330">
            <v>0.20690103607496366</v>
          </cell>
          <cell r="AN1330">
            <v>133.80731259259264</v>
          </cell>
          <cell r="AP1330">
            <v>0.22959595526824883</v>
          </cell>
          <cell r="AV1330" t="str">
            <v>C</v>
          </cell>
          <cell r="AW1330">
            <v>-15.384628967938738</v>
          </cell>
          <cell r="AX1330">
            <v>-17.505116666666666</v>
          </cell>
          <cell r="AY1330">
            <v>-15.30129417947386</v>
          </cell>
          <cell r="AZ1330">
            <v>-6.5747391458837692</v>
          </cell>
          <cell r="BG1330">
            <v>1.2850659271761122</v>
          </cell>
          <cell r="BJ1330">
            <v>-8.6981694292068753E-4</v>
          </cell>
          <cell r="CF1330">
            <v>0</v>
          </cell>
          <cell r="CV1330">
            <v>24.958333333333332</v>
          </cell>
          <cell r="DA1330">
            <v>0</v>
          </cell>
          <cell r="ER1330">
            <v>334.51828148148155</v>
          </cell>
        </row>
        <row r="1331">
          <cell r="A1331">
            <v>573212</v>
          </cell>
          <cell r="C1331" t="str">
            <v>Trapp, Justin</v>
          </cell>
          <cell r="AF1331">
            <v>0.20996316437272036</v>
          </cell>
          <cell r="AN1331">
            <v>154.81249185185186</v>
          </cell>
          <cell r="AP1331">
            <v>0.1553034382441435</v>
          </cell>
          <cell r="AV1331" t="str">
            <v>2B</v>
          </cell>
          <cell r="AW1331">
            <v>-11.936358333333335</v>
          </cell>
          <cell r="AX1331">
            <v>-2.0166295414042681</v>
          </cell>
          <cell r="AY1331">
            <v>-3.8771884003044654</v>
          </cell>
          <cell r="AZ1331">
            <v>-2.0166295414042681</v>
          </cell>
          <cell r="BG1331">
            <v>0.67722426602509489</v>
          </cell>
          <cell r="BJ1331">
            <v>-1.1922312788639887E-2</v>
          </cell>
          <cell r="CF1331">
            <v>0</v>
          </cell>
          <cell r="CV1331">
            <v>25.708333333333332</v>
          </cell>
          <cell r="DA1331">
            <v>0</v>
          </cell>
          <cell r="ER1331">
            <v>387.03122962962965</v>
          </cell>
        </row>
        <row r="1332">
          <cell r="A1332">
            <v>573226</v>
          </cell>
          <cell r="C1332" t="str">
            <v>Wagner, Daniel</v>
          </cell>
          <cell r="AF1332">
            <v>0.19815001026410217</v>
          </cell>
          <cell r="AN1332">
            <v>119.36673185185187</v>
          </cell>
          <cell r="AP1332">
            <v>0.1078721443972922</v>
          </cell>
          <cell r="AV1332" t="str">
            <v>2B</v>
          </cell>
          <cell r="AW1332">
            <v>-11.120758333333333</v>
          </cell>
          <cell r="AX1332">
            <v>-1.0552162243774605</v>
          </cell>
          <cell r="AY1332">
            <v>1.1701976150753575</v>
          </cell>
          <cell r="AZ1332">
            <v>1.1701976150753575</v>
          </cell>
          <cell r="BG1332">
            <v>1.2107840132759953</v>
          </cell>
          <cell r="BJ1332">
            <v>-3.1986095894376586E-2</v>
          </cell>
          <cell r="CF1332">
            <v>0</v>
          </cell>
          <cell r="CV1332">
            <v>27.958333333333332</v>
          </cell>
          <cell r="DA1332">
            <v>0</v>
          </cell>
          <cell r="ER1332">
            <v>298.41682962962966</v>
          </cell>
        </row>
        <row r="1333">
          <cell r="A1333">
            <v>573247</v>
          </cell>
          <cell r="C1333" t="str">
            <v>Williams, Tyler</v>
          </cell>
          <cell r="AF1333">
            <v>0.16758595443771646</v>
          </cell>
          <cell r="AN1333">
            <v>140.04138666666668</v>
          </cell>
          <cell r="AP1333">
            <v>0.21706082019450945</v>
          </cell>
          <cell r="AV1333" t="str">
            <v>1B</v>
          </cell>
          <cell r="AW1333">
            <v>-14.886887044051345</v>
          </cell>
          <cell r="AX1333">
            <v>-17.056650000000001</v>
          </cell>
          <cell r="AY1333">
            <v>-15.089310059768593</v>
          </cell>
          <cell r="AZ1333">
            <v>-14.886887044051345</v>
          </cell>
          <cell r="BG1333">
            <v>0.83971943451334696</v>
          </cell>
          <cell r="BJ1333">
            <v>1.1083678248242235E-2</v>
          </cell>
          <cell r="CF1333">
            <v>0</v>
          </cell>
          <cell r="CV1333">
            <v>25.458333333333332</v>
          </cell>
          <cell r="DA1333">
            <v>0</v>
          </cell>
          <cell r="ER1333">
            <v>350.10346666666669</v>
          </cell>
        </row>
        <row r="1334">
          <cell r="A1334">
            <v>573252</v>
          </cell>
          <cell r="C1334" t="str">
            <v>Witherspoon, Travis</v>
          </cell>
          <cell r="AF1334">
            <v>0.2019961454754729</v>
          </cell>
          <cell r="AN1334">
            <v>152.74894222222224</v>
          </cell>
          <cell r="AP1334">
            <v>0.23144344668158401</v>
          </cell>
          <cell r="AV1334" t="str">
            <v>CF</v>
          </cell>
          <cell r="AW1334">
            <v>-11.314408333333333</v>
          </cell>
          <cell r="AX1334">
            <v>-16.082016666666668</v>
          </cell>
          <cell r="AY1334">
            <v>3.4011422003778438</v>
          </cell>
          <cell r="AZ1334">
            <v>3.4011422003778438</v>
          </cell>
          <cell r="BG1334">
            <v>0.8020311471842182</v>
          </cell>
          <cell r="BJ1334">
            <v>-2.6046420460918845E-2</v>
          </cell>
          <cell r="CF1334">
            <v>0</v>
          </cell>
          <cell r="CV1334">
            <v>27.208333333333332</v>
          </cell>
          <cell r="DA1334">
            <v>0</v>
          </cell>
          <cell r="ER1334">
            <v>381.8723555555556</v>
          </cell>
        </row>
        <row r="1335">
          <cell r="A1335">
            <v>573255</v>
          </cell>
          <cell r="C1335" t="str">
            <v>Wooten, John</v>
          </cell>
          <cell r="AF1335">
            <v>0.20935202041116663</v>
          </cell>
          <cell r="AN1335">
            <v>170.56746666666669</v>
          </cell>
          <cell r="AP1335">
            <v>0.2797035851201356</v>
          </cell>
          <cell r="AV1335" t="str">
            <v>1B</v>
          </cell>
          <cell r="AW1335">
            <v>-12.740078180102028</v>
          </cell>
          <cell r="AX1335">
            <v>-17.056650000000001</v>
          </cell>
          <cell r="AY1335">
            <v>-12.658965658398136</v>
          </cell>
          <cell r="AZ1335">
            <v>-12.658965658398136</v>
          </cell>
          <cell r="BG1335">
            <v>1.5325461730709655</v>
          </cell>
          <cell r="BJ1335">
            <v>-4.8694087074582114E-3</v>
          </cell>
          <cell r="CF1335">
            <v>0</v>
          </cell>
          <cell r="CV1335">
            <v>25.458333333333332</v>
          </cell>
          <cell r="DA1335">
            <v>0</v>
          </cell>
          <cell r="ER1335">
            <v>426.4186666666667</v>
          </cell>
        </row>
        <row r="1336">
          <cell r="A1336">
            <v>573261</v>
          </cell>
          <cell r="C1336" t="str">
            <v>Yallen, Jordan</v>
          </cell>
          <cell r="AF1336">
            <v>0.14709383763099881</v>
          </cell>
          <cell r="AN1336">
            <v>65.728320000000011</v>
          </cell>
          <cell r="AP1336">
            <v>2.6283263839676274E-2</v>
          </cell>
          <cell r="AV1336" t="str">
            <v>LF</v>
          </cell>
          <cell r="AW1336">
            <v>-17.355501428143516</v>
          </cell>
          <cell r="AX1336">
            <v>-17.259493094810182</v>
          </cell>
          <cell r="AY1336">
            <v>-18.064830235526031</v>
          </cell>
          <cell r="AZ1336">
            <v>-17.259493094810182</v>
          </cell>
          <cell r="BG1336">
            <v>0.60342002475955714</v>
          </cell>
          <cell r="BJ1336">
            <v>-1.9959483058330296E-2</v>
          </cell>
          <cell r="CF1336">
            <v>0</v>
          </cell>
          <cell r="CV1336">
            <v>25.708333333333332</v>
          </cell>
          <cell r="DA1336">
            <v>0</v>
          </cell>
          <cell r="ER1336">
            <v>164.32080000000002</v>
          </cell>
        </row>
        <row r="1337">
          <cell r="A1337">
            <v>573262</v>
          </cell>
          <cell r="C1337" t="str">
            <v>Yastrzemski, Mike</v>
          </cell>
          <cell r="AF1337">
            <v>0.22622732838884069</v>
          </cell>
          <cell r="AN1337">
            <v>227.71697777777777</v>
          </cell>
          <cell r="AP1337">
            <v>0.40996225227967409</v>
          </cell>
          <cell r="AV1337" t="str">
            <v>RF</v>
          </cell>
          <cell r="AW1337">
            <v>-11.843924999999999</v>
          </cell>
          <cell r="AX1337">
            <v>-16.696149999999999</v>
          </cell>
          <cell r="AY1337">
            <v>-7.7230584734234675</v>
          </cell>
          <cell r="AZ1337">
            <v>-7.7230584734234675</v>
          </cell>
          <cell r="BG1337">
            <v>1.2039024108551346</v>
          </cell>
          <cell r="BJ1337">
            <v>5.0523565357238344E-5</v>
          </cell>
          <cell r="CF1337">
            <v>0</v>
          </cell>
          <cell r="CV1337">
            <v>25.875</v>
          </cell>
          <cell r="DA1337">
            <v>0</v>
          </cell>
          <cell r="ER1337">
            <v>569.29244444444441</v>
          </cell>
        </row>
        <row r="1338">
          <cell r="A1338">
            <v>573349</v>
          </cell>
          <cell r="C1338" t="str">
            <v>Lee, Hak-Ju</v>
          </cell>
          <cell r="AF1338">
            <v>0.2167578847658802</v>
          </cell>
          <cell r="AN1338">
            <v>144.61845333333332</v>
          </cell>
          <cell r="AP1338">
            <v>0.27133926677724718</v>
          </cell>
          <cell r="AV1338" t="str">
            <v>SS</v>
          </cell>
          <cell r="AW1338">
            <v>-11.982575000000001</v>
          </cell>
          <cell r="AX1338">
            <v>0.44799699761093548</v>
          </cell>
          <cell r="AY1338">
            <v>1.6358736326007186</v>
          </cell>
          <cell r="AZ1338">
            <v>1.6358736326007186</v>
          </cell>
          <cell r="BG1338">
            <v>0.66552526267066248</v>
          </cell>
          <cell r="BJ1338">
            <v>-3.3518967029837967E-3</v>
          </cell>
          <cell r="CF1338">
            <v>0</v>
          </cell>
          <cell r="CV1338">
            <v>25.625</v>
          </cell>
          <cell r="DA1338">
            <v>0</v>
          </cell>
          <cell r="ER1338">
            <v>361.54613333333327</v>
          </cell>
        </row>
        <row r="1339">
          <cell r="A1339">
            <v>573350</v>
          </cell>
          <cell r="C1339" t="str">
            <v>Ha, Jae-Hoon</v>
          </cell>
          <cell r="AF1339">
            <v>0.19606052846453365</v>
          </cell>
          <cell r="AN1339">
            <v>158.16419555555558</v>
          </cell>
          <cell r="AP1339">
            <v>0.16549433049733397</v>
          </cell>
          <cell r="AV1339" t="str">
            <v>CF</v>
          </cell>
          <cell r="AW1339">
            <v>-11.936358333333335</v>
          </cell>
          <cell r="AX1339">
            <v>-16.840350000000001</v>
          </cell>
          <cell r="AY1339">
            <v>-3.6108390692311527</v>
          </cell>
          <cell r="AZ1339">
            <v>-3.6108390692311527</v>
          </cell>
          <cell r="BG1339">
            <v>0.77000177612242593</v>
          </cell>
          <cell r="BJ1339">
            <v>-9.6617600188624586E-3</v>
          </cell>
          <cell r="CF1339">
            <v>0</v>
          </cell>
          <cell r="CV1339">
            <v>25.708333333333332</v>
          </cell>
          <cell r="DA1339">
            <v>0</v>
          </cell>
          <cell r="ER1339">
            <v>395.41048888888895</v>
          </cell>
        </row>
        <row r="1340">
          <cell r="A1340">
            <v>573574</v>
          </cell>
          <cell r="C1340" t="str">
            <v>Rodriguez, Rafael</v>
          </cell>
          <cell r="AF1340">
            <v>0.19954389013539089</v>
          </cell>
          <cell r="AN1340">
            <v>120.97242074074074</v>
          </cell>
          <cell r="AP1340">
            <v>0.14069739518414459</v>
          </cell>
          <cell r="AV1340" t="str">
            <v>LF</v>
          </cell>
          <cell r="AW1340">
            <v>-13.067458333333335</v>
          </cell>
          <cell r="AX1340">
            <v>-18.766983333333332</v>
          </cell>
          <cell r="AY1340">
            <v>-13.374253427241173</v>
          </cell>
          <cell r="AZ1340">
            <v>-13.067458333333335</v>
          </cell>
          <cell r="BG1340">
            <v>1.0700554388369501</v>
          </cell>
          <cell r="BJ1340">
            <v>-1.1194728840021638E-2</v>
          </cell>
          <cell r="CF1340">
            <v>0</v>
          </cell>
          <cell r="CV1340">
            <v>23.958333333333332</v>
          </cell>
          <cell r="DA1340">
            <v>0</v>
          </cell>
          <cell r="ER1340">
            <v>302.43105185185186</v>
          </cell>
        </row>
        <row r="1341">
          <cell r="A1341">
            <v>573627</v>
          </cell>
          <cell r="C1341" t="str">
            <v>Vargas, Kennys</v>
          </cell>
          <cell r="AF1341">
            <v>0.27016855477016843</v>
          </cell>
          <cell r="AN1341">
            <v>421.13938999268169</v>
          </cell>
          <cell r="AP1341">
            <v>0.44378897223907215</v>
          </cell>
          <cell r="AV1341" t="str">
            <v>1B</v>
          </cell>
          <cell r="AW1341">
            <v>-11.687116772207881</v>
          </cell>
          <cell r="AX1341">
            <v>-14.471725830114117</v>
          </cell>
          <cell r="AY1341">
            <v>-11.723943434278503</v>
          </cell>
          <cell r="AZ1341">
            <v>-11.687116772207881</v>
          </cell>
          <cell r="BG1341">
            <v>1.141313963970185</v>
          </cell>
          <cell r="BJ1341">
            <v>2.2623123388476559E-3</v>
          </cell>
          <cell r="CF1341">
            <v>0.25063387941915133</v>
          </cell>
          <cell r="CV1341">
            <v>25.875</v>
          </cell>
          <cell r="DA1341">
            <v>0.86</v>
          </cell>
          <cell r="ER1341">
            <v>539.37451851851847</v>
          </cell>
        </row>
        <row r="1342">
          <cell r="A1342">
            <v>573650</v>
          </cell>
          <cell r="C1342" t="str">
            <v>Morban, Julio</v>
          </cell>
          <cell r="AF1342">
            <v>0.19800296853281185</v>
          </cell>
          <cell r="AN1342">
            <v>112.91979851851852</v>
          </cell>
          <cell r="AP1342">
            <v>0.15594597024823276</v>
          </cell>
          <cell r="AV1342" t="str">
            <v>RF</v>
          </cell>
          <cell r="AW1342">
            <v>-12.76845</v>
          </cell>
          <cell r="AX1342">
            <v>-18.231949999999998</v>
          </cell>
          <cell r="AY1342">
            <v>-11.026146215490659</v>
          </cell>
          <cell r="AZ1342">
            <v>-11.026146215490659</v>
          </cell>
          <cell r="BG1342">
            <v>0.69525810446074787</v>
          </cell>
          <cell r="BJ1342">
            <v>1.2213943708327072E-2</v>
          </cell>
          <cell r="CF1342">
            <v>0</v>
          </cell>
          <cell r="CV1342">
            <v>24.375</v>
          </cell>
          <cell r="DA1342">
            <v>0</v>
          </cell>
          <cell r="ER1342">
            <v>282.2994962962963</v>
          </cell>
        </row>
        <row r="1343">
          <cell r="A1343">
            <v>573669</v>
          </cell>
          <cell r="C1343" t="str">
            <v>Rodriguez, Aderlin</v>
          </cell>
          <cell r="AF1343">
            <v>0.21561261891899208</v>
          </cell>
          <cell r="AN1343">
            <v>219.86773333333338</v>
          </cell>
          <cell r="AP1343">
            <v>0.36200039608804213</v>
          </cell>
          <cell r="AV1343" t="str">
            <v>1B</v>
          </cell>
          <cell r="AW1343">
            <v>-14.688466859775954</v>
          </cell>
          <cell r="AX1343">
            <v>-17.920449999999999</v>
          </cell>
          <cell r="AY1343">
            <v>-14.729175875704266</v>
          </cell>
          <cell r="AZ1343">
            <v>-14.688466859775954</v>
          </cell>
          <cell r="BG1343">
            <v>1.0210180177237875</v>
          </cell>
          <cell r="BJ1343">
            <v>3.1262758944058033E-3</v>
          </cell>
          <cell r="CF1343">
            <v>0</v>
          </cell>
          <cell r="CV1343">
            <v>24.625</v>
          </cell>
          <cell r="DA1343">
            <v>0</v>
          </cell>
          <cell r="ER1343">
            <v>549.66933333333338</v>
          </cell>
        </row>
        <row r="1344">
          <cell r="A1344">
            <v>574831</v>
          </cell>
          <cell r="C1344" t="str">
            <v>Choice, Michael</v>
          </cell>
          <cell r="AF1344">
            <v>0.22114226260246483</v>
          </cell>
          <cell r="AN1344">
            <v>181.76458666666667</v>
          </cell>
          <cell r="AP1344">
            <v>0.37701965662864617</v>
          </cell>
          <cell r="AV1344" t="str">
            <v>LF</v>
          </cell>
          <cell r="AW1344">
            <v>-11</v>
          </cell>
          <cell r="AX1344">
            <v>-16</v>
          </cell>
          <cell r="AY1344">
            <v>-13.009687268353883</v>
          </cell>
          <cell r="AZ1344">
            <v>-13.009687268353883</v>
          </cell>
          <cell r="BG1344">
            <v>1.0968497986191501</v>
          </cell>
          <cell r="BJ1344">
            <v>-3.1041507101945967E-3</v>
          </cell>
          <cell r="CF1344">
            <v>0.11879592141843531</v>
          </cell>
          <cell r="CV1344">
            <v>26.625</v>
          </cell>
          <cell r="DA1344">
            <v>0.5</v>
          </cell>
          <cell r="ER1344">
            <v>454.41146666666668</v>
          </cell>
        </row>
        <row r="1345">
          <cell r="A1345">
            <v>574836</v>
          </cell>
          <cell r="C1345" t="str">
            <v>Forsythe, Blake</v>
          </cell>
          <cell r="AF1345">
            <v>0.20688975108566848</v>
          </cell>
          <cell r="AN1345">
            <v>109.68832</v>
          </cell>
          <cell r="AP1345">
            <v>0.13028872409132775</v>
          </cell>
          <cell r="AV1345" t="str">
            <v>C</v>
          </cell>
          <cell r="AW1345">
            <v>-11.180880885696261</v>
          </cell>
          <cell r="AX1345">
            <v>-16.123783333333336</v>
          </cell>
          <cell r="AY1345">
            <v>-11.44482379889623</v>
          </cell>
          <cell r="AZ1345">
            <v>5.9989930654701453</v>
          </cell>
          <cell r="BG1345">
            <v>1.257358675144455</v>
          </cell>
          <cell r="BJ1345">
            <v>-1.8466626682489455E-3</v>
          </cell>
          <cell r="CF1345">
            <v>0</v>
          </cell>
          <cell r="CV1345">
            <v>26.958333333333332</v>
          </cell>
          <cell r="DA1345">
            <v>0</v>
          </cell>
          <cell r="ER1345">
            <v>274.2208</v>
          </cell>
        </row>
        <row r="1346">
          <cell r="A1346">
            <v>574847</v>
          </cell>
          <cell r="C1346" t="str">
            <v>Segedin, Rob</v>
          </cell>
          <cell r="AF1346">
            <v>0.25676323890371228</v>
          </cell>
          <cell r="AN1346">
            <v>391.6604266869511</v>
          </cell>
          <cell r="AP1346">
            <v>0.34442298386250469</v>
          </cell>
          <cell r="AV1346" t="str">
            <v>3B</v>
          </cell>
          <cell r="AW1346">
            <v>-10.295763496430371</v>
          </cell>
          <cell r="AX1346">
            <v>-3.8357221015920224</v>
          </cell>
          <cell r="AY1346">
            <v>-8.649824927063662</v>
          </cell>
          <cell r="AZ1346">
            <v>-3.8357221015920224</v>
          </cell>
          <cell r="BG1346">
            <v>1.5387131508854921</v>
          </cell>
          <cell r="BJ1346">
            <v>8.6135574695745901E-3</v>
          </cell>
          <cell r="CF1346">
            <v>0</v>
          </cell>
          <cell r="CV1346">
            <v>27.625</v>
          </cell>
          <cell r="DA1346">
            <v>3.5000000000000003E-2</v>
          </cell>
          <cell r="ER1346">
            <v>506.67525925925918</v>
          </cell>
        </row>
        <row r="1347">
          <cell r="A1347">
            <v>574888</v>
          </cell>
          <cell r="C1347" t="str">
            <v>Nessy, Santiago</v>
          </cell>
          <cell r="AF1347">
            <v>0.18544549995537132</v>
          </cell>
          <cell r="AN1347">
            <v>106.78741333333335</v>
          </cell>
          <cell r="AP1347">
            <v>0.22332663361376015</v>
          </cell>
          <cell r="AV1347" t="str">
            <v>C</v>
          </cell>
          <cell r="AW1347">
            <v>-16.128543840226257</v>
          </cell>
          <cell r="AX1347">
            <v>-19.444816666666661</v>
          </cell>
          <cell r="AY1347">
            <v>-16.107690398079441</v>
          </cell>
          <cell r="AZ1347">
            <v>-0.52911105628411681</v>
          </cell>
          <cell r="BG1347">
            <v>0.77285379789886277</v>
          </cell>
          <cell r="BJ1347">
            <v>-1.1207772506709524E-3</v>
          </cell>
          <cell r="CF1347">
            <v>0</v>
          </cell>
          <cell r="CV1347">
            <v>23.541666666666668</v>
          </cell>
          <cell r="DA1347">
            <v>0</v>
          </cell>
          <cell r="ER1347">
            <v>266.96853333333337</v>
          </cell>
        </row>
        <row r="1348">
          <cell r="A1348">
            <v>575008</v>
          </cell>
          <cell r="C1348" t="str">
            <v>Solorzano, Jesus</v>
          </cell>
          <cell r="AF1348">
            <v>0.18973620278225928</v>
          </cell>
          <cell r="AN1348">
            <v>137.73710222222223</v>
          </cell>
          <cell r="AP1348">
            <v>0.13087979543708861</v>
          </cell>
          <cell r="AV1348" t="str">
            <v>RF</v>
          </cell>
          <cell r="AW1348">
            <v>-11.843924999999999</v>
          </cell>
          <cell r="AX1348">
            <v>-16.696149999999999</v>
          </cell>
          <cell r="AY1348">
            <v>-1.8527092946154515</v>
          </cell>
          <cell r="AZ1348">
            <v>-1.8527092946154515</v>
          </cell>
          <cell r="BG1348">
            <v>0.73786638972475149</v>
          </cell>
          <cell r="BJ1348">
            <v>-6.9158727935355897E-3</v>
          </cell>
          <cell r="CF1348">
            <v>0</v>
          </cell>
          <cell r="CV1348">
            <v>25.875</v>
          </cell>
          <cell r="DA1348">
            <v>0</v>
          </cell>
          <cell r="ER1348">
            <v>344.34275555555558</v>
          </cell>
        </row>
        <row r="1349">
          <cell r="A1349">
            <v>575071</v>
          </cell>
          <cell r="C1349" t="str">
            <v>Mejia, Yonathan</v>
          </cell>
          <cell r="AF1349">
            <v>0.16683025634100068</v>
          </cell>
          <cell r="AN1349">
            <v>102.67060148148148</v>
          </cell>
          <cell r="AP1349">
            <v>8.2375258209245072E-2</v>
          </cell>
          <cell r="AV1349" t="str">
            <v>1B</v>
          </cell>
          <cell r="AW1349">
            <v>-14.02155581797509</v>
          </cell>
          <cell r="AX1349">
            <v>-19.038116666666664</v>
          </cell>
          <cell r="AY1349">
            <v>-13.772393423991236</v>
          </cell>
          <cell r="AZ1349">
            <v>-13.772393423991236</v>
          </cell>
          <cell r="BG1349">
            <v>0.95842388252528243</v>
          </cell>
          <cell r="BJ1349">
            <v>2.4719750911615062E-3</v>
          </cell>
          <cell r="CF1349">
            <v>0</v>
          </cell>
          <cell r="CV1349">
            <v>23.791666666666668</v>
          </cell>
          <cell r="DA1349">
            <v>0</v>
          </cell>
          <cell r="ER1349">
            <v>256.6765037037037</v>
          </cell>
        </row>
        <row r="1350">
          <cell r="A1350">
            <v>575249</v>
          </cell>
          <cell r="C1350" t="str">
            <v>Ciriaco, Juan</v>
          </cell>
          <cell r="AF1350">
            <v>0.19748214873598258</v>
          </cell>
          <cell r="AN1350">
            <v>131.67456000000001</v>
          </cell>
          <cell r="AP1350">
            <v>0.26631643149147455</v>
          </cell>
          <cell r="AV1350" t="str">
            <v>2B</v>
          </cell>
          <cell r="AW1350">
            <v>-11.797708333333333</v>
          </cell>
          <cell r="AX1350">
            <v>-7.8728684245262723</v>
          </cell>
          <cell r="AY1350">
            <v>-0.72492831855322537</v>
          </cell>
          <cell r="AZ1350">
            <v>-0.72492831855322537</v>
          </cell>
          <cell r="BG1350">
            <v>0.6375311361423277</v>
          </cell>
          <cell r="BJ1350">
            <v>-1.2459561928312129E-2</v>
          </cell>
          <cell r="CF1350">
            <v>0</v>
          </cell>
          <cell r="CV1350">
            <v>25.958333333333332</v>
          </cell>
          <cell r="DA1350">
            <v>0</v>
          </cell>
          <cell r="ER1350">
            <v>329.18640000000005</v>
          </cell>
        </row>
        <row r="1351">
          <cell r="A1351">
            <v>575348</v>
          </cell>
          <cell r="C1351" t="str">
            <v>Rosario, Jose</v>
          </cell>
          <cell r="AF1351">
            <v>0.20702993301670936</v>
          </cell>
          <cell r="AN1351">
            <v>146.1527466666667</v>
          </cell>
          <cell r="AP1351">
            <v>0.29011099413217467</v>
          </cell>
          <cell r="AV1351" t="str">
            <v>2B</v>
          </cell>
          <cell r="AW1351">
            <v>-12.529251454252496</v>
          </cell>
          <cell r="AX1351">
            <v>-5.7141284117769313</v>
          </cell>
          <cell r="AY1351">
            <v>-8.8185271887534267</v>
          </cell>
          <cell r="AZ1351">
            <v>-5.7141284117769313</v>
          </cell>
          <cell r="BG1351">
            <v>0.85303422853082567</v>
          </cell>
          <cell r="BJ1351">
            <v>1.0519324120229273E-2</v>
          </cell>
          <cell r="CF1351">
            <v>0</v>
          </cell>
          <cell r="CV1351">
            <v>24.625</v>
          </cell>
          <cell r="DA1351">
            <v>0</v>
          </cell>
          <cell r="ER1351">
            <v>365.38186666666672</v>
          </cell>
        </row>
        <row r="1352">
          <cell r="A1352">
            <v>575409</v>
          </cell>
          <cell r="C1352" t="str">
            <v>Lorenzo, Gregory</v>
          </cell>
          <cell r="AF1352">
            <v>0.16498898435785889</v>
          </cell>
          <cell r="AN1352">
            <v>172.03247407407409</v>
          </cell>
          <cell r="AP1352">
            <v>0.22987676094740062</v>
          </cell>
          <cell r="AV1352" t="str">
            <v>CF</v>
          </cell>
          <cell r="AW1352">
            <v>-12.259875000000001</v>
          </cell>
          <cell r="AX1352">
            <v>-17.345050000000001</v>
          </cell>
          <cell r="AY1352">
            <v>-2.8812384465207761</v>
          </cell>
          <cell r="AZ1352">
            <v>-2.8812384465207761</v>
          </cell>
          <cell r="BG1352">
            <v>0.66008171433564067</v>
          </cell>
          <cell r="BJ1352">
            <v>2.2643192019932624E-4</v>
          </cell>
          <cell r="CF1352">
            <v>0</v>
          </cell>
          <cell r="CV1352">
            <v>25.125</v>
          </cell>
          <cell r="DA1352">
            <v>0</v>
          </cell>
          <cell r="ER1352">
            <v>430.08118518518518</v>
          </cell>
        </row>
        <row r="1353">
          <cell r="A1353">
            <v>575529</v>
          </cell>
          <cell r="C1353" t="str">
            <v>Fortunato, Raul</v>
          </cell>
          <cell r="AF1353">
            <v>0.18279536967384008</v>
          </cell>
          <cell r="AN1353">
            <v>139.09807407407411</v>
          </cell>
          <cell r="AP1353">
            <v>0.13415132671703212</v>
          </cell>
          <cell r="AV1353" t="str">
            <v>LF</v>
          </cell>
          <cell r="AW1353">
            <v>-11.890141666666665</v>
          </cell>
          <cell r="AX1353">
            <v>-16.768249999999998</v>
          </cell>
          <cell r="AY1353">
            <v>-4.9517117658580316</v>
          </cell>
          <cell r="AZ1353">
            <v>-4.9517117658580316</v>
          </cell>
          <cell r="BG1353">
            <v>0.79198148089806808</v>
          </cell>
          <cell r="BJ1353">
            <v>-1.0916131427556585E-2</v>
          </cell>
          <cell r="CF1353">
            <v>0</v>
          </cell>
          <cell r="CV1353">
            <v>25.791666666666668</v>
          </cell>
          <cell r="DA1353">
            <v>0</v>
          </cell>
          <cell r="ER1353">
            <v>347.74518518518522</v>
          </cell>
        </row>
        <row r="1354">
          <cell r="A1354">
            <v>575589</v>
          </cell>
          <cell r="C1354" t="str">
            <v>Rodriguez, Starlin</v>
          </cell>
          <cell r="AF1354">
            <v>0.20813879265310009</v>
          </cell>
          <cell r="AN1354">
            <v>131.03122962962968</v>
          </cell>
          <cell r="AP1354">
            <v>0.1338061589908599</v>
          </cell>
          <cell r="AV1354" t="str">
            <v>RF</v>
          </cell>
          <cell r="AW1354">
            <v>-11.554466666666666</v>
          </cell>
          <cell r="AX1354">
            <v>-16.325616666666665</v>
          </cell>
          <cell r="AY1354">
            <v>-8.2122117370879124</v>
          </cell>
          <cell r="AZ1354">
            <v>-8.2122117370879124</v>
          </cell>
          <cell r="BG1354">
            <v>0.58559523947462044</v>
          </cell>
          <cell r="BJ1354">
            <v>-2.2038559968480202E-3</v>
          </cell>
          <cell r="CF1354">
            <v>0</v>
          </cell>
          <cell r="CV1354">
            <v>26.541666666666668</v>
          </cell>
          <cell r="DA1354">
            <v>0</v>
          </cell>
          <cell r="ER1354">
            <v>327.57807407407415</v>
          </cell>
        </row>
        <row r="1355">
          <cell r="A1355">
            <v>575928</v>
          </cell>
          <cell r="C1355" t="str">
            <v>Adamson, Corey</v>
          </cell>
          <cell r="AF1355">
            <v>0.21574558823029105</v>
          </cell>
          <cell r="AN1355">
            <v>140.32592592592593</v>
          </cell>
          <cell r="AP1355">
            <v>0.13607347898335931</v>
          </cell>
          <cell r="AV1355" t="str">
            <v>RF</v>
          </cell>
          <cell r="AW1355">
            <v>-12.76845</v>
          </cell>
          <cell r="AX1355">
            <v>-18.231949999999998</v>
          </cell>
          <cell r="AY1355">
            <v>-4.7854986050578443</v>
          </cell>
          <cell r="AZ1355">
            <v>-4.7854986050578443</v>
          </cell>
          <cell r="BG1355">
            <v>0.81023892293273359</v>
          </cell>
          <cell r="BJ1355">
            <v>-8.6053843374412405E-3</v>
          </cell>
          <cell r="CF1355">
            <v>0</v>
          </cell>
          <cell r="CV1355">
            <v>24.375</v>
          </cell>
          <cell r="DA1355">
            <v>0</v>
          </cell>
          <cell r="ER1355">
            <v>350.81481481481484</v>
          </cell>
        </row>
        <row r="1356">
          <cell r="A1356">
            <v>575929</v>
          </cell>
          <cell r="C1356" t="str">
            <v>Contreras, Willson</v>
          </cell>
          <cell r="AF1356">
            <v>0.25820533157627118</v>
          </cell>
          <cell r="AN1356">
            <v>520.48948148148145</v>
          </cell>
          <cell r="AP1356">
            <v>0.37063812757555759</v>
          </cell>
          <cell r="AV1356" t="str">
            <v>C</v>
          </cell>
          <cell r="AW1356">
            <v>-11.090268553476136</v>
          </cell>
          <cell r="AX1356">
            <v>-11.215737070882815</v>
          </cell>
          <cell r="AY1356">
            <v>-8.9426804424849156</v>
          </cell>
          <cell r="AZ1356">
            <v>11.812191332805282</v>
          </cell>
          <cell r="BG1356">
            <v>1.0258783589526101</v>
          </cell>
          <cell r="BJ1356">
            <v>2.3378603953050473E-2</v>
          </cell>
          <cell r="CF1356">
            <v>0.21371856346590298</v>
          </cell>
          <cell r="CV1356">
            <v>24.125</v>
          </cell>
          <cell r="DA1356">
            <v>0.31333333333333335</v>
          </cell>
          <cell r="ER1356">
            <v>520.48948148148145</v>
          </cell>
        </row>
        <row r="1357">
          <cell r="A1357">
            <v>576397</v>
          </cell>
          <cell r="C1357" t="str">
            <v>Gyorko, Jedd</v>
          </cell>
          <cell r="AF1357">
            <v>0.26061740767355113</v>
          </cell>
          <cell r="AN1357">
            <v>462.66240000000005</v>
          </cell>
          <cell r="AP1357">
            <v>0.53768025849005263</v>
          </cell>
          <cell r="AV1357" t="str">
            <v>2B</v>
          </cell>
          <cell r="AW1357">
            <v>-11.078667971628176</v>
          </cell>
          <cell r="AX1357">
            <v>4.8668236230881901</v>
          </cell>
          <cell r="AY1357">
            <v>-11.078667971628178</v>
          </cell>
          <cell r="AZ1357">
            <v>4.8668236230881901</v>
          </cell>
          <cell r="BG1357">
            <v>0.9841779635026594</v>
          </cell>
          <cell r="BJ1357">
            <v>-1.9185242762307677E-2</v>
          </cell>
          <cell r="CF1357">
            <v>0.93465615660430956</v>
          </cell>
          <cell r="CV1357">
            <v>27.791666666666668</v>
          </cell>
          <cell r="DA1357">
            <v>2.835</v>
          </cell>
          <cell r="ER1357">
            <v>462.66240000000005</v>
          </cell>
        </row>
        <row r="1358">
          <cell r="A1358">
            <v>576405</v>
          </cell>
          <cell r="C1358" t="str">
            <v>Fletcher, Brian</v>
          </cell>
          <cell r="AF1358">
            <v>0.21886326726738173</v>
          </cell>
          <cell r="AN1358">
            <v>122.32085333333335</v>
          </cell>
          <cell r="AP1358">
            <v>0.18352829761795741</v>
          </cell>
          <cell r="AV1358" t="str">
            <v>RF</v>
          </cell>
          <cell r="AW1358">
            <v>-11.185308333333333</v>
          </cell>
          <cell r="AX1358">
            <v>-16.030216666666668</v>
          </cell>
          <cell r="AY1358">
            <v>-11.749532508054791</v>
          </cell>
          <cell r="AZ1358">
            <v>-11.185308333333333</v>
          </cell>
          <cell r="BG1358">
            <v>1.2454228802867582</v>
          </cell>
          <cell r="BJ1358">
            <v>1.0091009713612937E-3</v>
          </cell>
          <cell r="CF1358">
            <v>0</v>
          </cell>
          <cell r="CV1358">
            <v>27.708333333333332</v>
          </cell>
          <cell r="DA1358">
            <v>0</v>
          </cell>
          <cell r="ER1358">
            <v>305.80213333333336</v>
          </cell>
        </row>
        <row r="1359">
          <cell r="A1359">
            <v>576788</v>
          </cell>
          <cell r="C1359" t="str">
            <v>Butler, Dan</v>
          </cell>
          <cell r="AF1359">
            <v>0.21817511580519283</v>
          </cell>
          <cell r="AN1359">
            <v>128.93856000000002</v>
          </cell>
          <cell r="AP1359">
            <v>0.26517036474317091</v>
          </cell>
          <cell r="AV1359" t="str">
            <v>C</v>
          </cell>
          <cell r="AW1359">
            <v>-12.979547952017903</v>
          </cell>
          <cell r="AX1359">
            <v>-16.743283333333334</v>
          </cell>
          <cell r="AY1359">
            <v>-13.897098658246087</v>
          </cell>
          <cell r="AZ1359">
            <v>4.4684890535336423</v>
          </cell>
          <cell r="BG1359">
            <v>1.2179424225020621</v>
          </cell>
          <cell r="BJ1359">
            <v>1.6062782461944789E-2</v>
          </cell>
          <cell r="CF1359">
            <v>1.7245013573971013E-2</v>
          </cell>
          <cell r="CV1359">
            <v>29.708333333333332</v>
          </cell>
          <cell r="DA1359">
            <v>3.3333333333333333E-2</v>
          </cell>
          <cell r="ER1359">
            <v>322.34640000000007</v>
          </cell>
        </row>
        <row r="1360">
          <cell r="A1360">
            <v>577011</v>
          </cell>
          <cell r="C1360" t="str">
            <v>Rivers, Kevin</v>
          </cell>
          <cell r="AF1360">
            <v>0.20720330443703491</v>
          </cell>
          <cell r="AN1360">
            <v>148.4113540740741</v>
          </cell>
          <cell r="AP1360">
            <v>0.14584521752947144</v>
          </cell>
          <cell r="AV1360" t="str">
            <v>RF</v>
          </cell>
          <cell r="AW1360">
            <v>-11.274098929729931</v>
          </cell>
          <cell r="AX1360">
            <v>-16.01295</v>
          </cell>
          <cell r="AY1360">
            <v>-11.927547532529037</v>
          </cell>
          <cell r="AZ1360">
            <v>-11.274098929729931</v>
          </cell>
          <cell r="BG1360">
            <v>1.3612889761472116</v>
          </cell>
          <cell r="BJ1360">
            <v>-2.0113200545666017E-3</v>
          </cell>
          <cell r="CF1360">
            <v>0</v>
          </cell>
          <cell r="CV1360">
            <v>27.875</v>
          </cell>
          <cell r="DA1360">
            <v>0</v>
          </cell>
          <cell r="ER1360">
            <v>371.02838518518524</v>
          </cell>
        </row>
        <row r="1361">
          <cell r="A1361">
            <v>577029</v>
          </cell>
          <cell r="C1361" t="str">
            <v>Curley, Chris</v>
          </cell>
          <cell r="AF1361">
            <v>0.20944474223139503</v>
          </cell>
          <cell r="AN1361">
            <v>181.09961481481483</v>
          </cell>
          <cell r="AP1361">
            <v>0.32018541550847468</v>
          </cell>
          <cell r="AV1361" t="str">
            <v>1B</v>
          </cell>
          <cell r="AW1361">
            <v>-10.40688933732082</v>
          </cell>
          <cell r="AX1361">
            <v>-5.0240780954124835</v>
          </cell>
          <cell r="AY1361">
            <v>-9.6118779902997229</v>
          </cell>
          <cell r="AZ1361">
            <v>-5.0240780954124835</v>
          </cell>
          <cell r="BG1361">
            <v>1.3062742427820768</v>
          </cell>
          <cell r="BJ1361">
            <v>1.4609465580728363E-4</v>
          </cell>
          <cell r="CF1361">
            <v>0</v>
          </cell>
          <cell r="CV1361">
            <v>28.875</v>
          </cell>
          <cell r="DA1361">
            <v>0</v>
          </cell>
          <cell r="ER1361">
            <v>452.74903703703706</v>
          </cell>
        </row>
        <row r="1362">
          <cell r="A1362">
            <v>578428</v>
          </cell>
          <cell r="C1362" t="str">
            <v>Iglesias, Jose</v>
          </cell>
          <cell r="AF1362">
            <v>0.23539808297691608</v>
          </cell>
          <cell r="AN1362">
            <v>432.22231022644456</v>
          </cell>
          <cell r="AP1362">
            <v>0.45085771468366709</v>
          </cell>
          <cell r="AV1362" t="str">
            <v>SS</v>
          </cell>
          <cell r="AW1362">
            <v>-11</v>
          </cell>
          <cell r="AX1362">
            <v>12.028850151753161</v>
          </cell>
          <cell r="AY1362">
            <v>-7</v>
          </cell>
          <cell r="AZ1362">
            <v>12.028850151753161</v>
          </cell>
          <cell r="BG1362">
            <v>1.0455053195919435</v>
          </cell>
          <cell r="BJ1362">
            <v>2.5261625936312718E-2</v>
          </cell>
          <cell r="CF1362">
            <v>0.98966522956517944</v>
          </cell>
          <cell r="CV1362">
            <v>26.458333333333332</v>
          </cell>
          <cell r="DA1362">
            <v>2.1966666666666668</v>
          </cell>
          <cell r="ER1362">
            <v>501.49185185185183</v>
          </cell>
        </row>
        <row r="1363">
          <cell r="A1363">
            <v>578570</v>
          </cell>
          <cell r="C1363" t="str">
            <v>Querecuto, Juniel</v>
          </cell>
          <cell r="AF1363">
            <v>0.200803698315623</v>
          </cell>
          <cell r="AN1363">
            <v>170.61084444444447</v>
          </cell>
          <cell r="AP1363">
            <v>0.32052750886995662</v>
          </cell>
          <cell r="AV1363" t="str">
            <v>3B</v>
          </cell>
          <cell r="AW1363">
            <v>-13.209291666666665</v>
          </cell>
          <cell r="AX1363">
            <v>-3.5783842341973671</v>
          </cell>
          <cell r="AY1363">
            <v>-11.085218003161959</v>
          </cell>
          <cell r="AZ1363">
            <v>-3.5783842341973671</v>
          </cell>
          <cell r="BG1363">
            <v>0.58620387549463127</v>
          </cell>
          <cell r="BJ1363">
            <v>3.7536213606301399E-3</v>
          </cell>
          <cell r="CF1363">
            <v>0</v>
          </cell>
          <cell r="CV1363">
            <v>23.791666666666668</v>
          </cell>
          <cell r="DA1363">
            <v>0</v>
          </cell>
          <cell r="ER1363">
            <v>426.52711111111114</v>
          </cell>
        </row>
        <row r="1364">
          <cell r="A1364">
            <v>578628</v>
          </cell>
          <cell r="C1364" t="str">
            <v>Moon, Chan Jong</v>
          </cell>
          <cell r="AF1364">
            <v>0.2205257669995733</v>
          </cell>
          <cell r="AN1364">
            <v>158.06293333333335</v>
          </cell>
          <cell r="AP1364">
            <v>0.30271587502463526</v>
          </cell>
          <cell r="AV1364" t="str">
            <v>2B</v>
          </cell>
          <cell r="AW1364">
            <v>-12.167441666666665</v>
          </cell>
          <cell r="AX1364">
            <v>-5.6023100219298385</v>
          </cell>
          <cell r="AY1364">
            <v>-8.8227435627208473E-2</v>
          </cell>
          <cell r="AZ1364">
            <v>-8.8227435627208473E-2</v>
          </cell>
          <cell r="BG1364">
            <v>0.7239914988591778</v>
          </cell>
          <cell r="BJ1364">
            <v>-1.9678836872194612E-3</v>
          </cell>
          <cell r="CF1364">
            <v>0</v>
          </cell>
          <cell r="CV1364">
            <v>25.291666666666668</v>
          </cell>
          <cell r="DA1364">
            <v>0</v>
          </cell>
          <cell r="ER1364">
            <v>395.15733333333333</v>
          </cell>
        </row>
        <row r="1365">
          <cell r="A1365">
            <v>578651</v>
          </cell>
          <cell r="C1365" t="str">
            <v>De La Cruz, Juan</v>
          </cell>
          <cell r="AF1365">
            <v>0.17352783013527462</v>
          </cell>
          <cell r="AN1365">
            <v>84.177185185185181</v>
          </cell>
          <cell r="AP1365">
            <v>0.13484753872519051</v>
          </cell>
          <cell r="AV1365" t="str">
            <v>C</v>
          </cell>
          <cell r="AW1365">
            <v>-14.364207647366392</v>
          </cell>
          <cell r="AX1365">
            <v>-20.576949999999997</v>
          </cell>
          <cell r="AY1365">
            <v>-15.382038002732616</v>
          </cell>
          <cell r="AZ1365">
            <v>-10.298866244971313</v>
          </cell>
          <cell r="BG1365">
            <v>0.7493206401155208</v>
          </cell>
          <cell r="BJ1365">
            <v>-2.9552129775202505E-3</v>
          </cell>
          <cell r="CF1365">
            <v>0</v>
          </cell>
          <cell r="CV1365">
            <v>22.875</v>
          </cell>
          <cell r="DA1365">
            <v>0</v>
          </cell>
          <cell r="ER1365">
            <v>210.44296296296295</v>
          </cell>
        </row>
        <row r="1366">
          <cell r="A1366">
            <v>578659</v>
          </cell>
          <cell r="C1366" t="str">
            <v>Martinez, Jorge</v>
          </cell>
          <cell r="AF1366">
            <v>0.17314372466903988</v>
          </cell>
          <cell r="AN1366">
            <v>113.05282370370372</v>
          </cell>
          <cell r="AP1366">
            <v>0.11042551523247313</v>
          </cell>
          <cell r="AV1366" t="str">
            <v>LF</v>
          </cell>
          <cell r="AW1366">
            <v>-13.726747122912041</v>
          </cell>
          <cell r="AX1366">
            <v>-19.851516666666662</v>
          </cell>
          <cell r="AY1366">
            <v>-13.071715518785169</v>
          </cell>
          <cell r="AZ1366">
            <v>-13.071715518785169</v>
          </cell>
          <cell r="BG1366">
            <v>0.60560641992881625</v>
          </cell>
          <cell r="BJ1366">
            <v>-1.6187061711261691E-2</v>
          </cell>
          <cell r="CF1366">
            <v>0</v>
          </cell>
          <cell r="CV1366">
            <v>23.291666666666668</v>
          </cell>
          <cell r="DA1366">
            <v>0</v>
          </cell>
          <cell r="ER1366">
            <v>282.63205925925928</v>
          </cell>
        </row>
        <row r="1367">
          <cell r="A1367">
            <v>581527</v>
          </cell>
          <cell r="C1367" t="str">
            <v>Travis, Devon</v>
          </cell>
          <cell r="AF1367">
            <v>0.26992985786809759</v>
          </cell>
          <cell r="AN1367">
            <v>414.0367407407407</v>
          </cell>
          <cell r="AP1367">
            <v>0.37042645558757031</v>
          </cell>
          <cell r="AV1367" t="str">
            <v>2B</v>
          </cell>
          <cell r="AW1367">
            <v>-11</v>
          </cell>
          <cell r="AX1367">
            <v>8.9736537608169549</v>
          </cell>
          <cell r="AY1367">
            <v>-7</v>
          </cell>
          <cell r="AZ1367">
            <v>8.9736537608169549</v>
          </cell>
          <cell r="BG1367">
            <v>1.3271149125479349</v>
          </cell>
          <cell r="BJ1367">
            <v>1.2757584130901193E-2</v>
          </cell>
          <cell r="CF1367">
            <v>0.6619213814007282</v>
          </cell>
          <cell r="CV1367">
            <v>25.375</v>
          </cell>
          <cell r="DA1367">
            <v>0.84833333333333338</v>
          </cell>
          <cell r="ER1367">
            <v>414.0367407407407</v>
          </cell>
        </row>
        <row r="1368">
          <cell r="A1368">
            <v>581532</v>
          </cell>
          <cell r="C1368" t="str">
            <v>Boyd, Jayce</v>
          </cell>
          <cell r="AF1368">
            <v>0.21953551525099152</v>
          </cell>
          <cell r="AN1368">
            <v>165.80020148148151</v>
          </cell>
          <cell r="AP1368">
            <v>0.31936367791308184</v>
          </cell>
          <cell r="AV1368" t="str">
            <v>LF</v>
          </cell>
          <cell r="AW1368">
            <v>-11.500515738522683</v>
          </cell>
          <cell r="AX1368">
            <v>-16.984549999999999</v>
          </cell>
          <cell r="AY1368">
            <v>-15.218855650808916</v>
          </cell>
          <cell r="AZ1368">
            <v>-11.500515738522683</v>
          </cell>
          <cell r="BG1368">
            <v>1.4524283302812639</v>
          </cell>
          <cell r="BJ1368">
            <v>4.5856701870472206E-3</v>
          </cell>
          <cell r="CF1368">
            <v>0</v>
          </cell>
          <cell r="CV1368">
            <v>25.541666666666668</v>
          </cell>
          <cell r="DA1368">
            <v>0</v>
          </cell>
          <cell r="ER1368">
            <v>414.50050370370377</v>
          </cell>
        </row>
        <row r="1369">
          <cell r="A1369">
            <v>581662</v>
          </cell>
          <cell r="C1369" t="str">
            <v>DeVoss, Zeke</v>
          </cell>
          <cell r="AF1369">
            <v>0.21425830506444046</v>
          </cell>
          <cell r="AN1369">
            <v>144.06238814814816</v>
          </cell>
          <cell r="AP1369">
            <v>0.14035682493167145</v>
          </cell>
          <cell r="AV1369" t="str">
            <v>CF</v>
          </cell>
          <cell r="AW1369">
            <v>-11.797708333333333</v>
          </cell>
          <cell r="AX1369">
            <v>-16.62405</v>
          </cell>
          <cell r="AY1369">
            <v>-3.7308758701392892</v>
          </cell>
          <cell r="AZ1369">
            <v>-3.7308758701392892</v>
          </cell>
          <cell r="BG1369">
            <v>0.72798480901584339</v>
          </cell>
          <cell r="BJ1369">
            <v>-3.3876209594103708E-2</v>
          </cell>
          <cell r="CF1369">
            <v>0</v>
          </cell>
          <cell r="CV1369">
            <v>25.958333333333332</v>
          </cell>
          <cell r="DA1369">
            <v>0</v>
          </cell>
          <cell r="ER1369">
            <v>360.15597037037037</v>
          </cell>
        </row>
        <row r="1370">
          <cell r="A1370">
            <v>581666</v>
          </cell>
          <cell r="C1370" t="str">
            <v>Melendres, Nathan</v>
          </cell>
          <cell r="AF1370">
            <v>0.20433221416419653</v>
          </cell>
          <cell r="AN1370">
            <v>96.901973333333331</v>
          </cell>
          <cell r="AP1370">
            <v>7.1509684790488248E-2</v>
          </cell>
          <cell r="AV1370" t="str">
            <v>2B</v>
          </cell>
          <cell r="AW1370">
            <v>-11.689933333333334</v>
          </cell>
          <cell r="AX1370">
            <v>1.6095410993331394</v>
          </cell>
          <cell r="AY1370">
            <v>-8.8331346162221644E-2</v>
          </cell>
          <cell r="AZ1370">
            <v>1.6095410993331394</v>
          </cell>
          <cell r="BG1370">
            <v>1.1565266705291521</v>
          </cell>
          <cell r="BJ1370">
            <v>-1.7748664060812418E-2</v>
          </cell>
          <cell r="CF1370">
            <v>0</v>
          </cell>
          <cell r="CV1370">
            <v>26.208333333333332</v>
          </cell>
          <cell r="DA1370">
            <v>0</v>
          </cell>
          <cell r="ER1370">
            <v>242.25493333333333</v>
          </cell>
        </row>
        <row r="1371">
          <cell r="A1371">
            <v>581680</v>
          </cell>
          <cell r="C1371" t="str">
            <v>Mack, Chantz</v>
          </cell>
          <cell r="AF1371">
            <v>0.20833142134614943</v>
          </cell>
          <cell r="AN1371">
            <v>233.68450370370371</v>
          </cell>
          <cell r="AP1371">
            <v>0.38425017283663487</v>
          </cell>
          <cell r="AV1371" t="str">
            <v>LF</v>
          </cell>
          <cell r="AW1371">
            <v>-12.259875000000001</v>
          </cell>
          <cell r="AX1371">
            <v>-17.345050000000001</v>
          </cell>
          <cell r="AY1371">
            <v>-11.894750226064989</v>
          </cell>
          <cell r="AZ1371">
            <v>-11.894750226064989</v>
          </cell>
          <cell r="BG1371">
            <v>1.147458806376735</v>
          </cell>
          <cell r="BJ1371">
            <v>3.5438823113828634E-3</v>
          </cell>
          <cell r="CF1371">
            <v>0</v>
          </cell>
          <cell r="CV1371">
            <v>25.125</v>
          </cell>
          <cell r="DA1371">
            <v>0</v>
          </cell>
          <cell r="ER1371">
            <v>584.21125925925924</v>
          </cell>
        </row>
        <row r="1372">
          <cell r="A1372">
            <v>581685</v>
          </cell>
          <cell r="C1372" t="str">
            <v>Salcedo, Edward</v>
          </cell>
          <cell r="AF1372">
            <v>0.22157792464148615</v>
          </cell>
          <cell r="AN1372">
            <v>157.54012444444444</v>
          </cell>
          <cell r="AP1372">
            <v>0.23134615336120434</v>
          </cell>
          <cell r="AV1372" t="str">
            <v>3B</v>
          </cell>
          <cell r="AW1372">
            <v>-11.946438214459192</v>
          </cell>
          <cell r="AX1372">
            <v>-9.2636415192663257</v>
          </cell>
          <cell r="AY1372">
            <v>-7.3686511947065023</v>
          </cell>
          <cell r="AZ1372">
            <v>-7.3686511947065023</v>
          </cell>
          <cell r="BG1372">
            <v>0.71309439188502477</v>
          </cell>
          <cell r="BJ1372">
            <v>-2.1643385712050461E-2</v>
          </cell>
          <cell r="CF1372">
            <v>0</v>
          </cell>
          <cell r="CV1372">
            <v>24.958333333333332</v>
          </cell>
          <cell r="DA1372">
            <v>0</v>
          </cell>
          <cell r="ER1372">
            <v>393.85031111111107</v>
          </cell>
        </row>
        <row r="1373">
          <cell r="A1373">
            <v>582473</v>
          </cell>
          <cell r="C1373" t="str">
            <v>Johnson, Sherman</v>
          </cell>
          <cell r="AF1373">
            <v>0.24211961115550157</v>
          </cell>
          <cell r="AN1373">
            <v>303.0365623103794</v>
          </cell>
          <cell r="AP1373">
            <v>0.42762933779723544</v>
          </cell>
          <cell r="AV1373" t="str">
            <v>2B</v>
          </cell>
          <cell r="AW1373">
            <v>-11.797708333333333</v>
          </cell>
          <cell r="AX1373">
            <v>-3.1026007612819</v>
          </cell>
          <cell r="AY1373">
            <v>-6.2640552446063467</v>
          </cell>
          <cell r="AZ1373">
            <v>-3.1026007612819</v>
          </cell>
          <cell r="BG1373">
            <v>0.98819604994178423</v>
          </cell>
          <cell r="BJ1373">
            <v>-1.6496283418203944E-2</v>
          </cell>
          <cell r="CF1373">
            <v>0</v>
          </cell>
          <cell r="CV1373">
            <v>25.958333333333332</v>
          </cell>
          <cell r="DA1373">
            <v>0</v>
          </cell>
          <cell r="ER1373">
            <v>572.61955555555551</v>
          </cell>
        </row>
        <row r="1374">
          <cell r="A1374">
            <v>585133</v>
          </cell>
          <cell r="C1374" t="str">
            <v>Rodriguez, Arturo</v>
          </cell>
          <cell r="AF1374">
            <v>0.2050971241328379</v>
          </cell>
          <cell r="AN1374">
            <v>142.25632000000002</v>
          </cell>
          <cell r="AP1374">
            <v>0.22734701861948214</v>
          </cell>
          <cell r="AV1374" t="str">
            <v>C</v>
          </cell>
          <cell r="AW1374">
            <v>-13.911420521433238</v>
          </cell>
          <cell r="AX1374">
            <v>-17.816616666666668</v>
          </cell>
          <cell r="AY1374">
            <v>-14.6180287812183</v>
          </cell>
          <cell r="AZ1374">
            <v>-5.7440890500207686</v>
          </cell>
          <cell r="BG1374">
            <v>0.72384492825394098</v>
          </cell>
          <cell r="BJ1374">
            <v>-1.7156732243294202E-2</v>
          </cell>
          <cell r="CF1374">
            <v>0</v>
          </cell>
          <cell r="CV1374">
            <v>24.708333333333332</v>
          </cell>
          <cell r="DA1374">
            <v>0</v>
          </cell>
          <cell r="ER1374">
            <v>355.64080000000001</v>
          </cell>
        </row>
        <row r="1375">
          <cell r="A1375">
            <v>588751</v>
          </cell>
          <cell r="C1375" t="str">
            <v>Hechavarria, Adeiny</v>
          </cell>
          <cell r="AF1375">
            <v>0.23423736247484186</v>
          </cell>
          <cell r="AN1375">
            <v>456.48319640652795</v>
          </cell>
          <cell r="AP1375">
            <v>0.6039176573906182</v>
          </cell>
          <cell r="AV1375" t="str">
            <v>SS</v>
          </cell>
          <cell r="AW1375">
            <v>-11</v>
          </cell>
          <cell r="AX1375">
            <v>12.799017148658487</v>
          </cell>
          <cell r="AY1375">
            <v>-7</v>
          </cell>
          <cell r="AZ1375">
            <v>12.799017148658487</v>
          </cell>
          <cell r="BG1375">
            <v>0.86956088994022207</v>
          </cell>
          <cell r="BJ1375">
            <v>-8.6777367090603902E-4</v>
          </cell>
          <cell r="CF1375">
            <v>0.99516811939204253</v>
          </cell>
          <cell r="CV1375">
            <v>27.208333333333332</v>
          </cell>
          <cell r="DA1375">
            <v>3.6833333333333331</v>
          </cell>
          <cell r="ER1375">
            <v>528.33748148148152</v>
          </cell>
        </row>
        <row r="1376">
          <cell r="A1376">
            <v>590271</v>
          </cell>
          <cell r="C1376" t="str">
            <v>Elizalde, Sebastian</v>
          </cell>
          <cell r="AF1376">
            <v>0.22393674433689889</v>
          </cell>
          <cell r="AN1376">
            <v>192.44503703703705</v>
          </cell>
          <cell r="AP1376">
            <v>0.36434817598386648</v>
          </cell>
          <cell r="AV1376" t="str">
            <v>RF</v>
          </cell>
          <cell r="AW1376">
            <v>-12.241543798765978</v>
          </cell>
          <cell r="AX1376">
            <v>-17.920449999999999</v>
          </cell>
          <cell r="AY1376">
            <v>-11.872034746340045</v>
          </cell>
          <cell r="AZ1376">
            <v>-11.872034746340045</v>
          </cell>
          <cell r="BG1376">
            <v>0.78005203456165728</v>
          </cell>
          <cell r="BJ1376">
            <v>-5.5365076157927488E-3</v>
          </cell>
          <cell r="CF1376">
            <v>0</v>
          </cell>
          <cell r="CV1376">
            <v>24.625</v>
          </cell>
          <cell r="DA1376">
            <v>0</v>
          </cell>
          <cell r="ER1376">
            <v>481.11259259259259</v>
          </cell>
        </row>
        <row r="1377">
          <cell r="A1377">
            <v>591620</v>
          </cell>
          <cell r="C1377" t="str">
            <v>Ustariz, Jesus</v>
          </cell>
          <cell r="AF1377">
            <v>0.17157281031049876</v>
          </cell>
          <cell r="AN1377">
            <v>96.462696296296315</v>
          </cell>
          <cell r="AP1377">
            <v>7.500732593719639E-2</v>
          </cell>
          <cell r="AV1377" t="str">
            <v>1B</v>
          </cell>
          <cell r="AW1377">
            <v>-14.245319024915522</v>
          </cell>
          <cell r="AX1377">
            <v>-19.987083333333331</v>
          </cell>
          <cell r="AY1377">
            <v>-15.30794314100195</v>
          </cell>
          <cell r="AZ1377">
            <v>-14.245319024915522</v>
          </cell>
          <cell r="BG1377">
            <v>0.78324999982959198</v>
          </cell>
          <cell r="BJ1377">
            <v>-9.5346366400602626E-3</v>
          </cell>
          <cell r="CF1377">
            <v>0</v>
          </cell>
          <cell r="CV1377">
            <v>23.208333333333332</v>
          </cell>
          <cell r="DA1377">
            <v>0</v>
          </cell>
          <cell r="ER1377">
            <v>241.15674074074076</v>
          </cell>
        </row>
        <row r="1378">
          <cell r="A1378">
            <v>591682</v>
          </cell>
          <cell r="C1378" t="str">
            <v>Palma, Alexy</v>
          </cell>
          <cell r="AF1378">
            <v>0.14094459021075251</v>
          </cell>
          <cell r="AN1378">
            <v>78.309736296296308</v>
          </cell>
          <cell r="AP1378">
            <v>4.2494966408042623E-2</v>
          </cell>
          <cell r="AV1378" t="str">
            <v>LF</v>
          </cell>
          <cell r="AW1378">
            <v>-13.422041666666665</v>
          </cell>
          <cell r="AX1378">
            <v>-19.444816666666661</v>
          </cell>
          <cell r="AY1378">
            <v>-11.071326398676089</v>
          </cell>
          <cell r="AZ1378">
            <v>-11.071326398676089</v>
          </cell>
          <cell r="BG1378">
            <v>0.74642065174529848</v>
          </cell>
          <cell r="BJ1378">
            <v>-5.4400048502907181E-3</v>
          </cell>
          <cell r="CF1378">
            <v>0</v>
          </cell>
          <cell r="CV1378">
            <v>23.541666666666668</v>
          </cell>
          <cell r="DA1378">
            <v>0</v>
          </cell>
          <cell r="ER1378">
            <v>195.77434074074074</v>
          </cell>
        </row>
        <row r="1379">
          <cell r="A1379">
            <v>591696</v>
          </cell>
          <cell r="C1379" t="str">
            <v>Garcia, Ronnierd</v>
          </cell>
          <cell r="AF1379">
            <v>0.17767032596878304</v>
          </cell>
          <cell r="AN1379">
            <v>95.027294814814809</v>
          </cell>
          <cell r="AP1379">
            <v>0.11662579183355648</v>
          </cell>
          <cell r="AV1379" t="str">
            <v>3B</v>
          </cell>
          <cell r="AW1379">
            <v>-14.39803972666969</v>
          </cell>
          <cell r="AX1379">
            <v>-8.2902437955573784</v>
          </cell>
          <cell r="AY1379">
            <v>-15.311314206982953</v>
          </cell>
          <cell r="AZ1379">
            <v>-8.2902437955573784</v>
          </cell>
          <cell r="BG1379">
            <v>0.90552902892278175</v>
          </cell>
          <cell r="BJ1379">
            <v>2.8476355187617348E-3</v>
          </cell>
          <cell r="CF1379">
            <v>0</v>
          </cell>
          <cell r="CV1379">
            <v>23.458333333333332</v>
          </cell>
          <cell r="DA1379">
            <v>0</v>
          </cell>
          <cell r="ER1379">
            <v>237.56823703703702</v>
          </cell>
        </row>
        <row r="1380">
          <cell r="A1380">
            <v>591697</v>
          </cell>
          <cell r="C1380" t="str">
            <v>Acevedo, Jhohan</v>
          </cell>
          <cell r="AF1380">
            <v>0.16446611009075293</v>
          </cell>
          <cell r="AN1380">
            <v>117.91762962962964</v>
          </cell>
          <cell r="AP1380">
            <v>0.22491871592060275</v>
          </cell>
          <cell r="AV1380" t="str">
            <v>CF</v>
          </cell>
          <cell r="AW1380">
            <v>-13.634791666666667</v>
          </cell>
          <cell r="AX1380">
            <v>-19.851516666666662</v>
          </cell>
          <cell r="AY1380">
            <v>-6.7924205913678763</v>
          </cell>
          <cell r="AZ1380">
            <v>-6.7924205913678763</v>
          </cell>
          <cell r="BG1380">
            <v>0.73826419292836221</v>
          </cell>
          <cell r="BJ1380">
            <v>-6.5561119455080979E-3</v>
          </cell>
          <cell r="CF1380">
            <v>0</v>
          </cell>
          <cell r="CV1380">
            <v>23.291666666666668</v>
          </cell>
          <cell r="DA1380">
            <v>0</v>
          </cell>
          <cell r="ER1380">
            <v>294.7940740740741</v>
          </cell>
        </row>
        <row r="1381">
          <cell r="A1381">
            <v>591709</v>
          </cell>
          <cell r="C1381" t="str">
            <v>Morillo, Julio</v>
          </cell>
          <cell r="AF1381">
            <v>0.17587560593435325</v>
          </cell>
          <cell r="AN1381">
            <v>59.763105185185196</v>
          </cell>
          <cell r="AP1381">
            <v>3.7649091009095081E-2</v>
          </cell>
          <cell r="AV1381" t="str">
            <v>C</v>
          </cell>
          <cell r="AW1381">
            <v>-13.365372481557344</v>
          </cell>
          <cell r="AX1381">
            <v>-19.444816666666661</v>
          </cell>
          <cell r="AY1381">
            <v>-14.248665061387644</v>
          </cell>
          <cell r="AZ1381">
            <v>1.8066232816418704</v>
          </cell>
          <cell r="BG1381">
            <v>0.498262591753863</v>
          </cell>
          <cell r="BJ1381">
            <v>-2.6367975286807035E-2</v>
          </cell>
          <cell r="CF1381">
            <v>0</v>
          </cell>
          <cell r="CV1381">
            <v>23.541666666666668</v>
          </cell>
          <cell r="DA1381">
            <v>0</v>
          </cell>
          <cell r="ER1381">
            <v>149.40776296296298</v>
          </cell>
        </row>
        <row r="1382">
          <cell r="A1382">
            <v>591711</v>
          </cell>
          <cell r="C1382" t="str">
            <v>Aldazoro, Argenis</v>
          </cell>
          <cell r="AF1382">
            <v>0.17532409286381245</v>
          </cell>
          <cell r="AN1382">
            <v>100.35317333333334</v>
          </cell>
          <cell r="AP1382">
            <v>0.15913379271357553</v>
          </cell>
          <cell r="AV1382" t="str">
            <v>LF</v>
          </cell>
          <cell r="AW1382">
            <v>-15.396009548266223</v>
          </cell>
          <cell r="AX1382">
            <v>-19.038116666666664</v>
          </cell>
          <cell r="AY1382">
            <v>-11.795403330384261</v>
          </cell>
          <cell r="AZ1382">
            <v>-11.795403330384261</v>
          </cell>
          <cell r="BG1382">
            <v>0.90024518297262901</v>
          </cell>
          <cell r="BJ1382">
            <v>-1.0200073693886003E-3</v>
          </cell>
          <cell r="CF1382">
            <v>0</v>
          </cell>
          <cell r="CV1382">
            <v>23.791666666666668</v>
          </cell>
          <cell r="DA1382">
            <v>0</v>
          </cell>
          <cell r="ER1382">
            <v>250.88293333333334</v>
          </cell>
        </row>
        <row r="1383">
          <cell r="A1383">
            <v>591712</v>
          </cell>
          <cell r="C1383" t="str">
            <v>Hernandez, Oscar</v>
          </cell>
          <cell r="AF1383">
            <v>0.2163615681829317</v>
          </cell>
          <cell r="AN1383">
            <v>122.28750222222223</v>
          </cell>
          <cell r="AP1383">
            <v>0.23764294321819157</v>
          </cell>
          <cell r="AV1383" t="str">
            <v>C</v>
          </cell>
          <cell r="AW1383">
            <v>-13.94251740265649</v>
          </cell>
          <cell r="AX1383">
            <v>-20.409649999999999</v>
          </cell>
          <cell r="AY1383">
            <v>-13.150770425764199</v>
          </cell>
          <cell r="AZ1383">
            <v>3.2922387278633156</v>
          </cell>
          <cell r="BG1383">
            <v>0.77941938652473763</v>
          </cell>
          <cell r="BJ1383">
            <v>-4.4252615700851013E-3</v>
          </cell>
          <cell r="CF1383">
            <v>0</v>
          </cell>
          <cell r="CV1383">
            <v>22.958333333333332</v>
          </cell>
          <cell r="DA1383">
            <v>7.3333333333333334E-2</v>
          </cell>
          <cell r="ER1383">
            <v>305.71875555555556</v>
          </cell>
        </row>
        <row r="1384">
          <cell r="A1384">
            <v>591713</v>
          </cell>
          <cell r="C1384" t="str">
            <v>Benedetto, Nick</v>
          </cell>
          <cell r="AF1384">
            <v>0.15487636974666524</v>
          </cell>
          <cell r="AN1384">
            <v>104.77293037037039</v>
          </cell>
          <cell r="AP1384">
            <v>0.13451801330266944</v>
          </cell>
          <cell r="AV1384" t="str">
            <v>CF</v>
          </cell>
          <cell r="AW1384">
            <v>-13.563874999999999</v>
          </cell>
          <cell r="AX1384">
            <v>-19.715949999999996</v>
          </cell>
          <cell r="AY1384">
            <v>-6.0279846809349369</v>
          </cell>
          <cell r="AZ1384">
            <v>-6.0279846809349369</v>
          </cell>
          <cell r="BG1384">
            <v>0.46976732705492674</v>
          </cell>
          <cell r="BJ1384">
            <v>-1.2158171823043926E-3</v>
          </cell>
          <cell r="CF1384">
            <v>0</v>
          </cell>
          <cell r="CV1384">
            <v>23.375</v>
          </cell>
          <cell r="DA1384">
            <v>0</v>
          </cell>
          <cell r="ER1384">
            <v>261.93232592592597</v>
          </cell>
        </row>
        <row r="1385">
          <cell r="A1385">
            <v>591718</v>
          </cell>
          <cell r="C1385" t="str">
            <v>Paez, Jose</v>
          </cell>
          <cell r="AF1385">
            <v>0.17100817270831625</v>
          </cell>
          <cell r="AN1385">
            <v>100.37258666666668</v>
          </cell>
          <cell r="AP1385">
            <v>0.12592708492809646</v>
          </cell>
          <cell r="AV1385" t="str">
            <v>LF</v>
          </cell>
          <cell r="AW1385">
            <v>-14.007900000000001</v>
          </cell>
          <cell r="AX1385">
            <v>-20.576949999999997</v>
          </cell>
          <cell r="AY1385">
            <v>-4.623045399131966</v>
          </cell>
          <cell r="AZ1385">
            <v>-4.623045399131966</v>
          </cell>
          <cell r="BG1385">
            <v>0.71034718180628409</v>
          </cell>
          <cell r="BJ1385">
            <v>1.0258637155495798E-3</v>
          </cell>
          <cell r="CF1385">
            <v>0</v>
          </cell>
          <cell r="CV1385">
            <v>22.875</v>
          </cell>
          <cell r="DA1385">
            <v>0</v>
          </cell>
          <cell r="ER1385">
            <v>250.93146666666667</v>
          </cell>
        </row>
        <row r="1386">
          <cell r="A1386">
            <v>591720</v>
          </cell>
          <cell r="C1386" t="str">
            <v>Torreyes, Ronald</v>
          </cell>
          <cell r="AF1386">
            <v>0.22171270297979612</v>
          </cell>
          <cell r="AN1386">
            <v>174.4650666666667</v>
          </cell>
          <cell r="AP1386">
            <v>0.30889409522352795</v>
          </cell>
          <cell r="AV1386" t="str">
            <v>SS</v>
          </cell>
          <cell r="AW1386">
            <v>-11</v>
          </cell>
          <cell r="AX1386">
            <v>2.1551757350340921</v>
          </cell>
          <cell r="AY1386">
            <v>-5.5323774373634178</v>
          </cell>
          <cell r="AZ1386">
            <v>2.1551757350340921</v>
          </cell>
          <cell r="BG1386">
            <v>0.70470844257171072</v>
          </cell>
          <cell r="BJ1386">
            <v>-8.0053633662074686E-3</v>
          </cell>
          <cell r="CF1386">
            <v>0.21323882568826633</v>
          </cell>
          <cell r="CV1386">
            <v>23.791666666666668</v>
          </cell>
          <cell r="DA1386">
            <v>0.15333333333333332</v>
          </cell>
          <cell r="ER1386">
            <v>436.16266666666672</v>
          </cell>
        </row>
        <row r="1387">
          <cell r="A1387">
            <v>591741</v>
          </cell>
          <cell r="C1387" t="str">
            <v>Osuna, Jose</v>
          </cell>
          <cell r="AF1387">
            <v>0.2377494285808954</v>
          </cell>
          <cell r="AN1387">
            <v>219.67265185185184</v>
          </cell>
          <cell r="AP1387">
            <v>0.38976585122582308</v>
          </cell>
          <cell r="AV1387" t="str">
            <v>1B</v>
          </cell>
          <cell r="AW1387">
            <v>-12.785741299412241</v>
          </cell>
          <cell r="AX1387">
            <v>-19.444816666666661</v>
          </cell>
          <cell r="AY1387">
            <v>-12.533861814946064</v>
          </cell>
          <cell r="AZ1387">
            <v>-12.533861814946064</v>
          </cell>
          <cell r="BG1387">
            <v>1.0462078841688844</v>
          </cell>
          <cell r="BJ1387">
            <v>8.7485258283696264E-3</v>
          </cell>
          <cell r="CF1387">
            <v>0</v>
          </cell>
          <cell r="CV1387">
            <v>23.541666666666668</v>
          </cell>
          <cell r="DA1387">
            <v>0</v>
          </cell>
          <cell r="ER1387">
            <v>549.18162962962958</v>
          </cell>
        </row>
        <row r="1388">
          <cell r="A1388">
            <v>591758</v>
          </cell>
          <cell r="C1388" t="str">
            <v>Mayorga, Jose</v>
          </cell>
          <cell r="AF1388">
            <v>0.18580017142279251</v>
          </cell>
          <cell r="AN1388">
            <v>74.071893333333335</v>
          </cell>
          <cell r="AP1388">
            <v>8.4161442655685148E-2</v>
          </cell>
          <cell r="AV1388" t="str">
            <v>C</v>
          </cell>
          <cell r="AW1388">
            <v>-13.997974873410692</v>
          </cell>
          <cell r="AX1388">
            <v>-18.902549999999998</v>
          </cell>
          <cell r="AY1388">
            <v>-15.091165913152333</v>
          </cell>
          <cell r="AZ1388">
            <v>2.1415787251249787</v>
          </cell>
          <cell r="BG1388">
            <v>0.49055936244918508</v>
          </cell>
          <cell r="BJ1388">
            <v>-1.521338736166896E-2</v>
          </cell>
          <cell r="CF1388">
            <v>0</v>
          </cell>
          <cell r="CV1388">
            <v>23.875</v>
          </cell>
          <cell r="DA1388">
            <v>0</v>
          </cell>
          <cell r="ER1388">
            <v>185.17973333333333</v>
          </cell>
        </row>
        <row r="1389">
          <cell r="A1389">
            <v>591971</v>
          </cell>
          <cell r="C1389" t="str">
            <v>Valera, Breyvic</v>
          </cell>
          <cell r="AF1389">
            <v>0.21208971483448794</v>
          </cell>
          <cell r="AN1389">
            <v>193.167762962963</v>
          </cell>
          <cell r="AP1389">
            <v>0.38660414724264158</v>
          </cell>
          <cell r="AV1389" t="str">
            <v>2B</v>
          </cell>
          <cell r="AW1389">
            <v>-12.65941772399705</v>
          </cell>
          <cell r="AX1389">
            <v>-2.5643146543329611</v>
          </cell>
          <cell r="AY1389">
            <v>-11.904949948591177</v>
          </cell>
          <cell r="AZ1389">
            <v>-2.5643146543329611</v>
          </cell>
          <cell r="BG1389">
            <v>0.89866536296685551</v>
          </cell>
          <cell r="BJ1389">
            <v>4.7423183193115526E-3</v>
          </cell>
          <cell r="CF1389">
            <v>0</v>
          </cell>
          <cell r="CV1389">
            <v>24.458333333333332</v>
          </cell>
          <cell r="DA1389">
            <v>0</v>
          </cell>
          <cell r="ER1389">
            <v>482.91940740740745</v>
          </cell>
        </row>
        <row r="1390">
          <cell r="A1390">
            <v>591977</v>
          </cell>
          <cell r="C1390" t="str">
            <v>Perez, Felix</v>
          </cell>
          <cell r="AF1390">
            <v>0.22134331449186312</v>
          </cell>
          <cell r="AN1390">
            <v>161.13867851851853</v>
          </cell>
          <cell r="AP1390">
            <v>0.17446488731393073</v>
          </cell>
          <cell r="AV1390" t="str">
            <v>RF</v>
          </cell>
          <cell r="AW1390">
            <v>-11.433724999999999</v>
          </cell>
          <cell r="AX1390">
            <v>-18.861250000000005</v>
          </cell>
          <cell r="AY1390">
            <v>-7.6236980572358055</v>
          </cell>
          <cell r="AZ1390">
            <v>-7.6236980572358055</v>
          </cell>
          <cell r="BG1390">
            <v>0.96460087253619409</v>
          </cell>
          <cell r="BJ1390">
            <v>3.4399707575126556E-3</v>
          </cell>
          <cell r="CF1390">
            <v>0</v>
          </cell>
          <cell r="CV1390">
            <v>31.625</v>
          </cell>
          <cell r="DA1390">
            <v>0</v>
          </cell>
          <cell r="ER1390">
            <v>402.84669629629627</v>
          </cell>
        </row>
        <row r="1391">
          <cell r="A1391">
            <v>591994</v>
          </cell>
          <cell r="C1391" t="str">
            <v>Garcia, Willy</v>
          </cell>
          <cell r="AF1391">
            <v>0.22463043281125025</v>
          </cell>
          <cell r="AN1391">
            <v>216.59768888888891</v>
          </cell>
          <cell r="AP1391">
            <v>0.3929683543474608</v>
          </cell>
          <cell r="AV1391" t="str">
            <v>RF</v>
          </cell>
          <cell r="AW1391">
            <v>-13.209291666666665</v>
          </cell>
          <cell r="AX1391">
            <v>-19.038116666666664</v>
          </cell>
          <cell r="AY1391">
            <v>-6.0473096577546448</v>
          </cell>
          <cell r="AZ1391">
            <v>-6.0473096577546448</v>
          </cell>
          <cell r="BG1391">
            <v>0.87782014505711992</v>
          </cell>
          <cell r="BJ1391">
            <v>8.7903658910360449E-3</v>
          </cell>
          <cell r="CF1391">
            <v>0</v>
          </cell>
          <cell r="CV1391">
            <v>23.791666666666668</v>
          </cell>
          <cell r="DA1391">
            <v>0</v>
          </cell>
          <cell r="ER1391">
            <v>541.49422222222222</v>
          </cell>
        </row>
        <row r="1392">
          <cell r="A1392">
            <v>592097</v>
          </cell>
          <cell r="C1392" t="str">
            <v>Ahart, Devan</v>
          </cell>
          <cell r="AF1392">
            <v>0.19580041648277161</v>
          </cell>
          <cell r="AN1392">
            <v>149.66921481481481</v>
          </cell>
          <cell r="AP1392">
            <v>0.24891691506404434</v>
          </cell>
          <cell r="AV1392" t="str">
            <v>LF</v>
          </cell>
          <cell r="AW1392">
            <v>-13.280208333333334</v>
          </cell>
          <cell r="AX1392">
            <v>-19.173683333333333</v>
          </cell>
          <cell r="AY1392">
            <v>-5.8104654966014566</v>
          </cell>
          <cell r="AZ1392">
            <v>-5.8104654966014566</v>
          </cell>
          <cell r="BG1392">
            <v>1.5049125663351073</v>
          </cell>
          <cell r="BJ1392">
            <v>9.0077775805202289E-3</v>
          </cell>
          <cell r="CF1392">
            <v>0</v>
          </cell>
          <cell r="CV1392">
            <v>23.708333333333332</v>
          </cell>
          <cell r="DA1392">
            <v>0</v>
          </cell>
          <cell r="ER1392">
            <v>374.17303703703703</v>
          </cell>
        </row>
        <row r="1393">
          <cell r="A1393">
            <v>592105</v>
          </cell>
          <cell r="C1393" t="str">
            <v>Allie, Stetson</v>
          </cell>
          <cell r="AF1393">
            <v>0.22450701099818762</v>
          </cell>
          <cell r="AN1393">
            <v>188.00343703703703</v>
          </cell>
          <cell r="AP1393">
            <v>0.37249621065325167</v>
          </cell>
          <cell r="AV1393" t="str">
            <v>RF</v>
          </cell>
          <cell r="AW1393">
            <v>-12.497865667075931</v>
          </cell>
          <cell r="AX1393">
            <v>-17.200849999999999</v>
          </cell>
          <cell r="AY1393">
            <v>-10.674251865406546</v>
          </cell>
          <cell r="AZ1393">
            <v>-10.674251865406546</v>
          </cell>
          <cell r="BG1393">
            <v>0.88465760719844044</v>
          </cell>
          <cell r="BJ1393">
            <v>2.8456027162965113E-3</v>
          </cell>
          <cell r="CF1393">
            <v>0</v>
          </cell>
          <cell r="CV1393">
            <v>25.291666666666668</v>
          </cell>
          <cell r="DA1393">
            <v>0</v>
          </cell>
          <cell r="ER1393">
            <v>470.00859259259255</v>
          </cell>
        </row>
        <row r="1394">
          <cell r="A1394">
            <v>592111</v>
          </cell>
          <cell r="C1394" t="str">
            <v>Anderson, Jake</v>
          </cell>
          <cell r="AF1394">
            <v>0.15961368005762178</v>
          </cell>
          <cell r="AN1394">
            <v>72.542625185185202</v>
          </cell>
          <cell r="AP1394">
            <v>3.4532104977155753E-2</v>
          </cell>
          <cell r="AV1394" t="str">
            <v>2B</v>
          </cell>
          <cell r="AW1394">
            <v>-12.651316666666666</v>
          </cell>
          <cell r="AX1394">
            <v>0.65022543882468709</v>
          </cell>
          <cell r="AY1394">
            <v>-0.51688300776389073</v>
          </cell>
          <cell r="AZ1394">
            <v>0.65022543882468709</v>
          </cell>
          <cell r="BG1394">
            <v>0.81292995752896435</v>
          </cell>
          <cell r="BJ1394">
            <v>-1.4616345947639294E-2</v>
          </cell>
          <cell r="CF1394">
            <v>0</v>
          </cell>
          <cell r="CV1394">
            <v>24.541666666666668</v>
          </cell>
          <cell r="DA1394">
            <v>0</v>
          </cell>
          <cell r="ER1394">
            <v>181.35656296296298</v>
          </cell>
        </row>
        <row r="1395">
          <cell r="A1395">
            <v>592112</v>
          </cell>
          <cell r="C1395" t="str">
            <v>Antonio, Michael</v>
          </cell>
          <cell r="AF1395">
            <v>0.20351933787398949</v>
          </cell>
          <cell r="AN1395">
            <v>141.39354074074078</v>
          </cell>
          <cell r="AP1395">
            <v>0.13923724678747695</v>
          </cell>
          <cell r="AV1395" t="str">
            <v>3B</v>
          </cell>
          <cell r="AW1395">
            <v>-12.659049993298265</v>
          </cell>
          <cell r="AX1395">
            <v>-6.3185700263374658</v>
          </cell>
          <cell r="AY1395">
            <v>-11.900961946962173</v>
          </cell>
          <cell r="AZ1395">
            <v>-6.3185700263374658</v>
          </cell>
          <cell r="BG1395">
            <v>1.1367941386239415</v>
          </cell>
          <cell r="BJ1395">
            <v>2.0073256470087489E-4</v>
          </cell>
          <cell r="CF1395">
            <v>0</v>
          </cell>
          <cell r="CV1395">
            <v>24.708333333333332</v>
          </cell>
          <cell r="DA1395">
            <v>0</v>
          </cell>
          <cell r="ER1395">
            <v>353.48385185185191</v>
          </cell>
        </row>
        <row r="1396">
          <cell r="A1396">
            <v>592117</v>
          </cell>
          <cell r="C1396" t="str">
            <v>Armendariz, David</v>
          </cell>
          <cell r="AF1396">
            <v>0.17947716920158621</v>
          </cell>
          <cell r="AN1396">
            <v>149.60118518518519</v>
          </cell>
          <cell r="AP1396">
            <v>0.22850908999942676</v>
          </cell>
          <cell r="AV1396" t="str">
            <v>RF</v>
          </cell>
          <cell r="AW1396">
            <v>-12.41705</v>
          </cell>
          <cell r="AX1396">
            <v>-17.60895</v>
          </cell>
          <cell r="AY1396">
            <v>-14.480327943222651</v>
          </cell>
          <cell r="AZ1396">
            <v>-12.41705</v>
          </cell>
          <cell r="BG1396">
            <v>1.2632683671282188</v>
          </cell>
          <cell r="BJ1396">
            <v>-7.8928429863277874E-3</v>
          </cell>
          <cell r="CF1396">
            <v>0</v>
          </cell>
          <cell r="CV1396">
            <v>24.875</v>
          </cell>
          <cell r="DA1396">
            <v>0</v>
          </cell>
          <cell r="ER1396">
            <v>374.00296296296295</v>
          </cell>
        </row>
        <row r="1397">
          <cell r="A1397">
            <v>592122</v>
          </cell>
          <cell r="C1397" t="str">
            <v>Austin, Tyler</v>
          </cell>
          <cell r="AF1397">
            <v>0.25922048926031693</v>
          </cell>
          <cell r="AN1397">
            <v>309.27128695250474</v>
          </cell>
          <cell r="AP1397">
            <v>0.36866931515735235</v>
          </cell>
          <cell r="AV1397" t="str">
            <v>1B</v>
          </cell>
          <cell r="AW1397">
            <v>-13.849172278180665</v>
          </cell>
          <cell r="AX1397">
            <v>-17.712783333333331</v>
          </cell>
          <cell r="AY1397">
            <v>-11.741616475198683</v>
          </cell>
          <cell r="AZ1397">
            <v>-11.741616475198683</v>
          </cell>
          <cell r="BG1397">
            <v>1.012759569844577</v>
          </cell>
          <cell r="BJ1397">
            <v>5.0558778189591083E-3</v>
          </cell>
          <cell r="CF1397">
            <v>0</v>
          </cell>
          <cell r="CV1397">
            <v>24.791666666666668</v>
          </cell>
          <cell r="DA1397">
            <v>1.3333333333333334E-2</v>
          </cell>
          <cell r="ER1397">
            <v>530.75259259259258</v>
          </cell>
        </row>
        <row r="1398">
          <cell r="A1398">
            <v>592144</v>
          </cell>
          <cell r="C1398" t="str">
            <v>Bernard, Wynton</v>
          </cell>
          <cell r="AF1398">
            <v>0.23580436836868754</v>
          </cell>
          <cell r="AN1398">
            <v>205.20106666666666</v>
          </cell>
          <cell r="AP1398">
            <v>0.3965997983233287</v>
          </cell>
          <cell r="AV1398" t="str">
            <v>CF</v>
          </cell>
          <cell r="AW1398">
            <v>-11.890141666666665</v>
          </cell>
          <cell r="AX1398">
            <v>-16.768249999999998</v>
          </cell>
          <cell r="AY1398">
            <v>-6.3211912295966464</v>
          </cell>
          <cell r="AZ1398">
            <v>-6.3211912295966464</v>
          </cell>
          <cell r="BG1398">
            <v>1.6414796509016316</v>
          </cell>
          <cell r="BJ1398">
            <v>5.9805069001761905E-3</v>
          </cell>
          <cell r="CF1398">
            <v>0</v>
          </cell>
          <cell r="CV1398">
            <v>25.791666666666668</v>
          </cell>
          <cell r="DA1398">
            <v>0</v>
          </cell>
          <cell r="ER1398">
            <v>513.00266666666664</v>
          </cell>
        </row>
        <row r="1399">
          <cell r="A1399">
            <v>592149</v>
          </cell>
          <cell r="C1399" t="str">
            <v>Blanchard, Coty</v>
          </cell>
          <cell r="AF1399">
            <v>0.2035730213041767</v>
          </cell>
          <cell r="AN1399">
            <v>124.40085333333337</v>
          </cell>
          <cell r="AP1399">
            <v>0.18501553775462654</v>
          </cell>
          <cell r="AV1399" t="str">
            <v>LF</v>
          </cell>
          <cell r="AW1399">
            <v>-15.809016725160443</v>
          </cell>
          <cell r="AX1399">
            <v>-5.4390702695149242</v>
          </cell>
          <cell r="AY1399">
            <v>-10.970342492751168</v>
          </cell>
          <cell r="AZ1399">
            <v>-5.4390702695149242</v>
          </cell>
          <cell r="BG1399">
            <v>1.5178329710392915</v>
          </cell>
          <cell r="BJ1399">
            <v>1.8581528766658587E-2</v>
          </cell>
          <cell r="CF1399">
            <v>0</v>
          </cell>
          <cell r="CV1399">
            <v>24.541666666666668</v>
          </cell>
          <cell r="DA1399">
            <v>0</v>
          </cell>
          <cell r="ER1399">
            <v>311.0021333333334</v>
          </cell>
        </row>
        <row r="1400">
          <cell r="A1400">
            <v>592166</v>
          </cell>
          <cell r="C1400" t="str">
            <v>Brett, Ryan</v>
          </cell>
          <cell r="AF1400">
            <v>0.23005228732502644</v>
          </cell>
          <cell r="AN1400">
            <v>152.73248000000001</v>
          </cell>
          <cell r="AP1400">
            <v>0.25188891522581525</v>
          </cell>
          <cell r="AV1400" t="str">
            <v>2B</v>
          </cell>
          <cell r="AW1400">
            <v>-11</v>
          </cell>
          <cell r="AX1400">
            <v>-2.6626244406647088</v>
          </cell>
          <cell r="AY1400">
            <v>-7</v>
          </cell>
          <cell r="AZ1400">
            <v>-2.6626244406647088</v>
          </cell>
          <cell r="BG1400">
            <v>0.8929385912557426</v>
          </cell>
          <cell r="BJ1400">
            <v>8.4975827711864151E-3</v>
          </cell>
          <cell r="CF1400">
            <v>0</v>
          </cell>
          <cell r="CV1400">
            <v>24.708333333333332</v>
          </cell>
          <cell r="DA1400">
            <v>6.6666666666666671E-3</v>
          </cell>
          <cell r="ER1400">
            <v>381.83120000000002</v>
          </cell>
        </row>
        <row r="1401">
          <cell r="A1401">
            <v>592167</v>
          </cell>
          <cell r="C1401" t="str">
            <v>Brewster, Travis</v>
          </cell>
          <cell r="AF1401">
            <v>0.17168876060584143</v>
          </cell>
          <cell r="AN1401">
            <v>94.05525333333334</v>
          </cell>
          <cell r="AP1401">
            <v>8.7212852243367056E-2</v>
          </cell>
          <cell r="AV1401" t="str">
            <v>LF</v>
          </cell>
          <cell r="AW1401">
            <v>-12.709883333333334</v>
          </cell>
          <cell r="AX1401">
            <v>-18.128116666666667</v>
          </cell>
          <cell r="AY1401">
            <v>-8.474154148853291</v>
          </cell>
          <cell r="AZ1401">
            <v>-8.474154148853291</v>
          </cell>
          <cell r="BG1401">
            <v>0.66155437268525352</v>
          </cell>
          <cell r="BJ1401">
            <v>2.9289846424815479E-3</v>
          </cell>
          <cell r="CF1401">
            <v>0</v>
          </cell>
          <cell r="CV1401">
            <v>24.458333333333332</v>
          </cell>
          <cell r="DA1401">
            <v>0</v>
          </cell>
          <cell r="ER1401">
            <v>235.13813333333334</v>
          </cell>
        </row>
        <row r="1402">
          <cell r="A1402">
            <v>592174</v>
          </cell>
          <cell r="C1402" t="str">
            <v>Brown, Kelson</v>
          </cell>
          <cell r="AF1402">
            <v>0.19880374953147573</v>
          </cell>
          <cell r="AN1402">
            <v>83.58750814814816</v>
          </cell>
          <cell r="AP1402">
            <v>6.6308449773336831E-2</v>
          </cell>
          <cell r="AV1402" t="str">
            <v>2B</v>
          </cell>
          <cell r="AW1402">
            <v>-11.67710711417446</v>
          </cell>
          <cell r="AX1402">
            <v>-4.0327526946611485</v>
          </cell>
          <cell r="AY1402">
            <v>-10.151489964657273</v>
          </cell>
          <cell r="AZ1402">
            <v>-4.0327526946611485</v>
          </cell>
          <cell r="BG1402">
            <v>1.593203605261845</v>
          </cell>
          <cell r="BJ1402">
            <v>4.5395101929274111E-3</v>
          </cell>
          <cell r="CF1402">
            <v>0</v>
          </cell>
          <cell r="CV1402">
            <v>28.625</v>
          </cell>
          <cell r="DA1402">
            <v>0</v>
          </cell>
          <cell r="ER1402">
            <v>208.96877037037038</v>
          </cell>
        </row>
        <row r="1403">
          <cell r="A1403">
            <v>592178</v>
          </cell>
          <cell r="C1403" t="str">
            <v>Bryant, Kris</v>
          </cell>
          <cell r="AF1403">
            <v>0.3046332181927533</v>
          </cell>
          <cell r="AN1403">
            <v>632.31229629629627</v>
          </cell>
          <cell r="AP1403">
            <v>0.57665625136827781</v>
          </cell>
          <cell r="AV1403" t="str">
            <v>3B</v>
          </cell>
          <cell r="AW1403">
            <v>-10.749223147614686</v>
          </cell>
          <cell r="AX1403">
            <v>3.6291093699286594</v>
          </cell>
          <cell r="AY1403">
            <v>-2.7883901192522185</v>
          </cell>
          <cell r="AZ1403">
            <v>3.6291093699286594</v>
          </cell>
          <cell r="BG1403">
            <v>1.6827660565040579</v>
          </cell>
          <cell r="BJ1403">
            <v>1.9763397469093742E-2</v>
          </cell>
          <cell r="CF1403">
            <v>0.87517606915310009</v>
          </cell>
          <cell r="CV1403">
            <v>24.458333333333332</v>
          </cell>
          <cell r="DA1403">
            <v>1.9316666666666666</v>
          </cell>
          <cell r="ER1403">
            <v>632.31229629629627</v>
          </cell>
        </row>
        <row r="1404">
          <cell r="A1404">
            <v>592192</v>
          </cell>
          <cell r="C1404" t="str">
            <v>Canha, Mark</v>
          </cell>
          <cell r="AF1404">
            <v>0.26163750339872088</v>
          </cell>
          <cell r="AN1404">
            <v>266.3719370756931</v>
          </cell>
          <cell r="AP1404">
            <v>0.37041747804785091</v>
          </cell>
          <cell r="AV1404" t="str">
            <v>1B</v>
          </cell>
          <cell r="AW1404">
            <v>-13.61002346232792</v>
          </cell>
          <cell r="AX1404">
            <v>-15.196899677284762</v>
          </cell>
          <cell r="AY1404">
            <v>-13.12506782193875</v>
          </cell>
          <cell r="AZ1404">
            <v>-13.12506782193875</v>
          </cell>
          <cell r="BG1404">
            <v>1.4461600965234873</v>
          </cell>
          <cell r="BJ1404">
            <v>6.3703248522594021E-3</v>
          </cell>
          <cell r="CF1404">
            <v>0.66631541076775536</v>
          </cell>
          <cell r="CV1404">
            <v>27.375</v>
          </cell>
          <cell r="DA1404">
            <v>0.88166666666666671</v>
          </cell>
          <cell r="ER1404">
            <v>455.04320000000007</v>
          </cell>
        </row>
        <row r="1405">
          <cell r="A1405">
            <v>592198</v>
          </cell>
          <cell r="C1405" t="str">
            <v>Carey, D.K.</v>
          </cell>
          <cell r="AF1405">
            <v>0.19969167237997348</v>
          </cell>
          <cell r="AN1405">
            <v>188.56331851851851</v>
          </cell>
          <cell r="AP1405">
            <v>0.31148755264939021</v>
          </cell>
          <cell r="AV1405" t="str">
            <v>CF</v>
          </cell>
          <cell r="AW1405">
            <v>-12.592750000000001</v>
          </cell>
          <cell r="AX1405">
            <v>-17.920449999999999</v>
          </cell>
          <cell r="AY1405">
            <v>-6.1248079764829368</v>
          </cell>
          <cell r="AZ1405">
            <v>-6.1248079764829368</v>
          </cell>
          <cell r="BG1405">
            <v>1.3009548171945919</v>
          </cell>
          <cell r="BJ1405">
            <v>-1.0843010319561535E-2</v>
          </cell>
          <cell r="CF1405">
            <v>0</v>
          </cell>
          <cell r="CV1405">
            <v>24.625</v>
          </cell>
          <cell r="DA1405">
            <v>0</v>
          </cell>
          <cell r="ER1405">
            <v>471.40829629629627</v>
          </cell>
        </row>
        <row r="1406">
          <cell r="A1406">
            <v>592199</v>
          </cell>
          <cell r="C1406" t="str">
            <v>Carmichael, Christian</v>
          </cell>
          <cell r="AF1406">
            <v>0.18834506000920048</v>
          </cell>
          <cell r="AN1406">
            <v>91.611306666666678</v>
          </cell>
          <cell r="AP1406">
            <v>8.1683569680345181E-2</v>
          </cell>
          <cell r="AV1406" t="str">
            <v>C</v>
          </cell>
          <cell r="AW1406">
            <v>-12.885583333333335</v>
          </cell>
          <cell r="AX1406">
            <v>-18.439616666666666</v>
          </cell>
          <cell r="AY1406">
            <v>-11.477558212935683</v>
          </cell>
          <cell r="AZ1406">
            <v>5.5604079151170041</v>
          </cell>
          <cell r="BG1406">
            <v>0.84017411446682122</v>
          </cell>
          <cell r="BJ1406">
            <v>-5.9266176883099892E-3</v>
          </cell>
          <cell r="CF1406">
            <v>0</v>
          </cell>
          <cell r="CV1406">
            <v>24.208333333333332</v>
          </cell>
          <cell r="DA1406">
            <v>0</v>
          </cell>
          <cell r="ER1406">
            <v>229.0282666666667</v>
          </cell>
        </row>
        <row r="1407">
          <cell r="A1407">
            <v>592200</v>
          </cell>
          <cell r="C1407" t="str">
            <v>Casali, Curt</v>
          </cell>
          <cell r="AF1407">
            <v>0.25065729969381584</v>
          </cell>
          <cell r="AN1407">
            <v>335.12799999999999</v>
          </cell>
          <cell r="AP1407">
            <v>0.32899247255448799</v>
          </cell>
          <cell r="AV1407" t="str">
            <v>C</v>
          </cell>
          <cell r="AW1407">
            <v>-13.444685312104657</v>
          </cell>
          <cell r="AX1407">
            <v>-16.03885</v>
          </cell>
          <cell r="AY1407">
            <v>-13.513126249472865</v>
          </cell>
          <cell r="AZ1407">
            <v>12.676283447520383</v>
          </cell>
          <cell r="BG1407">
            <v>1.096137399794118</v>
          </cell>
          <cell r="BJ1407">
            <v>-1.4654270553550904E-2</v>
          </cell>
          <cell r="CF1407">
            <v>0.57617397903249823</v>
          </cell>
          <cell r="CV1407">
            <v>27.625</v>
          </cell>
          <cell r="DA1407">
            <v>0.67833333333333334</v>
          </cell>
          <cell r="ER1407">
            <v>335.12799999999999</v>
          </cell>
        </row>
        <row r="1408">
          <cell r="A1408">
            <v>592205</v>
          </cell>
          <cell r="C1408" t="str">
            <v>Casteel, Ryan</v>
          </cell>
          <cell r="AF1408">
            <v>0.19643054946519212</v>
          </cell>
          <cell r="AN1408">
            <v>162.79931259259263</v>
          </cell>
          <cell r="AP1408">
            <v>0.29979685624542229</v>
          </cell>
          <cell r="AV1408" t="str">
            <v>1B</v>
          </cell>
          <cell r="AW1408">
            <v>-12.914963375250753</v>
          </cell>
          <cell r="AX1408">
            <v>-17.417149999999999</v>
          </cell>
          <cell r="AY1408">
            <v>-12.175474672021355</v>
          </cell>
          <cell r="AZ1408">
            <v>-8.318775732796583</v>
          </cell>
          <cell r="BG1408">
            <v>0.87964571891928989</v>
          </cell>
          <cell r="BJ1408">
            <v>1.1453224563280929E-2</v>
          </cell>
          <cell r="CF1408">
            <v>0</v>
          </cell>
          <cell r="CV1408">
            <v>25.041666666666668</v>
          </cell>
          <cell r="DA1408">
            <v>0</v>
          </cell>
          <cell r="ER1408">
            <v>406.99828148148151</v>
          </cell>
        </row>
        <row r="1409">
          <cell r="A1409">
            <v>592206</v>
          </cell>
          <cell r="C1409" t="str">
            <v>Castellanos, Nick</v>
          </cell>
          <cell r="AF1409">
            <v>0.27332628674795933</v>
          </cell>
          <cell r="AN1409">
            <v>528.05737647348371</v>
          </cell>
          <cell r="AP1409">
            <v>0.59128340701625648</v>
          </cell>
          <cell r="AV1409" t="str">
            <v>3B</v>
          </cell>
          <cell r="AW1409">
            <v>-11</v>
          </cell>
          <cell r="AX1409">
            <v>-7.7833611285726132</v>
          </cell>
          <cell r="AY1409">
            <v>-7.6040061479300123</v>
          </cell>
          <cell r="AZ1409">
            <v>-7.7817123405304987</v>
          </cell>
          <cell r="BG1409">
            <v>1.2317355271233719</v>
          </cell>
          <cell r="BJ1409">
            <v>8.8697430045017837E-3</v>
          </cell>
          <cell r="CF1409">
            <v>0.98333317800297859</v>
          </cell>
          <cell r="CV1409">
            <v>24.291666666666668</v>
          </cell>
          <cell r="DA1409">
            <v>2.7066666666666666</v>
          </cell>
          <cell r="ER1409">
            <v>554.19022222222225</v>
          </cell>
        </row>
        <row r="1410">
          <cell r="A1410">
            <v>592221</v>
          </cell>
          <cell r="C1410" t="str">
            <v>Clarke, Chevy</v>
          </cell>
          <cell r="AF1410">
            <v>0.18168932652272668</v>
          </cell>
          <cell r="AN1410">
            <v>155.20322370370374</v>
          </cell>
          <cell r="AP1410">
            <v>0.15765554537527615</v>
          </cell>
          <cell r="AV1410" t="str">
            <v>CF</v>
          </cell>
          <cell r="AW1410">
            <v>-12.709883333333334</v>
          </cell>
          <cell r="AX1410">
            <v>-18.128116666666667</v>
          </cell>
          <cell r="AY1410">
            <v>-9.9513480217863552</v>
          </cell>
          <cell r="AZ1410">
            <v>-9.9513480217863552</v>
          </cell>
          <cell r="BG1410">
            <v>0.55849541487286203</v>
          </cell>
          <cell r="BJ1410">
            <v>-1.7391451206256764E-2</v>
          </cell>
          <cell r="CF1410">
            <v>0</v>
          </cell>
          <cell r="CV1410">
            <v>24.458333333333332</v>
          </cell>
          <cell r="DA1410">
            <v>0</v>
          </cell>
          <cell r="ER1410">
            <v>388.00805925925931</v>
          </cell>
        </row>
        <row r="1411">
          <cell r="A1411">
            <v>592227</v>
          </cell>
          <cell r="C1411" t="str">
            <v>Cotto, Omar</v>
          </cell>
          <cell r="AF1411">
            <v>0.16910737824119193</v>
          </cell>
          <cell r="AN1411">
            <v>87.385280000000023</v>
          </cell>
          <cell r="AP1411">
            <v>7.0490895066406711E-2</v>
          </cell>
          <cell r="AV1411" t="str">
            <v>CF</v>
          </cell>
          <cell r="AW1411">
            <v>-12.76845</v>
          </cell>
          <cell r="AX1411">
            <v>-18.231949999999998</v>
          </cell>
          <cell r="AY1411">
            <v>1.6774944624171391</v>
          </cell>
          <cell r="AZ1411">
            <v>1.6774944624171391</v>
          </cell>
          <cell r="BG1411">
            <v>1.0864513240688685</v>
          </cell>
          <cell r="BJ1411">
            <v>-1.8051402156438742E-2</v>
          </cell>
          <cell r="CF1411">
            <v>0</v>
          </cell>
          <cell r="CV1411">
            <v>24.375</v>
          </cell>
          <cell r="DA1411">
            <v>0</v>
          </cell>
          <cell r="ER1411">
            <v>218.46320000000003</v>
          </cell>
        </row>
        <row r="1412">
          <cell r="A1412">
            <v>592230</v>
          </cell>
          <cell r="C1412" t="str">
            <v>Cowart, Kaleb</v>
          </cell>
          <cell r="AF1412">
            <v>0.23100131766715643</v>
          </cell>
          <cell r="AN1412">
            <v>222.5508740740741</v>
          </cell>
          <cell r="AP1412">
            <v>0.4019565351738853</v>
          </cell>
          <cell r="AV1412" t="str">
            <v>3B</v>
          </cell>
          <cell r="AW1412">
            <v>-12.858908054631934</v>
          </cell>
          <cell r="AX1412">
            <v>-2.4737374836623887</v>
          </cell>
          <cell r="AY1412">
            <v>-8.3471812154339577</v>
          </cell>
          <cell r="AZ1412">
            <v>-2.4737374836623887</v>
          </cell>
          <cell r="BG1412">
            <v>1.0939319682516926</v>
          </cell>
          <cell r="BJ1412">
            <v>8.9569531326415014E-4</v>
          </cell>
          <cell r="CF1412">
            <v>0</v>
          </cell>
          <cell r="CV1412">
            <v>24.041666666666668</v>
          </cell>
          <cell r="DA1412">
            <v>9.6666666666666665E-2</v>
          </cell>
          <cell r="ER1412">
            <v>556.37718518518523</v>
          </cell>
        </row>
        <row r="1413">
          <cell r="A1413">
            <v>592231</v>
          </cell>
          <cell r="C1413" t="str">
            <v>Coyle, Sean</v>
          </cell>
          <cell r="AF1413">
            <v>0.20336285404566296</v>
          </cell>
          <cell r="AN1413">
            <v>166.56462222222223</v>
          </cell>
          <cell r="AP1413">
            <v>0.2958146516955702</v>
          </cell>
          <cell r="AV1413" t="str">
            <v>2B</v>
          </cell>
          <cell r="AW1413">
            <v>-12.709883333333334</v>
          </cell>
          <cell r="AX1413">
            <v>-4.2257484360535802</v>
          </cell>
          <cell r="AY1413">
            <v>-2.8518960471862083</v>
          </cell>
          <cell r="AZ1413">
            <v>-2.8518960471862083</v>
          </cell>
          <cell r="BG1413">
            <v>0.32946393954936309</v>
          </cell>
          <cell r="BJ1413">
            <v>-5.5639200351273298E-3</v>
          </cell>
          <cell r="CF1413">
            <v>0</v>
          </cell>
          <cell r="CV1413">
            <v>24.458333333333332</v>
          </cell>
          <cell r="DA1413">
            <v>0</v>
          </cell>
          <cell r="ER1413">
            <v>416.41155555555554</v>
          </cell>
        </row>
        <row r="1414">
          <cell r="A1414">
            <v>592237</v>
          </cell>
          <cell r="C1414" t="str">
            <v>Culver, Cito</v>
          </cell>
          <cell r="AF1414">
            <v>0.19622499084935313</v>
          </cell>
          <cell r="AN1414">
            <v>193.81534814814813</v>
          </cell>
          <cell r="AP1414">
            <v>0.3816077580396775</v>
          </cell>
          <cell r="AV1414" t="str">
            <v>SS</v>
          </cell>
          <cell r="AW1414">
            <v>-12.866651969044787</v>
          </cell>
          <cell r="AX1414">
            <v>0.62338299635191152</v>
          </cell>
          <cell r="AY1414">
            <v>-9.8746878483610168</v>
          </cell>
          <cell r="AZ1414">
            <v>0.62338299635191152</v>
          </cell>
          <cell r="BG1414">
            <v>0.74869866350038417</v>
          </cell>
          <cell r="BJ1414">
            <v>-4.3576253499381006E-3</v>
          </cell>
          <cell r="CF1414">
            <v>0</v>
          </cell>
          <cell r="CV1414">
            <v>23.875</v>
          </cell>
          <cell r="DA1414">
            <v>0</v>
          </cell>
          <cell r="ER1414">
            <v>484.53837037037033</v>
          </cell>
        </row>
        <row r="1415">
          <cell r="A1415">
            <v>592239</v>
          </cell>
          <cell r="C1415" t="str">
            <v>Cunningham, Todd</v>
          </cell>
          <cell r="AF1415">
            <v>0.23638000222777877</v>
          </cell>
          <cell r="AN1415">
            <v>255.8501969882459</v>
          </cell>
          <cell r="AP1415">
            <v>0.39218058727515986</v>
          </cell>
          <cell r="AV1415" t="str">
            <v>RF</v>
          </cell>
          <cell r="AW1415">
            <v>-11</v>
          </cell>
          <cell r="AX1415">
            <v>-16</v>
          </cell>
          <cell r="AY1415">
            <v>0.50661744920278728</v>
          </cell>
          <cell r="AZ1415">
            <v>0.50661744920278728</v>
          </cell>
          <cell r="BG1415">
            <v>1.3147448136705968</v>
          </cell>
          <cell r="BJ1415">
            <v>-6.4441383156711024E-3</v>
          </cell>
          <cell r="CF1415">
            <v>0.10276659142310871</v>
          </cell>
          <cell r="CV1415">
            <v>27.291666666666668</v>
          </cell>
          <cell r="DA1415">
            <v>0.21666666666666667</v>
          </cell>
          <cell r="ER1415">
            <v>480.71022222222223</v>
          </cell>
        </row>
        <row r="1416">
          <cell r="A1416">
            <v>592243</v>
          </cell>
          <cell r="C1416" t="str">
            <v>Dailey, Brandon</v>
          </cell>
          <cell r="AF1416">
            <v>0.18499008107025655</v>
          </cell>
          <cell r="AN1416">
            <v>63.024450370370381</v>
          </cell>
          <cell r="AP1416">
            <v>3.0722612398169535E-2</v>
          </cell>
          <cell r="AV1416" t="str">
            <v>C</v>
          </cell>
          <cell r="AW1416">
            <v>-12.76845</v>
          </cell>
          <cell r="AX1416">
            <v>-18.231949999999998</v>
          </cell>
          <cell r="AY1416">
            <v>-7.5918895157882451</v>
          </cell>
          <cell r="AZ1416">
            <v>7.2664019894176235</v>
          </cell>
          <cell r="BG1416">
            <v>0.67585624071153516</v>
          </cell>
          <cell r="BJ1416">
            <v>-3.752705100277151E-3</v>
          </cell>
          <cell r="CF1416">
            <v>0</v>
          </cell>
          <cell r="CV1416">
            <v>24.375</v>
          </cell>
          <cell r="DA1416">
            <v>0</v>
          </cell>
          <cell r="ER1416">
            <v>157.56112592592595</v>
          </cell>
        </row>
        <row r="1417">
          <cell r="A1417">
            <v>592247</v>
          </cell>
          <cell r="C1417" t="str">
            <v>Davis, Marcus</v>
          </cell>
          <cell r="AF1417">
            <v>0.19412913784862532</v>
          </cell>
          <cell r="AN1417">
            <v>225.48989629629628</v>
          </cell>
          <cell r="AP1417">
            <v>0.36063870197723125</v>
          </cell>
          <cell r="AV1417" t="str">
            <v>1B</v>
          </cell>
          <cell r="AW1417">
            <v>-17.332220945304293</v>
          </cell>
          <cell r="AX1417">
            <v>-18.439616666666666</v>
          </cell>
          <cell r="AY1417">
            <v>-17.433307737271139</v>
          </cell>
          <cell r="AZ1417">
            <v>-17.332220945304293</v>
          </cell>
          <cell r="BG1417">
            <v>1.6338312520335672</v>
          </cell>
          <cell r="BJ1417">
            <v>5.4483653363248041E-3</v>
          </cell>
          <cell r="CF1417">
            <v>0</v>
          </cell>
          <cell r="CV1417">
            <v>24.208333333333332</v>
          </cell>
          <cell r="DA1417">
            <v>0</v>
          </cell>
          <cell r="ER1417">
            <v>563.72474074074069</v>
          </cell>
        </row>
        <row r="1418">
          <cell r="A1418">
            <v>592256</v>
          </cell>
          <cell r="C1418" t="str">
            <v>Deglan, Kellin</v>
          </cell>
          <cell r="AF1418">
            <v>0.18855168370669437</v>
          </cell>
          <cell r="AN1418">
            <v>144.48711111111112</v>
          </cell>
          <cell r="AP1418">
            <v>0.311012323544964</v>
          </cell>
          <cell r="AV1418" t="str">
            <v>C</v>
          </cell>
          <cell r="AW1418">
            <v>-14.519228375941273</v>
          </cell>
          <cell r="AX1418">
            <v>-18.543449999999996</v>
          </cell>
          <cell r="AY1418">
            <v>-14.017204501255017</v>
          </cell>
          <cell r="AZ1418">
            <v>0.47397759352980406</v>
          </cell>
          <cell r="BG1418">
            <v>0.76288373594103198</v>
          </cell>
          <cell r="BJ1418">
            <v>-9.2588615243776682E-3</v>
          </cell>
          <cell r="CF1418">
            <v>0</v>
          </cell>
          <cell r="CV1418">
            <v>24.125</v>
          </cell>
          <cell r="DA1418">
            <v>0</v>
          </cell>
          <cell r="ER1418">
            <v>361.21777777777777</v>
          </cell>
        </row>
        <row r="1419">
          <cell r="A1419">
            <v>592259</v>
          </cell>
          <cell r="C1419" t="str">
            <v>DePew, Jake</v>
          </cell>
          <cell r="AF1419">
            <v>0.19761620754738254</v>
          </cell>
          <cell r="AN1419">
            <v>140.88272592592594</v>
          </cell>
          <cell r="AP1419">
            <v>0.24145809881698299</v>
          </cell>
          <cell r="AV1419" t="str">
            <v>C</v>
          </cell>
          <cell r="AW1419">
            <v>-13.635665893432718</v>
          </cell>
          <cell r="AX1419">
            <v>-18.335783333333332</v>
          </cell>
          <cell r="AY1419">
            <v>-13.196024006577414</v>
          </cell>
          <cell r="AZ1419">
            <v>8.4713853731519499</v>
          </cell>
          <cell r="BG1419">
            <v>0.79775672735763892</v>
          </cell>
          <cell r="BJ1419">
            <v>-1.0165552634391898E-2</v>
          </cell>
          <cell r="CF1419">
            <v>0</v>
          </cell>
          <cell r="CV1419">
            <v>24.291666666666668</v>
          </cell>
          <cell r="DA1419">
            <v>0</v>
          </cell>
          <cell r="ER1419">
            <v>352.20681481481483</v>
          </cell>
        </row>
        <row r="1420">
          <cell r="A1420">
            <v>592260</v>
          </cell>
          <cell r="C1420" t="str">
            <v>Derkes, Marcos</v>
          </cell>
          <cell r="AF1420">
            <v>0.1914464138918083</v>
          </cell>
          <cell r="AN1420">
            <v>119.05749333333334</v>
          </cell>
          <cell r="AP1420">
            <v>0.16695521032356864</v>
          </cell>
          <cell r="AV1420" t="str">
            <v>RF</v>
          </cell>
          <cell r="AW1420">
            <v>-12.475616666666665</v>
          </cell>
          <cell r="AX1420">
            <v>-17.712783333333331</v>
          </cell>
          <cell r="AY1420">
            <v>-5.1716993902737194</v>
          </cell>
          <cell r="AZ1420">
            <v>-5.1716993902737194</v>
          </cell>
          <cell r="BG1420">
            <v>1.120520757669319</v>
          </cell>
          <cell r="BJ1420">
            <v>-6.8970394416891711E-3</v>
          </cell>
          <cell r="CF1420">
            <v>0</v>
          </cell>
          <cell r="CV1420">
            <v>24.791666666666668</v>
          </cell>
          <cell r="DA1420">
            <v>0</v>
          </cell>
          <cell r="ER1420">
            <v>297.64373333333333</v>
          </cell>
        </row>
        <row r="1421">
          <cell r="A1421">
            <v>592261</v>
          </cell>
          <cell r="C1421" t="str">
            <v>DeShields, Delino</v>
          </cell>
          <cell r="AF1421">
            <v>0.23564448772709046</v>
          </cell>
          <cell r="AN1421">
            <v>233.04983553003646</v>
          </cell>
          <cell r="AP1421">
            <v>0.44892860765493803</v>
          </cell>
          <cell r="AV1421" t="str">
            <v>CF</v>
          </cell>
          <cell r="AW1421">
            <v>-11</v>
          </cell>
          <cell r="AX1421">
            <v>-9.1536923677489561</v>
          </cell>
          <cell r="AY1421">
            <v>-1.9535339232623548</v>
          </cell>
          <cell r="AZ1421">
            <v>-1.9535339232623548</v>
          </cell>
          <cell r="BG1421">
            <v>0.69915985099058076</v>
          </cell>
          <cell r="BJ1421">
            <v>9.3872814231239256E-3</v>
          </cell>
          <cell r="CF1421">
            <v>0.43771518161273892</v>
          </cell>
          <cell r="CV1421">
            <v>23.875</v>
          </cell>
          <cell r="DA1421">
            <v>1.0966666666666667</v>
          </cell>
          <cell r="ER1421">
            <v>523.49422222222211</v>
          </cell>
        </row>
        <row r="1422">
          <cell r="A1422">
            <v>592263</v>
          </cell>
          <cell r="C1422" t="str">
            <v>Dewitt, Kentrell</v>
          </cell>
          <cell r="AF1422">
            <v>0.19685538129807206</v>
          </cell>
          <cell r="AN1422">
            <v>111.84962370370373</v>
          </cell>
          <cell r="AP1422">
            <v>0.11597770603061242</v>
          </cell>
          <cell r="AV1422" t="str">
            <v>LF</v>
          </cell>
          <cell r="AW1422">
            <v>-12.167441666666665</v>
          </cell>
          <cell r="AX1422">
            <v>-17.200849999999999</v>
          </cell>
          <cell r="AY1422">
            <v>-5.9755624405245538</v>
          </cell>
          <cell r="AZ1422">
            <v>-5.9755624405245538</v>
          </cell>
          <cell r="BG1422">
            <v>0.8672049336276082</v>
          </cell>
          <cell r="BJ1422">
            <v>9.1846818247512466E-3</v>
          </cell>
          <cell r="CF1422">
            <v>0</v>
          </cell>
          <cell r="CV1422">
            <v>25.291666666666668</v>
          </cell>
          <cell r="DA1422">
            <v>0</v>
          </cell>
          <cell r="ER1422">
            <v>279.6240592592593</v>
          </cell>
        </row>
        <row r="1423">
          <cell r="A1423">
            <v>592264</v>
          </cell>
          <cell r="C1423" t="str">
            <v>Diedrick, Philip</v>
          </cell>
          <cell r="AF1423">
            <v>0.15204309909481303</v>
          </cell>
          <cell r="AN1423">
            <v>71.997440000000012</v>
          </cell>
          <cell r="AP1423">
            <v>3.9506781152019999E-2</v>
          </cell>
          <cell r="AV1423" t="str">
            <v>LF</v>
          </cell>
          <cell r="AW1423">
            <v>-13.968503127352912</v>
          </cell>
          <cell r="AX1423">
            <v>-19.038116666666664</v>
          </cell>
          <cell r="AY1423">
            <v>-14.909872747525945</v>
          </cell>
          <cell r="AZ1423">
            <v>-13.968503127352912</v>
          </cell>
          <cell r="BG1423">
            <v>1.1616539742561383</v>
          </cell>
          <cell r="BJ1423">
            <v>-3.6478759267682744E-2</v>
          </cell>
          <cell r="CF1423">
            <v>0</v>
          </cell>
          <cell r="CV1423">
            <v>23.791666666666668</v>
          </cell>
          <cell r="DA1423">
            <v>0</v>
          </cell>
          <cell r="ER1423">
            <v>179.99360000000001</v>
          </cell>
        </row>
        <row r="1424">
          <cell r="A1424">
            <v>592273</v>
          </cell>
          <cell r="C1424" t="str">
            <v>Drury, Brandon</v>
          </cell>
          <cell r="AF1424">
            <v>0.22618063483606543</v>
          </cell>
          <cell r="AN1424">
            <v>212.05877333333333</v>
          </cell>
          <cell r="AP1424">
            <v>0.42974868615605061</v>
          </cell>
          <cell r="AV1424" t="str">
            <v>3B</v>
          </cell>
          <cell r="AW1424">
            <v>-11.000729526426557</v>
          </cell>
          <cell r="AX1424">
            <v>-3.7064196792843713</v>
          </cell>
          <cell r="AY1424">
            <v>-9.9979571004471417</v>
          </cell>
          <cell r="AZ1424">
            <v>-3.7064196792843713</v>
          </cell>
          <cell r="BG1424">
            <v>1.2146700473809247</v>
          </cell>
          <cell r="BJ1424">
            <v>1.0339602463383016E-2</v>
          </cell>
          <cell r="CF1424">
            <v>0.48414516780738348</v>
          </cell>
          <cell r="CV1424">
            <v>23.875</v>
          </cell>
          <cell r="DA1424">
            <v>0.68500000000000005</v>
          </cell>
          <cell r="ER1424">
            <v>530.14693333333332</v>
          </cell>
        </row>
        <row r="1425">
          <cell r="A1425">
            <v>592274</v>
          </cell>
          <cell r="C1425" t="str">
            <v>Duffy, Matthew</v>
          </cell>
          <cell r="AF1425">
            <v>0.22713875546613299</v>
          </cell>
          <cell r="AN1425">
            <v>203.60545185185185</v>
          </cell>
          <cell r="AP1425">
            <v>0.40237227273356979</v>
          </cell>
          <cell r="AV1425" t="str">
            <v>3B</v>
          </cell>
          <cell r="AW1425">
            <v>-10.868289289466674</v>
          </cell>
          <cell r="AX1425">
            <v>-3.370370422235121</v>
          </cell>
          <cell r="AY1425">
            <v>-11.301699363543362</v>
          </cell>
          <cell r="AZ1425">
            <v>-3.370370422235121</v>
          </cell>
          <cell r="BG1425">
            <v>1.4034873425081722</v>
          </cell>
          <cell r="BJ1425">
            <v>-2.130747574357847E-3</v>
          </cell>
          <cell r="CF1425">
            <v>0</v>
          </cell>
          <cell r="CV1425">
            <v>27.375</v>
          </cell>
          <cell r="DA1425">
            <v>0.02</v>
          </cell>
          <cell r="ER1425">
            <v>509.01362962962958</v>
          </cell>
        </row>
        <row r="1426">
          <cell r="A1426">
            <v>592277</v>
          </cell>
          <cell r="C1426" t="str">
            <v>Dwyer, Sean</v>
          </cell>
          <cell r="AF1426">
            <v>0.1847137671325233</v>
          </cell>
          <cell r="AN1426">
            <v>154.8485214814815</v>
          </cell>
          <cell r="AP1426">
            <v>0.21617778069512561</v>
          </cell>
          <cell r="AV1426" t="str">
            <v>1B</v>
          </cell>
          <cell r="AW1426">
            <v>-14.615430764214667</v>
          </cell>
          <cell r="AX1426">
            <v>-18.024283333333329</v>
          </cell>
          <cell r="AY1426">
            <v>-13.083329652794252</v>
          </cell>
          <cell r="AZ1426">
            <v>-13.083329652794252</v>
          </cell>
          <cell r="BG1426">
            <v>1.0322605509125728</v>
          </cell>
          <cell r="BJ1426">
            <v>-1.1204434980601528E-2</v>
          </cell>
          <cell r="CF1426">
            <v>0</v>
          </cell>
          <cell r="CV1426">
            <v>24.541666666666668</v>
          </cell>
          <cell r="DA1426">
            <v>0</v>
          </cell>
          <cell r="ER1426">
            <v>387.12130370370375</v>
          </cell>
        </row>
        <row r="1427">
          <cell r="A1427">
            <v>592289</v>
          </cell>
          <cell r="C1427" t="str">
            <v>Emsley - Pai, Kawika</v>
          </cell>
          <cell r="AF1427">
            <v>0.19428073961552722</v>
          </cell>
          <cell r="AN1427">
            <v>82.339460740740748</v>
          </cell>
          <cell r="AP1427">
            <v>9.5142645045990903E-2</v>
          </cell>
          <cell r="AV1427" t="str">
            <v>C</v>
          </cell>
          <cell r="AW1427">
            <v>-11.050174218624528</v>
          </cell>
          <cell r="AX1427">
            <v>-16.021583333333332</v>
          </cell>
          <cell r="AY1427">
            <v>-12.15815018117277</v>
          </cell>
          <cell r="AZ1427">
            <v>8.723623415392094</v>
          </cell>
          <cell r="BG1427">
            <v>1.0839210903633716</v>
          </cell>
          <cell r="BJ1427">
            <v>-1.3844344738367935E-3</v>
          </cell>
          <cell r="CF1427">
            <v>0</v>
          </cell>
          <cell r="CV1427">
            <v>27.791666666666668</v>
          </cell>
          <cell r="DA1427">
            <v>0</v>
          </cell>
          <cell r="ER1427">
            <v>205.84865185185186</v>
          </cell>
        </row>
        <row r="1428">
          <cell r="A1428">
            <v>592301</v>
          </cell>
          <cell r="C1428" t="str">
            <v>Ficociello, Dominic</v>
          </cell>
          <cell r="AF1428">
            <v>0.21524031009083894</v>
          </cell>
          <cell r="AN1428">
            <v>210.20622222222224</v>
          </cell>
          <cell r="AP1428">
            <v>0.39813027446907112</v>
          </cell>
          <cell r="AV1428" t="str">
            <v>1B</v>
          </cell>
          <cell r="AW1428">
            <v>-9.1120993155421299</v>
          </cell>
          <cell r="AX1428">
            <v>-18.439616666666666</v>
          </cell>
          <cell r="AY1428">
            <v>-9.2084939394135983</v>
          </cell>
          <cell r="AZ1428">
            <v>-9.1120993155421299</v>
          </cell>
          <cell r="BG1428">
            <v>1.5582011801901712</v>
          </cell>
          <cell r="BJ1428">
            <v>2.7830005390135637E-3</v>
          </cell>
          <cell r="CF1428">
            <v>0</v>
          </cell>
          <cell r="CV1428">
            <v>24.208333333333332</v>
          </cell>
          <cell r="DA1428">
            <v>0</v>
          </cell>
          <cell r="ER1428">
            <v>525.51555555555558</v>
          </cell>
        </row>
        <row r="1429">
          <cell r="A1429">
            <v>592304</v>
          </cell>
          <cell r="C1429" t="str">
            <v>Filliben, Tyler</v>
          </cell>
          <cell r="AF1429">
            <v>0.17601112849806896</v>
          </cell>
          <cell r="AN1429">
            <v>136.56604444444446</v>
          </cell>
          <cell r="AP1429">
            <v>0.22066489355864061</v>
          </cell>
          <cell r="AV1429" t="str">
            <v>SS</v>
          </cell>
          <cell r="AW1429">
            <v>-13.138375</v>
          </cell>
          <cell r="AX1429">
            <v>-8.090634774010228</v>
          </cell>
          <cell r="AY1429">
            <v>-9.7024144519177753</v>
          </cell>
          <cell r="AZ1429">
            <v>-8.090634774010228</v>
          </cell>
          <cell r="BG1429">
            <v>1.3427611897794871</v>
          </cell>
          <cell r="BJ1429">
            <v>-9.993892517682703E-3</v>
          </cell>
          <cell r="CF1429">
            <v>0</v>
          </cell>
          <cell r="CV1429">
            <v>23.875</v>
          </cell>
          <cell r="DA1429">
            <v>0</v>
          </cell>
          <cell r="ER1429">
            <v>341.41511111111112</v>
          </cell>
        </row>
        <row r="1430">
          <cell r="A1430">
            <v>592312</v>
          </cell>
          <cell r="C1430" t="str">
            <v>Flores, Jorge</v>
          </cell>
          <cell r="AF1430">
            <v>0.19609162349486933</v>
          </cell>
          <cell r="AN1430">
            <v>190.17149629629631</v>
          </cell>
          <cell r="AP1430">
            <v>0.34251585183132438</v>
          </cell>
          <cell r="AV1430" t="str">
            <v>SS</v>
          </cell>
          <cell r="AW1430">
            <v>-12.592750000000001</v>
          </cell>
          <cell r="AX1430">
            <v>-1.1787781682637901</v>
          </cell>
          <cell r="AY1430">
            <v>-7.7075915499966197</v>
          </cell>
          <cell r="AZ1430">
            <v>-1.1787781682637901</v>
          </cell>
          <cell r="BG1430">
            <v>0.81939501104953893</v>
          </cell>
          <cell r="BJ1430">
            <v>-6.3959570449585541E-3</v>
          </cell>
          <cell r="CF1430">
            <v>0</v>
          </cell>
          <cell r="CV1430">
            <v>24.625</v>
          </cell>
          <cell r="DA1430">
            <v>0</v>
          </cell>
          <cell r="ER1430">
            <v>475.42874074074075</v>
          </cell>
        </row>
        <row r="1431">
          <cell r="A1431">
            <v>592325</v>
          </cell>
          <cell r="C1431" t="str">
            <v>Gamel, Ben</v>
          </cell>
          <cell r="AF1431">
            <v>0.24819102625274256</v>
          </cell>
          <cell r="AN1431">
            <v>311.21685168505866</v>
          </cell>
          <cell r="AP1431">
            <v>0.42226355840032392</v>
          </cell>
          <cell r="AV1431" t="str">
            <v>CF</v>
          </cell>
          <cell r="AW1431">
            <v>-12.94415</v>
          </cell>
          <cell r="AX1431">
            <v>-18.543449999999996</v>
          </cell>
          <cell r="AY1431">
            <v>-6.7181922502395386</v>
          </cell>
          <cell r="AZ1431">
            <v>-6.7181922502395386</v>
          </cell>
          <cell r="BG1431">
            <v>1.0650066080294334</v>
          </cell>
          <cell r="BJ1431">
            <v>1.4158426907770931E-2</v>
          </cell>
          <cell r="CF1431">
            <v>0</v>
          </cell>
          <cell r="CV1431">
            <v>24.125</v>
          </cell>
          <cell r="DA1431">
            <v>0</v>
          </cell>
          <cell r="ER1431">
            <v>584.94459259259258</v>
          </cell>
        </row>
        <row r="1432">
          <cell r="A1432">
            <v>592328</v>
          </cell>
          <cell r="C1432" t="str">
            <v>Garcia, David</v>
          </cell>
          <cell r="AF1432">
            <v>0.16397328625781432</v>
          </cell>
          <cell r="AN1432">
            <v>76.857173333333336</v>
          </cell>
          <cell r="AP1432">
            <v>3.817761703345901E-2</v>
          </cell>
          <cell r="AV1432" t="str">
            <v>3B</v>
          </cell>
          <cell r="AW1432">
            <v>-12.167441666666665</v>
          </cell>
          <cell r="AX1432">
            <v>0.38342005426126136</v>
          </cell>
          <cell r="AY1432">
            <v>-7.7677002237757566</v>
          </cell>
          <cell r="AZ1432">
            <v>0.38342005426126136</v>
          </cell>
          <cell r="BG1432">
            <v>1.0647837091355057</v>
          </cell>
          <cell r="BJ1432">
            <v>6.4880512258776483E-4</v>
          </cell>
          <cell r="CF1432">
            <v>0</v>
          </cell>
          <cell r="CV1432">
            <v>25.291666666666668</v>
          </cell>
          <cell r="DA1432">
            <v>0</v>
          </cell>
          <cell r="ER1432">
            <v>192.14293333333333</v>
          </cell>
        </row>
        <row r="1433">
          <cell r="A1433">
            <v>592343</v>
          </cell>
          <cell r="C1433" t="str">
            <v>Gomes, Juan</v>
          </cell>
          <cell r="AF1433">
            <v>0.14528368828079022</v>
          </cell>
          <cell r="AN1433">
            <v>56.578346666666675</v>
          </cell>
          <cell r="AP1433">
            <v>3.1435284238399808E-2</v>
          </cell>
          <cell r="AV1433" t="str">
            <v>C</v>
          </cell>
          <cell r="AW1433">
            <v>-17.178160928458929</v>
          </cell>
          <cell r="AX1433">
            <v>-18.024283333333329</v>
          </cell>
          <cell r="AY1433">
            <v>-17.627559015723008</v>
          </cell>
          <cell r="AZ1433">
            <v>-3.4385559084116935</v>
          </cell>
          <cell r="BG1433">
            <v>1.3239558319993976</v>
          </cell>
          <cell r="BJ1433">
            <v>-5.4107586986185227E-4</v>
          </cell>
          <cell r="CF1433">
            <v>0</v>
          </cell>
          <cell r="CV1433">
            <v>24.541666666666668</v>
          </cell>
          <cell r="DA1433">
            <v>0</v>
          </cell>
          <cell r="ER1433">
            <v>141.44586666666669</v>
          </cell>
        </row>
        <row r="1434">
          <cell r="A1434">
            <v>592344</v>
          </cell>
          <cell r="C1434" t="str">
            <v>Gomez, Angel</v>
          </cell>
          <cell r="AF1434">
            <v>0.1641847495013829</v>
          </cell>
          <cell r="AN1434">
            <v>72.672900740740758</v>
          </cell>
          <cell r="AP1434">
            <v>3.6970367757091283E-2</v>
          </cell>
          <cell r="AV1434" t="str">
            <v>RF</v>
          </cell>
          <cell r="AW1434">
            <v>-12.709883333333334</v>
          </cell>
          <cell r="AX1434">
            <v>-18.128116666666667</v>
          </cell>
          <cell r="AY1434">
            <v>-4.9271852902359168</v>
          </cell>
          <cell r="AZ1434">
            <v>-4.9271852902359168</v>
          </cell>
          <cell r="BG1434">
            <v>1.1320747860910869</v>
          </cell>
          <cell r="BJ1434">
            <v>1.2632201625358525E-2</v>
          </cell>
          <cell r="CF1434">
            <v>0</v>
          </cell>
          <cell r="CV1434">
            <v>24.458333333333332</v>
          </cell>
          <cell r="DA1434">
            <v>0</v>
          </cell>
          <cell r="ER1434">
            <v>181.68225185185187</v>
          </cell>
        </row>
        <row r="1435">
          <cell r="A1435">
            <v>592348</v>
          </cell>
          <cell r="C1435" t="str">
            <v>Goodrum, Niko</v>
          </cell>
          <cell r="AF1435">
            <v>0.23639920006241519</v>
          </cell>
          <cell r="AN1435">
            <v>177.90229333333338</v>
          </cell>
          <cell r="AP1435">
            <v>0.3309160191512267</v>
          </cell>
          <cell r="AV1435" t="str">
            <v>3B</v>
          </cell>
          <cell r="AW1435">
            <v>-13.264471722712482</v>
          </cell>
          <cell r="AX1435">
            <v>-4.160780487994904</v>
          </cell>
          <cell r="AY1435">
            <v>-5.36573273296605</v>
          </cell>
          <cell r="AZ1435">
            <v>-4.160780487994904</v>
          </cell>
          <cell r="BG1435">
            <v>0.88112916158181553</v>
          </cell>
          <cell r="BJ1435">
            <v>-1.9135431968690695E-2</v>
          </cell>
          <cell r="CF1435">
            <v>0</v>
          </cell>
          <cell r="CV1435">
            <v>24.375</v>
          </cell>
          <cell r="DA1435">
            <v>0</v>
          </cell>
          <cell r="ER1435">
            <v>444.75573333333341</v>
          </cell>
        </row>
        <row r="1436">
          <cell r="A1436">
            <v>592356</v>
          </cell>
          <cell r="C1436" t="str">
            <v>Gregor, Conrad</v>
          </cell>
          <cell r="AF1436">
            <v>0.22666251391726464</v>
          </cell>
          <cell r="AN1436">
            <v>193.67217777777779</v>
          </cell>
          <cell r="AP1436">
            <v>0.37859878182393281</v>
          </cell>
          <cell r="AV1436" t="str">
            <v>1B</v>
          </cell>
          <cell r="AW1436">
            <v>-11.574459720272287</v>
          </cell>
          <cell r="AX1436">
            <v>-18.231949999999998</v>
          </cell>
          <cell r="AY1436">
            <v>-11.639260144576292</v>
          </cell>
          <cell r="AZ1436">
            <v>-11.574459720272287</v>
          </cell>
          <cell r="BG1436">
            <v>1.4165714132596934</v>
          </cell>
          <cell r="BJ1436">
            <v>-1.0178165043128974E-2</v>
          </cell>
          <cell r="CF1436">
            <v>0</v>
          </cell>
          <cell r="CV1436">
            <v>24.375</v>
          </cell>
          <cell r="DA1436">
            <v>0</v>
          </cell>
          <cell r="ER1436">
            <v>484.18044444444445</v>
          </cell>
        </row>
        <row r="1437">
          <cell r="A1437">
            <v>592365</v>
          </cell>
          <cell r="C1437" t="str">
            <v>Gumbs, Angelo</v>
          </cell>
          <cell r="AF1437">
            <v>0.20999556298335051</v>
          </cell>
          <cell r="AN1437">
            <v>177.71970370370369</v>
          </cell>
          <cell r="AP1437">
            <v>0.30909316236492179</v>
          </cell>
          <cell r="AV1437" t="str">
            <v>LF</v>
          </cell>
          <cell r="AW1437">
            <v>-14.568645311559187</v>
          </cell>
          <cell r="AX1437">
            <v>-5.1401793382981165</v>
          </cell>
          <cell r="AY1437">
            <v>-11.323394639624759</v>
          </cell>
          <cell r="AZ1437">
            <v>-5.1401793382981165</v>
          </cell>
          <cell r="BG1437">
            <v>1.0749297578439243</v>
          </cell>
          <cell r="BJ1437">
            <v>3.8823891908457931E-3</v>
          </cell>
          <cell r="CF1437">
            <v>0</v>
          </cell>
          <cell r="CV1437">
            <v>23.708333333333332</v>
          </cell>
          <cell r="DA1437">
            <v>0</v>
          </cell>
          <cell r="ER1437">
            <v>444.2992592592592</v>
          </cell>
        </row>
        <row r="1438">
          <cell r="A1438">
            <v>592387</v>
          </cell>
          <cell r="C1438" t="str">
            <v>Healy, Ryon</v>
          </cell>
          <cell r="AF1438">
            <v>0.24119047159593832</v>
          </cell>
          <cell r="AN1438">
            <v>232.51816296296298</v>
          </cell>
          <cell r="AP1438">
            <v>0.41317129011109677</v>
          </cell>
          <cell r="AV1438" t="str">
            <v>3B</v>
          </cell>
          <cell r="AW1438">
            <v>-13.91760829233907</v>
          </cell>
          <cell r="AX1438">
            <v>-8.6424150769674615</v>
          </cell>
          <cell r="AY1438">
            <v>-13.686641685100966</v>
          </cell>
          <cell r="AZ1438">
            <v>-8.6424150769674615</v>
          </cell>
          <cell r="BG1438">
            <v>1.8628787133328992</v>
          </cell>
          <cell r="BJ1438">
            <v>1.2329636237939243E-2</v>
          </cell>
          <cell r="CF1438">
            <v>0</v>
          </cell>
          <cell r="CV1438">
            <v>24.458333333333332</v>
          </cell>
          <cell r="DA1438">
            <v>0.17333333333333334</v>
          </cell>
          <cell r="ER1438">
            <v>581.29540740740742</v>
          </cell>
        </row>
        <row r="1439">
          <cell r="A1439">
            <v>592388</v>
          </cell>
          <cell r="C1439" t="str">
            <v>Heid, Drew</v>
          </cell>
          <cell r="AF1439">
            <v>0.2109992009861778</v>
          </cell>
          <cell r="AN1439">
            <v>143.60168296296297</v>
          </cell>
          <cell r="AP1439">
            <v>0.15944139254022238</v>
          </cell>
          <cell r="AV1439" t="str">
            <v>RF</v>
          </cell>
          <cell r="AW1439">
            <v>-11.050416666666667</v>
          </cell>
          <cell r="AX1439">
            <v>-16.15015</v>
          </cell>
          <cell r="AY1439">
            <v>-5.286003383210323</v>
          </cell>
          <cell r="AZ1439">
            <v>-5.286003383210323</v>
          </cell>
          <cell r="BG1439">
            <v>1.1235194042132686</v>
          </cell>
          <cell r="BJ1439">
            <v>-5.4062873612132165E-3</v>
          </cell>
          <cell r="CF1439">
            <v>0</v>
          </cell>
          <cell r="CV1439">
            <v>28.541666666666668</v>
          </cell>
          <cell r="DA1439">
            <v>0</v>
          </cell>
          <cell r="ER1439">
            <v>359.00420740740742</v>
          </cell>
        </row>
        <row r="1440">
          <cell r="A1440">
            <v>592394</v>
          </cell>
          <cell r="C1440" t="str">
            <v>Hernandez, Jake</v>
          </cell>
          <cell r="AF1440">
            <v>0.18107598201584871</v>
          </cell>
          <cell r="AN1440">
            <v>98.883306666666684</v>
          </cell>
          <cell r="AP1440">
            <v>0.12354661008740475</v>
          </cell>
          <cell r="AV1440" t="str">
            <v>1B</v>
          </cell>
          <cell r="AW1440">
            <v>-14.914032669253805</v>
          </cell>
          <cell r="AX1440">
            <v>-18.647283333333331</v>
          </cell>
          <cell r="AY1440">
            <v>-15.714232963856663</v>
          </cell>
          <cell r="AZ1440">
            <v>-14.914032669253805</v>
          </cell>
          <cell r="BG1440">
            <v>1.4505682929305381</v>
          </cell>
          <cell r="BJ1440">
            <v>-2.0791319285805229E-3</v>
          </cell>
          <cell r="CF1440">
            <v>0</v>
          </cell>
          <cell r="CV1440">
            <v>24.041666666666668</v>
          </cell>
          <cell r="DA1440">
            <v>0</v>
          </cell>
          <cell r="ER1440">
            <v>247.2082666666667</v>
          </cell>
        </row>
        <row r="1441">
          <cell r="A1441">
            <v>592407</v>
          </cell>
          <cell r="C1441" t="str">
            <v>Holaday, Bryan</v>
          </cell>
          <cell r="AF1441">
            <v>0.21928194325114453</v>
          </cell>
          <cell r="AN1441">
            <v>104.15644444444445</v>
          </cell>
          <cell r="AP1441">
            <v>0.25660140138853699</v>
          </cell>
          <cell r="AV1441" t="str">
            <v>C</v>
          </cell>
          <cell r="AW1441">
            <v>-11.550936634782872</v>
          </cell>
          <cell r="AX1441">
            <v>-4.3081101216411763</v>
          </cell>
          <cell r="AY1441">
            <v>-8.4203985422489911</v>
          </cell>
          <cell r="AZ1441">
            <v>1.4869938368689386</v>
          </cell>
          <cell r="BG1441">
            <v>1.4194348640135894</v>
          </cell>
          <cell r="BJ1441">
            <v>1.5931176740994545E-2</v>
          </cell>
          <cell r="CF1441">
            <v>0.57906202471534107</v>
          </cell>
          <cell r="CV1441">
            <v>28.625</v>
          </cell>
          <cell r="DA1441">
            <v>0.64833333333333332</v>
          </cell>
          <cell r="ER1441">
            <v>260.39111111111112</v>
          </cell>
        </row>
        <row r="1442">
          <cell r="A1442">
            <v>592409</v>
          </cell>
          <cell r="C1442" t="str">
            <v>Hollenbeck, Mike</v>
          </cell>
          <cell r="AF1442">
            <v>0.15488400205912439</v>
          </cell>
          <cell r="AN1442">
            <v>58.309214814814823</v>
          </cell>
          <cell r="AP1442">
            <v>2.6689323860294656E-2</v>
          </cell>
          <cell r="AV1442" t="str">
            <v>C</v>
          </cell>
          <cell r="AW1442">
            <v>-16.492718872062532</v>
          </cell>
          <cell r="AX1442">
            <v>-18.647283333333331</v>
          </cell>
          <cell r="AY1442">
            <v>-16.635502940527807</v>
          </cell>
          <cell r="AZ1442">
            <v>-2.4428394731084793</v>
          </cell>
          <cell r="BG1442">
            <v>1.4197977564225743</v>
          </cell>
          <cell r="BJ1442">
            <v>-2.8015238470336379E-3</v>
          </cell>
          <cell r="CF1442">
            <v>0</v>
          </cell>
          <cell r="CV1442">
            <v>24.041666666666668</v>
          </cell>
          <cell r="DA1442">
            <v>0</v>
          </cell>
          <cell r="ER1442">
            <v>145.77303703703706</v>
          </cell>
        </row>
        <row r="1443">
          <cell r="A1443">
            <v>592410</v>
          </cell>
          <cell r="C1443" t="str">
            <v>Holm, Jeff</v>
          </cell>
          <cell r="AF1443">
            <v>0.20940316927156319</v>
          </cell>
          <cell r="AN1443">
            <v>167.85664000000003</v>
          </cell>
          <cell r="AP1443">
            <v>0.17470449275094047</v>
          </cell>
          <cell r="AV1443" t="str">
            <v>1B</v>
          </cell>
          <cell r="AW1443">
            <v>-11.124571076872709</v>
          </cell>
          <cell r="AX1443">
            <v>-16.030216666666668</v>
          </cell>
          <cell r="AY1443">
            <v>-9.0067793367058417</v>
          </cell>
          <cell r="AZ1443">
            <v>-9.0067793367058417</v>
          </cell>
          <cell r="BG1443">
            <v>1.4646555124711433</v>
          </cell>
          <cell r="BJ1443">
            <v>-9.9946205110009404E-3</v>
          </cell>
          <cell r="CF1443">
            <v>0</v>
          </cell>
          <cell r="CV1443">
            <v>27.708333333333332</v>
          </cell>
          <cell r="DA1443">
            <v>0</v>
          </cell>
          <cell r="ER1443">
            <v>419.64160000000004</v>
          </cell>
        </row>
        <row r="1444">
          <cell r="A1444">
            <v>592416</v>
          </cell>
          <cell r="C1444" t="str">
            <v>Howard, Justin</v>
          </cell>
          <cell r="AF1444">
            <v>0.21337419983089931</v>
          </cell>
          <cell r="AN1444">
            <v>123.23631407407407</v>
          </cell>
          <cell r="AP1444">
            <v>0.11383722237895522</v>
          </cell>
          <cell r="AV1444" t="str">
            <v>LF</v>
          </cell>
          <cell r="AW1444">
            <v>-11.032235468995067</v>
          </cell>
          <cell r="AX1444">
            <v>-16.242550000000001</v>
          </cell>
          <cell r="AY1444">
            <v>-11.168504677167242</v>
          </cell>
          <cell r="AZ1444">
            <v>-11.032235468995067</v>
          </cell>
          <cell r="BG1444">
            <v>1.3003508698812274</v>
          </cell>
          <cell r="BJ1444">
            <v>6.4436443919730158E-3</v>
          </cell>
          <cell r="CF1444">
            <v>0</v>
          </cell>
          <cell r="CV1444">
            <v>28.875</v>
          </cell>
          <cell r="DA1444">
            <v>0</v>
          </cell>
          <cell r="ER1444">
            <v>308.09078518518515</v>
          </cell>
        </row>
        <row r="1445">
          <cell r="A1445">
            <v>592419</v>
          </cell>
          <cell r="C1445" t="str">
            <v>Hoying, Jared</v>
          </cell>
          <cell r="AF1445">
            <v>0.24929894246053663</v>
          </cell>
          <cell r="AN1445">
            <v>343.26147721479902</v>
          </cell>
          <cell r="AP1445">
            <v>0.39605545991290375</v>
          </cell>
          <cell r="AV1445" t="str">
            <v>CF</v>
          </cell>
          <cell r="AW1445">
            <v>-11</v>
          </cell>
          <cell r="AX1445">
            <v>-16</v>
          </cell>
          <cell r="AY1445">
            <v>-2.8351264586284772</v>
          </cell>
          <cell r="AZ1445">
            <v>-2.8351264586284772</v>
          </cell>
          <cell r="BG1445">
            <v>1.4375972754552939</v>
          </cell>
          <cell r="BJ1445">
            <v>-1.5060805963427966E-2</v>
          </cell>
          <cell r="CF1445">
            <v>3.6252635482330785E-2</v>
          </cell>
          <cell r="CV1445">
            <v>27.125</v>
          </cell>
          <cell r="DA1445">
            <v>5.3333333333333337E-2</v>
          </cell>
          <cell r="ER1445">
            <v>514.04029629629633</v>
          </cell>
        </row>
        <row r="1446">
          <cell r="A1446">
            <v>592424</v>
          </cell>
          <cell r="C1446" t="str">
            <v>Hyde, Mott</v>
          </cell>
          <cell r="AF1446">
            <v>0.19725635062936614</v>
          </cell>
          <cell r="AN1446">
            <v>172.20490666666666</v>
          </cell>
          <cell r="AP1446">
            <v>0.31103025330707046</v>
          </cell>
          <cell r="AV1446" t="str">
            <v>SS</v>
          </cell>
          <cell r="AW1446">
            <v>-13.167092902854007</v>
          </cell>
          <cell r="AX1446">
            <v>-1.6512591672073595</v>
          </cell>
          <cell r="AY1446">
            <v>-12.240401648249776</v>
          </cell>
          <cell r="AZ1446">
            <v>-1.6512591672073595</v>
          </cell>
          <cell r="BG1446">
            <v>1.2085490779620618</v>
          </cell>
          <cell r="BJ1446">
            <v>1.4345707035427407E-2</v>
          </cell>
          <cell r="CF1446">
            <v>0</v>
          </cell>
          <cell r="CV1446">
            <v>24.291666666666668</v>
          </cell>
          <cell r="DA1446">
            <v>0</v>
          </cell>
          <cell r="ER1446">
            <v>430.51226666666662</v>
          </cell>
        </row>
        <row r="1447">
          <cell r="A1447">
            <v>592429</v>
          </cell>
          <cell r="C1447" t="str">
            <v>Jagielo, Eric</v>
          </cell>
          <cell r="AF1447">
            <v>0.21961997636753305</v>
          </cell>
          <cell r="AN1447">
            <v>177.64811851851852</v>
          </cell>
          <cell r="AP1447">
            <v>0.31027597364611936</v>
          </cell>
          <cell r="AV1447" t="str">
            <v>3B</v>
          </cell>
          <cell r="AW1447">
            <v>-14.987845041338606</v>
          </cell>
          <cell r="AX1447">
            <v>-15.524719517544996</v>
          </cell>
          <cell r="AY1447">
            <v>-15.615826375205359</v>
          </cell>
          <cell r="AZ1447">
            <v>-14.987845041338606</v>
          </cell>
          <cell r="BG1447">
            <v>1.2875388809298554</v>
          </cell>
          <cell r="BJ1447">
            <v>-3.0651870649766287E-3</v>
          </cell>
          <cell r="CF1447">
            <v>0</v>
          </cell>
          <cell r="CV1447">
            <v>24.125</v>
          </cell>
          <cell r="DA1447">
            <v>0</v>
          </cell>
          <cell r="ER1447">
            <v>444.12029629629626</v>
          </cell>
        </row>
        <row r="1448">
          <cell r="A1448">
            <v>592435</v>
          </cell>
          <cell r="C1448" t="str">
            <v>Jensen, Chase</v>
          </cell>
          <cell r="AF1448">
            <v>0.18517617609811354</v>
          </cell>
          <cell r="AN1448">
            <v>128.68341333333333</v>
          </cell>
          <cell r="AP1448">
            <v>0.21174758915724812</v>
          </cell>
          <cell r="AV1448" t="str">
            <v>SS</v>
          </cell>
          <cell r="AW1448">
            <v>-14.741941711203353</v>
          </cell>
          <cell r="AX1448">
            <v>-8.8803147560706872</v>
          </cell>
          <cell r="AY1448">
            <v>-13.188747258395905</v>
          </cell>
          <cell r="AZ1448">
            <v>-8.8803147560706872</v>
          </cell>
          <cell r="BG1448">
            <v>1.4490489322692564</v>
          </cell>
          <cell r="BJ1448">
            <v>-7.0514097550879642E-3</v>
          </cell>
          <cell r="CF1448">
            <v>0</v>
          </cell>
          <cell r="CV1448">
            <v>25.458333333333332</v>
          </cell>
          <cell r="DA1448">
            <v>0</v>
          </cell>
          <cell r="ER1448">
            <v>321.70853333333332</v>
          </cell>
        </row>
        <row r="1449">
          <cell r="A1449">
            <v>592442</v>
          </cell>
          <cell r="C1449" t="str">
            <v>Jones, Chuckie</v>
          </cell>
          <cell r="AF1449">
            <v>0.20884129072449331</v>
          </cell>
          <cell r="AN1449">
            <v>172.80815407407408</v>
          </cell>
          <cell r="AP1449">
            <v>0.22853452585550793</v>
          </cell>
          <cell r="AV1449" t="str">
            <v>RF</v>
          </cell>
          <cell r="AW1449">
            <v>-13.067458333333335</v>
          </cell>
          <cell r="AX1449">
            <v>-18.766983333333332</v>
          </cell>
          <cell r="AY1449">
            <v>-10.32808250912861</v>
          </cell>
          <cell r="AZ1449">
            <v>-10.32808250912861</v>
          </cell>
          <cell r="BG1449">
            <v>1.027461369171693</v>
          </cell>
          <cell r="BJ1449">
            <v>1.7900192384925367E-4</v>
          </cell>
          <cell r="CF1449">
            <v>0</v>
          </cell>
          <cell r="CV1449">
            <v>23.958333333333332</v>
          </cell>
          <cell r="DA1449">
            <v>0</v>
          </cell>
          <cell r="ER1449">
            <v>432.02038518518521</v>
          </cell>
        </row>
        <row r="1450">
          <cell r="A1450">
            <v>592443</v>
          </cell>
          <cell r="C1450" t="str">
            <v>Jones, Corey</v>
          </cell>
          <cell r="AF1450">
            <v>0.22422153373282672</v>
          </cell>
          <cell r="AN1450">
            <v>198.16936296296299</v>
          </cell>
          <cell r="AP1450">
            <v>0.35449685389639207</v>
          </cell>
          <cell r="AV1450" t="str">
            <v>2B</v>
          </cell>
          <cell r="AW1450">
            <v>-11.314216106317245</v>
          </cell>
          <cell r="AX1450">
            <v>-8.7812590296738584</v>
          </cell>
          <cell r="AY1450">
            <v>-13.665485947910717</v>
          </cell>
          <cell r="AZ1450">
            <v>-8.7812590296738584</v>
          </cell>
          <cell r="BG1450">
            <v>1.4097636420646666</v>
          </cell>
          <cell r="BJ1450">
            <v>2.3616319736105397E-3</v>
          </cell>
          <cell r="CF1450">
            <v>0</v>
          </cell>
          <cell r="CV1450">
            <v>28.791666666666668</v>
          </cell>
          <cell r="DA1450">
            <v>0</v>
          </cell>
          <cell r="ER1450">
            <v>495.42340740740747</v>
          </cell>
        </row>
        <row r="1451">
          <cell r="A1451">
            <v>592444</v>
          </cell>
          <cell r="C1451" t="str">
            <v>Jones, JaCoby</v>
          </cell>
          <cell r="AF1451">
            <v>0.22891401597281139</v>
          </cell>
          <cell r="AN1451">
            <v>200.61274074074078</v>
          </cell>
          <cell r="AP1451">
            <v>0.37975988662647719</v>
          </cell>
          <cell r="AV1451" t="str">
            <v>CF</v>
          </cell>
          <cell r="AW1451">
            <v>-12.740410533836709</v>
          </cell>
          <cell r="AX1451">
            <v>-0.47004728751510294</v>
          </cell>
          <cell r="AY1451">
            <v>-1.7790495650648122</v>
          </cell>
          <cell r="AZ1451">
            <v>-0.47004728751510294</v>
          </cell>
          <cell r="BG1451">
            <v>1.3558939503086191</v>
          </cell>
          <cell r="BJ1451">
            <v>6.7553651504734386E-3</v>
          </cell>
          <cell r="CF1451">
            <v>0</v>
          </cell>
          <cell r="CV1451">
            <v>24.125</v>
          </cell>
          <cell r="DA1451">
            <v>0</v>
          </cell>
          <cell r="ER1451">
            <v>501.53185185185191</v>
          </cell>
        </row>
        <row r="1452">
          <cell r="A1452">
            <v>592445</v>
          </cell>
          <cell r="C1452" t="str">
            <v>Jones, Jonathan</v>
          </cell>
          <cell r="AF1452">
            <v>0.21718456460567415</v>
          </cell>
          <cell r="AN1452">
            <v>93.182767407407425</v>
          </cell>
          <cell r="AP1452">
            <v>7.0031169504121138E-2</v>
          </cell>
          <cell r="AV1452" t="str">
            <v>CF</v>
          </cell>
          <cell r="AW1452">
            <v>-11.419</v>
          </cell>
          <cell r="AX1452">
            <v>-16.164149999999999</v>
          </cell>
          <cell r="AY1452">
            <v>-0.66505831877156607</v>
          </cell>
          <cell r="AZ1452">
            <v>-0.66505831877156607</v>
          </cell>
          <cell r="BG1452">
            <v>1.1049164105970264</v>
          </cell>
          <cell r="BJ1452">
            <v>-3.4110118487191608E-2</v>
          </cell>
          <cell r="CF1452">
            <v>0</v>
          </cell>
          <cell r="CV1452">
            <v>26.875</v>
          </cell>
          <cell r="DA1452">
            <v>0</v>
          </cell>
          <cell r="ER1452">
            <v>232.95691851851853</v>
          </cell>
        </row>
        <row r="1453">
          <cell r="A1453">
            <v>592450</v>
          </cell>
          <cell r="C1453" t="str">
            <v>Judge, Aaron</v>
          </cell>
          <cell r="AF1453">
            <v>0.27322344841311563</v>
          </cell>
          <cell r="AN1453">
            <v>541.453925925926</v>
          </cell>
          <cell r="AP1453">
            <v>0.39240493117233055</v>
          </cell>
          <cell r="AV1453" t="str">
            <v>RF</v>
          </cell>
          <cell r="AW1453">
            <v>-14.070801050196746</v>
          </cell>
          <cell r="AX1453">
            <v>-18.439616666666666</v>
          </cell>
          <cell r="AY1453">
            <v>-5.6589701494600257</v>
          </cell>
          <cell r="AZ1453">
            <v>-5.6589701494600257</v>
          </cell>
          <cell r="BG1453">
            <v>1.7049856622934372</v>
          </cell>
          <cell r="BJ1453">
            <v>4.0191971080590977E-3</v>
          </cell>
          <cell r="CF1453">
            <v>0</v>
          </cell>
          <cell r="CV1453">
            <v>24.208333333333332</v>
          </cell>
          <cell r="DA1453">
            <v>0.02</v>
          </cell>
          <cell r="ER1453">
            <v>541.453925925926</v>
          </cell>
        </row>
        <row r="1454">
          <cell r="A1454">
            <v>592457</v>
          </cell>
          <cell r="C1454" t="str">
            <v>Kauppila, Lonnie</v>
          </cell>
          <cell r="AF1454">
            <v>0.18678959845362297</v>
          </cell>
          <cell r="AN1454">
            <v>106.38857481481483</v>
          </cell>
          <cell r="AP1454">
            <v>9.1757733542821573E-2</v>
          </cell>
          <cell r="AV1454" t="str">
            <v>2B</v>
          </cell>
          <cell r="AW1454">
            <v>-13.520490736399156</v>
          </cell>
          <cell r="AX1454">
            <v>0.85411935301964581</v>
          </cell>
          <cell r="AY1454">
            <v>-12.737643204087753</v>
          </cell>
          <cell r="AZ1454">
            <v>0.85411935301964581</v>
          </cell>
          <cell r="BG1454">
            <v>1.456056049675706</v>
          </cell>
          <cell r="BJ1454">
            <v>-3.2373267597582219E-5</v>
          </cell>
          <cell r="CF1454">
            <v>0</v>
          </cell>
          <cell r="CV1454">
            <v>24.458333333333332</v>
          </cell>
          <cell r="DA1454">
            <v>0</v>
          </cell>
          <cell r="ER1454">
            <v>265.97143703703705</v>
          </cell>
        </row>
        <row r="1455">
          <cell r="A1455">
            <v>592472</v>
          </cell>
          <cell r="C1455" t="str">
            <v>Koch, Matt</v>
          </cell>
          <cell r="AF1455">
            <v>0.19786606455638842</v>
          </cell>
          <cell r="AN1455">
            <v>110.33941333333335</v>
          </cell>
          <cell r="AP1455">
            <v>0.11197760551301983</v>
          </cell>
          <cell r="AV1455" t="str">
            <v>C</v>
          </cell>
          <cell r="AW1455">
            <v>-11.189255568494097</v>
          </cell>
          <cell r="AX1455">
            <v>-16.03885</v>
          </cell>
          <cell r="AY1455">
            <v>-12.541872540630301</v>
          </cell>
          <cell r="AZ1455">
            <v>4.2460309832051859</v>
          </cell>
          <cell r="BG1455">
            <v>1.1846000284903322</v>
          </cell>
          <cell r="BJ1455">
            <v>-4.9252477939699278E-3</v>
          </cell>
          <cell r="CF1455">
            <v>0</v>
          </cell>
          <cell r="CV1455">
            <v>27.625</v>
          </cell>
          <cell r="DA1455">
            <v>0</v>
          </cell>
          <cell r="ER1455">
            <v>275.84853333333336</v>
          </cell>
        </row>
        <row r="1456">
          <cell r="A1456">
            <v>592478</v>
          </cell>
          <cell r="C1456" t="str">
            <v>Kuresa, Tyler</v>
          </cell>
          <cell r="AF1456">
            <v>0.18809453349607549</v>
          </cell>
          <cell r="AN1456">
            <v>121.65920000000001</v>
          </cell>
          <cell r="AP1456">
            <v>0.15801079083206493</v>
          </cell>
          <cell r="AV1456" t="str">
            <v>1B</v>
          </cell>
          <cell r="AW1456">
            <v>-17.049863976352725</v>
          </cell>
          <cell r="AX1456">
            <v>-19.309249999999999</v>
          </cell>
          <cell r="AY1456">
            <v>-17.804517484520016</v>
          </cell>
          <cell r="AZ1456">
            <v>-17.049863976352725</v>
          </cell>
          <cell r="BG1456">
            <v>1.4921757605411252</v>
          </cell>
          <cell r="BJ1456">
            <v>-7.7188470411598568E-3</v>
          </cell>
          <cell r="CF1456">
            <v>0</v>
          </cell>
          <cell r="CV1456">
            <v>23.625</v>
          </cell>
          <cell r="DA1456">
            <v>0</v>
          </cell>
          <cell r="ER1456">
            <v>304.14800000000002</v>
          </cell>
        </row>
        <row r="1457">
          <cell r="A1457">
            <v>592487</v>
          </cell>
          <cell r="C1457" t="str">
            <v>Langfels, Jayson</v>
          </cell>
          <cell r="AF1457">
            <v>0.207296931572298</v>
          </cell>
          <cell r="AN1457">
            <v>139.99682370370371</v>
          </cell>
          <cell r="AP1457">
            <v>0.2180264108758545</v>
          </cell>
          <cell r="AV1457" t="str">
            <v>3B</v>
          </cell>
          <cell r="AW1457">
            <v>-11.13711068594092</v>
          </cell>
          <cell r="AX1457">
            <v>2.0608703601882445</v>
          </cell>
          <cell r="AY1457">
            <v>-6.578872178519461</v>
          </cell>
          <cell r="AZ1457">
            <v>2.0608703601882445</v>
          </cell>
          <cell r="BG1457">
            <v>1.1817665048444712</v>
          </cell>
          <cell r="BJ1457">
            <v>1.5530771796899569E-3</v>
          </cell>
          <cell r="CF1457">
            <v>0</v>
          </cell>
          <cell r="CV1457">
            <v>27.875</v>
          </cell>
          <cell r="DA1457">
            <v>0</v>
          </cell>
          <cell r="ER1457">
            <v>349.99205925925924</v>
          </cell>
        </row>
        <row r="1458">
          <cell r="A1458">
            <v>592491</v>
          </cell>
          <cell r="C1458" t="str">
            <v>Lavisky, Alex</v>
          </cell>
          <cell r="AF1458">
            <v>0.20733228869932538</v>
          </cell>
          <cell r="AN1458">
            <v>98.768023703703719</v>
          </cell>
          <cell r="AP1458">
            <v>0.14574040461466886</v>
          </cell>
          <cell r="AV1458" t="str">
            <v>C</v>
          </cell>
          <cell r="AW1458">
            <v>-14.483865142203513</v>
          </cell>
          <cell r="AX1458">
            <v>-17.056650000000001</v>
          </cell>
          <cell r="AY1458">
            <v>-14.214296578493563</v>
          </cell>
          <cell r="AZ1458">
            <v>5.1823886268235126</v>
          </cell>
          <cell r="BG1458">
            <v>0.80112612437007724</v>
          </cell>
          <cell r="BJ1458">
            <v>-2.2992121626250007E-2</v>
          </cell>
          <cell r="CF1458">
            <v>0</v>
          </cell>
          <cell r="CV1458">
            <v>25.458333333333332</v>
          </cell>
          <cell r="DA1458">
            <v>0</v>
          </cell>
          <cell r="ER1458">
            <v>246.92005925925929</v>
          </cell>
        </row>
        <row r="1459">
          <cell r="A1459">
            <v>592495</v>
          </cell>
          <cell r="C1459" t="str">
            <v>Leonard, Joe</v>
          </cell>
          <cell r="AF1459">
            <v>0.19896669164298575</v>
          </cell>
          <cell r="AN1459">
            <v>126.21425777777779</v>
          </cell>
          <cell r="AP1459">
            <v>0.11503078931761856</v>
          </cell>
          <cell r="AV1459" t="str">
            <v>3B</v>
          </cell>
          <cell r="AW1459">
            <v>-10.332592873025344</v>
          </cell>
          <cell r="AX1459">
            <v>-3.4426169116367564</v>
          </cell>
          <cell r="AY1459">
            <v>-10.644384539706245</v>
          </cell>
          <cell r="AZ1459">
            <v>-3.4426169116367564</v>
          </cell>
          <cell r="BG1459">
            <v>1.7143400276177601</v>
          </cell>
          <cell r="BJ1459">
            <v>1.1650898932097708E-2</v>
          </cell>
          <cell r="CF1459">
            <v>0</v>
          </cell>
          <cell r="CV1459">
            <v>27.875</v>
          </cell>
          <cell r="DA1459">
            <v>0</v>
          </cell>
          <cell r="ER1459">
            <v>315.53564444444447</v>
          </cell>
        </row>
        <row r="1460">
          <cell r="A1460">
            <v>592496</v>
          </cell>
          <cell r="C1460" t="str">
            <v>Leonida, Cole</v>
          </cell>
          <cell r="AF1460">
            <v>0.2166659786529887</v>
          </cell>
          <cell r="AN1460">
            <v>94.165712592592612</v>
          </cell>
          <cell r="AP1460">
            <v>8.7378959949104384E-2</v>
          </cell>
          <cell r="AV1460" t="str">
            <v>C</v>
          </cell>
          <cell r="AW1460">
            <v>-11.194057448754222</v>
          </cell>
          <cell r="AX1460">
            <v>-16.047483333333332</v>
          </cell>
          <cell r="AY1460">
            <v>-12.353632032499348</v>
          </cell>
          <cell r="AZ1460">
            <v>7.7489707359844555</v>
          </cell>
          <cell r="BG1460">
            <v>1.3183677931731097</v>
          </cell>
          <cell r="BJ1460">
            <v>3.9542964599044916E-3</v>
          </cell>
          <cell r="CF1460">
            <v>0</v>
          </cell>
          <cell r="CV1460">
            <v>27.541666666666668</v>
          </cell>
          <cell r="DA1460">
            <v>0</v>
          </cell>
          <cell r="ER1460">
            <v>235.41428148148151</v>
          </cell>
        </row>
        <row r="1461">
          <cell r="A1461">
            <v>592502</v>
          </cell>
          <cell r="C1461" t="str">
            <v>Leyland, Pat</v>
          </cell>
          <cell r="AF1461">
            <v>0.17795400104769712</v>
          </cell>
          <cell r="AN1461">
            <v>108.24842666666669</v>
          </cell>
          <cell r="AP1461">
            <v>0.14918482409209355</v>
          </cell>
          <cell r="AV1461" t="str">
            <v>1B</v>
          </cell>
          <cell r="AW1461">
            <v>-15.265643547851605</v>
          </cell>
          <cell r="AX1461">
            <v>-17.816616666666668</v>
          </cell>
          <cell r="AY1461">
            <v>-15.948063372742773</v>
          </cell>
          <cell r="AZ1461">
            <v>-15.265643547851605</v>
          </cell>
          <cell r="BG1461">
            <v>0.96997775924242369</v>
          </cell>
          <cell r="BJ1461">
            <v>-2.3733096158993116E-2</v>
          </cell>
          <cell r="CF1461">
            <v>0</v>
          </cell>
          <cell r="CV1461">
            <v>24.708333333333332</v>
          </cell>
          <cell r="DA1461">
            <v>0</v>
          </cell>
          <cell r="ER1461">
            <v>270.62106666666671</v>
          </cell>
        </row>
        <row r="1462">
          <cell r="A1462">
            <v>592506</v>
          </cell>
          <cell r="C1462" t="str">
            <v>Lindsey, Taylor</v>
          </cell>
          <cell r="AF1462">
            <v>0.21994327679911282</v>
          </cell>
          <cell r="AN1462">
            <v>187.71911111111109</v>
          </cell>
          <cell r="AP1462">
            <v>0.35896654035547915</v>
          </cell>
          <cell r="AV1462" t="str">
            <v>2B</v>
          </cell>
          <cell r="AW1462">
            <v>-16.616500538055202</v>
          </cell>
          <cell r="AX1462">
            <v>-9.7419248123543056</v>
          </cell>
          <cell r="AY1462">
            <v>-15.447275649451917</v>
          </cell>
          <cell r="AZ1462">
            <v>-9.7419248123543056</v>
          </cell>
          <cell r="BG1462">
            <v>0.73543406920136822</v>
          </cell>
          <cell r="BJ1462">
            <v>-2.3972361769349082E-2</v>
          </cell>
          <cell r="CF1462">
            <v>0</v>
          </cell>
          <cell r="CV1462">
            <v>24.541666666666668</v>
          </cell>
          <cell r="DA1462">
            <v>0</v>
          </cell>
          <cell r="ER1462">
            <v>469.2977777777777</v>
          </cell>
        </row>
        <row r="1463">
          <cell r="A1463">
            <v>592518</v>
          </cell>
          <cell r="C1463" t="str">
            <v>Machado, Manny</v>
          </cell>
          <cell r="AF1463">
            <v>0.30392185734938526</v>
          </cell>
          <cell r="AN1463">
            <v>624.92888888888888</v>
          </cell>
          <cell r="AP1463">
            <v>0.64143354142216646</v>
          </cell>
          <cell r="AV1463" t="str">
            <v>3B</v>
          </cell>
          <cell r="AW1463">
            <v>-11</v>
          </cell>
          <cell r="AX1463">
            <v>17.709296076133764</v>
          </cell>
          <cell r="AY1463">
            <v>-7</v>
          </cell>
          <cell r="AZ1463">
            <v>17.709296076133764</v>
          </cell>
          <cell r="BG1463">
            <v>1.3097541403649091</v>
          </cell>
          <cell r="BJ1463">
            <v>7.6650209219641654E-3</v>
          </cell>
          <cell r="CF1463">
            <v>0.99548078668513718</v>
          </cell>
          <cell r="CV1463">
            <v>23.958333333333332</v>
          </cell>
          <cell r="DA1463">
            <v>4.1333333333333337</v>
          </cell>
          <cell r="ER1463">
            <v>624.92888888888888</v>
          </cell>
        </row>
        <row r="1464">
          <cell r="A1464">
            <v>592530</v>
          </cell>
          <cell r="C1464" t="str">
            <v>Marmolejos, Jose</v>
          </cell>
          <cell r="AF1464">
            <v>0.21885031713380371</v>
          </cell>
          <cell r="AN1464">
            <v>232.66844444444448</v>
          </cell>
          <cell r="AP1464">
            <v>0.36766361870808639</v>
          </cell>
          <cell r="AV1464" t="str">
            <v>1B</v>
          </cell>
          <cell r="AW1464">
            <v>-13.523269488178521</v>
          </cell>
          <cell r="AX1464">
            <v>-19.580383333333334</v>
          </cell>
          <cell r="AY1464">
            <v>-13.872680189976123</v>
          </cell>
          <cell r="AZ1464">
            <v>-13.523269488178521</v>
          </cell>
          <cell r="BG1464">
            <v>1.1966947460045589</v>
          </cell>
          <cell r="BJ1464">
            <v>2.1672099960588092E-2</v>
          </cell>
          <cell r="CF1464">
            <v>0</v>
          </cell>
          <cell r="CV1464">
            <v>23.458333333333332</v>
          </cell>
          <cell r="DA1464">
            <v>0</v>
          </cell>
          <cell r="ER1464">
            <v>581.67111111111114</v>
          </cell>
        </row>
        <row r="1465">
          <cell r="A1465">
            <v>592535</v>
          </cell>
          <cell r="C1465" t="str">
            <v>Martinson, Jason</v>
          </cell>
          <cell r="AF1465">
            <v>0.21840179632134185</v>
          </cell>
          <cell r="AN1465">
            <v>217.54394074074077</v>
          </cell>
          <cell r="AP1465">
            <v>0.40518637196446439</v>
          </cell>
          <cell r="AV1465" t="str">
            <v>3B</v>
          </cell>
          <cell r="AW1465">
            <v>-11.091705873959095</v>
          </cell>
          <cell r="AX1465">
            <v>-2.4548579294105948</v>
          </cell>
          <cell r="AY1465">
            <v>-5.843916476568273</v>
          </cell>
          <cell r="AZ1465">
            <v>-2.4548579294105948</v>
          </cell>
          <cell r="BG1465">
            <v>1.093038996736805</v>
          </cell>
          <cell r="BJ1465">
            <v>-3.4888894929842791E-3</v>
          </cell>
          <cell r="CF1465">
            <v>0</v>
          </cell>
          <cell r="CV1465">
            <v>27.708333333333332</v>
          </cell>
          <cell r="DA1465">
            <v>0</v>
          </cell>
          <cell r="ER1465">
            <v>543.85985185185189</v>
          </cell>
        </row>
        <row r="1466">
          <cell r="A1466">
            <v>592542</v>
          </cell>
          <cell r="C1466" t="str">
            <v>McCall, Greg</v>
          </cell>
          <cell r="AF1466">
            <v>0.1741493191891596</v>
          </cell>
          <cell r="AN1466">
            <v>111.52885333333334</v>
          </cell>
          <cell r="AP1466">
            <v>0.16790184576324763</v>
          </cell>
          <cell r="AV1466" t="str">
            <v>C</v>
          </cell>
          <cell r="AW1466">
            <v>-13.018423687667593</v>
          </cell>
          <cell r="AX1466">
            <v>-18.024283333333329</v>
          </cell>
          <cell r="AY1466">
            <v>-14.073601486395635</v>
          </cell>
          <cell r="AZ1466">
            <v>-3.2211575787947906</v>
          </cell>
          <cell r="BG1466">
            <v>1.365382108104132</v>
          </cell>
          <cell r="BJ1466">
            <v>1.3547227224391461E-2</v>
          </cell>
          <cell r="CF1466">
            <v>0</v>
          </cell>
          <cell r="CV1466">
            <v>24.541666666666668</v>
          </cell>
          <cell r="DA1466">
            <v>0</v>
          </cell>
          <cell r="ER1466">
            <v>278.82213333333334</v>
          </cell>
        </row>
        <row r="1467">
          <cell r="A1467">
            <v>592567</v>
          </cell>
          <cell r="C1467" t="str">
            <v>Moran, Colin</v>
          </cell>
          <cell r="AF1467">
            <v>0.22608249496807259</v>
          </cell>
          <cell r="AN1467">
            <v>210.44242962962963</v>
          </cell>
          <cell r="AP1467">
            <v>0.37398472287301843</v>
          </cell>
          <cell r="AV1467" t="str">
            <v>3B</v>
          </cell>
          <cell r="AW1467">
            <v>-11</v>
          </cell>
          <cell r="AX1467">
            <v>-3.1781676946992872</v>
          </cell>
          <cell r="AY1467">
            <v>-7</v>
          </cell>
          <cell r="AZ1467">
            <v>-3.1781676946992872</v>
          </cell>
          <cell r="BG1467">
            <v>1.5282500934103784</v>
          </cell>
          <cell r="BJ1467">
            <v>6.5606995923590719E-4</v>
          </cell>
          <cell r="CF1467">
            <v>0</v>
          </cell>
          <cell r="CV1467">
            <v>23.708333333333332</v>
          </cell>
          <cell r="DA1467">
            <v>3.3333333333333333E-2</v>
          </cell>
          <cell r="ER1467">
            <v>526.10607407407406</v>
          </cell>
        </row>
        <row r="1468">
          <cell r="A1468">
            <v>592582</v>
          </cell>
          <cell r="C1468" t="str">
            <v>Myles, Bryson</v>
          </cell>
          <cell r="AF1468">
            <v>0.24536557276049592</v>
          </cell>
          <cell r="AN1468">
            <v>158.79722666666669</v>
          </cell>
          <cell r="AP1468">
            <v>0.31605631364301701</v>
          </cell>
          <cell r="AV1468" t="str">
            <v>LF</v>
          </cell>
          <cell r="AW1468">
            <v>-11.452866666666665</v>
          </cell>
          <cell r="AX1468">
            <v>-16.204516666666667</v>
          </cell>
          <cell r="AY1468">
            <v>-10.834636403034265</v>
          </cell>
          <cell r="AZ1468">
            <v>-10.834636403034265</v>
          </cell>
          <cell r="BG1468">
            <v>1.1738909079772402</v>
          </cell>
          <cell r="BJ1468">
            <v>-2.4951469950884723E-3</v>
          </cell>
          <cell r="CF1468">
            <v>0</v>
          </cell>
          <cell r="CV1468">
            <v>26.791666666666668</v>
          </cell>
          <cell r="DA1468">
            <v>0</v>
          </cell>
          <cell r="ER1468">
            <v>396.99306666666666</v>
          </cell>
        </row>
        <row r="1469">
          <cell r="A1469">
            <v>592583</v>
          </cell>
          <cell r="C1469" t="str">
            <v>Narron, Connor</v>
          </cell>
          <cell r="AF1469">
            <v>0.1698266622035787</v>
          </cell>
          <cell r="AN1469">
            <v>76.125771851851866</v>
          </cell>
          <cell r="AP1469">
            <v>5.3315567300347588E-2</v>
          </cell>
          <cell r="AV1469" t="str">
            <v>C</v>
          </cell>
          <cell r="AW1469">
            <v>-13.523787424714035</v>
          </cell>
          <cell r="AX1469">
            <v>-17.920449999999999</v>
          </cell>
          <cell r="AY1469">
            <v>-14.522397994192003</v>
          </cell>
          <cell r="AZ1469">
            <v>-6.8655458670327256</v>
          </cell>
          <cell r="BG1469">
            <v>0.91881413607635198</v>
          </cell>
          <cell r="BJ1469">
            <v>-1.8459178280057005E-2</v>
          </cell>
          <cell r="CF1469">
            <v>0</v>
          </cell>
          <cell r="CV1469">
            <v>24.625</v>
          </cell>
          <cell r="DA1469">
            <v>0</v>
          </cell>
          <cell r="ER1469">
            <v>190.31442962962964</v>
          </cell>
        </row>
        <row r="1470">
          <cell r="A1470">
            <v>592585</v>
          </cell>
          <cell r="C1470" t="str">
            <v>Navin, Spencer</v>
          </cell>
          <cell r="AF1470">
            <v>0.19167584276041991</v>
          </cell>
          <cell r="AN1470">
            <v>107.08853333333334</v>
          </cell>
          <cell r="AP1470">
            <v>0.1650239983843409</v>
          </cell>
          <cell r="AV1470" t="str">
            <v>C</v>
          </cell>
          <cell r="AW1470">
            <v>-12.907467047185527</v>
          </cell>
          <cell r="AX1470">
            <v>-18.902549999999998</v>
          </cell>
          <cell r="AY1470">
            <v>-11.694428954208668</v>
          </cell>
          <cell r="AZ1470">
            <v>9.4527063705451546</v>
          </cell>
          <cell r="BG1470">
            <v>1.1314816411094295</v>
          </cell>
          <cell r="BJ1470">
            <v>-1.0161385414529929E-3</v>
          </cell>
          <cell r="CF1470">
            <v>0</v>
          </cell>
          <cell r="CV1470">
            <v>23.875</v>
          </cell>
          <cell r="DA1470">
            <v>0</v>
          </cell>
          <cell r="ER1470">
            <v>267.72133333333335</v>
          </cell>
        </row>
        <row r="1471">
          <cell r="A1471">
            <v>592587</v>
          </cell>
          <cell r="C1471" t="str">
            <v>Neda, Rafael</v>
          </cell>
          <cell r="AF1471">
            <v>0.19857168647301587</v>
          </cell>
          <cell r="AN1471">
            <v>112.61696000000002</v>
          </cell>
          <cell r="AP1471">
            <v>0.18568317382498301</v>
          </cell>
          <cell r="AV1471" t="str">
            <v>C</v>
          </cell>
          <cell r="AW1471">
            <v>-11.50340467659848</v>
          </cell>
          <cell r="AX1471">
            <v>-16.030216666666668</v>
          </cell>
          <cell r="AY1471">
            <v>-12.750620844717039</v>
          </cell>
          <cell r="AZ1471">
            <v>1.5928248916192085</v>
          </cell>
          <cell r="BG1471">
            <v>1.3262674245539758</v>
          </cell>
          <cell r="BJ1471">
            <v>-9.6949292699133483E-3</v>
          </cell>
          <cell r="CF1471">
            <v>0</v>
          </cell>
          <cell r="CV1471">
            <v>27.708333333333332</v>
          </cell>
          <cell r="DA1471">
            <v>0</v>
          </cell>
          <cell r="ER1471">
            <v>281.54240000000004</v>
          </cell>
        </row>
        <row r="1472">
          <cell r="A1472">
            <v>592592</v>
          </cell>
          <cell r="C1472" t="str">
            <v>Nicholas, Brett</v>
          </cell>
          <cell r="AF1472">
            <v>0.23233406389700556</v>
          </cell>
          <cell r="AN1472">
            <v>262.33642676557469</v>
          </cell>
          <cell r="AP1472">
            <v>0.38466394779981739</v>
          </cell>
          <cell r="AV1472" t="str">
            <v>C</v>
          </cell>
          <cell r="AW1472">
            <v>-9.7193861047762589</v>
          </cell>
          <cell r="AX1472">
            <v>-16.004316666666668</v>
          </cell>
          <cell r="AY1472">
            <v>-10.325006982013244</v>
          </cell>
          <cell r="AZ1472">
            <v>2.7658432266518469</v>
          </cell>
          <cell r="BG1472">
            <v>1.4576133129118856</v>
          </cell>
          <cell r="BJ1472">
            <v>7.9761377147792242E-4</v>
          </cell>
          <cell r="CF1472">
            <v>3.7892510480268538E-2</v>
          </cell>
          <cell r="CV1472">
            <v>27.958333333333332</v>
          </cell>
          <cell r="DA1472">
            <v>6.5000000000000002E-2</v>
          </cell>
          <cell r="ER1472">
            <v>498.91199999999998</v>
          </cell>
        </row>
        <row r="1473">
          <cell r="A1473">
            <v>592596</v>
          </cell>
          <cell r="C1473" t="str">
            <v>Noel, Rico</v>
          </cell>
          <cell r="AF1473">
            <v>0.21494474631935412</v>
          </cell>
          <cell r="AN1473">
            <v>151.60547555555556</v>
          </cell>
          <cell r="AP1473">
            <v>0.23599189155465394</v>
          </cell>
          <cell r="AV1473" t="str">
            <v>CF</v>
          </cell>
          <cell r="AW1473">
            <v>-11</v>
          </cell>
          <cell r="AX1473">
            <v>-16</v>
          </cell>
          <cell r="AY1473">
            <v>0.12376964335878848</v>
          </cell>
          <cell r="AZ1473">
            <v>0.12376964335878848</v>
          </cell>
          <cell r="BG1473">
            <v>0.93676589625855378</v>
          </cell>
          <cell r="BJ1473">
            <v>-8.1881261300850525E-3</v>
          </cell>
          <cell r="CF1473">
            <v>0</v>
          </cell>
          <cell r="CV1473">
            <v>27.458333333333332</v>
          </cell>
          <cell r="DA1473">
            <v>3.3333333333333335E-3</v>
          </cell>
          <cell r="ER1473">
            <v>379.01368888888885</v>
          </cell>
        </row>
        <row r="1474">
          <cell r="A1474">
            <v>592600</v>
          </cell>
          <cell r="C1474" t="str">
            <v>Numata, Chace</v>
          </cell>
          <cell r="AF1474">
            <v>0.20170552137467745</v>
          </cell>
          <cell r="AN1474">
            <v>154.35247407407408</v>
          </cell>
          <cell r="AP1474">
            <v>0.24725667671488671</v>
          </cell>
          <cell r="AV1474" t="str">
            <v>C</v>
          </cell>
          <cell r="AW1474">
            <v>-14.904411602674735</v>
          </cell>
          <cell r="AX1474">
            <v>-18.902549999999998</v>
          </cell>
          <cell r="AY1474">
            <v>-13.336585357564953</v>
          </cell>
          <cell r="AZ1474">
            <v>3.2052658419837523</v>
          </cell>
          <cell r="BG1474">
            <v>1.2581326248085916</v>
          </cell>
          <cell r="BJ1474">
            <v>2.7245227287967629E-2</v>
          </cell>
          <cell r="CF1474">
            <v>0</v>
          </cell>
          <cell r="CV1474">
            <v>23.875</v>
          </cell>
          <cell r="DA1474">
            <v>0</v>
          </cell>
          <cell r="ER1474">
            <v>385.88118518518519</v>
          </cell>
        </row>
        <row r="1475">
          <cell r="A1475">
            <v>592604</v>
          </cell>
          <cell r="C1475" t="str">
            <v>O'Conner, Justin</v>
          </cell>
          <cell r="AF1475">
            <v>0.2060147698275856</v>
          </cell>
          <cell r="AN1475">
            <v>158.17184</v>
          </cell>
          <cell r="AP1475">
            <v>0.28030221186551585</v>
          </cell>
          <cell r="AV1475" t="str">
            <v>C</v>
          </cell>
          <cell r="AW1475">
            <v>-12.827016666666665</v>
          </cell>
          <cell r="AX1475">
            <v>-18.335783333333332</v>
          </cell>
          <cell r="AY1475">
            <v>-11.216240261049169</v>
          </cell>
          <cell r="AZ1475">
            <v>6.179964054008007</v>
          </cell>
          <cell r="BG1475">
            <v>0.94593217436650057</v>
          </cell>
          <cell r="BJ1475">
            <v>5.003275237298513E-3</v>
          </cell>
          <cell r="CF1475">
            <v>0</v>
          </cell>
          <cell r="CV1475">
            <v>24.291666666666668</v>
          </cell>
          <cell r="DA1475">
            <v>0</v>
          </cell>
          <cell r="ER1475">
            <v>395.42959999999999</v>
          </cell>
        </row>
        <row r="1476">
          <cell r="A1476">
            <v>592609</v>
          </cell>
          <cell r="C1476" t="str">
            <v>Olt, Mike</v>
          </cell>
          <cell r="AF1476">
            <v>0.23251083098171632</v>
          </cell>
          <cell r="AN1476">
            <v>145.08693333333335</v>
          </cell>
          <cell r="AP1476">
            <v>0.32669244339569242</v>
          </cell>
          <cell r="AV1476" t="str">
            <v>1B</v>
          </cell>
          <cell r="AW1476">
            <v>-12.898916118170479</v>
          </cell>
          <cell r="AX1476">
            <v>-7.8415936242258031</v>
          </cell>
          <cell r="AY1476">
            <v>-13.195934531410465</v>
          </cell>
          <cell r="AZ1476">
            <v>-7.8415936242258031</v>
          </cell>
          <cell r="BG1476">
            <v>1.2154807073568574</v>
          </cell>
          <cell r="BJ1476">
            <v>4.7543669217130881E-3</v>
          </cell>
          <cell r="CF1476">
            <v>0.26451879327842542</v>
          </cell>
          <cell r="CV1476">
            <v>27.875</v>
          </cell>
          <cell r="DA1476">
            <v>0.66666666666666663</v>
          </cell>
          <cell r="ER1476">
            <v>362.71733333333339</v>
          </cell>
        </row>
        <row r="1477">
          <cell r="A1477">
            <v>592611</v>
          </cell>
          <cell r="C1477" t="str">
            <v>Orr, Lee</v>
          </cell>
          <cell r="AF1477">
            <v>0.196790456624508</v>
          </cell>
          <cell r="AN1477">
            <v>115.70318222222225</v>
          </cell>
          <cell r="AP1477">
            <v>0.10060272291038586</v>
          </cell>
          <cell r="AV1477" t="str">
            <v>1B</v>
          </cell>
          <cell r="AW1477">
            <v>-11.47417467360269</v>
          </cell>
          <cell r="AX1477">
            <v>-16.030216666666668</v>
          </cell>
          <cell r="AY1477">
            <v>-7.3472794629155462</v>
          </cell>
          <cell r="AZ1477">
            <v>-7.3472794629155462</v>
          </cell>
          <cell r="BG1477">
            <v>1.2539774180925107</v>
          </cell>
          <cell r="BJ1477">
            <v>-8.7693483742003579E-3</v>
          </cell>
          <cell r="CF1477">
            <v>0</v>
          </cell>
          <cell r="CV1477">
            <v>27.708333333333332</v>
          </cell>
          <cell r="DA1477">
            <v>0</v>
          </cell>
          <cell r="ER1477">
            <v>289.25795555555561</v>
          </cell>
        </row>
        <row r="1478">
          <cell r="A1478">
            <v>592620</v>
          </cell>
          <cell r="C1478" t="str">
            <v>Parker, Jarrett</v>
          </cell>
          <cell r="AF1478">
            <v>0.26881820179295413</v>
          </cell>
          <cell r="AN1478">
            <v>378.62375958707349</v>
          </cell>
          <cell r="AP1478">
            <v>0.3963384559402679</v>
          </cell>
          <cell r="AV1478" t="str">
            <v>RF</v>
          </cell>
          <cell r="AW1478">
            <v>-11</v>
          </cell>
          <cell r="AX1478">
            <v>-16</v>
          </cell>
          <cell r="AY1478">
            <v>-10.791521817000184</v>
          </cell>
          <cell r="AZ1478">
            <v>-10.791521817000184</v>
          </cell>
          <cell r="BG1478">
            <v>1.3668917241268312</v>
          </cell>
          <cell r="BJ1478">
            <v>6.7133729238007126E-4</v>
          </cell>
          <cell r="CF1478">
            <v>0.16671168394776412</v>
          </cell>
          <cell r="CV1478">
            <v>27.458333333333332</v>
          </cell>
          <cell r="DA1478">
            <v>0.30833333333333335</v>
          </cell>
          <cell r="ER1478">
            <v>483.48693333333335</v>
          </cell>
        </row>
        <row r="1479">
          <cell r="A1479">
            <v>592621</v>
          </cell>
          <cell r="C1479" t="str">
            <v>Parker, Kyle</v>
          </cell>
          <cell r="AF1479">
            <v>0.22229951040019694</v>
          </cell>
          <cell r="AN1479">
            <v>186.65066666666667</v>
          </cell>
          <cell r="AP1479">
            <v>0.35529972399623805</v>
          </cell>
          <cell r="AV1479" t="str">
            <v>1B</v>
          </cell>
          <cell r="AW1479">
            <v>-11.214153706071807</v>
          </cell>
          <cell r="AX1479">
            <v>-13.437682246266295</v>
          </cell>
          <cell r="AY1479">
            <v>-13.556288377996644</v>
          </cell>
          <cell r="AZ1479">
            <v>-11.214153706071807</v>
          </cell>
          <cell r="BG1479">
            <v>1.1262173986353554</v>
          </cell>
          <cell r="BJ1479">
            <v>-9.9712962863319106E-3</v>
          </cell>
          <cell r="CF1479">
            <v>6.5948709812233192E-2</v>
          </cell>
          <cell r="CV1479">
            <v>26.791666666666668</v>
          </cell>
          <cell r="DA1479">
            <v>0.23</v>
          </cell>
          <cell r="ER1479">
            <v>466.62666666666667</v>
          </cell>
        </row>
        <row r="1480">
          <cell r="A1480">
            <v>592622</v>
          </cell>
          <cell r="C1480" t="str">
            <v>Payton, Mark</v>
          </cell>
          <cell r="AF1480">
            <v>0.22721943167657702</v>
          </cell>
          <cell r="AN1480">
            <v>209.14725925925924</v>
          </cell>
          <cell r="AP1480">
            <v>0.3343446111153594</v>
          </cell>
          <cell r="AV1480" t="str">
            <v>LF</v>
          </cell>
          <cell r="AW1480">
            <v>-12.651316666666666</v>
          </cell>
          <cell r="AX1480">
            <v>-18.024283333333329</v>
          </cell>
          <cell r="AY1480">
            <v>-7.820333144757341</v>
          </cell>
          <cell r="AZ1480">
            <v>-7.820333144757341</v>
          </cell>
          <cell r="BG1480">
            <v>1.0476538620812554</v>
          </cell>
          <cell r="BJ1480">
            <v>3.5082212985896419E-3</v>
          </cell>
          <cell r="CF1480">
            <v>0</v>
          </cell>
          <cell r="CV1480">
            <v>24.541666666666668</v>
          </cell>
          <cell r="DA1480">
            <v>0</v>
          </cell>
          <cell r="ER1480">
            <v>522.86814814814807</v>
          </cell>
        </row>
        <row r="1481">
          <cell r="A1481">
            <v>592624</v>
          </cell>
          <cell r="C1481" t="str">
            <v>Pearson, Tyler</v>
          </cell>
          <cell r="AF1481">
            <v>0.18510393131317415</v>
          </cell>
          <cell r="AN1481">
            <v>71.82008888888889</v>
          </cell>
          <cell r="AP1481">
            <v>7.7343859397400738E-2</v>
          </cell>
          <cell r="AV1481" t="str">
            <v>C</v>
          </cell>
          <cell r="AW1481">
            <v>-13.557197157735521</v>
          </cell>
          <cell r="AX1481">
            <v>-18.439616666666666</v>
          </cell>
          <cell r="AY1481">
            <v>-12.747518432536239</v>
          </cell>
          <cell r="AZ1481">
            <v>3.0207874904070886</v>
          </cell>
          <cell r="BG1481">
            <v>1.1509347681111111</v>
          </cell>
          <cell r="BJ1481">
            <v>2.5472031373405552E-3</v>
          </cell>
          <cell r="CF1481">
            <v>0</v>
          </cell>
          <cell r="CV1481">
            <v>24.208333333333332</v>
          </cell>
          <cell r="DA1481">
            <v>0</v>
          </cell>
          <cell r="ER1481">
            <v>179.55022222222223</v>
          </cell>
        </row>
        <row r="1482">
          <cell r="A1482">
            <v>592626</v>
          </cell>
          <cell r="C1482" t="str">
            <v>Pederson, Joc</v>
          </cell>
          <cell r="AF1482">
            <v>0.28382416302653662</v>
          </cell>
          <cell r="AN1482">
            <v>508.55760000000009</v>
          </cell>
          <cell r="AP1482">
            <v>0.51425771773631368</v>
          </cell>
          <cell r="AV1482" t="str">
            <v>CF</v>
          </cell>
          <cell r="AW1482">
            <v>-11</v>
          </cell>
          <cell r="AX1482">
            <v>-16</v>
          </cell>
          <cell r="AY1482">
            <v>1.2996358094177207</v>
          </cell>
          <cell r="AZ1482">
            <v>1.2996358094177207</v>
          </cell>
          <cell r="BG1482">
            <v>0.77549117813460144</v>
          </cell>
          <cell r="BJ1482">
            <v>-7.6461043113616246E-4</v>
          </cell>
          <cell r="CF1482">
            <v>0.84073079540977425</v>
          </cell>
          <cell r="CV1482">
            <v>24.208333333333332</v>
          </cell>
          <cell r="DA1482">
            <v>1.61</v>
          </cell>
          <cell r="ER1482">
            <v>508.55760000000009</v>
          </cell>
        </row>
        <row r="1483">
          <cell r="A1483">
            <v>592629</v>
          </cell>
          <cell r="C1483" t="str">
            <v>Pena, Roberto</v>
          </cell>
          <cell r="AF1483">
            <v>0.19779015095925565</v>
          </cell>
          <cell r="AN1483">
            <v>132.69167407407406</v>
          </cell>
          <cell r="AP1483">
            <v>0.28686395181838531</v>
          </cell>
          <cell r="AV1483" t="str">
            <v>C</v>
          </cell>
          <cell r="AW1483">
            <v>-15.2754914649247</v>
          </cell>
          <cell r="AX1483">
            <v>-18.647283333333331</v>
          </cell>
          <cell r="AY1483">
            <v>-15.012533064344034</v>
          </cell>
          <cell r="AZ1483">
            <v>12.366109912506989</v>
          </cell>
          <cell r="BG1483">
            <v>0.91703988113071788</v>
          </cell>
          <cell r="BJ1483">
            <v>-1.0554088018243259E-2</v>
          </cell>
          <cell r="CF1483">
            <v>0</v>
          </cell>
          <cell r="CV1483">
            <v>24.041666666666668</v>
          </cell>
          <cell r="DA1483">
            <v>0</v>
          </cell>
          <cell r="ER1483">
            <v>331.72918518518514</v>
          </cell>
        </row>
        <row r="1484">
          <cell r="A1484">
            <v>592636</v>
          </cell>
          <cell r="C1484" t="str">
            <v>Perkins, Kendrick</v>
          </cell>
          <cell r="AF1484">
            <v>0.18402683753959365</v>
          </cell>
          <cell r="AN1484">
            <v>113.43075555555556</v>
          </cell>
          <cell r="AP1484">
            <v>0.10068633980168618</v>
          </cell>
          <cell r="AV1484" t="str">
            <v>LF</v>
          </cell>
          <cell r="AW1484">
            <v>-12.475616666666665</v>
          </cell>
          <cell r="AX1484">
            <v>-17.712783333333331</v>
          </cell>
          <cell r="AY1484">
            <v>-12.748795569803345</v>
          </cell>
          <cell r="AZ1484">
            <v>-12.475616666666665</v>
          </cell>
          <cell r="BG1484">
            <v>0.93741573972355507</v>
          </cell>
          <cell r="BJ1484">
            <v>1.6415254826398086E-2</v>
          </cell>
          <cell r="CF1484">
            <v>0</v>
          </cell>
          <cell r="CV1484">
            <v>24.791666666666668</v>
          </cell>
          <cell r="DA1484">
            <v>0</v>
          </cell>
          <cell r="ER1484">
            <v>283.5768888888889</v>
          </cell>
        </row>
        <row r="1485">
          <cell r="A1485">
            <v>592637</v>
          </cell>
          <cell r="C1485" t="str">
            <v>Peterson, D.J.</v>
          </cell>
          <cell r="AF1485">
            <v>0.22785391182105239</v>
          </cell>
          <cell r="AN1485">
            <v>222.65291851851853</v>
          </cell>
          <cell r="AP1485">
            <v>0.38888031263831968</v>
          </cell>
          <cell r="AV1485" t="str">
            <v>1B</v>
          </cell>
          <cell r="AW1485">
            <v>-13.262321696367779</v>
          </cell>
          <cell r="AX1485">
            <v>-18.024283333333329</v>
          </cell>
          <cell r="AY1485">
            <v>-12.804228129274524</v>
          </cell>
          <cell r="AZ1485">
            <v>-12.804228129274524</v>
          </cell>
          <cell r="BG1485">
            <v>1.4315019335119787</v>
          </cell>
          <cell r="BJ1485">
            <v>8.1388931007592424E-3</v>
          </cell>
          <cell r="CF1485">
            <v>0</v>
          </cell>
          <cell r="CV1485">
            <v>24.541666666666668</v>
          </cell>
          <cell r="DA1485">
            <v>0</v>
          </cell>
          <cell r="ER1485">
            <v>556.63229629629632</v>
          </cell>
        </row>
        <row r="1486">
          <cell r="A1486">
            <v>592638</v>
          </cell>
          <cell r="C1486" t="str">
            <v>Pettersen, A.J.</v>
          </cell>
          <cell r="AF1486">
            <v>0.19099582496262685</v>
          </cell>
          <cell r="AN1486">
            <v>86.910293333333343</v>
          </cell>
          <cell r="AP1486">
            <v>5.3135595832634164E-2</v>
          </cell>
          <cell r="AV1486" t="str">
            <v>SS</v>
          </cell>
          <cell r="AW1486">
            <v>-11.206825</v>
          </cell>
          <cell r="AX1486">
            <v>0.59581151761161233</v>
          </cell>
          <cell r="AY1486">
            <v>-6.3489419399015645</v>
          </cell>
          <cell r="AZ1486">
            <v>0.59581151761161233</v>
          </cell>
          <cell r="BG1486">
            <v>1.0832067454415388</v>
          </cell>
          <cell r="BJ1486">
            <v>2.8349823953338024E-3</v>
          </cell>
          <cell r="CF1486">
            <v>0</v>
          </cell>
          <cell r="CV1486">
            <v>27.625</v>
          </cell>
          <cell r="DA1486">
            <v>0</v>
          </cell>
          <cell r="ER1486">
            <v>217.27573333333333</v>
          </cell>
        </row>
        <row r="1487">
          <cell r="A1487">
            <v>592646</v>
          </cell>
          <cell r="C1487" t="str">
            <v>Pointer, Brian</v>
          </cell>
          <cell r="AF1487">
            <v>0.22960217989119652</v>
          </cell>
          <cell r="AN1487">
            <v>163.9698962962963</v>
          </cell>
          <cell r="AP1487">
            <v>0.25494489138561571</v>
          </cell>
          <cell r="AV1487" t="str">
            <v>RF</v>
          </cell>
          <cell r="AW1487">
            <v>-12.709883333333334</v>
          </cell>
          <cell r="AX1487">
            <v>-18.128116666666667</v>
          </cell>
          <cell r="AY1487">
            <v>-8.54805861861648</v>
          </cell>
          <cell r="AZ1487">
            <v>-8.54805861861648</v>
          </cell>
          <cell r="BG1487">
            <v>0.76688880399736004</v>
          </cell>
          <cell r="BJ1487">
            <v>4.8917884296009765E-3</v>
          </cell>
          <cell r="CF1487">
            <v>0</v>
          </cell>
          <cell r="CV1487">
            <v>24.458333333333332</v>
          </cell>
          <cell r="DA1487">
            <v>0</v>
          </cell>
          <cell r="ER1487">
            <v>409.92474074074073</v>
          </cell>
        </row>
        <row r="1488">
          <cell r="A1488">
            <v>592647</v>
          </cell>
          <cell r="C1488" t="str">
            <v>Pompey, Dalton</v>
          </cell>
          <cell r="AF1488">
            <v>0.25222115923457217</v>
          </cell>
          <cell r="AN1488">
            <v>323.63218658423079</v>
          </cell>
          <cell r="AP1488">
            <v>0.38775179100692081</v>
          </cell>
          <cell r="AV1488" t="str">
            <v>CF</v>
          </cell>
          <cell r="AW1488">
            <v>-11</v>
          </cell>
          <cell r="AX1488">
            <v>-16</v>
          </cell>
          <cell r="AY1488">
            <v>-4.5443435580138738</v>
          </cell>
          <cell r="AZ1488">
            <v>-4.5443435580138738</v>
          </cell>
          <cell r="BG1488">
            <v>1.1860963746013538</v>
          </cell>
          <cell r="BJ1488">
            <v>9.0679712046450572E-3</v>
          </cell>
          <cell r="CF1488">
            <v>3.0804596700609865E-2</v>
          </cell>
          <cell r="CV1488">
            <v>23.541666666666668</v>
          </cell>
          <cell r="DA1488">
            <v>0.24333333333333335</v>
          </cell>
          <cell r="ER1488">
            <v>483.19706666666673</v>
          </cell>
        </row>
        <row r="1489">
          <cell r="A1489">
            <v>592655</v>
          </cell>
          <cell r="C1489" t="str">
            <v>Ragira, Brian</v>
          </cell>
          <cell r="AF1489">
            <v>0.21815828232381773</v>
          </cell>
          <cell r="AN1489">
            <v>170.11338666666666</v>
          </cell>
          <cell r="AP1489">
            <v>0.27328801397929858</v>
          </cell>
          <cell r="AV1489" t="str">
            <v>1B</v>
          </cell>
          <cell r="AW1489">
            <v>-13.845656626355426</v>
          </cell>
          <cell r="AX1489">
            <v>-18.128116666666667</v>
          </cell>
          <cell r="AY1489">
            <v>-14.594875550247082</v>
          </cell>
          <cell r="AZ1489">
            <v>-13.845656626355426</v>
          </cell>
          <cell r="BG1489">
            <v>1.2995945393658208</v>
          </cell>
          <cell r="BJ1489">
            <v>-9.1732133891073986E-3</v>
          </cell>
          <cell r="CF1489">
            <v>0</v>
          </cell>
          <cell r="CV1489">
            <v>24.458333333333332</v>
          </cell>
          <cell r="DA1489">
            <v>0</v>
          </cell>
          <cell r="ER1489">
            <v>425.28346666666664</v>
          </cell>
        </row>
        <row r="1490">
          <cell r="A1490">
            <v>592656</v>
          </cell>
          <cell r="C1490" t="str">
            <v>Ramos, Henry</v>
          </cell>
          <cell r="AF1490">
            <v>0.21950653521639096</v>
          </cell>
          <cell r="AN1490">
            <v>174.99176296296298</v>
          </cell>
          <cell r="AP1490">
            <v>0.28066119363790942</v>
          </cell>
          <cell r="AV1490" t="str">
            <v>RF</v>
          </cell>
          <cell r="AW1490">
            <v>-12.885583333333335</v>
          </cell>
          <cell r="AX1490">
            <v>-18.439616666666666</v>
          </cell>
          <cell r="AY1490">
            <v>-8.2506719035612299</v>
          </cell>
          <cell r="AZ1490">
            <v>-8.2506719035612299</v>
          </cell>
          <cell r="BG1490">
            <v>1.1569542574185603</v>
          </cell>
          <cell r="BJ1490">
            <v>4.360422864560628E-3</v>
          </cell>
          <cell r="CF1490">
            <v>0</v>
          </cell>
          <cell r="CV1490">
            <v>24.208333333333332</v>
          </cell>
          <cell r="DA1490">
            <v>0</v>
          </cell>
          <cell r="ER1490">
            <v>437.47940740740739</v>
          </cell>
        </row>
        <row r="1491">
          <cell r="A1491">
            <v>592660</v>
          </cell>
          <cell r="C1491" t="str">
            <v>Ravelo, Rangel</v>
          </cell>
          <cell r="AF1491">
            <v>0.23607787493455884</v>
          </cell>
          <cell r="AN1491">
            <v>169.99186962962963</v>
          </cell>
          <cell r="AP1491">
            <v>0.33512766308465336</v>
          </cell>
          <cell r="AV1491" t="str">
            <v>1B</v>
          </cell>
          <cell r="AW1491">
            <v>-10.712202342810228</v>
          </cell>
          <cell r="AX1491">
            <v>-18.439616666666666</v>
          </cell>
          <cell r="AY1491">
            <v>-10.602995542507706</v>
          </cell>
          <cell r="AZ1491">
            <v>-10.602995542507706</v>
          </cell>
          <cell r="BG1491">
            <v>1.0869371090947384</v>
          </cell>
          <cell r="BJ1491">
            <v>2.3976950112138602E-3</v>
          </cell>
          <cell r="CF1491">
            <v>0</v>
          </cell>
          <cell r="CV1491">
            <v>24.208333333333332</v>
          </cell>
          <cell r="DA1491">
            <v>0</v>
          </cell>
          <cell r="ER1491">
            <v>424.97967407407407</v>
          </cell>
        </row>
        <row r="1492">
          <cell r="A1492">
            <v>592663</v>
          </cell>
          <cell r="C1492" t="str">
            <v>Realmuto, J.T.</v>
          </cell>
          <cell r="AF1492">
            <v>0.24763471843404428</v>
          </cell>
          <cell r="AN1492">
            <v>340.56263460138149</v>
          </cell>
          <cell r="AP1492">
            <v>0.48173231618958556</v>
          </cell>
          <cell r="AV1492" t="str">
            <v>C</v>
          </cell>
          <cell r="AW1492">
            <v>-12.167441666666665</v>
          </cell>
          <cell r="AX1492">
            <v>-17.200849999999999</v>
          </cell>
          <cell r="AY1492">
            <v>-6.3532329177884916</v>
          </cell>
          <cell r="AZ1492">
            <v>-1.0249515105280125</v>
          </cell>
          <cell r="BG1492">
            <v>1.3409040424066463</v>
          </cell>
          <cell r="BJ1492">
            <v>2.5512886444006625E-2</v>
          </cell>
          <cell r="CF1492">
            <v>0.84281442604980428</v>
          </cell>
          <cell r="CV1492">
            <v>25.291666666666668</v>
          </cell>
          <cell r="DA1492">
            <v>1.4950000000000001</v>
          </cell>
          <cell r="ER1492">
            <v>492.3961481481482</v>
          </cell>
        </row>
        <row r="1493">
          <cell r="A1493">
            <v>592669</v>
          </cell>
          <cell r="C1493" t="str">
            <v>Renfroe, Hunter</v>
          </cell>
          <cell r="AF1493">
            <v>0.24964921826914868</v>
          </cell>
          <cell r="AN1493">
            <v>302.31248574528433</v>
          </cell>
          <cell r="AP1493">
            <v>0.41224008006124202</v>
          </cell>
          <cell r="AV1493" t="str">
            <v>RF</v>
          </cell>
          <cell r="AW1493">
            <v>-12.709883333333334</v>
          </cell>
          <cell r="AX1493">
            <v>-18.128116666666667</v>
          </cell>
          <cell r="AY1493">
            <v>-8.2108240342339052</v>
          </cell>
          <cell r="AZ1493">
            <v>-8.2108240342339052</v>
          </cell>
          <cell r="BG1493">
            <v>1.5265290538087535</v>
          </cell>
          <cell r="BJ1493">
            <v>8.1851039092889107E-3</v>
          </cell>
          <cell r="CF1493">
            <v>0</v>
          </cell>
          <cell r="CV1493">
            <v>24.458333333333332</v>
          </cell>
          <cell r="DA1493">
            <v>0</v>
          </cell>
          <cell r="ER1493">
            <v>587.92296296296297</v>
          </cell>
        </row>
        <row r="1494">
          <cell r="A1494">
            <v>592675</v>
          </cell>
          <cell r="C1494" t="str">
            <v>Richmond, Josh</v>
          </cell>
          <cell r="AF1494">
            <v>0.22314410591039865</v>
          </cell>
          <cell r="AN1494">
            <v>145.15304296296299</v>
          </cell>
          <cell r="AP1494">
            <v>0.18067324798113327</v>
          </cell>
          <cell r="AV1494" t="str">
            <v>RF</v>
          </cell>
          <cell r="AW1494">
            <v>-11.357441666666666</v>
          </cell>
          <cell r="AX1494">
            <v>-16.099283333333332</v>
          </cell>
          <cell r="AY1494">
            <v>-7.5868118931910553</v>
          </cell>
          <cell r="AZ1494">
            <v>-7.5868118931910553</v>
          </cell>
          <cell r="BG1494">
            <v>1.4620383513459725</v>
          </cell>
          <cell r="BJ1494">
            <v>1.2706336149242614E-3</v>
          </cell>
          <cell r="CF1494">
            <v>0</v>
          </cell>
          <cell r="CV1494">
            <v>27.041666666666668</v>
          </cell>
          <cell r="DA1494">
            <v>0</v>
          </cell>
          <cell r="ER1494">
            <v>362.88260740740742</v>
          </cell>
        </row>
        <row r="1495">
          <cell r="A1495">
            <v>592680</v>
          </cell>
          <cell r="C1495" t="str">
            <v>Rivera, Yadiel</v>
          </cell>
          <cell r="AF1495">
            <v>0.18490500865378934</v>
          </cell>
          <cell r="AN1495">
            <v>184.68871111111113</v>
          </cell>
          <cell r="AP1495">
            <v>0.37049875987658831</v>
          </cell>
          <cell r="AV1495" t="str">
            <v>SS</v>
          </cell>
          <cell r="AW1495">
            <v>-11</v>
          </cell>
          <cell r="AX1495">
            <v>2.0246962923626897</v>
          </cell>
          <cell r="AY1495">
            <v>-7</v>
          </cell>
          <cell r="AZ1495">
            <v>2.0246962923626897</v>
          </cell>
          <cell r="BG1495">
            <v>1.0215258886401188</v>
          </cell>
          <cell r="BJ1495">
            <v>-8.0176143664989902E-3</v>
          </cell>
          <cell r="CF1495">
            <v>3.2117035503884304E-2</v>
          </cell>
          <cell r="CV1495">
            <v>24.125</v>
          </cell>
          <cell r="DA1495">
            <v>0.11166666666666666</v>
          </cell>
          <cell r="ER1495">
            <v>461.72177777777779</v>
          </cell>
        </row>
        <row r="1496">
          <cell r="A1496">
            <v>592685</v>
          </cell>
          <cell r="C1496" t="str">
            <v>Robinson, Drew</v>
          </cell>
          <cell r="AF1496">
            <v>0.24520089408943241</v>
          </cell>
          <cell r="AN1496">
            <v>275.70615251299341</v>
          </cell>
          <cell r="AP1496">
            <v>0.39572688795504551</v>
          </cell>
          <cell r="AV1496" t="str">
            <v>2B</v>
          </cell>
          <cell r="AW1496">
            <v>-13.307299776185873</v>
          </cell>
          <cell r="AX1496">
            <v>-6.339737002207027</v>
          </cell>
          <cell r="AY1496">
            <v>-9.0428365819466343</v>
          </cell>
          <cell r="AZ1496">
            <v>-6.339737002207027</v>
          </cell>
          <cell r="BG1496">
            <v>0.7235505098254984</v>
          </cell>
          <cell r="BJ1496">
            <v>-7.7092381566602865E-3</v>
          </cell>
          <cell r="CF1496">
            <v>0</v>
          </cell>
          <cell r="CV1496">
            <v>24.208333333333332</v>
          </cell>
          <cell r="DA1496">
            <v>0</v>
          </cell>
          <cell r="ER1496">
            <v>563.87229629629633</v>
          </cell>
        </row>
        <row r="1497">
          <cell r="A1497">
            <v>592691</v>
          </cell>
          <cell r="C1497" t="str">
            <v>Rohm, David</v>
          </cell>
          <cell r="AF1497">
            <v>0.20509667711792801</v>
          </cell>
          <cell r="AN1497">
            <v>151.47813925925928</v>
          </cell>
          <cell r="AP1497">
            <v>0.2484294000444125</v>
          </cell>
          <cell r="AV1497" t="str">
            <v>RF</v>
          </cell>
          <cell r="AW1497">
            <v>-11.500294423227853</v>
          </cell>
          <cell r="AX1497">
            <v>-16.365983333333336</v>
          </cell>
          <cell r="AY1497">
            <v>-7.5527204258451661</v>
          </cell>
          <cell r="AZ1497">
            <v>-7.5527204258451661</v>
          </cell>
          <cell r="BG1497">
            <v>1.2722832425631443</v>
          </cell>
          <cell r="BJ1497">
            <v>5.7485267992786393E-3</v>
          </cell>
          <cell r="CF1497">
            <v>0</v>
          </cell>
          <cell r="CV1497">
            <v>26.458333333333332</v>
          </cell>
          <cell r="DA1497">
            <v>0</v>
          </cell>
          <cell r="ER1497">
            <v>378.69534814814818</v>
          </cell>
        </row>
        <row r="1498">
          <cell r="A1498">
            <v>592692</v>
          </cell>
          <cell r="C1498" t="str">
            <v>Rojas, Mel</v>
          </cell>
          <cell r="AF1498">
            <v>0.23358164807552889</v>
          </cell>
          <cell r="AN1498">
            <v>188.88000000000002</v>
          </cell>
          <cell r="AP1498">
            <v>0.36619121943783739</v>
          </cell>
          <cell r="AV1498" t="str">
            <v>RF</v>
          </cell>
          <cell r="AW1498">
            <v>-11.723799999999999</v>
          </cell>
          <cell r="AX1498">
            <v>-16.527450000000002</v>
          </cell>
          <cell r="AY1498">
            <v>-7.8242962089295167</v>
          </cell>
          <cell r="AZ1498">
            <v>-7.8242962089295167</v>
          </cell>
          <cell r="BG1498">
            <v>1.1082747408250102</v>
          </cell>
          <cell r="BJ1498">
            <v>8.1292556286929694E-3</v>
          </cell>
          <cell r="CF1498">
            <v>0</v>
          </cell>
          <cell r="CV1498">
            <v>26.125</v>
          </cell>
          <cell r="DA1498">
            <v>0</v>
          </cell>
          <cell r="ER1498">
            <v>472.20000000000005</v>
          </cell>
        </row>
        <row r="1499">
          <cell r="A1499">
            <v>592696</v>
          </cell>
          <cell r="C1499" t="str">
            <v>Rosario, Eddie</v>
          </cell>
          <cell r="AF1499">
            <v>0.25347872644113489</v>
          </cell>
          <cell r="AN1499">
            <v>422.91505194898065</v>
          </cell>
          <cell r="AP1499">
            <v>0.46172798376592922</v>
          </cell>
          <cell r="AV1499" t="str">
            <v>LF</v>
          </cell>
          <cell r="AW1499">
            <v>-11</v>
          </cell>
          <cell r="AX1499">
            <v>-17.282847637342371</v>
          </cell>
          <cell r="AY1499">
            <v>-1.6999268861195926</v>
          </cell>
          <cell r="AZ1499">
            <v>-1.6999268861195926</v>
          </cell>
          <cell r="BG1499">
            <v>1.1815377117118622</v>
          </cell>
          <cell r="BJ1499">
            <v>1.189690323110934E-2</v>
          </cell>
          <cell r="CF1499">
            <v>0.62884356464684232</v>
          </cell>
          <cell r="CV1499">
            <v>24.791666666666668</v>
          </cell>
          <cell r="DA1499">
            <v>1.2133333333333334</v>
          </cell>
          <cell r="ER1499">
            <v>544.00740740740741</v>
          </cell>
        </row>
        <row r="1500">
          <cell r="A1500">
            <v>592698</v>
          </cell>
          <cell r="C1500" t="str">
            <v>Ross, Ty</v>
          </cell>
          <cell r="AF1500">
            <v>0.18795942082863862</v>
          </cell>
          <cell r="AN1500">
            <v>142.65896296296299</v>
          </cell>
          <cell r="AP1500">
            <v>0.30287393804706686</v>
          </cell>
          <cell r="AV1500" t="str">
            <v>C</v>
          </cell>
          <cell r="AW1500">
            <v>-12.792753745031414</v>
          </cell>
          <cell r="AX1500">
            <v>-18.128116666666667</v>
          </cell>
          <cell r="AY1500">
            <v>-13.844288395153956</v>
          </cell>
          <cell r="AZ1500">
            <v>1.5254916006108621</v>
          </cell>
          <cell r="BG1500">
            <v>1.4364941874495822</v>
          </cell>
          <cell r="BJ1500">
            <v>-2.2430893994384959E-3</v>
          </cell>
          <cell r="CF1500">
            <v>0</v>
          </cell>
          <cell r="CV1500">
            <v>24.458333333333332</v>
          </cell>
          <cell r="DA1500">
            <v>0</v>
          </cell>
          <cell r="ER1500">
            <v>356.64740740740746</v>
          </cell>
        </row>
        <row r="1501">
          <cell r="A1501">
            <v>592710</v>
          </cell>
          <cell r="C1501" t="str">
            <v>Rutledge, Josh</v>
          </cell>
          <cell r="AF1501">
            <v>0.22833079413743276</v>
          </cell>
          <cell r="AN1501">
            <v>162.48234666666667</v>
          </cell>
          <cell r="AP1501">
            <v>0.36121086357868593</v>
          </cell>
          <cell r="AV1501" t="str">
            <v>3B</v>
          </cell>
          <cell r="AW1501">
            <v>-11</v>
          </cell>
          <cell r="AX1501">
            <v>-0.90358592174060126</v>
          </cell>
          <cell r="AY1501">
            <v>-7</v>
          </cell>
          <cell r="AZ1501">
            <v>-0.90358592174060126</v>
          </cell>
          <cell r="BG1501">
            <v>1.4469948031307456</v>
          </cell>
          <cell r="BJ1501">
            <v>1.8778932697252074E-2</v>
          </cell>
          <cell r="CF1501">
            <v>0.4762753123736711</v>
          </cell>
          <cell r="CV1501">
            <v>27.208333333333332</v>
          </cell>
          <cell r="DA1501">
            <v>1.8133333333333332</v>
          </cell>
          <cell r="ER1501">
            <v>406.20586666666668</v>
          </cell>
        </row>
        <row r="1502">
          <cell r="A1502">
            <v>592711</v>
          </cell>
          <cell r="C1502" t="str">
            <v>Sabol, Stefan</v>
          </cell>
          <cell r="AF1502">
            <v>0.20493910513450364</v>
          </cell>
          <cell r="AN1502">
            <v>167.97226666666671</v>
          </cell>
          <cell r="AP1502">
            <v>0.32668053984500978</v>
          </cell>
          <cell r="AV1502" t="str">
            <v>RF</v>
          </cell>
          <cell r="AW1502">
            <v>-12.830586328401569</v>
          </cell>
          <cell r="AX1502">
            <v>-18.231949999999998</v>
          </cell>
          <cell r="AY1502">
            <v>-12.416054598175091</v>
          </cell>
          <cell r="AZ1502">
            <v>-12.416054598175091</v>
          </cell>
          <cell r="BG1502">
            <v>0.69300130157568474</v>
          </cell>
          <cell r="BJ1502">
            <v>2.5746650175557046E-3</v>
          </cell>
          <cell r="CF1502">
            <v>0</v>
          </cell>
          <cell r="CV1502">
            <v>24.375</v>
          </cell>
          <cell r="DA1502">
            <v>0</v>
          </cell>
          <cell r="ER1502">
            <v>419.93066666666675</v>
          </cell>
        </row>
        <row r="1503">
          <cell r="A1503">
            <v>592714</v>
          </cell>
          <cell r="C1503" t="str">
            <v>Sale, Josh</v>
          </cell>
          <cell r="AF1503">
            <v>0.18984045035964695</v>
          </cell>
          <cell r="AN1503">
            <v>114.2137362962963</v>
          </cell>
          <cell r="AP1503">
            <v>0.10929785129226988</v>
          </cell>
          <cell r="AV1503" t="str">
            <v>LF</v>
          </cell>
          <cell r="AW1503">
            <v>-12.358483333333334</v>
          </cell>
          <cell r="AX1503">
            <v>-17.505116666666666</v>
          </cell>
          <cell r="AY1503">
            <v>-11.961978110449884</v>
          </cell>
          <cell r="AZ1503">
            <v>-11.961978110449884</v>
          </cell>
          <cell r="BG1503">
            <v>0.80722603507455504</v>
          </cell>
          <cell r="BJ1503">
            <v>9.8633194240132505E-3</v>
          </cell>
          <cell r="CF1503">
            <v>0</v>
          </cell>
          <cell r="CV1503">
            <v>24.958333333333332</v>
          </cell>
          <cell r="DA1503">
            <v>0</v>
          </cell>
          <cell r="ER1503">
            <v>285.53434074074073</v>
          </cell>
        </row>
        <row r="1504">
          <cell r="A1504">
            <v>592723</v>
          </cell>
          <cell r="C1504" t="str">
            <v>Sawyer, Wynston</v>
          </cell>
          <cell r="AF1504">
            <v>0.22524629210255623</v>
          </cell>
          <cell r="AN1504">
            <v>168.41777777777781</v>
          </cell>
          <cell r="AP1504">
            <v>0.30119490094553536</v>
          </cell>
          <cell r="AV1504" t="str">
            <v>1B</v>
          </cell>
          <cell r="AW1504">
            <v>-13.337481164666132</v>
          </cell>
          <cell r="AX1504">
            <v>-17.920449999999999</v>
          </cell>
          <cell r="AY1504">
            <v>-13.81686537581726</v>
          </cell>
          <cell r="AZ1504">
            <v>-7.0524753791602706</v>
          </cell>
          <cell r="BG1504">
            <v>1.0479659050374917</v>
          </cell>
          <cell r="BJ1504">
            <v>-4.3137726712012547E-3</v>
          </cell>
          <cell r="CF1504">
            <v>0</v>
          </cell>
          <cell r="CV1504">
            <v>24.625</v>
          </cell>
          <cell r="DA1504">
            <v>0</v>
          </cell>
          <cell r="ER1504">
            <v>421.04444444444448</v>
          </cell>
        </row>
        <row r="1505">
          <cell r="A1505">
            <v>592729</v>
          </cell>
          <cell r="C1505" t="str">
            <v>Scott, Jordan</v>
          </cell>
          <cell r="AF1505">
            <v>0.19523715465825486</v>
          </cell>
          <cell r="AN1505">
            <v>121.33290666666667</v>
          </cell>
          <cell r="AP1505">
            <v>0.10710986779848886</v>
          </cell>
          <cell r="AV1505" t="str">
            <v>LF</v>
          </cell>
          <cell r="AW1505">
            <v>-12.475616666666665</v>
          </cell>
          <cell r="AX1505">
            <v>-17.712783333333331</v>
          </cell>
          <cell r="AY1505">
            <v>-5.8785766628605742</v>
          </cell>
          <cell r="AZ1505">
            <v>-5.8785766628605742</v>
          </cell>
          <cell r="BG1505">
            <v>1.1653182631974581</v>
          </cell>
          <cell r="BJ1505">
            <v>8.6430869451181308E-3</v>
          </cell>
          <cell r="CF1505">
            <v>0</v>
          </cell>
          <cell r="CV1505">
            <v>24.791666666666668</v>
          </cell>
          <cell r="DA1505">
            <v>0</v>
          </cell>
          <cell r="ER1505">
            <v>303.33226666666667</v>
          </cell>
        </row>
        <row r="1506">
          <cell r="A1506">
            <v>592731</v>
          </cell>
          <cell r="C1506" t="str">
            <v>Selsky, Steve</v>
          </cell>
          <cell r="AF1506">
            <v>0.24072209284979285</v>
          </cell>
          <cell r="AN1506">
            <v>165.04770370370372</v>
          </cell>
          <cell r="AP1506">
            <v>0.29734734242017591</v>
          </cell>
          <cell r="AV1506" t="str">
            <v>1B</v>
          </cell>
          <cell r="AW1506">
            <v>-11.805811459264206</v>
          </cell>
          <cell r="AX1506">
            <v>-16.122274266668754</v>
          </cell>
          <cell r="AY1506">
            <v>-11.730017575099232</v>
          </cell>
          <cell r="AZ1506">
            <v>-11.730017575099232</v>
          </cell>
          <cell r="BG1506">
            <v>1.4048297193049106</v>
          </cell>
          <cell r="BJ1506">
            <v>2.267705005084664E-2</v>
          </cell>
          <cell r="CF1506">
            <v>0</v>
          </cell>
          <cell r="CV1506">
            <v>26.958333333333332</v>
          </cell>
          <cell r="DA1506">
            <v>1.6666666666666666E-2</v>
          </cell>
          <cell r="ER1506">
            <v>412.61925925925925</v>
          </cell>
        </row>
        <row r="1507">
          <cell r="A1507">
            <v>592738</v>
          </cell>
          <cell r="C1507" t="str">
            <v>Shipman, Aaron</v>
          </cell>
          <cell r="AF1507">
            <v>0.2219693573978706</v>
          </cell>
          <cell r="AN1507">
            <v>109.5110162962963</v>
          </cell>
          <cell r="AP1507">
            <v>9.1692682847807072E-2</v>
          </cell>
          <cell r="AV1507" t="str">
            <v>LF</v>
          </cell>
          <cell r="AW1507">
            <v>-12.709883333333334</v>
          </cell>
          <cell r="AX1507">
            <v>-18.128116666666667</v>
          </cell>
          <cell r="AY1507">
            <v>-6.9549836483201721</v>
          </cell>
          <cell r="AZ1507">
            <v>-6.9549836483201721</v>
          </cell>
          <cell r="BG1507">
            <v>0.90788178550590948</v>
          </cell>
          <cell r="BJ1507">
            <v>3.1196850516651978E-3</v>
          </cell>
          <cell r="CF1507">
            <v>0</v>
          </cell>
          <cell r="CV1507">
            <v>24.458333333333332</v>
          </cell>
          <cell r="DA1507">
            <v>0</v>
          </cell>
          <cell r="ER1507">
            <v>273.77754074074073</v>
          </cell>
        </row>
        <row r="1508">
          <cell r="A1508">
            <v>592740</v>
          </cell>
          <cell r="C1508" t="str">
            <v>Shoulders, Rock</v>
          </cell>
          <cell r="AF1508">
            <v>0.20232495858412514</v>
          </cell>
          <cell r="AN1508">
            <v>145.62512592592594</v>
          </cell>
          <cell r="AP1508">
            <v>0.19618461398991882</v>
          </cell>
          <cell r="AV1508" t="str">
            <v>1B</v>
          </cell>
          <cell r="AW1508">
            <v>-13.829248762908195</v>
          </cell>
          <cell r="AX1508">
            <v>-17.712783333333331</v>
          </cell>
          <cell r="AY1508">
            <v>-14.818900321327842</v>
          </cell>
          <cell r="AZ1508">
            <v>-13.829248762908195</v>
          </cell>
          <cell r="BG1508">
            <v>0.70334792395299761</v>
          </cell>
          <cell r="BJ1508">
            <v>-1.5602994787353426E-2</v>
          </cell>
          <cell r="CF1508">
            <v>0</v>
          </cell>
          <cell r="CV1508">
            <v>24.791666666666668</v>
          </cell>
          <cell r="DA1508">
            <v>0</v>
          </cell>
          <cell r="ER1508">
            <v>364.06281481481483</v>
          </cell>
        </row>
        <row r="1509">
          <cell r="A1509">
            <v>592743</v>
          </cell>
          <cell r="C1509" t="str">
            <v>Simmons, Andrelton</v>
          </cell>
          <cell r="AF1509">
            <v>0.23948781483276541</v>
          </cell>
          <cell r="AN1509">
            <v>505.31360000000006</v>
          </cell>
          <cell r="AP1509">
            <v>0.60401912117999734</v>
          </cell>
          <cell r="AV1509" t="str">
            <v>SS</v>
          </cell>
          <cell r="AW1509">
            <v>-11</v>
          </cell>
          <cell r="AX1509">
            <v>18.80077977275706</v>
          </cell>
          <cell r="AY1509">
            <v>-7</v>
          </cell>
          <cell r="AZ1509">
            <v>18.80077977275706</v>
          </cell>
          <cell r="BG1509">
            <v>1.6527544226182518</v>
          </cell>
          <cell r="BJ1509">
            <v>1.1334230814909062E-3</v>
          </cell>
          <cell r="CF1509">
            <v>0.9705458138726335</v>
          </cell>
          <cell r="CV1509">
            <v>26.791666666666668</v>
          </cell>
          <cell r="DA1509">
            <v>3.87</v>
          </cell>
          <cell r="ER1509">
            <v>505.31360000000006</v>
          </cell>
        </row>
        <row r="1510">
          <cell r="A1510">
            <v>592750</v>
          </cell>
          <cell r="C1510" t="str">
            <v>Skole, Jake</v>
          </cell>
          <cell r="AF1510">
            <v>0.19927546494040607</v>
          </cell>
          <cell r="AN1510">
            <v>154.98485333333335</v>
          </cell>
          <cell r="AP1510">
            <v>0.318247436993223</v>
          </cell>
          <cell r="AV1510" t="str">
            <v>CF</v>
          </cell>
          <cell r="AW1510">
            <v>-12.709883333333334</v>
          </cell>
          <cell r="AX1510">
            <v>-18.128116666666667</v>
          </cell>
          <cell r="AY1510">
            <v>-7.0851396408695475</v>
          </cell>
          <cell r="AZ1510">
            <v>-7.0851396408695475</v>
          </cell>
          <cell r="BG1510">
            <v>0.78345412042809004</v>
          </cell>
          <cell r="BJ1510">
            <v>-4.904193527853571E-3</v>
          </cell>
          <cell r="CF1510">
            <v>0</v>
          </cell>
          <cell r="CV1510">
            <v>24.458333333333332</v>
          </cell>
          <cell r="DA1510">
            <v>0</v>
          </cell>
          <cell r="ER1510">
            <v>387.46213333333333</v>
          </cell>
        </row>
        <row r="1511">
          <cell r="A1511">
            <v>592766</v>
          </cell>
          <cell r="C1511" t="str">
            <v>Brennan, Taylor</v>
          </cell>
          <cell r="AF1511">
            <v>0.20937752954116851</v>
          </cell>
          <cell r="AN1511">
            <v>190.2714666666667</v>
          </cell>
          <cell r="AP1511">
            <v>0.3313907522938464</v>
          </cell>
          <cell r="AV1511" t="str">
            <v>3B</v>
          </cell>
          <cell r="AW1511">
            <v>-11.972768733975386</v>
          </cell>
          <cell r="AX1511">
            <v>-6.4158738799807109</v>
          </cell>
          <cell r="AY1511">
            <v>-10.382629966977898</v>
          </cell>
          <cell r="AZ1511">
            <v>-6.4158738799807109</v>
          </cell>
          <cell r="BG1511">
            <v>0.68609884706528812</v>
          </cell>
          <cell r="BJ1511">
            <v>2.1922894239126867E-3</v>
          </cell>
          <cell r="CF1511">
            <v>0</v>
          </cell>
          <cell r="CV1511">
            <v>24.458333333333332</v>
          </cell>
          <cell r="DA1511">
            <v>0</v>
          </cell>
          <cell r="ER1511">
            <v>475.67866666666669</v>
          </cell>
        </row>
        <row r="1512">
          <cell r="A1512">
            <v>592770</v>
          </cell>
          <cell r="C1512" t="str">
            <v>Soto, Wendell</v>
          </cell>
          <cell r="AF1512">
            <v>0.18658208267293394</v>
          </cell>
          <cell r="AN1512">
            <v>105.73586962962963</v>
          </cell>
          <cell r="AP1512">
            <v>0.15214550229657853</v>
          </cell>
          <cell r="AV1512" t="str">
            <v>2B</v>
          </cell>
          <cell r="AW1512">
            <v>-12.94415</v>
          </cell>
          <cell r="AX1512">
            <v>0.49112692851462247</v>
          </cell>
          <cell r="AY1512">
            <v>-5.5792482750171501</v>
          </cell>
          <cell r="AZ1512">
            <v>0.49112692851462247</v>
          </cell>
          <cell r="BG1512">
            <v>0.4354844173065448</v>
          </cell>
          <cell r="BJ1512">
            <v>-2.1242609290399769E-2</v>
          </cell>
          <cell r="CF1512">
            <v>0</v>
          </cell>
          <cell r="CV1512">
            <v>24.125</v>
          </cell>
          <cell r="DA1512">
            <v>0</v>
          </cell>
          <cell r="ER1512">
            <v>264.33967407407408</v>
          </cell>
        </row>
        <row r="1513">
          <cell r="A1513">
            <v>592774</v>
          </cell>
          <cell r="C1513" t="str">
            <v>Stanley, Cody</v>
          </cell>
          <cell r="AF1513">
            <v>0.22860068427846364</v>
          </cell>
          <cell r="AN1513">
            <v>225.21533776973342</v>
          </cell>
          <cell r="AP1513">
            <v>0.23563174313339397</v>
          </cell>
          <cell r="AV1513" t="str">
            <v>C</v>
          </cell>
          <cell r="AW1513">
            <v>-11.368969094599761</v>
          </cell>
          <cell r="AX1513">
            <v>-16.047483333333332</v>
          </cell>
          <cell r="AY1513">
            <v>-10.973051729453942</v>
          </cell>
          <cell r="AZ1513">
            <v>9.0583206540438042</v>
          </cell>
          <cell r="BG1513">
            <v>1.1874689086868746</v>
          </cell>
          <cell r="BJ1513">
            <v>-4.5426542046112612E-3</v>
          </cell>
          <cell r="CF1513">
            <v>0</v>
          </cell>
          <cell r="CV1513">
            <v>27.541666666666668</v>
          </cell>
          <cell r="DA1513">
            <v>1.6666666666666666E-2</v>
          </cell>
          <cell r="ER1513">
            <v>348.14933333333335</v>
          </cell>
        </row>
        <row r="1514">
          <cell r="A1514">
            <v>592775</v>
          </cell>
          <cell r="C1514" t="str">
            <v>Starr, Sammie</v>
          </cell>
          <cell r="AF1514">
            <v>0.20051068503605005</v>
          </cell>
          <cell r="AN1514">
            <v>108.62364444444448</v>
          </cell>
          <cell r="AP1514">
            <v>8.5637938891054644E-2</v>
          </cell>
          <cell r="AV1514" t="str">
            <v>SS</v>
          </cell>
          <cell r="AW1514">
            <v>-11.09625</v>
          </cell>
          <cell r="AX1514">
            <v>0.61792999222714406</v>
          </cell>
          <cell r="AY1514">
            <v>-9.4163260987004662</v>
          </cell>
          <cell r="AZ1514">
            <v>0.61792999222714406</v>
          </cell>
          <cell r="BG1514">
            <v>1.0253988327139751</v>
          </cell>
          <cell r="BJ1514">
            <v>-1.8145496307964828E-2</v>
          </cell>
          <cell r="CF1514">
            <v>0</v>
          </cell>
          <cell r="CV1514">
            <v>28.125</v>
          </cell>
          <cell r="DA1514">
            <v>0</v>
          </cell>
          <cell r="ER1514">
            <v>271.55911111111118</v>
          </cell>
        </row>
        <row r="1515">
          <cell r="A1515">
            <v>592787</v>
          </cell>
          <cell r="C1515" t="str">
            <v>Swanner, Will</v>
          </cell>
          <cell r="AF1515">
            <v>0.22424138537228849</v>
          </cell>
          <cell r="AN1515">
            <v>161.73045333333334</v>
          </cell>
          <cell r="AP1515">
            <v>0.27584898904741229</v>
          </cell>
          <cell r="AV1515" t="str">
            <v>1B</v>
          </cell>
          <cell r="AW1515">
            <v>-12.700920337215395</v>
          </cell>
          <cell r="AX1515">
            <v>-17.712783333333331</v>
          </cell>
          <cell r="AY1515">
            <v>-11.697112962039533</v>
          </cell>
          <cell r="AZ1515">
            <v>-11.639666421974487</v>
          </cell>
          <cell r="BG1515">
            <v>0.90744242559061661</v>
          </cell>
          <cell r="BJ1515">
            <v>8.5583353506888966E-3</v>
          </cell>
          <cell r="CF1515">
            <v>0</v>
          </cell>
          <cell r="CV1515">
            <v>24.791666666666668</v>
          </cell>
          <cell r="DA1515">
            <v>0</v>
          </cell>
          <cell r="ER1515">
            <v>404.32613333333336</v>
          </cell>
        </row>
        <row r="1516">
          <cell r="A1516">
            <v>592798</v>
          </cell>
          <cell r="C1516" t="str">
            <v>Thomas, Brett</v>
          </cell>
          <cell r="AF1516">
            <v>0.17948801921121685</v>
          </cell>
          <cell r="AN1516">
            <v>91.451259259259274</v>
          </cell>
          <cell r="AP1516">
            <v>7.0134062325309832E-2</v>
          </cell>
          <cell r="AV1516" t="str">
            <v>LF</v>
          </cell>
          <cell r="AW1516">
            <v>-13.265625863797244</v>
          </cell>
          <cell r="AX1516">
            <v>-18.231949999999998</v>
          </cell>
          <cell r="AY1516">
            <v>-10.907316623496619</v>
          </cell>
          <cell r="AZ1516">
            <v>-10.907316623496619</v>
          </cell>
          <cell r="BG1516">
            <v>1.2863007995881941</v>
          </cell>
          <cell r="BJ1516">
            <v>6.6795857142115436E-5</v>
          </cell>
          <cell r="CF1516">
            <v>0</v>
          </cell>
          <cell r="CV1516">
            <v>24.375</v>
          </cell>
          <cell r="DA1516">
            <v>0</v>
          </cell>
          <cell r="ER1516">
            <v>228.62814814814817</v>
          </cell>
        </row>
        <row r="1517">
          <cell r="A1517">
            <v>592803</v>
          </cell>
          <cell r="C1517" t="str">
            <v>Thon, Dickie Joe</v>
          </cell>
          <cell r="AF1517">
            <v>0.19732040309351484</v>
          </cell>
          <cell r="AN1517">
            <v>190.43093333333337</v>
          </cell>
          <cell r="AP1517">
            <v>0.34228794023285891</v>
          </cell>
          <cell r="AV1517" t="str">
            <v>2B</v>
          </cell>
          <cell r="AW1517">
            <v>-12.455161444179105</v>
          </cell>
          <cell r="AX1517">
            <v>-5.8540640373553323</v>
          </cell>
          <cell r="AY1517">
            <v>-6.9305631476255218</v>
          </cell>
          <cell r="AZ1517">
            <v>-5.8540640373553323</v>
          </cell>
          <cell r="BG1517">
            <v>0.91249624687106223</v>
          </cell>
          <cell r="BJ1517">
            <v>-7.4572548958346035E-3</v>
          </cell>
          <cell r="CF1517">
            <v>0</v>
          </cell>
          <cell r="CV1517">
            <v>24.625</v>
          </cell>
          <cell r="DA1517">
            <v>0</v>
          </cell>
          <cell r="ER1517">
            <v>476.0773333333334</v>
          </cell>
        </row>
        <row r="1518">
          <cell r="A1518">
            <v>592808</v>
          </cell>
          <cell r="C1518" t="str">
            <v>Toles, Andrew</v>
          </cell>
          <cell r="AF1518">
            <v>0.24224609336890646</v>
          </cell>
          <cell r="AN1518">
            <v>238.14656054384631</v>
          </cell>
          <cell r="AP1518">
            <v>0.24800013657728637</v>
          </cell>
          <cell r="AV1518" t="str">
            <v>CF</v>
          </cell>
          <cell r="AW1518">
            <v>-11</v>
          </cell>
          <cell r="AX1518">
            <v>-16</v>
          </cell>
          <cell r="AY1518">
            <v>-1.2165761907647408</v>
          </cell>
          <cell r="AZ1518">
            <v>-1.2165761907647408</v>
          </cell>
          <cell r="BG1518">
            <v>1.1118670113941997</v>
          </cell>
          <cell r="BJ1518">
            <v>1.4320702462362944E-2</v>
          </cell>
          <cell r="CF1518">
            <v>0</v>
          </cell>
          <cell r="CV1518">
            <v>24.125</v>
          </cell>
          <cell r="DA1518">
            <v>7.166666666666667E-2</v>
          </cell>
          <cell r="ER1518">
            <v>405.12</v>
          </cell>
        </row>
        <row r="1519">
          <cell r="A1519">
            <v>592810</v>
          </cell>
          <cell r="C1519" t="str">
            <v>Torres, Daniel</v>
          </cell>
          <cell r="AF1519">
            <v>0.16895207027167761</v>
          </cell>
          <cell r="AN1519">
            <v>136.57339259259263</v>
          </cell>
          <cell r="AP1519">
            <v>0.24187385609249801</v>
          </cell>
          <cell r="AV1519" t="str">
            <v>C</v>
          </cell>
          <cell r="AW1519">
            <v>-15.350553133987468</v>
          </cell>
          <cell r="AX1519">
            <v>-18.543449999999996</v>
          </cell>
          <cell r="AY1519">
            <v>-15.12563751198328</v>
          </cell>
          <cell r="AZ1519">
            <v>8.5133128229326118</v>
          </cell>
          <cell r="BG1519">
            <v>1.1452508045240588</v>
          </cell>
          <cell r="BJ1519">
            <v>-6.679576069654183E-3</v>
          </cell>
          <cell r="CF1519">
            <v>0</v>
          </cell>
          <cell r="CV1519">
            <v>24.125</v>
          </cell>
          <cell r="DA1519">
            <v>0</v>
          </cell>
          <cell r="ER1519">
            <v>341.43348148148152</v>
          </cell>
        </row>
        <row r="1520">
          <cell r="A1520">
            <v>592828</v>
          </cell>
          <cell r="C1520" t="str">
            <v>Vettleson, Drew</v>
          </cell>
          <cell r="AF1520">
            <v>0.19420590475271957</v>
          </cell>
          <cell r="AN1520">
            <v>145.17025185185184</v>
          </cell>
          <cell r="AP1520">
            <v>0.28674586587695838</v>
          </cell>
          <cell r="AV1520" t="str">
            <v>RF</v>
          </cell>
          <cell r="AW1520">
            <v>-12.358483333333334</v>
          </cell>
          <cell r="AX1520">
            <v>-17.505116666666666</v>
          </cell>
          <cell r="AY1520">
            <v>-7.0900281937959928</v>
          </cell>
          <cell r="AZ1520">
            <v>-7.0900281937959928</v>
          </cell>
          <cell r="BG1520">
            <v>0.85323454473199045</v>
          </cell>
          <cell r="BJ1520">
            <v>-2.6453212091608991E-3</v>
          </cell>
          <cell r="CF1520">
            <v>0</v>
          </cell>
          <cell r="CV1520">
            <v>24.958333333333332</v>
          </cell>
          <cell r="DA1520">
            <v>0</v>
          </cell>
          <cell r="ER1520">
            <v>362.92562962962961</v>
          </cell>
        </row>
        <row r="1521">
          <cell r="A1521">
            <v>592829</v>
          </cell>
          <cell r="C1521" t="str">
            <v>Vidal, David</v>
          </cell>
          <cell r="AF1521">
            <v>0.19027094986586063</v>
          </cell>
          <cell r="AN1521">
            <v>110.3481362962963</v>
          </cell>
          <cell r="AP1521">
            <v>9.1084974422720011E-2</v>
          </cell>
          <cell r="AV1521" t="str">
            <v>3B</v>
          </cell>
          <cell r="AW1521">
            <v>-11.440445423607626</v>
          </cell>
          <cell r="AX1521">
            <v>-6.9233128709007383</v>
          </cell>
          <cell r="AY1521">
            <v>-12.535425813989393</v>
          </cell>
          <cell r="AZ1521">
            <v>-4.8296158327723191</v>
          </cell>
          <cell r="BG1521">
            <v>1.152546429954739</v>
          </cell>
          <cell r="BJ1521">
            <v>-7.7720201284991119E-4</v>
          </cell>
          <cell r="CF1521">
            <v>0</v>
          </cell>
          <cell r="CV1521">
            <v>26.708333333333332</v>
          </cell>
          <cell r="DA1521">
            <v>0</v>
          </cell>
          <cell r="ER1521">
            <v>275.87034074074074</v>
          </cell>
        </row>
        <row r="1522">
          <cell r="A1522">
            <v>592835</v>
          </cell>
          <cell r="C1522" t="str">
            <v>Waldrop, Kyle</v>
          </cell>
          <cell r="AF1522">
            <v>0.21379908687402768</v>
          </cell>
          <cell r="AN1522">
            <v>182.99294814814817</v>
          </cell>
          <cell r="AP1522">
            <v>0.37552214062624678</v>
          </cell>
          <cell r="AV1522" t="str">
            <v>RF</v>
          </cell>
          <cell r="AW1522">
            <v>-15.178906134559908</v>
          </cell>
          <cell r="AX1522">
            <v>-17.90866891360254</v>
          </cell>
          <cell r="AY1522">
            <v>-12.341372548244934</v>
          </cell>
          <cell r="AZ1522">
            <v>-12.341372548244934</v>
          </cell>
          <cell r="BG1522">
            <v>1.1184698348621482</v>
          </cell>
          <cell r="BJ1522">
            <v>2.9621843003417368E-3</v>
          </cell>
          <cell r="CF1522">
            <v>0</v>
          </cell>
          <cell r="CV1522">
            <v>24.625</v>
          </cell>
          <cell r="DA1522">
            <v>3.833333333333333E-2</v>
          </cell>
          <cell r="ER1522">
            <v>457.4823703703704</v>
          </cell>
        </row>
        <row r="1523">
          <cell r="A1523">
            <v>592852</v>
          </cell>
          <cell r="C1523" t="str">
            <v>Westlake, Aaron</v>
          </cell>
          <cell r="AF1523">
            <v>0.21234491962367355</v>
          </cell>
          <cell r="AN1523">
            <v>155.43940740740743</v>
          </cell>
          <cell r="AP1523">
            <v>0.15999144321871328</v>
          </cell>
          <cell r="AV1523" t="str">
            <v>1B</v>
          </cell>
          <cell r="AW1523">
            <v>-12.233404016945389</v>
          </cell>
          <cell r="AX1523">
            <v>-16.047483333333332</v>
          </cell>
          <cell r="AY1523">
            <v>-12.203594509158648</v>
          </cell>
          <cell r="AZ1523">
            <v>-12.203594509158648</v>
          </cell>
          <cell r="BG1523">
            <v>1.4367517319958973</v>
          </cell>
          <cell r="BJ1523">
            <v>-8.4448448781631671E-3</v>
          </cell>
          <cell r="CF1523">
            <v>0</v>
          </cell>
          <cell r="CV1523">
            <v>27.541666666666668</v>
          </cell>
          <cell r="DA1523">
            <v>0</v>
          </cell>
          <cell r="ER1523">
            <v>388.59851851851857</v>
          </cell>
        </row>
        <row r="1524">
          <cell r="A1524">
            <v>592858</v>
          </cell>
          <cell r="C1524" t="str">
            <v>Wick, Rowan</v>
          </cell>
          <cell r="AF1524">
            <v>0.20682929044020604</v>
          </cell>
          <cell r="AN1524">
            <v>118.05165037037037</v>
          </cell>
          <cell r="AP1524">
            <v>0.1506909563377935</v>
          </cell>
          <cell r="AV1524" t="str">
            <v>RF</v>
          </cell>
          <cell r="AW1524">
            <v>-13.351125</v>
          </cell>
          <cell r="AX1524">
            <v>-19.309249999999999</v>
          </cell>
          <cell r="AY1524">
            <v>-6.742540936636459</v>
          </cell>
          <cell r="AZ1524">
            <v>-6.742540936636459</v>
          </cell>
          <cell r="BG1524">
            <v>0.98884687249232472</v>
          </cell>
          <cell r="BJ1524">
            <v>2.9113868746829981E-3</v>
          </cell>
          <cell r="CF1524">
            <v>0</v>
          </cell>
          <cell r="CV1524">
            <v>23.625</v>
          </cell>
          <cell r="DA1524">
            <v>0</v>
          </cell>
          <cell r="ER1524">
            <v>295.1291259259259</v>
          </cell>
        </row>
        <row r="1525">
          <cell r="A1525">
            <v>592859</v>
          </cell>
          <cell r="C1525" t="str">
            <v>Wilkerson, Steve</v>
          </cell>
          <cell r="AF1525">
            <v>0.18821570359087916</v>
          </cell>
          <cell r="AN1525">
            <v>199.76497777777783</v>
          </cell>
          <cell r="AP1525">
            <v>0.31576670717261168</v>
          </cell>
          <cell r="AV1525" t="str">
            <v>2B</v>
          </cell>
          <cell r="AW1525">
            <v>-12.709883333333334</v>
          </cell>
          <cell r="AX1525">
            <v>-3.6311868717549114</v>
          </cell>
          <cell r="AY1525">
            <v>-7.7432146969641176</v>
          </cell>
          <cell r="AZ1525">
            <v>-3.6311868717549114</v>
          </cell>
          <cell r="BG1525">
            <v>1.3678130876223826</v>
          </cell>
          <cell r="BJ1525">
            <v>8.0708897616268236E-3</v>
          </cell>
          <cell r="CF1525">
            <v>0</v>
          </cell>
          <cell r="CV1525">
            <v>24.458333333333332</v>
          </cell>
          <cell r="DA1525">
            <v>0</v>
          </cell>
          <cell r="ER1525">
            <v>499.41244444444453</v>
          </cell>
        </row>
        <row r="1526">
          <cell r="A1526">
            <v>592861</v>
          </cell>
          <cell r="C1526" t="str">
            <v>Williams, J.D.</v>
          </cell>
          <cell r="AF1526">
            <v>0.19816515029519696</v>
          </cell>
          <cell r="AN1526">
            <v>133.05040592592596</v>
          </cell>
          <cell r="AP1526">
            <v>0.12467181961483909</v>
          </cell>
          <cell r="AV1526" t="str">
            <v>LF</v>
          </cell>
          <cell r="AW1526">
            <v>-11.982575000000001</v>
          </cell>
          <cell r="AX1526">
            <v>-16.91245</v>
          </cell>
          <cell r="AY1526">
            <v>-7.2176958848578003</v>
          </cell>
          <cell r="AZ1526">
            <v>-7.2176958848578003</v>
          </cell>
          <cell r="BG1526">
            <v>0.81138108316546564</v>
          </cell>
          <cell r="BJ1526">
            <v>4.8226471237626523E-3</v>
          </cell>
          <cell r="CF1526">
            <v>0</v>
          </cell>
          <cell r="CV1526">
            <v>25.625</v>
          </cell>
          <cell r="DA1526">
            <v>0</v>
          </cell>
          <cell r="ER1526">
            <v>332.62601481481488</v>
          </cell>
        </row>
        <row r="1527">
          <cell r="A1527">
            <v>592863</v>
          </cell>
          <cell r="C1527" t="str">
            <v>Williams, Mason</v>
          </cell>
          <cell r="AF1527">
            <v>0.22483974741734306</v>
          </cell>
          <cell r="AN1527">
            <v>179.30941629629629</v>
          </cell>
          <cell r="AP1527">
            <v>0.28512170979292573</v>
          </cell>
          <cell r="AV1527" t="str">
            <v>CF</v>
          </cell>
          <cell r="AW1527">
            <v>-11</v>
          </cell>
          <cell r="AX1527">
            <v>-16</v>
          </cell>
          <cell r="AY1527">
            <v>-1.8061992685005448</v>
          </cell>
          <cell r="AZ1527">
            <v>-1.8061992685005448</v>
          </cell>
          <cell r="BG1527">
            <v>1.0862799092425863</v>
          </cell>
          <cell r="BJ1527">
            <v>-3.5857587195273423E-3</v>
          </cell>
          <cell r="CF1527">
            <v>0</v>
          </cell>
          <cell r="CV1527">
            <v>24.875</v>
          </cell>
          <cell r="DA1527">
            <v>3.6666666666666667E-2</v>
          </cell>
          <cell r="ER1527">
            <v>448.27354074074071</v>
          </cell>
        </row>
        <row r="1528">
          <cell r="A1528">
            <v>592864</v>
          </cell>
          <cell r="C1528" t="str">
            <v>Williams, Miles</v>
          </cell>
          <cell r="AF1528">
            <v>0.15075081958615708</v>
          </cell>
          <cell r="AN1528">
            <v>75.241528888888908</v>
          </cell>
          <cell r="AP1528">
            <v>3.7369253085284493E-2</v>
          </cell>
          <cell r="AV1528" t="str">
            <v>RF</v>
          </cell>
          <cell r="AW1528">
            <v>-15.244760940200571</v>
          </cell>
          <cell r="AX1528">
            <v>-18.766983333333332</v>
          </cell>
          <cell r="AY1528">
            <v>-15.246311549734013</v>
          </cell>
          <cell r="AZ1528">
            <v>-15.244760940200571</v>
          </cell>
          <cell r="BG1528">
            <v>0.87316185606633712</v>
          </cell>
          <cell r="BJ1528">
            <v>-1.7063881896423958E-3</v>
          </cell>
          <cell r="CF1528">
            <v>0</v>
          </cell>
          <cell r="CV1528">
            <v>23.958333333333332</v>
          </cell>
          <cell r="DA1528">
            <v>0</v>
          </cell>
          <cell r="ER1528">
            <v>188.10382222222225</v>
          </cell>
        </row>
        <row r="1529">
          <cell r="A1529">
            <v>592868</v>
          </cell>
          <cell r="C1529" t="str">
            <v>Wilson, Austin</v>
          </cell>
          <cell r="AF1529">
            <v>0.19281928428030781</v>
          </cell>
          <cell r="AN1529">
            <v>194.01031111111112</v>
          </cell>
          <cell r="AP1529">
            <v>0.33749866682667884</v>
          </cell>
          <cell r="AV1529" t="str">
            <v>RF</v>
          </cell>
          <cell r="AW1529">
            <v>-12.76845</v>
          </cell>
          <cell r="AX1529">
            <v>-18.231949999999998</v>
          </cell>
          <cell r="AY1529">
            <v>-9.4490054993192931</v>
          </cell>
          <cell r="AZ1529">
            <v>-9.4490054993192931</v>
          </cell>
          <cell r="BG1529">
            <v>1.346501507663143</v>
          </cell>
          <cell r="BJ1529">
            <v>6.4518232426919279E-3</v>
          </cell>
          <cell r="CF1529">
            <v>0</v>
          </cell>
          <cell r="CV1529">
            <v>24.375</v>
          </cell>
          <cell r="DA1529">
            <v>0</v>
          </cell>
          <cell r="ER1529">
            <v>485.02577777777776</v>
          </cell>
        </row>
        <row r="1530">
          <cell r="A1530">
            <v>592881</v>
          </cell>
          <cell r="C1530" t="str">
            <v>Wren, Kyle</v>
          </cell>
          <cell r="AF1530">
            <v>0.22438660004560226</v>
          </cell>
          <cell r="AN1530">
            <v>213.78204444444441</v>
          </cell>
          <cell r="AP1530">
            <v>0.39971985050126835</v>
          </cell>
          <cell r="AV1530" t="str">
            <v>LF</v>
          </cell>
          <cell r="AW1530">
            <v>-12.213658333333335</v>
          </cell>
          <cell r="AX1530">
            <v>-17.272950000000002</v>
          </cell>
          <cell r="AY1530">
            <v>-5.7251667229203456</v>
          </cell>
          <cell r="AZ1530">
            <v>-5.7251667229203456</v>
          </cell>
          <cell r="BG1530">
            <v>1.3597864868586775</v>
          </cell>
          <cell r="BJ1530">
            <v>1.0258733284876639E-2</v>
          </cell>
          <cell r="CF1530">
            <v>0</v>
          </cell>
          <cell r="CV1530">
            <v>25.208333333333332</v>
          </cell>
          <cell r="DA1530">
            <v>0</v>
          </cell>
          <cell r="ER1530">
            <v>534.45511111111102</v>
          </cell>
        </row>
        <row r="1531">
          <cell r="A1531">
            <v>592885</v>
          </cell>
          <cell r="C1531" t="str">
            <v>Yelich, Christian</v>
          </cell>
          <cell r="AF1531">
            <v>0.28344137432856609</v>
          </cell>
          <cell r="AN1531">
            <v>581.05392592592602</v>
          </cell>
          <cell r="AP1531">
            <v>0.62192168772605361</v>
          </cell>
          <cell r="AV1531" t="str">
            <v>LF</v>
          </cell>
          <cell r="AW1531">
            <v>-11</v>
          </cell>
          <cell r="AX1531">
            <v>-16</v>
          </cell>
          <cell r="AY1531">
            <v>-2.696046350498837</v>
          </cell>
          <cell r="AZ1531">
            <v>-2.696046350498837</v>
          </cell>
          <cell r="BG1531">
            <v>1.293162753242513</v>
          </cell>
          <cell r="BJ1531">
            <v>2.0397860172412408E-2</v>
          </cell>
          <cell r="CF1531">
            <v>0.97635306529835175</v>
          </cell>
          <cell r="CV1531">
            <v>24.541666666666668</v>
          </cell>
          <cell r="DA1531">
            <v>3.2266666666666666</v>
          </cell>
          <cell r="ER1531">
            <v>581.05392592592602</v>
          </cell>
        </row>
        <row r="1532">
          <cell r="A1532">
            <v>592893</v>
          </cell>
          <cell r="C1532" t="str">
            <v>Zeutenhorst, Taylor</v>
          </cell>
          <cell r="AF1532">
            <v>0.17220120172128245</v>
          </cell>
          <cell r="AN1532">
            <v>123.26272</v>
          </cell>
          <cell r="AP1532">
            <v>0.15819300259834901</v>
          </cell>
          <cell r="AV1532" t="str">
            <v>RF</v>
          </cell>
          <cell r="AW1532">
            <v>-12.673330311341344</v>
          </cell>
          <cell r="AX1532">
            <v>-17.816616666666668</v>
          </cell>
          <cell r="AY1532">
            <v>-13.972559215520203</v>
          </cell>
          <cell r="AZ1532">
            <v>-12.673330311341344</v>
          </cell>
          <cell r="BG1532">
            <v>1.3874586802464424</v>
          </cell>
          <cell r="BJ1532">
            <v>-1.0635820416038893E-2</v>
          </cell>
          <cell r="CF1532">
            <v>0</v>
          </cell>
          <cell r="CV1532">
            <v>24.708333333333332</v>
          </cell>
          <cell r="DA1532">
            <v>0</v>
          </cell>
          <cell r="ER1532">
            <v>308.15679999999998</v>
          </cell>
        </row>
        <row r="1533">
          <cell r="A1533">
            <v>592897</v>
          </cell>
          <cell r="C1533" t="str">
            <v>Jones, Duanel</v>
          </cell>
          <cell r="AF1533">
            <v>0.20827456095828376</v>
          </cell>
          <cell r="AN1533">
            <v>179.34165333333337</v>
          </cell>
          <cell r="AP1533">
            <v>0.28963745924984152</v>
          </cell>
          <cell r="AV1533" t="str">
            <v>3B</v>
          </cell>
          <cell r="AW1533">
            <v>-12.709998176555516</v>
          </cell>
          <cell r="AX1533">
            <v>-13.87105823668537</v>
          </cell>
          <cell r="AY1533">
            <v>-12.718797514876055</v>
          </cell>
          <cell r="AZ1533">
            <v>-12.709998176555516</v>
          </cell>
          <cell r="BG1533">
            <v>0.82487385287669479</v>
          </cell>
          <cell r="BJ1533">
            <v>-1.0634024139029275E-2</v>
          </cell>
          <cell r="CF1533">
            <v>0</v>
          </cell>
          <cell r="CV1533">
            <v>23.125</v>
          </cell>
          <cell r="DA1533">
            <v>0</v>
          </cell>
          <cell r="ER1533">
            <v>448.35413333333338</v>
          </cell>
        </row>
        <row r="1534">
          <cell r="A1534">
            <v>593137</v>
          </cell>
          <cell r="C1534" t="str">
            <v>Salcedo, Erick</v>
          </cell>
          <cell r="AF1534">
            <v>0.18125878251460281</v>
          </cell>
          <cell r="AN1534">
            <v>204.41955555555558</v>
          </cell>
          <cell r="AP1534">
            <v>0.35051845371057577</v>
          </cell>
          <cell r="AV1534" t="str">
            <v>SS</v>
          </cell>
          <cell r="AW1534">
            <v>-13.847541666666666</v>
          </cell>
          <cell r="AX1534">
            <v>2.1230394569411484</v>
          </cell>
          <cell r="AY1534">
            <v>-6.8496808271498164</v>
          </cell>
          <cell r="AZ1534">
            <v>2.1230394569411484</v>
          </cell>
          <cell r="BG1534">
            <v>0.71912395990139188</v>
          </cell>
          <cell r="BJ1534">
            <v>-3.7754685697205638E-3</v>
          </cell>
          <cell r="CF1534">
            <v>0</v>
          </cell>
          <cell r="CV1534">
            <v>23.041666666666668</v>
          </cell>
          <cell r="DA1534">
            <v>0</v>
          </cell>
          <cell r="ER1534">
            <v>511.04888888888888</v>
          </cell>
        </row>
        <row r="1535">
          <cell r="A1535">
            <v>593145</v>
          </cell>
          <cell r="C1535" t="str">
            <v>Solano, Jose</v>
          </cell>
          <cell r="AF1535">
            <v>0.16865938708549733</v>
          </cell>
          <cell r="AN1535">
            <v>89.689505185185183</v>
          </cell>
          <cell r="AP1535">
            <v>6.2059264584329754E-2</v>
          </cell>
          <cell r="AV1535" t="str">
            <v>RF</v>
          </cell>
          <cell r="AW1535">
            <v>-12.827016666666665</v>
          </cell>
          <cell r="AX1535">
            <v>-18.335783333333332</v>
          </cell>
          <cell r="AY1535">
            <v>-5.740403564596094</v>
          </cell>
          <cell r="AZ1535">
            <v>-5.740403564596094</v>
          </cell>
          <cell r="BG1535">
            <v>0.84086450344228414</v>
          </cell>
          <cell r="BJ1535">
            <v>-1.2550011123748232E-2</v>
          </cell>
          <cell r="CF1535">
            <v>0</v>
          </cell>
          <cell r="CV1535">
            <v>24.291666666666668</v>
          </cell>
          <cell r="DA1535">
            <v>0</v>
          </cell>
          <cell r="ER1535">
            <v>224.22376296296295</v>
          </cell>
        </row>
        <row r="1536">
          <cell r="A1536">
            <v>593160</v>
          </cell>
          <cell r="C1536" t="str">
            <v>Merrifield, Whit</v>
          </cell>
          <cell r="AF1536">
            <v>0.23311260486406282</v>
          </cell>
          <cell r="AN1536">
            <v>294.3991699220154</v>
          </cell>
          <cell r="AP1536">
            <v>0.43889477125726084</v>
          </cell>
          <cell r="AV1536" t="str">
            <v>2B</v>
          </cell>
          <cell r="AW1536">
            <v>-10.456346680457573</v>
          </cell>
          <cell r="AX1536">
            <v>1.6903093410728884</v>
          </cell>
          <cell r="AY1536">
            <v>-2.8673849586510349</v>
          </cell>
          <cell r="AZ1536">
            <v>1.6903093410728884</v>
          </cell>
          <cell r="BG1536">
            <v>1.4423892358795412</v>
          </cell>
          <cell r="BJ1536">
            <v>3.5263212711106194E-3</v>
          </cell>
          <cell r="CF1536">
            <v>0.23020382875523476</v>
          </cell>
          <cell r="CV1536">
            <v>27.458333333333332</v>
          </cell>
          <cell r="DA1536">
            <v>0.36666666666666664</v>
          </cell>
          <cell r="ER1536">
            <v>579.72562962962957</v>
          </cell>
        </row>
        <row r="1537">
          <cell r="A1537">
            <v>593164</v>
          </cell>
          <cell r="C1537" t="str">
            <v>Penalo, Rodolfo</v>
          </cell>
          <cell r="AF1537">
            <v>0.15738710006426418</v>
          </cell>
          <cell r="AN1537">
            <v>102.15547259259262</v>
          </cell>
          <cell r="AP1537">
            <v>0.13939329863123517</v>
          </cell>
          <cell r="AV1537" t="str">
            <v>CF</v>
          </cell>
          <cell r="AW1537">
            <v>-13.138375</v>
          </cell>
          <cell r="AX1537">
            <v>-18.902549999999998</v>
          </cell>
          <cell r="AY1537">
            <v>-1.0477051688452257</v>
          </cell>
          <cell r="AZ1537">
            <v>-1.0477051688452257</v>
          </cell>
          <cell r="BG1537">
            <v>0.43166269595971285</v>
          </cell>
          <cell r="BJ1537">
            <v>-3.657275044565238E-3</v>
          </cell>
          <cell r="CF1537">
            <v>0</v>
          </cell>
          <cell r="CV1537">
            <v>23.875</v>
          </cell>
          <cell r="DA1537">
            <v>0</v>
          </cell>
          <cell r="ER1537">
            <v>255.38868148148151</v>
          </cell>
        </row>
        <row r="1538">
          <cell r="A1538">
            <v>593332</v>
          </cell>
          <cell r="C1538" t="str">
            <v>Castillo, Felix</v>
          </cell>
          <cell r="AF1538">
            <v>0.17155487061325619</v>
          </cell>
          <cell r="AN1538">
            <v>76.720320000000015</v>
          </cell>
          <cell r="AP1538">
            <v>7.845693997381864E-2</v>
          </cell>
          <cell r="AV1538" t="str">
            <v>C</v>
          </cell>
          <cell r="AW1538">
            <v>-17.258936242137747</v>
          </cell>
          <cell r="AX1538">
            <v>-17.417149999999999</v>
          </cell>
          <cell r="AY1538">
            <v>-17.81665526729476</v>
          </cell>
          <cell r="AZ1538">
            <v>-1.5699256207785286</v>
          </cell>
          <cell r="BG1538">
            <v>4.1505782273983022E-2</v>
          </cell>
          <cell r="BJ1538">
            <v>-4.9059250366846816E-3</v>
          </cell>
          <cell r="CF1538">
            <v>0</v>
          </cell>
          <cell r="CV1538">
            <v>25.041666666666668</v>
          </cell>
          <cell r="DA1538">
            <v>0</v>
          </cell>
          <cell r="ER1538">
            <v>191.80080000000004</v>
          </cell>
        </row>
        <row r="1539">
          <cell r="A1539">
            <v>593344</v>
          </cell>
          <cell r="C1539" t="str">
            <v>Duran, Carlos</v>
          </cell>
          <cell r="AF1539">
            <v>0.17586224227190808</v>
          </cell>
          <cell r="AN1539">
            <v>99.515164444444451</v>
          </cell>
          <cell r="AP1539">
            <v>7.9086027629278854E-2</v>
          </cell>
          <cell r="AV1539" t="str">
            <v>1B</v>
          </cell>
          <cell r="AW1539">
            <v>-15.591235008228303</v>
          </cell>
          <cell r="AX1539">
            <v>-18.543449999999996</v>
          </cell>
          <cell r="AY1539">
            <v>-16.464606298237225</v>
          </cell>
          <cell r="AZ1539">
            <v>-15.591235008228303</v>
          </cell>
          <cell r="BG1539">
            <v>0.82765928845442738</v>
          </cell>
          <cell r="BJ1539">
            <v>-1.8570832477645776E-2</v>
          </cell>
          <cell r="CF1539">
            <v>0</v>
          </cell>
          <cell r="CV1539">
            <v>24.125</v>
          </cell>
          <cell r="DA1539">
            <v>0</v>
          </cell>
          <cell r="ER1539">
            <v>248.78791111111113</v>
          </cell>
        </row>
        <row r="1540">
          <cell r="A1540">
            <v>593347</v>
          </cell>
          <cell r="C1540" t="str">
            <v>Vigil, Rodrigo</v>
          </cell>
          <cell r="AF1540">
            <v>0.16917226267623081</v>
          </cell>
          <cell r="AN1540">
            <v>106.33354666666668</v>
          </cell>
          <cell r="AP1540">
            <v>0.1770461853242522</v>
          </cell>
          <cell r="AV1540" t="str">
            <v>C</v>
          </cell>
          <cell r="AW1540">
            <v>-16.503855491608935</v>
          </cell>
          <cell r="AX1540">
            <v>-19.580383333333334</v>
          </cell>
          <cell r="AY1540">
            <v>-16.601608711034125</v>
          </cell>
          <cell r="AZ1540">
            <v>2.9464732122390442</v>
          </cell>
          <cell r="BG1540">
            <v>0.85986919490473057</v>
          </cell>
          <cell r="BJ1540">
            <v>1.6199138841924219E-3</v>
          </cell>
          <cell r="CF1540">
            <v>0</v>
          </cell>
          <cell r="CV1540">
            <v>23.458333333333332</v>
          </cell>
          <cell r="DA1540">
            <v>0</v>
          </cell>
          <cell r="ER1540">
            <v>265.83386666666667</v>
          </cell>
        </row>
        <row r="1541">
          <cell r="A1541">
            <v>593358</v>
          </cell>
          <cell r="C1541" t="str">
            <v>Castro, Victor</v>
          </cell>
          <cell r="AF1541">
            <v>0.17234184211274611</v>
          </cell>
          <cell r="AN1541">
            <v>94.935798518518538</v>
          </cell>
          <cell r="AP1541">
            <v>7.2333930157259974E-2</v>
          </cell>
          <cell r="AV1541" t="str">
            <v>RF</v>
          </cell>
          <cell r="AW1541">
            <v>-13.658505851216455</v>
          </cell>
          <cell r="AX1541">
            <v>-18.128116666666667</v>
          </cell>
          <cell r="AY1541">
            <v>-13.444197417890251</v>
          </cell>
          <cell r="AZ1541">
            <v>-13.444197417890251</v>
          </cell>
          <cell r="BG1541">
            <v>0.65594711216256618</v>
          </cell>
          <cell r="BJ1541">
            <v>-2.1963167077835615E-2</v>
          </cell>
          <cell r="CF1541">
            <v>0</v>
          </cell>
          <cell r="CV1541">
            <v>24.458333333333332</v>
          </cell>
          <cell r="DA1541">
            <v>0</v>
          </cell>
          <cell r="ER1541">
            <v>237.33949629629632</v>
          </cell>
        </row>
        <row r="1542">
          <cell r="A1542">
            <v>593359</v>
          </cell>
          <cell r="C1542" t="str">
            <v>Pujadas, Fernando</v>
          </cell>
          <cell r="AF1542">
            <v>0.16520539067956005</v>
          </cell>
          <cell r="AN1542">
            <v>88.373013333333347</v>
          </cell>
          <cell r="AP1542">
            <v>0.11515515538624954</v>
          </cell>
          <cell r="AV1542" t="str">
            <v>C</v>
          </cell>
          <cell r="AW1542">
            <v>-18.042542154546872</v>
          </cell>
          <cell r="AX1542">
            <v>-18.460775487880206</v>
          </cell>
          <cell r="AY1542">
            <v>-18.767045094951374</v>
          </cell>
          <cell r="AZ1542">
            <v>-4.8707907860577642</v>
          </cell>
          <cell r="BG1542">
            <v>0.87863172472959516</v>
          </cell>
          <cell r="BJ1542">
            <v>8.8201500968907512E-3</v>
          </cell>
          <cell r="CF1542">
            <v>0</v>
          </cell>
          <cell r="CV1542">
            <v>24.458333333333332</v>
          </cell>
          <cell r="DA1542">
            <v>0</v>
          </cell>
          <cell r="ER1542">
            <v>220.93253333333334</v>
          </cell>
        </row>
        <row r="1543">
          <cell r="A1543">
            <v>593360</v>
          </cell>
          <cell r="C1543" t="str">
            <v>Paulino, Cristian</v>
          </cell>
          <cell r="AF1543">
            <v>0.19506761306459069</v>
          </cell>
          <cell r="AN1543">
            <v>143.81084444444446</v>
          </cell>
          <cell r="AP1543">
            <v>0.24794687108990177</v>
          </cell>
          <cell r="AV1543" t="str">
            <v>LF</v>
          </cell>
          <cell r="AW1543">
            <v>-12.475616666666665</v>
          </cell>
          <cell r="AX1543">
            <v>-17.712783333333331</v>
          </cell>
          <cell r="AY1543">
            <v>-4.0801066401464112</v>
          </cell>
          <cell r="AZ1543">
            <v>-4.0801066401464112</v>
          </cell>
          <cell r="BG1543">
            <v>0.79683271025080837</v>
          </cell>
          <cell r="BJ1543">
            <v>6.9082352868464975E-3</v>
          </cell>
          <cell r="CF1543">
            <v>0</v>
          </cell>
          <cell r="CV1543">
            <v>24.791666666666668</v>
          </cell>
          <cell r="DA1543">
            <v>0</v>
          </cell>
          <cell r="ER1543">
            <v>359.52711111111114</v>
          </cell>
        </row>
        <row r="1544">
          <cell r="A1544">
            <v>593361</v>
          </cell>
          <cell r="C1544" t="str">
            <v>Robles, Alberto</v>
          </cell>
          <cell r="AF1544">
            <v>0.19848172417494736</v>
          </cell>
          <cell r="AN1544">
            <v>105.30664296296295</v>
          </cell>
          <cell r="AP1544">
            <v>8.7953274106973622E-2</v>
          </cell>
          <cell r="AV1544" t="str">
            <v>2B</v>
          </cell>
          <cell r="AW1544">
            <v>-11.890141666666665</v>
          </cell>
          <cell r="AX1544">
            <v>3.018986044490477</v>
          </cell>
          <cell r="AY1544">
            <v>-1.9445897114268851</v>
          </cell>
          <cell r="AZ1544">
            <v>3.018986044490477</v>
          </cell>
          <cell r="BG1544">
            <v>0.77358360134667192</v>
          </cell>
          <cell r="BJ1544">
            <v>-2.5834144214492802E-2</v>
          </cell>
          <cell r="CF1544">
            <v>0</v>
          </cell>
          <cell r="CV1544">
            <v>25.791666666666668</v>
          </cell>
          <cell r="DA1544">
            <v>0</v>
          </cell>
          <cell r="ER1544">
            <v>263.26660740740738</v>
          </cell>
        </row>
        <row r="1545">
          <cell r="A1545">
            <v>593364</v>
          </cell>
          <cell r="C1545" t="str">
            <v>Mercedes, Hector</v>
          </cell>
          <cell r="AF1545">
            <v>0.15325369995754151</v>
          </cell>
          <cell r="AN1545">
            <v>77.352391111111118</v>
          </cell>
          <cell r="AP1545">
            <v>4.2237233267805374E-2</v>
          </cell>
          <cell r="AV1545" t="str">
            <v>SS</v>
          </cell>
          <cell r="AW1545">
            <v>-12.534183333333335</v>
          </cell>
          <cell r="AX1545">
            <v>-1.2048743164150864</v>
          </cell>
          <cell r="AY1545">
            <v>-9.5587500981516449</v>
          </cell>
          <cell r="AZ1545">
            <v>-1.2048743164150864</v>
          </cell>
          <cell r="BG1545">
            <v>0.98915462685929634</v>
          </cell>
          <cell r="BJ1545">
            <v>1.543657576808285E-2</v>
          </cell>
          <cell r="CF1545">
            <v>0</v>
          </cell>
          <cell r="CV1545">
            <v>24.708333333333332</v>
          </cell>
          <cell r="DA1545">
            <v>0</v>
          </cell>
          <cell r="ER1545">
            <v>193.38097777777779</v>
          </cell>
        </row>
        <row r="1546">
          <cell r="A1546">
            <v>593377</v>
          </cell>
          <cell r="C1546" t="str">
            <v>Medina, Rafael</v>
          </cell>
          <cell r="AF1546">
            <v>0.18023751138709393</v>
          </cell>
          <cell r="AN1546">
            <v>85.009920000000008</v>
          </cell>
          <cell r="AP1546">
            <v>5.2934924138621664E-2</v>
          </cell>
          <cell r="AV1546" t="str">
            <v>3B</v>
          </cell>
          <cell r="AW1546">
            <v>-13.653836352295643</v>
          </cell>
          <cell r="AX1546">
            <v>-5.882289985336584</v>
          </cell>
          <cell r="AY1546">
            <v>-14.666064744962281</v>
          </cell>
          <cell r="AZ1546">
            <v>-5.882289985336584</v>
          </cell>
          <cell r="BG1546">
            <v>0.80498040373352531</v>
          </cell>
          <cell r="BJ1546">
            <v>-2.7131810758421911E-2</v>
          </cell>
          <cell r="CF1546">
            <v>0</v>
          </cell>
          <cell r="CV1546">
            <v>24.708333333333332</v>
          </cell>
          <cell r="DA1546">
            <v>0</v>
          </cell>
          <cell r="ER1546">
            <v>212.5248</v>
          </cell>
        </row>
        <row r="1547">
          <cell r="A1547">
            <v>593380</v>
          </cell>
          <cell r="C1547" t="str">
            <v>Castillo, Ronald</v>
          </cell>
          <cell r="AF1547">
            <v>0.17961907851010567</v>
          </cell>
          <cell r="AN1547">
            <v>126.79120592592595</v>
          </cell>
          <cell r="AP1547">
            <v>0.17380809425914612</v>
          </cell>
          <cell r="AV1547" t="str">
            <v>LF</v>
          </cell>
          <cell r="AW1547">
            <v>-13.002716666666666</v>
          </cell>
          <cell r="AX1547">
            <v>-18.647283333333331</v>
          </cell>
          <cell r="AY1547">
            <v>-15.309979650998258</v>
          </cell>
          <cell r="AZ1547">
            <v>-13.002716666666666</v>
          </cell>
          <cell r="BG1547">
            <v>0.97249416352697082</v>
          </cell>
          <cell r="BJ1547">
            <v>-1.269547004171852E-2</v>
          </cell>
          <cell r="CF1547">
            <v>0</v>
          </cell>
          <cell r="CV1547">
            <v>24.041666666666668</v>
          </cell>
          <cell r="DA1547">
            <v>0</v>
          </cell>
          <cell r="ER1547">
            <v>316.97801481481486</v>
          </cell>
        </row>
        <row r="1548">
          <cell r="A1548">
            <v>593392</v>
          </cell>
          <cell r="C1548" t="str">
            <v>Caballero, Luis</v>
          </cell>
          <cell r="AF1548">
            <v>0.1603321602443829</v>
          </cell>
          <cell r="AN1548">
            <v>112.18624</v>
          </cell>
          <cell r="AP1548">
            <v>0.16298265554626801</v>
          </cell>
          <cell r="AV1548" t="str">
            <v>SS</v>
          </cell>
          <cell r="AW1548">
            <v>-12.996451502349874</v>
          </cell>
          <cell r="AX1548">
            <v>-5.8838546846937447</v>
          </cell>
          <cell r="AY1548">
            <v>-7.8825940548467379</v>
          </cell>
          <cell r="AZ1548">
            <v>-5.8838546846937447</v>
          </cell>
          <cell r="BG1548">
            <v>0.50887302825761771</v>
          </cell>
          <cell r="BJ1548">
            <v>-9.8025723157655151E-3</v>
          </cell>
          <cell r="CF1548">
            <v>0</v>
          </cell>
          <cell r="CV1548">
            <v>23.958333333333332</v>
          </cell>
          <cell r="DA1548">
            <v>0</v>
          </cell>
          <cell r="ER1548">
            <v>280.46559999999999</v>
          </cell>
        </row>
        <row r="1549">
          <cell r="A1549">
            <v>593427</v>
          </cell>
          <cell r="C1549" t="str">
            <v>Sopilka, David</v>
          </cell>
          <cell r="AF1549">
            <v>0.18234714655990789</v>
          </cell>
          <cell r="AN1549">
            <v>90.489955555555568</v>
          </cell>
          <cell r="AP1549">
            <v>0.13600697748968527</v>
          </cell>
          <cell r="AV1549" t="str">
            <v>C</v>
          </cell>
          <cell r="AW1549">
            <v>-17.113834181978088</v>
          </cell>
          <cell r="AX1549">
            <v>-20.576949999999997</v>
          </cell>
          <cell r="AY1549">
            <v>-17.379220575970777</v>
          </cell>
          <cell r="AZ1549">
            <v>1.3247777013736171</v>
          </cell>
          <cell r="BG1549">
            <v>0.6829107169168751</v>
          </cell>
          <cell r="BJ1549">
            <v>1.090284014756976E-3</v>
          </cell>
          <cell r="CF1549">
            <v>0</v>
          </cell>
          <cell r="CV1549">
            <v>22.875</v>
          </cell>
          <cell r="DA1549">
            <v>0</v>
          </cell>
          <cell r="ER1549">
            <v>226.2248888888889</v>
          </cell>
        </row>
        <row r="1550">
          <cell r="A1550">
            <v>593428</v>
          </cell>
          <cell r="C1550" t="str">
            <v>Bogaerts, Xander</v>
          </cell>
          <cell r="AF1550">
            <v>0.26589526617749665</v>
          </cell>
          <cell r="AN1550">
            <v>634.65570370370381</v>
          </cell>
          <cell r="AP1550">
            <v>0.63172852028033311</v>
          </cell>
          <cell r="AV1550" t="str">
            <v>SS</v>
          </cell>
          <cell r="AW1550">
            <v>-11</v>
          </cell>
          <cell r="AX1550">
            <v>3.107625320811398</v>
          </cell>
          <cell r="AY1550">
            <v>-7</v>
          </cell>
          <cell r="AZ1550">
            <v>3.107625320811398</v>
          </cell>
          <cell r="BG1550">
            <v>1.2137884485989767</v>
          </cell>
          <cell r="BJ1550">
            <v>3.8211715084808279E-2</v>
          </cell>
          <cell r="CF1550">
            <v>0.99160677082879056</v>
          </cell>
          <cell r="CV1550">
            <v>23.708333333333332</v>
          </cell>
          <cell r="DA1550">
            <v>3.03</v>
          </cell>
          <cell r="ER1550">
            <v>634.65570370370381</v>
          </cell>
        </row>
        <row r="1551">
          <cell r="A1551">
            <v>593432</v>
          </cell>
          <cell r="C1551" t="str">
            <v>Loya, Jesus</v>
          </cell>
          <cell r="AF1551">
            <v>0.18200333044070405</v>
          </cell>
          <cell r="AN1551">
            <v>72.678494814814826</v>
          </cell>
          <cell r="AP1551">
            <v>3.113806004913422E-2</v>
          </cell>
          <cell r="AV1551" t="str">
            <v>CF</v>
          </cell>
          <cell r="AW1551">
            <v>-13.002716666666666</v>
          </cell>
          <cell r="AX1551">
            <v>-18.647283333333331</v>
          </cell>
          <cell r="AY1551">
            <v>-6.113083754252254</v>
          </cell>
          <cell r="AZ1551">
            <v>-6.113083754252254</v>
          </cell>
          <cell r="BG1551">
            <v>0.62272538899795571</v>
          </cell>
          <cell r="BJ1551">
            <v>-2.0268685473718205E-2</v>
          </cell>
          <cell r="CF1551">
            <v>0</v>
          </cell>
          <cell r="CV1551">
            <v>24.041666666666668</v>
          </cell>
          <cell r="DA1551">
            <v>0</v>
          </cell>
          <cell r="ER1551">
            <v>181.69623703703706</v>
          </cell>
        </row>
        <row r="1552">
          <cell r="A1552">
            <v>593434</v>
          </cell>
          <cell r="C1552" t="str">
            <v>Valerio, Charlie</v>
          </cell>
          <cell r="AF1552">
            <v>0.20427112487840382</v>
          </cell>
          <cell r="AN1552">
            <v>82.079099259259266</v>
          </cell>
          <cell r="AP1552">
            <v>4.7218041902285957E-2</v>
          </cell>
          <cell r="AV1552" t="str">
            <v>1B</v>
          </cell>
          <cell r="AW1552">
            <v>-12.210854584162064</v>
          </cell>
          <cell r="AX1552">
            <v>-16.91245</v>
          </cell>
          <cell r="AY1552">
            <v>-11.551113087540003</v>
          </cell>
          <cell r="AZ1552">
            <v>-11.169060921367576</v>
          </cell>
          <cell r="BG1552">
            <v>0.65020791525619059</v>
          </cell>
          <cell r="BJ1552">
            <v>-3.8927340942295457E-3</v>
          </cell>
          <cell r="CF1552">
            <v>0</v>
          </cell>
          <cell r="CV1552">
            <v>25.625</v>
          </cell>
          <cell r="DA1552">
            <v>0</v>
          </cell>
          <cell r="ER1552">
            <v>205.19774814814815</v>
          </cell>
        </row>
        <row r="1553">
          <cell r="A1553">
            <v>593436</v>
          </cell>
          <cell r="C1553" t="str">
            <v>Castillo, Leo</v>
          </cell>
          <cell r="AF1553">
            <v>0.19069991399554442</v>
          </cell>
          <cell r="AN1553">
            <v>112.64938666666667</v>
          </cell>
          <cell r="AP1553">
            <v>9.9025390860752793E-2</v>
          </cell>
          <cell r="AV1553" t="str">
            <v>1B</v>
          </cell>
          <cell r="AW1553">
            <v>-12.739455146248249</v>
          </cell>
          <cell r="AX1553">
            <v>-20.409649999999999</v>
          </cell>
          <cell r="AY1553">
            <v>-13.307212668438609</v>
          </cell>
          <cell r="AZ1553">
            <v>-12.739455146248249</v>
          </cell>
          <cell r="BG1553">
            <v>0.88586380943596743</v>
          </cell>
          <cell r="BJ1553">
            <v>-9.4810676641523311E-5</v>
          </cell>
          <cell r="CF1553">
            <v>0</v>
          </cell>
          <cell r="CV1553">
            <v>22.958333333333332</v>
          </cell>
          <cell r="DA1553">
            <v>0</v>
          </cell>
          <cell r="ER1553">
            <v>281.62346666666667</v>
          </cell>
        </row>
        <row r="1554">
          <cell r="A1554">
            <v>593444</v>
          </cell>
          <cell r="C1554" t="str">
            <v>Rodriguez, Luigi</v>
          </cell>
          <cell r="AF1554">
            <v>0.22440209083549875</v>
          </cell>
          <cell r="AN1554">
            <v>155.59018666666668</v>
          </cell>
          <cell r="AP1554">
            <v>0.30587362628388626</v>
          </cell>
          <cell r="AV1554" t="str">
            <v>LF</v>
          </cell>
          <cell r="AW1554">
            <v>-13.351125</v>
          </cell>
          <cell r="AX1554">
            <v>-19.309249999999999</v>
          </cell>
          <cell r="AY1554">
            <v>-9.456351451196749</v>
          </cell>
          <cell r="AZ1554">
            <v>-9.456351451196749</v>
          </cell>
          <cell r="BG1554">
            <v>0.66385566458463185</v>
          </cell>
          <cell r="BJ1554">
            <v>-5.6079153278812768E-4</v>
          </cell>
          <cell r="CF1554">
            <v>0</v>
          </cell>
          <cell r="CV1554">
            <v>23.625</v>
          </cell>
          <cell r="DA1554">
            <v>0</v>
          </cell>
          <cell r="ER1554">
            <v>388.97546666666665</v>
          </cell>
        </row>
        <row r="1555">
          <cell r="A1555">
            <v>593449</v>
          </cell>
          <cell r="C1555" t="str">
            <v>Lino, Gabriel</v>
          </cell>
          <cell r="AF1555">
            <v>0.19012712886552668</v>
          </cell>
          <cell r="AN1555">
            <v>128.03701333333333</v>
          </cell>
          <cell r="AP1555">
            <v>0.26643597923685303</v>
          </cell>
          <cell r="AV1555" t="str">
            <v>C</v>
          </cell>
          <cell r="AW1555">
            <v>-13.871498781009521</v>
          </cell>
          <cell r="AX1555">
            <v>-20.122649999999997</v>
          </cell>
          <cell r="AY1555">
            <v>-14.528052845584398</v>
          </cell>
          <cell r="AZ1555">
            <v>5.3040400457837933</v>
          </cell>
          <cell r="BG1555">
            <v>0.83574971959320177</v>
          </cell>
          <cell r="BJ1555">
            <v>6.3386893876300548E-4</v>
          </cell>
          <cell r="CF1555">
            <v>0</v>
          </cell>
          <cell r="CV1555">
            <v>23.125</v>
          </cell>
          <cell r="DA1555">
            <v>0</v>
          </cell>
          <cell r="ER1555">
            <v>320.09253333333334</v>
          </cell>
        </row>
        <row r="1556">
          <cell r="A1556">
            <v>593457</v>
          </cell>
          <cell r="C1556" t="str">
            <v>Lartiguez, Oswill</v>
          </cell>
          <cell r="AF1556">
            <v>0.15661481926172371</v>
          </cell>
          <cell r="AN1556">
            <v>93.886862222222234</v>
          </cell>
          <cell r="AP1556">
            <v>0.11104088685688895</v>
          </cell>
          <cell r="AV1556" t="str">
            <v>RF</v>
          </cell>
          <cell r="AW1556">
            <v>-13.138375</v>
          </cell>
          <cell r="AX1556">
            <v>-18.902549999999998</v>
          </cell>
          <cell r="AY1556">
            <v>-10.108517727390625</v>
          </cell>
          <cell r="AZ1556">
            <v>-10.108517727390625</v>
          </cell>
          <cell r="BG1556">
            <v>0.84233008923551744</v>
          </cell>
          <cell r="BJ1556">
            <v>1.8009822762274044E-2</v>
          </cell>
          <cell r="CF1556">
            <v>0</v>
          </cell>
          <cell r="CV1556">
            <v>23.875</v>
          </cell>
          <cell r="DA1556">
            <v>0</v>
          </cell>
          <cell r="ER1556">
            <v>234.71715555555556</v>
          </cell>
        </row>
        <row r="1557">
          <cell r="A1557">
            <v>593468</v>
          </cell>
          <cell r="C1557" t="str">
            <v>Custodio, Claudio</v>
          </cell>
          <cell r="AF1557">
            <v>0.190008357855009</v>
          </cell>
          <cell r="AN1557">
            <v>103.93571555555555</v>
          </cell>
          <cell r="AP1557">
            <v>0.11249141386634731</v>
          </cell>
          <cell r="AV1557" t="str">
            <v>CF</v>
          </cell>
          <cell r="AW1557">
            <v>-11.936358333333335</v>
          </cell>
          <cell r="AX1557">
            <v>-16.840350000000001</v>
          </cell>
          <cell r="AY1557">
            <v>3.5178168229030824</v>
          </cell>
          <cell r="AZ1557">
            <v>3.5178168229030824</v>
          </cell>
          <cell r="BG1557">
            <v>0.50439460115390311</v>
          </cell>
          <cell r="BJ1557">
            <v>-7.6577095286478273E-3</v>
          </cell>
          <cell r="CF1557">
            <v>0</v>
          </cell>
          <cell r="CV1557">
            <v>25.708333333333332</v>
          </cell>
          <cell r="DA1557">
            <v>0</v>
          </cell>
          <cell r="ER1557">
            <v>259.83928888888886</v>
          </cell>
        </row>
        <row r="1558">
          <cell r="A1558">
            <v>593471</v>
          </cell>
          <cell r="C1558" t="str">
            <v>Tejeda, Isaias</v>
          </cell>
          <cell r="AF1558">
            <v>0.19399636391432112</v>
          </cell>
          <cell r="AN1558">
            <v>134.56127999999998</v>
          </cell>
          <cell r="AP1558">
            <v>0.24526452395911791</v>
          </cell>
          <cell r="AV1558" t="str">
            <v>1B</v>
          </cell>
          <cell r="AW1558">
            <v>-14.970264586319411</v>
          </cell>
          <cell r="AX1558">
            <v>-17.816616666666668</v>
          </cell>
          <cell r="AY1558">
            <v>-14.532485601631322</v>
          </cell>
          <cell r="AZ1558">
            <v>-14.532485601631322</v>
          </cell>
          <cell r="BG1558">
            <v>0.89131305849303399</v>
          </cell>
          <cell r="BJ1558">
            <v>1.0077592428508012E-2</v>
          </cell>
          <cell r="CF1558">
            <v>0</v>
          </cell>
          <cell r="CV1558">
            <v>24.708333333333332</v>
          </cell>
          <cell r="DA1558">
            <v>0</v>
          </cell>
          <cell r="ER1558">
            <v>336.40319999999997</v>
          </cell>
        </row>
        <row r="1559">
          <cell r="A1559">
            <v>593492</v>
          </cell>
          <cell r="C1559" t="str">
            <v>Contreras, Francisco</v>
          </cell>
          <cell r="AF1559">
            <v>0.16904394550324786</v>
          </cell>
          <cell r="AN1559">
            <v>121.38742518518521</v>
          </cell>
          <cell r="AP1559">
            <v>0.1760694881175805</v>
          </cell>
          <cell r="AV1559" t="str">
            <v>3B</v>
          </cell>
          <cell r="AW1559">
            <v>-13.146760169192467</v>
          </cell>
          <cell r="AX1559">
            <v>-5.5143781017201601</v>
          </cell>
          <cell r="AY1559">
            <v>-11.521593528761933</v>
          </cell>
          <cell r="AZ1559">
            <v>-5.5143781017201601</v>
          </cell>
          <cell r="BG1559">
            <v>0.62443954516718791</v>
          </cell>
          <cell r="BJ1559">
            <v>-1.7335448326819689E-2</v>
          </cell>
          <cell r="CF1559">
            <v>0</v>
          </cell>
          <cell r="CV1559">
            <v>24.541666666666668</v>
          </cell>
          <cell r="DA1559">
            <v>0</v>
          </cell>
          <cell r="ER1559">
            <v>303.46856296296301</v>
          </cell>
        </row>
        <row r="1560">
          <cell r="A1560">
            <v>593493</v>
          </cell>
          <cell r="C1560" t="str">
            <v>Crafort, Samuel</v>
          </cell>
          <cell r="AF1560">
            <v>0.15858126782906801</v>
          </cell>
          <cell r="AN1560">
            <v>76.688402962962968</v>
          </cell>
          <cell r="AP1560">
            <v>4.206465208001442E-2</v>
          </cell>
          <cell r="AV1560" t="str">
            <v>RF</v>
          </cell>
          <cell r="AW1560">
            <v>-13.924633333333336</v>
          </cell>
          <cell r="AX1560">
            <v>-20.409649999999999</v>
          </cell>
          <cell r="AY1560">
            <v>-10.121496148323232</v>
          </cell>
          <cell r="AZ1560">
            <v>-10.121496148323232</v>
          </cell>
          <cell r="BG1560">
            <v>0.57852484936597293</v>
          </cell>
          <cell r="BJ1560">
            <v>-4.3785819864959503E-3</v>
          </cell>
          <cell r="CF1560">
            <v>0</v>
          </cell>
          <cell r="CV1560">
            <v>22.958333333333332</v>
          </cell>
          <cell r="DA1560">
            <v>0</v>
          </cell>
          <cell r="ER1560">
            <v>191.7210074074074</v>
          </cell>
        </row>
        <row r="1561">
          <cell r="A1561">
            <v>593494</v>
          </cell>
          <cell r="C1561" t="str">
            <v>Delgado, Alwin</v>
          </cell>
          <cell r="AF1561">
            <v>0.13588119290042777</v>
          </cell>
          <cell r="AN1561">
            <v>85.00005925925926</v>
          </cell>
          <cell r="AP1561">
            <v>5.9630230114965932E-2</v>
          </cell>
          <cell r="AV1561" t="str">
            <v>3B</v>
          </cell>
          <cell r="AW1561">
            <v>-13.687785950755345</v>
          </cell>
          <cell r="AX1561">
            <v>-8.0691009494807346</v>
          </cell>
          <cell r="AY1561">
            <v>-10.865108592881819</v>
          </cell>
          <cell r="AZ1561">
            <v>-8.0691009494807346</v>
          </cell>
          <cell r="BG1561">
            <v>0.8488082339875771</v>
          </cell>
          <cell r="BJ1561">
            <v>-1.5834077207913246E-3</v>
          </cell>
          <cell r="CF1561">
            <v>0</v>
          </cell>
          <cell r="CV1561">
            <v>23.625</v>
          </cell>
          <cell r="DA1561">
            <v>0</v>
          </cell>
          <cell r="ER1561">
            <v>212.50014814814813</v>
          </cell>
        </row>
        <row r="1562">
          <cell r="A1562">
            <v>593495</v>
          </cell>
          <cell r="C1562" t="str">
            <v>Castro, Daniel</v>
          </cell>
          <cell r="AF1562">
            <v>0.2066311089221369</v>
          </cell>
          <cell r="AN1562">
            <v>184.63029333333336</v>
          </cell>
          <cell r="AP1562">
            <v>0.36718793152127599</v>
          </cell>
          <cell r="AV1562" t="str">
            <v>SS</v>
          </cell>
          <cell r="AW1562">
            <v>-11</v>
          </cell>
          <cell r="AX1562">
            <v>4.6243119031864737</v>
          </cell>
          <cell r="AY1562">
            <v>-7</v>
          </cell>
          <cell r="AZ1562">
            <v>4.6243119031864737</v>
          </cell>
          <cell r="BG1562">
            <v>0.83316149865147837</v>
          </cell>
          <cell r="BJ1562">
            <v>3.2429644662911551E-3</v>
          </cell>
          <cell r="CF1562">
            <v>0.24071869268710522</v>
          </cell>
          <cell r="CV1562">
            <v>23.625</v>
          </cell>
          <cell r="DA1562">
            <v>0.38166666666666665</v>
          </cell>
          <cell r="ER1562">
            <v>461.57573333333335</v>
          </cell>
        </row>
        <row r="1563">
          <cell r="A1563">
            <v>593518</v>
          </cell>
          <cell r="C1563" t="str">
            <v>Gonzalez, Pedro</v>
          </cell>
          <cell r="AF1563">
            <v>0.17737567302457805</v>
          </cell>
          <cell r="AN1563">
            <v>63.619792592592603</v>
          </cell>
          <cell r="AP1563">
            <v>5.8167144427836992E-2</v>
          </cell>
          <cell r="AV1563" t="str">
            <v>C</v>
          </cell>
          <cell r="AW1563">
            <v>-15.63442678223787</v>
          </cell>
          <cell r="AX1563">
            <v>-18.128116666666667</v>
          </cell>
          <cell r="AY1563">
            <v>-16.697467229792309</v>
          </cell>
          <cell r="AZ1563">
            <v>-1.5244868386154944</v>
          </cell>
          <cell r="BG1563">
            <v>0.90312801833808654</v>
          </cell>
          <cell r="BJ1563">
            <v>-3.9423470219745165E-3</v>
          </cell>
          <cell r="CF1563">
            <v>0</v>
          </cell>
          <cell r="CV1563">
            <v>24.458333333333332</v>
          </cell>
          <cell r="DA1563">
            <v>0</v>
          </cell>
          <cell r="ER1563">
            <v>159.04948148148151</v>
          </cell>
        </row>
        <row r="1564">
          <cell r="A1564">
            <v>593522</v>
          </cell>
          <cell r="C1564" t="str">
            <v>Villegas, Luis</v>
          </cell>
          <cell r="AF1564">
            <v>0.19396648714395814</v>
          </cell>
          <cell r="AN1564">
            <v>101.70405925925928</v>
          </cell>
          <cell r="AP1564">
            <v>0.13540547343220188</v>
          </cell>
          <cell r="AV1564" t="str">
            <v>C</v>
          </cell>
          <cell r="AW1564">
            <v>-13.840170281266577</v>
          </cell>
          <cell r="AX1564">
            <v>-19.444816666666661</v>
          </cell>
          <cell r="AY1564">
            <v>-15.004360117365339</v>
          </cell>
          <cell r="AZ1564">
            <v>-4.3205903548955789</v>
          </cell>
          <cell r="BG1564">
            <v>0.70624590859197789</v>
          </cell>
          <cell r="BJ1564">
            <v>1.6139584121502983E-2</v>
          </cell>
          <cell r="CF1564">
            <v>0</v>
          </cell>
          <cell r="CV1564">
            <v>23.541666666666668</v>
          </cell>
          <cell r="DA1564">
            <v>0</v>
          </cell>
          <cell r="ER1564">
            <v>254.26014814814818</v>
          </cell>
        </row>
        <row r="1565">
          <cell r="A1565">
            <v>593523</v>
          </cell>
          <cell r="C1565" t="str">
            <v>Hernandez, Marco</v>
          </cell>
          <cell r="AF1565">
            <v>0.23092029675733131</v>
          </cell>
          <cell r="AN1565">
            <v>177.36298666666667</v>
          </cell>
          <cell r="AP1565">
            <v>0.35258161237044794</v>
          </cell>
          <cell r="AV1565" t="str">
            <v>SS</v>
          </cell>
          <cell r="AW1565">
            <v>-11</v>
          </cell>
          <cell r="AX1565">
            <v>-5.3145012479718066</v>
          </cell>
          <cell r="AY1565">
            <v>-7</v>
          </cell>
          <cell r="AZ1565">
            <v>-5.3145012479718066</v>
          </cell>
          <cell r="BG1565">
            <v>1.029344641681764</v>
          </cell>
          <cell r="BJ1565">
            <v>2.3644407014534293E-2</v>
          </cell>
          <cell r="CF1565">
            <v>0</v>
          </cell>
          <cell r="CV1565">
            <v>23.791666666666668</v>
          </cell>
          <cell r="DA1565">
            <v>8.1666666666666665E-2</v>
          </cell>
          <cell r="ER1565">
            <v>443.40746666666666</v>
          </cell>
        </row>
        <row r="1566">
          <cell r="A1566">
            <v>593525</v>
          </cell>
          <cell r="C1566" t="str">
            <v>Calixte, Orlando</v>
          </cell>
          <cell r="AF1566">
            <v>0.22273457435264349</v>
          </cell>
          <cell r="AN1566">
            <v>209.1527111111111</v>
          </cell>
          <cell r="AP1566">
            <v>0.36767800212335522</v>
          </cell>
          <cell r="AV1566" t="str">
            <v>RF</v>
          </cell>
          <cell r="AW1566">
            <v>-11</v>
          </cell>
          <cell r="AX1566">
            <v>-5.4951493956676263</v>
          </cell>
          <cell r="AY1566">
            <v>-5.7204070493658046</v>
          </cell>
          <cell r="AZ1566">
            <v>-5.4951493956676263</v>
          </cell>
          <cell r="BG1566">
            <v>0.62106592983642506</v>
          </cell>
          <cell r="BJ1566">
            <v>-8.2923520073574144E-3</v>
          </cell>
          <cell r="CF1566">
            <v>0</v>
          </cell>
          <cell r="CV1566">
            <v>24.375</v>
          </cell>
          <cell r="DA1566">
            <v>5.0000000000000001E-3</v>
          </cell>
          <cell r="ER1566">
            <v>522.88177777777776</v>
          </cell>
        </row>
        <row r="1567">
          <cell r="A1567">
            <v>593527</v>
          </cell>
          <cell r="C1567" t="str">
            <v>Torres, Ramon</v>
          </cell>
          <cell r="AF1567">
            <v>0.20556189965893934</v>
          </cell>
          <cell r="AN1567">
            <v>217.17368888888893</v>
          </cell>
          <cell r="AP1567">
            <v>0.38533099694556017</v>
          </cell>
          <cell r="AV1567" t="str">
            <v>2B</v>
          </cell>
          <cell r="AW1567">
            <v>-13.492958333333334</v>
          </cell>
          <cell r="AX1567">
            <v>9.1506984207852859E-2</v>
          </cell>
          <cell r="AY1567">
            <v>-3.4144535851111426</v>
          </cell>
          <cell r="AZ1567">
            <v>9.1506984207852859E-2</v>
          </cell>
          <cell r="BG1567">
            <v>0.80718676544454659</v>
          </cell>
          <cell r="BJ1567">
            <v>-8.4980683550111744E-4</v>
          </cell>
          <cell r="CF1567">
            <v>0</v>
          </cell>
          <cell r="CV1567">
            <v>23.458333333333332</v>
          </cell>
          <cell r="DA1567">
            <v>0</v>
          </cell>
          <cell r="ER1567">
            <v>542.93422222222227</v>
          </cell>
        </row>
        <row r="1568">
          <cell r="A1568">
            <v>593528</v>
          </cell>
          <cell r="C1568" t="str">
            <v>Bonifacio, Jorge</v>
          </cell>
          <cell r="AF1568">
            <v>0.22900647694280094</v>
          </cell>
          <cell r="AN1568">
            <v>233.34281481481486</v>
          </cell>
          <cell r="AP1568">
            <v>0.41486257846179997</v>
          </cell>
          <cell r="AV1568" t="str">
            <v>RF</v>
          </cell>
          <cell r="AW1568">
            <v>-13.847541666666666</v>
          </cell>
          <cell r="AX1568">
            <v>-20.258216666666662</v>
          </cell>
          <cell r="AY1568">
            <v>-9.9615473917322781</v>
          </cell>
          <cell r="AZ1568">
            <v>-9.9615473917322781</v>
          </cell>
          <cell r="BG1568">
            <v>0.67773312111580597</v>
          </cell>
          <cell r="BJ1568">
            <v>-4.9541863693407804E-3</v>
          </cell>
          <cell r="CF1568">
            <v>0</v>
          </cell>
          <cell r="CV1568">
            <v>23.041666666666668</v>
          </cell>
          <cell r="DA1568">
            <v>0</v>
          </cell>
          <cell r="ER1568">
            <v>583.35703703703712</v>
          </cell>
        </row>
        <row r="1569">
          <cell r="A1569">
            <v>593585</v>
          </cell>
          <cell r="C1569" t="str">
            <v>Torres, Robinson</v>
          </cell>
          <cell r="AF1569">
            <v>0.15926117144358093</v>
          </cell>
          <cell r="AN1569">
            <v>86.036005925925934</v>
          </cell>
          <cell r="AP1569">
            <v>5.5455054002311988E-2</v>
          </cell>
          <cell r="AV1569" t="str">
            <v>2B</v>
          </cell>
          <cell r="AW1569">
            <v>-12.76845</v>
          </cell>
          <cell r="AX1569">
            <v>0.60815568307522927</v>
          </cell>
          <cell r="AY1569">
            <v>-2.8925412450798715</v>
          </cell>
          <cell r="AZ1569">
            <v>0.60815568307522927</v>
          </cell>
          <cell r="BG1569">
            <v>0.60594021881450622</v>
          </cell>
          <cell r="BJ1569">
            <v>-7.9198586381352253E-3</v>
          </cell>
          <cell r="CF1569">
            <v>0</v>
          </cell>
          <cell r="CV1569">
            <v>24.375</v>
          </cell>
          <cell r="DA1569">
            <v>0</v>
          </cell>
          <cell r="ER1569">
            <v>215.09001481481482</v>
          </cell>
        </row>
        <row r="1570">
          <cell r="A1570">
            <v>593588</v>
          </cell>
          <cell r="C1570" t="str">
            <v>Cordero, Josmar</v>
          </cell>
          <cell r="AF1570">
            <v>0.19877476133938965</v>
          </cell>
          <cell r="AN1570">
            <v>136.14848000000003</v>
          </cell>
          <cell r="AP1570">
            <v>0.21556051077026273</v>
          </cell>
          <cell r="AV1570" t="str">
            <v>1B</v>
          </cell>
          <cell r="AW1570">
            <v>-11.013005643923108</v>
          </cell>
          <cell r="AX1570">
            <v>-17.712783333333331</v>
          </cell>
          <cell r="AY1570">
            <v>-10.378958950510484</v>
          </cell>
          <cell r="AZ1570">
            <v>-10.378958950510484</v>
          </cell>
          <cell r="BG1570">
            <v>0.6549198705815138</v>
          </cell>
          <cell r="BJ1570">
            <v>2.4142349662472661E-4</v>
          </cell>
          <cell r="CF1570">
            <v>0</v>
          </cell>
          <cell r="CV1570">
            <v>24.791666666666668</v>
          </cell>
          <cell r="DA1570">
            <v>0</v>
          </cell>
          <cell r="ER1570">
            <v>340.37120000000004</v>
          </cell>
        </row>
        <row r="1571">
          <cell r="A1571">
            <v>593590</v>
          </cell>
          <cell r="C1571" t="str">
            <v>Rivas, Webster</v>
          </cell>
          <cell r="AF1571">
            <v>0.1798122189539347</v>
          </cell>
          <cell r="AN1571">
            <v>113.99989333333333</v>
          </cell>
          <cell r="AP1571">
            <v>0.2244356815108588</v>
          </cell>
          <cell r="AV1571" t="str">
            <v>C</v>
          </cell>
          <cell r="AW1571">
            <v>-12.052414631943051</v>
          </cell>
          <cell r="AX1571">
            <v>-16.696149999999999</v>
          </cell>
          <cell r="AY1571">
            <v>-12.684034734485792</v>
          </cell>
          <cell r="AZ1571">
            <v>2.2287819223450205</v>
          </cell>
          <cell r="BG1571">
            <v>0.97604840443388796</v>
          </cell>
          <cell r="BJ1571">
            <v>3.139332330223941E-3</v>
          </cell>
          <cell r="CF1571">
            <v>0</v>
          </cell>
          <cell r="CV1571">
            <v>25.875</v>
          </cell>
          <cell r="DA1571">
            <v>0</v>
          </cell>
          <cell r="ER1571">
            <v>284.99973333333332</v>
          </cell>
        </row>
        <row r="1572">
          <cell r="A1572">
            <v>593591</v>
          </cell>
          <cell r="C1572" t="str">
            <v>Morales, Delvis</v>
          </cell>
          <cell r="AF1572">
            <v>0.1838851275312384</v>
          </cell>
          <cell r="AN1572">
            <v>97.511680000000013</v>
          </cell>
          <cell r="AP1572">
            <v>0.11389683432171838</v>
          </cell>
          <cell r="AV1572" t="str">
            <v>2B</v>
          </cell>
          <cell r="AW1572">
            <v>-11.843924999999999</v>
          </cell>
          <cell r="AX1572">
            <v>-5.7234437484721816</v>
          </cell>
          <cell r="AY1572">
            <v>-6.2252170774361586</v>
          </cell>
          <cell r="AZ1572">
            <v>-5.7234437484721816</v>
          </cell>
          <cell r="BG1572">
            <v>0.79474164979824602</v>
          </cell>
          <cell r="BJ1572">
            <v>6.7631580023481096E-3</v>
          </cell>
          <cell r="CF1572">
            <v>0</v>
          </cell>
          <cell r="CV1572">
            <v>25.875</v>
          </cell>
          <cell r="DA1572">
            <v>0</v>
          </cell>
          <cell r="ER1572">
            <v>243.7792</v>
          </cell>
        </row>
        <row r="1573">
          <cell r="A1573">
            <v>593592</v>
          </cell>
          <cell r="C1573" t="str">
            <v>Rodriguez, Leo</v>
          </cell>
          <cell r="AF1573">
            <v>0.18155169819320272</v>
          </cell>
          <cell r="AN1573">
            <v>106.39843555555558</v>
          </cell>
          <cell r="AP1573">
            <v>8.5513618457914942E-2</v>
          </cell>
          <cell r="AV1573" t="str">
            <v>2B</v>
          </cell>
          <cell r="AW1573">
            <v>-13.916918893542016</v>
          </cell>
          <cell r="AX1573">
            <v>-4.5904927085821328</v>
          </cell>
          <cell r="AY1573">
            <v>-13.279236302500454</v>
          </cell>
          <cell r="AZ1573">
            <v>-4.5904927085821328</v>
          </cell>
          <cell r="BG1573">
            <v>0.76755801337004215</v>
          </cell>
          <cell r="BJ1573">
            <v>4.4156970756841678E-3</v>
          </cell>
          <cell r="CF1573">
            <v>0</v>
          </cell>
          <cell r="CV1573">
            <v>24.541666666666668</v>
          </cell>
          <cell r="DA1573">
            <v>0</v>
          </cell>
          <cell r="ER1573">
            <v>265.99608888888895</v>
          </cell>
        </row>
        <row r="1574">
          <cell r="A1574">
            <v>593614</v>
          </cell>
          <cell r="C1574" t="str">
            <v>Rojas, Angel</v>
          </cell>
          <cell r="AF1574">
            <v>0.15737530257362295</v>
          </cell>
          <cell r="AN1574">
            <v>77.011816296296303</v>
          </cell>
          <cell r="AP1574">
            <v>4.2383172773843847E-2</v>
          </cell>
          <cell r="AV1574" t="str">
            <v>2B</v>
          </cell>
          <cell r="AW1574">
            <v>-14.151003677768143</v>
          </cell>
          <cell r="AX1574">
            <v>-4.631471805874158</v>
          </cell>
          <cell r="AY1574">
            <v>-11.009798512042547</v>
          </cell>
          <cell r="AZ1574">
            <v>-4.631471805874158</v>
          </cell>
          <cell r="BG1574">
            <v>0.64318160836400873</v>
          </cell>
          <cell r="BJ1574">
            <v>-2.373190952638812E-4</v>
          </cell>
          <cell r="CF1574">
            <v>0</v>
          </cell>
          <cell r="CV1574">
            <v>23.208333333333332</v>
          </cell>
          <cell r="DA1574">
            <v>0</v>
          </cell>
          <cell r="ER1574">
            <v>192.52954074074074</v>
          </cell>
        </row>
        <row r="1575">
          <cell r="A1575">
            <v>593625</v>
          </cell>
          <cell r="C1575" t="str">
            <v>Leal, Miguel</v>
          </cell>
          <cell r="AF1575">
            <v>0.15676542713155522</v>
          </cell>
          <cell r="AN1575">
            <v>73.920474074074079</v>
          </cell>
          <cell r="AP1575">
            <v>4.7852083049946148E-2</v>
          </cell>
          <cell r="AV1575" t="str">
            <v>C</v>
          </cell>
          <cell r="AW1575">
            <v>-13.851962098846053</v>
          </cell>
          <cell r="AX1575">
            <v>-17.505116666666666</v>
          </cell>
          <cell r="AY1575">
            <v>-14.82657530254075</v>
          </cell>
          <cell r="AZ1575">
            <v>-3.667935896059809</v>
          </cell>
          <cell r="BG1575">
            <v>0.79251038188016465</v>
          </cell>
          <cell r="BJ1575">
            <v>1.7216916057453283E-3</v>
          </cell>
          <cell r="CF1575">
            <v>0</v>
          </cell>
          <cell r="CV1575">
            <v>24.958333333333332</v>
          </cell>
          <cell r="DA1575">
            <v>0</v>
          </cell>
          <cell r="ER1575">
            <v>184.8011851851852</v>
          </cell>
        </row>
        <row r="1576">
          <cell r="A1576">
            <v>593638</v>
          </cell>
          <cell r="C1576" t="str">
            <v>Garia, Chris</v>
          </cell>
          <cell r="AF1576">
            <v>0.21014408762627651</v>
          </cell>
          <cell r="AN1576">
            <v>154.21525333333335</v>
          </cell>
          <cell r="AP1576">
            <v>0.29999546875134875</v>
          </cell>
          <cell r="AV1576" t="str">
            <v>CF</v>
          </cell>
          <cell r="AW1576">
            <v>-13.422041666666665</v>
          </cell>
          <cell r="AX1576">
            <v>-19.444816666666661</v>
          </cell>
          <cell r="AY1576">
            <v>-8.2489189116678396</v>
          </cell>
          <cell r="AZ1576">
            <v>-8.2489189116678396</v>
          </cell>
          <cell r="BG1576">
            <v>0.81487728532783588</v>
          </cell>
          <cell r="BJ1576">
            <v>-4.1137852692304452E-3</v>
          </cell>
          <cell r="CF1576">
            <v>0</v>
          </cell>
          <cell r="CV1576">
            <v>23.541666666666668</v>
          </cell>
          <cell r="DA1576">
            <v>0</v>
          </cell>
          <cell r="ER1576">
            <v>385.53813333333335</v>
          </cell>
        </row>
        <row r="1577">
          <cell r="A1577">
            <v>593639</v>
          </cell>
          <cell r="C1577" t="str">
            <v>Cedeno, Diego</v>
          </cell>
          <cell r="AF1577">
            <v>0.16405282044944605</v>
          </cell>
          <cell r="AN1577">
            <v>98.720746666666685</v>
          </cell>
          <cell r="AP1577">
            <v>0.1287965381079299</v>
          </cell>
          <cell r="AV1577" t="str">
            <v>1B</v>
          </cell>
          <cell r="AW1577">
            <v>-14.021900759527444</v>
          </cell>
          <cell r="AX1577">
            <v>-18.543449999999996</v>
          </cell>
          <cell r="AY1577">
            <v>-15.516073948019489</v>
          </cell>
          <cell r="AZ1577">
            <v>-14.021900759527444</v>
          </cell>
          <cell r="BG1577">
            <v>0.69423258243620456</v>
          </cell>
          <cell r="BJ1577">
            <v>-1.703219098144043E-3</v>
          </cell>
          <cell r="CF1577">
            <v>0</v>
          </cell>
          <cell r="CV1577">
            <v>24.125</v>
          </cell>
          <cell r="DA1577">
            <v>0</v>
          </cell>
          <cell r="ER1577">
            <v>246.80186666666668</v>
          </cell>
        </row>
        <row r="1578">
          <cell r="A1578">
            <v>593642</v>
          </cell>
          <cell r="C1578" t="str">
            <v>Mendez, Luis</v>
          </cell>
          <cell r="AF1578">
            <v>0.19377122477077099</v>
          </cell>
          <cell r="AN1578">
            <v>156.37001481481485</v>
          </cell>
          <cell r="AP1578">
            <v>0.2899881642510983</v>
          </cell>
          <cell r="AV1578" t="str">
            <v>3B</v>
          </cell>
          <cell r="AW1578">
            <v>-13.235048127714801</v>
          </cell>
          <cell r="AX1578">
            <v>-1.9826670279742866</v>
          </cell>
          <cell r="AY1578">
            <v>-7.3230276254145474</v>
          </cell>
          <cell r="AZ1578">
            <v>-1.9826670279742866</v>
          </cell>
          <cell r="BG1578">
            <v>0.36066816525488488</v>
          </cell>
          <cell r="BJ1578">
            <v>-2.1674305080632918E-2</v>
          </cell>
          <cell r="CF1578">
            <v>0</v>
          </cell>
          <cell r="CV1578">
            <v>23.458333333333332</v>
          </cell>
          <cell r="DA1578">
            <v>0</v>
          </cell>
          <cell r="ER1578">
            <v>390.9250370370371</v>
          </cell>
        </row>
        <row r="1579">
          <cell r="A1579">
            <v>593643</v>
          </cell>
          <cell r="C1579" t="str">
            <v>Alberto, Hanser</v>
          </cell>
          <cell r="AF1579">
            <v>0.21050937840823825</v>
          </cell>
          <cell r="AN1579">
            <v>177.15223467747717</v>
          </cell>
          <cell r="AP1579">
            <v>0.34032249787499169</v>
          </cell>
          <cell r="AV1579" t="str">
            <v>SS</v>
          </cell>
          <cell r="AW1579">
            <v>-10.981241227831619</v>
          </cell>
          <cell r="AX1579">
            <v>12.87814162879876</v>
          </cell>
          <cell r="AY1579">
            <v>-10.981241227831619</v>
          </cell>
          <cell r="AZ1579">
            <v>12.87814162879876</v>
          </cell>
          <cell r="BG1579">
            <v>0.85413616365972089</v>
          </cell>
          <cell r="BJ1579">
            <v>4.0367994937679977E-4</v>
          </cell>
          <cell r="CF1579">
            <v>0.11039834340823895</v>
          </cell>
          <cell r="CV1579">
            <v>23.708333333333332</v>
          </cell>
          <cell r="DA1579">
            <v>0.24333333333333335</v>
          </cell>
          <cell r="ER1579">
            <v>414.47680000000003</v>
          </cell>
        </row>
        <row r="1580">
          <cell r="A1580">
            <v>593647</v>
          </cell>
          <cell r="C1580" t="str">
            <v>Brito, Socrates</v>
          </cell>
          <cell r="AF1580">
            <v>0.22178784754092301</v>
          </cell>
          <cell r="AN1580">
            <v>197.23605333333336</v>
          </cell>
          <cell r="AP1580">
            <v>0.39182385309506329</v>
          </cell>
          <cell r="AV1580" t="str">
            <v>RF</v>
          </cell>
          <cell r="AW1580">
            <v>-11</v>
          </cell>
          <cell r="AX1580">
            <v>-16</v>
          </cell>
          <cell r="AY1580">
            <v>-0.64797520948211562</v>
          </cell>
          <cell r="AZ1580">
            <v>-0.64797520948211562</v>
          </cell>
          <cell r="BG1580">
            <v>0.9783277626319189</v>
          </cell>
          <cell r="BJ1580">
            <v>-6.3811081285860053E-4</v>
          </cell>
          <cell r="CF1580">
            <v>0</v>
          </cell>
          <cell r="CV1580">
            <v>23.791666666666668</v>
          </cell>
          <cell r="DA1580">
            <v>0.14666666666666667</v>
          </cell>
          <cell r="ER1580">
            <v>493.09013333333337</v>
          </cell>
        </row>
        <row r="1581">
          <cell r="A1581">
            <v>593655</v>
          </cell>
          <cell r="C1581" t="str">
            <v>Gutierrez, Yosbel</v>
          </cell>
          <cell r="AF1581">
            <v>0.16631141403195415</v>
          </cell>
          <cell r="AN1581">
            <v>65.175324444444456</v>
          </cell>
          <cell r="AP1581">
            <v>3.4338682860437841E-2</v>
          </cell>
          <cell r="AV1581" t="str">
            <v>C</v>
          </cell>
          <cell r="AW1581">
            <v>-15.019255558749862</v>
          </cell>
          <cell r="AX1581">
            <v>-19.580383333333334</v>
          </cell>
          <cell r="AY1581">
            <v>-14.622142133888696</v>
          </cell>
          <cell r="AZ1581">
            <v>1.6326648462728812</v>
          </cell>
          <cell r="BG1581">
            <v>0.51849096907586989</v>
          </cell>
          <cell r="BJ1581">
            <v>-9.3037819073074569E-4</v>
          </cell>
          <cell r="CF1581">
            <v>0</v>
          </cell>
          <cell r="CV1581">
            <v>23.458333333333332</v>
          </cell>
          <cell r="DA1581">
            <v>0</v>
          </cell>
          <cell r="ER1581">
            <v>162.93831111111115</v>
          </cell>
        </row>
        <row r="1582">
          <cell r="A1582">
            <v>593661</v>
          </cell>
          <cell r="C1582" t="str">
            <v>Ruiz, Pedro</v>
          </cell>
          <cell r="AF1582">
            <v>0.19056039037950262</v>
          </cell>
          <cell r="AN1582">
            <v>118.1989925925926</v>
          </cell>
          <cell r="AP1582">
            <v>0.17741886316276945</v>
          </cell>
          <cell r="AV1582" t="str">
            <v>3B</v>
          </cell>
          <cell r="AW1582">
            <v>-12.41705</v>
          </cell>
          <cell r="AX1582">
            <v>-2.0703195743776832</v>
          </cell>
          <cell r="AY1582">
            <v>-9.1025906181221128</v>
          </cell>
          <cell r="AZ1582">
            <v>-2.0703195743776832</v>
          </cell>
          <cell r="BG1582">
            <v>0.22869697302626482</v>
          </cell>
          <cell r="BJ1582">
            <v>-1.7292848118226508E-2</v>
          </cell>
          <cell r="CF1582">
            <v>0</v>
          </cell>
          <cell r="CV1582">
            <v>24.875</v>
          </cell>
          <cell r="DA1582">
            <v>0</v>
          </cell>
          <cell r="ER1582">
            <v>295.49748148148149</v>
          </cell>
        </row>
        <row r="1583">
          <cell r="A1583">
            <v>593680</v>
          </cell>
          <cell r="C1583" t="str">
            <v>Abreu, Adrian</v>
          </cell>
          <cell r="AF1583">
            <v>0.16848307587475753</v>
          </cell>
          <cell r="AN1583">
            <v>84.773736296296306</v>
          </cell>
          <cell r="AP1583">
            <v>9.7289258679359558E-2</v>
          </cell>
          <cell r="AV1583" t="str">
            <v>C</v>
          </cell>
          <cell r="AW1583">
            <v>-11.793512326500267</v>
          </cell>
          <cell r="AX1583">
            <v>-17.417149999999999</v>
          </cell>
          <cell r="AY1583">
            <v>-6.0402244206259779</v>
          </cell>
          <cell r="AZ1583">
            <v>6.1432804018561109</v>
          </cell>
          <cell r="BG1583">
            <v>0.6457580517456738</v>
          </cell>
          <cell r="BJ1583">
            <v>-4.9979310023207481E-4</v>
          </cell>
          <cell r="CF1583">
            <v>0</v>
          </cell>
          <cell r="CV1583">
            <v>25.041666666666668</v>
          </cell>
          <cell r="DA1583">
            <v>0</v>
          </cell>
          <cell r="ER1583">
            <v>211.93434074074077</v>
          </cell>
        </row>
        <row r="1584">
          <cell r="A1584">
            <v>593682</v>
          </cell>
          <cell r="C1584" t="str">
            <v>Chavez, Anthony</v>
          </cell>
          <cell r="AF1584">
            <v>0.156383847948041</v>
          </cell>
          <cell r="AN1584">
            <v>84.350198518518539</v>
          </cell>
          <cell r="AP1584">
            <v>5.1628016949596178E-2</v>
          </cell>
          <cell r="AV1584" t="str">
            <v>2B</v>
          </cell>
          <cell r="AW1584">
            <v>-13.305913909708593</v>
          </cell>
          <cell r="AX1584">
            <v>-2.8504573246927842</v>
          </cell>
          <cell r="AY1584">
            <v>-9.2216866090873406</v>
          </cell>
          <cell r="AZ1584">
            <v>-2.8504573246927842</v>
          </cell>
          <cell r="BG1584">
            <v>0.67429409867459134</v>
          </cell>
          <cell r="BJ1584">
            <v>9.5267964900753455E-3</v>
          </cell>
          <cell r="CF1584">
            <v>0</v>
          </cell>
          <cell r="CV1584">
            <v>23.625</v>
          </cell>
          <cell r="DA1584">
            <v>0</v>
          </cell>
          <cell r="ER1584">
            <v>210.87549629629632</v>
          </cell>
        </row>
        <row r="1585">
          <cell r="A1585">
            <v>593684</v>
          </cell>
          <cell r="C1585" t="str">
            <v>Ruiz, Yeixon</v>
          </cell>
          <cell r="AF1585">
            <v>0.18977114261539765</v>
          </cell>
          <cell r="AN1585">
            <v>139.82890666666668</v>
          </cell>
          <cell r="AP1585">
            <v>0.21299756556903826</v>
          </cell>
          <cell r="AV1585" t="str">
            <v>2B</v>
          </cell>
          <cell r="AW1585">
            <v>-12.167441666666665</v>
          </cell>
          <cell r="AX1585">
            <v>-7.0246182338123102</v>
          </cell>
          <cell r="AY1585">
            <v>-1.7151722314533302</v>
          </cell>
          <cell r="AZ1585">
            <v>-1.7151722314533302</v>
          </cell>
          <cell r="BG1585">
            <v>0.77776218529545726</v>
          </cell>
          <cell r="BJ1585">
            <v>2.334481540065398E-3</v>
          </cell>
          <cell r="CF1585">
            <v>0</v>
          </cell>
          <cell r="CV1585">
            <v>25.291666666666668</v>
          </cell>
          <cell r="DA1585">
            <v>0</v>
          </cell>
          <cell r="ER1585">
            <v>349.57226666666668</v>
          </cell>
        </row>
        <row r="1586">
          <cell r="A1586">
            <v>593698</v>
          </cell>
          <cell r="C1586" t="str">
            <v>Rivera, Maximo</v>
          </cell>
          <cell r="AF1586">
            <v>0.16701501241098735</v>
          </cell>
          <cell r="AN1586">
            <v>87.14657185185186</v>
          </cell>
          <cell r="AP1586">
            <v>9.0530488602093229E-2</v>
          </cell>
          <cell r="AV1586" t="str">
            <v>RF</v>
          </cell>
          <cell r="AW1586">
            <v>-13.032766334446514</v>
          </cell>
          <cell r="AX1586">
            <v>-19.444816666666661</v>
          </cell>
          <cell r="AY1586">
            <v>-3.616434088649803</v>
          </cell>
          <cell r="AZ1586">
            <v>-3.616434088649803</v>
          </cell>
          <cell r="BG1586">
            <v>0.61492041598233327</v>
          </cell>
          <cell r="BJ1586">
            <v>3.4558859553432586E-3</v>
          </cell>
          <cell r="CF1586">
            <v>0</v>
          </cell>
          <cell r="CV1586">
            <v>23.541666666666668</v>
          </cell>
          <cell r="DA1586">
            <v>0</v>
          </cell>
          <cell r="ER1586">
            <v>217.86642962962964</v>
          </cell>
        </row>
        <row r="1587">
          <cell r="A1587">
            <v>593700</v>
          </cell>
          <cell r="C1587" t="str">
            <v>Hanson, Alen</v>
          </cell>
          <cell r="AF1587">
            <v>0.24395962376176078</v>
          </cell>
          <cell r="AN1587">
            <v>333.48995429864289</v>
          </cell>
          <cell r="AP1587">
            <v>0.40351709329172203</v>
          </cell>
          <cell r="AV1587" t="str">
            <v>2B</v>
          </cell>
          <cell r="AW1587">
            <v>-13.280208333333334</v>
          </cell>
          <cell r="AX1587">
            <v>-1.5153348040381815</v>
          </cell>
          <cell r="AY1587">
            <v>-4.7476905832936716</v>
          </cell>
          <cell r="AZ1587">
            <v>-1.5153348040381815</v>
          </cell>
          <cell r="BG1587">
            <v>0.79383958848328295</v>
          </cell>
          <cell r="BJ1587">
            <v>-1.5070509047966777E-3</v>
          </cell>
          <cell r="CF1587">
            <v>0</v>
          </cell>
          <cell r="CV1587">
            <v>23.708333333333332</v>
          </cell>
          <cell r="DA1587">
            <v>3.3333333333333335E-3</v>
          </cell>
          <cell r="ER1587">
            <v>546.58340740740732</v>
          </cell>
        </row>
        <row r="1588">
          <cell r="A1588">
            <v>593720</v>
          </cell>
          <cell r="C1588" t="str">
            <v>Coa, Rainiero</v>
          </cell>
          <cell r="AF1588">
            <v>0.16132167439832018</v>
          </cell>
          <cell r="AN1588">
            <v>61.942613333333341</v>
          </cell>
          <cell r="AP1588">
            <v>4.808798030441086E-2</v>
          </cell>
          <cell r="AV1588" t="str">
            <v>C</v>
          </cell>
          <cell r="AW1588">
            <v>-16.280063941277472</v>
          </cell>
          <cell r="AX1588">
            <v>-19.580383333333334</v>
          </cell>
          <cell r="AY1588">
            <v>-17.474265263708038</v>
          </cell>
          <cell r="AZ1588">
            <v>-4.5855300108201726</v>
          </cell>
          <cell r="BG1588">
            <v>0.5155018165196299</v>
          </cell>
          <cell r="BJ1588">
            <v>-2.2189145539579652E-2</v>
          </cell>
          <cell r="CF1588">
            <v>0</v>
          </cell>
          <cell r="CV1588">
            <v>23.458333333333332</v>
          </cell>
          <cell r="DA1588">
            <v>0</v>
          </cell>
          <cell r="ER1588">
            <v>154.85653333333335</v>
          </cell>
        </row>
        <row r="1589">
          <cell r="A1589">
            <v>593733</v>
          </cell>
          <cell r="C1589" t="str">
            <v>Javier, Jose</v>
          </cell>
          <cell r="AF1589">
            <v>0.17128585726087406</v>
          </cell>
          <cell r="AN1589">
            <v>90.152640000000005</v>
          </cell>
          <cell r="AP1589">
            <v>0.11032272712812174</v>
          </cell>
          <cell r="AV1589" t="str">
            <v>SS</v>
          </cell>
          <cell r="AW1589">
            <v>-13.202502723607848</v>
          </cell>
          <cell r="AX1589">
            <v>-3.2454940471109239</v>
          </cell>
          <cell r="AY1589">
            <v>-3.2028828678965167</v>
          </cell>
          <cell r="AZ1589">
            <v>-3.2028828678965167</v>
          </cell>
          <cell r="BG1589">
            <v>0.56190704151395732</v>
          </cell>
          <cell r="BJ1589">
            <v>-9.3007395947284216E-3</v>
          </cell>
          <cell r="CF1589">
            <v>0</v>
          </cell>
          <cell r="CV1589">
            <v>23.791666666666668</v>
          </cell>
          <cell r="DA1589">
            <v>0</v>
          </cell>
          <cell r="ER1589">
            <v>225.38159999999999</v>
          </cell>
        </row>
        <row r="1590">
          <cell r="A1590">
            <v>593755</v>
          </cell>
          <cell r="C1590" t="str">
            <v>Araiza, Armando</v>
          </cell>
          <cell r="AF1590">
            <v>0.18691789605289233</v>
          </cell>
          <cell r="AN1590">
            <v>127.47669333333334</v>
          </cell>
          <cell r="AP1590">
            <v>0.2437978200046248</v>
          </cell>
          <cell r="AV1590" t="str">
            <v>C</v>
          </cell>
          <cell r="AW1590">
            <v>-16.756871555142624</v>
          </cell>
          <cell r="AX1590">
            <v>-20.258216666666662</v>
          </cell>
          <cell r="AY1590">
            <v>-16.906477351301263</v>
          </cell>
          <cell r="AZ1590">
            <v>5.1437414444703711</v>
          </cell>
          <cell r="BG1590">
            <v>0.54382275327610574</v>
          </cell>
          <cell r="BJ1590">
            <v>-4.0857692505627211E-3</v>
          </cell>
          <cell r="CF1590">
            <v>0</v>
          </cell>
          <cell r="CV1590">
            <v>23.041666666666668</v>
          </cell>
          <cell r="DA1590">
            <v>0</v>
          </cell>
          <cell r="ER1590">
            <v>318.69173333333333</v>
          </cell>
        </row>
        <row r="1591">
          <cell r="A1591">
            <v>593772</v>
          </cell>
          <cell r="C1591" t="str">
            <v>Asencio, Yeison</v>
          </cell>
          <cell r="AF1591">
            <v>0.21767521631519871</v>
          </cell>
          <cell r="AN1591">
            <v>188.03200000000004</v>
          </cell>
          <cell r="AP1591">
            <v>0.35956505251241133</v>
          </cell>
          <cell r="AV1591" t="str">
            <v>RF</v>
          </cell>
          <cell r="AW1591">
            <v>-13.070671140644397</v>
          </cell>
          <cell r="AX1591">
            <v>-16.285250000000001</v>
          </cell>
          <cell r="AY1591">
            <v>-11.783961502260013</v>
          </cell>
          <cell r="AZ1591">
            <v>-11.783961502260013</v>
          </cell>
          <cell r="BG1591">
            <v>1.11853709569752</v>
          </cell>
          <cell r="BJ1591">
            <v>6.2779258871653214E-3</v>
          </cell>
          <cell r="CF1591">
            <v>0</v>
          </cell>
          <cell r="CV1591">
            <v>26.625</v>
          </cell>
          <cell r="DA1591">
            <v>0</v>
          </cell>
          <cell r="ER1591">
            <v>470.08000000000004</v>
          </cell>
        </row>
        <row r="1592">
          <cell r="A1592">
            <v>593775</v>
          </cell>
          <cell r="C1592" t="str">
            <v>Quintana, Gabriel</v>
          </cell>
          <cell r="AF1592">
            <v>0.21073284235135645</v>
          </cell>
          <cell r="AN1592">
            <v>209.0148740740741</v>
          </cell>
          <cell r="AP1592">
            <v>0.39813979157768498</v>
          </cell>
          <cell r="AV1592" t="str">
            <v>3B</v>
          </cell>
          <cell r="AW1592">
            <v>-14.944165243261317</v>
          </cell>
          <cell r="AX1592">
            <v>-9.1273192845141509</v>
          </cell>
          <cell r="AY1592">
            <v>-14.215336735785481</v>
          </cell>
          <cell r="AZ1592">
            <v>-9.1273192845141509</v>
          </cell>
          <cell r="BG1592">
            <v>1.0074744086807774</v>
          </cell>
          <cell r="BJ1592">
            <v>8.8776773254678875E-3</v>
          </cell>
          <cell r="CF1592">
            <v>0</v>
          </cell>
          <cell r="CV1592">
            <v>23.791666666666668</v>
          </cell>
          <cell r="DA1592">
            <v>0</v>
          </cell>
          <cell r="ER1592">
            <v>522.53718518518519</v>
          </cell>
        </row>
        <row r="1593">
          <cell r="A1593">
            <v>593776</v>
          </cell>
          <cell r="C1593" t="str">
            <v>Tejada, Luis</v>
          </cell>
          <cell r="AF1593">
            <v>0.21434230717360017</v>
          </cell>
          <cell r="AN1593">
            <v>192.78151111111112</v>
          </cell>
          <cell r="AP1593">
            <v>0.31171703649103644</v>
          </cell>
          <cell r="AV1593" t="str">
            <v>1B</v>
          </cell>
          <cell r="AW1593">
            <v>-12.918838964159951</v>
          </cell>
          <cell r="AX1593">
            <v>-19.173683333333333</v>
          </cell>
          <cell r="AY1593">
            <v>-9.4357359616384038</v>
          </cell>
          <cell r="AZ1593">
            <v>-9.4357359616384038</v>
          </cell>
          <cell r="BG1593">
            <v>0.949128480095911</v>
          </cell>
          <cell r="BJ1593">
            <v>-6.4944159138713778E-3</v>
          </cell>
          <cell r="CF1593">
            <v>0</v>
          </cell>
          <cell r="CV1593">
            <v>23.708333333333332</v>
          </cell>
          <cell r="DA1593">
            <v>0</v>
          </cell>
          <cell r="ER1593">
            <v>481.95377777777776</v>
          </cell>
        </row>
        <row r="1594">
          <cell r="A1594">
            <v>593796</v>
          </cell>
          <cell r="C1594" t="str">
            <v>Pena, Jose</v>
          </cell>
          <cell r="AF1594">
            <v>0.18804222171622659</v>
          </cell>
          <cell r="AN1594">
            <v>140.51072000000002</v>
          </cell>
          <cell r="AP1594">
            <v>0.22005538663297619</v>
          </cell>
          <cell r="AV1594" t="str">
            <v>LF</v>
          </cell>
          <cell r="AW1594">
            <v>-13.657318750672367</v>
          </cell>
          <cell r="AX1594">
            <v>-19.851516666666662</v>
          </cell>
          <cell r="AY1594">
            <v>-15.221256131714092</v>
          </cell>
          <cell r="AZ1594">
            <v>-13.657318750672367</v>
          </cell>
          <cell r="BG1594">
            <v>0.71223658251745814</v>
          </cell>
          <cell r="BJ1594">
            <v>-1.7426233744281577E-2</v>
          </cell>
          <cell r="CF1594">
            <v>0</v>
          </cell>
          <cell r="CV1594">
            <v>23.291666666666668</v>
          </cell>
          <cell r="DA1594">
            <v>0</v>
          </cell>
          <cell r="ER1594">
            <v>351.27680000000004</v>
          </cell>
        </row>
        <row r="1595">
          <cell r="A1595">
            <v>593799</v>
          </cell>
          <cell r="C1595" t="str">
            <v>Zapata, Oliver</v>
          </cell>
          <cell r="AF1595">
            <v>0.17288821345732835</v>
          </cell>
          <cell r="AN1595">
            <v>91.458085925925943</v>
          </cell>
          <cell r="AP1595">
            <v>5.6272197577906691E-2</v>
          </cell>
          <cell r="AV1595" t="str">
            <v>CF</v>
          </cell>
          <cell r="AW1595">
            <v>-13.209291666666665</v>
          </cell>
          <cell r="AX1595">
            <v>-19.038116666666664</v>
          </cell>
          <cell r="AY1595">
            <v>-5.9184228815121305</v>
          </cell>
          <cell r="AZ1595">
            <v>-5.9184228815121305</v>
          </cell>
          <cell r="BG1595">
            <v>0.40273478837547816</v>
          </cell>
          <cell r="BJ1595">
            <v>-6.9380959872274968E-3</v>
          </cell>
          <cell r="CF1595">
            <v>0</v>
          </cell>
          <cell r="CV1595">
            <v>23.791666666666668</v>
          </cell>
          <cell r="DA1595">
            <v>0</v>
          </cell>
          <cell r="ER1595">
            <v>228.64521481481484</v>
          </cell>
        </row>
        <row r="1596">
          <cell r="A1596">
            <v>593800</v>
          </cell>
          <cell r="C1596" t="str">
            <v>Amaya, Gioskar</v>
          </cell>
          <cell r="AF1596">
            <v>0.20075894957692769</v>
          </cell>
          <cell r="AN1596">
            <v>160.12469333333334</v>
          </cell>
          <cell r="AP1596">
            <v>0.34755824504212307</v>
          </cell>
          <cell r="AV1596" t="str">
            <v>C</v>
          </cell>
          <cell r="AW1596">
            <v>-12.125265291696831</v>
          </cell>
          <cell r="AX1596">
            <v>-8.7543720162063074</v>
          </cell>
          <cell r="AY1596">
            <v>-8.4890654885876273</v>
          </cell>
          <cell r="AZ1596">
            <v>-7.1214906312312909</v>
          </cell>
          <cell r="BG1596">
            <v>0.55176160719309419</v>
          </cell>
          <cell r="BJ1596">
            <v>-5.6492762745327888E-3</v>
          </cell>
          <cell r="CF1596">
            <v>0</v>
          </cell>
          <cell r="CV1596">
            <v>23.541666666666668</v>
          </cell>
          <cell r="DA1596">
            <v>0</v>
          </cell>
          <cell r="ER1596">
            <v>400.31173333333334</v>
          </cell>
        </row>
        <row r="1597">
          <cell r="A1597">
            <v>593806</v>
          </cell>
          <cell r="C1597" t="str">
            <v>Morales, Estarlyn</v>
          </cell>
          <cell r="AF1597">
            <v>0.19668578707292755</v>
          </cell>
          <cell r="AN1597">
            <v>161.28469333333334</v>
          </cell>
          <cell r="AP1597">
            <v>0.23306252712874376</v>
          </cell>
          <cell r="AV1597" t="str">
            <v>RF</v>
          </cell>
          <cell r="AW1597">
            <v>-13.280208333333334</v>
          </cell>
          <cell r="AX1597">
            <v>-19.173683333333333</v>
          </cell>
          <cell r="AY1597">
            <v>-12.702938204455588</v>
          </cell>
          <cell r="AZ1597">
            <v>-12.702938204455588</v>
          </cell>
          <cell r="BG1597">
            <v>0.93157085185827926</v>
          </cell>
          <cell r="BJ1597">
            <v>-4.5628785028354298E-3</v>
          </cell>
          <cell r="CF1597">
            <v>0</v>
          </cell>
          <cell r="CV1597">
            <v>23.708333333333332</v>
          </cell>
          <cell r="DA1597">
            <v>0</v>
          </cell>
          <cell r="ER1597">
            <v>403.21173333333331</v>
          </cell>
        </row>
        <row r="1598">
          <cell r="A1598">
            <v>593811</v>
          </cell>
          <cell r="C1598" t="str">
            <v>Ramirez, Robert</v>
          </cell>
          <cell r="AF1598">
            <v>0.19300977999537822</v>
          </cell>
          <cell r="AN1598">
            <v>116.25781333333335</v>
          </cell>
          <cell r="AP1598">
            <v>0.17193257834161035</v>
          </cell>
          <cell r="AV1598" t="str">
            <v>1B</v>
          </cell>
          <cell r="AW1598">
            <v>-15.980597647049242</v>
          </cell>
          <cell r="AX1598">
            <v>-18.766983333333332</v>
          </cell>
          <cell r="AY1598">
            <v>-12.694540643189114</v>
          </cell>
          <cell r="AZ1598">
            <v>-12.694540643189114</v>
          </cell>
          <cell r="BG1598">
            <v>0.6491915954308134</v>
          </cell>
          <cell r="BJ1598">
            <v>1.7490156366127582E-3</v>
          </cell>
          <cell r="CF1598">
            <v>0</v>
          </cell>
          <cell r="CV1598">
            <v>23.958333333333332</v>
          </cell>
          <cell r="DA1598">
            <v>0</v>
          </cell>
          <cell r="ER1598">
            <v>290.64453333333336</v>
          </cell>
        </row>
        <row r="1599">
          <cell r="A1599">
            <v>593823</v>
          </cell>
          <cell r="C1599" t="str">
            <v>Mesa, Narciso</v>
          </cell>
          <cell r="AF1599">
            <v>0.1795102328843039</v>
          </cell>
          <cell r="AN1599">
            <v>160.3540266666667</v>
          </cell>
          <cell r="AP1599">
            <v>0.30332097882697029</v>
          </cell>
          <cell r="AV1599" t="str">
            <v>CF</v>
          </cell>
          <cell r="AW1599">
            <v>-12.592750000000001</v>
          </cell>
          <cell r="AX1599">
            <v>-17.920449999999999</v>
          </cell>
          <cell r="AY1599">
            <v>-8.5023731716950017</v>
          </cell>
          <cell r="AZ1599">
            <v>-8.5023731716950017</v>
          </cell>
          <cell r="BG1599">
            <v>0.72879564469328528</v>
          </cell>
          <cell r="BJ1599">
            <v>-8.4485801769321092E-4</v>
          </cell>
          <cell r="CF1599">
            <v>0</v>
          </cell>
          <cell r="CV1599">
            <v>24.625</v>
          </cell>
          <cell r="DA1599">
            <v>0</v>
          </cell>
          <cell r="ER1599">
            <v>400.88506666666672</v>
          </cell>
        </row>
        <row r="1600">
          <cell r="A1600">
            <v>593826</v>
          </cell>
          <cell r="C1600" t="str">
            <v>Marte, Ydarqui</v>
          </cell>
          <cell r="AF1600">
            <v>0.17826852633787496</v>
          </cell>
          <cell r="AN1600">
            <v>96.796160000000015</v>
          </cell>
          <cell r="AP1600">
            <v>7.4844922250268842E-2</v>
          </cell>
          <cell r="AV1600" t="str">
            <v>RF</v>
          </cell>
          <cell r="AW1600">
            <v>-13.280208333333334</v>
          </cell>
          <cell r="AX1600">
            <v>-19.173683333333333</v>
          </cell>
          <cell r="AY1600">
            <v>-12.465585205242959</v>
          </cell>
          <cell r="AZ1600">
            <v>-12.465585205242959</v>
          </cell>
          <cell r="BG1600">
            <v>0.83053175785347633</v>
          </cell>
          <cell r="BJ1600">
            <v>-5.3914842204431388E-3</v>
          </cell>
          <cell r="CF1600">
            <v>0</v>
          </cell>
          <cell r="CV1600">
            <v>23.708333333333332</v>
          </cell>
          <cell r="DA1600">
            <v>0</v>
          </cell>
          <cell r="ER1600">
            <v>241.99040000000002</v>
          </cell>
        </row>
        <row r="1601">
          <cell r="A1601">
            <v>593871</v>
          </cell>
          <cell r="C1601" t="str">
            <v>Polanco, Jorge</v>
          </cell>
          <cell r="AF1601">
            <v>0.25620556391596883</v>
          </cell>
          <cell r="AN1601">
            <v>472.52341268486947</v>
          </cell>
          <cell r="AP1601">
            <v>0.4106264445104949</v>
          </cell>
          <cell r="AV1601" t="str">
            <v>2B</v>
          </cell>
          <cell r="AW1601">
            <v>-11</v>
          </cell>
          <cell r="AX1601">
            <v>7.1888811454821511E-2</v>
          </cell>
          <cell r="AY1601">
            <v>-7</v>
          </cell>
          <cell r="AZ1601">
            <v>7.1888811454821511E-2</v>
          </cell>
          <cell r="BG1601">
            <v>0.75783804112678821</v>
          </cell>
          <cell r="BJ1601">
            <v>-6.5482361016158501E-3</v>
          </cell>
          <cell r="CF1601">
            <v>5.2833651891097677E-2</v>
          </cell>
          <cell r="CV1601">
            <v>22.958333333333332</v>
          </cell>
          <cell r="DA1601">
            <v>0.19166666666666668</v>
          </cell>
          <cell r="ER1601">
            <v>537.13392592592595</v>
          </cell>
        </row>
        <row r="1602">
          <cell r="A1602">
            <v>593934</v>
          </cell>
          <cell r="C1602" t="str">
            <v>Sano, Miguel</v>
          </cell>
          <cell r="AF1602">
            <v>0.2950831914040023</v>
          </cell>
          <cell r="AN1602">
            <v>532.16533333333336</v>
          </cell>
          <cell r="AP1602">
            <v>0.4173307137214976</v>
          </cell>
          <cell r="AV1602" t="str">
            <v>3B</v>
          </cell>
          <cell r="AW1602">
            <v>-11.887487610912185</v>
          </cell>
          <cell r="AX1602">
            <v>-4.3603222518806852</v>
          </cell>
          <cell r="AY1602">
            <v>-9.2853590934305181</v>
          </cell>
          <cell r="AZ1602">
            <v>-4.3603222518806852</v>
          </cell>
          <cell r="BG1602">
            <v>0.78768903619729169</v>
          </cell>
          <cell r="BJ1602">
            <v>7.16908784546425E-3</v>
          </cell>
          <cell r="CF1602">
            <v>0.72842915817047349</v>
          </cell>
          <cell r="CV1602">
            <v>23.125</v>
          </cell>
          <cell r="DA1602">
            <v>1.1633333333333333</v>
          </cell>
          <cell r="ER1602">
            <v>532.16533333333336</v>
          </cell>
        </row>
        <row r="1603">
          <cell r="A1603">
            <v>593951</v>
          </cell>
          <cell r="C1603" t="str">
            <v>Mejia, Aderlin</v>
          </cell>
          <cell r="AF1603">
            <v>0.21419534028764664</v>
          </cell>
          <cell r="AN1603">
            <v>149.9928651851852</v>
          </cell>
          <cell r="AP1603">
            <v>0.23606287774513257</v>
          </cell>
          <cell r="AV1603" t="str">
            <v>2B</v>
          </cell>
          <cell r="AW1603">
            <v>-11.559802546538068</v>
          </cell>
          <cell r="AX1603">
            <v>2.6571186816689703</v>
          </cell>
          <cell r="AY1603">
            <v>-6.0596612626665349</v>
          </cell>
          <cell r="AZ1603">
            <v>2.6571186816689703</v>
          </cell>
          <cell r="BG1603">
            <v>0.59848992345703256</v>
          </cell>
          <cell r="BJ1603">
            <v>-1.6874158996405653E-2</v>
          </cell>
          <cell r="CF1603">
            <v>0</v>
          </cell>
          <cell r="CV1603">
            <v>24.125</v>
          </cell>
          <cell r="DA1603">
            <v>0</v>
          </cell>
          <cell r="ER1603">
            <v>374.98216296296295</v>
          </cell>
        </row>
        <row r="1604">
          <cell r="A1604">
            <v>593955</v>
          </cell>
          <cell r="C1604" t="str">
            <v>Hinojosa, Jonatan</v>
          </cell>
          <cell r="AF1604">
            <v>0.16575288480824818</v>
          </cell>
          <cell r="AN1604">
            <v>95.996207407407411</v>
          </cell>
          <cell r="AP1604">
            <v>9.8912831152125014E-2</v>
          </cell>
          <cell r="AV1604" t="str">
            <v>2B</v>
          </cell>
          <cell r="AW1604">
            <v>-13.280208333333334</v>
          </cell>
          <cell r="AX1604">
            <v>-8.0319104323656365</v>
          </cell>
          <cell r="AY1604">
            <v>-3.9430624126580249</v>
          </cell>
          <cell r="AZ1604">
            <v>-3.9430624126580249</v>
          </cell>
          <cell r="BG1604">
            <v>0.62837944047237992</v>
          </cell>
          <cell r="BJ1604">
            <v>-1.6655023111641471E-3</v>
          </cell>
          <cell r="CF1604">
            <v>0</v>
          </cell>
          <cell r="CV1604">
            <v>23.708333333333332</v>
          </cell>
          <cell r="DA1604">
            <v>0</v>
          </cell>
          <cell r="ER1604">
            <v>239.99051851851851</v>
          </cell>
        </row>
        <row r="1605">
          <cell r="A1605">
            <v>593961</v>
          </cell>
          <cell r="C1605" t="str">
            <v>Ledesma, Ronarsy</v>
          </cell>
          <cell r="AF1605">
            <v>0.16833688198886398</v>
          </cell>
          <cell r="AN1605">
            <v>115.22101333333336</v>
          </cell>
          <cell r="AP1605">
            <v>0.20688022421939201</v>
          </cell>
          <cell r="AV1605" t="str">
            <v>1B</v>
          </cell>
          <cell r="AW1605">
            <v>-13.542835295064581</v>
          </cell>
          <cell r="AX1605">
            <v>-11.931578613568302</v>
          </cell>
          <cell r="AY1605">
            <v>-10.464843040531537</v>
          </cell>
          <cell r="AZ1605">
            <v>-10.464843040531537</v>
          </cell>
          <cell r="BG1605">
            <v>0.54931025045978499</v>
          </cell>
          <cell r="BJ1605">
            <v>1.1246440812751517E-4</v>
          </cell>
          <cell r="CF1605">
            <v>0</v>
          </cell>
          <cell r="CV1605">
            <v>23.208333333333332</v>
          </cell>
          <cell r="DA1605">
            <v>0</v>
          </cell>
          <cell r="ER1605">
            <v>288.05253333333337</v>
          </cell>
        </row>
        <row r="1606">
          <cell r="A1606">
            <v>593965</v>
          </cell>
          <cell r="C1606" t="str">
            <v>Mercedes, Alex</v>
          </cell>
          <cell r="AF1606">
            <v>0.16210637729866995</v>
          </cell>
          <cell r="AN1606">
            <v>98.10119111111112</v>
          </cell>
          <cell r="AP1606">
            <v>7.3138774138195695E-2</v>
          </cell>
          <cell r="AV1606" t="str">
            <v>CF</v>
          </cell>
          <cell r="AW1606">
            <v>-12.816982356672256</v>
          </cell>
          <cell r="AX1606">
            <v>-18.335783333333332</v>
          </cell>
          <cell r="AY1606">
            <v>-1.9487208472908994</v>
          </cell>
          <cell r="AZ1606">
            <v>-1.9487208472908994</v>
          </cell>
          <cell r="BG1606">
            <v>0.80865906851776259</v>
          </cell>
          <cell r="BJ1606">
            <v>-1.2444347526223953E-2</v>
          </cell>
          <cell r="CF1606">
            <v>0</v>
          </cell>
          <cell r="CV1606">
            <v>24.291666666666668</v>
          </cell>
          <cell r="DA1606">
            <v>0</v>
          </cell>
          <cell r="ER1606">
            <v>245.2529777777778</v>
          </cell>
        </row>
        <row r="1607">
          <cell r="A1607">
            <v>593984</v>
          </cell>
          <cell r="C1607" t="str">
            <v>Bueno, Ronald</v>
          </cell>
          <cell r="AF1607">
            <v>0.19985602695561028</v>
          </cell>
          <cell r="AN1607">
            <v>139.01759999999999</v>
          </cell>
          <cell r="AP1607">
            <v>0.25747097265679941</v>
          </cell>
          <cell r="AV1607" t="str">
            <v>2B</v>
          </cell>
          <cell r="AW1607">
            <v>-13.280208333333334</v>
          </cell>
          <cell r="AX1607">
            <v>-4.844232617339415</v>
          </cell>
          <cell r="AY1607">
            <v>-6.3857154349897289</v>
          </cell>
          <cell r="AZ1607">
            <v>-4.844232617339415</v>
          </cell>
          <cell r="BG1607">
            <v>0.70769425925318807</v>
          </cell>
          <cell r="BJ1607">
            <v>1.2615333591305979E-2</v>
          </cell>
          <cell r="CF1607">
            <v>0</v>
          </cell>
          <cell r="CV1607">
            <v>23.708333333333332</v>
          </cell>
          <cell r="DA1607">
            <v>0</v>
          </cell>
          <cell r="ER1607">
            <v>347.54399999999998</v>
          </cell>
        </row>
        <row r="1608">
          <cell r="A1608">
            <v>593986</v>
          </cell>
          <cell r="C1608" t="str">
            <v>Reynoso, Jonathan</v>
          </cell>
          <cell r="AF1608">
            <v>0.17714441832539052</v>
          </cell>
          <cell r="AN1608">
            <v>177.44770370370372</v>
          </cell>
          <cell r="AP1608">
            <v>0.28876804939496015</v>
          </cell>
          <cell r="AV1608" t="str">
            <v>CF</v>
          </cell>
          <cell r="AW1608">
            <v>-13.492958333333334</v>
          </cell>
          <cell r="AX1608">
            <v>-19.580383333333334</v>
          </cell>
          <cell r="AY1608">
            <v>-6.7776136771108106</v>
          </cell>
          <cell r="AZ1608">
            <v>-6.7776136771108106</v>
          </cell>
          <cell r="BG1608">
            <v>1.0948285754337963</v>
          </cell>
          <cell r="BJ1608">
            <v>1.2844723954001014E-2</v>
          </cell>
          <cell r="CF1608">
            <v>0</v>
          </cell>
          <cell r="CV1608">
            <v>23.458333333333332</v>
          </cell>
          <cell r="DA1608">
            <v>0</v>
          </cell>
          <cell r="ER1608">
            <v>443.61925925925925</v>
          </cell>
        </row>
        <row r="1609">
          <cell r="A1609">
            <v>593993</v>
          </cell>
          <cell r="C1609" t="str">
            <v>Briceno, Jose</v>
          </cell>
          <cell r="AF1609">
            <v>0.1915622583700427</v>
          </cell>
          <cell r="AN1609">
            <v>165.9136</v>
          </cell>
          <cell r="AP1609">
            <v>0.31325623171342865</v>
          </cell>
          <cell r="AV1609" t="str">
            <v>C</v>
          </cell>
          <cell r="AW1609">
            <v>-13.265879575917365</v>
          </cell>
          <cell r="AX1609">
            <v>-19.038116666666664</v>
          </cell>
          <cell r="AY1609">
            <v>-11.130593609017097</v>
          </cell>
          <cell r="AZ1609">
            <v>7.722742054049526</v>
          </cell>
          <cell r="BG1609">
            <v>0.86062423972812407</v>
          </cell>
          <cell r="BJ1609">
            <v>-1.9588421506263214E-3</v>
          </cell>
          <cell r="CF1609">
            <v>0</v>
          </cell>
          <cell r="CV1609">
            <v>23.791666666666668</v>
          </cell>
          <cell r="DA1609">
            <v>0</v>
          </cell>
          <cell r="ER1609">
            <v>414.78399999999999</v>
          </cell>
        </row>
        <row r="1610">
          <cell r="A1610">
            <v>593997</v>
          </cell>
          <cell r="C1610" t="str">
            <v>Galvez, Cesar</v>
          </cell>
          <cell r="AF1610">
            <v>0.17782690551813091</v>
          </cell>
          <cell r="AN1610">
            <v>108.93898666666666</v>
          </cell>
          <cell r="AP1610">
            <v>0.17138789251112596</v>
          </cell>
          <cell r="AV1610" t="str">
            <v>2B</v>
          </cell>
          <cell r="AW1610">
            <v>-12.358483333333334</v>
          </cell>
          <cell r="AX1610">
            <v>-2.9638680046815793</v>
          </cell>
          <cell r="AY1610">
            <v>1.7335666666666674</v>
          </cell>
          <cell r="AZ1610">
            <v>1.7335666666666674</v>
          </cell>
          <cell r="BG1610">
            <v>0.54035640427751752</v>
          </cell>
          <cell r="BJ1610">
            <v>-1.5782411476701872E-2</v>
          </cell>
          <cell r="CF1610">
            <v>0</v>
          </cell>
          <cell r="CV1610">
            <v>24.958333333333332</v>
          </cell>
          <cell r="DA1610">
            <v>0</v>
          </cell>
          <cell r="ER1610">
            <v>272.34746666666666</v>
          </cell>
        </row>
        <row r="1611">
          <cell r="A1611">
            <v>594011</v>
          </cell>
          <cell r="C1611" t="str">
            <v>Herrera, Rosell</v>
          </cell>
          <cell r="AF1611">
            <v>0.21842576137915601</v>
          </cell>
          <cell r="AN1611">
            <v>208.01493333333335</v>
          </cell>
          <cell r="AP1611">
            <v>0.36675291395502452</v>
          </cell>
          <cell r="AV1611" t="str">
            <v>LF</v>
          </cell>
          <cell r="AW1611">
            <v>-13.280208333333334</v>
          </cell>
          <cell r="AX1611">
            <v>-19.173683333333333</v>
          </cell>
          <cell r="AY1611">
            <v>-12.907938559528503</v>
          </cell>
          <cell r="AZ1611">
            <v>-12.907938559528503</v>
          </cell>
          <cell r="BG1611">
            <v>1.0031417495567558</v>
          </cell>
          <cell r="BJ1611">
            <v>9.7582541532861247E-4</v>
          </cell>
          <cell r="CF1611">
            <v>0</v>
          </cell>
          <cell r="CV1611">
            <v>23.708333333333332</v>
          </cell>
          <cell r="DA1611">
            <v>0</v>
          </cell>
          <cell r="ER1611">
            <v>520.03733333333332</v>
          </cell>
        </row>
        <row r="1612">
          <cell r="A1612">
            <v>594019</v>
          </cell>
          <cell r="C1612" t="str">
            <v>Bruguera, Rey</v>
          </cell>
          <cell r="AF1612">
            <v>0.17425081994564237</v>
          </cell>
          <cell r="AN1612">
            <v>109.46229333333336</v>
          </cell>
          <cell r="AP1612">
            <v>0.14405413014682233</v>
          </cell>
          <cell r="AV1612" t="str">
            <v>2B</v>
          </cell>
          <cell r="AW1612">
            <v>-12.592750000000001</v>
          </cell>
          <cell r="AX1612">
            <v>-3.5744898482954692</v>
          </cell>
          <cell r="AY1612">
            <v>-8.5755509393051259</v>
          </cell>
          <cell r="AZ1612">
            <v>-3.5744898482954692</v>
          </cell>
          <cell r="BG1612">
            <v>0.39921004636864232</v>
          </cell>
          <cell r="BJ1612">
            <v>-3.3449594454728342E-3</v>
          </cell>
          <cell r="CF1612">
            <v>0</v>
          </cell>
          <cell r="CV1612">
            <v>24.625</v>
          </cell>
          <cell r="DA1612">
            <v>0</v>
          </cell>
          <cell r="ER1612">
            <v>273.65573333333339</v>
          </cell>
        </row>
        <row r="1613">
          <cell r="A1613">
            <v>594020</v>
          </cell>
          <cell r="C1613" t="str">
            <v>Valenzuela, Ricardo</v>
          </cell>
          <cell r="AF1613">
            <v>0.17620822549598358</v>
          </cell>
          <cell r="AN1613">
            <v>103.96871111111112</v>
          </cell>
          <cell r="AP1613">
            <v>0.15650299540273604</v>
          </cell>
          <cell r="AV1613" t="str">
            <v>C</v>
          </cell>
          <cell r="AW1613">
            <v>-12.04783911207069</v>
          </cell>
          <cell r="AX1613">
            <v>-16.696149999999999</v>
          </cell>
          <cell r="AY1613">
            <v>-12.829208058473004</v>
          </cell>
          <cell r="AZ1613">
            <v>-2.1472336864379584</v>
          </cell>
          <cell r="BG1613">
            <v>0.68331638140358775</v>
          </cell>
          <cell r="BJ1613">
            <v>-8.8354799520989121E-3</v>
          </cell>
          <cell r="CF1613">
            <v>0</v>
          </cell>
          <cell r="CV1613">
            <v>25.875</v>
          </cell>
          <cell r="DA1613">
            <v>0</v>
          </cell>
          <cell r="ER1613">
            <v>259.92177777777778</v>
          </cell>
        </row>
        <row r="1614">
          <cell r="A1614">
            <v>594021</v>
          </cell>
          <cell r="C1614" t="str">
            <v>Martinez, Alberth</v>
          </cell>
          <cell r="AF1614">
            <v>0.21449866820166963</v>
          </cell>
          <cell r="AN1614">
            <v>193.40437333333335</v>
          </cell>
          <cell r="AP1614">
            <v>0.32158919687156984</v>
          </cell>
          <cell r="AV1614" t="str">
            <v>CF</v>
          </cell>
          <cell r="AW1614">
            <v>-12.075008333333333</v>
          </cell>
          <cell r="AX1614">
            <v>-17.056650000000001</v>
          </cell>
          <cell r="AY1614">
            <v>-6.638380294721812</v>
          </cell>
          <cell r="AZ1614">
            <v>-6.638380294721812</v>
          </cell>
          <cell r="BG1614">
            <v>0.87000385496037769</v>
          </cell>
          <cell r="BJ1614">
            <v>1.2562610094712351E-4</v>
          </cell>
          <cell r="CF1614">
            <v>0</v>
          </cell>
          <cell r="CV1614">
            <v>25.458333333333332</v>
          </cell>
          <cell r="DA1614">
            <v>0</v>
          </cell>
          <cell r="ER1614">
            <v>483.51093333333336</v>
          </cell>
        </row>
        <row r="1615">
          <cell r="A1615">
            <v>594555</v>
          </cell>
          <cell r="C1615" t="str">
            <v>Cecchini, Garin</v>
          </cell>
          <cell r="AF1615">
            <v>0.22466121070347347</v>
          </cell>
          <cell r="AN1615">
            <v>208.70186666666669</v>
          </cell>
          <cell r="AP1615">
            <v>0.38925996885911374</v>
          </cell>
          <cell r="AV1615" t="str">
            <v>1B</v>
          </cell>
          <cell r="AW1615">
            <v>-10.825514402207393</v>
          </cell>
          <cell r="AX1615">
            <v>-8.7005637315339381</v>
          </cell>
          <cell r="AY1615">
            <v>-9.0107975548282457</v>
          </cell>
          <cell r="AZ1615">
            <v>-8.7005637315339381</v>
          </cell>
          <cell r="BG1615">
            <v>1.0349299886163528</v>
          </cell>
          <cell r="BJ1615">
            <v>-1.198947822669184E-2</v>
          </cell>
          <cell r="CF1615">
            <v>1.0529415459874514E-2</v>
          </cell>
          <cell r="CV1615">
            <v>25.208333333333332</v>
          </cell>
          <cell r="DA1615">
            <v>6.6666666666666666E-2</v>
          </cell>
          <cell r="ER1615">
            <v>521.75466666666671</v>
          </cell>
        </row>
        <row r="1616">
          <cell r="A1616">
            <v>594576</v>
          </cell>
          <cell r="C1616" t="str">
            <v>May, Jacob</v>
          </cell>
          <cell r="AF1616">
            <v>0.21497936300825629</v>
          </cell>
          <cell r="AN1616">
            <v>168.67413333333334</v>
          </cell>
          <cell r="AP1616">
            <v>0.33476471966234433</v>
          </cell>
          <cell r="AV1616" t="str">
            <v>CF</v>
          </cell>
          <cell r="AW1616">
            <v>-12.709883333333334</v>
          </cell>
          <cell r="AX1616">
            <v>-18.128116666666667</v>
          </cell>
          <cell r="AY1616">
            <v>-0.9439298353750607</v>
          </cell>
          <cell r="AZ1616">
            <v>-0.9439298353750607</v>
          </cell>
          <cell r="BG1616">
            <v>1.1474583579410105</v>
          </cell>
          <cell r="BJ1616">
            <v>-1.0612690035116753E-2</v>
          </cell>
          <cell r="CF1616">
            <v>0</v>
          </cell>
          <cell r="CV1616">
            <v>24.458333333333332</v>
          </cell>
          <cell r="DA1616">
            <v>0</v>
          </cell>
          <cell r="ER1616">
            <v>421.68533333333335</v>
          </cell>
        </row>
        <row r="1617">
          <cell r="A1617">
            <v>594587</v>
          </cell>
          <cell r="C1617" t="str">
            <v>Shaw, Nick</v>
          </cell>
          <cell r="AF1617">
            <v>0.198568153292596</v>
          </cell>
          <cell r="AN1617">
            <v>156.86466370370374</v>
          </cell>
          <cell r="AP1617">
            <v>0.27835573307434736</v>
          </cell>
          <cell r="AV1617" t="str">
            <v>SS</v>
          </cell>
          <cell r="AW1617">
            <v>-11.142275</v>
          </cell>
          <cell r="AX1617">
            <v>-2.1144769448423753</v>
          </cell>
          <cell r="AY1617">
            <v>-9.9694964545565625</v>
          </cell>
          <cell r="AZ1617">
            <v>-2.1144769448423753</v>
          </cell>
          <cell r="BG1617">
            <v>1.2047066673831202</v>
          </cell>
          <cell r="BJ1617">
            <v>5.7841515310013396E-3</v>
          </cell>
          <cell r="CF1617">
            <v>0</v>
          </cell>
          <cell r="CV1617">
            <v>27.875</v>
          </cell>
          <cell r="DA1617">
            <v>0</v>
          </cell>
          <cell r="ER1617">
            <v>392.1616592592593</v>
          </cell>
        </row>
        <row r="1618">
          <cell r="A1618">
            <v>594691</v>
          </cell>
          <cell r="C1618" t="str">
            <v>Encarnacion, Kevin</v>
          </cell>
          <cell r="AF1618">
            <v>0.19023613836404463</v>
          </cell>
          <cell r="AN1618">
            <v>97.833813333333353</v>
          </cell>
          <cell r="AP1618">
            <v>0.10832226193137262</v>
          </cell>
          <cell r="AV1618" t="str">
            <v>LF</v>
          </cell>
          <cell r="AW1618">
            <v>-12.385078379305943</v>
          </cell>
          <cell r="AX1618">
            <v>-17.920449999999999</v>
          </cell>
          <cell r="AY1618">
            <v>-4.4320746604341448</v>
          </cell>
          <cell r="AZ1618">
            <v>-4.4320746604341448</v>
          </cell>
          <cell r="BG1618">
            <v>0.84229481695339725</v>
          </cell>
          <cell r="BJ1618">
            <v>1.2432262453593386E-2</v>
          </cell>
          <cell r="CF1618">
            <v>0</v>
          </cell>
          <cell r="CV1618">
            <v>24.625</v>
          </cell>
          <cell r="DA1618">
            <v>0</v>
          </cell>
          <cell r="ER1618">
            <v>244.58453333333335</v>
          </cell>
        </row>
        <row r="1619">
          <cell r="A1619">
            <v>594694</v>
          </cell>
          <cell r="C1619" t="str">
            <v>Difo, Wilmer</v>
          </cell>
          <cell r="AF1619">
            <v>0.22198460293067909</v>
          </cell>
          <cell r="AN1619">
            <v>215.11478518518516</v>
          </cell>
          <cell r="AP1619">
            <v>0.39765802393639837</v>
          </cell>
          <cell r="AV1619" t="str">
            <v>SS</v>
          </cell>
          <cell r="AW1619">
            <v>-11</v>
          </cell>
          <cell r="AX1619">
            <v>0.80429460571910982</v>
          </cell>
          <cell r="AY1619">
            <v>-7</v>
          </cell>
          <cell r="AZ1619">
            <v>0.80429460571910982</v>
          </cell>
          <cell r="BG1619">
            <v>0.80910032362457462</v>
          </cell>
          <cell r="BJ1619">
            <v>-1.4111546280455201E-3</v>
          </cell>
          <cell r="CF1619">
            <v>0</v>
          </cell>
          <cell r="CV1619">
            <v>24.208333333333332</v>
          </cell>
          <cell r="DA1619">
            <v>5.8333333333333334E-2</v>
          </cell>
          <cell r="ER1619">
            <v>537.78696296296289</v>
          </cell>
        </row>
        <row r="1620">
          <cell r="A1620">
            <v>594740</v>
          </cell>
          <cell r="C1620" t="str">
            <v>Arnold, Jeff</v>
          </cell>
          <cell r="AF1620">
            <v>0.20046595772374654</v>
          </cell>
          <cell r="AN1620">
            <v>93.65440000000001</v>
          </cell>
          <cell r="AP1620">
            <v>0.12966245326968173</v>
          </cell>
          <cell r="AV1620" t="str">
            <v>C</v>
          </cell>
          <cell r="AW1620">
            <v>-12.461321892148479</v>
          </cell>
          <cell r="AX1620">
            <v>-16.127050000000001</v>
          </cell>
          <cell r="AY1620">
            <v>-12.563834745086853</v>
          </cell>
          <cell r="AZ1620">
            <v>-0.39277623689390095</v>
          </cell>
          <cell r="BG1620">
            <v>1.3602290575146978</v>
          </cell>
          <cell r="BJ1620">
            <v>1.0728447750408715E-2</v>
          </cell>
          <cell r="CF1620">
            <v>0</v>
          </cell>
          <cell r="CV1620">
            <v>28.458333333333332</v>
          </cell>
          <cell r="DA1620">
            <v>0</v>
          </cell>
          <cell r="ER1620">
            <v>234.13600000000002</v>
          </cell>
        </row>
        <row r="1621">
          <cell r="A1621">
            <v>594743</v>
          </cell>
          <cell r="C1621" t="str">
            <v>Baldwin, James</v>
          </cell>
          <cell r="AF1621">
            <v>0.19669447893604636</v>
          </cell>
          <cell r="AN1621">
            <v>149.26866962962964</v>
          </cell>
          <cell r="AP1621">
            <v>0.18390171186393356</v>
          </cell>
          <cell r="AV1621" t="str">
            <v>CF</v>
          </cell>
          <cell r="AW1621">
            <v>-12.534183333333335</v>
          </cell>
          <cell r="AX1621">
            <v>-17.816616666666668</v>
          </cell>
          <cell r="AY1621">
            <v>1.5167389053675722</v>
          </cell>
          <cell r="AZ1621">
            <v>1.5167389053675722</v>
          </cell>
          <cell r="BG1621">
            <v>0.84229223669650732</v>
          </cell>
          <cell r="BJ1621">
            <v>2.2391078083408501E-4</v>
          </cell>
          <cell r="CF1621">
            <v>0</v>
          </cell>
          <cell r="CV1621">
            <v>24.708333333333332</v>
          </cell>
          <cell r="DA1621">
            <v>0</v>
          </cell>
          <cell r="ER1621">
            <v>373.17167407407408</v>
          </cell>
        </row>
        <row r="1622">
          <cell r="A1622">
            <v>594777</v>
          </cell>
          <cell r="C1622" t="str">
            <v>Calhoun, Kole</v>
          </cell>
          <cell r="AF1622">
            <v>0.28226728411073437</v>
          </cell>
          <cell r="AN1622">
            <v>622.80918518518524</v>
          </cell>
          <cell r="AP1622">
            <v>0.64122781580455923</v>
          </cell>
          <cell r="AV1622" t="str">
            <v>RF</v>
          </cell>
          <cell r="AW1622">
            <v>-10.91409201644912</v>
          </cell>
          <cell r="AX1622">
            <v>-10.91409201644912</v>
          </cell>
          <cell r="AY1622">
            <v>-1.7530979219489351</v>
          </cell>
          <cell r="AZ1622">
            <v>-1.7530979219489351</v>
          </cell>
          <cell r="BG1622">
            <v>1.1335448416773066</v>
          </cell>
          <cell r="BJ1622">
            <v>-5.5668389920521186E-3</v>
          </cell>
          <cell r="CF1622">
            <v>0.97601532262361346</v>
          </cell>
          <cell r="CV1622">
            <v>28.708333333333332</v>
          </cell>
          <cell r="DA1622">
            <v>3.28</v>
          </cell>
          <cell r="ER1622">
            <v>622.80918518518524</v>
          </cell>
        </row>
        <row r="1623">
          <cell r="A1623">
            <v>594781</v>
          </cell>
          <cell r="C1623" t="str">
            <v>Carhart, Ben</v>
          </cell>
          <cell r="AF1623">
            <v>0.20133004534170151</v>
          </cell>
          <cell r="AN1623">
            <v>153.80783407407409</v>
          </cell>
          <cell r="AP1623">
            <v>0.27328401113003142</v>
          </cell>
          <cell r="AV1623" t="str">
            <v>C</v>
          </cell>
          <cell r="AW1623">
            <v>-11.025999138355736</v>
          </cell>
          <cell r="AX1623">
            <v>-16.365983333333336</v>
          </cell>
          <cell r="AY1623">
            <v>-11.790624015573355</v>
          </cell>
          <cell r="AZ1623">
            <v>-8.353620662154464</v>
          </cell>
          <cell r="BG1623">
            <v>1.2563162853671037</v>
          </cell>
          <cell r="BJ1623">
            <v>-2.7331470677753118E-3</v>
          </cell>
          <cell r="CF1623">
            <v>0</v>
          </cell>
          <cell r="CV1623">
            <v>26.458333333333332</v>
          </cell>
          <cell r="DA1623">
            <v>0</v>
          </cell>
          <cell r="ER1623">
            <v>384.51958518518524</v>
          </cell>
        </row>
        <row r="1624">
          <cell r="A1624">
            <v>594807</v>
          </cell>
          <cell r="C1624" t="str">
            <v>Duvall, Adam</v>
          </cell>
          <cell r="AF1624">
            <v>0.26596168718401403</v>
          </cell>
          <cell r="AN1624">
            <v>561.58696296296296</v>
          </cell>
          <cell r="AP1624">
            <v>0.4786491551295155</v>
          </cell>
          <cell r="AV1624" t="str">
            <v>LF</v>
          </cell>
          <cell r="AW1624">
            <v>-9.7417047243383816</v>
          </cell>
          <cell r="AX1624">
            <v>0.40400257993817856</v>
          </cell>
          <cell r="AY1624">
            <v>-2.8877814523073377</v>
          </cell>
          <cell r="AZ1624">
            <v>0.40400257993817856</v>
          </cell>
          <cell r="BG1624">
            <v>1.2871882816976421</v>
          </cell>
          <cell r="BJ1624">
            <v>-6.706200016858792E-3</v>
          </cell>
          <cell r="CF1624">
            <v>0.5549944422908667</v>
          </cell>
          <cell r="CV1624">
            <v>27.791666666666668</v>
          </cell>
          <cell r="DA1624">
            <v>0.97666666666666668</v>
          </cell>
          <cell r="ER1624">
            <v>561.58696296296296</v>
          </cell>
        </row>
        <row r="1625">
          <cell r="A1625">
            <v>594808</v>
          </cell>
          <cell r="C1625" t="str">
            <v>Earley, Michael</v>
          </cell>
          <cell r="AF1625">
            <v>0.20259295237284317</v>
          </cell>
          <cell r="AN1625">
            <v>137.82309925925927</v>
          </cell>
          <cell r="AP1625">
            <v>0.1358303670500981</v>
          </cell>
          <cell r="AV1625" t="str">
            <v>LF</v>
          </cell>
          <cell r="AW1625">
            <v>-11.041274516619001</v>
          </cell>
          <cell r="AX1625">
            <v>-16.080850000000002</v>
          </cell>
          <cell r="AY1625">
            <v>-12.02223021139252</v>
          </cell>
          <cell r="AZ1625">
            <v>-11.041274516619001</v>
          </cell>
          <cell r="BG1625">
            <v>1.3200425845565911</v>
          </cell>
          <cell r="BJ1625">
            <v>-8.0178252510552956E-3</v>
          </cell>
          <cell r="CF1625">
            <v>0</v>
          </cell>
          <cell r="CV1625">
            <v>28.291666666666668</v>
          </cell>
          <cell r="DA1625">
            <v>0</v>
          </cell>
          <cell r="ER1625">
            <v>344.55774814814816</v>
          </cell>
        </row>
        <row r="1626">
          <cell r="A1626">
            <v>594809</v>
          </cell>
          <cell r="C1626" t="str">
            <v>Eaton, Adam</v>
          </cell>
          <cell r="AF1626">
            <v>0.27838462534510772</v>
          </cell>
          <cell r="AN1626">
            <v>638.84148148148142</v>
          </cell>
          <cell r="AP1626">
            <v>0.65167365183822945</v>
          </cell>
          <cell r="AV1626" t="str">
            <v>RF</v>
          </cell>
          <cell r="AW1626">
            <v>-11</v>
          </cell>
          <cell r="AX1626">
            <v>-16</v>
          </cell>
          <cell r="AY1626">
            <v>8.4162474346800504</v>
          </cell>
          <cell r="AZ1626">
            <v>8.4162474346800504</v>
          </cell>
          <cell r="BG1626">
            <v>1.2463357000549355</v>
          </cell>
          <cell r="BJ1626">
            <v>2.0154771160632474E-2</v>
          </cell>
          <cell r="CF1626">
            <v>0.98934011947667977</v>
          </cell>
          <cell r="CV1626">
            <v>27.541666666666668</v>
          </cell>
          <cell r="DA1626">
            <v>3.5550000000000002</v>
          </cell>
          <cell r="ER1626">
            <v>638.84148148148142</v>
          </cell>
        </row>
        <row r="1627">
          <cell r="A1627">
            <v>594816</v>
          </cell>
          <cell r="C1627" t="str">
            <v>Fisher, Ryan</v>
          </cell>
          <cell r="AF1627">
            <v>0.21688790973478139</v>
          </cell>
          <cell r="AN1627">
            <v>104.26320592592593</v>
          </cell>
          <cell r="AP1627">
            <v>7.8341930287606387E-2</v>
          </cell>
          <cell r="AV1627" t="str">
            <v>3B</v>
          </cell>
          <cell r="AW1627">
            <v>-10.890803376963188</v>
          </cell>
          <cell r="AX1627">
            <v>-3.2301747063822961</v>
          </cell>
          <cell r="AY1627">
            <v>-11.245789081327187</v>
          </cell>
          <cell r="AZ1627">
            <v>-3.2301747063822961</v>
          </cell>
          <cell r="BG1627">
            <v>1.34028286791419</v>
          </cell>
          <cell r="BJ1627">
            <v>-6.5416966517527625E-3</v>
          </cell>
          <cell r="CF1627">
            <v>0</v>
          </cell>
          <cell r="CV1627">
            <v>28.208333333333332</v>
          </cell>
          <cell r="DA1627">
            <v>0</v>
          </cell>
          <cell r="ER1627">
            <v>260.65801481481481</v>
          </cell>
        </row>
        <row r="1628">
          <cell r="A1628">
            <v>594824</v>
          </cell>
          <cell r="C1628" t="str">
            <v>Garcia, Greg</v>
          </cell>
          <cell r="AF1628">
            <v>0.2367921886522612</v>
          </cell>
          <cell r="AN1628">
            <v>300.43175790714241</v>
          </cell>
          <cell r="AP1628">
            <v>0.39628882184638886</v>
          </cell>
          <cell r="AV1628" t="str">
            <v>SS</v>
          </cell>
          <cell r="AW1628">
            <v>-11</v>
          </cell>
          <cell r="AX1628">
            <v>5.2934356751799267</v>
          </cell>
          <cell r="AY1628">
            <v>-7</v>
          </cell>
          <cell r="AZ1628">
            <v>5.2934356751799267</v>
          </cell>
          <cell r="BG1628">
            <v>1.3334622173096529</v>
          </cell>
          <cell r="BJ1628">
            <v>9.0065824090728563E-3</v>
          </cell>
          <cell r="CF1628">
            <v>0.35344367979806485</v>
          </cell>
          <cell r="CV1628">
            <v>26.875</v>
          </cell>
          <cell r="DA1628">
            <v>0.48</v>
          </cell>
          <cell r="ER1628">
            <v>439.4823703703704</v>
          </cell>
        </row>
        <row r="1629">
          <cell r="A1629">
            <v>594828</v>
          </cell>
          <cell r="C1629" t="str">
            <v>Gattis, Evan</v>
          </cell>
          <cell r="AF1629">
            <v>0.26404077179034791</v>
          </cell>
          <cell r="AN1629">
            <v>503.80859259259256</v>
          </cell>
          <cell r="AP1629">
            <v>0.57340312260811754</v>
          </cell>
          <cell r="AV1629" t="str">
            <v>C</v>
          </cell>
          <cell r="AW1629">
            <v>-13.161979551344849</v>
          </cell>
          <cell r="AX1629">
            <v>-13.161979551344849</v>
          </cell>
          <cell r="AY1629">
            <v>-12.585611776622294</v>
          </cell>
          <cell r="AZ1629">
            <v>0.13230302416298034</v>
          </cell>
          <cell r="BG1629">
            <v>1.595987853832487</v>
          </cell>
          <cell r="BJ1629">
            <v>1.6982581396587275E-3</v>
          </cell>
          <cell r="CF1629">
            <v>0.93816269612402714</v>
          </cell>
          <cell r="CV1629">
            <v>29.875</v>
          </cell>
          <cell r="DA1629">
            <v>2.89</v>
          </cell>
          <cell r="ER1629">
            <v>503.80859259259256</v>
          </cell>
        </row>
        <row r="1630">
          <cell r="A1630">
            <v>594830</v>
          </cell>
          <cell r="C1630" t="str">
            <v>Geiger, Dustin</v>
          </cell>
          <cell r="AF1630">
            <v>0.21584709673201388</v>
          </cell>
          <cell r="AN1630">
            <v>160.71850666666671</v>
          </cell>
          <cell r="AP1630">
            <v>0.16971420435324003</v>
          </cell>
          <cell r="AV1630" t="str">
            <v>1B</v>
          </cell>
          <cell r="AW1630">
            <v>-12.068535988031504</v>
          </cell>
          <cell r="AX1630">
            <v>-18.024283333333329</v>
          </cell>
          <cell r="AY1630">
            <v>-11.966464492332058</v>
          </cell>
          <cell r="AZ1630">
            <v>-11.966464492332058</v>
          </cell>
          <cell r="BG1630">
            <v>0.863629759520118</v>
          </cell>
          <cell r="BJ1630">
            <v>-1.2798854899664421E-2</v>
          </cell>
          <cell r="CF1630">
            <v>0</v>
          </cell>
          <cell r="CV1630">
            <v>24.541666666666668</v>
          </cell>
          <cell r="DA1630">
            <v>0</v>
          </cell>
          <cell r="ER1630">
            <v>401.79626666666672</v>
          </cell>
        </row>
        <row r="1631">
          <cell r="A1631">
            <v>594836</v>
          </cell>
          <cell r="C1631" t="str">
            <v>Gonzalez, Jay</v>
          </cell>
          <cell r="AF1631">
            <v>0.19887113650249838</v>
          </cell>
          <cell r="AN1631">
            <v>205.23685925925926</v>
          </cell>
          <cell r="AP1631">
            <v>0.34314942149484151</v>
          </cell>
          <cell r="AV1631" t="str">
            <v>CF</v>
          </cell>
          <cell r="AW1631">
            <v>-12.651316666666666</v>
          </cell>
          <cell r="AX1631">
            <v>-18.024283333333329</v>
          </cell>
          <cell r="AY1631">
            <v>-4.3276768906814489</v>
          </cell>
          <cell r="AZ1631">
            <v>-4.3276768906814489</v>
          </cell>
          <cell r="BG1631">
            <v>1.1037451836429892</v>
          </cell>
          <cell r="BJ1631">
            <v>9.396483484158176E-3</v>
          </cell>
          <cell r="CF1631">
            <v>0</v>
          </cell>
          <cell r="CV1631">
            <v>24.541666666666668</v>
          </cell>
          <cell r="DA1631">
            <v>0</v>
          </cell>
          <cell r="ER1631">
            <v>513.09214814814811</v>
          </cell>
        </row>
        <row r="1632">
          <cell r="A1632">
            <v>594838</v>
          </cell>
          <cell r="C1632" t="str">
            <v>Gosselin, Phil</v>
          </cell>
          <cell r="AF1632">
            <v>0.24438072734202432</v>
          </cell>
          <cell r="AN1632">
            <v>285.40217791220135</v>
          </cell>
          <cell r="AP1632">
            <v>0.33611830989617397</v>
          </cell>
          <cell r="AV1632" t="str">
            <v>2B</v>
          </cell>
          <cell r="AW1632">
            <v>-10.870561002412849</v>
          </cell>
          <cell r="AX1632">
            <v>-1.1291176070224923E-2</v>
          </cell>
          <cell r="AY1632">
            <v>-8.5861101095450802</v>
          </cell>
          <cell r="AZ1632">
            <v>-1.1291176070224923E-2</v>
          </cell>
          <cell r="BG1632">
            <v>1.6275504022753329</v>
          </cell>
          <cell r="BJ1632">
            <v>2.0391842332616591E-2</v>
          </cell>
          <cell r="CF1632">
            <v>0.61366834871396159</v>
          </cell>
          <cell r="CV1632">
            <v>27.708333333333332</v>
          </cell>
          <cell r="DA1632">
            <v>0.7466666666666667</v>
          </cell>
          <cell r="ER1632">
            <v>430.6000592592593</v>
          </cell>
        </row>
        <row r="1633">
          <cell r="A1633">
            <v>594845</v>
          </cell>
          <cell r="C1633" t="str">
            <v>Guarnaccia, Luke</v>
          </cell>
          <cell r="AF1633">
            <v>0.1622989695349179</v>
          </cell>
          <cell r="AN1633">
            <v>68.121884444444461</v>
          </cell>
          <cell r="AP1633">
            <v>4.0133286782693456E-2</v>
          </cell>
          <cell r="AV1633" t="str">
            <v>C</v>
          </cell>
          <cell r="AW1633">
            <v>-13.02572727503474</v>
          </cell>
          <cell r="AX1633">
            <v>-18.766983333333332</v>
          </cell>
          <cell r="AY1633">
            <v>-7.6703407734715876</v>
          </cell>
          <cell r="AZ1633">
            <v>9.696449764242713</v>
          </cell>
          <cell r="BG1633">
            <v>0.89765577924533968</v>
          </cell>
          <cell r="BJ1633">
            <v>2.194490632340599E-2</v>
          </cell>
          <cell r="CF1633">
            <v>0</v>
          </cell>
          <cell r="CV1633">
            <v>23.958333333333332</v>
          </cell>
          <cell r="DA1633">
            <v>0</v>
          </cell>
          <cell r="ER1633">
            <v>170.30471111111115</v>
          </cell>
        </row>
        <row r="1634">
          <cell r="A1634">
            <v>594859</v>
          </cell>
          <cell r="C1634" t="str">
            <v>Hopkins, Greg</v>
          </cell>
          <cell r="AF1634">
            <v>0.20914273668002673</v>
          </cell>
          <cell r="AN1634">
            <v>139.4271762962963</v>
          </cell>
          <cell r="AP1634">
            <v>0.133144011697789</v>
          </cell>
          <cell r="AV1634" t="str">
            <v>2B</v>
          </cell>
          <cell r="AW1634">
            <v>-11.032149218355075</v>
          </cell>
          <cell r="AX1634">
            <v>2.4733882722297635</v>
          </cell>
          <cell r="AY1634">
            <v>-7.9832923214664238</v>
          </cell>
          <cell r="AZ1634">
            <v>2.4733882722297635</v>
          </cell>
          <cell r="BG1634">
            <v>1.2281711710012839</v>
          </cell>
          <cell r="BJ1634">
            <v>-2.0058553900398009E-2</v>
          </cell>
          <cell r="CF1634">
            <v>0</v>
          </cell>
          <cell r="CV1634">
            <v>27.625</v>
          </cell>
          <cell r="DA1634">
            <v>0</v>
          </cell>
          <cell r="ER1634">
            <v>348.56794074074071</v>
          </cell>
        </row>
        <row r="1635">
          <cell r="A1635">
            <v>594872</v>
          </cell>
          <cell r="C1635" t="str">
            <v>Jones, Hunter</v>
          </cell>
          <cell r="AF1635">
            <v>0.21250699978647461</v>
          </cell>
          <cell r="AN1635">
            <v>211.68758518518521</v>
          </cell>
          <cell r="AP1635">
            <v>0.31586698868233776</v>
          </cell>
          <cell r="AV1635" t="str">
            <v>CF</v>
          </cell>
          <cell r="AW1635">
            <v>-12.41705</v>
          </cell>
          <cell r="AX1635">
            <v>-17.60895</v>
          </cell>
          <cell r="AY1635">
            <v>-4.2202418195608988</v>
          </cell>
          <cell r="AZ1635">
            <v>-4.2202418195608988</v>
          </cell>
          <cell r="BG1635">
            <v>1.017101378782084</v>
          </cell>
          <cell r="BJ1635">
            <v>-9.1179939104790737E-3</v>
          </cell>
          <cell r="CF1635">
            <v>0</v>
          </cell>
          <cell r="CV1635">
            <v>24.875</v>
          </cell>
          <cell r="DA1635">
            <v>0</v>
          </cell>
          <cell r="ER1635">
            <v>529.21896296296302</v>
          </cell>
        </row>
        <row r="1636">
          <cell r="A1636">
            <v>594886</v>
          </cell>
          <cell r="C1636" t="str">
            <v>Kleinknecht, Barrett</v>
          </cell>
          <cell r="AF1636">
            <v>0.2060672641447491</v>
          </cell>
          <cell r="AN1636">
            <v>139.96896000000001</v>
          </cell>
          <cell r="AP1636">
            <v>0.21713145137786771</v>
          </cell>
          <cell r="AV1636" t="str">
            <v>1B</v>
          </cell>
          <cell r="AW1636">
            <v>-11.133431125103003</v>
          </cell>
          <cell r="AX1636">
            <v>-8.8683058676130297</v>
          </cell>
          <cell r="AY1636">
            <v>-10.890884330645545</v>
          </cell>
          <cell r="AZ1636">
            <v>-8.8683058676130297</v>
          </cell>
          <cell r="BG1636">
            <v>1.2647868666469384</v>
          </cell>
          <cell r="BJ1636">
            <v>-1.3095107201883473E-2</v>
          </cell>
          <cell r="CF1636">
            <v>0</v>
          </cell>
          <cell r="CV1636">
            <v>27.958333333333332</v>
          </cell>
          <cell r="DA1636">
            <v>0</v>
          </cell>
          <cell r="ER1636">
            <v>349.92240000000004</v>
          </cell>
        </row>
        <row r="1637">
          <cell r="A1637">
            <v>594888</v>
          </cell>
          <cell r="C1637" t="str">
            <v>Kral, Robert</v>
          </cell>
          <cell r="AF1637">
            <v>0.20986996693348395</v>
          </cell>
          <cell r="AN1637">
            <v>108.83821037037038</v>
          </cell>
          <cell r="AP1637">
            <v>0.13393430858049094</v>
          </cell>
          <cell r="AV1637" t="str">
            <v>C</v>
          </cell>
          <cell r="AW1637">
            <v>-12.469557384479048</v>
          </cell>
          <cell r="AX1637">
            <v>-16.073383333333332</v>
          </cell>
          <cell r="AY1637">
            <v>-13.73538512933836</v>
          </cell>
          <cell r="AZ1637">
            <v>-4.2865892220334452</v>
          </cell>
          <cell r="BG1637">
            <v>0.9020742520648567</v>
          </cell>
          <cell r="BJ1637">
            <v>-1.6891303467689182E-2</v>
          </cell>
          <cell r="CF1637">
            <v>0</v>
          </cell>
          <cell r="CV1637">
            <v>27.291666666666668</v>
          </cell>
          <cell r="DA1637">
            <v>0</v>
          </cell>
          <cell r="ER1637">
            <v>272.09552592592593</v>
          </cell>
        </row>
        <row r="1638">
          <cell r="A1638">
            <v>594897</v>
          </cell>
          <cell r="C1638" t="str">
            <v>Lemmerman, Jake</v>
          </cell>
          <cell r="AF1638">
            <v>0.21514398444144728</v>
          </cell>
          <cell r="AN1638">
            <v>118.16030814814818</v>
          </cell>
          <cell r="AP1638">
            <v>0.10440219085554703</v>
          </cell>
          <cell r="AV1638" t="str">
            <v>SS</v>
          </cell>
          <cell r="AW1638">
            <v>-11.335925</v>
          </cell>
          <cell r="AX1638">
            <v>-2.4497621224940969</v>
          </cell>
          <cell r="AY1638">
            <v>-10.266560594991674</v>
          </cell>
          <cell r="AZ1638">
            <v>-2.4497621224940969</v>
          </cell>
          <cell r="BG1638">
            <v>1.0772809075584138</v>
          </cell>
          <cell r="BJ1638">
            <v>-1.9964054975361942E-2</v>
          </cell>
          <cell r="CF1638">
            <v>0</v>
          </cell>
          <cell r="CV1638">
            <v>27.125</v>
          </cell>
          <cell r="DA1638">
            <v>0</v>
          </cell>
          <cell r="ER1638">
            <v>295.40077037037042</v>
          </cell>
        </row>
        <row r="1639">
          <cell r="A1639">
            <v>594904</v>
          </cell>
          <cell r="C1639" t="str">
            <v>Lofton, Chris</v>
          </cell>
          <cell r="AF1639">
            <v>0.19623929445896088</v>
          </cell>
          <cell r="AN1639">
            <v>149.80096000000003</v>
          </cell>
          <cell r="AP1639">
            <v>0.14949497258570732</v>
          </cell>
          <cell r="AV1639" t="str">
            <v>CF</v>
          </cell>
          <cell r="AW1639">
            <v>-11.723799999999999</v>
          </cell>
          <cell r="AX1639">
            <v>-16.527450000000002</v>
          </cell>
          <cell r="AY1639">
            <v>-2.9849858679765502</v>
          </cell>
          <cell r="AZ1639">
            <v>-2.9849858679765502</v>
          </cell>
          <cell r="BG1639">
            <v>0.89663129136141129</v>
          </cell>
          <cell r="BJ1639">
            <v>-8.0686506728311295E-3</v>
          </cell>
          <cell r="CF1639">
            <v>0</v>
          </cell>
          <cell r="CV1639">
            <v>26.125</v>
          </cell>
          <cell r="DA1639">
            <v>0</v>
          </cell>
          <cell r="ER1639">
            <v>374.50240000000008</v>
          </cell>
        </row>
        <row r="1640">
          <cell r="A1640">
            <v>594906</v>
          </cell>
          <cell r="C1640" t="str">
            <v>Lopez, Alfredo</v>
          </cell>
          <cell r="AF1640">
            <v>0.19667281408117826</v>
          </cell>
          <cell r="AN1640">
            <v>115.30249481481484</v>
          </cell>
          <cell r="AP1640">
            <v>0.10031995562837503</v>
          </cell>
          <cell r="AV1640" t="str">
            <v>2B</v>
          </cell>
          <cell r="AW1640">
            <v>-11.486733333333333</v>
          </cell>
          <cell r="AX1640">
            <v>0.3104955073787487</v>
          </cell>
          <cell r="AY1640">
            <v>-4.633175996854245</v>
          </cell>
          <cell r="AZ1640">
            <v>0.3104955073787487</v>
          </cell>
          <cell r="BG1640">
            <v>1.1554295131282082</v>
          </cell>
          <cell r="BJ1640">
            <v>-4.1394260016934022E-3</v>
          </cell>
          <cell r="CF1640">
            <v>0</v>
          </cell>
          <cell r="CV1640">
            <v>26.708333333333332</v>
          </cell>
          <cell r="DA1640">
            <v>0</v>
          </cell>
          <cell r="ER1640">
            <v>288.25623703703707</v>
          </cell>
        </row>
        <row r="1641">
          <cell r="A1641">
            <v>594922</v>
          </cell>
          <cell r="C1641" t="str">
            <v>McQuail, Steve</v>
          </cell>
          <cell r="AF1641">
            <v>0.20369284863607129</v>
          </cell>
          <cell r="AN1641">
            <v>109.14778074074076</v>
          </cell>
          <cell r="AP1641">
            <v>0.14361391851035521</v>
          </cell>
          <cell r="AV1641" t="str">
            <v>1B</v>
          </cell>
          <cell r="AW1641">
            <v>-13.775390047806487</v>
          </cell>
          <cell r="AX1641">
            <v>-16.099283333333332</v>
          </cell>
          <cell r="AY1641">
            <v>-14.322998363930644</v>
          </cell>
          <cell r="AZ1641">
            <v>-13.775390047806487</v>
          </cell>
          <cell r="BG1641">
            <v>1.2545118314636721</v>
          </cell>
          <cell r="BJ1641">
            <v>-1.276146048704958E-2</v>
          </cell>
          <cell r="CF1641">
            <v>0</v>
          </cell>
          <cell r="CV1641">
            <v>27.041666666666668</v>
          </cell>
          <cell r="DA1641">
            <v>0</v>
          </cell>
          <cell r="ER1641">
            <v>272.86945185185186</v>
          </cell>
        </row>
        <row r="1642">
          <cell r="A1642">
            <v>594927</v>
          </cell>
          <cell r="C1642" t="str">
            <v>Miller, Justin</v>
          </cell>
          <cell r="AF1642">
            <v>0.18557142487803124</v>
          </cell>
          <cell r="AN1642">
            <v>105.54273185185184</v>
          </cell>
          <cell r="AP1642">
            <v>8.6903726354659372E-2</v>
          </cell>
          <cell r="AV1642" t="str">
            <v>1B</v>
          </cell>
          <cell r="AW1642">
            <v>-10.816423285055519</v>
          </cell>
          <cell r="AX1642">
            <v>-16.03885</v>
          </cell>
          <cell r="AY1642">
            <v>-7.6223377578930114</v>
          </cell>
          <cell r="AZ1642">
            <v>-7.6223377578930114</v>
          </cell>
          <cell r="BG1642">
            <v>1.3072637106656297</v>
          </cell>
          <cell r="BJ1642">
            <v>5.5261548321338342E-3</v>
          </cell>
          <cell r="CF1642">
            <v>0</v>
          </cell>
          <cell r="CV1642">
            <v>27.625</v>
          </cell>
          <cell r="DA1642">
            <v>0</v>
          </cell>
          <cell r="ER1642">
            <v>263.8568296296296</v>
          </cell>
        </row>
        <row r="1643">
          <cell r="A1643">
            <v>594940</v>
          </cell>
          <cell r="C1643" t="str">
            <v>Muno, Danny</v>
          </cell>
          <cell r="AF1643">
            <v>0.22193828477907773</v>
          </cell>
          <cell r="AN1643">
            <v>159.37185185185186</v>
          </cell>
          <cell r="AP1643">
            <v>0.31689128883217432</v>
          </cell>
          <cell r="AV1643" t="str">
            <v>3B</v>
          </cell>
          <cell r="AW1643">
            <v>-11</v>
          </cell>
          <cell r="AX1643">
            <v>-8.4611724324243607</v>
          </cell>
          <cell r="AY1643">
            <v>-7</v>
          </cell>
          <cell r="AZ1643">
            <v>-8.4611724324243607</v>
          </cell>
          <cell r="BG1643">
            <v>1.1604642945837236</v>
          </cell>
          <cell r="BJ1643">
            <v>-9.0158501826880927E-3</v>
          </cell>
          <cell r="CF1643">
            <v>2.4228594413074161E-2</v>
          </cell>
          <cell r="CV1643">
            <v>27.375</v>
          </cell>
          <cell r="DA1643">
            <v>5.3333333333333337E-2</v>
          </cell>
          <cell r="ER1643">
            <v>398.42962962962963</v>
          </cell>
        </row>
        <row r="1644">
          <cell r="A1644">
            <v>594941</v>
          </cell>
          <cell r="C1644" t="str">
            <v>Murphy, Tanner</v>
          </cell>
          <cell r="AF1644">
            <v>0.17875774452716808</v>
          </cell>
          <cell r="AN1644">
            <v>63.161931851851868</v>
          </cell>
          <cell r="AP1644">
            <v>5.4608729846973181E-2</v>
          </cell>
          <cell r="AV1644" t="str">
            <v>C</v>
          </cell>
          <cell r="AW1644">
            <v>-13.296252142301384</v>
          </cell>
          <cell r="AX1644">
            <v>-18.766983333333332</v>
          </cell>
          <cell r="AY1644">
            <v>-12.363787578624057</v>
          </cell>
          <cell r="AZ1644">
            <v>-1.0405753433666374</v>
          </cell>
          <cell r="BG1644">
            <v>1.0027476268906588</v>
          </cell>
          <cell r="BJ1644">
            <v>-6.202543026562141E-4</v>
          </cell>
          <cell r="CF1644">
            <v>0</v>
          </cell>
          <cell r="CV1644">
            <v>23.958333333333332</v>
          </cell>
          <cell r="DA1644">
            <v>0</v>
          </cell>
          <cell r="ER1644">
            <v>157.90482962962966</v>
          </cell>
        </row>
        <row r="1645">
          <cell r="A1645">
            <v>594947</v>
          </cell>
          <cell r="C1645" t="str">
            <v>Oberacker, Chad</v>
          </cell>
          <cell r="AF1645">
            <v>0.21654647164580124</v>
          </cell>
          <cell r="AN1645">
            <v>160.21077333333335</v>
          </cell>
          <cell r="AP1645">
            <v>0.29208461691375553</v>
          </cell>
          <cell r="AV1645" t="str">
            <v>CF</v>
          </cell>
          <cell r="AW1645">
            <v>-11.209591852004978</v>
          </cell>
          <cell r="AX1645">
            <v>-16.056116666666668</v>
          </cell>
          <cell r="AY1645">
            <v>-5.6005155831188391</v>
          </cell>
          <cell r="AZ1645">
            <v>-5.6005155831188391</v>
          </cell>
          <cell r="BG1645">
            <v>1.3428540433781393</v>
          </cell>
          <cell r="BJ1645">
            <v>2.3743688590610392E-4</v>
          </cell>
          <cell r="CF1645">
            <v>0</v>
          </cell>
          <cell r="CV1645">
            <v>27.458333333333332</v>
          </cell>
          <cell r="DA1645">
            <v>0</v>
          </cell>
          <cell r="ER1645">
            <v>400.52693333333332</v>
          </cell>
        </row>
        <row r="1646">
          <cell r="A1646">
            <v>594948</v>
          </cell>
          <cell r="C1646" t="str">
            <v>O'Connell, Sean</v>
          </cell>
          <cell r="AF1646">
            <v>0.17287092041714575</v>
          </cell>
          <cell r="AN1646">
            <v>79.540622222222225</v>
          </cell>
          <cell r="AP1646">
            <v>7.7015474696066843E-2</v>
          </cell>
          <cell r="AV1646" t="str">
            <v>C</v>
          </cell>
          <cell r="AW1646">
            <v>-15.107798290588695</v>
          </cell>
          <cell r="AX1646">
            <v>-18.024283333333329</v>
          </cell>
          <cell r="AY1646">
            <v>-14.867075498562691</v>
          </cell>
          <cell r="AZ1646">
            <v>5.2910288613276224</v>
          </cell>
          <cell r="BG1646">
            <v>1.0939593551177003</v>
          </cell>
          <cell r="BJ1646">
            <v>1.0043308232343059E-3</v>
          </cell>
          <cell r="CF1646">
            <v>0</v>
          </cell>
          <cell r="CV1646">
            <v>24.541666666666668</v>
          </cell>
          <cell r="DA1646">
            <v>0</v>
          </cell>
          <cell r="ER1646">
            <v>198.85155555555556</v>
          </cell>
        </row>
        <row r="1647">
          <cell r="A1647">
            <v>594950</v>
          </cell>
          <cell r="C1647" t="str">
            <v>Opitz, Shane</v>
          </cell>
          <cell r="AF1647">
            <v>0.19690029818089416</v>
          </cell>
          <cell r="AN1647">
            <v>156.35211851851855</v>
          </cell>
          <cell r="AP1647">
            <v>0.26624702431153624</v>
          </cell>
          <cell r="AV1647" t="str">
            <v>SS</v>
          </cell>
          <cell r="AW1647">
            <v>-12.608570826884129</v>
          </cell>
          <cell r="AX1647">
            <v>-1.1508167710735813</v>
          </cell>
          <cell r="AY1647">
            <v>-11.579913250864678</v>
          </cell>
          <cell r="AZ1647">
            <v>-1.1508167710735813</v>
          </cell>
          <cell r="BG1647">
            <v>0.91833870464138811</v>
          </cell>
          <cell r="BJ1647">
            <v>-1.4683981769403474E-2</v>
          </cell>
          <cell r="CF1647">
            <v>0</v>
          </cell>
          <cell r="CV1647">
            <v>24.458333333333332</v>
          </cell>
          <cell r="DA1647">
            <v>0</v>
          </cell>
          <cell r="ER1647">
            <v>390.88029629629636</v>
          </cell>
        </row>
        <row r="1648">
          <cell r="A1648">
            <v>594953</v>
          </cell>
          <cell r="C1648" t="str">
            <v>Palka, Daniel</v>
          </cell>
          <cell r="AF1648">
            <v>0.24727395736596858</v>
          </cell>
          <cell r="AN1648">
            <v>237.2066370370371</v>
          </cell>
          <cell r="AP1648">
            <v>0.41313319192411124</v>
          </cell>
          <cell r="AV1648" t="str">
            <v>RF</v>
          </cell>
          <cell r="AW1648">
            <v>-13.276477113600755</v>
          </cell>
          <cell r="AX1648">
            <v>-17.816616666666668</v>
          </cell>
          <cell r="AY1648">
            <v>-13.253753395735064</v>
          </cell>
          <cell r="AZ1648">
            <v>-13.253753395735064</v>
          </cell>
          <cell r="BG1648">
            <v>1.4112083896719492</v>
          </cell>
          <cell r="BJ1648">
            <v>9.4196516828646461E-3</v>
          </cell>
          <cell r="CF1648">
            <v>0</v>
          </cell>
          <cell r="CV1648">
            <v>24.708333333333332</v>
          </cell>
          <cell r="DA1648">
            <v>0</v>
          </cell>
          <cell r="ER1648">
            <v>593.0165925925927</v>
          </cell>
        </row>
        <row r="1649">
          <cell r="A1649">
            <v>594960</v>
          </cell>
          <cell r="C1649" t="str">
            <v>Peterson, Brent</v>
          </cell>
          <cell r="AF1649">
            <v>0.18068124705408906</v>
          </cell>
          <cell r="AN1649">
            <v>90.82861037037037</v>
          </cell>
          <cell r="AP1649">
            <v>6.327561942920068E-2</v>
          </cell>
          <cell r="AV1649" t="str">
            <v>3B</v>
          </cell>
          <cell r="AW1649">
            <v>-13.280208333333334</v>
          </cell>
          <cell r="AX1649">
            <v>-1.0294806596350807</v>
          </cell>
          <cell r="AY1649">
            <v>-7.6892751141204814</v>
          </cell>
          <cell r="AZ1649">
            <v>-1.0294806596350807</v>
          </cell>
          <cell r="BG1649">
            <v>0.78042802464634797</v>
          </cell>
          <cell r="BJ1649">
            <v>1.137190635891221E-2</v>
          </cell>
          <cell r="CF1649">
            <v>0</v>
          </cell>
          <cell r="CV1649">
            <v>23.708333333333332</v>
          </cell>
          <cell r="DA1649">
            <v>0</v>
          </cell>
          <cell r="ER1649">
            <v>227.07152592592593</v>
          </cell>
        </row>
        <row r="1650">
          <cell r="A1650">
            <v>594969</v>
          </cell>
          <cell r="C1650" t="str">
            <v>Quesada, Michael</v>
          </cell>
          <cell r="AF1650">
            <v>0.16712979215413476</v>
          </cell>
          <cell r="AN1650">
            <v>105.33045333333335</v>
          </cell>
          <cell r="AP1650">
            <v>0.16616757925417402</v>
          </cell>
          <cell r="AV1650" t="str">
            <v>C</v>
          </cell>
          <cell r="AW1650">
            <v>-11.685393624438927</v>
          </cell>
          <cell r="AX1650">
            <v>-16.40635</v>
          </cell>
          <cell r="AY1650">
            <v>-12.671794800703903</v>
          </cell>
          <cell r="AZ1650">
            <v>6.6746126321589516</v>
          </cell>
          <cell r="BG1650">
            <v>0.6799924361205576</v>
          </cell>
          <cell r="BJ1650">
            <v>-1.065291759677844E-2</v>
          </cell>
          <cell r="CF1650">
            <v>0</v>
          </cell>
          <cell r="CV1650">
            <v>26.375</v>
          </cell>
          <cell r="DA1650">
            <v>0</v>
          </cell>
          <cell r="ER1650">
            <v>263.32613333333336</v>
          </cell>
        </row>
        <row r="1651">
          <cell r="A1651">
            <v>594973</v>
          </cell>
          <cell r="C1651" t="str">
            <v>Ray, Lance</v>
          </cell>
          <cell r="AF1651">
            <v>0.20915799491935824</v>
          </cell>
          <cell r="AN1651">
            <v>77.724444444444458</v>
          </cell>
          <cell r="AP1651">
            <v>4.1937034679461416E-2</v>
          </cell>
          <cell r="AV1651" t="str">
            <v>LF</v>
          </cell>
          <cell r="AW1651">
            <v>-11.495343222158914</v>
          </cell>
          <cell r="AX1651">
            <v>-16.204516666666667</v>
          </cell>
          <cell r="AY1651">
            <v>-10.105280528701398</v>
          </cell>
          <cell r="AZ1651">
            <v>-10.105280528701398</v>
          </cell>
          <cell r="BG1651">
            <v>1.3636947439393605</v>
          </cell>
          <cell r="BJ1651">
            <v>5.6010195601531709E-3</v>
          </cell>
          <cell r="CF1651">
            <v>0</v>
          </cell>
          <cell r="CV1651">
            <v>26.791666666666668</v>
          </cell>
          <cell r="DA1651">
            <v>0</v>
          </cell>
          <cell r="ER1651">
            <v>194.31111111111113</v>
          </cell>
        </row>
        <row r="1652">
          <cell r="A1652">
            <v>594983</v>
          </cell>
          <cell r="C1652" t="str">
            <v>Rosa, Viosergy</v>
          </cell>
          <cell r="AF1652">
            <v>0.22713208950176147</v>
          </cell>
          <cell r="AN1652">
            <v>222.66002962962963</v>
          </cell>
          <cell r="AP1652">
            <v>0.4094181806334789</v>
          </cell>
          <cell r="AV1652" t="str">
            <v>1B</v>
          </cell>
          <cell r="AW1652">
            <v>-15.978938044588643</v>
          </cell>
          <cell r="AX1652">
            <v>-16.567816666666666</v>
          </cell>
          <cell r="AY1652">
            <v>-15.948761201136318</v>
          </cell>
          <cell r="AZ1652">
            <v>-15.948761201136318</v>
          </cell>
          <cell r="BG1652">
            <v>0.93735686820721087</v>
          </cell>
          <cell r="BJ1652">
            <v>-3.1484081232639204E-3</v>
          </cell>
          <cell r="CF1652">
            <v>0</v>
          </cell>
          <cell r="CV1652">
            <v>26.041666666666668</v>
          </cell>
          <cell r="DA1652">
            <v>0</v>
          </cell>
          <cell r="ER1652">
            <v>556.65007407407404</v>
          </cell>
        </row>
        <row r="1653">
          <cell r="A1653">
            <v>594988</v>
          </cell>
          <cell r="C1653" t="str">
            <v>Schebler, Scott</v>
          </cell>
          <cell r="AF1653">
            <v>0.25628234948469203</v>
          </cell>
          <cell r="AN1653">
            <v>386.27721624547399</v>
          </cell>
          <cell r="AP1653">
            <v>0.40730753580703938</v>
          </cell>
          <cell r="AV1653" t="str">
            <v>CF</v>
          </cell>
          <cell r="AW1653">
            <v>-11</v>
          </cell>
          <cell r="AX1653">
            <v>-16</v>
          </cell>
          <cell r="AY1653">
            <v>-5.7095131769388541</v>
          </cell>
          <cell r="AZ1653">
            <v>-5.7095131769388541</v>
          </cell>
          <cell r="BG1653">
            <v>0.92539565734531792</v>
          </cell>
          <cell r="BJ1653">
            <v>-6.5982766919630274E-4</v>
          </cell>
          <cell r="CF1653">
            <v>0.14594465639390636</v>
          </cell>
          <cell r="CV1653">
            <v>25.708333333333332</v>
          </cell>
          <cell r="DA1653">
            <v>0.26166666666666666</v>
          </cell>
          <cell r="ER1653">
            <v>545.19259259259263</v>
          </cell>
        </row>
        <row r="1654">
          <cell r="A1654">
            <v>594995</v>
          </cell>
          <cell r="C1654" t="str">
            <v>Sim, Eric</v>
          </cell>
          <cell r="AF1654">
            <v>0.17781564198246341</v>
          </cell>
          <cell r="AN1654">
            <v>96.189155555555573</v>
          </cell>
          <cell r="AP1654">
            <v>8.484719589404377E-2</v>
          </cell>
          <cell r="AV1654" t="str">
            <v>C</v>
          </cell>
          <cell r="AW1654">
            <v>-13.481108530661242</v>
          </cell>
          <cell r="AX1654">
            <v>-16.056116666666668</v>
          </cell>
          <cell r="AY1654">
            <v>-13.4964960964372</v>
          </cell>
          <cell r="AZ1654">
            <v>6.7152886934537293</v>
          </cell>
          <cell r="BG1654">
            <v>1.2398522234255003</v>
          </cell>
          <cell r="BJ1654">
            <v>-1.0851147007397845E-2</v>
          </cell>
          <cell r="CF1654">
            <v>0</v>
          </cell>
          <cell r="CV1654">
            <v>27.458333333333332</v>
          </cell>
          <cell r="DA1654">
            <v>0</v>
          </cell>
          <cell r="ER1654">
            <v>240.47288888888892</v>
          </cell>
        </row>
        <row r="1655">
          <cell r="A1655">
            <v>594999</v>
          </cell>
          <cell r="C1655" t="str">
            <v>Smalling, Tim</v>
          </cell>
          <cell r="AF1655">
            <v>0.19704836529735187</v>
          </cell>
          <cell r="AN1655">
            <v>155.5095703703704</v>
          </cell>
          <cell r="AP1655">
            <v>0.30136181632401116</v>
          </cell>
          <cell r="AV1655" t="str">
            <v>3B</v>
          </cell>
          <cell r="AW1655">
            <v>-11.976515689530121</v>
          </cell>
          <cell r="AX1655">
            <v>0.37603053897530209</v>
          </cell>
          <cell r="AY1655">
            <v>-13.610918107209935</v>
          </cell>
          <cell r="AZ1655">
            <v>0.37603053897530209</v>
          </cell>
          <cell r="BG1655">
            <v>1.4122869912760114</v>
          </cell>
          <cell r="BJ1655">
            <v>-1.4535508578423577E-2</v>
          </cell>
          <cell r="CF1655">
            <v>0</v>
          </cell>
          <cell r="CV1655">
            <v>28.708333333333332</v>
          </cell>
          <cell r="DA1655">
            <v>0</v>
          </cell>
          <cell r="ER1655">
            <v>388.77392592592594</v>
          </cell>
        </row>
        <row r="1656">
          <cell r="A1656">
            <v>595005</v>
          </cell>
          <cell r="C1656" t="str">
            <v>Strausborger, Ryan</v>
          </cell>
          <cell r="AF1656">
            <v>0.22979912098242747</v>
          </cell>
          <cell r="AN1656">
            <v>162.38577777777778</v>
          </cell>
          <cell r="AP1656">
            <v>0.33293710805453769</v>
          </cell>
          <cell r="AV1656" t="str">
            <v>RF</v>
          </cell>
          <cell r="AW1656">
            <v>-11</v>
          </cell>
          <cell r="AX1656">
            <v>-16</v>
          </cell>
          <cell r="AY1656">
            <v>-4.8681033651475571</v>
          </cell>
          <cell r="AZ1656">
            <v>-4.8681033651475571</v>
          </cell>
          <cell r="BG1656">
            <v>1.2575247488045398</v>
          </cell>
          <cell r="BJ1656">
            <v>-1.0392148648964655E-2</v>
          </cell>
          <cell r="CF1656">
            <v>3.2753261361441931E-2</v>
          </cell>
          <cell r="CV1656">
            <v>28.291666666666668</v>
          </cell>
          <cell r="DA1656">
            <v>8.5000000000000006E-2</v>
          </cell>
          <cell r="ER1656">
            <v>405.96444444444444</v>
          </cell>
        </row>
        <row r="1657">
          <cell r="A1657">
            <v>595008</v>
          </cell>
          <cell r="C1657" t="str">
            <v>Tam Sing, Trace</v>
          </cell>
          <cell r="AF1657">
            <v>0.19261357452887301</v>
          </cell>
          <cell r="AN1657">
            <v>84.546880000000016</v>
          </cell>
          <cell r="AP1657">
            <v>9.7832963763310632E-2</v>
          </cell>
          <cell r="AV1657" t="str">
            <v>SS</v>
          </cell>
          <cell r="AW1657">
            <v>-12.651316666666666</v>
          </cell>
          <cell r="AX1657">
            <v>-0.44601848354207752</v>
          </cell>
          <cell r="AY1657">
            <v>-6.456515589555285</v>
          </cell>
          <cell r="AZ1657">
            <v>-0.44601848354207752</v>
          </cell>
          <cell r="BG1657">
            <v>1.1874787784789111</v>
          </cell>
          <cell r="BJ1657">
            <v>7.5504619531378131E-3</v>
          </cell>
          <cell r="CF1657">
            <v>0</v>
          </cell>
          <cell r="CV1657">
            <v>24.541666666666668</v>
          </cell>
          <cell r="DA1657">
            <v>0</v>
          </cell>
          <cell r="ER1657">
            <v>211.36720000000003</v>
          </cell>
        </row>
        <row r="1658">
          <cell r="A1658">
            <v>595020</v>
          </cell>
          <cell r="C1658" t="str">
            <v>Vucinich, Shea</v>
          </cell>
          <cell r="AF1658">
            <v>0.20232972793157911</v>
          </cell>
          <cell r="AN1658">
            <v>105.8046103703704</v>
          </cell>
          <cell r="AP1658">
            <v>8.7121261381150505E-2</v>
          </cell>
          <cell r="AV1658" t="str">
            <v>3B</v>
          </cell>
          <cell r="AW1658">
            <v>-11.20202257197351</v>
          </cell>
          <cell r="AX1658">
            <v>-1.3640277404949248</v>
          </cell>
          <cell r="AY1658">
            <v>-7.5715206106161119</v>
          </cell>
          <cell r="AZ1658">
            <v>-1.3640277404949248</v>
          </cell>
          <cell r="BG1658">
            <v>1.1944215800999958</v>
          </cell>
          <cell r="BJ1658">
            <v>-1.8807906277448329E-3</v>
          </cell>
          <cell r="CF1658">
            <v>0</v>
          </cell>
          <cell r="CV1658">
            <v>27.541666666666668</v>
          </cell>
          <cell r="DA1658">
            <v>0</v>
          </cell>
          <cell r="ER1658">
            <v>264.51152592592598</v>
          </cell>
        </row>
        <row r="1659">
          <cell r="A1659">
            <v>595023</v>
          </cell>
          <cell r="C1659" t="str">
            <v>Walsh, Colin</v>
          </cell>
          <cell r="AF1659">
            <v>0.25039446183559444</v>
          </cell>
          <cell r="AN1659">
            <v>358.49593762885206</v>
          </cell>
          <cell r="AP1659">
            <v>0.35053514017742726</v>
          </cell>
          <cell r="AV1659" t="str">
            <v>2B</v>
          </cell>
          <cell r="AW1659">
            <v>-11</v>
          </cell>
          <cell r="AX1659">
            <v>-0.80171337652972996</v>
          </cell>
          <cell r="AY1659">
            <v>-11.055038797675971</v>
          </cell>
          <cell r="AZ1659">
            <v>-0.80171337652972996</v>
          </cell>
          <cell r="BG1659">
            <v>1.1293019456177023</v>
          </cell>
          <cell r="BJ1659">
            <v>-5.833831952260617E-4</v>
          </cell>
          <cell r="CF1659">
            <v>0</v>
          </cell>
          <cell r="CV1659">
            <v>26.791666666666668</v>
          </cell>
          <cell r="DA1659">
            <v>0.105</v>
          </cell>
          <cell r="ER1659">
            <v>479.01173333333338</v>
          </cell>
        </row>
        <row r="1660">
          <cell r="A1660">
            <v>595025</v>
          </cell>
          <cell r="C1660" t="str">
            <v>Walters, Zach</v>
          </cell>
          <cell r="AF1660">
            <v>0.24176179217948673</v>
          </cell>
          <cell r="AN1660">
            <v>189.35940740740739</v>
          </cell>
          <cell r="AP1660">
            <v>0.3756742894207149</v>
          </cell>
          <cell r="AV1660" t="str">
            <v>1B</v>
          </cell>
          <cell r="AW1660">
            <v>-14.331390571886995</v>
          </cell>
          <cell r="AX1660">
            <v>-9.0095600312010031</v>
          </cell>
          <cell r="AY1660">
            <v>-9.6610312254531188</v>
          </cell>
          <cell r="AZ1660">
            <v>-9.0095600312010031</v>
          </cell>
          <cell r="BG1660">
            <v>1.3771598016547251</v>
          </cell>
          <cell r="BJ1660">
            <v>-9.2170835210057724E-3</v>
          </cell>
          <cell r="CF1660">
            <v>7.7242568849454171E-2</v>
          </cell>
          <cell r="CV1660">
            <v>26.791666666666668</v>
          </cell>
          <cell r="DA1660">
            <v>0.30166666666666669</v>
          </cell>
          <cell r="ER1660">
            <v>473.39851851851847</v>
          </cell>
        </row>
        <row r="1661">
          <cell r="A1661">
            <v>595030</v>
          </cell>
          <cell r="C1661" t="str">
            <v>Whitaker, Josh</v>
          </cell>
          <cell r="AF1661">
            <v>0.22753386028637995</v>
          </cell>
          <cell r="AN1661">
            <v>147.68544</v>
          </cell>
          <cell r="AP1661">
            <v>0.23104678630574615</v>
          </cell>
          <cell r="AV1661" t="str">
            <v>RF</v>
          </cell>
          <cell r="AW1661">
            <v>-11.645296908536423</v>
          </cell>
          <cell r="AX1661">
            <v>-16.06475</v>
          </cell>
          <cell r="AY1661">
            <v>-6.8189614127707276</v>
          </cell>
          <cell r="AZ1661">
            <v>-6.8189614127707276</v>
          </cell>
          <cell r="BG1661">
            <v>1.5130161882575028</v>
          </cell>
          <cell r="BJ1661">
            <v>-1.288341903180249E-3</v>
          </cell>
          <cell r="CF1661">
            <v>0</v>
          </cell>
          <cell r="CV1661">
            <v>27.375</v>
          </cell>
          <cell r="DA1661">
            <v>0</v>
          </cell>
          <cell r="ER1661">
            <v>369.21359999999999</v>
          </cell>
        </row>
        <row r="1662">
          <cell r="A1662">
            <v>595033</v>
          </cell>
          <cell r="C1662" t="str">
            <v>Wilson, Ethan</v>
          </cell>
          <cell r="AF1662">
            <v>0.19993228479403796</v>
          </cell>
          <cell r="AN1662">
            <v>74.65706666666668</v>
          </cell>
          <cell r="AP1662">
            <v>4.5008872368068498E-2</v>
          </cell>
          <cell r="AV1662" t="str">
            <v>2B</v>
          </cell>
          <cell r="AW1662">
            <v>-12.870836021056917</v>
          </cell>
          <cell r="AX1662">
            <v>-2.2156179540356669</v>
          </cell>
          <cell r="AY1662">
            <v>-12.617604972520326</v>
          </cell>
          <cell r="AZ1662">
            <v>-2.2156179540356669</v>
          </cell>
          <cell r="BG1662">
            <v>1.0838687758207115</v>
          </cell>
          <cell r="BJ1662">
            <v>-1.601016319681264E-2</v>
          </cell>
          <cell r="CF1662">
            <v>0</v>
          </cell>
          <cell r="CV1662">
            <v>27.291666666666668</v>
          </cell>
          <cell r="DA1662">
            <v>0</v>
          </cell>
          <cell r="ER1662">
            <v>186.64266666666668</v>
          </cell>
        </row>
        <row r="1663">
          <cell r="A1663">
            <v>595108</v>
          </cell>
          <cell r="C1663" t="str">
            <v>Allen, Jimmy</v>
          </cell>
          <cell r="AF1663">
            <v>0.18345678496636381</v>
          </cell>
          <cell r="AN1663">
            <v>147.03189333333336</v>
          </cell>
          <cell r="AP1663">
            <v>0.19887672178221738</v>
          </cell>
          <cell r="AV1663" t="str">
            <v>2B</v>
          </cell>
          <cell r="AW1663">
            <v>-12.987210288535703</v>
          </cell>
          <cell r="AX1663">
            <v>-8.6974729896947061</v>
          </cell>
          <cell r="AY1663">
            <v>-11.875690016236142</v>
          </cell>
          <cell r="AZ1663">
            <v>-8.6974729896947061</v>
          </cell>
          <cell r="BG1663">
            <v>1.3011836435264001</v>
          </cell>
          <cell r="BJ1663">
            <v>1.0607011989968392E-2</v>
          </cell>
          <cell r="CF1663">
            <v>0</v>
          </cell>
          <cell r="CV1663">
            <v>24.458333333333332</v>
          </cell>
          <cell r="DA1663">
            <v>0</v>
          </cell>
          <cell r="ER1663">
            <v>367.57973333333337</v>
          </cell>
        </row>
        <row r="1664">
          <cell r="A1664">
            <v>595111</v>
          </cell>
          <cell r="C1664" t="str">
            <v>Alonso, Carlos</v>
          </cell>
          <cell r="AF1664">
            <v>0.2103361573244206</v>
          </cell>
          <cell r="AN1664">
            <v>176.80791703703704</v>
          </cell>
          <cell r="AP1664">
            <v>0.23862240450391037</v>
          </cell>
          <cell r="AV1664" t="str">
            <v>3B</v>
          </cell>
          <cell r="AW1664">
            <v>-13.089774111612416</v>
          </cell>
          <cell r="AX1664">
            <v>-3.7712040212952904</v>
          </cell>
          <cell r="AY1664">
            <v>-12.014579468204577</v>
          </cell>
          <cell r="AZ1664">
            <v>-3.7712040212952904</v>
          </cell>
          <cell r="BG1664">
            <v>1.2547576568082359</v>
          </cell>
          <cell r="BJ1664">
            <v>7.046863874057529E-3</v>
          </cell>
          <cell r="CF1664">
            <v>0</v>
          </cell>
          <cell r="CV1664">
            <v>28.375</v>
          </cell>
          <cell r="DA1664">
            <v>0</v>
          </cell>
          <cell r="ER1664">
            <v>442.01979259259258</v>
          </cell>
        </row>
        <row r="1665">
          <cell r="A1665">
            <v>595115</v>
          </cell>
          <cell r="C1665" t="str">
            <v>Ard, Taylor</v>
          </cell>
          <cell r="AF1665">
            <v>0.21408023043529306</v>
          </cell>
          <cell r="AN1665">
            <v>183.64800000000002</v>
          </cell>
          <cell r="AP1665">
            <v>0.24665327303699636</v>
          </cell>
          <cell r="AV1665" t="str">
            <v>1B</v>
          </cell>
          <cell r="AW1665">
            <v>-14.821780677928261</v>
          </cell>
          <cell r="AX1665">
            <v>-16.365983333333336</v>
          </cell>
          <cell r="AY1665">
            <v>-15.085726784241906</v>
          </cell>
          <cell r="AZ1665">
            <v>-14.821780677928261</v>
          </cell>
          <cell r="BG1665">
            <v>1.324893382309684</v>
          </cell>
          <cell r="BJ1665">
            <v>-1.496451224754701E-2</v>
          </cell>
          <cell r="CF1665">
            <v>0</v>
          </cell>
          <cell r="CV1665">
            <v>26.458333333333332</v>
          </cell>
          <cell r="DA1665">
            <v>0</v>
          </cell>
          <cell r="ER1665">
            <v>459.12</v>
          </cell>
        </row>
        <row r="1666">
          <cell r="A1666">
            <v>595129</v>
          </cell>
          <cell r="C1666" t="str">
            <v>Belza, Tom</v>
          </cell>
          <cell r="AF1666">
            <v>0.19922701272383331</v>
          </cell>
          <cell r="AN1666">
            <v>165.58696296296299</v>
          </cell>
          <cell r="AP1666">
            <v>0.30879468189900294</v>
          </cell>
          <cell r="AV1666" t="str">
            <v>3B</v>
          </cell>
          <cell r="AW1666">
            <v>-11.498181416996028</v>
          </cell>
          <cell r="AX1666">
            <v>-16.123783333333336</v>
          </cell>
          <cell r="AY1666">
            <v>-11.333965183563416</v>
          </cell>
          <cell r="AZ1666">
            <v>-11.333965183563416</v>
          </cell>
          <cell r="BG1666">
            <v>1.3154730319092121</v>
          </cell>
          <cell r="BJ1666">
            <v>8.217994952148382E-3</v>
          </cell>
          <cell r="CF1666">
            <v>0</v>
          </cell>
          <cell r="CV1666">
            <v>26.958333333333332</v>
          </cell>
          <cell r="DA1666">
            <v>0</v>
          </cell>
          <cell r="ER1666">
            <v>413.96740740740745</v>
          </cell>
        </row>
        <row r="1667">
          <cell r="A1667">
            <v>595130</v>
          </cell>
          <cell r="C1667" t="str">
            <v>Benjamin, Michael</v>
          </cell>
          <cell r="AF1667">
            <v>0.20740902399288499</v>
          </cell>
          <cell r="AN1667">
            <v>157.17677037037038</v>
          </cell>
          <cell r="AP1667">
            <v>0.30193233266477171</v>
          </cell>
          <cell r="AV1667" t="str">
            <v>2B</v>
          </cell>
          <cell r="AW1667">
            <v>-12.827016666666665</v>
          </cell>
          <cell r="AX1667">
            <v>-2.5288955686796335</v>
          </cell>
          <cell r="AY1667">
            <v>-2.2305719456198903</v>
          </cell>
          <cell r="AZ1667">
            <v>-2.2305719456198903</v>
          </cell>
          <cell r="BG1667">
            <v>1.2948598997493452</v>
          </cell>
          <cell r="BJ1667">
            <v>1.6468116962265675E-3</v>
          </cell>
          <cell r="CF1667">
            <v>0</v>
          </cell>
          <cell r="CV1667">
            <v>24.291666666666668</v>
          </cell>
          <cell r="DA1667">
            <v>0</v>
          </cell>
          <cell r="ER1667">
            <v>392.94192592592594</v>
          </cell>
        </row>
        <row r="1668">
          <cell r="A1668">
            <v>595141</v>
          </cell>
          <cell r="C1668" t="str">
            <v>Brady, Patrick</v>
          </cell>
          <cell r="AF1668">
            <v>0.21115643512932403</v>
          </cell>
          <cell r="AN1668">
            <v>130.68811851851851</v>
          </cell>
          <cell r="AP1668">
            <v>0.22475893289636495</v>
          </cell>
          <cell r="AV1668" t="str">
            <v>3B</v>
          </cell>
          <cell r="AW1668">
            <v>-10.375915716246084</v>
          </cell>
          <cell r="AX1668">
            <v>-3.81259002264001</v>
          </cell>
          <cell r="AY1668">
            <v>-5.7413036491293505</v>
          </cell>
          <cell r="AZ1668">
            <v>-3.81259002264001</v>
          </cell>
          <cell r="BG1668">
            <v>1.0711791981119467</v>
          </cell>
          <cell r="BJ1668">
            <v>-6.5154883970619621E-3</v>
          </cell>
          <cell r="CF1668">
            <v>0</v>
          </cell>
          <cell r="CV1668">
            <v>28.375</v>
          </cell>
          <cell r="DA1668">
            <v>0</v>
          </cell>
          <cell r="ER1668">
            <v>326.72029629629628</v>
          </cell>
        </row>
        <row r="1669">
          <cell r="A1669">
            <v>595144</v>
          </cell>
          <cell r="C1669" t="str">
            <v>Brugman, Jaycob</v>
          </cell>
          <cell r="AF1669">
            <v>0.23162935449277175</v>
          </cell>
          <cell r="AN1669">
            <v>247.19004444444445</v>
          </cell>
          <cell r="AP1669">
            <v>0.4136421010091611</v>
          </cell>
          <cell r="AV1669" t="str">
            <v>CF</v>
          </cell>
          <cell r="AW1669">
            <v>-12.66696545087926</v>
          </cell>
          <cell r="AX1669">
            <v>-18.128116666666667</v>
          </cell>
          <cell r="AY1669">
            <v>-7.638878918282682</v>
          </cell>
          <cell r="AZ1669">
            <v>-7.638878918282682</v>
          </cell>
          <cell r="BG1669">
            <v>1.3671955173898316</v>
          </cell>
          <cell r="BJ1669">
            <v>4.3461714994805483E-3</v>
          </cell>
          <cell r="CF1669">
            <v>0</v>
          </cell>
          <cell r="CV1669">
            <v>24.458333333333332</v>
          </cell>
          <cell r="DA1669">
            <v>0</v>
          </cell>
          <cell r="ER1669">
            <v>617.97511111111112</v>
          </cell>
        </row>
        <row r="1670">
          <cell r="A1670">
            <v>595160</v>
          </cell>
          <cell r="C1670" t="str">
            <v>Chavez, Matthew</v>
          </cell>
          <cell r="AF1670">
            <v>0.19417954621095915</v>
          </cell>
          <cell r="AN1670">
            <v>67.529813333333337</v>
          </cell>
          <cell r="AP1670">
            <v>3.6572842574979947E-2</v>
          </cell>
          <cell r="AV1670" t="str">
            <v>1B</v>
          </cell>
          <cell r="AW1670">
            <v>-11</v>
          </cell>
          <cell r="AX1670">
            <v>-16</v>
          </cell>
          <cell r="AY1670">
            <v>-11</v>
          </cell>
          <cell r="AZ1670">
            <v>-11</v>
          </cell>
          <cell r="BG1670">
            <v>1.4614487922535511</v>
          </cell>
          <cell r="BJ1670">
            <v>1.6226530755805234E-2</v>
          </cell>
          <cell r="CF1670">
            <v>0</v>
          </cell>
          <cell r="CV1670">
            <v>27.291666666666668</v>
          </cell>
          <cell r="DA1670">
            <v>0</v>
          </cell>
          <cell r="ER1670">
            <v>168.82453333333333</v>
          </cell>
        </row>
        <row r="1671">
          <cell r="A1671">
            <v>595164</v>
          </cell>
          <cell r="C1671" t="str">
            <v>Conner, Seth</v>
          </cell>
          <cell r="AF1671">
            <v>0.17659921172388351</v>
          </cell>
          <cell r="AN1671">
            <v>71.871241481481491</v>
          </cell>
          <cell r="AP1671">
            <v>4.8055789096643098E-2</v>
          </cell>
          <cell r="AV1671" t="str">
            <v>C</v>
          </cell>
          <cell r="AW1671">
            <v>-13.457205712695556</v>
          </cell>
          <cell r="AX1671">
            <v>-18.128116666666667</v>
          </cell>
          <cell r="AY1671">
            <v>-14.431537672156235</v>
          </cell>
          <cell r="AZ1671">
            <v>-7.7465449235160708</v>
          </cell>
          <cell r="BG1671">
            <v>0.89362103298693674</v>
          </cell>
          <cell r="BJ1671">
            <v>-1.9849588869688552E-2</v>
          </cell>
          <cell r="CF1671">
            <v>0</v>
          </cell>
          <cell r="CV1671">
            <v>24.458333333333332</v>
          </cell>
          <cell r="DA1671">
            <v>0</v>
          </cell>
          <cell r="ER1671">
            <v>179.67810370370373</v>
          </cell>
        </row>
        <row r="1672">
          <cell r="A1672">
            <v>595172</v>
          </cell>
          <cell r="C1672" t="str">
            <v>Davis, Logan</v>
          </cell>
          <cell r="AF1672">
            <v>0.18070835656675055</v>
          </cell>
          <cell r="AN1672">
            <v>77.972005925925941</v>
          </cell>
          <cell r="AP1672">
            <v>7.5638621471088463E-2</v>
          </cell>
          <cell r="AV1672" t="str">
            <v>2B</v>
          </cell>
          <cell r="AW1672">
            <v>-12.405805157038527</v>
          </cell>
          <cell r="AX1672">
            <v>-0.89693711515144225</v>
          </cell>
          <cell r="AY1672">
            <v>-8.3917293736360712</v>
          </cell>
          <cell r="AZ1672">
            <v>-0.89693711515144225</v>
          </cell>
          <cell r="BG1672">
            <v>1.2899759384515335</v>
          </cell>
          <cell r="BJ1672">
            <v>-2.3422291750869448E-2</v>
          </cell>
          <cell r="CF1672">
            <v>0</v>
          </cell>
          <cell r="CV1672">
            <v>24.875</v>
          </cell>
          <cell r="DA1672">
            <v>0</v>
          </cell>
          <cell r="ER1672">
            <v>194.93001481481485</v>
          </cell>
        </row>
        <row r="1673">
          <cell r="A1673">
            <v>595199</v>
          </cell>
          <cell r="C1673" t="str">
            <v>Fermin, Andy</v>
          </cell>
          <cell r="AF1673">
            <v>0.19663725967658022</v>
          </cell>
          <cell r="AN1673">
            <v>102.73269333333333</v>
          </cell>
          <cell r="AP1673">
            <v>0.15335590501902618</v>
          </cell>
          <cell r="AV1673" t="str">
            <v>2B</v>
          </cell>
          <cell r="AW1673">
            <v>-13.723407470930374</v>
          </cell>
          <cell r="AX1673">
            <v>-1.3185092290591198</v>
          </cell>
          <cell r="AY1673">
            <v>-13.627240516796043</v>
          </cell>
          <cell r="AZ1673">
            <v>-1.3185092290591198</v>
          </cell>
          <cell r="BG1673">
            <v>1.2586922262931912</v>
          </cell>
          <cell r="BJ1673">
            <v>-1.5610386118790847E-2</v>
          </cell>
          <cell r="CF1673">
            <v>0</v>
          </cell>
          <cell r="CV1673">
            <v>26.958333333333332</v>
          </cell>
          <cell r="DA1673">
            <v>0</v>
          </cell>
          <cell r="ER1673">
            <v>256.83173333333332</v>
          </cell>
        </row>
        <row r="1674">
          <cell r="A1674">
            <v>595210</v>
          </cell>
          <cell r="C1674" t="str">
            <v>Franco, J.J.</v>
          </cell>
          <cell r="AF1674">
            <v>0.15442010534619993</v>
          </cell>
          <cell r="AN1674">
            <v>73.010631111111124</v>
          </cell>
          <cell r="AP1674">
            <v>7.2411854934841147E-2</v>
          </cell>
          <cell r="AV1674" t="str">
            <v>2B</v>
          </cell>
          <cell r="AW1674">
            <v>-12.945158544326137</v>
          </cell>
          <cell r="AX1674">
            <v>-5.0610198266584749E-2</v>
          </cell>
          <cell r="AY1674">
            <v>-11.957511392434839</v>
          </cell>
          <cell r="AZ1674">
            <v>-5.0610198266584749E-2</v>
          </cell>
          <cell r="BG1674">
            <v>1.0909927358748517</v>
          </cell>
          <cell r="BJ1674">
            <v>-1.1740238996451581E-2</v>
          </cell>
          <cell r="CF1674">
            <v>0</v>
          </cell>
          <cell r="CV1674">
            <v>24.375</v>
          </cell>
          <cell r="DA1674">
            <v>0</v>
          </cell>
          <cell r="ER1674">
            <v>182.52657777777779</v>
          </cell>
        </row>
        <row r="1675">
          <cell r="A1675">
            <v>595222</v>
          </cell>
          <cell r="C1675" t="str">
            <v>Gerber, Mike</v>
          </cell>
          <cell r="AF1675">
            <v>0.23158876203080106</v>
          </cell>
          <cell r="AN1675">
            <v>233.23188148148148</v>
          </cell>
          <cell r="AP1675">
            <v>0.37102885699693766</v>
          </cell>
          <cell r="AV1675" t="str">
            <v>RF</v>
          </cell>
          <cell r="AW1675">
            <v>-13.067458333333335</v>
          </cell>
          <cell r="AX1675">
            <v>-18.766983333333332</v>
          </cell>
          <cell r="AY1675">
            <v>-10.123275485706888</v>
          </cell>
          <cell r="AZ1675">
            <v>-10.123275485706888</v>
          </cell>
          <cell r="BG1675">
            <v>1.3936932405375342</v>
          </cell>
          <cell r="BJ1675">
            <v>8.1558183859905455E-3</v>
          </cell>
          <cell r="CF1675">
            <v>0</v>
          </cell>
          <cell r="CV1675">
            <v>23.958333333333332</v>
          </cell>
          <cell r="DA1675">
            <v>0</v>
          </cell>
          <cell r="ER1675">
            <v>583.07970370370367</v>
          </cell>
        </row>
        <row r="1676">
          <cell r="A1676">
            <v>595238</v>
          </cell>
          <cell r="C1676" t="str">
            <v>Hannemann, Jacob</v>
          </cell>
          <cell r="AF1676">
            <v>0.22877013242214472</v>
          </cell>
          <cell r="AN1676">
            <v>192.93269333333333</v>
          </cell>
          <cell r="AP1676">
            <v>0.37260884271274375</v>
          </cell>
          <cell r="AV1676" t="str">
            <v>CF</v>
          </cell>
          <cell r="AW1676">
            <v>-12.213658333333335</v>
          </cell>
          <cell r="AX1676">
            <v>-17.272950000000002</v>
          </cell>
          <cell r="AY1676">
            <v>-1.0810764479066837</v>
          </cell>
          <cell r="AZ1676">
            <v>-1.0810764479066837</v>
          </cell>
          <cell r="BG1676">
            <v>1.3899407430208042</v>
          </cell>
          <cell r="BJ1676">
            <v>-6.0608947351445171E-3</v>
          </cell>
          <cell r="CF1676">
            <v>0</v>
          </cell>
          <cell r="CV1676">
            <v>25.208333333333332</v>
          </cell>
          <cell r="DA1676">
            <v>0</v>
          </cell>
          <cell r="ER1676">
            <v>482.33173333333332</v>
          </cell>
        </row>
        <row r="1677">
          <cell r="A1677">
            <v>595250</v>
          </cell>
          <cell r="C1677" t="str">
            <v>Hernandez, Jayson</v>
          </cell>
          <cell r="AF1677">
            <v>0.17365159108734846</v>
          </cell>
          <cell r="AN1677">
            <v>73.275069629629641</v>
          </cell>
          <cell r="AP1677">
            <v>4.6838555558826767E-2</v>
          </cell>
          <cell r="AV1677" t="str">
            <v>C</v>
          </cell>
          <cell r="AW1677">
            <v>-13.731267869593674</v>
          </cell>
          <cell r="AX1677">
            <v>-16.021583333333332</v>
          </cell>
          <cell r="AY1677">
            <v>-13.960430770569335</v>
          </cell>
          <cell r="AZ1677">
            <v>1.8094654961099086</v>
          </cell>
          <cell r="BG1677">
            <v>1.2447115761300114</v>
          </cell>
          <cell r="BJ1677">
            <v>1.4350180461280164E-2</v>
          </cell>
          <cell r="CF1677">
            <v>0</v>
          </cell>
          <cell r="CV1677">
            <v>27.791666666666668</v>
          </cell>
          <cell r="DA1677">
            <v>0</v>
          </cell>
          <cell r="ER1677">
            <v>183.1876740740741</v>
          </cell>
        </row>
        <row r="1678">
          <cell r="A1678">
            <v>595261</v>
          </cell>
          <cell r="C1678" t="str">
            <v>Jackson, Joe</v>
          </cell>
          <cell r="AF1678">
            <v>0.20668454255256313</v>
          </cell>
          <cell r="AN1678">
            <v>197.72029629629628</v>
          </cell>
          <cell r="AP1678">
            <v>0.35455385955054108</v>
          </cell>
          <cell r="AV1678" t="str">
            <v>LF</v>
          </cell>
          <cell r="AW1678">
            <v>-13.354751036538147</v>
          </cell>
          <cell r="AX1678">
            <v>-18.543449999999996</v>
          </cell>
          <cell r="AY1678">
            <v>-17.257173559138906</v>
          </cell>
          <cell r="AZ1678">
            <v>-13.354751036538147</v>
          </cell>
          <cell r="BG1678">
            <v>1.4109928023406653</v>
          </cell>
          <cell r="BJ1678">
            <v>4.0675560638042266E-3</v>
          </cell>
          <cell r="CF1678">
            <v>0</v>
          </cell>
          <cell r="CV1678">
            <v>24.125</v>
          </cell>
          <cell r="DA1678">
            <v>0</v>
          </cell>
          <cell r="ER1678">
            <v>494.30074074074071</v>
          </cell>
        </row>
        <row r="1679">
          <cell r="A1679">
            <v>595265</v>
          </cell>
          <cell r="C1679" t="str">
            <v>Johnson, R.J.</v>
          </cell>
          <cell r="AF1679">
            <v>0.15672673951897903</v>
          </cell>
          <cell r="AN1679">
            <v>68.282405925925929</v>
          </cell>
          <cell r="AP1679">
            <v>2.8633707078700943E-2</v>
          </cell>
          <cell r="AV1679" t="str">
            <v>1B</v>
          </cell>
          <cell r="AW1679">
            <v>-13.074379500653619</v>
          </cell>
          <cell r="AX1679">
            <v>-18.335783333333332</v>
          </cell>
          <cell r="AY1679">
            <v>-14.082620359150781</v>
          </cell>
          <cell r="AZ1679">
            <v>-13.074379500653619</v>
          </cell>
          <cell r="BG1679">
            <v>1.0249416285671469</v>
          </cell>
          <cell r="BJ1679">
            <v>-1.2291485068173791E-3</v>
          </cell>
          <cell r="CF1679">
            <v>0</v>
          </cell>
          <cell r="CV1679">
            <v>24.291666666666668</v>
          </cell>
          <cell r="DA1679">
            <v>0</v>
          </cell>
          <cell r="ER1679">
            <v>170.70601481481481</v>
          </cell>
        </row>
        <row r="1680">
          <cell r="A1680">
            <v>595275</v>
          </cell>
          <cell r="C1680" t="str">
            <v>Kapstein, Zach</v>
          </cell>
          <cell r="AF1680">
            <v>0.17802496813194779</v>
          </cell>
          <cell r="AN1680">
            <v>92.584675555555563</v>
          </cell>
          <cell r="AP1680">
            <v>0.12410919043311175</v>
          </cell>
          <cell r="AV1680" t="str">
            <v>LF</v>
          </cell>
          <cell r="AW1680">
            <v>-14.936652925827907</v>
          </cell>
          <cell r="AX1680">
            <v>-18.543449999999996</v>
          </cell>
          <cell r="AY1680">
            <v>-15.293163937919813</v>
          </cell>
          <cell r="AZ1680">
            <v>-14.936652925827907</v>
          </cell>
          <cell r="BG1680">
            <v>0.96702307979884095</v>
          </cell>
          <cell r="BJ1680">
            <v>1.1483786354391127E-2</v>
          </cell>
          <cell r="CF1680">
            <v>0</v>
          </cell>
          <cell r="CV1680">
            <v>24.125</v>
          </cell>
          <cell r="DA1680">
            <v>0</v>
          </cell>
          <cell r="ER1680">
            <v>231.46168888888889</v>
          </cell>
        </row>
        <row r="1681">
          <cell r="A1681">
            <v>595281</v>
          </cell>
          <cell r="C1681" t="str">
            <v>Kiermaier, Kevin</v>
          </cell>
          <cell r="AF1681">
            <v>0.27430766806139073</v>
          </cell>
          <cell r="AN1681">
            <v>472.25760000000002</v>
          </cell>
          <cell r="AP1681">
            <v>0.49186236040259335</v>
          </cell>
          <cell r="AV1681" t="str">
            <v>CF</v>
          </cell>
          <cell r="AW1681">
            <v>-11</v>
          </cell>
          <cell r="AX1681">
            <v>-16</v>
          </cell>
          <cell r="AY1681">
            <v>21.334517190486284</v>
          </cell>
          <cell r="AZ1681">
            <v>21.334517190486284</v>
          </cell>
          <cell r="BG1681">
            <v>1.1055638396820253</v>
          </cell>
          <cell r="BJ1681">
            <v>5.2992731893147169E-3</v>
          </cell>
          <cell r="CF1681">
            <v>0.90926914519043223</v>
          </cell>
          <cell r="CV1681">
            <v>26.208333333333332</v>
          </cell>
          <cell r="DA1681">
            <v>1.9116666666666666</v>
          </cell>
          <cell r="ER1681">
            <v>472.25760000000002</v>
          </cell>
        </row>
        <row r="1682">
          <cell r="A1682">
            <v>595283</v>
          </cell>
          <cell r="C1682" t="str">
            <v>Kjerstad, Dexter</v>
          </cell>
          <cell r="AF1682">
            <v>0.21318475281317772</v>
          </cell>
          <cell r="AN1682">
            <v>193.69031111111113</v>
          </cell>
          <cell r="AP1682">
            <v>0.29145304567572283</v>
          </cell>
          <cell r="AV1682" t="str">
            <v>LF</v>
          </cell>
          <cell r="AW1682">
            <v>-12.709883333333334</v>
          </cell>
          <cell r="AX1682">
            <v>-18.128116666666667</v>
          </cell>
          <cell r="AY1682">
            <v>-10.448939899123751</v>
          </cell>
          <cell r="AZ1682">
            <v>-10.448939899123751</v>
          </cell>
          <cell r="BG1682">
            <v>1.3091867303122755</v>
          </cell>
          <cell r="BJ1682">
            <v>-3.1803528260854574E-3</v>
          </cell>
          <cell r="CF1682">
            <v>0</v>
          </cell>
          <cell r="CV1682">
            <v>24.458333333333332</v>
          </cell>
          <cell r="DA1682">
            <v>0</v>
          </cell>
          <cell r="ER1682">
            <v>484.22577777777781</v>
          </cell>
        </row>
        <row r="1683">
          <cell r="A1683">
            <v>595284</v>
          </cell>
          <cell r="C1683" t="str">
            <v>Knapp, Andrew</v>
          </cell>
          <cell r="AF1683">
            <v>0.22989927391234813</v>
          </cell>
          <cell r="AN1683">
            <v>211.55717550928694</v>
          </cell>
          <cell r="AP1683">
            <v>0.36870153504722569</v>
          </cell>
          <cell r="AV1683" t="str">
            <v>C</v>
          </cell>
          <cell r="AW1683">
            <v>-12.528840656558298</v>
          </cell>
          <cell r="AX1683">
            <v>-17.920449999999999</v>
          </cell>
          <cell r="AY1683">
            <v>-12.002505737849761</v>
          </cell>
          <cell r="AZ1683">
            <v>1.2699014614773922</v>
          </cell>
          <cell r="BG1683">
            <v>1.3841306433538021</v>
          </cell>
          <cell r="BJ1683">
            <v>8.7094421122602544E-3</v>
          </cell>
          <cell r="CF1683">
            <v>0</v>
          </cell>
          <cell r="CV1683">
            <v>24.625</v>
          </cell>
          <cell r="DA1683">
            <v>0</v>
          </cell>
          <cell r="ER1683">
            <v>485.0171851851851</v>
          </cell>
        </row>
        <row r="1684">
          <cell r="A1684">
            <v>595295</v>
          </cell>
          <cell r="C1684" t="str">
            <v>Lechich, Louie</v>
          </cell>
          <cell r="AF1684">
            <v>0.172632281274086</v>
          </cell>
          <cell r="AN1684">
            <v>171.44021333333336</v>
          </cell>
          <cell r="AP1684">
            <v>0.27946606671271368</v>
          </cell>
          <cell r="AV1684" t="str">
            <v>RF</v>
          </cell>
          <cell r="AW1684">
            <v>-12.592750000000001</v>
          </cell>
          <cell r="AX1684">
            <v>-17.920449999999999</v>
          </cell>
          <cell r="AY1684">
            <v>-10.395333135665703</v>
          </cell>
          <cell r="AZ1684">
            <v>-10.395333135665703</v>
          </cell>
          <cell r="BG1684">
            <v>1.4426510431900481</v>
          </cell>
          <cell r="BJ1684">
            <v>-1.2572621402081777E-2</v>
          </cell>
          <cell r="CF1684">
            <v>0</v>
          </cell>
          <cell r="CV1684">
            <v>24.625</v>
          </cell>
          <cell r="DA1684">
            <v>0</v>
          </cell>
          <cell r="ER1684">
            <v>428.60053333333337</v>
          </cell>
        </row>
        <row r="1685">
          <cell r="A1685">
            <v>595309</v>
          </cell>
          <cell r="C1685" t="str">
            <v>Marincov, Tyler</v>
          </cell>
          <cell r="AF1685">
            <v>0.21772779463864952</v>
          </cell>
          <cell r="AN1685">
            <v>243.61955555555556</v>
          </cell>
          <cell r="AP1685">
            <v>0.41671731135408463</v>
          </cell>
          <cell r="AV1685" t="str">
            <v>RF</v>
          </cell>
          <cell r="AW1685">
            <v>-12.534183333333335</v>
          </cell>
          <cell r="AX1685">
            <v>-17.816616666666668</v>
          </cell>
          <cell r="AY1685">
            <v>-12.890742983803239</v>
          </cell>
          <cell r="AZ1685">
            <v>-12.534183333333335</v>
          </cell>
          <cell r="BG1685">
            <v>1.4885741936578203</v>
          </cell>
          <cell r="BJ1685">
            <v>7.3446051658062695E-3</v>
          </cell>
          <cell r="CF1685">
            <v>0</v>
          </cell>
          <cell r="CV1685">
            <v>24.708333333333332</v>
          </cell>
          <cell r="DA1685">
            <v>0</v>
          </cell>
          <cell r="ER1685">
            <v>609.04888888888888</v>
          </cell>
        </row>
        <row r="1686">
          <cell r="A1686">
            <v>595326</v>
          </cell>
          <cell r="C1686" t="str">
            <v>Melker, Adam</v>
          </cell>
          <cell r="AF1686">
            <v>0.21887228853089274</v>
          </cell>
          <cell r="AN1686">
            <v>125.43440592592593</v>
          </cell>
          <cell r="AP1686">
            <v>0.11666406773305993</v>
          </cell>
          <cell r="AV1686" t="str">
            <v>RF</v>
          </cell>
          <cell r="AW1686">
            <v>-11.059583333333332</v>
          </cell>
          <cell r="AX1686">
            <v>-16.127050000000001</v>
          </cell>
          <cell r="AY1686">
            <v>-6.8369642057455184</v>
          </cell>
          <cell r="AZ1686">
            <v>-6.8369642057455184</v>
          </cell>
          <cell r="BG1686">
            <v>1.2366544215273596</v>
          </cell>
          <cell r="BJ1686">
            <v>-6.6422132731385952E-3</v>
          </cell>
          <cell r="CF1686">
            <v>0</v>
          </cell>
          <cell r="CV1686">
            <v>28.458333333333332</v>
          </cell>
          <cell r="DA1686">
            <v>0</v>
          </cell>
          <cell r="ER1686">
            <v>313.5860148148148</v>
          </cell>
        </row>
        <row r="1687">
          <cell r="A1687">
            <v>595343</v>
          </cell>
          <cell r="C1687" t="str">
            <v>Nester, John</v>
          </cell>
          <cell r="AF1687">
            <v>0.17976767040180014</v>
          </cell>
          <cell r="AN1687">
            <v>79.079632592592603</v>
          </cell>
          <cell r="AP1687">
            <v>6.5054652342335539E-2</v>
          </cell>
          <cell r="AV1687" t="str">
            <v>C</v>
          </cell>
          <cell r="AW1687">
            <v>-12.863934705793683</v>
          </cell>
          <cell r="AX1687">
            <v>-16.09065</v>
          </cell>
          <cell r="AY1687">
            <v>-12.543208774391569</v>
          </cell>
          <cell r="AZ1687">
            <v>1.9487555531683864</v>
          </cell>
          <cell r="BG1687">
            <v>1.3518209760463078</v>
          </cell>
          <cell r="BJ1687">
            <v>1.2257395218205236E-2</v>
          </cell>
          <cell r="CF1687">
            <v>0</v>
          </cell>
          <cell r="CV1687">
            <v>27.125</v>
          </cell>
          <cell r="DA1687">
            <v>0</v>
          </cell>
          <cell r="ER1687">
            <v>197.6990814814815</v>
          </cell>
        </row>
        <row r="1688">
          <cell r="A1688">
            <v>595349</v>
          </cell>
          <cell r="C1688" t="str">
            <v>O'Neill, Mike</v>
          </cell>
          <cell r="AF1688">
            <v>0.2141988541187963</v>
          </cell>
          <cell r="AN1688">
            <v>166.97220740740741</v>
          </cell>
          <cell r="AP1688">
            <v>0.25472802995934396</v>
          </cell>
          <cell r="AV1688" t="str">
            <v>LF</v>
          </cell>
          <cell r="AW1688">
            <v>-11.06875</v>
          </cell>
          <cell r="AX1688">
            <v>-16.103950000000001</v>
          </cell>
          <cell r="AY1688">
            <v>-12.282817219839234</v>
          </cell>
          <cell r="AZ1688">
            <v>-11.06875</v>
          </cell>
          <cell r="BG1688">
            <v>1.2778810227181285</v>
          </cell>
          <cell r="BJ1688">
            <v>8.3792999373705594E-3</v>
          </cell>
          <cell r="CF1688">
            <v>0</v>
          </cell>
          <cell r="CV1688">
            <v>28.375</v>
          </cell>
          <cell r="DA1688">
            <v>0</v>
          </cell>
          <cell r="ER1688">
            <v>417.43051851851851</v>
          </cell>
        </row>
        <row r="1689">
          <cell r="A1689">
            <v>595369</v>
          </cell>
          <cell r="C1689" t="str">
            <v>Ramsay, James</v>
          </cell>
          <cell r="AF1689">
            <v>0.21337042429905229</v>
          </cell>
          <cell r="AN1689">
            <v>194.43317333333334</v>
          </cell>
          <cell r="AP1689">
            <v>0.38128672832895583</v>
          </cell>
          <cell r="AV1689" t="str">
            <v>RF</v>
          </cell>
          <cell r="AW1689">
            <v>-12.827016666666665</v>
          </cell>
          <cell r="AX1689">
            <v>-18.335783333333332</v>
          </cell>
          <cell r="AY1689">
            <v>-5.5278404925182683</v>
          </cell>
          <cell r="AZ1689">
            <v>-5.5278404925182683</v>
          </cell>
          <cell r="BG1689">
            <v>1.2520040453741892</v>
          </cell>
          <cell r="BJ1689">
            <v>-1.3938365108885232E-3</v>
          </cell>
          <cell r="CF1689">
            <v>0</v>
          </cell>
          <cell r="CV1689">
            <v>24.291666666666668</v>
          </cell>
          <cell r="DA1689">
            <v>0</v>
          </cell>
          <cell r="ER1689">
            <v>486.08293333333336</v>
          </cell>
        </row>
        <row r="1690">
          <cell r="A1690">
            <v>595372</v>
          </cell>
          <cell r="C1690" t="str">
            <v>Reida, Matt</v>
          </cell>
          <cell r="AF1690">
            <v>0.17618085848562021</v>
          </cell>
          <cell r="AN1690">
            <v>83.649137777777796</v>
          </cell>
          <cell r="AP1690">
            <v>5.7199119478941629E-2</v>
          </cell>
          <cell r="AV1690" t="str">
            <v>3B</v>
          </cell>
          <cell r="AW1690">
            <v>-12.592750000000001</v>
          </cell>
          <cell r="AX1690">
            <v>-1.5321500565122079</v>
          </cell>
          <cell r="AY1690">
            <v>-4.5351639226117992</v>
          </cell>
          <cell r="AZ1690">
            <v>-1.5321500565122079</v>
          </cell>
          <cell r="BG1690">
            <v>1.2341148762668093</v>
          </cell>
          <cell r="BJ1690">
            <v>-3.5775227532515719E-3</v>
          </cell>
          <cell r="CF1690">
            <v>0</v>
          </cell>
          <cell r="CV1690">
            <v>24.625</v>
          </cell>
          <cell r="DA1690">
            <v>0</v>
          </cell>
          <cell r="ER1690">
            <v>209.12284444444447</v>
          </cell>
        </row>
        <row r="1691">
          <cell r="A1691">
            <v>595373</v>
          </cell>
          <cell r="C1691" t="str">
            <v>Reinheimer, Jack</v>
          </cell>
          <cell r="AF1691">
            <v>0.21453494649155544</v>
          </cell>
          <cell r="AN1691">
            <v>230.00308148148147</v>
          </cell>
          <cell r="AP1691">
            <v>0.41241585498269007</v>
          </cell>
          <cell r="AV1691" t="str">
            <v>SS</v>
          </cell>
          <cell r="AW1691">
            <v>-13.067458333333335</v>
          </cell>
          <cell r="AX1691">
            <v>4.506958490375105</v>
          </cell>
          <cell r="AY1691">
            <v>-2.7917171420955889</v>
          </cell>
          <cell r="AZ1691">
            <v>4.506958490375105</v>
          </cell>
          <cell r="BG1691">
            <v>0.98654219661433196</v>
          </cell>
          <cell r="BJ1691">
            <v>-5.9837177849683693E-3</v>
          </cell>
          <cell r="CF1691">
            <v>0</v>
          </cell>
          <cell r="CV1691">
            <v>23.958333333333332</v>
          </cell>
          <cell r="DA1691">
            <v>0</v>
          </cell>
          <cell r="ER1691">
            <v>575.00770370370367</v>
          </cell>
        </row>
        <row r="1692">
          <cell r="A1692">
            <v>595375</v>
          </cell>
          <cell r="C1692" t="str">
            <v>Riddle, J.T.</v>
          </cell>
          <cell r="AF1692">
            <v>0.2105923390431986</v>
          </cell>
          <cell r="AN1692">
            <v>202.81671111111109</v>
          </cell>
          <cell r="AP1692">
            <v>0.36164595359622376</v>
          </cell>
          <cell r="AV1692" t="str">
            <v>SS</v>
          </cell>
          <cell r="AW1692">
            <v>-12.430085910436372</v>
          </cell>
          <cell r="AX1692">
            <v>0.85206705300474939</v>
          </cell>
          <cell r="AY1692">
            <v>-11.3758007395741</v>
          </cell>
          <cell r="AZ1692">
            <v>0.85206705300474939</v>
          </cell>
          <cell r="BG1692">
            <v>1.5272017000390674</v>
          </cell>
          <cell r="BJ1692">
            <v>3.8006765048574542E-3</v>
          </cell>
          <cell r="CF1692">
            <v>0</v>
          </cell>
          <cell r="CV1692">
            <v>24.708333333333332</v>
          </cell>
          <cell r="DA1692">
            <v>0</v>
          </cell>
          <cell r="ER1692">
            <v>507.04177777777772</v>
          </cell>
        </row>
        <row r="1693">
          <cell r="A1693">
            <v>595378</v>
          </cell>
          <cell r="C1693" t="str">
            <v>Roberts, James</v>
          </cell>
          <cell r="AF1693">
            <v>0.20831331102244033</v>
          </cell>
          <cell r="AN1693">
            <v>142.56289185185187</v>
          </cell>
          <cell r="AP1693">
            <v>0.28353810631190079</v>
          </cell>
          <cell r="AV1693" t="str">
            <v>2B</v>
          </cell>
          <cell r="AW1693">
            <v>-12.377210490947084</v>
          </cell>
          <cell r="AX1693">
            <v>-7.7983984283831447</v>
          </cell>
          <cell r="AY1693">
            <v>-13.381806714902641</v>
          </cell>
          <cell r="AZ1693">
            <v>-7.7983984283831447</v>
          </cell>
          <cell r="BG1693">
            <v>1.359049656189391</v>
          </cell>
          <cell r="BJ1693">
            <v>-1.2234364134248676E-2</v>
          </cell>
          <cell r="CF1693">
            <v>0</v>
          </cell>
          <cell r="CV1693">
            <v>24.541666666666668</v>
          </cell>
          <cell r="DA1693">
            <v>0</v>
          </cell>
          <cell r="ER1693">
            <v>356.40722962962968</v>
          </cell>
        </row>
        <row r="1694">
          <cell r="A1694">
            <v>595386</v>
          </cell>
          <cell r="C1694" t="str">
            <v>Rogers, Jason</v>
          </cell>
          <cell r="AF1694">
            <v>0.2463758856028179</v>
          </cell>
          <cell r="AN1694">
            <v>239.55390194415719</v>
          </cell>
          <cell r="AP1694">
            <v>0.37683625674275478</v>
          </cell>
          <cell r="AV1694" t="str">
            <v>3B</v>
          </cell>
          <cell r="AW1694">
            <v>-10.363483540600672</v>
          </cell>
          <cell r="AX1694">
            <v>-6.3543304021675446</v>
          </cell>
          <cell r="AY1694">
            <v>-10.889053304593688</v>
          </cell>
          <cell r="AZ1694">
            <v>-6.3543304021675446</v>
          </cell>
          <cell r="BG1694">
            <v>1.4451028652316631</v>
          </cell>
          <cell r="BJ1694">
            <v>1.0444741016800261E-2</v>
          </cell>
          <cell r="CF1694">
            <v>0.12341677454758079</v>
          </cell>
          <cell r="CV1694">
            <v>28.291666666666668</v>
          </cell>
          <cell r="DA1694">
            <v>0.33</v>
          </cell>
          <cell r="ER1694">
            <v>469.82103703703706</v>
          </cell>
        </row>
        <row r="1695">
          <cell r="A1695">
            <v>595426</v>
          </cell>
          <cell r="C1695" t="str">
            <v>Stassi, Brock</v>
          </cell>
          <cell r="AF1695">
            <v>0.24800171571377783</v>
          </cell>
          <cell r="AN1695">
            <v>211.90982069797056</v>
          </cell>
          <cell r="AP1695">
            <v>0.3817675472660027</v>
          </cell>
          <cell r="AV1695" t="str">
            <v>1B</v>
          </cell>
          <cell r="AW1695">
            <v>-10.200730087191408</v>
          </cell>
          <cell r="AX1695">
            <v>-16.164149999999999</v>
          </cell>
          <cell r="AY1695">
            <v>-10.223878564326981</v>
          </cell>
          <cell r="AZ1695">
            <v>-10.200730087191408</v>
          </cell>
          <cell r="BG1695">
            <v>1.4967556657352792</v>
          </cell>
          <cell r="BJ1695">
            <v>3.5760286910582742E-3</v>
          </cell>
          <cell r="CF1695">
            <v>0</v>
          </cell>
          <cell r="CV1695">
            <v>26.875</v>
          </cell>
          <cell r="DA1695">
            <v>0</v>
          </cell>
          <cell r="ER1695">
            <v>498.15999999999997</v>
          </cell>
        </row>
        <row r="1696">
          <cell r="A1696">
            <v>595438</v>
          </cell>
          <cell r="C1696" t="str">
            <v>Tomscha, Damek</v>
          </cell>
          <cell r="AF1696">
            <v>0.2098690066689298</v>
          </cell>
          <cell r="AN1696">
            <v>191.6740740740741</v>
          </cell>
          <cell r="AP1696">
            <v>0.32036922341326579</v>
          </cell>
          <cell r="AV1696" t="str">
            <v>3B</v>
          </cell>
          <cell r="AW1696">
            <v>-11.645836950239552</v>
          </cell>
          <cell r="AX1696">
            <v>-5.7995370624586169</v>
          </cell>
          <cell r="AY1696">
            <v>-13.19532092422808</v>
          </cell>
          <cell r="AZ1696">
            <v>-5.7995370624586169</v>
          </cell>
          <cell r="BG1696">
            <v>1.6138145674226609</v>
          </cell>
          <cell r="BJ1696">
            <v>7.4889446292432165E-3</v>
          </cell>
          <cell r="CF1696">
            <v>0</v>
          </cell>
          <cell r="CV1696">
            <v>24.875</v>
          </cell>
          <cell r="DA1696">
            <v>0</v>
          </cell>
          <cell r="ER1696">
            <v>479.18518518518522</v>
          </cell>
        </row>
        <row r="1697">
          <cell r="A1697">
            <v>595449</v>
          </cell>
          <cell r="C1697" t="str">
            <v>Verlander, Ben</v>
          </cell>
          <cell r="AF1697">
            <v>0.18935157042829875</v>
          </cell>
          <cell r="AN1697">
            <v>175.58890666666667</v>
          </cell>
          <cell r="AP1697">
            <v>0.3352468836416711</v>
          </cell>
          <cell r="AV1697" t="str">
            <v>RF</v>
          </cell>
          <cell r="AW1697">
            <v>-13.613934224747734</v>
          </cell>
          <cell r="AX1697">
            <v>-18.128116666666667</v>
          </cell>
          <cell r="AY1697">
            <v>-14.783213880668175</v>
          </cell>
          <cell r="AZ1697">
            <v>-13.613934224747734</v>
          </cell>
          <cell r="BG1697">
            <v>1.5069025615112204</v>
          </cell>
          <cell r="BJ1697">
            <v>-2.8617824418345813E-3</v>
          </cell>
          <cell r="CF1697">
            <v>0</v>
          </cell>
          <cell r="CV1697">
            <v>24.458333333333332</v>
          </cell>
          <cell r="DA1697">
            <v>0</v>
          </cell>
          <cell r="ER1697">
            <v>438.97226666666666</v>
          </cell>
        </row>
        <row r="1698">
          <cell r="A1698">
            <v>595453</v>
          </cell>
          <cell r="C1698" t="str">
            <v>Wallach, Chad</v>
          </cell>
          <cell r="AF1698">
            <v>0.23213785372770182</v>
          </cell>
          <cell r="AN1698">
            <v>174.55149288836407</v>
          </cell>
          <cell r="AP1698">
            <v>0.29882018560235346</v>
          </cell>
          <cell r="AV1698" t="str">
            <v>C</v>
          </cell>
          <cell r="AW1698">
            <v>-14.722403436493078</v>
          </cell>
          <cell r="AX1698">
            <v>-17.920449999999999</v>
          </cell>
          <cell r="AY1698">
            <v>-15.277803073539712</v>
          </cell>
          <cell r="AZ1698">
            <v>0.71862736804807792</v>
          </cell>
          <cell r="BG1698">
            <v>1.5949131450084555</v>
          </cell>
          <cell r="BJ1698">
            <v>1.3696682923840532E-2</v>
          </cell>
          <cell r="CF1698">
            <v>0</v>
          </cell>
          <cell r="CV1698">
            <v>24.625</v>
          </cell>
          <cell r="DA1698">
            <v>0</v>
          </cell>
          <cell r="ER1698">
            <v>378.79893333333337</v>
          </cell>
        </row>
        <row r="1699">
          <cell r="A1699">
            <v>595461</v>
          </cell>
          <cell r="C1699" t="str">
            <v>Wiggins, Ryan</v>
          </cell>
          <cell r="AF1699">
            <v>0.15379718353185862</v>
          </cell>
          <cell r="AN1699">
            <v>52.736663703703712</v>
          </cell>
          <cell r="AP1699">
            <v>1.585452572880186E-2</v>
          </cell>
          <cell r="AV1699" t="str">
            <v>C</v>
          </cell>
          <cell r="AW1699">
            <v>-12.846444561807305</v>
          </cell>
          <cell r="AX1699">
            <v>-18.439616666666666</v>
          </cell>
          <cell r="AY1699">
            <v>-13.800292609974466</v>
          </cell>
          <cell r="AZ1699">
            <v>1.2015158172545211</v>
          </cell>
          <cell r="BG1699">
            <v>1.3612609939302196</v>
          </cell>
          <cell r="BJ1699">
            <v>3.3540809830614644E-2</v>
          </cell>
          <cell r="CF1699">
            <v>0</v>
          </cell>
          <cell r="CV1699">
            <v>24.208333333333332</v>
          </cell>
          <cell r="DA1699">
            <v>0</v>
          </cell>
          <cell r="ER1699">
            <v>131.84165925925927</v>
          </cell>
        </row>
        <row r="1700">
          <cell r="A1700">
            <v>595532</v>
          </cell>
          <cell r="C1700" t="str">
            <v>Mateo, Steven</v>
          </cell>
          <cell r="AF1700">
            <v>0.16919267066270005</v>
          </cell>
          <cell r="AN1700">
            <v>114.47402666666667</v>
          </cell>
          <cell r="AP1700">
            <v>0.16283142134665796</v>
          </cell>
          <cell r="AV1700" t="str">
            <v>1B</v>
          </cell>
          <cell r="AW1700">
            <v>-14.1775707473351</v>
          </cell>
          <cell r="AX1700">
            <v>-18.902549999999998</v>
          </cell>
          <cell r="AY1700">
            <v>-14.277783495910384</v>
          </cell>
          <cell r="AZ1700">
            <v>-14.1775707473351</v>
          </cell>
          <cell r="BG1700">
            <v>0.89155450408100356</v>
          </cell>
          <cell r="BJ1700">
            <v>1.4534354821301713E-2</v>
          </cell>
          <cell r="CF1700">
            <v>0</v>
          </cell>
          <cell r="CV1700">
            <v>23.875</v>
          </cell>
          <cell r="DA1700">
            <v>0</v>
          </cell>
          <cell r="ER1700">
            <v>286.18506666666667</v>
          </cell>
        </row>
        <row r="1701">
          <cell r="A1701">
            <v>595751</v>
          </cell>
          <cell r="C1701" t="str">
            <v>Alfaro, Jorge</v>
          </cell>
          <cell r="AF1701">
            <v>0.21260241165423371</v>
          </cell>
          <cell r="AN1701">
            <v>169.75964444444446</v>
          </cell>
          <cell r="AP1701">
            <v>0.33971971878904028</v>
          </cell>
          <cell r="AV1701" t="str">
            <v>C</v>
          </cell>
          <cell r="AW1701">
            <v>-15.087710212463351</v>
          </cell>
          <cell r="AX1701">
            <v>-20.258216666666662</v>
          </cell>
          <cell r="AY1701">
            <v>-13.570961682224331</v>
          </cell>
          <cell r="AZ1701">
            <v>4.5681370998818469</v>
          </cell>
          <cell r="BG1701">
            <v>0.8666688909077489</v>
          </cell>
          <cell r="BJ1701">
            <v>5.8356715384468771E-3</v>
          </cell>
          <cell r="CF1701">
            <v>0</v>
          </cell>
          <cell r="CV1701">
            <v>23.041666666666668</v>
          </cell>
          <cell r="DA1701">
            <v>0</v>
          </cell>
          <cell r="ER1701">
            <v>424.3991111111111</v>
          </cell>
        </row>
        <row r="1702">
          <cell r="A1702">
            <v>595777</v>
          </cell>
          <cell r="C1702" t="str">
            <v>Profar, Jurickson</v>
          </cell>
          <cell r="AF1702">
            <v>0.24085452504369362</v>
          </cell>
          <cell r="AN1702">
            <v>307.53110094702663</v>
          </cell>
          <cell r="AP1702">
            <v>0.28084441116780479</v>
          </cell>
          <cell r="AV1702" t="str">
            <v>SS</v>
          </cell>
          <cell r="AW1702">
            <v>-10.491340233511613</v>
          </cell>
          <cell r="AX1702">
            <v>3.1527246168709926</v>
          </cell>
          <cell r="AY1702">
            <v>-8.9214955552527542</v>
          </cell>
          <cell r="AZ1702">
            <v>3.1527246168709926</v>
          </cell>
          <cell r="BG1702">
            <v>0.72110558419075454</v>
          </cell>
          <cell r="BJ1702">
            <v>-1.6969427763370707E-3</v>
          </cell>
          <cell r="CF1702">
            <v>0.51774174337676437</v>
          </cell>
          <cell r="CV1702">
            <v>23.375</v>
          </cell>
          <cell r="DA1702">
            <v>0.94499999999999995</v>
          </cell>
          <cell r="ER1702">
            <v>443.48562962962956</v>
          </cell>
        </row>
        <row r="1703">
          <cell r="A1703">
            <v>595791</v>
          </cell>
          <cell r="C1703" t="str">
            <v>Simon, Jared</v>
          </cell>
          <cell r="AF1703">
            <v>0.21614124666024723</v>
          </cell>
          <cell r="AN1703">
            <v>128.14772148148151</v>
          </cell>
          <cell r="AP1703">
            <v>0.12183589939295392</v>
          </cell>
          <cell r="AV1703" t="str">
            <v>RF</v>
          </cell>
          <cell r="AW1703">
            <v>-12.32753949263444</v>
          </cell>
          <cell r="AX1703">
            <v>-16.073383333333332</v>
          </cell>
          <cell r="AY1703">
            <v>-10.220881679743776</v>
          </cell>
          <cell r="AZ1703">
            <v>-10.220881679743776</v>
          </cell>
          <cell r="BG1703">
            <v>1.162788958819083</v>
          </cell>
          <cell r="BJ1703">
            <v>-9.7076351202045018E-3</v>
          </cell>
          <cell r="CF1703">
            <v>0</v>
          </cell>
          <cell r="CV1703">
            <v>27.291666666666668</v>
          </cell>
          <cell r="DA1703">
            <v>0</v>
          </cell>
          <cell r="ER1703">
            <v>320.36930370370374</v>
          </cell>
        </row>
        <row r="1704">
          <cell r="A1704">
            <v>595834</v>
          </cell>
          <cell r="C1704" t="str">
            <v>Fernandez, Jose</v>
          </cell>
          <cell r="AF1704">
            <v>0.19359761453276722</v>
          </cell>
          <cell r="AN1704">
            <v>128.07808</v>
          </cell>
          <cell r="AP1704">
            <v>0.20125543790665057</v>
          </cell>
          <cell r="AV1704" t="str">
            <v>2B</v>
          </cell>
          <cell r="AW1704">
            <v>-13.776625000000001</v>
          </cell>
          <cell r="AX1704">
            <v>-12.462079799771674</v>
          </cell>
          <cell r="AY1704">
            <v>-7.0015961911603153</v>
          </cell>
          <cell r="AZ1704">
            <v>-7.0015961911603153</v>
          </cell>
          <cell r="BG1704">
            <v>0.44177223984364977</v>
          </cell>
          <cell r="BJ1704">
            <v>-1.4812362746783712E-2</v>
          </cell>
          <cell r="CF1704">
            <v>0</v>
          </cell>
          <cell r="CV1704">
            <v>23.125</v>
          </cell>
          <cell r="DA1704">
            <v>0</v>
          </cell>
          <cell r="ER1704">
            <v>320.1952</v>
          </cell>
        </row>
        <row r="1705">
          <cell r="A1705">
            <v>595858</v>
          </cell>
          <cell r="C1705" t="str">
            <v>Montilla, Ulises</v>
          </cell>
          <cell r="AF1705">
            <v>0.18401387116455303</v>
          </cell>
          <cell r="AN1705">
            <v>68.350957037037048</v>
          </cell>
          <cell r="AP1705">
            <v>4.0070252045247501E-2</v>
          </cell>
          <cell r="AV1705" t="str">
            <v>2B</v>
          </cell>
          <cell r="AW1705">
            <v>-12.94415</v>
          </cell>
          <cell r="AX1705">
            <v>-1.4066239796476174</v>
          </cell>
          <cell r="AY1705">
            <v>-10.017405973280169</v>
          </cell>
          <cell r="AZ1705">
            <v>-1.4066239796476174</v>
          </cell>
          <cell r="BG1705">
            <v>0.83590813546978815</v>
          </cell>
          <cell r="BJ1705">
            <v>2.4505774167883874E-2</v>
          </cell>
          <cell r="CF1705">
            <v>0</v>
          </cell>
          <cell r="CV1705">
            <v>24.125</v>
          </cell>
          <cell r="DA1705">
            <v>0</v>
          </cell>
          <cell r="ER1705">
            <v>170.8773925925926</v>
          </cell>
        </row>
        <row r="1706">
          <cell r="A1706">
            <v>595871</v>
          </cell>
          <cell r="C1706" t="str">
            <v>Alfonzo, Giovanny</v>
          </cell>
          <cell r="AF1706">
            <v>0.16363933426207877</v>
          </cell>
          <cell r="AN1706">
            <v>121.75466666666667</v>
          </cell>
          <cell r="AP1706">
            <v>0.16013169900795932</v>
          </cell>
          <cell r="AV1706" t="str">
            <v>2B</v>
          </cell>
          <cell r="AW1706">
            <v>-13.231180386285924</v>
          </cell>
          <cell r="AX1706">
            <v>-5.2941231667673376</v>
          </cell>
          <cell r="AY1706">
            <v>-8.958260770802001</v>
          </cell>
          <cell r="AZ1706">
            <v>-5.2941231667673376</v>
          </cell>
          <cell r="BG1706">
            <v>1.2064690184182121</v>
          </cell>
          <cell r="BJ1706">
            <v>-4.5741558180636809E-3</v>
          </cell>
          <cell r="CF1706">
            <v>0</v>
          </cell>
          <cell r="CV1706">
            <v>23.541666666666668</v>
          </cell>
          <cell r="DA1706">
            <v>0</v>
          </cell>
          <cell r="ER1706">
            <v>304.38666666666666</v>
          </cell>
        </row>
        <row r="1707">
          <cell r="A1707">
            <v>595874</v>
          </cell>
          <cell r="C1707" t="str">
            <v>Anderson, Jacob</v>
          </cell>
          <cell r="AF1707">
            <v>0.15260158331935514</v>
          </cell>
          <cell r="AN1707">
            <v>134.36954074074075</v>
          </cell>
          <cell r="AP1707">
            <v>0.14733697907114518</v>
          </cell>
          <cell r="AV1707" t="str">
            <v>LF</v>
          </cell>
          <cell r="AW1707">
            <v>-13.617227493428469</v>
          </cell>
          <cell r="AX1707">
            <v>-19.309249999999999</v>
          </cell>
          <cell r="AY1707">
            <v>-14.184777064078057</v>
          </cell>
          <cell r="AZ1707">
            <v>-13.617227493428469</v>
          </cell>
          <cell r="BG1707">
            <v>1.0340723642253062</v>
          </cell>
          <cell r="BJ1707">
            <v>-1.3825800037182579E-2</v>
          </cell>
          <cell r="CF1707">
            <v>0</v>
          </cell>
          <cell r="CV1707">
            <v>23.625</v>
          </cell>
          <cell r="DA1707">
            <v>0</v>
          </cell>
          <cell r="ER1707">
            <v>335.92385185185185</v>
          </cell>
        </row>
        <row r="1708">
          <cell r="A1708">
            <v>595878</v>
          </cell>
          <cell r="C1708" t="str">
            <v>Austin, Brett</v>
          </cell>
          <cell r="AF1708">
            <v>0.19024113937258721</v>
          </cell>
          <cell r="AN1708">
            <v>162.2125037037037</v>
          </cell>
          <cell r="AP1708">
            <v>0.27568709643704037</v>
          </cell>
          <cell r="AV1708" t="str">
            <v>C</v>
          </cell>
          <cell r="AW1708">
            <v>-15.808942415106852</v>
          </cell>
          <cell r="AX1708">
            <v>-19.309249999999999</v>
          </cell>
          <cell r="AY1708">
            <v>-15.688052386809126</v>
          </cell>
          <cell r="AZ1708">
            <v>3.2225033469503921</v>
          </cell>
          <cell r="BG1708">
            <v>1.1334368818328588</v>
          </cell>
          <cell r="BJ1708">
            <v>-1.5388597698686234E-2</v>
          </cell>
          <cell r="CF1708">
            <v>0</v>
          </cell>
          <cell r="CV1708">
            <v>23.625</v>
          </cell>
          <cell r="DA1708">
            <v>0</v>
          </cell>
          <cell r="ER1708">
            <v>405.53125925925923</v>
          </cell>
        </row>
        <row r="1709">
          <cell r="A1709">
            <v>595879</v>
          </cell>
          <cell r="C1709" t="str">
            <v>Baez, Javier</v>
          </cell>
          <cell r="AF1709">
            <v>0.25470295521110242</v>
          </cell>
          <cell r="AN1709">
            <v>497.14417777777771</v>
          </cell>
          <cell r="AP1709">
            <v>0.44670817583599398</v>
          </cell>
          <cell r="AV1709" t="str">
            <v>3B</v>
          </cell>
          <cell r="AW1709">
            <v>-11.093144906412018</v>
          </cell>
          <cell r="AX1709">
            <v>6.90573439689941</v>
          </cell>
          <cell r="AY1709">
            <v>-10.749406814971596</v>
          </cell>
          <cell r="AZ1709">
            <v>6.90573439689941</v>
          </cell>
          <cell r="BG1709">
            <v>0.95164908420966543</v>
          </cell>
          <cell r="BJ1709">
            <v>8.0024545487425765E-3</v>
          </cell>
          <cell r="CF1709">
            <v>0.67894134457063271</v>
          </cell>
          <cell r="CV1709">
            <v>23.541666666666668</v>
          </cell>
          <cell r="DA1709">
            <v>1.0433333333333332</v>
          </cell>
          <cell r="ER1709">
            <v>497.14417777777771</v>
          </cell>
        </row>
        <row r="1710">
          <cell r="A1710">
            <v>595885</v>
          </cell>
          <cell r="C1710" t="str">
            <v>Bird, Greg</v>
          </cell>
          <cell r="AF1710">
            <v>0.27714671873613544</v>
          </cell>
          <cell r="AN1710">
            <v>412.26919609891115</v>
          </cell>
          <cell r="AP1710">
            <v>0.29883665654911107</v>
          </cell>
          <cell r="AV1710" t="str">
            <v>1B</v>
          </cell>
          <cell r="AW1710">
            <v>-12.205750240523402</v>
          </cell>
          <cell r="AX1710">
            <v>-16.271528054537487</v>
          </cell>
          <cell r="AY1710">
            <v>-12.481036382424914</v>
          </cell>
          <cell r="AZ1710">
            <v>-12.205750240523402</v>
          </cell>
          <cell r="BG1710">
            <v>1.0852510558600501</v>
          </cell>
          <cell r="BJ1710">
            <v>4.2976309414577323E-3</v>
          </cell>
          <cell r="CF1710">
            <v>0.11216862591027241</v>
          </cell>
          <cell r="CV1710">
            <v>23.625</v>
          </cell>
          <cell r="DA1710">
            <v>0.29666666666666669</v>
          </cell>
          <cell r="ER1710">
            <v>463.25413333333336</v>
          </cell>
        </row>
        <row r="1711">
          <cell r="A1711">
            <v>595887</v>
          </cell>
          <cell r="C1711" t="str">
            <v>Boehm, Jeff</v>
          </cell>
          <cell r="AF1711">
            <v>0.17707289349379945</v>
          </cell>
          <cell r="AN1711">
            <v>173.87010370370373</v>
          </cell>
          <cell r="AP1711">
            <v>0.23287057129530353</v>
          </cell>
          <cell r="AV1711" t="str">
            <v>1B</v>
          </cell>
          <cell r="AW1711">
            <v>-12.099755384558186</v>
          </cell>
          <cell r="AX1711">
            <v>-19.309249999999999</v>
          </cell>
          <cell r="AY1711">
            <v>-11.035555815086749</v>
          </cell>
          <cell r="AZ1711">
            <v>-11.035555815086749</v>
          </cell>
          <cell r="BG1711">
            <v>1.3909378362088258</v>
          </cell>
          <cell r="BJ1711">
            <v>1.2465391457678637E-2</v>
          </cell>
          <cell r="CF1711">
            <v>0</v>
          </cell>
          <cell r="CV1711">
            <v>23.625</v>
          </cell>
          <cell r="DA1711">
            <v>0</v>
          </cell>
          <cell r="ER1711">
            <v>434.67525925925929</v>
          </cell>
        </row>
        <row r="1712">
          <cell r="A1712">
            <v>595890</v>
          </cell>
          <cell r="C1712" t="str">
            <v>Bousfield, Auston</v>
          </cell>
          <cell r="AF1712">
            <v>0.20293568152268238</v>
          </cell>
          <cell r="AN1712">
            <v>202.27816296296297</v>
          </cell>
          <cell r="AP1712">
            <v>0.33165695246303706</v>
          </cell>
          <cell r="AV1712" t="str">
            <v>CF</v>
          </cell>
          <cell r="AW1712">
            <v>-13.924633333333336</v>
          </cell>
          <cell r="AX1712">
            <v>-20.409649999999999</v>
          </cell>
          <cell r="AY1712">
            <v>0.49818283832721288</v>
          </cell>
          <cell r="AZ1712">
            <v>0.49818283832721288</v>
          </cell>
          <cell r="BG1712">
            <v>1.0844096622981581</v>
          </cell>
          <cell r="BJ1712">
            <v>-7.3168474480971094E-3</v>
          </cell>
          <cell r="CF1712">
            <v>0</v>
          </cell>
          <cell r="CV1712">
            <v>22.958333333333332</v>
          </cell>
          <cell r="DA1712">
            <v>0</v>
          </cell>
          <cell r="ER1712">
            <v>505.6954074074074</v>
          </cell>
        </row>
        <row r="1713">
          <cell r="A1713">
            <v>595895</v>
          </cell>
          <cell r="C1713" t="str">
            <v>Brizuela, Jose</v>
          </cell>
          <cell r="AF1713">
            <v>0.21914350088338611</v>
          </cell>
          <cell r="AN1713">
            <v>182.22554074074074</v>
          </cell>
          <cell r="AP1713">
            <v>0.31004245023522381</v>
          </cell>
          <cell r="AV1713" t="str">
            <v>3B</v>
          </cell>
          <cell r="AW1713">
            <v>-13.626360997381813</v>
          </cell>
          <cell r="AX1713">
            <v>-9.6585576050084025</v>
          </cell>
          <cell r="AY1713">
            <v>-12.167601668215619</v>
          </cell>
          <cell r="AZ1713">
            <v>-9.6585576050084025</v>
          </cell>
          <cell r="BG1713">
            <v>1.1759267546232803</v>
          </cell>
          <cell r="BJ1713">
            <v>-6.6399394521748064E-3</v>
          </cell>
          <cell r="CF1713">
            <v>0</v>
          </cell>
          <cell r="CV1713">
            <v>23.875</v>
          </cell>
          <cell r="DA1713">
            <v>0</v>
          </cell>
          <cell r="ER1713">
            <v>455.56385185185184</v>
          </cell>
        </row>
        <row r="1714">
          <cell r="A1714">
            <v>595909</v>
          </cell>
          <cell r="C1714" t="str">
            <v>Cave, Jake</v>
          </cell>
          <cell r="AF1714">
            <v>0.23423241241929979</v>
          </cell>
          <cell r="AN1714">
            <v>213.93765925925928</v>
          </cell>
          <cell r="AP1714">
            <v>0.41756918572530921</v>
          </cell>
          <cell r="AV1714" t="str">
            <v>CF</v>
          </cell>
          <cell r="AW1714">
            <v>-13.422041666666665</v>
          </cell>
          <cell r="AX1714">
            <v>-19.444816666666661</v>
          </cell>
          <cell r="AY1714">
            <v>-5.3782148442228763</v>
          </cell>
          <cell r="AZ1714">
            <v>-5.3782148442228763</v>
          </cell>
          <cell r="BG1714">
            <v>1.0121721566338675</v>
          </cell>
          <cell r="BJ1714">
            <v>9.4659125508214023E-3</v>
          </cell>
          <cell r="CF1714">
            <v>0</v>
          </cell>
          <cell r="CV1714">
            <v>23.541666666666668</v>
          </cell>
          <cell r="DA1714">
            <v>0</v>
          </cell>
          <cell r="ER1714">
            <v>534.84414814814818</v>
          </cell>
        </row>
        <row r="1715">
          <cell r="A1715">
            <v>595916</v>
          </cell>
          <cell r="C1715" t="str">
            <v>Clemmons, Leland</v>
          </cell>
          <cell r="AF1715">
            <v>0.2033843404747151</v>
          </cell>
          <cell r="AN1715">
            <v>78.989333333333349</v>
          </cell>
          <cell r="AP1715">
            <v>8.2746692373466879E-2</v>
          </cell>
          <cell r="AV1715" t="str">
            <v>LF</v>
          </cell>
          <cell r="AW1715">
            <v>-13.847541666666666</v>
          </cell>
          <cell r="AX1715">
            <v>-20.258216666666662</v>
          </cell>
          <cell r="AY1715">
            <v>-3.1661119399447957</v>
          </cell>
          <cell r="AZ1715">
            <v>-3.1661119399447957</v>
          </cell>
          <cell r="BG1715">
            <v>1.0398669706648191</v>
          </cell>
          <cell r="BJ1715">
            <v>1.6182015137635323E-3</v>
          </cell>
          <cell r="CF1715">
            <v>0</v>
          </cell>
          <cell r="CV1715">
            <v>23.041666666666668</v>
          </cell>
          <cell r="DA1715">
            <v>0</v>
          </cell>
          <cell r="ER1715">
            <v>197.47333333333336</v>
          </cell>
        </row>
        <row r="1716">
          <cell r="A1716">
            <v>595920</v>
          </cell>
          <cell r="C1716" t="str">
            <v>Conde, Vicente</v>
          </cell>
          <cell r="AF1716">
            <v>0.19517592067758838</v>
          </cell>
          <cell r="AN1716">
            <v>159.37517037037037</v>
          </cell>
          <cell r="AP1716">
            <v>0.27441485609516325</v>
          </cell>
          <cell r="AV1716" t="str">
            <v>2B</v>
          </cell>
          <cell r="AW1716">
            <v>-15.538707196549332</v>
          </cell>
          <cell r="AX1716">
            <v>-5.2636396608042029</v>
          </cell>
          <cell r="AY1716">
            <v>-14.250116818689897</v>
          </cell>
          <cell r="AZ1716">
            <v>-5.2636396608042029</v>
          </cell>
          <cell r="BG1716">
            <v>1.1928557829163526</v>
          </cell>
          <cell r="BJ1716">
            <v>2.6141471950603289E-4</v>
          </cell>
          <cell r="CF1716">
            <v>0</v>
          </cell>
          <cell r="CV1716">
            <v>22.708333333333332</v>
          </cell>
          <cell r="DA1716">
            <v>0</v>
          </cell>
          <cell r="ER1716">
            <v>398.43792592592592</v>
          </cell>
        </row>
        <row r="1717">
          <cell r="A1717">
            <v>595929</v>
          </cell>
          <cell r="C1717" t="str">
            <v>Davis, Dylan</v>
          </cell>
          <cell r="AF1717">
            <v>0.22513157283916058</v>
          </cell>
          <cell r="AN1717">
            <v>218.54400000000001</v>
          </cell>
          <cell r="AP1717">
            <v>0.31862320363057062</v>
          </cell>
          <cell r="AV1717" t="str">
            <v>RF</v>
          </cell>
          <cell r="AW1717">
            <v>-16.006837495399068</v>
          </cell>
          <cell r="AX1717">
            <v>-20.409649999999999</v>
          </cell>
          <cell r="AY1717">
            <v>-18.084163967012838</v>
          </cell>
          <cell r="AZ1717">
            <v>-16.006837495399068</v>
          </cell>
          <cell r="BG1717">
            <v>1.2845428520347268</v>
          </cell>
          <cell r="BJ1717">
            <v>-3.0842926069702971E-3</v>
          </cell>
          <cell r="CF1717">
            <v>0</v>
          </cell>
          <cell r="CV1717">
            <v>22.958333333333332</v>
          </cell>
          <cell r="DA1717">
            <v>0</v>
          </cell>
          <cell r="ER1717">
            <v>546.36</v>
          </cell>
        </row>
        <row r="1718">
          <cell r="A1718">
            <v>595937</v>
          </cell>
          <cell r="C1718" t="str">
            <v>Dunston, Shawon</v>
          </cell>
          <cell r="AF1718">
            <v>0.20000245991049365</v>
          </cell>
          <cell r="AN1718">
            <v>126.0627437037037</v>
          </cell>
          <cell r="AP1718">
            <v>0.22457107641364571</v>
          </cell>
          <cell r="AV1718" t="str">
            <v>LF</v>
          </cell>
          <cell r="AW1718">
            <v>-13.563874999999999</v>
          </cell>
          <cell r="AX1718">
            <v>-19.715949999999996</v>
          </cell>
          <cell r="AY1718">
            <v>-5.6735960379400616</v>
          </cell>
          <cell r="AZ1718">
            <v>-5.6735960379400616</v>
          </cell>
          <cell r="BG1718">
            <v>1.1704047120929022</v>
          </cell>
          <cell r="BJ1718">
            <v>3.5178499982021797E-3</v>
          </cell>
          <cell r="CF1718">
            <v>0</v>
          </cell>
          <cell r="CV1718">
            <v>23.375</v>
          </cell>
          <cell r="DA1718">
            <v>0</v>
          </cell>
          <cell r="ER1718">
            <v>315.15685925925925</v>
          </cell>
        </row>
        <row r="1719">
          <cell r="A1719">
            <v>595943</v>
          </cell>
          <cell r="C1719" t="str">
            <v>Evans, Phillip</v>
          </cell>
          <cell r="AF1719">
            <v>0.20513077427639748</v>
          </cell>
          <cell r="AN1719">
            <v>169.81842962962966</v>
          </cell>
          <cell r="AP1719">
            <v>0.32264700006856883</v>
          </cell>
          <cell r="AV1719" t="str">
            <v>SS</v>
          </cell>
          <cell r="AW1719">
            <v>-15.13777049775568</v>
          </cell>
          <cell r="AX1719">
            <v>-6.3767908229326196</v>
          </cell>
          <cell r="AY1719">
            <v>-14.806150941452007</v>
          </cell>
          <cell r="AZ1719">
            <v>-6.3767908229326196</v>
          </cell>
          <cell r="BG1719">
            <v>0.84446850254261596</v>
          </cell>
          <cell r="BJ1719">
            <v>7.4843296280447573E-3</v>
          </cell>
          <cell r="CF1719">
            <v>0</v>
          </cell>
          <cell r="CV1719">
            <v>23.791666666666668</v>
          </cell>
          <cell r="DA1719">
            <v>0</v>
          </cell>
          <cell r="ER1719">
            <v>424.54607407407411</v>
          </cell>
        </row>
        <row r="1720">
          <cell r="A1720">
            <v>595945</v>
          </cell>
          <cell r="C1720" t="str">
            <v>Fernandez, Alex</v>
          </cell>
          <cell r="AF1720">
            <v>0.17402207876856321</v>
          </cell>
          <cell r="AN1720">
            <v>114.24521481481482</v>
          </cell>
          <cell r="AP1720">
            <v>0.1462297106105187</v>
          </cell>
          <cell r="AV1720" t="str">
            <v>2B</v>
          </cell>
          <cell r="AW1720">
            <v>-13.634791666666667</v>
          </cell>
          <cell r="AX1720">
            <v>-9.9096693454108795</v>
          </cell>
          <cell r="AY1720">
            <v>-9.0348865598630521</v>
          </cell>
          <cell r="AZ1720">
            <v>-9.0348865598630521</v>
          </cell>
          <cell r="BG1720">
            <v>1.0904214078285892</v>
          </cell>
          <cell r="BJ1720">
            <v>1.111379424568257E-2</v>
          </cell>
          <cell r="CF1720">
            <v>0</v>
          </cell>
          <cell r="CV1720">
            <v>23.291666666666668</v>
          </cell>
          <cell r="DA1720">
            <v>0</v>
          </cell>
          <cell r="ER1720">
            <v>285.61303703703703</v>
          </cell>
        </row>
        <row r="1721">
          <cell r="A1721">
            <v>595956</v>
          </cell>
          <cell r="C1721" t="str">
            <v>Gallagher, Cam</v>
          </cell>
          <cell r="AF1721">
            <v>0.21980290429016197</v>
          </cell>
          <cell r="AN1721">
            <v>210.96187778029758</v>
          </cell>
          <cell r="AP1721">
            <v>0.29872925400384542</v>
          </cell>
          <cell r="AV1721" t="str">
            <v>C</v>
          </cell>
          <cell r="AW1721">
            <v>-16.234540715775136</v>
          </cell>
          <cell r="AX1721">
            <v>-19.444816666666661</v>
          </cell>
          <cell r="AY1721">
            <v>-16.249019565477951</v>
          </cell>
          <cell r="AZ1721">
            <v>11.093612854902823</v>
          </cell>
          <cell r="BG1721">
            <v>1.1948311013172885</v>
          </cell>
          <cell r="BJ1721">
            <v>1.8321666762085166E-3</v>
          </cell>
          <cell r="CF1721">
            <v>0</v>
          </cell>
          <cell r="CV1721">
            <v>23.541666666666668</v>
          </cell>
          <cell r="DA1721">
            <v>0</v>
          </cell>
          <cell r="ER1721">
            <v>386.35525925925924</v>
          </cell>
        </row>
        <row r="1722">
          <cell r="A1722">
            <v>595957</v>
          </cell>
          <cell r="C1722" t="str">
            <v>Garcia, Omar</v>
          </cell>
          <cell r="AF1722">
            <v>0.20765461869087212</v>
          </cell>
          <cell r="AN1722">
            <v>173.43797333333339</v>
          </cell>
          <cell r="AP1722">
            <v>0.32391682606011574</v>
          </cell>
          <cell r="AV1722" t="str">
            <v>CF</v>
          </cell>
          <cell r="AW1722">
            <v>-14.007900000000001</v>
          </cell>
          <cell r="AX1722">
            <v>-20.576949999999997</v>
          </cell>
          <cell r="AY1722">
            <v>-6.1882783393376561</v>
          </cell>
          <cell r="AZ1722">
            <v>-6.1882783393376561</v>
          </cell>
          <cell r="BG1722">
            <v>0.82743909485058065</v>
          </cell>
          <cell r="BJ1722">
            <v>-1.2522406733951207E-2</v>
          </cell>
          <cell r="CF1722">
            <v>0</v>
          </cell>
          <cell r="CV1722">
            <v>22.875</v>
          </cell>
          <cell r="DA1722">
            <v>0</v>
          </cell>
          <cell r="ER1722">
            <v>433.59493333333342</v>
          </cell>
        </row>
        <row r="1723">
          <cell r="A1723">
            <v>595958</v>
          </cell>
          <cell r="C1723" t="str">
            <v>Garvey, Ryan</v>
          </cell>
          <cell r="AF1723">
            <v>0.1828768252046305</v>
          </cell>
          <cell r="AN1723">
            <v>95.067401481481497</v>
          </cell>
          <cell r="AP1723">
            <v>7.0297289570611654E-2</v>
          </cell>
          <cell r="AV1723" t="str">
            <v>RF</v>
          </cell>
          <cell r="AW1723">
            <v>-13.634791666666667</v>
          </cell>
          <cell r="AX1723">
            <v>-19.851516666666662</v>
          </cell>
          <cell r="AY1723">
            <v>-8.3073075988978573</v>
          </cell>
          <cell r="AZ1723">
            <v>-8.3073075988978573</v>
          </cell>
          <cell r="BG1723">
            <v>0.88698475219511297</v>
          </cell>
          <cell r="BJ1723">
            <v>-9.2023216731370126E-3</v>
          </cell>
          <cell r="CF1723">
            <v>0</v>
          </cell>
          <cell r="CV1723">
            <v>23.291666666666668</v>
          </cell>
          <cell r="DA1723">
            <v>0</v>
          </cell>
          <cell r="ER1723">
            <v>237.66850370370372</v>
          </cell>
        </row>
        <row r="1724">
          <cell r="A1724">
            <v>595963</v>
          </cell>
          <cell r="C1724" t="str">
            <v>Goeddel, Tyler</v>
          </cell>
          <cell r="AF1724">
            <v>0.24332002084597495</v>
          </cell>
          <cell r="AN1724">
            <v>204.8725161396539</v>
          </cell>
          <cell r="AP1724">
            <v>0.35141630405124979</v>
          </cell>
          <cell r="AV1724" t="str">
            <v>LF</v>
          </cell>
          <cell r="AW1724">
            <v>-11</v>
          </cell>
          <cell r="AX1724">
            <v>-6.8661219424608513</v>
          </cell>
          <cell r="AY1724">
            <v>-8.2325770441431185</v>
          </cell>
          <cell r="AZ1724">
            <v>-6.8661219424608513</v>
          </cell>
          <cell r="BG1724">
            <v>1.0929579345583158</v>
          </cell>
          <cell r="BJ1724">
            <v>-1.3793508462422622E-2</v>
          </cell>
          <cell r="CF1724">
            <v>0.34973394208723552</v>
          </cell>
          <cell r="CV1724">
            <v>23.708333333333332</v>
          </cell>
          <cell r="DA1724">
            <v>0.34833333333333333</v>
          </cell>
          <cell r="ER1724">
            <v>466.59466666666674</v>
          </cell>
        </row>
        <row r="1725">
          <cell r="A1725">
            <v>595967</v>
          </cell>
          <cell r="C1725" t="str">
            <v>Greene, Larry</v>
          </cell>
          <cell r="AF1725">
            <v>0.17816891718283423</v>
          </cell>
          <cell r="AN1725">
            <v>119.75300740740741</v>
          </cell>
          <cell r="AP1725">
            <v>0.10423575372992788</v>
          </cell>
          <cell r="AV1725" t="str">
            <v>LF</v>
          </cell>
          <cell r="AW1725">
            <v>-13.563874999999999</v>
          </cell>
          <cell r="AX1725">
            <v>-19.715949999999996</v>
          </cell>
          <cell r="AY1725">
            <v>-13.40513474867301</v>
          </cell>
          <cell r="AZ1725">
            <v>-13.40513474867301</v>
          </cell>
          <cell r="BG1725">
            <v>0.65743191608223861</v>
          </cell>
          <cell r="BJ1725">
            <v>-6.4589334151468093E-3</v>
          </cell>
          <cell r="CF1725">
            <v>0</v>
          </cell>
          <cell r="CV1725">
            <v>23.375</v>
          </cell>
          <cell r="DA1725">
            <v>0</v>
          </cell>
          <cell r="ER1725">
            <v>299.38251851851851</v>
          </cell>
        </row>
        <row r="1726">
          <cell r="A1726">
            <v>595973</v>
          </cell>
          <cell r="C1726" t="str">
            <v>Harrison, Brett</v>
          </cell>
          <cell r="AF1726">
            <v>0.16600151966042412</v>
          </cell>
          <cell r="AN1726">
            <v>81.30199703703704</v>
          </cell>
          <cell r="AP1726">
            <v>4.4197460847413717E-2</v>
          </cell>
          <cell r="AV1726" t="str">
            <v>3B</v>
          </cell>
          <cell r="AW1726">
            <v>-13.002716666666666</v>
          </cell>
          <cell r="AX1726">
            <v>-1.2566550109443453</v>
          </cell>
          <cell r="AY1726">
            <v>-10.303186655060831</v>
          </cell>
          <cell r="AZ1726">
            <v>-1.2566550109443453</v>
          </cell>
          <cell r="BG1726">
            <v>0.79914551941544176</v>
          </cell>
          <cell r="BJ1726">
            <v>-2.0845636320969518E-3</v>
          </cell>
          <cell r="CF1726">
            <v>0</v>
          </cell>
          <cell r="CV1726">
            <v>24.041666666666668</v>
          </cell>
          <cell r="DA1726">
            <v>0</v>
          </cell>
          <cell r="ER1726">
            <v>203.2549925925926</v>
          </cell>
        </row>
        <row r="1727">
          <cell r="A1727">
            <v>595974</v>
          </cell>
          <cell r="C1727" t="str">
            <v>Harrison, Travis</v>
          </cell>
          <cell r="AF1727">
            <v>0.21887180421881477</v>
          </cell>
          <cell r="AN1727">
            <v>212.6193777777778</v>
          </cell>
          <cell r="AP1727">
            <v>0.396737547054967</v>
          </cell>
          <cell r="AV1727" t="str">
            <v>LF</v>
          </cell>
          <cell r="AW1727">
            <v>-13.100911390864503</v>
          </cell>
          <cell r="AX1727">
            <v>-19.173683333333333</v>
          </cell>
          <cell r="AY1727">
            <v>-13.203117052005094</v>
          </cell>
          <cell r="AZ1727">
            <v>-13.100911390864503</v>
          </cell>
          <cell r="BG1727">
            <v>0.77002372607857228</v>
          </cell>
          <cell r="BJ1727">
            <v>-7.54098323220372E-3</v>
          </cell>
          <cell r="CF1727">
            <v>0</v>
          </cell>
          <cell r="CV1727">
            <v>23.708333333333332</v>
          </cell>
          <cell r="DA1727">
            <v>0</v>
          </cell>
          <cell r="ER1727">
            <v>531.5484444444445</v>
          </cell>
        </row>
        <row r="1728">
          <cell r="A1728">
            <v>595978</v>
          </cell>
          <cell r="C1728" t="str">
            <v>Hedges, Austin</v>
          </cell>
          <cell r="AF1728">
            <v>0.24311842662100802</v>
          </cell>
          <cell r="AN1728">
            <v>354.19922962962971</v>
          </cell>
          <cell r="AP1728">
            <v>0.29883820210582795</v>
          </cell>
          <cell r="AV1728" t="str">
            <v>C</v>
          </cell>
          <cell r="AW1728">
            <v>-13.138375</v>
          </cell>
          <cell r="AX1728">
            <v>-18.902549999999998</v>
          </cell>
          <cell r="AY1728">
            <v>-10.908585730875785</v>
          </cell>
          <cell r="AZ1728">
            <v>15.018027661193624</v>
          </cell>
          <cell r="BG1728">
            <v>1.0667935330684255</v>
          </cell>
          <cell r="BJ1728">
            <v>-1.0938951092728862E-3</v>
          </cell>
          <cell r="CF1728">
            <v>0.16005493493538009</v>
          </cell>
          <cell r="CV1728">
            <v>23.875</v>
          </cell>
          <cell r="DA1728">
            <v>0.25333333333333335</v>
          </cell>
          <cell r="ER1728">
            <v>354.19922962962971</v>
          </cell>
        </row>
        <row r="1729">
          <cell r="A1729">
            <v>595981</v>
          </cell>
          <cell r="C1729" t="str">
            <v>Heineman, Scott</v>
          </cell>
          <cell r="AF1729">
            <v>0.22877206518587934</v>
          </cell>
          <cell r="AN1729">
            <v>202.08000000000004</v>
          </cell>
          <cell r="AP1729">
            <v>0.21618943464655316</v>
          </cell>
          <cell r="AV1729" t="str">
            <v>LF</v>
          </cell>
          <cell r="AW1729">
            <v>-13.422041666666665</v>
          </cell>
          <cell r="AX1729">
            <v>-19.444816666666661</v>
          </cell>
          <cell r="AY1729">
            <v>-6.0021951783398082</v>
          </cell>
          <cell r="AZ1729">
            <v>-6.0021951783398082</v>
          </cell>
          <cell r="BG1729">
            <v>1.4053505886907609</v>
          </cell>
          <cell r="BJ1729">
            <v>-4.6272524549226268E-4</v>
          </cell>
          <cell r="CF1729">
            <v>0</v>
          </cell>
          <cell r="CV1729">
            <v>23.541666666666668</v>
          </cell>
          <cell r="DA1729">
            <v>0</v>
          </cell>
          <cell r="ER1729">
            <v>505.20000000000005</v>
          </cell>
        </row>
        <row r="1730">
          <cell r="A1730">
            <v>595982</v>
          </cell>
          <cell r="C1730" t="str">
            <v>Henry, Desmond</v>
          </cell>
          <cell r="AF1730">
            <v>0.17500269918430755</v>
          </cell>
          <cell r="AN1730">
            <v>80.264533333333347</v>
          </cell>
          <cell r="AP1730">
            <v>4.4710036707532042E-2</v>
          </cell>
          <cell r="AV1730" t="str">
            <v>LF</v>
          </cell>
          <cell r="AW1730">
            <v>-13.924633333333336</v>
          </cell>
          <cell r="AX1730">
            <v>-20.409649999999999</v>
          </cell>
          <cell r="AY1730">
            <v>-1.8693572025334166</v>
          </cell>
          <cell r="AZ1730">
            <v>-1.8693572025334166</v>
          </cell>
          <cell r="BG1730">
            <v>0.77996160342389875</v>
          </cell>
          <cell r="BJ1730">
            <v>-2.5252956041373932E-2</v>
          </cell>
          <cell r="CF1730">
            <v>0</v>
          </cell>
          <cell r="CV1730">
            <v>22.958333333333332</v>
          </cell>
          <cell r="DA1730">
            <v>0</v>
          </cell>
          <cell r="ER1730">
            <v>200.66133333333335</v>
          </cell>
        </row>
        <row r="1731">
          <cell r="A1731">
            <v>595999</v>
          </cell>
          <cell r="C1731" t="str">
            <v>Jose, Dominic</v>
          </cell>
          <cell r="AF1731">
            <v>0.1790696705853701</v>
          </cell>
          <cell r="AN1731">
            <v>97.094720000000009</v>
          </cell>
          <cell r="AP1731">
            <v>0.11065544136653127</v>
          </cell>
          <cell r="AV1731" t="str">
            <v>LF</v>
          </cell>
          <cell r="AW1731">
            <v>-13.634791666666667</v>
          </cell>
          <cell r="AX1731">
            <v>-19.851516666666662</v>
          </cell>
          <cell r="AY1731">
            <v>-6.9730773859855057</v>
          </cell>
          <cell r="AZ1731">
            <v>-6.9730773859855057</v>
          </cell>
          <cell r="BG1731">
            <v>1.6012555349046846</v>
          </cell>
          <cell r="BJ1731">
            <v>1.5592097909773056E-2</v>
          </cell>
          <cell r="CF1731">
            <v>0</v>
          </cell>
          <cell r="CV1731">
            <v>23.291666666666668</v>
          </cell>
          <cell r="DA1731">
            <v>0</v>
          </cell>
          <cell r="ER1731">
            <v>242.73680000000002</v>
          </cell>
        </row>
        <row r="1732">
          <cell r="A1732">
            <v>596006</v>
          </cell>
          <cell r="C1732" t="str">
            <v>Keyes, Kavin</v>
          </cell>
          <cell r="AF1732">
            <v>0.15466077224161542</v>
          </cell>
          <cell r="AN1732">
            <v>69.802192592592604</v>
          </cell>
          <cell r="AP1732">
            <v>3.1535759316553613E-2</v>
          </cell>
          <cell r="AV1732" t="str">
            <v>1B</v>
          </cell>
          <cell r="AW1732">
            <v>-12.692732769482804</v>
          </cell>
          <cell r="AX1732">
            <v>-8.4184219318328317</v>
          </cell>
          <cell r="AY1732">
            <v>-11.35896852704116</v>
          </cell>
          <cell r="AZ1732">
            <v>-8.4184219318328317</v>
          </cell>
          <cell r="BG1732">
            <v>1.2639761506388871</v>
          </cell>
          <cell r="BJ1732">
            <v>-1.4156257010001366E-2</v>
          </cell>
          <cell r="CF1732">
            <v>0</v>
          </cell>
          <cell r="CV1732">
            <v>24.208333333333332</v>
          </cell>
          <cell r="DA1732">
            <v>0</v>
          </cell>
          <cell r="ER1732">
            <v>174.5054814814815</v>
          </cell>
        </row>
        <row r="1733">
          <cell r="A1733">
            <v>596012</v>
          </cell>
          <cell r="C1733" t="str">
            <v>Kramer, Kevin</v>
          </cell>
          <cell r="AF1733">
            <v>0.20039239751298493</v>
          </cell>
          <cell r="AN1733">
            <v>200.40189629629631</v>
          </cell>
          <cell r="AP1733">
            <v>0.25740045529258582</v>
          </cell>
          <cell r="AV1733" t="str">
            <v>2B</v>
          </cell>
          <cell r="AW1733">
            <v>-14.174433333333337</v>
          </cell>
          <cell r="AX1733">
            <v>-2.1625810217348249</v>
          </cell>
          <cell r="AY1733">
            <v>-10.042268402592974</v>
          </cell>
          <cell r="AZ1733">
            <v>-2.1625810217348249</v>
          </cell>
          <cell r="BG1733">
            <v>1.5629357933220041</v>
          </cell>
          <cell r="BJ1733">
            <v>1.3104740814958653E-2</v>
          </cell>
          <cell r="CF1733">
            <v>0</v>
          </cell>
          <cell r="CV1733">
            <v>22.708333333333332</v>
          </cell>
          <cell r="DA1733">
            <v>0</v>
          </cell>
          <cell r="ER1733">
            <v>501.00474074074077</v>
          </cell>
        </row>
        <row r="1734">
          <cell r="A1734">
            <v>596018</v>
          </cell>
          <cell r="C1734" t="str">
            <v>Leonard, Patrick</v>
          </cell>
          <cell r="AF1734">
            <v>0.22824572361230266</v>
          </cell>
          <cell r="AN1734">
            <v>199.41428148148148</v>
          </cell>
          <cell r="AP1734">
            <v>0.38799749717194587</v>
          </cell>
          <cell r="AV1734" t="str">
            <v>3B</v>
          </cell>
          <cell r="AW1734">
            <v>-13.652130219592824</v>
          </cell>
          <cell r="AX1734">
            <v>-7.3584581613181168</v>
          </cell>
          <cell r="AY1734">
            <v>-13.523714223590389</v>
          </cell>
          <cell r="AZ1734">
            <v>-7.3584581613181168</v>
          </cell>
          <cell r="BG1734">
            <v>1.1578873711243609</v>
          </cell>
          <cell r="BJ1734">
            <v>1.1742586288480803E-2</v>
          </cell>
          <cell r="CF1734">
            <v>0</v>
          </cell>
          <cell r="CV1734">
            <v>23.708333333333332</v>
          </cell>
          <cell r="DA1734">
            <v>0</v>
          </cell>
          <cell r="ER1734">
            <v>498.53570370370369</v>
          </cell>
        </row>
        <row r="1735">
          <cell r="A1735">
            <v>596019</v>
          </cell>
          <cell r="C1735" t="str">
            <v>Lindor, Francisco</v>
          </cell>
          <cell r="AF1735">
            <v>0.28082649443495183</v>
          </cell>
          <cell r="AN1735">
            <v>618.58311111111118</v>
          </cell>
          <cell r="AP1735">
            <v>0.53547915410482683</v>
          </cell>
          <cell r="AV1735" t="str">
            <v>SS</v>
          </cell>
          <cell r="AW1735">
            <v>-11</v>
          </cell>
          <cell r="AX1735">
            <v>20.304363350986975</v>
          </cell>
          <cell r="AY1735">
            <v>-7</v>
          </cell>
          <cell r="AZ1735">
            <v>20.304363350986975</v>
          </cell>
          <cell r="BG1735">
            <v>1.0124235245275293</v>
          </cell>
          <cell r="BJ1735">
            <v>2.5150377988433551E-3</v>
          </cell>
          <cell r="CF1735">
            <v>0.81017777454783335</v>
          </cell>
          <cell r="CV1735">
            <v>22.625</v>
          </cell>
          <cell r="DA1735">
            <v>1.57</v>
          </cell>
          <cell r="ER1735">
            <v>618.58311111111118</v>
          </cell>
        </row>
        <row r="1736">
          <cell r="A1736">
            <v>596020</v>
          </cell>
          <cell r="C1736" t="str">
            <v>Lockwood, Hunter</v>
          </cell>
          <cell r="AF1736">
            <v>0.19388011363184232</v>
          </cell>
          <cell r="AN1736">
            <v>129.30794666666668</v>
          </cell>
          <cell r="AP1736">
            <v>0.19764542588258249</v>
          </cell>
          <cell r="AV1736" t="str">
            <v>LF</v>
          </cell>
          <cell r="AW1736">
            <v>-13.209291666666665</v>
          </cell>
          <cell r="AX1736">
            <v>-19.038116666666664</v>
          </cell>
          <cell r="AY1736">
            <v>-13.738258969123095</v>
          </cell>
          <cell r="AZ1736">
            <v>-13.209291666666665</v>
          </cell>
          <cell r="BG1736">
            <v>1.0723447907650985</v>
          </cell>
          <cell r="BJ1736">
            <v>1.0159156644864991E-3</v>
          </cell>
          <cell r="CF1736">
            <v>0</v>
          </cell>
          <cell r="CV1736">
            <v>23.791666666666668</v>
          </cell>
          <cell r="DA1736">
            <v>0</v>
          </cell>
          <cell r="ER1736">
            <v>323.2698666666667</v>
          </cell>
        </row>
        <row r="1737">
          <cell r="A1737">
            <v>596023</v>
          </cell>
          <cell r="C1737" t="str">
            <v>Loveless, Derrick</v>
          </cell>
          <cell r="AF1737">
            <v>0.21747261386626621</v>
          </cell>
          <cell r="AN1737">
            <v>188.21274074074077</v>
          </cell>
          <cell r="AP1737">
            <v>0.36105347289795742</v>
          </cell>
          <cell r="AV1737" t="str">
            <v>RF</v>
          </cell>
          <cell r="AW1737">
            <v>-13.634791666666667</v>
          </cell>
          <cell r="AX1737">
            <v>-19.851516666666662</v>
          </cell>
          <cell r="AY1737">
            <v>-11.940881134381907</v>
          </cell>
          <cell r="AZ1737">
            <v>-11.940881134381907</v>
          </cell>
          <cell r="BG1737">
            <v>0.79576540280513941</v>
          </cell>
          <cell r="BJ1737">
            <v>-2.4023764691281182E-3</v>
          </cell>
          <cell r="CF1737">
            <v>0</v>
          </cell>
          <cell r="CV1737">
            <v>23.291666666666668</v>
          </cell>
          <cell r="DA1737">
            <v>0</v>
          </cell>
          <cell r="ER1737">
            <v>470.53185185185191</v>
          </cell>
        </row>
        <row r="1738">
          <cell r="A1738">
            <v>596028</v>
          </cell>
          <cell r="C1738" t="str">
            <v>Marlette, Tyler</v>
          </cell>
          <cell r="AF1738">
            <v>0.20448159880960676</v>
          </cell>
          <cell r="AN1738">
            <v>174.53748148148148</v>
          </cell>
          <cell r="AP1738">
            <v>0.33093588109744987</v>
          </cell>
          <cell r="AV1738" t="str">
            <v>C</v>
          </cell>
          <cell r="AW1738">
            <v>-14.295862033203857</v>
          </cell>
          <cell r="AX1738">
            <v>-19.580383333333334</v>
          </cell>
          <cell r="AY1738">
            <v>-12.507406741870259</v>
          </cell>
          <cell r="AZ1738">
            <v>3.7794134793342939</v>
          </cell>
          <cell r="BG1738">
            <v>0.91040633389389614</v>
          </cell>
          <cell r="BJ1738">
            <v>3.3437272828656618E-3</v>
          </cell>
          <cell r="CF1738">
            <v>0</v>
          </cell>
          <cell r="CV1738">
            <v>23.458333333333332</v>
          </cell>
          <cell r="DA1738">
            <v>0</v>
          </cell>
          <cell r="ER1738">
            <v>436.34370370370368</v>
          </cell>
        </row>
        <row r="1739">
          <cell r="A1739">
            <v>596037</v>
          </cell>
          <cell r="C1739" t="str">
            <v>McFarland, Christopher</v>
          </cell>
          <cell r="AF1739">
            <v>0.1909660173636144</v>
          </cell>
          <cell r="AN1739">
            <v>193.60736000000003</v>
          </cell>
          <cell r="AP1739">
            <v>0.35263859073786485</v>
          </cell>
          <cell r="AV1739" t="str">
            <v>2B</v>
          </cell>
          <cell r="AW1739">
            <v>-13.351125</v>
          </cell>
          <cell r="AX1739">
            <v>-7.6099435902239385</v>
          </cell>
          <cell r="AY1739">
            <v>-4.7418275480345535</v>
          </cell>
          <cell r="AZ1739">
            <v>-4.7418275480345535</v>
          </cell>
          <cell r="BG1739">
            <v>0.89890272657669934</v>
          </cell>
          <cell r="BJ1739">
            <v>-4.4886113225370674E-3</v>
          </cell>
          <cell r="CF1739">
            <v>0</v>
          </cell>
          <cell r="CV1739">
            <v>23.625</v>
          </cell>
          <cell r="DA1739">
            <v>0</v>
          </cell>
          <cell r="ER1739">
            <v>484.01840000000004</v>
          </cell>
        </row>
        <row r="1740">
          <cell r="A1740">
            <v>596048</v>
          </cell>
          <cell r="C1740" t="str">
            <v>Moore, Tyler</v>
          </cell>
          <cell r="AF1740">
            <v>0.16936603787227966</v>
          </cell>
          <cell r="AN1740">
            <v>124.19839999999999</v>
          </cell>
          <cell r="AP1740">
            <v>0.22078197871832328</v>
          </cell>
          <cell r="AV1740" t="str">
            <v>C</v>
          </cell>
          <cell r="AW1740">
            <v>-12.381337680953678</v>
          </cell>
          <cell r="AX1740">
            <v>-15.256681660595969</v>
          </cell>
          <cell r="AY1740">
            <v>-12.807455344323062</v>
          </cell>
          <cell r="AZ1740">
            <v>-8.3449937573070496</v>
          </cell>
          <cell r="BG1740">
            <v>1.2890954919996824</v>
          </cell>
          <cell r="BJ1740">
            <v>-1.306561394352006E-3</v>
          </cell>
          <cell r="CF1740">
            <v>0</v>
          </cell>
          <cell r="CV1740">
            <v>22.875</v>
          </cell>
          <cell r="DA1740">
            <v>1.0816666666666668</v>
          </cell>
          <cell r="ER1740">
            <v>310.49599999999998</v>
          </cell>
        </row>
        <row r="1741">
          <cell r="A1741">
            <v>596053</v>
          </cell>
          <cell r="C1741" t="str">
            <v>Murray, A.J.</v>
          </cell>
          <cell r="AF1741">
            <v>0.19324896947863049</v>
          </cell>
          <cell r="AN1741">
            <v>179.41392592592592</v>
          </cell>
          <cell r="AP1741">
            <v>0.23261834743668108</v>
          </cell>
          <cell r="AV1741" t="str">
            <v>C</v>
          </cell>
          <cell r="AW1741">
            <v>-13.682576095467663</v>
          </cell>
          <cell r="AX1741">
            <v>-19.987083333333331</v>
          </cell>
          <cell r="AY1741">
            <v>-14.979433519237535</v>
          </cell>
          <cell r="AZ1741">
            <v>-4.4930787886836256</v>
          </cell>
          <cell r="BG1741">
            <v>1.3825931814536379</v>
          </cell>
          <cell r="BJ1741">
            <v>3.990316473985984E-3</v>
          </cell>
          <cell r="CF1741">
            <v>0</v>
          </cell>
          <cell r="CV1741">
            <v>23.208333333333332</v>
          </cell>
          <cell r="DA1741">
            <v>0</v>
          </cell>
          <cell r="ER1741">
            <v>448.53481481481481</v>
          </cell>
        </row>
        <row r="1742">
          <cell r="A1742">
            <v>596056</v>
          </cell>
          <cell r="C1742" t="str">
            <v>Nogowski, John</v>
          </cell>
          <cell r="AF1742">
            <v>0.20444258480367766</v>
          </cell>
          <cell r="AN1742">
            <v>163.28557037037041</v>
          </cell>
          <cell r="AP1742">
            <v>0.281783100992127</v>
          </cell>
          <cell r="AV1742" t="str">
            <v>1B</v>
          </cell>
          <cell r="AW1742">
            <v>-13.00589386961315</v>
          </cell>
          <cell r="AX1742">
            <v>-19.580383333333334</v>
          </cell>
          <cell r="AY1742">
            <v>-13.272638758311656</v>
          </cell>
          <cell r="AZ1742">
            <v>-13.00589386961315</v>
          </cell>
          <cell r="BG1742">
            <v>1.4849059719345434</v>
          </cell>
          <cell r="BJ1742">
            <v>-5.1783484335683021E-3</v>
          </cell>
          <cell r="CF1742">
            <v>0</v>
          </cell>
          <cell r="CV1742">
            <v>23.458333333333332</v>
          </cell>
          <cell r="DA1742">
            <v>0</v>
          </cell>
          <cell r="ER1742">
            <v>408.21392592592599</v>
          </cell>
        </row>
        <row r="1743">
          <cell r="A1743">
            <v>596059</v>
          </cell>
          <cell r="C1743" t="str">
            <v>Odor, Rougned</v>
          </cell>
          <cell r="AF1743">
            <v>0.27327715074012515</v>
          </cell>
          <cell r="AN1743">
            <v>588.31644444444441</v>
          </cell>
          <cell r="AP1743">
            <v>0.56022229460050443</v>
          </cell>
          <cell r="AV1743" t="str">
            <v>2B</v>
          </cell>
          <cell r="AW1743">
            <v>-11</v>
          </cell>
          <cell r="AX1743">
            <v>-0.28888847890056368</v>
          </cell>
          <cell r="AY1743">
            <v>-7</v>
          </cell>
          <cell r="AZ1743">
            <v>-0.28888847890056368</v>
          </cell>
          <cell r="BG1743">
            <v>0.8458983217038718</v>
          </cell>
          <cell r="BJ1743">
            <v>6.04800868444616E-3</v>
          </cell>
          <cell r="CF1743">
            <v>0.89171095538599032</v>
          </cell>
          <cell r="CV1743">
            <v>22.375</v>
          </cell>
          <cell r="DA1743">
            <v>2.2666666666666666</v>
          </cell>
          <cell r="ER1743">
            <v>588.31644444444441</v>
          </cell>
        </row>
        <row r="1744">
          <cell r="A1744">
            <v>596062</v>
          </cell>
          <cell r="C1744" t="str">
            <v>Orvis, Sikes</v>
          </cell>
          <cell r="AF1744">
            <v>0.17047297752387658</v>
          </cell>
          <cell r="AN1744">
            <v>86.245440000000016</v>
          </cell>
          <cell r="AP1744">
            <v>6.9657242180170442E-2</v>
          </cell>
          <cell r="AV1744" t="str">
            <v>1B</v>
          </cell>
          <cell r="AW1744">
            <v>-16.426511131878499</v>
          </cell>
          <cell r="AX1744">
            <v>-19.309249999999999</v>
          </cell>
          <cell r="AY1744">
            <v>-17.321135364816097</v>
          </cell>
          <cell r="AZ1744">
            <v>-16.426511131878499</v>
          </cell>
          <cell r="BG1744">
            <v>1.3280437125090345</v>
          </cell>
          <cell r="BJ1744">
            <v>-1.3338334026263726E-2</v>
          </cell>
          <cell r="CF1744">
            <v>0</v>
          </cell>
          <cell r="CV1744">
            <v>23.625</v>
          </cell>
          <cell r="DA1744">
            <v>0</v>
          </cell>
          <cell r="ER1744">
            <v>215.61360000000002</v>
          </cell>
        </row>
        <row r="1745">
          <cell r="A1745">
            <v>596066</v>
          </cell>
          <cell r="C1745" t="str">
            <v>Pallares, Steven</v>
          </cell>
          <cell r="AF1745">
            <v>0.19466761958373086</v>
          </cell>
          <cell r="AN1745">
            <v>152.36669629629631</v>
          </cell>
          <cell r="AP1745">
            <v>0.20948614333822335</v>
          </cell>
          <cell r="AV1745" t="str">
            <v>LF</v>
          </cell>
          <cell r="AW1745">
            <v>-13.505424290962834</v>
          </cell>
          <cell r="AX1745">
            <v>-19.987083333333331</v>
          </cell>
          <cell r="AY1745">
            <v>-14.557637163234418</v>
          </cell>
          <cell r="AZ1745">
            <v>-13.505424290962834</v>
          </cell>
          <cell r="BG1745">
            <v>1.242552099369731</v>
          </cell>
          <cell r="BJ1745">
            <v>-2.287671972234185E-2</v>
          </cell>
          <cell r="CF1745">
            <v>0</v>
          </cell>
          <cell r="CV1745">
            <v>23.208333333333332</v>
          </cell>
          <cell r="DA1745">
            <v>0</v>
          </cell>
          <cell r="ER1745">
            <v>380.91674074074075</v>
          </cell>
        </row>
        <row r="1746">
          <cell r="A1746">
            <v>596068</v>
          </cell>
          <cell r="C1746" t="str">
            <v>Papi, Mike</v>
          </cell>
          <cell r="AF1746">
            <v>0.21641756204752943</v>
          </cell>
          <cell r="AN1746">
            <v>207.13125925925931</v>
          </cell>
          <cell r="AP1746">
            <v>0.32698344397289614</v>
          </cell>
          <cell r="AV1746" t="str">
            <v>LF</v>
          </cell>
          <cell r="AW1746">
            <v>-12.528101526264793</v>
          </cell>
          <cell r="AX1746">
            <v>-19.038116666666664</v>
          </cell>
          <cell r="AY1746">
            <v>-14.551606665401099</v>
          </cell>
          <cell r="AZ1746">
            <v>-12.528101526264793</v>
          </cell>
          <cell r="BG1746">
            <v>1.2619701874046443</v>
          </cell>
          <cell r="BJ1746">
            <v>2.107244704407295E-3</v>
          </cell>
          <cell r="CF1746">
            <v>0</v>
          </cell>
          <cell r="CV1746">
            <v>23.791666666666668</v>
          </cell>
          <cell r="DA1746">
            <v>0</v>
          </cell>
          <cell r="ER1746">
            <v>517.82814814814822</v>
          </cell>
        </row>
        <row r="1747">
          <cell r="A1747">
            <v>596069</v>
          </cell>
          <cell r="C1747" t="str">
            <v>Pentecost, Max</v>
          </cell>
          <cell r="AF1747">
            <v>0.21550067200088852</v>
          </cell>
          <cell r="AN1747">
            <v>120.83199999999999</v>
          </cell>
          <cell r="AP1747">
            <v>0.15115131492942879</v>
          </cell>
          <cell r="AV1747" t="str">
            <v>C</v>
          </cell>
          <cell r="AW1747">
            <v>-13.634791666666667</v>
          </cell>
          <cell r="AX1747">
            <v>-19.851516666666662</v>
          </cell>
          <cell r="AY1747">
            <v>-11.149357490365226</v>
          </cell>
          <cell r="AZ1747">
            <v>3.9002591011606853</v>
          </cell>
          <cell r="BG1747">
            <v>1.6026017036749853</v>
          </cell>
          <cell r="BJ1747">
            <v>1.0102407733876186E-2</v>
          </cell>
          <cell r="CF1747">
            <v>0</v>
          </cell>
          <cell r="CV1747">
            <v>23.291666666666668</v>
          </cell>
          <cell r="DA1747">
            <v>0</v>
          </cell>
          <cell r="ER1747">
            <v>302.08</v>
          </cell>
        </row>
        <row r="1748">
          <cell r="A1748">
            <v>596080</v>
          </cell>
          <cell r="C1748" t="str">
            <v>Real, Alex</v>
          </cell>
          <cell r="AF1748">
            <v>0.19113041079380241</v>
          </cell>
          <cell r="AN1748">
            <v>129.30346666666668</v>
          </cell>
          <cell r="AP1748">
            <v>0.19654636191561314</v>
          </cell>
          <cell r="AV1748" t="str">
            <v>1B</v>
          </cell>
          <cell r="AW1748">
            <v>-14.357185642833048</v>
          </cell>
          <cell r="AX1748">
            <v>-19.580383333333334</v>
          </cell>
          <cell r="AY1748">
            <v>-15.201928448051964</v>
          </cell>
          <cell r="AZ1748">
            <v>-10.898230675382825</v>
          </cell>
          <cell r="BG1748">
            <v>1.377122740281107</v>
          </cell>
          <cell r="BJ1748">
            <v>1.7406104508860621E-3</v>
          </cell>
          <cell r="CF1748">
            <v>0</v>
          </cell>
          <cell r="CV1748">
            <v>23.458333333333332</v>
          </cell>
          <cell r="DA1748">
            <v>0</v>
          </cell>
          <cell r="ER1748">
            <v>323.25866666666667</v>
          </cell>
        </row>
        <row r="1749">
          <cell r="A1749">
            <v>596088</v>
          </cell>
          <cell r="C1749" t="str">
            <v>Robbins, Mason</v>
          </cell>
          <cell r="AF1749">
            <v>0.18472899717708585</v>
          </cell>
          <cell r="AN1749">
            <v>220.43472592592593</v>
          </cell>
          <cell r="AP1749">
            <v>0.34646010227961777</v>
          </cell>
          <cell r="AV1749" t="str">
            <v>RF</v>
          </cell>
          <cell r="AW1749">
            <v>-14.8518405684264</v>
          </cell>
          <cell r="AX1749">
            <v>-19.715949999999996</v>
          </cell>
          <cell r="AY1749">
            <v>-14.050478245229359</v>
          </cell>
          <cell r="AZ1749">
            <v>-14.050478245229359</v>
          </cell>
          <cell r="BG1749">
            <v>1.6314727489505678</v>
          </cell>
          <cell r="BJ1749">
            <v>1.8275623678356424E-2</v>
          </cell>
          <cell r="CF1749">
            <v>0</v>
          </cell>
          <cell r="CV1749">
            <v>23.375</v>
          </cell>
          <cell r="DA1749">
            <v>0</v>
          </cell>
          <cell r="ER1749">
            <v>551.08681481481483</v>
          </cell>
        </row>
        <row r="1750">
          <cell r="A1750">
            <v>596089</v>
          </cell>
          <cell r="C1750" t="str">
            <v>Roberts, Drake</v>
          </cell>
          <cell r="AF1750">
            <v>0.16379065971925044</v>
          </cell>
          <cell r="AN1750">
            <v>75.71247407407408</v>
          </cell>
          <cell r="AP1750">
            <v>4.2658571012251678E-2</v>
          </cell>
          <cell r="AV1750" t="str">
            <v>3B</v>
          </cell>
          <cell r="AW1750">
            <v>-12.709883333333334</v>
          </cell>
          <cell r="AX1750">
            <v>-1.7204414686614204</v>
          </cell>
          <cell r="AY1750">
            <v>-9.3156201364500255</v>
          </cell>
          <cell r="AZ1750">
            <v>-1.7204414686614204</v>
          </cell>
          <cell r="BG1750">
            <v>0.90903793283630796</v>
          </cell>
          <cell r="BJ1750">
            <v>-1.1714184707709713E-2</v>
          </cell>
          <cell r="CF1750">
            <v>0</v>
          </cell>
          <cell r="CV1750">
            <v>24.458333333333332</v>
          </cell>
          <cell r="DA1750">
            <v>0</v>
          </cell>
          <cell r="ER1750">
            <v>189.28118518518519</v>
          </cell>
        </row>
        <row r="1751">
          <cell r="A1751">
            <v>596096</v>
          </cell>
          <cell r="C1751" t="str">
            <v>Santana, Alex</v>
          </cell>
          <cell r="AF1751">
            <v>0.17642426480059398</v>
          </cell>
          <cell r="AN1751">
            <v>154.81898666666669</v>
          </cell>
          <cell r="AP1751">
            <v>0.24668582258017524</v>
          </cell>
          <cell r="AV1751" t="str">
            <v>RF</v>
          </cell>
          <cell r="AW1751">
            <v>-14.007900000000001</v>
          </cell>
          <cell r="AX1751">
            <v>-20.576949999999997</v>
          </cell>
          <cell r="AY1751">
            <v>-14.29399246599095</v>
          </cell>
          <cell r="AZ1751">
            <v>-14.007900000000001</v>
          </cell>
          <cell r="BG1751">
            <v>1.1446564641484518</v>
          </cell>
          <cell r="BJ1751">
            <v>1.441830762228106E-2</v>
          </cell>
          <cell r="CF1751">
            <v>0</v>
          </cell>
          <cell r="CV1751">
            <v>22.875</v>
          </cell>
          <cell r="DA1751">
            <v>0</v>
          </cell>
          <cell r="ER1751">
            <v>387.04746666666671</v>
          </cell>
        </row>
        <row r="1752">
          <cell r="A1752">
            <v>596100</v>
          </cell>
          <cell r="C1752" t="str">
            <v>Servais, Tyler</v>
          </cell>
          <cell r="AF1752">
            <v>0.17466476773968007</v>
          </cell>
          <cell r="AN1752">
            <v>54.108693333333342</v>
          </cell>
          <cell r="AP1752">
            <v>2.0562639269338545E-2</v>
          </cell>
          <cell r="AV1752" t="str">
            <v>C</v>
          </cell>
          <cell r="AW1752">
            <v>-17.364092523995485</v>
          </cell>
          <cell r="AX1752">
            <v>-19.309249999999999</v>
          </cell>
          <cell r="AY1752">
            <v>-17.761585865327302</v>
          </cell>
          <cell r="AZ1752">
            <v>-2.1725563558993666</v>
          </cell>
          <cell r="BG1752">
            <v>1.3757590937083379</v>
          </cell>
          <cell r="BJ1752">
            <v>-1.0735088186225789E-2</v>
          </cell>
          <cell r="CF1752">
            <v>0</v>
          </cell>
          <cell r="CV1752">
            <v>23.625</v>
          </cell>
          <cell r="DA1752">
            <v>0</v>
          </cell>
          <cell r="ER1752">
            <v>135.27173333333334</v>
          </cell>
        </row>
        <row r="1753">
          <cell r="A1753">
            <v>596103</v>
          </cell>
          <cell r="C1753" t="str">
            <v>Slater, Austin</v>
          </cell>
          <cell r="AF1753">
            <v>0.23158934876653603</v>
          </cell>
          <cell r="AN1753">
            <v>201.69505185185187</v>
          </cell>
          <cell r="AP1753">
            <v>0.31484273602374035</v>
          </cell>
          <cell r="AV1753" t="str">
            <v>LF</v>
          </cell>
          <cell r="AW1753">
            <v>-13.422041666666665</v>
          </cell>
          <cell r="AX1753">
            <v>-1.5100805406006814</v>
          </cell>
          <cell r="AY1753">
            <v>-14.55283160289021</v>
          </cell>
          <cell r="AZ1753">
            <v>-1.5100805406006814</v>
          </cell>
          <cell r="BG1753">
            <v>1.5553019053976156</v>
          </cell>
          <cell r="BJ1753">
            <v>1.2396401917981656E-2</v>
          </cell>
          <cell r="CF1753">
            <v>0</v>
          </cell>
          <cell r="CV1753">
            <v>23.541666666666668</v>
          </cell>
          <cell r="DA1753">
            <v>0</v>
          </cell>
          <cell r="ER1753">
            <v>504.23762962962962</v>
          </cell>
        </row>
        <row r="1754">
          <cell r="A1754">
            <v>596105</v>
          </cell>
          <cell r="C1754" t="str">
            <v>Smith, Dwight</v>
          </cell>
          <cell r="AF1754">
            <v>0.217255087529167</v>
          </cell>
          <cell r="AN1754">
            <v>221.93552592592593</v>
          </cell>
          <cell r="AP1754">
            <v>0.40508466627550133</v>
          </cell>
          <cell r="AV1754" t="str">
            <v>LF</v>
          </cell>
          <cell r="AW1754">
            <v>-13.280208333333334</v>
          </cell>
          <cell r="AX1754">
            <v>-19.173683333333333</v>
          </cell>
          <cell r="AY1754">
            <v>-10.99655072049076</v>
          </cell>
          <cell r="AZ1754">
            <v>-10.99655072049076</v>
          </cell>
          <cell r="BG1754">
            <v>0.90435852032938491</v>
          </cell>
          <cell r="BJ1754">
            <v>-5.122263009907362E-4</v>
          </cell>
          <cell r="CF1754">
            <v>0</v>
          </cell>
          <cell r="CV1754">
            <v>23.708333333333332</v>
          </cell>
          <cell r="DA1754">
            <v>0</v>
          </cell>
          <cell r="ER1754">
            <v>554.83881481481478</v>
          </cell>
        </row>
        <row r="1755">
          <cell r="A1755">
            <v>596109</v>
          </cell>
          <cell r="C1755" t="str">
            <v>Soto, Elvin</v>
          </cell>
          <cell r="AF1755">
            <v>0.17621256339864072</v>
          </cell>
          <cell r="AN1755">
            <v>88.865090370370382</v>
          </cell>
          <cell r="AP1755">
            <v>0.1150462705677916</v>
          </cell>
          <cell r="AV1755" t="str">
            <v>C</v>
          </cell>
          <cell r="AW1755">
            <v>-12.626459732695167</v>
          </cell>
          <cell r="AX1755">
            <v>-18.231949999999998</v>
          </cell>
          <cell r="AY1755">
            <v>-10.330039578781927</v>
          </cell>
          <cell r="AZ1755">
            <v>3.5201349599857714</v>
          </cell>
          <cell r="BG1755">
            <v>1.177641172098407</v>
          </cell>
          <cell r="BJ1755">
            <v>5.1957309122225969E-3</v>
          </cell>
          <cell r="CF1755">
            <v>0</v>
          </cell>
          <cell r="CV1755">
            <v>24.375</v>
          </cell>
          <cell r="DA1755">
            <v>0</v>
          </cell>
          <cell r="ER1755">
            <v>222.16272592592594</v>
          </cell>
        </row>
        <row r="1756">
          <cell r="A1756">
            <v>596115</v>
          </cell>
          <cell r="C1756" t="str">
            <v>Story, Trevor</v>
          </cell>
          <cell r="AF1756">
            <v>0.26905639812145404</v>
          </cell>
          <cell r="AN1756">
            <v>538.63200000000006</v>
          </cell>
          <cell r="AP1756">
            <v>0.42808412331123408</v>
          </cell>
          <cell r="AV1756" t="str">
            <v>SS</v>
          </cell>
          <cell r="AW1756">
            <v>-11</v>
          </cell>
          <cell r="AX1756">
            <v>9.4262057116299047</v>
          </cell>
          <cell r="AY1756">
            <v>-7</v>
          </cell>
          <cell r="AZ1756">
            <v>9.4262057116299047</v>
          </cell>
          <cell r="BG1756">
            <v>0.91933914850052256</v>
          </cell>
          <cell r="BJ1756">
            <v>7.661629044312725E-3</v>
          </cell>
          <cell r="CF1756">
            <v>0.58759577420893594</v>
          </cell>
          <cell r="CV1756">
            <v>23.625</v>
          </cell>
          <cell r="DA1756">
            <v>0.69166666666666665</v>
          </cell>
          <cell r="ER1756">
            <v>538.63200000000006</v>
          </cell>
        </row>
        <row r="1757">
          <cell r="A1757">
            <v>596117</v>
          </cell>
          <cell r="C1757" t="str">
            <v>Stubbs, Garrett</v>
          </cell>
          <cell r="AF1757">
            <v>0.23022865541586504</v>
          </cell>
          <cell r="AN1757">
            <v>278.57504098915291</v>
          </cell>
          <cell r="AP1757">
            <v>0.19357596714362635</v>
          </cell>
          <cell r="AV1757" t="str">
            <v>C</v>
          </cell>
          <cell r="AW1757">
            <v>-13.776625000000001</v>
          </cell>
          <cell r="AX1757">
            <v>-20.122649999999997</v>
          </cell>
          <cell r="AY1757">
            <v>-11.593310372721326</v>
          </cell>
          <cell r="AZ1757">
            <v>10.827190196054083</v>
          </cell>
          <cell r="BG1757">
            <v>1.1899377548055736</v>
          </cell>
          <cell r="BJ1757">
            <v>-8.6791426267543454E-3</v>
          </cell>
          <cell r="CF1757">
            <v>0</v>
          </cell>
          <cell r="CV1757">
            <v>23.125</v>
          </cell>
          <cell r="DA1757">
            <v>0</v>
          </cell>
          <cell r="ER1757">
            <v>381.36918518518519</v>
          </cell>
        </row>
        <row r="1758">
          <cell r="A1758">
            <v>596119</v>
          </cell>
          <cell r="C1758" t="str">
            <v>Swihart, Blake</v>
          </cell>
          <cell r="AF1758">
            <v>0.24723653813958399</v>
          </cell>
          <cell r="AN1758">
            <v>288.02094889272485</v>
          </cell>
          <cell r="AP1758">
            <v>0.34745018055098398</v>
          </cell>
          <cell r="AV1758" t="str">
            <v>C</v>
          </cell>
          <cell r="AW1758">
            <v>-11</v>
          </cell>
          <cell r="AX1758">
            <v>-16</v>
          </cell>
          <cell r="AY1758">
            <v>-5.6162870200774995</v>
          </cell>
          <cell r="AZ1758">
            <v>1.6659358007650811</v>
          </cell>
          <cell r="BG1758">
            <v>1.0639969714202921</v>
          </cell>
          <cell r="BJ1758">
            <v>1.2414450062461547E-2</v>
          </cell>
          <cell r="CF1758">
            <v>0.45655848113422937</v>
          </cell>
          <cell r="CV1758">
            <v>24.208333333333332</v>
          </cell>
          <cell r="DA1758">
            <v>0.63833333333333331</v>
          </cell>
          <cell r="ER1758">
            <v>376.48453333333333</v>
          </cell>
        </row>
        <row r="1759">
          <cell r="A1759">
            <v>596122</v>
          </cell>
          <cell r="C1759" t="str">
            <v>Tobias, Josh</v>
          </cell>
          <cell r="AF1759">
            <v>0.21052140379442322</v>
          </cell>
          <cell r="AN1759">
            <v>214.36005925925926</v>
          </cell>
          <cell r="AP1759">
            <v>0.27114064957216533</v>
          </cell>
          <cell r="AV1759" t="str">
            <v>2B</v>
          </cell>
          <cell r="AW1759">
            <v>-13.351125</v>
          </cell>
          <cell r="AX1759">
            <v>-7.2356122769689701</v>
          </cell>
          <cell r="AY1759">
            <v>-10.354518523283076</v>
          </cell>
          <cell r="AZ1759">
            <v>-7.2356122769689701</v>
          </cell>
          <cell r="BG1759">
            <v>1.3534141713727466</v>
          </cell>
          <cell r="BJ1759">
            <v>1.3945619840748892E-2</v>
          </cell>
          <cell r="CF1759">
            <v>0</v>
          </cell>
          <cell r="CV1759">
            <v>23.625</v>
          </cell>
          <cell r="DA1759">
            <v>0</v>
          </cell>
          <cell r="ER1759">
            <v>535.90014814814811</v>
          </cell>
        </row>
        <row r="1760">
          <cell r="A1760">
            <v>596129</v>
          </cell>
          <cell r="C1760" t="str">
            <v>Vogelbach, Dan</v>
          </cell>
          <cell r="AF1760">
            <v>0.25703020469884597</v>
          </cell>
          <cell r="AN1760">
            <v>288.8031532269469</v>
          </cell>
          <cell r="AP1760">
            <v>0.38588571948836004</v>
          </cell>
          <cell r="AV1760" t="str">
            <v>1B</v>
          </cell>
          <cell r="AW1760">
            <v>-11.855460941868788</v>
          </cell>
          <cell r="AX1760">
            <v>-19.444816666666661</v>
          </cell>
          <cell r="AY1760">
            <v>-11.942552070919348</v>
          </cell>
          <cell r="AZ1760">
            <v>-11.855460941868788</v>
          </cell>
          <cell r="BG1760">
            <v>0.87337681203443152</v>
          </cell>
          <cell r="BJ1760">
            <v>2.6387359840086989E-3</v>
          </cell>
          <cell r="CF1760">
            <v>0</v>
          </cell>
          <cell r="CV1760">
            <v>23.541666666666668</v>
          </cell>
          <cell r="DA1760">
            <v>0</v>
          </cell>
          <cell r="ER1760">
            <v>534.96088888888892</v>
          </cell>
        </row>
        <row r="1761">
          <cell r="A1761">
            <v>596131</v>
          </cell>
          <cell r="C1761" t="str">
            <v>Ward, Nelson</v>
          </cell>
          <cell r="AF1761">
            <v>0.21480526022899829</v>
          </cell>
          <cell r="AN1761">
            <v>225.43087407407407</v>
          </cell>
          <cell r="AP1761">
            <v>0.35071441913155255</v>
          </cell>
          <cell r="AV1761" t="str">
            <v>2B</v>
          </cell>
          <cell r="AW1761">
            <v>-13.138375</v>
          </cell>
          <cell r="AX1761">
            <v>0.6687591048751873</v>
          </cell>
          <cell r="AY1761">
            <v>-3.6492295711753773</v>
          </cell>
          <cell r="AZ1761">
            <v>0.6687591048751873</v>
          </cell>
          <cell r="BG1761">
            <v>1.2215305897705999</v>
          </cell>
          <cell r="BJ1761">
            <v>4.8365417856178327E-3</v>
          </cell>
          <cell r="CF1761">
            <v>0</v>
          </cell>
          <cell r="CV1761">
            <v>23.875</v>
          </cell>
          <cell r="DA1761">
            <v>0</v>
          </cell>
          <cell r="ER1761">
            <v>563.57718518518516</v>
          </cell>
        </row>
        <row r="1762">
          <cell r="A1762">
            <v>596132</v>
          </cell>
          <cell r="C1762" t="str">
            <v>Washington, Ty</v>
          </cell>
          <cell r="AF1762">
            <v>0.18204510465509371</v>
          </cell>
          <cell r="AN1762">
            <v>143.45659259259261</v>
          </cell>
          <cell r="AP1762">
            <v>0.25196793660481287</v>
          </cell>
          <cell r="AV1762" t="str">
            <v>2B</v>
          </cell>
          <cell r="AW1762">
            <v>-14.091166666666666</v>
          </cell>
          <cell r="AX1762">
            <v>-7.4311942496621359</v>
          </cell>
          <cell r="AY1762">
            <v>-4.5955595460268537</v>
          </cell>
          <cell r="AZ1762">
            <v>-4.5955595460268537</v>
          </cell>
          <cell r="BG1762">
            <v>0.8204888183700243</v>
          </cell>
          <cell r="BJ1762">
            <v>1.1644606443952611E-2</v>
          </cell>
          <cell r="CF1762">
            <v>0</v>
          </cell>
          <cell r="CV1762">
            <v>22.791666666666668</v>
          </cell>
          <cell r="DA1762">
            <v>0</v>
          </cell>
          <cell r="ER1762">
            <v>358.64148148148149</v>
          </cell>
        </row>
        <row r="1763">
          <cell r="A1763">
            <v>596142</v>
          </cell>
          <cell r="C1763" t="str">
            <v>Sanchez, Gary</v>
          </cell>
          <cell r="AF1763">
            <v>0.25662029694262389</v>
          </cell>
          <cell r="AN1763">
            <v>447.01392592592595</v>
          </cell>
          <cell r="AP1763">
            <v>0.36250856543761512</v>
          </cell>
          <cell r="AV1763" t="str">
            <v>C</v>
          </cell>
          <cell r="AW1763">
            <v>-13.408527956583644</v>
          </cell>
          <cell r="AX1763">
            <v>-19.444816666666661</v>
          </cell>
          <cell r="AY1763">
            <v>-12.72723811049201</v>
          </cell>
          <cell r="AZ1763">
            <v>8.8905350974546753</v>
          </cell>
          <cell r="BG1763">
            <v>1.02363270131828</v>
          </cell>
          <cell r="BJ1763">
            <v>8.7845945547546551E-3</v>
          </cell>
          <cell r="CF1763">
            <v>2.03735405928888E-2</v>
          </cell>
          <cell r="CV1763">
            <v>23.541666666666668</v>
          </cell>
          <cell r="DA1763">
            <v>7.8333333333333338E-2</v>
          </cell>
          <cell r="ER1763">
            <v>447.01392592592595</v>
          </cell>
        </row>
        <row r="1764">
          <cell r="A1764">
            <v>596143</v>
          </cell>
          <cell r="C1764" t="str">
            <v>Sardinas, Luis</v>
          </cell>
          <cell r="AF1764">
            <v>0.19748489102832817</v>
          </cell>
          <cell r="AN1764">
            <v>184.58357333333333</v>
          </cell>
          <cell r="AP1764">
            <v>0.38243336897898594</v>
          </cell>
          <cell r="AV1764" t="str">
            <v>SS</v>
          </cell>
          <cell r="AW1764">
            <v>-10.982757585192219</v>
          </cell>
          <cell r="AX1764">
            <v>-1.3839682999101488</v>
          </cell>
          <cell r="AY1764">
            <v>-9.1352276855251393</v>
          </cell>
          <cell r="AZ1764">
            <v>-1.3839682999101488</v>
          </cell>
          <cell r="BG1764">
            <v>0.82865339202918986</v>
          </cell>
          <cell r="BJ1764">
            <v>-3.402608736898168E-3</v>
          </cell>
          <cell r="CF1764">
            <v>0.2343638887282303</v>
          </cell>
          <cell r="CV1764">
            <v>23.125</v>
          </cell>
          <cell r="DA1764">
            <v>0.51166666666666671</v>
          </cell>
          <cell r="ER1764">
            <v>461.45893333333333</v>
          </cell>
        </row>
        <row r="1765">
          <cell r="A1765">
            <v>596144</v>
          </cell>
          <cell r="C1765" t="str">
            <v>Cuthbert, Cheslor</v>
          </cell>
          <cell r="AF1765">
            <v>0.25272651492226283</v>
          </cell>
          <cell r="AN1765">
            <v>406.27626980921127</v>
          </cell>
          <cell r="AP1765">
            <v>0.43752973200569473</v>
          </cell>
          <cell r="AV1765" t="str">
            <v>3B</v>
          </cell>
          <cell r="AW1765">
            <v>-11.694579869983356</v>
          </cell>
          <cell r="AX1765">
            <v>-2.7346507307538239</v>
          </cell>
          <cell r="AY1765">
            <v>-11.320959894829189</v>
          </cell>
          <cell r="AZ1765">
            <v>-2.7346507307538239</v>
          </cell>
          <cell r="BG1765">
            <v>0.94059869648914551</v>
          </cell>
          <cell r="BJ1765">
            <v>8.0660626976187203E-3</v>
          </cell>
          <cell r="CF1765">
            <v>0.49603141493951697</v>
          </cell>
          <cell r="CV1765">
            <v>23.625</v>
          </cell>
          <cell r="DA1765">
            <v>0.66333333333333333</v>
          </cell>
          <cell r="ER1765">
            <v>554.35140740740746</v>
          </cell>
        </row>
        <row r="1766">
          <cell r="A1766">
            <v>596145</v>
          </cell>
          <cell r="C1766" t="str">
            <v>Vinicio, Jose</v>
          </cell>
          <cell r="AF1766">
            <v>0.19141961288488113</v>
          </cell>
          <cell r="AN1766">
            <v>130.58607407407408</v>
          </cell>
          <cell r="AP1766">
            <v>0.22739326029875806</v>
          </cell>
          <cell r="AV1766" t="str">
            <v>2B</v>
          </cell>
          <cell r="AW1766">
            <v>-13.924633333333336</v>
          </cell>
          <cell r="AX1766">
            <v>-4.8112926624314785</v>
          </cell>
          <cell r="AY1766">
            <v>-0.12692500000000217</v>
          </cell>
          <cell r="AZ1766">
            <v>-0.12692500000000217</v>
          </cell>
          <cell r="BG1766">
            <v>0.84948816925623838</v>
          </cell>
          <cell r="BJ1766">
            <v>1.095744420300445E-2</v>
          </cell>
          <cell r="CF1766">
            <v>0</v>
          </cell>
          <cell r="CV1766">
            <v>22.958333333333332</v>
          </cell>
          <cell r="DA1766">
            <v>0</v>
          </cell>
          <cell r="ER1766">
            <v>326.46518518518519</v>
          </cell>
        </row>
        <row r="1767">
          <cell r="A1767">
            <v>596146</v>
          </cell>
          <cell r="C1767" t="str">
            <v>Kepler, Max</v>
          </cell>
          <cell r="AF1767">
            <v>0.27501565021336039</v>
          </cell>
          <cell r="AN1767">
            <v>526.7096296296296</v>
          </cell>
          <cell r="AP1767">
            <v>0.38419452032237006</v>
          </cell>
          <cell r="AV1767" t="str">
            <v>RF</v>
          </cell>
          <cell r="AW1767">
            <v>-13.067208745944612</v>
          </cell>
          <cell r="AX1767">
            <v>-17.088194109159268</v>
          </cell>
          <cell r="AY1767">
            <v>-5.1217769838122331</v>
          </cell>
          <cell r="AZ1767">
            <v>-5.1217769838122331</v>
          </cell>
          <cell r="BG1767">
            <v>1.136721081565188</v>
          </cell>
          <cell r="BJ1767">
            <v>8.3348807751368759E-3</v>
          </cell>
          <cell r="CF1767">
            <v>0.38676701598843288</v>
          </cell>
          <cell r="CV1767">
            <v>23.375</v>
          </cell>
          <cell r="DA1767">
            <v>0.49166666666666664</v>
          </cell>
          <cell r="ER1767">
            <v>526.7096296296296</v>
          </cell>
        </row>
        <row r="1768">
          <cell r="A1768">
            <v>596307</v>
          </cell>
          <cell r="C1768" t="str">
            <v>Ewing, Skyler</v>
          </cell>
          <cell r="AF1768">
            <v>0.19919233199552658</v>
          </cell>
          <cell r="AN1768">
            <v>173.11936000000003</v>
          </cell>
          <cell r="AP1768">
            <v>0.31223823751003432</v>
          </cell>
          <cell r="AV1768" t="str">
            <v>1B</v>
          </cell>
          <cell r="AW1768">
            <v>-11.333128331392942</v>
          </cell>
          <cell r="AX1768">
            <v>-18.902549999999998</v>
          </cell>
          <cell r="AY1768">
            <v>-11.527685501369023</v>
          </cell>
          <cell r="AZ1768">
            <v>-11.333128331392942</v>
          </cell>
          <cell r="BG1768">
            <v>1.2881911720442019</v>
          </cell>
          <cell r="BJ1768">
            <v>-3.6396341496273371E-3</v>
          </cell>
          <cell r="CF1768">
            <v>0</v>
          </cell>
          <cell r="CV1768">
            <v>23.875</v>
          </cell>
          <cell r="DA1768">
            <v>0</v>
          </cell>
          <cell r="ER1768">
            <v>432.79840000000002</v>
          </cell>
        </row>
        <row r="1769">
          <cell r="A1769">
            <v>596451</v>
          </cell>
          <cell r="C1769" t="str">
            <v>Quinn, Roman</v>
          </cell>
          <cell r="AF1769">
            <v>0.23137325439602036</v>
          </cell>
          <cell r="AN1769">
            <v>176.14425599476692</v>
          </cell>
          <cell r="AP1769">
            <v>0.29472487238654854</v>
          </cell>
          <cell r="AV1769" t="str">
            <v>CF</v>
          </cell>
          <cell r="AW1769">
            <v>-13.776625000000001</v>
          </cell>
          <cell r="AX1769">
            <v>-20.122649999999997</v>
          </cell>
          <cell r="AY1769">
            <v>0.69586624316733436</v>
          </cell>
          <cell r="AZ1769">
            <v>0.69586624316733436</v>
          </cell>
          <cell r="BG1769">
            <v>0.90609780604800938</v>
          </cell>
          <cell r="BJ1769">
            <v>7.2889189670901321E-3</v>
          </cell>
          <cell r="CF1769">
            <v>0</v>
          </cell>
          <cell r="CV1769">
            <v>23.125</v>
          </cell>
          <cell r="DA1769">
            <v>0</v>
          </cell>
          <cell r="ER1769">
            <v>394.87407407407409</v>
          </cell>
        </row>
        <row r="1770">
          <cell r="A1770">
            <v>596748</v>
          </cell>
          <cell r="C1770" t="str">
            <v>Franco, Maikel</v>
          </cell>
          <cell r="AF1770">
            <v>0.26290959830229998</v>
          </cell>
          <cell r="AN1770">
            <v>514.56924471402021</v>
          </cell>
          <cell r="AP1770">
            <v>0.50886444581247092</v>
          </cell>
          <cell r="AV1770" t="str">
            <v>3B</v>
          </cell>
          <cell r="AW1770">
            <v>-10.294370197958589</v>
          </cell>
          <cell r="AX1770">
            <v>-2.5413644595743174</v>
          </cell>
          <cell r="AY1770">
            <v>-10.205106279594904</v>
          </cell>
          <cell r="AZ1770">
            <v>-2.5413644595743174</v>
          </cell>
          <cell r="BG1770">
            <v>0.81409107754623911</v>
          </cell>
          <cell r="BJ1770">
            <v>-1.0755169365753317E-2</v>
          </cell>
          <cell r="CF1770">
            <v>0.80186689765330876</v>
          </cell>
          <cell r="CV1770">
            <v>23.875</v>
          </cell>
          <cell r="DA1770">
            <v>1.4333333333333333</v>
          </cell>
          <cell r="ER1770">
            <v>557.90222222222224</v>
          </cell>
        </row>
        <row r="1771">
          <cell r="A1771">
            <v>596817</v>
          </cell>
          <cell r="C1771" t="str">
            <v>Gallas, Anthony</v>
          </cell>
          <cell r="AF1771">
            <v>0.22680463383514196</v>
          </cell>
          <cell r="AN1771">
            <v>182.32960000000003</v>
          </cell>
          <cell r="AP1771">
            <v>0.28782578243795609</v>
          </cell>
          <cell r="AV1771" t="str">
            <v>RF</v>
          </cell>
          <cell r="AW1771">
            <v>-11.018439458593043</v>
          </cell>
          <cell r="AX1771">
            <v>-16.15015</v>
          </cell>
          <cell r="AY1771">
            <v>-11.893340131877073</v>
          </cell>
          <cell r="AZ1771">
            <v>-11.018439458593043</v>
          </cell>
          <cell r="BG1771">
            <v>1.4066210741769716</v>
          </cell>
          <cell r="BJ1771">
            <v>-3.09475446165942E-4</v>
          </cell>
          <cell r="CF1771">
            <v>0</v>
          </cell>
          <cell r="CV1771">
            <v>28.541666666666668</v>
          </cell>
          <cell r="DA1771">
            <v>0</v>
          </cell>
          <cell r="ER1771">
            <v>455.82400000000007</v>
          </cell>
        </row>
        <row r="1772">
          <cell r="A1772">
            <v>596840</v>
          </cell>
          <cell r="C1772" t="str">
            <v>Garvey, Robbie</v>
          </cell>
          <cell r="AF1772">
            <v>0.19674037131674074</v>
          </cell>
          <cell r="AN1772">
            <v>158.23568592592596</v>
          </cell>
          <cell r="AP1772">
            <v>0.27434930278748915</v>
          </cell>
          <cell r="AV1772" t="str">
            <v>LF</v>
          </cell>
          <cell r="AW1772">
            <v>-11.314408333333333</v>
          </cell>
          <cell r="AX1772">
            <v>-16.082016666666668</v>
          </cell>
          <cell r="AY1772">
            <v>-6.4259806012603518</v>
          </cell>
          <cell r="AZ1772">
            <v>-6.4259806012603518</v>
          </cell>
          <cell r="BG1772">
            <v>0.71087130595551673</v>
          </cell>
          <cell r="BJ1772">
            <v>-2.4770365618940566E-3</v>
          </cell>
          <cell r="CF1772">
            <v>0</v>
          </cell>
          <cell r="CV1772">
            <v>27.208333333333332</v>
          </cell>
          <cell r="DA1772">
            <v>0</v>
          </cell>
          <cell r="ER1772">
            <v>395.58921481481491</v>
          </cell>
        </row>
        <row r="1773">
          <cell r="A1773">
            <v>596846</v>
          </cell>
          <cell r="C1773" t="str">
            <v>Pimentel, Guillermo</v>
          </cell>
          <cell r="AF1773">
            <v>0.1971742826086956</v>
          </cell>
          <cell r="AN1773">
            <v>115.71221333333334</v>
          </cell>
          <cell r="AP1773">
            <v>0.14599563057654041</v>
          </cell>
          <cell r="AV1773" t="str">
            <v>LF</v>
          </cell>
          <cell r="AW1773">
            <v>-13.704162561215856</v>
          </cell>
          <cell r="AX1773">
            <v>-19.173683333333333</v>
          </cell>
          <cell r="AY1773">
            <v>-14.549850993385636</v>
          </cell>
          <cell r="AZ1773">
            <v>-13.704162561215856</v>
          </cell>
          <cell r="BG1773">
            <v>0.62627112023977449</v>
          </cell>
          <cell r="BJ1773">
            <v>9.290666590998E-4</v>
          </cell>
          <cell r="CF1773">
            <v>0</v>
          </cell>
          <cell r="CV1773">
            <v>23.708333333333332</v>
          </cell>
          <cell r="DA1773">
            <v>0</v>
          </cell>
          <cell r="ER1773">
            <v>289.28053333333332</v>
          </cell>
        </row>
        <row r="1774">
          <cell r="A1774">
            <v>596847</v>
          </cell>
          <cell r="C1774" t="str">
            <v>Choi, Ji-Man</v>
          </cell>
          <cell r="AF1774">
            <v>0.25151845500696424</v>
          </cell>
          <cell r="AN1774">
            <v>176.83249795598167</v>
          </cell>
          <cell r="AP1774">
            <v>0.25963084829388872</v>
          </cell>
          <cell r="AV1774" t="str">
            <v>1B</v>
          </cell>
          <cell r="AW1774">
            <v>-10.481215438492212</v>
          </cell>
          <cell r="AX1774">
            <v>-14.113021708900842</v>
          </cell>
          <cell r="AY1774">
            <v>-11.129051201411469</v>
          </cell>
          <cell r="AZ1774">
            <v>-10.481215438492212</v>
          </cell>
          <cell r="BG1774">
            <v>0.67918486936614153</v>
          </cell>
          <cell r="BJ1774">
            <v>-9.5189107157386786E-3</v>
          </cell>
          <cell r="CF1774">
            <v>0.25801951074117502</v>
          </cell>
          <cell r="CV1774">
            <v>25.125</v>
          </cell>
          <cell r="DA1774">
            <v>0.19</v>
          </cell>
          <cell r="ER1774">
            <v>367.75140740740744</v>
          </cell>
        </row>
        <row r="1775">
          <cell r="A1775">
            <v>596848</v>
          </cell>
          <cell r="C1775" t="str">
            <v>Martinez, Hiram</v>
          </cell>
          <cell r="AF1775">
            <v>0.17172417414951122</v>
          </cell>
          <cell r="AN1775">
            <v>71.321979259259265</v>
          </cell>
          <cell r="AP1775">
            <v>3.4420522873658377E-2</v>
          </cell>
          <cell r="AV1775" t="str">
            <v>3B</v>
          </cell>
          <cell r="AW1775">
            <v>-13.292562683477477</v>
          </cell>
          <cell r="AX1775">
            <v>-3.2816930025165707</v>
          </cell>
          <cell r="AY1775">
            <v>-12.345873855747737</v>
          </cell>
          <cell r="AZ1775">
            <v>-3.2816930025165707</v>
          </cell>
          <cell r="BG1775">
            <v>0.62184617177107904</v>
          </cell>
          <cell r="BJ1775">
            <v>-2.4812701569197047E-2</v>
          </cell>
          <cell r="CF1775">
            <v>0</v>
          </cell>
          <cell r="CV1775">
            <v>23.791666666666668</v>
          </cell>
          <cell r="DA1775">
            <v>0</v>
          </cell>
          <cell r="ER1775">
            <v>178.30494814814816</v>
          </cell>
        </row>
        <row r="1776">
          <cell r="A1776">
            <v>596849</v>
          </cell>
          <cell r="C1776" t="str">
            <v>Pan, Chih-Fang</v>
          </cell>
          <cell r="AF1776">
            <v>0.17969261367362843</v>
          </cell>
          <cell r="AN1776">
            <v>105.77047703703704</v>
          </cell>
          <cell r="AP1776">
            <v>0.10175639137638071</v>
          </cell>
          <cell r="AV1776" t="str">
            <v>2B</v>
          </cell>
          <cell r="AW1776">
            <v>-11.982575000000001</v>
          </cell>
          <cell r="AX1776">
            <v>0.58021022071087924</v>
          </cell>
          <cell r="AY1776">
            <v>-8.2412519581676467</v>
          </cell>
          <cell r="AZ1776">
            <v>0.58021022071087924</v>
          </cell>
          <cell r="BG1776">
            <v>0.62631061082717343</v>
          </cell>
          <cell r="BJ1776">
            <v>-4.7774489324438011E-3</v>
          </cell>
          <cell r="CF1776">
            <v>0</v>
          </cell>
          <cell r="CV1776">
            <v>25.625</v>
          </cell>
          <cell r="DA1776">
            <v>0</v>
          </cell>
          <cell r="ER1776">
            <v>264.4261925925926</v>
          </cell>
        </row>
        <row r="1777">
          <cell r="A1777">
            <v>596874</v>
          </cell>
          <cell r="C1777" t="str">
            <v>Chen, Pin-Chieh</v>
          </cell>
          <cell r="AF1777">
            <v>0.2191343578342852</v>
          </cell>
          <cell r="AN1777">
            <v>182.10752000000002</v>
          </cell>
          <cell r="AP1777">
            <v>0.31594945415255171</v>
          </cell>
          <cell r="AV1777" t="str">
            <v>LF</v>
          </cell>
          <cell r="AW1777">
            <v>-12.358483333333334</v>
          </cell>
          <cell r="AX1777">
            <v>-17.505116666666666</v>
          </cell>
          <cell r="AY1777">
            <v>-7.1295667254526425</v>
          </cell>
          <cell r="AZ1777">
            <v>-7.1295667254526425</v>
          </cell>
          <cell r="BG1777">
            <v>0.86978120560926353</v>
          </cell>
          <cell r="BJ1777">
            <v>-7.1230071287704951E-4</v>
          </cell>
          <cell r="CF1777">
            <v>0</v>
          </cell>
          <cell r="CV1777">
            <v>24.958333333333332</v>
          </cell>
          <cell r="DA1777">
            <v>0</v>
          </cell>
          <cell r="ER1777">
            <v>455.26880000000006</v>
          </cell>
        </row>
        <row r="1778">
          <cell r="A1778">
            <v>597017</v>
          </cell>
          <cell r="C1778" t="str">
            <v>Bernal, Michael</v>
          </cell>
          <cell r="AF1778">
            <v>0.18519820082430491</v>
          </cell>
          <cell r="AN1778">
            <v>103.77749333333334</v>
          </cell>
          <cell r="AP1778">
            <v>0.14484790309394902</v>
          </cell>
          <cell r="AV1778" t="str">
            <v>RF</v>
          </cell>
          <cell r="AW1778">
            <v>-12.651316666666666</v>
          </cell>
          <cell r="AX1778">
            <v>-18.024283333333329</v>
          </cell>
          <cell r="AY1778">
            <v>-7.928051004927668</v>
          </cell>
          <cell r="AZ1778">
            <v>-7.928051004927668</v>
          </cell>
          <cell r="BG1778">
            <v>0.71263563745269576</v>
          </cell>
          <cell r="BJ1778">
            <v>7.2892091608835474E-3</v>
          </cell>
          <cell r="CF1778">
            <v>0</v>
          </cell>
          <cell r="CV1778">
            <v>24.541666666666668</v>
          </cell>
          <cell r="DA1778">
            <v>0</v>
          </cell>
          <cell r="ER1778">
            <v>259.44373333333334</v>
          </cell>
        </row>
        <row r="1779">
          <cell r="A1779">
            <v>597131</v>
          </cell>
          <cell r="C1779" t="str">
            <v>Oberto, Wilmer</v>
          </cell>
          <cell r="AF1779">
            <v>0.18266592128031164</v>
          </cell>
          <cell r="AN1779">
            <v>112.88983703703705</v>
          </cell>
          <cell r="AP1779">
            <v>0.10067371691658777</v>
          </cell>
          <cell r="AV1779" t="str">
            <v>1B</v>
          </cell>
          <cell r="AW1779">
            <v>-13.838223759469688</v>
          </cell>
          <cell r="AX1779">
            <v>-19.309249999999999</v>
          </cell>
          <cell r="AY1779">
            <v>-14.003351868283605</v>
          </cell>
          <cell r="AZ1779">
            <v>-13.838223759469688</v>
          </cell>
          <cell r="BG1779">
            <v>0.53114307787661241</v>
          </cell>
          <cell r="BJ1779">
            <v>-3.7552878505599982E-3</v>
          </cell>
          <cell r="CF1779">
            <v>0</v>
          </cell>
          <cell r="CV1779">
            <v>23.625</v>
          </cell>
          <cell r="DA1779">
            <v>0</v>
          </cell>
          <cell r="ER1779">
            <v>282.22459259259261</v>
          </cell>
        </row>
        <row r="1780">
          <cell r="A1780">
            <v>597671</v>
          </cell>
          <cell r="C1780" t="str">
            <v>Oliberto, Mikeson</v>
          </cell>
          <cell r="AF1780">
            <v>0.17720230803287279</v>
          </cell>
          <cell r="AN1780">
            <v>74.82368000000001</v>
          </cell>
          <cell r="AP1780">
            <v>3.6322402890513472E-2</v>
          </cell>
          <cell r="AV1780" t="str">
            <v>CF</v>
          </cell>
          <cell r="AW1780">
            <v>-11.843924999999999</v>
          </cell>
          <cell r="AX1780">
            <v>-16.696149999999999</v>
          </cell>
          <cell r="AY1780">
            <v>-2.8373937131508993</v>
          </cell>
          <cell r="AZ1780">
            <v>-2.8373937131508993</v>
          </cell>
          <cell r="BG1780">
            <v>0.53184232241170148</v>
          </cell>
          <cell r="BJ1780">
            <v>-1.083206300778944E-3</v>
          </cell>
          <cell r="CF1780">
            <v>0</v>
          </cell>
          <cell r="CV1780">
            <v>25.875</v>
          </cell>
          <cell r="DA1780">
            <v>0</v>
          </cell>
          <cell r="ER1780">
            <v>187.0592</v>
          </cell>
        </row>
        <row r="1781">
          <cell r="A1781">
            <v>597691</v>
          </cell>
          <cell r="C1781" t="str">
            <v>Araujo, Yoel</v>
          </cell>
          <cell r="AF1781">
            <v>0.18651231624200981</v>
          </cell>
          <cell r="AN1781">
            <v>140.49066666666667</v>
          </cell>
          <cell r="AP1781">
            <v>0.20544851124444474</v>
          </cell>
          <cell r="AV1781" t="str">
            <v>RF</v>
          </cell>
          <cell r="AW1781">
            <v>-14.340966666666667</v>
          </cell>
          <cell r="AX1781">
            <v>-21.246149999999993</v>
          </cell>
          <cell r="AY1781">
            <v>-10.981636708969805</v>
          </cell>
          <cell r="AZ1781">
            <v>-10.981636708969805</v>
          </cell>
          <cell r="BG1781">
            <v>0.5319986226091683</v>
          </cell>
          <cell r="BJ1781">
            <v>1.8560688565782944E-3</v>
          </cell>
          <cell r="CF1781">
            <v>0</v>
          </cell>
          <cell r="CV1781">
            <v>22.541666666666668</v>
          </cell>
          <cell r="DA1781">
            <v>0</v>
          </cell>
          <cell r="ER1781">
            <v>351.22666666666669</v>
          </cell>
        </row>
        <row r="1782">
          <cell r="A1782">
            <v>597913</v>
          </cell>
          <cell r="C1782" t="str">
            <v>Ovando, Ariel</v>
          </cell>
          <cell r="AF1782">
            <v>0.16438866492297374</v>
          </cell>
          <cell r="AN1782">
            <v>112.22139259259262</v>
          </cell>
          <cell r="AP1782">
            <v>9.412023131810221E-2</v>
          </cell>
          <cell r="AV1782" t="str">
            <v>RF</v>
          </cell>
          <cell r="AW1782">
            <v>-14.341088448371041</v>
          </cell>
          <cell r="AX1782">
            <v>-20.744249999999994</v>
          </cell>
          <cell r="AY1782">
            <v>-15.43906316767718</v>
          </cell>
          <cell r="AZ1782">
            <v>-14.341088448371041</v>
          </cell>
          <cell r="BG1782">
            <v>0.81202693789678015</v>
          </cell>
          <cell r="BJ1782">
            <v>-1.3137375318234364E-2</v>
          </cell>
          <cell r="CF1782">
            <v>0</v>
          </cell>
          <cell r="CV1782">
            <v>22.791666666666668</v>
          </cell>
          <cell r="DA1782">
            <v>0</v>
          </cell>
          <cell r="ER1782">
            <v>280.55348148148153</v>
          </cell>
        </row>
        <row r="1783">
          <cell r="A1783">
            <v>598216</v>
          </cell>
          <cell r="C1783" t="str">
            <v>Cenas, Gabriel</v>
          </cell>
          <cell r="AF1783">
            <v>0.16063962507583232</v>
          </cell>
          <cell r="AN1783">
            <v>100.08045037037039</v>
          </cell>
          <cell r="AP1783">
            <v>0.10711985046124206</v>
          </cell>
          <cell r="AV1783" t="str">
            <v>1B</v>
          </cell>
          <cell r="AW1783">
            <v>-14.909192734423215</v>
          </cell>
          <cell r="AX1783">
            <v>-11.032971815472855</v>
          </cell>
          <cell r="AY1783">
            <v>-16.117339933480345</v>
          </cell>
          <cell r="AZ1783">
            <v>-11.032971815472855</v>
          </cell>
          <cell r="BG1783">
            <v>0.63572943452581665</v>
          </cell>
          <cell r="BJ1783">
            <v>-1.4407156731827792E-2</v>
          </cell>
          <cell r="CF1783">
            <v>0</v>
          </cell>
          <cell r="CV1783">
            <v>22.708333333333332</v>
          </cell>
          <cell r="DA1783">
            <v>0</v>
          </cell>
          <cell r="ER1783">
            <v>250.20112592592594</v>
          </cell>
        </row>
        <row r="1784">
          <cell r="A1784">
            <v>598265</v>
          </cell>
          <cell r="C1784" t="str">
            <v>Bradley, Jackie</v>
          </cell>
          <cell r="AF1784">
            <v>0.27737337198946904</v>
          </cell>
          <cell r="AN1784">
            <v>576.072</v>
          </cell>
          <cell r="AP1784">
            <v>0.54906600209409062</v>
          </cell>
          <cell r="AV1784" t="str">
            <v>CF</v>
          </cell>
          <cell r="AW1784">
            <v>-11</v>
          </cell>
          <cell r="AX1784">
            <v>-16</v>
          </cell>
          <cell r="AY1784">
            <v>7.7029182845942454</v>
          </cell>
          <cell r="AZ1784">
            <v>7.7029182845942454</v>
          </cell>
          <cell r="BG1784">
            <v>1.2623934755328206</v>
          </cell>
          <cell r="BJ1784">
            <v>1.5765072243175988E-2</v>
          </cell>
          <cell r="CF1784">
            <v>0.78607386931659884</v>
          </cell>
          <cell r="CV1784">
            <v>26.208333333333332</v>
          </cell>
          <cell r="DA1784">
            <v>2.08</v>
          </cell>
          <cell r="ER1784">
            <v>576.072</v>
          </cell>
        </row>
        <row r="1785">
          <cell r="A1785">
            <v>598284</v>
          </cell>
          <cell r="C1785" t="str">
            <v>O'Brien, Peter</v>
          </cell>
          <cell r="AF1785">
            <v>0.24085524072593284</v>
          </cell>
          <cell r="AN1785">
            <v>213.37599999999998</v>
          </cell>
          <cell r="AP1785">
            <v>0.38989388018062165</v>
          </cell>
          <cell r="AV1785" t="str">
            <v>LF</v>
          </cell>
          <cell r="AW1785">
            <v>-9.1444219178076622</v>
          </cell>
          <cell r="AX1785">
            <v>-13.628766469274602</v>
          </cell>
          <cell r="AY1785">
            <v>-13.451985607776535</v>
          </cell>
          <cell r="AZ1785">
            <v>-9.9751884490112808</v>
          </cell>
          <cell r="BG1785">
            <v>1.4942127531323011</v>
          </cell>
          <cell r="BJ1785">
            <v>-3.651218764289762E-4</v>
          </cell>
          <cell r="CF1785">
            <v>4.1110507950647232E-2</v>
          </cell>
          <cell r="CV1785">
            <v>25.958333333333332</v>
          </cell>
          <cell r="DA1785">
            <v>0.12</v>
          </cell>
          <cell r="ER1785">
            <v>533.43999999999994</v>
          </cell>
        </row>
        <row r="1786">
          <cell r="A1786">
            <v>598286</v>
          </cell>
          <cell r="C1786" t="str">
            <v>Ramirez, Nick</v>
          </cell>
          <cell r="AF1786">
            <v>0.22716375038683992</v>
          </cell>
          <cell r="AN1786">
            <v>184.93770666666671</v>
          </cell>
          <cell r="AP1786">
            <v>0.37395924489499788</v>
          </cell>
          <cell r="AV1786" t="str">
            <v>1B</v>
          </cell>
          <cell r="AW1786">
            <v>-12.789351577513912</v>
          </cell>
          <cell r="AX1786">
            <v>-16.164149999999999</v>
          </cell>
          <cell r="AY1786">
            <v>-12.769311472861414</v>
          </cell>
          <cell r="AZ1786">
            <v>-12.769311472861414</v>
          </cell>
          <cell r="BG1786">
            <v>1.2644534445531546</v>
          </cell>
          <cell r="BJ1786">
            <v>-1.052308857400088E-2</v>
          </cell>
          <cell r="CF1786">
            <v>0</v>
          </cell>
          <cell r="CV1786">
            <v>26.875</v>
          </cell>
          <cell r="DA1786">
            <v>0</v>
          </cell>
          <cell r="ER1786">
            <v>462.34426666666673</v>
          </cell>
        </row>
        <row r="1787">
          <cell r="A1787">
            <v>598288</v>
          </cell>
          <cell r="C1787" t="str">
            <v>Rodriguez, Steve</v>
          </cell>
          <cell r="AF1787">
            <v>0.18457517878086474</v>
          </cell>
          <cell r="AN1787">
            <v>91.31434666666668</v>
          </cell>
          <cell r="AP1787">
            <v>0.15027812663325468</v>
          </cell>
          <cell r="AV1787" t="str">
            <v>C</v>
          </cell>
          <cell r="AW1787">
            <v>-14.24875982154103</v>
          </cell>
          <cell r="AX1787">
            <v>-16.365983333333336</v>
          </cell>
          <cell r="AY1787">
            <v>-14.17127698427692</v>
          </cell>
          <cell r="AZ1787">
            <v>4.4931197537435361</v>
          </cell>
          <cell r="BG1787">
            <v>1.3415855757583381</v>
          </cell>
          <cell r="BJ1787">
            <v>1.1206980117763894E-2</v>
          </cell>
          <cell r="CF1787">
            <v>0</v>
          </cell>
          <cell r="CV1787">
            <v>26.458333333333332</v>
          </cell>
          <cell r="DA1787">
            <v>0</v>
          </cell>
          <cell r="ER1787">
            <v>228.28586666666669</v>
          </cell>
        </row>
        <row r="1788">
          <cell r="A1788">
            <v>598290</v>
          </cell>
          <cell r="C1788" t="str">
            <v>Wright, Ryan</v>
          </cell>
          <cell r="AF1788">
            <v>0.2062012052947845</v>
          </cell>
          <cell r="AN1788">
            <v>162.73493333333337</v>
          </cell>
          <cell r="AP1788">
            <v>0.26106167031013672</v>
          </cell>
          <cell r="AV1788" t="str">
            <v>2B</v>
          </cell>
          <cell r="AW1788">
            <v>-11.400844462691341</v>
          </cell>
          <cell r="AX1788">
            <v>1.8525520040771981</v>
          </cell>
          <cell r="AY1788">
            <v>-8.90014744831287</v>
          </cell>
          <cell r="AZ1788">
            <v>1.8525520040771981</v>
          </cell>
          <cell r="BG1788">
            <v>1.4106589750108229</v>
          </cell>
          <cell r="BJ1788">
            <v>-1.0940501301517101E-2</v>
          </cell>
          <cell r="CF1788">
            <v>0</v>
          </cell>
          <cell r="CV1788">
            <v>26.541666666666668</v>
          </cell>
          <cell r="DA1788">
            <v>0</v>
          </cell>
          <cell r="ER1788">
            <v>406.83733333333339</v>
          </cell>
        </row>
        <row r="1789">
          <cell r="A1789">
            <v>598460</v>
          </cell>
          <cell r="C1789" t="str">
            <v>Castillo, Phillips</v>
          </cell>
          <cell r="AF1789">
            <v>0.17707845223085733</v>
          </cell>
          <cell r="AN1789">
            <v>103.37611851851852</v>
          </cell>
          <cell r="AP1789">
            <v>8.3741817963963516E-2</v>
          </cell>
          <cell r="AV1789" t="str">
            <v>LF</v>
          </cell>
          <cell r="AW1789">
            <v>-14.458203763424414</v>
          </cell>
          <cell r="AX1789">
            <v>-21.580749999999995</v>
          </cell>
          <cell r="AY1789">
            <v>-13.946524722993066</v>
          </cell>
          <cell r="AZ1789">
            <v>-13.946524722993066</v>
          </cell>
          <cell r="BG1789">
            <v>0.69517391675406259</v>
          </cell>
          <cell r="BJ1789">
            <v>-7.7120602536793039E-3</v>
          </cell>
          <cell r="CF1789">
            <v>0</v>
          </cell>
          <cell r="CV1789">
            <v>22.375</v>
          </cell>
          <cell r="DA1789">
            <v>0</v>
          </cell>
          <cell r="ER1789">
            <v>258.44029629629631</v>
          </cell>
        </row>
        <row r="1790">
          <cell r="A1790">
            <v>598461</v>
          </cell>
          <cell r="C1790" t="str">
            <v>Calderon, Yordyn</v>
          </cell>
          <cell r="AF1790">
            <v>0.1842707587715145</v>
          </cell>
          <cell r="AN1790">
            <v>110.43403851851855</v>
          </cell>
          <cell r="AP1790">
            <v>0.13351333800045362</v>
          </cell>
          <cell r="AV1790" t="str">
            <v>1B</v>
          </cell>
          <cell r="AW1790">
            <v>-14.654227223519506</v>
          </cell>
          <cell r="AX1790">
            <v>-21.580749999999995</v>
          </cell>
          <cell r="AY1790">
            <v>-9.5058996987869513</v>
          </cell>
          <cell r="AZ1790">
            <v>-9.5058996987869513</v>
          </cell>
          <cell r="BG1790">
            <v>0.66479330866661146</v>
          </cell>
          <cell r="BJ1790">
            <v>-2.1470129601030799E-2</v>
          </cell>
          <cell r="CF1790">
            <v>0</v>
          </cell>
          <cell r="CV1790">
            <v>22.375</v>
          </cell>
          <cell r="DA1790">
            <v>0</v>
          </cell>
          <cell r="ER1790">
            <v>276.08509629629634</v>
          </cell>
        </row>
        <row r="1791">
          <cell r="A1791">
            <v>598623</v>
          </cell>
          <cell r="C1791" t="str">
            <v>Martinez, Sandy</v>
          </cell>
          <cell r="AF1791">
            <v>0.13102434137805341</v>
          </cell>
          <cell r="AN1791">
            <v>66.266986666666682</v>
          </cell>
          <cell r="AP1791">
            <v>5.8341881134728157E-2</v>
          </cell>
          <cell r="AV1791" t="str">
            <v>C</v>
          </cell>
          <cell r="AW1791">
            <v>-17.571644512893563</v>
          </cell>
          <cell r="AX1791">
            <v>-18.766983333333332</v>
          </cell>
          <cell r="AY1791">
            <v>-18.064310739413628</v>
          </cell>
          <cell r="AZ1791">
            <v>1.02585071556171</v>
          </cell>
          <cell r="BG1791">
            <v>0.62300641034207671</v>
          </cell>
          <cell r="BJ1791">
            <v>-2.2773699005348334E-2</v>
          </cell>
          <cell r="CF1791">
            <v>0</v>
          </cell>
          <cell r="CV1791">
            <v>23.958333333333332</v>
          </cell>
          <cell r="DA1791">
            <v>0</v>
          </cell>
          <cell r="ER1791">
            <v>165.66746666666668</v>
          </cell>
        </row>
        <row r="1792">
          <cell r="A1792">
            <v>598717</v>
          </cell>
          <cell r="C1792" t="str">
            <v>Baez, Dubal</v>
          </cell>
          <cell r="AF1792">
            <v>0.15815637123178711</v>
          </cell>
          <cell r="AN1792">
            <v>88.571828148148143</v>
          </cell>
          <cell r="AP1792">
            <v>5.9273033242668527E-2</v>
          </cell>
          <cell r="AV1792" t="str">
            <v>CF</v>
          </cell>
          <cell r="AW1792">
            <v>-13.847541666666666</v>
          </cell>
          <cell r="AX1792">
            <v>-20.258216666666662</v>
          </cell>
          <cell r="AY1792">
            <v>-1.9069786272506037</v>
          </cell>
          <cell r="AZ1792">
            <v>-1.9069786272506037</v>
          </cell>
          <cell r="BG1792">
            <v>0.86598007007085509</v>
          </cell>
          <cell r="BJ1792">
            <v>1.1165439311388241E-2</v>
          </cell>
          <cell r="CF1792">
            <v>0</v>
          </cell>
          <cell r="CV1792">
            <v>23.041666666666668</v>
          </cell>
          <cell r="DA1792">
            <v>0</v>
          </cell>
          <cell r="ER1792">
            <v>221.42957037037036</v>
          </cell>
        </row>
        <row r="1793">
          <cell r="A1793">
            <v>598766</v>
          </cell>
          <cell r="C1793" t="str">
            <v>Hinojosa, Dionis</v>
          </cell>
          <cell r="AF1793">
            <v>0.16525003795370985</v>
          </cell>
          <cell r="AN1793">
            <v>82.338133333333346</v>
          </cell>
          <cell r="AP1793">
            <v>4.8220664135981028E-2</v>
          </cell>
          <cell r="AV1793" t="str">
            <v>LF</v>
          </cell>
          <cell r="AW1793">
            <v>-11.843924999999999</v>
          </cell>
          <cell r="AX1793">
            <v>-16.696149999999999</v>
          </cell>
          <cell r="AY1793">
            <v>-0.51103238346936475</v>
          </cell>
          <cell r="AZ1793">
            <v>-0.51103238346936475</v>
          </cell>
          <cell r="BG1793">
            <v>0.66153623043526144</v>
          </cell>
          <cell r="BJ1793">
            <v>-1.6954289089996393E-2</v>
          </cell>
          <cell r="CF1793">
            <v>0</v>
          </cell>
          <cell r="CV1793">
            <v>25.875</v>
          </cell>
          <cell r="DA1793">
            <v>0</v>
          </cell>
          <cell r="ER1793">
            <v>205.84533333333334</v>
          </cell>
        </row>
        <row r="1794">
          <cell r="A1794">
            <v>599096</v>
          </cell>
          <cell r="C1794" t="str">
            <v>Herrera, Dilson</v>
          </cell>
          <cell r="AF1794">
            <v>0.24376190097397152</v>
          </cell>
          <cell r="AN1794">
            <v>344.99625008343145</v>
          </cell>
          <cell r="AP1794">
            <v>0.40445686468997344</v>
          </cell>
          <cell r="AV1794" t="str">
            <v>2B</v>
          </cell>
          <cell r="AW1794">
            <v>-11</v>
          </cell>
          <cell r="AX1794">
            <v>0.65868832703782165</v>
          </cell>
          <cell r="AY1794">
            <v>-7</v>
          </cell>
          <cell r="AZ1794">
            <v>0.65868832703782165</v>
          </cell>
          <cell r="BG1794">
            <v>0.68106913613742237</v>
          </cell>
          <cell r="BJ1794">
            <v>3.0294709256228638E-3</v>
          </cell>
          <cell r="CF1794">
            <v>2.861320067655641E-2</v>
          </cell>
          <cell r="CV1794">
            <v>22.291666666666668</v>
          </cell>
          <cell r="DA1794">
            <v>0.28166666666666668</v>
          </cell>
          <cell r="ER1794">
            <v>513.69155555555562</v>
          </cell>
        </row>
        <row r="1795">
          <cell r="A1795">
            <v>599415</v>
          </cell>
          <cell r="C1795" t="str">
            <v>Battaglia, Ryan</v>
          </cell>
          <cell r="AF1795">
            <v>0.18172959046629883</v>
          </cell>
          <cell r="AN1795">
            <v>70.822305185185201</v>
          </cell>
          <cell r="AP1795">
            <v>4.5544581380027482E-2</v>
          </cell>
          <cell r="AV1795" t="str">
            <v>C</v>
          </cell>
          <cell r="AW1795">
            <v>-13.144384812282913</v>
          </cell>
          <cell r="AX1795">
            <v>-18.647283333333331</v>
          </cell>
          <cell r="AY1795">
            <v>-14.207716420215018</v>
          </cell>
          <cell r="AZ1795">
            <v>-0.87098039756369738</v>
          </cell>
          <cell r="BG1795">
            <v>0.43073391202569811</v>
          </cell>
          <cell r="BJ1795">
            <v>-1.7625758335465695E-2</v>
          </cell>
          <cell r="CF1795">
            <v>0</v>
          </cell>
          <cell r="CV1795">
            <v>24.041666666666668</v>
          </cell>
          <cell r="DA1795">
            <v>0</v>
          </cell>
          <cell r="ER1795">
            <v>177.055762962963</v>
          </cell>
        </row>
        <row r="1796">
          <cell r="A1796">
            <v>599479</v>
          </cell>
          <cell r="C1796" t="str">
            <v>Barahona, Luis</v>
          </cell>
          <cell r="AF1796">
            <v>0.14771145582891079</v>
          </cell>
          <cell r="AN1796">
            <v>82.498370370370381</v>
          </cell>
          <cell r="AP1796">
            <v>4.6691944712955791E-2</v>
          </cell>
          <cell r="AV1796" t="str">
            <v>RF</v>
          </cell>
          <cell r="AW1796">
            <v>-14.212067645395695</v>
          </cell>
          <cell r="AX1796">
            <v>-21.078849999999996</v>
          </cell>
          <cell r="AY1796">
            <v>-8.4591611805419511</v>
          </cell>
          <cell r="AZ1796">
            <v>-8.4591611805419511</v>
          </cell>
          <cell r="BG1796">
            <v>0.81587933524226219</v>
          </cell>
          <cell r="BJ1796">
            <v>2.2873840592481848E-2</v>
          </cell>
          <cell r="CF1796">
            <v>0</v>
          </cell>
          <cell r="CV1796">
            <v>22.625</v>
          </cell>
          <cell r="DA1796">
            <v>0</v>
          </cell>
          <cell r="ER1796">
            <v>206.24592592592595</v>
          </cell>
        </row>
        <row r="1797">
          <cell r="A1797">
            <v>599726</v>
          </cell>
          <cell r="C1797" t="str">
            <v>Johnson, Matty</v>
          </cell>
          <cell r="AF1797">
            <v>0.21188193852263304</v>
          </cell>
          <cell r="AN1797">
            <v>173.72700444444445</v>
          </cell>
          <cell r="AP1797">
            <v>0.18761766573907268</v>
          </cell>
          <cell r="AV1797" t="str">
            <v>CF</v>
          </cell>
          <cell r="AW1797">
            <v>-11.087083333333332</v>
          </cell>
          <cell r="AX1797">
            <v>-16.057749999999999</v>
          </cell>
          <cell r="AY1797">
            <v>-0.70573049590787118</v>
          </cell>
          <cell r="AZ1797">
            <v>-0.70573049590787118</v>
          </cell>
          <cell r="BG1797">
            <v>0.73362139999096776</v>
          </cell>
          <cell r="BJ1797">
            <v>1.3018472545897255E-3</v>
          </cell>
          <cell r="CF1797">
            <v>0</v>
          </cell>
          <cell r="CV1797">
            <v>28.208333333333332</v>
          </cell>
          <cell r="DA1797">
            <v>0</v>
          </cell>
          <cell r="ER1797">
            <v>434.31751111111112</v>
          </cell>
        </row>
        <row r="1798">
          <cell r="A1798">
            <v>599813</v>
          </cell>
          <cell r="C1798" t="str">
            <v>Pinto, Eduard</v>
          </cell>
          <cell r="AF1798">
            <v>0.20277659234268994</v>
          </cell>
          <cell r="AN1798">
            <v>154.29854814814814</v>
          </cell>
          <cell r="AP1798">
            <v>0.30063187442587891</v>
          </cell>
          <cell r="AV1798" t="str">
            <v>LF</v>
          </cell>
          <cell r="AW1798">
            <v>-14.71168078497378</v>
          </cell>
          <cell r="AX1798">
            <v>-23.030216666666668</v>
          </cell>
          <cell r="AY1798">
            <v>-11.17046418185021</v>
          </cell>
          <cell r="AZ1798">
            <v>-11.17046418185021</v>
          </cell>
          <cell r="BG1798">
            <v>0.9013556742726121</v>
          </cell>
          <cell r="BJ1798">
            <v>8.3381959014060389E-4</v>
          </cell>
          <cell r="CF1798">
            <v>0</v>
          </cell>
          <cell r="CV1798">
            <v>21.708333333333332</v>
          </cell>
          <cell r="DA1798">
            <v>0</v>
          </cell>
          <cell r="ER1798">
            <v>385.74637037037036</v>
          </cell>
        </row>
        <row r="1799">
          <cell r="A1799">
            <v>599912</v>
          </cell>
          <cell r="C1799" t="str">
            <v>Urbanus, Nick</v>
          </cell>
          <cell r="AF1799">
            <v>0.15747994214013511</v>
          </cell>
          <cell r="AN1799">
            <v>96.736047407407412</v>
          </cell>
          <cell r="AP1799">
            <v>7.4409423657989748E-2</v>
          </cell>
          <cell r="AV1799" t="str">
            <v>2B</v>
          </cell>
          <cell r="AW1799">
            <v>-12.78603046740553</v>
          </cell>
          <cell r="AX1799">
            <v>-1.0799112904997232</v>
          </cell>
          <cell r="AY1799">
            <v>-9.248264870788498</v>
          </cell>
          <cell r="AZ1799">
            <v>-1.0799112904997232</v>
          </cell>
          <cell r="BG1799">
            <v>0.68456984467633397</v>
          </cell>
          <cell r="BJ1799">
            <v>-4.3825450105917617E-3</v>
          </cell>
          <cell r="CF1799">
            <v>0</v>
          </cell>
          <cell r="CV1799">
            <v>24.291666666666668</v>
          </cell>
          <cell r="DA1799">
            <v>0</v>
          </cell>
          <cell r="ER1799">
            <v>241.84011851851852</v>
          </cell>
        </row>
        <row r="1800">
          <cell r="A1800">
            <v>600253</v>
          </cell>
          <cell r="C1800" t="str">
            <v>Barbosa, Aaron</v>
          </cell>
          <cell r="AF1800">
            <v>0.19416632110397239</v>
          </cell>
          <cell r="AN1800">
            <v>183.81077333333334</v>
          </cell>
          <cell r="AP1800">
            <v>0.36090290590076857</v>
          </cell>
          <cell r="AV1800" t="str">
            <v>CF</v>
          </cell>
          <cell r="AW1800">
            <v>-12.885583333333335</v>
          </cell>
          <cell r="AX1800">
            <v>-18.439616666666666</v>
          </cell>
          <cell r="AY1800">
            <v>-2.1406043471277498</v>
          </cell>
          <cell r="AZ1800">
            <v>-2.1406043471277498</v>
          </cell>
          <cell r="BG1800">
            <v>1.20694928229813</v>
          </cell>
          <cell r="BJ1800">
            <v>-1.2211926737131092E-3</v>
          </cell>
          <cell r="CF1800">
            <v>0</v>
          </cell>
          <cell r="CV1800">
            <v>24.208333333333332</v>
          </cell>
          <cell r="DA1800">
            <v>0</v>
          </cell>
          <cell r="ER1800">
            <v>459.52693333333332</v>
          </cell>
        </row>
        <row r="1801">
          <cell r="A1801">
            <v>600290</v>
          </cell>
          <cell r="C1801" t="str">
            <v>Snyder, Matt</v>
          </cell>
          <cell r="AF1801">
            <v>0.22290031928166884</v>
          </cell>
          <cell r="AN1801">
            <v>92.889410370370399</v>
          </cell>
          <cell r="AP1801">
            <v>0.12724735788738062</v>
          </cell>
          <cell r="AV1801" t="str">
            <v>1B</v>
          </cell>
          <cell r="AW1801">
            <v>-15.664232044444875</v>
          </cell>
          <cell r="AX1801">
            <v>-16.567816666666666</v>
          </cell>
          <cell r="AY1801">
            <v>-16.459364173477081</v>
          </cell>
          <cell r="AZ1801">
            <v>-15.664232044444875</v>
          </cell>
          <cell r="BG1801">
            <v>1.7633924804894958</v>
          </cell>
          <cell r="BJ1801">
            <v>1.824724998871273E-2</v>
          </cell>
          <cell r="CF1801">
            <v>0</v>
          </cell>
          <cell r="CV1801">
            <v>26.041666666666668</v>
          </cell>
          <cell r="DA1801">
            <v>0</v>
          </cell>
          <cell r="ER1801">
            <v>232.22352592592597</v>
          </cell>
        </row>
        <row r="1802">
          <cell r="A1802">
            <v>600301</v>
          </cell>
          <cell r="C1802" t="str">
            <v>Motter, Taylor</v>
          </cell>
          <cell r="AF1802">
            <v>0.25884533030522267</v>
          </cell>
          <cell r="AN1802">
            <v>440.63084250755696</v>
          </cell>
          <cell r="AP1802">
            <v>0.38781030224470148</v>
          </cell>
          <cell r="AV1802" t="str">
            <v>SS</v>
          </cell>
          <cell r="AW1802">
            <v>-10.987383416250998</v>
          </cell>
          <cell r="AX1802">
            <v>-4.3013022332779132</v>
          </cell>
          <cell r="AY1802">
            <v>-2.7013131972986333</v>
          </cell>
          <cell r="AZ1802">
            <v>-2.7013131972986333</v>
          </cell>
          <cell r="BG1802">
            <v>1.3266208596166413</v>
          </cell>
          <cell r="BJ1802">
            <v>-1.3345483018902583E-2</v>
          </cell>
          <cell r="CF1802">
            <v>9.2655380783571356E-2</v>
          </cell>
          <cell r="CV1802">
            <v>26.791666666666668</v>
          </cell>
          <cell r="DA1802">
            <v>0.155</v>
          </cell>
          <cell r="ER1802">
            <v>521.82607407407409</v>
          </cell>
        </row>
        <row r="1803">
          <cell r="A1803">
            <v>600303</v>
          </cell>
          <cell r="C1803" t="str">
            <v>La Stella, Tommy</v>
          </cell>
          <cell r="AF1803">
            <v>0.25574256917987764</v>
          </cell>
          <cell r="AN1803">
            <v>354.99579746238362</v>
          </cell>
          <cell r="AP1803">
            <v>0.32489960586651517</v>
          </cell>
          <cell r="AV1803" t="str">
            <v>2B</v>
          </cell>
          <cell r="AW1803">
            <v>-11</v>
          </cell>
          <cell r="AX1803">
            <v>-0.75215142113996647</v>
          </cell>
          <cell r="AY1803">
            <v>-7</v>
          </cell>
          <cell r="AZ1803">
            <v>-0.75215142113996647</v>
          </cell>
          <cell r="BG1803">
            <v>1.3237735625126845</v>
          </cell>
          <cell r="BJ1803">
            <v>1.8951501746991867E-3</v>
          </cell>
          <cell r="CF1803">
            <v>0.63935323290628865</v>
          </cell>
          <cell r="CV1803">
            <v>27.458333333333332</v>
          </cell>
          <cell r="DA1803">
            <v>0.92500000000000004</v>
          </cell>
          <cell r="ER1803">
            <v>419.2805925925926</v>
          </cell>
        </row>
        <row r="1804">
          <cell r="A1804">
            <v>600353</v>
          </cell>
          <cell r="C1804" t="str">
            <v>Martin, Tripp</v>
          </cell>
          <cell r="AF1804">
            <v>0.18801519391887569</v>
          </cell>
          <cell r="AN1804">
            <v>164.95988148148149</v>
          </cell>
          <cell r="AP1804">
            <v>0.24800943362283623</v>
          </cell>
          <cell r="AV1804" t="str">
            <v>1B</v>
          </cell>
          <cell r="AW1804">
            <v>-13.169299533429012</v>
          </cell>
          <cell r="AX1804">
            <v>-11.329125719334673</v>
          </cell>
          <cell r="AY1804">
            <v>-15.007509626732862</v>
          </cell>
          <cell r="AZ1804">
            <v>-11.329125719334673</v>
          </cell>
          <cell r="BG1804">
            <v>1.1195837592426088</v>
          </cell>
          <cell r="BJ1804">
            <v>-4.4229378146267446E-3</v>
          </cell>
          <cell r="CF1804">
            <v>0</v>
          </cell>
          <cell r="CV1804">
            <v>24.208333333333332</v>
          </cell>
          <cell r="DA1804">
            <v>0</v>
          </cell>
          <cell r="ER1804">
            <v>412.39970370370372</v>
          </cell>
        </row>
        <row r="1805">
          <cell r="A1805">
            <v>600384</v>
          </cell>
          <cell r="C1805" t="str">
            <v>Caronia, Anthony</v>
          </cell>
          <cell r="AF1805">
            <v>0.17608999814749168</v>
          </cell>
          <cell r="AN1805">
            <v>134.66432</v>
          </cell>
          <cell r="AP1805">
            <v>0.22753775710856272</v>
          </cell>
          <cell r="AV1805" t="str">
            <v>2B</v>
          </cell>
          <cell r="AW1805">
            <v>-12.259875000000001</v>
          </cell>
          <cell r="AX1805">
            <v>-8.9080454683409815</v>
          </cell>
          <cell r="AY1805">
            <v>-2.0960781942684745</v>
          </cell>
          <cell r="AZ1805">
            <v>-2.0960781942684745</v>
          </cell>
          <cell r="BG1805">
            <v>1.3831094734741463</v>
          </cell>
          <cell r="BJ1805">
            <v>9.587863408048505E-3</v>
          </cell>
          <cell r="CF1805">
            <v>0</v>
          </cell>
          <cell r="CV1805">
            <v>25.125</v>
          </cell>
          <cell r="DA1805">
            <v>0</v>
          </cell>
          <cell r="ER1805">
            <v>336.66079999999999</v>
          </cell>
        </row>
        <row r="1806">
          <cell r="A1806">
            <v>600466</v>
          </cell>
          <cell r="C1806" t="str">
            <v>Read, Raudy</v>
          </cell>
          <cell r="AF1806">
            <v>0.1964908051473013</v>
          </cell>
          <cell r="AN1806">
            <v>175.43905185185187</v>
          </cell>
          <cell r="AP1806">
            <v>0.3016822068343965</v>
          </cell>
          <cell r="AV1806" t="str">
            <v>C</v>
          </cell>
          <cell r="AW1806">
            <v>-14.924583333117123</v>
          </cell>
          <cell r="AX1806">
            <v>-20.911549999999998</v>
          </cell>
          <cell r="AY1806">
            <v>-14.460274999711711</v>
          </cell>
          <cell r="AZ1806">
            <v>5.4528896499140256</v>
          </cell>
          <cell r="BG1806">
            <v>0.90530110986948675</v>
          </cell>
          <cell r="BJ1806">
            <v>6.3249454081473946E-3</v>
          </cell>
          <cell r="CF1806">
            <v>0</v>
          </cell>
          <cell r="CV1806">
            <v>22.708333333333332</v>
          </cell>
          <cell r="DA1806">
            <v>0</v>
          </cell>
          <cell r="ER1806">
            <v>438.59762962962964</v>
          </cell>
        </row>
        <row r="1807">
          <cell r="A1807">
            <v>600467</v>
          </cell>
          <cell r="C1807" t="str">
            <v>Encarnacion, Randy</v>
          </cell>
          <cell r="AF1807">
            <v>0.18920882675438938</v>
          </cell>
          <cell r="AN1807">
            <v>134.16912592592595</v>
          </cell>
          <cell r="AP1807">
            <v>0.18891380323730145</v>
          </cell>
          <cell r="AV1807" t="str">
            <v>LF</v>
          </cell>
          <cell r="AW1807">
            <v>-14.930008333333335</v>
          </cell>
          <cell r="AX1807">
            <v>-22.433116666666667</v>
          </cell>
          <cell r="AY1807">
            <v>-7.8313122945867661</v>
          </cell>
          <cell r="AZ1807">
            <v>-7.8313122945867661</v>
          </cell>
          <cell r="BG1807">
            <v>0.71720560850917803</v>
          </cell>
          <cell r="BJ1807">
            <v>-1.7874150871152329E-2</v>
          </cell>
          <cell r="CF1807">
            <v>0</v>
          </cell>
          <cell r="CV1807">
            <v>21.958333333333332</v>
          </cell>
          <cell r="DA1807">
            <v>0</v>
          </cell>
          <cell r="ER1807">
            <v>335.42281481481484</v>
          </cell>
        </row>
        <row r="1808">
          <cell r="A1808">
            <v>600474</v>
          </cell>
          <cell r="C1808" t="str">
            <v>Severino, Pedro</v>
          </cell>
          <cell r="AF1808">
            <v>0.20528753733023758</v>
          </cell>
          <cell r="AN1808">
            <v>156.25931851851851</v>
          </cell>
          <cell r="AP1808">
            <v>0.30648237957010882</v>
          </cell>
          <cell r="AV1808" t="str">
            <v>C</v>
          </cell>
          <cell r="AW1808">
            <v>-15.614673267995903</v>
          </cell>
          <cell r="AX1808">
            <v>-20.409649999999999</v>
          </cell>
          <cell r="AY1808">
            <v>-15.380311579550082</v>
          </cell>
          <cell r="AZ1808">
            <v>6.190942794715335</v>
          </cell>
          <cell r="BG1808">
            <v>0.85066474380559787</v>
          </cell>
          <cell r="BJ1808">
            <v>7.1406392971028222E-3</v>
          </cell>
          <cell r="CF1808">
            <v>0</v>
          </cell>
          <cell r="CV1808">
            <v>22.958333333333332</v>
          </cell>
          <cell r="DA1808">
            <v>3.1666666666666669E-2</v>
          </cell>
          <cell r="ER1808">
            <v>390.64829629629628</v>
          </cell>
        </row>
        <row r="1809">
          <cell r="A1809">
            <v>600475</v>
          </cell>
          <cell r="C1809" t="str">
            <v>Tillero, Jorge</v>
          </cell>
          <cell r="AF1809">
            <v>0.16056062583516151</v>
          </cell>
          <cell r="AN1809">
            <v>98.618311111111126</v>
          </cell>
          <cell r="AP1809">
            <v>0.1589868546637907</v>
          </cell>
          <cell r="AV1809" t="str">
            <v>C</v>
          </cell>
          <cell r="AW1809">
            <v>-14.719194860297204</v>
          </cell>
          <cell r="AX1809">
            <v>-21.246149999999993</v>
          </cell>
          <cell r="AY1809">
            <v>-14.186479258174039</v>
          </cell>
          <cell r="AZ1809">
            <v>1.9009399163117715</v>
          </cell>
          <cell r="BG1809">
            <v>0.88372105834981407</v>
          </cell>
          <cell r="BJ1809">
            <v>1.3351625329178711E-2</v>
          </cell>
          <cell r="CF1809">
            <v>0</v>
          </cell>
          <cell r="CV1809">
            <v>22.541666666666668</v>
          </cell>
          <cell r="DA1809">
            <v>0</v>
          </cell>
          <cell r="ER1809">
            <v>246.5457777777778</v>
          </cell>
        </row>
        <row r="1810">
          <cell r="A1810">
            <v>600478</v>
          </cell>
          <cell r="C1810" t="str">
            <v>Eusebio, Diomedes</v>
          </cell>
          <cell r="AF1810">
            <v>0.17914228367032592</v>
          </cell>
          <cell r="AN1810">
            <v>94.344960000000015</v>
          </cell>
          <cell r="AP1810">
            <v>0.10934605052417623</v>
          </cell>
          <cell r="AV1810" t="str">
            <v>1B</v>
          </cell>
          <cell r="AW1810">
            <v>-13.918734719615435</v>
          </cell>
          <cell r="AX1810">
            <v>-19.038116666666664</v>
          </cell>
          <cell r="AY1810">
            <v>-14.815247379328081</v>
          </cell>
          <cell r="AZ1810">
            <v>-13.918734719615435</v>
          </cell>
          <cell r="BG1810">
            <v>0.72085766602138257</v>
          </cell>
          <cell r="BJ1810">
            <v>-1.1765637231166205E-2</v>
          </cell>
          <cell r="CF1810">
            <v>0</v>
          </cell>
          <cell r="CV1810">
            <v>23.791666666666668</v>
          </cell>
          <cell r="DA1810">
            <v>0</v>
          </cell>
          <cell r="ER1810">
            <v>235.86240000000001</v>
          </cell>
        </row>
        <row r="1811">
          <cell r="A1811">
            <v>600479</v>
          </cell>
          <cell r="C1811" t="str">
            <v>De Los Santos, Juan</v>
          </cell>
          <cell r="AF1811">
            <v>0.13646540592814455</v>
          </cell>
          <cell r="AN1811">
            <v>108.65673481481481</v>
          </cell>
          <cell r="AP1811">
            <v>9.2716573977845274E-2</v>
          </cell>
          <cell r="AV1811" t="str">
            <v>3B</v>
          </cell>
          <cell r="AW1811">
            <v>-14.448584613591873</v>
          </cell>
          <cell r="AX1811">
            <v>-11.12375099662481</v>
          </cell>
          <cell r="AY1811">
            <v>-16.229672401063141</v>
          </cell>
          <cell r="AZ1811">
            <v>-11.12375099662481</v>
          </cell>
          <cell r="BG1811">
            <v>0.63953815999496</v>
          </cell>
          <cell r="BJ1811">
            <v>2.1294705978258874E-3</v>
          </cell>
          <cell r="CF1811">
            <v>0</v>
          </cell>
          <cell r="CV1811">
            <v>22.458333333333332</v>
          </cell>
          <cell r="DA1811">
            <v>0</v>
          </cell>
          <cell r="ER1811">
            <v>271.64183703703702</v>
          </cell>
        </row>
        <row r="1812">
          <cell r="A1812">
            <v>600480</v>
          </cell>
          <cell r="C1812" t="str">
            <v>Rodriguez, Wilman</v>
          </cell>
          <cell r="AF1812">
            <v>0.18661887615284345</v>
          </cell>
          <cell r="AN1812">
            <v>106.27546074074075</v>
          </cell>
          <cell r="AP1812">
            <v>0.13858605353195097</v>
          </cell>
          <cell r="AV1812" t="str">
            <v>RF</v>
          </cell>
          <cell r="AW1812">
            <v>-12.306091666666667</v>
          </cell>
          <cell r="AX1812">
            <v>-17.417149999999999</v>
          </cell>
          <cell r="AY1812">
            <v>-6.5849364841646958</v>
          </cell>
          <cell r="AZ1812">
            <v>-6.5849364841646958</v>
          </cell>
          <cell r="BG1812">
            <v>0.86147275202655904</v>
          </cell>
          <cell r="BJ1812">
            <v>1.7747734280466427E-3</v>
          </cell>
          <cell r="CF1812">
            <v>0</v>
          </cell>
          <cell r="CV1812">
            <v>25.041666666666668</v>
          </cell>
          <cell r="DA1812">
            <v>0</v>
          </cell>
          <cell r="ER1812">
            <v>265.68865185185189</v>
          </cell>
        </row>
        <row r="1813">
          <cell r="A1813">
            <v>600481</v>
          </cell>
          <cell r="C1813" t="str">
            <v>Rosario, Dionicio</v>
          </cell>
          <cell r="AF1813">
            <v>0.15549444255112199</v>
          </cell>
          <cell r="AN1813">
            <v>97.72344888888891</v>
          </cell>
          <cell r="AP1813">
            <v>8.1060036061972984E-2</v>
          </cell>
          <cell r="AV1813" t="str">
            <v>1B</v>
          </cell>
          <cell r="AW1813">
            <v>-16.018627315363911</v>
          </cell>
          <cell r="AX1813">
            <v>-21.580749999999995</v>
          </cell>
          <cell r="AY1813">
            <v>-17.122947521051103</v>
          </cell>
          <cell r="AZ1813">
            <v>-16.018627315363911</v>
          </cell>
          <cell r="BG1813">
            <v>0.92936313336720877</v>
          </cell>
          <cell r="BJ1813">
            <v>-6.8503364992951359E-3</v>
          </cell>
          <cell r="CF1813">
            <v>0</v>
          </cell>
          <cell r="CV1813">
            <v>22.375</v>
          </cell>
          <cell r="DA1813">
            <v>0</v>
          </cell>
          <cell r="ER1813">
            <v>244.30862222222225</v>
          </cell>
        </row>
        <row r="1814">
          <cell r="A1814">
            <v>600524</v>
          </cell>
          <cell r="C1814" t="str">
            <v>Nunez, Renato</v>
          </cell>
          <cell r="AF1814">
            <v>0.24047741067196715</v>
          </cell>
          <cell r="AN1814">
            <v>220.81042962962962</v>
          </cell>
          <cell r="AP1814">
            <v>0.39957224886677656</v>
          </cell>
          <cell r="AV1814" t="str">
            <v>3B</v>
          </cell>
          <cell r="AW1814">
            <v>-15.799402662802251</v>
          </cell>
          <cell r="AX1814">
            <v>-12.045252875363822</v>
          </cell>
          <cell r="AY1814">
            <v>-17.109977025063561</v>
          </cell>
          <cell r="AZ1814">
            <v>-12.045252875363822</v>
          </cell>
          <cell r="BG1814">
            <v>0.72515290916478492</v>
          </cell>
          <cell r="BJ1814">
            <v>-1.5401284371786297E-2</v>
          </cell>
          <cell r="CF1814">
            <v>0</v>
          </cell>
          <cell r="CV1814">
            <v>22.208333333333332</v>
          </cell>
          <cell r="DA1814">
            <v>0</v>
          </cell>
          <cell r="ER1814">
            <v>552.02607407407402</v>
          </cell>
        </row>
        <row r="1815">
          <cell r="A1815">
            <v>600858</v>
          </cell>
          <cell r="C1815" t="str">
            <v>Arteaga, Humberto</v>
          </cell>
          <cell r="AF1815">
            <v>0.16671269506615877</v>
          </cell>
          <cell r="AN1815">
            <v>211.98791111111109</v>
          </cell>
          <cell r="AP1815">
            <v>0.39226243954863071</v>
          </cell>
          <cell r="AV1815" t="str">
            <v>SS</v>
          </cell>
          <cell r="AW1815">
            <v>-14.424233333333335</v>
          </cell>
          <cell r="AX1815">
            <v>-7.3199499892764308E-2</v>
          </cell>
          <cell r="AY1815">
            <v>-9.2864880522806335</v>
          </cell>
          <cell r="AZ1815">
            <v>-7.3199499892764308E-2</v>
          </cell>
          <cell r="BG1815">
            <v>0.78175515489037939</v>
          </cell>
          <cell r="BJ1815">
            <v>-9.3534395934009827E-3</v>
          </cell>
          <cell r="CF1815">
            <v>0</v>
          </cell>
          <cell r="CV1815">
            <v>22.458333333333332</v>
          </cell>
          <cell r="DA1815">
            <v>0</v>
          </cell>
          <cell r="ER1815">
            <v>529.96977777777772</v>
          </cell>
        </row>
        <row r="1816">
          <cell r="A1816">
            <v>600859</v>
          </cell>
          <cell r="C1816" t="str">
            <v>Avea, Marlon</v>
          </cell>
          <cell r="AF1816">
            <v>0.14795250288340916</v>
          </cell>
          <cell r="AN1816">
            <v>68.770133333333348</v>
          </cell>
          <cell r="AP1816">
            <v>8.1906417828456868E-2</v>
          </cell>
          <cell r="AV1816" t="str">
            <v>C</v>
          </cell>
          <cell r="AW1816">
            <v>-14.121821889224817</v>
          </cell>
          <cell r="AX1816">
            <v>-20.576949999999997</v>
          </cell>
          <cell r="AY1816">
            <v>-15.45782262624021</v>
          </cell>
          <cell r="AZ1816">
            <v>-0.19311531315765285</v>
          </cell>
          <cell r="BG1816">
            <v>0.62955606072743753</v>
          </cell>
          <cell r="BJ1816">
            <v>-1.4718521255288084E-2</v>
          </cell>
          <cell r="CF1816">
            <v>0</v>
          </cell>
          <cell r="CV1816">
            <v>22.875</v>
          </cell>
          <cell r="DA1816">
            <v>0</v>
          </cell>
          <cell r="ER1816">
            <v>171.92533333333336</v>
          </cell>
        </row>
        <row r="1817">
          <cell r="A1817">
            <v>600861</v>
          </cell>
          <cell r="C1817" t="str">
            <v>Baez, Jeffrey</v>
          </cell>
          <cell r="AF1817">
            <v>0.21921902830646006</v>
          </cell>
          <cell r="AN1817">
            <v>189.80302222222224</v>
          </cell>
          <cell r="AP1817">
            <v>0.32860124798909673</v>
          </cell>
          <cell r="AV1817" t="str">
            <v>RF</v>
          </cell>
          <cell r="AW1817">
            <v>-14.174433333333337</v>
          </cell>
          <cell r="AX1817">
            <v>-20.911549999999998</v>
          </cell>
          <cell r="AY1817">
            <v>-5.0152975073809234</v>
          </cell>
          <cell r="AZ1817">
            <v>-5.0152975073809234</v>
          </cell>
          <cell r="BG1817">
            <v>0.72684046450994066</v>
          </cell>
          <cell r="BJ1817">
            <v>-1.2267252771550875E-2</v>
          </cell>
          <cell r="CF1817">
            <v>0</v>
          </cell>
          <cell r="CV1817">
            <v>22.708333333333332</v>
          </cell>
          <cell r="DA1817">
            <v>0</v>
          </cell>
          <cell r="ER1817">
            <v>474.50755555555554</v>
          </cell>
        </row>
        <row r="1818">
          <cell r="A1818">
            <v>600862</v>
          </cell>
          <cell r="C1818" t="str">
            <v>Blanco, Felipe</v>
          </cell>
          <cell r="AF1818">
            <v>0.16994177050321632</v>
          </cell>
          <cell r="AN1818">
            <v>128.45642666666669</v>
          </cell>
          <cell r="AP1818">
            <v>0.21244986516366382</v>
          </cell>
          <cell r="AV1818" t="str">
            <v>2B</v>
          </cell>
          <cell r="AW1818">
            <v>-14.251637078459481</v>
          </cell>
          <cell r="AX1818">
            <v>-8.8656951047805315</v>
          </cell>
          <cell r="AY1818">
            <v>-10.515317559570386</v>
          </cell>
          <cell r="AZ1818">
            <v>-8.8656951047805315</v>
          </cell>
          <cell r="BG1818">
            <v>0.57482103059931755</v>
          </cell>
          <cell r="BJ1818">
            <v>-6.9658849017987679E-3</v>
          </cell>
          <cell r="CF1818">
            <v>0</v>
          </cell>
          <cell r="CV1818">
            <v>22.541666666666668</v>
          </cell>
          <cell r="DA1818">
            <v>0</v>
          </cell>
          <cell r="ER1818">
            <v>321.14106666666669</v>
          </cell>
        </row>
        <row r="1819">
          <cell r="A1819">
            <v>600869</v>
          </cell>
          <cell r="C1819" t="str">
            <v>Candelario, Jeimer</v>
          </cell>
          <cell r="AF1819">
            <v>0.22463379419247945</v>
          </cell>
          <cell r="AN1819">
            <v>232.93854814814813</v>
          </cell>
          <cell r="AP1819">
            <v>0.4130541260191628</v>
          </cell>
          <cell r="AV1819" t="str">
            <v>3B</v>
          </cell>
          <cell r="AW1819">
            <v>-11</v>
          </cell>
          <cell r="AX1819">
            <v>-5.5023839880837491</v>
          </cell>
          <cell r="AY1819">
            <v>-7</v>
          </cell>
          <cell r="AZ1819">
            <v>-5.5023839880837491</v>
          </cell>
          <cell r="BG1819">
            <v>0.82554571659933718</v>
          </cell>
          <cell r="BJ1819">
            <v>6.357831467368933E-3</v>
          </cell>
          <cell r="CF1819">
            <v>0</v>
          </cell>
          <cell r="CV1819">
            <v>22.625</v>
          </cell>
          <cell r="DA1819">
            <v>2.3333333333333334E-2</v>
          </cell>
          <cell r="ER1819">
            <v>582.34637037037032</v>
          </cell>
        </row>
        <row r="1820">
          <cell r="A1820">
            <v>600871</v>
          </cell>
          <cell r="C1820" t="str">
            <v>Canelon, Leon</v>
          </cell>
          <cell r="AF1820">
            <v>0.1460994719160203</v>
          </cell>
          <cell r="AN1820">
            <v>82.764610370370377</v>
          </cell>
          <cell r="AP1820">
            <v>8.0963658162868879E-2</v>
          </cell>
          <cell r="AV1820" t="str">
            <v>2B</v>
          </cell>
          <cell r="AW1820">
            <v>-12.475616666666665</v>
          </cell>
          <cell r="AX1820">
            <v>-2.7226038337610872</v>
          </cell>
          <cell r="AY1820">
            <v>-6.7389842999219685</v>
          </cell>
          <cell r="AZ1820">
            <v>-2.7226038337610872</v>
          </cell>
          <cell r="BG1820">
            <v>0.54790223574625696</v>
          </cell>
          <cell r="BJ1820">
            <v>-1.7844265758574646E-2</v>
          </cell>
          <cell r="CF1820">
            <v>0</v>
          </cell>
          <cell r="CV1820">
            <v>24.791666666666668</v>
          </cell>
          <cell r="DA1820">
            <v>0</v>
          </cell>
          <cell r="ER1820">
            <v>206.91152592592593</v>
          </cell>
        </row>
        <row r="1821">
          <cell r="A1821">
            <v>600873</v>
          </cell>
          <cell r="C1821" t="str">
            <v>Capriata, Alexander</v>
          </cell>
          <cell r="AF1821">
            <v>0.15320199346327024</v>
          </cell>
          <cell r="AN1821">
            <v>65.637925925925941</v>
          </cell>
          <cell r="AP1821">
            <v>7.0143010840162834E-2</v>
          </cell>
          <cell r="AV1821" t="str">
            <v>C</v>
          </cell>
          <cell r="AW1821">
            <v>-13.135129590706915</v>
          </cell>
          <cell r="AX1821">
            <v>-18.902549999999998</v>
          </cell>
          <cell r="AY1821">
            <v>-8.8553814544680538</v>
          </cell>
          <cell r="AZ1821">
            <v>10.683583036182711</v>
          </cell>
          <cell r="BG1821">
            <v>0.89613808924093385</v>
          </cell>
          <cell r="BJ1821">
            <v>3.82202368426811E-3</v>
          </cell>
          <cell r="CF1821">
            <v>0</v>
          </cell>
          <cell r="CV1821">
            <v>23.875</v>
          </cell>
          <cell r="DA1821">
            <v>0</v>
          </cell>
          <cell r="ER1821">
            <v>164.09481481481484</v>
          </cell>
        </row>
        <row r="1822">
          <cell r="A1822">
            <v>600875</v>
          </cell>
          <cell r="C1822" t="str">
            <v>Caraballo, Oswald</v>
          </cell>
          <cell r="AF1822">
            <v>0.16141240691732847</v>
          </cell>
          <cell r="AN1822">
            <v>106.14101333333333</v>
          </cell>
          <cell r="AP1822">
            <v>0.13265842692592744</v>
          </cell>
          <cell r="AV1822" t="str">
            <v>LF</v>
          </cell>
          <cell r="AW1822">
            <v>-13.492958333333334</v>
          </cell>
          <cell r="AX1822">
            <v>-19.580383333333334</v>
          </cell>
          <cell r="AY1822">
            <v>-14.396555573639752</v>
          </cell>
          <cell r="AZ1822">
            <v>-13.492958333333334</v>
          </cell>
          <cell r="BG1822">
            <v>0.92205716715245689</v>
          </cell>
          <cell r="BJ1822">
            <v>-9.1838285617806444E-3</v>
          </cell>
          <cell r="CF1822">
            <v>0</v>
          </cell>
          <cell r="CV1822">
            <v>23.458333333333332</v>
          </cell>
          <cell r="DA1822">
            <v>0</v>
          </cell>
          <cell r="ER1822">
            <v>265.35253333333333</v>
          </cell>
        </row>
        <row r="1823">
          <cell r="A1823">
            <v>600878</v>
          </cell>
          <cell r="C1823" t="str">
            <v>Cartagena, Carlos</v>
          </cell>
          <cell r="AF1823">
            <v>0.15619085869468396</v>
          </cell>
          <cell r="AN1823">
            <v>73.519976296296292</v>
          </cell>
          <cell r="AP1823">
            <v>3.4732859940836414E-2</v>
          </cell>
          <cell r="AV1823" t="str">
            <v>RF</v>
          </cell>
          <cell r="AW1823">
            <v>-14.340966666666667</v>
          </cell>
          <cell r="AX1823">
            <v>-21.246149999999993</v>
          </cell>
          <cell r="AY1823">
            <v>-13.016435418153282</v>
          </cell>
          <cell r="AZ1823">
            <v>-13.016435418153282</v>
          </cell>
          <cell r="BG1823">
            <v>0.70756641890065985</v>
          </cell>
          <cell r="BJ1823">
            <v>-2.018812201938839E-2</v>
          </cell>
          <cell r="CF1823">
            <v>0</v>
          </cell>
          <cell r="CV1823">
            <v>22.541666666666668</v>
          </cell>
          <cell r="DA1823">
            <v>0</v>
          </cell>
          <cell r="ER1823">
            <v>183.79994074074074</v>
          </cell>
        </row>
        <row r="1824">
          <cell r="A1824">
            <v>600879</v>
          </cell>
          <cell r="C1824" t="str">
            <v>Castillo, Fabian</v>
          </cell>
          <cell r="AF1824">
            <v>0.12667312002001396</v>
          </cell>
          <cell r="AN1824">
            <v>74.367051851851855</v>
          </cell>
          <cell r="AP1824">
            <v>5.2436510149638904E-2</v>
          </cell>
          <cell r="AV1824" t="str">
            <v>C</v>
          </cell>
          <cell r="AW1824">
            <v>-18.108037658811966</v>
          </cell>
          <cell r="AX1824">
            <v>-20.744249999999994</v>
          </cell>
          <cell r="AY1824">
            <v>-18.704852989527058</v>
          </cell>
          <cell r="AZ1824">
            <v>-5.5150710024100817</v>
          </cell>
          <cell r="BG1824">
            <v>0.88980529073760106</v>
          </cell>
          <cell r="BJ1824">
            <v>-5.1509576496376304E-3</v>
          </cell>
          <cell r="CF1824">
            <v>0</v>
          </cell>
          <cell r="CV1824">
            <v>22.791666666666668</v>
          </cell>
          <cell r="DA1824">
            <v>0</v>
          </cell>
          <cell r="ER1824">
            <v>185.91762962962963</v>
          </cell>
        </row>
        <row r="1825">
          <cell r="A1825">
            <v>600880</v>
          </cell>
          <cell r="C1825" t="str">
            <v>Castillo, Francisco</v>
          </cell>
          <cell r="AF1825">
            <v>0.16122616768635828</v>
          </cell>
          <cell r="AN1825">
            <v>124.01280000000003</v>
          </cell>
          <cell r="AP1825">
            <v>0.19189881425099353</v>
          </cell>
          <cell r="AV1825" t="str">
            <v>2B</v>
          </cell>
          <cell r="AW1825">
            <v>-13.847541666666666</v>
          </cell>
          <cell r="AX1825">
            <v>-6.4700213953557402</v>
          </cell>
          <cell r="AY1825">
            <v>-6.2060581023827499</v>
          </cell>
          <cell r="AZ1825">
            <v>-6.2060581023827499</v>
          </cell>
          <cell r="BG1825">
            <v>0.57045791279605806</v>
          </cell>
          <cell r="BJ1825">
            <v>-1.322630758359789E-2</v>
          </cell>
          <cell r="CF1825">
            <v>0</v>
          </cell>
          <cell r="CV1825">
            <v>23.041666666666668</v>
          </cell>
          <cell r="DA1825">
            <v>0</v>
          </cell>
          <cell r="ER1825">
            <v>310.03200000000004</v>
          </cell>
        </row>
        <row r="1826">
          <cell r="A1826">
            <v>600882</v>
          </cell>
          <cell r="C1826" t="str">
            <v>Cordova, Rehiner</v>
          </cell>
          <cell r="AF1826">
            <v>0.17243089244555659</v>
          </cell>
          <cell r="AN1826">
            <v>111.4058903703704</v>
          </cell>
          <cell r="AP1826">
            <v>0.19534672089959892</v>
          </cell>
          <cell r="AV1826" t="str">
            <v>SS</v>
          </cell>
          <cell r="AW1826">
            <v>-13.805821212070464</v>
          </cell>
          <cell r="AX1826">
            <v>-8.1342799253119011</v>
          </cell>
          <cell r="AY1826">
            <v>-13.399797128290357</v>
          </cell>
          <cell r="AZ1826">
            <v>-8.1342799253119011</v>
          </cell>
          <cell r="BG1826">
            <v>0.54066842656931458</v>
          </cell>
          <cell r="BJ1826">
            <v>-1.3928035646161692E-2</v>
          </cell>
          <cell r="CF1826">
            <v>0</v>
          </cell>
          <cell r="CV1826">
            <v>22.458333333333332</v>
          </cell>
          <cell r="DA1826">
            <v>0</v>
          </cell>
          <cell r="ER1826">
            <v>278.51472592592597</v>
          </cell>
        </row>
        <row r="1827">
          <cell r="A1827">
            <v>600886</v>
          </cell>
          <cell r="C1827" t="str">
            <v>De La Cruz, Vicmal</v>
          </cell>
          <cell r="AF1827">
            <v>0.14929518608896292</v>
          </cell>
          <cell r="AN1827">
            <v>94.074311111111115</v>
          </cell>
          <cell r="AP1827">
            <v>9.5409975220529297E-2</v>
          </cell>
          <cell r="AV1827" t="str">
            <v>RF</v>
          </cell>
          <cell r="AW1827">
            <v>-14.2577</v>
          </cell>
          <cell r="AX1827">
            <v>-21.078849999999996</v>
          </cell>
          <cell r="AY1827">
            <v>-15.905986557130776</v>
          </cell>
          <cell r="AZ1827">
            <v>-14.2577</v>
          </cell>
          <cell r="BG1827">
            <v>0.6381230349350876</v>
          </cell>
          <cell r="BJ1827">
            <v>-4.1422202315858445E-3</v>
          </cell>
          <cell r="CF1827">
            <v>0</v>
          </cell>
          <cell r="CV1827">
            <v>22.625</v>
          </cell>
          <cell r="DA1827">
            <v>0</v>
          </cell>
          <cell r="ER1827">
            <v>235.18577777777779</v>
          </cell>
        </row>
        <row r="1828">
          <cell r="A1828">
            <v>600892</v>
          </cell>
          <cell r="C1828" t="str">
            <v>Duarte, Jose</v>
          </cell>
          <cell r="AF1828">
            <v>0.16599272403731397</v>
          </cell>
          <cell r="AN1828">
            <v>74.107970370370367</v>
          </cell>
          <cell r="AP1828">
            <v>9.7179051649697867E-2</v>
          </cell>
          <cell r="AV1828" t="str">
            <v>C</v>
          </cell>
          <cell r="AW1828">
            <v>-13.516529685279746</v>
          </cell>
          <cell r="AX1828">
            <v>-19.987083333333331</v>
          </cell>
          <cell r="AY1828">
            <v>-14.632827869837925</v>
          </cell>
          <cell r="AZ1828">
            <v>-6.443893113465176</v>
          </cell>
          <cell r="BG1828">
            <v>0.76207537615821397</v>
          </cell>
          <cell r="BJ1828">
            <v>-7.5263534911605579E-3</v>
          </cell>
          <cell r="CF1828">
            <v>0</v>
          </cell>
          <cell r="CV1828">
            <v>23.208333333333332</v>
          </cell>
          <cell r="DA1828">
            <v>0</v>
          </cell>
          <cell r="ER1828">
            <v>185.26992592592592</v>
          </cell>
        </row>
        <row r="1829">
          <cell r="A1829">
            <v>600898</v>
          </cell>
          <cell r="C1829" t="str">
            <v>Flores, Jecksson</v>
          </cell>
          <cell r="AF1829">
            <v>0.18800559881937498</v>
          </cell>
          <cell r="AN1829">
            <v>141.73404444444444</v>
          </cell>
          <cell r="AP1829">
            <v>0.21991366127319456</v>
          </cell>
          <cell r="AV1829" t="str">
            <v>3B</v>
          </cell>
          <cell r="AW1829">
            <v>-14.174433333333337</v>
          </cell>
          <cell r="AX1829">
            <v>-1.9135034957389738</v>
          </cell>
          <cell r="AY1829">
            <v>-3.0278422941720922</v>
          </cell>
          <cell r="AZ1829">
            <v>-1.9135034957389738</v>
          </cell>
          <cell r="BG1829">
            <v>0.60737505027548067</v>
          </cell>
          <cell r="BJ1829">
            <v>-2.8192219272346188E-2</v>
          </cell>
          <cell r="CF1829">
            <v>0</v>
          </cell>
          <cell r="CV1829">
            <v>22.708333333333332</v>
          </cell>
          <cell r="DA1829">
            <v>0</v>
          </cell>
          <cell r="ER1829">
            <v>354.33511111111108</v>
          </cell>
        </row>
        <row r="1830">
          <cell r="A1830">
            <v>600902</v>
          </cell>
          <cell r="C1830" t="str">
            <v>Garcia, Wilson</v>
          </cell>
          <cell r="AF1830">
            <v>0.16855342312364832</v>
          </cell>
          <cell r="AN1830">
            <v>162.74560000000002</v>
          </cell>
          <cell r="AP1830">
            <v>0.21993822985600664</v>
          </cell>
          <cell r="AV1830" t="str">
            <v>1B</v>
          </cell>
          <cell r="AW1830">
            <v>-17.042815266125558</v>
          </cell>
          <cell r="AX1830">
            <v>-21.413449999999997</v>
          </cell>
          <cell r="AY1830">
            <v>-18.042404921561502</v>
          </cell>
          <cell r="AZ1830">
            <v>-17.042815266125558</v>
          </cell>
          <cell r="BG1830">
            <v>0.97001367849834885</v>
          </cell>
          <cell r="BJ1830">
            <v>1.1332668861896232E-2</v>
          </cell>
          <cell r="CF1830">
            <v>0</v>
          </cell>
          <cell r="CV1830">
            <v>22.458333333333332</v>
          </cell>
          <cell r="DA1830">
            <v>0</v>
          </cell>
          <cell r="ER1830">
            <v>406.86400000000003</v>
          </cell>
        </row>
        <row r="1831">
          <cell r="A1831">
            <v>600903</v>
          </cell>
          <cell r="C1831" t="str">
            <v>Garcia, Yorman</v>
          </cell>
          <cell r="AF1831">
            <v>0.16192537258420106</v>
          </cell>
          <cell r="AN1831">
            <v>89.534957037037046</v>
          </cell>
          <cell r="AP1831">
            <v>6.2055341616733539E-2</v>
          </cell>
          <cell r="AV1831" t="str">
            <v>RF</v>
          </cell>
          <cell r="AW1831">
            <v>-14.590766666666667</v>
          </cell>
          <cell r="AX1831">
            <v>-21.748049999999992</v>
          </cell>
          <cell r="AY1831">
            <v>-8.339576673193255</v>
          </cell>
          <cell r="AZ1831">
            <v>-8.339576673193255</v>
          </cell>
          <cell r="BG1831">
            <v>0.8297198761544986</v>
          </cell>
          <cell r="BJ1831">
            <v>5.7887099431499119E-3</v>
          </cell>
          <cell r="CF1831">
            <v>0</v>
          </cell>
          <cell r="CV1831">
            <v>22.291666666666668</v>
          </cell>
          <cell r="DA1831">
            <v>0</v>
          </cell>
          <cell r="ER1831">
            <v>223.83739259259261</v>
          </cell>
        </row>
        <row r="1832">
          <cell r="A1832">
            <v>600906</v>
          </cell>
          <cell r="C1832" t="str">
            <v>Gonzalez, Cesar</v>
          </cell>
          <cell r="AF1832">
            <v>0.15232159635491041</v>
          </cell>
          <cell r="AN1832">
            <v>61.778014814814824</v>
          </cell>
          <cell r="AP1832">
            <v>2.9178483541198896E-2</v>
          </cell>
          <cell r="AV1832" t="str">
            <v>C</v>
          </cell>
          <cell r="AW1832">
            <v>-16.007266469856717</v>
          </cell>
          <cell r="AX1832">
            <v>-21.078849999999996</v>
          </cell>
          <cell r="AY1832">
            <v>-15.903880293142281</v>
          </cell>
          <cell r="AZ1832">
            <v>-3.3584046799404854</v>
          </cell>
          <cell r="BG1832">
            <v>0.82501503495870687</v>
          </cell>
          <cell r="BJ1832">
            <v>-1.7777092220911277E-2</v>
          </cell>
          <cell r="CF1832">
            <v>0</v>
          </cell>
          <cell r="CV1832">
            <v>22.625</v>
          </cell>
          <cell r="DA1832">
            <v>0</v>
          </cell>
          <cell r="ER1832">
            <v>154.44503703703705</v>
          </cell>
        </row>
        <row r="1833">
          <cell r="A1833">
            <v>600931</v>
          </cell>
          <cell r="C1833" t="str">
            <v>Mineo, Alberto</v>
          </cell>
          <cell r="AF1833">
            <v>0.17229374532114969</v>
          </cell>
          <cell r="AN1833">
            <v>87.055407407407415</v>
          </cell>
          <cell r="AP1833">
            <v>0.15043387598076319</v>
          </cell>
          <cell r="AV1833" t="str">
            <v>C</v>
          </cell>
          <cell r="AW1833">
            <v>-15.751151967422263</v>
          </cell>
          <cell r="AX1833">
            <v>-22.433116666666667</v>
          </cell>
          <cell r="AY1833">
            <v>-17.202625071313054</v>
          </cell>
          <cell r="AZ1833">
            <v>-8.2590681618124293</v>
          </cell>
          <cell r="BG1833">
            <v>0.49208302426962547</v>
          </cell>
          <cell r="BJ1833">
            <v>-2.5607168579010308E-3</v>
          </cell>
          <cell r="CF1833">
            <v>0</v>
          </cell>
          <cell r="CV1833">
            <v>21.958333333333332</v>
          </cell>
          <cell r="DA1833">
            <v>0</v>
          </cell>
          <cell r="ER1833">
            <v>217.63851851851854</v>
          </cell>
        </row>
        <row r="1834">
          <cell r="A1834">
            <v>600937</v>
          </cell>
          <cell r="C1834" t="str">
            <v>Moscote, Victor</v>
          </cell>
          <cell r="AF1834">
            <v>0.14830144239978696</v>
          </cell>
          <cell r="AN1834">
            <v>108.91434666666669</v>
          </cell>
          <cell r="AP1834">
            <v>0.19796194116767141</v>
          </cell>
          <cell r="AV1834" t="str">
            <v>1B</v>
          </cell>
          <cell r="AW1834">
            <v>-15.127914891367785</v>
          </cell>
          <cell r="AX1834">
            <v>-22.082649999999997</v>
          </cell>
          <cell r="AY1834">
            <v>-16.163512798715828</v>
          </cell>
          <cell r="AZ1834">
            <v>-15.127914891367785</v>
          </cell>
          <cell r="BG1834">
            <v>0.86928903778554889</v>
          </cell>
          <cell r="BJ1834">
            <v>9.9785131390805288E-4</v>
          </cell>
          <cell r="CF1834">
            <v>0</v>
          </cell>
          <cell r="CV1834">
            <v>22.125</v>
          </cell>
          <cell r="DA1834">
            <v>0</v>
          </cell>
          <cell r="ER1834">
            <v>272.28586666666672</v>
          </cell>
        </row>
        <row r="1835">
          <cell r="A1835">
            <v>600943</v>
          </cell>
          <cell r="C1835" t="str">
            <v>Parra, Nicol</v>
          </cell>
          <cell r="AF1835">
            <v>0.16566705041666008</v>
          </cell>
          <cell r="AN1835">
            <v>76.331994074074075</v>
          </cell>
          <cell r="AP1835">
            <v>3.9668599704722585E-2</v>
          </cell>
          <cell r="AV1835" t="str">
            <v>LF</v>
          </cell>
          <cell r="AW1835">
            <v>-14.930008333333335</v>
          </cell>
          <cell r="AX1835">
            <v>-22.433116666666667</v>
          </cell>
          <cell r="AY1835">
            <v>-5.1839194196250791</v>
          </cell>
          <cell r="AZ1835">
            <v>-5.1839194196250791</v>
          </cell>
          <cell r="BG1835">
            <v>0.48032784175468368</v>
          </cell>
          <cell r="BJ1835">
            <v>-2.4011809933310712E-2</v>
          </cell>
          <cell r="CF1835">
            <v>0</v>
          </cell>
          <cell r="CV1835">
            <v>21.958333333333332</v>
          </cell>
          <cell r="DA1835">
            <v>0</v>
          </cell>
          <cell r="ER1835">
            <v>190.82998518518519</v>
          </cell>
        </row>
        <row r="1836">
          <cell r="A1836">
            <v>600945</v>
          </cell>
          <cell r="C1836" t="str">
            <v>Paz, Andy</v>
          </cell>
          <cell r="AF1836">
            <v>0.19604043600863694</v>
          </cell>
          <cell r="AN1836">
            <v>91.828029629629626</v>
          </cell>
          <cell r="AP1836">
            <v>0.14620869106660817</v>
          </cell>
          <cell r="AV1836" t="str">
            <v>C</v>
          </cell>
          <cell r="AW1836">
            <v>-14.427781462075362</v>
          </cell>
          <cell r="AX1836">
            <v>-19.580383333333334</v>
          </cell>
          <cell r="AY1836">
            <v>-15.27328105564964</v>
          </cell>
          <cell r="AZ1836">
            <v>1.8603395118861563</v>
          </cell>
          <cell r="BG1836">
            <v>0.76839704975109036</v>
          </cell>
          <cell r="BJ1836">
            <v>5.2969017605810145E-3</v>
          </cell>
          <cell r="CF1836">
            <v>0</v>
          </cell>
          <cell r="CV1836">
            <v>23.458333333333332</v>
          </cell>
          <cell r="DA1836">
            <v>0</v>
          </cell>
          <cell r="ER1836">
            <v>229.57007407407406</v>
          </cell>
        </row>
        <row r="1837">
          <cell r="A1837">
            <v>600947</v>
          </cell>
          <cell r="C1837" t="str">
            <v>Peguero, Martin</v>
          </cell>
          <cell r="AF1837">
            <v>0.18354233321574057</v>
          </cell>
          <cell r="AN1837">
            <v>136.78453333333334</v>
          </cell>
          <cell r="AP1837">
            <v>0.20473756536370458</v>
          </cell>
          <cell r="AV1837" t="str">
            <v>2B</v>
          </cell>
          <cell r="AW1837">
            <v>-14.2577</v>
          </cell>
          <cell r="AX1837">
            <v>-3.8878552029235229</v>
          </cell>
          <cell r="AY1837">
            <v>-9.7225200318404426</v>
          </cell>
          <cell r="AZ1837">
            <v>-3.8878552029235229</v>
          </cell>
          <cell r="BG1837">
            <v>0.92296712015855187</v>
          </cell>
          <cell r="BJ1837">
            <v>1.7525973630827423E-3</v>
          </cell>
          <cell r="CF1837">
            <v>0</v>
          </cell>
          <cell r="CV1837">
            <v>22.625</v>
          </cell>
          <cell r="DA1837">
            <v>0</v>
          </cell>
          <cell r="ER1837">
            <v>341.96133333333336</v>
          </cell>
        </row>
        <row r="1838">
          <cell r="A1838">
            <v>600948</v>
          </cell>
          <cell r="C1838" t="str">
            <v>Penalver, Carlos</v>
          </cell>
          <cell r="AF1838">
            <v>0.17499492484002979</v>
          </cell>
          <cell r="AN1838">
            <v>200.21214814814817</v>
          </cell>
          <cell r="AP1838">
            <v>0.37415121238827553</v>
          </cell>
          <cell r="AV1838" t="str">
            <v>SS</v>
          </cell>
          <cell r="AW1838">
            <v>-14.757300000000001</v>
          </cell>
          <cell r="AX1838">
            <v>-3.4641688543080451</v>
          </cell>
          <cell r="AY1838">
            <v>-9.3354639246459801</v>
          </cell>
          <cell r="AZ1838">
            <v>-3.4641688543080451</v>
          </cell>
          <cell r="BG1838">
            <v>0.62251302449660861</v>
          </cell>
          <cell r="BJ1838">
            <v>-1.1987834248006857E-2</v>
          </cell>
          <cell r="CF1838">
            <v>0</v>
          </cell>
          <cell r="CV1838">
            <v>22.125</v>
          </cell>
          <cell r="DA1838">
            <v>0</v>
          </cell>
          <cell r="ER1838">
            <v>500.53037037037041</v>
          </cell>
        </row>
        <row r="1839">
          <cell r="A1839">
            <v>600951</v>
          </cell>
          <cell r="C1839" t="str">
            <v>Pina, Leobaldo</v>
          </cell>
          <cell r="AF1839">
            <v>0.17889742031477363</v>
          </cell>
          <cell r="AN1839">
            <v>173.08302222222224</v>
          </cell>
          <cell r="AP1839">
            <v>0.25163758742263398</v>
          </cell>
          <cell r="AV1839" t="str">
            <v>3B</v>
          </cell>
          <cell r="AW1839">
            <v>-14.840566666666666</v>
          </cell>
          <cell r="AX1839">
            <v>-8.8953007934288806</v>
          </cell>
          <cell r="AY1839">
            <v>-13.974738393664511</v>
          </cell>
          <cell r="AZ1839">
            <v>-8.8953007934288806</v>
          </cell>
          <cell r="BG1839">
            <v>0.88398337749233646</v>
          </cell>
          <cell r="BJ1839">
            <v>-1.6056710368011341E-3</v>
          </cell>
          <cell r="CF1839">
            <v>0</v>
          </cell>
          <cell r="CV1839">
            <v>22.041666666666668</v>
          </cell>
          <cell r="DA1839">
            <v>0</v>
          </cell>
          <cell r="ER1839">
            <v>432.70755555555559</v>
          </cell>
        </row>
        <row r="1840">
          <cell r="A1840">
            <v>600957</v>
          </cell>
          <cell r="C1840" t="str">
            <v>Ramos, Mauricio</v>
          </cell>
          <cell r="AF1840">
            <v>0.20910472253875875</v>
          </cell>
          <cell r="AN1840">
            <v>217.0770962962963</v>
          </cell>
          <cell r="AP1840">
            <v>0.38361037471457038</v>
          </cell>
          <cell r="AV1840" t="str">
            <v>3B</v>
          </cell>
          <cell r="AW1840">
            <v>-14.126728928664567</v>
          </cell>
          <cell r="AX1840">
            <v>-4.1833209396084206</v>
          </cell>
          <cell r="AY1840">
            <v>-14.972006979379401</v>
          </cell>
          <cell r="AZ1840">
            <v>-4.1833209396084206</v>
          </cell>
          <cell r="BG1840">
            <v>0.91001259769235765</v>
          </cell>
          <cell r="BJ1840">
            <v>1.1898689474471797E-3</v>
          </cell>
          <cell r="CF1840">
            <v>0</v>
          </cell>
          <cell r="CV1840">
            <v>24.375</v>
          </cell>
          <cell r="DA1840">
            <v>0</v>
          </cell>
          <cell r="ER1840">
            <v>542.69274074074076</v>
          </cell>
        </row>
        <row r="1841">
          <cell r="A1841">
            <v>600958</v>
          </cell>
          <cell r="C1841" t="str">
            <v>Ramos, Natanael</v>
          </cell>
          <cell r="AF1841">
            <v>0.1654240832857371</v>
          </cell>
          <cell r="AN1841">
            <v>66.318400000000011</v>
          </cell>
          <cell r="AP1841">
            <v>8.5031460502564604E-2</v>
          </cell>
          <cell r="AV1841" t="str">
            <v>C</v>
          </cell>
          <cell r="AW1841">
            <v>-14.759669649928457</v>
          </cell>
          <cell r="AX1841">
            <v>-20.258216666666662</v>
          </cell>
          <cell r="AY1841">
            <v>-14.243541477682376</v>
          </cell>
          <cell r="AZ1841">
            <v>1.8235422927804485</v>
          </cell>
          <cell r="BG1841">
            <v>0.68523017848817158</v>
          </cell>
          <cell r="BJ1841">
            <v>1.1907320094025502E-2</v>
          </cell>
          <cell r="CF1841">
            <v>0</v>
          </cell>
          <cell r="CV1841">
            <v>23.041666666666668</v>
          </cell>
          <cell r="DA1841">
            <v>0</v>
          </cell>
          <cell r="ER1841">
            <v>165.79600000000002</v>
          </cell>
        </row>
        <row r="1842">
          <cell r="A1842">
            <v>600966</v>
          </cell>
          <cell r="C1842" t="str">
            <v>Rodriguez, Richard</v>
          </cell>
          <cell r="AF1842">
            <v>0.15777932204225592</v>
          </cell>
          <cell r="AN1842">
            <v>110.67031703703704</v>
          </cell>
          <cell r="AP1842">
            <v>0.18505320014232229</v>
          </cell>
          <cell r="AV1842" t="str">
            <v>SS</v>
          </cell>
          <cell r="AW1842">
            <v>-12.847019448420653</v>
          </cell>
          <cell r="AX1842">
            <v>-6.9637527414970037</v>
          </cell>
          <cell r="AY1842">
            <v>-8.4068291261121857</v>
          </cell>
          <cell r="AZ1842">
            <v>-6.9637527414970037</v>
          </cell>
          <cell r="BG1842">
            <v>0.88122354696811067</v>
          </cell>
          <cell r="BJ1842">
            <v>1.0686170956956931E-3</v>
          </cell>
          <cell r="CF1842">
            <v>0</v>
          </cell>
          <cell r="CV1842">
            <v>23.708333333333332</v>
          </cell>
          <cell r="DA1842">
            <v>0</v>
          </cell>
          <cell r="ER1842">
            <v>276.67579259259259</v>
          </cell>
        </row>
        <row r="1843">
          <cell r="A1843">
            <v>600967</v>
          </cell>
          <cell r="C1843" t="str">
            <v>Rondon, Cleuluis</v>
          </cell>
          <cell r="AF1843">
            <v>0.17048525423938643</v>
          </cell>
          <cell r="AN1843">
            <v>206.49090370370374</v>
          </cell>
          <cell r="AP1843">
            <v>0.38207054049540046</v>
          </cell>
          <cell r="AV1843" t="str">
            <v>SS</v>
          </cell>
          <cell r="AW1843">
            <v>-14.674033333333336</v>
          </cell>
          <cell r="AX1843">
            <v>-3.0884289721881419</v>
          </cell>
          <cell r="AY1843">
            <v>-10.627941525354165</v>
          </cell>
          <cell r="AZ1843">
            <v>-3.0884289721881419</v>
          </cell>
          <cell r="BG1843">
            <v>0.42103345210203247</v>
          </cell>
          <cell r="BJ1843">
            <v>-3.0260304310540234E-2</v>
          </cell>
          <cell r="CF1843">
            <v>0</v>
          </cell>
          <cell r="CV1843">
            <v>22.208333333333332</v>
          </cell>
          <cell r="DA1843">
            <v>0</v>
          </cell>
          <cell r="ER1843">
            <v>516.22725925925931</v>
          </cell>
        </row>
        <row r="1844">
          <cell r="A1844">
            <v>600971</v>
          </cell>
          <cell r="C1844" t="str">
            <v>Santana, Juan</v>
          </cell>
          <cell r="AF1844">
            <v>0.17251031003049819</v>
          </cell>
          <cell r="AN1844">
            <v>99.675401481481487</v>
          </cell>
          <cell r="AP1844">
            <v>7.7654925115689832E-2</v>
          </cell>
          <cell r="AV1844" t="str">
            <v>2B</v>
          </cell>
          <cell r="AW1844">
            <v>-15.574374702167702</v>
          </cell>
          <cell r="AX1844">
            <v>-5.7832241295379152</v>
          </cell>
          <cell r="AY1844">
            <v>-15.336728769556924</v>
          </cell>
          <cell r="AZ1844">
            <v>-5.7832241295379152</v>
          </cell>
          <cell r="BG1844">
            <v>0.97631372072140254</v>
          </cell>
          <cell r="BJ1844">
            <v>1.0198681792731668E-2</v>
          </cell>
          <cell r="CF1844">
            <v>0</v>
          </cell>
          <cell r="CV1844">
            <v>21.875</v>
          </cell>
          <cell r="DA1844">
            <v>0</v>
          </cell>
          <cell r="ER1844">
            <v>249.1885037037037</v>
          </cell>
        </row>
        <row r="1845">
          <cell r="A1845">
            <v>600972</v>
          </cell>
          <cell r="C1845" t="str">
            <v>Santana, Melvin</v>
          </cell>
          <cell r="AF1845">
            <v>0.1551364848723715</v>
          </cell>
          <cell r="AN1845">
            <v>78.442856296296313</v>
          </cell>
          <cell r="AP1845">
            <v>4.4122089818815269E-2</v>
          </cell>
          <cell r="AV1845" t="str">
            <v>2B</v>
          </cell>
          <cell r="AW1845">
            <v>-12.534183333333335</v>
          </cell>
          <cell r="AX1845">
            <v>0.84972134757718099</v>
          </cell>
          <cell r="AY1845">
            <v>-2.1760829413598013</v>
          </cell>
          <cell r="AZ1845">
            <v>0.84972134757718099</v>
          </cell>
          <cell r="BG1845">
            <v>0.58096407222027979</v>
          </cell>
          <cell r="BJ1845">
            <v>-1.1179663445235608E-2</v>
          </cell>
          <cell r="CF1845">
            <v>0</v>
          </cell>
          <cell r="CV1845">
            <v>24.708333333333332</v>
          </cell>
          <cell r="DA1845">
            <v>0</v>
          </cell>
          <cell r="ER1845">
            <v>196.10714074074076</v>
          </cell>
        </row>
        <row r="1846">
          <cell r="A1846">
            <v>600975</v>
          </cell>
          <cell r="C1846" t="str">
            <v>Silva, Rubi</v>
          </cell>
          <cell r="AF1846">
            <v>0.21796366844111914</v>
          </cell>
          <cell r="AN1846">
            <v>139.60609185185186</v>
          </cell>
          <cell r="AP1846">
            <v>0.22201046264389923</v>
          </cell>
          <cell r="AV1846" t="str">
            <v>RF</v>
          </cell>
          <cell r="AW1846">
            <v>-11.357441666666666</v>
          </cell>
          <cell r="AX1846">
            <v>-16.099283333333332</v>
          </cell>
          <cell r="AY1846">
            <v>-5.3648559434300713</v>
          </cell>
          <cell r="AZ1846">
            <v>-5.3648559434300713</v>
          </cell>
          <cell r="BG1846">
            <v>0.74975724965706236</v>
          </cell>
          <cell r="BJ1846">
            <v>5.6408759935456798E-3</v>
          </cell>
          <cell r="CF1846">
            <v>0</v>
          </cell>
          <cell r="CV1846">
            <v>27.041666666666668</v>
          </cell>
          <cell r="DA1846">
            <v>0</v>
          </cell>
          <cell r="ER1846">
            <v>349.01522962962963</v>
          </cell>
        </row>
        <row r="1847">
          <cell r="A1847">
            <v>600979</v>
          </cell>
          <cell r="C1847" t="str">
            <v>Suarez, Alixon</v>
          </cell>
          <cell r="AF1847">
            <v>0.15931269616470495</v>
          </cell>
          <cell r="AN1847">
            <v>76.423490370370388</v>
          </cell>
          <cell r="AP1847">
            <v>6.8766701520712736E-2</v>
          </cell>
          <cell r="AV1847" t="str">
            <v>C</v>
          </cell>
          <cell r="AW1847">
            <v>-18.51444245491729</v>
          </cell>
          <cell r="AX1847">
            <v>-22.433116666666667</v>
          </cell>
          <cell r="AY1847">
            <v>-19.250266328778601</v>
          </cell>
          <cell r="AZ1847">
            <v>-4.5372943843068319</v>
          </cell>
          <cell r="BG1847">
            <v>0.65295411708372764</v>
          </cell>
          <cell r="BJ1847">
            <v>-9.5164148264904568E-3</v>
          </cell>
          <cell r="CF1847">
            <v>0</v>
          </cell>
          <cell r="CV1847">
            <v>21.958333333333332</v>
          </cell>
          <cell r="DA1847">
            <v>0</v>
          </cell>
          <cell r="ER1847">
            <v>191.05872592592596</v>
          </cell>
        </row>
        <row r="1848">
          <cell r="A1848">
            <v>600982</v>
          </cell>
          <cell r="C1848" t="str">
            <v>Triunfel, Alberto</v>
          </cell>
          <cell r="AF1848">
            <v>0.1785296499270401</v>
          </cell>
          <cell r="AN1848">
            <v>152.07514074074075</v>
          </cell>
          <cell r="AP1848">
            <v>0.22459210125634654</v>
          </cell>
          <cell r="AV1848" t="str">
            <v>SS</v>
          </cell>
          <cell r="AW1848">
            <v>-14.5075</v>
          </cell>
          <cell r="AX1848">
            <v>-2.7599027113608563</v>
          </cell>
          <cell r="AY1848">
            <v>-10.424642587579427</v>
          </cell>
          <cell r="AZ1848">
            <v>-2.7599027113608563</v>
          </cell>
          <cell r="BG1848">
            <v>0.52921150933959049</v>
          </cell>
          <cell r="BJ1848">
            <v>-1.7058133391031457E-2</v>
          </cell>
          <cell r="CF1848">
            <v>0</v>
          </cell>
          <cell r="CV1848">
            <v>22.375</v>
          </cell>
          <cell r="DA1848">
            <v>0</v>
          </cell>
          <cell r="ER1848">
            <v>380.18785185185186</v>
          </cell>
        </row>
        <row r="1849">
          <cell r="A1849">
            <v>601696</v>
          </cell>
          <cell r="C1849" t="str">
            <v>Atkinson, Justin</v>
          </cell>
          <cell r="AF1849">
            <v>0.162639381370109</v>
          </cell>
          <cell r="AN1849">
            <v>187.26115555555558</v>
          </cell>
          <cell r="AP1849">
            <v>0.31993432334910565</v>
          </cell>
          <cell r="AV1849" t="str">
            <v>1B</v>
          </cell>
          <cell r="AW1849">
            <v>-13.737870883544133</v>
          </cell>
          <cell r="AX1849">
            <v>-20.409649999999999</v>
          </cell>
          <cell r="AY1849">
            <v>-14.450594370676013</v>
          </cell>
          <cell r="AZ1849">
            <v>-13.737870883544133</v>
          </cell>
          <cell r="BG1849">
            <v>0.9401426744770679</v>
          </cell>
          <cell r="BJ1849">
            <v>-9.2635156498998379E-4</v>
          </cell>
          <cell r="CF1849">
            <v>0</v>
          </cell>
          <cell r="CV1849">
            <v>22.958333333333332</v>
          </cell>
          <cell r="DA1849">
            <v>0</v>
          </cell>
          <cell r="ER1849">
            <v>468.15288888888892</v>
          </cell>
        </row>
        <row r="1850">
          <cell r="A1850">
            <v>601702</v>
          </cell>
          <cell r="C1850" t="str">
            <v>Foster, Michael</v>
          </cell>
          <cell r="AF1850">
            <v>0.16037176881897158</v>
          </cell>
          <cell r="AN1850">
            <v>78.232770370370375</v>
          </cell>
          <cell r="AP1850">
            <v>6.9193455220852962E-2</v>
          </cell>
          <cell r="AV1850" t="str">
            <v>LF</v>
          </cell>
          <cell r="AW1850">
            <v>-14.2577</v>
          </cell>
          <cell r="AX1850">
            <v>-21.078849999999996</v>
          </cell>
          <cell r="AY1850">
            <v>-14.739561523185722</v>
          </cell>
          <cell r="AZ1850">
            <v>-14.2577</v>
          </cell>
          <cell r="BG1850">
            <v>1.2189201633282094</v>
          </cell>
          <cell r="BJ1850">
            <v>-1.3013850900182809E-2</v>
          </cell>
          <cell r="CF1850">
            <v>0</v>
          </cell>
          <cell r="CV1850">
            <v>22.625</v>
          </cell>
          <cell r="DA1850">
            <v>0</v>
          </cell>
          <cell r="ER1850">
            <v>195.58192592592593</v>
          </cell>
        </row>
        <row r="1851">
          <cell r="A1851">
            <v>601705</v>
          </cell>
          <cell r="C1851" t="str">
            <v>Hawkins, Joey</v>
          </cell>
          <cell r="AF1851">
            <v>0.13980321372132615</v>
          </cell>
          <cell r="AN1851">
            <v>86.225185185185182</v>
          </cell>
          <cell r="AP1851">
            <v>9.2359889469032619E-2</v>
          </cell>
          <cell r="AV1851" t="str">
            <v>SS</v>
          </cell>
          <cell r="AW1851">
            <v>-13.722762351133573</v>
          </cell>
          <cell r="AX1851">
            <v>-4.9406571706935516</v>
          </cell>
          <cell r="AY1851">
            <v>-12.880490079289199</v>
          </cell>
          <cell r="AZ1851">
            <v>-4.9406571706935516</v>
          </cell>
          <cell r="BG1851">
            <v>0.84456711837728282</v>
          </cell>
          <cell r="BJ1851">
            <v>-3.9652766426356657E-2</v>
          </cell>
          <cell r="CF1851">
            <v>0</v>
          </cell>
          <cell r="CV1851">
            <v>23.291666666666668</v>
          </cell>
          <cell r="DA1851">
            <v>0</v>
          </cell>
          <cell r="ER1851">
            <v>215.56296296296296</v>
          </cell>
        </row>
        <row r="1852">
          <cell r="A1852">
            <v>601707</v>
          </cell>
          <cell r="C1852" t="str">
            <v>Houle, Dustin</v>
          </cell>
          <cell r="AF1852">
            <v>0.18291588770903189</v>
          </cell>
          <cell r="AN1852">
            <v>145.59810370370371</v>
          </cell>
          <cell r="AP1852">
            <v>0.19866592278244011</v>
          </cell>
          <cell r="AV1852" t="str">
            <v>C</v>
          </cell>
          <cell r="AW1852">
            <v>-16.479198424243748</v>
          </cell>
          <cell r="AX1852">
            <v>-21.078849999999996</v>
          </cell>
          <cell r="AY1852">
            <v>-16.533122898991653</v>
          </cell>
          <cell r="AZ1852">
            <v>0.44293116750733397</v>
          </cell>
          <cell r="BG1852">
            <v>0.95365254625258167</v>
          </cell>
          <cell r="BJ1852">
            <v>2.1215661205531934E-3</v>
          </cell>
          <cell r="CF1852">
            <v>0</v>
          </cell>
          <cell r="CV1852">
            <v>22.625</v>
          </cell>
          <cell r="DA1852">
            <v>0</v>
          </cell>
          <cell r="ER1852">
            <v>363.99525925925929</v>
          </cell>
        </row>
        <row r="1853">
          <cell r="A1853">
            <v>601711</v>
          </cell>
          <cell r="C1853" t="str">
            <v>Marra, Justin</v>
          </cell>
          <cell r="AF1853">
            <v>0.18254754850140678</v>
          </cell>
          <cell r="AN1853">
            <v>93.225280000000012</v>
          </cell>
          <cell r="AP1853">
            <v>0.13865986244750861</v>
          </cell>
          <cell r="AV1853" t="str">
            <v>C</v>
          </cell>
          <cell r="AW1853">
            <v>-15.201670918678065</v>
          </cell>
          <cell r="AX1853">
            <v>-19.580383333333334</v>
          </cell>
          <cell r="AY1853">
            <v>-16.40037640213394</v>
          </cell>
          <cell r="AZ1853">
            <v>-2.6769774846599224</v>
          </cell>
          <cell r="BG1853">
            <v>0.57219608358455387</v>
          </cell>
          <cell r="BJ1853">
            <v>-3.0331878716692994E-3</v>
          </cell>
          <cell r="CF1853">
            <v>0</v>
          </cell>
          <cell r="CV1853">
            <v>23.458333333333332</v>
          </cell>
          <cell r="DA1853">
            <v>0</v>
          </cell>
          <cell r="ER1853">
            <v>233.06320000000002</v>
          </cell>
        </row>
        <row r="1854">
          <cell r="A1854">
            <v>601712</v>
          </cell>
          <cell r="C1854" t="str">
            <v>Morgan, Gareth</v>
          </cell>
          <cell r="AF1854">
            <v>0.14551607617907808</v>
          </cell>
          <cell r="AN1854">
            <v>110.89834666666667</v>
          </cell>
          <cell r="AP1854">
            <v>0.18062375224886129</v>
          </cell>
          <cell r="AV1854" t="str">
            <v>LF</v>
          </cell>
          <cell r="AW1854">
            <v>-17.055283333333335</v>
          </cell>
          <cell r="AX1854">
            <v>-26.91428333333333</v>
          </cell>
          <cell r="AY1854">
            <v>-15.831130529855979</v>
          </cell>
          <cell r="AZ1854">
            <v>-15.831130529855979</v>
          </cell>
          <cell r="BG1854">
            <v>1.0256953123161805</v>
          </cell>
          <cell r="BJ1854">
            <v>1.0713620177778885E-2</v>
          </cell>
          <cell r="CF1854">
            <v>0</v>
          </cell>
          <cell r="CV1854">
            <v>20.208333333333332</v>
          </cell>
          <cell r="DA1854">
            <v>0</v>
          </cell>
          <cell r="ER1854">
            <v>277.24586666666664</v>
          </cell>
        </row>
        <row r="1855">
          <cell r="A1855">
            <v>601714</v>
          </cell>
          <cell r="C1855" t="str">
            <v>Procyshen, Jordan</v>
          </cell>
          <cell r="AF1855">
            <v>0.18304687768802019</v>
          </cell>
          <cell r="AN1855">
            <v>125.99964444444443</v>
          </cell>
          <cell r="AP1855">
            <v>0.22030040349302915</v>
          </cell>
          <cell r="AV1855" t="str">
            <v>C</v>
          </cell>
          <cell r="AW1855">
            <v>-15.347728236654236</v>
          </cell>
          <cell r="AX1855">
            <v>-19.851516666666662</v>
          </cell>
          <cell r="AY1855">
            <v>-15.047111259983414</v>
          </cell>
          <cell r="AZ1855">
            <v>3.3046799886314906</v>
          </cell>
          <cell r="BG1855">
            <v>1.2264682880894062</v>
          </cell>
          <cell r="BJ1855">
            <v>1.1343360913791593E-2</v>
          </cell>
          <cell r="CF1855">
            <v>0</v>
          </cell>
          <cell r="CV1855">
            <v>23.291666666666668</v>
          </cell>
          <cell r="DA1855">
            <v>0</v>
          </cell>
          <cell r="ER1855">
            <v>314.99911111111106</v>
          </cell>
        </row>
        <row r="1856">
          <cell r="A1856">
            <v>601721</v>
          </cell>
          <cell r="C1856" t="str">
            <v>Shaw, Chris</v>
          </cell>
          <cell r="AF1856">
            <v>0.15313168512599259</v>
          </cell>
          <cell r="AN1856">
            <v>75.977244444444452</v>
          </cell>
          <cell r="AP1856">
            <v>8.7302088777082676E-2</v>
          </cell>
          <cell r="AV1856" t="str">
            <v>C</v>
          </cell>
          <cell r="AW1856">
            <v>-15.570963869549397</v>
          </cell>
          <cell r="AX1856">
            <v>-21.91535</v>
          </cell>
          <cell r="AY1856">
            <v>-15.322282381621408</v>
          </cell>
          <cell r="AZ1856">
            <v>-3.6151668186834884</v>
          </cell>
          <cell r="BG1856">
            <v>1.0921415618413013</v>
          </cell>
          <cell r="BJ1856">
            <v>-1.3060257834048057E-2</v>
          </cell>
          <cell r="CF1856">
            <v>0</v>
          </cell>
          <cell r="CV1856">
            <v>22.208333333333332</v>
          </cell>
          <cell r="DA1856">
            <v>0</v>
          </cell>
          <cell r="ER1856">
            <v>189.94311111111114</v>
          </cell>
        </row>
        <row r="1857">
          <cell r="A1857">
            <v>601722</v>
          </cell>
          <cell r="C1857" t="str">
            <v>Smith, Damion</v>
          </cell>
          <cell r="AF1857">
            <v>0.15604620483109174</v>
          </cell>
          <cell r="AN1857">
            <v>76.293404444444448</v>
          </cell>
          <cell r="AP1857">
            <v>4.0190151252289752E-2</v>
          </cell>
          <cell r="AV1857" t="str">
            <v>RF</v>
          </cell>
          <cell r="AW1857">
            <v>-15.579991050505512</v>
          </cell>
          <cell r="AX1857">
            <v>-21.580749999999995</v>
          </cell>
          <cell r="AY1857">
            <v>-14.177383911944398</v>
          </cell>
          <cell r="AZ1857">
            <v>-14.177383911944398</v>
          </cell>
          <cell r="BG1857">
            <v>0.95154401996185645</v>
          </cell>
          <cell r="BJ1857">
            <v>-1.644630197374842E-3</v>
          </cell>
          <cell r="CF1857">
            <v>0</v>
          </cell>
          <cell r="CV1857">
            <v>22.375</v>
          </cell>
          <cell r="DA1857">
            <v>0</v>
          </cell>
          <cell r="ER1857">
            <v>190.73351111111111</v>
          </cell>
        </row>
        <row r="1858">
          <cell r="A1858">
            <v>601971</v>
          </cell>
          <cell r="C1858" t="str">
            <v>Perez, Pedro</v>
          </cell>
          <cell r="AF1858">
            <v>0.15934570841058227</v>
          </cell>
          <cell r="AN1858">
            <v>108.68298666666668</v>
          </cell>
          <cell r="AP1858">
            <v>0.15783572225885045</v>
          </cell>
          <cell r="AV1858" t="str">
            <v>1B</v>
          </cell>
          <cell r="AW1858">
            <v>-13.900034069409575</v>
          </cell>
          <cell r="AX1858">
            <v>-12.221461901504078</v>
          </cell>
          <cell r="AY1858">
            <v>-13.428735301741174</v>
          </cell>
          <cell r="AZ1858">
            <v>-12.221461901504078</v>
          </cell>
          <cell r="BG1858">
            <v>0.56338252155644075</v>
          </cell>
          <cell r="BJ1858">
            <v>-1.5881751363430348E-2</v>
          </cell>
          <cell r="CF1858">
            <v>0</v>
          </cell>
          <cell r="CV1858">
            <v>21.875</v>
          </cell>
          <cell r="DA1858">
            <v>0</v>
          </cell>
          <cell r="ER1858">
            <v>271.70746666666668</v>
          </cell>
        </row>
        <row r="1859">
          <cell r="A1859">
            <v>601974</v>
          </cell>
          <cell r="C1859" t="str">
            <v>Valdez, Ordomar</v>
          </cell>
          <cell r="AF1859">
            <v>0.1750297396318844</v>
          </cell>
          <cell r="AN1859">
            <v>126.73114074074074</v>
          </cell>
          <cell r="AP1859">
            <v>0.21246211497481837</v>
          </cell>
          <cell r="AV1859" t="str">
            <v>3B</v>
          </cell>
          <cell r="AW1859">
            <v>-14.674033333333336</v>
          </cell>
          <cell r="AX1859">
            <v>-8.2666596362883435</v>
          </cell>
          <cell r="AY1859">
            <v>-4.6738910295582405</v>
          </cell>
          <cell r="AZ1859">
            <v>-4.6738910295582405</v>
          </cell>
          <cell r="BG1859">
            <v>0.52846863353870166</v>
          </cell>
          <cell r="BJ1859">
            <v>-8.6307791944413362E-3</v>
          </cell>
          <cell r="CF1859">
            <v>0</v>
          </cell>
          <cell r="CV1859">
            <v>22.208333333333332</v>
          </cell>
          <cell r="DA1859">
            <v>0</v>
          </cell>
          <cell r="ER1859">
            <v>316.82785185185185</v>
          </cell>
        </row>
        <row r="1860">
          <cell r="A1860">
            <v>601975</v>
          </cell>
          <cell r="C1860" t="str">
            <v>Lopez, Deiner</v>
          </cell>
          <cell r="AF1860">
            <v>0.19291077216617175</v>
          </cell>
          <cell r="AN1860">
            <v>153.71010370370371</v>
          </cell>
          <cell r="AP1860">
            <v>0.25556969889776771</v>
          </cell>
          <cell r="AV1860" t="str">
            <v>SS</v>
          </cell>
          <cell r="AW1860">
            <v>-14.757300000000001</v>
          </cell>
          <cell r="AX1860">
            <v>-4.1178809784793877</v>
          </cell>
          <cell r="AY1860">
            <v>-7.5282892607626888</v>
          </cell>
          <cell r="AZ1860">
            <v>-4.1178809784793877</v>
          </cell>
          <cell r="BG1860">
            <v>0.70514744175855015</v>
          </cell>
          <cell r="BJ1860">
            <v>-1.5009863780311742E-3</v>
          </cell>
          <cell r="CF1860">
            <v>0</v>
          </cell>
          <cell r="CV1860">
            <v>22.125</v>
          </cell>
          <cell r="DA1860">
            <v>0</v>
          </cell>
          <cell r="ER1860">
            <v>384.27525925925926</v>
          </cell>
        </row>
        <row r="1861">
          <cell r="A1861">
            <v>601979</v>
          </cell>
          <cell r="C1861" t="str">
            <v>de Oleo, Eduardo</v>
          </cell>
          <cell r="AF1861">
            <v>0.17754774419183073</v>
          </cell>
          <cell r="AN1861">
            <v>104.66709333333334</v>
          </cell>
          <cell r="AP1861">
            <v>0.19421568807637135</v>
          </cell>
          <cell r="AV1861" t="str">
            <v>C</v>
          </cell>
          <cell r="AW1861">
            <v>-15.605505011215509</v>
          </cell>
          <cell r="AX1861">
            <v>-19.580383333333334</v>
          </cell>
          <cell r="AY1861">
            <v>-15.403808070509557</v>
          </cell>
          <cell r="AZ1861">
            <v>0.96876354004815246</v>
          </cell>
          <cell r="BG1861">
            <v>0.58383233379358246</v>
          </cell>
          <cell r="BJ1861">
            <v>-3.1587141458630261E-3</v>
          </cell>
          <cell r="CF1861">
            <v>0</v>
          </cell>
          <cell r="CV1861">
            <v>23.458333333333332</v>
          </cell>
          <cell r="DA1861">
            <v>0</v>
          </cell>
          <cell r="ER1861">
            <v>261.66773333333333</v>
          </cell>
        </row>
        <row r="1862">
          <cell r="A1862">
            <v>601983</v>
          </cell>
          <cell r="C1862" t="str">
            <v>Herrera, Juan</v>
          </cell>
          <cell r="AF1862">
            <v>0.17336981703215179</v>
          </cell>
          <cell r="AN1862">
            <v>144.84536888888891</v>
          </cell>
          <cell r="AP1862">
            <v>0.26757611179738372</v>
          </cell>
          <cell r="AV1862" t="str">
            <v>SS</v>
          </cell>
          <cell r="AW1862">
            <v>-13.847541666666666</v>
          </cell>
          <cell r="AX1862">
            <v>-3.9792396192307162</v>
          </cell>
          <cell r="AY1862">
            <v>-6.7228179582035583</v>
          </cell>
          <cell r="AZ1862">
            <v>-3.9792396192307162</v>
          </cell>
          <cell r="BG1862">
            <v>0.64226139588012632</v>
          </cell>
          <cell r="BJ1862">
            <v>-5.2136738408538981E-3</v>
          </cell>
          <cell r="CF1862">
            <v>0</v>
          </cell>
          <cell r="CV1862">
            <v>23.041666666666668</v>
          </cell>
          <cell r="DA1862">
            <v>0</v>
          </cell>
          <cell r="ER1862">
            <v>362.11342222222225</v>
          </cell>
        </row>
        <row r="1863">
          <cell r="A1863">
            <v>602074</v>
          </cell>
          <cell r="C1863" t="str">
            <v>Daza, Yonathan</v>
          </cell>
          <cell r="AF1863">
            <v>0.17902118380272258</v>
          </cell>
          <cell r="AN1863">
            <v>216.07905185185189</v>
          </cell>
          <cell r="AP1863">
            <v>0.32812973972747317</v>
          </cell>
          <cell r="AV1863" t="str">
            <v>RF</v>
          </cell>
          <cell r="AW1863">
            <v>-14.5075</v>
          </cell>
          <cell r="AX1863">
            <v>-21.580749999999995</v>
          </cell>
          <cell r="AY1863">
            <v>-7.0986272798802794</v>
          </cell>
          <cell r="AZ1863">
            <v>-7.0986272798802794</v>
          </cell>
          <cell r="BG1863">
            <v>1.1255506447296122</v>
          </cell>
          <cell r="BJ1863">
            <v>1.0203992522253222E-2</v>
          </cell>
          <cell r="CF1863">
            <v>0</v>
          </cell>
          <cell r="CV1863">
            <v>22.375</v>
          </cell>
          <cell r="DA1863">
            <v>0</v>
          </cell>
          <cell r="ER1863">
            <v>540.19762962962966</v>
          </cell>
        </row>
        <row r="1864">
          <cell r="A1864">
            <v>602076</v>
          </cell>
          <cell r="C1864" t="str">
            <v>Romero, Wilmer</v>
          </cell>
          <cell r="AF1864">
            <v>0.14806262031641645</v>
          </cell>
          <cell r="AN1864">
            <v>84.885428148148151</v>
          </cell>
          <cell r="AP1864">
            <v>5.3158949247590792E-2</v>
          </cell>
          <cell r="AV1864" t="str">
            <v>RF</v>
          </cell>
          <cell r="AW1864">
            <v>-17.921939694230687</v>
          </cell>
          <cell r="AX1864">
            <v>-21.246149999999993</v>
          </cell>
          <cell r="AY1864">
            <v>-16.280137486065513</v>
          </cell>
          <cell r="AZ1864">
            <v>-16.280137486065513</v>
          </cell>
          <cell r="BG1864">
            <v>0.70469855033681061</v>
          </cell>
          <cell r="BJ1864">
            <v>-9.2588987971044222E-3</v>
          </cell>
          <cell r="CF1864">
            <v>0</v>
          </cell>
          <cell r="CV1864">
            <v>22.541666666666668</v>
          </cell>
          <cell r="DA1864">
            <v>0</v>
          </cell>
          <cell r="ER1864">
            <v>212.21357037037038</v>
          </cell>
        </row>
        <row r="1865">
          <cell r="A1865">
            <v>602080</v>
          </cell>
          <cell r="C1865" t="str">
            <v>Castillo, Erick</v>
          </cell>
          <cell r="AF1865">
            <v>0.16361272097019253</v>
          </cell>
          <cell r="AN1865">
            <v>94.103348148148157</v>
          </cell>
          <cell r="AP1865">
            <v>0.13802051023284478</v>
          </cell>
          <cell r="AV1865" t="str">
            <v>C</v>
          </cell>
          <cell r="AW1865">
            <v>-16.699883921680826</v>
          </cell>
          <cell r="AX1865">
            <v>-19.715949999999996</v>
          </cell>
          <cell r="AY1865">
            <v>-16.856482728907757</v>
          </cell>
          <cell r="AZ1865">
            <v>4.9033295603110059</v>
          </cell>
          <cell r="BG1865">
            <v>0.5450424384922784</v>
          </cell>
          <cell r="BJ1865">
            <v>-2.1043444484484936E-2</v>
          </cell>
          <cell r="CF1865">
            <v>0</v>
          </cell>
          <cell r="CV1865">
            <v>23.375</v>
          </cell>
          <cell r="DA1865">
            <v>0</v>
          </cell>
          <cell r="ER1865">
            <v>235.25837037037039</v>
          </cell>
        </row>
        <row r="1866">
          <cell r="A1866">
            <v>602081</v>
          </cell>
          <cell r="C1866" t="str">
            <v>Mejia, Natanael</v>
          </cell>
          <cell r="AF1866">
            <v>0.15343543394537512</v>
          </cell>
          <cell r="AN1866">
            <v>67.855739259259266</v>
          </cell>
          <cell r="AP1866">
            <v>7.4520898585576201E-2</v>
          </cell>
          <cell r="AV1866" t="str">
            <v>C</v>
          </cell>
          <cell r="AW1866">
            <v>-16.331134463129203</v>
          </cell>
          <cell r="AX1866">
            <v>-18.766983333333332</v>
          </cell>
          <cell r="AY1866">
            <v>-16.410297339727812</v>
          </cell>
          <cell r="AZ1866">
            <v>-7.5016414525668003</v>
          </cell>
          <cell r="BG1866">
            <v>0.50634964916245706</v>
          </cell>
          <cell r="BJ1866">
            <v>-2.0663175680991942E-2</v>
          </cell>
          <cell r="CF1866">
            <v>0</v>
          </cell>
          <cell r="CV1866">
            <v>23.958333333333332</v>
          </cell>
          <cell r="DA1866">
            <v>0</v>
          </cell>
          <cell r="ER1866">
            <v>169.63934814814817</v>
          </cell>
        </row>
        <row r="1867">
          <cell r="A1867">
            <v>602102</v>
          </cell>
          <cell r="C1867" t="str">
            <v>Duinkerk, Shawn</v>
          </cell>
          <cell r="AF1867">
            <v>0.16655110631391701</v>
          </cell>
          <cell r="AN1867">
            <v>126.17674666666667</v>
          </cell>
          <cell r="AP1867">
            <v>0.16743878514221955</v>
          </cell>
          <cell r="AV1867" t="str">
            <v>RF</v>
          </cell>
          <cell r="AW1867">
            <v>-14.241428353861121</v>
          </cell>
          <cell r="AX1867">
            <v>-22.632149999999996</v>
          </cell>
          <cell r="AY1867">
            <v>-13.565374518407722</v>
          </cell>
          <cell r="AZ1867">
            <v>-13.565374518407722</v>
          </cell>
          <cell r="BG1867">
            <v>0.93843344627454428</v>
          </cell>
          <cell r="BJ1867">
            <v>1.6678279702061201E-3</v>
          </cell>
          <cell r="CF1867">
            <v>0</v>
          </cell>
          <cell r="CV1867">
            <v>21.875</v>
          </cell>
          <cell r="DA1867">
            <v>0</v>
          </cell>
          <cell r="ER1867">
            <v>315.44186666666667</v>
          </cell>
        </row>
        <row r="1868">
          <cell r="A1868">
            <v>602103</v>
          </cell>
          <cell r="C1868" t="str">
            <v>Vivili, Fernando</v>
          </cell>
          <cell r="AF1868">
            <v>0.16648811560118895</v>
          </cell>
          <cell r="AN1868">
            <v>94.578062222222229</v>
          </cell>
          <cell r="AP1868">
            <v>7.2906250380036508E-2</v>
          </cell>
          <cell r="AV1868" t="str">
            <v>1B</v>
          </cell>
          <cell r="AW1868">
            <v>-14.542870813048587</v>
          </cell>
          <cell r="AX1868">
            <v>-21.413449999999997</v>
          </cell>
          <cell r="AY1868">
            <v>-14.331629503775343</v>
          </cell>
          <cell r="AZ1868">
            <v>-14.331629503775343</v>
          </cell>
          <cell r="BG1868">
            <v>0.84199994843482528</v>
          </cell>
          <cell r="BJ1868">
            <v>-3.8279229389033996E-3</v>
          </cell>
          <cell r="CF1868">
            <v>0</v>
          </cell>
          <cell r="CV1868">
            <v>22.458333333333332</v>
          </cell>
          <cell r="DA1868">
            <v>0</v>
          </cell>
          <cell r="ER1868">
            <v>236.44515555555557</v>
          </cell>
        </row>
        <row r="1869">
          <cell r="A1869">
            <v>602112</v>
          </cell>
          <cell r="C1869" t="str">
            <v>Reyes, Alfredo</v>
          </cell>
          <cell r="AF1869">
            <v>0.16349132712788417</v>
          </cell>
          <cell r="AN1869">
            <v>169.04746666666665</v>
          </cell>
          <cell r="AP1869">
            <v>0.27234806549415747</v>
          </cell>
          <cell r="AV1869" t="str">
            <v>SS</v>
          </cell>
          <cell r="AW1869">
            <v>-14.174433333333337</v>
          </cell>
          <cell r="AX1869">
            <v>2.2027682009356555</v>
          </cell>
          <cell r="AY1869">
            <v>-7.2595490885309664</v>
          </cell>
          <cell r="AZ1869">
            <v>2.2027682009356555</v>
          </cell>
          <cell r="BG1869">
            <v>0.75540275619754038</v>
          </cell>
          <cell r="BJ1869">
            <v>-5.8887201388863808E-3</v>
          </cell>
          <cell r="CF1869">
            <v>0</v>
          </cell>
          <cell r="CV1869">
            <v>22.708333333333332</v>
          </cell>
          <cell r="DA1869">
            <v>0</v>
          </cell>
          <cell r="ER1869">
            <v>422.61866666666663</v>
          </cell>
        </row>
        <row r="1870">
          <cell r="A1870">
            <v>602113</v>
          </cell>
          <cell r="C1870" t="str">
            <v>Figueroa, Jose Augusto</v>
          </cell>
          <cell r="AF1870">
            <v>0.16235676815567968</v>
          </cell>
          <cell r="AN1870">
            <v>99.469368888888908</v>
          </cell>
          <cell r="AP1870">
            <v>7.8941604054822201E-2</v>
          </cell>
          <cell r="AV1870" t="str">
            <v>CF</v>
          </cell>
          <cell r="AW1870">
            <v>-13.422041666666665</v>
          </cell>
          <cell r="AX1870">
            <v>-19.444816666666661</v>
          </cell>
          <cell r="AY1870">
            <v>-6.8982229255218046</v>
          </cell>
          <cell r="AZ1870">
            <v>-6.8982229255218046</v>
          </cell>
          <cell r="BG1870">
            <v>0.71032781582726057</v>
          </cell>
          <cell r="BJ1870">
            <v>1.243176104404419E-2</v>
          </cell>
          <cell r="CF1870">
            <v>0</v>
          </cell>
          <cell r="CV1870">
            <v>23.541666666666668</v>
          </cell>
          <cell r="DA1870">
            <v>0</v>
          </cell>
          <cell r="ER1870">
            <v>248.67342222222226</v>
          </cell>
        </row>
        <row r="1871">
          <cell r="A1871">
            <v>602115</v>
          </cell>
          <cell r="C1871" t="str">
            <v>Guerrero, Gabriel</v>
          </cell>
          <cell r="AF1871">
            <v>0.20355553373671628</v>
          </cell>
          <cell r="AN1871">
            <v>202.444562962963</v>
          </cell>
          <cell r="AP1871">
            <v>0.39524526440125785</v>
          </cell>
          <cell r="AV1871" t="str">
            <v>RF</v>
          </cell>
          <cell r="AW1871">
            <v>-14.340966666666667</v>
          </cell>
          <cell r="AX1871">
            <v>-21.246149999999993</v>
          </cell>
          <cell r="AY1871">
            <v>-5.5627381357937757</v>
          </cell>
          <cell r="AZ1871">
            <v>-5.5627381357937757</v>
          </cell>
          <cell r="BG1871">
            <v>0.83820485595356753</v>
          </cell>
          <cell r="BJ1871">
            <v>-1.1254152893908125E-2</v>
          </cell>
          <cell r="CF1871">
            <v>0</v>
          </cell>
          <cell r="CV1871">
            <v>22.541666666666668</v>
          </cell>
          <cell r="DA1871">
            <v>0</v>
          </cell>
          <cell r="ER1871">
            <v>506.11140740740746</v>
          </cell>
        </row>
        <row r="1872">
          <cell r="A1872">
            <v>602133</v>
          </cell>
          <cell r="C1872" t="str">
            <v>Colatosti, Raphachel</v>
          </cell>
          <cell r="AF1872">
            <v>0.12906283782106193</v>
          </cell>
          <cell r="AN1872">
            <v>97.577528888888892</v>
          </cell>
          <cell r="AP1872">
            <v>7.6596134412926009E-2</v>
          </cell>
          <cell r="AV1872" t="str">
            <v>3B</v>
          </cell>
          <cell r="AW1872">
            <v>-13.454101636872545</v>
          </cell>
          <cell r="AX1872">
            <v>-7.4433812156709269</v>
          </cell>
          <cell r="AY1872">
            <v>-12.423808948087462</v>
          </cell>
          <cell r="AZ1872">
            <v>-7.4433812156709269</v>
          </cell>
          <cell r="BG1872">
            <v>0.80559437265157374</v>
          </cell>
          <cell r="BJ1872">
            <v>-5.0353406952390514E-3</v>
          </cell>
          <cell r="CF1872">
            <v>0</v>
          </cell>
          <cell r="CV1872">
            <v>22.958333333333332</v>
          </cell>
          <cell r="DA1872">
            <v>0</v>
          </cell>
          <cell r="ER1872">
            <v>243.94382222222222</v>
          </cell>
        </row>
        <row r="1873">
          <cell r="A1873">
            <v>602136</v>
          </cell>
          <cell r="C1873" t="str">
            <v>Nieto, Arturo</v>
          </cell>
          <cell r="AF1873">
            <v>0.14575947836281583</v>
          </cell>
          <cell r="AN1873">
            <v>125.302162962963</v>
          </cell>
          <cell r="AP1873">
            <v>0.18054727874688614</v>
          </cell>
          <cell r="AV1873" t="str">
            <v>C</v>
          </cell>
          <cell r="AW1873">
            <v>-13.471619794271234</v>
          </cell>
          <cell r="AX1873">
            <v>-19.444816666666661</v>
          </cell>
          <cell r="AY1873">
            <v>-14.666852027304154</v>
          </cell>
          <cell r="AZ1873">
            <v>1.3275613548170204</v>
          </cell>
          <cell r="BG1873">
            <v>0.76957205194764111</v>
          </cell>
          <cell r="BJ1873">
            <v>4.4034881611119845E-3</v>
          </cell>
          <cell r="CF1873">
            <v>0</v>
          </cell>
          <cell r="CV1873">
            <v>23.541666666666668</v>
          </cell>
          <cell r="DA1873">
            <v>0</v>
          </cell>
          <cell r="ER1873">
            <v>313.25540740740746</v>
          </cell>
        </row>
        <row r="1874">
          <cell r="A1874">
            <v>602514</v>
          </cell>
          <cell r="C1874" t="str">
            <v>Kim, Seong-min</v>
          </cell>
          <cell r="AF1874">
            <v>0.18554888184039375</v>
          </cell>
          <cell r="AN1874">
            <v>78.222293333333354</v>
          </cell>
          <cell r="AP1874">
            <v>9.5504136944676521E-2</v>
          </cell>
          <cell r="AV1874" t="str">
            <v>C</v>
          </cell>
          <cell r="AW1874">
            <v>-13.65059657946242</v>
          </cell>
          <cell r="AX1874">
            <v>-20.122649999999997</v>
          </cell>
          <cell r="AY1874">
            <v>-13.726689079840062</v>
          </cell>
          <cell r="AZ1874">
            <v>0.25574098326484807</v>
          </cell>
          <cell r="BG1874">
            <v>0.77629237398617179</v>
          </cell>
          <cell r="BJ1874">
            <v>-4.1233604670573966E-3</v>
          </cell>
          <cell r="CF1874">
            <v>0</v>
          </cell>
          <cell r="CV1874">
            <v>23.125</v>
          </cell>
          <cell r="DA1874">
            <v>0</v>
          </cell>
          <cell r="ER1874">
            <v>195.55573333333336</v>
          </cell>
        </row>
        <row r="1875">
          <cell r="A1875">
            <v>602716</v>
          </cell>
          <cell r="C1875" t="str">
            <v>Peralta, Aneudis</v>
          </cell>
          <cell r="AF1875">
            <v>0.15898053425143455</v>
          </cell>
          <cell r="AN1875">
            <v>93.019591111111126</v>
          </cell>
          <cell r="AP1875">
            <v>0.10093148149831677</v>
          </cell>
          <cell r="AV1875" t="str">
            <v>3B</v>
          </cell>
          <cell r="AW1875">
            <v>-15.221503419592995</v>
          </cell>
          <cell r="AX1875">
            <v>-12.303677290729901</v>
          </cell>
          <cell r="AY1875">
            <v>-16.44071876817523</v>
          </cell>
          <cell r="AZ1875">
            <v>-12.303677290729901</v>
          </cell>
          <cell r="BG1875">
            <v>0.66212950577686946</v>
          </cell>
          <cell r="BJ1875">
            <v>-1.274704563200983E-3</v>
          </cell>
          <cell r="CF1875">
            <v>0</v>
          </cell>
          <cell r="CV1875">
            <v>22.875</v>
          </cell>
          <cell r="DA1875">
            <v>0</v>
          </cell>
          <cell r="ER1875">
            <v>232.54897777777779</v>
          </cell>
        </row>
        <row r="1876">
          <cell r="A1876">
            <v>602725</v>
          </cell>
          <cell r="C1876" t="str">
            <v>Tovar, Orvin</v>
          </cell>
          <cell r="AF1876">
            <v>0.15025267110155227</v>
          </cell>
          <cell r="AN1876">
            <v>89.459105185185194</v>
          </cell>
          <cell r="AP1876">
            <v>6.1681695582129881E-2</v>
          </cell>
          <cell r="AV1876" t="str">
            <v>RF</v>
          </cell>
          <cell r="AW1876">
            <v>-14.744244550691077</v>
          </cell>
          <cell r="AX1876">
            <v>-20.576949999999997</v>
          </cell>
          <cell r="AY1876">
            <v>-13.58718595516188</v>
          </cell>
          <cell r="AZ1876">
            <v>-13.58718595516188</v>
          </cell>
          <cell r="BG1876">
            <v>0.70598588789773054</v>
          </cell>
          <cell r="BJ1876">
            <v>1.1761721555492771E-3</v>
          </cell>
          <cell r="CF1876">
            <v>0</v>
          </cell>
          <cell r="CV1876">
            <v>22.875</v>
          </cell>
          <cell r="DA1876">
            <v>0</v>
          </cell>
          <cell r="ER1876">
            <v>223.64776296296299</v>
          </cell>
        </row>
        <row r="1877">
          <cell r="A1877">
            <v>602922</v>
          </cell>
          <cell r="C1877" t="str">
            <v>Rondon, Jose</v>
          </cell>
          <cell r="AF1877">
            <v>0.20472854644470501</v>
          </cell>
          <cell r="AN1877">
            <v>206.6734222222222</v>
          </cell>
          <cell r="AP1877">
            <v>0.36602312576457308</v>
          </cell>
          <cell r="AV1877" t="str">
            <v>SS</v>
          </cell>
          <cell r="AW1877">
            <v>-11</v>
          </cell>
          <cell r="AX1877">
            <v>0.44393510850275275</v>
          </cell>
          <cell r="AY1877">
            <v>-7</v>
          </cell>
          <cell r="AZ1877">
            <v>0.44393510850275275</v>
          </cell>
          <cell r="BG1877">
            <v>1.0475532063979012</v>
          </cell>
          <cell r="BJ1877">
            <v>1.2286083271438224E-2</v>
          </cell>
          <cell r="CF1877">
            <v>0</v>
          </cell>
          <cell r="CV1877">
            <v>22.291666666666668</v>
          </cell>
          <cell r="DA1877">
            <v>4.3333333333333335E-2</v>
          </cell>
          <cell r="ER1877">
            <v>516.68355555555547</v>
          </cell>
        </row>
        <row r="1878">
          <cell r="A1878">
            <v>602924</v>
          </cell>
          <cell r="C1878" t="str">
            <v>Rubio, Elvis</v>
          </cell>
          <cell r="AF1878">
            <v>0.18687065276022205</v>
          </cell>
          <cell r="AN1878">
            <v>213.62109629629632</v>
          </cell>
          <cell r="AP1878">
            <v>0.33773483896233836</v>
          </cell>
          <cell r="AV1878" t="str">
            <v>RF</v>
          </cell>
          <cell r="AW1878">
            <v>-16.143208671344958</v>
          </cell>
          <cell r="AX1878">
            <v>-22.433116666666667</v>
          </cell>
          <cell r="AY1878">
            <v>-17.953207410077553</v>
          </cell>
          <cell r="AZ1878">
            <v>-16.143208671344958</v>
          </cell>
          <cell r="BG1878">
            <v>0.87039796593005581</v>
          </cell>
          <cell r="BJ1878">
            <v>-8.365775707619684E-3</v>
          </cell>
          <cell r="CF1878">
            <v>0</v>
          </cell>
          <cell r="CV1878">
            <v>21.958333333333332</v>
          </cell>
          <cell r="DA1878">
            <v>0</v>
          </cell>
          <cell r="ER1878">
            <v>534.05274074074077</v>
          </cell>
        </row>
        <row r="1879">
          <cell r="A1879">
            <v>602994</v>
          </cell>
          <cell r="C1879" t="str">
            <v>Mojica, Miguel</v>
          </cell>
          <cell r="AF1879">
            <v>0.15494469484340453</v>
          </cell>
          <cell r="AN1879">
            <v>86.169125925925925</v>
          </cell>
          <cell r="AP1879">
            <v>5.7038464823700563E-2</v>
          </cell>
          <cell r="AV1879" t="str">
            <v>1B</v>
          </cell>
          <cell r="AW1879">
            <v>-14.05466819048735</v>
          </cell>
          <cell r="AX1879">
            <v>-18.902549999999998</v>
          </cell>
          <cell r="AY1879">
            <v>-12.309160568496395</v>
          </cell>
          <cell r="AZ1879">
            <v>-12.309160568496395</v>
          </cell>
          <cell r="BG1879">
            <v>0.82027264549319523</v>
          </cell>
          <cell r="BJ1879">
            <v>-1.0554779585454691E-3</v>
          </cell>
          <cell r="CF1879">
            <v>0</v>
          </cell>
          <cell r="CV1879">
            <v>23.875</v>
          </cell>
          <cell r="DA1879">
            <v>0</v>
          </cell>
          <cell r="ER1879">
            <v>215.42281481481481</v>
          </cell>
        </row>
        <row r="1880">
          <cell r="A1880">
            <v>603011</v>
          </cell>
          <cell r="C1880" t="str">
            <v>Pena, Julio</v>
          </cell>
          <cell r="AF1880">
            <v>0.1597436540787236</v>
          </cell>
          <cell r="AN1880">
            <v>90.028693333333337</v>
          </cell>
          <cell r="AP1880">
            <v>0.12566641137067924</v>
          </cell>
          <cell r="AV1880" t="str">
            <v>RF</v>
          </cell>
          <cell r="AW1880">
            <v>-13.740678668006133</v>
          </cell>
          <cell r="AX1880">
            <v>-19.444816666666661</v>
          </cell>
          <cell r="AY1880">
            <v>-14.045890838755295</v>
          </cell>
          <cell r="AZ1880">
            <v>-13.740678668006133</v>
          </cell>
          <cell r="BG1880">
            <v>0.62685647284612955</v>
          </cell>
          <cell r="BJ1880">
            <v>-2.6470944095984741E-3</v>
          </cell>
          <cell r="CF1880">
            <v>0</v>
          </cell>
          <cell r="CV1880">
            <v>23.541666666666668</v>
          </cell>
          <cell r="DA1880">
            <v>0</v>
          </cell>
          <cell r="ER1880">
            <v>225.07173333333333</v>
          </cell>
        </row>
        <row r="1881">
          <cell r="A1881">
            <v>603115</v>
          </cell>
          <cell r="C1881" t="str">
            <v>Lantigua, Smerling</v>
          </cell>
          <cell r="AF1881">
            <v>0.14701575690045926</v>
          </cell>
          <cell r="AN1881">
            <v>83.610358518518524</v>
          </cell>
          <cell r="AP1881">
            <v>5.1076665694165468E-2</v>
          </cell>
          <cell r="AV1881" t="str">
            <v>1B</v>
          </cell>
          <cell r="AW1881">
            <v>-14.565797754912122</v>
          </cell>
          <cell r="AX1881">
            <v>-11.969168006519507</v>
          </cell>
          <cell r="AY1881">
            <v>-13.254782402715898</v>
          </cell>
          <cell r="AZ1881">
            <v>-11.969168006519507</v>
          </cell>
          <cell r="BG1881">
            <v>0.8007158132638228</v>
          </cell>
          <cell r="BJ1881">
            <v>-9.370980121672862E-3</v>
          </cell>
          <cell r="CF1881">
            <v>0</v>
          </cell>
          <cell r="CV1881">
            <v>22.375</v>
          </cell>
          <cell r="DA1881">
            <v>0</v>
          </cell>
          <cell r="ER1881">
            <v>209.02589629629631</v>
          </cell>
        </row>
        <row r="1882">
          <cell r="A1882">
            <v>605101</v>
          </cell>
          <cell r="C1882" t="str">
            <v>Quevedo, Johan</v>
          </cell>
          <cell r="AF1882">
            <v>0.14842079765821317</v>
          </cell>
          <cell r="AN1882">
            <v>92.70625185185186</v>
          </cell>
          <cell r="AP1882">
            <v>0.16773919353939037</v>
          </cell>
          <cell r="AV1882" t="str">
            <v>C</v>
          </cell>
          <cell r="AW1882">
            <v>-14.285813789686141</v>
          </cell>
          <cell r="AX1882">
            <v>-21.078849999999996</v>
          </cell>
          <cell r="AY1882">
            <v>-14.874799680964827</v>
          </cell>
          <cell r="AZ1882">
            <v>4.3579755199359642</v>
          </cell>
          <cell r="BG1882">
            <v>0.86462626046599933</v>
          </cell>
          <cell r="BJ1882">
            <v>-3.8964204828705706E-3</v>
          </cell>
          <cell r="CF1882">
            <v>0</v>
          </cell>
          <cell r="CV1882">
            <v>22.625</v>
          </cell>
          <cell r="DA1882">
            <v>0</v>
          </cell>
          <cell r="ER1882">
            <v>231.76562962962964</v>
          </cell>
        </row>
        <row r="1883">
          <cell r="A1883">
            <v>605102</v>
          </cell>
          <cell r="C1883" t="str">
            <v>Wawoe, Gianfranco</v>
          </cell>
          <cell r="AF1883">
            <v>0.19190869423958407</v>
          </cell>
          <cell r="AN1883">
            <v>184.61191111111111</v>
          </cell>
          <cell r="AP1883">
            <v>0.30658138052919981</v>
          </cell>
          <cell r="AV1883" t="str">
            <v>2B</v>
          </cell>
          <cell r="AW1883">
            <v>-14.930008333333335</v>
          </cell>
          <cell r="AX1883">
            <v>-12.692504848179428</v>
          </cell>
          <cell r="AY1883">
            <v>-10.27898999359919</v>
          </cell>
          <cell r="AZ1883">
            <v>-10.27898999359919</v>
          </cell>
          <cell r="BG1883">
            <v>0.84854442410207298</v>
          </cell>
          <cell r="BJ1883">
            <v>7.0539180214250208E-3</v>
          </cell>
          <cell r="CF1883">
            <v>0</v>
          </cell>
          <cell r="CV1883">
            <v>21.958333333333332</v>
          </cell>
          <cell r="DA1883">
            <v>0</v>
          </cell>
          <cell r="ER1883">
            <v>461.52977777777778</v>
          </cell>
        </row>
        <row r="1884">
          <cell r="A1884">
            <v>605103</v>
          </cell>
          <cell r="C1884" t="str">
            <v>Fernandez, Rafael</v>
          </cell>
          <cell r="AF1884">
            <v>0.18265596454131516</v>
          </cell>
          <cell r="AN1884">
            <v>135.99917037037036</v>
          </cell>
          <cell r="AP1884">
            <v>0.19310324682887314</v>
          </cell>
          <cell r="AV1884" t="str">
            <v>2B</v>
          </cell>
          <cell r="AW1884">
            <v>-14.674033333333336</v>
          </cell>
          <cell r="AX1884">
            <v>-6.4835842716507894</v>
          </cell>
          <cell r="AY1884">
            <v>-7.4384368490609454</v>
          </cell>
          <cell r="AZ1884">
            <v>-6.4835842716507894</v>
          </cell>
          <cell r="BG1884">
            <v>0.61346589993416845</v>
          </cell>
          <cell r="BJ1884">
            <v>-9.2794913056959451E-3</v>
          </cell>
          <cell r="CF1884">
            <v>0</v>
          </cell>
          <cell r="CV1884">
            <v>22.208333333333332</v>
          </cell>
          <cell r="DA1884">
            <v>0</v>
          </cell>
          <cell r="ER1884">
            <v>339.99792592592593</v>
          </cell>
        </row>
        <row r="1885">
          <cell r="A1885">
            <v>605112</v>
          </cell>
          <cell r="C1885" t="str">
            <v>Adams, Trever</v>
          </cell>
          <cell r="AF1885">
            <v>0.20972717086134832</v>
          </cell>
          <cell r="AN1885">
            <v>176.96673185185188</v>
          </cell>
          <cell r="AP1885">
            <v>0.30819935575774859</v>
          </cell>
          <cell r="AV1885" t="str">
            <v>1B</v>
          </cell>
          <cell r="AW1885">
            <v>-9.36916730200182</v>
          </cell>
          <cell r="AX1885">
            <v>-16.021583333333332</v>
          </cell>
          <cell r="AY1885">
            <v>-9.1480285433031678</v>
          </cell>
          <cell r="AZ1885">
            <v>-9.1480285433031678</v>
          </cell>
          <cell r="BG1885">
            <v>1.2113543352466272</v>
          </cell>
          <cell r="BJ1885">
            <v>-1.0650596909584902E-3</v>
          </cell>
          <cell r="CF1885">
            <v>0</v>
          </cell>
          <cell r="CV1885">
            <v>27.791666666666668</v>
          </cell>
          <cell r="DA1885">
            <v>0</v>
          </cell>
          <cell r="ER1885">
            <v>442.41682962962966</v>
          </cell>
        </row>
        <row r="1886">
          <cell r="A1886">
            <v>605113</v>
          </cell>
          <cell r="C1886" t="str">
            <v>Ahmed, Nick</v>
          </cell>
          <cell r="AF1886">
            <v>0.22115622978913296</v>
          </cell>
          <cell r="AN1886">
            <v>334.77666512821423</v>
          </cell>
          <cell r="AP1886">
            <v>0.46117892347279399</v>
          </cell>
          <cell r="AV1886" t="str">
            <v>SS</v>
          </cell>
          <cell r="AW1886">
            <v>-11</v>
          </cell>
          <cell r="AX1886">
            <v>17.450691598350527</v>
          </cell>
          <cell r="AY1886">
            <v>-7</v>
          </cell>
          <cell r="AZ1886">
            <v>17.450691598350527</v>
          </cell>
          <cell r="BG1886">
            <v>1.3768853163164319</v>
          </cell>
          <cell r="BJ1886">
            <v>-1.2078487143253517E-2</v>
          </cell>
          <cell r="CF1886">
            <v>0.82155064011513923</v>
          </cell>
          <cell r="CV1886">
            <v>26.291666666666668</v>
          </cell>
          <cell r="DA1886">
            <v>1.4033333333333333</v>
          </cell>
          <cell r="ER1886">
            <v>437.76853333333338</v>
          </cell>
        </row>
        <row r="1887">
          <cell r="A1887">
            <v>605119</v>
          </cell>
          <cell r="C1887" t="str">
            <v>Anderson, Brian</v>
          </cell>
          <cell r="AF1887">
            <v>0.22390598442795592</v>
          </cell>
          <cell r="AN1887">
            <v>229.57914074074074</v>
          </cell>
          <cell r="AP1887">
            <v>0.36053412144704666</v>
          </cell>
          <cell r="AV1887" t="str">
            <v>3B</v>
          </cell>
          <cell r="AW1887">
            <v>-15.832446751882271</v>
          </cell>
          <cell r="AX1887">
            <v>-1.3057640319561581</v>
          </cell>
          <cell r="AY1887">
            <v>-15.680408169176351</v>
          </cell>
          <cell r="AZ1887">
            <v>-1.3057640319561581</v>
          </cell>
          <cell r="BG1887">
            <v>1.4480877332804494</v>
          </cell>
          <cell r="BJ1887">
            <v>-5.3667373212285393E-3</v>
          </cell>
          <cell r="CF1887">
            <v>0</v>
          </cell>
          <cell r="CV1887">
            <v>23.125</v>
          </cell>
          <cell r="DA1887">
            <v>0</v>
          </cell>
          <cell r="ER1887">
            <v>573.94785185185185</v>
          </cell>
        </row>
        <row r="1888">
          <cell r="A1888">
            <v>605125</v>
          </cell>
          <cell r="C1888" t="str">
            <v>Asche, Cody</v>
          </cell>
          <cell r="AF1888">
            <v>0.24436591400080107</v>
          </cell>
          <cell r="AN1888">
            <v>272.34237632358997</v>
          </cell>
          <cell r="AP1888">
            <v>0.49194847620906385</v>
          </cell>
          <cell r="AV1888" t="str">
            <v>LF</v>
          </cell>
          <cell r="AW1888">
            <v>-11</v>
          </cell>
          <cell r="AX1888">
            <v>-2.2494679839776262</v>
          </cell>
          <cell r="AY1888">
            <v>-11.769640859730719</v>
          </cell>
          <cell r="AZ1888">
            <v>-2.2494679839776262</v>
          </cell>
          <cell r="BG1888">
            <v>1.353743369901335</v>
          </cell>
          <cell r="BJ1888">
            <v>3.0639070878166735E-3</v>
          </cell>
          <cell r="CF1888">
            <v>0.79884819990690903</v>
          </cell>
          <cell r="CV1888">
            <v>26.041666666666668</v>
          </cell>
          <cell r="DA1888">
            <v>2.1016666666666666</v>
          </cell>
          <cell r="ER1888">
            <v>457.25706666666667</v>
          </cell>
        </row>
        <row r="1889">
          <cell r="A1889">
            <v>605127</v>
          </cell>
          <cell r="C1889" t="str">
            <v>Bailey, Austin</v>
          </cell>
          <cell r="AF1889">
            <v>0.19431758481008304</v>
          </cell>
          <cell r="AN1889">
            <v>171.41226666666668</v>
          </cell>
          <cell r="AP1889">
            <v>0.22983289869901036</v>
          </cell>
          <cell r="AV1889" t="str">
            <v>2B</v>
          </cell>
          <cell r="AW1889">
            <v>-13.067458333333335</v>
          </cell>
          <cell r="AX1889">
            <v>-12.51011623140178</v>
          </cell>
          <cell r="AY1889">
            <v>-11.653260560877998</v>
          </cell>
          <cell r="AZ1889">
            <v>-11.653260560877998</v>
          </cell>
          <cell r="BG1889">
            <v>1.2696762877009684</v>
          </cell>
          <cell r="BJ1889">
            <v>-4.6324967058058677E-4</v>
          </cell>
          <cell r="CF1889">
            <v>0</v>
          </cell>
          <cell r="CV1889">
            <v>23.958333333333332</v>
          </cell>
          <cell r="DA1889">
            <v>0</v>
          </cell>
          <cell r="ER1889">
            <v>428.53066666666666</v>
          </cell>
        </row>
        <row r="1890">
          <cell r="A1890">
            <v>605131</v>
          </cell>
          <cell r="C1890" t="str">
            <v>Barnes, Austin</v>
          </cell>
          <cell r="AF1890">
            <v>0.24884946486831921</v>
          </cell>
          <cell r="AN1890">
            <v>421.18950458586392</v>
          </cell>
          <cell r="AP1890">
            <v>0.3686438538979403</v>
          </cell>
          <cell r="AV1890" t="str">
            <v>C</v>
          </cell>
          <cell r="AW1890">
            <v>-11</v>
          </cell>
          <cell r="AX1890">
            <v>-15.453319704712436</v>
          </cell>
          <cell r="AY1890">
            <v>-7</v>
          </cell>
          <cell r="AZ1890">
            <v>6.2227941291504703</v>
          </cell>
          <cell r="BG1890">
            <v>1.349117999574482</v>
          </cell>
          <cell r="BJ1890">
            <v>1.1785403484604494E-2</v>
          </cell>
          <cell r="CF1890">
            <v>9.7972045867733559E-3</v>
          </cell>
          <cell r="CV1890">
            <v>26.541666666666668</v>
          </cell>
          <cell r="DA1890">
            <v>0.105</v>
          </cell>
          <cell r="ER1890">
            <v>452.18814814814812</v>
          </cell>
        </row>
        <row r="1891">
          <cell r="A1891">
            <v>605136</v>
          </cell>
          <cell r="C1891" t="str">
            <v>Baum, Jay</v>
          </cell>
          <cell r="AF1891">
            <v>0.18688591490201084</v>
          </cell>
          <cell r="AN1891">
            <v>231.27324444444449</v>
          </cell>
          <cell r="AP1891">
            <v>0.34325107790177734</v>
          </cell>
          <cell r="AV1891" t="str">
            <v>3B</v>
          </cell>
          <cell r="AW1891">
            <v>-13.35519010864693</v>
          </cell>
          <cell r="AX1891">
            <v>-4.9432975476104675</v>
          </cell>
          <cell r="AY1891">
            <v>-11.348763823845694</v>
          </cell>
          <cell r="AZ1891">
            <v>-4.9432975476104675</v>
          </cell>
          <cell r="BG1891">
            <v>1.2595101256532644</v>
          </cell>
          <cell r="BJ1891">
            <v>-6.7088651791138284E-3</v>
          </cell>
          <cell r="CF1891">
            <v>0</v>
          </cell>
          <cell r="CV1891">
            <v>23.708333333333332</v>
          </cell>
          <cell r="DA1891">
            <v>0</v>
          </cell>
          <cell r="ER1891">
            <v>578.1831111111112</v>
          </cell>
        </row>
        <row r="1892">
          <cell r="A1892">
            <v>605137</v>
          </cell>
          <cell r="C1892" t="str">
            <v>Bell, Josh</v>
          </cell>
          <cell r="AF1892">
            <v>0.26646056801110346</v>
          </cell>
          <cell r="AN1892">
            <v>318.60526558272517</v>
          </cell>
          <cell r="AP1892">
            <v>0.40787618581304697</v>
          </cell>
          <cell r="AV1892" t="str">
            <v>1B</v>
          </cell>
          <cell r="AW1892">
            <v>-18.843572586987644</v>
          </cell>
          <cell r="AX1892">
            <v>-19.607747586987642</v>
          </cell>
          <cell r="AY1892">
            <v>-17.230545014413696</v>
          </cell>
          <cell r="AZ1892">
            <v>-17.230545014413696</v>
          </cell>
          <cell r="BG1892">
            <v>1.3099267181940351</v>
          </cell>
          <cell r="BJ1892">
            <v>1.647741687750159E-2</v>
          </cell>
          <cell r="CF1892">
            <v>0</v>
          </cell>
          <cell r="CV1892">
            <v>23.875</v>
          </cell>
          <cell r="DA1892">
            <v>0</v>
          </cell>
          <cell r="ER1892">
            <v>578.03525925925931</v>
          </cell>
        </row>
        <row r="1893">
          <cell r="A1893">
            <v>605139</v>
          </cell>
          <cell r="C1893" t="str">
            <v>Bergin, David</v>
          </cell>
          <cell r="AF1893">
            <v>0.218007742348302</v>
          </cell>
          <cell r="AN1893">
            <v>91.313872592592588</v>
          </cell>
          <cell r="AP1893">
            <v>6.9692186620482377E-2</v>
          </cell>
          <cell r="AV1893" t="str">
            <v>1B</v>
          </cell>
          <cell r="AW1893">
            <v>-14.298491730514193</v>
          </cell>
          <cell r="AX1893">
            <v>-16.164149999999999</v>
          </cell>
          <cell r="AY1893">
            <v>-15.333240086566502</v>
          </cell>
          <cell r="AZ1893">
            <v>-14.298491730514193</v>
          </cell>
          <cell r="BG1893">
            <v>1.3275560037187835</v>
          </cell>
          <cell r="BJ1893">
            <v>-8.9907202086009705E-3</v>
          </cell>
          <cell r="CF1893">
            <v>0</v>
          </cell>
          <cell r="CV1893">
            <v>26.875</v>
          </cell>
          <cell r="DA1893">
            <v>0</v>
          </cell>
          <cell r="ER1893">
            <v>228.28468148148147</v>
          </cell>
        </row>
        <row r="1894">
          <cell r="A1894">
            <v>605141</v>
          </cell>
          <cell r="C1894" t="str">
            <v>Betts, Mookie</v>
          </cell>
          <cell r="AF1894">
            <v>0.30871698554862576</v>
          </cell>
          <cell r="AN1894">
            <v>642.76800000000003</v>
          </cell>
          <cell r="AP1894">
            <v>0.59165053869805317</v>
          </cell>
          <cell r="AV1894" t="str">
            <v>RF</v>
          </cell>
          <cell r="AW1894">
            <v>-11</v>
          </cell>
          <cell r="AX1894">
            <v>3.3075106203774873</v>
          </cell>
          <cell r="AY1894">
            <v>7.0104537637607933</v>
          </cell>
          <cell r="AZ1894">
            <v>7.0104537637607933</v>
          </cell>
          <cell r="BG1894">
            <v>1.0549606850682667</v>
          </cell>
          <cell r="BJ1894">
            <v>1.1391679857501396E-2</v>
          </cell>
          <cell r="CF1894">
            <v>0.88773971145389097</v>
          </cell>
          <cell r="CV1894">
            <v>23.708333333333332</v>
          </cell>
          <cell r="DA1894">
            <v>2.335</v>
          </cell>
          <cell r="ER1894">
            <v>642.76800000000003</v>
          </cell>
        </row>
        <row r="1895">
          <cell r="A1895">
            <v>605142</v>
          </cell>
          <cell r="C1895" t="str">
            <v>Bichette, Dante</v>
          </cell>
          <cell r="AF1895">
            <v>0.20757715736656712</v>
          </cell>
          <cell r="AN1895">
            <v>192.07122962962964</v>
          </cell>
          <cell r="AP1895">
            <v>0.37713509723955607</v>
          </cell>
          <cell r="AV1895" t="str">
            <v>1B</v>
          </cell>
          <cell r="AW1895">
            <v>-14.551269920400282</v>
          </cell>
          <cell r="AX1895">
            <v>-9.5373135411818417</v>
          </cell>
          <cell r="AY1895">
            <v>-14.93343788791417</v>
          </cell>
          <cell r="AZ1895">
            <v>-9.5373135411818417</v>
          </cell>
          <cell r="BG1895">
            <v>0.86939691412944353</v>
          </cell>
          <cell r="BJ1895">
            <v>-7.20788234743592E-3</v>
          </cell>
          <cell r="CF1895">
            <v>0</v>
          </cell>
          <cell r="CV1895">
            <v>23.791666666666668</v>
          </cell>
          <cell r="DA1895">
            <v>0</v>
          </cell>
          <cell r="ER1895">
            <v>480.17807407407406</v>
          </cell>
        </row>
        <row r="1896">
          <cell r="A1896">
            <v>605148</v>
          </cell>
          <cell r="C1896" t="str">
            <v>Borenstein, Zach</v>
          </cell>
          <cell r="AF1896">
            <v>0.23501540759646433</v>
          </cell>
          <cell r="AN1896">
            <v>180.4475259259259</v>
          </cell>
          <cell r="AP1896">
            <v>0.35667282163111513</v>
          </cell>
          <cell r="AV1896" t="str">
            <v>LF</v>
          </cell>
          <cell r="AW1896">
            <v>-11.742290976829796</v>
          </cell>
          <cell r="AX1896">
            <v>-16.62405</v>
          </cell>
          <cell r="AY1896">
            <v>-14.4906972649237</v>
          </cell>
          <cell r="AZ1896">
            <v>-11.742290976829796</v>
          </cell>
          <cell r="BG1896">
            <v>1.2723291536040615</v>
          </cell>
          <cell r="BJ1896">
            <v>2.2829358375563839E-3</v>
          </cell>
          <cell r="CF1896">
            <v>0</v>
          </cell>
          <cell r="CV1896">
            <v>25.958333333333332</v>
          </cell>
          <cell r="DA1896">
            <v>0</v>
          </cell>
          <cell r="ER1896">
            <v>451.11881481481475</v>
          </cell>
        </row>
        <row r="1897">
          <cell r="A1897">
            <v>605149</v>
          </cell>
          <cell r="C1897" t="str">
            <v>Bosheers, Dylan</v>
          </cell>
          <cell r="AF1897">
            <v>0.1634661274584773</v>
          </cell>
          <cell r="AN1897">
            <v>80.35626666666667</v>
          </cell>
          <cell r="AP1897">
            <v>5.6589376462292673E-2</v>
          </cell>
          <cell r="AV1897" t="str">
            <v>SS</v>
          </cell>
          <cell r="AW1897">
            <v>-13.464728105601939</v>
          </cell>
          <cell r="AX1897">
            <v>0.55370356453062008</v>
          </cell>
          <cell r="AY1897">
            <v>-12.611204140802572</v>
          </cell>
          <cell r="AZ1897">
            <v>0.55370356453062008</v>
          </cell>
          <cell r="BG1897">
            <v>1.2866101780199655</v>
          </cell>
          <cell r="BJ1897">
            <v>-1.132206180970291E-2</v>
          </cell>
          <cell r="CF1897">
            <v>0</v>
          </cell>
          <cell r="CV1897">
            <v>24.125</v>
          </cell>
          <cell r="DA1897">
            <v>0</v>
          </cell>
          <cell r="ER1897">
            <v>200.89066666666668</v>
          </cell>
        </row>
        <row r="1898">
          <cell r="A1898">
            <v>605170</v>
          </cell>
          <cell r="C1898" t="str">
            <v>Caratini, Victor</v>
          </cell>
          <cell r="AF1898">
            <v>0.22459056619674503</v>
          </cell>
          <cell r="AN1898">
            <v>200.64165925925928</v>
          </cell>
          <cell r="AP1898">
            <v>0.36734900589430897</v>
          </cell>
          <cell r="AV1898" t="str">
            <v>C</v>
          </cell>
          <cell r="AW1898">
            <v>-11.914984351078184</v>
          </cell>
          <cell r="AX1898">
            <v>-20.576949999999997</v>
          </cell>
          <cell r="AY1898">
            <v>-12.842845336727562</v>
          </cell>
          <cell r="AZ1898">
            <v>0.68075947129449399</v>
          </cell>
          <cell r="BG1898">
            <v>1.095878213577441</v>
          </cell>
          <cell r="BJ1898">
            <v>1.3301881525635349E-2</v>
          </cell>
          <cell r="CF1898">
            <v>0</v>
          </cell>
          <cell r="CV1898">
            <v>22.875</v>
          </cell>
          <cell r="DA1898">
            <v>0</v>
          </cell>
          <cell r="ER1898">
            <v>501.60414814814817</v>
          </cell>
        </row>
        <row r="1899">
          <cell r="A1899">
            <v>605183</v>
          </cell>
          <cell r="C1899" t="str">
            <v>Coats, Jason</v>
          </cell>
          <cell r="AF1899">
            <v>0.2430734714026557</v>
          </cell>
          <cell r="AN1899">
            <v>199.23722666666669</v>
          </cell>
          <cell r="AP1899">
            <v>0.39067943581808107</v>
          </cell>
          <cell r="AV1899" t="str">
            <v>RF</v>
          </cell>
          <cell r="AW1899">
            <v>-11</v>
          </cell>
          <cell r="AX1899">
            <v>-16</v>
          </cell>
          <cell r="AY1899">
            <v>-8.2352583751423474</v>
          </cell>
          <cell r="AZ1899">
            <v>-8.2352583751423474</v>
          </cell>
          <cell r="BG1899">
            <v>1.5648431813432562</v>
          </cell>
          <cell r="BJ1899">
            <v>7.1685769341092598E-3</v>
          </cell>
          <cell r="CF1899">
            <v>0</v>
          </cell>
          <cell r="CV1899">
            <v>26.375</v>
          </cell>
          <cell r="DA1899">
            <v>6.1666666666666668E-2</v>
          </cell>
          <cell r="ER1899">
            <v>498.09306666666669</v>
          </cell>
        </row>
        <row r="1900">
          <cell r="A1900">
            <v>605193</v>
          </cell>
          <cell r="C1900" t="str">
            <v>Coste, Carlos</v>
          </cell>
          <cell r="AF1900">
            <v>0.15980120378808166</v>
          </cell>
          <cell r="AN1900">
            <v>62.059994074074076</v>
          </cell>
          <cell r="AP1900">
            <v>5.4008600119506811E-2</v>
          </cell>
          <cell r="AV1900" t="str">
            <v>C</v>
          </cell>
          <cell r="AW1900">
            <v>-16.168601313501423</v>
          </cell>
          <cell r="AX1900">
            <v>-20.122649999999997</v>
          </cell>
          <cell r="AY1900">
            <v>-16.128614251335222</v>
          </cell>
          <cell r="AZ1900">
            <v>-6.4882196256079689</v>
          </cell>
          <cell r="BG1900">
            <v>0.78015697119153671</v>
          </cell>
          <cell r="BJ1900">
            <v>1.0613872213513268E-3</v>
          </cell>
          <cell r="CF1900">
            <v>0</v>
          </cell>
          <cell r="CV1900">
            <v>23.125</v>
          </cell>
          <cell r="DA1900">
            <v>0</v>
          </cell>
          <cell r="ER1900">
            <v>155.14998518518519</v>
          </cell>
        </row>
        <row r="1901">
          <cell r="A1901">
            <v>605196</v>
          </cell>
          <cell r="C1901" t="str">
            <v>Cron, Kevin</v>
          </cell>
          <cell r="AF1901">
            <v>0.2182686636252113</v>
          </cell>
          <cell r="AN1901">
            <v>219.3291851851852</v>
          </cell>
          <cell r="AP1901">
            <v>0.36044650808116507</v>
          </cell>
          <cell r="AV1901" t="str">
            <v>1B</v>
          </cell>
          <cell r="AW1901">
            <v>-12.996607951353372</v>
          </cell>
          <cell r="AX1901">
            <v>-19.715949999999996</v>
          </cell>
          <cell r="AY1901">
            <v>-13.077955445136269</v>
          </cell>
          <cell r="AZ1901">
            <v>-12.996607951353372</v>
          </cell>
          <cell r="BG1901">
            <v>1.5572133354667117</v>
          </cell>
          <cell r="BJ1901">
            <v>-9.0272511017422796E-3</v>
          </cell>
          <cell r="CF1901">
            <v>0</v>
          </cell>
          <cell r="CV1901">
            <v>23.375</v>
          </cell>
          <cell r="DA1901">
            <v>0</v>
          </cell>
          <cell r="ER1901">
            <v>548.32296296296295</v>
          </cell>
        </row>
        <row r="1902">
          <cell r="A1902">
            <v>605203</v>
          </cell>
          <cell r="C1902" t="str">
            <v>Davis, Mason</v>
          </cell>
          <cell r="AF1902">
            <v>0.1951340872720497</v>
          </cell>
          <cell r="AN1902">
            <v>141.99914666666666</v>
          </cell>
          <cell r="AP1902">
            <v>0.20979393283647774</v>
          </cell>
          <cell r="AV1902" t="str">
            <v>2B</v>
          </cell>
          <cell r="AW1902">
            <v>-13.492958333333334</v>
          </cell>
          <cell r="AX1902">
            <v>-6.3050239549252876</v>
          </cell>
          <cell r="AY1902">
            <v>-7.2964399961620021</v>
          </cell>
          <cell r="AZ1902">
            <v>-6.3050239549252876</v>
          </cell>
          <cell r="BG1902">
            <v>1.1527028899684915</v>
          </cell>
          <cell r="BJ1902">
            <v>-9.0633716253035734E-4</v>
          </cell>
          <cell r="CF1902">
            <v>0</v>
          </cell>
          <cell r="CV1902">
            <v>23.458333333333332</v>
          </cell>
          <cell r="DA1902">
            <v>0</v>
          </cell>
          <cell r="ER1902">
            <v>354.99786666666665</v>
          </cell>
        </row>
        <row r="1903">
          <cell r="A1903">
            <v>605204</v>
          </cell>
          <cell r="C1903" t="str">
            <v>Davis, J.D.</v>
          </cell>
          <cell r="AF1903">
            <v>0.23337582099760557</v>
          </cell>
          <cell r="AN1903">
            <v>227.60426666666669</v>
          </cell>
          <cell r="AP1903">
            <v>0.36821107859870428</v>
          </cell>
          <cell r="AV1903" t="str">
            <v>3B</v>
          </cell>
          <cell r="AW1903">
            <v>-14.86941166594533</v>
          </cell>
          <cell r="AX1903">
            <v>-7.2049132803410352</v>
          </cell>
          <cell r="AY1903">
            <v>-14.017630095144408</v>
          </cell>
          <cell r="AZ1903">
            <v>-7.2049132803410352</v>
          </cell>
          <cell r="BG1903">
            <v>1.435625818503568</v>
          </cell>
          <cell r="BJ1903">
            <v>2.4651599958926207E-3</v>
          </cell>
          <cell r="CF1903">
            <v>0</v>
          </cell>
          <cell r="CV1903">
            <v>23.208333333333332</v>
          </cell>
          <cell r="DA1903">
            <v>0</v>
          </cell>
          <cell r="ER1903">
            <v>569.01066666666668</v>
          </cell>
        </row>
        <row r="1904">
          <cell r="A1904">
            <v>605205</v>
          </cell>
          <cell r="C1904" t="str">
            <v>Dean, Matt</v>
          </cell>
          <cell r="AF1904">
            <v>0.19608432538941106</v>
          </cell>
          <cell r="AN1904">
            <v>185.91338666666672</v>
          </cell>
          <cell r="AP1904">
            <v>0.36303784698197061</v>
          </cell>
          <cell r="AV1904" t="str">
            <v>3B</v>
          </cell>
          <cell r="AW1904">
            <v>-15.870962867854061</v>
          </cell>
          <cell r="AX1904">
            <v>-13.837247905548168</v>
          </cell>
          <cell r="AY1904">
            <v>-15.395153352468345</v>
          </cell>
          <cell r="AZ1904">
            <v>-13.837247905548168</v>
          </cell>
          <cell r="BG1904">
            <v>0.95714033709400448</v>
          </cell>
          <cell r="BJ1904">
            <v>3.3836701221933588E-3</v>
          </cell>
          <cell r="CF1904">
            <v>0</v>
          </cell>
          <cell r="CV1904">
            <v>23.541666666666668</v>
          </cell>
          <cell r="DA1904">
            <v>0</v>
          </cell>
          <cell r="ER1904">
            <v>464.78346666666675</v>
          </cell>
        </row>
        <row r="1905">
          <cell r="A1905">
            <v>605208</v>
          </cell>
          <cell r="C1905" t="str">
            <v>Delph, Josh</v>
          </cell>
          <cell r="AF1905">
            <v>0.17946805650718234</v>
          </cell>
          <cell r="AN1905">
            <v>127.13019259259259</v>
          </cell>
          <cell r="AP1905">
            <v>0.13290794944919671</v>
          </cell>
          <cell r="AV1905" t="str">
            <v>LF</v>
          </cell>
          <cell r="AW1905">
            <v>-13.351125</v>
          </cell>
          <cell r="AX1905">
            <v>-19.309249999999999</v>
          </cell>
          <cell r="AY1905">
            <v>-10.367843921178013</v>
          </cell>
          <cell r="AZ1905">
            <v>-10.367843921178013</v>
          </cell>
          <cell r="BG1905">
            <v>1.2782667796754299</v>
          </cell>
          <cell r="BJ1905">
            <v>5.9777805893547102E-3</v>
          </cell>
          <cell r="CF1905">
            <v>0</v>
          </cell>
          <cell r="CV1905">
            <v>23.625</v>
          </cell>
          <cell r="DA1905">
            <v>0</v>
          </cell>
          <cell r="ER1905">
            <v>317.82548148148146</v>
          </cell>
        </row>
        <row r="1906">
          <cell r="A1906">
            <v>605212</v>
          </cell>
          <cell r="C1906" t="str">
            <v>Dowd, Mike</v>
          </cell>
          <cell r="AF1906">
            <v>0.18558807695052609</v>
          </cell>
          <cell r="AN1906">
            <v>93.757819259259293</v>
          </cell>
          <cell r="AP1906">
            <v>0.10159448878575861</v>
          </cell>
          <cell r="AV1906" t="str">
            <v>C</v>
          </cell>
          <cell r="AW1906">
            <v>-11.677313707514573</v>
          </cell>
          <cell r="AX1906">
            <v>-16.487083333333334</v>
          </cell>
          <cell r="AY1906">
            <v>-12.787061542782011</v>
          </cell>
          <cell r="AZ1906">
            <v>6.149777495210607</v>
          </cell>
          <cell r="BG1906">
            <v>1.0191685840548286</v>
          </cell>
          <cell r="BJ1906">
            <v>-9.8375867034086028E-3</v>
          </cell>
          <cell r="CF1906">
            <v>0</v>
          </cell>
          <cell r="CV1906">
            <v>26.208333333333332</v>
          </cell>
          <cell r="DA1906">
            <v>0</v>
          </cell>
          <cell r="ER1906">
            <v>234.3945481481482</v>
          </cell>
        </row>
        <row r="1907">
          <cell r="A1907">
            <v>605213</v>
          </cell>
          <cell r="C1907" t="str">
            <v>Downes, Brandon</v>
          </cell>
          <cell r="AF1907">
            <v>0.19875636973028821</v>
          </cell>
          <cell r="AN1907">
            <v>224.99804444444445</v>
          </cell>
          <cell r="AP1907">
            <v>0.33508419395654743</v>
          </cell>
          <cell r="AV1907" t="str">
            <v>CF</v>
          </cell>
          <cell r="AW1907">
            <v>-13.209291666666665</v>
          </cell>
          <cell r="AX1907">
            <v>-19.038116666666664</v>
          </cell>
          <cell r="AY1907">
            <v>-6.6410645946067284</v>
          </cell>
          <cell r="AZ1907">
            <v>-6.6410645946067284</v>
          </cell>
          <cell r="BG1907">
            <v>1.3966535235122257</v>
          </cell>
          <cell r="BJ1907">
            <v>2.7151193330840649E-3</v>
          </cell>
          <cell r="CF1907">
            <v>0</v>
          </cell>
          <cell r="CV1907">
            <v>23.791666666666668</v>
          </cell>
          <cell r="DA1907">
            <v>0</v>
          </cell>
          <cell r="ER1907">
            <v>562.4951111111111</v>
          </cell>
        </row>
        <row r="1908">
          <cell r="A1908">
            <v>605214</v>
          </cell>
          <cell r="C1908" t="str">
            <v>Dugas, Taylor</v>
          </cell>
          <cell r="AF1908">
            <v>0.22830484027870798</v>
          </cell>
          <cell r="AN1908">
            <v>152.02341925925927</v>
          </cell>
          <cell r="AP1908">
            <v>0.23355330374202476</v>
          </cell>
          <cell r="AV1908" t="str">
            <v>LF</v>
          </cell>
          <cell r="AW1908">
            <v>-11.554466666666666</v>
          </cell>
          <cell r="AX1908">
            <v>-16.325616666666665</v>
          </cell>
          <cell r="AY1908">
            <v>-12.705817188983259</v>
          </cell>
          <cell r="AZ1908">
            <v>-11.554466666666666</v>
          </cell>
          <cell r="BG1908">
            <v>1.1276313362745327</v>
          </cell>
          <cell r="BJ1908">
            <v>5.7112051147708415E-4</v>
          </cell>
          <cell r="CF1908">
            <v>0</v>
          </cell>
          <cell r="CV1908">
            <v>26.541666666666668</v>
          </cell>
          <cell r="DA1908">
            <v>0</v>
          </cell>
          <cell r="ER1908">
            <v>380.05854814814813</v>
          </cell>
        </row>
        <row r="1909">
          <cell r="A1909">
            <v>605215</v>
          </cell>
          <cell r="C1909" t="str">
            <v>Duran, Matthew</v>
          </cell>
          <cell r="AF1909">
            <v>0.1580391857499106</v>
          </cell>
          <cell r="AN1909">
            <v>83.965760000000003</v>
          </cell>
          <cell r="AP1909">
            <v>6.5439736047334884E-2</v>
          </cell>
          <cell r="AV1909" t="str">
            <v>1B</v>
          </cell>
          <cell r="AW1909">
            <v>-14.211355062241298</v>
          </cell>
          <cell r="AX1909">
            <v>-20.122649999999997</v>
          </cell>
          <cell r="AY1909">
            <v>-15.298906386013492</v>
          </cell>
          <cell r="AZ1909">
            <v>-14.211355062241298</v>
          </cell>
          <cell r="BG1909">
            <v>0.93134533121401497</v>
          </cell>
          <cell r="BJ1909">
            <v>-1.1864882438543079E-4</v>
          </cell>
          <cell r="CF1909">
            <v>0</v>
          </cell>
          <cell r="CV1909">
            <v>23.125</v>
          </cell>
          <cell r="DA1909">
            <v>0</v>
          </cell>
          <cell r="ER1909">
            <v>209.9144</v>
          </cell>
        </row>
        <row r="1910">
          <cell r="A1910">
            <v>605221</v>
          </cell>
          <cell r="C1910" t="str">
            <v>English, Tanner</v>
          </cell>
          <cell r="AF1910">
            <v>0.21812089630809134</v>
          </cell>
          <cell r="AN1910">
            <v>145.64096000000004</v>
          </cell>
          <cell r="AP1910">
            <v>0.22186010808470069</v>
          </cell>
          <cell r="AV1910" t="str">
            <v>CF</v>
          </cell>
          <cell r="AW1910">
            <v>-13.634791666666667</v>
          </cell>
          <cell r="AX1910">
            <v>-19.851516666666662</v>
          </cell>
          <cell r="AY1910">
            <v>-0.97650874854050285</v>
          </cell>
          <cell r="AZ1910">
            <v>-0.97650874854050285</v>
          </cell>
          <cell r="BG1910">
            <v>1.1799395919058115</v>
          </cell>
          <cell r="BJ1910">
            <v>1.3645469273649301E-2</v>
          </cell>
          <cell r="CF1910">
            <v>0</v>
          </cell>
          <cell r="CV1910">
            <v>23.291666666666668</v>
          </cell>
          <cell r="DA1910">
            <v>0</v>
          </cell>
          <cell r="ER1910">
            <v>364.10240000000005</v>
          </cell>
        </row>
        <row r="1911">
          <cell r="A1911">
            <v>605227</v>
          </cell>
          <cell r="C1911" t="str">
            <v>Featherston, Taylor</v>
          </cell>
          <cell r="AF1911">
            <v>0.22739463777116825</v>
          </cell>
          <cell r="AN1911">
            <v>210.33277322366135</v>
          </cell>
          <cell r="AP1911">
            <v>0.34689797955683205</v>
          </cell>
          <cell r="AV1911" t="str">
            <v>3B</v>
          </cell>
          <cell r="AW1911">
            <v>-11</v>
          </cell>
          <cell r="AX1911">
            <v>3.4162117752366301</v>
          </cell>
          <cell r="AY1911">
            <v>-7</v>
          </cell>
          <cell r="AZ1911">
            <v>3.4162117752366301</v>
          </cell>
          <cell r="BG1911">
            <v>1.3873719956896595</v>
          </cell>
          <cell r="BJ1911">
            <v>4.8918263492946082E-3</v>
          </cell>
          <cell r="CF1911">
            <v>0.11454356351023098</v>
          </cell>
          <cell r="CV1911">
            <v>26.708333333333332</v>
          </cell>
          <cell r="DA1911">
            <v>0.31833333333333336</v>
          </cell>
          <cell r="ER1911">
            <v>462.77777777777783</v>
          </cell>
        </row>
        <row r="1912">
          <cell r="A1912">
            <v>605231</v>
          </cell>
          <cell r="C1912" t="str">
            <v>Fields, Roemon</v>
          </cell>
          <cell r="AF1912">
            <v>0.19976897544013947</v>
          </cell>
          <cell r="AN1912">
            <v>235.41605925925924</v>
          </cell>
          <cell r="AP1912">
            <v>0.37498702049761734</v>
          </cell>
          <cell r="AV1912" t="str">
            <v>CF</v>
          </cell>
          <cell r="AW1912">
            <v>-11.982575000000001</v>
          </cell>
          <cell r="AX1912">
            <v>-16.91245</v>
          </cell>
          <cell r="AY1912">
            <v>2.4527717600225403</v>
          </cell>
          <cell r="AZ1912">
            <v>2.4527717600225403</v>
          </cell>
          <cell r="BG1912">
            <v>0.80123573854548003</v>
          </cell>
          <cell r="BJ1912">
            <v>-1.3811534625507145E-2</v>
          </cell>
          <cell r="CF1912">
            <v>0</v>
          </cell>
          <cell r="CV1912">
            <v>25.625</v>
          </cell>
          <cell r="DA1912">
            <v>0</v>
          </cell>
          <cell r="ER1912">
            <v>588.54014814814809</v>
          </cell>
        </row>
        <row r="1913">
          <cell r="A1913">
            <v>605233</v>
          </cell>
          <cell r="C1913" t="str">
            <v>Fisher, Derek</v>
          </cell>
          <cell r="AF1913">
            <v>0.24559502259570404</v>
          </cell>
          <cell r="AN1913">
            <v>242.63824704892349</v>
          </cell>
          <cell r="AP1913">
            <v>0.35759478693449775</v>
          </cell>
          <cell r="AV1913" t="str">
            <v>CF</v>
          </cell>
          <cell r="AW1913">
            <v>-14.007900000000001</v>
          </cell>
          <cell r="AX1913">
            <v>-20.576949999999997</v>
          </cell>
          <cell r="AY1913">
            <v>-9.1005523747235895</v>
          </cell>
          <cell r="AZ1913">
            <v>-9.1005523747235895</v>
          </cell>
          <cell r="BG1913">
            <v>1.3250950700986772</v>
          </cell>
          <cell r="BJ1913">
            <v>-6.6611032224801157E-3</v>
          </cell>
          <cell r="CF1913">
            <v>0</v>
          </cell>
          <cell r="CV1913">
            <v>22.875</v>
          </cell>
          <cell r="DA1913">
            <v>0</v>
          </cell>
          <cell r="ER1913">
            <v>585.7674074074074</v>
          </cell>
        </row>
        <row r="1914">
          <cell r="A1914">
            <v>605241</v>
          </cell>
          <cell r="C1914" t="str">
            <v>Fulmer, Ashford</v>
          </cell>
          <cell r="AF1914">
            <v>0.17548883070971993</v>
          </cell>
          <cell r="AN1914">
            <v>132.22826666666668</v>
          </cell>
          <cell r="AP1914">
            <v>0.15755491612680672</v>
          </cell>
          <cell r="AV1914" t="str">
            <v>CF</v>
          </cell>
          <cell r="AW1914">
            <v>-13.847541666666666</v>
          </cell>
          <cell r="AX1914">
            <v>-20.258216666666662</v>
          </cell>
          <cell r="AY1914">
            <v>-10.136869138029535</v>
          </cell>
          <cell r="AZ1914">
            <v>-10.136869138029535</v>
          </cell>
          <cell r="BG1914">
            <v>1.2144743316959949</v>
          </cell>
          <cell r="BJ1914">
            <v>-9.3315780657099532E-3</v>
          </cell>
          <cell r="CF1914">
            <v>0</v>
          </cell>
          <cell r="CV1914">
            <v>23.041666666666668</v>
          </cell>
          <cell r="DA1914">
            <v>0</v>
          </cell>
          <cell r="ER1914">
            <v>330.57066666666668</v>
          </cell>
        </row>
        <row r="1915">
          <cell r="A1915">
            <v>605244</v>
          </cell>
          <cell r="C1915" t="str">
            <v>Garcia, Aramis</v>
          </cell>
          <cell r="AF1915">
            <v>0.20827600708093794</v>
          </cell>
          <cell r="AN1915">
            <v>136.7808</v>
          </cell>
          <cell r="AP1915">
            <v>0.22936244924466376</v>
          </cell>
          <cell r="AV1915" t="str">
            <v>C</v>
          </cell>
          <cell r="AW1915">
            <v>-17.197321309292366</v>
          </cell>
          <cell r="AX1915">
            <v>-19.580383333333334</v>
          </cell>
          <cell r="AY1915">
            <v>-17.526229801278699</v>
          </cell>
          <cell r="AZ1915">
            <v>2.4009263391729165</v>
          </cell>
          <cell r="BG1915">
            <v>1.3997346686282097</v>
          </cell>
          <cell r="BJ1915">
            <v>-5.4617413531868478E-3</v>
          </cell>
          <cell r="CF1915">
            <v>0</v>
          </cell>
          <cell r="CV1915">
            <v>23.458333333333332</v>
          </cell>
          <cell r="DA1915">
            <v>0</v>
          </cell>
          <cell r="ER1915">
            <v>341.952</v>
          </cell>
        </row>
        <row r="1916">
          <cell r="A1916">
            <v>605247</v>
          </cell>
          <cell r="C1916" t="str">
            <v>Gibson, Tyler</v>
          </cell>
          <cell r="AF1916">
            <v>0.18105642731939561</v>
          </cell>
          <cell r="AN1916">
            <v>94.676764444444458</v>
          </cell>
          <cell r="AP1916">
            <v>7.1381492535446567E-2</v>
          </cell>
          <cell r="AV1916" t="str">
            <v>LF</v>
          </cell>
          <cell r="AW1916">
            <v>-13.847541666666666</v>
          </cell>
          <cell r="AX1916">
            <v>-20.258216666666662</v>
          </cell>
          <cell r="AY1916">
            <v>-4.179221853178352</v>
          </cell>
          <cell r="AZ1916">
            <v>-4.179221853178352</v>
          </cell>
          <cell r="BG1916">
            <v>0.84484094596923609</v>
          </cell>
          <cell r="BJ1916">
            <v>8.9601317408795397E-3</v>
          </cell>
          <cell r="CF1916">
            <v>0</v>
          </cell>
          <cell r="CV1916">
            <v>23.041666666666668</v>
          </cell>
          <cell r="DA1916">
            <v>0</v>
          </cell>
          <cell r="ER1916">
            <v>236.69191111111112</v>
          </cell>
        </row>
        <row r="1917">
          <cell r="A1917">
            <v>605248</v>
          </cell>
          <cell r="C1917" t="str">
            <v>Goetzman, Granden</v>
          </cell>
          <cell r="AF1917">
            <v>0.20160409318524772</v>
          </cell>
          <cell r="AN1917">
            <v>162.20515555555554</v>
          </cell>
          <cell r="AP1917">
            <v>0.32243768043228271</v>
          </cell>
          <cell r="AV1917" t="str">
            <v>LF</v>
          </cell>
          <cell r="AW1917">
            <v>-13.351125</v>
          </cell>
          <cell r="AX1917">
            <v>-19.309249999999999</v>
          </cell>
          <cell r="AY1917">
            <v>-8.544026173945916</v>
          </cell>
          <cell r="AZ1917">
            <v>-8.544026173945916</v>
          </cell>
          <cell r="BG1917">
            <v>1.3410312839541836</v>
          </cell>
          <cell r="BJ1917">
            <v>9.6860793902361405E-3</v>
          </cell>
          <cell r="CF1917">
            <v>0</v>
          </cell>
          <cell r="CV1917">
            <v>23.625</v>
          </cell>
          <cell r="DA1917">
            <v>0</v>
          </cell>
          <cell r="ER1917">
            <v>405.51288888888882</v>
          </cell>
        </row>
        <row r="1918">
          <cell r="A1918">
            <v>605251</v>
          </cell>
          <cell r="C1918" t="str">
            <v>Gonzalez, Richard</v>
          </cell>
          <cell r="AF1918">
            <v>0.17207194322690283</v>
          </cell>
          <cell r="AN1918">
            <v>64.07253333333334</v>
          </cell>
          <cell r="AP1918">
            <v>7.3828996413286996E-2</v>
          </cell>
          <cell r="AV1918" t="str">
            <v>C</v>
          </cell>
          <cell r="AW1918">
            <v>-16.662520269155895</v>
          </cell>
          <cell r="AX1918">
            <v>-21.078849999999996</v>
          </cell>
          <cell r="AY1918">
            <v>-16.777552025541183</v>
          </cell>
          <cell r="AZ1918">
            <v>-6.4506497106721792</v>
          </cell>
          <cell r="BG1918">
            <v>0.98833250726752941</v>
          </cell>
          <cell r="BJ1918">
            <v>9.0558130605910142E-3</v>
          </cell>
          <cell r="CF1918">
            <v>0</v>
          </cell>
          <cell r="CV1918">
            <v>22.625</v>
          </cell>
          <cell r="DA1918">
            <v>0</v>
          </cell>
          <cell r="ER1918">
            <v>160.18133333333336</v>
          </cell>
        </row>
        <row r="1919">
          <cell r="A1919">
            <v>605253</v>
          </cell>
          <cell r="C1919" t="str">
            <v>Gore, Terrance</v>
          </cell>
          <cell r="AF1919">
            <v>0.21123477152616738</v>
          </cell>
          <cell r="AN1919">
            <v>149.69422222222224</v>
          </cell>
          <cell r="AP1919">
            <v>0.28601195690367398</v>
          </cell>
          <cell r="AV1919" t="str">
            <v>CF</v>
          </cell>
          <cell r="AW1919">
            <v>-11</v>
          </cell>
          <cell r="AX1919">
            <v>-16</v>
          </cell>
          <cell r="AY1919">
            <v>-2.3358888269741716</v>
          </cell>
          <cell r="AZ1919">
            <v>-2.3358888269741716</v>
          </cell>
          <cell r="BG1919">
            <v>0.68560833502273677</v>
          </cell>
          <cell r="BJ1919">
            <v>7.3284971632112299E-3</v>
          </cell>
          <cell r="CF1919">
            <v>0</v>
          </cell>
          <cell r="CV1919">
            <v>25.041666666666668</v>
          </cell>
          <cell r="DA1919">
            <v>1.1666666666666667E-2</v>
          </cell>
          <cell r="ER1919">
            <v>374.23555555555561</v>
          </cell>
        </row>
        <row r="1920">
          <cell r="A1920">
            <v>605256</v>
          </cell>
          <cell r="C1920" t="str">
            <v>Grice, Cody</v>
          </cell>
          <cell r="AF1920">
            <v>0.18041550600763159</v>
          </cell>
          <cell r="AN1920">
            <v>86.405120000000011</v>
          </cell>
          <cell r="AP1920">
            <v>5.1833251778074074E-2</v>
          </cell>
          <cell r="AV1920" t="str">
            <v>RF</v>
          </cell>
          <cell r="AW1920">
            <v>-11.588333333333333</v>
          </cell>
          <cell r="AX1920">
            <v>-16.365983333333336</v>
          </cell>
          <cell r="AY1920">
            <v>-3.5324618596416735</v>
          </cell>
          <cell r="AZ1920">
            <v>-3.5324618596416735</v>
          </cell>
          <cell r="BG1920">
            <v>1.0591841418357393</v>
          </cell>
          <cell r="BJ1920">
            <v>-1.6356686947561733E-2</v>
          </cell>
          <cell r="CF1920">
            <v>0</v>
          </cell>
          <cell r="CV1920">
            <v>26.458333333333332</v>
          </cell>
          <cell r="DA1920">
            <v>0</v>
          </cell>
          <cell r="ER1920">
            <v>216.01280000000003</v>
          </cell>
        </row>
        <row r="1921">
          <cell r="A1921">
            <v>605262</v>
          </cell>
          <cell r="C1921" t="str">
            <v>Haar, Bryan</v>
          </cell>
          <cell r="AF1921">
            <v>0.19449664357988405</v>
          </cell>
          <cell r="AN1921">
            <v>148.35721481481482</v>
          </cell>
          <cell r="AP1921">
            <v>0.23883218212261037</v>
          </cell>
          <cell r="AV1921" t="str">
            <v>1B</v>
          </cell>
          <cell r="AW1921">
            <v>-12.860466537242059</v>
          </cell>
          <cell r="AX1921">
            <v>-9.8689573614880377</v>
          </cell>
          <cell r="AY1921">
            <v>-12.40702487595788</v>
          </cell>
          <cell r="AZ1921">
            <v>-9.8689573614880377</v>
          </cell>
          <cell r="BG1921">
            <v>1.512680341270713</v>
          </cell>
          <cell r="BJ1921">
            <v>7.9070442500042137E-3</v>
          </cell>
          <cell r="CF1921">
            <v>0</v>
          </cell>
          <cell r="CV1921">
            <v>26.541666666666668</v>
          </cell>
          <cell r="DA1921">
            <v>0</v>
          </cell>
          <cell r="ER1921">
            <v>370.89303703703706</v>
          </cell>
        </row>
        <row r="1922">
          <cell r="A1922">
            <v>605266</v>
          </cell>
          <cell r="C1922" t="str">
            <v>Harris, James</v>
          </cell>
          <cell r="AF1922">
            <v>0.21401082836322821</v>
          </cell>
          <cell r="AN1922">
            <v>241.69493333333335</v>
          </cell>
          <cell r="AP1922">
            <v>0.36414113202165999</v>
          </cell>
          <cell r="AV1922" t="str">
            <v>CF</v>
          </cell>
          <cell r="AW1922">
            <v>-14.007900000000001</v>
          </cell>
          <cell r="AX1922">
            <v>-20.576949999999997</v>
          </cell>
          <cell r="AY1922">
            <v>-11.464359571655145</v>
          </cell>
          <cell r="AZ1922">
            <v>-11.464359571655145</v>
          </cell>
          <cell r="BG1922">
            <v>0.95891694817041517</v>
          </cell>
          <cell r="BJ1922">
            <v>1.2364126854844562E-4</v>
          </cell>
          <cell r="CF1922">
            <v>0</v>
          </cell>
          <cell r="CV1922">
            <v>22.875</v>
          </cell>
          <cell r="DA1922">
            <v>0</v>
          </cell>
          <cell r="ER1922">
            <v>604.23733333333337</v>
          </cell>
        </row>
        <row r="1923">
          <cell r="A1923">
            <v>605271</v>
          </cell>
          <cell r="C1923" t="str">
            <v>Hayman, Bryant</v>
          </cell>
          <cell r="AF1923">
            <v>0.14635258328753956</v>
          </cell>
          <cell r="AN1923">
            <v>88.416711111111113</v>
          </cell>
          <cell r="AP1923">
            <v>0.10205013690228804</v>
          </cell>
          <cell r="AV1923" t="str">
            <v>C</v>
          </cell>
          <cell r="AW1923">
            <v>-14.322508979050022</v>
          </cell>
          <cell r="AX1923">
            <v>-19.173683333333333</v>
          </cell>
          <cell r="AY1923">
            <v>-15.6457957359316</v>
          </cell>
          <cell r="AZ1923">
            <v>-1.7221724342093636</v>
          </cell>
          <cell r="BG1923">
            <v>1.1291489826651291</v>
          </cell>
          <cell r="BJ1923">
            <v>3.9724159987551914E-3</v>
          </cell>
          <cell r="CF1923">
            <v>0</v>
          </cell>
          <cell r="CV1923">
            <v>23.708333333333332</v>
          </cell>
          <cell r="DA1923">
            <v>0</v>
          </cell>
          <cell r="ER1923">
            <v>221.04177777777778</v>
          </cell>
        </row>
        <row r="1924">
          <cell r="A1924">
            <v>605306</v>
          </cell>
          <cell r="C1924" t="str">
            <v>Jones, Jonathan</v>
          </cell>
          <cell r="AF1924">
            <v>0.17837121388296162</v>
          </cell>
          <cell r="AN1924">
            <v>87.621594074074096</v>
          </cell>
          <cell r="AP1924">
            <v>5.7150827207426369E-2</v>
          </cell>
          <cell r="AV1924" t="str">
            <v>1B</v>
          </cell>
          <cell r="AW1924">
            <v>-14.86417548233171</v>
          </cell>
          <cell r="AX1924">
            <v>-18.231949999999998</v>
          </cell>
          <cell r="AY1924">
            <v>-15.755438895079459</v>
          </cell>
          <cell r="AZ1924">
            <v>-14.86417548233171</v>
          </cell>
          <cell r="BG1924">
            <v>1.0337683008271084</v>
          </cell>
          <cell r="BJ1924">
            <v>-1.9616449354637397E-2</v>
          </cell>
          <cell r="CF1924">
            <v>0</v>
          </cell>
          <cell r="CV1924">
            <v>24.375</v>
          </cell>
          <cell r="DA1924">
            <v>0</v>
          </cell>
          <cell r="ER1924">
            <v>219.05398518518521</v>
          </cell>
        </row>
        <row r="1925">
          <cell r="A1925">
            <v>605308</v>
          </cell>
          <cell r="C1925" t="str">
            <v>Keck, Chris</v>
          </cell>
          <cell r="AF1925">
            <v>0.19011154161077576</v>
          </cell>
          <cell r="AN1925">
            <v>118.78885925925925</v>
          </cell>
          <cell r="AP1925">
            <v>0.1404917166955395</v>
          </cell>
          <cell r="AV1925" t="str">
            <v>3B</v>
          </cell>
          <cell r="AW1925">
            <v>-14.863630532208424</v>
          </cell>
          <cell r="AX1925">
            <v>-14.549128799425965</v>
          </cell>
          <cell r="AY1925">
            <v>-14.574175841031209</v>
          </cell>
          <cell r="AZ1925">
            <v>-14.549128799425965</v>
          </cell>
          <cell r="BG1925">
            <v>1.372511862985351</v>
          </cell>
          <cell r="BJ1925">
            <v>1.7945969996430119E-3</v>
          </cell>
          <cell r="CF1925">
            <v>0</v>
          </cell>
          <cell r="CV1925">
            <v>23.791666666666668</v>
          </cell>
          <cell r="DA1925">
            <v>0</v>
          </cell>
          <cell r="ER1925">
            <v>296.97214814814811</v>
          </cell>
        </row>
        <row r="1926">
          <cell r="A1926">
            <v>605313</v>
          </cell>
          <cell r="C1926" t="str">
            <v>Kelly, Pat</v>
          </cell>
          <cell r="AF1926">
            <v>0.16918127771099184</v>
          </cell>
          <cell r="AN1926">
            <v>130.68458666666666</v>
          </cell>
          <cell r="AP1926">
            <v>0.16601379676614236</v>
          </cell>
          <cell r="AV1926" t="str">
            <v>2B</v>
          </cell>
          <cell r="AW1926">
            <v>-13.772042458860092</v>
          </cell>
          <cell r="AX1926">
            <v>-6.9929172153238266</v>
          </cell>
          <cell r="AY1926">
            <v>-12.875079892846061</v>
          </cell>
          <cell r="AZ1926">
            <v>-6.9929172153238266</v>
          </cell>
          <cell r="BG1926">
            <v>1.1395243884915929</v>
          </cell>
          <cell r="BJ1926">
            <v>3.7507534632883971E-3</v>
          </cell>
          <cell r="CF1926">
            <v>0</v>
          </cell>
          <cell r="CV1926">
            <v>23.625</v>
          </cell>
          <cell r="DA1926">
            <v>0</v>
          </cell>
          <cell r="ER1926">
            <v>326.71146666666664</v>
          </cell>
        </row>
        <row r="1927">
          <cell r="A1927">
            <v>605323</v>
          </cell>
          <cell r="C1927" t="str">
            <v>Kubitza, Kyle</v>
          </cell>
          <cell r="AF1927">
            <v>0.22783291578148046</v>
          </cell>
          <cell r="AN1927">
            <v>213.97345185185188</v>
          </cell>
          <cell r="AP1927">
            <v>0.40450877479027714</v>
          </cell>
          <cell r="AV1927" t="str">
            <v>3B</v>
          </cell>
          <cell r="AW1927">
            <v>-16.720702419237803</v>
          </cell>
          <cell r="AX1927">
            <v>-9.4304029343843698</v>
          </cell>
          <cell r="AY1927">
            <v>-13.592355982962589</v>
          </cell>
          <cell r="AZ1927">
            <v>-9.4304029343843698</v>
          </cell>
          <cell r="BG1927">
            <v>1.3768142984930396</v>
          </cell>
          <cell r="BJ1927">
            <v>6.2366912395552671E-3</v>
          </cell>
          <cell r="CF1927">
            <v>0</v>
          </cell>
          <cell r="CV1927">
            <v>25.958333333333332</v>
          </cell>
          <cell r="DA1927">
            <v>6.5000000000000002E-2</v>
          </cell>
          <cell r="ER1927">
            <v>534.93362962962965</v>
          </cell>
        </row>
        <row r="1928">
          <cell r="A1928">
            <v>605343</v>
          </cell>
          <cell r="C1928" t="str">
            <v>Lockhart, Daniel</v>
          </cell>
          <cell r="AF1928">
            <v>0.18684681880986165</v>
          </cell>
          <cell r="AN1928">
            <v>162.30688000000001</v>
          </cell>
          <cell r="AP1928">
            <v>0.32137933399081797</v>
          </cell>
          <cell r="AV1928" t="str">
            <v>2B</v>
          </cell>
          <cell r="AW1928">
            <v>-13.351125</v>
          </cell>
          <cell r="AX1928">
            <v>-2.7971103004423168</v>
          </cell>
          <cell r="AY1928">
            <v>-9.4661887343530431</v>
          </cell>
          <cell r="AZ1928">
            <v>-2.7971103004423168</v>
          </cell>
          <cell r="BG1928">
            <v>0.86790846334708638</v>
          </cell>
          <cell r="BJ1928">
            <v>-3.5367685800836192E-3</v>
          </cell>
          <cell r="CF1928">
            <v>0</v>
          </cell>
          <cell r="CV1928">
            <v>23.625</v>
          </cell>
          <cell r="DA1928">
            <v>0</v>
          </cell>
          <cell r="ER1928">
            <v>405.7672</v>
          </cell>
        </row>
        <row r="1929">
          <cell r="A1929">
            <v>605346</v>
          </cell>
          <cell r="C1929" t="str">
            <v>Lopez, Jack</v>
          </cell>
          <cell r="AF1929">
            <v>0.18967871794346008</v>
          </cell>
          <cell r="AN1929">
            <v>172.72960000000003</v>
          </cell>
          <cell r="AP1929">
            <v>0.35073820769489883</v>
          </cell>
          <cell r="AV1929" t="str">
            <v>SS</v>
          </cell>
          <cell r="AW1929">
            <v>-13.422041666666665</v>
          </cell>
          <cell r="AX1929">
            <v>-4.6538301459612619</v>
          </cell>
          <cell r="AY1929">
            <v>-5.4565303578990214</v>
          </cell>
          <cell r="AZ1929">
            <v>-4.6538301459612619</v>
          </cell>
          <cell r="BG1929">
            <v>0.57719236321934075</v>
          </cell>
          <cell r="BJ1929">
            <v>-2.0062418635557827E-2</v>
          </cell>
          <cell r="CF1929">
            <v>0</v>
          </cell>
          <cell r="CV1929">
            <v>23.541666666666668</v>
          </cell>
          <cell r="DA1929">
            <v>0</v>
          </cell>
          <cell r="ER1929">
            <v>431.82400000000007</v>
          </cell>
        </row>
        <row r="1930">
          <cell r="A1930">
            <v>605353</v>
          </cell>
          <cell r="C1930" t="str">
            <v>Machin, Vimael</v>
          </cell>
          <cell r="AF1930">
            <v>0.18318843691094761</v>
          </cell>
          <cell r="AN1930">
            <v>95.097718518518519</v>
          </cell>
          <cell r="AP1930">
            <v>0.10984138438721835</v>
          </cell>
          <cell r="AV1930" t="str">
            <v>2B</v>
          </cell>
          <cell r="AW1930">
            <v>-14.601212425958559</v>
          </cell>
          <cell r="AX1930">
            <v>-3.8354010938301011</v>
          </cell>
          <cell r="AY1930">
            <v>-14.029086012389183</v>
          </cell>
          <cell r="AZ1930">
            <v>-3.8354010938301011</v>
          </cell>
          <cell r="BG1930">
            <v>1.0321566909169015</v>
          </cell>
          <cell r="BJ1930">
            <v>-1.5327756125251328E-2</v>
          </cell>
          <cell r="CF1930">
            <v>0</v>
          </cell>
          <cell r="CV1930">
            <v>22.791666666666668</v>
          </cell>
          <cell r="DA1930">
            <v>0</v>
          </cell>
          <cell r="ER1930">
            <v>237.74429629629628</v>
          </cell>
        </row>
        <row r="1931">
          <cell r="A1931">
            <v>605357</v>
          </cell>
          <cell r="C1931" t="str">
            <v>Marjama, Mike</v>
          </cell>
          <cell r="AF1931">
            <v>0.22125306034531372</v>
          </cell>
          <cell r="AN1931">
            <v>158.46672592592594</v>
          </cell>
          <cell r="AP1931">
            <v>0.30241716530133378</v>
          </cell>
          <cell r="AV1931" t="str">
            <v>C</v>
          </cell>
          <cell r="AW1931">
            <v>-10.8840083341614</v>
          </cell>
          <cell r="AX1931">
            <v>-16.123783333333336</v>
          </cell>
          <cell r="AY1931">
            <v>-9.8707768702931702</v>
          </cell>
          <cell r="AZ1931">
            <v>1.5802270704952988</v>
          </cell>
          <cell r="BG1931">
            <v>1.7290020289697607</v>
          </cell>
          <cell r="BJ1931">
            <v>1.4610960432998015E-2</v>
          </cell>
          <cell r="CF1931">
            <v>0</v>
          </cell>
          <cell r="CV1931">
            <v>26.958333333333332</v>
          </cell>
          <cell r="DA1931">
            <v>0</v>
          </cell>
          <cell r="ER1931">
            <v>396.16681481481481</v>
          </cell>
        </row>
        <row r="1932">
          <cell r="A1932">
            <v>605361</v>
          </cell>
          <cell r="C1932" t="str">
            <v>Martini, Nick</v>
          </cell>
          <cell r="AF1932">
            <v>0.2307980156639951</v>
          </cell>
          <cell r="AN1932">
            <v>198.02263703703704</v>
          </cell>
          <cell r="AP1932">
            <v>0.37566993958359418</v>
          </cell>
          <cell r="AV1932" t="str">
            <v>RF</v>
          </cell>
          <cell r="AW1932">
            <v>-11.757666666666665</v>
          </cell>
          <cell r="AX1932">
            <v>-16.567816666666666</v>
          </cell>
          <cell r="AY1932">
            <v>-8.1862177345232006</v>
          </cell>
          <cell r="AZ1932">
            <v>-8.1862177345232006</v>
          </cell>
          <cell r="BG1932">
            <v>1.2717959191192403</v>
          </cell>
          <cell r="BJ1932">
            <v>-2.2940574967579247E-3</v>
          </cell>
          <cell r="CF1932">
            <v>0</v>
          </cell>
          <cell r="CV1932">
            <v>26.041666666666668</v>
          </cell>
          <cell r="DA1932">
            <v>0</v>
          </cell>
          <cell r="ER1932">
            <v>495.05659259259255</v>
          </cell>
        </row>
        <row r="1933">
          <cell r="A1933">
            <v>605363</v>
          </cell>
          <cell r="C1933" t="str">
            <v>Matthews, Jon</v>
          </cell>
          <cell r="AF1933">
            <v>0.19093194059746976</v>
          </cell>
          <cell r="AN1933">
            <v>120.89088000000002</v>
          </cell>
          <cell r="AP1933">
            <v>0.1735448464989795</v>
          </cell>
          <cell r="AV1933" t="str">
            <v>LF</v>
          </cell>
          <cell r="AW1933">
            <v>-12.20278990820821</v>
          </cell>
          <cell r="AX1933">
            <v>-17.272950000000002</v>
          </cell>
          <cell r="AY1933">
            <v>-4.9699312924263275</v>
          </cell>
          <cell r="AZ1933">
            <v>-4.9699312924263275</v>
          </cell>
          <cell r="BG1933">
            <v>0.98504234825172854</v>
          </cell>
          <cell r="BJ1933">
            <v>4.4844622596496618E-3</v>
          </cell>
          <cell r="CF1933">
            <v>0</v>
          </cell>
          <cell r="CV1933">
            <v>25.208333333333332</v>
          </cell>
          <cell r="DA1933">
            <v>0</v>
          </cell>
          <cell r="ER1933">
            <v>302.22720000000004</v>
          </cell>
        </row>
        <row r="1934">
          <cell r="A1934">
            <v>605364</v>
          </cell>
          <cell r="C1934" t="str">
            <v>Mattlage, Garrett</v>
          </cell>
          <cell r="AF1934">
            <v>0.17688053034014467</v>
          </cell>
          <cell r="AN1934">
            <v>102.78421333333334</v>
          </cell>
          <cell r="AP1934">
            <v>0.16516361613845065</v>
          </cell>
          <cell r="AV1934" t="str">
            <v>SS</v>
          </cell>
          <cell r="AW1934">
            <v>-13.915795861313722</v>
          </cell>
          <cell r="AX1934">
            <v>-6.3341415003072363</v>
          </cell>
          <cell r="AY1934">
            <v>-13.144365315084951</v>
          </cell>
          <cell r="AZ1934">
            <v>-6.3341415003072363</v>
          </cell>
          <cell r="BG1934">
            <v>0.93553566586178249</v>
          </cell>
          <cell r="BJ1934">
            <v>-1.0662039160403314E-2</v>
          </cell>
          <cell r="CF1934">
            <v>0</v>
          </cell>
          <cell r="CV1934">
            <v>23.375</v>
          </cell>
          <cell r="DA1934">
            <v>0</v>
          </cell>
          <cell r="ER1934">
            <v>256.96053333333333</v>
          </cell>
        </row>
        <row r="1935">
          <cell r="A1935">
            <v>605365</v>
          </cell>
          <cell r="C1935" t="str">
            <v>Maynard, Pratt</v>
          </cell>
          <cell r="AF1935">
            <v>0.1946248541359617</v>
          </cell>
          <cell r="AN1935">
            <v>96.355176296296307</v>
          </cell>
          <cell r="AP1935">
            <v>8.584058077390444E-2</v>
          </cell>
          <cell r="AV1935" t="str">
            <v>C</v>
          </cell>
          <cell r="AW1935">
            <v>-13.430742934426533</v>
          </cell>
          <cell r="AX1935">
            <v>-16.285250000000001</v>
          </cell>
          <cell r="AY1935">
            <v>-13.132732245902034</v>
          </cell>
          <cell r="AZ1935">
            <v>4.3268587658223812</v>
          </cell>
          <cell r="BG1935">
            <v>1.3934089546742268</v>
          </cell>
          <cell r="BJ1935">
            <v>1.4048192704578997E-2</v>
          </cell>
          <cell r="CF1935">
            <v>0</v>
          </cell>
          <cell r="CV1935">
            <v>26.625</v>
          </cell>
          <cell r="DA1935">
            <v>0</v>
          </cell>
          <cell r="ER1935">
            <v>240.88794074074076</v>
          </cell>
        </row>
        <row r="1936">
          <cell r="A1936">
            <v>605369</v>
          </cell>
          <cell r="C1936" t="str">
            <v>McElroy, Casey</v>
          </cell>
          <cell r="AF1936">
            <v>0.22035760313600861</v>
          </cell>
          <cell r="AN1936">
            <v>186.01482666666666</v>
          </cell>
          <cell r="AP1936">
            <v>0.34018763440947841</v>
          </cell>
          <cell r="AV1936" t="str">
            <v>3B</v>
          </cell>
          <cell r="AW1936">
            <v>-13.57790734631692</v>
          </cell>
          <cell r="AX1936">
            <v>-1.6830806737168353</v>
          </cell>
          <cell r="AY1936">
            <v>-13.302879239533661</v>
          </cell>
          <cell r="AZ1936">
            <v>-1.6830806737168353</v>
          </cell>
          <cell r="BG1936">
            <v>1.0155550806610125</v>
          </cell>
          <cell r="BJ1936">
            <v>-7.2123788604620256E-3</v>
          </cell>
          <cell r="CF1936">
            <v>0</v>
          </cell>
          <cell r="CV1936">
            <v>26.541666666666668</v>
          </cell>
          <cell r="DA1936">
            <v>0</v>
          </cell>
          <cell r="ER1936">
            <v>465.03706666666665</v>
          </cell>
        </row>
        <row r="1937">
          <cell r="A1937">
            <v>605370</v>
          </cell>
          <cell r="C1937" t="str">
            <v>McElroy, C.J.</v>
          </cell>
          <cell r="AF1937">
            <v>0.20918022051435084</v>
          </cell>
          <cell r="AN1937">
            <v>183.31488000000002</v>
          </cell>
          <cell r="AP1937">
            <v>0.33183895872406355</v>
          </cell>
          <cell r="AV1937" t="str">
            <v>CF</v>
          </cell>
          <cell r="AW1937">
            <v>-13.776625000000001</v>
          </cell>
          <cell r="AX1937">
            <v>-20.122649999999997</v>
          </cell>
          <cell r="AY1937">
            <v>-2.073306722231854</v>
          </cell>
          <cell r="AZ1937">
            <v>-2.073306722231854</v>
          </cell>
          <cell r="BG1937">
            <v>0.81442159909230205</v>
          </cell>
          <cell r="BJ1937">
            <v>6.2483753196742545E-4</v>
          </cell>
          <cell r="CF1937">
            <v>0</v>
          </cell>
          <cell r="CV1937">
            <v>23.125</v>
          </cell>
          <cell r="DA1937">
            <v>0</v>
          </cell>
          <cell r="ER1937">
            <v>458.28719999999998</v>
          </cell>
        </row>
        <row r="1938">
          <cell r="A1938">
            <v>605378</v>
          </cell>
          <cell r="C1938" t="str">
            <v>Medrano, Kevin</v>
          </cell>
          <cell r="AF1938">
            <v>0.19409853547725545</v>
          </cell>
          <cell r="AN1938">
            <v>163.22285037037037</v>
          </cell>
          <cell r="AP1938">
            <v>0.34133157444223883</v>
          </cell>
          <cell r="AV1938" t="str">
            <v>3B</v>
          </cell>
          <cell r="AW1938">
            <v>-11.685794766455603</v>
          </cell>
          <cell r="AX1938">
            <v>-6.7597857006028441</v>
          </cell>
          <cell r="AY1938">
            <v>-7.7883222084720334</v>
          </cell>
          <cell r="AZ1938">
            <v>-6.7597857006028441</v>
          </cell>
          <cell r="BG1938">
            <v>1.5910365365955399</v>
          </cell>
          <cell r="BJ1938">
            <v>1.0320885176915135E-2</v>
          </cell>
          <cell r="CF1938">
            <v>0</v>
          </cell>
          <cell r="CV1938">
            <v>26.125</v>
          </cell>
          <cell r="DA1938">
            <v>0</v>
          </cell>
          <cell r="ER1938">
            <v>408.0571259259259</v>
          </cell>
        </row>
        <row r="1939">
          <cell r="A1939">
            <v>605380</v>
          </cell>
          <cell r="C1939" t="str">
            <v>Meyer, Kewby</v>
          </cell>
          <cell r="AF1939">
            <v>0.18399110940816976</v>
          </cell>
          <cell r="AN1939">
            <v>119.08752592592592</v>
          </cell>
          <cell r="AP1939">
            <v>0.15945114471207833</v>
          </cell>
          <cell r="AV1939" t="str">
            <v>1B</v>
          </cell>
          <cell r="AW1939">
            <v>-12.365415388475389</v>
          </cell>
          <cell r="AX1939">
            <v>-19.173683333333333</v>
          </cell>
          <cell r="AY1939">
            <v>-11.863768254800611</v>
          </cell>
          <cell r="AZ1939">
            <v>-11.863768254800611</v>
          </cell>
          <cell r="BG1939">
            <v>1.6201095939453589</v>
          </cell>
          <cell r="BJ1939">
            <v>1.0967172268356817E-2</v>
          </cell>
          <cell r="CF1939">
            <v>0</v>
          </cell>
          <cell r="CV1939">
            <v>23.708333333333332</v>
          </cell>
          <cell r="DA1939">
            <v>0</v>
          </cell>
          <cell r="ER1939">
            <v>297.71881481481478</v>
          </cell>
        </row>
        <row r="1940">
          <cell r="A1940">
            <v>605381</v>
          </cell>
          <cell r="C1940" t="str">
            <v>Michael, Levi</v>
          </cell>
          <cell r="AF1940">
            <v>0.21537187634295807</v>
          </cell>
          <cell r="AN1940">
            <v>160.29297777777779</v>
          </cell>
          <cell r="AP1940">
            <v>0.28465055308974785</v>
          </cell>
          <cell r="AV1940" t="str">
            <v>2B</v>
          </cell>
          <cell r="AW1940">
            <v>-12.121224999999999</v>
          </cell>
          <cell r="AX1940">
            <v>8.1715923425811132E-2</v>
          </cell>
          <cell r="AY1940">
            <v>-5.8588559635917816</v>
          </cell>
          <cell r="AZ1940">
            <v>8.1715923425811132E-2</v>
          </cell>
          <cell r="BG1940">
            <v>0.65909662776699496</v>
          </cell>
          <cell r="BJ1940">
            <v>-1.0662322471701395E-2</v>
          </cell>
          <cell r="CF1940">
            <v>0</v>
          </cell>
          <cell r="CV1940">
            <v>25.375</v>
          </cell>
          <cell r="DA1940">
            <v>0</v>
          </cell>
          <cell r="ER1940">
            <v>400.73244444444447</v>
          </cell>
        </row>
        <row r="1941">
          <cell r="A1941">
            <v>605382</v>
          </cell>
          <cell r="C1941" t="str">
            <v>Mitsui, Trevor</v>
          </cell>
          <cell r="AF1941">
            <v>0.19221643129180577</v>
          </cell>
          <cell r="AN1941">
            <v>213.44237037037038</v>
          </cell>
          <cell r="AP1941">
            <v>0.32454879782090362</v>
          </cell>
          <cell r="AV1941" t="str">
            <v>1B</v>
          </cell>
          <cell r="AW1941">
            <v>-12.539710640635183</v>
          </cell>
          <cell r="AX1941">
            <v>-19.173683333333333</v>
          </cell>
          <cell r="AY1941">
            <v>-12.845030571086589</v>
          </cell>
          <cell r="AZ1941">
            <v>-12.539710640635183</v>
          </cell>
          <cell r="BG1941">
            <v>1.68694651088123</v>
          </cell>
          <cell r="BJ1941">
            <v>-2.0312046421809954E-3</v>
          </cell>
          <cell r="CF1941">
            <v>0</v>
          </cell>
          <cell r="CV1941">
            <v>23.708333333333332</v>
          </cell>
          <cell r="DA1941">
            <v>0</v>
          </cell>
          <cell r="ER1941">
            <v>533.60592592592593</v>
          </cell>
        </row>
        <row r="1942">
          <cell r="A1942">
            <v>605387</v>
          </cell>
          <cell r="C1942" t="str">
            <v>Morales, Mitch</v>
          </cell>
          <cell r="AF1942">
            <v>0.16963016338136527</v>
          </cell>
          <cell r="AN1942">
            <v>92.298773333333344</v>
          </cell>
          <cell r="AP1942">
            <v>8.9349724206098768E-2</v>
          </cell>
          <cell r="AV1942" t="str">
            <v>2B</v>
          </cell>
          <cell r="AW1942">
            <v>-14.552287812575969</v>
          </cell>
          <cell r="AX1942">
            <v>-4.2675580288183275</v>
          </cell>
          <cell r="AY1942">
            <v>-13.98652402787906</v>
          </cell>
          <cell r="AZ1942">
            <v>-4.2675580288183275</v>
          </cell>
          <cell r="BG1942">
            <v>1.090448599749974</v>
          </cell>
          <cell r="BJ1942">
            <v>-8.7417259766357711E-3</v>
          </cell>
          <cell r="CF1942">
            <v>0</v>
          </cell>
          <cell r="CV1942">
            <v>23.291666666666668</v>
          </cell>
          <cell r="DA1942">
            <v>0</v>
          </cell>
          <cell r="ER1942">
            <v>230.74693333333335</v>
          </cell>
        </row>
        <row r="1943">
          <cell r="A1943">
            <v>605390</v>
          </cell>
          <cell r="C1943" t="str">
            <v>Morin, Parker</v>
          </cell>
          <cell r="AF1943">
            <v>0.19231802358474667</v>
          </cell>
          <cell r="AN1943">
            <v>125.32894814814816</v>
          </cell>
          <cell r="AP1943">
            <v>0.23988545128179972</v>
          </cell>
          <cell r="AV1943" t="str">
            <v>C</v>
          </cell>
          <cell r="AW1943">
            <v>-12.29256187472518</v>
          </cell>
          <cell r="AX1943">
            <v>-17.505116666666666</v>
          </cell>
          <cell r="AY1943">
            <v>-11.989777125313605</v>
          </cell>
          <cell r="AZ1943">
            <v>-4.4325647701299982</v>
          </cell>
          <cell r="BG1943">
            <v>1.0145912784317734</v>
          </cell>
          <cell r="BJ1943">
            <v>-1.1883918347559152E-2</v>
          </cell>
          <cell r="CF1943">
            <v>0</v>
          </cell>
          <cell r="CV1943">
            <v>24.958333333333332</v>
          </cell>
          <cell r="DA1943">
            <v>0</v>
          </cell>
          <cell r="ER1943">
            <v>313.32237037037038</v>
          </cell>
        </row>
        <row r="1944">
          <cell r="A1944">
            <v>605402</v>
          </cell>
          <cell r="C1944" t="str">
            <v>O'Brien, Chris</v>
          </cell>
          <cell r="AF1944">
            <v>0.22655823007451892</v>
          </cell>
          <cell r="AN1944">
            <v>127.98897777777778</v>
          </cell>
          <cell r="AP1944">
            <v>0.25809495893578394</v>
          </cell>
          <cell r="AV1944" t="str">
            <v>C</v>
          </cell>
          <cell r="AW1944">
            <v>-11.101659775002286</v>
          </cell>
          <cell r="AX1944">
            <v>-16.123783333333336</v>
          </cell>
          <cell r="AY1944">
            <v>-12.14047826382809</v>
          </cell>
          <cell r="AZ1944">
            <v>-1.4504244096347367</v>
          </cell>
          <cell r="BG1944">
            <v>1.0018042700610352</v>
          </cell>
          <cell r="BJ1944">
            <v>-2.0952017713246399E-2</v>
          </cell>
          <cell r="CF1944">
            <v>0</v>
          </cell>
          <cell r="CV1944">
            <v>26.958333333333332</v>
          </cell>
          <cell r="DA1944">
            <v>0</v>
          </cell>
          <cell r="ER1944">
            <v>319.97244444444442</v>
          </cell>
        </row>
        <row r="1945">
          <cell r="A1945">
            <v>605412</v>
          </cell>
          <cell r="C1945" t="str">
            <v>Panik, Joe</v>
          </cell>
          <cell r="AF1945">
            <v>0.26695174736673688</v>
          </cell>
          <cell r="AN1945">
            <v>492.89659259259258</v>
          </cell>
          <cell r="AP1945">
            <v>0.50971870369084105</v>
          </cell>
          <cell r="AV1945" t="str">
            <v>2B</v>
          </cell>
          <cell r="AW1945">
            <v>-11</v>
          </cell>
          <cell r="AX1945">
            <v>6.3871243741117087</v>
          </cell>
          <cell r="AY1945">
            <v>-7</v>
          </cell>
          <cell r="AZ1945">
            <v>6.3871243741117087</v>
          </cell>
          <cell r="BG1945">
            <v>1.5975781368884556</v>
          </cell>
          <cell r="BJ1945">
            <v>5.5123246206319103E-3</v>
          </cell>
          <cell r="CF1945">
            <v>0.85130081076072162</v>
          </cell>
          <cell r="CV1945">
            <v>25.708333333333332</v>
          </cell>
          <cell r="DA1945">
            <v>1.82</v>
          </cell>
          <cell r="ER1945">
            <v>492.89659259259258</v>
          </cell>
        </row>
        <row r="1946">
          <cell r="A1946">
            <v>605413</v>
          </cell>
          <cell r="C1946" t="str">
            <v>Pankake, Joey</v>
          </cell>
          <cell r="AF1946">
            <v>0.20629630376657182</v>
          </cell>
          <cell r="AN1946">
            <v>205.69303703703704</v>
          </cell>
          <cell r="AP1946">
            <v>0.34181573827474321</v>
          </cell>
          <cell r="AV1946" t="str">
            <v>2B</v>
          </cell>
          <cell r="AW1946">
            <v>-14.433068157392221</v>
          </cell>
          <cell r="AX1946">
            <v>-10.566020249496294</v>
          </cell>
          <cell r="AY1946">
            <v>-13.853553376522948</v>
          </cell>
          <cell r="AZ1946">
            <v>-10.566020249496294</v>
          </cell>
          <cell r="BG1946">
            <v>1.3324465586487722</v>
          </cell>
          <cell r="BJ1946">
            <v>-9.6449253747991643E-3</v>
          </cell>
          <cell r="CF1946">
            <v>0</v>
          </cell>
          <cell r="CV1946">
            <v>23.625</v>
          </cell>
          <cell r="DA1946">
            <v>0</v>
          </cell>
          <cell r="ER1946">
            <v>514.2325925925926</v>
          </cell>
        </row>
        <row r="1947">
          <cell r="A1947">
            <v>605415</v>
          </cell>
          <cell r="C1947" t="str">
            <v>Paolini, Daniel</v>
          </cell>
          <cell r="AF1947">
            <v>0.21338501686406616</v>
          </cell>
          <cell r="AN1947">
            <v>165.13546666666673</v>
          </cell>
          <cell r="AP1947">
            <v>0.30684105289658703</v>
          </cell>
          <cell r="AV1947" t="str">
            <v>1B</v>
          </cell>
          <cell r="AW1947">
            <v>-13.992725686962601</v>
          </cell>
          <cell r="AX1947">
            <v>-16.244883333333334</v>
          </cell>
          <cell r="AY1947">
            <v>-15.095494007148742</v>
          </cell>
          <cell r="AZ1947">
            <v>-13.992725686962601</v>
          </cell>
          <cell r="BG1947">
            <v>1.2387077133514659</v>
          </cell>
          <cell r="BJ1947">
            <v>5.7303719104522541E-4</v>
          </cell>
          <cell r="CF1947">
            <v>0</v>
          </cell>
          <cell r="CV1947">
            <v>26.708333333333332</v>
          </cell>
          <cell r="DA1947">
            <v>0</v>
          </cell>
          <cell r="ER1947">
            <v>412.83866666666677</v>
          </cell>
        </row>
        <row r="1948">
          <cell r="A1948">
            <v>605421</v>
          </cell>
          <cell r="C1948" t="str">
            <v>Perez, Michael</v>
          </cell>
          <cell r="AF1948">
            <v>0.18500012177374697</v>
          </cell>
          <cell r="AN1948">
            <v>145.29386666666667</v>
          </cell>
          <cell r="AP1948">
            <v>0.30784822906980869</v>
          </cell>
          <cell r="AV1948" t="str">
            <v>C</v>
          </cell>
          <cell r="AW1948">
            <v>-14.087093960039452</v>
          </cell>
          <cell r="AX1948">
            <v>-18.902549999999998</v>
          </cell>
          <cell r="AY1948">
            <v>-13.411746113385925</v>
          </cell>
          <cell r="AZ1948">
            <v>10.372086925528077</v>
          </cell>
          <cell r="BG1948">
            <v>0.73580647426134405</v>
          </cell>
          <cell r="BJ1948">
            <v>-3.7521159778165013E-3</v>
          </cell>
          <cell r="CF1948">
            <v>0</v>
          </cell>
          <cell r="CV1948">
            <v>23.875</v>
          </cell>
          <cell r="DA1948">
            <v>0</v>
          </cell>
          <cell r="ER1948">
            <v>363.23466666666667</v>
          </cell>
        </row>
        <row r="1949">
          <cell r="A1949">
            <v>605425</v>
          </cell>
          <cell r="C1949" t="str">
            <v>Pigott, Daniel</v>
          </cell>
          <cell r="AF1949">
            <v>0.1875539515789863</v>
          </cell>
          <cell r="AN1949">
            <v>95.810085925925932</v>
          </cell>
          <cell r="AP1949">
            <v>0.11320181211788138</v>
          </cell>
          <cell r="AV1949" t="str">
            <v>1B</v>
          </cell>
          <cell r="AW1949">
            <v>-13.756863114355832</v>
          </cell>
          <cell r="AX1949">
            <v>-16.244883333333334</v>
          </cell>
          <cell r="AY1949">
            <v>-12.254480294191136</v>
          </cell>
          <cell r="AZ1949">
            <v>-12.254480294191136</v>
          </cell>
          <cell r="BG1949">
            <v>1.4567195630826437</v>
          </cell>
          <cell r="BJ1949">
            <v>1.1929737181920566E-3</v>
          </cell>
          <cell r="CF1949">
            <v>0</v>
          </cell>
          <cell r="CV1949">
            <v>26.708333333333332</v>
          </cell>
          <cell r="DA1949">
            <v>0</v>
          </cell>
          <cell r="ER1949">
            <v>239.52521481481483</v>
          </cell>
        </row>
        <row r="1950">
          <cell r="A1950">
            <v>605438</v>
          </cell>
          <cell r="C1950" t="str">
            <v>Redman, Hunter</v>
          </cell>
          <cell r="AF1950">
            <v>0.16662440508941084</v>
          </cell>
          <cell r="AN1950">
            <v>60.622103703703715</v>
          </cell>
          <cell r="AP1950">
            <v>4.7347661867966351E-2</v>
          </cell>
          <cell r="AV1950" t="str">
            <v>C</v>
          </cell>
          <cell r="AW1950">
            <v>-14.983476791885643</v>
          </cell>
          <cell r="AX1950">
            <v>-18.902549999999998</v>
          </cell>
          <cell r="AY1950">
            <v>-14.606923222514178</v>
          </cell>
          <cell r="AZ1950">
            <v>-4.2792621773782873</v>
          </cell>
          <cell r="BG1950">
            <v>0.97999978382241137</v>
          </cell>
          <cell r="BJ1950">
            <v>-2.3518353683623674E-2</v>
          </cell>
          <cell r="CF1950">
            <v>0</v>
          </cell>
          <cell r="CV1950">
            <v>23.875</v>
          </cell>
          <cell r="DA1950">
            <v>0</v>
          </cell>
          <cell r="ER1950">
            <v>151.55525925925929</v>
          </cell>
        </row>
        <row r="1951">
          <cell r="A1951">
            <v>605439</v>
          </cell>
          <cell r="C1951" t="str">
            <v>Reed, Michael</v>
          </cell>
          <cell r="AF1951">
            <v>0.22729869183434381</v>
          </cell>
          <cell r="AN1951">
            <v>219.6905481481482</v>
          </cell>
          <cell r="AP1951">
            <v>0.39673714134563209</v>
          </cell>
          <cell r="AV1951" t="str">
            <v>RF</v>
          </cell>
          <cell r="AW1951">
            <v>-11</v>
          </cell>
          <cell r="AX1951">
            <v>-16</v>
          </cell>
          <cell r="AY1951">
            <v>-8.3195669774973222</v>
          </cell>
          <cell r="AZ1951">
            <v>-8.3195669774973222</v>
          </cell>
          <cell r="BG1951">
            <v>0.77773633729778124</v>
          </cell>
          <cell r="BJ1951">
            <v>3.8088854836637064E-3</v>
          </cell>
          <cell r="CF1951">
            <v>0</v>
          </cell>
          <cell r="CV1951">
            <v>23.625</v>
          </cell>
          <cell r="DA1951">
            <v>0.01</v>
          </cell>
          <cell r="ER1951">
            <v>549.22637037037043</v>
          </cell>
        </row>
        <row r="1952">
          <cell r="A1952">
            <v>605440</v>
          </cell>
          <cell r="C1952" t="str">
            <v>Relaford, Travious</v>
          </cell>
          <cell r="AF1952">
            <v>0.18703590143079807</v>
          </cell>
          <cell r="AN1952">
            <v>140.82869333333335</v>
          </cell>
          <cell r="AP1952">
            <v>0.21793514528065472</v>
          </cell>
          <cell r="AV1952" t="str">
            <v>SS</v>
          </cell>
          <cell r="AW1952">
            <v>-13.486905387266752</v>
          </cell>
          <cell r="AX1952">
            <v>-2.5170574449731258</v>
          </cell>
          <cell r="AY1952">
            <v>-12.640773849688992</v>
          </cell>
          <cell r="AZ1952">
            <v>-2.5170574449731258</v>
          </cell>
          <cell r="BG1952">
            <v>0.81638104392005761</v>
          </cell>
          <cell r="BJ1952">
            <v>-7.7961654025752967E-3</v>
          </cell>
          <cell r="CF1952">
            <v>0</v>
          </cell>
          <cell r="CV1952">
            <v>24.125</v>
          </cell>
          <cell r="DA1952">
            <v>0</v>
          </cell>
          <cell r="ER1952">
            <v>352.07173333333338</v>
          </cell>
        </row>
        <row r="1953">
          <cell r="A1953">
            <v>605449</v>
          </cell>
          <cell r="C1953" t="str">
            <v>Rosa, Gabriel</v>
          </cell>
          <cell r="AF1953">
            <v>0.19094187053554962</v>
          </cell>
          <cell r="AN1953">
            <v>94.606601481481505</v>
          </cell>
          <cell r="AP1953">
            <v>6.9555064679378664E-2</v>
          </cell>
          <cell r="AV1953" t="str">
            <v>LF</v>
          </cell>
          <cell r="AW1953">
            <v>-13.911370982445423</v>
          </cell>
          <cell r="AX1953">
            <v>-20.409649999999999</v>
          </cell>
          <cell r="AY1953">
            <v>-4.95251222701358</v>
          </cell>
          <cell r="AZ1953">
            <v>-4.95251222701358</v>
          </cell>
          <cell r="BG1953">
            <v>0.93358716931430652</v>
          </cell>
          <cell r="BJ1953">
            <v>-2.7240427530554341E-2</v>
          </cell>
          <cell r="CF1953">
            <v>0</v>
          </cell>
          <cell r="CV1953">
            <v>22.958333333333332</v>
          </cell>
          <cell r="DA1953">
            <v>0</v>
          </cell>
          <cell r="ER1953">
            <v>236.51650370370373</v>
          </cell>
        </row>
        <row r="1954">
          <cell r="A1954">
            <v>605456</v>
          </cell>
          <cell r="C1954" t="str">
            <v>Salgado, Ismael</v>
          </cell>
          <cell r="AF1954">
            <v>0.16485355804521035</v>
          </cell>
          <cell r="AN1954">
            <v>107.41013333333333</v>
          </cell>
          <cell r="AP1954">
            <v>0.19011925860033962</v>
          </cell>
          <cell r="AV1954" t="str">
            <v>CF</v>
          </cell>
          <cell r="AW1954">
            <v>-13.492958333333334</v>
          </cell>
          <cell r="AX1954">
            <v>-19.580383333333334</v>
          </cell>
          <cell r="AY1954">
            <v>-7.5104013144860984</v>
          </cell>
          <cell r="AZ1954">
            <v>-7.5104013144860984</v>
          </cell>
          <cell r="BG1954">
            <v>0.89146025246250371</v>
          </cell>
          <cell r="BJ1954">
            <v>-5.6397625727424103E-3</v>
          </cell>
          <cell r="CF1954">
            <v>0</v>
          </cell>
          <cell r="CV1954">
            <v>23.458333333333332</v>
          </cell>
          <cell r="DA1954">
            <v>0</v>
          </cell>
          <cell r="ER1954">
            <v>268.52533333333332</v>
          </cell>
        </row>
        <row r="1955">
          <cell r="A1955">
            <v>605462</v>
          </cell>
          <cell r="C1955" t="str">
            <v>Schwind, Jonathan</v>
          </cell>
          <cell r="AF1955">
            <v>0.18656182869338553</v>
          </cell>
          <cell r="AN1955">
            <v>102.72888888888889</v>
          </cell>
          <cell r="AP1955">
            <v>0.16614398988352885</v>
          </cell>
          <cell r="AV1955" t="str">
            <v>RF</v>
          </cell>
          <cell r="AW1955">
            <v>-11.648281157229254</v>
          </cell>
          <cell r="AX1955">
            <v>-16.527450000000002</v>
          </cell>
          <cell r="AY1955">
            <v>-8.9832815278340714</v>
          </cell>
          <cell r="AZ1955">
            <v>-8.9832815278340714</v>
          </cell>
          <cell r="BG1955">
            <v>1.2411807181941354</v>
          </cell>
          <cell r="BJ1955">
            <v>4.3455613246837516E-3</v>
          </cell>
          <cell r="CF1955">
            <v>0</v>
          </cell>
          <cell r="CV1955">
            <v>26.125</v>
          </cell>
          <cell r="DA1955">
            <v>0</v>
          </cell>
          <cell r="ER1955">
            <v>256.82222222222219</v>
          </cell>
        </row>
        <row r="1956">
          <cell r="A1956">
            <v>605465</v>
          </cell>
          <cell r="C1956" t="str">
            <v>Semler, Cody</v>
          </cell>
          <cell r="AF1956">
            <v>0.14526241473621093</v>
          </cell>
          <cell r="AN1956">
            <v>69.337813333333344</v>
          </cell>
          <cell r="AP1956">
            <v>3.3940922990617461E-2</v>
          </cell>
          <cell r="AV1956" t="str">
            <v>3B</v>
          </cell>
          <cell r="AW1956">
            <v>-13.634791666666667</v>
          </cell>
          <cell r="AX1956">
            <v>-5.4887115938032025</v>
          </cell>
          <cell r="AY1956">
            <v>-10.044397447959771</v>
          </cell>
          <cell r="AZ1956">
            <v>-5.4887115938032025</v>
          </cell>
          <cell r="BG1956">
            <v>0.97312597141114987</v>
          </cell>
          <cell r="BJ1956">
            <v>-4.3288152244217754E-2</v>
          </cell>
          <cell r="CF1956">
            <v>0</v>
          </cell>
          <cell r="CV1956">
            <v>23.291666666666668</v>
          </cell>
          <cell r="DA1956">
            <v>0</v>
          </cell>
          <cell r="ER1956">
            <v>173.34453333333335</v>
          </cell>
        </row>
        <row r="1957">
          <cell r="A1957">
            <v>605466</v>
          </cell>
          <cell r="C1957" t="str">
            <v>Serna, KC</v>
          </cell>
          <cell r="AF1957">
            <v>0.20487378806360099</v>
          </cell>
          <cell r="AN1957">
            <v>176.63194074074073</v>
          </cell>
          <cell r="AP1957">
            <v>0.3389167922924472</v>
          </cell>
          <cell r="AV1957" t="str">
            <v>SS</v>
          </cell>
          <cell r="AW1957">
            <v>-11.444812397756065</v>
          </cell>
          <cell r="AX1957">
            <v>-1.6431954931085722</v>
          </cell>
          <cell r="AY1957">
            <v>-7.0630926802429057</v>
          </cell>
          <cell r="AZ1957">
            <v>-1.6431954931085722</v>
          </cell>
          <cell r="BG1957">
            <v>1.4772345785274101</v>
          </cell>
          <cell r="BJ1957">
            <v>1.2140995341165884E-2</v>
          </cell>
          <cell r="CF1957">
            <v>0</v>
          </cell>
          <cell r="CV1957">
            <v>26.708333333333332</v>
          </cell>
          <cell r="DA1957">
            <v>0</v>
          </cell>
          <cell r="ER1957">
            <v>441.5798518518518</v>
          </cell>
        </row>
        <row r="1958">
          <cell r="A1958">
            <v>605474</v>
          </cell>
          <cell r="C1958" t="str">
            <v>Skole, Matt</v>
          </cell>
          <cell r="AF1958">
            <v>0.2518016917060571</v>
          </cell>
          <cell r="AN1958">
            <v>274.15876796501954</v>
          </cell>
          <cell r="AP1958">
            <v>0.4033184693069457</v>
          </cell>
          <cell r="AV1958" t="str">
            <v>1B</v>
          </cell>
          <cell r="AW1958">
            <v>-11.113921371976765</v>
          </cell>
          <cell r="AX1958">
            <v>-16.123783333333336</v>
          </cell>
          <cell r="AY1958">
            <v>-11.22047680787613</v>
          </cell>
          <cell r="AZ1958">
            <v>-11.113921371976765</v>
          </cell>
          <cell r="BG1958">
            <v>1.3733883920460657</v>
          </cell>
          <cell r="BJ1958">
            <v>-1.2458687558387341E-2</v>
          </cell>
          <cell r="CF1958">
            <v>0</v>
          </cell>
          <cell r="CV1958">
            <v>26.958333333333332</v>
          </cell>
          <cell r="DA1958">
            <v>0</v>
          </cell>
          <cell r="ER1958">
            <v>586.71999999999991</v>
          </cell>
        </row>
        <row r="1959">
          <cell r="A1959">
            <v>605478</v>
          </cell>
          <cell r="C1959" t="str">
            <v>Smith, Jordan</v>
          </cell>
          <cell r="AF1959">
            <v>0.21601588776979364</v>
          </cell>
          <cell r="AN1959">
            <v>199.72373333333337</v>
          </cell>
          <cell r="AP1959">
            <v>0.39105066613954287</v>
          </cell>
          <cell r="AV1959" t="str">
            <v>RF</v>
          </cell>
          <cell r="AW1959">
            <v>-11.797708333333333</v>
          </cell>
          <cell r="AX1959">
            <v>-16.62405</v>
          </cell>
          <cell r="AY1959">
            <v>-5.7616532118118275</v>
          </cell>
          <cell r="AZ1959">
            <v>-5.7616532118118275</v>
          </cell>
          <cell r="BG1959">
            <v>1.5881107174089242</v>
          </cell>
          <cell r="BJ1959">
            <v>-3.6429244469622868E-4</v>
          </cell>
          <cell r="CF1959">
            <v>0</v>
          </cell>
          <cell r="CV1959">
            <v>25.958333333333332</v>
          </cell>
          <cell r="DA1959">
            <v>0</v>
          </cell>
          <cell r="ER1959">
            <v>499.30933333333337</v>
          </cell>
        </row>
        <row r="1960">
          <cell r="A1960">
            <v>605480</v>
          </cell>
          <cell r="C1960" t="str">
            <v>Smith, Mallex</v>
          </cell>
          <cell r="AF1960">
            <v>0.24904447672361141</v>
          </cell>
          <cell r="AN1960">
            <v>427.72049172539062</v>
          </cell>
          <cell r="AP1960">
            <v>0.3633848654637718</v>
          </cell>
          <cell r="AV1960" t="str">
            <v>CF</v>
          </cell>
          <cell r="AW1960">
            <v>-11</v>
          </cell>
          <cell r="AX1960">
            <v>-16</v>
          </cell>
          <cell r="AY1960">
            <v>4.4919290441811137</v>
          </cell>
          <cell r="AZ1960">
            <v>4.4919290441811137</v>
          </cell>
          <cell r="BG1960">
            <v>0.98319897590867367</v>
          </cell>
          <cell r="BJ1960">
            <v>2.0737313824900943E-2</v>
          </cell>
          <cell r="CF1960">
            <v>0.32634947740220949</v>
          </cell>
          <cell r="CV1960">
            <v>23.125</v>
          </cell>
          <cell r="DA1960">
            <v>0.32</v>
          </cell>
          <cell r="ER1960">
            <v>484.49706666666668</v>
          </cell>
        </row>
        <row r="1961">
          <cell r="A1961">
            <v>605486</v>
          </cell>
          <cell r="C1961" t="str">
            <v>Spangenberg, Cory</v>
          </cell>
          <cell r="AF1961">
            <v>0.24967672358508247</v>
          </cell>
          <cell r="AN1961">
            <v>330.5910575803839</v>
          </cell>
          <cell r="AP1961">
            <v>0.30673004083545552</v>
          </cell>
          <cell r="AV1961" t="str">
            <v>2B</v>
          </cell>
          <cell r="AW1961">
            <v>-11</v>
          </cell>
          <cell r="AX1961">
            <v>3.2887346948184533</v>
          </cell>
          <cell r="AY1961">
            <v>-6.9291366508349066</v>
          </cell>
          <cell r="AZ1961">
            <v>3.2887346948184533</v>
          </cell>
          <cell r="BG1961">
            <v>1.1039931597236696</v>
          </cell>
          <cell r="BJ1961">
            <v>2.0336416744220823E-2</v>
          </cell>
          <cell r="CF1961">
            <v>0.6396163306035596</v>
          </cell>
          <cell r="CV1961">
            <v>25.291666666666668</v>
          </cell>
          <cell r="DA1961">
            <v>0.77</v>
          </cell>
          <cell r="ER1961">
            <v>385.2674370370371</v>
          </cell>
        </row>
        <row r="1962">
          <cell r="A1962">
            <v>605487</v>
          </cell>
          <cell r="C1962" t="str">
            <v>Spingola, Daniel</v>
          </cell>
          <cell r="AF1962">
            <v>0.18532580135420573</v>
          </cell>
          <cell r="AN1962">
            <v>139.99182222222223</v>
          </cell>
          <cell r="AP1962">
            <v>0.14638583787993698</v>
          </cell>
          <cell r="AV1962" t="str">
            <v>RF</v>
          </cell>
          <cell r="AW1962">
            <v>-13.776625000000001</v>
          </cell>
          <cell r="AX1962">
            <v>-20.122649999999997</v>
          </cell>
          <cell r="AY1962">
            <v>-15.790214994847807</v>
          </cell>
          <cell r="AZ1962">
            <v>-13.776625000000001</v>
          </cell>
          <cell r="BG1962">
            <v>1.477911055053549</v>
          </cell>
          <cell r="BJ1962">
            <v>1.3987522508316603E-2</v>
          </cell>
          <cell r="CF1962">
            <v>0</v>
          </cell>
          <cell r="CV1962">
            <v>23.125</v>
          </cell>
          <cell r="DA1962">
            <v>0</v>
          </cell>
          <cell r="ER1962">
            <v>349.97955555555552</v>
          </cell>
        </row>
        <row r="1963">
          <cell r="A1963">
            <v>605490</v>
          </cell>
          <cell r="C1963" t="str">
            <v>Starling, Bubba</v>
          </cell>
          <cell r="AF1963">
            <v>0.20095556590167302</v>
          </cell>
          <cell r="AN1963">
            <v>196.33042962962963</v>
          </cell>
          <cell r="AP1963">
            <v>0.37953820088704537</v>
          </cell>
          <cell r="AV1963" t="str">
            <v>CF</v>
          </cell>
          <cell r="AW1963">
            <v>-13.138375</v>
          </cell>
          <cell r="AX1963">
            <v>-18.902549999999998</v>
          </cell>
          <cell r="AY1963">
            <v>-2.4189814774338947</v>
          </cell>
          <cell r="AZ1963">
            <v>-2.4189814774338947</v>
          </cell>
          <cell r="BG1963">
            <v>0.99634502714646023</v>
          </cell>
          <cell r="BJ1963">
            <v>-1.9046993336216402E-3</v>
          </cell>
          <cell r="CF1963">
            <v>0</v>
          </cell>
          <cell r="CV1963">
            <v>23.875</v>
          </cell>
          <cell r="DA1963">
            <v>0</v>
          </cell>
          <cell r="ER1963">
            <v>490.82607407407409</v>
          </cell>
        </row>
        <row r="1964">
          <cell r="A1964">
            <v>605499</v>
          </cell>
          <cell r="C1964" t="str">
            <v>Suiter, Michael</v>
          </cell>
          <cell r="AF1964">
            <v>0.18378165925408349</v>
          </cell>
          <cell r="AN1964">
            <v>153.86773333333338</v>
          </cell>
          <cell r="AP1964">
            <v>0.26309785753183257</v>
          </cell>
          <cell r="AV1964" t="str">
            <v>LF</v>
          </cell>
          <cell r="AW1964">
            <v>-12.885583333333335</v>
          </cell>
          <cell r="AX1964">
            <v>-18.439616666666666</v>
          </cell>
          <cell r="AY1964">
            <v>-10.853970000240231</v>
          </cell>
          <cell r="AZ1964">
            <v>-10.853970000240231</v>
          </cell>
          <cell r="BG1964">
            <v>1.3403002918558506</v>
          </cell>
          <cell r="BJ1964">
            <v>-1.6279710686700223E-3</v>
          </cell>
          <cell r="CF1964">
            <v>0</v>
          </cell>
          <cell r="CV1964">
            <v>24.208333333333332</v>
          </cell>
          <cell r="DA1964">
            <v>0</v>
          </cell>
          <cell r="ER1964">
            <v>384.66933333333338</v>
          </cell>
        </row>
        <row r="1965">
          <cell r="A1965">
            <v>605504</v>
          </cell>
          <cell r="C1965" t="str">
            <v>Thomas, Dillon</v>
          </cell>
          <cell r="AF1965">
            <v>0.20563164362403963</v>
          </cell>
          <cell r="AN1965">
            <v>181.85528888888891</v>
          </cell>
          <cell r="AP1965">
            <v>0.31510675284816259</v>
          </cell>
          <cell r="AV1965" t="str">
            <v>RF</v>
          </cell>
          <cell r="AW1965">
            <v>-14.381915221355026</v>
          </cell>
          <cell r="AX1965">
            <v>-19.444816666666661</v>
          </cell>
          <cell r="AY1965">
            <v>-8.8355174127708196</v>
          </cell>
          <cell r="AZ1965">
            <v>-8.8355174127708196</v>
          </cell>
          <cell r="BG1965">
            <v>1.0436475777436258</v>
          </cell>
          <cell r="BJ1965">
            <v>1.6239527687978442E-2</v>
          </cell>
          <cell r="CF1965">
            <v>0</v>
          </cell>
          <cell r="CV1965">
            <v>23.541666666666668</v>
          </cell>
          <cell r="DA1965">
            <v>0</v>
          </cell>
          <cell r="ER1965">
            <v>454.63822222222223</v>
          </cell>
        </row>
        <row r="1966">
          <cell r="A1966">
            <v>605505</v>
          </cell>
          <cell r="C1966" t="str">
            <v>Thomore, Carl</v>
          </cell>
          <cell r="AF1966">
            <v>0.1826300815634406</v>
          </cell>
          <cell r="AN1966">
            <v>137.88046222222223</v>
          </cell>
          <cell r="AP1966">
            <v>0.1402249916277023</v>
          </cell>
          <cell r="AV1966" t="str">
            <v>LF</v>
          </cell>
          <cell r="AW1966">
            <v>-13.492958333333334</v>
          </cell>
          <cell r="AX1966">
            <v>-19.580383333333334</v>
          </cell>
          <cell r="AY1966">
            <v>-10.181439769055341</v>
          </cell>
          <cell r="AZ1966">
            <v>-10.181439769055341</v>
          </cell>
          <cell r="BG1966">
            <v>0.83829415551604414</v>
          </cell>
          <cell r="BJ1966">
            <v>-2.3925913134811511E-3</v>
          </cell>
          <cell r="CF1966">
            <v>0</v>
          </cell>
          <cell r="CV1966">
            <v>23.458333333333332</v>
          </cell>
          <cell r="DA1966">
            <v>0</v>
          </cell>
          <cell r="ER1966">
            <v>344.7011555555556</v>
          </cell>
        </row>
        <row r="1967">
          <cell r="A1967">
            <v>605508</v>
          </cell>
          <cell r="C1967" t="str">
            <v>Tilson, Charlie</v>
          </cell>
          <cell r="AF1967">
            <v>0.22992421904172444</v>
          </cell>
          <cell r="AN1967">
            <v>210.78933333333336</v>
          </cell>
          <cell r="AP1967">
            <v>0.40575142095211358</v>
          </cell>
          <cell r="AV1967" t="str">
            <v>CF</v>
          </cell>
          <cell r="AW1967">
            <v>-11</v>
          </cell>
          <cell r="AX1967">
            <v>-16</v>
          </cell>
          <cell r="AY1967">
            <v>-9.1425856617919639</v>
          </cell>
          <cell r="AZ1967">
            <v>-9.1425856617919639</v>
          </cell>
          <cell r="BG1967">
            <v>1.1031374655531621</v>
          </cell>
          <cell r="BJ1967">
            <v>1.0345798864757077E-2</v>
          </cell>
          <cell r="CF1967">
            <v>0</v>
          </cell>
          <cell r="CV1967">
            <v>23.541666666666668</v>
          </cell>
          <cell r="DA1967">
            <v>3.3333333333333335E-3</v>
          </cell>
          <cell r="ER1967">
            <v>526.97333333333336</v>
          </cell>
        </row>
        <row r="1968">
          <cell r="A1968">
            <v>605509</v>
          </cell>
          <cell r="C1968" t="str">
            <v>Tomlinson, Kelby</v>
          </cell>
          <cell r="AF1968">
            <v>0.24677079794133142</v>
          </cell>
          <cell r="AN1968">
            <v>389.47103683904146</v>
          </cell>
          <cell r="AP1968">
            <v>0.38376657711749196</v>
          </cell>
          <cell r="AV1968" t="str">
            <v>2B</v>
          </cell>
          <cell r="AW1968">
            <v>-11</v>
          </cell>
          <cell r="AX1968">
            <v>1.8217225066807261</v>
          </cell>
          <cell r="AY1968">
            <v>-7.0811974704874681</v>
          </cell>
          <cell r="AZ1968">
            <v>1.8217225066807261</v>
          </cell>
          <cell r="BG1968">
            <v>1.6495487791824939</v>
          </cell>
          <cell r="BJ1968">
            <v>8.4037199407106782E-3</v>
          </cell>
          <cell r="CF1968">
            <v>0.20049409198453216</v>
          </cell>
          <cell r="CV1968">
            <v>26.041666666666668</v>
          </cell>
          <cell r="DA1968">
            <v>0.46833333333333332</v>
          </cell>
          <cell r="ER1968">
            <v>511.62879999999996</v>
          </cell>
        </row>
        <row r="1969">
          <cell r="A1969">
            <v>605512</v>
          </cell>
          <cell r="C1969" t="str">
            <v>Tucker, Preston</v>
          </cell>
          <cell r="AF1969">
            <v>0.24974918350967612</v>
          </cell>
          <cell r="AN1969">
            <v>195.72219259259259</v>
          </cell>
          <cell r="AP1969">
            <v>0.43386640184732833</v>
          </cell>
          <cell r="AV1969" t="str">
            <v>LF</v>
          </cell>
          <cell r="AW1969">
            <v>-11</v>
          </cell>
          <cell r="AX1969">
            <v>-16</v>
          </cell>
          <cell r="AY1969">
            <v>-13.36756460508537</v>
          </cell>
          <cell r="AZ1969">
            <v>-12.906169584717478</v>
          </cell>
          <cell r="BG1969">
            <v>1.2583788785459116</v>
          </cell>
          <cell r="BJ1969">
            <v>-4.9306983081905918E-3</v>
          </cell>
          <cell r="CF1969">
            <v>0.37253651707627955</v>
          </cell>
          <cell r="CV1969">
            <v>25.958333333333332</v>
          </cell>
          <cell r="DA1969">
            <v>0.77833333333333332</v>
          </cell>
          <cell r="ER1969">
            <v>489.30548148148148</v>
          </cell>
        </row>
        <row r="1970">
          <cell r="A1970">
            <v>605520</v>
          </cell>
          <cell r="C1970" t="str">
            <v>Walding, Mitch</v>
          </cell>
          <cell r="AF1970">
            <v>0.21223404698010256</v>
          </cell>
          <cell r="AN1970">
            <v>213.96100740740741</v>
          </cell>
          <cell r="AP1970">
            <v>0.37819259134217609</v>
          </cell>
          <cell r="AV1970" t="str">
            <v>3B</v>
          </cell>
          <cell r="AW1970">
            <v>-13.787883467205763</v>
          </cell>
          <cell r="AX1970">
            <v>-3.7832034104285581</v>
          </cell>
          <cell r="AY1970">
            <v>-13.006301567385449</v>
          </cell>
          <cell r="AZ1970">
            <v>-3.7832034104285581</v>
          </cell>
          <cell r="BG1970">
            <v>1.1027172969119656</v>
          </cell>
          <cell r="BJ1970">
            <v>1.8840225610634316E-2</v>
          </cell>
          <cell r="CF1970">
            <v>0</v>
          </cell>
          <cell r="CV1970">
            <v>23.791666666666668</v>
          </cell>
          <cell r="DA1970">
            <v>0</v>
          </cell>
          <cell r="ER1970">
            <v>534.90251851851849</v>
          </cell>
        </row>
        <row r="1971">
          <cell r="A1971">
            <v>605523</v>
          </cell>
          <cell r="C1971" t="str">
            <v>Weisenburger, Adam</v>
          </cell>
          <cell r="AF1971">
            <v>0.21191000740469124</v>
          </cell>
          <cell r="AN1971">
            <v>126.16629333333333</v>
          </cell>
          <cell r="AP1971">
            <v>0.2167994589404697</v>
          </cell>
          <cell r="AV1971" t="str">
            <v>C</v>
          </cell>
          <cell r="AW1971">
            <v>-13.341223185526541</v>
          </cell>
          <cell r="AX1971">
            <v>-16.047483333333332</v>
          </cell>
          <cell r="AY1971">
            <v>-13.342579525146492</v>
          </cell>
          <cell r="AZ1971">
            <v>3.961856444129209</v>
          </cell>
          <cell r="BG1971">
            <v>1.1009237294296406</v>
          </cell>
          <cell r="BJ1971">
            <v>4.034975133608577E-3</v>
          </cell>
          <cell r="CF1971">
            <v>0</v>
          </cell>
          <cell r="CV1971">
            <v>27.541666666666668</v>
          </cell>
          <cell r="DA1971">
            <v>0</v>
          </cell>
          <cell r="ER1971">
            <v>315.41573333333332</v>
          </cell>
        </row>
        <row r="1972">
          <cell r="A1972">
            <v>605530</v>
          </cell>
          <cell r="C1972" t="str">
            <v>Wiel, Zander</v>
          </cell>
          <cell r="AF1972">
            <v>0.21057502287931987</v>
          </cell>
          <cell r="AN1972">
            <v>195.67241481481483</v>
          </cell>
          <cell r="AP1972">
            <v>0.21658407444314953</v>
          </cell>
          <cell r="AV1972" t="str">
            <v>1B</v>
          </cell>
          <cell r="AW1972">
            <v>-16.133411733614238</v>
          </cell>
          <cell r="AX1972">
            <v>-19.580383333333334</v>
          </cell>
          <cell r="AY1972">
            <v>-15.359343143292318</v>
          </cell>
          <cell r="AZ1972">
            <v>-15.359343143292318</v>
          </cell>
          <cell r="BG1972">
            <v>1.4902001361335055</v>
          </cell>
          <cell r="BJ1972">
            <v>-2.0806039789775087E-3</v>
          </cell>
          <cell r="CF1972">
            <v>0</v>
          </cell>
          <cell r="CV1972">
            <v>23.458333333333332</v>
          </cell>
          <cell r="DA1972">
            <v>0</v>
          </cell>
          <cell r="ER1972">
            <v>489.18103703703707</v>
          </cell>
        </row>
        <row r="1973">
          <cell r="A1973">
            <v>605543</v>
          </cell>
          <cell r="C1973" t="str">
            <v>Wright, Zach</v>
          </cell>
          <cell r="AF1973">
            <v>0.21086037851406969</v>
          </cell>
          <cell r="AN1973">
            <v>128.07025777777781</v>
          </cell>
          <cell r="AP1973">
            <v>0.18854536753104845</v>
          </cell>
          <cell r="AV1973" t="str">
            <v>C</v>
          </cell>
          <cell r="AW1973">
            <v>-12.762574893993289</v>
          </cell>
          <cell r="AX1973">
            <v>-16.365983333333336</v>
          </cell>
          <cell r="AY1973">
            <v>-11.095864744460272</v>
          </cell>
          <cell r="AZ1973">
            <v>6.452125559511444</v>
          </cell>
          <cell r="BG1973">
            <v>1.2214677273282866</v>
          </cell>
          <cell r="BJ1973">
            <v>2.0506131807013754E-4</v>
          </cell>
          <cell r="CF1973">
            <v>0</v>
          </cell>
          <cell r="CV1973">
            <v>26.458333333333332</v>
          </cell>
          <cell r="DA1973">
            <v>0</v>
          </cell>
          <cell r="ER1973">
            <v>320.17564444444452</v>
          </cell>
        </row>
        <row r="1974">
          <cell r="A1974">
            <v>605548</v>
          </cell>
          <cell r="C1974" t="str">
            <v>Zimmer, Bradley</v>
          </cell>
          <cell r="AF1974">
            <v>0.2600718198353375</v>
          </cell>
          <cell r="AN1974">
            <v>557.30376890569187</v>
          </cell>
          <cell r="AP1974">
            <v>0.3603238090279971</v>
          </cell>
          <cell r="AV1974" t="str">
            <v>CF</v>
          </cell>
          <cell r="AW1974">
            <v>-13.351125</v>
          </cell>
          <cell r="AX1974">
            <v>-19.309249999999999</v>
          </cell>
          <cell r="AY1974">
            <v>0.1120440173446462</v>
          </cell>
          <cell r="AZ1974">
            <v>0.1120440173446462</v>
          </cell>
          <cell r="BG1974">
            <v>1.4110535012257763</v>
          </cell>
          <cell r="BJ1974">
            <v>-4.8867563594210709E-3</v>
          </cell>
          <cell r="CF1974">
            <v>0</v>
          </cell>
          <cell r="CV1974">
            <v>23.625</v>
          </cell>
          <cell r="DA1974">
            <v>0</v>
          </cell>
          <cell r="ER1974">
            <v>586.24148148148151</v>
          </cell>
        </row>
        <row r="1975">
          <cell r="A1975">
            <v>605612</v>
          </cell>
          <cell r="C1975" t="str">
            <v>Castro, Harold</v>
          </cell>
          <cell r="AF1975">
            <v>0.20164752456412255</v>
          </cell>
          <cell r="AN1975">
            <v>177.81440000000003</v>
          </cell>
          <cell r="AP1975">
            <v>0.31206497865494542</v>
          </cell>
          <cell r="AV1975" t="str">
            <v>2B</v>
          </cell>
          <cell r="AW1975">
            <v>-14.2577</v>
          </cell>
          <cell r="AX1975">
            <v>-4.9953986840880784</v>
          </cell>
          <cell r="AY1975">
            <v>-4.3274266951274711</v>
          </cell>
          <cell r="AZ1975">
            <v>-4.3274266951274711</v>
          </cell>
          <cell r="BG1975">
            <v>0.6194069605450313</v>
          </cell>
          <cell r="BJ1975">
            <v>-2.5380461763014919E-2</v>
          </cell>
          <cell r="CF1975">
            <v>0</v>
          </cell>
          <cell r="CV1975">
            <v>22.625</v>
          </cell>
          <cell r="DA1975">
            <v>0</v>
          </cell>
          <cell r="ER1975">
            <v>444.53600000000006</v>
          </cell>
        </row>
        <row r="1976">
          <cell r="A1976">
            <v>605613</v>
          </cell>
          <cell r="C1976" t="str">
            <v>Gonzalez, David</v>
          </cell>
          <cell r="AF1976">
            <v>0.1893623898448891</v>
          </cell>
          <cell r="AN1976">
            <v>198.7685925925926</v>
          </cell>
          <cell r="AP1976">
            <v>0.33405840040238588</v>
          </cell>
          <cell r="AV1976" t="str">
            <v>SS</v>
          </cell>
          <cell r="AW1976">
            <v>-14.340966666666667</v>
          </cell>
          <cell r="AX1976">
            <v>-3.5754045907454959</v>
          </cell>
          <cell r="AY1976">
            <v>-10.46710825107173</v>
          </cell>
          <cell r="AZ1976">
            <v>-3.5754045907454959</v>
          </cell>
          <cell r="BG1976">
            <v>0.57199021215836288</v>
          </cell>
          <cell r="BJ1976">
            <v>-8.240957561918406E-3</v>
          </cell>
          <cell r="CF1976">
            <v>0</v>
          </cell>
          <cell r="CV1976">
            <v>22.541666666666668</v>
          </cell>
          <cell r="DA1976">
            <v>0</v>
          </cell>
          <cell r="ER1976">
            <v>496.92148148148146</v>
          </cell>
        </row>
        <row r="1977">
          <cell r="A1977">
            <v>605632</v>
          </cell>
          <cell r="C1977" t="str">
            <v>Duran, Douglas</v>
          </cell>
          <cell r="AF1977">
            <v>0.16141363895966687</v>
          </cell>
          <cell r="AN1977">
            <v>69.916634074074082</v>
          </cell>
          <cell r="AP1977">
            <v>2.9792681205121574E-2</v>
          </cell>
          <cell r="AV1977" t="str">
            <v>3B</v>
          </cell>
          <cell r="AW1977">
            <v>-13.351125</v>
          </cell>
          <cell r="AX1977">
            <v>-2.8150279320592495</v>
          </cell>
          <cell r="AY1977">
            <v>-9.7580118985413602</v>
          </cell>
          <cell r="AZ1977">
            <v>-2.8150279320592495</v>
          </cell>
          <cell r="BG1977">
            <v>0.45415103804356716</v>
          </cell>
          <cell r="BJ1977">
            <v>-1.7934914299752667E-2</v>
          </cell>
          <cell r="CF1977">
            <v>0</v>
          </cell>
          <cell r="CV1977">
            <v>23.625</v>
          </cell>
          <cell r="DA1977">
            <v>0</v>
          </cell>
          <cell r="ER1977">
            <v>174.7915851851852</v>
          </cell>
        </row>
        <row r="1978">
          <cell r="A1978">
            <v>605658</v>
          </cell>
          <cell r="C1978" t="str">
            <v>Salazar, Jose</v>
          </cell>
          <cell r="AF1978">
            <v>0.14604909199097071</v>
          </cell>
          <cell r="AN1978">
            <v>92.527312592592608</v>
          </cell>
          <cell r="AP1978">
            <v>9.6192928175289238E-2</v>
          </cell>
          <cell r="AV1978" t="str">
            <v>3B</v>
          </cell>
          <cell r="AW1978">
            <v>-15.823755679576458</v>
          </cell>
          <cell r="AX1978">
            <v>-13.162496749507506</v>
          </cell>
          <cell r="AY1978">
            <v>-17.335096036885194</v>
          </cell>
          <cell r="AZ1978">
            <v>-13.162496749507506</v>
          </cell>
          <cell r="BG1978">
            <v>0.91839256378637324</v>
          </cell>
          <cell r="BJ1978">
            <v>1.0481589473431504E-2</v>
          </cell>
          <cell r="CF1978">
            <v>0</v>
          </cell>
          <cell r="CV1978">
            <v>21.958333333333332</v>
          </cell>
          <cell r="DA1978">
            <v>0</v>
          </cell>
          <cell r="ER1978">
            <v>231.31828148148151</v>
          </cell>
        </row>
        <row r="1979">
          <cell r="A1979">
            <v>605711</v>
          </cell>
          <cell r="C1979" t="str">
            <v>Munoz, Edgar</v>
          </cell>
          <cell r="AF1979">
            <v>0.16323650343691493</v>
          </cell>
          <cell r="AN1979">
            <v>76.78862222222223</v>
          </cell>
          <cell r="AP1979">
            <v>4.4232832137694023E-2</v>
          </cell>
          <cell r="AV1979" t="str">
            <v>3B</v>
          </cell>
          <cell r="AW1979">
            <v>-12.534183333333335</v>
          </cell>
          <cell r="AX1979">
            <v>1.4943618532961005</v>
          </cell>
          <cell r="AY1979">
            <v>-1.0129391130730816</v>
          </cell>
          <cell r="AZ1979">
            <v>1.4943618532961005</v>
          </cell>
          <cell r="BG1979">
            <v>0.54448470875018096</v>
          </cell>
          <cell r="BJ1979">
            <v>-9.0125312991049117E-3</v>
          </cell>
          <cell r="CF1979">
            <v>0</v>
          </cell>
          <cell r="CV1979">
            <v>24.708333333333332</v>
          </cell>
          <cell r="DA1979">
            <v>0</v>
          </cell>
          <cell r="ER1979">
            <v>191.97155555555557</v>
          </cell>
        </row>
        <row r="1980">
          <cell r="A1980">
            <v>605893</v>
          </cell>
          <cell r="C1980" t="str">
            <v>Chourio, Bealyn</v>
          </cell>
          <cell r="AF1980">
            <v>0.16050032860051441</v>
          </cell>
          <cell r="AN1980">
            <v>92.081386666666674</v>
          </cell>
          <cell r="AP1980">
            <v>0.11217621119479104</v>
          </cell>
          <cell r="AV1980" t="str">
            <v>SS</v>
          </cell>
          <cell r="AW1980">
            <v>-14.590766666666667</v>
          </cell>
          <cell r="AX1980">
            <v>-5.3715901163428255</v>
          </cell>
          <cell r="AY1980">
            <v>-11.058335672851825</v>
          </cell>
          <cell r="AZ1980">
            <v>-5.3715901163428255</v>
          </cell>
          <cell r="BG1980">
            <v>0.5873983969299662</v>
          </cell>
          <cell r="BJ1980">
            <v>3.9256463130183722E-3</v>
          </cell>
          <cell r="CF1980">
            <v>0</v>
          </cell>
          <cell r="CV1980">
            <v>22.291666666666668</v>
          </cell>
          <cell r="DA1980">
            <v>0</v>
          </cell>
          <cell r="ER1980">
            <v>230.20346666666666</v>
          </cell>
        </row>
        <row r="1981">
          <cell r="A1981">
            <v>606113</v>
          </cell>
          <cell r="C1981" t="str">
            <v>Ortiz, Randy</v>
          </cell>
          <cell r="AF1981">
            <v>0.17277458409056648</v>
          </cell>
          <cell r="AN1981">
            <v>109.64565333333336</v>
          </cell>
          <cell r="AP1981">
            <v>0.13118794532888023</v>
          </cell>
          <cell r="AV1981" t="str">
            <v>RF</v>
          </cell>
          <cell r="AW1981">
            <v>-13.847541666666666</v>
          </cell>
          <cell r="AX1981">
            <v>-20.258216666666662</v>
          </cell>
          <cell r="AY1981">
            <v>-2.0774161528528885</v>
          </cell>
          <cell r="AZ1981">
            <v>-2.0774161528528885</v>
          </cell>
          <cell r="BG1981">
            <v>0.70870433637296015</v>
          </cell>
          <cell r="BJ1981">
            <v>9.1994478475028035E-3</v>
          </cell>
          <cell r="CF1981">
            <v>0</v>
          </cell>
          <cell r="CV1981">
            <v>23.041666666666668</v>
          </cell>
          <cell r="DA1981">
            <v>0</v>
          </cell>
          <cell r="ER1981">
            <v>274.11413333333337</v>
          </cell>
        </row>
        <row r="1982">
          <cell r="A1982">
            <v>606114</v>
          </cell>
          <cell r="C1982" t="str">
            <v>Pineda, Jeremias</v>
          </cell>
          <cell r="AF1982">
            <v>0.18498616385960537</v>
          </cell>
          <cell r="AN1982">
            <v>182.49600000000001</v>
          </cell>
          <cell r="AP1982">
            <v>0.26927730450796017</v>
          </cell>
          <cell r="AV1982" t="str">
            <v>CF</v>
          </cell>
          <cell r="AW1982">
            <v>-11.982575000000001</v>
          </cell>
          <cell r="AX1982">
            <v>-16.91245</v>
          </cell>
          <cell r="AY1982">
            <v>-5.8367707882063025</v>
          </cell>
          <cell r="AZ1982">
            <v>-5.8367707882063025</v>
          </cell>
          <cell r="BG1982">
            <v>0.59285092450723098</v>
          </cell>
          <cell r="BJ1982">
            <v>8.7536081137348613E-3</v>
          </cell>
          <cell r="CF1982">
            <v>0</v>
          </cell>
          <cell r="CV1982">
            <v>25.625</v>
          </cell>
          <cell r="DA1982">
            <v>0</v>
          </cell>
          <cell r="ER1982">
            <v>456.24</v>
          </cell>
        </row>
        <row r="1983">
          <cell r="A1983">
            <v>606115</v>
          </cell>
          <cell r="C1983" t="str">
            <v>Arcia, Orlando</v>
          </cell>
          <cell r="AF1983">
            <v>0.22089654035800604</v>
          </cell>
          <cell r="AN1983">
            <v>237.29967407407403</v>
          </cell>
          <cell r="AP1983">
            <v>0.41990124204980528</v>
          </cell>
          <cell r="AV1983" t="str">
            <v>SS</v>
          </cell>
          <cell r="AW1983">
            <v>-11</v>
          </cell>
          <cell r="AX1983">
            <v>4.095443412056456</v>
          </cell>
          <cell r="AY1983">
            <v>-7</v>
          </cell>
          <cell r="AZ1983">
            <v>4.095443412056456</v>
          </cell>
          <cell r="BG1983">
            <v>0.84901417871445806</v>
          </cell>
          <cell r="BJ1983">
            <v>-1.4792785790305964E-3</v>
          </cell>
          <cell r="CF1983">
            <v>0</v>
          </cell>
          <cell r="CV1983">
            <v>21.875</v>
          </cell>
          <cell r="DA1983">
            <v>0.09</v>
          </cell>
          <cell r="ER1983">
            <v>593.24918518518507</v>
          </cell>
        </row>
        <row r="1984">
          <cell r="A1984">
            <v>606120</v>
          </cell>
          <cell r="C1984" t="str">
            <v>De La Cruz, Maikis</v>
          </cell>
          <cell r="AF1984">
            <v>0.19214452739330412</v>
          </cell>
          <cell r="AN1984">
            <v>172.28515555555555</v>
          </cell>
          <cell r="AP1984">
            <v>0.34149309799781657</v>
          </cell>
          <cell r="AV1984" t="str">
            <v>RF</v>
          </cell>
          <cell r="AW1984">
            <v>-11.890141666666665</v>
          </cell>
          <cell r="AX1984">
            <v>-16.768249999999998</v>
          </cell>
          <cell r="AY1984">
            <v>-8.3332437461733111</v>
          </cell>
          <cell r="AZ1984">
            <v>-8.3332437461733111</v>
          </cell>
          <cell r="BG1984">
            <v>0.5851348851950593</v>
          </cell>
          <cell r="BJ1984">
            <v>2.6652933746552725E-3</v>
          </cell>
          <cell r="CF1984">
            <v>0</v>
          </cell>
          <cell r="CV1984">
            <v>25.791666666666668</v>
          </cell>
          <cell r="DA1984">
            <v>0</v>
          </cell>
          <cell r="ER1984">
            <v>430.71288888888887</v>
          </cell>
        </row>
        <row r="1985">
          <cell r="A1985">
            <v>606121</v>
          </cell>
          <cell r="C1985" t="str">
            <v>Simon, Alexander</v>
          </cell>
          <cell r="AF1985">
            <v>0.17384842019291141</v>
          </cell>
          <cell r="AN1985">
            <v>154.61610666666667</v>
          </cell>
          <cell r="AP1985">
            <v>0.24959225884039771</v>
          </cell>
          <cell r="AV1985" t="str">
            <v>1B</v>
          </cell>
          <cell r="AW1985">
            <v>-14.536560077415421</v>
          </cell>
          <cell r="AX1985">
            <v>-19.038116666666664</v>
          </cell>
          <cell r="AY1985">
            <v>-12.220215107858277</v>
          </cell>
          <cell r="AZ1985">
            <v>-12.220215107858277</v>
          </cell>
          <cell r="BG1985">
            <v>0.93133130260945074</v>
          </cell>
          <cell r="BJ1985">
            <v>5.4558448000411206E-3</v>
          </cell>
          <cell r="CF1985">
            <v>0</v>
          </cell>
          <cell r="CV1985">
            <v>23.791666666666668</v>
          </cell>
          <cell r="DA1985">
            <v>0</v>
          </cell>
          <cell r="ER1985">
            <v>386.54026666666664</v>
          </cell>
        </row>
        <row r="1986">
          <cell r="A1986">
            <v>606130</v>
          </cell>
          <cell r="C1986" t="str">
            <v>Charles, Henry</v>
          </cell>
          <cell r="AF1986">
            <v>0.18308569041445225</v>
          </cell>
          <cell r="AN1986">
            <v>123.14624000000002</v>
          </cell>
          <cell r="AP1986">
            <v>0.18695715364147647</v>
          </cell>
          <cell r="AV1986" t="str">
            <v>LF</v>
          </cell>
          <cell r="AW1986">
            <v>-14.424233333333335</v>
          </cell>
          <cell r="AX1986">
            <v>-21.413449999999997</v>
          </cell>
          <cell r="AY1986">
            <v>-14.704681588769137</v>
          </cell>
          <cell r="AZ1986">
            <v>-14.424233333333335</v>
          </cell>
          <cell r="BG1986">
            <v>0.619892883864682</v>
          </cell>
          <cell r="BJ1986">
            <v>-2.5069730574464169E-2</v>
          </cell>
          <cell r="CF1986">
            <v>0</v>
          </cell>
          <cell r="CV1986">
            <v>22.458333333333332</v>
          </cell>
          <cell r="DA1986">
            <v>0</v>
          </cell>
          <cell r="ER1986">
            <v>307.86560000000003</v>
          </cell>
        </row>
        <row r="1987">
          <cell r="A1987">
            <v>606132</v>
          </cell>
          <cell r="C1987" t="str">
            <v>Tapia, Raimel</v>
          </cell>
          <cell r="AF1987">
            <v>0.23136039342566009</v>
          </cell>
          <cell r="AN1987">
            <v>236.41955555555558</v>
          </cell>
          <cell r="AP1987">
            <v>0.41387496387307721</v>
          </cell>
          <cell r="AV1987" t="str">
            <v>CF</v>
          </cell>
          <cell r="AW1987">
            <v>-14.5075</v>
          </cell>
          <cell r="AX1987">
            <v>-21.580749999999995</v>
          </cell>
          <cell r="AY1987">
            <v>-4.1618298941073038</v>
          </cell>
          <cell r="AZ1987">
            <v>-4.1618298941073038</v>
          </cell>
          <cell r="BG1987">
            <v>1.224855666383416</v>
          </cell>
          <cell r="BJ1987">
            <v>1.2770031882032589E-2</v>
          </cell>
          <cell r="CF1987">
            <v>0</v>
          </cell>
          <cell r="CV1987">
            <v>22.375</v>
          </cell>
          <cell r="DA1987">
            <v>0</v>
          </cell>
          <cell r="ER1987">
            <v>591.04888888888888</v>
          </cell>
        </row>
        <row r="1988">
          <cell r="A1988">
            <v>606133</v>
          </cell>
          <cell r="C1988" t="str">
            <v>Cruz, Luis</v>
          </cell>
          <cell r="AF1988">
            <v>0.18066386829362963</v>
          </cell>
          <cell r="AN1988">
            <v>108.38340740740742</v>
          </cell>
          <cell r="AP1988">
            <v>0.1922731947230466</v>
          </cell>
          <cell r="AV1988" t="str">
            <v>C</v>
          </cell>
          <cell r="AW1988">
            <v>-10.993487494844745</v>
          </cell>
          <cell r="AX1988">
            <v>4.3101770057678559</v>
          </cell>
          <cell r="AY1988">
            <v>-10.993487494844745</v>
          </cell>
          <cell r="AZ1988">
            <v>0.3402961804432314</v>
          </cell>
          <cell r="BG1988">
            <v>0.88636356627437629</v>
          </cell>
          <cell r="BJ1988">
            <v>1.2254846553433865E-2</v>
          </cell>
          <cell r="CF1988">
            <v>0</v>
          </cell>
          <cell r="CV1988">
            <v>23.125</v>
          </cell>
          <cell r="DA1988">
            <v>1.0866666666666667</v>
          </cell>
          <cell r="ER1988">
            <v>270.95851851851853</v>
          </cell>
        </row>
        <row r="1989">
          <cell r="A1989">
            <v>606138</v>
          </cell>
          <cell r="C1989" t="str">
            <v>Paulino, Enmanuel</v>
          </cell>
          <cell r="AF1989">
            <v>0.16215049081560318</v>
          </cell>
          <cell r="AN1989">
            <v>81.154654814814833</v>
          </cell>
          <cell r="AP1989">
            <v>4.6426329417286527E-2</v>
          </cell>
          <cell r="AV1989" t="str">
            <v>SS</v>
          </cell>
          <cell r="AW1989">
            <v>-14.238558773722556</v>
          </cell>
          <cell r="AX1989">
            <v>-2.9666761891949753</v>
          </cell>
          <cell r="AY1989">
            <v>-12.860326074874671</v>
          </cell>
          <cell r="AZ1989">
            <v>-2.9666761891949753</v>
          </cell>
          <cell r="BG1989">
            <v>0.72092491934995884</v>
          </cell>
          <cell r="BJ1989">
            <v>-3.698398404867589E-3</v>
          </cell>
          <cell r="CF1989">
            <v>0</v>
          </cell>
          <cell r="CV1989">
            <v>22.625</v>
          </cell>
          <cell r="DA1989">
            <v>0</v>
          </cell>
          <cell r="ER1989">
            <v>202.88663703703708</v>
          </cell>
        </row>
        <row r="1990">
          <cell r="A1990">
            <v>606139</v>
          </cell>
          <cell r="C1990" t="str">
            <v>Herrera, Jose</v>
          </cell>
          <cell r="AF1990">
            <v>0.14293076007854072</v>
          </cell>
          <cell r="AN1990">
            <v>94.917120000000011</v>
          </cell>
          <cell r="AP1990">
            <v>6.9197029985906267E-2</v>
          </cell>
          <cell r="AV1990" t="str">
            <v>3B</v>
          </cell>
          <cell r="AW1990">
            <v>-13.631807328595663</v>
          </cell>
          <cell r="AX1990">
            <v>-3.9057148907440009</v>
          </cell>
          <cell r="AY1990">
            <v>-14.722698312823699</v>
          </cell>
          <cell r="AZ1990">
            <v>-3.9057148907440009</v>
          </cell>
          <cell r="BG1990">
            <v>0.7811839721477678</v>
          </cell>
          <cell r="BJ1990">
            <v>2.2875982846277316E-3</v>
          </cell>
          <cell r="CF1990">
            <v>0</v>
          </cell>
          <cell r="CV1990">
            <v>23.458333333333332</v>
          </cell>
          <cell r="DA1990">
            <v>0</v>
          </cell>
          <cell r="ER1990">
            <v>237.2928</v>
          </cell>
        </row>
        <row r="1991">
          <cell r="A1991">
            <v>606142</v>
          </cell>
          <cell r="C1991" t="str">
            <v>Polanco, Joel</v>
          </cell>
          <cell r="AF1991">
            <v>0.14464806003182853</v>
          </cell>
          <cell r="AN1991">
            <v>80.298951111111123</v>
          </cell>
          <cell r="AP1991">
            <v>4.7937711646978687E-2</v>
          </cell>
          <cell r="AV1991" t="str">
            <v>1B</v>
          </cell>
          <cell r="AW1991">
            <v>-13.076655094983874</v>
          </cell>
          <cell r="AX1991">
            <v>-18.902549999999998</v>
          </cell>
          <cell r="AY1991">
            <v>-11.75209137526732</v>
          </cell>
          <cell r="AZ1991">
            <v>-7.0140373589588796</v>
          </cell>
          <cell r="BG1991">
            <v>0.67541404417428974</v>
          </cell>
          <cell r="BJ1991">
            <v>1.0661431445146861E-2</v>
          </cell>
          <cell r="CF1991">
            <v>0</v>
          </cell>
          <cell r="CV1991">
            <v>23.875</v>
          </cell>
          <cell r="DA1991">
            <v>0</v>
          </cell>
          <cell r="ER1991">
            <v>200.74737777777779</v>
          </cell>
        </row>
        <row r="1992">
          <cell r="A1992">
            <v>606145</v>
          </cell>
          <cell r="C1992" t="str">
            <v>Castillo, Elio</v>
          </cell>
          <cell r="AF1992">
            <v>0.16913544446553427</v>
          </cell>
          <cell r="AN1992">
            <v>93.441303703703724</v>
          </cell>
          <cell r="AP1992">
            <v>0.14868904280799511</v>
          </cell>
          <cell r="AV1992" t="str">
            <v>SS</v>
          </cell>
          <cell r="AW1992">
            <v>-14.705799080125701</v>
          </cell>
          <cell r="AX1992">
            <v>-14.168147608074111</v>
          </cell>
          <cell r="AY1992">
            <v>-15.982902717289349</v>
          </cell>
          <cell r="AZ1992">
            <v>-14.168147608074111</v>
          </cell>
          <cell r="BG1992">
            <v>0.80714276159176124</v>
          </cell>
          <cell r="BJ1992">
            <v>-1.6276592448213899E-2</v>
          </cell>
          <cell r="CF1992">
            <v>0</v>
          </cell>
          <cell r="CV1992">
            <v>22.291666666666668</v>
          </cell>
          <cell r="DA1992">
            <v>0</v>
          </cell>
          <cell r="ER1992">
            <v>233.60325925925929</v>
          </cell>
        </row>
        <row r="1993">
          <cell r="A1993">
            <v>606151</v>
          </cell>
          <cell r="C1993" t="str">
            <v>Palacios, Cristian</v>
          </cell>
          <cell r="AF1993">
            <v>0.12355651729383972</v>
          </cell>
          <cell r="AN1993">
            <v>81.453890370370374</v>
          </cell>
          <cell r="AP1993">
            <v>5.322164179757638E-2</v>
          </cell>
          <cell r="AV1993" t="str">
            <v>RF</v>
          </cell>
          <cell r="AW1993">
            <v>-14.424233333333335</v>
          </cell>
          <cell r="AX1993">
            <v>-21.413449999999997</v>
          </cell>
          <cell r="AY1993">
            <v>-7.6697127251116317</v>
          </cell>
          <cell r="AZ1993">
            <v>-7.6697127251116317</v>
          </cell>
          <cell r="BG1993">
            <v>0.709631344143967</v>
          </cell>
          <cell r="BJ1993">
            <v>1.8725734340238998E-2</v>
          </cell>
          <cell r="CF1993">
            <v>0</v>
          </cell>
          <cell r="CV1993">
            <v>22.458333333333332</v>
          </cell>
          <cell r="DA1993">
            <v>0</v>
          </cell>
          <cell r="ER1993">
            <v>203.63472592592592</v>
          </cell>
        </row>
        <row r="1994">
          <cell r="A1994">
            <v>606157</v>
          </cell>
          <cell r="C1994" t="str">
            <v>Aquino, Aristides</v>
          </cell>
          <cell r="AF1994">
            <v>0.22716396714878878</v>
          </cell>
          <cell r="AN1994">
            <v>206.14755555555553</v>
          </cell>
          <cell r="AP1994">
            <v>0.33230875601187748</v>
          </cell>
          <cell r="AV1994" t="str">
            <v>RF</v>
          </cell>
          <cell r="AW1994">
            <v>-14.674033333333336</v>
          </cell>
          <cell r="AX1994">
            <v>-21.91535</v>
          </cell>
          <cell r="AY1994">
            <v>-6.3229426290363069</v>
          </cell>
          <cell r="AZ1994">
            <v>-6.3229426290363069</v>
          </cell>
          <cell r="BG1994">
            <v>1.1472940879465672</v>
          </cell>
          <cell r="BJ1994">
            <v>3.1147319690652802E-3</v>
          </cell>
          <cell r="CF1994">
            <v>0</v>
          </cell>
          <cell r="CV1994">
            <v>22.208333333333332</v>
          </cell>
          <cell r="DA1994">
            <v>0</v>
          </cell>
          <cell r="ER1994">
            <v>515.36888888888882</v>
          </cell>
        </row>
        <row r="1995">
          <cell r="A1995">
            <v>606158</v>
          </cell>
          <cell r="C1995" t="str">
            <v>Jesus, Anderson</v>
          </cell>
          <cell r="AF1995">
            <v>0.13744925306911093</v>
          </cell>
          <cell r="AN1995">
            <v>97.263893333333343</v>
          </cell>
          <cell r="AP1995">
            <v>8.9349724206098768E-2</v>
          </cell>
          <cell r="AV1995" t="str">
            <v>RF</v>
          </cell>
          <cell r="AW1995">
            <v>-14.5075</v>
          </cell>
          <cell r="AX1995">
            <v>-21.580749999999995</v>
          </cell>
          <cell r="AY1995">
            <v>-14.288651463217196</v>
          </cell>
          <cell r="AZ1995">
            <v>-14.288651463217196</v>
          </cell>
          <cell r="BG1995">
            <v>0.928489036961609</v>
          </cell>
          <cell r="BJ1995">
            <v>-5.9304701631726631E-3</v>
          </cell>
          <cell r="CF1995">
            <v>0</v>
          </cell>
          <cell r="CV1995">
            <v>22.375</v>
          </cell>
          <cell r="DA1995">
            <v>0</v>
          </cell>
          <cell r="ER1995">
            <v>243.15973333333335</v>
          </cell>
        </row>
        <row r="1996">
          <cell r="A1996">
            <v>606168</v>
          </cell>
          <cell r="C1996" t="str">
            <v>Reyes, Allison</v>
          </cell>
          <cell r="AF1996">
            <v>0.15008125609575823</v>
          </cell>
          <cell r="AN1996">
            <v>114.7473540740741</v>
          </cell>
          <cell r="AP1996">
            <v>0.10371287455253109</v>
          </cell>
          <cell r="AV1996" t="str">
            <v>2B</v>
          </cell>
          <cell r="AW1996">
            <v>-12.946239110067713</v>
          </cell>
          <cell r="AX1996">
            <v>-4.5621489493170868</v>
          </cell>
          <cell r="AY1996">
            <v>-6.9302821988857977</v>
          </cell>
          <cell r="AZ1996">
            <v>-4.5621489493170868</v>
          </cell>
          <cell r="BG1996">
            <v>0.79461395849745853</v>
          </cell>
          <cell r="BJ1996">
            <v>-3.3614896573449194E-3</v>
          </cell>
          <cell r="CF1996">
            <v>0</v>
          </cell>
          <cell r="CV1996">
            <v>23.791666666666668</v>
          </cell>
          <cell r="DA1996">
            <v>0</v>
          </cell>
          <cell r="ER1996">
            <v>286.86838518518522</v>
          </cell>
        </row>
        <row r="1997">
          <cell r="A1997">
            <v>606169</v>
          </cell>
          <cell r="C1997" t="str">
            <v>Cepeda, Romnel</v>
          </cell>
          <cell r="AF1997">
            <v>0.12159767435799276</v>
          </cell>
          <cell r="AN1997">
            <v>73.675946666666675</v>
          </cell>
          <cell r="AP1997">
            <v>5.5367521309031997E-2</v>
          </cell>
          <cell r="AV1997" t="str">
            <v>C</v>
          </cell>
          <cell r="AW1997">
            <v>-12.737755176653323</v>
          </cell>
          <cell r="AX1997">
            <v>-17.920449999999999</v>
          </cell>
          <cell r="AY1997">
            <v>-11.899938501005721</v>
          </cell>
          <cell r="AZ1997">
            <v>3.7437459518791449</v>
          </cell>
          <cell r="BG1997">
            <v>0.68175027381973785</v>
          </cell>
          <cell r="BJ1997">
            <v>-1.2025111056100268E-2</v>
          </cell>
          <cell r="CF1997">
            <v>0</v>
          </cell>
          <cell r="CV1997">
            <v>24.625</v>
          </cell>
          <cell r="DA1997">
            <v>0</v>
          </cell>
          <cell r="ER1997">
            <v>184.18986666666669</v>
          </cell>
        </row>
        <row r="1998">
          <cell r="A1998">
            <v>606174</v>
          </cell>
          <cell r="C1998" t="str">
            <v>Morel, Jose</v>
          </cell>
          <cell r="AF1998">
            <v>0.16076414758689711</v>
          </cell>
          <cell r="AN1998">
            <v>109.45418666666667</v>
          </cell>
          <cell r="AP1998">
            <v>0.15201175623642871</v>
          </cell>
          <cell r="AV1998" t="str">
            <v>RF</v>
          </cell>
          <cell r="AW1998">
            <v>-14.007900000000001</v>
          </cell>
          <cell r="AX1998">
            <v>-20.576949999999997</v>
          </cell>
          <cell r="AY1998">
            <v>-13.639816827793881</v>
          </cell>
          <cell r="AZ1998">
            <v>-13.639816827793881</v>
          </cell>
          <cell r="BG1998">
            <v>0.89100184561179607</v>
          </cell>
          <cell r="BJ1998">
            <v>1.1637198990938192E-2</v>
          </cell>
          <cell r="CF1998">
            <v>0</v>
          </cell>
          <cell r="CV1998">
            <v>22.875</v>
          </cell>
          <cell r="DA1998">
            <v>0</v>
          </cell>
          <cell r="ER1998">
            <v>273.63546666666667</v>
          </cell>
        </row>
        <row r="1999">
          <cell r="A1999">
            <v>606175</v>
          </cell>
          <cell r="C1999" t="str">
            <v>Figuera, Jose</v>
          </cell>
          <cell r="AF1999">
            <v>0.14951710002844026</v>
          </cell>
          <cell r="AN1999">
            <v>86.802962962962965</v>
          </cell>
          <cell r="AP1999">
            <v>7.9428120492720633E-2</v>
          </cell>
          <cell r="AV1999" t="str">
            <v>RF</v>
          </cell>
          <cell r="AW1999">
            <v>-13.886935921266893</v>
          </cell>
          <cell r="AX1999">
            <v>-20.258216666666662</v>
          </cell>
          <cell r="AY1999">
            <v>-10.430284319957224</v>
          </cell>
          <cell r="AZ1999">
            <v>-10.430284319957224</v>
          </cell>
          <cell r="BG1999">
            <v>0.64079874727645825</v>
          </cell>
          <cell r="BJ1999">
            <v>-1.2176725978985458E-2</v>
          </cell>
          <cell r="CF1999">
            <v>0</v>
          </cell>
          <cell r="CV1999">
            <v>23.041666666666668</v>
          </cell>
          <cell r="DA1999">
            <v>0</v>
          </cell>
          <cell r="ER1999">
            <v>217.00740740740741</v>
          </cell>
        </row>
        <row r="2000">
          <cell r="A2000">
            <v>606186</v>
          </cell>
          <cell r="C2000" t="str">
            <v>Santana, Felix G.</v>
          </cell>
          <cell r="AF2000">
            <v>0.15788911735883418</v>
          </cell>
          <cell r="AN2000">
            <v>102.99979851851855</v>
          </cell>
          <cell r="AP2000">
            <v>0.14389166087979544</v>
          </cell>
          <cell r="AV2000" t="str">
            <v>LF</v>
          </cell>
          <cell r="AW2000">
            <v>-15.025625000000002</v>
          </cell>
          <cell r="AX2000">
            <v>-22.632149999999996</v>
          </cell>
          <cell r="AY2000">
            <v>-18.286871224518045</v>
          </cell>
          <cell r="AZ2000">
            <v>-15.025625000000002</v>
          </cell>
          <cell r="BG2000">
            <v>0.77589376034265478</v>
          </cell>
          <cell r="BJ2000">
            <v>1.2985201378406355E-2</v>
          </cell>
          <cell r="CF2000">
            <v>0</v>
          </cell>
          <cell r="CV2000">
            <v>21.875</v>
          </cell>
          <cell r="DA2000">
            <v>0</v>
          </cell>
          <cell r="ER2000">
            <v>257.49949629629634</v>
          </cell>
        </row>
        <row r="2001">
          <cell r="A2001">
            <v>606189</v>
          </cell>
          <cell r="C2001" t="str">
            <v>Marte, Hamlet</v>
          </cell>
          <cell r="AF2001">
            <v>0.16959376378868074</v>
          </cell>
          <cell r="AN2001">
            <v>121.23792592592594</v>
          </cell>
          <cell r="AP2001">
            <v>0.21827630341161774</v>
          </cell>
          <cell r="AV2001" t="str">
            <v>C</v>
          </cell>
          <cell r="AW2001">
            <v>-14.461363500465499</v>
          </cell>
          <cell r="AX2001">
            <v>-21.580749999999995</v>
          </cell>
          <cell r="AY2001">
            <v>-12.871774843288719</v>
          </cell>
          <cell r="AZ2001">
            <v>-5.6103873789789889</v>
          </cell>
          <cell r="BG2001">
            <v>0.64922020347355258</v>
          </cell>
          <cell r="BJ2001">
            <v>1.1293290765867577E-2</v>
          </cell>
          <cell r="CF2001">
            <v>0</v>
          </cell>
          <cell r="CV2001">
            <v>22.375</v>
          </cell>
          <cell r="DA2001">
            <v>0</v>
          </cell>
          <cell r="ER2001">
            <v>303.09481481481481</v>
          </cell>
        </row>
        <row r="2002">
          <cell r="A2002">
            <v>606192</v>
          </cell>
          <cell r="C2002" t="str">
            <v>Hernandez, Teoscar</v>
          </cell>
          <cell r="AF2002">
            <v>0.24479336449381889</v>
          </cell>
          <cell r="AN2002">
            <v>305.54237786445367</v>
          </cell>
          <cell r="AP2002">
            <v>0.41567966438709636</v>
          </cell>
          <cell r="AV2002" t="str">
            <v>CF</v>
          </cell>
          <cell r="AW2002">
            <v>-13.280208333333334</v>
          </cell>
          <cell r="AX2002">
            <v>-19.173683333333333</v>
          </cell>
          <cell r="AY2002">
            <v>-4.9326083538286181</v>
          </cell>
          <cell r="AZ2002">
            <v>-4.9326083538286181</v>
          </cell>
          <cell r="BG2002">
            <v>0.94827561875158306</v>
          </cell>
          <cell r="BJ2002">
            <v>3.1252073006604493E-3</v>
          </cell>
          <cell r="CF2002">
            <v>0</v>
          </cell>
          <cell r="CV2002">
            <v>23.708333333333332</v>
          </cell>
          <cell r="DA2002">
            <v>2.1666666666666667E-2</v>
          </cell>
          <cell r="ER2002">
            <v>583.78192592592586</v>
          </cell>
        </row>
        <row r="2003">
          <cell r="A2003">
            <v>606196</v>
          </cell>
          <cell r="C2003" t="str">
            <v>Mora, Angelo</v>
          </cell>
          <cell r="AF2003">
            <v>0.19533258566973155</v>
          </cell>
          <cell r="AN2003">
            <v>184.49742222222221</v>
          </cell>
          <cell r="AP2003">
            <v>0.3415874630779705</v>
          </cell>
          <cell r="AV2003" t="str">
            <v>SS</v>
          </cell>
          <cell r="AW2003">
            <v>-13.563874999999999</v>
          </cell>
          <cell r="AX2003">
            <v>-5.5515186179503857</v>
          </cell>
          <cell r="AY2003">
            <v>-10.808438116298911</v>
          </cell>
          <cell r="AZ2003">
            <v>-5.5515186179503857</v>
          </cell>
          <cell r="BG2003">
            <v>0.73448095051525542</v>
          </cell>
          <cell r="BJ2003">
            <v>6.4582621876689717E-3</v>
          </cell>
          <cell r="CF2003">
            <v>0</v>
          </cell>
          <cell r="CV2003">
            <v>23.375</v>
          </cell>
          <cell r="DA2003">
            <v>0</v>
          </cell>
          <cell r="ER2003">
            <v>461.24355555555553</v>
          </cell>
        </row>
        <row r="2004">
          <cell r="A2004">
            <v>606200</v>
          </cell>
          <cell r="C2004" t="str">
            <v>Rojas, Jose</v>
          </cell>
          <cell r="AF2004">
            <v>0.15742569659057451</v>
          </cell>
          <cell r="AN2004">
            <v>85.872640000000004</v>
          </cell>
          <cell r="AP2004">
            <v>0.13267800948949293</v>
          </cell>
          <cell r="AV2004" t="str">
            <v>C</v>
          </cell>
          <cell r="AW2004">
            <v>-15.615961216231307</v>
          </cell>
          <cell r="AX2004">
            <v>-19.851516666666662</v>
          </cell>
          <cell r="AY2004">
            <v>-16.639105917232154</v>
          </cell>
          <cell r="AZ2004">
            <v>-8.3451037789229385</v>
          </cell>
          <cell r="BG2004">
            <v>0.95300916359687249</v>
          </cell>
          <cell r="BJ2004">
            <v>1.0713575838780437E-2</v>
          </cell>
          <cell r="CF2004">
            <v>0</v>
          </cell>
          <cell r="CV2004">
            <v>23.291666666666668</v>
          </cell>
          <cell r="DA2004">
            <v>0</v>
          </cell>
          <cell r="ER2004">
            <v>214.6816</v>
          </cell>
        </row>
        <row r="2005">
          <cell r="A2005">
            <v>606205</v>
          </cell>
          <cell r="C2005" t="str">
            <v>Rosario, Jairo</v>
          </cell>
          <cell r="AF2005">
            <v>0.16653291411588567</v>
          </cell>
          <cell r="AN2005">
            <v>69.922133333333349</v>
          </cell>
          <cell r="AP2005">
            <v>7.8646942869139425E-2</v>
          </cell>
          <cell r="AV2005" t="str">
            <v>C</v>
          </cell>
          <cell r="AW2005">
            <v>-13.492958333333334</v>
          </cell>
          <cell r="AX2005">
            <v>-19.580383333333334</v>
          </cell>
          <cell r="AY2005">
            <v>-10.301998911481789</v>
          </cell>
          <cell r="AZ2005">
            <v>1.8728424347663575</v>
          </cell>
          <cell r="BG2005">
            <v>0.59553579533949441</v>
          </cell>
          <cell r="BJ2005">
            <v>5.3302611158667149E-3</v>
          </cell>
          <cell r="CF2005">
            <v>0</v>
          </cell>
          <cell r="CV2005">
            <v>23.458333333333332</v>
          </cell>
          <cell r="DA2005">
            <v>0</v>
          </cell>
          <cell r="ER2005">
            <v>174.80533333333335</v>
          </cell>
        </row>
        <row r="2006">
          <cell r="A2006">
            <v>606213</v>
          </cell>
          <cell r="C2006" t="str">
            <v>Mercedes, Yermin</v>
          </cell>
          <cell r="AF2006">
            <v>0.23008169148303736</v>
          </cell>
          <cell r="AN2006">
            <v>188.52254814814819</v>
          </cell>
          <cell r="AP2006">
            <v>0.25908894656850623</v>
          </cell>
          <cell r="AV2006" t="str">
            <v>C</v>
          </cell>
          <cell r="AW2006">
            <v>-14.142393178878841</v>
          </cell>
          <cell r="AX2006">
            <v>-19.715949999999996</v>
          </cell>
          <cell r="AY2006">
            <v>-15.3523606373305</v>
          </cell>
          <cell r="AZ2006">
            <v>-5.7911034513735231</v>
          </cell>
          <cell r="BG2006">
            <v>0.91113792599684396</v>
          </cell>
          <cell r="BJ2006">
            <v>1.2605783978078385E-2</v>
          </cell>
          <cell r="CF2006">
            <v>0</v>
          </cell>
          <cell r="CV2006">
            <v>23.375</v>
          </cell>
          <cell r="DA2006">
            <v>0</v>
          </cell>
          <cell r="ER2006">
            <v>471.30637037037042</v>
          </cell>
        </row>
        <row r="2007">
          <cell r="A2007">
            <v>606216</v>
          </cell>
          <cell r="C2007" t="str">
            <v>Mendoza, Yonathan</v>
          </cell>
          <cell r="AF2007">
            <v>0.17878257542216136</v>
          </cell>
          <cell r="AN2007">
            <v>157.82257777777778</v>
          </cell>
          <cell r="AP2007">
            <v>0.27514219415725294</v>
          </cell>
          <cell r="AV2007" t="str">
            <v>3B</v>
          </cell>
          <cell r="AW2007">
            <v>-14.984679148021204</v>
          </cell>
          <cell r="AX2007">
            <v>-10.401385232113093</v>
          </cell>
          <cell r="AY2007">
            <v>-15.482361225429507</v>
          </cell>
          <cell r="AZ2007">
            <v>-10.401385232113093</v>
          </cell>
          <cell r="BG2007">
            <v>0.75996492778579383</v>
          </cell>
          <cell r="BJ2007">
            <v>1.169273373681655E-3</v>
          </cell>
          <cell r="CF2007">
            <v>0</v>
          </cell>
          <cell r="CV2007">
            <v>22.375</v>
          </cell>
          <cell r="DA2007">
            <v>0</v>
          </cell>
          <cell r="ER2007">
            <v>394.55644444444442</v>
          </cell>
        </row>
        <row r="2008">
          <cell r="A2008">
            <v>606220</v>
          </cell>
          <cell r="C2008" t="str">
            <v>Hilario, Manuel</v>
          </cell>
          <cell r="AF2008">
            <v>0.16837380141448022</v>
          </cell>
          <cell r="AN2008">
            <v>69.253333333333345</v>
          </cell>
          <cell r="AP2008">
            <v>7.0939710638109665E-2</v>
          </cell>
          <cell r="AV2008" t="str">
            <v>C</v>
          </cell>
          <cell r="AW2008">
            <v>-12.625857234970169</v>
          </cell>
          <cell r="AX2008">
            <v>-18.231949999999998</v>
          </cell>
          <cell r="AY2008">
            <v>-4.0617628631453986</v>
          </cell>
          <cell r="AZ2008">
            <v>0.74900595972119577</v>
          </cell>
          <cell r="BG2008">
            <v>0.45224686155754634</v>
          </cell>
          <cell r="BJ2008">
            <v>-2.5313183328010479E-2</v>
          </cell>
          <cell r="CF2008">
            <v>0</v>
          </cell>
          <cell r="CV2008">
            <v>24.375</v>
          </cell>
          <cell r="DA2008">
            <v>0</v>
          </cell>
          <cell r="ER2008">
            <v>173.13333333333335</v>
          </cell>
        </row>
        <row r="2009">
          <cell r="A2009">
            <v>606232</v>
          </cell>
          <cell r="C2009" t="str">
            <v>Garcia, Humberto</v>
          </cell>
          <cell r="AF2009">
            <v>0.14236655420464517</v>
          </cell>
          <cell r="AN2009">
            <v>99.924385185185201</v>
          </cell>
          <cell r="AP2009">
            <v>7.7229662847746128E-2</v>
          </cell>
          <cell r="AV2009" t="str">
            <v>SS</v>
          </cell>
          <cell r="AW2009">
            <v>-14.757300000000001</v>
          </cell>
          <cell r="AX2009">
            <v>-5.9103379046000972</v>
          </cell>
          <cell r="AY2009">
            <v>-2.3675913442577849</v>
          </cell>
          <cell r="AZ2009">
            <v>-2.3675913442577849</v>
          </cell>
          <cell r="BG2009">
            <v>0.66356660846590221</v>
          </cell>
          <cell r="BJ2009">
            <v>9.4972180053242393E-4</v>
          </cell>
          <cell r="CF2009">
            <v>0</v>
          </cell>
          <cell r="CV2009">
            <v>22.125</v>
          </cell>
          <cell r="DA2009">
            <v>0</v>
          </cell>
          <cell r="ER2009">
            <v>249.81096296296298</v>
          </cell>
        </row>
        <row r="2010">
          <cell r="A2010">
            <v>606240</v>
          </cell>
          <cell r="C2010" t="str">
            <v>Mejia, Bryan</v>
          </cell>
          <cell r="AF2010">
            <v>0.19328748958534508</v>
          </cell>
          <cell r="AN2010">
            <v>183.46891851851854</v>
          </cell>
          <cell r="AP2010">
            <v>0.27626633491806407</v>
          </cell>
          <cell r="AV2010" t="str">
            <v>2B</v>
          </cell>
          <cell r="AW2010">
            <v>-14.582268868282519</v>
          </cell>
          <cell r="AX2010">
            <v>-9.92391239110745</v>
          </cell>
          <cell r="AY2010">
            <v>-5.5179607450382502</v>
          </cell>
          <cell r="AZ2010">
            <v>-5.5179607450382502</v>
          </cell>
          <cell r="BG2010">
            <v>0.95411781500092196</v>
          </cell>
          <cell r="BJ2010">
            <v>8.2293301176116721E-3</v>
          </cell>
          <cell r="CF2010">
            <v>0</v>
          </cell>
          <cell r="CV2010">
            <v>22.291666666666668</v>
          </cell>
          <cell r="DA2010">
            <v>0</v>
          </cell>
          <cell r="ER2010">
            <v>458.67229629629628</v>
          </cell>
        </row>
        <row r="2011">
          <cell r="A2011">
            <v>606242</v>
          </cell>
          <cell r="C2011" t="str">
            <v>Mesa, Carlos</v>
          </cell>
          <cell r="AF2011">
            <v>0.17716761164694778</v>
          </cell>
          <cell r="AN2011">
            <v>87.955200000000005</v>
          </cell>
          <cell r="AP2011">
            <v>9.4585897773366123E-2</v>
          </cell>
          <cell r="AV2011" t="str">
            <v>LF</v>
          </cell>
          <cell r="AW2011">
            <v>-11.01435973209937</v>
          </cell>
          <cell r="AX2011">
            <v>-16.103950000000001</v>
          </cell>
          <cell r="AY2011">
            <v>-14.29128048353085</v>
          </cell>
          <cell r="AZ2011">
            <v>-11.01435973209937</v>
          </cell>
          <cell r="BG2011">
            <v>0.63559099558199883</v>
          </cell>
          <cell r="BJ2011">
            <v>-5.6719202913236271E-3</v>
          </cell>
          <cell r="CF2011">
            <v>0</v>
          </cell>
          <cell r="CV2011">
            <v>28.375</v>
          </cell>
          <cell r="DA2011">
            <v>0</v>
          </cell>
          <cell r="ER2011">
            <v>219.88800000000001</v>
          </cell>
        </row>
        <row r="2012">
          <cell r="A2012">
            <v>606243</v>
          </cell>
          <cell r="C2012" t="str">
            <v>Ortega, Luis</v>
          </cell>
          <cell r="AF2012">
            <v>0.17321074789671664</v>
          </cell>
          <cell r="AN2012">
            <v>128.51282962962964</v>
          </cell>
          <cell r="AP2012">
            <v>0.21581936363699739</v>
          </cell>
          <cell r="AV2012" t="str">
            <v>3B</v>
          </cell>
          <cell r="AW2012">
            <v>-16.112227937662915</v>
          </cell>
          <cell r="AX2012">
            <v>-12.231055421723774</v>
          </cell>
          <cell r="AY2012">
            <v>-12.727276544171357</v>
          </cell>
          <cell r="AZ2012">
            <v>-12.231055421723774</v>
          </cell>
          <cell r="BG2012">
            <v>0.6389967568945123</v>
          </cell>
          <cell r="BJ2012">
            <v>-5.4970762039859011E-3</v>
          </cell>
          <cell r="CF2012">
            <v>0</v>
          </cell>
          <cell r="CV2012">
            <v>23.208333333333332</v>
          </cell>
          <cell r="DA2012">
            <v>0</v>
          </cell>
          <cell r="ER2012">
            <v>321.2820740740741</v>
          </cell>
        </row>
        <row r="2013">
          <cell r="A2013">
            <v>606259</v>
          </cell>
          <cell r="C2013" t="str">
            <v>Dilone, Miguel</v>
          </cell>
          <cell r="AF2013">
            <v>0.1899465869518456</v>
          </cell>
          <cell r="AN2013">
            <v>89.062684444444457</v>
          </cell>
          <cell r="AP2013">
            <v>6.0256364918782057E-2</v>
          </cell>
          <cell r="AV2013" t="str">
            <v>1B</v>
          </cell>
          <cell r="AW2013">
            <v>-14.950249793010578</v>
          </cell>
          <cell r="AX2013">
            <v>-9.117284653556748</v>
          </cell>
          <cell r="AY2013">
            <v>-8.8710387538352204</v>
          </cell>
          <cell r="AZ2013">
            <v>-8.8710387538352204</v>
          </cell>
          <cell r="BG2013">
            <v>0.68322023205883675</v>
          </cell>
          <cell r="BJ2013">
            <v>-2.2520899543523456E-2</v>
          </cell>
          <cell r="CF2013">
            <v>0</v>
          </cell>
          <cell r="CV2013">
            <v>22.958333333333332</v>
          </cell>
          <cell r="DA2013">
            <v>0</v>
          </cell>
          <cell r="ER2013">
            <v>222.65671111111112</v>
          </cell>
        </row>
        <row r="2014">
          <cell r="A2014">
            <v>606268</v>
          </cell>
          <cell r="C2014" t="str">
            <v>Rivero, Jorge</v>
          </cell>
          <cell r="AF2014">
            <v>0.18676616031453452</v>
          </cell>
          <cell r="AN2014">
            <v>117.26459259259259</v>
          </cell>
          <cell r="AP2014">
            <v>0.10789110138201641</v>
          </cell>
          <cell r="AV2014" t="str">
            <v>2B</v>
          </cell>
          <cell r="AW2014">
            <v>-11.249858333333334</v>
          </cell>
          <cell r="AX2014">
            <v>-2.6298116745961786</v>
          </cell>
          <cell r="AY2014">
            <v>-7.3920499094292218</v>
          </cell>
          <cell r="AZ2014">
            <v>-2.6298116745961786</v>
          </cell>
          <cell r="BG2014">
            <v>0.66458326505679577</v>
          </cell>
          <cell r="BJ2014">
            <v>-9.4696542471990244E-3</v>
          </cell>
          <cell r="CF2014">
            <v>0</v>
          </cell>
          <cell r="CV2014">
            <v>27.458333333333332</v>
          </cell>
          <cell r="DA2014">
            <v>0</v>
          </cell>
          <cell r="ER2014">
            <v>293.16148148148147</v>
          </cell>
        </row>
        <row r="2015">
          <cell r="A2015">
            <v>606272</v>
          </cell>
          <cell r="C2015" t="str">
            <v>Martinez, Wilton</v>
          </cell>
          <cell r="AF2015">
            <v>0.17524934168305201</v>
          </cell>
          <cell r="AN2015">
            <v>99.135905185185209</v>
          </cell>
          <cell r="AP2015">
            <v>7.7282217041210743E-2</v>
          </cell>
          <cell r="AV2015" t="str">
            <v>RF</v>
          </cell>
          <cell r="AW2015">
            <v>-14.581112906336989</v>
          </cell>
          <cell r="AX2015">
            <v>-21.246149999999993</v>
          </cell>
          <cell r="AY2015">
            <v>-12.386245788406896</v>
          </cell>
          <cell r="AZ2015">
            <v>-12.386245788406896</v>
          </cell>
          <cell r="BG2015">
            <v>0.71971510036263897</v>
          </cell>
          <cell r="BJ2015">
            <v>-3.6879645651053526E-2</v>
          </cell>
          <cell r="CF2015">
            <v>0</v>
          </cell>
          <cell r="CV2015">
            <v>22.541666666666668</v>
          </cell>
          <cell r="DA2015">
            <v>0</v>
          </cell>
          <cell r="ER2015">
            <v>247.83976296296299</v>
          </cell>
        </row>
        <row r="2016">
          <cell r="A2016">
            <v>606281</v>
          </cell>
          <cell r="C2016" t="str">
            <v>Vasquez, Danry</v>
          </cell>
          <cell r="AF2016">
            <v>0.21176838461644915</v>
          </cell>
          <cell r="AN2016">
            <v>176.49845333333334</v>
          </cell>
          <cell r="AP2016">
            <v>0.34712521615466918</v>
          </cell>
          <cell r="AV2016" t="str">
            <v>LF</v>
          </cell>
          <cell r="AW2016">
            <v>-14.424233333333335</v>
          </cell>
          <cell r="AX2016">
            <v>-21.413449999999997</v>
          </cell>
          <cell r="AY2016">
            <v>-10.466414387303773</v>
          </cell>
          <cell r="AZ2016">
            <v>-10.466414387303773</v>
          </cell>
          <cell r="BG2016">
            <v>1.0260020627682511</v>
          </cell>
          <cell r="BJ2016">
            <v>-6.5955783597350329E-3</v>
          </cell>
          <cell r="CF2016">
            <v>0</v>
          </cell>
          <cell r="CV2016">
            <v>22.458333333333332</v>
          </cell>
          <cell r="DA2016">
            <v>0</v>
          </cell>
          <cell r="ER2016">
            <v>441.24613333333332</v>
          </cell>
        </row>
        <row r="2017">
          <cell r="A2017">
            <v>606297</v>
          </cell>
          <cell r="C2017" t="str">
            <v>Sanchez, Carlos</v>
          </cell>
          <cell r="AF2017">
            <v>0.1623103684509617</v>
          </cell>
          <cell r="AN2017">
            <v>70.574743703703717</v>
          </cell>
          <cell r="AP2017">
            <v>4.5615022732694133E-2</v>
          </cell>
          <cell r="AV2017" t="str">
            <v>C</v>
          </cell>
          <cell r="AW2017">
            <v>-11</v>
          </cell>
          <cell r="AX2017">
            <v>4.6738887766557911</v>
          </cell>
          <cell r="AY2017">
            <v>-7</v>
          </cell>
          <cell r="AZ2017">
            <v>-3.2228657245139569</v>
          </cell>
          <cell r="BG2017">
            <v>0.71635356659306293</v>
          </cell>
          <cell r="BJ2017">
            <v>5.9272582879533872E-3</v>
          </cell>
          <cell r="CF2017">
            <v>0</v>
          </cell>
          <cell r="CV2017">
            <v>22.625</v>
          </cell>
          <cell r="DA2017">
            <v>0.98499999999999999</v>
          </cell>
          <cell r="ER2017">
            <v>176.43685925925928</v>
          </cell>
        </row>
        <row r="2018">
          <cell r="A2018">
            <v>606299</v>
          </cell>
          <cell r="C2018" t="str">
            <v>Peraza, Jose</v>
          </cell>
          <cell r="AF2018">
            <v>0.24581753038047868</v>
          </cell>
          <cell r="AN2018">
            <v>295.94150214188824</v>
          </cell>
          <cell r="AP2018">
            <v>0.39151525829165534</v>
          </cell>
          <cell r="AV2018" t="str">
            <v>SS</v>
          </cell>
          <cell r="AW2018">
            <v>-11</v>
          </cell>
          <cell r="AX2018">
            <v>-6.1454774324065236</v>
          </cell>
          <cell r="AY2018">
            <v>-2.463256228353095</v>
          </cell>
          <cell r="AZ2018">
            <v>-3.9516044329828182</v>
          </cell>
          <cell r="BG2018">
            <v>0.87948129233621475</v>
          </cell>
          <cell r="BJ2018">
            <v>-1.2404703274709527E-2</v>
          </cell>
          <cell r="CF2018">
            <v>0.1190795380741172</v>
          </cell>
          <cell r="CV2018">
            <v>22.208333333333332</v>
          </cell>
          <cell r="DA2018">
            <v>0.19666666666666666</v>
          </cell>
          <cell r="ER2018">
            <v>518.07407407407413</v>
          </cell>
        </row>
        <row r="2019">
          <cell r="A2019">
            <v>606309</v>
          </cell>
          <cell r="C2019" t="str">
            <v>Florentino, Olivel</v>
          </cell>
          <cell r="AF2019">
            <v>0.13558597131341482</v>
          </cell>
          <cell r="AN2019">
            <v>74.390091851851864</v>
          </cell>
          <cell r="AP2019">
            <v>3.654607676719368E-2</v>
          </cell>
          <cell r="AV2019" t="str">
            <v>SS</v>
          </cell>
          <cell r="AW2019">
            <v>-14.5075</v>
          </cell>
          <cell r="AX2019">
            <v>-5.5754966988108619</v>
          </cell>
          <cell r="AY2019">
            <v>-12.479980647143902</v>
          </cell>
          <cell r="AZ2019">
            <v>-5.5754966988108619</v>
          </cell>
          <cell r="BG2019">
            <v>0.65059672961446446</v>
          </cell>
          <cell r="BJ2019">
            <v>-2.5462687913774026E-2</v>
          </cell>
          <cell r="CF2019">
            <v>0</v>
          </cell>
          <cell r="CV2019">
            <v>22.375</v>
          </cell>
          <cell r="DA2019">
            <v>0</v>
          </cell>
          <cell r="ER2019">
            <v>185.97522962962964</v>
          </cell>
        </row>
        <row r="2020">
          <cell r="A2020">
            <v>606312</v>
          </cell>
          <cell r="C2020" t="str">
            <v>Veloz, Hector</v>
          </cell>
          <cell r="AF2020">
            <v>0.17576878570092241</v>
          </cell>
          <cell r="AN2020">
            <v>123.76016592592592</v>
          </cell>
          <cell r="AP2020">
            <v>0.11781131369583653</v>
          </cell>
          <cell r="AV2020" t="str">
            <v>3B</v>
          </cell>
          <cell r="AW2020">
            <v>-15.677659514690205</v>
          </cell>
          <cell r="AX2020">
            <v>-13.58474242038332</v>
          </cell>
          <cell r="AY2020">
            <v>-14.936633622234353</v>
          </cell>
          <cell r="AZ2020">
            <v>-13.58474242038332</v>
          </cell>
          <cell r="BG2020">
            <v>0.67148277161640924</v>
          </cell>
          <cell r="BJ2020">
            <v>-1.6907407140799829E-3</v>
          </cell>
          <cell r="CF2020">
            <v>0</v>
          </cell>
          <cell r="CV2020">
            <v>22.375</v>
          </cell>
          <cell r="DA2020">
            <v>0</v>
          </cell>
          <cell r="ER2020">
            <v>309.40041481481478</v>
          </cell>
        </row>
        <row r="2021">
          <cell r="A2021">
            <v>606313</v>
          </cell>
          <cell r="C2021" t="str">
            <v>Moreno, Edwin</v>
          </cell>
          <cell r="AF2021">
            <v>0.20402918599974157</v>
          </cell>
          <cell r="AN2021">
            <v>190.46317037037039</v>
          </cell>
          <cell r="AP2021">
            <v>0.28647736709589922</v>
          </cell>
          <cell r="AV2021" t="str">
            <v>LF</v>
          </cell>
          <cell r="AW2021">
            <v>-14.174433333333337</v>
          </cell>
          <cell r="AX2021">
            <v>-20.911549999999998</v>
          </cell>
          <cell r="AY2021">
            <v>-10.192073815617768</v>
          </cell>
          <cell r="AZ2021">
            <v>-10.192073815617768</v>
          </cell>
          <cell r="BG2021">
            <v>0.88907670087868063</v>
          </cell>
          <cell r="BJ2021">
            <v>6.5326762311044449E-3</v>
          </cell>
          <cell r="CF2021">
            <v>0</v>
          </cell>
          <cell r="CV2021">
            <v>22.708333333333332</v>
          </cell>
          <cell r="DA2021">
            <v>0</v>
          </cell>
          <cell r="ER2021">
            <v>476.15792592592595</v>
          </cell>
        </row>
        <row r="2022">
          <cell r="A2022">
            <v>606316</v>
          </cell>
          <cell r="C2022" t="str">
            <v>Raga, Argenis</v>
          </cell>
          <cell r="AF2022">
            <v>0.18688130762837318</v>
          </cell>
          <cell r="AN2022">
            <v>143.51940740740744</v>
          </cell>
          <cell r="AP2022">
            <v>0.22672088127569279</v>
          </cell>
          <cell r="AV2022" t="str">
            <v>C</v>
          </cell>
          <cell r="AW2022">
            <v>-14.784931518747481</v>
          </cell>
          <cell r="AX2022">
            <v>-22.433116666666667</v>
          </cell>
          <cell r="AY2022">
            <v>-15.924778992649365</v>
          </cell>
          <cell r="AZ2022">
            <v>-13.797844402615883</v>
          </cell>
          <cell r="BG2022">
            <v>0.89566482636325051</v>
          </cell>
          <cell r="BJ2022">
            <v>1.1446856027210805E-2</v>
          </cell>
          <cell r="CF2022">
            <v>0</v>
          </cell>
          <cell r="CV2022">
            <v>21.958333333333332</v>
          </cell>
          <cell r="DA2022">
            <v>0</v>
          </cell>
          <cell r="ER2022">
            <v>358.79851851851856</v>
          </cell>
        </row>
        <row r="2023">
          <cell r="A2023">
            <v>606320</v>
          </cell>
          <cell r="C2023" t="str">
            <v>Gomez, Brawlun</v>
          </cell>
          <cell r="AF2023">
            <v>0.16575163828102307</v>
          </cell>
          <cell r="AN2023">
            <v>107.39029333333333</v>
          </cell>
          <cell r="AP2023">
            <v>0.14217392784654426</v>
          </cell>
          <cell r="AV2023" t="str">
            <v>RF</v>
          </cell>
          <cell r="AW2023">
            <v>-13.138375</v>
          </cell>
          <cell r="AX2023">
            <v>-18.902549999999998</v>
          </cell>
          <cell r="AY2023">
            <v>-9.9312485553121004</v>
          </cell>
          <cell r="AZ2023">
            <v>-9.9312485553121004</v>
          </cell>
          <cell r="BG2023">
            <v>0.66720758947704584</v>
          </cell>
          <cell r="BJ2023">
            <v>-6.1414435921690394E-3</v>
          </cell>
          <cell r="CF2023">
            <v>0</v>
          </cell>
          <cell r="CV2023">
            <v>23.875</v>
          </cell>
          <cell r="DA2023">
            <v>0</v>
          </cell>
          <cell r="ER2023">
            <v>268.47573333333332</v>
          </cell>
        </row>
        <row r="2024">
          <cell r="A2024">
            <v>606322</v>
          </cell>
          <cell r="C2024" t="str">
            <v>Rodriguez, J.C.</v>
          </cell>
          <cell r="AF2024">
            <v>0.18688680414561065</v>
          </cell>
          <cell r="AN2024">
            <v>214.63182222222224</v>
          </cell>
          <cell r="AP2024">
            <v>0.33757873844544262</v>
          </cell>
          <cell r="AV2024" t="str">
            <v>2B</v>
          </cell>
          <cell r="AW2024">
            <v>-13.209291666666665</v>
          </cell>
          <cell r="AX2024">
            <v>-9.6988586625113999</v>
          </cell>
          <cell r="AY2024">
            <v>-8.499164961199174</v>
          </cell>
          <cell r="AZ2024">
            <v>-8.499164961199174</v>
          </cell>
          <cell r="BG2024">
            <v>0.81665559106268715</v>
          </cell>
          <cell r="BJ2024">
            <v>-5.9749715695168052E-3</v>
          </cell>
          <cell r="CF2024">
            <v>0</v>
          </cell>
          <cell r="CV2024">
            <v>23.791666666666668</v>
          </cell>
          <cell r="DA2024">
            <v>0</v>
          </cell>
          <cell r="ER2024">
            <v>536.57955555555554</v>
          </cell>
        </row>
        <row r="2025">
          <cell r="A2025">
            <v>606323</v>
          </cell>
          <cell r="C2025" t="str">
            <v>Cruzado, Victor</v>
          </cell>
          <cell r="AF2025">
            <v>0.22340162239525121</v>
          </cell>
          <cell r="AN2025">
            <v>183.75146666666666</v>
          </cell>
          <cell r="AP2025">
            <v>0.33712525403794114</v>
          </cell>
          <cell r="AV2025" t="str">
            <v>RF</v>
          </cell>
          <cell r="AW2025">
            <v>-13.002716666666666</v>
          </cell>
          <cell r="AX2025">
            <v>-18.647283333333331</v>
          </cell>
          <cell r="AY2025">
            <v>-10.593639013913446</v>
          </cell>
          <cell r="AZ2025">
            <v>-10.593639013913446</v>
          </cell>
          <cell r="BG2025">
            <v>0.67308299360126556</v>
          </cell>
          <cell r="BJ2025">
            <v>-1.5863135125879437E-3</v>
          </cell>
          <cell r="CF2025">
            <v>0</v>
          </cell>
          <cell r="CV2025">
            <v>24.041666666666668</v>
          </cell>
          <cell r="DA2025">
            <v>0</v>
          </cell>
          <cell r="ER2025">
            <v>459.37866666666662</v>
          </cell>
        </row>
        <row r="2026">
          <cell r="A2026">
            <v>606324</v>
          </cell>
          <cell r="C2026" t="str">
            <v>Lupo, Vicente</v>
          </cell>
          <cell r="AF2026">
            <v>0.18726379204843563</v>
          </cell>
          <cell r="AN2026">
            <v>149.10743703703704</v>
          </cell>
          <cell r="AP2026">
            <v>0.25220444434611278</v>
          </cell>
          <cell r="AV2026" t="str">
            <v>LF</v>
          </cell>
          <cell r="AW2026">
            <v>-14.2577</v>
          </cell>
          <cell r="AX2026">
            <v>-21.078849999999996</v>
          </cell>
          <cell r="AY2026">
            <v>-12.895431378334861</v>
          </cell>
          <cell r="AZ2026">
            <v>-12.895431378334861</v>
          </cell>
          <cell r="BG2026">
            <v>0.36491384233470991</v>
          </cell>
          <cell r="BJ2026">
            <v>5.3744595071685379E-3</v>
          </cell>
          <cell r="CF2026">
            <v>0</v>
          </cell>
          <cell r="CV2026">
            <v>22.625</v>
          </cell>
          <cell r="DA2026">
            <v>0</v>
          </cell>
          <cell r="ER2026">
            <v>372.7685925925926</v>
          </cell>
        </row>
        <row r="2027">
          <cell r="A2027">
            <v>606330</v>
          </cell>
          <cell r="C2027" t="str">
            <v>Tamarez, Christopher</v>
          </cell>
          <cell r="AF2027">
            <v>0.11848137686280286</v>
          </cell>
          <cell r="AN2027">
            <v>93.45754074074074</v>
          </cell>
          <cell r="AP2027">
            <v>7.0913858041459221E-2</v>
          </cell>
          <cell r="AV2027" t="str">
            <v>3B</v>
          </cell>
          <cell r="AW2027">
            <v>-17.972565971687985</v>
          </cell>
          <cell r="AX2027">
            <v>-8.2988957080131058</v>
          </cell>
          <cell r="AY2027">
            <v>-18.524251851139525</v>
          </cell>
          <cell r="AZ2027">
            <v>-8.2988957080131058</v>
          </cell>
          <cell r="BG2027">
            <v>0.85052489946682175</v>
          </cell>
          <cell r="BJ2027">
            <v>-7.3121721500067627E-4</v>
          </cell>
          <cell r="CF2027">
            <v>0</v>
          </cell>
          <cell r="CV2027">
            <v>22.708333333333332</v>
          </cell>
          <cell r="DA2027">
            <v>0</v>
          </cell>
          <cell r="ER2027">
            <v>233.64385185185185</v>
          </cell>
        </row>
        <row r="2028">
          <cell r="A2028">
            <v>606331</v>
          </cell>
          <cell r="C2028" t="str">
            <v>Martini, Renzo</v>
          </cell>
          <cell r="AF2028">
            <v>0.18695752578583133</v>
          </cell>
          <cell r="AN2028">
            <v>112.93973333333334</v>
          </cell>
          <cell r="AP2028">
            <v>0.15882239369202167</v>
          </cell>
          <cell r="AV2028" t="str">
            <v>3B</v>
          </cell>
          <cell r="AW2028">
            <v>-14.988109229791533</v>
          </cell>
          <cell r="AX2028">
            <v>-9.46134508828316</v>
          </cell>
          <cell r="AY2028">
            <v>-15.899304800854303</v>
          </cell>
          <cell r="AZ2028">
            <v>-9.46134508828316</v>
          </cell>
          <cell r="BG2028">
            <v>0.77780699851556223</v>
          </cell>
          <cell r="BJ2028">
            <v>-7.8489163202662294E-3</v>
          </cell>
          <cell r="CF2028">
            <v>0</v>
          </cell>
          <cell r="CV2028">
            <v>23.875</v>
          </cell>
          <cell r="DA2028">
            <v>0</v>
          </cell>
          <cell r="ER2028">
            <v>282.34933333333333</v>
          </cell>
        </row>
        <row r="2029">
          <cell r="A2029">
            <v>606336</v>
          </cell>
          <cell r="C2029" t="str">
            <v>Marte, Luis</v>
          </cell>
          <cell r="AF2029">
            <v>0.1856077465598065</v>
          </cell>
          <cell r="AN2029">
            <v>161.85941333333335</v>
          </cell>
          <cell r="AP2029">
            <v>0.30917883747709063</v>
          </cell>
          <cell r="AV2029" t="str">
            <v>SS</v>
          </cell>
          <cell r="AW2029">
            <v>-14.340966666666667</v>
          </cell>
          <cell r="AX2029">
            <v>4.2281535678430728</v>
          </cell>
          <cell r="AY2029">
            <v>-6.7220637173250779</v>
          </cell>
          <cell r="AZ2029">
            <v>4.2281535678430728</v>
          </cell>
          <cell r="BG2029">
            <v>0.88940507005739233</v>
          </cell>
          <cell r="BJ2029">
            <v>-1.6345901252428018E-3</v>
          </cell>
          <cell r="CF2029">
            <v>0</v>
          </cell>
          <cell r="CV2029">
            <v>22.541666666666668</v>
          </cell>
          <cell r="DA2029">
            <v>0</v>
          </cell>
          <cell r="ER2029">
            <v>404.64853333333338</v>
          </cell>
        </row>
        <row r="2030">
          <cell r="A2030">
            <v>606340</v>
          </cell>
          <cell r="C2030" t="str">
            <v>Espinal, Edwin</v>
          </cell>
          <cell r="AF2030">
            <v>0.20395487629064957</v>
          </cell>
          <cell r="AN2030">
            <v>182.64237037037037</v>
          </cell>
          <cell r="AP2030">
            <v>0.35696254701209551</v>
          </cell>
          <cell r="AV2030" t="str">
            <v>1B</v>
          </cell>
          <cell r="AW2030">
            <v>-10.652140217686256</v>
          </cell>
          <cell r="AX2030">
            <v>-21.413449999999997</v>
          </cell>
          <cell r="AY2030">
            <v>-11.077059443433424</v>
          </cell>
          <cell r="AZ2030">
            <v>-10.652140217686256</v>
          </cell>
          <cell r="BG2030">
            <v>1.0364573785275861</v>
          </cell>
          <cell r="BJ2030">
            <v>6.8924691986268641E-3</v>
          </cell>
          <cell r="CF2030">
            <v>0</v>
          </cell>
          <cell r="CV2030">
            <v>22.458333333333332</v>
          </cell>
          <cell r="DA2030">
            <v>0</v>
          </cell>
          <cell r="ER2030">
            <v>456.60592592592593</v>
          </cell>
        </row>
        <row r="2031">
          <cell r="A2031">
            <v>606466</v>
          </cell>
          <cell r="C2031" t="str">
            <v>Marte, Ketel</v>
          </cell>
          <cell r="AF2031">
            <v>0.23827026106078897</v>
          </cell>
          <cell r="AN2031">
            <v>396.32097295474063</v>
          </cell>
          <cell r="AP2031">
            <v>0.44296252463713426</v>
          </cell>
          <cell r="AV2031" t="str">
            <v>SS</v>
          </cell>
          <cell r="AW2031">
            <v>-11</v>
          </cell>
          <cell r="AX2031">
            <v>8.3883115497754268</v>
          </cell>
          <cell r="AY2031">
            <v>1.8438048343663773</v>
          </cell>
          <cell r="AZ2031">
            <v>8.3883115497754268</v>
          </cell>
          <cell r="BG2031">
            <v>1.0979769990048376</v>
          </cell>
          <cell r="BJ2031">
            <v>1.8276971600155335E-2</v>
          </cell>
          <cell r="CF2031">
            <v>0.62626513779850002</v>
          </cell>
          <cell r="CV2031">
            <v>22.708333333333332</v>
          </cell>
          <cell r="DA2031">
            <v>0.94666666666666666</v>
          </cell>
          <cell r="ER2031">
            <v>492.87851851851849</v>
          </cell>
        </row>
        <row r="2032">
          <cell r="A2032">
            <v>606470</v>
          </cell>
          <cell r="C2032" t="str">
            <v>Guerrero, Emilio</v>
          </cell>
          <cell r="AF2032">
            <v>0.21186988815011298</v>
          </cell>
          <cell r="AN2032">
            <v>161.18198518518517</v>
          </cell>
          <cell r="AP2032">
            <v>0.31711976574405376</v>
          </cell>
          <cell r="AV2032" t="str">
            <v>3B</v>
          </cell>
          <cell r="AW2032">
            <v>-12.663363487815554</v>
          </cell>
          <cell r="AX2032">
            <v>-3.6705198875219769</v>
          </cell>
          <cell r="AY2032">
            <v>-9.8856967152505213</v>
          </cell>
          <cell r="AZ2032">
            <v>-3.6705198875219769</v>
          </cell>
          <cell r="BG2032">
            <v>1.060038862747988</v>
          </cell>
          <cell r="BJ2032">
            <v>7.2601111998562961E-3</v>
          </cell>
          <cell r="CF2032">
            <v>0</v>
          </cell>
          <cell r="CV2032">
            <v>23.875</v>
          </cell>
          <cell r="DA2032">
            <v>0</v>
          </cell>
          <cell r="ER2032">
            <v>402.9549629629629</v>
          </cell>
        </row>
        <row r="2033">
          <cell r="A2033">
            <v>606472</v>
          </cell>
          <cell r="C2033" t="str">
            <v>Torres, Carlos</v>
          </cell>
          <cell r="AF2033">
            <v>0.15757198752934801</v>
          </cell>
          <cell r="AN2033">
            <v>106.43887407407408</v>
          </cell>
          <cell r="AP2033">
            <v>0.16888130823100822</v>
          </cell>
          <cell r="AV2033" t="str">
            <v>RF</v>
          </cell>
          <cell r="AW2033">
            <v>-13.241157342309787</v>
          </cell>
          <cell r="AX2033">
            <v>-19.173683333333333</v>
          </cell>
          <cell r="AY2033">
            <v>-13.379977472157222</v>
          </cell>
          <cell r="AZ2033">
            <v>-13.241157342309787</v>
          </cell>
          <cell r="BG2033">
            <v>0.95489320794104593</v>
          </cell>
          <cell r="BJ2033">
            <v>-5.5217368182246089E-3</v>
          </cell>
          <cell r="CF2033">
            <v>0</v>
          </cell>
          <cell r="CV2033">
            <v>23.708333333333332</v>
          </cell>
          <cell r="DA2033">
            <v>0</v>
          </cell>
          <cell r="ER2033">
            <v>266.0971851851852</v>
          </cell>
        </row>
        <row r="2034">
          <cell r="A2034">
            <v>606477</v>
          </cell>
          <cell r="C2034" t="str">
            <v>Tavarez, Aneury</v>
          </cell>
          <cell r="AF2034">
            <v>0.22965297993125117</v>
          </cell>
          <cell r="AN2034">
            <v>187.86394074074076</v>
          </cell>
          <cell r="AP2034">
            <v>0.35014645146739332</v>
          </cell>
          <cell r="AV2034" t="str">
            <v>RF</v>
          </cell>
          <cell r="AW2034">
            <v>-12.885583333333335</v>
          </cell>
          <cell r="AX2034">
            <v>-18.439616666666666</v>
          </cell>
          <cell r="AY2034">
            <v>-8.5412164734640488</v>
          </cell>
          <cell r="AZ2034">
            <v>-8.5412164734640488</v>
          </cell>
          <cell r="BG2034">
            <v>0.70005613377969889</v>
          </cell>
          <cell r="BJ2034">
            <v>1.0546135164907733E-2</v>
          </cell>
          <cell r="CF2034">
            <v>0</v>
          </cell>
          <cell r="CV2034">
            <v>24.208333333333332</v>
          </cell>
          <cell r="DA2034">
            <v>0</v>
          </cell>
          <cell r="ER2034">
            <v>469.65985185185184</v>
          </cell>
        </row>
        <row r="2035">
          <cell r="A2035">
            <v>606580</v>
          </cell>
          <cell r="C2035" t="str">
            <v>Cardona, Jose</v>
          </cell>
          <cell r="AF2035">
            <v>0.20967688534867382</v>
          </cell>
          <cell r="AN2035">
            <v>201.00811851851856</v>
          </cell>
          <cell r="AP2035">
            <v>0.33581021820314627</v>
          </cell>
          <cell r="AV2035" t="str">
            <v>CF</v>
          </cell>
          <cell r="AW2035">
            <v>-14.590766666666667</v>
          </cell>
          <cell r="AX2035">
            <v>-21.748049999999992</v>
          </cell>
          <cell r="AY2035">
            <v>-1.495863294099947</v>
          </cell>
          <cell r="AZ2035">
            <v>-1.495863294099947</v>
          </cell>
          <cell r="BG2035">
            <v>0.87822417475235293</v>
          </cell>
          <cell r="BJ2035">
            <v>-5.3119668722061229E-3</v>
          </cell>
          <cell r="CF2035">
            <v>0</v>
          </cell>
          <cell r="CV2035">
            <v>22.291666666666668</v>
          </cell>
          <cell r="DA2035">
            <v>0</v>
          </cell>
          <cell r="ER2035">
            <v>502.52029629629635</v>
          </cell>
        </row>
        <row r="2036">
          <cell r="A2036">
            <v>606623</v>
          </cell>
          <cell r="C2036" t="str">
            <v>Arribas, Daniel</v>
          </cell>
          <cell r="AF2036">
            <v>0.20258221275212704</v>
          </cell>
          <cell r="AN2036">
            <v>195.64005925925926</v>
          </cell>
          <cell r="AP2036">
            <v>0.29398185936651366</v>
          </cell>
          <cell r="AV2036" t="str">
            <v>1B</v>
          </cell>
          <cell r="AW2036">
            <v>-11.22808580072199</v>
          </cell>
          <cell r="AX2036">
            <v>-19.038116666666664</v>
          </cell>
          <cell r="AY2036">
            <v>-11.38235539023264</v>
          </cell>
          <cell r="AZ2036">
            <v>-11.22808580072199</v>
          </cell>
          <cell r="BG2036">
            <v>0.72616604532249895</v>
          </cell>
          <cell r="BJ2036">
            <v>3.3895816997993305E-3</v>
          </cell>
          <cell r="CF2036">
            <v>0</v>
          </cell>
          <cell r="CV2036">
            <v>23.791666666666668</v>
          </cell>
          <cell r="DA2036">
            <v>0</v>
          </cell>
          <cell r="ER2036">
            <v>489.10014814814815</v>
          </cell>
        </row>
        <row r="2037">
          <cell r="A2037">
            <v>606725</v>
          </cell>
          <cell r="C2037" t="str">
            <v>Alcantara, Ismael</v>
          </cell>
          <cell r="AF2037">
            <v>0.15071067608543465</v>
          </cell>
          <cell r="AN2037">
            <v>89.640770370370376</v>
          </cell>
          <cell r="AP2037">
            <v>5.8627081551596905E-2</v>
          </cell>
          <cell r="AV2037" t="str">
            <v>1B</v>
          </cell>
          <cell r="AW2037">
            <v>-14.119568431189904</v>
          </cell>
          <cell r="AX2037">
            <v>-11.584013412025861</v>
          </cell>
          <cell r="AY2037">
            <v>-13.069331900353827</v>
          </cell>
          <cell r="AZ2037">
            <v>-11.584013412025861</v>
          </cell>
          <cell r="BG2037">
            <v>0.74983229359079417</v>
          </cell>
          <cell r="BJ2037">
            <v>-2.6083126073546364E-3</v>
          </cell>
          <cell r="CF2037">
            <v>0</v>
          </cell>
          <cell r="CV2037">
            <v>22.541666666666668</v>
          </cell>
          <cell r="DA2037">
            <v>0</v>
          </cell>
          <cell r="ER2037">
            <v>224.10192592592591</v>
          </cell>
        </row>
        <row r="2038">
          <cell r="A2038">
            <v>606928</v>
          </cell>
          <cell r="C2038" t="str">
            <v>Baker, Tyler</v>
          </cell>
          <cell r="AF2038">
            <v>0.17159958159994557</v>
          </cell>
          <cell r="AN2038">
            <v>115.81238518518519</v>
          </cell>
          <cell r="AP2038">
            <v>0.21136926514694532</v>
          </cell>
          <cell r="AV2038" t="str">
            <v>C</v>
          </cell>
          <cell r="AW2038">
            <v>-14.688210377152982</v>
          </cell>
          <cell r="AX2038">
            <v>-19.851516666666662</v>
          </cell>
          <cell r="AY2038">
            <v>-14.167754113981744</v>
          </cell>
          <cell r="AZ2038">
            <v>8.8810396133783112</v>
          </cell>
          <cell r="BG2038">
            <v>1.0389019345724093</v>
          </cell>
          <cell r="BJ2038">
            <v>6.7787902267387214E-3</v>
          </cell>
          <cell r="CF2038">
            <v>0</v>
          </cell>
          <cell r="CV2038">
            <v>23.291666666666668</v>
          </cell>
          <cell r="DA2038">
            <v>0</v>
          </cell>
          <cell r="ER2038">
            <v>289.53096296296297</v>
          </cell>
        </row>
        <row r="2039">
          <cell r="A2039">
            <v>606939</v>
          </cell>
          <cell r="C2039" t="str">
            <v>Brown, Aaron</v>
          </cell>
          <cell r="AF2039">
            <v>0.20941584474364711</v>
          </cell>
          <cell r="AN2039">
            <v>167.03312592592593</v>
          </cell>
          <cell r="AP2039">
            <v>0.29502712039173373</v>
          </cell>
          <cell r="AV2039" t="str">
            <v>CF</v>
          </cell>
          <cell r="AW2039">
            <v>-13.002716666666666</v>
          </cell>
          <cell r="AX2039">
            <v>-18.647283333333331</v>
          </cell>
          <cell r="AY2039">
            <v>-8.3860830679592819</v>
          </cell>
          <cell r="AZ2039">
            <v>-8.3860830679592819</v>
          </cell>
          <cell r="BG2039">
            <v>1.4210328856408254</v>
          </cell>
          <cell r="BJ2039">
            <v>2.8262674245762452E-3</v>
          </cell>
          <cell r="CF2039">
            <v>0</v>
          </cell>
          <cell r="CV2039">
            <v>24.041666666666668</v>
          </cell>
          <cell r="DA2039">
            <v>0</v>
          </cell>
          <cell r="ER2039">
            <v>417.58281481481481</v>
          </cell>
        </row>
        <row r="2040">
          <cell r="A2040">
            <v>606956</v>
          </cell>
          <cell r="C2040" t="str">
            <v>Court, Ryan</v>
          </cell>
          <cell r="AF2040">
            <v>0.21653900783926444</v>
          </cell>
          <cell r="AN2040">
            <v>148.80000000000001</v>
          </cell>
          <cell r="AP2040">
            <v>0.25392481182618065</v>
          </cell>
          <cell r="AV2040" t="str">
            <v>3B</v>
          </cell>
          <cell r="AW2040">
            <v>-12.169278372253247</v>
          </cell>
          <cell r="AX2040">
            <v>-3.3428170573199685</v>
          </cell>
          <cell r="AY2040">
            <v>-12.958444050434052</v>
          </cell>
          <cell r="AZ2040">
            <v>-3.3428170573199685</v>
          </cell>
          <cell r="BG2040">
            <v>1.4982123335689685</v>
          </cell>
          <cell r="BJ2040">
            <v>1.4292592610177316E-2</v>
          </cell>
          <cell r="CF2040">
            <v>0</v>
          </cell>
          <cell r="CV2040">
            <v>28.125</v>
          </cell>
          <cell r="DA2040">
            <v>0</v>
          </cell>
          <cell r="ER2040">
            <v>372</v>
          </cell>
        </row>
        <row r="2041">
          <cell r="A2041">
            <v>606967</v>
          </cell>
          <cell r="C2041" t="str">
            <v>Diehl, Jeff</v>
          </cell>
          <cell r="AF2041">
            <v>0.19956439245526952</v>
          </cell>
          <cell r="AN2041">
            <v>137.88266666666667</v>
          </cell>
          <cell r="AP2041">
            <v>0.2198420727829411</v>
          </cell>
          <cell r="AV2041" t="str">
            <v>RF</v>
          </cell>
          <cell r="AW2041">
            <v>-15.031158384896219</v>
          </cell>
          <cell r="AX2041">
            <v>-20.744249999999994</v>
          </cell>
          <cell r="AY2041">
            <v>-15.643521442317953</v>
          </cell>
          <cell r="AZ2041">
            <v>-15.031158384896219</v>
          </cell>
          <cell r="BG2041">
            <v>1.0904296558390698</v>
          </cell>
          <cell r="BJ2041">
            <v>7.5075716342078687E-3</v>
          </cell>
          <cell r="CF2041">
            <v>0</v>
          </cell>
          <cell r="CV2041">
            <v>22.791666666666668</v>
          </cell>
          <cell r="DA2041">
            <v>0</v>
          </cell>
          <cell r="ER2041">
            <v>344.70666666666665</v>
          </cell>
        </row>
        <row r="2042">
          <cell r="A2042">
            <v>606979</v>
          </cell>
          <cell r="C2042" t="str">
            <v>Garrison, Trent</v>
          </cell>
          <cell r="AF2042">
            <v>0.19259045512027295</v>
          </cell>
          <cell r="AN2042">
            <v>102.04378074074076</v>
          </cell>
          <cell r="AP2042">
            <v>0.10076633531477952</v>
          </cell>
          <cell r="AV2042" t="str">
            <v>C</v>
          </cell>
          <cell r="AW2042">
            <v>-14.283559512119494</v>
          </cell>
          <cell r="AX2042">
            <v>-16.527450000000002</v>
          </cell>
          <cell r="AY2042">
            <v>-14.113387682825982</v>
          </cell>
          <cell r="AZ2042">
            <v>1.0797989595487683</v>
          </cell>
          <cell r="BG2042">
            <v>1.3079445623449941</v>
          </cell>
          <cell r="BJ2042">
            <v>-8.7377084503254716E-3</v>
          </cell>
          <cell r="CF2042">
            <v>0</v>
          </cell>
          <cell r="CV2042">
            <v>26.125</v>
          </cell>
          <cell r="DA2042">
            <v>0</v>
          </cell>
          <cell r="ER2042">
            <v>255.10945185185187</v>
          </cell>
        </row>
        <row r="2043">
          <cell r="A2043">
            <v>606980</v>
          </cell>
          <cell r="C2043" t="str">
            <v>Garza, Mike</v>
          </cell>
          <cell r="AF2043">
            <v>0.19783987250349669</v>
          </cell>
          <cell r="AN2043">
            <v>140.90410666666668</v>
          </cell>
          <cell r="AP2043">
            <v>0.13809871070483126</v>
          </cell>
          <cell r="AV2043" t="str">
            <v>1B</v>
          </cell>
          <cell r="AW2043">
            <v>-12.622700701635125</v>
          </cell>
          <cell r="AX2043">
            <v>-16.446716666666667</v>
          </cell>
          <cell r="AY2043">
            <v>-9.9824287778737357</v>
          </cell>
          <cell r="AZ2043">
            <v>-9.9824287778737357</v>
          </cell>
          <cell r="BG2043">
            <v>1.5451142208116977</v>
          </cell>
          <cell r="BJ2043">
            <v>9.4782562079716356E-3</v>
          </cell>
          <cell r="CF2043">
            <v>0</v>
          </cell>
          <cell r="CV2043">
            <v>26.291666666666668</v>
          </cell>
          <cell r="DA2043">
            <v>0</v>
          </cell>
          <cell r="ER2043">
            <v>352.26026666666667</v>
          </cell>
        </row>
        <row r="2044">
          <cell r="A2044">
            <v>606987</v>
          </cell>
          <cell r="C2044" t="str">
            <v>Green, Dean</v>
          </cell>
          <cell r="AF2044">
            <v>0.25810962530800408</v>
          </cell>
          <cell r="AN2044">
            <v>239.61754090448937</v>
          </cell>
          <cell r="AP2044">
            <v>0.3786822313824515</v>
          </cell>
          <cell r="AV2044" t="str">
            <v>1B</v>
          </cell>
          <cell r="AW2044">
            <v>-15.872270338597293</v>
          </cell>
          <cell r="AX2044">
            <v>-16.099283333333332</v>
          </cell>
          <cell r="AY2044">
            <v>-16.507383098897829</v>
          </cell>
          <cell r="AZ2044">
            <v>-15.872270338597293</v>
          </cell>
          <cell r="BG2044">
            <v>1.6750157367432061</v>
          </cell>
          <cell r="BJ2044">
            <v>-2.0492629766967441E-4</v>
          </cell>
          <cell r="CF2044">
            <v>0</v>
          </cell>
          <cell r="CV2044">
            <v>27.041666666666668</v>
          </cell>
          <cell r="DA2044">
            <v>0</v>
          </cell>
          <cell r="ER2044">
            <v>543.35022222222221</v>
          </cell>
        </row>
        <row r="2045">
          <cell r="A2045">
            <v>606988</v>
          </cell>
          <cell r="C2045" t="str">
            <v>Greiner, Grayson</v>
          </cell>
          <cell r="AF2045">
            <v>0.18972246016245137</v>
          </cell>
          <cell r="AN2045">
            <v>156.64213333333336</v>
          </cell>
          <cell r="AP2045">
            <v>0.2538512805701465</v>
          </cell>
          <cell r="AV2045" t="str">
            <v>C</v>
          </cell>
          <cell r="AW2045">
            <v>-16.250491007318118</v>
          </cell>
          <cell r="AX2045">
            <v>-19.173683333333333</v>
          </cell>
          <cell r="AY2045">
            <v>-16.283281065313034</v>
          </cell>
          <cell r="AZ2045">
            <v>2.2360066782885282</v>
          </cell>
          <cell r="BG2045">
            <v>1.7029627509670302</v>
          </cell>
          <cell r="BJ2045">
            <v>1.3346770634874935E-2</v>
          </cell>
          <cell r="CF2045">
            <v>0</v>
          </cell>
          <cell r="CV2045">
            <v>23.708333333333332</v>
          </cell>
          <cell r="DA2045">
            <v>0</v>
          </cell>
          <cell r="ER2045">
            <v>391.60533333333336</v>
          </cell>
        </row>
        <row r="2046">
          <cell r="A2046">
            <v>606992</v>
          </cell>
          <cell r="C2046" t="str">
            <v>Haase, Eric</v>
          </cell>
          <cell r="AF2046">
            <v>0.21695061852160893</v>
          </cell>
          <cell r="AN2046">
            <v>141.93397333333334</v>
          </cell>
          <cell r="AP2046">
            <v>0.29946903371741296</v>
          </cell>
          <cell r="AV2046" t="str">
            <v>C</v>
          </cell>
          <cell r="AW2046">
            <v>-13.982393107606534</v>
          </cell>
          <cell r="AX2046">
            <v>-19.444816666666661</v>
          </cell>
          <cell r="AY2046">
            <v>-13.246156087919813</v>
          </cell>
          <cell r="AZ2046">
            <v>3.078685913030736</v>
          </cell>
          <cell r="BG2046">
            <v>0.63298974401406793</v>
          </cell>
          <cell r="BJ2046">
            <v>1.3781243747149462E-3</v>
          </cell>
          <cell r="CF2046">
            <v>0</v>
          </cell>
          <cell r="CV2046">
            <v>23.541666666666668</v>
          </cell>
          <cell r="DA2046">
            <v>0</v>
          </cell>
          <cell r="ER2046">
            <v>354.83493333333337</v>
          </cell>
        </row>
        <row r="2047">
          <cell r="A2047">
            <v>606993</v>
          </cell>
          <cell r="C2047" t="str">
            <v>Hager, Jake</v>
          </cell>
          <cell r="AF2047">
            <v>0.19562630977098328</v>
          </cell>
          <cell r="AN2047">
            <v>168.672</v>
          </cell>
          <cell r="AP2047">
            <v>0.29584441956694085</v>
          </cell>
          <cell r="AV2047" t="str">
            <v>SS</v>
          </cell>
          <cell r="AW2047">
            <v>-13.634791666666667</v>
          </cell>
          <cell r="AX2047">
            <v>-4.4417291511991541</v>
          </cell>
          <cell r="AY2047">
            <v>-9.085600113078101</v>
          </cell>
          <cell r="AZ2047">
            <v>-4.4417291511991541</v>
          </cell>
          <cell r="BG2047">
            <v>1.0859407400929975</v>
          </cell>
          <cell r="BJ2047">
            <v>6.3494617333427284E-3</v>
          </cell>
          <cell r="CF2047">
            <v>0</v>
          </cell>
          <cell r="CV2047">
            <v>23.291666666666668</v>
          </cell>
          <cell r="DA2047">
            <v>0</v>
          </cell>
          <cell r="ER2047">
            <v>421.67999999999995</v>
          </cell>
        </row>
        <row r="2048">
          <cell r="A2048">
            <v>606997</v>
          </cell>
          <cell r="C2048" t="str">
            <v>Hayden, Brendon</v>
          </cell>
          <cell r="AF2048">
            <v>0.18719928547494014</v>
          </cell>
          <cell r="AN2048">
            <v>143.17937777777777</v>
          </cell>
          <cell r="AP2048">
            <v>0.18334739684734469</v>
          </cell>
          <cell r="AV2048" t="str">
            <v>1B</v>
          </cell>
          <cell r="AW2048">
            <v>-13.148866891914732</v>
          </cell>
          <cell r="AX2048">
            <v>-19.444816666666661</v>
          </cell>
          <cell r="AY2048">
            <v>-13.604503970992727</v>
          </cell>
          <cell r="AZ2048">
            <v>-13.148866891914732</v>
          </cell>
          <cell r="BG2048">
            <v>1.6908923216218481</v>
          </cell>
          <cell r="BJ2048">
            <v>4.5163332932000493E-3</v>
          </cell>
          <cell r="CF2048">
            <v>0</v>
          </cell>
          <cell r="CV2048">
            <v>23.541666666666668</v>
          </cell>
          <cell r="DA2048">
            <v>0</v>
          </cell>
          <cell r="ER2048">
            <v>357.94844444444442</v>
          </cell>
        </row>
        <row r="2049">
          <cell r="A2049">
            <v>607005</v>
          </cell>
          <cell r="C2049" t="str">
            <v>Jamieson, Sean</v>
          </cell>
          <cell r="AF2049">
            <v>0.20831125861540806</v>
          </cell>
          <cell r="AN2049">
            <v>145.45626074074076</v>
          </cell>
          <cell r="AP2049">
            <v>0.29317882373046378</v>
          </cell>
          <cell r="AV2049" t="str">
            <v>SS</v>
          </cell>
          <cell r="AW2049">
            <v>-11.292891666666666</v>
          </cell>
          <cell r="AX2049">
            <v>1.3498288912771228</v>
          </cell>
          <cell r="AY2049">
            <v>-5.4253144342533863</v>
          </cell>
          <cell r="AZ2049">
            <v>1.3498288912771228</v>
          </cell>
          <cell r="BG2049">
            <v>1.3052413500729596</v>
          </cell>
          <cell r="BJ2049">
            <v>1.4325708755070127E-2</v>
          </cell>
          <cell r="CF2049">
            <v>0</v>
          </cell>
          <cell r="CV2049">
            <v>27.291666666666668</v>
          </cell>
          <cell r="DA2049">
            <v>0</v>
          </cell>
          <cell r="ER2049">
            <v>363.64065185185189</v>
          </cell>
        </row>
        <row r="2050">
          <cell r="A2050">
            <v>607008</v>
          </cell>
          <cell r="C2050" t="str">
            <v>Jones, Bubba</v>
          </cell>
          <cell r="AF2050">
            <v>0.17137218537472976</v>
          </cell>
          <cell r="AN2050">
            <v>83.233943703703716</v>
          </cell>
          <cell r="AP2050">
            <v>4.8397091660265623E-2</v>
          </cell>
          <cell r="AV2050" t="str">
            <v>1B</v>
          </cell>
          <cell r="AW2050">
            <v>-15.095163884703974</v>
          </cell>
          <cell r="AX2050">
            <v>-18.902549999999998</v>
          </cell>
          <cell r="AY2050">
            <v>-16.050883383346171</v>
          </cell>
          <cell r="AZ2050">
            <v>-15.095163884703974</v>
          </cell>
          <cell r="BG2050">
            <v>0.86218178041842386</v>
          </cell>
          <cell r="BJ2050">
            <v>-4.7466011741801447E-3</v>
          </cell>
          <cell r="CF2050">
            <v>0</v>
          </cell>
          <cell r="CV2050">
            <v>23.875</v>
          </cell>
          <cell r="DA2050">
            <v>0</v>
          </cell>
          <cell r="ER2050">
            <v>208.08485925925928</v>
          </cell>
        </row>
        <row r="2051">
          <cell r="A2051">
            <v>607009</v>
          </cell>
          <cell r="C2051" t="str">
            <v>Jones, Derek</v>
          </cell>
          <cell r="AF2051">
            <v>0.20070760047516023</v>
          </cell>
          <cell r="AN2051">
            <v>151.02454518518522</v>
          </cell>
          <cell r="AP2051">
            <v>0.15226118016681012</v>
          </cell>
          <cell r="AV2051" t="str">
            <v>LF</v>
          </cell>
          <cell r="AW2051">
            <v>-11.777813143615608</v>
          </cell>
          <cell r="AX2051">
            <v>-16.567816666666666</v>
          </cell>
          <cell r="AY2051">
            <v>-6.8390979422379221</v>
          </cell>
          <cell r="AZ2051">
            <v>-6.8390979422379221</v>
          </cell>
          <cell r="BG2051">
            <v>1.0840211067314243</v>
          </cell>
          <cell r="BJ2051">
            <v>-1.0141284522238695E-2</v>
          </cell>
          <cell r="CF2051">
            <v>0</v>
          </cell>
          <cell r="CV2051">
            <v>26.041666666666668</v>
          </cell>
          <cell r="DA2051">
            <v>0</v>
          </cell>
          <cell r="ER2051">
            <v>377.56136296296302</v>
          </cell>
        </row>
        <row r="2052">
          <cell r="A2052">
            <v>607015</v>
          </cell>
          <cell r="C2052" t="str">
            <v>Laumann, Jackson</v>
          </cell>
          <cell r="AF2052">
            <v>0.16175447583143771</v>
          </cell>
          <cell r="AN2052">
            <v>87.469985185185195</v>
          </cell>
          <cell r="AP2052">
            <v>6.0439544719841032E-2</v>
          </cell>
          <cell r="AV2052" t="str">
            <v>1B</v>
          </cell>
          <cell r="AW2052">
            <v>-15.700591651150864</v>
          </cell>
          <cell r="AX2052">
            <v>-20.744249999999994</v>
          </cell>
          <cell r="AY2052">
            <v>-16.846613264253072</v>
          </cell>
          <cell r="AZ2052">
            <v>-15.700591651150864</v>
          </cell>
          <cell r="BG2052">
            <v>0.91874611818321283</v>
          </cell>
          <cell r="BJ2052">
            <v>-2.2697929644384437E-2</v>
          </cell>
          <cell r="CF2052">
            <v>0</v>
          </cell>
          <cell r="CV2052">
            <v>22.791666666666668</v>
          </cell>
          <cell r="DA2052">
            <v>0</v>
          </cell>
          <cell r="ER2052">
            <v>218.67496296296298</v>
          </cell>
        </row>
        <row r="2053">
          <cell r="A2053">
            <v>607021</v>
          </cell>
          <cell r="C2053" t="str">
            <v>Lowery, Jake</v>
          </cell>
          <cell r="AF2053">
            <v>0.20005272898827633</v>
          </cell>
          <cell r="AN2053">
            <v>107.32136296296297</v>
          </cell>
          <cell r="AP2053">
            <v>0.18531856639258715</v>
          </cell>
          <cell r="AV2053" t="str">
            <v>C</v>
          </cell>
          <cell r="AW2053">
            <v>-13.548570721929661</v>
          </cell>
          <cell r="AX2053">
            <v>-16.62405</v>
          </cell>
          <cell r="AY2053">
            <v>-14.196199054765652</v>
          </cell>
          <cell r="AZ2053">
            <v>-2.0641787865862713</v>
          </cell>
          <cell r="BG2053">
            <v>1.0533384478164627</v>
          </cell>
          <cell r="BJ2053">
            <v>-8.6058926282490313E-3</v>
          </cell>
          <cell r="CF2053">
            <v>0</v>
          </cell>
          <cell r="CV2053">
            <v>25.958333333333332</v>
          </cell>
          <cell r="DA2053">
            <v>0</v>
          </cell>
          <cell r="ER2053">
            <v>268.30340740740741</v>
          </cell>
        </row>
        <row r="2054">
          <cell r="A2054">
            <v>607027</v>
          </cell>
          <cell r="C2054" t="str">
            <v>Marrero, Emmanuel</v>
          </cell>
          <cell r="AF2054">
            <v>0.17361244339745996</v>
          </cell>
          <cell r="AN2054">
            <v>180.37072592592597</v>
          </cell>
          <cell r="AP2054">
            <v>0.27025188357687246</v>
          </cell>
          <cell r="AV2054" t="str">
            <v>SS</v>
          </cell>
          <cell r="AW2054">
            <v>-13.776625000000001</v>
          </cell>
          <cell r="AX2054">
            <v>-1.4064998102246284</v>
          </cell>
          <cell r="AY2054">
            <v>-10.407869231972276</v>
          </cell>
          <cell r="AZ2054">
            <v>-1.4064998102246284</v>
          </cell>
          <cell r="BG2054">
            <v>1.1439097597225372</v>
          </cell>
          <cell r="BJ2054">
            <v>-1.5177615125875532E-2</v>
          </cell>
          <cell r="CF2054">
            <v>0</v>
          </cell>
          <cell r="CV2054">
            <v>23.125</v>
          </cell>
          <cell r="DA2054">
            <v>0</v>
          </cell>
          <cell r="ER2054">
            <v>450.92681481481486</v>
          </cell>
        </row>
        <row r="2055">
          <cell r="A2055">
            <v>607032</v>
          </cell>
          <cell r="C2055" t="str">
            <v>McElroy, Codey</v>
          </cell>
          <cell r="AF2055">
            <v>0.17782170111822626</v>
          </cell>
          <cell r="AN2055">
            <v>88.000106666666682</v>
          </cell>
          <cell r="AP2055">
            <v>0.10127215603930328</v>
          </cell>
          <cell r="AV2055" t="str">
            <v>LF</v>
          </cell>
          <cell r="AW2055">
            <v>-13.422041666666665</v>
          </cell>
          <cell r="AX2055">
            <v>-6.1671200517181859</v>
          </cell>
          <cell r="AY2055">
            <v>-12.72347756741617</v>
          </cell>
          <cell r="AZ2055">
            <v>-6.1671200517181859</v>
          </cell>
          <cell r="BG2055">
            <v>1.4889818877134928</v>
          </cell>
          <cell r="BJ2055">
            <v>-5.5790420058023441E-3</v>
          </cell>
          <cell r="CF2055">
            <v>0</v>
          </cell>
          <cell r="CV2055">
            <v>23.541666666666668</v>
          </cell>
          <cell r="DA2055">
            <v>0</v>
          </cell>
          <cell r="ER2055">
            <v>220.00026666666668</v>
          </cell>
        </row>
        <row r="2056">
          <cell r="A2056">
            <v>607041</v>
          </cell>
          <cell r="C2056" t="str">
            <v>Myles, Candon</v>
          </cell>
          <cell r="AF2056">
            <v>0.1753927859496868</v>
          </cell>
          <cell r="AN2056">
            <v>119.90632296296297</v>
          </cell>
          <cell r="AP2056">
            <v>0.11183352371236166</v>
          </cell>
          <cell r="AV2056" t="str">
            <v>LF</v>
          </cell>
          <cell r="AW2056">
            <v>-13.280208333333334</v>
          </cell>
          <cell r="AX2056">
            <v>-19.173683333333333</v>
          </cell>
          <cell r="AY2056">
            <v>-4.9651092449393968</v>
          </cell>
          <cell r="AZ2056">
            <v>-4.9651092449393968</v>
          </cell>
          <cell r="BG2056">
            <v>0.58492317472113009</v>
          </cell>
          <cell r="BJ2056">
            <v>-1.2734753137860474E-2</v>
          </cell>
          <cell r="CF2056">
            <v>0</v>
          </cell>
          <cell r="CV2056">
            <v>23.708333333333332</v>
          </cell>
          <cell r="DA2056">
            <v>0</v>
          </cell>
          <cell r="ER2056">
            <v>299.76580740740741</v>
          </cell>
        </row>
        <row r="2057">
          <cell r="A2057">
            <v>607043</v>
          </cell>
          <cell r="C2057" t="str">
            <v>Nimmo, Brandon</v>
          </cell>
          <cell r="AF2057">
            <v>0.24829375338082157</v>
          </cell>
          <cell r="AN2057">
            <v>297.07771654816281</v>
          </cell>
          <cell r="AP2057">
            <v>0.388860140669268</v>
          </cell>
          <cell r="AV2057" t="str">
            <v>CF</v>
          </cell>
          <cell r="AW2057">
            <v>-11</v>
          </cell>
          <cell r="AX2057">
            <v>-16</v>
          </cell>
          <cell r="AY2057">
            <v>-5.2457966377165075</v>
          </cell>
          <cell r="AZ2057">
            <v>-5.2457966377165075</v>
          </cell>
          <cell r="BG2057">
            <v>1.143150404998408</v>
          </cell>
          <cell r="BJ2057">
            <v>5.928890513415417E-3</v>
          </cell>
          <cell r="CF2057">
            <v>3.2166085267750777E-2</v>
          </cell>
          <cell r="CV2057">
            <v>23.291666666666668</v>
          </cell>
          <cell r="DA2057">
            <v>0.10666666666666667</v>
          </cell>
          <cell r="ER2057">
            <v>514.25511111111109</v>
          </cell>
        </row>
        <row r="2058">
          <cell r="A2058">
            <v>607044</v>
          </cell>
          <cell r="C2058" t="str">
            <v>Norwood, John</v>
          </cell>
          <cell r="AF2058">
            <v>0.21575415860662733</v>
          </cell>
          <cell r="AN2058">
            <v>222.14482962962967</v>
          </cell>
          <cell r="AP2058">
            <v>0.3250566540195674</v>
          </cell>
          <cell r="AV2058" t="str">
            <v>RF</v>
          </cell>
          <cell r="AW2058">
            <v>-13.209291666666665</v>
          </cell>
          <cell r="AX2058">
            <v>-19.038116666666664</v>
          </cell>
          <cell r="AY2058">
            <v>-9.7892403659685812</v>
          </cell>
          <cell r="AZ2058">
            <v>-9.7892403659685812</v>
          </cell>
          <cell r="BG2058">
            <v>1.2606311720022849</v>
          </cell>
          <cell r="BJ2058">
            <v>-1.299001268868645E-2</v>
          </cell>
          <cell r="CF2058">
            <v>0</v>
          </cell>
          <cell r="CV2058">
            <v>23.791666666666668</v>
          </cell>
          <cell r="DA2058">
            <v>0</v>
          </cell>
          <cell r="ER2058">
            <v>555.36207407407414</v>
          </cell>
        </row>
        <row r="2059">
          <cell r="A2059">
            <v>607051</v>
          </cell>
          <cell r="C2059" t="str">
            <v>Peoples-Walls, Kenny</v>
          </cell>
          <cell r="AF2059">
            <v>0.18185735622946092</v>
          </cell>
          <cell r="AN2059">
            <v>130.47324444444445</v>
          </cell>
          <cell r="AP2059">
            <v>0.18401351302329405</v>
          </cell>
          <cell r="AV2059" t="str">
            <v>LF</v>
          </cell>
          <cell r="AW2059">
            <v>-14.007900000000001</v>
          </cell>
          <cell r="AX2059">
            <v>-20.576949999999997</v>
          </cell>
          <cell r="AY2059">
            <v>-12.693722203564455</v>
          </cell>
          <cell r="AZ2059">
            <v>-12.693722203564455</v>
          </cell>
          <cell r="BG2059">
            <v>0.90999624336199569</v>
          </cell>
          <cell r="BJ2059">
            <v>-6.5373209010508981E-3</v>
          </cell>
          <cell r="CF2059">
            <v>0</v>
          </cell>
          <cell r="CV2059">
            <v>22.875</v>
          </cell>
          <cell r="DA2059">
            <v>0</v>
          </cell>
          <cell r="ER2059">
            <v>326.18311111111109</v>
          </cell>
        </row>
        <row r="2060">
          <cell r="A2060">
            <v>607054</v>
          </cell>
          <cell r="C2060" t="str">
            <v>Peterson, Jace</v>
          </cell>
          <cell r="AF2060">
            <v>0.24314133968754001</v>
          </cell>
          <cell r="AN2060">
            <v>355.69159989019801</v>
          </cell>
          <cell r="AP2060">
            <v>0.48610384773633003</v>
          </cell>
          <cell r="AV2060" t="str">
            <v>2B</v>
          </cell>
          <cell r="AW2060">
            <v>-11</v>
          </cell>
          <cell r="AX2060">
            <v>1.6683028701870652</v>
          </cell>
          <cell r="AY2060">
            <v>-9.2874636715244208</v>
          </cell>
          <cell r="AZ2060">
            <v>1.6683028701870652</v>
          </cell>
          <cell r="BG2060">
            <v>1.2847018674630111</v>
          </cell>
          <cell r="BJ2060">
            <v>-1.07090727630627E-3</v>
          </cell>
          <cell r="CF2060">
            <v>0.75074758834825028</v>
          </cell>
          <cell r="CV2060">
            <v>26.125</v>
          </cell>
          <cell r="DA2060">
            <v>1.5333333333333334</v>
          </cell>
          <cell r="ER2060">
            <v>515.06874074074074</v>
          </cell>
        </row>
        <row r="2061">
          <cell r="A2061">
            <v>607077</v>
          </cell>
          <cell r="C2061" t="str">
            <v>Salter, Blaise</v>
          </cell>
          <cell r="AF2061">
            <v>0.16882853676789805</v>
          </cell>
          <cell r="AN2061">
            <v>126.31442962962963</v>
          </cell>
          <cell r="AP2061">
            <v>0.14926392743240857</v>
          </cell>
          <cell r="AV2061" t="str">
            <v>1B</v>
          </cell>
          <cell r="AW2061">
            <v>-16.79852592450322</v>
          </cell>
          <cell r="AX2061">
            <v>-20.258216666666662</v>
          </cell>
          <cell r="AY2061">
            <v>-17.665568824586877</v>
          </cell>
          <cell r="AZ2061">
            <v>-16.79852592450322</v>
          </cell>
          <cell r="BG2061">
            <v>1.8377457704185334</v>
          </cell>
          <cell r="BJ2061">
            <v>1.1821303974954643E-2</v>
          </cell>
          <cell r="CF2061">
            <v>0</v>
          </cell>
          <cell r="CV2061">
            <v>23.041666666666668</v>
          </cell>
          <cell r="DA2061">
            <v>0</v>
          </cell>
          <cell r="ER2061">
            <v>315.78607407407407</v>
          </cell>
        </row>
        <row r="2062">
          <cell r="A2062">
            <v>607081</v>
          </cell>
          <cell r="C2062" t="str">
            <v>Seitzer, Cameron</v>
          </cell>
          <cell r="AF2062">
            <v>0.22620734595548753</v>
          </cell>
          <cell r="AN2062">
            <v>176.24565333333337</v>
          </cell>
          <cell r="AP2062">
            <v>0.33130233239669526</v>
          </cell>
          <cell r="AV2062" t="str">
            <v>1B</v>
          </cell>
          <cell r="AW2062">
            <v>-11.946794180324154</v>
          </cell>
          <cell r="AX2062">
            <v>-16.365983333333336</v>
          </cell>
          <cell r="AY2062">
            <v>-12.122899999856434</v>
          </cell>
          <cell r="AZ2062">
            <v>-11.946794180324154</v>
          </cell>
          <cell r="BG2062">
            <v>1.5158648573725464</v>
          </cell>
          <cell r="BJ2062">
            <v>-1.0033470930678245E-2</v>
          </cell>
          <cell r="CF2062">
            <v>0</v>
          </cell>
          <cell r="CV2062">
            <v>26.458333333333332</v>
          </cell>
          <cell r="DA2062">
            <v>0</v>
          </cell>
          <cell r="ER2062">
            <v>440.61413333333337</v>
          </cell>
        </row>
        <row r="2063">
          <cell r="A2063">
            <v>607082</v>
          </cell>
          <cell r="C2063" t="str">
            <v>Serena, Jordan</v>
          </cell>
          <cell r="AF2063">
            <v>0.17294419175723619</v>
          </cell>
          <cell r="AN2063">
            <v>171.13149629629629</v>
          </cell>
          <cell r="AP2063">
            <v>0.21202158442709196</v>
          </cell>
          <cell r="AV2063" t="str">
            <v>3B</v>
          </cell>
          <cell r="AW2063">
            <v>-13.788319235087325</v>
          </cell>
          <cell r="AX2063">
            <v>-10.518326117264857</v>
          </cell>
          <cell r="AY2063">
            <v>-1.896487338239419</v>
          </cell>
          <cell r="AZ2063">
            <v>-1.896487338239419</v>
          </cell>
          <cell r="BG2063">
            <v>1.3509080484731619</v>
          </cell>
          <cell r="BJ2063">
            <v>5.2925988135554746E-3</v>
          </cell>
          <cell r="CF2063">
            <v>0</v>
          </cell>
          <cell r="CV2063">
            <v>23.875</v>
          </cell>
          <cell r="DA2063">
            <v>0</v>
          </cell>
          <cell r="ER2063">
            <v>427.82874074074073</v>
          </cell>
        </row>
        <row r="2064">
          <cell r="A2064">
            <v>607088</v>
          </cell>
          <cell r="C2064" t="str">
            <v>Suiter, Jerrick</v>
          </cell>
          <cell r="AF2064">
            <v>0.19781480786931796</v>
          </cell>
          <cell r="AN2064">
            <v>210.11863703703705</v>
          </cell>
          <cell r="AP2064">
            <v>0.3305738821662918</v>
          </cell>
          <cell r="AV2064" t="str">
            <v>1B</v>
          </cell>
          <cell r="AW2064">
            <v>-13.916558316093816</v>
          </cell>
          <cell r="AX2064">
            <v>-19.851516666666662</v>
          </cell>
          <cell r="AY2064">
            <v>-13.37803123982874</v>
          </cell>
          <cell r="AZ2064">
            <v>-13.37803123982874</v>
          </cell>
          <cell r="BG2064">
            <v>1.7401172035888242</v>
          </cell>
          <cell r="BJ2064">
            <v>1.5269553332154037E-2</v>
          </cell>
          <cell r="CF2064">
            <v>0</v>
          </cell>
          <cell r="CV2064">
            <v>23.291666666666668</v>
          </cell>
          <cell r="DA2064">
            <v>0</v>
          </cell>
          <cell r="ER2064">
            <v>525.29659259259256</v>
          </cell>
        </row>
        <row r="2065">
          <cell r="A2065">
            <v>607090</v>
          </cell>
          <cell r="C2065" t="str">
            <v>Taylor, Wayne</v>
          </cell>
          <cell r="AF2065">
            <v>0.17803113484348135</v>
          </cell>
          <cell r="AN2065">
            <v>121.72128000000004</v>
          </cell>
          <cell r="AP2065">
            <v>0.17828709718764479</v>
          </cell>
          <cell r="AV2065" t="str">
            <v>C</v>
          </cell>
          <cell r="AW2065">
            <v>-14.624659683368904</v>
          </cell>
          <cell r="AX2065">
            <v>-19.309249999999999</v>
          </cell>
          <cell r="AY2065">
            <v>-13.918457957798481</v>
          </cell>
          <cell r="AZ2065">
            <v>-7.0500489142132494</v>
          </cell>
          <cell r="BG2065">
            <v>1.306604893497513</v>
          </cell>
          <cell r="BJ2065">
            <v>2.0949279819941321E-2</v>
          </cell>
          <cell r="CF2065">
            <v>0</v>
          </cell>
          <cell r="CV2065">
            <v>23.625</v>
          </cell>
          <cell r="DA2065">
            <v>0</v>
          </cell>
          <cell r="ER2065">
            <v>304.30320000000006</v>
          </cell>
        </row>
        <row r="2066">
          <cell r="A2066">
            <v>607096</v>
          </cell>
          <cell r="C2066" t="str">
            <v>Tuschak, Joe</v>
          </cell>
          <cell r="AF2066">
            <v>0.18763126376459421</v>
          </cell>
          <cell r="AN2066">
            <v>149.1594666666667</v>
          </cell>
          <cell r="AP2066">
            <v>0.21522487333580387</v>
          </cell>
          <cell r="AV2066" t="str">
            <v>LF</v>
          </cell>
          <cell r="AW2066">
            <v>-13.583106109011199</v>
          </cell>
          <cell r="AX2066">
            <v>-19.173683333333333</v>
          </cell>
          <cell r="AY2066">
            <v>-17.751440081880133</v>
          </cell>
          <cell r="AZ2066">
            <v>-13.583106109011199</v>
          </cell>
          <cell r="BG2066">
            <v>0.68198812241774331</v>
          </cell>
          <cell r="BJ2066">
            <v>-2.1289073485168741E-2</v>
          </cell>
          <cell r="CF2066">
            <v>0</v>
          </cell>
          <cell r="CV2066">
            <v>23.708333333333332</v>
          </cell>
          <cell r="DA2066">
            <v>0</v>
          </cell>
          <cell r="ER2066">
            <v>372.89866666666671</v>
          </cell>
        </row>
        <row r="2067">
          <cell r="A2067">
            <v>607109</v>
          </cell>
          <cell r="C2067" t="str">
            <v>Williams, Matt</v>
          </cell>
          <cell r="AF2067">
            <v>0.2205572424242174</v>
          </cell>
          <cell r="AN2067">
            <v>167.35703703703703</v>
          </cell>
          <cell r="AP2067">
            <v>0.30350163563634946</v>
          </cell>
          <cell r="AV2067" t="str">
            <v>SS</v>
          </cell>
          <cell r="AW2067">
            <v>-11.419</v>
          </cell>
          <cell r="AX2067">
            <v>-0.71834093539688859</v>
          </cell>
          <cell r="AY2067">
            <v>-11.028058950461068</v>
          </cell>
          <cell r="AZ2067">
            <v>-0.71834093539688859</v>
          </cell>
          <cell r="BG2067">
            <v>1.2851365252377458</v>
          </cell>
          <cell r="BJ2067">
            <v>1.9970562752628538E-3</v>
          </cell>
          <cell r="CF2067">
            <v>0</v>
          </cell>
          <cell r="CV2067">
            <v>26.875</v>
          </cell>
          <cell r="DA2067">
            <v>0</v>
          </cell>
          <cell r="ER2067">
            <v>418.39259259259256</v>
          </cell>
        </row>
        <row r="2068">
          <cell r="A2068">
            <v>607111</v>
          </cell>
          <cell r="C2068" t="str">
            <v>Wilson, Jacob</v>
          </cell>
          <cell r="AF2068">
            <v>0.23780439550046586</v>
          </cell>
          <cell r="AN2068">
            <v>211.76653677083902</v>
          </cell>
          <cell r="AP2068">
            <v>0.33074537792053438</v>
          </cell>
          <cell r="AV2068" t="str">
            <v>3B</v>
          </cell>
          <cell r="AW2068">
            <v>-11.544360785777094</v>
          </cell>
          <cell r="AX2068">
            <v>-1.5628797674086785</v>
          </cell>
          <cell r="AY2068">
            <v>-11.822700122428289</v>
          </cell>
          <cell r="AZ2068">
            <v>-1.5628797674086785</v>
          </cell>
          <cell r="BG2068">
            <v>1.0916097159266784</v>
          </cell>
          <cell r="BJ2068">
            <v>-1.6780044230820374E-2</v>
          </cell>
          <cell r="CF2068">
            <v>0</v>
          </cell>
          <cell r="CV2068">
            <v>25.958333333333332</v>
          </cell>
          <cell r="DA2068">
            <v>0</v>
          </cell>
          <cell r="ER2068">
            <v>426.62074074074076</v>
          </cell>
        </row>
        <row r="2069">
          <cell r="A2069">
            <v>607115</v>
          </cell>
          <cell r="C2069" t="str">
            <v>Wright, Chad</v>
          </cell>
          <cell r="AF2069">
            <v>0.19214676571668762</v>
          </cell>
          <cell r="AN2069">
            <v>164.2332918518519</v>
          </cell>
          <cell r="AP2069">
            <v>0.17290329169123431</v>
          </cell>
          <cell r="AV2069" t="str">
            <v>LF</v>
          </cell>
          <cell r="AW2069">
            <v>-11.385133333333334</v>
          </cell>
          <cell r="AX2069">
            <v>-16.123783333333336</v>
          </cell>
          <cell r="AY2069">
            <v>-7.3990612102868267</v>
          </cell>
          <cell r="AZ2069">
            <v>-7.3990612102868267</v>
          </cell>
          <cell r="BG2069">
            <v>1.1973592154450201</v>
          </cell>
          <cell r="BJ2069">
            <v>3.0807968987279187E-3</v>
          </cell>
          <cell r="CF2069">
            <v>0</v>
          </cell>
          <cell r="CV2069">
            <v>26.958333333333332</v>
          </cell>
          <cell r="DA2069">
            <v>0</v>
          </cell>
          <cell r="ER2069">
            <v>410.58322962962973</v>
          </cell>
        </row>
        <row r="2070">
          <cell r="A2070">
            <v>607165</v>
          </cell>
          <cell r="C2070" t="str">
            <v>Deol, Dutch</v>
          </cell>
          <cell r="AF2070">
            <v>0.1556565287911206</v>
          </cell>
          <cell r="AN2070">
            <v>74.624853333333348</v>
          </cell>
          <cell r="AP2070">
            <v>3.9990118958266763E-2</v>
          </cell>
          <cell r="AV2070" t="str">
            <v>LF</v>
          </cell>
          <cell r="AW2070">
            <v>-15.514452922218618</v>
          </cell>
          <cell r="AX2070">
            <v>-19.173683333333333</v>
          </cell>
          <cell r="AY2070">
            <v>-14.362385373359341</v>
          </cell>
          <cell r="AZ2070">
            <v>-14.362385373359341</v>
          </cell>
          <cell r="BG2070">
            <v>0.97867023687349752</v>
          </cell>
          <cell r="BJ2070">
            <v>-1.586272441077867E-2</v>
          </cell>
          <cell r="CF2070">
            <v>0</v>
          </cell>
          <cell r="CV2070">
            <v>23.708333333333332</v>
          </cell>
          <cell r="DA2070">
            <v>0</v>
          </cell>
          <cell r="ER2070">
            <v>186.56213333333335</v>
          </cell>
        </row>
        <row r="2071">
          <cell r="A2071">
            <v>607168</v>
          </cell>
          <cell r="C2071" t="str">
            <v>Flair, Nick</v>
          </cell>
          <cell r="AF2071">
            <v>0.17340971751592937</v>
          </cell>
          <cell r="AN2071">
            <v>111.67288888888889</v>
          </cell>
          <cell r="AP2071">
            <v>0.14356678166936376</v>
          </cell>
          <cell r="AV2071" t="str">
            <v>1B</v>
          </cell>
          <cell r="AW2071">
            <v>-15.87824888363984</v>
          </cell>
          <cell r="AX2071">
            <v>-19.173683333333333</v>
          </cell>
          <cell r="AY2071">
            <v>-15.9236697662895</v>
          </cell>
          <cell r="AZ2071">
            <v>-15.87824888363984</v>
          </cell>
          <cell r="BG2071">
            <v>1.5103570614201898</v>
          </cell>
          <cell r="BJ2071">
            <v>4.8717193854423529E-5</v>
          </cell>
          <cell r="CF2071">
            <v>0</v>
          </cell>
          <cell r="CV2071">
            <v>23.708333333333332</v>
          </cell>
          <cell r="DA2071">
            <v>0</v>
          </cell>
          <cell r="ER2071">
            <v>279.18222222222221</v>
          </cell>
        </row>
        <row r="2072">
          <cell r="A2072">
            <v>607172</v>
          </cell>
          <cell r="C2072" t="str">
            <v>Martin, Trey</v>
          </cell>
          <cell r="AF2072">
            <v>0.18842372892782722</v>
          </cell>
          <cell r="AN2072">
            <v>164.22648888888889</v>
          </cell>
          <cell r="AP2072">
            <v>0.31403766306466518</v>
          </cell>
          <cell r="AV2072" t="str">
            <v>CF</v>
          </cell>
          <cell r="AW2072">
            <v>-13.422041666666665</v>
          </cell>
          <cell r="AX2072">
            <v>-19.444816666666661</v>
          </cell>
          <cell r="AY2072">
            <v>-2.4485826043522487</v>
          </cell>
          <cell r="AZ2072">
            <v>-2.4485826043522487</v>
          </cell>
          <cell r="BG2072">
            <v>0.95102190795901587</v>
          </cell>
          <cell r="BJ2072">
            <v>-5.0194878879505868E-3</v>
          </cell>
          <cell r="CF2072">
            <v>0</v>
          </cell>
          <cell r="CV2072">
            <v>23.541666666666668</v>
          </cell>
          <cell r="DA2072">
            <v>0</v>
          </cell>
          <cell r="ER2072">
            <v>410.56622222222222</v>
          </cell>
        </row>
        <row r="2073">
          <cell r="A2073">
            <v>607173</v>
          </cell>
          <cell r="C2073" t="str">
            <v>Moore, Nick</v>
          </cell>
          <cell r="AF2073">
            <v>0.17782090718288296</v>
          </cell>
          <cell r="AN2073">
            <v>97.411413333333357</v>
          </cell>
          <cell r="AP2073">
            <v>7.1667977358600199E-2</v>
          </cell>
          <cell r="AV2073" t="str">
            <v>1B</v>
          </cell>
          <cell r="AW2073">
            <v>-14.911097937796324</v>
          </cell>
          <cell r="AX2073">
            <v>-19.444816666666661</v>
          </cell>
          <cell r="AY2073">
            <v>-11.699676723725776</v>
          </cell>
          <cell r="AZ2073">
            <v>-11.699676723725776</v>
          </cell>
          <cell r="BG2073">
            <v>0.9059064304332054</v>
          </cell>
          <cell r="BJ2073">
            <v>1.0316920900792973E-2</v>
          </cell>
          <cell r="CF2073">
            <v>0</v>
          </cell>
          <cell r="CV2073">
            <v>23.541666666666668</v>
          </cell>
          <cell r="DA2073">
            <v>0</v>
          </cell>
          <cell r="ER2073">
            <v>243.52853333333337</v>
          </cell>
        </row>
        <row r="2074">
          <cell r="A2074">
            <v>607174</v>
          </cell>
          <cell r="C2074" t="str">
            <v>Moranda, Seth</v>
          </cell>
          <cell r="AF2074">
            <v>0.17314171185525001</v>
          </cell>
          <cell r="AN2074">
            <v>72.489623703703714</v>
          </cell>
          <cell r="AP2074">
            <v>3.20835530017205E-2</v>
          </cell>
          <cell r="AV2074" t="str">
            <v>2B</v>
          </cell>
          <cell r="AW2074">
            <v>-13.463676169007053</v>
          </cell>
          <cell r="AX2074">
            <v>-4.8221198730804504</v>
          </cell>
          <cell r="AY2074">
            <v>-12.57402516978717</v>
          </cell>
          <cell r="AZ2074">
            <v>-4.8221198730804504</v>
          </cell>
          <cell r="BG2074">
            <v>0.98639865297113793</v>
          </cell>
          <cell r="BJ2074">
            <v>-9.4930737203543971E-3</v>
          </cell>
          <cell r="CF2074">
            <v>0</v>
          </cell>
          <cell r="CV2074">
            <v>23.791666666666668</v>
          </cell>
          <cell r="DA2074">
            <v>0</v>
          </cell>
          <cell r="ER2074">
            <v>181.22405925925926</v>
          </cell>
        </row>
        <row r="2075">
          <cell r="A2075">
            <v>607178</v>
          </cell>
          <cell r="C2075" t="str">
            <v>Weeks, Drew</v>
          </cell>
          <cell r="AF2075">
            <v>0.19593522635053617</v>
          </cell>
          <cell r="AN2075">
            <v>210.89848888888892</v>
          </cell>
          <cell r="AP2075">
            <v>0.34478135408631727</v>
          </cell>
          <cell r="AV2075" t="str">
            <v>RF</v>
          </cell>
          <cell r="AW2075">
            <v>-13.847541666666666</v>
          </cell>
          <cell r="AX2075">
            <v>-20.258216666666662</v>
          </cell>
          <cell r="AY2075">
            <v>-8.4713034541812409</v>
          </cell>
          <cell r="AZ2075">
            <v>-8.4713034541812409</v>
          </cell>
          <cell r="BG2075">
            <v>1.3625210207175091</v>
          </cell>
          <cell r="BJ2075">
            <v>-8.9321239054201175E-3</v>
          </cell>
          <cell r="CF2075">
            <v>0</v>
          </cell>
          <cell r="CV2075">
            <v>23.041666666666668</v>
          </cell>
          <cell r="DA2075">
            <v>0</v>
          </cell>
          <cell r="ER2075">
            <v>527.24622222222229</v>
          </cell>
        </row>
        <row r="2076">
          <cell r="A2076">
            <v>607179</v>
          </cell>
          <cell r="C2076" t="str">
            <v>Weems, Jordan</v>
          </cell>
          <cell r="AF2076">
            <v>0.18571558023268517</v>
          </cell>
          <cell r="AN2076">
            <v>106.34258962962963</v>
          </cell>
          <cell r="AP2076">
            <v>0.19250121924672736</v>
          </cell>
          <cell r="AV2076" t="str">
            <v>C</v>
          </cell>
          <cell r="AW2076">
            <v>-15.024297050567842</v>
          </cell>
          <cell r="AX2076">
            <v>-19.309249999999999</v>
          </cell>
          <cell r="AY2076">
            <v>-15.343527714263795</v>
          </cell>
          <cell r="AZ2076">
            <v>-8.0157171012660999</v>
          </cell>
          <cell r="BG2076">
            <v>0.87253381937020369</v>
          </cell>
          <cell r="BJ2076">
            <v>-2.7537424058930865E-3</v>
          </cell>
          <cell r="CF2076">
            <v>0</v>
          </cell>
          <cell r="CV2076">
            <v>23.625</v>
          </cell>
          <cell r="DA2076">
            <v>0</v>
          </cell>
          <cell r="ER2076">
            <v>265.85647407407407</v>
          </cell>
        </row>
        <row r="2077">
          <cell r="A2077">
            <v>607182</v>
          </cell>
          <cell r="C2077" t="str">
            <v>Turgeon, Casey</v>
          </cell>
          <cell r="AF2077">
            <v>0.22293926058040578</v>
          </cell>
          <cell r="AN2077">
            <v>141.29208888888888</v>
          </cell>
          <cell r="AP2077">
            <v>0.25710499560104261</v>
          </cell>
          <cell r="AV2077" t="str">
            <v>3B</v>
          </cell>
          <cell r="AW2077">
            <v>-13.209291666666665</v>
          </cell>
          <cell r="AX2077">
            <v>-5.4440102669302224</v>
          </cell>
          <cell r="AY2077">
            <v>-13.640815549515541</v>
          </cell>
          <cell r="AZ2077">
            <v>-5.4440102669302224</v>
          </cell>
          <cell r="BG2077">
            <v>1.143185518692595</v>
          </cell>
          <cell r="BJ2077">
            <v>-4.5444352270526964E-3</v>
          </cell>
          <cell r="CF2077">
            <v>0</v>
          </cell>
          <cell r="CV2077">
            <v>23.791666666666668</v>
          </cell>
          <cell r="DA2077">
            <v>0</v>
          </cell>
          <cell r="ER2077">
            <v>353.23022222222221</v>
          </cell>
        </row>
        <row r="2078">
          <cell r="A2078">
            <v>607183</v>
          </cell>
          <cell r="C2078" t="str">
            <v>Johnson, Saquan</v>
          </cell>
          <cell r="AF2078">
            <v>0.15086352829315691</v>
          </cell>
          <cell r="AN2078">
            <v>95.05886814814815</v>
          </cell>
          <cell r="AP2078">
            <v>7.2482351316683236E-2</v>
          </cell>
          <cell r="AV2078" t="str">
            <v>LF</v>
          </cell>
          <cell r="AW2078">
            <v>-13.563874999999999</v>
          </cell>
          <cell r="AX2078">
            <v>-19.715949999999996</v>
          </cell>
          <cell r="AY2078">
            <v>-12.092824020727226</v>
          </cell>
          <cell r="AZ2078">
            <v>-12.092824020727226</v>
          </cell>
          <cell r="BG2078">
            <v>0.877988432867577</v>
          </cell>
          <cell r="BJ2078">
            <v>7.7507033612416376E-3</v>
          </cell>
          <cell r="CF2078">
            <v>0</v>
          </cell>
          <cell r="CV2078">
            <v>23.375</v>
          </cell>
          <cell r="DA2078">
            <v>0</v>
          </cell>
          <cell r="ER2078">
            <v>237.64717037037036</v>
          </cell>
        </row>
        <row r="2079">
          <cell r="A2079">
            <v>607191</v>
          </cell>
          <cell r="C2079" t="str">
            <v>Fish, Zach</v>
          </cell>
          <cell r="AF2079">
            <v>0.16777625444838423</v>
          </cell>
          <cell r="AN2079">
            <v>112.65408000000001</v>
          </cell>
          <cell r="AP2079">
            <v>0.20593600699927639</v>
          </cell>
          <cell r="AV2079" t="str">
            <v>C</v>
          </cell>
          <cell r="AW2079">
            <v>-17.385510324199366</v>
          </cell>
          <cell r="AX2079">
            <v>-19.309249999999999</v>
          </cell>
          <cell r="AY2079">
            <v>-17.527092800230307</v>
          </cell>
          <cell r="AZ2079">
            <v>-15.317619046989714</v>
          </cell>
          <cell r="BG2079">
            <v>1.1117568788505732</v>
          </cell>
          <cell r="BJ2079">
            <v>-8.0112885258151727E-3</v>
          </cell>
          <cell r="CF2079">
            <v>0</v>
          </cell>
          <cell r="CV2079">
            <v>23.625</v>
          </cell>
          <cell r="DA2079">
            <v>0</v>
          </cell>
          <cell r="ER2079">
            <v>281.6352</v>
          </cell>
        </row>
        <row r="2080">
          <cell r="A2080">
            <v>607206</v>
          </cell>
          <cell r="C2080" t="str">
            <v>Gretzky, Trevor</v>
          </cell>
          <cell r="AF2080">
            <v>0.18455648811669434</v>
          </cell>
          <cell r="AN2080">
            <v>124.75669333333336</v>
          </cell>
          <cell r="AP2080">
            <v>0.17665863593447162</v>
          </cell>
          <cell r="AV2080" t="str">
            <v>LF</v>
          </cell>
          <cell r="AW2080">
            <v>-13.231857719625916</v>
          </cell>
          <cell r="AX2080">
            <v>-19.038116666666664</v>
          </cell>
          <cell r="AY2080">
            <v>-14.100309906244142</v>
          </cell>
          <cell r="AZ2080">
            <v>-13.231857719625916</v>
          </cell>
          <cell r="BG2080">
            <v>1.1707964373124551</v>
          </cell>
          <cell r="BJ2080">
            <v>-2.8707010422243428E-3</v>
          </cell>
          <cell r="CF2080">
            <v>0</v>
          </cell>
          <cell r="CV2080">
            <v>23.791666666666668</v>
          </cell>
          <cell r="DA2080">
            <v>0</v>
          </cell>
          <cell r="ER2080">
            <v>311.89173333333338</v>
          </cell>
        </row>
        <row r="2081">
          <cell r="A2081">
            <v>607207</v>
          </cell>
          <cell r="C2081" t="str">
            <v>Davidson, Austin</v>
          </cell>
          <cell r="AF2081">
            <v>0.21184125332221462</v>
          </cell>
          <cell r="AN2081">
            <v>161.92971851851854</v>
          </cell>
          <cell r="AP2081">
            <v>0.2586741451662492</v>
          </cell>
          <cell r="AV2081" t="str">
            <v>3B</v>
          </cell>
          <cell r="AW2081">
            <v>-13.492958333333334</v>
          </cell>
          <cell r="AX2081">
            <v>-6.5013788873791558</v>
          </cell>
          <cell r="AY2081">
            <v>-11.458415923364454</v>
          </cell>
          <cell r="AZ2081">
            <v>-6.5013788873791558</v>
          </cell>
          <cell r="BG2081">
            <v>1.3049178221891657</v>
          </cell>
          <cell r="BJ2081">
            <v>-9.8124238353240589E-3</v>
          </cell>
          <cell r="CF2081">
            <v>0</v>
          </cell>
          <cell r="CV2081">
            <v>23.458333333333332</v>
          </cell>
          <cell r="DA2081">
            <v>0</v>
          </cell>
          <cell r="ER2081">
            <v>404.82429629629632</v>
          </cell>
        </row>
        <row r="2082">
          <cell r="A2082">
            <v>607208</v>
          </cell>
          <cell r="C2082" t="str">
            <v>Turner, Trea</v>
          </cell>
          <cell r="AF2082">
            <v>0.27279033688507909</v>
          </cell>
          <cell r="AN2082">
            <v>593.87081481481482</v>
          </cell>
          <cell r="AP2082">
            <v>0.37914190940246356</v>
          </cell>
          <cell r="AV2082" t="str">
            <v>SS</v>
          </cell>
          <cell r="AW2082">
            <v>-11</v>
          </cell>
          <cell r="AX2082">
            <v>6.6726304684121729</v>
          </cell>
          <cell r="AY2082">
            <v>2.5522111331438468</v>
          </cell>
          <cell r="AZ2082">
            <v>6.6726304684121729</v>
          </cell>
          <cell r="BG2082">
            <v>1.648479975925516</v>
          </cell>
          <cell r="BJ2082">
            <v>1.7824691580890492E-2</v>
          </cell>
          <cell r="CF2082">
            <v>0.12638954872770336</v>
          </cell>
          <cell r="CV2082">
            <v>23.041666666666668</v>
          </cell>
          <cell r="DA2082">
            <v>0.27833333333333332</v>
          </cell>
          <cell r="ER2082">
            <v>593.87081481481482</v>
          </cell>
        </row>
        <row r="2083">
          <cell r="A2083">
            <v>607210</v>
          </cell>
          <cell r="C2083" t="str">
            <v>McKay, Connor</v>
          </cell>
          <cell r="AF2083">
            <v>0.17610025678720814</v>
          </cell>
          <cell r="AN2083">
            <v>106.74654814814815</v>
          </cell>
          <cell r="AP2083">
            <v>0.11632914438677233</v>
          </cell>
          <cell r="AV2083" t="str">
            <v>LF</v>
          </cell>
          <cell r="AW2083">
            <v>-14.093304223511737</v>
          </cell>
          <cell r="AX2083">
            <v>-19.173683333333333</v>
          </cell>
          <cell r="AY2083">
            <v>-11.159114866579191</v>
          </cell>
          <cell r="AZ2083">
            <v>-11.159114866579191</v>
          </cell>
          <cell r="BG2083">
            <v>0.84705724054049414</v>
          </cell>
          <cell r="BJ2083">
            <v>-2.935073523824239E-2</v>
          </cell>
          <cell r="CF2083">
            <v>0</v>
          </cell>
          <cell r="CV2083">
            <v>23.708333333333332</v>
          </cell>
          <cell r="DA2083">
            <v>0</v>
          </cell>
          <cell r="ER2083">
            <v>266.86637037037036</v>
          </cell>
        </row>
        <row r="2084">
          <cell r="A2084">
            <v>607211</v>
          </cell>
          <cell r="C2084" t="str">
            <v>Diemer, Austin</v>
          </cell>
          <cell r="AF2084">
            <v>0.17055150001751809</v>
          </cell>
          <cell r="AN2084">
            <v>110.05952000000002</v>
          </cell>
          <cell r="AP2084">
            <v>0.193102012124864</v>
          </cell>
          <cell r="AV2084" t="str">
            <v>LF</v>
          </cell>
          <cell r="AW2084">
            <v>-13.705708333333336</v>
          </cell>
          <cell r="AX2084">
            <v>-19.987083333333331</v>
          </cell>
          <cell r="AY2084">
            <v>-11.079992814229346</v>
          </cell>
          <cell r="AZ2084">
            <v>-11.079992814229346</v>
          </cell>
          <cell r="BG2084">
            <v>1.2442428110381973</v>
          </cell>
          <cell r="BJ2084">
            <v>-4.6380357299036666E-3</v>
          </cell>
          <cell r="CF2084">
            <v>0</v>
          </cell>
          <cell r="CV2084">
            <v>23.208333333333332</v>
          </cell>
          <cell r="DA2084">
            <v>0</v>
          </cell>
          <cell r="ER2084">
            <v>275.14880000000005</v>
          </cell>
        </row>
        <row r="2085">
          <cell r="A2085">
            <v>607220</v>
          </cell>
          <cell r="C2085" t="str">
            <v>Prigatano, Richard</v>
          </cell>
          <cell r="AF2085">
            <v>0.16259753612923347</v>
          </cell>
          <cell r="AN2085">
            <v>83.480272592592598</v>
          </cell>
          <cell r="AP2085">
            <v>6.8933532488004601E-2</v>
          </cell>
          <cell r="AV2085" t="str">
            <v>RF</v>
          </cell>
          <cell r="AW2085">
            <v>-13.209291666666665</v>
          </cell>
          <cell r="AX2085">
            <v>-19.038116666666664</v>
          </cell>
          <cell r="AY2085">
            <v>-9.260674013187181</v>
          </cell>
          <cell r="AZ2085">
            <v>-9.260674013187181</v>
          </cell>
          <cell r="BG2085">
            <v>1.2304495566447222</v>
          </cell>
          <cell r="BJ2085">
            <v>-2.2759544202835408E-2</v>
          </cell>
          <cell r="CF2085">
            <v>0</v>
          </cell>
          <cell r="CV2085">
            <v>23.791666666666668</v>
          </cell>
          <cell r="DA2085">
            <v>0</v>
          </cell>
          <cell r="ER2085">
            <v>208.7006814814815</v>
          </cell>
        </row>
        <row r="2086">
          <cell r="A2086">
            <v>607221</v>
          </cell>
          <cell r="C2086" t="str">
            <v>Sparks, Taylor</v>
          </cell>
          <cell r="AF2086">
            <v>0.20416185656631208</v>
          </cell>
          <cell r="AN2086">
            <v>215.40456296296298</v>
          </cell>
          <cell r="AP2086">
            <v>0.34194563955015722</v>
          </cell>
          <cell r="AV2086" t="str">
            <v>3B</v>
          </cell>
          <cell r="AW2086">
            <v>-13.705708333333336</v>
          </cell>
          <cell r="AX2086">
            <v>-4.984759121724716</v>
          </cell>
          <cell r="AY2086">
            <v>-7.6628020234502285</v>
          </cell>
          <cell r="AZ2086">
            <v>-4.984759121724716</v>
          </cell>
          <cell r="BG2086">
            <v>1.4537861553032725</v>
          </cell>
          <cell r="BJ2086">
            <v>2.7355038542868368E-6</v>
          </cell>
          <cell r="CF2086">
            <v>0</v>
          </cell>
          <cell r="CV2086">
            <v>23.208333333333332</v>
          </cell>
          <cell r="DA2086">
            <v>0</v>
          </cell>
          <cell r="ER2086">
            <v>538.51140740740743</v>
          </cell>
        </row>
        <row r="2087">
          <cell r="A2087">
            <v>607223</v>
          </cell>
          <cell r="C2087" t="str">
            <v>Reed, A.J.</v>
          </cell>
          <cell r="AF2087">
            <v>0.2677069523654651</v>
          </cell>
          <cell r="AN2087">
            <v>366.76613758137631</v>
          </cell>
          <cell r="AP2087">
            <v>0.35948117414641845</v>
          </cell>
          <cell r="AV2087" t="str">
            <v>1B</v>
          </cell>
          <cell r="AW2087">
            <v>-12.936316076003001</v>
          </cell>
          <cell r="AX2087">
            <v>-19.455999569852665</v>
          </cell>
          <cell r="AY2087">
            <v>-13.23244332836099</v>
          </cell>
          <cell r="AZ2087">
            <v>-12.936316076003001</v>
          </cell>
          <cell r="BG2087">
            <v>1.4487879582336083</v>
          </cell>
          <cell r="BJ2087">
            <v>-6.9637773393120281E-3</v>
          </cell>
          <cell r="CF2087">
            <v>0</v>
          </cell>
          <cell r="CV2087">
            <v>23.125</v>
          </cell>
          <cell r="DA2087">
            <v>0.14166666666666666</v>
          </cell>
          <cell r="ER2087">
            <v>524.05303703703703</v>
          </cell>
        </row>
        <row r="2088">
          <cell r="A2088">
            <v>607230</v>
          </cell>
          <cell r="C2088" t="str">
            <v>Jenkins, Renaldo</v>
          </cell>
          <cell r="AF2088">
            <v>0.16843957136844373</v>
          </cell>
          <cell r="AN2088">
            <v>84.023940740740755</v>
          </cell>
          <cell r="AP2088">
            <v>5.2075194601339803E-2</v>
          </cell>
          <cell r="AV2088" t="str">
            <v>2B</v>
          </cell>
          <cell r="AW2088">
            <v>-13.634791666666667</v>
          </cell>
          <cell r="AX2088">
            <v>-2.4837725509316648</v>
          </cell>
          <cell r="AY2088">
            <v>-2.3165919454118318</v>
          </cell>
          <cell r="AZ2088">
            <v>-2.3165919454118318</v>
          </cell>
          <cell r="BG2088">
            <v>0.96156653407710269</v>
          </cell>
          <cell r="BJ2088">
            <v>1.5614271505558408E-3</v>
          </cell>
          <cell r="CF2088">
            <v>0</v>
          </cell>
          <cell r="CV2088">
            <v>23.291666666666668</v>
          </cell>
          <cell r="DA2088">
            <v>0</v>
          </cell>
          <cell r="ER2088">
            <v>210.05985185185187</v>
          </cell>
        </row>
        <row r="2089">
          <cell r="A2089">
            <v>607232</v>
          </cell>
          <cell r="C2089" t="str">
            <v>Grant - Parks, Blake</v>
          </cell>
          <cell r="AF2089">
            <v>0.15195296939136455</v>
          </cell>
          <cell r="AN2089">
            <v>60.57898666666668</v>
          </cell>
          <cell r="AP2089">
            <v>6.5223157343151539E-2</v>
          </cell>
          <cell r="AV2089" t="str">
            <v>C</v>
          </cell>
          <cell r="AW2089">
            <v>-15.188204401319407</v>
          </cell>
          <cell r="AX2089">
            <v>-20.409649999999999</v>
          </cell>
          <cell r="AY2089">
            <v>-16.457764434686485</v>
          </cell>
          <cell r="AZ2089">
            <v>-7.0356864175891163</v>
          </cell>
          <cell r="BG2089">
            <v>1.4354896166424584</v>
          </cell>
          <cell r="BJ2089">
            <v>5.8181531412383981E-3</v>
          </cell>
          <cell r="CF2089">
            <v>0</v>
          </cell>
          <cell r="CV2089">
            <v>22.958333333333332</v>
          </cell>
          <cell r="DA2089">
            <v>0</v>
          </cell>
          <cell r="ER2089">
            <v>151.44746666666668</v>
          </cell>
        </row>
        <row r="2090">
          <cell r="A2090">
            <v>607233</v>
          </cell>
          <cell r="C2090" t="str">
            <v>Ehrlich, Adam</v>
          </cell>
          <cell r="AF2090">
            <v>0.1725542536497861</v>
          </cell>
          <cell r="AN2090">
            <v>70.043875555555573</v>
          </cell>
          <cell r="AP2090">
            <v>6.9847241391134407E-2</v>
          </cell>
          <cell r="AV2090" t="str">
            <v>C</v>
          </cell>
          <cell r="AW2090">
            <v>-14.874356352316113</v>
          </cell>
          <cell r="AX2090">
            <v>-19.444816666666661</v>
          </cell>
          <cell r="AY2090">
            <v>-16.016590653752939</v>
          </cell>
          <cell r="AZ2090">
            <v>-7.3356657996632624</v>
          </cell>
          <cell r="BG2090">
            <v>0.71467433879519549</v>
          </cell>
          <cell r="BJ2090">
            <v>-3.8723910338178583E-2</v>
          </cell>
          <cell r="CF2090">
            <v>0</v>
          </cell>
          <cell r="CV2090">
            <v>23.541666666666668</v>
          </cell>
          <cell r="DA2090">
            <v>0</v>
          </cell>
          <cell r="ER2090">
            <v>175.10968888888891</v>
          </cell>
        </row>
        <row r="2091">
          <cell r="A2091">
            <v>607240</v>
          </cell>
          <cell r="C2091" t="str">
            <v>Gamache, Dan</v>
          </cell>
          <cell r="AF2091">
            <v>0.2236037592435956</v>
          </cell>
          <cell r="AN2091">
            <v>136.63168000000002</v>
          </cell>
          <cell r="AP2091">
            <v>0.26193390324177279</v>
          </cell>
          <cell r="AV2091" t="str">
            <v>3B</v>
          </cell>
          <cell r="AW2091">
            <v>-11.968227690098082</v>
          </cell>
          <cell r="AX2091">
            <v>-9.6868091392987861</v>
          </cell>
          <cell r="AY2091">
            <v>-10.951607008654484</v>
          </cell>
          <cell r="AZ2091">
            <v>-9.6868091392987861</v>
          </cell>
          <cell r="BG2091">
            <v>1.269447160347061</v>
          </cell>
          <cell r="BJ2091">
            <v>1.3236569970435579E-2</v>
          </cell>
          <cell r="CF2091">
            <v>0</v>
          </cell>
          <cell r="CV2091">
            <v>25.625</v>
          </cell>
          <cell r="DA2091">
            <v>0</v>
          </cell>
          <cell r="ER2091">
            <v>341.57920000000001</v>
          </cell>
        </row>
        <row r="2092">
          <cell r="A2092">
            <v>607249</v>
          </cell>
          <cell r="C2092" t="str">
            <v>Krizan, Jason</v>
          </cell>
          <cell r="AF2092">
            <v>0.24260578068135233</v>
          </cell>
          <cell r="AN2092">
            <v>225.33783703703705</v>
          </cell>
          <cell r="AP2092">
            <v>0.40869209115046923</v>
          </cell>
          <cell r="AV2092" t="str">
            <v>LF</v>
          </cell>
          <cell r="AW2092">
            <v>-10.642073777875583</v>
          </cell>
          <cell r="AX2092">
            <v>-16.099283333333332</v>
          </cell>
          <cell r="AY2092">
            <v>-7.991294187657668</v>
          </cell>
          <cell r="AZ2092">
            <v>-7.991294187657668</v>
          </cell>
          <cell r="BG2092">
            <v>1.2968106044561425</v>
          </cell>
          <cell r="BJ2092">
            <v>-2.0518639508593277E-2</v>
          </cell>
          <cell r="CF2092">
            <v>0</v>
          </cell>
          <cell r="CV2092">
            <v>27.041666666666668</v>
          </cell>
          <cell r="DA2092">
            <v>0</v>
          </cell>
          <cell r="ER2092">
            <v>563.34459259259256</v>
          </cell>
        </row>
        <row r="2093">
          <cell r="A2093">
            <v>607256</v>
          </cell>
          <cell r="C2093" t="str">
            <v>Ramsey, James</v>
          </cell>
          <cell r="AF2093">
            <v>0.23162021065986549</v>
          </cell>
          <cell r="AN2093">
            <v>182.26666666666665</v>
          </cell>
          <cell r="AP2093">
            <v>0.35864177434897926</v>
          </cell>
          <cell r="AV2093" t="str">
            <v>LF</v>
          </cell>
          <cell r="AW2093">
            <v>-11.554466666666666</v>
          </cell>
          <cell r="AX2093">
            <v>-16.325616666666665</v>
          </cell>
          <cell r="AY2093">
            <v>-8.3238067917860281</v>
          </cell>
          <cell r="AZ2093">
            <v>-8.3238067917860281</v>
          </cell>
          <cell r="BG2093">
            <v>1.2455909771472737</v>
          </cell>
          <cell r="BJ2093">
            <v>1.0624551736024905E-2</v>
          </cell>
          <cell r="CF2093">
            <v>0</v>
          </cell>
          <cell r="CV2093">
            <v>26.541666666666668</v>
          </cell>
          <cell r="DA2093">
            <v>0</v>
          </cell>
          <cell r="ER2093">
            <v>455.66666666666663</v>
          </cell>
        </row>
        <row r="2094">
          <cell r="A2094">
            <v>607257</v>
          </cell>
          <cell r="C2094" t="str">
            <v>Lopez, Raffy</v>
          </cell>
          <cell r="AF2094">
            <v>0.20890415418705666</v>
          </cell>
          <cell r="AN2094">
            <v>138.33671111111113</v>
          </cell>
          <cell r="AP2094">
            <v>0.26632256229873086</v>
          </cell>
          <cell r="AV2094" t="str">
            <v>C</v>
          </cell>
          <cell r="AW2094">
            <v>-11.398309983084518</v>
          </cell>
          <cell r="AX2094">
            <v>-16.196349999999999</v>
          </cell>
          <cell r="AY2094">
            <v>-13.264904952943663</v>
          </cell>
          <cell r="AZ2094">
            <v>-0.47749272991459568</v>
          </cell>
          <cell r="BG2094">
            <v>1.0625863700962177</v>
          </cell>
          <cell r="BJ2094">
            <v>5.0622352786023851E-3</v>
          </cell>
          <cell r="CF2094">
            <v>0</v>
          </cell>
          <cell r="CV2094">
            <v>28.708333333333332</v>
          </cell>
          <cell r="DA2094">
            <v>0</v>
          </cell>
          <cell r="ER2094">
            <v>345.84177777777779</v>
          </cell>
        </row>
        <row r="2095">
          <cell r="A2095">
            <v>607261</v>
          </cell>
          <cell r="C2095" t="str">
            <v>Robinson, Dusty</v>
          </cell>
          <cell r="AF2095">
            <v>0.19618076013454566</v>
          </cell>
          <cell r="AN2095">
            <v>129.23088592592595</v>
          </cell>
          <cell r="AP2095">
            <v>0.11799986249198635</v>
          </cell>
          <cell r="AV2095" t="str">
            <v>RF</v>
          </cell>
          <cell r="AW2095">
            <v>-11.452866666666665</v>
          </cell>
          <cell r="AX2095">
            <v>-16.204516666666667</v>
          </cell>
          <cell r="AY2095">
            <v>-6.3047266680957232</v>
          </cell>
          <cell r="AZ2095">
            <v>-6.3047266680957232</v>
          </cell>
          <cell r="BG2095">
            <v>1.1671495149613405</v>
          </cell>
          <cell r="BJ2095">
            <v>-8.4468930685462889E-3</v>
          </cell>
          <cell r="CF2095">
            <v>0</v>
          </cell>
          <cell r="CV2095">
            <v>26.791666666666668</v>
          </cell>
          <cell r="DA2095">
            <v>0</v>
          </cell>
          <cell r="ER2095">
            <v>323.07721481481485</v>
          </cell>
        </row>
        <row r="2096">
          <cell r="A2096">
            <v>607262</v>
          </cell>
          <cell r="C2096" t="str">
            <v>Gowens, Brennan</v>
          </cell>
          <cell r="AF2096">
            <v>0.19133021011060974</v>
          </cell>
          <cell r="AN2096">
            <v>100.06878814814816</v>
          </cell>
          <cell r="AP2096">
            <v>7.1952365159623111E-2</v>
          </cell>
          <cell r="AV2096" t="str">
            <v>RF</v>
          </cell>
          <cell r="AW2096">
            <v>-11.656066666666666</v>
          </cell>
          <cell r="AX2096">
            <v>-16.446716666666667</v>
          </cell>
          <cell r="AY2096">
            <v>-7.1604357904355167</v>
          </cell>
          <cell r="AZ2096">
            <v>-7.1604357904355167</v>
          </cell>
          <cell r="BG2096">
            <v>1.3051630805749128</v>
          </cell>
          <cell r="BJ2096">
            <v>-8.8168837285855007E-4</v>
          </cell>
          <cell r="CF2096">
            <v>0</v>
          </cell>
          <cell r="CV2096">
            <v>26.291666666666668</v>
          </cell>
          <cell r="DA2096">
            <v>0</v>
          </cell>
          <cell r="ER2096">
            <v>250.17197037037039</v>
          </cell>
        </row>
        <row r="2097">
          <cell r="A2097">
            <v>607264</v>
          </cell>
          <cell r="C2097" t="str">
            <v>Ribera, Jordan</v>
          </cell>
          <cell r="AF2097">
            <v>0.19962798096901765</v>
          </cell>
          <cell r="AN2097">
            <v>143.85654518518521</v>
          </cell>
          <cell r="AP2097">
            <v>0.15706866068627856</v>
          </cell>
          <cell r="AV2097" t="str">
            <v>1B</v>
          </cell>
          <cell r="AW2097">
            <v>-11.296471132140379</v>
          </cell>
          <cell r="AX2097">
            <v>-16.047483333333332</v>
          </cell>
          <cell r="AY2097">
            <v>-12.003655258653151</v>
          </cell>
          <cell r="AZ2097">
            <v>-11.296471132140379</v>
          </cell>
          <cell r="BG2097">
            <v>1.209779551411345</v>
          </cell>
          <cell r="BJ2097">
            <v>-1.438697838089454E-2</v>
          </cell>
          <cell r="CF2097">
            <v>0</v>
          </cell>
          <cell r="CV2097">
            <v>27.541666666666668</v>
          </cell>
          <cell r="DA2097">
            <v>0</v>
          </cell>
          <cell r="ER2097">
            <v>359.641362962963</v>
          </cell>
        </row>
        <row r="2098">
          <cell r="A2098">
            <v>607269</v>
          </cell>
          <cell r="C2098" t="str">
            <v>Grayson, Chris</v>
          </cell>
          <cell r="AF2098">
            <v>0.20749175855605939</v>
          </cell>
          <cell r="AN2098">
            <v>139.85943703703705</v>
          </cell>
          <cell r="AP2098">
            <v>0.13669346871248411</v>
          </cell>
          <cell r="AV2098" t="str">
            <v>LF</v>
          </cell>
          <cell r="AW2098">
            <v>-11.452866666666665</v>
          </cell>
          <cell r="AX2098">
            <v>-16.204516666666667</v>
          </cell>
          <cell r="AY2098">
            <v>-4.5705854375021966</v>
          </cell>
          <cell r="AZ2098">
            <v>-4.5705854375021966</v>
          </cell>
          <cell r="BG2098">
            <v>1.2796815649550632</v>
          </cell>
          <cell r="BJ2098">
            <v>3.7546713362344671E-3</v>
          </cell>
          <cell r="CF2098">
            <v>0</v>
          </cell>
          <cell r="CV2098">
            <v>26.791666666666668</v>
          </cell>
          <cell r="DA2098">
            <v>0</v>
          </cell>
          <cell r="ER2098">
            <v>349.64859259259265</v>
          </cell>
        </row>
        <row r="2099">
          <cell r="A2099">
            <v>607273</v>
          </cell>
          <cell r="C2099" t="str">
            <v>Threlkeld, Mark</v>
          </cell>
          <cell r="AF2099">
            <v>0.20941164954188093</v>
          </cell>
          <cell r="AN2099">
            <v>137.75445333333334</v>
          </cell>
          <cell r="AP2099">
            <v>0.13734025129072969</v>
          </cell>
          <cell r="AV2099" t="str">
            <v>1B</v>
          </cell>
          <cell r="AW2099">
            <v>-13.43841000146625</v>
          </cell>
          <cell r="AX2099">
            <v>-16.527450000000002</v>
          </cell>
          <cell r="AY2099">
            <v>-13.153457841708116</v>
          </cell>
          <cell r="AZ2099">
            <v>-13.153457841708116</v>
          </cell>
          <cell r="BG2099">
            <v>1.4445727871953902</v>
          </cell>
          <cell r="BJ2099">
            <v>-1.9373813976161379E-3</v>
          </cell>
          <cell r="CF2099">
            <v>0</v>
          </cell>
          <cell r="CV2099">
            <v>26.125</v>
          </cell>
          <cell r="DA2099">
            <v>0</v>
          </cell>
          <cell r="ER2099">
            <v>344.38613333333336</v>
          </cell>
        </row>
        <row r="2100">
          <cell r="A2100">
            <v>607281</v>
          </cell>
          <cell r="C2100" t="str">
            <v>Skinner, Will</v>
          </cell>
          <cell r="AF2100">
            <v>0.20692628273491587</v>
          </cell>
          <cell r="AN2100">
            <v>141.78578962962965</v>
          </cell>
          <cell r="AP2100">
            <v>0.14471817948591104</v>
          </cell>
          <cell r="AV2100" t="str">
            <v>RF</v>
          </cell>
          <cell r="AW2100">
            <v>-11.357441666666666</v>
          </cell>
          <cell r="AX2100">
            <v>-16.099283333333332</v>
          </cell>
          <cell r="AY2100">
            <v>-8.2738287781137956</v>
          </cell>
          <cell r="AZ2100">
            <v>-8.2738287781137956</v>
          </cell>
          <cell r="BG2100">
            <v>1.211005771094968</v>
          </cell>
          <cell r="BJ2100">
            <v>1.5003419649460559E-3</v>
          </cell>
          <cell r="CF2100">
            <v>0</v>
          </cell>
          <cell r="CV2100">
            <v>27.041666666666668</v>
          </cell>
          <cell r="DA2100">
            <v>0</v>
          </cell>
          <cell r="ER2100">
            <v>354.46447407407413</v>
          </cell>
        </row>
        <row r="2101">
          <cell r="A2101">
            <v>607282</v>
          </cell>
          <cell r="C2101" t="str">
            <v>Vickerson, Nick</v>
          </cell>
          <cell r="AF2101">
            <v>0.21312816648528737</v>
          </cell>
          <cell r="AN2101">
            <v>133.81044148148149</v>
          </cell>
          <cell r="AP2101">
            <v>0.13104941426178651</v>
          </cell>
          <cell r="AV2101" t="str">
            <v>3B</v>
          </cell>
          <cell r="AW2101">
            <v>-11.321123753250449</v>
          </cell>
          <cell r="AX2101">
            <v>-5.0422095894267231</v>
          </cell>
          <cell r="AY2101">
            <v>-8.9436411587365292</v>
          </cell>
          <cell r="AZ2101">
            <v>-5.0422095894267231</v>
          </cell>
          <cell r="BG2101">
            <v>1.0350566437423137</v>
          </cell>
          <cell r="BJ2101">
            <v>-6.1582492975931101E-3</v>
          </cell>
          <cell r="CF2101">
            <v>0</v>
          </cell>
          <cell r="CV2101">
            <v>26.958333333333332</v>
          </cell>
          <cell r="DA2101">
            <v>0</v>
          </cell>
          <cell r="ER2101">
            <v>334.52610370370371</v>
          </cell>
        </row>
        <row r="2102">
          <cell r="A2102">
            <v>607287</v>
          </cell>
          <cell r="C2102" t="str">
            <v>Sosa, Ruben</v>
          </cell>
          <cell r="AF2102">
            <v>0.22075018645830469</v>
          </cell>
          <cell r="AN2102">
            <v>135.85408000000004</v>
          </cell>
          <cell r="AP2102">
            <v>0.21495232245263063</v>
          </cell>
          <cell r="AV2102" t="str">
            <v>LF</v>
          </cell>
          <cell r="AW2102">
            <v>-11.890141666666665</v>
          </cell>
          <cell r="AX2102">
            <v>-16.768249999999998</v>
          </cell>
          <cell r="AY2102">
            <v>-2.2817514976784024</v>
          </cell>
          <cell r="AZ2102">
            <v>-2.2817514976784024</v>
          </cell>
          <cell r="BG2102">
            <v>1.0699606243122608</v>
          </cell>
          <cell r="BJ2102">
            <v>9.6340894870155513E-3</v>
          </cell>
          <cell r="CF2102">
            <v>0</v>
          </cell>
          <cell r="CV2102">
            <v>25.791666666666668</v>
          </cell>
          <cell r="DA2102">
            <v>0</v>
          </cell>
          <cell r="ER2102">
            <v>339.63520000000005</v>
          </cell>
        </row>
        <row r="2103">
          <cell r="A2103">
            <v>607289</v>
          </cell>
          <cell r="C2103" t="str">
            <v>Berberet, Parker</v>
          </cell>
          <cell r="AF2103">
            <v>0.19266053981073478</v>
          </cell>
          <cell r="AN2103">
            <v>97.595828148148172</v>
          </cell>
          <cell r="AP2103">
            <v>0.15832592560860581</v>
          </cell>
          <cell r="AV2103" t="str">
            <v>C</v>
          </cell>
          <cell r="AW2103">
            <v>-12.212448459695047</v>
          </cell>
          <cell r="AX2103">
            <v>-16.244883333333334</v>
          </cell>
          <cell r="AY2103">
            <v>-12.691136371402298</v>
          </cell>
          <cell r="AZ2103">
            <v>6.8209787483915783</v>
          </cell>
          <cell r="BG2103">
            <v>1.5152712829747896</v>
          </cell>
          <cell r="BJ2103">
            <v>5.6244171411991206E-3</v>
          </cell>
          <cell r="CF2103">
            <v>0</v>
          </cell>
          <cell r="CV2103">
            <v>26.708333333333332</v>
          </cell>
          <cell r="DA2103">
            <v>0</v>
          </cell>
          <cell r="ER2103">
            <v>243.98957037037042</v>
          </cell>
        </row>
        <row r="2104">
          <cell r="A2104">
            <v>607290</v>
          </cell>
          <cell r="C2104" t="str">
            <v>Steranka, Jordan</v>
          </cell>
          <cell r="AF2104">
            <v>0.17781184257366472</v>
          </cell>
          <cell r="AN2104">
            <v>135.74096592592591</v>
          </cell>
          <cell r="AP2104">
            <v>0.19924919463772828</v>
          </cell>
          <cell r="AV2104" t="str">
            <v>1B</v>
          </cell>
          <cell r="AW2104">
            <v>-12.68398059612638</v>
          </cell>
          <cell r="AX2104">
            <v>-16.285250000000001</v>
          </cell>
          <cell r="AY2104">
            <v>-11.884097162051329</v>
          </cell>
          <cell r="AZ2104">
            <v>-11.884097162051329</v>
          </cell>
          <cell r="BG2104">
            <v>1.4333193209091681</v>
          </cell>
          <cell r="BJ2104">
            <v>5.9736326963891421E-3</v>
          </cell>
          <cell r="CF2104">
            <v>0</v>
          </cell>
          <cell r="CV2104">
            <v>26.625</v>
          </cell>
          <cell r="DA2104">
            <v>0</v>
          </cell>
          <cell r="ER2104">
            <v>339.35241481481478</v>
          </cell>
        </row>
        <row r="2105">
          <cell r="A2105">
            <v>607297</v>
          </cell>
          <cell r="C2105" t="str">
            <v>Dickson, O'Koyea</v>
          </cell>
          <cell r="AF2105">
            <v>0.24516708463126408</v>
          </cell>
          <cell r="AN2105">
            <v>172.42642962962964</v>
          </cell>
          <cell r="AP2105">
            <v>0.35804865548917386</v>
          </cell>
          <cell r="AV2105" t="str">
            <v>1B</v>
          </cell>
          <cell r="AW2105">
            <v>-16.682934421351604</v>
          </cell>
          <cell r="AX2105">
            <v>-16.467084421351604</v>
          </cell>
          <cell r="AY2105">
            <v>-15.820921819115448</v>
          </cell>
          <cell r="AZ2105">
            <v>-15.820921819115448</v>
          </cell>
          <cell r="BG2105">
            <v>1.3665737651286261</v>
          </cell>
          <cell r="BJ2105">
            <v>5.0548307399583478E-3</v>
          </cell>
          <cell r="CF2105">
            <v>0</v>
          </cell>
          <cell r="CV2105">
            <v>26.375</v>
          </cell>
          <cell r="DA2105">
            <v>0</v>
          </cell>
          <cell r="ER2105">
            <v>431.06607407407409</v>
          </cell>
        </row>
        <row r="2106">
          <cell r="A2106">
            <v>607301</v>
          </cell>
          <cell r="C2106" t="str">
            <v>Rickles, Nick</v>
          </cell>
          <cell r="AF2106">
            <v>0.18680924739811644</v>
          </cell>
          <cell r="AN2106">
            <v>85.834240000000023</v>
          </cell>
          <cell r="AP2106">
            <v>0.13367725983988388</v>
          </cell>
          <cell r="AV2106" t="str">
            <v>C</v>
          </cell>
          <cell r="AW2106">
            <v>-11.447636509598567</v>
          </cell>
          <cell r="AX2106">
            <v>-16.40635</v>
          </cell>
          <cell r="AY2106">
            <v>-11.2277229792864</v>
          </cell>
          <cell r="AZ2106">
            <v>5.1948382282599113</v>
          </cell>
          <cell r="BG2106">
            <v>1.4809243330938835</v>
          </cell>
          <cell r="BJ2106">
            <v>-7.936253789138939E-3</v>
          </cell>
          <cell r="CF2106">
            <v>0</v>
          </cell>
          <cell r="CV2106">
            <v>26.375</v>
          </cell>
          <cell r="DA2106">
            <v>0</v>
          </cell>
          <cell r="ER2106">
            <v>214.58560000000003</v>
          </cell>
        </row>
        <row r="2107">
          <cell r="A2107">
            <v>607304</v>
          </cell>
          <cell r="C2107" t="str">
            <v>Buckner, Grant</v>
          </cell>
          <cell r="AF2107">
            <v>0.2173672018767456</v>
          </cell>
          <cell r="AN2107">
            <v>126.20278518518519</v>
          </cell>
          <cell r="AP2107">
            <v>0.11410336352086636</v>
          </cell>
          <cell r="AV2107" t="str">
            <v>3B</v>
          </cell>
          <cell r="AW2107">
            <v>-11.126008662916458</v>
          </cell>
          <cell r="AX2107">
            <v>-7.7428415324470778</v>
          </cell>
          <cell r="AY2107">
            <v>-12.367736655012713</v>
          </cell>
          <cell r="AZ2107">
            <v>-7.7428415324470778</v>
          </cell>
          <cell r="BG2107">
            <v>1.3575163016315561</v>
          </cell>
          <cell r="BJ2107">
            <v>-2.3910555254197677E-2</v>
          </cell>
          <cell r="CF2107">
            <v>0</v>
          </cell>
          <cell r="CV2107">
            <v>28.291666666666668</v>
          </cell>
          <cell r="DA2107">
            <v>0</v>
          </cell>
          <cell r="ER2107">
            <v>315.50696296296297</v>
          </cell>
        </row>
        <row r="2108">
          <cell r="A2108">
            <v>607311</v>
          </cell>
          <cell r="C2108" t="str">
            <v>Rieger, Ryan</v>
          </cell>
          <cell r="AF2108">
            <v>0.20608073138855396</v>
          </cell>
          <cell r="AN2108">
            <v>123.38506666666667</v>
          </cell>
          <cell r="AP2108">
            <v>0.18738817600672553</v>
          </cell>
          <cell r="AV2108" t="str">
            <v>LF</v>
          </cell>
          <cell r="AW2108">
            <v>-11.158063999073686</v>
          </cell>
          <cell r="AX2108">
            <v>-16.696149999999999</v>
          </cell>
          <cell r="AY2108">
            <v>-13.162184002740347</v>
          </cell>
          <cell r="AZ2108">
            <v>-11.158063999073686</v>
          </cell>
          <cell r="BG2108">
            <v>1.4751889209550182</v>
          </cell>
          <cell r="BJ2108">
            <v>6.5054246040494963E-3</v>
          </cell>
          <cell r="CF2108">
            <v>0</v>
          </cell>
          <cell r="CV2108">
            <v>25.875</v>
          </cell>
          <cell r="DA2108">
            <v>0</v>
          </cell>
          <cell r="ER2108">
            <v>308.46266666666668</v>
          </cell>
        </row>
        <row r="2109">
          <cell r="A2109">
            <v>607314</v>
          </cell>
          <cell r="C2109" t="str">
            <v>Young, Matthew</v>
          </cell>
          <cell r="AF2109">
            <v>0.18489683114832026</v>
          </cell>
          <cell r="AN2109">
            <v>78.282524444444448</v>
          </cell>
          <cell r="AP2109">
            <v>4.1486383780576563E-2</v>
          </cell>
          <cell r="AV2109" t="str">
            <v>RF</v>
          </cell>
          <cell r="AW2109">
            <v>-11.843924999999999</v>
          </cell>
          <cell r="AX2109">
            <v>-16.696149999999999</v>
          </cell>
          <cell r="AY2109">
            <v>-6.4496826255591095</v>
          </cell>
          <cell r="AZ2109">
            <v>-6.4496826255591095</v>
          </cell>
          <cell r="BG2109">
            <v>1.4184652925579297</v>
          </cell>
          <cell r="BJ2109">
            <v>-4.2794034709068016E-3</v>
          </cell>
          <cell r="CF2109">
            <v>0</v>
          </cell>
          <cell r="CV2109">
            <v>25.875</v>
          </cell>
          <cell r="DA2109">
            <v>0</v>
          </cell>
          <cell r="ER2109">
            <v>195.70631111111112</v>
          </cell>
        </row>
        <row r="2110">
          <cell r="A2110">
            <v>607318</v>
          </cell>
          <cell r="C2110" t="str">
            <v>Polonius, John</v>
          </cell>
          <cell r="AF2110">
            <v>0.19583023685247572</v>
          </cell>
          <cell r="AN2110">
            <v>97.841777777777779</v>
          </cell>
          <cell r="AP2110">
            <v>0.16821205065804301</v>
          </cell>
          <cell r="AV2110" t="str">
            <v>SS</v>
          </cell>
          <cell r="AW2110">
            <v>-12.075008333333333</v>
          </cell>
          <cell r="AX2110">
            <v>-1.4331784688768012</v>
          </cell>
          <cell r="AY2110">
            <v>-4.6565857282581469</v>
          </cell>
          <cell r="AZ2110">
            <v>-1.4331784688768012</v>
          </cell>
          <cell r="BG2110">
            <v>1.3008195235562461</v>
          </cell>
          <cell r="BJ2110">
            <v>-1.9533361648965526E-2</v>
          </cell>
          <cell r="CF2110">
            <v>0</v>
          </cell>
          <cell r="CV2110">
            <v>25.458333333333332</v>
          </cell>
          <cell r="DA2110">
            <v>0</v>
          </cell>
          <cell r="ER2110">
            <v>244.60444444444443</v>
          </cell>
        </row>
        <row r="2111">
          <cell r="A2111">
            <v>607321</v>
          </cell>
          <cell r="C2111" t="str">
            <v>Ray, Andrew</v>
          </cell>
          <cell r="AF2111">
            <v>0.18852445442020949</v>
          </cell>
          <cell r="AN2111">
            <v>92.806257777777802</v>
          </cell>
          <cell r="AP2111">
            <v>6.3473888930597355E-2</v>
          </cell>
          <cell r="AV2111" t="str">
            <v>LF</v>
          </cell>
          <cell r="AW2111">
            <v>-12.259875000000001</v>
          </cell>
          <cell r="AX2111">
            <v>-17.345050000000001</v>
          </cell>
          <cell r="AY2111">
            <v>-12.892057979133465</v>
          </cell>
          <cell r="AZ2111">
            <v>-12.259875000000001</v>
          </cell>
          <cell r="BG2111">
            <v>0.6704863319389418</v>
          </cell>
          <cell r="BJ2111">
            <v>-2.2811354868818561E-2</v>
          </cell>
          <cell r="CF2111">
            <v>0</v>
          </cell>
          <cell r="CV2111">
            <v>25.125</v>
          </cell>
          <cell r="DA2111">
            <v>0</v>
          </cell>
          <cell r="ER2111">
            <v>232.01564444444449</v>
          </cell>
        </row>
        <row r="2112">
          <cell r="A2112">
            <v>607322</v>
          </cell>
          <cell r="C2112" t="str">
            <v>Reynolds, Mikey</v>
          </cell>
          <cell r="AF2112">
            <v>0.19846536704078177</v>
          </cell>
          <cell r="AN2112">
            <v>78.528000000000006</v>
          </cell>
          <cell r="AP2112">
            <v>7.8609623748326363E-2</v>
          </cell>
          <cell r="AV2112" t="str">
            <v>2B</v>
          </cell>
          <cell r="AW2112">
            <v>-11.843924999999999</v>
          </cell>
          <cell r="AX2112">
            <v>-1.4468553314961288</v>
          </cell>
          <cell r="AY2112">
            <v>0.13095366882252141</v>
          </cell>
          <cell r="AZ2112">
            <v>0.13095366882252141</v>
          </cell>
          <cell r="BG2112">
            <v>0.94335561406066548</v>
          </cell>
          <cell r="BJ2112">
            <v>-3.7451890258826281E-2</v>
          </cell>
          <cell r="CF2112">
            <v>0</v>
          </cell>
          <cell r="CV2112">
            <v>25.875</v>
          </cell>
          <cell r="DA2112">
            <v>0</v>
          </cell>
          <cell r="ER2112">
            <v>196.32</v>
          </cell>
        </row>
        <row r="2113">
          <cell r="A2113">
            <v>607332</v>
          </cell>
          <cell r="C2113" t="str">
            <v>Lavin, Peter</v>
          </cell>
          <cell r="AF2113">
            <v>0.21647481127154383</v>
          </cell>
          <cell r="AN2113">
            <v>180.2157866666667</v>
          </cell>
          <cell r="AP2113">
            <v>0.28477988396574916</v>
          </cell>
          <cell r="AV2113" t="str">
            <v>CF</v>
          </cell>
          <cell r="AW2113">
            <v>-11.050416666666667</v>
          </cell>
          <cell r="AX2113">
            <v>-16.15015</v>
          </cell>
          <cell r="AY2113">
            <v>-4.3707244837610899</v>
          </cell>
          <cell r="AZ2113">
            <v>-4.3707244837610899</v>
          </cell>
          <cell r="BG2113">
            <v>1.3402204549136418</v>
          </cell>
          <cell r="BJ2113">
            <v>-1.8129688022669622E-3</v>
          </cell>
          <cell r="CF2113">
            <v>0</v>
          </cell>
          <cell r="CV2113">
            <v>28.541666666666668</v>
          </cell>
          <cell r="DA2113">
            <v>0</v>
          </cell>
          <cell r="ER2113">
            <v>450.53946666666673</v>
          </cell>
        </row>
        <row r="2114">
          <cell r="A2114">
            <v>607333</v>
          </cell>
          <cell r="C2114" t="str">
            <v>Taylor, Beau</v>
          </cell>
          <cell r="AF2114">
            <v>0.21142509599463719</v>
          </cell>
          <cell r="AN2114">
            <v>170.02429629629631</v>
          </cell>
          <cell r="AP2114">
            <v>0.32543565944175346</v>
          </cell>
          <cell r="AV2114" t="str">
            <v>C</v>
          </cell>
          <cell r="AW2114">
            <v>-14.310149064346259</v>
          </cell>
          <cell r="AX2114">
            <v>-16.40635</v>
          </cell>
          <cell r="AY2114">
            <v>-11.953927200818216</v>
          </cell>
          <cell r="AZ2114">
            <v>6.7112727358620781</v>
          </cell>
          <cell r="BG2114">
            <v>1.3486125826323527</v>
          </cell>
          <cell r="BJ2114">
            <v>1.9592104915541995E-2</v>
          </cell>
          <cell r="CF2114">
            <v>0</v>
          </cell>
          <cell r="CV2114">
            <v>26.375</v>
          </cell>
          <cell r="DA2114">
            <v>0</v>
          </cell>
          <cell r="ER2114">
            <v>425.06074074074075</v>
          </cell>
        </row>
        <row r="2115">
          <cell r="A2115">
            <v>607339</v>
          </cell>
          <cell r="C2115" t="str">
            <v>Goetz, Ryan</v>
          </cell>
          <cell r="AF2115">
            <v>0.18586283339561729</v>
          </cell>
          <cell r="AN2115">
            <v>146.51107555555561</v>
          </cell>
          <cell r="AP2115">
            <v>0.14899828765646661</v>
          </cell>
          <cell r="AV2115" t="str">
            <v>CF</v>
          </cell>
          <cell r="AW2115">
            <v>-11.057992703587342</v>
          </cell>
          <cell r="AX2115">
            <v>-16.034649999999999</v>
          </cell>
          <cell r="AY2115">
            <v>-8.7774760249216826</v>
          </cell>
          <cell r="AZ2115">
            <v>-8.7774760249216826</v>
          </cell>
          <cell r="BG2115">
            <v>1.0385682948348105</v>
          </cell>
          <cell r="BJ2115">
            <v>-1.0772189254721194E-2</v>
          </cell>
          <cell r="CF2115">
            <v>0</v>
          </cell>
          <cell r="CV2115">
            <v>28.125</v>
          </cell>
          <cell r="DA2115">
            <v>0</v>
          </cell>
          <cell r="ER2115">
            <v>366.27768888888897</v>
          </cell>
        </row>
        <row r="2116">
          <cell r="A2116">
            <v>607341</v>
          </cell>
          <cell r="C2116" t="str">
            <v>Norfork, Khayyan</v>
          </cell>
          <cell r="AF2116">
            <v>0.19229023226270514</v>
          </cell>
          <cell r="AN2116">
            <v>154.7127466666667</v>
          </cell>
          <cell r="AP2116">
            <v>0.30878783739632598</v>
          </cell>
          <cell r="AV2116" t="str">
            <v>2B</v>
          </cell>
          <cell r="AW2116">
            <v>-11.249858333333334</v>
          </cell>
          <cell r="AX2116">
            <v>-5.1947232321629366</v>
          </cell>
          <cell r="AY2116">
            <v>-6.4498110426703281</v>
          </cell>
          <cell r="AZ2116">
            <v>-5.1947232321629366</v>
          </cell>
          <cell r="BG2116">
            <v>1.1857317739684197</v>
          </cell>
          <cell r="BJ2116">
            <v>2.7018710148337469E-3</v>
          </cell>
          <cell r="CF2116">
            <v>0</v>
          </cell>
          <cell r="CV2116">
            <v>27.458333333333332</v>
          </cell>
          <cell r="DA2116">
            <v>0</v>
          </cell>
          <cell r="ER2116">
            <v>386.7818666666667</v>
          </cell>
        </row>
        <row r="2117">
          <cell r="A2117">
            <v>607342</v>
          </cell>
          <cell r="C2117" t="str">
            <v>Krist, Chadd</v>
          </cell>
          <cell r="AF2117">
            <v>0.1917904678676233</v>
          </cell>
          <cell r="AN2117">
            <v>103.4360414814815</v>
          </cell>
          <cell r="AP2117">
            <v>0.15770714124786134</v>
          </cell>
          <cell r="AV2117" t="str">
            <v>C</v>
          </cell>
          <cell r="AW2117">
            <v>-12.540682440539776</v>
          </cell>
          <cell r="AX2117">
            <v>-16.365983333333336</v>
          </cell>
          <cell r="AY2117">
            <v>-11.893840476275248</v>
          </cell>
          <cell r="AZ2117">
            <v>3.36679634620765</v>
          </cell>
          <cell r="BG2117">
            <v>1.0881841075268475</v>
          </cell>
          <cell r="BJ2117">
            <v>-6.7696555068081365E-3</v>
          </cell>
          <cell r="CF2117">
            <v>0</v>
          </cell>
          <cell r="CV2117">
            <v>26.458333333333332</v>
          </cell>
          <cell r="DA2117">
            <v>0</v>
          </cell>
          <cell r="ER2117">
            <v>258.59010370370373</v>
          </cell>
        </row>
        <row r="2118">
          <cell r="A2118">
            <v>607345</v>
          </cell>
          <cell r="C2118" t="str">
            <v>Smith, Kevan</v>
          </cell>
          <cell r="AF2118">
            <v>0.23315985675239245</v>
          </cell>
          <cell r="AN2118">
            <v>196.94068727240287</v>
          </cell>
          <cell r="AP2118">
            <v>0.29723864874784567</v>
          </cell>
          <cell r="AV2118" t="str">
            <v>C</v>
          </cell>
          <cell r="AW2118">
            <v>-13.351138343877475</v>
          </cell>
          <cell r="AX2118">
            <v>-16.01155</v>
          </cell>
          <cell r="AY2118">
            <v>-13.554645569614403</v>
          </cell>
          <cell r="AZ2118">
            <v>2.7406671818738517</v>
          </cell>
          <cell r="BG2118">
            <v>1.5201416947114201</v>
          </cell>
          <cell r="BJ2118">
            <v>-5.3831221203419419E-3</v>
          </cell>
          <cell r="CF2118">
            <v>0</v>
          </cell>
          <cell r="CV2118">
            <v>28.041666666666668</v>
          </cell>
          <cell r="DA2118">
            <v>0</v>
          </cell>
          <cell r="ER2118">
            <v>364.55632592592593</v>
          </cell>
        </row>
        <row r="2119">
          <cell r="A2119">
            <v>607355</v>
          </cell>
          <cell r="C2119" t="str">
            <v>Moore, Logan</v>
          </cell>
          <cell r="AF2119">
            <v>0.19824921428775624</v>
          </cell>
          <cell r="AN2119">
            <v>119.94187851851854</v>
          </cell>
          <cell r="AP2119">
            <v>0.25259252547144118</v>
          </cell>
          <cell r="AV2119" t="str">
            <v>C</v>
          </cell>
          <cell r="AW2119">
            <v>-11.787224617133361</v>
          </cell>
          <cell r="AX2119">
            <v>-16.696149999999999</v>
          </cell>
          <cell r="AY2119">
            <v>-12.564271392225439</v>
          </cell>
          <cell r="AZ2119">
            <v>10.054495962098551</v>
          </cell>
          <cell r="BG2119">
            <v>1.4637026792174233</v>
          </cell>
          <cell r="BJ2119">
            <v>8.4351319535031118E-3</v>
          </cell>
          <cell r="CF2119">
            <v>0</v>
          </cell>
          <cell r="CV2119">
            <v>25.875</v>
          </cell>
          <cell r="DA2119">
            <v>0</v>
          </cell>
          <cell r="ER2119">
            <v>299.85469629629631</v>
          </cell>
        </row>
        <row r="2120">
          <cell r="A2120">
            <v>607357</v>
          </cell>
          <cell r="C2120" t="str">
            <v>Rodriguez, Jeremy</v>
          </cell>
          <cell r="AF2120">
            <v>0.18573492730865843</v>
          </cell>
          <cell r="AN2120">
            <v>87.557120000000012</v>
          </cell>
          <cell r="AP2120">
            <v>8.4488096085478692E-2</v>
          </cell>
          <cell r="AV2120" t="str">
            <v>C</v>
          </cell>
          <cell r="AW2120">
            <v>-15.714132700772705</v>
          </cell>
          <cell r="AX2120">
            <v>-16.164149999999999</v>
          </cell>
          <cell r="AY2120">
            <v>-16.255468601030259</v>
          </cell>
          <cell r="AZ2120">
            <v>-1.4425001679062581</v>
          </cell>
          <cell r="BG2120">
            <v>0.89871703024512406</v>
          </cell>
          <cell r="BJ2120">
            <v>-2.2790990351203411E-2</v>
          </cell>
          <cell r="CF2120">
            <v>0</v>
          </cell>
          <cell r="CV2120">
            <v>26.875</v>
          </cell>
          <cell r="DA2120">
            <v>0</v>
          </cell>
          <cell r="ER2120">
            <v>218.89280000000002</v>
          </cell>
        </row>
        <row r="2121">
          <cell r="A2121">
            <v>607358</v>
          </cell>
          <cell r="C2121" t="str">
            <v>Medina, Martin</v>
          </cell>
          <cell r="AF2121">
            <v>0.19442410310831909</v>
          </cell>
          <cell r="AN2121">
            <v>92.510506666666686</v>
          </cell>
          <cell r="AP2121">
            <v>0.13819691816665236</v>
          </cell>
          <cell r="AV2121" t="str">
            <v>C</v>
          </cell>
          <cell r="AW2121">
            <v>-11.563286135566363</v>
          </cell>
          <cell r="AX2121">
            <v>-16.446716666666667</v>
          </cell>
          <cell r="AY2121">
            <v>-12.590104261713545</v>
          </cell>
          <cell r="AZ2121">
            <v>-0.12217668322718689</v>
          </cell>
          <cell r="BG2121">
            <v>1.1988050161765162</v>
          </cell>
          <cell r="BJ2121">
            <v>-9.5794566503792293E-4</v>
          </cell>
          <cell r="CF2121">
            <v>0</v>
          </cell>
          <cell r="CV2121">
            <v>26.291666666666668</v>
          </cell>
          <cell r="DA2121">
            <v>0</v>
          </cell>
          <cell r="ER2121">
            <v>231.27626666666671</v>
          </cell>
        </row>
        <row r="2122">
          <cell r="A2122">
            <v>607365</v>
          </cell>
          <cell r="C2122" t="str">
            <v>Ogle, Tyler</v>
          </cell>
          <cell r="AF2122">
            <v>0.21930936706141066</v>
          </cell>
          <cell r="AN2122">
            <v>149.74549333333334</v>
          </cell>
          <cell r="AP2122">
            <v>0.29388799237244068</v>
          </cell>
          <cell r="AV2122" t="str">
            <v>C</v>
          </cell>
          <cell r="AW2122">
            <v>-12.09802352724261</v>
          </cell>
          <cell r="AX2122">
            <v>-16.696149999999999</v>
          </cell>
          <cell r="AY2122">
            <v>-12.721847382386603</v>
          </cell>
          <cell r="AZ2122">
            <v>-10.555687664552725</v>
          </cell>
          <cell r="BG2122">
            <v>1.134707473683886</v>
          </cell>
          <cell r="BJ2122">
            <v>1.4723941129762732E-4</v>
          </cell>
          <cell r="CF2122">
            <v>0</v>
          </cell>
          <cell r="CV2122">
            <v>25.875</v>
          </cell>
          <cell r="DA2122">
            <v>0</v>
          </cell>
          <cell r="ER2122">
            <v>374.36373333333336</v>
          </cell>
        </row>
        <row r="2123">
          <cell r="A2123">
            <v>607369</v>
          </cell>
          <cell r="C2123" t="str">
            <v>Taijeron, Travis</v>
          </cell>
          <cell r="AF2123">
            <v>0.25575866533907965</v>
          </cell>
          <cell r="AN2123">
            <v>312.09975738940682</v>
          </cell>
          <cell r="AP2123">
            <v>0.38474439076027467</v>
          </cell>
          <cell r="AV2123" t="str">
            <v>RF</v>
          </cell>
          <cell r="AW2123">
            <v>-12.624893633738303</v>
          </cell>
          <cell r="AX2123">
            <v>-16.056116666666668</v>
          </cell>
          <cell r="AY2123">
            <v>-10.510969680244036</v>
          </cell>
          <cell r="AZ2123">
            <v>-10.510969680244036</v>
          </cell>
          <cell r="BG2123">
            <v>1.2375756610278135</v>
          </cell>
          <cell r="BJ2123">
            <v>8.067785744789226E-3</v>
          </cell>
          <cell r="CF2123">
            <v>0</v>
          </cell>
          <cell r="CV2123">
            <v>27.458333333333332</v>
          </cell>
          <cell r="DA2123">
            <v>0</v>
          </cell>
          <cell r="ER2123">
            <v>560.68385185185184</v>
          </cell>
        </row>
        <row r="2124">
          <cell r="A2124">
            <v>607370</v>
          </cell>
          <cell r="C2124" t="str">
            <v>Lewis, Taylor</v>
          </cell>
          <cell r="AF2124">
            <v>0.20022269600267623</v>
          </cell>
          <cell r="AN2124">
            <v>99.613771851851865</v>
          </cell>
          <cell r="AP2124">
            <v>7.3683925074324197E-2</v>
          </cell>
          <cell r="AV2124" t="str">
            <v>LF</v>
          </cell>
          <cell r="AW2124">
            <v>-11.554466666666666</v>
          </cell>
          <cell r="AX2124">
            <v>-16.325616666666665</v>
          </cell>
          <cell r="AY2124">
            <v>0.71380705748296258</v>
          </cell>
          <cell r="AZ2124">
            <v>0.71380705748296258</v>
          </cell>
          <cell r="BG2124">
            <v>1.1424145935172572</v>
          </cell>
          <cell r="BJ2124">
            <v>-2.3989423473965217E-2</v>
          </cell>
          <cell r="CF2124">
            <v>0</v>
          </cell>
          <cell r="CV2124">
            <v>26.541666666666668</v>
          </cell>
          <cell r="DA2124">
            <v>0</v>
          </cell>
          <cell r="ER2124">
            <v>249.03442962962964</v>
          </cell>
        </row>
        <row r="2125">
          <cell r="A2125">
            <v>607372</v>
          </cell>
          <cell r="C2125" t="str">
            <v>Perez, Juan</v>
          </cell>
          <cell r="AF2125">
            <v>0.21424068001337815</v>
          </cell>
          <cell r="AN2125">
            <v>180.68361481481486</v>
          </cell>
          <cell r="AP2125">
            <v>0.35975497336117246</v>
          </cell>
          <cell r="AV2125" t="str">
            <v>2B</v>
          </cell>
          <cell r="AW2125">
            <v>-11</v>
          </cell>
          <cell r="AX2125">
            <v>-15.623204737631252</v>
          </cell>
          <cell r="AY2125">
            <v>-4.6320102830896044</v>
          </cell>
          <cell r="AZ2125">
            <v>-4.6320102830896044</v>
          </cell>
          <cell r="BG2125">
            <v>0.78785317046691361</v>
          </cell>
          <cell r="BJ2125">
            <v>-8.9235144409046362E-3</v>
          </cell>
          <cell r="CF2125">
            <v>0</v>
          </cell>
          <cell r="CV2125">
            <v>24.625</v>
          </cell>
          <cell r="DA2125">
            <v>0.41</v>
          </cell>
          <cell r="ER2125">
            <v>451.70903703703709</v>
          </cell>
        </row>
        <row r="2126">
          <cell r="A2126">
            <v>607380</v>
          </cell>
          <cell r="C2126" t="str">
            <v>Wik, Marc</v>
          </cell>
          <cell r="AF2126">
            <v>0.20411720293004534</v>
          </cell>
          <cell r="AN2126">
            <v>142.4016</v>
          </cell>
          <cell r="AP2126">
            <v>0.27459140640149482</v>
          </cell>
          <cell r="AV2126" t="str">
            <v>2B</v>
          </cell>
          <cell r="AW2126">
            <v>-12.989195306758635</v>
          </cell>
          <cell r="AX2126">
            <v>-7.8138641491819634</v>
          </cell>
          <cell r="AY2126">
            <v>-8.4293405500920358</v>
          </cell>
          <cell r="AZ2126">
            <v>-7.8138641491819634</v>
          </cell>
          <cell r="BG2126">
            <v>0.73952446568652264</v>
          </cell>
          <cell r="BJ2126">
            <v>4.4339681080852702E-4</v>
          </cell>
          <cell r="CF2126">
            <v>0</v>
          </cell>
          <cell r="CV2126">
            <v>23.958333333333332</v>
          </cell>
          <cell r="DA2126">
            <v>0</v>
          </cell>
          <cell r="ER2126">
            <v>356.00400000000002</v>
          </cell>
        </row>
        <row r="2127">
          <cell r="A2127">
            <v>607382</v>
          </cell>
          <cell r="C2127" t="str">
            <v>Alexander, Dayton</v>
          </cell>
          <cell r="AF2127">
            <v>0.18369786577990171</v>
          </cell>
          <cell r="AN2127">
            <v>86.034583703703731</v>
          </cell>
          <cell r="AP2127">
            <v>5.5831686884812437E-2</v>
          </cell>
          <cell r="AV2127" t="str">
            <v>LF</v>
          </cell>
          <cell r="AW2127">
            <v>-12.121224999999999</v>
          </cell>
          <cell r="AX2127">
            <v>-17.12875</v>
          </cell>
          <cell r="AY2127">
            <v>-5.4294510167161079</v>
          </cell>
          <cell r="AZ2127">
            <v>-5.4294510167161079</v>
          </cell>
          <cell r="BG2127">
            <v>0.86332725830668433</v>
          </cell>
          <cell r="BJ2127">
            <v>1.1602278534803944E-3</v>
          </cell>
          <cell r="CF2127">
            <v>0</v>
          </cell>
          <cell r="CV2127">
            <v>25.375</v>
          </cell>
          <cell r="DA2127">
            <v>0</v>
          </cell>
          <cell r="ER2127">
            <v>215.0864592592593</v>
          </cell>
        </row>
        <row r="2128">
          <cell r="A2128">
            <v>607384</v>
          </cell>
          <cell r="C2128" t="str">
            <v>Baker, Abel</v>
          </cell>
          <cell r="AF2128">
            <v>0.17279055473579871</v>
          </cell>
          <cell r="AN2128">
            <v>79.030708148148165</v>
          </cell>
          <cell r="AP2128">
            <v>8.075413799982345E-2</v>
          </cell>
          <cell r="AV2128" t="str">
            <v>C</v>
          </cell>
          <cell r="AW2128">
            <v>-12.808153168179615</v>
          </cell>
          <cell r="AX2128">
            <v>-16.840350000000001</v>
          </cell>
          <cell r="AY2128">
            <v>-13.86958248955851</v>
          </cell>
          <cell r="AZ2128">
            <v>4.0824641311187007</v>
          </cell>
          <cell r="BG2128">
            <v>1.2108960514699465</v>
          </cell>
          <cell r="BJ2128">
            <v>4.5408520609277843E-3</v>
          </cell>
          <cell r="CF2128">
            <v>0</v>
          </cell>
          <cell r="CV2128">
            <v>25.708333333333332</v>
          </cell>
          <cell r="DA2128">
            <v>0</v>
          </cell>
          <cell r="ER2128">
            <v>197.57677037037041</v>
          </cell>
        </row>
        <row r="2129">
          <cell r="A2129">
            <v>607385</v>
          </cell>
          <cell r="C2129" t="str">
            <v>Collins, Tyler</v>
          </cell>
          <cell r="AF2129">
            <v>0.23890502472527086</v>
          </cell>
          <cell r="AN2129">
            <v>195.79377777777779</v>
          </cell>
          <cell r="AP2129">
            <v>0.41434257468117636</v>
          </cell>
          <cell r="AV2129" t="str">
            <v>LF</v>
          </cell>
          <cell r="AW2129">
            <v>-11</v>
          </cell>
          <cell r="AX2129">
            <v>-16</v>
          </cell>
          <cell r="AY2129">
            <v>-7.4315751636923739</v>
          </cell>
          <cell r="AZ2129">
            <v>-7.4315751636923739</v>
          </cell>
          <cell r="BG2129">
            <v>1.1088190640877111</v>
          </cell>
          <cell r="BJ2129">
            <v>-1.039109237388368E-2</v>
          </cell>
          <cell r="CF2129">
            <v>0.25802626847966414</v>
          </cell>
          <cell r="CV2129">
            <v>26.041666666666668</v>
          </cell>
          <cell r="DA2129">
            <v>0.55166666666666664</v>
          </cell>
          <cell r="ER2129">
            <v>489.48444444444442</v>
          </cell>
        </row>
        <row r="2130">
          <cell r="A2130">
            <v>607387</v>
          </cell>
          <cell r="C2130" t="str">
            <v>Rua, Ryan</v>
          </cell>
          <cell r="AF2130">
            <v>0.25411739113637433</v>
          </cell>
          <cell r="AN2130">
            <v>305.78909760691062</v>
          </cell>
          <cell r="AP2130">
            <v>0.36644643816234074</v>
          </cell>
          <cell r="AV2130" t="str">
            <v>LF</v>
          </cell>
          <cell r="AW2130">
            <v>-10.880256375290658</v>
          </cell>
          <cell r="AX2130">
            <v>-8.0931375378334813</v>
          </cell>
          <cell r="AY2130">
            <v>-6.8952344460294555</v>
          </cell>
          <cell r="AZ2130">
            <v>-6.8952344460294555</v>
          </cell>
          <cell r="BG2130">
            <v>1.3625953299601918</v>
          </cell>
          <cell r="BJ2130">
            <v>3.9993620529481739E-3</v>
          </cell>
          <cell r="CF2130">
            <v>0.53639458164587372</v>
          </cell>
          <cell r="CV2130">
            <v>26.291666666666668</v>
          </cell>
          <cell r="DA2130">
            <v>0.70666666666666667</v>
          </cell>
          <cell r="ER2130">
            <v>482.20041481481485</v>
          </cell>
        </row>
        <row r="2131">
          <cell r="A2131">
            <v>607388</v>
          </cell>
          <cell r="C2131" t="str">
            <v>Maloney, Joe</v>
          </cell>
          <cell r="AF2131">
            <v>0.18881821738073942</v>
          </cell>
          <cell r="AN2131">
            <v>168.672</v>
          </cell>
          <cell r="AP2131">
            <v>0.20253304856535082</v>
          </cell>
          <cell r="AV2131" t="str">
            <v>RF</v>
          </cell>
          <cell r="AW2131">
            <v>-12.702931754476513</v>
          </cell>
          <cell r="AX2131">
            <v>-16.62405</v>
          </cell>
          <cell r="AY2131">
            <v>-9.8303216447301516</v>
          </cell>
          <cell r="AZ2131">
            <v>-9.8303216447301516</v>
          </cell>
          <cell r="BG2131">
            <v>1.4295473859108192</v>
          </cell>
          <cell r="BJ2131">
            <v>2.1326600668730912E-2</v>
          </cell>
          <cell r="CF2131">
            <v>0</v>
          </cell>
          <cell r="CV2131">
            <v>25.958333333333332</v>
          </cell>
          <cell r="DA2131">
            <v>0</v>
          </cell>
          <cell r="ER2131">
            <v>421.67999999999995</v>
          </cell>
        </row>
        <row r="2132">
          <cell r="A2132">
            <v>607389</v>
          </cell>
          <cell r="C2132" t="str">
            <v>Houchins, Zach</v>
          </cell>
          <cell r="AF2132">
            <v>0.20394275431393646</v>
          </cell>
          <cell r="AN2132">
            <v>231.23199999999997</v>
          </cell>
          <cell r="AP2132">
            <v>0.36617795487758042</v>
          </cell>
          <cell r="AV2132" t="str">
            <v>3B</v>
          </cell>
          <cell r="AW2132">
            <v>-11.82515716641597</v>
          </cell>
          <cell r="AX2132">
            <v>-1.6996173372568708</v>
          </cell>
          <cell r="AY2132">
            <v>-12.769232558400642</v>
          </cell>
          <cell r="AZ2132">
            <v>-1.6996173372568708</v>
          </cell>
          <cell r="BG2132">
            <v>1.4702613547509165</v>
          </cell>
          <cell r="BJ2132">
            <v>-1.1497003831485624E-2</v>
          </cell>
          <cell r="CF2132">
            <v>0</v>
          </cell>
          <cell r="CV2132">
            <v>23.791666666666668</v>
          </cell>
          <cell r="DA2132">
            <v>0</v>
          </cell>
          <cell r="ER2132">
            <v>578.07999999999993</v>
          </cell>
        </row>
        <row r="2133">
          <cell r="A2133">
            <v>607399</v>
          </cell>
          <cell r="C2133" t="str">
            <v>Hankins, Todd</v>
          </cell>
          <cell r="AF2133">
            <v>0.21332629453595087</v>
          </cell>
          <cell r="AN2133">
            <v>222.58488888888894</v>
          </cell>
          <cell r="AP2133">
            <v>0.37960485041702485</v>
          </cell>
          <cell r="AV2133" t="str">
            <v>2B</v>
          </cell>
          <cell r="AW2133">
            <v>-11.982575000000001</v>
          </cell>
          <cell r="AX2133">
            <v>1.4359609259218424</v>
          </cell>
          <cell r="AY2133">
            <v>-0.41642040062033564</v>
          </cell>
          <cell r="AZ2133">
            <v>1.4359609259218424</v>
          </cell>
          <cell r="BG2133">
            <v>1.0119460825070656</v>
          </cell>
          <cell r="BJ2133">
            <v>-6.1259580056585508E-3</v>
          </cell>
          <cell r="CF2133">
            <v>0</v>
          </cell>
          <cell r="CV2133">
            <v>25.625</v>
          </cell>
          <cell r="DA2133">
            <v>0</v>
          </cell>
          <cell r="ER2133">
            <v>556.46222222222229</v>
          </cell>
        </row>
        <row r="2134">
          <cell r="A2134">
            <v>607409</v>
          </cell>
          <cell r="C2134" t="str">
            <v>Cain, Andrew</v>
          </cell>
          <cell r="AF2134">
            <v>0.19658372010709929</v>
          </cell>
          <cell r="AN2134">
            <v>124.24010666666669</v>
          </cell>
          <cell r="AP2134">
            <v>0.16179482472212725</v>
          </cell>
          <cell r="AV2134" t="str">
            <v>LF</v>
          </cell>
          <cell r="AW2134">
            <v>-11.656066666666666</v>
          </cell>
          <cell r="AX2134">
            <v>-16.446716666666667</v>
          </cell>
          <cell r="AY2134">
            <v>-12.617452979545197</v>
          </cell>
          <cell r="AZ2134">
            <v>-11.656066666666666</v>
          </cell>
          <cell r="BG2134">
            <v>1.5387920006218412</v>
          </cell>
          <cell r="BJ2134">
            <v>-7.0933859684501905E-4</v>
          </cell>
          <cell r="CF2134">
            <v>0</v>
          </cell>
          <cell r="CV2134">
            <v>26.291666666666668</v>
          </cell>
          <cell r="DA2134">
            <v>0</v>
          </cell>
          <cell r="ER2134">
            <v>310.6002666666667</v>
          </cell>
        </row>
        <row r="2135">
          <cell r="A2135">
            <v>607410</v>
          </cell>
          <cell r="C2135" t="str">
            <v>Pleffner, Shawn</v>
          </cell>
          <cell r="AF2135">
            <v>0.20688915972421376</v>
          </cell>
          <cell r="AN2135">
            <v>171.60355555555557</v>
          </cell>
          <cell r="AP2135">
            <v>0.3397898116812903</v>
          </cell>
          <cell r="AV2135" t="str">
            <v>1B</v>
          </cell>
          <cell r="AW2135">
            <v>-13.77192717798769</v>
          </cell>
          <cell r="AX2135">
            <v>-16.164149999999999</v>
          </cell>
          <cell r="AY2135">
            <v>-13.495364576206004</v>
          </cell>
          <cell r="AZ2135">
            <v>-13.495364576206004</v>
          </cell>
          <cell r="BG2135">
            <v>1.7412030424759837</v>
          </cell>
          <cell r="BJ2135">
            <v>7.7552785565722345E-3</v>
          </cell>
          <cell r="CF2135">
            <v>0</v>
          </cell>
          <cell r="CV2135">
            <v>26.875</v>
          </cell>
          <cell r="DA2135">
            <v>0</v>
          </cell>
          <cell r="ER2135">
            <v>429.00888888888892</v>
          </cell>
        </row>
        <row r="2136">
          <cell r="A2136">
            <v>607430</v>
          </cell>
          <cell r="C2136" t="str">
            <v>Andreoli, John</v>
          </cell>
          <cell r="AF2136">
            <v>0.2439149311495219</v>
          </cell>
          <cell r="AN2136">
            <v>305.85638392858175</v>
          </cell>
          <cell r="AP2136">
            <v>0.3729432858479923</v>
          </cell>
          <cell r="AV2136" t="str">
            <v>CF</v>
          </cell>
          <cell r="AW2136">
            <v>-11.757666666666665</v>
          </cell>
          <cell r="AX2136">
            <v>-16.567816666666666</v>
          </cell>
          <cell r="AY2136">
            <v>-4.6559193550281792</v>
          </cell>
          <cell r="AZ2136">
            <v>-4.6559193550281792</v>
          </cell>
          <cell r="BG2136">
            <v>1.2719844362769255</v>
          </cell>
          <cell r="BJ2136">
            <v>4.5590959064265675E-3</v>
          </cell>
          <cell r="CF2136">
            <v>0</v>
          </cell>
          <cell r="CV2136">
            <v>26.041666666666668</v>
          </cell>
          <cell r="DA2136">
            <v>0</v>
          </cell>
          <cell r="ER2136">
            <v>593.16888888888889</v>
          </cell>
        </row>
        <row r="2137">
          <cell r="A2137">
            <v>607437</v>
          </cell>
          <cell r="C2137" t="str">
            <v>Moreno, Rando</v>
          </cell>
          <cell r="AF2137">
            <v>0.19337187668249475</v>
          </cell>
          <cell r="AN2137">
            <v>204.55360000000002</v>
          </cell>
          <cell r="AP2137">
            <v>0.36742569022609572</v>
          </cell>
          <cell r="AV2137" t="str">
            <v>SS</v>
          </cell>
          <cell r="AW2137">
            <v>-13.002716666666666</v>
          </cell>
          <cell r="AX2137">
            <v>-0.22225003092740181</v>
          </cell>
          <cell r="AY2137">
            <v>-4.1166659514888053</v>
          </cell>
          <cell r="AZ2137">
            <v>-0.22225003092740181</v>
          </cell>
          <cell r="BG2137">
            <v>0.77561522421180729</v>
          </cell>
          <cell r="BJ2137">
            <v>-1.1827702158522164E-3</v>
          </cell>
          <cell r="CF2137">
            <v>0</v>
          </cell>
          <cell r="CV2137">
            <v>24.041666666666668</v>
          </cell>
          <cell r="DA2137">
            <v>0</v>
          </cell>
          <cell r="ER2137">
            <v>511.38400000000001</v>
          </cell>
        </row>
        <row r="2138">
          <cell r="A2138">
            <v>607438</v>
          </cell>
          <cell r="C2138" t="str">
            <v>Valerio, Antonio</v>
          </cell>
          <cell r="AF2138">
            <v>0.13505961232737246</v>
          </cell>
          <cell r="AN2138">
            <v>81.671111111111131</v>
          </cell>
          <cell r="AP2138">
            <v>6.2380310775210002E-2</v>
          </cell>
          <cell r="AV2138" t="str">
            <v>C</v>
          </cell>
          <cell r="AW2138">
            <v>-13.093313346234829</v>
          </cell>
          <cell r="AX2138">
            <v>-17.200849999999999</v>
          </cell>
          <cell r="AY2138">
            <v>-14.084603775570534</v>
          </cell>
          <cell r="AZ2138">
            <v>-9.2200411823097497</v>
          </cell>
          <cell r="BG2138">
            <v>0.78332471250777247</v>
          </cell>
          <cell r="BJ2138">
            <v>-9.4283070384282158E-3</v>
          </cell>
          <cell r="CF2138">
            <v>0</v>
          </cell>
          <cell r="CV2138">
            <v>25.291666666666668</v>
          </cell>
          <cell r="DA2138">
            <v>0</v>
          </cell>
          <cell r="ER2138">
            <v>204.17777777777781</v>
          </cell>
        </row>
        <row r="2139">
          <cell r="A2139">
            <v>607439</v>
          </cell>
          <cell r="C2139" t="str">
            <v>Rodriguez, Herlis</v>
          </cell>
          <cell r="AF2139">
            <v>0.20421603678793473</v>
          </cell>
          <cell r="AN2139">
            <v>150.43381333333338</v>
          </cell>
          <cell r="AP2139">
            <v>0.24031189821832122</v>
          </cell>
          <cell r="AV2139" t="str">
            <v>RF</v>
          </cell>
          <cell r="AW2139">
            <v>-14.74834032794354</v>
          </cell>
          <cell r="AX2139">
            <v>-22.249949999999995</v>
          </cell>
          <cell r="AY2139">
            <v>-8.9612076471318343</v>
          </cell>
          <cell r="AZ2139">
            <v>-8.9612076471318343</v>
          </cell>
          <cell r="BG2139">
            <v>0.84554502952263566</v>
          </cell>
          <cell r="BJ2139">
            <v>-2.5645580815754662E-3</v>
          </cell>
          <cell r="CF2139">
            <v>0</v>
          </cell>
          <cell r="CV2139">
            <v>22.041666666666668</v>
          </cell>
          <cell r="DA2139">
            <v>0</v>
          </cell>
          <cell r="ER2139">
            <v>376.08453333333341</v>
          </cell>
        </row>
        <row r="2140">
          <cell r="A2140">
            <v>607440</v>
          </cell>
          <cell r="C2140" t="str">
            <v>Martinez, Gustavo</v>
          </cell>
          <cell r="AF2140">
            <v>0.17450752990515195</v>
          </cell>
          <cell r="AN2140">
            <v>87.225173333333345</v>
          </cell>
          <cell r="AP2140">
            <v>8.888777083220567E-2</v>
          </cell>
          <cell r="AV2140" t="str">
            <v>RF</v>
          </cell>
          <cell r="AW2140">
            <v>-14.091166666666666</v>
          </cell>
          <cell r="AX2140">
            <v>-20.744249999999994</v>
          </cell>
          <cell r="AY2140">
            <v>-2.6621797047958142</v>
          </cell>
          <cell r="AZ2140">
            <v>-2.6621797047958142</v>
          </cell>
          <cell r="BG2140">
            <v>0.6941642914321251</v>
          </cell>
          <cell r="BJ2140">
            <v>-1.9495194037467543E-2</v>
          </cell>
          <cell r="CF2140">
            <v>0</v>
          </cell>
          <cell r="CV2140">
            <v>22.791666666666668</v>
          </cell>
          <cell r="DA2140">
            <v>0</v>
          </cell>
          <cell r="ER2140">
            <v>218.06293333333335</v>
          </cell>
        </row>
        <row r="2141">
          <cell r="A2141">
            <v>607446</v>
          </cell>
          <cell r="C2141" t="str">
            <v>Amaro, Andrew</v>
          </cell>
          <cell r="AF2141">
            <v>0.18697449980823472</v>
          </cell>
          <cell r="AN2141">
            <v>66.678186666666676</v>
          </cell>
          <cell r="AP2141">
            <v>2.831018287410858E-2</v>
          </cell>
          <cell r="AV2141" t="str">
            <v>RF</v>
          </cell>
          <cell r="AW2141">
            <v>-13.642814251260139</v>
          </cell>
          <cell r="AX2141">
            <v>-19.987083333333331</v>
          </cell>
          <cell r="AY2141">
            <v>-10.842629021793705</v>
          </cell>
          <cell r="AZ2141">
            <v>-10.842629021793705</v>
          </cell>
          <cell r="BG2141">
            <v>1.2900512624059655</v>
          </cell>
          <cell r="BJ2141">
            <v>2.959179795345795E-3</v>
          </cell>
          <cell r="CF2141">
            <v>0</v>
          </cell>
          <cell r="CV2141">
            <v>23.208333333333332</v>
          </cell>
          <cell r="DA2141">
            <v>0</v>
          </cell>
          <cell r="ER2141">
            <v>166.69546666666668</v>
          </cell>
        </row>
        <row r="2142">
          <cell r="A2142">
            <v>607454</v>
          </cell>
          <cell r="C2142" t="str">
            <v>Baligod, Nick</v>
          </cell>
          <cell r="AF2142">
            <v>0.19772371212874965</v>
          </cell>
          <cell r="AN2142">
            <v>138.07786666666667</v>
          </cell>
          <cell r="AP2142">
            <v>0.13759857168019551</v>
          </cell>
          <cell r="AV2142" t="str">
            <v>LF</v>
          </cell>
          <cell r="AW2142">
            <v>-12.351721323027885</v>
          </cell>
          <cell r="AX2142">
            <v>-16.219450000000002</v>
          </cell>
          <cell r="AY2142">
            <v>-10.58252585348108</v>
          </cell>
          <cell r="AZ2142">
            <v>-10.58252585348108</v>
          </cell>
          <cell r="BG2142">
            <v>1.2544831528079334</v>
          </cell>
          <cell r="BJ2142">
            <v>-1.4228877662203663E-2</v>
          </cell>
          <cell r="CF2142">
            <v>0</v>
          </cell>
          <cell r="CV2142">
            <v>28.791666666666668</v>
          </cell>
          <cell r="DA2142">
            <v>0</v>
          </cell>
          <cell r="ER2142">
            <v>345.19466666666665</v>
          </cell>
        </row>
        <row r="2143">
          <cell r="A2143">
            <v>607461</v>
          </cell>
          <cell r="C2143" t="str">
            <v>Beaty, Matt</v>
          </cell>
          <cell r="AF2143">
            <v>0.20678847012740853</v>
          </cell>
          <cell r="AN2143">
            <v>209.2958814814815</v>
          </cell>
          <cell r="AP2143">
            <v>0.27204995839859036</v>
          </cell>
          <cell r="AV2143" t="str">
            <v>3B</v>
          </cell>
          <cell r="AW2143">
            <v>-13.015887881767698</v>
          </cell>
          <cell r="AX2143">
            <v>-11.013448963093188</v>
          </cell>
          <cell r="AY2143">
            <v>-13.296788723852366</v>
          </cell>
          <cell r="AZ2143">
            <v>-11.013448963093188</v>
          </cell>
          <cell r="BG2143">
            <v>1.5060307107276159</v>
          </cell>
          <cell r="BJ2143">
            <v>5.1727761024256734E-3</v>
          </cell>
          <cell r="CF2143">
            <v>0</v>
          </cell>
          <cell r="CV2143">
            <v>23.208333333333332</v>
          </cell>
          <cell r="DA2143">
            <v>0</v>
          </cell>
          <cell r="ER2143">
            <v>523.23970370370375</v>
          </cell>
        </row>
        <row r="2144">
          <cell r="A2144">
            <v>607467</v>
          </cell>
          <cell r="C2144" t="str">
            <v>Blair, Elliott</v>
          </cell>
          <cell r="AF2144">
            <v>0.19559762576581019</v>
          </cell>
          <cell r="AN2144">
            <v>155.47240296296297</v>
          </cell>
          <cell r="AP2144">
            <v>0.16278425367359117</v>
          </cell>
          <cell r="AV2144" t="str">
            <v>LF</v>
          </cell>
          <cell r="AW2144">
            <v>-10.93957315996543</v>
          </cell>
          <cell r="AX2144">
            <v>-16.103950000000001</v>
          </cell>
          <cell r="AY2144">
            <v>-10.41738825530806</v>
          </cell>
          <cell r="AZ2144">
            <v>-10.41738825530806</v>
          </cell>
          <cell r="BG2144">
            <v>1.4973278522500872</v>
          </cell>
          <cell r="BJ2144">
            <v>2.452107830681061E-2</v>
          </cell>
          <cell r="CF2144">
            <v>0</v>
          </cell>
          <cell r="CV2144">
            <v>28.375</v>
          </cell>
          <cell r="DA2144">
            <v>0</v>
          </cell>
          <cell r="ER2144">
            <v>388.68100740740744</v>
          </cell>
        </row>
        <row r="2145">
          <cell r="A2145">
            <v>607468</v>
          </cell>
          <cell r="C2145" t="str">
            <v>Blandino, Alex</v>
          </cell>
          <cell r="AF2145">
            <v>0.22970586144799368</v>
          </cell>
          <cell r="AN2145">
            <v>199.58245925925928</v>
          </cell>
          <cell r="AP2145">
            <v>0.33413571326531744</v>
          </cell>
          <cell r="AV2145" t="str">
            <v>2B</v>
          </cell>
          <cell r="AW2145">
            <v>-13.351125</v>
          </cell>
          <cell r="AX2145">
            <v>-4.6573165199013085</v>
          </cell>
          <cell r="AY2145">
            <v>-9.0805053060463727</v>
          </cell>
          <cell r="AZ2145">
            <v>-4.6573165199013085</v>
          </cell>
          <cell r="BG2145">
            <v>1.1659788101913506</v>
          </cell>
          <cell r="BJ2145">
            <v>-7.9506998200657829E-3</v>
          </cell>
          <cell r="CF2145">
            <v>0</v>
          </cell>
          <cell r="CV2145">
            <v>23.625</v>
          </cell>
          <cell r="DA2145">
            <v>0</v>
          </cell>
          <cell r="ER2145">
            <v>498.95614814814815</v>
          </cell>
        </row>
        <row r="2146">
          <cell r="A2146">
            <v>607471</v>
          </cell>
          <cell r="C2146" t="str">
            <v>Bostick, Chris</v>
          </cell>
          <cell r="AF2146">
            <v>0.22458274044932652</v>
          </cell>
          <cell r="AN2146">
            <v>233.48231111111113</v>
          </cell>
          <cell r="AP2146">
            <v>0.4228611867670935</v>
          </cell>
          <cell r="AV2146" t="str">
            <v>2B</v>
          </cell>
          <cell r="AW2146">
            <v>-13.634791666666667</v>
          </cell>
          <cell r="AX2146">
            <v>-5.7288263162673871</v>
          </cell>
          <cell r="AY2146">
            <v>-8.5217715260617837</v>
          </cell>
          <cell r="AZ2146">
            <v>-5.7288263162673871</v>
          </cell>
          <cell r="BG2146">
            <v>0.79859492652407349</v>
          </cell>
          <cell r="BJ2146">
            <v>-1.5811013157919728E-3</v>
          </cell>
          <cell r="CF2146">
            <v>0</v>
          </cell>
          <cell r="CV2146">
            <v>23.291666666666668</v>
          </cell>
          <cell r="DA2146">
            <v>0</v>
          </cell>
          <cell r="ER2146">
            <v>583.70577777777783</v>
          </cell>
        </row>
        <row r="2147">
          <cell r="A2147">
            <v>607472</v>
          </cell>
          <cell r="C2147" t="str">
            <v>Boulware, Garrett</v>
          </cell>
          <cell r="AF2147">
            <v>0.18667440001503455</v>
          </cell>
          <cell r="AN2147">
            <v>134.17457777777778</v>
          </cell>
          <cell r="AP2147">
            <v>0.2410649258682005</v>
          </cell>
          <cell r="AV2147" t="str">
            <v>C</v>
          </cell>
          <cell r="AW2147">
            <v>-16.95697879982519</v>
          </cell>
          <cell r="AX2147">
            <v>-19.038116666666664</v>
          </cell>
          <cell r="AY2147">
            <v>-17.231762010878022</v>
          </cell>
          <cell r="AZ2147">
            <v>-6.0958279739836065</v>
          </cell>
          <cell r="BG2147">
            <v>1.4240971676746828</v>
          </cell>
          <cell r="BJ2147">
            <v>-5.4937509509973761E-4</v>
          </cell>
          <cell r="CF2147">
            <v>0</v>
          </cell>
          <cell r="CV2147">
            <v>23.791666666666668</v>
          </cell>
          <cell r="DA2147">
            <v>0</v>
          </cell>
          <cell r="ER2147">
            <v>335.43644444444448</v>
          </cell>
        </row>
        <row r="2148">
          <cell r="A2148">
            <v>607486</v>
          </cell>
          <cell r="C2148" t="str">
            <v>Cantwell, Patrick</v>
          </cell>
          <cell r="AF2148">
            <v>0.1940240830055765</v>
          </cell>
          <cell r="AN2148">
            <v>124.66524444444445</v>
          </cell>
          <cell r="AP2148">
            <v>0.26364812797053983</v>
          </cell>
          <cell r="AV2148" t="str">
            <v>C</v>
          </cell>
          <cell r="AW2148">
            <v>-12.330808656217442</v>
          </cell>
          <cell r="AX2148">
            <v>-16.487083333333334</v>
          </cell>
          <cell r="AY2148">
            <v>-10.84733408191186</v>
          </cell>
          <cell r="AZ2148">
            <v>3.36669135352754</v>
          </cell>
          <cell r="BG2148">
            <v>1.4274075840376534</v>
          </cell>
          <cell r="BJ2148">
            <v>9.9711356617265632E-3</v>
          </cell>
          <cell r="CF2148">
            <v>0</v>
          </cell>
          <cell r="CV2148">
            <v>26.208333333333332</v>
          </cell>
          <cell r="DA2148">
            <v>0</v>
          </cell>
          <cell r="ER2148">
            <v>311.66311111111111</v>
          </cell>
        </row>
        <row r="2149">
          <cell r="A2149">
            <v>607490</v>
          </cell>
          <cell r="C2149" t="str">
            <v>Causey, Nate</v>
          </cell>
          <cell r="AF2149">
            <v>0.18719033621662778</v>
          </cell>
          <cell r="AN2149">
            <v>85.195626666666669</v>
          </cell>
          <cell r="AP2149">
            <v>8.9065386192077711E-2</v>
          </cell>
          <cell r="AV2149" t="str">
            <v>1B</v>
          </cell>
          <cell r="AW2149">
            <v>-13.564411429754692</v>
          </cell>
          <cell r="AX2149">
            <v>-19.851516666666662</v>
          </cell>
          <cell r="AY2149">
            <v>-14.59396395519121</v>
          </cell>
          <cell r="AZ2149">
            <v>-13.564411429754692</v>
          </cell>
          <cell r="BG2149">
            <v>1.2880324413941504</v>
          </cell>
          <cell r="BJ2149">
            <v>6.4010223456162215E-3</v>
          </cell>
          <cell r="CF2149">
            <v>0</v>
          </cell>
          <cell r="CV2149">
            <v>23.291666666666668</v>
          </cell>
          <cell r="DA2149">
            <v>0</v>
          </cell>
          <cell r="ER2149">
            <v>212.98906666666667</v>
          </cell>
        </row>
        <row r="2150">
          <cell r="A2150">
            <v>607495</v>
          </cell>
          <cell r="C2150" t="str">
            <v>Chester, David</v>
          </cell>
          <cell r="AF2150">
            <v>0.20517364196374779</v>
          </cell>
          <cell r="AN2150">
            <v>139.53024000000002</v>
          </cell>
          <cell r="AP2150">
            <v>0.20882660705175959</v>
          </cell>
          <cell r="AV2150" t="str">
            <v>1B</v>
          </cell>
          <cell r="AW2150">
            <v>-11.280344901065156</v>
          </cell>
          <cell r="AX2150">
            <v>-16.073383333333332</v>
          </cell>
          <cell r="AY2150">
            <v>-12.178328738411643</v>
          </cell>
          <cell r="AZ2150">
            <v>-11.280344901065156</v>
          </cell>
          <cell r="BG2150">
            <v>1.3988975454791186</v>
          </cell>
          <cell r="BJ2150">
            <v>-1.6007155269943608E-2</v>
          </cell>
          <cell r="CF2150">
            <v>0</v>
          </cell>
          <cell r="CV2150">
            <v>27.291666666666668</v>
          </cell>
          <cell r="DA2150">
            <v>0</v>
          </cell>
          <cell r="ER2150">
            <v>348.82560000000001</v>
          </cell>
        </row>
        <row r="2151">
          <cell r="A2151">
            <v>607496</v>
          </cell>
          <cell r="C2151" t="str">
            <v>Chism, Tyler</v>
          </cell>
          <cell r="AF2151">
            <v>0.19870912680713132</v>
          </cell>
          <cell r="AN2151">
            <v>81.55382518518519</v>
          </cell>
          <cell r="AP2151">
            <v>4.2967781140430539E-2</v>
          </cell>
          <cell r="AV2151" t="str">
            <v>LF</v>
          </cell>
          <cell r="AW2151">
            <v>-11.185308333333333</v>
          </cell>
          <cell r="AX2151">
            <v>-16.030216666666668</v>
          </cell>
          <cell r="AY2151">
            <v>-7.6333190559199062</v>
          </cell>
          <cell r="AZ2151">
            <v>-7.6333190559199062</v>
          </cell>
          <cell r="BG2151">
            <v>1.3327496418633018</v>
          </cell>
          <cell r="BJ2151">
            <v>1.4980377069825799E-3</v>
          </cell>
          <cell r="CF2151">
            <v>0</v>
          </cell>
          <cell r="CV2151">
            <v>27.708333333333332</v>
          </cell>
          <cell r="DA2151">
            <v>0</v>
          </cell>
          <cell r="ER2151">
            <v>203.88456296296297</v>
          </cell>
        </row>
        <row r="2152">
          <cell r="A2152">
            <v>607499</v>
          </cell>
          <cell r="C2152" t="str">
            <v>Coffman, Nic</v>
          </cell>
          <cell r="AF2152">
            <v>0.15208552585439694</v>
          </cell>
          <cell r="AN2152">
            <v>80.649481481481487</v>
          </cell>
          <cell r="AP2152">
            <v>6.7892388292778771E-2</v>
          </cell>
          <cell r="AV2152" t="str">
            <v>3B</v>
          </cell>
          <cell r="AW2152">
            <v>-12.71223777774976</v>
          </cell>
          <cell r="AX2152">
            <v>-8.9646245866283483</v>
          </cell>
          <cell r="AY2152">
            <v>-13.144359464980161</v>
          </cell>
          <cell r="AZ2152">
            <v>-8.9646245866283483</v>
          </cell>
          <cell r="BG2152">
            <v>1.3081454214165036</v>
          </cell>
          <cell r="BJ2152">
            <v>-1.144963488284643E-2</v>
          </cell>
          <cell r="CF2152">
            <v>0</v>
          </cell>
          <cell r="CV2152">
            <v>23.541666666666668</v>
          </cell>
          <cell r="DA2152">
            <v>0</v>
          </cell>
          <cell r="ER2152">
            <v>201.62370370370371</v>
          </cell>
        </row>
        <row r="2153">
          <cell r="A2153">
            <v>607500</v>
          </cell>
          <cell r="C2153" t="str">
            <v>Cole, Hunter</v>
          </cell>
          <cell r="AF2153">
            <v>0.23071908195572274</v>
          </cell>
          <cell r="AN2153">
            <v>214.86791111111111</v>
          </cell>
          <cell r="AP2153">
            <v>0.32344254798493088</v>
          </cell>
          <cell r="AV2153" t="str">
            <v>RF</v>
          </cell>
          <cell r="AW2153">
            <v>-13.152616580159316</v>
          </cell>
          <cell r="AX2153">
            <v>-19.173683333333333</v>
          </cell>
          <cell r="AY2153">
            <v>-11.442625372347344</v>
          </cell>
          <cell r="AZ2153">
            <v>-11.442625372347344</v>
          </cell>
          <cell r="BG2153">
            <v>1.4149674478191638</v>
          </cell>
          <cell r="BJ2153">
            <v>3.1212696055219545E-3</v>
          </cell>
          <cell r="CF2153">
            <v>0</v>
          </cell>
          <cell r="CV2153">
            <v>23.708333333333332</v>
          </cell>
          <cell r="DA2153">
            <v>0</v>
          </cell>
          <cell r="ER2153">
            <v>537.16977777777777</v>
          </cell>
        </row>
        <row r="2154">
          <cell r="A2154">
            <v>607503</v>
          </cell>
          <cell r="C2154" t="str">
            <v>Cornelius, Kevin</v>
          </cell>
          <cell r="AF2154">
            <v>0.22298552615428563</v>
          </cell>
          <cell r="AN2154">
            <v>123.98352592592592</v>
          </cell>
          <cell r="AP2154">
            <v>0.17355388171213149</v>
          </cell>
          <cell r="AV2154" t="str">
            <v>1B</v>
          </cell>
          <cell r="AW2154">
            <v>-14.296394753711517</v>
          </cell>
          <cell r="AX2154">
            <v>-15.054637909647042</v>
          </cell>
          <cell r="AY2154">
            <v>-14.958908236046067</v>
          </cell>
          <cell r="AZ2154">
            <v>-14.296394753711517</v>
          </cell>
          <cell r="BG2154">
            <v>1.4629806468896658</v>
          </cell>
          <cell r="BJ2154">
            <v>1.3360812505284696E-2</v>
          </cell>
          <cell r="CF2154">
            <v>0</v>
          </cell>
          <cell r="CV2154">
            <v>23.875</v>
          </cell>
          <cell r="DA2154">
            <v>0</v>
          </cell>
          <cell r="ER2154">
            <v>309.95881481481479</v>
          </cell>
        </row>
        <row r="2155">
          <cell r="A2155">
            <v>607508</v>
          </cell>
          <cell r="C2155" t="str">
            <v>Davis, Austin</v>
          </cell>
          <cell r="AF2155">
            <v>0.14683877930535447</v>
          </cell>
          <cell r="AN2155">
            <v>96.323081481481495</v>
          </cell>
          <cell r="AP2155">
            <v>0.14792842251062299</v>
          </cell>
          <cell r="AV2155" t="str">
            <v>LF</v>
          </cell>
          <cell r="AW2155">
            <v>-14.435992780289807</v>
          </cell>
          <cell r="AX2155">
            <v>-19.987083333333331</v>
          </cell>
          <cell r="AY2155">
            <v>-16.261358432133346</v>
          </cell>
          <cell r="AZ2155">
            <v>-14.435992780289807</v>
          </cell>
          <cell r="BG2155">
            <v>0.57891275279341725</v>
          </cell>
          <cell r="BJ2155">
            <v>-1.0262327321202433E-2</v>
          </cell>
          <cell r="CF2155">
            <v>0</v>
          </cell>
          <cell r="CV2155">
            <v>23.208333333333332</v>
          </cell>
          <cell r="DA2155">
            <v>0</v>
          </cell>
          <cell r="ER2155">
            <v>240.80770370370374</v>
          </cell>
        </row>
        <row r="2156">
          <cell r="A2156">
            <v>607523</v>
          </cell>
          <cell r="C2156" t="str">
            <v>Esposito, Nathan</v>
          </cell>
          <cell r="AF2156">
            <v>0.16897119056001625</v>
          </cell>
          <cell r="AN2156">
            <v>75.490725925925929</v>
          </cell>
          <cell r="AP2156">
            <v>7.3258979981485561E-2</v>
          </cell>
          <cell r="AV2156" t="str">
            <v>C</v>
          </cell>
          <cell r="AW2156">
            <v>-13.847541666666666</v>
          </cell>
          <cell r="AX2156">
            <v>-20.258216666666662</v>
          </cell>
          <cell r="AY2156">
            <v>-12.937433344999114</v>
          </cell>
          <cell r="AZ2156">
            <v>4.986929334623543</v>
          </cell>
          <cell r="BG2156">
            <v>1.4238516929835736</v>
          </cell>
          <cell r="BJ2156">
            <v>2.5310964997093243E-2</v>
          </cell>
          <cell r="CF2156">
            <v>0</v>
          </cell>
          <cell r="CV2156">
            <v>23.041666666666668</v>
          </cell>
          <cell r="DA2156">
            <v>0</v>
          </cell>
          <cell r="ER2156">
            <v>188.72681481481482</v>
          </cell>
        </row>
        <row r="2157">
          <cell r="A2157">
            <v>607531</v>
          </cell>
          <cell r="C2157" t="str">
            <v>Flores, Dante</v>
          </cell>
          <cell r="AF2157">
            <v>0.18296700917805794</v>
          </cell>
          <cell r="AN2157">
            <v>95.55413333333334</v>
          </cell>
          <cell r="AP2157">
            <v>0.12222812084607326</v>
          </cell>
          <cell r="AV2157" t="str">
            <v>2B</v>
          </cell>
          <cell r="AW2157">
            <v>-15.332149581398674</v>
          </cell>
          <cell r="AX2157">
            <v>-3.954585920410616</v>
          </cell>
          <cell r="AY2157">
            <v>-15.019842497420441</v>
          </cell>
          <cell r="AZ2157">
            <v>-3.954585920410616</v>
          </cell>
          <cell r="BG2157">
            <v>1.0715373590469244</v>
          </cell>
          <cell r="BJ2157">
            <v>1.7309252734525163E-4</v>
          </cell>
          <cell r="CF2157">
            <v>0</v>
          </cell>
          <cell r="CV2157">
            <v>23.208333333333332</v>
          </cell>
          <cell r="DA2157">
            <v>0</v>
          </cell>
          <cell r="ER2157">
            <v>238.88533333333334</v>
          </cell>
        </row>
        <row r="2158">
          <cell r="A2158">
            <v>607532</v>
          </cell>
          <cell r="C2158" t="str">
            <v>Forgione, Erik</v>
          </cell>
          <cell r="AF2158">
            <v>0.16352044065062513</v>
          </cell>
          <cell r="AN2158">
            <v>92.350103703703709</v>
          </cell>
          <cell r="AP2158">
            <v>0.13796796449083149</v>
          </cell>
          <cell r="AV2158" t="str">
            <v>SS</v>
          </cell>
          <cell r="AW2158">
            <v>-13.112664996380222</v>
          </cell>
          <cell r="AX2158">
            <v>-4.6255792659839283</v>
          </cell>
          <cell r="AY2158">
            <v>-6.54219928588447</v>
          </cell>
          <cell r="AZ2158">
            <v>-4.6255792659839283</v>
          </cell>
          <cell r="BG2158">
            <v>1.3159922117605514</v>
          </cell>
          <cell r="BJ2158">
            <v>5.2957611745178415E-3</v>
          </cell>
          <cell r="CF2158">
            <v>0</v>
          </cell>
          <cell r="CV2158">
            <v>23.791666666666668</v>
          </cell>
          <cell r="DA2158">
            <v>0</v>
          </cell>
          <cell r="ER2158">
            <v>230.87525925925925</v>
          </cell>
        </row>
        <row r="2159">
          <cell r="A2159">
            <v>607538</v>
          </cell>
          <cell r="C2159" t="str">
            <v>Gedman, Matt</v>
          </cell>
          <cell r="AF2159">
            <v>0.18724024043028725</v>
          </cell>
          <cell r="AN2159">
            <v>101.84201481481483</v>
          </cell>
          <cell r="AP2159">
            <v>8.0858910021487485E-2</v>
          </cell>
          <cell r="AV2159" t="str">
            <v>1B</v>
          </cell>
          <cell r="AW2159">
            <v>-11.111238532689232</v>
          </cell>
          <cell r="AX2159">
            <v>-16.021583333333332</v>
          </cell>
          <cell r="AY2159">
            <v>-11.741735564925202</v>
          </cell>
          <cell r="AZ2159">
            <v>-11.111238532689232</v>
          </cell>
          <cell r="BG2159">
            <v>1.3359944629490572</v>
          </cell>
          <cell r="BJ2159">
            <v>-2.9308659740378627E-2</v>
          </cell>
          <cell r="CF2159">
            <v>0</v>
          </cell>
          <cell r="CV2159">
            <v>27.791666666666668</v>
          </cell>
          <cell r="DA2159">
            <v>0</v>
          </cell>
          <cell r="ER2159">
            <v>254.60503703703705</v>
          </cell>
        </row>
        <row r="2160">
          <cell r="A2160">
            <v>607541</v>
          </cell>
          <cell r="C2160" t="str">
            <v>Gilbert, Trent</v>
          </cell>
          <cell r="AF2160">
            <v>0.18783117903979449</v>
          </cell>
          <cell r="AN2160">
            <v>213.84474074074075</v>
          </cell>
          <cell r="AP2160">
            <v>0.33047786614486763</v>
          </cell>
          <cell r="AV2160" t="str">
            <v>2B</v>
          </cell>
          <cell r="AW2160">
            <v>-15.27491813503279</v>
          </cell>
          <cell r="AX2160">
            <v>-8.8476728687528556</v>
          </cell>
          <cell r="AY2160">
            <v>-13.925226808096888</v>
          </cell>
          <cell r="AZ2160">
            <v>-8.8476728687528556</v>
          </cell>
          <cell r="BG2160">
            <v>1.3607589284753385</v>
          </cell>
          <cell r="BJ2160">
            <v>-5.5712357799608172E-3</v>
          </cell>
          <cell r="CF2160">
            <v>0</v>
          </cell>
          <cell r="CV2160">
            <v>23.291666666666668</v>
          </cell>
          <cell r="DA2160">
            <v>0</v>
          </cell>
          <cell r="ER2160">
            <v>534.61185185185184</v>
          </cell>
        </row>
        <row r="2161">
          <cell r="A2161">
            <v>607547</v>
          </cell>
          <cell r="C2161" t="str">
            <v>Graham, Jack</v>
          </cell>
          <cell r="AF2161">
            <v>0.16144542003919837</v>
          </cell>
          <cell r="AN2161">
            <v>66.936414814814825</v>
          </cell>
          <cell r="AP2161">
            <v>3.5736970521325295E-2</v>
          </cell>
          <cell r="AV2161" t="str">
            <v>2B</v>
          </cell>
          <cell r="AW2161">
            <v>-17.222659275602396</v>
          </cell>
          <cell r="AX2161">
            <v>-7.6708799306960547</v>
          </cell>
          <cell r="AY2161">
            <v>-17.586002645247632</v>
          </cell>
          <cell r="AZ2161">
            <v>-7.6708799306960547</v>
          </cell>
          <cell r="BG2161">
            <v>0.91192947214923403</v>
          </cell>
          <cell r="BJ2161">
            <v>-1.3967655394375415E-2</v>
          </cell>
          <cell r="CF2161">
            <v>0</v>
          </cell>
          <cell r="CV2161">
            <v>23.791666666666668</v>
          </cell>
          <cell r="DA2161">
            <v>0</v>
          </cell>
          <cell r="ER2161">
            <v>167.34103703703704</v>
          </cell>
        </row>
        <row r="2162">
          <cell r="A2162">
            <v>607557</v>
          </cell>
          <cell r="C2162" t="str">
            <v>Hanover, Tyler</v>
          </cell>
          <cell r="AF2162">
            <v>0.18910746303337192</v>
          </cell>
          <cell r="AN2162">
            <v>144.28434962962965</v>
          </cell>
          <cell r="AP2162">
            <v>0.21852145305948978</v>
          </cell>
          <cell r="AV2162" t="str">
            <v>3B</v>
          </cell>
          <cell r="AW2162">
            <v>-11.419</v>
          </cell>
          <cell r="AX2162">
            <v>1.1197098778465209</v>
          </cell>
          <cell r="AY2162">
            <v>-9.6033813997839701</v>
          </cell>
          <cell r="AZ2162">
            <v>1.1197098778465209</v>
          </cell>
          <cell r="BG2162">
            <v>1.0003703447675572</v>
          </cell>
          <cell r="BJ2162">
            <v>1.4982565891466311E-3</v>
          </cell>
          <cell r="CF2162">
            <v>0</v>
          </cell>
          <cell r="CV2162">
            <v>26.875</v>
          </cell>
          <cell r="DA2162">
            <v>0</v>
          </cell>
          <cell r="ER2162">
            <v>360.71087407407407</v>
          </cell>
        </row>
        <row r="2163">
          <cell r="A2163">
            <v>607570</v>
          </cell>
          <cell r="C2163" t="str">
            <v>Holland, Malcolm</v>
          </cell>
          <cell r="AF2163">
            <v>0.19051318801947503</v>
          </cell>
          <cell r="AN2163">
            <v>145.93725629629631</v>
          </cell>
          <cell r="AP2163">
            <v>0.14941432394218745</v>
          </cell>
          <cell r="AV2163" t="str">
            <v>CF</v>
          </cell>
          <cell r="AW2163">
            <v>-13.002716666666666</v>
          </cell>
          <cell r="AX2163">
            <v>-18.647283333333331</v>
          </cell>
          <cell r="AY2163">
            <v>-6.1694853925065463E-2</v>
          </cell>
          <cell r="AZ2163">
            <v>-6.1694853925065463E-2</v>
          </cell>
          <cell r="BG2163">
            <v>0.67519233802625789</v>
          </cell>
          <cell r="BJ2163">
            <v>-1.051101808039665E-2</v>
          </cell>
          <cell r="CF2163">
            <v>0</v>
          </cell>
          <cell r="CV2163">
            <v>24.041666666666668</v>
          </cell>
          <cell r="DA2163">
            <v>0</v>
          </cell>
          <cell r="ER2163">
            <v>364.84314074074075</v>
          </cell>
        </row>
        <row r="2164">
          <cell r="A2164">
            <v>607574</v>
          </cell>
          <cell r="C2164" t="str">
            <v>Hutchison, Ryan</v>
          </cell>
          <cell r="AF2164">
            <v>0.1842646432122535</v>
          </cell>
          <cell r="AN2164">
            <v>79.216426666666678</v>
          </cell>
          <cell r="AP2164">
            <v>5.4295798845387933E-2</v>
          </cell>
          <cell r="AV2164" t="str">
            <v>RF</v>
          </cell>
          <cell r="AW2164">
            <v>-12.88308821732466</v>
          </cell>
          <cell r="AX2164">
            <v>-16.325616666666665</v>
          </cell>
          <cell r="AY2164">
            <v>-10.669452004487338</v>
          </cell>
          <cell r="AZ2164">
            <v>-10.669452004487338</v>
          </cell>
          <cell r="BG2164">
            <v>1.0953411617010758</v>
          </cell>
          <cell r="BJ2164">
            <v>-4.9154475139267517E-3</v>
          </cell>
          <cell r="CF2164">
            <v>0</v>
          </cell>
          <cell r="CV2164">
            <v>26.541666666666668</v>
          </cell>
          <cell r="DA2164">
            <v>0</v>
          </cell>
          <cell r="ER2164">
            <v>198.04106666666667</v>
          </cell>
        </row>
        <row r="2165">
          <cell r="A2165">
            <v>607590</v>
          </cell>
          <cell r="C2165" t="str">
            <v>Johnson, Michael</v>
          </cell>
          <cell r="AF2165">
            <v>0.18503093047298852</v>
          </cell>
          <cell r="AN2165">
            <v>84.759419259259275</v>
          </cell>
          <cell r="AP2165">
            <v>4.9659184629570086E-2</v>
          </cell>
          <cell r="AV2165" t="str">
            <v>SS</v>
          </cell>
          <cell r="AW2165">
            <v>-11.087424963699068</v>
          </cell>
          <cell r="AX2165">
            <v>-1.9526428005112555</v>
          </cell>
          <cell r="AY2165">
            <v>-10.504822322771368</v>
          </cell>
          <cell r="AZ2165">
            <v>-1.9526428005112555</v>
          </cell>
          <cell r="BG2165">
            <v>0.9207384956552519</v>
          </cell>
          <cell r="BJ2165">
            <v>-2.2346029210626381E-2</v>
          </cell>
          <cell r="CF2165">
            <v>0</v>
          </cell>
          <cell r="CV2165">
            <v>27.708333333333332</v>
          </cell>
          <cell r="DA2165">
            <v>0</v>
          </cell>
          <cell r="ER2165">
            <v>211.89854814814817</v>
          </cell>
        </row>
        <row r="2166">
          <cell r="A2166">
            <v>607596</v>
          </cell>
          <cell r="C2166" t="str">
            <v>Kerian, David</v>
          </cell>
          <cell r="AF2166">
            <v>0.16707662821146591</v>
          </cell>
          <cell r="AN2166">
            <v>96.602074074074096</v>
          </cell>
          <cell r="AP2166">
            <v>0.12469704320561148</v>
          </cell>
          <cell r="AV2166" t="str">
            <v>1B</v>
          </cell>
          <cell r="AW2166">
            <v>-12.202809535261228</v>
          </cell>
          <cell r="AX2166">
            <v>-19.715949999999996</v>
          </cell>
          <cell r="AY2166">
            <v>-11.112147901387157</v>
          </cell>
          <cell r="AZ2166">
            <v>-11.112147901387157</v>
          </cell>
          <cell r="BG2166">
            <v>1.4164737025883882</v>
          </cell>
          <cell r="BJ2166">
            <v>-1.1491498557741061E-2</v>
          </cell>
          <cell r="CF2166">
            <v>0</v>
          </cell>
          <cell r="CV2166">
            <v>23.375</v>
          </cell>
          <cell r="DA2166">
            <v>0</v>
          </cell>
          <cell r="ER2166">
            <v>241.50518518518521</v>
          </cell>
        </row>
        <row r="2167">
          <cell r="A2167">
            <v>607599</v>
          </cell>
          <cell r="C2167" t="str">
            <v>Kimmel, Sam</v>
          </cell>
          <cell r="AF2167">
            <v>0.18322480243357292</v>
          </cell>
          <cell r="AN2167">
            <v>73.890607407407416</v>
          </cell>
          <cell r="AP2167">
            <v>3.3622626190375815E-2</v>
          </cell>
          <cell r="AV2167" t="str">
            <v>LF</v>
          </cell>
          <cell r="AW2167">
            <v>-11.5206</v>
          </cell>
          <cell r="AX2167">
            <v>-16.285250000000001</v>
          </cell>
          <cell r="AY2167">
            <v>-4.0915636328817682</v>
          </cell>
          <cell r="AZ2167">
            <v>-4.0915636328817682</v>
          </cell>
          <cell r="BG2167">
            <v>1.3230522018718753</v>
          </cell>
          <cell r="BJ2167">
            <v>-1.4022365906070344E-2</v>
          </cell>
          <cell r="CF2167">
            <v>0</v>
          </cell>
          <cell r="CV2167">
            <v>26.625</v>
          </cell>
          <cell r="DA2167">
            <v>0</v>
          </cell>
          <cell r="ER2167">
            <v>184.72651851851853</v>
          </cell>
        </row>
        <row r="2168">
          <cell r="A2168">
            <v>607607</v>
          </cell>
          <cell r="C2168" t="str">
            <v>Krill, Ryan</v>
          </cell>
          <cell r="AF2168">
            <v>0.17998330298522253</v>
          </cell>
          <cell r="AN2168">
            <v>98.783680000000004</v>
          </cell>
          <cell r="AP2168">
            <v>0.10651889579783824</v>
          </cell>
          <cell r="AV2168" t="str">
            <v>1B</v>
          </cell>
          <cell r="AW2168">
            <v>-13.504806667155705</v>
          </cell>
          <cell r="AX2168">
            <v>-19.851516666666662</v>
          </cell>
          <cell r="AY2168">
            <v>-14.377136157914208</v>
          </cell>
          <cell r="AZ2168">
            <v>-13.504806667155705</v>
          </cell>
          <cell r="BG2168">
            <v>1.5900878676856323</v>
          </cell>
          <cell r="BJ2168">
            <v>-3.7061631519585158E-3</v>
          </cell>
          <cell r="CF2168">
            <v>0</v>
          </cell>
          <cell r="CV2168">
            <v>23.291666666666668</v>
          </cell>
          <cell r="DA2168">
            <v>0</v>
          </cell>
          <cell r="ER2168">
            <v>246.95920000000001</v>
          </cell>
        </row>
        <row r="2169">
          <cell r="A2169">
            <v>607621</v>
          </cell>
          <cell r="C2169" t="str">
            <v>Livesay, Cody</v>
          </cell>
          <cell r="AF2169">
            <v>0.18416844679470828</v>
          </cell>
          <cell r="AN2169">
            <v>90.706962962962962</v>
          </cell>
          <cell r="AP2169">
            <v>6.2753400738970178E-2</v>
          </cell>
          <cell r="AV2169" t="str">
            <v>CF</v>
          </cell>
          <cell r="AW2169">
            <v>-13.924633333333336</v>
          </cell>
          <cell r="AX2169">
            <v>-20.409649999999999</v>
          </cell>
          <cell r="AY2169">
            <v>-1.5115735259723977</v>
          </cell>
          <cell r="AZ2169">
            <v>-1.5115735259723977</v>
          </cell>
          <cell r="BG2169">
            <v>1.0006216420716212</v>
          </cell>
          <cell r="BJ2169">
            <v>-6.8844153931696764E-4</v>
          </cell>
          <cell r="CF2169">
            <v>0</v>
          </cell>
          <cell r="CV2169">
            <v>22.958333333333332</v>
          </cell>
          <cell r="DA2169">
            <v>0</v>
          </cell>
          <cell r="ER2169">
            <v>226.7674074074074</v>
          </cell>
        </row>
        <row r="2170">
          <cell r="A2170">
            <v>607622</v>
          </cell>
          <cell r="C2170" t="str">
            <v>Llera, Robert</v>
          </cell>
          <cell r="AF2170">
            <v>0.15150937664804875</v>
          </cell>
          <cell r="AN2170">
            <v>52.588906666666674</v>
          </cell>
          <cell r="AP2170">
            <v>1.7263429867146018E-2</v>
          </cell>
          <cell r="AV2170" t="str">
            <v>C</v>
          </cell>
          <cell r="AW2170">
            <v>-16.115142674384472</v>
          </cell>
          <cell r="AX2170">
            <v>-20.576949999999997</v>
          </cell>
          <cell r="AY2170">
            <v>-16.04763189917929</v>
          </cell>
          <cell r="AZ2170">
            <v>-1.9755114401570202</v>
          </cell>
          <cell r="BG2170">
            <v>0.93155037535415475</v>
          </cell>
          <cell r="BJ2170">
            <v>2.7028368109872834E-2</v>
          </cell>
          <cell r="CF2170">
            <v>0</v>
          </cell>
          <cell r="CV2170">
            <v>22.875</v>
          </cell>
          <cell r="DA2170">
            <v>0</v>
          </cell>
          <cell r="ER2170">
            <v>131.47226666666668</v>
          </cell>
        </row>
        <row r="2171">
          <cell r="A2171">
            <v>607632</v>
          </cell>
          <cell r="C2171" t="str">
            <v>Mariscal, Chris</v>
          </cell>
          <cell r="AF2171">
            <v>0.18919872221545808</v>
          </cell>
          <cell r="AN2171">
            <v>175.17404444444446</v>
          </cell>
          <cell r="AP2171">
            <v>0.29655693909708081</v>
          </cell>
          <cell r="AV2171" t="str">
            <v>2B</v>
          </cell>
          <cell r="AW2171">
            <v>-13.705708333333336</v>
          </cell>
          <cell r="AX2171">
            <v>-9.1958822140208536</v>
          </cell>
          <cell r="AY2171">
            <v>-12.772063103385818</v>
          </cell>
          <cell r="AZ2171">
            <v>-9.1958822140208536</v>
          </cell>
          <cell r="BG2171">
            <v>1.1361502595220028</v>
          </cell>
          <cell r="BJ2171">
            <v>1.0941132974740527E-2</v>
          </cell>
          <cell r="CF2171">
            <v>0</v>
          </cell>
          <cell r="CV2171">
            <v>23.208333333333332</v>
          </cell>
          <cell r="DA2171">
            <v>0</v>
          </cell>
          <cell r="ER2171">
            <v>437.93511111111115</v>
          </cell>
        </row>
        <row r="2172">
          <cell r="A2172">
            <v>607633</v>
          </cell>
          <cell r="C2172" t="str">
            <v>Martin, Matt</v>
          </cell>
          <cell r="AF2172">
            <v>0.16310996716236659</v>
          </cell>
          <cell r="AN2172">
            <v>59.829001481481491</v>
          </cell>
          <cell r="AP2172">
            <v>2.9602988373385708E-2</v>
          </cell>
          <cell r="AV2172" t="str">
            <v>C</v>
          </cell>
          <cell r="AW2172">
            <v>-17.514592561201109</v>
          </cell>
          <cell r="AX2172">
            <v>-19.173683333333333</v>
          </cell>
          <cell r="AY2172">
            <v>-17.968749803823691</v>
          </cell>
          <cell r="AZ2172">
            <v>-3.7894254850215412</v>
          </cell>
          <cell r="BG2172">
            <v>1.3516256151512298</v>
          </cell>
          <cell r="BJ2172">
            <v>2.4691268128215708E-2</v>
          </cell>
          <cell r="CF2172">
            <v>0</v>
          </cell>
          <cell r="CV2172">
            <v>23.708333333333332</v>
          </cell>
          <cell r="DA2172">
            <v>0</v>
          </cell>
          <cell r="ER2172">
            <v>149.57250370370372</v>
          </cell>
        </row>
        <row r="2173">
          <cell r="A2173">
            <v>607635</v>
          </cell>
          <cell r="C2173" t="str">
            <v>Masters, David</v>
          </cell>
          <cell r="AF2173">
            <v>0.18612641789669845</v>
          </cell>
          <cell r="AN2173">
            <v>149.32740740740743</v>
          </cell>
          <cell r="AP2173">
            <v>0.27773098722480982</v>
          </cell>
          <cell r="AV2173" t="str">
            <v>SS</v>
          </cell>
          <cell r="AW2173">
            <v>-13.19604929653506</v>
          </cell>
          <cell r="AX2173">
            <v>-4.0774982431176445</v>
          </cell>
          <cell r="AY2173">
            <v>-13.518579604419966</v>
          </cell>
          <cell r="AZ2173">
            <v>-4.0774982431176445</v>
          </cell>
          <cell r="BG2173">
            <v>0.72800940615411613</v>
          </cell>
          <cell r="BJ2173">
            <v>-2.0569725926680493E-2</v>
          </cell>
          <cell r="CF2173">
            <v>0</v>
          </cell>
          <cell r="CV2173">
            <v>23.208333333333332</v>
          </cell>
          <cell r="DA2173">
            <v>0</v>
          </cell>
          <cell r="ER2173">
            <v>373.31851851851854</v>
          </cell>
        </row>
        <row r="2174">
          <cell r="A2174">
            <v>607645</v>
          </cell>
          <cell r="C2174" t="str">
            <v>Medina, Yhoxian</v>
          </cell>
          <cell r="AF2174">
            <v>0.2111091969949635</v>
          </cell>
          <cell r="AN2174">
            <v>146.97187555555556</v>
          </cell>
          <cell r="AP2174">
            <v>0.28589156952387917</v>
          </cell>
          <cell r="AV2174" t="str">
            <v>2B</v>
          </cell>
          <cell r="AW2174">
            <v>-11.723799999999999</v>
          </cell>
          <cell r="AX2174">
            <v>5.1292777804553324E-2</v>
          </cell>
          <cell r="AY2174">
            <v>-6.3903484477517889</v>
          </cell>
          <cell r="AZ2174">
            <v>5.1292777804553324E-2</v>
          </cell>
          <cell r="BG2174">
            <v>1.3802233795886445</v>
          </cell>
          <cell r="BJ2174">
            <v>1.144894546049958E-2</v>
          </cell>
          <cell r="CF2174">
            <v>0</v>
          </cell>
          <cell r="CV2174">
            <v>26.125</v>
          </cell>
          <cell r="DA2174">
            <v>0</v>
          </cell>
          <cell r="ER2174">
            <v>367.4296888888889</v>
          </cell>
        </row>
        <row r="2175">
          <cell r="A2175">
            <v>607659</v>
          </cell>
          <cell r="C2175" t="str">
            <v>Murphy, Taylor</v>
          </cell>
          <cell r="AF2175">
            <v>0.21579182227549282</v>
          </cell>
          <cell r="AN2175">
            <v>216.80521481481483</v>
          </cell>
          <cell r="AP2175">
            <v>0.33925366785079403</v>
          </cell>
          <cell r="AV2175" t="str">
            <v>RF</v>
          </cell>
          <cell r="AW2175">
            <v>-15.010779004344688</v>
          </cell>
          <cell r="AX2175">
            <v>-16.110698462849896</v>
          </cell>
          <cell r="AY2175">
            <v>-14.042094903932204</v>
          </cell>
          <cell r="AZ2175">
            <v>-14.042094903932204</v>
          </cell>
          <cell r="BG2175">
            <v>1.3419036210895006</v>
          </cell>
          <cell r="BJ2175">
            <v>5.0955009241877439E-3</v>
          </cell>
          <cell r="CF2175">
            <v>0</v>
          </cell>
          <cell r="CV2175">
            <v>23.625</v>
          </cell>
          <cell r="DA2175">
            <v>0</v>
          </cell>
          <cell r="ER2175">
            <v>542.01303703703707</v>
          </cell>
        </row>
        <row r="2176">
          <cell r="A2176">
            <v>607670</v>
          </cell>
          <cell r="C2176" t="str">
            <v>Othman, Sharif</v>
          </cell>
          <cell r="AF2176">
            <v>0.17857019292114351</v>
          </cell>
          <cell r="AN2176">
            <v>115.20266666666667</v>
          </cell>
          <cell r="AP2176">
            <v>0.2047339928152494</v>
          </cell>
          <cell r="AV2176" t="str">
            <v>C</v>
          </cell>
          <cell r="AW2176">
            <v>-12.871498131628405</v>
          </cell>
          <cell r="AX2176">
            <v>-16.073383333333332</v>
          </cell>
          <cell r="AY2176">
            <v>-12.618487786615644</v>
          </cell>
          <cell r="AZ2176">
            <v>-0.1425447390348622</v>
          </cell>
          <cell r="BG2176">
            <v>1.0894632131335102</v>
          </cell>
          <cell r="BJ2176">
            <v>-5.9391055338883043E-3</v>
          </cell>
          <cell r="CF2176">
            <v>0</v>
          </cell>
          <cell r="CV2176">
            <v>27.291666666666668</v>
          </cell>
          <cell r="DA2176">
            <v>0</v>
          </cell>
          <cell r="ER2176">
            <v>288.00666666666666</v>
          </cell>
        </row>
        <row r="2177">
          <cell r="A2177">
            <v>607680</v>
          </cell>
          <cell r="C2177" t="str">
            <v>Pillar, Kevin</v>
          </cell>
          <cell r="AF2177">
            <v>0.24951516029031623</v>
          </cell>
          <cell r="AN2177">
            <v>570.03911111111108</v>
          </cell>
          <cell r="AP2177">
            <v>0.56351325198228208</v>
          </cell>
          <cell r="AV2177" t="str">
            <v>CF</v>
          </cell>
          <cell r="AW2177">
            <v>-11</v>
          </cell>
          <cell r="AX2177">
            <v>-16</v>
          </cell>
          <cell r="AY2177">
            <v>15.777878079459551</v>
          </cell>
          <cell r="AZ2177">
            <v>15.777878079459551</v>
          </cell>
          <cell r="BG2177">
            <v>1.5738773018844894</v>
          </cell>
          <cell r="BJ2177">
            <v>1.1120365919245707E-2</v>
          </cell>
          <cell r="CF2177">
            <v>0.83157523732183847</v>
          </cell>
          <cell r="CV2177">
            <v>27.458333333333332</v>
          </cell>
          <cell r="DA2177">
            <v>2.1716666666666669</v>
          </cell>
          <cell r="ER2177">
            <v>570.03911111111108</v>
          </cell>
        </row>
        <row r="2178">
          <cell r="A2178">
            <v>607694</v>
          </cell>
          <cell r="C2178" t="str">
            <v>Rasmus, Casey</v>
          </cell>
          <cell r="AF2178">
            <v>0.19409757890052462</v>
          </cell>
          <cell r="AN2178">
            <v>79.746370370370371</v>
          </cell>
          <cell r="AP2178">
            <v>6.0471035759466107E-2</v>
          </cell>
          <cell r="AV2178" t="str">
            <v>C</v>
          </cell>
          <cell r="AW2178">
            <v>-11.656066666666666</v>
          </cell>
          <cell r="AX2178">
            <v>-16.446716666666667</v>
          </cell>
          <cell r="AY2178">
            <v>-3.1057322855251464</v>
          </cell>
          <cell r="AZ2178">
            <v>13.341055581408353</v>
          </cell>
          <cell r="BG2178">
            <v>1.2057193784225926</v>
          </cell>
          <cell r="BJ2178">
            <v>-3.3644951982208121E-3</v>
          </cell>
          <cell r="CF2178">
            <v>0</v>
          </cell>
          <cell r="CV2178">
            <v>26.291666666666668</v>
          </cell>
          <cell r="DA2178">
            <v>0</v>
          </cell>
          <cell r="ER2178">
            <v>199.36592592592592</v>
          </cell>
        </row>
        <row r="2179">
          <cell r="A2179">
            <v>607700</v>
          </cell>
          <cell r="C2179" t="str">
            <v>Rhymes, Raph</v>
          </cell>
          <cell r="AF2179">
            <v>0.20511140182977625</v>
          </cell>
          <cell r="AN2179">
            <v>193.11296000000004</v>
          </cell>
          <cell r="AP2179">
            <v>0.30789828560445831</v>
          </cell>
          <cell r="AV2179" t="str">
            <v>LF</v>
          </cell>
          <cell r="AW2179">
            <v>-12.689503485312109</v>
          </cell>
          <cell r="AX2179">
            <v>-16.244883333333334</v>
          </cell>
          <cell r="AY2179">
            <v>-16.061695327014554</v>
          </cell>
          <cell r="AZ2179">
            <v>-12.689503485312109</v>
          </cell>
          <cell r="BG2179">
            <v>1.2318402525874363</v>
          </cell>
          <cell r="BJ2179">
            <v>-1.3178110503074379E-2</v>
          </cell>
          <cell r="CF2179">
            <v>0</v>
          </cell>
          <cell r="CV2179">
            <v>26.708333333333332</v>
          </cell>
          <cell r="DA2179">
            <v>0</v>
          </cell>
          <cell r="ER2179">
            <v>482.78240000000005</v>
          </cell>
        </row>
        <row r="2180">
          <cell r="A2180">
            <v>607703</v>
          </cell>
          <cell r="C2180" t="str">
            <v>Rodriguez, Alfredo</v>
          </cell>
          <cell r="AF2180">
            <v>0.21908249909059135</v>
          </cell>
          <cell r="AN2180">
            <v>131.83402666666669</v>
          </cell>
          <cell r="AP2180">
            <v>0.12360806559137894</v>
          </cell>
          <cell r="AV2180" t="str">
            <v>2B</v>
          </cell>
          <cell r="AW2180">
            <v>-11.263574656102582</v>
          </cell>
          <cell r="AX2180">
            <v>-2.9245067078946994</v>
          </cell>
          <cell r="AY2180">
            <v>-6.8508239606700041</v>
          </cell>
          <cell r="AZ2180">
            <v>-2.9245067078946994</v>
          </cell>
          <cell r="BG2180">
            <v>1.2685232869446055</v>
          </cell>
          <cell r="BJ2180">
            <v>-1.6954795501408791E-2</v>
          </cell>
          <cell r="CF2180">
            <v>0</v>
          </cell>
          <cell r="CV2180">
            <v>26.125</v>
          </cell>
          <cell r="DA2180">
            <v>0</v>
          </cell>
          <cell r="ER2180">
            <v>329.58506666666671</v>
          </cell>
        </row>
        <row r="2181">
          <cell r="A2181">
            <v>607708</v>
          </cell>
          <cell r="C2181" t="str">
            <v>Ruiz, Brian</v>
          </cell>
          <cell r="AF2181">
            <v>0.17162111949678663</v>
          </cell>
          <cell r="AN2181">
            <v>112.35328</v>
          </cell>
          <cell r="AP2181">
            <v>0.10331790951086028</v>
          </cell>
          <cell r="AV2181" t="str">
            <v>LF</v>
          </cell>
          <cell r="AW2181">
            <v>-14.104029548167905</v>
          </cell>
          <cell r="AX2181">
            <v>-19.038116666666664</v>
          </cell>
          <cell r="AY2181">
            <v>-13.038628703138912</v>
          </cell>
          <cell r="AZ2181">
            <v>-13.038628703138912</v>
          </cell>
          <cell r="BG2181">
            <v>1.0873099251762428</v>
          </cell>
          <cell r="BJ2181">
            <v>1.4402640128460206E-2</v>
          </cell>
          <cell r="CF2181">
            <v>0</v>
          </cell>
          <cell r="CV2181">
            <v>23.791666666666668</v>
          </cell>
          <cell r="DA2181">
            <v>0</v>
          </cell>
          <cell r="ER2181">
            <v>280.88319999999999</v>
          </cell>
        </row>
        <row r="2182">
          <cell r="A2182">
            <v>607732</v>
          </cell>
          <cell r="C2182" t="str">
            <v>Stallings, Jacob</v>
          </cell>
          <cell r="AF2182">
            <v>0.20206762476787885</v>
          </cell>
          <cell r="AN2182">
            <v>136.55194074074075</v>
          </cell>
          <cell r="AP2182">
            <v>0.26496469538214928</v>
          </cell>
          <cell r="AV2182" t="str">
            <v>C</v>
          </cell>
          <cell r="AW2182">
            <v>-12.432648851183753</v>
          </cell>
          <cell r="AX2182">
            <v>-16.325616666666665</v>
          </cell>
          <cell r="AY2182">
            <v>-11.775867912689439</v>
          </cell>
          <cell r="AZ2182">
            <v>11.962826895535088</v>
          </cell>
          <cell r="BG2182">
            <v>1.5477353204205984</v>
          </cell>
          <cell r="BJ2182">
            <v>-1.5802268115371371E-3</v>
          </cell>
          <cell r="CF2182">
            <v>0</v>
          </cell>
          <cell r="CV2182">
            <v>26.541666666666668</v>
          </cell>
          <cell r="DA2182">
            <v>1.3333333333333334E-2</v>
          </cell>
          <cell r="ER2182">
            <v>341.37985185185187</v>
          </cell>
        </row>
        <row r="2183">
          <cell r="A2183">
            <v>607733</v>
          </cell>
          <cell r="C2183" t="str">
            <v>Stankiewicz, Drew</v>
          </cell>
          <cell r="AF2183">
            <v>0.20485794430034449</v>
          </cell>
          <cell r="AN2183">
            <v>143.72832000000002</v>
          </cell>
          <cell r="AP2183">
            <v>0.23568419243585959</v>
          </cell>
          <cell r="AV2183" t="str">
            <v>2B</v>
          </cell>
          <cell r="AW2183">
            <v>-13.322352615451784</v>
          </cell>
          <cell r="AX2183">
            <v>-3.7666493007368076</v>
          </cell>
          <cell r="AY2183">
            <v>-12.281804753971313</v>
          </cell>
          <cell r="AZ2183">
            <v>-3.7666493007368076</v>
          </cell>
          <cell r="BG2183">
            <v>1.1052505023794215</v>
          </cell>
          <cell r="BJ2183">
            <v>-1.2312563448472957E-3</v>
          </cell>
          <cell r="CF2183">
            <v>0</v>
          </cell>
          <cell r="CV2183">
            <v>23.041666666666668</v>
          </cell>
          <cell r="DA2183">
            <v>0</v>
          </cell>
          <cell r="ER2183">
            <v>359.32080000000002</v>
          </cell>
        </row>
        <row r="2184">
          <cell r="A2184">
            <v>607739</v>
          </cell>
          <cell r="C2184" t="str">
            <v>Taylor, Dominique</v>
          </cell>
          <cell r="AF2184">
            <v>0.20031071650282134</v>
          </cell>
          <cell r="AN2184">
            <v>151.51221333333334</v>
          </cell>
          <cell r="AP2184">
            <v>0.23778912715007539</v>
          </cell>
          <cell r="AV2184" t="str">
            <v>CF</v>
          </cell>
          <cell r="AW2184">
            <v>-13.138375</v>
          </cell>
          <cell r="AX2184">
            <v>-18.902549999999998</v>
          </cell>
          <cell r="AY2184">
            <v>-9.185856005268473</v>
          </cell>
          <cell r="AZ2184">
            <v>-9.185856005268473</v>
          </cell>
          <cell r="BG2184">
            <v>1.4251536897854575</v>
          </cell>
          <cell r="BJ2184">
            <v>9.3325837350276145E-4</v>
          </cell>
          <cell r="CF2184">
            <v>0</v>
          </cell>
          <cell r="CV2184">
            <v>23.875</v>
          </cell>
          <cell r="DA2184">
            <v>0</v>
          </cell>
          <cell r="ER2184">
            <v>378.78053333333332</v>
          </cell>
        </row>
        <row r="2185">
          <cell r="A2185">
            <v>607750</v>
          </cell>
          <cell r="C2185" t="str">
            <v>Tomassetti, Scott</v>
          </cell>
          <cell r="AF2185">
            <v>0.15728260273707578</v>
          </cell>
          <cell r="AN2185">
            <v>73.639573333333345</v>
          </cell>
          <cell r="AP2185">
            <v>4.4617957200549285E-2</v>
          </cell>
          <cell r="AV2185" t="str">
            <v>1B</v>
          </cell>
          <cell r="AW2185">
            <v>-15.306292861640641</v>
          </cell>
          <cell r="AX2185">
            <v>-20.409649999999999</v>
          </cell>
          <cell r="AY2185">
            <v>-16.513736879983014</v>
          </cell>
          <cell r="AZ2185">
            <v>-12.582509140888613</v>
          </cell>
          <cell r="BG2185">
            <v>1.3655203451893105</v>
          </cell>
          <cell r="BJ2185">
            <v>1.2979031510266206E-2</v>
          </cell>
          <cell r="CF2185">
            <v>0</v>
          </cell>
          <cell r="CV2185">
            <v>22.958333333333332</v>
          </cell>
          <cell r="DA2185">
            <v>0</v>
          </cell>
          <cell r="ER2185">
            <v>184.09893333333335</v>
          </cell>
        </row>
        <row r="2186">
          <cell r="A2186">
            <v>607752</v>
          </cell>
          <cell r="C2186" t="str">
            <v>Travis, Sam</v>
          </cell>
          <cell r="AF2186">
            <v>0.24449041086626927</v>
          </cell>
          <cell r="AN2186">
            <v>178.23413333333335</v>
          </cell>
          <cell r="AP2186">
            <v>0.30329736818238195</v>
          </cell>
          <cell r="AV2186" t="str">
            <v>1B</v>
          </cell>
          <cell r="AW2186">
            <v>-15.904865731373963</v>
          </cell>
          <cell r="AX2186">
            <v>-20.576949999999997</v>
          </cell>
          <cell r="AY2186">
            <v>-14.405826393914648</v>
          </cell>
          <cell r="AZ2186">
            <v>-14.405826393914648</v>
          </cell>
          <cell r="BG2186">
            <v>1.5165544332523715</v>
          </cell>
          <cell r="BJ2186">
            <v>1.5086630799821921E-2</v>
          </cell>
          <cell r="CF2186">
            <v>0</v>
          </cell>
          <cell r="CV2186">
            <v>22.875</v>
          </cell>
          <cell r="DA2186">
            <v>0</v>
          </cell>
          <cell r="ER2186">
            <v>445.58533333333332</v>
          </cell>
        </row>
        <row r="2187">
          <cell r="A2187">
            <v>607766</v>
          </cell>
          <cell r="C2187" t="str">
            <v>Wessinger, Matt</v>
          </cell>
          <cell r="AF2187">
            <v>0.18975542523594799</v>
          </cell>
          <cell r="AN2187">
            <v>152.41547851851854</v>
          </cell>
          <cell r="AP2187">
            <v>0.15229002141050751</v>
          </cell>
          <cell r="AV2187" t="str">
            <v>3B</v>
          </cell>
          <cell r="AW2187">
            <v>-11.890141666666665</v>
          </cell>
          <cell r="AX2187">
            <v>-2.4529934334328316</v>
          </cell>
          <cell r="AY2187">
            <v>-4.6204491115274218</v>
          </cell>
          <cell r="AZ2187">
            <v>-2.4529934334328316</v>
          </cell>
          <cell r="BG2187">
            <v>1.1391724703570631</v>
          </cell>
          <cell r="BJ2187">
            <v>-2.3809695042969217E-2</v>
          </cell>
          <cell r="CF2187">
            <v>0</v>
          </cell>
          <cell r="CV2187">
            <v>25.791666666666668</v>
          </cell>
          <cell r="DA2187">
            <v>0</v>
          </cell>
          <cell r="ER2187">
            <v>381.03869629629634</v>
          </cell>
        </row>
        <row r="2188">
          <cell r="A2188">
            <v>607768</v>
          </cell>
          <cell r="C2188" t="str">
            <v>Whiting, Sutton</v>
          </cell>
          <cell r="AF2188">
            <v>0.1846602368474487</v>
          </cell>
          <cell r="AN2188">
            <v>87.79223703703704</v>
          </cell>
          <cell r="AP2188">
            <v>8.0016946764602914E-2</v>
          </cell>
          <cell r="AV2188" t="str">
            <v>2B</v>
          </cell>
          <cell r="AW2188">
            <v>-12.94415</v>
          </cell>
          <cell r="AX2188">
            <v>-5.3323328460077466</v>
          </cell>
          <cell r="AY2188">
            <v>-6.3953416746618093</v>
          </cell>
          <cell r="AZ2188">
            <v>-5.3323328460077466</v>
          </cell>
          <cell r="BG2188">
            <v>0.9834650384311564</v>
          </cell>
          <cell r="BJ2188">
            <v>3.9431277497096618E-3</v>
          </cell>
          <cell r="CF2188">
            <v>0</v>
          </cell>
          <cell r="CV2188">
            <v>24.125</v>
          </cell>
          <cell r="DA2188">
            <v>0</v>
          </cell>
          <cell r="ER2188">
            <v>219.48059259259259</v>
          </cell>
        </row>
        <row r="2189">
          <cell r="A2189">
            <v>607770</v>
          </cell>
          <cell r="C2189" t="str">
            <v>Wickens, Stephen</v>
          </cell>
          <cell r="AF2189">
            <v>0.2255194747158264</v>
          </cell>
          <cell r="AN2189">
            <v>128.17781333333332</v>
          </cell>
          <cell r="AP2189">
            <v>0.23013272789511063</v>
          </cell>
          <cell r="AV2189" t="str">
            <v>3B</v>
          </cell>
          <cell r="AW2189">
            <v>-12.060053411148825</v>
          </cell>
          <cell r="AX2189">
            <v>-2.6904434988876198</v>
          </cell>
          <cell r="AY2189">
            <v>-6.7604305990320768</v>
          </cell>
          <cell r="AZ2189">
            <v>-2.6904434988876198</v>
          </cell>
          <cell r="BG2189">
            <v>1.0016854164203663</v>
          </cell>
          <cell r="BJ2189">
            <v>-2.0565312598389712E-2</v>
          </cell>
          <cell r="CF2189">
            <v>0</v>
          </cell>
          <cell r="CV2189">
            <v>27.291666666666668</v>
          </cell>
          <cell r="DA2189">
            <v>0</v>
          </cell>
          <cell r="ER2189">
            <v>320.44453333333331</v>
          </cell>
        </row>
        <row r="2190">
          <cell r="A2190">
            <v>607776</v>
          </cell>
          <cell r="C2190" t="str">
            <v>Williamson, Mac</v>
          </cell>
          <cell r="AF2190">
            <v>0.24377529833039582</v>
          </cell>
          <cell r="AN2190">
            <v>228.74855971561203</v>
          </cell>
          <cell r="AP2190">
            <v>0.32138024173483104</v>
          </cell>
          <cell r="AV2190" t="str">
            <v>RF</v>
          </cell>
          <cell r="AW2190">
            <v>-11</v>
          </cell>
          <cell r="AX2190">
            <v>-16</v>
          </cell>
          <cell r="AY2190">
            <v>-4.7524091877570491</v>
          </cell>
          <cell r="AZ2190">
            <v>-4.7524091877570491</v>
          </cell>
          <cell r="BG2190">
            <v>1.6272369210107414</v>
          </cell>
          <cell r="BJ2190">
            <v>1.1655882917099215E-2</v>
          </cell>
          <cell r="CF2190">
            <v>0.1578776805839277</v>
          </cell>
          <cell r="CV2190">
            <v>25.958333333333332</v>
          </cell>
          <cell r="DA2190">
            <v>0.245</v>
          </cell>
          <cell r="ER2190">
            <v>448.33688888888889</v>
          </cell>
        </row>
        <row r="2191">
          <cell r="A2191">
            <v>607780</v>
          </cell>
          <cell r="C2191" t="str">
            <v>Wood, Eric</v>
          </cell>
          <cell r="AF2191">
            <v>0.22800804800250349</v>
          </cell>
          <cell r="AN2191">
            <v>190.77617777777778</v>
          </cell>
          <cell r="AP2191">
            <v>0.35328984138671427</v>
          </cell>
          <cell r="AV2191" t="str">
            <v>3B</v>
          </cell>
          <cell r="AW2191">
            <v>-13.351125</v>
          </cell>
          <cell r="AX2191">
            <v>-7.0305341407263686</v>
          </cell>
          <cell r="AY2191">
            <v>-11.426953846246382</v>
          </cell>
          <cell r="AZ2191">
            <v>-7.0305341407263686</v>
          </cell>
          <cell r="BG2191">
            <v>1.0030201367540843</v>
          </cell>
          <cell r="BJ2191">
            <v>-4.1579831977066919E-4</v>
          </cell>
          <cell r="CF2191">
            <v>0</v>
          </cell>
          <cell r="CV2191">
            <v>23.625</v>
          </cell>
          <cell r="DA2191">
            <v>0</v>
          </cell>
          <cell r="ER2191">
            <v>476.94044444444444</v>
          </cell>
        </row>
        <row r="2192">
          <cell r="A2192">
            <v>607781</v>
          </cell>
          <cell r="C2192" t="str">
            <v>Workman, Andy</v>
          </cell>
          <cell r="AF2192">
            <v>0.19909553930255156</v>
          </cell>
          <cell r="AN2192">
            <v>106.46272000000002</v>
          </cell>
          <cell r="AP2192">
            <v>8.1042872147075173E-2</v>
          </cell>
          <cell r="AV2192" t="str">
            <v>RF</v>
          </cell>
          <cell r="AW2192">
            <v>-11.206825</v>
          </cell>
          <cell r="AX2192">
            <v>-16.03885</v>
          </cell>
          <cell r="AY2192">
            <v>-5.0494867572340931</v>
          </cell>
          <cell r="AZ2192">
            <v>-5.0494867572340931</v>
          </cell>
          <cell r="BG2192">
            <v>1.2674727568699713</v>
          </cell>
          <cell r="BJ2192">
            <v>-4.7805234179518754E-3</v>
          </cell>
          <cell r="CF2192">
            <v>0</v>
          </cell>
          <cell r="CV2192">
            <v>27.625</v>
          </cell>
          <cell r="DA2192">
            <v>0</v>
          </cell>
          <cell r="ER2192">
            <v>266.15680000000003</v>
          </cell>
        </row>
        <row r="2193">
          <cell r="A2193">
            <v>607875</v>
          </cell>
          <cell r="C2193" t="str">
            <v>Herrera, Roybell</v>
          </cell>
          <cell r="AF2193">
            <v>0.14355927583156336</v>
          </cell>
          <cell r="AN2193">
            <v>59.512699259259264</v>
          </cell>
          <cell r="AP2193">
            <v>2.7282028021189286E-2</v>
          </cell>
          <cell r="AV2193" t="str">
            <v>C</v>
          </cell>
          <cell r="AW2193">
            <v>-14.658973756855151</v>
          </cell>
          <cell r="AX2193">
            <v>-16.984549999999999</v>
          </cell>
          <cell r="AY2193">
            <v>-15.630020777805941</v>
          </cell>
          <cell r="AZ2193">
            <v>-7.6382592192791989</v>
          </cell>
          <cell r="BG2193">
            <v>0.55951492044069262</v>
          </cell>
          <cell r="BJ2193">
            <v>-1.7926016337713787E-2</v>
          </cell>
          <cell r="CF2193">
            <v>0</v>
          </cell>
          <cell r="CV2193">
            <v>25.541666666666668</v>
          </cell>
          <cell r="DA2193">
            <v>0</v>
          </cell>
          <cell r="ER2193">
            <v>148.78174814814815</v>
          </cell>
        </row>
        <row r="2194">
          <cell r="A2194">
            <v>607946</v>
          </cell>
          <cell r="C2194" t="str">
            <v>Cuevas, Varonex</v>
          </cell>
          <cell r="AF2194">
            <v>0.1673655634020044</v>
          </cell>
          <cell r="AN2194">
            <v>91.172029629629634</v>
          </cell>
          <cell r="AP2194">
            <v>9.8605118470508013E-2</v>
          </cell>
          <cell r="AV2194" t="str">
            <v>SS</v>
          </cell>
          <cell r="AW2194">
            <v>-13.290133509533566</v>
          </cell>
          <cell r="AX2194">
            <v>-6.122292302219881</v>
          </cell>
          <cell r="AY2194">
            <v>-8.0250552162142181</v>
          </cell>
          <cell r="AZ2194">
            <v>-6.122292302219881</v>
          </cell>
          <cell r="BG2194">
            <v>0.75806960907709819</v>
          </cell>
          <cell r="BJ2194">
            <v>9.0671850911423959E-3</v>
          </cell>
          <cell r="CF2194">
            <v>0</v>
          </cell>
          <cell r="CV2194">
            <v>23.958333333333332</v>
          </cell>
          <cell r="DA2194">
            <v>0</v>
          </cell>
          <cell r="ER2194">
            <v>227.93007407407407</v>
          </cell>
        </row>
        <row r="2195">
          <cell r="A2195">
            <v>607949</v>
          </cell>
          <cell r="C2195" t="str">
            <v>Sabourin, Jerrud</v>
          </cell>
          <cell r="AF2195">
            <v>0.21247809818678351</v>
          </cell>
          <cell r="AN2195">
            <v>151.0746074074074</v>
          </cell>
          <cell r="AP2195">
            <v>0.15147228699150372</v>
          </cell>
          <cell r="AV2195" t="str">
            <v>1B</v>
          </cell>
          <cell r="AW2195">
            <v>-12.839539669049072</v>
          </cell>
          <cell r="AX2195">
            <v>-16.285250000000001</v>
          </cell>
          <cell r="AY2195">
            <v>-13.376145639151593</v>
          </cell>
          <cell r="AZ2195">
            <v>-12.839539669049072</v>
          </cell>
          <cell r="BG2195">
            <v>1.4544454017721122</v>
          </cell>
          <cell r="BJ2195">
            <v>-2.6795782101313756E-3</v>
          </cell>
          <cell r="CF2195">
            <v>0</v>
          </cell>
          <cell r="CV2195">
            <v>26.625</v>
          </cell>
          <cell r="DA2195">
            <v>0</v>
          </cell>
          <cell r="ER2195">
            <v>377.68651851851848</v>
          </cell>
        </row>
        <row r="2196">
          <cell r="A2196">
            <v>607950</v>
          </cell>
          <cell r="C2196" t="str">
            <v>Maracaro, Alvin</v>
          </cell>
          <cell r="AF2196">
            <v>0.14761232995212403</v>
          </cell>
          <cell r="AN2196">
            <v>90.007134814814833</v>
          </cell>
          <cell r="AP2196">
            <v>6.5853332140003995E-2</v>
          </cell>
          <cell r="AV2196" t="str">
            <v>3B</v>
          </cell>
          <cell r="AW2196">
            <v>-13.563874999999999</v>
          </cell>
          <cell r="AX2196">
            <v>-3.8020537280018258</v>
          </cell>
          <cell r="AY2196">
            <v>-7.764262828228194</v>
          </cell>
          <cell r="AZ2196">
            <v>-3.8020537280018258</v>
          </cell>
          <cell r="BG2196">
            <v>0.47249651309037821</v>
          </cell>
          <cell r="BJ2196">
            <v>-4.5242032056497438E-3</v>
          </cell>
          <cell r="CF2196">
            <v>0</v>
          </cell>
          <cell r="CV2196">
            <v>23.375</v>
          </cell>
          <cell r="DA2196">
            <v>0</v>
          </cell>
          <cell r="ER2196">
            <v>225.01783703703705</v>
          </cell>
        </row>
        <row r="2197">
          <cell r="A2197">
            <v>607966</v>
          </cell>
          <cell r="C2197" t="str">
            <v>Roberson, Tim</v>
          </cell>
          <cell r="AF2197">
            <v>0.19761113437992442</v>
          </cell>
          <cell r="AN2197">
            <v>146.57697185185185</v>
          </cell>
          <cell r="AP2197">
            <v>0.27969607481793113</v>
          </cell>
          <cell r="AV2197" t="str">
            <v>1B</v>
          </cell>
          <cell r="AW2197">
            <v>-14.10111403644612</v>
          </cell>
          <cell r="AX2197">
            <v>-16.123783333333336</v>
          </cell>
          <cell r="AY2197">
            <v>-14.783577167857141</v>
          </cell>
          <cell r="AZ2197">
            <v>-14.10111403644612</v>
          </cell>
          <cell r="BG2197">
            <v>0.78926847372730879</v>
          </cell>
          <cell r="BJ2197">
            <v>5.102392902264565E-3</v>
          </cell>
          <cell r="CF2197">
            <v>0</v>
          </cell>
          <cell r="CV2197">
            <v>26.958333333333332</v>
          </cell>
          <cell r="DA2197">
            <v>0</v>
          </cell>
          <cell r="ER2197">
            <v>366.4424296296296</v>
          </cell>
        </row>
        <row r="2198">
          <cell r="A2198">
            <v>607973</v>
          </cell>
          <cell r="C2198" t="str">
            <v>Wilson, Wes</v>
          </cell>
          <cell r="AF2198">
            <v>0.17181120193190133</v>
          </cell>
          <cell r="AN2198">
            <v>96.847407407407431</v>
          </cell>
          <cell r="AP2198">
            <v>0.15172715973711692</v>
          </cell>
          <cell r="AV2198" t="str">
            <v>C</v>
          </cell>
          <cell r="AW2198">
            <v>-13.449864653063813</v>
          </cell>
          <cell r="AX2198">
            <v>-16.164149999999999</v>
          </cell>
          <cell r="AY2198">
            <v>-11.851494757808062</v>
          </cell>
          <cell r="AZ2198">
            <v>4.5853304787797526</v>
          </cell>
          <cell r="BG2198">
            <v>1.2367696385374347</v>
          </cell>
          <cell r="BJ2198">
            <v>2.4490089673109097E-3</v>
          </cell>
          <cell r="CF2198">
            <v>0</v>
          </cell>
          <cell r="CV2198">
            <v>26.875</v>
          </cell>
          <cell r="DA2198">
            <v>0</v>
          </cell>
          <cell r="ER2198">
            <v>242.11851851851856</v>
          </cell>
        </row>
        <row r="2199">
          <cell r="A2199">
            <v>607974</v>
          </cell>
          <cell r="C2199" t="str">
            <v>Davis, Glynn</v>
          </cell>
          <cell r="AF2199">
            <v>0.20609583196840139</v>
          </cell>
          <cell r="AN2199">
            <v>169.55957333333336</v>
          </cell>
          <cell r="AP2199">
            <v>0.34353384874505655</v>
          </cell>
          <cell r="AV2199" t="str">
            <v>CF</v>
          </cell>
          <cell r="AW2199">
            <v>-12.651316666666666</v>
          </cell>
          <cell r="AX2199">
            <v>-18.024283333333329</v>
          </cell>
          <cell r="AY2199">
            <v>2.5609598167539716E-2</v>
          </cell>
          <cell r="AZ2199">
            <v>2.5609598167539716E-2</v>
          </cell>
          <cell r="BG2199">
            <v>1.1636457037803973</v>
          </cell>
          <cell r="BJ2199">
            <v>6.3860403696477022E-3</v>
          </cell>
          <cell r="CF2199">
            <v>0</v>
          </cell>
          <cell r="CV2199">
            <v>24.541666666666668</v>
          </cell>
          <cell r="DA2199">
            <v>0</v>
          </cell>
          <cell r="ER2199">
            <v>423.89893333333339</v>
          </cell>
        </row>
        <row r="2200">
          <cell r="A2200">
            <v>607977</v>
          </cell>
          <cell r="C2200" t="str">
            <v>George, Darryl</v>
          </cell>
          <cell r="AF2200">
            <v>0.19216615745561477</v>
          </cell>
          <cell r="AN2200">
            <v>115.09077333333335</v>
          </cell>
          <cell r="AP2200">
            <v>0.1029057907034191</v>
          </cell>
          <cell r="AV2200" t="str">
            <v>1B</v>
          </cell>
          <cell r="AW2200">
            <v>-13.419508756353778</v>
          </cell>
          <cell r="AX2200">
            <v>-7.4535063638294616</v>
          </cell>
          <cell r="AY2200">
            <v>-10.987876026464559</v>
          </cell>
          <cell r="AZ2200">
            <v>-7.4535063638294616</v>
          </cell>
          <cell r="BG2200">
            <v>0.88417295898639292</v>
          </cell>
          <cell r="BJ2200">
            <v>4.1152527874748776E-3</v>
          </cell>
          <cell r="CF2200">
            <v>0</v>
          </cell>
          <cell r="CV2200">
            <v>23.291666666666668</v>
          </cell>
          <cell r="DA2200">
            <v>0</v>
          </cell>
          <cell r="ER2200">
            <v>287.72693333333336</v>
          </cell>
        </row>
        <row r="2201">
          <cell r="A2201">
            <v>608061</v>
          </cell>
          <cell r="C2201" t="str">
            <v>Rivera, T.J.</v>
          </cell>
          <cell r="AF2201">
            <v>0.23685592372969616</v>
          </cell>
          <cell r="AN2201">
            <v>247.05525589914771</v>
          </cell>
          <cell r="AP2201">
            <v>0.3834101175569482</v>
          </cell>
          <cell r="AV2201" t="str">
            <v>3B</v>
          </cell>
          <cell r="AW2201">
            <v>-10.233772845072568</v>
          </cell>
          <cell r="AX2201">
            <v>-1.6667041046668978</v>
          </cell>
          <cell r="AY2201">
            <v>-10.699106826887576</v>
          </cell>
          <cell r="AZ2201">
            <v>-1.6667041046668978</v>
          </cell>
          <cell r="BG2201">
            <v>1.169554096109195</v>
          </cell>
          <cell r="BJ2201">
            <v>2.0658219245189895E-2</v>
          </cell>
          <cell r="CF2201">
            <v>0</v>
          </cell>
          <cell r="CV2201">
            <v>27.708333333333332</v>
          </cell>
          <cell r="DA2201">
            <v>3.1666666666666669E-2</v>
          </cell>
          <cell r="ER2201">
            <v>519.10281481481479</v>
          </cell>
        </row>
        <row r="2202">
          <cell r="A2202">
            <v>608070</v>
          </cell>
          <cell r="C2202" t="str">
            <v>Ramirez, Jose</v>
          </cell>
          <cell r="AF2202">
            <v>0.27401271937396254</v>
          </cell>
          <cell r="AN2202">
            <v>550.33540740740739</v>
          </cell>
          <cell r="AP2202">
            <v>0.52253722126781132</v>
          </cell>
          <cell r="AV2202" t="str">
            <v>3B</v>
          </cell>
          <cell r="AW2202">
            <v>-11</v>
          </cell>
          <cell r="AX2202">
            <v>8.1739719217729903</v>
          </cell>
          <cell r="AY2202">
            <v>-8.2460811857201932</v>
          </cell>
          <cell r="AZ2202">
            <v>8.1739719217729903</v>
          </cell>
          <cell r="BG2202">
            <v>0.63736382151617166</v>
          </cell>
          <cell r="BJ2202">
            <v>-1.0254758742193242E-2</v>
          </cell>
          <cell r="CF2202">
            <v>0.81470188380204778</v>
          </cell>
          <cell r="CV2202">
            <v>23.791666666666668</v>
          </cell>
          <cell r="DA2202">
            <v>1.7816666666666667</v>
          </cell>
          <cell r="ER2202">
            <v>550.33540740740739</v>
          </cell>
        </row>
        <row r="2203">
          <cell r="A2203">
            <v>608080</v>
          </cell>
          <cell r="C2203" t="str">
            <v>Macias, Brandon</v>
          </cell>
          <cell r="AF2203">
            <v>0.20333342853975134</v>
          </cell>
          <cell r="AN2203">
            <v>127.06721185185187</v>
          </cell>
          <cell r="AP2203">
            <v>0.23740917090613145</v>
          </cell>
          <cell r="AV2203" t="str">
            <v>3B</v>
          </cell>
          <cell r="AW2203">
            <v>-10.757375525936137</v>
          </cell>
          <cell r="AX2203">
            <v>-6.0336926106557058</v>
          </cell>
          <cell r="AY2203">
            <v>-8.0056997306843396</v>
          </cell>
          <cell r="AZ2203">
            <v>-6.0336926106557058</v>
          </cell>
          <cell r="BG2203">
            <v>1.1252659878460842</v>
          </cell>
          <cell r="BJ2203">
            <v>-1.4140093854916333E-2</v>
          </cell>
          <cell r="CF2203">
            <v>0</v>
          </cell>
          <cell r="CV2203">
            <v>27.708333333333332</v>
          </cell>
          <cell r="DA2203">
            <v>0</v>
          </cell>
          <cell r="ER2203">
            <v>317.66802962962964</v>
          </cell>
        </row>
        <row r="2204">
          <cell r="A2204">
            <v>608083</v>
          </cell>
          <cell r="C2204" t="str">
            <v>Swift, Jimmy</v>
          </cell>
          <cell r="AF2204">
            <v>0.19931224289688293</v>
          </cell>
          <cell r="AN2204">
            <v>110.26223407407409</v>
          </cell>
          <cell r="AP2204">
            <v>8.9404976267910885E-2</v>
          </cell>
          <cell r="AV2204" t="str">
            <v>SS</v>
          </cell>
          <cell r="AW2204">
            <v>-10.793763691525106</v>
          </cell>
          <cell r="AX2204">
            <v>1.3042018085352192</v>
          </cell>
          <cell r="AY2204">
            <v>-8.7871215909247145</v>
          </cell>
          <cell r="AZ2204">
            <v>1.3042018085352192</v>
          </cell>
          <cell r="BG2204">
            <v>1.3077094837290069</v>
          </cell>
          <cell r="BJ2204">
            <v>-1.7092269583355E-2</v>
          </cell>
          <cell r="CF2204">
            <v>0</v>
          </cell>
          <cell r="CV2204">
            <v>28.541666666666668</v>
          </cell>
          <cell r="DA2204">
            <v>0</v>
          </cell>
          <cell r="ER2204">
            <v>275.6555851851852</v>
          </cell>
        </row>
        <row r="2205">
          <cell r="A2205">
            <v>608091</v>
          </cell>
          <cell r="C2205" t="str">
            <v>Weik, Joe</v>
          </cell>
          <cell r="AF2205">
            <v>0.19972707879062415</v>
          </cell>
          <cell r="AN2205">
            <v>66.593754074074084</v>
          </cell>
          <cell r="AP2205">
            <v>2.5388738079930917E-2</v>
          </cell>
          <cell r="AV2205" t="str">
            <v>RF</v>
          </cell>
          <cell r="AW2205">
            <v>-12.695034374524795</v>
          </cell>
          <cell r="AX2205">
            <v>-16.057749999999999</v>
          </cell>
          <cell r="AY2205">
            <v>-11.389585158252832</v>
          </cell>
          <cell r="AZ2205">
            <v>-11.389585158252832</v>
          </cell>
          <cell r="BG2205">
            <v>0.96284307108538869</v>
          </cell>
          <cell r="BJ2205">
            <v>-4.3298270990599519E-2</v>
          </cell>
          <cell r="CF2205">
            <v>0</v>
          </cell>
          <cell r="CV2205">
            <v>28.208333333333332</v>
          </cell>
          <cell r="DA2205">
            <v>0</v>
          </cell>
          <cell r="ER2205">
            <v>166.4843851851852</v>
          </cell>
        </row>
        <row r="2206">
          <cell r="A2206">
            <v>608324</v>
          </cell>
          <cell r="C2206" t="str">
            <v>Bregman, Alex</v>
          </cell>
          <cell r="AF2206">
            <v>0.2611390376207528</v>
          </cell>
          <cell r="AN2206">
            <v>513.81585412977734</v>
          </cell>
          <cell r="AP2206">
            <v>0.27136818968428511</v>
          </cell>
          <cell r="AV2206" t="str">
            <v>SS</v>
          </cell>
          <cell r="AW2206">
            <v>-11</v>
          </cell>
          <cell r="AX2206">
            <v>0.79582517638020489</v>
          </cell>
          <cell r="AY2206">
            <v>-7.610555754762812</v>
          </cell>
          <cell r="AZ2206">
            <v>0.79582517638020489</v>
          </cell>
          <cell r="BG2206">
            <v>1.3542375559901285</v>
          </cell>
          <cell r="BJ2206">
            <v>-1.0265353577810056E-2</v>
          </cell>
          <cell r="CF2206">
            <v>0</v>
          </cell>
          <cell r="CV2206">
            <v>22.291666666666668</v>
          </cell>
          <cell r="DA2206">
            <v>0.14166666666666666</v>
          </cell>
          <cell r="ER2206">
            <v>518.82577777777772</v>
          </cell>
        </row>
        <row r="2207">
          <cell r="A2207">
            <v>608325</v>
          </cell>
          <cell r="C2207" t="str">
            <v>Cecchini, Gavin</v>
          </cell>
          <cell r="AF2207">
            <v>0.23915733994688695</v>
          </cell>
          <cell r="AN2207">
            <v>208.12764444444443</v>
          </cell>
          <cell r="AP2207">
            <v>0.38365560691935963</v>
          </cell>
          <cell r="AV2207" t="str">
            <v>SS</v>
          </cell>
          <cell r="AW2207">
            <v>-14.513126625794074</v>
          </cell>
          <cell r="AX2207">
            <v>-12.063583011050987</v>
          </cell>
          <cell r="AY2207">
            <v>-13.911721612169867</v>
          </cell>
          <cell r="AZ2207">
            <v>-12.063583011050987</v>
          </cell>
          <cell r="BG2207">
            <v>1.1775506173427261</v>
          </cell>
          <cell r="BJ2207">
            <v>1.1089043983887926E-3</v>
          </cell>
          <cell r="CF2207">
            <v>0</v>
          </cell>
          <cell r="CV2207">
            <v>22.541666666666668</v>
          </cell>
          <cell r="DA2207">
            <v>0</v>
          </cell>
          <cell r="ER2207">
            <v>520.31911111111106</v>
          </cell>
        </row>
        <row r="2208">
          <cell r="A2208">
            <v>608336</v>
          </cell>
          <cell r="C2208" t="str">
            <v>Gallo, Joey</v>
          </cell>
          <cell r="AF2208">
            <v>0.26989855481362895</v>
          </cell>
          <cell r="AN2208">
            <v>449.41985392001055</v>
          </cell>
          <cell r="AP2208">
            <v>0.38628666225119779</v>
          </cell>
          <cell r="AV2208" t="str">
            <v>3B</v>
          </cell>
          <cell r="AW2208">
            <v>-18.82244786229246</v>
          </cell>
          <cell r="AX2208">
            <v>-7.3669382260221505</v>
          </cell>
          <cell r="AY2208">
            <v>-13.517622545617966</v>
          </cell>
          <cell r="AZ2208">
            <v>-7.3669382260221505</v>
          </cell>
          <cell r="BG2208">
            <v>0.91195163141444757</v>
          </cell>
          <cell r="BJ2208">
            <v>6.6157325804849765E-4</v>
          </cell>
          <cell r="CF2208">
            <v>4.6865908274694355E-2</v>
          </cell>
          <cell r="CV2208">
            <v>22.625</v>
          </cell>
          <cell r="DA2208">
            <v>0.23166666666666666</v>
          </cell>
          <cell r="ER2208">
            <v>497.18518518518522</v>
          </cell>
        </row>
        <row r="2209">
          <cell r="A2209">
            <v>608339</v>
          </cell>
          <cell r="C2209" t="str">
            <v>Green, Zach</v>
          </cell>
          <cell r="AF2209">
            <v>0.20734257107916659</v>
          </cell>
          <cell r="AN2209">
            <v>174.25303703703705</v>
          </cell>
          <cell r="AP2209">
            <v>0.28729931876613068</v>
          </cell>
          <cell r="AV2209" t="str">
            <v>1B</v>
          </cell>
          <cell r="AW2209">
            <v>-12.882606298490128</v>
          </cell>
          <cell r="AX2209">
            <v>-21.748049999999992</v>
          </cell>
          <cell r="AY2209">
            <v>-12.668661343152921</v>
          </cell>
          <cell r="AZ2209">
            <v>-12.668661343152921</v>
          </cell>
          <cell r="BG2209">
            <v>1.0739936471523606</v>
          </cell>
          <cell r="BJ2209">
            <v>4.902323115341372E-3</v>
          </cell>
          <cell r="CF2209">
            <v>0</v>
          </cell>
          <cell r="CV2209">
            <v>22.291666666666668</v>
          </cell>
          <cell r="DA2209">
            <v>0</v>
          </cell>
          <cell r="ER2209">
            <v>435.63259259259257</v>
          </cell>
        </row>
        <row r="2210">
          <cell r="A2210">
            <v>608340</v>
          </cell>
          <cell r="C2210" t="str">
            <v>Harvey, Chris</v>
          </cell>
          <cell r="AF2210">
            <v>0.16686504690806653</v>
          </cell>
          <cell r="AN2210">
            <v>72.473007407407408</v>
          </cell>
          <cell r="AP2210">
            <v>8.3826867576736297E-2</v>
          </cell>
          <cell r="AV2210" t="str">
            <v>C</v>
          </cell>
          <cell r="AW2210">
            <v>-13.249839228392952</v>
          </cell>
          <cell r="AX2210">
            <v>-19.851516666666662</v>
          </cell>
          <cell r="AY2210">
            <v>-14.341695536713203</v>
          </cell>
          <cell r="AZ2210">
            <v>-8.0700263744770933</v>
          </cell>
          <cell r="BG2210">
            <v>1.5781221888351178</v>
          </cell>
          <cell r="BJ2210">
            <v>3.6326284578155968E-3</v>
          </cell>
          <cell r="CF2210">
            <v>0</v>
          </cell>
          <cell r="CV2210">
            <v>23.291666666666668</v>
          </cell>
          <cell r="DA2210">
            <v>0</v>
          </cell>
          <cell r="ER2210">
            <v>181.18251851851852</v>
          </cell>
        </row>
        <row r="2211">
          <cell r="A2211">
            <v>608348</v>
          </cell>
          <cell r="C2211" t="str">
            <v>Kelly, Carson</v>
          </cell>
          <cell r="AF2211">
            <v>0.21486855723335119</v>
          </cell>
          <cell r="AN2211">
            <v>168.22826666666668</v>
          </cell>
          <cell r="AP2211">
            <v>0.34480794012862936</v>
          </cell>
          <cell r="AV2211" t="str">
            <v>C</v>
          </cell>
          <cell r="AW2211">
            <v>-17.754825214984528</v>
          </cell>
          <cell r="AX2211">
            <v>-22.433116666666667</v>
          </cell>
          <cell r="AY2211">
            <v>-18.23744334220158</v>
          </cell>
          <cell r="AZ2211">
            <v>3.792805874000623</v>
          </cell>
          <cell r="BG2211">
            <v>1.0381660723832991</v>
          </cell>
          <cell r="BJ2211">
            <v>-8.4881576721096436E-3</v>
          </cell>
          <cell r="CF2211">
            <v>0</v>
          </cell>
          <cell r="CV2211">
            <v>21.958333333333332</v>
          </cell>
          <cell r="DA2211">
            <v>0</v>
          </cell>
          <cell r="ER2211">
            <v>420.57066666666668</v>
          </cell>
        </row>
        <row r="2212">
          <cell r="A2212">
            <v>608351</v>
          </cell>
          <cell r="C2212" t="str">
            <v>Lyon, David</v>
          </cell>
          <cell r="AF2212">
            <v>0.20179204131247441</v>
          </cell>
          <cell r="AN2212">
            <v>119.73712592592592</v>
          </cell>
          <cell r="AP2212">
            <v>0.2399582386942124</v>
          </cell>
          <cell r="AV2212" t="str">
            <v>C</v>
          </cell>
          <cell r="AW2212">
            <v>-13.588438089822994</v>
          </cell>
          <cell r="AX2212">
            <v>-16.365983333333336</v>
          </cell>
          <cell r="AY2212">
            <v>-14.336940802457589</v>
          </cell>
          <cell r="AZ2212">
            <v>2.3746069421980298</v>
          </cell>
          <cell r="BG2212">
            <v>0.98887779836610168</v>
          </cell>
          <cell r="BJ2212">
            <v>-2.6271830408705306E-4</v>
          </cell>
          <cell r="CF2212">
            <v>0</v>
          </cell>
          <cell r="CV2212">
            <v>26.458333333333332</v>
          </cell>
          <cell r="DA2212">
            <v>0</v>
          </cell>
          <cell r="ER2212">
            <v>299.3428148148148</v>
          </cell>
        </row>
        <row r="2213">
          <cell r="A2213">
            <v>608353</v>
          </cell>
          <cell r="C2213" t="str">
            <v>Moore, Ty</v>
          </cell>
          <cell r="AF2213">
            <v>0.17058897028381043</v>
          </cell>
          <cell r="AN2213">
            <v>148.56367407407407</v>
          </cell>
          <cell r="AP2213">
            <v>0.20287144491402209</v>
          </cell>
          <cell r="AV2213" t="str">
            <v>LF</v>
          </cell>
          <cell r="AW2213">
            <v>-13.924633333333336</v>
          </cell>
          <cell r="AX2213">
            <v>-20.409649999999999</v>
          </cell>
          <cell r="AY2213">
            <v>-13.288142328115121</v>
          </cell>
          <cell r="AZ2213">
            <v>-13.288142328115121</v>
          </cell>
          <cell r="BG2213">
            <v>1.4106229172271512</v>
          </cell>
          <cell r="BJ2213">
            <v>-2.0141939757262279E-4</v>
          </cell>
          <cell r="CF2213">
            <v>0</v>
          </cell>
          <cell r="CV2213">
            <v>22.958333333333332</v>
          </cell>
          <cell r="DA2213">
            <v>0</v>
          </cell>
          <cell r="ER2213">
            <v>371.40918518518515</v>
          </cell>
        </row>
        <row r="2214">
          <cell r="A2214">
            <v>608356</v>
          </cell>
          <cell r="C2214" t="str">
            <v>Nay, Mitch</v>
          </cell>
          <cell r="AF2214">
            <v>0.19491059561998061</v>
          </cell>
          <cell r="AN2214">
            <v>173.48938666666669</v>
          </cell>
          <cell r="AP2214">
            <v>0.28483809391667714</v>
          </cell>
          <cell r="AV2214" t="str">
            <v>3B</v>
          </cell>
          <cell r="AW2214">
            <v>-16.157221293381781</v>
          </cell>
          <cell r="AX2214">
            <v>-6.4859221725919065</v>
          </cell>
          <cell r="AY2214">
            <v>-16.103764502286808</v>
          </cell>
          <cell r="AZ2214">
            <v>-6.4859221725919065</v>
          </cell>
          <cell r="BG2214">
            <v>1.2225166872734969</v>
          </cell>
          <cell r="BJ2214">
            <v>1.0232237477946811E-2</v>
          </cell>
          <cell r="CF2214">
            <v>0</v>
          </cell>
          <cell r="CV2214">
            <v>22.791666666666668</v>
          </cell>
          <cell r="DA2214">
            <v>0</v>
          </cell>
          <cell r="ER2214">
            <v>433.7234666666667</v>
          </cell>
        </row>
        <row r="2215">
          <cell r="A2215">
            <v>608364</v>
          </cell>
          <cell r="C2215" t="str">
            <v>Rodriguez, Nellie</v>
          </cell>
          <cell r="AF2215">
            <v>0.23757895402517354</v>
          </cell>
          <cell r="AN2215">
            <v>238.35685925925929</v>
          </cell>
          <cell r="AP2215">
            <v>0.42197646606153727</v>
          </cell>
          <cell r="AV2215" t="str">
            <v>1B</v>
          </cell>
          <cell r="AW2215">
            <v>-14.08374667968771</v>
          </cell>
          <cell r="AX2215">
            <v>-22.249949999999995</v>
          </cell>
          <cell r="AY2215">
            <v>-14.54010461343101</v>
          </cell>
          <cell r="AZ2215">
            <v>-14.08374667968771</v>
          </cell>
          <cell r="BG2215">
            <v>0.87617149796039273</v>
          </cell>
          <cell r="BJ2215">
            <v>5.2718770707412873E-3</v>
          </cell>
          <cell r="CF2215">
            <v>0</v>
          </cell>
          <cell r="CV2215">
            <v>22.041666666666668</v>
          </cell>
          <cell r="DA2215">
            <v>0</v>
          </cell>
          <cell r="ER2215">
            <v>595.89214814814818</v>
          </cell>
        </row>
        <row r="2216">
          <cell r="A2216">
            <v>608365</v>
          </cell>
          <cell r="C2216" t="str">
            <v>Russell, Addison</v>
          </cell>
          <cell r="AF2216">
            <v>0.25169661602034149</v>
          </cell>
          <cell r="AN2216">
            <v>558.74281481481478</v>
          </cell>
          <cell r="AP2216">
            <v>0.48668916562279718</v>
          </cell>
          <cell r="AV2216" t="str">
            <v>SS</v>
          </cell>
          <cell r="AW2216">
            <v>-11</v>
          </cell>
          <cell r="AX2216">
            <v>17.103843711304613</v>
          </cell>
          <cell r="AY2216">
            <v>-7</v>
          </cell>
          <cell r="AZ2216">
            <v>17.103843711304613</v>
          </cell>
          <cell r="BG2216">
            <v>0.88695141816625567</v>
          </cell>
          <cell r="BJ2216">
            <v>9.6504868705409343E-3</v>
          </cell>
          <cell r="CF2216">
            <v>0.90458865360476026</v>
          </cell>
          <cell r="CV2216">
            <v>22.458333333333332</v>
          </cell>
          <cell r="DA2216">
            <v>1.6116666666666666</v>
          </cell>
          <cell r="ER2216">
            <v>558.74281481481478</v>
          </cell>
        </row>
        <row r="2217">
          <cell r="A2217">
            <v>608369</v>
          </cell>
          <cell r="C2217" t="str">
            <v>Seager, Corey</v>
          </cell>
          <cell r="AF2217">
            <v>0.28247405514817669</v>
          </cell>
          <cell r="AN2217">
            <v>617.61718518518524</v>
          </cell>
          <cell r="AP2217">
            <v>0.48522411281890232</v>
          </cell>
          <cell r="AV2217" t="str">
            <v>SS</v>
          </cell>
          <cell r="AW2217">
            <v>-11</v>
          </cell>
          <cell r="AX2217">
            <v>9.6782883790452559</v>
          </cell>
          <cell r="AY2217">
            <v>-7</v>
          </cell>
          <cell r="AZ2217">
            <v>9.6782883790452559</v>
          </cell>
          <cell r="BG2217">
            <v>1.4439941427222209</v>
          </cell>
          <cell r="BJ2217">
            <v>1.6238641284723743E-2</v>
          </cell>
          <cell r="CF2217">
            <v>0.66878859923539369</v>
          </cell>
          <cell r="CV2217">
            <v>22.208333333333332</v>
          </cell>
          <cell r="DA2217">
            <v>1.0166666666666666</v>
          </cell>
          <cell r="ER2217">
            <v>617.61718518518524</v>
          </cell>
        </row>
        <row r="2218">
          <cell r="A2218">
            <v>608376</v>
          </cell>
          <cell r="C2218" t="str">
            <v>Trahan, Stryker</v>
          </cell>
          <cell r="AF2218">
            <v>0.18159310561771491</v>
          </cell>
          <cell r="AN2218">
            <v>166.62944000000005</v>
          </cell>
          <cell r="AP2218">
            <v>0.32626284043750375</v>
          </cell>
          <cell r="AV2218" t="str">
            <v>RF</v>
          </cell>
          <cell r="AW2218">
            <v>-15.18175318067108</v>
          </cell>
          <cell r="AX2218">
            <v>-21.91535</v>
          </cell>
          <cell r="AY2218">
            <v>-14.00446002120766</v>
          </cell>
          <cell r="AZ2218">
            <v>-11.22150116862905</v>
          </cell>
          <cell r="BG2218">
            <v>0.68988618818070346</v>
          </cell>
          <cell r="BJ2218">
            <v>-7.0622915227397387E-3</v>
          </cell>
          <cell r="CF2218">
            <v>0</v>
          </cell>
          <cell r="CV2218">
            <v>22.208333333333332</v>
          </cell>
          <cell r="DA2218">
            <v>0</v>
          </cell>
          <cell r="ER2218">
            <v>416.57360000000006</v>
          </cell>
        </row>
        <row r="2219">
          <cell r="A2219">
            <v>608380</v>
          </cell>
          <cell r="C2219" t="str">
            <v>Ward, Drew</v>
          </cell>
          <cell r="AF2219">
            <v>0.21028821198421188</v>
          </cell>
          <cell r="AN2219">
            <v>213.30631111111111</v>
          </cell>
          <cell r="AP2219">
            <v>0.37605785520742996</v>
          </cell>
          <cell r="AV2219" t="str">
            <v>3B</v>
          </cell>
          <cell r="AW2219">
            <v>-17.886726789350327</v>
          </cell>
          <cell r="AX2219">
            <v>-9.6963860600226468</v>
          </cell>
          <cell r="AY2219">
            <v>-18.439523219133761</v>
          </cell>
          <cell r="AZ2219">
            <v>-9.6963860600226468</v>
          </cell>
          <cell r="BG2219">
            <v>0.99441110851166936</v>
          </cell>
          <cell r="BJ2219">
            <v>4.4459098624778206E-3</v>
          </cell>
          <cell r="CF2219">
            <v>0</v>
          </cell>
          <cell r="CV2219">
            <v>21.625</v>
          </cell>
          <cell r="DA2219">
            <v>0</v>
          </cell>
          <cell r="ER2219">
            <v>533.26577777777777</v>
          </cell>
        </row>
        <row r="2220">
          <cell r="A2220">
            <v>608382</v>
          </cell>
          <cell r="C2220" t="str">
            <v>Weiss, Erich</v>
          </cell>
          <cell r="AF2220">
            <v>0.21732365262658188</v>
          </cell>
          <cell r="AN2220">
            <v>217.10032592592594</v>
          </cell>
          <cell r="AP2220">
            <v>0.39370323040017408</v>
          </cell>
          <cell r="AV2220" t="str">
            <v>2B</v>
          </cell>
          <cell r="AW2220">
            <v>-12.475616666666665</v>
          </cell>
          <cell r="AX2220">
            <v>-1.2977852460814971</v>
          </cell>
          <cell r="AY2220">
            <v>-7.5248095866413038</v>
          </cell>
          <cell r="AZ2220">
            <v>-1.2977852460814971</v>
          </cell>
          <cell r="BG2220">
            <v>1.552513075539494</v>
          </cell>
          <cell r="BJ2220">
            <v>1.1426540011485175E-2</v>
          </cell>
          <cell r="CF2220">
            <v>0</v>
          </cell>
          <cell r="CV2220">
            <v>24.791666666666668</v>
          </cell>
          <cell r="DA2220">
            <v>0</v>
          </cell>
          <cell r="ER2220">
            <v>542.75081481481482</v>
          </cell>
        </row>
        <row r="2221">
          <cell r="A2221">
            <v>608383</v>
          </cell>
          <cell r="C2221" t="str">
            <v>White, Mikey</v>
          </cell>
          <cell r="AF2221">
            <v>0.18676162358841908</v>
          </cell>
          <cell r="AN2221">
            <v>200.82583703703705</v>
          </cell>
          <cell r="AP2221">
            <v>0.25987306912978392</v>
          </cell>
          <cell r="AV2221" t="str">
            <v>SS</v>
          </cell>
          <cell r="AW2221">
            <v>-15.627696183886171</v>
          </cell>
          <cell r="AX2221">
            <v>-5.0728473031589996</v>
          </cell>
          <cell r="AY2221">
            <v>-15.397731022959331</v>
          </cell>
          <cell r="AZ2221">
            <v>-5.0728473031589996</v>
          </cell>
          <cell r="BG2221">
            <v>1.3073061913448356</v>
          </cell>
          <cell r="BJ2221">
            <v>3.508541159668835E-3</v>
          </cell>
          <cell r="CF2221">
            <v>0</v>
          </cell>
          <cell r="CV2221">
            <v>22.791666666666668</v>
          </cell>
          <cell r="DA2221">
            <v>0</v>
          </cell>
          <cell r="ER2221">
            <v>502.06459259259259</v>
          </cell>
        </row>
        <row r="2222">
          <cell r="A2222">
            <v>608384</v>
          </cell>
          <cell r="C2222" t="str">
            <v>Williams, Nick</v>
          </cell>
          <cell r="AF2222">
            <v>0.24072967440074089</v>
          </cell>
          <cell r="AN2222">
            <v>223.10720000000003</v>
          </cell>
          <cell r="AP2222">
            <v>0.39815854179697285</v>
          </cell>
          <cell r="AV2222" t="str">
            <v>LF</v>
          </cell>
          <cell r="AW2222">
            <v>-14.091166666666666</v>
          </cell>
          <cell r="AX2222">
            <v>-20.744249999999994</v>
          </cell>
          <cell r="AY2222">
            <v>-7.053286286480871</v>
          </cell>
          <cell r="AZ2222">
            <v>-7.053286286480871</v>
          </cell>
          <cell r="BG2222">
            <v>1.1935991654531259</v>
          </cell>
          <cell r="BJ2222">
            <v>2.5479210012523223E-3</v>
          </cell>
          <cell r="CF2222">
            <v>0</v>
          </cell>
          <cell r="CV2222">
            <v>22.791666666666668</v>
          </cell>
          <cell r="DA2222">
            <v>0</v>
          </cell>
          <cell r="ER2222">
            <v>557.76800000000003</v>
          </cell>
        </row>
        <row r="2223">
          <cell r="A2223">
            <v>608385</v>
          </cell>
          <cell r="C2223" t="str">
            <v>Winker, Jesse</v>
          </cell>
          <cell r="AF2223">
            <v>0.24593254553405575</v>
          </cell>
          <cell r="AN2223">
            <v>203.12071111111109</v>
          </cell>
          <cell r="AP2223">
            <v>0.3682755582723729</v>
          </cell>
          <cell r="AV2223" t="str">
            <v>LF</v>
          </cell>
          <cell r="AW2223">
            <v>-15.79227398000296</v>
          </cell>
          <cell r="AX2223">
            <v>-20.576949999999997</v>
          </cell>
          <cell r="AY2223">
            <v>-12.248811707466844</v>
          </cell>
          <cell r="AZ2223">
            <v>-12.248811707466844</v>
          </cell>
          <cell r="BG2223">
            <v>1.2127155146797577</v>
          </cell>
          <cell r="BJ2223">
            <v>8.32325303789524E-3</v>
          </cell>
          <cell r="CF2223">
            <v>0</v>
          </cell>
          <cell r="CV2223">
            <v>22.875</v>
          </cell>
          <cell r="DA2223">
            <v>0</v>
          </cell>
          <cell r="ER2223">
            <v>507.80177777777772</v>
          </cell>
        </row>
        <row r="2224">
          <cell r="A2224">
            <v>608413</v>
          </cell>
          <cell r="C2224" t="str">
            <v>Matos, Sthervin</v>
          </cell>
          <cell r="AF2224">
            <v>0.17642945187471035</v>
          </cell>
          <cell r="AN2224">
            <v>156.60458666666671</v>
          </cell>
          <cell r="AP2224">
            <v>0.26640555320339732</v>
          </cell>
          <cell r="AV2224" t="str">
            <v>3B</v>
          </cell>
          <cell r="AW2224">
            <v>-14.561417006227497</v>
          </cell>
          <cell r="AX2224">
            <v>-12.198576362948423</v>
          </cell>
          <cell r="AY2224">
            <v>-10.909225505326916</v>
          </cell>
          <cell r="AZ2224">
            <v>-10.909225505326916</v>
          </cell>
          <cell r="BG2224">
            <v>0.58061939167043763</v>
          </cell>
          <cell r="BJ2224">
            <v>-1.807598183791367E-2</v>
          </cell>
          <cell r="CF2224">
            <v>0</v>
          </cell>
          <cell r="CV2224">
            <v>22.375</v>
          </cell>
          <cell r="DA2224">
            <v>0</v>
          </cell>
          <cell r="ER2224">
            <v>391.51146666666671</v>
          </cell>
        </row>
        <row r="2225">
          <cell r="A2225">
            <v>608418</v>
          </cell>
          <cell r="C2225" t="str">
            <v>Bautista, Claudio</v>
          </cell>
          <cell r="AF2225">
            <v>0.194898962255729</v>
          </cell>
          <cell r="AN2225">
            <v>180.03602962962964</v>
          </cell>
          <cell r="AP2225">
            <v>0.35885175784570811</v>
          </cell>
          <cell r="AV2225" t="str">
            <v>2B</v>
          </cell>
          <cell r="AW2225">
            <v>-14.2577</v>
          </cell>
          <cell r="AX2225">
            <v>-6.6550268212012549</v>
          </cell>
          <cell r="AY2225">
            <v>-10.481951295942844</v>
          </cell>
          <cell r="AZ2225">
            <v>-6.6550268212012549</v>
          </cell>
          <cell r="BG2225">
            <v>0.57614806206840163</v>
          </cell>
          <cell r="BJ2225">
            <v>-8.2652348519771275E-3</v>
          </cell>
          <cell r="CF2225">
            <v>0</v>
          </cell>
          <cell r="CV2225">
            <v>22.625</v>
          </cell>
          <cell r="DA2225">
            <v>0</v>
          </cell>
          <cell r="ER2225">
            <v>450.0900740740741</v>
          </cell>
        </row>
        <row r="2226">
          <cell r="A2226">
            <v>608421</v>
          </cell>
          <cell r="C2226" t="str">
            <v>Alvarez, Eliezer</v>
          </cell>
          <cell r="AF2226">
            <v>0.22078938281842558</v>
          </cell>
          <cell r="AN2226">
            <v>191.77623703703705</v>
          </cell>
          <cell r="AP2226">
            <v>0.25969551357021625</v>
          </cell>
          <cell r="AV2226" t="str">
            <v>2B</v>
          </cell>
          <cell r="AW2226">
            <v>-15.216858333333334</v>
          </cell>
          <cell r="AX2226">
            <v>-12.431546305921529</v>
          </cell>
          <cell r="AY2226">
            <v>-4.9505131302946168</v>
          </cell>
          <cell r="AZ2226">
            <v>-4.9505131302946168</v>
          </cell>
          <cell r="BG2226">
            <v>0.9626334896094606</v>
          </cell>
          <cell r="BJ2226">
            <v>1.9891438990261859E-2</v>
          </cell>
          <cell r="CF2226">
            <v>0</v>
          </cell>
          <cell r="CV2226">
            <v>21.708333333333332</v>
          </cell>
          <cell r="DA2226">
            <v>0</v>
          </cell>
          <cell r="ER2226">
            <v>479.44059259259257</v>
          </cell>
        </row>
        <row r="2227">
          <cell r="A2227">
            <v>608422</v>
          </cell>
          <cell r="C2227" t="str">
            <v>Godoy, Jose</v>
          </cell>
          <cell r="AF2227">
            <v>0.18430375612974143</v>
          </cell>
          <cell r="AN2227">
            <v>129.75632592592592</v>
          </cell>
          <cell r="AP2227">
            <v>0.20329946699813128</v>
          </cell>
          <cell r="AV2227" t="str">
            <v>C</v>
          </cell>
          <cell r="AW2227">
            <v>-20.236276710342853</v>
          </cell>
          <cell r="AX2227">
            <v>-23.049635043676183</v>
          </cell>
          <cell r="AY2227">
            <v>-21.565703669346018</v>
          </cell>
          <cell r="AZ2227">
            <v>2.4144246445569428</v>
          </cell>
          <cell r="BG2227">
            <v>0.8898574589007322</v>
          </cell>
          <cell r="BJ2227">
            <v>1.4406563112938076E-2</v>
          </cell>
          <cell r="CF2227">
            <v>0</v>
          </cell>
          <cell r="CV2227">
            <v>21.708333333333332</v>
          </cell>
          <cell r="DA2227">
            <v>0</v>
          </cell>
          <cell r="ER2227">
            <v>324.3908148148148</v>
          </cell>
        </row>
        <row r="2228">
          <cell r="A2228">
            <v>608467</v>
          </cell>
          <cell r="C2228" t="str">
            <v>Otano, Leudi</v>
          </cell>
          <cell r="AF2228">
            <v>0.13966312219440574</v>
          </cell>
          <cell r="AN2228">
            <v>77.881647407407428</v>
          </cell>
          <cell r="AP2228">
            <v>5.4947973177344789E-2</v>
          </cell>
          <cell r="AV2228" t="str">
            <v>C</v>
          </cell>
          <cell r="AW2228">
            <v>-12.051024749915012</v>
          </cell>
          <cell r="AX2228">
            <v>-17.12875</v>
          </cell>
          <cell r="AY2228">
            <v>-11.568174054935977</v>
          </cell>
          <cell r="AZ2228">
            <v>-5.5912116683393371</v>
          </cell>
          <cell r="BG2228">
            <v>0.54693364014845292</v>
          </cell>
          <cell r="BJ2228">
            <v>-1.6390209480591259E-3</v>
          </cell>
          <cell r="CF2228">
            <v>0</v>
          </cell>
          <cell r="CV2228">
            <v>25.375</v>
          </cell>
          <cell r="DA2228">
            <v>0</v>
          </cell>
          <cell r="ER2228">
            <v>194.70411851851856</v>
          </cell>
        </row>
        <row r="2229">
          <cell r="A2229">
            <v>608475</v>
          </cell>
          <cell r="C2229" t="str">
            <v>Lugo, Dawel</v>
          </cell>
          <cell r="AF2229">
            <v>0.20529959521652913</v>
          </cell>
          <cell r="AN2229">
            <v>217.93931851851855</v>
          </cell>
          <cell r="AP2229">
            <v>0.38893705491575847</v>
          </cell>
          <cell r="AV2229" t="str">
            <v>3B</v>
          </cell>
          <cell r="AW2229">
            <v>-15.653846017721852</v>
          </cell>
          <cell r="AX2229">
            <v>-3.6446974859248469</v>
          </cell>
          <cell r="AY2229">
            <v>-15.468901634740234</v>
          </cell>
          <cell r="AZ2229">
            <v>-3.6446974859248469</v>
          </cell>
          <cell r="BG2229">
            <v>0.95489472731678382</v>
          </cell>
          <cell r="BJ2229">
            <v>2.6072837383973586E-3</v>
          </cell>
          <cell r="CF2229">
            <v>0</v>
          </cell>
          <cell r="CV2229">
            <v>21.541666666666668</v>
          </cell>
          <cell r="DA2229">
            <v>0</v>
          </cell>
          <cell r="ER2229">
            <v>544.84829629629633</v>
          </cell>
        </row>
        <row r="2230">
          <cell r="A2230">
            <v>608577</v>
          </cell>
          <cell r="C2230" t="str">
            <v>Mazara, Nomar</v>
          </cell>
          <cell r="AF2230">
            <v>0.25467726834335747</v>
          </cell>
          <cell r="AN2230">
            <v>441.6335122650957</v>
          </cell>
          <cell r="AP2230">
            <v>0.42612981755358492</v>
          </cell>
          <cell r="AV2230" t="str">
            <v>RF</v>
          </cell>
          <cell r="AW2230">
            <v>-11</v>
          </cell>
          <cell r="AX2230">
            <v>-16</v>
          </cell>
          <cell r="AY2230">
            <v>-1.8873709027959444</v>
          </cell>
          <cell r="AZ2230">
            <v>-1.8873709027959444</v>
          </cell>
          <cell r="BG2230">
            <v>1.016640422140199</v>
          </cell>
          <cell r="BJ2230">
            <v>5.9627357978227994E-4</v>
          </cell>
          <cell r="CF2230">
            <v>0.58245986399768079</v>
          </cell>
          <cell r="CV2230">
            <v>21.208333333333332</v>
          </cell>
          <cell r="DA2230">
            <v>0.72</v>
          </cell>
          <cell r="ER2230">
            <v>556.57837037037041</v>
          </cell>
        </row>
        <row r="2231">
          <cell r="A2231">
            <v>608585</v>
          </cell>
          <cell r="C2231" t="str">
            <v>Adames, Yunelky</v>
          </cell>
          <cell r="AF2231">
            <v>0.14807715744033811</v>
          </cell>
          <cell r="AN2231">
            <v>91.534222222222226</v>
          </cell>
          <cell r="AP2231">
            <v>6.8673045884064643E-2</v>
          </cell>
          <cell r="AV2231" t="str">
            <v>1B</v>
          </cell>
          <cell r="AW2231">
            <v>-13.116584421700249</v>
          </cell>
          <cell r="AX2231">
            <v>-16.696149999999999</v>
          </cell>
          <cell r="AY2231">
            <v>-6.0838232008363251</v>
          </cell>
          <cell r="AZ2231">
            <v>-6.0838232008363251</v>
          </cell>
          <cell r="BG2231">
            <v>0.83214614606205561</v>
          </cell>
          <cell r="BJ2231">
            <v>-9.8766946618272702E-3</v>
          </cell>
          <cell r="CF2231">
            <v>0</v>
          </cell>
          <cell r="CV2231">
            <v>25.875</v>
          </cell>
          <cell r="DA2231">
            <v>0</v>
          </cell>
          <cell r="ER2231">
            <v>228.83555555555554</v>
          </cell>
        </row>
        <row r="2232">
          <cell r="A2232">
            <v>608589</v>
          </cell>
          <cell r="C2232" t="str">
            <v>Mustelier, Ronnier</v>
          </cell>
          <cell r="AF2232">
            <v>0.22368170136352766</v>
          </cell>
          <cell r="AN2232">
            <v>162.91200000000003</v>
          </cell>
          <cell r="AP2232">
            <v>0.21060549656593741</v>
          </cell>
          <cell r="AV2232" t="str">
            <v>LF</v>
          </cell>
          <cell r="AW2232">
            <v>-11.517374999999999</v>
          </cell>
          <cell r="AX2232">
            <v>-19.216150000000006</v>
          </cell>
          <cell r="AY2232">
            <v>-10.955456510185833</v>
          </cell>
          <cell r="AZ2232">
            <v>-10.955456510185833</v>
          </cell>
          <cell r="BG2232">
            <v>0.91161210502124823</v>
          </cell>
          <cell r="BJ2232">
            <v>2.0636013496252454E-2</v>
          </cell>
          <cell r="CF2232">
            <v>0</v>
          </cell>
          <cell r="CV2232">
            <v>31.875</v>
          </cell>
          <cell r="DA2232">
            <v>0</v>
          </cell>
          <cell r="ER2232">
            <v>407.28000000000009</v>
          </cell>
        </row>
        <row r="2233">
          <cell r="A2233">
            <v>608596</v>
          </cell>
          <cell r="C2233" t="str">
            <v>Murphy, Tom</v>
          </cell>
          <cell r="AF2233">
            <v>0.24603729511209688</v>
          </cell>
          <cell r="AN2233">
            <v>261.57601884496017</v>
          </cell>
          <cell r="AP2233">
            <v>0.29193284750796145</v>
          </cell>
          <cell r="AV2233" t="str">
            <v>C</v>
          </cell>
          <cell r="AW2233">
            <v>-12.213658333333335</v>
          </cell>
          <cell r="AX2233">
            <v>-17.272950000000002</v>
          </cell>
          <cell r="AY2233">
            <v>-10.715128102726105</v>
          </cell>
          <cell r="AZ2233">
            <v>-0.78782476633950438</v>
          </cell>
          <cell r="BG2233">
            <v>1.4416953630034981</v>
          </cell>
          <cell r="BJ2233">
            <v>1.121517602728179E-2</v>
          </cell>
          <cell r="CF2233">
            <v>0</v>
          </cell>
          <cell r="CV2233">
            <v>25.208333333333332</v>
          </cell>
          <cell r="DA2233">
            <v>6.5000000000000002E-2</v>
          </cell>
          <cell r="ER2233">
            <v>390.58548148148151</v>
          </cell>
        </row>
        <row r="2234">
          <cell r="A2234">
            <v>608597</v>
          </cell>
          <cell r="C2234" t="str">
            <v>Guzman, Ronald</v>
          </cell>
          <cell r="AF2234">
            <v>0.21686287083028322</v>
          </cell>
          <cell r="AN2234">
            <v>226.39502222222222</v>
          </cell>
          <cell r="AP2234">
            <v>0.39821620469948926</v>
          </cell>
          <cell r="AV2234" t="str">
            <v>1B</v>
          </cell>
          <cell r="AW2234">
            <v>-16.309424663320328</v>
          </cell>
          <cell r="AX2234">
            <v>-23.030216666666668</v>
          </cell>
          <cell r="AY2234">
            <v>-16.481802047738022</v>
          </cell>
          <cell r="AZ2234">
            <v>-16.309424663320328</v>
          </cell>
          <cell r="BG2234">
            <v>1.0858559787388391</v>
          </cell>
          <cell r="BJ2234">
            <v>7.8690874122752229E-4</v>
          </cell>
          <cell r="CF2234">
            <v>0</v>
          </cell>
          <cell r="CV2234">
            <v>21.708333333333332</v>
          </cell>
          <cell r="DA2234">
            <v>0</v>
          </cell>
          <cell r="ER2234">
            <v>565.98755555555556</v>
          </cell>
        </row>
        <row r="2235">
          <cell r="A2235">
            <v>608608</v>
          </cell>
          <cell r="C2235" t="str">
            <v>Munoz, Carlos</v>
          </cell>
          <cell r="AF2235">
            <v>0.20002761853281925</v>
          </cell>
          <cell r="AN2235">
            <v>200.82583703703705</v>
          </cell>
          <cell r="AP2235">
            <v>0.3109462373573133</v>
          </cell>
          <cell r="AV2235" t="str">
            <v>1B</v>
          </cell>
          <cell r="AW2235">
            <v>-14.929143512011818</v>
          </cell>
          <cell r="AX2235">
            <v>-22.249949999999995</v>
          </cell>
          <cell r="AY2235">
            <v>-15.722396952740601</v>
          </cell>
          <cell r="AZ2235">
            <v>-14.929143512011818</v>
          </cell>
          <cell r="BG2235">
            <v>0.76697324737186201</v>
          </cell>
          <cell r="BJ2235">
            <v>-3.8148861386745731E-3</v>
          </cell>
          <cell r="CF2235">
            <v>0</v>
          </cell>
          <cell r="CV2235">
            <v>22.041666666666668</v>
          </cell>
          <cell r="DA2235">
            <v>0</v>
          </cell>
          <cell r="ER2235">
            <v>502.06459259259259</v>
          </cell>
        </row>
        <row r="2236">
          <cell r="A2236">
            <v>608618</v>
          </cell>
          <cell r="C2236" t="str">
            <v>Garcia, Deybi</v>
          </cell>
          <cell r="AF2236">
            <v>0.1434621444243914</v>
          </cell>
          <cell r="AN2236">
            <v>65.598577777777777</v>
          </cell>
          <cell r="AP2236">
            <v>7.7989156826049122E-2</v>
          </cell>
          <cell r="AV2236" t="str">
            <v>C</v>
          </cell>
          <cell r="AW2236">
            <v>-15.821005773730564</v>
          </cell>
          <cell r="AX2236">
            <v>-18.231949999999998</v>
          </cell>
          <cell r="AY2236">
            <v>-15.791974364974074</v>
          </cell>
          <cell r="AZ2236">
            <v>-1.6813118036172896</v>
          </cell>
          <cell r="BG2236">
            <v>0.50992654127007486</v>
          </cell>
          <cell r="BJ2236">
            <v>-2.1063537710662973E-2</v>
          </cell>
          <cell r="CF2236">
            <v>0</v>
          </cell>
          <cell r="CV2236">
            <v>24.375</v>
          </cell>
          <cell r="DA2236">
            <v>0</v>
          </cell>
          <cell r="ER2236">
            <v>163.99644444444445</v>
          </cell>
        </row>
        <row r="2237">
          <cell r="A2237">
            <v>608627</v>
          </cell>
          <cell r="C2237" t="str">
            <v>Barnes, Barrett</v>
          </cell>
          <cell r="AF2237">
            <v>0.2273686646866965</v>
          </cell>
          <cell r="AN2237">
            <v>194.18026666666665</v>
          </cell>
          <cell r="AP2237">
            <v>0.29510436440676446</v>
          </cell>
          <cell r="AV2237" t="str">
            <v>LF</v>
          </cell>
          <cell r="AW2237">
            <v>-12.358483333333334</v>
          </cell>
          <cell r="AX2237">
            <v>-17.505116666666666</v>
          </cell>
          <cell r="AY2237">
            <v>-9.9060195752757529</v>
          </cell>
          <cell r="AZ2237">
            <v>-9.9060195752757529</v>
          </cell>
          <cell r="BG2237">
            <v>1.3451994291912763</v>
          </cell>
          <cell r="BJ2237">
            <v>1.4990614107126642E-2</v>
          </cell>
          <cell r="CF2237">
            <v>0</v>
          </cell>
          <cell r="CV2237">
            <v>24.958333333333332</v>
          </cell>
          <cell r="DA2237">
            <v>0</v>
          </cell>
          <cell r="ER2237">
            <v>485.45066666666662</v>
          </cell>
        </row>
        <row r="2238">
          <cell r="A2238">
            <v>608631</v>
          </cell>
          <cell r="C2238" t="str">
            <v>Blair, Pat</v>
          </cell>
          <cell r="AF2238">
            <v>0.20261803386789118</v>
          </cell>
          <cell r="AN2238">
            <v>143.84565333333336</v>
          </cell>
          <cell r="AP2238">
            <v>0.28394671550880912</v>
          </cell>
          <cell r="AV2238" t="str">
            <v>2B</v>
          </cell>
          <cell r="AW2238">
            <v>-12.366452758723812</v>
          </cell>
          <cell r="AX2238">
            <v>-11.712117723936036</v>
          </cell>
          <cell r="AY2238">
            <v>-6.8302676156862416</v>
          </cell>
          <cell r="AZ2238">
            <v>-6.8302676156862416</v>
          </cell>
          <cell r="BG2238">
            <v>1.0278946509078821</v>
          </cell>
          <cell r="BJ2238">
            <v>-1.0085365349015307E-2</v>
          </cell>
          <cell r="CF2238">
            <v>0</v>
          </cell>
          <cell r="CV2238">
            <v>24.708333333333332</v>
          </cell>
          <cell r="DA2238">
            <v>0</v>
          </cell>
          <cell r="ER2238">
            <v>359.61413333333337</v>
          </cell>
        </row>
        <row r="2239">
          <cell r="A2239">
            <v>608632</v>
          </cell>
          <cell r="C2239" t="str">
            <v>Boss, Torsten</v>
          </cell>
          <cell r="AF2239">
            <v>0.20126618518359463</v>
          </cell>
          <cell r="AN2239">
            <v>134.65751703703705</v>
          </cell>
          <cell r="AP2239">
            <v>0.12825241974841761</v>
          </cell>
          <cell r="AV2239" t="str">
            <v>2B</v>
          </cell>
          <cell r="AW2239">
            <v>-12.028791666666667</v>
          </cell>
          <cell r="AX2239">
            <v>-3.5047653032373089</v>
          </cell>
          <cell r="AY2239">
            <v>-10.469820549328555</v>
          </cell>
          <cell r="AZ2239">
            <v>-3.5047653032373089</v>
          </cell>
          <cell r="BG2239">
            <v>1.1102143386880701</v>
          </cell>
          <cell r="BJ2239">
            <v>-6.0958333254791759E-3</v>
          </cell>
          <cell r="CF2239">
            <v>0</v>
          </cell>
          <cell r="CV2239">
            <v>25.541666666666668</v>
          </cell>
          <cell r="DA2239">
            <v>0</v>
          </cell>
          <cell r="ER2239">
            <v>336.6437925925926</v>
          </cell>
        </row>
        <row r="2240">
          <cell r="A2240">
            <v>608647</v>
          </cell>
          <cell r="C2240" t="str">
            <v>DeMichele, Joey</v>
          </cell>
          <cell r="AF2240">
            <v>0.20683410309543043</v>
          </cell>
          <cell r="AN2240">
            <v>221.61173333333338</v>
          </cell>
          <cell r="AP2240">
            <v>0.40960164435198509</v>
          </cell>
          <cell r="AV2240" t="str">
            <v>2B</v>
          </cell>
          <cell r="AW2240">
            <v>-12.121224999999999</v>
          </cell>
          <cell r="AX2240">
            <v>1.7751890595574693E-2</v>
          </cell>
          <cell r="AY2240">
            <v>-7.9974628119694522</v>
          </cell>
          <cell r="AZ2240">
            <v>1.7751890595574693E-2</v>
          </cell>
          <cell r="BG2240">
            <v>1.1884081306964482</v>
          </cell>
          <cell r="BJ2240">
            <v>-1.0574590563444792E-3</v>
          </cell>
          <cell r="CF2240">
            <v>0</v>
          </cell>
          <cell r="CV2240">
            <v>25.375</v>
          </cell>
          <cell r="DA2240">
            <v>0</v>
          </cell>
          <cell r="ER2240">
            <v>554.0293333333334</v>
          </cell>
        </row>
        <row r="2241">
          <cell r="A2241">
            <v>608649</v>
          </cell>
          <cell r="C2241" t="str">
            <v>Elkins, Austin</v>
          </cell>
          <cell r="AF2241">
            <v>0.20320172613040399</v>
          </cell>
          <cell r="AN2241">
            <v>119.50402370370371</v>
          </cell>
          <cell r="AP2241">
            <v>0.1046364939251635</v>
          </cell>
          <cell r="AV2241" t="str">
            <v>2B</v>
          </cell>
          <cell r="AW2241">
            <v>-12.028791666666667</v>
          </cell>
          <cell r="AX2241">
            <v>-1.025614630606106</v>
          </cell>
          <cell r="AY2241">
            <v>-4.8926241911030628</v>
          </cell>
          <cell r="AZ2241">
            <v>-1.025614630606106</v>
          </cell>
          <cell r="BG2241">
            <v>1.1424220276201089</v>
          </cell>
          <cell r="BJ2241">
            <v>-7.2070017705343986E-3</v>
          </cell>
          <cell r="CF2241">
            <v>0</v>
          </cell>
          <cell r="CV2241">
            <v>25.541666666666668</v>
          </cell>
          <cell r="DA2241">
            <v>0</v>
          </cell>
          <cell r="ER2241">
            <v>298.76005925925926</v>
          </cell>
        </row>
        <row r="2242">
          <cell r="A2242">
            <v>608654</v>
          </cell>
          <cell r="C2242" t="str">
            <v>Field, Johnny</v>
          </cell>
          <cell r="AF2242">
            <v>0.24660127265687382</v>
          </cell>
          <cell r="AN2242">
            <v>287.35410439400113</v>
          </cell>
          <cell r="AP2242">
            <v>0.3883017504255124</v>
          </cell>
          <cell r="AV2242" t="str">
            <v>CF</v>
          </cell>
          <cell r="AW2242">
            <v>-12.76845</v>
          </cell>
          <cell r="AX2242">
            <v>-18.231949999999998</v>
          </cell>
          <cell r="AY2242">
            <v>-5.4196667127742781</v>
          </cell>
          <cell r="AZ2242">
            <v>-5.4196667127742781</v>
          </cell>
          <cell r="BG2242">
            <v>1.2000314322769658</v>
          </cell>
          <cell r="BJ2242">
            <v>-3.9161896851006954E-3</v>
          </cell>
          <cell r="CF2242">
            <v>0</v>
          </cell>
          <cell r="CV2242">
            <v>24.375</v>
          </cell>
          <cell r="DA2242">
            <v>0</v>
          </cell>
          <cell r="ER2242">
            <v>530.3991111111111</v>
          </cell>
        </row>
        <row r="2243">
          <cell r="A2243">
            <v>608660</v>
          </cell>
          <cell r="C2243" t="str">
            <v>Garcia, Eric</v>
          </cell>
          <cell r="AF2243">
            <v>0.2023982692713765</v>
          </cell>
          <cell r="AN2243">
            <v>142.11818666666667</v>
          </cell>
          <cell r="AP2243">
            <v>0.2296099045593627</v>
          </cell>
          <cell r="AV2243" t="str">
            <v>2B</v>
          </cell>
          <cell r="AW2243">
            <v>-12.110374609428305</v>
          </cell>
          <cell r="AX2243">
            <v>-3.2364514810086602</v>
          </cell>
          <cell r="AY2243">
            <v>-9.6917575642092082</v>
          </cell>
          <cell r="AZ2243">
            <v>-3.2364514810086602</v>
          </cell>
          <cell r="BG2243">
            <v>1.1005648644317929</v>
          </cell>
          <cell r="BJ2243">
            <v>-1.8152549452457822E-2</v>
          </cell>
          <cell r="CF2243">
            <v>0</v>
          </cell>
          <cell r="CV2243">
            <v>25.375</v>
          </cell>
          <cell r="DA2243">
            <v>0</v>
          </cell>
          <cell r="ER2243">
            <v>355.2954666666667</v>
          </cell>
        </row>
        <row r="2244">
          <cell r="A2244">
            <v>608663</v>
          </cell>
          <cell r="C2244" t="str">
            <v>Gomez, Anthony</v>
          </cell>
          <cell r="AF2244">
            <v>0.17936148458628337</v>
          </cell>
          <cell r="AN2244">
            <v>120.52290370370372</v>
          </cell>
          <cell r="AP2244">
            <v>0.10493084511196926</v>
          </cell>
          <cell r="AV2244" t="str">
            <v>SS</v>
          </cell>
          <cell r="AW2244">
            <v>-11.671707776320648</v>
          </cell>
          <cell r="AX2244">
            <v>0.18235543612133598</v>
          </cell>
          <cell r="AY2244">
            <v>-9.2589372951594129</v>
          </cell>
          <cell r="AZ2244">
            <v>0.18235543612133598</v>
          </cell>
          <cell r="BG2244">
            <v>1.3131218605742445</v>
          </cell>
          <cell r="BJ2244">
            <v>-2.2528161075357843E-2</v>
          </cell>
          <cell r="CF2244">
            <v>0</v>
          </cell>
          <cell r="CV2244">
            <v>25.625</v>
          </cell>
          <cell r="DA2244">
            <v>0</v>
          </cell>
          <cell r="ER2244">
            <v>301.3072592592593</v>
          </cell>
        </row>
        <row r="2245">
          <cell r="A2245">
            <v>608666</v>
          </cell>
          <cell r="C2245" t="str">
            <v>Gulbransen, Dan</v>
          </cell>
          <cell r="AF2245">
            <v>0.20497767077394013</v>
          </cell>
          <cell r="AN2245">
            <v>117.2831762962963</v>
          </cell>
          <cell r="AP2245">
            <v>0.10715140061351991</v>
          </cell>
          <cell r="AV2245" t="str">
            <v>LF</v>
          </cell>
          <cell r="AW2245">
            <v>-11.70270149134555</v>
          </cell>
          <cell r="AX2245">
            <v>-17.056650000000001</v>
          </cell>
          <cell r="AY2245">
            <v>-10.984303370240108</v>
          </cell>
          <cell r="AZ2245">
            <v>-10.984303370240108</v>
          </cell>
          <cell r="BG2245">
            <v>1.1803344147497701</v>
          </cell>
          <cell r="BJ2245">
            <v>-2.6535184828419701E-3</v>
          </cell>
          <cell r="CF2245">
            <v>0</v>
          </cell>
          <cell r="CV2245">
            <v>25.458333333333332</v>
          </cell>
          <cell r="DA2245">
            <v>0</v>
          </cell>
          <cell r="ER2245">
            <v>293.20794074074075</v>
          </cell>
        </row>
        <row r="2246">
          <cell r="A2246">
            <v>608667</v>
          </cell>
          <cell r="C2246" t="str">
            <v>Harrell, Connor</v>
          </cell>
          <cell r="AF2246">
            <v>0.21494676612452807</v>
          </cell>
          <cell r="AN2246">
            <v>189.44521481481485</v>
          </cell>
          <cell r="AP2246">
            <v>0.37382204279760078</v>
          </cell>
          <cell r="AV2246" t="str">
            <v>CF</v>
          </cell>
          <cell r="AW2246">
            <v>-12.167441666666665</v>
          </cell>
          <cell r="AX2246">
            <v>-17.200849999999999</v>
          </cell>
          <cell r="AY2246">
            <v>-8.0596318729634309</v>
          </cell>
          <cell r="AZ2246">
            <v>-8.0596318729634309</v>
          </cell>
          <cell r="BG2246">
            <v>1.4176617168374568</v>
          </cell>
          <cell r="BJ2246">
            <v>5.1059247860127588E-3</v>
          </cell>
          <cell r="CF2246">
            <v>0</v>
          </cell>
          <cell r="CV2246">
            <v>25.291666666666668</v>
          </cell>
          <cell r="DA2246">
            <v>0</v>
          </cell>
          <cell r="ER2246">
            <v>473.61303703703709</v>
          </cell>
        </row>
        <row r="2247">
          <cell r="A2247">
            <v>608671</v>
          </cell>
          <cell r="C2247" t="str">
            <v>Jankowski, Travis</v>
          </cell>
          <cell r="AF2247">
            <v>0.25298938749368804</v>
          </cell>
          <cell r="AN2247">
            <v>414.63440000000003</v>
          </cell>
          <cell r="AP2247">
            <v>0.33762268692440306</v>
          </cell>
          <cell r="AV2247" t="str">
            <v>CF</v>
          </cell>
          <cell r="AW2247">
            <v>-11</v>
          </cell>
          <cell r="AX2247">
            <v>-16</v>
          </cell>
          <cell r="AY2247">
            <v>7.8363284678166574</v>
          </cell>
          <cell r="AZ2247">
            <v>7.8363284678166574</v>
          </cell>
          <cell r="BG2247">
            <v>1.4955207172205176</v>
          </cell>
          <cell r="BJ2247">
            <v>8.2044671256373339E-3</v>
          </cell>
          <cell r="CF2247">
            <v>0.49959371951247666</v>
          </cell>
          <cell r="CV2247">
            <v>25.041666666666668</v>
          </cell>
          <cell r="DA2247">
            <v>0.55833333333333335</v>
          </cell>
          <cell r="ER2247">
            <v>414.63440000000003</v>
          </cell>
        </row>
        <row r="2248">
          <cell r="A2248">
            <v>608672</v>
          </cell>
          <cell r="C2248" t="str">
            <v>Johnson, Micah</v>
          </cell>
          <cell r="AF2248">
            <v>0.23112954734682409</v>
          </cell>
          <cell r="AN2248">
            <v>219.01262222222223</v>
          </cell>
          <cell r="AP2248">
            <v>0.39373304934849274</v>
          </cell>
          <cell r="AV2248" t="str">
            <v>2B</v>
          </cell>
          <cell r="AW2248">
            <v>-11</v>
          </cell>
          <cell r="AX2248">
            <v>-3.3321403997396875</v>
          </cell>
          <cell r="AY2248">
            <v>-0.54043158760284338</v>
          </cell>
          <cell r="AZ2248">
            <v>-1.5723872009764142</v>
          </cell>
          <cell r="BG2248">
            <v>1.3573882146410945</v>
          </cell>
          <cell r="BJ2248">
            <v>1.4028052764490362E-3</v>
          </cell>
          <cell r="CF2248">
            <v>4.3384127244070113E-2</v>
          </cell>
          <cell r="CV2248">
            <v>25.541666666666668</v>
          </cell>
          <cell r="DA2248">
            <v>0.19333333333333333</v>
          </cell>
          <cell r="ER2248">
            <v>547.53155555555554</v>
          </cell>
        </row>
        <row r="2249">
          <cell r="A2249">
            <v>608675</v>
          </cell>
          <cell r="C2249" t="str">
            <v>King, Jared</v>
          </cell>
          <cell r="AF2249">
            <v>0.1980853612438423</v>
          </cell>
          <cell r="AN2249">
            <v>162.38741333333334</v>
          </cell>
          <cell r="AP2249">
            <v>0.27557116946224103</v>
          </cell>
          <cell r="AV2249" t="str">
            <v>RF</v>
          </cell>
          <cell r="AW2249">
            <v>-12.534183333333335</v>
          </cell>
          <cell r="AX2249">
            <v>-17.816616666666668</v>
          </cell>
          <cell r="AY2249">
            <v>-12.2935223111269</v>
          </cell>
          <cell r="AZ2249">
            <v>-12.2935223111269</v>
          </cell>
          <cell r="BG2249">
            <v>1.1109044582794265</v>
          </cell>
          <cell r="BJ2249">
            <v>-1.259022890729922E-2</v>
          </cell>
          <cell r="CF2249">
            <v>0</v>
          </cell>
          <cell r="CV2249">
            <v>24.708333333333332</v>
          </cell>
          <cell r="DA2249">
            <v>0</v>
          </cell>
          <cell r="ER2249">
            <v>405.96853333333331</v>
          </cell>
        </row>
        <row r="2250">
          <cell r="A2250">
            <v>608683</v>
          </cell>
          <cell r="C2250" t="str">
            <v>Mager, Kevin</v>
          </cell>
          <cell r="AF2250">
            <v>0.18028274549261852</v>
          </cell>
          <cell r="AN2250">
            <v>138.77191111111111</v>
          </cell>
          <cell r="AP2250">
            <v>0.13792746844777537</v>
          </cell>
          <cell r="AV2250" t="str">
            <v>LF</v>
          </cell>
          <cell r="AW2250">
            <v>-12.646782566724529</v>
          </cell>
          <cell r="AX2250">
            <v>-16.09065</v>
          </cell>
          <cell r="AY2250">
            <v>-12.308194781056677</v>
          </cell>
          <cell r="AZ2250">
            <v>-12.308194781056677</v>
          </cell>
          <cell r="BG2250">
            <v>1.2577152919040326</v>
          </cell>
          <cell r="BJ2250">
            <v>-1.0634438346965031E-2</v>
          </cell>
          <cell r="CF2250">
            <v>0</v>
          </cell>
          <cell r="CV2250">
            <v>27.125</v>
          </cell>
          <cell r="DA2250">
            <v>0</v>
          </cell>
          <cell r="ER2250">
            <v>346.92977777777776</v>
          </cell>
        </row>
        <row r="2251">
          <cell r="A2251">
            <v>608685</v>
          </cell>
          <cell r="C2251" t="str">
            <v>Marzilli, Evan</v>
          </cell>
          <cell r="AF2251">
            <v>0.20982001425185121</v>
          </cell>
          <cell r="AN2251">
            <v>192.84954074074076</v>
          </cell>
          <cell r="AP2251">
            <v>0.35169404029873752</v>
          </cell>
          <cell r="AV2251" t="str">
            <v>CF</v>
          </cell>
          <cell r="AW2251">
            <v>-12.167441666666665</v>
          </cell>
          <cell r="AX2251">
            <v>-17.200849999999999</v>
          </cell>
          <cell r="AY2251">
            <v>0.3248725945887786</v>
          </cell>
          <cell r="AZ2251">
            <v>0.3248725945887786</v>
          </cell>
          <cell r="BG2251">
            <v>1.2295536953279456</v>
          </cell>
          <cell r="BJ2251">
            <v>7.8381757557473043E-3</v>
          </cell>
          <cell r="CF2251">
            <v>0</v>
          </cell>
          <cell r="CV2251">
            <v>25.291666666666668</v>
          </cell>
          <cell r="DA2251">
            <v>0</v>
          </cell>
          <cell r="ER2251">
            <v>482.1238518518519</v>
          </cell>
        </row>
        <row r="2252">
          <cell r="A2252">
            <v>608686</v>
          </cell>
          <cell r="C2252" t="str">
            <v>Mayfield, Jack</v>
          </cell>
          <cell r="AF2252">
            <v>0.21979353599105894</v>
          </cell>
          <cell r="AN2252">
            <v>176.99434666666667</v>
          </cell>
          <cell r="AP2252">
            <v>0.33303451873813361</v>
          </cell>
          <cell r="AV2252" t="str">
            <v>2B</v>
          </cell>
          <cell r="AW2252">
            <v>-11.890141666666665</v>
          </cell>
          <cell r="AX2252">
            <v>-0.56756264992691119</v>
          </cell>
          <cell r="AY2252">
            <v>-10.54528537305376</v>
          </cell>
          <cell r="AZ2252">
            <v>-0.56756264992691119</v>
          </cell>
          <cell r="BG2252">
            <v>0.90945618328973854</v>
          </cell>
          <cell r="BJ2252">
            <v>-1.1845063668553177E-3</v>
          </cell>
          <cell r="CF2252">
            <v>0</v>
          </cell>
          <cell r="CV2252">
            <v>25.791666666666668</v>
          </cell>
          <cell r="DA2252">
            <v>0</v>
          </cell>
          <cell r="ER2252">
            <v>442.48586666666665</v>
          </cell>
        </row>
        <row r="2253">
          <cell r="A2253">
            <v>608687</v>
          </cell>
          <cell r="C2253" t="str">
            <v>Mazzilli, L.J.</v>
          </cell>
          <cell r="AF2253">
            <v>0.21683039947198771</v>
          </cell>
          <cell r="AN2253">
            <v>203.16373333333337</v>
          </cell>
          <cell r="AP2253">
            <v>0.37767575631617167</v>
          </cell>
          <cell r="AV2253" t="str">
            <v>2B</v>
          </cell>
          <cell r="AW2253">
            <v>-11.890141666666665</v>
          </cell>
          <cell r="AX2253">
            <v>-6.7956068146369857</v>
          </cell>
          <cell r="AY2253">
            <v>-10.155596658408621</v>
          </cell>
          <cell r="AZ2253">
            <v>-6.7956068146369857</v>
          </cell>
          <cell r="BG2253">
            <v>1.3452038675273781</v>
          </cell>
          <cell r="BJ2253">
            <v>-2.1205772172822688E-3</v>
          </cell>
          <cell r="CF2253">
            <v>0</v>
          </cell>
          <cell r="CV2253">
            <v>25.791666666666668</v>
          </cell>
          <cell r="DA2253">
            <v>0</v>
          </cell>
          <cell r="ER2253">
            <v>507.90933333333339</v>
          </cell>
        </row>
        <row r="2254">
          <cell r="A2254">
            <v>608689</v>
          </cell>
          <cell r="C2254" t="str">
            <v>McGruder, Jamodrick</v>
          </cell>
          <cell r="AF2254">
            <v>0.20865993687170672</v>
          </cell>
          <cell r="AN2254">
            <v>133.94792296296299</v>
          </cell>
          <cell r="AP2254">
            <v>0.13486261404421829</v>
          </cell>
          <cell r="AV2254" t="str">
            <v>2B</v>
          </cell>
          <cell r="AW2254">
            <v>-12.41705</v>
          </cell>
          <cell r="AX2254">
            <v>-1.5832681225324645</v>
          </cell>
          <cell r="AY2254">
            <v>-2.8638566044403024</v>
          </cell>
          <cell r="AZ2254">
            <v>-1.5832681225324645</v>
          </cell>
          <cell r="BG2254">
            <v>0.8945734232358552</v>
          </cell>
          <cell r="BJ2254">
            <v>-1.7396368136724447E-2</v>
          </cell>
          <cell r="CF2254">
            <v>0</v>
          </cell>
          <cell r="CV2254">
            <v>24.875</v>
          </cell>
          <cell r="DA2254">
            <v>0</v>
          </cell>
          <cell r="ER2254">
            <v>334.86980740740745</v>
          </cell>
        </row>
        <row r="2255">
          <cell r="A2255">
            <v>608695</v>
          </cell>
          <cell r="C2255" t="str">
            <v>Nyisztor, Steve</v>
          </cell>
          <cell r="AF2255">
            <v>0.19600630156972992</v>
          </cell>
          <cell r="AN2255">
            <v>86.857576296296301</v>
          </cell>
          <cell r="AP2255">
            <v>6.2952607779259373E-2</v>
          </cell>
          <cell r="AV2255" t="str">
            <v>2B</v>
          </cell>
          <cell r="AW2255">
            <v>-12.259875000000001</v>
          </cell>
          <cell r="AX2255">
            <v>0.37693962848819518</v>
          </cell>
          <cell r="AY2255">
            <v>-5.1758413047105689</v>
          </cell>
          <cell r="AZ2255">
            <v>0.37693962848819518</v>
          </cell>
          <cell r="BG2255">
            <v>1.2584689185582298</v>
          </cell>
          <cell r="BJ2255">
            <v>5.8094231880341796E-3</v>
          </cell>
          <cell r="CF2255">
            <v>0</v>
          </cell>
          <cell r="CV2255">
            <v>25.125</v>
          </cell>
          <cell r="DA2255">
            <v>0</v>
          </cell>
          <cell r="ER2255">
            <v>217.14394074074073</v>
          </cell>
        </row>
        <row r="2256">
          <cell r="A2256">
            <v>608700</v>
          </cell>
          <cell r="C2256" t="str">
            <v>Plawecki, Kevin</v>
          </cell>
          <cell r="AF2256">
            <v>0.22633055336758579</v>
          </cell>
          <cell r="AN2256">
            <v>349.11974480536986</v>
          </cell>
          <cell r="AP2256">
            <v>0.36157633210499224</v>
          </cell>
          <cell r="AV2256" t="str">
            <v>C</v>
          </cell>
          <cell r="AW2256">
            <v>-12.282604654559776</v>
          </cell>
          <cell r="AX2256">
            <v>-17.12875</v>
          </cell>
          <cell r="AY2256">
            <v>-13.211883387103512</v>
          </cell>
          <cell r="AZ2256">
            <v>18.230486359473616</v>
          </cell>
          <cell r="BG2256">
            <v>1.4282683666832234</v>
          </cell>
          <cell r="BJ2256">
            <v>-2.6469028975546899E-3</v>
          </cell>
          <cell r="CF2256">
            <v>0.46406712955846496</v>
          </cell>
          <cell r="CV2256">
            <v>25.375</v>
          </cell>
          <cell r="DA2256">
            <v>0.66833333333333333</v>
          </cell>
          <cell r="ER2256">
            <v>394.82074074074075</v>
          </cell>
        </row>
        <row r="2257">
          <cell r="A2257">
            <v>608701</v>
          </cell>
          <cell r="C2257" t="str">
            <v>Refsnyder, Rob</v>
          </cell>
          <cell r="AF2257">
            <v>0.26267730469708467</v>
          </cell>
          <cell r="AN2257">
            <v>359.95203233232996</v>
          </cell>
          <cell r="AP2257">
            <v>0.39947034528057201</v>
          </cell>
          <cell r="AV2257" t="str">
            <v>2B</v>
          </cell>
          <cell r="AW2257">
            <v>-11.41314294995763</v>
          </cell>
          <cell r="AX2257">
            <v>-9.1685870316480234</v>
          </cell>
          <cell r="AY2257">
            <v>-9.702519077860881</v>
          </cell>
          <cell r="AZ2257">
            <v>-9.1685870316480234</v>
          </cell>
          <cell r="BG2257">
            <v>1.5063756091917848</v>
          </cell>
          <cell r="BJ2257">
            <v>1.172878103574357E-2</v>
          </cell>
          <cell r="CF2257">
            <v>0.21282215604856991</v>
          </cell>
          <cell r="CV2257">
            <v>25.291666666666668</v>
          </cell>
          <cell r="DA2257">
            <v>0.315</v>
          </cell>
          <cell r="ER2257">
            <v>499.22800000000007</v>
          </cell>
        </row>
        <row r="2258">
          <cell r="A2258">
            <v>608703</v>
          </cell>
          <cell r="C2258" t="str">
            <v>Reynolds, Matt</v>
          </cell>
          <cell r="AF2258">
            <v>0.21669058545190201</v>
          </cell>
          <cell r="AN2258">
            <v>183.29557333333332</v>
          </cell>
          <cell r="AP2258">
            <v>0.37406170060543786</v>
          </cell>
          <cell r="AV2258" t="str">
            <v>SS</v>
          </cell>
          <cell r="AW2258">
            <v>-11</v>
          </cell>
          <cell r="AX2258">
            <v>5.4358318851651344</v>
          </cell>
          <cell r="AY2258">
            <v>-7.5940951023415311</v>
          </cell>
          <cell r="AZ2258">
            <v>5.4358318851651344</v>
          </cell>
          <cell r="BG2258">
            <v>1.339058210927909</v>
          </cell>
          <cell r="BJ2258">
            <v>3.1306077713944068E-3</v>
          </cell>
          <cell r="CF2258">
            <v>9.7246761116133548E-2</v>
          </cell>
          <cell r="CV2258">
            <v>25.541666666666668</v>
          </cell>
          <cell r="DA2258">
            <v>0.13333333333333333</v>
          </cell>
          <cell r="ER2258">
            <v>458.23893333333331</v>
          </cell>
        </row>
        <row r="2259">
          <cell r="A2259">
            <v>608711</v>
          </cell>
          <cell r="C2259" t="str">
            <v>Sever, Joe</v>
          </cell>
          <cell r="AF2259">
            <v>0.20226892989096718</v>
          </cell>
          <cell r="AN2259">
            <v>200.88296296296301</v>
          </cell>
          <cell r="AP2259">
            <v>0.35293875252506246</v>
          </cell>
          <cell r="AV2259" t="str">
            <v>3B</v>
          </cell>
          <cell r="AW2259">
            <v>-11.926951942361502</v>
          </cell>
          <cell r="AX2259">
            <v>-10.746486884308494</v>
          </cell>
          <cell r="AY2259">
            <v>-12.580004940450308</v>
          </cell>
          <cell r="AZ2259">
            <v>-10.746486884308494</v>
          </cell>
          <cell r="BG2259">
            <v>1.2226295047619349</v>
          </cell>
          <cell r="BJ2259">
            <v>-5.4791476537435378E-3</v>
          </cell>
          <cell r="CF2259">
            <v>0</v>
          </cell>
          <cell r="CV2259">
            <v>25.875</v>
          </cell>
          <cell r="DA2259">
            <v>0</v>
          </cell>
          <cell r="ER2259">
            <v>502.20740740740746</v>
          </cell>
        </row>
        <row r="2260">
          <cell r="A2260">
            <v>608715</v>
          </cell>
          <cell r="C2260" t="str">
            <v>Stamets, Eric</v>
          </cell>
          <cell r="AF2260">
            <v>0.20295703433239393</v>
          </cell>
          <cell r="AN2260">
            <v>159.49866666666668</v>
          </cell>
          <cell r="AP2260">
            <v>0.32180354485347773</v>
          </cell>
          <cell r="AV2260" t="str">
            <v>SS</v>
          </cell>
          <cell r="AW2260">
            <v>-12.475616666666665</v>
          </cell>
          <cell r="AX2260">
            <v>11.16314031005612</v>
          </cell>
          <cell r="AY2260">
            <v>-8.8106580217744721</v>
          </cell>
          <cell r="AZ2260">
            <v>11.16314031005612</v>
          </cell>
          <cell r="BG2260">
            <v>1.3538778997121148</v>
          </cell>
          <cell r="BJ2260">
            <v>4.890035669020765E-3</v>
          </cell>
          <cell r="CF2260">
            <v>0</v>
          </cell>
          <cell r="CV2260">
            <v>24.791666666666668</v>
          </cell>
          <cell r="DA2260">
            <v>0</v>
          </cell>
          <cell r="ER2260">
            <v>398.74666666666667</v>
          </cell>
        </row>
        <row r="2261">
          <cell r="A2261">
            <v>608719</v>
          </cell>
          <cell r="C2261" t="str">
            <v>Swim, Alex</v>
          </cell>
          <cell r="AF2261">
            <v>0.18570051887697991</v>
          </cell>
          <cell r="AN2261">
            <v>130.98165333333336</v>
          </cell>
          <cell r="AP2261">
            <v>0.23930299213894313</v>
          </cell>
          <cell r="AV2261" t="str">
            <v>C</v>
          </cell>
          <cell r="AW2261">
            <v>-11.848209215638793</v>
          </cell>
          <cell r="AX2261">
            <v>-17.200849999999999</v>
          </cell>
          <cell r="AY2261">
            <v>-13.151850214419698</v>
          </cell>
          <cell r="AZ2261">
            <v>-10.357196470673218</v>
          </cell>
          <cell r="BG2261">
            <v>1.5770930927563453</v>
          </cell>
          <cell r="BJ2261">
            <v>1.0997297108654599E-2</v>
          </cell>
          <cell r="CF2261">
            <v>0</v>
          </cell>
          <cell r="CV2261">
            <v>25.291666666666668</v>
          </cell>
          <cell r="DA2261">
            <v>0</v>
          </cell>
          <cell r="ER2261">
            <v>327.45413333333335</v>
          </cell>
        </row>
        <row r="2262">
          <cell r="A2262">
            <v>608721</v>
          </cell>
          <cell r="C2262" t="str">
            <v>Vick, Logan</v>
          </cell>
          <cell r="AF2262">
            <v>0.21428566006704253</v>
          </cell>
          <cell r="AN2262">
            <v>151.98331259259263</v>
          </cell>
          <cell r="AP2262">
            <v>0.15215963384160869</v>
          </cell>
          <cell r="AV2262" t="str">
            <v>CF</v>
          </cell>
          <cell r="AW2262">
            <v>-11.936358333333335</v>
          </cell>
          <cell r="AX2262">
            <v>-16.840350000000001</v>
          </cell>
          <cell r="AY2262">
            <v>-3.9155880245695731</v>
          </cell>
          <cell r="AZ2262">
            <v>-3.9155880245695731</v>
          </cell>
          <cell r="BG2262">
            <v>0.94513504658000391</v>
          </cell>
          <cell r="BJ2262">
            <v>-1.6827059483045845E-2</v>
          </cell>
          <cell r="CF2262">
            <v>0</v>
          </cell>
          <cell r="CV2262">
            <v>25.708333333333332</v>
          </cell>
          <cell r="DA2262">
            <v>0</v>
          </cell>
          <cell r="ER2262">
            <v>379.95828148148155</v>
          </cell>
        </row>
        <row r="2263">
          <cell r="A2263">
            <v>608724</v>
          </cell>
          <cell r="C2263" t="str">
            <v>Walker, Adam</v>
          </cell>
          <cell r="AF2263">
            <v>0.24030163292018136</v>
          </cell>
          <cell r="AN2263">
            <v>224.0337777777778</v>
          </cell>
          <cell r="AP2263">
            <v>0.41537153634381208</v>
          </cell>
          <cell r="AV2263" t="str">
            <v>LF</v>
          </cell>
          <cell r="AW2263">
            <v>-12.534183333333335</v>
          </cell>
          <cell r="AX2263">
            <v>-17.816616666666668</v>
          </cell>
          <cell r="AY2263">
            <v>-14.619545169491836</v>
          </cell>
          <cell r="AZ2263">
            <v>-12.534183333333335</v>
          </cell>
          <cell r="BG2263">
            <v>1.453965221240872</v>
          </cell>
          <cell r="BJ2263">
            <v>4.1738124367212007E-3</v>
          </cell>
          <cell r="CF2263">
            <v>0</v>
          </cell>
          <cell r="CV2263">
            <v>24.708333333333332</v>
          </cell>
          <cell r="DA2263">
            <v>0</v>
          </cell>
          <cell r="ER2263">
            <v>560.08444444444444</v>
          </cell>
        </row>
        <row r="2264">
          <cell r="A2264">
            <v>608730</v>
          </cell>
          <cell r="C2264" t="str">
            <v>Yarbrough, Alex</v>
          </cell>
          <cell r="AF2264">
            <v>0.20985678990210957</v>
          </cell>
          <cell r="AN2264">
            <v>230.67389629629631</v>
          </cell>
          <cell r="AP2264">
            <v>0.42208710538816263</v>
          </cell>
          <cell r="AV2264" t="str">
            <v>2B</v>
          </cell>
          <cell r="AW2264">
            <v>-11.324703627729484</v>
          </cell>
          <cell r="AX2264">
            <v>-4.5412377251479832</v>
          </cell>
          <cell r="AY2264">
            <v>-9.0111894922602644</v>
          </cell>
          <cell r="AZ2264">
            <v>-4.5412377251479832</v>
          </cell>
          <cell r="BG2264">
            <v>1.4372229055642136</v>
          </cell>
          <cell r="BJ2264">
            <v>1.4696613477331293E-2</v>
          </cell>
          <cell r="CF2264">
            <v>0</v>
          </cell>
          <cell r="CV2264">
            <v>24.875</v>
          </cell>
          <cell r="DA2264">
            <v>0</v>
          </cell>
          <cell r="ER2264">
            <v>576.68474074074072</v>
          </cell>
        </row>
        <row r="2265">
          <cell r="A2265">
            <v>608736</v>
          </cell>
          <cell r="C2265" t="str">
            <v>Santos, Jeffry</v>
          </cell>
          <cell r="AF2265">
            <v>0.15858627519799523</v>
          </cell>
          <cell r="AN2265">
            <v>90.785754074074077</v>
          </cell>
          <cell r="AP2265">
            <v>6.7868787394157137E-2</v>
          </cell>
          <cell r="AV2265" t="str">
            <v>SS</v>
          </cell>
          <cell r="AW2265">
            <v>-13.492958333333334</v>
          </cell>
          <cell r="AX2265">
            <v>-2.5644922680717053</v>
          </cell>
          <cell r="AY2265">
            <v>-9.2917996415087192</v>
          </cell>
          <cell r="AZ2265">
            <v>-2.5644922680717053</v>
          </cell>
          <cell r="BG2265">
            <v>0.71684764143394197</v>
          </cell>
          <cell r="BJ2265">
            <v>-5.8923061266313208E-3</v>
          </cell>
          <cell r="CF2265">
            <v>0</v>
          </cell>
          <cell r="CV2265">
            <v>23.458333333333332</v>
          </cell>
          <cell r="DA2265">
            <v>0</v>
          </cell>
          <cell r="ER2265">
            <v>226.96438518518519</v>
          </cell>
        </row>
        <row r="2266">
          <cell r="A2266">
            <v>608763</v>
          </cell>
          <cell r="C2266" t="str">
            <v>Perdomo, Alexander</v>
          </cell>
          <cell r="AF2266">
            <v>0.14146750355422233</v>
          </cell>
          <cell r="AN2266">
            <v>99.496580740740754</v>
          </cell>
          <cell r="AP2266">
            <v>7.9872941573963074E-2</v>
          </cell>
          <cell r="AV2266" t="str">
            <v>2B</v>
          </cell>
          <cell r="AW2266">
            <v>-13.776625000000001</v>
          </cell>
          <cell r="AX2266">
            <v>-2.5659772944520167</v>
          </cell>
          <cell r="AY2266">
            <v>-3.9491107500122213</v>
          </cell>
          <cell r="AZ2266">
            <v>-2.5659772944520167</v>
          </cell>
          <cell r="BG2266">
            <v>0.45504985562972666</v>
          </cell>
          <cell r="BJ2266">
            <v>-8.612964108108058E-3</v>
          </cell>
          <cell r="CF2266">
            <v>0</v>
          </cell>
          <cell r="CV2266">
            <v>23.125</v>
          </cell>
          <cell r="DA2266">
            <v>0</v>
          </cell>
          <cell r="ER2266">
            <v>248.74145185185188</v>
          </cell>
        </row>
        <row r="2267">
          <cell r="A2267">
            <v>608841</v>
          </cell>
          <cell r="C2267" t="str">
            <v>Meneses, Joey</v>
          </cell>
          <cell r="AF2267">
            <v>0.20185598986336703</v>
          </cell>
          <cell r="AN2267">
            <v>211.75004444444446</v>
          </cell>
          <cell r="AP2267">
            <v>0.34947152984320151</v>
          </cell>
          <cell r="AV2267" t="str">
            <v>1B</v>
          </cell>
          <cell r="AW2267">
            <v>-13.012000830362428</v>
          </cell>
          <cell r="AX2267">
            <v>-18.543449999999996</v>
          </cell>
          <cell r="AY2267">
            <v>-12.001506012675362</v>
          </cell>
          <cell r="AZ2267">
            <v>-12.001506012675362</v>
          </cell>
          <cell r="BG2267">
            <v>1.0590507761703027</v>
          </cell>
          <cell r="BJ2267">
            <v>5.6293553171324773E-3</v>
          </cell>
          <cell r="CF2267">
            <v>0</v>
          </cell>
          <cell r="CV2267">
            <v>24.125</v>
          </cell>
          <cell r="DA2267">
            <v>0</v>
          </cell>
          <cell r="ER2267">
            <v>529.3751111111111</v>
          </cell>
        </row>
        <row r="2268">
          <cell r="A2268">
            <v>608958</v>
          </cell>
          <cell r="C2268" t="str">
            <v>Reyes, Patrick</v>
          </cell>
          <cell r="AF2268">
            <v>0.1247707256624284</v>
          </cell>
          <cell r="AN2268">
            <v>68.615680000000012</v>
          </cell>
          <cell r="AP2268">
            <v>4.4562125027173494E-2</v>
          </cell>
          <cell r="AV2268" t="str">
            <v>C</v>
          </cell>
          <cell r="AW2268">
            <v>-15.000452614353986</v>
          </cell>
          <cell r="AX2268">
            <v>-19.038116666666664</v>
          </cell>
          <cell r="AY2268">
            <v>-16.128587197599558</v>
          </cell>
          <cell r="AZ2268">
            <v>-1.8930047667444643</v>
          </cell>
          <cell r="BG2268">
            <v>0.72497428299454247</v>
          </cell>
          <cell r="BJ2268">
            <v>8.3625756367355763E-3</v>
          </cell>
          <cell r="CF2268">
            <v>0</v>
          </cell>
          <cell r="CV2268">
            <v>23.791666666666668</v>
          </cell>
          <cell r="DA2268">
            <v>0</v>
          </cell>
          <cell r="ER2268">
            <v>171.53920000000002</v>
          </cell>
        </row>
        <row r="2269">
          <cell r="A2269">
            <v>609002</v>
          </cell>
          <cell r="C2269" t="str">
            <v>Morales, Tomas</v>
          </cell>
          <cell r="AF2269">
            <v>0.18048068881927704</v>
          </cell>
          <cell r="AN2269">
            <v>87.128770370370376</v>
          </cell>
          <cell r="AP2269">
            <v>0.13004096640921092</v>
          </cell>
          <cell r="AV2269" t="str">
            <v>C</v>
          </cell>
          <cell r="AW2269">
            <v>-12.358483333333334</v>
          </cell>
          <cell r="AX2269">
            <v>-17.505116666666666</v>
          </cell>
          <cell r="AY2269">
            <v>-7.6876752518859597</v>
          </cell>
          <cell r="AZ2269">
            <v>3.5805907605951406</v>
          </cell>
          <cell r="BG2269">
            <v>0.89196435452720979</v>
          </cell>
          <cell r="BJ2269">
            <v>6.8738979059682686E-3</v>
          </cell>
          <cell r="CF2269">
            <v>0</v>
          </cell>
          <cell r="CV2269">
            <v>24.958333333333332</v>
          </cell>
          <cell r="DA2269">
            <v>0</v>
          </cell>
          <cell r="ER2269">
            <v>217.82192592592594</v>
          </cell>
        </row>
        <row r="2270">
          <cell r="A2270">
            <v>609052</v>
          </cell>
          <cell r="C2270" t="str">
            <v>Valera, Junior</v>
          </cell>
          <cell r="AF2270">
            <v>0.18891829582110481</v>
          </cell>
          <cell r="AN2270">
            <v>102.12256000000001</v>
          </cell>
          <cell r="AP2270">
            <v>0.1352593506629558</v>
          </cell>
          <cell r="AV2270" t="str">
            <v>2B</v>
          </cell>
          <cell r="AW2270">
            <v>-13.209291666666665</v>
          </cell>
          <cell r="AX2270">
            <v>-2.7483657244607826</v>
          </cell>
          <cell r="AY2270">
            <v>-4.0333871300631134</v>
          </cell>
          <cell r="AZ2270">
            <v>-2.7483657244607826</v>
          </cell>
          <cell r="BG2270">
            <v>1.0046832958477527</v>
          </cell>
          <cell r="BJ2270">
            <v>2.325712415898672E-2</v>
          </cell>
          <cell r="CF2270">
            <v>0</v>
          </cell>
          <cell r="CV2270">
            <v>23.791666666666668</v>
          </cell>
          <cell r="DA2270">
            <v>0</v>
          </cell>
          <cell r="ER2270">
            <v>255.3064</v>
          </cell>
        </row>
        <row r="2271">
          <cell r="A2271">
            <v>609217</v>
          </cell>
          <cell r="C2271" t="str">
            <v>Leal, Jose</v>
          </cell>
          <cell r="AF2271">
            <v>0.14591072109288308</v>
          </cell>
          <cell r="AN2271">
            <v>107.86808888888891</v>
          </cell>
          <cell r="AP2271">
            <v>0.17504278844509302</v>
          </cell>
          <cell r="AV2271" t="str">
            <v>LF</v>
          </cell>
          <cell r="AW2271">
            <v>-15.635942295584545</v>
          </cell>
          <cell r="AX2271">
            <v>-23.826349999999994</v>
          </cell>
          <cell r="AY2271">
            <v>-20.164583893711857</v>
          </cell>
          <cell r="AZ2271">
            <v>-15.635942295584545</v>
          </cell>
          <cell r="BG2271">
            <v>0.95635942406208763</v>
          </cell>
          <cell r="BJ2271">
            <v>2.3237756274379618E-2</v>
          </cell>
          <cell r="CF2271">
            <v>0</v>
          </cell>
          <cell r="CV2271">
            <v>21.375</v>
          </cell>
          <cell r="DA2271">
            <v>0</v>
          </cell>
          <cell r="ER2271">
            <v>269.67022222222226</v>
          </cell>
        </row>
        <row r="2272">
          <cell r="A2272">
            <v>609263</v>
          </cell>
          <cell r="C2272" t="str">
            <v>Flores, Raymel</v>
          </cell>
          <cell r="AF2272">
            <v>0.16688702248978332</v>
          </cell>
          <cell r="AN2272">
            <v>152.68515555555555</v>
          </cell>
          <cell r="AP2272">
            <v>0.25256352451350628</v>
          </cell>
          <cell r="AV2272" t="str">
            <v>SS</v>
          </cell>
          <cell r="AW2272">
            <v>-15.121241666666666</v>
          </cell>
          <cell r="AX2272">
            <v>-8.5987064607091011</v>
          </cell>
          <cell r="AY2272">
            <v>-5.6806847135702405</v>
          </cell>
          <cell r="AZ2272">
            <v>-5.6806847135702405</v>
          </cell>
          <cell r="BG2272">
            <v>0.48110129429792559</v>
          </cell>
          <cell r="BJ2272">
            <v>3.1993826212110624E-3</v>
          </cell>
          <cell r="CF2272">
            <v>0</v>
          </cell>
          <cell r="CV2272">
            <v>21.791666666666668</v>
          </cell>
          <cell r="DA2272">
            <v>0</v>
          </cell>
          <cell r="ER2272">
            <v>381.71288888888887</v>
          </cell>
        </row>
        <row r="2273">
          <cell r="A2273">
            <v>609265</v>
          </cell>
          <cell r="C2273" t="str">
            <v>Mejia, Cesar</v>
          </cell>
          <cell r="AF2273">
            <v>0.12087722316523651</v>
          </cell>
          <cell r="AN2273">
            <v>76.402157037037043</v>
          </cell>
          <cell r="AP2273">
            <v>4.0037378551023961E-2</v>
          </cell>
          <cell r="AV2273" t="str">
            <v>LF</v>
          </cell>
          <cell r="AW2273">
            <v>-16.029154865315256</v>
          </cell>
          <cell r="AX2273">
            <v>-12.736567616755202</v>
          </cell>
          <cell r="AY2273">
            <v>-15.024391232604827</v>
          </cell>
          <cell r="AZ2273">
            <v>-12.736567616755202</v>
          </cell>
          <cell r="BG2273">
            <v>0.72909845389053218</v>
          </cell>
          <cell r="BJ2273">
            <v>-2.5493919725178026E-3</v>
          </cell>
          <cell r="CF2273">
            <v>0</v>
          </cell>
          <cell r="CV2273">
            <v>21.541666666666668</v>
          </cell>
          <cell r="DA2273">
            <v>0</v>
          </cell>
          <cell r="ER2273">
            <v>191.00539259259261</v>
          </cell>
        </row>
        <row r="2274">
          <cell r="A2274">
            <v>609267</v>
          </cell>
          <cell r="C2274" t="str">
            <v>Paulino, Dorssys</v>
          </cell>
          <cell r="AF2274">
            <v>0.20250023042398113</v>
          </cell>
          <cell r="AN2274">
            <v>183.66592000000003</v>
          </cell>
          <cell r="AP2274">
            <v>0.34712093946968736</v>
          </cell>
          <cell r="AV2274" t="str">
            <v>LF</v>
          </cell>
          <cell r="AW2274">
            <v>-15.312475000000001</v>
          </cell>
          <cell r="AX2274">
            <v>-23.229249999999997</v>
          </cell>
          <cell r="AY2274">
            <v>-15.885790915206112</v>
          </cell>
          <cell r="AZ2274">
            <v>-15.312475000000001</v>
          </cell>
          <cell r="BG2274">
            <v>0.7969674003429088</v>
          </cell>
          <cell r="BJ2274">
            <v>5.6056176660020333E-3</v>
          </cell>
          <cell r="CF2274">
            <v>0</v>
          </cell>
          <cell r="CV2274">
            <v>21.625</v>
          </cell>
          <cell r="DA2274">
            <v>0</v>
          </cell>
          <cell r="ER2274">
            <v>459.16480000000001</v>
          </cell>
        </row>
        <row r="2275">
          <cell r="A2275">
            <v>609268</v>
          </cell>
          <cell r="C2275" t="str">
            <v>Miguel, Francisco</v>
          </cell>
          <cell r="AF2275">
            <v>0.13370684978669256</v>
          </cell>
          <cell r="AN2275">
            <v>88.128189629629631</v>
          </cell>
          <cell r="AP2275">
            <v>5.8064058837618227E-2</v>
          </cell>
          <cell r="AV2275" t="str">
            <v>RF</v>
          </cell>
          <cell r="AW2275">
            <v>-15.694941666666665</v>
          </cell>
          <cell r="AX2275">
            <v>-24.025383333333323</v>
          </cell>
          <cell r="AY2275">
            <v>-14.908406795606762</v>
          </cell>
          <cell r="AZ2275">
            <v>-14.908406795606762</v>
          </cell>
          <cell r="BG2275">
            <v>0.79459986964288043</v>
          </cell>
          <cell r="BJ2275">
            <v>-3.4260819354865382E-3</v>
          </cell>
          <cell r="CF2275">
            <v>0</v>
          </cell>
          <cell r="CV2275">
            <v>21.291666666666668</v>
          </cell>
          <cell r="DA2275">
            <v>0</v>
          </cell>
          <cell r="ER2275">
            <v>220.32047407407407</v>
          </cell>
        </row>
        <row r="2276">
          <cell r="A2276">
            <v>609270</v>
          </cell>
          <cell r="C2276" t="str">
            <v>Almonte, Erwin</v>
          </cell>
          <cell r="AF2276">
            <v>0.1522927207543239</v>
          </cell>
          <cell r="AN2276">
            <v>118.86307555555555</v>
          </cell>
          <cell r="AP2276">
            <v>0.16448746086140842</v>
          </cell>
          <cell r="AV2276" t="str">
            <v>1B</v>
          </cell>
          <cell r="AW2276">
            <v>-17.23532784114235</v>
          </cell>
          <cell r="AX2276">
            <v>-23.826349999999994</v>
          </cell>
          <cell r="AY2276">
            <v>-18.948770722054245</v>
          </cell>
          <cell r="AZ2276">
            <v>-17.23532784114235</v>
          </cell>
          <cell r="BG2276">
            <v>0.86389697547504762</v>
          </cell>
          <cell r="BJ2276">
            <v>-3.4123501258847802E-3</v>
          </cell>
          <cell r="CF2276">
            <v>0</v>
          </cell>
          <cell r="CV2276">
            <v>21.375</v>
          </cell>
          <cell r="DA2276">
            <v>0</v>
          </cell>
          <cell r="ER2276">
            <v>297.15768888888886</v>
          </cell>
        </row>
        <row r="2277">
          <cell r="A2277">
            <v>609272</v>
          </cell>
          <cell r="C2277" t="str">
            <v>Pujols, Wildert</v>
          </cell>
          <cell r="AF2277">
            <v>0.17256709840169959</v>
          </cell>
          <cell r="AN2277">
            <v>87.935051851851867</v>
          </cell>
          <cell r="AP2277">
            <v>6.0078398546996925E-2</v>
          </cell>
          <cell r="AV2277" t="str">
            <v>RF</v>
          </cell>
          <cell r="AW2277">
            <v>-14.840566666666666</v>
          </cell>
          <cell r="AX2277">
            <v>-22.249949999999995</v>
          </cell>
          <cell r="AY2277">
            <v>-11.60813709840747</v>
          </cell>
          <cell r="AZ2277">
            <v>-11.60813709840747</v>
          </cell>
          <cell r="BG2277">
            <v>0.80578462955721242</v>
          </cell>
          <cell r="BJ2277">
            <v>2.1590917218355325E-3</v>
          </cell>
          <cell r="CF2277">
            <v>0</v>
          </cell>
          <cell r="CV2277">
            <v>22.041666666666668</v>
          </cell>
          <cell r="DA2277">
            <v>0</v>
          </cell>
          <cell r="ER2277">
            <v>219.83762962962965</v>
          </cell>
        </row>
        <row r="2278">
          <cell r="A2278">
            <v>609273</v>
          </cell>
          <cell r="C2278" t="str">
            <v>Reynoso, Luis</v>
          </cell>
          <cell r="AF2278">
            <v>0.15910733698681231</v>
          </cell>
          <cell r="AN2278">
            <v>104.2189037037037</v>
          </cell>
          <cell r="AP2278">
            <v>0.17077612439007561</v>
          </cell>
          <cell r="AV2278" t="str">
            <v>3B</v>
          </cell>
          <cell r="AW2278">
            <v>-15.121241666666666</v>
          </cell>
          <cell r="AX2278">
            <v>-8.2072347125599965</v>
          </cell>
          <cell r="AY2278">
            <v>-13.864003186489935</v>
          </cell>
          <cell r="AZ2278">
            <v>-8.2072347125599965</v>
          </cell>
          <cell r="BG2278">
            <v>0.55696669541100252</v>
          </cell>
          <cell r="BJ2278">
            <v>-9.0400620655613976E-4</v>
          </cell>
          <cell r="CF2278">
            <v>0</v>
          </cell>
          <cell r="CV2278">
            <v>21.791666666666668</v>
          </cell>
          <cell r="DA2278">
            <v>0</v>
          </cell>
          <cell r="ER2278">
            <v>260.54725925925925</v>
          </cell>
        </row>
        <row r="2279">
          <cell r="A2279">
            <v>609274</v>
          </cell>
          <cell r="C2279" t="str">
            <v>Hernandez, Elier</v>
          </cell>
          <cell r="AF2279">
            <v>0.18624100357064924</v>
          </cell>
          <cell r="AN2279">
            <v>228.15525925925928</v>
          </cell>
          <cell r="AP2279">
            <v>0.39203413579303581</v>
          </cell>
          <cell r="AV2279" t="str">
            <v>RF</v>
          </cell>
          <cell r="AW2279">
            <v>-15.312475000000001</v>
          </cell>
          <cell r="AX2279">
            <v>-23.229249999999997</v>
          </cell>
          <cell r="AY2279">
            <v>-14.336156650405346</v>
          </cell>
          <cell r="AZ2279">
            <v>-14.336156650405346</v>
          </cell>
          <cell r="BG2279">
            <v>0.8976462390010278</v>
          </cell>
          <cell r="BJ2279">
            <v>-3.1998507651442255E-3</v>
          </cell>
          <cell r="CF2279">
            <v>0</v>
          </cell>
          <cell r="CV2279">
            <v>21.625</v>
          </cell>
          <cell r="DA2279">
            <v>0</v>
          </cell>
          <cell r="ER2279">
            <v>570.38814814814816</v>
          </cell>
        </row>
        <row r="2280">
          <cell r="A2280">
            <v>609275</v>
          </cell>
          <cell r="C2280" t="str">
            <v>Mondesi, Raul</v>
          </cell>
          <cell r="AF2280">
            <v>0.22626910217270219</v>
          </cell>
          <cell r="AN2280">
            <v>163.58921481481485</v>
          </cell>
          <cell r="AP2280">
            <v>0.33098118286780054</v>
          </cell>
          <cell r="AV2280" t="str">
            <v>SS</v>
          </cell>
          <cell r="AW2280">
            <v>-11</v>
          </cell>
          <cell r="AX2280">
            <v>-1.5502553485084041</v>
          </cell>
          <cell r="AY2280">
            <v>-7</v>
          </cell>
          <cell r="AZ2280">
            <v>-1.5502553485084041</v>
          </cell>
          <cell r="BG2280">
            <v>0.79814807943819277</v>
          </cell>
          <cell r="BJ2280">
            <v>1.5012937313201843E-4</v>
          </cell>
          <cell r="CF2280">
            <v>0</v>
          </cell>
          <cell r="CV2280">
            <v>20.958333333333332</v>
          </cell>
          <cell r="DA2280">
            <v>0.10666666666666667</v>
          </cell>
          <cell r="ER2280">
            <v>408.9730370370371</v>
          </cell>
        </row>
        <row r="2281">
          <cell r="A2281">
            <v>609280</v>
          </cell>
          <cell r="C2281" t="str">
            <v>Andujar, Miguel</v>
          </cell>
          <cell r="AF2281">
            <v>0.21898343853685553</v>
          </cell>
          <cell r="AN2281">
            <v>230.90287407407411</v>
          </cell>
          <cell r="AP2281">
            <v>0.40040995991278427</v>
          </cell>
          <cell r="AV2281" t="str">
            <v>3B</v>
          </cell>
          <cell r="AW2281">
            <v>-15.721818410397933</v>
          </cell>
          <cell r="AX2281">
            <v>-8.7092677300621659</v>
          </cell>
          <cell r="AY2281">
            <v>-15.57918982497501</v>
          </cell>
          <cell r="AZ2281">
            <v>-8.7092677300621659</v>
          </cell>
          <cell r="BG2281">
            <v>0.82089324539089614</v>
          </cell>
          <cell r="BJ2281">
            <v>-4.2744041497121176E-3</v>
          </cell>
          <cell r="CF2281">
            <v>0</v>
          </cell>
          <cell r="CV2281">
            <v>21.291666666666668</v>
          </cell>
          <cell r="DA2281">
            <v>0</v>
          </cell>
          <cell r="ER2281">
            <v>577.25718518518522</v>
          </cell>
        </row>
        <row r="2282">
          <cell r="A2282">
            <v>609281</v>
          </cell>
          <cell r="C2282" t="str">
            <v>Valdez, Carlos</v>
          </cell>
          <cell r="AF2282">
            <v>0.14360137257362121</v>
          </cell>
          <cell r="AN2282">
            <v>86.539757037037049</v>
          </cell>
          <cell r="AP2282">
            <v>5.7123077565782832E-2</v>
          </cell>
          <cell r="AV2282" t="str">
            <v>LF</v>
          </cell>
          <cell r="AW2282">
            <v>-15.728570799754108</v>
          </cell>
          <cell r="AX2282">
            <v>-22.249949999999995</v>
          </cell>
          <cell r="AY2282">
            <v>-15.509314319785558</v>
          </cell>
          <cell r="AZ2282">
            <v>-15.509314319785558</v>
          </cell>
          <cell r="BG2282">
            <v>0.70689605751182727</v>
          </cell>
          <cell r="BJ2282">
            <v>-6.7373552742705928E-3</v>
          </cell>
          <cell r="CF2282">
            <v>0</v>
          </cell>
          <cell r="CV2282">
            <v>22.041666666666668</v>
          </cell>
          <cell r="DA2282">
            <v>0</v>
          </cell>
          <cell r="ER2282">
            <v>216.34939259259261</v>
          </cell>
        </row>
        <row r="2283">
          <cell r="A2283">
            <v>609284</v>
          </cell>
          <cell r="C2283" t="str">
            <v>Adames, Crisford</v>
          </cell>
          <cell r="AF2283">
            <v>0.14897372784290064</v>
          </cell>
          <cell r="AN2283">
            <v>114.93338074074074</v>
          </cell>
          <cell r="AP2283">
            <v>0.14994253118528089</v>
          </cell>
          <cell r="AV2283" t="str">
            <v>1B</v>
          </cell>
          <cell r="AW2283">
            <v>-15.941047279133555</v>
          </cell>
          <cell r="AX2283">
            <v>-23.627316666666665</v>
          </cell>
          <cell r="AY2283">
            <v>-17.415644377650477</v>
          </cell>
          <cell r="AZ2283">
            <v>-15.941047279133555</v>
          </cell>
          <cell r="BG2283">
            <v>0.82914955874954765</v>
          </cell>
          <cell r="BJ2283">
            <v>-3.7972252349640192E-3</v>
          </cell>
          <cell r="CF2283">
            <v>0</v>
          </cell>
          <cell r="CV2283">
            <v>21.458333333333332</v>
          </cell>
          <cell r="DA2283">
            <v>0</v>
          </cell>
          <cell r="ER2283">
            <v>287.33345185185186</v>
          </cell>
        </row>
        <row r="2284">
          <cell r="A2284">
            <v>609457</v>
          </cell>
          <cell r="C2284" t="str">
            <v>Albitz, Vance</v>
          </cell>
          <cell r="AF2284">
            <v>0.21608125036120776</v>
          </cell>
          <cell r="AN2284">
            <v>120.92235851851852</v>
          </cell>
          <cell r="AP2284">
            <v>0.11278852166342068</v>
          </cell>
          <cell r="AV2284" t="str">
            <v>2B</v>
          </cell>
          <cell r="AW2284">
            <v>-11.059583333333332</v>
          </cell>
          <cell r="AX2284">
            <v>2.5557861807311326</v>
          </cell>
          <cell r="AY2284">
            <v>-7.977656392964021</v>
          </cell>
          <cell r="AZ2284">
            <v>2.5557861807311326</v>
          </cell>
          <cell r="BG2284">
            <v>0.83633468905396724</v>
          </cell>
          <cell r="BJ2284">
            <v>1.2954961217018102E-2</v>
          </cell>
          <cell r="CF2284">
            <v>0</v>
          </cell>
          <cell r="CV2284">
            <v>28.458333333333332</v>
          </cell>
          <cell r="DA2284">
            <v>0</v>
          </cell>
          <cell r="ER2284">
            <v>302.30589629629628</v>
          </cell>
        </row>
        <row r="2285">
          <cell r="A2285">
            <v>610141</v>
          </cell>
          <cell r="C2285" t="str">
            <v>Becerra, Wuilmer</v>
          </cell>
          <cell r="AF2285">
            <v>0.20457742543727989</v>
          </cell>
          <cell r="AN2285">
            <v>165.65748148148145</v>
          </cell>
          <cell r="AP2285">
            <v>0.30610691955479774</v>
          </cell>
          <cell r="AV2285" t="str">
            <v>RF</v>
          </cell>
          <cell r="AW2285">
            <v>-15.216858333333334</v>
          </cell>
          <cell r="AX2285">
            <v>-23.030216666666668</v>
          </cell>
          <cell r="AY2285">
            <v>-14.23393386460776</v>
          </cell>
          <cell r="AZ2285">
            <v>-14.23393386460776</v>
          </cell>
          <cell r="BG2285">
            <v>1.1262955400630665</v>
          </cell>
          <cell r="BJ2285">
            <v>1.4708120757007694E-2</v>
          </cell>
          <cell r="CF2285">
            <v>0</v>
          </cell>
          <cell r="CV2285">
            <v>21.708333333333332</v>
          </cell>
          <cell r="DA2285">
            <v>0</v>
          </cell>
          <cell r="ER2285">
            <v>414.14370370370364</v>
          </cell>
        </row>
        <row r="2286">
          <cell r="A2286">
            <v>611177</v>
          </cell>
          <cell r="C2286" t="str">
            <v>Garcia, Adonis</v>
          </cell>
          <cell r="AF2286">
            <v>0.25221954538927771</v>
          </cell>
          <cell r="AN2286">
            <v>350.54203408884337</v>
          </cell>
          <cell r="AP2286">
            <v>0.46226496705274694</v>
          </cell>
          <cell r="AV2286" t="str">
            <v>3B</v>
          </cell>
          <cell r="AW2286">
            <v>-11</v>
          </cell>
          <cell r="AX2286">
            <v>-5.6929013183171886</v>
          </cell>
          <cell r="AY2286">
            <v>-12.930471116122662</v>
          </cell>
          <cell r="AZ2286">
            <v>-5.6929013183171886</v>
          </cell>
          <cell r="BG2286">
            <v>0.64467535012679988</v>
          </cell>
          <cell r="BJ2286">
            <v>-6.2028300842456724E-3</v>
          </cell>
          <cell r="CF2286">
            <v>0.53949370469131841</v>
          </cell>
          <cell r="CV2286">
            <v>31.208333333333332</v>
          </cell>
          <cell r="DA2286">
            <v>0.94833333333333336</v>
          </cell>
          <cell r="ER2286">
            <v>551.55229629629628</v>
          </cell>
        </row>
        <row r="2287">
          <cell r="A2287">
            <v>612031</v>
          </cell>
          <cell r="C2287" t="str">
            <v>Sanchez, Yeral</v>
          </cell>
          <cell r="AF2287">
            <v>0.18130500900635838</v>
          </cell>
          <cell r="AN2287">
            <v>83.653925925925932</v>
          </cell>
          <cell r="AP2287">
            <v>5.5563816578512171E-2</v>
          </cell>
          <cell r="AV2287" t="str">
            <v>RF</v>
          </cell>
          <cell r="AW2287">
            <v>-12.646951256326981</v>
          </cell>
          <cell r="AX2287">
            <v>-17.930716666666669</v>
          </cell>
          <cell r="AY2287">
            <v>-12.780479759905347</v>
          </cell>
          <cell r="AZ2287">
            <v>-12.646951256326981</v>
          </cell>
          <cell r="BG2287">
            <v>0.52547800748925755</v>
          </cell>
          <cell r="BJ2287">
            <v>-1.2935088082818558E-2</v>
          </cell>
          <cell r="CF2287">
            <v>0</v>
          </cell>
          <cell r="CV2287">
            <v>30.958333333333332</v>
          </cell>
          <cell r="DA2287">
            <v>0</v>
          </cell>
          <cell r="ER2287">
            <v>209.13481481481483</v>
          </cell>
        </row>
        <row r="2288">
          <cell r="A2288">
            <v>612315</v>
          </cell>
          <cell r="C2288" t="str">
            <v>Sayers, Aaron</v>
          </cell>
          <cell r="AF2288">
            <v>0.15631668076289734</v>
          </cell>
          <cell r="AN2288">
            <v>84.760960000000011</v>
          </cell>
          <cell r="AP2288">
            <v>9.0947728160709396E-2</v>
          </cell>
          <cell r="AV2288" t="str">
            <v>3B</v>
          </cell>
          <cell r="AW2288">
            <v>-14.757300000000001</v>
          </cell>
          <cell r="AX2288">
            <v>-8.9928406545999984</v>
          </cell>
          <cell r="AY2288">
            <v>-13.356823310778163</v>
          </cell>
          <cell r="AZ2288">
            <v>-8.9928406545999984</v>
          </cell>
          <cell r="BG2288">
            <v>0.76134260426292433</v>
          </cell>
          <cell r="BJ2288">
            <v>-6.1038357387855728E-3</v>
          </cell>
          <cell r="CF2288">
            <v>0</v>
          </cell>
          <cell r="CV2288">
            <v>22.125</v>
          </cell>
          <cell r="DA2288">
            <v>0</v>
          </cell>
          <cell r="ER2288">
            <v>211.9024</v>
          </cell>
        </row>
        <row r="2289">
          <cell r="A2289">
            <v>612433</v>
          </cell>
          <cell r="C2289" t="str">
            <v>Medina, Victor</v>
          </cell>
          <cell r="AF2289">
            <v>0.1063362228213843</v>
          </cell>
          <cell r="AN2289">
            <v>97.178168888888905</v>
          </cell>
          <cell r="AP2289">
            <v>7.2026034046846599E-2</v>
          </cell>
          <cell r="AV2289" t="str">
            <v>1B</v>
          </cell>
          <cell r="AW2289">
            <v>-16.464864317810385</v>
          </cell>
          <cell r="AX2289">
            <v>-23.229249999999997</v>
          </cell>
          <cell r="AY2289">
            <v>-18.127472315680969</v>
          </cell>
          <cell r="AZ2289">
            <v>-16.464864317810385</v>
          </cell>
          <cell r="BG2289">
            <v>0.68683498578401525</v>
          </cell>
          <cell r="BJ2289">
            <v>5.8028397318205856E-3</v>
          </cell>
          <cell r="CF2289">
            <v>0</v>
          </cell>
          <cell r="CV2289">
            <v>21.625</v>
          </cell>
          <cell r="DA2289">
            <v>0</v>
          </cell>
          <cell r="ER2289">
            <v>242.94542222222225</v>
          </cell>
        </row>
        <row r="2290">
          <cell r="A2290">
            <v>612795</v>
          </cell>
          <cell r="C2290" t="str">
            <v>Santana, Raul</v>
          </cell>
          <cell r="AF2290">
            <v>0.15418383558943996</v>
          </cell>
          <cell r="AN2290">
            <v>91.512699259259264</v>
          </cell>
          <cell r="AP2290">
            <v>6.6248320131691019E-2</v>
          </cell>
          <cell r="AV2290" t="str">
            <v>1B</v>
          </cell>
          <cell r="AW2290">
            <v>-15.00767101605415</v>
          </cell>
          <cell r="AX2290">
            <v>-20.744249999999994</v>
          </cell>
          <cell r="AY2290">
            <v>-12.706201656828441</v>
          </cell>
          <cell r="AZ2290">
            <v>-12.706201656828441</v>
          </cell>
          <cell r="BG2290">
            <v>0.68930227804036126</v>
          </cell>
          <cell r="BJ2290">
            <v>1.2069729011962469E-2</v>
          </cell>
          <cell r="CF2290">
            <v>0</v>
          </cell>
          <cell r="CV2290">
            <v>22.791666666666668</v>
          </cell>
          <cell r="DA2290">
            <v>0</v>
          </cell>
          <cell r="ER2290">
            <v>228.78174814814815</v>
          </cell>
        </row>
        <row r="2291">
          <cell r="A2291">
            <v>613480</v>
          </cell>
          <cell r="C2291" t="str">
            <v>Curcio, Keith</v>
          </cell>
          <cell r="AF2291">
            <v>0.22291328974588276</v>
          </cell>
          <cell r="AN2291">
            <v>225.72242962962966</v>
          </cell>
          <cell r="AP2291">
            <v>0.33053547906262437</v>
          </cell>
          <cell r="AV2291" t="str">
            <v>CF</v>
          </cell>
          <cell r="AW2291">
            <v>-13.422041666666665</v>
          </cell>
          <cell r="AX2291">
            <v>-19.444816666666661</v>
          </cell>
          <cell r="AY2291">
            <v>-1.7567970845604777</v>
          </cell>
          <cell r="AZ2291">
            <v>-1.7567970845604777</v>
          </cell>
          <cell r="BG2291">
            <v>1.2602496479346117</v>
          </cell>
          <cell r="BJ2291">
            <v>-7.3247576217279793E-3</v>
          </cell>
          <cell r="CF2291">
            <v>0</v>
          </cell>
          <cell r="CV2291">
            <v>23.541666666666668</v>
          </cell>
          <cell r="DA2291">
            <v>0</v>
          </cell>
          <cell r="ER2291">
            <v>564.3060740740741</v>
          </cell>
        </row>
        <row r="2292">
          <cell r="A2292">
            <v>613545</v>
          </cell>
          <cell r="C2292" t="str">
            <v>Cano, Cristian</v>
          </cell>
          <cell r="AF2292">
            <v>0.16585086689783163</v>
          </cell>
          <cell r="AN2292">
            <v>80.822708148148152</v>
          </cell>
          <cell r="AP2292">
            <v>4.84105846209546E-2</v>
          </cell>
          <cell r="AV2292" t="str">
            <v>RF</v>
          </cell>
          <cell r="AW2292">
            <v>-14.5075</v>
          </cell>
          <cell r="AX2292">
            <v>-21.580749999999995</v>
          </cell>
          <cell r="AY2292">
            <v>-10.835265447055846</v>
          </cell>
          <cell r="AZ2292">
            <v>-10.835265447055846</v>
          </cell>
          <cell r="BG2292">
            <v>0.79313783688619544</v>
          </cell>
          <cell r="BJ2292">
            <v>-1.0123292686827681E-2</v>
          </cell>
          <cell r="CF2292">
            <v>0</v>
          </cell>
          <cell r="CV2292">
            <v>22.375</v>
          </cell>
          <cell r="DA2292">
            <v>0</v>
          </cell>
          <cell r="ER2292">
            <v>202.05677037037037</v>
          </cell>
        </row>
        <row r="2293">
          <cell r="A2293">
            <v>613546</v>
          </cell>
          <cell r="C2293" t="str">
            <v>Castellano, Angelo</v>
          </cell>
          <cell r="AF2293">
            <v>0.15538703517722391</v>
          </cell>
          <cell r="AN2293">
            <v>127.68995555555556</v>
          </cell>
          <cell r="AP2293">
            <v>0.21379549000994336</v>
          </cell>
          <cell r="AV2293" t="str">
            <v>3B</v>
          </cell>
          <cell r="AW2293">
            <v>-15.453871470219999</v>
          </cell>
          <cell r="AX2293">
            <v>-11.69499105757129</v>
          </cell>
          <cell r="AY2293">
            <v>-13.866436436599187</v>
          </cell>
          <cell r="AZ2293">
            <v>-11.69499105757129</v>
          </cell>
          <cell r="BG2293">
            <v>0.72291499046037444</v>
          </cell>
          <cell r="BJ2293">
            <v>-1.6209408109901329E-2</v>
          </cell>
          <cell r="CF2293">
            <v>0</v>
          </cell>
          <cell r="CV2293">
            <v>21.458333333333332</v>
          </cell>
          <cell r="DA2293">
            <v>0</v>
          </cell>
          <cell r="ER2293">
            <v>319.22488888888887</v>
          </cell>
        </row>
        <row r="2294">
          <cell r="A2294">
            <v>613551</v>
          </cell>
          <cell r="C2294" t="str">
            <v>Tovar, Roberto</v>
          </cell>
          <cell r="AF2294">
            <v>0.12256806997261624</v>
          </cell>
          <cell r="AN2294">
            <v>77.906014814814839</v>
          </cell>
          <cell r="AP2294">
            <v>9.683429604730176E-2</v>
          </cell>
          <cell r="AV2294" t="str">
            <v>C</v>
          </cell>
          <cell r="AW2294">
            <v>-15.849330738513693</v>
          </cell>
          <cell r="AX2294">
            <v>-23.229249999999997</v>
          </cell>
          <cell r="AY2294">
            <v>-17.476573273235879</v>
          </cell>
          <cell r="AZ2294">
            <v>-13.174801966587207</v>
          </cell>
          <cell r="BG2294">
            <v>0.76809667476843624</v>
          </cell>
          <cell r="BJ2294">
            <v>-1.2399813232796065E-2</v>
          </cell>
          <cell r="CF2294">
            <v>0</v>
          </cell>
          <cell r="CV2294">
            <v>21.625</v>
          </cell>
          <cell r="DA2294">
            <v>0</v>
          </cell>
          <cell r="ER2294">
            <v>194.76503703703708</v>
          </cell>
        </row>
        <row r="2295">
          <cell r="A2295">
            <v>613553</v>
          </cell>
          <cell r="C2295" t="str">
            <v>Butera, Blake</v>
          </cell>
          <cell r="AF2295">
            <v>0.16465757174305254</v>
          </cell>
          <cell r="AN2295">
            <v>113.71401481481483</v>
          </cell>
          <cell r="AP2295">
            <v>0.12239314890184461</v>
          </cell>
          <cell r="AV2295" t="str">
            <v>3B</v>
          </cell>
          <cell r="AW2295">
            <v>-13.138375</v>
          </cell>
          <cell r="AX2295">
            <v>-4.8577699829091818</v>
          </cell>
          <cell r="AY2295">
            <v>-8.6734001513917232</v>
          </cell>
          <cell r="AZ2295">
            <v>-4.8577699829091818</v>
          </cell>
          <cell r="BG2295">
            <v>1.03748197586695</v>
          </cell>
          <cell r="BJ2295">
            <v>-2.5567507109975312E-3</v>
          </cell>
          <cell r="CF2295">
            <v>0</v>
          </cell>
          <cell r="CV2295">
            <v>23.875</v>
          </cell>
          <cell r="DA2295">
            <v>0</v>
          </cell>
          <cell r="ER2295">
            <v>284.28503703703706</v>
          </cell>
        </row>
        <row r="2296">
          <cell r="A2296">
            <v>613557</v>
          </cell>
          <cell r="C2296" t="str">
            <v>Pare, Matt</v>
          </cell>
          <cell r="AF2296">
            <v>0.20596138838642136</v>
          </cell>
          <cell r="AN2296">
            <v>98.142459259259283</v>
          </cell>
          <cell r="AP2296">
            <v>0.15275186191735912</v>
          </cell>
          <cell r="AV2296" t="str">
            <v>C</v>
          </cell>
          <cell r="AW2296">
            <v>-15.404918593248535</v>
          </cell>
          <cell r="AX2296">
            <v>-16.91245</v>
          </cell>
          <cell r="AY2296">
            <v>-15.481462290998035</v>
          </cell>
          <cell r="AZ2296">
            <v>2.6324622760764367</v>
          </cell>
          <cell r="BG2296">
            <v>1.0943390688894452</v>
          </cell>
          <cell r="BJ2296">
            <v>-2.0735967538916329E-2</v>
          </cell>
          <cell r="CF2296">
            <v>0</v>
          </cell>
          <cell r="CV2296">
            <v>25.625</v>
          </cell>
          <cell r="DA2296">
            <v>0</v>
          </cell>
          <cell r="ER2296">
            <v>245.35614814814818</v>
          </cell>
        </row>
        <row r="2297">
          <cell r="A2297">
            <v>613564</v>
          </cell>
          <cell r="C2297" t="str">
            <v>Vosler, Jason</v>
          </cell>
          <cell r="AF2297">
            <v>0.20806771954415296</v>
          </cell>
          <cell r="AN2297">
            <v>203.18696296296298</v>
          </cell>
          <cell r="AP2297">
            <v>0.30440823444118292</v>
          </cell>
          <cell r="AV2297" t="str">
            <v>3B</v>
          </cell>
          <cell r="AW2297">
            <v>-14.225680544411896</v>
          </cell>
          <cell r="AX2297">
            <v>-11.238823006134218</v>
          </cell>
          <cell r="AY2297">
            <v>-15.079616151385293</v>
          </cell>
          <cell r="AZ2297">
            <v>-11.238823006134218</v>
          </cell>
          <cell r="BG2297">
            <v>1.3373931335219269</v>
          </cell>
          <cell r="BJ2297">
            <v>-1.1846534015541341E-2</v>
          </cell>
          <cell r="CF2297">
            <v>0</v>
          </cell>
          <cell r="CV2297">
            <v>22.791666666666668</v>
          </cell>
          <cell r="DA2297">
            <v>0</v>
          </cell>
          <cell r="ER2297">
            <v>507.96740740740745</v>
          </cell>
        </row>
        <row r="2298">
          <cell r="A2298">
            <v>613566</v>
          </cell>
          <cell r="C2298" t="str">
            <v>Fonseca, Rob</v>
          </cell>
          <cell r="AF2298">
            <v>0.16388222120064871</v>
          </cell>
          <cell r="AN2298">
            <v>79.406400000000019</v>
          </cell>
          <cell r="AP2298">
            <v>5.4678835918292923E-2</v>
          </cell>
          <cell r="AV2298" t="str">
            <v>1B</v>
          </cell>
          <cell r="AW2298">
            <v>-15.583871483513684</v>
          </cell>
          <cell r="AX2298">
            <v>-20.122649999999997</v>
          </cell>
          <cell r="AY2298">
            <v>-16.681173811737583</v>
          </cell>
          <cell r="AZ2298">
            <v>-15.583871483513684</v>
          </cell>
          <cell r="BG2298">
            <v>1.2519503551569493</v>
          </cell>
          <cell r="BJ2298">
            <v>-2.957777597671973E-2</v>
          </cell>
          <cell r="CF2298">
            <v>0</v>
          </cell>
          <cell r="CV2298">
            <v>23.125</v>
          </cell>
          <cell r="DA2298">
            <v>0</v>
          </cell>
          <cell r="ER2298">
            <v>198.51600000000002</v>
          </cell>
        </row>
        <row r="2299">
          <cell r="A2299">
            <v>613567</v>
          </cell>
          <cell r="C2299" t="str">
            <v>McKeon, Alex</v>
          </cell>
          <cell r="AF2299">
            <v>0.1691793199416762</v>
          </cell>
          <cell r="AN2299">
            <v>56.282832592592605</v>
          </cell>
          <cell r="AP2299">
            <v>3.5697130910682273E-2</v>
          </cell>
          <cell r="AV2299" t="str">
            <v>C</v>
          </cell>
          <cell r="AW2299">
            <v>-17.496838668840148</v>
          </cell>
          <cell r="AX2299">
            <v>-20.122649999999997</v>
          </cell>
          <cell r="AY2299">
            <v>-17.899597391786859</v>
          </cell>
          <cell r="AZ2299">
            <v>-1.0567955830293592</v>
          </cell>
          <cell r="BG2299">
            <v>1.3962799835168354</v>
          </cell>
          <cell r="BJ2299">
            <v>-3.8374004786375887E-3</v>
          </cell>
          <cell r="CF2299">
            <v>0</v>
          </cell>
          <cell r="CV2299">
            <v>23.125</v>
          </cell>
          <cell r="DA2299">
            <v>0</v>
          </cell>
          <cell r="ER2299">
            <v>140.70708148148151</v>
          </cell>
        </row>
        <row r="2300">
          <cell r="A2300">
            <v>613571</v>
          </cell>
          <cell r="C2300" t="str">
            <v>Hale, Conner</v>
          </cell>
          <cell r="AF2300">
            <v>0.179855303328807</v>
          </cell>
          <cell r="AN2300">
            <v>172.62696296296295</v>
          </cell>
          <cell r="AP2300">
            <v>0.2105556834853336</v>
          </cell>
          <cell r="AV2300" t="str">
            <v>1B</v>
          </cell>
          <cell r="AW2300">
            <v>-11.0148621376247</v>
          </cell>
          <cell r="AX2300">
            <v>-8.6062224986979956</v>
          </cell>
          <cell r="AY2300">
            <v>-11.096869173574383</v>
          </cell>
          <cell r="AZ2300">
            <v>-8.6062224986979956</v>
          </cell>
          <cell r="BG2300">
            <v>1.3407697801169731</v>
          </cell>
          <cell r="BJ2300">
            <v>-1.072091751344695E-2</v>
          </cell>
          <cell r="CF2300">
            <v>0</v>
          </cell>
          <cell r="CV2300">
            <v>23.708333333333332</v>
          </cell>
          <cell r="DA2300">
            <v>0</v>
          </cell>
          <cell r="ER2300">
            <v>431.56740740740736</v>
          </cell>
        </row>
        <row r="2301">
          <cell r="A2301">
            <v>613587</v>
          </cell>
          <cell r="C2301" t="str">
            <v>Hurley, Sean</v>
          </cell>
          <cell r="AF2301">
            <v>0.19852332965277791</v>
          </cell>
          <cell r="AN2301">
            <v>117.48949333333333</v>
          </cell>
          <cell r="AP2301">
            <v>0.15447655225170331</v>
          </cell>
          <cell r="AV2301" t="str">
            <v>RF</v>
          </cell>
          <cell r="AW2301">
            <v>-13.810352014733267</v>
          </cell>
          <cell r="AX2301">
            <v>-18.543449999999996</v>
          </cell>
          <cell r="AY2301">
            <v>-14.848406329041516</v>
          </cell>
          <cell r="AZ2301">
            <v>-13.810352014733267</v>
          </cell>
          <cell r="BG2301">
            <v>1.3999362561836697</v>
          </cell>
          <cell r="BJ2301">
            <v>-6.6562984142924412E-3</v>
          </cell>
          <cell r="CF2301">
            <v>0</v>
          </cell>
          <cell r="CV2301">
            <v>24.125</v>
          </cell>
          <cell r="DA2301">
            <v>0</v>
          </cell>
          <cell r="ER2301">
            <v>293.72373333333331</v>
          </cell>
        </row>
        <row r="2302">
          <cell r="A2302">
            <v>613588</v>
          </cell>
          <cell r="C2302" t="str">
            <v>Kennedy, Garrett</v>
          </cell>
          <cell r="AF2302">
            <v>0.1837519523014931</v>
          </cell>
          <cell r="AN2302">
            <v>129.5845925925926</v>
          </cell>
          <cell r="AP2302">
            <v>0.16501428288402409</v>
          </cell>
          <cell r="AV2302" t="str">
            <v>C</v>
          </cell>
          <cell r="AW2302">
            <v>-15.061466304554976</v>
          </cell>
          <cell r="AX2302">
            <v>-19.444816666666661</v>
          </cell>
          <cell r="AY2302">
            <v>-14.684920350517737</v>
          </cell>
          <cell r="AZ2302">
            <v>4.4497554968856488</v>
          </cell>
          <cell r="BG2302">
            <v>1.2538117876262618</v>
          </cell>
          <cell r="BJ2302">
            <v>-5.6981607305638992E-3</v>
          </cell>
          <cell r="CF2302">
            <v>0</v>
          </cell>
          <cell r="CV2302">
            <v>23.541666666666668</v>
          </cell>
          <cell r="DA2302">
            <v>0</v>
          </cell>
          <cell r="ER2302">
            <v>323.96148148148148</v>
          </cell>
        </row>
        <row r="2303">
          <cell r="A2303">
            <v>613593</v>
          </cell>
          <cell r="C2303" t="str">
            <v>Palmer, Tyler</v>
          </cell>
          <cell r="AF2303">
            <v>0.20913834425062508</v>
          </cell>
          <cell r="AN2303">
            <v>117.2801066666667</v>
          </cell>
          <cell r="AP2303">
            <v>0.1578892724923191</v>
          </cell>
          <cell r="AV2303" t="str">
            <v>RF</v>
          </cell>
          <cell r="AW2303">
            <v>-11.974781277912312</v>
          </cell>
          <cell r="AX2303">
            <v>-17.712783333333331</v>
          </cell>
          <cell r="AY2303">
            <v>-9.5726542513282524</v>
          </cell>
          <cell r="AZ2303">
            <v>-9.5726542513282524</v>
          </cell>
          <cell r="BG2303">
            <v>1.215647088507563</v>
          </cell>
          <cell r="BJ2303">
            <v>-2.8413189068249166E-3</v>
          </cell>
          <cell r="CF2303">
            <v>0</v>
          </cell>
          <cell r="CV2303">
            <v>24.791666666666668</v>
          </cell>
          <cell r="DA2303">
            <v>0</v>
          </cell>
          <cell r="ER2303">
            <v>293.20026666666672</v>
          </cell>
        </row>
        <row r="2304">
          <cell r="A2304">
            <v>613594</v>
          </cell>
          <cell r="C2304" t="str">
            <v>San Juan, Alex</v>
          </cell>
          <cell r="AF2304">
            <v>0.18699402904510048</v>
          </cell>
          <cell r="AN2304">
            <v>61.473280000000017</v>
          </cell>
          <cell r="AP2304">
            <v>3.2265351240714946E-2</v>
          </cell>
          <cell r="AV2304" t="str">
            <v>C</v>
          </cell>
          <cell r="AW2304">
            <v>-12.800070688812724</v>
          </cell>
          <cell r="AX2304">
            <v>-17.272950000000002</v>
          </cell>
          <cell r="AY2304">
            <v>-11.910595640639176</v>
          </cell>
          <cell r="AZ2304">
            <v>2.1004071345365771</v>
          </cell>
          <cell r="BG2304">
            <v>0.72319826312242741</v>
          </cell>
          <cell r="BJ2304">
            <v>-1.4878858727592358E-2</v>
          </cell>
          <cell r="CF2304">
            <v>0</v>
          </cell>
          <cell r="CV2304">
            <v>25.208333333333332</v>
          </cell>
          <cell r="DA2304">
            <v>0</v>
          </cell>
          <cell r="ER2304">
            <v>153.68320000000003</v>
          </cell>
        </row>
        <row r="2305">
          <cell r="A2305">
            <v>613667</v>
          </cell>
          <cell r="C2305" t="str">
            <v>Gaines, Julius</v>
          </cell>
          <cell r="AF2305">
            <v>0.16616723331949654</v>
          </cell>
          <cell r="AN2305">
            <v>90.614826666666673</v>
          </cell>
          <cell r="AP2305">
            <v>7.6741642164503965E-2</v>
          </cell>
          <cell r="AV2305" t="str">
            <v>2B</v>
          </cell>
          <cell r="AW2305">
            <v>-13.209291666666665</v>
          </cell>
          <cell r="AX2305">
            <v>-2.4984765254850472</v>
          </cell>
          <cell r="AY2305">
            <v>0.62363156755359306</v>
          </cell>
          <cell r="AZ2305">
            <v>0.62363156755359306</v>
          </cell>
          <cell r="BG2305">
            <v>1.1492526957790306</v>
          </cell>
          <cell r="BJ2305">
            <v>-2.0273607726166602E-2</v>
          </cell>
          <cell r="CF2305">
            <v>0</v>
          </cell>
          <cell r="CV2305">
            <v>23.791666666666668</v>
          </cell>
          <cell r="DA2305">
            <v>0</v>
          </cell>
          <cell r="ER2305">
            <v>226.53706666666668</v>
          </cell>
        </row>
        <row r="2306">
          <cell r="A2306">
            <v>613669</v>
          </cell>
          <cell r="C2306" t="str">
            <v>Kirsch, Adam</v>
          </cell>
          <cell r="AF2306">
            <v>0.16457021640420491</v>
          </cell>
          <cell r="AN2306">
            <v>56.968438518518525</v>
          </cell>
          <cell r="AP2306">
            <v>6.4703908132062171E-3</v>
          </cell>
          <cell r="AV2306" t="str">
            <v>RF</v>
          </cell>
          <cell r="AW2306">
            <v>-17.086826599407569</v>
          </cell>
          <cell r="AX2306">
            <v>-17.016701599407568</v>
          </cell>
          <cell r="AY2306">
            <v>-14.889196240803297</v>
          </cell>
          <cell r="AZ2306">
            <v>-14.889196240803297</v>
          </cell>
          <cell r="BG2306">
            <v>1.3999980483384986</v>
          </cell>
          <cell r="BJ2306">
            <v>1.4374237696177348E-2</v>
          </cell>
          <cell r="CF2306">
            <v>0</v>
          </cell>
          <cell r="CV2306">
            <v>25.625</v>
          </cell>
          <cell r="DA2306">
            <v>0</v>
          </cell>
          <cell r="ER2306">
            <v>142.4210962962963</v>
          </cell>
        </row>
        <row r="2307">
          <cell r="A2307">
            <v>614171</v>
          </cell>
          <cell r="C2307" t="str">
            <v>Bravo, Daniel</v>
          </cell>
          <cell r="AF2307">
            <v>0.17913584419962114</v>
          </cell>
          <cell r="AN2307">
            <v>104.56592592592592</v>
          </cell>
          <cell r="AP2307">
            <v>0.18501352630348944</v>
          </cell>
          <cell r="AV2307" t="str">
            <v>2B</v>
          </cell>
          <cell r="AW2307">
            <v>-15.599325</v>
          </cell>
          <cell r="AX2307">
            <v>-9.8535404848720702</v>
          </cell>
          <cell r="AY2307">
            <v>-10.908035719900464</v>
          </cell>
          <cell r="AZ2307">
            <v>-9.8535404848720702</v>
          </cell>
          <cell r="BG2307">
            <v>0.69017462221513681</v>
          </cell>
          <cell r="BJ2307">
            <v>-1.161661024991344E-2</v>
          </cell>
          <cell r="CF2307">
            <v>0</v>
          </cell>
          <cell r="CV2307">
            <v>21.375</v>
          </cell>
          <cell r="DA2307">
            <v>0</v>
          </cell>
          <cell r="ER2307">
            <v>261.4148148148148</v>
          </cell>
        </row>
        <row r="2308">
          <cell r="A2308">
            <v>614173</v>
          </cell>
          <cell r="C2308" t="str">
            <v>Cordero, Franchy</v>
          </cell>
          <cell r="AF2308">
            <v>0.20878452573221745</v>
          </cell>
          <cell r="AN2308">
            <v>241.90411851851854</v>
          </cell>
          <cell r="AP2308">
            <v>0.38601932414826257</v>
          </cell>
          <cell r="AV2308" t="str">
            <v>CF</v>
          </cell>
          <cell r="AW2308">
            <v>-15.121241666666666</v>
          </cell>
          <cell r="AX2308">
            <v>-22.831183333333328</v>
          </cell>
          <cell r="AY2308">
            <v>-6.2044332199696344</v>
          </cell>
          <cell r="AZ2308">
            <v>-6.2044332199696344</v>
          </cell>
          <cell r="BG2308">
            <v>1.0585472587869624</v>
          </cell>
          <cell r="BJ2308">
            <v>1.231142727908331E-2</v>
          </cell>
          <cell r="CF2308">
            <v>0</v>
          </cell>
          <cell r="CV2308">
            <v>21.791666666666668</v>
          </cell>
          <cell r="DA2308">
            <v>0</v>
          </cell>
          <cell r="ER2308">
            <v>604.76029629629636</v>
          </cell>
        </row>
        <row r="2309">
          <cell r="A2309">
            <v>614177</v>
          </cell>
          <cell r="C2309" t="str">
            <v>Reyes, Franmil</v>
          </cell>
          <cell r="AF2309">
            <v>0.20790742298808854</v>
          </cell>
          <cell r="AN2309">
            <v>228.30909629629627</v>
          </cell>
          <cell r="AP2309">
            <v>0.40293535903061761</v>
          </cell>
          <cell r="AV2309" t="str">
            <v>RF</v>
          </cell>
          <cell r="AW2309">
            <v>-15.893582654151059</v>
          </cell>
          <cell r="AX2309">
            <v>-24.837383333333332</v>
          </cell>
          <cell r="AY2309">
            <v>-12.411699494237467</v>
          </cell>
          <cell r="AZ2309">
            <v>-12.411699494237467</v>
          </cell>
          <cell r="BG2309">
            <v>1.0456094517157248</v>
          </cell>
          <cell r="BJ2309">
            <v>-6.2392409984810809E-3</v>
          </cell>
          <cell r="CF2309">
            <v>0</v>
          </cell>
          <cell r="CV2309">
            <v>20.958333333333332</v>
          </cell>
          <cell r="DA2309">
            <v>0</v>
          </cell>
          <cell r="ER2309">
            <v>570.77274074074069</v>
          </cell>
        </row>
        <row r="2310">
          <cell r="A2310">
            <v>614179</v>
          </cell>
          <cell r="C2310" t="str">
            <v>Ruiz, Jose</v>
          </cell>
          <cell r="AF2310">
            <v>0.15934723150433355</v>
          </cell>
          <cell r="AN2310">
            <v>122.55976296296299</v>
          </cell>
          <cell r="AP2310">
            <v>0.23121604526186645</v>
          </cell>
          <cell r="AV2310" t="str">
            <v>C</v>
          </cell>
          <cell r="AW2310">
            <v>-16.898429999802513</v>
          </cell>
          <cell r="AX2310">
            <v>-23.030216666666668</v>
          </cell>
          <cell r="AY2310">
            <v>-17.115241388625563</v>
          </cell>
          <cell r="AZ2310">
            <v>-1.6090162569827782</v>
          </cell>
          <cell r="BG2310">
            <v>0.67725786061557358</v>
          </cell>
          <cell r="BJ2310">
            <v>-1.2921046309168047E-2</v>
          </cell>
          <cell r="CF2310">
            <v>0</v>
          </cell>
          <cell r="CV2310">
            <v>21.708333333333332</v>
          </cell>
          <cell r="DA2310">
            <v>0</v>
          </cell>
          <cell r="ER2310">
            <v>306.39940740740747</v>
          </cell>
        </row>
        <row r="2311">
          <cell r="A2311">
            <v>614182</v>
          </cell>
          <cell r="C2311" t="str">
            <v>Urena, Jose Carlos</v>
          </cell>
          <cell r="AF2311">
            <v>0.18216862663746194</v>
          </cell>
          <cell r="AN2311">
            <v>124.14005333333336</v>
          </cell>
          <cell r="AP2311">
            <v>0.21732781182672301</v>
          </cell>
          <cell r="AV2311" t="str">
            <v>LF</v>
          </cell>
          <cell r="AW2311">
            <v>-16.496807416557413</v>
          </cell>
          <cell r="AX2311">
            <v>-23.627316666666665</v>
          </cell>
          <cell r="AY2311">
            <v>-13.742557318217781</v>
          </cell>
          <cell r="AZ2311">
            <v>-13.742557318217781</v>
          </cell>
          <cell r="BG2311">
            <v>0.73093244595986195</v>
          </cell>
          <cell r="BJ2311">
            <v>-3.7934635219204777E-3</v>
          </cell>
          <cell r="CF2311">
            <v>0</v>
          </cell>
          <cell r="CV2311">
            <v>21.458333333333332</v>
          </cell>
          <cell r="DA2311">
            <v>0</v>
          </cell>
          <cell r="ER2311">
            <v>310.35013333333336</v>
          </cell>
        </row>
        <row r="2312">
          <cell r="A2312">
            <v>615690</v>
          </cell>
          <cell r="C2312" t="str">
            <v>DeSouza, Nathan</v>
          </cell>
          <cell r="AF2312">
            <v>0.15228577106883062</v>
          </cell>
          <cell r="AN2312">
            <v>69.428622222222231</v>
          </cell>
          <cell r="AP2312">
            <v>2.794708442659366E-2</v>
          </cell>
          <cell r="AV2312" t="str">
            <v>LF</v>
          </cell>
          <cell r="AW2312">
            <v>-17.654169219013486</v>
          </cell>
          <cell r="AX2312">
            <v>-22.433116666666667</v>
          </cell>
          <cell r="AY2312">
            <v>-15.901979827303144</v>
          </cell>
          <cell r="AZ2312">
            <v>-15.901979827303144</v>
          </cell>
          <cell r="BG2312">
            <v>0.92197544422705846</v>
          </cell>
          <cell r="BJ2312">
            <v>1.1853973826114436E-2</v>
          </cell>
          <cell r="CF2312">
            <v>0</v>
          </cell>
          <cell r="CV2312">
            <v>21.958333333333332</v>
          </cell>
          <cell r="DA2312">
            <v>0</v>
          </cell>
          <cell r="ER2312">
            <v>173.57155555555556</v>
          </cell>
        </row>
        <row r="2313">
          <cell r="A2313">
            <v>615694</v>
          </cell>
          <cell r="C2313" t="str">
            <v>Hodges, Jesse</v>
          </cell>
          <cell r="AF2313">
            <v>0.18083329250735966</v>
          </cell>
          <cell r="AN2313">
            <v>167.23354074074075</v>
          </cell>
          <cell r="AP2313">
            <v>0.29911348630178491</v>
          </cell>
          <cell r="AV2313" t="str">
            <v>3B</v>
          </cell>
          <cell r="AW2313">
            <v>-14.666650235820082</v>
          </cell>
          <cell r="AX2313">
            <v>-13.276197826374148</v>
          </cell>
          <cell r="AY2313">
            <v>-15.743648203106083</v>
          </cell>
          <cell r="AZ2313">
            <v>-13.276197826374148</v>
          </cell>
          <cell r="BG2313">
            <v>0.99627675559526629</v>
          </cell>
          <cell r="BJ2313">
            <v>8.5303368066246468E-3</v>
          </cell>
          <cell r="CF2313">
            <v>0</v>
          </cell>
          <cell r="CV2313">
            <v>22.291666666666668</v>
          </cell>
          <cell r="DA2313">
            <v>0</v>
          </cell>
          <cell r="ER2313">
            <v>418.08385185185182</v>
          </cell>
        </row>
        <row r="2314">
          <cell r="A2314">
            <v>615702</v>
          </cell>
          <cell r="C2314" t="str">
            <v>Siddall, Brett</v>
          </cell>
          <cell r="AF2314">
            <v>0.20121713453929346</v>
          </cell>
          <cell r="AN2314">
            <v>206.94897777777774</v>
          </cell>
          <cell r="AP2314">
            <v>0.2638996685835886</v>
          </cell>
          <cell r="AV2314" t="str">
            <v>RF</v>
          </cell>
          <cell r="AW2314">
            <v>-15.216858333333334</v>
          </cell>
          <cell r="AX2314">
            <v>-23.030216666666668</v>
          </cell>
          <cell r="AY2314">
            <v>-17.659246042659966</v>
          </cell>
          <cell r="AZ2314">
            <v>-15.216858333333334</v>
          </cell>
          <cell r="BG2314">
            <v>1.3942648044465842</v>
          </cell>
          <cell r="BJ2314">
            <v>-5.731227431833151E-3</v>
          </cell>
          <cell r="CF2314">
            <v>0</v>
          </cell>
          <cell r="CV2314">
            <v>21.708333333333332</v>
          </cell>
          <cell r="DA2314">
            <v>0</v>
          </cell>
          <cell r="ER2314">
            <v>517.37244444444434</v>
          </cell>
        </row>
        <row r="2315">
          <cell r="A2315">
            <v>615703</v>
          </cell>
          <cell r="C2315" t="str">
            <v>Spiwak, Owen</v>
          </cell>
          <cell r="AF2315">
            <v>0.14603810129611944</v>
          </cell>
          <cell r="AN2315">
            <v>68.272829629629641</v>
          </cell>
          <cell r="AP2315">
            <v>6.4342516521100901E-2</v>
          </cell>
          <cell r="AV2315" t="str">
            <v>C</v>
          </cell>
          <cell r="AW2315">
            <v>-19.342908412979924</v>
          </cell>
          <cell r="AX2315">
            <v>-24.423449999999995</v>
          </cell>
          <cell r="AY2315">
            <v>-20.420415383973221</v>
          </cell>
          <cell r="AZ2315">
            <v>-11.891945408125988</v>
          </cell>
          <cell r="BG2315">
            <v>0.92941259302163548</v>
          </cell>
          <cell r="BJ2315">
            <v>1.0971859408266732E-3</v>
          </cell>
          <cell r="CF2315">
            <v>0</v>
          </cell>
          <cell r="CV2315">
            <v>21.125</v>
          </cell>
          <cell r="DA2315">
            <v>0</v>
          </cell>
          <cell r="ER2315">
            <v>170.68207407407408</v>
          </cell>
        </row>
        <row r="2316">
          <cell r="A2316">
            <v>618085</v>
          </cell>
          <cell r="C2316" t="str">
            <v>Jhang, Jin-De</v>
          </cell>
          <cell r="AF2316">
            <v>0.2063557603485798</v>
          </cell>
          <cell r="AN2316">
            <v>139.25834666666668</v>
          </cell>
          <cell r="AP2316">
            <v>0.27337775602243919</v>
          </cell>
          <cell r="AV2316" t="str">
            <v>C</v>
          </cell>
          <cell r="AW2316">
            <v>-15.39956785230353</v>
          </cell>
          <cell r="AX2316">
            <v>-20.122649999999997</v>
          </cell>
          <cell r="AY2316">
            <v>-15.103236303071363</v>
          </cell>
          <cell r="AZ2316">
            <v>-2.9613300826260422</v>
          </cell>
          <cell r="BG2316">
            <v>0.84000315413323978</v>
          </cell>
          <cell r="BJ2316">
            <v>7.7355919939530284E-4</v>
          </cell>
          <cell r="CF2316">
            <v>0</v>
          </cell>
          <cell r="CV2316">
            <v>23.125</v>
          </cell>
          <cell r="DA2316">
            <v>0</v>
          </cell>
          <cell r="ER2316">
            <v>348.14586666666668</v>
          </cell>
        </row>
        <row r="2317">
          <cell r="A2317">
            <v>620438</v>
          </cell>
          <cell r="C2317" t="str">
            <v>Cabrera, Gustavo</v>
          </cell>
          <cell r="AF2317">
            <v>0.16383553691228758</v>
          </cell>
          <cell r="AN2317">
            <v>112.83934814814816</v>
          </cell>
          <cell r="AP2317">
            <v>0.1163271431039623</v>
          </cell>
          <cell r="AV2317" t="str">
            <v>LF</v>
          </cell>
          <cell r="AW2317">
            <v>-16.731383333333333</v>
          </cell>
          <cell r="AX2317">
            <v>-26.221983333333331</v>
          </cell>
          <cell r="AY2317">
            <v>-13.819769384504649</v>
          </cell>
          <cell r="AZ2317">
            <v>-13.819769384504649</v>
          </cell>
          <cell r="BG2317">
            <v>0.88883731359701024</v>
          </cell>
          <cell r="BJ2317">
            <v>8.3360605160408639E-3</v>
          </cell>
          <cell r="CF2317">
            <v>0</v>
          </cell>
          <cell r="CV2317">
            <v>20.458333333333332</v>
          </cell>
          <cell r="DA2317">
            <v>0</v>
          </cell>
          <cell r="ER2317">
            <v>282.09837037037039</v>
          </cell>
        </row>
        <row r="2318">
          <cell r="A2318">
            <v>620439</v>
          </cell>
          <cell r="C2318" t="str">
            <v>Barreto, Franklin</v>
          </cell>
          <cell r="AF2318">
            <v>0.22854099524146554</v>
          </cell>
          <cell r="AN2318">
            <v>210.24391111111109</v>
          </cell>
          <cell r="AP2318">
            <v>0.34451941718218626</v>
          </cell>
          <cell r="AV2318" t="str">
            <v>SS</v>
          </cell>
          <cell r="AW2318">
            <v>-16.83935</v>
          </cell>
          <cell r="AX2318">
            <v>-12.180834086266248</v>
          </cell>
          <cell r="AY2318">
            <v>-5.4271232898531103</v>
          </cell>
          <cell r="AZ2318">
            <v>-5.4271232898531103</v>
          </cell>
          <cell r="BG2318">
            <v>0.69941118427541316</v>
          </cell>
          <cell r="BJ2318">
            <v>-2.2324751594491191E-3</v>
          </cell>
          <cell r="CF2318">
            <v>0</v>
          </cell>
          <cell r="CV2318">
            <v>20.375</v>
          </cell>
          <cell r="DA2318">
            <v>0</v>
          </cell>
          <cell r="ER2318">
            <v>525.60977777777771</v>
          </cell>
        </row>
        <row r="2319">
          <cell r="A2319">
            <v>620440</v>
          </cell>
          <cell r="C2319" t="str">
            <v>Beras, Jairo</v>
          </cell>
          <cell r="AF2319">
            <v>0.20089981786408617</v>
          </cell>
          <cell r="AN2319">
            <v>187.66364444444446</v>
          </cell>
          <cell r="AP2319">
            <v>0.33335423671797271</v>
          </cell>
          <cell r="AV2319" t="str">
            <v>RF</v>
          </cell>
          <cell r="AW2319">
            <v>-15.408091666666666</v>
          </cell>
          <cell r="AX2319">
            <v>-23.428283333333326</v>
          </cell>
          <cell r="AY2319">
            <v>-13.313894895803518</v>
          </cell>
          <cell r="AZ2319">
            <v>-13.313894895803518</v>
          </cell>
          <cell r="BG2319">
            <v>1.0668406082728261</v>
          </cell>
          <cell r="BJ2319">
            <v>-2.7134105303452721E-4</v>
          </cell>
          <cell r="CF2319">
            <v>0</v>
          </cell>
          <cell r="CV2319">
            <v>21.541666666666668</v>
          </cell>
          <cell r="DA2319">
            <v>0</v>
          </cell>
          <cell r="ER2319">
            <v>469.15911111111109</v>
          </cell>
        </row>
        <row r="2320">
          <cell r="A2320">
            <v>620441</v>
          </cell>
          <cell r="C2320" t="str">
            <v>Minier, Amaurys</v>
          </cell>
          <cell r="AF2320">
            <v>0.17578594362578803</v>
          </cell>
          <cell r="AN2320">
            <v>109.90554074074076</v>
          </cell>
          <cell r="AP2320">
            <v>0.19473161601826205</v>
          </cell>
          <cell r="AV2320" t="str">
            <v>1B</v>
          </cell>
          <cell r="AW2320">
            <v>-17.985208623912172</v>
          </cell>
          <cell r="AX2320">
            <v>-26.221983333333331</v>
          </cell>
          <cell r="AY2320">
            <v>-19.879386157444507</v>
          </cell>
          <cell r="AZ2320">
            <v>-17.985208623912172</v>
          </cell>
          <cell r="BG2320">
            <v>0.63937036096921052</v>
          </cell>
          <cell r="BJ2320">
            <v>-5.6122408144560132E-3</v>
          </cell>
          <cell r="CF2320">
            <v>0</v>
          </cell>
          <cell r="CV2320">
            <v>20.458333333333332</v>
          </cell>
          <cell r="DA2320">
            <v>0</v>
          </cell>
          <cell r="ER2320">
            <v>274.76385185185188</v>
          </cell>
        </row>
        <row r="2321">
          <cell r="A2321">
            <v>620442</v>
          </cell>
          <cell r="C2321" t="str">
            <v>Rijo, Wendell</v>
          </cell>
          <cell r="AF2321">
            <v>0.18231944922245938</v>
          </cell>
          <cell r="AN2321">
            <v>194.10690370370372</v>
          </cell>
          <cell r="AP2321">
            <v>0.36148332618427081</v>
          </cell>
          <cell r="AV2321" t="str">
            <v>2B</v>
          </cell>
          <cell r="AW2321">
            <v>-16.299516666666666</v>
          </cell>
          <cell r="AX2321">
            <v>-3.7835997076456174</v>
          </cell>
          <cell r="AY2321">
            <v>-10.15308919885863</v>
          </cell>
          <cell r="AZ2321">
            <v>-3.7835997076456174</v>
          </cell>
          <cell r="BG2321">
            <v>0.61789810799654321</v>
          </cell>
          <cell r="BJ2321">
            <v>2.7360466553686168E-3</v>
          </cell>
          <cell r="CF2321">
            <v>0</v>
          </cell>
          <cell r="CV2321">
            <v>20.791666666666668</v>
          </cell>
          <cell r="DA2321">
            <v>0</v>
          </cell>
          <cell r="ER2321">
            <v>485.26725925925928</v>
          </cell>
        </row>
        <row r="2322">
          <cell r="A2322">
            <v>620443</v>
          </cell>
          <cell r="C2322" t="str">
            <v>Torrens, Luis</v>
          </cell>
          <cell r="AF2322">
            <v>0.18173875546148521</v>
          </cell>
          <cell r="AN2322">
            <v>99.952924444444449</v>
          </cell>
          <cell r="AP2322">
            <v>0.15536373915563928</v>
          </cell>
          <cell r="AV2322" t="str">
            <v>C</v>
          </cell>
          <cell r="AW2322">
            <v>-19.495109049334999</v>
          </cell>
          <cell r="AX2322">
            <v>-27.145049999999998</v>
          </cell>
          <cell r="AY2322">
            <v>-20.770495399113322</v>
          </cell>
          <cell r="AZ2322">
            <v>-7.0734075710683602</v>
          </cell>
          <cell r="BG2322">
            <v>0.70925606174859157</v>
          </cell>
          <cell r="BJ2322">
            <v>-2.6711164455220904E-3</v>
          </cell>
          <cell r="CF2322">
            <v>0</v>
          </cell>
          <cell r="CV2322">
            <v>20.125</v>
          </cell>
          <cell r="DA2322">
            <v>0</v>
          </cell>
          <cell r="ER2322">
            <v>249.88231111111111</v>
          </cell>
        </row>
        <row r="2323">
          <cell r="A2323">
            <v>620444</v>
          </cell>
          <cell r="C2323" t="str">
            <v>Palma, Alexander</v>
          </cell>
          <cell r="AF2323">
            <v>0.18438818879984262</v>
          </cell>
          <cell r="AN2323">
            <v>135.70204444444445</v>
          </cell>
          <cell r="AP2323">
            <v>0.24473561557897161</v>
          </cell>
          <cell r="AV2323" t="str">
            <v>RF</v>
          </cell>
          <cell r="AW2323">
            <v>-16.407483333333335</v>
          </cell>
          <cell r="AX2323">
            <v>-25.529683333333331</v>
          </cell>
          <cell r="AY2323">
            <v>-11.908119132344813</v>
          </cell>
          <cell r="AZ2323">
            <v>-11.908119132344813</v>
          </cell>
          <cell r="BG2323">
            <v>0.87257733235256896</v>
          </cell>
          <cell r="BJ2323">
            <v>-3.3958176856677519E-3</v>
          </cell>
          <cell r="CF2323">
            <v>0</v>
          </cell>
          <cell r="CV2323">
            <v>20.708333333333332</v>
          </cell>
          <cell r="DA2323">
            <v>0</v>
          </cell>
          <cell r="ER2323">
            <v>339.25511111111109</v>
          </cell>
        </row>
        <row r="2324">
          <cell r="A2324">
            <v>620446</v>
          </cell>
          <cell r="C2324" t="str">
            <v>Urena, Richard</v>
          </cell>
          <cell r="AF2324">
            <v>0.21200052983273079</v>
          </cell>
          <cell r="AN2324">
            <v>232.17114074074075</v>
          </cell>
          <cell r="AP2324">
            <v>0.37522951555757378</v>
          </cell>
          <cell r="AV2324" t="str">
            <v>SS</v>
          </cell>
          <cell r="AW2324">
            <v>-16.83935</v>
          </cell>
          <cell r="AX2324">
            <v>-8.4334489388986054</v>
          </cell>
          <cell r="AY2324">
            <v>-14.068505080887572</v>
          </cell>
          <cell r="AZ2324">
            <v>-8.4334489388986054</v>
          </cell>
          <cell r="BG2324">
            <v>0.95902461726455468</v>
          </cell>
          <cell r="BJ2324">
            <v>8.563230574353986E-3</v>
          </cell>
          <cell r="CF2324">
            <v>0</v>
          </cell>
          <cell r="CV2324">
            <v>20.375</v>
          </cell>
          <cell r="DA2324">
            <v>0</v>
          </cell>
          <cell r="ER2324">
            <v>580.42785185185187</v>
          </cell>
        </row>
        <row r="2325">
          <cell r="A2325">
            <v>620447</v>
          </cell>
          <cell r="C2325" t="str">
            <v>De La Rosa, Frandy</v>
          </cell>
          <cell r="AF2325">
            <v>0.177577891043078</v>
          </cell>
          <cell r="AN2325">
            <v>191.39875555555557</v>
          </cell>
          <cell r="AP2325">
            <v>0.30105546309214215</v>
          </cell>
          <cell r="AV2325" t="str">
            <v>2B</v>
          </cell>
          <cell r="AW2325">
            <v>-16.731383333333333</v>
          </cell>
          <cell r="AX2325">
            <v>-12.960708285556638</v>
          </cell>
          <cell r="AY2325">
            <v>-6.5467977788022687</v>
          </cell>
          <cell r="AZ2325">
            <v>-6.5467977788022687</v>
          </cell>
          <cell r="BG2325">
            <v>0.84590727638880381</v>
          </cell>
          <cell r="BJ2325">
            <v>8.6469200207667132E-4</v>
          </cell>
          <cell r="CF2325">
            <v>0</v>
          </cell>
          <cell r="CV2325">
            <v>20.458333333333332</v>
          </cell>
          <cell r="DA2325">
            <v>0</v>
          </cell>
          <cell r="ER2325">
            <v>478.49688888888886</v>
          </cell>
        </row>
        <row r="2326">
          <cell r="A2326">
            <v>620448</v>
          </cell>
          <cell r="C2326" t="str">
            <v>Javier, Nathanael</v>
          </cell>
          <cell r="AF2326">
            <v>0.12486236215777621</v>
          </cell>
          <cell r="AN2326">
            <v>79.134293333333346</v>
          </cell>
          <cell r="AP2326">
            <v>0.10083123586556575</v>
          </cell>
          <cell r="AV2326" t="str">
            <v>3B</v>
          </cell>
          <cell r="AW2326">
            <v>-17.684711323093502</v>
          </cell>
          <cell r="AX2326">
            <v>-16.171805305534917</v>
          </cell>
          <cell r="AY2326">
            <v>-18.265087319680216</v>
          </cell>
          <cell r="AZ2326">
            <v>-16.171805305534917</v>
          </cell>
          <cell r="BG2326">
            <v>0.93930800438062878</v>
          </cell>
          <cell r="BJ2326">
            <v>-8.6534915071289351E-4</v>
          </cell>
          <cell r="CF2326">
            <v>0</v>
          </cell>
          <cell r="CV2326">
            <v>20.708333333333332</v>
          </cell>
          <cell r="DA2326">
            <v>0</v>
          </cell>
          <cell r="ER2326">
            <v>197.83573333333334</v>
          </cell>
        </row>
        <row r="2327">
          <cell r="A2327">
            <v>620449</v>
          </cell>
          <cell r="C2327" t="str">
            <v>Castro, Luis</v>
          </cell>
          <cell r="AF2327">
            <v>0.18232610210097971</v>
          </cell>
          <cell r="AN2327">
            <v>119.3093925925926</v>
          </cell>
          <cell r="AP2327">
            <v>0.19504263338864225</v>
          </cell>
          <cell r="AV2327" t="str">
            <v>1B</v>
          </cell>
          <cell r="AW2327">
            <v>-15.665198941025855</v>
          </cell>
          <cell r="AX2327">
            <v>-15.332690275127181</v>
          </cell>
          <cell r="AY2327">
            <v>-14.389693232339262</v>
          </cell>
          <cell r="AZ2327">
            <v>-14.389693232339262</v>
          </cell>
          <cell r="BG2327">
            <v>0.63982601719036791</v>
          </cell>
          <cell r="BJ2327">
            <v>-1.1777437929685167E-2</v>
          </cell>
          <cell r="CF2327">
            <v>0</v>
          </cell>
          <cell r="CV2327">
            <v>20.791666666666668</v>
          </cell>
          <cell r="DA2327">
            <v>0</v>
          </cell>
          <cell r="ER2327">
            <v>298.2734814814815</v>
          </cell>
        </row>
        <row r="2328">
          <cell r="A2328">
            <v>620450</v>
          </cell>
          <cell r="C2328" t="str">
            <v>Carvajal, Ronny</v>
          </cell>
          <cell r="AF2328">
            <v>0.12454560156884981</v>
          </cell>
          <cell r="AN2328">
            <v>100.4268088888889</v>
          </cell>
          <cell r="AP2328">
            <v>8.3031567181516497E-2</v>
          </cell>
          <cell r="AV2328" t="str">
            <v>RF</v>
          </cell>
          <cell r="AW2328">
            <v>-17.795061072454747</v>
          </cell>
          <cell r="AX2328">
            <v>-25.529683333333331</v>
          </cell>
          <cell r="AY2328">
            <v>-17.711153626231457</v>
          </cell>
          <cell r="AZ2328">
            <v>-17.711153626231457</v>
          </cell>
          <cell r="BG2328">
            <v>0.81844049685639031</v>
          </cell>
          <cell r="BJ2328">
            <v>5.4853609215538973E-3</v>
          </cell>
          <cell r="CF2328">
            <v>0</v>
          </cell>
          <cell r="CV2328">
            <v>20.708333333333332</v>
          </cell>
          <cell r="DA2328">
            <v>0</v>
          </cell>
          <cell r="ER2328">
            <v>251.06702222222225</v>
          </cell>
        </row>
        <row r="2329">
          <cell r="A2329">
            <v>620452</v>
          </cell>
          <cell r="C2329" t="str">
            <v>Pujols, Jose</v>
          </cell>
          <cell r="AF2329">
            <v>0.19298079623988168</v>
          </cell>
          <cell r="AN2329">
            <v>209.23685925925926</v>
          </cell>
          <cell r="AP2329">
            <v>0.3165549634912197</v>
          </cell>
          <cell r="AV2329" t="str">
            <v>RF</v>
          </cell>
          <cell r="AW2329">
            <v>-16.299516666666666</v>
          </cell>
          <cell r="AX2329">
            <v>-25.298916666666656</v>
          </cell>
          <cell r="AY2329">
            <v>-14.703925894304618</v>
          </cell>
          <cell r="AZ2329">
            <v>-14.703925894304618</v>
          </cell>
          <cell r="BG2329">
            <v>0.81087609021759843</v>
          </cell>
          <cell r="BJ2329">
            <v>1.0371707106200741E-3</v>
          </cell>
          <cell r="CF2329">
            <v>0</v>
          </cell>
          <cell r="CV2329">
            <v>20.791666666666668</v>
          </cell>
          <cell r="DA2329">
            <v>0</v>
          </cell>
          <cell r="ER2329">
            <v>523.09214814814811</v>
          </cell>
        </row>
        <row r="2330">
          <cell r="A2330">
            <v>620453</v>
          </cell>
          <cell r="C2330" t="str">
            <v>Grullon, Deivi</v>
          </cell>
          <cell r="AF2330">
            <v>0.18250353694376287</v>
          </cell>
          <cell r="AN2330">
            <v>163.94761481481484</v>
          </cell>
          <cell r="AP2330">
            <v>0.31134976166775352</v>
          </cell>
          <cell r="AV2330" t="str">
            <v>C</v>
          </cell>
          <cell r="AW2330">
            <v>-19.872529777434266</v>
          </cell>
          <cell r="AX2330">
            <v>-26.452749999999995</v>
          </cell>
          <cell r="AY2330">
            <v>-21.234489703245679</v>
          </cell>
          <cell r="AZ2330">
            <v>-4.8211054450982145</v>
          </cell>
          <cell r="BG2330">
            <v>0.71823051429790086</v>
          </cell>
          <cell r="BJ2330">
            <v>-2.2172608215982677E-3</v>
          </cell>
          <cell r="CF2330">
            <v>0</v>
          </cell>
          <cell r="CV2330">
            <v>20.375</v>
          </cell>
          <cell r="DA2330">
            <v>0</v>
          </cell>
          <cell r="ER2330">
            <v>409.86903703703706</v>
          </cell>
        </row>
        <row r="2331">
          <cell r="A2331">
            <v>620455</v>
          </cell>
          <cell r="C2331" t="str">
            <v>Arias, Juan Carlos</v>
          </cell>
          <cell r="AF2331">
            <v>0.14131433379220293</v>
          </cell>
          <cell r="AN2331">
            <v>103.57522962962963</v>
          </cell>
          <cell r="AP2331">
            <v>0.16486489619538935</v>
          </cell>
          <cell r="AV2331" t="str">
            <v>3B</v>
          </cell>
          <cell r="AW2331">
            <v>-20.264718787268105</v>
          </cell>
          <cell r="AX2331">
            <v>-15.626935901483842</v>
          </cell>
          <cell r="AY2331">
            <v>-21.692019494135241</v>
          </cell>
          <cell r="AZ2331">
            <v>-15.626935901483842</v>
          </cell>
          <cell r="BG2331">
            <v>0.69720740659548075</v>
          </cell>
          <cell r="BJ2331">
            <v>-8.3713966055689194E-3</v>
          </cell>
          <cell r="CF2331">
            <v>0</v>
          </cell>
          <cell r="CV2331">
            <v>20.791666666666668</v>
          </cell>
          <cell r="DA2331">
            <v>0</v>
          </cell>
          <cell r="ER2331">
            <v>258.93807407407405</v>
          </cell>
        </row>
        <row r="2332">
          <cell r="A2332">
            <v>620987</v>
          </cell>
          <cell r="C2332" t="str">
            <v>Velasquez, Alberto</v>
          </cell>
          <cell r="AF2332">
            <v>0.15681082897000886</v>
          </cell>
          <cell r="AN2332">
            <v>106.51022222222224</v>
          </cell>
          <cell r="AP2332">
            <v>9.2248139311664867E-2</v>
          </cell>
          <cell r="AV2332" t="str">
            <v>1B</v>
          </cell>
          <cell r="AW2332">
            <v>-16.961906153578877</v>
          </cell>
          <cell r="AX2332">
            <v>-21.748049999999992</v>
          </cell>
          <cell r="AY2332">
            <v>-18.2694552468528</v>
          </cell>
          <cell r="AZ2332">
            <v>-16.961906153578877</v>
          </cell>
          <cell r="BG2332">
            <v>1.3185478936803385</v>
          </cell>
          <cell r="BJ2332">
            <v>1.3980178140768676E-2</v>
          </cell>
          <cell r="CF2332">
            <v>0</v>
          </cell>
          <cell r="CV2332">
            <v>22.291666666666668</v>
          </cell>
          <cell r="DA2332">
            <v>0</v>
          </cell>
          <cell r="ER2332">
            <v>266.27555555555557</v>
          </cell>
        </row>
        <row r="2333">
          <cell r="A2333">
            <v>620988</v>
          </cell>
          <cell r="C2333" t="str">
            <v>Morales, Johmbeyker</v>
          </cell>
          <cell r="AF2333">
            <v>0.15000139192830617</v>
          </cell>
          <cell r="AN2333">
            <v>128.82050370370371</v>
          </cell>
          <cell r="AP2333">
            <v>0.21494923067388316</v>
          </cell>
          <cell r="AV2333" t="str">
            <v>3B</v>
          </cell>
          <cell r="AW2333">
            <v>-14.864244765730923</v>
          </cell>
          <cell r="AX2333">
            <v>-7.2905091403009843</v>
          </cell>
          <cell r="AY2333">
            <v>-10.449427874386993</v>
          </cell>
          <cell r="AZ2333">
            <v>-7.2905091403009843</v>
          </cell>
          <cell r="BG2333">
            <v>0.94607169596601515</v>
          </cell>
          <cell r="BJ2333">
            <v>1.8936300355673886E-2</v>
          </cell>
          <cell r="CF2333">
            <v>0</v>
          </cell>
          <cell r="CV2333">
            <v>21.958333333333332</v>
          </cell>
          <cell r="DA2333">
            <v>0</v>
          </cell>
          <cell r="ER2333">
            <v>322.05125925925927</v>
          </cell>
        </row>
        <row r="2334">
          <cell r="A2334">
            <v>620990</v>
          </cell>
          <cell r="C2334" t="str">
            <v>Cuicas, William</v>
          </cell>
          <cell r="AF2334">
            <v>0.16393778219980515</v>
          </cell>
          <cell r="AN2334">
            <v>90.497173333333336</v>
          </cell>
          <cell r="AP2334">
            <v>0.13639500255874903</v>
          </cell>
          <cell r="AV2334" t="str">
            <v>SS</v>
          </cell>
          <cell r="AW2334">
            <v>-15.293699275880666</v>
          </cell>
          <cell r="AX2334">
            <v>-11.042969709840403</v>
          </cell>
          <cell r="AY2334">
            <v>-12.52663195678795</v>
          </cell>
          <cell r="AZ2334">
            <v>-11.042969709840403</v>
          </cell>
          <cell r="BG2334">
            <v>0.59325390226841956</v>
          </cell>
          <cell r="BJ2334">
            <v>1.2016554848974564E-3</v>
          </cell>
          <cell r="CF2334">
            <v>0</v>
          </cell>
          <cell r="CV2334">
            <v>21.375</v>
          </cell>
          <cell r="DA2334">
            <v>0</v>
          </cell>
          <cell r="ER2334">
            <v>226.24293333333333</v>
          </cell>
        </row>
        <row r="2335">
          <cell r="A2335">
            <v>620991</v>
          </cell>
          <cell r="C2335" t="str">
            <v>Sojo, Danilo</v>
          </cell>
          <cell r="AF2335">
            <v>0.14119713264057338</v>
          </cell>
          <cell r="AN2335">
            <v>83.412954074074094</v>
          </cell>
          <cell r="AP2335">
            <v>5.4255550651600148E-2</v>
          </cell>
          <cell r="AV2335" t="str">
            <v>RF</v>
          </cell>
          <cell r="AW2335">
            <v>-15.484539981576031</v>
          </cell>
          <cell r="AX2335">
            <v>-24.224416666666663</v>
          </cell>
          <cell r="AY2335">
            <v>-17.040816364859033</v>
          </cell>
          <cell r="AZ2335">
            <v>-15.484539981576031</v>
          </cell>
          <cell r="BG2335">
            <v>0.83795963434019183</v>
          </cell>
          <cell r="BJ2335">
            <v>-1.1664633247247478E-2</v>
          </cell>
          <cell r="CF2335">
            <v>0</v>
          </cell>
          <cell r="CV2335">
            <v>21.208333333333332</v>
          </cell>
          <cell r="DA2335">
            <v>0</v>
          </cell>
          <cell r="ER2335">
            <v>208.53238518518521</v>
          </cell>
        </row>
        <row r="2336">
          <cell r="A2336">
            <v>620993</v>
          </cell>
          <cell r="C2336" t="str">
            <v>Duran, Carlos</v>
          </cell>
          <cell r="AF2336">
            <v>0.17639463605191952</v>
          </cell>
          <cell r="AN2336">
            <v>155.35051851851853</v>
          </cell>
          <cell r="AP2336">
            <v>0.23405524550408996</v>
          </cell>
          <cell r="AV2336" t="str">
            <v>CF</v>
          </cell>
          <cell r="AW2336">
            <v>-15.312475000000001</v>
          </cell>
          <cell r="AX2336">
            <v>-23.229249999999997</v>
          </cell>
          <cell r="AY2336">
            <v>-7.7121869018568816</v>
          </cell>
          <cell r="AZ2336">
            <v>-7.7121869018568816</v>
          </cell>
          <cell r="BG2336">
            <v>0.930292034523025</v>
          </cell>
          <cell r="BJ2336">
            <v>6.2416215019396809E-3</v>
          </cell>
          <cell r="CF2336">
            <v>0</v>
          </cell>
          <cell r="CV2336">
            <v>21.625</v>
          </cell>
          <cell r="DA2336">
            <v>0</v>
          </cell>
          <cell r="ER2336">
            <v>388.37629629629629</v>
          </cell>
        </row>
        <row r="2337">
          <cell r="A2337">
            <v>620994</v>
          </cell>
          <cell r="C2337" t="str">
            <v>Jimenez, Enger</v>
          </cell>
          <cell r="AF2337">
            <v>0.14782652995596396</v>
          </cell>
          <cell r="AN2337">
            <v>121.29376000000002</v>
          </cell>
          <cell r="AP2337">
            <v>0.17144743774945759</v>
          </cell>
          <cell r="AV2337" t="str">
            <v>LF</v>
          </cell>
          <cell r="AW2337">
            <v>-16.083583333333337</v>
          </cell>
          <cell r="AX2337">
            <v>-24.837383333333332</v>
          </cell>
          <cell r="AY2337">
            <v>-12.975531318022741</v>
          </cell>
          <cell r="AZ2337">
            <v>-12.975531318022741</v>
          </cell>
          <cell r="BG2337">
            <v>0.89157534599936006</v>
          </cell>
          <cell r="BJ2337">
            <v>4.8199939748837309E-3</v>
          </cell>
          <cell r="CF2337">
            <v>0</v>
          </cell>
          <cell r="CV2337">
            <v>20.958333333333332</v>
          </cell>
          <cell r="DA2337">
            <v>0</v>
          </cell>
          <cell r="ER2337">
            <v>303.23440000000005</v>
          </cell>
        </row>
        <row r="2338">
          <cell r="A2338">
            <v>620996</v>
          </cell>
          <cell r="C2338" t="str">
            <v>Ross, Kevin</v>
          </cell>
          <cell r="AF2338">
            <v>0.17014779499874835</v>
          </cell>
          <cell r="AN2338">
            <v>82.837712592592595</v>
          </cell>
          <cell r="AP2338">
            <v>5.5146530711214781E-2</v>
          </cell>
          <cell r="AV2338" t="str">
            <v>1B</v>
          </cell>
          <cell r="AW2338">
            <v>-14.544995229103312</v>
          </cell>
          <cell r="AX2338">
            <v>-20.744249999999994</v>
          </cell>
          <cell r="AY2338">
            <v>-13.205924583977945</v>
          </cell>
          <cell r="AZ2338">
            <v>-13.205924583977945</v>
          </cell>
          <cell r="BG2338">
            <v>1.1035375511223071</v>
          </cell>
          <cell r="BJ2338">
            <v>1.1088463755732853E-3</v>
          </cell>
          <cell r="CF2338">
            <v>0</v>
          </cell>
          <cell r="CV2338">
            <v>22.791666666666668</v>
          </cell>
          <cell r="DA2338">
            <v>0</v>
          </cell>
          <cell r="ER2338">
            <v>207.09428148148149</v>
          </cell>
        </row>
        <row r="2339">
          <cell r="A2339">
            <v>620997</v>
          </cell>
          <cell r="C2339" t="str">
            <v>Edwards, Spencer</v>
          </cell>
          <cell r="AF2339">
            <v>0.17514224941750339</v>
          </cell>
          <cell r="AN2339">
            <v>102.31286518518519</v>
          </cell>
          <cell r="AP2339">
            <v>8.2935259305811804E-2</v>
          </cell>
          <cell r="AV2339" t="str">
            <v>CF</v>
          </cell>
          <cell r="AW2339">
            <v>-13.705708333333336</v>
          </cell>
          <cell r="AX2339">
            <v>-19.987083333333331</v>
          </cell>
          <cell r="AY2339">
            <v>-2.0824755234650123</v>
          </cell>
          <cell r="AZ2339">
            <v>-2.0824755234650123</v>
          </cell>
          <cell r="BG2339">
            <v>0.7815323951477644</v>
          </cell>
          <cell r="BJ2339">
            <v>-9.6801233155074037E-3</v>
          </cell>
          <cell r="CF2339">
            <v>0</v>
          </cell>
          <cell r="CV2339">
            <v>23.208333333333332</v>
          </cell>
          <cell r="DA2339">
            <v>0</v>
          </cell>
          <cell r="ER2339">
            <v>255.78216296296296</v>
          </cell>
        </row>
        <row r="2340">
          <cell r="A2340">
            <v>620998</v>
          </cell>
          <cell r="C2340" t="str">
            <v>DeCarlo, Joe</v>
          </cell>
          <cell r="AF2340">
            <v>0.20898749702970307</v>
          </cell>
          <cell r="AN2340">
            <v>198.69878518518519</v>
          </cell>
          <cell r="AP2340">
            <v>0.34421008913451223</v>
          </cell>
          <cell r="AV2340" t="str">
            <v>3B</v>
          </cell>
          <cell r="AW2340">
            <v>-17.068519690272154</v>
          </cell>
          <cell r="AX2340">
            <v>-5.9875293060215515</v>
          </cell>
          <cell r="AY2340">
            <v>-18.325383610970317</v>
          </cell>
          <cell r="AZ2340">
            <v>-5.9875293060215515</v>
          </cell>
          <cell r="BG2340">
            <v>0.54058287806241467</v>
          </cell>
          <cell r="BJ2340">
            <v>-2.7919147664660837E-3</v>
          </cell>
          <cell r="CF2340">
            <v>0</v>
          </cell>
          <cell r="CV2340">
            <v>22.791666666666668</v>
          </cell>
          <cell r="DA2340">
            <v>0</v>
          </cell>
          <cell r="ER2340">
            <v>496.74696296296293</v>
          </cell>
        </row>
        <row r="2341">
          <cell r="A2341">
            <v>621000</v>
          </cell>
          <cell r="C2341" t="str">
            <v>Williams, Trey</v>
          </cell>
          <cell r="AF2341">
            <v>0.15484389355216444</v>
          </cell>
          <cell r="AN2341">
            <v>86.200604444444465</v>
          </cell>
          <cell r="AP2341">
            <v>5.68890257880178E-2</v>
          </cell>
          <cell r="AV2341" t="str">
            <v>1B</v>
          </cell>
          <cell r="AW2341">
            <v>-15.678164457884726</v>
          </cell>
          <cell r="AX2341">
            <v>-21.748049999999992</v>
          </cell>
          <cell r="AY2341">
            <v>-17.073929844667209</v>
          </cell>
          <cell r="AZ2341">
            <v>-15.678164457884726</v>
          </cell>
          <cell r="BG2341">
            <v>0.83869995818951693</v>
          </cell>
          <cell r="BJ2341">
            <v>-1.8144025932073052E-2</v>
          </cell>
          <cell r="CF2341">
            <v>0</v>
          </cell>
          <cell r="CV2341">
            <v>22.291666666666668</v>
          </cell>
          <cell r="DA2341">
            <v>0</v>
          </cell>
          <cell r="ER2341">
            <v>215.50151111111114</v>
          </cell>
        </row>
        <row r="2342">
          <cell r="A2342">
            <v>621001</v>
          </cell>
          <cell r="C2342" t="str">
            <v>Simmons, Kal</v>
          </cell>
          <cell r="AF2342">
            <v>0.16266982422921233</v>
          </cell>
          <cell r="AN2342">
            <v>88.90506666666667</v>
          </cell>
          <cell r="AP2342">
            <v>7.5736197909836878E-2</v>
          </cell>
          <cell r="AV2342" t="str">
            <v>3B</v>
          </cell>
          <cell r="AW2342">
            <v>-14.340966666666667</v>
          </cell>
          <cell r="AX2342">
            <v>-6.3507031053991172</v>
          </cell>
          <cell r="AY2342">
            <v>-12.85230020467945</v>
          </cell>
          <cell r="AZ2342">
            <v>-6.3507031053991172</v>
          </cell>
          <cell r="BG2342">
            <v>1.2388757138591695</v>
          </cell>
          <cell r="BJ2342">
            <v>-2.1546253905804755E-2</v>
          </cell>
          <cell r="CF2342">
            <v>0</v>
          </cell>
          <cell r="CV2342">
            <v>22.541666666666668</v>
          </cell>
          <cell r="DA2342">
            <v>0</v>
          </cell>
          <cell r="ER2342">
            <v>222.26266666666666</v>
          </cell>
        </row>
        <row r="2343">
          <cell r="A2343">
            <v>621002</v>
          </cell>
          <cell r="C2343" t="str">
            <v>Robertson, Daniel</v>
          </cell>
          <cell r="AF2343">
            <v>0.22304786804773385</v>
          </cell>
          <cell r="AN2343">
            <v>202.60207407407412</v>
          </cell>
          <cell r="AP2343">
            <v>0.38818968191754522</v>
          </cell>
          <cell r="AV2343" t="str">
            <v>SS</v>
          </cell>
          <cell r="AW2343">
            <v>-11</v>
          </cell>
          <cell r="AX2343">
            <v>-16.427785883834787</v>
          </cell>
          <cell r="AY2343">
            <v>-1.3352781080821645</v>
          </cell>
          <cell r="AZ2343">
            <v>-1.3352781080821645</v>
          </cell>
          <cell r="BG2343">
            <v>1.0347002944167532</v>
          </cell>
          <cell r="BJ2343">
            <v>1.193441633396744E-2</v>
          </cell>
          <cell r="CF2343">
            <v>0</v>
          </cell>
          <cell r="CV2343">
            <v>22.291666666666668</v>
          </cell>
          <cell r="DA2343">
            <v>0.49666666666666665</v>
          </cell>
          <cell r="ER2343">
            <v>506.50518518518527</v>
          </cell>
        </row>
        <row r="2344">
          <cell r="A2344">
            <v>621004</v>
          </cell>
          <cell r="C2344" t="str">
            <v>Rahier, Tanner</v>
          </cell>
          <cell r="AF2344">
            <v>0.16698275002362106</v>
          </cell>
          <cell r="AN2344">
            <v>157.3298251851852</v>
          </cell>
          <cell r="AP2344">
            <v>0.19786023032180022</v>
          </cell>
          <cell r="AV2344" t="str">
            <v>3B</v>
          </cell>
          <cell r="AW2344">
            <v>-15.029836679128856</v>
          </cell>
          <cell r="AX2344">
            <v>-3.1481112796417525</v>
          </cell>
          <cell r="AY2344">
            <v>-12.320357274897773</v>
          </cell>
          <cell r="AZ2344">
            <v>-3.1481112796417525</v>
          </cell>
          <cell r="BG2344">
            <v>0.88008701309794013</v>
          </cell>
          <cell r="BJ2344">
            <v>3.3133593961603318E-4</v>
          </cell>
          <cell r="CF2344">
            <v>0</v>
          </cell>
          <cell r="CV2344">
            <v>22.708333333333332</v>
          </cell>
          <cell r="DA2344">
            <v>0</v>
          </cell>
          <cell r="ER2344">
            <v>393.324562962963</v>
          </cell>
        </row>
        <row r="2345">
          <cell r="A2345">
            <v>621005</v>
          </cell>
          <cell r="C2345" t="str">
            <v>Lopes, Tim</v>
          </cell>
          <cell r="AF2345">
            <v>0.21057300638047846</v>
          </cell>
          <cell r="AN2345">
            <v>234.76314074074077</v>
          </cell>
          <cell r="AP2345">
            <v>0.40344832123838459</v>
          </cell>
          <cell r="AV2345" t="str">
            <v>2B</v>
          </cell>
          <cell r="AW2345">
            <v>-14.840566666666666</v>
          </cell>
          <cell r="AX2345">
            <v>-2.5644777826266218</v>
          </cell>
          <cell r="AY2345">
            <v>-5.4313605853320368</v>
          </cell>
          <cell r="AZ2345">
            <v>-2.5644777826266218</v>
          </cell>
          <cell r="BG2345">
            <v>0.9909986806451212</v>
          </cell>
          <cell r="BJ2345">
            <v>7.9344164137518346E-3</v>
          </cell>
          <cell r="CF2345">
            <v>0</v>
          </cell>
          <cell r="CV2345">
            <v>22.041666666666668</v>
          </cell>
          <cell r="DA2345">
            <v>0</v>
          </cell>
          <cell r="ER2345">
            <v>586.90785185185189</v>
          </cell>
        </row>
        <row r="2346">
          <cell r="A2346">
            <v>621006</v>
          </cell>
          <cell r="C2346" t="str">
            <v>Martin, Richie</v>
          </cell>
          <cell r="AF2346">
            <v>0.18641820903072351</v>
          </cell>
          <cell r="AN2346">
            <v>161.63282962962964</v>
          </cell>
          <cell r="AP2346">
            <v>0.20901730768922711</v>
          </cell>
          <cell r="AV2346" t="str">
            <v>SS</v>
          </cell>
          <cell r="AW2346">
            <v>-15.408091666666666</v>
          </cell>
          <cell r="AX2346">
            <v>-7.2969574388984224</v>
          </cell>
          <cell r="AY2346">
            <v>-7.6970703016385906</v>
          </cell>
          <cell r="AZ2346">
            <v>-7.2969574388984224</v>
          </cell>
          <cell r="BG2346">
            <v>1.1180753032862758</v>
          </cell>
          <cell r="BJ2346">
            <v>-8.4400961941226531E-3</v>
          </cell>
          <cell r="CF2346">
            <v>0</v>
          </cell>
          <cell r="CV2346">
            <v>21.541666666666668</v>
          </cell>
          <cell r="DA2346">
            <v>0</v>
          </cell>
          <cell r="ER2346">
            <v>404.08207407407406</v>
          </cell>
        </row>
        <row r="2347">
          <cell r="A2347">
            <v>621007</v>
          </cell>
          <cell r="C2347" t="str">
            <v>Basto, Nick</v>
          </cell>
          <cell r="AF2347">
            <v>0.20411721668345456</v>
          </cell>
          <cell r="AN2347">
            <v>230.76515555555554</v>
          </cell>
          <cell r="AP2347">
            <v>0.38259446798438035</v>
          </cell>
          <cell r="AV2347" t="str">
            <v>LF</v>
          </cell>
          <cell r="AW2347">
            <v>-15.636186128860281</v>
          </cell>
          <cell r="AX2347">
            <v>-21.91535</v>
          </cell>
          <cell r="AY2347">
            <v>-16.564133391079483</v>
          </cell>
          <cell r="AZ2347">
            <v>-15.636186128860281</v>
          </cell>
          <cell r="BG2347">
            <v>1.0326482813072411</v>
          </cell>
          <cell r="BJ2347">
            <v>9.4648941194071332E-4</v>
          </cell>
          <cell r="CF2347">
            <v>0</v>
          </cell>
          <cell r="CV2347">
            <v>22.208333333333332</v>
          </cell>
          <cell r="DA2347">
            <v>0</v>
          </cell>
          <cell r="ER2347">
            <v>576.9128888888888</v>
          </cell>
        </row>
        <row r="2348">
          <cell r="A2348">
            <v>621009</v>
          </cell>
          <cell r="C2348" t="str">
            <v>Goree, Jalen</v>
          </cell>
          <cell r="AF2348">
            <v>0.1812329815739589</v>
          </cell>
          <cell r="AN2348">
            <v>86.299401481481482</v>
          </cell>
          <cell r="AP2348">
            <v>5.9364511148182086E-2</v>
          </cell>
          <cell r="AV2348" t="str">
            <v>2B</v>
          </cell>
          <cell r="AW2348">
            <v>-13.847541666666666</v>
          </cell>
          <cell r="AX2348">
            <v>-4.3672572547621229</v>
          </cell>
          <cell r="AY2348">
            <v>-9.9133413424912717</v>
          </cell>
          <cell r="AZ2348">
            <v>-4.3672572547621229</v>
          </cell>
          <cell r="BG2348">
            <v>0.75578368091154369</v>
          </cell>
          <cell r="BJ2348">
            <v>-1.0248578141709068E-2</v>
          </cell>
          <cell r="CF2348">
            <v>0</v>
          </cell>
          <cell r="CV2348">
            <v>23.041666666666668</v>
          </cell>
          <cell r="DA2348">
            <v>0</v>
          </cell>
          <cell r="ER2348">
            <v>215.7485037037037</v>
          </cell>
        </row>
        <row r="2349">
          <cell r="A2349">
            <v>621011</v>
          </cell>
          <cell r="C2349" t="str">
            <v>Schrock, Max</v>
          </cell>
          <cell r="AF2349">
            <v>0.21815255824385243</v>
          </cell>
          <cell r="AN2349">
            <v>216.30992592592594</v>
          </cell>
          <cell r="AP2349">
            <v>0.26203772175928108</v>
          </cell>
          <cell r="AV2349" t="str">
            <v>2B</v>
          </cell>
          <cell r="AW2349">
            <v>-15.216858333333334</v>
          </cell>
          <cell r="AX2349">
            <v>-9.6793902365301694</v>
          </cell>
          <cell r="AY2349">
            <v>-11.042207959789684</v>
          </cell>
          <cell r="AZ2349">
            <v>-9.6793902365301694</v>
          </cell>
          <cell r="BG2349">
            <v>1.3976155249530753</v>
          </cell>
          <cell r="BJ2349">
            <v>6.6953943703336105E-3</v>
          </cell>
          <cell r="CF2349">
            <v>0</v>
          </cell>
          <cell r="CV2349">
            <v>21.708333333333332</v>
          </cell>
          <cell r="DA2349">
            <v>0</v>
          </cell>
          <cell r="ER2349">
            <v>540.77481481481482</v>
          </cell>
        </row>
        <row r="2350">
          <cell r="A2350">
            <v>621012</v>
          </cell>
          <cell r="C2350" t="str">
            <v>Schotts, Austin</v>
          </cell>
          <cell r="AF2350">
            <v>0.16917712956936443</v>
          </cell>
          <cell r="AN2350">
            <v>122.99150222222225</v>
          </cell>
          <cell r="AP2350">
            <v>0.18602047304909353</v>
          </cell>
          <cell r="AV2350" t="str">
            <v>CF</v>
          </cell>
          <cell r="AW2350">
            <v>-14.091166666666666</v>
          </cell>
          <cell r="AX2350">
            <v>-20.744249999999994</v>
          </cell>
          <cell r="AY2350">
            <v>-3.3259839485581</v>
          </cell>
          <cell r="AZ2350">
            <v>-3.3259839485581</v>
          </cell>
          <cell r="BG2350">
            <v>0.7312833904698155</v>
          </cell>
          <cell r="BJ2350">
            <v>2.7887190259732156E-3</v>
          </cell>
          <cell r="CF2350">
            <v>0</v>
          </cell>
          <cell r="CV2350">
            <v>22.791666666666668</v>
          </cell>
          <cell r="DA2350">
            <v>0</v>
          </cell>
          <cell r="ER2350">
            <v>307.47875555555561</v>
          </cell>
        </row>
        <row r="2351">
          <cell r="A2351">
            <v>621015</v>
          </cell>
          <cell r="C2351" t="str">
            <v>Vizcaino Jr., Jose</v>
          </cell>
          <cell r="AF2351">
            <v>0.20964280049680384</v>
          </cell>
          <cell r="AN2351">
            <v>164.33754074074074</v>
          </cell>
          <cell r="AP2351">
            <v>0.20841370123087632</v>
          </cell>
          <cell r="AV2351" t="str">
            <v>3B</v>
          </cell>
          <cell r="AW2351">
            <v>-14.674033333333336</v>
          </cell>
          <cell r="AX2351">
            <v>-18.895446584636286</v>
          </cell>
          <cell r="AY2351">
            <v>-13.640753208588619</v>
          </cell>
          <cell r="AZ2351">
            <v>-13.640753208588619</v>
          </cell>
          <cell r="BG2351">
            <v>1.4222856563558306</v>
          </cell>
          <cell r="BJ2351">
            <v>-6.3519254586683139E-3</v>
          </cell>
          <cell r="CF2351">
            <v>0</v>
          </cell>
          <cell r="CV2351">
            <v>22.208333333333332</v>
          </cell>
          <cell r="DA2351">
            <v>0</v>
          </cell>
          <cell r="ER2351">
            <v>410.84385185185181</v>
          </cell>
        </row>
        <row r="2352">
          <cell r="A2352">
            <v>621016</v>
          </cell>
          <cell r="C2352" t="str">
            <v>Cuas, Jose</v>
          </cell>
          <cell r="AF2352">
            <v>0.181371537514745</v>
          </cell>
          <cell r="AN2352">
            <v>183.95010370370369</v>
          </cell>
          <cell r="AP2352">
            <v>0.24374536089456633</v>
          </cell>
          <cell r="AV2352" t="str">
            <v>3B</v>
          </cell>
          <cell r="AW2352">
            <v>-14.151541433131035</v>
          </cell>
          <cell r="AX2352">
            <v>-5.6823540380443287</v>
          </cell>
          <cell r="AY2352">
            <v>-13.965205405651066</v>
          </cell>
          <cell r="AZ2352">
            <v>-5.6823540380443287</v>
          </cell>
          <cell r="BG2352">
            <v>1.20940783141375</v>
          </cell>
          <cell r="BJ2352">
            <v>-1.1773604418550385E-2</v>
          </cell>
          <cell r="CF2352">
            <v>0</v>
          </cell>
          <cell r="CV2352">
            <v>22.041666666666668</v>
          </cell>
          <cell r="DA2352">
            <v>0</v>
          </cell>
          <cell r="ER2352">
            <v>459.87525925925922</v>
          </cell>
        </row>
        <row r="2353">
          <cell r="A2353">
            <v>621020</v>
          </cell>
          <cell r="C2353" t="str">
            <v>Swanson, Dansby</v>
          </cell>
          <cell r="AF2353">
            <v>0.2373581853118929</v>
          </cell>
          <cell r="AN2353">
            <v>362.01999118747818</v>
          </cell>
          <cell r="AP2353">
            <v>0.22458750938340444</v>
          </cell>
          <cell r="AV2353" t="str">
            <v>SS</v>
          </cell>
          <cell r="AW2353">
            <v>-14.5075</v>
          </cell>
          <cell r="AX2353">
            <v>6.9341910589589251</v>
          </cell>
          <cell r="AY2353">
            <v>-11.090032390729853</v>
          </cell>
          <cell r="AZ2353">
            <v>6.9341910589589251</v>
          </cell>
          <cell r="BG2353">
            <v>1.4331871258976294</v>
          </cell>
          <cell r="BJ2353">
            <v>2.6358173649996516E-4</v>
          </cell>
          <cell r="CF2353">
            <v>0</v>
          </cell>
          <cell r="CV2353">
            <v>22.375</v>
          </cell>
          <cell r="DA2353">
            <v>0</v>
          </cell>
          <cell r="ER2353">
            <v>486.94044444444444</v>
          </cell>
        </row>
        <row r="2354">
          <cell r="A2354">
            <v>621023</v>
          </cell>
          <cell r="C2354" t="str">
            <v>Lassiter, Landon</v>
          </cell>
          <cell r="AF2354">
            <v>0.19153847664855297</v>
          </cell>
          <cell r="AN2354">
            <v>191.85137777777777</v>
          </cell>
          <cell r="AP2354">
            <v>0.23955655724725167</v>
          </cell>
          <cell r="AV2354" t="str">
            <v>LF</v>
          </cell>
          <cell r="AW2354">
            <v>-13.847541666666666</v>
          </cell>
          <cell r="AX2354">
            <v>-20.258216666666662</v>
          </cell>
          <cell r="AY2354">
            <v>-15.01338133580575</v>
          </cell>
          <cell r="AZ2354">
            <v>-13.847541666666666</v>
          </cell>
          <cell r="BG2354">
            <v>1.4081955213007848</v>
          </cell>
          <cell r="BJ2354">
            <v>1.6197317179861875E-2</v>
          </cell>
          <cell r="CF2354">
            <v>0</v>
          </cell>
          <cell r="CV2354">
            <v>23.041666666666668</v>
          </cell>
          <cell r="DA2354">
            <v>0</v>
          </cell>
          <cell r="ER2354">
            <v>479.62844444444443</v>
          </cell>
        </row>
        <row r="2355">
          <cell r="A2355">
            <v>621025</v>
          </cell>
          <cell r="C2355" t="str">
            <v>Romero, Avery</v>
          </cell>
          <cell r="AF2355">
            <v>0.2127828088376966</v>
          </cell>
          <cell r="AN2355">
            <v>190.04266666666669</v>
          </cell>
          <cell r="AP2355">
            <v>0.37102862968824257</v>
          </cell>
          <cell r="AV2355" t="str">
            <v>3B</v>
          </cell>
          <cell r="AW2355">
            <v>-14.596505880005717</v>
          </cell>
          <cell r="AX2355">
            <v>-8.597776831623829</v>
          </cell>
          <cell r="AY2355">
            <v>-14.032487006674279</v>
          </cell>
          <cell r="AZ2355">
            <v>-8.597776831623829</v>
          </cell>
          <cell r="BG2355">
            <v>0.85980548011686353</v>
          </cell>
          <cell r="BJ2355">
            <v>-1.1838712355847193E-2</v>
          </cell>
          <cell r="CF2355">
            <v>0</v>
          </cell>
          <cell r="CV2355">
            <v>23.125</v>
          </cell>
          <cell r="DA2355">
            <v>0</v>
          </cell>
          <cell r="ER2355">
            <v>475.10666666666668</v>
          </cell>
        </row>
        <row r="2356">
          <cell r="A2356">
            <v>621028</v>
          </cell>
          <cell r="C2356" t="str">
            <v>Newman, Kevin</v>
          </cell>
          <cell r="AF2356">
            <v>0.22341828998531077</v>
          </cell>
          <cell r="AN2356">
            <v>185.88918518518517</v>
          </cell>
          <cell r="AP2356">
            <v>0.24563968679366821</v>
          </cell>
          <cell r="AV2356" t="str">
            <v>SS</v>
          </cell>
          <cell r="AW2356">
            <v>-14.007900000000001</v>
          </cell>
          <cell r="AX2356">
            <v>2.042405312812396</v>
          </cell>
          <cell r="AY2356">
            <v>-9.6683278113119897</v>
          </cell>
          <cell r="AZ2356">
            <v>2.042405312812396</v>
          </cell>
          <cell r="BG2356">
            <v>1.6683538938168487</v>
          </cell>
          <cell r="BJ2356">
            <v>1.3121753312289784E-2</v>
          </cell>
          <cell r="CF2356">
            <v>0</v>
          </cell>
          <cell r="CV2356">
            <v>22.875</v>
          </cell>
          <cell r="DA2356">
            <v>0</v>
          </cell>
          <cell r="ER2356">
            <v>464.72296296296292</v>
          </cell>
        </row>
        <row r="2357">
          <cell r="A2357">
            <v>621034</v>
          </cell>
          <cell r="C2357" t="str">
            <v>Mercedes, Melvin</v>
          </cell>
          <cell r="AF2357">
            <v>0.18354992490372377</v>
          </cell>
          <cell r="AN2357">
            <v>183.49925925925928</v>
          </cell>
          <cell r="AP2357">
            <v>0.33277821544274289</v>
          </cell>
          <cell r="AV2357" t="str">
            <v>3B</v>
          </cell>
          <cell r="AW2357">
            <v>-12.709883333333334</v>
          </cell>
          <cell r="AX2357">
            <v>-4.9670669089194242</v>
          </cell>
          <cell r="AY2357">
            <v>-7.6895543686956476</v>
          </cell>
          <cell r="AZ2357">
            <v>-4.9670669089194242</v>
          </cell>
          <cell r="BG2357">
            <v>0.59700923341568046</v>
          </cell>
          <cell r="BJ2357">
            <v>-4.7420486377091065E-3</v>
          </cell>
          <cell r="CF2357">
            <v>0</v>
          </cell>
          <cell r="CV2357">
            <v>24.458333333333332</v>
          </cell>
          <cell r="DA2357">
            <v>0</v>
          </cell>
          <cell r="ER2357">
            <v>458.74814814814818</v>
          </cell>
        </row>
        <row r="2358">
          <cell r="A2358">
            <v>621035</v>
          </cell>
          <cell r="C2358" t="str">
            <v>Taylor, Chris</v>
          </cell>
          <cell r="AF2358">
            <v>0.25047336316943924</v>
          </cell>
          <cell r="AN2358">
            <v>438.40881954467483</v>
          </cell>
          <cell r="AP2358">
            <v>0.40303983471504534</v>
          </cell>
          <cell r="AV2358" t="str">
            <v>SS</v>
          </cell>
          <cell r="AW2358">
            <v>-11</v>
          </cell>
          <cell r="AX2358">
            <v>4.6814692481877973</v>
          </cell>
          <cell r="AY2358">
            <v>-7</v>
          </cell>
          <cell r="AZ2358">
            <v>4.6814692481877973</v>
          </cell>
          <cell r="BG2358">
            <v>1.5595868584586627</v>
          </cell>
          <cell r="BJ2358">
            <v>2.011303755202248E-2</v>
          </cell>
          <cell r="CF2358">
            <v>0.19070679973527813</v>
          </cell>
          <cell r="CV2358">
            <v>25.875</v>
          </cell>
          <cell r="DA2358">
            <v>0.51666666666666672</v>
          </cell>
          <cell r="ER2358">
            <v>479.42666666666662</v>
          </cell>
        </row>
        <row r="2359">
          <cell r="A2359">
            <v>621036</v>
          </cell>
          <cell r="C2359" t="str">
            <v>Diaz, Chris</v>
          </cell>
          <cell r="AF2359">
            <v>0.18819700238130319</v>
          </cell>
          <cell r="AN2359">
            <v>147.18802962962965</v>
          </cell>
          <cell r="AP2359">
            <v>0.2811847955062422</v>
          </cell>
          <cell r="AV2359" t="str">
            <v>SS</v>
          </cell>
          <cell r="AW2359">
            <v>-11.796500805815761</v>
          </cell>
          <cell r="AX2359">
            <v>3.4309809353455933</v>
          </cell>
          <cell r="AY2359">
            <v>-9.0933831592280931</v>
          </cell>
          <cell r="AZ2359">
            <v>3.4309809353455933</v>
          </cell>
          <cell r="BG2359">
            <v>1.1313681173457835</v>
          </cell>
          <cell r="BJ2359">
            <v>-5.5207979640467452E-3</v>
          </cell>
          <cell r="CF2359">
            <v>0</v>
          </cell>
          <cell r="CV2359">
            <v>25.625</v>
          </cell>
          <cell r="DA2359">
            <v>0</v>
          </cell>
          <cell r="ER2359">
            <v>367.97007407407409</v>
          </cell>
        </row>
        <row r="2360">
          <cell r="A2360">
            <v>621037</v>
          </cell>
          <cell r="C2360" t="str">
            <v>Leblebijian, Jason</v>
          </cell>
          <cell r="AF2360">
            <v>0.21099129503601954</v>
          </cell>
          <cell r="AN2360">
            <v>217.45102222222226</v>
          </cell>
          <cell r="AP2360">
            <v>0.36152121486866196</v>
          </cell>
          <cell r="AV2360" t="str">
            <v>3B</v>
          </cell>
          <cell r="AW2360">
            <v>-12.331274365719914</v>
          </cell>
          <cell r="AX2360">
            <v>-6.082974509140076</v>
          </cell>
          <cell r="AY2360">
            <v>-9.0648993137549212</v>
          </cell>
          <cell r="AZ2360">
            <v>-6.082974509140076</v>
          </cell>
          <cell r="BG2360">
            <v>1.4522164427330004</v>
          </cell>
          <cell r="BJ2360">
            <v>8.3818725999891212E-3</v>
          </cell>
          <cell r="CF2360">
            <v>0</v>
          </cell>
          <cell r="CV2360">
            <v>25.125</v>
          </cell>
          <cell r="DA2360">
            <v>0</v>
          </cell>
          <cell r="ER2360">
            <v>543.62755555555566</v>
          </cell>
        </row>
        <row r="2361">
          <cell r="A2361">
            <v>621040</v>
          </cell>
          <cell r="C2361" t="str">
            <v>Mehrten, Alec</v>
          </cell>
          <cell r="AF2361">
            <v>0.17924804209667647</v>
          </cell>
          <cell r="AN2361">
            <v>96.392533333333347</v>
          </cell>
          <cell r="AP2361">
            <v>7.1351338231326444E-2</v>
          </cell>
          <cell r="AV2361" t="str">
            <v>2B</v>
          </cell>
          <cell r="AW2361">
            <v>-13.544684277930717</v>
          </cell>
          <cell r="AX2361">
            <v>-0.74043319613071279</v>
          </cell>
          <cell r="AY2361">
            <v>-13.07933875946317</v>
          </cell>
          <cell r="AZ2361">
            <v>-0.74043319613071279</v>
          </cell>
          <cell r="BG2361">
            <v>1.4137462274252832</v>
          </cell>
          <cell r="BJ2361">
            <v>-1.4642269826705251E-2</v>
          </cell>
          <cell r="CF2361">
            <v>0</v>
          </cell>
          <cell r="CV2361">
            <v>25.958333333333332</v>
          </cell>
          <cell r="DA2361">
            <v>0</v>
          </cell>
          <cell r="ER2361">
            <v>240.98133333333334</v>
          </cell>
        </row>
        <row r="2362">
          <cell r="A2362">
            <v>621042</v>
          </cell>
          <cell r="C2362" t="str">
            <v>Carmon, Stephen</v>
          </cell>
          <cell r="AF2362">
            <v>0.1970133422479099</v>
          </cell>
          <cell r="AN2362">
            <v>76.579555555555572</v>
          </cell>
          <cell r="AP2362">
            <v>3.8013886376407346E-2</v>
          </cell>
          <cell r="AV2362" t="str">
            <v>SS</v>
          </cell>
          <cell r="AW2362">
            <v>-11.622199999999999</v>
          </cell>
          <cell r="AX2362">
            <v>3.7533043285112937</v>
          </cell>
          <cell r="AY2362">
            <v>-6.4126108562562694</v>
          </cell>
          <cell r="AZ2362">
            <v>3.7533043285112937</v>
          </cell>
          <cell r="BG2362">
            <v>0.9666783201583693</v>
          </cell>
          <cell r="BJ2362">
            <v>-1.3705248006335853E-2</v>
          </cell>
          <cell r="CF2362">
            <v>0</v>
          </cell>
          <cell r="CV2362">
            <v>26.375</v>
          </cell>
          <cell r="DA2362">
            <v>0</v>
          </cell>
          <cell r="ER2362">
            <v>191.44888888888892</v>
          </cell>
        </row>
        <row r="2363">
          <cell r="A2363">
            <v>621043</v>
          </cell>
          <cell r="C2363" t="str">
            <v>Correa, Carlos</v>
          </cell>
          <cell r="AF2363">
            <v>0.3091597207076251</v>
          </cell>
          <cell r="AN2363">
            <v>624.10162962962966</v>
          </cell>
          <cell r="AP2363">
            <v>0.50001734504384743</v>
          </cell>
          <cell r="AV2363" t="str">
            <v>SS</v>
          </cell>
          <cell r="AW2363">
            <v>-11</v>
          </cell>
          <cell r="AX2363">
            <v>8.5022208407119422</v>
          </cell>
          <cell r="AY2363">
            <v>-7</v>
          </cell>
          <cell r="AZ2363">
            <v>8.5022208407119422</v>
          </cell>
          <cell r="BG2363">
            <v>1.1955185313375827</v>
          </cell>
          <cell r="BJ2363">
            <v>-2.0312936178398834E-3</v>
          </cell>
          <cell r="CF2363">
            <v>0.83808429005456564</v>
          </cell>
          <cell r="CV2363">
            <v>21.791666666666668</v>
          </cell>
          <cell r="DA2363">
            <v>1.5533333333333332</v>
          </cell>
          <cell r="ER2363">
            <v>624.10162962962966</v>
          </cell>
        </row>
        <row r="2364">
          <cell r="A2364">
            <v>621044</v>
          </cell>
          <cell r="C2364" t="str">
            <v>Valentin, Jesmuel</v>
          </cell>
          <cell r="AF2364">
            <v>0.21042443013179885</v>
          </cell>
          <cell r="AN2364">
            <v>188.8068740740741</v>
          </cell>
          <cell r="AP2364">
            <v>0.32824748440704121</v>
          </cell>
          <cell r="AV2364" t="str">
            <v>2B</v>
          </cell>
          <cell r="AW2364">
            <v>-14.757300000000001</v>
          </cell>
          <cell r="AX2364">
            <v>-7.0098993181450284</v>
          </cell>
          <cell r="AY2364">
            <v>-9.3376221244971624</v>
          </cell>
          <cell r="AZ2364">
            <v>-7.0098993181450284</v>
          </cell>
          <cell r="BG2364">
            <v>0.78310357843739342</v>
          </cell>
          <cell r="BJ2364">
            <v>1.4085159623331144E-3</v>
          </cell>
          <cell r="CF2364">
            <v>0</v>
          </cell>
          <cell r="CV2364">
            <v>22.125</v>
          </cell>
          <cell r="DA2364">
            <v>0</v>
          </cell>
          <cell r="ER2364">
            <v>472.01718518518521</v>
          </cell>
        </row>
        <row r="2365">
          <cell r="A2365">
            <v>621310</v>
          </cell>
          <cell r="C2365" t="str">
            <v>Brown, Rashad</v>
          </cell>
          <cell r="AF2365">
            <v>0.19469346980106533</v>
          </cell>
          <cell r="AN2365">
            <v>156.12503703703706</v>
          </cell>
          <cell r="AP2365">
            <v>0.26235812629684629</v>
          </cell>
          <cell r="AV2365" t="str">
            <v>LF</v>
          </cell>
          <cell r="AW2365">
            <v>-14.340966666666667</v>
          </cell>
          <cell r="AX2365">
            <v>-21.246149999999993</v>
          </cell>
          <cell r="AY2365">
            <v>-10.376732468092094</v>
          </cell>
          <cell r="AZ2365">
            <v>-10.376732468092094</v>
          </cell>
          <cell r="BG2365">
            <v>0.99266216862672652</v>
          </cell>
          <cell r="BJ2365">
            <v>5.9579203179856823E-3</v>
          </cell>
          <cell r="CF2365">
            <v>0</v>
          </cell>
          <cell r="CV2365">
            <v>22.541666666666668</v>
          </cell>
          <cell r="DA2365">
            <v>0</v>
          </cell>
          <cell r="ER2365">
            <v>390.31259259259264</v>
          </cell>
        </row>
        <row r="2366">
          <cell r="A2366">
            <v>621311</v>
          </cell>
          <cell r="C2366" t="str">
            <v>Dahl, David</v>
          </cell>
          <cell r="AF2366">
            <v>0.25214166163614654</v>
          </cell>
          <cell r="AN2366">
            <v>354.16232440778145</v>
          </cell>
          <cell r="AP2366">
            <v>0.36995998550468745</v>
          </cell>
          <cell r="AV2366" t="str">
            <v>CF</v>
          </cell>
          <cell r="AW2366">
            <v>-11</v>
          </cell>
          <cell r="AX2366">
            <v>-16</v>
          </cell>
          <cell r="AY2366">
            <v>-5.1939360981563159</v>
          </cell>
          <cell r="AZ2366">
            <v>-5.1939360981563159</v>
          </cell>
          <cell r="BG2366">
            <v>1.2198900405131774</v>
          </cell>
          <cell r="BJ2366">
            <v>1.6639453517656669E-2</v>
          </cell>
          <cell r="CF2366">
            <v>0</v>
          </cell>
          <cell r="CV2366">
            <v>22.208333333333332</v>
          </cell>
          <cell r="DA2366">
            <v>0.14833333333333334</v>
          </cell>
          <cell r="ER2366">
            <v>545.71170370370373</v>
          </cell>
        </row>
        <row r="2367">
          <cell r="A2367">
            <v>621313</v>
          </cell>
          <cell r="C2367" t="str">
            <v>McAdams, Josh</v>
          </cell>
          <cell r="AF2367">
            <v>0.15148208039121358</v>
          </cell>
          <cell r="AN2367">
            <v>104.86727111111114</v>
          </cell>
          <cell r="AP2367">
            <v>8.575918031401053E-2</v>
          </cell>
          <cell r="AV2367" t="str">
            <v>RF</v>
          </cell>
          <cell r="AW2367">
            <v>-14.424233333333335</v>
          </cell>
          <cell r="AX2367">
            <v>-21.413449999999997</v>
          </cell>
          <cell r="AY2367">
            <v>-11.940484672811767</v>
          </cell>
          <cell r="AZ2367">
            <v>-11.940484672811767</v>
          </cell>
          <cell r="BG2367">
            <v>1.0030414993837857</v>
          </cell>
          <cell r="BJ2367">
            <v>6.2471723577935435E-3</v>
          </cell>
          <cell r="CF2367">
            <v>0</v>
          </cell>
          <cell r="CV2367">
            <v>22.458333333333332</v>
          </cell>
          <cell r="DA2367">
            <v>0</v>
          </cell>
          <cell r="ER2367">
            <v>262.16817777777783</v>
          </cell>
        </row>
        <row r="2368">
          <cell r="A2368">
            <v>621317</v>
          </cell>
          <cell r="C2368" t="str">
            <v>Gunter, Cody</v>
          </cell>
          <cell r="AF2368">
            <v>0.18546109640025762</v>
          </cell>
          <cell r="AN2368">
            <v>101.64167111111112</v>
          </cell>
          <cell r="AP2368">
            <v>8.0711273562063646E-2</v>
          </cell>
          <cell r="AV2368" t="str">
            <v>3B</v>
          </cell>
          <cell r="AW2368">
            <v>-15.149240889702877</v>
          </cell>
          <cell r="AX2368">
            <v>-7.2522445039040164</v>
          </cell>
          <cell r="AY2368">
            <v>-16.72014399436949</v>
          </cell>
          <cell r="AZ2368">
            <v>-7.2522445039040164</v>
          </cell>
          <cell r="BG2368">
            <v>1.0282820193882278</v>
          </cell>
          <cell r="BJ2368">
            <v>1.8174798240622619E-3</v>
          </cell>
          <cell r="CF2368">
            <v>0</v>
          </cell>
          <cell r="CV2368">
            <v>22.208333333333332</v>
          </cell>
          <cell r="DA2368">
            <v>0</v>
          </cell>
          <cell r="ER2368">
            <v>254.10417777777778</v>
          </cell>
        </row>
        <row r="2369">
          <cell r="A2369">
            <v>621324</v>
          </cell>
          <cell r="C2369" t="str">
            <v>Beck, Preston</v>
          </cell>
          <cell r="AF2369">
            <v>0.2183564517084359</v>
          </cell>
          <cell r="AN2369">
            <v>188.09482666666668</v>
          </cell>
          <cell r="AP2369">
            <v>0.37812167113187578</v>
          </cell>
          <cell r="AV2369" t="str">
            <v>RF</v>
          </cell>
          <cell r="AW2369">
            <v>-14.487157748140518</v>
          </cell>
          <cell r="AX2369">
            <v>-16.840350000000001</v>
          </cell>
          <cell r="AY2369">
            <v>-12.257755681645206</v>
          </cell>
          <cell r="AZ2369">
            <v>-12.257755681645206</v>
          </cell>
          <cell r="BG2369">
            <v>1.5436243631126896</v>
          </cell>
          <cell r="BJ2369">
            <v>8.5406241967814541E-3</v>
          </cell>
          <cell r="CF2369">
            <v>0</v>
          </cell>
          <cell r="CV2369">
            <v>25.708333333333332</v>
          </cell>
          <cell r="DA2369">
            <v>0</v>
          </cell>
          <cell r="ER2369">
            <v>470.23706666666669</v>
          </cell>
        </row>
        <row r="2370">
          <cell r="A2370">
            <v>621328</v>
          </cell>
          <cell r="C2370" t="str">
            <v>Stanley, Tanner</v>
          </cell>
          <cell r="AF2370">
            <v>0.17387133388017673</v>
          </cell>
          <cell r="AN2370">
            <v>134.91330370370369</v>
          </cell>
          <cell r="AP2370">
            <v>0.15603176211840897</v>
          </cell>
          <cell r="AV2370" t="str">
            <v>RF</v>
          </cell>
          <cell r="AW2370">
            <v>-14.796949393122786</v>
          </cell>
          <cell r="AX2370">
            <v>-20.744249999999994</v>
          </cell>
          <cell r="AY2370">
            <v>-13.714958250153529</v>
          </cell>
          <cell r="AZ2370">
            <v>-13.714958250153529</v>
          </cell>
          <cell r="BG2370">
            <v>1.1949149532410583</v>
          </cell>
          <cell r="BJ2370">
            <v>-1.3327632548907668E-2</v>
          </cell>
          <cell r="CF2370">
            <v>0</v>
          </cell>
          <cell r="CV2370">
            <v>22.791666666666668</v>
          </cell>
          <cell r="DA2370">
            <v>0</v>
          </cell>
          <cell r="ER2370">
            <v>337.28325925925924</v>
          </cell>
        </row>
        <row r="2371">
          <cell r="A2371">
            <v>621415</v>
          </cell>
          <cell r="C2371" t="str">
            <v>Mikolas, Nathan</v>
          </cell>
          <cell r="AF2371">
            <v>0.17862327040486436</v>
          </cell>
          <cell r="AN2371">
            <v>117.70299259259259</v>
          </cell>
          <cell r="AP2371">
            <v>0.20882836235914426</v>
          </cell>
          <cell r="AV2371" t="str">
            <v>LF</v>
          </cell>
          <cell r="AW2371">
            <v>-14.340966666666667</v>
          </cell>
          <cell r="AX2371">
            <v>-21.246149999999993</v>
          </cell>
          <cell r="AY2371">
            <v>-18.659571738580844</v>
          </cell>
          <cell r="AZ2371">
            <v>-14.340966666666667</v>
          </cell>
          <cell r="BG2371">
            <v>0.79531659723712045</v>
          </cell>
          <cell r="BJ2371">
            <v>-6.7188278842883692E-4</v>
          </cell>
          <cell r="CF2371">
            <v>0</v>
          </cell>
          <cell r="CV2371">
            <v>22.541666666666668</v>
          </cell>
          <cell r="DA2371">
            <v>0</v>
          </cell>
          <cell r="ER2371">
            <v>294.25748148148148</v>
          </cell>
        </row>
        <row r="2372">
          <cell r="A2372">
            <v>621416</v>
          </cell>
          <cell r="C2372" t="str">
            <v>Pullin, Andrew</v>
          </cell>
          <cell r="AF2372">
            <v>0.22433162572391474</v>
          </cell>
          <cell r="AN2372">
            <v>189.98005333333336</v>
          </cell>
          <cell r="AP2372">
            <v>0.37288507549535188</v>
          </cell>
          <cell r="AV2372" t="str">
            <v>LF</v>
          </cell>
          <cell r="AW2372">
            <v>-14.0111948059933</v>
          </cell>
          <cell r="AX2372">
            <v>-20.744249999999994</v>
          </cell>
          <cell r="AY2372">
            <v>-11.825837860236296</v>
          </cell>
          <cell r="AZ2372">
            <v>-11.825837860236296</v>
          </cell>
          <cell r="BG2372">
            <v>1.106134669726351</v>
          </cell>
          <cell r="BJ2372">
            <v>4.6502685248512579E-3</v>
          </cell>
          <cell r="CF2372">
            <v>0</v>
          </cell>
          <cell r="CV2372">
            <v>22.791666666666668</v>
          </cell>
          <cell r="DA2372">
            <v>0</v>
          </cell>
          <cell r="ER2372">
            <v>474.95013333333338</v>
          </cell>
        </row>
        <row r="2373">
          <cell r="A2373">
            <v>621420</v>
          </cell>
          <cell r="C2373" t="str">
            <v>Thompson, David</v>
          </cell>
          <cell r="AF2373">
            <v>0.19413241034453185</v>
          </cell>
          <cell r="AN2373">
            <v>188.26299259259258</v>
          </cell>
          <cell r="AP2373">
            <v>0.23850209588157756</v>
          </cell>
          <cell r="AV2373" t="str">
            <v>3B</v>
          </cell>
          <cell r="AW2373">
            <v>-14.628154442219694</v>
          </cell>
          <cell r="AX2373">
            <v>-2.4644274177948047</v>
          </cell>
          <cell r="AY2373">
            <v>-14.064980922959581</v>
          </cell>
          <cell r="AZ2373">
            <v>-2.4644274177948047</v>
          </cell>
          <cell r="BG2373">
            <v>1.4627176676648297</v>
          </cell>
          <cell r="BJ2373">
            <v>1.3743600634079357E-2</v>
          </cell>
          <cell r="CF2373">
            <v>0</v>
          </cell>
          <cell r="CV2373">
            <v>22.875</v>
          </cell>
          <cell r="DA2373">
            <v>0</v>
          </cell>
          <cell r="ER2373">
            <v>470.65748148148145</v>
          </cell>
        </row>
        <row r="2374">
          <cell r="A2374">
            <v>621429</v>
          </cell>
          <cell r="C2374" t="str">
            <v>Clark, LeDarious</v>
          </cell>
          <cell r="AF2374">
            <v>0.19168519354407754</v>
          </cell>
          <cell r="AN2374">
            <v>153.38453333333334</v>
          </cell>
          <cell r="AP2374">
            <v>0.2110226977768469</v>
          </cell>
          <cell r="AV2374" t="str">
            <v>LF</v>
          </cell>
          <cell r="AW2374">
            <v>-14.340966666666667</v>
          </cell>
          <cell r="AX2374">
            <v>-21.246149999999993</v>
          </cell>
          <cell r="AY2374">
            <v>-5.0759020043055072</v>
          </cell>
          <cell r="AZ2374">
            <v>-5.0759020043055072</v>
          </cell>
          <cell r="BG2374">
            <v>1.1709491484114545</v>
          </cell>
          <cell r="BJ2374">
            <v>1.5781461054534562E-3</v>
          </cell>
          <cell r="CF2374">
            <v>0</v>
          </cell>
          <cell r="CV2374">
            <v>22.541666666666668</v>
          </cell>
          <cell r="DA2374">
            <v>0</v>
          </cell>
          <cell r="ER2374">
            <v>383.4613333333333</v>
          </cell>
        </row>
        <row r="2375">
          <cell r="A2375">
            <v>621432</v>
          </cell>
          <cell r="C2375" t="str">
            <v>McCall, Shilo</v>
          </cell>
          <cell r="AF2375">
            <v>0.17428702985289388</v>
          </cell>
          <cell r="AN2375">
            <v>98.89118814814816</v>
          </cell>
          <cell r="AP2375">
            <v>0.12344460679015234</v>
          </cell>
          <cell r="AV2375" t="str">
            <v>LF</v>
          </cell>
          <cell r="AW2375">
            <v>-14.840566666666666</v>
          </cell>
          <cell r="AX2375">
            <v>-22.249949999999995</v>
          </cell>
          <cell r="AY2375">
            <v>-14.299860938220608</v>
          </cell>
          <cell r="AZ2375">
            <v>-14.299860938220608</v>
          </cell>
          <cell r="BG2375">
            <v>0.79563137902050607</v>
          </cell>
          <cell r="BJ2375">
            <v>-4.0156947496703694E-3</v>
          </cell>
          <cell r="CF2375">
            <v>0</v>
          </cell>
          <cell r="CV2375">
            <v>22.041666666666668</v>
          </cell>
          <cell r="DA2375">
            <v>0</v>
          </cell>
          <cell r="ER2375">
            <v>247.22797037037037</v>
          </cell>
        </row>
        <row r="2376">
          <cell r="A2376">
            <v>621433</v>
          </cell>
          <cell r="C2376" t="str">
            <v>Phillips, Brett</v>
          </cell>
          <cell r="AF2376">
            <v>0.23068576878977082</v>
          </cell>
          <cell r="AN2376">
            <v>222.90145185185185</v>
          </cell>
          <cell r="AP2376">
            <v>0.40287244195294702</v>
          </cell>
          <cell r="AV2376" t="str">
            <v>CF</v>
          </cell>
          <cell r="AW2376">
            <v>-14.757300000000001</v>
          </cell>
          <cell r="AX2376">
            <v>-22.082649999999997</v>
          </cell>
          <cell r="AY2376">
            <v>-2.0625227934956203</v>
          </cell>
          <cell r="AZ2376">
            <v>-2.0625227934956203</v>
          </cell>
          <cell r="BG2376">
            <v>0.91275175358409166</v>
          </cell>
          <cell r="BJ2376">
            <v>8.8202244903165701E-3</v>
          </cell>
          <cell r="CF2376">
            <v>0</v>
          </cell>
          <cell r="CV2376">
            <v>22.125</v>
          </cell>
          <cell r="DA2376">
            <v>0</v>
          </cell>
          <cell r="ER2376">
            <v>557.25362962962959</v>
          </cell>
        </row>
        <row r="2377">
          <cell r="A2377">
            <v>621437</v>
          </cell>
          <cell r="C2377" t="str">
            <v>Jackson, Bralin</v>
          </cell>
          <cell r="AF2377">
            <v>0.18417081000262833</v>
          </cell>
          <cell r="AN2377">
            <v>159.74008888888889</v>
          </cell>
          <cell r="AP2377">
            <v>0.30317808572210803</v>
          </cell>
          <cell r="AV2377" t="str">
            <v>LF</v>
          </cell>
          <cell r="AW2377">
            <v>-14.340966666666667</v>
          </cell>
          <cell r="AX2377">
            <v>-21.246149999999993</v>
          </cell>
          <cell r="AY2377">
            <v>-10.019115585013779</v>
          </cell>
          <cell r="AZ2377">
            <v>-10.019115585013779</v>
          </cell>
          <cell r="BG2377">
            <v>1.0334022872831572</v>
          </cell>
          <cell r="BJ2377">
            <v>-3.6498265328037741E-4</v>
          </cell>
          <cell r="CF2377">
            <v>0</v>
          </cell>
          <cell r="CV2377">
            <v>22.541666666666668</v>
          </cell>
          <cell r="DA2377">
            <v>0</v>
          </cell>
          <cell r="ER2377">
            <v>399.35022222222221</v>
          </cell>
        </row>
        <row r="2378">
          <cell r="A2378">
            <v>621438</v>
          </cell>
          <cell r="C2378" t="str">
            <v>Taylor, Tyrone</v>
          </cell>
          <cell r="AF2378">
            <v>0.20742205008839248</v>
          </cell>
          <cell r="AN2378">
            <v>219.61007407407411</v>
          </cell>
          <cell r="AP2378">
            <v>0.40730871065406538</v>
          </cell>
          <cell r="AV2378" t="str">
            <v>RF</v>
          </cell>
          <cell r="AW2378">
            <v>-14.424233333333335</v>
          </cell>
          <cell r="AX2378">
            <v>-21.413449999999997</v>
          </cell>
          <cell r="AY2378">
            <v>-5.8262600354656042</v>
          </cell>
          <cell r="AZ2378">
            <v>-5.8262600354656042</v>
          </cell>
          <cell r="BG2378">
            <v>1.0321224231116004</v>
          </cell>
          <cell r="BJ2378">
            <v>-3.3069167525247981E-3</v>
          </cell>
          <cell r="CF2378">
            <v>0</v>
          </cell>
          <cell r="CV2378">
            <v>22.458333333333332</v>
          </cell>
          <cell r="DA2378">
            <v>0</v>
          </cell>
          <cell r="ER2378">
            <v>549.02518518518525</v>
          </cell>
        </row>
        <row r="2379">
          <cell r="A2379">
            <v>621439</v>
          </cell>
          <cell r="C2379" t="str">
            <v>Buxton, Byron</v>
          </cell>
          <cell r="AF2379">
            <v>0.24259948979673931</v>
          </cell>
          <cell r="AN2379">
            <v>432.76866498274217</v>
          </cell>
          <cell r="AP2379">
            <v>0.34975367573145261</v>
          </cell>
          <cell r="AV2379" t="str">
            <v>CF</v>
          </cell>
          <cell r="AW2379">
            <v>-11</v>
          </cell>
          <cell r="AX2379">
            <v>-16</v>
          </cell>
          <cell r="AY2379">
            <v>8.4455418980919106</v>
          </cell>
          <cell r="AZ2379">
            <v>8.4455418980919106</v>
          </cell>
          <cell r="BG2379">
            <v>1.0711398195871504</v>
          </cell>
          <cell r="BJ2379">
            <v>1.3343499361508339E-2</v>
          </cell>
          <cell r="CF2379">
            <v>0.41899433718657825</v>
          </cell>
          <cell r="CV2379">
            <v>22.541666666666668</v>
          </cell>
          <cell r="DA2379">
            <v>0.59333333333333338</v>
          </cell>
          <cell r="ER2379">
            <v>489.06399999999996</v>
          </cell>
        </row>
        <row r="2380">
          <cell r="A2380">
            <v>621442</v>
          </cell>
          <cell r="C2380" t="str">
            <v>Black, Justin</v>
          </cell>
          <cell r="AF2380">
            <v>0.17162933084631693</v>
          </cell>
          <cell r="AN2380">
            <v>91.960604444444456</v>
          </cell>
          <cell r="AP2380">
            <v>7.9225207525039476E-2</v>
          </cell>
          <cell r="AV2380" t="str">
            <v>LF</v>
          </cell>
          <cell r="AW2380">
            <v>-13.776625000000001</v>
          </cell>
          <cell r="AX2380">
            <v>-20.122649999999997</v>
          </cell>
          <cell r="AY2380">
            <v>-8.8102590280984074</v>
          </cell>
          <cell r="AZ2380">
            <v>-8.8102590280984074</v>
          </cell>
          <cell r="BG2380">
            <v>0.74251923319081781</v>
          </cell>
          <cell r="BJ2380">
            <v>1.2179233429265413E-2</v>
          </cell>
          <cell r="CF2380">
            <v>0</v>
          </cell>
          <cell r="CV2380">
            <v>23.125</v>
          </cell>
          <cell r="DA2380">
            <v>0</v>
          </cell>
          <cell r="ER2380">
            <v>229.90151111111112</v>
          </cell>
        </row>
        <row r="2381">
          <cell r="A2381">
            <v>621443</v>
          </cell>
          <cell r="C2381" t="str">
            <v>Wiseman, Rhett</v>
          </cell>
          <cell r="AF2381">
            <v>0.18895165062519975</v>
          </cell>
          <cell r="AN2381">
            <v>203.77742222222224</v>
          </cell>
          <cell r="AP2381">
            <v>0.25598010131977722</v>
          </cell>
          <cell r="AV2381" t="str">
            <v>RF</v>
          </cell>
          <cell r="AW2381">
            <v>-14.840566666666666</v>
          </cell>
          <cell r="AX2381">
            <v>-22.249949999999995</v>
          </cell>
          <cell r="AY2381">
            <v>-13.316631073409306</v>
          </cell>
          <cell r="AZ2381">
            <v>-13.316631073409306</v>
          </cell>
          <cell r="BG2381">
            <v>1.3452325828094045</v>
          </cell>
          <cell r="BJ2381">
            <v>2.1552533563716394E-3</v>
          </cell>
          <cell r="CF2381">
            <v>0</v>
          </cell>
          <cell r="CV2381">
            <v>22.041666666666668</v>
          </cell>
          <cell r="DA2381">
            <v>0</v>
          </cell>
          <cell r="ER2381">
            <v>509.44355555555558</v>
          </cell>
        </row>
        <row r="2382">
          <cell r="A2382">
            <v>621445</v>
          </cell>
          <cell r="C2382" t="str">
            <v>Hawkins, Courtney</v>
          </cell>
          <cell r="AF2382">
            <v>0.20617328756264802</v>
          </cell>
          <cell r="AN2382">
            <v>184.74251851851852</v>
          </cell>
          <cell r="AP2382">
            <v>0.35306263647310032</v>
          </cell>
          <cell r="AV2382" t="str">
            <v>LF</v>
          </cell>
          <cell r="AW2382">
            <v>-14.2577</v>
          </cell>
          <cell r="AX2382">
            <v>-21.078849999999996</v>
          </cell>
          <cell r="AY2382">
            <v>-13.325858964293817</v>
          </cell>
          <cell r="AZ2382">
            <v>-13.325858964293817</v>
          </cell>
          <cell r="BG2382">
            <v>0.92690386814676407</v>
          </cell>
          <cell r="BJ2382">
            <v>-5.2637141587180717E-3</v>
          </cell>
          <cell r="CF2382">
            <v>0</v>
          </cell>
          <cell r="CV2382">
            <v>22.625</v>
          </cell>
          <cell r="DA2382">
            <v>0</v>
          </cell>
          <cell r="ER2382">
            <v>461.85629629629625</v>
          </cell>
        </row>
        <row r="2383">
          <cell r="A2383">
            <v>621446</v>
          </cell>
          <cell r="C2383" t="str">
            <v>Brinson, Lewis</v>
          </cell>
          <cell r="AF2383">
            <v>0.23832012038325337</v>
          </cell>
          <cell r="AN2383">
            <v>259.27876484283507</v>
          </cell>
          <cell r="AP2383">
            <v>0.36414978654742547</v>
          </cell>
          <cell r="AV2383" t="str">
            <v>CF</v>
          </cell>
          <cell r="AW2383">
            <v>-14.757300000000001</v>
          </cell>
          <cell r="AX2383">
            <v>-22.082649999999997</v>
          </cell>
          <cell r="AY2383">
            <v>-1.0395124190184517</v>
          </cell>
          <cell r="AZ2383">
            <v>-1.0395124190184517</v>
          </cell>
          <cell r="BG2383">
            <v>1.2038507196166803</v>
          </cell>
          <cell r="BJ2383">
            <v>1.7715290080836971E-3</v>
          </cell>
          <cell r="CF2383">
            <v>0</v>
          </cell>
          <cell r="CV2383">
            <v>22.125</v>
          </cell>
          <cell r="DA2383">
            <v>0</v>
          </cell>
          <cell r="ER2383">
            <v>497.22103703703704</v>
          </cell>
        </row>
        <row r="2384">
          <cell r="A2384">
            <v>621449</v>
          </cell>
          <cell r="C2384" t="str">
            <v>Sanchez, Fernelys</v>
          </cell>
          <cell r="AF2384">
            <v>0.1723041017317804</v>
          </cell>
          <cell r="AN2384">
            <v>91.747365925925919</v>
          </cell>
          <cell r="AP2384">
            <v>6.5517137283836901E-2</v>
          </cell>
          <cell r="AV2384" t="str">
            <v>RF</v>
          </cell>
          <cell r="AW2384">
            <v>-14.590766666666667</v>
          </cell>
          <cell r="AX2384">
            <v>-21.748049999999992</v>
          </cell>
          <cell r="AY2384">
            <v>-10.458997338061003</v>
          </cell>
          <cell r="AZ2384">
            <v>-10.458997338061003</v>
          </cell>
          <cell r="BG2384">
            <v>1.0489435548832304</v>
          </cell>
          <cell r="BJ2384">
            <v>1.7685833515756352E-2</v>
          </cell>
          <cell r="CF2384">
            <v>0</v>
          </cell>
          <cell r="CV2384">
            <v>22.291666666666668</v>
          </cell>
          <cell r="DA2384">
            <v>0</v>
          </cell>
          <cell r="ER2384">
            <v>229.3684148148148</v>
          </cell>
        </row>
        <row r="2385">
          <cell r="A2385">
            <v>621450</v>
          </cell>
          <cell r="C2385" t="str">
            <v>Bolt, Skye</v>
          </cell>
          <cell r="AF2385">
            <v>0.19730899751305253</v>
          </cell>
          <cell r="AN2385">
            <v>161.61137777777776</v>
          </cell>
          <cell r="AP2385">
            <v>0.20558464677547905</v>
          </cell>
          <cell r="AV2385" t="str">
            <v>CF</v>
          </cell>
          <cell r="AW2385">
            <v>-14.424233333333335</v>
          </cell>
          <cell r="AX2385">
            <v>-21.413449999999997</v>
          </cell>
          <cell r="AY2385">
            <v>-8.2691675642727862</v>
          </cell>
          <cell r="AZ2385">
            <v>-8.2691675642727862</v>
          </cell>
          <cell r="BG2385">
            <v>1.4244435930386592</v>
          </cell>
          <cell r="BJ2385">
            <v>-5.7865224287085354E-3</v>
          </cell>
          <cell r="CF2385">
            <v>0</v>
          </cell>
          <cell r="CV2385">
            <v>22.458333333333332</v>
          </cell>
          <cell r="DA2385">
            <v>0</v>
          </cell>
          <cell r="ER2385">
            <v>404.0284444444444</v>
          </cell>
        </row>
        <row r="2386">
          <cell r="A2386">
            <v>621452</v>
          </cell>
          <cell r="C2386" t="str">
            <v>McClure, D'vone</v>
          </cell>
          <cell r="AF2386">
            <v>0.1708544645701956</v>
          </cell>
          <cell r="AN2386">
            <v>91.937754074074093</v>
          </cell>
          <cell r="AP2386">
            <v>7.9996314835966364E-2</v>
          </cell>
          <cell r="AV2386" t="str">
            <v>LF</v>
          </cell>
          <cell r="AW2386">
            <v>-14.424233333333335</v>
          </cell>
          <cell r="AX2386">
            <v>-21.413449999999997</v>
          </cell>
          <cell r="AY2386">
            <v>-13.737956364935311</v>
          </cell>
          <cell r="AZ2386">
            <v>-13.737956364935311</v>
          </cell>
          <cell r="BG2386">
            <v>1.0248979578251631</v>
          </cell>
          <cell r="BJ2386">
            <v>-8.5005353400582537E-4</v>
          </cell>
          <cell r="CF2386">
            <v>0</v>
          </cell>
          <cell r="CV2386">
            <v>22.458333333333332</v>
          </cell>
          <cell r="DA2386">
            <v>0</v>
          </cell>
          <cell r="ER2386">
            <v>229.84438518518522</v>
          </cell>
        </row>
        <row r="2387">
          <cell r="A2387">
            <v>621453</v>
          </cell>
          <cell r="C2387" t="str">
            <v>Duggar, Steven</v>
          </cell>
          <cell r="AF2387">
            <v>0.21705249219757267</v>
          </cell>
          <cell r="AN2387">
            <v>217.64432592592595</v>
          </cell>
          <cell r="AP2387">
            <v>0.27572081193651132</v>
          </cell>
          <cell r="AV2387" t="str">
            <v>RF</v>
          </cell>
          <cell r="AW2387">
            <v>-14.2577</v>
          </cell>
          <cell r="AX2387">
            <v>-21.078849999999996</v>
          </cell>
          <cell r="AY2387">
            <v>-5.838877056829709</v>
          </cell>
          <cell r="AZ2387">
            <v>-5.838877056829709</v>
          </cell>
          <cell r="BG2387">
            <v>1.5692767211472765</v>
          </cell>
          <cell r="BJ2387">
            <v>1.3822975081839141E-2</v>
          </cell>
          <cell r="CF2387">
            <v>0</v>
          </cell>
          <cell r="CV2387">
            <v>22.625</v>
          </cell>
          <cell r="DA2387">
            <v>0</v>
          </cell>
          <cell r="ER2387">
            <v>544.11081481481483</v>
          </cell>
        </row>
        <row r="2388">
          <cell r="A2388">
            <v>621457</v>
          </cell>
          <cell r="C2388" t="str">
            <v>Lien, Connor</v>
          </cell>
          <cell r="AF2388">
            <v>0.22513448471715455</v>
          </cell>
          <cell r="AN2388">
            <v>171.45461333333333</v>
          </cell>
          <cell r="AP2388">
            <v>0.30655848224263793</v>
          </cell>
          <cell r="AV2388" t="str">
            <v>CF</v>
          </cell>
          <cell r="AW2388">
            <v>-14.590766666666667</v>
          </cell>
          <cell r="AX2388">
            <v>-21.748049999999992</v>
          </cell>
          <cell r="AY2388">
            <v>-0.23645485693841017</v>
          </cell>
          <cell r="AZ2388">
            <v>-0.23645485693841017</v>
          </cell>
          <cell r="BG2388">
            <v>1.1794097621423032</v>
          </cell>
          <cell r="BJ2388">
            <v>1.5052363489945984E-2</v>
          </cell>
          <cell r="CF2388">
            <v>0</v>
          </cell>
          <cell r="CV2388">
            <v>22.291666666666668</v>
          </cell>
          <cell r="DA2388">
            <v>0</v>
          </cell>
          <cell r="ER2388">
            <v>428.63653333333332</v>
          </cell>
        </row>
        <row r="2389">
          <cell r="A2389">
            <v>621458</v>
          </cell>
          <cell r="C2389" t="str">
            <v>Rios, Edwin</v>
          </cell>
          <cell r="AF2389">
            <v>0.24333356761221439</v>
          </cell>
          <cell r="AN2389">
            <v>168.93131851851851</v>
          </cell>
          <cell r="AP2389">
            <v>0.19197063626097421</v>
          </cell>
          <cell r="AV2389" t="str">
            <v>3B</v>
          </cell>
          <cell r="AW2389">
            <v>-13.409838336005315</v>
          </cell>
          <cell r="AX2389">
            <v>-12.6997357649031</v>
          </cell>
          <cell r="AY2389">
            <v>-13.790145607349363</v>
          </cell>
          <cell r="AZ2389">
            <v>-12.6997357649031</v>
          </cell>
          <cell r="BG2389">
            <v>1.6251981580976866</v>
          </cell>
          <cell r="BJ2389">
            <v>4.2787723476505795E-3</v>
          </cell>
          <cell r="CF2389">
            <v>0</v>
          </cell>
          <cell r="CV2389">
            <v>22.208333333333332</v>
          </cell>
          <cell r="DA2389">
            <v>0</v>
          </cell>
          <cell r="ER2389">
            <v>422.32829629629623</v>
          </cell>
        </row>
        <row r="2390">
          <cell r="A2390">
            <v>621463</v>
          </cell>
          <cell r="C2390" t="str">
            <v>Heyman, Grant</v>
          </cell>
          <cell r="AF2390">
            <v>0.19051931769361835</v>
          </cell>
          <cell r="AN2390">
            <v>191.79946666666666</v>
          </cell>
          <cell r="AP2390">
            <v>0.29071016754158185</v>
          </cell>
          <cell r="AV2390" t="str">
            <v>LF</v>
          </cell>
          <cell r="AW2390">
            <v>-14.2577</v>
          </cell>
          <cell r="AX2390">
            <v>-21.078849999999996</v>
          </cell>
          <cell r="AY2390">
            <v>-17.256770851789135</v>
          </cell>
          <cell r="AZ2390">
            <v>-14.2577</v>
          </cell>
          <cell r="BG2390">
            <v>1.6482618175741437</v>
          </cell>
          <cell r="BJ2390">
            <v>-7.9828823974822152E-5</v>
          </cell>
          <cell r="CF2390">
            <v>0</v>
          </cell>
          <cell r="CV2390">
            <v>22.625</v>
          </cell>
          <cell r="DA2390">
            <v>0</v>
          </cell>
          <cell r="ER2390">
            <v>479.49866666666662</v>
          </cell>
        </row>
        <row r="2391">
          <cell r="A2391">
            <v>621466</v>
          </cell>
          <cell r="C2391" t="str">
            <v>Stewart, D.J.</v>
          </cell>
          <cell r="AF2391">
            <v>0.20530569368312129</v>
          </cell>
          <cell r="AN2391">
            <v>194.9495703703704</v>
          </cell>
          <cell r="AP2391">
            <v>0.25240533122527387</v>
          </cell>
          <cell r="AV2391" t="str">
            <v>LF</v>
          </cell>
          <cell r="AW2391">
            <v>-14.2577</v>
          </cell>
          <cell r="AX2391">
            <v>-21.078849999999996</v>
          </cell>
          <cell r="AY2391">
            <v>-13.063831165224414</v>
          </cell>
          <cell r="AZ2391">
            <v>-13.063831165224414</v>
          </cell>
          <cell r="BG2391">
            <v>1.1819721657389848</v>
          </cell>
          <cell r="BJ2391">
            <v>-7.2406926193605012E-3</v>
          </cell>
          <cell r="CF2391">
            <v>0</v>
          </cell>
          <cell r="CV2391">
            <v>22.625</v>
          </cell>
          <cell r="DA2391">
            <v>0</v>
          </cell>
          <cell r="ER2391">
            <v>487.37392592592596</v>
          </cell>
        </row>
        <row r="2392">
          <cell r="A2392">
            <v>621468</v>
          </cell>
          <cell r="C2392" t="str">
            <v>Scavuzzo, Jacob</v>
          </cell>
          <cell r="AF2392">
            <v>0.21487208206300104</v>
          </cell>
          <cell r="AN2392">
            <v>216.72829629629629</v>
          </cell>
          <cell r="AP2392">
            <v>0.38567862805649977</v>
          </cell>
          <cell r="AV2392" t="str">
            <v>LF</v>
          </cell>
          <cell r="AW2392">
            <v>-14.424233333333335</v>
          </cell>
          <cell r="AX2392">
            <v>-21.413449999999997</v>
          </cell>
          <cell r="AY2392">
            <v>-13.29965660035608</v>
          </cell>
          <cell r="AZ2392">
            <v>-13.29965660035608</v>
          </cell>
          <cell r="BG2392">
            <v>1.2984528757491245</v>
          </cell>
          <cell r="BJ2392">
            <v>1.0720131590515245E-2</v>
          </cell>
          <cell r="CF2392">
            <v>0</v>
          </cell>
          <cell r="CV2392">
            <v>22.458333333333332</v>
          </cell>
          <cell r="DA2392">
            <v>0</v>
          </cell>
          <cell r="ER2392">
            <v>541.82074074074069</v>
          </cell>
        </row>
        <row r="2393">
          <cell r="A2393">
            <v>621469</v>
          </cell>
          <cell r="C2393" t="str">
            <v>Matheny, Tate</v>
          </cell>
          <cell r="AF2393">
            <v>0.1906831691649028</v>
          </cell>
          <cell r="AN2393">
            <v>177.39413333333334</v>
          </cell>
          <cell r="AP2393">
            <v>0.22420089372720675</v>
          </cell>
          <cell r="AV2393" t="str">
            <v>RF</v>
          </cell>
          <cell r="AW2393">
            <v>-14.5075</v>
          </cell>
          <cell r="AX2393">
            <v>-21.580749999999995</v>
          </cell>
          <cell r="AY2393">
            <v>-4.9463806285332623</v>
          </cell>
          <cell r="AZ2393">
            <v>-4.9463806285332623</v>
          </cell>
          <cell r="BG2393">
            <v>1.3112839218469912</v>
          </cell>
          <cell r="BJ2393">
            <v>-6.1180224759864264E-3</v>
          </cell>
          <cell r="CF2393">
            <v>0</v>
          </cell>
          <cell r="CV2393">
            <v>22.375</v>
          </cell>
          <cell r="DA2393">
            <v>0</v>
          </cell>
          <cell r="ER2393">
            <v>443.4853333333333</v>
          </cell>
        </row>
        <row r="2394">
          <cell r="A2394">
            <v>621470</v>
          </cell>
          <cell r="C2394" t="str">
            <v>Jones, Cody</v>
          </cell>
          <cell r="AF2394">
            <v>0.19686395380265287</v>
          </cell>
          <cell r="AN2394">
            <v>194.41114074074076</v>
          </cell>
          <cell r="AP2394">
            <v>0.25072532302585437</v>
          </cell>
          <cell r="AV2394" t="str">
            <v>CF</v>
          </cell>
          <cell r="AW2394">
            <v>-13.776625000000001</v>
          </cell>
          <cell r="AX2394">
            <v>-20.122649999999997</v>
          </cell>
          <cell r="AY2394">
            <v>-3.3571298311828421</v>
          </cell>
          <cell r="AZ2394">
            <v>-3.3571298311828421</v>
          </cell>
          <cell r="BG2394">
            <v>1.224211411545578</v>
          </cell>
          <cell r="BJ2394">
            <v>1.0735140285563845E-3</v>
          </cell>
          <cell r="CF2394">
            <v>0</v>
          </cell>
          <cell r="CV2394">
            <v>23.125</v>
          </cell>
          <cell r="DA2394">
            <v>0</v>
          </cell>
          <cell r="ER2394">
            <v>486.02785185185189</v>
          </cell>
        </row>
        <row r="2395">
          <cell r="A2395">
            <v>621471</v>
          </cell>
          <cell r="C2395" t="str">
            <v>Powell, Boog</v>
          </cell>
          <cell r="AF2395">
            <v>0.2275823386267134</v>
          </cell>
          <cell r="AN2395">
            <v>177.00405333333333</v>
          </cell>
          <cell r="AP2395">
            <v>0.3393019867480741</v>
          </cell>
          <cell r="AV2395" t="str">
            <v>CF</v>
          </cell>
          <cell r="AW2395">
            <v>-13.492958333333334</v>
          </cell>
          <cell r="AX2395">
            <v>-19.580383333333334</v>
          </cell>
          <cell r="AY2395">
            <v>-2.2359512802208439</v>
          </cell>
          <cell r="AZ2395">
            <v>-2.2359512802208439</v>
          </cell>
          <cell r="BG2395">
            <v>0.99619569382041351</v>
          </cell>
          <cell r="BJ2395">
            <v>1.6969263030723769E-2</v>
          </cell>
          <cell r="CF2395">
            <v>0</v>
          </cell>
          <cell r="CV2395">
            <v>23.458333333333332</v>
          </cell>
          <cell r="DA2395">
            <v>0</v>
          </cell>
          <cell r="ER2395">
            <v>442.51013333333333</v>
          </cell>
        </row>
        <row r="2396">
          <cell r="A2396">
            <v>621476</v>
          </cell>
          <cell r="C2396" t="str">
            <v>Vega, Anthony</v>
          </cell>
          <cell r="AF2396">
            <v>0.17923043064042435</v>
          </cell>
          <cell r="AN2396">
            <v>100.45534814814816</v>
          </cell>
          <cell r="AP2396">
            <v>7.9753311570158303E-2</v>
          </cell>
          <cell r="AV2396" t="str">
            <v>RF</v>
          </cell>
          <cell r="AW2396">
            <v>-12.028791666666667</v>
          </cell>
          <cell r="AX2396">
            <v>-16.984549999999999</v>
          </cell>
          <cell r="AY2396">
            <v>-4.5746136443452521</v>
          </cell>
          <cell r="AZ2396">
            <v>-4.5746136443452521</v>
          </cell>
          <cell r="BG2396">
            <v>1.169160889746554</v>
          </cell>
          <cell r="BJ2396">
            <v>-8.6602572192039345E-4</v>
          </cell>
          <cell r="CF2396">
            <v>0</v>
          </cell>
          <cell r="CV2396">
            <v>25.541666666666668</v>
          </cell>
          <cell r="DA2396">
            <v>0</v>
          </cell>
          <cell r="ER2396">
            <v>251.13837037037038</v>
          </cell>
        </row>
        <row r="2397">
          <cell r="A2397">
            <v>621478</v>
          </cell>
          <cell r="C2397" t="str">
            <v>Christensen, Chad</v>
          </cell>
          <cell r="AF2397">
            <v>0.20187840473287419</v>
          </cell>
          <cell r="AN2397">
            <v>176.0266666666667</v>
          </cell>
          <cell r="AP2397">
            <v>0.31525137311453677</v>
          </cell>
          <cell r="AV2397" t="str">
            <v>RF</v>
          </cell>
          <cell r="AW2397">
            <v>-11.833248589042885</v>
          </cell>
          <cell r="AX2397">
            <v>-16.840350000000001</v>
          </cell>
          <cell r="AY2397">
            <v>-11.327745893606471</v>
          </cell>
          <cell r="AZ2397">
            <v>-11.327745893606471</v>
          </cell>
          <cell r="BG2397">
            <v>1.4743604525505671</v>
          </cell>
          <cell r="BJ2397">
            <v>2.6332280294798149E-3</v>
          </cell>
          <cell r="CF2397">
            <v>0</v>
          </cell>
          <cell r="CV2397">
            <v>25.708333333333332</v>
          </cell>
          <cell r="DA2397">
            <v>0</v>
          </cell>
          <cell r="ER2397">
            <v>440.06666666666672</v>
          </cell>
        </row>
        <row r="2398">
          <cell r="A2398">
            <v>621479</v>
          </cell>
          <cell r="C2398" t="str">
            <v>Murphy, Jon</v>
          </cell>
          <cell r="AF2398">
            <v>0.17939259188718248</v>
          </cell>
          <cell r="AN2398">
            <v>118.1016177777778</v>
          </cell>
          <cell r="AP2398">
            <v>0.1036548992724976</v>
          </cell>
          <cell r="AV2398" t="str">
            <v>CF</v>
          </cell>
          <cell r="AW2398">
            <v>-11.757666666666665</v>
          </cell>
          <cell r="AX2398">
            <v>-16.567816666666666</v>
          </cell>
          <cell r="AY2398">
            <v>-4.8428841232737643</v>
          </cell>
          <cell r="AZ2398">
            <v>-4.8428841232737643</v>
          </cell>
          <cell r="BG2398">
            <v>1.2036560847385867</v>
          </cell>
          <cell r="BJ2398">
            <v>-5.2183716859311212E-3</v>
          </cell>
          <cell r="CF2398">
            <v>0</v>
          </cell>
          <cell r="CV2398">
            <v>26.041666666666668</v>
          </cell>
          <cell r="DA2398">
            <v>0</v>
          </cell>
          <cell r="ER2398">
            <v>295.2540444444445</v>
          </cell>
        </row>
        <row r="2399">
          <cell r="A2399">
            <v>621480</v>
          </cell>
          <cell r="C2399" t="str">
            <v>Heller, Kevin</v>
          </cell>
          <cell r="AF2399">
            <v>0.22101865570066298</v>
          </cell>
          <cell r="AN2399">
            <v>162.01866666666666</v>
          </cell>
          <cell r="AP2399">
            <v>0.25125734735576932</v>
          </cell>
          <cell r="AV2399" t="str">
            <v>RF</v>
          </cell>
          <cell r="AW2399">
            <v>-11.452866666666665</v>
          </cell>
          <cell r="AX2399">
            <v>-16.204516666666667</v>
          </cell>
          <cell r="AY2399">
            <v>-8.1927281291970218</v>
          </cell>
          <cell r="AZ2399">
            <v>-8.1927281291970218</v>
          </cell>
          <cell r="BG2399">
            <v>1.1446839785802889</v>
          </cell>
          <cell r="BJ2399">
            <v>1.6337820904943842E-2</v>
          </cell>
          <cell r="CF2399">
            <v>0</v>
          </cell>
          <cell r="CV2399">
            <v>26.791666666666668</v>
          </cell>
          <cell r="DA2399">
            <v>0</v>
          </cell>
          <cell r="ER2399">
            <v>405.04666666666662</v>
          </cell>
        </row>
        <row r="2400">
          <cell r="A2400">
            <v>621481</v>
          </cell>
          <cell r="C2400" t="str">
            <v>Metzger, Brennan</v>
          </cell>
          <cell r="AF2400">
            <v>0.20538309255073972</v>
          </cell>
          <cell r="AN2400">
            <v>82.080426666666682</v>
          </cell>
          <cell r="AP2400">
            <v>7.6083780689214398E-2</v>
          </cell>
          <cell r="AV2400" t="str">
            <v>LF</v>
          </cell>
          <cell r="AW2400">
            <v>-11.554466666666666</v>
          </cell>
          <cell r="AX2400">
            <v>-16.325616666666665</v>
          </cell>
          <cell r="AY2400">
            <v>-6.0517019549858144</v>
          </cell>
          <cell r="AZ2400">
            <v>-6.0517019549858144</v>
          </cell>
          <cell r="BG2400">
            <v>1.2465772342920522</v>
          </cell>
          <cell r="BJ2400">
            <v>-4.0938122214081571E-3</v>
          </cell>
          <cell r="CF2400">
            <v>0</v>
          </cell>
          <cell r="CV2400">
            <v>26.541666666666668</v>
          </cell>
          <cell r="DA2400">
            <v>0</v>
          </cell>
          <cell r="ER2400">
            <v>205.20106666666669</v>
          </cell>
        </row>
        <row r="2401">
          <cell r="A2401">
            <v>621483</v>
          </cell>
          <cell r="C2401" t="str">
            <v>Kanzler, Jason</v>
          </cell>
          <cell r="AF2401">
            <v>0.21717765104933756</v>
          </cell>
          <cell r="AN2401">
            <v>156.40960000000001</v>
          </cell>
          <cell r="AP2401">
            <v>0.24734895223648512</v>
          </cell>
          <cell r="AV2401" t="str">
            <v>CF</v>
          </cell>
          <cell r="AW2401">
            <v>-11.843924999999999</v>
          </cell>
          <cell r="AX2401">
            <v>-16.696149999999999</v>
          </cell>
          <cell r="AY2401">
            <v>1.8454941333515431</v>
          </cell>
          <cell r="AZ2401">
            <v>1.8454941333515431</v>
          </cell>
          <cell r="BG2401">
            <v>1.2393707575194886</v>
          </cell>
          <cell r="BJ2401">
            <v>4.1020953777333268E-4</v>
          </cell>
          <cell r="CF2401">
            <v>0</v>
          </cell>
          <cell r="CV2401">
            <v>25.875</v>
          </cell>
          <cell r="DA2401">
            <v>0</v>
          </cell>
          <cell r="ER2401">
            <v>391.024</v>
          </cell>
        </row>
        <row r="2402">
          <cell r="A2402">
            <v>621485</v>
          </cell>
          <cell r="C2402" t="str">
            <v>Martinez, Robert</v>
          </cell>
          <cell r="AF2402">
            <v>0.16403019343238801</v>
          </cell>
          <cell r="AN2402">
            <v>123.07434666666668</v>
          </cell>
          <cell r="AP2402">
            <v>0.19966704668667923</v>
          </cell>
          <cell r="AV2402" t="str">
            <v>RF</v>
          </cell>
          <cell r="AW2402">
            <v>-14.5075</v>
          </cell>
          <cell r="AX2402">
            <v>-21.580749999999995</v>
          </cell>
          <cell r="AY2402">
            <v>-14.442185289213622</v>
          </cell>
          <cell r="AZ2402">
            <v>-14.442185289213622</v>
          </cell>
          <cell r="BG2402">
            <v>0.69226303169000136</v>
          </cell>
          <cell r="BJ2402">
            <v>-4.3378810771204672E-3</v>
          </cell>
          <cell r="CF2402">
            <v>0</v>
          </cell>
          <cell r="CV2402">
            <v>22.375</v>
          </cell>
          <cell r="DA2402">
            <v>0</v>
          </cell>
          <cell r="ER2402">
            <v>307.6858666666667</v>
          </cell>
        </row>
        <row r="2403">
          <cell r="A2403">
            <v>621487</v>
          </cell>
          <cell r="C2403" t="str">
            <v>Kennedy, A.J.</v>
          </cell>
          <cell r="AF2403">
            <v>0.17214900514689352</v>
          </cell>
          <cell r="AN2403">
            <v>118.7121777777778</v>
          </cell>
          <cell r="AP2403">
            <v>0.14151918901370031</v>
          </cell>
          <cell r="AV2403" t="str">
            <v>C</v>
          </cell>
          <cell r="AW2403">
            <v>-15.057532549576973</v>
          </cell>
          <cell r="AX2403">
            <v>-21.413449999999997</v>
          </cell>
          <cell r="AY2403">
            <v>-14.637623954991509</v>
          </cell>
          <cell r="AZ2403">
            <v>-6.9624842459486729</v>
          </cell>
          <cell r="BG2403">
            <v>1.264620748600692</v>
          </cell>
          <cell r="BJ2403">
            <v>6.6280233012766662E-3</v>
          </cell>
          <cell r="CF2403">
            <v>0</v>
          </cell>
          <cell r="CV2403">
            <v>22.458333333333332</v>
          </cell>
          <cell r="DA2403">
            <v>0</v>
          </cell>
          <cell r="ER2403">
            <v>296.78044444444447</v>
          </cell>
        </row>
        <row r="2404">
          <cell r="A2404">
            <v>621490</v>
          </cell>
          <cell r="C2404" t="str">
            <v>Rodriguez, Wilfredo</v>
          </cell>
          <cell r="AF2404">
            <v>0.19740606738036059</v>
          </cell>
          <cell r="AN2404">
            <v>115.11722666666668</v>
          </cell>
          <cell r="AP2404">
            <v>0.18665170498489136</v>
          </cell>
          <cell r="AV2404" t="str">
            <v>C</v>
          </cell>
          <cell r="AW2404">
            <v>-14.424233333333335</v>
          </cell>
          <cell r="AX2404">
            <v>-21.413449999999997</v>
          </cell>
          <cell r="AY2404">
            <v>-13.538467782948251</v>
          </cell>
          <cell r="AZ2404">
            <v>-2.9323454133484494</v>
          </cell>
          <cell r="BG2404">
            <v>0.79551233691482315</v>
          </cell>
          <cell r="BJ2404">
            <v>-1.8727867313601276E-2</v>
          </cell>
          <cell r="CF2404">
            <v>0</v>
          </cell>
          <cell r="CV2404">
            <v>22.458333333333332</v>
          </cell>
          <cell r="DA2404">
            <v>0</v>
          </cell>
          <cell r="ER2404">
            <v>287.79306666666668</v>
          </cell>
        </row>
        <row r="2405">
          <cell r="A2405">
            <v>621493</v>
          </cell>
          <cell r="C2405" t="str">
            <v>Ward, Taylor</v>
          </cell>
          <cell r="AF2405">
            <v>0.19236960933947556</v>
          </cell>
          <cell r="AN2405">
            <v>191.49736296296297</v>
          </cell>
          <cell r="AP2405">
            <v>0.25461382090823792</v>
          </cell>
          <cell r="AV2405" t="str">
            <v>C</v>
          </cell>
          <cell r="AW2405">
            <v>-17.71119039550231</v>
          </cell>
          <cell r="AX2405">
            <v>-21.246149999999993</v>
          </cell>
          <cell r="AY2405">
            <v>-18.175806638447511</v>
          </cell>
          <cell r="AZ2405">
            <v>0.72613670393152852</v>
          </cell>
          <cell r="BG2405">
            <v>1.3949766921536559</v>
          </cell>
          <cell r="BJ2405">
            <v>-3.536851439402953E-3</v>
          </cell>
          <cell r="CF2405">
            <v>0</v>
          </cell>
          <cell r="CV2405">
            <v>22.541666666666668</v>
          </cell>
          <cell r="DA2405">
            <v>0</v>
          </cell>
          <cell r="ER2405">
            <v>478.7434074074074</v>
          </cell>
        </row>
        <row r="2406">
          <cell r="A2406">
            <v>621497</v>
          </cell>
          <cell r="C2406" t="str">
            <v>Sunde, Brett</v>
          </cell>
          <cell r="AF2406">
            <v>0.15644754683062032</v>
          </cell>
          <cell r="AN2406">
            <v>72.070518518518526</v>
          </cell>
          <cell r="AP2406">
            <v>6.2274941784167814E-2</v>
          </cell>
          <cell r="AV2406" t="str">
            <v>C</v>
          </cell>
          <cell r="AW2406">
            <v>-17.715414817033565</v>
          </cell>
          <cell r="AX2406">
            <v>-22.632149999999996</v>
          </cell>
          <cell r="AY2406">
            <v>-18.191448922711409</v>
          </cell>
          <cell r="AZ2406">
            <v>-6.2673824440310515</v>
          </cell>
          <cell r="BG2406">
            <v>1.2889545388992576</v>
          </cell>
          <cell r="BJ2406">
            <v>8.6580814203541748E-3</v>
          </cell>
          <cell r="CF2406">
            <v>0</v>
          </cell>
          <cell r="CV2406">
            <v>21.875</v>
          </cell>
          <cell r="DA2406">
            <v>0</v>
          </cell>
          <cell r="ER2406">
            <v>180.1762962962963</v>
          </cell>
        </row>
        <row r="2407">
          <cell r="A2407">
            <v>621499</v>
          </cell>
          <cell r="C2407" t="str">
            <v>Pizarro, Pedro</v>
          </cell>
          <cell r="AF2407">
            <v>0.16209636441173933</v>
          </cell>
          <cell r="AN2407">
            <v>57.778251851851863</v>
          </cell>
          <cell r="AP2407">
            <v>2.386579629160257E-2</v>
          </cell>
          <cell r="AV2407" t="str">
            <v>C</v>
          </cell>
          <cell r="AW2407">
            <v>-14.416136637725927</v>
          </cell>
          <cell r="AX2407">
            <v>-21.246149999999993</v>
          </cell>
          <cell r="AY2407">
            <v>-13.782401628079004</v>
          </cell>
          <cell r="AZ2407">
            <v>-0.57545202951220142</v>
          </cell>
          <cell r="BG2407">
            <v>0.67135570144543788</v>
          </cell>
          <cell r="BJ2407">
            <v>-3.0098790929705254E-2</v>
          </cell>
          <cell r="CF2407">
            <v>0</v>
          </cell>
          <cell r="CV2407">
            <v>22.541666666666668</v>
          </cell>
          <cell r="DA2407">
            <v>0</v>
          </cell>
          <cell r="ER2407">
            <v>144.44562962962965</v>
          </cell>
        </row>
        <row r="2408">
          <cell r="A2408">
            <v>621500</v>
          </cell>
          <cell r="C2408" t="str">
            <v>Mathisen, Wyatt</v>
          </cell>
          <cell r="AF2408">
            <v>0.20929248913402998</v>
          </cell>
          <cell r="AN2408">
            <v>168.40853333333337</v>
          </cell>
          <cell r="AP2408">
            <v>0.28728795541569263</v>
          </cell>
          <cell r="AV2408" t="str">
            <v>3B</v>
          </cell>
          <cell r="AW2408">
            <v>-15.572877306475146</v>
          </cell>
          <cell r="AX2408">
            <v>-7.6264325598483449</v>
          </cell>
          <cell r="AY2408">
            <v>-15.324722519744629</v>
          </cell>
          <cell r="AZ2408">
            <v>-7.6264325598483449</v>
          </cell>
          <cell r="BG2408">
            <v>1.0276388004700934</v>
          </cell>
          <cell r="BJ2408">
            <v>9.1475904693071458E-3</v>
          </cell>
          <cell r="CF2408">
            <v>0</v>
          </cell>
          <cell r="CV2408">
            <v>22.541666666666668</v>
          </cell>
          <cell r="DA2408">
            <v>0</v>
          </cell>
          <cell r="ER2408">
            <v>421.02133333333336</v>
          </cell>
        </row>
        <row r="2409">
          <cell r="A2409">
            <v>621505</v>
          </cell>
          <cell r="C2409" t="str">
            <v>Moorman, Chuck</v>
          </cell>
          <cell r="AF2409">
            <v>0.15269656099875797</v>
          </cell>
          <cell r="AN2409">
            <v>129.59893333333335</v>
          </cell>
          <cell r="AP2409">
            <v>0.18890447696083412</v>
          </cell>
          <cell r="AV2409" t="str">
            <v>C</v>
          </cell>
          <cell r="AW2409">
            <v>-12.309549886539646</v>
          </cell>
          <cell r="AX2409">
            <v>-21.413449999999997</v>
          </cell>
          <cell r="AY2409">
            <v>-13.479332421935709</v>
          </cell>
          <cell r="AZ2409">
            <v>-0.75290564349048128</v>
          </cell>
          <cell r="BG2409">
            <v>0.78359624535652062</v>
          </cell>
          <cell r="BJ2409">
            <v>-5.3342165614937423E-3</v>
          </cell>
          <cell r="CF2409">
            <v>0</v>
          </cell>
          <cell r="CV2409">
            <v>22.458333333333332</v>
          </cell>
          <cell r="DA2409">
            <v>0</v>
          </cell>
          <cell r="ER2409">
            <v>323.99733333333336</v>
          </cell>
        </row>
        <row r="2410">
          <cell r="A2410">
            <v>621507</v>
          </cell>
          <cell r="C2410" t="str">
            <v>Bowers, Zack</v>
          </cell>
          <cell r="AF2410">
            <v>0.14441409260494081</v>
          </cell>
          <cell r="AN2410">
            <v>107.97925925925927</v>
          </cell>
          <cell r="AP2410">
            <v>0.12633528991389464</v>
          </cell>
          <cell r="AV2410" t="str">
            <v>C</v>
          </cell>
          <cell r="AW2410">
            <v>-15.238999512523684</v>
          </cell>
          <cell r="AX2410">
            <v>-20.911549999999998</v>
          </cell>
          <cell r="AY2410">
            <v>-16.569719578718875</v>
          </cell>
          <cell r="AZ2410">
            <v>-8.1907669489806025</v>
          </cell>
          <cell r="BG2410">
            <v>1.259495519603415</v>
          </cell>
          <cell r="BJ2410">
            <v>9.0472316656836672E-3</v>
          </cell>
          <cell r="CF2410">
            <v>0</v>
          </cell>
          <cell r="CV2410">
            <v>22.708333333333332</v>
          </cell>
          <cell r="DA2410">
            <v>0</v>
          </cell>
          <cell r="ER2410">
            <v>269.94814814814816</v>
          </cell>
        </row>
        <row r="2411">
          <cell r="A2411">
            <v>621511</v>
          </cell>
          <cell r="C2411" t="str">
            <v>De La Rosa, Bryan</v>
          </cell>
          <cell r="AF2411">
            <v>0.17192463673674208</v>
          </cell>
          <cell r="AN2411">
            <v>114.45568000000002</v>
          </cell>
          <cell r="AP2411">
            <v>0.16361054747201242</v>
          </cell>
          <cell r="AV2411" t="str">
            <v>C</v>
          </cell>
          <cell r="AW2411">
            <v>-16.846431774754016</v>
          </cell>
          <cell r="AX2411">
            <v>-21.748049999999992</v>
          </cell>
          <cell r="AY2411">
            <v>-17.022878477449787</v>
          </cell>
          <cell r="AZ2411">
            <v>-1.8704247661595166</v>
          </cell>
          <cell r="BG2411">
            <v>0.38156620524147672</v>
          </cell>
          <cell r="BJ2411">
            <v>-1.6541011614819287E-2</v>
          </cell>
          <cell r="CF2411">
            <v>0</v>
          </cell>
          <cell r="CV2411">
            <v>22.291666666666668</v>
          </cell>
          <cell r="DA2411">
            <v>0</v>
          </cell>
          <cell r="ER2411">
            <v>286.13920000000002</v>
          </cell>
        </row>
        <row r="2412">
          <cell r="A2412">
            <v>621512</v>
          </cell>
          <cell r="C2412" t="str">
            <v>Nido, Tomas</v>
          </cell>
          <cell r="AF2412">
            <v>0.20978552854805635</v>
          </cell>
          <cell r="AN2412">
            <v>162.2661925925926</v>
          </cell>
          <cell r="AP2412">
            <v>0.2815755807482454</v>
          </cell>
          <cell r="AV2412" t="str">
            <v>C</v>
          </cell>
          <cell r="AW2412">
            <v>-14.656211413157527</v>
          </cell>
          <cell r="AX2412">
            <v>-21.91535</v>
          </cell>
          <cell r="AY2412">
            <v>-16.220726776102087</v>
          </cell>
          <cell r="AZ2412">
            <v>1.5705270395491797</v>
          </cell>
          <cell r="BG2412">
            <v>1.1108886000750291</v>
          </cell>
          <cell r="BJ2412">
            <v>6.3536512013299216E-3</v>
          </cell>
          <cell r="CF2412">
            <v>0</v>
          </cell>
          <cell r="CV2412">
            <v>22.208333333333332</v>
          </cell>
          <cell r="DA2412">
            <v>0</v>
          </cell>
          <cell r="ER2412">
            <v>405.66548148148149</v>
          </cell>
        </row>
        <row r="2413">
          <cell r="A2413">
            <v>621514</v>
          </cell>
          <cell r="C2413" t="str">
            <v>Stewart, Christin</v>
          </cell>
          <cell r="AF2413">
            <v>0.25140871012975796</v>
          </cell>
          <cell r="AN2413">
            <v>210.94696296296297</v>
          </cell>
          <cell r="AP2413">
            <v>0.27352275596363995</v>
          </cell>
          <cell r="AV2413" t="str">
            <v>LF</v>
          </cell>
          <cell r="AW2413">
            <v>-15.065235701111543</v>
          </cell>
          <cell r="AX2413">
            <v>-21.246149999999993</v>
          </cell>
          <cell r="AY2413">
            <v>-18.035389088335037</v>
          </cell>
          <cell r="AZ2413">
            <v>-15.065235701111543</v>
          </cell>
          <cell r="BG2413">
            <v>1.2240347168907879</v>
          </cell>
          <cell r="BJ2413">
            <v>4.5407720267374449E-3</v>
          </cell>
          <cell r="CF2413">
            <v>0</v>
          </cell>
          <cell r="CV2413">
            <v>22.541666666666668</v>
          </cell>
          <cell r="DA2413">
            <v>0</v>
          </cell>
          <cell r="ER2413">
            <v>527.36740740740743</v>
          </cell>
        </row>
        <row r="2414">
          <cell r="A2414">
            <v>621515</v>
          </cell>
          <cell r="C2414" t="str">
            <v>Bean, Steve</v>
          </cell>
          <cell r="AF2414">
            <v>0.16947297211124179</v>
          </cell>
          <cell r="AN2414">
            <v>143.27964444444444</v>
          </cell>
          <cell r="AP2414">
            <v>0.28304488010865791</v>
          </cell>
          <cell r="AV2414" t="str">
            <v>C</v>
          </cell>
          <cell r="AW2414">
            <v>-17.242679447120018</v>
          </cell>
          <cell r="AX2414">
            <v>-20.744249999999994</v>
          </cell>
          <cell r="AY2414">
            <v>-17.551042040604454</v>
          </cell>
          <cell r="AZ2414">
            <v>-3.2532170746294939</v>
          </cell>
          <cell r="BG2414">
            <v>0.82582944997039143</v>
          </cell>
          <cell r="BJ2414">
            <v>-7.9060279927902931E-4</v>
          </cell>
          <cell r="CF2414">
            <v>0</v>
          </cell>
          <cell r="CV2414">
            <v>22.791666666666668</v>
          </cell>
          <cell r="DA2414">
            <v>0</v>
          </cell>
          <cell r="ER2414">
            <v>358.19911111111111</v>
          </cell>
        </row>
        <row r="2415">
          <cell r="A2415">
            <v>621519</v>
          </cell>
          <cell r="C2415" t="str">
            <v>Llewellyn, Phildrick</v>
          </cell>
          <cell r="AF2415">
            <v>0.17441647135938754</v>
          </cell>
          <cell r="AN2415">
            <v>71.483448888888901</v>
          </cell>
          <cell r="AP2415">
            <v>7.7392052171372128E-2</v>
          </cell>
          <cell r="AV2415" t="str">
            <v>C</v>
          </cell>
          <cell r="AW2415">
            <v>-13.734040785316358</v>
          </cell>
          <cell r="AX2415">
            <v>-20.744249999999994</v>
          </cell>
          <cell r="AY2415">
            <v>-11.427977509615092</v>
          </cell>
          <cell r="AZ2415">
            <v>-0.26507990223976163</v>
          </cell>
          <cell r="BG2415">
            <v>0.86553317064170687</v>
          </cell>
          <cell r="BJ2415">
            <v>-2.2530481378632793E-2</v>
          </cell>
          <cell r="CF2415">
            <v>0</v>
          </cell>
          <cell r="CV2415">
            <v>22.791666666666668</v>
          </cell>
          <cell r="DA2415">
            <v>0</v>
          </cell>
          <cell r="ER2415">
            <v>178.70862222222223</v>
          </cell>
        </row>
        <row r="2416">
          <cell r="A2416">
            <v>621520</v>
          </cell>
          <cell r="C2416" t="str">
            <v>Coulter, Clint</v>
          </cell>
          <cell r="AF2416">
            <v>0.226996666830897</v>
          </cell>
          <cell r="AN2416">
            <v>209.30820740740742</v>
          </cell>
          <cell r="AP2416">
            <v>0.39472284964656579</v>
          </cell>
          <cell r="AV2416" t="str">
            <v>RF</v>
          </cell>
          <cell r="AW2416">
            <v>-14.561560343776284</v>
          </cell>
          <cell r="AX2416">
            <v>-20.409649999999999</v>
          </cell>
          <cell r="AY2416">
            <v>-13.045899384605029</v>
          </cell>
          <cell r="AZ2416">
            <v>-13.045899384605029</v>
          </cell>
          <cell r="BG2416">
            <v>1.1109013096648914</v>
          </cell>
          <cell r="BJ2416">
            <v>-3.3100316610678829E-3</v>
          </cell>
          <cell r="CF2416">
            <v>0</v>
          </cell>
          <cell r="CV2416">
            <v>22.958333333333332</v>
          </cell>
          <cell r="DA2416">
            <v>0</v>
          </cell>
          <cell r="ER2416">
            <v>523.27051851851854</v>
          </cell>
        </row>
        <row r="2417">
          <cell r="A2417">
            <v>621521</v>
          </cell>
          <cell r="C2417" t="str">
            <v>Mundell, Brian</v>
          </cell>
          <cell r="AF2417">
            <v>0.21538984601626143</v>
          </cell>
          <cell r="AN2417">
            <v>224.19318518518517</v>
          </cell>
          <cell r="AP2417">
            <v>0.28410724032050216</v>
          </cell>
          <cell r="AV2417" t="str">
            <v>1B</v>
          </cell>
          <cell r="AW2417">
            <v>-16.026365112093934</v>
          </cell>
          <cell r="AX2417">
            <v>-21.580749999999995</v>
          </cell>
          <cell r="AY2417">
            <v>-16.088545411134902</v>
          </cell>
          <cell r="AZ2417">
            <v>-16.026365112093934</v>
          </cell>
          <cell r="BG2417">
            <v>1.6469534670234514</v>
          </cell>
          <cell r="BJ2417">
            <v>-6.842951769274032E-4</v>
          </cell>
          <cell r="CF2417">
            <v>0</v>
          </cell>
          <cell r="CV2417">
            <v>22.375</v>
          </cell>
          <cell r="DA2417">
            <v>0</v>
          </cell>
          <cell r="ER2417">
            <v>560.48296296296292</v>
          </cell>
        </row>
        <row r="2418">
          <cell r="A2418">
            <v>621522</v>
          </cell>
          <cell r="C2418" t="str">
            <v>Greene, Marcus</v>
          </cell>
          <cell r="AF2418">
            <v>0.19112723624870415</v>
          </cell>
          <cell r="AN2418">
            <v>99.06849185185186</v>
          </cell>
          <cell r="AP2418">
            <v>0.18526385911609955</v>
          </cell>
          <cell r="AV2418" t="str">
            <v>C</v>
          </cell>
          <cell r="AW2418">
            <v>-15.849243846643336</v>
          </cell>
          <cell r="AX2418">
            <v>-22.632149999999996</v>
          </cell>
          <cell r="AY2418">
            <v>-14.962419510155485</v>
          </cell>
          <cell r="AZ2418">
            <v>-10.802486592847021</v>
          </cell>
          <cell r="BG2418">
            <v>0.73551971973795649</v>
          </cell>
          <cell r="BJ2418">
            <v>-1.2479316534853395E-3</v>
          </cell>
          <cell r="CF2418">
            <v>0</v>
          </cell>
          <cell r="CV2418">
            <v>21.875</v>
          </cell>
          <cell r="DA2418">
            <v>0</v>
          </cell>
          <cell r="ER2418">
            <v>247.67122962962964</v>
          </cell>
        </row>
        <row r="2419">
          <cell r="A2419">
            <v>621525</v>
          </cell>
          <cell r="C2419" t="str">
            <v>Breen, Chris</v>
          </cell>
          <cell r="AF2419">
            <v>0.19513624654494754</v>
          </cell>
          <cell r="AN2419">
            <v>117.21408000000002</v>
          </cell>
          <cell r="AP2419">
            <v>0.17395130708660678</v>
          </cell>
          <cell r="AV2419" t="str">
            <v>LF</v>
          </cell>
          <cell r="AW2419">
            <v>-14.821885984252603</v>
          </cell>
          <cell r="AX2419">
            <v>-21.748049999999992</v>
          </cell>
          <cell r="AY2419">
            <v>-16.297287571216945</v>
          </cell>
          <cell r="AZ2419">
            <v>-14.821885984252603</v>
          </cell>
          <cell r="BG2419">
            <v>1.0840584602311854</v>
          </cell>
          <cell r="BJ2419">
            <v>7.6739014238556965E-3</v>
          </cell>
          <cell r="CF2419">
            <v>0</v>
          </cell>
          <cell r="CV2419">
            <v>22.291666666666668</v>
          </cell>
          <cell r="DA2419">
            <v>0</v>
          </cell>
          <cell r="ER2419">
            <v>293.03520000000003</v>
          </cell>
        </row>
        <row r="2420">
          <cell r="A2420">
            <v>621526</v>
          </cell>
          <cell r="C2420" t="str">
            <v>Sanchez, Tyler</v>
          </cell>
          <cell r="AF2420">
            <v>0.21140306308973633</v>
          </cell>
          <cell r="AN2420">
            <v>151.13090370370372</v>
          </cell>
          <cell r="AP2420">
            <v>0.19814735513186543</v>
          </cell>
          <cell r="AV2420" t="str">
            <v>C</v>
          </cell>
          <cell r="AW2420">
            <v>-12.525690963168341</v>
          </cell>
          <cell r="AX2420">
            <v>-20.122649999999997</v>
          </cell>
          <cell r="AY2420">
            <v>-13.49033155500347</v>
          </cell>
          <cell r="AZ2420">
            <v>-4.5361811308840974</v>
          </cell>
          <cell r="BG2420">
            <v>1.3601688743303291</v>
          </cell>
          <cell r="BJ2420">
            <v>-2.0451423372495232E-3</v>
          </cell>
          <cell r="CF2420">
            <v>0</v>
          </cell>
          <cell r="CV2420">
            <v>23.125</v>
          </cell>
          <cell r="DA2420">
            <v>0</v>
          </cell>
          <cell r="ER2420">
            <v>377.82725925925928</v>
          </cell>
        </row>
        <row r="2421">
          <cell r="A2421">
            <v>621528</v>
          </cell>
          <cell r="C2421" t="str">
            <v>Wass, Wade</v>
          </cell>
          <cell r="AF2421">
            <v>0.21071818089337596</v>
          </cell>
          <cell r="AN2421">
            <v>171.75407407407408</v>
          </cell>
          <cell r="AP2421">
            <v>0.28226900011522027</v>
          </cell>
          <cell r="AV2421" t="str">
            <v>C</v>
          </cell>
          <cell r="AW2421">
            <v>-14.49549011120771</v>
          </cell>
          <cell r="AX2421">
            <v>-17.712783333333331</v>
          </cell>
          <cell r="AY2421">
            <v>-15.302958492440567</v>
          </cell>
          <cell r="AZ2421">
            <v>-5.4576237902878511</v>
          </cell>
          <cell r="BG2421">
            <v>1.1760578967428019</v>
          </cell>
          <cell r="BJ2421">
            <v>9.2268707139944606E-3</v>
          </cell>
          <cell r="CF2421">
            <v>0</v>
          </cell>
          <cell r="CV2421">
            <v>24.791666666666668</v>
          </cell>
          <cell r="DA2421">
            <v>0</v>
          </cell>
          <cell r="ER2421">
            <v>429.38518518518515</v>
          </cell>
        </row>
        <row r="2422">
          <cell r="A2422">
            <v>621529</v>
          </cell>
          <cell r="C2422" t="str">
            <v>Hudson, Joe</v>
          </cell>
          <cell r="AF2422">
            <v>0.20386496514766347</v>
          </cell>
          <cell r="AN2422">
            <v>128.2017185185185</v>
          </cell>
          <cell r="AP2422">
            <v>0.28081640033964073</v>
          </cell>
          <cell r="AV2422" t="str">
            <v>C</v>
          </cell>
          <cell r="AW2422">
            <v>-14.408303939809628</v>
          </cell>
          <cell r="AX2422">
            <v>-17.345050000000001</v>
          </cell>
          <cell r="AY2422">
            <v>-14.035359419746158</v>
          </cell>
          <cell r="AZ2422">
            <v>9.5579203923877571</v>
          </cell>
          <cell r="BG2422">
            <v>1.1431154031452997</v>
          </cell>
          <cell r="BJ2422">
            <v>-9.0842510999848587E-3</v>
          </cell>
          <cell r="CF2422">
            <v>0</v>
          </cell>
          <cell r="CV2422">
            <v>25.125</v>
          </cell>
          <cell r="DA2422">
            <v>0</v>
          </cell>
          <cell r="ER2422">
            <v>320.50429629629627</v>
          </cell>
        </row>
        <row r="2423">
          <cell r="A2423">
            <v>621531</v>
          </cell>
          <cell r="C2423" t="str">
            <v>Freeman, Ronnie</v>
          </cell>
          <cell r="AF2423">
            <v>0.19586501044367072</v>
          </cell>
          <cell r="AN2423">
            <v>124.1643851851852</v>
          </cell>
          <cell r="AP2423">
            <v>0.26141321821994845</v>
          </cell>
          <cell r="AV2423" t="str">
            <v>C</v>
          </cell>
          <cell r="AW2423">
            <v>-15.226114875246523</v>
          </cell>
          <cell r="AX2423">
            <v>-17.056650000000001</v>
          </cell>
          <cell r="AY2423">
            <v>-15.203962889217575</v>
          </cell>
          <cell r="AZ2423">
            <v>7.1673662328288819</v>
          </cell>
          <cell r="BG2423">
            <v>1.3363688603894746</v>
          </cell>
          <cell r="BJ2423">
            <v>-6.2173820424346101E-3</v>
          </cell>
          <cell r="CF2423">
            <v>0</v>
          </cell>
          <cell r="CV2423">
            <v>25.458333333333332</v>
          </cell>
          <cell r="DA2423">
            <v>0</v>
          </cell>
          <cell r="ER2423">
            <v>310.41096296296297</v>
          </cell>
        </row>
        <row r="2424">
          <cell r="A2424">
            <v>621532</v>
          </cell>
          <cell r="C2424" t="str">
            <v>Bemboom, Anthony</v>
          </cell>
          <cell r="AF2424">
            <v>0.19448569071600341</v>
          </cell>
          <cell r="AN2424">
            <v>129.40918518518518</v>
          </cell>
          <cell r="AP2424">
            <v>0.26238017540931857</v>
          </cell>
          <cell r="AV2424" t="str">
            <v>C</v>
          </cell>
          <cell r="AW2424">
            <v>-11.624116789788662</v>
          </cell>
          <cell r="AX2424">
            <v>-16.365983333333336</v>
          </cell>
          <cell r="AY2424">
            <v>-10.638687837508954</v>
          </cell>
          <cell r="AZ2424">
            <v>9.9172517913759908</v>
          </cell>
          <cell r="BG2424">
            <v>1.3956756634618683</v>
          </cell>
          <cell r="BJ2424">
            <v>-6.6784613824319491E-3</v>
          </cell>
          <cell r="CF2424">
            <v>0</v>
          </cell>
          <cell r="CV2424">
            <v>26.458333333333332</v>
          </cell>
          <cell r="DA2424">
            <v>0</v>
          </cell>
          <cell r="ER2424">
            <v>323.52296296296294</v>
          </cell>
        </row>
        <row r="2425">
          <cell r="A2425">
            <v>621533</v>
          </cell>
          <cell r="C2425" t="str">
            <v>Turner, Ben</v>
          </cell>
          <cell r="AF2425">
            <v>0.20424902410492185</v>
          </cell>
          <cell r="AN2425">
            <v>140.16843851851851</v>
          </cell>
          <cell r="AP2425">
            <v>0.24324769112036071</v>
          </cell>
          <cell r="AV2425" t="str">
            <v>C</v>
          </cell>
          <cell r="AW2425">
            <v>-13.158963313019745</v>
          </cell>
          <cell r="AX2425">
            <v>-16.487083333333334</v>
          </cell>
          <cell r="AY2425">
            <v>-13.835142114578991</v>
          </cell>
          <cell r="AZ2425">
            <v>-1.9179287920045804</v>
          </cell>
          <cell r="BG2425">
            <v>1.75432191068071</v>
          </cell>
          <cell r="BJ2425">
            <v>-3.268895839731382E-3</v>
          </cell>
          <cell r="CF2425">
            <v>0</v>
          </cell>
          <cell r="CV2425">
            <v>26.208333333333332</v>
          </cell>
          <cell r="DA2425">
            <v>0</v>
          </cell>
          <cell r="ER2425">
            <v>350.4210962962963</v>
          </cell>
        </row>
        <row r="2426">
          <cell r="A2426">
            <v>621535</v>
          </cell>
          <cell r="C2426" t="str">
            <v>Leal, Carlos</v>
          </cell>
          <cell r="AF2426">
            <v>0.19753751605743752</v>
          </cell>
          <cell r="AN2426">
            <v>103.12181333333334</v>
          </cell>
          <cell r="AP2426">
            <v>0.11624549393474748</v>
          </cell>
          <cell r="AV2426" t="str">
            <v>C</v>
          </cell>
          <cell r="AW2426">
            <v>-15.490980000702235</v>
          </cell>
          <cell r="AX2426">
            <v>-17.505116666666666</v>
          </cell>
          <cell r="AY2426">
            <v>-15.443095556491858</v>
          </cell>
          <cell r="AZ2426">
            <v>1.7783464851310136</v>
          </cell>
          <cell r="BG2426">
            <v>1.3463949502080261</v>
          </cell>
          <cell r="BJ2426">
            <v>1.4765026499787113E-2</v>
          </cell>
          <cell r="CF2426">
            <v>0</v>
          </cell>
          <cell r="CV2426">
            <v>24.958333333333332</v>
          </cell>
          <cell r="DA2426">
            <v>0</v>
          </cell>
          <cell r="ER2426">
            <v>257.80453333333332</v>
          </cell>
        </row>
        <row r="2427">
          <cell r="A2427">
            <v>621546</v>
          </cell>
          <cell r="C2427" t="str">
            <v>Turner, Xavier</v>
          </cell>
          <cell r="AF2427">
            <v>0.18942756054952714</v>
          </cell>
          <cell r="AN2427">
            <v>102.13854814814816</v>
          </cell>
          <cell r="AP2427">
            <v>0.10958668586872622</v>
          </cell>
          <cell r="AV2427" t="str">
            <v>3B</v>
          </cell>
          <cell r="AW2427">
            <v>-13.658282422478802</v>
          </cell>
          <cell r="AX2427">
            <v>-6.069691787317657</v>
          </cell>
          <cell r="AY2427">
            <v>-14.209995106995779</v>
          </cell>
          <cell r="AZ2427">
            <v>-6.069691787317657</v>
          </cell>
          <cell r="BG2427">
            <v>1.5501510290089473</v>
          </cell>
          <cell r="BJ2427">
            <v>9.8964543966075531E-3</v>
          </cell>
          <cell r="CF2427">
            <v>0</v>
          </cell>
          <cell r="CV2427">
            <v>22.875</v>
          </cell>
          <cell r="DA2427">
            <v>0</v>
          </cell>
          <cell r="ER2427">
            <v>255.34637037037038</v>
          </cell>
        </row>
        <row r="2428">
          <cell r="A2428">
            <v>621550</v>
          </cell>
          <cell r="C2428" t="str">
            <v>Wisdom, Patrick</v>
          </cell>
          <cell r="AF2428">
            <v>0.21716764538062958</v>
          </cell>
          <cell r="AN2428">
            <v>173.18677333333335</v>
          </cell>
          <cell r="AP2428">
            <v>0.34698560225398656</v>
          </cell>
          <cell r="AV2428" t="str">
            <v>3B</v>
          </cell>
          <cell r="AW2428">
            <v>-12.690955219878257</v>
          </cell>
          <cell r="AX2428">
            <v>-2.4655291017217027</v>
          </cell>
          <cell r="AY2428">
            <v>-11.060728910319838</v>
          </cell>
          <cell r="AZ2428">
            <v>-2.4655291017217027</v>
          </cell>
          <cell r="BG2428">
            <v>1.3120244174614304</v>
          </cell>
          <cell r="BJ2428">
            <v>-6.5944774330261072E-4</v>
          </cell>
          <cell r="CF2428">
            <v>0</v>
          </cell>
          <cell r="CV2428">
            <v>24.875</v>
          </cell>
          <cell r="DA2428">
            <v>0</v>
          </cell>
          <cell r="ER2428">
            <v>432.96693333333337</v>
          </cell>
        </row>
        <row r="2429">
          <cell r="A2429">
            <v>621551</v>
          </cell>
          <cell r="C2429" t="str">
            <v>Snyder, Michael</v>
          </cell>
          <cell r="AF2429">
            <v>0.21195503253161524</v>
          </cell>
          <cell r="AN2429">
            <v>142.31637333333333</v>
          </cell>
          <cell r="AP2429">
            <v>0.22276790106097355</v>
          </cell>
          <cell r="AV2429" t="str">
            <v>1B</v>
          </cell>
          <cell r="AW2429">
            <v>-11.485459438844837</v>
          </cell>
          <cell r="AX2429">
            <v>-16.567816666666666</v>
          </cell>
          <cell r="AY2429">
            <v>-11.834322780082156</v>
          </cell>
          <cell r="AZ2429">
            <v>-11.485459438844837</v>
          </cell>
          <cell r="BG2429">
            <v>1.4143464296860078</v>
          </cell>
          <cell r="BJ2429">
            <v>-3.6190614830594698E-3</v>
          </cell>
          <cell r="CF2429">
            <v>0</v>
          </cell>
          <cell r="CV2429">
            <v>26.041666666666668</v>
          </cell>
          <cell r="DA2429">
            <v>0</v>
          </cell>
          <cell r="ER2429">
            <v>355.79093333333333</v>
          </cell>
        </row>
        <row r="2430">
          <cell r="A2430">
            <v>621554</v>
          </cell>
          <cell r="C2430" t="str">
            <v>Byrd, Leon</v>
          </cell>
          <cell r="AF2430">
            <v>0.16856672679421078</v>
          </cell>
          <cell r="AN2430">
            <v>91.944640000000007</v>
          </cell>
          <cell r="AP2430">
            <v>7.9291111157270722E-2</v>
          </cell>
          <cell r="AV2430" t="str">
            <v>2B</v>
          </cell>
          <cell r="AW2430">
            <v>-14.5075</v>
          </cell>
          <cell r="AX2430">
            <v>-6.7771240760001614</v>
          </cell>
          <cell r="AY2430">
            <v>-11.827028721203286</v>
          </cell>
          <cell r="AZ2430">
            <v>-6.7771240760001614</v>
          </cell>
          <cell r="BG2430">
            <v>0.91225512795940567</v>
          </cell>
          <cell r="BJ2430">
            <v>3.5367531498098348E-3</v>
          </cell>
          <cell r="CF2430">
            <v>0</v>
          </cell>
          <cell r="CV2430">
            <v>22.375</v>
          </cell>
          <cell r="DA2430">
            <v>0</v>
          </cell>
          <cell r="ER2430">
            <v>229.86160000000001</v>
          </cell>
        </row>
        <row r="2431">
          <cell r="A2431">
            <v>621556</v>
          </cell>
          <cell r="C2431" t="str">
            <v>Van Hoosier, Evan</v>
          </cell>
          <cell r="AF2431">
            <v>0.20514394949255496</v>
          </cell>
          <cell r="AN2431">
            <v>147.35122962962964</v>
          </cell>
          <cell r="AP2431">
            <v>0.26424708486680393</v>
          </cell>
          <cell r="AV2431" t="str">
            <v>2B</v>
          </cell>
          <cell r="AW2431">
            <v>-14.340966666666667</v>
          </cell>
          <cell r="AX2431">
            <v>-7.508081789352774</v>
          </cell>
          <cell r="AY2431">
            <v>-8.2389191116976122</v>
          </cell>
          <cell r="AZ2431">
            <v>-7.508081789352774</v>
          </cell>
          <cell r="BG2431">
            <v>0.99073303813125824</v>
          </cell>
          <cell r="BJ2431">
            <v>8.0054529061126065E-3</v>
          </cell>
          <cell r="CF2431">
            <v>0</v>
          </cell>
          <cell r="CV2431">
            <v>22.541666666666668</v>
          </cell>
          <cell r="DA2431">
            <v>0</v>
          </cell>
          <cell r="ER2431">
            <v>368.37807407407411</v>
          </cell>
        </row>
        <row r="2432">
          <cell r="A2432">
            <v>621559</v>
          </cell>
          <cell r="C2432" t="str">
            <v>Moroff, Max</v>
          </cell>
          <cell r="AF2432">
            <v>0.24139815088886452</v>
          </cell>
          <cell r="AN2432">
            <v>279.16257807462165</v>
          </cell>
          <cell r="AP2432">
            <v>0.41581678485999385</v>
          </cell>
          <cell r="AV2432" t="str">
            <v>2B</v>
          </cell>
          <cell r="AW2432">
            <v>-13.776625000000001</v>
          </cell>
          <cell r="AX2432">
            <v>-3.8557791665956378</v>
          </cell>
          <cell r="AY2432">
            <v>-7.0374849430284225</v>
          </cell>
          <cell r="AZ2432">
            <v>-3.8557791665956378</v>
          </cell>
          <cell r="BG2432">
            <v>0.67949263029257989</v>
          </cell>
          <cell r="BJ2432">
            <v>4.3198720591749477E-3</v>
          </cell>
          <cell r="CF2432">
            <v>0</v>
          </cell>
          <cell r="CV2432">
            <v>23.125</v>
          </cell>
          <cell r="DA2432">
            <v>3.3333333333333335E-3</v>
          </cell>
          <cell r="ER2432">
            <v>565.5671111111111</v>
          </cell>
        </row>
        <row r="2433">
          <cell r="A2433">
            <v>621560</v>
          </cell>
          <cell r="C2433" t="str">
            <v>Caldwell, Bruce</v>
          </cell>
          <cell r="AF2433">
            <v>0.21641991841981209</v>
          </cell>
          <cell r="AN2433">
            <v>197.24622222222226</v>
          </cell>
          <cell r="AP2433">
            <v>0.36545744204412034</v>
          </cell>
          <cell r="AV2433" t="str">
            <v>2B</v>
          </cell>
          <cell r="AW2433">
            <v>-13.112491926235663</v>
          </cell>
          <cell r="AX2433">
            <v>-2.8127888215531054</v>
          </cell>
          <cell r="AY2433">
            <v>-10.992733470211943</v>
          </cell>
          <cell r="AZ2433">
            <v>-2.8127888215531054</v>
          </cell>
          <cell r="BG2433">
            <v>1.1679810309031575</v>
          </cell>
          <cell r="BJ2433">
            <v>7.6813934219911962E-3</v>
          </cell>
          <cell r="CF2433">
            <v>0</v>
          </cell>
          <cell r="CV2433">
            <v>24.625</v>
          </cell>
          <cell r="DA2433">
            <v>0</v>
          </cell>
          <cell r="ER2433">
            <v>493.1155555555556</v>
          </cell>
        </row>
        <row r="2434">
          <cell r="A2434">
            <v>621561</v>
          </cell>
          <cell r="C2434" t="str">
            <v>Ford, Matt</v>
          </cell>
          <cell r="AF2434">
            <v>0.14136930567132147</v>
          </cell>
          <cell r="AN2434">
            <v>85.00005925925926</v>
          </cell>
          <cell r="AP2434">
            <v>5.9630230114965932E-2</v>
          </cell>
          <cell r="AV2434" t="str">
            <v>SS</v>
          </cell>
          <cell r="AW2434">
            <v>-12.71907546142749</v>
          </cell>
          <cell r="AX2434">
            <v>-1.7640066513874224</v>
          </cell>
          <cell r="AY2434">
            <v>-11.841696448569976</v>
          </cell>
          <cell r="AZ2434">
            <v>-1.7640066513874224</v>
          </cell>
          <cell r="BG2434">
            <v>1.2097436703264255</v>
          </cell>
          <cell r="BJ2434">
            <v>-4.2283705267402577E-3</v>
          </cell>
          <cell r="CF2434">
            <v>0</v>
          </cell>
          <cell r="CV2434">
            <v>25.375</v>
          </cell>
          <cell r="DA2434">
            <v>0</v>
          </cell>
          <cell r="ER2434">
            <v>212.50014814814813</v>
          </cell>
        </row>
        <row r="2435">
          <cell r="A2435">
            <v>621562</v>
          </cell>
          <cell r="C2435" t="str">
            <v>Coyle, Thomas</v>
          </cell>
          <cell r="AF2435">
            <v>0.2144659223565604</v>
          </cell>
          <cell r="AN2435">
            <v>174.89170962962967</v>
          </cell>
          <cell r="AP2435">
            <v>0.33324388577260722</v>
          </cell>
          <cell r="AV2435" t="str">
            <v>2B</v>
          </cell>
          <cell r="AW2435">
            <v>-11.936358333333335</v>
          </cell>
          <cell r="AX2435">
            <v>-2.2347854237595781</v>
          </cell>
          <cell r="AY2435">
            <v>-2.5916676882521275</v>
          </cell>
          <cell r="AZ2435">
            <v>-2.2347854237595781</v>
          </cell>
          <cell r="BG2435">
            <v>0.72860646666222828</v>
          </cell>
          <cell r="BJ2435">
            <v>-1.868916232614224E-2</v>
          </cell>
          <cell r="CF2435">
            <v>0</v>
          </cell>
          <cell r="CV2435">
            <v>25.708333333333332</v>
          </cell>
          <cell r="DA2435">
            <v>0</v>
          </cell>
          <cell r="ER2435">
            <v>437.22927407407417</v>
          </cell>
        </row>
        <row r="2436">
          <cell r="A2436">
            <v>621563</v>
          </cell>
          <cell r="C2436" t="str">
            <v>Wendle, Joey</v>
          </cell>
          <cell r="AF2436">
            <v>0.23618306302338793</v>
          </cell>
          <cell r="AN2436">
            <v>351.24187398820914</v>
          </cell>
          <cell r="AP2436">
            <v>0.40612679260940487</v>
          </cell>
          <cell r="AV2436" t="str">
            <v>2B</v>
          </cell>
          <cell r="AW2436">
            <v>-11.689933333333334</v>
          </cell>
          <cell r="AX2436">
            <v>2.8434117504968222</v>
          </cell>
          <cell r="AY2436">
            <v>-7.5709430714137698</v>
          </cell>
          <cell r="AZ2436">
            <v>2.8434117504968222</v>
          </cell>
          <cell r="BG2436">
            <v>1.4344142828059656</v>
          </cell>
          <cell r="BJ2436">
            <v>-1.7695367468909694E-3</v>
          </cell>
          <cell r="CF2436">
            <v>0</v>
          </cell>
          <cell r="CV2436">
            <v>26.208333333333332</v>
          </cell>
          <cell r="DA2436">
            <v>0</v>
          </cell>
          <cell r="ER2436">
            <v>586.64385185185188</v>
          </cell>
        </row>
        <row r="2437">
          <cell r="A2437">
            <v>621566</v>
          </cell>
          <cell r="C2437" t="str">
            <v>Olson, Matt</v>
          </cell>
          <cell r="AF2437">
            <v>0.24353893480392644</v>
          </cell>
          <cell r="AN2437">
            <v>228.14447407407408</v>
          </cell>
          <cell r="AP2437">
            <v>0.42889285854650117</v>
          </cell>
          <cell r="AV2437" t="str">
            <v>RF</v>
          </cell>
          <cell r="AW2437">
            <v>-10.306940568869809</v>
          </cell>
          <cell r="AX2437">
            <v>-21.748049999999992</v>
          </cell>
          <cell r="AY2437">
            <v>-10.935513400584718</v>
          </cell>
          <cell r="AZ2437">
            <v>-10.306940568869809</v>
          </cell>
          <cell r="BG2437">
            <v>1.0004336008256625</v>
          </cell>
          <cell r="BJ2437">
            <v>-4.6103521351327642E-3</v>
          </cell>
          <cell r="CF2437">
            <v>0</v>
          </cell>
          <cell r="CV2437">
            <v>22.291666666666668</v>
          </cell>
          <cell r="DA2437">
            <v>0</v>
          </cell>
          <cell r="ER2437">
            <v>570.36118518518515</v>
          </cell>
        </row>
        <row r="2438">
          <cell r="A2438">
            <v>621570</v>
          </cell>
          <cell r="C2438" t="str">
            <v>Sharkey, Alan</v>
          </cell>
          <cell r="AF2438">
            <v>0.17071253482206711</v>
          </cell>
          <cell r="AN2438">
            <v>145.23105185185187</v>
          </cell>
          <cell r="AP2438">
            <v>0.25816193852122749</v>
          </cell>
          <cell r="AV2438" t="str">
            <v>1B</v>
          </cell>
          <cell r="AW2438">
            <v>-11.931674249881969</v>
          </cell>
          <cell r="AX2438">
            <v>-21.078849999999996</v>
          </cell>
          <cell r="AY2438">
            <v>-11.558056880098738</v>
          </cell>
          <cell r="AZ2438">
            <v>-11.558056880098738</v>
          </cell>
          <cell r="BG2438">
            <v>0.85322338964067435</v>
          </cell>
          <cell r="BJ2438">
            <v>-1.4591241518498638E-2</v>
          </cell>
          <cell r="CF2438">
            <v>0</v>
          </cell>
          <cell r="CV2438">
            <v>22.625</v>
          </cell>
          <cell r="DA2438">
            <v>0</v>
          </cell>
          <cell r="ER2438">
            <v>363.07762962962966</v>
          </cell>
        </row>
        <row r="2439">
          <cell r="A2439">
            <v>621572</v>
          </cell>
          <cell r="C2439" t="str">
            <v>Barnum, Keon</v>
          </cell>
          <cell r="AF2439">
            <v>0.18709809002811567</v>
          </cell>
          <cell r="AN2439">
            <v>189.66885925925928</v>
          </cell>
          <cell r="AP2439">
            <v>0.36425921717447374</v>
          </cell>
          <cell r="AV2439" t="str">
            <v>1B</v>
          </cell>
          <cell r="AW2439">
            <v>-17.101182577280298</v>
          </cell>
          <cell r="AX2439">
            <v>-19.580383333333334</v>
          </cell>
          <cell r="AY2439">
            <v>-17.211814198194908</v>
          </cell>
          <cell r="AZ2439">
            <v>-17.101182577280298</v>
          </cell>
          <cell r="BG2439">
            <v>1.0884821220144756</v>
          </cell>
          <cell r="BJ2439">
            <v>-2.2967605796322971E-3</v>
          </cell>
          <cell r="CF2439">
            <v>0</v>
          </cell>
          <cell r="CV2439">
            <v>23.458333333333332</v>
          </cell>
          <cell r="DA2439">
            <v>0</v>
          </cell>
          <cell r="ER2439">
            <v>474.17214814814815</v>
          </cell>
        </row>
        <row r="2440">
          <cell r="A2440">
            <v>621573</v>
          </cell>
          <cell r="C2440" t="str">
            <v>Dean, Austin</v>
          </cell>
          <cell r="AF2440">
            <v>0.21996991127010623</v>
          </cell>
          <cell r="AN2440">
            <v>228.66145185185189</v>
          </cell>
          <cell r="AP2440">
            <v>0.39725086073413995</v>
          </cell>
          <cell r="AV2440" t="str">
            <v>LF</v>
          </cell>
          <cell r="AW2440">
            <v>-14.174433333333337</v>
          </cell>
          <cell r="AX2440">
            <v>-20.911549999999998</v>
          </cell>
          <cell r="AY2440">
            <v>-13.637083410943243</v>
          </cell>
          <cell r="AZ2440">
            <v>-13.637083410943243</v>
          </cell>
          <cell r="BG2440">
            <v>1.0168131707238772</v>
          </cell>
          <cell r="BJ2440">
            <v>-2.033170254745793E-3</v>
          </cell>
          <cell r="CF2440">
            <v>0</v>
          </cell>
          <cell r="CV2440">
            <v>22.708333333333332</v>
          </cell>
          <cell r="DA2440">
            <v>0</v>
          </cell>
          <cell r="ER2440">
            <v>571.65362962962968</v>
          </cell>
        </row>
        <row r="2441">
          <cell r="A2441">
            <v>621575</v>
          </cell>
          <cell r="C2441" t="str">
            <v>Curletta, Joey</v>
          </cell>
          <cell r="AF2441">
            <v>0.20365031407010081</v>
          </cell>
          <cell r="AN2441">
            <v>190.57576296296298</v>
          </cell>
          <cell r="AP2441">
            <v>0.37483438152716775</v>
          </cell>
          <cell r="AV2441" t="str">
            <v>RF</v>
          </cell>
          <cell r="AW2441">
            <v>-14.808269149245387</v>
          </cell>
          <cell r="AX2441">
            <v>-21.748049999999992</v>
          </cell>
          <cell r="AY2441">
            <v>-12.068206449572699</v>
          </cell>
          <cell r="AZ2441">
            <v>-12.068206449572699</v>
          </cell>
          <cell r="BG2441">
            <v>1.1772554350371605</v>
          </cell>
          <cell r="BJ2441">
            <v>1.2400361692071492E-2</v>
          </cell>
          <cell r="CF2441">
            <v>0</v>
          </cell>
          <cell r="CV2441">
            <v>22.291666666666668</v>
          </cell>
          <cell r="DA2441">
            <v>0</v>
          </cell>
          <cell r="ER2441">
            <v>476.43940740740743</v>
          </cell>
        </row>
        <row r="2442">
          <cell r="A2442">
            <v>621584</v>
          </cell>
          <cell r="C2442" t="str">
            <v>Barrios, Kevin</v>
          </cell>
          <cell r="AF2442">
            <v>0.13845408967078493</v>
          </cell>
          <cell r="AN2442">
            <v>105.89762370370373</v>
          </cell>
          <cell r="AP2442">
            <v>8.7053097350362818E-2</v>
          </cell>
          <cell r="AV2442" t="str">
            <v>1B</v>
          </cell>
          <cell r="AW2442">
            <v>-17.254645414003271</v>
          </cell>
          <cell r="AX2442">
            <v>-25.068149999999996</v>
          </cell>
          <cell r="AY2442">
            <v>-19.102284961438571</v>
          </cell>
          <cell r="AZ2442">
            <v>-17.254645414003271</v>
          </cell>
          <cell r="BG2442">
            <v>0.89557292657345666</v>
          </cell>
          <cell r="BJ2442">
            <v>-1.6715641030424009E-3</v>
          </cell>
          <cell r="CF2442">
            <v>0</v>
          </cell>
          <cell r="CV2442">
            <v>20.875</v>
          </cell>
          <cell r="DA2442">
            <v>0</v>
          </cell>
          <cell r="ER2442">
            <v>264.7440592592593</v>
          </cell>
        </row>
        <row r="2443">
          <cell r="A2443">
            <v>621597</v>
          </cell>
          <cell r="C2443" t="str">
            <v>Navarro, Franklin</v>
          </cell>
          <cell r="AF2443">
            <v>0.17071433876617154</v>
          </cell>
          <cell r="AN2443">
            <v>90.868373333333352</v>
          </cell>
          <cell r="AP2443">
            <v>0.15902425441628409</v>
          </cell>
          <cell r="AV2443" t="str">
            <v>C</v>
          </cell>
          <cell r="AW2443">
            <v>-16.789598979474118</v>
          </cell>
          <cell r="AX2443">
            <v>-23.030216666666668</v>
          </cell>
          <cell r="AY2443">
            <v>-16.970133361521036</v>
          </cell>
          <cell r="AZ2443">
            <v>-3.7275727126174498</v>
          </cell>
          <cell r="BG2443">
            <v>0.53503585311008872</v>
          </cell>
          <cell r="BJ2443">
            <v>-2.066490136149016E-2</v>
          </cell>
          <cell r="CF2443">
            <v>0</v>
          </cell>
          <cell r="CV2443">
            <v>21.708333333333332</v>
          </cell>
          <cell r="DA2443">
            <v>0</v>
          </cell>
          <cell r="ER2443">
            <v>227.17093333333338</v>
          </cell>
        </row>
        <row r="2444">
          <cell r="A2444">
            <v>621598</v>
          </cell>
          <cell r="C2444" t="str">
            <v>Betancourt, Javier</v>
          </cell>
          <cell r="AF2444">
            <v>0.19944213843639705</v>
          </cell>
          <cell r="AN2444">
            <v>193.64906666666667</v>
          </cell>
          <cell r="AP2444">
            <v>0.38179132195389187</v>
          </cell>
          <cell r="AV2444" t="str">
            <v>2B</v>
          </cell>
          <cell r="AW2444">
            <v>-16.010080063160345</v>
          </cell>
          <cell r="AX2444">
            <v>-5.3659310164502685</v>
          </cell>
          <cell r="AY2444">
            <v>-15.976644250880449</v>
          </cell>
          <cell r="AZ2444">
            <v>-5.3659310164502685</v>
          </cell>
          <cell r="BG2444">
            <v>0.81094911440036577</v>
          </cell>
          <cell r="BJ2444">
            <v>-5.3209372203556239E-3</v>
          </cell>
          <cell r="CF2444">
            <v>0</v>
          </cell>
          <cell r="CV2444">
            <v>21.125</v>
          </cell>
          <cell r="DA2444">
            <v>0</v>
          </cell>
          <cell r="ER2444">
            <v>484.12266666666665</v>
          </cell>
        </row>
        <row r="2445">
          <cell r="A2445">
            <v>621599</v>
          </cell>
          <cell r="C2445" t="str">
            <v>Fuentes, Steven</v>
          </cell>
          <cell r="AF2445">
            <v>0.15904558832593152</v>
          </cell>
          <cell r="AN2445">
            <v>104.63562666666667</v>
          </cell>
          <cell r="AP2445">
            <v>0.19074418954253103</v>
          </cell>
          <cell r="AV2445" t="str">
            <v>3B</v>
          </cell>
          <cell r="AW2445">
            <v>-15.000018199052732</v>
          </cell>
          <cell r="AX2445">
            <v>-14.633249969717248</v>
          </cell>
          <cell r="AY2445">
            <v>-11.98976225710099</v>
          </cell>
          <cell r="AZ2445">
            <v>-11.98976225710099</v>
          </cell>
          <cell r="BG2445">
            <v>0.56272920197096388</v>
          </cell>
          <cell r="BJ2445">
            <v>3.8732804111217276E-3</v>
          </cell>
          <cell r="CF2445">
            <v>0</v>
          </cell>
          <cell r="CV2445">
            <v>21.708333333333332</v>
          </cell>
          <cell r="DA2445">
            <v>0</v>
          </cell>
          <cell r="ER2445">
            <v>261.58906666666667</v>
          </cell>
        </row>
        <row r="2446">
          <cell r="A2446">
            <v>621662</v>
          </cell>
          <cell r="C2446" t="str">
            <v>Perez, Georvic</v>
          </cell>
          <cell r="AF2446">
            <v>0.16476925707521628</v>
          </cell>
          <cell r="AN2446">
            <v>64.458429629629649</v>
          </cell>
          <cell r="AP2446">
            <v>3.5970828271028155E-2</v>
          </cell>
          <cell r="AV2446" t="str">
            <v>C</v>
          </cell>
          <cell r="AW2446">
            <v>-18.968747206708517</v>
          </cell>
          <cell r="AX2446">
            <v>-24.224416666666663</v>
          </cell>
          <cell r="AY2446">
            <v>-19.91498099783357</v>
          </cell>
          <cell r="AZ2446">
            <v>-8.7723017950576434</v>
          </cell>
          <cell r="BG2446">
            <v>0.6299205030006696</v>
          </cell>
          <cell r="BJ2446">
            <v>-2.4679060858455715E-2</v>
          </cell>
          <cell r="CF2446">
            <v>0</v>
          </cell>
          <cell r="CV2446">
            <v>21.208333333333332</v>
          </cell>
          <cell r="DA2446">
            <v>0</v>
          </cell>
          <cell r="ER2446">
            <v>161.14607407407411</v>
          </cell>
        </row>
        <row r="2447">
          <cell r="A2447">
            <v>621663</v>
          </cell>
          <cell r="C2447" t="str">
            <v>Zambrano, Jose</v>
          </cell>
          <cell r="AF2447">
            <v>0.18684718224345834</v>
          </cell>
          <cell r="AN2447">
            <v>125.49155555555556</v>
          </cell>
          <cell r="AP2447">
            <v>0.21416259742948041</v>
          </cell>
          <cell r="AV2447" t="str">
            <v>3B</v>
          </cell>
          <cell r="AW2447">
            <v>-14.2577</v>
          </cell>
          <cell r="AX2447">
            <v>-5.0420666919994481</v>
          </cell>
          <cell r="AY2447">
            <v>-12.363020726485093</v>
          </cell>
          <cell r="AZ2447">
            <v>-5.0420666919994481</v>
          </cell>
          <cell r="BG2447">
            <v>0.58287965900471395</v>
          </cell>
          <cell r="BJ2447">
            <v>-7.1188982672971681E-3</v>
          </cell>
          <cell r="CF2447">
            <v>0</v>
          </cell>
          <cell r="CV2447">
            <v>22.625</v>
          </cell>
          <cell r="DA2447">
            <v>0</v>
          </cell>
          <cell r="ER2447">
            <v>313.72888888888889</v>
          </cell>
        </row>
        <row r="2448">
          <cell r="A2448">
            <v>621705</v>
          </cell>
          <cell r="C2448" t="str">
            <v>Perez, Arvicent</v>
          </cell>
          <cell r="AF2448">
            <v>0.16638236043121973</v>
          </cell>
          <cell r="AN2448">
            <v>118.42951111111111</v>
          </cell>
          <cell r="AP2448">
            <v>0.190739443958443</v>
          </cell>
          <cell r="AV2448" t="str">
            <v>C</v>
          </cell>
          <cell r="AW2448">
            <v>-14.477436296373471</v>
          </cell>
          <cell r="AX2448">
            <v>-21.413449999999997</v>
          </cell>
          <cell r="AY2448">
            <v>-14.422508209268324</v>
          </cell>
          <cell r="AZ2448">
            <v>-1.2963040971617819</v>
          </cell>
          <cell r="BG2448">
            <v>0.89684821301120765</v>
          </cell>
          <cell r="BJ2448">
            <v>1.7139821858562942E-2</v>
          </cell>
          <cell r="CF2448">
            <v>0</v>
          </cell>
          <cell r="CV2448">
            <v>22.458333333333332</v>
          </cell>
          <cell r="DA2448">
            <v>0</v>
          </cell>
          <cell r="ER2448">
            <v>296.07377777777776</v>
          </cell>
        </row>
        <row r="2449">
          <cell r="A2449">
            <v>622012</v>
          </cell>
          <cell r="C2449" t="str">
            <v>Castillo, Eliezer</v>
          </cell>
          <cell r="AF2449">
            <v>0.14235380415877974</v>
          </cell>
          <cell r="AN2449">
            <v>99.202133333333336</v>
          </cell>
          <cell r="AP2449">
            <v>0.12814989704225821</v>
          </cell>
          <cell r="AV2449" t="str">
            <v>1B</v>
          </cell>
          <cell r="AW2449">
            <v>-14.984595286581724</v>
          </cell>
          <cell r="AX2449">
            <v>-11.574809946161242</v>
          </cell>
          <cell r="AY2449">
            <v>-13.767745826265145</v>
          </cell>
          <cell r="AZ2449">
            <v>-11.574809946161242</v>
          </cell>
          <cell r="BG2449">
            <v>0.87173982637934744</v>
          </cell>
          <cell r="BJ2449">
            <v>8.7567132173711742E-3</v>
          </cell>
          <cell r="CF2449">
            <v>0</v>
          </cell>
          <cell r="CV2449">
            <v>21.458333333333332</v>
          </cell>
          <cell r="DA2449">
            <v>0</v>
          </cell>
          <cell r="ER2449">
            <v>248.00533333333334</v>
          </cell>
        </row>
        <row r="2450">
          <cell r="A2450">
            <v>622017</v>
          </cell>
          <cell r="C2450" t="str">
            <v>Balaguert, Yasiel</v>
          </cell>
          <cell r="AF2450">
            <v>0.20010813079472078</v>
          </cell>
          <cell r="AN2450">
            <v>224.46862222222222</v>
          </cell>
          <cell r="AP2450">
            <v>0.36530204305013181</v>
          </cell>
          <cell r="AV2450" t="str">
            <v>1B</v>
          </cell>
          <cell r="AW2450">
            <v>-13.100230838829543</v>
          </cell>
          <cell r="AX2450">
            <v>-19.580383333333334</v>
          </cell>
          <cell r="AY2450">
            <v>-12.777149243191307</v>
          </cell>
          <cell r="AZ2450">
            <v>-12.777149243191307</v>
          </cell>
          <cell r="BG2450">
            <v>0.86538631472375305</v>
          </cell>
          <cell r="BJ2450">
            <v>-3.6180511099872786E-3</v>
          </cell>
          <cell r="CF2450">
            <v>0</v>
          </cell>
          <cell r="CV2450">
            <v>23.458333333333332</v>
          </cell>
          <cell r="DA2450">
            <v>0</v>
          </cell>
          <cell r="ER2450">
            <v>561.17155555555553</v>
          </cell>
        </row>
        <row r="2451">
          <cell r="A2451">
            <v>622040</v>
          </cell>
          <cell r="C2451" t="str">
            <v>Fuente, Juan</v>
          </cell>
          <cell r="AF2451">
            <v>0.14534382513471189</v>
          </cell>
          <cell r="AN2451">
            <v>111.28469333333334</v>
          </cell>
          <cell r="AP2451">
            <v>0.1603453252679371</v>
          </cell>
          <cell r="AV2451" t="str">
            <v>2B</v>
          </cell>
          <cell r="AW2451">
            <v>-14.2577</v>
          </cell>
          <cell r="AX2451">
            <v>-21.078849999999996</v>
          </cell>
          <cell r="AY2451">
            <v>-5.6727435878255221</v>
          </cell>
          <cell r="AZ2451">
            <v>-5.6727435878255221</v>
          </cell>
          <cell r="BG2451">
            <v>0.84849973852073779</v>
          </cell>
          <cell r="BJ2451">
            <v>1.1196266624828543E-2</v>
          </cell>
          <cell r="CF2451">
            <v>0</v>
          </cell>
          <cell r="CV2451">
            <v>22.625</v>
          </cell>
          <cell r="DA2451">
            <v>0</v>
          </cell>
          <cell r="ER2451">
            <v>278.21173333333331</v>
          </cell>
        </row>
        <row r="2452">
          <cell r="A2452">
            <v>622046</v>
          </cell>
          <cell r="C2452" t="str">
            <v>Shaw, Chris</v>
          </cell>
          <cell r="AF2452">
            <v>0.22546501901371571</v>
          </cell>
          <cell r="AN2452">
            <v>205.00278518518519</v>
          </cell>
          <cell r="AP2452">
            <v>0.25264471759278528</v>
          </cell>
          <cell r="AV2452" t="str">
            <v>1B</v>
          </cell>
          <cell r="AW2452">
            <v>-14.461149975589791</v>
          </cell>
          <cell r="AX2452">
            <v>-20.911549999999998</v>
          </cell>
          <cell r="AY2452">
            <v>-15.032490542783027</v>
          </cell>
          <cell r="AZ2452">
            <v>-14.461149975589791</v>
          </cell>
          <cell r="BG2452">
            <v>1.6106782641236306</v>
          </cell>
          <cell r="BJ2452">
            <v>3.664093956088513E-5</v>
          </cell>
          <cell r="CF2452">
            <v>0</v>
          </cell>
          <cell r="CV2452">
            <v>22.708333333333332</v>
          </cell>
          <cell r="DA2452">
            <v>0</v>
          </cell>
          <cell r="ER2452">
            <v>512.50696296296292</v>
          </cell>
        </row>
        <row r="2453">
          <cell r="A2453">
            <v>622047</v>
          </cell>
          <cell r="C2453" t="str">
            <v>Perez, Fernando</v>
          </cell>
          <cell r="AF2453">
            <v>0.20477456802443433</v>
          </cell>
          <cell r="AN2453">
            <v>180.54421333333335</v>
          </cell>
          <cell r="AP2453">
            <v>0.3232978280881651</v>
          </cell>
          <cell r="AV2453" t="str">
            <v>2B</v>
          </cell>
          <cell r="AW2453">
            <v>-14.148599487654343</v>
          </cell>
          <cell r="AX2453">
            <v>-10.689047131372858</v>
          </cell>
          <cell r="AY2453">
            <v>-14.928439846055102</v>
          </cell>
          <cell r="AZ2453">
            <v>-10.689047131372858</v>
          </cell>
          <cell r="BG2453">
            <v>0.80900907307712489</v>
          </cell>
          <cell r="BJ2453">
            <v>-1.1587806786247681E-2</v>
          </cell>
          <cell r="CF2453">
            <v>0</v>
          </cell>
          <cell r="CV2453">
            <v>22.791666666666668</v>
          </cell>
          <cell r="DA2453">
            <v>0</v>
          </cell>
          <cell r="ER2453">
            <v>451.36053333333336</v>
          </cell>
        </row>
        <row r="2454">
          <cell r="A2454">
            <v>622052</v>
          </cell>
          <cell r="C2454" t="str">
            <v>Ortiz, Jose</v>
          </cell>
          <cell r="AF2454">
            <v>0.17775018835288825</v>
          </cell>
          <cell r="AN2454">
            <v>85.457386666666679</v>
          </cell>
          <cell r="AP2454">
            <v>0.11766012226658429</v>
          </cell>
          <cell r="AV2454" t="str">
            <v>C</v>
          </cell>
          <cell r="AW2454">
            <v>-16.328864314648495</v>
          </cell>
          <cell r="AX2454">
            <v>-22.249949999999995</v>
          </cell>
          <cell r="AY2454">
            <v>-16.332871863975758</v>
          </cell>
          <cell r="AZ2454">
            <v>-1.4723315683143672</v>
          </cell>
          <cell r="BG2454">
            <v>0.71482292789070889</v>
          </cell>
          <cell r="BJ2454">
            <v>-1.6529897461072054E-2</v>
          </cell>
          <cell r="CF2454">
            <v>0</v>
          </cell>
          <cell r="CV2454">
            <v>22.041666666666668</v>
          </cell>
          <cell r="DA2454">
            <v>0</v>
          </cell>
          <cell r="ER2454">
            <v>213.64346666666668</v>
          </cell>
        </row>
        <row r="2455">
          <cell r="A2455">
            <v>622057</v>
          </cell>
          <cell r="C2455" t="str">
            <v>Gibson, Cam</v>
          </cell>
          <cell r="AF2455">
            <v>0.19833598884734693</v>
          </cell>
          <cell r="AN2455">
            <v>169.70761481481483</v>
          </cell>
          <cell r="AP2455">
            <v>0.20571982211472684</v>
          </cell>
          <cell r="AV2455" t="str">
            <v>LF</v>
          </cell>
          <cell r="AW2455">
            <v>-14.5075</v>
          </cell>
          <cell r="AX2455">
            <v>-21.580749999999995</v>
          </cell>
          <cell r="AY2455">
            <v>-8.6055917823715689</v>
          </cell>
          <cell r="AZ2455">
            <v>-8.6055917823715689</v>
          </cell>
          <cell r="BG2455">
            <v>1.2365333909184324</v>
          </cell>
          <cell r="BJ2455">
            <v>-1.8540069138925686E-2</v>
          </cell>
          <cell r="CF2455">
            <v>0</v>
          </cell>
          <cell r="CV2455">
            <v>22.375</v>
          </cell>
          <cell r="DA2455">
            <v>0</v>
          </cell>
          <cell r="ER2455">
            <v>424.26903703703704</v>
          </cell>
        </row>
        <row r="2456">
          <cell r="A2456">
            <v>622058</v>
          </cell>
          <cell r="C2456" t="str">
            <v>Davis, D.J.</v>
          </cell>
          <cell r="AF2456">
            <v>0.1804383801892348</v>
          </cell>
          <cell r="AN2456">
            <v>193.81333333333339</v>
          </cell>
          <cell r="AP2456">
            <v>0.36925733466603305</v>
          </cell>
          <cell r="AV2456" t="str">
            <v>CF</v>
          </cell>
          <cell r="AW2456">
            <v>-14.930008333333335</v>
          </cell>
          <cell r="AX2456">
            <v>-22.433116666666667</v>
          </cell>
          <cell r="AY2456">
            <v>-9.6117981956082303</v>
          </cell>
          <cell r="AZ2456">
            <v>-9.6117981956082303</v>
          </cell>
          <cell r="BG2456">
            <v>0.86530154358734512</v>
          </cell>
          <cell r="BJ2456">
            <v>2.2156365502035637E-3</v>
          </cell>
          <cell r="CF2456">
            <v>0</v>
          </cell>
          <cell r="CV2456">
            <v>21.958333333333332</v>
          </cell>
          <cell r="DA2456">
            <v>0</v>
          </cell>
          <cell r="ER2456">
            <v>484.53333333333342</v>
          </cell>
        </row>
        <row r="2457">
          <cell r="A2457">
            <v>622060</v>
          </cell>
          <cell r="C2457" t="str">
            <v>Alexander, Theo</v>
          </cell>
          <cell r="AF2457">
            <v>0.16166882356979118</v>
          </cell>
          <cell r="AN2457">
            <v>83.78500740740742</v>
          </cell>
          <cell r="AP2457">
            <v>5.3962839923342498E-2</v>
          </cell>
          <cell r="AV2457" t="str">
            <v>RF</v>
          </cell>
          <cell r="AW2457">
            <v>-15.025625000000002</v>
          </cell>
          <cell r="AX2457">
            <v>-22.632149999999996</v>
          </cell>
          <cell r="AY2457">
            <v>-13.323509766758189</v>
          </cell>
          <cell r="AZ2457">
            <v>-13.323509766758189</v>
          </cell>
          <cell r="BG2457">
            <v>0.77113527815493088</v>
          </cell>
          <cell r="BJ2457">
            <v>-1.9060152328846849E-2</v>
          </cell>
          <cell r="CF2457">
            <v>0</v>
          </cell>
          <cell r="CV2457">
            <v>21.875</v>
          </cell>
          <cell r="DA2457">
            <v>0</v>
          </cell>
          <cell r="ER2457">
            <v>209.46251851851855</v>
          </cell>
        </row>
        <row r="2458">
          <cell r="A2458">
            <v>622061</v>
          </cell>
          <cell r="C2458" t="str">
            <v>Rivera, Alexis</v>
          </cell>
          <cell r="AF2458">
            <v>0.19704190715288245</v>
          </cell>
          <cell r="AN2458">
            <v>138.74488888888888</v>
          </cell>
          <cell r="AP2458">
            <v>0.24069694944572728</v>
          </cell>
          <cell r="AV2458" t="str">
            <v>LF</v>
          </cell>
          <cell r="AW2458">
            <v>-18.387211741447175</v>
          </cell>
          <cell r="AX2458">
            <v>-22.249949999999995</v>
          </cell>
          <cell r="AY2458">
            <v>-17.188445028906514</v>
          </cell>
          <cell r="AZ2458">
            <v>-17.188445028906514</v>
          </cell>
          <cell r="BG2458">
            <v>1.0542200626451323</v>
          </cell>
          <cell r="BJ2458">
            <v>-7.9047970251176561E-3</v>
          </cell>
          <cell r="CF2458">
            <v>0</v>
          </cell>
          <cell r="CV2458">
            <v>22.041666666666668</v>
          </cell>
          <cell r="DA2458">
            <v>0</v>
          </cell>
          <cell r="ER2458">
            <v>346.86222222222221</v>
          </cell>
        </row>
        <row r="2459">
          <cell r="A2459">
            <v>622108</v>
          </cell>
          <cell r="C2459" t="str">
            <v>Aune, Austin</v>
          </cell>
          <cell r="AF2459">
            <v>0.18651479050673977</v>
          </cell>
          <cell r="AN2459">
            <v>187.75122962962965</v>
          </cell>
          <cell r="AP2459">
            <v>0.32072764574385626</v>
          </cell>
          <cell r="AV2459" t="str">
            <v>RF</v>
          </cell>
          <cell r="AW2459">
            <v>-14.091166666666666</v>
          </cell>
          <cell r="AX2459">
            <v>-20.744249999999994</v>
          </cell>
          <cell r="AY2459">
            <v>-12.043863669394003</v>
          </cell>
          <cell r="AZ2459">
            <v>-12.043863669394003</v>
          </cell>
          <cell r="BG2459">
            <v>0.90665555531393571</v>
          </cell>
          <cell r="BJ2459">
            <v>1.2403955441373887E-2</v>
          </cell>
          <cell r="CF2459">
            <v>0</v>
          </cell>
          <cell r="CV2459">
            <v>22.791666666666668</v>
          </cell>
          <cell r="DA2459">
            <v>0</v>
          </cell>
          <cell r="ER2459">
            <v>469.37807407407411</v>
          </cell>
        </row>
        <row r="2460">
          <cell r="A2460">
            <v>622109</v>
          </cell>
          <cell r="C2460" t="str">
            <v>Munoz, Joe</v>
          </cell>
          <cell r="AF2460">
            <v>0.19488813198372665</v>
          </cell>
          <cell r="AN2460">
            <v>184.38648888888889</v>
          </cell>
          <cell r="AP2460">
            <v>0.332122381558282</v>
          </cell>
          <cell r="AV2460" t="str">
            <v>3B</v>
          </cell>
          <cell r="AW2460">
            <v>-14.832121322859319</v>
          </cell>
          <cell r="AX2460">
            <v>-13.157571033362212</v>
          </cell>
          <cell r="AY2460">
            <v>-14.517737061062908</v>
          </cell>
          <cell r="AZ2460">
            <v>-13.157571033362212</v>
          </cell>
          <cell r="BG2460">
            <v>1.0431734353498159</v>
          </cell>
          <cell r="BJ2460">
            <v>4.4609681513341284E-3</v>
          </cell>
          <cell r="CF2460">
            <v>0</v>
          </cell>
          <cell r="CV2460">
            <v>22.541666666666668</v>
          </cell>
          <cell r="DA2460">
            <v>0</v>
          </cell>
          <cell r="ER2460">
            <v>460.9662222222222</v>
          </cell>
        </row>
        <row r="2461">
          <cell r="A2461">
            <v>622110</v>
          </cell>
          <cell r="C2461" t="str">
            <v>Duffy, Matt</v>
          </cell>
          <cell r="AF2461">
            <v>0.26460792183652515</v>
          </cell>
          <cell r="AN2461">
            <v>504.84693333333337</v>
          </cell>
          <cell r="AP2461">
            <v>0.48664268951880807</v>
          </cell>
          <cell r="AV2461" t="str">
            <v>3B</v>
          </cell>
          <cell r="AW2461">
            <v>-11.001738751802531</v>
          </cell>
          <cell r="AX2461">
            <v>9.6644795640247771</v>
          </cell>
          <cell r="AY2461">
            <v>-11.001738751802531</v>
          </cell>
          <cell r="AZ2461">
            <v>9.6644795640247771</v>
          </cell>
          <cell r="BG2461">
            <v>1.6437724105227383</v>
          </cell>
          <cell r="BJ2461">
            <v>8.0144034782628579E-3</v>
          </cell>
          <cell r="CF2461">
            <v>0.8453940550324579</v>
          </cell>
          <cell r="CV2461">
            <v>25.458333333333332</v>
          </cell>
          <cell r="DA2461">
            <v>1.6316666666666666</v>
          </cell>
          <cell r="ER2461">
            <v>504.84693333333337</v>
          </cell>
        </row>
        <row r="2462">
          <cell r="A2462">
            <v>622158</v>
          </cell>
          <cell r="C2462" t="str">
            <v>Almao, Angel</v>
          </cell>
          <cell r="AF2462">
            <v>0.14421638175875567</v>
          </cell>
          <cell r="AN2462">
            <v>105.28094814814816</v>
          </cell>
          <cell r="AP2462">
            <v>0.12818621990793611</v>
          </cell>
          <cell r="AV2462" t="str">
            <v>SS</v>
          </cell>
          <cell r="AW2462">
            <v>-15.278223144820037</v>
          </cell>
          <cell r="AX2462">
            <v>-10.050036546195054</v>
          </cell>
          <cell r="AY2462">
            <v>-10.728929582415827</v>
          </cell>
          <cell r="AZ2462">
            <v>-10.050036546195054</v>
          </cell>
          <cell r="BG2462">
            <v>0.53060802460346324</v>
          </cell>
          <cell r="BJ2462">
            <v>-8.6229222386290678E-3</v>
          </cell>
          <cell r="CF2462">
            <v>0</v>
          </cell>
          <cell r="CV2462">
            <v>21.625</v>
          </cell>
          <cell r="DA2462">
            <v>0</v>
          </cell>
          <cell r="ER2462">
            <v>263.20237037037037</v>
          </cell>
        </row>
        <row r="2463">
          <cell r="A2463">
            <v>622160</v>
          </cell>
          <cell r="C2463" t="str">
            <v>Moreno, Juan</v>
          </cell>
          <cell r="AF2463">
            <v>0.14410490632307257</v>
          </cell>
          <cell r="AN2463">
            <v>150.47952592592591</v>
          </cell>
          <cell r="AP2463">
            <v>0.24836130060940764</v>
          </cell>
          <cell r="AV2463" t="str">
            <v>SS</v>
          </cell>
          <cell r="AW2463">
            <v>-15.312475000000001</v>
          </cell>
          <cell r="AX2463">
            <v>-12.296846293230464</v>
          </cell>
          <cell r="AY2463">
            <v>-7.8547004780467145</v>
          </cell>
          <cell r="AZ2463">
            <v>-7.8547004780467145</v>
          </cell>
          <cell r="BG2463">
            <v>0.60741995956479677</v>
          </cell>
          <cell r="BJ2463">
            <v>-1.8592221631520266E-2</v>
          </cell>
          <cell r="CF2463">
            <v>0</v>
          </cell>
          <cell r="CV2463">
            <v>21.625</v>
          </cell>
          <cell r="DA2463">
            <v>0</v>
          </cell>
          <cell r="ER2463">
            <v>376.1988148148148</v>
          </cell>
        </row>
        <row r="2464">
          <cell r="A2464">
            <v>622168</v>
          </cell>
          <cell r="C2464" t="str">
            <v>Munoz, Yairo</v>
          </cell>
          <cell r="AF2464">
            <v>0.19862436097241618</v>
          </cell>
          <cell r="AN2464">
            <v>193.0066962962963</v>
          </cell>
          <cell r="AP2464">
            <v>0.33919733499948801</v>
          </cell>
          <cell r="AV2464" t="str">
            <v>SS</v>
          </cell>
          <cell r="AW2464">
            <v>-15.503708333333336</v>
          </cell>
          <cell r="AX2464">
            <v>-2.902353122535132</v>
          </cell>
          <cell r="AY2464">
            <v>-10.717385351555576</v>
          </cell>
          <cell r="AZ2464">
            <v>-2.902353122535132</v>
          </cell>
          <cell r="BG2464">
            <v>0.77150948562422206</v>
          </cell>
          <cell r="BJ2464">
            <v>-1.6957902664897353E-2</v>
          </cell>
          <cell r="CF2464">
            <v>0</v>
          </cell>
          <cell r="CV2464">
            <v>21.458333333333332</v>
          </cell>
          <cell r="DA2464">
            <v>0</v>
          </cell>
          <cell r="ER2464">
            <v>482.51674074074072</v>
          </cell>
        </row>
        <row r="2465">
          <cell r="A2465">
            <v>622171</v>
          </cell>
          <cell r="C2465" t="str">
            <v>Barreto, Deiferson</v>
          </cell>
          <cell r="AF2465">
            <v>0.15647930579924041</v>
          </cell>
          <cell r="AN2465">
            <v>109.32954074074074</v>
          </cell>
          <cell r="AP2465">
            <v>0.19742275189955716</v>
          </cell>
          <cell r="AV2465" t="str">
            <v>2B</v>
          </cell>
          <cell r="AW2465">
            <v>-15.551082029539181</v>
          </cell>
          <cell r="AX2465">
            <v>-8.6493707667750197</v>
          </cell>
          <cell r="AY2465">
            <v>-13.994944533926505</v>
          </cell>
          <cell r="AZ2465">
            <v>-8.6493707667750197</v>
          </cell>
          <cell r="BG2465">
            <v>0.72914490092005146</v>
          </cell>
          <cell r="BJ2465">
            <v>-5.5381047343773255E-4</v>
          </cell>
          <cell r="CF2465">
            <v>0</v>
          </cell>
          <cell r="CV2465">
            <v>21.125</v>
          </cell>
          <cell r="DA2465">
            <v>0</v>
          </cell>
          <cell r="ER2465">
            <v>273.32385185185183</v>
          </cell>
        </row>
        <row r="2466">
          <cell r="A2466">
            <v>622179</v>
          </cell>
          <cell r="C2466" t="str">
            <v>De Jesus, Jhan</v>
          </cell>
          <cell r="AF2466">
            <v>0.11666661148645285</v>
          </cell>
          <cell r="AN2466">
            <v>75.184260740740754</v>
          </cell>
          <cell r="AP2466">
            <v>3.4917956907767667E-2</v>
          </cell>
          <cell r="AV2466" t="str">
            <v>RF</v>
          </cell>
          <cell r="AW2466">
            <v>-14.755274299310701</v>
          </cell>
          <cell r="AX2466">
            <v>-18.128116666666667</v>
          </cell>
          <cell r="AY2466">
            <v>-15.063860596273756</v>
          </cell>
          <cell r="AZ2466">
            <v>-14.755274299310701</v>
          </cell>
          <cell r="BG2466">
            <v>0.81689950108481413</v>
          </cell>
          <cell r="BJ2466">
            <v>5.2189040332039152E-3</v>
          </cell>
          <cell r="CF2466">
            <v>0</v>
          </cell>
          <cell r="CV2466">
            <v>24.458333333333332</v>
          </cell>
          <cell r="DA2466">
            <v>0</v>
          </cell>
          <cell r="ER2466">
            <v>187.96065185185188</v>
          </cell>
        </row>
        <row r="2467">
          <cell r="A2467">
            <v>622181</v>
          </cell>
          <cell r="C2467" t="str">
            <v>Chigbogu, Justin</v>
          </cell>
          <cell r="AF2467">
            <v>0.18153190085813797</v>
          </cell>
          <cell r="AN2467">
            <v>153.82730666666669</v>
          </cell>
          <cell r="AP2467">
            <v>0.29247050748468573</v>
          </cell>
          <cell r="AV2467" t="str">
            <v>1B</v>
          </cell>
          <cell r="AW2467">
            <v>-17.871059807580192</v>
          </cell>
          <cell r="AX2467">
            <v>-22.433116666666667</v>
          </cell>
          <cell r="AY2467">
            <v>-18.214919766027819</v>
          </cell>
          <cell r="AZ2467">
            <v>-17.871059807580192</v>
          </cell>
          <cell r="BG2467">
            <v>0.68105679264818175</v>
          </cell>
          <cell r="BJ2467">
            <v>-1.3055489503118214E-2</v>
          </cell>
          <cell r="CF2467">
            <v>0</v>
          </cell>
          <cell r="CV2467">
            <v>21.958333333333332</v>
          </cell>
          <cell r="DA2467">
            <v>0</v>
          </cell>
          <cell r="ER2467">
            <v>384.56826666666666</v>
          </cell>
        </row>
        <row r="2468">
          <cell r="A2468">
            <v>622183</v>
          </cell>
          <cell r="C2468" t="str">
            <v>Castro, Janluis</v>
          </cell>
          <cell r="AF2468">
            <v>0.18260987569514431</v>
          </cell>
          <cell r="AN2468">
            <v>94.782577777777789</v>
          </cell>
          <cell r="AP2468">
            <v>6.802119125470929E-2</v>
          </cell>
          <cell r="AV2468" t="str">
            <v>3B</v>
          </cell>
          <cell r="AW2468">
            <v>-15.833589332583859</v>
          </cell>
          <cell r="AX2468">
            <v>-5.5340134504511225</v>
          </cell>
          <cell r="AY2468">
            <v>-15.672366332334024</v>
          </cell>
          <cell r="AZ2468">
            <v>-5.5340134504511225</v>
          </cell>
          <cell r="BG2468">
            <v>0.63928494372561895</v>
          </cell>
          <cell r="BJ2468">
            <v>-1.1704498940552562E-2</v>
          </cell>
          <cell r="CF2468">
            <v>0</v>
          </cell>
          <cell r="CV2468">
            <v>22.458333333333332</v>
          </cell>
          <cell r="DA2468">
            <v>0</v>
          </cell>
          <cell r="ER2468">
            <v>236.95644444444446</v>
          </cell>
        </row>
        <row r="2469">
          <cell r="A2469">
            <v>622185</v>
          </cell>
          <cell r="C2469" t="str">
            <v>Hebert, Brock</v>
          </cell>
          <cell r="AF2469">
            <v>0.20600585448045333</v>
          </cell>
          <cell r="AN2469">
            <v>151.7997037037037</v>
          </cell>
          <cell r="AP2469">
            <v>0.27864572966047196</v>
          </cell>
          <cell r="AV2469" t="str">
            <v>3B</v>
          </cell>
          <cell r="AW2469">
            <v>-12.259875000000001</v>
          </cell>
          <cell r="AX2469">
            <v>-1.5268420654129911</v>
          </cell>
          <cell r="AY2469">
            <v>-4.0308910943198528</v>
          </cell>
          <cell r="AZ2469">
            <v>-1.5268420654129911</v>
          </cell>
          <cell r="BG2469">
            <v>1.0669652239686602</v>
          </cell>
          <cell r="BJ2469">
            <v>1.292853137037976E-2</v>
          </cell>
          <cell r="CF2469">
            <v>0</v>
          </cell>
          <cell r="CV2469">
            <v>25.125</v>
          </cell>
          <cell r="DA2469">
            <v>0</v>
          </cell>
          <cell r="ER2469">
            <v>379.49925925925925</v>
          </cell>
        </row>
        <row r="2470">
          <cell r="A2470">
            <v>622186</v>
          </cell>
          <cell r="C2470" t="str">
            <v>Barraza, Jose</v>
          </cell>
          <cell r="AF2470">
            <v>0.15708519230985979</v>
          </cell>
          <cell r="AN2470">
            <v>70.298642962962973</v>
          </cell>
          <cell r="AP2470">
            <v>4.9210461657031024E-2</v>
          </cell>
          <cell r="AV2470" t="str">
            <v>C</v>
          </cell>
          <cell r="AW2470">
            <v>-16.626038144134547</v>
          </cell>
          <cell r="AX2470">
            <v>-22.433116666666667</v>
          </cell>
          <cell r="AY2470">
            <v>-16.732393914401609</v>
          </cell>
          <cell r="AZ2470">
            <v>-6.5881919185934352</v>
          </cell>
          <cell r="BG2470">
            <v>0.96097621790940324</v>
          </cell>
          <cell r="BJ2470">
            <v>2.6196189920768859E-2</v>
          </cell>
          <cell r="CF2470">
            <v>0</v>
          </cell>
          <cell r="CV2470">
            <v>21.958333333333332</v>
          </cell>
          <cell r="DA2470">
            <v>0</v>
          </cell>
          <cell r="ER2470">
            <v>175.74660740740742</v>
          </cell>
        </row>
        <row r="2471">
          <cell r="A2471">
            <v>622189</v>
          </cell>
          <cell r="C2471" t="str">
            <v>Dunbar, Korey</v>
          </cell>
          <cell r="AF2471">
            <v>0.17129944096589442</v>
          </cell>
          <cell r="AN2471">
            <v>75.281422222222233</v>
          </cell>
          <cell r="AP2471">
            <v>7.683293772681199E-2</v>
          </cell>
          <cell r="AV2471" t="str">
            <v>C</v>
          </cell>
          <cell r="AW2471">
            <v>-19.754649178756829</v>
          </cell>
          <cell r="AX2471">
            <v>-21.995965845423491</v>
          </cell>
          <cell r="AY2471">
            <v>-20.900529460564648</v>
          </cell>
          <cell r="AZ2471">
            <v>-11.823623216370443</v>
          </cell>
          <cell r="BG2471">
            <v>1.1937437462087126</v>
          </cell>
          <cell r="BJ2471">
            <v>1.5200186649910432E-2</v>
          </cell>
          <cell r="CF2471">
            <v>0</v>
          </cell>
          <cell r="CV2471">
            <v>22.208333333333332</v>
          </cell>
          <cell r="DA2471">
            <v>0</v>
          </cell>
          <cell r="ER2471">
            <v>188.20355555555557</v>
          </cell>
        </row>
        <row r="2472">
          <cell r="A2472">
            <v>622190</v>
          </cell>
          <cell r="C2472" t="str">
            <v>Fernandez, J.J.</v>
          </cell>
          <cell r="AF2472">
            <v>0.17683751462673447</v>
          </cell>
          <cell r="AN2472">
            <v>189.16634074074074</v>
          </cell>
          <cell r="AP2472">
            <v>0.26912538327518509</v>
          </cell>
          <cell r="AV2472" t="str">
            <v>RF</v>
          </cell>
          <cell r="AW2472">
            <v>-15.712130923384311</v>
          </cell>
          <cell r="AX2472">
            <v>-21.748049999999992</v>
          </cell>
          <cell r="AY2472">
            <v>-15.272583154177065</v>
          </cell>
          <cell r="AZ2472">
            <v>-15.272583154177065</v>
          </cell>
          <cell r="BG2472">
            <v>1.0471894800823862</v>
          </cell>
          <cell r="BJ2472">
            <v>3.6078536824607737E-4</v>
          </cell>
          <cell r="CF2472">
            <v>0</v>
          </cell>
          <cell r="CV2472">
            <v>22.291666666666668</v>
          </cell>
          <cell r="DA2472">
            <v>0</v>
          </cell>
          <cell r="ER2472">
            <v>472.91585185185181</v>
          </cell>
        </row>
        <row r="2473">
          <cell r="A2473">
            <v>622192</v>
          </cell>
          <cell r="C2473" t="str">
            <v>Salters, Daniel</v>
          </cell>
          <cell r="AF2473">
            <v>0.19092515216014486</v>
          </cell>
          <cell r="AN2473">
            <v>147.42802962962966</v>
          </cell>
          <cell r="AP2473">
            <v>0.19794068942178733</v>
          </cell>
          <cell r="AV2473" t="str">
            <v>C</v>
          </cell>
          <cell r="AW2473">
            <v>-16.770403524196464</v>
          </cell>
          <cell r="AX2473">
            <v>-19.715949999999996</v>
          </cell>
          <cell r="AY2473">
            <v>-16.950508865595275</v>
          </cell>
          <cell r="AZ2473">
            <v>0.17562994339214555</v>
          </cell>
          <cell r="BG2473">
            <v>1.5075531347941538</v>
          </cell>
          <cell r="BJ2473">
            <v>8.3691801741722777E-3</v>
          </cell>
          <cell r="CF2473">
            <v>0</v>
          </cell>
          <cell r="CV2473">
            <v>23.375</v>
          </cell>
          <cell r="DA2473">
            <v>0</v>
          </cell>
          <cell r="ER2473">
            <v>368.57007407407411</v>
          </cell>
        </row>
        <row r="2474">
          <cell r="A2474">
            <v>622194</v>
          </cell>
          <cell r="C2474" t="str">
            <v>Maxwell, Bruce</v>
          </cell>
          <cell r="AF2474">
            <v>0.22284164043615476</v>
          </cell>
          <cell r="AN2474">
            <v>160.25607083013324</v>
          </cell>
          <cell r="AP2474">
            <v>0.32002123152791107</v>
          </cell>
          <cell r="AV2474" t="str">
            <v>C</v>
          </cell>
          <cell r="AW2474">
            <v>-15.334393268952116</v>
          </cell>
          <cell r="AX2474">
            <v>-16.984549999999999</v>
          </cell>
          <cell r="AY2474">
            <v>-15.367881303047254</v>
          </cell>
          <cell r="AZ2474">
            <v>5.7111949260144286</v>
          </cell>
          <cell r="BG2474">
            <v>1.2995497504740841</v>
          </cell>
          <cell r="BJ2474">
            <v>-7.5258240807884189E-3</v>
          </cell>
          <cell r="CF2474">
            <v>0</v>
          </cell>
          <cell r="CV2474">
            <v>25.541666666666668</v>
          </cell>
          <cell r="DA2474">
            <v>0</v>
          </cell>
          <cell r="ER2474">
            <v>364.60320000000002</v>
          </cell>
        </row>
        <row r="2475">
          <cell r="A2475">
            <v>622196</v>
          </cell>
          <cell r="C2475" t="str">
            <v>Boyd, B.J.</v>
          </cell>
          <cell r="AF2475">
            <v>0.19962612614000019</v>
          </cell>
          <cell r="AN2475">
            <v>216.15585185185188</v>
          </cell>
          <cell r="AP2475">
            <v>0.39305060372404577</v>
          </cell>
          <cell r="AV2475" t="str">
            <v>LF</v>
          </cell>
          <cell r="AW2475">
            <v>-13.924633333333336</v>
          </cell>
          <cell r="AX2475">
            <v>-20.409649999999999</v>
          </cell>
          <cell r="AY2475">
            <v>-7.9906815117832846</v>
          </cell>
          <cell r="AZ2475">
            <v>-7.9906815117832846</v>
          </cell>
          <cell r="BG2475">
            <v>0.92813509638440705</v>
          </cell>
          <cell r="BJ2475">
            <v>-1.9332781293541229E-4</v>
          </cell>
          <cell r="CF2475">
            <v>0</v>
          </cell>
          <cell r="CV2475">
            <v>22.958333333333332</v>
          </cell>
          <cell r="DA2475">
            <v>0</v>
          </cell>
          <cell r="ER2475">
            <v>540.38962962962967</v>
          </cell>
        </row>
        <row r="2476">
          <cell r="A2476">
            <v>622197</v>
          </cell>
          <cell r="C2476" t="str">
            <v>Crawford, Rashad</v>
          </cell>
          <cell r="AF2476">
            <v>0.20184019475860795</v>
          </cell>
          <cell r="AN2476">
            <v>210.66962962962967</v>
          </cell>
          <cell r="AP2476">
            <v>0.34329782017905375</v>
          </cell>
          <cell r="AV2476" t="str">
            <v>CF</v>
          </cell>
          <cell r="AW2476">
            <v>-14.174433333333337</v>
          </cell>
          <cell r="AX2476">
            <v>-20.911549999999998</v>
          </cell>
          <cell r="AY2476">
            <v>-5.4588327280766702</v>
          </cell>
          <cell r="AZ2476">
            <v>-5.4588327280766702</v>
          </cell>
          <cell r="BG2476">
            <v>1.1456051675536865</v>
          </cell>
          <cell r="BJ2476">
            <v>1.4892763449198623E-3</v>
          </cell>
          <cell r="CF2476">
            <v>0</v>
          </cell>
          <cell r="CV2476">
            <v>22.708333333333332</v>
          </cell>
          <cell r="DA2476">
            <v>0</v>
          </cell>
          <cell r="ER2476">
            <v>526.67407407407416</v>
          </cell>
        </row>
        <row r="2477">
          <cell r="A2477">
            <v>622199</v>
          </cell>
          <cell r="C2477" t="str">
            <v>Escalera, Alfredo</v>
          </cell>
          <cell r="AF2477">
            <v>0.19462238278615934</v>
          </cell>
          <cell r="AN2477">
            <v>217.78725925925926</v>
          </cell>
          <cell r="AP2477">
            <v>0.38450723506294726</v>
          </cell>
          <cell r="AV2477" t="str">
            <v>LF</v>
          </cell>
          <cell r="AW2477">
            <v>-15.599325</v>
          </cell>
          <cell r="AX2477">
            <v>-23.826349999999994</v>
          </cell>
          <cell r="AY2477">
            <v>-11.924393374157891</v>
          </cell>
          <cell r="AZ2477">
            <v>-11.924393374157891</v>
          </cell>
          <cell r="BG2477">
            <v>0.99668797194607439</v>
          </cell>
          <cell r="BJ2477">
            <v>4.8997555457494539E-3</v>
          </cell>
          <cell r="CF2477">
            <v>0</v>
          </cell>
          <cell r="CV2477">
            <v>21.375</v>
          </cell>
          <cell r="DA2477">
            <v>0</v>
          </cell>
          <cell r="ER2477">
            <v>544.46814814814809</v>
          </cell>
        </row>
        <row r="2478">
          <cell r="A2478">
            <v>622200</v>
          </cell>
          <cell r="C2478" t="str">
            <v>Estades, Ariel</v>
          </cell>
          <cell r="AF2478">
            <v>0.14904575078457474</v>
          </cell>
          <cell r="AN2478">
            <v>72.050560000000004</v>
          </cell>
          <cell r="AP2478">
            <v>5.1362637456355831E-2</v>
          </cell>
          <cell r="AV2478" t="str">
            <v>CF</v>
          </cell>
          <cell r="AW2478">
            <v>-14.674033333333336</v>
          </cell>
          <cell r="AX2478">
            <v>-21.91535</v>
          </cell>
          <cell r="AY2478">
            <v>-3.8375364799329361</v>
          </cell>
          <cell r="AZ2478">
            <v>-3.8375364799329361</v>
          </cell>
          <cell r="BG2478">
            <v>0.86036469436554874</v>
          </cell>
          <cell r="BJ2478">
            <v>-8.9302475043616467E-3</v>
          </cell>
          <cell r="CF2478">
            <v>0</v>
          </cell>
          <cell r="CV2478">
            <v>22.208333333333332</v>
          </cell>
          <cell r="DA2478">
            <v>0</v>
          </cell>
          <cell r="ER2478">
            <v>180.12639999999999</v>
          </cell>
        </row>
        <row r="2479">
          <cell r="A2479">
            <v>622207</v>
          </cell>
          <cell r="C2479" t="str">
            <v>Rivera, Edgardo</v>
          </cell>
          <cell r="AF2479">
            <v>0.16086050402873925</v>
          </cell>
          <cell r="AN2479">
            <v>95.482500740740747</v>
          </cell>
          <cell r="AP2479">
            <v>7.4812478926744475E-2</v>
          </cell>
          <cell r="AV2479" t="str">
            <v>LF</v>
          </cell>
          <cell r="AW2479">
            <v>-14.674033333333336</v>
          </cell>
          <cell r="AX2479">
            <v>-21.91535</v>
          </cell>
          <cell r="AY2479">
            <v>-6.5905596166108342</v>
          </cell>
          <cell r="AZ2479">
            <v>-6.5905596166108342</v>
          </cell>
          <cell r="BG2479">
            <v>0.7952329875274724</v>
          </cell>
          <cell r="BJ2479">
            <v>-1.1017299892990259E-2</v>
          </cell>
          <cell r="CF2479">
            <v>0</v>
          </cell>
          <cell r="CV2479">
            <v>22.208333333333332</v>
          </cell>
          <cell r="DA2479">
            <v>0</v>
          </cell>
          <cell r="ER2479">
            <v>238.70625185185185</v>
          </cell>
        </row>
        <row r="2480">
          <cell r="A2480">
            <v>622208</v>
          </cell>
          <cell r="C2480" t="str">
            <v>White, Max</v>
          </cell>
          <cell r="AF2480">
            <v>0.21886232781262271</v>
          </cell>
          <cell r="AN2480">
            <v>191.94074074074075</v>
          </cell>
          <cell r="AP2480">
            <v>0.33466620097016841</v>
          </cell>
          <cell r="AV2480" t="str">
            <v>LF</v>
          </cell>
          <cell r="AW2480">
            <v>-14.174433333333337</v>
          </cell>
          <cell r="AX2480">
            <v>-20.911549999999998</v>
          </cell>
          <cell r="AY2480">
            <v>-10.985144388108329</v>
          </cell>
          <cell r="AZ2480">
            <v>-10.985144388108329</v>
          </cell>
          <cell r="BG2480">
            <v>0.94057350219917757</v>
          </cell>
          <cell r="BJ2480">
            <v>2.7679615197657328E-3</v>
          </cell>
          <cell r="CF2480">
            <v>0</v>
          </cell>
          <cell r="CV2480">
            <v>22.708333333333332</v>
          </cell>
          <cell r="DA2480">
            <v>0</v>
          </cell>
          <cell r="ER2480">
            <v>479.85185185185185</v>
          </cell>
        </row>
        <row r="2481">
          <cell r="A2481">
            <v>622209</v>
          </cell>
          <cell r="C2481" t="str">
            <v>Hollick, Tyler</v>
          </cell>
          <cell r="AF2481">
            <v>0.18247582293187514</v>
          </cell>
          <cell r="AN2481">
            <v>101.46844444444446</v>
          </cell>
          <cell r="AP2481">
            <v>7.7627073773710142E-2</v>
          </cell>
          <cell r="AV2481" t="str">
            <v>CF</v>
          </cell>
          <cell r="AW2481">
            <v>-13.209291666666665</v>
          </cell>
          <cell r="AX2481">
            <v>-19.038116666666664</v>
          </cell>
          <cell r="AY2481">
            <v>-2.2364798383187843</v>
          </cell>
          <cell r="AZ2481">
            <v>-2.2364798383187843</v>
          </cell>
          <cell r="BG2481">
            <v>0.87364535745442806</v>
          </cell>
          <cell r="BJ2481">
            <v>-1.1367373662963642E-2</v>
          </cell>
          <cell r="CF2481">
            <v>0</v>
          </cell>
          <cell r="CV2481">
            <v>23.791666666666668</v>
          </cell>
          <cell r="DA2481">
            <v>0</v>
          </cell>
          <cell r="ER2481">
            <v>253.67111111111112</v>
          </cell>
        </row>
        <row r="2482">
          <cell r="A2482">
            <v>622210</v>
          </cell>
          <cell r="C2482" t="str">
            <v>Parmley, Ian</v>
          </cell>
          <cell r="AF2482">
            <v>0.19478048286146304</v>
          </cell>
          <cell r="AN2482">
            <v>151.67442962962966</v>
          </cell>
          <cell r="AP2482">
            <v>0.25831327967100004</v>
          </cell>
          <cell r="AV2482" t="str">
            <v>RF</v>
          </cell>
          <cell r="AW2482">
            <v>-11.554466666666666</v>
          </cell>
          <cell r="AX2482">
            <v>-16.325616666666665</v>
          </cell>
          <cell r="AY2482">
            <v>-6.2567544916438402</v>
          </cell>
          <cell r="AZ2482">
            <v>-6.2567544916438402</v>
          </cell>
          <cell r="BG2482">
            <v>1.2252163811276326</v>
          </cell>
          <cell r="BJ2482">
            <v>6.7798149461146453E-3</v>
          </cell>
          <cell r="CF2482">
            <v>0</v>
          </cell>
          <cell r="CV2482">
            <v>26.541666666666668</v>
          </cell>
          <cell r="DA2482">
            <v>0</v>
          </cell>
          <cell r="ER2482">
            <v>379.1860740740741</v>
          </cell>
        </row>
        <row r="2483">
          <cell r="A2483">
            <v>622211</v>
          </cell>
          <cell r="C2483" t="str">
            <v>Vertigan, Brett</v>
          </cell>
          <cell r="AF2483">
            <v>0.20360519619747916</v>
          </cell>
          <cell r="AN2483">
            <v>211.86797037037036</v>
          </cell>
          <cell r="AP2483">
            <v>0.36189673794054988</v>
          </cell>
          <cell r="AV2483" t="str">
            <v>CF</v>
          </cell>
          <cell r="AW2483">
            <v>-11.628609279148357</v>
          </cell>
          <cell r="AX2483">
            <v>-16.696149999999999</v>
          </cell>
          <cell r="AY2483">
            <v>-1.7491223576893946</v>
          </cell>
          <cell r="AZ2483">
            <v>-1.7491223576893946</v>
          </cell>
          <cell r="BG2483">
            <v>1.1466556357118844</v>
          </cell>
          <cell r="BJ2483">
            <v>1.5379418472226325E-3</v>
          </cell>
          <cell r="CF2483">
            <v>0</v>
          </cell>
          <cell r="CV2483">
            <v>25.875</v>
          </cell>
          <cell r="DA2483">
            <v>0</v>
          </cell>
          <cell r="ER2483">
            <v>529.6699259259259</v>
          </cell>
        </row>
        <row r="2484">
          <cell r="A2484">
            <v>622212</v>
          </cell>
          <cell r="C2484" t="str">
            <v>Joyce, Terrell</v>
          </cell>
          <cell r="AF2484">
            <v>0.18376148296165326</v>
          </cell>
          <cell r="AN2484">
            <v>103.79254518518519</v>
          </cell>
          <cell r="AP2484">
            <v>8.3964603864646437E-2</v>
          </cell>
          <cell r="AV2484" t="str">
            <v>LF</v>
          </cell>
          <cell r="AW2484">
            <v>-12.720014828553133</v>
          </cell>
          <cell r="AX2484">
            <v>-18.543449999999996</v>
          </cell>
          <cell r="AY2484">
            <v>-13.334855765890447</v>
          </cell>
          <cell r="AZ2484">
            <v>-12.720014828553133</v>
          </cell>
          <cell r="BG2484">
            <v>0.96654263888725167</v>
          </cell>
          <cell r="BJ2484">
            <v>3.7806037903748164E-3</v>
          </cell>
          <cell r="CF2484">
            <v>0</v>
          </cell>
          <cell r="CV2484">
            <v>24.125</v>
          </cell>
          <cell r="DA2484">
            <v>0</v>
          </cell>
          <cell r="ER2484">
            <v>259.48136296296298</v>
          </cell>
        </row>
        <row r="2485">
          <cell r="A2485">
            <v>622226</v>
          </cell>
          <cell r="C2485" t="str">
            <v>Cozens, Dylan</v>
          </cell>
          <cell r="AF2485">
            <v>0.25689606361775463</v>
          </cell>
          <cell r="AN2485">
            <v>355.25035598312689</v>
          </cell>
          <cell r="AP2485">
            <v>0.40054440531714186</v>
          </cell>
          <cell r="AV2485" t="str">
            <v>RF</v>
          </cell>
          <cell r="AW2485">
            <v>-14.757300000000001</v>
          </cell>
          <cell r="AX2485">
            <v>-22.082649999999997</v>
          </cell>
          <cell r="AY2485">
            <v>-9.1316181469905242</v>
          </cell>
          <cell r="AZ2485">
            <v>-9.1316181469905242</v>
          </cell>
          <cell r="BG2485">
            <v>1.3609642895607454</v>
          </cell>
          <cell r="BJ2485">
            <v>8.6028610274263579E-3</v>
          </cell>
          <cell r="CF2485">
            <v>0</v>
          </cell>
          <cell r="CV2485">
            <v>22.125</v>
          </cell>
          <cell r="DA2485">
            <v>0</v>
          </cell>
          <cell r="ER2485">
            <v>574.8379259259259</v>
          </cell>
        </row>
        <row r="2486">
          <cell r="A2486">
            <v>622227</v>
          </cell>
          <cell r="C2486" t="str">
            <v>Yates, Isaiah</v>
          </cell>
          <cell r="AF2486">
            <v>0.17926939898978317</v>
          </cell>
          <cell r="AN2486">
            <v>97.063727407407413</v>
          </cell>
          <cell r="AP2486">
            <v>7.3620786604142285E-2</v>
          </cell>
          <cell r="AV2486" t="str">
            <v>RF</v>
          </cell>
          <cell r="AW2486">
            <v>-15.025625000000002</v>
          </cell>
          <cell r="AX2486">
            <v>-22.632149999999996</v>
          </cell>
          <cell r="AY2486">
            <v>-8.4816669536535017</v>
          </cell>
          <cell r="AZ2486">
            <v>-8.4816669536535017</v>
          </cell>
          <cell r="BG2486">
            <v>0.56186961815446557</v>
          </cell>
          <cell r="BJ2486">
            <v>-9.474534167024708E-3</v>
          </cell>
          <cell r="CF2486">
            <v>0</v>
          </cell>
          <cell r="CV2486">
            <v>21.875</v>
          </cell>
          <cell r="DA2486">
            <v>0</v>
          </cell>
          <cell r="ER2486">
            <v>242.65931851851852</v>
          </cell>
        </row>
        <row r="2487">
          <cell r="A2487">
            <v>622266</v>
          </cell>
          <cell r="C2487" t="str">
            <v>Ortega, Angel</v>
          </cell>
          <cell r="AF2487">
            <v>0.18081724973526617</v>
          </cell>
          <cell r="AN2487">
            <v>217.23994074074074</v>
          </cell>
          <cell r="AP2487">
            <v>0.36894383241178763</v>
          </cell>
          <cell r="AV2487" t="str">
            <v>SS</v>
          </cell>
          <cell r="AW2487">
            <v>-14.091166666666666</v>
          </cell>
          <cell r="AX2487">
            <v>-4.8253680786836739</v>
          </cell>
          <cell r="AY2487">
            <v>-10.21662709759655</v>
          </cell>
          <cell r="AZ2487">
            <v>-4.8253680786836739</v>
          </cell>
          <cell r="BG2487">
            <v>0.99879263583913591</v>
          </cell>
          <cell r="BJ2487">
            <v>-1.4317659377760122E-2</v>
          </cell>
          <cell r="CF2487">
            <v>0</v>
          </cell>
          <cell r="CV2487">
            <v>22.791666666666668</v>
          </cell>
          <cell r="DA2487">
            <v>0</v>
          </cell>
          <cell r="ER2487">
            <v>543.09985185185178</v>
          </cell>
        </row>
        <row r="2488">
          <cell r="A2488">
            <v>622269</v>
          </cell>
          <cell r="C2488" t="str">
            <v>Wiley, Brett</v>
          </cell>
          <cell r="AF2488">
            <v>0.20288034789615902</v>
          </cell>
          <cell r="AN2488">
            <v>128.43072000000004</v>
          </cell>
          <cell r="AP2488">
            <v>0.16990846457072473</v>
          </cell>
          <cell r="AV2488" t="str">
            <v>2B</v>
          </cell>
          <cell r="AW2488">
            <v>-12.592750000000001</v>
          </cell>
          <cell r="AX2488">
            <v>0.46559613605425687</v>
          </cell>
          <cell r="AY2488">
            <v>-5.0435223944288516</v>
          </cell>
          <cell r="AZ2488">
            <v>0.46559613605425687</v>
          </cell>
          <cell r="BG2488">
            <v>1.1543611849145452</v>
          </cell>
          <cell r="BJ2488">
            <v>5.7494046700019091E-5</v>
          </cell>
          <cell r="CF2488">
            <v>0</v>
          </cell>
          <cell r="CV2488">
            <v>24.625</v>
          </cell>
          <cell r="DA2488">
            <v>0</v>
          </cell>
          <cell r="ER2488">
            <v>321.07680000000005</v>
          </cell>
        </row>
        <row r="2489">
          <cell r="A2489">
            <v>622270</v>
          </cell>
          <cell r="C2489" t="str">
            <v>Mejia, Alex</v>
          </cell>
          <cell r="AF2489">
            <v>0.20705583764128238</v>
          </cell>
          <cell r="AN2489">
            <v>160.89742222222222</v>
          </cell>
          <cell r="AP2489">
            <v>0.30486799953085597</v>
          </cell>
          <cell r="AV2489" t="str">
            <v>SS</v>
          </cell>
          <cell r="AW2489">
            <v>-12.075008333333333</v>
          </cell>
          <cell r="AX2489">
            <v>-3.5101902825114406</v>
          </cell>
          <cell r="AY2489">
            <v>-10.584939427181231</v>
          </cell>
          <cell r="AZ2489">
            <v>-3.5101902825114406</v>
          </cell>
          <cell r="BG2489">
            <v>1.4476912277134737</v>
          </cell>
          <cell r="BJ2489">
            <v>-3.09284605493293E-3</v>
          </cell>
          <cell r="CF2489">
            <v>0</v>
          </cell>
          <cell r="CV2489">
            <v>25.458333333333332</v>
          </cell>
          <cell r="DA2489">
            <v>0</v>
          </cell>
          <cell r="ER2489">
            <v>402.24355555555553</v>
          </cell>
        </row>
        <row r="2490">
          <cell r="A2490">
            <v>622272</v>
          </cell>
          <cell r="C2490" t="str">
            <v>Voight, Zach</v>
          </cell>
          <cell r="AF2490">
            <v>0.18902332703868696</v>
          </cell>
          <cell r="AN2490">
            <v>112.83541333333335</v>
          </cell>
          <cell r="AP2490">
            <v>9.889258545194235E-2</v>
          </cell>
          <cell r="AV2490" t="str">
            <v>3B</v>
          </cell>
          <cell r="AW2490">
            <v>-14.694685069736376</v>
          </cell>
          <cell r="AX2490">
            <v>-1.9861226514027672</v>
          </cell>
          <cell r="AY2490">
            <v>-14.59312592631516</v>
          </cell>
          <cell r="AZ2490">
            <v>-1.9861226514027672</v>
          </cell>
          <cell r="BG2490">
            <v>1.2165666335038137</v>
          </cell>
          <cell r="BJ2490">
            <v>-7.4414558286547113E-3</v>
          </cell>
          <cell r="CF2490">
            <v>0</v>
          </cell>
          <cell r="CV2490">
            <v>25.875</v>
          </cell>
          <cell r="DA2490">
            <v>0</v>
          </cell>
          <cell r="ER2490">
            <v>282.08853333333337</v>
          </cell>
        </row>
        <row r="2491">
          <cell r="A2491">
            <v>622275</v>
          </cell>
          <cell r="C2491" t="str">
            <v>Martinez, Kevin</v>
          </cell>
          <cell r="AF2491">
            <v>0.13577436689325628</v>
          </cell>
          <cell r="AN2491">
            <v>88.722014814814827</v>
          </cell>
          <cell r="AP2491">
            <v>9.8554843769395717E-2</v>
          </cell>
          <cell r="AV2491" t="str">
            <v>C</v>
          </cell>
          <cell r="AW2491">
            <v>-15.716349657512998</v>
          </cell>
          <cell r="AX2491">
            <v>-23.627316666666665</v>
          </cell>
          <cell r="AY2491">
            <v>-17.587328275698308</v>
          </cell>
          <cell r="AZ2491">
            <v>-5.9704923714333118</v>
          </cell>
          <cell r="BG2491">
            <v>0.50946458840147857</v>
          </cell>
          <cell r="BJ2491">
            <v>-1.1703100001639483E-2</v>
          </cell>
          <cell r="CF2491">
            <v>0</v>
          </cell>
          <cell r="CV2491">
            <v>21.458333333333332</v>
          </cell>
          <cell r="DA2491">
            <v>0</v>
          </cell>
          <cell r="ER2491">
            <v>221.80503703703704</v>
          </cell>
        </row>
        <row r="2492">
          <cell r="A2492">
            <v>622336</v>
          </cell>
          <cell r="C2492" t="str">
            <v>Mejia, Brauly</v>
          </cell>
          <cell r="AF2492">
            <v>0.17771500122043687</v>
          </cell>
          <cell r="AN2492">
            <v>106.40663703703704</v>
          </cell>
          <cell r="AP2492">
            <v>0.18709006118609184</v>
          </cell>
          <cell r="AV2492" t="str">
            <v>RF</v>
          </cell>
          <cell r="AW2492">
            <v>-15.216858333333334</v>
          </cell>
          <cell r="AX2492">
            <v>-23.030216666666668</v>
          </cell>
          <cell r="AY2492">
            <v>-19.131734322824805</v>
          </cell>
          <cell r="AZ2492">
            <v>-15.216858333333334</v>
          </cell>
          <cell r="BG2492">
            <v>0.76028530695345187</v>
          </cell>
          <cell r="BJ2492">
            <v>8.9678736853561463E-3</v>
          </cell>
          <cell r="CF2492">
            <v>0</v>
          </cell>
          <cell r="CV2492">
            <v>21.708333333333332</v>
          </cell>
          <cell r="DA2492">
            <v>0</v>
          </cell>
          <cell r="ER2492">
            <v>266.01659259259259</v>
          </cell>
        </row>
        <row r="2493">
          <cell r="A2493">
            <v>622337</v>
          </cell>
          <cell r="C2493" t="str">
            <v>Pena, Brian</v>
          </cell>
          <cell r="AF2493">
            <v>0.14552776078446122</v>
          </cell>
          <cell r="AN2493">
            <v>61.241362962962967</v>
          </cell>
          <cell r="AP2493">
            <v>4.1540015702650757E-2</v>
          </cell>
          <cell r="AV2493" t="str">
            <v>C</v>
          </cell>
          <cell r="AW2493">
            <v>-18.791824633628458</v>
          </cell>
          <cell r="AX2493">
            <v>-22.249949999999995</v>
          </cell>
          <cell r="AY2493">
            <v>-20.422686798420639</v>
          </cell>
          <cell r="AZ2493">
            <v>-9.349534492804942</v>
          </cell>
          <cell r="BG2493">
            <v>0.73649445303130401</v>
          </cell>
          <cell r="BJ2493">
            <v>7.377170202059637E-3</v>
          </cell>
          <cell r="CF2493">
            <v>0</v>
          </cell>
          <cell r="CV2493">
            <v>22.041666666666668</v>
          </cell>
          <cell r="DA2493">
            <v>0</v>
          </cell>
          <cell r="ER2493">
            <v>153.10340740740742</v>
          </cell>
        </row>
        <row r="2494">
          <cell r="A2494">
            <v>622356</v>
          </cell>
          <cell r="C2494" t="str">
            <v>Flete, Bryant</v>
          </cell>
          <cell r="AF2494">
            <v>0.18226427073332094</v>
          </cell>
          <cell r="AN2494">
            <v>178.50500740740742</v>
          </cell>
          <cell r="AP2494">
            <v>0.27754073768797372</v>
          </cell>
          <cell r="AV2494" t="str">
            <v>SS</v>
          </cell>
          <cell r="AW2494">
            <v>-13.492958333333334</v>
          </cell>
          <cell r="AX2494">
            <v>-6.3532116757277191</v>
          </cell>
          <cell r="AY2494">
            <v>-8.5361106738943953</v>
          </cell>
          <cell r="AZ2494">
            <v>-6.3532116757277191</v>
          </cell>
          <cell r="BG2494">
            <v>0.59951735569095743</v>
          </cell>
          <cell r="BJ2494">
            <v>-7.3368320516140138E-4</v>
          </cell>
          <cell r="CF2494">
            <v>0</v>
          </cell>
          <cell r="CV2494">
            <v>23.458333333333332</v>
          </cell>
          <cell r="DA2494">
            <v>0</v>
          </cell>
          <cell r="ER2494">
            <v>446.2625185185185</v>
          </cell>
        </row>
        <row r="2495">
          <cell r="A2495">
            <v>622359</v>
          </cell>
          <cell r="C2495" t="str">
            <v>Ortiz, Dalfis</v>
          </cell>
          <cell r="AF2495">
            <v>0.14961185536132149</v>
          </cell>
          <cell r="AN2495">
            <v>79.498903703703718</v>
          </cell>
          <cell r="AP2495">
            <v>4.2758690006605482E-2</v>
          </cell>
          <cell r="AV2495" t="str">
            <v>2B</v>
          </cell>
          <cell r="AW2495">
            <v>-12.76845</v>
          </cell>
          <cell r="AX2495">
            <v>-0.30322867178810631</v>
          </cell>
          <cell r="AY2495">
            <v>1.278100000000002</v>
          </cell>
          <cell r="AZ2495">
            <v>1.278100000000002</v>
          </cell>
          <cell r="BG2495">
            <v>0.65480136129633282</v>
          </cell>
          <cell r="BJ2495">
            <v>-1.7630222320330746E-2</v>
          </cell>
          <cell r="CF2495">
            <v>0</v>
          </cell>
          <cell r="CV2495">
            <v>24.375</v>
          </cell>
          <cell r="DA2495">
            <v>0</v>
          </cell>
          <cell r="ER2495">
            <v>198.74725925925929</v>
          </cell>
        </row>
        <row r="2496">
          <cell r="A2496">
            <v>622360</v>
          </cell>
          <cell r="C2496" t="str">
            <v>Malave, Mark</v>
          </cell>
          <cell r="AF2496">
            <v>0.16614938578493582</v>
          </cell>
          <cell r="AN2496">
            <v>79.511703703703716</v>
          </cell>
          <cell r="AP2496">
            <v>6.1210133413919898E-2</v>
          </cell>
          <cell r="AV2496" t="str">
            <v>C</v>
          </cell>
          <cell r="AW2496">
            <v>-18.869367749120354</v>
          </cell>
          <cell r="AX2496">
            <v>-23.627316666666665</v>
          </cell>
          <cell r="AY2496">
            <v>-20.705089543740197</v>
          </cell>
          <cell r="AZ2496">
            <v>-12.92262581519903</v>
          </cell>
          <cell r="BG2496">
            <v>0.86643574544619129</v>
          </cell>
          <cell r="BJ2496">
            <v>1.0812355990254128E-2</v>
          </cell>
          <cell r="CF2496">
            <v>0</v>
          </cell>
          <cell r="CV2496">
            <v>21.458333333333332</v>
          </cell>
          <cell r="DA2496">
            <v>0</v>
          </cell>
          <cell r="ER2496">
            <v>198.77925925925928</v>
          </cell>
        </row>
        <row r="2497">
          <cell r="A2497">
            <v>622361</v>
          </cell>
          <cell r="C2497" t="str">
            <v>Paniagua, Jose</v>
          </cell>
          <cell r="AF2497">
            <v>0.14642173646981885</v>
          </cell>
          <cell r="AN2497">
            <v>113.99888592592593</v>
          </cell>
          <cell r="AP2497">
            <v>0.20704470441640876</v>
          </cell>
          <cell r="AV2497" t="str">
            <v>1B</v>
          </cell>
          <cell r="AW2497">
            <v>-16.209296050115739</v>
          </cell>
          <cell r="AX2497">
            <v>-22.249949999999995</v>
          </cell>
          <cell r="AY2497">
            <v>-15.767812028176019</v>
          </cell>
          <cell r="AZ2497">
            <v>-15.767812028176019</v>
          </cell>
          <cell r="BG2497">
            <v>0.80116014214343956</v>
          </cell>
          <cell r="BJ2497">
            <v>-8.5201930494396697E-4</v>
          </cell>
          <cell r="CF2497">
            <v>0</v>
          </cell>
          <cell r="CV2497">
            <v>22.041666666666668</v>
          </cell>
          <cell r="DA2497">
            <v>0</v>
          </cell>
          <cell r="ER2497">
            <v>284.99721481481481</v>
          </cell>
        </row>
        <row r="2498">
          <cell r="A2498">
            <v>622362</v>
          </cell>
          <cell r="C2498" t="str">
            <v>Pieters, Chris</v>
          </cell>
          <cell r="AF2498">
            <v>0.18121289258308157</v>
          </cell>
          <cell r="AN2498">
            <v>135.19940740740742</v>
          </cell>
          <cell r="AP2498">
            <v>0.18505828359107612</v>
          </cell>
          <cell r="AV2498" t="str">
            <v>1B</v>
          </cell>
          <cell r="AW2498">
            <v>-16.222624416489133</v>
          </cell>
          <cell r="AX2498">
            <v>-22.831183333333328</v>
          </cell>
          <cell r="AY2498">
            <v>-9.7808545599872936</v>
          </cell>
          <cell r="AZ2498">
            <v>-9.7808545599872936</v>
          </cell>
          <cell r="BG2498">
            <v>1.0119470034136944</v>
          </cell>
          <cell r="BJ2498">
            <v>6.0572101777603814E-3</v>
          </cell>
          <cell r="CF2498">
            <v>0</v>
          </cell>
          <cell r="CV2498">
            <v>21.791666666666668</v>
          </cell>
          <cell r="DA2498">
            <v>0</v>
          </cell>
          <cell r="ER2498">
            <v>337.99851851851855</v>
          </cell>
        </row>
        <row r="2499">
          <cell r="A2499">
            <v>622366</v>
          </cell>
          <cell r="C2499" t="str">
            <v>Rico, Miguel</v>
          </cell>
          <cell r="AF2499">
            <v>0.152491456656142</v>
          </cell>
          <cell r="AN2499">
            <v>111.26414222222223</v>
          </cell>
          <cell r="AP2499">
            <v>0.10040182072164883</v>
          </cell>
          <cell r="AV2499" t="str">
            <v>1B</v>
          </cell>
          <cell r="AW2499">
            <v>-16.680136141135101</v>
          </cell>
          <cell r="AX2499">
            <v>-15.378237863242337</v>
          </cell>
          <cell r="AY2499">
            <v>-17.941729458035141</v>
          </cell>
          <cell r="AZ2499">
            <v>-15.378237863242337</v>
          </cell>
          <cell r="BG2499">
            <v>0.81776819569186632</v>
          </cell>
          <cell r="BJ2499">
            <v>-7.6478133376404814E-3</v>
          </cell>
          <cell r="CF2499">
            <v>0</v>
          </cell>
          <cell r="CV2499">
            <v>22.791666666666668</v>
          </cell>
          <cell r="DA2499">
            <v>0</v>
          </cell>
          <cell r="ER2499">
            <v>278.16035555555555</v>
          </cell>
        </row>
        <row r="2500">
          <cell r="A2500">
            <v>622367</v>
          </cell>
          <cell r="C2500" t="str">
            <v>Carrasco, Cesar</v>
          </cell>
          <cell r="AF2500">
            <v>0.17847374174609421</v>
          </cell>
          <cell r="AN2500">
            <v>98.635413333333346</v>
          </cell>
          <cell r="AP2500">
            <v>0.1312064579204657</v>
          </cell>
          <cell r="AV2500" t="str">
            <v>3B</v>
          </cell>
          <cell r="AW2500">
            <v>-16.226548408714496</v>
          </cell>
          <cell r="AX2500">
            <v>-14.837017195014273</v>
          </cell>
          <cell r="AY2500">
            <v>-17.447598192130503</v>
          </cell>
          <cell r="AZ2500">
            <v>-14.837017195014273</v>
          </cell>
          <cell r="BG2500">
            <v>0.85618242755170937</v>
          </cell>
          <cell r="BJ2500">
            <v>-5.5715876443360732E-4</v>
          </cell>
          <cell r="CF2500">
            <v>0</v>
          </cell>
          <cell r="CV2500">
            <v>22.708333333333332</v>
          </cell>
          <cell r="DA2500">
            <v>0</v>
          </cell>
          <cell r="ER2500">
            <v>246.58853333333334</v>
          </cell>
        </row>
        <row r="2501">
          <cell r="A2501">
            <v>622369</v>
          </cell>
          <cell r="C2501" t="str">
            <v>Ubiera, Shamil</v>
          </cell>
          <cell r="AF2501">
            <v>0.15776656510705575</v>
          </cell>
          <cell r="AN2501">
            <v>90.901522962962972</v>
          </cell>
          <cell r="AP2501">
            <v>6.0377804448933037E-2</v>
          </cell>
          <cell r="AV2501" t="str">
            <v>RF</v>
          </cell>
          <cell r="AW2501">
            <v>-13.209291666666665</v>
          </cell>
          <cell r="AX2501">
            <v>-19.038116666666664</v>
          </cell>
          <cell r="AY2501">
            <v>-8.0154936398295646</v>
          </cell>
          <cell r="AZ2501">
            <v>-8.0154936398295646</v>
          </cell>
          <cell r="BG2501">
            <v>0.79458841900554167</v>
          </cell>
          <cell r="BJ2501">
            <v>-1.753158238402279E-2</v>
          </cell>
          <cell r="CF2501">
            <v>0</v>
          </cell>
          <cell r="CV2501">
            <v>23.791666666666668</v>
          </cell>
          <cell r="DA2501">
            <v>0</v>
          </cell>
          <cell r="ER2501">
            <v>227.25380740740741</v>
          </cell>
        </row>
        <row r="2502">
          <cell r="A2502">
            <v>622376</v>
          </cell>
          <cell r="C2502" t="str">
            <v>Jimenez, Olvis</v>
          </cell>
          <cell r="AF2502">
            <v>0.13599506053674684</v>
          </cell>
          <cell r="AN2502">
            <v>82.611484444444457</v>
          </cell>
          <cell r="AP2502">
            <v>4.9526901599799777E-2</v>
          </cell>
          <cell r="AV2502" t="str">
            <v>LF</v>
          </cell>
          <cell r="AW2502">
            <v>-15.263282227736559</v>
          </cell>
          <cell r="AX2502">
            <v>-22.082649999999997</v>
          </cell>
          <cell r="AY2502">
            <v>-15.555477250080779</v>
          </cell>
          <cell r="AZ2502">
            <v>-15.263282227736559</v>
          </cell>
          <cell r="BG2502">
            <v>1.0199442367499885</v>
          </cell>
          <cell r="BJ2502">
            <v>4.5458384889539459E-3</v>
          </cell>
          <cell r="CF2502">
            <v>0</v>
          </cell>
          <cell r="CV2502">
            <v>22.125</v>
          </cell>
          <cell r="DA2502">
            <v>0</v>
          </cell>
          <cell r="ER2502">
            <v>206.52871111111114</v>
          </cell>
        </row>
        <row r="2503">
          <cell r="A2503">
            <v>622377</v>
          </cell>
          <cell r="C2503" t="str">
            <v>Guerrero, Raynay</v>
          </cell>
          <cell r="AF2503">
            <v>0.12455492170076729</v>
          </cell>
          <cell r="AN2503">
            <v>91.121967407407425</v>
          </cell>
          <cell r="AP2503">
            <v>6.33571605455161E-2</v>
          </cell>
          <cell r="AV2503" t="str">
            <v>1B</v>
          </cell>
          <cell r="AW2503">
            <v>-17.303717849520201</v>
          </cell>
          <cell r="AX2503">
            <v>-19.715949999999996</v>
          </cell>
          <cell r="AY2503">
            <v>-18.420033346920981</v>
          </cell>
          <cell r="AZ2503">
            <v>-17.303717849520201</v>
          </cell>
          <cell r="BG2503">
            <v>1.0262250652412412</v>
          </cell>
          <cell r="BJ2503">
            <v>3.2064831180791745E-3</v>
          </cell>
          <cell r="CF2503">
            <v>0</v>
          </cell>
          <cell r="CV2503">
            <v>23.375</v>
          </cell>
          <cell r="DA2503">
            <v>0</v>
          </cell>
          <cell r="ER2503">
            <v>227.80491851851855</v>
          </cell>
        </row>
        <row r="2504">
          <cell r="A2504">
            <v>622391</v>
          </cell>
          <cell r="C2504" t="str">
            <v>Capellan, Yensys</v>
          </cell>
          <cell r="AF2504">
            <v>0.16027198079447064</v>
          </cell>
          <cell r="AN2504">
            <v>89.196373333333355</v>
          </cell>
          <cell r="AP2504">
            <v>9.0201674209514193E-2</v>
          </cell>
          <cell r="AV2504" t="str">
            <v>3B</v>
          </cell>
          <cell r="AW2504">
            <v>-14.267675008531921</v>
          </cell>
          <cell r="AX2504">
            <v>-7.0641599731344087</v>
          </cell>
          <cell r="AY2504">
            <v>-13.584397233598105</v>
          </cell>
          <cell r="AZ2504">
            <v>-7.0641599731344087</v>
          </cell>
          <cell r="BG2504">
            <v>0.8164552138513852</v>
          </cell>
          <cell r="BJ2504">
            <v>-5.1028985686923708E-3</v>
          </cell>
          <cell r="CF2504">
            <v>0</v>
          </cell>
          <cell r="CV2504">
            <v>22.708333333333332</v>
          </cell>
          <cell r="DA2504">
            <v>0</v>
          </cell>
          <cell r="ER2504">
            <v>222.99093333333337</v>
          </cell>
        </row>
        <row r="2505">
          <cell r="A2505">
            <v>622395</v>
          </cell>
          <cell r="C2505" t="str">
            <v>Subero, Luis</v>
          </cell>
          <cell r="AF2505">
            <v>0.12222862744589477</v>
          </cell>
          <cell r="AN2505">
            <v>64.276669629629637</v>
          </cell>
          <cell r="AP2505">
            <v>3.4944294122013164E-2</v>
          </cell>
          <cell r="AV2505" t="str">
            <v>C</v>
          </cell>
          <cell r="AW2505">
            <v>-16.589289664589696</v>
          </cell>
          <cell r="AX2505">
            <v>-24.025383333333323</v>
          </cell>
          <cell r="AY2505">
            <v>-18.554064779525401</v>
          </cell>
          <cell r="AZ2505">
            <v>-6.4721344968233634</v>
          </cell>
          <cell r="BG2505">
            <v>0.60544561275012754</v>
          </cell>
          <cell r="BJ2505">
            <v>-1.8979818568606477E-2</v>
          </cell>
          <cell r="CF2505">
            <v>0</v>
          </cell>
          <cell r="CV2505">
            <v>21.291666666666668</v>
          </cell>
          <cell r="DA2505">
            <v>0</v>
          </cell>
          <cell r="ER2505">
            <v>160.69167407407409</v>
          </cell>
        </row>
        <row r="2506">
          <cell r="A2506">
            <v>622398</v>
          </cell>
          <cell r="C2506" t="str">
            <v>Guzman, Marco</v>
          </cell>
          <cell r="AF2506">
            <v>0.13981078961229979</v>
          </cell>
          <cell r="AN2506">
            <v>95.49290666666667</v>
          </cell>
          <cell r="AP2506">
            <v>0.10513160254768461</v>
          </cell>
          <cell r="AV2506" t="str">
            <v>3B</v>
          </cell>
          <cell r="AW2506">
            <v>-15.820445768069533</v>
          </cell>
          <cell r="AX2506">
            <v>-12.024781054499108</v>
          </cell>
          <cell r="AY2506">
            <v>-15.586949430712238</v>
          </cell>
          <cell r="AZ2506">
            <v>-12.024781054499108</v>
          </cell>
          <cell r="BG2506">
            <v>0.90207092199114269</v>
          </cell>
          <cell r="BJ2506">
            <v>5.3554011465039072E-3</v>
          </cell>
          <cell r="CF2506">
            <v>0</v>
          </cell>
          <cell r="CV2506">
            <v>21.875</v>
          </cell>
          <cell r="DA2506">
            <v>0</v>
          </cell>
          <cell r="ER2506">
            <v>238.73226666666665</v>
          </cell>
        </row>
        <row r="2507">
          <cell r="A2507">
            <v>622410</v>
          </cell>
          <cell r="C2507" t="str">
            <v>Martinez, Hersin</v>
          </cell>
          <cell r="AF2507">
            <v>0.13587164399516788</v>
          </cell>
          <cell r="AN2507">
            <v>91.398720000000012</v>
          </cell>
          <cell r="AP2507">
            <v>0.11151817552601806</v>
          </cell>
          <cell r="AV2507" t="str">
            <v>RF</v>
          </cell>
          <cell r="AW2507">
            <v>-15.090346195304198</v>
          </cell>
          <cell r="AX2507">
            <v>-23.826349999999994</v>
          </cell>
          <cell r="AY2507">
            <v>-19.094421601425523</v>
          </cell>
          <cell r="AZ2507">
            <v>-15.090346195304198</v>
          </cell>
          <cell r="BG2507">
            <v>0.79462705373783749</v>
          </cell>
          <cell r="BJ2507">
            <v>-8.7307861121289703E-4</v>
          </cell>
          <cell r="CF2507">
            <v>0</v>
          </cell>
          <cell r="CV2507">
            <v>21.375</v>
          </cell>
          <cell r="DA2507">
            <v>0</v>
          </cell>
          <cell r="ER2507">
            <v>228.49680000000001</v>
          </cell>
        </row>
        <row r="2508">
          <cell r="A2508">
            <v>622428</v>
          </cell>
          <cell r="C2508" t="str">
            <v>Valencia, Gregory</v>
          </cell>
          <cell r="AF2508">
            <v>0.14596928682390217</v>
          </cell>
          <cell r="AN2508">
            <v>76.194512592592602</v>
          </cell>
          <cell r="AP2508">
            <v>6.3993840221844844E-2</v>
          </cell>
          <cell r="AV2508" t="str">
            <v>3B</v>
          </cell>
          <cell r="AW2508">
            <v>-13.555563310009912</v>
          </cell>
          <cell r="AX2508">
            <v>-8.6945696763140639</v>
          </cell>
          <cell r="AY2508">
            <v>-10.467574460369057</v>
          </cell>
          <cell r="AZ2508">
            <v>-8.6945696763140639</v>
          </cell>
          <cell r="BG2508">
            <v>0.924164485887915</v>
          </cell>
          <cell r="BJ2508">
            <v>5.7815533490432674E-3</v>
          </cell>
          <cell r="CF2508">
            <v>0</v>
          </cell>
          <cell r="CV2508">
            <v>23.291666666666668</v>
          </cell>
          <cell r="DA2508">
            <v>0</v>
          </cell>
          <cell r="ER2508">
            <v>190.48628148148148</v>
          </cell>
        </row>
        <row r="2509">
          <cell r="A2509">
            <v>622429</v>
          </cell>
          <cell r="C2509" t="str">
            <v>Carrion, Junior</v>
          </cell>
          <cell r="AF2509">
            <v>0.13081019943980107</v>
          </cell>
          <cell r="AN2509">
            <v>83.976722962962981</v>
          </cell>
          <cell r="AP2509">
            <v>5.230162908264957E-2</v>
          </cell>
          <cell r="AV2509" t="str">
            <v>RF</v>
          </cell>
          <cell r="AW2509">
            <v>-14.340966666666667</v>
          </cell>
          <cell r="AX2509">
            <v>-21.246149999999993</v>
          </cell>
          <cell r="AY2509">
            <v>-12.285513734827315</v>
          </cell>
          <cell r="AZ2509">
            <v>-12.285513734827315</v>
          </cell>
          <cell r="BG2509">
            <v>0.59937710659655119</v>
          </cell>
          <cell r="BJ2509">
            <v>-7.4582760952555836E-3</v>
          </cell>
          <cell r="CF2509">
            <v>0</v>
          </cell>
          <cell r="CV2509">
            <v>22.541666666666668</v>
          </cell>
          <cell r="DA2509">
            <v>0</v>
          </cell>
          <cell r="ER2509">
            <v>209.94180740740742</v>
          </cell>
        </row>
        <row r="2510">
          <cell r="A2510">
            <v>622435</v>
          </cell>
          <cell r="C2510" t="str">
            <v>Abreu, Osvaldo</v>
          </cell>
          <cell r="AF2510">
            <v>0.19350855145280565</v>
          </cell>
          <cell r="AN2510">
            <v>230.90109629629629</v>
          </cell>
          <cell r="AP2510">
            <v>0.3607035433751784</v>
          </cell>
          <cell r="AV2510" t="str">
            <v>SS</v>
          </cell>
          <cell r="AW2510">
            <v>-14.840566666666666</v>
          </cell>
          <cell r="AX2510">
            <v>-7.4122082291982512</v>
          </cell>
          <cell r="AY2510">
            <v>-3.1099228002759984</v>
          </cell>
          <cell r="AZ2510">
            <v>-3.1099228002759984</v>
          </cell>
          <cell r="BG2510">
            <v>0.72594650229608759</v>
          </cell>
          <cell r="BJ2510">
            <v>-2.1936957595392987E-5</v>
          </cell>
          <cell r="CF2510">
            <v>0</v>
          </cell>
          <cell r="CV2510">
            <v>22.041666666666668</v>
          </cell>
          <cell r="DA2510">
            <v>0</v>
          </cell>
          <cell r="ER2510">
            <v>577.25274074074071</v>
          </cell>
        </row>
        <row r="2511">
          <cell r="A2511">
            <v>622437</v>
          </cell>
          <cell r="C2511" t="str">
            <v>Aguero, Younaifred</v>
          </cell>
          <cell r="AF2511">
            <v>0.15961850803742625</v>
          </cell>
          <cell r="AN2511">
            <v>82.660124444444463</v>
          </cell>
          <cell r="AP2511">
            <v>5.0851151878806067E-2</v>
          </cell>
          <cell r="AV2511" t="str">
            <v>3B</v>
          </cell>
          <cell r="AW2511">
            <v>-14.097867332207214</v>
          </cell>
          <cell r="AX2511">
            <v>-8.7412659786773279</v>
          </cell>
          <cell r="AY2511">
            <v>-10.94819460153278</v>
          </cell>
          <cell r="AZ2511">
            <v>-8.7412659786773279</v>
          </cell>
          <cell r="BG2511">
            <v>0.96827462961672395</v>
          </cell>
          <cell r="BJ2511">
            <v>-1.2683463138776694E-3</v>
          </cell>
          <cell r="CF2511">
            <v>0</v>
          </cell>
          <cell r="CV2511">
            <v>23.208333333333332</v>
          </cell>
          <cell r="DA2511">
            <v>0</v>
          </cell>
          <cell r="ER2511">
            <v>206.65031111111114</v>
          </cell>
        </row>
        <row r="2512">
          <cell r="A2512">
            <v>622441</v>
          </cell>
          <cell r="C2512" t="str">
            <v>Bautista, Rafael</v>
          </cell>
          <cell r="AF2512">
            <v>0.21396716109159214</v>
          </cell>
          <cell r="AN2512">
            <v>219.46891851851854</v>
          </cell>
          <cell r="AP2512">
            <v>0.36957593833274582</v>
          </cell>
          <cell r="AV2512" t="str">
            <v>CF</v>
          </cell>
          <cell r="AW2512">
            <v>-13.634791666666667</v>
          </cell>
          <cell r="AX2512">
            <v>-19.851516666666662</v>
          </cell>
          <cell r="AY2512">
            <v>-4.7046210144988123</v>
          </cell>
          <cell r="AZ2512">
            <v>-4.7046210144988123</v>
          </cell>
          <cell r="BG2512">
            <v>1.0173726831203711</v>
          </cell>
          <cell r="BJ2512">
            <v>-3.6437966504945416E-4</v>
          </cell>
          <cell r="CF2512">
            <v>0</v>
          </cell>
          <cell r="CV2512">
            <v>23.291666666666668</v>
          </cell>
          <cell r="DA2512">
            <v>0</v>
          </cell>
          <cell r="ER2512">
            <v>548.67229629629628</v>
          </cell>
        </row>
        <row r="2513">
          <cell r="A2513">
            <v>622445</v>
          </cell>
          <cell r="C2513" t="str">
            <v>Martinez, Andres</v>
          </cell>
          <cell r="AF2513">
            <v>0.14441150429870561</v>
          </cell>
          <cell r="AN2513">
            <v>94.287644444444453</v>
          </cell>
          <cell r="AP2513">
            <v>0.14560462999662227</v>
          </cell>
          <cell r="AV2513" t="str">
            <v>3B</v>
          </cell>
          <cell r="AW2513">
            <v>-15.829808328364248</v>
          </cell>
          <cell r="AX2513">
            <v>-13.736077199319705</v>
          </cell>
          <cell r="AY2513">
            <v>-15.616897112867743</v>
          </cell>
          <cell r="AZ2513">
            <v>-13.736077199319705</v>
          </cell>
          <cell r="BG2513">
            <v>0.82993422979363984</v>
          </cell>
          <cell r="BJ2513">
            <v>7.4521375467053366E-3</v>
          </cell>
          <cell r="CF2513">
            <v>0</v>
          </cell>
          <cell r="CV2513">
            <v>20.958333333333332</v>
          </cell>
          <cell r="DA2513">
            <v>0</v>
          </cell>
          <cell r="ER2513">
            <v>235.71911111111112</v>
          </cell>
        </row>
        <row r="2514">
          <cell r="A2514">
            <v>622448</v>
          </cell>
          <cell r="C2514" t="str">
            <v>Serrata, Brayan</v>
          </cell>
          <cell r="AF2514">
            <v>0.13846000581720372</v>
          </cell>
          <cell r="AN2514">
            <v>62.029842962962974</v>
          </cell>
          <cell r="AP2514">
            <v>2.7909829485342819E-2</v>
          </cell>
          <cell r="AV2514" t="str">
            <v>C</v>
          </cell>
          <cell r="AW2514">
            <v>-18.395287961121394</v>
          </cell>
          <cell r="AX2514">
            <v>-22.249949999999995</v>
          </cell>
          <cell r="AY2514">
            <v>-19.088103392606293</v>
          </cell>
          <cell r="AZ2514">
            <v>-4.8124538864462574</v>
          </cell>
          <cell r="BG2514">
            <v>0.88952617980027937</v>
          </cell>
          <cell r="BJ2514">
            <v>5.288021834106366E-3</v>
          </cell>
          <cell r="CF2514">
            <v>0</v>
          </cell>
          <cell r="CV2514">
            <v>22.041666666666668</v>
          </cell>
          <cell r="DA2514">
            <v>0</v>
          </cell>
          <cell r="ER2514">
            <v>155.07460740740743</v>
          </cell>
        </row>
        <row r="2515">
          <cell r="A2515">
            <v>622454</v>
          </cell>
          <cell r="C2515" t="str">
            <v>Lamas, Sergio</v>
          </cell>
          <cell r="AF2515">
            <v>0.12518723458056252</v>
          </cell>
          <cell r="AN2515">
            <v>80.562251851851855</v>
          </cell>
          <cell r="AP2515">
            <v>4.7791438766211503E-2</v>
          </cell>
          <cell r="AV2515" t="str">
            <v>2B</v>
          </cell>
          <cell r="AW2515">
            <v>-14.2577</v>
          </cell>
          <cell r="AX2515">
            <v>-5.8241665779925302</v>
          </cell>
          <cell r="AY2515">
            <v>-10.070266199176629</v>
          </cell>
          <cell r="AZ2515">
            <v>-5.8241665779925302</v>
          </cell>
          <cell r="BG2515">
            <v>0.54528955448989946</v>
          </cell>
          <cell r="BJ2515">
            <v>-2.040803165009761E-3</v>
          </cell>
          <cell r="CF2515">
            <v>0</v>
          </cell>
          <cell r="CV2515">
            <v>22.625</v>
          </cell>
          <cell r="DA2515">
            <v>0</v>
          </cell>
          <cell r="ER2515">
            <v>201.40562962962963</v>
          </cell>
        </row>
        <row r="2516">
          <cell r="A2516">
            <v>622458</v>
          </cell>
          <cell r="C2516" t="str">
            <v>Alexander, Rochendrick</v>
          </cell>
          <cell r="AF2516">
            <v>0.11741176044672748</v>
          </cell>
          <cell r="AN2516">
            <v>109.81157925925928</v>
          </cell>
          <cell r="AP2516">
            <v>0.13477104448427335</v>
          </cell>
          <cell r="AV2516" t="str">
            <v>CF</v>
          </cell>
          <cell r="AW2516">
            <v>-15.312475000000001</v>
          </cell>
          <cell r="AX2516">
            <v>-23.229249999999997</v>
          </cell>
          <cell r="AY2516">
            <v>-12.255654046650925</v>
          </cell>
          <cell r="AZ2516">
            <v>-12.255654046650925</v>
          </cell>
          <cell r="BG2516">
            <v>0.72392549122536276</v>
          </cell>
          <cell r="BJ2516">
            <v>-6.2343679391530359E-3</v>
          </cell>
          <cell r="CF2516">
            <v>0</v>
          </cell>
          <cell r="CV2516">
            <v>21.625</v>
          </cell>
          <cell r="DA2516">
            <v>0</v>
          </cell>
          <cell r="ER2516">
            <v>274.52894814814817</v>
          </cell>
        </row>
        <row r="2517">
          <cell r="A2517">
            <v>622463</v>
          </cell>
          <cell r="C2517" t="str">
            <v>Fajardo, Daniel</v>
          </cell>
          <cell r="AF2517">
            <v>0.14941945855969668</v>
          </cell>
          <cell r="AN2517">
            <v>65.199644444444445</v>
          </cell>
          <cell r="AP2517">
            <v>7.8809843222916176E-2</v>
          </cell>
          <cell r="AV2517" t="str">
            <v>C</v>
          </cell>
          <cell r="AW2517">
            <v>-18.911428013912534</v>
          </cell>
          <cell r="AX2517">
            <v>-23.229249999999997</v>
          </cell>
          <cell r="AY2517">
            <v>-19.805791518550034</v>
          </cell>
          <cell r="AZ2517">
            <v>1.6715947571754777</v>
          </cell>
          <cell r="BG2517">
            <v>1.0046337584823166</v>
          </cell>
          <cell r="BJ2517">
            <v>2.4642513708364729E-2</v>
          </cell>
          <cell r="CF2517">
            <v>0</v>
          </cell>
          <cell r="CV2517">
            <v>21.625</v>
          </cell>
          <cell r="DA2517">
            <v>0</v>
          </cell>
          <cell r="ER2517">
            <v>162.99911111111112</v>
          </cell>
        </row>
        <row r="2518">
          <cell r="A2518">
            <v>622466</v>
          </cell>
          <cell r="C2518" t="str">
            <v>Mora, Ivan</v>
          </cell>
          <cell r="AF2518">
            <v>0.13066123621840856</v>
          </cell>
          <cell r="AN2518">
            <v>100.33877333333335</v>
          </cell>
          <cell r="AP2518">
            <v>0.12161856873296784</v>
          </cell>
          <cell r="AV2518" t="str">
            <v>RF</v>
          </cell>
          <cell r="AW2518">
            <v>-15.763682968438054</v>
          </cell>
          <cell r="AX2518">
            <v>-22.433116666666667</v>
          </cell>
          <cell r="AY2518">
            <v>-13.315057728715907</v>
          </cell>
          <cell r="AZ2518">
            <v>-13.315057728715907</v>
          </cell>
          <cell r="BG2518">
            <v>0.91834590498181057</v>
          </cell>
          <cell r="BJ2518">
            <v>8.1724073029606822E-3</v>
          </cell>
          <cell r="CF2518">
            <v>0</v>
          </cell>
          <cell r="CV2518">
            <v>21.958333333333332</v>
          </cell>
          <cell r="DA2518">
            <v>0</v>
          </cell>
          <cell r="ER2518">
            <v>250.84693333333337</v>
          </cell>
        </row>
        <row r="2519">
          <cell r="A2519">
            <v>622468</v>
          </cell>
          <cell r="C2519" t="str">
            <v>Pichardo, Miguel</v>
          </cell>
          <cell r="AF2519">
            <v>0.10447569338554785</v>
          </cell>
          <cell r="AN2519">
            <v>92.720450370370372</v>
          </cell>
          <cell r="AP2519">
            <v>0.10199669619588803</v>
          </cell>
          <cell r="AV2519" t="str">
            <v>SS</v>
          </cell>
          <cell r="AW2519">
            <v>-15.216858333333334</v>
          </cell>
          <cell r="AX2519">
            <v>-10.189142199549785</v>
          </cell>
          <cell r="AY2519">
            <v>-12.946575538610212</v>
          </cell>
          <cell r="AZ2519">
            <v>-10.189142199549785</v>
          </cell>
          <cell r="BG2519">
            <v>0.3297826701725961</v>
          </cell>
          <cell r="BJ2519">
            <v>-1.6700073447502531E-2</v>
          </cell>
          <cell r="CF2519">
            <v>0</v>
          </cell>
          <cell r="CV2519">
            <v>21.708333333333332</v>
          </cell>
          <cell r="DA2519">
            <v>0</v>
          </cell>
          <cell r="ER2519">
            <v>231.80112592592593</v>
          </cell>
        </row>
        <row r="2520">
          <cell r="A2520">
            <v>622473</v>
          </cell>
          <cell r="C2520" t="str">
            <v>Medina, Willie</v>
          </cell>
          <cell r="AF2520">
            <v>0.1860338043092849</v>
          </cell>
          <cell r="AN2520">
            <v>96.821949629629643</v>
          </cell>
          <cell r="AP2520">
            <v>7.6145156630109012E-2</v>
          </cell>
          <cell r="AV2520" t="str">
            <v>2B</v>
          </cell>
          <cell r="AW2520">
            <v>-12.075008333333333</v>
          </cell>
          <cell r="AX2520">
            <v>0.86978049993133877</v>
          </cell>
          <cell r="AY2520">
            <v>1.9975125000000005</v>
          </cell>
          <cell r="AZ2520">
            <v>1.9975125000000005</v>
          </cell>
          <cell r="BG2520">
            <v>1.0649425446053664</v>
          </cell>
          <cell r="BJ2520">
            <v>-2.7397155547529625E-2</v>
          </cell>
          <cell r="CF2520">
            <v>0</v>
          </cell>
          <cell r="CV2520">
            <v>25.458333333333332</v>
          </cell>
          <cell r="DA2520">
            <v>0</v>
          </cell>
          <cell r="ER2520">
            <v>242.05487407407409</v>
          </cell>
        </row>
        <row r="2521">
          <cell r="A2521">
            <v>622474</v>
          </cell>
          <cell r="C2521" t="str">
            <v>Brito, Kristian</v>
          </cell>
          <cell r="AF2521">
            <v>0.17072456579773532</v>
          </cell>
          <cell r="AN2521">
            <v>142.43072000000001</v>
          </cell>
          <cell r="AP2521">
            <v>0.24765555548721807</v>
          </cell>
          <cell r="AV2521" t="str">
            <v>1B</v>
          </cell>
          <cell r="AW2521">
            <v>-15.269590424833563</v>
          </cell>
          <cell r="AX2521">
            <v>-23.428283333333326</v>
          </cell>
          <cell r="AY2521">
            <v>-15.797014356884304</v>
          </cell>
          <cell r="AZ2521">
            <v>-15.269590424833563</v>
          </cell>
          <cell r="BG2521">
            <v>1.0717792057843663</v>
          </cell>
          <cell r="BJ2521">
            <v>-5.7596815406749818E-4</v>
          </cell>
          <cell r="CF2521">
            <v>0</v>
          </cell>
          <cell r="CV2521">
            <v>21.541666666666668</v>
          </cell>
          <cell r="DA2521">
            <v>0</v>
          </cell>
          <cell r="ER2521">
            <v>356.07679999999999</v>
          </cell>
        </row>
        <row r="2522">
          <cell r="A2522">
            <v>622482</v>
          </cell>
          <cell r="C2522" t="str">
            <v>Chavez, Alberti</v>
          </cell>
          <cell r="AF2522">
            <v>0.15174796599377566</v>
          </cell>
          <cell r="AN2522">
            <v>87.418986666666683</v>
          </cell>
          <cell r="AP2522">
            <v>0.13543302893719944</v>
          </cell>
          <cell r="AV2522" t="str">
            <v>3B</v>
          </cell>
          <cell r="AW2522">
            <v>-16.083583333333337</v>
          </cell>
          <cell r="AX2522">
            <v>-9.7551726021230927</v>
          </cell>
          <cell r="AY2522">
            <v>-13.230468079785201</v>
          </cell>
          <cell r="AZ2522">
            <v>-9.7551726021230927</v>
          </cell>
          <cell r="BG2522">
            <v>0.5172792041068186</v>
          </cell>
          <cell r="BJ2522">
            <v>-1.2138793792988793E-2</v>
          </cell>
          <cell r="CF2522">
            <v>0</v>
          </cell>
          <cell r="CV2522">
            <v>20.958333333333332</v>
          </cell>
          <cell r="DA2522">
            <v>0</v>
          </cell>
          <cell r="ER2522">
            <v>218.54746666666668</v>
          </cell>
        </row>
        <row r="2523">
          <cell r="A2523">
            <v>622483</v>
          </cell>
          <cell r="C2523" t="str">
            <v>De Luna, Jose</v>
          </cell>
          <cell r="AF2523">
            <v>0.12536984110198476</v>
          </cell>
          <cell r="AN2523">
            <v>87.5244088888889</v>
          </cell>
          <cell r="AP2523">
            <v>6.2375769074208609E-2</v>
          </cell>
          <cell r="AV2523" t="str">
            <v>RF</v>
          </cell>
          <cell r="AW2523">
            <v>-14.659928584569187</v>
          </cell>
          <cell r="AX2523">
            <v>-21.748049999999992</v>
          </cell>
          <cell r="AY2523">
            <v>-14.174089450724559</v>
          </cell>
          <cell r="AZ2523">
            <v>-14.174089450724559</v>
          </cell>
          <cell r="BG2523">
            <v>0.98439103493979685</v>
          </cell>
          <cell r="BJ2523">
            <v>-3.2506623957917211E-3</v>
          </cell>
          <cell r="CF2523">
            <v>0</v>
          </cell>
          <cell r="CV2523">
            <v>22.291666666666668</v>
          </cell>
          <cell r="DA2523">
            <v>0</v>
          </cell>
          <cell r="ER2523">
            <v>218.81102222222222</v>
          </cell>
        </row>
        <row r="2524">
          <cell r="A2524">
            <v>622488</v>
          </cell>
          <cell r="C2524" t="str">
            <v>Marcano, Ricardo</v>
          </cell>
          <cell r="AF2524">
            <v>0.16571459612581868</v>
          </cell>
          <cell r="AN2524">
            <v>98.437499259259269</v>
          </cell>
          <cell r="AP2524">
            <v>0.11541115730081375</v>
          </cell>
          <cell r="AV2524" t="str">
            <v>LF</v>
          </cell>
          <cell r="AW2524">
            <v>-15.117263822003146</v>
          </cell>
          <cell r="AX2524">
            <v>-23.030216666666668</v>
          </cell>
          <cell r="AY2524">
            <v>-15.442020833875787</v>
          </cell>
          <cell r="AZ2524">
            <v>-15.117263822003146</v>
          </cell>
          <cell r="BG2524">
            <v>0.83884706293324096</v>
          </cell>
          <cell r="BJ2524">
            <v>3.5573485497410592E-3</v>
          </cell>
          <cell r="CF2524">
            <v>0</v>
          </cell>
          <cell r="CV2524">
            <v>21.708333333333332</v>
          </cell>
          <cell r="DA2524">
            <v>0</v>
          </cell>
          <cell r="ER2524">
            <v>246.09374814814817</v>
          </cell>
        </row>
        <row r="2525">
          <cell r="A2525">
            <v>622497</v>
          </cell>
          <cell r="C2525" t="str">
            <v>Gomez, Miguel</v>
          </cell>
          <cell r="AF2525">
            <v>0.21233007147182487</v>
          </cell>
          <cell r="AN2525">
            <v>186.04302222222225</v>
          </cell>
          <cell r="AP2525">
            <v>0.30211146563105096</v>
          </cell>
          <cell r="AV2525" t="str">
            <v>3B</v>
          </cell>
          <cell r="AW2525">
            <v>-14.407348387060541</v>
          </cell>
          <cell r="AX2525">
            <v>-12.926634332905151</v>
          </cell>
          <cell r="AY2525">
            <v>-15.452195475105651</v>
          </cell>
          <cell r="AZ2525">
            <v>-12.926634332905151</v>
          </cell>
          <cell r="BG2525">
            <v>0.94613735015505873</v>
          </cell>
          <cell r="BJ2525">
            <v>3.111604585473098E-3</v>
          </cell>
          <cell r="CF2525">
            <v>0</v>
          </cell>
          <cell r="CV2525">
            <v>23.541666666666668</v>
          </cell>
          <cell r="DA2525">
            <v>0</v>
          </cell>
          <cell r="ER2525">
            <v>465.10755555555556</v>
          </cell>
        </row>
        <row r="2526">
          <cell r="A2526">
            <v>622498</v>
          </cell>
          <cell r="C2526" t="str">
            <v>Gomez, Anthony</v>
          </cell>
          <cell r="AF2526">
            <v>0.1400743270743062</v>
          </cell>
          <cell r="AN2526">
            <v>88.352995555555566</v>
          </cell>
          <cell r="AP2526">
            <v>6.3953663022267571E-2</v>
          </cell>
          <cell r="AV2526" t="str">
            <v>1B</v>
          </cell>
          <cell r="AW2526">
            <v>-18.454858215869248</v>
          </cell>
          <cell r="AX2526">
            <v>-23.229249999999997</v>
          </cell>
          <cell r="AY2526">
            <v>-20.128782383613672</v>
          </cell>
          <cell r="AZ2526">
            <v>-18.454858215869248</v>
          </cell>
          <cell r="BG2526">
            <v>0.88104796172680389</v>
          </cell>
          <cell r="BJ2526">
            <v>-8.1958307500872333E-4</v>
          </cell>
          <cell r="CF2526">
            <v>0</v>
          </cell>
          <cell r="CV2526">
            <v>21.625</v>
          </cell>
          <cell r="DA2526">
            <v>0</v>
          </cell>
          <cell r="ER2526">
            <v>220.8824888888889</v>
          </cell>
        </row>
        <row r="2527">
          <cell r="A2527">
            <v>622511</v>
          </cell>
          <cell r="C2527" t="str">
            <v>Garcia, Jose</v>
          </cell>
          <cell r="AF2527">
            <v>0.14842365685348438</v>
          </cell>
          <cell r="AN2527">
            <v>75.955792592592601</v>
          </cell>
          <cell r="AP2527">
            <v>0.12277964174309242</v>
          </cell>
          <cell r="AV2527" t="str">
            <v>C</v>
          </cell>
          <cell r="AW2527">
            <v>-15.755193664875723</v>
          </cell>
          <cell r="AX2527">
            <v>-23.229249999999997</v>
          </cell>
          <cell r="AY2527">
            <v>-16.888925311979321</v>
          </cell>
          <cell r="AZ2527">
            <v>-3.4779098425445865</v>
          </cell>
          <cell r="BG2527">
            <v>0.58341344115074711</v>
          </cell>
          <cell r="BJ2527">
            <v>9.874086257977175E-3</v>
          </cell>
          <cell r="CF2527">
            <v>0</v>
          </cell>
          <cell r="CV2527">
            <v>21.625</v>
          </cell>
          <cell r="DA2527">
            <v>0</v>
          </cell>
          <cell r="ER2527">
            <v>189.88948148148148</v>
          </cell>
        </row>
        <row r="2528">
          <cell r="A2528">
            <v>622516</v>
          </cell>
          <cell r="C2528" t="str">
            <v>Mora, John</v>
          </cell>
          <cell r="AF2528">
            <v>0.20681356754782923</v>
          </cell>
          <cell r="AN2528">
            <v>219.43478518518521</v>
          </cell>
          <cell r="AP2528">
            <v>0.35222123964533891</v>
          </cell>
          <cell r="AV2528" t="str">
            <v>RF</v>
          </cell>
          <cell r="AW2528">
            <v>-13.776625000000001</v>
          </cell>
          <cell r="AX2528">
            <v>-20.122649999999997</v>
          </cell>
          <cell r="AY2528">
            <v>-10.102361229056934</v>
          </cell>
          <cell r="AZ2528">
            <v>-10.102361229056934</v>
          </cell>
          <cell r="BG2528">
            <v>0.7554624642972827</v>
          </cell>
          <cell r="BJ2528">
            <v>4.3279094602331619E-3</v>
          </cell>
          <cell r="CF2528">
            <v>0</v>
          </cell>
          <cell r="CV2528">
            <v>23.125</v>
          </cell>
          <cell r="DA2528">
            <v>0</v>
          </cell>
          <cell r="ER2528">
            <v>548.58696296296296</v>
          </cell>
        </row>
        <row r="2529">
          <cell r="A2529">
            <v>622518</v>
          </cell>
          <cell r="C2529" t="str">
            <v>Pierre, Ysidro</v>
          </cell>
          <cell r="AF2529">
            <v>0.1445395199278442</v>
          </cell>
          <cell r="AN2529">
            <v>110.7474962962963</v>
          </cell>
          <cell r="AP2529">
            <v>0.15045329453104972</v>
          </cell>
          <cell r="AV2529" t="str">
            <v>CF</v>
          </cell>
          <cell r="AW2529">
            <v>-14.2577</v>
          </cell>
          <cell r="AX2529">
            <v>-21.078849999999996</v>
          </cell>
          <cell r="AY2529">
            <v>-2.4166765551971632</v>
          </cell>
          <cell r="AZ2529">
            <v>-2.4166765551971632</v>
          </cell>
          <cell r="BG2529">
            <v>0.81542402643521106</v>
          </cell>
          <cell r="BJ2529">
            <v>-3.1878342482126536E-3</v>
          </cell>
          <cell r="CF2529">
            <v>0</v>
          </cell>
          <cell r="CV2529">
            <v>22.625</v>
          </cell>
          <cell r="DA2529">
            <v>0</v>
          </cell>
          <cell r="ER2529">
            <v>276.86874074074075</v>
          </cell>
        </row>
        <row r="2530">
          <cell r="A2530">
            <v>622520</v>
          </cell>
          <cell r="C2530" t="str">
            <v>Santana, Gabriel</v>
          </cell>
          <cell r="AF2530">
            <v>0.14626635453206485</v>
          </cell>
          <cell r="AN2530">
            <v>108.73450666666668</v>
          </cell>
          <cell r="AP2530">
            <v>0.19332319713987267</v>
          </cell>
          <cell r="AV2530" t="str">
            <v>1B</v>
          </cell>
          <cell r="AW2530">
            <v>-16.868175368608505</v>
          </cell>
          <cell r="AX2530">
            <v>-25.068149999999996</v>
          </cell>
          <cell r="AY2530">
            <v>-18.071559439311628</v>
          </cell>
          <cell r="AZ2530">
            <v>-16.868175368608505</v>
          </cell>
          <cell r="BG2530">
            <v>0.80531751553943387</v>
          </cell>
          <cell r="BJ2530">
            <v>-9.9263936914758318E-3</v>
          </cell>
          <cell r="CF2530">
            <v>0</v>
          </cell>
          <cell r="CV2530">
            <v>20.875</v>
          </cell>
          <cell r="DA2530">
            <v>0</v>
          </cell>
          <cell r="ER2530">
            <v>271.83626666666669</v>
          </cell>
        </row>
        <row r="2531">
          <cell r="A2531">
            <v>622521</v>
          </cell>
          <cell r="C2531" t="str">
            <v>Rojas, Hengelbert</v>
          </cell>
          <cell r="AF2531">
            <v>0.15738710157335939</v>
          </cell>
          <cell r="AN2531">
            <v>97.646933333333337</v>
          </cell>
          <cell r="AP2531">
            <v>0.14919550207486476</v>
          </cell>
          <cell r="AV2531" t="str">
            <v>LF</v>
          </cell>
          <cell r="AW2531">
            <v>-15.746641031836624</v>
          </cell>
          <cell r="AX2531">
            <v>-20.911549999999998</v>
          </cell>
          <cell r="AY2531">
            <v>-17.762613783115988</v>
          </cell>
          <cell r="AZ2531">
            <v>-15.746641031836624</v>
          </cell>
          <cell r="BG2531">
            <v>0.64149581728280103</v>
          </cell>
          <cell r="BJ2531">
            <v>4.5016564379088218E-3</v>
          </cell>
          <cell r="CF2531">
            <v>0</v>
          </cell>
          <cell r="CV2531">
            <v>22.708333333333332</v>
          </cell>
          <cell r="DA2531">
            <v>0</v>
          </cell>
          <cell r="ER2531">
            <v>244.11733333333333</v>
          </cell>
        </row>
        <row r="2532">
          <cell r="A2532">
            <v>622529</v>
          </cell>
          <cell r="C2532" t="str">
            <v>Alberto, Ranyelmy</v>
          </cell>
          <cell r="AF2532">
            <v>0.16425698474231648</v>
          </cell>
          <cell r="AN2532">
            <v>156.73682962962963</v>
          </cell>
          <cell r="AP2532">
            <v>0.28702798838243382</v>
          </cell>
          <cell r="AV2532" t="str">
            <v>RF</v>
          </cell>
          <cell r="AW2532">
            <v>-14.757300000000001</v>
          </cell>
          <cell r="AX2532">
            <v>-22.082649999999997</v>
          </cell>
          <cell r="AY2532">
            <v>-12.410044615934281</v>
          </cell>
          <cell r="AZ2532">
            <v>-12.410044615934281</v>
          </cell>
          <cell r="BG2532">
            <v>0.65562023449823204</v>
          </cell>
          <cell r="BJ2532">
            <v>-8.6619073509585642E-3</v>
          </cell>
          <cell r="CF2532">
            <v>0</v>
          </cell>
          <cell r="CV2532">
            <v>22.125</v>
          </cell>
          <cell r="DA2532">
            <v>0</v>
          </cell>
          <cell r="ER2532">
            <v>391.84207407407405</v>
          </cell>
        </row>
        <row r="2533">
          <cell r="A2533">
            <v>622530</v>
          </cell>
          <cell r="C2533" t="str">
            <v>Urena, Pablo</v>
          </cell>
          <cell r="AF2533">
            <v>0.13762158653985185</v>
          </cell>
          <cell r="AN2533">
            <v>76.086613333333332</v>
          </cell>
          <cell r="AP2533">
            <v>7.0239470837710316E-2</v>
          </cell>
          <cell r="AV2533" t="str">
            <v>1B</v>
          </cell>
          <cell r="AW2533">
            <v>-14.995502564012988</v>
          </cell>
          <cell r="AX2533">
            <v>-23.030216666666668</v>
          </cell>
          <cell r="AY2533">
            <v>-15.604436156790076</v>
          </cell>
          <cell r="AZ2533">
            <v>-14.995502564012988</v>
          </cell>
          <cell r="BG2533">
            <v>0.7452219896877541</v>
          </cell>
          <cell r="BJ2533">
            <v>1.2369352906196351E-3</v>
          </cell>
          <cell r="CF2533">
            <v>0</v>
          </cell>
          <cell r="CV2533">
            <v>21.708333333333332</v>
          </cell>
          <cell r="DA2533">
            <v>0</v>
          </cell>
          <cell r="ER2533">
            <v>190.21653333333333</v>
          </cell>
        </row>
        <row r="2534">
          <cell r="A2534">
            <v>622534</v>
          </cell>
          <cell r="C2534" t="str">
            <v>Margot, Manuel</v>
          </cell>
          <cell r="AF2534">
            <v>0.24873490488719047</v>
          </cell>
          <cell r="AN2534">
            <v>522.10876353304013</v>
          </cell>
          <cell r="AP2534">
            <v>0.38957142869414885</v>
          </cell>
          <cell r="AV2534" t="str">
            <v>CF</v>
          </cell>
          <cell r="AW2534">
            <v>-15.121241666666666</v>
          </cell>
          <cell r="AX2534">
            <v>-22.831183333333328</v>
          </cell>
          <cell r="AY2534">
            <v>5.5482204008402531</v>
          </cell>
          <cell r="AZ2534">
            <v>5.5482204008402531</v>
          </cell>
          <cell r="BG2534">
            <v>0.77436503671548529</v>
          </cell>
          <cell r="BJ2534">
            <v>-1.7070167107568153E-2</v>
          </cell>
          <cell r="CF2534">
            <v>0</v>
          </cell>
          <cell r="CV2534">
            <v>21.791666666666668</v>
          </cell>
          <cell r="DA2534">
            <v>0</v>
          </cell>
          <cell r="ER2534">
            <v>574.3638518518519</v>
          </cell>
        </row>
        <row r="2535">
          <cell r="A2535">
            <v>622535</v>
          </cell>
          <cell r="C2535" t="str">
            <v>Perez, Ayendy</v>
          </cell>
          <cell r="AF2535">
            <v>0.18766967459128592</v>
          </cell>
          <cell r="AN2535">
            <v>162.13191111111109</v>
          </cell>
          <cell r="AP2535">
            <v>0.26138940901091623</v>
          </cell>
          <cell r="AV2535" t="str">
            <v>CF</v>
          </cell>
          <cell r="AW2535">
            <v>-14.091166666666666</v>
          </cell>
          <cell r="AX2535">
            <v>-20.744249999999994</v>
          </cell>
          <cell r="AY2535">
            <v>-8.0258218296083346</v>
          </cell>
          <cell r="AZ2535">
            <v>-8.0258218296083346</v>
          </cell>
          <cell r="BG2535">
            <v>0.68151685752303437</v>
          </cell>
          <cell r="BJ2535">
            <v>1.5891566675604783E-2</v>
          </cell>
          <cell r="CF2535">
            <v>0</v>
          </cell>
          <cell r="CV2535">
            <v>22.791666666666668</v>
          </cell>
          <cell r="DA2535">
            <v>0</v>
          </cell>
          <cell r="ER2535">
            <v>405.32977777777774</v>
          </cell>
        </row>
        <row r="2536">
          <cell r="A2536">
            <v>622536</v>
          </cell>
          <cell r="C2536" t="str">
            <v>Garcia, Joxelier</v>
          </cell>
          <cell r="AF2536">
            <v>0.15306923219721669</v>
          </cell>
          <cell r="AN2536">
            <v>60.365463703703711</v>
          </cell>
          <cell r="AP2536">
            <v>5.5023504263814083E-2</v>
          </cell>
          <cell r="AV2536" t="str">
            <v>C</v>
          </cell>
          <cell r="AW2536">
            <v>-19.696308156663711</v>
          </cell>
          <cell r="AX2536">
            <v>-21.937624823330378</v>
          </cell>
          <cell r="AY2536">
            <v>-20.822741431107161</v>
          </cell>
          <cell r="AZ2536">
            <v>-5.4458348048884071</v>
          </cell>
          <cell r="BG2536">
            <v>0.56021946984370286</v>
          </cell>
          <cell r="BJ2536">
            <v>-1.6506075717752776E-3</v>
          </cell>
          <cell r="CF2536">
            <v>0</v>
          </cell>
          <cell r="CV2536">
            <v>22.208333333333332</v>
          </cell>
          <cell r="DA2536">
            <v>0</v>
          </cell>
          <cell r="ER2536">
            <v>150.91365925925928</v>
          </cell>
        </row>
        <row r="2537">
          <cell r="A2537">
            <v>622538</v>
          </cell>
          <cell r="C2537" t="str">
            <v>Torres, Wilber</v>
          </cell>
          <cell r="AF2537">
            <v>0.13857916533373338</v>
          </cell>
          <cell r="AN2537">
            <v>100.30080000000001</v>
          </cell>
          <cell r="AP2537">
            <v>9.9976962005675185E-2</v>
          </cell>
          <cell r="AV2537" t="str">
            <v>1B</v>
          </cell>
          <cell r="AW2537">
            <v>-15.638577891901818</v>
          </cell>
          <cell r="AX2537">
            <v>-22.082649999999997</v>
          </cell>
          <cell r="AY2537">
            <v>-10.696014436429111</v>
          </cell>
          <cell r="AZ2537">
            <v>-8.7626250191422166</v>
          </cell>
          <cell r="BG2537">
            <v>0.7101321484708043</v>
          </cell>
          <cell r="BJ2537">
            <v>6.8389520236961533E-3</v>
          </cell>
          <cell r="CF2537">
            <v>0</v>
          </cell>
          <cell r="CV2537">
            <v>22.125</v>
          </cell>
          <cell r="DA2537">
            <v>0</v>
          </cell>
          <cell r="ER2537">
            <v>250.75200000000001</v>
          </cell>
        </row>
        <row r="2538">
          <cell r="A2538">
            <v>622539</v>
          </cell>
          <cell r="C2538" t="str">
            <v>Gonzalez, Carlos</v>
          </cell>
          <cell r="AF2538">
            <v>0.11915761056964776</v>
          </cell>
          <cell r="AN2538">
            <v>96.44562962962965</v>
          </cell>
          <cell r="AP2538">
            <v>0.12192710361216408</v>
          </cell>
          <cell r="AV2538" t="str">
            <v>1B</v>
          </cell>
          <cell r="AW2538">
            <v>-11</v>
          </cell>
          <cell r="AX2538">
            <v>-16</v>
          </cell>
          <cell r="AY2538">
            <v>-5.6400797667867772</v>
          </cell>
          <cell r="AZ2538">
            <v>-5.6400797667867772</v>
          </cell>
          <cell r="BG2538">
            <v>0.81281615265499418</v>
          </cell>
          <cell r="BJ2538">
            <v>3.5237348988283995E-3</v>
          </cell>
          <cell r="CF2538">
            <v>0</v>
          </cell>
          <cell r="CV2538">
            <v>22.875</v>
          </cell>
          <cell r="DA2538">
            <v>6.956666666666667</v>
          </cell>
          <cell r="ER2538">
            <v>241.1140740740741</v>
          </cell>
        </row>
        <row r="2539">
          <cell r="A2539">
            <v>622541</v>
          </cell>
          <cell r="C2539" t="str">
            <v>Canelo, Malquin</v>
          </cell>
          <cell r="AF2539">
            <v>0.19703760766999556</v>
          </cell>
          <cell r="AN2539">
            <v>219.69410370370372</v>
          </cell>
          <cell r="AP2539">
            <v>0.36043510108680177</v>
          </cell>
          <cell r="AV2539" t="str">
            <v>SS</v>
          </cell>
          <cell r="AW2539">
            <v>-15.121241666666666</v>
          </cell>
          <cell r="AX2539">
            <v>-5.4225361085762227</v>
          </cell>
          <cell r="AY2539">
            <v>-9.4716501316716997</v>
          </cell>
          <cell r="AZ2539">
            <v>-5.4225361085762227</v>
          </cell>
          <cell r="BG2539">
            <v>0.67988908367131629</v>
          </cell>
          <cell r="BJ2539">
            <v>1.4682940196175235E-3</v>
          </cell>
          <cell r="CF2539">
            <v>0</v>
          </cell>
          <cell r="CV2539">
            <v>21.791666666666668</v>
          </cell>
          <cell r="DA2539">
            <v>0</v>
          </cell>
          <cell r="ER2539">
            <v>549.23525925925924</v>
          </cell>
        </row>
        <row r="2540">
          <cell r="A2540">
            <v>622543</v>
          </cell>
          <cell r="C2540" t="str">
            <v>Valdez, Bradley</v>
          </cell>
          <cell r="AF2540">
            <v>0.12451705815214614</v>
          </cell>
          <cell r="AN2540">
            <v>85.675520000000006</v>
          </cell>
          <cell r="AP2540">
            <v>7.6449374982706653E-2</v>
          </cell>
          <cell r="AV2540" t="str">
            <v>1B</v>
          </cell>
          <cell r="AW2540">
            <v>-16.5182523665022</v>
          </cell>
          <cell r="AX2540">
            <v>-23.428283333333326</v>
          </cell>
          <cell r="AY2540">
            <v>-18.219487850989708</v>
          </cell>
          <cell r="AZ2540">
            <v>-16.5182523665022</v>
          </cell>
          <cell r="BG2540">
            <v>0.72262159360646416</v>
          </cell>
          <cell r="BJ2540">
            <v>5.4212998426509711E-5</v>
          </cell>
          <cell r="CF2540">
            <v>0</v>
          </cell>
          <cell r="CV2540">
            <v>21.541666666666668</v>
          </cell>
          <cell r="DA2540">
            <v>0</v>
          </cell>
          <cell r="ER2540">
            <v>214.18880000000001</v>
          </cell>
        </row>
        <row r="2541">
          <cell r="A2541">
            <v>622544</v>
          </cell>
          <cell r="C2541" t="str">
            <v>Marte, Olvy</v>
          </cell>
          <cell r="AF2541">
            <v>0.16099017355078635</v>
          </cell>
          <cell r="AN2541">
            <v>93.413072592592599</v>
          </cell>
          <cell r="AP2541">
            <v>6.6443390165476401E-2</v>
          </cell>
          <cell r="AV2541" t="str">
            <v>2B</v>
          </cell>
          <cell r="AW2541">
            <v>-15.018542700210787</v>
          </cell>
          <cell r="AX2541">
            <v>-5.9702469895728942</v>
          </cell>
          <cell r="AY2541">
            <v>-3.0290540768383241</v>
          </cell>
          <cell r="AZ2541">
            <v>-3.0290540768383241</v>
          </cell>
          <cell r="BG2541">
            <v>0.58915042253317207</v>
          </cell>
          <cell r="BJ2541">
            <v>1.3209935850367319E-3</v>
          </cell>
          <cell r="CF2541">
            <v>0</v>
          </cell>
          <cell r="CV2541">
            <v>21.875</v>
          </cell>
          <cell r="DA2541">
            <v>0</v>
          </cell>
          <cell r="ER2541">
            <v>233.53268148148149</v>
          </cell>
        </row>
        <row r="2542">
          <cell r="A2542">
            <v>622546</v>
          </cell>
          <cell r="C2542" t="str">
            <v>Serra, Enmanuel</v>
          </cell>
          <cell r="AF2542">
            <v>0.16398655779907492</v>
          </cell>
          <cell r="AN2542">
            <v>85.721125925925946</v>
          </cell>
          <cell r="AP2542">
            <v>5.2877559766811744E-2</v>
          </cell>
          <cell r="AV2542" t="str">
            <v>SS</v>
          </cell>
          <cell r="AW2542">
            <v>-13.884380001226088</v>
          </cell>
          <cell r="AX2542">
            <v>0.31511170431982816</v>
          </cell>
          <cell r="AY2542">
            <v>-3.3791184104163245</v>
          </cell>
          <cell r="AZ2542">
            <v>0.31511170431982816</v>
          </cell>
          <cell r="BG2542">
            <v>0.65040712382711541</v>
          </cell>
          <cell r="BJ2542">
            <v>-9.3995369309931589E-4</v>
          </cell>
          <cell r="CF2542">
            <v>0</v>
          </cell>
          <cell r="CV2542">
            <v>23.541666666666668</v>
          </cell>
          <cell r="DA2542">
            <v>0</v>
          </cell>
          <cell r="ER2542">
            <v>214.30281481481484</v>
          </cell>
        </row>
        <row r="2543">
          <cell r="A2543">
            <v>622548</v>
          </cell>
          <cell r="C2543" t="str">
            <v>Ramos, Roger</v>
          </cell>
          <cell r="AF2543">
            <v>0.13935582537235075</v>
          </cell>
          <cell r="AN2543">
            <v>88.840912592592602</v>
          </cell>
          <cell r="AP2543">
            <v>6.1665990878483457E-2</v>
          </cell>
          <cell r="AV2543" t="str">
            <v>RF</v>
          </cell>
          <cell r="AW2543">
            <v>-15.20960887700565</v>
          </cell>
          <cell r="AX2543">
            <v>-23.030216666666668</v>
          </cell>
          <cell r="AY2543">
            <v>-7.0712048923736734</v>
          </cell>
          <cell r="AZ2543">
            <v>-7.0712048923736734</v>
          </cell>
          <cell r="BG2543">
            <v>0.79224453913889636</v>
          </cell>
          <cell r="BJ2543">
            <v>1.0606321042535354E-2</v>
          </cell>
          <cell r="CF2543">
            <v>0</v>
          </cell>
          <cell r="CV2543">
            <v>21.708333333333332</v>
          </cell>
          <cell r="DA2543">
            <v>0</v>
          </cell>
          <cell r="ER2543">
            <v>222.1022814814815</v>
          </cell>
        </row>
        <row r="2544">
          <cell r="A2544">
            <v>622550</v>
          </cell>
          <cell r="C2544" t="str">
            <v>Hiciano, Samuel</v>
          </cell>
          <cell r="AF2544">
            <v>0.19354079942507868</v>
          </cell>
          <cell r="AN2544">
            <v>123.53697185185186</v>
          </cell>
          <cell r="AP2544">
            <v>0.16093311127683407</v>
          </cell>
          <cell r="AV2544" t="str">
            <v>LF</v>
          </cell>
          <cell r="AW2544">
            <v>-14.112705930228303</v>
          </cell>
          <cell r="AX2544">
            <v>-21.413449999999997</v>
          </cell>
          <cell r="AY2544">
            <v>-11.938694689583341</v>
          </cell>
          <cell r="AZ2544">
            <v>-11.938694689583341</v>
          </cell>
          <cell r="BG2544">
            <v>0.72593509875584361</v>
          </cell>
          <cell r="BJ2544">
            <v>-2.6836013939879918E-4</v>
          </cell>
          <cell r="CF2544">
            <v>0</v>
          </cell>
          <cell r="CV2544">
            <v>22.458333333333332</v>
          </cell>
          <cell r="DA2544">
            <v>0</v>
          </cell>
          <cell r="ER2544">
            <v>308.84242962962963</v>
          </cell>
        </row>
        <row r="2545">
          <cell r="A2545">
            <v>622551</v>
          </cell>
          <cell r="C2545" t="str">
            <v>Velasquez, Victor</v>
          </cell>
          <cell r="AF2545">
            <v>0.15783906377377643</v>
          </cell>
          <cell r="AN2545">
            <v>82.851626666666675</v>
          </cell>
          <cell r="AP2545">
            <v>7.9782922707612003E-2</v>
          </cell>
          <cell r="AV2545" t="str">
            <v>2B</v>
          </cell>
          <cell r="AW2545">
            <v>-15.599325</v>
          </cell>
          <cell r="AX2545">
            <v>-8.8454768818943137</v>
          </cell>
          <cell r="AY2545">
            <v>-11.727125029788894</v>
          </cell>
          <cell r="AZ2545">
            <v>-8.8454768818943137</v>
          </cell>
          <cell r="BG2545">
            <v>0.60400211025400796</v>
          </cell>
          <cell r="BJ2545">
            <v>-6.9326297811895992E-3</v>
          </cell>
          <cell r="CF2545">
            <v>0</v>
          </cell>
          <cell r="CV2545">
            <v>21.375</v>
          </cell>
          <cell r="DA2545">
            <v>0</v>
          </cell>
          <cell r="ER2545">
            <v>207.12906666666669</v>
          </cell>
        </row>
        <row r="2546">
          <cell r="A2546">
            <v>622557</v>
          </cell>
          <cell r="C2546" t="str">
            <v>Maria, Jose</v>
          </cell>
          <cell r="AF2546">
            <v>0.15808861348867553</v>
          </cell>
          <cell r="AN2546">
            <v>100.74443851851852</v>
          </cell>
          <cell r="AP2546">
            <v>0.15670176974484618</v>
          </cell>
          <cell r="AV2546" t="str">
            <v>1B</v>
          </cell>
          <cell r="AW2546">
            <v>-16.260187890191915</v>
          </cell>
          <cell r="AX2546">
            <v>-23.229249999999997</v>
          </cell>
          <cell r="AY2546">
            <v>-16.785902909317588</v>
          </cell>
          <cell r="AZ2546">
            <v>-14.758077614766309</v>
          </cell>
          <cell r="BG2546">
            <v>0.67040753930355912</v>
          </cell>
          <cell r="BJ2546">
            <v>1.4795608840613365E-2</v>
          </cell>
          <cell r="CF2546">
            <v>0</v>
          </cell>
          <cell r="CV2546">
            <v>21.625</v>
          </cell>
          <cell r="DA2546">
            <v>0</v>
          </cell>
          <cell r="ER2546">
            <v>251.8610962962963</v>
          </cell>
        </row>
        <row r="2547">
          <cell r="A2547">
            <v>622559</v>
          </cell>
          <cell r="C2547" t="str">
            <v>Rodriguez, Dionis</v>
          </cell>
          <cell r="AF2547">
            <v>0.16212410831874538</v>
          </cell>
          <cell r="AN2547">
            <v>82.878577777777792</v>
          </cell>
          <cell r="AP2547">
            <v>0.10916173205992064</v>
          </cell>
          <cell r="AV2547" t="str">
            <v>C</v>
          </cell>
          <cell r="AW2547">
            <v>-16.961455674052004</v>
          </cell>
          <cell r="AX2547">
            <v>-23.826349999999994</v>
          </cell>
          <cell r="AY2547">
            <v>-17.225486732069331</v>
          </cell>
          <cell r="AZ2547">
            <v>-14.350898784666162</v>
          </cell>
          <cell r="BG2547">
            <v>0.55829185888637078</v>
          </cell>
          <cell r="BJ2547">
            <v>2.5653741685398654E-4</v>
          </cell>
          <cell r="CF2547">
            <v>0</v>
          </cell>
          <cell r="CV2547">
            <v>21.375</v>
          </cell>
          <cell r="DA2547">
            <v>0</v>
          </cell>
          <cell r="ER2547">
            <v>207.19644444444447</v>
          </cell>
        </row>
        <row r="2548">
          <cell r="A2548">
            <v>622561</v>
          </cell>
          <cell r="C2548" t="str">
            <v>Urena, Jhoan</v>
          </cell>
          <cell r="AF2548">
            <v>0.18974734518505626</v>
          </cell>
          <cell r="AN2548">
            <v>180.58536296296299</v>
          </cell>
          <cell r="AP2548">
            <v>0.29796820475854846</v>
          </cell>
          <cell r="AV2548" t="str">
            <v>3B</v>
          </cell>
          <cell r="AW2548">
            <v>-14.249908793843481</v>
          </cell>
          <cell r="AX2548">
            <v>-14.975338812897515</v>
          </cell>
          <cell r="AY2548">
            <v>-13.462200723646486</v>
          </cell>
          <cell r="AZ2548">
            <v>-13.462200723646486</v>
          </cell>
          <cell r="BG2548">
            <v>0.73165591302793775</v>
          </cell>
          <cell r="BJ2548">
            <v>-9.5907480475337075E-3</v>
          </cell>
          <cell r="CF2548">
            <v>0</v>
          </cell>
          <cell r="CV2548">
            <v>21.791666666666668</v>
          </cell>
          <cell r="DA2548">
            <v>0</v>
          </cell>
          <cell r="ER2548">
            <v>451.46340740740743</v>
          </cell>
        </row>
        <row r="2549">
          <cell r="A2549">
            <v>622564</v>
          </cell>
          <cell r="C2549" t="str">
            <v>Cerda, Reggie</v>
          </cell>
          <cell r="AF2549">
            <v>0.13276558164404431</v>
          </cell>
          <cell r="AN2549">
            <v>59.996349629629641</v>
          </cell>
          <cell r="AP2549">
            <v>3.6866726158719665E-2</v>
          </cell>
          <cell r="AV2549" t="str">
            <v>C</v>
          </cell>
          <cell r="AW2549">
            <v>-19.950595832434537</v>
          </cell>
          <cell r="AX2549">
            <v>-22.831183333333328</v>
          </cell>
          <cell r="AY2549">
            <v>-21.17824305435715</v>
          </cell>
          <cell r="AZ2549">
            <v>-11.224554924443037</v>
          </cell>
          <cell r="BG2549">
            <v>0.56307612193980316</v>
          </cell>
          <cell r="BJ2549">
            <v>-2.9970953571964262E-2</v>
          </cell>
          <cell r="CF2549">
            <v>0</v>
          </cell>
          <cell r="CV2549">
            <v>21.791666666666668</v>
          </cell>
          <cell r="DA2549">
            <v>0</v>
          </cell>
          <cell r="ER2549">
            <v>149.9908740740741</v>
          </cell>
        </row>
        <row r="2550">
          <cell r="A2550">
            <v>622568</v>
          </cell>
          <cell r="C2550" t="str">
            <v>Franco, Wander</v>
          </cell>
          <cell r="AF2550">
            <v>0.18657842898361413</v>
          </cell>
          <cell r="AN2550">
            <v>204.78968888888892</v>
          </cell>
          <cell r="AP2550">
            <v>0.3329320144029333</v>
          </cell>
          <cell r="AV2550" t="str">
            <v>3B</v>
          </cell>
          <cell r="AW2550">
            <v>-15.146728738386956</v>
          </cell>
          <cell r="AX2550">
            <v>-11.362231184315249</v>
          </cell>
          <cell r="AY2550">
            <v>-14.536662813304819</v>
          </cell>
          <cell r="AZ2550">
            <v>-11.362231184315249</v>
          </cell>
          <cell r="BG2550">
            <v>0.84942297554453927</v>
          </cell>
          <cell r="BJ2550">
            <v>-8.4345249656640631E-3</v>
          </cell>
          <cell r="CF2550">
            <v>0</v>
          </cell>
          <cell r="CV2550">
            <v>21.541666666666668</v>
          </cell>
          <cell r="DA2550">
            <v>0</v>
          </cell>
          <cell r="ER2550">
            <v>511.97422222222224</v>
          </cell>
        </row>
        <row r="2551">
          <cell r="A2551">
            <v>622569</v>
          </cell>
          <cell r="C2551" t="str">
            <v>Reyes, Pablo</v>
          </cell>
          <cell r="AF2551">
            <v>0.21815008035013561</v>
          </cell>
          <cell r="AN2551">
            <v>173.12047407407408</v>
          </cell>
          <cell r="AP2551">
            <v>0.30340535034478366</v>
          </cell>
          <cell r="AV2551" t="str">
            <v>2B</v>
          </cell>
          <cell r="AW2551">
            <v>-14.091166666666666</v>
          </cell>
          <cell r="AX2551">
            <v>-6.794530265785184</v>
          </cell>
          <cell r="AY2551">
            <v>-1.5652006779768168</v>
          </cell>
          <cell r="AZ2551">
            <v>-1.5652006779768168</v>
          </cell>
          <cell r="BG2551">
            <v>0.63496349215732528</v>
          </cell>
          <cell r="BJ2551">
            <v>-8.1842275323400441E-3</v>
          </cell>
          <cell r="CF2551">
            <v>0</v>
          </cell>
          <cell r="CV2551">
            <v>22.791666666666668</v>
          </cell>
          <cell r="DA2551">
            <v>0</v>
          </cell>
          <cell r="ER2551">
            <v>432.8011851851852</v>
          </cell>
        </row>
        <row r="2552">
          <cell r="A2552">
            <v>622570</v>
          </cell>
          <cell r="C2552" t="str">
            <v>Ronco, Jesus</v>
          </cell>
          <cell r="AF2552">
            <v>0.13122732234632942</v>
          </cell>
          <cell r="AN2552">
            <v>75.542506666666668</v>
          </cell>
          <cell r="AP2552">
            <v>5.8838415028324986E-2</v>
          </cell>
          <cell r="AV2552" t="str">
            <v>3B</v>
          </cell>
          <cell r="AW2552">
            <v>-14.344953605891044</v>
          </cell>
          <cell r="AX2552">
            <v>-10.307561955882589</v>
          </cell>
          <cell r="AY2552">
            <v>-15.055289493574026</v>
          </cell>
          <cell r="AZ2552">
            <v>-10.307561955882589</v>
          </cell>
          <cell r="BG2552">
            <v>0.52050675580689854</v>
          </cell>
          <cell r="BJ2552">
            <v>-1.0366301751521083E-2</v>
          </cell>
          <cell r="CF2552">
            <v>0</v>
          </cell>
          <cell r="CV2552">
            <v>23.291666666666668</v>
          </cell>
          <cell r="DA2552">
            <v>0</v>
          </cell>
          <cell r="ER2552">
            <v>188.85626666666667</v>
          </cell>
        </row>
        <row r="2553">
          <cell r="A2553">
            <v>622574</v>
          </cell>
          <cell r="C2553" t="str">
            <v>Lara, Luis</v>
          </cell>
          <cell r="AF2553">
            <v>0.15965976990456987</v>
          </cell>
          <cell r="AN2553">
            <v>60.590293333333342</v>
          </cell>
          <cell r="AP2553">
            <v>4.1801569430355623E-2</v>
          </cell>
          <cell r="AV2553" t="str">
            <v>C</v>
          </cell>
          <cell r="AW2553">
            <v>-17.837252360836693</v>
          </cell>
          <cell r="AX2553">
            <v>-24.025383333333323</v>
          </cell>
          <cell r="AY2553">
            <v>-18.399768425560026</v>
          </cell>
          <cell r="AZ2553">
            <v>-8.1115041145419866</v>
          </cell>
          <cell r="BG2553">
            <v>0.66561907661023034</v>
          </cell>
          <cell r="BJ2553">
            <v>5.7000305483290142E-3</v>
          </cell>
          <cell r="CF2553">
            <v>0</v>
          </cell>
          <cell r="CV2553">
            <v>21.291666666666668</v>
          </cell>
          <cell r="DA2553">
            <v>0</v>
          </cell>
          <cell r="ER2553">
            <v>151.47573333333335</v>
          </cell>
        </row>
        <row r="2554">
          <cell r="A2554">
            <v>622577</v>
          </cell>
          <cell r="C2554" t="str">
            <v>Benitez, Luis</v>
          </cell>
          <cell r="AF2554">
            <v>0.16560557759258815</v>
          </cell>
          <cell r="AN2554">
            <v>91.37379555555556</v>
          </cell>
          <cell r="AP2554">
            <v>0.12444691725019563</v>
          </cell>
          <cell r="AV2554" t="str">
            <v>LF</v>
          </cell>
          <cell r="AW2554">
            <v>-14.007900000000001</v>
          </cell>
          <cell r="AX2554">
            <v>-20.576949999999997</v>
          </cell>
          <cell r="AY2554">
            <v>-7.2753346028343149</v>
          </cell>
          <cell r="AZ2554">
            <v>-7.2753346028343149</v>
          </cell>
          <cell r="BG2554">
            <v>0.70198366466918216</v>
          </cell>
          <cell r="BJ2554">
            <v>-2.7625366477758719E-3</v>
          </cell>
          <cell r="CF2554">
            <v>0</v>
          </cell>
          <cell r="CV2554">
            <v>22.875</v>
          </cell>
          <cell r="DA2554">
            <v>0</v>
          </cell>
          <cell r="ER2554">
            <v>228.43448888888889</v>
          </cell>
        </row>
        <row r="2555">
          <cell r="A2555">
            <v>622579</v>
          </cell>
          <cell r="C2555" t="str">
            <v>Figueroa, Edgar</v>
          </cell>
          <cell r="AF2555">
            <v>0.16853680542037178</v>
          </cell>
          <cell r="AN2555">
            <v>107.49326222222221</v>
          </cell>
          <cell r="AP2555">
            <v>0.13032107467349052</v>
          </cell>
          <cell r="AV2555" t="str">
            <v>CF</v>
          </cell>
          <cell r="AW2555">
            <v>-15.408091666666666</v>
          </cell>
          <cell r="AX2555">
            <v>-23.428283333333326</v>
          </cell>
          <cell r="AY2555">
            <v>-11.546648007998655</v>
          </cell>
          <cell r="AZ2555">
            <v>-11.546648007998655</v>
          </cell>
          <cell r="BG2555">
            <v>0.8062734206676665</v>
          </cell>
          <cell r="BJ2555">
            <v>-2.0583142303012159E-3</v>
          </cell>
          <cell r="CF2555">
            <v>0</v>
          </cell>
          <cell r="CV2555">
            <v>21.541666666666668</v>
          </cell>
          <cell r="DA2555">
            <v>0</v>
          </cell>
          <cell r="ER2555">
            <v>268.73315555555553</v>
          </cell>
        </row>
        <row r="2556">
          <cell r="A2556">
            <v>622580</v>
          </cell>
          <cell r="C2556" t="str">
            <v>Reyes, Angel</v>
          </cell>
          <cell r="AF2556">
            <v>0.17752254090372119</v>
          </cell>
          <cell r="AN2556">
            <v>186.78008888888891</v>
          </cell>
          <cell r="AP2556">
            <v>0.2591783347014136</v>
          </cell>
          <cell r="AV2556" t="str">
            <v>1B</v>
          </cell>
          <cell r="AW2556">
            <v>-17.750491164586442</v>
          </cell>
          <cell r="AX2556">
            <v>-24.423449999999995</v>
          </cell>
          <cell r="AY2556">
            <v>-19.47688560738624</v>
          </cell>
          <cell r="AZ2556">
            <v>-17.750491164586442</v>
          </cell>
          <cell r="BG2556">
            <v>0.83947836970792644</v>
          </cell>
          <cell r="BJ2556">
            <v>9.0010534064915888E-3</v>
          </cell>
          <cell r="CF2556">
            <v>0</v>
          </cell>
          <cell r="CV2556">
            <v>21.125</v>
          </cell>
          <cell r="DA2556">
            <v>0</v>
          </cell>
          <cell r="ER2556">
            <v>466.95022222222224</v>
          </cell>
        </row>
        <row r="2557">
          <cell r="A2557">
            <v>622582</v>
          </cell>
          <cell r="C2557" t="str">
            <v>Lopez, Javier</v>
          </cell>
          <cell r="AF2557">
            <v>0.15495063408256987</v>
          </cell>
          <cell r="AN2557">
            <v>118.76437333333334</v>
          </cell>
          <cell r="AP2557">
            <v>0.19555529061837718</v>
          </cell>
          <cell r="AV2557" t="str">
            <v>3B</v>
          </cell>
          <cell r="AW2557">
            <v>-14.678669547161491</v>
          </cell>
          <cell r="AX2557">
            <v>-8.2922280661878567</v>
          </cell>
          <cell r="AY2557">
            <v>-13.653299440911503</v>
          </cell>
          <cell r="AZ2557">
            <v>-8.2922280661878567</v>
          </cell>
          <cell r="BG2557">
            <v>0.85632194977724496</v>
          </cell>
          <cell r="BJ2557">
            <v>-9.0791314278015692E-3</v>
          </cell>
          <cell r="CF2557">
            <v>0</v>
          </cell>
          <cell r="CV2557">
            <v>21.791666666666668</v>
          </cell>
          <cell r="DA2557">
            <v>0</v>
          </cell>
          <cell r="ER2557">
            <v>296.91093333333333</v>
          </cell>
        </row>
        <row r="2558">
          <cell r="A2558">
            <v>622588</v>
          </cell>
          <cell r="C2558" t="str">
            <v>Garcia, Kevin</v>
          </cell>
          <cell r="AF2558">
            <v>0.16633748539259624</v>
          </cell>
          <cell r="AN2558">
            <v>97.848888888888894</v>
          </cell>
          <cell r="AP2558">
            <v>0.13987792914681618</v>
          </cell>
          <cell r="AV2558" t="str">
            <v>LF</v>
          </cell>
          <cell r="AW2558">
            <v>-13.847541666666666</v>
          </cell>
          <cell r="AX2558">
            <v>-20.258216666666662</v>
          </cell>
          <cell r="AY2558">
            <v>-14.757609675597037</v>
          </cell>
          <cell r="AZ2558">
            <v>-13.847541666666666</v>
          </cell>
          <cell r="BG2558">
            <v>0.85199952939654011</v>
          </cell>
          <cell r="BJ2558">
            <v>-4.0544504743548178E-3</v>
          </cell>
          <cell r="CF2558">
            <v>0</v>
          </cell>
          <cell r="CV2558">
            <v>23.041666666666668</v>
          </cell>
          <cell r="DA2558">
            <v>0</v>
          </cell>
          <cell r="ER2558">
            <v>244.62222222222223</v>
          </cell>
        </row>
        <row r="2559">
          <cell r="A2559">
            <v>622590</v>
          </cell>
          <cell r="C2559" t="str">
            <v>Avello, Roger</v>
          </cell>
          <cell r="AF2559">
            <v>0.14245346573377804</v>
          </cell>
          <cell r="AN2559">
            <v>97.879514074074095</v>
          </cell>
          <cell r="AP2559">
            <v>0.10764651474281217</v>
          </cell>
          <cell r="AV2559" t="str">
            <v>RF</v>
          </cell>
          <cell r="AW2559">
            <v>-15.408091666666666</v>
          </cell>
          <cell r="AX2559">
            <v>-23.428283333333326</v>
          </cell>
          <cell r="AY2559">
            <v>-12.797849455882591</v>
          </cell>
          <cell r="AZ2559">
            <v>-12.797849455882591</v>
          </cell>
          <cell r="BG2559">
            <v>0.97894449474886991</v>
          </cell>
          <cell r="BJ2559">
            <v>1.4150432087402255E-2</v>
          </cell>
          <cell r="CF2559">
            <v>0</v>
          </cell>
          <cell r="CV2559">
            <v>21.541666666666668</v>
          </cell>
          <cell r="DA2559">
            <v>0</v>
          </cell>
          <cell r="ER2559">
            <v>244.69878518518522</v>
          </cell>
        </row>
        <row r="2560">
          <cell r="A2560">
            <v>622603</v>
          </cell>
          <cell r="C2560" t="str">
            <v>Castro, Carlos</v>
          </cell>
          <cell r="AF2560">
            <v>0.18352069106739288</v>
          </cell>
          <cell r="AN2560">
            <v>144.94672592592593</v>
          </cell>
          <cell r="AP2560">
            <v>0.23712095345531503</v>
          </cell>
          <cell r="AV2560" t="str">
            <v>1B</v>
          </cell>
          <cell r="AW2560">
            <v>-16.847007494022744</v>
          </cell>
          <cell r="AX2560">
            <v>-22.082649999999997</v>
          </cell>
          <cell r="AY2560">
            <v>-17.30716174750593</v>
          </cell>
          <cell r="AZ2560">
            <v>-16.847007494022744</v>
          </cell>
          <cell r="BG2560">
            <v>0.95338894431486665</v>
          </cell>
          <cell r="BJ2560">
            <v>1.0128843548335275E-2</v>
          </cell>
          <cell r="CF2560">
            <v>0</v>
          </cell>
          <cell r="CV2560">
            <v>22.125</v>
          </cell>
          <cell r="DA2560">
            <v>0</v>
          </cell>
          <cell r="ER2560">
            <v>362.3668148148148</v>
          </cell>
        </row>
        <row r="2561">
          <cell r="A2561">
            <v>622611</v>
          </cell>
          <cell r="C2561" t="str">
            <v>Aparicio, Jesus</v>
          </cell>
          <cell r="AF2561">
            <v>0.14759179684591361</v>
          </cell>
          <cell r="AN2561">
            <v>79.655146666666681</v>
          </cell>
          <cell r="AP2561">
            <v>0.1153326398686243</v>
          </cell>
          <cell r="AV2561" t="str">
            <v>C</v>
          </cell>
          <cell r="AW2561">
            <v>-17.565687643552202</v>
          </cell>
          <cell r="AX2561">
            <v>-22.632149999999996</v>
          </cell>
          <cell r="AY2561">
            <v>-17.991812691402924</v>
          </cell>
          <cell r="AZ2561">
            <v>-6.7916899455697584</v>
          </cell>
          <cell r="BG2561">
            <v>0.30233129111653145</v>
          </cell>
          <cell r="BJ2561">
            <v>-2.6346393838600754E-2</v>
          </cell>
          <cell r="CF2561">
            <v>0</v>
          </cell>
          <cell r="CV2561">
            <v>21.875</v>
          </cell>
          <cell r="DA2561">
            <v>0</v>
          </cell>
          <cell r="ER2561">
            <v>199.1378666666667</v>
          </cell>
        </row>
        <row r="2562">
          <cell r="A2562">
            <v>622612</v>
          </cell>
          <cell r="C2562" t="str">
            <v>Jimenez, Wilkyns</v>
          </cell>
          <cell r="AF2562">
            <v>0.13710058186206858</v>
          </cell>
          <cell r="AN2562">
            <v>83.676325925925937</v>
          </cell>
          <cell r="AP2562">
            <v>0.14754090652222196</v>
          </cell>
          <cell r="AV2562" t="str">
            <v>C</v>
          </cell>
          <cell r="AW2562">
            <v>-18.269176860253069</v>
          </cell>
          <cell r="AX2562">
            <v>-24.837383333333332</v>
          </cell>
          <cell r="AY2562">
            <v>-20.288361043653836</v>
          </cell>
          <cell r="AZ2562">
            <v>-8.4153238831719648</v>
          </cell>
          <cell r="BG2562">
            <v>0.80990483507822919</v>
          </cell>
          <cell r="BJ2562">
            <v>-7.8841687595908212E-3</v>
          </cell>
          <cell r="CF2562">
            <v>0</v>
          </cell>
          <cell r="CV2562">
            <v>20.958333333333332</v>
          </cell>
          <cell r="DA2562">
            <v>0</v>
          </cell>
          <cell r="ER2562">
            <v>209.19081481481481</v>
          </cell>
        </row>
        <row r="2563">
          <cell r="A2563">
            <v>622653</v>
          </cell>
          <cell r="C2563" t="str">
            <v>Valerio, Allen</v>
          </cell>
          <cell r="AF2563">
            <v>0.18390477826727444</v>
          </cell>
          <cell r="AN2563">
            <v>120.31008000000003</v>
          </cell>
          <cell r="AP2563">
            <v>0.17068378328896727</v>
          </cell>
          <cell r="AV2563" t="str">
            <v>3B</v>
          </cell>
          <cell r="AW2563">
            <v>-14.810067606572172</v>
          </cell>
          <cell r="AX2563">
            <v>-13.392945330830123</v>
          </cell>
          <cell r="AY2563">
            <v>-13.881103357243241</v>
          </cell>
          <cell r="AZ2563">
            <v>-13.392945330830123</v>
          </cell>
          <cell r="BG2563">
            <v>0.75161261933205215</v>
          </cell>
          <cell r="BJ2563">
            <v>5.9084802642935712E-3</v>
          </cell>
          <cell r="CF2563">
            <v>0</v>
          </cell>
          <cell r="CV2563">
            <v>23.458333333333332</v>
          </cell>
          <cell r="DA2563">
            <v>0</v>
          </cell>
          <cell r="ER2563">
            <v>300.77520000000004</v>
          </cell>
        </row>
        <row r="2564">
          <cell r="A2564">
            <v>622654</v>
          </cell>
          <cell r="C2564" t="str">
            <v>Garcia, Henry</v>
          </cell>
          <cell r="AF2564">
            <v>0.17337107731577955</v>
          </cell>
          <cell r="AN2564">
            <v>83.764906666666676</v>
          </cell>
          <cell r="AP2564">
            <v>6.8129853795305451E-2</v>
          </cell>
          <cell r="AV2564" t="str">
            <v>1B</v>
          </cell>
          <cell r="AW2564">
            <v>-14.713858142868693</v>
          </cell>
          <cell r="AX2564">
            <v>-20.744249999999994</v>
          </cell>
          <cell r="AY2564">
            <v>-15.709638070639873</v>
          </cell>
          <cell r="AZ2564">
            <v>-14.713858142868693</v>
          </cell>
          <cell r="BG2564">
            <v>0.83714144005567248</v>
          </cell>
          <cell r="BJ2564">
            <v>-1.2200995626004497E-4</v>
          </cell>
          <cell r="CF2564">
            <v>0</v>
          </cell>
          <cell r="CV2564">
            <v>22.791666666666668</v>
          </cell>
          <cell r="DA2564">
            <v>0</v>
          </cell>
          <cell r="ER2564">
            <v>209.41226666666668</v>
          </cell>
        </row>
        <row r="2565">
          <cell r="A2565">
            <v>622655</v>
          </cell>
          <cell r="C2565" t="str">
            <v>Jean, Luis</v>
          </cell>
          <cell r="AF2565">
            <v>0.18722252340191944</v>
          </cell>
          <cell r="AN2565">
            <v>153.02494814814816</v>
          </cell>
          <cell r="AP2565">
            <v>0.26107672483584921</v>
          </cell>
          <cell r="AV2565" t="str">
            <v>SS</v>
          </cell>
          <cell r="AW2565">
            <v>-14.855714188670021</v>
          </cell>
          <cell r="AX2565">
            <v>-4.6649738622232606</v>
          </cell>
          <cell r="AY2565">
            <v>-3.7522647518868406</v>
          </cell>
          <cell r="AZ2565">
            <v>-3.7522647518868406</v>
          </cell>
          <cell r="BG2565">
            <v>0.80937916258340792</v>
          </cell>
          <cell r="BJ2565">
            <v>-1.570056573250481E-2</v>
          </cell>
          <cell r="CF2565">
            <v>0</v>
          </cell>
          <cell r="CV2565">
            <v>21.875</v>
          </cell>
          <cell r="DA2565">
            <v>0</v>
          </cell>
          <cell r="ER2565">
            <v>382.56237037037039</v>
          </cell>
        </row>
        <row r="2566">
          <cell r="A2566">
            <v>622658</v>
          </cell>
          <cell r="C2566" t="str">
            <v>Jimenez, Emerson</v>
          </cell>
          <cell r="AF2566">
            <v>0.16729977088117925</v>
          </cell>
          <cell r="AN2566">
            <v>170.90773333333337</v>
          </cell>
          <cell r="AP2566">
            <v>0.30753413136463748</v>
          </cell>
          <cell r="AV2566" t="str">
            <v>SS</v>
          </cell>
          <cell r="AW2566">
            <v>-15.408091666666666</v>
          </cell>
          <cell r="AX2566">
            <v>-9.7575749953676301</v>
          </cell>
          <cell r="AY2566">
            <v>-4.2725303263792505</v>
          </cell>
          <cell r="AZ2566">
            <v>-4.2725303263792505</v>
          </cell>
          <cell r="BG2566">
            <v>0.69714622908543533</v>
          </cell>
          <cell r="BJ2566">
            <v>-1.3615217152232193E-2</v>
          </cell>
          <cell r="CF2566">
            <v>0</v>
          </cell>
          <cell r="CV2566">
            <v>21.541666666666668</v>
          </cell>
          <cell r="DA2566">
            <v>0</v>
          </cell>
          <cell r="ER2566">
            <v>427.26933333333341</v>
          </cell>
        </row>
        <row r="2567">
          <cell r="A2567">
            <v>622660</v>
          </cell>
          <cell r="C2567" t="str">
            <v>Richardson, Denzel</v>
          </cell>
          <cell r="AF2567">
            <v>0.17350625702471828</v>
          </cell>
          <cell r="AN2567">
            <v>87.842038518518535</v>
          </cell>
          <cell r="AP2567">
            <v>6.3920093843294334E-2</v>
          </cell>
          <cell r="AV2567" t="str">
            <v>RF</v>
          </cell>
          <cell r="AW2567">
            <v>-14.424233333333335</v>
          </cell>
          <cell r="AX2567">
            <v>-21.413449999999997</v>
          </cell>
          <cell r="AY2567">
            <v>-2.3861987158752065</v>
          </cell>
          <cell r="AZ2567">
            <v>-2.3861987158752065</v>
          </cell>
          <cell r="BG2567">
            <v>0.74942015478706625</v>
          </cell>
          <cell r="BJ2567">
            <v>-2.5323126556525542E-2</v>
          </cell>
          <cell r="CF2567">
            <v>0</v>
          </cell>
          <cell r="CV2567">
            <v>22.458333333333332</v>
          </cell>
          <cell r="DA2567">
            <v>0</v>
          </cell>
          <cell r="ER2567">
            <v>219.60509629629632</v>
          </cell>
        </row>
        <row r="2568">
          <cell r="A2568">
            <v>622666</v>
          </cell>
          <cell r="C2568" t="str">
            <v>Camargo, Johan</v>
          </cell>
          <cell r="AF2568">
            <v>0.20063223060328439</v>
          </cell>
          <cell r="AN2568">
            <v>202.51437037037041</v>
          </cell>
          <cell r="AP2568">
            <v>0.37347308330928508</v>
          </cell>
          <cell r="AV2568" t="str">
            <v>SS</v>
          </cell>
          <cell r="AW2568">
            <v>-14.826563038812846</v>
          </cell>
          <cell r="AX2568">
            <v>-5.4483512448513975</v>
          </cell>
          <cell r="AY2568">
            <v>-14.32963682952823</v>
          </cell>
          <cell r="AZ2568">
            <v>-5.4483512448513975</v>
          </cell>
          <cell r="BG2568">
            <v>0.91961527728841741</v>
          </cell>
          <cell r="BJ2568">
            <v>8.9839482894082164E-3</v>
          </cell>
          <cell r="CF2568">
            <v>0</v>
          </cell>
          <cell r="CV2568">
            <v>22.541666666666668</v>
          </cell>
          <cell r="DA2568">
            <v>0</v>
          </cell>
          <cell r="ER2568">
            <v>506.28592592592599</v>
          </cell>
        </row>
        <row r="2569">
          <cell r="A2569">
            <v>622668</v>
          </cell>
          <cell r="C2569" t="str">
            <v>Castillo, Ivan</v>
          </cell>
          <cell r="AF2569">
            <v>0.19498116396643914</v>
          </cell>
          <cell r="AN2569">
            <v>173.77517037037038</v>
          </cell>
          <cell r="AP2569">
            <v>0.32399333665303365</v>
          </cell>
          <cell r="AV2569" t="str">
            <v>SS</v>
          </cell>
          <cell r="AW2569">
            <v>-15.886175</v>
          </cell>
          <cell r="AX2569">
            <v>-4.0940470564416849</v>
          </cell>
          <cell r="AY2569">
            <v>-5.9088988239672204</v>
          </cell>
          <cell r="AZ2569">
            <v>-4.0940470564416849</v>
          </cell>
          <cell r="BG2569">
            <v>0.65357080549415558</v>
          </cell>
          <cell r="BJ2569">
            <v>-1.4361502917250881E-2</v>
          </cell>
          <cell r="CF2569">
            <v>0</v>
          </cell>
          <cell r="CV2569">
            <v>21.125</v>
          </cell>
          <cell r="DA2569">
            <v>0</v>
          </cell>
          <cell r="ER2569">
            <v>434.43792592592592</v>
          </cell>
        </row>
        <row r="2570">
          <cell r="A2570">
            <v>622673</v>
          </cell>
          <cell r="C2570" t="str">
            <v>Monasterio, Luis</v>
          </cell>
          <cell r="AF2570">
            <v>0.15935732067848649</v>
          </cell>
          <cell r="AN2570">
            <v>75.88560592592593</v>
          </cell>
          <cell r="AP2570">
            <v>4.1810781375893558E-2</v>
          </cell>
          <cell r="AV2570" t="str">
            <v>3B</v>
          </cell>
          <cell r="AW2570">
            <v>-15.56275827140591</v>
          </cell>
          <cell r="AX2570">
            <v>-12.262445983371496</v>
          </cell>
          <cell r="AY2570">
            <v>-16.618312768830776</v>
          </cell>
          <cell r="AZ2570">
            <v>-12.262445983371496</v>
          </cell>
          <cell r="BG2570">
            <v>0.68761038718558987</v>
          </cell>
          <cell r="BJ2570">
            <v>-1.369105436340464E-3</v>
          </cell>
          <cell r="CF2570">
            <v>0</v>
          </cell>
          <cell r="CV2570">
            <v>21.625</v>
          </cell>
          <cell r="DA2570">
            <v>0</v>
          </cell>
          <cell r="ER2570">
            <v>189.71401481481482</v>
          </cell>
        </row>
        <row r="2571">
          <cell r="A2571">
            <v>622676</v>
          </cell>
          <cell r="C2571" t="str">
            <v>Obregon, Omar</v>
          </cell>
          <cell r="AF2571">
            <v>0.18201984599658949</v>
          </cell>
          <cell r="AN2571">
            <v>176.60148148148147</v>
          </cell>
          <cell r="AP2571">
            <v>0.31004528973992695</v>
          </cell>
          <cell r="AV2571" t="str">
            <v>2B</v>
          </cell>
          <cell r="AW2571">
            <v>-14.428267592983278</v>
          </cell>
          <cell r="AX2571">
            <v>-2.8433274972335894</v>
          </cell>
          <cell r="AY2571">
            <v>-7.6131195164478322</v>
          </cell>
          <cell r="AZ2571">
            <v>-2.8433274972335894</v>
          </cell>
          <cell r="BG2571">
            <v>0.80631651341172517</v>
          </cell>
          <cell r="BJ2571">
            <v>1.1067005492542737E-2</v>
          </cell>
          <cell r="CF2571">
            <v>0</v>
          </cell>
          <cell r="CV2571">
            <v>22.208333333333332</v>
          </cell>
          <cell r="DA2571">
            <v>0</v>
          </cell>
          <cell r="ER2571">
            <v>441.50370370370365</v>
          </cell>
        </row>
        <row r="2572">
          <cell r="A2572">
            <v>622682</v>
          </cell>
          <cell r="C2572" t="str">
            <v>Reyes, Victor</v>
          </cell>
          <cell r="AF2572">
            <v>0.20486637613864933</v>
          </cell>
          <cell r="AN2572">
            <v>209.88965925925928</v>
          </cell>
          <cell r="AP2572">
            <v>0.35802273529720385</v>
          </cell>
          <cell r="AV2572" t="str">
            <v>RF</v>
          </cell>
          <cell r="AW2572">
            <v>-15.216858333333334</v>
          </cell>
          <cell r="AX2572">
            <v>-23.030216666666668</v>
          </cell>
          <cell r="AY2572">
            <v>-11.13411872808431</v>
          </cell>
          <cell r="AZ2572">
            <v>-11.13411872808431</v>
          </cell>
          <cell r="BG2572">
            <v>1.1499913733330041</v>
          </cell>
          <cell r="BJ2572">
            <v>4.5789160213387655E-3</v>
          </cell>
          <cell r="CF2572">
            <v>0</v>
          </cell>
          <cell r="CV2572">
            <v>21.708333333333332</v>
          </cell>
          <cell r="DA2572">
            <v>0</v>
          </cell>
          <cell r="ER2572">
            <v>524.72414814814817</v>
          </cell>
        </row>
        <row r="2573">
          <cell r="A2573">
            <v>622688</v>
          </cell>
          <cell r="C2573" t="str">
            <v>Ozuna, Carlos</v>
          </cell>
          <cell r="AF2573">
            <v>0.15955869655356186</v>
          </cell>
          <cell r="AN2573">
            <v>90.530986666666678</v>
          </cell>
          <cell r="AP2573">
            <v>0.10963731382040409</v>
          </cell>
          <cell r="AV2573" t="str">
            <v>2B</v>
          </cell>
          <cell r="AW2573">
            <v>-13.856616323497066</v>
          </cell>
          <cell r="AX2573">
            <v>-10.476860740272464</v>
          </cell>
          <cell r="AY2573">
            <v>-10.193885904901746</v>
          </cell>
          <cell r="AZ2573">
            <v>-10.193885904901746</v>
          </cell>
          <cell r="BG2573">
            <v>0.57783776124714969</v>
          </cell>
          <cell r="BJ2573">
            <v>-5.6228627411133696E-3</v>
          </cell>
          <cell r="CF2573">
            <v>0</v>
          </cell>
          <cell r="CV2573">
            <v>22.958333333333332</v>
          </cell>
          <cell r="DA2573">
            <v>0</v>
          </cell>
          <cell r="ER2573">
            <v>226.32746666666668</v>
          </cell>
        </row>
        <row r="2574">
          <cell r="A2574">
            <v>622689</v>
          </cell>
          <cell r="C2574" t="str">
            <v>Cesar, Randy</v>
          </cell>
          <cell r="AF2574">
            <v>0.17950627236591118</v>
          </cell>
          <cell r="AN2574">
            <v>130.16213333333334</v>
          </cell>
          <cell r="AP2574">
            <v>0.22664977039955769</v>
          </cell>
          <cell r="AV2574" t="str">
            <v>3B</v>
          </cell>
          <cell r="AW2574">
            <v>-17.898417086333325</v>
          </cell>
          <cell r="AX2574">
            <v>-12.682949369835853</v>
          </cell>
          <cell r="AY2574">
            <v>-19.726805834778627</v>
          </cell>
          <cell r="AZ2574">
            <v>-12.682949369835853</v>
          </cell>
          <cell r="BG2574">
            <v>0.83476160486735296</v>
          </cell>
          <cell r="BJ2574">
            <v>1.0822608263125937E-2</v>
          </cell>
          <cell r="CF2574">
            <v>0</v>
          </cell>
          <cell r="CV2574">
            <v>21.458333333333332</v>
          </cell>
          <cell r="DA2574">
            <v>0</v>
          </cell>
          <cell r="ER2574">
            <v>325.40533333333337</v>
          </cell>
        </row>
        <row r="2575">
          <cell r="A2575">
            <v>622691</v>
          </cell>
          <cell r="C2575" t="str">
            <v>Rosario, Henrry</v>
          </cell>
          <cell r="AF2575">
            <v>0.19373199759893217</v>
          </cell>
          <cell r="AN2575">
            <v>123.00148148148149</v>
          </cell>
          <cell r="AP2575">
            <v>0.2122163080967141</v>
          </cell>
          <cell r="AV2575" t="str">
            <v>LF</v>
          </cell>
          <cell r="AW2575">
            <v>-13.705708333333336</v>
          </cell>
          <cell r="AX2575">
            <v>-19.987083333333331</v>
          </cell>
          <cell r="AY2575">
            <v>-9.0639549649831146</v>
          </cell>
          <cell r="AZ2575">
            <v>-9.0639549649831146</v>
          </cell>
          <cell r="BG2575">
            <v>0.65734896844328383</v>
          </cell>
          <cell r="BJ2575">
            <v>-5.2487686482556228E-3</v>
          </cell>
          <cell r="CF2575">
            <v>0</v>
          </cell>
          <cell r="CV2575">
            <v>23.208333333333332</v>
          </cell>
          <cell r="DA2575">
            <v>0</v>
          </cell>
          <cell r="ER2575">
            <v>307.50370370370371</v>
          </cell>
        </row>
        <row r="2576">
          <cell r="A2576">
            <v>622692</v>
          </cell>
          <cell r="C2576" t="str">
            <v>Michelena, Arturo</v>
          </cell>
          <cell r="AF2576">
            <v>0.16397268630963438</v>
          </cell>
          <cell r="AN2576">
            <v>127.84746666666668</v>
          </cell>
          <cell r="AP2576">
            <v>0.20267074018769971</v>
          </cell>
          <cell r="AV2576" t="str">
            <v>2B</v>
          </cell>
          <cell r="AW2576">
            <v>-15.216858333333334</v>
          </cell>
          <cell r="AX2576">
            <v>-11.114633472747425</v>
          </cell>
          <cell r="AY2576">
            <v>-14.234266199385406</v>
          </cell>
          <cell r="AZ2576">
            <v>-11.114633472747425</v>
          </cell>
          <cell r="BG2576">
            <v>0.51800273659585161</v>
          </cell>
          <cell r="BJ2576">
            <v>-1.7070722570318164E-2</v>
          </cell>
          <cell r="CF2576">
            <v>0</v>
          </cell>
          <cell r="CV2576">
            <v>21.708333333333332</v>
          </cell>
          <cell r="DA2576">
            <v>0</v>
          </cell>
          <cell r="ER2576">
            <v>319.61866666666668</v>
          </cell>
        </row>
        <row r="2577">
          <cell r="A2577">
            <v>622698</v>
          </cell>
          <cell r="C2577" t="str">
            <v>Pimentel, Sandber</v>
          </cell>
          <cell r="AF2577">
            <v>0.20850849714691067</v>
          </cell>
          <cell r="AN2577">
            <v>212.81078518518518</v>
          </cell>
          <cell r="AP2577">
            <v>0.34163048702876875</v>
          </cell>
          <cell r="AV2577" t="str">
            <v>1B</v>
          </cell>
          <cell r="AW2577">
            <v>-20.643831968708643</v>
          </cell>
          <cell r="AX2577">
            <v>-23.353773635375305</v>
          </cell>
          <cell r="AY2577">
            <v>-21.535886480339073</v>
          </cell>
          <cell r="AZ2577">
            <v>-20.643831968708643</v>
          </cell>
          <cell r="BG2577">
            <v>0.76652423612998433</v>
          </cell>
          <cell r="BJ2577">
            <v>-2.0841095831645811E-3</v>
          </cell>
          <cell r="CF2577">
            <v>0</v>
          </cell>
          <cell r="CV2577">
            <v>21.791666666666668</v>
          </cell>
          <cell r="DA2577">
            <v>0</v>
          </cell>
          <cell r="ER2577">
            <v>532.0269629629629</v>
          </cell>
        </row>
        <row r="2578">
          <cell r="A2578">
            <v>622699</v>
          </cell>
          <cell r="C2578" t="str">
            <v>Hernandez, Luis</v>
          </cell>
          <cell r="AF2578">
            <v>0.12513175361632312</v>
          </cell>
          <cell r="AN2578">
            <v>99.403413333333333</v>
          </cell>
          <cell r="AP2578">
            <v>0.11514468114062948</v>
          </cell>
          <cell r="AV2578" t="str">
            <v>1B</v>
          </cell>
          <cell r="AW2578">
            <v>-18.235017166806518</v>
          </cell>
          <cell r="AX2578">
            <v>-22.831183333333328</v>
          </cell>
          <cell r="AY2578">
            <v>-19.779649097566431</v>
          </cell>
          <cell r="AZ2578">
            <v>-14.423310020463342</v>
          </cell>
          <cell r="BG2578">
            <v>0.53471818577796015</v>
          </cell>
          <cell r="BJ2578">
            <v>-4.379599249113077E-3</v>
          </cell>
          <cell r="CF2578">
            <v>0</v>
          </cell>
          <cell r="CV2578">
            <v>21.791666666666668</v>
          </cell>
          <cell r="DA2578">
            <v>0.48666666666666669</v>
          </cell>
          <cell r="ER2578">
            <v>248.50853333333333</v>
          </cell>
        </row>
        <row r="2579">
          <cell r="A2579">
            <v>622700</v>
          </cell>
          <cell r="C2579" t="str">
            <v>Chavez, Santiago</v>
          </cell>
          <cell r="AF2579">
            <v>0.14049288132114571</v>
          </cell>
          <cell r="AN2579">
            <v>126.98180740740743</v>
          </cell>
          <cell r="AP2579">
            <v>0.2289932175787438</v>
          </cell>
          <cell r="AV2579" t="str">
            <v>C</v>
          </cell>
          <cell r="AW2579">
            <v>-16.183453090471634</v>
          </cell>
          <cell r="AX2579">
            <v>-25.068149999999996</v>
          </cell>
          <cell r="AY2579">
            <v>-18.25139068359092</v>
          </cell>
          <cell r="AZ2579">
            <v>1.7696062850632925</v>
          </cell>
          <cell r="BG2579">
            <v>0.46819454910936276</v>
          </cell>
          <cell r="BJ2579">
            <v>-1.5251822746545277E-2</v>
          </cell>
          <cell r="CF2579">
            <v>0</v>
          </cell>
          <cell r="CV2579">
            <v>20.875</v>
          </cell>
          <cell r="DA2579">
            <v>0</v>
          </cell>
          <cell r="ER2579">
            <v>317.45451851851857</v>
          </cell>
        </row>
        <row r="2580">
          <cell r="A2580">
            <v>622711</v>
          </cell>
          <cell r="C2580" t="str">
            <v>Andrade, Jorge</v>
          </cell>
          <cell r="AF2580">
            <v>0.14942900785313643</v>
          </cell>
          <cell r="AN2580">
            <v>90.485285925925936</v>
          </cell>
          <cell r="AP2580">
            <v>0.13279458720362014</v>
          </cell>
          <cell r="AV2580" t="str">
            <v>LF</v>
          </cell>
          <cell r="AW2580">
            <v>-15.408091666666666</v>
          </cell>
          <cell r="AX2580">
            <v>-11.781882323004107</v>
          </cell>
          <cell r="AY2580">
            <v>-6.8330936828511906</v>
          </cell>
          <cell r="AZ2580">
            <v>-6.8330936828511906</v>
          </cell>
          <cell r="BG2580">
            <v>0.53276090067998916</v>
          </cell>
          <cell r="BJ2580">
            <v>4.2410305640036327E-3</v>
          </cell>
          <cell r="CF2580">
            <v>0</v>
          </cell>
          <cell r="CV2580">
            <v>21.541666666666668</v>
          </cell>
          <cell r="DA2580">
            <v>0</v>
          </cell>
          <cell r="ER2580">
            <v>226.21321481481482</v>
          </cell>
        </row>
        <row r="2581">
          <cell r="A2581">
            <v>622712</v>
          </cell>
          <cell r="C2581" t="str">
            <v>Valera, Rafael P</v>
          </cell>
          <cell r="AF2581">
            <v>0.18664172855789116</v>
          </cell>
          <cell r="AN2581">
            <v>113.60949333333333</v>
          </cell>
          <cell r="AP2581">
            <v>0.20678237543626898</v>
          </cell>
          <cell r="AV2581" t="str">
            <v>2B</v>
          </cell>
          <cell r="AW2581">
            <v>-15.014850097028937</v>
          </cell>
          <cell r="AX2581">
            <v>-8.7118623554860797</v>
          </cell>
          <cell r="AY2581">
            <v>-10.364335804867533</v>
          </cell>
          <cell r="AZ2581">
            <v>-8.7118623554860797</v>
          </cell>
          <cell r="BG2581">
            <v>0.70870929551905437</v>
          </cell>
          <cell r="BJ2581">
            <v>1.4892855432489275E-2</v>
          </cell>
          <cell r="CF2581">
            <v>0</v>
          </cell>
          <cell r="CV2581">
            <v>21.875</v>
          </cell>
          <cell r="DA2581">
            <v>0</v>
          </cell>
          <cell r="ER2581">
            <v>284.02373333333333</v>
          </cell>
        </row>
        <row r="2582">
          <cell r="A2582">
            <v>622713</v>
          </cell>
          <cell r="C2582" t="str">
            <v>Vielma, Engelb</v>
          </cell>
          <cell r="AF2582">
            <v>0.20515728683498699</v>
          </cell>
          <cell r="AN2582">
            <v>179.73013333333336</v>
          </cell>
          <cell r="AP2582">
            <v>0.35035773622901001</v>
          </cell>
          <cell r="AV2582" t="str">
            <v>SS</v>
          </cell>
          <cell r="AW2582">
            <v>-14.840566666666666</v>
          </cell>
          <cell r="AX2582">
            <v>7.316321270803261E-2</v>
          </cell>
          <cell r="AY2582">
            <v>-5.5762050295560606</v>
          </cell>
          <cell r="AZ2582">
            <v>7.316321270803261E-2</v>
          </cell>
          <cell r="BG2582">
            <v>0.70810337307888815</v>
          </cell>
          <cell r="BJ2582">
            <v>-1.8847968625518813E-3</v>
          </cell>
          <cell r="CF2582">
            <v>0</v>
          </cell>
          <cell r="CV2582">
            <v>22.041666666666668</v>
          </cell>
          <cell r="DA2582">
            <v>0</v>
          </cell>
          <cell r="ER2582">
            <v>449.32533333333333</v>
          </cell>
        </row>
        <row r="2583">
          <cell r="A2583">
            <v>622714</v>
          </cell>
          <cell r="C2583" t="str">
            <v>Ynfante, Gabriel A.</v>
          </cell>
          <cell r="AF2583">
            <v>0.1400065133070999</v>
          </cell>
          <cell r="AN2583">
            <v>88.626251851851862</v>
          </cell>
          <cell r="AP2583">
            <v>9.1542862892464494E-2</v>
          </cell>
          <cell r="AV2583" t="str">
            <v>2B</v>
          </cell>
          <cell r="AW2583">
            <v>-15.185840302535389</v>
          </cell>
          <cell r="AX2583">
            <v>-11.306037632177723</v>
          </cell>
          <cell r="AY2583">
            <v>-13.385717474188287</v>
          </cell>
          <cell r="AZ2583">
            <v>-11.306037632177723</v>
          </cell>
          <cell r="BG2583">
            <v>0.66403284775910221</v>
          </cell>
          <cell r="BJ2583">
            <v>8.5209912263489607E-3</v>
          </cell>
          <cell r="CF2583">
            <v>0</v>
          </cell>
          <cell r="CV2583">
            <v>21.625</v>
          </cell>
          <cell r="DA2583">
            <v>0</v>
          </cell>
          <cell r="ER2583">
            <v>221.56562962962965</v>
          </cell>
        </row>
        <row r="2584">
          <cell r="A2584">
            <v>622715</v>
          </cell>
          <cell r="C2584" t="str">
            <v>Amarante, Junior</v>
          </cell>
          <cell r="AF2584">
            <v>0.13609123598003831</v>
          </cell>
          <cell r="AN2584">
            <v>98.244160000000022</v>
          </cell>
          <cell r="AP2584">
            <v>0.12816800205840351</v>
          </cell>
          <cell r="AV2584" t="str">
            <v>RF</v>
          </cell>
          <cell r="AW2584">
            <v>-15.694941666666665</v>
          </cell>
          <cell r="AX2584">
            <v>-24.025383333333323</v>
          </cell>
          <cell r="AY2584">
            <v>-12.614974350275645</v>
          </cell>
          <cell r="AZ2584">
            <v>-12.614974350275645</v>
          </cell>
          <cell r="BG2584">
            <v>0.74366801179104769</v>
          </cell>
          <cell r="BJ2584">
            <v>1.1767474817440794E-2</v>
          </cell>
          <cell r="CF2584">
            <v>0</v>
          </cell>
          <cell r="CV2584">
            <v>21.291666666666668</v>
          </cell>
          <cell r="DA2584">
            <v>0</v>
          </cell>
          <cell r="ER2584">
            <v>245.61040000000003</v>
          </cell>
        </row>
        <row r="2585">
          <cell r="A2585">
            <v>622720</v>
          </cell>
          <cell r="C2585" t="str">
            <v>Lantigua, Jonas</v>
          </cell>
          <cell r="AF2585">
            <v>0.15610297075344451</v>
          </cell>
          <cell r="AN2585">
            <v>99.679668148148153</v>
          </cell>
          <cell r="AP2585">
            <v>0.11776414267518331</v>
          </cell>
          <cell r="AV2585" t="str">
            <v>1B</v>
          </cell>
          <cell r="AW2585">
            <v>-20.214106903088133</v>
          </cell>
          <cell r="AX2585">
            <v>-23.428283333333326</v>
          </cell>
          <cell r="AY2585">
            <v>-21.67179618143852</v>
          </cell>
          <cell r="AZ2585">
            <v>-20.214106903088133</v>
          </cell>
          <cell r="BG2585">
            <v>1.0560011295032721</v>
          </cell>
          <cell r="BJ2585">
            <v>4.5061944572064808E-3</v>
          </cell>
          <cell r="CF2585">
            <v>0</v>
          </cell>
          <cell r="CV2585">
            <v>21.541666666666668</v>
          </cell>
          <cell r="DA2585">
            <v>0</v>
          </cell>
          <cell r="ER2585">
            <v>249.19917037037038</v>
          </cell>
        </row>
        <row r="2586">
          <cell r="A2586">
            <v>622722</v>
          </cell>
          <cell r="C2586" t="str">
            <v>Pomare, Derwin</v>
          </cell>
          <cell r="AF2586">
            <v>0.12088306686461832</v>
          </cell>
          <cell r="AN2586">
            <v>95.476717037037048</v>
          </cell>
          <cell r="AP2586">
            <v>7.2347361122012122E-2</v>
          </cell>
          <cell r="AV2586" t="str">
            <v>1B</v>
          </cell>
          <cell r="AW2586">
            <v>-16.614532876404112</v>
          </cell>
          <cell r="AX2586">
            <v>-24.423449999999995</v>
          </cell>
          <cell r="AY2586">
            <v>-14.265489885944048</v>
          </cell>
          <cell r="AZ2586">
            <v>-14.265489885944048</v>
          </cell>
          <cell r="BG2586">
            <v>0.65604574212350242</v>
          </cell>
          <cell r="BJ2586">
            <v>-5.233998517027879E-3</v>
          </cell>
          <cell r="CF2586">
            <v>0</v>
          </cell>
          <cell r="CV2586">
            <v>21.125</v>
          </cell>
          <cell r="DA2586">
            <v>0</v>
          </cell>
          <cell r="ER2586">
            <v>238.69179259259261</v>
          </cell>
        </row>
        <row r="2587">
          <cell r="A2587">
            <v>622723</v>
          </cell>
          <cell r="C2587" t="str">
            <v>Torres, Elias</v>
          </cell>
          <cell r="AF2587">
            <v>0.17647197293249994</v>
          </cell>
          <cell r="AN2587">
            <v>99.955958518518528</v>
          </cell>
          <cell r="AP2587">
            <v>8.0955654474043071E-2</v>
          </cell>
          <cell r="AV2587" t="str">
            <v>RF</v>
          </cell>
          <cell r="AW2587">
            <v>-12.76845</v>
          </cell>
          <cell r="AX2587">
            <v>-18.231949999999998</v>
          </cell>
          <cell r="AY2587">
            <v>-7.216643015322564</v>
          </cell>
          <cell r="AZ2587">
            <v>-7.216643015322564</v>
          </cell>
          <cell r="BG2587">
            <v>0.87800623198821559</v>
          </cell>
          <cell r="BJ2587">
            <v>1.5525983310769412E-2</v>
          </cell>
          <cell r="CF2587">
            <v>0</v>
          </cell>
          <cell r="CV2587">
            <v>24.375</v>
          </cell>
          <cell r="DA2587">
            <v>0</v>
          </cell>
          <cell r="ER2587">
            <v>249.88989629629631</v>
          </cell>
        </row>
        <row r="2588">
          <cell r="A2588">
            <v>622724</v>
          </cell>
          <cell r="C2588" t="str">
            <v>Pena, Jhonatan</v>
          </cell>
          <cell r="AF2588">
            <v>0.16778524170203801</v>
          </cell>
          <cell r="AN2588">
            <v>158.39514074074074</v>
          </cell>
          <cell r="AP2588">
            <v>0.21703709514633474</v>
          </cell>
          <cell r="AV2588" t="str">
            <v>RF</v>
          </cell>
          <cell r="AW2588">
            <v>-14.674033333333336</v>
          </cell>
          <cell r="AX2588">
            <v>-21.91535</v>
          </cell>
          <cell r="AY2588">
            <v>-18.923701092244738</v>
          </cell>
          <cell r="AZ2588">
            <v>-14.674033333333336</v>
          </cell>
          <cell r="BG2588">
            <v>0.7607670535509139</v>
          </cell>
          <cell r="BJ2588">
            <v>-1.6540225013521714E-2</v>
          </cell>
          <cell r="CF2588">
            <v>0</v>
          </cell>
          <cell r="CV2588">
            <v>22.208333333333332</v>
          </cell>
          <cell r="DA2588">
            <v>0</v>
          </cell>
          <cell r="ER2588">
            <v>395.98785185185181</v>
          </cell>
        </row>
        <row r="2589">
          <cell r="A2589">
            <v>622726</v>
          </cell>
          <cell r="C2589" t="str">
            <v>Toribio, Cristian</v>
          </cell>
          <cell r="AF2589">
            <v>0.17805860168434054</v>
          </cell>
          <cell r="AN2589">
            <v>176.70530370370372</v>
          </cell>
          <cell r="AP2589">
            <v>0.2937911054407879</v>
          </cell>
          <cell r="AV2589" t="str">
            <v>3B</v>
          </cell>
          <cell r="AW2589">
            <v>-15.121241666666666</v>
          </cell>
          <cell r="AX2589">
            <v>-10.152282476310422</v>
          </cell>
          <cell r="AY2589">
            <v>-8.0089920774594283</v>
          </cell>
          <cell r="AZ2589">
            <v>-8.0089920774594283</v>
          </cell>
          <cell r="BG2589">
            <v>0.65007348312979685</v>
          </cell>
          <cell r="BJ2589">
            <v>-1.0205704968734412E-2</v>
          </cell>
          <cell r="CF2589">
            <v>0</v>
          </cell>
          <cell r="CV2589">
            <v>21.791666666666668</v>
          </cell>
          <cell r="DA2589">
            <v>0</v>
          </cell>
          <cell r="ER2589">
            <v>441.76325925925926</v>
          </cell>
        </row>
        <row r="2590">
          <cell r="A2590">
            <v>622729</v>
          </cell>
          <cell r="C2590" t="str">
            <v>Pujols, Bill</v>
          </cell>
          <cell r="AF2590">
            <v>0.16115721658821977</v>
          </cell>
          <cell r="AN2590">
            <v>105.36097185185186</v>
          </cell>
          <cell r="AP2590">
            <v>0.17666645798864189</v>
          </cell>
          <cell r="AV2590" t="str">
            <v>SS</v>
          </cell>
          <cell r="AW2590">
            <v>-14.930008333333335</v>
          </cell>
          <cell r="AX2590">
            <v>-5.1984586608694237</v>
          </cell>
          <cell r="AY2590">
            <v>-10.305624484297075</v>
          </cell>
          <cell r="AZ2590">
            <v>-5.1984586608694237</v>
          </cell>
          <cell r="BG2590">
            <v>0.64495424755462549</v>
          </cell>
          <cell r="BJ2590">
            <v>4.8596768168174447E-3</v>
          </cell>
          <cell r="CF2590">
            <v>0</v>
          </cell>
          <cell r="CV2590">
            <v>21.958333333333332</v>
          </cell>
          <cell r="DA2590">
            <v>0</v>
          </cell>
          <cell r="ER2590">
            <v>263.40242962962964</v>
          </cell>
        </row>
        <row r="2591">
          <cell r="A2591">
            <v>622730</v>
          </cell>
          <cell r="C2591" t="str">
            <v>Alcala, Roney</v>
          </cell>
          <cell r="AF2591">
            <v>0.15320970520521474</v>
          </cell>
          <cell r="AN2591">
            <v>95.094518518518527</v>
          </cell>
          <cell r="AP2591">
            <v>6.8411575682638226E-2</v>
          </cell>
          <cell r="AV2591" t="str">
            <v>1B</v>
          </cell>
          <cell r="AW2591">
            <v>-14.991658195197086</v>
          </cell>
          <cell r="AX2591">
            <v>-21.580749999999995</v>
          </cell>
          <cell r="AY2591">
            <v>-15.113642977550507</v>
          </cell>
          <cell r="AZ2591">
            <v>-14.991658195197086</v>
          </cell>
          <cell r="BG2591">
            <v>0.86214067704742403</v>
          </cell>
          <cell r="BJ2591">
            <v>-3.8231120438155688E-3</v>
          </cell>
          <cell r="CF2591">
            <v>0</v>
          </cell>
          <cell r="CV2591">
            <v>22.375</v>
          </cell>
          <cell r="DA2591">
            <v>0</v>
          </cell>
          <cell r="ER2591">
            <v>237.7362962962963</v>
          </cell>
        </row>
        <row r="2592">
          <cell r="A2592">
            <v>622732</v>
          </cell>
          <cell r="C2592" t="str">
            <v>Paula, Adonis</v>
          </cell>
          <cell r="AF2592">
            <v>0.14787067303799192</v>
          </cell>
          <cell r="AN2592">
            <v>99.346204444444453</v>
          </cell>
          <cell r="AP2592">
            <v>0.17027985606526908</v>
          </cell>
          <cell r="AV2592" t="str">
            <v>3B</v>
          </cell>
          <cell r="AW2592">
            <v>-15.51623563965167</v>
          </cell>
          <cell r="AX2592">
            <v>-11.499362046477071</v>
          </cell>
          <cell r="AY2592">
            <v>-16.677820161012512</v>
          </cell>
          <cell r="AZ2592">
            <v>-11.499362046477071</v>
          </cell>
          <cell r="BG2592">
            <v>0.72503262217331721</v>
          </cell>
          <cell r="BJ2592">
            <v>1.2562423181061407E-2</v>
          </cell>
          <cell r="CF2592">
            <v>0</v>
          </cell>
          <cell r="CV2592">
            <v>22.041666666666668</v>
          </cell>
          <cell r="DA2592">
            <v>0</v>
          </cell>
          <cell r="ER2592">
            <v>248.36551111111112</v>
          </cell>
        </row>
        <row r="2593">
          <cell r="A2593">
            <v>622736</v>
          </cell>
          <cell r="C2593" t="str">
            <v>Caro, Roberto</v>
          </cell>
          <cell r="AF2593">
            <v>0.16569569526717748</v>
          </cell>
          <cell r="AN2593">
            <v>119.17217185185187</v>
          </cell>
          <cell r="AP2593">
            <v>0.20014192960511934</v>
          </cell>
          <cell r="AV2593" t="str">
            <v>CF</v>
          </cell>
          <cell r="AW2593">
            <v>-14.091166666666666</v>
          </cell>
          <cell r="AX2593">
            <v>-20.744249999999994</v>
          </cell>
          <cell r="AY2593">
            <v>-4.5715355920960077</v>
          </cell>
          <cell r="AZ2593">
            <v>-4.5715355920960077</v>
          </cell>
          <cell r="BG2593">
            <v>0.75931908596322817</v>
          </cell>
          <cell r="BJ2593">
            <v>1.0333845387480686E-2</v>
          </cell>
          <cell r="CF2593">
            <v>0</v>
          </cell>
          <cell r="CV2593">
            <v>22.791666666666668</v>
          </cell>
          <cell r="DA2593">
            <v>0</v>
          </cell>
          <cell r="ER2593">
            <v>297.93042962962966</v>
          </cell>
        </row>
        <row r="2594">
          <cell r="A2594">
            <v>622738</v>
          </cell>
          <cell r="C2594" t="str">
            <v>Polo, Tito</v>
          </cell>
          <cell r="AF2594">
            <v>0.21834558868082046</v>
          </cell>
          <cell r="AN2594">
            <v>211.90032592592593</v>
          </cell>
          <cell r="AP2594">
            <v>0.32690248253684939</v>
          </cell>
          <cell r="AV2594" t="str">
            <v>CF</v>
          </cell>
          <cell r="AW2594">
            <v>-15.025625000000002</v>
          </cell>
          <cell r="AX2594">
            <v>-22.632149999999996</v>
          </cell>
          <cell r="AY2594">
            <v>-6.8215852227575375</v>
          </cell>
          <cell r="AZ2594">
            <v>-6.8215852227575375</v>
          </cell>
          <cell r="BG2594">
            <v>0.66595775450267025</v>
          </cell>
          <cell r="BJ2594">
            <v>3.6027251816582967E-3</v>
          </cell>
          <cell r="CF2594">
            <v>0</v>
          </cell>
          <cell r="CV2594">
            <v>21.875</v>
          </cell>
          <cell r="DA2594">
            <v>0</v>
          </cell>
          <cell r="ER2594">
            <v>529.75081481481482</v>
          </cell>
        </row>
        <row r="2595">
          <cell r="A2595">
            <v>622756</v>
          </cell>
          <cell r="C2595" t="str">
            <v>Liranzo, Ozzie</v>
          </cell>
          <cell r="AF2595">
            <v>0.14341935985333698</v>
          </cell>
          <cell r="AN2595">
            <v>66.616414814814831</v>
          </cell>
          <cell r="AP2595">
            <v>6.1143317682845644E-2</v>
          </cell>
          <cell r="AV2595" t="str">
            <v>C</v>
          </cell>
          <cell r="AW2595">
            <v>-15.166941278067828</v>
          </cell>
          <cell r="AX2595">
            <v>-19.580383333333334</v>
          </cell>
          <cell r="AY2595">
            <v>-16.281112283825316</v>
          </cell>
          <cell r="AZ2595">
            <v>-5.7755699860525782</v>
          </cell>
          <cell r="BG2595">
            <v>0.65830471728951623</v>
          </cell>
          <cell r="BJ2595">
            <v>1.2587873435916667E-2</v>
          </cell>
          <cell r="CF2595">
            <v>0</v>
          </cell>
          <cell r="CV2595">
            <v>23.458333333333332</v>
          </cell>
          <cell r="DA2595">
            <v>0</v>
          </cell>
          <cell r="ER2595">
            <v>166.54103703703706</v>
          </cell>
        </row>
        <row r="2596">
          <cell r="A2596">
            <v>622757</v>
          </cell>
          <cell r="C2596" t="str">
            <v>Noriega, Alvaro</v>
          </cell>
          <cell r="AF2596">
            <v>0.14659098298802484</v>
          </cell>
          <cell r="AN2596">
            <v>77.08178962962964</v>
          </cell>
          <cell r="AP2596">
            <v>9.2794782267024645E-2</v>
          </cell>
          <cell r="AV2596" t="str">
            <v>C</v>
          </cell>
          <cell r="AW2596">
            <v>-16.690404445610685</v>
          </cell>
          <cell r="AX2596">
            <v>-23.229249999999997</v>
          </cell>
          <cell r="AY2596">
            <v>-18.459958293738183</v>
          </cell>
          <cell r="AZ2596">
            <v>-4.834796214400936</v>
          </cell>
          <cell r="BG2596">
            <v>0.75413330555433489</v>
          </cell>
          <cell r="BJ2596">
            <v>-1.4553744978338336E-2</v>
          </cell>
          <cell r="CF2596">
            <v>0</v>
          </cell>
          <cell r="CV2596">
            <v>21.625</v>
          </cell>
          <cell r="DA2596">
            <v>0</v>
          </cell>
          <cell r="ER2596">
            <v>192.70447407407408</v>
          </cell>
        </row>
        <row r="2597">
          <cell r="A2597">
            <v>622758</v>
          </cell>
          <cell r="C2597" t="str">
            <v>Aguilar, Angel</v>
          </cell>
          <cell r="AF2597">
            <v>0.18247925481177357</v>
          </cell>
          <cell r="AN2597">
            <v>188.28077037037039</v>
          </cell>
          <cell r="AP2597">
            <v>0.30302256129809702</v>
          </cell>
          <cell r="AV2597" t="str">
            <v>3B</v>
          </cell>
          <cell r="AW2597">
            <v>-15.981791666666666</v>
          </cell>
          <cell r="AX2597">
            <v>-9.666114941234353</v>
          </cell>
          <cell r="AY2597">
            <v>-10.642993087120328</v>
          </cell>
          <cell r="AZ2597">
            <v>-9.666114941234353</v>
          </cell>
          <cell r="BG2597">
            <v>0.62574747241735595</v>
          </cell>
          <cell r="BJ2597">
            <v>-1.1176772759976025E-2</v>
          </cell>
          <cell r="CF2597">
            <v>0</v>
          </cell>
          <cell r="CV2597">
            <v>21.041666666666668</v>
          </cell>
          <cell r="DA2597">
            <v>0</v>
          </cell>
          <cell r="ER2597">
            <v>470.70192592592593</v>
          </cell>
        </row>
        <row r="2598">
          <cell r="A2598">
            <v>622759</v>
          </cell>
          <cell r="C2598" t="str">
            <v>Barrios, Daniel</v>
          </cell>
          <cell r="AF2598">
            <v>0.14119682527546343</v>
          </cell>
          <cell r="AN2598">
            <v>89.250133333333338</v>
          </cell>
          <cell r="AP2598">
            <v>0.11282569702096301</v>
          </cell>
          <cell r="AV2598" t="str">
            <v>2B</v>
          </cell>
          <cell r="AW2598">
            <v>-16.790883184334891</v>
          </cell>
          <cell r="AX2598">
            <v>-16.437672414837525</v>
          </cell>
          <cell r="AY2598">
            <v>-17.968252776699671</v>
          </cell>
          <cell r="AZ2598">
            <v>-16.437672414837525</v>
          </cell>
          <cell r="BG2598">
            <v>0.6271726509659814</v>
          </cell>
          <cell r="BJ2598">
            <v>6.5633549796872232E-3</v>
          </cell>
          <cell r="CF2598">
            <v>0</v>
          </cell>
          <cell r="CV2598">
            <v>21.208333333333332</v>
          </cell>
          <cell r="DA2598">
            <v>0</v>
          </cell>
          <cell r="ER2598">
            <v>223.12533333333334</v>
          </cell>
        </row>
        <row r="2599">
          <cell r="A2599">
            <v>622760</v>
          </cell>
          <cell r="C2599" t="str">
            <v>Cuevas, Bryan</v>
          </cell>
          <cell r="AF2599">
            <v>0.1754801903947642</v>
          </cell>
          <cell r="AN2599">
            <v>94.230613333333352</v>
          </cell>
          <cell r="AP2599">
            <v>0.12198468864001388</v>
          </cell>
          <cell r="AV2599" t="str">
            <v>2B</v>
          </cell>
          <cell r="AW2599">
            <v>-15.860908685951021</v>
          </cell>
          <cell r="AX2599">
            <v>-5.865487452980167</v>
          </cell>
          <cell r="AY2599">
            <v>-8.9708131637495274</v>
          </cell>
          <cell r="AZ2599">
            <v>-5.865487452980167</v>
          </cell>
          <cell r="BG2599">
            <v>0.7581136631402241</v>
          </cell>
          <cell r="BJ2599">
            <v>3.8776208787990279E-3</v>
          </cell>
          <cell r="CF2599">
            <v>0</v>
          </cell>
          <cell r="CV2599">
            <v>22.708333333333332</v>
          </cell>
          <cell r="DA2599">
            <v>0</v>
          </cell>
          <cell r="ER2599">
            <v>235.57653333333337</v>
          </cell>
        </row>
        <row r="2600">
          <cell r="A2600">
            <v>622761</v>
          </cell>
          <cell r="C2600" t="str">
            <v>Mateo, Jorge</v>
          </cell>
          <cell r="AF2600">
            <v>0.21450908863496215</v>
          </cell>
          <cell r="AN2600">
            <v>218.76574814814819</v>
          </cell>
          <cell r="AP2600">
            <v>0.33143418164803451</v>
          </cell>
          <cell r="AV2600" t="str">
            <v>SS</v>
          </cell>
          <cell r="AW2600">
            <v>-15.981791666666666</v>
          </cell>
          <cell r="AX2600">
            <v>-8.3895810541188602</v>
          </cell>
          <cell r="AY2600">
            <v>-2.9454791666666633</v>
          </cell>
          <cell r="AZ2600">
            <v>-2.9454791666666633</v>
          </cell>
          <cell r="BG2600">
            <v>0.93537987529462296</v>
          </cell>
          <cell r="BJ2600">
            <v>1.0338772176925195E-2</v>
          </cell>
          <cell r="CF2600">
            <v>0</v>
          </cell>
          <cell r="CV2600">
            <v>21.041666666666668</v>
          </cell>
          <cell r="DA2600">
            <v>0</v>
          </cell>
          <cell r="ER2600">
            <v>546.91437037037042</v>
          </cell>
        </row>
        <row r="2601">
          <cell r="A2601">
            <v>622762</v>
          </cell>
          <cell r="C2601" t="str">
            <v>Rey, Victor</v>
          </cell>
          <cell r="AF2601">
            <v>0.15157915337817079</v>
          </cell>
          <cell r="AN2601">
            <v>87.415371851851873</v>
          </cell>
          <cell r="AP2601">
            <v>0.16224445378688535</v>
          </cell>
          <cell r="AV2601" t="str">
            <v>C</v>
          </cell>
          <cell r="AW2601">
            <v>-19.50103368354095</v>
          </cell>
          <cell r="AX2601">
            <v>-24.622483333333324</v>
          </cell>
          <cell r="AY2601">
            <v>-21.391861217127673</v>
          </cell>
          <cell r="AZ2601">
            <v>-18.527638400728943</v>
          </cell>
          <cell r="BG2601">
            <v>0.6519521920079433</v>
          </cell>
          <cell r="BJ2601">
            <v>-9.7970336025967711E-5</v>
          </cell>
          <cell r="CF2601">
            <v>0</v>
          </cell>
          <cell r="CV2601">
            <v>21.041666666666668</v>
          </cell>
          <cell r="DA2601">
            <v>0</v>
          </cell>
          <cell r="ER2601">
            <v>218.53842962962966</v>
          </cell>
        </row>
        <row r="2602">
          <cell r="A2602">
            <v>622765</v>
          </cell>
          <cell r="C2602" t="str">
            <v>Rodriguez, Wascar</v>
          </cell>
          <cell r="AF2602">
            <v>0.13481701774570082</v>
          </cell>
          <cell r="AN2602">
            <v>102.47177481481481</v>
          </cell>
          <cell r="AP2602">
            <v>8.5701404979706908E-2</v>
          </cell>
          <cell r="AV2602" t="str">
            <v>RF</v>
          </cell>
          <cell r="AW2602">
            <v>-18.944041891844122</v>
          </cell>
          <cell r="AX2602">
            <v>-23.030216666666668</v>
          </cell>
          <cell r="AY2602">
            <v>-17.822913510378754</v>
          </cell>
          <cell r="AZ2602">
            <v>-17.822913510378754</v>
          </cell>
          <cell r="BG2602">
            <v>0.72849053449472168</v>
          </cell>
          <cell r="BJ2602">
            <v>1.0717499867030321E-2</v>
          </cell>
          <cell r="CF2602">
            <v>0</v>
          </cell>
          <cell r="CV2602">
            <v>21.708333333333332</v>
          </cell>
          <cell r="DA2602">
            <v>0</v>
          </cell>
          <cell r="ER2602">
            <v>256.17943703703702</v>
          </cell>
        </row>
        <row r="2603">
          <cell r="A2603">
            <v>622767</v>
          </cell>
          <cell r="C2603" t="str">
            <v>Belonis, Carlos</v>
          </cell>
          <cell r="AF2603">
            <v>0.17562204699562969</v>
          </cell>
          <cell r="AN2603">
            <v>161.76877037037039</v>
          </cell>
          <cell r="AP2603">
            <v>0.24990847336557109</v>
          </cell>
          <cell r="AV2603" t="str">
            <v>RF</v>
          </cell>
          <cell r="AW2603">
            <v>-15.025625000000002</v>
          </cell>
          <cell r="AX2603">
            <v>-22.632149999999996</v>
          </cell>
          <cell r="AY2603">
            <v>-12.136665668164493</v>
          </cell>
          <cell r="AZ2603">
            <v>-12.136665668164493</v>
          </cell>
          <cell r="BG2603">
            <v>0.86045074462474802</v>
          </cell>
          <cell r="BJ2603">
            <v>-4.4588102171910669E-3</v>
          </cell>
          <cell r="CF2603">
            <v>0</v>
          </cell>
          <cell r="CV2603">
            <v>21.875</v>
          </cell>
          <cell r="DA2603">
            <v>0</v>
          </cell>
          <cell r="ER2603">
            <v>404.42192592592596</v>
          </cell>
        </row>
        <row r="2604">
          <cell r="A2604">
            <v>622768</v>
          </cell>
          <cell r="C2604" t="str">
            <v>Ortiz, Juan</v>
          </cell>
          <cell r="AF2604">
            <v>0.16593542246693743</v>
          </cell>
          <cell r="AN2604">
            <v>104.27614814814815</v>
          </cell>
          <cell r="AP2604">
            <v>0.17661495370779134</v>
          </cell>
          <cell r="AV2604" t="str">
            <v>1B</v>
          </cell>
          <cell r="AW2604">
            <v>-14.197635839264679</v>
          </cell>
          <cell r="AX2604">
            <v>-22.831183333333328</v>
          </cell>
          <cell r="AY2604">
            <v>-13.663447004647313</v>
          </cell>
          <cell r="AZ2604">
            <v>-13.663447004647313</v>
          </cell>
          <cell r="BG2604">
            <v>0.70310980036553616</v>
          </cell>
          <cell r="BJ2604">
            <v>2.9368573835526334E-3</v>
          </cell>
          <cell r="CF2604">
            <v>0</v>
          </cell>
          <cell r="CV2604">
            <v>21.791666666666668</v>
          </cell>
          <cell r="DA2604">
            <v>0</v>
          </cell>
          <cell r="ER2604">
            <v>260.69037037037037</v>
          </cell>
        </row>
        <row r="2605">
          <cell r="A2605">
            <v>622769</v>
          </cell>
          <cell r="C2605" t="str">
            <v>Santana, Yunior</v>
          </cell>
          <cell r="AF2605">
            <v>0.14846573870976215</v>
          </cell>
          <cell r="AN2605">
            <v>87.381143703703728</v>
          </cell>
          <cell r="AP2605">
            <v>5.533893847433613E-2</v>
          </cell>
          <cell r="AV2605" t="str">
            <v>RF</v>
          </cell>
          <cell r="AW2605">
            <v>-14.091166666666666</v>
          </cell>
          <cell r="AX2605">
            <v>-20.744249999999994</v>
          </cell>
          <cell r="AY2605">
            <v>-3.1237699873762037</v>
          </cell>
          <cell r="AZ2605">
            <v>-3.1237699873762037</v>
          </cell>
          <cell r="BG2605">
            <v>0.76017841154115073</v>
          </cell>
          <cell r="BJ2605">
            <v>-1.1083251507078515E-2</v>
          </cell>
          <cell r="CF2605">
            <v>0</v>
          </cell>
          <cell r="CV2605">
            <v>22.791666666666668</v>
          </cell>
          <cell r="DA2605">
            <v>0</v>
          </cell>
          <cell r="ER2605">
            <v>218.4528592592593</v>
          </cell>
        </row>
        <row r="2606">
          <cell r="A2606">
            <v>622778</v>
          </cell>
          <cell r="C2606" t="str">
            <v>Franco, Joshua</v>
          </cell>
          <cell r="AF2606">
            <v>0.11865928496326505</v>
          </cell>
          <cell r="AN2606">
            <v>95.815869629629631</v>
          </cell>
          <cell r="AP2606">
            <v>7.2573804112996632E-2</v>
          </cell>
          <cell r="AV2606" t="str">
            <v>1B</v>
          </cell>
          <cell r="AW2606">
            <v>-16.183064219140611</v>
          </cell>
          <cell r="AX2606">
            <v>-20.744249999999994</v>
          </cell>
          <cell r="AY2606">
            <v>-17.442173127950916</v>
          </cell>
          <cell r="AZ2606">
            <v>-16.183064219140611</v>
          </cell>
          <cell r="BG2606">
            <v>0.6138455367865886</v>
          </cell>
          <cell r="BJ2606">
            <v>6.8533519018158622E-3</v>
          </cell>
          <cell r="CF2606">
            <v>0</v>
          </cell>
          <cell r="CV2606">
            <v>22.791666666666668</v>
          </cell>
          <cell r="DA2606">
            <v>0</v>
          </cell>
          <cell r="ER2606">
            <v>239.53967407407407</v>
          </cell>
        </row>
        <row r="2607">
          <cell r="A2607">
            <v>622779</v>
          </cell>
          <cell r="C2607" t="str">
            <v>Jimenez, Angel</v>
          </cell>
          <cell r="AF2607">
            <v>0.15306230069009386</v>
          </cell>
          <cell r="AN2607">
            <v>113.46133333333333</v>
          </cell>
          <cell r="AP2607">
            <v>0.16359037504790186</v>
          </cell>
          <cell r="AV2607" t="str">
            <v>3B</v>
          </cell>
          <cell r="AW2607">
            <v>-16.659950355034447</v>
          </cell>
          <cell r="AX2607">
            <v>-16.092691357221788</v>
          </cell>
          <cell r="AY2607">
            <v>-13.543054362322184</v>
          </cell>
          <cell r="AZ2607">
            <v>-13.543054362322184</v>
          </cell>
          <cell r="BG2607">
            <v>0.82437558588193394</v>
          </cell>
          <cell r="BJ2607">
            <v>-5.8947379527709565E-3</v>
          </cell>
          <cell r="CF2607">
            <v>0</v>
          </cell>
          <cell r="CV2607">
            <v>21.791666666666668</v>
          </cell>
          <cell r="DA2607">
            <v>0</v>
          </cell>
          <cell r="ER2607">
            <v>283.65333333333331</v>
          </cell>
        </row>
        <row r="2608">
          <cell r="A2608">
            <v>622787</v>
          </cell>
          <cell r="C2608" t="str">
            <v>Ayarza, Rodrigo</v>
          </cell>
          <cell r="AF2608">
            <v>0.16729100462798627</v>
          </cell>
          <cell r="AN2608">
            <v>102.49329777777778</v>
          </cell>
          <cell r="AP2608">
            <v>0.16799992691766352</v>
          </cell>
          <cell r="AV2608" t="str">
            <v>2B</v>
          </cell>
          <cell r="AW2608">
            <v>-15.599325</v>
          </cell>
          <cell r="AX2608">
            <v>-10.384270212154949</v>
          </cell>
          <cell r="AY2608">
            <v>-14.890035569956755</v>
          </cell>
          <cell r="AZ2608">
            <v>-10.384270212154949</v>
          </cell>
          <cell r="BG2608">
            <v>0.54753157205926972</v>
          </cell>
          <cell r="BJ2608">
            <v>-1.2547457170448976E-2</v>
          </cell>
          <cell r="CF2608">
            <v>0</v>
          </cell>
          <cell r="CV2608">
            <v>21.375</v>
          </cell>
          <cell r="DA2608">
            <v>0</v>
          </cell>
          <cell r="ER2608">
            <v>256.23324444444444</v>
          </cell>
        </row>
        <row r="2609">
          <cell r="A2609">
            <v>622788</v>
          </cell>
          <cell r="C2609" t="str">
            <v>Caraballo, Oliver</v>
          </cell>
          <cell r="AF2609">
            <v>0.16918512362983962</v>
          </cell>
          <cell r="AN2609">
            <v>82.999371851851862</v>
          </cell>
          <cell r="AP2609">
            <v>8.1936360372850681E-2</v>
          </cell>
          <cell r="AV2609" t="str">
            <v>1B</v>
          </cell>
          <cell r="AW2609">
            <v>-13.811164922266723</v>
          </cell>
          <cell r="AX2609">
            <v>-22.632149999999996</v>
          </cell>
          <cell r="AY2609">
            <v>-12.382806997001008</v>
          </cell>
          <cell r="AZ2609">
            <v>-12.382806997001008</v>
          </cell>
          <cell r="BG2609">
            <v>0.87074931560686752</v>
          </cell>
          <cell r="BJ2609">
            <v>1.5415966343846423E-2</v>
          </cell>
          <cell r="CF2609">
            <v>0</v>
          </cell>
          <cell r="CV2609">
            <v>21.875</v>
          </cell>
          <cell r="DA2609">
            <v>0</v>
          </cell>
          <cell r="ER2609">
            <v>207.49842962962964</v>
          </cell>
        </row>
        <row r="2610">
          <cell r="A2610">
            <v>622794</v>
          </cell>
          <cell r="C2610" t="str">
            <v>Garay, Carlos</v>
          </cell>
          <cell r="AF2610">
            <v>0.16084778856927551</v>
          </cell>
          <cell r="AN2610">
            <v>66.19425185185186</v>
          </cell>
          <cell r="AP2610">
            <v>7.0285661812536149E-2</v>
          </cell>
          <cell r="AV2610" t="str">
            <v>C</v>
          </cell>
          <cell r="AW2610">
            <v>-17.290435058928004</v>
          </cell>
          <cell r="AX2610">
            <v>-23.030216666666668</v>
          </cell>
          <cell r="AY2610">
            <v>-18.93822701584315</v>
          </cell>
          <cell r="AZ2610">
            <v>-8.5854683845424695</v>
          </cell>
          <cell r="BG2610">
            <v>0.81884666607166756</v>
          </cell>
          <cell r="BJ2610">
            <v>-6.8517516198489323E-3</v>
          </cell>
          <cell r="CF2610">
            <v>0</v>
          </cell>
          <cell r="CV2610">
            <v>21.708333333333332</v>
          </cell>
          <cell r="DA2610">
            <v>0</v>
          </cell>
          <cell r="ER2610">
            <v>165.48562962962964</v>
          </cell>
        </row>
        <row r="2611">
          <cell r="A2611">
            <v>622796</v>
          </cell>
          <cell r="C2611" t="str">
            <v>Rodriguez, Sandy</v>
          </cell>
          <cell r="AF2611">
            <v>0.12900541310291999</v>
          </cell>
          <cell r="AN2611">
            <v>84.612266666666685</v>
          </cell>
          <cell r="AP2611">
            <v>9.4839536255017842E-2</v>
          </cell>
          <cell r="AV2611" t="str">
            <v>C</v>
          </cell>
          <cell r="AW2611">
            <v>-17.283889425043554</v>
          </cell>
          <cell r="AX2611">
            <v>-23.030216666666668</v>
          </cell>
          <cell r="AY2611">
            <v>-17.629187288946952</v>
          </cell>
          <cell r="AZ2611">
            <v>-7.8548602798035185</v>
          </cell>
          <cell r="BG2611">
            <v>0.62584925459659879</v>
          </cell>
          <cell r="BJ2611">
            <v>-1.2297061916831392E-2</v>
          </cell>
          <cell r="CF2611">
            <v>0</v>
          </cell>
          <cell r="CV2611">
            <v>21.708333333333332</v>
          </cell>
          <cell r="DA2611">
            <v>0</v>
          </cell>
          <cell r="ER2611">
            <v>211.53066666666669</v>
          </cell>
        </row>
        <row r="2612">
          <cell r="A2612">
            <v>622798</v>
          </cell>
          <cell r="C2612" t="str">
            <v>Hidalgo, Gregoris</v>
          </cell>
          <cell r="AF2612">
            <v>0.14043416173517892</v>
          </cell>
          <cell r="AN2612">
            <v>101.03584000000001</v>
          </cell>
          <cell r="AP2612">
            <v>0.13098543520325345</v>
          </cell>
          <cell r="AV2612" t="str">
            <v>1B</v>
          </cell>
          <cell r="AW2612">
            <v>-13.604280539569061</v>
          </cell>
          <cell r="AX2612">
            <v>-11.085310958686806</v>
          </cell>
          <cell r="AY2612">
            <v>-9.0721964861203439</v>
          </cell>
          <cell r="AZ2612">
            <v>-9.0721964861203439</v>
          </cell>
          <cell r="BG2612">
            <v>0.50731632052303177</v>
          </cell>
          <cell r="BJ2612">
            <v>-2.141171413239807E-2</v>
          </cell>
          <cell r="CF2612">
            <v>0</v>
          </cell>
          <cell r="CV2612">
            <v>22.541666666666668</v>
          </cell>
          <cell r="DA2612">
            <v>0</v>
          </cell>
          <cell r="ER2612">
            <v>252.58960000000002</v>
          </cell>
        </row>
        <row r="2613">
          <cell r="A2613">
            <v>622801</v>
          </cell>
          <cell r="C2613" t="str">
            <v>Valencia, Ricardo</v>
          </cell>
          <cell r="AF2613">
            <v>0.17553975147382989</v>
          </cell>
          <cell r="AN2613">
            <v>76.485333333333344</v>
          </cell>
          <cell r="AP2613">
            <v>8.1470896590149944E-2</v>
          </cell>
          <cell r="AV2613" t="str">
            <v>C</v>
          </cell>
          <cell r="AW2613">
            <v>-16.576625286027529</v>
          </cell>
          <cell r="AX2613">
            <v>-19.580383333333334</v>
          </cell>
          <cell r="AY2613">
            <v>-17.760163906216821</v>
          </cell>
          <cell r="AZ2613">
            <v>-7.4114582009807828</v>
          </cell>
          <cell r="BG2613">
            <v>0.56142457010891533</v>
          </cell>
          <cell r="BJ2613">
            <v>-1.1983100323148758E-2</v>
          </cell>
          <cell r="CF2613">
            <v>0</v>
          </cell>
          <cell r="CV2613">
            <v>23.458333333333332</v>
          </cell>
          <cell r="DA2613">
            <v>0</v>
          </cell>
          <cell r="ER2613">
            <v>191.21333333333334</v>
          </cell>
        </row>
        <row r="2614">
          <cell r="A2614">
            <v>622802</v>
          </cell>
          <cell r="C2614" t="str">
            <v>Joseph, Manuel</v>
          </cell>
          <cell r="AF2614">
            <v>0.17424109605028087</v>
          </cell>
          <cell r="AN2614">
            <v>110.34680888888889</v>
          </cell>
          <cell r="AP2614">
            <v>9.518371792622371E-2</v>
          </cell>
          <cell r="AV2614" t="str">
            <v>SS</v>
          </cell>
          <cell r="AW2614">
            <v>-14.840566666666666</v>
          </cell>
          <cell r="AX2614">
            <v>-3.0155025705494785</v>
          </cell>
          <cell r="AY2614">
            <v>-4.277276635288211</v>
          </cell>
          <cell r="AZ2614">
            <v>-3.0155025705494785</v>
          </cell>
          <cell r="BG2614">
            <v>1.0268852171491349</v>
          </cell>
          <cell r="BJ2614">
            <v>2.0462169017644537E-2</v>
          </cell>
          <cell r="CF2614">
            <v>0</v>
          </cell>
          <cell r="CV2614">
            <v>22.041666666666668</v>
          </cell>
          <cell r="DA2614">
            <v>0</v>
          </cell>
          <cell r="ER2614">
            <v>275.8670222222222</v>
          </cell>
        </row>
        <row r="2615">
          <cell r="A2615">
            <v>622803</v>
          </cell>
          <cell r="C2615" t="str">
            <v>Santa, Aderlin</v>
          </cell>
          <cell r="AF2615">
            <v>0.10639160868337819</v>
          </cell>
          <cell r="AN2615">
            <v>93.271348148148149</v>
          </cell>
          <cell r="AP2615">
            <v>0.10256804295738708</v>
          </cell>
          <cell r="AV2615" t="str">
            <v>1B</v>
          </cell>
          <cell r="AW2615">
            <v>-16.725242400524142</v>
          </cell>
          <cell r="AX2615">
            <v>-22.249949999999995</v>
          </cell>
          <cell r="AY2615">
            <v>-18.126418048960474</v>
          </cell>
          <cell r="AZ2615">
            <v>-16.725242400524142</v>
          </cell>
          <cell r="BG2615">
            <v>0.51493112258363882</v>
          </cell>
          <cell r="BJ2615">
            <v>1.7440302415097783E-3</v>
          </cell>
          <cell r="CF2615">
            <v>0</v>
          </cell>
          <cell r="CV2615">
            <v>21.041666666666668</v>
          </cell>
          <cell r="DA2615">
            <v>0</v>
          </cell>
          <cell r="ER2615">
            <v>233.17837037037037</v>
          </cell>
        </row>
        <row r="2616">
          <cell r="A2616">
            <v>622805</v>
          </cell>
          <cell r="C2616" t="str">
            <v>Valdez, Ignacio</v>
          </cell>
          <cell r="AF2616">
            <v>0.1524894404748412</v>
          </cell>
          <cell r="AN2616">
            <v>113.43360000000001</v>
          </cell>
          <cell r="AP2616">
            <v>0.19803355068130513</v>
          </cell>
          <cell r="AV2616" t="str">
            <v>RF</v>
          </cell>
          <cell r="AW2616">
            <v>-16.228586589736423</v>
          </cell>
          <cell r="AX2616">
            <v>-24.837383333333332</v>
          </cell>
          <cell r="AY2616">
            <v>-16.86676628797133</v>
          </cell>
          <cell r="AZ2616">
            <v>-16.228586589736423</v>
          </cell>
          <cell r="BG2616">
            <v>0.77605314826761229</v>
          </cell>
          <cell r="BJ2616">
            <v>-3.8078469260437297E-3</v>
          </cell>
          <cell r="CF2616">
            <v>0</v>
          </cell>
          <cell r="CV2616">
            <v>20.958333333333332</v>
          </cell>
          <cell r="DA2616">
            <v>0</v>
          </cell>
          <cell r="ER2616">
            <v>283.584</v>
          </cell>
        </row>
        <row r="2617">
          <cell r="A2617">
            <v>622806</v>
          </cell>
          <cell r="C2617" t="str">
            <v>Kelly, Juan</v>
          </cell>
          <cell r="AF2617">
            <v>0.20861723774631916</v>
          </cell>
          <cell r="AN2617">
            <v>202.77748148148149</v>
          </cell>
          <cell r="AP2617">
            <v>0.30252620595310553</v>
          </cell>
          <cell r="AV2617" t="str">
            <v>1B</v>
          </cell>
          <cell r="AW2617">
            <v>-13.7958561999103</v>
          </cell>
          <cell r="AX2617">
            <v>-22.433116666666667</v>
          </cell>
          <cell r="AY2617">
            <v>-13.718304722266506</v>
          </cell>
          <cell r="AZ2617">
            <v>-13.718304722266506</v>
          </cell>
          <cell r="BG2617">
            <v>0.62879862439417544</v>
          </cell>
          <cell r="BJ2617">
            <v>6.1797735534823643E-4</v>
          </cell>
          <cell r="CF2617">
            <v>0</v>
          </cell>
          <cell r="CV2617">
            <v>21.958333333333332</v>
          </cell>
          <cell r="DA2617">
            <v>0</v>
          </cell>
          <cell r="ER2617">
            <v>506.9437037037037</v>
          </cell>
        </row>
        <row r="2618">
          <cell r="A2618">
            <v>622807</v>
          </cell>
          <cell r="C2618" t="str">
            <v>Sotillo, Andres</v>
          </cell>
          <cell r="AF2618">
            <v>0.17274256865962917</v>
          </cell>
          <cell r="AN2618">
            <v>71.651911111111119</v>
          </cell>
          <cell r="AP2618">
            <v>9.5500549889169672E-2</v>
          </cell>
          <cell r="AV2618" t="str">
            <v>C</v>
          </cell>
          <cell r="AW2618">
            <v>-14.943312791060347</v>
          </cell>
          <cell r="AX2618">
            <v>-21.246149999999993</v>
          </cell>
          <cell r="AY2618">
            <v>-14.485303165858229</v>
          </cell>
          <cell r="AZ2618">
            <v>-4.1030532924100029</v>
          </cell>
          <cell r="BG2618">
            <v>0.56530228207923061</v>
          </cell>
          <cell r="BJ2618">
            <v>-1.6477214435717178E-2</v>
          </cell>
          <cell r="CF2618">
            <v>0</v>
          </cell>
          <cell r="CV2618">
            <v>22.541666666666668</v>
          </cell>
          <cell r="DA2618">
            <v>0</v>
          </cell>
          <cell r="ER2618">
            <v>179.1297777777778</v>
          </cell>
        </row>
        <row r="2619">
          <cell r="A2619">
            <v>622808</v>
          </cell>
          <cell r="C2619" t="str">
            <v>Vahlis, Roberto</v>
          </cell>
          <cell r="AF2619">
            <v>0.14244164099218787</v>
          </cell>
          <cell r="AN2619">
            <v>95.370453333333344</v>
          </cell>
          <cell r="AP2619">
            <v>0.11695641719146843</v>
          </cell>
          <cell r="AV2619" t="str">
            <v>1B</v>
          </cell>
          <cell r="AW2619">
            <v>-17.747076007815853</v>
          </cell>
          <cell r="AX2619">
            <v>-21.078849999999996</v>
          </cell>
          <cell r="AY2619">
            <v>-18.934884418606597</v>
          </cell>
          <cell r="AZ2619">
            <v>-14.857705649163943</v>
          </cell>
          <cell r="BG2619">
            <v>0.53516696709473499</v>
          </cell>
          <cell r="BJ2619">
            <v>-1.1819642059001913E-2</v>
          </cell>
          <cell r="CF2619">
            <v>0</v>
          </cell>
          <cell r="CV2619">
            <v>22.625</v>
          </cell>
          <cell r="DA2619">
            <v>0</v>
          </cell>
          <cell r="ER2619">
            <v>238.42613333333335</v>
          </cell>
        </row>
        <row r="2620">
          <cell r="A2620">
            <v>622811</v>
          </cell>
          <cell r="C2620" t="str">
            <v>Franco, Bladimil</v>
          </cell>
          <cell r="AF2620">
            <v>0.16321315531949609</v>
          </cell>
          <cell r="AN2620">
            <v>114.3614814814815</v>
          </cell>
          <cell r="AP2620">
            <v>0.16315703573347973</v>
          </cell>
          <cell r="AV2620" t="str">
            <v>RF</v>
          </cell>
          <cell r="AW2620">
            <v>-15.108770628634502</v>
          </cell>
          <cell r="AX2620">
            <v>-20.911549999999998</v>
          </cell>
          <cell r="AY2620">
            <v>-18.785956206480442</v>
          </cell>
          <cell r="AZ2620">
            <v>-15.108770628634502</v>
          </cell>
          <cell r="BG2620">
            <v>0.88886163235256621</v>
          </cell>
          <cell r="BJ2620">
            <v>3.1072947634532538E-3</v>
          </cell>
          <cell r="CF2620">
            <v>0</v>
          </cell>
          <cell r="CV2620">
            <v>22.708333333333332</v>
          </cell>
          <cell r="DA2620">
            <v>0</v>
          </cell>
          <cell r="ER2620">
            <v>285.90370370370374</v>
          </cell>
        </row>
        <row r="2621">
          <cell r="A2621">
            <v>622814</v>
          </cell>
          <cell r="C2621" t="str">
            <v>Demorizi, Ronniel</v>
          </cell>
          <cell r="AF2621">
            <v>0.13387919815467364</v>
          </cell>
          <cell r="AN2621">
            <v>100.15051851851852</v>
          </cell>
          <cell r="AP2621">
            <v>7.8671547453307178E-2</v>
          </cell>
          <cell r="AV2621" t="str">
            <v>3B</v>
          </cell>
          <cell r="AW2621">
            <v>-16.002195707586967</v>
          </cell>
          <cell r="AX2621">
            <v>-10.127657588656763</v>
          </cell>
          <cell r="AY2621">
            <v>-14.965011871719732</v>
          </cell>
          <cell r="AZ2621">
            <v>-10.127657588656763</v>
          </cell>
          <cell r="BG2621">
            <v>0.69343667720351398</v>
          </cell>
          <cell r="BJ2621">
            <v>-3.7653859225861342E-3</v>
          </cell>
          <cell r="CF2621">
            <v>0</v>
          </cell>
          <cell r="CV2621">
            <v>20.958333333333332</v>
          </cell>
          <cell r="DA2621">
            <v>0</v>
          </cell>
          <cell r="ER2621">
            <v>250.37629629629629</v>
          </cell>
        </row>
        <row r="2622">
          <cell r="A2622">
            <v>622816</v>
          </cell>
          <cell r="C2622" t="str">
            <v>Fuentes, Edwin</v>
          </cell>
          <cell r="AF2622">
            <v>0.1504937427248661</v>
          </cell>
          <cell r="AN2622">
            <v>93.851022222222241</v>
          </cell>
          <cell r="AP2622">
            <v>7.8651674622001511E-2</v>
          </cell>
          <cell r="AV2622" t="str">
            <v>1B</v>
          </cell>
          <cell r="AW2622">
            <v>-14.340740677332047</v>
          </cell>
          <cell r="AX2622">
            <v>-10.310407344228762</v>
          </cell>
          <cell r="AY2622">
            <v>-12.83311050948738</v>
          </cell>
          <cell r="AZ2622">
            <v>-10.310407344228762</v>
          </cell>
          <cell r="BG2622">
            <v>0.65374814537155401</v>
          </cell>
          <cell r="BJ2622">
            <v>-2.291121742864137E-2</v>
          </cell>
          <cell r="CF2622">
            <v>0</v>
          </cell>
          <cell r="CV2622">
            <v>21.875</v>
          </cell>
          <cell r="DA2622">
            <v>0</v>
          </cell>
          <cell r="ER2622">
            <v>234.62755555555557</v>
          </cell>
        </row>
        <row r="2623">
          <cell r="A2623">
            <v>622818</v>
          </cell>
          <cell r="C2623" t="str">
            <v>De Aza, Andres</v>
          </cell>
          <cell r="AF2623">
            <v>0.14287176518329864</v>
          </cell>
          <cell r="AN2623">
            <v>78.019223703703716</v>
          </cell>
          <cell r="AP2623">
            <v>4.1634600017425694E-2</v>
          </cell>
          <cell r="AV2623" t="str">
            <v>RF</v>
          </cell>
          <cell r="AW2623">
            <v>-18.686286714732812</v>
          </cell>
          <cell r="AX2623">
            <v>-23.229249999999997</v>
          </cell>
          <cell r="AY2623">
            <v>-16.840000000224894</v>
          </cell>
          <cell r="AZ2623">
            <v>-16.840000000224894</v>
          </cell>
          <cell r="BG2623">
            <v>0.87301985855401742</v>
          </cell>
          <cell r="BJ2623">
            <v>-6.6467634775167215E-3</v>
          </cell>
          <cell r="CF2623">
            <v>0</v>
          </cell>
          <cell r="CV2623">
            <v>21.625</v>
          </cell>
          <cell r="DA2623">
            <v>0</v>
          </cell>
          <cell r="ER2623">
            <v>195.04805925925928</v>
          </cell>
        </row>
        <row r="2624">
          <cell r="A2624">
            <v>622819</v>
          </cell>
          <cell r="C2624" t="str">
            <v>Tejada, Juan</v>
          </cell>
          <cell r="AF2624">
            <v>0.16089822709245716</v>
          </cell>
          <cell r="AN2624">
            <v>101.02916740740743</v>
          </cell>
          <cell r="AP2624">
            <v>0.16878546365153768</v>
          </cell>
          <cell r="AV2624" t="str">
            <v>RF</v>
          </cell>
          <cell r="AW2624">
            <v>-14.494276647142257</v>
          </cell>
          <cell r="AX2624">
            <v>-21.580749999999995</v>
          </cell>
          <cell r="AY2624">
            <v>-10.816137054706754</v>
          </cell>
          <cell r="AZ2624">
            <v>-10.816137054706754</v>
          </cell>
          <cell r="BG2624">
            <v>0.71976159676900964</v>
          </cell>
          <cell r="BJ2624">
            <v>-2.1541611145187486E-2</v>
          </cell>
          <cell r="CF2624">
            <v>0</v>
          </cell>
          <cell r="CV2624">
            <v>22.375</v>
          </cell>
          <cell r="DA2624">
            <v>0</v>
          </cell>
          <cell r="ER2624">
            <v>252.57291851851855</v>
          </cell>
        </row>
        <row r="2625">
          <cell r="A2625">
            <v>623143</v>
          </cell>
          <cell r="C2625" t="str">
            <v>Brown, Trevor</v>
          </cell>
          <cell r="AF2625">
            <v>0.2263815120507843</v>
          </cell>
          <cell r="AN2625">
            <v>144.04451930051835</v>
          </cell>
          <cell r="AP2625">
            <v>0.27599157327527074</v>
          </cell>
          <cell r="AV2625" t="str">
            <v>C</v>
          </cell>
          <cell r="AW2625">
            <v>-11.000000000000002</v>
          </cell>
          <cell r="AX2625">
            <v>-17.888938804767612</v>
          </cell>
          <cell r="AY2625">
            <v>-7.0000000000000009</v>
          </cell>
          <cell r="AZ2625">
            <v>3.5394514102347463</v>
          </cell>
          <cell r="BG2625">
            <v>1.4761059237288161</v>
          </cell>
          <cell r="BJ2625">
            <v>2.1638523425271503E-3</v>
          </cell>
          <cell r="CF2625">
            <v>0.45754579336070339</v>
          </cell>
          <cell r="CV2625">
            <v>24.625</v>
          </cell>
          <cell r="DA2625">
            <v>0.32500000000000001</v>
          </cell>
          <cell r="ER2625">
            <v>327.72373333333331</v>
          </cell>
        </row>
        <row r="2626">
          <cell r="A2626">
            <v>623145</v>
          </cell>
          <cell r="C2626" t="str">
            <v>Tewell, Tyler</v>
          </cell>
          <cell r="AF2626">
            <v>0.21027645309637819</v>
          </cell>
          <cell r="AN2626">
            <v>115.02762666666668</v>
          </cell>
          <cell r="AP2626">
            <v>0.11524504913013278</v>
          </cell>
          <cell r="AV2626" t="str">
            <v>C</v>
          </cell>
          <cell r="AW2626">
            <v>-12.498624657172257</v>
          </cell>
          <cell r="AX2626">
            <v>-17.505116666666666</v>
          </cell>
          <cell r="AY2626">
            <v>-11.453288431785221</v>
          </cell>
          <cell r="AZ2626">
            <v>2.1628857895593558</v>
          </cell>
          <cell r="BG2626">
            <v>1.1810519193490707</v>
          </cell>
          <cell r="BJ2626">
            <v>-2.1433751364915137E-2</v>
          </cell>
          <cell r="CF2626">
            <v>0</v>
          </cell>
          <cell r="CV2626">
            <v>24.958333333333332</v>
          </cell>
          <cell r="DA2626">
            <v>0</v>
          </cell>
          <cell r="ER2626">
            <v>287.56906666666669</v>
          </cell>
        </row>
        <row r="2627">
          <cell r="A2627">
            <v>623146</v>
          </cell>
          <cell r="C2627" t="str">
            <v>Sy, Jeremy</v>
          </cell>
          <cell r="AF2627">
            <v>0.21445600134922088</v>
          </cell>
          <cell r="AN2627">
            <v>132.30791111111111</v>
          </cell>
          <cell r="AP2627">
            <v>0.20995645367379401</v>
          </cell>
          <cell r="AV2627" t="str">
            <v>SS</v>
          </cell>
          <cell r="AW2627">
            <v>-11.486733333333333</v>
          </cell>
          <cell r="AX2627">
            <v>-4.956676086421222</v>
          </cell>
          <cell r="AY2627">
            <v>-2.2435336309687868</v>
          </cell>
          <cell r="AZ2627">
            <v>-2.2435336309687868</v>
          </cell>
          <cell r="BG2627">
            <v>0.81387922498490539</v>
          </cell>
          <cell r="BJ2627">
            <v>-1.7911254275772708E-2</v>
          </cell>
          <cell r="CF2627">
            <v>0</v>
          </cell>
          <cell r="CV2627">
            <v>26.708333333333332</v>
          </cell>
          <cell r="DA2627">
            <v>0</v>
          </cell>
          <cell r="ER2627">
            <v>330.76977777777779</v>
          </cell>
        </row>
        <row r="2628">
          <cell r="A2628">
            <v>623148</v>
          </cell>
          <cell r="C2628" t="str">
            <v>Rademacher, Bijan</v>
          </cell>
          <cell r="AF2628">
            <v>0.23455416918571703</v>
          </cell>
          <cell r="AN2628">
            <v>181.49037037037039</v>
          </cell>
          <cell r="AP2628">
            <v>0.3504754465729043</v>
          </cell>
          <cell r="AV2628" t="str">
            <v>RF</v>
          </cell>
          <cell r="AW2628">
            <v>-15.755912673213643</v>
          </cell>
          <cell r="AX2628">
            <v>-17.417149999999999</v>
          </cell>
          <cell r="AY2628">
            <v>-13.483248295019273</v>
          </cell>
          <cell r="AZ2628">
            <v>-13.483248295019273</v>
          </cell>
          <cell r="BG2628">
            <v>1.4529709844641001</v>
          </cell>
          <cell r="BJ2628">
            <v>1.425627243878979E-2</v>
          </cell>
          <cell r="CF2628">
            <v>0</v>
          </cell>
          <cell r="CV2628">
            <v>25.041666666666668</v>
          </cell>
          <cell r="DA2628">
            <v>0</v>
          </cell>
          <cell r="ER2628">
            <v>453.72592592592594</v>
          </cell>
        </row>
        <row r="2629">
          <cell r="A2629">
            <v>623150</v>
          </cell>
          <cell r="C2629" t="str">
            <v>Lopez, Carlos</v>
          </cell>
          <cell r="AF2629">
            <v>0.18997462046283642</v>
          </cell>
          <cell r="AN2629">
            <v>105.49854814814817</v>
          </cell>
          <cell r="AP2629">
            <v>0.10576379766711874</v>
          </cell>
          <cell r="AV2629" t="str">
            <v>1B</v>
          </cell>
          <cell r="AW2629">
            <v>-11.327062333166831</v>
          </cell>
          <cell r="AX2629">
            <v>-16.365983333333336</v>
          </cell>
          <cell r="AY2629">
            <v>-12.279026459780043</v>
          </cell>
          <cell r="AZ2629">
            <v>-11.327062333166831</v>
          </cell>
          <cell r="BG2629">
            <v>1.4131044581904777</v>
          </cell>
          <cell r="BJ2629">
            <v>-9.2203476250624582E-4</v>
          </cell>
          <cell r="CF2629">
            <v>0</v>
          </cell>
          <cell r="CV2629">
            <v>26.458333333333332</v>
          </cell>
          <cell r="DA2629">
            <v>0</v>
          </cell>
          <cell r="ER2629">
            <v>263.74637037037041</v>
          </cell>
        </row>
        <row r="2630">
          <cell r="A2630">
            <v>623155</v>
          </cell>
          <cell r="C2630" t="str">
            <v>McVaney, Jeff</v>
          </cell>
          <cell r="AF2630">
            <v>0.24504369746579846</v>
          </cell>
          <cell r="AN2630">
            <v>213.43266034728347</v>
          </cell>
          <cell r="AP2630">
            <v>0.40020978398677731</v>
          </cell>
          <cell r="AV2630" t="str">
            <v>RF</v>
          </cell>
          <cell r="AW2630">
            <v>-11.588333333333333</v>
          </cell>
          <cell r="AX2630">
            <v>-16.365983333333336</v>
          </cell>
          <cell r="AY2630">
            <v>-8.9211644712208731</v>
          </cell>
          <cell r="AZ2630">
            <v>-8.9211644712208731</v>
          </cell>
          <cell r="BG2630">
            <v>1.4872622926863648</v>
          </cell>
          <cell r="BJ2630">
            <v>-6.4807763808105777E-4</v>
          </cell>
          <cell r="CF2630">
            <v>0</v>
          </cell>
          <cell r="CV2630">
            <v>26.458333333333332</v>
          </cell>
          <cell r="DA2630">
            <v>0</v>
          </cell>
          <cell r="ER2630">
            <v>521.19111111111113</v>
          </cell>
        </row>
        <row r="2631">
          <cell r="A2631">
            <v>623157</v>
          </cell>
          <cell r="C2631" t="str">
            <v>Hutter, Joel</v>
          </cell>
          <cell r="AF2631">
            <v>0.19429999502778247</v>
          </cell>
          <cell r="AN2631">
            <v>120.67887407407409</v>
          </cell>
          <cell r="AP2631">
            <v>0.10459594768816427</v>
          </cell>
          <cell r="AV2631" t="str">
            <v>3B</v>
          </cell>
          <cell r="AW2631">
            <v>-11.501174113190114</v>
          </cell>
          <cell r="AX2631">
            <v>-2.5126197447288314</v>
          </cell>
          <cell r="AY2631">
            <v>-12.482562897065835</v>
          </cell>
          <cell r="AZ2631">
            <v>-2.5126197447288314</v>
          </cell>
          <cell r="BG2631">
            <v>1.3278530082496101</v>
          </cell>
          <cell r="BJ2631">
            <v>-2.9903762526536917E-3</v>
          </cell>
          <cell r="CF2631">
            <v>0</v>
          </cell>
          <cell r="CV2631">
            <v>26.375</v>
          </cell>
          <cell r="DA2631">
            <v>0</v>
          </cell>
          <cell r="ER2631">
            <v>301.69718518518522</v>
          </cell>
        </row>
        <row r="2632">
          <cell r="A2632">
            <v>623159</v>
          </cell>
          <cell r="C2632" t="str">
            <v>Sclafani, Joe</v>
          </cell>
          <cell r="AF2632">
            <v>0.2308339897338611</v>
          </cell>
          <cell r="AN2632">
            <v>146.26768592592595</v>
          </cell>
          <cell r="AP2632">
            <v>0.21971926462485591</v>
          </cell>
          <cell r="AV2632" t="str">
            <v>2B</v>
          </cell>
          <cell r="AW2632">
            <v>-11.689933333333334</v>
          </cell>
          <cell r="AX2632">
            <v>-3.0308336207068018</v>
          </cell>
          <cell r="AY2632">
            <v>-7.3979550967064602</v>
          </cell>
          <cell r="AZ2632">
            <v>-3.0308336207068018</v>
          </cell>
          <cell r="BG2632">
            <v>1.3528338811452021</v>
          </cell>
          <cell r="BJ2632">
            <v>7.4055460981997294E-3</v>
          </cell>
          <cell r="CF2632">
            <v>0</v>
          </cell>
          <cell r="CV2632">
            <v>26.208333333333332</v>
          </cell>
          <cell r="DA2632">
            <v>0</v>
          </cell>
          <cell r="ER2632">
            <v>365.66921481481484</v>
          </cell>
        </row>
        <row r="2633">
          <cell r="A2633">
            <v>623160</v>
          </cell>
          <cell r="C2633" t="str">
            <v>Jones, Ryan</v>
          </cell>
          <cell r="AF2633">
            <v>0.18768058582775676</v>
          </cell>
          <cell r="AN2633">
            <v>105.80754962962965</v>
          </cell>
          <cell r="AP2633">
            <v>0.12696227877251998</v>
          </cell>
          <cell r="AV2633" t="str">
            <v>2B</v>
          </cell>
          <cell r="AW2633">
            <v>-11.854989622918147</v>
          </cell>
          <cell r="AX2633">
            <v>-3.8973102286771466</v>
          </cell>
          <cell r="AY2633">
            <v>-10.266742541667789</v>
          </cell>
          <cell r="AZ2633">
            <v>-3.8973102286771466</v>
          </cell>
          <cell r="BG2633">
            <v>1.1616007814340721</v>
          </cell>
          <cell r="BJ2633">
            <v>-3.7094780822816273E-3</v>
          </cell>
          <cell r="CF2633">
            <v>0</v>
          </cell>
          <cell r="CV2633">
            <v>25.791666666666668</v>
          </cell>
          <cell r="DA2633">
            <v>0</v>
          </cell>
          <cell r="ER2633">
            <v>264.51887407407412</v>
          </cell>
        </row>
        <row r="2634">
          <cell r="A2634">
            <v>623161</v>
          </cell>
          <cell r="C2634" t="str">
            <v>Watkins, J.T.</v>
          </cell>
          <cell r="AF2634">
            <v>0.15813257422846352</v>
          </cell>
          <cell r="AN2634">
            <v>78.687288888888901</v>
          </cell>
          <cell r="AP2634">
            <v>9.7100051500642937E-2</v>
          </cell>
          <cell r="AV2634" t="str">
            <v>C</v>
          </cell>
          <cell r="AW2634">
            <v>-10.853307157724618</v>
          </cell>
          <cell r="AX2634">
            <v>-16.164149999999999</v>
          </cell>
          <cell r="AY2634">
            <v>-11.107889701319866</v>
          </cell>
          <cell r="AZ2634">
            <v>-3.4386932566605237</v>
          </cell>
          <cell r="BG2634">
            <v>1.162156215076025</v>
          </cell>
          <cell r="BJ2634">
            <v>-2.7675570304109127E-2</v>
          </cell>
          <cell r="CF2634">
            <v>0</v>
          </cell>
          <cell r="CV2634">
            <v>26.875</v>
          </cell>
          <cell r="DA2634">
            <v>0</v>
          </cell>
          <cell r="ER2634">
            <v>196.71822222222224</v>
          </cell>
        </row>
        <row r="2635">
          <cell r="A2635">
            <v>623164</v>
          </cell>
          <cell r="C2635" t="str">
            <v>Manuel, Craig</v>
          </cell>
          <cell r="AF2635">
            <v>0.19335911859897498</v>
          </cell>
          <cell r="AN2635">
            <v>94.732420740740764</v>
          </cell>
          <cell r="AP2635">
            <v>0.1460117824680166</v>
          </cell>
          <cell r="AV2635" t="str">
            <v>C</v>
          </cell>
          <cell r="AW2635">
            <v>-14.662718375115796</v>
          </cell>
          <cell r="AX2635">
            <v>-16.527450000000002</v>
          </cell>
          <cell r="AY2635">
            <v>-14.618932833487721</v>
          </cell>
          <cell r="AZ2635">
            <v>10.684153965400288</v>
          </cell>
          <cell r="BG2635">
            <v>1.290120154294137</v>
          </cell>
          <cell r="BJ2635">
            <v>-2.0260715229998831E-2</v>
          </cell>
          <cell r="CF2635">
            <v>0</v>
          </cell>
          <cell r="CV2635">
            <v>26.125</v>
          </cell>
          <cell r="DA2635">
            <v>0</v>
          </cell>
          <cell r="ER2635">
            <v>236.8310518518519</v>
          </cell>
        </row>
        <row r="2636">
          <cell r="A2636">
            <v>623166</v>
          </cell>
          <cell r="C2636" t="str">
            <v>Miller, Mike</v>
          </cell>
          <cell r="AF2636">
            <v>0.22316544168664043</v>
          </cell>
          <cell r="AN2636">
            <v>177.95922962962965</v>
          </cell>
          <cell r="AP2636">
            <v>0.31849739271325539</v>
          </cell>
          <cell r="AV2636" t="str">
            <v>2B</v>
          </cell>
          <cell r="AW2636">
            <v>-11</v>
          </cell>
          <cell r="AX2636">
            <v>1.5848182251941483</v>
          </cell>
          <cell r="AY2636">
            <v>-7</v>
          </cell>
          <cell r="AZ2636">
            <v>1.5848182251941483</v>
          </cell>
          <cell r="BG2636">
            <v>1.1517506218884006</v>
          </cell>
          <cell r="BJ2636">
            <v>-1.2170373057717742E-2</v>
          </cell>
          <cell r="CF2636">
            <v>0</v>
          </cell>
          <cell r="CV2636">
            <v>26.791666666666668</v>
          </cell>
          <cell r="DA2636">
            <v>1.6666666666666668E-3</v>
          </cell>
          <cell r="ER2636">
            <v>444.89807407407409</v>
          </cell>
        </row>
        <row r="2637">
          <cell r="A2637">
            <v>623168</v>
          </cell>
          <cell r="C2637" t="str">
            <v>Heineman, Tyler</v>
          </cell>
          <cell r="AF2637">
            <v>0.21909633443003773</v>
          </cell>
          <cell r="AN2637">
            <v>184.31057134928957</v>
          </cell>
          <cell r="AP2637">
            <v>0.28075225726971775</v>
          </cell>
          <cell r="AV2637" t="str">
            <v>C</v>
          </cell>
          <cell r="AW2637">
            <v>-12.249020796529237</v>
          </cell>
          <cell r="AX2637">
            <v>-17.417149999999999</v>
          </cell>
          <cell r="AY2637">
            <v>-12.43634558201008</v>
          </cell>
          <cell r="AZ2637">
            <v>11.667152443727172</v>
          </cell>
          <cell r="BG2637">
            <v>1.3507195549287743</v>
          </cell>
          <cell r="BJ2637">
            <v>6.4194391843996551E-3</v>
          </cell>
          <cell r="CF2637">
            <v>0</v>
          </cell>
          <cell r="CV2637">
            <v>25.041666666666668</v>
          </cell>
          <cell r="DA2637">
            <v>0</v>
          </cell>
          <cell r="ER2637">
            <v>334.90429629629637</v>
          </cell>
        </row>
        <row r="2638">
          <cell r="A2638">
            <v>623169</v>
          </cell>
          <cell r="C2638" t="str">
            <v>Kaupe, Branden</v>
          </cell>
          <cell r="AF2638">
            <v>0.15418973189906154</v>
          </cell>
          <cell r="AN2638">
            <v>87.415561481481504</v>
          </cell>
          <cell r="AP2638">
            <v>0.10127497808026931</v>
          </cell>
          <cell r="AV2638" t="str">
            <v>2B</v>
          </cell>
          <cell r="AW2638">
            <v>-14.674033333333336</v>
          </cell>
          <cell r="AX2638">
            <v>-10.075801363505931</v>
          </cell>
          <cell r="AY2638">
            <v>-12.120609718598985</v>
          </cell>
          <cell r="AZ2638">
            <v>-10.075801363505931</v>
          </cell>
          <cell r="BG2638">
            <v>0.37517909599341792</v>
          </cell>
          <cell r="BJ2638">
            <v>-3.5766847766999558E-3</v>
          </cell>
          <cell r="CF2638">
            <v>0</v>
          </cell>
          <cell r="CV2638">
            <v>22.208333333333332</v>
          </cell>
          <cell r="DA2638">
            <v>0</v>
          </cell>
          <cell r="ER2638">
            <v>218.53890370370374</v>
          </cell>
        </row>
        <row r="2639">
          <cell r="A2639">
            <v>623170</v>
          </cell>
          <cell r="C2639" t="str">
            <v>Meyers, Mike</v>
          </cell>
          <cell r="AF2639">
            <v>0.20034175142863028</v>
          </cell>
          <cell r="AN2639">
            <v>205.76284444444443</v>
          </cell>
          <cell r="AP2639">
            <v>0.33185453571889001</v>
          </cell>
          <cell r="AV2639" t="str">
            <v>LF</v>
          </cell>
          <cell r="AW2639">
            <v>-14.340966666666667</v>
          </cell>
          <cell r="AX2639">
            <v>-21.246149999999993</v>
          </cell>
          <cell r="AY2639">
            <v>-11.633767804251397</v>
          </cell>
          <cell r="AZ2639">
            <v>-11.633767804251397</v>
          </cell>
          <cell r="BG2639">
            <v>0.95264665966132678</v>
          </cell>
          <cell r="BJ2639">
            <v>3.4229220587885622E-3</v>
          </cell>
          <cell r="CF2639">
            <v>0</v>
          </cell>
          <cell r="CV2639">
            <v>22.541666666666668</v>
          </cell>
          <cell r="DA2639">
            <v>0</v>
          </cell>
          <cell r="ER2639">
            <v>514.40711111111102</v>
          </cell>
        </row>
        <row r="2640">
          <cell r="A2640">
            <v>623173</v>
          </cell>
          <cell r="C2640" t="str">
            <v>Taylor, Chuck</v>
          </cell>
          <cell r="AF2640">
            <v>0.2008373198564731</v>
          </cell>
          <cell r="AN2640">
            <v>185.68640000000002</v>
          </cell>
          <cell r="AP2640">
            <v>0.34778994797801499</v>
          </cell>
          <cell r="AV2640" t="str">
            <v>LF</v>
          </cell>
          <cell r="AW2640">
            <v>-14.091166666666666</v>
          </cell>
          <cell r="AX2640">
            <v>-20.744249999999994</v>
          </cell>
          <cell r="AY2640">
            <v>-13.700903447710198</v>
          </cell>
          <cell r="AZ2640">
            <v>-13.700903447710198</v>
          </cell>
          <cell r="BG2640">
            <v>0.72188821020101646</v>
          </cell>
          <cell r="BJ2640">
            <v>3.8926624772487439E-3</v>
          </cell>
          <cell r="CF2640">
            <v>0</v>
          </cell>
          <cell r="CV2640">
            <v>22.791666666666668</v>
          </cell>
          <cell r="DA2640">
            <v>0</v>
          </cell>
          <cell r="ER2640">
            <v>464.21600000000001</v>
          </cell>
        </row>
        <row r="2641">
          <cell r="A2641">
            <v>623174</v>
          </cell>
          <cell r="C2641" t="str">
            <v>Stevens, River</v>
          </cell>
          <cell r="AF2641">
            <v>0.20722346680009746</v>
          </cell>
          <cell r="AN2641">
            <v>173.70382222222224</v>
          </cell>
          <cell r="AP2641">
            <v>0.25879185844130315</v>
          </cell>
          <cell r="AV2641" t="str">
            <v>3B</v>
          </cell>
          <cell r="AW2641">
            <v>-12.709883333333334</v>
          </cell>
          <cell r="AX2641">
            <v>-6.0210046288795187</v>
          </cell>
          <cell r="AY2641">
            <v>-9.5404595805651304</v>
          </cell>
          <cell r="AZ2641">
            <v>-6.0210046288795187</v>
          </cell>
          <cell r="BG2641">
            <v>1.0137755937430786</v>
          </cell>
          <cell r="BJ2641">
            <v>-3.9478775053186166E-3</v>
          </cell>
          <cell r="CF2641">
            <v>0</v>
          </cell>
          <cell r="CV2641">
            <v>24.458333333333332</v>
          </cell>
          <cell r="DA2641">
            <v>0</v>
          </cell>
          <cell r="ER2641">
            <v>434.25955555555561</v>
          </cell>
        </row>
        <row r="2642">
          <cell r="A2642">
            <v>623179</v>
          </cell>
          <cell r="C2642" t="str">
            <v>Johnson, Chad</v>
          </cell>
          <cell r="AF2642">
            <v>0.19212696629745768</v>
          </cell>
          <cell r="AN2642">
            <v>159.17333333333335</v>
          </cell>
          <cell r="AP2642">
            <v>0.31507769366084781</v>
          </cell>
          <cell r="AV2642" t="str">
            <v>C</v>
          </cell>
          <cell r="AW2642">
            <v>-18.197524484151657</v>
          </cell>
          <cell r="AX2642">
            <v>-22.082649999999997</v>
          </cell>
          <cell r="AY2642">
            <v>-18.824390978868863</v>
          </cell>
          <cell r="AZ2642">
            <v>-8.2207161832555045</v>
          </cell>
          <cell r="BG2642">
            <v>0.72971524948537902</v>
          </cell>
          <cell r="BJ2642">
            <v>1.1301349195557702E-2</v>
          </cell>
          <cell r="CF2642">
            <v>0</v>
          </cell>
          <cell r="CV2642">
            <v>22.125</v>
          </cell>
          <cell r="DA2642">
            <v>0</v>
          </cell>
          <cell r="ER2642">
            <v>397.93333333333334</v>
          </cell>
        </row>
        <row r="2643">
          <cell r="A2643">
            <v>623180</v>
          </cell>
          <cell r="C2643" t="str">
            <v>Mejias-Brean, Seth</v>
          </cell>
          <cell r="AF2643">
            <v>0.21423098892708928</v>
          </cell>
          <cell r="AN2643">
            <v>205.55354074074077</v>
          </cell>
          <cell r="AP2643">
            <v>0.39773867817308184</v>
          </cell>
          <cell r="AV2643" t="str">
            <v>3B</v>
          </cell>
          <cell r="AW2643">
            <v>-12.850935536229795</v>
          </cell>
          <cell r="AX2643">
            <v>0.9088784965727803</v>
          </cell>
          <cell r="AY2643">
            <v>-11.986914005594363</v>
          </cell>
          <cell r="AZ2643">
            <v>0.9088784965727803</v>
          </cell>
          <cell r="BG2643">
            <v>1.3599275158226403</v>
          </cell>
          <cell r="BJ2643">
            <v>-5.6861698981427429E-3</v>
          </cell>
          <cell r="CF2643">
            <v>0</v>
          </cell>
          <cell r="CV2643">
            <v>25.208333333333332</v>
          </cell>
          <cell r="DA2643">
            <v>0</v>
          </cell>
          <cell r="ER2643">
            <v>513.88385185185189</v>
          </cell>
        </row>
        <row r="2644">
          <cell r="A2644">
            <v>623182</v>
          </cell>
          <cell r="C2644" t="str">
            <v>Kivlehan, Patrick</v>
          </cell>
          <cell r="AF2644">
            <v>0.22915907876925715</v>
          </cell>
          <cell r="AN2644">
            <v>195.67028148148148</v>
          </cell>
          <cell r="AP2644">
            <v>0.39570129605560245</v>
          </cell>
          <cell r="AV2644" t="str">
            <v>3B</v>
          </cell>
          <cell r="AW2644">
            <v>-12.651735248733784</v>
          </cell>
          <cell r="AX2644">
            <v>-11.509294862144575</v>
          </cell>
          <cell r="AY2644">
            <v>-11.113438791872715</v>
          </cell>
          <cell r="AZ2644">
            <v>-11.113438791872715</v>
          </cell>
          <cell r="BG2644">
            <v>1.4393016763613855</v>
          </cell>
          <cell r="BJ2644">
            <v>3.0421187104568916E-3</v>
          </cell>
          <cell r="CF2644">
            <v>0</v>
          </cell>
          <cell r="CV2644">
            <v>26.541666666666668</v>
          </cell>
          <cell r="DA2644">
            <v>0</v>
          </cell>
          <cell r="ER2644">
            <v>489.17570370370368</v>
          </cell>
        </row>
        <row r="2645">
          <cell r="A2645">
            <v>623188</v>
          </cell>
          <cell r="C2645" t="str">
            <v>Pizzano, Dario</v>
          </cell>
          <cell r="AF2645">
            <v>0.21875777622371376</v>
          </cell>
          <cell r="AN2645">
            <v>167.381522962963</v>
          </cell>
          <cell r="AP2645">
            <v>0.31765264054040632</v>
          </cell>
          <cell r="AV2645" t="str">
            <v>LF</v>
          </cell>
          <cell r="AW2645">
            <v>-13.302705923282705</v>
          </cell>
          <cell r="AX2645">
            <v>-17.272950000000002</v>
          </cell>
          <cell r="AY2645">
            <v>-11.37026837044564</v>
          </cell>
          <cell r="AZ2645">
            <v>-11.37026837044564</v>
          </cell>
          <cell r="BG2645">
            <v>1.3363157085688235</v>
          </cell>
          <cell r="BJ2645">
            <v>-1.989442044175972E-3</v>
          </cell>
          <cell r="CF2645">
            <v>0</v>
          </cell>
          <cell r="CV2645">
            <v>25.208333333333332</v>
          </cell>
          <cell r="DA2645">
            <v>0</v>
          </cell>
          <cell r="ER2645">
            <v>418.45380740740745</v>
          </cell>
        </row>
        <row r="2646">
          <cell r="A2646">
            <v>623192</v>
          </cell>
          <cell r="C2646" t="str">
            <v>Dodig, Mike</v>
          </cell>
          <cell r="AF2646">
            <v>0.16552726820726726</v>
          </cell>
          <cell r="AN2646">
            <v>85.671158518518538</v>
          </cell>
          <cell r="AP2646">
            <v>5.792619032512647E-2</v>
          </cell>
          <cell r="AV2646" t="str">
            <v>1B</v>
          </cell>
          <cell r="AW2646">
            <v>-14.718626627761754</v>
          </cell>
          <cell r="AX2646">
            <v>-20.409649999999999</v>
          </cell>
          <cell r="AY2646">
            <v>-13.932837074430552</v>
          </cell>
          <cell r="AZ2646">
            <v>-13.932837074430552</v>
          </cell>
          <cell r="BG2646">
            <v>1.1092498233267707</v>
          </cell>
          <cell r="BJ2646">
            <v>7.7859023969875218E-3</v>
          </cell>
          <cell r="CF2646">
            <v>0</v>
          </cell>
          <cell r="CV2646">
            <v>22.958333333333332</v>
          </cell>
          <cell r="DA2646">
            <v>0</v>
          </cell>
          <cell r="ER2646">
            <v>214.17789629629632</v>
          </cell>
        </row>
        <row r="2647">
          <cell r="A2647">
            <v>623193</v>
          </cell>
          <cell r="C2647" t="str">
            <v>Ford, Fred</v>
          </cell>
          <cell r="AF2647">
            <v>0.18633646041120019</v>
          </cell>
          <cell r="AN2647">
            <v>155.78567111111113</v>
          </cell>
          <cell r="AP2647">
            <v>0.15868514530644084</v>
          </cell>
          <cell r="AV2647" t="str">
            <v>LF</v>
          </cell>
          <cell r="AW2647">
            <v>-13.851691926168947</v>
          </cell>
          <cell r="AX2647">
            <v>-18.439616666666666</v>
          </cell>
          <cell r="AY2647">
            <v>-11.510085711185109</v>
          </cell>
          <cell r="AZ2647">
            <v>-11.510085711185109</v>
          </cell>
          <cell r="BG2647">
            <v>0.96778815924095185</v>
          </cell>
          <cell r="BJ2647">
            <v>-3.3698093150178392E-3</v>
          </cell>
          <cell r="CF2647">
            <v>0</v>
          </cell>
          <cell r="CV2647">
            <v>24.208333333333332</v>
          </cell>
          <cell r="DA2647">
            <v>0</v>
          </cell>
          <cell r="ER2647">
            <v>389.46417777777782</v>
          </cell>
        </row>
        <row r="2648">
          <cell r="A2648">
            <v>623194</v>
          </cell>
          <cell r="C2648" t="str">
            <v>Prime, Correlle</v>
          </cell>
          <cell r="AF2648">
            <v>0.19465332607603095</v>
          </cell>
          <cell r="AN2648">
            <v>194.76480000000004</v>
          </cell>
          <cell r="AP2648">
            <v>0.37689042931635619</v>
          </cell>
          <cell r="AV2648" t="str">
            <v>1B</v>
          </cell>
          <cell r="AW2648">
            <v>-14.042906563960713</v>
          </cell>
          <cell r="AX2648">
            <v>-21.580749999999995</v>
          </cell>
          <cell r="AY2648">
            <v>-13.448166848891386</v>
          </cell>
          <cell r="AZ2648">
            <v>-13.448166848891386</v>
          </cell>
          <cell r="BG2648">
            <v>1.1755920881546389</v>
          </cell>
          <cell r="BJ2648">
            <v>2.0543078012348033E-3</v>
          </cell>
          <cell r="CF2648">
            <v>0</v>
          </cell>
          <cell r="CV2648">
            <v>22.375</v>
          </cell>
          <cell r="DA2648">
            <v>0</v>
          </cell>
          <cell r="ER2648">
            <v>486.91200000000003</v>
          </cell>
        </row>
        <row r="2649">
          <cell r="A2649">
            <v>623201</v>
          </cell>
          <cell r="C2649" t="str">
            <v>Rojas, Leo</v>
          </cell>
          <cell r="AF2649">
            <v>0.16979441257945826</v>
          </cell>
          <cell r="AN2649">
            <v>76.688402962962968</v>
          </cell>
          <cell r="AP2649">
            <v>7.527422758443203E-2</v>
          </cell>
          <cell r="AV2649" t="str">
            <v>1B</v>
          </cell>
          <cell r="AW2649">
            <v>-12.250369272745372</v>
          </cell>
          <cell r="AX2649">
            <v>-16.567816666666666</v>
          </cell>
          <cell r="AY2649">
            <v>-13.158018313646481</v>
          </cell>
          <cell r="AZ2649">
            <v>-12.250369272745372</v>
          </cell>
          <cell r="BG2649">
            <v>1.265808237514582</v>
          </cell>
          <cell r="BJ2649">
            <v>-4.5450443563984227E-3</v>
          </cell>
          <cell r="CF2649">
            <v>0</v>
          </cell>
          <cell r="CV2649">
            <v>26.041666666666668</v>
          </cell>
          <cell r="DA2649">
            <v>0</v>
          </cell>
          <cell r="ER2649">
            <v>191.7210074074074</v>
          </cell>
        </row>
        <row r="2650">
          <cell r="A2650">
            <v>623203</v>
          </cell>
          <cell r="C2650" t="str">
            <v>Stoner, Zach</v>
          </cell>
          <cell r="AF2650">
            <v>0.16727877243709649</v>
          </cell>
          <cell r="AN2650">
            <v>71.557878518518535</v>
          </cell>
          <cell r="AP2650">
            <v>4.7253831610653774E-2</v>
          </cell>
          <cell r="AV2650" t="str">
            <v>C</v>
          </cell>
          <cell r="AW2650">
            <v>-19.137070020986272</v>
          </cell>
          <cell r="AX2650">
            <v>-21.246149999999993</v>
          </cell>
          <cell r="AY2650">
            <v>-20.076979472426132</v>
          </cell>
          <cell r="AZ2650">
            <v>-6.5943057531521774</v>
          </cell>
          <cell r="BG2650">
            <v>0.9761696316042856</v>
          </cell>
          <cell r="BJ2650">
            <v>3.7133399084256793E-3</v>
          </cell>
          <cell r="CF2650">
            <v>0</v>
          </cell>
          <cell r="CV2650">
            <v>22.541666666666668</v>
          </cell>
          <cell r="DA2650">
            <v>0</v>
          </cell>
          <cell r="ER2650">
            <v>178.89469629629633</v>
          </cell>
        </row>
        <row r="2651">
          <cell r="A2651">
            <v>623205</v>
          </cell>
          <cell r="C2651" t="str">
            <v>Velazquez, Andrew</v>
          </cell>
          <cell r="AF2651">
            <v>0.19226038152338421</v>
          </cell>
          <cell r="AN2651">
            <v>173.02727111111113</v>
          </cell>
          <cell r="AP2651">
            <v>0.31341837285123963</v>
          </cell>
          <cell r="AV2651" t="str">
            <v>SS</v>
          </cell>
          <cell r="AW2651">
            <v>-14.930008333333335</v>
          </cell>
          <cell r="AX2651">
            <v>-5.164016247771487</v>
          </cell>
          <cell r="AY2651">
            <v>-1.8856288337535165</v>
          </cell>
          <cell r="AZ2651">
            <v>-1.8856288337535165</v>
          </cell>
          <cell r="BG2651">
            <v>0.79998586044464348</v>
          </cell>
          <cell r="BJ2651">
            <v>1.9935863930592702E-2</v>
          </cell>
          <cell r="CF2651">
            <v>0</v>
          </cell>
          <cell r="CV2651">
            <v>21.958333333333332</v>
          </cell>
          <cell r="DA2651">
            <v>0</v>
          </cell>
          <cell r="ER2651">
            <v>432.56817777777781</v>
          </cell>
        </row>
        <row r="2652">
          <cell r="A2652">
            <v>623207</v>
          </cell>
          <cell r="C2652" t="str">
            <v>Hawkins, Taylor</v>
          </cell>
          <cell r="AF2652">
            <v>0.16500120295373805</v>
          </cell>
          <cell r="AN2652">
            <v>79.78400000000002</v>
          </cell>
          <cell r="AP2652">
            <v>9.5623476561295884E-2</v>
          </cell>
          <cell r="AV2652" t="str">
            <v>C</v>
          </cell>
          <cell r="AW2652">
            <v>-14.091166666666666</v>
          </cell>
          <cell r="AX2652">
            <v>-20.744249999999994</v>
          </cell>
          <cell r="AY2652">
            <v>-11.948568834412489</v>
          </cell>
          <cell r="AZ2652">
            <v>-1.6211774478091954</v>
          </cell>
          <cell r="BG2652">
            <v>0.84370465337744027</v>
          </cell>
          <cell r="BJ2652">
            <v>1.2618904248490244E-2</v>
          </cell>
          <cell r="CF2652">
            <v>0</v>
          </cell>
          <cell r="CV2652">
            <v>22.791666666666668</v>
          </cell>
          <cell r="DA2652">
            <v>0</v>
          </cell>
          <cell r="ER2652">
            <v>199.46000000000004</v>
          </cell>
        </row>
        <row r="2653">
          <cell r="A2653">
            <v>623208</v>
          </cell>
          <cell r="C2653" t="str">
            <v>Henning, Clayton</v>
          </cell>
          <cell r="AF2653">
            <v>0.16004324694883376</v>
          </cell>
          <cell r="AN2653">
            <v>77.630008888888895</v>
          </cell>
          <cell r="AP2653">
            <v>4.2399529569172145E-2</v>
          </cell>
          <cell r="AV2653" t="str">
            <v>LF</v>
          </cell>
          <cell r="AW2653">
            <v>-14.2577</v>
          </cell>
          <cell r="AX2653">
            <v>-21.078849999999996</v>
          </cell>
          <cell r="AY2653">
            <v>-9.0868718586539643</v>
          </cell>
          <cell r="AZ2653">
            <v>-9.0868718586539643</v>
          </cell>
          <cell r="BG2653">
            <v>1.0063683118244442</v>
          </cell>
          <cell r="BJ2653">
            <v>1.2807942697436186E-2</v>
          </cell>
          <cell r="CF2653">
            <v>0</v>
          </cell>
          <cell r="CV2653">
            <v>22.625</v>
          </cell>
          <cell r="DA2653">
            <v>0</v>
          </cell>
          <cell r="ER2653">
            <v>194.07502222222223</v>
          </cell>
        </row>
        <row r="2654">
          <cell r="A2654">
            <v>623209</v>
          </cell>
          <cell r="C2654" t="str">
            <v>Gantt, Marty</v>
          </cell>
          <cell r="AF2654">
            <v>0.22368088535592831</v>
          </cell>
          <cell r="AN2654">
            <v>138.82330074074076</v>
          </cell>
          <cell r="AP2654">
            <v>0.21919991367191438</v>
          </cell>
          <cell r="AV2654" t="str">
            <v>LF</v>
          </cell>
          <cell r="AW2654">
            <v>-11.622199999999999</v>
          </cell>
          <cell r="AX2654">
            <v>-16.40635</v>
          </cell>
          <cell r="AY2654">
            <v>-7.8924139569257639</v>
          </cell>
          <cell r="AZ2654">
            <v>-7.8924139569257639</v>
          </cell>
          <cell r="BG2654">
            <v>1.1979209283699523</v>
          </cell>
          <cell r="BJ2654">
            <v>-3.4736132428547289E-3</v>
          </cell>
          <cell r="CF2654">
            <v>0</v>
          </cell>
          <cell r="CV2654">
            <v>26.375</v>
          </cell>
          <cell r="DA2654">
            <v>0</v>
          </cell>
          <cell r="ER2654">
            <v>347.05825185185188</v>
          </cell>
        </row>
        <row r="2655">
          <cell r="A2655">
            <v>623210</v>
          </cell>
          <cell r="C2655" t="str">
            <v>Gonzalez, Leonardo</v>
          </cell>
          <cell r="AF2655">
            <v>0.12247504876383884</v>
          </cell>
          <cell r="AN2655">
            <v>65.430091851851856</v>
          </cell>
          <cell r="AP2655">
            <v>3.654607676719368E-2</v>
          </cell>
          <cell r="AV2655" t="str">
            <v>C</v>
          </cell>
          <cell r="AW2655">
            <v>-15.63913302282905</v>
          </cell>
          <cell r="AX2655">
            <v>-23.826349999999994</v>
          </cell>
          <cell r="AY2655">
            <v>-16.364031623972473</v>
          </cell>
          <cell r="AZ2655">
            <v>-12.154472411677233</v>
          </cell>
          <cell r="BG2655">
            <v>0.59895250007286205</v>
          </cell>
          <cell r="BJ2655">
            <v>-2.6516407525328422E-2</v>
          </cell>
          <cell r="CF2655">
            <v>0</v>
          </cell>
          <cell r="CV2655">
            <v>21.375</v>
          </cell>
          <cell r="DA2655">
            <v>0</v>
          </cell>
          <cell r="ER2655">
            <v>163.57522962962963</v>
          </cell>
        </row>
        <row r="2656">
          <cell r="A2656">
            <v>623214</v>
          </cell>
          <cell r="C2656" t="str">
            <v>Avelino, Abiatal</v>
          </cell>
          <cell r="AF2656">
            <v>0.210879507810805</v>
          </cell>
          <cell r="AN2656">
            <v>225.6240592592593</v>
          </cell>
          <cell r="AP2656">
            <v>0.36821793912121259</v>
          </cell>
          <cell r="AV2656" t="str">
            <v>2B</v>
          </cell>
          <cell r="AW2656">
            <v>-15.599325</v>
          </cell>
          <cell r="AX2656">
            <v>-5.7182647783917773</v>
          </cell>
          <cell r="AY2656">
            <v>-2.4093124999999995</v>
          </cell>
          <cell r="AZ2656">
            <v>-2.4093124999999995</v>
          </cell>
          <cell r="BG2656">
            <v>0.76551153105636893</v>
          </cell>
          <cell r="BJ2656">
            <v>-2.7477967424785576E-3</v>
          </cell>
          <cell r="CF2656">
            <v>0</v>
          </cell>
          <cell r="CV2656">
            <v>21.375</v>
          </cell>
          <cell r="DA2656">
            <v>0</v>
          </cell>
          <cell r="ER2656">
            <v>564.06014814814819</v>
          </cell>
        </row>
        <row r="2657">
          <cell r="A2657">
            <v>623219</v>
          </cell>
          <cell r="C2657" t="str">
            <v>Hinkle, Wade</v>
          </cell>
          <cell r="AF2657">
            <v>0.22193201175407851</v>
          </cell>
          <cell r="AN2657">
            <v>205.67881481481481</v>
          </cell>
          <cell r="AP2657">
            <v>0.35769279689402655</v>
          </cell>
          <cell r="AV2657" t="str">
            <v>1B</v>
          </cell>
          <cell r="AW2657">
            <v>-14.846851663001262</v>
          </cell>
          <cell r="AX2657">
            <v>-16.204516666666667</v>
          </cell>
          <cell r="AY2657">
            <v>-15.01708932991542</v>
          </cell>
          <cell r="AZ2657">
            <v>-14.846851663001262</v>
          </cell>
          <cell r="BG2657">
            <v>1.3497923032516752</v>
          </cell>
          <cell r="BJ2657">
            <v>1.1421076407853026E-2</v>
          </cell>
          <cell r="CF2657">
            <v>0</v>
          </cell>
          <cell r="CV2657">
            <v>26.791666666666668</v>
          </cell>
          <cell r="DA2657">
            <v>0</v>
          </cell>
          <cell r="ER2657">
            <v>514.19703703703703</v>
          </cell>
        </row>
        <row r="2658">
          <cell r="A2658">
            <v>623222</v>
          </cell>
          <cell r="C2658" t="str">
            <v>Ripken, Ryan</v>
          </cell>
          <cell r="AF2658">
            <v>0.15050770672572417</v>
          </cell>
          <cell r="AN2658">
            <v>158.27709629629632</v>
          </cell>
          <cell r="AP2658">
            <v>0.19413284893980931</v>
          </cell>
          <cell r="AV2658" t="str">
            <v>1B</v>
          </cell>
          <cell r="AW2658">
            <v>-17.804011675586704</v>
          </cell>
          <cell r="AX2658">
            <v>-20.409649999999999</v>
          </cell>
          <cell r="AY2658">
            <v>-18.386426887025458</v>
          </cell>
          <cell r="AZ2658">
            <v>-17.804011675586704</v>
          </cell>
          <cell r="BG2658">
            <v>1.6496666200258399</v>
          </cell>
          <cell r="BJ2658">
            <v>-1.307830619019151E-2</v>
          </cell>
          <cell r="CF2658">
            <v>0</v>
          </cell>
          <cell r="CV2658">
            <v>22.958333333333332</v>
          </cell>
          <cell r="DA2658">
            <v>0</v>
          </cell>
          <cell r="ER2658">
            <v>395.69274074074076</v>
          </cell>
        </row>
        <row r="2659">
          <cell r="A2659">
            <v>623226</v>
          </cell>
          <cell r="C2659" t="str">
            <v>Donato, Mark</v>
          </cell>
          <cell r="AF2659">
            <v>0.19415289866537092</v>
          </cell>
          <cell r="AN2659">
            <v>97.089422222222225</v>
          </cell>
          <cell r="AP2659">
            <v>7.1004306184287325E-2</v>
          </cell>
          <cell r="AV2659" t="str">
            <v>1B</v>
          </cell>
          <cell r="AW2659">
            <v>-12.026677073089669</v>
          </cell>
          <cell r="AX2659">
            <v>-17.920449999999999</v>
          </cell>
          <cell r="AY2659">
            <v>-12.807822327116449</v>
          </cell>
          <cell r="AZ2659">
            <v>-12.026677073089669</v>
          </cell>
          <cell r="BG2659">
            <v>1.3299627194172832</v>
          </cell>
          <cell r="BJ2659">
            <v>-2.0749125614605936E-2</v>
          </cell>
          <cell r="CF2659">
            <v>0</v>
          </cell>
          <cell r="CV2659">
            <v>24.625</v>
          </cell>
          <cell r="DA2659">
            <v>0</v>
          </cell>
          <cell r="ER2659">
            <v>242.72355555555555</v>
          </cell>
        </row>
        <row r="2660">
          <cell r="A2660">
            <v>623228</v>
          </cell>
          <cell r="C2660" t="str">
            <v>Hyams, Levi</v>
          </cell>
          <cell r="AF2660">
            <v>0.20729241984052055</v>
          </cell>
          <cell r="AN2660">
            <v>153.69525333333337</v>
          </cell>
          <cell r="AP2660">
            <v>0.31150871833823734</v>
          </cell>
          <cell r="AV2660" t="str">
            <v>2B</v>
          </cell>
          <cell r="AW2660">
            <v>-12.612338421748516</v>
          </cell>
          <cell r="AX2660">
            <v>-9.7127402353202825</v>
          </cell>
          <cell r="AY2660">
            <v>-11.019711829296321</v>
          </cell>
          <cell r="AZ2660">
            <v>-9.7127402353202825</v>
          </cell>
          <cell r="BG2660">
            <v>1.3736920360089755</v>
          </cell>
          <cell r="BJ2660">
            <v>-4.9846263487473832E-3</v>
          </cell>
          <cell r="CF2660">
            <v>0</v>
          </cell>
          <cell r="CV2660">
            <v>26.708333333333332</v>
          </cell>
          <cell r="DA2660">
            <v>0</v>
          </cell>
          <cell r="ER2660">
            <v>384.23813333333339</v>
          </cell>
        </row>
        <row r="2661">
          <cell r="A2661">
            <v>623231</v>
          </cell>
          <cell r="C2661" t="str">
            <v>Rider, Jimmy</v>
          </cell>
          <cell r="AF2661">
            <v>0.1973450767090919</v>
          </cell>
          <cell r="AN2661">
            <v>130.11702518518518</v>
          </cell>
          <cell r="AP2661">
            <v>0.13090513998456932</v>
          </cell>
          <cell r="AV2661" t="str">
            <v>3B</v>
          </cell>
          <cell r="AW2661">
            <v>-11.580873931468293</v>
          </cell>
          <cell r="AX2661">
            <v>-4.1238919695797227</v>
          </cell>
          <cell r="AY2661">
            <v>-10.941273801561117</v>
          </cell>
          <cell r="AZ2661">
            <v>-4.1238919695797227</v>
          </cell>
          <cell r="BG2661">
            <v>0.96401783557484266</v>
          </cell>
          <cell r="BJ2661">
            <v>-5.665328928241147E-3</v>
          </cell>
          <cell r="CF2661">
            <v>0</v>
          </cell>
          <cell r="CV2661">
            <v>26.125</v>
          </cell>
          <cell r="DA2661">
            <v>0</v>
          </cell>
          <cell r="ER2661">
            <v>325.29256296296296</v>
          </cell>
        </row>
        <row r="2662">
          <cell r="A2662">
            <v>623235</v>
          </cell>
          <cell r="C2662" t="str">
            <v>McQuillan, Mike</v>
          </cell>
          <cell r="AF2662">
            <v>0.20532905652905914</v>
          </cell>
          <cell r="AN2662">
            <v>124.52570074074075</v>
          </cell>
          <cell r="AP2662">
            <v>0.11591793807731943</v>
          </cell>
          <cell r="AV2662" t="str">
            <v>LF</v>
          </cell>
          <cell r="AW2662">
            <v>-11.486733333333333</v>
          </cell>
          <cell r="AX2662">
            <v>-16.244883333333334</v>
          </cell>
          <cell r="AY2662">
            <v>-8.3613237254984529</v>
          </cell>
          <cell r="AZ2662">
            <v>-8.3613237254984529</v>
          </cell>
          <cell r="BG2662">
            <v>1.0683019781771104</v>
          </cell>
          <cell r="BJ2662">
            <v>-3.1736326891641871E-3</v>
          </cell>
          <cell r="CF2662">
            <v>0</v>
          </cell>
          <cell r="CV2662">
            <v>26.708333333333332</v>
          </cell>
          <cell r="DA2662">
            <v>0</v>
          </cell>
          <cell r="ER2662">
            <v>311.31425185185185</v>
          </cell>
        </row>
        <row r="2663">
          <cell r="A2663">
            <v>623238</v>
          </cell>
          <cell r="C2663" t="str">
            <v>Eaves, Kody</v>
          </cell>
          <cell r="AF2663">
            <v>0.21417703454723327</v>
          </cell>
          <cell r="AN2663">
            <v>201.3156266666667</v>
          </cell>
          <cell r="AP2663">
            <v>0.38578046662556564</v>
          </cell>
          <cell r="AV2663" t="str">
            <v>2B</v>
          </cell>
          <cell r="AW2663">
            <v>-13.924633333333336</v>
          </cell>
          <cell r="AX2663">
            <v>-5.5165126751568812</v>
          </cell>
          <cell r="AY2663">
            <v>-4.1946119393785715</v>
          </cell>
          <cell r="AZ2663">
            <v>-4.1946119393785715</v>
          </cell>
          <cell r="BG2663">
            <v>0.75115277307567707</v>
          </cell>
          <cell r="BJ2663">
            <v>-7.5339993888178169E-3</v>
          </cell>
          <cell r="CF2663">
            <v>0</v>
          </cell>
          <cell r="CV2663">
            <v>22.958333333333332</v>
          </cell>
          <cell r="DA2663">
            <v>0</v>
          </cell>
          <cell r="ER2663">
            <v>503.28906666666671</v>
          </cell>
        </row>
        <row r="2664">
          <cell r="A2664">
            <v>623239</v>
          </cell>
          <cell r="C2664" t="str">
            <v>Jefferies, Jake</v>
          </cell>
          <cell r="AF2664">
            <v>0.16858160772410377</v>
          </cell>
          <cell r="AN2664">
            <v>65.267437037037041</v>
          </cell>
          <cell r="AP2664">
            <v>3.6035662704321458E-2</v>
          </cell>
          <cell r="AV2664" t="str">
            <v>2B</v>
          </cell>
          <cell r="AW2664">
            <v>-14.007900000000001</v>
          </cell>
          <cell r="AX2664">
            <v>-4.7971685043218599</v>
          </cell>
          <cell r="AY2664">
            <v>-8.6662885282819566</v>
          </cell>
          <cell r="AZ2664">
            <v>-4.7971685043218599</v>
          </cell>
          <cell r="BG2664">
            <v>1.4195212256855214</v>
          </cell>
          <cell r="BJ2664">
            <v>-1.2004137665956812E-2</v>
          </cell>
          <cell r="CF2664">
            <v>0</v>
          </cell>
          <cell r="CV2664">
            <v>22.875</v>
          </cell>
          <cell r="DA2664">
            <v>0</v>
          </cell>
          <cell r="ER2664">
            <v>163.1685925925926</v>
          </cell>
        </row>
        <row r="2665">
          <cell r="A2665">
            <v>623246</v>
          </cell>
          <cell r="C2665" t="str">
            <v>Licon, Joel</v>
          </cell>
          <cell r="AF2665">
            <v>0.17632848708601789</v>
          </cell>
          <cell r="AN2665">
            <v>92.764823703703712</v>
          </cell>
          <cell r="AP2665">
            <v>6.6206166658678289E-2</v>
          </cell>
          <cell r="AV2665" t="str">
            <v>3B</v>
          </cell>
          <cell r="AW2665">
            <v>-12.526356874833073</v>
          </cell>
          <cell r="AX2665">
            <v>-2.5029079293691097</v>
          </cell>
          <cell r="AY2665">
            <v>-10.980794661775937</v>
          </cell>
          <cell r="AZ2665">
            <v>-2.5029079293691097</v>
          </cell>
          <cell r="BG2665">
            <v>1.0427461981651245</v>
          </cell>
          <cell r="BJ2665">
            <v>-9.5333015188998321E-3</v>
          </cell>
          <cell r="CF2665">
            <v>0</v>
          </cell>
          <cell r="CV2665">
            <v>25.541666666666668</v>
          </cell>
          <cell r="DA2665">
            <v>0</v>
          </cell>
          <cell r="ER2665">
            <v>231.91205925925925</v>
          </cell>
        </row>
        <row r="2666">
          <cell r="A2666">
            <v>623249</v>
          </cell>
          <cell r="C2666" t="str">
            <v>Dalton, Ryan</v>
          </cell>
          <cell r="AF2666">
            <v>0.18112462408883995</v>
          </cell>
          <cell r="AN2666">
            <v>114.63433481481485</v>
          </cell>
          <cell r="AP2666">
            <v>0.10486239560909727</v>
          </cell>
          <cell r="AV2666" t="str">
            <v>1B</v>
          </cell>
          <cell r="AW2666">
            <v>-13.023446259102307</v>
          </cell>
          <cell r="AX2666">
            <v>-17.505116666666666</v>
          </cell>
          <cell r="AY2666">
            <v>-13.405494826653062</v>
          </cell>
          <cell r="AZ2666">
            <v>-13.023446259102307</v>
          </cell>
          <cell r="BG2666">
            <v>1.2139633109412906</v>
          </cell>
          <cell r="BJ2666">
            <v>-1.2556997397482811E-2</v>
          </cell>
          <cell r="CF2666">
            <v>0</v>
          </cell>
          <cell r="CV2666">
            <v>24.958333333333332</v>
          </cell>
          <cell r="DA2666">
            <v>0</v>
          </cell>
          <cell r="ER2666">
            <v>286.58583703703709</v>
          </cell>
        </row>
        <row r="2667">
          <cell r="A2667">
            <v>623250</v>
          </cell>
          <cell r="C2667" t="str">
            <v>Delfino, Mitch</v>
          </cell>
          <cell r="AF2667">
            <v>0.20690024047740357</v>
          </cell>
          <cell r="AN2667">
            <v>185.39008000000004</v>
          </cell>
          <cell r="AP2667">
            <v>0.36741012952069341</v>
          </cell>
          <cell r="AV2667" t="str">
            <v>3B</v>
          </cell>
          <cell r="AW2667">
            <v>-11.860227475578654</v>
          </cell>
          <cell r="AX2667">
            <v>2.2156510724722351</v>
          </cell>
          <cell r="AY2667">
            <v>-12.291985650252434</v>
          </cell>
          <cell r="AZ2667">
            <v>2.2156510724722351</v>
          </cell>
          <cell r="BG2667">
            <v>1.4204399278509752</v>
          </cell>
          <cell r="BJ2667">
            <v>-6.6200764471560473E-3</v>
          </cell>
          <cell r="CF2667">
            <v>0</v>
          </cell>
          <cell r="CV2667">
            <v>25.458333333333332</v>
          </cell>
          <cell r="DA2667">
            <v>0</v>
          </cell>
          <cell r="ER2667">
            <v>463.47520000000009</v>
          </cell>
        </row>
        <row r="2668">
          <cell r="A2668">
            <v>623251</v>
          </cell>
          <cell r="C2668" t="str">
            <v>Juengel, Matt</v>
          </cell>
          <cell r="AF2668">
            <v>0.23202607650109017</v>
          </cell>
          <cell r="AN2668">
            <v>216.84278518518519</v>
          </cell>
          <cell r="AP2668">
            <v>0.40305672428347883</v>
          </cell>
          <cell r="AV2668" t="str">
            <v>3B</v>
          </cell>
          <cell r="AW2668">
            <v>-10.815312953733637</v>
          </cell>
          <cell r="AX2668">
            <v>-4.9857760752536873</v>
          </cell>
          <cell r="AY2668">
            <v>-12.558785172189822</v>
          </cell>
          <cell r="AZ2668">
            <v>-4.9857760752536873</v>
          </cell>
          <cell r="BG2668">
            <v>1.5003272635358704</v>
          </cell>
          <cell r="BJ2668">
            <v>-9.2485158785676324E-3</v>
          </cell>
          <cell r="CF2668">
            <v>0</v>
          </cell>
          <cell r="CV2668">
            <v>26.458333333333332</v>
          </cell>
          <cell r="DA2668">
            <v>0</v>
          </cell>
          <cell r="ER2668">
            <v>542.10696296296294</v>
          </cell>
        </row>
        <row r="2669">
          <cell r="A2669">
            <v>623253</v>
          </cell>
          <cell r="C2669" t="str">
            <v>Parr, Jordan</v>
          </cell>
          <cell r="AF2669">
            <v>0.18985317773952451</v>
          </cell>
          <cell r="AN2669">
            <v>107.43608888888889</v>
          </cell>
          <cell r="AP2669">
            <v>9.2618036418551486E-2</v>
          </cell>
          <cell r="AV2669" t="str">
            <v>LF</v>
          </cell>
          <cell r="AW2669">
            <v>-11.807966236846614</v>
          </cell>
          <cell r="AX2669">
            <v>-16.91245</v>
          </cell>
          <cell r="AY2669">
            <v>-3.1446790079693283</v>
          </cell>
          <cell r="AZ2669">
            <v>-3.1446790079693283</v>
          </cell>
          <cell r="BG2669">
            <v>1.5005672047523033</v>
          </cell>
          <cell r="BJ2669">
            <v>1.7634905788097427E-3</v>
          </cell>
          <cell r="CF2669">
            <v>0</v>
          </cell>
          <cell r="CV2669">
            <v>25.625</v>
          </cell>
          <cell r="DA2669">
            <v>0</v>
          </cell>
          <cell r="ER2669">
            <v>268.59022222222222</v>
          </cell>
        </row>
        <row r="2670">
          <cell r="A2670">
            <v>623266</v>
          </cell>
          <cell r="C2670" t="str">
            <v>Gingras, Ricky</v>
          </cell>
          <cell r="AF2670">
            <v>0.17960721234601207</v>
          </cell>
          <cell r="AN2670">
            <v>85.393540740740747</v>
          </cell>
          <cell r="AP2670">
            <v>5.7769114775434449E-2</v>
          </cell>
          <cell r="AV2670" t="str">
            <v>1B</v>
          </cell>
          <cell r="AW2670">
            <v>-13.769403335297731</v>
          </cell>
          <cell r="AX2670">
            <v>-16.840350000000001</v>
          </cell>
          <cell r="AY2670">
            <v>-14.725727066987513</v>
          </cell>
          <cell r="AZ2670">
            <v>-11.796799912176898</v>
          </cell>
          <cell r="BG2670">
            <v>1.3708153535260372</v>
          </cell>
          <cell r="BJ2670">
            <v>-1.6622185503769159E-2</v>
          </cell>
          <cell r="CF2670">
            <v>0</v>
          </cell>
          <cell r="CV2670">
            <v>25.708333333333332</v>
          </cell>
          <cell r="DA2670">
            <v>0</v>
          </cell>
          <cell r="ER2670">
            <v>213.48385185185185</v>
          </cell>
        </row>
        <row r="2671">
          <cell r="A2671">
            <v>623268</v>
          </cell>
          <cell r="C2671" t="str">
            <v>Altobelli, Bo</v>
          </cell>
          <cell r="AF2671">
            <v>0.18208778158071115</v>
          </cell>
          <cell r="AN2671">
            <v>87.253902222222223</v>
          </cell>
          <cell r="AP2671">
            <v>6.0359463389162538E-2</v>
          </cell>
          <cell r="AV2671" t="str">
            <v>1B</v>
          </cell>
          <cell r="AW2671">
            <v>-15.357208155775396</v>
          </cell>
          <cell r="AX2671">
            <v>-17.12875</v>
          </cell>
          <cell r="AY2671">
            <v>-16.218302045803789</v>
          </cell>
          <cell r="AZ2671">
            <v>-14.505432249042055</v>
          </cell>
          <cell r="BG2671">
            <v>1.4009186377325142</v>
          </cell>
          <cell r="BJ2671">
            <v>2.319735988498741E-3</v>
          </cell>
          <cell r="CF2671">
            <v>0</v>
          </cell>
          <cell r="CV2671">
            <v>25.375</v>
          </cell>
          <cell r="DA2671">
            <v>0</v>
          </cell>
          <cell r="ER2671">
            <v>218.13475555555556</v>
          </cell>
        </row>
        <row r="2672">
          <cell r="A2672">
            <v>623269</v>
          </cell>
          <cell r="C2672" t="str">
            <v>Eshleman, Paul</v>
          </cell>
          <cell r="AF2672">
            <v>0.18361139256800985</v>
          </cell>
          <cell r="AN2672">
            <v>81.174933333333342</v>
          </cell>
          <cell r="AP2672">
            <v>0.10400055340708692</v>
          </cell>
          <cell r="AV2672" t="str">
            <v>C</v>
          </cell>
          <cell r="AW2672">
            <v>-13.609703704061232</v>
          </cell>
          <cell r="AX2672">
            <v>-16.768249999999998</v>
          </cell>
          <cell r="AY2672">
            <v>-14.566926059374515</v>
          </cell>
          <cell r="AZ2672">
            <v>-4.0276117444978725</v>
          </cell>
          <cell r="BG2672">
            <v>1.3585197606120052</v>
          </cell>
          <cell r="BJ2672">
            <v>-8.4253254090822845E-3</v>
          </cell>
          <cell r="CF2672">
            <v>0</v>
          </cell>
          <cell r="CV2672">
            <v>25.791666666666668</v>
          </cell>
          <cell r="DA2672">
            <v>0</v>
          </cell>
          <cell r="ER2672">
            <v>202.93733333333336</v>
          </cell>
        </row>
        <row r="2673">
          <cell r="A2673">
            <v>623274</v>
          </cell>
          <cell r="C2673" t="str">
            <v>Klein, Dan</v>
          </cell>
          <cell r="AF2673">
            <v>0.18109680643074041</v>
          </cell>
          <cell r="AN2673">
            <v>73.371022222222223</v>
          </cell>
          <cell r="AP2673">
            <v>5.0129711763743146E-2</v>
          </cell>
          <cell r="AV2673" t="str">
            <v>C</v>
          </cell>
          <cell r="AW2673">
            <v>-12.812892780825905</v>
          </cell>
          <cell r="AX2673">
            <v>-16.696149999999999</v>
          </cell>
          <cell r="AY2673">
            <v>-12.084069541101197</v>
          </cell>
          <cell r="AZ2673">
            <v>4.1555521733516816</v>
          </cell>
          <cell r="BG2673">
            <v>1.1342559403364256</v>
          </cell>
          <cell r="BJ2673">
            <v>3.2310173475689334E-3</v>
          </cell>
          <cell r="CF2673">
            <v>0</v>
          </cell>
          <cell r="CV2673">
            <v>25.875</v>
          </cell>
          <cell r="DA2673">
            <v>0</v>
          </cell>
          <cell r="ER2673">
            <v>183.42755555555556</v>
          </cell>
        </row>
        <row r="2674">
          <cell r="A2674">
            <v>623276</v>
          </cell>
          <cell r="C2674" t="str">
            <v>Santy, Bryan</v>
          </cell>
          <cell r="AF2674">
            <v>0.18549836761631988</v>
          </cell>
          <cell r="AN2674">
            <v>59.824640000000002</v>
          </cell>
          <cell r="AP2674">
            <v>2.6490633151967868E-2</v>
          </cell>
          <cell r="AV2674" t="str">
            <v>C</v>
          </cell>
          <cell r="AW2674">
            <v>-11.757666666666665</v>
          </cell>
          <cell r="AX2674">
            <v>-16.567816666666666</v>
          </cell>
          <cell r="AY2674">
            <v>-9.895035515478158</v>
          </cell>
          <cell r="AZ2674">
            <v>7.182368128236309</v>
          </cell>
          <cell r="BG2674">
            <v>1.3289825238917472</v>
          </cell>
          <cell r="BJ2674">
            <v>-2.6771122851282431E-2</v>
          </cell>
          <cell r="CF2674">
            <v>0</v>
          </cell>
          <cell r="CV2674">
            <v>26.041666666666668</v>
          </cell>
          <cell r="DA2674">
            <v>0</v>
          </cell>
          <cell r="ER2674">
            <v>149.5616</v>
          </cell>
        </row>
        <row r="2675">
          <cell r="A2675">
            <v>623277</v>
          </cell>
          <cell r="C2675" t="str">
            <v>Cokinos, M.P.</v>
          </cell>
          <cell r="AF2675">
            <v>0.20730942283104481</v>
          </cell>
          <cell r="AN2675">
            <v>119.69573925925927</v>
          </cell>
          <cell r="AP2675">
            <v>0.1031486194381398</v>
          </cell>
          <cell r="AV2675" t="str">
            <v>1B</v>
          </cell>
          <cell r="AW2675">
            <v>-12.489588783727619</v>
          </cell>
          <cell r="AX2675">
            <v>-16.567816666666666</v>
          </cell>
          <cell r="AY2675">
            <v>-13.505112898541695</v>
          </cell>
          <cell r="AZ2675">
            <v>-12.489588783727619</v>
          </cell>
          <cell r="BG2675">
            <v>1.5598173508852344</v>
          </cell>
          <cell r="BJ2675">
            <v>-3.0482197904177738E-3</v>
          </cell>
          <cell r="CF2675">
            <v>0</v>
          </cell>
          <cell r="CV2675">
            <v>26.041666666666668</v>
          </cell>
          <cell r="DA2675">
            <v>0</v>
          </cell>
          <cell r="ER2675">
            <v>299.23934814814817</v>
          </cell>
        </row>
        <row r="2676">
          <cell r="A2676">
            <v>623278</v>
          </cell>
          <cell r="C2676" t="str">
            <v>Saez, Jorge</v>
          </cell>
          <cell r="AF2676">
            <v>0.20387836709304824</v>
          </cell>
          <cell r="AN2676">
            <v>120.03579259259261</v>
          </cell>
          <cell r="AP2676">
            <v>0.24748242084117034</v>
          </cell>
          <cell r="AV2676" t="str">
            <v>C</v>
          </cell>
          <cell r="AW2676">
            <v>-11.806437470960834</v>
          </cell>
          <cell r="AX2676">
            <v>-16.696149999999999</v>
          </cell>
          <cell r="AY2676">
            <v>-12.632835357022632</v>
          </cell>
          <cell r="AZ2676">
            <v>4.5627222001502226</v>
          </cell>
          <cell r="BG2676">
            <v>1.0371777677925382</v>
          </cell>
          <cell r="BJ2676">
            <v>-1.5850116530416816E-3</v>
          </cell>
          <cell r="CF2676">
            <v>0</v>
          </cell>
          <cell r="CV2676">
            <v>25.875</v>
          </cell>
          <cell r="DA2676">
            <v>0</v>
          </cell>
          <cell r="ER2676">
            <v>300.08948148148153</v>
          </cell>
        </row>
        <row r="2677">
          <cell r="A2677">
            <v>623279</v>
          </cell>
          <cell r="C2677" t="str">
            <v>Plaia, Colton</v>
          </cell>
          <cell r="AF2677">
            <v>0.19290073173401545</v>
          </cell>
          <cell r="AN2677">
            <v>126.62755555555555</v>
          </cell>
          <cell r="AP2677">
            <v>0.25955232586644805</v>
          </cell>
          <cell r="AV2677" t="str">
            <v>C</v>
          </cell>
          <cell r="AW2677">
            <v>-15.222895101834492</v>
          </cell>
          <cell r="AX2677">
            <v>-16.768249999999998</v>
          </cell>
          <cell r="AY2677">
            <v>-15.277858746890423</v>
          </cell>
          <cell r="AZ2677">
            <v>0.80332538315087154</v>
          </cell>
          <cell r="BG2677">
            <v>1.4242017495518398</v>
          </cell>
          <cell r="BJ2677">
            <v>7.5300614149342799E-3</v>
          </cell>
          <cell r="CF2677">
            <v>0</v>
          </cell>
          <cell r="CV2677">
            <v>25.791666666666668</v>
          </cell>
          <cell r="DA2677">
            <v>0</v>
          </cell>
          <cell r="ER2677">
            <v>316.56888888888886</v>
          </cell>
        </row>
        <row r="2678">
          <cell r="A2678">
            <v>623284</v>
          </cell>
          <cell r="C2678" t="str">
            <v>Neil, Charlie</v>
          </cell>
          <cell r="AF2678">
            <v>0.15384772146131759</v>
          </cell>
          <cell r="AN2678">
            <v>60.67332740740742</v>
          </cell>
          <cell r="AP2678">
            <v>3.1214165664965599E-2</v>
          </cell>
          <cell r="AV2678" t="str">
            <v>C</v>
          </cell>
          <cell r="AW2678">
            <v>-13.025877466819887</v>
          </cell>
          <cell r="AX2678">
            <v>-16.40635</v>
          </cell>
          <cell r="AY2678">
            <v>-11.182244140571681</v>
          </cell>
          <cell r="AZ2678">
            <v>2.1778862580448393</v>
          </cell>
          <cell r="BG2678">
            <v>1.4311411704600396</v>
          </cell>
          <cell r="BJ2678">
            <v>-1.4615433288257913E-2</v>
          </cell>
          <cell r="CF2678">
            <v>0</v>
          </cell>
          <cell r="CV2678">
            <v>26.375</v>
          </cell>
          <cell r="DA2678">
            <v>0</v>
          </cell>
          <cell r="ER2678">
            <v>151.68331851851855</v>
          </cell>
        </row>
        <row r="2679">
          <cell r="A2679">
            <v>623290</v>
          </cell>
          <cell r="C2679" t="str">
            <v>Schroeder, Casey</v>
          </cell>
          <cell r="AF2679">
            <v>0.16546789828977776</v>
          </cell>
          <cell r="AN2679">
            <v>96.774044444444442</v>
          </cell>
          <cell r="AP2679">
            <v>0.12436865631991201</v>
          </cell>
          <cell r="AV2679" t="str">
            <v>C</v>
          </cell>
          <cell r="AW2679">
            <v>-16.015430443650249</v>
          </cell>
          <cell r="AX2679">
            <v>-20.409649999999999</v>
          </cell>
          <cell r="AY2679">
            <v>-15.914654480422543</v>
          </cell>
          <cell r="AZ2679">
            <v>-5.6793465762376654</v>
          </cell>
          <cell r="BG2679">
            <v>1.3497320588426698</v>
          </cell>
          <cell r="BJ2679">
            <v>3.1672491052079244E-3</v>
          </cell>
          <cell r="CF2679">
            <v>0</v>
          </cell>
          <cell r="CV2679">
            <v>22.958333333333332</v>
          </cell>
          <cell r="DA2679">
            <v>0</v>
          </cell>
          <cell r="ER2679">
            <v>241.9351111111111</v>
          </cell>
        </row>
        <row r="2680">
          <cell r="A2680">
            <v>623293</v>
          </cell>
          <cell r="C2680" t="str">
            <v>Kapstein, Jacob</v>
          </cell>
          <cell r="AF2680">
            <v>0.16973795278707177</v>
          </cell>
          <cell r="AN2680">
            <v>90.015786666666671</v>
          </cell>
          <cell r="AP2680">
            <v>0.1064072371918231</v>
          </cell>
          <cell r="AV2680" t="str">
            <v>LF</v>
          </cell>
          <cell r="AW2680">
            <v>-16.475672968270686</v>
          </cell>
          <cell r="AX2680">
            <v>-21.580749999999995</v>
          </cell>
          <cell r="AY2680">
            <v>-17.377605632483601</v>
          </cell>
          <cell r="AZ2680">
            <v>-16.475672968270686</v>
          </cell>
          <cell r="BG2680">
            <v>0.89234930199677964</v>
          </cell>
          <cell r="BJ2680">
            <v>-3.1376956703360903E-3</v>
          </cell>
          <cell r="CF2680">
            <v>0</v>
          </cell>
          <cell r="CV2680">
            <v>22.375</v>
          </cell>
          <cell r="DA2680">
            <v>0</v>
          </cell>
          <cell r="ER2680">
            <v>225.03946666666667</v>
          </cell>
        </row>
        <row r="2681">
          <cell r="A2681">
            <v>623296</v>
          </cell>
          <cell r="C2681" t="str">
            <v>Smith, Dalton</v>
          </cell>
          <cell r="AF2681">
            <v>0.16339028685260842</v>
          </cell>
          <cell r="AN2681">
            <v>94.29902222222222</v>
          </cell>
          <cell r="AP2681">
            <v>7.3117096897102773E-2</v>
          </cell>
          <cell r="AV2681" t="str">
            <v>1B</v>
          </cell>
          <cell r="AW2681">
            <v>-15.543068233040858</v>
          </cell>
          <cell r="AX2681">
            <v>-14.010680520659005</v>
          </cell>
          <cell r="AY2681">
            <v>-17.093254250195368</v>
          </cell>
          <cell r="AZ2681">
            <v>-14.010680520659005</v>
          </cell>
          <cell r="BG2681">
            <v>1.0507425008168982</v>
          </cell>
          <cell r="BJ2681">
            <v>-5.749589126842738E-3</v>
          </cell>
          <cell r="CF2681">
            <v>0</v>
          </cell>
          <cell r="CV2681">
            <v>22.041666666666668</v>
          </cell>
          <cell r="DA2681">
            <v>0</v>
          </cell>
          <cell r="ER2681">
            <v>235.74755555555555</v>
          </cell>
        </row>
        <row r="2682">
          <cell r="A2682">
            <v>623297</v>
          </cell>
          <cell r="C2682" t="str">
            <v>Galiano, Charles</v>
          </cell>
          <cell r="AF2682">
            <v>0.14133477512433015</v>
          </cell>
          <cell r="AN2682">
            <v>62.011970370370378</v>
          </cell>
          <cell r="AP2682">
            <v>5.044828624513964E-2</v>
          </cell>
          <cell r="AV2682" t="str">
            <v>C</v>
          </cell>
          <cell r="AW2682">
            <v>-19.163854076784418</v>
          </cell>
          <cell r="AX2682">
            <v>-22.082649999999997</v>
          </cell>
          <cell r="AY2682">
            <v>-20.112830435712546</v>
          </cell>
          <cell r="AZ2682">
            <v>-8.8819793717593285</v>
          </cell>
          <cell r="BG2682">
            <v>1.2665612483504995</v>
          </cell>
          <cell r="BJ2682">
            <v>7.1383454592651848E-3</v>
          </cell>
          <cell r="CF2682">
            <v>0</v>
          </cell>
          <cell r="CV2682">
            <v>22.125</v>
          </cell>
          <cell r="DA2682">
            <v>0</v>
          </cell>
          <cell r="ER2682">
            <v>155.02992592592594</v>
          </cell>
        </row>
        <row r="2683">
          <cell r="A2683">
            <v>623300</v>
          </cell>
          <cell r="C2683" t="str">
            <v>Rei, Austin</v>
          </cell>
          <cell r="AF2683">
            <v>0.18419553623029</v>
          </cell>
          <cell r="AN2683">
            <v>147.45848888888889</v>
          </cell>
          <cell r="AP2683">
            <v>0.18548488576748812</v>
          </cell>
          <cell r="AV2683" t="str">
            <v>C</v>
          </cell>
          <cell r="AW2683">
            <v>-16.186625980634293</v>
          </cell>
          <cell r="AX2683">
            <v>-20.911549999999998</v>
          </cell>
          <cell r="AY2683">
            <v>-16.142998529734605</v>
          </cell>
          <cell r="AZ2683">
            <v>-0.89314393374232992</v>
          </cell>
          <cell r="BG2683">
            <v>1.1811373573122907</v>
          </cell>
          <cell r="BJ2683">
            <v>-2.3802252926586934E-3</v>
          </cell>
          <cell r="CF2683">
            <v>0</v>
          </cell>
          <cell r="CV2683">
            <v>22.708333333333332</v>
          </cell>
          <cell r="DA2683">
            <v>0</v>
          </cell>
          <cell r="ER2683">
            <v>368.64622222222221</v>
          </cell>
        </row>
        <row r="2684">
          <cell r="A2684">
            <v>623305</v>
          </cell>
          <cell r="C2684" t="str">
            <v>Rice, Ian</v>
          </cell>
          <cell r="AF2684">
            <v>0.22892182060742322</v>
          </cell>
          <cell r="AN2684">
            <v>153.09143703703702</v>
          </cell>
          <cell r="AP2684">
            <v>0.20375526610750239</v>
          </cell>
          <cell r="AV2684" t="str">
            <v>C</v>
          </cell>
          <cell r="AW2684">
            <v>-16.990048805253863</v>
          </cell>
          <cell r="AX2684">
            <v>-20.576949999999997</v>
          </cell>
          <cell r="AY2684">
            <v>-18.329764050574106</v>
          </cell>
          <cell r="AZ2684">
            <v>-7.86340376482491</v>
          </cell>
          <cell r="BG2684">
            <v>1.2453261019094592</v>
          </cell>
          <cell r="BJ2684">
            <v>1.2387478873125421E-3</v>
          </cell>
          <cell r="CF2684">
            <v>0</v>
          </cell>
          <cell r="CV2684">
            <v>22.875</v>
          </cell>
          <cell r="DA2684">
            <v>0</v>
          </cell>
          <cell r="ER2684">
            <v>382.72859259259258</v>
          </cell>
        </row>
        <row r="2685">
          <cell r="A2685">
            <v>623306</v>
          </cell>
          <cell r="C2685" t="str">
            <v>Russell, Steel</v>
          </cell>
          <cell r="AF2685">
            <v>0.16643206875363795</v>
          </cell>
          <cell r="AN2685">
            <v>68.24714666666668</v>
          </cell>
          <cell r="AP2685">
            <v>7.4396529891995078E-2</v>
          </cell>
          <cell r="AV2685" t="str">
            <v>C</v>
          </cell>
          <cell r="AW2685">
            <v>-15.121294999966878</v>
          </cell>
          <cell r="AX2685">
            <v>-16.768249999999998</v>
          </cell>
          <cell r="AY2685">
            <v>-15.142391944400275</v>
          </cell>
          <cell r="AZ2685">
            <v>-6.5199724200298093</v>
          </cell>
          <cell r="BG2685">
            <v>1.1827954837005916</v>
          </cell>
          <cell r="BJ2685">
            <v>-1.3911575342611754E-2</v>
          </cell>
          <cell r="CF2685">
            <v>0</v>
          </cell>
          <cell r="CV2685">
            <v>25.791666666666668</v>
          </cell>
          <cell r="DA2685">
            <v>0</v>
          </cell>
          <cell r="ER2685">
            <v>170.61786666666669</v>
          </cell>
        </row>
        <row r="2686">
          <cell r="A2686">
            <v>623311</v>
          </cell>
          <cell r="C2686" t="str">
            <v>Kiser, Kale</v>
          </cell>
          <cell r="AF2686">
            <v>0.19091380282956555</v>
          </cell>
          <cell r="AN2686">
            <v>96.921884444444458</v>
          </cell>
          <cell r="AP2686">
            <v>6.6384379878398514E-2</v>
          </cell>
          <cell r="AV2686" t="str">
            <v>LF</v>
          </cell>
          <cell r="AW2686">
            <v>-11.656066666666666</v>
          </cell>
          <cell r="AX2686">
            <v>-16.446716666666667</v>
          </cell>
          <cell r="AY2686">
            <v>-8.3991186191961162</v>
          </cell>
          <cell r="AZ2686">
            <v>-8.3991186191961162</v>
          </cell>
          <cell r="BG2686">
            <v>1.227542512511631</v>
          </cell>
          <cell r="BJ2686">
            <v>3.4244510421491954E-3</v>
          </cell>
          <cell r="CF2686">
            <v>0</v>
          </cell>
          <cell r="CV2686">
            <v>26.291666666666668</v>
          </cell>
          <cell r="DA2686">
            <v>0</v>
          </cell>
          <cell r="ER2686">
            <v>242.30471111111112</v>
          </cell>
        </row>
        <row r="2687">
          <cell r="A2687">
            <v>623312</v>
          </cell>
          <cell r="C2687" t="str">
            <v>Johnson, Kyle</v>
          </cell>
          <cell r="AF2687">
            <v>0.20199067704540441</v>
          </cell>
          <cell r="AN2687">
            <v>155.53232592592596</v>
          </cell>
          <cell r="AP2687">
            <v>0.28666689307735682</v>
          </cell>
          <cell r="AV2687" t="str">
            <v>CF</v>
          </cell>
          <cell r="AW2687">
            <v>-11.5206</v>
          </cell>
          <cell r="AX2687">
            <v>-16.285250000000001</v>
          </cell>
          <cell r="AY2687">
            <v>-3.8564163215197609</v>
          </cell>
          <cell r="AZ2687">
            <v>-3.8564163215197609</v>
          </cell>
          <cell r="BG2687">
            <v>0.98200884272112765</v>
          </cell>
          <cell r="BJ2687">
            <v>-9.2775997453232104E-3</v>
          </cell>
          <cell r="CF2687">
            <v>0</v>
          </cell>
          <cell r="CV2687">
            <v>26.625</v>
          </cell>
          <cell r="DA2687">
            <v>0</v>
          </cell>
          <cell r="ER2687">
            <v>388.83081481481486</v>
          </cell>
        </row>
        <row r="2688">
          <cell r="A2688">
            <v>623313</v>
          </cell>
          <cell r="C2688" t="str">
            <v>Herbst, Lucas</v>
          </cell>
          <cell r="AF2688">
            <v>0.19191429042861291</v>
          </cell>
          <cell r="AN2688">
            <v>132.9373866666667</v>
          </cell>
          <cell r="AP2688">
            <v>0.12576824090661576</v>
          </cell>
          <cell r="AV2688" t="str">
            <v>RF</v>
          </cell>
          <cell r="AW2688">
            <v>-11.890141666666665</v>
          </cell>
          <cell r="AX2688">
            <v>-16.768249999999998</v>
          </cell>
          <cell r="AY2688">
            <v>-9.4900386433096404</v>
          </cell>
          <cell r="AZ2688">
            <v>-9.4900386433096404</v>
          </cell>
          <cell r="BG2688">
            <v>1.2550210599401672</v>
          </cell>
          <cell r="BJ2688">
            <v>-1.3862590600661532E-2</v>
          </cell>
          <cell r="CF2688">
            <v>0</v>
          </cell>
          <cell r="CV2688">
            <v>25.791666666666668</v>
          </cell>
          <cell r="DA2688">
            <v>0</v>
          </cell>
          <cell r="ER2688">
            <v>332.3434666666667</v>
          </cell>
        </row>
        <row r="2689">
          <cell r="A2689">
            <v>623314</v>
          </cell>
          <cell r="C2689" t="str">
            <v>Mathis, Tanner</v>
          </cell>
          <cell r="AF2689">
            <v>0.19979866195021823</v>
          </cell>
          <cell r="AN2689">
            <v>117.71392000000002</v>
          </cell>
          <cell r="AP2689">
            <v>0.10763243000220746</v>
          </cell>
          <cell r="AV2689" t="str">
            <v>LF</v>
          </cell>
          <cell r="AW2689">
            <v>-12.306091666666667</v>
          </cell>
          <cell r="AX2689">
            <v>-17.417149999999999</v>
          </cell>
          <cell r="AY2689">
            <v>-8.8979267753961597</v>
          </cell>
          <cell r="AZ2689">
            <v>-8.8979267753961597</v>
          </cell>
          <cell r="BG2689">
            <v>0.84481009585616762</v>
          </cell>
          <cell r="BJ2689">
            <v>-5.1770007382282053E-3</v>
          </cell>
          <cell r="CF2689">
            <v>0</v>
          </cell>
          <cell r="CV2689">
            <v>25.041666666666668</v>
          </cell>
          <cell r="DA2689">
            <v>0</v>
          </cell>
          <cell r="ER2689">
            <v>294.28480000000002</v>
          </cell>
        </row>
        <row r="2690">
          <cell r="A2690">
            <v>623316</v>
          </cell>
          <cell r="C2690" t="str">
            <v>Almadova, Breland</v>
          </cell>
          <cell r="AF2690">
            <v>0.20999108683347278</v>
          </cell>
          <cell r="AN2690">
            <v>175.8505718518519</v>
          </cell>
          <cell r="AP2690">
            <v>0.29140536881261359</v>
          </cell>
          <cell r="AV2690" t="str">
            <v>CF</v>
          </cell>
          <cell r="AW2690">
            <v>-11.936358333333335</v>
          </cell>
          <cell r="AX2690">
            <v>-16.840350000000001</v>
          </cell>
          <cell r="AY2690">
            <v>0.22866883322833242</v>
          </cell>
          <cell r="AZ2690">
            <v>0.22866883322833242</v>
          </cell>
          <cell r="BG2690">
            <v>1.4128412334994973</v>
          </cell>
          <cell r="BJ2690">
            <v>2.8702332309358167E-3</v>
          </cell>
          <cell r="CF2690">
            <v>0</v>
          </cell>
          <cell r="CV2690">
            <v>25.708333333333332</v>
          </cell>
          <cell r="DA2690">
            <v>0</v>
          </cell>
          <cell r="ER2690">
            <v>439.62642962962968</v>
          </cell>
        </row>
        <row r="2691">
          <cell r="A2691">
            <v>623317</v>
          </cell>
          <cell r="C2691" t="str">
            <v>Larson, Zack</v>
          </cell>
          <cell r="AF2691">
            <v>0.18481841806903429</v>
          </cell>
          <cell r="AN2691">
            <v>150.58826666666664</v>
          </cell>
          <cell r="AP2691">
            <v>0.2147482376942923</v>
          </cell>
          <cell r="AV2691" t="str">
            <v>LF</v>
          </cell>
          <cell r="AW2691">
            <v>-14.174433333333337</v>
          </cell>
          <cell r="AX2691">
            <v>-20.911549999999998</v>
          </cell>
          <cell r="AY2691">
            <v>-12.470746306832094</v>
          </cell>
          <cell r="AZ2691">
            <v>-12.470746306832094</v>
          </cell>
          <cell r="BG2691">
            <v>1.0180303142612497</v>
          </cell>
          <cell r="BJ2691">
            <v>-1.8092016244357749E-3</v>
          </cell>
          <cell r="CF2691">
            <v>0</v>
          </cell>
          <cell r="CV2691">
            <v>22.708333333333332</v>
          </cell>
          <cell r="DA2691">
            <v>0</v>
          </cell>
          <cell r="ER2691">
            <v>376.4706666666666</v>
          </cell>
        </row>
        <row r="2692">
          <cell r="A2692">
            <v>623319</v>
          </cell>
          <cell r="C2692" t="str">
            <v>Rogers, Wes</v>
          </cell>
          <cell r="AF2692">
            <v>0.22248282078196768</v>
          </cell>
          <cell r="AN2692">
            <v>218.05748148148152</v>
          </cell>
          <cell r="AP2692">
            <v>0.30984863119408457</v>
          </cell>
          <cell r="AV2692" t="str">
            <v>CF</v>
          </cell>
          <cell r="AW2692">
            <v>-14.590766666666667</v>
          </cell>
          <cell r="AX2692">
            <v>-21.748049999999992</v>
          </cell>
          <cell r="AY2692">
            <v>-9.2777812335583913</v>
          </cell>
          <cell r="AZ2692">
            <v>-9.2777812335583913</v>
          </cell>
          <cell r="BG2692">
            <v>1.126860280528311</v>
          </cell>
          <cell r="BJ2692">
            <v>-9.3147035071250994E-3</v>
          </cell>
          <cell r="CF2692">
            <v>0</v>
          </cell>
          <cell r="CV2692">
            <v>22.291666666666668</v>
          </cell>
          <cell r="DA2692">
            <v>0</v>
          </cell>
          <cell r="ER2692">
            <v>545.14370370370375</v>
          </cell>
        </row>
        <row r="2693">
          <cell r="A2693">
            <v>623320</v>
          </cell>
          <cell r="C2693" t="str">
            <v>Sewald, Johnny</v>
          </cell>
          <cell r="AF2693">
            <v>0.22248013539572531</v>
          </cell>
          <cell r="AN2693">
            <v>195.28047407407408</v>
          </cell>
          <cell r="AP2693">
            <v>0.25875654838416706</v>
          </cell>
          <cell r="AV2693" t="str">
            <v>CF</v>
          </cell>
          <cell r="AW2693">
            <v>-14.2577</v>
          </cell>
          <cell r="AX2693">
            <v>-21.078849999999996</v>
          </cell>
          <cell r="AY2693">
            <v>-2.5432396396220938</v>
          </cell>
          <cell r="AZ2693">
            <v>-2.5432396396220938</v>
          </cell>
          <cell r="BG2693">
            <v>1.1928445884818581</v>
          </cell>
          <cell r="BJ2693">
            <v>-6.9585655369851099E-4</v>
          </cell>
          <cell r="CF2693">
            <v>0</v>
          </cell>
          <cell r="CV2693">
            <v>22.625</v>
          </cell>
          <cell r="DA2693">
            <v>0</v>
          </cell>
          <cell r="ER2693">
            <v>488.20118518518518</v>
          </cell>
        </row>
        <row r="2694">
          <cell r="A2694">
            <v>623322</v>
          </cell>
          <cell r="C2694" t="str">
            <v>Johnson, Ben</v>
          </cell>
          <cell r="AF2694">
            <v>0.16728386850920024</v>
          </cell>
          <cell r="AN2694">
            <v>175.76272592592591</v>
          </cell>
          <cell r="AP2694">
            <v>0.22323266579607304</v>
          </cell>
          <cell r="AV2694" t="str">
            <v>RF</v>
          </cell>
          <cell r="AW2694">
            <v>-14.757300000000001</v>
          </cell>
          <cell r="AX2694">
            <v>-22.082649999999997</v>
          </cell>
          <cell r="AY2694">
            <v>-15.390023838673732</v>
          </cell>
          <cell r="AZ2694">
            <v>-14.757300000000001</v>
          </cell>
          <cell r="BG2694">
            <v>1.2001411662798667</v>
          </cell>
          <cell r="BJ2694">
            <v>1.2770499386044897E-2</v>
          </cell>
          <cell r="CF2694">
            <v>0</v>
          </cell>
          <cell r="CV2694">
            <v>22.125</v>
          </cell>
          <cell r="DA2694">
            <v>0</v>
          </cell>
          <cell r="ER2694">
            <v>439.40681481481477</v>
          </cell>
        </row>
        <row r="2695">
          <cell r="A2695">
            <v>623323</v>
          </cell>
          <cell r="C2695" t="str">
            <v>Bishop, Braden</v>
          </cell>
          <cell r="AF2695">
            <v>0.17836368736350083</v>
          </cell>
          <cell r="AN2695">
            <v>187.40077037037042</v>
          </cell>
          <cell r="AP2695">
            <v>0.24005176454537247</v>
          </cell>
          <cell r="AV2695" t="str">
            <v>CF</v>
          </cell>
          <cell r="AW2695">
            <v>-14.007900000000001</v>
          </cell>
          <cell r="AX2695">
            <v>-20.576949999999997</v>
          </cell>
          <cell r="AY2695">
            <v>-7.6902183306144716</v>
          </cell>
          <cell r="AZ2695">
            <v>-7.6902183306144716</v>
          </cell>
          <cell r="BG2695">
            <v>1.5656736647664666</v>
          </cell>
          <cell r="BJ2695">
            <v>1.8012534567529354E-2</v>
          </cell>
          <cell r="CF2695">
            <v>0</v>
          </cell>
          <cell r="CV2695">
            <v>22.875</v>
          </cell>
          <cell r="DA2695">
            <v>0</v>
          </cell>
          <cell r="ER2695">
            <v>468.501925925926</v>
          </cell>
        </row>
        <row r="2696">
          <cell r="A2696">
            <v>623326</v>
          </cell>
          <cell r="C2696" t="str">
            <v>Davis, Quinten</v>
          </cell>
          <cell r="AF2696">
            <v>0.18698697753594445</v>
          </cell>
          <cell r="AN2696">
            <v>88.417280000000005</v>
          </cell>
          <cell r="AP2696">
            <v>0.10232545543857763</v>
          </cell>
          <cell r="AV2696" t="str">
            <v>RF</v>
          </cell>
          <cell r="AW2696">
            <v>-13.138375</v>
          </cell>
          <cell r="AX2696">
            <v>-18.902549999999998</v>
          </cell>
          <cell r="AY2696">
            <v>-10.441497715486454</v>
          </cell>
          <cell r="AZ2696">
            <v>-10.441497715486454</v>
          </cell>
          <cell r="BG2696">
            <v>0.93191814602117817</v>
          </cell>
          <cell r="BJ2696">
            <v>5.5083848828933329E-3</v>
          </cell>
          <cell r="CF2696">
            <v>0</v>
          </cell>
          <cell r="CV2696">
            <v>23.875</v>
          </cell>
          <cell r="DA2696">
            <v>0</v>
          </cell>
          <cell r="ER2696">
            <v>221.04320000000001</v>
          </cell>
        </row>
        <row r="2697">
          <cell r="A2697">
            <v>623371</v>
          </cell>
          <cell r="C2697" t="str">
            <v>Flynn, Cameron</v>
          </cell>
          <cell r="AF2697">
            <v>0.18724768814267623</v>
          </cell>
          <cell r="AN2697">
            <v>127.1652266666667</v>
          </cell>
          <cell r="AP2697">
            <v>0.18702089349219164</v>
          </cell>
          <cell r="AV2697" t="str">
            <v>RF</v>
          </cell>
          <cell r="AW2697">
            <v>-11.622199999999999</v>
          </cell>
          <cell r="AX2697">
            <v>-16.40635</v>
          </cell>
          <cell r="AY2697">
            <v>-9.225507653829558</v>
          </cell>
          <cell r="AZ2697">
            <v>-9.225507653829558</v>
          </cell>
          <cell r="BG2697">
            <v>1.144057468283858</v>
          </cell>
          <cell r="BJ2697">
            <v>-2.4329305505801722E-2</v>
          </cell>
          <cell r="CF2697">
            <v>0</v>
          </cell>
          <cell r="CV2697">
            <v>26.375</v>
          </cell>
          <cell r="DA2697">
            <v>0</v>
          </cell>
          <cell r="ER2697">
            <v>317.91306666666674</v>
          </cell>
        </row>
        <row r="2698">
          <cell r="A2698">
            <v>623372</v>
          </cell>
          <cell r="C2698" t="str">
            <v>Oh, Danny</v>
          </cell>
          <cell r="AF2698">
            <v>0.20681079881267264</v>
          </cell>
          <cell r="AN2698">
            <v>162.55217777777781</v>
          </cell>
          <cell r="AP2698">
            <v>0.28431422505668114</v>
          </cell>
          <cell r="AV2698" t="str">
            <v>LF</v>
          </cell>
          <cell r="AW2698">
            <v>-11.428256386575898</v>
          </cell>
          <cell r="AX2698">
            <v>-16.325616666666665</v>
          </cell>
          <cell r="AY2698">
            <v>-9.3011022129264305</v>
          </cell>
          <cell r="AZ2698">
            <v>-9.3011022129264305</v>
          </cell>
          <cell r="BG2698">
            <v>1.3843368428220257</v>
          </cell>
          <cell r="BJ2698">
            <v>2.498564274226307E-3</v>
          </cell>
          <cell r="CF2698">
            <v>0</v>
          </cell>
          <cell r="CV2698">
            <v>26.541666666666668</v>
          </cell>
          <cell r="DA2698">
            <v>0</v>
          </cell>
          <cell r="ER2698">
            <v>406.38044444444449</v>
          </cell>
        </row>
        <row r="2699">
          <cell r="A2699">
            <v>623375</v>
          </cell>
          <cell r="C2699" t="str">
            <v>Chapman, Ethan</v>
          </cell>
          <cell r="AF2699">
            <v>0.1936534856103693</v>
          </cell>
          <cell r="AN2699">
            <v>138.02192592592593</v>
          </cell>
          <cell r="AP2699">
            <v>0.16182067131731648</v>
          </cell>
          <cell r="AV2699" t="str">
            <v>CF</v>
          </cell>
          <cell r="AW2699">
            <v>-11.588333333333333</v>
          </cell>
          <cell r="AX2699">
            <v>-16.365983333333336</v>
          </cell>
          <cell r="AY2699">
            <v>-6.1473143872503688E-2</v>
          </cell>
          <cell r="AZ2699">
            <v>-6.1473143872503688E-2</v>
          </cell>
          <cell r="BG2699">
            <v>1.232029232673495</v>
          </cell>
          <cell r="BJ2699">
            <v>-2.0105704499909483E-3</v>
          </cell>
          <cell r="CF2699">
            <v>0</v>
          </cell>
          <cell r="CV2699">
            <v>26.458333333333332</v>
          </cell>
          <cell r="DA2699">
            <v>0</v>
          </cell>
          <cell r="ER2699">
            <v>345.05481481481479</v>
          </cell>
        </row>
        <row r="2700">
          <cell r="A2700">
            <v>623377</v>
          </cell>
          <cell r="C2700" t="str">
            <v>Bayardi, Brandon</v>
          </cell>
          <cell r="AF2700">
            <v>0.21658104845459358</v>
          </cell>
          <cell r="AN2700">
            <v>130.95818666666668</v>
          </cell>
          <cell r="AP2700">
            <v>0.21240916041029312</v>
          </cell>
          <cell r="AV2700" t="str">
            <v>RF</v>
          </cell>
          <cell r="AW2700">
            <v>-12.197111908302322</v>
          </cell>
          <cell r="AX2700">
            <v>-16.91245</v>
          </cell>
          <cell r="AY2700">
            <v>-12.642321038466598</v>
          </cell>
          <cell r="AZ2700">
            <v>-12.197111908302322</v>
          </cell>
          <cell r="BG2700">
            <v>1.5375345601899908</v>
          </cell>
          <cell r="BJ2700">
            <v>1.2330241761498079E-2</v>
          </cell>
          <cell r="CF2700">
            <v>0</v>
          </cell>
          <cell r="CV2700">
            <v>25.625</v>
          </cell>
          <cell r="DA2700">
            <v>0</v>
          </cell>
          <cell r="ER2700">
            <v>327.39546666666666</v>
          </cell>
        </row>
        <row r="2701">
          <cell r="A2701">
            <v>623391</v>
          </cell>
          <cell r="C2701" t="str">
            <v>Carlson, Christopher</v>
          </cell>
          <cell r="AF2701">
            <v>0.21768176672679124</v>
          </cell>
          <cell r="AN2701">
            <v>157.52224000000001</v>
          </cell>
          <cell r="AP2701">
            <v>0.21950515418702676</v>
          </cell>
          <cell r="AV2701" t="str">
            <v>LF</v>
          </cell>
          <cell r="AW2701">
            <v>-12.213658333333335</v>
          </cell>
          <cell r="AX2701">
            <v>-17.272950000000002</v>
          </cell>
          <cell r="AY2701">
            <v>-10.948014056389402</v>
          </cell>
          <cell r="AZ2701">
            <v>-10.948014056389402</v>
          </cell>
          <cell r="BG2701">
            <v>1.2820938647415732</v>
          </cell>
          <cell r="BJ2701">
            <v>3.1794967580609395E-3</v>
          </cell>
          <cell r="CF2701">
            <v>0</v>
          </cell>
          <cell r="CV2701">
            <v>25.208333333333332</v>
          </cell>
          <cell r="DA2701">
            <v>0</v>
          </cell>
          <cell r="ER2701">
            <v>393.80560000000003</v>
          </cell>
        </row>
        <row r="2702">
          <cell r="A2702">
            <v>623392</v>
          </cell>
          <cell r="C2702" t="str">
            <v>Lacrus, Sherman</v>
          </cell>
          <cell r="AF2702">
            <v>0.17149587971888003</v>
          </cell>
          <cell r="AN2702">
            <v>113.07498666666669</v>
          </cell>
          <cell r="AP2702">
            <v>0.20510567700159765</v>
          </cell>
          <cell r="AV2702" t="str">
            <v>RF</v>
          </cell>
          <cell r="AW2702">
            <v>-14.983264409452</v>
          </cell>
          <cell r="AX2702">
            <v>-21.246149999999993</v>
          </cell>
          <cell r="AY2702">
            <v>-14.074927236082706</v>
          </cell>
          <cell r="AZ2702">
            <v>-10.288474159831612</v>
          </cell>
          <cell r="BG2702">
            <v>0.91037670018460237</v>
          </cell>
          <cell r="BJ2702">
            <v>5.0858142409489541E-4</v>
          </cell>
          <cell r="CF2702">
            <v>0</v>
          </cell>
          <cell r="CV2702">
            <v>22.541666666666668</v>
          </cell>
          <cell r="DA2702">
            <v>0</v>
          </cell>
          <cell r="ER2702">
            <v>282.68746666666669</v>
          </cell>
        </row>
        <row r="2703">
          <cell r="A2703">
            <v>623393</v>
          </cell>
          <cell r="C2703" t="str">
            <v>Almonte, Josh</v>
          </cell>
          <cell r="AF2703">
            <v>0.15866377004245943</v>
          </cell>
          <cell r="AN2703">
            <v>164.92065185185186</v>
          </cell>
          <cell r="AP2703">
            <v>0.27838626808108546</v>
          </cell>
          <cell r="AV2703" t="str">
            <v>RF</v>
          </cell>
          <cell r="AW2703">
            <v>-14.424233333333335</v>
          </cell>
          <cell r="AX2703">
            <v>-21.413449999999997</v>
          </cell>
          <cell r="AY2703">
            <v>-8.0314757052255139</v>
          </cell>
          <cell r="AZ2703">
            <v>-8.0314757052255139</v>
          </cell>
          <cell r="BG2703">
            <v>1.1118382636127679</v>
          </cell>
          <cell r="BJ2703">
            <v>8.9398605765754011E-3</v>
          </cell>
          <cell r="CF2703">
            <v>0</v>
          </cell>
          <cell r="CV2703">
            <v>22.458333333333332</v>
          </cell>
          <cell r="DA2703">
            <v>0</v>
          </cell>
          <cell r="ER2703">
            <v>412.30162962962959</v>
          </cell>
        </row>
        <row r="2704">
          <cell r="A2704">
            <v>623455</v>
          </cell>
          <cell r="C2704" t="str">
            <v>Rachal, Avain</v>
          </cell>
          <cell r="AF2704">
            <v>0.19584552088691382</v>
          </cell>
          <cell r="AN2704">
            <v>156.22944000000004</v>
          </cell>
          <cell r="AP2704">
            <v>0.28074295244498948</v>
          </cell>
          <cell r="AV2704" t="str">
            <v>1B</v>
          </cell>
          <cell r="AW2704">
            <v>-12.936544390357767</v>
          </cell>
          <cell r="AX2704">
            <v>-21.580749999999995</v>
          </cell>
          <cell r="AY2704">
            <v>-11.237951227180552</v>
          </cell>
          <cell r="AZ2704">
            <v>-11.237951227180552</v>
          </cell>
          <cell r="BG2704">
            <v>0.68132100604566903</v>
          </cell>
          <cell r="BJ2704">
            <v>-3.5035473477836258E-3</v>
          </cell>
          <cell r="CF2704">
            <v>0</v>
          </cell>
          <cell r="CV2704">
            <v>22.375</v>
          </cell>
          <cell r="DA2704">
            <v>0</v>
          </cell>
          <cell r="ER2704">
            <v>390.57360000000006</v>
          </cell>
        </row>
        <row r="2705">
          <cell r="A2705">
            <v>623457</v>
          </cell>
          <cell r="C2705" t="str">
            <v>Rose, Matt</v>
          </cell>
          <cell r="AF2705">
            <v>0.19668633396949245</v>
          </cell>
          <cell r="AN2705">
            <v>165.21765925925925</v>
          </cell>
          <cell r="AP2705">
            <v>0.20477262754465575</v>
          </cell>
          <cell r="AV2705" t="str">
            <v>1B</v>
          </cell>
          <cell r="AW2705">
            <v>-12.460896761287874</v>
          </cell>
          <cell r="AX2705">
            <v>-12.948559575950966</v>
          </cell>
          <cell r="AY2705">
            <v>-13.380769027107576</v>
          </cell>
          <cell r="AZ2705">
            <v>-12.460896761287874</v>
          </cell>
          <cell r="BG2705">
            <v>1.4618876378348764</v>
          </cell>
          <cell r="BJ2705">
            <v>-1.2487172647952419E-2</v>
          </cell>
          <cell r="CF2705">
            <v>0</v>
          </cell>
          <cell r="CV2705">
            <v>21.875</v>
          </cell>
          <cell r="DA2705">
            <v>0</v>
          </cell>
          <cell r="ER2705">
            <v>413.04414814814811</v>
          </cell>
        </row>
        <row r="2706">
          <cell r="A2706">
            <v>623496</v>
          </cell>
          <cell r="C2706" t="str">
            <v>Reaves, Jared</v>
          </cell>
          <cell r="AF2706">
            <v>0.19697428377536849</v>
          </cell>
          <cell r="AN2706">
            <v>142.24213333333338</v>
          </cell>
          <cell r="AP2706">
            <v>0.2177880107066803</v>
          </cell>
          <cell r="AV2706" t="str">
            <v>SS</v>
          </cell>
          <cell r="AW2706">
            <v>-11.736259903899612</v>
          </cell>
          <cell r="AX2706">
            <v>1.7124754360204162</v>
          </cell>
          <cell r="AY2706">
            <v>-11.1733291229807</v>
          </cell>
          <cell r="AZ2706">
            <v>1.7124754360204162</v>
          </cell>
          <cell r="BG2706">
            <v>1.1657842919273107</v>
          </cell>
          <cell r="BJ2706">
            <v>2.2177129230459562E-4</v>
          </cell>
          <cell r="CF2706">
            <v>0</v>
          </cell>
          <cell r="CV2706">
            <v>25.958333333333332</v>
          </cell>
          <cell r="DA2706">
            <v>0</v>
          </cell>
          <cell r="ER2706">
            <v>355.60533333333342</v>
          </cell>
        </row>
        <row r="2707">
          <cell r="A2707">
            <v>623500</v>
          </cell>
          <cell r="C2707" t="str">
            <v>Chung, Derrick</v>
          </cell>
          <cell r="AF2707">
            <v>0.18907111511741115</v>
          </cell>
          <cell r="AN2707">
            <v>125.27549629629632</v>
          </cell>
          <cell r="AP2707">
            <v>0.16920354328077492</v>
          </cell>
          <cell r="AV2707" t="str">
            <v>C</v>
          </cell>
          <cell r="AW2707">
            <v>-12.842003901998103</v>
          </cell>
          <cell r="AX2707">
            <v>-16.103950000000001</v>
          </cell>
          <cell r="AY2707">
            <v>-13.032288535997463</v>
          </cell>
          <cell r="AZ2707">
            <v>10.833478825814201</v>
          </cell>
          <cell r="BG2707">
            <v>1.280363841527592</v>
          </cell>
          <cell r="BJ2707">
            <v>1.3117140018775399E-2</v>
          </cell>
          <cell r="CF2707">
            <v>0</v>
          </cell>
          <cell r="CV2707">
            <v>28.375</v>
          </cell>
          <cell r="DA2707">
            <v>0</v>
          </cell>
          <cell r="ER2707">
            <v>313.1887407407408</v>
          </cell>
        </row>
        <row r="2708">
          <cell r="A2708">
            <v>623501</v>
          </cell>
          <cell r="C2708" t="str">
            <v>Kemp, Jeff</v>
          </cell>
          <cell r="AF2708">
            <v>0.18764030595021208</v>
          </cell>
          <cell r="AN2708">
            <v>171.36917333333338</v>
          </cell>
          <cell r="AP2708">
            <v>0.32217964545221067</v>
          </cell>
          <cell r="AV2708" t="str">
            <v>2B</v>
          </cell>
          <cell r="AW2708">
            <v>-11.622529021874758</v>
          </cell>
          <cell r="AX2708">
            <v>0.78983081833210211</v>
          </cell>
          <cell r="AY2708">
            <v>-9.358393680050602</v>
          </cell>
          <cell r="AZ2708">
            <v>0.78983081833210211</v>
          </cell>
          <cell r="BG2708">
            <v>1.2029552443725504</v>
          </cell>
          <cell r="BJ2708">
            <v>1.6380715937369273E-3</v>
          </cell>
          <cell r="CF2708">
            <v>0</v>
          </cell>
          <cell r="CV2708">
            <v>26.291666666666668</v>
          </cell>
          <cell r="DA2708">
            <v>0</v>
          </cell>
          <cell r="ER2708">
            <v>428.42293333333339</v>
          </cell>
        </row>
        <row r="2709">
          <cell r="A2709">
            <v>623502</v>
          </cell>
          <cell r="C2709" t="str">
            <v>Saunders, Tim</v>
          </cell>
          <cell r="AF2709">
            <v>0.2001452844513448</v>
          </cell>
          <cell r="AN2709">
            <v>92.170903703703701</v>
          </cell>
          <cell r="AP2709">
            <v>6.3902152719528482E-2</v>
          </cell>
          <cell r="AV2709" t="str">
            <v>2B</v>
          </cell>
          <cell r="AW2709">
            <v>-11.723799999999999</v>
          </cell>
          <cell r="AX2709">
            <v>4.3759707905419161</v>
          </cell>
          <cell r="AY2709">
            <v>2.6667994878414807</v>
          </cell>
          <cell r="AZ2709">
            <v>4.3759707905419161</v>
          </cell>
          <cell r="BG2709">
            <v>1.182597718370189</v>
          </cell>
          <cell r="BJ2709">
            <v>-6.7627487014944778E-3</v>
          </cell>
          <cell r="CF2709">
            <v>0</v>
          </cell>
          <cell r="CV2709">
            <v>26.125</v>
          </cell>
          <cell r="DA2709">
            <v>0</v>
          </cell>
          <cell r="ER2709">
            <v>230.42725925925924</v>
          </cell>
        </row>
        <row r="2710">
          <cell r="A2710">
            <v>623504</v>
          </cell>
          <cell r="C2710" t="str">
            <v>Hurt, Will</v>
          </cell>
          <cell r="AF2710">
            <v>0.15199950017726688</v>
          </cell>
          <cell r="AN2710">
            <v>72.086091851851862</v>
          </cell>
          <cell r="AP2710">
            <v>3.2547260464191541E-2</v>
          </cell>
          <cell r="AV2710" t="str">
            <v>2B</v>
          </cell>
          <cell r="AW2710">
            <v>-14.340966666666667</v>
          </cell>
          <cell r="AX2710">
            <v>-3.3634219651718169</v>
          </cell>
          <cell r="AY2710">
            <v>-10.82264485310035</v>
          </cell>
          <cell r="AZ2710">
            <v>-3.3634219651718169</v>
          </cell>
          <cell r="BG2710">
            <v>0.7829719997021366</v>
          </cell>
          <cell r="BJ2710">
            <v>9.6859597134026539E-3</v>
          </cell>
          <cell r="CF2710">
            <v>0</v>
          </cell>
          <cell r="CV2710">
            <v>22.541666666666668</v>
          </cell>
          <cell r="DA2710">
            <v>0</v>
          </cell>
          <cell r="ER2710">
            <v>180.21522962962965</v>
          </cell>
        </row>
        <row r="2711">
          <cell r="A2711">
            <v>623506</v>
          </cell>
          <cell r="C2711" t="str">
            <v>Pascazi, Trey</v>
          </cell>
          <cell r="AF2711">
            <v>0.14013224997807672</v>
          </cell>
          <cell r="AN2711">
            <v>70.896924444444451</v>
          </cell>
          <cell r="AP2711">
            <v>3.2277879488155636E-2</v>
          </cell>
          <cell r="AV2711" t="str">
            <v>3B</v>
          </cell>
          <cell r="AW2711">
            <v>-16.024559444912811</v>
          </cell>
          <cell r="AX2711">
            <v>-7.2925631409431393</v>
          </cell>
          <cell r="AY2711">
            <v>-15.92685425988374</v>
          </cell>
          <cell r="AZ2711">
            <v>-7.2925631409431393</v>
          </cell>
          <cell r="BG2711">
            <v>0.73105387018645684</v>
          </cell>
          <cell r="BJ2711">
            <v>-1.6751606239457664E-2</v>
          </cell>
          <cell r="CF2711">
            <v>0</v>
          </cell>
          <cell r="CV2711">
            <v>22.875</v>
          </cell>
          <cell r="DA2711">
            <v>0</v>
          </cell>
          <cell r="ER2711">
            <v>177.24231111111112</v>
          </cell>
        </row>
        <row r="2712">
          <cell r="A2712">
            <v>623507</v>
          </cell>
          <cell r="C2712" t="str">
            <v>Lester, Josh</v>
          </cell>
          <cell r="AF2712">
            <v>0.17739393005519583</v>
          </cell>
          <cell r="AN2712">
            <v>138.99354074074074</v>
          </cell>
          <cell r="AP2712">
            <v>0.17773706192407124</v>
          </cell>
          <cell r="AV2712" t="str">
            <v>3B</v>
          </cell>
          <cell r="AW2712">
            <v>-15.266888057744838</v>
          </cell>
          <cell r="AX2712">
            <v>-7.3512671611064455</v>
          </cell>
          <cell r="AY2712">
            <v>-16.878565010914492</v>
          </cell>
          <cell r="AZ2712">
            <v>-7.3512671611064455</v>
          </cell>
          <cell r="BG2712">
            <v>1.4427441691041052</v>
          </cell>
          <cell r="BJ2712">
            <v>-1.2381693734095355E-2</v>
          </cell>
          <cell r="CF2712">
            <v>0</v>
          </cell>
          <cell r="CV2712">
            <v>21.958333333333332</v>
          </cell>
          <cell r="DA2712">
            <v>0</v>
          </cell>
          <cell r="ER2712">
            <v>347.48385185185185</v>
          </cell>
        </row>
        <row r="2713">
          <cell r="A2713">
            <v>623510</v>
          </cell>
          <cell r="C2713" t="str">
            <v>Simcox, A.J.</v>
          </cell>
          <cell r="AF2713">
            <v>0.18313860158094436</v>
          </cell>
          <cell r="AN2713">
            <v>210.61072592592598</v>
          </cell>
          <cell r="AP2713">
            <v>0.26045936167227446</v>
          </cell>
          <cell r="AV2713" t="str">
            <v>SS</v>
          </cell>
          <cell r="AW2713">
            <v>-14.840566666666666</v>
          </cell>
          <cell r="AX2713">
            <v>-3.9093314743486909</v>
          </cell>
          <cell r="AY2713">
            <v>-10.070584741020607</v>
          </cell>
          <cell r="AZ2713">
            <v>-3.9093314743486909</v>
          </cell>
          <cell r="BG2713">
            <v>1.6743341340870668</v>
          </cell>
          <cell r="BJ2713">
            <v>9.1439854930559419E-3</v>
          </cell>
          <cell r="CF2713">
            <v>0</v>
          </cell>
          <cell r="CV2713">
            <v>22.041666666666668</v>
          </cell>
          <cell r="DA2713">
            <v>0</v>
          </cell>
          <cell r="ER2713">
            <v>526.52681481481488</v>
          </cell>
        </row>
        <row r="2714">
          <cell r="A2714">
            <v>623513</v>
          </cell>
          <cell r="C2714" t="str">
            <v>Krieger, Tyler</v>
          </cell>
          <cell r="AF2714">
            <v>0.21654506426305126</v>
          </cell>
          <cell r="AN2714">
            <v>192</v>
          </cell>
          <cell r="AP2714">
            <v>0.20450158544722541</v>
          </cell>
          <cell r="AV2714" t="str">
            <v>2B</v>
          </cell>
          <cell r="AW2714">
            <v>-14.424233333333335</v>
          </cell>
          <cell r="AX2714">
            <v>-4.9007247043364019</v>
          </cell>
          <cell r="AY2714">
            <v>-4.9758532224782233</v>
          </cell>
          <cell r="AZ2714">
            <v>-4.9007247043364019</v>
          </cell>
          <cell r="BG2714">
            <v>1.4870025283167454</v>
          </cell>
          <cell r="BJ2714">
            <v>4.7256471657211863E-3</v>
          </cell>
          <cell r="CF2714">
            <v>0</v>
          </cell>
          <cell r="CV2714">
            <v>22.458333333333332</v>
          </cell>
          <cell r="DA2714">
            <v>0</v>
          </cell>
          <cell r="ER2714">
            <v>480</v>
          </cell>
        </row>
        <row r="2715">
          <cell r="A2715">
            <v>623515</v>
          </cell>
          <cell r="C2715" t="str">
            <v>Jackson, Drew</v>
          </cell>
          <cell r="AF2715">
            <v>0.19139662719911374</v>
          </cell>
          <cell r="AN2715">
            <v>219.83205925925924</v>
          </cell>
          <cell r="AP2715">
            <v>0.27650661682187083</v>
          </cell>
          <cell r="AV2715" t="str">
            <v>SS</v>
          </cell>
          <cell r="AW2715">
            <v>-13.924633333333336</v>
          </cell>
          <cell r="AX2715">
            <v>1.8119236453815812</v>
          </cell>
          <cell r="AY2715">
            <v>-1.0402598658724171</v>
          </cell>
          <cell r="AZ2715">
            <v>1.8119236453815812</v>
          </cell>
          <cell r="BG2715">
            <v>1.5994936709960714</v>
          </cell>
          <cell r="BJ2715">
            <v>1.0420273311308004E-2</v>
          </cell>
          <cell r="CF2715">
            <v>0</v>
          </cell>
          <cell r="CV2715">
            <v>22.958333333333332</v>
          </cell>
          <cell r="DA2715">
            <v>0</v>
          </cell>
          <cell r="ER2715">
            <v>549.58014814814806</v>
          </cell>
        </row>
        <row r="2716">
          <cell r="A2716">
            <v>623519</v>
          </cell>
          <cell r="C2716" t="str">
            <v>Olmedo-Barrera, David</v>
          </cell>
          <cell r="AF2716">
            <v>0.22112820169834502</v>
          </cell>
          <cell r="AN2716">
            <v>128.75792592592595</v>
          </cell>
          <cell r="AP2716">
            <v>0.16126351051706789</v>
          </cell>
          <cell r="AV2716" t="str">
            <v>LF</v>
          </cell>
          <cell r="AW2716">
            <v>-14.840566666666666</v>
          </cell>
          <cell r="AX2716">
            <v>-22.249949999999995</v>
          </cell>
          <cell r="AY2716">
            <v>-11.804615188753765</v>
          </cell>
          <cell r="AZ2716">
            <v>-11.804615188753765</v>
          </cell>
          <cell r="BG2716">
            <v>1.508997485110128</v>
          </cell>
          <cell r="BJ2716">
            <v>-7.8123175206014249E-3</v>
          </cell>
          <cell r="CF2716">
            <v>0</v>
          </cell>
          <cell r="CV2716">
            <v>22.041666666666668</v>
          </cell>
          <cell r="DA2716">
            <v>0</v>
          </cell>
          <cell r="ER2716">
            <v>321.89481481481482</v>
          </cell>
        </row>
        <row r="2717">
          <cell r="A2717">
            <v>623520</v>
          </cell>
          <cell r="C2717" t="str">
            <v>Bote, David</v>
          </cell>
          <cell r="AF2717">
            <v>0.2044237428664149</v>
          </cell>
          <cell r="AN2717">
            <v>162.5504</v>
          </cell>
          <cell r="AP2717">
            <v>0.31663741881681118</v>
          </cell>
          <cell r="AV2717" t="str">
            <v>2B</v>
          </cell>
          <cell r="AW2717">
            <v>-13.64610813602518</v>
          </cell>
          <cell r="AX2717">
            <v>-10.43899655041252</v>
          </cell>
          <cell r="AY2717">
            <v>-12.132490160856108</v>
          </cell>
          <cell r="AZ2717">
            <v>-10.43899655041252</v>
          </cell>
          <cell r="BG2717">
            <v>0.95036828850337862</v>
          </cell>
          <cell r="BJ2717">
            <v>9.1087970487099285E-3</v>
          </cell>
          <cell r="CF2717">
            <v>0</v>
          </cell>
          <cell r="CV2717">
            <v>23.208333333333332</v>
          </cell>
          <cell r="DA2717">
            <v>0</v>
          </cell>
          <cell r="ER2717">
            <v>406.37599999999998</v>
          </cell>
        </row>
        <row r="2718">
          <cell r="A2718">
            <v>623521</v>
          </cell>
          <cell r="C2718" t="str">
            <v>Hendrix, Paul</v>
          </cell>
          <cell r="AF2718">
            <v>0.20404222917543105</v>
          </cell>
          <cell r="AN2718">
            <v>179.41728000000001</v>
          </cell>
          <cell r="AP2718">
            <v>0.34244027900237073</v>
          </cell>
          <cell r="AV2718" t="str">
            <v>3B</v>
          </cell>
          <cell r="AW2718">
            <v>-12.40470592653473</v>
          </cell>
          <cell r="AX2718">
            <v>-4.6628980343448747</v>
          </cell>
          <cell r="AY2718">
            <v>-13.199825622551451</v>
          </cell>
          <cell r="AZ2718">
            <v>-4.6628980343448747</v>
          </cell>
          <cell r="BG2718">
            <v>1.2340270253389449</v>
          </cell>
          <cell r="BJ2718">
            <v>-1.0562740962552304E-3</v>
          </cell>
          <cell r="CF2718">
            <v>0</v>
          </cell>
          <cell r="CV2718">
            <v>24.625</v>
          </cell>
          <cell r="DA2718">
            <v>0</v>
          </cell>
          <cell r="ER2718">
            <v>448.54319999999996</v>
          </cell>
        </row>
        <row r="2719">
          <cell r="A2719">
            <v>623523</v>
          </cell>
          <cell r="C2719" t="str">
            <v>Auciello, Kreisber</v>
          </cell>
          <cell r="AF2719">
            <v>0.12830797756392318</v>
          </cell>
          <cell r="AN2719">
            <v>85.870080000000016</v>
          </cell>
          <cell r="AP2719">
            <v>5.8455777221969152E-2</v>
          </cell>
          <cell r="AV2719" t="str">
            <v>3B</v>
          </cell>
          <cell r="AW2719">
            <v>-16.86252520593699</v>
          </cell>
          <cell r="AX2719">
            <v>-14.618660193532047</v>
          </cell>
          <cell r="AY2719">
            <v>-18.497743925454344</v>
          </cell>
          <cell r="AZ2719">
            <v>-14.618660193532047</v>
          </cell>
          <cell r="BG2719">
            <v>0.68932992345623623</v>
          </cell>
          <cell r="BJ2719">
            <v>1.2872735920853169E-2</v>
          </cell>
          <cell r="CF2719">
            <v>0</v>
          </cell>
          <cell r="CV2719">
            <v>21.375</v>
          </cell>
          <cell r="DA2719">
            <v>0</v>
          </cell>
          <cell r="ER2719">
            <v>214.67520000000002</v>
          </cell>
        </row>
        <row r="2720">
          <cell r="A2720">
            <v>623610</v>
          </cell>
          <cell r="C2720" t="str">
            <v>Valenzuela, Luis</v>
          </cell>
          <cell r="AF2720">
            <v>0.19186802220488472</v>
          </cell>
          <cell r="AN2720">
            <v>115.72490666666668</v>
          </cell>
          <cell r="AP2720">
            <v>0.20870422443283321</v>
          </cell>
          <cell r="AV2720" t="str">
            <v>SS</v>
          </cell>
          <cell r="AW2720">
            <v>-14.007900000000001</v>
          </cell>
          <cell r="AX2720">
            <v>-6.9275012823674844</v>
          </cell>
          <cell r="AY2720">
            <v>-10.667317473198246</v>
          </cell>
          <cell r="AZ2720">
            <v>-6.9275012823674844</v>
          </cell>
          <cell r="BG2720">
            <v>0.84786429372511574</v>
          </cell>
          <cell r="BJ2720">
            <v>6.6911547116122651E-3</v>
          </cell>
          <cell r="CF2720">
            <v>0</v>
          </cell>
          <cell r="CV2720">
            <v>22.875</v>
          </cell>
          <cell r="DA2720">
            <v>0</v>
          </cell>
          <cell r="ER2720">
            <v>289.31226666666669</v>
          </cell>
        </row>
        <row r="2721">
          <cell r="A2721">
            <v>623692</v>
          </cell>
          <cell r="C2721" t="str">
            <v>Andujar, Ricardo</v>
          </cell>
          <cell r="AF2721">
            <v>0.17245250855077249</v>
          </cell>
          <cell r="AN2721">
            <v>174.38530370370373</v>
          </cell>
          <cell r="AP2721">
            <v>0.28674907864038746</v>
          </cell>
          <cell r="AV2721" t="str">
            <v>SS</v>
          </cell>
          <cell r="AW2721">
            <v>-13.111693668048312</v>
          </cell>
          <cell r="AX2721">
            <v>-7.2671318116813328</v>
          </cell>
          <cell r="AY2721">
            <v>-8.5348122369265695</v>
          </cell>
          <cell r="AZ2721">
            <v>-7.2671318116813328</v>
          </cell>
          <cell r="BG2721">
            <v>0.82799164368889455</v>
          </cell>
          <cell r="BJ2721">
            <v>3.9312336471757905E-4</v>
          </cell>
          <cell r="CF2721">
            <v>0</v>
          </cell>
          <cell r="CV2721">
            <v>23.875</v>
          </cell>
          <cell r="DA2721">
            <v>0</v>
          </cell>
          <cell r="ER2721">
            <v>435.9632592592593</v>
          </cell>
        </row>
        <row r="2722">
          <cell r="A2722">
            <v>623697</v>
          </cell>
          <cell r="C2722" t="str">
            <v>Alvarez, Thomas</v>
          </cell>
          <cell r="AF2722">
            <v>0.14931879902424436</v>
          </cell>
          <cell r="AN2722">
            <v>96.883389629629647</v>
          </cell>
          <cell r="AP2722">
            <v>8.7542098284433267E-2</v>
          </cell>
          <cell r="AV2722" t="str">
            <v>2B</v>
          </cell>
          <cell r="AW2722">
            <v>-15.599325</v>
          </cell>
          <cell r="AX2722">
            <v>-8.0553849245826807</v>
          </cell>
          <cell r="AY2722">
            <v>-8.0840200524406534</v>
          </cell>
          <cell r="AZ2722">
            <v>-8.0553849245826807</v>
          </cell>
          <cell r="BG2722">
            <v>0.68429677683946655</v>
          </cell>
          <cell r="BJ2722">
            <v>-9.4085720566216263E-3</v>
          </cell>
          <cell r="CF2722">
            <v>0</v>
          </cell>
          <cell r="CV2722">
            <v>21.375</v>
          </cell>
          <cell r="DA2722">
            <v>0</v>
          </cell>
          <cell r="ER2722">
            <v>242.2084740740741</v>
          </cell>
        </row>
        <row r="2723">
          <cell r="A2723">
            <v>623698</v>
          </cell>
          <cell r="C2723" t="str">
            <v>Osborne, Zach</v>
          </cell>
          <cell r="AF2723">
            <v>0.1815960491845319</v>
          </cell>
          <cell r="AN2723">
            <v>135.70382222222224</v>
          </cell>
          <cell r="AP2723">
            <v>0.25758494129985765</v>
          </cell>
          <cell r="AV2723" t="str">
            <v>SS</v>
          </cell>
          <cell r="AW2723">
            <v>-11.689933333333334</v>
          </cell>
          <cell r="AX2723">
            <v>-2.6354033412070041</v>
          </cell>
          <cell r="AY2723">
            <v>-9.4652278396917726</v>
          </cell>
          <cell r="AZ2723">
            <v>-2.6354033412070041</v>
          </cell>
          <cell r="BG2723">
            <v>1.1584080247157789</v>
          </cell>
          <cell r="BJ2723">
            <v>-3.8452842717889317E-3</v>
          </cell>
          <cell r="CF2723">
            <v>0</v>
          </cell>
          <cell r="CV2723">
            <v>26.208333333333332</v>
          </cell>
          <cell r="DA2723">
            <v>0</v>
          </cell>
          <cell r="ER2723">
            <v>339.25955555555561</v>
          </cell>
        </row>
        <row r="2724">
          <cell r="A2724">
            <v>623895</v>
          </cell>
          <cell r="C2724" t="str">
            <v>Emeterio, Jenner</v>
          </cell>
          <cell r="AF2724">
            <v>0.16493213338460033</v>
          </cell>
          <cell r="AN2724">
            <v>107.72224000000001</v>
          </cell>
          <cell r="AP2724">
            <v>9.2088181177689687E-2</v>
          </cell>
          <cell r="AV2724" t="str">
            <v>RF</v>
          </cell>
          <cell r="AW2724">
            <v>-13.634791666666667</v>
          </cell>
          <cell r="AX2724">
            <v>-19.851516666666662</v>
          </cell>
          <cell r="AY2724">
            <v>-1.2182944365409236</v>
          </cell>
          <cell r="AZ2724">
            <v>-1.2182944365409236</v>
          </cell>
          <cell r="BG2724">
            <v>0.8687535745244479</v>
          </cell>
          <cell r="BJ2724">
            <v>3.0123271973856234E-3</v>
          </cell>
          <cell r="CF2724">
            <v>0</v>
          </cell>
          <cell r="CV2724">
            <v>23.291666666666668</v>
          </cell>
          <cell r="DA2724">
            <v>0</v>
          </cell>
          <cell r="ER2724">
            <v>269.30560000000003</v>
          </cell>
        </row>
        <row r="2725">
          <cell r="A2725">
            <v>623896</v>
          </cell>
          <cell r="C2725" t="str">
            <v>Queliz, Jose</v>
          </cell>
          <cell r="AF2725">
            <v>0.16470588808791242</v>
          </cell>
          <cell r="AN2725">
            <v>117.66743703703706</v>
          </cell>
          <cell r="AP2725">
            <v>0.2086480643221108</v>
          </cell>
          <cell r="AV2725" t="str">
            <v>C</v>
          </cell>
          <cell r="AW2725">
            <v>-15.631676702434877</v>
          </cell>
          <cell r="AX2725">
            <v>-18.902549999999998</v>
          </cell>
          <cell r="AY2725">
            <v>-15.47118976991316</v>
          </cell>
          <cell r="AZ2725">
            <v>2.7235741622995131</v>
          </cell>
          <cell r="BG2725">
            <v>0.74351157045445015</v>
          </cell>
          <cell r="BJ2725">
            <v>-1.3394306333945845E-2</v>
          </cell>
          <cell r="CF2725">
            <v>0</v>
          </cell>
          <cell r="CV2725">
            <v>23.875</v>
          </cell>
          <cell r="DA2725">
            <v>0</v>
          </cell>
          <cell r="ER2725">
            <v>294.16859259259263</v>
          </cell>
        </row>
        <row r="2726">
          <cell r="A2726">
            <v>623911</v>
          </cell>
          <cell r="C2726" t="str">
            <v>Escobar, Elvis</v>
          </cell>
          <cell r="AF2726">
            <v>0.18814650882527584</v>
          </cell>
          <cell r="AN2726">
            <v>205.40325925925927</v>
          </cell>
          <cell r="AP2726">
            <v>0.36137349786120232</v>
          </cell>
          <cell r="AV2726" t="str">
            <v>CF</v>
          </cell>
          <cell r="AW2726">
            <v>-15.121241666666666</v>
          </cell>
          <cell r="AX2726">
            <v>-22.831183333333328</v>
          </cell>
          <cell r="AY2726">
            <v>-6.4692979352512356</v>
          </cell>
          <cell r="AZ2726">
            <v>-6.4692979352512356</v>
          </cell>
          <cell r="BG2726">
            <v>0.69629170043344679</v>
          </cell>
          <cell r="BJ2726">
            <v>1.3941814097798237E-2</v>
          </cell>
          <cell r="CF2726">
            <v>0</v>
          </cell>
          <cell r="CV2726">
            <v>21.791666666666668</v>
          </cell>
          <cell r="DA2726">
            <v>0</v>
          </cell>
          <cell r="ER2726">
            <v>513.50814814814817</v>
          </cell>
        </row>
        <row r="2727">
          <cell r="A2727">
            <v>623912</v>
          </cell>
          <cell r="C2727" t="str">
            <v>Ramirez, Harold</v>
          </cell>
          <cell r="AF2727">
            <v>0.22347700682070828</v>
          </cell>
          <cell r="AN2727">
            <v>199.14429629629632</v>
          </cell>
          <cell r="AP2727">
            <v>0.31979418449526653</v>
          </cell>
          <cell r="AV2727" t="str">
            <v>CF</v>
          </cell>
          <cell r="AW2727">
            <v>-15.121241666666666</v>
          </cell>
          <cell r="AX2727">
            <v>-22.831183333333328</v>
          </cell>
          <cell r="AY2727">
            <v>-7.9556128728944397</v>
          </cell>
          <cell r="AZ2727">
            <v>-7.9556128728944397</v>
          </cell>
          <cell r="BG2727">
            <v>0.84739109326132955</v>
          </cell>
          <cell r="BJ2727">
            <v>1.3778018386114829E-2</v>
          </cell>
          <cell r="CF2727">
            <v>0</v>
          </cell>
          <cell r="CV2727">
            <v>21.791666666666668</v>
          </cell>
          <cell r="DA2727">
            <v>0</v>
          </cell>
          <cell r="ER2727">
            <v>497.86074074074077</v>
          </cell>
        </row>
        <row r="2728">
          <cell r="A2728">
            <v>623921</v>
          </cell>
          <cell r="C2728" t="str">
            <v>Wade, Logan</v>
          </cell>
          <cell r="AF2728">
            <v>0.18103878788886246</v>
          </cell>
          <cell r="AN2728">
            <v>144.84064000000001</v>
          </cell>
          <cell r="AP2728">
            <v>0.28090578144683587</v>
          </cell>
          <cell r="AV2728" t="str">
            <v>LF</v>
          </cell>
          <cell r="AW2728">
            <v>-12.221977646685557</v>
          </cell>
          <cell r="AX2728">
            <v>-5.8769031862232817</v>
          </cell>
          <cell r="AY2728">
            <v>-9.1978888651621666</v>
          </cell>
          <cell r="AZ2728">
            <v>-5.8769031862232817</v>
          </cell>
          <cell r="BG2728">
            <v>0.77879273603644505</v>
          </cell>
          <cell r="BJ2728">
            <v>-4.7655687236973013E-3</v>
          </cell>
          <cell r="CF2728">
            <v>0</v>
          </cell>
          <cell r="CV2728">
            <v>24.625</v>
          </cell>
          <cell r="DA2728">
            <v>0</v>
          </cell>
          <cell r="ER2728">
            <v>362.10160000000002</v>
          </cell>
        </row>
        <row r="2729">
          <cell r="A2729">
            <v>623922</v>
          </cell>
          <cell r="C2729" t="str">
            <v>Barber, Blake</v>
          </cell>
          <cell r="AF2729">
            <v>0.20714563715788234</v>
          </cell>
          <cell r="AN2729">
            <v>137.54272</v>
          </cell>
          <cell r="AP2729">
            <v>0.21821643985330275</v>
          </cell>
          <cell r="AV2729" t="str">
            <v>LF</v>
          </cell>
          <cell r="AW2729">
            <v>-11.518223882853256</v>
          </cell>
          <cell r="AX2729">
            <v>-4.6015160948685825</v>
          </cell>
          <cell r="AY2729">
            <v>-11.136666773528242</v>
          </cell>
          <cell r="AZ2729">
            <v>-4.6015160948685825</v>
          </cell>
          <cell r="BG2729">
            <v>1.176394271265051</v>
          </cell>
          <cell r="BJ2729">
            <v>-7.0212992267337142E-3</v>
          </cell>
          <cell r="CF2729">
            <v>0</v>
          </cell>
          <cell r="CV2729">
            <v>26.208333333333332</v>
          </cell>
          <cell r="DA2729">
            <v>0</v>
          </cell>
          <cell r="ER2729">
            <v>343.85680000000002</v>
          </cell>
        </row>
        <row r="2730">
          <cell r="A2730">
            <v>623925</v>
          </cell>
          <cell r="C2730" t="str">
            <v>Remes, Tim</v>
          </cell>
          <cell r="AF2730">
            <v>0.1857650837494047</v>
          </cell>
          <cell r="AN2730">
            <v>82.34808888888891</v>
          </cell>
          <cell r="AP2730">
            <v>0.12194429396355289</v>
          </cell>
          <cell r="AV2730" t="str">
            <v>C</v>
          </cell>
          <cell r="AW2730">
            <v>-16.452294427634659</v>
          </cell>
          <cell r="AX2730">
            <v>-18.647283333333331</v>
          </cell>
          <cell r="AY2730">
            <v>-16.581603681290645</v>
          </cell>
          <cell r="AZ2730">
            <v>-0.32119219046448899</v>
          </cell>
          <cell r="BG2730">
            <v>0.68467590219662622</v>
          </cell>
          <cell r="BJ2730">
            <v>-8.7261737496399563E-3</v>
          </cell>
          <cell r="CF2730">
            <v>0</v>
          </cell>
          <cell r="CV2730">
            <v>24.041666666666668</v>
          </cell>
          <cell r="DA2730">
            <v>0</v>
          </cell>
          <cell r="ER2730">
            <v>205.87022222222225</v>
          </cell>
        </row>
        <row r="2731">
          <cell r="A2731">
            <v>623927</v>
          </cell>
          <cell r="C2731" t="str">
            <v>Tromp, Jiandido</v>
          </cell>
          <cell r="AF2731">
            <v>0.21275064157983939</v>
          </cell>
          <cell r="AN2731">
            <v>211.96290370370372</v>
          </cell>
          <cell r="AP2731">
            <v>0.36019372373292202</v>
          </cell>
          <cell r="AV2731" t="str">
            <v>CF</v>
          </cell>
          <cell r="AW2731">
            <v>-14.091166666666666</v>
          </cell>
          <cell r="AX2731">
            <v>-20.744249999999994</v>
          </cell>
          <cell r="AY2731">
            <v>-8.0342549340667837</v>
          </cell>
          <cell r="AZ2731">
            <v>-8.0342549340667837</v>
          </cell>
          <cell r="BG2731">
            <v>0.72985999204749508</v>
          </cell>
          <cell r="BJ2731">
            <v>3.1529149979310674E-3</v>
          </cell>
          <cell r="CF2731">
            <v>0</v>
          </cell>
          <cell r="CV2731">
            <v>22.791666666666668</v>
          </cell>
          <cell r="DA2731">
            <v>0</v>
          </cell>
          <cell r="ER2731">
            <v>529.90725925925926</v>
          </cell>
        </row>
        <row r="2732">
          <cell r="A2732">
            <v>623930</v>
          </cell>
          <cell r="C2732" t="str">
            <v>Jirschele, Justin</v>
          </cell>
          <cell r="AF2732">
            <v>0.19854243468679597</v>
          </cell>
          <cell r="AN2732">
            <v>103.30880000000001</v>
          </cell>
          <cell r="AP2732">
            <v>8.8071833164808933E-2</v>
          </cell>
          <cell r="AV2732" t="str">
            <v>2B</v>
          </cell>
          <cell r="AW2732">
            <v>-14.471359095818274</v>
          </cell>
          <cell r="AX2732">
            <v>-3.4551524493047703</v>
          </cell>
          <cell r="AY2732">
            <v>-13.484830386292531</v>
          </cell>
          <cell r="AZ2732">
            <v>-3.4551524493047703</v>
          </cell>
          <cell r="BG2732">
            <v>1.3047601176209862</v>
          </cell>
          <cell r="BJ2732">
            <v>-1.326744007877984E-2</v>
          </cell>
          <cell r="CF2732">
            <v>0</v>
          </cell>
          <cell r="CV2732">
            <v>26.208333333333332</v>
          </cell>
          <cell r="DA2732">
            <v>0</v>
          </cell>
          <cell r="ER2732">
            <v>258.27199999999999</v>
          </cell>
        </row>
        <row r="2733">
          <cell r="A2733">
            <v>623951</v>
          </cell>
          <cell r="C2733" t="str">
            <v>Dowdy, Jeremy</v>
          </cell>
          <cell r="AF2733">
            <v>0.21425912663744379</v>
          </cell>
          <cell r="AN2733">
            <v>120.77997037037038</v>
          </cell>
          <cell r="AP2733">
            <v>0.22369694438458165</v>
          </cell>
          <cell r="AV2733" t="str">
            <v>C</v>
          </cell>
          <cell r="AW2733">
            <v>-12.473782292254143</v>
          </cell>
          <cell r="AX2733">
            <v>-16.62405</v>
          </cell>
          <cell r="AY2733">
            <v>-13.52762898515658</v>
          </cell>
          <cell r="AZ2733">
            <v>-1.2941522334601534</v>
          </cell>
          <cell r="BG2733">
            <v>1.4583000952491436</v>
          </cell>
          <cell r="BJ2733">
            <v>-2.1642096656568056E-3</v>
          </cell>
          <cell r="CF2733">
            <v>0</v>
          </cell>
          <cell r="CV2733">
            <v>25.958333333333332</v>
          </cell>
          <cell r="DA2733">
            <v>0</v>
          </cell>
          <cell r="ER2733">
            <v>301.94992592592592</v>
          </cell>
        </row>
        <row r="2734">
          <cell r="A2734">
            <v>623966</v>
          </cell>
          <cell r="C2734" t="str">
            <v>Schlehuber, Jared</v>
          </cell>
          <cell r="AF2734">
            <v>0.21404831121608786</v>
          </cell>
          <cell r="AN2734">
            <v>133.24515555555556</v>
          </cell>
          <cell r="AP2734">
            <v>0.12956755470831938</v>
          </cell>
          <cell r="AV2734" t="str">
            <v>3B</v>
          </cell>
          <cell r="AW2734">
            <v>-13.898721175947211</v>
          </cell>
          <cell r="AX2734">
            <v>-9.4955132247192324</v>
          </cell>
          <cell r="AY2734">
            <v>-14.892347907075612</v>
          </cell>
          <cell r="AZ2734">
            <v>-9.4955132247192324</v>
          </cell>
          <cell r="BG2734">
            <v>1.3338888598547549</v>
          </cell>
          <cell r="BJ2734">
            <v>-1.8226728895310962E-2</v>
          </cell>
          <cell r="CF2734">
            <v>0</v>
          </cell>
          <cell r="CV2734">
            <v>27.541666666666668</v>
          </cell>
          <cell r="DA2734">
            <v>0</v>
          </cell>
          <cell r="ER2734">
            <v>333.11288888888885</v>
          </cell>
        </row>
        <row r="2735">
          <cell r="A2735">
            <v>623974</v>
          </cell>
          <cell r="C2735" t="str">
            <v>Molina, Leudy</v>
          </cell>
          <cell r="AF2735">
            <v>0.12219838908577242</v>
          </cell>
          <cell r="AN2735">
            <v>85.329279999999997</v>
          </cell>
          <cell r="AP2735">
            <v>9.6969981535082961E-2</v>
          </cell>
          <cell r="AV2735" t="str">
            <v>1B</v>
          </cell>
          <cell r="AW2735">
            <v>-17.082950932438514</v>
          </cell>
          <cell r="AX2735">
            <v>-23.229249999999997</v>
          </cell>
          <cell r="AY2735">
            <v>-18.790193320712945</v>
          </cell>
          <cell r="AZ2735">
            <v>-17.082950932438514</v>
          </cell>
          <cell r="BG2735">
            <v>0.65732432799260232</v>
          </cell>
          <cell r="BJ2735">
            <v>1.2123388821461613E-2</v>
          </cell>
          <cell r="CF2735">
            <v>0</v>
          </cell>
          <cell r="CV2735">
            <v>21.625</v>
          </cell>
          <cell r="DA2735">
            <v>0</v>
          </cell>
          <cell r="ER2735">
            <v>213.32319999999999</v>
          </cell>
        </row>
        <row r="2736">
          <cell r="A2736">
            <v>623976</v>
          </cell>
          <cell r="C2736" t="str">
            <v>Medina, Hengerber</v>
          </cell>
          <cell r="AF2736">
            <v>0.13194544310882972</v>
          </cell>
          <cell r="AN2736">
            <v>91.024687407407427</v>
          </cell>
          <cell r="AP2736">
            <v>6.4538936734272023E-2</v>
          </cell>
          <cell r="AV2736" t="str">
            <v>3B</v>
          </cell>
          <cell r="AW2736">
            <v>-15.182927090655923</v>
          </cell>
          <cell r="AX2736">
            <v>-7.7600661989583486</v>
          </cell>
          <cell r="AY2736">
            <v>-14.159814774467538</v>
          </cell>
          <cell r="AZ2736">
            <v>-7.7600661989583486</v>
          </cell>
          <cell r="BG2736">
            <v>0.58857362751561759</v>
          </cell>
          <cell r="BJ2736">
            <v>-1.184690287536054E-2</v>
          </cell>
          <cell r="CF2736">
            <v>0</v>
          </cell>
          <cell r="CV2736">
            <v>21.708333333333332</v>
          </cell>
          <cell r="DA2736">
            <v>0</v>
          </cell>
          <cell r="ER2736">
            <v>227.56171851851855</v>
          </cell>
        </row>
        <row r="2737">
          <cell r="A2737">
            <v>623980</v>
          </cell>
          <cell r="C2737" t="str">
            <v>Popkins, David</v>
          </cell>
          <cell r="AF2737">
            <v>0.21162422834566857</v>
          </cell>
          <cell r="AN2737">
            <v>146.77864296296298</v>
          </cell>
          <cell r="AP2737">
            <v>0.1479626322370049</v>
          </cell>
          <cell r="AV2737" t="str">
            <v>RF</v>
          </cell>
          <cell r="AW2737">
            <v>-11.5206</v>
          </cell>
          <cell r="AX2737">
            <v>-16.285250000000001</v>
          </cell>
          <cell r="AY2737">
            <v>-10.511999278925739</v>
          </cell>
          <cell r="AZ2737">
            <v>-10.511999278925739</v>
          </cell>
          <cell r="BG2737">
            <v>1.4739063061022937</v>
          </cell>
          <cell r="BJ2737">
            <v>-1.3214931630693462E-3</v>
          </cell>
          <cell r="CF2737">
            <v>0</v>
          </cell>
          <cell r="CV2737">
            <v>26.625</v>
          </cell>
          <cell r="DA2737">
            <v>0</v>
          </cell>
          <cell r="ER2737">
            <v>366.94660740740744</v>
          </cell>
        </row>
        <row r="2738">
          <cell r="A2738">
            <v>623986</v>
          </cell>
          <cell r="C2738" t="str">
            <v>Zorrilla, Freddy</v>
          </cell>
          <cell r="AF2738">
            <v>0.13575447388340312</v>
          </cell>
          <cell r="AN2738">
            <v>82.479786666666683</v>
          </cell>
          <cell r="AP2738">
            <v>4.7535167993957406E-2</v>
          </cell>
          <cell r="AV2738" t="str">
            <v>RF</v>
          </cell>
          <cell r="AW2738">
            <v>-15.489070656116503</v>
          </cell>
          <cell r="AX2738">
            <v>-23.030216666666668</v>
          </cell>
          <cell r="AY2738">
            <v>-13.65288520053538</v>
          </cell>
          <cell r="AZ2738">
            <v>-13.65288520053538</v>
          </cell>
          <cell r="BG2738">
            <v>0.8848482293413602</v>
          </cell>
          <cell r="BJ2738">
            <v>8.9400774449063889E-3</v>
          </cell>
          <cell r="CF2738">
            <v>0</v>
          </cell>
          <cell r="CV2738">
            <v>21.708333333333332</v>
          </cell>
          <cell r="DA2738">
            <v>0</v>
          </cell>
          <cell r="ER2738">
            <v>206.19946666666669</v>
          </cell>
        </row>
        <row r="2739">
          <cell r="A2739">
            <v>623993</v>
          </cell>
          <cell r="C2739" t="str">
            <v>Santander, Anthony</v>
          </cell>
          <cell r="AF2739">
            <v>0.22396687933444556</v>
          </cell>
          <cell r="AN2739">
            <v>218.62814814814811</v>
          </cell>
          <cell r="AP2739">
            <v>0.32243292909345411</v>
          </cell>
          <cell r="AV2739" t="str">
            <v>LF</v>
          </cell>
          <cell r="AW2739">
            <v>-15.442532892600045</v>
          </cell>
          <cell r="AX2739">
            <v>-23.030216666666668</v>
          </cell>
          <cell r="AY2739">
            <v>-19.37566877968619</v>
          </cell>
          <cell r="AZ2739">
            <v>-15.442532892600045</v>
          </cell>
          <cell r="BG2739">
            <v>0.92183553060415413</v>
          </cell>
          <cell r="BJ2739">
            <v>6.7548761522863206E-3</v>
          </cell>
          <cell r="CF2739">
            <v>0</v>
          </cell>
          <cell r="CV2739">
            <v>21.708333333333332</v>
          </cell>
          <cell r="DA2739">
            <v>0</v>
          </cell>
          <cell r="ER2739">
            <v>546.57037037037026</v>
          </cell>
        </row>
        <row r="2740">
          <cell r="A2740">
            <v>624004</v>
          </cell>
          <cell r="C2740" t="str">
            <v>Rosa, Jose</v>
          </cell>
          <cell r="AF2740">
            <v>0.13231176144092177</v>
          </cell>
          <cell r="AN2740">
            <v>83.402903703703714</v>
          </cell>
          <cell r="AP2740">
            <v>8.8335357149436855E-2</v>
          </cell>
          <cell r="AV2740" t="str">
            <v>LF</v>
          </cell>
          <cell r="AW2740">
            <v>-15.31402148083232</v>
          </cell>
          <cell r="AX2740">
            <v>-21.748049999999992</v>
          </cell>
          <cell r="AY2740">
            <v>-16.191605298383134</v>
          </cell>
          <cell r="AZ2740">
            <v>-14.724254469832022</v>
          </cell>
          <cell r="BG2740">
            <v>0.64769810980433695</v>
          </cell>
          <cell r="BJ2740">
            <v>-8.4790189886187039E-3</v>
          </cell>
          <cell r="CF2740">
            <v>0</v>
          </cell>
          <cell r="CV2740">
            <v>22.291666666666668</v>
          </cell>
          <cell r="DA2740">
            <v>0</v>
          </cell>
          <cell r="ER2740">
            <v>208.50725925925929</v>
          </cell>
        </row>
        <row r="2741">
          <cell r="A2741">
            <v>624009</v>
          </cell>
          <cell r="C2741" t="str">
            <v>Talos, Felipe</v>
          </cell>
          <cell r="AF2741">
            <v>0.12222709146683847</v>
          </cell>
          <cell r="AN2741">
            <v>85.018548148148156</v>
          </cell>
          <cell r="AP2741">
            <v>5.4750061203659994E-2</v>
          </cell>
          <cell r="AV2741" t="str">
            <v>LF</v>
          </cell>
          <cell r="AW2741">
            <v>-15.599325</v>
          </cell>
          <cell r="AX2741">
            <v>-23.826349999999994</v>
          </cell>
          <cell r="AY2741">
            <v>-12.102521128548318</v>
          </cell>
          <cell r="AZ2741">
            <v>-12.102521128548318</v>
          </cell>
          <cell r="BG2741">
            <v>0.56387575283182789</v>
          </cell>
          <cell r="BJ2741">
            <v>-1.1784977575218885E-2</v>
          </cell>
          <cell r="CF2741">
            <v>0</v>
          </cell>
          <cell r="CV2741">
            <v>21.375</v>
          </cell>
          <cell r="DA2741">
            <v>0</v>
          </cell>
          <cell r="ER2741">
            <v>212.54637037037037</v>
          </cell>
        </row>
        <row r="2742">
          <cell r="A2742">
            <v>624131</v>
          </cell>
          <cell r="C2742" t="str">
            <v>Guedez, Jose</v>
          </cell>
          <cell r="AF2742">
            <v>0.11779090848515</v>
          </cell>
          <cell r="AN2742">
            <v>77.901937777777789</v>
          </cell>
          <cell r="AP2742">
            <v>4.4107829097832285E-2</v>
          </cell>
          <cell r="AV2742" t="str">
            <v>RF</v>
          </cell>
          <cell r="AW2742">
            <v>-15.121241666666666</v>
          </cell>
          <cell r="AX2742">
            <v>-22.831183333333328</v>
          </cell>
          <cell r="AY2742">
            <v>-11.350952539667825</v>
          </cell>
          <cell r="AZ2742">
            <v>-11.350952539667825</v>
          </cell>
          <cell r="BG2742">
            <v>0.73510988353103746</v>
          </cell>
          <cell r="BJ2742">
            <v>-8.1496554027037336E-3</v>
          </cell>
          <cell r="CF2742">
            <v>0</v>
          </cell>
          <cell r="CV2742">
            <v>21.791666666666668</v>
          </cell>
          <cell r="DA2742">
            <v>0</v>
          </cell>
          <cell r="ER2742">
            <v>194.75484444444444</v>
          </cell>
        </row>
        <row r="2743">
          <cell r="A2743">
            <v>624132</v>
          </cell>
          <cell r="C2743" t="str">
            <v>Segovia, Rolando</v>
          </cell>
          <cell r="AF2743">
            <v>0.16928807684886249</v>
          </cell>
          <cell r="AN2743">
            <v>89.998696296296302</v>
          </cell>
          <cell r="AP2743">
            <v>9.2922511641106542E-2</v>
          </cell>
          <cell r="AV2743" t="str">
            <v>2B</v>
          </cell>
          <cell r="AW2743">
            <v>-15.216858333333334</v>
          </cell>
          <cell r="AX2743">
            <v>-7.126110950586261</v>
          </cell>
          <cell r="AY2743">
            <v>-5.4172866408036571</v>
          </cell>
          <cell r="AZ2743">
            <v>-5.4172866408036571</v>
          </cell>
          <cell r="BG2743">
            <v>0.60107518993935782</v>
          </cell>
          <cell r="BJ2743">
            <v>-4.0153954923833396E-3</v>
          </cell>
          <cell r="CF2743">
            <v>0</v>
          </cell>
          <cell r="CV2743">
            <v>21.708333333333332</v>
          </cell>
          <cell r="DA2743">
            <v>0</v>
          </cell>
          <cell r="ER2743">
            <v>224.99674074074073</v>
          </cell>
        </row>
        <row r="2744">
          <cell r="A2744">
            <v>624311</v>
          </cell>
          <cell r="C2744" t="str">
            <v>Ross, Chance</v>
          </cell>
          <cell r="AF2744">
            <v>0.18791107572725557</v>
          </cell>
          <cell r="AN2744">
            <v>87.240912592592608</v>
          </cell>
          <cell r="AP2744">
            <v>5.5636763730610217E-2</v>
          </cell>
          <cell r="AV2744" t="str">
            <v>3B</v>
          </cell>
          <cell r="AW2744">
            <v>-11.546091232543244</v>
          </cell>
          <cell r="AX2744">
            <v>-0.42181543179898556</v>
          </cell>
          <cell r="AY2744">
            <v>-9.0385911492344349</v>
          </cell>
          <cell r="AZ2744">
            <v>-0.42181543179898556</v>
          </cell>
          <cell r="BG2744">
            <v>1.3139661509381044</v>
          </cell>
          <cell r="BJ2744">
            <v>2.1474754614484184E-3</v>
          </cell>
          <cell r="CF2744">
            <v>0</v>
          </cell>
          <cell r="CV2744">
            <v>26.375</v>
          </cell>
          <cell r="DA2744">
            <v>0</v>
          </cell>
          <cell r="ER2744">
            <v>218.1022814814815</v>
          </cell>
        </row>
        <row r="2745">
          <cell r="A2745">
            <v>624399</v>
          </cell>
          <cell r="C2745" t="str">
            <v>Gonzalez, Jesus</v>
          </cell>
          <cell r="AF2745">
            <v>0.14153791390752946</v>
          </cell>
          <cell r="AN2745">
            <v>106.07648</v>
          </cell>
          <cell r="AP2745">
            <v>0.15051261460937626</v>
          </cell>
          <cell r="AV2745" t="str">
            <v>1B</v>
          </cell>
          <cell r="AW2745">
            <v>-17.086363745369091</v>
          </cell>
          <cell r="AX2745">
            <v>-22.831183333333328</v>
          </cell>
          <cell r="AY2745">
            <v>-18.60406182147813</v>
          </cell>
          <cell r="AZ2745">
            <v>-14.22668218434992</v>
          </cell>
          <cell r="BG2745">
            <v>0.83593405660042519</v>
          </cell>
          <cell r="BJ2745">
            <v>-4.1117333180668951E-3</v>
          </cell>
          <cell r="CF2745">
            <v>0</v>
          </cell>
          <cell r="CV2745">
            <v>21.791666666666668</v>
          </cell>
          <cell r="DA2745">
            <v>0</v>
          </cell>
          <cell r="ER2745">
            <v>265.19119999999998</v>
          </cell>
        </row>
        <row r="2746">
          <cell r="A2746">
            <v>624407</v>
          </cell>
          <cell r="C2746" t="str">
            <v>Lin, Tzu-Wei</v>
          </cell>
          <cell r="AF2746">
            <v>0.19660997980674083</v>
          </cell>
          <cell r="AN2746">
            <v>190.09991111111114</v>
          </cell>
          <cell r="AP2746">
            <v>0.3641121185585886</v>
          </cell>
          <cell r="AV2746" t="str">
            <v>SS</v>
          </cell>
          <cell r="AW2746">
            <v>-14.5075</v>
          </cell>
          <cell r="AX2746">
            <v>-2.8920923264026706</v>
          </cell>
          <cell r="AY2746">
            <v>-6.3926469198986862</v>
          </cell>
          <cell r="AZ2746">
            <v>-2.8920923264026706</v>
          </cell>
          <cell r="BG2746">
            <v>0.46002542094085874</v>
          </cell>
          <cell r="BJ2746">
            <v>-1.708172843487955E-2</v>
          </cell>
          <cell r="CF2746">
            <v>0</v>
          </cell>
          <cell r="CV2746">
            <v>22.375</v>
          </cell>
          <cell r="DA2746">
            <v>0</v>
          </cell>
          <cell r="ER2746">
            <v>475.24977777777781</v>
          </cell>
        </row>
        <row r="2747">
          <cell r="A2747">
            <v>624414</v>
          </cell>
          <cell r="C2747" t="str">
            <v>Arroyo, Christian</v>
          </cell>
          <cell r="AF2747">
            <v>0.20636526166812361</v>
          </cell>
          <cell r="AN2747">
            <v>212.70708148148148</v>
          </cell>
          <cell r="AP2747">
            <v>0.35901772808840737</v>
          </cell>
          <cell r="AV2747" t="str">
            <v>SS</v>
          </cell>
          <cell r="AW2747">
            <v>-16.346263332317559</v>
          </cell>
          <cell r="AX2747">
            <v>-0.68370506575933732</v>
          </cell>
          <cell r="AY2747">
            <v>-16.424888609756735</v>
          </cell>
          <cell r="AZ2747">
            <v>-0.68370506575933732</v>
          </cell>
          <cell r="BG2747">
            <v>1.1733567763618007</v>
          </cell>
          <cell r="BJ2747">
            <v>7.2555424464695829E-3</v>
          </cell>
          <cell r="CF2747">
            <v>0</v>
          </cell>
          <cell r="CV2747">
            <v>21.125</v>
          </cell>
          <cell r="DA2747">
            <v>0</v>
          </cell>
          <cell r="ER2747">
            <v>531.76770370370366</v>
          </cell>
        </row>
        <row r="2748">
          <cell r="A2748">
            <v>624419</v>
          </cell>
          <cell r="C2748" t="str">
            <v>Ciuffo, Nick</v>
          </cell>
          <cell r="AF2748">
            <v>0.16477655941380123</v>
          </cell>
          <cell r="AN2748">
            <v>135.21742222222224</v>
          </cell>
          <cell r="AP2748">
            <v>0.26369467833441573</v>
          </cell>
          <cell r="AV2748" t="str">
            <v>C</v>
          </cell>
          <cell r="AW2748">
            <v>-16.902505846501253</v>
          </cell>
          <cell r="AX2748">
            <v>-24.025383333333323</v>
          </cell>
          <cell r="AY2748">
            <v>-17.153439739779436</v>
          </cell>
          <cell r="AZ2748">
            <v>9.8850824445172911</v>
          </cell>
          <cell r="BG2748">
            <v>1.0581524286213662</v>
          </cell>
          <cell r="BJ2748">
            <v>6.9636326123358248E-4</v>
          </cell>
          <cell r="CF2748">
            <v>0</v>
          </cell>
          <cell r="CV2748">
            <v>21.291666666666668</v>
          </cell>
          <cell r="DA2748">
            <v>0</v>
          </cell>
          <cell r="ER2748">
            <v>338.0435555555556</v>
          </cell>
        </row>
        <row r="2749">
          <cell r="A2749">
            <v>624424</v>
          </cell>
          <cell r="C2749" t="str">
            <v>Conforto, Michael</v>
          </cell>
          <cell r="AF2749">
            <v>0.26834438806350303</v>
          </cell>
          <cell r="AN2749">
            <v>520.6856296296296</v>
          </cell>
          <cell r="AP2749">
            <v>0.39489174078826811</v>
          </cell>
          <cell r="AV2749" t="str">
            <v>LF</v>
          </cell>
          <cell r="AW2749">
            <v>-11</v>
          </cell>
          <cell r="AX2749">
            <v>-16</v>
          </cell>
          <cell r="AY2749">
            <v>1.0041983542868969</v>
          </cell>
          <cell r="AZ2749">
            <v>1.0041983542868969</v>
          </cell>
          <cell r="BG2749">
            <v>1.3694679682966786</v>
          </cell>
          <cell r="BJ2749">
            <v>1.1652591406186542E-3</v>
          </cell>
          <cell r="CF2749">
            <v>0.5139577235752657</v>
          </cell>
          <cell r="CV2749">
            <v>23.291666666666668</v>
          </cell>
          <cell r="DA2749">
            <v>0.82333333333333336</v>
          </cell>
          <cell r="ER2749">
            <v>520.6856296296296</v>
          </cell>
        </row>
        <row r="2750">
          <cell r="A2750">
            <v>624426</v>
          </cell>
          <cell r="C2750" t="str">
            <v>Cousino, Austin</v>
          </cell>
          <cell r="AF2750">
            <v>0.17587397724459955</v>
          </cell>
          <cell r="AN2750">
            <v>127.09909333333336</v>
          </cell>
          <cell r="AP2750">
            <v>0.23358850051003965</v>
          </cell>
          <cell r="AV2750" t="str">
            <v>CF</v>
          </cell>
          <cell r="AW2750">
            <v>-13.705708333333336</v>
          </cell>
          <cell r="AX2750">
            <v>-19.987083333333331</v>
          </cell>
          <cell r="AY2750">
            <v>-5.0201151703007802</v>
          </cell>
          <cell r="AZ2750">
            <v>-5.0201151703007802</v>
          </cell>
          <cell r="BG2750">
            <v>0.97420168163624543</v>
          </cell>
          <cell r="BJ2750">
            <v>-1.9116623337916396E-2</v>
          </cell>
          <cell r="CF2750">
            <v>0</v>
          </cell>
          <cell r="CV2750">
            <v>23.208333333333332</v>
          </cell>
          <cell r="DA2750">
            <v>0</v>
          </cell>
          <cell r="ER2750">
            <v>317.74773333333337</v>
          </cell>
        </row>
        <row r="2751">
          <cell r="A2751">
            <v>624428</v>
          </cell>
          <cell r="C2751" t="str">
            <v>Frazier, Adam</v>
          </cell>
          <cell r="AF2751">
            <v>0.25900286557508145</v>
          </cell>
          <cell r="AN2751">
            <v>395.35507589106311</v>
          </cell>
          <cell r="AP2751">
            <v>0.36571812778477775</v>
          </cell>
          <cell r="AV2751" t="str">
            <v>LF</v>
          </cell>
          <cell r="AW2751">
            <v>-11</v>
          </cell>
          <cell r="AX2751">
            <v>-3.2648982154257866</v>
          </cell>
          <cell r="AY2751">
            <v>-7.5275968840063676</v>
          </cell>
          <cell r="AZ2751">
            <v>-3.2648982154257866</v>
          </cell>
          <cell r="BG2751">
            <v>1.4260463030524084</v>
          </cell>
          <cell r="BJ2751">
            <v>4.5512240394315522E-3</v>
          </cell>
          <cell r="CF2751">
            <v>2.9630477293620304E-2</v>
          </cell>
          <cell r="CV2751">
            <v>24.541666666666668</v>
          </cell>
          <cell r="DA2751">
            <v>0.12</v>
          </cell>
          <cell r="ER2751">
            <v>476.09066666666661</v>
          </cell>
        </row>
        <row r="2752">
          <cell r="A2752">
            <v>624429</v>
          </cell>
          <cell r="C2752" t="str">
            <v>Hankins, Jordan</v>
          </cell>
          <cell r="AF2752">
            <v>0.20602273191315312</v>
          </cell>
          <cell r="AN2752">
            <v>117.5508385185185</v>
          </cell>
          <cell r="AP2752">
            <v>0.1404642917176725</v>
          </cell>
          <cell r="AV2752" t="str">
            <v>3B</v>
          </cell>
          <cell r="AW2752">
            <v>-13.305886149279603</v>
          </cell>
          <cell r="AX2752">
            <v>-3.5566583838197943</v>
          </cell>
          <cell r="AY2752">
            <v>-13.087999876604018</v>
          </cell>
          <cell r="AZ2752">
            <v>-3.5566583838197943</v>
          </cell>
          <cell r="BG2752">
            <v>1.2655218519051612</v>
          </cell>
          <cell r="BJ2752">
            <v>5.2579181998340403E-3</v>
          </cell>
          <cell r="CF2752">
            <v>0</v>
          </cell>
          <cell r="CV2752">
            <v>24.375</v>
          </cell>
          <cell r="DA2752">
            <v>0</v>
          </cell>
          <cell r="ER2752">
            <v>293.87709629629626</v>
          </cell>
        </row>
        <row r="2753">
          <cell r="A2753">
            <v>624431</v>
          </cell>
          <cell r="C2753" t="str">
            <v>Trevino, Jose</v>
          </cell>
          <cell r="AF2753">
            <v>0.18498519254544188</v>
          </cell>
          <cell r="AN2753">
            <v>195.80290370370369</v>
          </cell>
          <cell r="AP2753">
            <v>0.33973032093336986</v>
          </cell>
          <cell r="AV2753" t="str">
            <v>C</v>
          </cell>
          <cell r="AW2753">
            <v>-15.442273196111913</v>
          </cell>
          <cell r="AX2753">
            <v>-19.309249999999999</v>
          </cell>
          <cell r="AY2753">
            <v>-15.199160094815872</v>
          </cell>
          <cell r="AZ2753">
            <v>9.9540227308144544</v>
          </cell>
          <cell r="BG2753">
            <v>1.4355577987497439</v>
          </cell>
          <cell r="BJ2753">
            <v>1.2690776123786924E-3</v>
          </cell>
          <cell r="CF2753">
            <v>0</v>
          </cell>
          <cell r="CV2753">
            <v>23.625</v>
          </cell>
          <cell r="DA2753">
            <v>0</v>
          </cell>
          <cell r="ER2753">
            <v>489.50725925925917</v>
          </cell>
        </row>
        <row r="2754">
          <cell r="A2754">
            <v>624503</v>
          </cell>
          <cell r="C2754" t="str">
            <v>Gordon, Nick</v>
          </cell>
          <cell r="AF2754">
            <v>0.20160151870409784</v>
          </cell>
          <cell r="AN2754">
            <v>216.90714074074072</v>
          </cell>
          <cell r="AP2754">
            <v>0.35031680099506579</v>
          </cell>
          <cell r="AV2754" t="str">
            <v>SS</v>
          </cell>
          <cell r="AW2754">
            <v>-16.407483333333335</v>
          </cell>
          <cell r="AX2754">
            <v>-0.60792885270129915</v>
          </cell>
          <cell r="AY2754">
            <v>-6.9509087803146379</v>
          </cell>
          <cell r="AZ2754">
            <v>-0.60792885270129915</v>
          </cell>
          <cell r="BG2754">
            <v>1.1515524268477202</v>
          </cell>
          <cell r="BJ2754">
            <v>1.224613342698469E-2</v>
          </cell>
          <cell r="CF2754">
            <v>0</v>
          </cell>
          <cell r="CV2754">
            <v>20.708333333333332</v>
          </cell>
          <cell r="DA2754">
            <v>0</v>
          </cell>
          <cell r="ER2754">
            <v>542.26785185185179</v>
          </cell>
        </row>
        <row r="2755">
          <cell r="A2755">
            <v>624507</v>
          </cell>
          <cell r="C2755" t="str">
            <v>Jones, Ryder</v>
          </cell>
          <cell r="AF2755">
            <v>0.20661346294381719</v>
          </cell>
          <cell r="AN2755">
            <v>212.51745185185189</v>
          </cell>
          <cell r="AP2755">
            <v>0.3771575353108586</v>
          </cell>
          <cell r="AV2755" t="str">
            <v>3B</v>
          </cell>
          <cell r="AW2755">
            <v>-15.706309115227803</v>
          </cell>
          <cell r="AX2755">
            <v>-13.416283778099583</v>
          </cell>
          <cell r="AY2755">
            <v>-16.263592318913556</v>
          </cell>
          <cell r="AZ2755">
            <v>-13.416283778099583</v>
          </cell>
          <cell r="BG2755">
            <v>1.1260478488432142</v>
          </cell>
          <cell r="BJ2755">
            <v>-9.5616312933884933E-3</v>
          </cell>
          <cell r="CF2755">
            <v>0</v>
          </cell>
          <cell r="CV2755">
            <v>22.041666666666668</v>
          </cell>
          <cell r="DA2755">
            <v>0</v>
          </cell>
          <cell r="ER2755">
            <v>531.29362962962966</v>
          </cell>
        </row>
        <row r="2756">
          <cell r="A2756">
            <v>624512</v>
          </cell>
          <cell r="C2756" t="str">
            <v>McGuire, Reese</v>
          </cell>
          <cell r="AF2756">
            <v>0.20192847090753036</v>
          </cell>
          <cell r="AN2756">
            <v>168.59140740740742</v>
          </cell>
          <cell r="AP2756">
            <v>0.33569394604328429</v>
          </cell>
          <cell r="AV2756" t="str">
            <v>C</v>
          </cell>
          <cell r="AW2756">
            <v>-15.694941666666665</v>
          </cell>
          <cell r="AX2756">
            <v>-24.025383333333323</v>
          </cell>
          <cell r="AY2756">
            <v>-13.20691880716387</v>
          </cell>
          <cell r="AZ2756">
            <v>2.8307710588659938</v>
          </cell>
          <cell r="BG2756">
            <v>0.98974636663633864</v>
          </cell>
          <cell r="BJ2756">
            <v>-2.0053028911322895E-3</v>
          </cell>
          <cell r="CF2756">
            <v>0</v>
          </cell>
          <cell r="CV2756">
            <v>21.291666666666668</v>
          </cell>
          <cell r="DA2756">
            <v>0</v>
          </cell>
          <cell r="ER2756">
            <v>421.47851851851851</v>
          </cell>
        </row>
        <row r="2757">
          <cell r="A2757">
            <v>624513</v>
          </cell>
          <cell r="C2757" t="str">
            <v>Nunez, Dom</v>
          </cell>
          <cell r="AF2757">
            <v>0.21843859656493297</v>
          </cell>
          <cell r="AN2757">
            <v>183.78204444444444</v>
          </cell>
          <cell r="AP2757">
            <v>0.31812123607645859</v>
          </cell>
          <cell r="AV2757" t="str">
            <v>C</v>
          </cell>
          <cell r="AW2757">
            <v>-15.503708333333336</v>
          </cell>
          <cell r="AX2757">
            <v>-23.627316666666665</v>
          </cell>
          <cell r="AY2757">
            <v>-12.651943465826275</v>
          </cell>
          <cell r="AZ2757">
            <v>-2.3705313362939533</v>
          </cell>
          <cell r="BG2757">
            <v>0.77378927522778496</v>
          </cell>
          <cell r="BJ2757">
            <v>-2.0769937628631246E-2</v>
          </cell>
          <cell r="CF2757">
            <v>0</v>
          </cell>
          <cell r="CV2757">
            <v>21.458333333333332</v>
          </cell>
          <cell r="DA2757">
            <v>0</v>
          </cell>
          <cell r="ER2757">
            <v>459.45511111111108</v>
          </cell>
        </row>
        <row r="2758">
          <cell r="A2758">
            <v>624523</v>
          </cell>
          <cell r="C2758" t="str">
            <v>Unroe, Riley</v>
          </cell>
          <cell r="AF2758">
            <v>0.19312560294314146</v>
          </cell>
          <cell r="AN2758">
            <v>201.61991111111112</v>
          </cell>
          <cell r="AP2758">
            <v>0.34515138061069461</v>
          </cell>
          <cell r="AV2758" t="str">
            <v>2B</v>
          </cell>
          <cell r="AW2758">
            <v>-16.191549999999999</v>
          </cell>
          <cell r="AX2758">
            <v>-7.3503885240703974</v>
          </cell>
          <cell r="AY2758">
            <v>-10.467237522270388</v>
          </cell>
          <cell r="AZ2758">
            <v>-7.3503885240703974</v>
          </cell>
          <cell r="BG2758">
            <v>0.69360975092535271</v>
          </cell>
          <cell r="BJ2758">
            <v>-5.3513810822844064E-3</v>
          </cell>
          <cell r="CF2758">
            <v>0</v>
          </cell>
          <cell r="CV2758">
            <v>20.875</v>
          </cell>
          <cell r="DA2758">
            <v>0</v>
          </cell>
          <cell r="ER2758">
            <v>504.04977777777776</v>
          </cell>
        </row>
        <row r="2759">
          <cell r="A2759">
            <v>624527</v>
          </cell>
          <cell r="C2759" t="str">
            <v>Padron, Victor</v>
          </cell>
          <cell r="AF2759">
            <v>0.15822245190888151</v>
          </cell>
          <cell r="AN2759">
            <v>104.07061333333337</v>
          </cell>
          <cell r="AP2759">
            <v>0.16497234944734918</v>
          </cell>
          <cell r="AV2759" t="str">
            <v>LF</v>
          </cell>
          <cell r="AW2759">
            <v>-14.930008333333335</v>
          </cell>
          <cell r="AX2759">
            <v>-22.433116666666667</v>
          </cell>
          <cell r="AY2759">
            <v>-16.432405818340236</v>
          </cell>
          <cell r="AZ2759">
            <v>-14.930008333333335</v>
          </cell>
          <cell r="BG2759">
            <v>0.50643557386992</v>
          </cell>
          <cell r="BJ2759">
            <v>2.4026885802030597E-3</v>
          </cell>
          <cell r="CF2759">
            <v>0</v>
          </cell>
          <cell r="CV2759">
            <v>21.958333333333332</v>
          </cell>
          <cell r="DA2759">
            <v>0</v>
          </cell>
          <cell r="ER2759">
            <v>260.1765333333334</v>
          </cell>
        </row>
        <row r="2760">
          <cell r="A2760">
            <v>624529</v>
          </cell>
          <cell r="C2760" t="str">
            <v>Piloto, Alejandro</v>
          </cell>
          <cell r="AF2760">
            <v>0.16873153621050357</v>
          </cell>
          <cell r="AN2760">
            <v>105.74459259259261</v>
          </cell>
          <cell r="AP2760">
            <v>9.0486349230065377E-2</v>
          </cell>
          <cell r="AV2760" t="str">
            <v>LF</v>
          </cell>
          <cell r="AW2760">
            <v>-12.885583333333335</v>
          </cell>
          <cell r="AX2760">
            <v>-18.439616666666666</v>
          </cell>
          <cell r="AY2760">
            <v>-11.522242688486443</v>
          </cell>
          <cell r="AZ2760">
            <v>-11.522242688486443</v>
          </cell>
          <cell r="BG2760">
            <v>0.64956718986884476</v>
          </cell>
          <cell r="BJ2760">
            <v>-1.4711867231751989E-2</v>
          </cell>
          <cell r="CF2760">
            <v>0</v>
          </cell>
          <cell r="CV2760">
            <v>24.208333333333332</v>
          </cell>
          <cell r="DA2760">
            <v>0</v>
          </cell>
          <cell r="ER2760">
            <v>264.36148148148152</v>
          </cell>
        </row>
        <row r="2761">
          <cell r="A2761">
            <v>624531</v>
          </cell>
          <cell r="C2761" t="str">
            <v>Rojo, Lucas</v>
          </cell>
          <cell r="AF2761">
            <v>0.13943740256176065</v>
          </cell>
          <cell r="AN2761">
            <v>97.998222222222239</v>
          </cell>
          <cell r="AP2761">
            <v>7.5741357268146459E-2</v>
          </cell>
          <cell r="AV2761" t="str">
            <v>3B</v>
          </cell>
          <cell r="AW2761">
            <v>-16.839733084096366</v>
          </cell>
          <cell r="AX2761">
            <v>-8.2037003630155265</v>
          </cell>
          <cell r="AY2761">
            <v>-17.013974667684032</v>
          </cell>
          <cell r="AZ2761">
            <v>-8.2037003630155265</v>
          </cell>
          <cell r="BG2761">
            <v>0.36293540246226741</v>
          </cell>
          <cell r="BJ2761">
            <v>-9.6870551332624392E-3</v>
          </cell>
          <cell r="CF2761">
            <v>0</v>
          </cell>
          <cell r="CV2761">
            <v>22.208333333333332</v>
          </cell>
          <cell r="DA2761">
            <v>0</v>
          </cell>
          <cell r="ER2761">
            <v>244.9955555555556</v>
          </cell>
        </row>
        <row r="2762">
          <cell r="A2762">
            <v>624574</v>
          </cell>
          <cell r="C2762" t="str">
            <v>Pena, Yerison</v>
          </cell>
          <cell r="AF2762">
            <v>0.15728843201159143</v>
          </cell>
          <cell r="AN2762">
            <v>119.92842666666668</v>
          </cell>
          <cell r="AP2762">
            <v>0.18218175953193261</v>
          </cell>
          <cell r="AV2762" t="str">
            <v>3B</v>
          </cell>
          <cell r="AW2762">
            <v>-12.611812976261733</v>
          </cell>
          <cell r="AX2762">
            <v>-8.0657018003907339</v>
          </cell>
          <cell r="AY2762">
            <v>-10.736528201099368</v>
          </cell>
          <cell r="AZ2762">
            <v>-8.0657018003907339</v>
          </cell>
          <cell r="BG2762">
            <v>0.87629838163952711</v>
          </cell>
          <cell r="BJ2762">
            <v>8.2912171001269762E-3</v>
          </cell>
          <cell r="CF2762">
            <v>0</v>
          </cell>
          <cell r="CV2762">
            <v>24.958333333333332</v>
          </cell>
          <cell r="DA2762">
            <v>0</v>
          </cell>
          <cell r="ER2762">
            <v>299.8210666666667</v>
          </cell>
        </row>
        <row r="2763">
          <cell r="A2763">
            <v>624577</v>
          </cell>
          <cell r="C2763" t="str">
            <v>Puig, Yasiel</v>
          </cell>
          <cell r="AF2763">
            <v>0.27607686760572331</v>
          </cell>
          <cell r="AN2763">
            <v>492.04598518518526</v>
          </cell>
          <cell r="AP2763">
            <v>0.53550602051376595</v>
          </cell>
          <cell r="AV2763" t="str">
            <v>RF</v>
          </cell>
          <cell r="AW2763">
            <v>-11</v>
          </cell>
          <cell r="AX2763">
            <v>-16</v>
          </cell>
          <cell r="AY2763">
            <v>-2.4070840264086968</v>
          </cell>
          <cell r="AZ2763">
            <v>-2.4070840264086968</v>
          </cell>
          <cell r="BG2763">
            <v>1.0307301710022589</v>
          </cell>
          <cell r="BJ2763">
            <v>1.668125422543594E-2</v>
          </cell>
          <cell r="CF2763">
            <v>0.90636999395065276</v>
          </cell>
          <cell r="CV2763">
            <v>25.541666666666668</v>
          </cell>
          <cell r="DA2763">
            <v>2.81</v>
          </cell>
          <cell r="ER2763">
            <v>492.04598518518526</v>
          </cell>
        </row>
        <row r="2764">
          <cell r="A2764">
            <v>624585</v>
          </cell>
          <cell r="C2764" t="str">
            <v>Soler, Jorge</v>
          </cell>
          <cell r="AF2764">
            <v>0.26127128810636996</v>
          </cell>
          <cell r="AN2764">
            <v>219.81103262557204</v>
          </cell>
          <cell r="AP2764">
            <v>0.38293479102296318</v>
          </cell>
          <cell r="AV2764" t="str">
            <v>RF</v>
          </cell>
          <cell r="AW2764">
            <v>-11</v>
          </cell>
          <cell r="AX2764">
            <v>-16</v>
          </cell>
          <cell r="AY2764">
            <v>-13.474862887740272</v>
          </cell>
          <cell r="AZ2764">
            <v>-13.474862887740272</v>
          </cell>
          <cell r="BG2764">
            <v>0.90152366776563264</v>
          </cell>
          <cell r="BJ2764">
            <v>5.3413548940249422E-3</v>
          </cell>
          <cell r="CF2764">
            <v>0.76824268262281326</v>
          </cell>
          <cell r="CV2764">
            <v>24.375</v>
          </cell>
          <cell r="DA2764">
            <v>1.1283333333333334</v>
          </cell>
          <cell r="ER2764">
            <v>386.66533333333336</v>
          </cell>
        </row>
        <row r="2765">
          <cell r="A2765">
            <v>624636</v>
          </cell>
          <cell r="C2765" t="str">
            <v>Tocci, Carlos</v>
          </cell>
          <cell r="AF2765">
            <v>0.20180856455075766</v>
          </cell>
          <cell r="AN2765">
            <v>235.74518518518522</v>
          </cell>
          <cell r="AP2765">
            <v>0.41680104401475804</v>
          </cell>
          <cell r="AV2765" t="str">
            <v>CF</v>
          </cell>
          <cell r="AW2765">
            <v>-16.191549999999999</v>
          </cell>
          <cell r="AX2765">
            <v>-25.068149999999996</v>
          </cell>
          <cell r="AY2765">
            <v>-5.7879996181121234</v>
          </cell>
          <cell r="AZ2765">
            <v>-5.7879996181121234</v>
          </cell>
          <cell r="BG2765">
            <v>1.0368575779425984</v>
          </cell>
          <cell r="BJ2765">
            <v>6.2191849401261037E-3</v>
          </cell>
          <cell r="CF2765">
            <v>0</v>
          </cell>
          <cell r="CV2765">
            <v>20.875</v>
          </cell>
          <cell r="DA2765">
            <v>0</v>
          </cell>
          <cell r="ER2765">
            <v>589.36296296296302</v>
          </cell>
        </row>
        <row r="2766">
          <cell r="A2766">
            <v>624639</v>
          </cell>
          <cell r="C2766" t="str">
            <v>Bandes, Luis</v>
          </cell>
          <cell r="AF2766">
            <v>0.15899439378648841</v>
          </cell>
          <cell r="AN2766">
            <v>102.35318518518518</v>
          </cell>
          <cell r="AP2766">
            <v>0.16940281177896144</v>
          </cell>
          <cell r="AV2766" t="str">
            <v>1B</v>
          </cell>
          <cell r="AW2766">
            <v>-22.134374850082658</v>
          </cell>
          <cell r="AX2766">
            <v>-27.145049999999998</v>
          </cell>
          <cell r="AY2766">
            <v>-23.003994877247202</v>
          </cell>
          <cell r="AZ2766">
            <v>-22.134374850082658</v>
          </cell>
          <cell r="BG2766">
            <v>0.8656943358096032</v>
          </cell>
          <cell r="BJ2766">
            <v>-9.6122195678618998E-3</v>
          </cell>
          <cell r="CF2766">
            <v>0</v>
          </cell>
          <cell r="CV2766">
            <v>20.125</v>
          </cell>
          <cell r="DA2766">
            <v>0</v>
          </cell>
          <cell r="ER2766">
            <v>255.88296296296295</v>
          </cell>
        </row>
        <row r="2767">
          <cell r="A2767">
            <v>624640</v>
          </cell>
          <cell r="C2767" t="str">
            <v>Lopez, Joshua</v>
          </cell>
          <cell r="AF2767">
            <v>0.16337588230133998</v>
          </cell>
          <cell r="AN2767">
            <v>98.443022222222226</v>
          </cell>
          <cell r="AP2767">
            <v>0.16839406308282323</v>
          </cell>
          <cell r="AV2767" t="str">
            <v>C</v>
          </cell>
          <cell r="AW2767">
            <v>-18.489264494404367</v>
          </cell>
          <cell r="AX2767">
            <v>-26.683516666666659</v>
          </cell>
          <cell r="AY2767">
            <v>-19.403213770316921</v>
          </cell>
          <cell r="AZ2767">
            <v>-3.6695071910060078</v>
          </cell>
          <cell r="BG2767">
            <v>0.5458775006669454</v>
          </cell>
          <cell r="BJ2767">
            <v>-2.4478447779497374E-3</v>
          </cell>
          <cell r="CF2767">
            <v>0</v>
          </cell>
          <cell r="CV2767">
            <v>20.291666666666668</v>
          </cell>
          <cell r="DA2767">
            <v>0</v>
          </cell>
          <cell r="ER2767">
            <v>246.10755555555556</v>
          </cell>
        </row>
        <row r="2768">
          <cell r="A2768">
            <v>624641</v>
          </cell>
          <cell r="C2768" t="str">
            <v>Sosa, Edmundo</v>
          </cell>
          <cell r="AF2768">
            <v>0.18273845287574203</v>
          </cell>
          <cell r="AN2768">
            <v>188.05191111111108</v>
          </cell>
          <cell r="AP2768">
            <v>0.29075350963678248</v>
          </cell>
          <cell r="AV2768" t="str">
            <v>SS</v>
          </cell>
          <cell r="AW2768">
            <v>-16.947316666666666</v>
          </cell>
          <cell r="AX2768">
            <v>-6.8262658197902013</v>
          </cell>
          <cell r="AY2768">
            <v>-14.204112291991057</v>
          </cell>
          <cell r="AZ2768">
            <v>-6.8262658197902013</v>
          </cell>
          <cell r="BG2768">
            <v>0.78993027702681795</v>
          </cell>
          <cell r="BJ2768">
            <v>2.6169998486859389E-3</v>
          </cell>
          <cell r="CF2768">
            <v>0</v>
          </cell>
          <cell r="CV2768">
            <v>20.291666666666668</v>
          </cell>
          <cell r="DA2768">
            <v>0</v>
          </cell>
          <cell r="ER2768">
            <v>470.12977777777769</v>
          </cell>
        </row>
        <row r="2769">
          <cell r="A2769">
            <v>624643</v>
          </cell>
          <cell r="C2769" t="str">
            <v>Correa, Franklin</v>
          </cell>
          <cell r="AF2769">
            <v>0.14490793922158518</v>
          </cell>
          <cell r="AN2769">
            <v>105.62863407407409</v>
          </cell>
          <cell r="AP2769">
            <v>0.19186485184191227</v>
          </cell>
          <cell r="AV2769" t="str">
            <v>3B</v>
          </cell>
          <cell r="AW2769">
            <v>-16.731383333333333</v>
          </cell>
          <cell r="AX2769">
            <v>-15.177176359690289</v>
          </cell>
          <cell r="AY2769">
            <v>-13.982115822197136</v>
          </cell>
          <cell r="AZ2769">
            <v>-13.982115822197136</v>
          </cell>
          <cell r="BG2769">
            <v>0.4243851127366931</v>
          </cell>
          <cell r="BJ2769">
            <v>-4.493430381281591E-3</v>
          </cell>
          <cell r="CF2769">
            <v>0</v>
          </cell>
          <cell r="CV2769">
            <v>20.458333333333332</v>
          </cell>
          <cell r="DA2769">
            <v>0</v>
          </cell>
          <cell r="ER2769">
            <v>264.0715851851852</v>
          </cell>
        </row>
        <row r="2770">
          <cell r="A2770">
            <v>624644</v>
          </cell>
          <cell r="C2770" t="str">
            <v>Patino, Miguel</v>
          </cell>
          <cell r="AF2770">
            <v>0.13486353562814463</v>
          </cell>
          <cell r="AN2770">
            <v>102.33706666666667</v>
          </cell>
          <cell r="AP2770">
            <v>0.17134153018538267</v>
          </cell>
          <cell r="AV2770" t="str">
            <v>2B</v>
          </cell>
          <cell r="AW2770">
            <v>-16.654824869048973</v>
          </cell>
          <cell r="AX2770">
            <v>-17.322145034591315</v>
          </cell>
          <cell r="AY2770">
            <v>-16.271388972841354</v>
          </cell>
          <cell r="AZ2770">
            <v>-16.271388972841354</v>
          </cell>
          <cell r="BG2770">
            <v>0.92889609094283254</v>
          </cell>
          <cell r="BJ2770">
            <v>-5.7868982064844436E-3</v>
          </cell>
          <cell r="CF2770">
            <v>0</v>
          </cell>
          <cell r="CV2770">
            <v>20.541666666666668</v>
          </cell>
          <cell r="DA2770">
            <v>0</v>
          </cell>
          <cell r="ER2770">
            <v>255.84266666666667</v>
          </cell>
        </row>
        <row r="2771">
          <cell r="A2771">
            <v>624645</v>
          </cell>
          <cell r="C2771" t="str">
            <v>Leon, Julian</v>
          </cell>
          <cell r="AF2771">
            <v>0.18179344107763881</v>
          </cell>
          <cell r="AN2771">
            <v>138.76645925925928</v>
          </cell>
          <cell r="AP2771">
            <v>0.269102028782363</v>
          </cell>
          <cell r="AV2771" t="str">
            <v>C</v>
          </cell>
          <cell r="AW2771">
            <v>-18.283862747123397</v>
          </cell>
          <cell r="AX2771">
            <v>-26.221983333333331</v>
          </cell>
          <cell r="AY2771">
            <v>-20.573841183846433</v>
          </cell>
          <cell r="AZ2771">
            <v>-8.3308108607788096</v>
          </cell>
          <cell r="BG2771">
            <v>0.44321997105910371</v>
          </cell>
          <cell r="BJ2771">
            <v>-2.0211579987367287E-3</v>
          </cell>
          <cell r="CF2771">
            <v>0</v>
          </cell>
          <cell r="CV2771">
            <v>20.458333333333332</v>
          </cell>
          <cell r="DA2771">
            <v>0</v>
          </cell>
          <cell r="ER2771">
            <v>346.91614814814818</v>
          </cell>
        </row>
        <row r="2772">
          <cell r="A2772">
            <v>624735</v>
          </cell>
          <cell r="C2772" t="str">
            <v>Payano, Luis</v>
          </cell>
          <cell r="AF2772">
            <v>0.16617432367463975</v>
          </cell>
          <cell r="AN2772">
            <v>98.441765925925949</v>
          </cell>
          <cell r="AP2772">
            <v>0.15620018828994764</v>
          </cell>
          <cell r="AV2772" t="str">
            <v>RF</v>
          </cell>
          <cell r="AW2772">
            <v>-17.163250000000001</v>
          </cell>
          <cell r="AX2772">
            <v>-27.145049999999998</v>
          </cell>
          <cell r="AY2772">
            <v>-14.186123307707266</v>
          </cell>
          <cell r="AZ2772">
            <v>-14.186123307707266</v>
          </cell>
          <cell r="BG2772">
            <v>0.72904848225664587</v>
          </cell>
          <cell r="BJ2772">
            <v>-4.0534582461968617E-3</v>
          </cell>
          <cell r="CF2772">
            <v>0</v>
          </cell>
          <cell r="CV2772">
            <v>20.125</v>
          </cell>
          <cell r="DA2772">
            <v>0</v>
          </cell>
          <cell r="ER2772">
            <v>246.10441481481485</v>
          </cell>
        </row>
        <row r="2773">
          <cell r="A2773">
            <v>624736</v>
          </cell>
          <cell r="C2773" t="str">
            <v>Trompiz, Kristian</v>
          </cell>
          <cell r="AF2773">
            <v>0.17633977919290506</v>
          </cell>
          <cell r="AN2773">
            <v>207.41037037037037</v>
          </cell>
          <cell r="AP2773">
            <v>0.32918005303876774</v>
          </cell>
          <cell r="AV2773" t="str">
            <v>SS</v>
          </cell>
          <cell r="AW2773">
            <v>-16.614954322705824</v>
          </cell>
          <cell r="AX2773">
            <v>-5.6181794178738</v>
          </cell>
          <cell r="AY2773">
            <v>-12.935390698440703</v>
          </cell>
          <cell r="AZ2773">
            <v>-5.6181794178738</v>
          </cell>
          <cell r="BG2773">
            <v>0.66960939973628564</v>
          </cell>
          <cell r="BJ2773">
            <v>-9.3735618131320798E-3</v>
          </cell>
          <cell r="CF2773">
            <v>0</v>
          </cell>
          <cell r="CV2773">
            <v>20.541666666666668</v>
          </cell>
          <cell r="DA2773">
            <v>0</v>
          </cell>
          <cell r="ER2773">
            <v>518.52592592592589</v>
          </cell>
        </row>
        <row r="2774">
          <cell r="A2774">
            <v>624872</v>
          </cell>
          <cell r="C2774" t="str">
            <v>Graeter, Ashley</v>
          </cell>
          <cell r="AF2774">
            <v>0.21133790923055287</v>
          </cell>
          <cell r="AN2774">
            <v>131.71851851851855</v>
          </cell>
          <cell r="AP2774">
            <v>0.26115889910458845</v>
          </cell>
          <cell r="AV2774" t="str">
            <v>C</v>
          </cell>
          <cell r="AW2774">
            <v>-13.484776705101851</v>
          </cell>
          <cell r="AX2774">
            <v>-16.244883333333334</v>
          </cell>
          <cell r="AY2774">
            <v>-10.492713411105829</v>
          </cell>
          <cell r="AZ2774">
            <v>-6.1730459206042818</v>
          </cell>
          <cell r="BG2774">
            <v>1.0710097130769696</v>
          </cell>
          <cell r="BJ2774">
            <v>4.5461603315088981E-3</v>
          </cell>
          <cell r="CF2774">
            <v>0</v>
          </cell>
          <cell r="CV2774">
            <v>26.708333333333332</v>
          </cell>
          <cell r="DA2774">
            <v>0</v>
          </cell>
          <cell r="ER2774">
            <v>329.29629629629636</v>
          </cell>
        </row>
        <row r="2775">
          <cell r="A2775">
            <v>624873</v>
          </cell>
          <cell r="C2775" t="str">
            <v>Garcia, Leudy</v>
          </cell>
          <cell r="AF2775">
            <v>0.1235455242881003</v>
          </cell>
          <cell r="AN2775">
            <v>83.630364444444453</v>
          </cell>
          <cell r="AP2775">
            <v>4.9858595804812444E-2</v>
          </cell>
          <cell r="AV2775" t="str">
            <v>LF</v>
          </cell>
          <cell r="AW2775">
            <v>-17.447277796391326</v>
          </cell>
          <cell r="AX2775">
            <v>-24.224416666666663</v>
          </cell>
          <cell r="AY2775">
            <v>-17.397505335836463</v>
          </cell>
          <cell r="AZ2775">
            <v>-17.397505335836463</v>
          </cell>
          <cell r="BG2775">
            <v>0.8585525967481844</v>
          </cell>
          <cell r="BJ2775">
            <v>-2.0418025761909735E-3</v>
          </cell>
          <cell r="CF2775">
            <v>0</v>
          </cell>
          <cell r="CV2775">
            <v>21.208333333333332</v>
          </cell>
          <cell r="DA2775">
            <v>0</v>
          </cell>
          <cell r="ER2775">
            <v>209.07591111111111</v>
          </cell>
        </row>
        <row r="2776">
          <cell r="A2776">
            <v>624879</v>
          </cell>
          <cell r="C2776" t="str">
            <v>Roa, Hector</v>
          </cell>
          <cell r="AF2776">
            <v>0.18333449972217347</v>
          </cell>
          <cell r="AN2776">
            <v>116.05013333333335</v>
          </cell>
          <cell r="AP2776">
            <v>0.21398014281046185</v>
          </cell>
          <cell r="AV2776" t="str">
            <v>RF</v>
          </cell>
          <cell r="AW2776">
            <v>-16.696968307082116</v>
          </cell>
          <cell r="AX2776">
            <v>-24.025383333333323</v>
          </cell>
          <cell r="AY2776">
            <v>-17.147561116704757</v>
          </cell>
          <cell r="AZ2776">
            <v>-16.696968307082116</v>
          </cell>
          <cell r="BG2776">
            <v>0.72282247283495493</v>
          </cell>
          <cell r="BJ2776">
            <v>3.0508177204163723E-4</v>
          </cell>
          <cell r="CF2776">
            <v>0</v>
          </cell>
          <cell r="CV2776">
            <v>21.291666666666668</v>
          </cell>
          <cell r="DA2776">
            <v>0</v>
          </cell>
          <cell r="ER2776">
            <v>290.12533333333334</v>
          </cell>
        </row>
        <row r="2777">
          <cell r="A2777">
            <v>624932</v>
          </cell>
          <cell r="C2777" t="str">
            <v>Moss, Brad</v>
          </cell>
          <cell r="AF2777">
            <v>0.16907031601474123</v>
          </cell>
          <cell r="AN2777">
            <v>57.666666666666679</v>
          </cell>
          <cell r="AP2777">
            <v>3.212101089656394E-2</v>
          </cell>
          <cell r="AV2777" t="str">
            <v>C</v>
          </cell>
          <cell r="AW2777">
            <v>-15.06340373181872</v>
          </cell>
          <cell r="AX2777">
            <v>-16.244883333333334</v>
          </cell>
          <cell r="AY2777">
            <v>-15.335685531313841</v>
          </cell>
          <cell r="AZ2777">
            <v>1.8998630752416901</v>
          </cell>
          <cell r="BG2777">
            <v>0.96044642111113065</v>
          </cell>
          <cell r="BJ2777">
            <v>-8.9745108503014523E-3</v>
          </cell>
          <cell r="CF2777">
            <v>0</v>
          </cell>
          <cell r="CV2777">
            <v>26.708333333333332</v>
          </cell>
          <cell r="DA2777">
            <v>0</v>
          </cell>
          <cell r="ER2777">
            <v>144.16666666666669</v>
          </cell>
        </row>
        <row r="2778">
          <cell r="A2778">
            <v>624980</v>
          </cell>
          <cell r="C2778" t="str">
            <v>Kennelly, Sam</v>
          </cell>
          <cell r="AF2778">
            <v>0.15641980503935865</v>
          </cell>
          <cell r="AN2778">
            <v>94.742613333333338</v>
          </cell>
          <cell r="AP2778">
            <v>0.1421502595767169</v>
          </cell>
          <cell r="AV2778" t="str">
            <v>1B</v>
          </cell>
          <cell r="AW2778">
            <v>-18.613578980018865</v>
          </cell>
          <cell r="AX2778">
            <v>-21.366000380722831</v>
          </cell>
          <cell r="AY2778">
            <v>-20.638634077677359</v>
          </cell>
          <cell r="AZ2778">
            <v>-18.613578980018865</v>
          </cell>
          <cell r="BG2778">
            <v>0.81085589545928105</v>
          </cell>
          <cell r="BJ2778">
            <v>-9.7465729747727124E-3</v>
          </cell>
          <cell r="CF2778">
            <v>0</v>
          </cell>
          <cell r="CV2778">
            <v>20.458333333333332</v>
          </cell>
          <cell r="DA2778">
            <v>0</v>
          </cell>
          <cell r="ER2778">
            <v>236.85653333333335</v>
          </cell>
        </row>
        <row r="2779">
          <cell r="A2779">
            <v>625070</v>
          </cell>
          <cell r="C2779" t="str">
            <v>Rodriguez, Antonio</v>
          </cell>
          <cell r="AF2779">
            <v>0.16646155017999056</v>
          </cell>
          <cell r="AN2779">
            <v>202.05831111111112</v>
          </cell>
          <cell r="AP2779">
            <v>0.30493507621954086</v>
          </cell>
          <cell r="AV2779" t="str">
            <v>RF</v>
          </cell>
          <cell r="AW2779">
            <v>-15.886175</v>
          </cell>
          <cell r="AX2779">
            <v>-24.423449999999995</v>
          </cell>
          <cell r="AY2779">
            <v>-16.618662287363229</v>
          </cell>
          <cell r="AZ2779">
            <v>-15.886175</v>
          </cell>
          <cell r="BG2779">
            <v>1.0500600299389613</v>
          </cell>
          <cell r="BJ2779">
            <v>-4.1355156634006003E-3</v>
          </cell>
          <cell r="CF2779">
            <v>0</v>
          </cell>
          <cell r="CV2779">
            <v>21.125</v>
          </cell>
          <cell r="DA2779">
            <v>0</v>
          </cell>
          <cell r="ER2779">
            <v>505.14577777777777</v>
          </cell>
        </row>
        <row r="2780">
          <cell r="A2780">
            <v>625197</v>
          </cell>
          <cell r="C2780" t="str">
            <v>Chin, Gerald</v>
          </cell>
          <cell r="AF2780">
            <v>0.1757395455286164</v>
          </cell>
          <cell r="AN2780">
            <v>84.812420740740762</v>
          </cell>
          <cell r="AP2780">
            <v>5.2019729725362951E-2</v>
          </cell>
          <cell r="AV2780" t="str">
            <v>2B</v>
          </cell>
          <cell r="AW2780">
            <v>-13.776625000000001</v>
          </cell>
          <cell r="AX2780">
            <v>-4.5771529389323069</v>
          </cell>
          <cell r="AY2780">
            <v>-12.376170711209339</v>
          </cell>
          <cell r="AZ2780">
            <v>-4.5771529389323069</v>
          </cell>
          <cell r="BG2780">
            <v>0.68421578187085319</v>
          </cell>
          <cell r="BJ2780">
            <v>8.3276370194903231E-3</v>
          </cell>
          <cell r="CF2780">
            <v>0</v>
          </cell>
          <cell r="CV2780">
            <v>23.125</v>
          </cell>
          <cell r="DA2780">
            <v>0</v>
          </cell>
          <cell r="ER2780">
            <v>212.03105185185188</v>
          </cell>
        </row>
        <row r="2781">
          <cell r="A2781">
            <v>625329</v>
          </cell>
          <cell r="C2781" t="str">
            <v>Urrutia, Henry</v>
          </cell>
          <cell r="AF2781">
            <v>0.21851137713568813</v>
          </cell>
          <cell r="AN2781">
            <v>200.60740740740741</v>
          </cell>
          <cell r="AP2781">
            <v>0.35480189289934949</v>
          </cell>
          <cell r="AV2781" t="str">
            <v>RF</v>
          </cell>
          <cell r="AW2781">
            <v>-11</v>
          </cell>
          <cell r="AX2781">
            <v>-16</v>
          </cell>
          <cell r="AY2781">
            <v>-13.985545864747687</v>
          </cell>
          <cell r="AZ2781">
            <v>-13.985545864747687</v>
          </cell>
          <cell r="BG2781">
            <v>1.2711192855818556</v>
          </cell>
          <cell r="BJ2781">
            <v>1.512538311452599E-2</v>
          </cell>
          <cell r="CF2781">
            <v>0</v>
          </cell>
          <cell r="CV2781">
            <v>29.375</v>
          </cell>
          <cell r="DA2781">
            <v>0.15666666666666668</v>
          </cell>
          <cell r="ER2781">
            <v>501.51851851851848</v>
          </cell>
        </row>
        <row r="2782">
          <cell r="A2782">
            <v>625337</v>
          </cell>
          <cell r="C2782" t="str">
            <v>Maria, Eric</v>
          </cell>
          <cell r="AF2782">
            <v>0.13962777780053143</v>
          </cell>
          <cell r="AN2782">
            <v>76.971413333333345</v>
          </cell>
          <cell r="AP2782">
            <v>9.422734397325927E-2</v>
          </cell>
          <cell r="AV2782" t="str">
            <v>C</v>
          </cell>
          <cell r="AW2782">
            <v>-18.480965924850985</v>
          </cell>
          <cell r="AX2782">
            <v>-22.249949999999995</v>
          </cell>
          <cell r="AY2782">
            <v>-20.058369760225826</v>
          </cell>
          <cell r="AZ2782">
            <v>-10.972168428228073</v>
          </cell>
          <cell r="BG2782">
            <v>0.85455328139456199</v>
          </cell>
          <cell r="BJ2782">
            <v>5.4774409769131607E-3</v>
          </cell>
          <cell r="CF2782">
            <v>0</v>
          </cell>
          <cell r="CV2782">
            <v>22.041666666666668</v>
          </cell>
          <cell r="DA2782">
            <v>0</v>
          </cell>
          <cell r="ER2782">
            <v>192.42853333333335</v>
          </cell>
        </row>
        <row r="2783">
          <cell r="A2783">
            <v>625439</v>
          </cell>
          <cell r="C2783" t="str">
            <v>Lopez, B.J.</v>
          </cell>
          <cell r="AF2783">
            <v>0.14980128782254765</v>
          </cell>
          <cell r="AN2783">
            <v>89.916965925925936</v>
          </cell>
          <cell r="AP2783">
            <v>0.12741220186400004</v>
          </cell>
          <cell r="AV2783" t="str">
            <v>C</v>
          </cell>
          <cell r="AW2783">
            <v>-18.542296050501069</v>
          </cell>
          <cell r="AX2783">
            <v>-22.831183333333328</v>
          </cell>
          <cell r="AY2783">
            <v>-19.300510011779192</v>
          </cell>
          <cell r="AZ2783">
            <v>-5.3154344639813784</v>
          </cell>
          <cell r="BG2783">
            <v>0.58347912619831988</v>
          </cell>
          <cell r="BJ2783">
            <v>-1.8422698718745641E-2</v>
          </cell>
          <cell r="CF2783">
            <v>0</v>
          </cell>
          <cell r="CV2783">
            <v>21.791666666666668</v>
          </cell>
          <cell r="DA2783">
            <v>0</v>
          </cell>
          <cell r="ER2783">
            <v>224.79241481481483</v>
          </cell>
        </row>
        <row r="2784">
          <cell r="A2784">
            <v>625506</v>
          </cell>
          <cell r="C2784" t="str">
            <v>Corredor, Aldrem</v>
          </cell>
          <cell r="AF2784">
            <v>0.14297596061307549</v>
          </cell>
          <cell r="AN2784">
            <v>115.72989629629629</v>
          </cell>
          <cell r="AP2784">
            <v>0.19771740260867132</v>
          </cell>
          <cell r="AV2784" t="str">
            <v>1B</v>
          </cell>
          <cell r="AW2784">
            <v>-20.45077429658636</v>
          </cell>
          <cell r="AX2784">
            <v>-25.529683333333331</v>
          </cell>
          <cell r="AY2784">
            <v>-22.564950428496925</v>
          </cell>
          <cell r="AZ2784">
            <v>-20.45077429658636</v>
          </cell>
          <cell r="BG2784">
            <v>0.82562246905741454</v>
          </cell>
          <cell r="BJ2784">
            <v>1.0591752392293889E-2</v>
          </cell>
          <cell r="CF2784">
            <v>0</v>
          </cell>
          <cell r="CV2784">
            <v>20.708333333333332</v>
          </cell>
          <cell r="DA2784">
            <v>0</v>
          </cell>
          <cell r="ER2784">
            <v>289.32474074074071</v>
          </cell>
        </row>
        <row r="2785">
          <cell r="A2785">
            <v>625507</v>
          </cell>
          <cell r="C2785" t="str">
            <v>Florentino, Darryl</v>
          </cell>
          <cell r="AF2785">
            <v>0.1549664939895844</v>
          </cell>
          <cell r="AN2785">
            <v>96.402453333333341</v>
          </cell>
          <cell r="AP2785">
            <v>0.15938563558671026</v>
          </cell>
          <cell r="AV2785" t="str">
            <v>CF</v>
          </cell>
          <cell r="AW2785">
            <v>-16.731383333333333</v>
          </cell>
          <cell r="AX2785">
            <v>-26.221983333333331</v>
          </cell>
          <cell r="AY2785">
            <v>-13.830789616211183</v>
          </cell>
          <cell r="AZ2785">
            <v>-13.830789616211183</v>
          </cell>
          <cell r="BG2785">
            <v>0.89366678001317923</v>
          </cell>
          <cell r="BJ2785">
            <v>-7.9234809667081511E-3</v>
          </cell>
          <cell r="CF2785">
            <v>0</v>
          </cell>
          <cell r="CV2785">
            <v>20.458333333333332</v>
          </cell>
          <cell r="DA2785">
            <v>0</v>
          </cell>
          <cell r="ER2785">
            <v>241.00613333333334</v>
          </cell>
        </row>
        <row r="2786">
          <cell r="A2786">
            <v>625510</v>
          </cell>
          <cell r="C2786" t="str">
            <v>Mejia, Erick</v>
          </cell>
          <cell r="AF2786">
            <v>0.1980759004032594</v>
          </cell>
          <cell r="AN2786">
            <v>205.53943703703703</v>
          </cell>
          <cell r="AP2786">
            <v>0.28417730855796752</v>
          </cell>
          <cell r="AV2786" t="str">
            <v>SS</v>
          </cell>
          <cell r="AW2786">
            <v>-15.312475000000001</v>
          </cell>
          <cell r="AX2786">
            <v>-9.7922752268914994</v>
          </cell>
          <cell r="AY2786">
            <v>-2.0071874999999997</v>
          </cell>
          <cell r="AZ2786">
            <v>-2.0071874999999997</v>
          </cell>
          <cell r="BG2786">
            <v>0.84575150893293127</v>
          </cell>
          <cell r="BJ2786">
            <v>7.8673083778240498E-3</v>
          </cell>
          <cell r="CF2786">
            <v>0</v>
          </cell>
          <cell r="CV2786">
            <v>21.625</v>
          </cell>
          <cell r="DA2786">
            <v>0</v>
          </cell>
          <cell r="ER2786">
            <v>513.84859259259258</v>
          </cell>
        </row>
        <row r="2787">
          <cell r="A2787">
            <v>625511</v>
          </cell>
          <cell r="C2787" t="str">
            <v>Guzman, Luis</v>
          </cell>
          <cell r="AF2787">
            <v>0.15478243922109508</v>
          </cell>
          <cell r="AN2787">
            <v>92.415715555555565</v>
          </cell>
          <cell r="AP2787">
            <v>9.0685128022449768E-2</v>
          </cell>
          <cell r="AV2787" t="str">
            <v>LF</v>
          </cell>
          <cell r="AW2787">
            <v>-16.299516666666666</v>
          </cell>
          <cell r="AX2787">
            <v>-25.298916666666656</v>
          </cell>
          <cell r="AY2787">
            <v>-17.314313947117178</v>
          </cell>
          <cell r="AZ2787">
            <v>-16.299516666666666</v>
          </cell>
          <cell r="BG2787">
            <v>0.59842425747852213</v>
          </cell>
          <cell r="BJ2787">
            <v>-8.1049544015730588E-3</v>
          </cell>
          <cell r="CF2787">
            <v>0</v>
          </cell>
          <cell r="CV2787">
            <v>20.791666666666668</v>
          </cell>
          <cell r="DA2787">
            <v>0</v>
          </cell>
          <cell r="ER2787">
            <v>231.0392888888889</v>
          </cell>
        </row>
        <row r="2788">
          <cell r="A2788">
            <v>625600</v>
          </cell>
          <cell r="C2788" t="str">
            <v>Reyes, Randy</v>
          </cell>
          <cell r="AF2788">
            <v>0.17905954009467245</v>
          </cell>
          <cell r="AN2788">
            <v>100.3308562962963</v>
          </cell>
          <cell r="AP2788">
            <v>0.10740946271012008</v>
          </cell>
          <cell r="AV2788" t="str">
            <v>RF</v>
          </cell>
          <cell r="AW2788">
            <v>-13.203890476564528</v>
          </cell>
          <cell r="AX2788">
            <v>-19.038116666666664</v>
          </cell>
          <cell r="AY2788">
            <v>-7.4309885060973375</v>
          </cell>
          <cell r="AZ2788">
            <v>-7.4309885060973375</v>
          </cell>
          <cell r="BG2788">
            <v>0.71389285343986864</v>
          </cell>
          <cell r="BJ2788">
            <v>-2.8412215403391091E-3</v>
          </cell>
          <cell r="CF2788">
            <v>0</v>
          </cell>
          <cell r="CV2788">
            <v>23.791666666666668</v>
          </cell>
          <cell r="DA2788">
            <v>0</v>
          </cell>
          <cell r="ER2788">
            <v>250.82714074074076</v>
          </cell>
        </row>
        <row r="2789">
          <cell r="A2789">
            <v>625923</v>
          </cell>
          <cell r="C2789" t="str">
            <v>Vargas, Yariel</v>
          </cell>
          <cell r="AF2789">
            <v>0.16105090187942422</v>
          </cell>
          <cell r="AN2789">
            <v>79.003780740740751</v>
          </cell>
          <cell r="AP2789">
            <v>5.222816575705036E-2</v>
          </cell>
          <cell r="AV2789" t="str">
            <v>2B</v>
          </cell>
          <cell r="AW2789">
            <v>-19.731571486084551</v>
          </cell>
          <cell r="AX2789">
            <v>-10.192699740415668</v>
          </cell>
          <cell r="AY2789">
            <v>-19.480642468889219</v>
          </cell>
          <cell r="AZ2789">
            <v>-10.192699740415668</v>
          </cell>
          <cell r="BG2789">
            <v>0.73104383526629646</v>
          </cell>
          <cell r="BJ2789">
            <v>7.9702538833955738E-3</v>
          </cell>
          <cell r="CF2789">
            <v>0</v>
          </cell>
          <cell r="CV2789">
            <v>21.791666666666668</v>
          </cell>
          <cell r="DA2789">
            <v>0</v>
          </cell>
          <cell r="ER2789">
            <v>197.50945185185188</v>
          </cell>
        </row>
        <row r="2790">
          <cell r="A2790">
            <v>625924</v>
          </cell>
          <cell r="C2790" t="str">
            <v>Segui, Cory</v>
          </cell>
          <cell r="AF2790">
            <v>0.13820718468604323</v>
          </cell>
          <cell r="AN2790">
            <v>78.903656296296305</v>
          </cell>
          <cell r="AP2790">
            <v>4.4905428447734375E-2</v>
          </cell>
          <cell r="AV2790" t="str">
            <v>1B</v>
          </cell>
          <cell r="AW2790">
            <v>-12.783432355162088</v>
          </cell>
          <cell r="AX2790">
            <v>-18.024283333333329</v>
          </cell>
          <cell r="AY2790">
            <v>-11.92321520541234</v>
          </cell>
          <cell r="AZ2790">
            <v>-11.92321520541234</v>
          </cell>
          <cell r="BG2790">
            <v>0.74074726000374147</v>
          </cell>
          <cell r="BJ2790">
            <v>-6.5426390170728044E-3</v>
          </cell>
          <cell r="CF2790">
            <v>0</v>
          </cell>
          <cell r="CV2790">
            <v>24.541666666666668</v>
          </cell>
          <cell r="DA2790">
            <v>0</v>
          </cell>
          <cell r="ER2790">
            <v>197.25914074074075</v>
          </cell>
        </row>
        <row r="2791">
          <cell r="A2791">
            <v>626060</v>
          </cell>
          <cell r="C2791" t="str">
            <v>Vallejo, Enyel</v>
          </cell>
          <cell r="AF2791">
            <v>0.15288226263903557</v>
          </cell>
          <cell r="AN2791">
            <v>99.168900740740753</v>
          </cell>
          <cell r="AP2791">
            <v>0.11816532667611057</v>
          </cell>
          <cell r="AV2791" t="str">
            <v>RF</v>
          </cell>
          <cell r="AW2791">
            <v>-11.881726808528398</v>
          </cell>
          <cell r="AX2791">
            <v>-16.840350000000001</v>
          </cell>
          <cell r="AY2791">
            <v>-9.5563289825362734</v>
          </cell>
          <cell r="AZ2791">
            <v>-9.5563289825362734</v>
          </cell>
          <cell r="BG2791">
            <v>0.93520830292776846</v>
          </cell>
          <cell r="BJ2791">
            <v>1.2930348310640997E-2</v>
          </cell>
          <cell r="CF2791">
            <v>0</v>
          </cell>
          <cell r="CV2791">
            <v>25.708333333333332</v>
          </cell>
          <cell r="DA2791">
            <v>0</v>
          </cell>
          <cell r="ER2791">
            <v>247.92225185185185</v>
          </cell>
        </row>
        <row r="2792">
          <cell r="A2792">
            <v>626797</v>
          </cell>
          <cell r="C2792" t="str">
            <v>Flores, Pedro</v>
          </cell>
          <cell r="AF2792">
            <v>0.136321172134104</v>
          </cell>
          <cell r="AN2792">
            <v>147.98589629629632</v>
          </cell>
          <cell r="AP2792">
            <v>0.23578373343393166</v>
          </cell>
          <cell r="AV2792" t="str">
            <v>2B</v>
          </cell>
          <cell r="AW2792">
            <v>-17.055283333333335</v>
          </cell>
          <cell r="AX2792">
            <v>-13.149205121228377</v>
          </cell>
          <cell r="AY2792">
            <v>-16.0399227529239</v>
          </cell>
          <cell r="AZ2792">
            <v>-13.149205121228377</v>
          </cell>
          <cell r="BG2792">
            <v>0.73397028515564644</v>
          </cell>
          <cell r="BJ2792">
            <v>5.1300661098294521E-4</v>
          </cell>
          <cell r="CF2792">
            <v>0</v>
          </cell>
          <cell r="CV2792">
            <v>20.208333333333332</v>
          </cell>
          <cell r="DA2792">
            <v>0</v>
          </cell>
          <cell r="ER2792">
            <v>369.96474074074075</v>
          </cell>
        </row>
        <row r="2793">
          <cell r="A2793">
            <v>626843</v>
          </cell>
          <cell r="C2793" t="str">
            <v>Guerra, Yosmany</v>
          </cell>
          <cell r="AF2793">
            <v>0.21108595250865311</v>
          </cell>
          <cell r="AN2793">
            <v>57.651057777777787</v>
          </cell>
          <cell r="AP2793">
            <v>3.1857139529520406E-2</v>
          </cell>
          <cell r="AV2793" t="str">
            <v>SS</v>
          </cell>
          <cell r="AW2793">
            <v>-14.154576299181933</v>
          </cell>
          <cell r="AX2793">
            <v>-4.0658100848361709</v>
          </cell>
          <cell r="AY2793">
            <v>-17.916036454464798</v>
          </cell>
          <cell r="AZ2793">
            <v>-4.0658100848361709</v>
          </cell>
          <cell r="BG2793">
            <v>0.52459824395914034</v>
          </cell>
          <cell r="BJ2793">
            <v>-2.6073686744386371E-2</v>
          </cell>
          <cell r="CF2793">
            <v>0</v>
          </cell>
          <cell r="CV2793">
            <v>33.208333333333336</v>
          </cell>
          <cell r="DA2793">
            <v>0</v>
          </cell>
          <cell r="ER2793">
            <v>144.12764444444446</v>
          </cell>
        </row>
        <row r="2794">
          <cell r="A2794">
            <v>626925</v>
          </cell>
          <cell r="C2794" t="str">
            <v>Shepherd, Zach</v>
          </cell>
          <cell r="AF2794">
            <v>0.19493452621935958</v>
          </cell>
          <cell r="AN2794">
            <v>206.79679999999999</v>
          </cell>
          <cell r="AP2794">
            <v>0.32206693696063549</v>
          </cell>
          <cell r="AV2794" t="str">
            <v>3B</v>
          </cell>
          <cell r="AW2794">
            <v>-17.418895132668304</v>
          </cell>
          <cell r="AX2794">
            <v>-11.076789461492588</v>
          </cell>
          <cell r="AY2794">
            <v>-17.89758795466884</v>
          </cell>
          <cell r="AZ2794">
            <v>-11.076789461492588</v>
          </cell>
          <cell r="BG2794">
            <v>0.63461046181833491</v>
          </cell>
          <cell r="BJ2794">
            <v>-6.55540825083018E-3</v>
          </cell>
          <cell r="CF2794">
            <v>0</v>
          </cell>
          <cell r="CV2794">
            <v>20.791666666666668</v>
          </cell>
          <cell r="DA2794">
            <v>0</v>
          </cell>
          <cell r="ER2794">
            <v>516.99199999999996</v>
          </cell>
        </row>
        <row r="2795">
          <cell r="A2795">
            <v>626931</v>
          </cell>
          <cell r="C2795" t="str">
            <v>Dale, Ryan</v>
          </cell>
          <cell r="AF2795">
            <v>0.1421050442888373</v>
          </cell>
          <cell r="AN2795">
            <v>97.403496296296296</v>
          </cell>
          <cell r="AP2795">
            <v>0.15143273937943313</v>
          </cell>
          <cell r="AV2795" t="str">
            <v>1B</v>
          </cell>
          <cell r="AW2795">
            <v>-20.29572404082154</v>
          </cell>
          <cell r="AX2795">
            <v>-20.95527644671936</v>
          </cell>
          <cell r="AY2795">
            <v>-22.606652524961198</v>
          </cell>
          <cell r="AZ2795">
            <v>-20.29572404082154</v>
          </cell>
          <cell r="BG2795">
            <v>0.61378526702786484</v>
          </cell>
          <cell r="BJ2795">
            <v>-1.1216312352150556E-2</v>
          </cell>
          <cell r="CF2795">
            <v>0</v>
          </cell>
          <cell r="CV2795">
            <v>20.291666666666668</v>
          </cell>
          <cell r="DA2795">
            <v>0</v>
          </cell>
          <cell r="ER2795">
            <v>243.50874074074073</v>
          </cell>
        </row>
        <row r="2796">
          <cell r="A2796">
            <v>627367</v>
          </cell>
          <cell r="C2796" t="str">
            <v>Brown, Max</v>
          </cell>
          <cell r="AF2796">
            <v>0.16702301755382398</v>
          </cell>
          <cell r="AN2796">
            <v>85.457777777777778</v>
          </cell>
          <cell r="AP2796">
            <v>9.2359889469032619E-2</v>
          </cell>
          <cell r="AV2796" t="str">
            <v>LF</v>
          </cell>
          <cell r="AW2796">
            <v>-13.705708333333336</v>
          </cell>
          <cell r="AX2796">
            <v>-19.987083333333331</v>
          </cell>
          <cell r="AY2796">
            <v>-8.2488327786679925</v>
          </cell>
          <cell r="AZ2796">
            <v>-8.2488327786679925</v>
          </cell>
          <cell r="BG2796">
            <v>1.6520464396255079</v>
          </cell>
          <cell r="BJ2796">
            <v>-1.1637361452635789E-2</v>
          </cell>
          <cell r="CF2796">
            <v>0</v>
          </cell>
          <cell r="CV2796">
            <v>23.208333333333332</v>
          </cell>
          <cell r="DA2796">
            <v>0</v>
          </cell>
          <cell r="ER2796">
            <v>213.64444444444445</v>
          </cell>
        </row>
        <row r="2797">
          <cell r="A2797">
            <v>627696</v>
          </cell>
          <cell r="C2797" t="str">
            <v>McDonald, Todd</v>
          </cell>
          <cell r="AF2797">
            <v>0.15548815022140425</v>
          </cell>
          <cell r="AN2797">
            <v>98.797037037037043</v>
          </cell>
          <cell r="AP2797">
            <v>0.13034101495575767</v>
          </cell>
          <cell r="AV2797" t="str">
            <v>1B</v>
          </cell>
          <cell r="AW2797">
            <v>-24.508114266801229</v>
          </cell>
          <cell r="AX2797">
            <v>-28.630314266801225</v>
          </cell>
          <cell r="AY2797">
            <v>-24.588398268370689</v>
          </cell>
          <cell r="AZ2797">
            <v>-24.508114266801229</v>
          </cell>
          <cell r="BG2797">
            <v>0.74873559907297327</v>
          </cell>
          <cell r="BJ2797">
            <v>-1.6258651805590066E-2</v>
          </cell>
          <cell r="CF2797">
            <v>0</v>
          </cell>
          <cell r="CV2797">
            <v>20.708333333333332</v>
          </cell>
          <cell r="DA2797">
            <v>0</v>
          </cell>
          <cell r="ER2797">
            <v>246.99259259259259</v>
          </cell>
        </row>
        <row r="2798">
          <cell r="A2798">
            <v>627800</v>
          </cell>
          <cell r="C2798" t="str">
            <v>Baez, Leudys</v>
          </cell>
          <cell r="AF2798">
            <v>0.16545738269939719</v>
          </cell>
          <cell r="AN2798">
            <v>133.97048888888889</v>
          </cell>
          <cell r="AP2798">
            <v>0.18334739684734469</v>
          </cell>
          <cell r="AV2798" t="str">
            <v>LF</v>
          </cell>
          <cell r="AW2798">
            <v>-17.271216666666668</v>
          </cell>
          <cell r="AX2798">
            <v>-27.375816666666658</v>
          </cell>
          <cell r="AY2798">
            <v>-15.764354587964149</v>
          </cell>
          <cell r="AZ2798">
            <v>-15.764354587964149</v>
          </cell>
          <cell r="BG2798">
            <v>0.65828476064921726</v>
          </cell>
          <cell r="BJ2798">
            <v>1.6107488303773649E-3</v>
          </cell>
          <cell r="CF2798">
            <v>0</v>
          </cell>
          <cell r="CV2798">
            <v>20.041666666666668</v>
          </cell>
          <cell r="DA2798">
            <v>0</v>
          </cell>
          <cell r="ER2798">
            <v>334.92622222222224</v>
          </cell>
        </row>
        <row r="2799">
          <cell r="A2799">
            <v>627892</v>
          </cell>
          <cell r="C2799" t="str">
            <v>Delgado, Natanael</v>
          </cell>
          <cell r="AF2799">
            <v>0.17626324585162817</v>
          </cell>
          <cell r="AN2799">
            <v>178.64971851851851</v>
          </cell>
          <cell r="AP2799">
            <v>0.30002009486667092</v>
          </cell>
          <cell r="AV2799" t="str">
            <v>RF</v>
          </cell>
          <cell r="AW2799">
            <v>-17.201137475194709</v>
          </cell>
          <cell r="AX2799">
            <v>-25.529683333333331</v>
          </cell>
          <cell r="AY2799">
            <v>-18.365514653998595</v>
          </cell>
          <cell r="AZ2799">
            <v>-17.201137475194709</v>
          </cell>
          <cell r="BG2799">
            <v>0.75841114940535315</v>
          </cell>
          <cell r="BJ2799">
            <v>4.6376197573559826E-3</v>
          </cell>
          <cell r="CF2799">
            <v>0</v>
          </cell>
          <cell r="CV2799">
            <v>20.708333333333332</v>
          </cell>
          <cell r="DA2799">
            <v>0</v>
          </cell>
          <cell r="ER2799">
            <v>446.62429629629628</v>
          </cell>
        </row>
        <row r="2800">
          <cell r="A2800">
            <v>627893</v>
          </cell>
          <cell r="C2800" t="str">
            <v>Belen, Carlos</v>
          </cell>
          <cell r="AF2800">
            <v>0.18720076575652492</v>
          </cell>
          <cell r="AN2800">
            <v>189.76734814814813</v>
          </cell>
          <cell r="AP2800">
            <v>0.29033667098105664</v>
          </cell>
          <cell r="AV2800" t="str">
            <v>3B</v>
          </cell>
          <cell r="AW2800">
            <v>-16.712419589672979</v>
          </cell>
          <cell r="AX2800">
            <v>-16.681487189589316</v>
          </cell>
          <cell r="AY2800">
            <v>-15.629777397597177</v>
          </cell>
          <cell r="AZ2800">
            <v>-15.629777397597177</v>
          </cell>
          <cell r="BG2800">
            <v>0.66185014256764041</v>
          </cell>
          <cell r="BJ2800">
            <v>-1.3054080945787234E-3</v>
          </cell>
          <cell r="CF2800">
            <v>0</v>
          </cell>
          <cell r="CV2800">
            <v>20.375</v>
          </cell>
          <cell r="DA2800">
            <v>0</v>
          </cell>
          <cell r="ER2800">
            <v>474.41837037037033</v>
          </cell>
        </row>
        <row r="2801">
          <cell r="A2801">
            <v>628015</v>
          </cell>
          <cell r="C2801" t="str">
            <v>MacDonald, Connor</v>
          </cell>
          <cell r="AF2801">
            <v>0.16173231086886916</v>
          </cell>
          <cell r="AN2801">
            <v>107.27241481481484</v>
          </cell>
          <cell r="AP2801">
            <v>0.16924945103971789</v>
          </cell>
          <cell r="AV2801" t="str">
            <v>1B</v>
          </cell>
          <cell r="AW2801">
            <v>-18.885193723058929</v>
          </cell>
          <cell r="AX2801">
            <v>-26.452749999999995</v>
          </cell>
          <cell r="AY2801">
            <v>-20.852225331599506</v>
          </cell>
          <cell r="AZ2801">
            <v>-18.885193723058929</v>
          </cell>
          <cell r="BG2801">
            <v>0.95113605017093494</v>
          </cell>
          <cell r="BJ2801">
            <v>1.3389053740508142E-2</v>
          </cell>
          <cell r="CF2801">
            <v>0</v>
          </cell>
          <cell r="CV2801">
            <v>20.375</v>
          </cell>
          <cell r="DA2801">
            <v>0</v>
          </cell>
          <cell r="ER2801">
            <v>268.18103703703707</v>
          </cell>
        </row>
        <row r="2802">
          <cell r="A2802">
            <v>628119</v>
          </cell>
          <cell r="C2802" t="str">
            <v>Pilier, Neivy</v>
          </cell>
          <cell r="AF2802">
            <v>0.12225362673966828</v>
          </cell>
          <cell r="AN2802">
            <v>79.74229333333335</v>
          </cell>
          <cell r="AP2802">
            <v>4.7999717402932407E-2</v>
          </cell>
          <cell r="AV2802" t="str">
            <v>1B</v>
          </cell>
          <cell r="AW2802">
            <v>-18.005974645957394</v>
          </cell>
          <cell r="AX2802">
            <v>-19.585489397366626</v>
          </cell>
          <cell r="AY2802">
            <v>-20.585271496812766</v>
          </cell>
          <cell r="AZ2802">
            <v>-18.005974645957394</v>
          </cell>
          <cell r="BG2802">
            <v>0.67009964017282542</v>
          </cell>
          <cell r="BJ2802">
            <v>-1.9919371626600381E-2</v>
          </cell>
          <cell r="CF2802">
            <v>0</v>
          </cell>
          <cell r="CV2802">
            <v>19.875</v>
          </cell>
          <cell r="DA2802">
            <v>0</v>
          </cell>
          <cell r="ER2802">
            <v>199.35573333333335</v>
          </cell>
        </row>
        <row r="2803">
          <cell r="A2803">
            <v>628326</v>
          </cell>
          <cell r="C2803" t="str">
            <v>Arruebarrena, Erisbel</v>
          </cell>
          <cell r="AF2803">
            <v>0.19936901855989447</v>
          </cell>
          <cell r="AN2803">
            <v>114.02634666666668</v>
          </cell>
          <cell r="AP2803">
            <v>0.183318821204561</v>
          </cell>
          <cell r="AV2803" t="str">
            <v>SS</v>
          </cell>
          <cell r="AW2803">
            <v>-11</v>
          </cell>
          <cell r="AX2803">
            <v>-2.9169388243561905</v>
          </cell>
          <cell r="AY2803">
            <v>-7</v>
          </cell>
          <cell r="AZ2803">
            <v>-2.9169388243561905</v>
          </cell>
          <cell r="BG2803">
            <v>0.7479769284662654</v>
          </cell>
          <cell r="BJ2803">
            <v>1.0273191311257764E-2</v>
          </cell>
          <cell r="CF2803">
            <v>0</v>
          </cell>
          <cell r="CV2803">
            <v>26.291666666666668</v>
          </cell>
          <cell r="DA2803">
            <v>7.4999999999999997E-2</v>
          </cell>
          <cell r="ER2803">
            <v>285.06586666666669</v>
          </cell>
        </row>
        <row r="2804">
          <cell r="A2804">
            <v>628329</v>
          </cell>
          <cell r="C2804" t="str">
            <v>Castillo, Rusney</v>
          </cell>
          <cell r="AF2804">
            <v>0.22527446369932219</v>
          </cell>
          <cell r="AN2804">
            <v>199.75967803174134</v>
          </cell>
          <cell r="AP2804">
            <v>0.33666689925713611</v>
          </cell>
          <cell r="AV2804" t="str">
            <v>CF</v>
          </cell>
          <cell r="AW2804">
            <v>-11</v>
          </cell>
          <cell r="AX2804">
            <v>-16</v>
          </cell>
          <cell r="AY2804">
            <v>3.4403640758309377</v>
          </cell>
          <cell r="AZ2804">
            <v>3.4403640758309377</v>
          </cell>
          <cell r="BG2804">
            <v>0.75417915388772072</v>
          </cell>
          <cell r="BJ2804">
            <v>1.7633976144173984E-2</v>
          </cell>
          <cell r="CF2804">
            <v>0.34885790485581936</v>
          </cell>
          <cell r="CV2804">
            <v>28.958333333333332</v>
          </cell>
          <cell r="DA2804">
            <v>0.56166666666666665</v>
          </cell>
          <cell r="ER2804">
            <v>480.03940740740745</v>
          </cell>
        </row>
        <row r="2805">
          <cell r="A2805">
            <v>628338</v>
          </cell>
          <cell r="C2805" t="str">
            <v>Heredia, Guillermo</v>
          </cell>
          <cell r="AF2805">
            <v>0.23661475527981971</v>
          </cell>
          <cell r="AN2805">
            <v>172.12800000000004</v>
          </cell>
          <cell r="AP2805">
            <v>0.18040795372012608</v>
          </cell>
          <cell r="AV2805" t="str">
            <v>CF</v>
          </cell>
          <cell r="AW2805">
            <v>-11</v>
          </cell>
          <cell r="AX2805">
            <v>-16</v>
          </cell>
          <cell r="AY2805">
            <v>-5.4418377248465388</v>
          </cell>
          <cell r="AZ2805">
            <v>-5.4418377248465388</v>
          </cell>
          <cell r="BG2805">
            <v>0.74535421649361466</v>
          </cell>
          <cell r="BJ2805">
            <v>1.3622509463860316E-2</v>
          </cell>
          <cell r="CF2805">
            <v>0</v>
          </cell>
          <cell r="CV2805">
            <v>25.458333333333332</v>
          </cell>
          <cell r="DA2805">
            <v>4.8333333333333332E-2</v>
          </cell>
          <cell r="ER2805">
            <v>430.32000000000005</v>
          </cell>
        </row>
        <row r="2806">
          <cell r="A2806">
            <v>628356</v>
          </cell>
          <cell r="C2806" t="str">
            <v>Kang, Jung Ho</v>
          </cell>
          <cell r="AF2806">
            <v>0.2735604102776652</v>
          </cell>
          <cell r="AN2806">
            <v>442.89007407407405</v>
          </cell>
          <cell r="AP2806">
            <v>0.39029809335282767</v>
          </cell>
          <cell r="AV2806" t="str">
            <v>3B</v>
          </cell>
          <cell r="AW2806">
            <v>-11</v>
          </cell>
          <cell r="AX2806">
            <v>5.3368782836074837</v>
          </cell>
          <cell r="AY2806">
            <v>-7</v>
          </cell>
          <cell r="AZ2806">
            <v>5.3368782836074837</v>
          </cell>
          <cell r="BG2806">
            <v>0.66833489080687247</v>
          </cell>
          <cell r="BJ2806">
            <v>-1.6277855770143795E-3</v>
          </cell>
          <cell r="CF2806">
            <v>0.92911106774760077</v>
          </cell>
          <cell r="CV2806">
            <v>29.208333333333332</v>
          </cell>
          <cell r="DA2806">
            <v>1.2083333333333333</v>
          </cell>
          <cell r="ER2806">
            <v>442.89007407407405</v>
          </cell>
        </row>
        <row r="2807">
          <cell r="A2807">
            <v>628364</v>
          </cell>
          <cell r="C2807" t="str">
            <v>Castillo, Deivy</v>
          </cell>
          <cell r="AF2807">
            <v>0.16267920755843213</v>
          </cell>
          <cell r="AN2807">
            <v>98.890074074074079</v>
          </cell>
          <cell r="AP2807">
            <v>0.14987894106505728</v>
          </cell>
          <cell r="AV2807" t="str">
            <v>LF</v>
          </cell>
          <cell r="AW2807">
            <v>-16.083583333333337</v>
          </cell>
          <cell r="AX2807">
            <v>-24.837383333333332</v>
          </cell>
          <cell r="AY2807">
            <v>-11.770159332346164</v>
          </cell>
          <cell r="AZ2807">
            <v>-11.770159332346164</v>
          </cell>
          <cell r="BG2807">
            <v>0.65464490808132292</v>
          </cell>
          <cell r="BJ2807">
            <v>-2.1883955667285258E-2</v>
          </cell>
          <cell r="CF2807">
            <v>0</v>
          </cell>
          <cell r="CV2807">
            <v>20.958333333333332</v>
          </cell>
          <cell r="DA2807">
            <v>0</v>
          </cell>
          <cell r="ER2807">
            <v>247.22518518518518</v>
          </cell>
        </row>
        <row r="2808">
          <cell r="A2808">
            <v>628366</v>
          </cell>
          <cell r="C2808" t="str">
            <v>Sandoval, Ariel</v>
          </cell>
          <cell r="AF2808">
            <v>0.19513025090711297</v>
          </cell>
          <cell r="AN2808">
            <v>201.35537777777779</v>
          </cell>
          <cell r="AP2808">
            <v>0.28846932647404011</v>
          </cell>
          <cell r="AV2808" t="str">
            <v>RF</v>
          </cell>
          <cell r="AW2808">
            <v>-16.515450000000001</v>
          </cell>
          <cell r="AX2808">
            <v>-25.760449999999995</v>
          </cell>
          <cell r="AY2808">
            <v>-14.683515157087987</v>
          </cell>
          <cell r="AZ2808">
            <v>-14.683515157087987</v>
          </cell>
          <cell r="BG2808">
            <v>0.86042964048567661</v>
          </cell>
          <cell r="BJ2808">
            <v>-5.8742782787174564E-3</v>
          </cell>
          <cell r="CF2808">
            <v>0</v>
          </cell>
          <cell r="CV2808">
            <v>20.625</v>
          </cell>
          <cell r="DA2808">
            <v>0</v>
          </cell>
          <cell r="ER2808">
            <v>503.38844444444442</v>
          </cell>
        </row>
        <row r="2809">
          <cell r="A2809">
            <v>628451</v>
          </cell>
          <cell r="C2809" t="str">
            <v>Ibanez, Andy</v>
          </cell>
          <cell r="AF2809">
            <v>0.21791180245606065</v>
          </cell>
          <cell r="AN2809">
            <v>189.69600000000003</v>
          </cell>
          <cell r="AP2809">
            <v>0.20178096782031052</v>
          </cell>
          <cell r="AV2809" t="str">
            <v>2B</v>
          </cell>
          <cell r="AW2809">
            <v>-13.705708333333336</v>
          </cell>
          <cell r="AX2809">
            <v>-7.1283995564974223</v>
          </cell>
          <cell r="AY2809">
            <v>-6.4666656482355211</v>
          </cell>
          <cell r="AZ2809">
            <v>-6.4666656482355211</v>
          </cell>
          <cell r="BG2809">
            <v>0.76460289161543327</v>
          </cell>
          <cell r="BJ2809">
            <v>2.4176448187329391E-3</v>
          </cell>
          <cell r="CF2809">
            <v>0</v>
          </cell>
          <cell r="CV2809">
            <v>23.208333333333332</v>
          </cell>
          <cell r="DA2809">
            <v>0</v>
          </cell>
          <cell r="ER2809">
            <v>474.24</v>
          </cell>
        </row>
        <row r="2810">
          <cell r="A2810">
            <v>628650</v>
          </cell>
          <cell r="C2810" t="str">
            <v>Mercuri, Mattia</v>
          </cell>
          <cell r="AF2810">
            <v>0.12550958176787425</v>
          </cell>
          <cell r="AN2810">
            <v>77.488355555555572</v>
          </cell>
          <cell r="AP2810">
            <v>4.3092435267389484E-2</v>
          </cell>
          <cell r="AV2810" t="str">
            <v>2B</v>
          </cell>
          <cell r="AW2810">
            <v>-16.369944653827421</v>
          </cell>
          <cell r="AX2810">
            <v>-10.839215854959477</v>
          </cell>
          <cell r="AY2810">
            <v>-17.728281974355127</v>
          </cell>
          <cell r="AZ2810">
            <v>-10.839215854959477</v>
          </cell>
          <cell r="BG2810">
            <v>0.64159058210296926</v>
          </cell>
          <cell r="BJ2810">
            <v>-6.7103808196309137E-3</v>
          </cell>
          <cell r="CF2810">
            <v>0</v>
          </cell>
          <cell r="CV2810">
            <v>21.875</v>
          </cell>
          <cell r="DA2810">
            <v>0</v>
          </cell>
          <cell r="ER2810">
            <v>193.72088888888891</v>
          </cell>
        </row>
        <row r="2811">
          <cell r="A2811">
            <v>628700</v>
          </cell>
          <cell r="C2811" t="str">
            <v>Acosta, Adrian</v>
          </cell>
          <cell r="AF2811">
            <v>0.12058749282588709</v>
          </cell>
          <cell r="AN2811">
            <v>79.338571851851867</v>
          </cell>
          <cell r="AP2811">
            <v>0.1034588226554336</v>
          </cell>
          <cell r="AV2811" t="str">
            <v>C</v>
          </cell>
          <cell r="AW2811">
            <v>-17.063062456855477</v>
          </cell>
          <cell r="AX2811">
            <v>-26.683516666666659</v>
          </cell>
          <cell r="AY2811">
            <v>-18.801741697332478</v>
          </cell>
          <cell r="AZ2811">
            <v>-7.0061619775857507</v>
          </cell>
          <cell r="BG2811">
            <v>0.66302056050661906</v>
          </cell>
          <cell r="BJ2811">
            <v>5.645568927884842E-3</v>
          </cell>
          <cell r="CF2811">
            <v>0</v>
          </cell>
          <cell r="CV2811">
            <v>20.291666666666668</v>
          </cell>
          <cell r="DA2811">
            <v>0</v>
          </cell>
          <cell r="ER2811">
            <v>198.34642962962965</v>
          </cell>
        </row>
        <row r="2812">
          <cell r="A2812">
            <v>628702</v>
          </cell>
          <cell r="C2812" t="str">
            <v>Trinidad, Jesus</v>
          </cell>
          <cell r="AF2812">
            <v>0.11427042187725792</v>
          </cell>
          <cell r="AN2812">
            <v>63.141831111111117</v>
          </cell>
          <cell r="AP2812">
            <v>3.2468615285224822E-2</v>
          </cell>
          <cell r="AV2812" t="str">
            <v>C</v>
          </cell>
          <cell r="AW2812">
            <v>-18.405562407431955</v>
          </cell>
          <cell r="AX2812">
            <v>-23.627316666666665</v>
          </cell>
          <cell r="AY2812">
            <v>-20.256927176266053</v>
          </cell>
          <cell r="AZ2812">
            <v>-14.013981045289579</v>
          </cell>
          <cell r="BG2812">
            <v>0.4844341500948447</v>
          </cell>
          <cell r="BJ2812">
            <v>-1.9089718258907349E-2</v>
          </cell>
          <cell r="CF2812">
            <v>0</v>
          </cell>
          <cell r="CV2812">
            <v>21.458333333333332</v>
          </cell>
          <cell r="DA2812">
            <v>0</v>
          </cell>
          <cell r="ER2812">
            <v>157.85457777777779</v>
          </cell>
        </row>
        <row r="2813">
          <cell r="A2813">
            <v>628703</v>
          </cell>
          <cell r="C2813" t="str">
            <v>Vasquez, Luis</v>
          </cell>
          <cell r="AF2813">
            <v>0.1206432586394412</v>
          </cell>
          <cell r="AN2813">
            <v>101.43563851851853</v>
          </cell>
          <cell r="AP2813">
            <v>8.1989445275677419E-2</v>
          </cell>
          <cell r="AV2813" t="str">
            <v>RF</v>
          </cell>
          <cell r="AW2813">
            <v>-14.2577</v>
          </cell>
          <cell r="AX2813">
            <v>-21.078849999999996</v>
          </cell>
          <cell r="AY2813">
            <v>-9.9607737656453104</v>
          </cell>
          <cell r="AZ2813">
            <v>-9.9607737656453104</v>
          </cell>
          <cell r="BG2813">
            <v>0.62218722480078847</v>
          </cell>
          <cell r="BJ2813">
            <v>-7.9545315849373719E-3</v>
          </cell>
          <cell r="CF2813">
            <v>0</v>
          </cell>
          <cell r="CV2813">
            <v>22.625</v>
          </cell>
          <cell r="DA2813">
            <v>0</v>
          </cell>
          <cell r="ER2813">
            <v>253.5890962962963</v>
          </cell>
        </row>
        <row r="2814">
          <cell r="A2814">
            <v>629492</v>
          </cell>
          <cell r="C2814" t="str">
            <v>Alvarez, Jhonathan</v>
          </cell>
          <cell r="AF2814">
            <v>0.14902819336316037</v>
          </cell>
          <cell r="AN2814">
            <v>81.224853333333343</v>
          </cell>
          <cell r="AP2814">
            <v>0.12543019667892819</v>
          </cell>
          <cell r="AV2814" t="str">
            <v>C</v>
          </cell>
          <cell r="AW2814">
            <v>-20.393430911793565</v>
          </cell>
          <cell r="AX2814">
            <v>-26.452749999999995</v>
          </cell>
          <cell r="AY2814">
            <v>-21.929024549058077</v>
          </cell>
          <cell r="AZ2814">
            <v>-15.086887433985243</v>
          </cell>
          <cell r="BG2814">
            <v>0.6778886808286787</v>
          </cell>
          <cell r="BJ2814">
            <v>-5.5102234840791377E-3</v>
          </cell>
          <cell r="CF2814">
            <v>0</v>
          </cell>
          <cell r="CV2814">
            <v>20.375</v>
          </cell>
          <cell r="DA2814">
            <v>0</v>
          </cell>
          <cell r="ER2814">
            <v>203.06213333333335</v>
          </cell>
        </row>
        <row r="2815">
          <cell r="A2815">
            <v>629497</v>
          </cell>
          <cell r="C2815" t="str">
            <v>Parra, Jorge</v>
          </cell>
          <cell r="AF2815">
            <v>0.12162456131054933</v>
          </cell>
          <cell r="AN2815">
            <v>114.30423703703705</v>
          </cell>
          <cell r="AP2815">
            <v>0.20651074804545266</v>
          </cell>
          <cell r="AV2815" t="str">
            <v>1B</v>
          </cell>
          <cell r="AW2815">
            <v>-15.738885271489863</v>
          </cell>
          <cell r="AX2815">
            <v>-24.622483333333324</v>
          </cell>
          <cell r="AY2815">
            <v>-19.365440032128006</v>
          </cell>
          <cell r="AZ2815">
            <v>-15.738885271489863</v>
          </cell>
          <cell r="BG2815">
            <v>0.83735666023585908</v>
          </cell>
          <cell r="BJ2815">
            <v>1.266377875755063E-2</v>
          </cell>
          <cell r="CF2815">
            <v>0</v>
          </cell>
          <cell r="CV2815">
            <v>21.041666666666668</v>
          </cell>
          <cell r="DA2815">
            <v>0</v>
          </cell>
          <cell r="ER2815">
            <v>285.76059259259262</v>
          </cell>
        </row>
        <row r="2816">
          <cell r="A2816">
            <v>629499</v>
          </cell>
          <cell r="C2816" t="str">
            <v>Ramirez, Joel</v>
          </cell>
          <cell r="AF2816">
            <v>0.14610873226111665</v>
          </cell>
          <cell r="AN2816">
            <v>85.314749629629645</v>
          </cell>
          <cell r="AP2816">
            <v>5.4077931439325266E-2</v>
          </cell>
          <cell r="AV2816" t="str">
            <v>SS</v>
          </cell>
          <cell r="AW2816">
            <v>-13.994302449001601</v>
          </cell>
          <cell r="AX2816">
            <v>-5.1145390672658291</v>
          </cell>
          <cell r="AY2816">
            <v>-2.9455465035985879</v>
          </cell>
          <cell r="AZ2816">
            <v>-2.9455465035985879</v>
          </cell>
          <cell r="BG2816">
            <v>0.59261657978175675</v>
          </cell>
          <cell r="BJ2816">
            <v>-1.4246494598698856E-2</v>
          </cell>
          <cell r="CF2816">
            <v>0</v>
          </cell>
          <cell r="CV2816">
            <v>22.791666666666668</v>
          </cell>
          <cell r="DA2816">
            <v>0</v>
          </cell>
          <cell r="ER2816">
            <v>213.28687407407409</v>
          </cell>
        </row>
        <row r="2817">
          <cell r="A2817">
            <v>629502</v>
          </cell>
          <cell r="C2817" t="str">
            <v>Silva, Rainis</v>
          </cell>
          <cell r="AF2817">
            <v>0.16135187323361663</v>
          </cell>
          <cell r="AN2817">
            <v>88.603200000000015</v>
          </cell>
          <cell r="AP2817">
            <v>0.16455461588801812</v>
          </cell>
          <cell r="AV2817" t="str">
            <v>C</v>
          </cell>
          <cell r="AW2817">
            <v>-18.785796746892874</v>
          </cell>
          <cell r="AX2817">
            <v>-26.683516666666659</v>
          </cell>
          <cell r="AY2817">
            <v>-21.255222065607967</v>
          </cell>
          <cell r="AZ2817">
            <v>-6.1704466322987512</v>
          </cell>
          <cell r="BG2817">
            <v>0.73125242368853816</v>
          </cell>
          <cell r="BJ2817">
            <v>-1.9174087697002608E-3</v>
          </cell>
          <cell r="CF2817">
            <v>0</v>
          </cell>
          <cell r="CV2817">
            <v>20.291666666666668</v>
          </cell>
          <cell r="DA2817">
            <v>0</v>
          </cell>
          <cell r="ER2817">
            <v>221.50800000000001</v>
          </cell>
        </row>
        <row r="2818">
          <cell r="A2818">
            <v>629504</v>
          </cell>
          <cell r="C2818" t="str">
            <v>Tovar, Antonio</v>
          </cell>
          <cell r="AF2818">
            <v>0.13537855025983087</v>
          </cell>
          <cell r="AN2818">
            <v>127.88314074074074</v>
          </cell>
          <cell r="AP2818">
            <v>0.2343187149319681</v>
          </cell>
          <cell r="AV2818" t="str">
            <v>RF</v>
          </cell>
          <cell r="AW2818">
            <v>-17.271216666666668</v>
          </cell>
          <cell r="AX2818">
            <v>-27.375816666666658</v>
          </cell>
          <cell r="AY2818">
            <v>-19.718735194418546</v>
          </cell>
          <cell r="AZ2818">
            <v>-17.271216666666668</v>
          </cell>
          <cell r="BG2818">
            <v>0.85771786101092595</v>
          </cell>
          <cell r="BJ2818">
            <v>4.0532731559865783E-3</v>
          </cell>
          <cell r="CF2818">
            <v>0</v>
          </cell>
          <cell r="CV2818">
            <v>20.041666666666668</v>
          </cell>
          <cell r="DA2818">
            <v>0</v>
          </cell>
          <cell r="ER2818">
            <v>319.70785185185184</v>
          </cell>
        </row>
        <row r="2819">
          <cell r="A2819">
            <v>630026</v>
          </cell>
          <cell r="C2819" t="str">
            <v>Hernandez, Miguel</v>
          </cell>
          <cell r="AF2819">
            <v>0.14017561860047964</v>
          </cell>
          <cell r="AN2819">
            <v>120.86509037037038</v>
          </cell>
          <cell r="AP2819">
            <v>0.18135698003178891</v>
          </cell>
          <cell r="AV2819" t="str">
            <v>LF</v>
          </cell>
          <cell r="AW2819">
            <v>-16.623416666666664</v>
          </cell>
          <cell r="AX2819">
            <v>-25.991216666666659</v>
          </cell>
          <cell r="AY2819">
            <v>-16.738800258693121</v>
          </cell>
          <cell r="AZ2819">
            <v>-16.623416666666664</v>
          </cell>
          <cell r="BG2819">
            <v>0.75056525211957736</v>
          </cell>
          <cell r="BJ2819">
            <v>-1.1019411051960405E-2</v>
          </cell>
          <cell r="CF2819">
            <v>0</v>
          </cell>
          <cell r="CV2819">
            <v>20.541666666666668</v>
          </cell>
          <cell r="DA2819">
            <v>0</v>
          </cell>
          <cell r="ER2819">
            <v>302.16272592592594</v>
          </cell>
        </row>
        <row r="2820">
          <cell r="A2820">
            <v>630029</v>
          </cell>
          <cell r="C2820" t="str">
            <v>Moreno, Angel</v>
          </cell>
          <cell r="AF2820">
            <v>0.17084697771743884</v>
          </cell>
          <cell r="AN2820">
            <v>155.81736296296296</v>
          </cell>
          <cell r="AP2820">
            <v>0.25462518689085334</v>
          </cell>
          <cell r="AV2820" t="str">
            <v>CF</v>
          </cell>
          <cell r="AW2820">
            <v>-17.385358333333336</v>
          </cell>
          <cell r="AX2820">
            <v>-27.622450000000001</v>
          </cell>
          <cell r="AY2820">
            <v>-6.7077972528367527</v>
          </cell>
          <cell r="AZ2820">
            <v>-6.7077972528367527</v>
          </cell>
          <cell r="BG2820">
            <v>0.92020781289855003</v>
          </cell>
          <cell r="BJ2820">
            <v>-7.4330722079441619E-4</v>
          </cell>
          <cell r="CF2820">
            <v>0</v>
          </cell>
          <cell r="CV2820">
            <v>19.958333333333332</v>
          </cell>
          <cell r="DA2820">
            <v>0</v>
          </cell>
          <cell r="ER2820">
            <v>389.54340740740736</v>
          </cell>
        </row>
        <row r="2821">
          <cell r="A2821">
            <v>630033</v>
          </cell>
          <cell r="C2821" t="str">
            <v>Rodriguez, Darinel</v>
          </cell>
          <cell r="AF2821">
            <v>0.13043324367135495</v>
          </cell>
          <cell r="AN2821">
            <v>96.657256296296296</v>
          </cell>
          <cell r="AP2821">
            <v>7.0847712080958969E-2</v>
          </cell>
          <cell r="AV2821" t="str">
            <v>2B</v>
          </cell>
          <cell r="AW2821">
            <v>-15.196225503344541</v>
          </cell>
          <cell r="AX2821">
            <v>-10.682955213051416</v>
          </cell>
          <cell r="AY2821">
            <v>-15.154342426506538</v>
          </cell>
          <cell r="AZ2821">
            <v>-10.682955213051416</v>
          </cell>
          <cell r="BG2821">
            <v>0.5540857184668817</v>
          </cell>
          <cell r="BJ2821">
            <v>-6.4276592741439199E-3</v>
          </cell>
          <cell r="CF2821">
            <v>0</v>
          </cell>
          <cell r="CV2821">
            <v>21.458333333333332</v>
          </cell>
          <cell r="DA2821">
            <v>0</v>
          </cell>
          <cell r="ER2821">
            <v>241.64314074074073</v>
          </cell>
        </row>
        <row r="2822">
          <cell r="A2822">
            <v>630034</v>
          </cell>
          <cell r="C2822" t="str">
            <v>Rodriguez, David</v>
          </cell>
          <cell r="AF2822">
            <v>0.1880550256765402</v>
          </cell>
          <cell r="AN2822">
            <v>178.82002962962963</v>
          </cell>
          <cell r="AP2822">
            <v>0.27394054506462373</v>
          </cell>
          <cell r="AV2822" t="str">
            <v>C</v>
          </cell>
          <cell r="AW2822">
            <v>-17.971209460474761</v>
          </cell>
          <cell r="AX2822">
            <v>-26.452749999999995</v>
          </cell>
          <cell r="AY2822">
            <v>-18.699395947299671</v>
          </cell>
          <cell r="AZ2822">
            <v>-4.3191959228005308</v>
          </cell>
          <cell r="BG2822">
            <v>0.67344580598665083</v>
          </cell>
          <cell r="BJ2822">
            <v>-6.8981340928870108E-4</v>
          </cell>
          <cell r="CF2822">
            <v>0</v>
          </cell>
          <cell r="CV2822">
            <v>20.375</v>
          </cell>
          <cell r="DA2822">
            <v>0</v>
          </cell>
          <cell r="ER2822">
            <v>447.05007407407408</v>
          </cell>
        </row>
        <row r="2823">
          <cell r="A2823">
            <v>630036</v>
          </cell>
          <cell r="C2823" t="str">
            <v>Rojas, Oscar</v>
          </cell>
          <cell r="AF2823">
            <v>0.17074988957669296</v>
          </cell>
          <cell r="AN2823">
            <v>119.38986666666668</v>
          </cell>
          <cell r="AP2823">
            <v>0.21668938215751343</v>
          </cell>
          <cell r="AV2823" t="str">
            <v>CF</v>
          </cell>
          <cell r="AW2823">
            <v>-17.385358333333336</v>
          </cell>
          <cell r="AX2823">
            <v>-27.622450000000001</v>
          </cell>
          <cell r="AY2823">
            <v>-13.041698748525782</v>
          </cell>
          <cell r="AZ2823">
            <v>-13.041698748525782</v>
          </cell>
          <cell r="BG2823">
            <v>0.78589784857578437</v>
          </cell>
          <cell r="BJ2823">
            <v>6.8444217238922871E-3</v>
          </cell>
          <cell r="CF2823">
            <v>0</v>
          </cell>
          <cell r="CV2823">
            <v>19.958333333333332</v>
          </cell>
          <cell r="DA2823">
            <v>0</v>
          </cell>
          <cell r="ER2823">
            <v>298.47466666666668</v>
          </cell>
        </row>
        <row r="2824">
          <cell r="A2824">
            <v>630105</v>
          </cell>
          <cell r="C2824" t="str">
            <v>Cronenworth, Jake</v>
          </cell>
          <cell r="AF2824">
            <v>0.2150696339888841</v>
          </cell>
          <cell r="AN2824">
            <v>201.12817777777778</v>
          </cell>
          <cell r="AP2824">
            <v>0.25372006179943085</v>
          </cell>
          <cell r="AV2824" t="str">
            <v>SS</v>
          </cell>
          <cell r="AW2824">
            <v>-14.424233333333335</v>
          </cell>
          <cell r="AX2824">
            <v>-4.5221235536699274</v>
          </cell>
          <cell r="AY2824">
            <v>-8.1248319288549329</v>
          </cell>
          <cell r="AZ2824">
            <v>-4.5221235536699274</v>
          </cell>
          <cell r="BG2824">
            <v>1.5160515606870395</v>
          </cell>
          <cell r="BJ2824">
            <v>1.8189878348232737E-2</v>
          </cell>
          <cell r="CF2824">
            <v>0</v>
          </cell>
          <cell r="CV2824">
            <v>22.458333333333332</v>
          </cell>
          <cell r="DA2824">
            <v>0</v>
          </cell>
          <cell r="ER2824">
            <v>502.82044444444443</v>
          </cell>
        </row>
        <row r="2825">
          <cell r="A2825">
            <v>630111</v>
          </cell>
          <cell r="C2825" t="str">
            <v>Tomas, Yasmany</v>
          </cell>
          <cell r="AF2825">
            <v>0.25971402182528414</v>
          </cell>
          <cell r="AN2825">
            <v>368.29578674925261</v>
          </cell>
          <cell r="AP2825">
            <v>0.43018079518575963</v>
          </cell>
          <cell r="AV2825" t="str">
            <v>RF</v>
          </cell>
          <cell r="AW2825">
            <v>-10.903093183414679</v>
          </cell>
          <cell r="AX2825">
            <v>-1.8106960428225325</v>
          </cell>
          <cell r="AY2825">
            <v>-15.20914177366571</v>
          </cell>
          <cell r="AZ2825">
            <v>-7.2980195901062732</v>
          </cell>
          <cell r="BG2825">
            <v>0.77571069163938933</v>
          </cell>
          <cell r="BJ2825">
            <v>-1.0995383204937424E-2</v>
          </cell>
          <cell r="CF2825">
            <v>0.98050547079673356</v>
          </cell>
          <cell r="CV2825">
            <v>25.625</v>
          </cell>
          <cell r="DA2825">
            <v>1.3766666666666667</v>
          </cell>
          <cell r="ER2825">
            <v>509.26874074074078</v>
          </cell>
        </row>
        <row r="2826">
          <cell r="A2826">
            <v>630155</v>
          </cell>
          <cell r="C2826" t="str">
            <v>O'Neill, Michael</v>
          </cell>
          <cell r="AF2826">
            <v>0.19909279780705225</v>
          </cell>
          <cell r="AN2826">
            <v>166.87217777777778</v>
          </cell>
          <cell r="AP2826">
            <v>0.34484811227879097</v>
          </cell>
          <cell r="AV2826" t="str">
            <v>CF</v>
          </cell>
          <cell r="AW2826">
            <v>-13.002716666666666</v>
          </cell>
          <cell r="AX2826">
            <v>-18.647283333333331</v>
          </cell>
          <cell r="AY2826">
            <v>-8.9117148025968156</v>
          </cell>
          <cell r="AZ2826">
            <v>-8.9117148025968156</v>
          </cell>
          <cell r="BG2826">
            <v>1.3232408113646119</v>
          </cell>
          <cell r="BJ2826">
            <v>4.4926061198627984E-4</v>
          </cell>
          <cell r="CF2826">
            <v>0</v>
          </cell>
          <cell r="CV2826">
            <v>24.041666666666668</v>
          </cell>
          <cell r="DA2826">
            <v>0</v>
          </cell>
          <cell r="ER2826">
            <v>417.18044444444445</v>
          </cell>
        </row>
        <row r="2827">
          <cell r="A2827">
            <v>630240</v>
          </cell>
          <cell r="C2827" t="str">
            <v>Dacey, Matt</v>
          </cell>
          <cell r="AF2827">
            <v>0.18149055522987173</v>
          </cell>
          <cell r="AN2827">
            <v>81.686080000000004</v>
          </cell>
          <cell r="AP2827">
            <v>5.9251195873949669E-2</v>
          </cell>
          <cell r="AV2827" t="str">
            <v>3B</v>
          </cell>
          <cell r="AW2827">
            <v>-15.150423997672302</v>
          </cell>
          <cell r="AX2827">
            <v>-10.530048577802667</v>
          </cell>
          <cell r="AY2827">
            <v>-16.245585113934407</v>
          </cell>
          <cell r="AZ2827">
            <v>-10.530048577802667</v>
          </cell>
          <cell r="BG2827">
            <v>1.417016866817213</v>
          </cell>
          <cell r="BJ2827">
            <v>1.8647793343504471E-2</v>
          </cell>
          <cell r="CF2827">
            <v>0</v>
          </cell>
          <cell r="CV2827">
            <v>22.291666666666668</v>
          </cell>
          <cell r="DA2827">
            <v>0</v>
          </cell>
          <cell r="ER2827">
            <v>204.21520000000001</v>
          </cell>
        </row>
        <row r="2828">
          <cell r="A2828">
            <v>631220</v>
          </cell>
          <cell r="C2828" t="str">
            <v>Bell, Dean</v>
          </cell>
          <cell r="AF2828">
            <v>0.13783595318161151</v>
          </cell>
          <cell r="AN2828">
            <v>75.410394074074077</v>
          </cell>
          <cell r="AP2828">
            <v>5.4450679602245922E-2</v>
          </cell>
          <cell r="AV2828" t="str">
            <v>2B</v>
          </cell>
          <cell r="AW2828">
            <v>-14.45516898441284</v>
          </cell>
          <cell r="AX2828">
            <v>-6.032850243462681</v>
          </cell>
          <cell r="AY2828">
            <v>-13.889518368105996</v>
          </cell>
          <cell r="AZ2828">
            <v>-6.032850243462681</v>
          </cell>
          <cell r="BG2828">
            <v>0.5957785499075936</v>
          </cell>
          <cell r="BJ2828">
            <v>-1.4142231808636751E-2</v>
          </cell>
          <cell r="CF2828">
            <v>0</v>
          </cell>
          <cell r="CV2828">
            <v>23.708333333333332</v>
          </cell>
          <cell r="DA2828">
            <v>0</v>
          </cell>
          <cell r="ER2828">
            <v>188.52598518518519</v>
          </cell>
        </row>
        <row r="2829">
          <cell r="A2829">
            <v>631222</v>
          </cell>
          <cell r="C2829" t="str">
            <v>De La Cruz, Michael</v>
          </cell>
          <cell r="AF2829">
            <v>0.18680017456462472</v>
          </cell>
          <cell r="AN2829">
            <v>100.65845333333334</v>
          </cell>
          <cell r="AP2829">
            <v>0.19756820798945962</v>
          </cell>
          <cell r="AV2829" t="str">
            <v>C</v>
          </cell>
          <cell r="AW2829">
            <v>-13.492289697476947</v>
          </cell>
          <cell r="AX2829">
            <v>-20.122649999999997</v>
          </cell>
          <cell r="AY2829">
            <v>-9.8518909153923584</v>
          </cell>
          <cell r="AZ2829">
            <v>-2.809087922563946</v>
          </cell>
          <cell r="BG2829">
            <v>0.57465560276343819</v>
          </cell>
          <cell r="BJ2829">
            <v>-6.8892781322803069E-3</v>
          </cell>
          <cell r="CF2829">
            <v>0</v>
          </cell>
          <cell r="CV2829">
            <v>23.125</v>
          </cell>
          <cell r="DA2829">
            <v>0</v>
          </cell>
          <cell r="ER2829">
            <v>251.64613333333335</v>
          </cell>
        </row>
        <row r="2830">
          <cell r="A2830">
            <v>631223</v>
          </cell>
          <cell r="C2830" t="str">
            <v>Dominguez, Luis</v>
          </cell>
          <cell r="AF2830">
            <v>0.11657551894371336</v>
          </cell>
          <cell r="AN2830">
            <v>67.489374814814823</v>
          </cell>
          <cell r="AP2830">
            <v>3.9805044811635604E-2</v>
          </cell>
          <cell r="AV2830" t="str">
            <v>C</v>
          </cell>
          <cell r="AW2830">
            <v>-17.852541045932597</v>
          </cell>
          <cell r="AX2830">
            <v>-25.991216666666659</v>
          </cell>
          <cell r="AY2830">
            <v>-20.182670953258928</v>
          </cell>
          <cell r="AZ2830">
            <v>-14.571841497976457</v>
          </cell>
          <cell r="BG2830">
            <v>0.69971979039287679</v>
          </cell>
          <cell r="BJ2830">
            <v>-4.1918233400571317E-3</v>
          </cell>
          <cell r="CF2830">
            <v>0</v>
          </cell>
          <cell r="CV2830">
            <v>20.541666666666668</v>
          </cell>
          <cell r="DA2830">
            <v>0</v>
          </cell>
          <cell r="ER2830">
            <v>168.72343703703706</v>
          </cell>
        </row>
        <row r="2831">
          <cell r="A2831">
            <v>631225</v>
          </cell>
          <cell r="C2831" t="str">
            <v>Hernandez, Javier</v>
          </cell>
          <cell r="AF2831">
            <v>0.14713478354454781</v>
          </cell>
          <cell r="AN2831">
            <v>94.001422222222232</v>
          </cell>
          <cell r="AP2831">
            <v>0.1734349556491791</v>
          </cell>
          <cell r="AV2831" t="str">
            <v>C</v>
          </cell>
          <cell r="AW2831">
            <v>-17.376252588946222</v>
          </cell>
          <cell r="AX2831">
            <v>-27.622450000000001</v>
          </cell>
          <cell r="AY2831">
            <v>-19.905069940854883</v>
          </cell>
          <cell r="AZ2831">
            <v>-7.2506017780631327</v>
          </cell>
          <cell r="BG2831">
            <v>0.69876474135517153</v>
          </cell>
          <cell r="BJ2831">
            <v>-1.3571791542212387E-3</v>
          </cell>
          <cell r="CF2831">
            <v>0</v>
          </cell>
          <cell r="CV2831">
            <v>19.958333333333332</v>
          </cell>
          <cell r="DA2831">
            <v>0</v>
          </cell>
          <cell r="ER2831">
            <v>235.00355555555558</v>
          </cell>
        </row>
        <row r="2832">
          <cell r="A2832">
            <v>631227</v>
          </cell>
          <cell r="C2832" t="str">
            <v>Orozco, Rodrigo</v>
          </cell>
          <cell r="AF2832">
            <v>0.17547332220437811</v>
          </cell>
          <cell r="AN2832">
            <v>122.32885333333334</v>
          </cell>
          <cell r="AP2832">
            <v>0.23380179294137349</v>
          </cell>
          <cell r="AV2832" t="str">
            <v>LF</v>
          </cell>
          <cell r="AW2832">
            <v>-15.790558333333335</v>
          </cell>
          <cell r="AX2832">
            <v>-24.224416666666663</v>
          </cell>
          <cell r="AY2832">
            <v>-14.367968063841007</v>
          </cell>
          <cell r="AZ2832">
            <v>-14.367968063841007</v>
          </cell>
          <cell r="BG2832">
            <v>0.70783689974002129</v>
          </cell>
          <cell r="BJ2832">
            <v>-3.9082491713355177E-3</v>
          </cell>
          <cell r="CF2832">
            <v>0</v>
          </cell>
          <cell r="CV2832">
            <v>21.208333333333332</v>
          </cell>
          <cell r="DA2832">
            <v>0</v>
          </cell>
          <cell r="ER2832">
            <v>305.82213333333334</v>
          </cell>
        </row>
        <row r="2833">
          <cell r="A2833">
            <v>633830</v>
          </cell>
          <cell r="C2833" t="str">
            <v>Nathans, Tucker</v>
          </cell>
          <cell r="AF2833">
            <v>0.21424647080066617</v>
          </cell>
          <cell r="AN2833">
            <v>145.87904</v>
          </cell>
          <cell r="AP2833">
            <v>0.29605277529490881</v>
          </cell>
          <cell r="AV2833" t="str">
            <v>LF</v>
          </cell>
          <cell r="AW2833">
            <v>-11.860136001287973</v>
          </cell>
          <cell r="AX2833">
            <v>-9.4704808109817886</v>
          </cell>
          <cell r="AY2833">
            <v>-13.367153758155755</v>
          </cell>
          <cell r="AZ2833">
            <v>-9.4704808109817886</v>
          </cell>
          <cell r="BG2833">
            <v>0.97540675741908922</v>
          </cell>
          <cell r="BJ2833">
            <v>8.6044355221733069E-4</v>
          </cell>
          <cell r="CF2833">
            <v>0</v>
          </cell>
          <cell r="CV2833">
            <v>27.625</v>
          </cell>
          <cell r="DA2833">
            <v>0</v>
          </cell>
          <cell r="ER2833">
            <v>364.69760000000002</v>
          </cell>
        </row>
        <row r="2834">
          <cell r="A2834">
            <v>633957</v>
          </cell>
          <cell r="C2834" t="str">
            <v>Mota, Israel</v>
          </cell>
          <cell r="AF2834">
            <v>0.16130676925310619</v>
          </cell>
          <cell r="AN2834">
            <v>113.16176592592592</v>
          </cell>
          <cell r="AP2834">
            <v>0.16467888559895882</v>
          </cell>
          <cell r="AV2834" t="str">
            <v>RF</v>
          </cell>
          <cell r="AW2834">
            <v>-16.731383333333333</v>
          </cell>
          <cell r="AX2834">
            <v>-26.221983333333331</v>
          </cell>
          <cell r="AY2834">
            <v>-19.669728877138056</v>
          </cell>
          <cell r="AZ2834">
            <v>-16.731383333333333</v>
          </cell>
          <cell r="BG2834">
            <v>0.81053711359940084</v>
          </cell>
          <cell r="BJ2834">
            <v>-3.4080516157324785E-4</v>
          </cell>
          <cell r="CF2834">
            <v>0</v>
          </cell>
          <cell r="CV2834">
            <v>20.458333333333332</v>
          </cell>
          <cell r="DA2834">
            <v>0</v>
          </cell>
          <cell r="ER2834">
            <v>282.9044148148148</v>
          </cell>
        </row>
        <row r="2835">
          <cell r="A2835">
            <v>636072</v>
          </cell>
          <cell r="C2835" t="str">
            <v>Daal, Calten</v>
          </cell>
          <cell r="AF2835">
            <v>0.198370811185614</v>
          </cell>
          <cell r="AN2835">
            <v>155.70773333333332</v>
          </cell>
          <cell r="AP2835">
            <v>0.27099182328075477</v>
          </cell>
          <cell r="AV2835" t="str">
            <v>SS</v>
          </cell>
          <cell r="AW2835">
            <v>-14.007900000000001</v>
          </cell>
          <cell r="AX2835">
            <v>-5.8684900014464425</v>
          </cell>
          <cell r="AY2835">
            <v>-7.7953424438646843</v>
          </cell>
          <cell r="AZ2835">
            <v>-5.8684900014464425</v>
          </cell>
          <cell r="BG2835">
            <v>1.0301614432381092</v>
          </cell>
          <cell r="BJ2835">
            <v>1.864757430229012E-2</v>
          </cell>
          <cell r="CF2835">
            <v>0</v>
          </cell>
          <cell r="CV2835">
            <v>22.875</v>
          </cell>
          <cell r="DA2835">
            <v>0</v>
          </cell>
          <cell r="ER2835">
            <v>389.26933333333329</v>
          </cell>
        </row>
        <row r="2836">
          <cell r="A2836">
            <v>639658</v>
          </cell>
          <cell r="C2836" t="str">
            <v>Fiorito, Dan</v>
          </cell>
          <cell r="AF2836">
            <v>0.19811008249370132</v>
          </cell>
          <cell r="AN2836">
            <v>150.01493333333335</v>
          </cell>
          <cell r="AP2836">
            <v>0.28035719781187241</v>
          </cell>
          <cell r="AV2836" t="str">
            <v>3B</v>
          </cell>
          <cell r="AW2836">
            <v>-12.457157654160653</v>
          </cell>
          <cell r="AX2836">
            <v>-5.7096516503655632</v>
          </cell>
          <cell r="AY2836">
            <v>-11.95848909572193</v>
          </cell>
          <cell r="AZ2836">
            <v>-5.7096516503655632</v>
          </cell>
          <cell r="BG2836">
            <v>1.421391525302361</v>
          </cell>
          <cell r="BJ2836">
            <v>-7.4757404253062935E-3</v>
          </cell>
          <cell r="CF2836">
            <v>0</v>
          </cell>
          <cell r="CV2836">
            <v>25.875</v>
          </cell>
          <cell r="DA2836">
            <v>0</v>
          </cell>
          <cell r="ER2836">
            <v>375.03733333333332</v>
          </cell>
        </row>
        <row r="2837">
          <cell r="A2837">
            <v>640447</v>
          </cell>
          <cell r="C2837" t="str">
            <v>Ervin, Phillip</v>
          </cell>
          <cell r="AF2837">
            <v>0.25532712867936252</v>
          </cell>
          <cell r="AN2837">
            <v>351.68160554823464</v>
          </cell>
          <cell r="AP2837">
            <v>0.39694360810727325</v>
          </cell>
          <cell r="AV2837" t="str">
            <v>LF</v>
          </cell>
          <cell r="AW2837">
            <v>-13.067458333333335</v>
          </cell>
          <cell r="AX2837">
            <v>-18.766983333333332</v>
          </cell>
          <cell r="AY2837">
            <v>-7.0109343511773057</v>
          </cell>
          <cell r="AZ2837">
            <v>-7.0109343511773057</v>
          </cell>
          <cell r="BG2837">
            <v>1.0434312070179033</v>
          </cell>
          <cell r="BJ2837">
            <v>-1.7591275829793196E-2</v>
          </cell>
          <cell r="CF2837">
            <v>0</v>
          </cell>
          <cell r="CV2837">
            <v>23.958333333333332</v>
          </cell>
          <cell r="DA2837">
            <v>0</v>
          </cell>
          <cell r="ER2837">
            <v>538.90933333333339</v>
          </cell>
        </row>
        <row r="2838">
          <cell r="A2838">
            <v>640449</v>
          </cell>
          <cell r="C2838" t="str">
            <v>Frazier, Clint</v>
          </cell>
          <cell r="AF2838">
            <v>0.23984448776186487</v>
          </cell>
          <cell r="AN2838">
            <v>231.69706666666667</v>
          </cell>
          <cell r="AP2838">
            <v>0.41023012869707676</v>
          </cell>
          <cell r="AV2838" t="str">
            <v>CF</v>
          </cell>
          <cell r="AW2838">
            <v>-15.121241666666666</v>
          </cell>
          <cell r="AX2838">
            <v>-22.831183333333328</v>
          </cell>
          <cell r="AY2838">
            <v>-10.58389650065331</v>
          </cell>
          <cell r="AZ2838">
            <v>-10.58389650065331</v>
          </cell>
          <cell r="BG2838">
            <v>0.98169954167314222</v>
          </cell>
          <cell r="BJ2838">
            <v>6.0505628761874288E-3</v>
          </cell>
          <cell r="CF2838">
            <v>0</v>
          </cell>
          <cell r="CV2838">
            <v>21.791666666666668</v>
          </cell>
          <cell r="DA2838">
            <v>0</v>
          </cell>
          <cell r="ER2838">
            <v>579.24266666666665</v>
          </cell>
        </row>
        <row r="2839">
          <cell r="A2839">
            <v>640450</v>
          </cell>
          <cell r="C2839" t="str">
            <v>Hart, Josh</v>
          </cell>
          <cell r="AF2839">
            <v>0.18531146087862876</v>
          </cell>
          <cell r="AN2839">
            <v>176.09706666666668</v>
          </cell>
          <cell r="AP2839">
            <v>0.33084139953585723</v>
          </cell>
          <cell r="AV2839" t="str">
            <v>CF</v>
          </cell>
          <cell r="AW2839">
            <v>-15.216858333333334</v>
          </cell>
          <cell r="AX2839">
            <v>-23.030216666666668</v>
          </cell>
          <cell r="AY2839">
            <v>-8.0387363465221</v>
          </cell>
          <cell r="AZ2839">
            <v>-8.0387363465221</v>
          </cell>
          <cell r="BG2839">
            <v>0.83243118800166416</v>
          </cell>
          <cell r="BJ2839">
            <v>-2.0332976634928293E-2</v>
          </cell>
          <cell r="CF2839">
            <v>0</v>
          </cell>
          <cell r="CV2839">
            <v>21.708333333333332</v>
          </cell>
          <cell r="DA2839">
            <v>0</v>
          </cell>
          <cell r="ER2839">
            <v>440.24266666666665</v>
          </cell>
        </row>
        <row r="2840">
          <cell r="A2840">
            <v>640457</v>
          </cell>
          <cell r="C2840" t="str">
            <v>Meadows, Austin</v>
          </cell>
          <cell r="AF2840">
            <v>0.25253354920998461</v>
          </cell>
          <cell r="AN2840">
            <v>268.6433978530743</v>
          </cell>
          <cell r="AP2840">
            <v>0.32467059723916603</v>
          </cell>
          <cell r="AV2840" t="str">
            <v>CF</v>
          </cell>
          <cell r="AW2840">
            <v>-15.886175</v>
          </cell>
          <cell r="AX2840">
            <v>-24.423449999999995</v>
          </cell>
          <cell r="AY2840">
            <v>-7.1660351576782926</v>
          </cell>
          <cell r="AZ2840">
            <v>-7.1660351576782926</v>
          </cell>
          <cell r="BG2840">
            <v>1.4268369388773354</v>
          </cell>
          <cell r="BJ2840">
            <v>1.8736711093717877E-2</v>
          </cell>
          <cell r="CF2840">
            <v>0</v>
          </cell>
          <cell r="CV2840">
            <v>21.125</v>
          </cell>
          <cell r="DA2840">
            <v>0</v>
          </cell>
          <cell r="ER2840">
            <v>449.64266666666663</v>
          </cell>
        </row>
        <row r="2841">
          <cell r="A2841">
            <v>640458</v>
          </cell>
          <cell r="C2841" t="str">
            <v>Mercado, Oscar</v>
          </cell>
          <cell r="AF2841">
            <v>0.19778762656629836</v>
          </cell>
          <cell r="AN2841">
            <v>214.5620148148148</v>
          </cell>
          <cell r="AP2841">
            <v>0.35565066587095162</v>
          </cell>
          <cell r="AV2841" t="str">
            <v>SS</v>
          </cell>
          <cell r="AW2841">
            <v>-15.408091666666666</v>
          </cell>
          <cell r="AX2841">
            <v>-13.764360729889365</v>
          </cell>
          <cell r="AY2841">
            <v>-0.51231632377026326</v>
          </cell>
          <cell r="AZ2841">
            <v>-0.51231632377026326</v>
          </cell>
          <cell r="BG2841">
            <v>0.96936775536505093</v>
          </cell>
          <cell r="BJ2841">
            <v>-2.6157703510413795E-2</v>
          </cell>
          <cell r="CF2841">
            <v>0</v>
          </cell>
          <cell r="CV2841">
            <v>21.541666666666668</v>
          </cell>
          <cell r="DA2841">
            <v>0</v>
          </cell>
          <cell r="ER2841">
            <v>536.405037037037</v>
          </cell>
        </row>
        <row r="2842">
          <cell r="A2842">
            <v>640459</v>
          </cell>
          <cell r="C2842" t="str">
            <v>Navarreto, Brian</v>
          </cell>
          <cell r="AF2842">
            <v>0.16213399308912244</v>
          </cell>
          <cell r="AN2842">
            <v>130.66133333333332</v>
          </cell>
          <cell r="AP2842">
            <v>0.23221518937023999</v>
          </cell>
          <cell r="AV2842" t="str">
            <v>C</v>
          </cell>
          <cell r="AW2842">
            <v>-15.142777676460046</v>
          </cell>
          <cell r="AX2842">
            <v>-23.428283333333326</v>
          </cell>
          <cell r="AY2842">
            <v>-16.796567449964893</v>
          </cell>
          <cell r="AZ2842">
            <v>10.504461277364108</v>
          </cell>
          <cell r="BG2842">
            <v>1.0831071129703858</v>
          </cell>
          <cell r="BJ2842">
            <v>-6.326618461153473E-3</v>
          </cell>
          <cell r="CF2842">
            <v>0</v>
          </cell>
          <cell r="CV2842">
            <v>21.541666666666668</v>
          </cell>
          <cell r="DA2842">
            <v>0</v>
          </cell>
          <cell r="ER2842">
            <v>326.65333333333331</v>
          </cell>
        </row>
        <row r="2843">
          <cell r="A2843">
            <v>640460</v>
          </cell>
          <cell r="C2843" t="str">
            <v>Peterson, Dustin</v>
          </cell>
          <cell r="AF2843">
            <v>0.22834236782219583</v>
          </cell>
          <cell r="AN2843">
            <v>235.31591111111112</v>
          </cell>
          <cell r="AP2843">
            <v>0.40613640502860315</v>
          </cell>
          <cell r="AV2843" t="str">
            <v>LF</v>
          </cell>
          <cell r="AW2843">
            <v>-16.38576284988693</v>
          </cell>
          <cell r="AX2843">
            <v>-22.831183333333328</v>
          </cell>
          <cell r="AY2843">
            <v>-14.551404314626211</v>
          </cell>
          <cell r="AZ2843">
            <v>-14.551404314626211</v>
          </cell>
          <cell r="BG2843">
            <v>1.1303948278602929</v>
          </cell>
          <cell r="BJ2843">
            <v>1.1859377020887016E-3</v>
          </cell>
          <cell r="CF2843">
            <v>0</v>
          </cell>
          <cell r="CV2843">
            <v>21.791666666666668</v>
          </cell>
          <cell r="DA2843">
            <v>0</v>
          </cell>
          <cell r="ER2843">
            <v>588.28977777777777</v>
          </cell>
        </row>
        <row r="2844">
          <cell r="A2844">
            <v>640461</v>
          </cell>
          <cell r="C2844" t="str">
            <v>Pinder, Chad</v>
          </cell>
          <cell r="AF2844">
            <v>0.23651390436986305</v>
          </cell>
          <cell r="AN2844">
            <v>225.62228148148154</v>
          </cell>
          <cell r="AP2844">
            <v>0.38566483506064075</v>
          </cell>
          <cell r="AV2844" t="str">
            <v>SS</v>
          </cell>
          <cell r="AW2844">
            <v>-12.827016666666665</v>
          </cell>
          <cell r="AX2844">
            <v>-9.7207820872146904</v>
          </cell>
          <cell r="AY2844">
            <v>-9.6744782628275949</v>
          </cell>
          <cell r="AZ2844">
            <v>-9.6744782628275949</v>
          </cell>
          <cell r="BG2844">
            <v>1.4992939446256082</v>
          </cell>
          <cell r="BJ2844">
            <v>4.0785267962415855E-3</v>
          </cell>
          <cell r="CF2844">
            <v>0</v>
          </cell>
          <cell r="CV2844">
            <v>24.291666666666668</v>
          </cell>
          <cell r="DA2844">
            <v>0</v>
          </cell>
          <cell r="ER2844">
            <v>564.05570370370378</v>
          </cell>
        </row>
        <row r="2845">
          <cell r="A2845">
            <v>640467</v>
          </cell>
          <cell r="C2845" t="str">
            <v>Herrera, Albert</v>
          </cell>
          <cell r="AF2845">
            <v>0.11763235062650922</v>
          </cell>
          <cell r="AN2845">
            <v>75.41191111111111</v>
          </cell>
          <cell r="AP2845">
            <v>4.8149966489201557E-2</v>
          </cell>
          <cell r="AV2845" t="str">
            <v>2B</v>
          </cell>
          <cell r="AW2845">
            <v>-16.947316666666666</v>
          </cell>
          <cell r="AX2845">
            <v>-11.314291702386482</v>
          </cell>
          <cell r="AY2845">
            <v>-11.719280602147824</v>
          </cell>
          <cell r="AZ2845">
            <v>-11.314291702386482</v>
          </cell>
          <cell r="BG2845">
            <v>0.55052186895862976</v>
          </cell>
          <cell r="BJ2845">
            <v>6.430257620941626E-4</v>
          </cell>
          <cell r="CF2845">
            <v>0</v>
          </cell>
          <cell r="CV2845">
            <v>20.291666666666668</v>
          </cell>
          <cell r="DA2845">
            <v>0</v>
          </cell>
          <cell r="ER2845">
            <v>188.52977777777778</v>
          </cell>
        </row>
        <row r="2846">
          <cell r="A2846">
            <v>640468</v>
          </cell>
          <cell r="C2846" t="str">
            <v>Laya, Alexdray</v>
          </cell>
          <cell r="AF2846">
            <v>0.12367665412289748</v>
          </cell>
          <cell r="AN2846">
            <v>82.026287407407409</v>
          </cell>
          <cell r="AP2846">
            <v>8.536862251546995E-2</v>
          </cell>
          <cell r="AV2846" t="str">
            <v>3B</v>
          </cell>
          <cell r="AW2846">
            <v>-16.288098370506852</v>
          </cell>
          <cell r="AX2846">
            <v>-13.051560427085903</v>
          </cell>
          <cell r="AY2846">
            <v>-17.64089948220019</v>
          </cell>
          <cell r="AZ2846">
            <v>-13.051560427085903</v>
          </cell>
          <cell r="BG2846">
            <v>0.72668346958987895</v>
          </cell>
          <cell r="BJ2846">
            <v>-1.0756389900538612E-2</v>
          </cell>
          <cell r="CF2846">
            <v>0</v>
          </cell>
          <cell r="CV2846">
            <v>20.708333333333332</v>
          </cell>
          <cell r="DA2846">
            <v>0</v>
          </cell>
          <cell r="ER2846">
            <v>205.06571851851851</v>
          </cell>
        </row>
        <row r="2847">
          <cell r="A2847">
            <v>640469</v>
          </cell>
          <cell r="C2847" t="str">
            <v>Leal, Bryan</v>
          </cell>
          <cell r="AF2847">
            <v>0.1354020796563179</v>
          </cell>
          <cell r="AN2847">
            <v>77.207893333333345</v>
          </cell>
          <cell r="AP2847">
            <v>6.3653242112695185E-2</v>
          </cell>
          <cell r="AV2847" t="str">
            <v>RF</v>
          </cell>
          <cell r="AW2847">
            <v>-17.505675</v>
          </cell>
          <cell r="AX2847">
            <v>-27.884949999999996</v>
          </cell>
          <cell r="AY2847">
            <v>-16.55001933661935</v>
          </cell>
          <cell r="AZ2847">
            <v>-16.55001933661935</v>
          </cell>
          <cell r="BG2847">
            <v>0.6609770774985666</v>
          </cell>
          <cell r="BJ2847">
            <v>-6.1965858745086011E-3</v>
          </cell>
          <cell r="CF2847">
            <v>0</v>
          </cell>
          <cell r="CV2847">
            <v>19.875</v>
          </cell>
          <cell r="DA2847">
            <v>0</v>
          </cell>
          <cell r="ER2847">
            <v>193.01973333333336</v>
          </cell>
        </row>
        <row r="2848">
          <cell r="A2848">
            <v>640474</v>
          </cell>
          <cell r="C2848" t="str">
            <v>Miranda, Joseph</v>
          </cell>
          <cell r="AF2848">
            <v>0.13981207277567304</v>
          </cell>
          <cell r="AN2848">
            <v>113.36779851851853</v>
          </cell>
          <cell r="AP2848">
            <v>0.14633673182839924</v>
          </cell>
          <cell r="AV2848" t="str">
            <v>1B</v>
          </cell>
          <cell r="AW2848">
            <v>-17.094431679634383</v>
          </cell>
          <cell r="AX2848">
            <v>-24.224416666666663</v>
          </cell>
          <cell r="AY2848">
            <v>-19.54002107996498</v>
          </cell>
          <cell r="AZ2848">
            <v>-17.094431679634383</v>
          </cell>
          <cell r="BG2848">
            <v>0.93209667618540326</v>
          </cell>
          <cell r="BJ2848">
            <v>5.1774074730913016E-3</v>
          </cell>
          <cell r="CF2848">
            <v>0</v>
          </cell>
          <cell r="CV2848">
            <v>21.208333333333332</v>
          </cell>
          <cell r="DA2848">
            <v>0</v>
          </cell>
          <cell r="ER2848">
            <v>283.4194962962963</v>
          </cell>
        </row>
        <row r="2849">
          <cell r="A2849">
            <v>640475</v>
          </cell>
          <cell r="C2849" t="str">
            <v>Gonzalez, Damaso</v>
          </cell>
          <cell r="AF2849">
            <v>0.12306732354206434</v>
          </cell>
          <cell r="AN2849">
            <v>104.42485333333335</v>
          </cell>
          <cell r="AP2849">
            <v>0.12088466607354986</v>
          </cell>
          <cell r="AV2849" t="str">
            <v>3B</v>
          </cell>
          <cell r="AW2849">
            <v>-17.055283333333335</v>
          </cell>
          <cell r="AX2849">
            <v>-15.871424131731631</v>
          </cell>
          <cell r="AY2849">
            <v>-14.773620541429583</v>
          </cell>
          <cell r="AZ2849">
            <v>-14.773620541429583</v>
          </cell>
          <cell r="BG2849">
            <v>0.67862798875506447</v>
          </cell>
          <cell r="BJ2849">
            <v>-1.1889917216713508E-2</v>
          </cell>
          <cell r="CF2849">
            <v>0</v>
          </cell>
          <cell r="CV2849">
            <v>20.208333333333332</v>
          </cell>
          <cell r="DA2849">
            <v>0</v>
          </cell>
          <cell r="ER2849">
            <v>261.06213333333335</v>
          </cell>
        </row>
        <row r="2850">
          <cell r="A2850">
            <v>640476</v>
          </cell>
          <cell r="C2850" t="str">
            <v>Isava, Willerker</v>
          </cell>
          <cell r="AF2850">
            <v>0.11888504331218674</v>
          </cell>
          <cell r="AN2850">
            <v>71.364693333333335</v>
          </cell>
          <cell r="AP2850">
            <v>4.861001554345401E-2</v>
          </cell>
          <cell r="AV2850" t="str">
            <v>3B</v>
          </cell>
          <cell r="AW2850">
            <v>-17.52966170484374</v>
          </cell>
          <cell r="AX2850">
            <v>-13.478666219713709</v>
          </cell>
          <cell r="AY2850">
            <v>-17.292458412752154</v>
          </cell>
          <cell r="AZ2850">
            <v>-13.478666219713709</v>
          </cell>
          <cell r="BG2850">
            <v>0.62076046658720085</v>
          </cell>
          <cell r="BJ2850">
            <v>-2.7488856074010517E-3</v>
          </cell>
          <cell r="CF2850">
            <v>0</v>
          </cell>
          <cell r="CV2850">
            <v>20.458333333333332</v>
          </cell>
          <cell r="DA2850">
            <v>0</v>
          </cell>
          <cell r="ER2850">
            <v>178.41173333333333</v>
          </cell>
        </row>
        <row r="2851">
          <cell r="A2851">
            <v>640477</v>
          </cell>
          <cell r="C2851" t="str">
            <v>Rivero, Gregori</v>
          </cell>
          <cell r="AF2851">
            <v>0.17387270148075601</v>
          </cell>
          <cell r="AN2851">
            <v>79.143466666666683</v>
          </cell>
          <cell r="AP2851">
            <v>0.11570333448212178</v>
          </cell>
          <cell r="AV2851" t="str">
            <v>C</v>
          </cell>
          <cell r="AW2851">
            <v>-17.218284970506396</v>
          </cell>
          <cell r="AX2851">
            <v>-27.145049999999998</v>
          </cell>
          <cell r="AY2851">
            <v>-18.198500104746639</v>
          </cell>
          <cell r="AZ2851">
            <v>-6.4946684468843392</v>
          </cell>
          <cell r="BG2851">
            <v>0.76746323113251469</v>
          </cell>
          <cell r="BJ2851">
            <v>2.936530629997648E-4</v>
          </cell>
          <cell r="CF2851">
            <v>0</v>
          </cell>
          <cell r="CV2851">
            <v>20.125</v>
          </cell>
          <cell r="DA2851">
            <v>0</v>
          </cell>
          <cell r="ER2851">
            <v>197.85866666666669</v>
          </cell>
        </row>
        <row r="2852">
          <cell r="A2852">
            <v>640488</v>
          </cell>
          <cell r="C2852" t="str">
            <v>Cumana, Grenny</v>
          </cell>
          <cell r="AF2852">
            <v>0.18456717123180094</v>
          </cell>
          <cell r="AN2852">
            <v>171.20651851851855</v>
          </cell>
          <cell r="AP2852">
            <v>0.27106774018184221</v>
          </cell>
          <cell r="AV2852" t="str">
            <v>SS</v>
          </cell>
          <cell r="AW2852">
            <v>-16.515450000000001</v>
          </cell>
          <cell r="AX2852">
            <v>-16.536258641160021</v>
          </cell>
          <cell r="AY2852">
            <v>-12.014839340026136</v>
          </cell>
          <cell r="AZ2852">
            <v>-12.014839340026136</v>
          </cell>
          <cell r="BG2852">
            <v>0.43020731125822198</v>
          </cell>
          <cell r="BJ2852">
            <v>-6.2111111939936823E-3</v>
          </cell>
          <cell r="CF2852">
            <v>0</v>
          </cell>
          <cell r="CV2852">
            <v>20.625</v>
          </cell>
          <cell r="DA2852">
            <v>0</v>
          </cell>
          <cell r="ER2852">
            <v>428.01629629629633</v>
          </cell>
        </row>
        <row r="2853">
          <cell r="A2853">
            <v>640489</v>
          </cell>
          <cell r="C2853" t="str">
            <v>Sanjur, Mario</v>
          </cell>
          <cell r="AF2853">
            <v>0.15918827844596625</v>
          </cell>
          <cell r="AN2853">
            <v>79.465908148148159</v>
          </cell>
          <cell r="AP2853">
            <v>0.13219207116795995</v>
          </cell>
          <cell r="AV2853" t="str">
            <v>C</v>
          </cell>
          <cell r="AW2853">
            <v>-16.58481584656343</v>
          </cell>
          <cell r="AX2853">
            <v>-25.991216666666659</v>
          </cell>
          <cell r="AY2853">
            <v>-18.275622692650192</v>
          </cell>
          <cell r="AZ2853">
            <v>-3.9023136750123166</v>
          </cell>
          <cell r="BG2853">
            <v>0.3316314100663349</v>
          </cell>
          <cell r="BJ2853">
            <v>-2.006958820842894E-2</v>
          </cell>
          <cell r="CF2853">
            <v>0</v>
          </cell>
          <cell r="CV2853">
            <v>20.541666666666668</v>
          </cell>
          <cell r="DA2853">
            <v>0</v>
          </cell>
          <cell r="ER2853">
            <v>198.66477037037038</v>
          </cell>
        </row>
        <row r="2854">
          <cell r="A2854">
            <v>640490</v>
          </cell>
          <cell r="C2854" t="str">
            <v>Alfaro, Adrian</v>
          </cell>
          <cell r="AF2854">
            <v>0.16602066715087593</v>
          </cell>
          <cell r="AN2854">
            <v>118.74853925925927</v>
          </cell>
          <cell r="AP2854">
            <v>0.18081665911993139</v>
          </cell>
          <cell r="AV2854" t="str">
            <v>SS</v>
          </cell>
          <cell r="AW2854">
            <v>-16.299516666666666</v>
          </cell>
          <cell r="AX2854">
            <v>-6.7720300510137736</v>
          </cell>
          <cell r="AY2854">
            <v>-10.250764041903366</v>
          </cell>
          <cell r="AZ2854">
            <v>-6.7720300510137736</v>
          </cell>
          <cell r="BG2854">
            <v>0.56381492730706517</v>
          </cell>
          <cell r="BJ2854">
            <v>-4.9776769855417692E-3</v>
          </cell>
          <cell r="CF2854">
            <v>0</v>
          </cell>
          <cell r="CV2854">
            <v>20.791666666666668</v>
          </cell>
          <cell r="DA2854">
            <v>0</v>
          </cell>
          <cell r="ER2854">
            <v>296.87134814814817</v>
          </cell>
        </row>
        <row r="2855">
          <cell r="A2855">
            <v>640491</v>
          </cell>
          <cell r="C2855" t="str">
            <v>Ledezma, Junnell</v>
          </cell>
          <cell r="AF2855">
            <v>0.16476652598414848</v>
          </cell>
          <cell r="AN2855">
            <v>96.738880000000009</v>
          </cell>
          <cell r="AP2855">
            <v>0.16462820447792059</v>
          </cell>
          <cell r="AV2855" t="str">
            <v>2B</v>
          </cell>
          <cell r="AW2855">
            <v>-16.064640119847059</v>
          </cell>
          <cell r="AX2855">
            <v>-11.527779723494186</v>
          </cell>
          <cell r="AY2855">
            <v>-15.752142266807658</v>
          </cell>
          <cell r="AZ2855">
            <v>-11.527779723494186</v>
          </cell>
          <cell r="BG2855">
            <v>0.57737697287063772</v>
          </cell>
          <cell r="BJ2855">
            <v>7.5810088876672949E-3</v>
          </cell>
          <cell r="CF2855">
            <v>0</v>
          </cell>
          <cell r="CV2855">
            <v>20.625</v>
          </cell>
          <cell r="DA2855">
            <v>0</v>
          </cell>
          <cell r="ER2855">
            <v>241.84720000000002</v>
          </cell>
        </row>
        <row r="2856">
          <cell r="A2856">
            <v>640492</v>
          </cell>
          <cell r="C2856" t="str">
            <v>Azocar, Jose</v>
          </cell>
          <cell r="AF2856">
            <v>0.17313730310471637</v>
          </cell>
          <cell r="AN2856">
            <v>200.24450370370369</v>
          </cell>
          <cell r="AP2856">
            <v>0.3081758875822197</v>
          </cell>
          <cell r="AV2856" t="str">
            <v>CF</v>
          </cell>
          <cell r="AW2856">
            <v>-17.163250000000001</v>
          </cell>
          <cell r="AX2856">
            <v>-27.145049999999998</v>
          </cell>
          <cell r="AY2856">
            <v>-9.3746887316188889</v>
          </cell>
          <cell r="AZ2856">
            <v>-9.3746887316188889</v>
          </cell>
          <cell r="BG2856">
            <v>0.8557392036513396</v>
          </cell>
          <cell r="BJ2856">
            <v>1.317205168754074E-2</v>
          </cell>
          <cell r="CF2856">
            <v>0</v>
          </cell>
          <cell r="CV2856">
            <v>20.125</v>
          </cell>
          <cell r="DA2856">
            <v>0</v>
          </cell>
          <cell r="ER2856">
            <v>500.61125925925921</v>
          </cell>
        </row>
        <row r="2857">
          <cell r="A2857">
            <v>640494</v>
          </cell>
          <cell r="C2857" t="str">
            <v>Cortez, Victor</v>
          </cell>
          <cell r="AF2857">
            <v>0.13381312901712489</v>
          </cell>
          <cell r="AN2857">
            <v>81.757202962962978</v>
          </cell>
          <cell r="AP2857">
            <v>5.0648003498188099E-2</v>
          </cell>
          <cell r="AV2857" t="str">
            <v>1B</v>
          </cell>
          <cell r="AW2857">
            <v>-18.376418759676042</v>
          </cell>
          <cell r="AX2857">
            <v>-26.452749999999995</v>
          </cell>
          <cell r="AY2857">
            <v>-21.231104371340955</v>
          </cell>
          <cell r="AZ2857">
            <v>-18.376418759676042</v>
          </cell>
          <cell r="BG2857">
            <v>0.68159151783085226</v>
          </cell>
          <cell r="BJ2857">
            <v>-2.1800122703550605E-2</v>
          </cell>
          <cell r="CF2857">
            <v>0</v>
          </cell>
          <cell r="CV2857">
            <v>20.375</v>
          </cell>
          <cell r="DA2857">
            <v>0</v>
          </cell>
          <cell r="ER2857">
            <v>204.39300740740742</v>
          </cell>
        </row>
        <row r="2858">
          <cell r="A2858">
            <v>640495</v>
          </cell>
          <cell r="C2858" t="str">
            <v>Serrano, Ariel</v>
          </cell>
          <cell r="AF2858">
            <v>0.12923464168340629</v>
          </cell>
          <cell r="AN2858">
            <v>110.72608000000001</v>
          </cell>
          <cell r="AP2858">
            <v>0.19320247945329838</v>
          </cell>
          <cell r="AV2858" t="str">
            <v>CF</v>
          </cell>
          <cell r="AW2858">
            <v>-17.271216666666668</v>
          </cell>
          <cell r="AX2858">
            <v>-27.375816666666658</v>
          </cell>
          <cell r="AY2858">
            <v>-12.163893111066407</v>
          </cell>
          <cell r="AZ2858">
            <v>-12.163893111066407</v>
          </cell>
          <cell r="BG2858">
            <v>0.4805419712853507</v>
          </cell>
          <cell r="BJ2858">
            <v>-1.6181631600919431E-2</v>
          </cell>
          <cell r="CF2858">
            <v>0</v>
          </cell>
          <cell r="CV2858">
            <v>20.041666666666668</v>
          </cell>
          <cell r="DA2858">
            <v>0</v>
          </cell>
          <cell r="ER2858">
            <v>276.8152</v>
          </cell>
        </row>
        <row r="2859">
          <cell r="A2859">
            <v>640640</v>
          </cell>
          <cell r="C2859" t="str">
            <v>Lugo, Henry</v>
          </cell>
          <cell r="AF2859">
            <v>0.12889355118870416</v>
          </cell>
          <cell r="AN2859">
            <v>103.0669037037037</v>
          </cell>
          <cell r="AP2859">
            <v>0.17609149722643003</v>
          </cell>
          <cell r="AV2859" t="str">
            <v>3B</v>
          </cell>
          <cell r="AW2859">
            <v>-16.927132704605324</v>
          </cell>
          <cell r="AX2859">
            <v>-17.457225860067254</v>
          </cell>
          <cell r="AY2859">
            <v>-18.607575043888083</v>
          </cell>
          <cell r="AZ2859">
            <v>-16.927132704605324</v>
          </cell>
          <cell r="BG2859">
            <v>0.70518950296838723</v>
          </cell>
          <cell r="BJ2859">
            <v>-5.7760110819015213E-3</v>
          </cell>
          <cell r="CF2859">
            <v>0</v>
          </cell>
          <cell r="CV2859">
            <v>20.625</v>
          </cell>
          <cell r="DA2859">
            <v>0</v>
          </cell>
          <cell r="ER2859">
            <v>257.66725925925925</v>
          </cell>
        </row>
        <row r="2860">
          <cell r="A2860">
            <v>640641</v>
          </cell>
          <cell r="C2860" t="str">
            <v>Apaez, Cesar</v>
          </cell>
          <cell r="AF2860">
            <v>0.11200668865909613</v>
          </cell>
          <cell r="AN2860">
            <v>93.45460148148149</v>
          </cell>
          <cell r="AP2860">
            <v>6.7694307246822571E-2</v>
          </cell>
          <cell r="AV2860" t="str">
            <v>RF</v>
          </cell>
          <cell r="AW2860">
            <v>-15.886175</v>
          </cell>
          <cell r="AX2860">
            <v>-24.423449999999995</v>
          </cell>
          <cell r="AY2860">
            <v>-13.572169486716696</v>
          </cell>
          <cell r="AZ2860">
            <v>-13.572169486716696</v>
          </cell>
          <cell r="BG2860">
            <v>0.62471692037177351</v>
          </cell>
          <cell r="BJ2860">
            <v>-6.050519708697669E-3</v>
          </cell>
          <cell r="CF2860">
            <v>0</v>
          </cell>
          <cell r="CV2860">
            <v>21.125</v>
          </cell>
          <cell r="DA2860">
            <v>0</v>
          </cell>
          <cell r="ER2860">
            <v>233.63650370370371</v>
          </cell>
        </row>
        <row r="2861">
          <cell r="A2861">
            <v>640900</v>
          </cell>
          <cell r="C2861" t="str">
            <v>Ascanio, Rayder</v>
          </cell>
          <cell r="AF2861">
            <v>0.17095209627451713</v>
          </cell>
          <cell r="AN2861">
            <v>212.93072592592594</v>
          </cell>
          <cell r="AP2861">
            <v>0.32159792707656099</v>
          </cell>
          <cell r="AV2861" t="str">
            <v>SS</v>
          </cell>
          <cell r="AW2861">
            <v>-16.947316666666666</v>
          </cell>
          <cell r="AX2861">
            <v>-2.9043648172981307</v>
          </cell>
          <cell r="AY2861">
            <v>-14.644071233816767</v>
          </cell>
          <cell r="AZ2861">
            <v>-2.9043648172981307</v>
          </cell>
          <cell r="BG2861">
            <v>0.73477642359511486</v>
          </cell>
          <cell r="BJ2861">
            <v>1.1778699300527736E-2</v>
          </cell>
          <cell r="CF2861">
            <v>0</v>
          </cell>
          <cell r="CV2861">
            <v>20.291666666666668</v>
          </cell>
          <cell r="DA2861">
            <v>0</v>
          </cell>
          <cell r="ER2861">
            <v>532.32681481481484</v>
          </cell>
        </row>
        <row r="2862">
          <cell r="A2862">
            <v>640901</v>
          </cell>
          <cell r="C2862" t="str">
            <v>Tenias, Raymon</v>
          </cell>
          <cell r="AF2862">
            <v>0.13616252812719964</v>
          </cell>
          <cell r="AN2862">
            <v>85.872746666666671</v>
          </cell>
          <cell r="AP2862">
            <v>0.11136041744340963</v>
          </cell>
          <cell r="AV2862" t="str">
            <v>C</v>
          </cell>
          <cell r="AW2862">
            <v>-14.490520954200008</v>
          </cell>
          <cell r="AX2862">
            <v>-21.91535</v>
          </cell>
          <cell r="AY2862">
            <v>-11.49529381690088</v>
          </cell>
          <cell r="AZ2862">
            <v>-2.0646145303400987</v>
          </cell>
          <cell r="BG2862">
            <v>0.50129713342106186</v>
          </cell>
          <cell r="BJ2862">
            <v>2.6730520145049411E-3</v>
          </cell>
          <cell r="CF2862">
            <v>0</v>
          </cell>
          <cell r="CV2862">
            <v>22.208333333333332</v>
          </cell>
          <cell r="DA2862">
            <v>0</v>
          </cell>
          <cell r="ER2862">
            <v>214.68186666666668</v>
          </cell>
        </row>
        <row r="2863">
          <cell r="A2863">
            <v>640902</v>
          </cell>
          <cell r="C2863" t="str">
            <v>Pereda, Jhonny</v>
          </cell>
          <cell r="AF2863">
            <v>0.14761733846426794</v>
          </cell>
          <cell r="AN2863">
            <v>98.587685925925939</v>
          </cell>
          <cell r="AP2863">
            <v>0.1497669781083677</v>
          </cell>
          <cell r="AV2863" t="str">
            <v>C</v>
          </cell>
          <cell r="AW2863">
            <v>-18.479287742600143</v>
          </cell>
          <cell r="AX2863">
            <v>-26.91428333333333</v>
          </cell>
          <cell r="AY2863">
            <v>-20.968655557624963</v>
          </cell>
          <cell r="AZ2863">
            <v>-10.084933934797604</v>
          </cell>
          <cell r="BG2863">
            <v>0.81491096934727913</v>
          </cell>
          <cell r="BJ2863">
            <v>-4.728143004270326E-3</v>
          </cell>
          <cell r="CF2863">
            <v>0</v>
          </cell>
          <cell r="CV2863">
            <v>20.208333333333332</v>
          </cell>
          <cell r="DA2863">
            <v>0</v>
          </cell>
          <cell r="ER2863">
            <v>246.46921481481485</v>
          </cell>
        </row>
        <row r="2864">
          <cell r="A2864">
            <v>641288</v>
          </cell>
          <cell r="C2864" t="str">
            <v>Sthormes, Andres</v>
          </cell>
          <cell r="AF2864">
            <v>0.15168779295150503</v>
          </cell>
          <cell r="AN2864">
            <v>77.360960000000006</v>
          </cell>
          <cell r="AP2864">
            <v>0.13157893619193606</v>
          </cell>
          <cell r="AV2864" t="str">
            <v>C</v>
          </cell>
          <cell r="AW2864">
            <v>-17.505675</v>
          </cell>
          <cell r="AX2864">
            <v>-27.884949999999996</v>
          </cell>
          <cell r="AY2864">
            <v>-17.114538231181502</v>
          </cell>
          <cell r="AZ2864">
            <v>-9.3961804049627915</v>
          </cell>
          <cell r="BG2864">
            <v>0.73890729583015635</v>
          </cell>
          <cell r="BJ2864">
            <v>1.1899097441864039E-2</v>
          </cell>
          <cell r="CF2864">
            <v>0</v>
          </cell>
          <cell r="CV2864">
            <v>19.875</v>
          </cell>
          <cell r="DA2864">
            <v>0</v>
          </cell>
          <cell r="ER2864">
            <v>193.4024</v>
          </cell>
        </row>
        <row r="2865">
          <cell r="A2865">
            <v>641296</v>
          </cell>
          <cell r="C2865" t="str">
            <v>Ahmed, Mike</v>
          </cell>
          <cell r="AF2865">
            <v>0.21490381609516951</v>
          </cell>
          <cell r="AN2865">
            <v>200.06720000000001</v>
          </cell>
          <cell r="AP2865">
            <v>0.33598822398783701</v>
          </cell>
          <cell r="AV2865" t="str">
            <v>3B</v>
          </cell>
          <cell r="AW2865">
            <v>-15.102555757232969</v>
          </cell>
          <cell r="AX2865">
            <v>-6.884046361906365</v>
          </cell>
          <cell r="AY2865">
            <v>-11.524963854265341</v>
          </cell>
          <cell r="AZ2865">
            <v>-6.884046361906365</v>
          </cell>
          <cell r="BG2865">
            <v>1.4669451365376078</v>
          </cell>
          <cell r="BJ2865">
            <v>1.0691455774399299E-2</v>
          </cell>
          <cell r="CF2865">
            <v>0</v>
          </cell>
          <cell r="CV2865">
            <v>24.458333333333332</v>
          </cell>
          <cell r="DA2865">
            <v>0</v>
          </cell>
          <cell r="ER2865">
            <v>500.16800000000001</v>
          </cell>
        </row>
        <row r="2866">
          <cell r="A2866">
            <v>641297</v>
          </cell>
          <cell r="C2866" t="str">
            <v>Akau, Iolana</v>
          </cell>
          <cell r="AF2866">
            <v>0.16608987982040729</v>
          </cell>
          <cell r="AN2866">
            <v>118.78186666666666</v>
          </cell>
          <cell r="AP2866">
            <v>0.17997360424653563</v>
          </cell>
          <cell r="AV2866" t="str">
            <v>C</v>
          </cell>
          <cell r="AW2866">
            <v>-19.061672283480299</v>
          </cell>
          <cell r="AX2866">
            <v>-25.068149999999996</v>
          </cell>
          <cell r="AY2866">
            <v>-18.781870784216487</v>
          </cell>
          <cell r="AZ2866">
            <v>-12.638601797681842</v>
          </cell>
          <cell r="BG2866">
            <v>0.69442353012396718</v>
          </cell>
          <cell r="BJ2866">
            <v>9.688272552768681E-3</v>
          </cell>
          <cell r="CF2866">
            <v>0</v>
          </cell>
          <cell r="CV2866">
            <v>20.875</v>
          </cell>
          <cell r="DA2866">
            <v>0</v>
          </cell>
          <cell r="ER2866">
            <v>296.95466666666664</v>
          </cell>
        </row>
        <row r="2867">
          <cell r="A2867">
            <v>641298</v>
          </cell>
          <cell r="C2867" t="str">
            <v>Alamo, Tyler</v>
          </cell>
          <cell r="AF2867">
            <v>0.16424359876094535</v>
          </cell>
          <cell r="AN2867">
            <v>153.23437037037039</v>
          </cell>
          <cell r="AP2867">
            <v>0.21011156847618817</v>
          </cell>
          <cell r="AV2867" t="str">
            <v>1B</v>
          </cell>
          <cell r="AW2867">
            <v>-14.82153624251298</v>
          </cell>
          <cell r="AX2867">
            <v>-24.423449999999995</v>
          </cell>
          <cell r="AY2867">
            <v>-16.278843828409286</v>
          </cell>
          <cell r="AZ2867">
            <v>-12.625942253162545</v>
          </cell>
          <cell r="BG2867">
            <v>1.2100145589874174</v>
          </cell>
          <cell r="BJ2867">
            <v>2.2672183510559214E-3</v>
          </cell>
          <cell r="CF2867">
            <v>0</v>
          </cell>
          <cell r="CV2867">
            <v>21.125</v>
          </cell>
          <cell r="DA2867">
            <v>0</v>
          </cell>
          <cell r="ER2867">
            <v>383.08592592592595</v>
          </cell>
        </row>
        <row r="2868">
          <cell r="A2868">
            <v>641303</v>
          </cell>
          <cell r="C2868" t="str">
            <v>Allday, Forrestt</v>
          </cell>
          <cell r="AF2868">
            <v>0.21876884247570685</v>
          </cell>
          <cell r="AN2868">
            <v>130.66197333333335</v>
          </cell>
          <cell r="AP2868">
            <v>0.22771036018160296</v>
          </cell>
          <cell r="AV2868" t="str">
            <v>CF</v>
          </cell>
          <cell r="AW2868">
            <v>-12.213658333333335</v>
          </cell>
          <cell r="AX2868">
            <v>-17.272950000000002</v>
          </cell>
          <cell r="AY2868">
            <v>-2.0612567896462144</v>
          </cell>
          <cell r="AZ2868">
            <v>-2.0612567896462144</v>
          </cell>
          <cell r="BG2868">
            <v>1.2401882563550193</v>
          </cell>
          <cell r="BJ2868">
            <v>4.7714235860021612E-3</v>
          </cell>
          <cell r="CF2868">
            <v>0</v>
          </cell>
          <cell r="CV2868">
            <v>25.208333333333332</v>
          </cell>
          <cell r="DA2868">
            <v>0</v>
          </cell>
          <cell r="ER2868">
            <v>326.65493333333336</v>
          </cell>
        </row>
        <row r="2869">
          <cell r="A2869">
            <v>641305</v>
          </cell>
          <cell r="C2869" t="str">
            <v>Allen, Trever</v>
          </cell>
          <cell r="AF2869">
            <v>0.17504853189836769</v>
          </cell>
          <cell r="AN2869">
            <v>100.68341333333335</v>
          </cell>
          <cell r="AP2869">
            <v>0.12780447756973223</v>
          </cell>
          <cell r="AV2869" t="str">
            <v>RF</v>
          </cell>
          <cell r="AW2869">
            <v>-13.932062238896027</v>
          </cell>
          <cell r="AX2869">
            <v>-17.816616666666668</v>
          </cell>
          <cell r="AY2869">
            <v>-11.990158454085243</v>
          </cell>
          <cell r="AZ2869">
            <v>-11.990158454085243</v>
          </cell>
          <cell r="BG2869">
            <v>1.1340350144080167</v>
          </cell>
          <cell r="BJ2869">
            <v>-7.8834240394524205E-3</v>
          </cell>
          <cell r="CF2869">
            <v>0</v>
          </cell>
          <cell r="CV2869">
            <v>24.708333333333332</v>
          </cell>
          <cell r="DA2869">
            <v>0</v>
          </cell>
          <cell r="ER2869">
            <v>251.70853333333335</v>
          </cell>
        </row>
        <row r="2870">
          <cell r="A2870">
            <v>641313</v>
          </cell>
          <cell r="C2870" t="str">
            <v>Anderson, Tim</v>
          </cell>
          <cell r="AF2870">
            <v>0.2314804301570963</v>
          </cell>
          <cell r="AN2870">
            <v>359.66006396869471</v>
          </cell>
          <cell r="AP2870">
            <v>0.39552349304341433</v>
          </cell>
          <cell r="AV2870" t="str">
            <v>SS</v>
          </cell>
          <cell r="AW2870">
            <v>-11</v>
          </cell>
          <cell r="AX2870">
            <v>5.8383579976651196</v>
          </cell>
          <cell r="AY2870">
            <v>-7</v>
          </cell>
          <cell r="AZ2870">
            <v>5.8383579976651196</v>
          </cell>
          <cell r="BG2870">
            <v>1.2540076634670432</v>
          </cell>
          <cell r="BJ2870">
            <v>2.3498288995041694E-2</v>
          </cell>
          <cell r="CF2870">
            <v>0.2753361957389448</v>
          </cell>
          <cell r="CV2870">
            <v>23.041666666666668</v>
          </cell>
          <cell r="DA2870">
            <v>0.40500000000000003</v>
          </cell>
          <cell r="ER2870">
            <v>596.84918518518521</v>
          </cell>
        </row>
        <row r="2871">
          <cell r="A2871">
            <v>641314</v>
          </cell>
          <cell r="C2871" t="str">
            <v>Aper, Ryan</v>
          </cell>
          <cell r="AF2871">
            <v>0.15979311214530897</v>
          </cell>
          <cell r="AN2871">
            <v>108.13888000000003</v>
          </cell>
          <cell r="AP2871">
            <v>0.15633438750054107</v>
          </cell>
          <cell r="AV2871" t="str">
            <v>CF</v>
          </cell>
          <cell r="AW2871">
            <v>-13.847541666666666</v>
          </cell>
          <cell r="AX2871">
            <v>-20.258216666666662</v>
          </cell>
          <cell r="AY2871">
            <v>-11.338110780280298</v>
          </cell>
          <cell r="AZ2871">
            <v>-11.338110780280298</v>
          </cell>
          <cell r="BG2871">
            <v>0.92537222942086272</v>
          </cell>
          <cell r="BJ2871">
            <v>-1.2312255245251306E-2</v>
          </cell>
          <cell r="CF2871">
            <v>0</v>
          </cell>
          <cell r="CV2871">
            <v>23.041666666666668</v>
          </cell>
          <cell r="DA2871">
            <v>0</v>
          </cell>
          <cell r="ER2871">
            <v>270.34720000000004</v>
          </cell>
        </row>
        <row r="2872">
          <cell r="A2872">
            <v>641315</v>
          </cell>
          <cell r="C2872" t="str">
            <v>Arbet, Trae</v>
          </cell>
          <cell r="AF2872">
            <v>0.16184284515741665</v>
          </cell>
          <cell r="AN2872">
            <v>103.99440592592595</v>
          </cell>
          <cell r="AP2872">
            <v>0.14380293217162909</v>
          </cell>
          <cell r="AV2872" t="str">
            <v>2B</v>
          </cell>
          <cell r="AW2872">
            <v>-14.930008333333335</v>
          </cell>
          <cell r="AX2872">
            <v>-10.708681232156367</v>
          </cell>
          <cell r="AY2872">
            <v>-11.129515449760111</v>
          </cell>
          <cell r="AZ2872">
            <v>-10.708681232156367</v>
          </cell>
          <cell r="BG2872">
            <v>0.95030684955132383</v>
          </cell>
          <cell r="BJ2872">
            <v>1.9269817073119703E-2</v>
          </cell>
          <cell r="CF2872">
            <v>0</v>
          </cell>
          <cell r="CV2872">
            <v>21.958333333333332</v>
          </cell>
          <cell r="DA2872">
            <v>0</v>
          </cell>
          <cell r="ER2872">
            <v>259.98601481481484</v>
          </cell>
        </row>
        <row r="2873">
          <cell r="A2873">
            <v>641319</v>
          </cell>
          <cell r="C2873" t="str">
            <v>Asuaje, Carlos</v>
          </cell>
          <cell r="AF2873">
            <v>0.24219119200083425</v>
          </cell>
          <cell r="AN2873">
            <v>253.4873371969671</v>
          </cell>
          <cell r="AP2873">
            <v>0.41756813890071631</v>
          </cell>
          <cell r="AV2873" t="str">
            <v>2B</v>
          </cell>
          <cell r="AW2873">
            <v>-12.592750000000001</v>
          </cell>
          <cell r="AX2873">
            <v>-6.9195183277635373</v>
          </cell>
          <cell r="AY2873">
            <v>-10.617603315707798</v>
          </cell>
          <cell r="AZ2873">
            <v>-6.9195183277635373</v>
          </cell>
          <cell r="BG2873">
            <v>1.2048533024355903</v>
          </cell>
          <cell r="BJ2873">
            <v>4.7158922964621411E-4</v>
          </cell>
          <cell r="CF2873">
            <v>0</v>
          </cell>
          <cell r="CV2873">
            <v>24.625</v>
          </cell>
          <cell r="DA2873">
            <v>0</v>
          </cell>
          <cell r="ER2873">
            <v>607.98903703703706</v>
          </cell>
        </row>
        <row r="2874">
          <cell r="A2874">
            <v>641322</v>
          </cell>
          <cell r="C2874" t="str">
            <v>Austin, Jordon</v>
          </cell>
          <cell r="AF2874">
            <v>0.15014158001220748</v>
          </cell>
          <cell r="AN2874">
            <v>79.138322962962974</v>
          </cell>
          <cell r="AP2874">
            <v>7.0779373460418293E-2</v>
          </cell>
          <cell r="AV2874" t="str">
            <v>RF</v>
          </cell>
          <cell r="AW2874">
            <v>-15.694941666666665</v>
          </cell>
          <cell r="AX2874">
            <v>-24.025383333333323</v>
          </cell>
          <cell r="AY2874">
            <v>-11.020738159265676</v>
          </cell>
          <cell r="AZ2874">
            <v>-11.020738159265676</v>
          </cell>
          <cell r="BG2874">
            <v>0.64810505425033804</v>
          </cell>
          <cell r="BJ2874">
            <v>1.8399541232082577E-2</v>
          </cell>
          <cell r="CF2874">
            <v>0</v>
          </cell>
          <cell r="CV2874">
            <v>21.291666666666668</v>
          </cell>
          <cell r="DA2874">
            <v>0</v>
          </cell>
          <cell r="ER2874">
            <v>197.84580740740742</v>
          </cell>
        </row>
        <row r="2875">
          <cell r="A2875">
            <v>641323</v>
          </cell>
          <cell r="C2875" t="str">
            <v>Aviles, Luis</v>
          </cell>
          <cell r="AF2875">
            <v>0.18064343724532825</v>
          </cell>
          <cell r="AN2875">
            <v>190.1287111111111</v>
          </cell>
          <cell r="AP2875">
            <v>0.28822733356134067</v>
          </cell>
          <cell r="AV2875" t="str">
            <v>SS</v>
          </cell>
          <cell r="AW2875">
            <v>-14.823682356305799</v>
          </cell>
          <cell r="AX2875">
            <v>-6.2807156880470369</v>
          </cell>
          <cell r="AY2875">
            <v>-5.7371962987427754</v>
          </cell>
          <cell r="AZ2875">
            <v>-5.7371962987427754</v>
          </cell>
          <cell r="BG2875">
            <v>0.95826903304436029</v>
          </cell>
          <cell r="BJ2875">
            <v>1.1095436539047484E-3</v>
          </cell>
          <cell r="CF2875">
            <v>0</v>
          </cell>
          <cell r="CV2875">
            <v>21.291666666666668</v>
          </cell>
          <cell r="DA2875">
            <v>0</v>
          </cell>
          <cell r="ER2875">
            <v>475.3217777777777</v>
          </cell>
        </row>
        <row r="2876">
          <cell r="A2876">
            <v>641343</v>
          </cell>
          <cell r="C2876" t="str">
            <v>Bauers, Jake</v>
          </cell>
          <cell r="AF2876">
            <v>0.24629802698237346</v>
          </cell>
          <cell r="AN2876">
            <v>235.47330370370369</v>
          </cell>
          <cell r="AP2876">
            <v>0.39770988567198973</v>
          </cell>
          <cell r="AV2876" t="str">
            <v>1B</v>
          </cell>
          <cell r="AW2876">
            <v>-16.090583337581549</v>
          </cell>
          <cell r="AX2876">
            <v>-25.529683333333331</v>
          </cell>
          <cell r="AY2876">
            <v>-13.889007201408312</v>
          </cell>
          <cell r="AZ2876">
            <v>-13.889007201408312</v>
          </cell>
          <cell r="BG2876">
            <v>1.0527021558606497</v>
          </cell>
          <cell r="BJ2876">
            <v>-1.8619491024935847E-3</v>
          </cell>
          <cell r="CF2876">
            <v>0</v>
          </cell>
          <cell r="CV2876">
            <v>20.708333333333332</v>
          </cell>
          <cell r="DA2876">
            <v>0</v>
          </cell>
          <cell r="ER2876">
            <v>588.68325925925922</v>
          </cell>
        </row>
        <row r="2877">
          <cell r="A2877">
            <v>641345</v>
          </cell>
          <cell r="C2877" t="str">
            <v>Bautista, Ricardo</v>
          </cell>
          <cell r="AF2877">
            <v>0.15421176430121009</v>
          </cell>
          <cell r="AN2877">
            <v>117.8085925925926</v>
          </cell>
          <cell r="AP2877">
            <v>0.17828849015133508</v>
          </cell>
          <cell r="AV2877" t="str">
            <v>RF</v>
          </cell>
          <cell r="AW2877">
            <v>-17.579410820437026</v>
          </cell>
          <cell r="AX2877">
            <v>-25.991216666666659</v>
          </cell>
          <cell r="AY2877">
            <v>-16.547804819605581</v>
          </cell>
          <cell r="AZ2877">
            <v>-16.547804819605581</v>
          </cell>
          <cell r="BG2877">
            <v>0.82347911529000728</v>
          </cell>
          <cell r="BJ2877">
            <v>1.101152768729177E-2</v>
          </cell>
          <cell r="CF2877">
            <v>0</v>
          </cell>
          <cell r="CV2877">
            <v>20.541666666666668</v>
          </cell>
          <cell r="DA2877">
            <v>0</v>
          </cell>
          <cell r="ER2877">
            <v>294.52148148148149</v>
          </cell>
        </row>
        <row r="2878">
          <cell r="A2878">
            <v>641351</v>
          </cell>
          <cell r="C2878" t="str">
            <v>Bednar, Brandon</v>
          </cell>
          <cell r="AF2878">
            <v>0.19701676987631264</v>
          </cell>
          <cell r="AN2878">
            <v>196.45925925925928</v>
          </cell>
          <cell r="AP2878">
            <v>0.36177437471400531</v>
          </cell>
          <cell r="AV2878" t="str">
            <v>2B</v>
          </cell>
          <cell r="AW2878">
            <v>-12.739492326129005</v>
          </cell>
          <cell r="AX2878">
            <v>-2.2061238139885706</v>
          </cell>
          <cell r="AY2878">
            <v>-10.240771176894349</v>
          </cell>
          <cell r="AZ2878">
            <v>-2.2061238139885706</v>
          </cell>
          <cell r="BG2878">
            <v>1.586447006619276</v>
          </cell>
          <cell r="BJ2878">
            <v>-1.3718849268827531E-2</v>
          </cell>
          <cell r="CF2878">
            <v>0</v>
          </cell>
          <cell r="CV2878">
            <v>24.291666666666668</v>
          </cell>
          <cell r="DA2878">
            <v>0</v>
          </cell>
          <cell r="ER2878">
            <v>491.14814814814815</v>
          </cell>
        </row>
        <row r="2879">
          <cell r="A2879">
            <v>641355</v>
          </cell>
          <cell r="C2879" t="str">
            <v>Bellinger, Cody</v>
          </cell>
          <cell r="AF2879">
            <v>0.2591801606600832</v>
          </cell>
          <cell r="AN2879">
            <v>293.35079024885414</v>
          </cell>
          <cell r="AP2879">
            <v>0.34828542358874737</v>
          </cell>
          <cell r="AV2879" t="str">
            <v>1B</v>
          </cell>
          <cell r="AW2879">
            <v>-12.528879238453552</v>
          </cell>
          <cell r="AX2879">
            <v>-24.837383333333332</v>
          </cell>
          <cell r="AY2879">
            <v>-12.340533292426031</v>
          </cell>
          <cell r="AZ2879">
            <v>-12.340533292426031</v>
          </cell>
          <cell r="BG2879">
            <v>1.0931348949143205</v>
          </cell>
          <cell r="BJ2879">
            <v>-7.9828766984110129E-3</v>
          </cell>
          <cell r="CF2879">
            <v>0</v>
          </cell>
          <cell r="CV2879">
            <v>20.958333333333332</v>
          </cell>
          <cell r="DA2879">
            <v>0</v>
          </cell>
          <cell r="ER2879">
            <v>519.85392592592598</v>
          </cell>
        </row>
        <row r="2880">
          <cell r="A2880">
            <v>641364</v>
          </cell>
          <cell r="C2880" t="str">
            <v>Biter, Venn</v>
          </cell>
          <cell r="AF2880">
            <v>0.17412473475768669</v>
          </cell>
          <cell r="AN2880">
            <v>110.81141333333335</v>
          </cell>
          <cell r="AP2880">
            <v>0.1589913621518203</v>
          </cell>
          <cell r="AV2880" t="str">
            <v>LF</v>
          </cell>
          <cell r="AW2880">
            <v>-15.216858333333334</v>
          </cell>
          <cell r="AX2880">
            <v>-23.030216666666668</v>
          </cell>
          <cell r="AY2880">
            <v>-11.911827023924124</v>
          </cell>
          <cell r="AZ2880">
            <v>-11.911827023924124</v>
          </cell>
          <cell r="BG2880">
            <v>0.98499769208501431</v>
          </cell>
          <cell r="BJ2880">
            <v>3.9534738166975419E-3</v>
          </cell>
          <cell r="CF2880">
            <v>0</v>
          </cell>
          <cell r="CV2880">
            <v>21.708333333333332</v>
          </cell>
          <cell r="DA2880">
            <v>0</v>
          </cell>
          <cell r="ER2880">
            <v>277.02853333333337</v>
          </cell>
        </row>
        <row r="2881">
          <cell r="A2881">
            <v>641368</v>
          </cell>
          <cell r="C2881" t="str">
            <v>Blanton, Aaron</v>
          </cell>
          <cell r="AF2881">
            <v>0.19022652063293308</v>
          </cell>
          <cell r="AN2881">
            <v>142.20278518518521</v>
          </cell>
          <cell r="AP2881">
            <v>0.2275448857221587</v>
          </cell>
          <cell r="AV2881" t="str">
            <v>3B</v>
          </cell>
          <cell r="AW2881">
            <v>-14.091166666666666</v>
          </cell>
          <cell r="AX2881">
            <v>-6.9274245768256577</v>
          </cell>
          <cell r="AY2881">
            <v>-9.6433255203612838</v>
          </cell>
          <cell r="AZ2881">
            <v>-6.9274245768256577</v>
          </cell>
          <cell r="BG2881">
            <v>0.83859083748675556</v>
          </cell>
          <cell r="BJ2881">
            <v>-2.1028655166170532E-2</v>
          </cell>
          <cell r="CF2881">
            <v>0</v>
          </cell>
          <cell r="CV2881">
            <v>22.791666666666668</v>
          </cell>
          <cell r="DA2881">
            <v>0</v>
          </cell>
          <cell r="ER2881">
            <v>355.50696296296297</v>
          </cell>
        </row>
        <row r="2882">
          <cell r="A2882">
            <v>641376</v>
          </cell>
          <cell r="C2882" t="str">
            <v>Bohn, Justin</v>
          </cell>
          <cell r="AF2882">
            <v>0.20468843419045402</v>
          </cell>
          <cell r="AN2882">
            <v>180.15051851851854</v>
          </cell>
          <cell r="AP2882">
            <v>0.35636836405430183</v>
          </cell>
          <cell r="AV2882" t="str">
            <v>SS</v>
          </cell>
          <cell r="AW2882">
            <v>-13.351125</v>
          </cell>
          <cell r="AX2882">
            <v>-3.5005721449897624</v>
          </cell>
          <cell r="AY2882">
            <v>-10.139846335897147</v>
          </cell>
          <cell r="AZ2882">
            <v>-3.5005721449897624</v>
          </cell>
          <cell r="BG2882">
            <v>1.2770168632547372</v>
          </cell>
          <cell r="BJ2882">
            <v>-2.1308346923147791E-3</v>
          </cell>
          <cell r="CF2882">
            <v>0</v>
          </cell>
          <cell r="CV2882">
            <v>23.625</v>
          </cell>
          <cell r="DA2882">
            <v>0</v>
          </cell>
          <cell r="ER2882">
            <v>450.37629629629635</v>
          </cell>
        </row>
        <row r="2883">
          <cell r="A2883">
            <v>641391</v>
          </cell>
          <cell r="C2883" t="str">
            <v>Bray, Colin</v>
          </cell>
          <cell r="AF2883">
            <v>0.19953259017482244</v>
          </cell>
          <cell r="AN2883">
            <v>232.24983703703703</v>
          </cell>
          <cell r="AP2883">
            <v>0.34345154191579441</v>
          </cell>
          <cell r="AV2883" t="str">
            <v>CF</v>
          </cell>
          <cell r="AW2883">
            <v>-13.847541666666666</v>
          </cell>
          <cell r="AX2883">
            <v>-20.258216666666662</v>
          </cell>
          <cell r="AY2883">
            <v>0.22419858193259401</v>
          </cell>
          <cell r="AZ2883">
            <v>0.22419858193259401</v>
          </cell>
          <cell r="BG2883">
            <v>1.1815758733246751</v>
          </cell>
          <cell r="BJ2883">
            <v>1.0395544731510784E-2</v>
          </cell>
          <cell r="CF2883">
            <v>0</v>
          </cell>
          <cell r="CV2883">
            <v>23.041666666666668</v>
          </cell>
          <cell r="DA2883">
            <v>0</v>
          </cell>
          <cell r="ER2883">
            <v>580.62459259259253</v>
          </cell>
        </row>
        <row r="2884">
          <cell r="A2884">
            <v>641397</v>
          </cell>
          <cell r="C2884" t="str">
            <v>Bridges, Drew</v>
          </cell>
          <cell r="AF2884">
            <v>0.17773485601870714</v>
          </cell>
          <cell r="AN2884">
            <v>137.47662222222223</v>
          </cell>
          <cell r="AP2884">
            <v>0.22842219139525088</v>
          </cell>
          <cell r="AV2884" t="str">
            <v>3B</v>
          </cell>
          <cell r="AW2884">
            <v>-16.905240475648036</v>
          </cell>
          <cell r="AX2884">
            <v>-14.521460166489405</v>
          </cell>
          <cell r="AY2884">
            <v>-18.368831734683205</v>
          </cell>
          <cell r="AZ2884">
            <v>-14.521460166489405</v>
          </cell>
          <cell r="BG2884">
            <v>1.1472881955467769</v>
          </cell>
          <cell r="BJ2884">
            <v>2.3130084308684122E-3</v>
          </cell>
          <cell r="CF2884">
            <v>0</v>
          </cell>
          <cell r="CV2884">
            <v>21.375</v>
          </cell>
          <cell r="DA2884">
            <v>0</v>
          </cell>
          <cell r="ER2884">
            <v>343.69155555555557</v>
          </cell>
        </row>
        <row r="2885">
          <cell r="A2885">
            <v>641400</v>
          </cell>
          <cell r="C2885" t="str">
            <v>Brockmeyer, Cael</v>
          </cell>
          <cell r="AF2885">
            <v>0.21040971000058117</v>
          </cell>
          <cell r="AN2885">
            <v>147.68640000000002</v>
          </cell>
          <cell r="AP2885">
            <v>0.29360136099358036</v>
          </cell>
          <cell r="AV2885" t="str">
            <v>C</v>
          </cell>
          <cell r="AW2885">
            <v>-13.830996761927793</v>
          </cell>
          <cell r="AX2885">
            <v>-17.816616666666668</v>
          </cell>
          <cell r="AY2885">
            <v>-14.383262867234095</v>
          </cell>
          <cell r="AZ2885">
            <v>-4.9743294804927851</v>
          </cell>
          <cell r="BG2885">
            <v>1.6057479812305462</v>
          </cell>
          <cell r="BJ2885">
            <v>2.9006408524016643E-3</v>
          </cell>
          <cell r="CF2885">
            <v>0</v>
          </cell>
          <cell r="CV2885">
            <v>24.708333333333332</v>
          </cell>
          <cell r="DA2885">
            <v>0</v>
          </cell>
          <cell r="ER2885">
            <v>369.21600000000007</v>
          </cell>
        </row>
        <row r="2886">
          <cell r="A2886">
            <v>641404</v>
          </cell>
          <cell r="C2886" t="str">
            <v>Brosher, Brandon</v>
          </cell>
          <cell r="AF2886">
            <v>0.18324864247953476</v>
          </cell>
          <cell r="AN2886">
            <v>98.008296296296294</v>
          </cell>
          <cell r="AP2886">
            <v>0.14904564822765431</v>
          </cell>
          <cell r="AV2886" t="str">
            <v>C</v>
          </cell>
          <cell r="AW2886">
            <v>-15.599325</v>
          </cell>
          <cell r="AX2886">
            <v>-23.826349999999994</v>
          </cell>
          <cell r="AY2886">
            <v>-14.319047963076969</v>
          </cell>
          <cell r="AZ2886">
            <v>-10.099344235513186</v>
          </cell>
          <cell r="BG2886">
            <v>0.8204961264267383</v>
          </cell>
          <cell r="BJ2886">
            <v>-3.7082398252470303E-3</v>
          </cell>
          <cell r="CF2886">
            <v>0</v>
          </cell>
          <cell r="CV2886">
            <v>21.375</v>
          </cell>
          <cell r="DA2886">
            <v>0</v>
          </cell>
          <cell r="ER2886">
            <v>245.02074074074073</v>
          </cell>
        </row>
        <row r="2887">
          <cell r="A2887">
            <v>641415</v>
          </cell>
          <cell r="C2887" t="str">
            <v>Buckner, Nick</v>
          </cell>
          <cell r="AF2887">
            <v>0.16311208045871037</v>
          </cell>
          <cell r="AN2887">
            <v>104.22346666666668</v>
          </cell>
          <cell r="AP2887">
            <v>0.14624706000040444</v>
          </cell>
          <cell r="AV2887" t="str">
            <v>RF</v>
          </cell>
          <cell r="AW2887">
            <v>-16.291413611878276</v>
          </cell>
          <cell r="AX2887">
            <v>-25.068149999999996</v>
          </cell>
          <cell r="AY2887">
            <v>-17.212513680182525</v>
          </cell>
          <cell r="AZ2887">
            <v>-16.291413611878276</v>
          </cell>
          <cell r="BG2887">
            <v>1.0391983152028392</v>
          </cell>
          <cell r="BJ2887">
            <v>2.4561280378786885E-2</v>
          </cell>
          <cell r="CF2887">
            <v>0</v>
          </cell>
          <cell r="CV2887">
            <v>20.875</v>
          </cell>
          <cell r="DA2887">
            <v>0</v>
          </cell>
          <cell r="ER2887">
            <v>260.55866666666668</v>
          </cell>
        </row>
        <row r="2888">
          <cell r="A2888">
            <v>641431</v>
          </cell>
          <cell r="C2888" t="str">
            <v>Cabral, Edgar</v>
          </cell>
          <cell r="AF2888">
            <v>0.16015641927100596</v>
          </cell>
          <cell r="AN2888">
            <v>67.718281481481483</v>
          </cell>
          <cell r="AP2888">
            <v>6.8171494451841785E-2</v>
          </cell>
          <cell r="AV2888" t="str">
            <v>C</v>
          </cell>
          <cell r="AW2888">
            <v>-20.612471055224958</v>
          </cell>
          <cell r="AX2888">
            <v>-25.298916666666656</v>
          </cell>
          <cell r="AY2888">
            <v>-22.155689184744375</v>
          </cell>
          <cell r="AZ2888">
            <v>-7.7100704771794613</v>
          </cell>
          <cell r="BG2888">
            <v>0.94857583064014728</v>
          </cell>
          <cell r="BJ2888">
            <v>2.0235613899590482E-3</v>
          </cell>
          <cell r="CF2888">
            <v>0</v>
          </cell>
          <cell r="CV2888">
            <v>20.791666666666668</v>
          </cell>
          <cell r="DA2888">
            <v>0</v>
          </cell>
          <cell r="ER2888">
            <v>169.29570370370371</v>
          </cell>
        </row>
        <row r="2889">
          <cell r="A2889">
            <v>641432</v>
          </cell>
          <cell r="C2889" t="str">
            <v>Calhoun, Willie</v>
          </cell>
          <cell r="AF2889">
            <v>0.24614086510301089</v>
          </cell>
          <cell r="AN2889">
            <v>214.67484444444446</v>
          </cell>
          <cell r="AP2889">
            <v>0.28101979660656262</v>
          </cell>
          <cell r="AV2889" t="str">
            <v>2B</v>
          </cell>
          <cell r="AW2889">
            <v>-18.099192030368147</v>
          </cell>
          <cell r="AX2889">
            <v>-14.495783164463766</v>
          </cell>
          <cell r="AY2889">
            <v>-18.722810207157519</v>
          </cell>
          <cell r="AZ2889">
            <v>-14.495783164463766</v>
          </cell>
          <cell r="BG2889">
            <v>1.1667363461448326</v>
          </cell>
          <cell r="BJ2889">
            <v>-5.1516552602064196E-3</v>
          </cell>
          <cell r="CF2889">
            <v>0</v>
          </cell>
          <cell r="CV2889">
            <v>21.625</v>
          </cell>
          <cell r="DA2889">
            <v>0</v>
          </cell>
          <cell r="ER2889">
            <v>536.68711111111111</v>
          </cell>
        </row>
        <row r="2890">
          <cell r="A2890">
            <v>641434</v>
          </cell>
          <cell r="C2890" t="str">
            <v>Campbell, Derek</v>
          </cell>
          <cell r="AF2890">
            <v>0.20877846887004037</v>
          </cell>
          <cell r="AN2890">
            <v>139.35656296296298</v>
          </cell>
          <cell r="AP2890">
            <v>0.25067721183555647</v>
          </cell>
          <cell r="AV2890" t="str">
            <v>3B</v>
          </cell>
          <cell r="AW2890">
            <v>-12.174244027131206</v>
          </cell>
          <cell r="AX2890">
            <v>-4.8207081305537267</v>
          </cell>
          <cell r="AY2890">
            <v>-14.44696700681394</v>
          </cell>
          <cell r="AZ2890">
            <v>-4.8207081305537267</v>
          </cell>
          <cell r="BG2890">
            <v>1.329634636906861</v>
          </cell>
          <cell r="BJ2890">
            <v>2.5809122866962182E-4</v>
          </cell>
          <cell r="CF2890">
            <v>0</v>
          </cell>
          <cell r="CV2890">
            <v>25.041666666666668</v>
          </cell>
          <cell r="DA2890">
            <v>0</v>
          </cell>
          <cell r="ER2890">
            <v>348.39140740740743</v>
          </cell>
        </row>
        <row r="2891">
          <cell r="A2891">
            <v>641442</v>
          </cell>
          <cell r="C2891" t="str">
            <v>Carroll, Brian</v>
          </cell>
          <cell r="AF2891">
            <v>0.18668711899144294</v>
          </cell>
          <cell r="AN2891">
            <v>79.976320000000001</v>
          </cell>
          <cell r="AP2891">
            <v>5.5826087705596827E-2</v>
          </cell>
          <cell r="AV2891" t="str">
            <v>RF</v>
          </cell>
          <cell r="AW2891">
            <v>-12.651316666666666</v>
          </cell>
          <cell r="AX2891">
            <v>-18.024283333333329</v>
          </cell>
          <cell r="AY2891">
            <v>-1.2338961746396813</v>
          </cell>
          <cell r="AZ2891">
            <v>-1.2338961746396813</v>
          </cell>
          <cell r="BG2891">
            <v>1.022763190408055</v>
          </cell>
          <cell r="BJ2891">
            <v>1.9541629128760535E-2</v>
          </cell>
          <cell r="CF2891">
            <v>0</v>
          </cell>
          <cell r="CV2891">
            <v>24.541666666666668</v>
          </cell>
          <cell r="DA2891">
            <v>0</v>
          </cell>
          <cell r="ER2891">
            <v>199.9408</v>
          </cell>
        </row>
        <row r="2892">
          <cell r="A2892">
            <v>641446</v>
          </cell>
          <cell r="C2892" t="str">
            <v>Castano, Adrian</v>
          </cell>
          <cell r="AF2892">
            <v>0.15591829414123504</v>
          </cell>
          <cell r="AN2892">
            <v>68.535656296296295</v>
          </cell>
          <cell r="AP2892">
            <v>4.292424683720264E-2</v>
          </cell>
          <cell r="AV2892" t="str">
            <v>LF</v>
          </cell>
          <cell r="AW2892">
            <v>-20.30155489973496</v>
          </cell>
          <cell r="AX2892">
            <v>-25.068149999999996</v>
          </cell>
          <cell r="AY2892">
            <v>-20.27333306989377</v>
          </cell>
          <cell r="AZ2892">
            <v>-20.27333306989377</v>
          </cell>
          <cell r="BG2892">
            <v>1.154819372334607</v>
          </cell>
          <cell r="BJ2892">
            <v>2.6841526460202131E-2</v>
          </cell>
          <cell r="CF2892">
            <v>0</v>
          </cell>
          <cell r="CV2892">
            <v>20.875</v>
          </cell>
          <cell r="DA2892">
            <v>0</v>
          </cell>
          <cell r="ER2892">
            <v>171.33914074074073</v>
          </cell>
        </row>
        <row r="2893">
          <cell r="A2893">
            <v>641454</v>
          </cell>
          <cell r="C2893" t="str">
            <v>Christy, Francis</v>
          </cell>
          <cell r="AF2893">
            <v>0.17686772744538132</v>
          </cell>
          <cell r="AN2893">
            <v>109.4853925925926</v>
          </cell>
          <cell r="AP2893">
            <v>0.1438024139988755</v>
          </cell>
          <cell r="AV2893" t="str">
            <v>C</v>
          </cell>
          <cell r="AW2893">
            <v>-16.299516666666666</v>
          </cell>
          <cell r="AX2893">
            <v>-25.298916666666656</v>
          </cell>
          <cell r="AY2893">
            <v>-15.382956926060334</v>
          </cell>
          <cell r="AZ2893">
            <v>1.002624481895706</v>
          </cell>
          <cell r="BG2893">
            <v>1.011646118616528</v>
          </cell>
          <cell r="BJ2893">
            <v>2.4263975638061691E-3</v>
          </cell>
          <cell r="CF2893">
            <v>0</v>
          </cell>
          <cell r="CV2893">
            <v>20.791666666666668</v>
          </cell>
          <cell r="DA2893">
            <v>0</v>
          </cell>
          <cell r="ER2893">
            <v>273.71348148148149</v>
          </cell>
        </row>
        <row r="2894">
          <cell r="A2894">
            <v>641466</v>
          </cell>
          <cell r="C2894" t="str">
            <v>Coffman, Kasey</v>
          </cell>
          <cell r="AF2894">
            <v>0.19843738683659137</v>
          </cell>
          <cell r="AN2894">
            <v>98.666477037037055</v>
          </cell>
          <cell r="AP2894">
            <v>8.6764998748008582E-2</v>
          </cell>
          <cell r="AV2894" t="str">
            <v>LF</v>
          </cell>
          <cell r="AW2894">
            <v>-12.475616666666665</v>
          </cell>
          <cell r="AX2894">
            <v>-17.712783333333331</v>
          </cell>
          <cell r="AY2894">
            <v>-8.3505552459631573</v>
          </cell>
          <cell r="AZ2894">
            <v>-8.3505552459631573</v>
          </cell>
          <cell r="BG2894">
            <v>1.4308033833116141</v>
          </cell>
          <cell r="BJ2894">
            <v>-1.0161507580310777E-2</v>
          </cell>
          <cell r="CF2894">
            <v>0</v>
          </cell>
          <cell r="CV2894">
            <v>24.791666666666668</v>
          </cell>
          <cell r="DA2894">
            <v>0</v>
          </cell>
          <cell r="ER2894">
            <v>246.66619259259261</v>
          </cell>
        </row>
        <row r="2895">
          <cell r="A2895">
            <v>641471</v>
          </cell>
          <cell r="C2895" t="str">
            <v>Collymore, Malik</v>
          </cell>
          <cell r="AF2895">
            <v>0.16865189008709974</v>
          </cell>
          <cell r="AN2895">
            <v>119.7189925925926</v>
          </cell>
          <cell r="AP2895">
            <v>0.20579497537322733</v>
          </cell>
          <cell r="AV2895" t="str">
            <v>LF</v>
          </cell>
          <cell r="AW2895">
            <v>-15.790558333333335</v>
          </cell>
          <cell r="AX2895">
            <v>-24.224416666666663</v>
          </cell>
          <cell r="AY2895">
            <v>-14.617961983544992</v>
          </cell>
          <cell r="AZ2895">
            <v>-14.617961983544992</v>
          </cell>
          <cell r="BG2895">
            <v>0.74780059469060556</v>
          </cell>
          <cell r="BJ2895">
            <v>2.5183556888894185E-3</v>
          </cell>
          <cell r="CF2895">
            <v>0</v>
          </cell>
          <cell r="CV2895">
            <v>21.208333333333332</v>
          </cell>
          <cell r="DA2895">
            <v>0</v>
          </cell>
          <cell r="ER2895">
            <v>299.2974814814815</v>
          </cell>
        </row>
        <row r="2896">
          <cell r="A2896">
            <v>641473</v>
          </cell>
          <cell r="C2896" t="str">
            <v>Compton, Chase</v>
          </cell>
          <cell r="AF2896">
            <v>0.16895917287885895</v>
          </cell>
          <cell r="AN2896">
            <v>96.709451851851867</v>
          </cell>
          <cell r="AP2896">
            <v>0.14612038753604872</v>
          </cell>
          <cell r="AV2896" t="str">
            <v>3B</v>
          </cell>
          <cell r="AW2896">
            <v>-15.369409874384532</v>
          </cell>
          <cell r="AX2896">
            <v>-13.915792371973039</v>
          </cell>
          <cell r="AY2896">
            <v>-16.130306712072702</v>
          </cell>
          <cell r="AZ2896">
            <v>-13.915792371973039</v>
          </cell>
          <cell r="BG2896">
            <v>1.4252089268021675</v>
          </cell>
          <cell r="BJ2896">
            <v>-2.0088866780690749E-3</v>
          </cell>
          <cell r="CF2896">
            <v>0</v>
          </cell>
          <cell r="CV2896">
            <v>24.791666666666668</v>
          </cell>
          <cell r="DA2896">
            <v>0</v>
          </cell>
          <cell r="ER2896">
            <v>241.77362962962965</v>
          </cell>
        </row>
        <row r="2897">
          <cell r="A2897">
            <v>641477</v>
          </cell>
          <cell r="C2897" t="str">
            <v>Cordell, Ryan</v>
          </cell>
          <cell r="AF2897">
            <v>0.22983579920497621</v>
          </cell>
          <cell r="AN2897">
            <v>222.57410370370371</v>
          </cell>
          <cell r="AP2897">
            <v>0.38337330522321533</v>
          </cell>
          <cell r="AV2897" t="str">
            <v>CF</v>
          </cell>
          <cell r="AW2897">
            <v>-13.691910185010283</v>
          </cell>
          <cell r="AX2897">
            <v>-18.335783333333332</v>
          </cell>
          <cell r="AY2897">
            <v>-1.2631771158591056</v>
          </cell>
          <cell r="AZ2897">
            <v>-1.2631771158591056</v>
          </cell>
          <cell r="BG2897">
            <v>1.6712393716824776</v>
          </cell>
          <cell r="BJ2897">
            <v>5.4738026437421037E-3</v>
          </cell>
          <cell r="CF2897">
            <v>0</v>
          </cell>
          <cell r="CV2897">
            <v>24.291666666666668</v>
          </cell>
          <cell r="DA2897">
            <v>0</v>
          </cell>
          <cell r="ER2897">
            <v>556.43525925925928</v>
          </cell>
        </row>
        <row r="2898">
          <cell r="A2898">
            <v>641478</v>
          </cell>
          <cell r="C2898" t="str">
            <v>Cordero, Jacob</v>
          </cell>
          <cell r="AF2898">
            <v>0.16820667816384569</v>
          </cell>
          <cell r="AN2898">
            <v>88.739271111111123</v>
          </cell>
          <cell r="AP2898">
            <v>9.9831338797410463E-2</v>
          </cell>
          <cell r="AV2898" t="str">
            <v>2B</v>
          </cell>
          <cell r="AW2898">
            <v>-15.262077853551125</v>
          </cell>
          <cell r="AX2898">
            <v>-7.2087553170949139</v>
          </cell>
          <cell r="AY2898">
            <v>-9.8295702505775662</v>
          </cell>
          <cell r="AZ2898">
            <v>-7.2087553170949139</v>
          </cell>
          <cell r="BG2898">
            <v>0.6746504156318065</v>
          </cell>
          <cell r="BJ2898">
            <v>-1.9759782198766056E-2</v>
          </cell>
          <cell r="CF2898">
            <v>0</v>
          </cell>
          <cell r="CV2898">
            <v>21.625</v>
          </cell>
          <cell r="DA2898">
            <v>0</v>
          </cell>
          <cell r="ER2898">
            <v>221.84817777777781</v>
          </cell>
        </row>
        <row r="2899">
          <cell r="A2899">
            <v>641487</v>
          </cell>
          <cell r="C2899" t="str">
            <v>Crawford, J.P.</v>
          </cell>
          <cell r="AF2899">
            <v>0.23984471980731398</v>
          </cell>
          <cell r="AN2899">
            <v>344.28360146991486</v>
          </cell>
          <cell r="AP2899">
            <v>0.39877438635239015</v>
          </cell>
          <cell r="AV2899" t="str">
            <v>SS</v>
          </cell>
          <cell r="AW2899">
            <v>-15.503708333333336</v>
          </cell>
          <cell r="AX2899">
            <v>0.94981126962149975</v>
          </cell>
          <cell r="AY2899">
            <v>-9.761310764847142</v>
          </cell>
          <cell r="AZ2899">
            <v>0.94981126962149975</v>
          </cell>
          <cell r="BG2899">
            <v>1.1278317760096697</v>
          </cell>
          <cell r="BJ2899">
            <v>3.0602674248836688E-3</v>
          </cell>
          <cell r="CF2899">
            <v>0</v>
          </cell>
          <cell r="CV2899">
            <v>21.458333333333332</v>
          </cell>
          <cell r="DA2899">
            <v>0</v>
          </cell>
          <cell r="ER2899">
            <v>565.44207407407407</v>
          </cell>
        </row>
        <row r="2900">
          <cell r="A2900">
            <v>641502</v>
          </cell>
          <cell r="C2900" t="str">
            <v>Dantzler, L.B.</v>
          </cell>
          <cell r="AF2900">
            <v>0.18828259517362411</v>
          </cell>
          <cell r="AN2900">
            <v>155.91701333333333</v>
          </cell>
          <cell r="AP2900">
            <v>0.30231825549231217</v>
          </cell>
          <cell r="AV2900" t="str">
            <v>1B</v>
          </cell>
          <cell r="AW2900">
            <v>-10.737894348531281</v>
          </cell>
          <cell r="AX2900">
            <v>-17.345050000000001</v>
          </cell>
          <cell r="AY2900">
            <v>-11.961074001567457</v>
          </cell>
          <cell r="AZ2900">
            <v>-10.737894348531281</v>
          </cell>
          <cell r="BG2900">
            <v>1.2622933890524757</v>
          </cell>
          <cell r="BJ2900">
            <v>1.1819834123525923E-3</v>
          </cell>
          <cell r="CF2900">
            <v>0</v>
          </cell>
          <cell r="CV2900">
            <v>25.125</v>
          </cell>
          <cell r="DA2900">
            <v>0</v>
          </cell>
          <cell r="ER2900">
            <v>389.79253333333332</v>
          </cell>
        </row>
        <row r="2901">
          <cell r="A2901">
            <v>641505</v>
          </cell>
          <cell r="C2901" t="str">
            <v>Davis, Jonathan</v>
          </cell>
          <cell r="AF2901">
            <v>0.23727219058640683</v>
          </cell>
          <cell r="AN2901">
            <v>201.99217777777781</v>
          </cell>
          <cell r="AP2901">
            <v>0.27964318544546785</v>
          </cell>
          <cell r="AV2901" t="str">
            <v>LF</v>
          </cell>
          <cell r="AW2901">
            <v>-12.94415</v>
          </cell>
          <cell r="AX2901">
            <v>-18.543449999999996</v>
          </cell>
          <cell r="AY2901">
            <v>-5.3573371903359037</v>
          </cell>
          <cell r="AZ2901">
            <v>-5.3573371903359037</v>
          </cell>
          <cell r="BG2901">
            <v>1.002995085937687</v>
          </cell>
          <cell r="BJ2901">
            <v>8.4143913655325604E-4</v>
          </cell>
          <cell r="CF2901">
            <v>0</v>
          </cell>
          <cell r="CV2901">
            <v>24.125</v>
          </cell>
          <cell r="DA2901">
            <v>0</v>
          </cell>
          <cell r="ER2901">
            <v>504.98044444444452</v>
          </cell>
        </row>
        <row r="2902">
          <cell r="A2902">
            <v>641507</v>
          </cell>
          <cell r="C2902" t="str">
            <v>De La Calle, Danny</v>
          </cell>
          <cell r="AF2902">
            <v>0.14190326473796819</v>
          </cell>
          <cell r="AN2902">
            <v>98.30708148148149</v>
          </cell>
          <cell r="AP2902">
            <v>0.1210711843499801</v>
          </cell>
          <cell r="AV2902" t="str">
            <v>C</v>
          </cell>
          <cell r="AW2902">
            <v>-14.250931943751029</v>
          </cell>
          <cell r="AX2902">
            <v>-19.038116666666664</v>
          </cell>
          <cell r="AY2902">
            <v>-14.413017817776719</v>
          </cell>
          <cell r="AZ2902">
            <v>0.17990282265853308</v>
          </cell>
          <cell r="BG2902">
            <v>1.3025916806555398</v>
          </cell>
          <cell r="BJ2902">
            <v>6.5777918375852602E-3</v>
          </cell>
          <cell r="CF2902">
            <v>0</v>
          </cell>
          <cell r="CV2902">
            <v>23.791666666666668</v>
          </cell>
          <cell r="DA2902">
            <v>0</v>
          </cell>
          <cell r="ER2902">
            <v>245.76770370370372</v>
          </cell>
        </row>
        <row r="2903">
          <cell r="A2903">
            <v>641513</v>
          </cell>
          <cell r="C2903" t="str">
            <v>Demeritte, Travis</v>
          </cell>
          <cell r="AF2903">
            <v>0.22516588528204703</v>
          </cell>
          <cell r="AN2903">
            <v>201.64515555555556</v>
          </cell>
          <cell r="AP2903">
            <v>0.33742060666590568</v>
          </cell>
          <cell r="AV2903" t="str">
            <v>2B</v>
          </cell>
          <cell r="AW2903">
            <v>-15.121241666666666</v>
          </cell>
          <cell r="AX2903">
            <v>-2.2405746491368115</v>
          </cell>
          <cell r="AY2903">
            <v>-11.103568321518736</v>
          </cell>
          <cell r="AZ2903">
            <v>-2.2405746491368115</v>
          </cell>
          <cell r="BG2903">
            <v>0.68133139056239111</v>
          </cell>
          <cell r="BJ2903">
            <v>7.2741130375426498E-4</v>
          </cell>
          <cell r="CF2903">
            <v>0</v>
          </cell>
          <cell r="CV2903">
            <v>21.791666666666668</v>
          </cell>
          <cell r="DA2903">
            <v>0</v>
          </cell>
          <cell r="ER2903">
            <v>504.11288888888885</v>
          </cell>
        </row>
        <row r="2904">
          <cell r="A2904">
            <v>641516</v>
          </cell>
          <cell r="C2904" t="str">
            <v>Denson, David</v>
          </cell>
          <cell r="AF2904">
            <v>0.18544221163779614</v>
          </cell>
          <cell r="AN2904">
            <v>203.48574814814816</v>
          </cell>
          <cell r="AP2904">
            <v>0.33077649168979806</v>
          </cell>
          <cell r="AV2904" t="str">
            <v>LF</v>
          </cell>
          <cell r="AW2904">
            <v>-17.959235102660358</v>
          </cell>
          <cell r="AX2904">
            <v>-23.627316666666665</v>
          </cell>
          <cell r="AY2904">
            <v>-19.843682633325098</v>
          </cell>
          <cell r="AZ2904">
            <v>-17.959235102660358</v>
          </cell>
          <cell r="BG2904">
            <v>0.86435490655474412</v>
          </cell>
          <cell r="BJ2904">
            <v>-5.0306194207788363E-3</v>
          </cell>
          <cell r="CF2904">
            <v>0</v>
          </cell>
          <cell r="CV2904">
            <v>21.458333333333332</v>
          </cell>
          <cell r="DA2904">
            <v>0</v>
          </cell>
          <cell r="ER2904">
            <v>508.71437037037037</v>
          </cell>
        </row>
        <row r="2905">
          <cell r="A2905">
            <v>641519</v>
          </cell>
          <cell r="C2905" t="str">
            <v>Diaz, Brandon</v>
          </cell>
          <cell r="AF2905">
            <v>0.17849141914722233</v>
          </cell>
          <cell r="AN2905">
            <v>146.55478518518518</v>
          </cell>
          <cell r="AP2905">
            <v>0.27764796946037706</v>
          </cell>
          <cell r="AV2905" t="str">
            <v>CF</v>
          </cell>
          <cell r="AW2905">
            <v>-15.790558333333335</v>
          </cell>
          <cell r="AX2905">
            <v>-24.224416666666663</v>
          </cell>
          <cell r="AY2905">
            <v>-7.1576655183552784</v>
          </cell>
          <cell r="AZ2905">
            <v>-7.1576655183552784</v>
          </cell>
          <cell r="BG2905">
            <v>0.48828871400773588</v>
          </cell>
          <cell r="BJ2905">
            <v>-1.3347880371552457E-2</v>
          </cell>
          <cell r="CF2905">
            <v>0</v>
          </cell>
          <cell r="CV2905">
            <v>21.208333333333332</v>
          </cell>
          <cell r="DA2905">
            <v>0</v>
          </cell>
          <cell r="ER2905">
            <v>366.38696296296297</v>
          </cell>
        </row>
        <row r="2906">
          <cell r="A2906">
            <v>641521</v>
          </cell>
          <cell r="C2906" t="str">
            <v>Diaz, Edwin</v>
          </cell>
          <cell r="AF2906">
            <v>0.16956744259092971</v>
          </cell>
          <cell r="AN2906">
            <v>157.08385185185185</v>
          </cell>
          <cell r="AP2906">
            <v>0.24532866593933411</v>
          </cell>
          <cell r="AV2906" t="str">
            <v>3B</v>
          </cell>
          <cell r="AW2906">
            <v>-17.452077235314398</v>
          </cell>
          <cell r="AX2906">
            <v>-8.1628433591200373</v>
          </cell>
          <cell r="AY2906">
            <v>-17.928752980419187</v>
          </cell>
          <cell r="AZ2906">
            <v>-8.1628433591200373</v>
          </cell>
          <cell r="BG2906">
            <v>0.87303185836010189</v>
          </cell>
          <cell r="BJ2906">
            <v>-1.2740181699404775E-3</v>
          </cell>
          <cell r="CF2906">
            <v>0</v>
          </cell>
          <cell r="CV2906">
            <v>20.875</v>
          </cell>
          <cell r="DA2906">
            <v>0</v>
          </cell>
          <cell r="ER2906">
            <v>392.7096296296296</v>
          </cell>
        </row>
        <row r="2907">
          <cell r="A2907">
            <v>641525</v>
          </cell>
          <cell r="C2907" t="str">
            <v>Dixon, Brandon</v>
          </cell>
          <cell r="AF2907">
            <v>0.21335991706203919</v>
          </cell>
          <cell r="AN2907">
            <v>201.56799999999998</v>
          </cell>
          <cell r="AP2907">
            <v>0.3701700397575618</v>
          </cell>
          <cell r="AV2907" t="str">
            <v>2B</v>
          </cell>
          <cell r="AW2907">
            <v>-12.83541755404012</v>
          </cell>
          <cell r="AX2907">
            <v>-7.3006399868130591</v>
          </cell>
          <cell r="AY2907">
            <v>-6.9558816272006636</v>
          </cell>
          <cell r="AZ2907">
            <v>-6.9558816272006636</v>
          </cell>
          <cell r="BG2907">
            <v>1.4104963770041135</v>
          </cell>
          <cell r="BJ2907">
            <v>2.8587605270680477E-3</v>
          </cell>
          <cell r="CF2907">
            <v>0</v>
          </cell>
          <cell r="CV2907">
            <v>24.458333333333332</v>
          </cell>
          <cell r="DA2907">
            <v>0</v>
          </cell>
          <cell r="ER2907">
            <v>503.91999999999996</v>
          </cell>
        </row>
        <row r="2908">
          <cell r="A2908">
            <v>641529</v>
          </cell>
          <cell r="C2908" t="str">
            <v>Dosch, Drew</v>
          </cell>
          <cell r="AF2908">
            <v>0.21104563638558568</v>
          </cell>
          <cell r="AN2908">
            <v>198.81505185185188</v>
          </cell>
          <cell r="AP2908">
            <v>0.37319098814139107</v>
          </cell>
          <cell r="AV2908" t="str">
            <v>3B</v>
          </cell>
          <cell r="AW2908">
            <v>-13.894088666867244</v>
          </cell>
          <cell r="AX2908">
            <v>-5.9875791262458744</v>
          </cell>
          <cell r="AY2908">
            <v>-13.170662666934088</v>
          </cell>
          <cell r="AZ2908">
            <v>-5.9875791262458744</v>
          </cell>
          <cell r="BG2908">
            <v>1.4703086132937666</v>
          </cell>
          <cell r="BJ2908">
            <v>1.8104173687353705E-3</v>
          </cell>
          <cell r="CF2908">
            <v>0</v>
          </cell>
          <cell r="CV2908">
            <v>24.041666666666668</v>
          </cell>
          <cell r="DA2908">
            <v>0</v>
          </cell>
          <cell r="ER2908">
            <v>497.03762962962969</v>
          </cell>
        </row>
        <row r="2909">
          <cell r="A2909">
            <v>641531</v>
          </cell>
          <cell r="C2909" t="str">
            <v>Dozier, Hunter</v>
          </cell>
          <cell r="AF2909">
            <v>0.23859495570405626</v>
          </cell>
          <cell r="AN2909">
            <v>232.28562962962965</v>
          </cell>
          <cell r="AP2909">
            <v>0.40777738518873685</v>
          </cell>
          <cell r="AV2909" t="str">
            <v>3B</v>
          </cell>
          <cell r="AW2909">
            <v>-12.054940834753392</v>
          </cell>
          <cell r="AX2909">
            <v>-8.5590085835902219</v>
          </cell>
          <cell r="AY2909">
            <v>-11.165099482371311</v>
          </cell>
          <cell r="AZ2909">
            <v>-8.5590085835902219</v>
          </cell>
          <cell r="BG2909">
            <v>1.5476019215334582</v>
          </cell>
          <cell r="BJ2909">
            <v>4.2980698318573199E-3</v>
          </cell>
          <cell r="CF2909">
            <v>0</v>
          </cell>
          <cell r="CV2909">
            <v>24.875</v>
          </cell>
          <cell r="DA2909">
            <v>0</v>
          </cell>
          <cell r="ER2909">
            <v>580.71407407407412</v>
          </cell>
        </row>
        <row r="2910">
          <cell r="A2910">
            <v>641536</v>
          </cell>
          <cell r="C2910" t="str">
            <v>Dulin, Brandon</v>
          </cell>
          <cell r="AF2910">
            <v>0.1906759141726731</v>
          </cell>
          <cell r="AN2910">
            <v>139.5211851851852</v>
          </cell>
          <cell r="AP2910">
            <v>0.24393223228674821</v>
          </cell>
          <cell r="AV2910" t="str">
            <v>1B</v>
          </cell>
          <cell r="AW2910">
            <v>-19.530686331186761</v>
          </cell>
          <cell r="AX2910">
            <v>-20.553461331186757</v>
          </cell>
          <cell r="AY2910">
            <v>-18.537075558459243</v>
          </cell>
          <cell r="AZ2910">
            <v>-18.537075558459243</v>
          </cell>
          <cell r="BG2910">
            <v>1.4520462443150643</v>
          </cell>
          <cell r="BJ2910">
            <v>-6.4892549994265475E-3</v>
          </cell>
          <cell r="CF2910">
            <v>0</v>
          </cell>
          <cell r="CV2910">
            <v>23.541666666666668</v>
          </cell>
          <cell r="DA2910">
            <v>0</v>
          </cell>
          <cell r="ER2910">
            <v>348.80296296296297</v>
          </cell>
        </row>
        <row r="2911">
          <cell r="A2911">
            <v>641537</v>
          </cell>
          <cell r="C2911" t="str">
            <v>Dulin, Dalton</v>
          </cell>
          <cell r="AF2911">
            <v>0.17635585762338588</v>
          </cell>
          <cell r="AN2911">
            <v>85.320059259259267</v>
          </cell>
          <cell r="AP2911">
            <v>8.5514036486555312E-2</v>
          </cell>
          <cell r="AV2911" t="str">
            <v>2B</v>
          </cell>
          <cell r="AW2911">
            <v>-14.757300000000001</v>
          </cell>
          <cell r="AX2911">
            <v>-7.4210610772969323</v>
          </cell>
          <cell r="AY2911">
            <v>-3.8662842778581989</v>
          </cell>
          <cell r="AZ2911">
            <v>-3.8662842778581989</v>
          </cell>
          <cell r="BG2911">
            <v>1.0177535049426503</v>
          </cell>
          <cell r="BJ2911">
            <v>4.3087650669421202E-3</v>
          </cell>
          <cell r="CF2911">
            <v>0</v>
          </cell>
          <cell r="CV2911">
            <v>22.125</v>
          </cell>
          <cell r="DA2911">
            <v>0</v>
          </cell>
          <cell r="ER2911">
            <v>213.30014814814814</v>
          </cell>
        </row>
        <row r="2912">
          <cell r="A2912">
            <v>641553</v>
          </cell>
          <cell r="C2912" t="str">
            <v>Engel, Adam</v>
          </cell>
          <cell r="AF2912">
            <v>0.22763363441044321</v>
          </cell>
          <cell r="AN2912">
            <v>249.72835555555554</v>
          </cell>
          <cell r="AP2912">
            <v>0.41879984132151216</v>
          </cell>
          <cell r="AV2912" t="str">
            <v>CF</v>
          </cell>
          <cell r="AW2912">
            <v>-12.651316666666666</v>
          </cell>
          <cell r="AX2912">
            <v>-18.024283333333329</v>
          </cell>
          <cell r="AY2912">
            <v>-1.4893367953272563E-2</v>
          </cell>
          <cell r="AZ2912">
            <v>-1.4893367953272563E-2</v>
          </cell>
          <cell r="BG2912">
            <v>1.4690808363139793</v>
          </cell>
          <cell r="BJ2912">
            <v>2.533565371879994E-3</v>
          </cell>
          <cell r="CF2912">
            <v>0</v>
          </cell>
          <cell r="CV2912">
            <v>24.541666666666668</v>
          </cell>
          <cell r="DA2912">
            <v>0</v>
          </cell>
          <cell r="ER2912">
            <v>624.32088888888882</v>
          </cell>
        </row>
        <row r="2913">
          <cell r="A2913">
            <v>641558</v>
          </cell>
          <cell r="C2913" t="str">
            <v>Evans, Zane</v>
          </cell>
          <cell r="AF2913">
            <v>0.19500165368106923</v>
          </cell>
          <cell r="AN2913">
            <v>142.34050370370372</v>
          </cell>
          <cell r="AP2913">
            <v>0.30418559127971201</v>
          </cell>
          <cell r="AV2913" t="str">
            <v>C</v>
          </cell>
          <cell r="AW2913">
            <v>-12.496960761596272</v>
          </cell>
          <cell r="AX2913">
            <v>-17.920449999999999</v>
          </cell>
          <cell r="AY2913">
            <v>-13.363291743560767</v>
          </cell>
          <cell r="AZ2913">
            <v>0.54984948719635574</v>
          </cell>
          <cell r="BG2913">
            <v>1.3618483147636864</v>
          </cell>
          <cell r="BJ2913">
            <v>-5.2571016355583058E-3</v>
          </cell>
          <cell r="CF2913">
            <v>0</v>
          </cell>
          <cell r="CV2913">
            <v>24.625</v>
          </cell>
          <cell r="DA2913">
            <v>0</v>
          </cell>
          <cell r="ER2913">
            <v>355.85125925925928</v>
          </cell>
        </row>
        <row r="2914">
          <cell r="A2914">
            <v>641561</v>
          </cell>
          <cell r="C2914" t="str">
            <v>Fargas, Johneshwy</v>
          </cell>
          <cell r="AF2914">
            <v>0.20250351914209377</v>
          </cell>
          <cell r="AN2914">
            <v>202.44100740740743</v>
          </cell>
          <cell r="AP2914">
            <v>0.32583955575929968</v>
          </cell>
          <cell r="AV2914" t="str">
            <v>CF</v>
          </cell>
          <cell r="AW2914">
            <v>-15.408091666666666</v>
          </cell>
          <cell r="AX2914">
            <v>-23.428283333333326</v>
          </cell>
          <cell r="AY2914">
            <v>-8.6298312259336978</v>
          </cell>
          <cell r="AZ2914">
            <v>-8.6298312259336978</v>
          </cell>
          <cell r="BG2914">
            <v>1.0163631613240658</v>
          </cell>
          <cell r="BJ2914">
            <v>-8.3993561340092726E-3</v>
          </cell>
          <cell r="CF2914">
            <v>0</v>
          </cell>
          <cell r="CV2914">
            <v>21.541666666666668</v>
          </cell>
          <cell r="DA2914">
            <v>0</v>
          </cell>
          <cell r="ER2914">
            <v>506.10251851851854</v>
          </cell>
        </row>
        <row r="2915">
          <cell r="A2915">
            <v>641569</v>
          </cell>
          <cell r="C2915" t="str">
            <v>Fernandez, Xavier</v>
          </cell>
          <cell r="AF2915">
            <v>0.1977975020871568</v>
          </cell>
          <cell r="AN2915">
            <v>144.96841481481482</v>
          </cell>
          <cell r="AP2915">
            <v>0.2157056389999128</v>
          </cell>
          <cell r="AV2915" t="str">
            <v>C</v>
          </cell>
          <cell r="AW2915">
            <v>-18.060076144201254</v>
          </cell>
          <cell r="AX2915">
            <v>-24.837383333333332</v>
          </cell>
          <cell r="AY2915">
            <v>-20.183430595238953</v>
          </cell>
          <cell r="AZ2915">
            <v>-4.3909886858551879</v>
          </cell>
          <cell r="BG2915">
            <v>0.93720926265831572</v>
          </cell>
          <cell r="BJ2915">
            <v>-2.5041183568544553E-3</v>
          </cell>
          <cell r="CF2915">
            <v>0</v>
          </cell>
          <cell r="CV2915">
            <v>20.958333333333332</v>
          </cell>
          <cell r="DA2915">
            <v>0</v>
          </cell>
          <cell r="ER2915">
            <v>362.42103703703702</v>
          </cell>
        </row>
        <row r="2916">
          <cell r="A2916">
            <v>641580</v>
          </cell>
          <cell r="C2916" t="str">
            <v>Fontaine, Lachlan</v>
          </cell>
          <cell r="AF2916">
            <v>0.14164897244534164</v>
          </cell>
          <cell r="AN2916">
            <v>89.32323555555557</v>
          </cell>
          <cell r="AP2916">
            <v>7.8889584855253214E-2</v>
          </cell>
          <cell r="AV2916" t="str">
            <v>3B</v>
          </cell>
          <cell r="AW2916">
            <v>-16.137268957965571</v>
          </cell>
          <cell r="AX2916">
            <v>-8.350241715276491</v>
          </cell>
          <cell r="AY2916">
            <v>-16.908421452692799</v>
          </cell>
          <cell r="AZ2916">
            <v>-8.350241715276491</v>
          </cell>
          <cell r="BG2916">
            <v>1.0257729293766684</v>
          </cell>
          <cell r="BJ2916">
            <v>-4.0029020206900938E-3</v>
          </cell>
          <cell r="CF2916">
            <v>0</v>
          </cell>
          <cell r="CV2916">
            <v>20.875</v>
          </cell>
          <cell r="DA2916">
            <v>0</v>
          </cell>
          <cell r="ER2916">
            <v>223.3080888888889</v>
          </cell>
        </row>
        <row r="2917">
          <cell r="A2917">
            <v>641583</v>
          </cell>
          <cell r="C2917" t="str">
            <v>Fowler, Dustin</v>
          </cell>
          <cell r="AF2917">
            <v>0.22796178658118721</v>
          </cell>
          <cell r="AN2917">
            <v>234.26228148148149</v>
          </cell>
          <cell r="AP2917">
            <v>0.36882631145473022</v>
          </cell>
          <cell r="AV2917" t="str">
            <v>CF</v>
          </cell>
          <cell r="AW2917">
            <v>-15.408091666666666</v>
          </cell>
          <cell r="AX2917">
            <v>-23.428283333333326</v>
          </cell>
          <cell r="AY2917">
            <v>-8.3676204792817135</v>
          </cell>
          <cell r="AZ2917">
            <v>-8.3676204792817135</v>
          </cell>
          <cell r="BG2917">
            <v>1.1723302245022149</v>
          </cell>
          <cell r="BJ2917">
            <v>6.2013859756264991E-3</v>
          </cell>
          <cell r="CF2917">
            <v>0</v>
          </cell>
          <cell r="CV2917">
            <v>21.541666666666668</v>
          </cell>
          <cell r="DA2917">
            <v>0</v>
          </cell>
          <cell r="ER2917">
            <v>585.65570370370369</v>
          </cell>
        </row>
        <row r="2918">
          <cell r="A2918">
            <v>641586</v>
          </cell>
          <cell r="C2918" t="str">
            <v>Frank, Chaz</v>
          </cell>
          <cell r="AF2918">
            <v>0.19279383137028472</v>
          </cell>
          <cell r="AN2918">
            <v>118.29494518518518</v>
          </cell>
          <cell r="AP2918">
            <v>0.10912317267136984</v>
          </cell>
          <cell r="AV2918" t="str">
            <v>CF</v>
          </cell>
          <cell r="AW2918">
            <v>-11.936358333333335</v>
          </cell>
          <cell r="AX2918">
            <v>-16.840350000000001</v>
          </cell>
          <cell r="AY2918">
            <v>-6.808763591462049</v>
          </cell>
          <cell r="AZ2918">
            <v>-6.808763591462049</v>
          </cell>
          <cell r="BG2918">
            <v>1.1709163878995681</v>
          </cell>
          <cell r="BJ2918">
            <v>-5.6271407955246861E-3</v>
          </cell>
          <cell r="CF2918">
            <v>0</v>
          </cell>
          <cell r="CV2918">
            <v>25.708333333333332</v>
          </cell>
          <cell r="DA2918">
            <v>0</v>
          </cell>
          <cell r="ER2918">
            <v>295.73736296296295</v>
          </cell>
        </row>
        <row r="2919">
          <cell r="A2919">
            <v>641588</v>
          </cell>
          <cell r="C2919" t="str">
            <v>Franklin, Kevin</v>
          </cell>
          <cell r="AF2919">
            <v>0.15737224584035123</v>
          </cell>
          <cell r="AN2919">
            <v>107.22285037037037</v>
          </cell>
          <cell r="AP2919">
            <v>0.19219394559226077</v>
          </cell>
          <cell r="AV2919" t="str">
            <v>1B</v>
          </cell>
          <cell r="AW2919">
            <v>-16.568244841755593</v>
          </cell>
          <cell r="AX2919">
            <v>-23.229249999999997</v>
          </cell>
          <cell r="AY2919">
            <v>-18.233782169984</v>
          </cell>
          <cell r="AZ2919">
            <v>-16.568244841755593</v>
          </cell>
          <cell r="BG2919">
            <v>0.93156593165562829</v>
          </cell>
          <cell r="BJ2919">
            <v>-8.3257550317751366E-4</v>
          </cell>
          <cell r="CF2919">
            <v>0</v>
          </cell>
          <cell r="CV2919">
            <v>21.625</v>
          </cell>
          <cell r="DA2919">
            <v>0</v>
          </cell>
          <cell r="ER2919">
            <v>268.0571259259259</v>
          </cell>
        </row>
        <row r="2920">
          <cell r="A2920">
            <v>641591</v>
          </cell>
          <cell r="C2920" t="str">
            <v>Fukofuka, Amalani</v>
          </cell>
          <cell r="AF2920">
            <v>0.16471140198396741</v>
          </cell>
          <cell r="AN2920">
            <v>196.47182222222224</v>
          </cell>
          <cell r="AP2920">
            <v>0.304592560250731</v>
          </cell>
          <cell r="AV2920" t="str">
            <v>CF</v>
          </cell>
          <cell r="AW2920">
            <v>-16.299516666666666</v>
          </cell>
          <cell r="AX2920">
            <v>-25.298916666666656</v>
          </cell>
          <cell r="AY2920">
            <v>-10.042312558604246</v>
          </cell>
          <cell r="AZ2920">
            <v>-10.042312558604246</v>
          </cell>
          <cell r="BG2920">
            <v>0.83524463116533154</v>
          </cell>
          <cell r="BJ2920">
            <v>-3.1946600530121643E-3</v>
          </cell>
          <cell r="CF2920">
            <v>0</v>
          </cell>
          <cell r="CV2920">
            <v>20.791666666666668</v>
          </cell>
          <cell r="DA2920">
            <v>0</v>
          </cell>
          <cell r="ER2920">
            <v>491.17955555555557</v>
          </cell>
        </row>
        <row r="2921">
          <cell r="A2921">
            <v>641596</v>
          </cell>
          <cell r="C2921" t="str">
            <v>Gardner, Jeff</v>
          </cell>
          <cell r="AF2921">
            <v>0.18843637669263114</v>
          </cell>
          <cell r="AN2921">
            <v>151.1565866666667</v>
          </cell>
          <cell r="AP2921">
            <v>0.2118619325654949</v>
          </cell>
          <cell r="AV2921" t="str">
            <v>LF</v>
          </cell>
          <cell r="AW2921">
            <v>-12.709883333333334</v>
          </cell>
          <cell r="AX2921">
            <v>-18.128116666666667</v>
          </cell>
          <cell r="AY2921">
            <v>-14.779480433192493</v>
          </cell>
          <cell r="AZ2921">
            <v>-12.709883333333334</v>
          </cell>
          <cell r="BG2921">
            <v>1.2859767311504764</v>
          </cell>
          <cell r="BJ2921">
            <v>-1.2288016237985172E-2</v>
          </cell>
          <cell r="CF2921">
            <v>0</v>
          </cell>
          <cell r="CV2921">
            <v>24.458333333333332</v>
          </cell>
          <cell r="DA2921">
            <v>0</v>
          </cell>
          <cell r="ER2921">
            <v>377.8914666666667</v>
          </cell>
        </row>
        <row r="2922">
          <cell r="A2922">
            <v>641598</v>
          </cell>
          <cell r="C2922" t="str">
            <v>Garver, Mitch</v>
          </cell>
          <cell r="AF2922">
            <v>0.22382966002488669</v>
          </cell>
          <cell r="AN2922">
            <v>293.80655381138251</v>
          </cell>
          <cell r="AP2922">
            <v>0.38841487623534188</v>
          </cell>
          <cell r="AV2922" t="str">
            <v>C</v>
          </cell>
          <cell r="AW2922">
            <v>-14.080022664220866</v>
          </cell>
          <cell r="AX2922">
            <v>-17.056650000000001</v>
          </cell>
          <cell r="AY2922">
            <v>-14.394635095854269</v>
          </cell>
          <cell r="AZ2922">
            <v>9.5280429603137939</v>
          </cell>
          <cell r="BG2922">
            <v>1.4100823559434312</v>
          </cell>
          <cell r="BJ2922">
            <v>6.5364894227328283E-3</v>
          </cell>
          <cell r="CF2922">
            <v>0</v>
          </cell>
          <cell r="CV2922">
            <v>25.458333333333332</v>
          </cell>
          <cell r="DA2922">
            <v>0</v>
          </cell>
          <cell r="ER2922">
            <v>512.66340740740748</v>
          </cell>
        </row>
        <row r="2923">
          <cell r="A2923">
            <v>641599</v>
          </cell>
          <cell r="C2923" t="str">
            <v>Gassaway, Randolph</v>
          </cell>
          <cell r="AF2923">
            <v>0.1951945906104115</v>
          </cell>
          <cell r="AN2923">
            <v>120.75828148148149</v>
          </cell>
          <cell r="AP2923">
            <v>0.19422235923940789</v>
          </cell>
          <cell r="AV2923" t="str">
            <v>LF</v>
          </cell>
          <cell r="AW2923">
            <v>-16.129538982649709</v>
          </cell>
          <cell r="AX2923">
            <v>-24.423449999999995</v>
          </cell>
          <cell r="AY2923">
            <v>-16.68067818081062</v>
          </cell>
          <cell r="AZ2923">
            <v>-16.129538982649709</v>
          </cell>
          <cell r="BG2923">
            <v>1.4357722018718384</v>
          </cell>
          <cell r="BJ2923">
            <v>1.9367569393195852E-2</v>
          </cell>
          <cell r="CF2923">
            <v>0</v>
          </cell>
          <cell r="CV2923">
            <v>21.125</v>
          </cell>
          <cell r="DA2923">
            <v>0</v>
          </cell>
          <cell r="ER2923">
            <v>301.8957037037037</v>
          </cell>
        </row>
        <row r="2924">
          <cell r="A2924">
            <v>641603</v>
          </cell>
          <cell r="C2924" t="str">
            <v>Gaylor, Stephen</v>
          </cell>
          <cell r="AF2924">
            <v>0.19249208662298883</v>
          </cell>
          <cell r="AN2924">
            <v>158.95312592592592</v>
          </cell>
          <cell r="AP2924">
            <v>0.22698875356942105</v>
          </cell>
          <cell r="AV2924" t="str">
            <v>CF</v>
          </cell>
          <cell r="AW2924">
            <v>-12.534183333333335</v>
          </cell>
          <cell r="AX2924">
            <v>-17.816616666666668</v>
          </cell>
          <cell r="AY2924">
            <v>-7.324082265785786</v>
          </cell>
          <cell r="AZ2924">
            <v>-7.324082265785786</v>
          </cell>
          <cell r="BG2924">
            <v>1.3370270616021536</v>
          </cell>
          <cell r="BJ2924">
            <v>-5.8122876970426807E-3</v>
          </cell>
          <cell r="CF2924">
            <v>0</v>
          </cell>
          <cell r="CV2924">
            <v>24.708333333333332</v>
          </cell>
          <cell r="DA2924">
            <v>0</v>
          </cell>
          <cell r="ER2924">
            <v>397.38281481481476</v>
          </cell>
        </row>
        <row r="2925">
          <cell r="A2925">
            <v>641624</v>
          </cell>
          <cell r="C2925" t="str">
            <v>Good, Riley</v>
          </cell>
          <cell r="AF2925">
            <v>0.1911215829390393</v>
          </cell>
          <cell r="AN2925">
            <v>95.096035555555559</v>
          </cell>
          <cell r="AP2925">
            <v>7.0881748613957685E-2</v>
          </cell>
          <cell r="AV2925" t="str">
            <v>LF</v>
          </cell>
          <cell r="AW2925">
            <v>-12.827016666666665</v>
          </cell>
          <cell r="AX2925">
            <v>-18.335783333333332</v>
          </cell>
          <cell r="AY2925">
            <v>-7.0261035179666873</v>
          </cell>
          <cell r="AZ2925">
            <v>-7.0261035179666873</v>
          </cell>
          <cell r="BG2925">
            <v>1.3041477303776365</v>
          </cell>
          <cell r="BJ2925">
            <v>-8.0493672899482459E-3</v>
          </cell>
          <cell r="CF2925">
            <v>0</v>
          </cell>
          <cell r="CV2925">
            <v>24.291666666666668</v>
          </cell>
          <cell r="DA2925">
            <v>0</v>
          </cell>
          <cell r="ER2925">
            <v>237.74008888888889</v>
          </cell>
        </row>
        <row r="2926">
          <cell r="A2926">
            <v>641645</v>
          </cell>
          <cell r="C2926" t="str">
            <v>Guillorme, Luis</v>
          </cell>
          <cell r="AF2926">
            <v>0.19354218158109787</v>
          </cell>
          <cell r="AN2926">
            <v>217.0770962962963</v>
          </cell>
          <cell r="AP2926">
            <v>0.35658207721064905</v>
          </cell>
          <cell r="AV2926" t="str">
            <v>SS</v>
          </cell>
          <cell r="AW2926">
            <v>-15.121241666666666</v>
          </cell>
          <cell r="AX2926">
            <v>-0.49517747833041259</v>
          </cell>
          <cell r="AY2926">
            <v>-14.259849215594524</v>
          </cell>
          <cell r="AZ2926">
            <v>-0.49517747833041259</v>
          </cell>
          <cell r="BG2926">
            <v>0.84648729694118519</v>
          </cell>
          <cell r="BJ2926">
            <v>4.3109857683265342E-3</v>
          </cell>
          <cell r="CF2926">
            <v>0</v>
          </cell>
          <cell r="CV2926">
            <v>21.791666666666668</v>
          </cell>
          <cell r="DA2926">
            <v>0</v>
          </cell>
          <cell r="ER2926">
            <v>542.69274074074076</v>
          </cell>
        </row>
        <row r="2927">
          <cell r="A2927">
            <v>641650</v>
          </cell>
          <cell r="C2927" t="str">
            <v>Hagenmiller, Ian</v>
          </cell>
          <cell r="AF2927">
            <v>0.13222600625684164</v>
          </cell>
          <cell r="AN2927">
            <v>86.170548148148157</v>
          </cell>
          <cell r="AP2927">
            <v>8.5493448543971451E-2</v>
          </cell>
          <cell r="AV2927" t="str">
            <v>1B</v>
          </cell>
          <cell r="AW2927">
            <v>-16.803347755320548</v>
          </cell>
          <cell r="AX2927">
            <v>-22.831183333333328</v>
          </cell>
          <cell r="AY2927">
            <v>-17.038475209669141</v>
          </cell>
          <cell r="AZ2927">
            <v>-16.803347755320548</v>
          </cell>
          <cell r="BG2927">
            <v>0.69631015835251087</v>
          </cell>
          <cell r="BJ2927">
            <v>-1.1046378124302177E-2</v>
          </cell>
          <cell r="CF2927">
            <v>0</v>
          </cell>
          <cell r="CV2927">
            <v>21.791666666666668</v>
          </cell>
          <cell r="DA2927">
            <v>0</v>
          </cell>
          <cell r="ER2927">
            <v>215.42637037037036</v>
          </cell>
        </row>
        <row r="2928">
          <cell r="A2928">
            <v>641674</v>
          </cell>
          <cell r="C2928" t="str">
            <v>Haupt, Dillon</v>
          </cell>
          <cell r="AF2928">
            <v>0.17799376328266636</v>
          </cell>
          <cell r="AN2928">
            <v>81.395010370370386</v>
          </cell>
          <cell r="AP2928">
            <v>6.5850769676119025E-2</v>
          </cell>
          <cell r="AV2928" t="str">
            <v>C</v>
          </cell>
          <cell r="AW2928">
            <v>-16.528392158052696</v>
          </cell>
          <cell r="AX2928">
            <v>-17.816616666666668</v>
          </cell>
          <cell r="AY2928">
            <v>-16.787245099625803</v>
          </cell>
          <cell r="AZ2928">
            <v>-1.6079611685952222</v>
          </cell>
          <cell r="BG2928">
            <v>1.662154394771485</v>
          </cell>
          <cell r="BJ2928">
            <v>1.7094170221819489E-2</v>
          </cell>
          <cell r="CF2928">
            <v>0</v>
          </cell>
          <cell r="CV2928">
            <v>24.708333333333332</v>
          </cell>
          <cell r="DA2928">
            <v>0</v>
          </cell>
          <cell r="ER2928">
            <v>203.48752592592595</v>
          </cell>
        </row>
        <row r="2929">
          <cell r="A2929">
            <v>641675</v>
          </cell>
          <cell r="C2929" t="str">
            <v>Haynal, Brad</v>
          </cell>
          <cell r="AF2929">
            <v>0.1940801172913893</v>
          </cell>
          <cell r="AN2929">
            <v>179.78394074074072</v>
          </cell>
          <cell r="AP2929">
            <v>0.27441485609516325</v>
          </cell>
          <cell r="AV2929" t="str">
            <v>1B</v>
          </cell>
          <cell r="AW2929">
            <v>-14.564279521044066</v>
          </cell>
          <cell r="AX2929">
            <v>-17.60895</v>
          </cell>
          <cell r="AY2929">
            <v>-14.990790197852725</v>
          </cell>
          <cell r="AZ2929">
            <v>-13.474945017318962</v>
          </cell>
          <cell r="BG2929">
            <v>1.5320451511709705</v>
          </cell>
          <cell r="BJ2929">
            <v>4.2742377316345141E-4</v>
          </cell>
          <cell r="CF2929">
            <v>0</v>
          </cell>
          <cell r="CV2929">
            <v>24.875</v>
          </cell>
          <cell r="DA2929">
            <v>0</v>
          </cell>
          <cell r="ER2929">
            <v>449.45985185185179</v>
          </cell>
        </row>
        <row r="2930">
          <cell r="A2930">
            <v>641680</v>
          </cell>
          <cell r="C2930" t="str">
            <v>Heim, Jonah</v>
          </cell>
          <cell r="AF2930">
            <v>0.18065977442736125</v>
          </cell>
          <cell r="AN2930">
            <v>159.00171851851852</v>
          </cell>
          <cell r="AP2930">
            <v>0.24274386611827914</v>
          </cell>
          <cell r="AV2930" t="str">
            <v>C</v>
          </cell>
          <cell r="AW2930">
            <v>-17.817998534910835</v>
          </cell>
          <cell r="AX2930">
            <v>-24.622483333333324</v>
          </cell>
          <cell r="AY2930">
            <v>-18.393754990992214</v>
          </cell>
          <cell r="AZ2930">
            <v>-1.1122247362859619</v>
          </cell>
          <cell r="BG2930">
            <v>1.0368549646211311</v>
          </cell>
          <cell r="BJ2930">
            <v>-1.2787145434483201E-2</v>
          </cell>
          <cell r="CF2930">
            <v>0</v>
          </cell>
          <cell r="CV2930">
            <v>21.041666666666668</v>
          </cell>
          <cell r="DA2930">
            <v>0</v>
          </cell>
          <cell r="ER2930">
            <v>397.50429629629627</v>
          </cell>
        </row>
        <row r="2931">
          <cell r="A2931">
            <v>641683</v>
          </cell>
          <cell r="C2931" t="str">
            <v>Hennessey, Blake</v>
          </cell>
          <cell r="AF2931">
            <v>0.1539912484702676</v>
          </cell>
          <cell r="AN2931">
            <v>70.22857481481482</v>
          </cell>
          <cell r="AP2931">
            <v>2.9005368008119481E-2</v>
          </cell>
          <cell r="AV2931" t="str">
            <v>2B</v>
          </cell>
          <cell r="AW2931">
            <v>-15.071693091086996</v>
          </cell>
          <cell r="AX2931">
            <v>-8.2364371260967122</v>
          </cell>
          <cell r="AY2931">
            <v>-14.304645869451612</v>
          </cell>
          <cell r="AZ2931">
            <v>-8.2364371260967122</v>
          </cell>
          <cell r="BG2931">
            <v>0.90811459423400187</v>
          </cell>
          <cell r="BJ2931">
            <v>1.7321365827097212E-2</v>
          </cell>
          <cell r="CF2931">
            <v>0</v>
          </cell>
          <cell r="CV2931">
            <v>21.791666666666668</v>
          </cell>
          <cell r="DA2931">
            <v>0</v>
          </cell>
          <cell r="ER2931">
            <v>175.57143703703704</v>
          </cell>
        </row>
        <row r="2932">
          <cell r="A2932">
            <v>641684</v>
          </cell>
          <cell r="C2932" t="str">
            <v>Hermosillo, Michael</v>
          </cell>
          <cell r="AF2932">
            <v>0.20670272745457891</v>
          </cell>
          <cell r="AN2932">
            <v>157.52201481481484</v>
          </cell>
          <cell r="AP2932">
            <v>0.27143037837774275</v>
          </cell>
          <cell r="AV2932" t="str">
            <v>CF</v>
          </cell>
          <cell r="AW2932">
            <v>-15.503708333333336</v>
          </cell>
          <cell r="AX2932">
            <v>-23.627316666666665</v>
          </cell>
          <cell r="AY2932">
            <v>-10.682582211802629</v>
          </cell>
          <cell r="AZ2932">
            <v>-10.682582211802629</v>
          </cell>
          <cell r="BG2932">
            <v>0.94201534761804662</v>
          </cell>
          <cell r="BJ2932">
            <v>7.5409917675886397E-3</v>
          </cell>
          <cell r="CF2932">
            <v>0</v>
          </cell>
          <cell r="CV2932">
            <v>21.458333333333332</v>
          </cell>
          <cell r="DA2932">
            <v>0</v>
          </cell>
          <cell r="ER2932">
            <v>393.8050370370371</v>
          </cell>
        </row>
        <row r="2933">
          <cell r="A2933">
            <v>641685</v>
          </cell>
          <cell r="C2933" t="str">
            <v>Hernandez, Jan</v>
          </cell>
          <cell r="AF2933">
            <v>0.17800119729890743</v>
          </cell>
          <cell r="AN2933">
            <v>156.75650370370374</v>
          </cell>
          <cell r="AP2933">
            <v>0.26572471632573125</v>
          </cell>
          <cell r="AV2933" t="str">
            <v>3B</v>
          </cell>
          <cell r="AW2933">
            <v>-15.503708333333336</v>
          </cell>
          <cell r="AX2933">
            <v>-14.562718940361094</v>
          </cell>
          <cell r="AY2933">
            <v>-13.014480811930543</v>
          </cell>
          <cell r="AZ2933">
            <v>-13.014480811930543</v>
          </cell>
          <cell r="BG2933">
            <v>0.84786455252795179</v>
          </cell>
          <cell r="BJ2933">
            <v>1.0888990907663247E-3</v>
          </cell>
          <cell r="CF2933">
            <v>0</v>
          </cell>
          <cell r="CV2933">
            <v>21.458333333333332</v>
          </cell>
          <cell r="DA2933">
            <v>0</v>
          </cell>
          <cell r="ER2933">
            <v>391.8912592592593</v>
          </cell>
        </row>
        <row r="2934">
          <cell r="A2934">
            <v>641692</v>
          </cell>
          <cell r="C2934" t="str">
            <v>Hill, Mike</v>
          </cell>
          <cell r="AF2934">
            <v>0.18955645838732263</v>
          </cell>
          <cell r="AN2934">
            <v>161.3572740740741</v>
          </cell>
          <cell r="AP2934">
            <v>0.27486571736132392</v>
          </cell>
          <cell r="AV2934" t="str">
            <v>3B</v>
          </cell>
          <cell r="AW2934">
            <v>-16.058517230132743</v>
          </cell>
          <cell r="AX2934">
            <v>-12.076841879279108</v>
          </cell>
          <cell r="AY2934">
            <v>-14.423799039311071</v>
          </cell>
          <cell r="AZ2934">
            <v>-12.076841879279108</v>
          </cell>
          <cell r="BG2934">
            <v>1.3884699554474564</v>
          </cell>
          <cell r="BJ2934">
            <v>2.7018629002705952E-3</v>
          </cell>
          <cell r="CF2934">
            <v>0</v>
          </cell>
          <cell r="CV2934">
            <v>24.458333333333332</v>
          </cell>
          <cell r="DA2934">
            <v>0</v>
          </cell>
          <cell r="ER2934">
            <v>403.39318518518519</v>
          </cell>
        </row>
        <row r="2935">
          <cell r="A2935">
            <v>641707</v>
          </cell>
          <cell r="C2935" t="str">
            <v>Horan, Tyler</v>
          </cell>
          <cell r="AF2935">
            <v>0.22760946735034954</v>
          </cell>
          <cell r="AN2935">
            <v>164.59125333333338</v>
          </cell>
          <cell r="AP2935">
            <v>0.33614879260361796</v>
          </cell>
          <cell r="AV2935" t="str">
            <v>LF</v>
          </cell>
          <cell r="AW2935">
            <v>-12.028791666666667</v>
          </cell>
          <cell r="AX2935">
            <v>-16.984549999999999</v>
          </cell>
          <cell r="AY2935">
            <v>-11.632908798444014</v>
          </cell>
          <cell r="AZ2935">
            <v>-11.632908798444014</v>
          </cell>
          <cell r="BG2935">
            <v>1.3514383731926791</v>
          </cell>
          <cell r="BJ2935">
            <v>-3.3030213138327052E-3</v>
          </cell>
          <cell r="CF2935">
            <v>0</v>
          </cell>
          <cell r="CV2935">
            <v>25.541666666666668</v>
          </cell>
          <cell r="DA2935">
            <v>0</v>
          </cell>
          <cell r="ER2935">
            <v>411.4781333333334</v>
          </cell>
        </row>
        <row r="2936">
          <cell r="A2936">
            <v>641713</v>
          </cell>
          <cell r="C2936" t="str">
            <v>Hughston, Casey</v>
          </cell>
          <cell r="AF2936">
            <v>0.16291228834173377</v>
          </cell>
          <cell r="AN2936">
            <v>174.21001481481483</v>
          </cell>
          <cell r="AP2936">
            <v>0.22510239791145237</v>
          </cell>
          <cell r="AV2936" t="str">
            <v>CF</v>
          </cell>
          <cell r="AW2936">
            <v>-14.840566666666666</v>
          </cell>
          <cell r="AX2936">
            <v>-22.249949999999995</v>
          </cell>
          <cell r="AY2936">
            <v>-8.7303981461640863</v>
          </cell>
          <cell r="AZ2936">
            <v>-8.7303981461640863</v>
          </cell>
          <cell r="BG2936">
            <v>1.2301737209466022</v>
          </cell>
          <cell r="BJ2936">
            <v>-5.1359898519185935E-3</v>
          </cell>
          <cell r="CF2936">
            <v>0</v>
          </cell>
          <cell r="CV2936">
            <v>22.041666666666668</v>
          </cell>
          <cell r="DA2936">
            <v>0</v>
          </cell>
          <cell r="ER2936">
            <v>435.52503703703701</v>
          </cell>
        </row>
        <row r="2937">
          <cell r="A2937">
            <v>641720</v>
          </cell>
          <cell r="C2937" t="str">
            <v>Jackson, Jhalan</v>
          </cell>
          <cell r="AF2937">
            <v>0.19651512862357334</v>
          </cell>
          <cell r="AN2937">
            <v>169.71294814814814</v>
          </cell>
          <cell r="AP2937">
            <v>0.21374700947688996</v>
          </cell>
          <cell r="AV2937" t="str">
            <v>RF</v>
          </cell>
          <cell r="AW2937">
            <v>-13.563874999999999</v>
          </cell>
          <cell r="AX2937">
            <v>-19.715949999999996</v>
          </cell>
          <cell r="AY2937">
            <v>-11.102913707544779</v>
          </cell>
          <cell r="AZ2937">
            <v>-11.102913707544779</v>
          </cell>
          <cell r="BG2937">
            <v>1.4201784956612022</v>
          </cell>
          <cell r="BJ2937">
            <v>-1.7948853995973359E-3</v>
          </cell>
          <cell r="CF2937">
            <v>0</v>
          </cell>
          <cell r="CV2937">
            <v>23.375</v>
          </cell>
          <cell r="DA2937">
            <v>0</v>
          </cell>
          <cell r="ER2937">
            <v>424.28237037037036</v>
          </cell>
        </row>
        <row r="2938">
          <cell r="A2938">
            <v>641736</v>
          </cell>
          <cell r="C2938" t="str">
            <v>Jones, Wesley</v>
          </cell>
          <cell r="AF2938">
            <v>0.16302463426661584</v>
          </cell>
          <cell r="AN2938">
            <v>117.94453333333334</v>
          </cell>
          <cell r="AP2938">
            <v>0.18454767370956693</v>
          </cell>
          <cell r="AV2938" t="str">
            <v>3B</v>
          </cell>
          <cell r="AW2938">
            <v>-16.019808230041871</v>
          </cell>
          <cell r="AX2938">
            <v>-7.9321281864962945</v>
          </cell>
          <cell r="AY2938">
            <v>-15.527135626628704</v>
          </cell>
          <cell r="AZ2938">
            <v>-7.9321281864962945</v>
          </cell>
          <cell r="BG2938">
            <v>1.074944547508055</v>
          </cell>
          <cell r="BJ2938">
            <v>-8.5378350440708569E-3</v>
          </cell>
          <cell r="CF2938">
            <v>0</v>
          </cell>
          <cell r="CV2938">
            <v>20.875</v>
          </cell>
          <cell r="DA2938">
            <v>0</v>
          </cell>
          <cell r="ER2938">
            <v>294.86133333333333</v>
          </cell>
        </row>
        <row r="2939">
          <cell r="A2939">
            <v>641741</v>
          </cell>
          <cell r="C2939" t="str">
            <v>Katoh, Gosuke</v>
          </cell>
          <cell r="AF2939">
            <v>0.19158163932861971</v>
          </cell>
          <cell r="AN2939">
            <v>160.05610666666666</v>
          </cell>
          <cell r="AP2939">
            <v>0.3108425047259521</v>
          </cell>
          <cell r="AV2939" t="str">
            <v>2B</v>
          </cell>
          <cell r="AW2939">
            <v>-15.216858333333334</v>
          </cell>
          <cell r="AX2939">
            <v>-10.755847821207693</v>
          </cell>
          <cell r="AY2939">
            <v>-9.9269742119764715</v>
          </cell>
          <cell r="AZ2939">
            <v>-9.9269742119764715</v>
          </cell>
          <cell r="BG2939">
            <v>0.81190080283762689</v>
          </cell>
          <cell r="BJ2939">
            <v>-2.9441411537912132E-3</v>
          </cell>
          <cell r="CF2939">
            <v>0</v>
          </cell>
          <cell r="CV2939">
            <v>21.708333333333332</v>
          </cell>
          <cell r="DA2939">
            <v>0</v>
          </cell>
          <cell r="ER2939">
            <v>400.14026666666666</v>
          </cell>
        </row>
        <row r="2940">
          <cell r="A2940">
            <v>641742</v>
          </cell>
          <cell r="C2940" t="str">
            <v>Katz, Mason</v>
          </cell>
          <cell r="AF2940">
            <v>0.22935611149251561</v>
          </cell>
          <cell r="AN2940">
            <v>147.31178666666665</v>
          </cell>
          <cell r="AP2940">
            <v>0.26156936484801863</v>
          </cell>
          <cell r="AV2940" t="str">
            <v>2B</v>
          </cell>
          <cell r="AW2940">
            <v>-11.248756594286188</v>
          </cell>
          <cell r="AX2940">
            <v>-5.8126823845463509</v>
          </cell>
          <cell r="AY2940">
            <v>-9.9883727616175193</v>
          </cell>
          <cell r="AZ2940">
            <v>-5.8126823845463509</v>
          </cell>
          <cell r="BG2940">
            <v>1.11145338270352</v>
          </cell>
          <cell r="BJ2940">
            <v>-1.2791385347157742E-3</v>
          </cell>
          <cell r="CF2940">
            <v>0</v>
          </cell>
          <cell r="CV2940">
            <v>25.875</v>
          </cell>
          <cell r="DA2940">
            <v>0</v>
          </cell>
          <cell r="ER2940">
            <v>368.27946666666662</v>
          </cell>
        </row>
        <row r="2941">
          <cell r="A2941">
            <v>641764</v>
          </cell>
          <cell r="C2941" t="str">
            <v>Koenig, Sam</v>
          </cell>
          <cell r="AF2941">
            <v>0.1632072380626769</v>
          </cell>
          <cell r="AN2941">
            <v>79.976320000000001</v>
          </cell>
          <cell r="AP2941">
            <v>5.5826087705596827E-2</v>
          </cell>
          <cell r="AV2941" t="str">
            <v>1B</v>
          </cell>
          <cell r="AW2941">
            <v>-12.667719462378068</v>
          </cell>
          <cell r="AX2941">
            <v>-18.335783333333332</v>
          </cell>
          <cell r="AY2941">
            <v>-11.761497553671955</v>
          </cell>
          <cell r="AZ2941">
            <v>-11.761497553671955</v>
          </cell>
          <cell r="BG2941">
            <v>1.4756923394911428</v>
          </cell>
          <cell r="BJ2941">
            <v>1.1902500543112343E-2</v>
          </cell>
          <cell r="CF2941">
            <v>0</v>
          </cell>
          <cell r="CV2941">
            <v>24.291666666666668</v>
          </cell>
          <cell r="DA2941">
            <v>0</v>
          </cell>
          <cell r="ER2941">
            <v>199.9408</v>
          </cell>
        </row>
        <row r="2942">
          <cell r="A2942">
            <v>641796</v>
          </cell>
          <cell r="C2942" t="str">
            <v>Locastro, Tim</v>
          </cell>
          <cell r="AF2942">
            <v>0.22763993782268849</v>
          </cell>
          <cell r="AN2942">
            <v>232.08711111111111</v>
          </cell>
          <cell r="AP2942">
            <v>0.36737269044152909</v>
          </cell>
          <cell r="AV2942" t="str">
            <v>2B</v>
          </cell>
          <cell r="AW2942">
            <v>-12.663131253545815</v>
          </cell>
          <cell r="AX2942">
            <v>-4.1551531930420351</v>
          </cell>
          <cell r="AY2942">
            <v>-1.3630519425105101</v>
          </cell>
          <cell r="AZ2942">
            <v>-1.3630519425105101</v>
          </cell>
          <cell r="BG2942">
            <v>1.5050140553684299</v>
          </cell>
          <cell r="BJ2942">
            <v>-8.4733726678973189E-3</v>
          </cell>
          <cell r="CF2942">
            <v>0</v>
          </cell>
          <cell r="CV2942">
            <v>23.958333333333332</v>
          </cell>
          <cell r="DA2942">
            <v>0</v>
          </cell>
          <cell r="ER2942">
            <v>580.21777777777777</v>
          </cell>
        </row>
        <row r="2943">
          <cell r="A2943">
            <v>641797</v>
          </cell>
          <cell r="C2943" t="str">
            <v>Lofstrom, Morgan</v>
          </cell>
          <cell r="AF2943">
            <v>0.15163028021279629</v>
          </cell>
          <cell r="AN2943">
            <v>64.38577777777779</v>
          </cell>
          <cell r="AP2943">
            <v>6.4380024398819069E-2</v>
          </cell>
          <cell r="AV2943" t="str">
            <v>C</v>
          </cell>
          <cell r="AW2943">
            <v>-16.899960929364703</v>
          </cell>
          <cell r="AX2943">
            <v>-25.068149999999996</v>
          </cell>
          <cell r="AY2943">
            <v>-18.982146088653522</v>
          </cell>
          <cell r="AZ2943">
            <v>-11.097225310901498</v>
          </cell>
          <cell r="BG2943">
            <v>0.89087001625593865</v>
          </cell>
          <cell r="BJ2943">
            <v>-9.9608763967862154E-3</v>
          </cell>
          <cell r="CF2943">
            <v>0</v>
          </cell>
          <cell r="CV2943">
            <v>20.875</v>
          </cell>
          <cell r="DA2943">
            <v>0</v>
          </cell>
          <cell r="ER2943">
            <v>160.96444444444447</v>
          </cell>
        </row>
        <row r="2944">
          <cell r="A2944">
            <v>641802</v>
          </cell>
          <cell r="C2944" t="str">
            <v>Longhi, Nick</v>
          </cell>
          <cell r="AF2944">
            <v>0.19444429034556862</v>
          </cell>
          <cell r="AN2944">
            <v>222.45072592592598</v>
          </cell>
          <cell r="AP2944">
            <v>0.33183178307832306</v>
          </cell>
          <cell r="AV2944" t="str">
            <v>1B</v>
          </cell>
          <cell r="AW2944">
            <v>-11.168230143072766</v>
          </cell>
          <cell r="AX2944">
            <v>-25.068149999999996</v>
          </cell>
          <cell r="AY2944">
            <v>-13.44549741241682</v>
          </cell>
          <cell r="AZ2944">
            <v>-11.168230143072766</v>
          </cell>
          <cell r="BG2944">
            <v>1.170941831050577</v>
          </cell>
          <cell r="BJ2944">
            <v>1.5081171170793422E-2</v>
          </cell>
          <cell r="CF2944">
            <v>0</v>
          </cell>
          <cell r="CV2944">
            <v>20.875</v>
          </cell>
          <cell r="DA2944">
            <v>0</v>
          </cell>
          <cell r="ER2944">
            <v>556.12681481481491</v>
          </cell>
        </row>
        <row r="2945">
          <cell r="A2945">
            <v>641820</v>
          </cell>
          <cell r="C2945" t="str">
            <v>Mancini, Trey</v>
          </cell>
          <cell r="AF2945">
            <v>0.25863175903282054</v>
          </cell>
          <cell r="AN2945">
            <v>364.7469723598781</v>
          </cell>
          <cell r="AP2945">
            <v>0.42702003457357274</v>
          </cell>
          <cell r="AV2945" t="str">
            <v>1B</v>
          </cell>
          <cell r="AW2945">
            <v>-11.521890658273005</v>
          </cell>
          <cell r="AX2945">
            <v>-18.335783333333332</v>
          </cell>
          <cell r="AY2945">
            <v>-11.214355347209928</v>
          </cell>
          <cell r="AZ2945">
            <v>-11.214355347209928</v>
          </cell>
          <cell r="BG2945">
            <v>1.7726000126066817</v>
          </cell>
          <cell r="BJ2945">
            <v>1.5352678400084105E-2</v>
          </cell>
          <cell r="CF2945">
            <v>0</v>
          </cell>
          <cell r="CV2945">
            <v>24.291666666666668</v>
          </cell>
          <cell r="DA2945">
            <v>0</v>
          </cell>
          <cell r="ER2945">
            <v>620.66281481481474</v>
          </cell>
        </row>
        <row r="2946">
          <cell r="A2946">
            <v>641823</v>
          </cell>
          <cell r="C2946" t="str">
            <v>Manwaring, Dylan</v>
          </cell>
          <cell r="AF2946">
            <v>0.13742355354641694</v>
          </cell>
          <cell r="AN2946">
            <v>84.401777777777795</v>
          </cell>
          <cell r="AP2946">
            <v>8.7626305187912146E-2</v>
          </cell>
          <cell r="AV2946" t="str">
            <v>3B</v>
          </cell>
          <cell r="AW2946">
            <v>-15.580685000625072</v>
          </cell>
          <cell r="AX2946">
            <v>-9.0828354690372439</v>
          </cell>
          <cell r="AY2946">
            <v>-15.351695278611196</v>
          </cell>
          <cell r="AZ2946">
            <v>-9.0828354690372439</v>
          </cell>
          <cell r="BG2946">
            <v>0.80244609172619863</v>
          </cell>
          <cell r="BJ2946">
            <v>-9.8005175414895163E-3</v>
          </cell>
          <cell r="CF2946">
            <v>0</v>
          </cell>
          <cell r="CV2946">
            <v>21.791666666666668</v>
          </cell>
          <cell r="DA2946">
            <v>0</v>
          </cell>
          <cell r="ER2946">
            <v>211.00444444444446</v>
          </cell>
        </row>
        <row r="2947">
          <cell r="A2947">
            <v>641826</v>
          </cell>
          <cell r="C2947" t="str">
            <v>Martarano, Joe</v>
          </cell>
          <cell r="AF2947">
            <v>0.15740924834161754</v>
          </cell>
          <cell r="AN2947">
            <v>68.407253333333344</v>
          </cell>
          <cell r="AP2947">
            <v>3.4420522873658377E-2</v>
          </cell>
          <cell r="AV2947" t="str">
            <v>1B</v>
          </cell>
          <cell r="AW2947">
            <v>-16.499500226509678</v>
          </cell>
          <cell r="AX2947">
            <v>-22.433116666666667</v>
          </cell>
          <cell r="AY2947">
            <v>-18.061900453420368</v>
          </cell>
          <cell r="AZ2947">
            <v>-16.499500226509678</v>
          </cell>
          <cell r="BG2947">
            <v>1.2428220136281782</v>
          </cell>
          <cell r="BJ2947">
            <v>1.3953938585646376E-2</v>
          </cell>
          <cell r="CF2947">
            <v>0</v>
          </cell>
          <cell r="CV2947">
            <v>21.958333333333332</v>
          </cell>
          <cell r="DA2947">
            <v>0</v>
          </cell>
          <cell r="ER2947">
            <v>171.01813333333334</v>
          </cell>
        </row>
        <row r="2948">
          <cell r="A2948">
            <v>641827</v>
          </cell>
          <cell r="C2948" t="str">
            <v>Martin, Adam</v>
          </cell>
          <cell r="AF2948">
            <v>0.17631673584974283</v>
          </cell>
          <cell r="AN2948">
            <v>91.343253333333337</v>
          </cell>
          <cell r="AP2948">
            <v>0.12969082428100742</v>
          </cell>
          <cell r="AV2948" t="str">
            <v>C</v>
          </cell>
          <cell r="AW2948">
            <v>-14.490461535142682</v>
          </cell>
          <cell r="AX2948">
            <v>-18.024283333333329</v>
          </cell>
          <cell r="AY2948">
            <v>-15.53991023050439</v>
          </cell>
          <cell r="AZ2948">
            <v>0.77363689892899634</v>
          </cell>
          <cell r="BG2948">
            <v>1.2849322596693602</v>
          </cell>
          <cell r="BJ2948">
            <v>-4.3436123566622884E-3</v>
          </cell>
          <cell r="CF2948">
            <v>0</v>
          </cell>
          <cell r="CV2948">
            <v>24.541666666666668</v>
          </cell>
          <cell r="DA2948">
            <v>0</v>
          </cell>
          <cell r="ER2948">
            <v>228.35813333333334</v>
          </cell>
        </row>
        <row r="2949">
          <cell r="A2949">
            <v>641829</v>
          </cell>
          <cell r="C2949" t="str">
            <v>Martin, Jason</v>
          </cell>
          <cell r="AF2949">
            <v>0.21985597621243128</v>
          </cell>
          <cell r="AN2949">
            <v>202.95798518518518</v>
          </cell>
          <cell r="AP2949">
            <v>0.34047139159549966</v>
          </cell>
          <cell r="AV2949" t="str">
            <v>CF</v>
          </cell>
          <cell r="AW2949">
            <v>-16.299516666666666</v>
          </cell>
          <cell r="AX2949">
            <v>-25.298916666666656</v>
          </cell>
          <cell r="AY2949">
            <v>-13.205408601188829</v>
          </cell>
          <cell r="AZ2949">
            <v>-13.205408601188829</v>
          </cell>
          <cell r="BG2949">
            <v>0.81020491747262358</v>
          </cell>
          <cell r="BJ2949">
            <v>-6.53102152259156E-3</v>
          </cell>
          <cell r="CF2949">
            <v>0</v>
          </cell>
          <cell r="CV2949">
            <v>20.791666666666668</v>
          </cell>
          <cell r="DA2949">
            <v>0</v>
          </cell>
          <cell r="ER2949">
            <v>507.39496296296295</v>
          </cell>
        </row>
        <row r="2950">
          <cell r="A2950">
            <v>641840</v>
          </cell>
          <cell r="C2950" t="str">
            <v>McCarvel, Ryan</v>
          </cell>
          <cell r="AF2950">
            <v>0.17437043113347883</v>
          </cell>
          <cell r="AN2950">
            <v>129.5038814814815</v>
          </cell>
          <cell r="AP2950">
            <v>0.15740284817310146</v>
          </cell>
          <cell r="AV2950" t="str">
            <v>1B</v>
          </cell>
          <cell r="AW2950">
            <v>-16.062482016664948</v>
          </cell>
          <cell r="AX2950">
            <v>-23.428283333333326</v>
          </cell>
          <cell r="AY2950">
            <v>-16.541910683818191</v>
          </cell>
          <cell r="AZ2950">
            <v>-16.062482016664948</v>
          </cell>
          <cell r="BG2950">
            <v>1.3568323370091124</v>
          </cell>
          <cell r="BJ2950">
            <v>-9.2382090139030287E-3</v>
          </cell>
          <cell r="CF2950">
            <v>0</v>
          </cell>
          <cell r="CV2950">
            <v>21.541666666666668</v>
          </cell>
          <cell r="DA2950">
            <v>0</v>
          </cell>
          <cell r="ER2950">
            <v>323.75970370370374</v>
          </cell>
        </row>
        <row r="2951">
          <cell r="A2951">
            <v>641842</v>
          </cell>
          <cell r="C2951" t="str">
            <v>McClure, Terry</v>
          </cell>
          <cell r="AF2951">
            <v>0.16829634568305796</v>
          </cell>
          <cell r="AN2951">
            <v>134.26749629629629</v>
          </cell>
          <cell r="AP2951">
            <v>0.21260651426922272</v>
          </cell>
          <cell r="AV2951" t="str">
            <v>CF</v>
          </cell>
          <cell r="AW2951">
            <v>-16.299516666666666</v>
          </cell>
          <cell r="AX2951">
            <v>-25.298916666666656</v>
          </cell>
          <cell r="AY2951">
            <v>-10.975463482423493</v>
          </cell>
          <cell r="AZ2951">
            <v>-10.975463482423493</v>
          </cell>
          <cell r="BG2951">
            <v>0.85962827029931377</v>
          </cell>
          <cell r="BJ2951">
            <v>-5.8653019568892803E-3</v>
          </cell>
          <cell r="CF2951">
            <v>0</v>
          </cell>
          <cell r="CV2951">
            <v>20.791666666666668</v>
          </cell>
          <cell r="DA2951">
            <v>0</v>
          </cell>
          <cell r="ER2951">
            <v>335.6687407407407</v>
          </cell>
        </row>
        <row r="2952">
          <cell r="A2952">
            <v>641847</v>
          </cell>
          <cell r="C2952" t="str">
            <v>McFarland, Dane</v>
          </cell>
          <cell r="AF2952">
            <v>0.16191900797494646</v>
          </cell>
          <cell r="AN2952">
            <v>108.09581037037037</v>
          </cell>
          <cell r="AP2952">
            <v>0.12768310421754026</v>
          </cell>
          <cell r="AV2952" t="str">
            <v>CF</v>
          </cell>
          <cell r="AW2952">
            <v>-15.216858333333334</v>
          </cell>
          <cell r="AX2952">
            <v>-23.030216666666668</v>
          </cell>
          <cell r="AY2952">
            <v>-8.7828186000572792</v>
          </cell>
          <cell r="AZ2952">
            <v>-8.7828186000572792</v>
          </cell>
          <cell r="BG2952">
            <v>0.95667255683811159</v>
          </cell>
          <cell r="BJ2952">
            <v>-2.336465103170753E-3</v>
          </cell>
          <cell r="CF2952">
            <v>0</v>
          </cell>
          <cell r="CV2952">
            <v>21.708333333333332</v>
          </cell>
          <cell r="DA2952">
            <v>0</v>
          </cell>
          <cell r="ER2952">
            <v>270.23952592592593</v>
          </cell>
        </row>
        <row r="2953">
          <cell r="A2953">
            <v>641856</v>
          </cell>
          <cell r="C2953" t="str">
            <v>McKinney, Billy</v>
          </cell>
          <cell r="AF2953">
            <v>0.22168457928892579</v>
          </cell>
          <cell r="AN2953">
            <v>204.58761481481486</v>
          </cell>
          <cell r="AP2953">
            <v>0.37691603072781799</v>
          </cell>
          <cell r="AV2953" t="str">
            <v>RF</v>
          </cell>
          <cell r="AW2953">
            <v>-15.848656601479217</v>
          </cell>
          <cell r="AX2953">
            <v>-22.632149999999996</v>
          </cell>
          <cell r="AY2953">
            <v>-11.523766402910459</v>
          </cell>
          <cell r="AZ2953">
            <v>-11.523766402910459</v>
          </cell>
          <cell r="BG2953">
            <v>0.9695959439640669</v>
          </cell>
          <cell r="BJ2953">
            <v>-2.496165256123468E-5</v>
          </cell>
          <cell r="CF2953">
            <v>0</v>
          </cell>
          <cell r="CV2953">
            <v>21.875</v>
          </cell>
          <cell r="DA2953">
            <v>0</v>
          </cell>
          <cell r="ER2953">
            <v>511.46903703703708</v>
          </cell>
        </row>
        <row r="2954">
          <cell r="A2954">
            <v>641857</v>
          </cell>
          <cell r="C2954" t="str">
            <v>McMahon, Ryan</v>
          </cell>
          <cell r="AF2954">
            <v>0.22950734867254283</v>
          </cell>
          <cell r="AN2954">
            <v>225.89594074074077</v>
          </cell>
          <cell r="AP2954">
            <v>0.40656716179740304</v>
          </cell>
          <cell r="AV2954" t="str">
            <v>3B</v>
          </cell>
          <cell r="AW2954">
            <v>-16.283994314987169</v>
          </cell>
          <cell r="AX2954">
            <v>-6.9843488482024672</v>
          </cell>
          <cell r="AY2954">
            <v>-15.013190269896437</v>
          </cell>
          <cell r="AZ2954">
            <v>-6.9843488482024672</v>
          </cell>
          <cell r="BG2954">
            <v>0.97343658912034758</v>
          </cell>
          <cell r="BJ2954">
            <v>7.1510425413086791E-3</v>
          </cell>
          <cell r="CF2954">
            <v>0</v>
          </cell>
          <cell r="CV2954">
            <v>21.541666666666668</v>
          </cell>
          <cell r="DA2954">
            <v>0</v>
          </cell>
          <cell r="ER2954">
            <v>564.73985185185188</v>
          </cell>
        </row>
        <row r="2955">
          <cell r="A2955">
            <v>641858</v>
          </cell>
          <cell r="C2955" t="str">
            <v>McPhearson, Matt</v>
          </cell>
          <cell r="AF2955">
            <v>0.17418940781872211</v>
          </cell>
          <cell r="AN2955">
            <v>103.49098666666669</v>
          </cell>
          <cell r="AP2955">
            <v>0.17844515280927786</v>
          </cell>
          <cell r="AV2955" t="str">
            <v>LF</v>
          </cell>
          <cell r="AW2955">
            <v>-15.790558333333335</v>
          </cell>
          <cell r="AX2955">
            <v>-24.224416666666663</v>
          </cell>
          <cell r="AY2955">
            <v>-6.9260179009342062</v>
          </cell>
          <cell r="AZ2955">
            <v>-6.9260179009342062</v>
          </cell>
          <cell r="BG2955">
            <v>0.60013433600274046</v>
          </cell>
          <cell r="BJ2955">
            <v>-2.2741636932182684E-3</v>
          </cell>
          <cell r="CF2955">
            <v>0</v>
          </cell>
          <cell r="CV2955">
            <v>21.208333333333332</v>
          </cell>
          <cell r="DA2955">
            <v>0</v>
          </cell>
          <cell r="ER2955">
            <v>258.72746666666671</v>
          </cell>
        </row>
        <row r="2956">
          <cell r="A2956">
            <v>641862</v>
          </cell>
          <cell r="C2956" t="str">
            <v>Melendez, Alexander</v>
          </cell>
          <cell r="AF2956">
            <v>0.16699497949411501</v>
          </cell>
          <cell r="AN2956">
            <v>89.178642962962982</v>
          </cell>
          <cell r="AP2956">
            <v>9.5344868172740016E-2</v>
          </cell>
          <cell r="AV2956" t="str">
            <v>RF</v>
          </cell>
          <cell r="AW2956">
            <v>-15.790558333333335</v>
          </cell>
          <cell r="AX2956">
            <v>-24.224416666666663</v>
          </cell>
          <cell r="AY2956">
            <v>-10.945226165862703</v>
          </cell>
          <cell r="AZ2956">
            <v>-10.945226165862703</v>
          </cell>
          <cell r="BG2956">
            <v>0.97362364532854773</v>
          </cell>
          <cell r="BJ2956">
            <v>3.7695738274709299E-3</v>
          </cell>
          <cell r="CF2956">
            <v>0</v>
          </cell>
          <cell r="CV2956">
            <v>21.208333333333332</v>
          </cell>
          <cell r="DA2956">
            <v>0</v>
          </cell>
          <cell r="ER2956">
            <v>222.94660740740744</v>
          </cell>
        </row>
        <row r="2957">
          <cell r="A2957">
            <v>641863</v>
          </cell>
          <cell r="C2957" t="str">
            <v>Melendez, Rene</v>
          </cell>
          <cell r="AF2957">
            <v>0.15382569502742241</v>
          </cell>
          <cell r="AN2957">
            <v>68.077866666666679</v>
          </cell>
          <cell r="AP2957">
            <v>8.5860360732788576E-2</v>
          </cell>
          <cell r="AV2957" t="str">
            <v>C</v>
          </cell>
          <cell r="AW2957">
            <v>-17.580818407277896</v>
          </cell>
          <cell r="AX2957">
            <v>-23.627316666666665</v>
          </cell>
          <cell r="AY2957">
            <v>-18.044750931926071</v>
          </cell>
          <cell r="AZ2957">
            <v>-12.211455667718742</v>
          </cell>
          <cell r="BG2957">
            <v>0.82964008168994385</v>
          </cell>
          <cell r="BJ2957">
            <v>-1.3136069088212158E-2</v>
          </cell>
          <cell r="CF2957">
            <v>0</v>
          </cell>
          <cell r="CV2957">
            <v>21.458333333333332</v>
          </cell>
          <cell r="DA2957">
            <v>0</v>
          </cell>
          <cell r="ER2957">
            <v>170.19466666666668</v>
          </cell>
        </row>
        <row r="2958">
          <cell r="A2958">
            <v>641870</v>
          </cell>
          <cell r="C2958" t="str">
            <v>Michalczewski, Trey</v>
          </cell>
          <cell r="AF2958">
            <v>0.21678627468354106</v>
          </cell>
          <cell r="AN2958">
            <v>229.86714074074072</v>
          </cell>
          <cell r="AP2958">
            <v>0.40840451025015667</v>
          </cell>
          <cell r="AV2958" t="str">
            <v>3B</v>
          </cell>
          <cell r="AW2958">
            <v>-16.408594848592323</v>
          </cell>
          <cell r="AX2958">
            <v>-7.4152841184977589</v>
          </cell>
          <cell r="AY2958">
            <v>-16.488338964789754</v>
          </cell>
          <cell r="AZ2958">
            <v>-7.4152841184977589</v>
          </cell>
          <cell r="BG2958">
            <v>0.98713413699152386</v>
          </cell>
          <cell r="BJ2958">
            <v>-6.5827958805774215E-4</v>
          </cell>
          <cell r="CF2958">
            <v>0</v>
          </cell>
          <cell r="CV2958">
            <v>21.375</v>
          </cell>
          <cell r="DA2958">
            <v>0</v>
          </cell>
          <cell r="ER2958">
            <v>574.66785185185176</v>
          </cell>
        </row>
        <row r="2959">
          <cell r="A2959">
            <v>641875</v>
          </cell>
          <cell r="C2959" t="str">
            <v>Miller, Blake</v>
          </cell>
          <cell r="AF2959">
            <v>0.20747521537051244</v>
          </cell>
          <cell r="AN2959">
            <v>148.02242370370371</v>
          </cell>
          <cell r="AP2959">
            <v>0.18630959091667021</v>
          </cell>
          <cell r="AV2959" t="str">
            <v>2B</v>
          </cell>
          <cell r="AW2959">
            <v>-14.289348206608558</v>
          </cell>
          <cell r="AX2959">
            <v>-1.1980522275980663</v>
          </cell>
          <cell r="AY2959">
            <v>-14.151761808405979</v>
          </cell>
          <cell r="AZ2959">
            <v>-1.1980522275980663</v>
          </cell>
          <cell r="BG2959">
            <v>1.5665519119167439</v>
          </cell>
          <cell r="BJ2959">
            <v>1.2369033487108071E-2</v>
          </cell>
          <cell r="CF2959">
            <v>0</v>
          </cell>
          <cell r="CV2959">
            <v>26.208333333333332</v>
          </cell>
          <cell r="DA2959">
            <v>0</v>
          </cell>
          <cell r="ER2959">
            <v>370.05605925925926</v>
          </cell>
        </row>
        <row r="2960">
          <cell r="A2960">
            <v>641878</v>
          </cell>
          <cell r="C2960" t="str">
            <v>Miller, Ian</v>
          </cell>
          <cell r="AF2960">
            <v>0.22333698924501522</v>
          </cell>
          <cell r="AN2960">
            <v>218.08059259259258</v>
          </cell>
          <cell r="AP2960">
            <v>0.35155075591185625</v>
          </cell>
          <cell r="AV2960" t="str">
            <v>CF</v>
          </cell>
          <cell r="AW2960">
            <v>-12.76845</v>
          </cell>
          <cell r="AX2960">
            <v>-18.231949999999998</v>
          </cell>
          <cell r="AY2960">
            <v>-5.2023190546313449</v>
          </cell>
          <cell r="AZ2960">
            <v>-5.2023190546313449</v>
          </cell>
          <cell r="BG2960">
            <v>1.41412090275151</v>
          </cell>
          <cell r="BJ2960">
            <v>-8.2130595644127162E-3</v>
          </cell>
          <cell r="CF2960">
            <v>0</v>
          </cell>
          <cell r="CV2960">
            <v>24.375</v>
          </cell>
          <cell r="DA2960">
            <v>0</v>
          </cell>
          <cell r="ER2960">
            <v>545.20148148148144</v>
          </cell>
        </row>
        <row r="2961">
          <cell r="A2961">
            <v>641880</v>
          </cell>
          <cell r="C2961" t="str">
            <v>Miller, Michael</v>
          </cell>
          <cell r="AF2961">
            <v>0.18514779454593766</v>
          </cell>
          <cell r="AN2961">
            <v>75.641600000000011</v>
          </cell>
          <cell r="AP2961">
            <v>9.054893024445454E-2</v>
          </cell>
          <cell r="AV2961" t="str">
            <v>C</v>
          </cell>
          <cell r="AW2961">
            <v>-13.206196520600272</v>
          </cell>
          <cell r="AX2961">
            <v>-18.543449999999996</v>
          </cell>
          <cell r="AY2961">
            <v>-14.298068845920845</v>
          </cell>
          <cell r="AZ2961">
            <v>-1.0589758945742971</v>
          </cell>
          <cell r="BG2961">
            <v>1.3950210086020389</v>
          </cell>
          <cell r="BJ2961">
            <v>-2.0834569221169275E-2</v>
          </cell>
          <cell r="CF2961">
            <v>0</v>
          </cell>
          <cell r="CV2961">
            <v>24.125</v>
          </cell>
          <cell r="DA2961">
            <v>0</v>
          </cell>
          <cell r="ER2961">
            <v>189.10400000000001</v>
          </cell>
        </row>
        <row r="2962">
          <cell r="A2962">
            <v>641881</v>
          </cell>
          <cell r="C2962" t="str">
            <v>Miller, Ryan</v>
          </cell>
          <cell r="AF2962">
            <v>0.20095282135009479</v>
          </cell>
          <cell r="AN2962">
            <v>126.67498666666668</v>
          </cell>
          <cell r="AP2962">
            <v>0.26006269678910543</v>
          </cell>
          <cell r="AV2962" t="str">
            <v>C</v>
          </cell>
          <cell r="AW2962">
            <v>-13.51987761273222</v>
          </cell>
          <cell r="AX2962">
            <v>-19.309249999999999</v>
          </cell>
          <cell r="AY2962">
            <v>-12.635965983642949</v>
          </cell>
          <cell r="AZ2962">
            <v>-1.7632135097440407</v>
          </cell>
          <cell r="BG2962">
            <v>1.4482298467088426</v>
          </cell>
          <cell r="BJ2962">
            <v>-2.0595999871343821E-3</v>
          </cell>
          <cell r="CF2962">
            <v>0</v>
          </cell>
          <cell r="CV2962">
            <v>23.625</v>
          </cell>
          <cell r="DA2962">
            <v>0</v>
          </cell>
          <cell r="ER2962">
            <v>316.68746666666669</v>
          </cell>
        </row>
        <row r="2963">
          <cell r="A2963">
            <v>641882</v>
          </cell>
          <cell r="C2963" t="str">
            <v>Milone, Thomas</v>
          </cell>
          <cell r="AF2963">
            <v>0.18175969345502746</v>
          </cell>
          <cell r="AN2963">
            <v>197.85979259259261</v>
          </cell>
          <cell r="AP2963">
            <v>0.34196546421380747</v>
          </cell>
          <cell r="AV2963" t="str">
            <v>CF</v>
          </cell>
          <cell r="AW2963">
            <v>-15.503708333333336</v>
          </cell>
          <cell r="AX2963">
            <v>-23.627316666666665</v>
          </cell>
          <cell r="AY2963">
            <v>-3.9089676643923239</v>
          </cell>
          <cell r="AZ2963">
            <v>-3.9089676643923239</v>
          </cell>
          <cell r="BG2963">
            <v>0.77319915750304791</v>
          </cell>
          <cell r="BJ2963">
            <v>-3.4657065476884192E-3</v>
          </cell>
          <cell r="CF2963">
            <v>0</v>
          </cell>
          <cell r="CV2963">
            <v>21.458333333333332</v>
          </cell>
          <cell r="DA2963">
            <v>0</v>
          </cell>
          <cell r="ER2963">
            <v>494.64948148148153</v>
          </cell>
        </row>
        <row r="2964">
          <cell r="A2964">
            <v>641888</v>
          </cell>
          <cell r="C2964" t="str">
            <v>Mizell, Aaron</v>
          </cell>
          <cell r="AF2964">
            <v>0.19240134107802132</v>
          </cell>
          <cell r="AN2964">
            <v>170.81837037037036</v>
          </cell>
          <cell r="AP2964">
            <v>0.23103818288598355</v>
          </cell>
          <cell r="AV2964" t="str">
            <v>2B</v>
          </cell>
          <cell r="AW2964">
            <v>-14.174433333333337</v>
          </cell>
          <cell r="AX2964">
            <v>-7.4139096556886166</v>
          </cell>
          <cell r="AY2964">
            <v>-9.5233789933100432</v>
          </cell>
          <cell r="AZ2964">
            <v>-7.4139096556886166</v>
          </cell>
          <cell r="BG2964">
            <v>1.3067717590450405</v>
          </cell>
          <cell r="BJ2964">
            <v>-4.1648310259841705E-3</v>
          </cell>
          <cell r="CF2964">
            <v>0</v>
          </cell>
          <cell r="CV2964">
            <v>22.708333333333332</v>
          </cell>
          <cell r="DA2964">
            <v>0</v>
          </cell>
          <cell r="ER2964">
            <v>427.04592592592587</v>
          </cell>
        </row>
        <row r="2965">
          <cell r="A2965">
            <v>641891</v>
          </cell>
          <cell r="C2965" t="str">
            <v>Molina, Nelson</v>
          </cell>
          <cell r="AF2965">
            <v>0.18550619425880038</v>
          </cell>
          <cell r="AN2965">
            <v>147.25973333333334</v>
          </cell>
          <cell r="AP2965">
            <v>0.21327088832438856</v>
          </cell>
          <cell r="AV2965" t="str">
            <v>3B</v>
          </cell>
          <cell r="AW2965">
            <v>-15.80455098113031</v>
          </cell>
          <cell r="AX2965">
            <v>-9.1737510206689556</v>
          </cell>
          <cell r="AY2965">
            <v>-13.389041614500464</v>
          </cell>
          <cell r="AZ2965">
            <v>-9.1737510206689556</v>
          </cell>
          <cell r="BG2965">
            <v>1.2566150281562458</v>
          </cell>
          <cell r="BJ2965">
            <v>3.2675846678229398E-3</v>
          </cell>
          <cell r="CF2965">
            <v>0</v>
          </cell>
          <cell r="CV2965">
            <v>21.208333333333332</v>
          </cell>
          <cell r="DA2965">
            <v>0</v>
          </cell>
          <cell r="ER2965">
            <v>368.14933333333335</v>
          </cell>
        </row>
        <row r="2966">
          <cell r="A2966">
            <v>641892</v>
          </cell>
          <cell r="C2966" t="str">
            <v>Monge, Joseph</v>
          </cell>
          <cell r="AF2966">
            <v>0.20357206730851923</v>
          </cell>
          <cell r="AN2966">
            <v>211.66957037037037</v>
          </cell>
          <cell r="AP2966">
            <v>0.32646099503883719</v>
          </cell>
          <cell r="AV2966" t="str">
            <v>CF</v>
          </cell>
          <cell r="AW2966">
            <v>-15.886175</v>
          </cell>
          <cell r="AX2966">
            <v>-24.423449999999995</v>
          </cell>
          <cell r="AY2966">
            <v>-4.4307829670869152</v>
          </cell>
          <cell r="AZ2966">
            <v>-4.4307829670869152</v>
          </cell>
          <cell r="BG2966">
            <v>1.0276640564074184</v>
          </cell>
          <cell r="BJ2966">
            <v>6.3454958401966939E-3</v>
          </cell>
          <cell r="CF2966">
            <v>0</v>
          </cell>
          <cell r="CV2966">
            <v>21.125</v>
          </cell>
          <cell r="DA2966">
            <v>0</v>
          </cell>
          <cell r="ER2966">
            <v>529.17392592592591</v>
          </cell>
        </row>
        <row r="2967">
          <cell r="A2967">
            <v>641896</v>
          </cell>
          <cell r="C2967" t="str">
            <v>Morales, Roy</v>
          </cell>
          <cell r="AF2967">
            <v>0.17873373982694052</v>
          </cell>
          <cell r="AN2967">
            <v>126.34500740740742</v>
          </cell>
          <cell r="AP2967">
            <v>0.18938877026910417</v>
          </cell>
          <cell r="AV2967" t="str">
            <v>C</v>
          </cell>
          <cell r="AW2967">
            <v>-19.910980629128733</v>
          </cell>
          <cell r="AX2967">
            <v>-24.622483333333324</v>
          </cell>
          <cell r="AY2967">
            <v>-21.184397783282748</v>
          </cell>
          <cell r="AZ2967">
            <v>-5.1362493520922543</v>
          </cell>
          <cell r="BG2967">
            <v>1.232486895188919</v>
          </cell>
          <cell r="BJ2967">
            <v>1.1939046533410491E-2</v>
          </cell>
          <cell r="CF2967">
            <v>0</v>
          </cell>
          <cell r="CV2967">
            <v>21.041666666666668</v>
          </cell>
          <cell r="DA2967">
            <v>0</v>
          </cell>
          <cell r="ER2967">
            <v>315.86251851851853</v>
          </cell>
        </row>
        <row r="2968">
          <cell r="A2968">
            <v>641906</v>
          </cell>
          <cell r="C2968" t="str">
            <v>Murphy, John</v>
          </cell>
          <cell r="AF2968">
            <v>0.18892851276681027</v>
          </cell>
          <cell r="AN2968">
            <v>104.51389629629631</v>
          </cell>
          <cell r="AP2968">
            <v>8.9057184459065075E-2</v>
          </cell>
          <cell r="AV2968" t="str">
            <v>SS</v>
          </cell>
          <cell r="AW2968">
            <v>-12.426975369615331</v>
          </cell>
          <cell r="AX2968">
            <v>-3.8294600247751207</v>
          </cell>
          <cell r="AY2968">
            <v>-6.5767095657938741</v>
          </cell>
          <cell r="AZ2968">
            <v>-3.8294600247751207</v>
          </cell>
          <cell r="BG2968">
            <v>1.2655880983664294</v>
          </cell>
          <cell r="BJ2968">
            <v>-5.9720381140554273E-3</v>
          </cell>
          <cell r="CF2968">
            <v>0</v>
          </cell>
          <cell r="CV2968">
            <v>25.208333333333332</v>
          </cell>
          <cell r="DA2968">
            <v>0</v>
          </cell>
          <cell r="ER2968">
            <v>261.28474074074074</v>
          </cell>
        </row>
        <row r="2969">
          <cell r="A2969">
            <v>641908</v>
          </cell>
          <cell r="C2969" t="str">
            <v>Murphy, Tanner</v>
          </cell>
          <cell r="AF2969">
            <v>0.19725460114270213</v>
          </cell>
          <cell r="AN2969">
            <v>158.83520000000001</v>
          </cell>
          <cell r="AP2969">
            <v>0.28257634625073269</v>
          </cell>
          <cell r="AV2969" t="str">
            <v>C</v>
          </cell>
          <cell r="AW2969">
            <v>-18.448664992542131</v>
          </cell>
          <cell r="AX2969">
            <v>-23.826349999999994</v>
          </cell>
          <cell r="AY2969">
            <v>-19.208432490056165</v>
          </cell>
          <cell r="AZ2969">
            <v>0.76969618067641221</v>
          </cell>
          <cell r="BG2969">
            <v>0.73989544166713483</v>
          </cell>
          <cell r="BJ2969">
            <v>-1.9091929011509294E-2</v>
          </cell>
          <cell r="CF2969">
            <v>0</v>
          </cell>
          <cell r="CV2969">
            <v>21.375</v>
          </cell>
          <cell r="DA2969">
            <v>0</v>
          </cell>
          <cell r="ER2969">
            <v>397.08800000000002</v>
          </cell>
        </row>
        <row r="2970">
          <cell r="A2970">
            <v>641910</v>
          </cell>
          <cell r="C2970" t="str">
            <v>Negron, Steven</v>
          </cell>
          <cell r="AF2970">
            <v>0.14654320732414639</v>
          </cell>
          <cell r="AN2970">
            <v>82.165001481481497</v>
          </cell>
          <cell r="AP2970">
            <v>4.9057153950363031E-2</v>
          </cell>
          <cell r="AV2970" t="str">
            <v>2B</v>
          </cell>
          <cell r="AW2970">
            <v>-13.776625000000001</v>
          </cell>
          <cell r="AX2970">
            <v>-4.098407915894108</v>
          </cell>
          <cell r="AY2970">
            <v>-7.0279475522485289</v>
          </cell>
          <cell r="AZ2970">
            <v>-4.098407915894108</v>
          </cell>
          <cell r="BG2970">
            <v>0.41699361385428918</v>
          </cell>
          <cell r="BJ2970">
            <v>-1.9628582694156255E-2</v>
          </cell>
          <cell r="CF2970">
            <v>0</v>
          </cell>
          <cell r="CV2970">
            <v>23.125</v>
          </cell>
          <cell r="DA2970">
            <v>0</v>
          </cell>
          <cell r="ER2970">
            <v>205.41250370370372</v>
          </cell>
        </row>
        <row r="2971">
          <cell r="A2971">
            <v>641911</v>
          </cell>
          <cell r="C2971" t="str">
            <v>Nelson, Grant</v>
          </cell>
          <cell r="AF2971">
            <v>0.17613375966362288</v>
          </cell>
          <cell r="AN2971">
            <v>61.388800000000003</v>
          </cell>
          <cell r="AP2971">
            <v>2.9963418132637254E-2</v>
          </cell>
          <cell r="AV2971" t="str">
            <v>C</v>
          </cell>
          <cell r="AW2971">
            <v>-16.522447287221421</v>
          </cell>
          <cell r="AX2971">
            <v>-17.712783333333331</v>
          </cell>
          <cell r="AY2971">
            <v>-16.792340827406328</v>
          </cell>
          <cell r="AZ2971">
            <v>1.915877907753643</v>
          </cell>
          <cell r="BG2971">
            <v>1.2033379921234624</v>
          </cell>
          <cell r="BJ2971">
            <v>-3.1298542106893211E-3</v>
          </cell>
          <cell r="CF2971">
            <v>0</v>
          </cell>
          <cell r="CV2971">
            <v>24.791666666666668</v>
          </cell>
          <cell r="DA2971">
            <v>0</v>
          </cell>
          <cell r="ER2971">
            <v>153.47200000000001</v>
          </cell>
        </row>
        <row r="2972">
          <cell r="A2972">
            <v>641913</v>
          </cell>
          <cell r="C2972" t="str">
            <v>Neuhaus, Tucker</v>
          </cell>
          <cell r="AF2972">
            <v>0.18860253858476528</v>
          </cell>
          <cell r="AN2972">
            <v>147.83360000000002</v>
          </cell>
          <cell r="AP2972">
            <v>0.2267156376858761</v>
          </cell>
          <cell r="AV2972" t="str">
            <v>2B</v>
          </cell>
          <cell r="AW2972">
            <v>-15.981791666666666</v>
          </cell>
          <cell r="AX2972">
            <v>-11.881948543085539</v>
          </cell>
          <cell r="AY2972">
            <v>-15.938638000931693</v>
          </cell>
          <cell r="AZ2972">
            <v>-11.881948543085539</v>
          </cell>
          <cell r="BG2972">
            <v>1.0891548078207585</v>
          </cell>
          <cell r="BJ2972">
            <v>1.0161496868172726E-3</v>
          </cell>
          <cell r="CF2972">
            <v>0</v>
          </cell>
          <cell r="CV2972">
            <v>21.041666666666668</v>
          </cell>
          <cell r="DA2972">
            <v>0</v>
          </cell>
          <cell r="ER2972">
            <v>369.58400000000006</v>
          </cell>
        </row>
        <row r="2973">
          <cell r="A2973">
            <v>641922</v>
          </cell>
          <cell r="C2973" t="str">
            <v>Norton, Tanner</v>
          </cell>
          <cell r="AF2973">
            <v>0.14979701233432219</v>
          </cell>
          <cell r="AN2973">
            <v>86.688616296296303</v>
          </cell>
          <cell r="AP2973">
            <v>5.8626455153358514E-2</v>
          </cell>
          <cell r="AV2973" t="str">
            <v>1B</v>
          </cell>
          <cell r="AW2973">
            <v>-18.430538551537389</v>
          </cell>
          <cell r="AX2973">
            <v>-24.837383333333332</v>
          </cell>
          <cell r="AY2973">
            <v>-20.383880231409627</v>
          </cell>
          <cell r="AZ2973">
            <v>-18.430538551537389</v>
          </cell>
          <cell r="BG2973">
            <v>0.86906494141757473</v>
          </cell>
          <cell r="BJ2973">
            <v>-3.8359722856486944E-3</v>
          </cell>
          <cell r="CF2973">
            <v>0</v>
          </cell>
          <cell r="CV2973">
            <v>20.958333333333332</v>
          </cell>
          <cell r="DA2973">
            <v>0</v>
          </cell>
          <cell r="ER2973">
            <v>216.72154074074075</v>
          </cell>
        </row>
        <row r="2974">
          <cell r="A2974">
            <v>641923</v>
          </cell>
          <cell r="C2974" t="str">
            <v>Nottebrok, Logan</v>
          </cell>
          <cell r="AF2974">
            <v>0.17525711806558483</v>
          </cell>
          <cell r="AN2974">
            <v>81.686080000000004</v>
          </cell>
          <cell r="AP2974">
            <v>7.5095228765243549E-2</v>
          </cell>
          <cell r="AV2974" t="str">
            <v>1B</v>
          </cell>
          <cell r="AW2974">
            <v>-15.196138385822604</v>
          </cell>
          <cell r="AX2974">
            <v>-9.9142234867654153</v>
          </cell>
          <cell r="AY2974">
            <v>-16.120634615824912</v>
          </cell>
          <cell r="AZ2974">
            <v>-9.9142234867654153</v>
          </cell>
          <cell r="BG2974">
            <v>1.5074504863442661</v>
          </cell>
          <cell r="BJ2974">
            <v>-6.4920934277538E-4</v>
          </cell>
          <cell r="CF2974">
            <v>0</v>
          </cell>
          <cell r="CV2974">
            <v>24.291666666666668</v>
          </cell>
          <cell r="DA2974">
            <v>0</v>
          </cell>
          <cell r="ER2974">
            <v>204.21520000000001</v>
          </cell>
        </row>
        <row r="2975">
          <cell r="A2975">
            <v>641924</v>
          </cell>
          <cell r="C2975" t="str">
            <v>Nottingham, Jacob</v>
          </cell>
          <cell r="AF2975">
            <v>0.20809018703914345</v>
          </cell>
          <cell r="AN2975">
            <v>198.63277037037037</v>
          </cell>
          <cell r="AP2975">
            <v>0.3384710585196421</v>
          </cell>
          <cell r="AV2975" t="str">
            <v>C</v>
          </cell>
          <cell r="AW2975">
            <v>-15.228710406155757</v>
          </cell>
          <cell r="AX2975">
            <v>-24.224416666666663</v>
          </cell>
          <cell r="AY2975">
            <v>-15.648166435756162</v>
          </cell>
          <cell r="AZ2975">
            <v>-2.2896467268800538</v>
          </cell>
          <cell r="BG2975">
            <v>1.0278075077188753</v>
          </cell>
          <cell r="BJ2975">
            <v>5.5067480114496551E-3</v>
          </cell>
          <cell r="CF2975">
            <v>0</v>
          </cell>
          <cell r="CV2975">
            <v>21.208333333333332</v>
          </cell>
          <cell r="DA2975">
            <v>0</v>
          </cell>
          <cell r="ER2975">
            <v>496.58192592592587</v>
          </cell>
        </row>
        <row r="2976">
          <cell r="A2976">
            <v>641929</v>
          </cell>
          <cell r="C2976" t="str">
            <v>Odom, Joseph</v>
          </cell>
          <cell r="AF2976">
            <v>0.20885946766042598</v>
          </cell>
          <cell r="AN2976">
            <v>155.1896888888889</v>
          </cell>
          <cell r="AP2976">
            <v>0.26142134652836879</v>
          </cell>
          <cell r="AV2976" t="str">
            <v>C</v>
          </cell>
          <cell r="AW2976">
            <v>-14.912529213585985</v>
          </cell>
          <cell r="AX2976">
            <v>-18.128116666666667</v>
          </cell>
          <cell r="AY2976">
            <v>-14.593694507003526</v>
          </cell>
          <cell r="AZ2976">
            <v>-2.5239488552184226</v>
          </cell>
          <cell r="BG2976">
            <v>1.4570067489747105</v>
          </cell>
          <cell r="BJ2976">
            <v>1.6950141276624272E-4</v>
          </cell>
          <cell r="CF2976">
            <v>0</v>
          </cell>
          <cell r="CV2976">
            <v>24.458333333333332</v>
          </cell>
          <cell r="DA2976">
            <v>0</v>
          </cell>
          <cell r="ER2976">
            <v>387.97422222222224</v>
          </cell>
        </row>
        <row r="2977">
          <cell r="A2977">
            <v>641931</v>
          </cell>
          <cell r="C2977" t="str">
            <v>Olivencia, Iramis</v>
          </cell>
          <cell r="AF2977">
            <v>0.15502888734727382</v>
          </cell>
          <cell r="AN2977">
            <v>81.382210370370387</v>
          </cell>
          <cell r="AP2977">
            <v>4.7583068975141196E-2</v>
          </cell>
          <cell r="AV2977" t="str">
            <v>2B</v>
          </cell>
          <cell r="AW2977">
            <v>-15.312475000000001</v>
          </cell>
          <cell r="AX2977">
            <v>-8.1675843193393334</v>
          </cell>
          <cell r="AY2977">
            <v>-12.15755979468447</v>
          </cell>
          <cell r="AZ2977">
            <v>-8.1675843193393334</v>
          </cell>
          <cell r="BG2977">
            <v>0.59153766007989916</v>
          </cell>
          <cell r="BJ2977">
            <v>-1.00335069785275E-2</v>
          </cell>
          <cell r="CF2977">
            <v>0</v>
          </cell>
          <cell r="CV2977">
            <v>21.625</v>
          </cell>
          <cell r="DA2977">
            <v>0</v>
          </cell>
          <cell r="ER2977">
            <v>203.45552592592594</v>
          </cell>
        </row>
        <row r="2978">
          <cell r="A2978">
            <v>641932</v>
          </cell>
          <cell r="C2978" t="str">
            <v>Oliveras, Rafael</v>
          </cell>
          <cell r="AF2978">
            <v>0.15303588574460952</v>
          </cell>
          <cell r="AN2978">
            <v>108.55857777777778</v>
          </cell>
          <cell r="AP2978">
            <v>0.16962390482708511</v>
          </cell>
          <cell r="AV2978" t="str">
            <v>2B</v>
          </cell>
          <cell r="AW2978">
            <v>-16.420635468898855</v>
          </cell>
          <cell r="AX2978">
            <v>-13.494478143095961</v>
          </cell>
          <cell r="AY2978">
            <v>-18.894288897945682</v>
          </cell>
          <cell r="AZ2978">
            <v>-13.494478143095961</v>
          </cell>
          <cell r="BG2978">
            <v>0.78192480995556202</v>
          </cell>
          <cell r="BJ2978">
            <v>-8.352427407802749E-3</v>
          </cell>
          <cell r="CF2978">
            <v>0</v>
          </cell>
          <cell r="CV2978">
            <v>21.458333333333332</v>
          </cell>
          <cell r="DA2978">
            <v>0</v>
          </cell>
          <cell r="ER2978">
            <v>271.39644444444446</v>
          </cell>
        </row>
        <row r="2979">
          <cell r="A2979">
            <v>641933</v>
          </cell>
          <cell r="C2979" t="str">
            <v>O'Neill, Tyler</v>
          </cell>
          <cell r="AF2979">
            <v>0.25580628114891046</v>
          </cell>
          <cell r="AN2979">
            <v>275.53412452822874</v>
          </cell>
          <cell r="AP2979">
            <v>0.35250683979928876</v>
          </cell>
          <cell r="AV2979" t="str">
            <v>RF</v>
          </cell>
          <cell r="AW2979">
            <v>-15.981791666666666</v>
          </cell>
          <cell r="AX2979">
            <v>-24.622483333333324</v>
          </cell>
          <cell r="AY2979">
            <v>-12.906176372497718</v>
          </cell>
          <cell r="AZ2979">
            <v>-12.906176372497718</v>
          </cell>
          <cell r="BG2979">
            <v>0.88914233206036042</v>
          </cell>
          <cell r="BJ2979">
            <v>1.0209428925938378E-2</v>
          </cell>
          <cell r="CF2979">
            <v>0</v>
          </cell>
          <cell r="CV2979">
            <v>21.041666666666668</v>
          </cell>
          <cell r="DA2979">
            <v>0</v>
          </cell>
          <cell r="ER2979">
            <v>566.05037037037039</v>
          </cell>
        </row>
        <row r="2980">
          <cell r="A2980">
            <v>641952</v>
          </cell>
          <cell r="C2980" t="str">
            <v>Paroubeck, Jordan</v>
          </cell>
          <cell r="AF2980">
            <v>0.1592840094880614</v>
          </cell>
          <cell r="AN2980">
            <v>109.95745185185186</v>
          </cell>
          <cell r="AP2980">
            <v>0.16753085864844275</v>
          </cell>
          <cell r="AV2980" t="str">
            <v>LF</v>
          </cell>
          <cell r="AW2980">
            <v>-15.874010974249211</v>
          </cell>
          <cell r="AX2980">
            <v>-23.229249999999997</v>
          </cell>
          <cell r="AY2980">
            <v>-20.37462571582002</v>
          </cell>
          <cell r="AZ2980">
            <v>-15.874010974249211</v>
          </cell>
          <cell r="BG2980">
            <v>0.87351803885000456</v>
          </cell>
          <cell r="BJ2980">
            <v>1.2685542201558438E-2</v>
          </cell>
          <cell r="CF2980">
            <v>0</v>
          </cell>
          <cell r="CV2980">
            <v>21.625</v>
          </cell>
          <cell r="DA2980">
            <v>0</v>
          </cell>
          <cell r="ER2980">
            <v>274.89362962962963</v>
          </cell>
        </row>
        <row r="2981">
          <cell r="A2981">
            <v>641953</v>
          </cell>
          <cell r="C2981" t="str">
            <v>Parr, Justin</v>
          </cell>
          <cell r="AF2981">
            <v>0.17547368603538616</v>
          </cell>
          <cell r="AN2981">
            <v>84.597760000000022</v>
          </cell>
          <cell r="AP2981">
            <v>5.155846044860779E-2</v>
          </cell>
          <cell r="AV2981" t="str">
            <v>LF</v>
          </cell>
          <cell r="AW2981">
            <v>-11.982575000000001</v>
          </cell>
          <cell r="AX2981">
            <v>-16.91245</v>
          </cell>
          <cell r="AY2981">
            <v>-6.698982831595103</v>
          </cell>
          <cell r="AZ2981">
            <v>-6.698982831595103</v>
          </cell>
          <cell r="BG2981">
            <v>1.2509194521732092</v>
          </cell>
          <cell r="BJ2981">
            <v>-2.8934024914647687E-2</v>
          </cell>
          <cell r="CF2981">
            <v>0</v>
          </cell>
          <cell r="CV2981">
            <v>25.625</v>
          </cell>
          <cell r="DA2981">
            <v>0</v>
          </cell>
          <cell r="ER2981">
            <v>211.49440000000004</v>
          </cell>
        </row>
        <row r="2982">
          <cell r="A2982">
            <v>641958</v>
          </cell>
          <cell r="C2982" t="str">
            <v>Patterson, Jordan</v>
          </cell>
          <cell r="AF2982">
            <v>0.24998957695181909</v>
          </cell>
          <cell r="AN2982">
            <v>298.34002752503176</v>
          </cell>
          <cell r="AP2982">
            <v>0.39178957124034719</v>
          </cell>
          <cell r="AV2982" t="str">
            <v>RF</v>
          </cell>
          <cell r="AW2982">
            <v>-14.24058183030809</v>
          </cell>
          <cell r="AX2982">
            <v>-18.231949999999998</v>
          </cell>
          <cell r="AY2982">
            <v>-6.7203776609398327</v>
          </cell>
          <cell r="AZ2982">
            <v>-6.7203776609398327</v>
          </cell>
          <cell r="BG2982">
            <v>1.6180055001540374</v>
          </cell>
          <cell r="BJ2982">
            <v>1.0264195316288442E-2</v>
          </cell>
          <cell r="CF2982">
            <v>0</v>
          </cell>
          <cell r="CV2982">
            <v>24.375</v>
          </cell>
          <cell r="DA2982">
            <v>0</v>
          </cell>
          <cell r="ER2982">
            <v>528.40000000000009</v>
          </cell>
        </row>
        <row r="2983">
          <cell r="A2983">
            <v>641967</v>
          </cell>
          <cell r="C2983" t="str">
            <v>Perez, Angel</v>
          </cell>
          <cell r="AF2983">
            <v>0.14125421403558619</v>
          </cell>
          <cell r="AN2983">
            <v>81.876053333333346</v>
          </cell>
          <cell r="AP2983">
            <v>5.9630230114965932E-2</v>
          </cell>
          <cell r="AV2983" t="str">
            <v>2B</v>
          </cell>
          <cell r="AW2983">
            <v>-20.091099623022146</v>
          </cell>
          <cell r="AX2983">
            <v>-11.001600597345643</v>
          </cell>
          <cell r="AY2983">
            <v>-21.424556441807294</v>
          </cell>
          <cell r="AZ2983">
            <v>-11.001600597345643</v>
          </cell>
          <cell r="BG2983">
            <v>0.80667966630080934</v>
          </cell>
          <cell r="BJ2983">
            <v>-1.3486772819773046E-2</v>
          </cell>
          <cell r="CF2983">
            <v>0</v>
          </cell>
          <cell r="CV2983">
            <v>21.041666666666668</v>
          </cell>
          <cell r="DA2983">
            <v>0</v>
          </cell>
          <cell r="ER2983">
            <v>204.69013333333334</v>
          </cell>
        </row>
        <row r="2984">
          <cell r="A2984">
            <v>641976</v>
          </cell>
          <cell r="C2984" t="str">
            <v>Piatnik, Mitch</v>
          </cell>
          <cell r="AF2984">
            <v>0.15114338222955825</v>
          </cell>
          <cell r="AN2984">
            <v>142.9790814814815</v>
          </cell>
          <cell r="AP2984">
            <v>0.16954504314394725</v>
          </cell>
          <cell r="AV2984" t="str">
            <v>CF</v>
          </cell>
          <cell r="AW2984">
            <v>-15.121241666666666</v>
          </cell>
          <cell r="AX2984">
            <v>-22.831183333333328</v>
          </cell>
          <cell r="AY2984">
            <v>-5.7702005073905367</v>
          </cell>
          <cell r="AZ2984">
            <v>-5.7702005073905367</v>
          </cell>
          <cell r="BG2984">
            <v>1.187077182710627</v>
          </cell>
          <cell r="BJ2984">
            <v>9.9592773085500456E-3</v>
          </cell>
          <cell r="CF2984">
            <v>0</v>
          </cell>
          <cell r="CV2984">
            <v>21.791666666666668</v>
          </cell>
          <cell r="DA2984">
            <v>0</v>
          </cell>
          <cell r="ER2984">
            <v>357.44770370370372</v>
          </cell>
        </row>
        <row r="2985">
          <cell r="A2985">
            <v>642005</v>
          </cell>
          <cell r="C2985" t="str">
            <v>Remillard, Will</v>
          </cell>
          <cell r="AF2985">
            <v>0.19183118747005418</v>
          </cell>
          <cell r="AN2985">
            <v>77.053250370370378</v>
          </cell>
          <cell r="AP2985">
            <v>6.1445351077907384E-2</v>
          </cell>
          <cell r="AV2985" t="str">
            <v>C</v>
          </cell>
          <cell r="AW2985">
            <v>-18.052826165350702</v>
          </cell>
          <cell r="AX2985">
            <v>-19.038116666666664</v>
          </cell>
          <cell r="AY2985">
            <v>-18.692891831578702</v>
          </cell>
          <cell r="AZ2985">
            <v>-0.73777190261224534</v>
          </cell>
          <cell r="BG2985">
            <v>1.4775207612011925</v>
          </cell>
          <cell r="BJ2985">
            <v>2.3931779990886748E-2</v>
          </cell>
          <cell r="CF2985">
            <v>0</v>
          </cell>
          <cell r="CV2985">
            <v>23.791666666666668</v>
          </cell>
          <cell r="DA2985">
            <v>0</v>
          </cell>
          <cell r="ER2985">
            <v>192.63312592592592</v>
          </cell>
        </row>
        <row r="2986">
          <cell r="A2986">
            <v>642011</v>
          </cell>
          <cell r="C2986" t="str">
            <v>Ridings, Julian</v>
          </cell>
          <cell r="AF2986">
            <v>0.19016793670667301</v>
          </cell>
          <cell r="AN2986">
            <v>110.45129481481482</v>
          </cell>
          <cell r="AP2986">
            <v>9.6084336079155008E-2</v>
          </cell>
          <cell r="AV2986" t="str">
            <v>CF</v>
          </cell>
          <cell r="AW2986">
            <v>-12.827016666666665</v>
          </cell>
          <cell r="AX2986">
            <v>-18.335783333333332</v>
          </cell>
          <cell r="AY2986">
            <v>-3.1588431388041744</v>
          </cell>
          <cell r="AZ2986">
            <v>-3.1588431388041744</v>
          </cell>
          <cell r="BG2986">
            <v>1.5605264756981851</v>
          </cell>
          <cell r="BJ2986">
            <v>1.1255359553723849E-2</v>
          </cell>
          <cell r="CF2986">
            <v>0</v>
          </cell>
          <cell r="CV2986">
            <v>24.291666666666668</v>
          </cell>
          <cell r="DA2986">
            <v>0</v>
          </cell>
          <cell r="ER2986">
            <v>276.12823703703702</v>
          </cell>
        </row>
        <row r="2987">
          <cell r="A2987">
            <v>642013</v>
          </cell>
          <cell r="C2987" t="str">
            <v>Riley, John</v>
          </cell>
          <cell r="AF2987">
            <v>0.16997784086506695</v>
          </cell>
          <cell r="AN2987">
            <v>125.92010666666668</v>
          </cell>
          <cell r="AP2987">
            <v>0.22140588450599108</v>
          </cell>
          <cell r="AV2987" t="str">
            <v>C</v>
          </cell>
          <cell r="AW2987">
            <v>-16.704116408378397</v>
          </cell>
          <cell r="AX2987">
            <v>-21.580749999999995</v>
          </cell>
          <cell r="AY2987">
            <v>-17.796836768913337</v>
          </cell>
          <cell r="AZ2987">
            <v>-15.292873142931846</v>
          </cell>
          <cell r="BG2987">
            <v>0.74064323062389903</v>
          </cell>
          <cell r="BJ2987">
            <v>7.2732991818337351E-3</v>
          </cell>
          <cell r="CF2987">
            <v>0</v>
          </cell>
          <cell r="CV2987">
            <v>22.375</v>
          </cell>
          <cell r="DA2987">
            <v>0</v>
          </cell>
          <cell r="ER2987">
            <v>314.80026666666669</v>
          </cell>
        </row>
        <row r="2988">
          <cell r="A2988">
            <v>642023</v>
          </cell>
          <cell r="C2988" t="str">
            <v>Rodriguez, Elier</v>
          </cell>
          <cell r="AF2988">
            <v>0.18759433414034515</v>
          </cell>
          <cell r="AN2988">
            <v>98.866844444444453</v>
          </cell>
          <cell r="AP2988">
            <v>0.14907932304021398</v>
          </cell>
          <cell r="AV2988" t="str">
            <v>1B</v>
          </cell>
          <cell r="AW2988">
            <v>-16.542771701691546</v>
          </cell>
          <cell r="AX2988">
            <v>-23.826349999999994</v>
          </cell>
          <cell r="AY2988">
            <v>-18.049098154270485</v>
          </cell>
          <cell r="AZ2988">
            <v>-16.542771701691546</v>
          </cell>
          <cell r="BG2988">
            <v>1.0743079663569632</v>
          </cell>
          <cell r="BJ2988">
            <v>9.0543321319962124E-4</v>
          </cell>
          <cell r="CF2988">
            <v>0</v>
          </cell>
          <cell r="CV2988">
            <v>21.375</v>
          </cell>
          <cell r="DA2988">
            <v>0</v>
          </cell>
          <cell r="ER2988">
            <v>247.16711111111113</v>
          </cell>
        </row>
        <row r="2989">
          <cell r="A2989">
            <v>642024</v>
          </cell>
          <cell r="C2989" t="str">
            <v>Rodriguez, Frankie</v>
          </cell>
          <cell r="AF2989">
            <v>0.13957881172444819</v>
          </cell>
          <cell r="AN2989">
            <v>63.16477629629631</v>
          </cell>
          <cell r="AP2989">
            <v>5.7292620060422461E-2</v>
          </cell>
          <cell r="AV2989" t="str">
            <v>C</v>
          </cell>
          <cell r="AW2989">
            <v>-17.82722757741487</v>
          </cell>
          <cell r="AX2989">
            <v>-24.837383333333332</v>
          </cell>
          <cell r="AY2989">
            <v>-18.41587565877537</v>
          </cell>
          <cell r="AZ2989">
            <v>-1.8910825682392289</v>
          </cell>
          <cell r="BG2989">
            <v>0.550014445682935</v>
          </cell>
          <cell r="BJ2989">
            <v>-9.555838231294583E-3</v>
          </cell>
          <cell r="CF2989">
            <v>0</v>
          </cell>
          <cell r="CV2989">
            <v>20.958333333333332</v>
          </cell>
          <cell r="DA2989">
            <v>0</v>
          </cell>
          <cell r="ER2989">
            <v>157.91194074074076</v>
          </cell>
        </row>
        <row r="2990">
          <cell r="A2990">
            <v>642031</v>
          </cell>
          <cell r="C2990" t="str">
            <v>Romanski, Jake</v>
          </cell>
          <cell r="AF2990">
            <v>0.18944634948250524</v>
          </cell>
          <cell r="AN2990">
            <v>151.25428148148148</v>
          </cell>
          <cell r="AP2990">
            <v>0.28775593695184964</v>
          </cell>
          <cell r="AV2990" t="str">
            <v>C</v>
          </cell>
          <cell r="AW2990">
            <v>-12.028791666666667</v>
          </cell>
          <cell r="AX2990">
            <v>-16.984549999999999</v>
          </cell>
          <cell r="AY2990">
            <v>-10.425478479152734</v>
          </cell>
          <cell r="AZ2990">
            <v>10.475723243840717</v>
          </cell>
          <cell r="BG2990">
            <v>1.5266644297507161</v>
          </cell>
          <cell r="BJ2990">
            <v>1.925413273528203E-2</v>
          </cell>
          <cell r="CF2990">
            <v>0</v>
          </cell>
          <cell r="CV2990">
            <v>25.541666666666668</v>
          </cell>
          <cell r="DA2990">
            <v>0</v>
          </cell>
          <cell r="ER2990">
            <v>378.13570370370371</v>
          </cell>
        </row>
        <row r="2991">
          <cell r="A2991">
            <v>642045</v>
          </cell>
          <cell r="C2991" t="str">
            <v>Sandberg, Cord</v>
          </cell>
          <cell r="AF2991">
            <v>0.18714330996440887</v>
          </cell>
          <cell r="AN2991">
            <v>192.12124444444444</v>
          </cell>
          <cell r="AP2991">
            <v>0.34292795806205623</v>
          </cell>
          <cell r="AV2991" t="str">
            <v>LF</v>
          </cell>
          <cell r="AW2991">
            <v>-15.503708333333336</v>
          </cell>
          <cell r="AX2991">
            <v>-23.627316666666665</v>
          </cell>
          <cell r="AY2991">
            <v>-14.388339940089498</v>
          </cell>
          <cell r="AZ2991">
            <v>-14.388339940089498</v>
          </cell>
          <cell r="BG2991">
            <v>1.0694888894681662</v>
          </cell>
          <cell r="BJ2991">
            <v>-2.0132775278390511E-3</v>
          </cell>
          <cell r="CF2991">
            <v>0</v>
          </cell>
          <cell r="CV2991">
            <v>21.458333333333332</v>
          </cell>
          <cell r="DA2991">
            <v>0</v>
          </cell>
          <cell r="ER2991">
            <v>480.30311111111109</v>
          </cell>
        </row>
        <row r="2992">
          <cell r="A2992">
            <v>642049</v>
          </cell>
          <cell r="C2992" t="str">
            <v>Sayles, Silento</v>
          </cell>
          <cell r="AF2992">
            <v>0.16851312785427622</v>
          </cell>
          <cell r="AN2992">
            <v>126.82062222222221</v>
          </cell>
          <cell r="AP2992">
            <v>0.20296980095176531</v>
          </cell>
          <cell r="AV2992" t="str">
            <v>RF</v>
          </cell>
          <cell r="AW2992">
            <v>-16.191549999999999</v>
          </cell>
          <cell r="AX2992">
            <v>-25.068149999999996</v>
          </cell>
          <cell r="AY2992">
            <v>-8.7857896266496809</v>
          </cell>
          <cell r="AZ2992">
            <v>-8.7857896266496809</v>
          </cell>
          <cell r="BG2992">
            <v>0.63536114610831684</v>
          </cell>
          <cell r="BJ2992">
            <v>3.5413066122734135E-3</v>
          </cell>
          <cell r="CF2992">
            <v>0</v>
          </cell>
          <cell r="CV2992">
            <v>21.291666666666668</v>
          </cell>
          <cell r="DA2992">
            <v>0</v>
          </cell>
          <cell r="ER2992">
            <v>317.05155555555552</v>
          </cell>
        </row>
        <row r="2993">
          <cell r="A2993">
            <v>642054</v>
          </cell>
          <cell r="C2993" t="str">
            <v>Schulze, Michael</v>
          </cell>
          <cell r="AF2993">
            <v>0.18710119025528554</v>
          </cell>
          <cell r="AN2993">
            <v>120.84517925925925</v>
          </cell>
          <cell r="AP2993">
            <v>0.11636290526473914</v>
          </cell>
          <cell r="AV2993" t="str">
            <v>3B</v>
          </cell>
          <cell r="AW2993">
            <v>-12.411972897451729</v>
          </cell>
          <cell r="AX2993">
            <v>-6.9418098183325831</v>
          </cell>
          <cell r="AY2993">
            <v>-10.285517328625588</v>
          </cell>
          <cell r="AZ2993">
            <v>-6.9418098183325831</v>
          </cell>
          <cell r="BG2993">
            <v>1.3120294599491511</v>
          </cell>
          <cell r="BJ2993">
            <v>-2.1295163029875074E-2</v>
          </cell>
          <cell r="CF2993">
            <v>0</v>
          </cell>
          <cell r="CV2993">
            <v>25.125</v>
          </cell>
          <cell r="DA2993">
            <v>0</v>
          </cell>
          <cell r="ER2993">
            <v>302.11294814814812</v>
          </cell>
        </row>
        <row r="2994">
          <cell r="A2994">
            <v>642066</v>
          </cell>
          <cell r="C2994" t="str">
            <v>Shank, Zach</v>
          </cell>
          <cell r="AF2994">
            <v>0.21644753392496099</v>
          </cell>
          <cell r="AN2994">
            <v>190.37013333333334</v>
          </cell>
          <cell r="AP2994">
            <v>0.3528304077719755</v>
          </cell>
          <cell r="AV2994" t="str">
            <v>3B</v>
          </cell>
          <cell r="AW2994">
            <v>-14.083816540268916</v>
          </cell>
          <cell r="AX2994">
            <v>-1.8941261300984751</v>
          </cell>
          <cell r="AY2994">
            <v>-7.8630373933783986</v>
          </cell>
          <cell r="AZ2994">
            <v>-1.8941261300984751</v>
          </cell>
          <cell r="BG2994">
            <v>1.4903783561630326</v>
          </cell>
          <cell r="BJ2994">
            <v>8.899734773581601E-3</v>
          </cell>
          <cell r="CF2994">
            <v>0</v>
          </cell>
          <cell r="CV2994">
            <v>25.458333333333332</v>
          </cell>
          <cell r="DA2994">
            <v>0</v>
          </cell>
          <cell r="ER2994">
            <v>475.92533333333336</v>
          </cell>
        </row>
        <row r="2995">
          <cell r="A2995">
            <v>642075</v>
          </cell>
          <cell r="C2995" t="str">
            <v>Shryock, Tyler</v>
          </cell>
          <cell r="AF2995">
            <v>0.16688371435110846</v>
          </cell>
          <cell r="AN2995">
            <v>122.00277333333334</v>
          </cell>
          <cell r="AP2995">
            <v>0.11314537880849895</v>
          </cell>
          <cell r="AV2995" t="str">
            <v>SS</v>
          </cell>
          <cell r="AW2995">
            <v>-12.167441666666665</v>
          </cell>
          <cell r="AX2995">
            <v>-1.7255327299527845</v>
          </cell>
          <cell r="AY2995">
            <v>-4.2449075010619453</v>
          </cell>
          <cell r="AZ2995">
            <v>-1.7255327299527845</v>
          </cell>
          <cell r="BG2995">
            <v>1.2649177252056123</v>
          </cell>
          <cell r="BJ2995">
            <v>-1.5608981535738545E-2</v>
          </cell>
          <cell r="CF2995">
            <v>0</v>
          </cell>
          <cell r="CV2995">
            <v>25.291666666666668</v>
          </cell>
          <cell r="DA2995">
            <v>0</v>
          </cell>
          <cell r="ER2995">
            <v>305.00693333333334</v>
          </cell>
        </row>
        <row r="2996">
          <cell r="A2996">
            <v>642079</v>
          </cell>
          <cell r="C2996" t="str">
            <v>Simpson, Corey</v>
          </cell>
          <cell r="AF2996">
            <v>0.18314776933035418</v>
          </cell>
          <cell r="AN2996">
            <v>136.37706666666668</v>
          </cell>
          <cell r="AP2996">
            <v>0.21516582281870078</v>
          </cell>
          <cell r="AV2996" t="str">
            <v>LF</v>
          </cell>
          <cell r="AW2996">
            <v>-16.698877530655441</v>
          </cell>
          <cell r="AX2996">
            <v>-21.246149999999993</v>
          </cell>
          <cell r="AY2996">
            <v>-16.132047779450684</v>
          </cell>
          <cell r="AZ2996">
            <v>-16.132047779450684</v>
          </cell>
          <cell r="BG2996">
            <v>0.84471929069830831</v>
          </cell>
          <cell r="BJ2996">
            <v>-1.0346693550647056E-2</v>
          </cell>
          <cell r="CF2996">
            <v>0</v>
          </cell>
          <cell r="CV2996">
            <v>22.541666666666668</v>
          </cell>
          <cell r="DA2996">
            <v>0</v>
          </cell>
          <cell r="ER2996">
            <v>340.9426666666667</v>
          </cell>
        </row>
        <row r="2997">
          <cell r="A2997">
            <v>642082</v>
          </cell>
          <cell r="C2997" t="str">
            <v>Sisco, Chance</v>
          </cell>
          <cell r="AF2997">
            <v>0.23082653827132144</v>
          </cell>
          <cell r="AN2997">
            <v>195.64195555555557</v>
          </cell>
          <cell r="AP2997">
            <v>0.35964988198444858</v>
          </cell>
          <cell r="AV2997" t="str">
            <v>C</v>
          </cell>
          <cell r="AW2997">
            <v>-18.286219251186822</v>
          </cell>
          <cell r="AX2997">
            <v>-23.826349999999994</v>
          </cell>
          <cell r="AY2997">
            <v>-18.991838168249089</v>
          </cell>
          <cell r="AZ2997">
            <v>-10.319674012157256</v>
          </cell>
          <cell r="BG2997">
            <v>1.2034550067977863</v>
          </cell>
          <cell r="BJ2997">
            <v>1.6457764022735723E-2</v>
          </cell>
          <cell r="CF2997">
            <v>0</v>
          </cell>
          <cell r="CV2997">
            <v>21.375</v>
          </cell>
          <cell r="DA2997">
            <v>0</v>
          </cell>
          <cell r="ER2997">
            <v>489.10488888888887</v>
          </cell>
        </row>
        <row r="2998">
          <cell r="A2998">
            <v>642086</v>
          </cell>
          <cell r="C2998" t="str">
            <v>Smith, Dominic</v>
          </cell>
          <cell r="AF2998">
            <v>0.23465521439650341</v>
          </cell>
          <cell r="AN2998">
            <v>224.64023703703702</v>
          </cell>
          <cell r="AP2998">
            <v>0.39377105113252242</v>
          </cell>
          <cell r="AV2998" t="str">
            <v>1B</v>
          </cell>
          <cell r="AW2998">
            <v>-14.85055397121209</v>
          </cell>
          <cell r="AX2998">
            <v>-24.622483333333324</v>
          </cell>
          <cell r="AY2998">
            <v>-15.821817884282634</v>
          </cell>
          <cell r="AZ2998">
            <v>-14.85055397121209</v>
          </cell>
          <cell r="BG2998">
            <v>1.0337705049951664</v>
          </cell>
          <cell r="BJ2998">
            <v>2.1211139600795903E-4</v>
          </cell>
          <cell r="CF2998">
            <v>0</v>
          </cell>
          <cell r="CV2998">
            <v>21.041666666666668</v>
          </cell>
          <cell r="DA2998">
            <v>0</v>
          </cell>
          <cell r="ER2998">
            <v>561.60059259259253</v>
          </cell>
        </row>
        <row r="2999">
          <cell r="A2999">
            <v>642090</v>
          </cell>
          <cell r="C2999" t="str">
            <v>Smith, Mason</v>
          </cell>
          <cell r="AF2999">
            <v>0.17010702656055326</v>
          </cell>
          <cell r="AN2999">
            <v>105.68373333333335</v>
          </cell>
          <cell r="AP2999">
            <v>0.18056294887518032</v>
          </cell>
          <cell r="AV2999" t="str">
            <v>RF</v>
          </cell>
          <cell r="AW2999">
            <v>-15.860840776873882</v>
          </cell>
          <cell r="AX2999">
            <v>-24.025383333333323</v>
          </cell>
          <cell r="AY2999">
            <v>-16.957616244583654</v>
          </cell>
          <cell r="AZ2999">
            <v>-15.860840776873882</v>
          </cell>
          <cell r="BG2999">
            <v>0.76456949387516171</v>
          </cell>
          <cell r="BJ2999">
            <v>-5.2214503616394301E-3</v>
          </cell>
          <cell r="CF2999">
            <v>0</v>
          </cell>
          <cell r="CV2999">
            <v>21.291666666666668</v>
          </cell>
          <cell r="DA2999">
            <v>0</v>
          </cell>
          <cell r="ER2999">
            <v>264.20933333333335</v>
          </cell>
        </row>
        <row r="3000">
          <cell r="A3000">
            <v>642094</v>
          </cell>
          <cell r="C3000" t="str">
            <v>Smith, Tyler</v>
          </cell>
          <cell r="AF3000">
            <v>0.21762507390150077</v>
          </cell>
          <cell r="AN3000">
            <v>190.1016888888889</v>
          </cell>
          <cell r="AP3000">
            <v>0.38051049412990956</v>
          </cell>
          <cell r="AV3000" t="str">
            <v>SS</v>
          </cell>
          <cell r="AW3000">
            <v>-12.358483333333334</v>
          </cell>
          <cell r="AX3000">
            <v>-1.7389318168550556</v>
          </cell>
          <cell r="AY3000">
            <v>-8.8318166378270604</v>
          </cell>
          <cell r="AZ3000">
            <v>-1.7389318168550556</v>
          </cell>
          <cell r="BG3000">
            <v>1.3522779302813368</v>
          </cell>
          <cell r="BJ3000">
            <v>-1.259578648838922E-3</v>
          </cell>
          <cell r="CF3000">
            <v>0</v>
          </cell>
          <cell r="CV3000">
            <v>24.958333333333332</v>
          </cell>
          <cell r="DA3000">
            <v>0</v>
          </cell>
          <cell r="ER3000">
            <v>475.25422222222221</v>
          </cell>
        </row>
        <row r="3001">
          <cell r="A3001">
            <v>642114</v>
          </cell>
          <cell r="C3001" t="str">
            <v>Strentz, Michael</v>
          </cell>
          <cell r="AF3001">
            <v>0.194736036864322</v>
          </cell>
          <cell r="AN3001">
            <v>135.9902814814815</v>
          </cell>
          <cell r="AP3001">
            <v>0.23198706156902094</v>
          </cell>
          <cell r="AV3001" t="str">
            <v>C</v>
          </cell>
          <cell r="AW3001">
            <v>-12.488968114570843</v>
          </cell>
          <cell r="AX3001">
            <v>-17.920449999999999</v>
          </cell>
          <cell r="AY3001">
            <v>-13.933774658749327</v>
          </cell>
          <cell r="AZ3001">
            <v>-5.5214702619029303</v>
          </cell>
          <cell r="BG3001">
            <v>1.3354588921275101</v>
          </cell>
          <cell r="BJ3001">
            <v>8.7303780350169308E-3</v>
          </cell>
          <cell r="CF3001">
            <v>0</v>
          </cell>
          <cell r="CV3001">
            <v>24.625</v>
          </cell>
          <cell r="DA3001">
            <v>0</v>
          </cell>
          <cell r="ER3001">
            <v>339.97570370370374</v>
          </cell>
        </row>
        <row r="3002">
          <cell r="A3002">
            <v>642117</v>
          </cell>
          <cell r="C3002" t="str">
            <v>Stuart, Champ</v>
          </cell>
          <cell r="AF3002">
            <v>0.19892872055487359</v>
          </cell>
          <cell r="AN3002">
            <v>208.67152592592595</v>
          </cell>
          <cell r="AP3002">
            <v>0.34293528188193023</v>
          </cell>
          <cell r="AV3002" t="str">
            <v>CF</v>
          </cell>
          <cell r="AW3002">
            <v>-13.280208333333334</v>
          </cell>
          <cell r="AX3002">
            <v>-19.173683333333333</v>
          </cell>
          <cell r="AY3002">
            <v>-6.0899883372744146</v>
          </cell>
          <cell r="AZ3002">
            <v>-6.0899883372744146</v>
          </cell>
          <cell r="BG3002">
            <v>1.1366656959582224</v>
          </cell>
          <cell r="BJ3002">
            <v>9.5466727144931113E-3</v>
          </cell>
          <cell r="CF3002">
            <v>0</v>
          </cell>
          <cell r="CV3002">
            <v>23.708333333333332</v>
          </cell>
          <cell r="DA3002">
            <v>0</v>
          </cell>
          <cell r="ER3002">
            <v>521.67881481481481</v>
          </cell>
        </row>
        <row r="3003">
          <cell r="A3003">
            <v>642125</v>
          </cell>
          <cell r="C3003" t="str">
            <v>Sweaney, Jake</v>
          </cell>
          <cell r="AF3003">
            <v>0.18313029225031746</v>
          </cell>
          <cell r="AN3003">
            <v>69.106631111111128</v>
          </cell>
          <cell r="AP3003">
            <v>3.1257062208863595E-2</v>
          </cell>
          <cell r="AV3003" t="str">
            <v>LF</v>
          </cell>
          <cell r="AW3003">
            <v>-15.312475000000001</v>
          </cell>
          <cell r="AX3003">
            <v>-23.229249999999997</v>
          </cell>
          <cell r="AY3003">
            <v>-9.9200999918105381</v>
          </cell>
          <cell r="AZ3003">
            <v>-9.9200999918105381</v>
          </cell>
          <cell r="BG3003">
            <v>1.1392080667484246</v>
          </cell>
          <cell r="BJ3003">
            <v>1.767032016675046E-2</v>
          </cell>
          <cell r="CF3003">
            <v>0</v>
          </cell>
          <cell r="CV3003">
            <v>21.625</v>
          </cell>
          <cell r="DA3003">
            <v>0</v>
          </cell>
          <cell r="ER3003">
            <v>172.7665777777778</v>
          </cell>
        </row>
        <row r="3004">
          <cell r="A3004">
            <v>642126</v>
          </cell>
          <cell r="C3004" t="str">
            <v>Swick, Kevin</v>
          </cell>
          <cell r="AF3004">
            <v>0.15024174305024113</v>
          </cell>
          <cell r="AN3004">
            <v>70.13992296296297</v>
          </cell>
          <cell r="AP3004">
            <v>3.2178306516280841E-2</v>
          </cell>
          <cell r="AV3004" t="str">
            <v>3B</v>
          </cell>
          <cell r="AW3004">
            <v>-13.954155641821984</v>
          </cell>
          <cell r="AX3004">
            <v>-2.1080896487894329</v>
          </cell>
          <cell r="AY3004">
            <v>-13.393996411318192</v>
          </cell>
          <cell r="AZ3004">
            <v>-2.1080896487894329</v>
          </cell>
          <cell r="BG3004">
            <v>1.1880598206573389</v>
          </cell>
          <cell r="BJ3004">
            <v>-3.766153165336085E-2</v>
          </cell>
          <cell r="CF3004">
            <v>0</v>
          </cell>
          <cell r="CV3004">
            <v>24.958333333333332</v>
          </cell>
          <cell r="DA3004">
            <v>0</v>
          </cell>
          <cell r="ER3004">
            <v>175.34980740740741</v>
          </cell>
        </row>
        <row r="3005">
          <cell r="A3005">
            <v>642133</v>
          </cell>
          <cell r="C3005" t="str">
            <v>Tellez, Rowdy</v>
          </cell>
          <cell r="AF3005">
            <v>0.24189637719349538</v>
          </cell>
          <cell r="AN3005">
            <v>208.33339259259262</v>
          </cell>
          <cell r="AP3005">
            <v>0.3394838247085189</v>
          </cell>
          <cell r="AV3005" t="str">
            <v>1B</v>
          </cell>
          <cell r="AW3005">
            <v>-14.644069545326175</v>
          </cell>
          <cell r="AX3005">
            <v>-24.025383333333323</v>
          </cell>
          <cell r="AY3005">
            <v>-15.297298801528719</v>
          </cell>
          <cell r="AZ3005">
            <v>-14.644069545326175</v>
          </cell>
          <cell r="BG3005">
            <v>1.2501733608578089</v>
          </cell>
          <cell r="BJ3005">
            <v>4.5204096730229017E-3</v>
          </cell>
          <cell r="CF3005">
            <v>0</v>
          </cell>
          <cell r="CV3005">
            <v>21.291666666666668</v>
          </cell>
          <cell r="DA3005">
            <v>0</v>
          </cell>
          <cell r="ER3005">
            <v>520.8334814814815</v>
          </cell>
        </row>
        <row r="3006">
          <cell r="A3006">
            <v>642140</v>
          </cell>
          <cell r="C3006" t="str">
            <v>Thompson, Cory</v>
          </cell>
          <cell r="AF3006">
            <v>0.17395658700013247</v>
          </cell>
          <cell r="AN3006">
            <v>119.01237333333334</v>
          </cell>
          <cell r="AP3006">
            <v>0.18815467571976274</v>
          </cell>
          <cell r="AV3006" t="str">
            <v>SS</v>
          </cell>
          <cell r="AW3006">
            <v>-15.121241666666666</v>
          </cell>
          <cell r="AX3006">
            <v>-9.8241158627153577</v>
          </cell>
          <cell r="AY3006">
            <v>-13.535451914895884</v>
          </cell>
          <cell r="AZ3006">
            <v>-9.8241158627153577</v>
          </cell>
          <cell r="BG3006">
            <v>0.69667665337070173</v>
          </cell>
          <cell r="BJ3006">
            <v>-1.8839382366722685E-2</v>
          </cell>
          <cell r="CF3006">
            <v>0</v>
          </cell>
          <cell r="CV3006">
            <v>21.791666666666668</v>
          </cell>
          <cell r="DA3006">
            <v>0</v>
          </cell>
          <cell r="ER3006">
            <v>297.53093333333334</v>
          </cell>
        </row>
        <row r="3007">
          <cell r="A3007">
            <v>642146</v>
          </cell>
          <cell r="C3007" t="str">
            <v>Toadvine, Derek</v>
          </cell>
          <cell r="AF3007">
            <v>0.18102059195513265</v>
          </cell>
          <cell r="AN3007">
            <v>74.713386666666665</v>
          </cell>
          <cell r="AP3007">
            <v>6.9051903227281386E-2</v>
          </cell>
          <cell r="AV3007" t="str">
            <v>RF</v>
          </cell>
          <cell r="AW3007">
            <v>-12.827016666666665</v>
          </cell>
          <cell r="AX3007">
            <v>-18.335783333333332</v>
          </cell>
          <cell r="AY3007">
            <v>-7.899561946205707</v>
          </cell>
          <cell r="AZ3007">
            <v>-7.899561946205707</v>
          </cell>
          <cell r="BG3007">
            <v>1.0126999474575382</v>
          </cell>
          <cell r="BJ3007">
            <v>-1.1906030000234574E-2</v>
          </cell>
          <cell r="CF3007">
            <v>0</v>
          </cell>
          <cell r="CV3007">
            <v>24.291666666666668</v>
          </cell>
          <cell r="DA3007">
            <v>0</v>
          </cell>
          <cell r="ER3007">
            <v>186.78346666666667</v>
          </cell>
        </row>
        <row r="3008">
          <cell r="A3008">
            <v>642156</v>
          </cell>
          <cell r="C3008" t="str">
            <v>Turner, Stuart</v>
          </cell>
          <cell r="AF3008">
            <v>0.21379541455344725</v>
          </cell>
          <cell r="AN3008">
            <v>161.56136296296299</v>
          </cell>
          <cell r="AP3008">
            <v>0.31523139622397667</v>
          </cell>
          <cell r="AV3008" t="str">
            <v>C</v>
          </cell>
          <cell r="AW3008">
            <v>-12.651316666666666</v>
          </cell>
          <cell r="AX3008">
            <v>-18.024283333333329</v>
          </cell>
          <cell r="AY3008">
            <v>-11.459889571291999</v>
          </cell>
          <cell r="AZ3008">
            <v>8.7080464840203415</v>
          </cell>
          <cell r="BG3008">
            <v>1.3027186151739865</v>
          </cell>
          <cell r="BJ3008">
            <v>-8.2016968129349863E-3</v>
          </cell>
          <cell r="CF3008">
            <v>0</v>
          </cell>
          <cell r="CV3008">
            <v>24.541666666666668</v>
          </cell>
          <cell r="DA3008">
            <v>0</v>
          </cell>
          <cell r="ER3008">
            <v>403.90340740740743</v>
          </cell>
        </row>
        <row r="3009">
          <cell r="A3009">
            <v>642162</v>
          </cell>
          <cell r="C3009" t="str">
            <v>Valaika, Pat</v>
          </cell>
          <cell r="AF3009">
            <v>0.22106794759559345</v>
          </cell>
          <cell r="AN3009">
            <v>232.11034074074078</v>
          </cell>
          <cell r="AP3009">
            <v>0.39654792100148339</v>
          </cell>
          <cell r="AV3009" t="str">
            <v>SS</v>
          </cell>
          <cell r="AW3009">
            <v>-13.209291666666665</v>
          </cell>
          <cell r="AX3009">
            <v>1.6970865148128689</v>
          </cell>
          <cell r="AY3009">
            <v>-4.9523555360400451</v>
          </cell>
          <cell r="AZ3009">
            <v>1.6970865148128689</v>
          </cell>
          <cell r="BG3009">
            <v>1.3223611456168149</v>
          </cell>
          <cell r="BJ3009">
            <v>4.4821502316110071E-3</v>
          </cell>
          <cell r="CF3009">
            <v>0</v>
          </cell>
          <cell r="CV3009">
            <v>23.791666666666668</v>
          </cell>
          <cell r="DA3009">
            <v>0</v>
          </cell>
          <cell r="ER3009">
            <v>580.27585185185194</v>
          </cell>
        </row>
        <row r="3010">
          <cell r="A3010">
            <v>642165</v>
          </cell>
          <cell r="C3010" t="str">
            <v>VanMeter, Josh</v>
          </cell>
          <cell r="AF3010">
            <v>0.22057084208904831</v>
          </cell>
          <cell r="AN3010">
            <v>191.43822222222221</v>
          </cell>
          <cell r="AP3010">
            <v>0.31605531365804918</v>
          </cell>
          <cell r="AV3010" t="str">
            <v>3B</v>
          </cell>
          <cell r="AW3010">
            <v>-15.694941666666665</v>
          </cell>
          <cell r="AX3010">
            <v>-11.156614476955621</v>
          </cell>
          <cell r="AY3010">
            <v>-13.994590772406927</v>
          </cell>
          <cell r="AZ3010">
            <v>-11.156614476955621</v>
          </cell>
          <cell r="BG3010">
            <v>0.79864136748595038</v>
          </cell>
          <cell r="BJ3010">
            <v>-1.5929825036944963E-2</v>
          </cell>
          <cell r="CF3010">
            <v>0</v>
          </cell>
          <cell r="CV3010">
            <v>21.291666666666668</v>
          </cell>
          <cell r="DA3010">
            <v>0</v>
          </cell>
          <cell r="ER3010">
            <v>478.59555555555551</v>
          </cell>
        </row>
        <row r="3011">
          <cell r="A3011">
            <v>642170</v>
          </cell>
          <cell r="C3011" t="str">
            <v>Verdi, Tom</v>
          </cell>
          <cell r="AF3011">
            <v>0.17142953013807938</v>
          </cell>
          <cell r="AN3011">
            <v>76.894530370370376</v>
          </cell>
          <cell r="AP3011">
            <v>4.4852544695674013E-2</v>
          </cell>
          <cell r="AV3011" t="str">
            <v>SS</v>
          </cell>
          <cell r="AW3011">
            <v>-12.885583333333335</v>
          </cell>
          <cell r="AX3011">
            <v>4.0894374026524947</v>
          </cell>
          <cell r="AY3011">
            <v>-5.0287544445853154</v>
          </cell>
          <cell r="AZ3011">
            <v>4.0894374026524947</v>
          </cell>
          <cell r="BG3011">
            <v>1.3343619791107311</v>
          </cell>
          <cell r="BJ3011">
            <v>-3.931344619341412E-2</v>
          </cell>
          <cell r="CF3011">
            <v>0</v>
          </cell>
          <cell r="CV3011">
            <v>24.208333333333332</v>
          </cell>
          <cell r="DA3011">
            <v>0</v>
          </cell>
          <cell r="ER3011">
            <v>192.23632592592594</v>
          </cell>
        </row>
        <row r="3012">
          <cell r="A3012">
            <v>642180</v>
          </cell>
          <cell r="C3012" t="str">
            <v>Wade, Tyler</v>
          </cell>
          <cell r="AF3012">
            <v>0.23183911576781324</v>
          </cell>
          <cell r="AN3012">
            <v>237.56622222222222</v>
          </cell>
          <cell r="AP3012">
            <v>0.41345006911834847</v>
          </cell>
          <cell r="AV3012" t="str">
            <v>SS</v>
          </cell>
          <cell r="AW3012">
            <v>-15.312475000000001</v>
          </cell>
          <cell r="AX3012">
            <v>-8.3489841514347436</v>
          </cell>
          <cell r="AY3012">
            <v>-5.7621104233243896</v>
          </cell>
          <cell r="AZ3012">
            <v>-5.7621104233243896</v>
          </cell>
          <cell r="BG3012">
            <v>0.98354194032088782</v>
          </cell>
          <cell r="BJ3012">
            <v>-1.7562713601910857E-3</v>
          </cell>
          <cell r="CF3012">
            <v>0</v>
          </cell>
          <cell r="CV3012">
            <v>21.625</v>
          </cell>
          <cell r="DA3012">
            <v>0</v>
          </cell>
          <cell r="ER3012">
            <v>593.91555555555556</v>
          </cell>
        </row>
        <row r="3013">
          <cell r="A3013">
            <v>642183</v>
          </cell>
          <cell r="C3013" t="str">
            <v>Walker, Ryan</v>
          </cell>
          <cell r="AF3013">
            <v>0.20465587719405021</v>
          </cell>
          <cell r="AN3013">
            <v>190.84776296296297</v>
          </cell>
          <cell r="AP3013">
            <v>0.31593216936583735</v>
          </cell>
          <cell r="AV3013" t="str">
            <v>2B</v>
          </cell>
          <cell r="AW3013">
            <v>-12.029480848552462</v>
          </cell>
          <cell r="AX3013">
            <v>-2.3783060881499445</v>
          </cell>
          <cell r="AY3013">
            <v>-10.565831960760743</v>
          </cell>
          <cell r="AZ3013">
            <v>-2.3783060881499445</v>
          </cell>
          <cell r="BG3013">
            <v>1.439476460065543</v>
          </cell>
          <cell r="BJ3013">
            <v>5.5743473989506289E-3</v>
          </cell>
          <cell r="CF3013">
            <v>0</v>
          </cell>
          <cell r="CV3013">
            <v>24.291666666666668</v>
          </cell>
          <cell r="DA3013">
            <v>0</v>
          </cell>
          <cell r="ER3013">
            <v>477.11940740740738</v>
          </cell>
        </row>
        <row r="3014">
          <cell r="A3014">
            <v>642184</v>
          </cell>
          <cell r="C3014" t="str">
            <v>Wallace, Beau</v>
          </cell>
          <cell r="AF3014">
            <v>0.16738176494837331</v>
          </cell>
          <cell r="AN3014">
            <v>74.087146666666669</v>
          </cell>
          <cell r="AP3014">
            <v>5.4517321121409057E-2</v>
          </cell>
          <cell r="AV3014" t="str">
            <v>3B</v>
          </cell>
          <cell r="AW3014">
            <v>-13.007834027933384</v>
          </cell>
          <cell r="AX3014">
            <v>-4.3167940680515171</v>
          </cell>
          <cell r="AY3014">
            <v>-10.58785511092937</v>
          </cell>
          <cell r="AZ3014">
            <v>-3.9230103660417455</v>
          </cell>
          <cell r="BG3014">
            <v>1.3441254761395904</v>
          </cell>
          <cell r="BJ3014">
            <v>-3.6654147795303095E-4</v>
          </cell>
          <cell r="CF3014">
            <v>0</v>
          </cell>
          <cell r="CV3014">
            <v>23.958333333333332</v>
          </cell>
          <cell r="DA3014">
            <v>0</v>
          </cell>
          <cell r="ER3014">
            <v>185.21786666666668</v>
          </cell>
        </row>
        <row r="3015">
          <cell r="A3015">
            <v>642197</v>
          </cell>
          <cell r="C3015" t="str">
            <v>Westbrook, Jamie</v>
          </cell>
          <cell r="AF3015">
            <v>0.21776522704627671</v>
          </cell>
          <cell r="AN3015">
            <v>206.69120000000004</v>
          </cell>
          <cell r="AP3015">
            <v>0.39076700962531796</v>
          </cell>
          <cell r="AV3015" t="str">
            <v>2B</v>
          </cell>
          <cell r="AW3015">
            <v>-15.920779304524341</v>
          </cell>
          <cell r="AX3015">
            <v>-8.2019772424758788</v>
          </cell>
          <cell r="AY3015">
            <v>-14.696716002730291</v>
          </cell>
          <cell r="AZ3015">
            <v>-8.2019772424758788</v>
          </cell>
          <cell r="BG3015">
            <v>0.87445059884472975</v>
          </cell>
          <cell r="BJ3015">
            <v>-1.4230269761666839E-3</v>
          </cell>
          <cell r="CF3015">
            <v>0</v>
          </cell>
          <cell r="CV3015">
            <v>21.041666666666668</v>
          </cell>
          <cell r="DA3015">
            <v>0</v>
          </cell>
          <cell r="ER3015">
            <v>516.72800000000007</v>
          </cell>
        </row>
        <row r="3016">
          <cell r="A3016">
            <v>642211</v>
          </cell>
          <cell r="C3016" t="str">
            <v>Williams, Justin</v>
          </cell>
          <cell r="AF3016">
            <v>0.20308459737985718</v>
          </cell>
          <cell r="AN3016">
            <v>176.67840000000001</v>
          </cell>
          <cell r="AP3016">
            <v>0.33133912652590725</v>
          </cell>
          <cell r="AV3016" t="str">
            <v>RF</v>
          </cell>
          <cell r="AW3016">
            <v>-18.008109330940112</v>
          </cell>
          <cell r="AX3016">
            <v>-25.068149999999996</v>
          </cell>
          <cell r="AY3016">
            <v>-10.951962675157656</v>
          </cell>
          <cell r="AZ3016">
            <v>-10.951962675157656</v>
          </cell>
          <cell r="BG3016">
            <v>1.3790022832411035</v>
          </cell>
          <cell r="BJ3016">
            <v>2.2056698870076025E-2</v>
          </cell>
          <cell r="CF3016">
            <v>0</v>
          </cell>
          <cell r="CV3016">
            <v>20.875</v>
          </cell>
          <cell r="DA3016">
            <v>0</v>
          </cell>
          <cell r="ER3016">
            <v>441.69600000000003</v>
          </cell>
        </row>
        <row r="3017">
          <cell r="A3017">
            <v>642214</v>
          </cell>
          <cell r="C3017" t="str">
            <v>Wilson, Ivan</v>
          </cell>
          <cell r="AF3017">
            <v>0.1707304426284505</v>
          </cell>
          <cell r="AN3017">
            <v>137.80397037037037</v>
          </cell>
          <cell r="AP3017">
            <v>0.23260305173410789</v>
          </cell>
          <cell r="AV3017" t="str">
            <v>CF</v>
          </cell>
          <cell r="AW3017">
            <v>-15.886175</v>
          </cell>
          <cell r="AX3017">
            <v>-24.423449999999995</v>
          </cell>
          <cell r="AY3017">
            <v>-10.017961200774678</v>
          </cell>
          <cell r="AZ3017">
            <v>-10.017961200774678</v>
          </cell>
          <cell r="BG3017">
            <v>0.86379030114419653</v>
          </cell>
          <cell r="BJ3017">
            <v>-2.6226379731391502E-4</v>
          </cell>
          <cell r="CF3017">
            <v>0</v>
          </cell>
          <cell r="CV3017">
            <v>21.125</v>
          </cell>
          <cell r="DA3017">
            <v>0</v>
          </cell>
          <cell r="ER3017">
            <v>344.50992592592593</v>
          </cell>
        </row>
        <row r="3018">
          <cell r="A3018">
            <v>642217</v>
          </cell>
          <cell r="C3018" t="str">
            <v>Winfrey, Nathan</v>
          </cell>
          <cell r="AF3018">
            <v>0.16575480274664914</v>
          </cell>
          <cell r="AN3018">
            <v>140.97374814814816</v>
          </cell>
          <cell r="AP3018">
            <v>0.21088932151395645</v>
          </cell>
          <cell r="AV3018" t="str">
            <v>1B</v>
          </cell>
          <cell r="AW3018">
            <v>-18.472054347813547</v>
          </cell>
          <cell r="AX3018">
            <v>-17.786868778676737</v>
          </cell>
          <cell r="AY3018">
            <v>-19.704323561265831</v>
          </cell>
          <cell r="AZ3018">
            <v>-17.786868778676737</v>
          </cell>
          <cell r="BG3018">
            <v>0.69480189782675283</v>
          </cell>
          <cell r="BJ3018">
            <v>-1.1421793971906839E-2</v>
          </cell>
          <cell r="CF3018">
            <v>0</v>
          </cell>
          <cell r="CV3018">
            <v>21.791666666666668</v>
          </cell>
          <cell r="DA3018">
            <v>0</v>
          </cell>
          <cell r="ER3018">
            <v>352.4343703703704</v>
          </cell>
        </row>
        <row r="3019">
          <cell r="A3019">
            <v>642220</v>
          </cell>
          <cell r="C3019" t="str">
            <v>Witte, Jantzen</v>
          </cell>
          <cell r="AF3019">
            <v>0.2340675237554464</v>
          </cell>
          <cell r="AN3019">
            <v>193.88515555555557</v>
          </cell>
          <cell r="AP3019">
            <v>0.35917448711596223</v>
          </cell>
          <cell r="AV3019" t="str">
            <v>3B</v>
          </cell>
          <cell r="AW3019">
            <v>-10.649484358854767</v>
          </cell>
          <cell r="AX3019">
            <v>-4.5047495864540661</v>
          </cell>
          <cell r="AY3019">
            <v>-9.9848380838287625</v>
          </cell>
          <cell r="AZ3019">
            <v>-4.5047495864540661</v>
          </cell>
          <cell r="BG3019">
            <v>1.6827752486971033</v>
          </cell>
          <cell r="BJ3019">
            <v>1.9022513133331399E-2</v>
          </cell>
          <cell r="CF3019">
            <v>0</v>
          </cell>
          <cell r="CV3019">
            <v>26.458333333333332</v>
          </cell>
          <cell r="DA3019">
            <v>0</v>
          </cell>
          <cell r="ER3019">
            <v>484.71288888888887</v>
          </cell>
        </row>
        <row r="3020">
          <cell r="A3020">
            <v>642221</v>
          </cell>
          <cell r="C3020" t="str">
            <v>Wong, Kean</v>
          </cell>
          <cell r="AF3020">
            <v>0.2105829277064124</v>
          </cell>
          <cell r="AN3020">
            <v>206.10453333333336</v>
          </cell>
          <cell r="AP3020">
            <v>0.36497917094238297</v>
          </cell>
          <cell r="AV3020" t="str">
            <v>2B</v>
          </cell>
          <cell r="AW3020">
            <v>-15.790558333333335</v>
          </cell>
          <cell r="AX3020">
            <v>-5.5357222047597077</v>
          </cell>
          <cell r="AY3020">
            <v>-11.108737264946541</v>
          </cell>
          <cell r="AZ3020">
            <v>-5.5357222047597077</v>
          </cell>
          <cell r="BG3020">
            <v>1.0271947409152229</v>
          </cell>
          <cell r="BJ3020">
            <v>5.3467398368253448E-3</v>
          </cell>
          <cell r="CF3020">
            <v>0</v>
          </cell>
          <cell r="CV3020">
            <v>21.208333333333332</v>
          </cell>
          <cell r="DA3020">
            <v>0</v>
          </cell>
          <cell r="ER3020">
            <v>515.26133333333337</v>
          </cell>
        </row>
        <row r="3021">
          <cell r="A3021">
            <v>642224</v>
          </cell>
          <cell r="C3021" t="str">
            <v>Woods, K.J.</v>
          </cell>
          <cell r="AF3021">
            <v>0.20479515348578192</v>
          </cell>
          <cell r="AN3021">
            <v>161.31247407407409</v>
          </cell>
          <cell r="AP3021">
            <v>0.28389138089521548</v>
          </cell>
          <cell r="AV3021" t="str">
            <v>1B</v>
          </cell>
          <cell r="AW3021">
            <v>-17.498509115668895</v>
          </cell>
          <cell r="AX3021">
            <v>-24.837383333333332</v>
          </cell>
          <cell r="AY3021">
            <v>-19.461559514263239</v>
          </cell>
          <cell r="AZ3021">
            <v>-17.498509115668895</v>
          </cell>
          <cell r="BG3021">
            <v>0.88943067156383016</v>
          </cell>
          <cell r="BJ3021">
            <v>3.0262348732454673E-3</v>
          </cell>
          <cell r="CF3021">
            <v>0</v>
          </cell>
          <cell r="CV3021">
            <v>20.958333333333332</v>
          </cell>
          <cell r="DA3021">
            <v>0</v>
          </cell>
          <cell r="ER3021">
            <v>403.28118518518522</v>
          </cell>
        </row>
        <row r="3022">
          <cell r="A3022">
            <v>642267</v>
          </cell>
          <cell r="C3022" t="str">
            <v>Vargas, Leurys</v>
          </cell>
          <cell r="AF3022">
            <v>0.11479479100956859</v>
          </cell>
          <cell r="AN3022">
            <v>84.994453333333354</v>
          </cell>
          <cell r="AP3022">
            <v>8.9646019418734957E-2</v>
          </cell>
          <cell r="AV3022" t="str">
            <v>1B</v>
          </cell>
          <cell r="AW3022">
            <v>-19.523707091818739</v>
          </cell>
          <cell r="AX3022">
            <v>-27.884949999999996</v>
          </cell>
          <cell r="AY3022">
            <v>-19.54231397180067</v>
          </cell>
          <cell r="AZ3022">
            <v>-19.523707091818739</v>
          </cell>
          <cell r="BG3022">
            <v>0.76785265492607191</v>
          </cell>
          <cell r="BJ3022">
            <v>-9.098683673119369E-3</v>
          </cell>
          <cell r="CF3022">
            <v>0</v>
          </cell>
          <cell r="CV3022">
            <v>19.875</v>
          </cell>
          <cell r="DA3022">
            <v>0</v>
          </cell>
          <cell r="ER3022">
            <v>212.48613333333336</v>
          </cell>
        </row>
        <row r="3023">
          <cell r="A3023">
            <v>642268</v>
          </cell>
          <cell r="C3023" t="str">
            <v>Tapia, Emmanuel</v>
          </cell>
          <cell r="AF3023">
            <v>0.16262882763093039</v>
          </cell>
          <cell r="AN3023">
            <v>110.45475555555555</v>
          </cell>
          <cell r="AP3023">
            <v>0.17751143271824144</v>
          </cell>
          <cell r="AV3023" t="str">
            <v>1B</v>
          </cell>
          <cell r="AW3023">
            <v>-26.858218861917102</v>
          </cell>
          <cell r="AX3023">
            <v>-31.471618861917097</v>
          </cell>
          <cell r="AY3023">
            <v>-28.720165035063697</v>
          </cell>
          <cell r="AZ3023">
            <v>-26.858218861917102</v>
          </cell>
          <cell r="BG3023">
            <v>0.93057535572434325</v>
          </cell>
          <cell r="BJ3023">
            <v>2.0013762830009985E-2</v>
          </cell>
          <cell r="CF3023">
            <v>0</v>
          </cell>
          <cell r="CV3023">
            <v>20.375</v>
          </cell>
          <cell r="DA3023">
            <v>0</v>
          </cell>
          <cell r="ER3023">
            <v>276.13688888888885</v>
          </cell>
        </row>
        <row r="3024">
          <cell r="A3024">
            <v>642269</v>
          </cell>
          <cell r="C3024" t="str">
            <v>Pena, Darwin</v>
          </cell>
          <cell r="AF3024">
            <v>0.14808905557189297</v>
          </cell>
          <cell r="AN3024">
            <v>88.885191111111112</v>
          </cell>
          <cell r="AP3024">
            <v>9.1873007181008548E-2</v>
          </cell>
          <cell r="AV3024" t="str">
            <v>1B</v>
          </cell>
          <cell r="AW3024">
            <v>-15.392012061907877</v>
          </cell>
          <cell r="AX3024">
            <v>-19.851516666666662</v>
          </cell>
          <cell r="AY3024">
            <v>-16.258421516816707</v>
          </cell>
          <cell r="AZ3024">
            <v>-15.392012061907877</v>
          </cell>
          <cell r="BG3024">
            <v>0.60830635628981589</v>
          </cell>
          <cell r="BJ3024">
            <v>-1.9215150986262263E-2</v>
          </cell>
          <cell r="CF3024">
            <v>0</v>
          </cell>
          <cell r="CV3024">
            <v>23.291666666666668</v>
          </cell>
          <cell r="DA3024">
            <v>0</v>
          </cell>
          <cell r="ER3024">
            <v>222.21297777777778</v>
          </cell>
        </row>
        <row r="3025">
          <cell r="A3025">
            <v>642270</v>
          </cell>
          <cell r="C3025" t="str">
            <v>Castillo, Henry</v>
          </cell>
          <cell r="AF3025">
            <v>0.18687806288274286</v>
          </cell>
          <cell r="AN3025">
            <v>212.32971851851855</v>
          </cell>
          <cell r="AP3025">
            <v>0.32247457024193571</v>
          </cell>
          <cell r="AV3025" t="str">
            <v>2B</v>
          </cell>
          <cell r="AW3025">
            <v>-15.408091666666666</v>
          </cell>
          <cell r="AX3025">
            <v>-9.9980970973470988</v>
          </cell>
          <cell r="AY3025">
            <v>-12.954828013200764</v>
          </cell>
          <cell r="AZ3025">
            <v>-9.9980970973470988</v>
          </cell>
          <cell r="BG3025">
            <v>0.84072425463048361</v>
          </cell>
          <cell r="BJ3025">
            <v>1.4849402854882555E-2</v>
          </cell>
          <cell r="CF3025">
            <v>0</v>
          </cell>
          <cell r="CV3025">
            <v>21.541666666666668</v>
          </cell>
          <cell r="DA3025">
            <v>0</v>
          </cell>
          <cell r="ER3025">
            <v>530.82429629629632</v>
          </cell>
        </row>
        <row r="3026">
          <cell r="A3026">
            <v>642271</v>
          </cell>
          <cell r="C3026" t="str">
            <v>Ozuna, Fernery</v>
          </cell>
          <cell r="AF3026">
            <v>0.17551675112096968</v>
          </cell>
          <cell r="AN3026">
            <v>152.68148148148148</v>
          </cell>
          <cell r="AP3026">
            <v>0.29251296450933728</v>
          </cell>
          <cell r="AV3026" t="str">
            <v>2B</v>
          </cell>
          <cell r="AW3026">
            <v>-16.515450000000001</v>
          </cell>
          <cell r="AX3026">
            <v>-8.5238710199967969</v>
          </cell>
          <cell r="AY3026">
            <v>-8.2647567303621177</v>
          </cell>
          <cell r="AZ3026">
            <v>-8.2647567303621177</v>
          </cell>
          <cell r="BG3026">
            <v>0.52733510331979394</v>
          </cell>
          <cell r="BJ3026">
            <v>-4.3822665676220467E-3</v>
          </cell>
          <cell r="CF3026">
            <v>0</v>
          </cell>
          <cell r="CV3026">
            <v>20.625</v>
          </cell>
          <cell r="DA3026">
            <v>0</v>
          </cell>
          <cell r="ER3026">
            <v>381.7037037037037</v>
          </cell>
        </row>
        <row r="3027">
          <cell r="A3027">
            <v>642272</v>
          </cell>
          <cell r="C3027" t="str">
            <v>Cerda, Erlin</v>
          </cell>
          <cell r="AF3027">
            <v>0.17099178435640927</v>
          </cell>
          <cell r="AN3027">
            <v>112.27579259259261</v>
          </cell>
          <cell r="AP3027">
            <v>0.19958138543897386</v>
          </cell>
          <cell r="AV3027" t="str">
            <v>2B</v>
          </cell>
          <cell r="AW3027">
            <v>-14.771239063650354</v>
          </cell>
          <cell r="AX3027">
            <v>-7.9433430211073954</v>
          </cell>
          <cell r="AY3027">
            <v>-7.8708163414383066</v>
          </cell>
          <cell r="AZ3027">
            <v>-7.8708163414383066</v>
          </cell>
          <cell r="BG3027">
            <v>0.64252871306717818</v>
          </cell>
          <cell r="BJ3027">
            <v>3.685774021692915E-3</v>
          </cell>
          <cell r="CF3027">
            <v>0</v>
          </cell>
          <cell r="CV3027">
            <v>22.125</v>
          </cell>
          <cell r="DA3027">
            <v>0</v>
          </cell>
          <cell r="ER3027">
            <v>280.68948148148149</v>
          </cell>
        </row>
        <row r="3028">
          <cell r="A3028">
            <v>642273</v>
          </cell>
          <cell r="C3028" t="str">
            <v>Corredera, Yeison</v>
          </cell>
          <cell r="AF3028">
            <v>0.13304298531775249</v>
          </cell>
          <cell r="AN3028">
            <v>100.30317037037037</v>
          </cell>
          <cell r="AP3028">
            <v>0.12562440850105105</v>
          </cell>
          <cell r="AV3028" t="str">
            <v>3B</v>
          </cell>
          <cell r="AW3028">
            <v>-14.424233333333335</v>
          </cell>
          <cell r="AX3028">
            <v>-8.7960847918026062</v>
          </cell>
          <cell r="AY3028">
            <v>-9.2730978428998601</v>
          </cell>
          <cell r="AZ3028">
            <v>-8.7960847918026062</v>
          </cell>
          <cell r="BG3028">
            <v>0.61377781904146889</v>
          </cell>
          <cell r="BJ3028">
            <v>-6.9302812212395587E-3</v>
          </cell>
          <cell r="CF3028">
            <v>0</v>
          </cell>
          <cell r="CV3028">
            <v>22.458333333333332</v>
          </cell>
          <cell r="DA3028">
            <v>0</v>
          </cell>
          <cell r="ER3028">
            <v>250.75792592592592</v>
          </cell>
        </row>
        <row r="3029">
          <cell r="A3029">
            <v>642274</v>
          </cell>
          <cell r="C3029" t="str">
            <v>Rubicondo, Anthony</v>
          </cell>
          <cell r="AF3029">
            <v>0.1375343093238644</v>
          </cell>
          <cell r="AN3029">
            <v>107.52064000000001</v>
          </cell>
          <cell r="AP3029">
            <v>0.15301891121018918</v>
          </cell>
          <cell r="AV3029" t="str">
            <v>1B</v>
          </cell>
          <cell r="AW3029">
            <v>-17.241137208486641</v>
          </cell>
          <cell r="AX3029">
            <v>-19.262196357458166</v>
          </cell>
          <cell r="AY3029">
            <v>-17.391291531567841</v>
          </cell>
          <cell r="AZ3029">
            <v>-17.241137208486641</v>
          </cell>
          <cell r="BG3029">
            <v>0.79345783503108969</v>
          </cell>
          <cell r="BJ3029">
            <v>-5.6206962471081374E-3</v>
          </cell>
          <cell r="CF3029">
            <v>0</v>
          </cell>
          <cell r="CV3029">
            <v>20.208333333333332</v>
          </cell>
          <cell r="DA3029">
            <v>0</v>
          </cell>
          <cell r="ER3029">
            <v>268.80160000000001</v>
          </cell>
        </row>
        <row r="3030">
          <cell r="A3030">
            <v>642276</v>
          </cell>
          <cell r="C3030" t="str">
            <v>De Los Santos, Alexis</v>
          </cell>
          <cell r="AF3030">
            <v>0.12789040712996996</v>
          </cell>
          <cell r="AN3030">
            <v>74.012254814814824</v>
          </cell>
          <cell r="AP3030">
            <v>3.4177802147218217E-2</v>
          </cell>
          <cell r="AV3030" t="str">
            <v>3B</v>
          </cell>
          <cell r="AW3030">
            <v>-17.828239508690601</v>
          </cell>
          <cell r="AX3030">
            <v>-11.240017382833326</v>
          </cell>
          <cell r="AY3030">
            <v>-19.510495040497297</v>
          </cell>
          <cell r="AZ3030">
            <v>-11.240017382833326</v>
          </cell>
          <cell r="BG3030">
            <v>0.90685682318083627</v>
          </cell>
          <cell r="BJ3030">
            <v>-3.5904880513777395E-3</v>
          </cell>
          <cell r="CF3030">
            <v>0</v>
          </cell>
          <cell r="CV3030">
            <v>21.875</v>
          </cell>
          <cell r="DA3030">
            <v>0</v>
          </cell>
          <cell r="ER3030">
            <v>185.03063703703705</v>
          </cell>
        </row>
        <row r="3031">
          <cell r="A3031">
            <v>642277</v>
          </cell>
          <cell r="C3031" t="str">
            <v>Richiez, Danny</v>
          </cell>
          <cell r="AF3031">
            <v>0.13744889049506864</v>
          </cell>
          <cell r="AN3031">
            <v>83.779223703703721</v>
          </cell>
          <cell r="AP3031">
            <v>6.3564551702806504E-2</v>
          </cell>
          <cell r="AV3031" t="str">
            <v>3B</v>
          </cell>
          <cell r="AW3031">
            <v>-18.111419231337791</v>
          </cell>
          <cell r="AX3031">
            <v>-12.575587675793614</v>
          </cell>
          <cell r="AY3031">
            <v>-11.416379186347696</v>
          </cell>
          <cell r="AZ3031">
            <v>-11.416379186347696</v>
          </cell>
          <cell r="BG3031">
            <v>0.7237825444891608</v>
          </cell>
          <cell r="BJ3031">
            <v>6.6292948347972738E-3</v>
          </cell>
          <cell r="CF3031">
            <v>0</v>
          </cell>
          <cell r="CV3031">
            <v>19.875</v>
          </cell>
          <cell r="DA3031">
            <v>0</v>
          </cell>
          <cell r="ER3031">
            <v>209.44805925925928</v>
          </cell>
        </row>
        <row r="3032">
          <cell r="A3032">
            <v>642278</v>
          </cell>
          <cell r="C3032" t="str">
            <v>Castillo, Luis</v>
          </cell>
          <cell r="AF3032">
            <v>0.12039196007631442</v>
          </cell>
          <cell r="AN3032">
            <v>87.72420740740742</v>
          </cell>
          <cell r="AP3032">
            <v>9.7449205797850103E-2</v>
          </cell>
          <cell r="AV3032" t="str">
            <v>1B</v>
          </cell>
          <cell r="AW3032">
            <v>-25.396691325835839</v>
          </cell>
          <cell r="AX3032">
            <v>-30.633782992502503</v>
          </cell>
          <cell r="AY3032">
            <v>-27.806339073614648</v>
          </cell>
          <cell r="AZ3032">
            <v>-25.396691325835839</v>
          </cell>
          <cell r="BG3032">
            <v>0.90494481034210006</v>
          </cell>
          <cell r="BJ3032">
            <v>6.0057103680435031E-4</v>
          </cell>
          <cell r="CF3032">
            <v>0</v>
          </cell>
          <cell r="CV3032">
            <v>19.958333333333332</v>
          </cell>
          <cell r="DA3032">
            <v>0</v>
          </cell>
          <cell r="ER3032">
            <v>219.31051851851853</v>
          </cell>
        </row>
        <row r="3033">
          <cell r="A3033">
            <v>642279</v>
          </cell>
          <cell r="C3033" t="str">
            <v>Duenez, Samir</v>
          </cell>
          <cell r="AF3033">
            <v>0.20271695170268531</v>
          </cell>
          <cell r="AN3033">
            <v>226.95146666666665</v>
          </cell>
          <cell r="AP3033">
            <v>0.35503116247529998</v>
          </cell>
          <cell r="AV3033" t="str">
            <v>1B</v>
          </cell>
          <cell r="AW3033">
            <v>-20.295331910951482</v>
          </cell>
          <cell r="AX3033">
            <v>-27.375816666666658</v>
          </cell>
          <cell r="AY3033">
            <v>-20.367368272610165</v>
          </cell>
          <cell r="AZ3033">
            <v>-20.295331910951482</v>
          </cell>
          <cell r="BG3033">
            <v>1.0536467899572486</v>
          </cell>
          <cell r="BJ3033">
            <v>6.2355075335868287E-3</v>
          </cell>
          <cell r="CF3033">
            <v>0</v>
          </cell>
          <cell r="CV3033">
            <v>20.041666666666668</v>
          </cell>
          <cell r="DA3033">
            <v>0</v>
          </cell>
          <cell r="ER3033">
            <v>567.37866666666662</v>
          </cell>
        </row>
        <row r="3034">
          <cell r="A3034">
            <v>642280</v>
          </cell>
          <cell r="C3034" t="str">
            <v>Martinez, Porfirio</v>
          </cell>
          <cell r="AF3034">
            <v>0.12417705152604237</v>
          </cell>
          <cell r="AN3034">
            <v>65.073967407407409</v>
          </cell>
          <cell r="AP3034">
            <v>2.2449673305726559E-2</v>
          </cell>
          <cell r="AV3034" t="str">
            <v>1B</v>
          </cell>
          <cell r="AW3034">
            <v>-16.910908995057628</v>
          </cell>
          <cell r="AX3034">
            <v>-16.778147067424328</v>
          </cell>
          <cell r="AY3034">
            <v>-18.806231495492803</v>
          </cell>
          <cell r="AZ3034">
            <v>-16.778147067424328</v>
          </cell>
          <cell r="BG3034">
            <v>0.71756996064989198</v>
          </cell>
          <cell r="BJ3034">
            <v>-2.5519044897284468E-3</v>
          </cell>
          <cell r="CF3034">
            <v>0</v>
          </cell>
          <cell r="CV3034">
            <v>20.291666666666668</v>
          </cell>
          <cell r="DA3034">
            <v>0</v>
          </cell>
          <cell r="ER3034">
            <v>162.68491851851851</v>
          </cell>
        </row>
        <row r="3035">
          <cell r="A3035">
            <v>642281</v>
          </cell>
          <cell r="C3035" t="str">
            <v>Ramos, Eudy</v>
          </cell>
          <cell r="AF3035">
            <v>0.16576045414894863</v>
          </cell>
          <cell r="AN3035">
            <v>116.03768888888888</v>
          </cell>
          <cell r="AP3035">
            <v>0.13530901757639791</v>
          </cell>
          <cell r="AV3035" t="str">
            <v>3B</v>
          </cell>
          <cell r="AW3035">
            <v>-15.3973437742602</v>
          </cell>
          <cell r="AX3035">
            <v>-18.774380076163702</v>
          </cell>
          <cell r="AY3035">
            <v>-16.58734191618403</v>
          </cell>
          <cell r="AZ3035">
            <v>-15.3973437742602</v>
          </cell>
          <cell r="BG3035">
            <v>0.76652780977891133</v>
          </cell>
          <cell r="BJ3035">
            <v>1.283719603663146E-2</v>
          </cell>
          <cell r="CF3035">
            <v>0</v>
          </cell>
          <cell r="CV3035">
            <v>20.375</v>
          </cell>
          <cell r="DA3035">
            <v>0</v>
          </cell>
          <cell r="ER3035">
            <v>290.09422222222219</v>
          </cell>
        </row>
        <row r="3036">
          <cell r="A3036">
            <v>642282</v>
          </cell>
          <cell r="C3036" t="str">
            <v>Profar, Juremi</v>
          </cell>
          <cell r="AF3036">
            <v>0.19954616218854915</v>
          </cell>
          <cell r="AN3036">
            <v>180.65149629629627</v>
          </cell>
          <cell r="AP3036">
            <v>0.31150177765683529</v>
          </cell>
          <cell r="AV3036" t="str">
            <v>3B</v>
          </cell>
          <cell r="AW3036">
            <v>-16.212112344784224</v>
          </cell>
          <cell r="AX3036">
            <v>-15.6105450909909</v>
          </cell>
          <cell r="AY3036">
            <v>-18.050788190351248</v>
          </cell>
          <cell r="AZ3036">
            <v>-15.6105450909909</v>
          </cell>
          <cell r="BG3036">
            <v>0.91533122615571294</v>
          </cell>
          <cell r="BJ3036">
            <v>-2.5743131925968603E-3</v>
          </cell>
          <cell r="CF3036">
            <v>0</v>
          </cell>
          <cell r="CV3036">
            <v>20.458333333333332</v>
          </cell>
          <cell r="DA3036">
            <v>0</v>
          </cell>
          <cell r="ER3036">
            <v>451.62874074074068</v>
          </cell>
        </row>
        <row r="3037">
          <cell r="A3037">
            <v>642283</v>
          </cell>
          <cell r="C3037" t="str">
            <v>Graciano, Vicson</v>
          </cell>
          <cell r="AF3037">
            <v>0.13955321271022333</v>
          </cell>
          <cell r="AN3037">
            <v>82.104888888888908</v>
          </cell>
          <cell r="AP3037">
            <v>7.937001461666926E-2</v>
          </cell>
          <cell r="AV3037" t="str">
            <v>3B</v>
          </cell>
          <cell r="AW3037">
            <v>-18.635342151559936</v>
          </cell>
          <cell r="AX3037">
            <v>-14.917683990209037</v>
          </cell>
          <cell r="AY3037">
            <v>-20.904707742141497</v>
          </cell>
          <cell r="AZ3037">
            <v>-14.917683990209037</v>
          </cell>
          <cell r="BG3037">
            <v>0.74870211975332845</v>
          </cell>
          <cell r="BJ3037">
            <v>-7.7333312028184126E-3</v>
          </cell>
          <cell r="CF3037">
            <v>0</v>
          </cell>
          <cell r="CV3037">
            <v>20.625</v>
          </cell>
          <cell r="DA3037">
            <v>0</v>
          </cell>
          <cell r="ER3037">
            <v>205.26222222222225</v>
          </cell>
        </row>
        <row r="3038">
          <cell r="A3038">
            <v>642284</v>
          </cell>
          <cell r="C3038" t="str">
            <v>Santana, Brandon</v>
          </cell>
          <cell r="AF3038">
            <v>0.11954020149391377</v>
          </cell>
          <cell r="AN3038">
            <v>65.646364444444458</v>
          </cell>
          <cell r="AP3038">
            <v>2.230398827719382E-2</v>
          </cell>
          <cell r="AV3038" t="str">
            <v>3B</v>
          </cell>
          <cell r="AW3038">
            <v>-16.475498297993184</v>
          </cell>
          <cell r="AX3038">
            <v>-11.847825059840982</v>
          </cell>
          <cell r="AY3038">
            <v>-18.419200497192815</v>
          </cell>
          <cell r="AZ3038">
            <v>-11.847825059840982</v>
          </cell>
          <cell r="BG3038">
            <v>0.73440374130749941</v>
          </cell>
          <cell r="BJ3038">
            <v>1.0221431640933313E-2</v>
          </cell>
          <cell r="CF3038">
            <v>0</v>
          </cell>
          <cell r="CV3038">
            <v>20.708333333333332</v>
          </cell>
          <cell r="DA3038">
            <v>0</v>
          </cell>
          <cell r="ER3038">
            <v>164.11591111111113</v>
          </cell>
        </row>
        <row r="3039">
          <cell r="A3039">
            <v>642285</v>
          </cell>
          <cell r="C3039" t="str">
            <v>De La Cruz, Julio</v>
          </cell>
          <cell r="AF3039">
            <v>0.14163123721130527</v>
          </cell>
          <cell r="AN3039">
            <v>114.72284444444445</v>
          </cell>
          <cell r="AP3039">
            <v>0.19645616882840833</v>
          </cell>
          <cell r="AV3039" t="str">
            <v>3B</v>
          </cell>
          <cell r="AW3039">
            <v>-16.247135202785888</v>
          </cell>
          <cell r="AX3039">
            <v>-14.257357860036862</v>
          </cell>
          <cell r="AY3039">
            <v>-18.4998328686228</v>
          </cell>
          <cell r="AZ3039">
            <v>-14.257357860036862</v>
          </cell>
          <cell r="BG3039">
            <v>0.71149515110516204</v>
          </cell>
          <cell r="BJ3039">
            <v>8.050851274463036E-4</v>
          </cell>
          <cell r="CF3039">
            <v>0</v>
          </cell>
          <cell r="CV3039">
            <v>20.708333333333332</v>
          </cell>
          <cell r="DA3039">
            <v>0</v>
          </cell>
          <cell r="ER3039">
            <v>286.80711111111111</v>
          </cell>
        </row>
        <row r="3040">
          <cell r="A3040">
            <v>642286</v>
          </cell>
          <cell r="C3040" t="str">
            <v>Mercedes, Miguel</v>
          </cell>
          <cell r="AF3040">
            <v>0.17315288208669552</v>
          </cell>
          <cell r="AN3040">
            <v>127.04960000000001</v>
          </cell>
          <cell r="AP3040">
            <v>0.20328576327520531</v>
          </cell>
          <cell r="AV3040" t="str">
            <v>1B</v>
          </cell>
          <cell r="AW3040">
            <v>-20.910198314673607</v>
          </cell>
          <cell r="AX3040">
            <v>-23.99250419286922</v>
          </cell>
          <cell r="AY3040">
            <v>-22.613431202195102</v>
          </cell>
          <cell r="AZ3040">
            <v>-20.910198314673607</v>
          </cell>
          <cell r="BG3040">
            <v>0.92231273260012525</v>
          </cell>
          <cell r="BJ3040">
            <v>1.150426407710973E-2</v>
          </cell>
          <cell r="CF3040">
            <v>0</v>
          </cell>
          <cell r="CV3040">
            <v>20.791666666666668</v>
          </cell>
          <cell r="DA3040">
            <v>0</v>
          </cell>
          <cell r="ER3040">
            <v>317.62400000000002</v>
          </cell>
        </row>
        <row r="3041">
          <cell r="A3041">
            <v>642288</v>
          </cell>
          <cell r="C3041" t="str">
            <v>Herrera, Jhoan</v>
          </cell>
          <cell r="AF3041">
            <v>0.15800965069322404</v>
          </cell>
          <cell r="AN3041">
            <v>119.13765925925928</v>
          </cell>
          <cell r="AP3041">
            <v>0.19203982718353252</v>
          </cell>
          <cell r="AV3041" t="str">
            <v>1B</v>
          </cell>
          <cell r="AW3041">
            <v>-20.210537854245906</v>
          </cell>
          <cell r="AX3041">
            <v>-24.622483333333324</v>
          </cell>
          <cell r="AY3041">
            <v>-21.819417482815368</v>
          </cell>
          <cell r="AZ3041">
            <v>-20.210537854245906</v>
          </cell>
          <cell r="BG3041">
            <v>0.85170510607009087</v>
          </cell>
          <cell r="BJ3041">
            <v>1.0782551833235312E-2</v>
          </cell>
          <cell r="CF3041">
            <v>0</v>
          </cell>
          <cell r="CV3041">
            <v>21.041666666666668</v>
          </cell>
          <cell r="DA3041">
            <v>0</v>
          </cell>
          <cell r="ER3041">
            <v>297.84414814814818</v>
          </cell>
        </row>
        <row r="3042">
          <cell r="A3042">
            <v>642290</v>
          </cell>
          <cell r="C3042" t="str">
            <v>Guzman, Tirson</v>
          </cell>
          <cell r="AF3042">
            <v>0.13983581165174722</v>
          </cell>
          <cell r="AN3042">
            <v>88.289943703703713</v>
          </cell>
          <cell r="AP3042">
            <v>6.0236674271245239E-2</v>
          </cell>
          <cell r="AV3042" t="str">
            <v>2B</v>
          </cell>
          <cell r="AW3042">
            <v>-14.807901419236723</v>
          </cell>
          <cell r="AX3042">
            <v>-5.5643855731196634</v>
          </cell>
          <cell r="AY3042">
            <v>-10.163363253082656</v>
          </cell>
          <cell r="AZ3042">
            <v>-5.5643855731196634</v>
          </cell>
          <cell r="BG3042">
            <v>0.87050931971785128</v>
          </cell>
          <cell r="BJ3042">
            <v>1.3385180421927913E-2</v>
          </cell>
          <cell r="CF3042">
            <v>0</v>
          </cell>
          <cell r="CV3042">
            <v>22.041666666666668</v>
          </cell>
          <cell r="DA3042">
            <v>0</v>
          </cell>
          <cell r="ER3042">
            <v>220.72485925925926</v>
          </cell>
        </row>
        <row r="3043">
          <cell r="A3043">
            <v>642291</v>
          </cell>
          <cell r="C3043" t="str">
            <v>Perez, Jimy</v>
          </cell>
          <cell r="AF3043">
            <v>0.1422503037535226</v>
          </cell>
          <cell r="AN3043">
            <v>109.94378666666667</v>
          </cell>
          <cell r="AP3043">
            <v>0.14656492863098858</v>
          </cell>
          <cell r="AV3043" t="str">
            <v>3B</v>
          </cell>
          <cell r="AW3043">
            <v>-16.8456971495755</v>
          </cell>
          <cell r="AX3043">
            <v>-14.82173680458498</v>
          </cell>
          <cell r="AY3043">
            <v>-15.074075196778955</v>
          </cell>
          <cell r="AZ3043">
            <v>-14.82173680458498</v>
          </cell>
          <cell r="BG3043">
            <v>0.67411653051235831</v>
          </cell>
          <cell r="BJ3043">
            <v>-6.4751017130772704E-3</v>
          </cell>
          <cell r="CF3043">
            <v>0</v>
          </cell>
          <cell r="CV3043">
            <v>22.375</v>
          </cell>
          <cell r="DA3043">
            <v>0</v>
          </cell>
          <cell r="ER3043">
            <v>274.85946666666666</v>
          </cell>
        </row>
        <row r="3044">
          <cell r="A3044">
            <v>642292</v>
          </cell>
          <cell r="C3044" t="str">
            <v>Lizardo, Yeridolfo</v>
          </cell>
          <cell r="AF3044">
            <v>0.12869680605309491</v>
          </cell>
          <cell r="AN3044">
            <v>99.921706666666694</v>
          </cell>
          <cell r="AP3044">
            <v>0.13029271420767041</v>
          </cell>
          <cell r="AV3044" t="str">
            <v>3B</v>
          </cell>
          <cell r="AW3044">
            <v>-14.165623757169085</v>
          </cell>
          <cell r="AX3044">
            <v>-12.755617628165965</v>
          </cell>
          <cell r="AY3044">
            <v>-15.103867851767715</v>
          </cell>
          <cell r="AZ3044">
            <v>-12.755617628165965</v>
          </cell>
          <cell r="BG3044">
            <v>0.88874325566033252</v>
          </cell>
          <cell r="BJ3044">
            <v>5.6000868301270684E-3</v>
          </cell>
          <cell r="CF3044">
            <v>0</v>
          </cell>
          <cell r="CV3044">
            <v>23.041666666666668</v>
          </cell>
          <cell r="DA3044">
            <v>0</v>
          </cell>
          <cell r="ER3044">
            <v>249.80426666666671</v>
          </cell>
        </row>
        <row r="3045">
          <cell r="A3045">
            <v>642295</v>
          </cell>
          <cell r="C3045" t="str">
            <v>Taveras, Oscar</v>
          </cell>
          <cell r="AF3045">
            <v>0.12486349546179545</v>
          </cell>
          <cell r="AN3045">
            <v>103.95439407407407</v>
          </cell>
          <cell r="AP3045">
            <v>8.9814227656387136E-2</v>
          </cell>
          <cell r="AV3045" t="str">
            <v>3B</v>
          </cell>
          <cell r="AW3045">
            <v>-11</v>
          </cell>
          <cell r="AX3045">
            <v>-7.3718007736146145</v>
          </cell>
          <cell r="AY3045">
            <v>-6.042933929148619</v>
          </cell>
          <cell r="AZ3045">
            <v>-6.042933929148619</v>
          </cell>
          <cell r="BG3045">
            <v>0.55203895890069099</v>
          </cell>
          <cell r="BJ3045">
            <v>5.6066548531030693E-4</v>
          </cell>
          <cell r="CF3045">
            <v>0</v>
          </cell>
          <cell r="CV3045">
            <v>23.791666666666668</v>
          </cell>
          <cell r="DA3045">
            <v>0.41333333333333333</v>
          </cell>
          <cell r="ER3045">
            <v>259.88598518518518</v>
          </cell>
        </row>
        <row r="3046">
          <cell r="A3046">
            <v>642296</v>
          </cell>
          <cell r="C3046" t="str">
            <v>Atencio, Jesus</v>
          </cell>
          <cell r="AF3046">
            <v>0.12264580525548471</v>
          </cell>
          <cell r="AN3046">
            <v>87.213866666666675</v>
          </cell>
          <cell r="AP3046">
            <v>0.11949517594689885</v>
          </cell>
          <cell r="AV3046" t="str">
            <v>C</v>
          </cell>
          <cell r="AW3046">
            <v>-22.683861392019381</v>
          </cell>
          <cell r="AX3046">
            <v>-28.063136392019377</v>
          </cell>
          <cell r="AY3046">
            <v>-25.231095709590562</v>
          </cell>
          <cell r="AZ3046">
            <v>-14.640791299956621</v>
          </cell>
          <cell r="BG3046">
            <v>0.53271333295441514</v>
          </cell>
          <cell r="BJ3046">
            <v>-7.5870298995833751E-3</v>
          </cell>
          <cell r="CF3046">
            <v>0</v>
          </cell>
          <cell r="CV3046">
            <v>19.875</v>
          </cell>
          <cell r="DA3046">
            <v>0</v>
          </cell>
          <cell r="ER3046">
            <v>218.03466666666668</v>
          </cell>
        </row>
        <row r="3047">
          <cell r="A3047">
            <v>642298</v>
          </cell>
          <cell r="C3047" t="str">
            <v>Manzanero, Pabel</v>
          </cell>
          <cell r="AF3047">
            <v>0.14717550777227961</v>
          </cell>
          <cell r="AN3047">
            <v>84.754962962962964</v>
          </cell>
          <cell r="AP3047">
            <v>0.15067125436236217</v>
          </cell>
          <cell r="AV3047" t="str">
            <v>C</v>
          </cell>
          <cell r="AW3047">
            <v>-20.047984872495768</v>
          </cell>
          <cell r="AX3047">
            <v>-26.221983333333331</v>
          </cell>
          <cell r="AY3047">
            <v>-22.340049887379671</v>
          </cell>
          <cell r="AZ3047">
            <v>-12.04609729379192</v>
          </cell>
          <cell r="BG3047">
            <v>0.96738265686247504</v>
          </cell>
          <cell r="BJ3047">
            <v>-5.8967172959353061E-4</v>
          </cell>
          <cell r="CF3047">
            <v>0</v>
          </cell>
          <cell r="CV3047">
            <v>20.458333333333332</v>
          </cell>
          <cell r="DA3047">
            <v>0</v>
          </cell>
          <cell r="ER3047">
            <v>211.88740740740741</v>
          </cell>
        </row>
        <row r="3048">
          <cell r="A3048">
            <v>642299</v>
          </cell>
          <cell r="C3048" t="str">
            <v>Flores, Alejandro</v>
          </cell>
          <cell r="AF3048">
            <v>0.16051654975590307</v>
          </cell>
          <cell r="AN3048">
            <v>72.053001481481488</v>
          </cell>
          <cell r="AP3048">
            <v>7.5424155798879067E-2</v>
          </cell>
          <cell r="AV3048" t="str">
            <v>C</v>
          </cell>
          <cell r="AW3048">
            <v>-18.888840197648435</v>
          </cell>
          <cell r="AX3048">
            <v>-25.991216666666659</v>
          </cell>
          <cell r="AY3048">
            <v>-19.89674804130901</v>
          </cell>
          <cell r="AZ3048">
            <v>-6.3686429980804347</v>
          </cell>
          <cell r="BG3048">
            <v>0.59917890487972492</v>
          </cell>
          <cell r="BJ3048">
            <v>-1.5874386541576874E-2</v>
          </cell>
          <cell r="CF3048">
            <v>0</v>
          </cell>
          <cell r="CV3048">
            <v>20.541666666666668</v>
          </cell>
          <cell r="DA3048">
            <v>0</v>
          </cell>
          <cell r="ER3048">
            <v>180.13250370370372</v>
          </cell>
        </row>
        <row r="3049">
          <cell r="A3049">
            <v>642300</v>
          </cell>
          <cell r="C3049" t="str">
            <v>Torres, Jose</v>
          </cell>
          <cell r="AF3049">
            <v>0.12198233960006588</v>
          </cell>
          <cell r="AN3049">
            <v>79.735680000000002</v>
          </cell>
          <cell r="AP3049">
            <v>0.11170333856036596</v>
          </cell>
          <cell r="AV3049" t="str">
            <v>C</v>
          </cell>
          <cell r="AW3049">
            <v>-16.397630211387458</v>
          </cell>
          <cell r="AX3049">
            <v>-25.298916666666656</v>
          </cell>
          <cell r="AY3049">
            <v>-16.03374284398296</v>
          </cell>
          <cell r="AZ3049">
            <v>-8.7760938486656173</v>
          </cell>
          <cell r="BG3049">
            <v>0.69676408583624061</v>
          </cell>
          <cell r="BJ3049">
            <v>-6.5381134777995785E-3</v>
          </cell>
          <cell r="CF3049">
            <v>0</v>
          </cell>
          <cell r="CV3049">
            <v>20.791666666666668</v>
          </cell>
          <cell r="DA3049">
            <v>0</v>
          </cell>
          <cell r="ER3049">
            <v>199.33920000000001</v>
          </cell>
        </row>
        <row r="3050">
          <cell r="A3050">
            <v>642301</v>
          </cell>
          <cell r="C3050" t="str">
            <v>Capitillo, Derik</v>
          </cell>
          <cell r="AF3050">
            <v>0.14128190930317305</v>
          </cell>
          <cell r="AN3050">
            <v>101.76117333333335</v>
          </cell>
          <cell r="AP3050">
            <v>0.18062406477941806</v>
          </cell>
          <cell r="AV3050" t="str">
            <v>C</v>
          </cell>
          <cell r="AW3050">
            <v>-16.085238329146421</v>
          </cell>
          <cell r="AX3050">
            <v>-24.224416666666663</v>
          </cell>
          <cell r="AY3050">
            <v>-13.514055843908112</v>
          </cell>
          <cell r="AZ3050">
            <v>-5.7481311529781447</v>
          </cell>
          <cell r="BG3050">
            <v>0.75322407144583181</v>
          </cell>
          <cell r="BJ3050">
            <v>-2.0075393485895852E-3</v>
          </cell>
          <cell r="CF3050">
            <v>0</v>
          </cell>
          <cell r="CV3050">
            <v>21.208333333333332</v>
          </cell>
          <cell r="DA3050">
            <v>0</v>
          </cell>
          <cell r="ER3050">
            <v>254.40293333333335</v>
          </cell>
        </row>
        <row r="3051">
          <cell r="A3051">
            <v>642303</v>
          </cell>
          <cell r="C3051" t="str">
            <v>Guerrero, Francis</v>
          </cell>
          <cell r="AF3051">
            <v>0.13839863682935932</v>
          </cell>
          <cell r="AN3051">
            <v>92.173748148148164</v>
          </cell>
          <cell r="AP3051">
            <v>0.10716772223031357</v>
          </cell>
          <cell r="AV3051" t="str">
            <v>C</v>
          </cell>
          <cell r="AW3051">
            <v>-17.98337664373479</v>
          </cell>
          <cell r="AX3051">
            <v>-23.229249999999997</v>
          </cell>
          <cell r="AY3051">
            <v>-19.667967769547079</v>
          </cell>
          <cell r="AZ3051">
            <v>-12.090108259682857</v>
          </cell>
          <cell r="BG3051">
            <v>0.84656113479347939</v>
          </cell>
          <cell r="BJ3051">
            <v>-9.1514389528484896E-4</v>
          </cell>
          <cell r="CF3051">
            <v>0</v>
          </cell>
          <cell r="CV3051">
            <v>21.625</v>
          </cell>
          <cell r="DA3051">
            <v>0</v>
          </cell>
          <cell r="ER3051">
            <v>230.4343703703704</v>
          </cell>
        </row>
        <row r="3052">
          <cell r="A3052">
            <v>642305</v>
          </cell>
          <cell r="C3052" t="str">
            <v>Morles, Jose</v>
          </cell>
          <cell r="AF3052">
            <v>0.12242516223083774</v>
          </cell>
          <cell r="AN3052">
            <v>69.754026666666675</v>
          </cell>
          <cell r="AP3052">
            <v>7.5674689099858972E-2</v>
          </cell>
          <cell r="AV3052" t="str">
            <v>C</v>
          </cell>
          <cell r="AW3052">
            <v>-21.240541120819213</v>
          </cell>
          <cell r="AX3052">
            <v>-23.847066120819207</v>
          </cell>
          <cell r="AY3052">
            <v>-22.891617327758937</v>
          </cell>
          <cell r="AZ3052">
            <v>-6.5709782452166801</v>
          </cell>
          <cell r="BG3052">
            <v>0.5662526054289958</v>
          </cell>
          <cell r="BJ3052">
            <v>-3.531341009633187E-3</v>
          </cell>
          <cell r="CF3052">
            <v>0</v>
          </cell>
          <cell r="CV3052">
            <v>21.875</v>
          </cell>
          <cell r="DA3052">
            <v>0</v>
          </cell>
          <cell r="ER3052">
            <v>174.38506666666669</v>
          </cell>
        </row>
        <row r="3053">
          <cell r="A3053">
            <v>642307</v>
          </cell>
          <cell r="C3053" t="str">
            <v>Gonzalez, Yoel</v>
          </cell>
          <cell r="AF3053">
            <v>0.14222519755841684</v>
          </cell>
          <cell r="AN3053">
            <v>82.524065185185194</v>
          </cell>
          <cell r="AP3053">
            <v>0.14168084962904781</v>
          </cell>
          <cell r="AV3053" t="str">
            <v>C</v>
          </cell>
          <cell r="AW3053">
            <v>-20.162306481587954</v>
          </cell>
          <cell r="AX3053">
            <v>-27.884949999999996</v>
          </cell>
          <cell r="AY3053">
            <v>-21.709112808783928</v>
          </cell>
          <cell r="AZ3053">
            <v>-11.730229768311139</v>
          </cell>
          <cell r="BG3053">
            <v>0.58858182774473733</v>
          </cell>
          <cell r="BJ3053">
            <v>-1.9850219806567135E-2</v>
          </cell>
          <cell r="CF3053">
            <v>0</v>
          </cell>
          <cell r="CV3053">
            <v>19.875</v>
          </cell>
          <cell r="DA3053">
            <v>0</v>
          </cell>
          <cell r="ER3053">
            <v>206.31016296296298</v>
          </cell>
        </row>
        <row r="3054">
          <cell r="A3054">
            <v>642308</v>
          </cell>
          <cell r="C3054" t="str">
            <v>Mullen, Robert</v>
          </cell>
          <cell r="AF3054">
            <v>0.15401472348564277</v>
          </cell>
          <cell r="AN3054">
            <v>82.193540740740744</v>
          </cell>
          <cell r="AP3054">
            <v>0.13823217399562393</v>
          </cell>
          <cell r="AV3054" t="str">
            <v>C</v>
          </cell>
          <cell r="AW3054">
            <v>-16.522699256532196</v>
          </cell>
          <cell r="AX3054">
            <v>-27.145049999999998</v>
          </cell>
          <cell r="AY3054">
            <v>-18.989813100223245</v>
          </cell>
          <cell r="AZ3054">
            <v>-12.712531269230578</v>
          </cell>
          <cell r="BG3054">
            <v>0.74087863217182592</v>
          </cell>
          <cell r="BJ3054">
            <v>7.7099622396977613E-4</v>
          </cell>
          <cell r="CF3054">
            <v>0</v>
          </cell>
          <cell r="CV3054">
            <v>20.125</v>
          </cell>
          <cell r="DA3054">
            <v>0</v>
          </cell>
          <cell r="ER3054">
            <v>205.48385185185185</v>
          </cell>
        </row>
        <row r="3055">
          <cell r="A3055">
            <v>642309</v>
          </cell>
          <cell r="C3055" t="str">
            <v>Paz, Luis</v>
          </cell>
          <cell r="AF3055">
            <v>0.14691130191071883</v>
          </cell>
          <cell r="AN3055">
            <v>107.2759466666667</v>
          </cell>
          <cell r="AP3055">
            <v>0.1832268604643259</v>
          </cell>
          <cell r="AV3055" t="str">
            <v>1B</v>
          </cell>
          <cell r="AW3055">
            <v>-16.867432106817329</v>
          </cell>
          <cell r="AX3055">
            <v>-27.145049999999998</v>
          </cell>
          <cell r="AY3055">
            <v>-18.212867939375222</v>
          </cell>
          <cell r="AZ3055">
            <v>-16.867432106817329</v>
          </cell>
          <cell r="BG3055">
            <v>0.85208239678741382</v>
          </cell>
          <cell r="BJ3055">
            <v>1.1241460488943729E-2</v>
          </cell>
          <cell r="CF3055">
            <v>0</v>
          </cell>
          <cell r="CV3055">
            <v>20.125</v>
          </cell>
          <cell r="DA3055">
            <v>0</v>
          </cell>
          <cell r="ER3055">
            <v>268.18986666666672</v>
          </cell>
        </row>
        <row r="3056">
          <cell r="A3056">
            <v>642310</v>
          </cell>
          <cell r="C3056" t="str">
            <v>Tejeda, Bryan</v>
          </cell>
          <cell r="AF3056">
            <v>0.14058782583186444</v>
          </cell>
          <cell r="AN3056">
            <v>94.829392592592612</v>
          </cell>
          <cell r="AP3056">
            <v>0.14612044201615459</v>
          </cell>
          <cell r="AV3056" t="str">
            <v>1B</v>
          </cell>
          <cell r="AW3056">
            <v>-18.548851479229921</v>
          </cell>
          <cell r="AX3056">
            <v>-26.221983333333331</v>
          </cell>
          <cell r="AY3056">
            <v>-20.674354493278635</v>
          </cell>
          <cell r="AZ3056">
            <v>-17.260877927823003</v>
          </cell>
          <cell r="BG3056">
            <v>0.87243027181221033</v>
          </cell>
          <cell r="BJ3056">
            <v>1.1349579138175622E-2</v>
          </cell>
          <cell r="CF3056">
            <v>0</v>
          </cell>
          <cell r="CV3056">
            <v>20.458333333333332</v>
          </cell>
          <cell r="DA3056">
            <v>0</v>
          </cell>
          <cell r="ER3056">
            <v>237.07348148148151</v>
          </cell>
        </row>
        <row r="3057">
          <cell r="A3057">
            <v>642311</v>
          </cell>
          <cell r="C3057" t="str">
            <v>Gonzalez, Daniel</v>
          </cell>
          <cell r="AF3057">
            <v>0.15201820063269236</v>
          </cell>
          <cell r="AN3057">
            <v>88.420029629629639</v>
          </cell>
          <cell r="AP3057">
            <v>0.14449989944114716</v>
          </cell>
          <cell r="AV3057" t="str">
            <v>C</v>
          </cell>
          <cell r="AW3057">
            <v>-18.121170070643764</v>
          </cell>
          <cell r="AX3057">
            <v>-25.991216666666659</v>
          </cell>
          <cell r="AY3057">
            <v>-20.476866672167837</v>
          </cell>
          <cell r="AZ3057">
            <v>-10.269677769878445</v>
          </cell>
          <cell r="BG3057">
            <v>0.87085841506203288</v>
          </cell>
          <cell r="BJ3057">
            <v>7.2932593157577297E-3</v>
          </cell>
          <cell r="CF3057">
            <v>0</v>
          </cell>
          <cell r="CV3057">
            <v>20.541666666666668</v>
          </cell>
          <cell r="DA3057">
            <v>0</v>
          </cell>
          <cell r="ER3057">
            <v>221.05007407407408</v>
          </cell>
        </row>
        <row r="3058">
          <cell r="A3058">
            <v>642313</v>
          </cell>
          <cell r="C3058" t="str">
            <v>Garcia, Oswaldo</v>
          </cell>
          <cell r="AF3058">
            <v>0.13125178829611872</v>
          </cell>
          <cell r="AN3058">
            <v>104.76053333333334</v>
          </cell>
          <cell r="AP3058">
            <v>0.19364990883665478</v>
          </cell>
          <cell r="AV3058" t="str">
            <v>C</v>
          </cell>
          <cell r="AW3058">
            <v>-19.258140711559818</v>
          </cell>
          <cell r="AX3058">
            <v>-25.760449999999995</v>
          </cell>
          <cell r="AY3058">
            <v>-18.691809156650216</v>
          </cell>
          <cell r="AZ3058">
            <v>-10.320397063176506</v>
          </cell>
          <cell r="BG3058">
            <v>1.0158214877957039</v>
          </cell>
          <cell r="BJ3058">
            <v>-2.5559449223075039E-3</v>
          </cell>
          <cell r="CF3058">
            <v>0</v>
          </cell>
          <cell r="CV3058">
            <v>20.625</v>
          </cell>
          <cell r="DA3058">
            <v>0</v>
          </cell>
          <cell r="ER3058">
            <v>261.90133333333335</v>
          </cell>
        </row>
        <row r="3059">
          <cell r="A3059">
            <v>642314</v>
          </cell>
          <cell r="C3059" t="str">
            <v>Guzman, Rafael</v>
          </cell>
          <cell r="AF3059">
            <v>0.12544298078103447</v>
          </cell>
          <cell r="AN3059">
            <v>83.366968888888891</v>
          </cell>
          <cell r="AP3059">
            <v>0.11085795982455315</v>
          </cell>
          <cell r="AV3059" t="str">
            <v>C</v>
          </cell>
          <cell r="AW3059">
            <v>-16.891811878786527</v>
          </cell>
          <cell r="AX3059">
            <v>-25.529683333333331</v>
          </cell>
          <cell r="AY3059">
            <v>-14.384883640482121</v>
          </cell>
          <cell r="AZ3059">
            <v>-7.2479522752645202</v>
          </cell>
          <cell r="BG3059">
            <v>0.56916888325908133</v>
          </cell>
          <cell r="BJ3059">
            <v>-3.7004402582436814E-3</v>
          </cell>
          <cell r="CF3059">
            <v>0</v>
          </cell>
          <cell r="CV3059">
            <v>20.708333333333332</v>
          </cell>
          <cell r="DA3059">
            <v>0</v>
          </cell>
          <cell r="ER3059">
            <v>208.41742222222223</v>
          </cell>
        </row>
        <row r="3060">
          <cell r="A3060">
            <v>642315</v>
          </cell>
          <cell r="C3060" t="str">
            <v>Diaz, Joel</v>
          </cell>
          <cell r="AF3060">
            <v>0.15273217774633013</v>
          </cell>
          <cell r="AN3060">
            <v>115.68309333333332</v>
          </cell>
          <cell r="AP3060">
            <v>0.20227392018120083</v>
          </cell>
          <cell r="AV3060" t="str">
            <v>1B</v>
          </cell>
          <cell r="AW3060">
            <v>-16.66169928984203</v>
          </cell>
          <cell r="AX3060">
            <v>-25.298916666666656</v>
          </cell>
          <cell r="AY3060">
            <v>-18.442890172499091</v>
          </cell>
          <cell r="AZ3060">
            <v>-16.66169928984203</v>
          </cell>
          <cell r="BG3060">
            <v>0.92400835710409313</v>
          </cell>
          <cell r="BJ3060">
            <v>3.0973890092023076E-3</v>
          </cell>
          <cell r="CF3060">
            <v>0</v>
          </cell>
          <cell r="CV3060">
            <v>20.791666666666668</v>
          </cell>
          <cell r="DA3060">
            <v>0</v>
          </cell>
          <cell r="ER3060">
            <v>289.20773333333329</v>
          </cell>
        </row>
        <row r="3061">
          <cell r="A3061">
            <v>642316</v>
          </cell>
          <cell r="C3061" t="str">
            <v>Reyes, Brian</v>
          </cell>
          <cell r="AF3061">
            <v>0.15181035772595419</v>
          </cell>
          <cell r="AN3061">
            <v>78.755318518518521</v>
          </cell>
          <cell r="AP3061">
            <v>0.1147934796109924</v>
          </cell>
          <cell r="AV3061" t="str">
            <v>C</v>
          </cell>
          <cell r="AW3061">
            <v>-20.265029681934035</v>
          </cell>
          <cell r="AX3061">
            <v>-24.622483333333324</v>
          </cell>
          <cell r="AY3061">
            <v>-22.341413087909679</v>
          </cell>
          <cell r="AZ3061">
            <v>-15.248949323185212</v>
          </cell>
          <cell r="BG3061">
            <v>0.77138754349753902</v>
          </cell>
          <cell r="BJ3061">
            <v>1.2657331418280239E-2</v>
          </cell>
          <cell r="CF3061">
            <v>0</v>
          </cell>
          <cell r="CV3061">
            <v>21.041666666666668</v>
          </cell>
          <cell r="DA3061">
            <v>0</v>
          </cell>
          <cell r="ER3061">
            <v>196.88829629629629</v>
          </cell>
        </row>
        <row r="3062">
          <cell r="A3062">
            <v>642317</v>
          </cell>
          <cell r="C3062" t="str">
            <v>Pena, Dionenrys</v>
          </cell>
          <cell r="AF3062">
            <v>0.12503106301167849</v>
          </cell>
          <cell r="AN3062">
            <v>65.809351111111127</v>
          </cell>
          <cell r="AP3062">
            <v>3.8512502595351994E-2</v>
          </cell>
          <cell r="AV3062" t="str">
            <v>C</v>
          </cell>
          <cell r="AW3062">
            <v>-16.531978605792077</v>
          </cell>
          <cell r="AX3062">
            <v>-24.224416666666663</v>
          </cell>
          <cell r="AY3062">
            <v>-16.665956196611649</v>
          </cell>
          <cell r="AZ3062">
            <v>-6.3339604001436944</v>
          </cell>
          <cell r="BG3062">
            <v>0.78042162241655055</v>
          </cell>
          <cell r="BJ3062">
            <v>5.1541563952295219E-3</v>
          </cell>
          <cell r="CF3062">
            <v>0</v>
          </cell>
          <cell r="CV3062">
            <v>21.208333333333332</v>
          </cell>
          <cell r="DA3062">
            <v>0</v>
          </cell>
          <cell r="ER3062">
            <v>164.5233777777778</v>
          </cell>
        </row>
        <row r="3063">
          <cell r="A3063">
            <v>642318</v>
          </cell>
          <cell r="C3063" t="str">
            <v>Guzman, Miguel</v>
          </cell>
          <cell r="AF3063">
            <v>0.149326353817618</v>
          </cell>
          <cell r="AN3063">
            <v>94.250382222222228</v>
          </cell>
          <cell r="AP3063">
            <v>0.15341082546291884</v>
          </cell>
          <cell r="AV3063" t="str">
            <v>1B</v>
          </cell>
          <cell r="AW3063">
            <v>-16.929796736771266</v>
          </cell>
          <cell r="AX3063">
            <v>-24.025383333333323</v>
          </cell>
          <cell r="AY3063">
            <v>-18.271538435708923</v>
          </cell>
          <cell r="AZ3063">
            <v>-15.831747196500764</v>
          </cell>
          <cell r="BG3063">
            <v>0.96120805562466027</v>
          </cell>
          <cell r="BJ3063">
            <v>3.9348787968797195E-3</v>
          </cell>
          <cell r="CF3063">
            <v>0</v>
          </cell>
          <cell r="CV3063">
            <v>21.291666666666668</v>
          </cell>
          <cell r="DA3063">
            <v>0</v>
          </cell>
          <cell r="ER3063">
            <v>235.62595555555555</v>
          </cell>
        </row>
        <row r="3064">
          <cell r="A3064">
            <v>642319</v>
          </cell>
          <cell r="C3064" t="str">
            <v>Canellas, Daniel</v>
          </cell>
          <cell r="AF3064">
            <v>0.15041633008858832</v>
          </cell>
          <cell r="AN3064">
            <v>55.10077629629631</v>
          </cell>
          <cell r="AP3064">
            <v>2.0480429034256731E-2</v>
          </cell>
          <cell r="AV3064" t="str">
            <v>C</v>
          </cell>
          <cell r="AW3064">
            <v>-18.618015729986034</v>
          </cell>
          <cell r="AX3064">
            <v>-23.826349999999994</v>
          </cell>
          <cell r="AY3064">
            <v>-19.434233473314702</v>
          </cell>
          <cell r="AZ3064">
            <v>-8.2235845295172112</v>
          </cell>
          <cell r="BG3064">
            <v>0.72270303716584783</v>
          </cell>
          <cell r="BJ3064">
            <v>-1.62167259883092E-4</v>
          </cell>
          <cell r="CF3064">
            <v>0</v>
          </cell>
          <cell r="CV3064">
            <v>21.375</v>
          </cell>
          <cell r="DA3064">
            <v>0</v>
          </cell>
          <cell r="ER3064">
            <v>137.75194074074076</v>
          </cell>
        </row>
        <row r="3065">
          <cell r="A3065">
            <v>642321</v>
          </cell>
          <cell r="C3065" t="str">
            <v>Soto, Ronald</v>
          </cell>
          <cell r="AF3065">
            <v>0.13726052150462539</v>
          </cell>
          <cell r="AN3065">
            <v>80.267282962962966</v>
          </cell>
          <cell r="AP3065">
            <v>0.1335230323997646</v>
          </cell>
          <cell r="AV3065" t="str">
            <v>C</v>
          </cell>
          <cell r="AW3065">
            <v>-15.25737304053694</v>
          </cell>
          <cell r="AX3065">
            <v>-23.030216666666668</v>
          </cell>
          <cell r="AY3065">
            <v>-16.941131187641705</v>
          </cell>
          <cell r="AZ3065">
            <v>-14.336067295989359</v>
          </cell>
          <cell r="BG3065">
            <v>0.89353384616861797</v>
          </cell>
          <cell r="BJ3065">
            <v>-4.6222053928785534E-3</v>
          </cell>
          <cell r="CF3065">
            <v>0</v>
          </cell>
          <cell r="CV3065">
            <v>21.708333333333332</v>
          </cell>
          <cell r="DA3065">
            <v>0</v>
          </cell>
          <cell r="ER3065">
            <v>200.66820740740741</v>
          </cell>
        </row>
        <row r="3066">
          <cell r="A3066">
            <v>642322</v>
          </cell>
          <cell r="C3066" t="str">
            <v>Perez, Ramy</v>
          </cell>
          <cell r="AF3066">
            <v>0.12519634873048199</v>
          </cell>
          <cell r="AN3066">
            <v>116.47229629629631</v>
          </cell>
          <cell r="AP3066">
            <v>0.18079021224269054</v>
          </cell>
          <cell r="AV3066" t="str">
            <v>1B</v>
          </cell>
          <cell r="AW3066">
            <v>-14.765132895493638</v>
          </cell>
          <cell r="AX3066">
            <v>-15.896376995451703</v>
          </cell>
          <cell r="AY3066">
            <v>-13.165078798152013</v>
          </cell>
          <cell r="AZ3066">
            <v>-13.165078798152013</v>
          </cell>
          <cell r="BG3066">
            <v>0.80109143121255078</v>
          </cell>
          <cell r="BJ3066">
            <v>-3.074658081392029E-3</v>
          </cell>
          <cell r="CF3066">
            <v>0</v>
          </cell>
          <cell r="CV3066">
            <v>21.791666666666668</v>
          </cell>
          <cell r="DA3066">
            <v>0</v>
          </cell>
          <cell r="ER3066">
            <v>291.18074074074076</v>
          </cell>
        </row>
        <row r="3067">
          <cell r="A3067">
            <v>642323</v>
          </cell>
          <cell r="C3067" t="str">
            <v>Bermejo, Jesus</v>
          </cell>
          <cell r="AF3067">
            <v>0.11729734853492264</v>
          </cell>
          <cell r="AN3067">
            <v>79.098311111111116</v>
          </cell>
          <cell r="AP3067">
            <v>4.6602780222276152E-2</v>
          </cell>
          <cell r="AV3067" t="str">
            <v>1B</v>
          </cell>
          <cell r="AW3067">
            <v>-16.374391393953402</v>
          </cell>
          <cell r="AX3067">
            <v>-21.91535</v>
          </cell>
          <cell r="AY3067">
            <v>-17.877418840046563</v>
          </cell>
          <cell r="AZ3067">
            <v>-16.374391393953402</v>
          </cell>
          <cell r="BG3067">
            <v>0.6162387179718114</v>
          </cell>
          <cell r="BJ3067">
            <v>-7.1538107873413059E-3</v>
          </cell>
          <cell r="CF3067">
            <v>0</v>
          </cell>
          <cell r="CV3067">
            <v>22.208333333333332</v>
          </cell>
          <cell r="DA3067">
            <v>0</v>
          </cell>
          <cell r="ER3067">
            <v>197.74577777777779</v>
          </cell>
        </row>
        <row r="3068">
          <cell r="A3068">
            <v>642325</v>
          </cell>
          <cell r="C3068" t="str">
            <v>Almonte, Miguel</v>
          </cell>
          <cell r="AF3068">
            <v>0.12707627299267915</v>
          </cell>
          <cell r="AN3068">
            <v>60.962322962962972</v>
          </cell>
          <cell r="AP3068">
            <v>2.819993108089347E-2</v>
          </cell>
          <cell r="AV3068" t="str">
            <v>C</v>
          </cell>
          <cell r="AW3068">
            <v>-14.442298770920303</v>
          </cell>
          <cell r="AX3068">
            <v>-21.413449999999997</v>
          </cell>
          <cell r="AY3068">
            <v>-9.255865008040459</v>
          </cell>
          <cell r="AZ3068">
            <v>7.0492952515272798</v>
          </cell>
          <cell r="BG3068">
            <v>0.62483029647729338</v>
          </cell>
          <cell r="BJ3068">
            <v>-5.0571553907146037E-3</v>
          </cell>
          <cell r="CF3068">
            <v>0</v>
          </cell>
          <cell r="CV3068">
            <v>22.458333333333332</v>
          </cell>
          <cell r="DA3068">
            <v>0</v>
          </cell>
          <cell r="ER3068">
            <v>152.40580740740742</v>
          </cell>
        </row>
        <row r="3069">
          <cell r="A3069">
            <v>642326</v>
          </cell>
          <cell r="C3069" t="str">
            <v>Davis, Eduardo</v>
          </cell>
          <cell r="AF3069">
            <v>0.1308711284916087</v>
          </cell>
          <cell r="AN3069">
            <v>87.862139259259266</v>
          </cell>
          <cell r="AP3069">
            <v>6.2978057720406211E-2</v>
          </cell>
          <cell r="AV3069" t="str">
            <v>1B</v>
          </cell>
          <cell r="AW3069">
            <v>-15.008495696026099</v>
          </cell>
          <cell r="AX3069">
            <v>-21.078849999999996</v>
          </cell>
          <cell r="AY3069">
            <v>-16.297342026196468</v>
          </cell>
          <cell r="AZ3069">
            <v>-15.008495696026099</v>
          </cell>
          <cell r="BG3069">
            <v>0.84389926896083267</v>
          </cell>
          <cell r="BJ3069">
            <v>7.554289589829526E-3</v>
          </cell>
          <cell r="CF3069">
            <v>0</v>
          </cell>
          <cell r="CV3069">
            <v>22.625</v>
          </cell>
          <cell r="DA3069">
            <v>0</v>
          </cell>
          <cell r="ER3069">
            <v>219.65534814814816</v>
          </cell>
        </row>
        <row r="3070">
          <cell r="A3070">
            <v>642327</v>
          </cell>
          <cell r="C3070" t="str">
            <v>Lopez, Maikel</v>
          </cell>
          <cell r="AF3070">
            <v>0.14983663747208403</v>
          </cell>
          <cell r="AN3070">
            <v>75.689339259259256</v>
          </cell>
          <cell r="AP3070">
            <v>8.2179746792254482E-2</v>
          </cell>
          <cell r="AV3070" t="str">
            <v>C</v>
          </cell>
          <cell r="AW3070">
            <v>-14.736192170384548</v>
          </cell>
          <cell r="AX3070">
            <v>-20.911549999999998</v>
          </cell>
          <cell r="AY3070">
            <v>-16.138196451986921</v>
          </cell>
          <cell r="AZ3070">
            <v>-4.8949336796587213</v>
          </cell>
          <cell r="BG3070">
            <v>0.8138954170124868</v>
          </cell>
          <cell r="BJ3070">
            <v>-1.2620938867466855E-2</v>
          </cell>
          <cell r="CF3070">
            <v>0</v>
          </cell>
          <cell r="CV3070">
            <v>22.708333333333332</v>
          </cell>
          <cell r="DA3070">
            <v>0</v>
          </cell>
          <cell r="ER3070">
            <v>189.22334814814815</v>
          </cell>
        </row>
        <row r="3071">
          <cell r="A3071">
            <v>642328</v>
          </cell>
          <cell r="C3071" t="str">
            <v>Genao, Angel</v>
          </cell>
          <cell r="AF3071">
            <v>0.14420878943374446</v>
          </cell>
          <cell r="AN3071">
            <v>90.912118518518525</v>
          </cell>
          <cell r="AP3071">
            <v>0.15197590799820515</v>
          </cell>
          <cell r="AV3071" t="str">
            <v>C</v>
          </cell>
          <cell r="AW3071">
            <v>-13.606326780553744</v>
          </cell>
          <cell r="AX3071">
            <v>-19.851516666666662</v>
          </cell>
          <cell r="AY3071">
            <v>-9.7274599002674034</v>
          </cell>
          <cell r="AZ3071">
            <v>0.73786066577211384</v>
          </cell>
          <cell r="BG3071">
            <v>0.83375242780649828</v>
          </cell>
          <cell r="BJ3071">
            <v>3.6951484384500238E-3</v>
          </cell>
          <cell r="CF3071">
            <v>0</v>
          </cell>
          <cell r="CV3071">
            <v>23.291666666666668</v>
          </cell>
          <cell r="DA3071">
            <v>0</v>
          </cell>
          <cell r="ER3071">
            <v>227.28029629629631</v>
          </cell>
        </row>
        <row r="3072">
          <cell r="A3072">
            <v>642331</v>
          </cell>
          <cell r="C3072" t="str">
            <v>Martinez, Mario</v>
          </cell>
          <cell r="AF3072">
            <v>0.13635746955052827</v>
          </cell>
          <cell r="AN3072">
            <v>70.155377777777787</v>
          </cell>
          <cell r="AP3072">
            <v>4.1973870981431127E-2</v>
          </cell>
          <cell r="AV3072" t="str">
            <v>C</v>
          </cell>
          <cell r="AW3072">
            <v>-19.260299081500342</v>
          </cell>
          <cell r="AX3072">
            <v>-27.622450000000001</v>
          </cell>
          <cell r="AY3072">
            <v>-20.486833497555999</v>
          </cell>
          <cell r="AZ3072">
            <v>-8.9062036401293465</v>
          </cell>
          <cell r="BG3072">
            <v>0.47944613335214004</v>
          </cell>
          <cell r="BJ3072">
            <v>-5.1819640548023951E-3</v>
          </cell>
          <cell r="CF3072">
            <v>0</v>
          </cell>
          <cell r="CV3072">
            <v>19.958333333333332</v>
          </cell>
          <cell r="DA3072">
            <v>0</v>
          </cell>
          <cell r="ER3072">
            <v>175.38844444444447</v>
          </cell>
        </row>
        <row r="3073">
          <cell r="A3073">
            <v>642332</v>
          </cell>
          <cell r="C3073" t="str">
            <v>Toribio, Oliver</v>
          </cell>
          <cell r="AF3073">
            <v>0.12343185910935445</v>
          </cell>
          <cell r="AN3073">
            <v>83.802346666666679</v>
          </cell>
          <cell r="AP3073">
            <v>0.11079273574128867</v>
          </cell>
          <cell r="AV3073" t="str">
            <v>C</v>
          </cell>
          <cell r="AW3073">
            <v>-18.654876719494823</v>
          </cell>
          <cell r="AX3073">
            <v>-27.375816666666658</v>
          </cell>
          <cell r="AY3073">
            <v>-21.225295523849844</v>
          </cell>
          <cell r="AZ3073">
            <v>-10.90709372410817</v>
          </cell>
          <cell r="BG3073">
            <v>0.3668124556732737</v>
          </cell>
          <cell r="BJ3073">
            <v>-5.2697984621291839E-3</v>
          </cell>
          <cell r="CF3073">
            <v>0</v>
          </cell>
          <cell r="CV3073">
            <v>20.041666666666668</v>
          </cell>
          <cell r="DA3073">
            <v>0</v>
          </cell>
          <cell r="ER3073">
            <v>209.50586666666669</v>
          </cell>
        </row>
        <row r="3074">
          <cell r="A3074">
            <v>642333</v>
          </cell>
          <cell r="C3074" t="str">
            <v>Sanchez, Carlos</v>
          </cell>
          <cell r="AF3074">
            <v>0.1464810800670896</v>
          </cell>
          <cell r="AN3074">
            <v>101.56650666666667</v>
          </cell>
          <cell r="AP3074">
            <v>0.18477172046852408</v>
          </cell>
          <cell r="AV3074" t="str">
            <v>C</v>
          </cell>
          <cell r="AW3074">
            <v>-11</v>
          </cell>
          <cell r="AX3074">
            <v>4.6738887766557911</v>
          </cell>
          <cell r="AY3074">
            <v>-7</v>
          </cell>
          <cell r="AZ3074">
            <v>-12.04691785603149</v>
          </cell>
          <cell r="BG3074">
            <v>0.91160416931562449</v>
          </cell>
          <cell r="BJ3074">
            <v>1.0913250229138785E-2</v>
          </cell>
          <cell r="CF3074">
            <v>0</v>
          </cell>
          <cell r="CV3074">
            <v>20.041666666666668</v>
          </cell>
          <cell r="DA3074">
            <v>0.98499999999999999</v>
          </cell>
          <cell r="ER3074">
            <v>253.91626666666667</v>
          </cell>
        </row>
        <row r="3075">
          <cell r="A3075">
            <v>642334</v>
          </cell>
          <cell r="C3075" t="str">
            <v>Cedeno, Oliver</v>
          </cell>
          <cell r="AF3075">
            <v>0.14887098611220195</v>
          </cell>
          <cell r="AN3075">
            <v>76.165546666666657</v>
          </cell>
          <cell r="AP3075">
            <v>6.5646823176220948E-2</v>
          </cell>
          <cell r="AV3075" t="str">
            <v>1B</v>
          </cell>
          <cell r="AW3075">
            <v>-19.975628110801388</v>
          </cell>
          <cell r="AX3075">
            <v>-27.145049999999998</v>
          </cell>
          <cell r="AY3075">
            <v>-22.470734817694712</v>
          </cell>
          <cell r="AZ3075">
            <v>-17.214717227713138</v>
          </cell>
          <cell r="BG3075">
            <v>0.65455627279961193</v>
          </cell>
          <cell r="BJ3075">
            <v>1.2102338223390446E-2</v>
          </cell>
          <cell r="CF3075">
            <v>0</v>
          </cell>
          <cell r="CV3075">
            <v>20.125</v>
          </cell>
          <cell r="DA3075">
            <v>0</v>
          </cell>
          <cell r="ER3075">
            <v>190.41386666666665</v>
          </cell>
        </row>
        <row r="3076">
          <cell r="A3076">
            <v>642335</v>
          </cell>
          <cell r="C3076" t="str">
            <v>Pinto, Yobanis</v>
          </cell>
          <cell r="AF3076">
            <v>0.13318453511907227</v>
          </cell>
          <cell r="AN3076">
            <v>83.70631111111112</v>
          </cell>
          <cell r="AP3076">
            <v>5.4338669638832271E-2</v>
          </cell>
          <cell r="AV3076" t="str">
            <v>1B</v>
          </cell>
          <cell r="AW3076">
            <v>-21.559830435337417</v>
          </cell>
          <cell r="AX3076">
            <v>-26.452749999999995</v>
          </cell>
          <cell r="AY3076">
            <v>-23.946646990697531</v>
          </cell>
          <cell r="AZ3076">
            <v>-21.559830435337417</v>
          </cell>
          <cell r="BG3076">
            <v>0.68047690035126429</v>
          </cell>
          <cell r="BJ3076">
            <v>-7.6849307410359214E-3</v>
          </cell>
          <cell r="CF3076">
            <v>0</v>
          </cell>
          <cell r="CV3076">
            <v>20.375</v>
          </cell>
          <cell r="DA3076">
            <v>0</v>
          </cell>
          <cell r="ER3076">
            <v>209.26577777777777</v>
          </cell>
        </row>
        <row r="3077">
          <cell r="A3077">
            <v>642336</v>
          </cell>
          <cell r="C3077" t="str">
            <v>Mejia, Francisco</v>
          </cell>
          <cell r="AF3077">
            <v>0.21351048787113833</v>
          </cell>
          <cell r="AN3077">
            <v>186.20231111111113</v>
          </cell>
          <cell r="AP3077">
            <v>0.32893702723157736</v>
          </cell>
          <cell r="AV3077" t="str">
            <v>C</v>
          </cell>
          <cell r="AW3077">
            <v>-17.524873591440755</v>
          </cell>
          <cell r="AX3077">
            <v>-25.529683333333331</v>
          </cell>
          <cell r="AY3077">
            <v>-16.881202101956827</v>
          </cell>
          <cell r="AZ3077">
            <v>-1.2997829982198739</v>
          </cell>
          <cell r="BG3077">
            <v>0.88842961948438082</v>
          </cell>
          <cell r="BJ3077">
            <v>1.667078084803093E-2</v>
          </cell>
          <cell r="CF3077">
            <v>0</v>
          </cell>
          <cell r="CV3077">
            <v>20.708333333333332</v>
          </cell>
          <cell r="DA3077">
            <v>0</v>
          </cell>
          <cell r="ER3077">
            <v>465.50577777777778</v>
          </cell>
        </row>
        <row r="3078">
          <cell r="A3078">
            <v>642337</v>
          </cell>
          <cell r="C3078" t="str">
            <v>Mendoza, Kevin</v>
          </cell>
          <cell r="AF3078">
            <v>0.13857590229787942</v>
          </cell>
          <cell r="AN3078">
            <v>72.05157925925927</v>
          </cell>
          <cell r="AP3078">
            <v>7.2479474123099186E-2</v>
          </cell>
          <cell r="AV3078" t="str">
            <v>C</v>
          </cell>
          <cell r="AW3078">
            <v>-21.272508646829522</v>
          </cell>
          <cell r="AX3078">
            <v>-25.149108646829518</v>
          </cell>
          <cell r="AY3078">
            <v>-23.432697995519224</v>
          </cell>
          <cell r="AZ3078">
            <v>-14.585494219972892</v>
          </cell>
          <cell r="BG3078">
            <v>0.58665436113756564</v>
          </cell>
          <cell r="BJ3078">
            <v>-1.81549312008428E-2</v>
          </cell>
          <cell r="CF3078">
            <v>0</v>
          </cell>
          <cell r="CV3078">
            <v>20.875</v>
          </cell>
          <cell r="DA3078">
            <v>0</v>
          </cell>
          <cell r="ER3078">
            <v>180.12894814814817</v>
          </cell>
        </row>
        <row r="3079">
          <cell r="A3079">
            <v>642339</v>
          </cell>
          <cell r="C3079" t="str">
            <v>Mendez, Luis</v>
          </cell>
          <cell r="AF3079">
            <v>0.13442128308630188</v>
          </cell>
          <cell r="AN3079">
            <v>125.97274074074073</v>
          </cell>
          <cell r="AP3079">
            <v>0.18346167942406499</v>
          </cell>
          <cell r="AV3079" t="str">
            <v>LF</v>
          </cell>
          <cell r="AW3079">
            <v>-15.484539174064075</v>
          </cell>
          <cell r="AX3079">
            <v>-24.025383333333323</v>
          </cell>
          <cell r="AY3079">
            <v>-17.641930346545536</v>
          </cell>
          <cell r="AZ3079">
            <v>-15.484539174064075</v>
          </cell>
          <cell r="BG3079">
            <v>0.76637260445699606</v>
          </cell>
          <cell r="BJ3079">
            <v>2.7673934687262192E-3</v>
          </cell>
          <cell r="CF3079">
            <v>0</v>
          </cell>
          <cell r="CV3079">
            <v>21.291666666666668</v>
          </cell>
          <cell r="DA3079">
            <v>0</v>
          </cell>
          <cell r="ER3079">
            <v>314.93185185185183</v>
          </cell>
        </row>
        <row r="3080">
          <cell r="A3080">
            <v>642341</v>
          </cell>
          <cell r="C3080" t="str">
            <v>Posso, Jesus</v>
          </cell>
          <cell r="AF3080">
            <v>0.18293642462592305</v>
          </cell>
          <cell r="AN3080">
            <v>94.188800000000015</v>
          </cell>
          <cell r="AP3080">
            <v>0.11398085781687184</v>
          </cell>
          <cell r="AV3080" t="str">
            <v>1B</v>
          </cell>
          <cell r="AW3080">
            <v>-15.028343708433693</v>
          </cell>
          <cell r="AX3080">
            <v>-23.826349999999994</v>
          </cell>
          <cell r="AY3080">
            <v>-16.187720403872799</v>
          </cell>
          <cell r="AZ3080">
            <v>-14.558513670151317</v>
          </cell>
          <cell r="BG3080">
            <v>0.68244294829420316</v>
          </cell>
          <cell r="BJ3080">
            <v>-1.1779869408815617E-2</v>
          </cell>
          <cell r="CF3080">
            <v>0</v>
          </cell>
          <cell r="CV3080">
            <v>21.375</v>
          </cell>
          <cell r="DA3080">
            <v>0</v>
          </cell>
          <cell r="ER3080">
            <v>235.47200000000001</v>
          </cell>
        </row>
        <row r="3081">
          <cell r="A3081">
            <v>642343</v>
          </cell>
          <cell r="C3081" t="str">
            <v>Ramirez, Wagner</v>
          </cell>
          <cell r="AF3081">
            <v>0.11350351355294974</v>
          </cell>
          <cell r="AN3081">
            <v>74.435318518518528</v>
          </cell>
          <cell r="AP3081">
            <v>9.2303788202795167E-2</v>
          </cell>
          <cell r="AV3081" t="str">
            <v>C</v>
          </cell>
          <cell r="AW3081">
            <v>-16.798347724159957</v>
          </cell>
          <cell r="AX3081">
            <v>-23.428283333333326</v>
          </cell>
          <cell r="AY3081">
            <v>-18.653417902504255</v>
          </cell>
          <cell r="AZ3081">
            <v>-7.604155142939133</v>
          </cell>
          <cell r="BG3081">
            <v>0.55961131473553993</v>
          </cell>
          <cell r="BJ3081">
            <v>-5.089918338930184E-3</v>
          </cell>
          <cell r="CF3081">
            <v>0</v>
          </cell>
          <cell r="CV3081">
            <v>21.541666666666668</v>
          </cell>
          <cell r="DA3081">
            <v>0</v>
          </cell>
          <cell r="ER3081">
            <v>186.08829629629631</v>
          </cell>
        </row>
        <row r="3082">
          <cell r="A3082">
            <v>642344</v>
          </cell>
          <cell r="C3082" t="str">
            <v>Nunez, Jhon</v>
          </cell>
          <cell r="AF3082">
            <v>0.17942344416795261</v>
          </cell>
          <cell r="AN3082">
            <v>71.610346666666672</v>
          </cell>
          <cell r="AP3082">
            <v>0.103686962484972</v>
          </cell>
          <cell r="AV3082" t="str">
            <v>C</v>
          </cell>
          <cell r="AW3082">
            <v>-15.408091666666666</v>
          </cell>
          <cell r="AX3082">
            <v>-23.428283333333326</v>
          </cell>
          <cell r="AY3082">
            <v>-6.1682609223720632</v>
          </cell>
          <cell r="AZ3082">
            <v>5.750036489160161</v>
          </cell>
          <cell r="BG3082">
            <v>0.62949771071424765</v>
          </cell>
          <cell r="BJ3082">
            <v>3.1877709468421862E-3</v>
          </cell>
          <cell r="CF3082">
            <v>0</v>
          </cell>
          <cell r="CV3082">
            <v>21.541666666666668</v>
          </cell>
          <cell r="DA3082">
            <v>0</v>
          </cell>
          <cell r="ER3082">
            <v>179.02586666666667</v>
          </cell>
        </row>
        <row r="3083">
          <cell r="A3083">
            <v>642345</v>
          </cell>
          <cell r="C3083" t="str">
            <v>Seitz, Jerry</v>
          </cell>
          <cell r="AF3083">
            <v>0.14925004511449372</v>
          </cell>
          <cell r="AN3083">
            <v>75.477333333333348</v>
          </cell>
          <cell r="AP3083">
            <v>0.12024293217158</v>
          </cell>
          <cell r="AV3083" t="str">
            <v>C</v>
          </cell>
          <cell r="AW3083">
            <v>-15.504837839168987</v>
          </cell>
          <cell r="AX3083">
            <v>-22.831183333333328</v>
          </cell>
          <cell r="AY3083">
            <v>-17.029860171928984</v>
          </cell>
          <cell r="AZ3083">
            <v>-5.2009210944298152</v>
          </cell>
          <cell r="BG3083">
            <v>0.66377194718591492</v>
          </cell>
          <cell r="BJ3083">
            <v>1.895073325669544E-2</v>
          </cell>
          <cell r="CF3083">
            <v>0</v>
          </cell>
          <cell r="CV3083">
            <v>21.791666666666668</v>
          </cell>
          <cell r="DA3083">
            <v>0</v>
          </cell>
          <cell r="ER3083">
            <v>188.69333333333336</v>
          </cell>
        </row>
        <row r="3084">
          <cell r="A3084">
            <v>642346</v>
          </cell>
          <cell r="C3084" t="str">
            <v>Sanchez, Richi</v>
          </cell>
          <cell r="AF3084">
            <v>0.13983001779565846</v>
          </cell>
          <cell r="AN3084">
            <v>85.012159999999994</v>
          </cell>
          <cell r="AP3084">
            <v>9.5254779758012997E-2</v>
          </cell>
          <cell r="AV3084" t="str">
            <v>1B</v>
          </cell>
          <cell r="AW3084">
            <v>-14.633169015312594</v>
          </cell>
          <cell r="AX3084">
            <v>-22.082649999999997</v>
          </cell>
          <cell r="AY3084">
            <v>-15.437809907974399</v>
          </cell>
          <cell r="AZ3084">
            <v>-11.533234175822173</v>
          </cell>
          <cell r="BG3084">
            <v>0.74079436806807553</v>
          </cell>
          <cell r="BJ3084">
            <v>1.2611802360257942E-2</v>
          </cell>
          <cell r="CF3084">
            <v>0</v>
          </cell>
          <cell r="CV3084">
            <v>22.125</v>
          </cell>
          <cell r="DA3084">
            <v>0</v>
          </cell>
          <cell r="ER3084">
            <v>212.53039999999999</v>
          </cell>
        </row>
        <row r="3085">
          <cell r="A3085">
            <v>642347</v>
          </cell>
          <cell r="C3085" t="str">
            <v>De La Cruz, Wilfri</v>
          </cell>
          <cell r="AF3085">
            <v>0.15213322692467002</v>
          </cell>
          <cell r="AN3085">
            <v>80.085013333333336</v>
          </cell>
          <cell r="AP3085">
            <v>0.12598738170942581</v>
          </cell>
          <cell r="AV3085" t="str">
            <v>C</v>
          </cell>
          <cell r="AW3085">
            <v>-16.433465150013959</v>
          </cell>
          <cell r="AX3085">
            <v>-21.246149999999993</v>
          </cell>
          <cell r="AY3085">
            <v>-17.782682456818073</v>
          </cell>
          <cell r="AZ3085">
            <v>-9.2986241709069279</v>
          </cell>
          <cell r="BG3085">
            <v>0.72753968722928342</v>
          </cell>
          <cell r="BJ3085">
            <v>2.6404280473857284E-3</v>
          </cell>
          <cell r="CF3085">
            <v>0</v>
          </cell>
          <cell r="CV3085">
            <v>22.541666666666668</v>
          </cell>
          <cell r="DA3085">
            <v>0</v>
          </cell>
          <cell r="ER3085">
            <v>200.21253333333334</v>
          </cell>
        </row>
        <row r="3086">
          <cell r="A3086">
            <v>642349</v>
          </cell>
          <cell r="C3086" t="str">
            <v>Saez, Alberto</v>
          </cell>
          <cell r="AF3086">
            <v>0.1164662904409732</v>
          </cell>
          <cell r="AN3086">
            <v>73.889185185185184</v>
          </cell>
          <cell r="AP3086">
            <v>4.6643311603828508E-2</v>
          </cell>
          <cell r="AV3086" t="str">
            <v>LF</v>
          </cell>
          <cell r="AW3086">
            <v>-19.062954748583596</v>
          </cell>
          <cell r="AX3086">
            <v>-27.622450000000001</v>
          </cell>
          <cell r="AY3086">
            <v>-19.752996656293814</v>
          </cell>
          <cell r="AZ3086">
            <v>-19.062954748583596</v>
          </cell>
          <cell r="BG3086">
            <v>0.53337797504526641</v>
          </cell>
          <cell r="BJ3086">
            <v>-2.1001016659037048E-2</v>
          </cell>
          <cell r="CF3086">
            <v>0</v>
          </cell>
          <cell r="CV3086">
            <v>19.958333333333332</v>
          </cell>
          <cell r="DA3086">
            <v>0</v>
          </cell>
          <cell r="ER3086">
            <v>184.72296296296295</v>
          </cell>
        </row>
        <row r="3087">
          <cell r="A3087">
            <v>642350</v>
          </cell>
          <cell r="C3087" t="str">
            <v>Siri, Jose</v>
          </cell>
          <cell r="AF3087">
            <v>0.15986997084343671</v>
          </cell>
          <cell r="AN3087">
            <v>143.92533333333333</v>
          </cell>
          <cell r="AP3087">
            <v>0.23087082403501336</v>
          </cell>
          <cell r="AV3087" t="str">
            <v>CF</v>
          </cell>
          <cell r="AW3087">
            <v>-16.083583333333337</v>
          </cell>
          <cell r="AX3087">
            <v>-24.837383333333332</v>
          </cell>
          <cell r="AY3087">
            <v>-4.558908759965429</v>
          </cell>
          <cell r="AZ3087">
            <v>-4.558908759965429</v>
          </cell>
          <cell r="BG3087">
            <v>0.8960557530483324</v>
          </cell>
          <cell r="BJ3087">
            <v>4.9866341951132409E-3</v>
          </cell>
          <cell r="CF3087">
            <v>0</v>
          </cell>
          <cell r="CV3087">
            <v>20.958333333333332</v>
          </cell>
          <cell r="DA3087">
            <v>0</v>
          </cell>
          <cell r="ER3087">
            <v>359.81333333333333</v>
          </cell>
        </row>
        <row r="3088">
          <cell r="A3088">
            <v>642352</v>
          </cell>
          <cell r="C3088" t="str">
            <v>Angomas, Jean</v>
          </cell>
          <cell r="AF3088">
            <v>0.17454854586419524</v>
          </cell>
          <cell r="AN3088">
            <v>164.28930370370372</v>
          </cell>
          <cell r="AP3088">
            <v>0.25404511244073347</v>
          </cell>
          <cell r="AV3088" t="str">
            <v>LF</v>
          </cell>
          <cell r="AW3088">
            <v>-15.981791666666666</v>
          </cell>
          <cell r="AX3088">
            <v>-24.622483333333324</v>
          </cell>
          <cell r="AY3088">
            <v>-13.457152689894009</v>
          </cell>
          <cell r="AZ3088">
            <v>-13.457152689894009</v>
          </cell>
          <cell r="BG3088">
            <v>0.94186057630480646</v>
          </cell>
          <cell r="BJ3088">
            <v>-2.3265700522933684E-3</v>
          </cell>
          <cell r="CF3088">
            <v>0</v>
          </cell>
          <cell r="CV3088">
            <v>21.041666666666668</v>
          </cell>
          <cell r="DA3088">
            <v>0</v>
          </cell>
          <cell r="ER3088">
            <v>410.72325925925929</v>
          </cell>
        </row>
        <row r="3089">
          <cell r="A3089">
            <v>642353</v>
          </cell>
          <cell r="C3089" t="str">
            <v>Santos, Sandy</v>
          </cell>
          <cell r="AF3089">
            <v>0.17511613179415761</v>
          </cell>
          <cell r="AN3089">
            <v>119.18056296296295</v>
          </cell>
          <cell r="AP3089">
            <v>0.2154485644951426</v>
          </cell>
          <cell r="AV3089" t="str">
            <v>CF</v>
          </cell>
          <cell r="AW3089">
            <v>-14.674033333333336</v>
          </cell>
          <cell r="AX3089">
            <v>-21.91535</v>
          </cell>
          <cell r="AY3089">
            <v>-11.024489560290604</v>
          </cell>
          <cell r="AZ3089">
            <v>-11.024489560290604</v>
          </cell>
          <cell r="BG3089">
            <v>0.98985762214324957</v>
          </cell>
          <cell r="BJ3089">
            <v>1.0382123571549998E-2</v>
          </cell>
          <cell r="CF3089">
            <v>0</v>
          </cell>
          <cell r="CV3089">
            <v>22.208333333333332</v>
          </cell>
          <cell r="DA3089">
            <v>0</v>
          </cell>
          <cell r="ER3089">
            <v>297.95140740740737</v>
          </cell>
        </row>
        <row r="3090">
          <cell r="A3090">
            <v>642354</v>
          </cell>
          <cell r="C3090" t="str">
            <v>Frias, Frank</v>
          </cell>
          <cell r="AF3090">
            <v>0.18601983803912772</v>
          </cell>
          <cell r="AN3090">
            <v>93.843816296296296</v>
          </cell>
          <cell r="AP3090">
            <v>0.12008460474028448</v>
          </cell>
          <cell r="AV3090" t="str">
            <v>LF</v>
          </cell>
          <cell r="AW3090">
            <v>-14.590766666666667</v>
          </cell>
          <cell r="AX3090">
            <v>-21.748049999999992</v>
          </cell>
          <cell r="AY3090">
            <v>-9.9536143223984652</v>
          </cell>
          <cell r="AZ3090">
            <v>-9.9536143223984652</v>
          </cell>
          <cell r="BG3090">
            <v>0.89045658461051502</v>
          </cell>
          <cell r="BJ3090">
            <v>1.5482688215397297E-2</v>
          </cell>
          <cell r="CF3090">
            <v>0</v>
          </cell>
          <cell r="CV3090">
            <v>22.291666666666668</v>
          </cell>
          <cell r="DA3090">
            <v>0</v>
          </cell>
          <cell r="ER3090">
            <v>234.60954074074073</v>
          </cell>
        </row>
        <row r="3091">
          <cell r="A3091">
            <v>642355</v>
          </cell>
          <cell r="C3091" t="str">
            <v>Guzman, Rudy</v>
          </cell>
          <cell r="AF3091">
            <v>0.1524428378521463</v>
          </cell>
          <cell r="AN3091">
            <v>98.446459259259271</v>
          </cell>
          <cell r="AP3091">
            <v>0.10141267813999655</v>
          </cell>
          <cell r="AV3091" t="str">
            <v>CF</v>
          </cell>
          <cell r="AW3091">
            <v>-12.358483333333334</v>
          </cell>
          <cell r="AX3091">
            <v>-17.505116666666666</v>
          </cell>
          <cell r="AY3091">
            <v>-3.4568558032100132</v>
          </cell>
          <cell r="AZ3091">
            <v>-3.4568558032100132</v>
          </cell>
          <cell r="BG3091">
            <v>0.81035342387636944</v>
          </cell>
          <cell r="BJ3091">
            <v>4.7822193420267081E-3</v>
          </cell>
          <cell r="CF3091">
            <v>0</v>
          </cell>
          <cell r="CV3091">
            <v>24.958333333333332</v>
          </cell>
          <cell r="DA3091">
            <v>0</v>
          </cell>
          <cell r="ER3091">
            <v>246.11614814814817</v>
          </cell>
        </row>
        <row r="3092">
          <cell r="A3092">
            <v>642356</v>
          </cell>
          <cell r="C3092" t="str">
            <v>Guzman, Franklin</v>
          </cell>
          <cell r="AF3092">
            <v>0.20346785342850082</v>
          </cell>
          <cell r="AN3092">
            <v>105.25221925925928</v>
          </cell>
          <cell r="AP3092">
            <v>0.16819722857978125</v>
          </cell>
          <cell r="AV3092" t="str">
            <v>RF</v>
          </cell>
          <cell r="AW3092">
            <v>-12.76845</v>
          </cell>
          <cell r="AX3092">
            <v>-18.231949999999998</v>
          </cell>
          <cell r="AY3092">
            <v>-8.7505438208488986</v>
          </cell>
          <cell r="AZ3092">
            <v>-8.7505438208488986</v>
          </cell>
          <cell r="BG3092">
            <v>0.56337828996857597</v>
          </cell>
          <cell r="BJ3092">
            <v>-1.3455706952792182E-2</v>
          </cell>
          <cell r="CF3092">
            <v>0</v>
          </cell>
          <cell r="CV3092">
            <v>24.375</v>
          </cell>
          <cell r="DA3092">
            <v>0</v>
          </cell>
          <cell r="ER3092">
            <v>263.13054814814819</v>
          </cell>
        </row>
        <row r="3093">
          <cell r="A3093">
            <v>642357</v>
          </cell>
          <cell r="C3093" t="str">
            <v>Rodriguez, Jose G.</v>
          </cell>
          <cell r="AF3093">
            <v>0.13033031535135142</v>
          </cell>
          <cell r="AN3093">
            <v>84.432533333333339</v>
          </cell>
          <cell r="AP3093">
            <v>0.11237478693168668</v>
          </cell>
          <cell r="AV3093" t="str">
            <v>2B</v>
          </cell>
          <cell r="AW3093">
            <v>-16.83935</v>
          </cell>
          <cell r="AX3093">
            <v>-9.0557809317361819</v>
          </cell>
          <cell r="AY3093">
            <v>-9.7295731914008492</v>
          </cell>
          <cell r="AZ3093">
            <v>-9.0557809317361819</v>
          </cell>
          <cell r="BG3093">
            <v>0.56706170031361358</v>
          </cell>
          <cell r="BJ3093">
            <v>-3.7307599583075758E-3</v>
          </cell>
          <cell r="CF3093">
            <v>0</v>
          </cell>
          <cell r="CV3093">
            <v>20.375</v>
          </cell>
          <cell r="DA3093">
            <v>0</v>
          </cell>
          <cell r="ER3093">
            <v>211.08133333333333</v>
          </cell>
        </row>
        <row r="3094">
          <cell r="A3094">
            <v>642359</v>
          </cell>
          <cell r="C3094" t="str">
            <v>Carrizalez, Gerardo</v>
          </cell>
          <cell r="AF3094">
            <v>0.12824510940432818</v>
          </cell>
          <cell r="AN3094">
            <v>112.12352000000001</v>
          </cell>
          <cell r="AP3094">
            <v>0.14306676300830101</v>
          </cell>
          <cell r="AV3094" t="str">
            <v>1B</v>
          </cell>
          <cell r="AW3094">
            <v>-15.468480040756571</v>
          </cell>
          <cell r="AX3094">
            <v>-24.837383333333332</v>
          </cell>
          <cell r="AY3094">
            <v>-16.008173650153712</v>
          </cell>
          <cell r="AZ3094">
            <v>-15.468480040756571</v>
          </cell>
          <cell r="BG3094">
            <v>0.74705935741934715</v>
          </cell>
          <cell r="BJ3094">
            <v>-5.3270513006542473E-3</v>
          </cell>
          <cell r="CF3094">
            <v>0</v>
          </cell>
          <cell r="CV3094">
            <v>20.958333333333332</v>
          </cell>
          <cell r="DA3094">
            <v>0</v>
          </cell>
          <cell r="ER3094">
            <v>280.30880000000002</v>
          </cell>
        </row>
        <row r="3095">
          <cell r="A3095">
            <v>642361</v>
          </cell>
          <cell r="C3095" t="str">
            <v>Galastica, Gonzalo</v>
          </cell>
          <cell r="AF3095">
            <v>0.11682660960563704</v>
          </cell>
          <cell r="AN3095">
            <v>129.87413333333333</v>
          </cell>
          <cell r="AP3095">
            <v>0.19002579950638887</v>
          </cell>
          <cell r="AV3095" t="str">
            <v>2B</v>
          </cell>
          <cell r="AW3095">
            <v>-17.163250000000001</v>
          </cell>
          <cell r="AX3095">
            <v>-15.413528073100753</v>
          </cell>
          <cell r="AY3095">
            <v>-13.378864595454903</v>
          </cell>
          <cell r="AZ3095">
            <v>-13.378864595454903</v>
          </cell>
          <cell r="BG3095">
            <v>0.69880730020133441</v>
          </cell>
          <cell r="BJ3095">
            <v>-1.6832066438582428E-3</v>
          </cell>
          <cell r="CF3095">
            <v>0</v>
          </cell>
          <cell r="CV3095">
            <v>20.125</v>
          </cell>
          <cell r="DA3095">
            <v>0</v>
          </cell>
          <cell r="ER3095">
            <v>324.68533333333335</v>
          </cell>
        </row>
        <row r="3096">
          <cell r="A3096">
            <v>642362</v>
          </cell>
          <cell r="C3096" t="str">
            <v>Perez, Brallan</v>
          </cell>
          <cell r="AF3096">
            <v>0.17642251618878557</v>
          </cell>
          <cell r="AN3096">
            <v>114.03036444444447</v>
          </cell>
          <cell r="AP3096">
            <v>0.17672697243778168</v>
          </cell>
          <cell r="AV3096" t="str">
            <v>2B</v>
          </cell>
          <cell r="AW3096">
            <v>-16.731383333333333</v>
          </cell>
          <cell r="AX3096">
            <v>-11.487954940039044</v>
          </cell>
          <cell r="AY3096">
            <v>-15.534929010135176</v>
          </cell>
          <cell r="AZ3096">
            <v>-11.487954940039044</v>
          </cell>
          <cell r="BG3096">
            <v>0.67491067027453489</v>
          </cell>
          <cell r="BJ3096">
            <v>-7.3185456598806953E-3</v>
          </cell>
          <cell r="CF3096">
            <v>0</v>
          </cell>
          <cell r="CV3096">
            <v>20.458333333333332</v>
          </cell>
          <cell r="DA3096">
            <v>0</v>
          </cell>
          <cell r="ER3096">
            <v>285.07591111111117</v>
          </cell>
        </row>
        <row r="3097">
          <cell r="A3097">
            <v>642363</v>
          </cell>
          <cell r="C3097" t="str">
            <v>Rodriguez, Jean Carlo</v>
          </cell>
          <cell r="AF3097">
            <v>0.17856343692698368</v>
          </cell>
          <cell r="AN3097">
            <v>120.70115555555556</v>
          </cell>
          <cell r="AP3097">
            <v>0.17281868206367346</v>
          </cell>
          <cell r="AV3097" t="str">
            <v>3B</v>
          </cell>
          <cell r="AW3097">
            <v>-16.481921500727275</v>
          </cell>
          <cell r="AX3097">
            <v>-15.699457100186521</v>
          </cell>
          <cell r="AY3097">
            <v>-17.192212532413407</v>
          </cell>
          <cell r="AZ3097">
            <v>-15.699457100186521</v>
          </cell>
          <cell r="BG3097">
            <v>0.56922761215477591</v>
          </cell>
          <cell r="BJ3097">
            <v>-8.0131630701241723E-3</v>
          </cell>
          <cell r="CF3097">
            <v>0</v>
          </cell>
          <cell r="CV3097">
            <v>20.458333333333332</v>
          </cell>
          <cell r="DA3097">
            <v>0</v>
          </cell>
          <cell r="ER3097">
            <v>301.75288888888889</v>
          </cell>
        </row>
        <row r="3098">
          <cell r="A3098">
            <v>642364</v>
          </cell>
          <cell r="C3098" t="str">
            <v>Guzman, Manuel</v>
          </cell>
          <cell r="AF3098">
            <v>0.15963703922025108</v>
          </cell>
          <cell r="AN3098">
            <v>104.81813333333335</v>
          </cell>
          <cell r="AP3098">
            <v>0.18520951454498558</v>
          </cell>
          <cell r="AV3098" t="str">
            <v>2B</v>
          </cell>
          <cell r="AW3098">
            <v>-15.599325</v>
          </cell>
          <cell r="AX3098">
            <v>-9.5728414343421058</v>
          </cell>
          <cell r="AY3098">
            <v>-5.2251010187079565</v>
          </cell>
          <cell r="AZ3098">
            <v>-5.2251010187079565</v>
          </cell>
          <cell r="BG3098">
            <v>0.57426654131505495</v>
          </cell>
          <cell r="BJ3098">
            <v>-6.3642006998956705E-3</v>
          </cell>
          <cell r="CF3098">
            <v>0</v>
          </cell>
          <cell r="CV3098">
            <v>21.375</v>
          </cell>
          <cell r="DA3098">
            <v>0</v>
          </cell>
          <cell r="ER3098">
            <v>262.04533333333336</v>
          </cell>
        </row>
        <row r="3099">
          <cell r="A3099">
            <v>642365</v>
          </cell>
          <cell r="C3099" t="str">
            <v>Gil, Geremias</v>
          </cell>
          <cell r="AF3099">
            <v>0.12458845150098274</v>
          </cell>
          <cell r="AN3099">
            <v>74.494577777777792</v>
          </cell>
          <cell r="AP3099">
            <v>3.7567142656251828E-2</v>
          </cell>
          <cell r="AV3099" t="str">
            <v>LF</v>
          </cell>
          <cell r="AW3099">
            <v>-16.792907669839892</v>
          </cell>
          <cell r="AX3099">
            <v>-26.221983333333331</v>
          </cell>
          <cell r="AY3099">
            <v>-17.948722089376158</v>
          </cell>
          <cell r="AZ3099">
            <v>-16.792907669839892</v>
          </cell>
          <cell r="BG3099">
            <v>0.74557121799135473</v>
          </cell>
          <cell r="BJ3099">
            <v>-1.5939622524757002E-2</v>
          </cell>
          <cell r="CF3099">
            <v>0</v>
          </cell>
          <cell r="CV3099">
            <v>20.458333333333332</v>
          </cell>
          <cell r="DA3099">
            <v>0</v>
          </cell>
          <cell r="ER3099">
            <v>186.23644444444446</v>
          </cell>
        </row>
        <row r="3100">
          <cell r="A3100">
            <v>642404</v>
          </cell>
          <cell r="C3100" t="str">
            <v>Suero, Daniel</v>
          </cell>
          <cell r="AF3100">
            <v>0.15743304933549357</v>
          </cell>
          <cell r="AN3100">
            <v>130.33742222222222</v>
          </cell>
          <cell r="AP3100">
            <v>0.21547808016755621</v>
          </cell>
          <cell r="AV3100" t="str">
            <v>CF</v>
          </cell>
          <cell r="AW3100">
            <v>-15.902696662589793</v>
          </cell>
          <cell r="AX3100">
            <v>-22.831183333333328</v>
          </cell>
          <cell r="AY3100">
            <v>-6.5713837500361008</v>
          </cell>
          <cell r="AZ3100">
            <v>-6.5713837500361008</v>
          </cell>
          <cell r="BG3100">
            <v>0.82348827767401045</v>
          </cell>
          <cell r="BJ3100">
            <v>-1.4099354802438742E-2</v>
          </cell>
          <cell r="CF3100">
            <v>0</v>
          </cell>
          <cell r="CV3100">
            <v>21.791666666666668</v>
          </cell>
          <cell r="DA3100">
            <v>0</v>
          </cell>
          <cell r="ER3100">
            <v>325.84355555555555</v>
          </cell>
        </row>
        <row r="3101">
          <cell r="A3101">
            <v>642423</v>
          </cell>
          <cell r="C3101" t="str">
            <v>Sierra, Magneuris</v>
          </cell>
          <cell r="AF3101">
            <v>0.18734053624894539</v>
          </cell>
          <cell r="AN3101">
            <v>223.5186962962963</v>
          </cell>
          <cell r="AP3101">
            <v>0.34713079091781285</v>
          </cell>
          <cell r="AV3101" t="str">
            <v>CF</v>
          </cell>
          <cell r="AW3101">
            <v>-17.055283333333335</v>
          </cell>
          <cell r="AX3101">
            <v>-26.91428333333333</v>
          </cell>
          <cell r="AY3101">
            <v>-5.6392892458397803</v>
          </cell>
          <cell r="AZ3101">
            <v>-5.6392892458397803</v>
          </cell>
          <cell r="BG3101">
            <v>0.9491335513946797</v>
          </cell>
          <cell r="BJ3101">
            <v>1.6995816089848858E-2</v>
          </cell>
          <cell r="CF3101">
            <v>0</v>
          </cell>
          <cell r="CV3101">
            <v>20.208333333333332</v>
          </cell>
          <cell r="DA3101">
            <v>0</v>
          </cell>
          <cell r="ER3101">
            <v>558.79674074074069</v>
          </cell>
        </row>
        <row r="3102">
          <cell r="A3102">
            <v>642424</v>
          </cell>
          <cell r="C3102" t="str">
            <v>Tejada, Ledernin</v>
          </cell>
          <cell r="AF3102">
            <v>0.12842194694717426</v>
          </cell>
          <cell r="AN3102">
            <v>97.996800000000007</v>
          </cell>
          <cell r="AP3102">
            <v>7.6101988833462197E-2</v>
          </cell>
          <cell r="AV3102" t="str">
            <v>RF</v>
          </cell>
          <cell r="AW3102">
            <v>-17.121394425052308</v>
          </cell>
          <cell r="AX3102">
            <v>-26.683516666666659</v>
          </cell>
          <cell r="AY3102">
            <v>-17.451866375565849</v>
          </cell>
          <cell r="AZ3102">
            <v>-17.121394425052308</v>
          </cell>
          <cell r="BG3102">
            <v>0.8716615087556252</v>
          </cell>
          <cell r="BJ3102">
            <v>2.3818304132754604E-3</v>
          </cell>
          <cell r="CF3102">
            <v>0</v>
          </cell>
          <cell r="CV3102">
            <v>20.291666666666668</v>
          </cell>
          <cell r="DA3102">
            <v>0</v>
          </cell>
          <cell r="ER3102">
            <v>244.99200000000002</v>
          </cell>
        </row>
        <row r="3103">
          <cell r="A3103">
            <v>642425</v>
          </cell>
          <cell r="C3103" t="str">
            <v>Estevez, Kelvin</v>
          </cell>
          <cell r="AF3103">
            <v>0.14820814219653855</v>
          </cell>
          <cell r="AN3103">
            <v>95.11746370370372</v>
          </cell>
          <cell r="AP3103">
            <v>0.12120932926147221</v>
          </cell>
          <cell r="AV3103" t="str">
            <v>RF</v>
          </cell>
          <cell r="AW3103">
            <v>-18.257308785556972</v>
          </cell>
          <cell r="AX3103">
            <v>-25.760449999999995</v>
          </cell>
          <cell r="AY3103">
            <v>-18.625696001804254</v>
          </cell>
          <cell r="AZ3103">
            <v>-18.257308785556972</v>
          </cell>
          <cell r="BG3103">
            <v>0.71045297420832632</v>
          </cell>
          <cell r="BJ3103">
            <v>1.1718395182447508E-3</v>
          </cell>
          <cell r="CF3103">
            <v>0</v>
          </cell>
          <cell r="CV3103">
            <v>20.625</v>
          </cell>
          <cell r="DA3103">
            <v>0</v>
          </cell>
          <cell r="ER3103">
            <v>237.79365925925927</v>
          </cell>
        </row>
        <row r="3104">
          <cell r="A3104">
            <v>642426</v>
          </cell>
          <cell r="C3104" t="str">
            <v>Cortes, Jorge</v>
          </cell>
          <cell r="AF3104">
            <v>0.13132683431771117</v>
          </cell>
          <cell r="AN3104">
            <v>95.928983703703722</v>
          </cell>
          <cell r="AP3104">
            <v>7.5257131825269274E-2</v>
          </cell>
          <cell r="AV3104" t="str">
            <v>1B</v>
          </cell>
          <cell r="AW3104">
            <v>-17.40295377341516</v>
          </cell>
          <cell r="AX3104">
            <v>-25.760449999999995</v>
          </cell>
          <cell r="AY3104">
            <v>-19.977948061034162</v>
          </cell>
          <cell r="AZ3104">
            <v>-17.40295377341516</v>
          </cell>
          <cell r="BG3104">
            <v>0.79610832446670177</v>
          </cell>
          <cell r="BJ3104">
            <v>-4.8356771213724356E-3</v>
          </cell>
          <cell r="CF3104">
            <v>0</v>
          </cell>
          <cell r="CV3104">
            <v>20.625</v>
          </cell>
          <cell r="DA3104">
            <v>0</v>
          </cell>
          <cell r="ER3104">
            <v>239.82245925925929</v>
          </cell>
        </row>
        <row r="3105">
          <cell r="A3105">
            <v>642427</v>
          </cell>
          <cell r="C3105" t="str">
            <v>Rivas, Raymond</v>
          </cell>
          <cell r="AF3105">
            <v>0.13211462310439848</v>
          </cell>
          <cell r="AN3105">
            <v>83.243994074074095</v>
          </cell>
          <cell r="AP3105">
            <v>4.9848531513367322E-2</v>
          </cell>
          <cell r="AV3105" t="str">
            <v>LF</v>
          </cell>
          <cell r="AW3105">
            <v>-16.299516666666666</v>
          </cell>
          <cell r="AX3105">
            <v>-25.298916666666656</v>
          </cell>
          <cell r="AY3105">
            <v>-13.847382596644204</v>
          </cell>
          <cell r="AZ3105">
            <v>-13.847382596644204</v>
          </cell>
          <cell r="BG3105">
            <v>0.76883328067689549</v>
          </cell>
          <cell r="BJ3105">
            <v>-2.7445556555446993E-2</v>
          </cell>
          <cell r="CF3105">
            <v>0</v>
          </cell>
          <cell r="CV3105">
            <v>20.791666666666668</v>
          </cell>
          <cell r="DA3105">
            <v>0</v>
          </cell>
          <cell r="ER3105">
            <v>208.10998518518522</v>
          </cell>
        </row>
        <row r="3106">
          <cell r="A3106">
            <v>642429</v>
          </cell>
          <cell r="C3106" t="str">
            <v>Mateo, Carlos</v>
          </cell>
          <cell r="AF3106">
            <v>0.12734292120452201</v>
          </cell>
          <cell r="AN3106">
            <v>92.694720000000018</v>
          </cell>
          <cell r="AP3106">
            <v>0.11617171224748624</v>
          </cell>
          <cell r="AV3106" t="str">
            <v>LF</v>
          </cell>
          <cell r="AW3106">
            <v>-15.886175</v>
          </cell>
          <cell r="AX3106">
            <v>-24.423449999999995</v>
          </cell>
          <cell r="AY3106">
            <v>-16.031572107545212</v>
          </cell>
          <cell r="AZ3106">
            <v>-15.886175</v>
          </cell>
          <cell r="BG3106">
            <v>1.0168975054525702</v>
          </cell>
          <cell r="BJ3106">
            <v>5.2829508810313969E-3</v>
          </cell>
          <cell r="CF3106">
            <v>0</v>
          </cell>
          <cell r="CV3106">
            <v>21.125</v>
          </cell>
          <cell r="DA3106">
            <v>0</v>
          </cell>
          <cell r="ER3106">
            <v>231.73680000000002</v>
          </cell>
        </row>
        <row r="3107">
          <cell r="A3107">
            <v>642430</v>
          </cell>
          <cell r="C3107" t="str">
            <v>Infante, Santos</v>
          </cell>
          <cell r="AF3107">
            <v>9.9373050656876183E-2</v>
          </cell>
          <cell r="AN3107">
            <v>82.372456296296306</v>
          </cell>
          <cell r="AP3107">
            <v>4.7302402453007097E-2</v>
          </cell>
          <cell r="AV3107" t="str">
            <v>LF</v>
          </cell>
          <cell r="AW3107">
            <v>-16.586457692713363</v>
          </cell>
          <cell r="AX3107">
            <v>-24.224416666666663</v>
          </cell>
          <cell r="AY3107">
            <v>-16.805214239737467</v>
          </cell>
          <cell r="AZ3107">
            <v>-16.586457692713363</v>
          </cell>
          <cell r="BG3107">
            <v>0.63124616091831232</v>
          </cell>
          <cell r="BJ3107">
            <v>-4.460171640102633E-3</v>
          </cell>
          <cell r="CF3107">
            <v>0</v>
          </cell>
          <cell r="CV3107">
            <v>21.208333333333332</v>
          </cell>
          <cell r="DA3107">
            <v>0</v>
          </cell>
          <cell r="ER3107">
            <v>205.93114074074074</v>
          </cell>
        </row>
        <row r="3108">
          <cell r="A3108">
            <v>642431</v>
          </cell>
          <cell r="C3108" t="str">
            <v>Reyes, Yunior</v>
          </cell>
          <cell r="AF3108">
            <v>0.1385684620368216</v>
          </cell>
          <cell r="AN3108">
            <v>95.101546666666678</v>
          </cell>
          <cell r="AP3108">
            <v>0.11765045882277825</v>
          </cell>
          <cell r="AV3108" t="str">
            <v>CF</v>
          </cell>
          <cell r="AW3108">
            <v>-15.694941666666665</v>
          </cell>
          <cell r="AX3108">
            <v>-24.025383333333323</v>
          </cell>
          <cell r="AY3108">
            <v>-14.42429971089636</v>
          </cell>
          <cell r="AZ3108">
            <v>-14.42429971089636</v>
          </cell>
          <cell r="BG3108">
            <v>0.9275587228843889</v>
          </cell>
          <cell r="BJ3108">
            <v>-5.273669472269398E-3</v>
          </cell>
          <cell r="CF3108">
            <v>0</v>
          </cell>
          <cell r="CV3108">
            <v>21.291666666666668</v>
          </cell>
          <cell r="DA3108">
            <v>0</v>
          </cell>
          <cell r="ER3108">
            <v>237.75386666666668</v>
          </cell>
        </row>
        <row r="3109">
          <cell r="A3109">
            <v>642432</v>
          </cell>
          <cell r="C3109" t="str">
            <v>Noel, Yoel</v>
          </cell>
          <cell r="AF3109">
            <v>0.11426552777559901</v>
          </cell>
          <cell r="AN3109">
            <v>69.998174814814817</v>
          </cell>
          <cell r="AP3109">
            <v>2.8600712594153643E-2</v>
          </cell>
          <cell r="AV3109" t="str">
            <v>LF</v>
          </cell>
          <cell r="AW3109">
            <v>-16.700761194210298</v>
          </cell>
          <cell r="AX3109">
            <v>-23.826349999999994</v>
          </cell>
          <cell r="AY3109">
            <v>-16.169786368767202</v>
          </cell>
          <cell r="AZ3109">
            <v>-16.169786368767202</v>
          </cell>
          <cell r="BG3109">
            <v>0.64847710816324633</v>
          </cell>
          <cell r="BJ3109">
            <v>-2.1266237816342414E-2</v>
          </cell>
          <cell r="CF3109">
            <v>0</v>
          </cell>
          <cell r="CV3109">
            <v>21.375</v>
          </cell>
          <cell r="DA3109">
            <v>0</v>
          </cell>
          <cell r="ER3109">
            <v>174.99543703703705</v>
          </cell>
        </row>
        <row r="3110">
          <cell r="A3110">
            <v>642434</v>
          </cell>
          <cell r="C3110" t="str">
            <v>Hernandez, Luis</v>
          </cell>
          <cell r="AF3110">
            <v>0.11738689928446888</v>
          </cell>
          <cell r="AN3110">
            <v>97.211164444444464</v>
          </cell>
          <cell r="AP3110">
            <v>7.5433209091445907E-2</v>
          </cell>
          <cell r="AV3110" t="str">
            <v>CF</v>
          </cell>
          <cell r="AW3110">
            <v>-14.930008333333335</v>
          </cell>
          <cell r="AX3110">
            <v>-22.433116666666667</v>
          </cell>
          <cell r="AY3110">
            <v>-12.199376448493243</v>
          </cell>
          <cell r="AZ3110">
            <v>-12.199376448493243</v>
          </cell>
          <cell r="BG3110">
            <v>0.68235792806576878</v>
          </cell>
          <cell r="BJ3110">
            <v>-4.8894242454724599E-3</v>
          </cell>
          <cell r="CF3110">
            <v>0</v>
          </cell>
          <cell r="CV3110">
            <v>21.958333333333332</v>
          </cell>
          <cell r="DA3110">
            <v>0.48666666666666669</v>
          </cell>
          <cell r="ER3110">
            <v>243.02791111111114</v>
          </cell>
        </row>
        <row r="3111">
          <cell r="A3111">
            <v>642435</v>
          </cell>
          <cell r="C3111" t="str">
            <v>Arroyo, Carlos</v>
          </cell>
          <cell r="AF3111">
            <v>0.17627433702631223</v>
          </cell>
          <cell r="AN3111">
            <v>132.30250666666666</v>
          </cell>
          <cell r="AP3111">
            <v>0.22595880958910464</v>
          </cell>
          <cell r="AV3111" t="str">
            <v>2B</v>
          </cell>
          <cell r="AW3111">
            <v>-13.694603653754289</v>
          </cell>
          <cell r="AX3111">
            <v>-4.4376609370735345</v>
          </cell>
          <cell r="AY3111">
            <v>-10.055685668788986</v>
          </cell>
          <cell r="AZ3111">
            <v>-4.4376609370735345</v>
          </cell>
          <cell r="BG3111">
            <v>0.82175135694102464</v>
          </cell>
          <cell r="BJ3111">
            <v>8.9129613660728999E-3</v>
          </cell>
          <cell r="CF3111">
            <v>0</v>
          </cell>
          <cell r="CV3111">
            <v>23.041666666666668</v>
          </cell>
          <cell r="DA3111">
            <v>0</v>
          </cell>
          <cell r="ER3111">
            <v>330.75626666666665</v>
          </cell>
        </row>
        <row r="3112">
          <cell r="A3112">
            <v>642437</v>
          </cell>
          <cell r="C3112" t="str">
            <v>Medina, Michael</v>
          </cell>
          <cell r="AF3112">
            <v>0.15383539597733842</v>
          </cell>
          <cell r="AN3112">
            <v>100.35808</v>
          </cell>
          <cell r="AP3112">
            <v>0.15719969394168976</v>
          </cell>
          <cell r="AV3112" t="str">
            <v>RF</v>
          </cell>
          <cell r="AW3112">
            <v>-17.739322757510514</v>
          </cell>
          <cell r="AX3112">
            <v>-27.884949999999996</v>
          </cell>
          <cell r="AY3112">
            <v>-15.492322031788721</v>
          </cell>
          <cell r="AZ3112">
            <v>-15.492322031788721</v>
          </cell>
          <cell r="BG3112">
            <v>0.76082201821099438</v>
          </cell>
          <cell r="BJ3112">
            <v>6.8493356677960769E-3</v>
          </cell>
          <cell r="CF3112">
            <v>0</v>
          </cell>
          <cell r="CV3112">
            <v>19.875</v>
          </cell>
          <cell r="DA3112">
            <v>0</v>
          </cell>
          <cell r="ER3112">
            <v>250.89519999999999</v>
          </cell>
        </row>
        <row r="3113">
          <cell r="A3113">
            <v>642438</v>
          </cell>
          <cell r="C3113" t="str">
            <v>Castro, Rubell</v>
          </cell>
          <cell r="AF3113">
            <v>0.12344178512719924</v>
          </cell>
          <cell r="AN3113">
            <v>100.34026666666669</v>
          </cell>
          <cell r="AP3113">
            <v>0.17342783373777249</v>
          </cell>
          <cell r="AV3113" t="str">
            <v>1B</v>
          </cell>
          <cell r="AW3113">
            <v>-21.285165338491566</v>
          </cell>
          <cell r="AX3113">
            <v>-27.884949999999996</v>
          </cell>
          <cell r="AY3113">
            <v>-24.478190015803456</v>
          </cell>
          <cell r="AZ3113">
            <v>-21.285165338491566</v>
          </cell>
          <cell r="BG3113">
            <v>0.57566013325321275</v>
          </cell>
          <cell r="BJ3113">
            <v>9.1730582942220256E-4</v>
          </cell>
          <cell r="CF3113">
            <v>0</v>
          </cell>
          <cell r="CV3113">
            <v>19.875</v>
          </cell>
          <cell r="DA3113">
            <v>0</v>
          </cell>
          <cell r="ER3113">
            <v>250.85066666666671</v>
          </cell>
        </row>
        <row r="3114">
          <cell r="A3114">
            <v>642439</v>
          </cell>
          <cell r="C3114" t="str">
            <v>Ordaz, Jose</v>
          </cell>
          <cell r="AF3114">
            <v>0.14551391326279514</v>
          </cell>
          <cell r="AN3114">
            <v>95.456711111111133</v>
          </cell>
          <cell r="AP3114">
            <v>7.3508487969637826E-2</v>
          </cell>
          <cell r="AV3114" t="str">
            <v>CF</v>
          </cell>
          <cell r="AW3114">
            <v>-17.505675</v>
          </cell>
          <cell r="AX3114">
            <v>-27.884949999999996</v>
          </cell>
          <cell r="AY3114">
            <v>-6.8181674874114826</v>
          </cell>
          <cell r="AZ3114">
            <v>-6.8181674874114826</v>
          </cell>
          <cell r="BG3114">
            <v>0.92396431530952361</v>
          </cell>
          <cell r="BJ3114">
            <v>2.4070303419615581E-3</v>
          </cell>
          <cell r="CF3114">
            <v>0</v>
          </cell>
          <cell r="CV3114">
            <v>19.875</v>
          </cell>
          <cell r="DA3114">
            <v>0</v>
          </cell>
          <cell r="ER3114">
            <v>238.6417777777778</v>
          </cell>
        </row>
        <row r="3115">
          <cell r="A3115">
            <v>642440</v>
          </cell>
          <cell r="C3115" t="str">
            <v>Rodriguez, Jhonny</v>
          </cell>
          <cell r="AF3115">
            <v>0.15471187926976931</v>
          </cell>
          <cell r="AN3115">
            <v>111.74447407407409</v>
          </cell>
          <cell r="AP3115">
            <v>0.19799400699028791</v>
          </cell>
          <cell r="AV3115" t="str">
            <v>RF</v>
          </cell>
          <cell r="AW3115">
            <v>-19.380724894147104</v>
          </cell>
          <cell r="AX3115">
            <v>-27.622450000000001</v>
          </cell>
          <cell r="AY3115">
            <v>-20.274511461922906</v>
          </cell>
          <cell r="AZ3115">
            <v>-19.380724894147104</v>
          </cell>
          <cell r="BG3115">
            <v>1.0164151127811736</v>
          </cell>
          <cell r="BJ3115">
            <v>7.2255560208631907E-3</v>
          </cell>
          <cell r="CF3115">
            <v>0</v>
          </cell>
          <cell r="CV3115">
            <v>19.958333333333332</v>
          </cell>
          <cell r="DA3115">
            <v>0</v>
          </cell>
          <cell r="ER3115">
            <v>279.36118518518521</v>
          </cell>
        </row>
        <row r="3116">
          <cell r="A3116">
            <v>642442</v>
          </cell>
          <cell r="C3116" t="str">
            <v>Otano, Hanleth</v>
          </cell>
          <cell r="AF3116">
            <v>0.13190019115093304</v>
          </cell>
          <cell r="AN3116">
            <v>118.64373333333333</v>
          </cell>
          <cell r="AP3116">
            <v>0.21185222706663887</v>
          </cell>
          <cell r="AV3116" t="str">
            <v>LF</v>
          </cell>
          <cell r="AW3116">
            <v>-20.541290170651994</v>
          </cell>
          <cell r="AX3116">
            <v>-27.622450000000001</v>
          </cell>
          <cell r="AY3116">
            <v>-23.024553637916519</v>
          </cell>
          <cell r="AZ3116">
            <v>-20.541290170651994</v>
          </cell>
          <cell r="BG3116">
            <v>0.83907029841083691</v>
          </cell>
          <cell r="BJ3116">
            <v>3.7847668130272646E-3</v>
          </cell>
          <cell r="CF3116">
            <v>0</v>
          </cell>
          <cell r="CV3116">
            <v>19.958333333333332</v>
          </cell>
          <cell r="DA3116">
            <v>0</v>
          </cell>
          <cell r="ER3116">
            <v>296.60933333333332</v>
          </cell>
        </row>
        <row r="3117">
          <cell r="A3117">
            <v>642443</v>
          </cell>
          <cell r="C3117" t="str">
            <v>Contreras, Ronaldo</v>
          </cell>
          <cell r="AF3117">
            <v>0.12550195810134451</v>
          </cell>
          <cell r="AN3117">
            <v>107.82814814814816</v>
          </cell>
          <cell r="AP3117">
            <v>0.12928979258321094</v>
          </cell>
          <cell r="AV3117" t="str">
            <v>LF</v>
          </cell>
          <cell r="AW3117">
            <v>-19.605125730039411</v>
          </cell>
          <cell r="AX3117">
            <v>-27.622450000000001</v>
          </cell>
          <cell r="AY3117">
            <v>-20.613002999105085</v>
          </cell>
          <cell r="AZ3117">
            <v>-19.605125730039411</v>
          </cell>
          <cell r="BG3117">
            <v>0.77542117774290975</v>
          </cell>
          <cell r="BJ3117">
            <v>-1.1710672131429734E-3</v>
          </cell>
          <cell r="CF3117">
            <v>0</v>
          </cell>
          <cell r="CV3117">
            <v>19.958333333333332</v>
          </cell>
          <cell r="DA3117">
            <v>0</v>
          </cell>
          <cell r="ER3117">
            <v>269.57037037037037</v>
          </cell>
        </row>
        <row r="3118">
          <cell r="A3118">
            <v>642444</v>
          </cell>
          <cell r="C3118" t="str">
            <v>De La Cruz, Michael</v>
          </cell>
          <cell r="AF3118">
            <v>0.16455566457526222</v>
          </cell>
          <cell r="AN3118">
            <v>115.68699259259262</v>
          </cell>
          <cell r="AP3118">
            <v>0.19327550980085539</v>
          </cell>
          <cell r="AV3118" t="str">
            <v>CF</v>
          </cell>
          <cell r="AW3118">
            <v>-17.385358333333336</v>
          </cell>
          <cell r="AX3118">
            <v>-27.622450000000001</v>
          </cell>
          <cell r="AY3118">
            <v>-11.140103997970325</v>
          </cell>
          <cell r="AZ3118">
            <v>-11.140103997970325</v>
          </cell>
          <cell r="BG3118">
            <v>0.70411650472122955</v>
          </cell>
          <cell r="BJ3118">
            <v>3.2364765798080617E-3</v>
          </cell>
          <cell r="CF3118">
            <v>0</v>
          </cell>
          <cell r="CV3118">
            <v>19.958333333333332</v>
          </cell>
          <cell r="DA3118">
            <v>0</v>
          </cell>
          <cell r="ER3118">
            <v>289.21748148148151</v>
          </cell>
        </row>
        <row r="3119">
          <cell r="A3119">
            <v>642445</v>
          </cell>
          <cell r="C3119" t="str">
            <v>Almonte, Adalfi</v>
          </cell>
          <cell r="AF3119">
            <v>0.14955493349972135</v>
          </cell>
          <cell r="AN3119">
            <v>112.75456000000003</v>
          </cell>
          <cell r="AP3119">
            <v>0.19786280000258805</v>
          </cell>
          <cell r="AV3119" t="str">
            <v>LF</v>
          </cell>
          <cell r="AW3119">
            <v>-17.055283333333335</v>
          </cell>
          <cell r="AX3119">
            <v>-26.91428333333333</v>
          </cell>
          <cell r="AY3119">
            <v>-16.783469817624933</v>
          </cell>
          <cell r="AZ3119">
            <v>-16.783469817624933</v>
          </cell>
          <cell r="BG3119">
            <v>0.65918552807622177</v>
          </cell>
          <cell r="BJ3119">
            <v>4.0191573798121763E-3</v>
          </cell>
          <cell r="CF3119">
            <v>0</v>
          </cell>
          <cell r="CV3119">
            <v>20.208333333333332</v>
          </cell>
          <cell r="DA3119">
            <v>0</v>
          </cell>
          <cell r="ER3119">
            <v>281.88640000000004</v>
          </cell>
        </row>
        <row r="3120">
          <cell r="A3120">
            <v>642446</v>
          </cell>
          <cell r="C3120" t="str">
            <v>Tonton, Jose</v>
          </cell>
          <cell r="AF3120">
            <v>0.13902240820269873</v>
          </cell>
          <cell r="AN3120">
            <v>102.26192592592594</v>
          </cell>
          <cell r="AP3120">
            <v>0.16967799097475444</v>
          </cell>
          <cell r="AV3120" t="str">
            <v>RF</v>
          </cell>
          <cell r="AW3120">
            <v>-17.055283333333335</v>
          </cell>
          <cell r="AX3120">
            <v>-26.91428333333333</v>
          </cell>
          <cell r="AY3120">
            <v>-17.00167285363456</v>
          </cell>
          <cell r="AZ3120">
            <v>-17.00167285363456</v>
          </cell>
          <cell r="BG3120">
            <v>0.65593659965037321</v>
          </cell>
          <cell r="BJ3120">
            <v>-6.5765738297049404E-4</v>
          </cell>
          <cell r="CF3120">
            <v>0</v>
          </cell>
          <cell r="CV3120">
            <v>20.208333333333332</v>
          </cell>
          <cell r="DA3120">
            <v>0</v>
          </cell>
          <cell r="ER3120">
            <v>255.65481481481481</v>
          </cell>
        </row>
        <row r="3121">
          <cell r="A3121">
            <v>642447</v>
          </cell>
          <cell r="C3121" t="str">
            <v>Alvarado, Henry</v>
          </cell>
          <cell r="AF3121">
            <v>0.11263486586576096</v>
          </cell>
          <cell r="AN3121">
            <v>85.303277037037049</v>
          </cell>
          <cell r="AP3121">
            <v>5.3018275410465887E-2</v>
          </cell>
          <cell r="AV3121" t="str">
            <v>1B</v>
          </cell>
          <cell r="AW3121">
            <v>-17.963955407096783</v>
          </cell>
          <cell r="AX3121">
            <v>-26.221983333333331</v>
          </cell>
          <cell r="AY3121">
            <v>-20.298764242476377</v>
          </cell>
          <cell r="AZ3121">
            <v>-17.963955407096783</v>
          </cell>
          <cell r="BG3121">
            <v>0.6626463790472199</v>
          </cell>
          <cell r="BJ3121">
            <v>-1.5465333768738663E-2</v>
          </cell>
          <cell r="CF3121">
            <v>0</v>
          </cell>
          <cell r="CV3121">
            <v>20.458333333333332</v>
          </cell>
          <cell r="DA3121">
            <v>0</v>
          </cell>
          <cell r="ER3121">
            <v>213.25819259259259</v>
          </cell>
        </row>
        <row r="3122">
          <cell r="A3122">
            <v>642448</v>
          </cell>
          <cell r="C3122" t="str">
            <v>Brito, Luis</v>
          </cell>
          <cell r="AF3122">
            <v>0.14659015553946891</v>
          </cell>
          <cell r="AN3122">
            <v>110.86453333333334</v>
          </cell>
          <cell r="AP3122">
            <v>0.17759040944332238</v>
          </cell>
          <cell r="AV3122" t="str">
            <v>LF</v>
          </cell>
          <cell r="AW3122">
            <v>-16.731383333333333</v>
          </cell>
          <cell r="AX3122">
            <v>-26.221983333333331</v>
          </cell>
          <cell r="AY3122">
            <v>-16.338685399851261</v>
          </cell>
          <cell r="AZ3122">
            <v>-16.338685399851261</v>
          </cell>
          <cell r="BG3122">
            <v>0.76107860774432923</v>
          </cell>
          <cell r="BJ3122">
            <v>5.887846092384132E-3</v>
          </cell>
          <cell r="CF3122">
            <v>0</v>
          </cell>
          <cell r="CV3122">
            <v>20.458333333333332</v>
          </cell>
          <cell r="DA3122">
            <v>0</v>
          </cell>
          <cell r="ER3122">
            <v>277.16133333333335</v>
          </cell>
        </row>
        <row r="3123">
          <cell r="A3123">
            <v>642449</v>
          </cell>
          <cell r="C3123" t="str">
            <v>Munoz, Miguel</v>
          </cell>
          <cell r="AF3123">
            <v>0.11659038426476379</v>
          </cell>
          <cell r="AN3123">
            <v>96.644456296296312</v>
          </cell>
          <cell r="AP3123">
            <v>7.4117589169149456E-2</v>
          </cell>
          <cell r="AV3123" t="str">
            <v>RF</v>
          </cell>
          <cell r="AW3123">
            <v>-20.320246887258499</v>
          </cell>
          <cell r="AX3123">
            <v>-25.991216666666659</v>
          </cell>
          <cell r="AY3123">
            <v>-19.902702415806147</v>
          </cell>
          <cell r="AZ3123">
            <v>-19.902702415806147</v>
          </cell>
          <cell r="BG3123">
            <v>0.77111330549263513</v>
          </cell>
          <cell r="BJ3123">
            <v>-2.3675685525110738E-3</v>
          </cell>
          <cell r="CF3123">
            <v>0</v>
          </cell>
          <cell r="CV3123">
            <v>20.541666666666668</v>
          </cell>
          <cell r="DA3123">
            <v>0</v>
          </cell>
          <cell r="ER3123">
            <v>241.61114074074075</v>
          </cell>
        </row>
        <row r="3124">
          <cell r="A3124">
            <v>642450</v>
          </cell>
          <cell r="C3124" t="str">
            <v>Acosta, Rauel</v>
          </cell>
          <cell r="AF3124">
            <v>0.13802028545068223</v>
          </cell>
          <cell r="AN3124">
            <v>138.99531851851853</v>
          </cell>
          <cell r="AP3124">
            <v>0.25211580804086808</v>
          </cell>
          <cell r="AV3124" t="str">
            <v>1B</v>
          </cell>
          <cell r="AW3124">
            <v>-20.9270116988314</v>
          </cell>
          <cell r="AX3124">
            <v>-25.991216666666659</v>
          </cell>
          <cell r="AY3124">
            <v>-22.739441247449697</v>
          </cell>
          <cell r="AZ3124">
            <v>-20.9270116988314</v>
          </cell>
          <cell r="BG3124">
            <v>1.058248227276277</v>
          </cell>
          <cell r="BJ3124">
            <v>4.8671226267666366E-3</v>
          </cell>
          <cell r="CF3124">
            <v>0</v>
          </cell>
          <cell r="CV3124">
            <v>20.541666666666668</v>
          </cell>
          <cell r="DA3124">
            <v>0</v>
          </cell>
          <cell r="ER3124">
            <v>347.48829629629631</v>
          </cell>
        </row>
        <row r="3125">
          <cell r="A3125">
            <v>642451</v>
          </cell>
          <cell r="C3125" t="str">
            <v>Liberato, Luis</v>
          </cell>
          <cell r="AF3125">
            <v>0.18267980414070931</v>
          </cell>
          <cell r="AN3125">
            <v>189.1108740740741</v>
          </cell>
          <cell r="AP3125">
            <v>0.29193652655511482</v>
          </cell>
          <cell r="AV3125" t="str">
            <v>CF</v>
          </cell>
          <cell r="AW3125">
            <v>-16.623416666666664</v>
          </cell>
          <cell r="AX3125">
            <v>-25.991216666666659</v>
          </cell>
          <cell r="AY3125">
            <v>-9.585863731017076</v>
          </cell>
          <cell r="AZ3125">
            <v>-9.585863731017076</v>
          </cell>
          <cell r="BG3125">
            <v>0.81538879460701241</v>
          </cell>
          <cell r="BJ3125">
            <v>9.0572274336944963E-3</v>
          </cell>
          <cell r="CF3125">
            <v>0</v>
          </cell>
          <cell r="CV3125">
            <v>20.541666666666668</v>
          </cell>
          <cell r="DA3125">
            <v>0</v>
          </cell>
          <cell r="ER3125">
            <v>472.7771851851852</v>
          </cell>
        </row>
        <row r="3126">
          <cell r="A3126">
            <v>642452</v>
          </cell>
          <cell r="C3126" t="str">
            <v>Pena, Ismael</v>
          </cell>
          <cell r="AF3126">
            <v>0.1489552762508736</v>
          </cell>
          <cell r="AN3126">
            <v>100.87319703703704</v>
          </cell>
          <cell r="AP3126">
            <v>0.18131556276883665</v>
          </cell>
          <cell r="AV3126" t="str">
            <v>1B</v>
          </cell>
          <cell r="AW3126">
            <v>-18.281205132105207</v>
          </cell>
          <cell r="AX3126">
            <v>-25.991216666666659</v>
          </cell>
          <cell r="AY3126">
            <v>-20.657631253921835</v>
          </cell>
          <cell r="AZ3126">
            <v>-18.281205132105207</v>
          </cell>
          <cell r="BG3126">
            <v>0.87078292907067678</v>
          </cell>
          <cell r="BJ3126">
            <v>-2.0443571761447326E-2</v>
          </cell>
          <cell r="CF3126">
            <v>0</v>
          </cell>
          <cell r="CV3126">
            <v>20.541666666666668</v>
          </cell>
          <cell r="DA3126">
            <v>0</v>
          </cell>
          <cell r="ER3126">
            <v>252.1829925925926</v>
          </cell>
        </row>
        <row r="3127">
          <cell r="A3127">
            <v>642453</v>
          </cell>
          <cell r="C3127" t="str">
            <v>Martinez, Yerald</v>
          </cell>
          <cell r="AF3127">
            <v>0.16043734429416254</v>
          </cell>
          <cell r="AN3127">
            <v>117.25027555555558</v>
          </cell>
          <cell r="AP3127">
            <v>0.20773613889604714</v>
          </cell>
          <cell r="AV3127" t="str">
            <v>RF</v>
          </cell>
          <cell r="AW3127">
            <v>-16.623416666666664</v>
          </cell>
          <cell r="AX3127">
            <v>-25.991216666666659</v>
          </cell>
          <cell r="AY3127">
            <v>-16.618065933825989</v>
          </cell>
          <cell r="AZ3127">
            <v>-16.618065933825989</v>
          </cell>
          <cell r="BG3127">
            <v>0.65517120370467896</v>
          </cell>
          <cell r="BJ3127">
            <v>5.2917367810521984E-4</v>
          </cell>
          <cell r="CF3127">
            <v>0</v>
          </cell>
          <cell r="CV3127">
            <v>20.541666666666668</v>
          </cell>
          <cell r="DA3127">
            <v>0</v>
          </cell>
          <cell r="ER3127">
            <v>293.12568888888893</v>
          </cell>
        </row>
        <row r="3128">
          <cell r="A3128">
            <v>642455</v>
          </cell>
          <cell r="C3128" t="str">
            <v>Diaz, Edwin</v>
          </cell>
          <cell r="AF3128">
            <v>0.12436392969362375</v>
          </cell>
          <cell r="AN3128">
            <v>92.842097777777781</v>
          </cell>
          <cell r="AP3128">
            <v>6.6208110824086952E-2</v>
          </cell>
          <cell r="AV3128" t="str">
            <v>RF</v>
          </cell>
          <cell r="AW3128">
            <v>-18.060269020456598</v>
          </cell>
          <cell r="AX3128">
            <v>-25.760449999999995</v>
          </cell>
          <cell r="AY3128">
            <v>-19.606536302812756</v>
          </cell>
          <cell r="AZ3128">
            <v>-18.060269020456598</v>
          </cell>
          <cell r="BG3128">
            <v>0.76178894604262348</v>
          </cell>
          <cell r="BJ3128">
            <v>6.4976024713771733E-3</v>
          </cell>
          <cell r="CF3128">
            <v>0</v>
          </cell>
          <cell r="CV3128">
            <v>20.625</v>
          </cell>
          <cell r="DA3128">
            <v>0</v>
          </cell>
          <cell r="ER3128">
            <v>232.10524444444445</v>
          </cell>
        </row>
        <row r="3129">
          <cell r="A3129">
            <v>642456</v>
          </cell>
          <cell r="C3129" t="str">
            <v>Barrera, Luis</v>
          </cell>
          <cell r="AF3129">
            <v>0.19062340029804498</v>
          </cell>
          <cell r="AN3129">
            <v>126.31265185185185</v>
          </cell>
          <cell r="AP3129">
            <v>0.16758763874421534</v>
          </cell>
          <cell r="AV3129" t="str">
            <v>LF</v>
          </cell>
          <cell r="AW3129">
            <v>-16.43501079993661</v>
          </cell>
          <cell r="AX3129">
            <v>-25.760449999999995</v>
          </cell>
          <cell r="AY3129">
            <v>-18.271632482764534</v>
          </cell>
          <cell r="AZ3129">
            <v>-16.43501079993661</v>
          </cell>
          <cell r="BG3129">
            <v>0.94613348993799118</v>
          </cell>
          <cell r="BJ3129">
            <v>1.6709703247466654E-2</v>
          </cell>
          <cell r="CF3129">
            <v>0</v>
          </cell>
          <cell r="CV3129">
            <v>20.625</v>
          </cell>
          <cell r="DA3129">
            <v>0</v>
          </cell>
          <cell r="ER3129">
            <v>315.78162962962961</v>
          </cell>
        </row>
        <row r="3130">
          <cell r="A3130">
            <v>642457</v>
          </cell>
          <cell r="C3130" t="str">
            <v>Sanchez, Manny</v>
          </cell>
          <cell r="AF3130">
            <v>0.20008845378007559</v>
          </cell>
          <cell r="AN3130">
            <v>161.51834074074074</v>
          </cell>
          <cell r="AP3130">
            <v>0.2687593831393319</v>
          </cell>
          <cell r="AV3130" t="str">
            <v>RF</v>
          </cell>
          <cell r="AW3130">
            <v>-16.407483333333335</v>
          </cell>
          <cell r="AX3130">
            <v>-25.529683333333331</v>
          </cell>
          <cell r="AY3130">
            <v>-16.203775943813472</v>
          </cell>
          <cell r="AZ3130">
            <v>-16.203775943813472</v>
          </cell>
          <cell r="BG3130">
            <v>0.80847433640476662</v>
          </cell>
          <cell r="BJ3130">
            <v>-1.8162526833190196E-3</v>
          </cell>
          <cell r="CF3130">
            <v>0</v>
          </cell>
          <cell r="CV3130">
            <v>20.708333333333332</v>
          </cell>
          <cell r="DA3130">
            <v>0</v>
          </cell>
          <cell r="ER3130">
            <v>403.79585185185181</v>
          </cell>
        </row>
        <row r="3131">
          <cell r="A3131">
            <v>642459</v>
          </cell>
          <cell r="C3131" t="str">
            <v>Alcantara, Frankies</v>
          </cell>
          <cell r="AF3131">
            <v>0.12362440369244712</v>
          </cell>
          <cell r="AN3131">
            <v>85.523721481481502</v>
          </cell>
          <cell r="AP3131">
            <v>5.6044410348612184E-2</v>
          </cell>
          <cell r="AV3131" t="str">
            <v>LF</v>
          </cell>
          <cell r="AW3131">
            <v>-16.635891379761347</v>
          </cell>
          <cell r="AX3131">
            <v>-25.068149999999996</v>
          </cell>
          <cell r="AY3131">
            <v>-16.484640743650878</v>
          </cell>
          <cell r="AZ3131">
            <v>-16.484640743650878</v>
          </cell>
          <cell r="BG3131">
            <v>0.63543827562744859</v>
          </cell>
          <cell r="BJ3131">
            <v>7.3230081159131946E-3</v>
          </cell>
          <cell r="CF3131">
            <v>0</v>
          </cell>
          <cell r="CV3131">
            <v>20.875</v>
          </cell>
          <cell r="DA3131">
            <v>0</v>
          </cell>
          <cell r="ER3131">
            <v>213.80930370370373</v>
          </cell>
        </row>
        <row r="3132">
          <cell r="A3132">
            <v>642460</v>
          </cell>
          <cell r="C3132" t="str">
            <v>Ramirez, Gregory</v>
          </cell>
          <cell r="AF3132">
            <v>0.11330669201205737</v>
          </cell>
          <cell r="AN3132">
            <v>87.784770370370381</v>
          </cell>
          <cell r="AP3132">
            <v>5.8953804248984776E-2</v>
          </cell>
          <cell r="AV3132" t="str">
            <v>LF</v>
          </cell>
          <cell r="AW3132">
            <v>-16.075577782413085</v>
          </cell>
          <cell r="AX3132">
            <v>-24.837383333333332</v>
          </cell>
          <cell r="AY3132">
            <v>-15.212641544249763</v>
          </cell>
          <cell r="AZ3132">
            <v>-15.212641544249763</v>
          </cell>
          <cell r="BG3132">
            <v>0.83022299647297282</v>
          </cell>
          <cell r="BJ3132">
            <v>-5.5436948524238598E-3</v>
          </cell>
          <cell r="CF3132">
            <v>0</v>
          </cell>
          <cell r="CV3132">
            <v>20.958333333333332</v>
          </cell>
          <cell r="DA3132">
            <v>0</v>
          </cell>
          <cell r="ER3132">
            <v>219.46192592592593</v>
          </cell>
        </row>
        <row r="3133">
          <cell r="A3133">
            <v>642461</v>
          </cell>
          <cell r="C3133" t="str">
            <v>Beltre, Michael</v>
          </cell>
          <cell r="AF3133">
            <v>0.16299650084463196</v>
          </cell>
          <cell r="AN3133">
            <v>101.71282962962965</v>
          </cell>
          <cell r="AP3133">
            <v>0.16216452296935258</v>
          </cell>
          <cell r="AV3133" t="str">
            <v>CF</v>
          </cell>
          <cell r="AW3133">
            <v>-16.083583333333337</v>
          </cell>
          <cell r="AX3133">
            <v>-24.837383333333332</v>
          </cell>
          <cell r="AY3133">
            <v>-13.215033297389857</v>
          </cell>
          <cell r="AZ3133">
            <v>-13.215033297389857</v>
          </cell>
          <cell r="BG3133">
            <v>0.99593487785348644</v>
          </cell>
          <cell r="BJ3133">
            <v>8.9212201133758197E-3</v>
          </cell>
          <cell r="CF3133">
            <v>0</v>
          </cell>
          <cell r="CV3133">
            <v>20.958333333333332</v>
          </cell>
          <cell r="DA3133">
            <v>0</v>
          </cell>
          <cell r="ER3133">
            <v>254.2820740740741</v>
          </cell>
        </row>
        <row r="3134">
          <cell r="A3134">
            <v>642462</v>
          </cell>
          <cell r="C3134" t="str">
            <v>Isabel, Ibandel</v>
          </cell>
          <cell r="AF3134">
            <v>0.17699259285385968</v>
          </cell>
          <cell r="AN3134">
            <v>118.13771851851853</v>
          </cell>
          <cell r="AP3134">
            <v>0.18949712160822374</v>
          </cell>
          <cell r="AV3134" t="str">
            <v>1B</v>
          </cell>
          <cell r="AW3134">
            <v>-18.741934276211943</v>
          </cell>
          <cell r="AX3134">
            <v>-24.622483333333324</v>
          </cell>
          <cell r="AY3134">
            <v>-20.080583870275451</v>
          </cell>
          <cell r="AZ3134">
            <v>-18.741934276211943</v>
          </cell>
          <cell r="BG3134">
            <v>1.062371545763255</v>
          </cell>
          <cell r="BJ3134">
            <v>2.7060443297249347E-2</v>
          </cell>
          <cell r="CF3134">
            <v>0</v>
          </cell>
          <cell r="CV3134">
            <v>21.041666666666668</v>
          </cell>
          <cell r="DA3134">
            <v>0</v>
          </cell>
          <cell r="ER3134">
            <v>295.34429629629631</v>
          </cell>
        </row>
        <row r="3135">
          <cell r="A3135">
            <v>642463</v>
          </cell>
          <cell r="C3135" t="str">
            <v>Urena, Pedro</v>
          </cell>
          <cell r="AF3135">
            <v>0.16772050992993573</v>
          </cell>
          <cell r="AN3135">
            <v>111.25266962962965</v>
          </cell>
          <cell r="AP3135">
            <v>0.16805801919442576</v>
          </cell>
          <cell r="AV3135" t="str">
            <v>1B</v>
          </cell>
          <cell r="AW3135">
            <v>-20.05960342574442</v>
          </cell>
          <cell r="AX3135">
            <v>-24.622483333333324</v>
          </cell>
          <cell r="AY3135">
            <v>-20.379201615683513</v>
          </cell>
          <cell r="AZ3135">
            <v>-20.05960342574442</v>
          </cell>
          <cell r="BG3135">
            <v>0.95763847939582614</v>
          </cell>
          <cell r="BJ3135">
            <v>8.0112730819014016E-3</v>
          </cell>
          <cell r="CF3135">
            <v>0</v>
          </cell>
          <cell r="CV3135">
            <v>21.041666666666668</v>
          </cell>
          <cell r="DA3135">
            <v>0</v>
          </cell>
          <cell r="ER3135">
            <v>278.13167407407411</v>
          </cell>
        </row>
        <row r="3136">
          <cell r="A3136">
            <v>642464</v>
          </cell>
          <cell r="C3136" t="str">
            <v>Gonzalez, Cesar</v>
          </cell>
          <cell r="AF3136">
            <v>0.14262033568708418</v>
          </cell>
          <cell r="AN3136">
            <v>107.86398814814817</v>
          </cell>
          <cell r="AP3136">
            <v>0.17310864002218918</v>
          </cell>
          <cell r="AV3136" t="str">
            <v>LF</v>
          </cell>
          <cell r="AW3136">
            <v>-15.886175</v>
          </cell>
          <cell r="AX3136">
            <v>-24.423449999999995</v>
          </cell>
          <cell r="AY3136">
            <v>-13.738263447858406</v>
          </cell>
          <cell r="AZ3136">
            <v>-13.738263447858406</v>
          </cell>
          <cell r="BG3136">
            <v>0.78496343067526497</v>
          </cell>
          <cell r="BJ3136">
            <v>1.0462301343664333E-2</v>
          </cell>
          <cell r="CF3136">
            <v>0</v>
          </cell>
          <cell r="CV3136">
            <v>21.125</v>
          </cell>
          <cell r="DA3136">
            <v>0</v>
          </cell>
          <cell r="ER3136">
            <v>269.65997037037039</v>
          </cell>
        </row>
        <row r="3137">
          <cell r="A3137">
            <v>642467</v>
          </cell>
          <cell r="C3137" t="str">
            <v>Tucen, Adony</v>
          </cell>
          <cell r="AF3137">
            <v>0.11247319449005644</v>
          </cell>
          <cell r="AN3137">
            <v>91.616711111111115</v>
          </cell>
          <cell r="AP3137">
            <v>0.12277247804016544</v>
          </cell>
          <cell r="AV3137" t="str">
            <v>RF</v>
          </cell>
          <cell r="AW3137">
            <v>-15.886175</v>
          </cell>
          <cell r="AX3137">
            <v>-24.423449999999995</v>
          </cell>
          <cell r="AY3137">
            <v>-14.471092267869395</v>
          </cell>
          <cell r="AZ3137">
            <v>-14.471092267869395</v>
          </cell>
          <cell r="BG3137">
            <v>0.60281783381675613</v>
          </cell>
          <cell r="BJ3137">
            <v>3.8137662863577883E-3</v>
          </cell>
          <cell r="CF3137">
            <v>0</v>
          </cell>
          <cell r="CV3137">
            <v>21.125</v>
          </cell>
          <cell r="DA3137">
            <v>0</v>
          </cell>
          <cell r="ER3137">
            <v>229.04177777777778</v>
          </cell>
        </row>
        <row r="3138">
          <cell r="A3138">
            <v>642468</v>
          </cell>
          <cell r="C3138" t="str">
            <v>Rodriguez, Carlos</v>
          </cell>
          <cell r="AF3138">
            <v>0.12069080091383155</v>
          </cell>
          <cell r="AN3138">
            <v>119.04284444444446</v>
          </cell>
          <cell r="AP3138">
            <v>0.20229712957126456</v>
          </cell>
          <cell r="AV3138" t="str">
            <v>CF</v>
          </cell>
          <cell r="AW3138">
            <v>-15.614898433464997</v>
          </cell>
          <cell r="AX3138">
            <v>-24.025383333333323</v>
          </cell>
          <cell r="AY3138">
            <v>-11.937531247009218</v>
          </cell>
          <cell r="AZ3138">
            <v>-11.937531247009218</v>
          </cell>
          <cell r="BG3138">
            <v>0.70192693089493952</v>
          </cell>
          <cell r="BJ3138">
            <v>-2.1410252929195475E-3</v>
          </cell>
          <cell r="CF3138">
            <v>0</v>
          </cell>
          <cell r="CV3138">
            <v>21.291666666666668</v>
          </cell>
          <cell r="DA3138">
            <v>0</v>
          </cell>
          <cell r="ER3138">
            <v>297.60711111111112</v>
          </cell>
        </row>
        <row r="3139">
          <cell r="A3139">
            <v>642469</v>
          </cell>
          <cell r="C3139" t="str">
            <v>Gabo, Erick</v>
          </cell>
          <cell r="AF3139">
            <v>0.15208636629050326</v>
          </cell>
          <cell r="AN3139">
            <v>116.0759466666667</v>
          </cell>
          <cell r="AP3139">
            <v>0.15552267875746384</v>
          </cell>
          <cell r="AV3139" t="str">
            <v>RF</v>
          </cell>
          <cell r="AW3139">
            <v>-16.200207627187616</v>
          </cell>
          <cell r="AX3139">
            <v>-23.826349999999994</v>
          </cell>
          <cell r="AY3139">
            <v>-11.623111232133645</v>
          </cell>
          <cell r="AZ3139">
            <v>-11.623111232133645</v>
          </cell>
          <cell r="BG3139">
            <v>1.045356848970616</v>
          </cell>
          <cell r="BJ3139">
            <v>1.4518049658648507E-2</v>
          </cell>
          <cell r="CF3139">
            <v>0</v>
          </cell>
          <cell r="CV3139">
            <v>21.375</v>
          </cell>
          <cell r="DA3139">
            <v>0</v>
          </cell>
          <cell r="ER3139">
            <v>290.18986666666672</v>
          </cell>
        </row>
        <row r="3140">
          <cell r="A3140">
            <v>642470</v>
          </cell>
          <cell r="C3140" t="str">
            <v>Carrizales, Omar</v>
          </cell>
          <cell r="AF3140">
            <v>0.20013310387540056</v>
          </cell>
          <cell r="AN3140">
            <v>214.1488592592593</v>
          </cell>
          <cell r="AP3140">
            <v>0.33333887004344809</v>
          </cell>
          <cell r="AV3140" t="str">
            <v>CF</v>
          </cell>
          <cell r="AW3140">
            <v>-15.503708333333336</v>
          </cell>
          <cell r="AX3140">
            <v>-23.627316666666665</v>
          </cell>
          <cell r="AY3140">
            <v>-4.8316058076887032</v>
          </cell>
          <cell r="AZ3140">
            <v>-4.8316058076887032</v>
          </cell>
          <cell r="BG3140">
            <v>0.90128526662553887</v>
          </cell>
          <cell r="BJ3140">
            <v>2.9696790813449666E-3</v>
          </cell>
          <cell r="CF3140">
            <v>0</v>
          </cell>
          <cell r="CV3140">
            <v>21.458333333333332</v>
          </cell>
          <cell r="DA3140">
            <v>0</v>
          </cell>
          <cell r="ER3140">
            <v>535.3721481481482</v>
          </cell>
        </row>
        <row r="3141">
          <cell r="A3141">
            <v>642471</v>
          </cell>
          <cell r="C3141" t="str">
            <v>Perez, Angel</v>
          </cell>
          <cell r="AF3141">
            <v>0.1556856311170112</v>
          </cell>
          <cell r="AN3141">
            <v>159.53991111111114</v>
          </cell>
          <cell r="AP3141">
            <v>0.2661346784860974</v>
          </cell>
          <cell r="AV3141" t="str">
            <v>RF</v>
          </cell>
          <cell r="AW3141">
            <v>-15.503708333333336</v>
          </cell>
          <cell r="AX3141">
            <v>-23.627316666666665</v>
          </cell>
          <cell r="AY3141">
            <v>-10.068538566773691</v>
          </cell>
          <cell r="AZ3141">
            <v>-10.068538566773691</v>
          </cell>
          <cell r="BG3141">
            <v>0.9977359792223135</v>
          </cell>
          <cell r="BJ3141">
            <v>1.0733030430646599E-2</v>
          </cell>
          <cell r="CF3141">
            <v>0</v>
          </cell>
          <cell r="CV3141">
            <v>21.458333333333332</v>
          </cell>
          <cell r="DA3141">
            <v>0</v>
          </cell>
          <cell r="ER3141">
            <v>398.84977777777783</v>
          </cell>
        </row>
        <row r="3142">
          <cell r="A3142">
            <v>642472</v>
          </cell>
          <cell r="C3142" t="str">
            <v>De la Cruz, Adonis</v>
          </cell>
          <cell r="AF3142">
            <v>0.13236069691137234</v>
          </cell>
          <cell r="AN3142">
            <v>89.839786666666669</v>
          </cell>
          <cell r="AP3142">
            <v>6.317645319383014E-2</v>
          </cell>
          <cell r="AV3142" t="str">
            <v>RF</v>
          </cell>
          <cell r="AW3142">
            <v>-15.408091666666666</v>
          </cell>
          <cell r="AX3142">
            <v>-23.428283333333326</v>
          </cell>
          <cell r="AY3142">
            <v>-15.879581546900837</v>
          </cell>
          <cell r="AZ3142">
            <v>-15.408091666666666</v>
          </cell>
          <cell r="BG3142">
            <v>0.80830084202847874</v>
          </cell>
          <cell r="BJ3142">
            <v>-1.2148529629286762E-2</v>
          </cell>
          <cell r="CF3142">
            <v>0</v>
          </cell>
          <cell r="CV3142">
            <v>21.541666666666668</v>
          </cell>
          <cell r="DA3142">
            <v>0</v>
          </cell>
          <cell r="ER3142">
            <v>224.59946666666667</v>
          </cell>
        </row>
        <row r="3143">
          <cell r="A3143">
            <v>642473</v>
          </cell>
          <cell r="C3143" t="str">
            <v>Santana, Henry</v>
          </cell>
          <cell r="AF3143">
            <v>0.13375054843430659</v>
          </cell>
          <cell r="AN3143">
            <v>129.98506666666668</v>
          </cell>
          <cell r="AP3143">
            <v>0.21888081640066093</v>
          </cell>
          <cell r="AV3143" t="str">
            <v>1B</v>
          </cell>
          <cell r="AW3143">
            <v>-15.476661490750068</v>
          </cell>
          <cell r="AX3143">
            <v>-23.428283333333326</v>
          </cell>
          <cell r="AY3143">
            <v>-11.29040158465572</v>
          </cell>
          <cell r="AZ3143">
            <v>-11.29040158465572</v>
          </cell>
          <cell r="BG3143">
            <v>1.1544961054635072</v>
          </cell>
          <cell r="BJ3143">
            <v>2.8422583626092437E-3</v>
          </cell>
          <cell r="CF3143">
            <v>0</v>
          </cell>
          <cell r="CV3143">
            <v>21.541666666666668</v>
          </cell>
          <cell r="DA3143">
            <v>0</v>
          </cell>
          <cell r="ER3143">
            <v>324.96266666666668</v>
          </cell>
        </row>
        <row r="3144">
          <cell r="A3144">
            <v>642474</v>
          </cell>
          <cell r="C3144" t="str">
            <v>Jimenez, Gerson</v>
          </cell>
          <cell r="AF3144">
            <v>0.14409887491169232</v>
          </cell>
          <cell r="AN3144">
            <v>133.89712592592591</v>
          </cell>
          <cell r="AP3144">
            <v>0.25499259961931775</v>
          </cell>
          <cell r="AV3144" t="str">
            <v>1B</v>
          </cell>
          <cell r="AW3144">
            <v>-16.772074666021897</v>
          </cell>
          <cell r="AX3144">
            <v>-23.428283333333326</v>
          </cell>
          <cell r="AY3144">
            <v>-18.489984653878473</v>
          </cell>
          <cell r="AZ3144">
            <v>-16.772074666021897</v>
          </cell>
          <cell r="BG3144">
            <v>0.85929514527488493</v>
          </cell>
          <cell r="BJ3144">
            <v>3.1511621615482005E-3</v>
          </cell>
          <cell r="CF3144">
            <v>0</v>
          </cell>
          <cell r="CV3144">
            <v>21.541666666666668</v>
          </cell>
          <cell r="DA3144">
            <v>0</v>
          </cell>
          <cell r="ER3144">
            <v>334.74281481481478</v>
          </cell>
        </row>
        <row r="3145">
          <cell r="A3145">
            <v>642475</v>
          </cell>
          <cell r="C3145" t="str">
            <v>Chaves, Luis</v>
          </cell>
          <cell r="AF3145">
            <v>0.10516184995837732</v>
          </cell>
          <cell r="AN3145">
            <v>103.90281481481482</v>
          </cell>
          <cell r="AP3145">
            <v>0.18183209272207801</v>
          </cell>
          <cell r="AV3145" t="str">
            <v>RF</v>
          </cell>
          <cell r="AW3145">
            <v>-15.312475000000001</v>
          </cell>
          <cell r="AX3145">
            <v>-23.229249999999997</v>
          </cell>
          <cell r="AY3145">
            <v>-18.123375202446542</v>
          </cell>
          <cell r="AZ3145">
            <v>-15.312475000000001</v>
          </cell>
          <cell r="BG3145">
            <v>0.75733413035075137</v>
          </cell>
          <cell r="BJ3145">
            <v>2.8398118951644086E-3</v>
          </cell>
          <cell r="CF3145">
            <v>0</v>
          </cell>
          <cell r="CV3145">
            <v>21.625</v>
          </cell>
          <cell r="DA3145">
            <v>0</v>
          </cell>
          <cell r="ER3145">
            <v>259.75703703703704</v>
          </cell>
        </row>
        <row r="3146">
          <cell r="A3146">
            <v>642476</v>
          </cell>
          <cell r="C3146" t="str">
            <v>Franco, Daniel</v>
          </cell>
          <cell r="AF3146">
            <v>0.14101405736054268</v>
          </cell>
          <cell r="AN3146">
            <v>95.687016296296292</v>
          </cell>
          <cell r="AP3146">
            <v>0.14950667779543647</v>
          </cell>
          <cell r="AV3146" t="str">
            <v>LF</v>
          </cell>
          <cell r="AW3146">
            <v>-15.216858333333334</v>
          </cell>
          <cell r="AX3146">
            <v>-23.030216666666668</v>
          </cell>
          <cell r="AY3146">
            <v>-9.4754105884772422</v>
          </cell>
          <cell r="AZ3146">
            <v>-9.4754105884772422</v>
          </cell>
          <cell r="BG3146">
            <v>0.74130607467273779</v>
          </cell>
          <cell r="BJ3146">
            <v>-2.3802537954864355E-3</v>
          </cell>
          <cell r="CF3146">
            <v>0</v>
          </cell>
          <cell r="CV3146">
            <v>21.708333333333332</v>
          </cell>
          <cell r="DA3146">
            <v>0</v>
          </cell>
          <cell r="ER3146">
            <v>239.21754074074073</v>
          </cell>
        </row>
        <row r="3147">
          <cell r="A3147">
            <v>642479</v>
          </cell>
          <cell r="C3147" t="str">
            <v>Zabala, Enmanuel</v>
          </cell>
          <cell r="AF3147">
            <v>0.1689613507625855</v>
          </cell>
          <cell r="AN3147">
            <v>130.44835555555557</v>
          </cell>
          <cell r="AP3147">
            <v>0.22521694975461715</v>
          </cell>
          <cell r="AV3147" t="str">
            <v>CF</v>
          </cell>
          <cell r="AW3147">
            <v>-15.121241666666666</v>
          </cell>
          <cell r="AX3147">
            <v>-22.831183333333328</v>
          </cell>
          <cell r="AY3147">
            <v>-7.2420862656671794</v>
          </cell>
          <cell r="AZ3147">
            <v>-7.2420862656671794</v>
          </cell>
          <cell r="BG3147">
            <v>0.79317706999148374</v>
          </cell>
          <cell r="BJ3147">
            <v>4.4941786261555629E-3</v>
          </cell>
          <cell r="CF3147">
            <v>0</v>
          </cell>
          <cell r="CV3147">
            <v>21.791666666666668</v>
          </cell>
          <cell r="DA3147">
            <v>0</v>
          </cell>
          <cell r="ER3147">
            <v>326.12088888888889</v>
          </cell>
        </row>
        <row r="3148">
          <cell r="A3148">
            <v>642480</v>
          </cell>
          <cell r="C3148" t="str">
            <v>Willems, Reangelo</v>
          </cell>
          <cell r="AF3148">
            <v>0.11789706466869788</v>
          </cell>
          <cell r="AN3148">
            <v>84.975691851851863</v>
          </cell>
          <cell r="AP3148">
            <v>5.7908380785513192E-2</v>
          </cell>
          <cell r="AV3148" t="str">
            <v>LF</v>
          </cell>
          <cell r="AW3148">
            <v>-15.087631036491805</v>
          </cell>
          <cell r="AX3148">
            <v>-22.831183333333328</v>
          </cell>
          <cell r="AY3148">
            <v>-14.867445571171029</v>
          </cell>
          <cell r="AZ3148">
            <v>-14.867445571171029</v>
          </cell>
          <cell r="BG3148">
            <v>0.82480373740722746</v>
          </cell>
          <cell r="BJ3148">
            <v>6.9600165971000433E-3</v>
          </cell>
          <cell r="CF3148">
            <v>0</v>
          </cell>
          <cell r="CV3148">
            <v>21.791666666666668</v>
          </cell>
          <cell r="DA3148">
            <v>0</v>
          </cell>
          <cell r="ER3148">
            <v>212.43922962962964</v>
          </cell>
        </row>
        <row r="3149">
          <cell r="A3149">
            <v>642481</v>
          </cell>
          <cell r="C3149" t="str">
            <v>Garcia, Enmanuel</v>
          </cell>
          <cell r="AF3149">
            <v>0.16904060339860685</v>
          </cell>
          <cell r="AN3149">
            <v>126.95744000000001</v>
          </cell>
          <cell r="AP3149">
            <v>0.23313357885475761</v>
          </cell>
          <cell r="AV3149" t="str">
            <v>LF</v>
          </cell>
          <cell r="AW3149">
            <v>-14.463566138306801</v>
          </cell>
          <cell r="AX3149">
            <v>-22.433116666666667</v>
          </cell>
          <cell r="AY3149">
            <v>-6.2061079660021958</v>
          </cell>
          <cell r="AZ3149">
            <v>-6.2061079660021958</v>
          </cell>
          <cell r="BG3149">
            <v>0.82040281379716684</v>
          </cell>
          <cell r="BJ3149">
            <v>-1.1281685410414051E-2</v>
          </cell>
          <cell r="CF3149">
            <v>0</v>
          </cell>
          <cell r="CV3149">
            <v>21.958333333333332</v>
          </cell>
          <cell r="DA3149">
            <v>0</v>
          </cell>
          <cell r="ER3149">
            <v>317.39359999999999</v>
          </cell>
        </row>
        <row r="3150">
          <cell r="A3150">
            <v>642482</v>
          </cell>
          <cell r="C3150" t="str">
            <v>Jean, Carlos</v>
          </cell>
          <cell r="AF3150">
            <v>0.13213323522380849</v>
          </cell>
          <cell r="AN3150">
            <v>115.18378666666668</v>
          </cell>
          <cell r="AP3150">
            <v>0.2209089766439718</v>
          </cell>
          <cell r="AV3150" t="str">
            <v>CF</v>
          </cell>
          <cell r="AW3150">
            <v>-14.840566666666666</v>
          </cell>
          <cell r="AX3150">
            <v>-22.249949999999995</v>
          </cell>
          <cell r="AY3150">
            <v>-8.6289136348776303</v>
          </cell>
          <cell r="AZ3150">
            <v>-8.6289136348776303</v>
          </cell>
          <cell r="BG3150">
            <v>0.88531777022939129</v>
          </cell>
          <cell r="BJ3150">
            <v>1.2197484536871322E-3</v>
          </cell>
          <cell r="CF3150">
            <v>0</v>
          </cell>
          <cell r="CV3150">
            <v>22.041666666666668</v>
          </cell>
          <cell r="DA3150">
            <v>0</v>
          </cell>
          <cell r="ER3150">
            <v>287.95946666666669</v>
          </cell>
        </row>
        <row r="3151">
          <cell r="A3151">
            <v>642484</v>
          </cell>
          <cell r="C3151" t="str">
            <v>Jimenez, Daniel</v>
          </cell>
          <cell r="AF3151">
            <v>0.15927916272440137</v>
          </cell>
          <cell r="AN3151">
            <v>126.36821333333333</v>
          </cell>
          <cell r="AP3151">
            <v>0.22117484944948118</v>
          </cell>
          <cell r="AV3151" t="str">
            <v>RF</v>
          </cell>
          <cell r="AW3151">
            <v>-17.055283333333335</v>
          </cell>
          <cell r="AX3151">
            <v>-26.91428333333333</v>
          </cell>
          <cell r="AY3151">
            <v>-14.522143220267296</v>
          </cell>
          <cell r="AZ3151">
            <v>-14.522143220267296</v>
          </cell>
          <cell r="BG3151">
            <v>0.8271626589969745</v>
          </cell>
          <cell r="BJ3151">
            <v>-5.8782796426270507E-3</v>
          </cell>
          <cell r="CF3151">
            <v>0</v>
          </cell>
          <cell r="CV3151">
            <v>20.208333333333332</v>
          </cell>
          <cell r="DA3151">
            <v>0</v>
          </cell>
          <cell r="ER3151">
            <v>315.92053333333331</v>
          </cell>
        </row>
        <row r="3152">
          <cell r="A3152">
            <v>642485</v>
          </cell>
          <cell r="C3152" t="str">
            <v>Hernandez, Juan</v>
          </cell>
          <cell r="AF3152">
            <v>0.15520224714232173</v>
          </cell>
          <cell r="AN3152">
            <v>122.81540740740741</v>
          </cell>
          <cell r="AP3152">
            <v>0.21185905913951086</v>
          </cell>
          <cell r="AV3152" t="str">
            <v>CF</v>
          </cell>
          <cell r="AW3152">
            <v>-17.055283333333335</v>
          </cell>
          <cell r="AX3152">
            <v>-26.91428333333333</v>
          </cell>
          <cell r="AY3152">
            <v>-11.645948038438856</v>
          </cell>
          <cell r="AZ3152">
            <v>-11.645948038438856</v>
          </cell>
          <cell r="BG3152">
            <v>0.77679834061677</v>
          </cell>
          <cell r="BJ3152">
            <v>3.6342180751443918E-3</v>
          </cell>
          <cell r="CF3152">
            <v>0</v>
          </cell>
          <cell r="CV3152">
            <v>20.208333333333332</v>
          </cell>
          <cell r="DA3152">
            <v>0</v>
          </cell>
          <cell r="ER3152">
            <v>307.03851851851852</v>
          </cell>
        </row>
        <row r="3153">
          <cell r="A3153">
            <v>642487</v>
          </cell>
          <cell r="C3153" t="str">
            <v>Martinez, Jesus</v>
          </cell>
          <cell r="AF3153">
            <v>0.14628398207124846</v>
          </cell>
          <cell r="AN3153">
            <v>122.10583703703706</v>
          </cell>
          <cell r="AP3153">
            <v>0.15506137282426757</v>
          </cell>
          <cell r="AV3153" t="str">
            <v>CF</v>
          </cell>
          <cell r="AW3153">
            <v>-15.886175</v>
          </cell>
          <cell r="AX3153">
            <v>-24.423449999999995</v>
          </cell>
          <cell r="AY3153">
            <v>-12.613171845196243</v>
          </cell>
          <cell r="AZ3153">
            <v>-12.613171845196243</v>
          </cell>
          <cell r="BG3153">
            <v>0.64319545103226905</v>
          </cell>
          <cell r="BJ3153">
            <v>-7.2906002601372949E-3</v>
          </cell>
          <cell r="CF3153">
            <v>0</v>
          </cell>
          <cell r="CV3153">
            <v>21.125</v>
          </cell>
          <cell r="DA3153">
            <v>0</v>
          </cell>
          <cell r="ER3153">
            <v>305.26459259259263</v>
          </cell>
        </row>
        <row r="3154">
          <cell r="A3154">
            <v>642488</v>
          </cell>
          <cell r="C3154" t="str">
            <v>Rifaela, Ademar</v>
          </cell>
          <cell r="AF3154">
            <v>0.19121209340658668</v>
          </cell>
          <cell r="AN3154">
            <v>170.83804444444445</v>
          </cell>
          <cell r="AP3154">
            <v>0.26644334803036407</v>
          </cell>
          <cell r="AV3154" t="str">
            <v>RF</v>
          </cell>
          <cell r="AW3154">
            <v>-15.198273662295364</v>
          </cell>
          <cell r="AX3154">
            <v>-23.229249999999997</v>
          </cell>
          <cell r="AY3154">
            <v>-12.891380819966294</v>
          </cell>
          <cell r="AZ3154">
            <v>-12.891380819966294</v>
          </cell>
          <cell r="BG3154">
            <v>0.54704531569612813</v>
          </cell>
          <cell r="BJ3154">
            <v>-2.0115937386006245E-4</v>
          </cell>
          <cell r="CF3154">
            <v>0</v>
          </cell>
          <cell r="CV3154">
            <v>21.625</v>
          </cell>
          <cell r="DA3154">
            <v>0</v>
          </cell>
          <cell r="ER3154">
            <v>427.09511111111112</v>
          </cell>
        </row>
        <row r="3155">
          <cell r="A3155">
            <v>642489</v>
          </cell>
          <cell r="C3155" t="str">
            <v>Encarnacion, Greidy</v>
          </cell>
          <cell r="AF3155">
            <v>0.1536707011445739</v>
          </cell>
          <cell r="AN3155">
            <v>86.469120000000004</v>
          </cell>
          <cell r="AP3155">
            <v>9.5335744439068781E-2</v>
          </cell>
          <cell r="AV3155" t="str">
            <v>CF</v>
          </cell>
          <cell r="AW3155">
            <v>-14.674033333333336</v>
          </cell>
          <cell r="AX3155">
            <v>-21.91535</v>
          </cell>
          <cell r="AY3155">
            <v>-6.602375581156112</v>
          </cell>
          <cell r="AZ3155">
            <v>-6.602375581156112</v>
          </cell>
          <cell r="BG3155">
            <v>0.64913217534612677</v>
          </cell>
          <cell r="BJ3155">
            <v>-3.1110796839611543E-3</v>
          </cell>
          <cell r="CF3155">
            <v>0</v>
          </cell>
          <cell r="CV3155">
            <v>22.208333333333332</v>
          </cell>
          <cell r="DA3155">
            <v>0</v>
          </cell>
          <cell r="ER3155">
            <v>216.1728</v>
          </cell>
        </row>
        <row r="3156">
          <cell r="A3156">
            <v>642491</v>
          </cell>
          <cell r="C3156" t="str">
            <v>Mendez, Erison</v>
          </cell>
          <cell r="AF3156">
            <v>0.15712077431572966</v>
          </cell>
          <cell r="AN3156">
            <v>134.7915851851852</v>
          </cell>
          <cell r="AP3156">
            <v>0.2170967519912661</v>
          </cell>
          <cell r="AV3156" t="str">
            <v>2B</v>
          </cell>
          <cell r="AW3156">
            <v>-12.194560348420419</v>
          </cell>
          <cell r="AX3156">
            <v>-9.5428440515485047</v>
          </cell>
          <cell r="AY3156">
            <v>-7.6681669107474395</v>
          </cell>
          <cell r="AZ3156">
            <v>-7.6681669107474395</v>
          </cell>
          <cell r="BG3156">
            <v>0.71038969933970275</v>
          </cell>
          <cell r="BJ3156">
            <v>3.548342307692973E-3</v>
          </cell>
          <cell r="CF3156">
            <v>0</v>
          </cell>
          <cell r="CV3156">
            <v>24.125</v>
          </cell>
          <cell r="DA3156">
            <v>0</v>
          </cell>
          <cell r="ER3156">
            <v>336.97896296296295</v>
          </cell>
        </row>
        <row r="3157">
          <cell r="A3157">
            <v>642492</v>
          </cell>
          <cell r="C3157" t="str">
            <v>Medrano, Robinson</v>
          </cell>
          <cell r="AF3157">
            <v>0.14781835865278209</v>
          </cell>
          <cell r="AN3157">
            <v>120.85578666666666</v>
          </cell>
          <cell r="AP3157">
            <v>0.2069989869699983</v>
          </cell>
          <cell r="AV3157" t="str">
            <v>1B</v>
          </cell>
          <cell r="AW3157">
            <v>-20.453018419586837</v>
          </cell>
          <cell r="AX3157">
            <v>-26.91428333333333</v>
          </cell>
          <cell r="AY3157">
            <v>-20.658211484182253</v>
          </cell>
          <cell r="AZ3157">
            <v>-20.453018419586837</v>
          </cell>
          <cell r="BG3157">
            <v>1.003313721709346</v>
          </cell>
          <cell r="BJ3157">
            <v>5.2372483363998619E-3</v>
          </cell>
          <cell r="CF3157">
            <v>0</v>
          </cell>
          <cell r="CV3157">
            <v>20.208333333333332</v>
          </cell>
          <cell r="DA3157">
            <v>0</v>
          </cell>
          <cell r="ER3157">
            <v>302.13946666666664</v>
          </cell>
        </row>
        <row r="3158">
          <cell r="A3158">
            <v>642493</v>
          </cell>
          <cell r="C3158" t="str">
            <v>Encarnacion, Frank</v>
          </cell>
          <cell r="AF3158">
            <v>0.14243643299639927</v>
          </cell>
          <cell r="AN3158">
            <v>77.881837037037045</v>
          </cell>
          <cell r="AP3158">
            <v>4.1165216297243568E-2</v>
          </cell>
          <cell r="AV3158" t="str">
            <v>RF</v>
          </cell>
          <cell r="AW3158">
            <v>-16.515450000000001</v>
          </cell>
          <cell r="AX3158">
            <v>-25.760449999999995</v>
          </cell>
          <cell r="AY3158">
            <v>-10.973093869699401</v>
          </cell>
          <cell r="AZ3158">
            <v>-10.973093869699401</v>
          </cell>
          <cell r="BG3158">
            <v>0.78454263261024049</v>
          </cell>
          <cell r="BJ3158">
            <v>2.7177683641100864E-4</v>
          </cell>
          <cell r="CF3158">
            <v>0</v>
          </cell>
          <cell r="CV3158">
            <v>20.625</v>
          </cell>
          <cell r="DA3158">
            <v>0</v>
          </cell>
          <cell r="ER3158">
            <v>194.7045925925926</v>
          </cell>
        </row>
        <row r="3159">
          <cell r="A3159">
            <v>642495</v>
          </cell>
          <cell r="C3159" t="str">
            <v>Bastardo, Alexis</v>
          </cell>
          <cell r="AF3159">
            <v>0.15722594175063731</v>
          </cell>
          <cell r="AN3159">
            <v>102.42299259259261</v>
          </cell>
          <cell r="AP3159">
            <v>0.13658051154077244</v>
          </cell>
          <cell r="AV3159" t="str">
            <v>RF</v>
          </cell>
          <cell r="AW3159">
            <v>-14.5075</v>
          </cell>
          <cell r="AX3159">
            <v>-21.580749999999995</v>
          </cell>
          <cell r="AY3159">
            <v>-10.602119697591146</v>
          </cell>
          <cell r="AZ3159">
            <v>-10.602119697591146</v>
          </cell>
          <cell r="BG3159">
            <v>0.67005357170191648</v>
          </cell>
          <cell r="BJ3159">
            <v>2.4206422522765601E-3</v>
          </cell>
          <cell r="CF3159">
            <v>0</v>
          </cell>
          <cell r="CV3159">
            <v>22.375</v>
          </cell>
          <cell r="DA3159">
            <v>0</v>
          </cell>
          <cell r="ER3159">
            <v>256.05748148148149</v>
          </cell>
        </row>
        <row r="3160">
          <cell r="A3160">
            <v>642519</v>
          </cell>
          <cell r="C3160" t="str">
            <v>Solano, Edgar</v>
          </cell>
          <cell r="AF3160">
            <v>0.12647238059669252</v>
          </cell>
          <cell r="AN3160">
            <v>98.273173333333347</v>
          </cell>
          <cell r="AP3160">
            <v>0.12616589661321842</v>
          </cell>
          <cell r="AV3160" t="str">
            <v>3B</v>
          </cell>
          <cell r="AW3160">
            <v>-16.512270411496157</v>
          </cell>
          <cell r="AX3160">
            <v>-14.041973037773097</v>
          </cell>
          <cell r="AY3160">
            <v>-19.081144466303719</v>
          </cell>
          <cell r="AZ3160">
            <v>-14.041973037773097</v>
          </cell>
          <cell r="BG3160">
            <v>0.95560414963739926</v>
          </cell>
          <cell r="BJ3160">
            <v>-5.2758010856295652E-4</v>
          </cell>
          <cell r="CF3160">
            <v>0</v>
          </cell>
          <cell r="CV3160">
            <v>20.875</v>
          </cell>
          <cell r="DA3160">
            <v>0</v>
          </cell>
          <cell r="ER3160">
            <v>245.68293333333335</v>
          </cell>
        </row>
        <row r="3161">
          <cell r="A3161">
            <v>642686</v>
          </cell>
          <cell r="C3161" t="str">
            <v>Martinez, Jose</v>
          </cell>
          <cell r="AF3161">
            <v>0.17865111104029721</v>
          </cell>
          <cell r="AN3161">
            <v>142.82157037037038</v>
          </cell>
          <cell r="AP3161">
            <v>0.25098324748562784</v>
          </cell>
          <cell r="AV3161" t="str">
            <v>SS</v>
          </cell>
          <cell r="AW3161">
            <v>-17.505675</v>
          </cell>
          <cell r="AX3161">
            <v>-8.1565996807190402</v>
          </cell>
          <cell r="AY3161">
            <v>-16.351665523981865</v>
          </cell>
          <cell r="AZ3161">
            <v>-8.1565996807190402</v>
          </cell>
          <cell r="BG3161">
            <v>0.66224126604670563</v>
          </cell>
          <cell r="BJ3161">
            <v>-4.9995120099024844E-3</v>
          </cell>
          <cell r="CF3161">
            <v>0</v>
          </cell>
          <cell r="CV3161">
            <v>19.875</v>
          </cell>
          <cell r="DA3161">
            <v>0</v>
          </cell>
          <cell r="ER3161">
            <v>357.05392592592591</v>
          </cell>
        </row>
        <row r="3162">
          <cell r="A3162">
            <v>642687</v>
          </cell>
          <cell r="C3162" t="str">
            <v>Estrella, Jean</v>
          </cell>
          <cell r="AF3162">
            <v>0.1318123724867058</v>
          </cell>
          <cell r="AN3162">
            <v>87.536533333333352</v>
          </cell>
          <cell r="AP3162">
            <v>0.10081816636911256</v>
          </cell>
          <cell r="AV3162" t="str">
            <v>2B</v>
          </cell>
          <cell r="AW3162">
            <v>-16.827655629376608</v>
          </cell>
          <cell r="AX3162">
            <v>-12.177246664384999</v>
          </cell>
          <cell r="AY3162">
            <v>-9.6990218720097943</v>
          </cell>
          <cell r="AZ3162">
            <v>-9.6990218720097943</v>
          </cell>
          <cell r="BG3162">
            <v>0.65500603057349671</v>
          </cell>
          <cell r="BJ3162">
            <v>-9.5413098756831616E-4</v>
          </cell>
          <cell r="CF3162">
            <v>0</v>
          </cell>
          <cell r="CV3162">
            <v>20.208333333333332</v>
          </cell>
          <cell r="DA3162">
            <v>0</v>
          </cell>
          <cell r="ER3162">
            <v>218.84133333333335</v>
          </cell>
        </row>
        <row r="3163">
          <cell r="A3163">
            <v>642688</v>
          </cell>
          <cell r="C3163" t="str">
            <v>Rodriguez, Jorma</v>
          </cell>
          <cell r="AF3163">
            <v>0.15745186848668272</v>
          </cell>
          <cell r="AN3163">
            <v>109.33077333333335</v>
          </cell>
          <cell r="AP3163">
            <v>0.16901182586518815</v>
          </cell>
          <cell r="AV3163" t="str">
            <v>2B</v>
          </cell>
          <cell r="AW3163">
            <v>-16.947316666666666</v>
          </cell>
          <cell r="AX3163">
            <v>-14.128737304098534</v>
          </cell>
          <cell r="AY3163">
            <v>-12.633792403577354</v>
          </cell>
          <cell r="AZ3163">
            <v>-12.633792403577354</v>
          </cell>
          <cell r="BG3163">
            <v>0.71258046684778908</v>
          </cell>
          <cell r="BJ3163">
            <v>2.816949967018817E-3</v>
          </cell>
          <cell r="CF3163">
            <v>0</v>
          </cell>
          <cell r="CV3163">
            <v>20.291666666666668</v>
          </cell>
          <cell r="DA3163">
            <v>0</v>
          </cell>
          <cell r="ER3163">
            <v>273.32693333333339</v>
          </cell>
        </row>
        <row r="3164">
          <cell r="A3164">
            <v>642689</v>
          </cell>
          <cell r="C3164" t="str">
            <v>Azcona, Francis</v>
          </cell>
          <cell r="AF3164">
            <v>0.15175667618728605</v>
          </cell>
          <cell r="AN3164">
            <v>110.07781925925927</v>
          </cell>
          <cell r="AP3164">
            <v>0.15376569673036578</v>
          </cell>
          <cell r="AV3164" t="str">
            <v>2B</v>
          </cell>
          <cell r="AW3164">
            <v>-16.515450000000001</v>
          </cell>
          <cell r="AX3164">
            <v>-9.7362213409015279</v>
          </cell>
          <cell r="AY3164">
            <v>-7.8745002925007634</v>
          </cell>
          <cell r="AZ3164">
            <v>-7.8745002925007634</v>
          </cell>
          <cell r="BG3164">
            <v>0.55116124570607039</v>
          </cell>
          <cell r="BJ3164">
            <v>-4.483832319177353E-3</v>
          </cell>
          <cell r="CF3164">
            <v>0</v>
          </cell>
          <cell r="CV3164">
            <v>20.625</v>
          </cell>
          <cell r="DA3164">
            <v>0</v>
          </cell>
          <cell r="ER3164">
            <v>275.19454814814816</v>
          </cell>
        </row>
        <row r="3165">
          <cell r="A3165">
            <v>642690</v>
          </cell>
          <cell r="C3165" t="str">
            <v>Richards, Jonathan</v>
          </cell>
          <cell r="AF3165">
            <v>0.14106509407217102</v>
          </cell>
          <cell r="AN3165">
            <v>81.75853037037038</v>
          </cell>
          <cell r="AP3165">
            <v>4.6134837506347726E-2</v>
          </cell>
          <cell r="AV3165" t="str">
            <v>2B</v>
          </cell>
          <cell r="AW3165">
            <v>-15.981791666666666</v>
          </cell>
          <cell r="AX3165">
            <v>-6.2188863996321162</v>
          </cell>
          <cell r="AY3165">
            <v>-9.0271076451253798</v>
          </cell>
          <cell r="AZ3165">
            <v>-6.2188863996321162</v>
          </cell>
          <cell r="BG3165">
            <v>0.76959443156380991</v>
          </cell>
          <cell r="BJ3165">
            <v>-1.0507141532259233E-2</v>
          </cell>
          <cell r="CF3165">
            <v>0</v>
          </cell>
          <cell r="CV3165">
            <v>21.041666666666668</v>
          </cell>
          <cell r="DA3165">
            <v>0</v>
          </cell>
          <cell r="ER3165">
            <v>204.39632592592594</v>
          </cell>
        </row>
        <row r="3166">
          <cell r="A3166">
            <v>642691</v>
          </cell>
          <cell r="C3166" t="str">
            <v>De Oleo, Jesus</v>
          </cell>
          <cell r="AF3166">
            <v>0.12358811053696601</v>
          </cell>
          <cell r="AN3166">
            <v>81.037368888888892</v>
          </cell>
          <cell r="AP3166">
            <v>4.8874920133278765E-2</v>
          </cell>
          <cell r="AV3166" t="str">
            <v>SS</v>
          </cell>
          <cell r="AW3166">
            <v>-15.694941666666665</v>
          </cell>
          <cell r="AX3166">
            <v>-4.5201356148301102</v>
          </cell>
          <cell r="AY3166">
            <v>-10.68796088315688</v>
          </cell>
          <cell r="AZ3166">
            <v>-4.5201356148301102</v>
          </cell>
          <cell r="BG3166">
            <v>0.6695347512881914</v>
          </cell>
          <cell r="BJ3166">
            <v>-3.0499855027033701E-3</v>
          </cell>
          <cell r="CF3166">
            <v>0</v>
          </cell>
          <cell r="CV3166">
            <v>21.291666666666668</v>
          </cell>
          <cell r="DA3166">
            <v>0</v>
          </cell>
          <cell r="ER3166">
            <v>202.59342222222222</v>
          </cell>
        </row>
        <row r="3167">
          <cell r="A3167">
            <v>642693</v>
          </cell>
          <cell r="C3167" t="str">
            <v>Vargas, Hector</v>
          </cell>
          <cell r="AF3167">
            <v>0.17089159915721291</v>
          </cell>
          <cell r="AN3167">
            <v>151.89451851851854</v>
          </cell>
          <cell r="AP3167">
            <v>0.23885861967038435</v>
          </cell>
          <cell r="AV3167" t="str">
            <v>SS</v>
          </cell>
          <cell r="AW3167">
            <v>-15.503708333333336</v>
          </cell>
          <cell r="AX3167">
            <v>-9.4603735068258015</v>
          </cell>
          <cell r="AY3167">
            <v>-6.2543056978702483</v>
          </cell>
          <cell r="AZ3167">
            <v>-6.2543056978702483</v>
          </cell>
          <cell r="BG3167">
            <v>1.1289666038437016</v>
          </cell>
          <cell r="BJ3167">
            <v>-4.0418688978381854E-3</v>
          </cell>
          <cell r="CF3167">
            <v>0</v>
          </cell>
          <cell r="CV3167">
            <v>21.458333333333332</v>
          </cell>
          <cell r="DA3167">
            <v>0</v>
          </cell>
          <cell r="ER3167">
            <v>379.7362962962963</v>
          </cell>
        </row>
        <row r="3168">
          <cell r="A3168">
            <v>642694</v>
          </cell>
          <cell r="C3168" t="str">
            <v>Gonzalez, Luis</v>
          </cell>
          <cell r="AF3168">
            <v>0.15491979579211035</v>
          </cell>
          <cell r="AN3168">
            <v>190.14103703703705</v>
          </cell>
          <cell r="AP3168">
            <v>0.31396955972384011</v>
          </cell>
          <cell r="AV3168" t="str">
            <v>SS</v>
          </cell>
          <cell r="AW3168">
            <v>-14.930008333333335</v>
          </cell>
          <cell r="AX3168">
            <v>-2.2486610110901291</v>
          </cell>
          <cell r="AY3168">
            <v>-10.605454308139247</v>
          </cell>
          <cell r="AZ3168">
            <v>-2.2486610110901291</v>
          </cell>
          <cell r="BG3168">
            <v>0.77714836914561514</v>
          </cell>
          <cell r="BJ3168">
            <v>-1.5119002782118629E-4</v>
          </cell>
          <cell r="CF3168">
            <v>0</v>
          </cell>
          <cell r="CV3168">
            <v>21.958333333333332</v>
          </cell>
          <cell r="DA3168">
            <v>0</v>
          </cell>
          <cell r="ER3168">
            <v>475.3525925925926</v>
          </cell>
        </row>
        <row r="3169">
          <cell r="A3169">
            <v>642696</v>
          </cell>
          <cell r="C3169" t="str">
            <v>Diaz, Carlos</v>
          </cell>
          <cell r="AF3169">
            <v>0.15923810566604032</v>
          </cell>
          <cell r="AN3169">
            <v>117.06263703703704</v>
          </cell>
          <cell r="AP3169">
            <v>0.21555305671219116</v>
          </cell>
          <cell r="AV3169" t="str">
            <v>SS</v>
          </cell>
          <cell r="AW3169">
            <v>-13.351125</v>
          </cell>
          <cell r="AX3169">
            <v>-8.4365225993015347</v>
          </cell>
          <cell r="AY3169">
            <v>-3.0063111578746384</v>
          </cell>
          <cell r="AZ3169">
            <v>-3.0063111578746384</v>
          </cell>
          <cell r="BG3169">
            <v>0.55775160961888548</v>
          </cell>
          <cell r="BJ3169">
            <v>-7.4922139392380859E-3</v>
          </cell>
          <cell r="CF3169">
            <v>0</v>
          </cell>
          <cell r="CV3169">
            <v>23.625</v>
          </cell>
          <cell r="DA3169">
            <v>0</v>
          </cell>
          <cell r="ER3169">
            <v>292.65659259259257</v>
          </cell>
        </row>
        <row r="3170">
          <cell r="A3170">
            <v>642697</v>
          </cell>
          <cell r="C3170" t="str">
            <v>Ugueto, Elys</v>
          </cell>
          <cell r="AF3170">
            <v>0.12882500166632582</v>
          </cell>
          <cell r="AN3170">
            <v>94.414293333333333</v>
          </cell>
          <cell r="AP3170">
            <v>9.3867911597175557E-2</v>
          </cell>
          <cell r="AV3170" t="str">
            <v>2B</v>
          </cell>
          <cell r="AW3170">
            <v>-17.505675</v>
          </cell>
          <cell r="AX3170">
            <v>-10.821719449952766</v>
          </cell>
          <cell r="AY3170">
            <v>-13.22204477823168</v>
          </cell>
          <cell r="AZ3170">
            <v>-10.821719449952766</v>
          </cell>
          <cell r="BG3170">
            <v>0.53403477550296352</v>
          </cell>
          <cell r="BJ3170">
            <v>-1.917143570401782E-2</v>
          </cell>
          <cell r="CF3170">
            <v>0</v>
          </cell>
          <cell r="CV3170">
            <v>19.875</v>
          </cell>
          <cell r="DA3170">
            <v>0</v>
          </cell>
          <cell r="ER3170">
            <v>236.03573333333333</v>
          </cell>
        </row>
        <row r="3171">
          <cell r="A3171">
            <v>642698</v>
          </cell>
          <cell r="C3171" t="str">
            <v>Mota, Darlyn</v>
          </cell>
          <cell r="AF3171">
            <v>0.12820622504133458</v>
          </cell>
          <cell r="AN3171">
            <v>104.91904</v>
          </cell>
          <cell r="AP3171">
            <v>0.16903888390517285</v>
          </cell>
          <cell r="AV3171" t="str">
            <v>3B</v>
          </cell>
          <cell r="AW3171">
            <v>-17.897541279890351</v>
          </cell>
          <cell r="AX3171">
            <v>-17.191885970111631</v>
          </cell>
          <cell r="AY3171">
            <v>-18.227831154736691</v>
          </cell>
          <cell r="AZ3171">
            <v>-17.191885970111631</v>
          </cell>
          <cell r="BG3171">
            <v>0.73469090375095891</v>
          </cell>
          <cell r="BJ3171">
            <v>4.489262320284881E-3</v>
          </cell>
          <cell r="CF3171">
            <v>0</v>
          </cell>
          <cell r="CV3171">
            <v>19.875</v>
          </cell>
          <cell r="DA3171">
            <v>0</v>
          </cell>
          <cell r="ER3171">
            <v>262.29759999999999</v>
          </cell>
        </row>
        <row r="3172">
          <cell r="A3172">
            <v>642699</v>
          </cell>
          <cell r="C3172" t="str">
            <v>De Jesus, Johan</v>
          </cell>
          <cell r="AF3172">
            <v>0.13497326484387476</v>
          </cell>
          <cell r="AN3172">
            <v>107.328</v>
          </cell>
          <cell r="AP3172">
            <v>0.16504059235480739</v>
          </cell>
          <cell r="AV3172" t="str">
            <v>3B</v>
          </cell>
          <cell r="AW3172">
            <v>-18.431419422114409</v>
          </cell>
          <cell r="AX3172">
            <v>-19.020230777090383</v>
          </cell>
          <cell r="AY3172">
            <v>-17.302894245870949</v>
          </cell>
          <cell r="AZ3172">
            <v>-17.302894245870949</v>
          </cell>
          <cell r="BG3172">
            <v>0.61258306840454957</v>
          </cell>
          <cell r="BJ3172">
            <v>-2.9799181118064081E-3</v>
          </cell>
          <cell r="CF3172">
            <v>0</v>
          </cell>
          <cell r="CV3172">
            <v>19.875</v>
          </cell>
          <cell r="DA3172">
            <v>0</v>
          </cell>
          <cell r="ER3172">
            <v>268.32</v>
          </cell>
        </row>
        <row r="3173">
          <cell r="A3173">
            <v>642700</v>
          </cell>
          <cell r="C3173" t="str">
            <v>Dominguez, Anthony</v>
          </cell>
          <cell r="AF3173">
            <v>0.11678753918048458</v>
          </cell>
          <cell r="AN3173">
            <v>92.647348148148183</v>
          </cell>
          <cell r="AP3173">
            <v>0.14803097238370744</v>
          </cell>
          <cell r="AV3173" t="str">
            <v>C</v>
          </cell>
          <cell r="AW3173">
            <v>-17.273118761618949</v>
          </cell>
          <cell r="AX3173">
            <v>-16.586326911534368</v>
          </cell>
          <cell r="AY3173">
            <v>-18.808557420731333</v>
          </cell>
          <cell r="AZ3173">
            <v>-12.793712811041262</v>
          </cell>
          <cell r="BG3173">
            <v>0.70004280011791464</v>
          </cell>
          <cell r="BJ3173">
            <v>-3.2485215956766932E-3</v>
          </cell>
          <cell r="CF3173">
            <v>0</v>
          </cell>
          <cell r="CV3173">
            <v>20.041666666666668</v>
          </cell>
          <cell r="DA3173">
            <v>0</v>
          </cell>
          <cell r="ER3173">
            <v>231.61837037037043</v>
          </cell>
        </row>
        <row r="3174">
          <cell r="A3174">
            <v>642702</v>
          </cell>
          <cell r="C3174" t="str">
            <v>Marrero, Ronaldo</v>
          </cell>
          <cell r="AF3174">
            <v>0.12537194745500668</v>
          </cell>
          <cell r="AN3174">
            <v>137.23152592592592</v>
          </cell>
          <cell r="AP3174">
            <v>0.23764771570690302</v>
          </cell>
          <cell r="AV3174" t="str">
            <v>3B</v>
          </cell>
          <cell r="AW3174">
            <v>-16.780160225291134</v>
          </cell>
          <cell r="AX3174">
            <v>-15.389726583911399</v>
          </cell>
          <cell r="AY3174">
            <v>-10.861197872159501</v>
          </cell>
          <cell r="AZ3174">
            <v>-10.861197872159501</v>
          </cell>
          <cell r="BG3174">
            <v>0.92934845496713625</v>
          </cell>
          <cell r="BJ3174">
            <v>-4.2420456342205605E-4</v>
          </cell>
          <cell r="CF3174">
            <v>0</v>
          </cell>
          <cell r="CV3174">
            <v>20.375</v>
          </cell>
          <cell r="DA3174">
            <v>0</v>
          </cell>
          <cell r="ER3174">
            <v>343.07881481481479</v>
          </cell>
        </row>
        <row r="3175">
          <cell r="A3175">
            <v>642703</v>
          </cell>
          <cell r="C3175" t="str">
            <v>Arias, Jonathan</v>
          </cell>
          <cell r="AF3175">
            <v>0.13209706006347666</v>
          </cell>
          <cell r="AN3175">
            <v>104.56970666666666</v>
          </cell>
          <cell r="AP3175">
            <v>0.13092240161106472</v>
          </cell>
          <cell r="AV3175" t="str">
            <v>3B</v>
          </cell>
          <cell r="AW3175">
            <v>-17.146867713815332</v>
          </cell>
          <cell r="AX3175">
            <v>-15.656210752393532</v>
          </cell>
          <cell r="AY3175">
            <v>-14.648985068000142</v>
          </cell>
          <cell r="AZ3175">
            <v>-14.648985068000142</v>
          </cell>
          <cell r="BG3175">
            <v>0.87839026070268189</v>
          </cell>
          <cell r="BJ3175">
            <v>-2.4094358308411226E-3</v>
          </cell>
          <cell r="CF3175">
            <v>0</v>
          </cell>
          <cell r="CV3175">
            <v>20.458333333333332</v>
          </cell>
          <cell r="DA3175">
            <v>0</v>
          </cell>
          <cell r="ER3175">
            <v>261.42426666666665</v>
          </cell>
        </row>
        <row r="3176">
          <cell r="A3176">
            <v>642705</v>
          </cell>
          <cell r="C3176" t="str">
            <v>Vizcaino, Manuel</v>
          </cell>
          <cell r="AF3176">
            <v>0.12734925940524197</v>
          </cell>
          <cell r="AN3176">
            <v>102.53046518518521</v>
          </cell>
          <cell r="AP3176">
            <v>0.14158098283969955</v>
          </cell>
          <cell r="AV3176" t="str">
            <v>3B</v>
          </cell>
          <cell r="AW3176">
            <v>-16.467774972287945</v>
          </cell>
          <cell r="AX3176">
            <v>-16.618242727412706</v>
          </cell>
          <cell r="AY3176">
            <v>-14.321058913833436</v>
          </cell>
          <cell r="AZ3176">
            <v>-14.321058913833436</v>
          </cell>
          <cell r="BG3176">
            <v>0.60411265057246011</v>
          </cell>
          <cell r="BJ3176">
            <v>4.465182358867485E-3</v>
          </cell>
          <cell r="CF3176">
            <v>0</v>
          </cell>
          <cell r="CV3176">
            <v>20.458333333333332</v>
          </cell>
          <cell r="DA3176">
            <v>0</v>
          </cell>
          <cell r="ER3176">
            <v>256.326162962963</v>
          </cell>
        </row>
        <row r="3177">
          <cell r="A3177">
            <v>642706</v>
          </cell>
          <cell r="C3177" t="str">
            <v>Godard, Javier</v>
          </cell>
          <cell r="AF3177">
            <v>0.15121911687408374</v>
          </cell>
          <cell r="AN3177">
            <v>113.1557925925926</v>
          </cell>
          <cell r="AP3177">
            <v>0.195113380217388</v>
          </cell>
          <cell r="AV3177" t="str">
            <v>3B</v>
          </cell>
          <cell r="AW3177">
            <v>-16.410655938525004</v>
          </cell>
          <cell r="AX3177">
            <v>-8.4654189675409697</v>
          </cell>
          <cell r="AY3177">
            <v>-10.081961195682727</v>
          </cell>
          <cell r="AZ3177">
            <v>-8.4654189675409697</v>
          </cell>
          <cell r="BG3177">
            <v>0.77297882788778627</v>
          </cell>
          <cell r="BJ3177">
            <v>-1.4338696707718881E-2</v>
          </cell>
          <cell r="CF3177">
            <v>0</v>
          </cell>
          <cell r="CV3177">
            <v>20.541666666666668</v>
          </cell>
          <cell r="DA3177">
            <v>0</v>
          </cell>
          <cell r="ER3177">
            <v>282.88948148148148</v>
          </cell>
        </row>
        <row r="3178">
          <cell r="A3178">
            <v>642707</v>
          </cell>
          <cell r="C3178" t="str">
            <v>Cordoba, Allen</v>
          </cell>
          <cell r="AF3178">
            <v>0.18574515348483661</v>
          </cell>
          <cell r="AN3178">
            <v>123.11774814814815</v>
          </cell>
          <cell r="AP3178">
            <v>0.22793330429866554</v>
          </cell>
          <cell r="AV3178" t="str">
            <v>SS</v>
          </cell>
          <cell r="AW3178">
            <v>-16.623416666666664</v>
          </cell>
          <cell r="AX3178">
            <v>-9.5817207457954812</v>
          </cell>
          <cell r="AY3178">
            <v>-9.6602391718315896</v>
          </cell>
          <cell r="AZ3178">
            <v>-9.5817207457954812</v>
          </cell>
          <cell r="BG3178">
            <v>1.1357576403134506</v>
          </cell>
          <cell r="BJ3178">
            <v>1.1699554578232414E-2</v>
          </cell>
          <cell r="CF3178">
            <v>0</v>
          </cell>
          <cell r="CV3178">
            <v>20.541666666666668</v>
          </cell>
          <cell r="DA3178">
            <v>0</v>
          </cell>
          <cell r="ER3178">
            <v>307.79437037037036</v>
          </cell>
        </row>
        <row r="3179">
          <cell r="A3179">
            <v>642708</v>
          </cell>
          <cell r="C3179" t="str">
            <v>Rosario, Amed</v>
          </cell>
          <cell r="AF3179">
            <v>0.214355025173283</v>
          </cell>
          <cell r="AN3179">
            <v>212.15253333333331</v>
          </cell>
          <cell r="AP3179">
            <v>0.35201976965480097</v>
          </cell>
          <cell r="AV3179" t="str">
            <v>SS</v>
          </cell>
          <cell r="AW3179">
            <v>-16.515450000000001</v>
          </cell>
          <cell r="AX3179">
            <v>-4.5680867573513888</v>
          </cell>
          <cell r="AY3179">
            <v>-10.867505658112353</v>
          </cell>
          <cell r="AZ3179">
            <v>-4.5680867573513888</v>
          </cell>
          <cell r="BG3179">
            <v>1.1252096494433601</v>
          </cell>
          <cell r="BJ3179">
            <v>1.5696861063384051E-2</v>
          </cell>
          <cell r="CF3179">
            <v>0</v>
          </cell>
          <cell r="CV3179">
            <v>20.625</v>
          </cell>
          <cell r="DA3179">
            <v>0</v>
          </cell>
          <cell r="ER3179">
            <v>530.38133333333326</v>
          </cell>
        </row>
        <row r="3180">
          <cell r="A3180">
            <v>642709</v>
          </cell>
          <cell r="C3180" t="str">
            <v>Aquino, Carlos</v>
          </cell>
          <cell r="AF3180">
            <v>0.15374910665143898</v>
          </cell>
          <cell r="AN3180">
            <v>90.777280000000019</v>
          </cell>
          <cell r="AP3180">
            <v>0.13515060401593681</v>
          </cell>
          <cell r="AV3180" t="str">
            <v>2B</v>
          </cell>
          <cell r="AW3180">
            <v>-16.407483333333335</v>
          </cell>
          <cell r="AX3180">
            <v>-18.212811058103345</v>
          </cell>
          <cell r="AY3180">
            <v>-5.680334208135088</v>
          </cell>
          <cell r="AZ3180">
            <v>-5.680334208135088</v>
          </cell>
          <cell r="BG3180">
            <v>0.62369385648002751</v>
          </cell>
          <cell r="BJ3180">
            <v>-3.0505554815549456E-3</v>
          </cell>
          <cell r="CF3180">
            <v>0</v>
          </cell>
          <cell r="CV3180">
            <v>20.708333333333332</v>
          </cell>
          <cell r="DA3180">
            <v>0</v>
          </cell>
          <cell r="ER3180">
            <v>226.94320000000005</v>
          </cell>
        </row>
        <row r="3181">
          <cell r="A3181">
            <v>642710</v>
          </cell>
          <cell r="C3181" t="str">
            <v>Monegro, Jose</v>
          </cell>
          <cell r="AF3181">
            <v>0.12992775558703828</v>
          </cell>
          <cell r="AN3181">
            <v>89.812574814814823</v>
          </cell>
          <cell r="AP3181">
            <v>6.2210991455383891E-2</v>
          </cell>
          <cell r="AV3181" t="str">
            <v>1B</v>
          </cell>
          <cell r="AW3181">
            <v>-17.88766778382875</v>
          </cell>
          <cell r="AX3181">
            <v>-25.529683333333331</v>
          </cell>
          <cell r="AY3181">
            <v>-20.065841758547499</v>
          </cell>
          <cell r="AZ3181">
            <v>-17.88766778382875</v>
          </cell>
          <cell r="BG3181">
            <v>0.76825114508778003</v>
          </cell>
          <cell r="BJ3181">
            <v>-3.7663302690783963E-3</v>
          </cell>
          <cell r="CF3181">
            <v>0</v>
          </cell>
          <cell r="CV3181">
            <v>20.708333333333332</v>
          </cell>
          <cell r="DA3181">
            <v>0</v>
          </cell>
          <cell r="ER3181">
            <v>224.53143703703705</v>
          </cell>
        </row>
        <row r="3182">
          <cell r="A3182">
            <v>642711</v>
          </cell>
          <cell r="C3182" t="str">
            <v>Cruz, Johan</v>
          </cell>
          <cell r="AF3182">
            <v>0.1766344647752891</v>
          </cell>
          <cell r="AN3182">
            <v>155.15010370370371</v>
          </cell>
          <cell r="AP3182">
            <v>0.26256354885350064</v>
          </cell>
          <cell r="AV3182" t="str">
            <v>SS</v>
          </cell>
          <cell r="AW3182">
            <v>-16.711941736449536</v>
          </cell>
          <cell r="AX3182">
            <v>-8.4132505852120616</v>
          </cell>
          <cell r="AY3182">
            <v>-16.968061204154928</v>
          </cell>
          <cell r="AZ3182">
            <v>-8.4132505852120616</v>
          </cell>
          <cell r="BG3182">
            <v>0.89624088636692911</v>
          </cell>
          <cell r="BJ3182">
            <v>4.3881060970636186E-3</v>
          </cell>
          <cell r="CF3182">
            <v>0</v>
          </cell>
          <cell r="CV3182">
            <v>20.708333333333332</v>
          </cell>
          <cell r="DA3182">
            <v>0</v>
          </cell>
          <cell r="ER3182">
            <v>387.87525925925922</v>
          </cell>
        </row>
        <row r="3183">
          <cell r="A3183">
            <v>642712</v>
          </cell>
          <cell r="C3183" t="str">
            <v>Baez, Yancarlos</v>
          </cell>
          <cell r="AF3183">
            <v>0.13452684613026167</v>
          </cell>
          <cell r="AN3183">
            <v>118.51488000000001</v>
          </cell>
          <cell r="AP3183">
            <v>0.19795447045000492</v>
          </cell>
          <cell r="AV3183" t="str">
            <v>SS</v>
          </cell>
          <cell r="AW3183">
            <v>-16.299516666666666</v>
          </cell>
          <cell r="AX3183">
            <v>-14.376111301304142</v>
          </cell>
          <cell r="AY3183">
            <v>-9.7092320136864814</v>
          </cell>
          <cell r="AZ3183">
            <v>-9.7092320136864814</v>
          </cell>
          <cell r="BG3183">
            <v>0.6687550071726116</v>
          </cell>
          <cell r="BJ3183">
            <v>-1.1943797993454179E-2</v>
          </cell>
          <cell r="CF3183">
            <v>0</v>
          </cell>
          <cell r="CV3183">
            <v>20.791666666666668</v>
          </cell>
          <cell r="DA3183">
            <v>0</v>
          </cell>
          <cell r="ER3183">
            <v>296.28719999999998</v>
          </cell>
        </row>
        <row r="3184">
          <cell r="A3184">
            <v>642713</v>
          </cell>
          <cell r="C3184" t="str">
            <v>Lora, Edwin</v>
          </cell>
          <cell r="AF3184">
            <v>0.17955322185376407</v>
          </cell>
          <cell r="AN3184">
            <v>170.35697777777779</v>
          </cell>
          <cell r="AP3184">
            <v>0.25122243053517168</v>
          </cell>
          <cell r="AV3184" t="str">
            <v>SS</v>
          </cell>
          <cell r="AW3184">
            <v>-16.299516666666666</v>
          </cell>
          <cell r="AX3184">
            <v>-8.9315736965581038</v>
          </cell>
          <cell r="AY3184">
            <v>-7.6272444139379463</v>
          </cell>
          <cell r="AZ3184">
            <v>-7.6272444139379463</v>
          </cell>
          <cell r="BG3184">
            <v>0.8559645693865261</v>
          </cell>
          <cell r="BJ3184">
            <v>1.1764946321559538E-2</v>
          </cell>
          <cell r="CF3184">
            <v>0</v>
          </cell>
          <cell r="CV3184">
            <v>20.791666666666668</v>
          </cell>
          <cell r="DA3184">
            <v>0</v>
          </cell>
          <cell r="ER3184">
            <v>425.89244444444444</v>
          </cell>
        </row>
        <row r="3185">
          <cell r="A3185">
            <v>642714</v>
          </cell>
          <cell r="C3185" t="str">
            <v>Marinez, Eric</v>
          </cell>
          <cell r="AF3185">
            <v>0.14535203952210415</v>
          </cell>
          <cell r="AN3185">
            <v>117.54382222222223</v>
          </cell>
          <cell r="AP3185">
            <v>0.21440581539129777</v>
          </cell>
          <cell r="AV3185" t="str">
            <v>SS</v>
          </cell>
          <cell r="AW3185">
            <v>-16.581745081212524</v>
          </cell>
          <cell r="AX3185">
            <v>-14.021802347316775</v>
          </cell>
          <cell r="AY3185">
            <v>-17.182576649559774</v>
          </cell>
          <cell r="AZ3185">
            <v>-14.021802347316775</v>
          </cell>
          <cell r="BG3185">
            <v>0.90765277527745347</v>
          </cell>
          <cell r="BJ3185">
            <v>6.5500533766747211E-3</v>
          </cell>
          <cell r="CF3185">
            <v>0</v>
          </cell>
          <cell r="CV3185">
            <v>20.791666666666668</v>
          </cell>
          <cell r="DA3185">
            <v>0</v>
          </cell>
          <cell r="ER3185">
            <v>293.85955555555557</v>
          </cell>
        </row>
        <row r="3186">
          <cell r="A3186">
            <v>642715</v>
          </cell>
          <cell r="C3186" t="str">
            <v>Adames, Willy</v>
          </cell>
          <cell r="AF3186">
            <v>0.24275787583710348</v>
          </cell>
          <cell r="AN3186">
            <v>254.88958408899512</v>
          </cell>
          <cell r="AP3186">
            <v>0.39240348437552308</v>
          </cell>
          <cell r="AV3186" t="str">
            <v>SS</v>
          </cell>
          <cell r="AW3186">
            <v>-16.299516666666666</v>
          </cell>
          <cell r="AX3186">
            <v>-6.1516270878145471</v>
          </cell>
          <cell r="AY3186">
            <v>-13.444047598840502</v>
          </cell>
          <cell r="AZ3186">
            <v>-6.1516270878145471</v>
          </cell>
          <cell r="BG3186">
            <v>0.82400429455728985</v>
          </cell>
          <cell r="BJ3186">
            <v>1.1002603005769421E-2</v>
          </cell>
          <cell r="CF3186">
            <v>0</v>
          </cell>
          <cell r="CV3186">
            <v>20.791666666666668</v>
          </cell>
          <cell r="DA3186">
            <v>0</v>
          </cell>
          <cell r="ER3186">
            <v>566.34103703703704</v>
          </cell>
        </row>
        <row r="3187">
          <cell r="A3187">
            <v>642716</v>
          </cell>
          <cell r="C3187" t="str">
            <v>Wallace, Raul</v>
          </cell>
          <cell r="AF3187">
            <v>0.14119024828701521</v>
          </cell>
          <cell r="AN3187">
            <v>99.503786666666684</v>
          </cell>
          <cell r="AP3187">
            <v>0.17096714319825823</v>
          </cell>
          <cell r="AV3187" t="str">
            <v>RF</v>
          </cell>
          <cell r="AW3187">
            <v>-16.191549999999999</v>
          </cell>
          <cell r="AX3187">
            <v>-25.068149999999996</v>
          </cell>
          <cell r="AY3187">
            <v>-11.121072495115637</v>
          </cell>
          <cell r="AZ3187">
            <v>-11.121072495115637</v>
          </cell>
          <cell r="BG3187">
            <v>0.75569729088724913</v>
          </cell>
          <cell r="BJ3187">
            <v>-1.4399628271578643E-3</v>
          </cell>
          <cell r="CF3187">
            <v>0</v>
          </cell>
          <cell r="CV3187">
            <v>20.875</v>
          </cell>
          <cell r="DA3187">
            <v>0</v>
          </cell>
          <cell r="ER3187">
            <v>248.7594666666667</v>
          </cell>
        </row>
        <row r="3188">
          <cell r="A3188">
            <v>642717</v>
          </cell>
          <cell r="C3188" t="str">
            <v>De Leon, Jose</v>
          </cell>
          <cell r="AF3188">
            <v>0.12559317614846077</v>
          </cell>
          <cell r="AN3188">
            <v>65.50755555555557</v>
          </cell>
          <cell r="AP3188">
            <v>2.2219405569497419E-2</v>
          </cell>
          <cell r="AV3188" t="str">
            <v>3B</v>
          </cell>
          <cell r="AW3188">
            <v>-16.191549999999999</v>
          </cell>
          <cell r="AX3188">
            <v>-6.0812339066682153</v>
          </cell>
          <cell r="AY3188">
            <v>-5.7548086344619405</v>
          </cell>
          <cell r="AZ3188">
            <v>-5.7548086344619405</v>
          </cell>
          <cell r="BG3188">
            <v>0.86049019164975449</v>
          </cell>
          <cell r="BJ3188">
            <v>5.5903226375109286E-3</v>
          </cell>
          <cell r="CF3188">
            <v>0</v>
          </cell>
          <cell r="CV3188">
            <v>20.875</v>
          </cell>
          <cell r="DA3188">
            <v>0</v>
          </cell>
          <cell r="ER3188">
            <v>163.76888888888891</v>
          </cell>
        </row>
        <row r="3189">
          <cell r="A3189">
            <v>642718</v>
          </cell>
          <cell r="C3189" t="str">
            <v>Baez, Cesar</v>
          </cell>
          <cell r="AF3189">
            <v>0.13251904879562781</v>
          </cell>
          <cell r="AN3189">
            <v>98.36490666666667</v>
          </cell>
          <cell r="AP3189">
            <v>0.12757716727263324</v>
          </cell>
          <cell r="AV3189" t="str">
            <v>3B</v>
          </cell>
          <cell r="AW3189">
            <v>-16.041653388585878</v>
          </cell>
          <cell r="AX3189">
            <v>-11.014014032241183</v>
          </cell>
          <cell r="AY3189">
            <v>-10.360773910093265</v>
          </cell>
          <cell r="AZ3189">
            <v>-10.360773910093265</v>
          </cell>
          <cell r="BG3189">
            <v>0.67269952218412432</v>
          </cell>
          <cell r="BJ3189">
            <v>6.6015836346996265E-3</v>
          </cell>
          <cell r="CF3189">
            <v>0</v>
          </cell>
          <cell r="CV3189">
            <v>20.958333333333332</v>
          </cell>
          <cell r="DA3189">
            <v>0</v>
          </cell>
          <cell r="ER3189">
            <v>245.91226666666665</v>
          </cell>
        </row>
        <row r="3190">
          <cell r="A3190">
            <v>642719</v>
          </cell>
          <cell r="C3190" t="str">
            <v>Piron, Jonathan</v>
          </cell>
          <cell r="AF3190">
            <v>0.16194780543590093</v>
          </cell>
          <cell r="AN3190">
            <v>161.99952592592595</v>
          </cell>
          <cell r="AP3190">
            <v>0.27149601795308065</v>
          </cell>
          <cell r="AV3190" t="str">
            <v>2B</v>
          </cell>
          <cell r="AW3190">
            <v>-15.312475000000001</v>
          </cell>
          <cell r="AX3190">
            <v>-14.756395575641529</v>
          </cell>
          <cell r="AY3190">
            <v>-2.0071874999999997</v>
          </cell>
          <cell r="AZ3190">
            <v>-2.0071874999999997</v>
          </cell>
          <cell r="BG3190">
            <v>0.7079081813835173</v>
          </cell>
          <cell r="BJ3190">
            <v>-1.0778592965742047E-2</v>
          </cell>
          <cell r="CF3190">
            <v>0</v>
          </cell>
          <cell r="CV3190">
            <v>21.625</v>
          </cell>
          <cell r="DA3190">
            <v>0</v>
          </cell>
          <cell r="ER3190">
            <v>404.99881481481486</v>
          </cell>
        </row>
        <row r="3191">
          <cell r="A3191">
            <v>642720</v>
          </cell>
          <cell r="C3191" t="str">
            <v>Didder, Ray-Patrick</v>
          </cell>
          <cell r="AF3191">
            <v>0.20382312150734233</v>
          </cell>
          <cell r="AN3191">
            <v>216.66405925925926</v>
          </cell>
          <cell r="AP3191">
            <v>0.31123866752197205</v>
          </cell>
          <cell r="AV3191" t="str">
            <v>CF</v>
          </cell>
          <cell r="AW3191">
            <v>-15.216858333333334</v>
          </cell>
          <cell r="AX3191">
            <v>-23.030216666666668</v>
          </cell>
          <cell r="AY3191">
            <v>-6.1458501300631205</v>
          </cell>
          <cell r="AZ3191">
            <v>-6.1458501300631205</v>
          </cell>
          <cell r="BG3191">
            <v>0.73433886454762631</v>
          </cell>
          <cell r="BJ3191">
            <v>2.7654686428943481E-3</v>
          </cell>
          <cell r="CF3191">
            <v>0</v>
          </cell>
          <cell r="CV3191">
            <v>21.708333333333332</v>
          </cell>
          <cell r="DA3191">
            <v>0</v>
          </cell>
          <cell r="ER3191">
            <v>541.6601481481481</v>
          </cell>
        </row>
        <row r="3192">
          <cell r="A3192">
            <v>642721</v>
          </cell>
          <cell r="C3192" t="str">
            <v>Gutierrez, Kelvin</v>
          </cell>
          <cell r="AF3192">
            <v>0.18863027133016647</v>
          </cell>
          <cell r="AN3192">
            <v>192.91389629629631</v>
          </cell>
          <cell r="AP3192">
            <v>0.29880831930112639</v>
          </cell>
          <cell r="AV3192" t="str">
            <v>3B</v>
          </cell>
          <cell r="AW3192">
            <v>-15.004404837483456</v>
          </cell>
          <cell r="AX3192">
            <v>-12.194978688015503</v>
          </cell>
          <cell r="AY3192">
            <v>-12.241322812813678</v>
          </cell>
          <cell r="AZ3192">
            <v>-12.194978688015503</v>
          </cell>
          <cell r="BG3192">
            <v>1.2586038823529444</v>
          </cell>
          <cell r="BJ3192">
            <v>2.2639488040045942E-2</v>
          </cell>
          <cell r="CF3192">
            <v>0</v>
          </cell>
          <cell r="CV3192">
            <v>21.875</v>
          </cell>
          <cell r="DA3192">
            <v>0</v>
          </cell>
          <cell r="ER3192">
            <v>482.28474074074074</v>
          </cell>
        </row>
        <row r="3193">
          <cell r="A3193">
            <v>642722</v>
          </cell>
          <cell r="C3193" t="str">
            <v>Grullon, Yeudi</v>
          </cell>
          <cell r="AF3193">
            <v>0.15605280186982015</v>
          </cell>
          <cell r="AN3193">
            <v>114.77653333333333</v>
          </cell>
          <cell r="AP3193">
            <v>0.17345873104318954</v>
          </cell>
          <cell r="AV3193" t="str">
            <v>SS</v>
          </cell>
          <cell r="AW3193">
            <v>-14.789627010931914</v>
          </cell>
          <cell r="AX3193">
            <v>-5.4794714670670581</v>
          </cell>
          <cell r="AY3193">
            <v>-14.234373666376456</v>
          </cell>
          <cell r="AZ3193">
            <v>-5.4794714670670581</v>
          </cell>
          <cell r="BG3193">
            <v>0.70500954962512241</v>
          </cell>
          <cell r="BJ3193">
            <v>-1.232247526811997E-2</v>
          </cell>
          <cell r="CF3193">
            <v>0</v>
          </cell>
          <cell r="CV3193">
            <v>21.958333333333332</v>
          </cell>
          <cell r="DA3193">
            <v>0</v>
          </cell>
          <cell r="ER3193">
            <v>286.94133333333332</v>
          </cell>
        </row>
        <row r="3194">
          <cell r="A3194">
            <v>642723</v>
          </cell>
          <cell r="C3194" t="str">
            <v>Bernabel, Ery</v>
          </cell>
          <cell r="AF3194">
            <v>0.1220839435765656</v>
          </cell>
          <cell r="AN3194">
            <v>95.689955555555557</v>
          </cell>
          <cell r="AP3194">
            <v>7.3151574590699653E-2</v>
          </cell>
          <cell r="AV3194" t="str">
            <v>3B</v>
          </cell>
          <cell r="AW3194">
            <v>-14.930008333333335</v>
          </cell>
          <cell r="AX3194">
            <v>-8.1235146981141302</v>
          </cell>
          <cell r="AY3194">
            <v>-9.0897940318376733</v>
          </cell>
          <cell r="AZ3194">
            <v>-8.1235146981141302</v>
          </cell>
          <cell r="BG3194">
            <v>0.6693508704244282</v>
          </cell>
          <cell r="BJ3194">
            <v>-8.4069634965837567E-3</v>
          </cell>
          <cell r="CF3194">
            <v>0</v>
          </cell>
          <cell r="CV3194">
            <v>21.958333333333332</v>
          </cell>
          <cell r="DA3194">
            <v>0</v>
          </cell>
          <cell r="ER3194">
            <v>239.22488888888887</v>
          </cell>
        </row>
        <row r="3195">
          <cell r="A3195">
            <v>642724</v>
          </cell>
          <cell r="C3195" t="str">
            <v>Salas, Guillermo</v>
          </cell>
          <cell r="AF3195">
            <v>0.14219727429529219</v>
          </cell>
          <cell r="AN3195">
            <v>102.99680000000001</v>
          </cell>
          <cell r="AP3195">
            <v>0.16839835506864576</v>
          </cell>
          <cell r="AV3195" t="str">
            <v>SS</v>
          </cell>
          <cell r="AW3195">
            <v>-14.674033333333336</v>
          </cell>
          <cell r="AX3195">
            <v>-7.3362779122364845</v>
          </cell>
          <cell r="AY3195">
            <v>-12.091227106894646</v>
          </cell>
          <cell r="AZ3195">
            <v>-7.3362779122364845</v>
          </cell>
          <cell r="BG3195">
            <v>0.68645952510020192</v>
          </cell>
          <cell r="BJ3195">
            <v>-6.8722533645477644E-3</v>
          </cell>
          <cell r="CF3195">
            <v>0</v>
          </cell>
          <cell r="CV3195">
            <v>22.208333333333332</v>
          </cell>
          <cell r="DA3195">
            <v>0</v>
          </cell>
          <cell r="ER3195">
            <v>257.49200000000002</v>
          </cell>
        </row>
        <row r="3196">
          <cell r="A3196">
            <v>642725</v>
          </cell>
          <cell r="C3196" t="str">
            <v>Medina, Robertico</v>
          </cell>
          <cell r="AF3196">
            <v>0.13316409024948117</v>
          </cell>
          <cell r="AN3196">
            <v>126.32509629629631</v>
          </cell>
          <cell r="AP3196">
            <v>0.23107862251931899</v>
          </cell>
          <cell r="AV3196" t="str">
            <v>3B</v>
          </cell>
          <cell r="AW3196">
            <v>-15.384581066289018</v>
          </cell>
          <cell r="AX3196">
            <v>-20.161834331434189</v>
          </cell>
          <cell r="AY3196">
            <v>-13.678086671537194</v>
          </cell>
          <cell r="AZ3196">
            <v>-13.678086671537194</v>
          </cell>
          <cell r="BG3196">
            <v>0.47685299233374645</v>
          </cell>
          <cell r="BJ3196">
            <v>5.3768832047507275E-3</v>
          </cell>
          <cell r="CF3196">
            <v>0</v>
          </cell>
          <cell r="CV3196">
            <v>22.458333333333332</v>
          </cell>
          <cell r="DA3196">
            <v>0</v>
          </cell>
          <cell r="ER3196">
            <v>315.81274074074076</v>
          </cell>
        </row>
        <row r="3197">
          <cell r="A3197">
            <v>642726</v>
          </cell>
          <cell r="C3197" t="str">
            <v>Ortiz, Samuel</v>
          </cell>
          <cell r="AF3197">
            <v>0.15120845049780884</v>
          </cell>
          <cell r="AN3197">
            <v>91.932065185185195</v>
          </cell>
          <cell r="AP3197">
            <v>0.12367358994558075</v>
          </cell>
          <cell r="AV3197" t="str">
            <v>2B</v>
          </cell>
          <cell r="AW3197">
            <v>-18.029945837692964</v>
          </cell>
          <cell r="AX3197">
            <v>-15.138376970441518</v>
          </cell>
          <cell r="AY3197">
            <v>-18.414870462124519</v>
          </cell>
          <cell r="AZ3197">
            <v>-15.138376970441518</v>
          </cell>
          <cell r="BG3197">
            <v>0.41914029108784945</v>
          </cell>
          <cell r="BJ3197">
            <v>-2.1334539804468929E-2</v>
          </cell>
          <cell r="CF3197">
            <v>0</v>
          </cell>
          <cell r="CV3197">
            <v>19.875</v>
          </cell>
          <cell r="DA3197">
            <v>0</v>
          </cell>
          <cell r="ER3197">
            <v>229.83016296296296</v>
          </cell>
        </row>
        <row r="3198">
          <cell r="A3198">
            <v>642727</v>
          </cell>
          <cell r="C3198" t="str">
            <v>Alcantara, Sergio</v>
          </cell>
          <cell r="AF3198">
            <v>0.17951448766838418</v>
          </cell>
          <cell r="AN3198">
            <v>148.89991111111112</v>
          </cell>
          <cell r="AP3198">
            <v>0.28838069545536016</v>
          </cell>
          <cell r="AV3198" t="str">
            <v>SS</v>
          </cell>
          <cell r="AW3198">
            <v>-17.385358333333336</v>
          </cell>
          <cell r="AX3198">
            <v>-6.6889454641862898</v>
          </cell>
          <cell r="AY3198">
            <v>-17.950980597168009</v>
          </cell>
          <cell r="AZ3198">
            <v>-6.6889454641862898</v>
          </cell>
          <cell r="BG3198">
            <v>0.51132039689158759</v>
          </cell>
          <cell r="BJ3198">
            <v>-7.3663255815993086E-3</v>
          </cell>
          <cell r="CF3198">
            <v>0</v>
          </cell>
          <cell r="CV3198">
            <v>19.958333333333332</v>
          </cell>
          <cell r="DA3198">
            <v>0</v>
          </cell>
          <cell r="ER3198">
            <v>372.24977777777781</v>
          </cell>
        </row>
        <row r="3199">
          <cell r="A3199">
            <v>642728</v>
          </cell>
          <cell r="C3199" t="str">
            <v>Collado, Offerman</v>
          </cell>
          <cell r="AF3199">
            <v>0.14268977674985553</v>
          </cell>
          <cell r="AN3199">
            <v>112.19914666666666</v>
          </cell>
          <cell r="AP3199">
            <v>0.17573189349321194</v>
          </cell>
          <cell r="AV3199" t="str">
            <v>2B</v>
          </cell>
          <cell r="AW3199">
            <v>-17.271216666666668</v>
          </cell>
          <cell r="AX3199">
            <v>-13.809774952185229</v>
          </cell>
          <cell r="AY3199">
            <v>-14.834892160280226</v>
          </cell>
          <cell r="AZ3199">
            <v>-13.809774952185229</v>
          </cell>
          <cell r="BG3199">
            <v>0.7103614525412334</v>
          </cell>
          <cell r="BJ3199">
            <v>-6.6481756781284693E-3</v>
          </cell>
          <cell r="CF3199">
            <v>0</v>
          </cell>
          <cell r="CV3199">
            <v>20.041666666666668</v>
          </cell>
          <cell r="DA3199">
            <v>0</v>
          </cell>
          <cell r="ER3199">
            <v>280.49786666666665</v>
          </cell>
        </row>
        <row r="3200">
          <cell r="A3200">
            <v>642729</v>
          </cell>
          <cell r="C3200" t="str">
            <v>Antunez, Robert</v>
          </cell>
          <cell r="AF3200">
            <v>0.15314448996305952</v>
          </cell>
          <cell r="AN3200">
            <v>101.60736000000001</v>
          </cell>
          <cell r="AP3200">
            <v>0.1262537645300994</v>
          </cell>
          <cell r="AV3200" t="str">
            <v>2B</v>
          </cell>
          <cell r="AW3200">
            <v>-16.947316666666666</v>
          </cell>
          <cell r="AX3200">
            <v>-10.037096173007656</v>
          </cell>
          <cell r="AY3200">
            <v>-7.019588474389904</v>
          </cell>
          <cell r="AZ3200">
            <v>-7.019588474389904</v>
          </cell>
          <cell r="BG3200">
            <v>0.64813021571421925</v>
          </cell>
          <cell r="BJ3200">
            <v>-4.6470093741143061E-3</v>
          </cell>
          <cell r="CF3200">
            <v>0</v>
          </cell>
          <cell r="CV3200">
            <v>20.291666666666668</v>
          </cell>
          <cell r="DA3200">
            <v>0</v>
          </cell>
          <cell r="ER3200">
            <v>254.01840000000001</v>
          </cell>
        </row>
        <row r="3201">
          <cell r="A3201">
            <v>642730</v>
          </cell>
          <cell r="C3201" t="str">
            <v>Fajardo, Kelvin</v>
          </cell>
          <cell r="AF3201">
            <v>0.1331288402553466</v>
          </cell>
          <cell r="AN3201">
            <v>119.16213333333333</v>
          </cell>
          <cell r="AP3201">
            <v>0.21392297140978578</v>
          </cell>
          <cell r="AV3201" t="str">
            <v>3B</v>
          </cell>
          <cell r="AW3201">
            <v>-18.4991134830722</v>
          </cell>
          <cell r="AX3201">
            <v>-15.327106934792107</v>
          </cell>
          <cell r="AY3201">
            <v>-18.29166151289342</v>
          </cell>
          <cell r="AZ3201">
            <v>-15.327106934792107</v>
          </cell>
          <cell r="BG3201">
            <v>0.80156540155594103</v>
          </cell>
          <cell r="BJ3201">
            <v>-5.2769599420666048E-4</v>
          </cell>
          <cell r="CF3201">
            <v>0</v>
          </cell>
          <cell r="CV3201">
            <v>20.291666666666668</v>
          </cell>
          <cell r="DA3201">
            <v>0</v>
          </cell>
          <cell r="ER3201">
            <v>297.90533333333332</v>
          </cell>
        </row>
        <row r="3202">
          <cell r="A3202">
            <v>642731</v>
          </cell>
          <cell r="C3202" t="str">
            <v>Estrada, Thairo</v>
          </cell>
          <cell r="AF3202">
            <v>0.1998984036989451</v>
          </cell>
          <cell r="AN3202">
            <v>202.05475555555554</v>
          </cell>
          <cell r="AP3202">
            <v>0.28627563641605713</v>
          </cell>
          <cell r="AV3202" t="str">
            <v>2B</v>
          </cell>
          <cell r="AW3202">
            <v>-16.83935</v>
          </cell>
          <cell r="AX3202">
            <v>-9.9517231729163615</v>
          </cell>
          <cell r="AY3202">
            <v>-10.297773567524214</v>
          </cell>
          <cell r="AZ3202">
            <v>-9.9517231729163615</v>
          </cell>
          <cell r="BG3202">
            <v>0.75072013691309958</v>
          </cell>
          <cell r="BJ3202">
            <v>-1.0042055056106996E-4</v>
          </cell>
          <cell r="CF3202">
            <v>0</v>
          </cell>
          <cell r="CV3202">
            <v>20.375</v>
          </cell>
          <cell r="DA3202">
            <v>0</v>
          </cell>
          <cell r="ER3202">
            <v>505.13688888888885</v>
          </cell>
        </row>
        <row r="3203">
          <cell r="A3203">
            <v>642732</v>
          </cell>
          <cell r="C3203" t="str">
            <v>Cabrera, Rony</v>
          </cell>
          <cell r="AF3203">
            <v>0.1567459078510309</v>
          </cell>
          <cell r="AN3203">
            <v>166.90074074074073</v>
          </cell>
          <cell r="AP3203">
            <v>0.29549633149464893</v>
          </cell>
          <cell r="AV3203" t="str">
            <v>2B</v>
          </cell>
          <cell r="AW3203">
            <v>-15.787115985704183</v>
          </cell>
          <cell r="AX3203">
            <v>-10.647922213441511</v>
          </cell>
          <cell r="AY3203">
            <v>-15.945234504690188</v>
          </cell>
          <cell r="AZ3203">
            <v>-10.647922213441511</v>
          </cell>
          <cell r="BG3203">
            <v>0.69117369826927755</v>
          </cell>
          <cell r="BJ3203">
            <v>1.4306463953377264E-3</v>
          </cell>
          <cell r="CF3203">
            <v>0</v>
          </cell>
          <cell r="CV3203">
            <v>20.458333333333332</v>
          </cell>
          <cell r="DA3203">
            <v>0</v>
          </cell>
          <cell r="ER3203">
            <v>417.25185185185182</v>
          </cell>
        </row>
        <row r="3204">
          <cell r="A3204">
            <v>642733</v>
          </cell>
          <cell r="C3204" t="str">
            <v>Arrocha, Hugo</v>
          </cell>
          <cell r="AF3204">
            <v>0.13495467228154293</v>
          </cell>
          <cell r="AN3204">
            <v>81.201872592592608</v>
          </cell>
          <cell r="AP3204">
            <v>4.6197078311553064E-2</v>
          </cell>
          <cell r="AV3204" t="str">
            <v>SS</v>
          </cell>
          <cell r="AW3204">
            <v>-16.407483333333335</v>
          </cell>
          <cell r="AX3204">
            <v>-4.8078834591042865</v>
          </cell>
          <cell r="AY3204">
            <v>-4.8551342897462613</v>
          </cell>
          <cell r="AZ3204">
            <v>-4.8078834591042865</v>
          </cell>
          <cell r="BG3204">
            <v>0.72992706264761908</v>
          </cell>
          <cell r="BJ3204">
            <v>3.5853483187748857E-3</v>
          </cell>
          <cell r="CF3204">
            <v>0</v>
          </cell>
          <cell r="CV3204">
            <v>20.708333333333332</v>
          </cell>
          <cell r="DA3204">
            <v>0</v>
          </cell>
          <cell r="ER3204">
            <v>203.0046814814815</v>
          </cell>
        </row>
        <row r="3205">
          <cell r="A3205">
            <v>642734</v>
          </cell>
          <cell r="C3205" t="str">
            <v>Montesino, Ariel</v>
          </cell>
          <cell r="AF3205">
            <v>0.14801301894706345</v>
          </cell>
          <cell r="AN3205">
            <v>103.38891851851852</v>
          </cell>
          <cell r="AP3205">
            <v>0.15223532704781573</v>
          </cell>
          <cell r="AV3205" t="str">
            <v>SS</v>
          </cell>
          <cell r="AW3205">
            <v>-16.215027037637345</v>
          </cell>
          <cell r="AX3205">
            <v>-7.4161688359076665</v>
          </cell>
          <cell r="AY3205">
            <v>-9.6003335759397324</v>
          </cell>
          <cell r="AZ3205">
            <v>-7.4161688359076665</v>
          </cell>
          <cell r="BG3205">
            <v>0.6384383313927775</v>
          </cell>
          <cell r="BJ3205">
            <v>-5.1548511709673507E-3</v>
          </cell>
          <cell r="CF3205">
            <v>0</v>
          </cell>
          <cell r="CV3205">
            <v>20.791666666666668</v>
          </cell>
          <cell r="DA3205">
            <v>0</v>
          </cell>
          <cell r="ER3205">
            <v>258.47229629629629</v>
          </cell>
        </row>
        <row r="3206">
          <cell r="A3206">
            <v>642735</v>
          </cell>
          <cell r="C3206" t="str">
            <v>Silva, Andys</v>
          </cell>
          <cell r="AF3206">
            <v>0.13131064501634307</v>
          </cell>
          <cell r="AN3206">
            <v>109.69248</v>
          </cell>
          <cell r="AP3206">
            <v>0.14760398259616403</v>
          </cell>
          <cell r="AV3206" t="str">
            <v>2B</v>
          </cell>
          <cell r="AW3206">
            <v>-16.859785586236562</v>
          </cell>
          <cell r="AX3206">
            <v>-10.89994473224534</v>
          </cell>
          <cell r="AY3206">
            <v>-12.722565287508992</v>
          </cell>
          <cell r="AZ3206">
            <v>-10.89994473224534</v>
          </cell>
          <cell r="BG3206">
            <v>0.44232671381017552</v>
          </cell>
          <cell r="BJ3206">
            <v>-1.7047341636952297E-2</v>
          </cell>
          <cell r="CF3206">
            <v>0</v>
          </cell>
          <cell r="CV3206">
            <v>20.791666666666668</v>
          </cell>
          <cell r="DA3206">
            <v>0</v>
          </cell>
          <cell r="ER3206">
            <v>274.2312</v>
          </cell>
        </row>
        <row r="3207">
          <cell r="A3207">
            <v>642736</v>
          </cell>
          <cell r="C3207" t="str">
            <v>Leyba, Domingo</v>
          </cell>
          <cell r="AF3207">
            <v>0.1978390461786157</v>
          </cell>
          <cell r="AN3207">
            <v>230.54151111111111</v>
          </cell>
          <cell r="AP3207">
            <v>0.37478793960472423</v>
          </cell>
          <cell r="AV3207" t="str">
            <v>SS</v>
          </cell>
          <cell r="AW3207">
            <v>-16.299516666666666</v>
          </cell>
          <cell r="AX3207">
            <v>-2.4054818868737859</v>
          </cell>
          <cell r="AY3207">
            <v>-14.152006073596485</v>
          </cell>
          <cell r="AZ3207">
            <v>-2.4054818868737859</v>
          </cell>
          <cell r="BG3207">
            <v>0.88982917141972084</v>
          </cell>
          <cell r="BJ3207">
            <v>1.1225337092821926E-2</v>
          </cell>
          <cell r="CF3207">
            <v>0</v>
          </cell>
          <cell r="CV3207">
            <v>20.791666666666668</v>
          </cell>
          <cell r="DA3207">
            <v>0</v>
          </cell>
          <cell r="ER3207">
            <v>576.35377777777774</v>
          </cell>
        </row>
        <row r="3208">
          <cell r="A3208">
            <v>642737</v>
          </cell>
          <cell r="C3208" t="str">
            <v>Leonardo, Daniel</v>
          </cell>
          <cell r="AF3208">
            <v>0.14498119625445871</v>
          </cell>
          <cell r="AN3208">
            <v>93.491768888888899</v>
          </cell>
          <cell r="AP3208">
            <v>9.6797132561458388E-2</v>
          </cell>
          <cell r="AV3208" t="str">
            <v>2B</v>
          </cell>
          <cell r="AW3208">
            <v>-16.191549999999999</v>
          </cell>
          <cell r="AX3208">
            <v>-8.7272163559270126</v>
          </cell>
          <cell r="AY3208">
            <v>-12.751225621898227</v>
          </cell>
          <cell r="AZ3208">
            <v>-8.7272163559270126</v>
          </cell>
          <cell r="BG3208">
            <v>0.5858836006895527</v>
          </cell>
          <cell r="BJ3208">
            <v>1.5937242036636169E-3</v>
          </cell>
          <cell r="CF3208">
            <v>0</v>
          </cell>
          <cell r="CV3208">
            <v>20.875</v>
          </cell>
          <cell r="DA3208">
            <v>0</v>
          </cell>
          <cell r="ER3208">
            <v>233.72942222222224</v>
          </cell>
        </row>
        <row r="3209">
          <cell r="A3209">
            <v>642739</v>
          </cell>
          <cell r="C3209" t="str">
            <v>Benoit, Luis</v>
          </cell>
          <cell r="AF3209">
            <v>0.12265523368215726</v>
          </cell>
          <cell r="AN3209">
            <v>101.06165333333334</v>
          </cell>
          <cell r="AP3209">
            <v>0.13239288604848531</v>
          </cell>
          <cell r="AV3209" t="str">
            <v>2B</v>
          </cell>
          <cell r="AW3209">
            <v>-15.312475000000001</v>
          </cell>
          <cell r="AX3209">
            <v>-13.14595444516004</v>
          </cell>
          <cell r="AY3209">
            <v>-12.265446626294928</v>
          </cell>
          <cell r="AZ3209">
            <v>-12.265446626294928</v>
          </cell>
          <cell r="BG3209">
            <v>0.43648772990487039</v>
          </cell>
          <cell r="BJ3209">
            <v>-6.5386326126012882E-3</v>
          </cell>
          <cell r="CF3209">
            <v>0</v>
          </cell>
          <cell r="CV3209">
            <v>21.625</v>
          </cell>
          <cell r="DA3209">
            <v>0</v>
          </cell>
          <cell r="ER3209">
            <v>252.65413333333333</v>
          </cell>
        </row>
        <row r="3210">
          <cell r="A3210">
            <v>642740</v>
          </cell>
          <cell r="C3210" t="str">
            <v>Rosario, Jilbert</v>
          </cell>
          <cell r="AF3210">
            <v>0.14514800123775104</v>
          </cell>
          <cell r="AN3210">
            <v>105.69824000000001</v>
          </cell>
          <cell r="AP3210">
            <v>0.13243310794722452</v>
          </cell>
          <cell r="AV3210" t="str">
            <v>3B</v>
          </cell>
          <cell r="AW3210">
            <v>-15.083646173628438</v>
          </cell>
          <cell r="AX3210">
            <v>-7.111518271147184</v>
          </cell>
          <cell r="AY3210">
            <v>-4.5780042215080758</v>
          </cell>
          <cell r="AZ3210">
            <v>-4.5780042215080758</v>
          </cell>
          <cell r="BG3210">
            <v>0.72431014576338182</v>
          </cell>
          <cell r="BJ3210">
            <v>-1.8015361804409144E-3</v>
          </cell>
          <cell r="CF3210">
            <v>0</v>
          </cell>
          <cell r="CV3210">
            <v>21.791666666666668</v>
          </cell>
          <cell r="DA3210">
            <v>0</v>
          </cell>
          <cell r="ER3210">
            <v>264.24560000000002</v>
          </cell>
        </row>
        <row r="3211">
          <cell r="A3211">
            <v>642741</v>
          </cell>
          <cell r="C3211" t="str">
            <v>Munoz, Gregory</v>
          </cell>
          <cell r="AF3211">
            <v>0.16486928895957753</v>
          </cell>
          <cell r="AN3211">
            <v>123.42848000000002</v>
          </cell>
          <cell r="AP3211">
            <v>0.18009792658478463</v>
          </cell>
          <cell r="AV3211" t="str">
            <v>2B</v>
          </cell>
          <cell r="AW3211">
            <v>-14.5075</v>
          </cell>
          <cell r="AX3211">
            <v>-6.5514362619101902</v>
          </cell>
          <cell r="AY3211">
            <v>-1.247527262420788</v>
          </cell>
          <cell r="AZ3211">
            <v>-1.247527262420788</v>
          </cell>
          <cell r="BG3211">
            <v>0.42964412653795936</v>
          </cell>
          <cell r="BJ3211">
            <v>-7.6568891277749651E-3</v>
          </cell>
          <cell r="CF3211">
            <v>0</v>
          </cell>
          <cell r="CV3211">
            <v>22.375</v>
          </cell>
          <cell r="DA3211">
            <v>0</v>
          </cell>
          <cell r="ER3211">
            <v>308.57120000000003</v>
          </cell>
        </row>
        <row r="3212">
          <cell r="A3212">
            <v>642743</v>
          </cell>
          <cell r="C3212" t="str">
            <v>Colla, Richard</v>
          </cell>
          <cell r="AF3212">
            <v>0.11674454002862548</v>
          </cell>
          <cell r="AN3212">
            <v>74.886637037037048</v>
          </cell>
          <cell r="AP3212">
            <v>3.6010196722257803E-2</v>
          </cell>
          <cell r="AV3212" t="str">
            <v>2B</v>
          </cell>
          <cell r="AW3212">
            <v>-14.174433333333337</v>
          </cell>
          <cell r="AX3212">
            <v>-4.7151531726713936</v>
          </cell>
          <cell r="AY3212">
            <v>-12.994530001669478</v>
          </cell>
          <cell r="AZ3212">
            <v>-4.7151531726713936</v>
          </cell>
          <cell r="BG3212">
            <v>0.34496034874472881</v>
          </cell>
          <cell r="BJ3212">
            <v>1.9202906866677006E-3</v>
          </cell>
          <cell r="CF3212">
            <v>0</v>
          </cell>
          <cell r="CV3212">
            <v>22.708333333333332</v>
          </cell>
          <cell r="DA3212">
            <v>0</v>
          </cell>
          <cell r="ER3212">
            <v>187.2165925925926</v>
          </cell>
        </row>
        <row r="3213">
          <cell r="A3213">
            <v>642751</v>
          </cell>
          <cell r="C3213" t="str">
            <v>Martinez, Carlos</v>
          </cell>
          <cell r="AF3213">
            <v>0.15168130700663687</v>
          </cell>
          <cell r="AN3213">
            <v>75.188385185185197</v>
          </cell>
          <cell r="AP3213">
            <v>0.11466303925070176</v>
          </cell>
          <cell r="AV3213" t="str">
            <v>C</v>
          </cell>
          <cell r="AW3213">
            <v>-19.461877027648896</v>
          </cell>
          <cell r="AX3213">
            <v>-24.423449999999995</v>
          </cell>
          <cell r="AY3213">
            <v>-20.579040203531854</v>
          </cell>
          <cell r="AZ3213">
            <v>-6.8273819668410676</v>
          </cell>
          <cell r="BG3213">
            <v>0.62842151061526474</v>
          </cell>
          <cell r="BJ3213">
            <v>-2.38278395261215E-2</v>
          </cell>
          <cell r="CF3213">
            <v>0</v>
          </cell>
          <cell r="CV3213">
            <v>21.125</v>
          </cell>
          <cell r="DA3213">
            <v>0</v>
          </cell>
          <cell r="ER3213">
            <v>187.97096296296297</v>
          </cell>
        </row>
        <row r="3214">
          <cell r="A3214">
            <v>642756</v>
          </cell>
          <cell r="C3214" t="str">
            <v>Caro, Hector</v>
          </cell>
          <cell r="AF3214">
            <v>0.13443678687100127</v>
          </cell>
          <cell r="AN3214">
            <v>88.096711111111119</v>
          </cell>
          <cell r="AP3214">
            <v>8.8020840189725003E-2</v>
          </cell>
          <cell r="AV3214" t="str">
            <v>RF</v>
          </cell>
          <cell r="AW3214">
            <v>-19.834046188142622</v>
          </cell>
          <cell r="AX3214">
            <v>-25.529683333333331</v>
          </cell>
          <cell r="AY3214">
            <v>-18.629065227477994</v>
          </cell>
          <cell r="AZ3214">
            <v>-18.629065227477994</v>
          </cell>
          <cell r="BG3214">
            <v>0.97072652386612823</v>
          </cell>
          <cell r="BJ3214">
            <v>5.5895035359859015E-3</v>
          </cell>
          <cell r="CF3214">
            <v>0</v>
          </cell>
          <cell r="CV3214">
            <v>20.708333333333332</v>
          </cell>
          <cell r="DA3214">
            <v>0</v>
          </cell>
          <cell r="ER3214">
            <v>220.2417777777778</v>
          </cell>
        </row>
        <row r="3215">
          <cell r="A3215">
            <v>642757</v>
          </cell>
          <cell r="C3215" t="str">
            <v>Cruz, Grofi</v>
          </cell>
          <cell r="AF3215">
            <v>0.13462725781391516</v>
          </cell>
          <cell r="AN3215">
            <v>82.287976296296307</v>
          </cell>
          <cell r="AP3215">
            <v>0.1012411359996781</v>
          </cell>
          <cell r="AV3215" t="str">
            <v>3B</v>
          </cell>
          <cell r="AW3215">
            <v>-20.454153540101935</v>
          </cell>
          <cell r="AX3215">
            <v>-16.283420199418241</v>
          </cell>
          <cell r="AY3215">
            <v>-22.036143609024791</v>
          </cell>
          <cell r="AZ3215">
            <v>-16.283420199418241</v>
          </cell>
          <cell r="BG3215">
            <v>0.81401268322969877</v>
          </cell>
          <cell r="BJ3215">
            <v>-7.222229528187637E-3</v>
          </cell>
          <cell r="CF3215">
            <v>0</v>
          </cell>
          <cell r="CV3215">
            <v>20.208333333333332</v>
          </cell>
          <cell r="DA3215">
            <v>0</v>
          </cell>
          <cell r="ER3215">
            <v>205.71994074074075</v>
          </cell>
        </row>
        <row r="3216">
          <cell r="A3216">
            <v>642762</v>
          </cell>
          <cell r="C3216" t="str">
            <v>Terrero, Luis</v>
          </cell>
          <cell r="AF3216">
            <v>0.1743866642123329</v>
          </cell>
          <cell r="AN3216">
            <v>119.02046814814817</v>
          </cell>
          <cell r="AP3216">
            <v>0.21408498036482815</v>
          </cell>
          <cell r="AV3216" t="str">
            <v>2B</v>
          </cell>
          <cell r="AW3216">
            <v>-15.200202221695754</v>
          </cell>
          <cell r="AX3216">
            <v>-12.863280657840564</v>
          </cell>
          <cell r="AY3216">
            <v>-12.085956310559077</v>
          </cell>
          <cell r="AZ3216">
            <v>-12.085956310559077</v>
          </cell>
          <cell r="BG3216">
            <v>0.85028142490009673</v>
          </cell>
          <cell r="BJ3216">
            <v>-3.4399818523352991E-3</v>
          </cell>
          <cell r="CF3216">
            <v>0</v>
          </cell>
          <cell r="CV3216">
            <v>20.625</v>
          </cell>
          <cell r="DA3216">
            <v>0</v>
          </cell>
          <cell r="ER3216">
            <v>297.55117037037041</v>
          </cell>
        </row>
        <row r="3217">
          <cell r="A3217">
            <v>642768</v>
          </cell>
          <cell r="C3217" t="str">
            <v>Lucena, Isaias</v>
          </cell>
          <cell r="AF3217">
            <v>0.15902313222927128</v>
          </cell>
          <cell r="AN3217">
            <v>81.166032592592614</v>
          </cell>
          <cell r="AP3217">
            <v>0.12166342220410309</v>
          </cell>
          <cell r="AV3217" t="str">
            <v>C</v>
          </cell>
          <cell r="AW3217">
            <v>-17.551503356924886</v>
          </cell>
          <cell r="AX3217">
            <v>-23.229249999999997</v>
          </cell>
          <cell r="AY3217">
            <v>-19.369169688383735</v>
          </cell>
          <cell r="AZ3217">
            <v>-8.7082022853622583</v>
          </cell>
          <cell r="BG3217">
            <v>0.65885805650628848</v>
          </cell>
          <cell r="BJ3217">
            <v>1.2768449865609056E-2</v>
          </cell>
          <cell r="CF3217">
            <v>0</v>
          </cell>
          <cell r="CV3217">
            <v>21.625</v>
          </cell>
          <cell r="DA3217">
            <v>0</v>
          </cell>
          <cell r="ER3217">
            <v>202.91508148148151</v>
          </cell>
        </row>
        <row r="3218">
          <cell r="A3218">
            <v>642769</v>
          </cell>
          <cell r="C3218" t="str">
            <v>Acosta, Victor</v>
          </cell>
          <cell r="AF3218">
            <v>0.16802057299047057</v>
          </cell>
          <cell r="AN3218">
            <v>112.55834074074073</v>
          </cell>
          <cell r="AP3218">
            <v>0.2028961786272967</v>
          </cell>
          <cell r="AV3218" t="str">
            <v>2B</v>
          </cell>
          <cell r="AW3218">
            <v>-17.271216666666668</v>
          </cell>
          <cell r="AX3218">
            <v>-15.607588705841977</v>
          </cell>
          <cell r="AY3218">
            <v>-13.788467552281807</v>
          </cell>
          <cell r="AZ3218">
            <v>-13.788467552281807</v>
          </cell>
          <cell r="BG3218">
            <v>0.78982122235127861</v>
          </cell>
          <cell r="BJ3218">
            <v>4.7219464604254784E-3</v>
          </cell>
          <cell r="CF3218">
            <v>0</v>
          </cell>
          <cell r="CV3218">
            <v>20.041666666666668</v>
          </cell>
          <cell r="DA3218">
            <v>0</v>
          </cell>
          <cell r="ER3218">
            <v>281.39585185185183</v>
          </cell>
        </row>
        <row r="3219">
          <cell r="A3219">
            <v>642770</v>
          </cell>
          <cell r="C3219" t="str">
            <v>Guerra, Javier</v>
          </cell>
          <cell r="AF3219">
            <v>0.18016092806250109</v>
          </cell>
          <cell r="AN3219">
            <v>212.0809481481482</v>
          </cell>
          <cell r="AP3219">
            <v>0.34186561468554866</v>
          </cell>
          <cell r="AV3219" t="str">
            <v>SS</v>
          </cell>
          <cell r="AW3219">
            <v>-16.299516666666666</v>
          </cell>
          <cell r="AX3219">
            <v>-3.1232043419658657</v>
          </cell>
          <cell r="AY3219">
            <v>-15.294365588001117</v>
          </cell>
          <cell r="AZ3219">
            <v>-3.1232043419658657</v>
          </cell>
          <cell r="BG3219">
            <v>0.51595609975780776</v>
          </cell>
          <cell r="BJ3219">
            <v>-2.8874216668397512E-3</v>
          </cell>
          <cell r="CF3219">
            <v>0</v>
          </cell>
          <cell r="CV3219">
            <v>20.791666666666668</v>
          </cell>
          <cell r="DA3219">
            <v>0</v>
          </cell>
          <cell r="ER3219">
            <v>530.20237037037043</v>
          </cell>
        </row>
        <row r="3220">
          <cell r="A3220">
            <v>642771</v>
          </cell>
          <cell r="C3220" t="str">
            <v>Lameda, Raiwinson</v>
          </cell>
          <cell r="AF3220">
            <v>0.14843270310901946</v>
          </cell>
          <cell r="AN3220">
            <v>103.92566518518521</v>
          </cell>
          <cell r="AP3220">
            <v>0.16361761846482781</v>
          </cell>
          <cell r="AV3220" t="str">
            <v>1B</v>
          </cell>
          <cell r="AW3220">
            <v>-21.373202510954982</v>
          </cell>
          <cell r="AX3220">
            <v>-25.529683333333331</v>
          </cell>
          <cell r="AY3220">
            <v>-19.069745908753035</v>
          </cell>
          <cell r="AZ3220">
            <v>-19.069745908753035</v>
          </cell>
          <cell r="BG3220">
            <v>0.76381412733898424</v>
          </cell>
          <cell r="BJ3220">
            <v>1.9643605108341849E-3</v>
          </cell>
          <cell r="CF3220">
            <v>0</v>
          </cell>
          <cell r="CV3220">
            <v>20.708333333333332</v>
          </cell>
          <cell r="DA3220">
            <v>0</v>
          </cell>
          <cell r="ER3220">
            <v>259.814162962963</v>
          </cell>
        </row>
        <row r="3221">
          <cell r="A3221">
            <v>642772</v>
          </cell>
          <cell r="C3221" t="str">
            <v>Basabe, Luis Alexander</v>
          </cell>
          <cell r="AF3221">
            <v>0.21659639356201235</v>
          </cell>
          <cell r="AN3221">
            <v>185.69422222222227</v>
          </cell>
          <cell r="AP3221">
            <v>0.30734852774232335</v>
          </cell>
          <cell r="AV3221" t="str">
            <v>CF</v>
          </cell>
          <cell r="AW3221">
            <v>-17.505675</v>
          </cell>
          <cell r="AX3221">
            <v>-27.884949999999996</v>
          </cell>
          <cell r="AY3221">
            <v>-5.3640133456346657</v>
          </cell>
          <cell r="AZ3221">
            <v>-5.3640133456346657</v>
          </cell>
          <cell r="BG3221">
            <v>0.66926271224270506</v>
          </cell>
          <cell r="BJ3221">
            <v>-6.0846371039796326E-3</v>
          </cell>
          <cell r="CF3221">
            <v>0</v>
          </cell>
          <cell r="CV3221">
            <v>19.875</v>
          </cell>
          <cell r="DA3221">
            <v>0</v>
          </cell>
          <cell r="ER3221">
            <v>464.23555555555561</v>
          </cell>
        </row>
        <row r="3222">
          <cell r="A3222">
            <v>642773</v>
          </cell>
          <cell r="C3222" t="str">
            <v>Basabe, Luis Alejandro</v>
          </cell>
          <cell r="AF3222">
            <v>0.20890530404645632</v>
          </cell>
          <cell r="AN3222">
            <v>172.58405925925928</v>
          </cell>
          <cell r="AP3222">
            <v>0.24039765142692093</v>
          </cell>
          <cell r="AV3222" t="str">
            <v>2B</v>
          </cell>
          <cell r="AW3222">
            <v>-17.505675</v>
          </cell>
          <cell r="AX3222">
            <v>-12.894370518030604</v>
          </cell>
          <cell r="AY3222">
            <v>-11.120007921542227</v>
          </cell>
          <cell r="AZ3222">
            <v>-11.120007921542227</v>
          </cell>
          <cell r="BG3222">
            <v>0.58088004014792838</v>
          </cell>
          <cell r="BJ3222">
            <v>1.1875266347414218E-2</v>
          </cell>
          <cell r="CF3222">
            <v>0</v>
          </cell>
          <cell r="CV3222">
            <v>19.875</v>
          </cell>
          <cell r="DA3222">
            <v>0</v>
          </cell>
          <cell r="ER3222">
            <v>431.46014814814816</v>
          </cell>
        </row>
        <row r="3223">
          <cell r="A3223">
            <v>642777</v>
          </cell>
          <cell r="C3223" t="str">
            <v>Venegas, Ariel</v>
          </cell>
          <cell r="AF3223">
            <v>0.14243689541849616</v>
          </cell>
          <cell r="AN3223">
            <v>75.407549629629642</v>
          </cell>
          <cell r="AP3223">
            <v>3.727847455885136E-2</v>
          </cell>
          <cell r="AV3223" t="str">
            <v>3B</v>
          </cell>
          <cell r="AW3223">
            <v>-15.878340495787665</v>
          </cell>
          <cell r="AX3223">
            <v>-8.6296964814237782</v>
          </cell>
          <cell r="AY3223">
            <v>-12.474768162161277</v>
          </cell>
          <cell r="AZ3223">
            <v>-8.6296964814237782</v>
          </cell>
          <cell r="BG3223">
            <v>0.68848571017288429</v>
          </cell>
          <cell r="BJ3223">
            <v>-2.9746292271293053E-3</v>
          </cell>
          <cell r="CF3223">
            <v>0</v>
          </cell>
          <cell r="CV3223">
            <v>21.125</v>
          </cell>
          <cell r="DA3223">
            <v>0</v>
          </cell>
          <cell r="ER3223">
            <v>188.51887407407409</v>
          </cell>
        </row>
        <row r="3224">
          <cell r="A3224">
            <v>642779</v>
          </cell>
          <cell r="C3224" t="str">
            <v>Sanchez, Jose</v>
          </cell>
          <cell r="AF3224">
            <v>0.1453991731114849</v>
          </cell>
          <cell r="AN3224">
            <v>92.262589629629645</v>
          </cell>
          <cell r="AP3224">
            <v>0.12854301988839345</v>
          </cell>
          <cell r="AV3224" t="str">
            <v>LF</v>
          </cell>
          <cell r="AW3224">
            <v>-14.930008333333335</v>
          </cell>
          <cell r="AX3224">
            <v>-22.433116666666667</v>
          </cell>
          <cell r="AY3224">
            <v>-14.791116582129312</v>
          </cell>
          <cell r="AZ3224">
            <v>-14.791116582129312</v>
          </cell>
          <cell r="BG3224">
            <v>0.66710804926394807</v>
          </cell>
          <cell r="BJ3224">
            <v>1.0660166840714833E-2</v>
          </cell>
          <cell r="CF3224">
            <v>0</v>
          </cell>
          <cell r="CV3224">
            <v>21.958333333333332</v>
          </cell>
          <cell r="DA3224">
            <v>0</v>
          </cell>
          <cell r="ER3224">
            <v>230.65647407407408</v>
          </cell>
        </row>
        <row r="3225">
          <cell r="A3225">
            <v>642832</v>
          </cell>
          <cell r="C3225" t="str">
            <v>Attaway, Aaron</v>
          </cell>
          <cell r="AF3225">
            <v>0.17334230254360491</v>
          </cell>
          <cell r="AN3225">
            <v>106.53546666666666</v>
          </cell>
          <cell r="AP3225">
            <v>0.14724351820039516</v>
          </cell>
          <cell r="AV3225" t="str">
            <v>2B</v>
          </cell>
          <cell r="AW3225">
            <v>-12.827016666666665</v>
          </cell>
          <cell r="AX3225">
            <v>-4.5914735903992945</v>
          </cell>
          <cell r="AY3225">
            <v>-7.6904379582991531</v>
          </cell>
          <cell r="AZ3225">
            <v>-4.5914735903992945</v>
          </cell>
          <cell r="BG3225">
            <v>0.79095813200056786</v>
          </cell>
          <cell r="BJ3225">
            <v>-1.0834262501445868E-2</v>
          </cell>
          <cell r="CF3225">
            <v>0</v>
          </cell>
          <cell r="CV3225">
            <v>24.291666666666668</v>
          </cell>
          <cell r="DA3225">
            <v>0</v>
          </cell>
          <cell r="ER3225">
            <v>266.33866666666665</v>
          </cell>
        </row>
        <row r="3226">
          <cell r="A3226">
            <v>642836</v>
          </cell>
          <cell r="C3226" t="str">
            <v>Burks, Charcer</v>
          </cell>
          <cell r="AF3226">
            <v>0.21978262527655495</v>
          </cell>
          <cell r="AN3226">
            <v>220.47407407407411</v>
          </cell>
          <cell r="AP3226">
            <v>0.34898620317112139</v>
          </cell>
          <cell r="AV3226" t="str">
            <v>LF</v>
          </cell>
          <cell r="AW3226">
            <v>-15.694941666666665</v>
          </cell>
          <cell r="AX3226">
            <v>-24.025383333333323</v>
          </cell>
          <cell r="AY3226">
            <v>-10.667456863326422</v>
          </cell>
          <cell r="AZ3226">
            <v>-10.667456863326422</v>
          </cell>
          <cell r="BG3226">
            <v>0.87424252702841554</v>
          </cell>
          <cell r="BJ3226">
            <v>-3.0438415531219578E-3</v>
          </cell>
          <cell r="CF3226">
            <v>0</v>
          </cell>
          <cell r="CV3226">
            <v>21.291666666666668</v>
          </cell>
          <cell r="DA3226">
            <v>0</v>
          </cell>
          <cell r="ER3226">
            <v>551.18518518518522</v>
          </cell>
        </row>
        <row r="3227">
          <cell r="A3227">
            <v>642837</v>
          </cell>
          <cell r="C3227" t="str">
            <v>Conlon, Shane</v>
          </cell>
          <cell r="AF3227">
            <v>0.16553967120496957</v>
          </cell>
          <cell r="AN3227">
            <v>76.366826666666668</v>
          </cell>
          <cell r="AP3227">
            <v>4.8512766070305746E-2</v>
          </cell>
          <cell r="AV3227" t="str">
            <v>1B</v>
          </cell>
          <cell r="AW3227">
            <v>-11.955298072902089</v>
          </cell>
          <cell r="AX3227">
            <v>-18.231949999999998</v>
          </cell>
          <cell r="AY3227">
            <v>-13.101891942474362</v>
          </cell>
          <cell r="AZ3227">
            <v>-11.955298072902089</v>
          </cell>
          <cell r="BG3227">
            <v>1.5104183241744762</v>
          </cell>
          <cell r="BJ3227">
            <v>1.7000067048835363E-2</v>
          </cell>
          <cell r="CF3227">
            <v>0</v>
          </cell>
          <cell r="CV3227">
            <v>24.375</v>
          </cell>
          <cell r="DA3227">
            <v>0</v>
          </cell>
          <cell r="ER3227">
            <v>190.91706666666667</v>
          </cell>
        </row>
        <row r="3228">
          <cell r="A3228">
            <v>642842</v>
          </cell>
          <cell r="C3228" t="str">
            <v>King, Riley</v>
          </cell>
          <cell r="AF3228">
            <v>0.16363603174505578</v>
          </cell>
          <cell r="AN3228">
            <v>89.785600000000002</v>
          </cell>
          <cell r="AP3228">
            <v>0.10292181933826527</v>
          </cell>
          <cell r="AV3228" t="str">
            <v>LF</v>
          </cell>
          <cell r="AW3228">
            <v>-14.674033333333336</v>
          </cell>
          <cell r="AX3228">
            <v>-21.91535</v>
          </cell>
          <cell r="AY3228">
            <v>-13.582126700179055</v>
          </cell>
          <cell r="AZ3228">
            <v>-13.582126700179055</v>
          </cell>
          <cell r="BG3228">
            <v>0.96254308430732194</v>
          </cell>
          <cell r="BJ3228">
            <v>-7.8255421949945132E-3</v>
          </cell>
          <cell r="CF3228">
            <v>0</v>
          </cell>
          <cell r="CV3228">
            <v>22.208333333333332</v>
          </cell>
          <cell r="DA3228">
            <v>0</v>
          </cell>
          <cell r="ER3228">
            <v>224.464</v>
          </cell>
        </row>
        <row r="3229">
          <cell r="A3229">
            <v>642844</v>
          </cell>
          <cell r="C3229" t="str">
            <v>Kivett, Ross</v>
          </cell>
          <cell r="AF3229">
            <v>0.21456207684667983</v>
          </cell>
          <cell r="AN3229">
            <v>225.43798518518517</v>
          </cell>
          <cell r="AP3229">
            <v>0.36691722372363933</v>
          </cell>
          <cell r="AV3229" t="str">
            <v>CF</v>
          </cell>
          <cell r="AW3229">
            <v>-12.534183333333335</v>
          </cell>
          <cell r="AX3229">
            <v>-17.816616666666668</v>
          </cell>
          <cell r="AY3229">
            <v>-6.8944580931804555</v>
          </cell>
          <cell r="AZ3229">
            <v>-6.8944580931804555</v>
          </cell>
          <cell r="BG3229">
            <v>1.3360072636161362</v>
          </cell>
          <cell r="BJ3229">
            <v>-1.2986514244967103E-2</v>
          </cell>
          <cell r="CF3229">
            <v>0</v>
          </cell>
          <cell r="CV3229">
            <v>24.708333333333332</v>
          </cell>
          <cell r="DA3229">
            <v>0</v>
          </cell>
          <cell r="ER3229">
            <v>563.59496296296288</v>
          </cell>
        </row>
        <row r="3230">
          <cell r="A3230">
            <v>642845</v>
          </cell>
          <cell r="C3230" t="str">
            <v>Landecker, Adam</v>
          </cell>
          <cell r="AF3230">
            <v>0.17321436304419152</v>
          </cell>
          <cell r="AN3230">
            <v>87.189428148148167</v>
          </cell>
          <cell r="AP3230">
            <v>5.6989527513629512E-2</v>
          </cell>
          <cell r="AV3230" t="str">
            <v>3B</v>
          </cell>
          <cell r="AW3230">
            <v>-12.115236994899647</v>
          </cell>
          <cell r="AX3230">
            <v>-5.5812902377837332</v>
          </cell>
          <cell r="AY3230">
            <v>-10.020093972036832</v>
          </cell>
          <cell r="AZ3230">
            <v>-5.5812902377837332</v>
          </cell>
          <cell r="BG3230">
            <v>1.2836527432098395</v>
          </cell>
          <cell r="BJ3230">
            <v>-1.15324440045401E-2</v>
          </cell>
          <cell r="CF3230">
            <v>0</v>
          </cell>
          <cell r="CV3230">
            <v>25.375</v>
          </cell>
          <cell r="DA3230">
            <v>0</v>
          </cell>
          <cell r="ER3230">
            <v>217.9735703703704</v>
          </cell>
        </row>
        <row r="3231">
          <cell r="A3231">
            <v>642846</v>
          </cell>
          <cell r="C3231" t="str">
            <v>Masik, Scott</v>
          </cell>
          <cell r="AF3231">
            <v>0.17676105369563738</v>
          </cell>
          <cell r="AN3231">
            <v>91.903431111111104</v>
          </cell>
          <cell r="AP3231">
            <v>6.912168620797432E-2</v>
          </cell>
          <cell r="AV3231" t="str">
            <v>RF</v>
          </cell>
          <cell r="AW3231">
            <v>-12.287581795937172</v>
          </cell>
          <cell r="AX3231">
            <v>-17.056650000000001</v>
          </cell>
          <cell r="AY3231">
            <v>-12.142073157689422</v>
          </cell>
          <cell r="AZ3231">
            <v>-12.142073157689422</v>
          </cell>
          <cell r="BG3231">
            <v>1.3548767902095875</v>
          </cell>
          <cell r="BJ3231">
            <v>-5.7844550006623217E-3</v>
          </cell>
          <cell r="CF3231">
            <v>0</v>
          </cell>
          <cell r="CV3231">
            <v>25.458333333333332</v>
          </cell>
          <cell r="DA3231">
            <v>0</v>
          </cell>
          <cell r="ER3231">
            <v>229.75857777777776</v>
          </cell>
        </row>
        <row r="3232">
          <cell r="A3232">
            <v>642848</v>
          </cell>
          <cell r="C3232" t="str">
            <v>Sanay, Oscar</v>
          </cell>
          <cell r="AF3232">
            <v>0.17373728334039745</v>
          </cell>
          <cell r="AN3232">
            <v>93.126186666666683</v>
          </cell>
          <cell r="AP3232">
            <v>0.10725367695866328</v>
          </cell>
          <cell r="AV3232" t="str">
            <v>2B</v>
          </cell>
          <cell r="AW3232">
            <v>-12.76845</v>
          </cell>
          <cell r="AX3232">
            <v>-5.2125738089792577</v>
          </cell>
          <cell r="AY3232">
            <v>-11.588259078623006</v>
          </cell>
          <cell r="AZ3232">
            <v>-5.2125738089792577</v>
          </cell>
          <cell r="BG3232">
            <v>0.99477177596471855</v>
          </cell>
          <cell r="BJ3232">
            <v>-1.5888506181128505E-2</v>
          </cell>
          <cell r="CF3232">
            <v>0</v>
          </cell>
          <cell r="CV3232">
            <v>24.375</v>
          </cell>
          <cell r="DA3232">
            <v>0</v>
          </cell>
          <cell r="ER3232">
            <v>232.81546666666668</v>
          </cell>
        </row>
        <row r="3233">
          <cell r="A3233">
            <v>642851</v>
          </cell>
          <cell r="C3233" t="str">
            <v>Wynns, Austin</v>
          </cell>
          <cell r="AF3233">
            <v>0.1979842295460261</v>
          </cell>
          <cell r="AN3233">
            <v>139.31567407407408</v>
          </cell>
          <cell r="AP3233">
            <v>0.2821170051924462</v>
          </cell>
          <cell r="AV3233" t="str">
            <v>C</v>
          </cell>
          <cell r="AW3233">
            <v>-12.677312229588889</v>
          </cell>
          <cell r="AX3233">
            <v>-16.984549999999999</v>
          </cell>
          <cell r="AY3233">
            <v>-13.71209130047869</v>
          </cell>
          <cell r="AZ3233">
            <v>7.1546903413745238</v>
          </cell>
          <cell r="BG3233">
            <v>1.5360401037797318</v>
          </cell>
          <cell r="BJ3233">
            <v>4.9235482528427925E-3</v>
          </cell>
          <cell r="CF3233">
            <v>0</v>
          </cell>
          <cell r="CV3233">
            <v>25.541666666666668</v>
          </cell>
          <cell r="DA3233">
            <v>0</v>
          </cell>
          <cell r="ER3233">
            <v>348.2891851851852</v>
          </cell>
        </row>
        <row r="3234">
          <cell r="A3234">
            <v>642855</v>
          </cell>
          <cell r="C3234" t="str">
            <v>Quiterio, Jorge</v>
          </cell>
          <cell r="AF3234">
            <v>0.14778330202693479</v>
          </cell>
          <cell r="AN3234">
            <v>90.408640000000005</v>
          </cell>
          <cell r="AP3234">
            <v>0.11306219130883088</v>
          </cell>
          <cell r="AV3234" t="str">
            <v>3B</v>
          </cell>
          <cell r="AW3234">
            <v>-15.593582189739244</v>
          </cell>
          <cell r="AX3234">
            <v>-12.438544074993562</v>
          </cell>
          <cell r="AY3234">
            <v>-11.775878416199031</v>
          </cell>
          <cell r="AZ3234">
            <v>-11.775878416199031</v>
          </cell>
          <cell r="BG3234">
            <v>0.72083136562381811</v>
          </cell>
          <cell r="BJ3234">
            <v>-3.4013452136939541E-3</v>
          </cell>
          <cell r="CF3234">
            <v>0</v>
          </cell>
          <cell r="CV3234">
            <v>21.541666666666668</v>
          </cell>
          <cell r="DA3234">
            <v>0</v>
          </cell>
          <cell r="ER3234">
            <v>226.02160000000001</v>
          </cell>
        </row>
        <row r="3235">
          <cell r="A3235">
            <v>643192</v>
          </cell>
          <cell r="C3235" t="str">
            <v>Aguilera, Eric</v>
          </cell>
          <cell r="AF3235">
            <v>0.23122312492273797</v>
          </cell>
          <cell r="AN3235">
            <v>233.42151111111113</v>
          </cell>
          <cell r="AP3235">
            <v>0.41218675524817527</v>
          </cell>
          <cell r="AV3235" t="str">
            <v>1B</v>
          </cell>
          <cell r="AW3235">
            <v>-13.267971756928297</v>
          </cell>
          <cell r="AX3235">
            <v>-16.62405</v>
          </cell>
          <cell r="AY3235">
            <v>-12.690170687273044</v>
          </cell>
          <cell r="AZ3235">
            <v>-12.690170687273044</v>
          </cell>
          <cell r="BG3235">
            <v>1.5134719657748654</v>
          </cell>
          <cell r="BJ3235">
            <v>3.9563140219555752E-3</v>
          </cell>
          <cell r="CF3235">
            <v>0</v>
          </cell>
          <cell r="CV3235">
            <v>25.958333333333332</v>
          </cell>
          <cell r="DA3235">
            <v>0</v>
          </cell>
          <cell r="ER3235">
            <v>583.55377777777778</v>
          </cell>
        </row>
        <row r="3236">
          <cell r="A3236">
            <v>643193</v>
          </cell>
          <cell r="C3236" t="str">
            <v>Allbritton, Alex</v>
          </cell>
          <cell r="AF3236">
            <v>0.17998505919966343</v>
          </cell>
          <cell r="AN3236">
            <v>138.05074962962962</v>
          </cell>
          <cell r="AP3236">
            <v>0.14016617603199999</v>
          </cell>
          <cell r="AV3236" t="str">
            <v>3B</v>
          </cell>
          <cell r="AW3236">
            <v>-11.445780599285396</v>
          </cell>
          <cell r="AX3236">
            <v>-7.4314633718219003E-2</v>
          </cell>
          <cell r="AY3236">
            <v>-9.4736851293864675</v>
          </cell>
          <cell r="AZ3236">
            <v>-7.4314633718219003E-2</v>
          </cell>
          <cell r="BG3236">
            <v>1.4588211693681719</v>
          </cell>
          <cell r="BJ3236">
            <v>1.8188070737674589E-2</v>
          </cell>
          <cell r="CF3236">
            <v>0</v>
          </cell>
          <cell r="CV3236">
            <v>25.541666666666668</v>
          </cell>
          <cell r="DA3236">
            <v>0</v>
          </cell>
          <cell r="ER3236">
            <v>345.12687407407407</v>
          </cell>
        </row>
        <row r="3237">
          <cell r="A3237">
            <v>643198</v>
          </cell>
          <cell r="C3237" t="str">
            <v>Arenado, Jonah</v>
          </cell>
          <cell r="AF3237">
            <v>0.19669601482606619</v>
          </cell>
          <cell r="AN3237">
            <v>229.75442962962967</v>
          </cell>
          <cell r="AP3237">
            <v>0.35842557196538438</v>
          </cell>
          <cell r="AV3237" t="str">
            <v>3B</v>
          </cell>
          <cell r="AW3237">
            <v>-15.293457950538723</v>
          </cell>
          <cell r="AX3237">
            <v>-16.022660638738262</v>
          </cell>
          <cell r="AY3237">
            <v>-16.567350522277504</v>
          </cell>
          <cell r="AZ3237">
            <v>-15.293457950538723</v>
          </cell>
          <cell r="BG3237">
            <v>1.2976506944120272</v>
          </cell>
          <cell r="BJ3237">
            <v>9.3566043881776711E-4</v>
          </cell>
          <cell r="CF3237">
            <v>0</v>
          </cell>
          <cell r="CV3237">
            <v>21.375</v>
          </cell>
          <cell r="DA3237">
            <v>0</v>
          </cell>
          <cell r="ER3237">
            <v>574.38607407407414</v>
          </cell>
        </row>
        <row r="3238">
          <cell r="A3238">
            <v>643201</v>
          </cell>
          <cell r="C3238" t="str">
            <v>Asbury-Heath, DeAndre</v>
          </cell>
          <cell r="AF3238">
            <v>0.14932849287600422</v>
          </cell>
          <cell r="AN3238">
            <v>100.4141037037037</v>
          </cell>
          <cell r="AP3238">
            <v>0.15340528597066971</v>
          </cell>
          <cell r="AV3238" t="str">
            <v>RF</v>
          </cell>
          <cell r="AW3238">
            <v>-16.191549999999999</v>
          </cell>
          <cell r="AX3238">
            <v>-25.068149999999996</v>
          </cell>
          <cell r="AY3238">
            <v>-15.948177305895781</v>
          </cell>
          <cell r="AZ3238">
            <v>-15.948177305895781</v>
          </cell>
          <cell r="BG3238">
            <v>1.054203182708185</v>
          </cell>
          <cell r="BJ3238">
            <v>8.2508071907195137E-3</v>
          </cell>
          <cell r="CF3238">
            <v>0</v>
          </cell>
          <cell r="CV3238">
            <v>20.875</v>
          </cell>
          <cell r="DA3238">
            <v>0</v>
          </cell>
          <cell r="ER3238">
            <v>251.03525925925925</v>
          </cell>
        </row>
        <row r="3239">
          <cell r="A3239">
            <v>643208</v>
          </cell>
          <cell r="C3239" t="str">
            <v>Ballou, Isaac</v>
          </cell>
          <cell r="AF3239">
            <v>0.23183579878616783</v>
          </cell>
          <cell r="AN3239">
            <v>203.07780740740742</v>
          </cell>
          <cell r="AP3239">
            <v>0.38901890942818862</v>
          </cell>
          <cell r="AV3239" t="str">
            <v>LF</v>
          </cell>
          <cell r="AW3239">
            <v>-11.656066666666666</v>
          </cell>
          <cell r="AX3239">
            <v>-16.446716666666667</v>
          </cell>
          <cell r="AY3239">
            <v>-12.117926739626894</v>
          </cell>
          <cell r="AZ3239">
            <v>-11.656066666666666</v>
          </cell>
          <cell r="BG3239">
            <v>1.3870505665401534</v>
          </cell>
          <cell r="BJ3239">
            <v>-9.8694599274287819E-3</v>
          </cell>
          <cell r="CF3239">
            <v>0</v>
          </cell>
          <cell r="CV3239">
            <v>26.291666666666668</v>
          </cell>
          <cell r="DA3239">
            <v>0</v>
          </cell>
          <cell r="ER3239">
            <v>507.69451851851852</v>
          </cell>
        </row>
        <row r="3240">
          <cell r="A3240">
            <v>643211</v>
          </cell>
          <cell r="C3240" t="str">
            <v>Barnes, Jordan</v>
          </cell>
          <cell r="AF3240">
            <v>0.15700958362346651</v>
          </cell>
          <cell r="AN3240">
            <v>87.677440000000004</v>
          </cell>
          <cell r="AP3240">
            <v>9.9405488837400635E-2</v>
          </cell>
          <cell r="AV3240" t="str">
            <v>CF</v>
          </cell>
          <cell r="AW3240">
            <v>-14.840566666666666</v>
          </cell>
          <cell r="AX3240">
            <v>-22.249949999999995</v>
          </cell>
          <cell r="AY3240">
            <v>-12.281202698762566</v>
          </cell>
          <cell r="AZ3240">
            <v>-12.281202698762566</v>
          </cell>
          <cell r="BG3240">
            <v>0.7123309924194825</v>
          </cell>
          <cell r="BJ3240">
            <v>-1.1352033471020657E-2</v>
          </cell>
          <cell r="CF3240">
            <v>0</v>
          </cell>
          <cell r="CV3240">
            <v>22.041666666666668</v>
          </cell>
          <cell r="DA3240">
            <v>0</v>
          </cell>
          <cell r="ER3240">
            <v>219.1936</v>
          </cell>
        </row>
        <row r="3241">
          <cell r="A3241">
            <v>643212</v>
          </cell>
          <cell r="C3241" t="str">
            <v>Bass, Corey</v>
          </cell>
          <cell r="AF3241">
            <v>0.19144453995414618</v>
          </cell>
          <cell r="AN3241">
            <v>66.208616296296313</v>
          </cell>
          <cell r="AP3241">
            <v>3.9225450052354116E-2</v>
          </cell>
          <cell r="AV3241" t="str">
            <v>C</v>
          </cell>
          <cell r="AW3241">
            <v>-12.619925771914396</v>
          </cell>
          <cell r="AX3241">
            <v>-17.272950000000002</v>
          </cell>
          <cell r="AY3241">
            <v>-11.670402418108072</v>
          </cell>
          <cell r="AZ3241">
            <v>2.8207603674271446</v>
          </cell>
          <cell r="BG3241">
            <v>1.0215093949009333</v>
          </cell>
          <cell r="BJ3241">
            <v>-5.7083565358190215E-3</v>
          </cell>
          <cell r="CF3241">
            <v>0</v>
          </cell>
          <cell r="CV3241">
            <v>25.208333333333332</v>
          </cell>
          <cell r="DA3241">
            <v>0</v>
          </cell>
          <cell r="ER3241">
            <v>165.52154074074076</v>
          </cell>
        </row>
        <row r="3242">
          <cell r="A3242">
            <v>643217</v>
          </cell>
          <cell r="C3242" t="str">
            <v>Benintendi, Andrew</v>
          </cell>
          <cell r="AF3242">
            <v>0.26048547922718041</v>
          </cell>
          <cell r="AN3242">
            <v>470.71345176876252</v>
          </cell>
          <cell r="AP3242">
            <v>0.25538668228954198</v>
          </cell>
          <cell r="AV3242" t="str">
            <v>CF</v>
          </cell>
          <cell r="AW3242">
            <v>-11</v>
          </cell>
          <cell r="AX3242">
            <v>-16</v>
          </cell>
          <cell r="AY3242">
            <v>-0.82246069470710093</v>
          </cell>
          <cell r="AZ3242">
            <v>-0.82246069470710093</v>
          </cell>
          <cell r="BG3242">
            <v>1.3563121514595156</v>
          </cell>
          <cell r="BJ3242">
            <v>-7.3533324313321867E-3</v>
          </cell>
          <cell r="CF3242">
            <v>0</v>
          </cell>
          <cell r="CV3242">
            <v>21.958333333333332</v>
          </cell>
          <cell r="DA3242">
            <v>6.6666666666666666E-2</v>
          </cell>
          <cell r="ER3242">
            <v>506.08503703703695</v>
          </cell>
        </row>
        <row r="3243">
          <cell r="A3243">
            <v>643218</v>
          </cell>
          <cell r="C3243" t="str">
            <v>Bennie, Joe</v>
          </cell>
          <cell r="AF3243">
            <v>0.21134698047978012</v>
          </cell>
          <cell r="AN3243">
            <v>242.38708148148149</v>
          </cell>
          <cell r="AP3243">
            <v>0.36376817927604055</v>
          </cell>
          <cell r="AV3243" t="str">
            <v>2B</v>
          </cell>
          <cell r="AW3243">
            <v>-12.259875000000001</v>
          </cell>
          <cell r="AX3243">
            <v>-8.8493045786264748</v>
          </cell>
          <cell r="AY3243">
            <v>-13.165322960972766</v>
          </cell>
          <cell r="AZ3243">
            <v>-8.8493045786264748</v>
          </cell>
          <cell r="BG3243">
            <v>1.2956751032579819</v>
          </cell>
          <cell r="BJ3243">
            <v>7.5792958185780844E-3</v>
          </cell>
          <cell r="CF3243">
            <v>0</v>
          </cell>
          <cell r="CV3243">
            <v>25.125</v>
          </cell>
          <cell r="DA3243">
            <v>0</v>
          </cell>
          <cell r="ER3243">
            <v>605.96770370370371</v>
          </cell>
        </row>
        <row r="3244">
          <cell r="A3244">
            <v>643220</v>
          </cell>
          <cell r="C3244" t="str">
            <v>Bethea, Danny</v>
          </cell>
          <cell r="AF3244">
            <v>0.18144445246781493</v>
          </cell>
          <cell r="AN3244">
            <v>83.723520000000008</v>
          </cell>
          <cell r="AP3244">
            <v>0.14212704257056119</v>
          </cell>
          <cell r="AV3244" t="str">
            <v>C</v>
          </cell>
          <cell r="AW3244">
            <v>-11.593957668862737</v>
          </cell>
          <cell r="AX3244">
            <v>-16.365983333333336</v>
          </cell>
          <cell r="AY3244">
            <v>-12.744393800924117</v>
          </cell>
          <cell r="AZ3244">
            <v>-1.5550106830450834</v>
          </cell>
          <cell r="BG3244">
            <v>1.2345421923648692</v>
          </cell>
          <cell r="BJ3244">
            <v>-1.589108044324956E-2</v>
          </cell>
          <cell r="CF3244">
            <v>0</v>
          </cell>
          <cell r="CV3244">
            <v>26.458333333333332</v>
          </cell>
          <cell r="DA3244">
            <v>0</v>
          </cell>
          <cell r="ER3244">
            <v>209.30880000000002</v>
          </cell>
        </row>
        <row r="3245">
          <cell r="A3245">
            <v>643221</v>
          </cell>
          <cell r="C3245" t="str">
            <v>Bierfeldt, Conor</v>
          </cell>
          <cell r="AF3245">
            <v>0.21376864348518923</v>
          </cell>
          <cell r="AN3245">
            <v>171.53824</v>
          </cell>
          <cell r="AP3245">
            <v>0.33678294351992721</v>
          </cell>
          <cell r="AV3245" t="str">
            <v>RF</v>
          </cell>
          <cell r="AW3245">
            <v>-13.446528830607505</v>
          </cell>
          <cell r="AX3245">
            <v>-17.272950000000002</v>
          </cell>
          <cell r="AY3245">
            <v>-12.519830539891458</v>
          </cell>
          <cell r="AZ3245">
            <v>-12.519830539891458</v>
          </cell>
          <cell r="BG3245">
            <v>1.3131045264283321</v>
          </cell>
          <cell r="BJ3245">
            <v>-9.1390816523761013E-3</v>
          </cell>
          <cell r="CF3245">
            <v>0</v>
          </cell>
          <cell r="CV3245">
            <v>25.208333333333332</v>
          </cell>
          <cell r="DA3245">
            <v>0</v>
          </cell>
          <cell r="ER3245">
            <v>428.84559999999999</v>
          </cell>
        </row>
        <row r="3246">
          <cell r="A3246">
            <v>643227</v>
          </cell>
          <cell r="C3246" t="str">
            <v>Booth, Brett</v>
          </cell>
          <cell r="AF3246">
            <v>0.20111554682201599</v>
          </cell>
          <cell r="AN3246">
            <v>89.032533333333348</v>
          </cell>
          <cell r="AP3246">
            <v>0.10855174213631691</v>
          </cell>
          <cell r="AV3246" t="str">
            <v>C</v>
          </cell>
          <cell r="AW3246">
            <v>-14.602376716047292</v>
          </cell>
          <cell r="AX3246">
            <v>-16.840350000000001</v>
          </cell>
          <cell r="AY3246">
            <v>-14.430953676951932</v>
          </cell>
          <cell r="AZ3246">
            <v>3.3180289584310252</v>
          </cell>
          <cell r="BG3246">
            <v>1.1518094021770362</v>
          </cell>
          <cell r="BJ3246">
            <v>-5.2729537269458338E-3</v>
          </cell>
          <cell r="CF3246">
            <v>0</v>
          </cell>
          <cell r="CV3246">
            <v>25.708333333333332</v>
          </cell>
          <cell r="DA3246">
            <v>0</v>
          </cell>
          <cell r="ER3246">
            <v>222.58133333333336</v>
          </cell>
        </row>
        <row r="3247">
          <cell r="A3247">
            <v>643228</v>
          </cell>
          <cell r="C3247" t="str">
            <v>Bosco, Jimmy</v>
          </cell>
          <cell r="AF3247">
            <v>0.18412254347730472</v>
          </cell>
          <cell r="AN3247">
            <v>114.12480000000001</v>
          </cell>
          <cell r="AP3247">
            <v>0.17156151759503613</v>
          </cell>
          <cell r="AV3247" t="str">
            <v>LF</v>
          </cell>
          <cell r="AW3247">
            <v>-12.259875000000001</v>
          </cell>
          <cell r="AX3247">
            <v>-17.345050000000001</v>
          </cell>
          <cell r="AY3247">
            <v>-12.798027246836046</v>
          </cell>
          <cell r="AZ3247">
            <v>-12.259875000000001</v>
          </cell>
          <cell r="BG3247">
            <v>1.1663734819479816</v>
          </cell>
          <cell r="BJ3247">
            <v>5.1722386639413455E-3</v>
          </cell>
          <cell r="CF3247">
            <v>0</v>
          </cell>
          <cell r="CV3247">
            <v>25.125</v>
          </cell>
          <cell r="DA3247">
            <v>0</v>
          </cell>
          <cell r="ER3247">
            <v>285.31200000000001</v>
          </cell>
        </row>
        <row r="3248">
          <cell r="A3248">
            <v>643229</v>
          </cell>
          <cell r="C3248" t="str">
            <v>Boykin, Rod</v>
          </cell>
          <cell r="AF3248">
            <v>0.17928684705239487</v>
          </cell>
          <cell r="AN3248">
            <v>130.86151111111113</v>
          </cell>
          <cell r="AP3248">
            <v>0.21066916999086382</v>
          </cell>
          <cell r="AV3248" t="str">
            <v>CF</v>
          </cell>
          <cell r="AW3248">
            <v>-15.790558333333335</v>
          </cell>
          <cell r="AX3248">
            <v>-24.224416666666663</v>
          </cell>
          <cell r="AY3248">
            <v>-5.1995511743369489</v>
          </cell>
          <cell r="AZ3248">
            <v>-5.1995511743369489</v>
          </cell>
          <cell r="BG3248">
            <v>0.83638325892343401</v>
          </cell>
          <cell r="BJ3248">
            <v>1.2424915191037054E-3</v>
          </cell>
          <cell r="CF3248">
            <v>0</v>
          </cell>
          <cell r="CV3248">
            <v>21.208333333333332</v>
          </cell>
          <cell r="DA3248">
            <v>0</v>
          </cell>
          <cell r="ER3248">
            <v>327.1537777777778</v>
          </cell>
        </row>
        <row r="3249">
          <cell r="A3249">
            <v>643231</v>
          </cell>
          <cell r="C3249" t="str">
            <v>Breen, Jared</v>
          </cell>
          <cell r="AF3249">
            <v>0.17893179101031031</v>
          </cell>
          <cell r="AN3249">
            <v>116.54272000000002</v>
          </cell>
          <cell r="AP3249">
            <v>0.17693624272398911</v>
          </cell>
          <cell r="AV3249" t="str">
            <v>SS</v>
          </cell>
          <cell r="AW3249">
            <v>-12.259875000000001</v>
          </cell>
          <cell r="AX3249">
            <v>-1.2674308721516576</v>
          </cell>
          <cell r="AY3249">
            <v>-9.9900088606455562</v>
          </cell>
          <cell r="AZ3249">
            <v>-1.2674308721516576</v>
          </cell>
          <cell r="BG3249">
            <v>1.1166378417803136</v>
          </cell>
          <cell r="BJ3249">
            <v>1.7720207407546983E-3</v>
          </cell>
          <cell r="CF3249">
            <v>0</v>
          </cell>
          <cell r="CV3249">
            <v>25.125</v>
          </cell>
          <cell r="DA3249">
            <v>0</v>
          </cell>
          <cell r="ER3249">
            <v>291.35680000000002</v>
          </cell>
        </row>
        <row r="3250">
          <cell r="A3250">
            <v>643235</v>
          </cell>
          <cell r="C3250" t="str">
            <v>Brown, Kevin</v>
          </cell>
          <cell r="AF3250">
            <v>0.204546247823158</v>
          </cell>
          <cell r="AN3250">
            <v>129.77002666666667</v>
          </cell>
          <cell r="AP3250">
            <v>0.18885103291081839</v>
          </cell>
          <cell r="AV3250" t="str">
            <v>LF</v>
          </cell>
          <cell r="AW3250">
            <v>-11.852569741769916</v>
          </cell>
          <cell r="AX3250">
            <v>-16.840350000000001</v>
          </cell>
          <cell r="AY3250">
            <v>-11.936353364614078</v>
          </cell>
          <cell r="AZ3250">
            <v>-11.852569741769916</v>
          </cell>
          <cell r="BG3250">
            <v>1.2673150937381745</v>
          </cell>
          <cell r="BJ3250">
            <v>-1.5863556317099774E-2</v>
          </cell>
          <cell r="CF3250">
            <v>0</v>
          </cell>
          <cell r="CV3250">
            <v>25.708333333333332</v>
          </cell>
          <cell r="DA3250">
            <v>0</v>
          </cell>
          <cell r="ER3250">
            <v>324.42506666666668</v>
          </cell>
        </row>
        <row r="3251">
          <cell r="A3251">
            <v>643237</v>
          </cell>
          <cell r="C3251" t="str">
            <v>Bryan, Vaughn</v>
          </cell>
          <cell r="AF3251">
            <v>0.18164800197453193</v>
          </cell>
          <cell r="AN3251">
            <v>175.92201481481482</v>
          </cell>
          <cell r="AP3251">
            <v>0.28406274046858615</v>
          </cell>
          <cell r="AV3251" t="str">
            <v>LF</v>
          </cell>
          <cell r="AW3251">
            <v>-13.847541666666666</v>
          </cell>
          <cell r="AX3251">
            <v>-20.258216666666662</v>
          </cell>
          <cell r="AY3251">
            <v>-10.323560074677488</v>
          </cell>
          <cell r="AZ3251">
            <v>-10.323560074677488</v>
          </cell>
          <cell r="BG3251">
            <v>0.95442022998206655</v>
          </cell>
          <cell r="BJ3251">
            <v>1.2781555391394354E-2</v>
          </cell>
          <cell r="CF3251">
            <v>0</v>
          </cell>
          <cell r="CV3251">
            <v>23.041666666666668</v>
          </cell>
          <cell r="DA3251">
            <v>0</v>
          </cell>
          <cell r="ER3251">
            <v>439.80503703703698</v>
          </cell>
        </row>
        <row r="3252">
          <cell r="A3252">
            <v>643242</v>
          </cell>
          <cell r="C3252" t="str">
            <v>Callaway, Will</v>
          </cell>
          <cell r="AF3252">
            <v>0.17809660159267221</v>
          </cell>
          <cell r="AN3252">
            <v>155.57578666666666</v>
          </cell>
          <cell r="AP3252">
            <v>0.22642265922742966</v>
          </cell>
          <cell r="AV3252" t="str">
            <v>2B</v>
          </cell>
          <cell r="AW3252">
            <v>-11.521764222260277</v>
          </cell>
          <cell r="AX3252">
            <v>-11.532614143208514</v>
          </cell>
          <cell r="AY3252">
            <v>-12.597618015135607</v>
          </cell>
          <cell r="AZ3252">
            <v>-11.521764222260277</v>
          </cell>
          <cell r="BG3252">
            <v>1.4061166727504828</v>
          </cell>
          <cell r="BJ3252">
            <v>1.2297334477445675E-2</v>
          </cell>
          <cell r="CF3252">
            <v>0</v>
          </cell>
          <cell r="CV3252">
            <v>26.541666666666668</v>
          </cell>
          <cell r="DA3252">
            <v>0</v>
          </cell>
          <cell r="ER3252">
            <v>388.93946666666665</v>
          </cell>
        </row>
        <row r="3253">
          <cell r="A3253">
            <v>643247</v>
          </cell>
          <cell r="C3253" t="str">
            <v>Carter, Dalton</v>
          </cell>
          <cell r="AF3253">
            <v>0.17314874768941668</v>
          </cell>
          <cell r="AN3253">
            <v>81.442322962962976</v>
          </cell>
          <cell r="AP3253">
            <v>8.6066412829802985E-2</v>
          </cell>
          <cell r="AV3253" t="str">
            <v>LF</v>
          </cell>
          <cell r="AW3253">
            <v>-19.298088198306772</v>
          </cell>
          <cell r="AX3253">
            <v>-24.224416666666663</v>
          </cell>
          <cell r="AY3253">
            <v>-20.383708148392589</v>
          </cell>
          <cell r="AZ3253">
            <v>-19.298088198306772</v>
          </cell>
          <cell r="BG3253">
            <v>1.0032001741989591</v>
          </cell>
          <cell r="BJ3253">
            <v>-2.8078318683005888E-3</v>
          </cell>
          <cell r="CF3253">
            <v>0</v>
          </cell>
          <cell r="CV3253">
            <v>21.208333333333332</v>
          </cell>
          <cell r="DA3253">
            <v>0</v>
          </cell>
          <cell r="ER3253">
            <v>203.60580740740744</v>
          </cell>
        </row>
        <row r="3254">
          <cell r="A3254">
            <v>643249</v>
          </cell>
          <cell r="C3254" t="str">
            <v>Castagnini, Federico</v>
          </cell>
          <cell r="AF3254">
            <v>0.16655246306941224</v>
          </cell>
          <cell r="AN3254">
            <v>110.54298074074075</v>
          </cell>
          <cell r="AP3254">
            <v>0.10007198110603033</v>
          </cell>
          <cell r="AV3254" t="str">
            <v>2B</v>
          </cell>
          <cell r="AW3254">
            <v>-12.945332965000443</v>
          </cell>
          <cell r="AX3254">
            <v>-4.0716602949038787</v>
          </cell>
          <cell r="AY3254">
            <v>-11.415109987007694</v>
          </cell>
          <cell r="AZ3254">
            <v>-4.0716602949038787</v>
          </cell>
          <cell r="BG3254">
            <v>1.1410255991013427</v>
          </cell>
          <cell r="BJ3254">
            <v>-1.5693066609784118E-2</v>
          </cell>
          <cell r="CF3254">
            <v>0</v>
          </cell>
          <cell r="CV3254">
            <v>25.291666666666668</v>
          </cell>
          <cell r="DA3254">
            <v>0</v>
          </cell>
          <cell r="ER3254">
            <v>276.35745185185186</v>
          </cell>
        </row>
        <row r="3255">
          <cell r="A3255">
            <v>643257</v>
          </cell>
          <cell r="C3255" t="str">
            <v>Cleary, Jack</v>
          </cell>
          <cell r="AF3255">
            <v>0.16126385146234257</v>
          </cell>
          <cell r="AN3255">
            <v>66.441860740740751</v>
          </cell>
          <cell r="AP3255">
            <v>3.8841628719044508E-2</v>
          </cell>
          <cell r="AV3255" t="str">
            <v>C</v>
          </cell>
          <cell r="AW3255">
            <v>-13.551343230206104</v>
          </cell>
          <cell r="AX3255">
            <v>-16.567816666666666</v>
          </cell>
          <cell r="AY3255">
            <v>-13.11102708471924</v>
          </cell>
          <cell r="AZ3255">
            <v>3.6688773838318305</v>
          </cell>
          <cell r="BG3255">
            <v>1.4590125486196754</v>
          </cell>
          <cell r="BJ3255">
            <v>2.3433290044972783E-3</v>
          </cell>
          <cell r="CF3255">
            <v>0</v>
          </cell>
          <cell r="CV3255">
            <v>26.041666666666668</v>
          </cell>
          <cell r="DA3255">
            <v>0</v>
          </cell>
          <cell r="ER3255">
            <v>166.10465185185186</v>
          </cell>
        </row>
        <row r="3256">
          <cell r="A3256">
            <v>643259</v>
          </cell>
          <cell r="C3256" t="str">
            <v>Coleman, Kendall</v>
          </cell>
          <cell r="AF3256">
            <v>0.16653213915805939</v>
          </cell>
          <cell r="AN3256">
            <v>154.99093333333334</v>
          </cell>
          <cell r="AP3256">
            <v>0.21151287575945765</v>
          </cell>
          <cell r="AV3256" t="str">
            <v>LF</v>
          </cell>
          <cell r="AW3256">
            <v>-15.886175</v>
          </cell>
          <cell r="AX3256">
            <v>-24.423449999999995</v>
          </cell>
          <cell r="AY3256">
            <v>-15.893623096022521</v>
          </cell>
          <cell r="AZ3256">
            <v>-15.886175</v>
          </cell>
          <cell r="BG3256">
            <v>0.81591797631526086</v>
          </cell>
          <cell r="BJ3256">
            <v>-1.8037426884828144E-2</v>
          </cell>
          <cell r="CF3256">
            <v>0</v>
          </cell>
          <cell r="CV3256">
            <v>21.125</v>
          </cell>
          <cell r="DA3256">
            <v>0</v>
          </cell>
          <cell r="ER3256">
            <v>387.47733333333332</v>
          </cell>
        </row>
        <row r="3257">
          <cell r="A3257">
            <v>643262</v>
          </cell>
          <cell r="C3257" t="str">
            <v>Collins, Danny</v>
          </cell>
          <cell r="AF3257">
            <v>0.19669293471325655</v>
          </cell>
          <cell r="AN3257">
            <v>119.9563851851852</v>
          </cell>
          <cell r="AP3257">
            <v>0.11096755523264579</v>
          </cell>
          <cell r="AV3257" t="str">
            <v>RF</v>
          </cell>
          <cell r="AW3257">
            <v>-12.537684143389484</v>
          </cell>
          <cell r="AX3257">
            <v>-17.12875</v>
          </cell>
          <cell r="AY3257">
            <v>-12.64378236221722</v>
          </cell>
          <cell r="AZ3257">
            <v>-12.537684143389484</v>
          </cell>
          <cell r="BG3257">
            <v>1.3996884158913838</v>
          </cell>
          <cell r="BJ3257">
            <v>-5.5393229394659627E-3</v>
          </cell>
          <cell r="CF3257">
            <v>0</v>
          </cell>
          <cell r="CV3257">
            <v>25.375</v>
          </cell>
          <cell r="DA3257">
            <v>0</v>
          </cell>
          <cell r="ER3257">
            <v>299.89096296296299</v>
          </cell>
        </row>
        <row r="3258">
          <cell r="A3258">
            <v>643265</v>
          </cell>
          <cell r="C3258" t="str">
            <v>Cooper, Garrett</v>
          </cell>
          <cell r="AF3258">
            <v>0.21880793077818825</v>
          </cell>
          <cell r="AN3258">
            <v>207.78417777777778</v>
          </cell>
          <cell r="AP3258">
            <v>0.34576654785854277</v>
          </cell>
          <cell r="AV3258" t="str">
            <v>1B</v>
          </cell>
          <cell r="AW3258">
            <v>-13.856054681262485</v>
          </cell>
          <cell r="AX3258">
            <v>-16.984549999999999</v>
          </cell>
          <cell r="AY3258">
            <v>-14.393841550196735</v>
          </cell>
          <cell r="AZ3258">
            <v>-13.856054681262485</v>
          </cell>
          <cell r="BG3258">
            <v>1.973929845639486</v>
          </cell>
          <cell r="BJ3258">
            <v>2.4322703695790229E-2</v>
          </cell>
          <cell r="CF3258">
            <v>0</v>
          </cell>
          <cell r="CV3258">
            <v>25.541666666666668</v>
          </cell>
          <cell r="DA3258">
            <v>0</v>
          </cell>
          <cell r="ER3258">
            <v>519.46044444444442</v>
          </cell>
        </row>
        <row r="3259">
          <cell r="A3259">
            <v>643268</v>
          </cell>
          <cell r="C3259" t="str">
            <v>Cowan, Jordan</v>
          </cell>
          <cell r="AF3259">
            <v>0.1845118493413842</v>
          </cell>
          <cell r="AN3259">
            <v>126.88675555555557</v>
          </cell>
          <cell r="AP3259">
            <v>0.23652834639172082</v>
          </cell>
          <cell r="AV3259" t="str">
            <v>2B</v>
          </cell>
          <cell r="AW3259">
            <v>-15.790558333333335</v>
          </cell>
          <cell r="AX3259">
            <v>-5.5404563749494926</v>
          </cell>
          <cell r="AY3259">
            <v>-11.68145321286962</v>
          </cell>
          <cell r="AZ3259">
            <v>-5.5404563749494926</v>
          </cell>
          <cell r="BG3259">
            <v>0.97344857674532914</v>
          </cell>
          <cell r="BJ3259">
            <v>-4.4638167133826712E-5</v>
          </cell>
          <cell r="CF3259">
            <v>0</v>
          </cell>
          <cell r="CV3259">
            <v>21.208333333333332</v>
          </cell>
          <cell r="DA3259">
            <v>0</v>
          </cell>
          <cell r="ER3259">
            <v>317.21688888888889</v>
          </cell>
        </row>
        <row r="3260">
          <cell r="A3260">
            <v>643271</v>
          </cell>
          <cell r="C3260" t="str">
            <v>Crook, Narciso</v>
          </cell>
          <cell r="AF3260">
            <v>0.19630171157989892</v>
          </cell>
          <cell r="AN3260">
            <v>140.77408</v>
          </cell>
          <cell r="AP3260">
            <v>0.21549126513254047</v>
          </cell>
          <cell r="AV3260" t="str">
            <v>CF</v>
          </cell>
          <cell r="AW3260">
            <v>-16.083583333333337</v>
          </cell>
          <cell r="AX3260">
            <v>-24.837383333333332</v>
          </cell>
          <cell r="AY3260">
            <v>-11.075193532774515</v>
          </cell>
          <cell r="AZ3260">
            <v>-11.075193532774515</v>
          </cell>
          <cell r="BG3260">
            <v>1.0984164442606001</v>
          </cell>
          <cell r="BJ3260">
            <v>-2.7914262101569184E-3</v>
          </cell>
          <cell r="CF3260">
            <v>0</v>
          </cell>
          <cell r="CV3260">
            <v>20.958333333333332</v>
          </cell>
          <cell r="DA3260">
            <v>0</v>
          </cell>
          <cell r="ER3260">
            <v>351.93520000000001</v>
          </cell>
        </row>
        <row r="3261">
          <cell r="A3261">
            <v>643275</v>
          </cell>
          <cell r="C3261" t="str">
            <v>Davis, Johnny</v>
          </cell>
          <cell r="AF3261">
            <v>0.18623130661213372</v>
          </cell>
          <cell r="AN3261">
            <v>182.61582222222219</v>
          </cell>
          <cell r="AP3261">
            <v>0.29614208204206938</v>
          </cell>
          <cell r="AV3261" t="str">
            <v>CF</v>
          </cell>
          <cell r="AW3261">
            <v>-11.689933333333334</v>
          </cell>
          <cell r="AX3261">
            <v>-16.487083333333334</v>
          </cell>
          <cell r="AY3261">
            <v>1.551930068186413</v>
          </cell>
          <cell r="AZ3261">
            <v>1.551930068186413</v>
          </cell>
          <cell r="BG3261">
            <v>1.2635065930212543</v>
          </cell>
          <cell r="BJ3261">
            <v>1.5967916748019013E-2</v>
          </cell>
          <cell r="CF3261">
            <v>0</v>
          </cell>
          <cell r="CV3261">
            <v>26.208333333333332</v>
          </cell>
          <cell r="DA3261">
            <v>0</v>
          </cell>
          <cell r="ER3261">
            <v>456.53955555555547</v>
          </cell>
        </row>
        <row r="3262">
          <cell r="A3262">
            <v>643278</v>
          </cell>
          <cell r="C3262" t="str">
            <v>De Leon, Alex</v>
          </cell>
          <cell r="AF3262">
            <v>0.19881809574805578</v>
          </cell>
          <cell r="AN3262">
            <v>155.52106666666668</v>
          </cell>
          <cell r="AP3262">
            <v>0.22535231684789514</v>
          </cell>
          <cell r="AV3262" t="str">
            <v>1B</v>
          </cell>
          <cell r="AW3262">
            <v>-12.504247199409196</v>
          </cell>
          <cell r="AX3262">
            <v>-17.12875</v>
          </cell>
          <cell r="AY3262">
            <v>-12.863351166713016</v>
          </cell>
          <cell r="AZ3262">
            <v>-12.504247199409196</v>
          </cell>
          <cell r="BG3262">
            <v>1.2038487781246747</v>
          </cell>
          <cell r="BJ3262">
            <v>-7.042717408594368E-3</v>
          </cell>
          <cell r="CF3262">
            <v>0</v>
          </cell>
          <cell r="CV3262">
            <v>25.375</v>
          </cell>
          <cell r="DA3262">
            <v>0</v>
          </cell>
          <cell r="ER3262">
            <v>388.80266666666671</v>
          </cell>
        </row>
        <row r="3263">
          <cell r="A3263">
            <v>643279</v>
          </cell>
          <cell r="C3263" t="str">
            <v>DeMuth, Dustin</v>
          </cell>
          <cell r="AF3263">
            <v>0.20737911185553556</v>
          </cell>
          <cell r="AN3263">
            <v>218.69072592592593</v>
          </cell>
          <cell r="AP3263">
            <v>0.32563195144694967</v>
          </cell>
          <cell r="AV3263" t="str">
            <v>1B</v>
          </cell>
          <cell r="AW3263">
            <v>-16.127763359807819</v>
          </cell>
          <cell r="AX3263">
            <v>-17.505116666666666</v>
          </cell>
          <cell r="AY3263">
            <v>-15.750588731508479</v>
          </cell>
          <cell r="AZ3263">
            <v>-15.750588731508479</v>
          </cell>
          <cell r="BG3263">
            <v>1.5526229955243163</v>
          </cell>
          <cell r="BJ3263">
            <v>1.1058385538360485E-2</v>
          </cell>
          <cell r="CF3263">
            <v>0</v>
          </cell>
          <cell r="CV3263">
            <v>24.958333333333332</v>
          </cell>
          <cell r="DA3263">
            <v>0</v>
          </cell>
          <cell r="ER3263">
            <v>546.72681481481482</v>
          </cell>
        </row>
        <row r="3264">
          <cell r="A3264">
            <v>643281</v>
          </cell>
          <cell r="C3264" t="str">
            <v>Dent, Cody</v>
          </cell>
          <cell r="AF3264">
            <v>0.16924073359334468</v>
          </cell>
          <cell r="AN3264">
            <v>112.72474074074076</v>
          </cell>
          <cell r="AP3264">
            <v>0.18747836748857771</v>
          </cell>
          <cell r="AV3264" t="str">
            <v>3B</v>
          </cell>
          <cell r="AW3264">
            <v>-12.237793554450624</v>
          </cell>
          <cell r="AX3264">
            <v>-4.8842966180051999</v>
          </cell>
          <cell r="AY3264">
            <v>-10.538885150805356</v>
          </cell>
          <cell r="AZ3264">
            <v>-4.8842966180051999</v>
          </cell>
          <cell r="BG3264">
            <v>0.8412034020997875</v>
          </cell>
          <cell r="BJ3264">
            <v>-3.0909700432086025E-2</v>
          </cell>
          <cell r="CF3264">
            <v>0</v>
          </cell>
          <cell r="CV3264">
            <v>24.875</v>
          </cell>
          <cell r="DA3264">
            <v>0</v>
          </cell>
          <cell r="ER3264">
            <v>281.81185185185188</v>
          </cell>
        </row>
        <row r="3265">
          <cell r="A3265">
            <v>643289</v>
          </cell>
          <cell r="C3265" t="str">
            <v>Dubon, Mauricio</v>
          </cell>
          <cell r="AF3265">
            <v>0.21903083383780203</v>
          </cell>
          <cell r="AN3265">
            <v>224.43271111111113</v>
          </cell>
          <cell r="AP3265">
            <v>0.35949420887333006</v>
          </cell>
          <cell r="AV3265" t="str">
            <v>SS</v>
          </cell>
          <cell r="AW3265">
            <v>-14.930008333333335</v>
          </cell>
          <cell r="AX3265">
            <v>-5.4668258093062132</v>
          </cell>
          <cell r="AY3265">
            <v>-5.0953776832710593</v>
          </cell>
          <cell r="AZ3265">
            <v>-5.0953776832710593</v>
          </cell>
          <cell r="BG3265">
            <v>1.1821732885503158</v>
          </cell>
          <cell r="BJ3265">
            <v>1.010450122106695E-2</v>
          </cell>
          <cell r="CF3265">
            <v>0</v>
          </cell>
          <cell r="CV3265">
            <v>21.958333333333332</v>
          </cell>
          <cell r="DA3265">
            <v>0</v>
          </cell>
          <cell r="ER3265">
            <v>561.0817777777778</v>
          </cell>
        </row>
        <row r="3266">
          <cell r="A3266">
            <v>643291</v>
          </cell>
          <cell r="C3266" t="str">
            <v>Earley, Nolan</v>
          </cell>
          <cell r="AF3266">
            <v>0.20515230823202968</v>
          </cell>
          <cell r="AN3266">
            <v>130.65888000000001</v>
          </cell>
          <cell r="AP3266">
            <v>0.17278631345604734</v>
          </cell>
          <cell r="AV3266" t="str">
            <v>RF</v>
          </cell>
          <cell r="AW3266">
            <v>-13.15794383029975</v>
          </cell>
          <cell r="AX3266">
            <v>-17.200849999999999</v>
          </cell>
          <cell r="AY3266">
            <v>-15.449442621204327</v>
          </cell>
          <cell r="AZ3266">
            <v>-13.15794383029975</v>
          </cell>
          <cell r="BG3266">
            <v>1.2767293315847072</v>
          </cell>
          <cell r="BJ3266">
            <v>-3.5782215741080826E-3</v>
          </cell>
          <cell r="CF3266">
            <v>0</v>
          </cell>
          <cell r="CV3266">
            <v>25.291666666666668</v>
          </cell>
          <cell r="DA3266">
            <v>0</v>
          </cell>
          <cell r="ER3266">
            <v>326.6472</v>
          </cell>
        </row>
        <row r="3267">
          <cell r="A3267">
            <v>643298</v>
          </cell>
          <cell r="C3267" t="str">
            <v>Escalante, Geno</v>
          </cell>
          <cell r="AF3267">
            <v>0.17337651516094724</v>
          </cell>
          <cell r="AN3267">
            <v>74.508705185185192</v>
          </cell>
          <cell r="AP3267">
            <v>5.6739043431717651E-2</v>
          </cell>
          <cell r="AV3267" t="str">
            <v>C</v>
          </cell>
          <cell r="AW3267">
            <v>-15.496025443158086</v>
          </cell>
          <cell r="AX3267">
            <v>-17.417149999999999</v>
          </cell>
          <cell r="AY3267">
            <v>-14.987285741393965</v>
          </cell>
          <cell r="AZ3267">
            <v>-12.463783694809708</v>
          </cell>
          <cell r="BG3267">
            <v>1.2113184630823453</v>
          </cell>
          <cell r="BJ3267">
            <v>3.4871780523986315E-3</v>
          </cell>
          <cell r="CF3267">
            <v>0</v>
          </cell>
          <cell r="CV3267">
            <v>25.041666666666668</v>
          </cell>
          <cell r="DA3267">
            <v>0</v>
          </cell>
          <cell r="ER3267">
            <v>186.27176296296298</v>
          </cell>
        </row>
        <row r="3268">
          <cell r="A3268">
            <v>643299</v>
          </cell>
          <cell r="C3268" t="str">
            <v>Esquerra, Zach</v>
          </cell>
          <cell r="AF3268">
            <v>0.18018419201330291</v>
          </cell>
          <cell r="AN3268">
            <v>122.46793481481483</v>
          </cell>
          <cell r="AP3268">
            <v>0.11639946317123107</v>
          </cell>
          <cell r="AV3268" t="str">
            <v>RF</v>
          </cell>
          <cell r="AW3268">
            <v>-12.028791666666667</v>
          </cell>
          <cell r="AX3268">
            <v>-16.984549999999999</v>
          </cell>
          <cell r="AY3268">
            <v>-12.741135659340637</v>
          </cell>
          <cell r="AZ3268">
            <v>-12.028791666666667</v>
          </cell>
          <cell r="BG3268">
            <v>1.3613995332484299</v>
          </cell>
          <cell r="BJ3268">
            <v>-5.6050079489744697E-3</v>
          </cell>
          <cell r="CF3268">
            <v>0</v>
          </cell>
          <cell r="CV3268">
            <v>25.541666666666668</v>
          </cell>
          <cell r="DA3268">
            <v>0</v>
          </cell>
          <cell r="ER3268">
            <v>306.16983703703704</v>
          </cell>
        </row>
        <row r="3269">
          <cell r="A3269">
            <v>643300</v>
          </cell>
          <cell r="C3269" t="str">
            <v>Ferdinand, Nick</v>
          </cell>
          <cell r="AF3269">
            <v>0.18874286519984063</v>
          </cell>
          <cell r="AN3269">
            <v>83.899448888888898</v>
          </cell>
          <cell r="AP3269">
            <v>5.2299626579081271E-2</v>
          </cell>
          <cell r="AV3269" t="str">
            <v>RF</v>
          </cell>
          <cell r="AW3269">
            <v>-11.688265949769919</v>
          </cell>
          <cell r="AX3269">
            <v>-16.325616666666665</v>
          </cell>
          <cell r="AY3269">
            <v>-10.301167649010063</v>
          </cell>
          <cell r="AZ3269">
            <v>-10.301167649010063</v>
          </cell>
          <cell r="BG3269">
            <v>1.0764771949805452</v>
          </cell>
          <cell r="BJ3269">
            <v>-5.7086390742631908E-2</v>
          </cell>
          <cell r="CF3269">
            <v>0</v>
          </cell>
          <cell r="CV3269">
            <v>26.541666666666668</v>
          </cell>
          <cell r="DA3269">
            <v>0</v>
          </cell>
          <cell r="ER3269">
            <v>209.74862222222222</v>
          </cell>
        </row>
        <row r="3270">
          <cell r="A3270">
            <v>643302</v>
          </cell>
          <cell r="C3270" t="str">
            <v>Fink, Grant</v>
          </cell>
          <cell r="AF3270">
            <v>0.18214185355841278</v>
          </cell>
          <cell r="AN3270">
            <v>145.72553481481484</v>
          </cell>
          <cell r="AP3270">
            <v>0.21161242558312376</v>
          </cell>
          <cell r="AV3270" t="str">
            <v>3B</v>
          </cell>
          <cell r="AW3270">
            <v>-13.508109413406586</v>
          </cell>
          <cell r="AX3270">
            <v>-6.6245536483799627</v>
          </cell>
          <cell r="AY3270">
            <v>-14.350997459789898</v>
          </cell>
          <cell r="AZ3270">
            <v>-6.6245536483799627</v>
          </cell>
          <cell r="BG3270">
            <v>1.2704253877166718</v>
          </cell>
          <cell r="BJ3270">
            <v>8.7436556476229131E-3</v>
          </cell>
          <cell r="CF3270">
            <v>0</v>
          </cell>
          <cell r="CV3270">
            <v>25.541666666666668</v>
          </cell>
          <cell r="DA3270">
            <v>0</v>
          </cell>
          <cell r="ER3270">
            <v>364.31383703703705</v>
          </cell>
        </row>
        <row r="3271">
          <cell r="A3271">
            <v>643304</v>
          </cell>
          <cell r="C3271" t="str">
            <v>Fish, Mike</v>
          </cell>
          <cell r="AF3271">
            <v>0.20095904837840092</v>
          </cell>
          <cell r="AN3271">
            <v>161.99125333333333</v>
          </cell>
          <cell r="AP3271">
            <v>0.25707760614694541</v>
          </cell>
          <cell r="AV3271" t="str">
            <v>LF</v>
          </cell>
          <cell r="AW3271">
            <v>-12.075008333333333</v>
          </cell>
          <cell r="AX3271">
            <v>-17.056650000000001</v>
          </cell>
          <cell r="AY3271">
            <v>-11.331468786703914</v>
          </cell>
          <cell r="AZ3271">
            <v>-11.331468786703914</v>
          </cell>
          <cell r="BG3271">
            <v>1.502445242940643</v>
          </cell>
          <cell r="BJ3271">
            <v>6.6387017968847417E-3</v>
          </cell>
          <cell r="CF3271">
            <v>0</v>
          </cell>
          <cell r="CV3271">
            <v>25.458333333333332</v>
          </cell>
          <cell r="DA3271">
            <v>0</v>
          </cell>
          <cell r="ER3271">
            <v>404.97813333333329</v>
          </cell>
        </row>
        <row r="3272">
          <cell r="A3272">
            <v>643305</v>
          </cell>
          <cell r="C3272" t="str">
            <v>Fisher, Eric</v>
          </cell>
          <cell r="AF3272">
            <v>0.17698925869479781</v>
          </cell>
          <cell r="AN3272">
            <v>98.236160000000012</v>
          </cell>
          <cell r="AP3272">
            <v>0.11430034786786913</v>
          </cell>
          <cell r="AV3272" t="str">
            <v>1B</v>
          </cell>
          <cell r="AW3272">
            <v>-14.362135839919711</v>
          </cell>
          <cell r="AX3272">
            <v>-18.335783333333332</v>
          </cell>
          <cell r="AY3272">
            <v>-14.033917228743881</v>
          </cell>
          <cell r="AZ3272">
            <v>-14.033917228743881</v>
          </cell>
          <cell r="BG3272">
            <v>1.4163098854507918</v>
          </cell>
          <cell r="BJ3272">
            <v>-2.8117209358454843E-2</v>
          </cell>
          <cell r="CF3272">
            <v>0</v>
          </cell>
          <cell r="CV3272">
            <v>24.291666666666668</v>
          </cell>
          <cell r="DA3272">
            <v>0</v>
          </cell>
          <cell r="ER3272">
            <v>245.59040000000002</v>
          </cell>
        </row>
        <row r="3273">
          <cell r="A3273">
            <v>643307</v>
          </cell>
          <cell r="C3273" t="str">
            <v>Florides, Andrew</v>
          </cell>
          <cell r="AF3273">
            <v>0.13086717970130299</v>
          </cell>
          <cell r="AN3273">
            <v>70.490785185185189</v>
          </cell>
          <cell r="AP3273">
            <v>5.4563243417958374E-2</v>
          </cell>
          <cell r="AV3273" t="str">
            <v>SS</v>
          </cell>
          <cell r="AW3273">
            <v>-16.299943443169511</v>
          </cell>
          <cell r="AX3273">
            <v>-11.76803802939625</v>
          </cell>
          <cell r="AY3273">
            <v>-16.336917646448224</v>
          </cell>
          <cell r="AZ3273">
            <v>-11.76803802939625</v>
          </cell>
          <cell r="BG3273">
            <v>0.66183373702798987</v>
          </cell>
          <cell r="BJ3273">
            <v>-3.727096259623594E-2</v>
          </cell>
          <cell r="CF3273">
            <v>0</v>
          </cell>
          <cell r="CV3273">
            <v>21.458333333333332</v>
          </cell>
          <cell r="DA3273">
            <v>0</v>
          </cell>
          <cell r="ER3273">
            <v>176.22696296296297</v>
          </cell>
        </row>
        <row r="3274">
          <cell r="A3274">
            <v>643310</v>
          </cell>
          <cell r="C3274" t="str">
            <v>Fransoso, Michael</v>
          </cell>
          <cell r="AF3274">
            <v>0.20071456683067898</v>
          </cell>
          <cell r="AN3274">
            <v>118.56109037037037</v>
          </cell>
          <cell r="AP3274">
            <v>0.17832709112172052</v>
          </cell>
          <cell r="AV3274" t="str">
            <v>2B</v>
          </cell>
          <cell r="AW3274">
            <v>-11.736429333035741</v>
          </cell>
          <cell r="AX3274">
            <v>-1.3050903289800653</v>
          </cell>
          <cell r="AY3274">
            <v>-4.0925024200521243</v>
          </cell>
          <cell r="AZ3274">
            <v>-1.3050903289800653</v>
          </cell>
          <cell r="BG3274">
            <v>1.2204686213496121</v>
          </cell>
          <cell r="BJ3274">
            <v>-9.6083489859286469E-3</v>
          </cell>
          <cell r="CF3274">
            <v>0</v>
          </cell>
          <cell r="CV3274">
            <v>25.958333333333332</v>
          </cell>
          <cell r="DA3274">
            <v>0</v>
          </cell>
          <cell r="ER3274">
            <v>296.40272592592589</v>
          </cell>
        </row>
        <row r="3275">
          <cell r="A3275">
            <v>643311</v>
          </cell>
          <cell r="C3275" t="str">
            <v>Freeland, Jarrett</v>
          </cell>
          <cell r="AF3275">
            <v>0.15334849354208355</v>
          </cell>
          <cell r="AN3275">
            <v>70.308788148148153</v>
          </cell>
          <cell r="AP3275">
            <v>3.2499260488968673E-2</v>
          </cell>
          <cell r="AV3275" t="str">
            <v>1B</v>
          </cell>
          <cell r="AW3275">
            <v>-16.467393523013079</v>
          </cell>
          <cell r="AX3275">
            <v>-22.249949999999995</v>
          </cell>
          <cell r="AY3275">
            <v>-17.953799317337868</v>
          </cell>
          <cell r="AZ3275">
            <v>-16.467393523013079</v>
          </cell>
          <cell r="BG3275">
            <v>1.2995637145763621</v>
          </cell>
          <cell r="BJ3275">
            <v>-1.1398659501766608E-2</v>
          </cell>
          <cell r="CF3275">
            <v>0</v>
          </cell>
          <cell r="CV3275">
            <v>22.041666666666668</v>
          </cell>
          <cell r="DA3275">
            <v>0</v>
          </cell>
          <cell r="ER3275">
            <v>175.77197037037038</v>
          </cell>
        </row>
        <row r="3276">
          <cell r="A3276">
            <v>643322</v>
          </cell>
          <cell r="C3276" t="str">
            <v>Gebhardt, Ryan</v>
          </cell>
          <cell r="AF3276">
            <v>0.17987688241131164</v>
          </cell>
          <cell r="AN3276">
            <v>141.73748148148147</v>
          </cell>
          <cell r="AP3276">
            <v>0.27325188332680073</v>
          </cell>
          <cell r="AV3276" t="str">
            <v>2B</v>
          </cell>
          <cell r="AW3276">
            <v>-12.34731217651256</v>
          </cell>
          <cell r="AX3276">
            <v>-3.8596627241153305</v>
          </cell>
          <cell r="AY3276">
            <v>-12.159985143790184</v>
          </cell>
          <cell r="AZ3276">
            <v>-3.8596627241153305</v>
          </cell>
          <cell r="BG3276">
            <v>1.3307118861423568</v>
          </cell>
          <cell r="BJ3276">
            <v>-3.2357094128477059E-3</v>
          </cell>
          <cell r="CF3276">
            <v>0</v>
          </cell>
          <cell r="CV3276">
            <v>24.708333333333332</v>
          </cell>
          <cell r="DA3276">
            <v>0</v>
          </cell>
          <cell r="ER3276">
            <v>354.34370370370368</v>
          </cell>
        </row>
        <row r="3277">
          <cell r="A3277">
            <v>643328</v>
          </cell>
          <cell r="C3277" t="str">
            <v>Goedert, Connor</v>
          </cell>
          <cell r="AF3277">
            <v>0.17117823551944678</v>
          </cell>
          <cell r="AN3277">
            <v>154.72616296296297</v>
          </cell>
          <cell r="AP3277">
            <v>0.23972995319759938</v>
          </cell>
          <cell r="AV3277" t="str">
            <v>1B</v>
          </cell>
          <cell r="AW3277">
            <v>-13.139203500755448</v>
          </cell>
          <cell r="AX3277">
            <v>-21.246149999999993</v>
          </cell>
          <cell r="AY3277">
            <v>-14.535031360916733</v>
          </cell>
          <cell r="AZ3277">
            <v>-13.139203500755448</v>
          </cell>
          <cell r="BG3277">
            <v>1.3186412672708638</v>
          </cell>
          <cell r="BJ3277">
            <v>-8.0561783968682889E-3</v>
          </cell>
          <cell r="CF3277">
            <v>0</v>
          </cell>
          <cell r="CV3277">
            <v>22.541666666666668</v>
          </cell>
          <cell r="DA3277">
            <v>0</v>
          </cell>
          <cell r="ER3277">
            <v>386.81540740740741</v>
          </cell>
        </row>
        <row r="3278">
          <cell r="A3278">
            <v>643332</v>
          </cell>
          <cell r="C3278" t="str">
            <v>Gordon, Garrett</v>
          </cell>
          <cell r="AF3278">
            <v>0.17190866432917362</v>
          </cell>
          <cell r="AN3278">
            <v>81.392260740740753</v>
          </cell>
          <cell r="AP3278">
            <v>4.9036991182401901E-2</v>
          </cell>
          <cell r="AV3278" t="str">
            <v>RF</v>
          </cell>
          <cell r="AW3278">
            <v>-13.563874999999999</v>
          </cell>
          <cell r="AX3278">
            <v>-19.715949999999996</v>
          </cell>
          <cell r="AY3278">
            <v>-8.9252758314266298</v>
          </cell>
          <cell r="AZ3278">
            <v>-8.9252758314266298</v>
          </cell>
          <cell r="BG3278">
            <v>0.90590780671583615</v>
          </cell>
          <cell r="BJ3278">
            <v>-8.0610888833791206E-4</v>
          </cell>
          <cell r="CF3278">
            <v>0</v>
          </cell>
          <cell r="CV3278">
            <v>23.375</v>
          </cell>
          <cell r="DA3278">
            <v>0</v>
          </cell>
          <cell r="ER3278">
            <v>203.48065185185186</v>
          </cell>
        </row>
        <row r="3279">
          <cell r="A3279">
            <v>643334</v>
          </cell>
          <cell r="C3279" t="str">
            <v>Gragnani, Reed</v>
          </cell>
          <cell r="AF3279">
            <v>0.20249607394883884</v>
          </cell>
          <cell r="AN3279">
            <v>139.12689777777777</v>
          </cell>
          <cell r="AP3279">
            <v>0.23393753595496558</v>
          </cell>
          <cell r="AV3279" t="str">
            <v>2B</v>
          </cell>
          <cell r="AW3279">
            <v>-12.813123120698105</v>
          </cell>
          <cell r="AX3279">
            <v>-2.6051914551088471</v>
          </cell>
          <cell r="AY3279">
            <v>-11.173821855335586</v>
          </cell>
          <cell r="AZ3279">
            <v>-2.6051914551088471</v>
          </cell>
          <cell r="BG3279">
            <v>1.2324451213267891</v>
          </cell>
          <cell r="BJ3279">
            <v>2.0766715541423106E-3</v>
          </cell>
          <cell r="CF3279">
            <v>0</v>
          </cell>
          <cell r="CV3279">
            <v>25.791666666666668</v>
          </cell>
          <cell r="DA3279">
            <v>0</v>
          </cell>
          <cell r="ER3279">
            <v>347.81724444444444</v>
          </cell>
        </row>
        <row r="3280">
          <cell r="A3280">
            <v>643335</v>
          </cell>
          <cell r="C3280" t="str">
            <v>Granite, Zach</v>
          </cell>
          <cell r="AF3280">
            <v>0.23247347611488325</v>
          </cell>
          <cell r="AN3280">
            <v>239.7960215046501</v>
          </cell>
          <cell r="AP3280">
            <v>0.34849490042921871</v>
          </cell>
          <cell r="AV3280" t="str">
            <v>CF</v>
          </cell>
          <cell r="AW3280">
            <v>-13.209291666666665</v>
          </cell>
          <cell r="AX3280">
            <v>-19.038116666666664</v>
          </cell>
          <cell r="AY3280">
            <v>-1.1130192666943595</v>
          </cell>
          <cell r="AZ3280">
            <v>-1.1130192666943595</v>
          </cell>
          <cell r="BG3280">
            <v>1.5615376860422456</v>
          </cell>
          <cell r="BJ3280">
            <v>-5.2809971244362486E-3</v>
          </cell>
          <cell r="CF3280">
            <v>0</v>
          </cell>
          <cell r="CV3280">
            <v>23.791666666666668</v>
          </cell>
          <cell r="DA3280">
            <v>0</v>
          </cell>
          <cell r="ER3280">
            <v>581.81422222222227</v>
          </cell>
        </row>
        <row r="3281">
          <cell r="A3281">
            <v>643337</v>
          </cell>
          <cell r="C3281" t="str">
            <v>Green, Austin</v>
          </cell>
          <cell r="AF3281">
            <v>0.20486510662979254</v>
          </cell>
          <cell r="AN3281">
            <v>134.71978666666669</v>
          </cell>
          <cell r="AP3281">
            <v>0.27351371507921018</v>
          </cell>
          <cell r="AV3281" t="str">
            <v>C</v>
          </cell>
          <cell r="AW3281">
            <v>-12.986728645899566</v>
          </cell>
          <cell r="AX3281">
            <v>-16.40635</v>
          </cell>
          <cell r="AY3281">
            <v>-12.46249652786608</v>
          </cell>
          <cell r="AZ3281">
            <v>-3.7109872463854412</v>
          </cell>
          <cell r="BG3281">
            <v>1.3539437858564094</v>
          </cell>
          <cell r="BJ3281">
            <v>-9.4900342123833553E-3</v>
          </cell>
          <cell r="CF3281">
            <v>0</v>
          </cell>
          <cell r="CV3281">
            <v>26.375</v>
          </cell>
          <cell r="DA3281">
            <v>0</v>
          </cell>
          <cell r="ER3281">
            <v>336.79946666666672</v>
          </cell>
        </row>
        <row r="3282">
          <cell r="A3282">
            <v>643341</v>
          </cell>
          <cell r="C3282" t="str">
            <v>Greer, Alex</v>
          </cell>
          <cell r="AF3282">
            <v>0.1727938115804723</v>
          </cell>
          <cell r="AN3282">
            <v>77.401125925925939</v>
          </cell>
          <cell r="AP3282">
            <v>4.5789743779605319E-2</v>
          </cell>
          <cell r="AV3282" t="str">
            <v>LF</v>
          </cell>
          <cell r="AW3282">
            <v>-13.280208333333334</v>
          </cell>
          <cell r="AX3282">
            <v>-19.173683333333333</v>
          </cell>
          <cell r="AY3282">
            <v>-7.1641465217117082</v>
          </cell>
          <cell r="AZ3282">
            <v>-7.1641465217117082</v>
          </cell>
          <cell r="BG3282">
            <v>1.2998753034339847</v>
          </cell>
          <cell r="BJ3282">
            <v>1.2226163320114919E-2</v>
          </cell>
          <cell r="CF3282">
            <v>0</v>
          </cell>
          <cell r="CV3282">
            <v>23.708333333333332</v>
          </cell>
          <cell r="DA3282">
            <v>0</v>
          </cell>
          <cell r="ER3282">
            <v>193.50281481481483</v>
          </cell>
        </row>
        <row r="3283">
          <cell r="A3283">
            <v>643346</v>
          </cell>
          <cell r="C3283" t="str">
            <v>Hadley, Jeremy</v>
          </cell>
          <cell r="AF3283">
            <v>0.14566286632748504</v>
          </cell>
          <cell r="AN3283">
            <v>71.87427555555557</v>
          </cell>
          <cell r="AP3283">
            <v>3.1274847466639555E-2</v>
          </cell>
          <cell r="AV3283" t="str">
            <v>RF</v>
          </cell>
          <cell r="AW3283">
            <v>-15.312475000000001</v>
          </cell>
          <cell r="AX3283">
            <v>-23.229249999999997</v>
          </cell>
          <cell r="AY3283">
            <v>-14.360858231366461</v>
          </cell>
          <cell r="AZ3283">
            <v>-14.360858231366461</v>
          </cell>
          <cell r="BG3283">
            <v>0.79921174098314696</v>
          </cell>
          <cell r="BJ3283">
            <v>-7.3533807365469706E-3</v>
          </cell>
          <cell r="CF3283">
            <v>0</v>
          </cell>
          <cell r="CV3283">
            <v>21.625</v>
          </cell>
          <cell r="DA3283">
            <v>0</v>
          </cell>
          <cell r="ER3283">
            <v>179.6856888888889</v>
          </cell>
        </row>
        <row r="3284">
          <cell r="A3284">
            <v>643351</v>
          </cell>
          <cell r="C3284" t="str">
            <v>Harper, Reed</v>
          </cell>
          <cell r="AF3284">
            <v>0.17323765084086065</v>
          </cell>
          <cell r="AN3284">
            <v>158.64545185185185</v>
          </cell>
          <cell r="AP3284">
            <v>0.26627845343271705</v>
          </cell>
          <cell r="AV3284" t="str">
            <v>SS</v>
          </cell>
          <cell r="AW3284">
            <v>-11.816309996999973</v>
          </cell>
          <cell r="AX3284">
            <v>-5.902104505289878</v>
          </cell>
          <cell r="AY3284">
            <v>-12.818137654245842</v>
          </cell>
          <cell r="AZ3284">
            <v>-5.902104505289878</v>
          </cell>
          <cell r="BG3284">
            <v>1.3905342847607254</v>
          </cell>
          <cell r="BJ3284">
            <v>-1.2306879549428893E-2</v>
          </cell>
          <cell r="CF3284">
            <v>0</v>
          </cell>
          <cell r="CV3284">
            <v>25.541666666666668</v>
          </cell>
          <cell r="DA3284">
            <v>0</v>
          </cell>
          <cell r="ER3284">
            <v>396.6136296296296</v>
          </cell>
        </row>
        <row r="3285">
          <cell r="A3285">
            <v>643352</v>
          </cell>
          <cell r="C3285" t="str">
            <v>Harris, David</v>
          </cell>
          <cell r="AF3285">
            <v>0.18209114452402853</v>
          </cell>
          <cell r="AN3285">
            <v>137.19669333333337</v>
          </cell>
          <cell r="AP3285">
            <v>0.22885528597566529</v>
          </cell>
          <cell r="AV3285" t="str">
            <v>LF</v>
          </cell>
          <cell r="AW3285">
            <v>-12.41705</v>
          </cell>
          <cell r="AX3285">
            <v>-17.60895</v>
          </cell>
          <cell r="AY3285">
            <v>-5.643612725928878</v>
          </cell>
          <cell r="AZ3285">
            <v>-5.643612725928878</v>
          </cell>
          <cell r="BG3285">
            <v>1.3647481569589233</v>
          </cell>
          <cell r="BJ3285">
            <v>3.284217917889787E-3</v>
          </cell>
          <cell r="CF3285">
            <v>0</v>
          </cell>
          <cell r="CV3285">
            <v>24.875</v>
          </cell>
          <cell r="DA3285">
            <v>0</v>
          </cell>
          <cell r="ER3285">
            <v>342.9917333333334</v>
          </cell>
        </row>
        <row r="3286">
          <cell r="A3286">
            <v>643356</v>
          </cell>
          <cell r="C3286" t="str">
            <v>Hayes, Danny</v>
          </cell>
          <cell r="AF3286">
            <v>0.2427876112866828</v>
          </cell>
          <cell r="AN3286">
            <v>192.38208000000006</v>
          </cell>
          <cell r="AP3286">
            <v>0.35586548051396405</v>
          </cell>
          <cell r="AV3286" t="str">
            <v>1B</v>
          </cell>
          <cell r="AW3286">
            <v>-11.891875294953781</v>
          </cell>
          <cell r="AX3286">
            <v>-16.768249999999998</v>
          </cell>
          <cell r="AY3286">
            <v>-11.91319940597092</v>
          </cell>
          <cell r="AZ3286">
            <v>-11.891875294953781</v>
          </cell>
          <cell r="BG3286">
            <v>1.4800208691053216</v>
          </cell>
          <cell r="BJ3286">
            <v>5.3227349568738327E-3</v>
          </cell>
          <cell r="CF3286">
            <v>0</v>
          </cell>
          <cell r="CV3286">
            <v>25.791666666666668</v>
          </cell>
          <cell r="DA3286">
            <v>0</v>
          </cell>
          <cell r="ER3286">
            <v>480.9552000000001</v>
          </cell>
        </row>
        <row r="3287">
          <cell r="A3287">
            <v>643363</v>
          </cell>
          <cell r="C3287" t="str">
            <v>Higley, Justin</v>
          </cell>
          <cell r="AF3287">
            <v>0.19747987305891751</v>
          </cell>
          <cell r="AN3287">
            <v>207.33522962962968</v>
          </cell>
          <cell r="AP3287">
            <v>0.34372732911731663</v>
          </cell>
          <cell r="AV3287" t="str">
            <v>LF</v>
          </cell>
          <cell r="AW3287">
            <v>-13.422041666666665</v>
          </cell>
          <cell r="AX3287">
            <v>-19.444816666666661</v>
          </cell>
          <cell r="AY3287">
            <v>-15.418597096387328</v>
          </cell>
          <cell r="AZ3287">
            <v>-13.422041666666665</v>
          </cell>
          <cell r="BG3287">
            <v>1.3913952229976219</v>
          </cell>
          <cell r="BJ3287">
            <v>-2.0779193354328175E-3</v>
          </cell>
          <cell r="CF3287">
            <v>0</v>
          </cell>
          <cell r="CV3287">
            <v>23.541666666666668</v>
          </cell>
          <cell r="DA3287">
            <v>0</v>
          </cell>
          <cell r="ER3287">
            <v>518.33807407407414</v>
          </cell>
        </row>
        <row r="3288">
          <cell r="A3288">
            <v>643364</v>
          </cell>
          <cell r="C3288" t="str">
            <v>Hinshaw, Chad</v>
          </cell>
          <cell r="AF3288">
            <v>0.23322706516062755</v>
          </cell>
          <cell r="AN3288">
            <v>210.98119696245652</v>
          </cell>
          <cell r="AP3288">
            <v>0.31905995492137995</v>
          </cell>
          <cell r="AV3288" t="str">
            <v>CF</v>
          </cell>
          <cell r="AW3288">
            <v>-11.890141666666665</v>
          </cell>
          <cell r="AX3288">
            <v>-16.768249999999998</v>
          </cell>
          <cell r="AY3288">
            <v>2.7176868178076887</v>
          </cell>
          <cell r="AZ3288">
            <v>2.7176868178076887</v>
          </cell>
          <cell r="BG3288">
            <v>1.2742602546917192</v>
          </cell>
          <cell r="BJ3288">
            <v>1.1260448289798388E-4</v>
          </cell>
          <cell r="CF3288">
            <v>0</v>
          </cell>
          <cell r="CV3288">
            <v>25.791666666666668</v>
          </cell>
          <cell r="DA3288">
            <v>0</v>
          </cell>
          <cell r="ER3288">
            <v>390.15440000000001</v>
          </cell>
        </row>
        <row r="3289">
          <cell r="A3289">
            <v>643365</v>
          </cell>
          <cell r="C3289" t="str">
            <v>Holberton, Brian</v>
          </cell>
          <cell r="AF3289">
            <v>0.21185384788886763</v>
          </cell>
          <cell r="AN3289">
            <v>111.09717333333336</v>
          </cell>
          <cell r="AP3289">
            <v>0.1831737812758707</v>
          </cell>
          <cell r="AV3289" t="str">
            <v>C</v>
          </cell>
          <cell r="AW3289">
            <v>-14.918128031065551</v>
          </cell>
          <cell r="AX3289">
            <v>-18.647283333333331</v>
          </cell>
          <cell r="AY3289">
            <v>-13.65433757347521</v>
          </cell>
          <cell r="AZ3289">
            <v>-3.161193531463637</v>
          </cell>
          <cell r="BG3289">
            <v>1.1624958864117607</v>
          </cell>
          <cell r="BJ3289">
            <v>-1.3110474228510818E-2</v>
          </cell>
          <cell r="CF3289">
            <v>0</v>
          </cell>
          <cell r="CV3289">
            <v>24.041666666666668</v>
          </cell>
          <cell r="DA3289">
            <v>0</v>
          </cell>
          <cell r="ER3289">
            <v>277.74293333333338</v>
          </cell>
        </row>
        <row r="3290">
          <cell r="A3290">
            <v>643371</v>
          </cell>
          <cell r="C3290" t="str">
            <v>Huck, Ryan</v>
          </cell>
          <cell r="AF3290">
            <v>0.17207528618801624</v>
          </cell>
          <cell r="AN3290">
            <v>121.88833185185186</v>
          </cell>
          <cell r="AP3290">
            <v>0.11460204372972371</v>
          </cell>
          <cell r="AV3290" t="str">
            <v>1B</v>
          </cell>
          <cell r="AW3290">
            <v>-12.147978441111871</v>
          </cell>
          <cell r="AX3290">
            <v>-17.12875</v>
          </cell>
          <cell r="AY3290">
            <v>-13.466008197008776</v>
          </cell>
          <cell r="AZ3290">
            <v>-12.147978441111871</v>
          </cell>
          <cell r="BG3290">
            <v>1.4615129484977767</v>
          </cell>
          <cell r="BJ3290">
            <v>-4.6327714054326128E-3</v>
          </cell>
          <cell r="CF3290">
            <v>0</v>
          </cell>
          <cell r="CV3290">
            <v>25.375</v>
          </cell>
          <cell r="DA3290">
            <v>0</v>
          </cell>
          <cell r="ER3290">
            <v>304.72082962962963</v>
          </cell>
        </row>
        <row r="3291">
          <cell r="A3291">
            <v>643372</v>
          </cell>
          <cell r="C3291" t="str">
            <v>Hudson, Bryan</v>
          </cell>
          <cell r="AF3291">
            <v>0.21467905853312327</v>
          </cell>
          <cell r="AN3291">
            <v>146.02358518518517</v>
          </cell>
          <cell r="AP3291">
            <v>0.24520223390216234</v>
          </cell>
          <cell r="AV3291" t="str">
            <v>LF</v>
          </cell>
          <cell r="AW3291">
            <v>-15.599325</v>
          </cell>
          <cell r="AX3291">
            <v>-23.826349999999994</v>
          </cell>
          <cell r="AY3291">
            <v>-13.928512058840049</v>
          </cell>
          <cell r="AZ3291">
            <v>-13.928512058840049</v>
          </cell>
          <cell r="BG3291">
            <v>0.91034194829976356</v>
          </cell>
          <cell r="BJ3291">
            <v>1.2044758175972971E-3</v>
          </cell>
          <cell r="CF3291">
            <v>0</v>
          </cell>
          <cell r="CV3291">
            <v>21.375</v>
          </cell>
          <cell r="DA3291">
            <v>0</v>
          </cell>
          <cell r="ER3291">
            <v>365.05896296296294</v>
          </cell>
        </row>
        <row r="3292">
          <cell r="A3292">
            <v>643376</v>
          </cell>
          <cell r="C3292" t="str">
            <v>Jansen, Danny</v>
          </cell>
          <cell r="AF3292">
            <v>0.19946602510969663</v>
          </cell>
          <cell r="AN3292">
            <v>114.4242962962963</v>
          </cell>
          <cell r="AP3292">
            <v>0.19990060959555045</v>
          </cell>
          <cell r="AV3292" t="str">
            <v>C</v>
          </cell>
          <cell r="AW3292">
            <v>-17.130279319977369</v>
          </cell>
          <cell r="AX3292">
            <v>-24.224416666666663</v>
          </cell>
          <cell r="AY3292">
            <v>-17.463690482192035</v>
          </cell>
          <cell r="AZ3292">
            <v>-2.1466491336356337</v>
          </cell>
          <cell r="BG3292">
            <v>0.96972065992780732</v>
          </cell>
          <cell r="BJ3292">
            <v>-8.6558365321900543E-3</v>
          </cell>
          <cell r="CF3292">
            <v>0</v>
          </cell>
          <cell r="CV3292">
            <v>21.208333333333332</v>
          </cell>
          <cell r="DA3292">
            <v>0</v>
          </cell>
          <cell r="ER3292">
            <v>286.06074074074075</v>
          </cell>
        </row>
        <row r="3293">
          <cell r="A3293">
            <v>643378</v>
          </cell>
          <cell r="C3293" t="str">
            <v>Johnson, Coco</v>
          </cell>
          <cell r="AF3293">
            <v>0.17624264613563806</v>
          </cell>
          <cell r="AN3293">
            <v>83.392853333333349</v>
          </cell>
          <cell r="AP3293">
            <v>5.1375177724996557E-2</v>
          </cell>
          <cell r="AV3293" t="str">
            <v>LF</v>
          </cell>
          <cell r="AW3293">
            <v>-12.259875000000001</v>
          </cell>
          <cell r="AX3293">
            <v>-17.345050000000001</v>
          </cell>
          <cell r="AY3293">
            <v>-9.831983839220392</v>
          </cell>
          <cell r="AZ3293">
            <v>-9.831983839220392</v>
          </cell>
          <cell r="BG3293">
            <v>1.1301971054354416</v>
          </cell>
          <cell r="BJ3293">
            <v>-1.6921949816010796E-2</v>
          </cell>
          <cell r="CF3293">
            <v>0</v>
          </cell>
          <cell r="CV3293">
            <v>25.125</v>
          </cell>
          <cell r="DA3293">
            <v>0</v>
          </cell>
          <cell r="ER3293">
            <v>208.48213333333337</v>
          </cell>
        </row>
        <row r="3294">
          <cell r="A3294">
            <v>643384</v>
          </cell>
          <cell r="C3294" t="str">
            <v>Jones, Nick</v>
          </cell>
          <cell r="AF3294">
            <v>0.15620382952776066</v>
          </cell>
          <cell r="AN3294">
            <v>57.939413333333334</v>
          </cell>
          <cell r="AP3294">
            <v>9.3380090807226868E-3</v>
          </cell>
          <cell r="AV3294" t="str">
            <v>1B</v>
          </cell>
          <cell r="AW3294">
            <v>-15.70267455932461</v>
          </cell>
          <cell r="AX3294">
            <v>-17.712783333333331</v>
          </cell>
          <cell r="AY3294">
            <v>-16.714837827943505</v>
          </cell>
          <cell r="AZ3294">
            <v>-15.70267455932461</v>
          </cell>
          <cell r="BG3294">
            <v>1.6009976398120815</v>
          </cell>
          <cell r="BJ3294">
            <v>-6.5583401378643588E-2</v>
          </cell>
          <cell r="CF3294">
            <v>0</v>
          </cell>
          <cell r="CV3294">
            <v>24.791666666666668</v>
          </cell>
          <cell r="DA3294">
            <v>0</v>
          </cell>
          <cell r="ER3294">
            <v>144.84853333333334</v>
          </cell>
        </row>
        <row r="3295">
          <cell r="A3295">
            <v>643386</v>
          </cell>
          <cell r="C3295" t="str">
            <v>Kalfus, Brenden</v>
          </cell>
          <cell r="AF3295">
            <v>0.17352763984772812</v>
          </cell>
          <cell r="AN3295">
            <v>80.274488888888897</v>
          </cell>
          <cell r="AP3295">
            <v>4.2004565736003197E-2</v>
          </cell>
          <cell r="AV3295" t="str">
            <v>LF</v>
          </cell>
          <cell r="AW3295">
            <v>-12.41705</v>
          </cell>
          <cell r="AX3295">
            <v>-17.60895</v>
          </cell>
          <cell r="AY3295">
            <v>-9.8886192458467406</v>
          </cell>
          <cell r="AZ3295">
            <v>-9.8886192458467406</v>
          </cell>
          <cell r="BG3295">
            <v>1.1716934435295725</v>
          </cell>
          <cell r="BJ3295">
            <v>-2.3206180843854049E-2</v>
          </cell>
          <cell r="CF3295">
            <v>0</v>
          </cell>
          <cell r="CV3295">
            <v>24.875</v>
          </cell>
          <cell r="DA3295">
            <v>0</v>
          </cell>
          <cell r="ER3295">
            <v>200.68622222222223</v>
          </cell>
        </row>
        <row r="3296">
          <cell r="A3296">
            <v>643389</v>
          </cell>
          <cell r="C3296" t="str">
            <v>Kay, Brett</v>
          </cell>
          <cell r="AF3296">
            <v>0.16197330685155914</v>
          </cell>
          <cell r="AN3296">
            <v>83.279834074074074</v>
          </cell>
          <cell r="AP3296">
            <v>5.2662772066749852E-2</v>
          </cell>
          <cell r="AV3296" t="str">
            <v>2B</v>
          </cell>
          <cell r="AW3296">
            <v>-12.213658333333335</v>
          </cell>
          <cell r="AX3296">
            <v>-2.110250308495095</v>
          </cell>
          <cell r="AY3296">
            <v>-10.70126305927325</v>
          </cell>
          <cell r="AZ3296">
            <v>-2.110250308495095</v>
          </cell>
          <cell r="BG3296">
            <v>1.1461152402530246</v>
          </cell>
          <cell r="BJ3296">
            <v>1.0155819391667446E-3</v>
          </cell>
          <cell r="CF3296">
            <v>0</v>
          </cell>
          <cell r="CV3296">
            <v>25.208333333333332</v>
          </cell>
          <cell r="DA3296">
            <v>0</v>
          </cell>
          <cell r="ER3296">
            <v>208.19958518518519</v>
          </cell>
        </row>
        <row r="3297">
          <cell r="A3297">
            <v>643392</v>
          </cell>
          <cell r="C3297" t="str">
            <v>Kemmer, Jon</v>
          </cell>
          <cell r="AF3297">
            <v>0.25592163807028634</v>
          </cell>
          <cell r="AN3297">
            <v>235.45703453196623</v>
          </cell>
          <cell r="AP3297">
            <v>0.3403440607784447</v>
          </cell>
          <cell r="AV3297" t="str">
            <v>RF</v>
          </cell>
          <cell r="AW3297">
            <v>-12.695532538365335</v>
          </cell>
          <cell r="AX3297">
            <v>-16.91245</v>
          </cell>
          <cell r="AY3297">
            <v>-13.481025001491584</v>
          </cell>
          <cell r="AZ3297">
            <v>-12.695532538365335</v>
          </cell>
          <cell r="BG3297">
            <v>1.3993229427450893</v>
          </cell>
          <cell r="BJ3297">
            <v>-8.7073397261057308E-4</v>
          </cell>
          <cell r="CF3297">
            <v>0</v>
          </cell>
          <cell r="CV3297">
            <v>25.625</v>
          </cell>
          <cell r="DA3297">
            <v>0</v>
          </cell>
          <cell r="ER3297">
            <v>475.61214814814809</v>
          </cell>
        </row>
        <row r="3298">
          <cell r="A3298">
            <v>643393</v>
          </cell>
          <cell r="C3298" t="str">
            <v>Kemp, Tony</v>
          </cell>
          <cell r="AF3298">
            <v>0.24550340556094716</v>
          </cell>
          <cell r="AN3298">
            <v>310.44918547268259</v>
          </cell>
          <cell r="AP3298">
            <v>0.39732567136162711</v>
          </cell>
          <cell r="AV3298" t="str">
            <v>2B</v>
          </cell>
          <cell r="AW3298">
            <v>-11</v>
          </cell>
          <cell r="AX3298">
            <v>-2.0567162896171669</v>
          </cell>
          <cell r="AY3298">
            <v>-3.2674194969918608</v>
          </cell>
          <cell r="AZ3298">
            <v>-2.0567162896171669</v>
          </cell>
          <cell r="BG3298">
            <v>1.0027144156630752</v>
          </cell>
          <cell r="BJ3298">
            <v>-2.5181507036192295E-4</v>
          </cell>
          <cell r="CF3298">
            <v>3.6007018221124731E-2</v>
          </cell>
          <cell r="CV3298">
            <v>24.708333333333332</v>
          </cell>
          <cell r="DA3298">
            <v>0.12833333333333333</v>
          </cell>
          <cell r="ER3298">
            <v>499.06785185185186</v>
          </cell>
        </row>
        <row r="3299">
          <cell r="A3299">
            <v>643396</v>
          </cell>
          <cell r="C3299" t="str">
            <v>Kiner-Falefa, Isiah</v>
          </cell>
          <cell r="AF3299">
            <v>0.19060794593687519</v>
          </cell>
          <cell r="AN3299">
            <v>198.9009777777778</v>
          </cell>
          <cell r="AP3299">
            <v>0.33643860171142126</v>
          </cell>
          <cell r="AV3299" t="str">
            <v>3B</v>
          </cell>
          <cell r="AW3299">
            <v>-15.587379201414677</v>
          </cell>
          <cell r="AX3299">
            <v>-1.8066953848620004</v>
          </cell>
          <cell r="AY3299">
            <v>-14.789736418456993</v>
          </cell>
          <cell r="AZ3299">
            <v>-1.8066953848620004</v>
          </cell>
          <cell r="BG3299">
            <v>0.84155737849150625</v>
          </cell>
          <cell r="BJ3299">
            <v>1.8132143874399301E-4</v>
          </cell>
          <cell r="CF3299">
            <v>0</v>
          </cell>
          <cell r="CV3299">
            <v>21.291666666666668</v>
          </cell>
          <cell r="DA3299">
            <v>0</v>
          </cell>
          <cell r="ER3299">
            <v>497.25244444444445</v>
          </cell>
        </row>
        <row r="3300">
          <cell r="A3300">
            <v>643404</v>
          </cell>
          <cell r="C3300" t="str">
            <v>Lacy, Devante</v>
          </cell>
          <cell r="AF3300">
            <v>0.1462845615774665</v>
          </cell>
          <cell r="AN3300">
            <v>79.328711111111119</v>
          </cell>
          <cell r="AP3300">
            <v>4.6992579391507805E-2</v>
          </cell>
          <cell r="AV3300" t="str">
            <v>RF</v>
          </cell>
          <cell r="AW3300">
            <v>-15.936511053415209</v>
          </cell>
          <cell r="AX3300">
            <v>-21.91535</v>
          </cell>
          <cell r="AY3300">
            <v>-13.984174089704448</v>
          </cell>
          <cell r="AZ3300">
            <v>-13.984174089704448</v>
          </cell>
          <cell r="BG3300">
            <v>0.54558070972584849</v>
          </cell>
          <cell r="BJ3300">
            <v>-5.7987159082092607E-3</v>
          </cell>
          <cell r="CF3300">
            <v>0</v>
          </cell>
          <cell r="CV3300">
            <v>22.208333333333332</v>
          </cell>
          <cell r="DA3300">
            <v>0</v>
          </cell>
          <cell r="ER3300">
            <v>198.32177777777778</v>
          </cell>
        </row>
        <row r="3301">
          <cell r="A3301">
            <v>643406</v>
          </cell>
          <cell r="C3301" t="str">
            <v>Lavalli, Cody</v>
          </cell>
          <cell r="AF3301">
            <v>0.150975091656875</v>
          </cell>
          <cell r="AN3301">
            <v>74.023822222222222</v>
          </cell>
          <cell r="AP3301">
            <v>3.9506781152019999E-2</v>
          </cell>
          <cell r="AV3301" t="str">
            <v>LF</v>
          </cell>
          <cell r="AW3301">
            <v>-12.709883333333334</v>
          </cell>
          <cell r="AX3301">
            <v>-18.128116666666667</v>
          </cell>
          <cell r="AY3301">
            <v>-5.7259146545131498</v>
          </cell>
          <cell r="AZ3301">
            <v>-5.7259146545131498</v>
          </cell>
          <cell r="BG3301">
            <v>1.4778131020540126</v>
          </cell>
          <cell r="BJ3301">
            <v>2.8504228778404583E-3</v>
          </cell>
          <cell r="CF3301">
            <v>0</v>
          </cell>
          <cell r="CV3301">
            <v>24.458333333333332</v>
          </cell>
          <cell r="DA3301">
            <v>0</v>
          </cell>
          <cell r="ER3301">
            <v>185.05955555555556</v>
          </cell>
        </row>
        <row r="3302">
          <cell r="A3302">
            <v>643407</v>
          </cell>
          <cell r="C3302" t="str">
            <v>Law, Adam</v>
          </cell>
          <cell r="AF3302">
            <v>0.210394427157372</v>
          </cell>
          <cell r="AN3302">
            <v>147.62090666666668</v>
          </cell>
          <cell r="AP3302">
            <v>0.29871092411102962</v>
          </cell>
          <cell r="AV3302" t="str">
            <v>3B</v>
          </cell>
          <cell r="AW3302">
            <v>-11.563165192167537</v>
          </cell>
          <cell r="AX3302">
            <v>-4.6018085076610005</v>
          </cell>
          <cell r="AY3302">
            <v>-8.7531691133244873</v>
          </cell>
          <cell r="AZ3302">
            <v>-4.6018085076610005</v>
          </cell>
          <cell r="BG3302">
            <v>1.5116572551071079</v>
          </cell>
          <cell r="BJ3302">
            <v>1.4878471544555398E-2</v>
          </cell>
          <cell r="CF3302">
            <v>0</v>
          </cell>
          <cell r="CV3302">
            <v>26.375</v>
          </cell>
          <cell r="DA3302">
            <v>0</v>
          </cell>
          <cell r="ER3302">
            <v>369.0522666666667</v>
          </cell>
        </row>
        <row r="3303">
          <cell r="A3303">
            <v>643412</v>
          </cell>
          <cell r="C3303" t="str">
            <v>Lindauer, Thomas</v>
          </cell>
          <cell r="AF3303">
            <v>0.18412514722821227</v>
          </cell>
          <cell r="AN3303">
            <v>117.91720296296296</v>
          </cell>
          <cell r="AP3303">
            <v>0.146492765529737</v>
          </cell>
          <cell r="AV3303" t="str">
            <v>SS</v>
          </cell>
          <cell r="AW3303">
            <v>-12.651316666666666</v>
          </cell>
          <cell r="AX3303">
            <v>-0.85005179071063752</v>
          </cell>
          <cell r="AY3303">
            <v>-10.912381282547553</v>
          </cell>
          <cell r="AZ3303">
            <v>-0.85005179071063752</v>
          </cell>
          <cell r="BG3303">
            <v>1.1479775750383694</v>
          </cell>
          <cell r="BJ3303">
            <v>-1.8693309466297391E-2</v>
          </cell>
          <cell r="CF3303">
            <v>0</v>
          </cell>
          <cell r="CV3303">
            <v>24.541666666666668</v>
          </cell>
          <cell r="DA3303">
            <v>0</v>
          </cell>
          <cell r="ER3303">
            <v>294.7930074074074</v>
          </cell>
        </row>
        <row r="3304">
          <cell r="A3304">
            <v>643413</v>
          </cell>
          <cell r="C3304" t="str">
            <v>Lindemuth, Ryan</v>
          </cell>
          <cell r="AF3304">
            <v>0.20660511547157803</v>
          </cell>
          <cell r="AN3304">
            <v>100.22293333333334</v>
          </cell>
          <cell r="AP3304">
            <v>0.10092595388307046</v>
          </cell>
          <cell r="AV3304" t="str">
            <v>3B</v>
          </cell>
          <cell r="AW3304">
            <v>-12.213658333333335</v>
          </cell>
          <cell r="AX3304">
            <v>-6.6109210797236848</v>
          </cell>
          <cell r="AY3304">
            <v>-6.3213931291906666</v>
          </cell>
          <cell r="AZ3304">
            <v>-6.3213931291906666</v>
          </cell>
          <cell r="BG3304">
            <v>1.1599826516577654</v>
          </cell>
          <cell r="BJ3304">
            <v>-9.2523069684439831E-3</v>
          </cell>
          <cell r="CF3304">
            <v>0</v>
          </cell>
          <cell r="CV3304">
            <v>25.208333333333332</v>
          </cell>
          <cell r="DA3304">
            <v>0</v>
          </cell>
          <cell r="ER3304">
            <v>250.55733333333336</v>
          </cell>
        </row>
        <row r="3305">
          <cell r="A3305">
            <v>643418</v>
          </cell>
          <cell r="C3305" t="str">
            <v>Long, Shed</v>
          </cell>
          <cell r="AF3305">
            <v>0.22863886020410693</v>
          </cell>
          <cell r="AN3305">
            <v>201.98506666666668</v>
          </cell>
          <cell r="AP3305">
            <v>0.26658590162772788</v>
          </cell>
          <cell r="AV3305" t="str">
            <v>2B</v>
          </cell>
          <cell r="AW3305">
            <v>-16.191549999999999</v>
          </cell>
          <cell r="AX3305">
            <v>-10.454041693023115</v>
          </cell>
          <cell r="AY3305">
            <v>-12.700480091928585</v>
          </cell>
          <cell r="AZ3305">
            <v>-10.454041693023115</v>
          </cell>
          <cell r="BG3305">
            <v>0.74256856924796688</v>
          </cell>
          <cell r="BJ3305">
            <v>7.4446273606109123E-3</v>
          </cell>
          <cell r="CF3305">
            <v>0</v>
          </cell>
          <cell r="CV3305">
            <v>20.875</v>
          </cell>
          <cell r="DA3305">
            <v>0</v>
          </cell>
          <cell r="ER3305">
            <v>504.96266666666668</v>
          </cell>
        </row>
        <row r="3306">
          <cell r="A3306">
            <v>643419</v>
          </cell>
          <cell r="C3306" t="str">
            <v>Loopstok, Sicnarf</v>
          </cell>
          <cell r="AF3306">
            <v>0.20090877395536011</v>
          </cell>
          <cell r="AN3306">
            <v>121.84971851851854</v>
          </cell>
          <cell r="AP3306">
            <v>0.17808458872912514</v>
          </cell>
          <cell r="AV3306" t="str">
            <v>C</v>
          </cell>
          <cell r="AW3306">
            <v>-14.627189477890891</v>
          </cell>
          <cell r="AX3306">
            <v>-19.987083333333331</v>
          </cell>
          <cell r="AY3306">
            <v>-10.588544761112985</v>
          </cell>
          <cell r="AZ3306">
            <v>2.118094360855415</v>
          </cell>
          <cell r="BG3306">
            <v>0.83337596204332909</v>
          </cell>
          <cell r="BJ3306">
            <v>3.046434427515907E-3</v>
          </cell>
          <cell r="CF3306">
            <v>0</v>
          </cell>
          <cell r="CV3306">
            <v>23.208333333333332</v>
          </cell>
          <cell r="DA3306">
            <v>0</v>
          </cell>
          <cell r="ER3306">
            <v>304.62429629629634</v>
          </cell>
        </row>
        <row r="3307">
          <cell r="A3307">
            <v>643420</v>
          </cell>
          <cell r="C3307" t="str">
            <v>Lopez, Carlos</v>
          </cell>
          <cell r="AF3307">
            <v>0.20420872892844771</v>
          </cell>
          <cell r="AN3307">
            <v>186.65066666666667</v>
          </cell>
          <cell r="AP3307">
            <v>0.29896013254986509</v>
          </cell>
          <cell r="AV3307" t="str">
            <v>RF</v>
          </cell>
          <cell r="AW3307">
            <v>-11.233657951071608</v>
          </cell>
          <cell r="AX3307">
            <v>-16.123783333333336</v>
          </cell>
          <cell r="AY3307">
            <v>-11.001648889751113</v>
          </cell>
          <cell r="AZ3307">
            <v>-11.001648889751113</v>
          </cell>
          <cell r="BG3307">
            <v>1.6793847037002489</v>
          </cell>
          <cell r="BJ3307">
            <v>1.2438698181049417E-2</v>
          </cell>
          <cell r="CF3307">
            <v>0</v>
          </cell>
          <cell r="CV3307">
            <v>26.958333333333332</v>
          </cell>
          <cell r="DA3307">
            <v>0</v>
          </cell>
          <cell r="ER3307">
            <v>466.62666666666667</v>
          </cell>
        </row>
        <row r="3308">
          <cell r="A3308">
            <v>643421</v>
          </cell>
          <cell r="C3308" t="str">
            <v>Lynch, James</v>
          </cell>
          <cell r="AF3308">
            <v>0.14359881476535846</v>
          </cell>
          <cell r="AN3308">
            <v>74.431573333333333</v>
          </cell>
          <cell r="AP3308">
            <v>6.325347837295614E-2</v>
          </cell>
          <cell r="AV3308" t="str">
            <v>LF</v>
          </cell>
          <cell r="AW3308">
            <v>-13.748658525459529</v>
          </cell>
          <cell r="AX3308">
            <v>-18.439616666666666</v>
          </cell>
          <cell r="AY3308">
            <v>-12.344490783988707</v>
          </cell>
          <cell r="AZ3308">
            <v>-12.344490783988707</v>
          </cell>
          <cell r="BG3308">
            <v>0.82888682316872575</v>
          </cell>
          <cell r="BJ3308">
            <v>-1.0325353767332648E-2</v>
          </cell>
          <cell r="CF3308">
            <v>0</v>
          </cell>
          <cell r="CV3308">
            <v>24.208333333333332</v>
          </cell>
          <cell r="DA3308">
            <v>0</v>
          </cell>
          <cell r="ER3308">
            <v>186.07893333333334</v>
          </cell>
        </row>
        <row r="3309">
          <cell r="A3309">
            <v>643423</v>
          </cell>
          <cell r="C3309" t="str">
            <v>Madera, Chris</v>
          </cell>
          <cell r="AF3309">
            <v>0.18206389345999205</v>
          </cell>
          <cell r="AN3309">
            <v>102.50168888888889</v>
          </cell>
          <cell r="AP3309">
            <v>0.10694624126175956</v>
          </cell>
          <cell r="AV3309" t="str">
            <v>RF</v>
          </cell>
          <cell r="AW3309">
            <v>-13.138375</v>
          </cell>
          <cell r="AX3309">
            <v>-18.902549999999998</v>
          </cell>
          <cell r="AY3309">
            <v>-4.1756304281051602</v>
          </cell>
          <cell r="AZ3309">
            <v>-4.1756304281051602</v>
          </cell>
          <cell r="BG3309">
            <v>1.2238692004386338</v>
          </cell>
          <cell r="BJ3309">
            <v>-1.2148411191742479E-2</v>
          </cell>
          <cell r="CF3309">
            <v>0</v>
          </cell>
          <cell r="CV3309">
            <v>23.875</v>
          </cell>
          <cell r="DA3309">
            <v>0</v>
          </cell>
          <cell r="ER3309">
            <v>256.25422222222221</v>
          </cell>
        </row>
        <row r="3310">
          <cell r="A3310">
            <v>643424</v>
          </cell>
          <cell r="C3310" t="str">
            <v>Maffei, Justin</v>
          </cell>
          <cell r="AF3310">
            <v>0.21560010140056701</v>
          </cell>
          <cell r="AN3310">
            <v>149.57056000000003</v>
          </cell>
          <cell r="AP3310">
            <v>0.26824047780001437</v>
          </cell>
          <cell r="AV3310" t="str">
            <v>LF</v>
          </cell>
          <cell r="AW3310">
            <v>-12.41705</v>
          </cell>
          <cell r="AX3310">
            <v>-17.60895</v>
          </cell>
          <cell r="AY3310">
            <v>-7.4462049437511304</v>
          </cell>
          <cell r="AZ3310">
            <v>-7.4462049437511304</v>
          </cell>
          <cell r="BG3310">
            <v>1.2887925655502497</v>
          </cell>
          <cell r="BJ3310">
            <v>7.1965088718173248E-3</v>
          </cell>
          <cell r="CF3310">
            <v>0</v>
          </cell>
          <cell r="CV3310">
            <v>24.875</v>
          </cell>
          <cell r="DA3310">
            <v>0</v>
          </cell>
          <cell r="ER3310">
            <v>373.92640000000006</v>
          </cell>
        </row>
        <row r="3311">
          <cell r="A3311">
            <v>643430</v>
          </cell>
          <cell r="C3311" t="str">
            <v>Massoni, Craig</v>
          </cell>
          <cell r="AF3311">
            <v>0.18313294176919115</v>
          </cell>
          <cell r="AN3311">
            <v>107.86256592592595</v>
          </cell>
          <cell r="AP3311">
            <v>9.4155663264747003E-2</v>
          </cell>
          <cell r="AV3311" t="str">
            <v>1B</v>
          </cell>
          <cell r="AW3311">
            <v>-13.380907587488306</v>
          </cell>
          <cell r="AX3311">
            <v>-17.816616666666668</v>
          </cell>
          <cell r="AY3311">
            <v>-14.328981160295612</v>
          </cell>
          <cell r="AZ3311">
            <v>-13.380907587488306</v>
          </cell>
          <cell r="BG3311">
            <v>1.39474752204839</v>
          </cell>
          <cell r="BJ3311">
            <v>9.4266805436999009E-3</v>
          </cell>
          <cell r="CF3311">
            <v>0</v>
          </cell>
          <cell r="CV3311">
            <v>24.708333333333332</v>
          </cell>
          <cell r="DA3311">
            <v>0</v>
          </cell>
          <cell r="ER3311">
            <v>269.65641481481487</v>
          </cell>
        </row>
        <row r="3312">
          <cell r="A3312">
            <v>643431</v>
          </cell>
          <cell r="C3312" t="str">
            <v>Mathieu, Zach</v>
          </cell>
          <cell r="AF3312">
            <v>0.17271050865499346</v>
          </cell>
          <cell r="AN3312">
            <v>106.14901333333333</v>
          </cell>
          <cell r="AP3312">
            <v>0.13706630730739</v>
          </cell>
          <cell r="AV3312" t="str">
            <v>1B</v>
          </cell>
          <cell r="AW3312">
            <v>-13.976737049038496</v>
          </cell>
          <cell r="AX3312">
            <v>-17.920449999999999</v>
          </cell>
          <cell r="AY3312">
            <v>-13.915600270157382</v>
          </cell>
          <cell r="AZ3312">
            <v>-13.915600270157382</v>
          </cell>
          <cell r="BG3312">
            <v>1.7303459840283151</v>
          </cell>
          <cell r="BJ3312">
            <v>4.8814284832904339E-3</v>
          </cell>
          <cell r="CF3312">
            <v>0</v>
          </cell>
          <cell r="CV3312">
            <v>24.625</v>
          </cell>
          <cell r="DA3312">
            <v>0</v>
          </cell>
          <cell r="ER3312">
            <v>265.37253333333331</v>
          </cell>
        </row>
        <row r="3313">
          <cell r="A3313">
            <v>643434</v>
          </cell>
          <cell r="C3313" t="str">
            <v>Mayers, Jake</v>
          </cell>
          <cell r="AF3313">
            <v>0.16371361572497142</v>
          </cell>
          <cell r="AN3313">
            <v>98.892610370370392</v>
          </cell>
          <cell r="AP3313">
            <v>8.3522669149644346E-2</v>
          </cell>
          <cell r="AV3313" t="str">
            <v>1B</v>
          </cell>
          <cell r="AW3313">
            <v>-12.260479441345755</v>
          </cell>
          <cell r="AX3313">
            <v>-10.150148336478418</v>
          </cell>
          <cell r="AY3313">
            <v>-13.184104538689432</v>
          </cell>
          <cell r="AZ3313">
            <v>-10.150148336478418</v>
          </cell>
          <cell r="BG3313">
            <v>1.5413301983616163</v>
          </cell>
          <cell r="BJ3313">
            <v>3.2327229211871242E-2</v>
          </cell>
          <cell r="CF3313">
            <v>0</v>
          </cell>
          <cell r="CV3313">
            <v>25.875</v>
          </cell>
          <cell r="DA3313">
            <v>0</v>
          </cell>
          <cell r="ER3313">
            <v>247.23152592592595</v>
          </cell>
        </row>
        <row r="3314">
          <cell r="A3314">
            <v>643436</v>
          </cell>
          <cell r="C3314" t="str">
            <v>McBroom, Ryan</v>
          </cell>
          <cell r="AF3314">
            <v>0.22234308349938017</v>
          </cell>
          <cell r="AN3314">
            <v>233.87946666666673</v>
          </cell>
          <cell r="AP3314">
            <v>0.36883469007991743</v>
          </cell>
          <cell r="AV3314" t="str">
            <v>1B</v>
          </cell>
          <cell r="AW3314">
            <v>-11.387581596230428</v>
          </cell>
          <cell r="AX3314">
            <v>-18.439616666666666</v>
          </cell>
          <cell r="AY3314">
            <v>-10.774641352725578</v>
          </cell>
          <cell r="AZ3314">
            <v>-10.774641352725578</v>
          </cell>
          <cell r="BG3314">
            <v>1.6084879927213955</v>
          </cell>
          <cell r="BJ3314">
            <v>4.5055515551513528E-3</v>
          </cell>
          <cell r="CF3314">
            <v>0</v>
          </cell>
          <cell r="CV3314">
            <v>24.208333333333332</v>
          </cell>
          <cell r="DA3314">
            <v>0</v>
          </cell>
          <cell r="ER3314">
            <v>584.69866666666678</v>
          </cell>
        </row>
        <row r="3315">
          <cell r="A3315">
            <v>643439</v>
          </cell>
          <cell r="C3315" t="str">
            <v>McDonald, Chase</v>
          </cell>
          <cell r="AF3315">
            <v>0.23051991920104745</v>
          </cell>
          <cell r="AN3315">
            <v>197.90814814814817</v>
          </cell>
          <cell r="AP3315">
            <v>0.35478558764798251</v>
          </cell>
          <cell r="AV3315" t="str">
            <v>1B</v>
          </cell>
          <cell r="AW3315">
            <v>-11.907246551310326</v>
          </cell>
          <cell r="AX3315">
            <v>-18.647283333333331</v>
          </cell>
          <cell r="AY3315">
            <v>-11.912778717017201</v>
          </cell>
          <cell r="AZ3315">
            <v>-11.907246551310326</v>
          </cell>
          <cell r="BG3315">
            <v>1.4561182641957564</v>
          </cell>
          <cell r="BJ3315">
            <v>-1.6185578822797521E-3</v>
          </cell>
          <cell r="CF3315">
            <v>0</v>
          </cell>
          <cell r="CV3315">
            <v>24.041666666666668</v>
          </cell>
          <cell r="DA3315">
            <v>0</v>
          </cell>
          <cell r="ER3315">
            <v>494.77037037037042</v>
          </cell>
        </row>
        <row r="3316">
          <cell r="A3316">
            <v>643440</v>
          </cell>
          <cell r="C3316" t="str">
            <v>McGee, Stephen</v>
          </cell>
          <cell r="AF3316">
            <v>0.19808996480686522</v>
          </cell>
          <cell r="AN3316">
            <v>119.30624</v>
          </cell>
          <cell r="AP3316">
            <v>0.24491819412443949</v>
          </cell>
          <cell r="AV3316" t="str">
            <v>C</v>
          </cell>
          <cell r="AW3316">
            <v>-14.884719222092023</v>
          </cell>
          <cell r="AX3316">
            <v>-17.12875</v>
          </cell>
          <cell r="AY3316">
            <v>-14.729221462789354</v>
          </cell>
          <cell r="AZ3316">
            <v>-7.8966820534622348</v>
          </cell>
          <cell r="BG3316">
            <v>1.3735744350488606</v>
          </cell>
          <cell r="BJ3316">
            <v>2.0894899420992622E-3</v>
          </cell>
          <cell r="CF3316">
            <v>0</v>
          </cell>
          <cell r="CV3316">
            <v>25.375</v>
          </cell>
          <cell r="DA3316">
            <v>0</v>
          </cell>
          <cell r="ER3316">
            <v>298.26560000000001</v>
          </cell>
        </row>
        <row r="3317">
          <cell r="A3317">
            <v>643443</v>
          </cell>
          <cell r="C3317" t="str">
            <v>McKnight, D.J.</v>
          </cell>
          <cell r="AF3317">
            <v>0.16594232051899277</v>
          </cell>
          <cell r="AN3317">
            <v>97.807762962962968</v>
          </cell>
          <cell r="AP3317">
            <v>0.11916386779000099</v>
          </cell>
          <cell r="AV3317" t="str">
            <v>LF</v>
          </cell>
          <cell r="AW3317">
            <v>-14.424233333333335</v>
          </cell>
          <cell r="AX3317">
            <v>-21.413449999999997</v>
          </cell>
          <cell r="AY3317">
            <v>-13.231642541974368</v>
          </cell>
          <cell r="AZ3317">
            <v>-13.231642541974368</v>
          </cell>
          <cell r="BG3317">
            <v>0.95855455211982632</v>
          </cell>
          <cell r="BJ3317">
            <v>4.0217333858061166E-3</v>
          </cell>
          <cell r="CF3317">
            <v>0</v>
          </cell>
          <cell r="CV3317">
            <v>22.458333333333332</v>
          </cell>
          <cell r="DA3317">
            <v>0</v>
          </cell>
          <cell r="ER3317">
            <v>244.51940740740741</v>
          </cell>
        </row>
        <row r="3318">
          <cell r="A3318">
            <v>643446</v>
          </cell>
          <cell r="C3318" t="str">
            <v>McNeil, Jeff</v>
          </cell>
          <cell r="AF3318">
            <v>0.23644677631360728</v>
          </cell>
          <cell r="AN3318">
            <v>219.76603870861587</v>
          </cell>
          <cell r="AP3318">
            <v>0.29545241477267026</v>
          </cell>
          <cell r="AV3318" t="str">
            <v>2B</v>
          </cell>
          <cell r="AW3318">
            <v>-12.745740823790021</v>
          </cell>
          <cell r="AX3318">
            <v>-1.7314363974198261</v>
          </cell>
          <cell r="AY3318">
            <v>-7.1448366171643727</v>
          </cell>
          <cell r="AZ3318">
            <v>-1.7314363974198261</v>
          </cell>
          <cell r="BG3318">
            <v>1.6078037114727812</v>
          </cell>
          <cell r="BJ3318">
            <v>8.3285607578065732E-3</v>
          </cell>
          <cell r="CF3318">
            <v>0</v>
          </cell>
          <cell r="CV3318">
            <v>24.208333333333332</v>
          </cell>
          <cell r="DA3318">
            <v>0</v>
          </cell>
          <cell r="ER3318">
            <v>471.09040000000005</v>
          </cell>
        </row>
        <row r="3319">
          <cell r="A3319">
            <v>643447</v>
          </cell>
          <cell r="C3319" t="str">
            <v>McQuown, Ben</v>
          </cell>
          <cell r="AF3319">
            <v>0.19113571644491051</v>
          </cell>
          <cell r="AN3319">
            <v>92.077985185185184</v>
          </cell>
          <cell r="AP3319">
            <v>6.7953404659759187E-2</v>
          </cell>
          <cell r="AV3319" t="str">
            <v>CF</v>
          </cell>
          <cell r="AW3319">
            <v>-11.622199999999999</v>
          </cell>
          <cell r="AX3319">
            <v>-16.40635</v>
          </cell>
          <cell r="AY3319">
            <v>-1.7983938772355836</v>
          </cell>
          <cell r="AZ3319">
            <v>-1.7983938772355836</v>
          </cell>
          <cell r="BG3319">
            <v>1.0900629473800834</v>
          </cell>
          <cell r="BJ3319">
            <v>-1.8309804977658248E-2</v>
          </cell>
          <cell r="CF3319">
            <v>0</v>
          </cell>
          <cell r="CV3319">
            <v>26.375</v>
          </cell>
          <cell r="DA3319">
            <v>0</v>
          </cell>
          <cell r="ER3319">
            <v>230.19496296296296</v>
          </cell>
        </row>
        <row r="3320">
          <cell r="A3320">
            <v>643455</v>
          </cell>
          <cell r="C3320" t="str">
            <v>Middleton, Brennan</v>
          </cell>
          <cell r="AF3320">
            <v>0.17260889755698827</v>
          </cell>
          <cell r="AN3320">
            <v>95.300835555555565</v>
          </cell>
          <cell r="AP3320">
            <v>0.11751527411985907</v>
          </cell>
          <cell r="AV3320" t="str">
            <v>2B</v>
          </cell>
          <cell r="AW3320">
            <v>-11.982575000000001</v>
          </cell>
          <cell r="AX3320">
            <v>1.6626558152182391E-2</v>
          </cell>
          <cell r="AY3320">
            <v>-7.6836921346556801</v>
          </cell>
          <cell r="AZ3320">
            <v>1.6626558152182391E-2</v>
          </cell>
          <cell r="BG3320">
            <v>1.3020230789644747</v>
          </cell>
          <cell r="BJ3320">
            <v>-1.1048618238908339E-2</v>
          </cell>
          <cell r="CF3320">
            <v>0</v>
          </cell>
          <cell r="CV3320">
            <v>25.625</v>
          </cell>
          <cell r="DA3320">
            <v>0</v>
          </cell>
          <cell r="ER3320">
            <v>238.25208888888889</v>
          </cell>
        </row>
        <row r="3321">
          <cell r="A3321">
            <v>643459</v>
          </cell>
          <cell r="C3321" t="str">
            <v>Mitchell, Ronnie</v>
          </cell>
          <cell r="AF3321">
            <v>0.22496832018994245</v>
          </cell>
          <cell r="AN3321">
            <v>166.50560000000002</v>
          </cell>
          <cell r="AP3321">
            <v>0.32200565419485183</v>
          </cell>
          <cell r="AV3321" t="str">
            <v>RF</v>
          </cell>
          <cell r="AW3321">
            <v>-12.306091666666667</v>
          </cell>
          <cell r="AX3321">
            <v>-17.417149999999999</v>
          </cell>
          <cell r="AY3321">
            <v>-14.943494944525861</v>
          </cell>
          <cell r="AZ3321">
            <v>-12.306091666666667</v>
          </cell>
          <cell r="BG3321">
            <v>1.2659190844540689</v>
          </cell>
          <cell r="BJ3321">
            <v>-3.4999303133317313E-3</v>
          </cell>
          <cell r="CF3321">
            <v>0</v>
          </cell>
          <cell r="CV3321">
            <v>25.041666666666668</v>
          </cell>
          <cell r="DA3321">
            <v>0</v>
          </cell>
          <cell r="ER3321">
            <v>416.26400000000001</v>
          </cell>
        </row>
        <row r="3322">
          <cell r="A3322">
            <v>643460</v>
          </cell>
          <cell r="C3322" t="str">
            <v>Montes, Hector</v>
          </cell>
          <cell r="AF3322">
            <v>0.17981043349062381</v>
          </cell>
          <cell r="AN3322">
            <v>110.10624000000001</v>
          </cell>
          <cell r="AP3322">
            <v>0.14559392877678279</v>
          </cell>
          <cell r="AV3322" t="str">
            <v>1B</v>
          </cell>
          <cell r="AW3322">
            <v>-12.335576297993464</v>
          </cell>
          <cell r="AX3322">
            <v>-18.231949999999998</v>
          </cell>
          <cell r="AY3322">
            <v>-12.653618020221209</v>
          </cell>
          <cell r="AZ3322">
            <v>-12.335576297993464</v>
          </cell>
          <cell r="BG3322">
            <v>1.4320814686239034</v>
          </cell>
          <cell r="BJ3322">
            <v>1.1056367790248852E-2</v>
          </cell>
          <cell r="CF3322">
            <v>0</v>
          </cell>
          <cell r="CV3322">
            <v>24.375</v>
          </cell>
          <cell r="DA3322">
            <v>0</v>
          </cell>
          <cell r="ER3322">
            <v>275.26560000000001</v>
          </cell>
        </row>
        <row r="3323">
          <cell r="A3323">
            <v>643463</v>
          </cell>
          <cell r="C3323" t="str">
            <v>Moye, Cambric</v>
          </cell>
          <cell r="AF3323">
            <v>0.17917486181327433</v>
          </cell>
          <cell r="AN3323">
            <v>77.010204444444469</v>
          </cell>
          <cell r="AP3323">
            <v>5.6507281896172157E-2</v>
          </cell>
          <cell r="AV3323" t="str">
            <v>C</v>
          </cell>
          <cell r="AW3323">
            <v>-14.779546925437325</v>
          </cell>
          <cell r="AX3323">
            <v>-18.439616666666666</v>
          </cell>
          <cell r="AY3323">
            <v>-14.37731812280531</v>
          </cell>
          <cell r="AZ3323">
            <v>-1.0512779518247624</v>
          </cell>
          <cell r="BG3323">
            <v>1.0887480025220528</v>
          </cell>
          <cell r="BJ3323">
            <v>-2.1517483527395884E-2</v>
          </cell>
          <cell r="CF3323">
            <v>0</v>
          </cell>
          <cell r="CV3323">
            <v>24.208333333333332</v>
          </cell>
          <cell r="DA3323">
            <v>0</v>
          </cell>
          <cell r="ER3323">
            <v>192.52551111111114</v>
          </cell>
        </row>
        <row r="3324">
          <cell r="A3324">
            <v>643464</v>
          </cell>
          <cell r="C3324" t="str">
            <v>Moyer, Dillon</v>
          </cell>
          <cell r="AF3324">
            <v>0.16243163714862291</v>
          </cell>
          <cell r="AN3324">
            <v>146.32010666666667</v>
          </cell>
          <cell r="AP3324">
            <v>0.23041673983662025</v>
          </cell>
          <cell r="AV3324" t="str">
            <v>SS</v>
          </cell>
          <cell r="AW3324">
            <v>-12.358483333333334</v>
          </cell>
          <cell r="AX3324">
            <v>4.6668550636064365</v>
          </cell>
          <cell r="AY3324">
            <v>-7.5074543456902747</v>
          </cell>
          <cell r="AZ3324">
            <v>4.6668550636064365</v>
          </cell>
          <cell r="BG3324">
            <v>1.0871765647724416</v>
          </cell>
          <cell r="BJ3324">
            <v>2.9382151737689195E-3</v>
          </cell>
          <cell r="CF3324">
            <v>0</v>
          </cell>
          <cell r="CV3324">
            <v>24.958333333333332</v>
          </cell>
          <cell r="DA3324">
            <v>0</v>
          </cell>
          <cell r="ER3324">
            <v>365.80026666666669</v>
          </cell>
        </row>
        <row r="3325">
          <cell r="A3325">
            <v>643465</v>
          </cell>
          <cell r="C3325" t="str">
            <v>Murphy, Alex</v>
          </cell>
          <cell r="AF3325">
            <v>0.19503280289111116</v>
          </cell>
          <cell r="AN3325">
            <v>187.4993777777778</v>
          </cell>
          <cell r="AP3325">
            <v>0.29066416591284616</v>
          </cell>
          <cell r="AV3325" t="str">
            <v>C</v>
          </cell>
          <cell r="AW3325">
            <v>-14.597769896447669</v>
          </cell>
          <cell r="AX3325">
            <v>-23.030216666666668</v>
          </cell>
          <cell r="AY3325">
            <v>-15.989895045171668</v>
          </cell>
          <cell r="AZ3325">
            <v>-10.298074740052263</v>
          </cell>
          <cell r="BG3325">
            <v>0.747116363997129</v>
          </cell>
          <cell r="BJ3325">
            <v>-1.2506642234481667E-3</v>
          </cell>
          <cell r="CF3325">
            <v>0</v>
          </cell>
          <cell r="CV3325">
            <v>21.708333333333332</v>
          </cell>
          <cell r="DA3325">
            <v>0</v>
          </cell>
          <cell r="ER3325">
            <v>468.74844444444443</v>
          </cell>
        </row>
        <row r="3326">
          <cell r="A3326">
            <v>643469</v>
          </cell>
          <cell r="C3326" t="str">
            <v>Newman, Alex</v>
          </cell>
          <cell r="AF3326">
            <v>0.15153605037977688</v>
          </cell>
          <cell r="AN3326">
            <v>69.341013333333336</v>
          </cell>
          <cell r="AP3326">
            <v>5.2624385889934677E-2</v>
          </cell>
          <cell r="AV3326" t="str">
            <v>RF</v>
          </cell>
          <cell r="AW3326">
            <v>-13.422041666666665</v>
          </cell>
          <cell r="AX3326">
            <v>-19.444816666666661</v>
          </cell>
          <cell r="AY3326">
            <v>-12.829804928133004</v>
          </cell>
          <cell r="AZ3326">
            <v>-12.829804928133004</v>
          </cell>
          <cell r="BG3326">
            <v>1.206173106843222</v>
          </cell>
          <cell r="BJ3326">
            <v>-1.4989002086994627E-3</v>
          </cell>
          <cell r="CF3326">
            <v>0</v>
          </cell>
          <cell r="CV3326">
            <v>23.541666666666668</v>
          </cell>
          <cell r="DA3326">
            <v>0</v>
          </cell>
          <cell r="ER3326">
            <v>173.35253333333333</v>
          </cell>
        </row>
        <row r="3327">
          <cell r="A3327">
            <v>643473</v>
          </cell>
          <cell r="C3327" t="str">
            <v>Oberste, Matt</v>
          </cell>
          <cell r="AF3327">
            <v>0.21918986778447269</v>
          </cell>
          <cell r="AN3327">
            <v>198.87051851851848</v>
          </cell>
          <cell r="AP3327">
            <v>0.35371666613510455</v>
          </cell>
          <cell r="AV3327" t="str">
            <v>1B</v>
          </cell>
          <cell r="AW3327">
            <v>-13.948682048695071</v>
          </cell>
          <cell r="AX3327">
            <v>-17.60895</v>
          </cell>
          <cell r="AY3327">
            <v>-14.178818457566601</v>
          </cell>
          <cell r="AZ3327">
            <v>-13.948682048695071</v>
          </cell>
          <cell r="BG3327">
            <v>1.6223647079524772</v>
          </cell>
          <cell r="BJ3327">
            <v>1.3126808398035214E-2</v>
          </cell>
          <cell r="CF3327">
            <v>0</v>
          </cell>
          <cell r="CV3327">
            <v>24.875</v>
          </cell>
          <cell r="DA3327">
            <v>0</v>
          </cell>
          <cell r="ER3327">
            <v>497.17629629629619</v>
          </cell>
        </row>
        <row r="3328">
          <cell r="A3328">
            <v>643475</v>
          </cell>
          <cell r="C3328" t="str">
            <v>Oliver, Connor</v>
          </cell>
          <cell r="AF3328">
            <v>0.18424389943103431</v>
          </cell>
          <cell r="AN3328">
            <v>140.45344</v>
          </cell>
          <cell r="AP3328">
            <v>0.23506599917054549</v>
          </cell>
          <cell r="AV3328" t="str">
            <v>CF</v>
          </cell>
          <cell r="AW3328">
            <v>-14.174433333333337</v>
          </cell>
          <cell r="AX3328">
            <v>-20.911549999999998</v>
          </cell>
          <cell r="AY3328">
            <v>-5.3367029404949289</v>
          </cell>
          <cell r="AZ3328">
            <v>-5.3367029404949289</v>
          </cell>
          <cell r="BG3328">
            <v>0.7633833373610257</v>
          </cell>
          <cell r="BJ3328">
            <v>-8.6135131777489229E-3</v>
          </cell>
          <cell r="CF3328">
            <v>0</v>
          </cell>
          <cell r="CV3328">
            <v>22.708333333333332</v>
          </cell>
          <cell r="DA3328">
            <v>0</v>
          </cell>
          <cell r="ER3328">
            <v>351.1336</v>
          </cell>
        </row>
        <row r="3329">
          <cell r="A3329">
            <v>643479</v>
          </cell>
          <cell r="C3329" t="str">
            <v>Papaccio, Giuseppe</v>
          </cell>
          <cell r="AF3329">
            <v>0.16523599050539406</v>
          </cell>
          <cell r="AN3329">
            <v>87.449884444444464</v>
          </cell>
          <cell r="AP3329">
            <v>5.7596773377275423E-2</v>
          </cell>
          <cell r="AV3329" t="str">
            <v>SS</v>
          </cell>
          <cell r="AW3329">
            <v>-14.786823449961677</v>
          </cell>
          <cell r="AX3329">
            <v>-0.9130077970499697</v>
          </cell>
          <cell r="AY3329">
            <v>-14.520504877726671</v>
          </cell>
          <cell r="AZ3329">
            <v>-0.9130077970499697</v>
          </cell>
          <cell r="BG3329">
            <v>1.1982793319275449</v>
          </cell>
          <cell r="BJ3329">
            <v>-2.3788022952917404E-2</v>
          </cell>
          <cell r="CF3329">
            <v>0</v>
          </cell>
          <cell r="CV3329">
            <v>25.041666666666668</v>
          </cell>
          <cell r="DA3329">
            <v>0</v>
          </cell>
          <cell r="ER3329">
            <v>218.62471111111114</v>
          </cell>
        </row>
        <row r="3330">
          <cell r="A3330">
            <v>643480</v>
          </cell>
          <cell r="C3330" t="str">
            <v>Parent, Nick</v>
          </cell>
          <cell r="AF3330">
            <v>0.15922268481512997</v>
          </cell>
          <cell r="AN3330">
            <v>67.248106666666672</v>
          </cell>
          <cell r="AP3330">
            <v>3.613784431178757E-2</v>
          </cell>
          <cell r="AV3330" t="str">
            <v>1B</v>
          </cell>
          <cell r="AW3330">
            <v>-12.364477699489743</v>
          </cell>
          <cell r="AX3330">
            <v>-16.62405</v>
          </cell>
          <cell r="AY3330">
            <v>-13.288260840582916</v>
          </cell>
          <cell r="AZ3330">
            <v>-12.364477699489743</v>
          </cell>
          <cell r="BG3330">
            <v>1.2731043753376312</v>
          </cell>
          <cell r="BJ3330">
            <v>-3.1514396022351135E-2</v>
          </cell>
          <cell r="CF3330">
            <v>0</v>
          </cell>
          <cell r="CV3330">
            <v>25.958333333333332</v>
          </cell>
          <cell r="DA3330">
            <v>0</v>
          </cell>
          <cell r="ER3330">
            <v>168.12026666666668</v>
          </cell>
        </row>
        <row r="3331">
          <cell r="A3331">
            <v>643482</v>
          </cell>
          <cell r="C3331" t="str">
            <v>Pedroza, Richy</v>
          </cell>
          <cell r="AF3331">
            <v>0.18838202770912393</v>
          </cell>
          <cell r="AN3331">
            <v>111.5160651851852</v>
          </cell>
          <cell r="AP3331">
            <v>0.10299794994910283</v>
          </cell>
          <cell r="AV3331" t="str">
            <v>2B</v>
          </cell>
          <cell r="AW3331">
            <v>-12.358483333333334</v>
          </cell>
          <cell r="AX3331">
            <v>-1.5198835409403515</v>
          </cell>
          <cell r="AY3331">
            <v>-10.330400255818219</v>
          </cell>
          <cell r="AZ3331">
            <v>-1.5198835409403515</v>
          </cell>
          <cell r="BG3331">
            <v>0.97348990682978043</v>
          </cell>
          <cell r="BJ3331">
            <v>-4.3485592608370049E-3</v>
          </cell>
          <cell r="CF3331">
            <v>0</v>
          </cell>
          <cell r="CV3331">
            <v>24.958333333333332</v>
          </cell>
          <cell r="DA3331">
            <v>0</v>
          </cell>
          <cell r="ER3331">
            <v>278.790162962963</v>
          </cell>
        </row>
        <row r="3332">
          <cell r="A3332">
            <v>643488</v>
          </cell>
          <cell r="C3332" t="str">
            <v>Petty, Kyle</v>
          </cell>
          <cell r="AF3332">
            <v>0.20724859789569738</v>
          </cell>
          <cell r="AN3332">
            <v>222.61179259259262</v>
          </cell>
          <cell r="AP3332">
            <v>0.34509290895974321</v>
          </cell>
          <cell r="AV3332" t="str">
            <v>1B</v>
          </cell>
          <cell r="AW3332">
            <v>-13.190002729205737</v>
          </cell>
          <cell r="AX3332">
            <v>-17.200849999999999</v>
          </cell>
          <cell r="AY3332">
            <v>-11.310900144331143</v>
          </cell>
          <cell r="AZ3332">
            <v>-11.310900144331143</v>
          </cell>
          <cell r="BG3332">
            <v>1.6646434095716023</v>
          </cell>
          <cell r="BJ3332">
            <v>6.6240929957995676E-3</v>
          </cell>
          <cell r="CF3332">
            <v>0</v>
          </cell>
          <cell r="CV3332">
            <v>25.291666666666668</v>
          </cell>
          <cell r="DA3332">
            <v>0</v>
          </cell>
          <cell r="ER3332">
            <v>556.52948148148153</v>
          </cell>
        </row>
        <row r="3333">
          <cell r="A3333">
            <v>643491</v>
          </cell>
          <cell r="C3333" t="str">
            <v>Powell, Curt</v>
          </cell>
          <cell r="AF3333">
            <v>0.20705697095569284</v>
          </cell>
          <cell r="AN3333">
            <v>169.71733333333339</v>
          </cell>
          <cell r="AP3333">
            <v>0.28023480946996304</v>
          </cell>
          <cell r="AV3333" t="str">
            <v>SS</v>
          </cell>
          <cell r="AW3333">
            <v>-13.157860989376339</v>
          </cell>
          <cell r="AX3333">
            <v>-7.4045159224130792</v>
          </cell>
          <cell r="AY3333">
            <v>-10.809414779576457</v>
          </cell>
          <cell r="AZ3333">
            <v>-7.4045159224130792</v>
          </cell>
          <cell r="BG3333">
            <v>1.3930342565323697</v>
          </cell>
          <cell r="BJ3333">
            <v>1.878569512677623E-2</v>
          </cell>
          <cell r="CF3333">
            <v>0</v>
          </cell>
          <cell r="CV3333">
            <v>25.208333333333332</v>
          </cell>
          <cell r="DA3333">
            <v>0</v>
          </cell>
          <cell r="ER3333">
            <v>424.29333333333341</v>
          </cell>
        </row>
        <row r="3334">
          <cell r="A3334">
            <v>643497</v>
          </cell>
          <cell r="C3334" t="str">
            <v>Ratliff, Taylor</v>
          </cell>
          <cell r="AF3334">
            <v>0.1863258159946834</v>
          </cell>
          <cell r="AN3334">
            <v>106.75484444444447</v>
          </cell>
          <cell r="AP3334">
            <v>8.9110836563478957E-2</v>
          </cell>
          <cell r="AV3334" t="str">
            <v>CF</v>
          </cell>
          <cell r="AW3334">
            <v>-13.002716666666666</v>
          </cell>
          <cell r="AX3334">
            <v>-18.647283333333331</v>
          </cell>
          <cell r="AY3334">
            <v>0.9876420621456794</v>
          </cell>
          <cell r="AZ3334">
            <v>0.9876420621456794</v>
          </cell>
          <cell r="BG3334">
            <v>1.1140992775750502</v>
          </cell>
          <cell r="BJ3334">
            <v>-2.9421996546290637E-2</v>
          </cell>
          <cell r="CF3334">
            <v>0</v>
          </cell>
          <cell r="CV3334">
            <v>24.041666666666668</v>
          </cell>
          <cell r="DA3334">
            <v>0</v>
          </cell>
          <cell r="ER3334">
            <v>266.88711111111115</v>
          </cell>
        </row>
        <row r="3335">
          <cell r="A3335">
            <v>643498</v>
          </cell>
          <cell r="C3335" t="str">
            <v>Ray, Anthony</v>
          </cell>
          <cell r="AF3335">
            <v>0.16089735115862497</v>
          </cell>
          <cell r="AN3335">
            <v>100.83804444444445</v>
          </cell>
          <cell r="AP3335">
            <v>0.16548585449853981</v>
          </cell>
          <cell r="AV3335" t="str">
            <v>CF</v>
          </cell>
          <cell r="AW3335">
            <v>-15.694941666666665</v>
          </cell>
          <cell r="AX3335">
            <v>-24.025383333333323</v>
          </cell>
          <cell r="AY3335">
            <v>-17.242151787112942</v>
          </cell>
          <cell r="AZ3335">
            <v>-15.694941666666665</v>
          </cell>
          <cell r="BG3335">
            <v>0.94721967132119012</v>
          </cell>
          <cell r="BJ3335">
            <v>-1.9857060213604831E-2</v>
          </cell>
          <cell r="CF3335">
            <v>0</v>
          </cell>
          <cell r="CV3335">
            <v>21.291666666666668</v>
          </cell>
          <cell r="DA3335">
            <v>0</v>
          </cell>
          <cell r="ER3335">
            <v>252.09511111111112</v>
          </cell>
        </row>
        <row r="3336">
          <cell r="A3336">
            <v>643500</v>
          </cell>
          <cell r="C3336" t="str">
            <v>Reeves, Mike</v>
          </cell>
          <cell r="AF3336">
            <v>0.19025741656916317</v>
          </cell>
          <cell r="AN3336">
            <v>120.07691851851854</v>
          </cell>
          <cell r="AP3336">
            <v>0.24007470606780046</v>
          </cell>
          <cell r="AV3336" t="str">
            <v>C</v>
          </cell>
          <cell r="AW3336">
            <v>-12.896411336530328</v>
          </cell>
          <cell r="AX3336">
            <v>-16.768249999999998</v>
          </cell>
          <cell r="AY3336">
            <v>-13.418651430100294</v>
          </cell>
          <cell r="AZ3336">
            <v>0.27962575422948577</v>
          </cell>
          <cell r="BG3336">
            <v>1.2719776061142567</v>
          </cell>
          <cell r="BJ3336">
            <v>-1.8354245956906962E-3</v>
          </cell>
          <cell r="CF3336">
            <v>0</v>
          </cell>
          <cell r="CV3336">
            <v>25.791666666666668</v>
          </cell>
          <cell r="DA3336">
            <v>0</v>
          </cell>
          <cell r="ER3336">
            <v>300.19229629629632</v>
          </cell>
        </row>
        <row r="3337">
          <cell r="A3337">
            <v>643505</v>
          </cell>
          <cell r="C3337" t="str">
            <v>Ringo, Justin</v>
          </cell>
          <cell r="AF3337">
            <v>0.21627232988554415</v>
          </cell>
          <cell r="AN3337">
            <v>121.99566222222225</v>
          </cell>
          <cell r="AP3337">
            <v>0.16365187825378547</v>
          </cell>
          <cell r="AV3337" t="str">
            <v>1B</v>
          </cell>
          <cell r="AW3337">
            <v>-12.801219752100604</v>
          </cell>
          <cell r="AX3337">
            <v>-16.984549999999999</v>
          </cell>
          <cell r="AY3337">
            <v>-13.313683994841654</v>
          </cell>
          <cell r="AZ3337">
            <v>-12.801219752100604</v>
          </cell>
          <cell r="BG3337">
            <v>1.3341145516447321</v>
          </cell>
          <cell r="BJ3337">
            <v>-1.6370508757935465E-3</v>
          </cell>
          <cell r="CF3337">
            <v>0</v>
          </cell>
          <cell r="CV3337">
            <v>25.541666666666668</v>
          </cell>
          <cell r="DA3337">
            <v>0</v>
          </cell>
          <cell r="ER3337">
            <v>304.98915555555561</v>
          </cell>
        </row>
        <row r="3338">
          <cell r="A3338">
            <v>643507</v>
          </cell>
          <cell r="C3338" t="str">
            <v>Roberts, George</v>
          </cell>
          <cell r="AF3338">
            <v>0.19385819117809497</v>
          </cell>
          <cell r="AN3338">
            <v>130.2271051851852</v>
          </cell>
          <cell r="AP3338">
            <v>0.15968654262407578</v>
          </cell>
          <cell r="AV3338" t="str">
            <v>3B</v>
          </cell>
          <cell r="AW3338">
            <v>-11.775707731141514</v>
          </cell>
          <cell r="AX3338">
            <v>-2.4428793519873264</v>
          </cell>
          <cell r="AY3338">
            <v>-10.09522494664292</v>
          </cell>
          <cell r="AZ3338">
            <v>-2.4428793519873264</v>
          </cell>
          <cell r="BG3338">
            <v>1.2690749484161761</v>
          </cell>
          <cell r="BJ3338">
            <v>-7.3867452384084537E-3</v>
          </cell>
          <cell r="CF3338">
            <v>0</v>
          </cell>
          <cell r="CV3338">
            <v>26.208333333333332</v>
          </cell>
          <cell r="DA3338">
            <v>0</v>
          </cell>
          <cell r="ER3338">
            <v>325.567762962963</v>
          </cell>
        </row>
        <row r="3339">
          <cell r="A3339">
            <v>643509</v>
          </cell>
          <cell r="C3339" t="str">
            <v>Rockett, Daniel</v>
          </cell>
          <cell r="AF3339">
            <v>0.18595949177752299</v>
          </cell>
          <cell r="AN3339">
            <v>132.31360000000001</v>
          </cell>
          <cell r="AP3339">
            <v>0.16083071433598251</v>
          </cell>
          <cell r="AV3339" t="str">
            <v>RF</v>
          </cell>
          <cell r="AW3339">
            <v>-11.982575000000001</v>
          </cell>
          <cell r="AX3339">
            <v>-16.91245</v>
          </cell>
          <cell r="AY3339">
            <v>-10.484098967182657</v>
          </cell>
          <cell r="AZ3339">
            <v>-10.484098967182657</v>
          </cell>
          <cell r="BG3339">
            <v>1.2908740079265442</v>
          </cell>
          <cell r="BJ3339">
            <v>-1.097012935742555E-2</v>
          </cell>
          <cell r="CF3339">
            <v>0</v>
          </cell>
          <cell r="CV3339">
            <v>25.625</v>
          </cell>
          <cell r="DA3339">
            <v>0</v>
          </cell>
          <cell r="ER3339">
            <v>330.78399999999999</v>
          </cell>
        </row>
        <row r="3340">
          <cell r="A3340">
            <v>643510</v>
          </cell>
          <cell r="C3340" t="str">
            <v>Rodriguez, Alex</v>
          </cell>
          <cell r="AF3340">
            <v>0.12459709116201548</v>
          </cell>
          <cell r="AN3340">
            <v>125.8277925925926</v>
          </cell>
          <cell r="AP3340">
            <v>0.16998803710216193</v>
          </cell>
          <cell r="AV3340" t="str">
            <v>1B</v>
          </cell>
          <cell r="AW3340">
            <v>-21.124272490096509</v>
          </cell>
          <cell r="AX3340">
            <v>-31.632957692721121</v>
          </cell>
          <cell r="AY3340">
            <v>-21.124272490096509</v>
          </cell>
          <cell r="AZ3340">
            <v>-31.632957692721121</v>
          </cell>
          <cell r="BG3340">
            <v>1.1144914325187552</v>
          </cell>
          <cell r="BJ3340">
            <v>-1.2029201951898353E-2</v>
          </cell>
          <cell r="CF3340">
            <v>0</v>
          </cell>
          <cell r="CV3340">
            <v>22.791666666666668</v>
          </cell>
          <cell r="DA3340">
            <v>7.3883333333333336</v>
          </cell>
          <cell r="ER3340">
            <v>314.56948148148149</v>
          </cell>
        </row>
        <row r="3341">
          <cell r="A3341">
            <v>643515</v>
          </cell>
          <cell r="C3341" t="str">
            <v>Rosa, Angel</v>
          </cell>
          <cell r="AF3341">
            <v>0.20251602608876085</v>
          </cell>
          <cell r="AN3341">
            <v>159.49805037037038</v>
          </cell>
          <cell r="AP3341">
            <v>0.33278158206987096</v>
          </cell>
          <cell r="AV3341" t="str">
            <v>SS</v>
          </cell>
          <cell r="AW3341">
            <v>-12.53232803221316</v>
          </cell>
          <cell r="AX3341">
            <v>-5.5820998163138711</v>
          </cell>
          <cell r="AY3341">
            <v>-9.20980775810526</v>
          </cell>
          <cell r="AZ3341">
            <v>-5.5820998163138711</v>
          </cell>
          <cell r="BG3341">
            <v>1.326242917092568</v>
          </cell>
          <cell r="BJ3341">
            <v>-5.0348815306814881E-3</v>
          </cell>
          <cell r="CF3341">
            <v>0</v>
          </cell>
          <cell r="CV3341">
            <v>23.791666666666668</v>
          </cell>
          <cell r="DA3341">
            <v>0</v>
          </cell>
          <cell r="ER3341">
            <v>398.74512592592589</v>
          </cell>
        </row>
        <row r="3342">
          <cell r="A3342">
            <v>643516</v>
          </cell>
          <cell r="C3342" t="str">
            <v>Roy, Jeff</v>
          </cell>
          <cell r="AF3342">
            <v>0.19032031834322463</v>
          </cell>
          <cell r="AN3342">
            <v>136.14743703703707</v>
          </cell>
          <cell r="AP3342">
            <v>0.2385081838821278</v>
          </cell>
          <cell r="AV3342" t="str">
            <v>LF</v>
          </cell>
          <cell r="AW3342">
            <v>-12.709883333333334</v>
          </cell>
          <cell r="AX3342">
            <v>-18.128116666666667</v>
          </cell>
          <cell r="AY3342">
            <v>-3.2958791004200294</v>
          </cell>
          <cell r="AZ3342">
            <v>-3.2958791004200294</v>
          </cell>
          <cell r="BG3342">
            <v>1.0015860027216363</v>
          </cell>
          <cell r="BJ3342">
            <v>1.0274980455004459E-2</v>
          </cell>
          <cell r="CF3342">
            <v>0</v>
          </cell>
          <cell r="CV3342">
            <v>24.458333333333332</v>
          </cell>
          <cell r="DA3342">
            <v>0</v>
          </cell>
          <cell r="ER3342">
            <v>340.36859259259268</v>
          </cell>
        </row>
        <row r="3343">
          <cell r="A3343">
            <v>643520</v>
          </cell>
          <cell r="C3343" t="str">
            <v>Santos, Trae</v>
          </cell>
          <cell r="AF3343">
            <v>0.20384906800045388</v>
          </cell>
          <cell r="AN3343">
            <v>201.94725925925923</v>
          </cell>
          <cell r="AP3343">
            <v>0.33416307083859687</v>
          </cell>
          <cell r="AV3343" t="str">
            <v>1B</v>
          </cell>
          <cell r="AW3343">
            <v>-15.131451144632319</v>
          </cell>
          <cell r="AX3343">
            <v>-19.173683333333333</v>
          </cell>
          <cell r="AY3343">
            <v>-15.160896061567843</v>
          </cell>
          <cell r="AZ3343">
            <v>-15.131451144632319</v>
          </cell>
          <cell r="BG3343">
            <v>1.2080843026102488</v>
          </cell>
          <cell r="BJ3343">
            <v>-3.341538341035657E-3</v>
          </cell>
          <cell r="CF3343">
            <v>0</v>
          </cell>
          <cell r="CV3343">
            <v>23.708333333333332</v>
          </cell>
          <cell r="DA3343">
            <v>0</v>
          </cell>
          <cell r="ER3343">
            <v>504.86814814814807</v>
          </cell>
        </row>
        <row r="3344">
          <cell r="A3344">
            <v>643523</v>
          </cell>
          <cell r="C3344" t="str">
            <v>Schrader, Jacob</v>
          </cell>
          <cell r="AF3344">
            <v>0.21461276551223685</v>
          </cell>
          <cell r="AN3344">
            <v>181.77659259259258</v>
          </cell>
          <cell r="AP3344">
            <v>0.32829481803504468</v>
          </cell>
          <cell r="AV3344" t="str">
            <v>1B</v>
          </cell>
          <cell r="AW3344">
            <v>-14.07857599803328</v>
          </cell>
          <cell r="AX3344">
            <v>-17.200849999999999</v>
          </cell>
          <cell r="AY3344">
            <v>-13.882744084238956</v>
          </cell>
          <cell r="AZ3344">
            <v>-13.882744084238956</v>
          </cell>
          <cell r="BG3344">
            <v>1.3838555892762057</v>
          </cell>
          <cell r="BJ3344">
            <v>4.7737782773531407E-3</v>
          </cell>
          <cell r="CF3344">
            <v>0</v>
          </cell>
          <cell r="CV3344">
            <v>25.291666666666668</v>
          </cell>
          <cell r="DA3344">
            <v>0</v>
          </cell>
          <cell r="ER3344">
            <v>454.44148148148145</v>
          </cell>
        </row>
        <row r="3345">
          <cell r="A3345">
            <v>643524</v>
          </cell>
          <cell r="C3345" t="str">
            <v>Schwindel, Frank</v>
          </cell>
          <cell r="AF3345">
            <v>0.22139571018422871</v>
          </cell>
          <cell r="AN3345">
            <v>203.92035555555555</v>
          </cell>
          <cell r="AP3345">
            <v>0.37528108377258129</v>
          </cell>
          <cell r="AV3345" t="str">
            <v>1B</v>
          </cell>
          <cell r="AW3345">
            <v>-12.404658262089821</v>
          </cell>
          <cell r="AX3345">
            <v>-18.647283333333331</v>
          </cell>
          <cell r="AY3345">
            <v>-12.368823887431841</v>
          </cell>
          <cell r="AZ3345">
            <v>-12.368823887431841</v>
          </cell>
          <cell r="BG3345">
            <v>1.4896222341366303</v>
          </cell>
          <cell r="BJ3345">
            <v>-1.5630405618048695E-3</v>
          </cell>
          <cell r="CF3345">
            <v>0</v>
          </cell>
          <cell r="CV3345">
            <v>24.041666666666668</v>
          </cell>
          <cell r="DA3345">
            <v>0</v>
          </cell>
          <cell r="ER3345">
            <v>509.80088888888884</v>
          </cell>
        </row>
        <row r="3346">
          <cell r="A3346">
            <v>643526</v>
          </cell>
          <cell r="C3346" t="str">
            <v>Scott, Levi</v>
          </cell>
          <cell r="AF3346">
            <v>0.15655703680757366</v>
          </cell>
          <cell r="AN3346">
            <v>112.20776296296297</v>
          </cell>
          <cell r="AP3346">
            <v>0.13946178197081505</v>
          </cell>
          <cell r="AV3346" t="str">
            <v>1B</v>
          </cell>
          <cell r="AW3346">
            <v>-13.744836650057085</v>
          </cell>
          <cell r="AX3346">
            <v>-18.902549999999998</v>
          </cell>
          <cell r="AY3346">
            <v>-14.361390244503983</v>
          </cell>
          <cell r="AZ3346">
            <v>-13.744836650057085</v>
          </cell>
          <cell r="BG3346">
            <v>1.5304174263834782</v>
          </cell>
          <cell r="BJ3346">
            <v>-1.2305309961855369E-3</v>
          </cell>
          <cell r="CF3346">
            <v>0</v>
          </cell>
          <cell r="CV3346">
            <v>23.875</v>
          </cell>
          <cell r="DA3346">
            <v>0</v>
          </cell>
          <cell r="ER3346">
            <v>280.51940740740741</v>
          </cell>
        </row>
        <row r="3347">
          <cell r="A3347">
            <v>643527</v>
          </cell>
          <cell r="C3347" t="str">
            <v>Scott, Ryan</v>
          </cell>
          <cell r="AF3347">
            <v>0.14850891108700956</v>
          </cell>
          <cell r="AN3347">
            <v>69.818453333333352</v>
          </cell>
          <cell r="AP3347">
            <v>9.0600177886890565E-2</v>
          </cell>
          <cell r="AV3347" t="str">
            <v>C</v>
          </cell>
          <cell r="AW3347">
            <v>-16.103983037483243</v>
          </cell>
          <cell r="AX3347">
            <v>-23.826349999999994</v>
          </cell>
          <cell r="AY3347">
            <v>-17.644167810066403</v>
          </cell>
          <cell r="AZ3347">
            <v>-4.9974175666093243</v>
          </cell>
          <cell r="BG3347">
            <v>0.61440458432848344</v>
          </cell>
          <cell r="BJ3347">
            <v>-2.6926246436976661E-2</v>
          </cell>
          <cell r="CF3347">
            <v>0</v>
          </cell>
          <cell r="CV3347">
            <v>21.375</v>
          </cell>
          <cell r="DA3347">
            <v>0</v>
          </cell>
          <cell r="ER3347">
            <v>174.54613333333336</v>
          </cell>
        </row>
        <row r="3348">
          <cell r="A3348">
            <v>643529</v>
          </cell>
          <cell r="C3348" t="str">
            <v>Seager, Justin</v>
          </cell>
          <cell r="AF3348">
            <v>0.19184315827187073</v>
          </cell>
          <cell r="AN3348">
            <v>158.60965925925927</v>
          </cell>
          <cell r="AP3348">
            <v>0.31187086042320555</v>
          </cell>
          <cell r="AV3348" t="str">
            <v>1B</v>
          </cell>
          <cell r="AW3348">
            <v>-17.359560147437271</v>
          </cell>
          <cell r="AX3348">
            <v>-18.543449999999996</v>
          </cell>
          <cell r="AY3348">
            <v>-17.752698509309624</v>
          </cell>
          <cell r="AZ3348">
            <v>-17.359560147437271</v>
          </cell>
          <cell r="BG3348">
            <v>1.1654208178105139</v>
          </cell>
          <cell r="BJ3348">
            <v>-5.8196948026854002E-3</v>
          </cell>
          <cell r="CF3348">
            <v>0</v>
          </cell>
          <cell r="CV3348">
            <v>24.125</v>
          </cell>
          <cell r="DA3348">
            <v>0</v>
          </cell>
          <cell r="ER3348">
            <v>396.52414814814813</v>
          </cell>
        </row>
        <row r="3349">
          <cell r="A3349">
            <v>643531</v>
          </cell>
          <cell r="C3349" t="str">
            <v>Shannon, Mark</v>
          </cell>
          <cell r="AF3349">
            <v>0.20924729545175541</v>
          </cell>
          <cell r="AN3349">
            <v>163.71247407407409</v>
          </cell>
          <cell r="AP3349">
            <v>0.21714067514776925</v>
          </cell>
          <cell r="AV3349" t="str">
            <v>LF</v>
          </cell>
          <cell r="AW3349">
            <v>-12.173774879001162</v>
          </cell>
          <cell r="AX3349">
            <v>-17.272950000000002</v>
          </cell>
          <cell r="AY3349">
            <v>-8.6222497175638253</v>
          </cell>
          <cell r="AZ3349">
            <v>-8.6222497175638253</v>
          </cell>
          <cell r="BG3349">
            <v>1.3313711320903416</v>
          </cell>
          <cell r="BJ3349">
            <v>-1.151868141588883E-2</v>
          </cell>
          <cell r="CF3349">
            <v>0</v>
          </cell>
          <cell r="CV3349">
            <v>25.208333333333332</v>
          </cell>
          <cell r="DA3349">
            <v>0</v>
          </cell>
          <cell r="ER3349">
            <v>409.28118518518522</v>
          </cell>
        </row>
        <row r="3350">
          <cell r="A3350">
            <v>643555</v>
          </cell>
          <cell r="C3350" t="str">
            <v>Sprowl, Trevor</v>
          </cell>
          <cell r="AF3350">
            <v>0.1820437953277112</v>
          </cell>
          <cell r="AN3350">
            <v>67.944675555555563</v>
          </cell>
          <cell r="AP3350">
            <v>2.9602988373385708E-2</v>
          </cell>
          <cell r="AV3350" t="str">
            <v>2B</v>
          </cell>
          <cell r="AW3350">
            <v>-13.923672065810518</v>
          </cell>
          <cell r="AX3350">
            <v>-4.1181439580396919</v>
          </cell>
          <cell r="AY3350">
            <v>-13.154866921080682</v>
          </cell>
          <cell r="AZ3350">
            <v>-4.1181439580396919</v>
          </cell>
          <cell r="BG3350">
            <v>1.2569157991633384</v>
          </cell>
          <cell r="BJ3350">
            <v>-1.4106716438334232E-2</v>
          </cell>
          <cell r="CF3350">
            <v>0</v>
          </cell>
          <cell r="CV3350">
            <v>23.375</v>
          </cell>
          <cell r="DA3350">
            <v>0</v>
          </cell>
          <cell r="ER3350">
            <v>169.86168888888889</v>
          </cell>
        </row>
        <row r="3351">
          <cell r="A3351">
            <v>643557</v>
          </cell>
          <cell r="C3351" t="str">
            <v>Stone, Jake</v>
          </cell>
          <cell r="AF3351">
            <v>0.18559809391087093</v>
          </cell>
          <cell r="AN3351">
            <v>122.98315851851854</v>
          </cell>
          <cell r="AP3351">
            <v>0.11877892962507108</v>
          </cell>
          <cell r="AV3351" t="str">
            <v>1B</v>
          </cell>
          <cell r="AW3351">
            <v>-11.4725507190639</v>
          </cell>
          <cell r="AX3351">
            <v>-16.840350000000001</v>
          </cell>
          <cell r="AY3351">
            <v>-12.11811404984736</v>
          </cell>
          <cell r="AZ3351">
            <v>-11.4725507190639</v>
          </cell>
          <cell r="BG3351">
            <v>1.1250727999307684</v>
          </cell>
          <cell r="BJ3351">
            <v>-1.4662002430000744E-2</v>
          </cell>
          <cell r="CF3351">
            <v>0</v>
          </cell>
          <cell r="CV3351">
            <v>25.708333333333332</v>
          </cell>
          <cell r="DA3351">
            <v>0</v>
          </cell>
          <cell r="ER3351">
            <v>307.45789629629633</v>
          </cell>
        </row>
        <row r="3352">
          <cell r="A3352">
            <v>643560</v>
          </cell>
          <cell r="C3352" t="str">
            <v>Stringer, Christian</v>
          </cell>
          <cell r="AF3352">
            <v>0.20783872528677091</v>
          </cell>
          <cell r="AN3352">
            <v>122.12757333333334</v>
          </cell>
          <cell r="AP3352">
            <v>0.18654605939137936</v>
          </cell>
          <cell r="AV3352" t="str">
            <v>2B</v>
          </cell>
          <cell r="AW3352">
            <v>-11.757666666666665</v>
          </cell>
          <cell r="AX3352">
            <v>-0.76719061202967032</v>
          </cell>
          <cell r="AY3352">
            <v>-8.0160387253742105</v>
          </cell>
          <cell r="AZ3352">
            <v>-0.76719061202967032</v>
          </cell>
          <cell r="BG3352">
            <v>1.3683505521000052</v>
          </cell>
          <cell r="BJ3352">
            <v>-6.3224784786350451E-4</v>
          </cell>
          <cell r="CF3352">
            <v>0</v>
          </cell>
          <cell r="CV3352">
            <v>26.041666666666668</v>
          </cell>
          <cell r="DA3352">
            <v>0</v>
          </cell>
          <cell r="ER3352">
            <v>305.31893333333335</v>
          </cell>
        </row>
        <row r="3353">
          <cell r="A3353">
            <v>643562</v>
          </cell>
          <cell r="C3353" t="str">
            <v>Sumner, Kale</v>
          </cell>
          <cell r="AF3353">
            <v>0.20450336393624191</v>
          </cell>
          <cell r="AN3353">
            <v>85.444835555555585</v>
          </cell>
          <cell r="AP3353">
            <v>6.9769367444210473E-2</v>
          </cell>
          <cell r="AV3353" t="str">
            <v>C</v>
          </cell>
          <cell r="AW3353">
            <v>-14.607077872214418</v>
          </cell>
          <cell r="AX3353">
            <v>-17.417149999999999</v>
          </cell>
          <cell r="AY3353">
            <v>-15.46274727618133</v>
          </cell>
          <cell r="AZ3353">
            <v>-7.9923552819272512</v>
          </cell>
          <cell r="BG3353">
            <v>1.1315072498461833</v>
          </cell>
          <cell r="BJ3353">
            <v>1.0955981038664265E-2</v>
          </cell>
          <cell r="CF3353">
            <v>0</v>
          </cell>
          <cell r="CV3353">
            <v>25.041666666666668</v>
          </cell>
          <cell r="DA3353">
            <v>0</v>
          </cell>
          <cell r="ER3353">
            <v>213.61208888888893</v>
          </cell>
        </row>
        <row r="3354">
          <cell r="A3354">
            <v>643565</v>
          </cell>
          <cell r="C3354" t="str">
            <v>Tauchman, Mike</v>
          </cell>
          <cell r="AF3354">
            <v>0.2145705195199839</v>
          </cell>
          <cell r="AN3354">
            <v>220.5008592592593</v>
          </cell>
          <cell r="AP3354">
            <v>0.36667716120541149</v>
          </cell>
          <cell r="AV3354" t="str">
            <v>CF</v>
          </cell>
          <cell r="AW3354">
            <v>-12.028791666666667</v>
          </cell>
          <cell r="AX3354">
            <v>-16.984549999999999</v>
          </cell>
          <cell r="AY3354">
            <v>-3.327828952955036</v>
          </cell>
          <cell r="AZ3354">
            <v>-3.327828952955036</v>
          </cell>
          <cell r="BG3354">
            <v>1.5333193446101943</v>
          </cell>
          <cell r="BJ3354">
            <v>-4.895510370621233E-4</v>
          </cell>
          <cell r="CF3354">
            <v>0</v>
          </cell>
          <cell r="CV3354">
            <v>25.541666666666668</v>
          </cell>
          <cell r="DA3354">
            <v>0</v>
          </cell>
          <cell r="ER3354">
            <v>551.25214814814819</v>
          </cell>
        </row>
        <row r="3355">
          <cell r="A3355">
            <v>643569</v>
          </cell>
          <cell r="C3355" t="str">
            <v>Thomas, Toby</v>
          </cell>
          <cell r="AF3355">
            <v>0.1891647233798783</v>
          </cell>
          <cell r="AN3355">
            <v>210.84136296296299</v>
          </cell>
          <cell r="AP3355">
            <v>0.32787080223003995</v>
          </cell>
          <cell r="AV3355" t="str">
            <v>2B</v>
          </cell>
          <cell r="AW3355">
            <v>-15.014380574964553</v>
          </cell>
          <cell r="AX3355">
            <v>-4.2784886556964743</v>
          </cell>
          <cell r="AY3355">
            <v>-15.171241715370174</v>
          </cell>
          <cell r="AZ3355">
            <v>-4.2784886556964743</v>
          </cell>
          <cell r="BG3355">
            <v>0.95235690352326219</v>
          </cell>
          <cell r="BJ3355">
            <v>2.8582817297587051E-3</v>
          </cell>
          <cell r="CF3355">
            <v>0</v>
          </cell>
          <cell r="CV3355">
            <v>22.541666666666668</v>
          </cell>
          <cell r="DA3355">
            <v>0</v>
          </cell>
          <cell r="ER3355">
            <v>527.10340740740742</v>
          </cell>
        </row>
        <row r="3356">
          <cell r="A3356">
            <v>643573</v>
          </cell>
          <cell r="C3356" t="str">
            <v>Towey, Cal</v>
          </cell>
          <cell r="AF3356">
            <v>0.23222984837076344</v>
          </cell>
          <cell r="AN3356">
            <v>210.84314074074075</v>
          </cell>
          <cell r="AP3356">
            <v>0.38130846358499937</v>
          </cell>
          <cell r="AV3356" t="str">
            <v>RF</v>
          </cell>
          <cell r="AW3356">
            <v>-12.971734859361066</v>
          </cell>
          <cell r="AX3356">
            <v>-16.40635</v>
          </cell>
          <cell r="AY3356">
            <v>-12.674884834197568</v>
          </cell>
          <cell r="AZ3356">
            <v>-12.674884834197568</v>
          </cell>
          <cell r="BG3356">
            <v>1.2336807678770156</v>
          </cell>
          <cell r="BJ3356">
            <v>7.938154409710298E-3</v>
          </cell>
          <cell r="CF3356">
            <v>0</v>
          </cell>
          <cell r="CV3356">
            <v>26.375</v>
          </cell>
          <cell r="DA3356">
            <v>0</v>
          </cell>
          <cell r="ER3356">
            <v>527.10785185185182</v>
          </cell>
        </row>
        <row r="3357">
          <cell r="A3357">
            <v>643577</v>
          </cell>
          <cell r="C3357" t="str">
            <v>Trinkwon, Brandon</v>
          </cell>
          <cell r="AF3357">
            <v>0.20808260823842215</v>
          </cell>
          <cell r="AN3357">
            <v>203.88811851851852</v>
          </cell>
          <cell r="AP3357">
            <v>0.36378052141271855</v>
          </cell>
          <cell r="AV3357" t="str">
            <v>2B</v>
          </cell>
          <cell r="AW3357">
            <v>-12.531201690766606</v>
          </cell>
          <cell r="AX3357">
            <v>-6.8518061802600663</v>
          </cell>
          <cell r="AY3357">
            <v>-9.914632514431009</v>
          </cell>
          <cell r="AZ3357">
            <v>-6.8518061802600663</v>
          </cell>
          <cell r="BG3357">
            <v>1.4130564600883546</v>
          </cell>
          <cell r="BJ3357">
            <v>-2.5213849354900207E-3</v>
          </cell>
          <cell r="CF3357">
            <v>0</v>
          </cell>
          <cell r="CV3357">
            <v>24.291666666666668</v>
          </cell>
          <cell r="DA3357">
            <v>0</v>
          </cell>
          <cell r="ER3357">
            <v>509.72029629629628</v>
          </cell>
        </row>
        <row r="3358">
          <cell r="A3358">
            <v>643578</v>
          </cell>
          <cell r="C3358" t="str">
            <v>Tuntland, Ryan</v>
          </cell>
          <cell r="AF3358">
            <v>0.1835421692976148</v>
          </cell>
          <cell r="AN3358">
            <v>104.51958518518518</v>
          </cell>
          <cell r="AP3358">
            <v>8.7653216372537202E-2</v>
          </cell>
          <cell r="AV3358" t="str">
            <v>1B</v>
          </cell>
          <cell r="AW3358">
            <v>-12.452996085441484</v>
          </cell>
          <cell r="AX3358">
            <v>-17.272950000000002</v>
          </cell>
          <cell r="AY3358">
            <v>-12.654833041508127</v>
          </cell>
          <cell r="AZ3358">
            <v>-12.452996085441484</v>
          </cell>
          <cell r="BG3358">
            <v>1.1296943763022638</v>
          </cell>
          <cell r="BJ3358">
            <v>-1.0212532333196422E-2</v>
          </cell>
          <cell r="CF3358">
            <v>0</v>
          </cell>
          <cell r="CV3358">
            <v>25.208333333333332</v>
          </cell>
          <cell r="DA3358">
            <v>0</v>
          </cell>
          <cell r="ER3358">
            <v>261.29896296296295</v>
          </cell>
        </row>
        <row r="3359">
          <cell r="A3359">
            <v>643581</v>
          </cell>
          <cell r="C3359" t="str">
            <v>Uxa, Logan</v>
          </cell>
          <cell r="AF3359">
            <v>0.20808342534560842</v>
          </cell>
          <cell r="AN3359">
            <v>118.16096</v>
          </cell>
          <cell r="AP3359">
            <v>0.13850384726263254</v>
          </cell>
          <cell r="AV3359" t="str">
            <v>1B</v>
          </cell>
          <cell r="AW3359">
            <v>-13.796885108599437</v>
          </cell>
          <cell r="AX3359">
            <v>-17.056650000000001</v>
          </cell>
          <cell r="AY3359">
            <v>-14.030996947207024</v>
          </cell>
          <cell r="AZ3359">
            <v>-13.796885108599437</v>
          </cell>
          <cell r="BG3359">
            <v>1.5479807168096977</v>
          </cell>
          <cell r="BJ3359">
            <v>-4.5652350465816656E-3</v>
          </cell>
          <cell r="CF3359">
            <v>0</v>
          </cell>
          <cell r="CV3359">
            <v>25.458333333333332</v>
          </cell>
          <cell r="DA3359">
            <v>0</v>
          </cell>
          <cell r="ER3359">
            <v>295.4024</v>
          </cell>
        </row>
        <row r="3360">
          <cell r="A3360">
            <v>643582</v>
          </cell>
          <cell r="C3360" t="str">
            <v>Vazquez, Christian</v>
          </cell>
          <cell r="AF3360">
            <v>0.16351987861245126</v>
          </cell>
          <cell r="AN3360">
            <v>90.126933333333341</v>
          </cell>
          <cell r="AP3360">
            <v>0.10057915487501523</v>
          </cell>
          <cell r="AV3360" t="str">
            <v>2B</v>
          </cell>
          <cell r="AW3360">
            <v>-14.02373223974427</v>
          </cell>
          <cell r="AX3360">
            <v>-0.48088950981551154</v>
          </cell>
          <cell r="AY3360">
            <v>-13.975529097436796</v>
          </cell>
          <cell r="AZ3360">
            <v>-0.48088950981551154</v>
          </cell>
          <cell r="BG3360">
            <v>1.0521962488846879</v>
          </cell>
          <cell r="BJ3360">
            <v>-1.8603348093012253E-2</v>
          </cell>
          <cell r="CF3360">
            <v>0</v>
          </cell>
          <cell r="CV3360">
            <v>26.791666666666668</v>
          </cell>
          <cell r="DA3360">
            <v>0.6283333333333333</v>
          </cell>
          <cell r="ER3360">
            <v>225.31733333333335</v>
          </cell>
        </row>
        <row r="3361">
          <cell r="A3361">
            <v>643584</v>
          </cell>
          <cell r="C3361" t="str">
            <v>Vavra, Tanner</v>
          </cell>
          <cell r="AF3361">
            <v>0.18773437343706351</v>
          </cell>
          <cell r="AN3361">
            <v>127.30837333333335</v>
          </cell>
          <cell r="AP3361">
            <v>0.19255922241243972</v>
          </cell>
          <cell r="AV3361" t="str">
            <v>2B</v>
          </cell>
          <cell r="AW3361">
            <v>-11.522857502645293</v>
          </cell>
          <cell r="AX3361">
            <v>-6.6350349761342375</v>
          </cell>
          <cell r="AY3361">
            <v>-10.693173892415937</v>
          </cell>
          <cell r="AZ3361">
            <v>-6.6350349761342375</v>
          </cell>
          <cell r="BG3361">
            <v>1.2729029033198818</v>
          </cell>
          <cell r="BJ3361">
            <v>1.3529182479766363E-2</v>
          </cell>
          <cell r="CF3361">
            <v>0</v>
          </cell>
          <cell r="CV3361">
            <v>26.958333333333332</v>
          </cell>
          <cell r="DA3361">
            <v>0</v>
          </cell>
          <cell r="ER3361">
            <v>318.27093333333335</v>
          </cell>
        </row>
        <row r="3362">
          <cell r="A3362">
            <v>643585</v>
          </cell>
          <cell r="C3362" t="str">
            <v>Viele, Justin</v>
          </cell>
          <cell r="AF3362">
            <v>0.16684597936223711</v>
          </cell>
          <cell r="AN3362">
            <v>111.87664592592591</v>
          </cell>
          <cell r="AP3362">
            <v>9.9007291387273155E-2</v>
          </cell>
          <cell r="AV3362" t="str">
            <v>SS</v>
          </cell>
          <cell r="AW3362">
            <v>-11.982575000000001</v>
          </cell>
          <cell r="AX3362">
            <v>1.2952056578838951</v>
          </cell>
          <cell r="AY3362">
            <v>-5.1933151973876228</v>
          </cell>
          <cell r="AZ3362">
            <v>1.2952056578838951</v>
          </cell>
          <cell r="BG3362">
            <v>1.0208826006486635</v>
          </cell>
          <cell r="BJ3362">
            <v>-1.8285822819669853E-2</v>
          </cell>
          <cell r="CF3362">
            <v>0</v>
          </cell>
          <cell r="CV3362">
            <v>25.625</v>
          </cell>
          <cell r="DA3362">
            <v>0</v>
          </cell>
          <cell r="ER3362">
            <v>279.69161481481478</v>
          </cell>
        </row>
        <row r="3363">
          <cell r="A3363">
            <v>643590</v>
          </cell>
          <cell r="C3363" t="str">
            <v>Wagner, Brandon</v>
          </cell>
          <cell r="AF3363">
            <v>0.18868299143494477</v>
          </cell>
          <cell r="AN3363">
            <v>114.60835555555555</v>
          </cell>
          <cell r="AP3363">
            <v>0.1438024139988755</v>
          </cell>
          <cell r="AV3363" t="str">
            <v>1B</v>
          </cell>
          <cell r="AW3363">
            <v>-15.99632978225101</v>
          </cell>
          <cell r="AX3363">
            <v>-19.439015627330342</v>
          </cell>
          <cell r="AY3363">
            <v>-17.683948878183767</v>
          </cell>
          <cell r="AZ3363">
            <v>-15.99632978225101</v>
          </cell>
          <cell r="BG3363">
            <v>0.86337984589820271</v>
          </cell>
          <cell r="BJ3363">
            <v>-3.9473898008097431E-3</v>
          </cell>
          <cell r="CF3363">
            <v>0</v>
          </cell>
          <cell r="CV3363">
            <v>20.875</v>
          </cell>
          <cell r="DA3363">
            <v>0</v>
          </cell>
          <cell r="ER3363">
            <v>286.52088888888886</v>
          </cell>
        </row>
        <row r="3364">
          <cell r="A3364">
            <v>643601</v>
          </cell>
          <cell r="C3364" t="str">
            <v>Wheeler, Kyle</v>
          </cell>
          <cell r="AF3364">
            <v>0.15712572289328114</v>
          </cell>
          <cell r="AN3364">
            <v>62.998755555555569</v>
          </cell>
          <cell r="AP3364">
            <v>3.3570568005405588E-2</v>
          </cell>
          <cell r="AV3364" t="str">
            <v>C</v>
          </cell>
          <cell r="AW3364">
            <v>-14.171115956221072</v>
          </cell>
          <cell r="AX3364">
            <v>-16.840350000000001</v>
          </cell>
          <cell r="AY3364">
            <v>-13.855939330516975</v>
          </cell>
          <cell r="AZ3364">
            <v>2.7273191257944394</v>
          </cell>
          <cell r="BG3364">
            <v>1.116995499506295</v>
          </cell>
          <cell r="BJ3364">
            <v>-1.3265676507183171E-2</v>
          </cell>
          <cell r="CF3364">
            <v>0</v>
          </cell>
          <cell r="CV3364">
            <v>25.708333333333332</v>
          </cell>
          <cell r="DA3364">
            <v>0</v>
          </cell>
          <cell r="ER3364">
            <v>157.49688888888892</v>
          </cell>
        </row>
        <row r="3365">
          <cell r="A3365">
            <v>643602</v>
          </cell>
          <cell r="C3365" t="str">
            <v>White, Charles</v>
          </cell>
          <cell r="AF3365">
            <v>0.17090736150061719</v>
          </cell>
          <cell r="AN3365">
            <v>70.308788148148153</v>
          </cell>
          <cell r="AP3365">
            <v>3.2499260488968673E-2</v>
          </cell>
          <cell r="AV3365" t="str">
            <v>LF</v>
          </cell>
          <cell r="AW3365">
            <v>-13.249666735287672</v>
          </cell>
          <cell r="AX3365">
            <v>-17.920449999999999</v>
          </cell>
          <cell r="AY3365">
            <v>-12.795083624231653</v>
          </cell>
          <cell r="AZ3365">
            <v>-12.795083624231653</v>
          </cell>
          <cell r="BG3365">
            <v>1.0242250609121379</v>
          </cell>
          <cell r="BJ3365">
            <v>-1.6627170171986588E-2</v>
          </cell>
          <cell r="CF3365">
            <v>0</v>
          </cell>
          <cell r="CV3365">
            <v>24.625</v>
          </cell>
          <cell r="DA3365">
            <v>0</v>
          </cell>
          <cell r="ER3365">
            <v>175.77197037037038</v>
          </cell>
        </row>
        <row r="3366">
          <cell r="A3366">
            <v>643603</v>
          </cell>
          <cell r="C3366" t="str">
            <v>White, Tyler</v>
          </cell>
          <cell r="AF3366">
            <v>0.26047830260311611</v>
          </cell>
          <cell r="AN3366">
            <v>335.80088029222873</v>
          </cell>
          <cell r="AP3366">
            <v>0.37223109440498181</v>
          </cell>
          <cell r="AV3366" t="str">
            <v>1B</v>
          </cell>
          <cell r="AW3366">
            <v>-10.135881605235484</v>
          </cell>
          <cell r="AX3366">
            <v>-9.2980773147865428</v>
          </cell>
          <cell r="AY3366">
            <v>-10.668996453844546</v>
          </cell>
          <cell r="AZ3366">
            <v>-9.2980773147865428</v>
          </cell>
          <cell r="BG3366">
            <v>1.174056348350244</v>
          </cell>
          <cell r="BJ3366">
            <v>-5.8023080359466796E-3</v>
          </cell>
          <cell r="CF3366">
            <v>0.26377707092091124</v>
          </cell>
          <cell r="CV3366">
            <v>25.708333333333332</v>
          </cell>
          <cell r="DA3366">
            <v>0.38166666666666665</v>
          </cell>
          <cell r="ER3366">
            <v>495.5528888888889</v>
          </cell>
        </row>
        <row r="3367">
          <cell r="A3367">
            <v>643606</v>
          </cell>
          <cell r="C3367" t="str">
            <v>Williams, Eric</v>
          </cell>
          <cell r="AF3367">
            <v>0.17187694312382112</v>
          </cell>
          <cell r="AN3367">
            <v>88.840912592592602</v>
          </cell>
          <cell r="AP3367">
            <v>6.1665990878483457E-2</v>
          </cell>
          <cell r="AV3367" t="str">
            <v>RF</v>
          </cell>
          <cell r="AW3367">
            <v>-15.790558333333335</v>
          </cell>
          <cell r="AX3367">
            <v>-24.224416666666663</v>
          </cell>
          <cell r="AY3367">
            <v>-8.7556833176870121</v>
          </cell>
          <cell r="AZ3367">
            <v>-8.7556833176870121</v>
          </cell>
          <cell r="BG3367">
            <v>0.64557349669055131</v>
          </cell>
          <cell r="BJ3367">
            <v>-2.8033572820164027E-2</v>
          </cell>
          <cell r="CF3367">
            <v>0</v>
          </cell>
          <cell r="CV3367">
            <v>21.208333333333332</v>
          </cell>
          <cell r="DA3367">
            <v>0</v>
          </cell>
          <cell r="ER3367">
            <v>222.1022814814815</v>
          </cell>
        </row>
        <row r="3368">
          <cell r="A3368">
            <v>643610</v>
          </cell>
          <cell r="C3368" t="str">
            <v>Yezzo, Jimmy</v>
          </cell>
          <cell r="AF3368">
            <v>0.19458153927763336</v>
          </cell>
          <cell r="AN3368">
            <v>152.4414577777778</v>
          </cell>
          <cell r="AP3368">
            <v>0.20804758821056979</v>
          </cell>
          <cell r="AV3368" t="str">
            <v>1B</v>
          </cell>
          <cell r="AW3368">
            <v>-11.908903478549108</v>
          </cell>
          <cell r="AX3368">
            <v>-18.231949999999998</v>
          </cell>
          <cell r="AY3368">
            <v>-12.12482325056367</v>
          </cell>
          <cell r="AZ3368">
            <v>-11.908903478549108</v>
          </cell>
          <cell r="BG3368">
            <v>1.205883644608067</v>
          </cell>
          <cell r="BJ3368">
            <v>-2.029526808326047E-2</v>
          </cell>
          <cell r="CF3368">
            <v>0</v>
          </cell>
          <cell r="CV3368">
            <v>24.375</v>
          </cell>
          <cell r="DA3368">
            <v>0</v>
          </cell>
          <cell r="ER3368">
            <v>381.10364444444446</v>
          </cell>
        </row>
        <row r="3369">
          <cell r="A3369">
            <v>643613</v>
          </cell>
          <cell r="C3369" t="str">
            <v>Young, Tyler</v>
          </cell>
          <cell r="AF3369">
            <v>0.21041972141736062</v>
          </cell>
          <cell r="AN3369">
            <v>134.55606518518522</v>
          </cell>
          <cell r="AP3369">
            <v>0.13367283918574979</v>
          </cell>
          <cell r="AV3369" t="str">
            <v>3B</v>
          </cell>
          <cell r="AW3369">
            <v>-13.067458333333335</v>
          </cell>
          <cell r="AX3369">
            <v>-6.0404180936119527</v>
          </cell>
          <cell r="AY3369">
            <v>-6.8580177459787404</v>
          </cell>
          <cell r="AZ3369">
            <v>-6.0404180936119527</v>
          </cell>
          <cell r="BG3369">
            <v>1.1350215088780411</v>
          </cell>
          <cell r="BJ3369">
            <v>5.2962921715772682E-3</v>
          </cell>
          <cell r="CF3369">
            <v>0</v>
          </cell>
          <cell r="CV3369">
            <v>23.958333333333332</v>
          </cell>
          <cell r="DA3369">
            <v>0</v>
          </cell>
          <cell r="ER3369">
            <v>336.39016296296302</v>
          </cell>
        </row>
        <row r="3370">
          <cell r="A3370">
            <v>643614</v>
          </cell>
          <cell r="C3370" t="str">
            <v>Yount, Cody</v>
          </cell>
          <cell r="AF3370">
            <v>0.15551726482861061</v>
          </cell>
          <cell r="AN3370">
            <v>85.642524444444462</v>
          </cell>
          <cell r="AP3370">
            <v>5.7325313063047778E-2</v>
          </cell>
          <cell r="AV3370" t="str">
            <v>1B</v>
          </cell>
          <cell r="AW3370">
            <v>-16.129298298795558</v>
          </cell>
          <cell r="AX3370">
            <v>-16.164149999999999</v>
          </cell>
          <cell r="AY3370">
            <v>-17.175818462618679</v>
          </cell>
          <cell r="AZ3370">
            <v>-16.129298298795558</v>
          </cell>
          <cell r="BG3370">
            <v>1.2867331059030036</v>
          </cell>
          <cell r="BJ3370">
            <v>-1.0356164566614666E-2</v>
          </cell>
          <cell r="CF3370">
            <v>0</v>
          </cell>
          <cell r="CV3370">
            <v>26.875</v>
          </cell>
          <cell r="DA3370">
            <v>0</v>
          </cell>
          <cell r="ER3370">
            <v>214.10631111111113</v>
          </cell>
        </row>
        <row r="3371">
          <cell r="A3371">
            <v>643616</v>
          </cell>
          <cell r="C3371" t="str">
            <v>Zimmerman, Jeff</v>
          </cell>
          <cell r="AF3371">
            <v>0.19799511486259386</v>
          </cell>
          <cell r="AN3371">
            <v>128.88338962962962</v>
          </cell>
          <cell r="AP3371">
            <v>0.12677522047961032</v>
          </cell>
          <cell r="AV3371" t="str">
            <v>1B</v>
          </cell>
          <cell r="AW3371">
            <v>-14.475951785001122</v>
          </cell>
          <cell r="AX3371">
            <v>-18.766983333333332</v>
          </cell>
          <cell r="AY3371">
            <v>-14.95960528444585</v>
          </cell>
          <cell r="AZ3371">
            <v>-14.475951785001122</v>
          </cell>
          <cell r="BG3371">
            <v>1.4056394988897325</v>
          </cell>
          <cell r="BJ3371">
            <v>-1.3260528966876987E-2</v>
          </cell>
          <cell r="CF3371">
            <v>0</v>
          </cell>
          <cell r="CV3371">
            <v>23.958333333333332</v>
          </cell>
          <cell r="DA3371">
            <v>0</v>
          </cell>
          <cell r="ER3371">
            <v>322.20847407407405</v>
          </cell>
        </row>
        <row r="3372">
          <cell r="A3372">
            <v>644217</v>
          </cell>
          <cell r="C3372" t="str">
            <v>Diaz, Alejandro</v>
          </cell>
          <cell r="AF3372">
            <v>0.11708396005282562</v>
          </cell>
          <cell r="AN3372">
            <v>100.39817481481484</v>
          </cell>
          <cell r="AP3372">
            <v>0.1139006424526865</v>
          </cell>
          <cell r="AV3372" t="str">
            <v>3B</v>
          </cell>
          <cell r="AW3372">
            <v>-17.315913556793419</v>
          </cell>
          <cell r="AX3372">
            <v>-13.557179640872658</v>
          </cell>
          <cell r="AY3372">
            <v>-16.913305585030329</v>
          </cell>
          <cell r="AZ3372">
            <v>-13.557179640872658</v>
          </cell>
          <cell r="BG3372">
            <v>0.71045297164862864</v>
          </cell>
          <cell r="BJ3372">
            <v>-1.7728923542884571E-2</v>
          </cell>
          <cell r="CF3372">
            <v>0</v>
          </cell>
          <cell r="CV3372">
            <v>20.291666666666668</v>
          </cell>
          <cell r="DA3372">
            <v>0</v>
          </cell>
          <cell r="ER3372">
            <v>250.99543703703708</v>
          </cell>
        </row>
        <row r="3373">
          <cell r="A3373">
            <v>644337</v>
          </cell>
          <cell r="C3373" t="str">
            <v>Orf, Nate</v>
          </cell>
          <cell r="AF3373">
            <v>0.2211191130539755</v>
          </cell>
          <cell r="AN3373">
            <v>221.30050370370373</v>
          </cell>
          <cell r="AP3373">
            <v>0.39368739141272302</v>
          </cell>
          <cell r="AV3373" t="str">
            <v>2B</v>
          </cell>
          <cell r="AW3373">
            <v>-11.579219974854052</v>
          </cell>
          <cell r="AX3373">
            <v>0.61566692994231675</v>
          </cell>
          <cell r="AY3373">
            <v>-10.00103223874911</v>
          </cell>
          <cell r="AZ3373">
            <v>0.61566692994231675</v>
          </cell>
          <cell r="BG3373">
            <v>1.1895461271419112</v>
          </cell>
          <cell r="BJ3373">
            <v>6.8078816874073073E-3</v>
          </cell>
          <cell r="CF3373">
            <v>0</v>
          </cell>
          <cell r="CV3373">
            <v>26.375</v>
          </cell>
          <cell r="DA3373">
            <v>0</v>
          </cell>
          <cell r="ER3373">
            <v>553.25125925925931</v>
          </cell>
        </row>
        <row r="3374">
          <cell r="A3374">
            <v>644360</v>
          </cell>
          <cell r="C3374" t="str">
            <v>Alcantara, Eddy</v>
          </cell>
          <cell r="AF3374">
            <v>0.1306306134729798</v>
          </cell>
          <cell r="AN3374">
            <v>83.212610370370385</v>
          </cell>
          <cell r="AP3374">
            <v>5.4099243488982651E-2</v>
          </cell>
          <cell r="AV3374" t="str">
            <v>LF</v>
          </cell>
          <cell r="AW3374">
            <v>-14.897038928163576</v>
          </cell>
          <cell r="AX3374">
            <v>-22.433116666666667</v>
          </cell>
          <cell r="AY3374">
            <v>-12.51508768942325</v>
          </cell>
          <cell r="AZ3374">
            <v>-12.51508768942325</v>
          </cell>
          <cell r="BG3374">
            <v>0.89224870242191501</v>
          </cell>
          <cell r="BJ3374">
            <v>6.7729003931033269E-3</v>
          </cell>
          <cell r="CF3374">
            <v>0</v>
          </cell>
          <cell r="CV3374">
            <v>21.958333333333332</v>
          </cell>
          <cell r="DA3374">
            <v>0</v>
          </cell>
          <cell r="ER3374">
            <v>208.03152592592596</v>
          </cell>
        </row>
        <row r="3375">
          <cell r="A3375">
            <v>644365</v>
          </cell>
          <cell r="C3375" t="str">
            <v>Ayala, Luis</v>
          </cell>
          <cell r="AF3375">
            <v>0.15984589713813654</v>
          </cell>
          <cell r="AN3375">
            <v>122.58642962962963</v>
          </cell>
          <cell r="AP3375">
            <v>0.21352180654924835</v>
          </cell>
          <cell r="AV3375" t="str">
            <v>RF</v>
          </cell>
          <cell r="AW3375">
            <v>-16.623416666666664</v>
          </cell>
          <cell r="AX3375">
            <v>-25.991216666666659</v>
          </cell>
          <cell r="AY3375">
            <v>-7.4676689239210505</v>
          </cell>
          <cell r="AZ3375">
            <v>-7.4676689239210505</v>
          </cell>
          <cell r="BG3375">
            <v>0.73575892285537647</v>
          </cell>
          <cell r="BJ3375">
            <v>-6.3270064899535652E-3</v>
          </cell>
          <cell r="CF3375">
            <v>0</v>
          </cell>
          <cell r="CV3375">
            <v>20.541666666666668</v>
          </cell>
          <cell r="DA3375">
            <v>0</v>
          </cell>
          <cell r="ER3375">
            <v>306.46607407407407</v>
          </cell>
        </row>
        <row r="3376">
          <cell r="A3376">
            <v>644366</v>
          </cell>
          <cell r="C3376" t="str">
            <v>Bautista, Gerald</v>
          </cell>
          <cell r="AF3376">
            <v>0.14630901293594029</v>
          </cell>
          <cell r="AN3376">
            <v>72.446672592592606</v>
          </cell>
          <cell r="AP3376">
            <v>3.5137093932883889E-2</v>
          </cell>
          <cell r="AV3376" t="str">
            <v>3B</v>
          </cell>
          <cell r="AW3376">
            <v>-16.157457179980245</v>
          </cell>
          <cell r="AX3376">
            <v>-13.347894795825137</v>
          </cell>
          <cell r="AY3376">
            <v>-17.767055428920958</v>
          </cell>
          <cell r="AZ3376">
            <v>-13.347894795825137</v>
          </cell>
          <cell r="BG3376">
            <v>0.80020503285853284</v>
          </cell>
          <cell r="BJ3376">
            <v>-3.4151782277171872E-3</v>
          </cell>
          <cell r="CF3376">
            <v>0</v>
          </cell>
          <cell r="CV3376">
            <v>21.958333333333332</v>
          </cell>
          <cell r="DA3376">
            <v>0</v>
          </cell>
          <cell r="ER3376">
            <v>181.11668148148149</v>
          </cell>
        </row>
        <row r="3377">
          <cell r="A3377">
            <v>644373</v>
          </cell>
          <cell r="C3377" t="str">
            <v>Chal, Roosevert</v>
          </cell>
          <cell r="AF3377">
            <v>0.1153203028174989</v>
          </cell>
          <cell r="AN3377">
            <v>73.579946666666672</v>
          </cell>
          <cell r="AP3377">
            <v>5.8359047534105701E-2</v>
          </cell>
          <cell r="AV3377" t="str">
            <v>2B</v>
          </cell>
          <cell r="AW3377">
            <v>-14.674033333333336</v>
          </cell>
          <cell r="AX3377">
            <v>-6.8612519013132314</v>
          </cell>
          <cell r="AY3377">
            <v>-13.533912609470367</v>
          </cell>
          <cell r="AZ3377">
            <v>-6.8612519013132314</v>
          </cell>
          <cell r="BG3377">
            <v>0.51237108503036533</v>
          </cell>
          <cell r="BJ3377">
            <v>-8.2519384762356172E-3</v>
          </cell>
          <cell r="CF3377">
            <v>0</v>
          </cell>
          <cell r="CV3377">
            <v>22.208333333333332</v>
          </cell>
          <cell r="DA3377">
            <v>0</v>
          </cell>
          <cell r="ER3377">
            <v>183.94986666666668</v>
          </cell>
        </row>
        <row r="3378">
          <cell r="A3378">
            <v>644374</v>
          </cell>
          <cell r="C3378" t="str">
            <v>Chang, Yu-Cheng</v>
          </cell>
          <cell r="AF3378">
            <v>0.21410339497015857</v>
          </cell>
          <cell r="AN3378">
            <v>208.29404444444447</v>
          </cell>
          <cell r="AP3378">
            <v>0.32027025754809579</v>
          </cell>
          <cell r="AV3378" t="str">
            <v>SS</v>
          </cell>
          <cell r="AW3378">
            <v>-16.191549999999999</v>
          </cell>
          <cell r="AX3378">
            <v>0.35401769280221984</v>
          </cell>
          <cell r="AY3378">
            <v>-13.224443667181779</v>
          </cell>
          <cell r="AZ3378">
            <v>0.35401769280221984</v>
          </cell>
          <cell r="BG3378">
            <v>0.81770167035417662</v>
          </cell>
          <cell r="BJ3378">
            <v>3.3055503560314964E-3</v>
          </cell>
          <cell r="CF3378">
            <v>0</v>
          </cell>
          <cell r="CV3378">
            <v>20.875</v>
          </cell>
          <cell r="DA3378">
            <v>0</v>
          </cell>
          <cell r="ER3378">
            <v>520.73511111111111</v>
          </cell>
        </row>
        <row r="3379">
          <cell r="A3379">
            <v>644375</v>
          </cell>
          <cell r="C3379" t="str">
            <v>Chu, Li-Jen</v>
          </cell>
          <cell r="AF3379">
            <v>0.18256679952547106</v>
          </cell>
          <cell r="AN3379">
            <v>78.930607407407422</v>
          </cell>
          <cell r="AP3379">
            <v>0.11307185146987975</v>
          </cell>
          <cell r="AV3379" t="str">
            <v>C</v>
          </cell>
          <cell r="AW3379">
            <v>-16.528952282786662</v>
          </cell>
          <cell r="AX3379">
            <v>-21.748049999999992</v>
          </cell>
          <cell r="AY3379">
            <v>-16.599572488159986</v>
          </cell>
          <cell r="AZ3379">
            <v>-4.9652796132944985</v>
          </cell>
          <cell r="BG3379">
            <v>0.7915439940799156</v>
          </cell>
          <cell r="BJ3379">
            <v>1.1452710785450676E-2</v>
          </cell>
          <cell r="CF3379">
            <v>0</v>
          </cell>
          <cell r="CV3379">
            <v>22.291666666666668</v>
          </cell>
          <cell r="DA3379">
            <v>0</v>
          </cell>
          <cell r="ER3379">
            <v>197.32651851851853</v>
          </cell>
        </row>
        <row r="3380">
          <cell r="A3380">
            <v>644376</v>
          </cell>
          <cell r="C3380" t="str">
            <v>Collins, Boomer</v>
          </cell>
          <cell r="AF3380">
            <v>0.1819968912979319</v>
          </cell>
          <cell r="AN3380">
            <v>121.85717333333335</v>
          </cell>
          <cell r="AP3380">
            <v>0.17819405018184997</v>
          </cell>
          <cell r="AV3380" t="str">
            <v>LF</v>
          </cell>
          <cell r="AW3380">
            <v>-11.295019800738118</v>
          </cell>
          <cell r="AX3380">
            <v>-16.099283333333332</v>
          </cell>
          <cell r="AY3380">
            <v>-12.019583733988579</v>
          </cell>
          <cell r="AZ3380">
            <v>-11.295019800738118</v>
          </cell>
          <cell r="BG3380">
            <v>0.93568823150442348</v>
          </cell>
          <cell r="BJ3380">
            <v>-8.9201135454246305E-5</v>
          </cell>
          <cell r="CF3380">
            <v>0</v>
          </cell>
          <cell r="CV3380">
            <v>27.041666666666668</v>
          </cell>
          <cell r="DA3380">
            <v>0</v>
          </cell>
          <cell r="ER3380">
            <v>304.64293333333336</v>
          </cell>
        </row>
        <row r="3381">
          <cell r="A3381">
            <v>644378</v>
          </cell>
          <cell r="C3381" t="str">
            <v>Crisostomo, Luis</v>
          </cell>
          <cell r="AF3381">
            <v>0.13062735409139786</v>
          </cell>
          <cell r="AN3381">
            <v>108.49365333333336</v>
          </cell>
          <cell r="AP3381">
            <v>0.14424651390658172</v>
          </cell>
          <cell r="AV3381" t="str">
            <v>3B</v>
          </cell>
          <cell r="AW3381">
            <v>-14.243038982130676</v>
          </cell>
          <cell r="AX3381">
            <v>-11.760858736831828</v>
          </cell>
          <cell r="AY3381">
            <v>-13.174099823463742</v>
          </cell>
          <cell r="AZ3381">
            <v>-11.760858736831828</v>
          </cell>
          <cell r="BG3381">
            <v>0.78761519307561634</v>
          </cell>
          <cell r="BJ3381">
            <v>-8.1629436701732231E-3</v>
          </cell>
          <cell r="CF3381">
            <v>0</v>
          </cell>
          <cell r="CV3381">
            <v>22.541666666666668</v>
          </cell>
          <cell r="DA3381">
            <v>0</v>
          </cell>
          <cell r="ER3381">
            <v>271.23413333333338</v>
          </cell>
        </row>
        <row r="3382">
          <cell r="A3382">
            <v>644379</v>
          </cell>
          <cell r="C3382" t="str">
            <v>Cruz, Jared</v>
          </cell>
          <cell r="AF3382">
            <v>0.14026591378681971</v>
          </cell>
          <cell r="AN3382">
            <v>73.700693333333334</v>
          </cell>
          <cell r="AP3382">
            <v>5.5520426259105249E-2</v>
          </cell>
          <cell r="AV3382" t="str">
            <v>3B</v>
          </cell>
          <cell r="AW3382">
            <v>-15.45602437612337</v>
          </cell>
          <cell r="AX3382">
            <v>-12.301885424659122</v>
          </cell>
          <cell r="AY3382">
            <v>-16.706496690406411</v>
          </cell>
          <cell r="AZ3382">
            <v>-12.301885424659122</v>
          </cell>
          <cell r="BG3382">
            <v>0.66708870153870248</v>
          </cell>
          <cell r="BJ3382">
            <v>-7.9400630386362806E-3</v>
          </cell>
          <cell r="CF3382">
            <v>0</v>
          </cell>
          <cell r="CV3382">
            <v>21.291666666666668</v>
          </cell>
          <cell r="DA3382">
            <v>0</v>
          </cell>
          <cell r="ER3382">
            <v>184.25173333333333</v>
          </cell>
        </row>
        <row r="3383">
          <cell r="A3383">
            <v>644381</v>
          </cell>
          <cell r="C3383" t="str">
            <v>De La Cruz, Joaquin</v>
          </cell>
          <cell r="AF3383">
            <v>0.11586924027412035</v>
          </cell>
          <cell r="AN3383">
            <v>93.387377777777786</v>
          </cell>
          <cell r="AP3383">
            <v>6.908558840323209E-2</v>
          </cell>
          <cell r="AV3383" t="str">
            <v>3B</v>
          </cell>
          <cell r="AW3383">
            <v>-19.509147295944071</v>
          </cell>
          <cell r="AX3383">
            <v>-16.218971682082334</v>
          </cell>
          <cell r="AY3383">
            <v>-21.712795885121167</v>
          </cell>
          <cell r="AZ3383">
            <v>-16.218971682082334</v>
          </cell>
          <cell r="BG3383">
            <v>0.5782192224204239</v>
          </cell>
          <cell r="BJ3383">
            <v>-2.4193249512917275E-2</v>
          </cell>
          <cell r="CF3383">
            <v>0</v>
          </cell>
          <cell r="CV3383">
            <v>20.708333333333332</v>
          </cell>
          <cell r="DA3383">
            <v>0</v>
          </cell>
          <cell r="ER3383">
            <v>233.46844444444446</v>
          </cell>
        </row>
        <row r="3384">
          <cell r="A3384">
            <v>644386</v>
          </cell>
          <cell r="C3384" t="str">
            <v>Gomez, Victor</v>
          </cell>
          <cell r="AF3384">
            <v>0.12470414149734056</v>
          </cell>
          <cell r="AN3384">
            <v>74.693499259259269</v>
          </cell>
          <cell r="AP3384">
            <v>3.8119859853324334E-2</v>
          </cell>
          <cell r="AV3384" t="str">
            <v>LF</v>
          </cell>
          <cell r="AW3384">
            <v>-15.886175</v>
          </cell>
          <cell r="AX3384">
            <v>-24.423449999999995</v>
          </cell>
          <cell r="AY3384">
            <v>-10.779977760123776</v>
          </cell>
          <cell r="AZ3384">
            <v>-10.779977760123776</v>
          </cell>
          <cell r="BG3384">
            <v>0.74624484316278394</v>
          </cell>
          <cell r="BJ3384">
            <v>-1.3031882524561609E-2</v>
          </cell>
          <cell r="CF3384">
            <v>0</v>
          </cell>
          <cell r="CV3384">
            <v>21.125</v>
          </cell>
          <cell r="DA3384">
            <v>0</v>
          </cell>
          <cell r="ER3384">
            <v>186.73374814814815</v>
          </cell>
        </row>
        <row r="3385">
          <cell r="A3385">
            <v>644387</v>
          </cell>
          <cell r="C3385" t="str">
            <v>Gomez, Cristian</v>
          </cell>
          <cell r="AF3385">
            <v>0.15404070446353002</v>
          </cell>
          <cell r="AN3385">
            <v>120.14660740740743</v>
          </cell>
          <cell r="AP3385">
            <v>0.16826164192070414</v>
          </cell>
          <cell r="AV3385" t="str">
            <v>2B</v>
          </cell>
          <cell r="AW3385">
            <v>-16.731383333333333</v>
          </cell>
          <cell r="AX3385">
            <v>-12.301238710914093</v>
          </cell>
          <cell r="AY3385">
            <v>-14.762645802816454</v>
          </cell>
          <cell r="AZ3385">
            <v>-12.301238710914093</v>
          </cell>
          <cell r="BG3385">
            <v>0.43247227303310454</v>
          </cell>
          <cell r="BJ3385">
            <v>-1.7224656457228534E-2</v>
          </cell>
          <cell r="CF3385">
            <v>0</v>
          </cell>
          <cell r="CV3385">
            <v>20.458333333333332</v>
          </cell>
          <cell r="DA3385">
            <v>0</v>
          </cell>
          <cell r="ER3385">
            <v>300.36651851851855</v>
          </cell>
        </row>
        <row r="3386">
          <cell r="A3386">
            <v>644388</v>
          </cell>
          <cell r="C3386" t="str">
            <v>Gonzalez, Jesus</v>
          </cell>
          <cell r="AF3386">
            <v>0.11591057189254395</v>
          </cell>
          <cell r="AN3386">
            <v>74.111051851851855</v>
          </cell>
          <cell r="AP3386">
            <v>3.6773784170364365E-2</v>
          </cell>
          <cell r="AV3386" t="str">
            <v>2B</v>
          </cell>
          <cell r="AW3386">
            <v>-16.623416666666664</v>
          </cell>
          <cell r="AX3386">
            <v>-9.078396038670089</v>
          </cell>
          <cell r="AY3386">
            <v>-10.0653836705497</v>
          </cell>
          <cell r="AZ3386">
            <v>-9.078396038670089</v>
          </cell>
          <cell r="BG3386">
            <v>0.49785774993910992</v>
          </cell>
          <cell r="BJ3386">
            <v>3.3467089896883093E-4</v>
          </cell>
          <cell r="CF3386">
            <v>0</v>
          </cell>
          <cell r="CV3386">
            <v>20.541666666666668</v>
          </cell>
          <cell r="DA3386">
            <v>0</v>
          </cell>
          <cell r="ER3386">
            <v>185.27762962962964</v>
          </cell>
        </row>
        <row r="3387">
          <cell r="A3387">
            <v>644393</v>
          </cell>
          <cell r="C3387" t="str">
            <v>Kamara, Julsan</v>
          </cell>
          <cell r="AF3387">
            <v>0.13633437158887235</v>
          </cell>
          <cell r="AN3387">
            <v>72.993920000000003</v>
          </cell>
          <cell r="AP3387">
            <v>5.5596860172929863E-2</v>
          </cell>
          <cell r="AV3387" t="str">
            <v>LF</v>
          </cell>
          <cell r="AW3387">
            <v>-16.623416666666664</v>
          </cell>
          <cell r="AX3387">
            <v>-25.991216666666659</v>
          </cell>
          <cell r="AY3387">
            <v>-15.433557263123713</v>
          </cell>
          <cell r="AZ3387">
            <v>-15.433557263123713</v>
          </cell>
          <cell r="BG3387">
            <v>0.74430223163276765</v>
          </cell>
          <cell r="BJ3387">
            <v>-3.9160897709426597E-3</v>
          </cell>
          <cell r="CF3387">
            <v>0</v>
          </cell>
          <cell r="CV3387">
            <v>20.541666666666668</v>
          </cell>
          <cell r="DA3387">
            <v>0</v>
          </cell>
          <cell r="ER3387">
            <v>182.48480000000001</v>
          </cell>
        </row>
        <row r="3388">
          <cell r="A3388">
            <v>644399</v>
          </cell>
          <cell r="C3388" t="str">
            <v>Maldonado, Alex</v>
          </cell>
          <cell r="AF3388">
            <v>0.17752656135067693</v>
          </cell>
          <cell r="AN3388">
            <v>105.40522666666666</v>
          </cell>
          <cell r="AP3388">
            <v>0.14003197666384037</v>
          </cell>
          <cell r="AV3388" t="str">
            <v>3B</v>
          </cell>
          <cell r="AW3388">
            <v>-12.306091666666667</v>
          </cell>
          <cell r="AX3388">
            <v>-3.4640409167902604</v>
          </cell>
          <cell r="AY3388">
            <v>-7.7818252681118061</v>
          </cell>
          <cell r="AZ3388">
            <v>-3.4640409167902604</v>
          </cell>
          <cell r="BG3388">
            <v>0.71797442673655709</v>
          </cell>
          <cell r="BJ3388">
            <v>2.7420016172569244E-3</v>
          </cell>
          <cell r="CF3388">
            <v>0</v>
          </cell>
          <cell r="CV3388">
            <v>25.041666666666668</v>
          </cell>
          <cell r="DA3388">
            <v>0</v>
          </cell>
          <cell r="ER3388">
            <v>263.51306666666665</v>
          </cell>
        </row>
        <row r="3389">
          <cell r="A3389">
            <v>644400</v>
          </cell>
          <cell r="C3389" t="str">
            <v>Martijn, Jonathan</v>
          </cell>
          <cell r="AF3389">
            <v>0.1608944971500606</v>
          </cell>
          <cell r="AN3389">
            <v>92.182826666666671</v>
          </cell>
          <cell r="AP3389">
            <v>9.6273269797080285E-2</v>
          </cell>
          <cell r="AV3389" t="str">
            <v>LF</v>
          </cell>
          <cell r="AW3389">
            <v>-15.714489227541776</v>
          </cell>
          <cell r="AX3389">
            <v>-21.580749999999995</v>
          </cell>
          <cell r="AY3389">
            <v>-18.023682956041853</v>
          </cell>
          <cell r="AZ3389">
            <v>-15.714489227541776</v>
          </cell>
          <cell r="BG3389">
            <v>0.88857647790816596</v>
          </cell>
          <cell r="BJ3389">
            <v>2.0382979106408116E-3</v>
          </cell>
          <cell r="CF3389">
            <v>0</v>
          </cell>
          <cell r="CV3389">
            <v>22.375</v>
          </cell>
          <cell r="DA3389">
            <v>0</v>
          </cell>
          <cell r="ER3389">
            <v>230.45706666666666</v>
          </cell>
        </row>
        <row r="3390">
          <cell r="A3390">
            <v>644405</v>
          </cell>
          <cell r="C3390" t="str">
            <v>Mejia, Carlos</v>
          </cell>
          <cell r="AF3390">
            <v>0.11400411029835408</v>
          </cell>
          <cell r="AN3390">
            <v>119.86571851851852</v>
          </cell>
          <cell r="AP3390">
            <v>0.1785354479788287</v>
          </cell>
          <cell r="AV3390" t="str">
            <v>RF</v>
          </cell>
          <cell r="AW3390">
            <v>-17.903081339658499</v>
          </cell>
          <cell r="AX3390">
            <v>-25.298916666666656</v>
          </cell>
          <cell r="AY3390">
            <v>-22.052244089128592</v>
          </cell>
          <cell r="AZ3390">
            <v>-17.903081339658499</v>
          </cell>
          <cell r="BG3390">
            <v>0.73381323618808747</v>
          </cell>
          <cell r="BJ3390">
            <v>-1.8103650252523959E-3</v>
          </cell>
          <cell r="CF3390">
            <v>0</v>
          </cell>
          <cell r="CV3390">
            <v>20.791666666666668</v>
          </cell>
          <cell r="DA3390">
            <v>0</v>
          </cell>
          <cell r="ER3390">
            <v>299.6642962962963</v>
          </cell>
        </row>
        <row r="3391">
          <cell r="A3391">
            <v>644407</v>
          </cell>
          <cell r="C3391" t="str">
            <v>Mieses, Johan</v>
          </cell>
          <cell r="AF3391">
            <v>0.21216971805697604</v>
          </cell>
          <cell r="AN3391">
            <v>208.3853037037037</v>
          </cell>
          <cell r="AP3391">
            <v>0.32511142945973515</v>
          </cell>
          <cell r="AV3391" t="str">
            <v>CF</v>
          </cell>
          <cell r="AW3391">
            <v>-16.083583333333337</v>
          </cell>
          <cell r="AX3391">
            <v>-24.837383333333332</v>
          </cell>
          <cell r="AY3391">
            <v>-4.9187039991627959</v>
          </cell>
          <cell r="AZ3391">
            <v>-4.9187039991627959</v>
          </cell>
          <cell r="BG3391">
            <v>0.90391095431464263</v>
          </cell>
          <cell r="BJ3391">
            <v>9.5455964027440637E-3</v>
          </cell>
          <cell r="CF3391">
            <v>0</v>
          </cell>
          <cell r="CV3391">
            <v>20.958333333333332</v>
          </cell>
          <cell r="DA3391">
            <v>0</v>
          </cell>
          <cell r="ER3391">
            <v>520.96325925925919</v>
          </cell>
        </row>
        <row r="3392">
          <cell r="A3392">
            <v>644408</v>
          </cell>
          <cell r="C3392" t="str">
            <v>Montero, Luis</v>
          </cell>
          <cell r="AF3392">
            <v>0.14731378817213381</v>
          </cell>
          <cell r="AN3392">
            <v>112.50826666666667</v>
          </cell>
          <cell r="AP3392">
            <v>0.15409965009774906</v>
          </cell>
          <cell r="AV3392" t="str">
            <v>1B</v>
          </cell>
          <cell r="AW3392">
            <v>-16.662720767238895</v>
          </cell>
          <cell r="AX3392">
            <v>-26.221983333333331</v>
          </cell>
          <cell r="AY3392">
            <v>-19.602528958592998</v>
          </cell>
          <cell r="AZ3392">
            <v>-16.662720767238895</v>
          </cell>
          <cell r="BG3392">
            <v>0.98173643483855066</v>
          </cell>
          <cell r="BJ3392">
            <v>3.9687734291104729E-3</v>
          </cell>
          <cell r="CF3392">
            <v>0</v>
          </cell>
          <cell r="CV3392">
            <v>20.458333333333332</v>
          </cell>
          <cell r="DA3392">
            <v>0</v>
          </cell>
          <cell r="ER3392">
            <v>281.27066666666667</v>
          </cell>
        </row>
        <row r="3393">
          <cell r="A3393">
            <v>644411</v>
          </cell>
          <cell r="C3393" t="str">
            <v>Ortiz, Oliver</v>
          </cell>
          <cell r="AF3393">
            <v>0.15915074980526794</v>
          </cell>
          <cell r="AN3393">
            <v>100.40877037037038</v>
          </cell>
          <cell r="AP3393">
            <v>0.15320940457584131</v>
          </cell>
          <cell r="AV3393" t="str">
            <v>LF</v>
          </cell>
          <cell r="AW3393">
            <v>-17.242888362566614</v>
          </cell>
          <cell r="AX3393">
            <v>-27.145049999999998</v>
          </cell>
          <cell r="AY3393">
            <v>-18.199466604445412</v>
          </cell>
          <cell r="AZ3393">
            <v>-17.242888362566614</v>
          </cell>
          <cell r="BG3393">
            <v>0.67708873325506347</v>
          </cell>
          <cell r="BJ3393">
            <v>3.9255955984557646E-3</v>
          </cell>
          <cell r="CF3393">
            <v>0</v>
          </cell>
          <cell r="CV3393">
            <v>20.125</v>
          </cell>
          <cell r="DA3393">
            <v>0</v>
          </cell>
          <cell r="ER3393">
            <v>251.02192592592593</v>
          </cell>
        </row>
        <row r="3394">
          <cell r="A3394">
            <v>644413</v>
          </cell>
          <cell r="C3394" t="str">
            <v>Peguero, Francys</v>
          </cell>
          <cell r="AF3394">
            <v>0.12858406227884478</v>
          </cell>
          <cell r="AN3394">
            <v>74.086779259259274</v>
          </cell>
          <cell r="AP3394">
            <v>3.9196635216212639E-2</v>
          </cell>
          <cell r="AV3394" t="str">
            <v>1B</v>
          </cell>
          <cell r="AW3394">
            <v>-19.679998501581434</v>
          </cell>
          <cell r="AX3394">
            <v>-18.804190095265213</v>
          </cell>
          <cell r="AY3394">
            <v>-21.895328470208781</v>
          </cell>
          <cell r="AZ3394">
            <v>-18.804190095265213</v>
          </cell>
          <cell r="BG3394">
            <v>0.84640853264608018</v>
          </cell>
          <cell r="BJ3394">
            <v>-1.0443037787903547E-2</v>
          </cell>
          <cell r="CF3394">
            <v>0</v>
          </cell>
          <cell r="CV3394">
            <v>20.708333333333332</v>
          </cell>
          <cell r="DA3394">
            <v>0</v>
          </cell>
          <cell r="ER3394">
            <v>185.21694814814816</v>
          </cell>
        </row>
        <row r="3395">
          <cell r="A3395">
            <v>644416</v>
          </cell>
          <cell r="C3395" t="str">
            <v>Ramirez, Gilberto</v>
          </cell>
          <cell r="AF3395">
            <v>0.14672829415279104</v>
          </cell>
          <cell r="AN3395">
            <v>89.728284444444455</v>
          </cell>
          <cell r="AP3395">
            <v>9.7588791917739948E-2</v>
          </cell>
          <cell r="AV3395" t="str">
            <v>RF</v>
          </cell>
          <cell r="AW3395">
            <v>-13.351125</v>
          </cell>
          <cell r="AX3395">
            <v>-19.309249999999999</v>
          </cell>
          <cell r="AY3395">
            <v>-1.5304426185208067</v>
          </cell>
          <cell r="AZ3395">
            <v>-1.5304426185208067</v>
          </cell>
          <cell r="BG3395">
            <v>1.129474841822345</v>
          </cell>
          <cell r="BJ3395">
            <v>1.1237771126064668E-2</v>
          </cell>
          <cell r="CF3395">
            <v>0</v>
          </cell>
          <cell r="CV3395">
            <v>23.625</v>
          </cell>
          <cell r="DA3395">
            <v>0</v>
          </cell>
          <cell r="ER3395">
            <v>224.32071111111111</v>
          </cell>
        </row>
        <row r="3396">
          <cell r="A3396">
            <v>644417</v>
          </cell>
          <cell r="C3396" t="str">
            <v>Ramirez, Joshual</v>
          </cell>
          <cell r="AF3396">
            <v>0.14053320805219141</v>
          </cell>
          <cell r="AN3396">
            <v>90.691911111111125</v>
          </cell>
          <cell r="AP3396">
            <v>0.14022588364492838</v>
          </cell>
          <cell r="AV3396" t="str">
            <v>2B</v>
          </cell>
          <cell r="AW3396">
            <v>-17.163250000000001</v>
          </cell>
          <cell r="AX3396">
            <v>-17.366527114451983</v>
          </cell>
          <cell r="AY3396">
            <v>-11.514937849596976</v>
          </cell>
          <cell r="AZ3396">
            <v>-11.514937849596976</v>
          </cell>
          <cell r="BG3396">
            <v>0.85505091670530509</v>
          </cell>
          <cell r="BJ3396">
            <v>-4.2858350609605404E-3</v>
          </cell>
          <cell r="CF3396">
            <v>0</v>
          </cell>
          <cell r="CV3396">
            <v>20.125</v>
          </cell>
          <cell r="DA3396">
            <v>0</v>
          </cell>
          <cell r="ER3396">
            <v>226.7297777777778</v>
          </cell>
        </row>
        <row r="3397">
          <cell r="A3397">
            <v>644418</v>
          </cell>
          <cell r="C3397" t="str">
            <v>Rasquin, Walter</v>
          </cell>
          <cell r="AF3397">
            <v>0.17206755442305269</v>
          </cell>
          <cell r="AN3397">
            <v>109.05054814814817</v>
          </cell>
          <cell r="AP3397">
            <v>0.16994951967718497</v>
          </cell>
          <cell r="AV3397" t="str">
            <v>2B</v>
          </cell>
          <cell r="AW3397">
            <v>-18.268515474189737</v>
          </cell>
          <cell r="AX3397">
            <v>-18.496414056053609</v>
          </cell>
          <cell r="AY3397">
            <v>-14.548758888134671</v>
          </cell>
          <cell r="AZ3397">
            <v>-14.548758888134671</v>
          </cell>
          <cell r="BG3397">
            <v>0.71354285958888286</v>
          </cell>
          <cell r="BJ3397">
            <v>6.8728317208312899E-3</v>
          </cell>
          <cell r="CF3397">
            <v>0</v>
          </cell>
          <cell r="CV3397">
            <v>20.291666666666668</v>
          </cell>
          <cell r="DA3397">
            <v>0</v>
          </cell>
          <cell r="ER3397">
            <v>272.62637037037041</v>
          </cell>
        </row>
        <row r="3398">
          <cell r="A3398">
            <v>644426</v>
          </cell>
          <cell r="C3398" t="str">
            <v>Savinon, Jose</v>
          </cell>
          <cell r="AF3398">
            <v>0.15121189629501616</v>
          </cell>
          <cell r="AN3398">
            <v>88.208497777777779</v>
          </cell>
          <cell r="AP3398">
            <v>0.13554142538377489</v>
          </cell>
          <cell r="AV3398" t="str">
            <v>2B</v>
          </cell>
          <cell r="AW3398">
            <v>-16.683365517123018</v>
          </cell>
          <cell r="AX3398">
            <v>-18.864306403066625</v>
          </cell>
          <cell r="AY3398">
            <v>-13.079465585358406</v>
          </cell>
          <cell r="AZ3398">
            <v>-13.079465585358406</v>
          </cell>
          <cell r="BG3398">
            <v>0.81470839053128175</v>
          </cell>
          <cell r="BJ3398">
            <v>2.0677067201703599E-3</v>
          </cell>
          <cell r="CF3398">
            <v>0</v>
          </cell>
          <cell r="CV3398">
            <v>20.375</v>
          </cell>
          <cell r="DA3398">
            <v>0</v>
          </cell>
          <cell r="ER3398">
            <v>220.52124444444445</v>
          </cell>
        </row>
        <row r="3399">
          <cell r="A3399">
            <v>644431</v>
          </cell>
          <cell r="C3399" t="str">
            <v>Tejeda, Gustavo</v>
          </cell>
          <cell r="AF3399">
            <v>0.13187763388572071</v>
          </cell>
          <cell r="AN3399">
            <v>50.034820740740749</v>
          </cell>
          <cell r="AP3399">
            <v>1.0513987364334954E-2</v>
          </cell>
          <cell r="AV3399" t="str">
            <v>C</v>
          </cell>
          <cell r="AW3399">
            <v>-23.392292498062815</v>
          </cell>
          <cell r="AX3399">
            <v>-27.268892498062812</v>
          </cell>
          <cell r="AY3399">
            <v>-25.849039997417076</v>
          </cell>
          <cell r="AZ3399">
            <v>-13.539820184563634</v>
          </cell>
          <cell r="BG3399">
            <v>0.68176067987979827</v>
          </cell>
          <cell r="BJ3399">
            <v>1.9699404850291318E-3</v>
          </cell>
          <cell r="CF3399">
            <v>0</v>
          </cell>
          <cell r="CV3399">
            <v>20.875</v>
          </cell>
          <cell r="DA3399">
            <v>0</v>
          </cell>
          <cell r="ER3399">
            <v>125.08705185185187</v>
          </cell>
        </row>
        <row r="3400">
          <cell r="A3400">
            <v>644433</v>
          </cell>
          <cell r="C3400" t="str">
            <v>Tromp, Chad</v>
          </cell>
          <cell r="AF3400">
            <v>0.18529524935285391</v>
          </cell>
          <cell r="AN3400">
            <v>119.92142222222222</v>
          </cell>
          <cell r="AP3400">
            <v>0.17135317845891873</v>
          </cell>
          <cell r="AV3400" t="str">
            <v>C</v>
          </cell>
          <cell r="AW3400">
            <v>-17.130944408041849</v>
          </cell>
          <cell r="AX3400">
            <v>-24.025383333333323</v>
          </cell>
          <cell r="AY3400">
            <v>-17.458024488500232</v>
          </cell>
          <cell r="AZ3400">
            <v>3.0230076630000045</v>
          </cell>
          <cell r="BG3400">
            <v>0.59137762432154029</v>
          </cell>
          <cell r="BJ3400">
            <v>1.8739606111007606E-4</v>
          </cell>
          <cell r="CF3400">
            <v>0</v>
          </cell>
          <cell r="CV3400">
            <v>21.291666666666668</v>
          </cell>
          <cell r="DA3400">
            <v>0</v>
          </cell>
          <cell r="ER3400">
            <v>299.80355555555553</v>
          </cell>
        </row>
        <row r="3401">
          <cell r="A3401">
            <v>644436</v>
          </cell>
          <cell r="C3401" t="str">
            <v>Vilorio, Luis</v>
          </cell>
          <cell r="AF3401">
            <v>0.13914259823754532</v>
          </cell>
          <cell r="AN3401">
            <v>81.31498666666667</v>
          </cell>
          <cell r="AP3401">
            <v>0.13528687245638937</v>
          </cell>
          <cell r="AV3401" t="str">
            <v>C</v>
          </cell>
          <cell r="AW3401">
            <v>-14.007900000000001</v>
          </cell>
          <cell r="AX3401">
            <v>-20.576949999999997</v>
          </cell>
          <cell r="AY3401">
            <v>-10.039973531794093</v>
          </cell>
          <cell r="AZ3401">
            <v>1.4491143757309644</v>
          </cell>
          <cell r="BG3401">
            <v>0.93866911275672127</v>
          </cell>
          <cell r="BJ3401">
            <v>8.7289072708000136E-3</v>
          </cell>
          <cell r="CF3401">
            <v>0</v>
          </cell>
          <cell r="CV3401">
            <v>22.875</v>
          </cell>
          <cell r="DA3401">
            <v>0</v>
          </cell>
          <cell r="ER3401">
            <v>203.28746666666666</v>
          </cell>
        </row>
        <row r="3402">
          <cell r="A3402">
            <v>644437</v>
          </cell>
          <cell r="C3402" t="str">
            <v>Vital, Jose</v>
          </cell>
          <cell r="AF3402">
            <v>0.11727942413859496</v>
          </cell>
          <cell r="AN3402">
            <v>79.050560000000004</v>
          </cell>
          <cell r="AP3402">
            <v>6.5076090491545169E-2</v>
          </cell>
          <cell r="AV3402" t="str">
            <v>LF</v>
          </cell>
          <cell r="AW3402">
            <v>-16.947316666666666</v>
          </cell>
          <cell r="AX3402">
            <v>-26.683516666666659</v>
          </cell>
          <cell r="AY3402">
            <v>-10.799755317131515</v>
          </cell>
          <cell r="AZ3402">
            <v>-10.799755317131515</v>
          </cell>
          <cell r="BG3402">
            <v>0.60102516772653636</v>
          </cell>
          <cell r="BJ3402">
            <v>-1.6780021143082777E-2</v>
          </cell>
          <cell r="CF3402">
            <v>0</v>
          </cell>
          <cell r="CV3402">
            <v>20.291666666666668</v>
          </cell>
          <cell r="DA3402">
            <v>0</v>
          </cell>
          <cell r="ER3402">
            <v>197.62639999999999</v>
          </cell>
        </row>
        <row r="3403">
          <cell r="A3403">
            <v>644442</v>
          </cell>
          <cell r="C3403" t="str">
            <v>Yovera, Luis</v>
          </cell>
          <cell r="AF3403">
            <v>0.1324914758486482</v>
          </cell>
          <cell r="AN3403">
            <v>97.204266666666683</v>
          </cell>
          <cell r="AP3403">
            <v>0.10225987194832931</v>
          </cell>
          <cell r="AV3403" t="str">
            <v>RF</v>
          </cell>
          <cell r="AW3403">
            <v>-17.149284188706137</v>
          </cell>
          <cell r="AX3403">
            <v>-25.529683333333331</v>
          </cell>
          <cell r="AY3403">
            <v>-17.414977947274963</v>
          </cell>
          <cell r="AZ3403">
            <v>-17.149284188706137</v>
          </cell>
          <cell r="BG3403">
            <v>0.90362728998546715</v>
          </cell>
          <cell r="BJ3403">
            <v>2.0831715944745958E-3</v>
          </cell>
          <cell r="CF3403">
            <v>0</v>
          </cell>
          <cell r="CV3403">
            <v>20.708333333333332</v>
          </cell>
          <cell r="DA3403">
            <v>0</v>
          </cell>
          <cell r="ER3403">
            <v>243.01066666666668</v>
          </cell>
        </row>
        <row r="3404">
          <cell r="A3404">
            <v>644517</v>
          </cell>
          <cell r="C3404" t="str">
            <v>Martinez, Ricky</v>
          </cell>
          <cell r="AF3404">
            <v>0.15629240302737951</v>
          </cell>
          <cell r="AN3404">
            <v>92.819247407407431</v>
          </cell>
          <cell r="AP3404">
            <v>0.1174512559255646</v>
          </cell>
          <cell r="AV3404" t="str">
            <v>RF</v>
          </cell>
          <cell r="AW3404">
            <v>-16.515450000000001</v>
          </cell>
          <cell r="AX3404">
            <v>-25.760449999999995</v>
          </cell>
          <cell r="AY3404">
            <v>-15.43804219121747</v>
          </cell>
          <cell r="AZ3404">
            <v>-15.43804219121747</v>
          </cell>
          <cell r="BG3404">
            <v>0.78494664223463761</v>
          </cell>
          <cell r="BJ3404">
            <v>-5.5010217749289561E-3</v>
          </cell>
          <cell r="CF3404">
            <v>0</v>
          </cell>
          <cell r="CV3404">
            <v>20.625</v>
          </cell>
          <cell r="DA3404">
            <v>0</v>
          </cell>
          <cell r="ER3404">
            <v>232.04811851851855</v>
          </cell>
        </row>
        <row r="3405">
          <cell r="A3405">
            <v>644761</v>
          </cell>
          <cell r="C3405" t="str">
            <v>Smedley, Sean</v>
          </cell>
          <cell r="AF3405">
            <v>0.17110871574109843</v>
          </cell>
          <cell r="AN3405">
            <v>53.950198518518533</v>
          </cell>
          <cell r="AP3405">
            <v>2.7422542625928803E-2</v>
          </cell>
          <cell r="AV3405" t="str">
            <v>C</v>
          </cell>
          <cell r="AW3405">
            <v>-11.82071515202291</v>
          </cell>
          <cell r="AX3405">
            <v>-16.768249999999998</v>
          </cell>
          <cell r="AY3405">
            <v>-12.293750857733425</v>
          </cell>
          <cell r="AZ3405">
            <v>-5.3935504814934143</v>
          </cell>
          <cell r="BG3405">
            <v>1.1778557548551911</v>
          </cell>
          <cell r="BJ3405">
            <v>-3.0740943655253001E-2</v>
          </cell>
          <cell r="CF3405">
            <v>0</v>
          </cell>
          <cell r="CV3405">
            <v>25.791666666666668</v>
          </cell>
          <cell r="DA3405">
            <v>0</v>
          </cell>
          <cell r="ER3405">
            <v>134.87549629629632</v>
          </cell>
        </row>
        <row r="3406">
          <cell r="A3406">
            <v>644762</v>
          </cell>
          <cell r="C3406" t="str">
            <v>Moseby, Lydell</v>
          </cell>
          <cell r="AF3406">
            <v>0.17701090523686866</v>
          </cell>
          <cell r="AN3406">
            <v>75.612254814814818</v>
          </cell>
          <cell r="AP3406">
            <v>4.0483234448124961E-2</v>
          </cell>
          <cell r="AV3406" t="str">
            <v>1B</v>
          </cell>
          <cell r="AW3406">
            <v>-14.24852190435606</v>
          </cell>
          <cell r="AX3406">
            <v>-17.200849999999999</v>
          </cell>
          <cell r="AY3406">
            <v>-15.19057746596981</v>
          </cell>
          <cell r="AZ3406">
            <v>-14.24852190435606</v>
          </cell>
          <cell r="BG3406">
            <v>1.2067697125901535</v>
          </cell>
          <cell r="BJ3406">
            <v>-2.0617386752350222E-2</v>
          </cell>
          <cell r="CF3406">
            <v>0</v>
          </cell>
          <cell r="CV3406">
            <v>25.291666666666668</v>
          </cell>
          <cell r="DA3406">
            <v>0</v>
          </cell>
          <cell r="ER3406">
            <v>189.03063703703702</v>
          </cell>
        </row>
        <row r="3407">
          <cell r="A3407">
            <v>645037</v>
          </cell>
          <cell r="C3407" t="str">
            <v>Taladay, Chris</v>
          </cell>
          <cell r="AF3407">
            <v>0.17019584231497653</v>
          </cell>
          <cell r="AN3407">
            <v>63.89741037037038</v>
          </cell>
          <cell r="AP3407">
            <v>3.3363739745586818E-2</v>
          </cell>
          <cell r="AV3407" t="str">
            <v>C</v>
          </cell>
          <cell r="AW3407">
            <v>-14.238532974459364</v>
          </cell>
          <cell r="AX3407">
            <v>-17.345050000000001</v>
          </cell>
          <cell r="AY3407">
            <v>-13.808998132612473</v>
          </cell>
          <cell r="AZ3407">
            <v>0.86820560774853162</v>
          </cell>
          <cell r="BG3407">
            <v>1.3655125767316316</v>
          </cell>
          <cell r="BJ3407">
            <v>-3.2407660708639995E-3</v>
          </cell>
          <cell r="CF3407">
            <v>0</v>
          </cell>
          <cell r="CV3407">
            <v>25.125</v>
          </cell>
          <cell r="DA3407">
            <v>0</v>
          </cell>
          <cell r="ER3407">
            <v>159.74352592592595</v>
          </cell>
        </row>
        <row r="3408">
          <cell r="A3408">
            <v>645080</v>
          </cell>
          <cell r="C3408" t="str">
            <v>Haddad, Radley</v>
          </cell>
          <cell r="AF3408">
            <v>0.16900818415264868</v>
          </cell>
          <cell r="AN3408">
            <v>77.997013333333356</v>
          </cell>
          <cell r="AP3408">
            <v>0.10275022375652487</v>
          </cell>
          <cell r="AV3408" t="str">
            <v>C</v>
          </cell>
          <cell r="AW3408">
            <v>-14.202275733621955</v>
          </cell>
          <cell r="AX3408">
            <v>-16.527450000000002</v>
          </cell>
          <cell r="AY3408">
            <v>-14.005009311495931</v>
          </cell>
          <cell r="AZ3408">
            <v>-2.9935484986302914</v>
          </cell>
          <cell r="BG3408">
            <v>1.1913409348183595</v>
          </cell>
          <cell r="BJ3408">
            <v>2.2308939551742653E-4</v>
          </cell>
          <cell r="CF3408">
            <v>0</v>
          </cell>
          <cell r="CV3408">
            <v>26.125</v>
          </cell>
          <cell r="DA3408">
            <v>0</v>
          </cell>
          <cell r="ER3408">
            <v>194.99253333333337</v>
          </cell>
        </row>
        <row r="3409">
          <cell r="A3409">
            <v>645217</v>
          </cell>
          <cell r="C3409" t="str">
            <v>Ferrell, Cody</v>
          </cell>
          <cell r="AF3409">
            <v>0.18390661911393291</v>
          </cell>
          <cell r="AN3409">
            <v>98.825386666666674</v>
          </cell>
          <cell r="AP3409">
            <v>7.7634059966779967E-2</v>
          </cell>
          <cell r="AV3409" t="str">
            <v>CF</v>
          </cell>
          <cell r="AW3409">
            <v>-11.689933333333334</v>
          </cell>
          <cell r="AX3409">
            <v>-16.487083333333334</v>
          </cell>
          <cell r="AY3409">
            <v>-7.8754565449326597</v>
          </cell>
          <cell r="AZ3409">
            <v>-7.8754565449326597</v>
          </cell>
          <cell r="BG3409">
            <v>1.0701762679403166</v>
          </cell>
          <cell r="BJ3409">
            <v>-5.8429105243642393E-3</v>
          </cell>
          <cell r="CF3409">
            <v>0</v>
          </cell>
          <cell r="CV3409">
            <v>26.208333333333332</v>
          </cell>
          <cell r="DA3409">
            <v>0</v>
          </cell>
          <cell r="ER3409">
            <v>247.06346666666667</v>
          </cell>
        </row>
        <row r="3410">
          <cell r="A3410">
            <v>645259</v>
          </cell>
          <cell r="C3410" t="str">
            <v>Talavera, Carlos</v>
          </cell>
          <cell r="AF3410">
            <v>0.13545961510433002</v>
          </cell>
          <cell r="AN3410">
            <v>99.015869629629634</v>
          </cell>
          <cell r="AP3410">
            <v>0.15645880014336</v>
          </cell>
          <cell r="AV3410" t="str">
            <v>RF</v>
          </cell>
          <cell r="AW3410">
            <v>-17.625991666666664</v>
          </cell>
          <cell r="AX3410">
            <v>-28.147449999999992</v>
          </cell>
          <cell r="AY3410">
            <v>-18.360917973259738</v>
          </cell>
          <cell r="AZ3410">
            <v>-17.625991666666664</v>
          </cell>
          <cell r="BG3410">
            <v>0.64851408844875358</v>
          </cell>
          <cell r="BJ3410">
            <v>-1.120681502153407E-2</v>
          </cell>
          <cell r="CF3410">
            <v>0</v>
          </cell>
          <cell r="CV3410">
            <v>19.791666666666668</v>
          </cell>
          <cell r="DA3410">
            <v>0</v>
          </cell>
          <cell r="ER3410">
            <v>247.53967407407407</v>
          </cell>
        </row>
        <row r="3411">
          <cell r="A3411">
            <v>645260</v>
          </cell>
          <cell r="C3411" t="str">
            <v>Linares, Hector</v>
          </cell>
          <cell r="AF3411">
            <v>0.12022881738358958</v>
          </cell>
          <cell r="AN3411">
            <v>97.918933333333356</v>
          </cell>
          <cell r="AP3411">
            <v>0.1434724924187506</v>
          </cell>
          <cell r="AV3411" t="str">
            <v>3B</v>
          </cell>
          <cell r="AW3411">
            <v>-18.107258333333334</v>
          </cell>
          <cell r="AX3411">
            <v>-13.61798627712975</v>
          </cell>
          <cell r="AY3411">
            <v>-17.982428715999717</v>
          </cell>
          <cell r="AZ3411">
            <v>-13.61798627712975</v>
          </cell>
          <cell r="BG3411">
            <v>0.70784422092628085</v>
          </cell>
          <cell r="BJ3411">
            <v>5.7026491217474695E-3</v>
          </cell>
          <cell r="CF3411">
            <v>0</v>
          </cell>
          <cell r="CV3411">
            <v>19.458333333333332</v>
          </cell>
          <cell r="DA3411">
            <v>0</v>
          </cell>
          <cell r="ER3411">
            <v>244.79733333333337</v>
          </cell>
        </row>
        <row r="3412">
          <cell r="A3412">
            <v>645277</v>
          </cell>
          <cell r="C3412" t="str">
            <v>Albies, Ozzie</v>
          </cell>
          <cell r="AF3412">
            <v>0.23951449580096401</v>
          </cell>
          <cell r="AN3412">
            <v>261.56924964775783</v>
          </cell>
          <cell r="AP3412">
            <v>0.35242583277482875</v>
          </cell>
          <cell r="AV3412" t="str">
            <v>SS</v>
          </cell>
          <cell r="AW3412">
            <v>-18.107258333333334</v>
          </cell>
          <cell r="AX3412">
            <v>-4.5077723288745091</v>
          </cell>
          <cell r="AY3412">
            <v>-6.4425112118239127</v>
          </cell>
          <cell r="AZ3412">
            <v>-4.5077723288745091</v>
          </cell>
          <cell r="BG3412">
            <v>0.73209989095347949</v>
          </cell>
          <cell r="BJ3412">
            <v>5.2925819927532366E-3</v>
          </cell>
          <cell r="CF3412">
            <v>0</v>
          </cell>
          <cell r="CV3412">
            <v>19.458333333333332</v>
          </cell>
          <cell r="DA3412">
            <v>0</v>
          </cell>
          <cell r="ER3412">
            <v>594.75199999999995</v>
          </cell>
        </row>
        <row r="3413">
          <cell r="A3413">
            <v>645278</v>
          </cell>
          <cell r="C3413" t="str">
            <v>Beltre, Kelvin</v>
          </cell>
          <cell r="AF3413">
            <v>0.18443707321278077</v>
          </cell>
          <cell r="AN3413">
            <v>114.80343703703704</v>
          </cell>
          <cell r="AP3413">
            <v>0.13869962899546595</v>
          </cell>
          <cell r="AV3413" t="str">
            <v>3B</v>
          </cell>
          <cell r="AW3413">
            <v>-17.625991666666664</v>
          </cell>
          <cell r="AX3413">
            <v>-10.868144336109655</v>
          </cell>
          <cell r="AY3413">
            <v>-10.914061879528699</v>
          </cell>
          <cell r="AZ3413">
            <v>-10.868144336109655</v>
          </cell>
          <cell r="BG3413">
            <v>0.5787146889397955</v>
          </cell>
          <cell r="BJ3413">
            <v>3.581222763363469E-3</v>
          </cell>
          <cell r="CF3413">
            <v>0</v>
          </cell>
          <cell r="CV3413">
            <v>19.791666666666668</v>
          </cell>
          <cell r="DA3413">
            <v>0</v>
          </cell>
          <cell r="ER3413">
            <v>287.00859259259261</v>
          </cell>
        </row>
        <row r="3414">
          <cell r="A3414">
            <v>645279</v>
          </cell>
          <cell r="C3414" t="str">
            <v>Cabello, Jose</v>
          </cell>
          <cell r="AF3414">
            <v>0.12715184321494732</v>
          </cell>
          <cell r="AN3414">
            <v>108.40675555555556</v>
          </cell>
          <cell r="AP3414">
            <v>0.13619729681911019</v>
          </cell>
          <cell r="AV3414" t="str">
            <v>C</v>
          </cell>
          <cell r="AW3414">
            <v>-19.249969067649751</v>
          </cell>
          <cell r="AX3414">
            <v>-28.93494999999999</v>
          </cell>
          <cell r="AY3414">
            <v>-22.043332216086078</v>
          </cell>
          <cell r="AZ3414">
            <v>-16.158854300489907</v>
          </cell>
          <cell r="BG3414">
            <v>0.66985663685185526</v>
          </cell>
          <cell r="BJ3414">
            <v>-1.4620279926733724E-3</v>
          </cell>
          <cell r="CF3414">
            <v>0</v>
          </cell>
          <cell r="CV3414">
            <v>19.541666666666668</v>
          </cell>
          <cell r="DA3414">
            <v>0</v>
          </cell>
          <cell r="ER3414">
            <v>271.0168888888889</v>
          </cell>
        </row>
        <row r="3415">
          <cell r="A3415">
            <v>645280</v>
          </cell>
          <cell r="C3415" t="str">
            <v>Caraballo, Jose</v>
          </cell>
          <cell r="AF3415">
            <v>0.13607469707449313</v>
          </cell>
          <cell r="AN3415">
            <v>117.9909925925926</v>
          </cell>
          <cell r="AP3415">
            <v>0.20265358791911858</v>
          </cell>
          <cell r="AV3415" t="str">
            <v>RF</v>
          </cell>
          <cell r="AW3415">
            <v>-18.107258333333334</v>
          </cell>
          <cell r="AX3415">
            <v>-29.19745</v>
          </cell>
          <cell r="AY3415">
            <v>-18.055198736659172</v>
          </cell>
          <cell r="AZ3415">
            <v>-18.055198736659172</v>
          </cell>
          <cell r="BG3415">
            <v>0.87805195474994324</v>
          </cell>
          <cell r="BJ3415">
            <v>5.0114561271429369E-3</v>
          </cell>
          <cell r="CF3415">
            <v>0</v>
          </cell>
          <cell r="CV3415">
            <v>19.458333333333332</v>
          </cell>
          <cell r="DA3415">
            <v>0</v>
          </cell>
          <cell r="ER3415">
            <v>294.9774814814815</v>
          </cell>
        </row>
        <row r="3416">
          <cell r="A3416">
            <v>645281</v>
          </cell>
          <cell r="C3416" t="str">
            <v>De Aza, Yeffry</v>
          </cell>
          <cell r="AF3416">
            <v>0.13498456093218972</v>
          </cell>
          <cell r="AN3416">
            <v>101.29244444444446</v>
          </cell>
          <cell r="AP3416">
            <v>0.160630072173924</v>
          </cell>
          <cell r="AV3416" t="str">
            <v>SS</v>
          </cell>
          <cell r="AW3416">
            <v>-18.498824763562308</v>
          </cell>
          <cell r="AX3416">
            <v>-15.540617942180052</v>
          </cell>
          <cell r="AY3416">
            <v>-19.589151073638622</v>
          </cell>
          <cell r="AZ3416">
            <v>-15.540617942180052</v>
          </cell>
          <cell r="BG3416">
            <v>0.73640034763618956</v>
          </cell>
          <cell r="BJ3416">
            <v>4.2653362217556058E-3</v>
          </cell>
          <cell r="CF3416">
            <v>0</v>
          </cell>
          <cell r="CV3416">
            <v>19.458333333333332</v>
          </cell>
          <cell r="DA3416">
            <v>0</v>
          </cell>
          <cell r="ER3416">
            <v>253.23111111111112</v>
          </cell>
        </row>
        <row r="3417">
          <cell r="A3417">
            <v>645282</v>
          </cell>
          <cell r="C3417" t="str">
            <v>Gasparini, Marten</v>
          </cell>
          <cell r="AF3417">
            <v>0.16008089193715308</v>
          </cell>
          <cell r="AN3417">
            <v>173.72882962962964</v>
          </cell>
          <cell r="AP3417">
            <v>0.23965565033108926</v>
          </cell>
          <cell r="AV3417" t="str">
            <v>SS</v>
          </cell>
          <cell r="AW3417">
            <v>-18.588525000000001</v>
          </cell>
          <cell r="AX3417">
            <v>-19.390526628817032</v>
          </cell>
          <cell r="AY3417">
            <v>-6.7871624999999991</v>
          </cell>
          <cell r="AZ3417">
            <v>-6.7871624999999991</v>
          </cell>
          <cell r="BG3417">
            <v>0.51048280130545276</v>
          </cell>
          <cell r="BJ3417">
            <v>-4.454219277117661E-3</v>
          </cell>
          <cell r="CF3417">
            <v>0</v>
          </cell>
          <cell r="CV3417">
            <v>19.125</v>
          </cell>
          <cell r="DA3417">
            <v>0</v>
          </cell>
          <cell r="ER3417">
            <v>434.32207407407407</v>
          </cell>
        </row>
        <row r="3418">
          <cell r="A3418">
            <v>645283</v>
          </cell>
          <cell r="C3418" t="str">
            <v>Geraldo, Manuel</v>
          </cell>
          <cell r="AF3418">
            <v>0.14925244430607826</v>
          </cell>
          <cell r="AN3418">
            <v>180.93771851851852</v>
          </cell>
          <cell r="AP3418">
            <v>0.29042983820978019</v>
          </cell>
          <cell r="AV3418" t="str">
            <v>SS</v>
          </cell>
          <cell r="AW3418">
            <v>-17.625991666666664</v>
          </cell>
          <cell r="AX3418">
            <v>-14.585358643902168</v>
          </cell>
          <cell r="AY3418">
            <v>-7.7893493754291487</v>
          </cell>
          <cell r="AZ3418">
            <v>-7.7893493754291487</v>
          </cell>
          <cell r="BG3418">
            <v>0.80633401139927674</v>
          </cell>
          <cell r="BJ3418">
            <v>-1.4019011007245913E-3</v>
          </cell>
          <cell r="CF3418">
            <v>0</v>
          </cell>
          <cell r="CV3418">
            <v>19.791666666666668</v>
          </cell>
          <cell r="DA3418">
            <v>0</v>
          </cell>
          <cell r="ER3418">
            <v>452.34429629629631</v>
          </cell>
        </row>
        <row r="3419">
          <cell r="A3419">
            <v>645286</v>
          </cell>
          <cell r="C3419" t="str">
            <v>Hernandez, Hector</v>
          </cell>
          <cell r="AF3419">
            <v>0.13556903169115575</v>
          </cell>
          <cell r="AN3419">
            <v>123.66357333333336</v>
          </cell>
          <cell r="AP3419">
            <v>0.19982428876863978</v>
          </cell>
          <cell r="AV3419" t="str">
            <v>RF</v>
          </cell>
          <cell r="AW3419">
            <v>-16.83935</v>
          </cell>
          <cell r="AX3419">
            <v>-26.452749999999995</v>
          </cell>
          <cell r="AY3419">
            <v>-18.464750161339595</v>
          </cell>
          <cell r="AZ3419">
            <v>-16.83935</v>
          </cell>
          <cell r="BG3419">
            <v>0.5323465972521173</v>
          </cell>
          <cell r="BJ3419">
            <v>-4.597227825839584E-3</v>
          </cell>
          <cell r="CF3419">
            <v>0</v>
          </cell>
          <cell r="CV3419">
            <v>20.375</v>
          </cell>
          <cell r="DA3419">
            <v>0</v>
          </cell>
          <cell r="ER3419">
            <v>309.15893333333338</v>
          </cell>
        </row>
        <row r="3420">
          <cell r="A3420">
            <v>645287</v>
          </cell>
          <cell r="C3420" t="str">
            <v>Herrera, Josue</v>
          </cell>
          <cell r="AF3420">
            <v>0.12815272597441532</v>
          </cell>
          <cell r="AN3420">
            <v>84.181440000000009</v>
          </cell>
          <cell r="AP3420">
            <v>9.3822340181771491E-2</v>
          </cell>
          <cell r="AV3420" t="str">
            <v>3B</v>
          </cell>
          <cell r="AW3420">
            <v>-22.950518560445282</v>
          </cell>
          <cell r="AX3420">
            <v>-23.324597637830998</v>
          </cell>
          <cell r="AY3420">
            <v>-25.966117147218334</v>
          </cell>
          <cell r="AZ3420">
            <v>-22.950518560445282</v>
          </cell>
          <cell r="BG3420">
            <v>0.72011362766711873</v>
          </cell>
          <cell r="BJ3420">
            <v>1.5794865205273011E-3</v>
          </cell>
          <cell r="CF3420">
            <v>0</v>
          </cell>
          <cell r="CV3420">
            <v>19.375</v>
          </cell>
          <cell r="DA3420">
            <v>0</v>
          </cell>
          <cell r="ER3420">
            <v>210.45359999999999</v>
          </cell>
        </row>
        <row r="3421">
          <cell r="A3421">
            <v>645289</v>
          </cell>
          <cell r="C3421" t="str">
            <v>Hiciano, Carlos</v>
          </cell>
          <cell r="AF3421">
            <v>0.11654510964078768</v>
          </cell>
          <cell r="AN3421">
            <v>105.11701333333336</v>
          </cell>
          <cell r="AP3421">
            <v>0.15033241409187648</v>
          </cell>
          <cell r="AV3421" t="str">
            <v>2B</v>
          </cell>
          <cell r="AW3421">
            <v>-17.746308333333335</v>
          </cell>
          <cell r="AX3421">
            <v>-17.649565936897545</v>
          </cell>
          <cell r="AY3421">
            <v>-16.832662163747599</v>
          </cell>
          <cell r="AZ3421">
            <v>-16.832662163747599</v>
          </cell>
          <cell r="BG3421">
            <v>0.66430154861672031</v>
          </cell>
          <cell r="BJ3421">
            <v>-2.0597079918988442E-2</v>
          </cell>
          <cell r="CF3421">
            <v>0</v>
          </cell>
          <cell r="CV3421">
            <v>19.708333333333332</v>
          </cell>
          <cell r="DA3421">
            <v>0</v>
          </cell>
          <cell r="ER3421">
            <v>262.79253333333338</v>
          </cell>
        </row>
        <row r="3422">
          <cell r="A3422">
            <v>645291</v>
          </cell>
          <cell r="C3422" t="str">
            <v>Josephina, Kevin</v>
          </cell>
          <cell r="AF3422">
            <v>0.1667883539733237</v>
          </cell>
          <cell r="AN3422">
            <v>96.509155555555566</v>
          </cell>
          <cell r="AP3422">
            <v>0.10516579186431674</v>
          </cell>
          <cell r="AV3422" t="str">
            <v>2B</v>
          </cell>
          <cell r="AW3422">
            <v>-17.746308333333335</v>
          </cell>
          <cell r="AX3422">
            <v>-10.617061904981654</v>
          </cell>
          <cell r="AY3422">
            <v>-16.812625111061529</v>
          </cell>
          <cell r="AZ3422">
            <v>-10.617061904981654</v>
          </cell>
          <cell r="BG3422">
            <v>0.82960929874448874</v>
          </cell>
          <cell r="BJ3422">
            <v>-2.7432986823313385E-4</v>
          </cell>
          <cell r="CF3422">
            <v>0</v>
          </cell>
          <cell r="CV3422">
            <v>19.708333333333332</v>
          </cell>
          <cell r="DA3422">
            <v>0</v>
          </cell>
          <cell r="ER3422">
            <v>241.2728888888889</v>
          </cell>
        </row>
        <row r="3423">
          <cell r="A3423">
            <v>645293</v>
          </cell>
          <cell r="C3423" t="str">
            <v>Martinez, Hector</v>
          </cell>
          <cell r="AF3423">
            <v>0.14627386537567322</v>
          </cell>
          <cell r="AN3423">
            <v>112.52437333333333</v>
          </cell>
          <cell r="AP3423">
            <v>0.18673367953309772</v>
          </cell>
          <cell r="AV3423" t="str">
            <v>2B</v>
          </cell>
          <cell r="AW3423">
            <v>-17.866624999999999</v>
          </cell>
          <cell r="AX3423">
            <v>-17.375782720729774</v>
          </cell>
          <cell r="AY3423">
            <v>-13.275621065104975</v>
          </cell>
          <cell r="AZ3423">
            <v>-13.275621065104975</v>
          </cell>
          <cell r="BG3423">
            <v>0.89188219670478608</v>
          </cell>
          <cell r="BJ3423">
            <v>2.0217293933535871E-2</v>
          </cell>
          <cell r="CF3423">
            <v>0</v>
          </cell>
          <cell r="CV3423">
            <v>19.625</v>
          </cell>
          <cell r="DA3423">
            <v>0</v>
          </cell>
          <cell r="ER3423">
            <v>281.31093333333331</v>
          </cell>
        </row>
        <row r="3424">
          <cell r="A3424">
            <v>645294</v>
          </cell>
          <cell r="C3424" t="str">
            <v>Matos, Yohan</v>
          </cell>
          <cell r="AF3424">
            <v>0.14462609245652497</v>
          </cell>
          <cell r="AN3424">
            <v>91.248071111111116</v>
          </cell>
          <cell r="AP3424">
            <v>0.1424969530706528</v>
          </cell>
          <cell r="AV3424" t="str">
            <v>LF</v>
          </cell>
          <cell r="AW3424">
            <v>-17.47709897617019</v>
          </cell>
          <cell r="AX3424">
            <v>-28.409949999999998</v>
          </cell>
          <cell r="AY3424">
            <v>-16.960720963175845</v>
          </cell>
          <cell r="AZ3424">
            <v>-15.374970592133213</v>
          </cell>
          <cell r="BG3424">
            <v>0.63869598128858496</v>
          </cell>
          <cell r="BJ3424">
            <v>2.4086217961735152E-3</v>
          </cell>
          <cell r="CF3424">
            <v>0</v>
          </cell>
          <cell r="CV3424">
            <v>19.708333333333332</v>
          </cell>
          <cell r="DA3424">
            <v>0</v>
          </cell>
          <cell r="ER3424">
            <v>228.12017777777777</v>
          </cell>
        </row>
        <row r="3425">
          <cell r="A3425">
            <v>645297</v>
          </cell>
          <cell r="C3425" t="str">
            <v>Mendez, Erick</v>
          </cell>
          <cell r="AF3425">
            <v>0.15193732887660172</v>
          </cell>
          <cell r="AN3425">
            <v>105.43348148148148</v>
          </cell>
          <cell r="AP3425">
            <v>0.16520840569939377</v>
          </cell>
          <cell r="AV3425" t="str">
            <v>RF</v>
          </cell>
          <cell r="AW3425">
            <v>-17.055283333333335</v>
          </cell>
          <cell r="AX3425">
            <v>-26.91428333333333</v>
          </cell>
          <cell r="AY3425">
            <v>-16.512369587738103</v>
          </cell>
          <cell r="AZ3425">
            <v>-16.512369587738103</v>
          </cell>
          <cell r="BG3425">
            <v>0.74397887747935987</v>
          </cell>
          <cell r="BJ3425">
            <v>1.3010313960670714E-2</v>
          </cell>
          <cell r="CF3425">
            <v>0</v>
          </cell>
          <cell r="CV3425">
            <v>20.208333333333332</v>
          </cell>
          <cell r="DA3425">
            <v>0</v>
          </cell>
          <cell r="ER3425">
            <v>263.58370370370369</v>
          </cell>
        </row>
        <row r="3426">
          <cell r="A3426">
            <v>645300</v>
          </cell>
          <cell r="C3426" t="str">
            <v>Pereira, Anthony</v>
          </cell>
          <cell r="AF3426">
            <v>0.159437947873732</v>
          </cell>
          <cell r="AN3426">
            <v>122.43029333333334</v>
          </cell>
          <cell r="AP3426">
            <v>0.20803765871843571</v>
          </cell>
          <cell r="AV3426" t="str">
            <v>SS</v>
          </cell>
          <cell r="AW3426">
            <v>-17.866624999999999</v>
          </cell>
          <cell r="AX3426">
            <v>-12.309685855965773</v>
          </cell>
          <cell r="AY3426">
            <v>-10.598415969678809</v>
          </cell>
          <cell r="AZ3426">
            <v>-10.598415969678809</v>
          </cell>
          <cell r="BG3426">
            <v>0.65021763160436064</v>
          </cell>
          <cell r="BJ3426">
            <v>-1.0665487668287304E-2</v>
          </cell>
          <cell r="CF3426">
            <v>0</v>
          </cell>
          <cell r="CV3426">
            <v>19.625</v>
          </cell>
          <cell r="DA3426">
            <v>0</v>
          </cell>
          <cell r="ER3426">
            <v>306.07573333333335</v>
          </cell>
        </row>
        <row r="3427">
          <cell r="A3427">
            <v>645302</v>
          </cell>
          <cell r="C3427" t="str">
            <v>Robles, Victor</v>
          </cell>
          <cell r="AF3427">
            <v>0.22482069274015326</v>
          </cell>
          <cell r="AN3427">
            <v>189.70654814814813</v>
          </cell>
          <cell r="AP3427">
            <v>0.28406332068882534</v>
          </cell>
          <cell r="AV3427" t="str">
            <v>CF</v>
          </cell>
          <cell r="AW3427">
            <v>-18.588525000000001</v>
          </cell>
          <cell r="AX3427">
            <v>-30.247449999999994</v>
          </cell>
          <cell r="AY3427">
            <v>-0.30502598809156112</v>
          </cell>
          <cell r="AZ3427">
            <v>-0.30502598809156112</v>
          </cell>
          <cell r="BG3427">
            <v>0.87997006840736813</v>
          </cell>
          <cell r="BJ3427">
            <v>2.0091534761237278E-3</v>
          </cell>
          <cell r="CF3427">
            <v>0</v>
          </cell>
          <cell r="CV3427">
            <v>19.125</v>
          </cell>
          <cell r="DA3427">
            <v>0</v>
          </cell>
          <cell r="ER3427">
            <v>474.26637037037028</v>
          </cell>
        </row>
        <row r="3428">
          <cell r="A3428">
            <v>645303</v>
          </cell>
          <cell r="C3428" t="str">
            <v>Rodriguez, Yonauris</v>
          </cell>
          <cell r="AF3428">
            <v>0.12990281907927453</v>
          </cell>
          <cell r="AN3428">
            <v>104.17045333333336</v>
          </cell>
          <cell r="AP3428">
            <v>0.16311309229300552</v>
          </cell>
          <cell r="AV3428" t="str">
            <v>SS</v>
          </cell>
          <cell r="AW3428">
            <v>-18.347891666666666</v>
          </cell>
          <cell r="AX3428">
            <v>-18.471971897727723</v>
          </cell>
          <cell r="AY3428">
            <v>-14.178837699791941</v>
          </cell>
          <cell r="AZ3428">
            <v>-14.178837699791941</v>
          </cell>
          <cell r="BG3428">
            <v>0.67369364332995818</v>
          </cell>
          <cell r="BJ3428">
            <v>-8.1114335322587383E-3</v>
          </cell>
          <cell r="CF3428">
            <v>0</v>
          </cell>
          <cell r="CV3428">
            <v>19.291666666666668</v>
          </cell>
          <cell r="DA3428">
            <v>0</v>
          </cell>
          <cell r="ER3428">
            <v>260.42613333333338</v>
          </cell>
        </row>
        <row r="3429">
          <cell r="A3429">
            <v>645305</v>
          </cell>
          <cell r="C3429" t="str">
            <v>Sanchez, Ali</v>
          </cell>
          <cell r="AF3429">
            <v>0.15111016570983288</v>
          </cell>
          <cell r="AN3429">
            <v>96.546844444444446</v>
          </cell>
          <cell r="AP3429">
            <v>0.18004803679596437</v>
          </cell>
          <cell r="AV3429" t="str">
            <v>C</v>
          </cell>
          <cell r="AW3429">
            <v>-19.503798373912701</v>
          </cell>
          <cell r="AX3429">
            <v>-29.19745</v>
          </cell>
          <cell r="AY3429">
            <v>-19.444743631478531</v>
          </cell>
          <cell r="AZ3429">
            <v>-7.0857580681786727</v>
          </cell>
          <cell r="BG3429">
            <v>0.93061874866640348</v>
          </cell>
          <cell r="BJ3429">
            <v>5.3314492891922711E-3</v>
          </cell>
          <cell r="CF3429">
            <v>0</v>
          </cell>
          <cell r="CV3429">
            <v>19.458333333333332</v>
          </cell>
          <cell r="DA3429">
            <v>0</v>
          </cell>
          <cell r="ER3429">
            <v>241.36711111111111</v>
          </cell>
        </row>
        <row r="3430">
          <cell r="A3430">
            <v>645308</v>
          </cell>
          <cell r="C3430" t="str">
            <v>Santos, Jhonny</v>
          </cell>
          <cell r="AF3430">
            <v>0.15359509754305634</v>
          </cell>
          <cell r="AN3430">
            <v>124.30554074074075</v>
          </cell>
          <cell r="AP3430">
            <v>0.22374935457998057</v>
          </cell>
          <cell r="AV3430" t="str">
            <v>RF</v>
          </cell>
          <cell r="AW3430">
            <v>-17.746308333333335</v>
          </cell>
          <cell r="AX3430">
            <v>-28.409949999999998</v>
          </cell>
          <cell r="AY3430">
            <v>-14.991041159880684</v>
          </cell>
          <cell r="AZ3430">
            <v>-14.991041159880684</v>
          </cell>
          <cell r="BG3430">
            <v>0.79274752033125262</v>
          </cell>
          <cell r="BJ3430">
            <v>-2.9059734548443237E-3</v>
          </cell>
          <cell r="CF3430">
            <v>0</v>
          </cell>
          <cell r="CV3430">
            <v>19.708333333333332</v>
          </cell>
          <cell r="DA3430">
            <v>0</v>
          </cell>
          <cell r="ER3430">
            <v>310.76385185185188</v>
          </cell>
        </row>
        <row r="3431">
          <cell r="A3431">
            <v>645310</v>
          </cell>
          <cell r="C3431" t="str">
            <v>Soto, Junior</v>
          </cell>
          <cell r="AF3431">
            <v>0.14797397238498131</v>
          </cell>
          <cell r="AN3431">
            <v>94.287644444444453</v>
          </cell>
          <cell r="AP3431">
            <v>0.1509660416870533</v>
          </cell>
          <cell r="AV3431" t="str">
            <v>CF</v>
          </cell>
          <cell r="AW3431">
            <v>-18.107258333333334</v>
          </cell>
          <cell r="AX3431">
            <v>-29.19745</v>
          </cell>
          <cell r="AY3431">
            <v>-16.683083583831461</v>
          </cell>
          <cell r="AZ3431">
            <v>-16.683083583831461</v>
          </cell>
          <cell r="BG3431">
            <v>0.97048172198185823</v>
          </cell>
          <cell r="BJ3431">
            <v>2.5611800830457419E-3</v>
          </cell>
          <cell r="CF3431">
            <v>0</v>
          </cell>
          <cell r="CV3431">
            <v>19.458333333333332</v>
          </cell>
          <cell r="DA3431">
            <v>0</v>
          </cell>
          <cell r="ER3431">
            <v>235.71911111111112</v>
          </cell>
        </row>
        <row r="3432">
          <cell r="A3432">
            <v>645311</v>
          </cell>
          <cell r="C3432" t="str">
            <v>Terrazas, Rigoberto</v>
          </cell>
          <cell r="AF3432">
            <v>0.14137693966893289</v>
          </cell>
          <cell r="AN3432">
            <v>120.73184000000002</v>
          </cell>
          <cell r="AP3432">
            <v>0.20788982996313987</v>
          </cell>
          <cell r="AV3432" t="str">
            <v>3B</v>
          </cell>
          <cell r="AW3432">
            <v>-19.036525682814592</v>
          </cell>
          <cell r="AX3432">
            <v>-18.533273198907366</v>
          </cell>
          <cell r="AY3432">
            <v>-21.361701732033971</v>
          </cell>
          <cell r="AZ3432">
            <v>-18.533273198907366</v>
          </cell>
          <cell r="BG3432">
            <v>0.90705051648699819</v>
          </cell>
          <cell r="BJ3432">
            <v>-4.0428655664687275E-3</v>
          </cell>
          <cell r="CF3432">
            <v>0</v>
          </cell>
          <cell r="CV3432">
            <v>20.208333333333332</v>
          </cell>
          <cell r="DA3432">
            <v>0</v>
          </cell>
          <cell r="ER3432">
            <v>301.82960000000003</v>
          </cell>
        </row>
        <row r="3433">
          <cell r="A3433">
            <v>645313</v>
          </cell>
          <cell r="C3433" t="str">
            <v>Vasquez, Cristhian</v>
          </cell>
          <cell r="AF3433">
            <v>0.15005134634571729</v>
          </cell>
          <cell r="AN3433">
            <v>102.51057777777778</v>
          </cell>
          <cell r="AP3433">
            <v>0.14226060154788356</v>
          </cell>
          <cell r="AV3433" t="str">
            <v>CF</v>
          </cell>
          <cell r="AW3433">
            <v>-17.625991666666664</v>
          </cell>
          <cell r="AX3433">
            <v>-28.147449999999992</v>
          </cell>
          <cell r="AY3433">
            <v>-10.345205865957709</v>
          </cell>
          <cell r="AZ3433">
            <v>-10.345205865957709</v>
          </cell>
          <cell r="BG3433">
            <v>0.51027747393574119</v>
          </cell>
          <cell r="BJ3433">
            <v>-2.4740492292012507E-2</v>
          </cell>
          <cell r="CF3433">
            <v>0</v>
          </cell>
          <cell r="CV3433">
            <v>19.791666666666668</v>
          </cell>
          <cell r="DA3433">
            <v>0</v>
          </cell>
          <cell r="ER3433">
            <v>256.27644444444445</v>
          </cell>
        </row>
        <row r="3434">
          <cell r="A3434">
            <v>645444</v>
          </cell>
          <cell r="C3434" t="str">
            <v>Herrera, Jose</v>
          </cell>
          <cell r="AF3434">
            <v>0.17164891740323002</v>
          </cell>
          <cell r="AN3434">
            <v>96.094340740740748</v>
          </cell>
          <cell r="AP3434">
            <v>0.15778291516832088</v>
          </cell>
          <cell r="AV3434" t="str">
            <v>C</v>
          </cell>
          <cell r="AW3434">
            <v>-23.083302586482411</v>
          </cell>
          <cell r="AX3434">
            <v>-29.459949999999996</v>
          </cell>
          <cell r="AY3434">
            <v>-25.721390948643197</v>
          </cell>
          <cell r="AZ3434">
            <v>-9.6182607420606807</v>
          </cell>
          <cell r="BG3434">
            <v>0.53962957072648576</v>
          </cell>
          <cell r="BJ3434">
            <v>-9.0727732386424956E-3</v>
          </cell>
          <cell r="CF3434">
            <v>0</v>
          </cell>
          <cell r="CV3434">
            <v>19.375</v>
          </cell>
          <cell r="DA3434">
            <v>0</v>
          </cell>
          <cell r="ER3434">
            <v>240.23585185185186</v>
          </cell>
        </row>
        <row r="3435">
          <cell r="A3435">
            <v>645445</v>
          </cell>
          <cell r="C3435" t="str">
            <v>Martinez, Francis</v>
          </cell>
          <cell r="AF3435">
            <v>0.14124282224859994</v>
          </cell>
          <cell r="AN3435">
            <v>110.0666074074074</v>
          </cell>
          <cell r="AP3435">
            <v>0.18636511646857479</v>
          </cell>
          <cell r="AV3435" t="str">
            <v>1B</v>
          </cell>
          <cell r="AW3435">
            <v>-22.009507855623564</v>
          </cell>
          <cell r="AX3435">
            <v>-30.509949999999989</v>
          </cell>
          <cell r="AY3435">
            <v>-25.108930599505928</v>
          </cell>
          <cell r="AZ3435">
            <v>-22.009507855623564</v>
          </cell>
          <cell r="BG3435">
            <v>0.90492609401529123</v>
          </cell>
          <cell r="BJ3435">
            <v>3.990761809536906E-3</v>
          </cell>
          <cell r="CF3435">
            <v>0</v>
          </cell>
          <cell r="CV3435">
            <v>19.041666666666668</v>
          </cell>
          <cell r="DA3435">
            <v>0</v>
          </cell>
          <cell r="ER3435">
            <v>275.1665185185185</v>
          </cell>
        </row>
        <row r="3436">
          <cell r="A3436">
            <v>645446</v>
          </cell>
          <cell r="C3436" t="str">
            <v>Lopez, Jose</v>
          </cell>
          <cell r="AF3436">
            <v>0.12938779384438159</v>
          </cell>
          <cell r="AN3436">
            <v>71.490844444444448</v>
          </cell>
          <cell r="AP3436">
            <v>3.4739991664003989E-2</v>
          </cell>
          <cell r="AV3436" t="str">
            <v>CF</v>
          </cell>
          <cell r="AW3436">
            <v>-20.714565885159587</v>
          </cell>
          <cell r="AX3436">
            <v>-28.93494999999999</v>
          </cell>
          <cell r="AY3436">
            <v>-18.095163146744948</v>
          </cell>
          <cell r="AZ3436">
            <v>-18.095163146744948</v>
          </cell>
          <cell r="BG3436">
            <v>0.58829976272566653</v>
          </cell>
          <cell r="BJ3436">
            <v>-1.6464554957406478E-3</v>
          </cell>
          <cell r="CF3436">
            <v>0</v>
          </cell>
          <cell r="CV3436">
            <v>19.541666666666668</v>
          </cell>
          <cell r="DA3436">
            <v>5.0216666666666665</v>
          </cell>
          <cell r="ER3436">
            <v>178.72711111111113</v>
          </cell>
        </row>
        <row r="3437">
          <cell r="A3437">
            <v>645447</v>
          </cell>
          <cell r="C3437" t="str">
            <v>Bracho, Didimo</v>
          </cell>
          <cell r="AF3437">
            <v>0.13706410030570138</v>
          </cell>
          <cell r="AN3437">
            <v>97.32721777777779</v>
          </cell>
          <cell r="AP3437">
            <v>0.14156655151095265</v>
          </cell>
          <cell r="AV3437" t="str">
            <v>2B</v>
          </cell>
          <cell r="AW3437">
            <v>-17.625991666666664</v>
          </cell>
          <cell r="AX3437">
            <v>-16.416485298126588</v>
          </cell>
          <cell r="AY3437">
            <v>-5.3469624999999956</v>
          </cell>
          <cell r="AZ3437">
            <v>-5.3469624999999956</v>
          </cell>
          <cell r="BG3437">
            <v>0.44446555361211315</v>
          </cell>
          <cell r="BJ3437">
            <v>-2.3058076601937091E-2</v>
          </cell>
          <cell r="CF3437">
            <v>0</v>
          </cell>
          <cell r="CV3437">
            <v>19.791666666666668</v>
          </cell>
          <cell r="DA3437">
            <v>0</v>
          </cell>
          <cell r="ER3437">
            <v>243.31804444444447</v>
          </cell>
        </row>
        <row r="3438">
          <cell r="A3438">
            <v>645448</v>
          </cell>
          <cell r="C3438" t="str">
            <v>Veras, Luis</v>
          </cell>
          <cell r="AF3438">
            <v>0.15621112487027661</v>
          </cell>
          <cell r="AN3438">
            <v>142.20444444444445</v>
          </cell>
          <cell r="AP3438">
            <v>0.21232749582515209</v>
          </cell>
          <cell r="AV3438" t="str">
            <v>RF</v>
          </cell>
          <cell r="AW3438">
            <v>-14.2577</v>
          </cell>
          <cell r="AX3438">
            <v>-21.078849999999996</v>
          </cell>
          <cell r="AY3438">
            <v>-12.597283483760837</v>
          </cell>
          <cell r="AZ3438">
            <v>-12.597283483760837</v>
          </cell>
          <cell r="BG3438">
            <v>0.88638620999766671</v>
          </cell>
          <cell r="BJ3438">
            <v>-6.5166855967373563E-4</v>
          </cell>
          <cell r="CF3438">
            <v>0</v>
          </cell>
          <cell r="CV3438">
            <v>22.625</v>
          </cell>
          <cell r="DA3438">
            <v>0</v>
          </cell>
          <cell r="ER3438">
            <v>355.51111111111112</v>
          </cell>
        </row>
        <row r="3439">
          <cell r="A3439">
            <v>645449</v>
          </cell>
          <cell r="C3439" t="str">
            <v>Rosenberg, Dante</v>
          </cell>
          <cell r="AF3439">
            <v>0.17474553304080079</v>
          </cell>
          <cell r="AN3439">
            <v>68.30800592592594</v>
          </cell>
          <cell r="AP3439">
            <v>4.4168297690561631E-2</v>
          </cell>
          <cell r="AV3439" t="str">
            <v>C</v>
          </cell>
          <cell r="AW3439">
            <v>-12.329606588026838</v>
          </cell>
          <cell r="AX3439">
            <v>-16.62405</v>
          </cell>
          <cell r="AY3439">
            <v>-11.459235172924664</v>
          </cell>
          <cell r="AZ3439">
            <v>6.948135104709765</v>
          </cell>
          <cell r="BG3439">
            <v>0.74312068467009318</v>
          </cell>
          <cell r="BJ3439">
            <v>-1.3271860779146692E-2</v>
          </cell>
          <cell r="CF3439">
            <v>0</v>
          </cell>
          <cell r="CV3439">
            <v>25.958333333333332</v>
          </cell>
          <cell r="DA3439">
            <v>0</v>
          </cell>
          <cell r="ER3439">
            <v>170.77001481481483</v>
          </cell>
        </row>
        <row r="3440">
          <cell r="A3440">
            <v>645457</v>
          </cell>
          <cell r="C3440" t="str">
            <v>Lopez, Jesus</v>
          </cell>
          <cell r="AF3440">
            <v>0.1590755369106347</v>
          </cell>
          <cell r="AN3440">
            <v>161.49688888888892</v>
          </cell>
          <cell r="AP3440">
            <v>0.23862630191628509</v>
          </cell>
          <cell r="AV3440" t="str">
            <v>2B</v>
          </cell>
          <cell r="AW3440">
            <v>-17.746308333333335</v>
          </cell>
          <cell r="AX3440">
            <v>-13.277771850891206</v>
          </cell>
          <cell r="AY3440">
            <v>-18.18820271697529</v>
          </cell>
          <cell r="AZ3440">
            <v>-13.277771850891206</v>
          </cell>
          <cell r="BG3440">
            <v>0.49293789527886789</v>
          </cell>
          <cell r="BJ3440">
            <v>-1.4686793996633321E-2</v>
          </cell>
          <cell r="CF3440">
            <v>0</v>
          </cell>
          <cell r="CV3440">
            <v>19.708333333333332</v>
          </cell>
          <cell r="DA3440">
            <v>0</v>
          </cell>
          <cell r="ER3440">
            <v>403.74222222222227</v>
          </cell>
        </row>
        <row r="3441">
          <cell r="A3441">
            <v>645461</v>
          </cell>
          <cell r="C3441" t="str">
            <v>Halcomb, Steven</v>
          </cell>
          <cell r="AF3441">
            <v>0.17300134558582825</v>
          </cell>
          <cell r="AN3441">
            <v>110.18666666666668</v>
          </cell>
          <cell r="AP3441">
            <v>0.15658792199874083</v>
          </cell>
          <cell r="AV3441" t="str">
            <v>3B</v>
          </cell>
          <cell r="AW3441">
            <v>-11.448271175945131</v>
          </cell>
          <cell r="AX3441">
            <v>0.27621013690500928</v>
          </cell>
          <cell r="AY3441">
            <v>-9.9055022503841066</v>
          </cell>
          <cell r="AZ3441">
            <v>0.27621013690500928</v>
          </cell>
          <cell r="BG3441">
            <v>0.62723061901055499</v>
          </cell>
          <cell r="BJ3441">
            <v>-2.0762525608412966E-2</v>
          </cell>
          <cell r="CF3441">
            <v>0</v>
          </cell>
          <cell r="CV3441">
            <v>25.875</v>
          </cell>
          <cell r="DA3441">
            <v>0</v>
          </cell>
          <cell r="ER3441">
            <v>275.4666666666667</v>
          </cell>
        </row>
        <row r="3442">
          <cell r="A3442">
            <v>645463</v>
          </cell>
          <cell r="C3442" t="str">
            <v>Moscat, Galvi</v>
          </cell>
          <cell r="AF3442">
            <v>0.15244324960417943</v>
          </cell>
          <cell r="AN3442">
            <v>87.174293333333353</v>
          </cell>
          <cell r="AP3442">
            <v>9.1234575177123967E-2</v>
          </cell>
          <cell r="AV3442" t="str">
            <v>RF</v>
          </cell>
          <cell r="AW3442">
            <v>-15.556344379248882</v>
          </cell>
          <cell r="AX3442">
            <v>-22.249949999999995</v>
          </cell>
          <cell r="AY3442">
            <v>-17.541468125808453</v>
          </cell>
          <cell r="AZ3442">
            <v>-15.556344379248882</v>
          </cell>
          <cell r="BG3442">
            <v>0.71014291411084574</v>
          </cell>
          <cell r="BJ3442">
            <v>-7.4187184799203556E-3</v>
          </cell>
          <cell r="CF3442">
            <v>0</v>
          </cell>
          <cell r="CV3442">
            <v>22.041666666666668</v>
          </cell>
          <cell r="DA3442">
            <v>0</v>
          </cell>
          <cell r="ER3442">
            <v>217.93573333333336</v>
          </cell>
        </row>
        <row r="3443">
          <cell r="A3443">
            <v>645507</v>
          </cell>
          <cell r="C3443" t="str">
            <v>Fernandez, Frankeny</v>
          </cell>
          <cell r="AF3443">
            <v>0.17333595331642435</v>
          </cell>
          <cell r="AN3443">
            <v>114.71751111111112</v>
          </cell>
          <cell r="AP3443">
            <v>0.20257186084215906</v>
          </cell>
          <cell r="AV3443" t="str">
            <v>CF</v>
          </cell>
          <cell r="AW3443">
            <v>-17.986941666666667</v>
          </cell>
          <cell r="AX3443">
            <v>-28.93494999999999</v>
          </cell>
          <cell r="AY3443">
            <v>-10.822044443962829</v>
          </cell>
          <cell r="AZ3443">
            <v>-10.822044443962829</v>
          </cell>
          <cell r="BG3443">
            <v>0.65415277725974696</v>
          </cell>
          <cell r="BJ3443">
            <v>-4.8998777584988943E-3</v>
          </cell>
          <cell r="CF3443">
            <v>0</v>
          </cell>
          <cell r="CV3443">
            <v>19.541666666666668</v>
          </cell>
          <cell r="DA3443">
            <v>0</v>
          </cell>
          <cell r="ER3443">
            <v>286.79377777777779</v>
          </cell>
        </row>
        <row r="3444">
          <cell r="A3444">
            <v>645508</v>
          </cell>
          <cell r="C3444" t="str">
            <v>Lucas, Felix</v>
          </cell>
          <cell r="AF3444">
            <v>0.11572834451449607</v>
          </cell>
          <cell r="AN3444">
            <v>104.59221333333335</v>
          </cell>
          <cell r="AP3444">
            <v>0.14907782928568325</v>
          </cell>
          <cell r="AV3444" t="str">
            <v>1B</v>
          </cell>
          <cell r="AW3444">
            <v>-23.844802961183373</v>
          </cell>
          <cell r="AX3444">
            <v>-30.219361294516695</v>
          </cell>
          <cell r="AY3444">
            <v>-26.88109839326258</v>
          </cell>
          <cell r="AZ3444">
            <v>-23.844802961183373</v>
          </cell>
          <cell r="BG3444">
            <v>0.61478477828925493</v>
          </cell>
          <cell r="BJ3444">
            <v>-2.4361758217525216E-3</v>
          </cell>
          <cell r="CF3444">
            <v>0</v>
          </cell>
          <cell r="CV3444">
            <v>19.291666666666668</v>
          </cell>
          <cell r="DA3444">
            <v>0</v>
          </cell>
          <cell r="ER3444">
            <v>261.48053333333337</v>
          </cell>
        </row>
        <row r="3445">
          <cell r="A3445">
            <v>645566</v>
          </cell>
          <cell r="C3445" t="str">
            <v>Franco, Wander</v>
          </cell>
          <cell r="AF3445">
            <v>0.15905428358614654</v>
          </cell>
          <cell r="AN3445">
            <v>117.30581333333335</v>
          </cell>
          <cell r="AP3445">
            <v>0.20599003483398448</v>
          </cell>
          <cell r="AV3445" t="str">
            <v>3B</v>
          </cell>
          <cell r="AW3445">
            <v>-18.540104585551493</v>
          </cell>
          <cell r="AX3445">
            <v>-16.746373155790224</v>
          </cell>
          <cell r="AY3445">
            <v>-21.322857666197162</v>
          </cell>
          <cell r="AZ3445">
            <v>-16.746373155790224</v>
          </cell>
          <cell r="BG3445">
            <v>0.69968666251762535</v>
          </cell>
          <cell r="BJ3445">
            <v>-9.3227077543964511E-3</v>
          </cell>
          <cell r="CF3445">
            <v>0</v>
          </cell>
          <cell r="CV3445">
            <v>19.708333333333332</v>
          </cell>
          <cell r="DA3445">
            <v>0</v>
          </cell>
          <cell r="ER3445">
            <v>293.26453333333336</v>
          </cell>
        </row>
        <row r="3446">
          <cell r="A3446">
            <v>645612</v>
          </cell>
          <cell r="C3446" t="str">
            <v>Garcia, Robert</v>
          </cell>
          <cell r="AF3446">
            <v>0.17316133203996065</v>
          </cell>
          <cell r="AN3446">
            <v>120.73327407407407</v>
          </cell>
          <cell r="AP3446">
            <v>0.20280873851006354</v>
          </cell>
          <cell r="AV3446" t="str">
            <v>RF</v>
          </cell>
          <cell r="AW3446">
            <v>-14.310027637099195</v>
          </cell>
          <cell r="AX3446">
            <v>-21.246149999999993</v>
          </cell>
          <cell r="AY3446">
            <v>-8.8788675298784341</v>
          </cell>
          <cell r="AZ3446">
            <v>-8.8788675298784341</v>
          </cell>
          <cell r="BG3446">
            <v>0.82682541296442702</v>
          </cell>
          <cell r="BJ3446">
            <v>2.0951347263936555E-2</v>
          </cell>
          <cell r="CF3446">
            <v>0</v>
          </cell>
          <cell r="CV3446">
            <v>22.541666666666668</v>
          </cell>
          <cell r="DA3446">
            <v>0</v>
          </cell>
          <cell r="ER3446">
            <v>301.83318518518519</v>
          </cell>
        </row>
        <row r="3447">
          <cell r="A3447">
            <v>645798</v>
          </cell>
          <cell r="C3447" t="str">
            <v>Reistetter, Matt</v>
          </cell>
          <cell r="AF3447">
            <v>0.19245006081564095</v>
          </cell>
          <cell r="AN3447">
            <v>90.733155555555584</v>
          </cell>
          <cell r="AP3447">
            <v>0.13464905492761914</v>
          </cell>
          <cell r="AV3447" t="str">
            <v>C</v>
          </cell>
          <cell r="AW3447">
            <v>-15.347402487489113</v>
          </cell>
          <cell r="AX3447">
            <v>-18.543449999999996</v>
          </cell>
          <cell r="AY3447">
            <v>-15.121436649985473</v>
          </cell>
          <cell r="AZ3447">
            <v>3.4799459071919348</v>
          </cell>
          <cell r="BG3447">
            <v>1.293244374424888</v>
          </cell>
          <cell r="BJ3447">
            <v>7.5186610311190633E-3</v>
          </cell>
          <cell r="CF3447">
            <v>0</v>
          </cell>
          <cell r="CV3447">
            <v>24.125</v>
          </cell>
          <cell r="DA3447">
            <v>0</v>
          </cell>
          <cell r="ER3447">
            <v>226.83288888888893</v>
          </cell>
        </row>
        <row r="3448">
          <cell r="A3448">
            <v>645801</v>
          </cell>
          <cell r="C3448" t="str">
            <v>Ford, Mike</v>
          </cell>
          <cell r="AF3448">
            <v>0.23873341100593728</v>
          </cell>
          <cell r="AN3448">
            <v>177.18431999999999</v>
          </cell>
          <cell r="AP3448">
            <v>0.31037385902212644</v>
          </cell>
          <cell r="AV3448" t="str">
            <v>1B</v>
          </cell>
          <cell r="AW3448">
            <v>-16.337647292452456</v>
          </cell>
          <cell r="AX3448">
            <v>-18.766983333333332</v>
          </cell>
          <cell r="AY3448">
            <v>-16.548958161608908</v>
          </cell>
          <cell r="AZ3448">
            <v>-16.337647292452456</v>
          </cell>
          <cell r="BG3448">
            <v>1.3489520781021085</v>
          </cell>
          <cell r="BJ3448">
            <v>-6.5537598432083028E-4</v>
          </cell>
          <cell r="CF3448">
            <v>0</v>
          </cell>
          <cell r="CV3448">
            <v>23.958333333333332</v>
          </cell>
          <cell r="DA3448">
            <v>0</v>
          </cell>
          <cell r="ER3448">
            <v>442.96079999999995</v>
          </cell>
        </row>
        <row r="3449">
          <cell r="A3449">
            <v>645805</v>
          </cell>
          <cell r="C3449" t="str">
            <v>Astacio, Joseph</v>
          </cell>
          <cell r="AF3449">
            <v>0.14732300715604926</v>
          </cell>
          <cell r="AN3449">
            <v>102.43328000000002</v>
          </cell>
          <cell r="AP3449">
            <v>0.15021113827599719</v>
          </cell>
          <cell r="AV3449" t="str">
            <v>SS</v>
          </cell>
          <cell r="AW3449">
            <v>-14.840566666666666</v>
          </cell>
          <cell r="AX3449">
            <v>-6.5464758320822982</v>
          </cell>
          <cell r="AY3449">
            <v>-3.9777464292515741</v>
          </cell>
          <cell r="AZ3449">
            <v>-3.9777464292515741</v>
          </cell>
          <cell r="BG3449">
            <v>0.93557598238971962</v>
          </cell>
          <cell r="BJ3449">
            <v>1.0474326282157546E-2</v>
          </cell>
          <cell r="CF3449">
            <v>0</v>
          </cell>
          <cell r="CV3449">
            <v>22.041666666666668</v>
          </cell>
          <cell r="DA3449">
            <v>0</v>
          </cell>
          <cell r="ER3449">
            <v>256.08320000000003</v>
          </cell>
        </row>
        <row r="3450">
          <cell r="A3450">
            <v>645848</v>
          </cell>
          <cell r="C3450" t="str">
            <v>Alvarez, Dariel</v>
          </cell>
          <cell r="AF3450">
            <v>0.23320604180574045</v>
          </cell>
          <cell r="AN3450">
            <v>237.93825185185185</v>
          </cell>
          <cell r="AP3450">
            <v>0.41422785415006569</v>
          </cell>
          <cell r="AV3450" t="str">
            <v>RF</v>
          </cell>
          <cell r="AW3450">
            <v>-11</v>
          </cell>
          <cell r="AX3450">
            <v>-16</v>
          </cell>
          <cell r="AY3450">
            <v>-7.4683529998170775</v>
          </cell>
          <cell r="AZ3450">
            <v>-7.4683529998170775</v>
          </cell>
          <cell r="BG3450">
            <v>1.1491375965514574</v>
          </cell>
          <cell r="BJ3450">
            <v>1.0372880062197359E-2</v>
          </cell>
          <cell r="CF3450">
            <v>0</v>
          </cell>
          <cell r="CV3450">
            <v>27.625</v>
          </cell>
          <cell r="DA3450">
            <v>5.8333333333333334E-2</v>
          </cell>
          <cell r="ER3450">
            <v>594.84562962962957</v>
          </cell>
        </row>
        <row r="3451">
          <cell r="A3451">
            <v>645889</v>
          </cell>
          <cell r="C3451" t="str">
            <v>Amador, Wilson</v>
          </cell>
          <cell r="AF3451">
            <v>0.13814494725979948</v>
          </cell>
          <cell r="AN3451">
            <v>116.61354666666666</v>
          </cell>
          <cell r="AP3451">
            <v>0.20787638824875276</v>
          </cell>
          <cell r="AV3451" t="str">
            <v>RF</v>
          </cell>
          <cell r="AW3451">
            <v>-17.986941666666667</v>
          </cell>
          <cell r="AX3451">
            <v>-16.461191807022118</v>
          </cell>
          <cell r="AY3451">
            <v>-12.857215561929554</v>
          </cell>
          <cell r="AZ3451">
            <v>-12.857215561929554</v>
          </cell>
          <cell r="BG3451">
            <v>0.79911929734083231</v>
          </cell>
          <cell r="BJ3451">
            <v>3.9939311661936509E-3</v>
          </cell>
          <cell r="CF3451">
            <v>0</v>
          </cell>
          <cell r="CV3451">
            <v>19.541666666666668</v>
          </cell>
          <cell r="DA3451">
            <v>0</v>
          </cell>
          <cell r="ER3451">
            <v>291.53386666666665</v>
          </cell>
        </row>
        <row r="3452">
          <cell r="A3452">
            <v>645917</v>
          </cell>
          <cell r="C3452" t="str">
            <v>Herum, Marty</v>
          </cell>
          <cell r="AF3452">
            <v>0.20331343803974736</v>
          </cell>
          <cell r="AN3452">
            <v>191.64183703703702</v>
          </cell>
          <cell r="AP3452">
            <v>0.34629229641664128</v>
          </cell>
          <cell r="AV3452" t="str">
            <v>1B</v>
          </cell>
          <cell r="AW3452">
            <v>-11.476408147260154</v>
          </cell>
          <cell r="AX3452">
            <v>-18.024283333333329</v>
          </cell>
          <cell r="AY3452">
            <v>-10.769381858776967</v>
          </cell>
          <cell r="AZ3452">
            <v>-10.769381858776967</v>
          </cell>
          <cell r="BG3452">
            <v>1.7508141263567967</v>
          </cell>
          <cell r="BJ3452">
            <v>8.5706860507826169E-3</v>
          </cell>
          <cell r="CF3452">
            <v>0</v>
          </cell>
          <cell r="CV3452">
            <v>24.541666666666668</v>
          </cell>
          <cell r="DA3452">
            <v>0</v>
          </cell>
          <cell r="ER3452">
            <v>479.10459259259255</v>
          </cell>
        </row>
        <row r="3453">
          <cell r="A3453">
            <v>646098</v>
          </cell>
          <cell r="C3453" t="str">
            <v>Brito, Anthony</v>
          </cell>
          <cell r="AF3453">
            <v>0.146298718761146</v>
          </cell>
          <cell r="AN3453">
            <v>110.43863703703705</v>
          </cell>
          <cell r="AP3453">
            <v>0.18080549901731691</v>
          </cell>
          <cell r="AV3453" t="str">
            <v>2B</v>
          </cell>
          <cell r="AW3453">
            <v>-15.529084786454474</v>
          </cell>
          <cell r="AX3453">
            <v>-15.381994118489015</v>
          </cell>
          <cell r="AY3453">
            <v>-15.393332337683091</v>
          </cell>
          <cell r="AZ3453">
            <v>-15.381994118489015</v>
          </cell>
          <cell r="BG3453">
            <v>0.77233196459559306</v>
          </cell>
          <cell r="BJ3453">
            <v>6.7087253087690776E-3</v>
          </cell>
          <cell r="CF3453">
            <v>0</v>
          </cell>
          <cell r="CV3453">
            <v>21.375</v>
          </cell>
          <cell r="DA3453">
            <v>0</v>
          </cell>
          <cell r="ER3453">
            <v>276.09659259259263</v>
          </cell>
        </row>
        <row r="3454">
          <cell r="A3454">
            <v>646146</v>
          </cell>
          <cell r="C3454" t="str">
            <v>Gonzalez, Ivan</v>
          </cell>
          <cell r="AF3454">
            <v>0.14326641220254568</v>
          </cell>
          <cell r="AN3454">
            <v>123.75210666666668</v>
          </cell>
          <cell r="AP3454">
            <v>0.19481780056112463</v>
          </cell>
          <cell r="AV3454" t="str">
            <v>LF</v>
          </cell>
          <cell r="AW3454">
            <v>-15.861636476335669</v>
          </cell>
          <cell r="AX3454">
            <v>-15.741156299684862</v>
          </cell>
          <cell r="AY3454">
            <v>-14.387585546471151</v>
          </cell>
          <cell r="AZ3454">
            <v>-14.387585546471151</v>
          </cell>
          <cell r="BG3454">
            <v>0.84821814746599777</v>
          </cell>
          <cell r="BJ3454">
            <v>1.2376465935274134E-2</v>
          </cell>
          <cell r="CF3454">
            <v>0</v>
          </cell>
          <cell r="CV3454">
            <v>20.708333333333332</v>
          </cell>
          <cell r="DA3454">
            <v>0</v>
          </cell>
          <cell r="ER3454">
            <v>309.38026666666667</v>
          </cell>
        </row>
        <row r="3455">
          <cell r="A3455">
            <v>646237</v>
          </cell>
          <cell r="C3455" t="str">
            <v>Guerra, Byron</v>
          </cell>
          <cell r="AF3455">
            <v>0.12017301311161868</v>
          </cell>
          <cell r="AN3455">
            <v>73.936497777777774</v>
          </cell>
          <cell r="AP3455">
            <v>3.802148552531015E-2</v>
          </cell>
          <cell r="AV3455" t="str">
            <v>1B</v>
          </cell>
          <cell r="AW3455">
            <v>-13.467083173934078</v>
          </cell>
          <cell r="AX3455">
            <v>-11.853579862789298</v>
          </cell>
          <cell r="AY3455">
            <v>-13.838461504870205</v>
          </cell>
          <cell r="AZ3455">
            <v>-11.853579862789298</v>
          </cell>
          <cell r="BG3455">
            <v>0.50619216961356783</v>
          </cell>
          <cell r="BJ3455">
            <v>-1.8042445729650452E-2</v>
          </cell>
          <cell r="CF3455">
            <v>0</v>
          </cell>
          <cell r="CV3455">
            <v>22.708333333333332</v>
          </cell>
          <cell r="DA3455">
            <v>0</v>
          </cell>
          <cell r="ER3455">
            <v>184.84124444444444</v>
          </cell>
        </row>
        <row r="3456">
          <cell r="A3456">
            <v>646240</v>
          </cell>
          <cell r="C3456" t="str">
            <v>Devers, Rafael</v>
          </cell>
          <cell r="AF3456">
            <v>0.21202194986256523</v>
          </cell>
          <cell r="AN3456">
            <v>228.80817777777781</v>
          </cell>
          <cell r="AP3456">
            <v>0.36332513006326428</v>
          </cell>
          <cell r="AV3456" t="str">
            <v>3B</v>
          </cell>
          <cell r="AW3456">
            <v>-17.900863080605038</v>
          </cell>
          <cell r="AX3456">
            <v>-8.0407168511574554</v>
          </cell>
          <cell r="AY3456">
            <v>-18.733060496362263</v>
          </cell>
          <cell r="AZ3456">
            <v>-8.0407168511574554</v>
          </cell>
          <cell r="BG3456">
            <v>0.88616538070114692</v>
          </cell>
          <cell r="BJ3456">
            <v>4.7883670583423231E-3</v>
          </cell>
          <cell r="CF3456">
            <v>0</v>
          </cell>
          <cell r="CV3456">
            <v>19.708333333333332</v>
          </cell>
          <cell r="DA3456">
            <v>0</v>
          </cell>
          <cell r="ER3456">
            <v>572.02044444444448</v>
          </cell>
        </row>
        <row r="3457">
          <cell r="A3457">
            <v>646243</v>
          </cell>
          <cell r="C3457" t="str">
            <v>Aybar, Yoan</v>
          </cell>
          <cell r="AF3457">
            <v>0.15237826629366266</v>
          </cell>
          <cell r="AN3457">
            <v>115.62263703703705</v>
          </cell>
          <cell r="AP3457">
            <v>0.19377096329866983</v>
          </cell>
          <cell r="AV3457" t="str">
            <v>CF</v>
          </cell>
          <cell r="AW3457">
            <v>-18.835333333333335</v>
          </cell>
          <cell r="AX3457">
            <v>-30.788316666666667</v>
          </cell>
          <cell r="AY3457">
            <v>-8.3787685879588896</v>
          </cell>
          <cell r="AZ3457">
            <v>-8.3787685879588896</v>
          </cell>
          <cell r="BG3457">
            <v>0.89477038875968407</v>
          </cell>
          <cell r="BJ3457">
            <v>4.3418074422262387E-3</v>
          </cell>
          <cell r="CF3457">
            <v>0</v>
          </cell>
          <cell r="CV3457">
            <v>18.958333333333332</v>
          </cell>
          <cell r="DA3457">
            <v>0</v>
          </cell>
          <cell r="ER3457">
            <v>289.05659259259261</v>
          </cell>
        </row>
        <row r="3458">
          <cell r="A3458">
            <v>646259</v>
          </cell>
          <cell r="C3458" t="str">
            <v>Alvarado, Nicanor</v>
          </cell>
          <cell r="AF3458">
            <v>0.11979905175239663</v>
          </cell>
          <cell r="AN3458">
            <v>82.133546666666675</v>
          </cell>
          <cell r="AP3458">
            <v>8.0324404885916301E-2</v>
          </cell>
          <cell r="AV3458" t="str">
            <v>1B</v>
          </cell>
          <cell r="AW3458">
            <v>-18.697747310854432</v>
          </cell>
          <cell r="AX3458">
            <v>-22.249949999999995</v>
          </cell>
          <cell r="AY3458">
            <v>-20.199028630831119</v>
          </cell>
          <cell r="AZ3458">
            <v>-18.697747310854432</v>
          </cell>
          <cell r="BG3458">
            <v>0.75786613466827957</v>
          </cell>
          <cell r="BJ3458">
            <v>3.4495798071526532E-3</v>
          </cell>
          <cell r="CF3458">
            <v>0</v>
          </cell>
          <cell r="CV3458">
            <v>22.041666666666668</v>
          </cell>
          <cell r="DA3458">
            <v>0</v>
          </cell>
          <cell r="ER3458">
            <v>205.33386666666667</v>
          </cell>
        </row>
        <row r="3459">
          <cell r="A3459">
            <v>646404</v>
          </cell>
          <cell r="C3459" t="str">
            <v>Franco, Anderson</v>
          </cell>
          <cell r="AF3459">
            <v>0.16480605213308117</v>
          </cell>
          <cell r="AN3459">
            <v>110.85482666666667</v>
          </cell>
          <cell r="AP3459">
            <v>0.17178468739766839</v>
          </cell>
          <cell r="AV3459" t="str">
            <v>3B</v>
          </cell>
          <cell r="AW3459">
            <v>-21.170969059240488</v>
          </cell>
          <cell r="AX3459">
            <v>-19.410026815119004</v>
          </cell>
          <cell r="AY3459">
            <v>-23.299017078987305</v>
          </cell>
          <cell r="AZ3459">
            <v>-19.410026815119004</v>
          </cell>
          <cell r="BG3459">
            <v>1.0080224784703329</v>
          </cell>
          <cell r="BJ3459">
            <v>-5.5636375519030924E-3</v>
          </cell>
          <cell r="CF3459">
            <v>0</v>
          </cell>
          <cell r="CV3459">
            <v>18.875</v>
          </cell>
          <cell r="DA3459">
            <v>0</v>
          </cell>
          <cell r="ER3459">
            <v>277.13706666666667</v>
          </cell>
        </row>
        <row r="3460">
          <cell r="A3460">
            <v>646718</v>
          </cell>
          <cell r="C3460" t="str">
            <v>Bello, Moises</v>
          </cell>
          <cell r="AF3460">
            <v>0.15085421552615613</v>
          </cell>
          <cell r="AN3460">
            <v>108.95205925925926</v>
          </cell>
          <cell r="AP3460">
            <v>0.16330810001342122</v>
          </cell>
          <cell r="AV3460" t="str">
            <v>3B</v>
          </cell>
          <cell r="AW3460">
            <v>-18.448365636007352</v>
          </cell>
          <cell r="AX3460">
            <v>-16.353009732476494</v>
          </cell>
          <cell r="AY3460">
            <v>-14.090762157513577</v>
          </cell>
          <cell r="AZ3460">
            <v>-14.090762157513577</v>
          </cell>
          <cell r="BG3460">
            <v>0.60856010864646493</v>
          </cell>
          <cell r="BJ3460">
            <v>-1.1545896135991737E-2</v>
          </cell>
          <cell r="CF3460">
            <v>0</v>
          </cell>
          <cell r="CV3460">
            <v>19.041666666666668</v>
          </cell>
          <cell r="DA3460">
            <v>0</v>
          </cell>
          <cell r="ER3460">
            <v>272.38014814814812</v>
          </cell>
        </row>
        <row r="3461">
          <cell r="A3461">
            <v>647304</v>
          </cell>
          <cell r="C3461" t="str">
            <v>Naylor, Josh</v>
          </cell>
          <cell r="AF3461">
            <v>0.19359119396818997</v>
          </cell>
          <cell r="AN3461">
            <v>188.40260740740743</v>
          </cell>
          <cell r="AP3461">
            <v>0.21861673245376279</v>
          </cell>
          <cell r="AV3461" t="str">
            <v>1B</v>
          </cell>
          <cell r="AW3461">
            <v>-19.105574074737184</v>
          </cell>
          <cell r="AX3461">
            <v>-30.509949999999989</v>
          </cell>
          <cell r="AY3461">
            <v>-20.127983861109414</v>
          </cell>
          <cell r="AZ3461">
            <v>-19.105574074737184</v>
          </cell>
          <cell r="BG3461">
            <v>1.1476525554643409</v>
          </cell>
          <cell r="BJ3461">
            <v>8.291306365177234E-3</v>
          </cell>
          <cell r="CF3461">
            <v>0</v>
          </cell>
          <cell r="CV3461">
            <v>19.041666666666668</v>
          </cell>
          <cell r="DA3461">
            <v>0</v>
          </cell>
          <cell r="ER3461">
            <v>471.00651851851853</v>
          </cell>
        </row>
        <row r="3462">
          <cell r="A3462">
            <v>647309</v>
          </cell>
          <cell r="C3462" t="str">
            <v>Orimoloye, Demi</v>
          </cell>
          <cell r="AF3462">
            <v>0.1693118743074101</v>
          </cell>
          <cell r="AN3462">
            <v>115.44734814814815</v>
          </cell>
          <cell r="AP3462">
            <v>0.13459586061748019</v>
          </cell>
          <cell r="AV3462" t="str">
            <v>RF</v>
          </cell>
          <cell r="AW3462">
            <v>-18.107258333333334</v>
          </cell>
          <cell r="AX3462">
            <v>-29.19745</v>
          </cell>
          <cell r="AY3462">
            <v>-12.685926373085978</v>
          </cell>
          <cell r="AZ3462">
            <v>-12.685926373085978</v>
          </cell>
          <cell r="BG3462">
            <v>1.1660824033603203</v>
          </cell>
          <cell r="BJ3462">
            <v>-1.2608608306823777E-2</v>
          </cell>
          <cell r="CF3462">
            <v>0</v>
          </cell>
          <cell r="CV3462">
            <v>19.458333333333332</v>
          </cell>
          <cell r="DA3462">
            <v>0</v>
          </cell>
          <cell r="ER3462">
            <v>288.61837037037037</v>
          </cell>
        </row>
        <row r="3463">
          <cell r="A3463">
            <v>648717</v>
          </cell>
          <cell r="C3463" t="str">
            <v>Guerrero, Alex</v>
          </cell>
          <cell r="AF3463">
            <v>0.2421757537325096</v>
          </cell>
          <cell r="AN3463">
            <v>194.86109953067643</v>
          </cell>
          <cell r="AP3463">
            <v>0.22962802699491791</v>
          </cell>
          <cell r="AV3463" t="str">
            <v>LF</v>
          </cell>
          <cell r="AW3463">
            <v>-11</v>
          </cell>
          <cell r="AX3463">
            <v>1.0529614710657393</v>
          </cell>
          <cell r="AY3463">
            <v>-8.8115977049461875</v>
          </cell>
          <cell r="AZ3463">
            <v>1.0529614710657393</v>
          </cell>
          <cell r="BG3463">
            <v>0.68478748587226734</v>
          </cell>
          <cell r="BJ3463">
            <v>-2.0160280529938492E-2</v>
          </cell>
          <cell r="CF3463">
            <v>0.46579452751713046</v>
          </cell>
          <cell r="CV3463">
            <v>29.625</v>
          </cell>
          <cell r="DA3463">
            <v>0.40500000000000003</v>
          </cell>
          <cell r="ER3463">
            <v>297.72000000000003</v>
          </cell>
        </row>
        <row r="3464">
          <cell r="A3464">
            <v>648739</v>
          </cell>
          <cell r="C3464" t="str">
            <v>Agustin, Telmito</v>
          </cell>
          <cell r="AF3464">
            <v>0.1840375401496066</v>
          </cell>
          <cell r="AN3464">
            <v>134.51614814814818</v>
          </cell>
          <cell r="AP3464">
            <v>0.22452310020237265</v>
          </cell>
          <cell r="AV3464" t="str">
            <v>LF</v>
          </cell>
          <cell r="AW3464">
            <v>-17.746308333333335</v>
          </cell>
          <cell r="AX3464">
            <v>-28.409949999999998</v>
          </cell>
          <cell r="AY3464">
            <v>-15.322657402516793</v>
          </cell>
          <cell r="AZ3464">
            <v>-15.322657402516793</v>
          </cell>
          <cell r="BG3464">
            <v>0.71236433893675621</v>
          </cell>
          <cell r="BJ3464">
            <v>9.0694715507298462E-3</v>
          </cell>
          <cell r="CF3464">
            <v>0</v>
          </cell>
          <cell r="CV3464">
            <v>19.708333333333332</v>
          </cell>
          <cell r="DA3464">
            <v>0</v>
          </cell>
          <cell r="ER3464">
            <v>336.2903703703704</v>
          </cell>
        </row>
        <row r="3465">
          <cell r="A3465">
            <v>649120</v>
          </cell>
          <cell r="C3465" t="str">
            <v>Timberlake, Hayden</v>
          </cell>
          <cell r="AF3465">
            <v>0.12855755098605165</v>
          </cell>
          <cell r="AN3465">
            <v>57.464888888888893</v>
          </cell>
          <cell r="AP3465">
            <v>2.5063048357434781E-2</v>
          </cell>
          <cell r="AV3465" t="str">
            <v>C</v>
          </cell>
          <cell r="AW3465">
            <v>-22.608274218492923</v>
          </cell>
          <cell r="AX3465">
            <v>-27.344474218492916</v>
          </cell>
          <cell r="AY3465">
            <v>-24.895226735768333</v>
          </cell>
          <cell r="AZ3465">
            <v>-13.394776362728578</v>
          </cell>
          <cell r="BG3465">
            <v>0.62833145415508107</v>
          </cell>
          <cell r="BJ3465">
            <v>-1.1637816705116641E-2</v>
          </cell>
          <cell r="CF3465">
            <v>0</v>
          </cell>
          <cell r="CV3465">
            <v>20.291666666666668</v>
          </cell>
          <cell r="DA3465">
            <v>0</v>
          </cell>
          <cell r="ER3465">
            <v>143.66222222222223</v>
          </cell>
        </row>
        <row r="3466">
          <cell r="A3466">
            <v>649135</v>
          </cell>
          <cell r="C3466" t="str">
            <v>Bowey, Jake</v>
          </cell>
          <cell r="AF3466">
            <v>0.14121985082726612</v>
          </cell>
          <cell r="AN3466">
            <v>69.169600000000017</v>
          </cell>
          <cell r="AP3466">
            <v>7.2927680603495082E-2</v>
          </cell>
          <cell r="AV3466" t="str">
            <v>C</v>
          </cell>
          <cell r="AW3466">
            <v>-17.386176672652788</v>
          </cell>
          <cell r="AX3466">
            <v>-27.622450000000001</v>
          </cell>
          <cell r="AY3466">
            <v>-19.016598830616299</v>
          </cell>
          <cell r="AZ3466">
            <v>-12.668657248810991</v>
          </cell>
          <cell r="BG3466">
            <v>0.74819993310698485</v>
          </cell>
          <cell r="BJ3466">
            <v>9.8589692471205189E-3</v>
          </cell>
          <cell r="CF3466">
            <v>0</v>
          </cell>
          <cell r="CV3466">
            <v>19.958333333333332</v>
          </cell>
          <cell r="DA3466">
            <v>0</v>
          </cell>
          <cell r="ER3466">
            <v>172.92400000000004</v>
          </cell>
        </row>
        <row r="3467">
          <cell r="A3467">
            <v>649379</v>
          </cell>
          <cell r="C3467" t="str">
            <v>Arias, Elias</v>
          </cell>
          <cell r="AF3467">
            <v>0.1455648144655961</v>
          </cell>
          <cell r="AN3467">
            <v>99.860195555555563</v>
          </cell>
          <cell r="AP3467">
            <v>0.13632515570946135</v>
          </cell>
          <cell r="AV3467" t="str">
            <v>RF</v>
          </cell>
          <cell r="AW3467">
            <v>-14.751634225991474</v>
          </cell>
          <cell r="AX3467">
            <v>-22.249949999999995</v>
          </cell>
          <cell r="AY3467">
            <v>-9.0567828375511095</v>
          </cell>
          <cell r="AZ3467">
            <v>-9.0567828375511095</v>
          </cell>
          <cell r="BG3467">
            <v>0.72175445142587136</v>
          </cell>
          <cell r="BJ3467">
            <v>-5.9952118488576425E-3</v>
          </cell>
          <cell r="CF3467">
            <v>0</v>
          </cell>
          <cell r="CV3467">
            <v>22.041666666666668</v>
          </cell>
          <cell r="DA3467">
            <v>0</v>
          </cell>
          <cell r="ER3467">
            <v>249.6504888888889</v>
          </cell>
        </row>
        <row r="3468">
          <cell r="A3468">
            <v>649420</v>
          </cell>
          <cell r="C3468" t="str">
            <v>Kneeland, Cameron</v>
          </cell>
          <cell r="AF3468">
            <v>0.20836677433870937</v>
          </cell>
          <cell r="AN3468">
            <v>206.87727407407408</v>
          </cell>
          <cell r="AP3468">
            <v>0.29525063325079026</v>
          </cell>
          <cell r="AV3468" t="str">
            <v>RF</v>
          </cell>
          <cell r="AW3468">
            <v>-11.55461029412327</v>
          </cell>
          <cell r="AX3468">
            <v>-4.3042512332613265</v>
          </cell>
          <cell r="AY3468">
            <v>-13.020165117098255</v>
          </cell>
          <cell r="AZ3468">
            <v>-4.3042512332613265</v>
          </cell>
          <cell r="BG3468">
            <v>1.0284406246317706</v>
          </cell>
          <cell r="BJ3468">
            <v>4.2923925941550035E-4</v>
          </cell>
          <cell r="CF3468">
            <v>0</v>
          </cell>
          <cell r="CV3468">
            <v>26.041666666666668</v>
          </cell>
          <cell r="DA3468">
            <v>0</v>
          </cell>
          <cell r="ER3468">
            <v>517.19318518518514</v>
          </cell>
        </row>
        <row r="3469">
          <cell r="A3469">
            <v>649440</v>
          </cell>
          <cell r="C3469" t="str">
            <v>Olivo, Benito</v>
          </cell>
          <cell r="AF3469">
            <v>0.14276625334861709</v>
          </cell>
          <cell r="AN3469">
            <v>73.386773333333338</v>
          </cell>
          <cell r="AP3469">
            <v>5.137454163861388E-2</v>
          </cell>
          <cell r="AV3469" t="str">
            <v>RF</v>
          </cell>
          <cell r="AW3469">
            <v>-14.930008333333335</v>
          </cell>
          <cell r="AX3469">
            <v>-22.433116666666667</v>
          </cell>
          <cell r="AY3469">
            <v>-9.7592671540334912</v>
          </cell>
          <cell r="AZ3469">
            <v>-9.7592671540334912</v>
          </cell>
          <cell r="BG3469">
            <v>0.81977969962814656</v>
          </cell>
          <cell r="BJ3469">
            <v>2.8214986536218151E-2</v>
          </cell>
          <cell r="CF3469">
            <v>0</v>
          </cell>
          <cell r="CV3469">
            <v>21.958333333333332</v>
          </cell>
          <cell r="DA3469">
            <v>0</v>
          </cell>
          <cell r="ER3469">
            <v>183.46693333333334</v>
          </cell>
        </row>
        <row r="3470">
          <cell r="A3470">
            <v>649557</v>
          </cell>
          <cell r="C3470" t="str">
            <v>Diaz, Aledmys</v>
          </cell>
          <cell r="AF3470">
            <v>0.25809728273797372</v>
          </cell>
          <cell r="AN3470">
            <v>456.15581754590039</v>
          </cell>
          <cell r="AP3470">
            <v>0.3732717944065837</v>
          </cell>
          <cell r="AV3470" t="str">
            <v>SS</v>
          </cell>
          <cell r="AW3470">
            <v>-11</v>
          </cell>
          <cell r="AX3470">
            <v>-0.1168907334423932</v>
          </cell>
          <cell r="AY3470">
            <v>-7</v>
          </cell>
          <cell r="AZ3470">
            <v>-0.1168907334423932</v>
          </cell>
          <cell r="BG3470">
            <v>1.1525257656158989</v>
          </cell>
          <cell r="BJ3470">
            <v>2.6499175472606461E-2</v>
          </cell>
          <cell r="CF3470">
            <v>0.62195596607260195</v>
          </cell>
          <cell r="CV3470">
            <v>25.875</v>
          </cell>
          <cell r="DA3470">
            <v>0.66833333333333333</v>
          </cell>
          <cell r="ER3470">
            <v>502.26548148148152</v>
          </cell>
        </row>
        <row r="3471">
          <cell r="A3471">
            <v>649558</v>
          </cell>
          <cell r="C3471" t="str">
            <v>George, Jose</v>
          </cell>
          <cell r="AF3471">
            <v>0.11965812159713772</v>
          </cell>
          <cell r="AN3471">
            <v>80.102968888888896</v>
          </cell>
          <cell r="AP3471">
            <v>5.0757238958205164E-2</v>
          </cell>
          <cell r="AV3471" t="str">
            <v>RF</v>
          </cell>
          <cell r="AW3471">
            <v>-19.952806269774971</v>
          </cell>
          <cell r="AX3471">
            <v>-22.362189603108298</v>
          </cell>
          <cell r="AY3471">
            <v>-19.682220573189245</v>
          </cell>
          <cell r="AZ3471">
            <v>-19.682220573189245</v>
          </cell>
          <cell r="BG3471">
            <v>0.77463286794233799</v>
          </cell>
          <cell r="BJ3471">
            <v>7.4774576856532493E-3</v>
          </cell>
          <cell r="CF3471">
            <v>0</v>
          </cell>
          <cell r="CV3471">
            <v>22.041666666666668</v>
          </cell>
          <cell r="DA3471">
            <v>0</v>
          </cell>
          <cell r="ER3471">
            <v>200.25742222222223</v>
          </cell>
        </row>
        <row r="3472">
          <cell r="A3472">
            <v>649603</v>
          </cell>
          <cell r="C3472" t="str">
            <v>Baez, Jeyner</v>
          </cell>
          <cell r="AF3472">
            <v>0.15099657706574182</v>
          </cell>
          <cell r="AN3472">
            <v>81.229653333333346</v>
          </cell>
          <cell r="AP3472">
            <v>0.11118039565269566</v>
          </cell>
          <cell r="AV3472" t="str">
            <v>C</v>
          </cell>
          <cell r="AW3472">
            <v>-16.837937718845936</v>
          </cell>
          <cell r="AX3472">
            <v>-24.837383333333332</v>
          </cell>
          <cell r="AY3472">
            <v>-16.846114424268695</v>
          </cell>
          <cell r="AZ3472">
            <v>-10.105828349425739</v>
          </cell>
          <cell r="BG3472">
            <v>1.0558560292331451</v>
          </cell>
          <cell r="BJ3472">
            <v>2.0174581952686732E-2</v>
          </cell>
          <cell r="CF3472">
            <v>0</v>
          </cell>
          <cell r="CV3472">
            <v>20.958333333333332</v>
          </cell>
          <cell r="DA3472">
            <v>0</v>
          </cell>
          <cell r="ER3472">
            <v>203.07413333333335</v>
          </cell>
        </row>
        <row r="3473">
          <cell r="A3473">
            <v>649700</v>
          </cell>
          <cell r="C3473" t="str">
            <v>Novoa, Melvin</v>
          </cell>
          <cell r="AF3473">
            <v>0.16007130128318126</v>
          </cell>
          <cell r="AN3473">
            <v>85.758400000000009</v>
          </cell>
          <cell r="AP3473">
            <v>0.11349295293666084</v>
          </cell>
          <cell r="AV3473" t="str">
            <v>C</v>
          </cell>
          <cell r="AW3473">
            <v>-21.285861012938739</v>
          </cell>
          <cell r="AX3473">
            <v>-27.375816666666658</v>
          </cell>
          <cell r="AY3473">
            <v>-23.895782891568089</v>
          </cell>
          <cell r="AZ3473">
            <v>-16.108465293290578</v>
          </cell>
          <cell r="BG3473">
            <v>0.72175818715228246</v>
          </cell>
          <cell r="BJ3473">
            <v>-4.6731385190714788E-3</v>
          </cell>
          <cell r="CF3473">
            <v>0</v>
          </cell>
          <cell r="CV3473">
            <v>20.041666666666668</v>
          </cell>
          <cell r="DA3473">
            <v>0</v>
          </cell>
          <cell r="ER3473">
            <v>214.39600000000002</v>
          </cell>
        </row>
        <row r="3474">
          <cell r="A3474">
            <v>649701</v>
          </cell>
          <cell r="C3474" t="str">
            <v>Contreras, Jose</v>
          </cell>
          <cell r="AF3474">
            <v>0.13238317850642947</v>
          </cell>
          <cell r="AN3474">
            <v>71.153114074074082</v>
          </cell>
          <cell r="AP3474">
            <v>3.410084254632384E-2</v>
          </cell>
          <cell r="AV3474" t="str">
            <v>LF</v>
          </cell>
          <cell r="AW3474">
            <v>-17.246576593427243</v>
          </cell>
          <cell r="AX3474">
            <v>-26.452749999999995</v>
          </cell>
          <cell r="AY3474">
            <v>-19.850144482518317</v>
          </cell>
          <cell r="AZ3474">
            <v>-17.246576593427243</v>
          </cell>
          <cell r="BG3474">
            <v>0.74369574465678201</v>
          </cell>
          <cell r="BJ3474">
            <v>-1.3663216168377198E-2</v>
          </cell>
          <cell r="CF3474">
            <v>0</v>
          </cell>
          <cell r="CV3474">
            <v>20.375</v>
          </cell>
          <cell r="DA3474">
            <v>0</v>
          </cell>
          <cell r="ER3474">
            <v>177.88278518518518</v>
          </cell>
        </row>
        <row r="3475">
          <cell r="A3475">
            <v>649805</v>
          </cell>
          <cell r="C3475" t="str">
            <v>Mezquita, Melvin</v>
          </cell>
          <cell r="AF3475">
            <v>0.14828869899487618</v>
          </cell>
          <cell r="AN3475">
            <v>94.11877925925927</v>
          </cell>
          <cell r="AP3475">
            <v>9.4015805344282E-2</v>
          </cell>
          <cell r="AV3475" t="str">
            <v>SS</v>
          </cell>
          <cell r="AW3475">
            <v>-15.981791666666666</v>
          </cell>
          <cell r="AX3475">
            <v>-6.0106117342537999</v>
          </cell>
          <cell r="AY3475">
            <v>-9.3890039778386392</v>
          </cell>
          <cell r="AZ3475">
            <v>-6.0106117342537999</v>
          </cell>
          <cell r="BG3475">
            <v>0.98322760221529926</v>
          </cell>
          <cell r="BJ3475">
            <v>-1.602479073464792E-4</v>
          </cell>
          <cell r="CF3475">
            <v>0</v>
          </cell>
          <cell r="CV3475">
            <v>21.041666666666668</v>
          </cell>
          <cell r="DA3475">
            <v>0</v>
          </cell>
          <cell r="ER3475">
            <v>235.29694814814815</v>
          </cell>
        </row>
        <row r="3476">
          <cell r="A3476">
            <v>649807</v>
          </cell>
          <cell r="C3476" t="str">
            <v>Perez, Ruben</v>
          </cell>
          <cell r="AF3476">
            <v>0.13791014784855143</v>
          </cell>
          <cell r="AN3476">
            <v>75.876586666666682</v>
          </cell>
          <cell r="AP3476">
            <v>0.10272329829713667</v>
          </cell>
          <cell r="AV3476" t="str">
            <v>C</v>
          </cell>
          <cell r="AW3476">
            <v>-16.626432277324909</v>
          </cell>
          <cell r="AX3476">
            <v>-25.298916666666656</v>
          </cell>
          <cell r="AY3476">
            <v>-14.687529966021327</v>
          </cell>
          <cell r="AZ3476">
            <v>-7.3959437035382809</v>
          </cell>
          <cell r="BG3476">
            <v>0.58258674909425823</v>
          </cell>
          <cell r="BJ3476">
            <v>6.1164428700859665E-3</v>
          </cell>
          <cell r="CF3476">
            <v>0</v>
          </cell>
          <cell r="CV3476">
            <v>20.791666666666668</v>
          </cell>
          <cell r="DA3476">
            <v>0</v>
          </cell>
          <cell r="ER3476">
            <v>189.69146666666668</v>
          </cell>
        </row>
        <row r="3477">
          <cell r="A3477">
            <v>649808</v>
          </cell>
          <cell r="C3477" t="str">
            <v>Molina, Angel</v>
          </cell>
          <cell r="AF3477">
            <v>0.14626728229238842</v>
          </cell>
          <cell r="AN3477">
            <v>128.03164444444448</v>
          </cell>
          <cell r="AP3477">
            <v>0.17928396650702183</v>
          </cell>
          <cell r="AV3477" t="str">
            <v>1B</v>
          </cell>
          <cell r="AW3477">
            <v>-20.216450944925224</v>
          </cell>
          <cell r="AX3477">
            <v>-31.082549999999994</v>
          </cell>
          <cell r="AY3477">
            <v>-16.768413662129195</v>
          </cell>
          <cell r="AZ3477">
            <v>-16.768413662129195</v>
          </cell>
          <cell r="BG3477">
            <v>0.81804510031558642</v>
          </cell>
          <cell r="BJ3477">
            <v>-8.833032824411495E-3</v>
          </cell>
          <cell r="CF3477">
            <v>0</v>
          </cell>
          <cell r="CV3477">
            <v>18.875</v>
          </cell>
          <cell r="DA3477">
            <v>0</v>
          </cell>
          <cell r="ER3477">
            <v>320.07911111111116</v>
          </cell>
        </row>
        <row r="3478">
          <cell r="A3478">
            <v>649810</v>
          </cell>
          <cell r="C3478" t="str">
            <v>Gomez, Dariel</v>
          </cell>
          <cell r="AF3478">
            <v>0.13171920314140387</v>
          </cell>
          <cell r="AN3478">
            <v>111.22749629629629</v>
          </cell>
          <cell r="AP3478">
            <v>0.13619729681911019</v>
          </cell>
          <cell r="AV3478" t="str">
            <v>1B</v>
          </cell>
          <cell r="AW3478">
            <v>-20.298861728566706</v>
          </cell>
          <cell r="AX3478">
            <v>-27.622450000000001</v>
          </cell>
          <cell r="AY3478">
            <v>-22.560484845706981</v>
          </cell>
          <cell r="AZ3478">
            <v>-20.298861728566706</v>
          </cell>
          <cell r="BG3478">
            <v>1.0171016416525536</v>
          </cell>
          <cell r="BJ3478">
            <v>1.1005308344684364E-2</v>
          </cell>
          <cell r="CF3478">
            <v>0</v>
          </cell>
          <cell r="CV3478">
            <v>19.958333333333332</v>
          </cell>
          <cell r="DA3478">
            <v>0</v>
          </cell>
          <cell r="ER3478">
            <v>278.06874074074074</v>
          </cell>
        </row>
        <row r="3479">
          <cell r="A3479">
            <v>649811</v>
          </cell>
          <cell r="C3479" t="str">
            <v>Cotes, Oscar</v>
          </cell>
          <cell r="AF3479">
            <v>0.11460260627853558</v>
          </cell>
          <cell r="AN3479">
            <v>85.003496296296305</v>
          </cell>
          <cell r="AP3479">
            <v>9.837316005030905E-2</v>
          </cell>
          <cell r="AV3479" t="str">
            <v>3B</v>
          </cell>
          <cell r="AW3479">
            <v>-18.145694862145206</v>
          </cell>
          <cell r="AX3479">
            <v>-18.232819911473015</v>
          </cell>
          <cell r="AY3479">
            <v>-20.696917630308157</v>
          </cell>
          <cell r="AZ3479">
            <v>-18.145694862145206</v>
          </cell>
          <cell r="BG3479">
            <v>0.77602597920234473</v>
          </cell>
          <cell r="BJ3479">
            <v>7.6019735908011751E-3</v>
          </cell>
          <cell r="CF3479">
            <v>0</v>
          </cell>
          <cell r="CV3479">
            <v>19.291666666666668</v>
          </cell>
          <cell r="DA3479">
            <v>0</v>
          </cell>
          <cell r="ER3479">
            <v>212.50874074074073</v>
          </cell>
        </row>
        <row r="3480">
          <cell r="A3480">
            <v>649954</v>
          </cell>
          <cell r="C3480" t="str">
            <v>Albert, Shakir</v>
          </cell>
          <cell r="AF3480">
            <v>0.14936239327168208</v>
          </cell>
          <cell r="AN3480">
            <v>99.008853333333349</v>
          </cell>
          <cell r="AP3480">
            <v>0.16234718338990084</v>
          </cell>
          <cell r="AV3480" t="str">
            <v>LF</v>
          </cell>
          <cell r="AW3480">
            <v>-17.986941666666667</v>
          </cell>
          <cell r="AX3480">
            <v>-28.93494999999999</v>
          </cell>
          <cell r="AY3480">
            <v>-19.542287583338258</v>
          </cell>
          <cell r="AZ3480">
            <v>-17.986941666666667</v>
          </cell>
          <cell r="BG3480">
            <v>0.72312284253283099</v>
          </cell>
          <cell r="BJ3480">
            <v>7.5469671060715852E-4</v>
          </cell>
          <cell r="CF3480">
            <v>0</v>
          </cell>
          <cell r="CV3480">
            <v>19.541666666666668</v>
          </cell>
          <cell r="DA3480">
            <v>0</v>
          </cell>
          <cell r="ER3480">
            <v>247.52213333333336</v>
          </cell>
        </row>
        <row r="3481">
          <cell r="A3481">
            <v>649955</v>
          </cell>
          <cell r="C3481" t="str">
            <v>Clementina, Hendrik</v>
          </cell>
          <cell r="AF3481">
            <v>0.14883783072290491</v>
          </cell>
          <cell r="AN3481">
            <v>89.738666666666688</v>
          </cell>
          <cell r="AP3481">
            <v>0.14898474967731401</v>
          </cell>
          <cell r="AV3481" t="str">
            <v>C</v>
          </cell>
          <cell r="AW3481">
            <v>-20.590266915299626</v>
          </cell>
          <cell r="AX3481">
            <v>-30.509949999999989</v>
          </cell>
          <cell r="AY3481">
            <v>-23.79680116953514</v>
          </cell>
          <cell r="AZ3481">
            <v>-17.220673922865895</v>
          </cell>
          <cell r="BG3481">
            <v>0.7070079907600515</v>
          </cell>
          <cell r="BJ3481">
            <v>-4.2793074533326488E-3</v>
          </cell>
          <cell r="CF3481">
            <v>0</v>
          </cell>
          <cell r="CV3481">
            <v>19.041666666666668</v>
          </cell>
          <cell r="DA3481">
            <v>0</v>
          </cell>
          <cell r="ER3481">
            <v>224.34666666666669</v>
          </cell>
        </row>
        <row r="3482">
          <cell r="A3482">
            <v>649956</v>
          </cell>
          <cell r="C3482" t="str">
            <v>Lugo, Julio</v>
          </cell>
          <cell r="AF3482">
            <v>0.12788155355226194</v>
          </cell>
          <cell r="AN3482">
            <v>62.878720000000001</v>
          </cell>
          <cell r="AP3482">
            <v>1.8172926116649335E-2</v>
          </cell>
          <cell r="AV3482" t="str">
            <v>LF</v>
          </cell>
          <cell r="AW3482">
            <v>-23.192587181455885</v>
          </cell>
          <cell r="AX3482">
            <v>-30.788316666666667</v>
          </cell>
          <cell r="AY3482">
            <v>-24.067006720896984</v>
          </cell>
          <cell r="AZ3482">
            <v>-23.192587181455885</v>
          </cell>
          <cell r="BG3482">
            <v>0.90569689441518708</v>
          </cell>
          <cell r="BJ3482">
            <v>-2.0482121401896754E-2</v>
          </cell>
          <cell r="CF3482">
            <v>0</v>
          </cell>
          <cell r="CV3482">
            <v>18.958333333333332</v>
          </cell>
          <cell r="DA3482">
            <v>0</v>
          </cell>
          <cell r="ER3482">
            <v>157.1968</v>
          </cell>
        </row>
        <row r="3483">
          <cell r="A3483">
            <v>649957</v>
          </cell>
          <cell r="C3483" t="str">
            <v>Pitre, Gersel</v>
          </cell>
          <cell r="AF3483">
            <v>0.15460070291601052</v>
          </cell>
          <cell r="AN3483">
            <v>98.652325925925936</v>
          </cell>
          <cell r="AP3483">
            <v>0.14686946974155812</v>
          </cell>
          <cell r="AV3483" t="str">
            <v>C</v>
          </cell>
          <cell r="AW3483">
            <v>-18.019679034176686</v>
          </cell>
          <cell r="AX3483">
            <v>-27.622450000000001</v>
          </cell>
          <cell r="AY3483">
            <v>-17.024391188231231</v>
          </cell>
          <cell r="AZ3483">
            <v>-8.664738878210688</v>
          </cell>
          <cell r="BG3483">
            <v>0.82935900876806889</v>
          </cell>
          <cell r="BJ3483">
            <v>6.1426416464493061E-4</v>
          </cell>
          <cell r="CF3483">
            <v>0</v>
          </cell>
          <cell r="CV3483">
            <v>19.958333333333332</v>
          </cell>
          <cell r="DA3483">
            <v>0</v>
          </cell>
          <cell r="ER3483">
            <v>246.63081481481481</v>
          </cell>
        </row>
        <row r="3484">
          <cell r="A3484">
            <v>649965</v>
          </cell>
          <cell r="C3484" t="str">
            <v>Post, Milan</v>
          </cell>
          <cell r="AF3484">
            <v>0.14669340822357207</v>
          </cell>
          <cell r="AN3484">
            <v>81.614506666666671</v>
          </cell>
          <cell r="AP3484">
            <v>8.9065386192077711E-2</v>
          </cell>
          <cell r="AV3484" t="str">
            <v>C</v>
          </cell>
          <cell r="AW3484">
            <v>-15.69318229535865</v>
          </cell>
          <cell r="AX3484">
            <v>-21.748049999999992</v>
          </cell>
          <cell r="AY3484">
            <v>-17.215804961195566</v>
          </cell>
          <cell r="AZ3484">
            <v>-5.7442546877551335</v>
          </cell>
          <cell r="BG3484">
            <v>0.53594571170635308</v>
          </cell>
          <cell r="BJ3484">
            <v>-1.1274820466711074E-2</v>
          </cell>
          <cell r="CF3484">
            <v>0</v>
          </cell>
          <cell r="CV3484">
            <v>22.291666666666668</v>
          </cell>
          <cell r="DA3484">
            <v>0</v>
          </cell>
          <cell r="ER3484">
            <v>204.03626666666668</v>
          </cell>
        </row>
        <row r="3485">
          <cell r="A3485">
            <v>649966</v>
          </cell>
          <cell r="C3485" t="str">
            <v>Urias, Luis</v>
          </cell>
          <cell r="AF3485">
            <v>0.21992306629418573</v>
          </cell>
          <cell r="AN3485">
            <v>205.14405925925928</v>
          </cell>
          <cell r="AP3485">
            <v>0.29543146845158996</v>
          </cell>
          <cell r="AV3485" t="str">
            <v>2B</v>
          </cell>
          <cell r="AW3485">
            <v>-18.708841666666665</v>
          </cell>
          <cell r="AX3485">
            <v>-7.697169375002888</v>
          </cell>
          <cell r="AY3485">
            <v>-14.314886438578297</v>
          </cell>
          <cell r="AZ3485">
            <v>-7.697169375002888</v>
          </cell>
          <cell r="BG3485">
            <v>0.7904503061998871</v>
          </cell>
          <cell r="BJ3485">
            <v>4.7042302992395084E-3</v>
          </cell>
          <cell r="CF3485">
            <v>0</v>
          </cell>
          <cell r="CV3485">
            <v>19.041666666666668</v>
          </cell>
          <cell r="DA3485">
            <v>0</v>
          </cell>
          <cell r="ER3485">
            <v>512.86014814814814</v>
          </cell>
        </row>
        <row r="3486">
          <cell r="A3486">
            <v>650140</v>
          </cell>
          <cell r="C3486" t="str">
            <v>Eladio, Miguel</v>
          </cell>
          <cell r="AF3486">
            <v>0.13160924305988897</v>
          </cell>
          <cell r="AN3486">
            <v>94.893866666666682</v>
          </cell>
          <cell r="AP3486">
            <v>0.15687017773283085</v>
          </cell>
          <cell r="AV3486" t="str">
            <v>SS</v>
          </cell>
          <cell r="AW3486">
            <v>-17.163250000000001</v>
          </cell>
          <cell r="AX3486">
            <v>-10.261720149793581</v>
          </cell>
          <cell r="AY3486">
            <v>-7.062271353234328</v>
          </cell>
          <cell r="AZ3486">
            <v>-7.062271353234328</v>
          </cell>
          <cell r="BG3486">
            <v>0.69680428831513896</v>
          </cell>
          <cell r="BJ3486">
            <v>-8.5444344941937936E-3</v>
          </cell>
          <cell r="CF3486">
            <v>0</v>
          </cell>
          <cell r="CV3486">
            <v>20.125</v>
          </cell>
          <cell r="DA3486">
            <v>0</v>
          </cell>
          <cell r="ER3486">
            <v>237.2346666666667</v>
          </cell>
        </row>
        <row r="3487">
          <cell r="A3487">
            <v>650186</v>
          </cell>
          <cell r="C3487" t="str">
            <v>Diaz, Carlos</v>
          </cell>
          <cell r="AF3487">
            <v>0.14252000645861299</v>
          </cell>
          <cell r="AN3487">
            <v>97.086613333333347</v>
          </cell>
          <cell r="AP3487">
            <v>0.15795003604634594</v>
          </cell>
          <cell r="AV3487" t="str">
            <v>1B</v>
          </cell>
          <cell r="AW3487">
            <v>-22.900428471869759</v>
          </cell>
          <cell r="AX3487">
            <v>-28.93494999999999</v>
          </cell>
          <cell r="AY3487">
            <v>-25.437642162625014</v>
          </cell>
          <cell r="AZ3487">
            <v>-22.900428471869759</v>
          </cell>
          <cell r="BG3487">
            <v>0.6897671084916035</v>
          </cell>
          <cell r="BJ3487">
            <v>-1.2223409932691649E-2</v>
          </cell>
          <cell r="CF3487">
            <v>0</v>
          </cell>
          <cell r="CV3487">
            <v>19.541666666666668</v>
          </cell>
          <cell r="DA3487">
            <v>0</v>
          </cell>
          <cell r="ER3487">
            <v>242.71653333333336</v>
          </cell>
        </row>
        <row r="3488">
          <cell r="A3488">
            <v>650193</v>
          </cell>
          <cell r="C3488" t="str">
            <v>Vasquez, Junior</v>
          </cell>
          <cell r="AF3488">
            <v>0.12206652065069082</v>
          </cell>
          <cell r="AN3488">
            <v>74.361552592592588</v>
          </cell>
          <cell r="AP3488">
            <v>4.0138798259244712E-2</v>
          </cell>
          <cell r="AV3488" t="str">
            <v>2B</v>
          </cell>
          <cell r="AW3488">
            <v>-16.228541568219697</v>
          </cell>
          <cell r="AX3488">
            <v>-9.4553681434773296</v>
          </cell>
          <cell r="AY3488">
            <v>-16.274479035404028</v>
          </cell>
          <cell r="AZ3488">
            <v>-9.4553681434773296</v>
          </cell>
          <cell r="BG3488">
            <v>0.46125237927545593</v>
          </cell>
          <cell r="BJ3488">
            <v>-4.4181088798745929E-3</v>
          </cell>
          <cell r="CF3488">
            <v>0</v>
          </cell>
          <cell r="CV3488">
            <v>21.041666666666668</v>
          </cell>
          <cell r="DA3488">
            <v>0</v>
          </cell>
          <cell r="ER3488">
            <v>185.90388148148148</v>
          </cell>
        </row>
        <row r="3489">
          <cell r="A3489">
            <v>650194</v>
          </cell>
          <cell r="C3489" t="str">
            <v>Rodriguez, Francisco</v>
          </cell>
          <cell r="AF3489">
            <v>0.15849196139124133</v>
          </cell>
          <cell r="AN3489">
            <v>119.51146666666669</v>
          </cell>
          <cell r="AP3489">
            <v>0.20410824606054012</v>
          </cell>
          <cell r="AV3489" t="str">
            <v>RF</v>
          </cell>
          <cell r="AW3489">
            <v>-18.335727016562561</v>
          </cell>
          <cell r="AX3489">
            <v>-22.831183333333328</v>
          </cell>
          <cell r="AY3489">
            <v>-18.567447083985392</v>
          </cell>
          <cell r="AZ3489">
            <v>-18.335727016562561</v>
          </cell>
          <cell r="BG3489">
            <v>0.66164912300373335</v>
          </cell>
          <cell r="BJ3489">
            <v>-1.7966556339918231E-3</v>
          </cell>
          <cell r="CF3489">
            <v>0</v>
          </cell>
          <cell r="CV3489">
            <v>21.791666666666668</v>
          </cell>
          <cell r="DA3489">
            <v>0</v>
          </cell>
          <cell r="ER3489">
            <v>298.77866666666671</v>
          </cell>
        </row>
        <row r="3490">
          <cell r="A3490">
            <v>650218</v>
          </cell>
          <cell r="C3490" t="str">
            <v>Mora, Ronnys</v>
          </cell>
          <cell r="AF3490">
            <v>0.14024008442162791</v>
          </cell>
          <cell r="AN3490">
            <v>62.878720000000001</v>
          </cell>
          <cell r="AP3490">
            <v>1.8172926116649335E-2</v>
          </cell>
          <cell r="AV3490" t="str">
            <v>1B</v>
          </cell>
          <cell r="AW3490">
            <v>-24.358978422778986</v>
          </cell>
          <cell r="AX3490">
            <v>-30.022620089445649</v>
          </cell>
          <cell r="AY3490">
            <v>-27.182227037136443</v>
          </cell>
          <cell r="AZ3490">
            <v>-24.358978422778986</v>
          </cell>
          <cell r="BG3490">
            <v>0.71184584102553239</v>
          </cell>
          <cell r="BJ3490">
            <v>-7.0052788154556522E-4</v>
          </cell>
          <cell r="CF3490">
            <v>0</v>
          </cell>
          <cell r="CV3490">
            <v>19.708333333333332</v>
          </cell>
          <cell r="DA3490">
            <v>0</v>
          </cell>
          <cell r="ER3490">
            <v>157.1968</v>
          </cell>
        </row>
        <row r="3491">
          <cell r="A3491">
            <v>650219</v>
          </cell>
          <cell r="C3491" t="str">
            <v>Torrealba, Hazzent</v>
          </cell>
          <cell r="AF3491">
            <v>0.13101964015359421</v>
          </cell>
          <cell r="AN3491">
            <v>57.643899259259264</v>
          </cell>
          <cell r="AP3491">
            <v>8.6647656319538413E-3</v>
          </cell>
          <cell r="AV3491" t="str">
            <v>2B</v>
          </cell>
          <cell r="AW3491">
            <v>-18.303650341059878</v>
          </cell>
          <cell r="AX3491">
            <v>-11.588839183782829</v>
          </cell>
          <cell r="AY3491">
            <v>-19.270110176968714</v>
          </cell>
          <cell r="AZ3491">
            <v>-11.588839183782829</v>
          </cell>
          <cell r="BG3491">
            <v>0.67806618282612985</v>
          </cell>
          <cell r="BJ3491">
            <v>-2.4444508902242756E-2</v>
          </cell>
          <cell r="CF3491">
            <v>0</v>
          </cell>
          <cell r="CV3491">
            <v>19.708333333333332</v>
          </cell>
          <cell r="DA3491">
            <v>0</v>
          </cell>
          <cell r="ER3491">
            <v>144.10974814814816</v>
          </cell>
        </row>
        <row r="3492">
          <cell r="A3492">
            <v>650224</v>
          </cell>
          <cell r="C3492" t="str">
            <v>Perdomo, Luis</v>
          </cell>
          <cell r="AF3492">
            <v>0.15724426975657368</v>
          </cell>
          <cell r="AN3492">
            <v>102.4381866666667</v>
          </cell>
          <cell r="AP3492">
            <v>0.13646895172487183</v>
          </cell>
          <cell r="AV3492" t="str">
            <v>LF</v>
          </cell>
          <cell r="AW3492">
            <v>-18.801283768312508</v>
          </cell>
          <cell r="AX3492">
            <v>-30.247449999999994</v>
          </cell>
          <cell r="AY3492">
            <v>-13.500823357073259</v>
          </cell>
          <cell r="AZ3492">
            <v>-13.500823357073259</v>
          </cell>
          <cell r="BG3492">
            <v>0.73471426359777703</v>
          </cell>
          <cell r="BJ3492">
            <v>-4.2190065858002399E-3</v>
          </cell>
          <cell r="CF3492">
            <v>0</v>
          </cell>
          <cell r="CV3492">
            <v>19.125</v>
          </cell>
          <cell r="DA3492">
            <v>0</v>
          </cell>
          <cell r="ER3492">
            <v>256.09546666666671</v>
          </cell>
        </row>
        <row r="3493">
          <cell r="A3493">
            <v>650331</v>
          </cell>
          <cell r="C3493" t="str">
            <v>Diaz, Lewin</v>
          </cell>
          <cell r="AF3493">
            <v>0.18364146128704831</v>
          </cell>
          <cell r="AN3493">
            <v>111.38133333333336</v>
          </cell>
          <cell r="AP3493">
            <v>0.17909633551298809</v>
          </cell>
          <cell r="AV3493" t="str">
            <v>1B</v>
          </cell>
          <cell r="AW3493">
            <v>-19.11063139481368</v>
          </cell>
          <cell r="AX3493">
            <v>-28.672449999999994</v>
          </cell>
          <cell r="AY3493">
            <v>-21.505250562756924</v>
          </cell>
          <cell r="AZ3493">
            <v>-19.11063139481368</v>
          </cell>
          <cell r="BG3493">
            <v>1.0227137057908882</v>
          </cell>
          <cell r="BJ3493">
            <v>1.2589158870090504E-3</v>
          </cell>
          <cell r="CF3493">
            <v>0</v>
          </cell>
          <cell r="CV3493">
            <v>19.625</v>
          </cell>
          <cell r="DA3493">
            <v>0</v>
          </cell>
          <cell r="ER3493">
            <v>278.45333333333338</v>
          </cell>
        </row>
        <row r="3494">
          <cell r="A3494">
            <v>650332</v>
          </cell>
          <cell r="C3494" t="str">
            <v>Franco, Edwin</v>
          </cell>
          <cell r="AF3494">
            <v>0.13052699556191438</v>
          </cell>
          <cell r="AN3494">
            <v>91.175040000000024</v>
          </cell>
          <cell r="AP3494">
            <v>8.5997500670533356E-2</v>
          </cell>
          <cell r="AV3494" t="str">
            <v>3B</v>
          </cell>
          <cell r="AW3494">
            <v>-15.178831860054395</v>
          </cell>
          <cell r="AX3494">
            <v>-5.9736449694715201</v>
          </cell>
          <cell r="AY3494">
            <v>-7.6798247293773709</v>
          </cell>
          <cell r="AZ3494">
            <v>-5.9736449694715201</v>
          </cell>
          <cell r="BG3494">
            <v>0.58176942982492919</v>
          </cell>
          <cell r="BJ3494">
            <v>-6.2287626674250732E-3</v>
          </cell>
          <cell r="CF3494">
            <v>0</v>
          </cell>
          <cell r="CV3494">
            <v>21.708333333333332</v>
          </cell>
          <cell r="DA3494">
            <v>0</v>
          </cell>
          <cell r="ER3494">
            <v>227.93760000000003</v>
          </cell>
        </row>
        <row r="3495">
          <cell r="A3495">
            <v>650333</v>
          </cell>
          <cell r="C3495" t="str">
            <v>Arraez, Luis</v>
          </cell>
          <cell r="AF3495">
            <v>0.20360799807341839</v>
          </cell>
          <cell r="AN3495">
            <v>195.79034074074076</v>
          </cell>
          <cell r="AP3495">
            <v>0.27276444377419851</v>
          </cell>
          <cell r="AV3495" t="str">
            <v>2B</v>
          </cell>
          <cell r="AW3495">
            <v>-18.42363852028971</v>
          </cell>
          <cell r="AX3495">
            <v>-9.8907546435611806</v>
          </cell>
          <cell r="AY3495">
            <v>-16.85274188625672</v>
          </cell>
          <cell r="AZ3495">
            <v>-9.8907546435611806</v>
          </cell>
          <cell r="BG3495">
            <v>0.99358340701149728</v>
          </cell>
          <cell r="BJ3495">
            <v>1.4557287555320642E-2</v>
          </cell>
          <cell r="CF3495">
            <v>0</v>
          </cell>
          <cell r="CV3495">
            <v>19.208333333333332</v>
          </cell>
          <cell r="DA3495">
            <v>0</v>
          </cell>
          <cell r="ER3495">
            <v>489.47585185185187</v>
          </cell>
        </row>
        <row r="3496">
          <cell r="A3496">
            <v>650334</v>
          </cell>
          <cell r="C3496" t="str">
            <v>Herrera, Edgar</v>
          </cell>
          <cell r="AF3496">
            <v>0.13278982213582077</v>
          </cell>
          <cell r="AN3496">
            <v>124.42180740740741</v>
          </cell>
          <cell r="AP3496">
            <v>0.19839521344393363</v>
          </cell>
          <cell r="AV3496" t="str">
            <v>1B</v>
          </cell>
          <cell r="AW3496">
            <v>-19.364612509049579</v>
          </cell>
          <cell r="AX3496">
            <v>-29.984949999999998</v>
          </cell>
          <cell r="AY3496">
            <v>-21.900562627731794</v>
          </cell>
          <cell r="AZ3496">
            <v>-19.364612509049579</v>
          </cell>
          <cell r="BG3496">
            <v>0.92406981027809576</v>
          </cell>
          <cell r="BJ3496">
            <v>9.9724675475761798E-4</v>
          </cell>
          <cell r="CF3496">
            <v>0</v>
          </cell>
          <cell r="CV3496">
            <v>19.208333333333332</v>
          </cell>
          <cell r="DA3496">
            <v>0</v>
          </cell>
          <cell r="ER3496">
            <v>311.05451851851853</v>
          </cell>
        </row>
        <row r="3497">
          <cell r="A3497">
            <v>650336</v>
          </cell>
          <cell r="C3497" t="str">
            <v>Martinez, Luis</v>
          </cell>
          <cell r="AF3497">
            <v>0.14709423525569021</v>
          </cell>
          <cell r="AN3497">
            <v>92.443140740740759</v>
          </cell>
          <cell r="AP3497">
            <v>0.11540811754788827</v>
          </cell>
          <cell r="AV3497" t="str">
            <v>CF</v>
          </cell>
          <cell r="AW3497">
            <v>-16.407483333333335</v>
          </cell>
          <cell r="AX3497">
            <v>-25.529683333333331</v>
          </cell>
          <cell r="AY3497">
            <v>-14.030972988958881</v>
          </cell>
          <cell r="AZ3497">
            <v>-14.030972988958881</v>
          </cell>
          <cell r="BG3497">
            <v>0.59938816428027886</v>
          </cell>
          <cell r="BJ3497">
            <v>-7.8238217950391924E-3</v>
          </cell>
          <cell r="CF3497">
            <v>0</v>
          </cell>
          <cell r="CV3497">
            <v>20.708333333333332</v>
          </cell>
          <cell r="DA3497">
            <v>0.14499999999999999</v>
          </cell>
          <cell r="ER3497">
            <v>231.10785185185188</v>
          </cell>
        </row>
        <row r="3498">
          <cell r="A3498">
            <v>650337</v>
          </cell>
          <cell r="C3498" t="str">
            <v>Molina, Robert</v>
          </cell>
          <cell r="AF3498">
            <v>0.14444180649691052</v>
          </cell>
          <cell r="AN3498">
            <v>79.830613333333361</v>
          </cell>
          <cell r="AP3498">
            <v>0.13012871771655632</v>
          </cell>
          <cell r="AV3498" t="str">
            <v>C</v>
          </cell>
          <cell r="AW3498">
            <v>-17.495009494815115</v>
          </cell>
          <cell r="AX3498">
            <v>-28.147449999999992</v>
          </cell>
          <cell r="AY3498">
            <v>-18.915520954865645</v>
          </cell>
          <cell r="AZ3498">
            <v>-11.471512561935734</v>
          </cell>
          <cell r="BG3498">
            <v>0.5555512564259748</v>
          </cell>
          <cell r="BJ3498">
            <v>-2.499706779808537E-2</v>
          </cell>
          <cell r="CF3498">
            <v>0</v>
          </cell>
          <cell r="CV3498">
            <v>19.791666666666668</v>
          </cell>
          <cell r="DA3498">
            <v>0</v>
          </cell>
          <cell r="ER3498">
            <v>199.57653333333337</v>
          </cell>
        </row>
        <row r="3499">
          <cell r="A3499">
            <v>650338</v>
          </cell>
          <cell r="C3499" t="str">
            <v>Morel, Emmanuel</v>
          </cell>
          <cell r="AF3499">
            <v>0.13297988709131148</v>
          </cell>
          <cell r="AN3499">
            <v>110.45237333333336</v>
          </cell>
          <cell r="AP3499">
            <v>0.16763476838164859</v>
          </cell>
          <cell r="AV3499" t="str">
            <v>2B</v>
          </cell>
          <cell r="AW3499">
            <v>-18.588525000000001</v>
          </cell>
          <cell r="AX3499">
            <v>-12.082143091328216</v>
          </cell>
          <cell r="AY3499">
            <v>-6.7871624999999991</v>
          </cell>
          <cell r="AZ3499">
            <v>-6.7871624999999991</v>
          </cell>
          <cell r="BG3499">
            <v>0.48601413838993146</v>
          </cell>
          <cell r="BJ3499">
            <v>-3.1381286232401261E-4</v>
          </cell>
          <cell r="CF3499">
            <v>0</v>
          </cell>
          <cell r="CV3499">
            <v>19.125</v>
          </cell>
          <cell r="DA3499">
            <v>0</v>
          </cell>
          <cell r="ER3499">
            <v>276.13093333333336</v>
          </cell>
        </row>
        <row r="3500">
          <cell r="A3500">
            <v>650339</v>
          </cell>
          <cell r="C3500" t="str">
            <v>Palacios, Jermaine</v>
          </cell>
          <cell r="AF3500">
            <v>0.17903274311095524</v>
          </cell>
          <cell r="AN3500">
            <v>153.97487407407408</v>
          </cell>
          <cell r="AP3500">
            <v>0.24940001017435975</v>
          </cell>
          <cell r="AV3500" t="str">
            <v>SS</v>
          </cell>
          <cell r="AW3500">
            <v>-17.330489321077756</v>
          </cell>
          <cell r="AX3500">
            <v>-10.202504250622203</v>
          </cell>
          <cell r="AY3500">
            <v>-13.939855643245002</v>
          </cell>
          <cell r="AZ3500">
            <v>-10.202504250622203</v>
          </cell>
          <cell r="BG3500">
            <v>0.8470781717685385</v>
          </cell>
          <cell r="BJ3500">
            <v>-4.4806530463947624E-3</v>
          </cell>
          <cell r="CF3500">
            <v>0</v>
          </cell>
          <cell r="CV3500">
            <v>19.958333333333332</v>
          </cell>
          <cell r="DA3500">
            <v>0</v>
          </cell>
          <cell r="ER3500">
            <v>384.93718518518517</v>
          </cell>
        </row>
        <row r="3501">
          <cell r="A3501">
            <v>650341</v>
          </cell>
          <cell r="C3501" t="str">
            <v>Tapia, Roni</v>
          </cell>
          <cell r="AF3501">
            <v>0.12435996094323559</v>
          </cell>
          <cell r="AN3501">
            <v>88.883958518518526</v>
          </cell>
          <cell r="AP3501">
            <v>0.11929681853898322</v>
          </cell>
          <cell r="AV3501" t="str">
            <v>LF</v>
          </cell>
          <cell r="AW3501">
            <v>-18.913909256457305</v>
          </cell>
          <cell r="AX3501">
            <v>-29.984949999999998</v>
          </cell>
          <cell r="AY3501">
            <v>-22.655661239510607</v>
          </cell>
          <cell r="AZ3501">
            <v>-18.913909256457305</v>
          </cell>
          <cell r="BG3501">
            <v>0.76450078887786899</v>
          </cell>
          <cell r="BJ3501">
            <v>2.727336579450955E-3</v>
          </cell>
          <cell r="CF3501">
            <v>0</v>
          </cell>
          <cell r="CV3501">
            <v>19.208333333333332</v>
          </cell>
          <cell r="DA3501">
            <v>0</v>
          </cell>
          <cell r="ER3501">
            <v>222.20989629629631</v>
          </cell>
        </row>
        <row r="3502">
          <cell r="A3502">
            <v>650342</v>
          </cell>
          <cell r="C3502" t="str">
            <v>Verkerk, Ruar</v>
          </cell>
          <cell r="AF3502">
            <v>0.14033257922905107</v>
          </cell>
          <cell r="AN3502">
            <v>71.800960000000003</v>
          </cell>
          <cell r="AP3502">
            <v>5.1682891997801739E-2</v>
          </cell>
          <cell r="AV3502" t="str">
            <v>3B</v>
          </cell>
          <cell r="AW3502">
            <v>-17.625991666666664</v>
          </cell>
          <cell r="AX3502">
            <v>-14.902973478282238</v>
          </cell>
          <cell r="AY3502">
            <v>-18.212500316593342</v>
          </cell>
          <cell r="AZ3502">
            <v>-14.902973478282238</v>
          </cell>
          <cell r="BG3502">
            <v>0.78732360296736847</v>
          </cell>
          <cell r="BJ3502">
            <v>-2.1595262272598077E-2</v>
          </cell>
          <cell r="CF3502">
            <v>0</v>
          </cell>
          <cell r="CV3502">
            <v>19.791666666666668</v>
          </cell>
          <cell r="DA3502">
            <v>0</v>
          </cell>
          <cell r="ER3502">
            <v>179.50239999999999</v>
          </cell>
        </row>
        <row r="3503">
          <cell r="A3503">
            <v>650344</v>
          </cell>
          <cell r="C3503" t="str">
            <v>Ehmcke, Maik</v>
          </cell>
          <cell r="AF3503">
            <v>0.14676629581115974</v>
          </cell>
          <cell r="AN3503">
            <v>86.129386666666676</v>
          </cell>
          <cell r="AP3503">
            <v>9.2042108410258838E-2</v>
          </cell>
          <cell r="AV3503" t="str">
            <v>CF</v>
          </cell>
          <cell r="AW3503">
            <v>-14.930008333333335</v>
          </cell>
          <cell r="AX3503">
            <v>-22.433116666666667</v>
          </cell>
          <cell r="AY3503">
            <v>-13.79192931889742</v>
          </cell>
          <cell r="AZ3503">
            <v>-13.79192931889742</v>
          </cell>
          <cell r="BG3503">
            <v>0.77226417581970286</v>
          </cell>
          <cell r="BJ3503">
            <v>-2.4901840421173039E-3</v>
          </cell>
          <cell r="CF3503">
            <v>0</v>
          </cell>
          <cell r="CV3503">
            <v>21.958333333333332</v>
          </cell>
          <cell r="DA3503">
            <v>0</v>
          </cell>
          <cell r="ER3503">
            <v>215.32346666666666</v>
          </cell>
        </row>
        <row r="3504">
          <cell r="A3504">
            <v>650346</v>
          </cell>
          <cell r="C3504" t="str">
            <v>Hernandez, Ramon</v>
          </cell>
          <cell r="AF3504">
            <v>0.17108057160150908</v>
          </cell>
          <cell r="AN3504">
            <v>122.27709629629631</v>
          </cell>
          <cell r="AP3504">
            <v>0.19959103839760972</v>
          </cell>
          <cell r="AV3504" t="str">
            <v>3B</v>
          </cell>
          <cell r="AW3504">
            <v>-16.979395769420627</v>
          </cell>
          <cell r="AX3504">
            <v>-17.297522032549175</v>
          </cell>
          <cell r="AY3504">
            <v>-19.130116192252611</v>
          </cell>
          <cell r="AZ3504">
            <v>-16.979395769420627</v>
          </cell>
          <cell r="BG3504">
            <v>0.98081666582072824</v>
          </cell>
          <cell r="BJ3504">
            <v>-1.290564313533157E-2</v>
          </cell>
          <cell r="CF3504">
            <v>0</v>
          </cell>
          <cell r="CV3504">
            <v>20.291666666666668</v>
          </cell>
          <cell r="DA3504">
            <v>3.63</v>
          </cell>
          <cell r="ER3504">
            <v>305.69274074074076</v>
          </cell>
        </row>
        <row r="3505">
          <cell r="A3505">
            <v>650348</v>
          </cell>
          <cell r="C3505" t="str">
            <v>Sanchez, Yan</v>
          </cell>
          <cell r="AF3505">
            <v>0.16612038802709192</v>
          </cell>
          <cell r="AN3505">
            <v>127.74314666666669</v>
          </cell>
          <cell r="AP3505">
            <v>0.22028737968494172</v>
          </cell>
          <cell r="AV3505" t="str">
            <v>2B</v>
          </cell>
          <cell r="AW3505">
            <v>-17.505675</v>
          </cell>
          <cell r="AX3505">
            <v>-13.703736416275676</v>
          </cell>
          <cell r="AY3505">
            <v>-9.0717763204986301</v>
          </cell>
          <cell r="AZ3505">
            <v>-9.0717763204986301</v>
          </cell>
          <cell r="BG3505">
            <v>0.92059001373502203</v>
          </cell>
          <cell r="BJ3505">
            <v>-6.886240332017135E-4</v>
          </cell>
          <cell r="CF3505">
            <v>0</v>
          </cell>
          <cell r="CV3505">
            <v>19.875</v>
          </cell>
          <cell r="DA3505">
            <v>0</v>
          </cell>
          <cell r="ER3505">
            <v>319.35786666666672</v>
          </cell>
        </row>
        <row r="3506">
          <cell r="A3506">
            <v>650352</v>
          </cell>
          <cell r="C3506" t="str">
            <v>Cabrera, Jeyson</v>
          </cell>
          <cell r="AF3506">
            <v>0.12898800467286764</v>
          </cell>
          <cell r="AN3506">
            <v>87.70190222222223</v>
          </cell>
          <cell r="AP3506">
            <v>6.6699654373549522E-2</v>
          </cell>
          <cell r="AV3506" t="str">
            <v>2B</v>
          </cell>
          <cell r="AW3506">
            <v>-19.150548240830638</v>
          </cell>
          <cell r="AX3506">
            <v>-10.689870676125858</v>
          </cell>
          <cell r="AY3506">
            <v>-17.747345439288829</v>
          </cell>
          <cell r="AZ3506">
            <v>-10.689870676125858</v>
          </cell>
          <cell r="BG3506">
            <v>0.74546000759637954</v>
          </cell>
          <cell r="BJ3506">
            <v>2.2581330808868361E-3</v>
          </cell>
          <cell r="CF3506">
            <v>0</v>
          </cell>
          <cell r="CV3506">
            <v>20.625</v>
          </cell>
          <cell r="DA3506">
            <v>0</v>
          </cell>
          <cell r="ER3506">
            <v>219.25475555555556</v>
          </cell>
        </row>
        <row r="3507">
          <cell r="A3507">
            <v>650354</v>
          </cell>
          <cell r="C3507" t="str">
            <v>Guillermo, Ronny</v>
          </cell>
          <cell r="AF3507">
            <v>0.13106570403396955</v>
          </cell>
          <cell r="AN3507">
            <v>84.105706666666677</v>
          </cell>
          <cell r="AP3507">
            <v>8.4994190125474045E-2</v>
          </cell>
          <cell r="AV3507" t="str">
            <v>3B</v>
          </cell>
          <cell r="AW3507">
            <v>-17.505675</v>
          </cell>
          <cell r="AX3507">
            <v>-16.125156777190941</v>
          </cell>
          <cell r="AY3507">
            <v>-12.771413687986389</v>
          </cell>
          <cell r="AZ3507">
            <v>-12.771413687986389</v>
          </cell>
          <cell r="BG3507">
            <v>0.57588704748546449</v>
          </cell>
          <cell r="BJ3507">
            <v>-1.6833677279453764E-2</v>
          </cell>
          <cell r="CF3507">
            <v>0</v>
          </cell>
          <cell r="CV3507">
            <v>19.875</v>
          </cell>
          <cell r="DA3507">
            <v>0</v>
          </cell>
          <cell r="ER3507">
            <v>210.26426666666669</v>
          </cell>
        </row>
        <row r="3508">
          <cell r="A3508">
            <v>650355</v>
          </cell>
          <cell r="C3508" t="str">
            <v>Josephina, Terrence</v>
          </cell>
          <cell r="AF3508">
            <v>0.13557562734091563</v>
          </cell>
          <cell r="AN3508">
            <v>106.94112000000001</v>
          </cell>
          <cell r="AP3508">
            <v>0.13014492752969964</v>
          </cell>
          <cell r="AV3508" t="str">
            <v>3B</v>
          </cell>
          <cell r="AW3508">
            <v>-15.788216495400507</v>
          </cell>
          <cell r="AX3508">
            <v>-14.663185750915575</v>
          </cell>
          <cell r="AY3508">
            <v>-17.49300436310066</v>
          </cell>
          <cell r="AZ3508">
            <v>-14.663185750915575</v>
          </cell>
          <cell r="BG3508">
            <v>0.88908843161433482</v>
          </cell>
          <cell r="BJ3508">
            <v>-5.3873678816835774E-3</v>
          </cell>
          <cell r="CF3508">
            <v>0</v>
          </cell>
          <cell r="CV3508">
            <v>21.541666666666668</v>
          </cell>
          <cell r="DA3508">
            <v>0</v>
          </cell>
          <cell r="ER3508">
            <v>267.3528</v>
          </cell>
        </row>
        <row r="3509">
          <cell r="A3509">
            <v>650359</v>
          </cell>
          <cell r="C3509" t="str">
            <v>Philips, Bryan</v>
          </cell>
          <cell r="AF3509">
            <v>0.12246109684098255</v>
          </cell>
          <cell r="AN3509">
            <v>81.285025185185191</v>
          </cell>
          <cell r="AP3509">
            <v>5.2914291454089546E-2</v>
          </cell>
          <cell r="AV3509" t="str">
            <v>SS</v>
          </cell>
          <cell r="AW3509">
            <v>-16.154363268008865</v>
          </cell>
          <cell r="AX3509">
            <v>-6.8263679735835083</v>
          </cell>
          <cell r="AY3509">
            <v>-13.566775570166403</v>
          </cell>
          <cell r="AZ3509">
            <v>-6.8263679735835083</v>
          </cell>
          <cell r="BG3509">
            <v>0.55692140449004701</v>
          </cell>
          <cell r="BJ3509">
            <v>-2.014543695420537E-2</v>
          </cell>
          <cell r="CF3509">
            <v>0</v>
          </cell>
          <cell r="CV3509">
            <v>20.875</v>
          </cell>
          <cell r="DA3509">
            <v>0</v>
          </cell>
          <cell r="ER3509">
            <v>203.21256296296298</v>
          </cell>
        </row>
        <row r="3510">
          <cell r="A3510">
            <v>650360</v>
          </cell>
          <cell r="C3510" t="str">
            <v>Pina, Jose</v>
          </cell>
          <cell r="AF3510">
            <v>0.15530483624630126</v>
          </cell>
          <cell r="AN3510">
            <v>77.047786666666681</v>
          </cell>
          <cell r="AP3510">
            <v>6.1256602983660979E-2</v>
          </cell>
          <cell r="AV3510" t="str">
            <v>LF</v>
          </cell>
          <cell r="AW3510">
            <v>-17.055283333333335</v>
          </cell>
          <cell r="AX3510">
            <v>-26.91428333333333</v>
          </cell>
          <cell r="AY3510">
            <v>-11.236281404639303</v>
          </cell>
          <cell r="AZ3510">
            <v>-11.236281404639303</v>
          </cell>
          <cell r="BG3510">
            <v>0.91039972527609825</v>
          </cell>
          <cell r="BJ3510">
            <v>4.6153717220874784E-3</v>
          </cell>
          <cell r="CF3510">
            <v>0</v>
          </cell>
          <cell r="CV3510">
            <v>20.208333333333332</v>
          </cell>
          <cell r="DA3510">
            <v>0</v>
          </cell>
          <cell r="ER3510">
            <v>192.61946666666668</v>
          </cell>
        </row>
        <row r="3511">
          <cell r="A3511">
            <v>650362</v>
          </cell>
          <cell r="C3511" t="str">
            <v>Salazar, Alejandro</v>
          </cell>
          <cell r="AF3511">
            <v>0.16685790884577856</v>
          </cell>
          <cell r="AN3511">
            <v>154.10548148148149</v>
          </cell>
          <cell r="AP3511">
            <v>0.2524891338962304</v>
          </cell>
          <cell r="AV3511" t="str">
            <v>SS</v>
          </cell>
          <cell r="AW3511">
            <v>-17.746308333333335</v>
          </cell>
          <cell r="AX3511">
            <v>-12.463829532385605</v>
          </cell>
          <cell r="AY3511">
            <v>-16.898133353172597</v>
          </cell>
          <cell r="AZ3511">
            <v>-12.463829532385605</v>
          </cell>
          <cell r="BG3511">
            <v>0.84476044573180142</v>
          </cell>
          <cell r="BJ3511">
            <v>1.6573210926862137E-3</v>
          </cell>
          <cell r="CF3511">
            <v>0</v>
          </cell>
          <cell r="CV3511">
            <v>19.708333333333332</v>
          </cell>
          <cell r="DA3511">
            <v>0</v>
          </cell>
          <cell r="ER3511">
            <v>385.2637037037037</v>
          </cell>
        </row>
        <row r="3512">
          <cell r="A3512">
            <v>650366</v>
          </cell>
          <cell r="C3512" t="str">
            <v>Carrillo, Jean</v>
          </cell>
          <cell r="AF3512">
            <v>0.13470130564079549</v>
          </cell>
          <cell r="AN3512">
            <v>85.386560000000017</v>
          </cell>
          <cell r="AP3512">
            <v>0.1334391448746074</v>
          </cell>
          <cell r="AV3512" t="str">
            <v>C</v>
          </cell>
          <cell r="AW3512">
            <v>-22.900154610637554</v>
          </cell>
          <cell r="AX3512">
            <v>-30.509949999999989</v>
          </cell>
          <cell r="AY3512">
            <v>-25.555604758627837</v>
          </cell>
          <cell r="AZ3512">
            <v>-9.4434532450257755</v>
          </cell>
          <cell r="BG3512">
            <v>0.77802412266712762</v>
          </cell>
          <cell r="BJ3512">
            <v>-5.3193224579378921E-3</v>
          </cell>
          <cell r="CF3512">
            <v>0</v>
          </cell>
          <cell r="CV3512">
            <v>19.041666666666668</v>
          </cell>
          <cell r="DA3512">
            <v>0</v>
          </cell>
          <cell r="ER3512">
            <v>213.46640000000002</v>
          </cell>
        </row>
        <row r="3513">
          <cell r="A3513">
            <v>650367</v>
          </cell>
          <cell r="C3513" t="str">
            <v>De Los Santos, Manuel</v>
          </cell>
          <cell r="AF3513">
            <v>0.11690285015801707</v>
          </cell>
          <cell r="AN3513">
            <v>93.924266666666682</v>
          </cell>
          <cell r="AP3513">
            <v>0.12996658635111347</v>
          </cell>
          <cell r="AV3513" t="str">
            <v>1B</v>
          </cell>
          <cell r="AW3513">
            <v>-20.987467399385093</v>
          </cell>
          <cell r="AX3513">
            <v>-26.221983333333331</v>
          </cell>
          <cell r="AY3513">
            <v>-23.688629102217995</v>
          </cell>
          <cell r="AZ3513">
            <v>-20.987467399385093</v>
          </cell>
          <cell r="BG3513">
            <v>0.5770364749278809</v>
          </cell>
          <cell r="BJ3513">
            <v>5.742850999311537E-3</v>
          </cell>
          <cell r="CF3513">
            <v>0</v>
          </cell>
          <cell r="CV3513">
            <v>20.458333333333332</v>
          </cell>
          <cell r="DA3513">
            <v>0</v>
          </cell>
          <cell r="ER3513">
            <v>234.81066666666669</v>
          </cell>
        </row>
        <row r="3514">
          <cell r="A3514">
            <v>650368</v>
          </cell>
          <cell r="C3514" t="str">
            <v>Engelhardt, Rachid</v>
          </cell>
          <cell r="AF3514">
            <v>0.13596370270888258</v>
          </cell>
          <cell r="AN3514">
            <v>106.03994074074076</v>
          </cell>
          <cell r="AP3514">
            <v>0.15931490148094218</v>
          </cell>
          <cell r="AV3514" t="str">
            <v>LF</v>
          </cell>
          <cell r="AW3514">
            <v>-17.843332162452359</v>
          </cell>
          <cell r="AX3514">
            <v>-25.760449999999995</v>
          </cell>
          <cell r="AY3514">
            <v>-14.285802677829739</v>
          </cell>
          <cell r="AZ3514">
            <v>-14.285802677829739</v>
          </cell>
          <cell r="BG3514">
            <v>0.7144716582239945</v>
          </cell>
          <cell r="BJ3514">
            <v>-5.3691079053813243E-3</v>
          </cell>
          <cell r="CF3514">
            <v>0</v>
          </cell>
          <cell r="CV3514">
            <v>20.625</v>
          </cell>
          <cell r="DA3514">
            <v>0</v>
          </cell>
          <cell r="ER3514">
            <v>265.09985185185189</v>
          </cell>
        </row>
        <row r="3515">
          <cell r="A3515">
            <v>650370</v>
          </cell>
          <cell r="C3515" t="str">
            <v>Gil, Jorge</v>
          </cell>
          <cell r="AF3515">
            <v>0.12939144568978125</v>
          </cell>
          <cell r="AN3515">
            <v>128.80082962962965</v>
          </cell>
          <cell r="AP3515">
            <v>0.22660452928858699</v>
          </cell>
          <cell r="AV3515" t="str">
            <v>LF</v>
          </cell>
          <cell r="AW3515">
            <v>-15.196751876843321</v>
          </cell>
          <cell r="AX3515">
            <v>-21.91535</v>
          </cell>
          <cell r="AY3515">
            <v>-20.070727938010812</v>
          </cell>
          <cell r="AZ3515">
            <v>-15.196751876843321</v>
          </cell>
          <cell r="BG3515">
            <v>1.1265620741865003</v>
          </cell>
          <cell r="BJ3515">
            <v>3.7580368615446804E-3</v>
          </cell>
          <cell r="CF3515">
            <v>0</v>
          </cell>
          <cell r="CV3515">
            <v>22.208333333333332</v>
          </cell>
          <cell r="DA3515">
            <v>0</v>
          </cell>
          <cell r="ER3515">
            <v>322.00207407407413</v>
          </cell>
        </row>
        <row r="3516">
          <cell r="A3516">
            <v>650371</v>
          </cell>
          <cell r="C3516" t="str">
            <v>Gonzalez, Alfredo</v>
          </cell>
          <cell r="AF3516">
            <v>0.1393931357342077</v>
          </cell>
          <cell r="AN3516">
            <v>66.439146666666673</v>
          </cell>
          <cell r="AP3516">
            <v>8.0832145099356545E-2</v>
          </cell>
          <cell r="AV3516" t="str">
            <v>C</v>
          </cell>
          <cell r="AW3516">
            <v>-17.610784940203835</v>
          </cell>
          <cell r="AX3516">
            <v>-25.991216666666659</v>
          </cell>
          <cell r="AY3516">
            <v>-18.192674364716211</v>
          </cell>
          <cell r="AZ3516">
            <v>-4.0950035657379065</v>
          </cell>
          <cell r="BG3516">
            <v>0.82296045217829916</v>
          </cell>
          <cell r="BJ3516">
            <v>-1.0559739539944943E-2</v>
          </cell>
          <cell r="CF3516">
            <v>0</v>
          </cell>
          <cell r="CV3516">
            <v>20.541666666666668</v>
          </cell>
          <cell r="DA3516">
            <v>0</v>
          </cell>
          <cell r="ER3516">
            <v>166.09786666666668</v>
          </cell>
        </row>
        <row r="3517">
          <cell r="A3517">
            <v>650375</v>
          </cell>
          <cell r="C3517" t="str">
            <v>Montes, Juan</v>
          </cell>
          <cell r="AF3517">
            <v>0.13916032966543496</v>
          </cell>
          <cell r="AN3517">
            <v>107.39235555555557</v>
          </cell>
          <cell r="AP3517">
            <v>0.14989914905155077</v>
          </cell>
          <cell r="AV3517" t="str">
            <v>CF</v>
          </cell>
          <cell r="AW3517">
            <v>-15.886175</v>
          </cell>
          <cell r="AX3517">
            <v>-24.423449999999995</v>
          </cell>
          <cell r="AY3517">
            <v>-17.22026166053848</v>
          </cell>
          <cell r="AZ3517">
            <v>-15.886175</v>
          </cell>
          <cell r="BG3517">
            <v>0.86154953871657103</v>
          </cell>
          <cell r="BJ3517">
            <v>-1.1318516116352682E-2</v>
          </cell>
          <cell r="CF3517">
            <v>0</v>
          </cell>
          <cell r="CV3517">
            <v>21.125</v>
          </cell>
          <cell r="DA3517">
            <v>0</v>
          </cell>
          <cell r="ER3517">
            <v>268.4808888888889</v>
          </cell>
        </row>
        <row r="3518">
          <cell r="A3518">
            <v>650380</v>
          </cell>
          <cell r="C3518" t="str">
            <v>Baldwin, Roldani</v>
          </cell>
          <cell r="AF3518">
            <v>0.16608050166063562</v>
          </cell>
          <cell r="AN3518">
            <v>148.34192592592592</v>
          </cell>
          <cell r="AP3518">
            <v>0.24411274675964456</v>
          </cell>
          <cell r="AV3518" t="str">
            <v>3B</v>
          </cell>
          <cell r="AW3518">
            <v>-20.654492567997629</v>
          </cell>
          <cell r="AX3518">
            <v>-18.469735202038951</v>
          </cell>
          <cell r="AY3518">
            <v>-22.290184535107933</v>
          </cell>
          <cell r="AZ3518">
            <v>-17.787950106583246</v>
          </cell>
          <cell r="BG3518">
            <v>0.76567513597936721</v>
          </cell>
          <cell r="BJ3518">
            <v>9.3508923515181336E-3</v>
          </cell>
          <cell r="CF3518">
            <v>0</v>
          </cell>
          <cell r="CV3518">
            <v>20.291666666666668</v>
          </cell>
          <cell r="DA3518">
            <v>0</v>
          </cell>
          <cell r="ER3518">
            <v>370.8548148148148</v>
          </cell>
        </row>
        <row r="3519">
          <cell r="A3519">
            <v>650385</v>
          </cell>
          <cell r="C3519" t="str">
            <v>Miranda, Samuel</v>
          </cell>
          <cell r="AF3519">
            <v>0.13755785035337703</v>
          </cell>
          <cell r="AN3519">
            <v>88.179840000000013</v>
          </cell>
          <cell r="AP3519">
            <v>0.12897627475032569</v>
          </cell>
          <cell r="AV3519" t="str">
            <v>C</v>
          </cell>
          <cell r="AW3519">
            <v>-21.173620829128872</v>
          </cell>
          <cell r="AX3519">
            <v>-31.082549999999994</v>
          </cell>
          <cell r="AY3519">
            <v>-24.679424093073976</v>
          </cell>
          <cell r="AZ3519">
            <v>-11.757045106495351</v>
          </cell>
          <cell r="BG3519">
            <v>0.87538732026666111</v>
          </cell>
          <cell r="BJ3519">
            <v>8.6008139641949798E-4</v>
          </cell>
          <cell r="CF3519">
            <v>0</v>
          </cell>
          <cell r="CV3519">
            <v>18.875</v>
          </cell>
          <cell r="DA3519">
            <v>0</v>
          </cell>
          <cell r="ER3519">
            <v>220.44960000000003</v>
          </cell>
        </row>
        <row r="3520">
          <cell r="A3520">
            <v>650388</v>
          </cell>
          <cell r="C3520" t="str">
            <v>Toribio, Rafael</v>
          </cell>
          <cell r="AF3520">
            <v>0.13913055509859079</v>
          </cell>
          <cell r="AN3520">
            <v>93.634986666666691</v>
          </cell>
          <cell r="AP3520">
            <v>9.8564687135206386E-2</v>
          </cell>
          <cell r="AV3520" t="str">
            <v>LF</v>
          </cell>
          <cell r="AW3520">
            <v>-16.731383333333333</v>
          </cell>
          <cell r="AX3520">
            <v>-10.067454536019923</v>
          </cell>
          <cell r="AY3520">
            <v>-7.2401723117483092</v>
          </cell>
          <cell r="AZ3520">
            <v>-7.2401723117483092</v>
          </cell>
          <cell r="BG3520">
            <v>0.48531668805501993</v>
          </cell>
          <cell r="BJ3520">
            <v>-3.4971945617035048E-3</v>
          </cell>
          <cell r="CF3520">
            <v>0</v>
          </cell>
          <cell r="CV3520">
            <v>20.458333333333332</v>
          </cell>
          <cell r="DA3520">
            <v>0</v>
          </cell>
          <cell r="ER3520">
            <v>234.0874666666667</v>
          </cell>
        </row>
        <row r="3521">
          <cell r="A3521">
            <v>650389</v>
          </cell>
          <cell r="C3521" t="str">
            <v>Galindo, Wladimir</v>
          </cell>
          <cell r="AF3521">
            <v>0.18754052642385574</v>
          </cell>
          <cell r="AN3521">
            <v>119.85505185185184</v>
          </cell>
          <cell r="AP3521">
            <v>0.18616652103317344</v>
          </cell>
          <cell r="AV3521" t="str">
            <v>3B</v>
          </cell>
          <cell r="AW3521">
            <v>-18.058116249878012</v>
          </cell>
          <cell r="AX3521">
            <v>-18.142358932248658</v>
          </cell>
          <cell r="AY3521">
            <v>-19.595885277058187</v>
          </cell>
          <cell r="AZ3521">
            <v>-18.058116249878012</v>
          </cell>
          <cell r="BG3521">
            <v>1.0190834398340558</v>
          </cell>
          <cell r="BJ3521">
            <v>1.6440830450113159E-2</v>
          </cell>
          <cell r="CF3521">
            <v>0</v>
          </cell>
          <cell r="CV3521">
            <v>19.625</v>
          </cell>
          <cell r="DA3521">
            <v>0</v>
          </cell>
          <cell r="ER3521">
            <v>299.6376296296296</v>
          </cell>
        </row>
        <row r="3522">
          <cell r="A3522">
            <v>650390</v>
          </cell>
          <cell r="C3522" t="str">
            <v>Hidalgo, Luis</v>
          </cell>
          <cell r="AF3522">
            <v>0.15781260513874812</v>
          </cell>
          <cell r="AN3522">
            <v>105.65001481481482</v>
          </cell>
          <cell r="AP3522">
            <v>0.15253829106624195</v>
          </cell>
          <cell r="AV3522" t="str">
            <v>1B</v>
          </cell>
          <cell r="AW3522">
            <v>-18.60779698318694</v>
          </cell>
          <cell r="AX3522">
            <v>-26.452749999999995</v>
          </cell>
          <cell r="AY3522">
            <v>-15.10920210654673</v>
          </cell>
          <cell r="AZ3522">
            <v>-15.10920210654673</v>
          </cell>
          <cell r="BG3522">
            <v>0.7607461811631564</v>
          </cell>
          <cell r="BJ3522">
            <v>-1.727380747686182E-2</v>
          </cell>
          <cell r="CF3522">
            <v>0</v>
          </cell>
          <cell r="CV3522">
            <v>20.375</v>
          </cell>
          <cell r="DA3522">
            <v>0</v>
          </cell>
          <cell r="ER3522">
            <v>264.12503703703703</v>
          </cell>
        </row>
        <row r="3523">
          <cell r="A3523">
            <v>650391</v>
          </cell>
          <cell r="C3523" t="str">
            <v>Jimenez, Eloy</v>
          </cell>
          <cell r="AF3523">
            <v>0.21406085888123433</v>
          </cell>
          <cell r="AN3523">
            <v>196.96379259259263</v>
          </cell>
          <cell r="AP3523">
            <v>0.28157307747158211</v>
          </cell>
          <cell r="AV3523" t="str">
            <v>LF</v>
          </cell>
          <cell r="AW3523">
            <v>-17.866624999999999</v>
          </cell>
          <cell r="AX3523">
            <v>-28.672449999999994</v>
          </cell>
          <cell r="AY3523">
            <v>-19.780553978247017</v>
          </cell>
          <cell r="AZ3523">
            <v>-17.866624999999999</v>
          </cell>
          <cell r="BG3523">
            <v>1.3293288375440293</v>
          </cell>
          <cell r="BJ3523">
            <v>2.1184470951768633E-2</v>
          </cell>
          <cell r="CF3523">
            <v>0</v>
          </cell>
          <cell r="CV3523">
            <v>19.625</v>
          </cell>
          <cell r="DA3523">
            <v>0</v>
          </cell>
          <cell r="ER3523">
            <v>492.40948148148152</v>
          </cell>
        </row>
        <row r="3524">
          <cell r="A3524">
            <v>650402</v>
          </cell>
          <cell r="C3524" t="str">
            <v>Torres, Gleyber</v>
          </cell>
          <cell r="AF3524">
            <v>0.21234361239719657</v>
          </cell>
          <cell r="AN3524">
            <v>235.80065185185185</v>
          </cell>
          <cell r="AP3524">
            <v>0.3600782696277427</v>
          </cell>
          <cell r="AV3524" t="str">
            <v>SS</v>
          </cell>
          <cell r="AW3524">
            <v>-17.986941666666667</v>
          </cell>
          <cell r="AX3524">
            <v>-7.6242259208054497</v>
          </cell>
          <cell r="AY3524">
            <v>-9.5565346909706967</v>
          </cell>
          <cell r="AZ3524">
            <v>-7.6242259208054497</v>
          </cell>
          <cell r="BG3524">
            <v>0.83364206350468395</v>
          </cell>
          <cell r="BJ3524">
            <v>4.4550900249823323E-3</v>
          </cell>
          <cell r="CF3524">
            <v>0</v>
          </cell>
          <cell r="CV3524">
            <v>19.541666666666668</v>
          </cell>
          <cell r="DA3524">
            <v>0</v>
          </cell>
          <cell r="ER3524">
            <v>589.50162962962963</v>
          </cell>
        </row>
        <row r="3525">
          <cell r="A3525">
            <v>650403</v>
          </cell>
          <cell r="C3525" t="str">
            <v>Ubiera, Luis</v>
          </cell>
          <cell r="AF3525">
            <v>0.12158458712268798</v>
          </cell>
          <cell r="AN3525">
            <v>97.954488888888903</v>
          </cell>
          <cell r="AP3525">
            <v>0.13368038224727219</v>
          </cell>
          <cell r="AV3525" t="str">
            <v>LF</v>
          </cell>
          <cell r="AW3525">
            <v>-17.625991666666664</v>
          </cell>
          <cell r="AX3525">
            <v>-28.147449999999992</v>
          </cell>
          <cell r="AY3525">
            <v>-19.971961496184054</v>
          </cell>
          <cell r="AZ3525">
            <v>-17.625991666666664</v>
          </cell>
          <cell r="BG3525">
            <v>0.74475103521500452</v>
          </cell>
          <cell r="BJ3525">
            <v>-1.318044973392506E-2</v>
          </cell>
          <cell r="CF3525">
            <v>0</v>
          </cell>
          <cell r="CV3525">
            <v>19.791666666666668</v>
          </cell>
          <cell r="DA3525">
            <v>0</v>
          </cell>
          <cell r="ER3525">
            <v>244.88622222222224</v>
          </cell>
        </row>
        <row r="3526">
          <cell r="A3526">
            <v>650420</v>
          </cell>
          <cell r="C3526" t="str">
            <v>Vavra, Trey</v>
          </cell>
          <cell r="AF3526">
            <v>0.2074279149582415</v>
          </cell>
          <cell r="AN3526">
            <v>190.04290370370373</v>
          </cell>
          <cell r="AP3526">
            <v>0.2722542402940189</v>
          </cell>
          <cell r="AV3526" t="str">
            <v>1B</v>
          </cell>
          <cell r="AW3526">
            <v>-14.137603710100427</v>
          </cell>
          <cell r="AX3526">
            <v>-17.712783333333331</v>
          </cell>
          <cell r="AY3526">
            <v>-14.380426711330514</v>
          </cell>
          <cell r="AZ3526">
            <v>-14.137603710100427</v>
          </cell>
          <cell r="BG3526">
            <v>1.5330462478158067</v>
          </cell>
          <cell r="BJ3526">
            <v>4.6947081217587885E-3</v>
          </cell>
          <cell r="CF3526">
            <v>0</v>
          </cell>
          <cell r="CV3526">
            <v>24.791666666666668</v>
          </cell>
          <cell r="DA3526">
            <v>0</v>
          </cell>
          <cell r="ER3526">
            <v>475.10725925925931</v>
          </cell>
        </row>
        <row r="3527">
          <cell r="A3527">
            <v>650423</v>
          </cell>
          <cell r="C3527" t="str">
            <v>De Los Santos, Tomas</v>
          </cell>
          <cell r="AF3527">
            <v>0.14809149195962856</v>
          </cell>
          <cell r="AN3527">
            <v>107.51914666666667</v>
          </cell>
          <cell r="AP3527">
            <v>0.12667854290780045</v>
          </cell>
          <cell r="AV3527" t="str">
            <v>CF</v>
          </cell>
          <cell r="AW3527">
            <v>-15.790558333333335</v>
          </cell>
          <cell r="AX3527">
            <v>-24.224416666666663</v>
          </cell>
          <cell r="AY3527">
            <v>-6.8217484032568256</v>
          </cell>
          <cell r="AZ3527">
            <v>-6.8217484032568256</v>
          </cell>
          <cell r="BG3527">
            <v>1.0366951710930146</v>
          </cell>
          <cell r="BJ3527">
            <v>1.3481991188810242E-2</v>
          </cell>
          <cell r="CF3527">
            <v>0</v>
          </cell>
          <cell r="CV3527">
            <v>21.208333333333332</v>
          </cell>
          <cell r="DA3527">
            <v>0</v>
          </cell>
          <cell r="ER3527">
            <v>268.79786666666666</v>
          </cell>
        </row>
        <row r="3528">
          <cell r="A3528">
            <v>650424</v>
          </cell>
          <cell r="C3528" t="str">
            <v>Doval, Sucre</v>
          </cell>
          <cell r="AF3528">
            <v>0.12740615868195382</v>
          </cell>
          <cell r="AN3528">
            <v>86.039253333333349</v>
          </cell>
          <cell r="AP3528">
            <v>9.5805828343880961E-2</v>
          </cell>
          <cell r="AV3528" t="str">
            <v>LF</v>
          </cell>
          <cell r="AW3528">
            <v>-17.625991666666664</v>
          </cell>
          <cell r="AX3528">
            <v>-28.147449999999992</v>
          </cell>
          <cell r="AY3528">
            <v>-17.990532789150087</v>
          </cell>
          <cell r="AZ3528">
            <v>-17.625991666666664</v>
          </cell>
          <cell r="BG3528">
            <v>0.82785707244763862</v>
          </cell>
          <cell r="BJ3528">
            <v>-8.1462051181429413E-4</v>
          </cell>
          <cell r="CF3528">
            <v>0</v>
          </cell>
          <cell r="CV3528">
            <v>19.791666666666668</v>
          </cell>
          <cell r="DA3528">
            <v>0</v>
          </cell>
          <cell r="ER3528">
            <v>215.09813333333335</v>
          </cell>
        </row>
        <row r="3529">
          <cell r="A3529">
            <v>650428</v>
          </cell>
          <cell r="C3529" t="str">
            <v>Liberatore, Ernesto</v>
          </cell>
          <cell r="AF3529">
            <v>0.12108333740113401</v>
          </cell>
          <cell r="AN3529">
            <v>86.144853333333344</v>
          </cell>
          <cell r="AP3529">
            <v>0.12259110067707524</v>
          </cell>
          <cell r="AV3529" t="str">
            <v>C</v>
          </cell>
          <cell r="AW3529">
            <v>-17.549265442536395</v>
          </cell>
          <cell r="AX3529">
            <v>-26.683516666666659</v>
          </cell>
          <cell r="AY3529">
            <v>-17.743783270099385</v>
          </cell>
          <cell r="AZ3529">
            <v>-11.358384031366629</v>
          </cell>
          <cell r="BG3529">
            <v>0.61508092523446134</v>
          </cell>
          <cell r="BJ3529">
            <v>-1.0887907516659074E-2</v>
          </cell>
          <cell r="CF3529">
            <v>0</v>
          </cell>
          <cell r="CV3529">
            <v>20.291666666666668</v>
          </cell>
          <cell r="DA3529">
            <v>0</v>
          </cell>
          <cell r="ER3529">
            <v>215.36213333333336</v>
          </cell>
        </row>
        <row r="3530">
          <cell r="A3530">
            <v>650429</v>
          </cell>
          <cell r="C3530" t="str">
            <v>Martinez, Valentin</v>
          </cell>
          <cell r="AF3530">
            <v>0.12408751314326935</v>
          </cell>
          <cell r="AN3530">
            <v>100.92954074074076</v>
          </cell>
          <cell r="AP3530">
            <v>0.13139127153619368</v>
          </cell>
          <cell r="AV3530" t="str">
            <v>C</v>
          </cell>
          <cell r="AW3530">
            <v>-16.427459823887084</v>
          </cell>
          <cell r="AX3530">
            <v>-28.147449999999992</v>
          </cell>
          <cell r="AY3530">
            <v>-14.659732750816056</v>
          </cell>
          <cell r="AZ3530">
            <v>-10.586465954968482</v>
          </cell>
          <cell r="BG3530">
            <v>0.80477754555888592</v>
          </cell>
          <cell r="BJ3530">
            <v>4.0611621622580023E-3</v>
          </cell>
          <cell r="CF3530">
            <v>0</v>
          </cell>
          <cell r="CV3530">
            <v>19.791666666666668</v>
          </cell>
          <cell r="DA3530">
            <v>0</v>
          </cell>
          <cell r="ER3530">
            <v>252.32385185185188</v>
          </cell>
        </row>
        <row r="3531">
          <cell r="A3531">
            <v>650431</v>
          </cell>
          <cell r="C3531" t="str">
            <v>Martinez, Victor</v>
          </cell>
          <cell r="AF3531">
            <v>0.11352092085677561</v>
          </cell>
          <cell r="AN3531">
            <v>95.032320000000013</v>
          </cell>
          <cell r="AP3531">
            <v>0.12374404191693078</v>
          </cell>
          <cell r="AV3531" t="str">
            <v>SS</v>
          </cell>
          <cell r="AW3531">
            <v>-27.954165801651165</v>
          </cell>
          <cell r="AX3531">
            <v>-27.954165801651165</v>
          </cell>
          <cell r="AY3531">
            <v>-27.954165801651165</v>
          </cell>
          <cell r="AZ3531">
            <v>-27.954165801651165</v>
          </cell>
          <cell r="BG3531">
            <v>0.59130527827566381</v>
          </cell>
          <cell r="BJ3531">
            <v>-2.983449999215456E-2</v>
          </cell>
          <cell r="CF3531">
            <v>0</v>
          </cell>
          <cell r="CV3531">
            <v>19.458333333333332</v>
          </cell>
          <cell r="DA3531">
            <v>8.3216666666666672</v>
          </cell>
          <cell r="ER3531">
            <v>237.58080000000001</v>
          </cell>
        </row>
        <row r="3532">
          <cell r="A3532">
            <v>650432</v>
          </cell>
          <cell r="C3532" t="str">
            <v>Medina, Reydel</v>
          </cell>
          <cell r="AF3532">
            <v>0.18145423380440334</v>
          </cell>
          <cell r="AN3532">
            <v>147.21493333333333</v>
          </cell>
          <cell r="AP3532">
            <v>0.23251741144717686</v>
          </cell>
          <cell r="AV3532" t="str">
            <v>RF</v>
          </cell>
          <cell r="AW3532">
            <v>-14.358054068118026</v>
          </cell>
          <cell r="AX3532">
            <v>-19.715949999999996</v>
          </cell>
          <cell r="AY3532">
            <v>-12.309544426235268</v>
          </cell>
          <cell r="AZ3532">
            <v>-12.309544426235268</v>
          </cell>
          <cell r="BG3532">
            <v>0.67865093913066143</v>
          </cell>
          <cell r="BJ3532">
            <v>4.5210132367053462E-3</v>
          </cell>
          <cell r="CF3532">
            <v>0</v>
          </cell>
          <cell r="CV3532">
            <v>23.375</v>
          </cell>
          <cell r="DA3532">
            <v>0</v>
          </cell>
          <cell r="ER3532">
            <v>368.03733333333332</v>
          </cell>
        </row>
        <row r="3533">
          <cell r="A3533">
            <v>650434</v>
          </cell>
          <cell r="C3533" t="str">
            <v>Ovalle, Gabriel</v>
          </cell>
          <cell r="AF3533">
            <v>0.15103972020265355</v>
          </cell>
          <cell r="AN3533">
            <v>111.29429333333333</v>
          </cell>
          <cell r="AP3533">
            <v>0.17482995987213679</v>
          </cell>
          <cell r="AV3533" t="str">
            <v>SS</v>
          </cell>
          <cell r="AW3533">
            <v>-15.408091666666666</v>
          </cell>
          <cell r="AX3533">
            <v>-7.8191417167003703</v>
          </cell>
          <cell r="AY3533">
            <v>-4.1608372866277854</v>
          </cell>
          <cell r="AZ3533">
            <v>-4.1608372866277854</v>
          </cell>
          <cell r="BG3533">
            <v>0.83363638642826232</v>
          </cell>
          <cell r="BJ3533">
            <v>-1.3372708575614362E-2</v>
          </cell>
          <cell r="CF3533">
            <v>0</v>
          </cell>
          <cell r="CV3533">
            <v>21.541666666666668</v>
          </cell>
          <cell r="DA3533">
            <v>0</v>
          </cell>
          <cell r="ER3533">
            <v>278.23573333333331</v>
          </cell>
        </row>
        <row r="3534">
          <cell r="A3534">
            <v>650438</v>
          </cell>
          <cell r="C3534" t="str">
            <v>Rivero, Carlos</v>
          </cell>
          <cell r="AF3534">
            <v>0.13407919604302013</v>
          </cell>
          <cell r="AN3534">
            <v>114.63658666666669</v>
          </cell>
          <cell r="AP3534">
            <v>0.19703009328318044</v>
          </cell>
          <cell r="AV3534" t="str">
            <v>SS</v>
          </cell>
          <cell r="AW3534">
            <v>-11</v>
          </cell>
          <cell r="AX3534">
            <v>-5.1042052932731821</v>
          </cell>
          <cell r="AY3534">
            <v>-11.361004755492544</v>
          </cell>
          <cell r="AZ3534">
            <v>-5.1042052932731821</v>
          </cell>
          <cell r="BG3534">
            <v>0.68671550912777446</v>
          </cell>
          <cell r="BJ3534">
            <v>-1.8177747572608365E-2</v>
          </cell>
          <cell r="CF3534">
            <v>0</v>
          </cell>
          <cell r="CV3534">
            <v>19.208333333333332</v>
          </cell>
          <cell r="DA3534">
            <v>1.3333333333333334E-2</v>
          </cell>
          <cell r="ER3534">
            <v>286.59146666666669</v>
          </cell>
        </row>
        <row r="3535">
          <cell r="A3535">
            <v>650440</v>
          </cell>
          <cell r="C3535" t="str">
            <v>Saba, Vidauri</v>
          </cell>
          <cell r="AF3535">
            <v>0.11995547156218442</v>
          </cell>
          <cell r="AN3535">
            <v>69.360320000000002</v>
          </cell>
          <cell r="AP3535">
            <v>4.0217741919961747E-2</v>
          </cell>
          <cell r="AV3535" t="str">
            <v>3B</v>
          </cell>
          <cell r="AW3535">
            <v>-18.342679868150043</v>
          </cell>
          <cell r="AX3535">
            <v>-11.402841376386414</v>
          </cell>
          <cell r="AY3535">
            <v>-19.129300935311161</v>
          </cell>
          <cell r="AZ3535">
            <v>-11.402841376386414</v>
          </cell>
          <cell r="BG3535">
            <v>0.65108097536538667</v>
          </cell>
          <cell r="BJ3535">
            <v>-1.3944305196166419E-4</v>
          </cell>
          <cell r="CF3535">
            <v>0</v>
          </cell>
          <cell r="CV3535">
            <v>20.791666666666668</v>
          </cell>
          <cell r="DA3535">
            <v>0</v>
          </cell>
          <cell r="ER3535">
            <v>173.4008</v>
          </cell>
        </row>
        <row r="3536">
          <cell r="A3536">
            <v>650441</v>
          </cell>
          <cell r="C3536" t="str">
            <v>Santana, Leandro</v>
          </cell>
          <cell r="AF3536">
            <v>0.14373421874574066</v>
          </cell>
          <cell r="AN3536">
            <v>106.07751111111111</v>
          </cell>
          <cell r="AP3536">
            <v>0.15916346830299855</v>
          </cell>
          <cell r="AV3536" t="str">
            <v>3B</v>
          </cell>
          <cell r="AW3536">
            <v>-20.421700585936435</v>
          </cell>
          <cell r="AX3536">
            <v>-22.206838212490489</v>
          </cell>
          <cell r="AY3536">
            <v>-20.95914219670555</v>
          </cell>
          <cell r="AZ3536">
            <v>-20.421700585936435</v>
          </cell>
          <cell r="BG3536">
            <v>0.69001803847264753</v>
          </cell>
          <cell r="BJ3536">
            <v>2.2215165838614902E-3</v>
          </cell>
          <cell r="CF3536">
            <v>0</v>
          </cell>
          <cell r="CV3536">
            <v>19.375</v>
          </cell>
          <cell r="DA3536">
            <v>0</v>
          </cell>
          <cell r="ER3536">
            <v>265.19377777777777</v>
          </cell>
        </row>
        <row r="3537">
          <cell r="A3537">
            <v>650442</v>
          </cell>
          <cell r="C3537" t="str">
            <v>Saunders, Dario</v>
          </cell>
          <cell r="AF3537">
            <v>0.14247159415410471</v>
          </cell>
          <cell r="AN3537">
            <v>79.934103703703713</v>
          </cell>
          <cell r="AP3537">
            <v>5.3144822914849232E-2</v>
          </cell>
          <cell r="AV3537" t="str">
            <v>CF</v>
          </cell>
          <cell r="AW3537">
            <v>-13.634791666666667</v>
          </cell>
          <cell r="AX3537">
            <v>-19.851516666666662</v>
          </cell>
          <cell r="AY3537">
            <v>1.0193603062715573</v>
          </cell>
          <cell r="AZ3537">
            <v>1.0193603062715573</v>
          </cell>
          <cell r="BG3537">
            <v>0.46055071328773978</v>
          </cell>
          <cell r="BJ3537">
            <v>-1.5746514606406702E-2</v>
          </cell>
          <cell r="CF3537">
            <v>0</v>
          </cell>
          <cell r="CV3537">
            <v>23.291666666666668</v>
          </cell>
          <cell r="DA3537">
            <v>0</v>
          </cell>
          <cell r="ER3537">
            <v>199.83525925925926</v>
          </cell>
        </row>
        <row r="3538">
          <cell r="A3538">
            <v>650443</v>
          </cell>
          <cell r="C3538" t="str">
            <v>Sugilio, Andy</v>
          </cell>
          <cell r="AF3538">
            <v>0.13966970498667353</v>
          </cell>
          <cell r="AN3538">
            <v>113.78175999999999</v>
          </cell>
          <cell r="AP3538">
            <v>0.17497580309482486</v>
          </cell>
          <cell r="AV3538" t="str">
            <v>CF</v>
          </cell>
          <cell r="AW3538">
            <v>-17.697001660796499</v>
          </cell>
          <cell r="AX3538">
            <v>-28.409949999999998</v>
          </cell>
          <cell r="AY3538">
            <v>-13.838575049310187</v>
          </cell>
          <cell r="AZ3538">
            <v>-13.838575049310187</v>
          </cell>
          <cell r="BG3538">
            <v>0.88596736590158032</v>
          </cell>
          <cell r="BJ3538">
            <v>-2.2425820611391449E-3</v>
          </cell>
          <cell r="CF3538">
            <v>0</v>
          </cell>
          <cell r="CV3538">
            <v>19.708333333333332</v>
          </cell>
          <cell r="DA3538">
            <v>0</v>
          </cell>
          <cell r="ER3538">
            <v>284.45439999999996</v>
          </cell>
        </row>
        <row r="3539">
          <cell r="A3539">
            <v>650444</v>
          </cell>
          <cell r="C3539" t="str">
            <v>Vargas, Franklin</v>
          </cell>
          <cell r="AF3539">
            <v>0.12187326295528594</v>
          </cell>
          <cell r="AN3539">
            <v>72.841765925925941</v>
          </cell>
          <cell r="AP3539">
            <v>5.2914291454089546E-2</v>
          </cell>
          <cell r="AV3539" t="str">
            <v>2B</v>
          </cell>
          <cell r="AW3539">
            <v>-18.225135239953566</v>
          </cell>
          <cell r="AX3539">
            <v>-13.828335452099289</v>
          </cell>
          <cell r="AY3539">
            <v>-19.185026153271409</v>
          </cell>
          <cell r="AZ3539">
            <v>-13.828335452099289</v>
          </cell>
          <cell r="BG3539">
            <v>0.55273216622358667</v>
          </cell>
          <cell r="BJ3539">
            <v>-1.3697319939408568E-2</v>
          </cell>
          <cell r="CF3539">
            <v>0</v>
          </cell>
          <cell r="CV3539">
            <v>19.625</v>
          </cell>
          <cell r="DA3539">
            <v>0</v>
          </cell>
          <cell r="ER3539">
            <v>182.10441481481485</v>
          </cell>
        </row>
        <row r="3540">
          <cell r="A3540">
            <v>650489</v>
          </cell>
          <cell r="C3540" t="str">
            <v>Castro, Willi</v>
          </cell>
          <cell r="AF3540">
            <v>0.18261376751241909</v>
          </cell>
          <cell r="AN3540">
            <v>212.86637037037036</v>
          </cell>
          <cell r="AP3540">
            <v>0.30323497154854384</v>
          </cell>
          <cell r="AV3540" t="str">
            <v>SS</v>
          </cell>
          <cell r="AW3540">
            <v>-18.468208333333337</v>
          </cell>
          <cell r="AX3540">
            <v>-11.254563703726998</v>
          </cell>
          <cell r="AY3540">
            <v>-8.4678660791006326</v>
          </cell>
          <cell r="AZ3540">
            <v>-8.4678660791006326</v>
          </cell>
          <cell r="BG3540">
            <v>0.90993303278610016</v>
          </cell>
          <cell r="BJ3540">
            <v>-7.7389620895866535E-3</v>
          </cell>
          <cell r="CF3540">
            <v>0</v>
          </cell>
          <cell r="CV3540">
            <v>19.208333333333332</v>
          </cell>
          <cell r="DA3540">
            <v>0</v>
          </cell>
          <cell r="ER3540">
            <v>532.16592592592588</v>
          </cell>
        </row>
        <row r="3541">
          <cell r="A3541">
            <v>650490</v>
          </cell>
          <cell r="C3541" t="str">
            <v>Diaz, Yandy</v>
          </cell>
          <cell r="AF3541">
            <v>0.24950636832354406</v>
          </cell>
          <cell r="AN3541">
            <v>313.08735918285578</v>
          </cell>
          <cell r="AP3541">
            <v>0.37858974838460779</v>
          </cell>
          <cell r="AV3541" t="str">
            <v>3B</v>
          </cell>
          <cell r="AW3541">
            <v>-12.678380694324476</v>
          </cell>
          <cell r="AX3541">
            <v>-8.060636171583214</v>
          </cell>
          <cell r="AY3541">
            <v>-7.2141507893428525</v>
          </cell>
          <cell r="AZ3541">
            <v>-7.2141507893428525</v>
          </cell>
          <cell r="BG3541">
            <v>0.98736852929280627</v>
          </cell>
          <cell r="BJ3541">
            <v>1.314841236097454E-2</v>
          </cell>
          <cell r="CF3541">
            <v>0</v>
          </cell>
          <cell r="CV3541">
            <v>24.875</v>
          </cell>
          <cell r="DA3541">
            <v>0</v>
          </cell>
          <cell r="ER3541">
            <v>578.52266666666662</v>
          </cell>
        </row>
        <row r="3542">
          <cell r="A3542">
            <v>650491</v>
          </cell>
          <cell r="C3542" t="str">
            <v>Garcia, Juan</v>
          </cell>
          <cell r="AF3542">
            <v>0.13730258995372124</v>
          </cell>
          <cell r="AN3542">
            <v>79.596373333333347</v>
          </cell>
          <cell r="AP3542">
            <v>7.9073137084867295E-2</v>
          </cell>
          <cell r="AV3542" t="str">
            <v>RF</v>
          </cell>
          <cell r="AW3542">
            <v>-22.794942263880021</v>
          </cell>
          <cell r="AX3542">
            <v>-31.082549999999994</v>
          </cell>
          <cell r="AY3542">
            <v>-22.982001353846442</v>
          </cell>
          <cell r="AZ3542">
            <v>-22.794942263880021</v>
          </cell>
          <cell r="BG3542">
            <v>0.75219848325833771</v>
          </cell>
          <cell r="BJ3542">
            <v>2.4122740872216576E-4</v>
          </cell>
          <cell r="CF3542">
            <v>0</v>
          </cell>
          <cell r="CV3542">
            <v>18.875</v>
          </cell>
          <cell r="DA3542">
            <v>0</v>
          </cell>
          <cell r="ER3542">
            <v>198.99093333333334</v>
          </cell>
        </row>
        <row r="3543">
          <cell r="A3543">
            <v>650494</v>
          </cell>
          <cell r="C3543" t="str">
            <v>Medina, Jose</v>
          </cell>
          <cell r="AF3543">
            <v>0.17665991234667039</v>
          </cell>
          <cell r="AN3543">
            <v>113.97511111111112</v>
          </cell>
          <cell r="AP3543">
            <v>0.2090441132781925</v>
          </cell>
          <cell r="AV3543" t="str">
            <v>LF</v>
          </cell>
          <cell r="AW3543">
            <v>-15.775147904914164</v>
          </cell>
          <cell r="AX3543">
            <v>-23.826349999999994</v>
          </cell>
          <cell r="AY3543">
            <v>-16.190089486944125</v>
          </cell>
          <cell r="AZ3543">
            <v>-15.775147904914164</v>
          </cell>
          <cell r="BG3543">
            <v>0.81751635266917266</v>
          </cell>
          <cell r="BJ3543">
            <v>1.4146897771715117E-4</v>
          </cell>
          <cell r="CF3543">
            <v>0</v>
          </cell>
          <cell r="CV3543">
            <v>21.375</v>
          </cell>
          <cell r="DA3543">
            <v>0</v>
          </cell>
          <cell r="ER3543">
            <v>284.9377777777778</v>
          </cell>
        </row>
        <row r="3544">
          <cell r="A3544">
            <v>650495</v>
          </cell>
          <cell r="C3544" t="str">
            <v>Mejia, Gabriel</v>
          </cell>
          <cell r="AF3544">
            <v>0.18780303202261894</v>
          </cell>
          <cell r="AN3544">
            <v>132.81671111111112</v>
          </cell>
          <cell r="AP3544">
            <v>0.24568844701830483</v>
          </cell>
          <cell r="AV3544" t="str">
            <v>CF</v>
          </cell>
          <cell r="AW3544">
            <v>-16.046750123370224</v>
          </cell>
          <cell r="AX3544">
            <v>-24.837383333333332</v>
          </cell>
          <cell r="AY3544">
            <v>-10.333384201924439</v>
          </cell>
          <cell r="AZ3544">
            <v>-10.333384201924439</v>
          </cell>
          <cell r="BG3544">
            <v>1.0265606949725576</v>
          </cell>
          <cell r="BJ3544">
            <v>1.9795084873983008E-2</v>
          </cell>
          <cell r="CF3544">
            <v>0</v>
          </cell>
          <cell r="CV3544">
            <v>20.958333333333332</v>
          </cell>
          <cell r="DA3544">
            <v>0</v>
          </cell>
          <cell r="ER3544">
            <v>332.04177777777778</v>
          </cell>
        </row>
        <row r="3545">
          <cell r="A3545">
            <v>650498</v>
          </cell>
          <cell r="C3545" t="str">
            <v>Ortega, Efrin</v>
          </cell>
          <cell r="AF3545">
            <v>0.12720922493300746</v>
          </cell>
          <cell r="AN3545">
            <v>82.387946666666679</v>
          </cell>
          <cell r="AP3545">
            <v>7.3001323156245301E-2</v>
          </cell>
          <cell r="AV3545" t="str">
            <v>2B</v>
          </cell>
          <cell r="AW3545">
            <v>-18.835333333333335</v>
          </cell>
          <cell r="AX3545">
            <v>-12.500508031299203</v>
          </cell>
          <cell r="AY3545">
            <v>-7.158708333333335</v>
          </cell>
          <cell r="AZ3545">
            <v>-7.158708333333335</v>
          </cell>
          <cell r="BG3545">
            <v>0.63831582181277335</v>
          </cell>
          <cell r="BJ3545">
            <v>-2.4685133687619588E-2</v>
          </cell>
          <cell r="CF3545">
            <v>0</v>
          </cell>
          <cell r="CV3545">
            <v>18.958333333333332</v>
          </cell>
          <cell r="DA3545">
            <v>0</v>
          </cell>
          <cell r="ER3545">
            <v>205.96986666666669</v>
          </cell>
        </row>
        <row r="3546">
          <cell r="A3546">
            <v>650499</v>
          </cell>
          <cell r="C3546" t="str">
            <v>Rodriguez, Jason</v>
          </cell>
          <cell r="AF3546">
            <v>0.11728699238277404</v>
          </cell>
          <cell r="AN3546">
            <v>70.636373333333339</v>
          </cell>
          <cell r="AP3546">
            <v>0.10287849992796494</v>
          </cell>
          <cell r="AV3546" t="str">
            <v>C</v>
          </cell>
          <cell r="AW3546">
            <v>-20.418591388240923</v>
          </cell>
          <cell r="AX3546">
            <v>-23.627316666666665</v>
          </cell>
          <cell r="AY3546">
            <v>-21.828448239876774</v>
          </cell>
          <cell r="AZ3546">
            <v>-9.3783792283030287</v>
          </cell>
          <cell r="BG3546">
            <v>0.56445535254358137</v>
          </cell>
          <cell r="BJ3546">
            <v>-1.0279562304238519E-2</v>
          </cell>
          <cell r="CF3546">
            <v>0</v>
          </cell>
          <cell r="CV3546">
            <v>21.458333333333332</v>
          </cell>
          <cell r="DA3546">
            <v>0</v>
          </cell>
          <cell r="ER3546">
            <v>176.59093333333334</v>
          </cell>
        </row>
        <row r="3547">
          <cell r="A3547">
            <v>650502</v>
          </cell>
          <cell r="C3547" t="str">
            <v>Vicente, Jose</v>
          </cell>
          <cell r="AF3547">
            <v>0.14288726644589966</v>
          </cell>
          <cell r="AN3547">
            <v>116.7674074074074</v>
          </cell>
          <cell r="AP3547">
            <v>0.18596782862607919</v>
          </cell>
          <cell r="AV3547" t="str">
            <v>1B</v>
          </cell>
          <cell r="AW3547">
            <v>-16.489982882525439</v>
          </cell>
          <cell r="AX3547">
            <v>-25.760449999999995</v>
          </cell>
          <cell r="AY3547">
            <v>-18.301064957977829</v>
          </cell>
          <cell r="AZ3547">
            <v>-16.489982882525439</v>
          </cell>
          <cell r="BG3547">
            <v>0.78084509362405585</v>
          </cell>
          <cell r="BJ3547">
            <v>6.0436901798635702E-3</v>
          </cell>
          <cell r="CF3547">
            <v>0</v>
          </cell>
          <cell r="CV3547">
            <v>20.625</v>
          </cell>
          <cell r="DA3547">
            <v>0</v>
          </cell>
          <cell r="ER3547">
            <v>291.91851851851851</v>
          </cell>
        </row>
        <row r="3548">
          <cell r="A3548">
            <v>650506</v>
          </cell>
          <cell r="C3548" t="str">
            <v>Gomez, Jose</v>
          </cell>
          <cell r="AF3548">
            <v>0.16339468890746617</v>
          </cell>
          <cell r="AN3548">
            <v>135.12071111111112</v>
          </cell>
          <cell r="AP3548">
            <v>0.23870080609043165</v>
          </cell>
          <cell r="AV3548" t="str">
            <v>SS</v>
          </cell>
          <cell r="AW3548">
            <v>-17.374682658413604</v>
          </cell>
          <cell r="AX3548">
            <v>-10.268717159424622</v>
          </cell>
          <cell r="AY3548">
            <v>-9.0707863694637254</v>
          </cell>
          <cell r="AZ3548">
            <v>-9.0707863694637254</v>
          </cell>
          <cell r="BG3548">
            <v>0.95430564972476351</v>
          </cell>
          <cell r="BJ3548">
            <v>6.459966434983401E-3</v>
          </cell>
          <cell r="CF3548">
            <v>0</v>
          </cell>
          <cell r="CV3548">
            <v>19.541666666666668</v>
          </cell>
          <cell r="DA3548">
            <v>0</v>
          </cell>
          <cell r="ER3548">
            <v>337.80177777777777</v>
          </cell>
        </row>
        <row r="3549">
          <cell r="A3549">
            <v>650507</v>
          </cell>
          <cell r="C3549" t="str">
            <v>Gonzalez, Hidekel</v>
          </cell>
          <cell r="AF3549">
            <v>0.15389246092530601</v>
          </cell>
          <cell r="AN3549">
            <v>117.62986666666669</v>
          </cell>
          <cell r="AP3549">
            <v>0.17456731209188669</v>
          </cell>
          <cell r="AV3549" t="str">
            <v>C</v>
          </cell>
          <cell r="AW3549">
            <v>-17.237459590521418</v>
          </cell>
          <cell r="AX3549">
            <v>-28.409949999999998</v>
          </cell>
          <cell r="AY3549">
            <v>-17.713841257710605</v>
          </cell>
          <cell r="AZ3549">
            <v>-11.083166164898165</v>
          </cell>
          <cell r="BG3549">
            <v>1.059031223487394</v>
          </cell>
          <cell r="BJ3549">
            <v>2.2215975601726327E-2</v>
          </cell>
          <cell r="CF3549">
            <v>0</v>
          </cell>
          <cell r="CV3549">
            <v>19.708333333333332</v>
          </cell>
          <cell r="DA3549">
            <v>0</v>
          </cell>
          <cell r="ER3549">
            <v>294.0746666666667</v>
          </cell>
        </row>
        <row r="3550">
          <cell r="A3550">
            <v>650508</v>
          </cell>
          <cell r="C3550" t="str">
            <v>Herrera, Carlos</v>
          </cell>
          <cell r="AF3550">
            <v>0.16027149592348203</v>
          </cell>
          <cell r="AN3550">
            <v>204.24604444444446</v>
          </cell>
          <cell r="AP3550">
            <v>0.29354409569210205</v>
          </cell>
          <cell r="AV3550" t="str">
            <v>SS</v>
          </cell>
          <cell r="AW3550">
            <v>-17.625991666666664</v>
          </cell>
          <cell r="AX3550">
            <v>-8.0465648500673304</v>
          </cell>
          <cell r="AY3550">
            <v>-7.3485389803711669</v>
          </cell>
          <cell r="AZ3550">
            <v>-7.3485389803711669</v>
          </cell>
          <cell r="BG3550">
            <v>0.67690499748043875</v>
          </cell>
          <cell r="BJ3550">
            <v>-1.3233216979084035E-2</v>
          </cell>
          <cell r="CF3550">
            <v>0</v>
          </cell>
          <cell r="CV3550">
            <v>19.791666666666668</v>
          </cell>
          <cell r="DA3550">
            <v>0</v>
          </cell>
          <cell r="ER3550">
            <v>510.6151111111111</v>
          </cell>
        </row>
        <row r="3551">
          <cell r="A3551">
            <v>650509</v>
          </cell>
          <cell r="C3551" t="str">
            <v>Jimenez, Anderson</v>
          </cell>
          <cell r="AF3551">
            <v>0.13262262832322863</v>
          </cell>
          <cell r="AN3551">
            <v>93.607573333333335</v>
          </cell>
          <cell r="AP3551">
            <v>0.10588567340447219</v>
          </cell>
          <cell r="AV3551" t="str">
            <v>LF</v>
          </cell>
          <cell r="AW3551">
            <v>-18.835333333333335</v>
          </cell>
          <cell r="AX3551">
            <v>-30.788316666666667</v>
          </cell>
          <cell r="AY3551">
            <v>-19.784164329079431</v>
          </cell>
          <cell r="AZ3551">
            <v>-18.835333333333335</v>
          </cell>
          <cell r="BG3551">
            <v>0.68192706767469624</v>
          </cell>
          <cell r="BJ3551">
            <v>-1.4470964585800699E-2</v>
          </cell>
          <cell r="CF3551">
            <v>0</v>
          </cell>
          <cell r="CV3551">
            <v>18.958333333333332</v>
          </cell>
          <cell r="DA3551">
            <v>0</v>
          </cell>
          <cell r="ER3551">
            <v>234.01893333333334</v>
          </cell>
        </row>
        <row r="3552">
          <cell r="A3552">
            <v>650512</v>
          </cell>
          <cell r="C3552" t="str">
            <v>Marcelino, Ramon</v>
          </cell>
          <cell r="AF3552">
            <v>0.12741406452777493</v>
          </cell>
          <cell r="AN3552">
            <v>137.05801481481484</v>
          </cell>
          <cell r="AP3552">
            <v>0.23454365176082481</v>
          </cell>
          <cell r="AV3552" t="str">
            <v>RF</v>
          </cell>
          <cell r="AW3552">
            <v>-17.986941666666667</v>
          </cell>
          <cell r="AX3552">
            <v>-28.93494999999999</v>
          </cell>
          <cell r="AY3552">
            <v>-24.163775920562728</v>
          </cell>
          <cell r="AZ3552">
            <v>-17.986941666666667</v>
          </cell>
          <cell r="BG3552">
            <v>0.94598646073580639</v>
          </cell>
          <cell r="BJ3552">
            <v>4.737719500684778E-3</v>
          </cell>
          <cell r="CF3552">
            <v>0</v>
          </cell>
          <cell r="CV3552">
            <v>19.541666666666668</v>
          </cell>
          <cell r="DA3552">
            <v>0</v>
          </cell>
          <cell r="ER3552">
            <v>342.64503703703707</v>
          </cell>
        </row>
        <row r="3553">
          <cell r="A3553">
            <v>650513</v>
          </cell>
          <cell r="C3553" t="str">
            <v>Melendez, Manuel</v>
          </cell>
          <cell r="AF3553">
            <v>0.16339390528068315</v>
          </cell>
          <cell r="AN3553">
            <v>134.62696296296301</v>
          </cell>
          <cell r="AP3553">
            <v>0.24375761284362463</v>
          </cell>
          <cell r="AV3553" t="str">
            <v>CF</v>
          </cell>
          <cell r="AW3553">
            <v>-18.107258333333334</v>
          </cell>
          <cell r="AX3553">
            <v>-29.19745</v>
          </cell>
          <cell r="AY3553">
            <v>-12.039529985108372</v>
          </cell>
          <cell r="AZ3553">
            <v>-12.039529985108372</v>
          </cell>
          <cell r="BG3553">
            <v>0.7713000679941171</v>
          </cell>
          <cell r="BJ3553">
            <v>-9.9897961922197302E-3</v>
          </cell>
          <cell r="CF3553">
            <v>0</v>
          </cell>
          <cell r="CV3553">
            <v>19.458333333333332</v>
          </cell>
          <cell r="DA3553">
            <v>0</v>
          </cell>
          <cell r="ER3553">
            <v>336.56740740740747</v>
          </cell>
        </row>
        <row r="3554">
          <cell r="A3554">
            <v>650520</v>
          </cell>
          <cell r="C3554" t="str">
            <v>Adolfo, Micker</v>
          </cell>
          <cell r="AF3554">
            <v>0.1577939571078214</v>
          </cell>
          <cell r="AN3554">
            <v>131.10850370370372</v>
          </cell>
          <cell r="AP3554">
            <v>0.19155080260865354</v>
          </cell>
          <cell r="AV3554" t="str">
            <v>RF</v>
          </cell>
          <cell r="AW3554">
            <v>-19.432680675902262</v>
          </cell>
          <cell r="AX3554">
            <v>-28.147449999999992</v>
          </cell>
          <cell r="AY3554">
            <v>-17.57578257533558</v>
          </cell>
          <cell r="AZ3554">
            <v>-17.57578257533558</v>
          </cell>
          <cell r="BG3554">
            <v>0.75381535806223798</v>
          </cell>
          <cell r="BJ3554">
            <v>5.6329689486434228E-3</v>
          </cell>
          <cell r="CF3554">
            <v>0</v>
          </cell>
          <cell r="CV3554">
            <v>19.791666666666668</v>
          </cell>
          <cell r="DA3554">
            <v>0</v>
          </cell>
          <cell r="ER3554">
            <v>327.7712592592593</v>
          </cell>
        </row>
        <row r="3555">
          <cell r="A3555">
            <v>650521</v>
          </cell>
          <cell r="C3555" t="str">
            <v>Beltre, Ramon</v>
          </cell>
          <cell r="AF3555">
            <v>0.14316607003373999</v>
          </cell>
          <cell r="AN3555">
            <v>129.50743703703708</v>
          </cell>
          <cell r="AP3555">
            <v>0.22541100293912364</v>
          </cell>
          <cell r="AV3555" t="str">
            <v>3B</v>
          </cell>
          <cell r="AW3555">
            <v>-17.746308333333335</v>
          </cell>
          <cell r="AX3555">
            <v>-13.832972039146185</v>
          </cell>
          <cell r="AY3555">
            <v>-11.706130763830497</v>
          </cell>
          <cell r="AZ3555">
            <v>-11.706130763830497</v>
          </cell>
          <cell r="BG3555">
            <v>0.76146494997655667</v>
          </cell>
          <cell r="BJ3555">
            <v>-8.1244769539669439E-3</v>
          </cell>
          <cell r="CF3555">
            <v>0</v>
          </cell>
          <cell r="CV3555">
            <v>19.708333333333332</v>
          </cell>
          <cell r="DA3555">
            <v>0</v>
          </cell>
          <cell r="ER3555">
            <v>323.76859259259265</v>
          </cell>
        </row>
        <row r="3556">
          <cell r="A3556">
            <v>650523</v>
          </cell>
          <cell r="C3556" t="str">
            <v>Feliz, Maiker</v>
          </cell>
          <cell r="AF3556">
            <v>0.13787765540814104</v>
          </cell>
          <cell r="AN3556">
            <v>117.28170666666665</v>
          </cell>
          <cell r="AP3556">
            <v>0.19173278407710925</v>
          </cell>
          <cell r="AV3556" t="str">
            <v>3B</v>
          </cell>
          <cell r="AW3556">
            <v>-21.545725906229741</v>
          </cell>
          <cell r="AX3556">
            <v>-19.538232918457709</v>
          </cell>
          <cell r="AY3556">
            <v>-22.068529882745658</v>
          </cell>
          <cell r="AZ3556">
            <v>-19.538232918457709</v>
          </cell>
          <cell r="BG3556">
            <v>0.66374687770334095</v>
          </cell>
          <cell r="BJ3556">
            <v>5.5692242183549333E-3</v>
          </cell>
          <cell r="CF3556">
            <v>0</v>
          </cell>
          <cell r="CV3556">
            <v>18.875</v>
          </cell>
          <cell r="DA3556">
            <v>0</v>
          </cell>
          <cell r="ER3556">
            <v>293.20426666666663</v>
          </cell>
        </row>
        <row r="3557">
          <cell r="A3557">
            <v>650524</v>
          </cell>
          <cell r="C3557" t="str">
            <v>Gideon, Yolberth</v>
          </cell>
          <cell r="AF3557">
            <v>0.12740653794670806</v>
          </cell>
          <cell r="AN3557">
            <v>106.53546666666666</v>
          </cell>
          <cell r="AP3557">
            <v>0.16410219185747965</v>
          </cell>
          <cell r="AV3557" t="str">
            <v>3B</v>
          </cell>
          <cell r="AW3557">
            <v>-16.73537277490162</v>
          </cell>
          <cell r="AX3557">
            <v>-13.195582945455106</v>
          </cell>
          <cell r="AY3557">
            <v>-18.972993344699262</v>
          </cell>
          <cell r="AZ3557">
            <v>-13.195582945455106</v>
          </cell>
          <cell r="BG3557">
            <v>0.51157290526156174</v>
          </cell>
          <cell r="BJ3557">
            <v>-2.4567222267143491E-2</v>
          </cell>
          <cell r="CF3557">
            <v>0</v>
          </cell>
          <cell r="CV3557">
            <v>20.375</v>
          </cell>
          <cell r="DA3557">
            <v>0</v>
          </cell>
          <cell r="ER3557">
            <v>266.33866666666665</v>
          </cell>
        </row>
        <row r="3558">
          <cell r="A3558">
            <v>650525</v>
          </cell>
          <cell r="C3558" t="str">
            <v>Reyes, Jose</v>
          </cell>
          <cell r="AF3558">
            <v>0.12074182154185858</v>
          </cell>
          <cell r="AN3558">
            <v>81.400770370370381</v>
          </cell>
          <cell r="AP3558">
            <v>9.5507982545586345E-2</v>
          </cell>
          <cell r="AV3558" t="str">
            <v>2B</v>
          </cell>
          <cell r="AW3558">
            <v>-11</v>
          </cell>
          <cell r="AX3558">
            <v>-1.8653510169587206</v>
          </cell>
          <cell r="AY3558">
            <v>-7</v>
          </cell>
          <cell r="AZ3558">
            <v>-1.8653510169587206</v>
          </cell>
          <cell r="BG3558">
            <v>0.79308783883434253</v>
          </cell>
          <cell r="BJ3558">
            <v>-8.3151674056663994E-4</v>
          </cell>
          <cell r="CF3558">
            <v>0</v>
          </cell>
          <cell r="CV3558">
            <v>19.791666666666668</v>
          </cell>
          <cell r="DA3558">
            <v>8.7966666666666669</v>
          </cell>
          <cell r="ER3558">
            <v>203.50192592592595</v>
          </cell>
        </row>
        <row r="3559">
          <cell r="A3559">
            <v>650526</v>
          </cell>
          <cell r="C3559" t="str">
            <v>Tejeda, Anderson</v>
          </cell>
          <cell r="AF3559">
            <v>0.12575012815129943</v>
          </cell>
          <cell r="AN3559">
            <v>78.417813333333342</v>
          </cell>
          <cell r="AP3559">
            <v>9.2889030535617034E-2</v>
          </cell>
          <cell r="AV3559" t="str">
            <v>LF</v>
          </cell>
          <cell r="AW3559">
            <v>-17.505675</v>
          </cell>
          <cell r="AX3559">
            <v>-27.884949999999996</v>
          </cell>
          <cell r="AY3559">
            <v>-14.496287732596604</v>
          </cell>
          <cell r="AZ3559">
            <v>-14.496287732596604</v>
          </cell>
          <cell r="BG3559">
            <v>0.71474208372544612</v>
          </cell>
          <cell r="BJ3559">
            <v>1.5020434942941802E-2</v>
          </cell>
          <cell r="CF3559">
            <v>0</v>
          </cell>
          <cell r="CV3559">
            <v>19.875</v>
          </cell>
          <cell r="DA3559">
            <v>0</v>
          </cell>
          <cell r="ER3559">
            <v>196.04453333333333</v>
          </cell>
        </row>
        <row r="3560">
          <cell r="A3560">
            <v>650527</v>
          </cell>
          <cell r="C3560" t="str">
            <v>Villarroel, Ylexander</v>
          </cell>
          <cell r="AF3560">
            <v>0.13476236968542898</v>
          </cell>
          <cell r="AN3560">
            <v>97.682346666666675</v>
          </cell>
          <cell r="AP3560">
            <v>0.13916025776137231</v>
          </cell>
          <cell r="AV3560" t="str">
            <v>1B</v>
          </cell>
          <cell r="AW3560">
            <v>-22.099004351430917</v>
          </cell>
          <cell r="AX3560">
            <v>-30.509949999999989</v>
          </cell>
          <cell r="AY3560">
            <v>-25.195641048590119</v>
          </cell>
          <cell r="AZ3560">
            <v>-22.099004351430917</v>
          </cell>
          <cell r="BG3560">
            <v>0.81538345067504969</v>
          </cell>
          <cell r="BJ3560">
            <v>-1.6232916847520305E-3</v>
          </cell>
          <cell r="CF3560">
            <v>0</v>
          </cell>
          <cell r="CV3560">
            <v>19.041666666666668</v>
          </cell>
          <cell r="DA3560">
            <v>0</v>
          </cell>
          <cell r="ER3560">
            <v>244.20586666666668</v>
          </cell>
        </row>
        <row r="3561">
          <cell r="A3561">
            <v>650531</v>
          </cell>
          <cell r="C3561" t="str">
            <v>Zunica, Brad</v>
          </cell>
          <cell r="AF3561">
            <v>0.18707842767381405</v>
          </cell>
          <cell r="AN3561">
            <v>176.5605925925926</v>
          </cell>
          <cell r="AP3561">
            <v>0.21155575226528456</v>
          </cell>
          <cell r="AV3561" t="str">
            <v>1B</v>
          </cell>
          <cell r="AW3561">
            <v>-19.563049649419945</v>
          </cell>
          <cell r="AX3561">
            <v>-25.529683333333331</v>
          </cell>
          <cell r="AY3561">
            <v>-21.109636894064266</v>
          </cell>
          <cell r="AZ3561">
            <v>-19.563049649419945</v>
          </cell>
          <cell r="BG3561">
            <v>1.1782241355691592</v>
          </cell>
          <cell r="BJ3561">
            <v>1.0863332502630359E-4</v>
          </cell>
          <cell r="CF3561">
            <v>0</v>
          </cell>
          <cell r="CV3561">
            <v>20.708333333333332</v>
          </cell>
          <cell r="DA3561">
            <v>0</v>
          </cell>
          <cell r="ER3561">
            <v>441.40148148148148</v>
          </cell>
        </row>
        <row r="3562">
          <cell r="A3562">
            <v>650540</v>
          </cell>
          <cell r="C3562" t="str">
            <v>Alcantara, Randel</v>
          </cell>
          <cell r="AF3562">
            <v>0.1585541867256457</v>
          </cell>
          <cell r="AN3562">
            <v>117.69386666666668</v>
          </cell>
          <cell r="AP3562">
            <v>0.20317080397022258</v>
          </cell>
          <cell r="AV3562" t="str">
            <v>3B</v>
          </cell>
          <cell r="AW3562">
            <v>-19.166641949641175</v>
          </cell>
          <cell r="AX3562">
            <v>-22.69127662137948</v>
          </cell>
          <cell r="AY3562">
            <v>-20.557985099521556</v>
          </cell>
          <cell r="AZ3562">
            <v>-19.166641949641175</v>
          </cell>
          <cell r="BG3562">
            <v>0.80095886586931142</v>
          </cell>
          <cell r="BJ3562">
            <v>-4.3781939352165369E-3</v>
          </cell>
          <cell r="CF3562">
            <v>0</v>
          </cell>
          <cell r="CV3562">
            <v>19.125</v>
          </cell>
          <cell r="DA3562">
            <v>0</v>
          </cell>
          <cell r="ER3562">
            <v>294.23466666666667</v>
          </cell>
        </row>
        <row r="3563">
          <cell r="A3563">
            <v>650541</v>
          </cell>
          <cell r="C3563" t="str">
            <v>Arias, Franklin</v>
          </cell>
          <cell r="AF3563">
            <v>0.1488050784409288</v>
          </cell>
          <cell r="AN3563">
            <v>110.24309333333333</v>
          </cell>
          <cell r="AP3563">
            <v>0.18693199829735963</v>
          </cell>
          <cell r="AV3563" t="str">
            <v>LF</v>
          </cell>
          <cell r="AW3563">
            <v>-18.107258333333334</v>
          </cell>
          <cell r="AX3563">
            <v>-29.19745</v>
          </cell>
          <cell r="AY3563">
            <v>-18.682315823276646</v>
          </cell>
          <cell r="AZ3563">
            <v>-18.107258333333334</v>
          </cell>
          <cell r="BG3563">
            <v>0.79212792028696799</v>
          </cell>
          <cell r="BJ3563">
            <v>-2.5072422259289125E-3</v>
          </cell>
          <cell r="CF3563">
            <v>0</v>
          </cell>
          <cell r="CV3563">
            <v>19.458333333333332</v>
          </cell>
          <cell r="DA3563">
            <v>0</v>
          </cell>
          <cell r="ER3563">
            <v>275.60773333333333</v>
          </cell>
        </row>
        <row r="3564">
          <cell r="A3564">
            <v>650542</v>
          </cell>
          <cell r="C3564" t="str">
            <v>Aristigueta, Keyder</v>
          </cell>
          <cell r="AF3564">
            <v>0.14910126697579079</v>
          </cell>
          <cell r="AN3564">
            <v>104.02216296296297</v>
          </cell>
          <cell r="AP3564">
            <v>0.15064161882821436</v>
          </cell>
          <cell r="AV3564" t="str">
            <v>2B</v>
          </cell>
          <cell r="AW3564">
            <v>-19.097453630927635</v>
          </cell>
          <cell r="AX3564">
            <v>-19.083470435538324</v>
          </cell>
          <cell r="AY3564">
            <v>-21.188945581944196</v>
          </cell>
          <cell r="AZ3564">
            <v>-19.083470435538324</v>
          </cell>
          <cell r="BG3564">
            <v>0.55635504011294079</v>
          </cell>
          <cell r="BJ3564">
            <v>-7.5957987611786027E-3</v>
          </cell>
          <cell r="CF3564">
            <v>0</v>
          </cell>
          <cell r="CV3564">
            <v>20.375</v>
          </cell>
          <cell r="DA3564">
            <v>0</v>
          </cell>
          <cell r="ER3564">
            <v>260.05540740740742</v>
          </cell>
        </row>
        <row r="3565">
          <cell r="A3565">
            <v>650543</v>
          </cell>
          <cell r="C3565" t="str">
            <v>Azuaje, Jheyser</v>
          </cell>
          <cell r="AF3565">
            <v>0.13011019537566509</v>
          </cell>
          <cell r="AN3565">
            <v>99.391466666666688</v>
          </cell>
          <cell r="AP3565">
            <v>0.15110500419981432</v>
          </cell>
          <cell r="AV3565" t="str">
            <v>C</v>
          </cell>
          <cell r="AW3565">
            <v>-18.11724059131285</v>
          </cell>
          <cell r="AX3565">
            <v>-29.459949999999996</v>
          </cell>
          <cell r="AY3565">
            <v>-19.45319704120471</v>
          </cell>
          <cell r="AZ3565">
            <v>-6.4282070265701758</v>
          </cell>
          <cell r="BG3565">
            <v>0.62442668688177116</v>
          </cell>
          <cell r="BJ3565">
            <v>1.5756014597089554E-3</v>
          </cell>
          <cell r="CF3565">
            <v>0</v>
          </cell>
          <cell r="CV3565">
            <v>19.375</v>
          </cell>
          <cell r="DA3565">
            <v>0</v>
          </cell>
          <cell r="ER3565">
            <v>248.4786666666667</v>
          </cell>
        </row>
        <row r="3566">
          <cell r="A3566">
            <v>650544</v>
          </cell>
          <cell r="C3566" t="str">
            <v>De La Cruz, Isrrael</v>
          </cell>
          <cell r="AF3566">
            <v>0.15214824654545894</v>
          </cell>
          <cell r="AN3566">
            <v>111.76770370370372</v>
          </cell>
          <cell r="AP3566">
            <v>0.1822601147458438</v>
          </cell>
          <cell r="AV3566" t="str">
            <v>SS</v>
          </cell>
          <cell r="AW3566">
            <v>-18.620644553465773</v>
          </cell>
          <cell r="AX3566">
            <v>-15.789717899156729</v>
          </cell>
          <cell r="AY3566">
            <v>-9.2720340471865708</v>
          </cell>
          <cell r="AZ3566">
            <v>-9.2720340471865708</v>
          </cell>
          <cell r="BG3566">
            <v>0.68481238801660216</v>
          </cell>
          <cell r="BJ3566">
            <v>4.852579043020059E-3</v>
          </cell>
          <cell r="CF3566">
            <v>0</v>
          </cell>
          <cell r="CV3566">
            <v>19.041666666666668</v>
          </cell>
          <cell r="DA3566">
            <v>0</v>
          </cell>
          <cell r="ER3566">
            <v>279.41925925925926</v>
          </cell>
        </row>
        <row r="3567">
          <cell r="A3567">
            <v>650546</v>
          </cell>
          <cell r="C3567" t="str">
            <v>Escobar, Elys</v>
          </cell>
          <cell r="AF3567">
            <v>0.13435765668852931</v>
          </cell>
          <cell r="AN3567">
            <v>95.398400000000009</v>
          </cell>
          <cell r="AP3567">
            <v>0.16687711723434728</v>
          </cell>
          <cell r="AV3567" t="str">
            <v>C</v>
          </cell>
          <cell r="AW3567">
            <v>-20.701125380044083</v>
          </cell>
          <cell r="AX3567">
            <v>-28.147449999999992</v>
          </cell>
          <cell r="AY3567">
            <v>-23.415500072547196</v>
          </cell>
          <cell r="AZ3567">
            <v>-15.182028828789859</v>
          </cell>
          <cell r="BG3567">
            <v>0.8501884171344618</v>
          </cell>
          <cell r="BJ3567">
            <v>1.4971473906444897E-2</v>
          </cell>
          <cell r="CF3567">
            <v>0</v>
          </cell>
          <cell r="CV3567">
            <v>19.791666666666668</v>
          </cell>
          <cell r="DA3567">
            <v>0</v>
          </cell>
          <cell r="ER3567">
            <v>238.49600000000001</v>
          </cell>
        </row>
        <row r="3568">
          <cell r="A3568">
            <v>650551</v>
          </cell>
          <cell r="C3568" t="str">
            <v>Mejia, Sauris</v>
          </cell>
          <cell r="AF3568">
            <v>0.14704266349089246</v>
          </cell>
          <cell r="AN3568">
            <v>103.41536000000002</v>
          </cell>
          <cell r="AP3568">
            <v>0.12150125945995616</v>
          </cell>
          <cell r="AV3568" t="str">
            <v>CF</v>
          </cell>
          <cell r="AW3568">
            <v>-17.866624999999999</v>
          </cell>
          <cell r="AX3568">
            <v>-28.672449999999994</v>
          </cell>
          <cell r="AY3568">
            <v>-11.152715824908906</v>
          </cell>
          <cell r="AZ3568">
            <v>-11.152715824908906</v>
          </cell>
          <cell r="BG3568">
            <v>0.39106073238569494</v>
          </cell>
          <cell r="BJ3568">
            <v>-9.407495239192246E-3</v>
          </cell>
          <cell r="CF3568">
            <v>0</v>
          </cell>
          <cell r="CV3568">
            <v>19.625</v>
          </cell>
          <cell r="DA3568">
            <v>0</v>
          </cell>
          <cell r="ER3568">
            <v>258.53840000000002</v>
          </cell>
        </row>
        <row r="3569">
          <cell r="A3569">
            <v>650554</v>
          </cell>
          <cell r="C3569" t="str">
            <v>Torrealba, Luis</v>
          </cell>
          <cell r="AF3569">
            <v>0.13526778867071843</v>
          </cell>
          <cell r="AN3569">
            <v>122.03264</v>
          </cell>
          <cell r="AP3569">
            <v>0.19585430520853986</v>
          </cell>
          <cell r="AV3569" t="str">
            <v>LF</v>
          </cell>
          <cell r="AW3569">
            <v>-17.463869304555871</v>
          </cell>
          <cell r="AX3569">
            <v>-28.147449999999992</v>
          </cell>
          <cell r="AY3569">
            <v>-21.405545678692899</v>
          </cell>
          <cell r="AZ3569">
            <v>-17.463869304555871</v>
          </cell>
          <cell r="BG3569">
            <v>0.61969080707493474</v>
          </cell>
          <cell r="BJ3569">
            <v>-8.4065182142109823E-3</v>
          </cell>
          <cell r="CF3569">
            <v>0</v>
          </cell>
          <cell r="CV3569">
            <v>19.791666666666668</v>
          </cell>
          <cell r="DA3569">
            <v>0</v>
          </cell>
          <cell r="ER3569">
            <v>305.08159999999998</v>
          </cell>
        </row>
        <row r="3570">
          <cell r="A3570">
            <v>650559</v>
          </cell>
          <cell r="C3570" t="str">
            <v>De La Cruz, Bryan</v>
          </cell>
          <cell r="AF3570">
            <v>0.16469289434054857</v>
          </cell>
          <cell r="AN3570">
            <v>104.46755555555556</v>
          </cell>
          <cell r="AP3570">
            <v>0.1784028003312359</v>
          </cell>
          <cell r="AV3570" t="str">
            <v>RF</v>
          </cell>
          <cell r="AW3570">
            <v>-18.502276879995804</v>
          </cell>
          <cell r="AX3570">
            <v>-28.93494999999999</v>
          </cell>
          <cell r="AY3570">
            <v>-18.145647538530799</v>
          </cell>
          <cell r="AZ3570">
            <v>-18.145647538530799</v>
          </cell>
          <cell r="BG3570">
            <v>0.79585244199006455</v>
          </cell>
          <cell r="BJ3570">
            <v>1.954142298688984E-3</v>
          </cell>
          <cell r="CF3570">
            <v>0</v>
          </cell>
          <cell r="CV3570">
            <v>19.541666666666668</v>
          </cell>
          <cell r="DA3570">
            <v>0</v>
          </cell>
          <cell r="ER3570">
            <v>261.16888888888889</v>
          </cell>
        </row>
        <row r="3571">
          <cell r="A3571">
            <v>650560</v>
          </cell>
          <cell r="C3571" t="str">
            <v>Duarte, Osvaldo</v>
          </cell>
          <cell r="AF3571">
            <v>0.19122827653058611</v>
          </cell>
          <cell r="AN3571">
            <v>188.86044444444443</v>
          </cell>
          <cell r="AP3571">
            <v>0.27304758115736028</v>
          </cell>
          <cell r="AV3571" t="str">
            <v>SS</v>
          </cell>
          <cell r="AW3571">
            <v>-16.731383333333333</v>
          </cell>
          <cell r="AX3571">
            <v>-7.0219281066605213</v>
          </cell>
          <cell r="AY3571">
            <v>0.69569466666722057</v>
          </cell>
          <cell r="AZ3571">
            <v>0.69569466666722057</v>
          </cell>
          <cell r="BG3571">
            <v>0.55229811987831923</v>
          </cell>
          <cell r="BJ3571">
            <v>6.4614241288500161E-3</v>
          </cell>
          <cell r="CF3571">
            <v>0</v>
          </cell>
          <cell r="CV3571">
            <v>20.458333333333332</v>
          </cell>
          <cell r="DA3571">
            <v>0</v>
          </cell>
          <cell r="ER3571">
            <v>472.15111111111105</v>
          </cell>
        </row>
        <row r="3572">
          <cell r="A3572">
            <v>650565</v>
          </cell>
          <cell r="C3572" t="str">
            <v>Anderson, Josh</v>
          </cell>
          <cell r="AF3572">
            <v>0.17864993272182861</v>
          </cell>
          <cell r="AN3572">
            <v>151.50814814814814</v>
          </cell>
          <cell r="AP3572">
            <v>0.1871868374882647</v>
          </cell>
          <cell r="AV3572" t="str">
            <v>3B</v>
          </cell>
          <cell r="AW3572">
            <v>-16.999781156799376</v>
          </cell>
          <cell r="AX3572">
            <v>-12.775803183856789</v>
          </cell>
          <cell r="AY3572">
            <v>-18.030189279177968</v>
          </cell>
          <cell r="AZ3572">
            <v>-12.775803183856789</v>
          </cell>
          <cell r="BG3572">
            <v>1.4515706216495903</v>
          </cell>
          <cell r="BJ3572">
            <v>1.1876431162029263E-2</v>
          </cell>
          <cell r="CF3572">
            <v>0</v>
          </cell>
          <cell r="CV3572">
            <v>23.625</v>
          </cell>
          <cell r="DA3572">
            <v>0</v>
          </cell>
          <cell r="ER3572">
            <v>378.77037037037036</v>
          </cell>
        </row>
        <row r="3573">
          <cell r="A3573">
            <v>650581</v>
          </cell>
          <cell r="C3573" t="str">
            <v>Morozowski, Jason</v>
          </cell>
          <cell r="AF3573">
            <v>0.18876579753742809</v>
          </cell>
          <cell r="AN3573">
            <v>178.208</v>
          </cell>
          <cell r="AP3573">
            <v>0.23575927349398917</v>
          </cell>
          <cell r="AV3573" t="str">
            <v>RF</v>
          </cell>
          <cell r="AW3573">
            <v>-14.840566666666666</v>
          </cell>
          <cell r="AX3573">
            <v>-22.249949999999995</v>
          </cell>
          <cell r="AY3573">
            <v>-11.18904014278646</v>
          </cell>
          <cell r="AZ3573">
            <v>-11.18904014278646</v>
          </cell>
          <cell r="BG3573">
            <v>1.3388229131099272</v>
          </cell>
          <cell r="BJ3573">
            <v>-7.1199685750746719E-3</v>
          </cell>
          <cell r="CF3573">
            <v>0</v>
          </cell>
          <cell r="CV3573">
            <v>22.041666666666668</v>
          </cell>
          <cell r="DA3573">
            <v>0</v>
          </cell>
          <cell r="ER3573">
            <v>445.52</v>
          </cell>
        </row>
        <row r="3574">
          <cell r="A3574">
            <v>650589</v>
          </cell>
          <cell r="C3574" t="str">
            <v>Silverio, Louis</v>
          </cell>
          <cell r="AF3574">
            <v>0.1655022213371668</v>
          </cell>
          <cell r="AN3574">
            <v>100.25848888888891</v>
          </cell>
          <cell r="AP3574">
            <v>0.13406608279555299</v>
          </cell>
          <cell r="AV3574" t="str">
            <v>RF</v>
          </cell>
          <cell r="AW3574">
            <v>-14.20676049745407</v>
          </cell>
          <cell r="AX3574">
            <v>-21.246149999999993</v>
          </cell>
          <cell r="AY3574">
            <v>-14.536546157448345</v>
          </cell>
          <cell r="AZ3574">
            <v>-14.20676049745407</v>
          </cell>
          <cell r="BG3574">
            <v>1.4328637114467084</v>
          </cell>
          <cell r="BJ3574">
            <v>-1.3570984947938068E-2</v>
          </cell>
          <cell r="CF3574">
            <v>0</v>
          </cell>
          <cell r="CV3574">
            <v>22.541666666666668</v>
          </cell>
          <cell r="DA3574">
            <v>0</v>
          </cell>
          <cell r="ER3574">
            <v>250.64622222222224</v>
          </cell>
        </row>
        <row r="3575">
          <cell r="A3575">
            <v>650594</v>
          </cell>
          <cell r="C3575" t="str">
            <v>Lorenzo, Edgar</v>
          </cell>
          <cell r="AF3575">
            <v>0.14347493915229786</v>
          </cell>
          <cell r="AN3575">
            <v>90.234880000000004</v>
          </cell>
          <cell r="AP3575">
            <v>0.118931107365852</v>
          </cell>
          <cell r="AV3575" t="str">
            <v>LF</v>
          </cell>
          <cell r="AW3575">
            <v>-18.107258333333334</v>
          </cell>
          <cell r="AX3575">
            <v>-29.19745</v>
          </cell>
          <cell r="AY3575">
            <v>-16.188294825207734</v>
          </cell>
          <cell r="AZ3575">
            <v>-16.188294825207734</v>
          </cell>
          <cell r="BG3575">
            <v>0.61490114017377762</v>
          </cell>
          <cell r="BJ3575">
            <v>1.0959341252716253E-2</v>
          </cell>
          <cell r="CF3575">
            <v>0</v>
          </cell>
          <cell r="CV3575">
            <v>19.458333333333332</v>
          </cell>
          <cell r="DA3575">
            <v>0</v>
          </cell>
          <cell r="ER3575">
            <v>225.5872</v>
          </cell>
        </row>
        <row r="3576">
          <cell r="A3576">
            <v>650597</v>
          </cell>
          <cell r="C3576" t="str">
            <v>Matute, Jonathan</v>
          </cell>
          <cell r="AF3576">
            <v>0.15082735233041905</v>
          </cell>
          <cell r="AN3576">
            <v>105.77047703703704</v>
          </cell>
          <cell r="AP3576">
            <v>0.16995851887578328</v>
          </cell>
          <cell r="AV3576" t="str">
            <v>2B</v>
          </cell>
          <cell r="AW3576">
            <v>-19.111017664742505</v>
          </cell>
          <cell r="AX3576">
            <v>-19.097453909347813</v>
          </cell>
          <cell r="AY3576">
            <v>-20.464216608545556</v>
          </cell>
          <cell r="AZ3576">
            <v>-19.097453909347813</v>
          </cell>
          <cell r="BG3576">
            <v>0.59465453162788162</v>
          </cell>
          <cell r="BJ3576">
            <v>-2.872481858244437E-3</v>
          </cell>
          <cell r="CF3576">
            <v>0</v>
          </cell>
          <cell r="CV3576">
            <v>19.208333333333332</v>
          </cell>
          <cell r="DA3576">
            <v>0</v>
          </cell>
          <cell r="ER3576">
            <v>264.4261925925926</v>
          </cell>
        </row>
        <row r="3577">
          <cell r="A3577">
            <v>650598</v>
          </cell>
          <cell r="C3577" t="str">
            <v>Mauricio, Joan</v>
          </cell>
          <cell r="AF3577">
            <v>0.1328974077351526</v>
          </cell>
          <cell r="AN3577">
            <v>98.340408888888902</v>
          </cell>
          <cell r="AP3577">
            <v>0.16767929318398012</v>
          </cell>
          <cell r="AV3577" t="str">
            <v>SS</v>
          </cell>
          <cell r="AW3577">
            <v>-17.746308333333335</v>
          </cell>
          <cell r="AX3577">
            <v>-14.494718962556808</v>
          </cell>
          <cell r="AY3577">
            <v>-14.360807060498129</v>
          </cell>
          <cell r="AZ3577">
            <v>-14.360807060498129</v>
          </cell>
          <cell r="BG3577">
            <v>0.59652570574043917</v>
          </cell>
          <cell r="BJ3577">
            <v>-9.0516216405854416E-3</v>
          </cell>
          <cell r="CF3577">
            <v>0</v>
          </cell>
          <cell r="CV3577">
            <v>19.708333333333332</v>
          </cell>
          <cell r="DA3577">
            <v>0</v>
          </cell>
          <cell r="ER3577">
            <v>245.85102222222224</v>
          </cell>
        </row>
        <row r="3578">
          <cell r="A3578">
            <v>650607</v>
          </cell>
          <cell r="C3578" t="str">
            <v>Tejada, Nestor</v>
          </cell>
          <cell r="AF3578">
            <v>0.13764725228624056</v>
          </cell>
          <cell r="AN3578">
            <v>95.936711111111109</v>
          </cell>
          <cell r="AP3578">
            <v>0.16314309939717431</v>
          </cell>
          <cell r="AV3578" t="str">
            <v>RF</v>
          </cell>
          <cell r="AW3578">
            <v>-18.468208333333337</v>
          </cell>
          <cell r="AX3578">
            <v>-29.984949999999998</v>
          </cell>
          <cell r="AY3578">
            <v>-18.938055804025513</v>
          </cell>
          <cell r="AZ3578">
            <v>-18.468208333333337</v>
          </cell>
          <cell r="BG3578">
            <v>0.48327811476285953</v>
          </cell>
          <cell r="BJ3578">
            <v>-6.648098619698832E-3</v>
          </cell>
          <cell r="CF3578">
            <v>0</v>
          </cell>
          <cell r="CV3578">
            <v>19.208333333333332</v>
          </cell>
          <cell r="DA3578">
            <v>0</v>
          </cell>
          <cell r="ER3578">
            <v>239.84177777777776</v>
          </cell>
        </row>
        <row r="3579">
          <cell r="A3579">
            <v>650612</v>
          </cell>
          <cell r="C3579" t="str">
            <v>Martinez, Yorly</v>
          </cell>
          <cell r="AF3579">
            <v>0.13373858874028999</v>
          </cell>
          <cell r="AN3579">
            <v>111.44245333333333</v>
          </cell>
          <cell r="AP3579">
            <v>0.14817720593053463</v>
          </cell>
          <cell r="AV3579" t="str">
            <v>1B</v>
          </cell>
          <cell r="AW3579">
            <v>-17.861649713717398</v>
          </cell>
          <cell r="AX3579">
            <v>-17.646355209990809</v>
          </cell>
          <cell r="AY3579">
            <v>-19.259597293820864</v>
          </cell>
          <cell r="AZ3579">
            <v>-17.646355209990809</v>
          </cell>
          <cell r="BG3579">
            <v>0.72948745797494463</v>
          </cell>
          <cell r="BJ3579">
            <v>-8.8790938958939868E-3</v>
          </cell>
          <cell r="CF3579">
            <v>0</v>
          </cell>
          <cell r="CV3579">
            <v>21.875</v>
          </cell>
          <cell r="DA3579">
            <v>0</v>
          </cell>
          <cell r="ER3579">
            <v>278.60613333333333</v>
          </cell>
        </row>
        <row r="3580">
          <cell r="A3580">
            <v>650614</v>
          </cell>
          <cell r="C3580" t="str">
            <v>Melo, Yeison</v>
          </cell>
          <cell r="AF3580">
            <v>0.15640807481597671</v>
          </cell>
          <cell r="AN3580">
            <v>127.58625185185188</v>
          </cell>
          <cell r="AP3580">
            <v>0.21525386793533907</v>
          </cell>
          <cell r="AV3580" t="str">
            <v>RF</v>
          </cell>
          <cell r="AW3580">
            <v>-16.784893714252156</v>
          </cell>
          <cell r="AX3580">
            <v>-24.837383333333332</v>
          </cell>
          <cell r="AY3580">
            <v>-20.976232346691994</v>
          </cell>
          <cell r="AZ3580">
            <v>-16.784893714252156</v>
          </cell>
          <cell r="BG3580">
            <v>1.0551939221929556</v>
          </cell>
          <cell r="BJ3580">
            <v>1.7027891446918925E-2</v>
          </cell>
          <cell r="CF3580">
            <v>0</v>
          </cell>
          <cell r="CV3580">
            <v>20.958333333333332</v>
          </cell>
          <cell r="DA3580">
            <v>0</v>
          </cell>
          <cell r="ER3580">
            <v>318.96562962962969</v>
          </cell>
        </row>
        <row r="3581">
          <cell r="A3581">
            <v>650615</v>
          </cell>
          <cell r="C3581" t="str">
            <v>Nunez, Oliver</v>
          </cell>
          <cell r="AF3581">
            <v>0.16176429115675128</v>
          </cell>
          <cell r="AN3581">
            <v>116.80362666666667</v>
          </cell>
          <cell r="AP3581">
            <v>0.17704122712029913</v>
          </cell>
          <cell r="AV3581" t="str">
            <v>SS</v>
          </cell>
          <cell r="AW3581">
            <v>-15.599325</v>
          </cell>
          <cell r="AX3581">
            <v>-8.3384229024709722</v>
          </cell>
          <cell r="AY3581">
            <v>-6.713131404114332</v>
          </cell>
          <cell r="AZ3581">
            <v>-6.713131404114332</v>
          </cell>
          <cell r="BG3581">
            <v>0.67162892289990883</v>
          </cell>
          <cell r="BJ3581">
            <v>-3.3524372729248682E-3</v>
          </cell>
          <cell r="CF3581">
            <v>0</v>
          </cell>
          <cell r="CV3581">
            <v>21.375</v>
          </cell>
          <cell r="DA3581">
            <v>0</v>
          </cell>
          <cell r="ER3581">
            <v>292.00906666666668</v>
          </cell>
        </row>
        <row r="3582">
          <cell r="A3582">
            <v>650619</v>
          </cell>
          <cell r="C3582" t="str">
            <v>Viloria, Meibrys</v>
          </cell>
          <cell r="AF3582">
            <v>0.1714016118316728</v>
          </cell>
          <cell r="AN3582">
            <v>107.83431111111113</v>
          </cell>
          <cell r="AP3582">
            <v>0.18423225098658558</v>
          </cell>
          <cell r="AV3582" t="str">
            <v>C</v>
          </cell>
          <cell r="AW3582">
            <v>-22.356357156021552</v>
          </cell>
          <cell r="AX3582">
            <v>-29.459949999999996</v>
          </cell>
          <cell r="AY3582">
            <v>-24.75213037469539</v>
          </cell>
          <cell r="AZ3582">
            <v>-14.542073601947305</v>
          </cell>
          <cell r="BG3582">
            <v>0.87593574979531885</v>
          </cell>
          <cell r="BJ3582">
            <v>1.806545777485152E-2</v>
          </cell>
          <cell r="CF3582">
            <v>0</v>
          </cell>
          <cell r="CV3582">
            <v>19.375</v>
          </cell>
          <cell r="DA3582">
            <v>0</v>
          </cell>
          <cell r="ER3582">
            <v>269.58577777777782</v>
          </cell>
        </row>
        <row r="3583">
          <cell r="A3583">
            <v>650622</v>
          </cell>
          <cell r="C3583" t="str">
            <v>Estrella, Alberto</v>
          </cell>
          <cell r="AF3583">
            <v>0.1256692878105406</v>
          </cell>
          <cell r="AN3583">
            <v>112.75342222222224</v>
          </cell>
          <cell r="AP3583">
            <v>0.14718119956984288</v>
          </cell>
          <cell r="AV3583" t="str">
            <v>1B</v>
          </cell>
          <cell r="AW3583">
            <v>-21.635830552392584</v>
          </cell>
          <cell r="AX3583">
            <v>-26.373289527869503</v>
          </cell>
          <cell r="AY3583">
            <v>-24.460337851598243</v>
          </cell>
          <cell r="AZ3583">
            <v>-21.635830552392584</v>
          </cell>
          <cell r="BG3583">
            <v>0.67746141150692307</v>
          </cell>
          <cell r="BJ3583">
            <v>-3.2214388113493246E-3</v>
          </cell>
          <cell r="CF3583">
            <v>0</v>
          </cell>
          <cell r="CV3583">
            <v>19.125</v>
          </cell>
          <cell r="DA3583">
            <v>0</v>
          </cell>
          <cell r="ER3583">
            <v>281.88355555555557</v>
          </cell>
        </row>
        <row r="3584">
          <cell r="A3584">
            <v>650628</v>
          </cell>
          <cell r="C3584" t="str">
            <v>Nunez, Felix</v>
          </cell>
          <cell r="AF3584">
            <v>0.12645799154955339</v>
          </cell>
          <cell r="AN3584">
            <v>66.593754074074084</v>
          </cell>
          <cell r="AP3584">
            <v>2.5388738079930917E-2</v>
          </cell>
          <cell r="AV3584" t="str">
            <v>3B</v>
          </cell>
          <cell r="AW3584">
            <v>-20.324179703545937</v>
          </cell>
          <cell r="AX3584">
            <v>-15.607526060348528</v>
          </cell>
          <cell r="AY3584">
            <v>-23.524070336159113</v>
          </cell>
          <cell r="AZ3584">
            <v>-15.607526060348528</v>
          </cell>
          <cell r="BG3584">
            <v>0.60054475767827831</v>
          </cell>
          <cell r="BJ3584">
            <v>-1.4029090228853014E-2</v>
          </cell>
          <cell r="CF3584">
            <v>0</v>
          </cell>
          <cell r="CV3584">
            <v>19.291666666666668</v>
          </cell>
          <cell r="DA3584">
            <v>0</v>
          </cell>
          <cell r="ER3584">
            <v>166.4843851851852</v>
          </cell>
        </row>
        <row r="3585">
          <cell r="A3585">
            <v>650632</v>
          </cell>
          <cell r="C3585" t="str">
            <v>Padilla, Daniel</v>
          </cell>
          <cell r="AF3585">
            <v>0.15793106534910104</v>
          </cell>
          <cell r="AN3585">
            <v>117.77457777777778</v>
          </cell>
          <cell r="AP3585">
            <v>0.18418947961249632</v>
          </cell>
          <cell r="AV3585" t="str">
            <v>RF</v>
          </cell>
          <cell r="AW3585">
            <v>-18.397667154569927</v>
          </cell>
          <cell r="AX3585">
            <v>-29.459949999999996</v>
          </cell>
          <cell r="AY3585">
            <v>-15.28999964508726</v>
          </cell>
          <cell r="AZ3585">
            <v>-15.28999964508726</v>
          </cell>
          <cell r="BG3585">
            <v>0.92965639299314828</v>
          </cell>
          <cell r="BJ3585">
            <v>1.0751049109773105E-4</v>
          </cell>
          <cell r="CF3585">
            <v>0</v>
          </cell>
          <cell r="CV3585">
            <v>19.375</v>
          </cell>
          <cell r="DA3585">
            <v>0</v>
          </cell>
          <cell r="ER3585">
            <v>294.43644444444442</v>
          </cell>
        </row>
        <row r="3586">
          <cell r="A3586">
            <v>650634</v>
          </cell>
          <cell r="C3586" t="str">
            <v>Peguero, Manuel</v>
          </cell>
          <cell r="AF3586">
            <v>0.10806910000376597</v>
          </cell>
          <cell r="AN3586">
            <v>76.537386666666677</v>
          </cell>
          <cell r="AP3586">
            <v>6.6102142005698972E-2</v>
          </cell>
          <cell r="AV3586" t="str">
            <v>1B</v>
          </cell>
          <cell r="AW3586">
            <v>-18.831417185899511</v>
          </cell>
          <cell r="AX3586">
            <v>-25.991216666666659</v>
          </cell>
          <cell r="AY3586">
            <v>-20.987902168931527</v>
          </cell>
          <cell r="AZ3586">
            <v>-18.831417185899511</v>
          </cell>
          <cell r="BG3586">
            <v>0.92464190196428708</v>
          </cell>
          <cell r="BJ3586">
            <v>-2.7509948052594096E-3</v>
          </cell>
          <cell r="CF3586">
            <v>0</v>
          </cell>
          <cell r="CV3586">
            <v>20.541666666666668</v>
          </cell>
          <cell r="DA3586">
            <v>0</v>
          </cell>
          <cell r="ER3586">
            <v>191.34346666666667</v>
          </cell>
        </row>
        <row r="3587">
          <cell r="A3587">
            <v>650635</v>
          </cell>
          <cell r="C3587" t="str">
            <v>Perez, Moises</v>
          </cell>
          <cell r="AF3587">
            <v>0.14361887999560388</v>
          </cell>
          <cell r="AN3587">
            <v>101.25842962962963</v>
          </cell>
          <cell r="AP3587">
            <v>0.16890925987408156</v>
          </cell>
          <cell r="AV3587" t="str">
            <v>SS</v>
          </cell>
          <cell r="AW3587">
            <v>-18.835333333333335</v>
          </cell>
          <cell r="AX3587">
            <v>-13.437608041644969</v>
          </cell>
          <cell r="AY3587">
            <v>-14.571493867580994</v>
          </cell>
          <cell r="AZ3587">
            <v>-13.437608041644969</v>
          </cell>
          <cell r="BG3587">
            <v>0.59264307391178861</v>
          </cell>
          <cell r="BJ3587">
            <v>-4.2885035162777635E-3</v>
          </cell>
          <cell r="CF3587">
            <v>0</v>
          </cell>
          <cell r="CV3587">
            <v>18.958333333333332</v>
          </cell>
          <cell r="DA3587">
            <v>0</v>
          </cell>
          <cell r="ER3587">
            <v>253.14607407407408</v>
          </cell>
        </row>
        <row r="3588">
          <cell r="A3588">
            <v>650647</v>
          </cell>
          <cell r="C3588" t="str">
            <v>Tirado, Lucas</v>
          </cell>
          <cell r="AF3588">
            <v>0.11612930069126629</v>
          </cell>
          <cell r="AN3588">
            <v>80.979200000000006</v>
          </cell>
          <cell r="AP3588">
            <v>9.7134979086311746E-2</v>
          </cell>
          <cell r="AV3588" t="str">
            <v>2B</v>
          </cell>
          <cell r="AW3588">
            <v>-17.866624999999999</v>
          </cell>
          <cell r="AX3588">
            <v>-17.829521177631364</v>
          </cell>
          <cell r="AY3588">
            <v>-16.730729483609355</v>
          </cell>
          <cell r="AZ3588">
            <v>-16.730729483609355</v>
          </cell>
          <cell r="BG3588">
            <v>0.47961123564285113</v>
          </cell>
          <cell r="BJ3588">
            <v>-3.4228555360430135E-4</v>
          </cell>
          <cell r="CF3588">
            <v>0</v>
          </cell>
          <cell r="CV3588">
            <v>19.625</v>
          </cell>
          <cell r="DA3588">
            <v>0</v>
          </cell>
          <cell r="ER3588">
            <v>202.44800000000001</v>
          </cell>
        </row>
        <row r="3589">
          <cell r="A3589">
            <v>650648</v>
          </cell>
          <cell r="C3589" t="str">
            <v>Valera, Joel</v>
          </cell>
          <cell r="AF3589">
            <v>0.11776207056207549</v>
          </cell>
          <cell r="AN3589">
            <v>69.633327407407407</v>
          </cell>
          <cell r="AP3589">
            <v>3.1214165664965599E-2</v>
          </cell>
          <cell r="AV3589" t="str">
            <v>3B</v>
          </cell>
          <cell r="AW3589">
            <v>-16.957045140478741</v>
          </cell>
          <cell r="AX3589">
            <v>-12.344233599183095</v>
          </cell>
          <cell r="AY3589">
            <v>-17.347176853971646</v>
          </cell>
          <cell r="AZ3589">
            <v>-12.344233599183095</v>
          </cell>
          <cell r="BG3589">
            <v>0.55772446368581763</v>
          </cell>
          <cell r="BJ3589">
            <v>-5.2596485828702866E-4</v>
          </cell>
          <cell r="CF3589">
            <v>0</v>
          </cell>
          <cell r="CV3589">
            <v>20.375</v>
          </cell>
          <cell r="DA3589">
            <v>0</v>
          </cell>
          <cell r="ER3589">
            <v>174.08331851851852</v>
          </cell>
        </row>
        <row r="3590">
          <cell r="A3590">
            <v>650651</v>
          </cell>
          <cell r="C3590" t="str">
            <v>Castillo, Deyvi</v>
          </cell>
          <cell r="AF3590">
            <v>0.13969413753847212</v>
          </cell>
          <cell r="AN3590">
            <v>90.234880000000004</v>
          </cell>
          <cell r="AP3590">
            <v>9.2112745652092265E-2</v>
          </cell>
          <cell r="AV3590" t="str">
            <v>CF</v>
          </cell>
          <cell r="AW3590">
            <v>-18.921835096454174</v>
          </cell>
          <cell r="AX3590">
            <v>-31.082549999999994</v>
          </cell>
          <cell r="AY3590">
            <v>-12.967345111682704</v>
          </cell>
          <cell r="AZ3590">
            <v>-12.967345111682704</v>
          </cell>
          <cell r="BG3590">
            <v>0.80894747874168926</v>
          </cell>
          <cell r="BJ3590">
            <v>-1.18504597147156E-2</v>
          </cell>
          <cell r="CF3590">
            <v>0</v>
          </cell>
          <cell r="CV3590">
            <v>18.875</v>
          </cell>
          <cell r="DA3590">
            <v>0</v>
          </cell>
          <cell r="ER3590">
            <v>225.5872</v>
          </cell>
        </row>
        <row r="3591">
          <cell r="A3591">
            <v>650652</v>
          </cell>
          <cell r="C3591" t="str">
            <v>Diaz, Argenis</v>
          </cell>
          <cell r="AF3591">
            <v>0.13992822326792073</v>
          </cell>
          <cell r="AN3591">
            <v>92.527253333333348</v>
          </cell>
          <cell r="AP3591">
            <v>0.11180614330519334</v>
          </cell>
          <cell r="AV3591" t="str">
            <v>CF</v>
          </cell>
          <cell r="AW3591">
            <v>-17.625991666666664</v>
          </cell>
          <cell r="AX3591">
            <v>-28.147449999999992</v>
          </cell>
          <cell r="AY3591">
            <v>-11.307395544217581</v>
          </cell>
          <cell r="AZ3591">
            <v>-11.307395544217581</v>
          </cell>
          <cell r="BG3591">
            <v>0.73003133735850034</v>
          </cell>
          <cell r="BJ3591">
            <v>-8.3092677510913614E-3</v>
          </cell>
          <cell r="CF3591">
            <v>0</v>
          </cell>
          <cell r="CV3591">
            <v>19.791666666666668</v>
          </cell>
          <cell r="DA3591">
            <v>0</v>
          </cell>
          <cell r="ER3591">
            <v>231.31813333333335</v>
          </cell>
        </row>
        <row r="3592">
          <cell r="A3592">
            <v>650653</v>
          </cell>
          <cell r="C3592" t="str">
            <v>Mills, Goldny</v>
          </cell>
          <cell r="AF3592">
            <v>0.13288126213200421</v>
          </cell>
          <cell r="AN3592">
            <v>91.749653333333356</v>
          </cell>
          <cell r="AP3592">
            <v>0.10997716402671776</v>
          </cell>
          <cell r="AV3592" t="str">
            <v>2B</v>
          </cell>
          <cell r="AW3592">
            <v>-16.623416666666664</v>
          </cell>
          <cell r="AX3592">
            <v>-12.79979001845304</v>
          </cell>
          <cell r="AY3592">
            <v>-14.446709044621908</v>
          </cell>
          <cell r="AZ3592">
            <v>-12.79979001845304</v>
          </cell>
          <cell r="BG3592">
            <v>0.58349863631154353</v>
          </cell>
          <cell r="BJ3592">
            <v>-2.6672734356102241E-3</v>
          </cell>
          <cell r="CF3592">
            <v>0</v>
          </cell>
          <cell r="CV3592">
            <v>20.541666666666668</v>
          </cell>
          <cell r="DA3592">
            <v>0</v>
          </cell>
          <cell r="ER3592">
            <v>229.37413333333336</v>
          </cell>
        </row>
        <row r="3593">
          <cell r="A3593">
            <v>650655</v>
          </cell>
          <cell r="C3593" t="str">
            <v>Pedie, Junior</v>
          </cell>
          <cell r="AF3593">
            <v>0.12956446785680772</v>
          </cell>
          <cell r="AN3593">
            <v>98.867200000000011</v>
          </cell>
          <cell r="AP3593">
            <v>0.14471230701227844</v>
          </cell>
          <cell r="AV3593" t="str">
            <v>RF</v>
          </cell>
          <cell r="AW3593">
            <v>-18.708841666666665</v>
          </cell>
          <cell r="AX3593">
            <v>-30.509949999999989</v>
          </cell>
          <cell r="AY3593">
            <v>-19.115965042162124</v>
          </cell>
          <cell r="AZ3593">
            <v>-18.708841666666665</v>
          </cell>
          <cell r="BG3593">
            <v>0.66928379839802998</v>
          </cell>
          <cell r="BJ3593">
            <v>-2.3949152031263765E-3</v>
          </cell>
          <cell r="CF3593">
            <v>0</v>
          </cell>
          <cell r="CV3593">
            <v>19.041666666666668</v>
          </cell>
          <cell r="DA3593">
            <v>0</v>
          </cell>
          <cell r="ER3593">
            <v>247.16800000000001</v>
          </cell>
        </row>
        <row r="3594">
          <cell r="A3594">
            <v>650658</v>
          </cell>
          <cell r="C3594" t="str">
            <v>Pina, Keinner</v>
          </cell>
          <cell r="AF3594">
            <v>0.14300975169611563</v>
          </cell>
          <cell r="AN3594">
            <v>93.513007407407429</v>
          </cell>
          <cell r="AP3594">
            <v>0.17257744512814344</v>
          </cell>
          <cell r="AV3594" t="str">
            <v>C</v>
          </cell>
          <cell r="AW3594">
            <v>-17.43673613984005</v>
          </cell>
          <cell r="AX3594">
            <v>-29.459949999999996</v>
          </cell>
          <cell r="AY3594">
            <v>-15.648686639684453</v>
          </cell>
          <cell r="AZ3594">
            <v>-0.60225941722329601</v>
          </cell>
          <cell r="BG3594">
            <v>0.62730617077318263</v>
          </cell>
          <cell r="BJ3594">
            <v>-2.2332845257123377E-3</v>
          </cell>
          <cell r="CF3594">
            <v>0</v>
          </cell>
          <cell r="CV3594">
            <v>19.375</v>
          </cell>
          <cell r="DA3594">
            <v>0</v>
          </cell>
          <cell r="ER3594">
            <v>233.78251851851854</v>
          </cell>
        </row>
        <row r="3595">
          <cell r="A3595">
            <v>650660</v>
          </cell>
          <cell r="C3595" t="str">
            <v>Torres, Franklin</v>
          </cell>
          <cell r="AF3595">
            <v>0.15537580928793149</v>
          </cell>
          <cell r="AN3595">
            <v>100.25344000000001</v>
          </cell>
          <cell r="AP3595">
            <v>0.14530739595424813</v>
          </cell>
          <cell r="AV3595" t="str">
            <v>2B</v>
          </cell>
          <cell r="AW3595">
            <v>-17.746308333333335</v>
          </cell>
          <cell r="AX3595">
            <v>-16.328629361983374</v>
          </cell>
          <cell r="AY3595">
            <v>-14.956392797080971</v>
          </cell>
          <cell r="AZ3595">
            <v>-14.956392797080971</v>
          </cell>
          <cell r="BG3595">
            <v>0.68748912310914756</v>
          </cell>
          <cell r="BJ3595">
            <v>-1.200134463422153E-2</v>
          </cell>
          <cell r="CF3595">
            <v>0</v>
          </cell>
          <cell r="CV3595">
            <v>19.708333333333332</v>
          </cell>
          <cell r="DA3595">
            <v>0</v>
          </cell>
          <cell r="ER3595">
            <v>250.6336</v>
          </cell>
        </row>
        <row r="3596">
          <cell r="A3596">
            <v>650661</v>
          </cell>
          <cell r="C3596" t="str">
            <v>Acosta, Leisman</v>
          </cell>
          <cell r="AF3596">
            <v>0.1386720263700931</v>
          </cell>
          <cell r="AN3596">
            <v>96.651757037037044</v>
          </cell>
          <cell r="AP3596">
            <v>9.8216395525336786E-2</v>
          </cell>
          <cell r="AV3596" t="str">
            <v>2B</v>
          </cell>
          <cell r="AW3596">
            <v>-18.107258333333334</v>
          </cell>
          <cell r="AX3596">
            <v>-13.77733453363777</v>
          </cell>
          <cell r="AY3596">
            <v>-14.921336926642498</v>
          </cell>
          <cell r="AZ3596">
            <v>-13.77733453363777</v>
          </cell>
          <cell r="BG3596">
            <v>0.68591769494870691</v>
          </cell>
          <cell r="BJ3596">
            <v>2.4462264643441327E-3</v>
          </cell>
          <cell r="CF3596">
            <v>0</v>
          </cell>
          <cell r="CV3596">
            <v>19.458333333333332</v>
          </cell>
          <cell r="DA3596">
            <v>0</v>
          </cell>
          <cell r="ER3596">
            <v>241.62939259259258</v>
          </cell>
        </row>
        <row r="3597">
          <cell r="A3597">
            <v>650662</v>
          </cell>
          <cell r="C3597" t="str">
            <v>Alcala, Luis</v>
          </cell>
          <cell r="AF3597">
            <v>0.12636905201579718</v>
          </cell>
          <cell r="AN3597">
            <v>79.427508148148149</v>
          </cell>
          <cell r="AP3597">
            <v>5.3759025162696594E-2</v>
          </cell>
          <cell r="AV3597" t="str">
            <v>3B</v>
          </cell>
          <cell r="AW3597">
            <v>-22.301997455832115</v>
          </cell>
          <cell r="AX3597">
            <v>-15.021620989209778</v>
          </cell>
          <cell r="AY3597">
            <v>-21.896324836255328</v>
          </cell>
          <cell r="AZ3597">
            <v>-15.021620989209778</v>
          </cell>
          <cell r="BG3597">
            <v>0.65184846909904282</v>
          </cell>
          <cell r="BJ3597">
            <v>-1.3251755363997473E-2</v>
          </cell>
          <cell r="CF3597">
            <v>0</v>
          </cell>
          <cell r="CV3597">
            <v>19.791666666666668</v>
          </cell>
          <cell r="DA3597">
            <v>0</v>
          </cell>
          <cell r="ER3597">
            <v>198.56877037037037</v>
          </cell>
        </row>
        <row r="3598">
          <cell r="A3598">
            <v>650664</v>
          </cell>
          <cell r="C3598" t="str">
            <v>Garcia, Pablo</v>
          </cell>
          <cell r="AF3598">
            <v>0.15329262436655999</v>
          </cell>
          <cell r="AN3598">
            <v>88.497185185185188</v>
          </cell>
          <cell r="AP3598">
            <v>0.16745662152524821</v>
          </cell>
          <cell r="AV3598" t="str">
            <v>C</v>
          </cell>
          <cell r="AW3598">
            <v>-19.277511205595111</v>
          </cell>
          <cell r="AX3598">
            <v>-28.147449999999992</v>
          </cell>
          <cell r="AY3598">
            <v>-20.548988551904582</v>
          </cell>
          <cell r="AZ3598">
            <v>-11.796678964412433</v>
          </cell>
          <cell r="BG3598">
            <v>0.69176095999929599</v>
          </cell>
          <cell r="BJ3598">
            <v>-4.9459345018361299E-3</v>
          </cell>
          <cell r="CF3598">
            <v>0</v>
          </cell>
          <cell r="CV3598">
            <v>19.791666666666668</v>
          </cell>
          <cell r="DA3598">
            <v>0</v>
          </cell>
          <cell r="ER3598">
            <v>221.24296296296296</v>
          </cell>
        </row>
        <row r="3599">
          <cell r="A3599">
            <v>650665</v>
          </cell>
          <cell r="C3599" t="str">
            <v>Guerrero, Jesus</v>
          </cell>
          <cell r="AF3599">
            <v>0.13128233370840206</v>
          </cell>
          <cell r="AN3599">
            <v>87.489173333333355</v>
          </cell>
          <cell r="AP3599">
            <v>0.1027922834288012</v>
          </cell>
          <cell r="AV3599" t="str">
            <v>C</v>
          </cell>
          <cell r="AW3599">
            <v>-17.48572221446333</v>
          </cell>
          <cell r="AX3599">
            <v>-27.884949999999996</v>
          </cell>
          <cell r="AY3599">
            <v>-20.199397720732485</v>
          </cell>
          <cell r="AZ3599">
            <v>-12.828806711410143</v>
          </cell>
          <cell r="BG3599">
            <v>0.65150770862760132</v>
          </cell>
          <cell r="BJ3599">
            <v>-7.1103507616738799E-3</v>
          </cell>
          <cell r="CF3599">
            <v>0</v>
          </cell>
          <cell r="CV3599">
            <v>19.875</v>
          </cell>
          <cell r="DA3599">
            <v>0</v>
          </cell>
          <cell r="ER3599">
            <v>218.72293333333337</v>
          </cell>
        </row>
        <row r="3600">
          <cell r="A3600">
            <v>650666</v>
          </cell>
          <cell r="C3600" t="str">
            <v>Guzman, Josue</v>
          </cell>
          <cell r="AF3600">
            <v>0.14066965842645288</v>
          </cell>
          <cell r="AN3600">
            <v>116.37856000000002</v>
          </cell>
          <cell r="AP3600">
            <v>0.15324544111323035</v>
          </cell>
          <cell r="AV3600" t="str">
            <v>RF</v>
          </cell>
          <cell r="AW3600">
            <v>-17.876089019472388</v>
          </cell>
          <cell r="AX3600">
            <v>-27.145049999999998</v>
          </cell>
          <cell r="AY3600">
            <v>-20.502736462194747</v>
          </cell>
          <cell r="AZ3600">
            <v>-17.876089019472388</v>
          </cell>
          <cell r="BG3600">
            <v>0.80783217570413424</v>
          </cell>
          <cell r="BJ3600">
            <v>-3.5897577676394072E-3</v>
          </cell>
          <cell r="CF3600">
            <v>0</v>
          </cell>
          <cell r="CV3600">
            <v>20.125</v>
          </cell>
          <cell r="DA3600">
            <v>0</v>
          </cell>
          <cell r="ER3600">
            <v>290.94640000000004</v>
          </cell>
        </row>
        <row r="3601">
          <cell r="A3601">
            <v>650667</v>
          </cell>
          <cell r="C3601" t="str">
            <v>Lara, Garvis</v>
          </cell>
          <cell r="AF3601">
            <v>0.14536148704774288</v>
          </cell>
          <cell r="AN3601">
            <v>109.87114666666668</v>
          </cell>
          <cell r="AP3601">
            <v>0.15895137017748062</v>
          </cell>
          <cell r="AV3601" t="str">
            <v>SS</v>
          </cell>
          <cell r="AW3601">
            <v>-17.163250000000001</v>
          </cell>
          <cell r="AX3601">
            <v>-8.0260151579775254</v>
          </cell>
          <cell r="AY3601">
            <v>-9.9090270444660629</v>
          </cell>
          <cell r="AZ3601">
            <v>-8.0260151579775254</v>
          </cell>
          <cell r="BG3601">
            <v>0.80761773258580782</v>
          </cell>
          <cell r="BJ3601">
            <v>3.7995934085037633E-3</v>
          </cell>
          <cell r="CF3601">
            <v>0</v>
          </cell>
          <cell r="CV3601">
            <v>20.125</v>
          </cell>
          <cell r="DA3601">
            <v>0</v>
          </cell>
          <cell r="ER3601">
            <v>274.67786666666666</v>
          </cell>
        </row>
        <row r="3602">
          <cell r="A3602">
            <v>650670</v>
          </cell>
          <cell r="C3602" t="str">
            <v>Pena, Ermel</v>
          </cell>
          <cell r="AF3602">
            <v>0.13619120831951737</v>
          </cell>
          <cell r="AN3602">
            <v>81.960485925925923</v>
          </cell>
          <cell r="AP3602">
            <v>5.4142497088031205E-2</v>
          </cell>
          <cell r="AV3602" t="str">
            <v>SS</v>
          </cell>
          <cell r="AW3602">
            <v>-17.699973079415432</v>
          </cell>
          <cell r="AX3602">
            <v>-10.676499488457045</v>
          </cell>
          <cell r="AY3602">
            <v>-9.3688066918389783</v>
          </cell>
          <cell r="AZ3602">
            <v>-9.3688066918389783</v>
          </cell>
          <cell r="BG3602">
            <v>0.79201129874146758</v>
          </cell>
          <cell r="BJ3602">
            <v>-3.9389452492472887E-3</v>
          </cell>
          <cell r="CF3602">
            <v>0</v>
          </cell>
          <cell r="CV3602">
            <v>19.875</v>
          </cell>
          <cell r="DA3602">
            <v>0</v>
          </cell>
          <cell r="ER3602">
            <v>204.90121481481481</v>
          </cell>
        </row>
        <row r="3603">
          <cell r="A3603">
            <v>650672</v>
          </cell>
          <cell r="C3603" t="str">
            <v>Reyes, Yefry</v>
          </cell>
          <cell r="AF3603">
            <v>0.12823776326234121</v>
          </cell>
          <cell r="AN3603">
            <v>118.01589333333334</v>
          </cell>
          <cell r="AP3603">
            <v>0.17780947705186634</v>
          </cell>
          <cell r="AV3603" t="str">
            <v>2B</v>
          </cell>
          <cell r="AW3603">
            <v>-18.760762235357547</v>
          </cell>
          <cell r="AX3603">
            <v>-18.795921506929506</v>
          </cell>
          <cell r="AY3603">
            <v>-18.550545313147897</v>
          </cell>
          <cell r="AZ3603">
            <v>-18.550545313147897</v>
          </cell>
          <cell r="BG3603">
            <v>0.6025113846284198</v>
          </cell>
          <cell r="BJ3603">
            <v>-1.0511232703250386E-2</v>
          </cell>
          <cell r="CF3603">
            <v>0</v>
          </cell>
          <cell r="CV3603">
            <v>19.541666666666668</v>
          </cell>
          <cell r="DA3603">
            <v>0</v>
          </cell>
          <cell r="ER3603">
            <v>295.03973333333334</v>
          </cell>
        </row>
        <row r="3604">
          <cell r="A3604">
            <v>650675</v>
          </cell>
          <cell r="C3604" t="str">
            <v>Soto, Isael</v>
          </cell>
          <cell r="AF3604">
            <v>0.17433523028774536</v>
          </cell>
          <cell r="AN3604">
            <v>170.04930370370371</v>
          </cell>
          <cell r="AP3604">
            <v>0.24112661662017587</v>
          </cell>
          <cell r="AV3604" t="str">
            <v>RF</v>
          </cell>
          <cell r="AW3604">
            <v>-19.369062028925331</v>
          </cell>
          <cell r="AX3604">
            <v>-28.672449999999994</v>
          </cell>
          <cell r="AY3604">
            <v>-18.439155050328729</v>
          </cell>
          <cell r="AZ3604">
            <v>-18.439155050328729</v>
          </cell>
          <cell r="BG3604">
            <v>0.72628671512403487</v>
          </cell>
          <cell r="BJ3604">
            <v>1.0943208092079049E-2</v>
          </cell>
          <cell r="CF3604">
            <v>0</v>
          </cell>
          <cell r="CV3604">
            <v>19.625</v>
          </cell>
          <cell r="DA3604">
            <v>0</v>
          </cell>
          <cell r="ER3604">
            <v>425.12325925925927</v>
          </cell>
        </row>
        <row r="3605">
          <cell r="A3605">
            <v>650685</v>
          </cell>
          <cell r="C3605" t="str">
            <v>Atencio, Johel</v>
          </cell>
          <cell r="AF3605">
            <v>0.13331033428179823</v>
          </cell>
          <cell r="AN3605">
            <v>83.470127407407418</v>
          </cell>
          <cell r="AP3605">
            <v>9.7431754496520084E-2</v>
          </cell>
          <cell r="AV3605" t="str">
            <v>C</v>
          </cell>
          <cell r="AW3605">
            <v>-23.368575766130526</v>
          </cell>
          <cell r="AX3605">
            <v>-28.890034099463854</v>
          </cell>
          <cell r="AY3605">
            <v>-26.003741299285139</v>
          </cell>
          <cell r="AZ3605">
            <v>-20.27123723801845</v>
          </cell>
          <cell r="BG3605">
            <v>0.66882054212005637</v>
          </cell>
          <cell r="BJ3605">
            <v>7.9475991024789815E-3</v>
          </cell>
          <cell r="CF3605">
            <v>0</v>
          </cell>
          <cell r="CV3605">
            <v>19.791666666666668</v>
          </cell>
          <cell r="DA3605">
            <v>0</v>
          </cell>
          <cell r="ER3605">
            <v>208.67531851851854</v>
          </cell>
        </row>
        <row r="3606">
          <cell r="A3606">
            <v>650686</v>
          </cell>
          <cell r="C3606" t="str">
            <v>Correa, Henry</v>
          </cell>
          <cell r="AF3606">
            <v>0.11836068311309964</v>
          </cell>
          <cell r="AN3606">
            <v>89.317120000000003</v>
          </cell>
          <cell r="AP3606">
            <v>9.0272598094325085E-2</v>
          </cell>
          <cell r="AV3606" t="str">
            <v>LF</v>
          </cell>
          <cell r="AW3606">
            <v>-18.107258333333334</v>
          </cell>
          <cell r="AX3606">
            <v>-14.90104911216863</v>
          </cell>
          <cell r="AY3606">
            <v>-19.055501614118707</v>
          </cell>
          <cell r="AZ3606">
            <v>-14.90104911216863</v>
          </cell>
          <cell r="BG3606">
            <v>0.44108069719332776</v>
          </cell>
          <cell r="BJ3606">
            <v>-8.5676484366345989E-3</v>
          </cell>
          <cell r="CF3606">
            <v>0</v>
          </cell>
          <cell r="CV3606">
            <v>19.458333333333332</v>
          </cell>
          <cell r="DA3606">
            <v>0</v>
          </cell>
          <cell r="ER3606">
            <v>223.2928</v>
          </cell>
        </row>
        <row r="3607">
          <cell r="A3607">
            <v>650688</v>
          </cell>
          <cell r="C3607" t="str">
            <v>Fernandez, Dilson</v>
          </cell>
          <cell r="AF3607">
            <v>0.12623158438554441</v>
          </cell>
          <cell r="AN3607">
            <v>64.911360000000002</v>
          </cell>
          <cell r="AP3607">
            <v>5.3528792721756147E-2</v>
          </cell>
          <cell r="AV3607" t="str">
            <v>C</v>
          </cell>
          <cell r="AW3607">
            <v>-14.657218227879282</v>
          </cell>
          <cell r="AX3607">
            <v>-22.082649999999997</v>
          </cell>
          <cell r="AY3607">
            <v>-13.59144042533088</v>
          </cell>
          <cell r="AZ3607">
            <v>-2.3778161322712283</v>
          </cell>
          <cell r="BG3607">
            <v>0.73100524415288604</v>
          </cell>
          <cell r="BJ3607">
            <v>-3.6478940091919866E-3</v>
          </cell>
          <cell r="CF3607">
            <v>0</v>
          </cell>
          <cell r="CV3607">
            <v>22.125</v>
          </cell>
          <cell r="DA3607">
            <v>0</v>
          </cell>
          <cell r="ER3607">
            <v>162.2784</v>
          </cell>
        </row>
        <row r="3608">
          <cell r="A3608">
            <v>650691</v>
          </cell>
          <cell r="C3608" t="str">
            <v>Mallen, Franly</v>
          </cell>
          <cell r="AF3608">
            <v>0.14258705522767368</v>
          </cell>
          <cell r="AN3608">
            <v>125.24768</v>
          </cell>
          <cell r="AP3608">
            <v>0.21976607034947315</v>
          </cell>
          <cell r="AV3608" t="str">
            <v>2B</v>
          </cell>
          <cell r="AW3608">
            <v>-20.148563251779791</v>
          </cell>
          <cell r="AX3608">
            <v>-16.689614492424912</v>
          </cell>
          <cell r="AY3608">
            <v>-21.867213502373044</v>
          </cell>
          <cell r="AZ3608">
            <v>-16.689614492424912</v>
          </cell>
          <cell r="BG3608">
            <v>0.8359907649779883</v>
          </cell>
          <cell r="BJ3608">
            <v>1.1517515486251871E-2</v>
          </cell>
          <cell r="CF3608">
            <v>0</v>
          </cell>
          <cell r="CV3608">
            <v>19.125</v>
          </cell>
          <cell r="DA3608">
            <v>0</v>
          </cell>
          <cell r="ER3608">
            <v>313.11919999999998</v>
          </cell>
        </row>
        <row r="3609">
          <cell r="A3609">
            <v>650693</v>
          </cell>
          <cell r="C3609" t="str">
            <v>Pierre, Nicolas</v>
          </cell>
          <cell r="AF3609">
            <v>0.12965998269538051</v>
          </cell>
          <cell r="AN3609">
            <v>101.15488000000001</v>
          </cell>
          <cell r="AP3609">
            <v>0.16936771312894505</v>
          </cell>
          <cell r="AV3609" t="str">
            <v>CF</v>
          </cell>
          <cell r="AW3609">
            <v>-17.866624999999999</v>
          </cell>
          <cell r="AX3609">
            <v>-28.672449999999994</v>
          </cell>
          <cell r="AY3609">
            <v>-17.852774595930217</v>
          </cell>
          <cell r="AZ3609">
            <v>-17.852774595930217</v>
          </cell>
          <cell r="BG3609">
            <v>0.98743994547853076</v>
          </cell>
          <cell r="BJ3609">
            <v>2.3689388949896953E-3</v>
          </cell>
          <cell r="CF3609">
            <v>0</v>
          </cell>
          <cell r="CV3609">
            <v>19.625</v>
          </cell>
          <cell r="DA3609">
            <v>0</v>
          </cell>
          <cell r="ER3609">
            <v>252.88720000000001</v>
          </cell>
        </row>
        <row r="3610">
          <cell r="A3610">
            <v>650694</v>
          </cell>
          <cell r="C3610" t="str">
            <v>Segovia, Joantgel</v>
          </cell>
          <cell r="AF3610">
            <v>0.15284235675231886</v>
          </cell>
          <cell r="AN3610">
            <v>119.34340740740741</v>
          </cell>
          <cell r="AP3610">
            <v>0.19773391715415933</v>
          </cell>
          <cell r="AV3610" t="str">
            <v>CF</v>
          </cell>
          <cell r="AW3610">
            <v>-17.866624999999999</v>
          </cell>
          <cell r="AX3610">
            <v>-28.672449999999994</v>
          </cell>
          <cell r="AY3610">
            <v>-15.888310857368733</v>
          </cell>
          <cell r="AZ3610">
            <v>-15.888310857368733</v>
          </cell>
          <cell r="BG3610">
            <v>1.0344216409499845</v>
          </cell>
          <cell r="BJ3610">
            <v>1.5960379231943697E-2</v>
          </cell>
          <cell r="CF3610">
            <v>0</v>
          </cell>
          <cell r="CV3610">
            <v>19.625</v>
          </cell>
          <cell r="DA3610">
            <v>0</v>
          </cell>
          <cell r="ER3610">
            <v>298.35851851851851</v>
          </cell>
        </row>
        <row r="3611">
          <cell r="A3611">
            <v>650695</v>
          </cell>
          <cell r="C3611" t="str">
            <v>Valderrey, Nicol</v>
          </cell>
          <cell r="AF3611">
            <v>0.13480603769439267</v>
          </cell>
          <cell r="AN3611">
            <v>122.94069333333333</v>
          </cell>
          <cell r="AP3611">
            <v>0.18440329164393077</v>
          </cell>
          <cell r="AV3611" t="str">
            <v>1B</v>
          </cell>
          <cell r="AW3611">
            <v>-21.997604123644969</v>
          </cell>
          <cell r="AX3611">
            <v>-29.19745</v>
          </cell>
          <cell r="AY3611">
            <v>-24.562099618051722</v>
          </cell>
          <cell r="AZ3611">
            <v>-21.997604123644969</v>
          </cell>
          <cell r="BG3611">
            <v>0.81310536785578136</v>
          </cell>
          <cell r="BJ3611">
            <v>5.5714667874678676E-3</v>
          </cell>
          <cell r="CF3611">
            <v>0</v>
          </cell>
          <cell r="CV3611">
            <v>19.458333333333332</v>
          </cell>
          <cell r="DA3611">
            <v>0</v>
          </cell>
          <cell r="ER3611">
            <v>307.3517333333333</v>
          </cell>
        </row>
        <row r="3612">
          <cell r="A3612">
            <v>650696</v>
          </cell>
          <cell r="C3612" t="str">
            <v>Barrie, Jack</v>
          </cell>
          <cell r="AF3612">
            <v>0.15251834445574536</v>
          </cell>
          <cell r="AN3612">
            <v>67.438079999999999</v>
          </cell>
          <cell r="AP3612">
            <v>2.7013928115095731E-2</v>
          </cell>
          <cell r="AV3612" t="str">
            <v>1B</v>
          </cell>
          <cell r="AW3612">
            <v>-16.878166989093998</v>
          </cell>
          <cell r="AX3612">
            <v>-26.452749999999995</v>
          </cell>
          <cell r="AY3612">
            <v>-16.762879613781799</v>
          </cell>
          <cell r="AZ3612">
            <v>-16.762879613781799</v>
          </cell>
          <cell r="BG3612">
            <v>0.89796895772734886</v>
          </cell>
          <cell r="BJ3612">
            <v>-6.697820571337651E-3</v>
          </cell>
          <cell r="CF3612">
            <v>0</v>
          </cell>
          <cell r="CV3612">
            <v>20.375</v>
          </cell>
          <cell r="DA3612">
            <v>0</v>
          </cell>
          <cell r="ER3612">
            <v>168.59520000000001</v>
          </cell>
        </row>
        <row r="3613">
          <cell r="A3613">
            <v>650700</v>
          </cell>
          <cell r="C3613" t="str">
            <v>Carpio, Luis</v>
          </cell>
          <cell r="AF3613">
            <v>0.17031958301837255</v>
          </cell>
          <cell r="AN3613">
            <v>109.35434666666669</v>
          </cell>
          <cell r="AP3613">
            <v>0.15244596701688884</v>
          </cell>
          <cell r="AV3613" t="str">
            <v>SS</v>
          </cell>
          <cell r="AW3613">
            <v>-18.835333333333335</v>
          </cell>
          <cell r="AX3613">
            <v>-11.262925013547978</v>
          </cell>
          <cell r="AY3613">
            <v>-13.16153968354455</v>
          </cell>
          <cell r="AZ3613">
            <v>-11.262925013547978</v>
          </cell>
          <cell r="BG3613">
            <v>0.7794234256817878</v>
          </cell>
          <cell r="BJ3613">
            <v>3.4249447726588957E-3</v>
          </cell>
          <cell r="CF3613">
            <v>0</v>
          </cell>
          <cell r="CV3613">
            <v>18.958333333333332</v>
          </cell>
          <cell r="DA3613">
            <v>0</v>
          </cell>
          <cell r="ER3613">
            <v>273.38586666666669</v>
          </cell>
        </row>
        <row r="3614">
          <cell r="A3614">
            <v>650701</v>
          </cell>
          <cell r="C3614" t="str">
            <v>Cespedes, Ricardo</v>
          </cell>
          <cell r="AF3614">
            <v>0.14923985063416495</v>
          </cell>
          <cell r="AN3614">
            <v>118.50441481481482</v>
          </cell>
          <cell r="AP3614">
            <v>0.20064643987078001</v>
          </cell>
          <cell r="AV3614" t="str">
            <v>CF</v>
          </cell>
          <cell r="AW3614">
            <v>-18.968</v>
          </cell>
          <cell r="AX3614">
            <v>-31.082549999999994</v>
          </cell>
          <cell r="AY3614">
            <v>-12.995909728580791</v>
          </cell>
          <cell r="AZ3614">
            <v>-12.995909728580791</v>
          </cell>
          <cell r="BG3614">
            <v>0.89373897584294104</v>
          </cell>
          <cell r="BJ3614">
            <v>-6.4730133791948805E-4</v>
          </cell>
          <cell r="CF3614">
            <v>0</v>
          </cell>
          <cell r="CV3614">
            <v>18.875</v>
          </cell>
          <cell r="DA3614">
            <v>0</v>
          </cell>
          <cell r="ER3614">
            <v>296.26103703703706</v>
          </cell>
        </row>
        <row r="3615">
          <cell r="A3615">
            <v>650702</v>
          </cell>
          <cell r="C3615" t="str">
            <v>Dirocie, Anthony</v>
          </cell>
          <cell r="AF3615">
            <v>0.15819738120539242</v>
          </cell>
          <cell r="AN3615">
            <v>118.88177777777778</v>
          </cell>
          <cell r="AP3615">
            <v>0.19386842601740162</v>
          </cell>
          <cell r="AV3615" t="str">
            <v>RF</v>
          </cell>
          <cell r="AW3615">
            <v>-18.468208333333337</v>
          </cell>
          <cell r="AX3615">
            <v>-29.984949999999998</v>
          </cell>
          <cell r="AY3615">
            <v>-18.801843186783014</v>
          </cell>
          <cell r="AZ3615">
            <v>-18.468208333333337</v>
          </cell>
          <cell r="BG3615">
            <v>0.62353678250300637</v>
          </cell>
          <cell r="BJ3615">
            <v>4.2310192436052132E-3</v>
          </cell>
          <cell r="CF3615">
            <v>0</v>
          </cell>
          <cell r="CV3615">
            <v>19.208333333333332</v>
          </cell>
          <cell r="DA3615">
            <v>0</v>
          </cell>
          <cell r="ER3615">
            <v>297.20444444444445</v>
          </cell>
        </row>
        <row r="3616">
          <cell r="A3616">
            <v>650705</v>
          </cell>
          <cell r="C3616" t="str">
            <v>Jimenez, Grabiel</v>
          </cell>
          <cell r="AF3616">
            <v>0.13436173944235164</v>
          </cell>
          <cell r="AN3616">
            <v>123.79072000000002</v>
          </cell>
          <cell r="AP3616">
            <v>0.20747292457684674</v>
          </cell>
          <cell r="AV3616" t="str">
            <v>LF</v>
          </cell>
          <cell r="AW3616">
            <v>-15.503708333333336</v>
          </cell>
          <cell r="AX3616">
            <v>-23.627316666666665</v>
          </cell>
          <cell r="AY3616">
            <v>-17.065093252746241</v>
          </cell>
          <cell r="AZ3616">
            <v>-15.503708333333336</v>
          </cell>
          <cell r="BG3616">
            <v>0.70737574847773377</v>
          </cell>
          <cell r="BJ3616">
            <v>1.9997368327026124E-3</v>
          </cell>
          <cell r="CF3616">
            <v>0</v>
          </cell>
          <cell r="CV3616">
            <v>21.458333333333332</v>
          </cell>
          <cell r="DA3616">
            <v>0</v>
          </cell>
          <cell r="ER3616">
            <v>309.47680000000003</v>
          </cell>
        </row>
        <row r="3617">
          <cell r="A3617">
            <v>650707</v>
          </cell>
          <cell r="C3617" t="str">
            <v>Ortiz, Hanser</v>
          </cell>
          <cell r="AF3617">
            <v>0.12716603298928683</v>
          </cell>
          <cell r="AN3617">
            <v>124.40391111111113</v>
          </cell>
          <cell r="AP3617">
            <v>0.21204818678248849</v>
          </cell>
          <cell r="AV3617" t="str">
            <v>1B</v>
          </cell>
          <cell r="AW3617">
            <v>-16.154310560951672</v>
          </cell>
          <cell r="AX3617">
            <v>-22.249949999999995</v>
          </cell>
          <cell r="AY3617">
            <v>-16.970778299179809</v>
          </cell>
          <cell r="AZ3617">
            <v>-14.590164094319022</v>
          </cell>
          <cell r="BG3617">
            <v>0.70832293957003001</v>
          </cell>
          <cell r="BJ3617">
            <v>-6.6079250103428678E-3</v>
          </cell>
          <cell r="CF3617">
            <v>0</v>
          </cell>
          <cell r="CV3617">
            <v>22.041666666666668</v>
          </cell>
          <cell r="DA3617">
            <v>0</v>
          </cell>
          <cell r="ER3617">
            <v>311.0097777777778</v>
          </cell>
        </row>
        <row r="3618">
          <cell r="A3618">
            <v>650708</v>
          </cell>
          <cell r="C3618" t="str">
            <v>Pascual, Oliver</v>
          </cell>
          <cell r="AF3618">
            <v>0.1335334262526032</v>
          </cell>
          <cell r="AN3618">
            <v>118.45855999999999</v>
          </cell>
          <cell r="AP3618">
            <v>0.20780917283326084</v>
          </cell>
          <cell r="AV3618" t="str">
            <v>SS</v>
          </cell>
          <cell r="AW3618">
            <v>-17.866624999999999</v>
          </cell>
          <cell r="AX3618">
            <v>-12.470335512191749</v>
          </cell>
          <cell r="AY3618">
            <v>-15.105263676743659</v>
          </cell>
          <cell r="AZ3618">
            <v>-12.470335512191749</v>
          </cell>
          <cell r="BG3618">
            <v>0.52195043204615721</v>
          </cell>
          <cell r="BJ3618">
            <v>-5.5652728126393989E-3</v>
          </cell>
          <cell r="CF3618">
            <v>0</v>
          </cell>
          <cell r="CV3618">
            <v>19.625</v>
          </cell>
          <cell r="DA3618">
            <v>0</v>
          </cell>
          <cell r="ER3618">
            <v>296.14639999999997</v>
          </cell>
        </row>
        <row r="3619">
          <cell r="A3619">
            <v>650709</v>
          </cell>
          <cell r="C3619" t="str">
            <v>Paulino, Dionis</v>
          </cell>
          <cell r="AF3619">
            <v>0.14831864044784207</v>
          </cell>
          <cell r="AN3619">
            <v>85.844385185185189</v>
          </cell>
          <cell r="AP3619">
            <v>8.4976253847279914E-2</v>
          </cell>
          <cell r="AV3619" t="str">
            <v>1B</v>
          </cell>
          <cell r="AW3619">
            <v>-15.163306439476242</v>
          </cell>
          <cell r="AX3619">
            <v>-22.249949999999995</v>
          </cell>
          <cell r="AY3619">
            <v>-7.2822147322720809</v>
          </cell>
          <cell r="AZ3619">
            <v>-7.2822147322720809</v>
          </cell>
          <cell r="BG3619">
            <v>0.8892542781063113</v>
          </cell>
          <cell r="BJ3619">
            <v>2.3874850107902658E-3</v>
          </cell>
          <cell r="CF3619">
            <v>0</v>
          </cell>
          <cell r="CV3619">
            <v>22.041666666666668</v>
          </cell>
          <cell r="DA3619">
            <v>0</v>
          </cell>
          <cell r="ER3619">
            <v>214.61096296296296</v>
          </cell>
        </row>
        <row r="3620">
          <cell r="A3620">
            <v>650712</v>
          </cell>
          <cell r="C3620" t="str">
            <v>De Jesus, Sammy</v>
          </cell>
          <cell r="AF3620">
            <v>0.12933477212401406</v>
          </cell>
          <cell r="AN3620">
            <v>70.308788148148153</v>
          </cell>
          <cell r="AP3620">
            <v>3.2499260488968673E-2</v>
          </cell>
          <cell r="AV3620" t="str">
            <v>1B</v>
          </cell>
          <cell r="AW3620">
            <v>-20.581250494181354</v>
          </cell>
          <cell r="AX3620">
            <v>-26.221983333333331</v>
          </cell>
          <cell r="AY3620">
            <v>-22.929575680670016</v>
          </cell>
          <cell r="AZ3620">
            <v>-20.581250494181354</v>
          </cell>
          <cell r="BG3620">
            <v>0.94355775875160042</v>
          </cell>
          <cell r="BJ3620">
            <v>2.1287957291124149E-2</v>
          </cell>
          <cell r="CF3620">
            <v>0</v>
          </cell>
          <cell r="CV3620">
            <v>20.458333333333332</v>
          </cell>
          <cell r="DA3620">
            <v>0</v>
          </cell>
          <cell r="ER3620">
            <v>175.77197037037038</v>
          </cell>
        </row>
        <row r="3621">
          <cell r="A3621">
            <v>650714</v>
          </cell>
          <cell r="C3621" t="str">
            <v>Diaz, Andy</v>
          </cell>
          <cell r="AF3621">
            <v>0.15515113406777023</v>
          </cell>
          <cell r="AN3621">
            <v>108.56544</v>
          </cell>
          <cell r="AP3621">
            <v>0.16567094990139197</v>
          </cell>
          <cell r="AV3621" t="str">
            <v>RF</v>
          </cell>
          <cell r="AW3621">
            <v>-16.515450000000001</v>
          </cell>
          <cell r="AX3621">
            <v>-25.760449999999995</v>
          </cell>
          <cell r="AY3621">
            <v>-16.122497801739055</v>
          </cell>
          <cell r="AZ3621">
            <v>-16.122497801739055</v>
          </cell>
          <cell r="BG3621">
            <v>0.60562201263588056</v>
          </cell>
          <cell r="BJ3621">
            <v>9.7712900046340537E-3</v>
          </cell>
          <cell r="CF3621">
            <v>0</v>
          </cell>
          <cell r="CV3621">
            <v>20.625</v>
          </cell>
          <cell r="DA3621">
            <v>0</v>
          </cell>
          <cell r="ER3621">
            <v>271.41359999999997</v>
          </cell>
        </row>
        <row r="3622">
          <cell r="A3622">
            <v>650715</v>
          </cell>
          <cell r="C3622" t="str">
            <v>Diaz, Cesar</v>
          </cell>
          <cell r="AF3622">
            <v>0.20931251581481361</v>
          </cell>
          <cell r="AN3622">
            <v>125.52734814814815</v>
          </cell>
          <cell r="AP3622">
            <v>0.20481326792980914</v>
          </cell>
          <cell r="AV3622" t="str">
            <v>CF</v>
          </cell>
          <cell r="AW3622">
            <v>-13.705708333333336</v>
          </cell>
          <cell r="AX3622">
            <v>-19.987083333333331</v>
          </cell>
          <cell r="AY3622">
            <v>-5.7154526947331581</v>
          </cell>
          <cell r="AZ3622">
            <v>-5.7154526947331581</v>
          </cell>
          <cell r="BG3622">
            <v>0.7290335171837754</v>
          </cell>
          <cell r="BJ3622">
            <v>-4.1636815346585187E-3</v>
          </cell>
          <cell r="CF3622">
            <v>0</v>
          </cell>
          <cell r="CV3622">
            <v>23.208333333333332</v>
          </cell>
          <cell r="DA3622">
            <v>0</v>
          </cell>
          <cell r="ER3622">
            <v>313.81837037037036</v>
          </cell>
        </row>
        <row r="3623">
          <cell r="A3623">
            <v>650716</v>
          </cell>
          <cell r="C3623" t="str">
            <v>Diaz, Fernando</v>
          </cell>
          <cell r="AF3623">
            <v>0.14410988888283427</v>
          </cell>
          <cell r="AN3623">
            <v>93.72574814814817</v>
          </cell>
          <cell r="AP3623">
            <v>0.14403791670398292</v>
          </cell>
          <cell r="AV3623" t="str">
            <v>LF</v>
          </cell>
          <cell r="AW3623">
            <v>-15.216858333333334</v>
          </cell>
          <cell r="AX3623">
            <v>-23.030216666666668</v>
          </cell>
          <cell r="AY3623">
            <v>-19.762454416373888</v>
          </cell>
          <cell r="AZ3623">
            <v>-15.216858333333334</v>
          </cell>
          <cell r="BG3623">
            <v>0.55988471105475568</v>
          </cell>
          <cell r="BJ3623">
            <v>-1.2608010953871611E-2</v>
          </cell>
          <cell r="CF3623">
            <v>0</v>
          </cell>
          <cell r="CV3623">
            <v>21.708333333333332</v>
          </cell>
          <cell r="DA3623">
            <v>0</v>
          </cell>
          <cell r="ER3623">
            <v>234.3143703703704</v>
          </cell>
        </row>
        <row r="3624">
          <cell r="A3624">
            <v>650720</v>
          </cell>
          <cell r="C3624" t="str">
            <v>Ferreira, Ricardo</v>
          </cell>
          <cell r="AF3624">
            <v>0.18741205494496496</v>
          </cell>
          <cell r="AN3624">
            <v>139.12047407407408</v>
          </cell>
          <cell r="AP3624">
            <v>0.21641311266634933</v>
          </cell>
          <cell r="AV3624" t="str">
            <v>CF</v>
          </cell>
          <cell r="AW3624">
            <v>-15.599325</v>
          </cell>
          <cell r="AX3624">
            <v>-14.388548192890944</v>
          </cell>
          <cell r="AY3624">
            <v>-2.5324140319346893</v>
          </cell>
          <cell r="AZ3624">
            <v>-2.5324140319346893</v>
          </cell>
          <cell r="BG3624">
            <v>0.70718669885078844</v>
          </cell>
          <cell r="BJ3624">
            <v>4.8443941644924935E-3</v>
          </cell>
          <cell r="CF3624">
            <v>0</v>
          </cell>
          <cell r="CV3624">
            <v>21.375</v>
          </cell>
          <cell r="DA3624">
            <v>0</v>
          </cell>
          <cell r="ER3624">
            <v>347.8011851851852</v>
          </cell>
        </row>
        <row r="3625">
          <cell r="A3625">
            <v>650724</v>
          </cell>
          <cell r="C3625" t="str">
            <v>Gonzalez, Kevin</v>
          </cell>
          <cell r="AF3625">
            <v>0.14787360051295348</v>
          </cell>
          <cell r="AN3625">
            <v>98.553280000000001</v>
          </cell>
          <cell r="AP3625">
            <v>0.12110428200021284</v>
          </cell>
          <cell r="AV3625" t="str">
            <v>1B</v>
          </cell>
          <cell r="AW3625">
            <v>-24.423484347671693</v>
          </cell>
          <cell r="AX3625">
            <v>-31.082409347671685</v>
          </cell>
          <cell r="AY3625">
            <v>-27.498831605484519</v>
          </cell>
          <cell r="AZ3625">
            <v>-24.423484347671693</v>
          </cell>
          <cell r="BG3625">
            <v>0.91757579790874</v>
          </cell>
          <cell r="BJ3625">
            <v>5.657457165260994E-4</v>
          </cell>
          <cell r="CF3625">
            <v>0</v>
          </cell>
          <cell r="CV3625">
            <v>19.125</v>
          </cell>
          <cell r="DA3625">
            <v>0</v>
          </cell>
          <cell r="ER3625">
            <v>246.38319999999999</v>
          </cell>
        </row>
        <row r="3626">
          <cell r="A3626">
            <v>650725</v>
          </cell>
          <cell r="C3626" t="str">
            <v>Infante, Jose</v>
          </cell>
          <cell r="AF3626">
            <v>0.14889055163035997</v>
          </cell>
          <cell r="AN3626">
            <v>101.21111703703706</v>
          </cell>
          <cell r="AP3626">
            <v>0.13324605822217406</v>
          </cell>
          <cell r="AV3626" t="str">
            <v>RF</v>
          </cell>
          <cell r="AW3626">
            <v>-14.091166666666666</v>
          </cell>
          <cell r="AX3626">
            <v>-20.744249999999994</v>
          </cell>
          <cell r="AY3626">
            <v>-11.562409184421496</v>
          </cell>
          <cell r="AZ3626">
            <v>-11.562409184421496</v>
          </cell>
          <cell r="BG3626">
            <v>0.56001441607369706</v>
          </cell>
          <cell r="BJ3626">
            <v>3.4201271044945513E-3</v>
          </cell>
          <cell r="CF3626">
            <v>0</v>
          </cell>
          <cell r="CV3626">
            <v>22.791666666666668</v>
          </cell>
          <cell r="DA3626">
            <v>0</v>
          </cell>
          <cell r="ER3626">
            <v>253.02779259259262</v>
          </cell>
        </row>
        <row r="3627">
          <cell r="A3627">
            <v>650726</v>
          </cell>
          <cell r="C3627" t="str">
            <v>Mateo, Algeni</v>
          </cell>
          <cell r="AF3627">
            <v>0.14016460894270222</v>
          </cell>
          <cell r="AN3627">
            <v>87.598613333333333</v>
          </cell>
          <cell r="AP3627">
            <v>0.14721236002362392</v>
          </cell>
          <cell r="AV3627" t="str">
            <v>C</v>
          </cell>
          <cell r="AW3627">
            <v>-17.305053536934633</v>
          </cell>
          <cell r="AX3627">
            <v>-25.068149999999996</v>
          </cell>
          <cell r="AY3627">
            <v>-17.331100297543419</v>
          </cell>
          <cell r="AZ3627">
            <v>-9.2655643215445949</v>
          </cell>
          <cell r="BG3627">
            <v>0.7359392945650638</v>
          </cell>
          <cell r="BJ3627">
            <v>3.2973062061457605E-3</v>
          </cell>
          <cell r="CF3627">
            <v>0</v>
          </cell>
          <cell r="CV3627">
            <v>20.875</v>
          </cell>
          <cell r="DA3627">
            <v>0</v>
          </cell>
          <cell r="ER3627">
            <v>218.99653333333333</v>
          </cell>
        </row>
        <row r="3628">
          <cell r="A3628">
            <v>650727</v>
          </cell>
          <cell r="C3628" t="str">
            <v>Mateo, Welfrin</v>
          </cell>
          <cell r="AF3628">
            <v>0.14671707146946505</v>
          </cell>
          <cell r="AN3628">
            <v>117.17866666666669</v>
          </cell>
          <cell r="AP3628">
            <v>0.20276253129973598</v>
          </cell>
          <cell r="AV3628" t="str">
            <v>2B</v>
          </cell>
          <cell r="AW3628">
            <v>-16.299516666666666</v>
          </cell>
          <cell r="AX3628">
            <v>-11.469975449112297</v>
          </cell>
          <cell r="AY3628">
            <v>-9.07682300793598</v>
          </cell>
          <cell r="AZ3628">
            <v>-9.07682300793598</v>
          </cell>
          <cell r="BG3628">
            <v>0.70977452521855189</v>
          </cell>
          <cell r="BJ3628">
            <v>3.4128311108828835E-3</v>
          </cell>
          <cell r="CF3628">
            <v>0</v>
          </cell>
          <cell r="CV3628">
            <v>20.791666666666668</v>
          </cell>
          <cell r="DA3628">
            <v>0</v>
          </cell>
          <cell r="ER3628">
            <v>292.94666666666672</v>
          </cell>
        </row>
        <row r="3629">
          <cell r="A3629">
            <v>650728</v>
          </cell>
          <cell r="C3629" t="str">
            <v>Molina, Leonardo</v>
          </cell>
          <cell r="AF3629">
            <v>0.15679147097450521</v>
          </cell>
          <cell r="AN3629">
            <v>146.84290370370371</v>
          </cell>
          <cell r="AP3629">
            <v>0.22808808368122879</v>
          </cell>
          <cell r="AV3629" t="str">
            <v>LF</v>
          </cell>
          <cell r="AW3629">
            <v>-18.835333333333335</v>
          </cell>
          <cell r="AX3629">
            <v>-30.788316666666667</v>
          </cell>
          <cell r="AY3629">
            <v>-16.875584255586407</v>
          </cell>
          <cell r="AZ3629">
            <v>-16.875584255586407</v>
          </cell>
          <cell r="BG3629">
            <v>0.73427504300488222</v>
          </cell>
          <cell r="BJ3629">
            <v>-9.0994957918696558E-3</v>
          </cell>
          <cell r="CF3629">
            <v>0</v>
          </cell>
          <cell r="CV3629">
            <v>18.958333333333332</v>
          </cell>
          <cell r="DA3629">
            <v>0</v>
          </cell>
          <cell r="ER3629">
            <v>367.10725925925925</v>
          </cell>
        </row>
        <row r="3630">
          <cell r="A3630">
            <v>650729</v>
          </cell>
          <cell r="C3630" t="str">
            <v>Navas, Eduardo</v>
          </cell>
          <cell r="AF3630">
            <v>0.15372583599426334</v>
          </cell>
          <cell r="AN3630">
            <v>114.71774814814815</v>
          </cell>
          <cell r="AP3630">
            <v>0.16973706523694176</v>
          </cell>
          <cell r="AV3630" t="str">
            <v>C</v>
          </cell>
          <cell r="AW3630">
            <v>-18.075345255562503</v>
          </cell>
          <cell r="AX3630">
            <v>-26.91428333333333</v>
          </cell>
          <cell r="AY3630">
            <v>-20.636456852840944</v>
          </cell>
          <cell r="AZ3630">
            <v>-2.1078112575820658</v>
          </cell>
          <cell r="BG3630">
            <v>0.40239303530561199</v>
          </cell>
          <cell r="BJ3630">
            <v>-1.1557487341728054E-2</v>
          </cell>
          <cell r="CF3630">
            <v>0</v>
          </cell>
          <cell r="CV3630">
            <v>20.208333333333332</v>
          </cell>
          <cell r="DA3630">
            <v>0</v>
          </cell>
          <cell r="ER3630">
            <v>286.79437037037036</v>
          </cell>
        </row>
        <row r="3631">
          <cell r="A3631">
            <v>650742</v>
          </cell>
          <cell r="C3631" t="str">
            <v>Sanchez, Luis</v>
          </cell>
          <cell r="AF3631">
            <v>0.11647814619343359</v>
          </cell>
          <cell r="AN3631">
            <v>92.643555555555565</v>
          </cell>
          <cell r="AP3631">
            <v>9.1529659500397154E-2</v>
          </cell>
          <cell r="AV3631" t="str">
            <v>1B</v>
          </cell>
          <cell r="AW3631">
            <v>-23.188849797260076</v>
          </cell>
          <cell r="AX3631">
            <v>-30.247449999999994</v>
          </cell>
          <cell r="AY3631">
            <v>-26.273503058978427</v>
          </cell>
          <cell r="AZ3631">
            <v>-23.019095204356436</v>
          </cell>
          <cell r="BG3631">
            <v>0.62097477972421078</v>
          </cell>
          <cell r="BJ3631">
            <v>3.0908344156640364E-3</v>
          </cell>
          <cell r="CF3631">
            <v>0</v>
          </cell>
          <cell r="CV3631">
            <v>19.125</v>
          </cell>
          <cell r="DA3631">
            <v>0</v>
          </cell>
          <cell r="ER3631">
            <v>231.60888888888888</v>
          </cell>
        </row>
        <row r="3632">
          <cell r="A3632">
            <v>650744</v>
          </cell>
          <cell r="C3632" t="str">
            <v>Tatis, Carlos</v>
          </cell>
          <cell r="AF3632">
            <v>0.13063066170425783</v>
          </cell>
          <cell r="AN3632">
            <v>107.22239999999999</v>
          </cell>
          <cell r="AP3632">
            <v>0.1091618642893617</v>
          </cell>
          <cell r="AV3632" t="str">
            <v>1B</v>
          </cell>
          <cell r="AW3632">
            <v>-19.306732145595547</v>
          </cell>
          <cell r="AX3632">
            <v>-28.93494999999999</v>
          </cell>
          <cell r="AY3632">
            <v>-22.104892556504751</v>
          </cell>
          <cell r="AZ3632">
            <v>-19.306732145595547</v>
          </cell>
          <cell r="BG3632">
            <v>0.99822329284556233</v>
          </cell>
          <cell r="BJ3632">
            <v>1.1431283149246491E-3</v>
          </cell>
          <cell r="CF3632">
            <v>0</v>
          </cell>
          <cell r="CV3632">
            <v>19.541666666666668</v>
          </cell>
          <cell r="DA3632">
            <v>0</v>
          </cell>
          <cell r="ER3632">
            <v>268.05599999999998</v>
          </cell>
        </row>
        <row r="3633">
          <cell r="A3633">
            <v>650748</v>
          </cell>
          <cell r="C3633" t="str">
            <v>Gonzalez, Yhoelnys</v>
          </cell>
          <cell r="AF3633">
            <v>0.13444484734415829</v>
          </cell>
          <cell r="AN3633">
            <v>122.20005925925926</v>
          </cell>
          <cell r="AP3633">
            <v>0.21187523935820241</v>
          </cell>
          <cell r="AV3633" t="str">
            <v>LF</v>
          </cell>
          <cell r="AW3633">
            <v>-17.746308333333335</v>
          </cell>
          <cell r="AX3633">
            <v>-28.409949999999998</v>
          </cell>
          <cell r="AY3633">
            <v>-10.275896299139378</v>
          </cell>
          <cell r="AZ3633">
            <v>-10.275896299139378</v>
          </cell>
          <cell r="BG3633">
            <v>0.59636419889164571</v>
          </cell>
          <cell r="BJ3633">
            <v>-6.0866244018351933E-3</v>
          </cell>
          <cell r="CF3633">
            <v>0</v>
          </cell>
          <cell r="CV3633">
            <v>19.708333333333332</v>
          </cell>
          <cell r="DA3633">
            <v>0</v>
          </cell>
          <cell r="ER3633">
            <v>305.50014814814813</v>
          </cell>
        </row>
        <row r="3634">
          <cell r="A3634">
            <v>650749</v>
          </cell>
          <cell r="C3634" t="str">
            <v>Monserratt, Jesus</v>
          </cell>
          <cell r="AF3634">
            <v>0.14817606191094565</v>
          </cell>
          <cell r="AN3634">
            <v>75.324325925925933</v>
          </cell>
          <cell r="AP3634">
            <v>0.10483975021397585</v>
          </cell>
          <cell r="AV3634" t="str">
            <v>C</v>
          </cell>
          <cell r="AW3634">
            <v>-21.651373341859045</v>
          </cell>
          <cell r="AX3634">
            <v>-29.19745</v>
          </cell>
          <cell r="AY3634">
            <v>-24.69801915836603</v>
          </cell>
          <cell r="AZ3634">
            <v>-13.193088845687456</v>
          </cell>
          <cell r="BG3634">
            <v>0.81798702939871037</v>
          </cell>
          <cell r="BJ3634">
            <v>5.9715769014575676E-3</v>
          </cell>
          <cell r="CF3634">
            <v>0</v>
          </cell>
          <cell r="CV3634">
            <v>19.458333333333332</v>
          </cell>
          <cell r="DA3634">
            <v>0</v>
          </cell>
          <cell r="ER3634">
            <v>188.31081481481482</v>
          </cell>
        </row>
        <row r="3635">
          <cell r="A3635">
            <v>650750</v>
          </cell>
          <cell r="C3635" t="str">
            <v>Rigby, Gean</v>
          </cell>
          <cell r="AF3635">
            <v>0.12373616446337121</v>
          </cell>
          <cell r="AN3635">
            <v>97.704853333333347</v>
          </cell>
          <cell r="AP3635">
            <v>0.14805283238285205</v>
          </cell>
          <cell r="AV3635" t="str">
            <v>LF</v>
          </cell>
          <cell r="AW3635">
            <v>-18.107258333333334</v>
          </cell>
          <cell r="AX3635">
            <v>-29.19745</v>
          </cell>
          <cell r="AY3635">
            <v>-18.083024321408889</v>
          </cell>
          <cell r="AZ3635">
            <v>-18.083024321408889</v>
          </cell>
          <cell r="BG3635">
            <v>0.50902920299839471</v>
          </cell>
          <cell r="BJ3635">
            <v>-1.1266788015209004E-2</v>
          </cell>
          <cell r="CF3635">
            <v>0</v>
          </cell>
          <cell r="CV3635">
            <v>19.458333333333332</v>
          </cell>
          <cell r="DA3635">
            <v>0</v>
          </cell>
          <cell r="ER3635">
            <v>244.26213333333334</v>
          </cell>
        </row>
        <row r="3636">
          <cell r="A3636">
            <v>650793</v>
          </cell>
          <cell r="C3636" t="str">
            <v>Alastre, Jesus</v>
          </cell>
          <cell r="AF3636">
            <v>0.15912174466791792</v>
          </cell>
          <cell r="AN3636">
            <v>100.92574814814816</v>
          </cell>
          <cell r="AP3636">
            <v>0.16464071591054308</v>
          </cell>
          <cell r="AV3636" t="str">
            <v>CF</v>
          </cell>
          <cell r="AW3636">
            <v>-17.866624999999999</v>
          </cell>
          <cell r="AX3636">
            <v>-28.672449999999994</v>
          </cell>
          <cell r="AY3636">
            <v>-17.747846350642725</v>
          </cell>
          <cell r="AZ3636">
            <v>-17.747846350642725</v>
          </cell>
          <cell r="BG3636">
            <v>1.0433011652593336</v>
          </cell>
          <cell r="BJ3636">
            <v>1.8163193283858462E-2</v>
          </cell>
          <cell r="CF3636">
            <v>0</v>
          </cell>
          <cell r="CV3636">
            <v>19.625</v>
          </cell>
          <cell r="DA3636">
            <v>0</v>
          </cell>
          <cell r="ER3636">
            <v>252.31437037037037</v>
          </cell>
        </row>
        <row r="3637">
          <cell r="A3637">
            <v>650798</v>
          </cell>
          <cell r="C3637" t="str">
            <v>Encarnacion, Luis</v>
          </cell>
          <cell r="AF3637">
            <v>0.13682247063652123</v>
          </cell>
          <cell r="AN3637">
            <v>117.12521481481481</v>
          </cell>
          <cell r="AP3637">
            <v>0.18637929814804188</v>
          </cell>
          <cell r="AV3637" t="str">
            <v>1B</v>
          </cell>
          <cell r="AW3637">
            <v>-23.881498962565978</v>
          </cell>
          <cell r="AX3637">
            <v>-31.082549999999994</v>
          </cell>
          <cell r="AY3637">
            <v>-26.454947209588774</v>
          </cell>
          <cell r="AZ3637">
            <v>-23.881498962565978</v>
          </cell>
          <cell r="BG3637">
            <v>0.68355245005704968</v>
          </cell>
          <cell r="BJ3637">
            <v>-6.7255337535646964E-3</v>
          </cell>
          <cell r="CF3637">
            <v>0</v>
          </cell>
          <cell r="CV3637">
            <v>18.875</v>
          </cell>
          <cell r="DA3637">
            <v>0</v>
          </cell>
          <cell r="ER3637">
            <v>292.81303703703702</v>
          </cell>
        </row>
        <row r="3638">
          <cell r="A3638">
            <v>650799</v>
          </cell>
          <cell r="C3638" t="str">
            <v>Gamboa, Rafael</v>
          </cell>
          <cell r="AF3638">
            <v>0.12370940805844655</v>
          </cell>
          <cell r="AN3638">
            <v>106.23845925925926</v>
          </cell>
          <cell r="AP3638">
            <v>0.15807153685137365</v>
          </cell>
          <cell r="AV3638" t="str">
            <v>1B</v>
          </cell>
          <cell r="AW3638">
            <v>-18.952132939932035</v>
          </cell>
          <cell r="AX3638">
            <v>-27.145049999999998</v>
          </cell>
          <cell r="AY3638">
            <v>-21.28635429384515</v>
          </cell>
          <cell r="AZ3638">
            <v>-18.326646918276321</v>
          </cell>
          <cell r="BG3638">
            <v>0.78633606136015288</v>
          </cell>
          <cell r="BJ3638">
            <v>3.0159752699426444E-3</v>
          </cell>
          <cell r="CF3638">
            <v>0</v>
          </cell>
          <cell r="CV3638">
            <v>20.125</v>
          </cell>
          <cell r="DA3638">
            <v>0</v>
          </cell>
          <cell r="ER3638">
            <v>265.59614814814813</v>
          </cell>
        </row>
        <row r="3639">
          <cell r="A3639">
            <v>650801</v>
          </cell>
          <cell r="C3639" t="str">
            <v>Martelo, Bryan</v>
          </cell>
          <cell r="AF3639">
            <v>0.15181846448639774</v>
          </cell>
          <cell r="AN3639">
            <v>95.930666666666681</v>
          </cell>
          <cell r="AP3639">
            <v>0.11898099495474923</v>
          </cell>
          <cell r="AV3639" t="str">
            <v>RF</v>
          </cell>
          <cell r="AW3639">
            <v>-17.746308333333335</v>
          </cell>
          <cell r="AX3639">
            <v>-28.409949999999998</v>
          </cell>
          <cell r="AY3639">
            <v>-17.991743495855665</v>
          </cell>
          <cell r="AZ3639">
            <v>-17.746308333333335</v>
          </cell>
          <cell r="BG3639">
            <v>0.75489872660541324</v>
          </cell>
          <cell r="BJ3639">
            <v>1.5923528076751994E-4</v>
          </cell>
          <cell r="CF3639">
            <v>0</v>
          </cell>
          <cell r="CV3639">
            <v>19.708333333333332</v>
          </cell>
          <cell r="DA3639">
            <v>0</v>
          </cell>
          <cell r="ER3639">
            <v>239.82666666666668</v>
          </cell>
        </row>
        <row r="3640">
          <cell r="A3640">
            <v>650803</v>
          </cell>
          <cell r="C3640" t="str">
            <v>Mendoza, Luis</v>
          </cell>
          <cell r="AF3640">
            <v>0.1349598401914501</v>
          </cell>
          <cell r="AN3640">
            <v>123.00693333333334</v>
          </cell>
          <cell r="AP3640">
            <v>0.19107446342089573</v>
          </cell>
          <cell r="AV3640" t="str">
            <v>LF</v>
          </cell>
          <cell r="AW3640">
            <v>-18.688029173075549</v>
          </cell>
          <cell r="AX3640">
            <v>-31.082549999999994</v>
          </cell>
          <cell r="AY3640">
            <v>-20.932323796021258</v>
          </cell>
          <cell r="AZ3640">
            <v>-18.688029173075549</v>
          </cell>
          <cell r="BG3640">
            <v>0.97882637881416734</v>
          </cell>
          <cell r="BJ3640">
            <v>8.5603447484681981E-3</v>
          </cell>
          <cell r="CF3640">
            <v>0</v>
          </cell>
          <cell r="CV3640">
            <v>18.875</v>
          </cell>
          <cell r="DA3640">
            <v>0</v>
          </cell>
          <cell r="ER3640">
            <v>307.51733333333334</v>
          </cell>
        </row>
        <row r="3641">
          <cell r="A3641">
            <v>650805</v>
          </cell>
          <cell r="C3641" t="str">
            <v>Rodriguez, Edwin</v>
          </cell>
          <cell r="AF3641">
            <v>0.15789673936908349</v>
          </cell>
          <cell r="AN3641">
            <v>116.90495999999999</v>
          </cell>
          <cell r="AP3641">
            <v>0.19106044494715901</v>
          </cell>
          <cell r="AV3641" t="str">
            <v>1B</v>
          </cell>
          <cell r="AW3641">
            <v>-18.670729786486657</v>
          </cell>
          <cell r="AX3641">
            <v>-30.509949999999989</v>
          </cell>
          <cell r="AY3641">
            <v>-22.544017280214049</v>
          </cell>
          <cell r="AZ3641">
            <v>-18.670729786486657</v>
          </cell>
          <cell r="BG3641">
            <v>0.77182795336311705</v>
          </cell>
          <cell r="BJ3641">
            <v>-1.0632336791830075E-2</v>
          </cell>
          <cell r="CF3641">
            <v>0</v>
          </cell>
          <cell r="CV3641">
            <v>19.041666666666668</v>
          </cell>
          <cell r="DA3641">
            <v>0</v>
          </cell>
          <cell r="ER3641">
            <v>292.26239999999996</v>
          </cell>
        </row>
        <row r="3642">
          <cell r="A3642">
            <v>650806</v>
          </cell>
          <cell r="C3642" t="str">
            <v>Romero, Daniel</v>
          </cell>
          <cell r="AF3642">
            <v>0.12460091392931148</v>
          </cell>
          <cell r="AN3642">
            <v>131.91691851851851</v>
          </cell>
          <cell r="AP3642">
            <v>0.21933546508294621</v>
          </cell>
          <cell r="AV3642" t="str">
            <v>3B</v>
          </cell>
          <cell r="AW3642">
            <v>-18.588525000000001</v>
          </cell>
          <cell r="AX3642">
            <v>-15.794633100333389</v>
          </cell>
          <cell r="AY3642">
            <v>-10.986828669463412</v>
          </cell>
          <cell r="AZ3642">
            <v>-10.986828669463412</v>
          </cell>
          <cell r="BG3642">
            <v>0.72279421134696786</v>
          </cell>
          <cell r="BJ3642">
            <v>-1.0750002366491136E-2</v>
          </cell>
          <cell r="CF3642">
            <v>0</v>
          </cell>
          <cell r="CV3642">
            <v>19.125</v>
          </cell>
          <cell r="DA3642">
            <v>0</v>
          </cell>
          <cell r="ER3642">
            <v>329.79229629629629</v>
          </cell>
        </row>
        <row r="3643">
          <cell r="A3643">
            <v>650809</v>
          </cell>
          <cell r="C3643" t="str">
            <v>Tabares, Yorbys</v>
          </cell>
          <cell r="AF3643">
            <v>0.11420777297873869</v>
          </cell>
          <cell r="AN3643">
            <v>93.768640000000005</v>
          </cell>
          <cell r="AP3643">
            <v>0.101929206132781</v>
          </cell>
          <cell r="AV3643" t="str">
            <v>LF</v>
          </cell>
          <cell r="AW3643">
            <v>-18.107258333333334</v>
          </cell>
          <cell r="AX3643">
            <v>-29.19745</v>
          </cell>
          <cell r="AY3643">
            <v>-16.093292897234214</v>
          </cell>
          <cell r="AZ3643">
            <v>-16.093292897234214</v>
          </cell>
          <cell r="BG3643">
            <v>0.51327641301688431</v>
          </cell>
          <cell r="BJ3643">
            <v>-1.5794020095346865E-2</v>
          </cell>
          <cell r="CF3643">
            <v>0</v>
          </cell>
          <cell r="CV3643">
            <v>19.458333333333332</v>
          </cell>
          <cell r="DA3643">
            <v>0</v>
          </cell>
          <cell r="ER3643">
            <v>234.42160000000001</v>
          </cell>
        </row>
        <row r="3644">
          <cell r="A3644">
            <v>650815</v>
          </cell>
          <cell r="C3644" t="str">
            <v>Fuentes, Huascar</v>
          </cell>
          <cell r="AF3644">
            <v>0.17109421175049544</v>
          </cell>
          <cell r="AN3644">
            <v>113.61552592592594</v>
          </cell>
          <cell r="AP3644">
            <v>0.15734200561881173</v>
          </cell>
          <cell r="AV3644" t="str">
            <v>1B</v>
          </cell>
          <cell r="AW3644">
            <v>-17.074426772209822</v>
          </cell>
          <cell r="AX3644">
            <v>-18.647283333333331</v>
          </cell>
          <cell r="AY3644">
            <v>-17.232895274598924</v>
          </cell>
          <cell r="AZ3644">
            <v>-17.074426772209822</v>
          </cell>
          <cell r="BG3644">
            <v>0.9318453383125449</v>
          </cell>
          <cell r="BJ3644">
            <v>2.8055190772042827E-3</v>
          </cell>
          <cell r="CF3644">
            <v>0</v>
          </cell>
          <cell r="CV3644">
            <v>24.041666666666668</v>
          </cell>
          <cell r="DA3644">
            <v>0</v>
          </cell>
          <cell r="ER3644">
            <v>284.03881481481483</v>
          </cell>
        </row>
        <row r="3645">
          <cell r="A3645">
            <v>650818</v>
          </cell>
          <cell r="C3645" t="str">
            <v>Granberry, Mikell</v>
          </cell>
          <cell r="AF3645">
            <v>0.14413802030305373</v>
          </cell>
          <cell r="AN3645">
            <v>106.50856296296297</v>
          </cell>
          <cell r="AP3645">
            <v>0.17043055869515578</v>
          </cell>
          <cell r="AV3645" t="str">
            <v>1B</v>
          </cell>
          <cell r="AW3645">
            <v>-17.046810551184031</v>
          </cell>
          <cell r="AX3645">
            <v>-25.068149999999996</v>
          </cell>
          <cell r="AY3645">
            <v>-16.648106616777547</v>
          </cell>
          <cell r="AZ3645">
            <v>-15.443475378378904</v>
          </cell>
          <cell r="BG3645">
            <v>0.82941881092004155</v>
          </cell>
          <cell r="BJ3645">
            <v>1.2454341692951992E-2</v>
          </cell>
          <cell r="CF3645">
            <v>0</v>
          </cell>
          <cell r="CV3645">
            <v>20.875</v>
          </cell>
          <cell r="DA3645">
            <v>0</v>
          </cell>
          <cell r="ER3645">
            <v>266.27140740740742</v>
          </cell>
        </row>
        <row r="3646">
          <cell r="A3646">
            <v>650819</v>
          </cell>
          <cell r="C3646" t="str">
            <v>Lantigua, Edison</v>
          </cell>
          <cell r="AF3646">
            <v>0.1595547276565924</v>
          </cell>
          <cell r="AN3646">
            <v>108.82157037037037</v>
          </cell>
          <cell r="AP3646">
            <v>0.16970752915661291</v>
          </cell>
          <cell r="AV3646" t="str">
            <v>RF</v>
          </cell>
          <cell r="AW3646">
            <v>-18.107258333333334</v>
          </cell>
          <cell r="AX3646">
            <v>-29.19745</v>
          </cell>
          <cell r="AY3646">
            <v>-20.731202720918176</v>
          </cell>
          <cell r="AZ3646">
            <v>-18.107258333333334</v>
          </cell>
          <cell r="BG3646">
            <v>0.83659723963750232</v>
          </cell>
          <cell r="BJ3646">
            <v>6.5848634463376828E-3</v>
          </cell>
          <cell r="CF3646">
            <v>0</v>
          </cell>
          <cell r="CV3646">
            <v>19.458333333333332</v>
          </cell>
          <cell r="DA3646">
            <v>0</v>
          </cell>
          <cell r="ER3646">
            <v>272.05392592592591</v>
          </cell>
        </row>
        <row r="3647">
          <cell r="A3647">
            <v>650824</v>
          </cell>
          <cell r="C3647" t="str">
            <v>Perez, Luis</v>
          </cell>
          <cell r="AF3647">
            <v>0.14009061092844566</v>
          </cell>
          <cell r="AN3647">
            <v>79.201813333333348</v>
          </cell>
          <cell r="AP3647">
            <v>7.6595531700010433E-2</v>
          </cell>
          <cell r="AV3647" t="str">
            <v>2B</v>
          </cell>
          <cell r="AW3647">
            <v>-14.424233333333335</v>
          </cell>
          <cell r="AX3647">
            <v>-6.8658476576548653</v>
          </cell>
          <cell r="AY3647">
            <v>-9.3312252921851169</v>
          </cell>
          <cell r="AZ3647">
            <v>-6.8658476576548653</v>
          </cell>
          <cell r="BG3647">
            <v>0.63908105077399213</v>
          </cell>
          <cell r="BJ3647">
            <v>2.2198905655812103E-3</v>
          </cell>
          <cell r="CF3647">
            <v>0</v>
          </cell>
          <cell r="CV3647">
            <v>22.458333333333332</v>
          </cell>
          <cell r="DA3647">
            <v>0</v>
          </cell>
          <cell r="ER3647">
            <v>198.00453333333334</v>
          </cell>
        </row>
        <row r="3648">
          <cell r="A3648">
            <v>650825</v>
          </cell>
          <cell r="C3648" t="str">
            <v>Portorreal, Jeremias</v>
          </cell>
          <cell r="AF3648">
            <v>0.14030589525382067</v>
          </cell>
          <cell r="AN3648">
            <v>125.46465185185184</v>
          </cell>
          <cell r="AP3648">
            <v>0.22483216672420026</v>
          </cell>
          <cell r="AV3648" t="str">
            <v>RF</v>
          </cell>
          <cell r="AW3648">
            <v>-22.199304197918366</v>
          </cell>
          <cell r="AX3648">
            <v>-31.082549999999994</v>
          </cell>
          <cell r="AY3648">
            <v>-25.316612387352748</v>
          </cell>
          <cell r="AZ3648">
            <v>-22.199304197918366</v>
          </cell>
          <cell r="BG3648">
            <v>0.86596854778108145</v>
          </cell>
          <cell r="BJ3648">
            <v>6.8083038077389321E-3</v>
          </cell>
          <cell r="CF3648">
            <v>0</v>
          </cell>
          <cell r="CV3648">
            <v>18.875</v>
          </cell>
          <cell r="DA3648">
            <v>0</v>
          </cell>
          <cell r="ER3648">
            <v>313.6616296296296</v>
          </cell>
        </row>
        <row r="3649">
          <cell r="A3649">
            <v>650826</v>
          </cell>
          <cell r="C3649" t="str">
            <v>Ramirez, Eliezer</v>
          </cell>
          <cell r="AF3649">
            <v>0.12781422924737801</v>
          </cell>
          <cell r="AN3649">
            <v>71.997440000000012</v>
          </cell>
          <cell r="AP3649">
            <v>4.6725105490415086E-2</v>
          </cell>
          <cell r="AV3649" t="str">
            <v>RF</v>
          </cell>
          <cell r="AW3649">
            <v>-24.607003332942192</v>
          </cell>
          <cell r="AX3649">
            <v>-30.412828332942187</v>
          </cell>
          <cell r="AY3649">
            <v>-24.897526602331837</v>
          </cell>
          <cell r="AZ3649">
            <v>-24.607003332942192</v>
          </cell>
          <cell r="BG3649">
            <v>0.66925863937769625</v>
          </cell>
          <cell r="BJ3649">
            <v>-5.1801848199393063E-4</v>
          </cell>
          <cell r="CF3649">
            <v>0</v>
          </cell>
          <cell r="CV3649">
            <v>19.625</v>
          </cell>
          <cell r="DA3649">
            <v>0</v>
          </cell>
          <cell r="ER3649">
            <v>179.99360000000001</v>
          </cell>
        </row>
        <row r="3650">
          <cell r="A3650">
            <v>650831</v>
          </cell>
          <cell r="C3650" t="str">
            <v>Siri, Raul</v>
          </cell>
          <cell r="AF3650">
            <v>0.1691454593010831</v>
          </cell>
          <cell r="AN3650">
            <v>116.91413333333335</v>
          </cell>
          <cell r="AP3650">
            <v>0.21541214869422254</v>
          </cell>
          <cell r="AV3650" t="str">
            <v>2B</v>
          </cell>
          <cell r="AW3650">
            <v>-15.216858333333334</v>
          </cell>
          <cell r="AX3650">
            <v>-15.054636320107713</v>
          </cell>
          <cell r="AY3650">
            <v>-9.4552325469632521</v>
          </cell>
          <cell r="AZ3650">
            <v>-9.4552325469632521</v>
          </cell>
          <cell r="BG3650">
            <v>0.55816823774003899</v>
          </cell>
          <cell r="BJ3650">
            <v>8.0587182458415909E-4</v>
          </cell>
          <cell r="CF3650">
            <v>0</v>
          </cell>
          <cell r="CV3650">
            <v>21.708333333333332</v>
          </cell>
          <cell r="DA3650">
            <v>0</v>
          </cell>
          <cell r="ER3650">
            <v>292.28533333333337</v>
          </cell>
        </row>
        <row r="3651">
          <cell r="A3651">
            <v>650832</v>
          </cell>
          <cell r="C3651" t="str">
            <v>Valerio, Adrian</v>
          </cell>
          <cell r="AF3651">
            <v>0.14105763862095488</v>
          </cell>
          <cell r="AN3651">
            <v>125.74554074074075</v>
          </cell>
          <cell r="AP3651">
            <v>0.22059983104244074</v>
          </cell>
          <cell r="AV3651" t="str">
            <v>SS</v>
          </cell>
          <cell r="AW3651">
            <v>-18.347891666666666</v>
          </cell>
          <cell r="AX3651">
            <v>-9.451699402922042</v>
          </cell>
          <cell r="AY3651">
            <v>-15.996610328686003</v>
          </cell>
          <cell r="AZ3651">
            <v>-9.451699402922042</v>
          </cell>
          <cell r="BG3651">
            <v>0.74264581599624035</v>
          </cell>
          <cell r="BJ3651">
            <v>-2.916923191053313E-3</v>
          </cell>
          <cell r="CF3651">
            <v>0</v>
          </cell>
          <cell r="CV3651">
            <v>19.291666666666668</v>
          </cell>
          <cell r="DA3651">
            <v>0</v>
          </cell>
          <cell r="ER3651">
            <v>314.36385185185185</v>
          </cell>
        </row>
        <row r="3652">
          <cell r="A3652">
            <v>650835</v>
          </cell>
          <cell r="C3652" t="str">
            <v>Vinicio, Felix</v>
          </cell>
          <cell r="AF3652">
            <v>0.14319389211907951</v>
          </cell>
          <cell r="AN3652">
            <v>113.9786666666667</v>
          </cell>
          <cell r="AP3652">
            <v>0.18654943974852578</v>
          </cell>
          <cell r="AV3652" t="str">
            <v>LF</v>
          </cell>
          <cell r="AW3652">
            <v>-17.332393336613947</v>
          </cell>
          <cell r="AX3652">
            <v>-23.030216666666668</v>
          </cell>
          <cell r="AY3652">
            <v>-21.890953923339175</v>
          </cell>
          <cell r="AZ3652">
            <v>-17.332393336613947</v>
          </cell>
          <cell r="BG3652">
            <v>0.80965717054999398</v>
          </cell>
          <cell r="BJ3652">
            <v>-3.3485221996140907E-4</v>
          </cell>
          <cell r="CF3652">
            <v>0</v>
          </cell>
          <cell r="CV3652">
            <v>21.708333333333332</v>
          </cell>
          <cell r="DA3652">
            <v>0</v>
          </cell>
          <cell r="ER3652">
            <v>284.94666666666672</v>
          </cell>
        </row>
        <row r="3653">
          <cell r="A3653">
            <v>650836</v>
          </cell>
          <cell r="C3653" t="str">
            <v>Arias, Enmanuel</v>
          </cell>
          <cell r="AF3653">
            <v>0.11268790190152245</v>
          </cell>
          <cell r="AN3653">
            <v>103.52000000000001</v>
          </cell>
          <cell r="AP3653">
            <v>0.12269004308117248</v>
          </cell>
          <cell r="AV3653" t="str">
            <v>1B</v>
          </cell>
          <cell r="AW3653">
            <v>-20.941734363068811</v>
          </cell>
          <cell r="AX3653">
            <v>-23.961926029735469</v>
          </cell>
          <cell r="AY3653">
            <v>-22.423028398951406</v>
          </cell>
          <cell r="AZ3653">
            <v>-20.941734363068811</v>
          </cell>
          <cell r="BG3653">
            <v>0.46958906433654579</v>
          </cell>
          <cell r="BJ3653">
            <v>-2.0081041915325525E-3</v>
          </cell>
          <cell r="CF3653">
            <v>0</v>
          </cell>
          <cell r="CV3653">
            <v>21.541666666666668</v>
          </cell>
          <cell r="DA3653">
            <v>0</v>
          </cell>
          <cell r="ER3653">
            <v>258.8</v>
          </cell>
        </row>
        <row r="3654">
          <cell r="A3654">
            <v>650837</v>
          </cell>
          <cell r="C3654" t="str">
            <v>Asuncion, Luis</v>
          </cell>
          <cell r="AF3654">
            <v>0.15917453749967891</v>
          </cell>
          <cell r="AN3654">
            <v>120.68136296296298</v>
          </cell>
          <cell r="AP3654">
            <v>0.18806339547942308</v>
          </cell>
          <cell r="AV3654" t="str">
            <v>RF</v>
          </cell>
          <cell r="AW3654">
            <v>-22.000884230857391</v>
          </cell>
          <cell r="AX3654">
            <v>-29.459949999999996</v>
          </cell>
          <cell r="AY3654">
            <v>-21.61320747176179</v>
          </cell>
          <cell r="AZ3654">
            <v>-21.61320747176179</v>
          </cell>
          <cell r="BG3654">
            <v>0.84011018770509027</v>
          </cell>
          <cell r="BJ3654">
            <v>-5.3557933960694179E-3</v>
          </cell>
          <cell r="CF3654">
            <v>0</v>
          </cell>
          <cell r="CV3654">
            <v>19.375</v>
          </cell>
          <cell r="DA3654">
            <v>0</v>
          </cell>
          <cell r="ER3654">
            <v>301.70340740740744</v>
          </cell>
        </row>
        <row r="3655">
          <cell r="A3655">
            <v>650839</v>
          </cell>
          <cell r="C3655" t="str">
            <v>Giron, Ruddy</v>
          </cell>
          <cell r="AF3655">
            <v>0.18015614983186648</v>
          </cell>
          <cell r="AN3655">
            <v>209.02210370370372</v>
          </cell>
          <cell r="AP3655">
            <v>0.32155456990790432</v>
          </cell>
          <cell r="AV3655" t="str">
            <v>SS</v>
          </cell>
          <cell r="AW3655">
            <v>-18.107258333333334</v>
          </cell>
          <cell r="AX3655">
            <v>-11.257290531565692</v>
          </cell>
          <cell r="AY3655">
            <v>-13.708136698307301</v>
          </cell>
          <cell r="AZ3655">
            <v>-11.257290531565692</v>
          </cell>
          <cell r="BG3655">
            <v>0.62869656647609862</v>
          </cell>
          <cell r="BJ3655">
            <v>-1.4271244924992141E-2</v>
          </cell>
          <cell r="CF3655">
            <v>0</v>
          </cell>
          <cell r="CV3655">
            <v>19.458333333333332</v>
          </cell>
          <cell r="DA3655">
            <v>0</v>
          </cell>
          <cell r="ER3655">
            <v>522.55525925925929</v>
          </cell>
        </row>
        <row r="3656">
          <cell r="A3656">
            <v>650842</v>
          </cell>
          <cell r="C3656" t="str">
            <v>Magdaleno, Westhers</v>
          </cell>
          <cell r="AF3656">
            <v>0.13804598619492434</v>
          </cell>
          <cell r="AN3656">
            <v>100.02906074074076</v>
          </cell>
          <cell r="AP3656">
            <v>0.15655025207374229</v>
          </cell>
          <cell r="AV3656" t="str">
            <v>SS</v>
          </cell>
          <cell r="AW3656">
            <v>-18.888348547469125</v>
          </cell>
          <cell r="AX3656">
            <v>-17.343627419328346</v>
          </cell>
          <cell r="AY3656">
            <v>-20.049707785514379</v>
          </cell>
          <cell r="AZ3656">
            <v>-17.343627419328346</v>
          </cell>
          <cell r="BG3656">
            <v>0.55250633672650085</v>
          </cell>
          <cell r="BJ3656">
            <v>-2.569491633042412E-3</v>
          </cell>
          <cell r="CF3656">
            <v>0</v>
          </cell>
          <cell r="CV3656">
            <v>19.708333333333332</v>
          </cell>
          <cell r="DA3656">
            <v>0</v>
          </cell>
          <cell r="ER3656">
            <v>250.07265185185187</v>
          </cell>
        </row>
        <row r="3657">
          <cell r="A3657">
            <v>650843</v>
          </cell>
          <cell r="C3657" t="str">
            <v>Olmo, Dayon</v>
          </cell>
          <cell r="AF3657">
            <v>0.14672003884840018</v>
          </cell>
          <cell r="AN3657">
            <v>105.17949629629629</v>
          </cell>
          <cell r="AP3657">
            <v>0.1739099605625235</v>
          </cell>
          <cell r="AV3657" t="str">
            <v>CF</v>
          </cell>
          <cell r="AW3657">
            <v>-17.866624999999999</v>
          </cell>
          <cell r="AX3657">
            <v>-28.672449999999994</v>
          </cell>
          <cell r="AY3657">
            <v>-11.909665142094294</v>
          </cell>
          <cell r="AZ3657">
            <v>-11.909665142094294</v>
          </cell>
          <cell r="BG3657">
            <v>0.63006232496956827</v>
          </cell>
          <cell r="BJ3657">
            <v>-3.5792157054327371E-3</v>
          </cell>
          <cell r="CF3657">
            <v>0</v>
          </cell>
          <cell r="CV3657">
            <v>19.625</v>
          </cell>
          <cell r="DA3657">
            <v>0</v>
          </cell>
          <cell r="ER3657">
            <v>262.94874074074073</v>
          </cell>
        </row>
        <row r="3658">
          <cell r="A3658">
            <v>650846</v>
          </cell>
          <cell r="C3658" t="str">
            <v>Sosa, Carlos</v>
          </cell>
          <cell r="AF3658">
            <v>0.14469947825530086</v>
          </cell>
          <cell r="AN3658">
            <v>92.364693333333335</v>
          </cell>
          <cell r="AP3658">
            <v>0.1417086076519577</v>
          </cell>
          <cell r="AV3658" t="str">
            <v>3B</v>
          </cell>
          <cell r="AW3658">
            <v>-18.400781903573623</v>
          </cell>
          <cell r="AX3658">
            <v>-16.551566969569237</v>
          </cell>
          <cell r="AY3658">
            <v>-20.416786580598313</v>
          </cell>
          <cell r="AZ3658">
            <v>-16.551566969569237</v>
          </cell>
          <cell r="BG3658">
            <v>0.63348338794176329</v>
          </cell>
          <cell r="BJ3658">
            <v>-4.1265450853209115E-3</v>
          </cell>
          <cell r="CF3658">
            <v>0</v>
          </cell>
          <cell r="CV3658">
            <v>20.875</v>
          </cell>
          <cell r="DA3658">
            <v>0</v>
          </cell>
          <cell r="ER3658">
            <v>230.91173333333333</v>
          </cell>
        </row>
        <row r="3659">
          <cell r="A3659">
            <v>650847</v>
          </cell>
          <cell r="C3659" t="str">
            <v>Sotillo, Jose</v>
          </cell>
          <cell r="AF3659">
            <v>0.12009478912652019</v>
          </cell>
          <cell r="AN3659">
            <v>93.839360000000013</v>
          </cell>
          <cell r="AP3659">
            <v>0.13020976074141466</v>
          </cell>
          <cell r="AV3659" t="str">
            <v>LF</v>
          </cell>
          <cell r="AW3659">
            <v>-17.163250000000001</v>
          </cell>
          <cell r="AX3659">
            <v>-27.145049999999998</v>
          </cell>
          <cell r="AY3659">
            <v>-15.557871083676325</v>
          </cell>
          <cell r="AZ3659">
            <v>-15.557871083676325</v>
          </cell>
          <cell r="BG3659">
            <v>0.70409984739237452</v>
          </cell>
          <cell r="BJ3659">
            <v>1.5152204036895099E-2</v>
          </cell>
          <cell r="CF3659">
            <v>0</v>
          </cell>
          <cell r="CV3659">
            <v>20.125</v>
          </cell>
          <cell r="DA3659">
            <v>0</v>
          </cell>
          <cell r="ER3659">
            <v>234.59840000000003</v>
          </cell>
        </row>
        <row r="3660">
          <cell r="A3660">
            <v>650848</v>
          </cell>
          <cell r="C3660" t="str">
            <v>Suarez, Felix</v>
          </cell>
          <cell r="AF3660">
            <v>0.11861671323320586</v>
          </cell>
          <cell r="AN3660">
            <v>101.48740740740742</v>
          </cell>
          <cell r="AP3660">
            <v>0.15353718055391308</v>
          </cell>
          <cell r="AV3660" t="str">
            <v>1B</v>
          </cell>
          <cell r="AW3660">
            <v>-16.111253371141672</v>
          </cell>
          <cell r="AX3660">
            <v>-15.587047897243622</v>
          </cell>
          <cell r="AY3660">
            <v>-9.0269967058919534</v>
          </cell>
          <cell r="AZ3660">
            <v>-9.0269967058919534</v>
          </cell>
          <cell r="BG3660">
            <v>0.68653674318080959</v>
          </cell>
          <cell r="BJ3660">
            <v>-1.3947584840769967E-3</v>
          </cell>
          <cell r="CF3660">
            <v>0</v>
          </cell>
          <cell r="CV3660">
            <v>20.458333333333332</v>
          </cell>
          <cell r="DA3660">
            <v>0</v>
          </cell>
          <cell r="ER3660">
            <v>253.71851851851852</v>
          </cell>
        </row>
        <row r="3661">
          <cell r="A3661">
            <v>650849</v>
          </cell>
          <cell r="C3661" t="str">
            <v>Andrade, Greifer</v>
          </cell>
          <cell r="AF3661">
            <v>0.14814736111888546</v>
          </cell>
          <cell r="AN3661">
            <v>109.02442666666667</v>
          </cell>
          <cell r="AP3661">
            <v>0.15549735618016913</v>
          </cell>
          <cell r="AV3661" t="str">
            <v>2B</v>
          </cell>
          <cell r="AW3661">
            <v>-18.107258333333334</v>
          </cell>
          <cell r="AX3661">
            <v>-16.326125778545155</v>
          </cell>
          <cell r="AY3661">
            <v>-17.057221128367516</v>
          </cell>
          <cell r="AZ3661">
            <v>-16.326125778545155</v>
          </cell>
          <cell r="BG3661">
            <v>0.91265396988121883</v>
          </cell>
          <cell r="BJ3661">
            <v>1.7547553552258E-2</v>
          </cell>
          <cell r="CF3661">
            <v>0</v>
          </cell>
          <cell r="CV3661">
            <v>19.458333333333332</v>
          </cell>
          <cell r="DA3661">
            <v>0</v>
          </cell>
          <cell r="ER3661">
            <v>272.56106666666665</v>
          </cell>
        </row>
        <row r="3662">
          <cell r="A3662">
            <v>650850</v>
          </cell>
          <cell r="C3662" t="str">
            <v>Arocha, Hector</v>
          </cell>
          <cell r="AF3662">
            <v>0.13166064699246899</v>
          </cell>
          <cell r="AN3662">
            <v>55.927893333333344</v>
          </cell>
          <cell r="AP3662">
            <v>3.1535759316553613E-2</v>
          </cell>
          <cell r="AV3662" t="str">
            <v>C</v>
          </cell>
          <cell r="AW3662">
            <v>-24.216504501181976</v>
          </cell>
          <cell r="AX3662">
            <v>-30.306696167848642</v>
          </cell>
          <cell r="AY3662">
            <v>-27.212724057131517</v>
          </cell>
          <cell r="AZ3662">
            <v>-14.577878383390713</v>
          </cell>
          <cell r="BG3662">
            <v>0.59053524065164842</v>
          </cell>
          <cell r="BJ3662">
            <v>-1.0747691373983383E-2</v>
          </cell>
          <cell r="CF3662">
            <v>0</v>
          </cell>
          <cell r="CV3662">
            <v>19.458333333333332</v>
          </cell>
          <cell r="DA3662">
            <v>0</v>
          </cell>
          <cell r="ER3662">
            <v>139.81973333333335</v>
          </cell>
        </row>
        <row r="3663">
          <cell r="A3663">
            <v>650853</v>
          </cell>
          <cell r="C3663" t="str">
            <v>Helder, Eugene</v>
          </cell>
          <cell r="AF3663">
            <v>0.14476198301166796</v>
          </cell>
          <cell r="AN3663">
            <v>130.14779259259259</v>
          </cell>
          <cell r="AP3663">
            <v>0.22989642889859563</v>
          </cell>
          <cell r="AV3663" t="str">
            <v>2B</v>
          </cell>
          <cell r="AW3663">
            <v>-17.761442260856391</v>
          </cell>
          <cell r="AX3663">
            <v>-13.714964015902671</v>
          </cell>
          <cell r="AY3663">
            <v>-15.226834523114121</v>
          </cell>
          <cell r="AZ3663">
            <v>-13.714964015902671</v>
          </cell>
          <cell r="BG3663">
            <v>0.89532259112118506</v>
          </cell>
          <cell r="BJ3663">
            <v>-3.6827751750892115E-3</v>
          </cell>
          <cell r="CF3663">
            <v>0</v>
          </cell>
          <cell r="CV3663">
            <v>20.375</v>
          </cell>
          <cell r="DA3663">
            <v>0</v>
          </cell>
          <cell r="ER3663">
            <v>325.3694814814815</v>
          </cell>
        </row>
        <row r="3664">
          <cell r="A3664">
            <v>650854</v>
          </cell>
          <cell r="C3664" t="str">
            <v>Jimenez, Anthony</v>
          </cell>
          <cell r="AF3664">
            <v>0.16419120768380405</v>
          </cell>
          <cell r="AN3664">
            <v>121.92800000000003</v>
          </cell>
          <cell r="AP3664">
            <v>0.22202870154421739</v>
          </cell>
          <cell r="AV3664" t="str">
            <v>CF</v>
          </cell>
          <cell r="AW3664">
            <v>-16.407483333333335</v>
          </cell>
          <cell r="AX3664">
            <v>-25.529683333333331</v>
          </cell>
          <cell r="AY3664">
            <v>-9.2454914629708664</v>
          </cell>
          <cell r="AZ3664">
            <v>-9.2454914629708664</v>
          </cell>
          <cell r="BG3664">
            <v>0.88108709991616418</v>
          </cell>
          <cell r="BJ3664">
            <v>7.8639818760750067E-3</v>
          </cell>
          <cell r="CF3664">
            <v>0</v>
          </cell>
          <cell r="CV3664">
            <v>20.708333333333332</v>
          </cell>
          <cell r="DA3664">
            <v>0</v>
          </cell>
          <cell r="ER3664">
            <v>304.82000000000005</v>
          </cell>
        </row>
        <row r="3665">
          <cell r="A3665">
            <v>650855</v>
          </cell>
          <cell r="C3665" t="str">
            <v>Montilla, Geoandry</v>
          </cell>
          <cell r="AF3665">
            <v>0.15160028431455824</v>
          </cell>
          <cell r="AN3665">
            <v>112.59614814814813</v>
          </cell>
          <cell r="AP3665">
            <v>0.18045112251894646</v>
          </cell>
          <cell r="AV3665" t="str">
            <v>C</v>
          </cell>
          <cell r="AW3665">
            <v>-17.989001559000776</v>
          </cell>
          <cell r="AX3665">
            <v>-27.145049999999998</v>
          </cell>
          <cell r="AY3665">
            <v>-18.212251451622777</v>
          </cell>
          <cell r="AZ3665">
            <v>-11.811878259960054</v>
          </cell>
          <cell r="BG3665">
            <v>0.79464196418628208</v>
          </cell>
          <cell r="BJ3665">
            <v>7.1017318205996603E-3</v>
          </cell>
          <cell r="CF3665">
            <v>0</v>
          </cell>
          <cell r="CV3665">
            <v>20.125</v>
          </cell>
          <cell r="DA3665">
            <v>0</v>
          </cell>
          <cell r="ER3665">
            <v>281.49037037037033</v>
          </cell>
        </row>
        <row r="3666">
          <cell r="A3666">
            <v>650857</v>
          </cell>
          <cell r="C3666" t="str">
            <v>Pena, Onil</v>
          </cell>
          <cell r="AF3666">
            <v>0.13772818269659204</v>
          </cell>
          <cell r="AN3666">
            <v>110.44757333333332</v>
          </cell>
          <cell r="AP3666">
            <v>0.1740707431583649</v>
          </cell>
          <cell r="AV3666" t="str">
            <v>1B</v>
          </cell>
          <cell r="AW3666">
            <v>-20.829874951420418</v>
          </cell>
          <cell r="AX3666">
            <v>-28.672449999999994</v>
          </cell>
          <cell r="AY3666">
            <v>-21.416976570238823</v>
          </cell>
          <cell r="AZ3666">
            <v>-15.762975437241771</v>
          </cell>
          <cell r="BG3666">
            <v>0.70292040642026532</v>
          </cell>
          <cell r="BJ3666">
            <v>4.0129654059357358E-3</v>
          </cell>
          <cell r="CF3666">
            <v>0</v>
          </cell>
          <cell r="CV3666">
            <v>19.625</v>
          </cell>
          <cell r="DA3666">
            <v>0</v>
          </cell>
          <cell r="ER3666">
            <v>276.1189333333333</v>
          </cell>
        </row>
        <row r="3667">
          <cell r="A3667">
            <v>650859</v>
          </cell>
          <cell r="C3667" t="str">
            <v>Rengifo, Luis</v>
          </cell>
          <cell r="AF3667">
            <v>0.16573980469454905</v>
          </cell>
          <cell r="AN3667">
            <v>118.68394666666669</v>
          </cell>
          <cell r="AP3667">
            <v>0.19898669962086668</v>
          </cell>
          <cell r="AV3667" t="str">
            <v>2B</v>
          </cell>
          <cell r="AW3667">
            <v>-18.227575000000002</v>
          </cell>
          <cell r="AX3667">
            <v>-13.092096674846516</v>
          </cell>
          <cell r="AY3667">
            <v>-6.2470874999999975</v>
          </cell>
          <cell r="AZ3667">
            <v>-6.2470874999999975</v>
          </cell>
          <cell r="BG3667">
            <v>0.68120856490773818</v>
          </cell>
          <cell r="BJ3667">
            <v>-3.3864279326139071E-3</v>
          </cell>
          <cell r="CF3667">
            <v>0</v>
          </cell>
          <cell r="CV3667">
            <v>19.375</v>
          </cell>
          <cell r="DA3667">
            <v>0</v>
          </cell>
          <cell r="ER3667">
            <v>296.7098666666667</v>
          </cell>
        </row>
        <row r="3668">
          <cell r="A3668">
            <v>650860</v>
          </cell>
          <cell r="C3668" t="str">
            <v>Rosario, Ronald</v>
          </cell>
          <cell r="AF3668">
            <v>0.12778144011978282</v>
          </cell>
          <cell r="AN3668">
            <v>113.99300740740742</v>
          </cell>
          <cell r="AP3668">
            <v>0.16773865217783268</v>
          </cell>
          <cell r="AV3668" t="str">
            <v>RF</v>
          </cell>
          <cell r="AW3668">
            <v>-18.183778050063371</v>
          </cell>
          <cell r="AX3668">
            <v>-29.459949999999996</v>
          </cell>
          <cell r="AY3668">
            <v>-19.564914297809249</v>
          </cell>
          <cell r="AZ3668">
            <v>-18.183778050063371</v>
          </cell>
          <cell r="BG3668">
            <v>0.91685929581442704</v>
          </cell>
          <cell r="BJ3668">
            <v>1.0483738098345237E-3</v>
          </cell>
          <cell r="CF3668">
            <v>0</v>
          </cell>
          <cell r="CV3668">
            <v>19.375</v>
          </cell>
          <cell r="DA3668">
            <v>0</v>
          </cell>
          <cell r="ER3668">
            <v>284.98251851851853</v>
          </cell>
        </row>
        <row r="3669">
          <cell r="A3669">
            <v>650862</v>
          </cell>
          <cell r="C3669" t="str">
            <v>Sandoval, Jose</v>
          </cell>
          <cell r="AF3669">
            <v>0.1162754291232988</v>
          </cell>
          <cell r="AN3669">
            <v>116.00992000000002</v>
          </cell>
          <cell r="AP3669">
            <v>0.19318569172364963</v>
          </cell>
          <cell r="AV3669" t="str">
            <v>LF</v>
          </cell>
          <cell r="AW3669">
            <v>-17.714572866780614</v>
          </cell>
          <cell r="AX3669">
            <v>-28.409949999999998</v>
          </cell>
          <cell r="AY3669">
            <v>-19.498217365426967</v>
          </cell>
          <cell r="AZ3669">
            <v>-17.714572866780614</v>
          </cell>
          <cell r="BG3669">
            <v>0.84892160034812991</v>
          </cell>
          <cell r="BJ3669">
            <v>3.7832391505464402E-3</v>
          </cell>
          <cell r="CF3669">
            <v>0</v>
          </cell>
          <cell r="CV3669">
            <v>19.708333333333332</v>
          </cell>
          <cell r="DA3669">
            <v>0</v>
          </cell>
          <cell r="ER3669">
            <v>290.02480000000003</v>
          </cell>
        </row>
        <row r="3670">
          <cell r="A3670">
            <v>650866</v>
          </cell>
          <cell r="C3670" t="str">
            <v>Coronado, Mecky</v>
          </cell>
          <cell r="AF3670">
            <v>0.14097260362503097</v>
          </cell>
          <cell r="AN3670">
            <v>103.86453333333334</v>
          </cell>
          <cell r="AP3670">
            <v>0.12242614706689969</v>
          </cell>
          <cell r="AV3670" t="str">
            <v>LF</v>
          </cell>
          <cell r="AW3670">
            <v>-22.550965531494125</v>
          </cell>
          <cell r="AX3670">
            <v>-28.93494999999999</v>
          </cell>
          <cell r="AY3670">
            <v>-22.840601090084029</v>
          </cell>
          <cell r="AZ3670">
            <v>-22.550965531494125</v>
          </cell>
          <cell r="BG3670">
            <v>0.92556514799608869</v>
          </cell>
          <cell r="BJ3670">
            <v>2.0727867124170726E-2</v>
          </cell>
          <cell r="CF3670">
            <v>0</v>
          </cell>
          <cell r="CV3670">
            <v>19.541666666666668</v>
          </cell>
          <cell r="DA3670">
            <v>0</v>
          </cell>
          <cell r="ER3670">
            <v>259.66133333333335</v>
          </cell>
        </row>
        <row r="3671">
          <cell r="A3671">
            <v>650867</v>
          </cell>
          <cell r="C3671" t="str">
            <v>Edie, Mikey</v>
          </cell>
          <cell r="AF3671">
            <v>0.1483249363594201</v>
          </cell>
          <cell r="AN3671">
            <v>103.27620740740741</v>
          </cell>
          <cell r="AP3671">
            <v>0.17698318772321242</v>
          </cell>
          <cell r="AV3671" t="str">
            <v>CF</v>
          </cell>
          <cell r="AW3671">
            <v>-18.835333333333335</v>
          </cell>
          <cell r="AX3671">
            <v>-30.788316666666667</v>
          </cell>
          <cell r="AY3671">
            <v>-11.403463482672931</v>
          </cell>
          <cell r="AZ3671">
            <v>-11.403463482672931</v>
          </cell>
          <cell r="BG3671">
            <v>0.65607608780621041</v>
          </cell>
          <cell r="BJ3671">
            <v>-1.8058328850692519E-3</v>
          </cell>
          <cell r="CF3671">
            <v>0</v>
          </cell>
          <cell r="CV3671">
            <v>18.958333333333332</v>
          </cell>
          <cell r="DA3671">
            <v>0</v>
          </cell>
          <cell r="ER3671">
            <v>258.1905185185185</v>
          </cell>
        </row>
        <row r="3672">
          <cell r="A3672">
            <v>650868</v>
          </cell>
          <cell r="C3672" t="str">
            <v>Gonzalez, Yendrys</v>
          </cell>
          <cell r="AF3672">
            <v>0.13964433481386565</v>
          </cell>
          <cell r="AN3672">
            <v>62.468160000000005</v>
          </cell>
          <cell r="AP3672">
            <v>2.4084671834932347E-2</v>
          </cell>
          <cell r="AV3672" t="str">
            <v>LF</v>
          </cell>
          <cell r="AW3672">
            <v>-20.069692951114021</v>
          </cell>
          <cell r="AX3672">
            <v>-28.93494999999999</v>
          </cell>
          <cell r="AY3672">
            <v>-22.577376202236501</v>
          </cell>
          <cell r="AZ3672">
            <v>-20.069692951114021</v>
          </cell>
          <cell r="BG3672">
            <v>0.823699361449719</v>
          </cell>
          <cell r="BJ3672">
            <v>-1.0171227031431579E-2</v>
          </cell>
          <cell r="CF3672">
            <v>0</v>
          </cell>
          <cell r="CV3672">
            <v>19.541666666666668</v>
          </cell>
          <cell r="DA3672">
            <v>0</v>
          </cell>
          <cell r="ER3672">
            <v>156.1704</v>
          </cell>
        </row>
        <row r="3673">
          <cell r="A3673">
            <v>650878</v>
          </cell>
          <cell r="C3673" t="str">
            <v>Flores, Luis</v>
          </cell>
          <cell r="AF3673">
            <v>0.1184890347132071</v>
          </cell>
          <cell r="AN3673">
            <v>101.90837333333334</v>
          </cell>
          <cell r="AP3673">
            <v>0.15693108843864445</v>
          </cell>
          <cell r="AV3673" t="str">
            <v>2B</v>
          </cell>
          <cell r="AW3673">
            <v>-17.746308333333335</v>
          </cell>
          <cell r="AX3673">
            <v>-15.141093671286646</v>
          </cell>
          <cell r="AY3673">
            <v>-16.69830704736378</v>
          </cell>
          <cell r="AZ3673">
            <v>-15.141093671286646</v>
          </cell>
          <cell r="BG3673">
            <v>0.65225522570767225</v>
          </cell>
          <cell r="BJ3673">
            <v>5.75836260762729E-3</v>
          </cell>
          <cell r="CF3673">
            <v>0</v>
          </cell>
          <cell r="CV3673">
            <v>19.708333333333332</v>
          </cell>
          <cell r="DA3673">
            <v>0</v>
          </cell>
          <cell r="ER3673">
            <v>254.77093333333335</v>
          </cell>
        </row>
        <row r="3674">
          <cell r="A3674">
            <v>650880</v>
          </cell>
          <cell r="C3674" t="str">
            <v>Luna, Andres</v>
          </cell>
          <cell r="AF3674">
            <v>0.14396710105238125</v>
          </cell>
          <cell r="AN3674">
            <v>83.281493333333344</v>
          </cell>
          <cell r="AP3674">
            <v>7.9381903236678486E-2</v>
          </cell>
          <cell r="AV3674" t="str">
            <v>CF</v>
          </cell>
          <cell r="AW3674">
            <v>-18.835333333333335</v>
          </cell>
          <cell r="AX3674">
            <v>-30.788316666666667</v>
          </cell>
          <cell r="AY3674">
            <v>-14.867807147484244</v>
          </cell>
          <cell r="AZ3674">
            <v>-14.867807147484244</v>
          </cell>
          <cell r="BG3674">
            <v>0.67613645279454881</v>
          </cell>
          <cell r="BJ3674">
            <v>2.463348212281035E-4</v>
          </cell>
          <cell r="CF3674">
            <v>0</v>
          </cell>
          <cell r="CV3674">
            <v>18.958333333333332</v>
          </cell>
          <cell r="DA3674">
            <v>0</v>
          </cell>
          <cell r="ER3674">
            <v>208.20373333333333</v>
          </cell>
        </row>
        <row r="3675">
          <cell r="A3675">
            <v>650881</v>
          </cell>
          <cell r="C3675" t="str">
            <v>Melendez, Dylan</v>
          </cell>
          <cell r="AF3675">
            <v>0.13201177601523667</v>
          </cell>
          <cell r="AN3675">
            <v>71.379200000000012</v>
          </cell>
          <cell r="AP3675">
            <v>4.2344323145356411E-2</v>
          </cell>
          <cell r="AV3675" t="str">
            <v>1B</v>
          </cell>
          <cell r="AW3675">
            <v>-19.415533670288177</v>
          </cell>
          <cell r="AX3675">
            <v>-24.622483333333324</v>
          </cell>
          <cell r="AY3675">
            <v>-21.499890969568014</v>
          </cell>
          <cell r="AZ3675">
            <v>-19.415533670288177</v>
          </cell>
          <cell r="BG3675">
            <v>0.96180788086242708</v>
          </cell>
          <cell r="BJ3675">
            <v>1.2312122415523043E-2</v>
          </cell>
          <cell r="CF3675">
            <v>0</v>
          </cell>
          <cell r="CV3675">
            <v>21.041666666666668</v>
          </cell>
          <cell r="DA3675">
            <v>0</v>
          </cell>
          <cell r="ER3675">
            <v>178.44800000000001</v>
          </cell>
        </row>
        <row r="3676">
          <cell r="A3676">
            <v>650883</v>
          </cell>
          <cell r="C3676" t="str">
            <v>Ortega, Dennis</v>
          </cell>
          <cell r="AF3676">
            <v>0.16052890454688304</v>
          </cell>
          <cell r="AN3676">
            <v>84.830103703703713</v>
          </cell>
          <cell r="AP3676">
            <v>0.14997655021289014</v>
          </cell>
          <cell r="AV3676" t="str">
            <v>C</v>
          </cell>
          <cell r="AW3676">
            <v>-19.621884050563875</v>
          </cell>
          <cell r="AX3676">
            <v>-30.509949999999989</v>
          </cell>
          <cell r="AY3676">
            <v>-20.708707188553028</v>
          </cell>
          <cell r="AZ3676">
            <v>-9.4438594637718012</v>
          </cell>
          <cell r="BG3676">
            <v>1.0304946357656577</v>
          </cell>
          <cell r="BJ3676">
            <v>7.3685779390704614E-3</v>
          </cell>
          <cell r="CF3676">
            <v>0</v>
          </cell>
          <cell r="CV3676">
            <v>19.041666666666668</v>
          </cell>
          <cell r="DA3676">
            <v>0</v>
          </cell>
          <cell r="ER3676">
            <v>212.07525925925927</v>
          </cell>
        </row>
        <row r="3677">
          <cell r="A3677">
            <v>650885</v>
          </cell>
          <cell r="C3677" t="str">
            <v>Rivera, Jonathan</v>
          </cell>
          <cell r="AF3677">
            <v>0.14424477597917074</v>
          </cell>
          <cell r="AN3677">
            <v>98.678139259259268</v>
          </cell>
          <cell r="AP3677">
            <v>0.16748631796332847</v>
          </cell>
          <cell r="AV3677" t="str">
            <v>RF</v>
          </cell>
          <cell r="AW3677">
            <v>-18.525032346972992</v>
          </cell>
          <cell r="AX3677">
            <v>-29.984949999999998</v>
          </cell>
          <cell r="AY3677">
            <v>-22.744907101907003</v>
          </cell>
          <cell r="AZ3677">
            <v>-18.525032346972992</v>
          </cell>
          <cell r="BG3677">
            <v>0.78777136084124222</v>
          </cell>
          <cell r="BJ3677">
            <v>8.8082202806091196E-3</v>
          </cell>
          <cell r="CF3677">
            <v>0</v>
          </cell>
          <cell r="CV3677">
            <v>19.208333333333332</v>
          </cell>
          <cell r="DA3677">
            <v>0</v>
          </cell>
          <cell r="ER3677">
            <v>246.69534814814816</v>
          </cell>
        </row>
        <row r="3678">
          <cell r="A3678">
            <v>650886</v>
          </cell>
          <cell r="C3678" t="str">
            <v>Rodriguez, Carlos</v>
          </cell>
          <cell r="AF3678">
            <v>0.1466951718057663</v>
          </cell>
          <cell r="AN3678">
            <v>98.207146666666688</v>
          </cell>
          <cell r="AP3678">
            <v>0.15636732837928269</v>
          </cell>
          <cell r="AV3678" t="str">
            <v>1B</v>
          </cell>
          <cell r="AW3678">
            <v>-19.994476064846033</v>
          </cell>
          <cell r="AX3678">
            <v>-29.19745</v>
          </cell>
          <cell r="AY3678">
            <v>-24.061864123428286</v>
          </cell>
          <cell r="AZ3678">
            <v>-19.994476064846033</v>
          </cell>
          <cell r="BG3678">
            <v>0.77955018639730611</v>
          </cell>
          <cell r="BJ3678">
            <v>-6.2509013725796099E-4</v>
          </cell>
          <cell r="CF3678">
            <v>0</v>
          </cell>
          <cell r="CV3678">
            <v>19.458333333333332</v>
          </cell>
          <cell r="DA3678">
            <v>0</v>
          </cell>
          <cell r="ER3678">
            <v>245.51786666666669</v>
          </cell>
        </row>
        <row r="3679">
          <cell r="A3679">
            <v>650887</v>
          </cell>
          <cell r="C3679" t="str">
            <v>Ynfante, Wadye</v>
          </cell>
          <cell r="AF3679">
            <v>0.14896881154809558</v>
          </cell>
          <cell r="AN3679">
            <v>128.47525925925927</v>
          </cell>
          <cell r="AP3679">
            <v>0.20878938680498338</v>
          </cell>
          <cell r="AV3679" t="str">
            <v>CF</v>
          </cell>
          <cell r="AW3679">
            <v>-18.968</v>
          </cell>
          <cell r="AX3679">
            <v>-31.082549999999994</v>
          </cell>
          <cell r="AY3679">
            <v>-19.902549294406626</v>
          </cell>
          <cell r="AZ3679">
            <v>-18.968</v>
          </cell>
          <cell r="BG3679">
            <v>0.9313245099834726</v>
          </cell>
          <cell r="BJ3679">
            <v>2.2199318340585156E-2</v>
          </cell>
          <cell r="CF3679">
            <v>0</v>
          </cell>
          <cell r="CV3679">
            <v>18.875</v>
          </cell>
          <cell r="DA3679">
            <v>0</v>
          </cell>
          <cell r="ER3679">
            <v>321.18814814814817</v>
          </cell>
        </row>
        <row r="3680">
          <cell r="A3680">
            <v>650890</v>
          </cell>
          <cell r="C3680" t="str">
            <v>Alvarez, Alexander</v>
          </cell>
          <cell r="AF3680">
            <v>0.12525214021488779</v>
          </cell>
          <cell r="AN3680">
            <v>85.734293333333341</v>
          </cell>
          <cell r="AP3680">
            <v>0.13063094116010887</v>
          </cell>
          <cell r="AV3680" t="str">
            <v>C</v>
          </cell>
          <cell r="AW3680">
            <v>-18.762348375675487</v>
          </cell>
          <cell r="AX3680">
            <v>-28.147449999999992</v>
          </cell>
          <cell r="AY3680">
            <v>-20.435528492748567</v>
          </cell>
          <cell r="AZ3680">
            <v>-7.4820325642717593</v>
          </cell>
          <cell r="BG3680">
            <v>0.58481853558430252</v>
          </cell>
          <cell r="BJ3680">
            <v>2.5014541598846677E-3</v>
          </cell>
          <cell r="CF3680">
            <v>0</v>
          </cell>
          <cell r="CV3680">
            <v>19.791666666666668</v>
          </cell>
          <cell r="DA3680">
            <v>0</v>
          </cell>
          <cell r="ER3680">
            <v>214.33573333333334</v>
          </cell>
        </row>
        <row r="3681">
          <cell r="A3681">
            <v>650891</v>
          </cell>
          <cell r="C3681" t="str">
            <v>Balcazar, Randhi</v>
          </cell>
          <cell r="AF3681">
            <v>0.14792564444258921</v>
          </cell>
          <cell r="AN3681">
            <v>87.533037037037047</v>
          </cell>
          <cell r="AP3681">
            <v>0.10057948490051916</v>
          </cell>
          <cell r="AV3681" t="str">
            <v>CF</v>
          </cell>
          <cell r="AW3681">
            <v>-17.986941666666667</v>
          </cell>
          <cell r="AX3681">
            <v>-28.93494999999999</v>
          </cell>
          <cell r="AY3681">
            <v>-3.3421147632152328</v>
          </cell>
          <cell r="AZ3681">
            <v>-3.3421147632152328</v>
          </cell>
          <cell r="BG3681">
            <v>0.86759316384451757</v>
          </cell>
          <cell r="BJ3681">
            <v>1.7082791194528945E-2</v>
          </cell>
          <cell r="CF3681">
            <v>0</v>
          </cell>
          <cell r="CV3681">
            <v>19.541666666666668</v>
          </cell>
          <cell r="DA3681">
            <v>0</v>
          </cell>
          <cell r="ER3681">
            <v>218.83259259259262</v>
          </cell>
        </row>
        <row r="3682">
          <cell r="A3682">
            <v>650892</v>
          </cell>
          <cell r="C3682" t="str">
            <v>Cabrera, Eleardo</v>
          </cell>
          <cell r="AF3682">
            <v>0.17148817936248223</v>
          </cell>
          <cell r="AN3682">
            <v>126.57197037037037</v>
          </cell>
          <cell r="AP3682">
            <v>0.19218038961253892</v>
          </cell>
          <cell r="AV3682" t="str">
            <v>RF</v>
          </cell>
          <cell r="AW3682">
            <v>-16.515450000000001</v>
          </cell>
          <cell r="AX3682">
            <v>-25.760449999999995</v>
          </cell>
          <cell r="AY3682">
            <v>-16.283535934854754</v>
          </cell>
          <cell r="AZ3682">
            <v>-16.283535934854754</v>
          </cell>
          <cell r="BG3682">
            <v>0.59025110664402924</v>
          </cell>
          <cell r="BJ3682">
            <v>1.3933702059253908E-2</v>
          </cell>
          <cell r="CF3682">
            <v>0</v>
          </cell>
          <cell r="CV3682">
            <v>20.625</v>
          </cell>
          <cell r="DA3682">
            <v>0</v>
          </cell>
          <cell r="ER3682">
            <v>316.42992592592589</v>
          </cell>
        </row>
        <row r="3683">
          <cell r="A3683">
            <v>650894</v>
          </cell>
          <cell r="C3683" t="str">
            <v>Cantillo, Anthony</v>
          </cell>
          <cell r="AF3683">
            <v>0.14910025174328548</v>
          </cell>
          <cell r="AN3683">
            <v>96.875733333333358</v>
          </cell>
          <cell r="AP3683">
            <v>0.11584375121218393</v>
          </cell>
          <cell r="AV3683" t="str">
            <v>2B</v>
          </cell>
          <cell r="AW3683">
            <v>-16.191549999999999</v>
          </cell>
          <cell r="AX3683">
            <v>-7.9687527027956211</v>
          </cell>
          <cell r="AY3683">
            <v>-12.716658438340261</v>
          </cell>
          <cell r="AZ3683">
            <v>-7.9687527027956211</v>
          </cell>
          <cell r="BG3683">
            <v>0.76886907374032853</v>
          </cell>
          <cell r="BJ3683">
            <v>4.1215316975194548E-3</v>
          </cell>
          <cell r="CF3683">
            <v>0</v>
          </cell>
          <cell r="CV3683">
            <v>20.875</v>
          </cell>
          <cell r="DA3683">
            <v>0</v>
          </cell>
          <cell r="ER3683">
            <v>242.18933333333337</v>
          </cell>
        </row>
        <row r="3684">
          <cell r="A3684">
            <v>650900</v>
          </cell>
          <cell r="C3684" t="str">
            <v>Fiorello, Pascual</v>
          </cell>
          <cell r="AF3684">
            <v>0.12599823863070486</v>
          </cell>
          <cell r="AN3684">
            <v>88.967680000000001</v>
          </cell>
          <cell r="AP3684">
            <v>0.10348155177905316</v>
          </cell>
          <cell r="AV3684" t="str">
            <v>3B</v>
          </cell>
          <cell r="AW3684">
            <v>-17.917766783734226</v>
          </cell>
          <cell r="AX3684">
            <v>-20.555235319764968</v>
          </cell>
          <cell r="AY3684">
            <v>-20.524833311249125</v>
          </cell>
          <cell r="AZ3684">
            <v>-17.917766783734226</v>
          </cell>
          <cell r="BG3684">
            <v>0.6633894548743049</v>
          </cell>
          <cell r="BJ3684">
            <v>-5.3794269461094916E-3</v>
          </cell>
          <cell r="CF3684">
            <v>0</v>
          </cell>
          <cell r="CV3684">
            <v>19.458333333333332</v>
          </cell>
          <cell r="DA3684">
            <v>0</v>
          </cell>
          <cell r="ER3684">
            <v>222.41919999999999</v>
          </cell>
        </row>
        <row r="3685">
          <cell r="A3685">
            <v>650901</v>
          </cell>
          <cell r="C3685" t="str">
            <v>Guzman, Carlos</v>
          </cell>
          <cell r="AF3685">
            <v>0.13113661555101552</v>
          </cell>
          <cell r="AN3685">
            <v>78.9209125925926</v>
          </cell>
          <cell r="AP3685">
            <v>4.8590338363334262E-2</v>
          </cell>
          <cell r="AV3685" t="str">
            <v>SS</v>
          </cell>
          <cell r="AW3685">
            <v>-18.708841666666665</v>
          </cell>
          <cell r="AX3685">
            <v>-11.270952411848555</v>
          </cell>
          <cell r="AY3685">
            <v>-15.741230827863777</v>
          </cell>
          <cell r="AZ3685">
            <v>-11.270952411848555</v>
          </cell>
          <cell r="BG3685">
            <v>0.79028833032190615</v>
          </cell>
          <cell r="BJ3685">
            <v>-7.333588775994688E-3</v>
          </cell>
          <cell r="CF3685">
            <v>0</v>
          </cell>
          <cell r="CV3685">
            <v>19.041666666666668</v>
          </cell>
          <cell r="DA3685">
            <v>0</v>
          </cell>
          <cell r="ER3685">
            <v>197.30228148148149</v>
          </cell>
        </row>
        <row r="3686">
          <cell r="A3686">
            <v>650902</v>
          </cell>
          <cell r="C3686" t="str">
            <v>Lorenzo, Rafelin</v>
          </cell>
          <cell r="AF3686">
            <v>0.14572602583105032</v>
          </cell>
          <cell r="AN3686">
            <v>88.112592592592591</v>
          </cell>
          <cell r="AP3686">
            <v>0.15190700888619912</v>
          </cell>
          <cell r="AV3686" t="str">
            <v>C</v>
          </cell>
          <cell r="AW3686">
            <v>-18.107258333333334</v>
          </cell>
          <cell r="AX3686">
            <v>-29.19745</v>
          </cell>
          <cell r="AY3686">
            <v>-19.007701121290818</v>
          </cell>
          <cell r="AZ3686">
            <v>-9.1471110987599644</v>
          </cell>
          <cell r="BG3686">
            <v>0.83796924324703626</v>
          </cell>
          <cell r="BJ3686">
            <v>-1.3044399842998666E-2</v>
          </cell>
          <cell r="CF3686">
            <v>0</v>
          </cell>
          <cell r="CV3686">
            <v>19.458333333333332</v>
          </cell>
          <cell r="DA3686">
            <v>0</v>
          </cell>
          <cell r="ER3686">
            <v>220.28148148148148</v>
          </cell>
        </row>
        <row r="3687">
          <cell r="A3687">
            <v>650903</v>
          </cell>
          <cell r="C3687" t="str">
            <v>Marrero, Gilbert</v>
          </cell>
          <cell r="AF3687">
            <v>0.13043144003823307</v>
          </cell>
          <cell r="AN3687">
            <v>90.939840000000004</v>
          </cell>
          <cell r="AP3687">
            <v>0.14192949044428538</v>
          </cell>
          <cell r="AV3687" t="str">
            <v>1B</v>
          </cell>
          <cell r="AW3687">
            <v>-23.925447666713282</v>
          </cell>
          <cell r="AX3687">
            <v>-29.304722666713278</v>
          </cell>
          <cell r="AY3687">
            <v>-26.41810211300519</v>
          </cell>
          <cell r="AZ3687">
            <v>-23.925447666713282</v>
          </cell>
          <cell r="BG3687">
            <v>0.66099960827367776</v>
          </cell>
          <cell r="BJ3687">
            <v>-3.5378567299422032E-4</v>
          </cell>
          <cell r="CF3687">
            <v>0</v>
          </cell>
          <cell r="CV3687">
            <v>19.875</v>
          </cell>
          <cell r="DA3687">
            <v>0</v>
          </cell>
          <cell r="ER3687">
            <v>227.34960000000001</v>
          </cell>
        </row>
        <row r="3688">
          <cell r="A3688">
            <v>650905</v>
          </cell>
          <cell r="C3688" t="str">
            <v>Perez, Carlos</v>
          </cell>
          <cell r="AF3688">
            <v>0.11944566862552783</v>
          </cell>
          <cell r="AN3688">
            <v>71.659709629629631</v>
          </cell>
          <cell r="AP3688">
            <v>3.7446965163568047E-2</v>
          </cell>
          <cell r="AV3688" t="str">
            <v>LF</v>
          </cell>
          <cell r="AW3688">
            <v>-11.164164449175692</v>
          </cell>
          <cell r="AX3688">
            <v>-11.281985256043178</v>
          </cell>
          <cell r="AY3688">
            <v>-11.164164449175692</v>
          </cell>
          <cell r="AZ3688">
            <v>-11.164164449175692</v>
          </cell>
          <cell r="BG3688">
            <v>0.64645371011993547</v>
          </cell>
          <cell r="BJ3688">
            <v>-4.00725862008178E-2</v>
          </cell>
          <cell r="CF3688">
            <v>0</v>
          </cell>
          <cell r="CV3688">
            <v>19.041666666666668</v>
          </cell>
          <cell r="DA3688">
            <v>0.86166666666666669</v>
          </cell>
          <cell r="ER3688">
            <v>179.14927407407407</v>
          </cell>
        </row>
        <row r="3689">
          <cell r="A3689">
            <v>650906</v>
          </cell>
          <cell r="C3689" t="str">
            <v>Perez, Ricardo</v>
          </cell>
          <cell r="AF3689">
            <v>0.13880189507652679</v>
          </cell>
          <cell r="AN3689">
            <v>92.430127407407426</v>
          </cell>
          <cell r="AP3689">
            <v>8.2259782109351143E-2</v>
          </cell>
          <cell r="AV3689" t="str">
            <v>2B</v>
          </cell>
          <cell r="AW3689">
            <v>-15.847574236814355</v>
          </cell>
          <cell r="AX3689">
            <v>-6.8961756510728884</v>
          </cell>
          <cell r="AY3689">
            <v>-11.667664588618301</v>
          </cell>
          <cell r="AZ3689">
            <v>-6.8961756510728884</v>
          </cell>
          <cell r="BG3689">
            <v>0.73715192285653641</v>
          </cell>
          <cell r="BJ3689">
            <v>1.3141755077222003E-2</v>
          </cell>
          <cell r="CF3689">
            <v>0</v>
          </cell>
          <cell r="CV3689">
            <v>21.125</v>
          </cell>
          <cell r="DA3689">
            <v>0</v>
          </cell>
          <cell r="ER3689">
            <v>231.07531851851854</v>
          </cell>
        </row>
        <row r="3690">
          <cell r="A3690">
            <v>650907</v>
          </cell>
          <cell r="C3690" t="str">
            <v>Pinto, Rene</v>
          </cell>
          <cell r="AF3690">
            <v>0.15598907175372773</v>
          </cell>
          <cell r="AN3690">
            <v>97.773440000000008</v>
          </cell>
          <cell r="AP3690">
            <v>0.17586433156220704</v>
          </cell>
          <cell r="AV3690" t="str">
            <v>C</v>
          </cell>
          <cell r="AW3690">
            <v>-18.469826614317334</v>
          </cell>
          <cell r="AX3690">
            <v>-28.672449999999994</v>
          </cell>
          <cell r="AY3690">
            <v>-19.511281319089765</v>
          </cell>
          <cell r="AZ3690">
            <v>-12.969739920355959</v>
          </cell>
          <cell r="BG3690">
            <v>0.67900157692052887</v>
          </cell>
          <cell r="BJ3690">
            <v>3.3310387356316066E-3</v>
          </cell>
          <cell r="CF3690">
            <v>0</v>
          </cell>
          <cell r="CV3690">
            <v>19.625</v>
          </cell>
          <cell r="DA3690">
            <v>0</v>
          </cell>
          <cell r="ER3690">
            <v>244.43360000000001</v>
          </cell>
        </row>
        <row r="3691">
          <cell r="A3691">
            <v>650908</v>
          </cell>
          <cell r="C3691" t="str">
            <v>Rincon, Santiago</v>
          </cell>
          <cell r="AF3691">
            <v>0.13146214677207574</v>
          </cell>
          <cell r="AN3691">
            <v>107.72352000000001</v>
          </cell>
          <cell r="AP3691">
            <v>0.18512941498344038</v>
          </cell>
          <cell r="AV3691" t="str">
            <v>LF</v>
          </cell>
          <cell r="AW3691">
            <v>-19.625148255121612</v>
          </cell>
          <cell r="AX3691">
            <v>-28.93494999999999</v>
          </cell>
          <cell r="AY3691">
            <v>-25.643952307312613</v>
          </cell>
          <cell r="AZ3691">
            <v>-19.625148255121612</v>
          </cell>
          <cell r="BG3691">
            <v>0.49033424265871661</v>
          </cell>
          <cell r="BJ3691">
            <v>2.2953271416520011E-3</v>
          </cell>
          <cell r="CF3691">
            <v>0</v>
          </cell>
          <cell r="CV3691">
            <v>19.541666666666668</v>
          </cell>
          <cell r="DA3691">
            <v>0</v>
          </cell>
          <cell r="ER3691">
            <v>269.30880000000002</v>
          </cell>
        </row>
        <row r="3692">
          <cell r="A3692">
            <v>650909</v>
          </cell>
          <cell r="C3692" t="str">
            <v>Rodriguez, Juan</v>
          </cell>
          <cell r="AF3692">
            <v>0.14780836709507086</v>
          </cell>
          <cell r="AN3692">
            <v>92.767857777777792</v>
          </cell>
          <cell r="AP3692">
            <v>0.12969082428100742</v>
          </cell>
          <cell r="AV3692" t="str">
            <v>3B</v>
          </cell>
          <cell r="AW3692">
            <v>-20.946908792871646</v>
          </cell>
          <cell r="AX3692">
            <v>-20.816364655932318</v>
          </cell>
          <cell r="AY3692">
            <v>-22.872865890495518</v>
          </cell>
          <cell r="AZ3692">
            <v>-20.816364655932318</v>
          </cell>
          <cell r="BG3692">
            <v>0.5123092729366574</v>
          </cell>
          <cell r="BJ3692">
            <v>-1.8434915803361686E-2</v>
          </cell>
          <cell r="CF3692">
            <v>0</v>
          </cell>
          <cell r="CV3692">
            <v>19.375</v>
          </cell>
          <cell r="DA3692">
            <v>0</v>
          </cell>
          <cell r="ER3692">
            <v>231.91964444444446</v>
          </cell>
        </row>
        <row r="3693">
          <cell r="A3693">
            <v>650954</v>
          </cell>
          <cell r="C3693" t="str">
            <v>Almonte, Jose</v>
          </cell>
          <cell r="AF3693">
            <v>0.17324719495978008</v>
          </cell>
          <cell r="AN3693">
            <v>130.54494814814817</v>
          </cell>
          <cell r="AP3693">
            <v>0.21764761960873102</v>
          </cell>
          <cell r="AV3693" t="str">
            <v>RF</v>
          </cell>
          <cell r="AW3693">
            <v>-17.48992260684048</v>
          </cell>
          <cell r="AX3693">
            <v>-28.147449999999992</v>
          </cell>
          <cell r="AY3693">
            <v>-17.427670959360618</v>
          </cell>
          <cell r="AZ3693">
            <v>-17.427670959360618</v>
          </cell>
          <cell r="BG3693">
            <v>0.87024157971846328</v>
          </cell>
          <cell r="BJ3693">
            <v>1.7145320525752841E-3</v>
          </cell>
          <cell r="CF3693">
            <v>0</v>
          </cell>
          <cell r="CV3693">
            <v>19.791666666666668</v>
          </cell>
          <cell r="DA3693">
            <v>0</v>
          </cell>
          <cell r="ER3693">
            <v>326.3623703703704</v>
          </cell>
        </row>
        <row r="3694">
          <cell r="A3694">
            <v>650955</v>
          </cell>
          <cell r="C3694" t="str">
            <v>Alonzo, Yimmelvyn</v>
          </cell>
          <cell r="AF3694">
            <v>0.13479929975197713</v>
          </cell>
          <cell r="AN3694">
            <v>120.75434666666668</v>
          </cell>
          <cell r="AP3694">
            <v>0.22196386655230038</v>
          </cell>
          <cell r="AV3694" t="str">
            <v>RF</v>
          </cell>
          <cell r="AW3694">
            <v>-18.382332945526638</v>
          </cell>
          <cell r="AX3694">
            <v>-29.722449999999988</v>
          </cell>
          <cell r="AY3694">
            <v>-20.236195981945059</v>
          </cell>
          <cell r="AZ3694">
            <v>-18.382332945526638</v>
          </cell>
          <cell r="BG3694">
            <v>0.637279788190101</v>
          </cell>
          <cell r="BJ3694">
            <v>2.5684314768295055E-3</v>
          </cell>
          <cell r="CF3694">
            <v>0</v>
          </cell>
          <cell r="CV3694">
            <v>19.291666666666668</v>
          </cell>
          <cell r="DA3694">
            <v>0</v>
          </cell>
          <cell r="ER3694">
            <v>301.88586666666669</v>
          </cell>
        </row>
        <row r="3695">
          <cell r="A3695">
            <v>650957</v>
          </cell>
          <cell r="C3695" t="str">
            <v>Cordero, Andretty</v>
          </cell>
          <cell r="AF3695">
            <v>0.14672379760448059</v>
          </cell>
          <cell r="AN3695">
            <v>132.33197037037039</v>
          </cell>
          <cell r="AP3695">
            <v>0.2086686696228871</v>
          </cell>
          <cell r="AV3695" t="str">
            <v>1B</v>
          </cell>
          <cell r="AW3695">
            <v>-20.180217055495277</v>
          </cell>
          <cell r="AX3695">
            <v>-22.062760128687898</v>
          </cell>
          <cell r="AY3695">
            <v>-21.867411196998386</v>
          </cell>
          <cell r="AZ3695">
            <v>-20.180217055495277</v>
          </cell>
          <cell r="BG3695">
            <v>0.93579604698974195</v>
          </cell>
          <cell r="BJ3695">
            <v>-7.9566569310577009E-3</v>
          </cell>
          <cell r="CF3695">
            <v>0</v>
          </cell>
          <cell r="CV3695">
            <v>19.125</v>
          </cell>
          <cell r="DA3695">
            <v>0</v>
          </cell>
          <cell r="ER3695">
            <v>330.82992592592592</v>
          </cell>
        </row>
        <row r="3696">
          <cell r="A3696">
            <v>650958</v>
          </cell>
          <cell r="C3696" t="str">
            <v>De Leon, Michael</v>
          </cell>
          <cell r="AF3696">
            <v>0.18752910075545329</v>
          </cell>
          <cell r="AN3696">
            <v>201.67727407407412</v>
          </cell>
          <cell r="AP3696">
            <v>0.33514101687861519</v>
          </cell>
          <cell r="AV3696" t="str">
            <v>SS</v>
          </cell>
          <cell r="AW3696">
            <v>-18.976097542803036</v>
          </cell>
          <cell r="AX3696">
            <v>-4.2225117256312359</v>
          </cell>
          <cell r="AY3696">
            <v>-20.225514779292929</v>
          </cell>
          <cell r="AZ3696">
            <v>-4.2225117256312359</v>
          </cell>
          <cell r="BG3696">
            <v>0.80135816479927469</v>
          </cell>
          <cell r="BJ3696">
            <v>-1.6435998599094229E-2</v>
          </cell>
          <cell r="CF3696">
            <v>0</v>
          </cell>
          <cell r="CV3696">
            <v>19.458333333333332</v>
          </cell>
          <cell r="DA3696">
            <v>0</v>
          </cell>
          <cell r="ER3696">
            <v>504.19318518518526</v>
          </cell>
        </row>
        <row r="3697">
          <cell r="A3697">
            <v>650961</v>
          </cell>
          <cell r="C3697" t="str">
            <v>Encarnacion, Cristian</v>
          </cell>
          <cell r="AF3697">
            <v>0.15001677137486114</v>
          </cell>
          <cell r="AN3697">
            <v>130.09232592592593</v>
          </cell>
          <cell r="AP3697">
            <v>0.18893806490325038</v>
          </cell>
          <cell r="AV3697" t="str">
            <v>RF</v>
          </cell>
          <cell r="AW3697">
            <v>-17.625991666666664</v>
          </cell>
          <cell r="AX3697">
            <v>-28.147449999999992</v>
          </cell>
          <cell r="AY3697">
            <v>-16.771866723037736</v>
          </cell>
          <cell r="AZ3697">
            <v>-16.771866723037736</v>
          </cell>
          <cell r="BG3697">
            <v>0.8492948462198262</v>
          </cell>
          <cell r="BJ3697">
            <v>-4.3761357378069706E-3</v>
          </cell>
          <cell r="CF3697">
            <v>0</v>
          </cell>
          <cell r="CV3697">
            <v>19.791666666666668</v>
          </cell>
          <cell r="DA3697">
            <v>0</v>
          </cell>
          <cell r="ER3697">
            <v>325.23081481481483</v>
          </cell>
        </row>
        <row r="3698">
          <cell r="A3698">
            <v>650964</v>
          </cell>
          <cell r="C3698" t="str">
            <v>Lugo, Jose</v>
          </cell>
          <cell r="AF3698">
            <v>0.12087679721126246</v>
          </cell>
          <cell r="AN3698">
            <v>69.971057777777787</v>
          </cell>
          <cell r="AP3698">
            <v>4.5711714107993018E-2</v>
          </cell>
          <cell r="AV3698" t="str">
            <v>RF</v>
          </cell>
          <cell r="AW3698">
            <v>-17.746308333333335</v>
          </cell>
          <cell r="AX3698">
            <v>-28.409949999999998</v>
          </cell>
          <cell r="AY3698">
            <v>-18.117765297551756</v>
          </cell>
          <cell r="AZ3698">
            <v>-17.746308333333335</v>
          </cell>
          <cell r="BG3698">
            <v>0.58102258932844841</v>
          </cell>
          <cell r="BJ3698">
            <v>-1.400363783985595E-2</v>
          </cell>
          <cell r="CF3698">
            <v>0</v>
          </cell>
          <cell r="CV3698">
            <v>19.708333333333332</v>
          </cell>
          <cell r="DA3698">
            <v>0</v>
          </cell>
          <cell r="ER3698">
            <v>174.92764444444447</v>
          </cell>
        </row>
        <row r="3699">
          <cell r="A3699">
            <v>650966</v>
          </cell>
          <cell r="C3699" t="str">
            <v>Mejias, Luis</v>
          </cell>
          <cell r="AF3699">
            <v>0.13004537610185865</v>
          </cell>
          <cell r="AN3699">
            <v>100.70452148148149</v>
          </cell>
          <cell r="AP3699">
            <v>0.12662952328023758</v>
          </cell>
          <cell r="AV3699" t="str">
            <v>SS</v>
          </cell>
          <cell r="AW3699">
            <v>-16.901544491159484</v>
          </cell>
          <cell r="AX3699">
            <v>-9.6783590919014255</v>
          </cell>
          <cell r="AY3699">
            <v>-15.900563096088771</v>
          </cell>
          <cell r="AZ3699">
            <v>-9.6783590919014255</v>
          </cell>
          <cell r="BG3699">
            <v>0.38212282906611428</v>
          </cell>
          <cell r="BJ3699">
            <v>-1.9780158745221162E-2</v>
          </cell>
          <cell r="CF3699">
            <v>0</v>
          </cell>
          <cell r="CV3699">
            <v>20.291666666666668</v>
          </cell>
          <cell r="DA3699">
            <v>0</v>
          </cell>
          <cell r="ER3699">
            <v>251.76130370370373</v>
          </cell>
        </row>
        <row r="3700">
          <cell r="A3700">
            <v>650968</v>
          </cell>
          <cell r="C3700" t="str">
            <v>Pozo, Yohel</v>
          </cell>
          <cell r="AF3700">
            <v>0.15087154448099038</v>
          </cell>
          <cell r="AN3700">
            <v>105.82364444444445</v>
          </cell>
          <cell r="AP3700">
            <v>0.19891796701053976</v>
          </cell>
          <cell r="AV3700" t="str">
            <v>C</v>
          </cell>
          <cell r="AW3700">
            <v>-20.608554492875449</v>
          </cell>
          <cell r="AX3700">
            <v>-30.509949999999989</v>
          </cell>
          <cell r="AY3700">
            <v>-23.682484035940799</v>
          </cell>
          <cell r="AZ3700">
            <v>-9.1241919450689615</v>
          </cell>
          <cell r="BG3700">
            <v>1.0243055981070521</v>
          </cell>
          <cell r="BJ3700">
            <v>7.2437076610897422E-3</v>
          </cell>
          <cell r="CF3700">
            <v>0</v>
          </cell>
          <cell r="CV3700">
            <v>19.041666666666668</v>
          </cell>
          <cell r="DA3700">
            <v>0</v>
          </cell>
          <cell r="ER3700">
            <v>264.55911111111112</v>
          </cell>
        </row>
        <row r="3701">
          <cell r="A3701">
            <v>650969</v>
          </cell>
          <cell r="C3701" t="str">
            <v>Rojas, Alejandro</v>
          </cell>
          <cell r="AF3701">
            <v>0.13084668560198479</v>
          </cell>
          <cell r="AN3701">
            <v>87.04000000000002</v>
          </cell>
          <cell r="AP3701">
            <v>0.12497597845970754</v>
          </cell>
          <cell r="AV3701" t="str">
            <v>C</v>
          </cell>
          <cell r="AW3701">
            <v>-15.159503618283367</v>
          </cell>
          <cell r="AX3701">
            <v>-22.632149999999996</v>
          </cell>
          <cell r="AY3701">
            <v>-16.769861829991907</v>
          </cell>
          <cell r="AZ3701">
            <v>-9.0288764886261266</v>
          </cell>
          <cell r="BG3701">
            <v>0.62937984109407963</v>
          </cell>
          <cell r="BJ3701">
            <v>-8.7325318253700691E-3</v>
          </cell>
          <cell r="CF3701">
            <v>0</v>
          </cell>
          <cell r="CV3701">
            <v>21.875</v>
          </cell>
          <cell r="DA3701">
            <v>0</v>
          </cell>
          <cell r="ER3701">
            <v>217.60000000000002</v>
          </cell>
        </row>
        <row r="3702">
          <cell r="A3702">
            <v>650971</v>
          </cell>
          <cell r="C3702" t="str">
            <v>Rollin, Franklin</v>
          </cell>
          <cell r="AF3702">
            <v>0.16870397467820789</v>
          </cell>
          <cell r="AN3702">
            <v>146.33659259259261</v>
          </cell>
          <cell r="AP3702">
            <v>0.267652969750935</v>
          </cell>
          <cell r="AV3702" t="str">
            <v>CF</v>
          </cell>
          <cell r="AW3702">
            <v>-16.191549999999999</v>
          </cell>
          <cell r="AX3702">
            <v>-25.068149999999996</v>
          </cell>
          <cell r="AY3702">
            <v>-8.8461266121101527</v>
          </cell>
          <cell r="AZ3702">
            <v>-8.8461266121101527</v>
          </cell>
          <cell r="BG3702">
            <v>0.9802760476132848</v>
          </cell>
          <cell r="BJ3702">
            <v>1.6513706827431742E-3</v>
          </cell>
          <cell r="CF3702">
            <v>0</v>
          </cell>
          <cell r="CV3702">
            <v>20.875</v>
          </cell>
          <cell r="DA3702">
            <v>0</v>
          </cell>
          <cell r="ER3702">
            <v>365.84148148148154</v>
          </cell>
        </row>
        <row r="3703">
          <cell r="A3703">
            <v>650972</v>
          </cell>
          <cell r="C3703" t="str">
            <v>Santana, Angelo</v>
          </cell>
          <cell r="AF3703">
            <v>0.13025537392577125</v>
          </cell>
          <cell r="AN3703">
            <v>67.269214814814816</v>
          </cell>
          <cell r="AP3703">
            <v>2.6689323860294656E-2</v>
          </cell>
          <cell r="AV3703" t="str">
            <v>RF</v>
          </cell>
          <cell r="AW3703">
            <v>-16.046750123370224</v>
          </cell>
          <cell r="AX3703">
            <v>-24.837383333333332</v>
          </cell>
          <cell r="AY3703">
            <v>-17.458293992224885</v>
          </cell>
          <cell r="AZ3703">
            <v>-16.046750123370224</v>
          </cell>
          <cell r="BG3703">
            <v>0.75518555760513562</v>
          </cell>
          <cell r="BJ3703">
            <v>9.2401322759125982E-3</v>
          </cell>
          <cell r="CF3703">
            <v>0</v>
          </cell>
          <cell r="CV3703">
            <v>20.958333333333332</v>
          </cell>
          <cell r="DA3703">
            <v>0</v>
          </cell>
          <cell r="ER3703">
            <v>168.17303703703703</v>
          </cell>
        </row>
        <row r="3704">
          <cell r="A3704">
            <v>650973</v>
          </cell>
          <cell r="C3704" t="str">
            <v>Silva, Luis</v>
          </cell>
          <cell r="AF3704">
            <v>0.13377625452958766</v>
          </cell>
          <cell r="AN3704">
            <v>118.22837333333335</v>
          </cell>
          <cell r="AP3704">
            <v>0.17941381465015538</v>
          </cell>
          <cell r="AV3704" t="str">
            <v>SS</v>
          </cell>
          <cell r="AW3704">
            <v>-16.184746051351663</v>
          </cell>
          <cell r="AX3704">
            <v>-8.4271209808995877</v>
          </cell>
          <cell r="AY3704">
            <v>-16.216085012913318</v>
          </cell>
          <cell r="AZ3704">
            <v>-8.4271209808995877</v>
          </cell>
          <cell r="BG3704">
            <v>0.67663572091894331</v>
          </cell>
          <cell r="BJ3704">
            <v>-1.1918507342068851E-2</v>
          </cell>
          <cell r="CF3704">
            <v>0</v>
          </cell>
          <cell r="CV3704">
            <v>21.041666666666668</v>
          </cell>
          <cell r="DA3704">
            <v>0</v>
          </cell>
          <cell r="ER3704">
            <v>295.57093333333336</v>
          </cell>
        </row>
        <row r="3705">
          <cell r="A3705">
            <v>650974</v>
          </cell>
          <cell r="C3705" t="str">
            <v>Suarez, Jose</v>
          </cell>
          <cell r="AF3705">
            <v>0.13497710744866037</v>
          </cell>
          <cell r="AN3705">
            <v>70.467508148148156</v>
          </cell>
          <cell r="AP3705">
            <v>4.9520220258069125E-2</v>
          </cell>
          <cell r="AV3705" t="str">
            <v>C</v>
          </cell>
          <cell r="AW3705">
            <v>-18.912056852227952</v>
          </cell>
          <cell r="AX3705">
            <v>-24.224416666666663</v>
          </cell>
          <cell r="AY3705">
            <v>-20.042715282623977</v>
          </cell>
          <cell r="AZ3705">
            <v>-12.000192196300532</v>
          </cell>
          <cell r="BG3705">
            <v>0.69686363061815415</v>
          </cell>
          <cell r="BJ3705">
            <v>5.7896821326126908E-3</v>
          </cell>
          <cell r="CF3705">
            <v>0</v>
          </cell>
          <cell r="CV3705">
            <v>21.208333333333332</v>
          </cell>
          <cell r="DA3705">
            <v>0</v>
          </cell>
          <cell r="ER3705">
            <v>176.1687703703704</v>
          </cell>
        </row>
        <row r="3706">
          <cell r="A3706">
            <v>650979</v>
          </cell>
          <cell r="C3706" t="str">
            <v>Yrizarri, Yeyson</v>
          </cell>
          <cell r="AF3706">
            <v>0.17200627115997971</v>
          </cell>
          <cell r="AN3706">
            <v>192.55253333333332</v>
          </cell>
          <cell r="AP3706">
            <v>0.2983966347261805</v>
          </cell>
          <cell r="AV3706" t="str">
            <v>SS</v>
          </cell>
          <cell r="AW3706">
            <v>-18.227575000000002</v>
          </cell>
          <cell r="AX3706">
            <v>-4.9624621538926394</v>
          </cell>
          <cell r="AY3706">
            <v>-10.993173382903072</v>
          </cell>
          <cell r="AZ3706">
            <v>-4.9624621538926394</v>
          </cell>
          <cell r="BG3706">
            <v>0.92069522522483971</v>
          </cell>
          <cell r="BJ3706">
            <v>5.4712293240864436E-3</v>
          </cell>
          <cell r="CF3706">
            <v>0</v>
          </cell>
          <cell r="CV3706">
            <v>19.375</v>
          </cell>
          <cell r="DA3706">
            <v>0</v>
          </cell>
          <cell r="ER3706">
            <v>481.38133333333326</v>
          </cell>
        </row>
        <row r="3707">
          <cell r="A3707">
            <v>650985</v>
          </cell>
          <cell r="C3707" t="str">
            <v>Almonte, Miguel</v>
          </cell>
          <cell r="AF3707">
            <v>0.13553961259472713</v>
          </cell>
          <cell r="AN3707">
            <v>83.649137777777796</v>
          </cell>
          <cell r="AP3707">
            <v>0.11794883534805189</v>
          </cell>
          <cell r="AV3707" t="str">
            <v>2B</v>
          </cell>
          <cell r="AW3707">
            <v>-17.866624999999999</v>
          </cell>
          <cell r="AX3707">
            <v>-15.702321385072935</v>
          </cell>
          <cell r="AY3707">
            <v>-15.495100941178618</v>
          </cell>
          <cell r="AZ3707">
            <v>-15.495100941178618</v>
          </cell>
          <cell r="BG3707">
            <v>0.42661715940432066</v>
          </cell>
          <cell r="BJ3707">
            <v>-7.0964930081328821E-3</v>
          </cell>
          <cell r="CF3707">
            <v>0</v>
          </cell>
          <cell r="CV3707">
            <v>19.625</v>
          </cell>
          <cell r="DA3707">
            <v>0</v>
          </cell>
          <cell r="ER3707">
            <v>209.12284444444447</v>
          </cell>
        </row>
        <row r="3708">
          <cell r="A3708">
            <v>650987</v>
          </cell>
          <cell r="C3708" t="str">
            <v>Fuentes, Antony</v>
          </cell>
          <cell r="AF3708">
            <v>0.15654995753664375</v>
          </cell>
          <cell r="AN3708">
            <v>105.40373333333335</v>
          </cell>
          <cell r="AP3708">
            <v>0.14969784004744713</v>
          </cell>
          <cell r="AV3708" t="str">
            <v>RF</v>
          </cell>
          <cell r="AW3708">
            <v>-16.299516666666666</v>
          </cell>
          <cell r="AX3708">
            <v>-25.298916666666656</v>
          </cell>
          <cell r="AY3708">
            <v>-12.307187035430243</v>
          </cell>
          <cell r="AZ3708">
            <v>-12.307187035430243</v>
          </cell>
          <cell r="BG3708">
            <v>0.86642303173943391</v>
          </cell>
          <cell r="BJ3708">
            <v>-7.1107181575152823E-3</v>
          </cell>
          <cell r="CF3708">
            <v>0</v>
          </cell>
          <cell r="CV3708">
            <v>20.791666666666668</v>
          </cell>
          <cell r="DA3708">
            <v>0</v>
          </cell>
          <cell r="ER3708">
            <v>263.50933333333336</v>
          </cell>
        </row>
        <row r="3709">
          <cell r="A3709">
            <v>650988</v>
          </cell>
          <cell r="C3709" t="str">
            <v>Gudino, Yeltsin</v>
          </cell>
          <cell r="AF3709">
            <v>0.15111571044146391</v>
          </cell>
          <cell r="AN3709">
            <v>122.42725925925927</v>
          </cell>
          <cell r="AP3709">
            <v>0.19707152887028534</v>
          </cell>
          <cell r="AV3709" t="str">
            <v>SS</v>
          </cell>
          <cell r="AW3709">
            <v>-19.467296875656022</v>
          </cell>
          <cell r="AX3709">
            <v>-11.223411622775096</v>
          </cell>
          <cell r="AY3709">
            <v>-20.880447223096908</v>
          </cell>
          <cell r="AZ3709">
            <v>-11.223411622775096</v>
          </cell>
          <cell r="BG3709">
            <v>0.51626804675666338</v>
          </cell>
          <cell r="BJ3709">
            <v>-2.1277495501747411E-2</v>
          </cell>
          <cell r="CF3709">
            <v>0</v>
          </cell>
          <cell r="CV3709">
            <v>19.458333333333332</v>
          </cell>
          <cell r="DA3709">
            <v>0</v>
          </cell>
          <cell r="ER3709">
            <v>306.06814814814817</v>
          </cell>
        </row>
        <row r="3710">
          <cell r="A3710">
            <v>650989</v>
          </cell>
          <cell r="C3710" t="str">
            <v>Herazo, Manuel</v>
          </cell>
          <cell r="AF3710">
            <v>0.12612403514411158</v>
          </cell>
          <cell r="AN3710">
            <v>86.453973333333352</v>
          </cell>
          <cell r="AP3710">
            <v>0.12633528991389453</v>
          </cell>
          <cell r="AV3710" t="str">
            <v>C</v>
          </cell>
          <cell r="AW3710">
            <v>-15.694941666666665</v>
          </cell>
          <cell r="AX3710">
            <v>-24.025383333333323</v>
          </cell>
          <cell r="AY3710">
            <v>-15.513825890844604</v>
          </cell>
          <cell r="AZ3710">
            <v>-10.874016878625689</v>
          </cell>
          <cell r="BG3710">
            <v>0.6258601802635162</v>
          </cell>
          <cell r="BJ3710">
            <v>1.108805060415655E-2</v>
          </cell>
          <cell r="CF3710">
            <v>0</v>
          </cell>
          <cell r="CV3710">
            <v>21.291666666666668</v>
          </cell>
          <cell r="DA3710">
            <v>0</v>
          </cell>
          <cell r="ER3710">
            <v>216.13493333333338</v>
          </cell>
        </row>
        <row r="3711">
          <cell r="A3711">
            <v>650991</v>
          </cell>
          <cell r="C3711" t="str">
            <v>Lizardo, Bryan</v>
          </cell>
          <cell r="AF3711">
            <v>0.1413913591253021</v>
          </cell>
          <cell r="AN3711">
            <v>121.3236148148148</v>
          </cell>
          <cell r="AP3711">
            <v>0.21098268963233113</v>
          </cell>
          <cell r="AV3711" t="str">
            <v>3B</v>
          </cell>
          <cell r="AW3711">
            <v>-19.297581755185401</v>
          </cell>
          <cell r="AX3711">
            <v>-19.160539585010113</v>
          </cell>
          <cell r="AY3711">
            <v>-20.775039562469413</v>
          </cell>
          <cell r="AZ3711">
            <v>-19.160539585010113</v>
          </cell>
          <cell r="BG3711">
            <v>0.58507993324425156</v>
          </cell>
          <cell r="BJ3711">
            <v>-1.5206682301718799E-5</v>
          </cell>
          <cell r="CF3711">
            <v>0</v>
          </cell>
          <cell r="CV3711">
            <v>18.958333333333332</v>
          </cell>
          <cell r="DA3711">
            <v>0</v>
          </cell>
          <cell r="ER3711">
            <v>303.309037037037</v>
          </cell>
        </row>
        <row r="3712">
          <cell r="A3712">
            <v>650992</v>
          </cell>
          <cell r="C3712" t="str">
            <v>Moreta, Enmanuel</v>
          </cell>
          <cell r="AF3712">
            <v>0.14099140967047774</v>
          </cell>
          <cell r="AN3712">
            <v>106.42421333333333</v>
          </cell>
          <cell r="AP3712">
            <v>0.14686946974155812</v>
          </cell>
          <cell r="AV3712" t="str">
            <v>1B</v>
          </cell>
          <cell r="AW3712">
            <v>-17.453036668684661</v>
          </cell>
          <cell r="AX3712">
            <v>-23.826349999999994</v>
          </cell>
          <cell r="AY3712">
            <v>-19.119771431302102</v>
          </cell>
          <cell r="AZ3712">
            <v>-17.453036668684661</v>
          </cell>
          <cell r="BG3712">
            <v>0.96136032299865826</v>
          </cell>
          <cell r="BJ3712">
            <v>1.8182119596000457E-2</v>
          </cell>
          <cell r="CF3712">
            <v>0</v>
          </cell>
          <cell r="CV3712">
            <v>21.375</v>
          </cell>
          <cell r="DA3712">
            <v>0</v>
          </cell>
          <cell r="ER3712">
            <v>266.0605333333333</v>
          </cell>
        </row>
        <row r="3713">
          <cell r="A3713">
            <v>650995</v>
          </cell>
          <cell r="C3713" t="str">
            <v>Obeso, Norberto</v>
          </cell>
          <cell r="AF3713">
            <v>0.17988711897460208</v>
          </cell>
          <cell r="AN3713">
            <v>119.99976296296296</v>
          </cell>
          <cell r="AP3713">
            <v>0.17701220844503074</v>
          </cell>
          <cell r="AV3713" t="str">
            <v>LF</v>
          </cell>
          <cell r="AW3713">
            <v>-19.152293372054427</v>
          </cell>
          <cell r="AX3713">
            <v>-24.837383333333332</v>
          </cell>
          <cell r="AY3713">
            <v>-23.839497155372644</v>
          </cell>
          <cell r="AZ3713">
            <v>-19.152293372054427</v>
          </cell>
          <cell r="BG3713">
            <v>0.99500367668668366</v>
          </cell>
          <cell r="BJ3713">
            <v>1.9070446595767655E-2</v>
          </cell>
          <cell r="CF3713">
            <v>0</v>
          </cell>
          <cell r="CV3713">
            <v>20.958333333333332</v>
          </cell>
          <cell r="DA3713">
            <v>0</v>
          </cell>
          <cell r="ER3713">
            <v>299.99940740740738</v>
          </cell>
        </row>
        <row r="3714">
          <cell r="A3714">
            <v>650996</v>
          </cell>
          <cell r="C3714" t="str">
            <v>Rodriguez, Freddy</v>
          </cell>
          <cell r="AF3714">
            <v>0.1571964663401671</v>
          </cell>
          <cell r="AN3714">
            <v>96.539306666666675</v>
          </cell>
          <cell r="AP3714">
            <v>0.11823208742618418</v>
          </cell>
          <cell r="AV3714" t="str">
            <v>RF</v>
          </cell>
          <cell r="AW3714">
            <v>-17.866624999999999</v>
          </cell>
          <cell r="AX3714">
            <v>-28.672449999999994</v>
          </cell>
          <cell r="AY3714">
            <v>-16.854783635596156</v>
          </cell>
          <cell r="AZ3714">
            <v>-16.854783635596156</v>
          </cell>
          <cell r="BG3714">
            <v>0.7137372259670669</v>
          </cell>
          <cell r="BJ3714">
            <v>-7.6065502859330395E-3</v>
          </cell>
          <cell r="CF3714">
            <v>0</v>
          </cell>
          <cell r="CV3714">
            <v>19.625</v>
          </cell>
          <cell r="DA3714">
            <v>0</v>
          </cell>
          <cell r="ER3714">
            <v>241.34826666666669</v>
          </cell>
        </row>
        <row r="3715">
          <cell r="A3715">
            <v>650998</v>
          </cell>
          <cell r="C3715" t="str">
            <v>Severino, Jesus</v>
          </cell>
          <cell r="AF3715">
            <v>0.15222918607127692</v>
          </cell>
          <cell r="AN3715">
            <v>109.1149037037037</v>
          </cell>
          <cell r="AP3715">
            <v>0.19890421907299138</v>
          </cell>
          <cell r="AV3715" t="str">
            <v>SS</v>
          </cell>
          <cell r="AW3715">
            <v>-20.049120834444</v>
          </cell>
          <cell r="AX3715">
            <v>-18.629714610527124</v>
          </cell>
          <cell r="AY3715">
            <v>-21.754226390369766</v>
          </cell>
          <cell r="AZ3715">
            <v>-18.629714610527124</v>
          </cell>
          <cell r="BG3715">
            <v>0.5827279549071761</v>
          </cell>
          <cell r="BJ3715">
            <v>-8.3827143351198133E-3</v>
          </cell>
          <cell r="CF3715">
            <v>0</v>
          </cell>
          <cell r="CV3715">
            <v>19.041666666666668</v>
          </cell>
          <cell r="DA3715">
            <v>0</v>
          </cell>
          <cell r="ER3715">
            <v>272.78725925925926</v>
          </cell>
        </row>
        <row r="3716">
          <cell r="A3716">
            <v>651006</v>
          </cell>
          <cell r="C3716" t="str">
            <v>Rengel, Luis</v>
          </cell>
          <cell r="AF3716">
            <v>0.13007591401247279</v>
          </cell>
          <cell r="AN3716">
            <v>84.662328888888908</v>
          </cell>
          <cell r="AP3716">
            <v>5.902362862785604E-2</v>
          </cell>
          <cell r="AV3716" t="str">
            <v>2B</v>
          </cell>
          <cell r="AW3716">
            <v>-16.083583333333337</v>
          </cell>
          <cell r="AX3716">
            <v>-8.1460878473836082</v>
          </cell>
          <cell r="AY3716">
            <v>-14.889961890595288</v>
          </cell>
          <cell r="AZ3716">
            <v>-8.1460878473836082</v>
          </cell>
          <cell r="BG3716">
            <v>0.64370597664555129</v>
          </cell>
          <cell r="BJ3716">
            <v>-2.5682803072678888E-2</v>
          </cell>
          <cell r="CF3716">
            <v>0</v>
          </cell>
          <cell r="CV3716">
            <v>20.958333333333332</v>
          </cell>
          <cell r="DA3716">
            <v>0</v>
          </cell>
          <cell r="ER3716">
            <v>211.65582222222224</v>
          </cell>
        </row>
        <row r="3717">
          <cell r="A3717">
            <v>654786</v>
          </cell>
          <cell r="C3717" t="str">
            <v>Mitchell, Jamie</v>
          </cell>
          <cell r="AF3717">
            <v>0.16023761054991251</v>
          </cell>
          <cell r="AN3717">
            <v>60.78186666666668</v>
          </cell>
          <cell r="AP3717">
            <v>4.2894121603096913E-2</v>
          </cell>
          <cell r="AV3717" t="str">
            <v>C</v>
          </cell>
          <cell r="AW3717">
            <v>-13.186781214729042</v>
          </cell>
          <cell r="AX3717">
            <v>-16.40635</v>
          </cell>
          <cell r="AY3717">
            <v>-12.72923328630538</v>
          </cell>
          <cell r="AZ3717">
            <v>3.7868311294493839</v>
          </cell>
          <cell r="BG3717">
            <v>0.95959557869838163</v>
          </cell>
          <cell r="BJ3717">
            <v>-3.5550664354030183E-3</v>
          </cell>
          <cell r="CF3717">
            <v>0</v>
          </cell>
          <cell r="CV3717">
            <v>26.375</v>
          </cell>
          <cell r="DA3717">
            <v>0</v>
          </cell>
          <cell r="ER3717">
            <v>151.9546666666667</v>
          </cell>
        </row>
        <row r="3718">
          <cell r="A3718">
            <v>655314</v>
          </cell>
          <cell r="C3718" t="str">
            <v>Gutierrez, Danny</v>
          </cell>
          <cell r="AF3718">
            <v>0.12860775885212289</v>
          </cell>
          <cell r="AN3718">
            <v>76.894530370370376</v>
          </cell>
          <cell r="AP3718">
            <v>4.7580910921343755E-2</v>
          </cell>
          <cell r="AV3718" t="str">
            <v>2B</v>
          </cell>
          <cell r="AW3718">
            <v>-12.167441666666665</v>
          </cell>
          <cell r="AX3718">
            <v>8.3662262315617131E-2</v>
          </cell>
          <cell r="AY3718">
            <v>-3.2752916903650946</v>
          </cell>
          <cell r="AZ3718">
            <v>8.3662262315617131E-2</v>
          </cell>
          <cell r="BG3718">
            <v>0.4269757999303273</v>
          </cell>
          <cell r="BJ3718">
            <v>2.4025972891450241E-3</v>
          </cell>
          <cell r="CF3718">
            <v>0</v>
          </cell>
          <cell r="CV3718">
            <v>25.291666666666668</v>
          </cell>
          <cell r="DA3718">
            <v>0</v>
          </cell>
          <cell r="ER3718">
            <v>192.23632592592594</v>
          </cell>
        </row>
        <row r="3719">
          <cell r="A3719">
            <v>655315</v>
          </cell>
          <cell r="C3719" t="str">
            <v>Pedra, Henrry</v>
          </cell>
          <cell r="AF3719">
            <v>0.13341202167967364</v>
          </cell>
          <cell r="AN3719">
            <v>102.20469333333334</v>
          </cell>
          <cell r="AP3719">
            <v>0.14707212004655246</v>
          </cell>
          <cell r="AV3719" t="str">
            <v>3B</v>
          </cell>
          <cell r="AW3719">
            <v>-14.303913393920505</v>
          </cell>
          <cell r="AX3719">
            <v>-8.6749436593868694</v>
          </cell>
          <cell r="AY3719">
            <v>-5.6846652905816928</v>
          </cell>
          <cell r="AZ3719">
            <v>-5.6846652905816928</v>
          </cell>
          <cell r="BG3719">
            <v>0.57213761147206577</v>
          </cell>
          <cell r="BJ3719">
            <v>-8.4182395032482826E-3</v>
          </cell>
          <cell r="CF3719">
            <v>0</v>
          </cell>
          <cell r="CV3719">
            <v>22.208333333333332</v>
          </cell>
          <cell r="DA3719">
            <v>0</v>
          </cell>
          <cell r="ER3719">
            <v>255.51173333333332</v>
          </cell>
        </row>
        <row r="3720">
          <cell r="A3720">
            <v>655316</v>
          </cell>
          <cell r="C3720" t="str">
            <v>Monasterio, Andruw</v>
          </cell>
          <cell r="AF3720">
            <v>0.16799607325150279</v>
          </cell>
          <cell r="AN3720">
            <v>125.87437037037037</v>
          </cell>
          <cell r="AP3720">
            <v>0.18773844141591323</v>
          </cell>
          <cell r="AV3720" t="str">
            <v>SS</v>
          </cell>
          <cell r="AW3720">
            <v>-18.588525000000001</v>
          </cell>
          <cell r="AX3720">
            <v>-7.8729412135492973</v>
          </cell>
          <cell r="AY3720">
            <v>-13.022406712128173</v>
          </cell>
          <cell r="AZ3720">
            <v>-7.8729412135492973</v>
          </cell>
          <cell r="BG3720">
            <v>0.74917151044686503</v>
          </cell>
          <cell r="BJ3720">
            <v>-1.1021379588911143E-2</v>
          </cell>
          <cell r="CF3720">
            <v>0</v>
          </cell>
          <cell r="CV3720">
            <v>19.125</v>
          </cell>
          <cell r="DA3720">
            <v>0</v>
          </cell>
          <cell r="ER3720">
            <v>314.68592592592591</v>
          </cell>
        </row>
        <row r="3721">
          <cell r="A3721">
            <v>655317</v>
          </cell>
          <cell r="C3721" t="str">
            <v>Matos, Fidel</v>
          </cell>
          <cell r="AF3721">
            <v>0.13662675331579832</v>
          </cell>
          <cell r="AN3721">
            <v>111.24894814814816</v>
          </cell>
          <cell r="AP3721">
            <v>0.16605849515039806</v>
          </cell>
          <cell r="AV3721" t="str">
            <v>1B</v>
          </cell>
          <cell r="AW3721">
            <v>-17.465824588304979</v>
          </cell>
          <cell r="AX3721">
            <v>-23.826349999999994</v>
          </cell>
          <cell r="AY3721">
            <v>-17.106420811128178</v>
          </cell>
          <cell r="AZ3721">
            <v>-17.106420811128178</v>
          </cell>
          <cell r="BG3721">
            <v>0.71303023490288198</v>
          </cell>
          <cell r="BJ3721">
            <v>-7.204925364321625E-3</v>
          </cell>
          <cell r="CF3721">
            <v>0</v>
          </cell>
          <cell r="CV3721">
            <v>21.375</v>
          </cell>
          <cell r="DA3721">
            <v>0</v>
          </cell>
          <cell r="ER3721">
            <v>278.12237037037039</v>
          </cell>
        </row>
        <row r="3722">
          <cell r="A3722">
            <v>655318</v>
          </cell>
          <cell r="C3722" t="str">
            <v>Colasante, Moises</v>
          </cell>
          <cell r="AF3722">
            <v>0.11958681030588267</v>
          </cell>
          <cell r="AN3722">
            <v>85.728000000000009</v>
          </cell>
          <cell r="AP3722">
            <v>7.0546418807814315E-2</v>
          </cell>
          <cell r="AV3722" t="str">
            <v>RF</v>
          </cell>
          <cell r="AW3722">
            <v>-15.121241666666666</v>
          </cell>
          <cell r="AX3722">
            <v>-22.831183333333328</v>
          </cell>
          <cell r="AY3722">
            <v>-9.3320571025049013</v>
          </cell>
          <cell r="AZ3722">
            <v>-9.3320571025049013</v>
          </cell>
          <cell r="BG3722">
            <v>0.37129042381061717</v>
          </cell>
          <cell r="BJ3722">
            <v>-7.6078642014999526E-4</v>
          </cell>
          <cell r="CF3722">
            <v>0</v>
          </cell>
          <cell r="CV3722">
            <v>21.791666666666668</v>
          </cell>
          <cell r="DA3722">
            <v>0</v>
          </cell>
          <cell r="ER3722">
            <v>214.32</v>
          </cell>
        </row>
        <row r="3723">
          <cell r="A3723">
            <v>655363</v>
          </cell>
          <cell r="C3723" t="str">
            <v>Silva, Darwin</v>
          </cell>
          <cell r="AF3723">
            <v>0.11281402054206319</v>
          </cell>
          <cell r="AN3723">
            <v>80.481540740740755</v>
          </cell>
          <cell r="AP3723">
            <v>0.1008913189970877</v>
          </cell>
          <cell r="AV3723" t="str">
            <v>C</v>
          </cell>
          <cell r="AW3723">
            <v>-20.275556464763561</v>
          </cell>
          <cell r="AX3723">
            <v>-29.984949999999998</v>
          </cell>
          <cell r="AY3723">
            <v>-22.016935008573629</v>
          </cell>
          <cell r="AZ3723">
            <v>-10.839531720036231</v>
          </cell>
          <cell r="BG3723">
            <v>0.69600213756843987</v>
          </cell>
          <cell r="BJ3723">
            <v>-8.7595724641408566E-4</v>
          </cell>
          <cell r="CF3723">
            <v>0</v>
          </cell>
          <cell r="CV3723">
            <v>19.208333333333332</v>
          </cell>
          <cell r="DA3723">
            <v>0</v>
          </cell>
          <cell r="ER3723">
            <v>201.20385185185188</v>
          </cell>
        </row>
        <row r="3724">
          <cell r="A3724">
            <v>655368</v>
          </cell>
          <cell r="C3724" t="str">
            <v>Pereira, David</v>
          </cell>
          <cell r="AF3724">
            <v>0.12817595168662946</v>
          </cell>
          <cell r="AN3724">
            <v>63.398720000000004</v>
          </cell>
          <cell r="AP3724">
            <v>2.3594746832839908E-2</v>
          </cell>
          <cell r="AV3724" t="str">
            <v>3B</v>
          </cell>
          <cell r="AW3724">
            <v>-17.868801643744536</v>
          </cell>
          <cell r="AX3724">
            <v>-18.673433185528637</v>
          </cell>
          <cell r="AY3724">
            <v>-19.836874538729461</v>
          </cell>
          <cell r="AZ3724">
            <v>-17.868801643744536</v>
          </cell>
          <cell r="BG3724">
            <v>0.83908399007644952</v>
          </cell>
          <cell r="BJ3724">
            <v>-2.1698997929451895E-2</v>
          </cell>
          <cell r="CF3724">
            <v>0</v>
          </cell>
          <cell r="CV3724">
            <v>19.458333333333332</v>
          </cell>
          <cell r="DA3724">
            <v>0</v>
          </cell>
          <cell r="ER3724">
            <v>158.49680000000001</v>
          </cell>
        </row>
        <row r="3725">
          <cell r="A3725">
            <v>655369</v>
          </cell>
          <cell r="C3725" t="str">
            <v>Subero, Geovanny</v>
          </cell>
          <cell r="AF3725">
            <v>0.12373361415090528</v>
          </cell>
          <cell r="AN3725">
            <v>61.865528888888889</v>
          </cell>
          <cell r="AP3725">
            <v>1.6186395901111039E-2</v>
          </cell>
          <cell r="AV3725" t="str">
            <v>RF</v>
          </cell>
          <cell r="AW3725">
            <v>-19.744120584725536</v>
          </cell>
          <cell r="AX3725">
            <v>-28.409949999999998</v>
          </cell>
          <cell r="AY3725">
            <v>-20.269992494171436</v>
          </cell>
          <cell r="AZ3725">
            <v>-19.744120584725536</v>
          </cell>
          <cell r="BG3725">
            <v>0.76130886756164118</v>
          </cell>
          <cell r="BJ3725">
            <v>-8.0940681388236516E-3</v>
          </cell>
          <cell r="CF3725">
            <v>0</v>
          </cell>
          <cell r="CV3725">
            <v>19.708333333333332</v>
          </cell>
          <cell r="DA3725">
            <v>0</v>
          </cell>
          <cell r="ER3725">
            <v>154.66382222222222</v>
          </cell>
        </row>
        <row r="3726">
          <cell r="A3726">
            <v>655672</v>
          </cell>
          <cell r="C3726" t="str">
            <v>Antequera, Jose</v>
          </cell>
          <cell r="AF3726">
            <v>0.15453100734059305</v>
          </cell>
          <cell r="AN3726">
            <v>106.32794074074076</v>
          </cell>
          <cell r="AP3726">
            <v>0.18046551110801667</v>
          </cell>
          <cell r="AV3726" t="str">
            <v>2B</v>
          </cell>
          <cell r="AW3726">
            <v>-16.640061971593536</v>
          </cell>
          <cell r="AX3726">
            <v>-9.5385704677126171</v>
          </cell>
          <cell r="AY3726">
            <v>-9.150908158253829</v>
          </cell>
          <cell r="AZ3726">
            <v>-9.150908158253829</v>
          </cell>
          <cell r="BG3726">
            <v>0.6164167641434235</v>
          </cell>
          <cell r="BJ3726">
            <v>-1.8648220315565685E-2</v>
          </cell>
          <cell r="CF3726">
            <v>0</v>
          </cell>
          <cell r="CV3726">
            <v>20.875</v>
          </cell>
          <cell r="DA3726">
            <v>0</v>
          </cell>
          <cell r="ER3726">
            <v>265.81985185185187</v>
          </cell>
        </row>
        <row r="3727">
          <cell r="A3727">
            <v>655674</v>
          </cell>
          <cell r="C3727" t="str">
            <v>Marte, Francisco</v>
          </cell>
          <cell r="AF3727">
            <v>0.13225300480692637</v>
          </cell>
          <cell r="AN3727">
            <v>68.080426666666668</v>
          </cell>
          <cell r="AP3727">
            <v>3.5298553667401533E-2</v>
          </cell>
          <cell r="AV3727" t="str">
            <v>RF</v>
          </cell>
          <cell r="AW3727">
            <v>-18.468208333333337</v>
          </cell>
          <cell r="AX3727">
            <v>-29.984949999999998</v>
          </cell>
          <cell r="AY3727">
            <v>-17.093932215523417</v>
          </cell>
          <cell r="AZ3727">
            <v>-17.093932215523417</v>
          </cell>
          <cell r="BG3727">
            <v>0.84023472075844197</v>
          </cell>
          <cell r="BJ3727">
            <v>1.834841143268431E-3</v>
          </cell>
          <cell r="CF3727">
            <v>0</v>
          </cell>
          <cell r="CV3727">
            <v>19.208333333333332</v>
          </cell>
          <cell r="DA3727">
            <v>0</v>
          </cell>
          <cell r="ER3727">
            <v>170.20106666666666</v>
          </cell>
        </row>
        <row r="3728">
          <cell r="A3728">
            <v>655675</v>
          </cell>
          <cell r="C3728" t="str">
            <v>Garcia, Stevens</v>
          </cell>
          <cell r="AF3728">
            <v>0.11976022247427931</v>
          </cell>
          <cell r="AN3728">
            <v>87.225813333333335</v>
          </cell>
          <cell r="AP3728">
            <v>8.4635330906290163E-2</v>
          </cell>
          <cell r="AV3728" t="str">
            <v>LF</v>
          </cell>
          <cell r="AW3728">
            <v>-22.426008327845192</v>
          </cell>
          <cell r="AX3728">
            <v>-30.788316666666667</v>
          </cell>
          <cell r="AY3728">
            <v>-24.331830957127444</v>
          </cell>
          <cell r="AZ3728">
            <v>-22.426008327845192</v>
          </cell>
          <cell r="BG3728">
            <v>0.60903335470203346</v>
          </cell>
          <cell r="BJ3728">
            <v>1.2133920912444255E-2</v>
          </cell>
          <cell r="CF3728">
            <v>0</v>
          </cell>
          <cell r="CV3728">
            <v>18.958333333333332</v>
          </cell>
          <cell r="DA3728">
            <v>0</v>
          </cell>
          <cell r="ER3728">
            <v>218.06453333333332</v>
          </cell>
        </row>
        <row r="3729">
          <cell r="A3729">
            <v>655677</v>
          </cell>
          <cell r="C3729" t="str">
            <v>Sopena, Nathan</v>
          </cell>
          <cell r="AF3729">
            <v>0.15544906855047769</v>
          </cell>
          <cell r="AN3729">
            <v>61.021202962962974</v>
          </cell>
          <cell r="AP3729">
            <v>1.4524803016830345E-2</v>
          </cell>
          <cell r="AV3729" t="str">
            <v>2B</v>
          </cell>
          <cell r="AW3729">
            <v>-12.259875000000001</v>
          </cell>
          <cell r="AX3729">
            <v>-0.98076424460880718</v>
          </cell>
          <cell r="AY3729">
            <v>-9.9701622953444087</v>
          </cell>
          <cell r="AZ3729">
            <v>-0.98076424460880718</v>
          </cell>
          <cell r="BG3729">
            <v>0.57869715820752332</v>
          </cell>
          <cell r="BJ3729">
            <v>-6.8538953656647065E-3</v>
          </cell>
          <cell r="CF3729">
            <v>0</v>
          </cell>
          <cell r="CV3729">
            <v>25.125</v>
          </cell>
          <cell r="DA3729">
            <v>0</v>
          </cell>
          <cell r="ER3729">
            <v>152.55300740740742</v>
          </cell>
        </row>
        <row r="3730">
          <cell r="A3730">
            <v>655719</v>
          </cell>
          <cell r="C3730" t="str">
            <v>Schulz, Nick</v>
          </cell>
          <cell r="AF3730">
            <v>0.22051695417005937</v>
          </cell>
          <cell r="AN3730">
            <v>211.5693037037037</v>
          </cell>
          <cell r="AP3730">
            <v>0.34453293955397968</v>
          </cell>
          <cell r="AV3730" t="str">
            <v>RF</v>
          </cell>
          <cell r="AW3730">
            <v>-13.146065076741912</v>
          </cell>
          <cell r="AX3730">
            <v>-17.345050000000001</v>
          </cell>
          <cell r="AY3730">
            <v>-13.502691671114057</v>
          </cell>
          <cell r="AZ3730">
            <v>-13.146065076741912</v>
          </cell>
          <cell r="BG3730">
            <v>1.1810387202643358</v>
          </cell>
          <cell r="BJ3730">
            <v>1.1324654000764938E-2</v>
          </cell>
          <cell r="CF3730">
            <v>0</v>
          </cell>
          <cell r="CV3730">
            <v>25.125</v>
          </cell>
          <cell r="DA3730">
            <v>0</v>
          </cell>
          <cell r="ER3730">
            <v>528.92325925925923</v>
          </cell>
        </row>
        <row r="3731">
          <cell r="A3731">
            <v>655884</v>
          </cell>
          <cell r="C3731" t="str">
            <v>O'Loughlin, Nick</v>
          </cell>
          <cell r="AF3731">
            <v>0.19682103891316777</v>
          </cell>
          <cell r="AN3731">
            <v>50.034820740740749</v>
          </cell>
          <cell r="AP3731">
            <v>1.0513987364334954E-2</v>
          </cell>
          <cell r="AV3731" t="str">
            <v>C</v>
          </cell>
          <cell r="AW3731">
            <v>-13.667693091615378</v>
          </cell>
          <cell r="AX3731">
            <v>-16.487083333333334</v>
          </cell>
          <cell r="AY3731">
            <v>-13.318304677709383</v>
          </cell>
          <cell r="AZ3731">
            <v>3.0835561160963949</v>
          </cell>
          <cell r="BG3731">
            <v>0.82963288501786203</v>
          </cell>
          <cell r="BJ3731">
            <v>-4.1791781734993032E-2</v>
          </cell>
          <cell r="CF3731">
            <v>0</v>
          </cell>
          <cell r="CV3731">
            <v>26.208333333333332</v>
          </cell>
          <cell r="DA3731">
            <v>0</v>
          </cell>
          <cell r="ER3731">
            <v>125.08705185185187</v>
          </cell>
        </row>
        <row r="3732">
          <cell r="A3732">
            <v>655885</v>
          </cell>
          <cell r="C3732" t="str">
            <v>Tomaszewski, Nathan</v>
          </cell>
          <cell r="AF3732">
            <v>0.16521720587857175</v>
          </cell>
          <cell r="AN3732">
            <v>76.21906962962963</v>
          </cell>
          <cell r="AP3732">
            <v>4.3600078411586973E-2</v>
          </cell>
          <cell r="AV3732" t="str">
            <v>1B</v>
          </cell>
          <cell r="AW3732">
            <v>-14.627321255333644</v>
          </cell>
          <cell r="AX3732">
            <v>-16.840350000000001</v>
          </cell>
          <cell r="AY3732">
            <v>-15.537977773225153</v>
          </cell>
          <cell r="AZ3732">
            <v>-14.627321255333644</v>
          </cell>
          <cell r="BG3732">
            <v>1.0923874905905735</v>
          </cell>
          <cell r="BJ3732">
            <v>-1.1822896013194223E-2</v>
          </cell>
          <cell r="CF3732">
            <v>0</v>
          </cell>
          <cell r="CV3732">
            <v>25.708333333333332</v>
          </cell>
          <cell r="DA3732">
            <v>0</v>
          </cell>
          <cell r="ER3732">
            <v>190.54767407407408</v>
          </cell>
        </row>
        <row r="3733">
          <cell r="A3733">
            <v>655886</v>
          </cell>
          <cell r="C3733" t="str">
            <v>Pimentel, Davinson</v>
          </cell>
          <cell r="AF3733">
            <v>0.13411587269463141</v>
          </cell>
          <cell r="AN3733">
            <v>84.314453333333347</v>
          </cell>
          <cell r="AP3733">
            <v>0.12303616583584143</v>
          </cell>
          <cell r="AV3733" t="str">
            <v>C</v>
          </cell>
          <cell r="AW3733">
            <v>-18.223572107045534</v>
          </cell>
          <cell r="AX3733">
            <v>-29.459949999999996</v>
          </cell>
          <cell r="AY3733">
            <v>-20.536294620946826</v>
          </cell>
          <cell r="AZ3733">
            <v>-12.249587595380298</v>
          </cell>
          <cell r="BG3733">
            <v>0.62525797528458682</v>
          </cell>
          <cell r="BJ3733">
            <v>7.9578030730959141E-3</v>
          </cell>
          <cell r="CF3733">
            <v>0</v>
          </cell>
          <cell r="CV3733">
            <v>19.375</v>
          </cell>
          <cell r="DA3733">
            <v>0</v>
          </cell>
          <cell r="ER3733">
            <v>210.78613333333334</v>
          </cell>
        </row>
        <row r="3734">
          <cell r="A3734">
            <v>655985</v>
          </cell>
          <cell r="C3734" t="str">
            <v>Suarez, Ronaldo</v>
          </cell>
          <cell r="AF3734">
            <v>0.13909398667844325</v>
          </cell>
          <cell r="AN3734">
            <v>54.990933333333345</v>
          </cell>
          <cell r="AP3734">
            <v>3.133478831014469E-2</v>
          </cell>
          <cell r="AV3734" t="str">
            <v>C</v>
          </cell>
          <cell r="AW3734">
            <v>-18.968</v>
          </cell>
          <cell r="AX3734">
            <v>-31.082549999999994</v>
          </cell>
          <cell r="AY3734">
            <v>-12.909455093702626</v>
          </cell>
          <cell r="AZ3734">
            <v>-5.0319425991223312</v>
          </cell>
          <cell r="BG3734">
            <v>0.45353308133003734</v>
          </cell>
          <cell r="BJ3734">
            <v>-2.1387513016794545E-2</v>
          </cell>
          <cell r="CF3734">
            <v>0</v>
          </cell>
          <cell r="CV3734">
            <v>18.875</v>
          </cell>
          <cell r="DA3734">
            <v>0</v>
          </cell>
          <cell r="ER3734">
            <v>137.47733333333335</v>
          </cell>
        </row>
        <row r="3735">
          <cell r="A3735">
            <v>655987</v>
          </cell>
          <cell r="C3735" t="str">
            <v>Agelvis, Javier</v>
          </cell>
          <cell r="AF3735">
            <v>0.13330651072544591</v>
          </cell>
          <cell r="AN3735">
            <v>110.45728</v>
          </cell>
          <cell r="AP3735">
            <v>0.1545949668135429</v>
          </cell>
          <cell r="AV3735" t="str">
            <v>3B</v>
          </cell>
          <cell r="AW3735">
            <v>-18.805269983241743</v>
          </cell>
          <cell r="AX3735">
            <v>-19.044486577442207</v>
          </cell>
          <cell r="AY3735">
            <v>-18.01086561568064</v>
          </cell>
          <cell r="AZ3735">
            <v>-18.01086561568064</v>
          </cell>
          <cell r="BG3735">
            <v>0.52699086130314399</v>
          </cell>
          <cell r="BJ3735">
            <v>-5.198042342286084E-3</v>
          </cell>
          <cell r="CF3735">
            <v>0</v>
          </cell>
          <cell r="CV3735">
            <v>18.875</v>
          </cell>
          <cell r="DA3735">
            <v>0</v>
          </cell>
          <cell r="ER3735">
            <v>276.14319999999998</v>
          </cell>
        </row>
        <row r="3736">
          <cell r="A3736">
            <v>655991</v>
          </cell>
          <cell r="C3736" t="str">
            <v>Rivera, Eudys</v>
          </cell>
          <cell r="AF3736">
            <v>0.1227274902123289</v>
          </cell>
          <cell r="AN3736">
            <v>91.346607407407419</v>
          </cell>
          <cell r="AP3736">
            <v>0.12602449509507874</v>
          </cell>
          <cell r="AV3736" t="str">
            <v>CF</v>
          </cell>
          <cell r="AW3736">
            <v>-18.708841666666665</v>
          </cell>
          <cell r="AX3736">
            <v>-30.509949999999989</v>
          </cell>
          <cell r="AY3736">
            <v>-14.788597070894628</v>
          </cell>
          <cell r="AZ3736">
            <v>-14.788597070894628</v>
          </cell>
          <cell r="BG3736">
            <v>0.7065495492901932</v>
          </cell>
          <cell r="BJ3736">
            <v>-9.5190459429914699E-3</v>
          </cell>
          <cell r="CF3736">
            <v>0</v>
          </cell>
          <cell r="CV3736">
            <v>19.041666666666668</v>
          </cell>
          <cell r="DA3736">
            <v>0</v>
          </cell>
          <cell r="ER3736">
            <v>228.36651851851852</v>
          </cell>
        </row>
        <row r="3737">
          <cell r="A3737">
            <v>655996</v>
          </cell>
          <cell r="C3737" t="str">
            <v>Santana, Cristian</v>
          </cell>
          <cell r="AF3737">
            <v>0.14203788462115829</v>
          </cell>
          <cell r="AN3737">
            <v>112.65493333333335</v>
          </cell>
          <cell r="AP3737">
            <v>0.1795292007335616</v>
          </cell>
          <cell r="AV3737" t="str">
            <v>3B</v>
          </cell>
          <cell r="AW3737">
            <v>-18.938590389423474</v>
          </cell>
          <cell r="AX3737">
            <v>-17.693773178701463</v>
          </cell>
          <cell r="AY3737">
            <v>-20.195108019231288</v>
          </cell>
          <cell r="AZ3737">
            <v>-17.693773178701463</v>
          </cell>
          <cell r="BG3737">
            <v>0.94522720433387764</v>
          </cell>
          <cell r="BJ3737">
            <v>-5.0078031659690015E-3</v>
          </cell>
          <cell r="CF3737">
            <v>0</v>
          </cell>
          <cell r="CV3737">
            <v>19.375</v>
          </cell>
          <cell r="DA3737">
            <v>0</v>
          </cell>
          <cell r="ER3737">
            <v>281.63733333333334</v>
          </cell>
        </row>
        <row r="3738">
          <cell r="A3738">
            <v>655997</v>
          </cell>
          <cell r="C3738" t="str">
            <v>Reyes, Jomar</v>
          </cell>
          <cell r="AF3738">
            <v>0.17992949921913856</v>
          </cell>
          <cell r="AN3738">
            <v>202.65931851851852</v>
          </cell>
          <cell r="AP3738">
            <v>0.30806857886564798</v>
          </cell>
          <cell r="AV3738" t="str">
            <v>3B</v>
          </cell>
          <cell r="AW3738">
            <v>-18.441341684969903</v>
          </cell>
          <cell r="AX3738">
            <v>-17.812880070351596</v>
          </cell>
          <cell r="AY3738">
            <v>-21.580123774958295</v>
          </cell>
          <cell r="AZ3738">
            <v>-17.812880070351596</v>
          </cell>
          <cell r="BG3738">
            <v>0.92196465125112304</v>
          </cell>
          <cell r="BJ3738">
            <v>-8.5316160612967061E-4</v>
          </cell>
          <cell r="CF3738">
            <v>0</v>
          </cell>
          <cell r="CV3738">
            <v>19.375</v>
          </cell>
          <cell r="DA3738">
            <v>0</v>
          </cell>
          <cell r="ER3738">
            <v>506.64829629629628</v>
          </cell>
        </row>
        <row r="3739">
          <cell r="A3739">
            <v>655998</v>
          </cell>
          <cell r="C3739" t="str">
            <v>Munoz, Oberto</v>
          </cell>
          <cell r="AF3739">
            <v>0.1200418469624104</v>
          </cell>
          <cell r="AN3739">
            <v>71.560426666666672</v>
          </cell>
          <cell r="AP3739">
            <v>6.677428966411536E-2</v>
          </cell>
          <cell r="AV3739" t="str">
            <v>C</v>
          </cell>
          <cell r="AW3739">
            <v>-23.755087876980156</v>
          </cell>
          <cell r="AX3739">
            <v>-29.98746287698015</v>
          </cell>
          <cell r="AY3739">
            <v>-26.617104669306862</v>
          </cell>
          <cell r="AZ3739">
            <v>-11.372474978656925</v>
          </cell>
          <cell r="BG3739">
            <v>0.69322429214636849</v>
          </cell>
          <cell r="BJ3739">
            <v>2.1083745220124772E-3</v>
          </cell>
          <cell r="CF3739">
            <v>0</v>
          </cell>
          <cell r="CV3739">
            <v>19.375</v>
          </cell>
          <cell r="DA3739">
            <v>0</v>
          </cell>
          <cell r="ER3739">
            <v>178.90106666666668</v>
          </cell>
        </row>
        <row r="3740">
          <cell r="A3740">
            <v>655999</v>
          </cell>
          <cell r="C3740" t="str">
            <v>Rubi, Alvaro</v>
          </cell>
          <cell r="AF3740">
            <v>0.1361362222305465</v>
          </cell>
          <cell r="AN3740">
            <v>122.96758518518519</v>
          </cell>
          <cell r="AP3740">
            <v>0.13395362228390817</v>
          </cell>
          <cell r="AV3740" t="str">
            <v>1B</v>
          </cell>
          <cell r="AW3740">
            <v>-18.39092518126008</v>
          </cell>
          <cell r="AX3740">
            <v>-29.459949999999996</v>
          </cell>
          <cell r="AY3740">
            <v>-20.909803365470822</v>
          </cell>
          <cell r="AZ3740">
            <v>-18.39092518126008</v>
          </cell>
          <cell r="BG3740">
            <v>0.97838646873587054</v>
          </cell>
          <cell r="BJ3740">
            <v>7.0369289925885084E-3</v>
          </cell>
          <cell r="CF3740">
            <v>0</v>
          </cell>
          <cell r="CV3740">
            <v>19.375</v>
          </cell>
          <cell r="DA3740">
            <v>0</v>
          </cell>
          <cell r="ER3740">
            <v>307.41896296296295</v>
          </cell>
        </row>
        <row r="3741">
          <cell r="A3741">
            <v>656002</v>
          </cell>
          <cell r="C3741" t="str">
            <v>Lozada, Jose</v>
          </cell>
          <cell r="AF3741">
            <v>0.12771215010501585</v>
          </cell>
          <cell r="AN3741">
            <v>69.625920000000008</v>
          </cell>
          <cell r="AP3741">
            <v>4.8435181126677551E-2</v>
          </cell>
          <cell r="AV3741" t="str">
            <v>2B</v>
          </cell>
          <cell r="AW3741">
            <v>-18.227575000000002</v>
          </cell>
          <cell r="AX3741">
            <v>-13.331617110823224</v>
          </cell>
          <cell r="AY3741">
            <v>-18.489445793622096</v>
          </cell>
          <cell r="AZ3741">
            <v>-13.331617110823224</v>
          </cell>
          <cell r="BG3741">
            <v>0.62719710683447949</v>
          </cell>
          <cell r="BJ3741">
            <v>5.81341865022278E-3</v>
          </cell>
          <cell r="CF3741">
            <v>0</v>
          </cell>
          <cell r="CV3741">
            <v>19.375</v>
          </cell>
          <cell r="DA3741">
            <v>0</v>
          </cell>
          <cell r="ER3741">
            <v>174.06480000000002</v>
          </cell>
        </row>
        <row r="3742">
          <cell r="A3742">
            <v>656005</v>
          </cell>
          <cell r="C3742" t="str">
            <v>Vergel, David</v>
          </cell>
          <cell r="AF3742">
            <v>0.14044217237013812</v>
          </cell>
          <cell r="AN3742">
            <v>85.783585185185188</v>
          </cell>
          <cell r="AP3742">
            <v>0.11419950393874434</v>
          </cell>
          <cell r="AV3742" t="str">
            <v>C</v>
          </cell>
          <cell r="AW3742">
            <v>-22.015051647897842</v>
          </cell>
          <cell r="AX3742">
            <v>-29.19745</v>
          </cell>
          <cell r="AY3742">
            <v>-24.904980208314441</v>
          </cell>
          <cell r="AZ3742">
            <v>-15.314620219457307</v>
          </cell>
          <cell r="BG3742">
            <v>0.71834456665109814</v>
          </cell>
          <cell r="BJ3742">
            <v>-8.2237184183303474E-3</v>
          </cell>
          <cell r="CF3742">
            <v>0</v>
          </cell>
          <cell r="CV3742">
            <v>19.458333333333332</v>
          </cell>
          <cell r="DA3742">
            <v>0</v>
          </cell>
          <cell r="ER3742">
            <v>214.45896296296297</v>
          </cell>
        </row>
        <row r="3743">
          <cell r="A3743">
            <v>656010</v>
          </cell>
          <cell r="C3743" t="str">
            <v>Cano, Jose</v>
          </cell>
          <cell r="AF3743">
            <v>0.11216736588645015</v>
          </cell>
          <cell r="AN3743">
            <v>73.964681481481492</v>
          </cell>
          <cell r="AP3743">
            <v>6.3178278839353674E-2</v>
          </cell>
          <cell r="AV3743" t="str">
            <v>1B</v>
          </cell>
          <cell r="AW3743">
            <v>-20.03162515816841</v>
          </cell>
          <cell r="AX3743">
            <v>-28.93494999999999</v>
          </cell>
          <cell r="AY3743">
            <v>-22.862686592760177</v>
          </cell>
          <cell r="AZ3743">
            <v>-20.03162515816841</v>
          </cell>
          <cell r="BG3743">
            <v>0.37135259268759269</v>
          </cell>
          <cell r="BJ3743">
            <v>-6.1347340766633772E-3</v>
          </cell>
          <cell r="CF3743">
            <v>0</v>
          </cell>
          <cell r="CV3743">
            <v>19.541666666666668</v>
          </cell>
          <cell r="DA3743">
            <v>0</v>
          </cell>
          <cell r="ER3743">
            <v>184.91170370370372</v>
          </cell>
        </row>
        <row r="3744">
          <cell r="A3744">
            <v>656014</v>
          </cell>
          <cell r="C3744" t="str">
            <v>Pineda, Andy</v>
          </cell>
          <cell r="AF3744">
            <v>0.15022638060824334</v>
          </cell>
          <cell r="AN3744">
            <v>128.64629333333332</v>
          </cell>
          <cell r="AP3744">
            <v>0.22514098698708795</v>
          </cell>
          <cell r="AV3744" t="str">
            <v>CF</v>
          </cell>
          <cell r="AW3744">
            <v>-17.866624999999999</v>
          </cell>
          <cell r="AX3744">
            <v>-28.672449999999994</v>
          </cell>
          <cell r="AY3744">
            <v>-8.967516400060962</v>
          </cell>
          <cell r="AZ3744">
            <v>-8.967516400060962</v>
          </cell>
          <cell r="BG3744">
            <v>0.91696527810388107</v>
          </cell>
          <cell r="BJ3744">
            <v>3.1705882330673165E-3</v>
          </cell>
          <cell r="CF3744">
            <v>0</v>
          </cell>
          <cell r="CV3744">
            <v>19.625</v>
          </cell>
          <cell r="DA3744">
            <v>0</v>
          </cell>
          <cell r="ER3744">
            <v>321.61573333333331</v>
          </cell>
        </row>
        <row r="3745">
          <cell r="A3745">
            <v>656015</v>
          </cell>
          <cell r="C3745" t="str">
            <v>Ruiz, Miguel</v>
          </cell>
          <cell r="AF3745">
            <v>0.12039014168548542</v>
          </cell>
          <cell r="AN3745">
            <v>91.585801481481496</v>
          </cell>
          <cell r="AP3745">
            <v>0.10931484674852499</v>
          </cell>
          <cell r="AV3745" t="str">
            <v>3B</v>
          </cell>
          <cell r="AW3745">
            <v>-17.866624999999999</v>
          </cell>
          <cell r="AX3745">
            <v>-14.486194671867267</v>
          </cell>
          <cell r="AY3745">
            <v>-15.933635101475051</v>
          </cell>
          <cell r="AZ3745">
            <v>-14.486194671867267</v>
          </cell>
          <cell r="BG3745">
            <v>0.65884883167214014</v>
          </cell>
          <cell r="BJ3745">
            <v>-6.3609729619499879E-3</v>
          </cell>
          <cell r="CF3745">
            <v>0</v>
          </cell>
          <cell r="CV3745">
            <v>19.625</v>
          </cell>
          <cell r="DA3745">
            <v>0</v>
          </cell>
          <cell r="ER3745">
            <v>228.96450370370371</v>
          </cell>
        </row>
        <row r="3746">
          <cell r="A3746">
            <v>656017</v>
          </cell>
          <cell r="C3746" t="str">
            <v>Medina, Jose Miguel</v>
          </cell>
          <cell r="AF3746">
            <v>0.16722664503226276</v>
          </cell>
          <cell r="AN3746">
            <v>118.82109629629632</v>
          </cell>
          <cell r="AP3746">
            <v>0.18647855606352348</v>
          </cell>
          <cell r="AV3746" t="str">
            <v>RF</v>
          </cell>
          <cell r="AW3746">
            <v>-17.746308333333335</v>
          </cell>
          <cell r="AX3746">
            <v>-28.409949999999998</v>
          </cell>
          <cell r="AY3746">
            <v>-21.422456830028729</v>
          </cell>
          <cell r="AZ3746">
            <v>-17.746308333333335</v>
          </cell>
          <cell r="BG3746">
            <v>1.0187182366888592</v>
          </cell>
          <cell r="BJ3746">
            <v>1.7387264187484217E-3</v>
          </cell>
          <cell r="CF3746">
            <v>0</v>
          </cell>
          <cell r="CV3746">
            <v>19.708333333333332</v>
          </cell>
          <cell r="DA3746">
            <v>0</v>
          </cell>
          <cell r="ER3746">
            <v>297.05274074074077</v>
          </cell>
        </row>
        <row r="3747">
          <cell r="A3747">
            <v>656018</v>
          </cell>
          <cell r="C3747" t="str">
            <v>Bernal, Ihan</v>
          </cell>
          <cell r="AF3747">
            <v>0.14739397458846978</v>
          </cell>
          <cell r="AN3747">
            <v>80.261688888888898</v>
          </cell>
          <cell r="AP3747">
            <v>9.1830130719058545E-2</v>
          </cell>
          <cell r="AV3747" t="str">
            <v>C</v>
          </cell>
          <cell r="AW3747">
            <v>-20.129376464236429</v>
          </cell>
          <cell r="AX3747">
            <v>-28.409949999999998</v>
          </cell>
          <cell r="AY3747">
            <v>-22.941486922127268</v>
          </cell>
          <cell r="AZ3747">
            <v>-13.073962662880243</v>
          </cell>
          <cell r="BG3747">
            <v>0.574575541583631</v>
          </cell>
          <cell r="BJ3747">
            <v>-3.5550042679294248E-3</v>
          </cell>
          <cell r="CF3747">
            <v>0</v>
          </cell>
          <cell r="CV3747">
            <v>19.708333333333332</v>
          </cell>
          <cell r="DA3747">
            <v>0</v>
          </cell>
          <cell r="ER3747">
            <v>200.65422222222224</v>
          </cell>
        </row>
        <row r="3748">
          <cell r="A3748">
            <v>656019</v>
          </cell>
          <cell r="C3748" t="str">
            <v>Beaufond, Luis</v>
          </cell>
          <cell r="AF3748">
            <v>0.1211689420578289</v>
          </cell>
          <cell r="AN3748">
            <v>95.528213333333341</v>
          </cell>
          <cell r="AP3748">
            <v>0.11302129240853798</v>
          </cell>
          <cell r="AV3748" t="str">
            <v>2B</v>
          </cell>
          <cell r="AW3748">
            <v>-16.969843654744643</v>
          </cell>
          <cell r="AX3748">
            <v>-16.619655653930202</v>
          </cell>
          <cell r="AY3748">
            <v>-16.003717362061366</v>
          </cell>
          <cell r="AZ3748">
            <v>-16.003717362061366</v>
          </cell>
          <cell r="BG3748">
            <v>0.63623460031388968</v>
          </cell>
          <cell r="BJ3748">
            <v>-6.8817918448258915E-3</v>
          </cell>
          <cell r="CF3748">
            <v>0</v>
          </cell>
          <cell r="CV3748">
            <v>19.708333333333332</v>
          </cell>
          <cell r="DA3748">
            <v>0</v>
          </cell>
          <cell r="ER3748">
            <v>238.82053333333334</v>
          </cell>
        </row>
        <row r="3749">
          <cell r="A3749">
            <v>656021</v>
          </cell>
          <cell r="C3749" t="str">
            <v>Sanchez, Vicente</v>
          </cell>
          <cell r="AF3749">
            <v>0.15426976128053749</v>
          </cell>
          <cell r="AN3749">
            <v>90.809955555555561</v>
          </cell>
          <cell r="AP3749">
            <v>0.13038800225140479</v>
          </cell>
          <cell r="AV3749" t="str">
            <v>LF</v>
          </cell>
          <cell r="AW3749">
            <v>-17.746308333333335</v>
          </cell>
          <cell r="AX3749">
            <v>-28.409949999999998</v>
          </cell>
          <cell r="AY3749">
            <v>-14.63818232592995</v>
          </cell>
          <cell r="AZ3749">
            <v>-14.63818232592995</v>
          </cell>
          <cell r="BG3749">
            <v>0.48503183535046757</v>
          </cell>
          <cell r="BJ3749">
            <v>1.0052256536915156E-3</v>
          </cell>
          <cell r="CF3749">
            <v>0</v>
          </cell>
          <cell r="CV3749">
            <v>19.708333333333332</v>
          </cell>
          <cell r="DA3749">
            <v>0</v>
          </cell>
          <cell r="ER3749">
            <v>227.02488888888888</v>
          </cell>
        </row>
        <row r="3750">
          <cell r="A3750">
            <v>656022</v>
          </cell>
          <cell r="C3750" t="str">
            <v>Joseph, Luis</v>
          </cell>
          <cell r="AF3750">
            <v>0.1200871597374929</v>
          </cell>
          <cell r="AN3750">
            <v>120.72864</v>
          </cell>
          <cell r="AP3750">
            <v>0.18340454213416801</v>
          </cell>
          <cell r="AV3750" t="str">
            <v>2B</v>
          </cell>
          <cell r="AW3750">
            <v>-17.625991666666664</v>
          </cell>
          <cell r="AX3750">
            <v>-13.590059941831043</v>
          </cell>
          <cell r="AY3750">
            <v>-15.761988935920579</v>
          </cell>
          <cell r="AZ3750">
            <v>-13.590059941831043</v>
          </cell>
          <cell r="BG3750">
            <v>0.76735574691906483</v>
          </cell>
          <cell r="BJ3750">
            <v>1.173367826276415E-2</v>
          </cell>
          <cell r="CF3750">
            <v>0</v>
          </cell>
          <cell r="CV3750">
            <v>19.791666666666668</v>
          </cell>
          <cell r="DA3750">
            <v>0</v>
          </cell>
          <cell r="ER3750">
            <v>301.82159999999999</v>
          </cell>
        </row>
        <row r="3751">
          <cell r="A3751">
            <v>656024</v>
          </cell>
          <cell r="C3751" t="str">
            <v>Perez, Carlos</v>
          </cell>
          <cell r="AF3751">
            <v>0.14955724916720192</v>
          </cell>
          <cell r="AN3751">
            <v>87.835306666666682</v>
          </cell>
          <cell r="AP3751">
            <v>0.13966796633307843</v>
          </cell>
          <cell r="AV3751" t="str">
            <v>C</v>
          </cell>
          <cell r="AW3751">
            <v>-11.164164449175692</v>
          </cell>
          <cell r="AX3751">
            <v>-11.281985256043178</v>
          </cell>
          <cell r="AY3751">
            <v>-11.164164449175692</v>
          </cell>
          <cell r="AZ3751">
            <v>-13.131460244034496</v>
          </cell>
          <cell r="BG3751">
            <v>0.72008915266289253</v>
          </cell>
          <cell r="BJ3751">
            <v>-1.9090523423685973E-2</v>
          </cell>
          <cell r="CF3751">
            <v>0</v>
          </cell>
          <cell r="CV3751">
            <v>19.791666666666668</v>
          </cell>
          <cell r="DA3751">
            <v>0.86166666666666669</v>
          </cell>
          <cell r="ER3751">
            <v>219.5882666666667</v>
          </cell>
        </row>
        <row r="3752">
          <cell r="A3752">
            <v>656027</v>
          </cell>
          <cell r="C3752" t="str">
            <v>Grasso, Victor</v>
          </cell>
          <cell r="AF3752">
            <v>0.11357787103366293</v>
          </cell>
          <cell r="AN3752">
            <v>78.798222222222236</v>
          </cell>
          <cell r="AP3752">
            <v>0.10858345598143904</v>
          </cell>
          <cell r="AV3752" t="str">
            <v>C</v>
          </cell>
          <cell r="AW3752">
            <v>-22.479984027402821</v>
          </cell>
          <cell r="AX3752">
            <v>-27.884949999999996</v>
          </cell>
          <cell r="AY3752">
            <v>-24.799349536537079</v>
          </cell>
          <cell r="AZ3752">
            <v>-14.605740103861354</v>
          </cell>
          <cell r="BG3752">
            <v>0.61059990744313986</v>
          </cell>
          <cell r="BJ3752">
            <v>-3.70329656622604E-3</v>
          </cell>
          <cell r="CF3752">
            <v>0</v>
          </cell>
          <cell r="CV3752">
            <v>19.875</v>
          </cell>
          <cell r="DA3752">
            <v>0</v>
          </cell>
          <cell r="ER3752">
            <v>196.99555555555557</v>
          </cell>
        </row>
        <row r="3753">
          <cell r="A3753">
            <v>656029</v>
          </cell>
          <cell r="C3753" t="str">
            <v>Wilson, Irving</v>
          </cell>
          <cell r="AF3753">
            <v>0.14123291713860103</v>
          </cell>
          <cell r="AN3753">
            <v>93.389629629629653</v>
          </cell>
          <cell r="AP3753">
            <v>0.11560923256985045</v>
          </cell>
          <cell r="AV3753" t="str">
            <v>C</v>
          </cell>
          <cell r="AW3753">
            <v>-22.230645781180225</v>
          </cell>
          <cell r="AX3753">
            <v>-27.884949999999996</v>
          </cell>
          <cell r="AY3753">
            <v>-24.46689854157362</v>
          </cell>
          <cell r="AZ3753">
            <v>-8.2667326909342247</v>
          </cell>
          <cell r="BG3753">
            <v>0.54536806780599245</v>
          </cell>
          <cell r="BJ3753">
            <v>-2.6803227930268835E-3</v>
          </cell>
          <cell r="CF3753">
            <v>0</v>
          </cell>
          <cell r="CV3753">
            <v>19.875</v>
          </cell>
          <cell r="DA3753">
            <v>0</v>
          </cell>
          <cell r="ER3753">
            <v>233.47407407407411</v>
          </cell>
        </row>
        <row r="3754">
          <cell r="A3754">
            <v>656030</v>
          </cell>
          <cell r="C3754" t="str">
            <v>Beltre, Reiny</v>
          </cell>
          <cell r="AF3754">
            <v>0.15732458143186845</v>
          </cell>
          <cell r="AN3754">
            <v>113.75146666666667</v>
          </cell>
          <cell r="AP3754">
            <v>0.19021844644957342</v>
          </cell>
          <cell r="AV3754" t="str">
            <v>3B</v>
          </cell>
          <cell r="AW3754">
            <v>-18.280349800329898</v>
          </cell>
          <cell r="AX3754">
            <v>-17.059428798703003</v>
          </cell>
          <cell r="AY3754">
            <v>-20.993982230941672</v>
          </cell>
          <cell r="AZ3754">
            <v>-17.059428798703003</v>
          </cell>
          <cell r="BG3754">
            <v>0.81608517410928449</v>
          </cell>
          <cell r="BJ3754">
            <v>9.5475622340545074E-3</v>
          </cell>
          <cell r="CF3754">
            <v>0</v>
          </cell>
          <cell r="CV3754">
            <v>19.958333333333332</v>
          </cell>
          <cell r="DA3754">
            <v>0</v>
          </cell>
          <cell r="ER3754">
            <v>284.37866666666667</v>
          </cell>
        </row>
        <row r="3755">
          <cell r="A3755">
            <v>656033</v>
          </cell>
          <cell r="C3755" t="str">
            <v>Munoz, Gorge</v>
          </cell>
          <cell r="AF3755">
            <v>0.16182321844854974</v>
          </cell>
          <cell r="AN3755">
            <v>114.85878518518518</v>
          </cell>
          <cell r="AP3755">
            <v>0.14560462999662227</v>
          </cell>
          <cell r="AV3755" t="str">
            <v>SS</v>
          </cell>
          <cell r="AW3755">
            <v>-17.271216666666668</v>
          </cell>
          <cell r="AX3755">
            <v>-12.749221331855233</v>
          </cell>
          <cell r="AY3755">
            <v>-4.8183833333333306</v>
          </cell>
          <cell r="AZ3755">
            <v>-4.8183833333333306</v>
          </cell>
          <cell r="BG3755">
            <v>0.94244317235201969</v>
          </cell>
          <cell r="BJ3755">
            <v>4.1655357864012234E-3</v>
          </cell>
          <cell r="CF3755">
            <v>0</v>
          </cell>
          <cell r="CV3755">
            <v>20.041666666666668</v>
          </cell>
          <cell r="DA3755">
            <v>0</v>
          </cell>
          <cell r="ER3755">
            <v>287.14696296296296</v>
          </cell>
        </row>
        <row r="3756">
          <cell r="A3756">
            <v>656035</v>
          </cell>
          <cell r="C3756" t="str">
            <v>Luciano, Christopher</v>
          </cell>
          <cell r="AF3756">
            <v>0.14458625788223167</v>
          </cell>
          <cell r="AN3756">
            <v>132.86272000000002</v>
          </cell>
          <cell r="AP3756">
            <v>0.21592612048929882</v>
          </cell>
          <cell r="AV3756" t="str">
            <v>1B</v>
          </cell>
          <cell r="AW3756">
            <v>-19.538089170337983</v>
          </cell>
          <cell r="AX3756">
            <v>-27.145049999999998</v>
          </cell>
          <cell r="AY3756">
            <v>-21.632316740251945</v>
          </cell>
          <cell r="AZ3756">
            <v>-19.538089170337983</v>
          </cell>
          <cell r="BG3756">
            <v>0.52727800444897932</v>
          </cell>
          <cell r="BJ3756">
            <v>-1.4979953650987761E-3</v>
          </cell>
          <cell r="CF3756">
            <v>0</v>
          </cell>
          <cell r="CV3756">
            <v>20.125</v>
          </cell>
          <cell r="DA3756">
            <v>0</v>
          </cell>
          <cell r="ER3756">
            <v>332.15680000000003</v>
          </cell>
        </row>
        <row r="3757">
          <cell r="A3757">
            <v>656036</v>
          </cell>
          <cell r="C3757" t="str">
            <v>Unda, Dario</v>
          </cell>
          <cell r="AF3757">
            <v>0.14967360311965394</v>
          </cell>
          <cell r="AN3757">
            <v>115.06820740740741</v>
          </cell>
          <cell r="AP3757">
            <v>0.1627077856651431</v>
          </cell>
          <cell r="AV3757" t="str">
            <v>LF</v>
          </cell>
          <cell r="AW3757">
            <v>-17.163250000000001</v>
          </cell>
          <cell r="AX3757">
            <v>-27.145049999999998</v>
          </cell>
          <cell r="AY3757">
            <v>-22.885431364761942</v>
          </cell>
          <cell r="AZ3757">
            <v>-17.163250000000001</v>
          </cell>
          <cell r="BG3757">
            <v>0.87428280219516208</v>
          </cell>
          <cell r="BJ3757">
            <v>6.703522004713516E-3</v>
          </cell>
          <cell r="CF3757">
            <v>0</v>
          </cell>
          <cell r="CV3757">
            <v>20.125</v>
          </cell>
          <cell r="DA3757">
            <v>0</v>
          </cell>
          <cell r="ER3757">
            <v>287.67051851851852</v>
          </cell>
        </row>
        <row r="3758">
          <cell r="A3758">
            <v>656037</v>
          </cell>
          <cell r="C3758" t="str">
            <v>Adames, Angel</v>
          </cell>
          <cell r="AF3758">
            <v>0.11626368047727681</v>
          </cell>
          <cell r="AN3758">
            <v>92.367999999999995</v>
          </cell>
          <cell r="AP3758">
            <v>0.13385720430753845</v>
          </cell>
          <cell r="AV3758" t="str">
            <v>1B</v>
          </cell>
          <cell r="AW3758">
            <v>-16.913201216643948</v>
          </cell>
          <cell r="AX3758">
            <v>-16.830338806258467</v>
          </cell>
          <cell r="AY3758">
            <v>-19.288219254770141</v>
          </cell>
          <cell r="AZ3758">
            <v>-16.830338806258467</v>
          </cell>
          <cell r="BG3758">
            <v>0.63727407032634897</v>
          </cell>
          <cell r="BJ3758">
            <v>-3.9681400250637568E-3</v>
          </cell>
          <cell r="CF3758">
            <v>0</v>
          </cell>
          <cell r="CV3758">
            <v>20.125</v>
          </cell>
          <cell r="DA3758">
            <v>0</v>
          </cell>
          <cell r="ER3758">
            <v>230.92</v>
          </cell>
        </row>
        <row r="3759">
          <cell r="A3759">
            <v>656040</v>
          </cell>
          <cell r="C3759" t="str">
            <v>Barriento, Juan</v>
          </cell>
          <cell r="AF3759">
            <v>0.14594657670808198</v>
          </cell>
          <cell r="AN3759">
            <v>117.74945185185186</v>
          </cell>
          <cell r="AP3759">
            <v>0.19279503836688816</v>
          </cell>
          <cell r="AV3759" t="str">
            <v>RF</v>
          </cell>
          <cell r="AW3759">
            <v>-16.118851010965173</v>
          </cell>
          <cell r="AX3759">
            <v>-26.91428333333333</v>
          </cell>
          <cell r="AY3759">
            <v>-18.462490339387344</v>
          </cell>
          <cell r="AZ3759">
            <v>-16.118851010965173</v>
          </cell>
          <cell r="BG3759">
            <v>0.99913732426924984</v>
          </cell>
          <cell r="BJ3759">
            <v>4.8662390827705895E-3</v>
          </cell>
          <cell r="CF3759">
            <v>0</v>
          </cell>
          <cell r="CV3759">
            <v>20.208333333333332</v>
          </cell>
          <cell r="DA3759">
            <v>0</v>
          </cell>
          <cell r="ER3759">
            <v>294.37362962962965</v>
          </cell>
        </row>
        <row r="3760">
          <cell r="A3760">
            <v>656041</v>
          </cell>
          <cell r="C3760" t="str">
            <v>Recio, Jonathan</v>
          </cell>
          <cell r="AF3760">
            <v>0.11726110588326311</v>
          </cell>
          <cell r="AN3760">
            <v>73.011626666666672</v>
          </cell>
          <cell r="AP3760">
            <v>5.6131551373976851E-2</v>
          </cell>
          <cell r="AV3760" t="str">
            <v>3B</v>
          </cell>
          <cell r="AW3760">
            <v>-17.161850452155505</v>
          </cell>
          <cell r="AX3760">
            <v>-16.203696044136404</v>
          </cell>
          <cell r="AY3760">
            <v>-19.703960221840887</v>
          </cell>
          <cell r="AZ3760">
            <v>-16.203696044136404</v>
          </cell>
          <cell r="BG3760">
            <v>0.58386874232753072</v>
          </cell>
          <cell r="BJ3760">
            <v>-3.2868626930600033E-2</v>
          </cell>
          <cell r="CF3760">
            <v>0</v>
          </cell>
          <cell r="CV3760">
            <v>20.208333333333332</v>
          </cell>
          <cell r="DA3760">
            <v>0</v>
          </cell>
          <cell r="ER3760">
            <v>182.52906666666667</v>
          </cell>
        </row>
        <row r="3761">
          <cell r="A3761">
            <v>656044</v>
          </cell>
          <cell r="C3761" t="str">
            <v>Almonte, Marcos</v>
          </cell>
          <cell r="AF3761">
            <v>0.16173432927449302</v>
          </cell>
          <cell r="AN3761">
            <v>133.47285333333335</v>
          </cell>
          <cell r="AP3761">
            <v>0.24176760641300388</v>
          </cell>
          <cell r="AV3761" t="str">
            <v>CF</v>
          </cell>
          <cell r="AW3761">
            <v>-16.947316666666666</v>
          </cell>
          <cell r="AX3761">
            <v>-13.596344729481817</v>
          </cell>
          <cell r="AY3761">
            <v>-9.7062577129984557</v>
          </cell>
          <cell r="AZ3761">
            <v>-9.7062577129984557</v>
          </cell>
          <cell r="BG3761">
            <v>0.67103999815934379</v>
          </cell>
          <cell r="BJ3761">
            <v>-2.9789177840611617E-3</v>
          </cell>
          <cell r="CF3761">
            <v>0</v>
          </cell>
          <cell r="CV3761">
            <v>20.291666666666668</v>
          </cell>
          <cell r="DA3761">
            <v>0</v>
          </cell>
          <cell r="ER3761">
            <v>333.68213333333335</v>
          </cell>
        </row>
        <row r="3762">
          <cell r="A3762">
            <v>656050</v>
          </cell>
          <cell r="C3762" t="str">
            <v>Mosquera, Carlos</v>
          </cell>
          <cell r="AF3762">
            <v>0.14095775210845193</v>
          </cell>
          <cell r="AN3762">
            <v>99.70122666666667</v>
          </cell>
          <cell r="AP3762">
            <v>0.15372133348706907</v>
          </cell>
          <cell r="AV3762" t="str">
            <v>CF</v>
          </cell>
          <cell r="AW3762">
            <v>-16.731383333333333</v>
          </cell>
          <cell r="AX3762">
            <v>-26.221983333333331</v>
          </cell>
          <cell r="AY3762">
            <v>-11.994363645566555</v>
          </cell>
          <cell r="AZ3762">
            <v>-11.994363645566555</v>
          </cell>
          <cell r="BG3762">
            <v>0.63713536931634485</v>
          </cell>
          <cell r="BJ3762">
            <v>-5.2193464694318325E-3</v>
          </cell>
          <cell r="CF3762">
            <v>0</v>
          </cell>
          <cell r="CV3762">
            <v>20.458333333333332</v>
          </cell>
          <cell r="DA3762">
            <v>0</v>
          </cell>
          <cell r="ER3762">
            <v>249.25306666666665</v>
          </cell>
        </row>
        <row r="3763">
          <cell r="A3763">
            <v>656054</v>
          </cell>
          <cell r="C3763" t="str">
            <v>Vidal, Carlos</v>
          </cell>
          <cell r="AF3763">
            <v>0.18643261219815763</v>
          </cell>
          <cell r="AN3763">
            <v>125.45376000000002</v>
          </cell>
          <cell r="AP3763">
            <v>0.20143958160402464</v>
          </cell>
          <cell r="AV3763" t="str">
            <v>CF</v>
          </cell>
          <cell r="AW3763">
            <v>-16.515450000000001</v>
          </cell>
          <cell r="AX3763">
            <v>-25.760449999999995</v>
          </cell>
          <cell r="AY3763">
            <v>-11.171118993101366</v>
          </cell>
          <cell r="AZ3763">
            <v>-11.171118993101366</v>
          </cell>
          <cell r="BG3763">
            <v>0.67790117684225493</v>
          </cell>
          <cell r="BJ3763">
            <v>-5.2960106541899326E-3</v>
          </cell>
          <cell r="CF3763">
            <v>0</v>
          </cell>
          <cell r="CV3763">
            <v>20.625</v>
          </cell>
          <cell r="DA3763">
            <v>0</v>
          </cell>
          <cell r="ER3763">
            <v>313.63440000000003</v>
          </cell>
        </row>
        <row r="3764">
          <cell r="A3764">
            <v>656057</v>
          </cell>
          <cell r="C3764" t="str">
            <v>Perez, Jesus</v>
          </cell>
          <cell r="AF3764">
            <v>0.12895210214263778</v>
          </cell>
          <cell r="AN3764">
            <v>86.871573333333345</v>
          </cell>
          <cell r="AP3764">
            <v>9.2959536066455017E-2</v>
          </cell>
          <cell r="AV3764" t="str">
            <v>LF</v>
          </cell>
          <cell r="AW3764">
            <v>-16.846749614320043</v>
          </cell>
          <cell r="AX3764">
            <v>-25.529683333333331</v>
          </cell>
          <cell r="AY3764">
            <v>-15.170184410109895</v>
          </cell>
          <cell r="AZ3764">
            <v>-15.170184410109895</v>
          </cell>
          <cell r="BG3764">
            <v>0.65042957355935205</v>
          </cell>
          <cell r="BJ3764">
            <v>7.872664450302375E-3</v>
          </cell>
          <cell r="CF3764">
            <v>0</v>
          </cell>
          <cell r="CV3764">
            <v>20.708333333333332</v>
          </cell>
          <cell r="DA3764">
            <v>0</v>
          </cell>
          <cell r="ER3764">
            <v>217.17893333333336</v>
          </cell>
        </row>
        <row r="3765">
          <cell r="A3765">
            <v>656063</v>
          </cell>
          <cell r="C3765" t="str">
            <v>Hernandez, Francisco</v>
          </cell>
          <cell r="AF3765">
            <v>0.12732228917505831</v>
          </cell>
          <cell r="AN3765">
            <v>96.560213333333337</v>
          </cell>
          <cell r="AP3765">
            <v>0.11058766015783839</v>
          </cell>
          <cell r="AV3765" t="str">
            <v>CF</v>
          </cell>
          <cell r="AW3765">
            <v>-16.299516666666666</v>
          </cell>
          <cell r="AX3765">
            <v>-25.298916666666656</v>
          </cell>
          <cell r="AY3765">
            <v>-15.072699120249048</v>
          </cell>
          <cell r="AZ3765">
            <v>-15.072699120249048</v>
          </cell>
          <cell r="BG3765">
            <v>0.57374440736881605</v>
          </cell>
          <cell r="BJ3765">
            <v>8.6862795009162077E-3</v>
          </cell>
          <cell r="CF3765">
            <v>0</v>
          </cell>
          <cell r="CV3765">
            <v>20.791666666666668</v>
          </cell>
          <cell r="DA3765">
            <v>0</v>
          </cell>
          <cell r="ER3765">
            <v>241.40053333333333</v>
          </cell>
        </row>
        <row r="3766">
          <cell r="A3766">
            <v>656065</v>
          </cell>
          <cell r="C3766" t="str">
            <v>Aybar, Saury</v>
          </cell>
          <cell r="AF3766">
            <v>0.12855698140601879</v>
          </cell>
          <cell r="AN3766">
            <v>114.76752592592594</v>
          </cell>
          <cell r="AP3766">
            <v>0.15373667594804963</v>
          </cell>
          <cell r="AV3766" t="str">
            <v>3B</v>
          </cell>
          <cell r="AW3766">
            <v>-18.25048060815304</v>
          </cell>
          <cell r="AX3766">
            <v>-15.505814285183664</v>
          </cell>
          <cell r="AY3766">
            <v>-10.083271939376175</v>
          </cell>
          <cell r="AZ3766">
            <v>-10.083271939376175</v>
          </cell>
          <cell r="BG3766">
            <v>0.81834076761024166</v>
          </cell>
          <cell r="BJ3766">
            <v>-5.9787778234049772E-3</v>
          </cell>
          <cell r="CF3766">
            <v>0</v>
          </cell>
          <cell r="CV3766">
            <v>20.958333333333332</v>
          </cell>
          <cell r="DA3766">
            <v>0</v>
          </cell>
          <cell r="ER3766">
            <v>286.91881481481482</v>
          </cell>
        </row>
        <row r="3767">
          <cell r="A3767">
            <v>656066</v>
          </cell>
          <cell r="C3767" t="str">
            <v>Guerrero, Sandy</v>
          </cell>
          <cell r="AF3767">
            <v>0.13193377638501697</v>
          </cell>
          <cell r="AN3767">
            <v>70.308788148148153</v>
          </cell>
          <cell r="AP3767">
            <v>3.2499260488968673E-2</v>
          </cell>
          <cell r="AV3767" t="str">
            <v>LF</v>
          </cell>
          <cell r="AW3767">
            <v>-16.010112693479485</v>
          </cell>
          <cell r="AX3767">
            <v>-24.837383333333332</v>
          </cell>
          <cell r="AY3767">
            <v>-8.6728626002969449</v>
          </cell>
          <cell r="AZ3767">
            <v>-8.6728626002969449</v>
          </cell>
          <cell r="BG3767">
            <v>0.64453374794539764</v>
          </cell>
          <cell r="BJ3767">
            <v>-1.0708282613248687E-2</v>
          </cell>
          <cell r="CF3767">
            <v>0</v>
          </cell>
          <cell r="CV3767">
            <v>20.958333333333332</v>
          </cell>
          <cell r="DA3767">
            <v>0</v>
          </cell>
          <cell r="ER3767">
            <v>175.77197037037038</v>
          </cell>
        </row>
        <row r="3768">
          <cell r="A3768">
            <v>656068</v>
          </cell>
          <cell r="C3768" t="str">
            <v>Carrasco, Braylin</v>
          </cell>
          <cell r="AF3768">
            <v>0.1317882431472826</v>
          </cell>
          <cell r="AN3768">
            <v>73.854957037037039</v>
          </cell>
          <cell r="AP3768">
            <v>3.9585828803013312E-2</v>
          </cell>
          <cell r="AV3768" t="str">
            <v>SS</v>
          </cell>
          <cell r="AW3768">
            <v>-15.981791666666666</v>
          </cell>
          <cell r="AX3768">
            <v>-5.2668766423997653</v>
          </cell>
          <cell r="AY3768">
            <v>-9.5771796694581912</v>
          </cell>
          <cell r="AZ3768">
            <v>-5.2668766423997653</v>
          </cell>
          <cell r="BG3768">
            <v>0.93944021376904274</v>
          </cell>
          <cell r="BJ3768">
            <v>1.3845362039188094E-3</v>
          </cell>
          <cell r="CF3768">
            <v>0</v>
          </cell>
          <cell r="CV3768">
            <v>21.041666666666668</v>
          </cell>
          <cell r="DA3768">
            <v>0</v>
          </cell>
          <cell r="ER3768">
            <v>184.63739259259259</v>
          </cell>
        </row>
        <row r="3769">
          <cell r="A3769">
            <v>656070</v>
          </cell>
          <cell r="C3769" t="str">
            <v>Vizcaino, Fabian</v>
          </cell>
          <cell r="AF3769">
            <v>0.1225075782565123</v>
          </cell>
          <cell r="AN3769">
            <v>68.433920000000015</v>
          </cell>
          <cell r="AP3769">
            <v>7.1618575487929381E-2</v>
          </cell>
          <cell r="AV3769" t="str">
            <v>C</v>
          </cell>
          <cell r="AW3769">
            <v>-15.845131665036089</v>
          </cell>
          <cell r="AX3769">
            <v>-24.423449999999995</v>
          </cell>
          <cell r="AY3769">
            <v>-14.573694902910967</v>
          </cell>
          <cell r="AZ3769">
            <v>-3.7870442624122758</v>
          </cell>
          <cell r="BG3769">
            <v>0.74622774661336133</v>
          </cell>
          <cell r="BJ3769">
            <v>1.266100044457885E-2</v>
          </cell>
          <cell r="CF3769">
            <v>0</v>
          </cell>
          <cell r="CV3769">
            <v>21.125</v>
          </cell>
          <cell r="DA3769">
            <v>0</v>
          </cell>
          <cell r="ER3769">
            <v>171.08480000000003</v>
          </cell>
        </row>
        <row r="3770">
          <cell r="A3770">
            <v>656072</v>
          </cell>
          <cell r="C3770" t="str">
            <v>Bracamonte, Gabriel</v>
          </cell>
          <cell r="AF3770">
            <v>0.16847967314291057</v>
          </cell>
          <cell r="AN3770">
            <v>75.277866666666668</v>
          </cell>
          <cell r="AP3770">
            <v>8.5227297769541077E-2</v>
          </cell>
          <cell r="AV3770" t="str">
            <v>C</v>
          </cell>
          <cell r="AW3770">
            <v>-16.449766727593044</v>
          </cell>
          <cell r="AX3770">
            <v>-24.423449999999995</v>
          </cell>
          <cell r="AY3770">
            <v>-16.562893136790713</v>
          </cell>
          <cell r="AZ3770">
            <v>1.0076780867196078</v>
          </cell>
          <cell r="BG3770">
            <v>0.57288310603218173</v>
          </cell>
          <cell r="BJ3770">
            <v>2.3400826562161026E-3</v>
          </cell>
          <cell r="CF3770">
            <v>0</v>
          </cell>
          <cell r="CV3770">
            <v>21.125</v>
          </cell>
          <cell r="DA3770">
            <v>0</v>
          </cell>
          <cell r="ER3770">
            <v>188.19466666666668</v>
          </cell>
        </row>
        <row r="3771">
          <cell r="A3771">
            <v>656074</v>
          </cell>
          <cell r="C3771" t="str">
            <v>Beltre, Enmanuel</v>
          </cell>
          <cell r="AF3771">
            <v>0.13388871291887905</v>
          </cell>
          <cell r="AN3771">
            <v>72.335170370370378</v>
          </cell>
          <cell r="AP3771">
            <v>4.8900501091315274E-2</v>
          </cell>
          <cell r="AV3771" t="str">
            <v>1B</v>
          </cell>
          <cell r="AW3771">
            <v>-17.678758474624853</v>
          </cell>
          <cell r="AX3771">
            <v>-24.224416666666663</v>
          </cell>
          <cell r="AY3771">
            <v>-19.516408896327512</v>
          </cell>
          <cell r="AZ3771">
            <v>-17.678758474624853</v>
          </cell>
          <cell r="BG3771">
            <v>0.85012492210196977</v>
          </cell>
          <cell r="BJ3771">
            <v>-1.8671095358677572E-2</v>
          </cell>
          <cell r="CF3771">
            <v>0</v>
          </cell>
          <cell r="CV3771">
            <v>21.208333333333332</v>
          </cell>
          <cell r="DA3771">
            <v>0</v>
          </cell>
          <cell r="ER3771">
            <v>180.83792592592593</v>
          </cell>
        </row>
        <row r="3772">
          <cell r="A3772">
            <v>656078</v>
          </cell>
          <cell r="C3772" t="str">
            <v>Nunez, Richard</v>
          </cell>
          <cell r="AF3772">
            <v>0.13897387172232512</v>
          </cell>
          <cell r="AN3772">
            <v>116.35069629629629</v>
          </cell>
          <cell r="AP3772">
            <v>0.1540587391729582</v>
          </cell>
          <cell r="AV3772" t="str">
            <v>1B</v>
          </cell>
          <cell r="AW3772">
            <v>-15.687252414636632</v>
          </cell>
          <cell r="AX3772">
            <v>-24.025383333333323</v>
          </cell>
          <cell r="AY3772">
            <v>-14.068129066955095</v>
          </cell>
          <cell r="AZ3772">
            <v>-14.068129066955095</v>
          </cell>
          <cell r="BG3772">
            <v>0.65766633959223664</v>
          </cell>
          <cell r="BJ3772">
            <v>3.2880412847662499E-3</v>
          </cell>
          <cell r="CF3772">
            <v>0</v>
          </cell>
          <cell r="CV3772">
            <v>21.291666666666668</v>
          </cell>
          <cell r="DA3772">
            <v>0</v>
          </cell>
          <cell r="ER3772">
            <v>290.87674074074073</v>
          </cell>
        </row>
        <row r="3773">
          <cell r="A3773">
            <v>656082</v>
          </cell>
          <cell r="C3773" t="str">
            <v>Mendez, Jacser</v>
          </cell>
          <cell r="AF3773">
            <v>0.12504427188071285</v>
          </cell>
          <cell r="AN3773">
            <v>56.113967407407415</v>
          </cell>
          <cell r="AP3773">
            <v>2.2449673305726559E-2</v>
          </cell>
          <cell r="AV3773" t="str">
            <v>C</v>
          </cell>
          <cell r="AW3773">
            <v>-21.268337029438193</v>
          </cell>
          <cell r="AX3773">
            <v>-24.598778696104851</v>
          </cell>
          <cell r="AY3773">
            <v>-22.974547983695359</v>
          </cell>
          <cell r="AZ3773">
            <v>-10.533206135553101</v>
          </cell>
          <cell r="BG3773">
            <v>0.58761223322338985</v>
          </cell>
          <cell r="BJ3773">
            <v>-3.6387867614266073E-2</v>
          </cell>
          <cell r="CF3773">
            <v>0</v>
          </cell>
          <cell r="CV3773">
            <v>21.291666666666668</v>
          </cell>
          <cell r="DA3773">
            <v>0</v>
          </cell>
          <cell r="ER3773">
            <v>140.28491851851854</v>
          </cell>
        </row>
        <row r="3774">
          <cell r="A3774">
            <v>656084</v>
          </cell>
          <cell r="C3774" t="str">
            <v>Celli, Federico</v>
          </cell>
          <cell r="AF3774">
            <v>0.1620232921104649</v>
          </cell>
          <cell r="AN3774">
            <v>100.86208000000002</v>
          </cell>
          <cell r="AP3774">
            <v>0.11542488062660028</v>
          </cell>
          <cell r="AV3774" t="str">
            <v>LF</v>
          </cell>
          <cell r="AW3774">
            <v>-15.194275111574493</v>
          </cell>
          <cell r="AX3774">
            <v>-23.826349999999994</v>
          </cell>
          <cell r="AY3774">
            <v>-12.055649863653809</v>
          </cell>
          <cell r="AZ3774">
            <v>-12.055649863653809</v>
          </cell>
          <cell r="BG3774">
            <v>0.88935012770302979</v>
          </cell>
          <cell r="BJ3774">
            <v>1.9520188398998665E-2</v>
          </cell>
          <cell r="CF3774">
            <v>0</v>
          </cell>
          <cell r="CV3774">
            <v>21.375</v>
          </cell>
          <cell r="DA3774">
            <v>0</v>
          </cell>
          <cell r="ER3774">
            <v>252.15520000000004</v>
          </cell>
        </row>
        <row r="3775">
          <cell r="A3775">
            <v>656088</v>
          </cell>
          <cell r="C3775" t="str">
            <v>Rojas, Brayan</v>
          </cell>
          <cell r="AF3775">
            <v>0.14598185575264105</v>
          </cell>
          <cell r="AN3775">
            <v>95.726186666666678</v>
          </cell>
          <cell r="AP3775">
            <v>0.121368973491776</v>
          </cell>
          <cell r="AV3775" t="str">
            <v>CF</v>
          </cell>
          <cell r="AW3775">
            <v>-15.503708333333336</v>
          </cell>
          <cell r="AX3775">
            <v>-23.627316666666665</v>
          </cell>
          <cell r="AY3775">
            <v>-11.08014382198186</v>
          </cell>
          <cell r="AZ3775">
            <v>-11.08014382198186</v>
          </cell>
          <cell r="BG3775">
            <v>0.81108321174997156</v>
          </cell>
          <cell r="BJ3775">
            <v>-1.6104249570875319E-3</v>
          </cell>
          <cell r="CF3775">
            <v>0</v>
          </cell>
          <cell r="CV3775">
            <v>21.458333333333332</v>
          </cell>
          <cell r="DA3775">
            <v>0</v>
          </cell>
          <cell r="ER3775">
            <v>239.31546666666668</v>
          </cell>
        </row>
        <row r="3776">
          <cell r="A3776">
            <v>656090</v>
          </cell>
          <cell r="C3776" t="str">
            <v>Tineo, Franklin</v>
          </cell>
          <cell r="AF3776">
            <v>0.13193679467074268</v>
          </cell>
          <cell r="AN3776">
            <v>102.84171851851852</v>
          </cell>
          <cell r="AP3776">
            <v>0.17889417539716257</v>
          </cell>
          <cell r="AV3776" t="str">
            <v>C</v>
          </cell>
          <cell r="AW3776">
            <v>-15.427046709879818</v>
          </cell>
          <cell r="AX3776">
            <v>-16.293977810279785</v>
          </cell>
          <cell r="AY3776">
            <v>-12.784424845054041</v>
          </cell>
          <cell r="AZ3776">
            <v>-12.784424845054041</v>
          </cell>
          <cell r="BG3776">
            <v>0.76075474834821444</v>
          </cell>
          <cell r="BJ3776">
            <v>-5.7571562839465722E-3</v>
          </cell>
          <cell r="CF3776">
            <v>0</v>
          </cell>
          <cell r="CV3776">
            <v>21.541666666666668</v>
          </cell>
          <cell r="DA3776">
            <v>0</v>
          </cell>
          <cell r="ER3776">
            <v>257.1042962962963</v>
          </cell>
        </row>
        <row r="3777">
          <cell r="A3777">
            <v>656091</v>
          </cell>
          <cell r="C3777" t="str">
            <v>Canelon, Carlos</v>
          </cell>
          <cell r="AF3777">
            <v>0.13315974029843183</v>
          </cell>
          <cell r="AN3777">
            <v>82.538666666666686</v>
          </cell>
          <cell r="AP3777">
            <v>0.11783214923878393</v>
          </cell>
          <cell r="AV3777" t="str">
            <v>C</v>
          </cell>
          <cell r="AW3777">
            <v>-18.960204471738479</v>
          </cell>
          <cell r="AX3777">
            <v>-23.428283333333326</v>
          </cell>
          <cell r="AY3777">
            <v>-17.92221916475583</v>
          </cell>
          <cell r="AZ3777">
            <v>-1.2463165597858521</v>
          </cell>
          <cell r="BG3777">
            <v>0.6152161535176367</v>
          </cell>
          <cell r="BJ3777">
            <v>-6.0237018062292919E-3</v>
          </cell>
          <cell r="CF3777">
            <v>0</v>
          </cell>
          <cell r="CV3777">
            <v>21.541666666666668</v>
          </cell>
          <cell r="DA3777">
            <v>0</v>
          </cell>
          <cell r="ER3777">
            <v>206.34666666666669</v>
          </cell>
        </row>
        <row r="3778">
          <cell r="A3778">
            <v>656092</v>
          </cell>
          <cell r="C3778" t="str">
            <v>Paulino, Elvin</v>
          </cell>
          <cell r="AF3778">
            <v>0.1371216543687758</v>
          </cell>
          <cell r="AN3778">
            <v>79.484480000000019</v>
          </cell>
          <cell r="AP3778">
            <v>9.7239745631626073E-2</v>
          </cell>
          <cell r="AV3778" t="str">
            <v>C</v>
          </cell>
          <cell r="AW3778">
            <v>-16.734831673088248</v>
          </cell>
          <cell r="AX3778">
            <v>-23.428283333333326</v>
          </cell>
          <cell r="AY3778">
            <v>-17.570977496372336</v>
          </cell>
          <cell r="AZ3778">
            <v>-12.68035549560593</v>
          </cell>
          <cell r="BG3778">
            <v>0.7006510297149422</v>
          </cell>
          <cell r="BJ3778">
            <v>-8.5098066139172659E-3</v>
          </cell>
          <cell r="CF3778">
            <v>0</v>
          </cell>
          <cell r="CV3778">
            <v>21.541666666666668</v>
          </cell>
          <cell r="DA3778">
            <v>0</v>
          </cell>
          <cell r="ER3778">
            <v>198.71120000000002</v>
          </cell>
        </row>
        <row r="3779">
          <cell r="A3779">
            <v>656093</v>
          </cell>
          <cell r="C3779" t="str">
            <v>Santana, Jefry</v>
          </cell>
          <cell r="AF3779">
            <v>0.12358334822312952</v>
          </cell>
          <cell r="AN3779">
            <v>88.888853333333344</v>
          </cell>
          <cell r="AP3779">
            <v>9.3170986913482134E-2</v>
          </cell>
          <cell r="AV3779" t="str">
            <v>3B</v>
          </cell>
          <cell r="AW3779">
            <v>-16.369642334477071</v>
          </cell>
          <cell r="AX3779">
            <v>-11.030637497262902</v>
          </cell>
          <cell r="AY3779">
            <v>-16.511308847340096</v>
          </cell>
          <cell r="AZ3779">
            <v>-11.030637497262902</v>
          </cell>
          <cell r="BG3779">
            <v>0.78353136539154078</v>
          </cell>
          <cell r="BJ3779">
            <v>-1.2621413944820198E-2</v>
          </cell>
          <cell r="CF3779">
            <v>0</v>
          </cell>
          <cell r="CV3779">
            <v>21.625</v>
          </cell>
          <cell r="DA3779">
            <v>0</v>
          </cell>
          <cell r="ER3779">
            <v>222.22213333333335</v>
          </cell>
        </row>
        <row r="3780">
          <cell r="A3780">
            <v>656094</v>
          </cell>
          <cell r="C3780" t="str">
            <v>Paulino, Robert</v>
          </cell>
          <cell r="AF3780">
            <v>0.12996916765821981</v>
          </cell>
          <cell r="AN3780">
            <v>81.404562962962984</v>
          </cell>
          <cell r="AP3780">
            <v>0.10885574166092826</v>
          </cell>
          <cell r="AV3780" t="str">
            <v>C</v>
          </cell>
          <cell r="AW3780">
            <v>-15.278223144820037</v>
          </cell>
          <cell r="AX3780">
            <v>-23.229249999999997</v>
          </cell>
          <cell r="AY3780">
            <v>-11.31346525179401</v>
          </cell>
          <cell r="AZ3780">
            <v>-1.4066646425373701</v>
          </cell>
          <cell r="BG3780">
            <v>0.58827535676375975</v>
          </cell>
          <cell r="BJ3780">
            <v>9.8373589726238561E-4</v>
          </cell>
          <cell r="CF3780">
            <v>0</v>
          </cell>
          <cell r="CV3780">
            <v>21.625</v>
          </cell>
          <cell r="DA3780">
            <v>0</v>
          </cell>
          <cell r="ER3780">
            <v>203.51140740740743</v>
          </cell>
        </row>
        <row r="3781">
          <cell r="A3781">
            <v>656095</v>
          </cell>
          <cell r="C3781" t="str">
            <v>Fernandez, Victor</v>
          </cell>
          <cell r="AF3781">
            <v>0.16767110340398411</v>
          </cell>
          <cell r="AN3781">
            <v>104.79134814814816</v>
          </cell>
          <cell r="AP3781">
            <v>0.16534274555096518</v>
          </cell>
          <cell r="AV3781" t="str">
            <v>LF</v>
          </cell>
          <cell r="AW3781">
            <v>-15.216858333333334</v>
          </cell>
          <cell r="AX3781">
            <v>-23.030216666666668</v>
          </cell>
          <cell r="AY3781">
            <v>-7.6970505508446374</v>
          </cell>
          <cell r="AZ3781">
            <v>-7.6970505508446374</v>
          </cell>
          <cell r="BG3781">
            <v>0.88853236168334204</v>
          </cell>
          <cell r="BJ3781">
            <v>2.0624863441488409E-2</v>
          </cell>
          <cell r="CF3781">
            <v>0</v>
          </cell>
          <cell r="CV3781">
            <v>21.708333333333332</v>
          </cell>
          <cell r="DA3781">
            <v>0</v>
          </cell>
          <cell r="ER3781">
            <v>261.97837037037038</v>
          </cell>
        </row>
        <row r="3782">
          <cell r="A3782">
            <v>656097</v>
          </cell>
          <cell r="C3782" t="str">
            <v>Rodriguez, Juan</v>
          </cell>
          <cell r="AF3782">
            <v>0.15608599877676099</v>
          </cell>
          <cell r="AN3782">
            <v>104.20426666666668</v>
          </cell>
          <cell r="AP3782">
            <v>0.1321502731391373</v>
          </cell>
          <cell r="AV3782" t="str">
            <v>CF</v>
          </cell>
          <cell r="AW3782">
            <v>-15.025625000000002</v>
          </cell>
          <cell r="AX3782">
            <v>-22.632149999999996</v>
          </cell>
          <cell r="AY3782">
            <v>-9.7024405415872188</v>
          </cell>
          <cell r="AZ3782">
            <v>-9.7024405415872188</v>
          </cell>
          <cell r="BG3782">
            <v>0.95667809556956374</v>
          </cell>
          <cell r="BJ3782">
            <v>-2.891482893339519E-3</v>
          </cell>
          <cell r="CF3782">
            <v>0</v>
          </cell>
          <cell r="CV3782">
            <v>21.875</v>
          </cell>
          <cell r="DA3782">
            <v>0</v>
          </cell>
          <cell r="ER3782">
            <v>260.51066666666668</v>
          </cell>
        </row>
        <row r="3783">
          <cell r="A3783">
            <v>656098</v>
          </cell>
          <cell r="C3783" t="str">
            <v>Son, Ho-young</v>
          </cell>
          <cell r="AF3783">
            <v>0.17539657180348334</v>
          </cell>
          <cell r="AN3783">
            <v>84.99605333333335</v>
          </cell>
          <cell r="AP3783">
            <v>7.8345810856893627E-2</v>
          </cell>
          <cell r="AV3783" t="str">
            <v>SS</v>
          </cell>
          <cell r="AW3783">
            <v>-15.025625000000002</v>
          </cell>
          <cell r="AX3783">
            <v>-8.4931368007405741</v>
          </cell>
          <cell r="AY3783">
            <v>-1.6050624999999998</v>
          </cell>
          <cell r="AZ3783">
            <v>-1.6050624999999998</v>
          </cell>
          <cell r="BG3783">
            <v>0.69196213870454537</v>
          </cell>
          <cell r="BJ3783">
            <v>-1.3297883064029181E-2</v>
          </cell>
          <cell r="CF3783">
            <v>0</v>
          </cell>
          <cell r="CV3783">
            <v>21.875</v>
          </cell>
          <cell r="DA3783">
            <v>0</v>
          </cell>
          <cell r="ER3783">
            <v>212.49013333333335</v>
          </cell>
        </row>
        <row r="3784">
          <cell r="A3784">
            <v>656105</v>
          </cell>
          <cell r="C3784" t="str">
            <v>Diaz, Willy</v>
          </cell>
          <cell r="AF3784">
            <v>0.13652530629081694</v>
          </cell>
          <cell r="AN3784">
            <v>117.49418666666666</v>
          </cell>
          <cell r="AP3784">
            <v>0.21663666305943274</v>
          </cell>
          <cell r="AV3784" t="str">
            <v>3B</v>
          </cell>
          <cell r="AW3784">
            <v>-18.15978417387786</v>
          </cell>
          <cell r="AX3784">
            <v>-12.905692554691072</v>
          </cell>
          <cell r="AY3784">
            <v>-19.41431461784169</v>
          </cell>
          <cell r="AZ3784">
            <v>-12.905692554691072</v>
          </cell>
          <cell r="BG3784">
            <v>0.80156185902535304</v>
          </cell>
          <cell r="BJ3784">
            <v>7.9774211137112177E-3</v>
          </cell>
          <cell r="CF3784">
            <v>0</v>
          </cell>
          <cell r="CV3784">
            <v>22.208333333333332</v>
          </cell>
          <cell r="DA3784">
            <v>0</v>
          </cell>
          <cell r="ER3784">
            <v>293.73546666666664</v>
          </cell>
        </row>
        <row r="3785">
          <cell r="A3785">
            <v>656106</v>
          </cell>
          <cell r="C3785" t="str">
            <v>Perez, Aurelio</v>
          </cell>
          <cell r="AF3785">
            <v>0.13465434599395384</v>
          </cell>
          <cell r="AN3785">
            <v>79.670293333333348</v>
          </cell>
          <cell r="AP3785">
            <v>7.9871871210912437E-2</v>
          </cell>
          <cell r="AV3785" t="str">
            <v>RF</v>
          </cell>
          <cell r="AW3785">
            <v>-14.674033333333336</v>
          </cell>
          <cell r="AX3785">
            <v>-21.91535</v>
          </cell>
          <cell r="AY3785">
            <v>-4.7746555786135243</v>
          </cell>
          <cell r="AZ3785">
            <v>-4.7746555786135243</v>
          </cell>
          <cell r="BG3785">
            <v>0.68755393018982913</v>
          </cell>
          <cell r="BJ3785">
            <v>4.6083774101507158E-3</v>
          </cell>
          <cell r="CF3785">
            <v>0</v>
          </cell>
          <cell r="CV3785">
            <v>22.208333333333332</v>
          </cell>
          <cell r="DA3785">
            <v>0</v>
          </cell>
          <cell r="ER3785">
            <v>199.17573333333334</v>
          </cell>
        </row>
        <row r="3786">
          <cell r="A3786">
            <v>656108</v>
          </cell>
          <cell r="C3786" t="str">
            <v>Todd, Ruddy</v>
          </cell>
          <cell r="AF3786">
            <v>0.13212474624914683</v>
          </cell>
          <cell r="AN3786">
            <v>59.997866666666681</v>
          </cell>
          <cell r="AP3786">
            <v>2.9925652414204862E-2</v>
          </cell>
          <cell r="AV3786" t="str">
            <v>C</v>
          </cell>
          <cell r="AW3786">
            <v>-17.623879774048479</v>
          </cell>
          <cell r="AX3786">
            <v>-21.91535</v>
          </cell>
          <cell r="AY3786">
            <v>-18.059503587620185</v>
          </cell>
          <cell r="AZ3786">
            <v>-5.9700727946658461</v>
          </cell>
          <cell r="BG3786">
            <v>0.89004405722356883</v>
          </cell>
          <cell r="BJ3786">
            <v>-8.839989890996271E-3</v>
          </cell>
          <cell r="CF3786">
            <v>0</v>
          </cell>
          <cell r="CV3786">
            <v>22.208333333333332</v>
          </cell>
          <cell r="DA3786">
            <v>0</v>
          </cell>
          <cell r="ER3786">
            <v>149.99466666666669</v>
          </cell>
        </row>
        <row r="3787">
          <cell r="A3787">
            <v>656112</v>
          </cell>
          <cell r="C3787" t="str">
            <v>Almonte, Elvio</v>
          </cell>
          <cell r="AF3787">
            <v>0.13240543127710053</v>
          </cell>
          <cell r="AN3787">
            <v>79.596373333333347</v>
          </cell>
          <cell r="AP3787">
            <v>4.9829777091760508E-2</v>
          </cell>
          <cell r="AV3787" t="str">
            <v>RF</v>
          </cell>
          <cell r="AW3787">
            <v>-16.959180427643247</v>
          </cell>
          <cell r="AX3787">
            <v>-21.078849999999996</v>
          </cell>
          <cell r="AY3787">
            <v>-16.070158758677852</v>
          </cell>
          <cell r="AZ3787">
            <v>-16.070158758677852</v>
          </cell>
          <cell r="BG3787">
            <v>1.2479242798235659</v>
          </cell>
          <cell r="BJ3787">
            <v>1.4756917762375241E-2</v>
          </cell>
          <cell r="CF3787">
            <v>0</v>
          </cell>
          <cell r="CV3787">
            <v>22.625</v>
          </cell>
          <cell r="DA3787">
            <v>0</v>
          </cell>
          <cell r="ER3787">
            <v>198.99093333333334</v>
          </cell>
        </row>
        <row r="3788">
          <cell r="A3788">
            <v>656113</v>
          </cell>
          <cell r="C3788" t="str">
            <v>Aybar, Cecilio</v>
          </cell>
          <cell r="AF3788">
            <v>0.1446188460491159</v>
          </cell>
          <cell r="AN3788">
            <v>75.658666666666676</v>
          </cell>
          <cell r="AP3788">
            <v>7.6522459124332309E-2</v>
          </cell>
          <cell r="AV3788" t="str">
            <v>SS</v>
          </cell>
          <cell r="AW3788">
            <v>-14.2577</v>
          </cell>
          <cell r="AX3788">
            <v>-7.0316912949505035</v>
          </cell>
          <cell r="AY3788">
            <v>-2.52564656624696</v>
          </cell>
          <cell r="AZ3788">
            <v>-2.52564656624696</v>
          </cell>
          <cell r="BG3788">
            <v>0.67996732553243344</v>
          </cell>
          <cell r="BJ3788">
            <v>5.1738582133317593E-3</v>
          </cell>
          <cell r="CF3788">
            <v>0</v>
          </cell>
          <cell r="CV3788">
            <v>22.625</v>
          </cell>
          <cell r="DA3788">
            <v>0</v>
          </cell>
          <cell r="ER3788">
            <v>189.14666666666668</v>
          </cell>
        </row>
        <row r="3789">
          <cell r="A3789">
            <v>656121</v>
          </cell>
          <cell r="C3789" t="str">
            <v>Jimenez, Carlos</v>
          </cell>
          <cell r="AF3789">
            <v>0.16169450004984443</v>
          </cell>
          <cell r="AN3789">
            <v>94.794240000000002</v>
          </cell>
          <cell r="AP3789">
            <v>0.1153745894843865</v>
          </cell>
          <cell r="AV3789" t="str">
            <v>3B</v>
          </cell>
          <cell r="AW3789">
            <v>-13.924633333333336</v>
          </cell>
          <cell r="AX3789">
            <v>-4.4941103682317562</v>
          </cell>
          <cell r="AY3789">
            <v>-6.1210716218505681</v>
          </cell>
          <cell r="AZ3789">
            <v>-4.4941103682317562</v>
          </cell>
          <cell r="BG3789">
            <v>0.69525120225183468</v>
          </cell>
          <cell r="BJ3789">
            <v>-1.9128918773214897E-2</v>
          </cell>
          <cell r="CF3789">
            <v>0</v>
          </cell>
          <cell r="CV3789">
            <v>22.958333333333332</v>
          </cell>
          <cell r="DA3789">
            <v>0</v>
          </cell>
          <cell r="ER3789">
            <v>236.98559999999998</v>
          </cell>
        </row>
        <row r="3790">
          <cell r="A3790">
            <v>656127</v>
          </cell>
          <cell r="C3790" t="str">
            <v>Grove, Kevin</v>
          </cell>
          <cell r="AF3790">
            <v>0.16625886477517732</v>
          </cell>
          <cell r="AN3790">
            <v>82.973677037037035</v>
          </cell>
          <cell r="AP3790">
            <v>5.5978844250051507E-2</v>
          </cell>
          <cell r="AV3790" t="str">
            <v>LF</v>
          </cell>
          <cell r="AW3790">
            <v>-13.084798176296321</v>
          </cell>
          <cell r="AX3790">
            <v>-16.984549999999999</v>
          </cell>
          <cell r="AY3790">
            <v>-12.477110412894511</v>
          </cell>
          <cell r="AZ3790">
            <v>-12.477110412894511</v>
          </cell>
          <cell r="BG3790">
            <v>1.1282630861500449</v>
          </cell>
          <cell r="BJ3790">
            <v>4.4376437418509338E-3</v>
          </cell>
          <cell r="CF3790">
            <v>0</v>
          </cell>
          <cell r="CV3790">
            <v>25.541666666666668</v>
          </cell>
          <cell r="DA3790">
            <v>0</v>
          </cell>
          <cell r="ER3790">
            <v>207.43419259259258</v>
          </cell>
        </row>
        <row r="3791">
          <cell r="A3791">
            <v>656128</v>
          </cell>
          <cell r="C3791" t="str">
            <v>Meggs, Joe</v>
          </cell>
          <cell r="AF3791">
            <v>0.16665255094714229</v>
          </cell>
          <cell r="AN3791">
            <v>71.321979259259265</v>
          </cell>
          <cell r="AP3791">
            <v>3.4420522873658377E-2</v>
          </cell>
          <cell r="AV3791" t="str">
            <v>LF</v>
          </cell>
          <cell r="AW3791">
            <v>-11.689933333333334</v>
          </cell>
          <cell r="AX3791">
            <v>-16.487083333333334</v>
          </cell>
          <cell r="AY3791">
            <v>-7.3695824135387644</v>
          </cell>
          <cell r="AZ3791">
            <v>-7.3695824135387644</v>
          </cell>
          <cell r="BG3791">
            <v>0.84485559043074032</v>
          </cell>
          <cell r="BJ3791">
            <v>-1.8170853915779328E-2</v>
          </cell>
          <cell r="CF3791">
            <v>0</v>
          </cell>
          <cell r="CV3791">
            <v>26.208333333333332</v>
          </cell>
          <cell r="DA3791">
            <v>0</v>
          </cell>
          <cell r="ER3791">
            <v>178.30494814814816</v>
          </cell>
        </row>
        <row r="3792">
          <cell r="A3792">
            <v>656129</v>
          </cell>
          <cell r="C3792" t="str">
            <v>Talley, Chris</v>
          </cell>
          <cell r="AF3792">
            <v>0.16202296800827251</v>
          </cell>
          <cell r="AN3792">
            <v>52.905528888888902</v>
          </cell>
          <cell r="AP3792">
            <v>1.6186395901111039E-2</v>
          </cell>
          <cell r="AV3792" t="str">
            <v>C</v>
          </cell>
          <cell r="AW3792">
            <v>-14.265541384388806</v>
          </cell>
          <cell r="AX3792">
            <v>-16.446716666666667</v>
          </cell>
          <cell r="AY3792">
            <v>-14.141507956962842</v>
          </cell>
          <cell r="AZ3792">
            <v>0.65460716495157589</v>
          </cell>
          <cell r="BG3792">
            <v>0.86888912441212551</v>
          </cell>
          <cell r="BJ3792">
            <v>4.0467937772770404E-3</v>
          </cell>
          <cell r="CF3792">
            <v>0</v>
          </cell>
          <cell r="CV3792">
            <v>26.291666666666668</v>
          </cell>
          <cell r="DA3792">
            <v>0</v>
          </cell>
          <cell r="ER3792">
            <v>132.26382222222225</v>
          </cell>
        </row>
        <row r="3793">
          <cell r="A3793">
            <v>656175</v>
          </cell>
          <cell r="C3793" t="str">
            <v>Abbott, Alex</v>
          </cell>
          <cell r="AF3793">
            <v>0.1605980599180909</v>
          </cell>
          <cell r="AN3793">
            <v>123.42542222222224</v>
          </cell>
          <cell r="AP3793">
            <v>0.19279503836688816</v>
          </cell>
          <cell r="AV3793" t="str">
            <v>LF</v>
          </cell>
          <cell r="AW3793">
            <v>-15.312475000000001</v>
          </cell>
          <cell r="AX3793">
            <v>-23.229249999999997</v>
          </cell>
          <cell r="AY3793">
            <v>-13.440937877548574</v>
          </cell>
          <cell r="AZ3793">
            <v>-13.440937877548574</v>
          </cell>
          <cell r="BG3793">
            <v>0.69522941251161297</v>
          </cell>
          <cell r="BJ3793">
            <v>-1.9026462619446072E-2</v>
          </cell>
          <cell r="CF3793">
            <v>0</v>
          </cell>
          <cell r="CV3793">
            <v>21.625</v>
          </cell>
          <cell r="DA3793">
            <v>0</v>
          </cell>
          <cell r="ER3793">
            <v>308.56355555555558</v>
          </cell>
        </row>
        <row r="3794">
          <cell r="A3794">
            <v>656178</v>
          </cell>
          <cell r="C3794" t="str">
            <v>Abreu, Mike</v>
          </cell>
          <cell r="AF3794">
            <v>0.16463637735022962</v>
          </cell>
          <cell r="AN3794">
            <v>69.192853333333332</v>
          </cell>
          <cell r="AP3794">
            <v>4.6023756249818581E-2</v>
          </cell>
          <cell r="AV3794" t="str">
            <v>2B</v>
          </cell>
          <cell r="AW3794">
            <v>-14.091166666666666</v>
          </cell>
          <cell r="AX3794">
            <v>-6.4040403185719406</v>
          </cell>
          <cell r="AY3794">
            <v>-9.34531662484717</v>
          </cell>
          <cell r="AZ3794">
            <v>-6.4040403185719406</v>
          </cell>
          <cell r="BG3794">
            <v>1.1069016219600862</v>
          </cell>
          <cell r="BJ3794">
            <v>-1.8732784722466179E-2</v>
          </cell>
          <cell r="CF3794">
            <v>0</v>
          </cell>
          <cell r="CV3794">
            <v>22.791666666666668</v>
          </cell>
          <cell r="DA3794">
            <v>0</v>
          </cell>
          <cell r="ER3794">
            <v>172.98213333333334</v>
          </cell>
        </row>
        <row r="3795">
          <cell r="A3795">
            <v>656185</v>
          </cell>
          <cell r="C3795" t="str">
            <v>Allen, Greg</v>
          </cell>
          <cell r="AF3795">
            <v>0.24259776253536403</v>
          </cell>
          <cell r="AN3795">
            <v>384.92864842189198</v>
          </cell>
          <cell r="AP3795">
            <v>0.37719686550641862</v>
          </cell>
          <cell r="AV3795" t="str">
            <v>CF</v>
          </cell>
          <cell r="AW3795">
            <v>-13.634791666666667</v>
          </cell>
          <cell r="AX3795">
            <v>-19.851516666666662</v>
          </cell>
          <cell r="AY3795">
            <v>6.5440711191746992E-2</v>
          </cell>
          <cell r="AZ3795">
            <v>6.5440711191746992E-2</v>
          </cell>
          <cell r="BG3795">
            <v>1.3586990355922421</v>
          </cell>
          <cell r="BJ3795">
            <v>-9.039749292865832E-3</v>
          </cell>
          <cell r="CF3795">
            <v>0</v>
          </cell>
          <cell r="CV3795">
            <v>23.291666666666668</v>
          </cell>
          <cell r="DA3795">
            <v>0</v>
          </cell>
          <cell r="ER3795">
            <v>608.47199999999998</v>
          </cell>
        </row>
        <row r="3796">
          <cell r="A3796">
            <v>656190</v>
          </cell>
          <cell r="C3796" t="str">
            <v>Anderson, Blake</v>
          </cell>
          <cell r="AF3796">
            <v>0.1524164845334994</v>
          </cell>
          <cell r="AN3796">
            <v>75.364693333333349</v>
          </cell>
          <cell r="AP3796">
            <v>8.1248244375868195E-2</v>
          </cell>
          <cell r="AV3796" t="str">
            <v>C</v>
          </cell>
          <cell r="AW3796">
            <v>-19.537948329176437</v>
          </cell>
          <cell r="AX3796">
            <v>-26.221983333333331</v>
          </cell>
          <cell r="AY3796">
            <v>-20.775303327790791</v>
          </cell>
          <cell r="AZ3796">
            <v>-13.201937634673662</v>
          </cell>
          <cell r="BG3796">
            <v>0.95223638490815499</v>
          </cell>
          <cell r="BJ3796">
            <v>1.1275660145896394E-2</v>
          </cell>
          <cell r="CF3796">
            <v>0</v>
          </cell>
          <cell r="CV3796">
            <v>20.458333333333332</v>
          </cell>
          <cell r="DA3796">
            <v>0</v>
          </cell>
          <cell r="ER3796">
            <v>188.41173333333336</v>
          </cell>
        </row>
        <row r="3797">
          <cell r="A3797">
            <v>656191</v>
          </cell>
          <cell r="C3797" t="str">
            <v>Anderson, Carl</v>
          </cell>
          <cell r="AF3797">
            <v>0.16673573082276963</v>
          </cell>
          <cell r="AN3797">
            <v>97.664948148148156</v>
          </cell>
          <cell r="AP3797">
            <v>9.3857521811335665E-2</v>
          </cell>
          <cell r="AV3797" t="str">
            <v>CF</v>
          </cell>
          <cell r="AW3797">
            <v>-13.209291666666665</v>
          </cell>
          <cell r="AX3797">
            <v>-19.038116666666664</v>
          </cell>
          <cell r="AY3797">
            <v>-4.4445274213347137</v>
          </cell>
          <cell r="AZ3797">
            <v>-4.4445274213347137</v>
          </cell>
          <cell r="BG3797">
            <v>1.2821777877477358</v>
          </cell>
          <cell r="BJ3797">
            <v>-1.8042615731059339E-2</v>
          </cell>
          <cell r="CF3797">
            <v>0</v>
          </cell>
          <cell r="CV3797">
            <v>23.791666666666668</v>
          </cell>
          <cell r="DA3797">
            <v>0</v>
          </cell>
          <cell r="ER3797">
            <v>244.16237037037038</v>
          </cell>
        </row>
        <row r="3798">
          <cell r="A3798">
            <v>656199</v>
          </cell>
          <cell r="C3798" t="str">
            <v>Arroyo, Michael</v>
          </cell>
          <cell r="AF3798">
            <v>0.1713974507680962</v>
          </cell>
          <cell r="AN3798">
            <v>69.174400000000006</v>
          </cell>
          <cell r="AP3798">
            <v>6.4061111551976135E-2</v>
          </cell>
          <cell r="AV3798" t="str">
            <v>C</v>
          </cell>
          <cell r="AW3798">
            <v>-16.623416666666664</v>
          </cell>
          <cell r="AX3798">
            <v>-25.991216666666659</v>
          </cell>
          <cell r="AY3798">
            <v>-15.791310567659837</v>
          </cell>
          <cell r="AZ3798">
            <v>-1.1138651984415624</v>
          </cell>
          <cell r="BG3798">
            <v>0.82304973956872352</v>
          </cell>
          <cell r="BJ3798">
            <v>-1.5846777620188462E-2</v>
          </cell>
          <cell r="CF3798">
            <v>0</v>
          </cell>
          <cell r="CV3798">
            <v>20.541666666666668</v>
          </cell>
          <cell r="DA3798">
            <v>0</v>
          </cell>
          <cell r="ER3798">
            <v>172.93600000000001</v>
          </cell>
        </row>
        <row r="3799">
          <cell r="A3799">
            <v>656230</v>
          </cell>
          <cell r="C3799" t="str">
            <v>Berrios, Arnaldo</v>
          </cell>
          <cell r="AF3799">
            <v>0.14687108876671454</v>
          </cell>
          <cell r="AN3799">
            <v>103.61824000000001</v>
          </cell>
          <cell r="AP3799">
            <v>0.16075080085135041</v>
          </cell>
          <cell r="AV3799" t="str">
            <v>RF</v>
          </cell>
          <cell r="AW3799">
            <v>-16.731383333333333</v>
          </cell>
          <cell r="AX3799">
            <v>-26.221983333333331</v>
          </cell>
          <cell r="AY3799">
            <v>-20.392511602472734</v>
          </cell>
          <cell r="AZ3799">
            <v>-16.731383333333333</v>
          </cell>
          <cell r="BG3799">
            <v>0.6518113942253001</v>
          </cell>
          <cell r="BJ3799">
            <v>1.2639441605501412E-2</v>
          </cell>
          <cell r="CF3799">
            <v>0</v>
          </cell>
          <cell r="CV3799">
            <v>20.458333333333332</v>
          </cell>
          <cell r="DA3799">
            <v>0</v>
          </cell>
          <cell r="ER3799">
            <v>259.04560000000004</v>
          </cell>
        </row>
        <row r="3800">
          <cell r="A3800">
            <v>656249</v>
          </cell>
          <cell r="C3800" t="str">
            <v>Boyd, Bobby</v>
          </cell>
          <cell r="AF3800">
            <v>0.21237707319640572</v>
          </cell>
          <cell r="AN3800">
            <v>208.89682962962962</v>
          </cell>
          <cell r="AP3800">
            <v>0.34108176165135395</v>
          </cell>
          <cell r="AV3800" t="str">
            <v>CF</v>
          </cell>
          <cell r="AW3800">
            <v>-13.492958333333334</v>
          </cell>
          <cell r="AX3800">
            <v>-19.580383333333334</v>
          </cell>
          <cell r="AY3800">
            <v>-1.1808121619711156</v>
          </cell>
          <cell r="AZ3800">
            <v>-1.1808121619711156</v>
          </cell>
          <cell r="BG3800">
            <v>1.2322177082924242</v>
          </cell>
          <cell r="BJ3800">
            <v>8.6887173174778157E-5</v>
          </cell>
          <cell r="CF3800">
            <v>0</v>
          </cell>
          <cell r="CV3800">
            <v>23.458333333333332</v>
          </cell>
          <cell r="DA3800">
            <v>0</v>
          </cell>
          <cell r="ER3800">
            <v>522.24207407407403</v>
          </cell>
        </row>
        <row r="3801">
          <cell r="A3801">
            <v>656252</v>
          </cell>
          <cell r="C3801" t="str">
            <v>Bradley, Bobby</v>
          </cell>
          <cell r="AF3801">
            <v>0.23455937525489723</v>
          </cell>
          <cell r="AN3801">
            <v>228.55419259259261</v>
          </cell>
          <cell r="AP3801">
            <v>0.34070950329923744</v>
          </cell>
          <cell r="AV3801" t="str">
            <v>1B</v>
          </cell>
          <cell r="AW3801">
            <v>-18.999169728696206</v>
          </cell>
          <cell r="AX3801">
            <v>-27.145049999999998</v>
          </cell>
          <cell r="AY3801">
            <v>-20.584443735697107</v>
          </cell>
          <cell r="AZ3801">
            <v>-18.999169728696206</v>
          </cell>
          <cell r="BG3801">
            <v>0.79101070299457632</v>
          </cell>
          <cell r="BJ3801">
            <v>-1.2979364364511569E-3</v>
          </cell>
          <cell r="CF3801">
            <v>0</v>
          </cell>
          <cell r="CV3801">
            <v>20.125</v>
          </cell>
          <cell r="DA3801">
            <v>0</v>
          </cell>
          <cell r="ER3801">
            <v>571.38548148148152</v>
          </cell>
        </row>
        <row r="3802">
          <cell r="A3802">
            <v>656268</v>
          </cell>
          <cell r="C3802" t="str">
            <v>Bumpers, Sam</v>
          </cell>
          <cell r="AF3802">
            <v>0.18419634080722569</v>
          </cell>
          <cell r="AN3802">
            <v>86.857576296296301</v>
          </cell>
          <cell r="AP3802">
            <v>6.2952607779259373E-2</v>
          </cell>
          <cell r="AV3802" t="str">
            <v>2B</v>
          </cell>
          <cell r="AW3802">
            <v>-13.351125</v>
          </cell>
          <cell r="AX3802">
            <v>-0.43751590985479316</v>
          </cell>
          <cell r="AY3802">
            <v>-5.5317494395672249</v>
          </cell>
          <cell r="AZ3802">
            <v>-0.43751590985479316</v>
          </cell>
          <cell r="BG3802">
            <v>1.3033151547331565</v>
          </cell>
          <cell r="BJ3802">
            <v>-5.6353439128543062E-3</v>
          </cell>
          <cell r="CF3802">
            <v>0</v>
          </cell>
          <cell r="CV3802">
            <v>23.625</v>
          </cell>
          <cell r="DA3802">
            <v>0</v>
          </cell>
          <cell r="ER3802">
            <v>217.14394074074073</v>
          </cell>
        </row>
        <row r="3803">
          <cell r="A3803">
            <v>656269</v>
          </cell>
          <cell r="C3803" t="str">
            <v>Burdick, Dale</v>
          </cell>
          <cell r="AF3803">
            <v>0.1604200740678289</v>
          </cell>
          <cell r="AN3803">
            <v>110.13451851851852</v>
          </cell>
          <cell r="AP3803">
            <v>0.16632658487064966</v>
          </cell>
          <cell r="AV3803" t="str">
            <v>2B</v>
          </cell>
          <cell r="AW3803">
            <v>-16.077466865488727</v>
          </cell>
          <cell r="AX3803">
            <v>-11.822213031093632</v>
          </cell>
          <cell r="AY3803">
            <v>-15.174284485011574</v>
          </cell>
          <cell r="AZ3803">
            <v>-11.822213031093632</v>
          </cell>
          <cell r="BG3803">
            <v>0.55911860183257578</v>
          </cell>
          <cell r="BJ3803">
            <v>-2.1474888288420698E-2</v>
          </cell>
          <cell r="CF3803">
            <v>0</v>
          </cell>
          <cell r="CV3803">
            <v>20.708333333333332</v>
          </cell>
          <cell r="DA3803">
            <v>0</v>
          </cell>
          <cell r="ER3803">
            <v>275.33629629629627</v>
          </cell>
        </row>
        <row r="3804">
          <cell r="A3804">
            <v>656274</v>
          </cell>
          <cell r="C3804" t="str">
            <v>Burt, D.J.</v>
          </cell>
          <cell r="AF3804">
            <v>0.18975305998086964</v>
          </cell>
          <cell r="AN3804">
            <v>212.36728888888894</v>
          </cell>
          <cell r="AP3804">
            <v>0.30242279706386499</v>
          </cell>
          <cell r="AV3804" t="str">
            <v>2B</v>
          </cell>
          <cell r="AW3804">
            <v>-16.407483333333335</v>
          </cell>
          <cell r="AX3804">
            <v>-14.009909486967809</v>
          </cell>
          <cell r="AY3804">
            <v>-3.6717367489497863</v>
          </cell>
          <cell r="AZ3804">
            <v>-3.6717367489497863</v>
          </cell>
          <cell r="BG3804">
            <v>0.65325758254389354</v>
          </cell>
          <cell r="BJ3804">
            <v>-8.7493262373029481E-3</v>
          </cell>
          <cell r="CF3804">
            <v>0</v>
          </cell>
          <cell r="CV3804">
            <v>20.708333333333332</v>
          </cell>
          <cell r="DA3804">
            <v>0</v>
          </cell>
          <cell r="ER3804">
            <v>530.91822222222231</v>
          </cell>
        </row>
        <row r="3805">
          <cell r="A3805">
            <v>656280</v>
          </cell>
          <cell r="C3805" t="str">
            <v>Byler, Austin</v>
          </cell>
          <cell r="AF3805">
            <v>0.20264494472621475</v>
          </cell>
          <cell r="AN3805">
            <v>156.66702222222227</v>
          </cell>
          <cell r="AP3805">
            <v>0.21374700947688996</v>
          </cell>
          <cell r="AV3805" t="str">
            <v>1B</v>
          </cell>
          <cell r="AW3805">
            <v>-12.591295144534769</v>
          </cell>
          <cell r="AX3805">
            <v>-19.173683333333333</v>
          </cell>
          <cell r="AY3805">
            <v>-10.603865725804781</v>
          </cell>
          <cell r="AZ3805">
            <v>-10.603865725804781</v>
          </cell>
          <cell r="BG3805">
            <v>1.4368049498295159</v>
          </cell>
          <cell r="BJ3805">
            <v>1.2642387984014888E-2</v>
          </cell>
          <cell r="CF3805">
            <v>0</v>
          </cell>
          <cell r="CV3805">
            <v>23.708333333333332</v>
          </cell>
          <cell r="DA3805">
            <v>0</v>
          </cell>
          <cell r="ER3805">
            <v>391.66755555555562</v>
          </cell>
        </row>
        <row r="3806">
          <cell r="A3806">
            <v>656293</v>
          </cell>
          <cell r="C3806" t="str">
            <v>Carter, Jodd</v>
          </cell>
          <cell r="AF3806">
            <v>0.18380982288020231</v>
          </cell>
          <cell r="AN3806">
            <v>129.41617777777779</v>
          </cell>
          <cell r="AP3806">
            <v>0.20359224666132913</v>
          </cell>
          <cell r="AV3806" t="str">
            <v>LF</v>
          </cell>
          <cell r="AW3806">
            <v>-17.717938251758728</v>
          </cell>
          <cell r="AX3806">
            <v>-27.622450000000001</v>
          </cell>
          <cell r="AY3806">
            <v>-17.023284538501979</v>
          </cell>
          <cell r="AZ3806">
            <v>-17.023284538501979</v>
          </cell>
          <cell r="BG3806">
            <v>0.84047172139330839</v>
          </cell>
          <cell r="BJ3806">
            <v>1.1222793728986437E-2</v>
          </cell>
          <cell r="CF3806">
            <v>0</v>
          </cell>
          <cell r="CV3806">
            <v>19.958333333333332</v>
          </cell>
          <cell r="DA3806">
            <v>0</v>
          </cell>
          <cell r="ER3806">
            <v>323.54044444444446</v>
          </cell>
        </row>
        <row r="3807">
          <cell r="A3807">
            <v>656305</v>
          </cell>
          <cell r="C3807" t="str">
            <v>Chapman, Matt</v>
          </cell>
          <cell r="AF3807">
            <v>0.24778071130247117</v>
          </cell>
          <cell r="AN3807">
            <v>441.04707477268795</v>
          </cell>
          <cell r="AP3807">
            <v>0.3286869341379689</v>
          </cell>
          <cell r="AV3807" t="str">
            <v>3B</v>
          </cell>
          <cell r="AW3807">
            <v>-13.705708333333336</v>
          </cell>
          <cell r="AX3807">
            <v>2.1952914386517075</v>
          </cell>
          <cell r="AY3807">
            <v>-11.243225950967457</v>
          </cell>
          <cell r="AZ3807">
            <v>2.1952914386517075</v>
          </cell>
          <cell r="BG3807">
            <v>1.1305313102756247</v>
          </cell>
          <cell r="BJ3807">
            <v>-1.0131236569295292E-2</v>
          </cell>
          <cell r="CF3807">
            <v>0</v>
          </cell>
          <cell r="CV3807">
            <v>23.208333333333332</v>
          </cell>
          <cell r="DA3807">
            <v>0</v>
          </cell>
          <cell r="ER3807">
            <v>557.71911111111115</v>
          </cell>
        </row>
        <row r="3808">
          <cell r="A3808">
            <v>656308</v>
          </cell>
          <cell r="C3808" t="str">
            <v>Chavis, Michael</v>
          </cell>
          <cell r="AF3808">
            <v>0.19681978783650383</v>
          </cell>
          <cell r="AN3808">
            <v>172.91294814814816</v>
          </cell>
          <cell r="AP3808">
            <v>0.28890572314619944</v>
          </cell>
          <cell r="AV3808" t="str">
            <v>3B</v>
          </cell>
          <cell r="AW3808">
            <v>-16.191549999999999</v>
          </cell>
          <cell r="AX3808">
            <v>-11.124333219320025</v>
          </cell>
          <cell r="AY3808">
            <v>-15.117731041992371</v>
          </cell>
          <cell r="AZ3808">
            <v>-11.124333219320025</v>
          </cell>
          <cell r="BG3808">
            <v>0.66700482743502754</v>
          </cell>
          <cell r="BJ3808">
            <v>-5.46660109827186E-3</v>
          </cell>
          <cell r="CF3808">
            <v>0</v>
          </cell>
          <cell r="CV3808">
            <v>20.875</v>
          </cell>
          <cell r="DA3808">
            <v>0</v>
          </cell>
          <cell r="ER3808">
            <v>432.28237037037036</v>
          </cell>
        </row>
        <row r="3809">
          <cell r="A3809">
            <v>656315</v>
          </cell>
          <cell r="C3809" t="str">
            <v>Cogswell, Branden</v>
          </cell>
          <cell r="AF3809">
            <v>0.19492801920085159</v>
          </cell>
          <cell r="AN3809">
            <v>155.00277333333335</v>
          </cell>
          <cell r="AP3809">
            <v>0.20379601054176311</v>
          </cell>
          <cell r="AV3809" t="str">
            <v>2B</v>
          </cell>
          <cell r="AW3809">
            <v>-14.186937165801233</v>
          </cell>
          <cell r="AX3809">
            <v>-3.4125771507338847</v>
          </cell>
          <cell r="AY3809">
            <v>-13.512384276623855</v>
          </cell>
          <cell r="AZ3809">
            <v>-3.4125771507338847</v>
          </cell>
          <cell r="BG3809">
            <v>1.1592972565315005</v>
          </cell>
          <cell r="BJ3809">
            <v>-1.4438856951224353E-2</v>
          </cell>
          <cell r="CF3809">
            <v>0</v>
          </cell>
          <cell r="CV3809">
            <v>23.458333333333332</v>
          </cell>
          <cell r="DA3809">
            <v>0</v>
          </cell>
          <cell r="ER3809">
            <v>387.50693333333334</v>
          </cell>
        </row>
        <row r="3810">
          <cell r="A3810">
            <v>656348</v>
          </cell>
          <cell r="C3810" t="str">
            <v>Daniel, Andrew</v>
          </cell>
          <cell r="AF3810">
            <v>0.22644152040727761</v>
          </cell>
          <cell r="AN3810">
            <v>212.58536296296299</v>
          </cell>
          <cell r="AP3810">
            <v>0.35090401989747899</v>
          </cell>
          <cell r="AV3810" t="str">
            <v>3B</v>
          </cell>
          <cell r="AW3810">
            <v>-13.492958333333334</v>
          </cell>
          <cell r="AX3810">
            <v>-3.4614504053923532</v>
          </cell>
          <cell r="AY3810">
            <v>-9.7931102580182063</v>
          </cell>
          <cell r="AZ3810">
            <v>-3.4614504053923532</v>
          </cell>
          <cell r="BG3810">
            <v>1.4626297972004374</v>
          </cell>
          <cell r="BJ3810">
            <v>8.7153229875636187E-3</v>
          </cell>
          <cell r="CF3810">
            <v>0</v>
          </cell>
          <cell r="CV3810">
            <v>23.458333333333332</v>
          </cell>
          <cell r="DA3810">
            <v>0</v>
          </cell>
          <cell r="ER3810">
            <v>531.46340740740743</v>
          </cell>
        </row>
        <row r="3811">
          <cell r="A3811">
            <v>656351</v>
          </cell>
          <cell r="C3811" t="str">
            <v>Daris, Joseph</v>
          </cell>
          <cell r="AF3811">
            <v>0.18989734361557048</v>
          </cell>
          <cell r="AN3811">
            <v>162.94388148148147</v>
          </cell>
          <cell r="AP3811">
            <v>0.28047675393531701</v>
          </cell>
          <cell r="AV3811" t="str">
            <v>LF</v>
          </cell>
          <cell r="AW3811">
            <v>-12.557278222613732</v>
          </cell>
          <cell r="AX3811">
            <v>-17.920449999999999</v>
          </cell>
          <cell r="AY3811">
            <v>-13.506965815887421</v>
          </cell>
          <cell r="AZ3811">
            <v>-12.557278222613732</v>
          </cell>
          <cell r="BG3811">
            <v>1.1720843569187638</v>
          </cell>
          <cell r="BJ3811">
            <v>1.7734310364537274E-3</v>
          </cell>
          <cell r="CF3811">
            <v>0</v>
          </cell>
          <cell r="CV3811">
            <v>24.625</v>
          </cell>
          <cell r="DA3811">
            <v>0</v>
          </cell>
          <cell r="ER3811">
            <v>407.35970370370364</v>
          </cell>
        </row>
        <row r="3812">
          <cell r="A3812">
            <v>656352</v>
          </cell>
          <cell r="C3812" t="str">
            <v>Davidson, Braxton</v>
          </cell>
          <cell r="AF3812">
            <v>0.19984572113662202</v>
          </cell>
          <cell r="AN3812">
            <v>222.41315555555553</v>
          </cell>
          <cell r="AP3812">
            <v>0.34078398861526149</v>
          </cell>
          <cell r="AV3812" t="str">
            <v>RF</v>
          </cell>
          <cell r="AW3812">
            <v>-20.400014612667761</v>
          </cell>
          <cell r="AX3812">
            <v>-27.375816666666658</v>
          </cell>
          <cell r="AY3812">
            <v>-18.376225476659453</v>
          </cell>
          <cell r="AZ3812">
            <v>-18.376225476659453</v>
          </cell>
          <cell r="BG3812">
            <v>0.72121161581253845</v>
          </cell>
          <cell r="BJ3812">
            <v>2.2439124739590472E-3</v>
          </cell>
          <cell r="CF3812">
            <v>0</v>
          </cell>
          <cell r="CV3812">
            <v>20.041666666666668</v>
          </cell>
          <cell r="DA3812">
            <v>0</v>
          </cell>
          <cell r="ER3812">
            <v>556.03288888888881</v>
          </cell>
        </row>
        <row r="3813">
          <cell r="A3813">
            <v>656357</v>
          </cell>
          <cell r="C3813" t="str">
            <v>Day, Darius</v>
          </cell>
          <cell r="AF3813">
            <v>0.17339174230527082</v>
          </cell>
          <cell r="AN3813">
            <v>132.140562962963</v>
          </cell>
          <cell r="AP3813">
            <v>0.20067381581225874</v>
          </cell>
          <cell r="AV3813" t="str">
            <v>CF</v>
          </cell>
          <cell r="AW3813">
            <v>-15.025625000000002</v>
          </cell>
          <cell r="AX3813">
            <v>-22.632149999999996</v>
          </cell>
          <cell r="AY3813">
            <v>-13.193592674687089</v>
          </cell>
          <cell r="AZ3813">
            <v>-13.193592674687089</v>
          </cell>
          <cell r="BG3813">
            <v>0.63303966926909705</v>
          </cell>
          <cell r="BJ3813">
            <v>6.6437800639123704E-3</v>
          </cell>
          <cell r="CF3813">
            <v>0</v>
          </cell>
          <cell r="CV3813">
            <v>21.875</v>
          </cell>
          <cell r="DA3813">
            <v>0</v>
          </cell>
          <cell r="ER3813">
            <v>330.35140740740746</v>
          </cell>
        </row>
        <row r="3814">
          <cell r="A3814">
            <v>656371</v>
          </cell>
          <cell r="C3814" t="str">
            <v>Diaz, Isan</v>
          </cell>
          <cell r="AF3814">
            <v>0.22363575038565164</v>
          </cell>
          <cell r="AN3814">
            <v>223.90874074074074</v>
          </cell>
          <cell r="AP3814">
            <v>0.32273578886717857</v>
          </cell>
          <cell r="AV3814" t="str">
            <v>SS</v>
          </cell>
          <cell r="AW3814">
            <v>-17.163250000000001</v>
          </cell>
          <cell r="AX3814">
            <v>-9.6440187743452466</v>
          </cell>
          <cell r="AY3814">
            <v>-12.824022897058665</v>
          </cell>
          <cell r="AZ3814">
            <v>-9.6440187743452466</v>
          </cell>
          <cell r="BG3814">
            <v>0.836172691325338</v>
          </cell>
          <cell r="BJ3814">
            <v>6.5254740484739669E-3</v>
          </cell>
          <cell r="CF3814">
            <v>0</v>
          </cell>
          <cell r="CV3814">
            <v>20.125</v>
          </cell>
          <cell r="DA3814">
            <v>0</v>
          </cell>
          <cell r="ER3814">
            <v>559.77185185185181</v>
          </cell>
        </row>
        <row r="3815">
          <cell r="A3815">
            <v>656383</v>
          </cell>
          <cell r="C3815" t="str">
            <v>Drake, Blake</v>
          </cell>
          <cell r="AF3815">
            <v>0.20178360432506168</v>
          </cell>
          <cell r="AN3815">
            <v>206.79679999999999</v>
          </cell>
          <cell r="AP3815">
            <v>0.33398370518491138</v>
          </cell>
          <cell r="AV3815" t="str">
            <v>CF</v>
          </cell>
          <cell r="AW3815">
            <v>-13.924633333333336</v>
          </cell>
          <cell r="AX3815">
            <v>-20.409649999999999</v>
          </cell>
          <cell r="AY3815">
            <v>-2.3986764397294769</v>
          </cell>
          <cell r="AZ3815">
            <v>-2.3986764397294769</v>
          </cell>
          <cell r="BG3815">
            <v>1.277993812452932</v>
          </cell>
          <cell r="BJ3815">
            <v>-1.5675026953266908E-2</v>
          </cell>
          <cell r="CF3815">
            <v>0</v>
          </cell>
          <cell r="CV3815">
            <v>22.958333333333332</v>
          </cell>
          <cell r="DA3815">
            <v>0</v>
          </cell>
          <cell r="ER3815">
            <v>516.99199999999996</v>
          </cell>
        </row>
        <row r="3816">
          <cell r="A3816">
            <v>656392</v>
          </cell>
          <cell r="C3816" t="str">
            <v>Dykstra, Luke</v>
          </cell>
          <cell r="AF3816">
            <v>0.17900058855600487</v>
          </cell>
          <cell r="AN3816">
            <v>168.96877037037041</v>
          </cell>
          <cell r="AP3816">
            <v>0.25212984724600696</v>
          </cell>
          <cell r="AV3816" t="str">
            <v>2B</v>
          </cell>
          <cell r="AW3816">
            <v>-16.515450000000001</v>
          </cell>
          <cell r="AX3816">
            <v>-12.05038802297941</v>
          </cell>
          <cell r="AY3816">
            <v>-16.031013407013859</v>
          </cell>
          <cell r="AZ3816">
            <v>-12.05038802297941</v>
          </cell>
          <cell r="BG3816">
            <v>1.3625618028209869</v>
          </cell>
          <cell r="BJ3816">
            <v>1.52940708779697E-2</v>
          </cell>
          <cell r="CF3816">
            <v>0</v>
          </cell>
          <cell r="CV3816">
            <v>20.625</v>
          </cell>
          <cell r="DA3816">
            <v>0</v>
          </cell>
          <cell r="ER3816">
            <v>422.42192592592596</v>
          </cell>
        </row>
        <row r="3817">
          <cell r="A3817">
            <v>656398</v>
          </cell>
          <cell r="C3817" t="str">
            <v>Edgerton, Jordan</v>
          </cell>
          <cell r="AF3817">
            <v>0.1659888889659209</v>
          </cell>
          <cell r="AN3817">
            <v>206.98998518518516</v>
          </cell>
          <cell r="AP3817">
            <v>0.33098643744179657</v>
          </cell>
          <cell r="AV3817" t="str">
            <v>3B</v>
          </cell>
          <cell r="AW3817">
            <v>-14.386494335599309</v>
          </cell>
          <cell r="AX3817">
            <v>-7.765432728524579</v>
          </cell>
          <cell r="AY3817">
            <v>-13.742767447465736</v>
          </cell>
          <cell r="AZ3817">
            <v>-7.765432728524579</v>
          </cell>
          <cell r="BG3817">
            <v>1.2793158055208194</v>
          </cell>
          <cell r="BJ3817">
            <v>-5.5170405961680897E-3</v>
          </cell>
          <cell r="CF3817">
            <v>0</v>
          </cell>
          <cell r="CV3817">
            <v>22.875</v>
          </cell>
          <cell r="DA3817">
            <v>0</v>
          </cell>
          <cell r="ER3817">
            <v>517.47496296296288</v>
          </cell>
        </row>
        <row r="3818">
          <cell r="A3818">
            <v>656417</v>
          </cell>
          <cell r="C3818" t="str">
            <v>Ferguson, Collin</v>
          </cell>
          <cell r="AF3818">
            <v>0.20527773900444163</v>
          </cell>
          <cell r="AN3818">
            <v>185.15579259259263</v>
          </cell>
          <cell r="AP3818">
            <v>0.23961849345123098</v>
          </cell>
          <cell r="AV3818" t="str">
            <v>1B</v>
          </cell>
          <cell r="AW3818">
            <v>-18.268435413783756</v>
          </cell>
          <cell r="AX3818">
            <v>-19.715949999999996</v>
          </cell>
          <cell r="AY3818">
            <v>-17.037915782081338</v>
          </cell>
          <cell r="AZ3818">
            <v>-17.037915782081338</v>
          </cell>
          <cell r="BG3818">
            <v>1.1913824661999033</v>
          </cell>
          <cell r="BJ3818">
            <v>-2.0209238363029271E-2</v>
          </cell>
          <cell r="CF3818">
            <v>0</v>
          </cell>
          <cell r="CV3818">
            <v>23.375</v>
          </cell>
          <cell r="DA3818">
            <v>0</v>
          </cell>
          <cell r="ER3818">
            <v>462.88948148148154</v>
          </cell>
        </row>
        <row r="3819">
          <cell r="A3819">
            <v>656421</v>
          </cell>
          <cell r="C3819" t="str">
            <v>Fincher, Jake</v>
          </cell>
          <cell r="AF3819">
            <v>0.17407199301826509</v>
          </cell>
          <cell r="AN3819">
            <v>87.57525333333335</v>
          </cell>
          <cell r="AP3819">
            <v>7.4086193408579026E-2</v>
          </cell>
          <cell r="AV3819" t="str">
            <v>CF</v>
          </cell>
          <cell r="AW3819">
            <v>-13.492958333333334</v>
          </cell>
          <cell r="AX3819">
            <v>-19.580383333333334</v>
          </cell>
          <cell r="AY3819">
            <v>-3.4193408375865673</v>
          </cell>
          <cell r="AZ3819">
            <v>-3.4193408375865673</v>
          </cell>
          <cell r="BG3819">
            <v>1.5788205765339289</v>
          </cell>
          <cell r="BJ3819">
            <v>1.7799898559541665E-2</v>
          </cell>
          <cell r="CF3819">
            <v>0</v>
          </cell>
          <cell r="CV3819">
            <v>23.458333333333332</v>
          </cell>
          <cell r="DA3819">
            <v>0</v>
          </cell>
          <cell r="ER3819">
            <v>218.93813333333335</v>
          </cell>
        </row>
        <row r="3820">
          <cell r="A3820">
            <v>656424</v>
          </cell>
          <cell r="C3820" t="str">
            <v>Fisher, Austin</v>
          </cell>
          <cell r="AF3820">
            <v>0.17344229001843042</v>
          </cell>
          <cell r="AN3820">
            <v>102.02112000000001</v>
          </cell>
          <cell r="AP3820">
            <v>0.12367824119092663</v>
          </cell>
          <cell r="AV3820" t="str">
            <v>3B</v>
          </cell>
          <cell r="AW3820">
            <v>-15.2051583100755</v>
          </cell>
          <cell r="AX3820">
            <v>-8.8589984620882571</v>
          </cell>
          <cell r="AY3820">
            <v>-16.213993055706908</v>
          </cell>
          <cell r="AZ3820">
            <v>-8.8589984620882571</v>
          </cell>
          <cell r="BG3820">
            <v>1.2785309601375956</v>
          </cell>
          <cell r="BJ3820">
            <v>-2.7252236046051845E-4</v>
          </cell>
          <cell r="CF3820">
            <v>0</v>
          </cell>
          <cell r="CV3820">
            <v>23.458333333333332</v>
          </cell>
          <cell r="DA3820">
            <v>0</v>
          </cell>
          <cell r="ER3820">
            <v>255.05280000000002</v>
          </cell>
        </row>
        <row r="3821">
          <cell r="A3821">
            <v>656431</v>
          </cell>
          <cell r="C3821" t="str">
            <v>Forbes, Ti'Quan</v>
          </cell>
          <cell r="AF3821">
            <v>0.16260610645363247</v>
          </cell>
          <cell r="AN3821">
            <v>187.53493333333336</v>
          </cell>
          <cell r="AP3821">
            <v>0.27769330927770608</v>
          </cell>
          <cell r="AV3821" t="str">
            <v>3B</v>
          </cell>
          <cell r="AW3821">
            <v>-18.505001999284087</v>
          </cell>
          <cell r="AX3821">
            <v>-14.988733099588069</v>
          </cell>
          <cell r="AY3821">
            <v>-19.842215781081649</v>
          </cell>
          <cell r="AZ3821">
            <v>-14.988733099588069</v>
          </cell>
          <cell r="BG3821">
            <v>1.1422519491454863</v>
          </cell>
          <cell r="BJ3821">
            <v>8.8966845604166837E-3</v>
          </cell>
          <cell r="CF3821">
            <v>0</v>
          </cell>
          <cell r="CV3821">
            <v>19.875</v>
          </cell>
          <cell r="DA3821">
            <v>0</v>
          </cell>
          <cell r="ER3821">
            <v>468.83733333333339</v>
          </cell>
        </row>
        <row r="3822">
          <cell r="A3822">
            <v>656448</v>
          </cell>
          <cell r="C3822" t="str">
            <v>Garrett, Stone</v>
          </cell>
          <cell r="AF3822">
            <v>0.19146997473783411</v>
          </cell>
          <cell r="AN3822">
            <v>117.01428148148148</v>
          </cell>
          <cell r="AP3822">
            <v>0.19343662641617954</v>
          </cell>
          <cell r="AV3822" t="str">
            <v>CF</v>
          </cell>
          <cell r="AW3822">
            <v>-16.515450000000001</v>
          </cell>
          <cell r="AX3822">
            <v>-25.760449999999995</v>
          </cell>
          <cell r="AY3822">
            <v>-12.13015620649368</v>
          </cell>
          <cell r="AZ3822">
            <v>-12.13015620649368</v>
          </cell>
          <cell r="BG3822">
            <v>1.0983126477662244</v>
          </cell>
          <cell r="BJ3822">
            <v>1.2248233123636081E-2</v>
          </cell>
          <cell r="CF3822">
            <v>0</v>
          </cell>
          <cell r="CV3822">
            <v>20.625</v>
          </cell>
          <cell r="DA3822">
            <v>0</v>
          </cell>
          <cell r="ER3822">
            <v>292.53570370370369</v>
          </cell>
        </row>
        <row r="3823">
          <cell r="A3823">
            <v>656449</v>
          </cell>
          <cell r="C3823" t="str">
            <v>Gatewood, Jake</v>
          </cell>
          <cell r="AF3823">
            <v>0.17287601869407687</v>
          </cell>
          <cell r="AN3823">
            <v>212.01837037037035</v>
          </cell>
          <cell r="AP3823">
            <v>0.32885101920969839</v>
          </cell>
          <cell r="AV3823" t="str">
            <v>3B</v>
          </cell>
          <cell r="AW3823">
            <v>-18.951937097997522</v>
          </cell>
          <cell r="AX3823">
            <v>-15.285448508842924</v>
          </cell>
          <cell r="AY3823">
            <v>-18.14225738283108</v>
          </cell>
          <cell r="AZ3823">
            <v>-15.285448508842924</v>
          </cell>
          <cell r="BG3823">
            <v>1.1486283334834597</v>
          </cell>
          <cell r="BJ3823">
            <v>-3.834715721087283E-3</v>
          </cell>
          <cell r="CF3823">
            <v>0</v>
          </cell>
          <cell r="CV3823">
            <v>20.791666666666668</v>
          </cell>
          <cell r="DA3823">
            <v>0</v>
          </cell>
          <cell r="ER3823">
            <v>530.04592592592587</v>
          </cell>
        </row>
        <row r="3824">
          <cell r="A3824">
            <v>656455</v>
          </cell>
          <cell r="C3824" t="str">
            <v>Gettys, Michael</v>
          </cell>
          <cell r="AF3824">
            <v>0.19999425046899486</v>
          </cell>
          <cell r="AN3824">
            <v>237.98838518518519</v>
          </cell>
          <cell r="AP3824">
            <v>0.36320353316304943</v>
          </cell>
          <cell r="AV3824" t="str">
            <v>CF</v>
          </cell>
          <cell r="AW3824">
            <v>-16.407483333333335</v>
          </cell>
          <cell r="AX3824">
            <v>-25.529683333333331</v>
          </cell>
          <cell r="AY3824">
            <v>-1.3654040216847063</v>
          </cell>
          <cell r="AZ3824">
            <v>-1.3654040216847063</v>
          </cell>
          <cell r="BG3824">
            <v>1.0926383522083969</v>
          </cell>
          <cell r="BJ3824">
            <v>1.4994813983949595E-2</v>
          </cell>
          <cell r="CF3824">
            <v>0</v>
          </cell>
          <cell r="CV3824">
            <v>20.708333333333332</v>
          </cell>
          <cell r="DA3824">
            <v>0</v>
          </cell>
          <cell r="ER3824">
            <v>594.97096296296297</v>
          </cell>
        </row>
        <row r="3825">
          <cell r="A3825">
            <v>656459</v>
          </cell>
          <cell r="C3825" t="str">
            <v>Gillaspie, Casey</v>
          </cell>
          <cell r="AF3825">
            <v>0.25122802019619872</v>
          </cell>
          <cell r="AN3825">
            <v>212.56225185185187</v>
          </cell>
          <cell r="AP3825">
            <v>0.32857106106716816</v>
          </cell>
          <cell r="AV3825" t="str">
            <v>1B</v>
          </cell>
          <cell r="AW3825">
            <v>-13.679488435013248</v>
          </cell>
          <cell r="AX3825">
            <v>-19.580383333333334</v>
          </cell>
          <cell r="AY3825">
            <v>-13.629262386853853</v>
          </cell>
          <cell r="AZ3825">
            <v>-13.629262386853853</v>
          </cell>
          <cell r="BG3825">
            <v>1.4495867428436435</v>
          </cell>
          <cell r="BJ3825">
            <v>-5.6544229598853068E-3</v>
          </cell>
          <cell r="CF3825">
            <v>0</v>
          </cell>
          <cell r="CV3825">
            <v>23.458333333333332</v>
          </cell>
          <cell r="DA3825">
            <v>0</v>
          </cell>
          <cell r="ER3825">
            <v>531.40562962962963</v>
          </cell>
        </row>
        <row r="3826">
          <cell r="A3826">
            <v>656462</v>
          </cell>
          <cell r="C3826" t="str">
            <v>Gilliam, Isiah</v>
          </cell>
          <cell r="AF3826">
            <v>0.1711516324873672</v>
          </cell>
          <cell r="AN3826">
            <v>118.86577777777778</v>
          </cell>
          <cell r="AP3826">
            <v>0.14080812388203146</v>
          </cell>
          <cell r="AV3826" t="str">
            <v>RF</v>
          </cell>
          <cell r="AW3826">
            <v>-17.797475124144825</v>
          </cell>
          <cell r="AX3826">
            <v>-27.622450000000001</v>
          </cell>
          <cell r="AY3826">
            <v>-20.866108812518764</v>
          </cell>
          <cell r="AZ3826">
            <v>-17.797475124144825</v>
          </cell>
          <cell r="BG3826">
            <v>1.1915237172333661</v>
          </cell>
          <cell r="BJ3826">
            <v>5.1413020057508915E-3</v>
          </cell>
          <cell r="CF3826">
            <v>0</v>
          </cell>
          <cell r="CV3826">
            <v>19.958333333333332</v>
          </cell>
          <cell r="DA3826">
            <v>0</v>
          </cell>
          <cell r="ER3826">
            <v>297.16444444444443</v>
          </cell>
        </row>
        <row r="3827">
          <cell r="A3827">
            <v>656467</v>
          </cell>
          <cell r="C3827" t="str">
            <v>Gittens, Chris</v>
          </cell>
          <cell r="AF3827">
            <v>0.21473413795681587</v>
          </cell>
          <cell r="AN3827">
            <v>183.78204444444447</v>
          </cell>
          <cell r="AP3827">
            <v>0.23169632115799355</v>
          </cell>
          <cell r="AV3827" t="str">
            <v>1B</v>
          </cell>
          <cell r="AW3827">
            <v>-17.764104330347475</v>
          </cell>
          <cell r="AX3827">
            <v>-21.580749999999995</v>
          </cell>
          <cell r="AY3827">
            <v>-18.530182357522264</v>
          </cell>
          <cell r="AZ3827">
            <v>-17.764104330347475</v>
          </cell>
          <cell r="BG3827">
            <v>1.1551921195737906</v>
          </cell>
          <cell r="BJ3827">
            <v>1.0774667017933453E-2</v>
          </cell>
          <cell r="CF3827">
            <v>0</v>
          </cell>
          <cell r="CV3827">
            <v>22.375</v>
          </cell>
          <cell r="DA3827">
            <v>0</v>
          </cell>
          <cell r="ER3827">
            <v>459.45511111111114</v>
          </cell>
        </row>
        <row r="3828">
          <cell r="A3828">
            <v>656470</v>
          </cell>
          <cell r="C3828" t="str">
            <v>Godinez, Chris</v>
          </cell>
          <cell r="AF3828">
            <v>0.19546073503393158</v>
          </cell>
          <cell r="AN3828">
            <v>97.818548148148153</v>
          </cell>
          <cell r="AP3828">
            <v>0.10317151212335673</v>
          </cell>
          <cell r="AV3828" t="str">
            <v>2B</v>
          </cell>
          <cell r="AW3828">
            <v>-13.705708333333336</v>
          </cell>
          <cell r="AX3828">
            <v>-8.5176133821642335</v>
          </cell>
          <cell r="AY3828">
            <v>-8.5115476832794954</v>
          </cell>
          <cell r="AZ3828">
            <v>-8.5115476832794954</v>
          </cell>
          <cell r="BG3828">
            <v>0.95874371760979271</v>
          </cell>
          <cell r="BJ3828">
            <v>-8.3986886401908566E-3</v>
          </cell>
          <cell r="CF3828">
            <v>0</v>
          </cell>
          <cell r="CV3828">
            <v>23.208333333333332</v>
          </cell>
          <cell r="DA3828">
            <v>0</v>
          </cell>
          <cell r="ER3828">
            <v>244.54637037037037</v>
          </cell>
        </row>
        <row r="3829">
          <cell r="A3829">
            <v>656475</v>
          </cell>
          <cell r="C3829" t="str">
            <v>Gonzalez, Roberto</v>
          </cell>
          <cell r="AF3829">
            <v>0.15548823493077019</v>
          </cell>
          <cell r="AN3829">
            <v>82.345244444444447</v>
          </cell>
          <cell r="AP3829">
            <v>9.6890429223751018E-2</v>
          </cell>
          <cell r="AV3829" t="str">
            <v>RF</v>
          </cell>
          <cell r="AW3829">
            <v>-15.694941666666665</v>
          </cell>
          <cell r="AX3829">
            <v>-24.025383333333323</v>
          </cell>
          <cell r="AY3829">
            <v>-12.58136699370213</v>
          </cell>
          <cell r="AZ3829">
            <v>-12.58136699370213</v>
          </cell>
          <cell r="BG3829">
            <v>0.84407673415401807</v>
          </cell>
          <cell r="BJ3829">
            <v>-9.7768556522557083E-4</v>
          </cell>
          <cell r="CF3829">
            <v>0</v>
          </cell>
          <cell r="CV3829">
            <v>21.291666666666668</v>
          </cell>
          <cell r="DA3829">
            <v>0</v>
          </cell>
          <cell r="ER3829">
            <v>205.8631111111111</v>
          </cell>
        </row>
        <row r="3830">
          <cell r="A3830">
            <v>656483</v>
          </cell>
          <cell r="C3830" t="str">
            <v>Graves, Calvin</v>
          </cell>
          <cell r="AF3830">
            <v>0.16679080567550741</v>
          </cell>
          <cell r="AN3830">
            <v>66.593754074074084</v>
          </cell>
          <cell r="AP3830">
            <v>2.6608138952099458E-2</v>
          </cell>
          <cell r="AV3830" t="str">
            <v>LF</v>
          </cell>
          <cell r="AW3830">
            <v>-12.167441666666665</v>
          </cell>
          <cell r="AX3830">
            <v>-17.200849999999999</v>
          </cell>
          <cell r="AY3830">
            <v>-1.9196333128396352</v>
          </cell>
          <cell r="AZ3830">
            <v>-1.9196333128396352</v>
          </cell>
          <cell r="BG3830">
            <v>1.1283481963551973</v>
          </cell>
          <cell r="BJ3830">
            <v>-1.1937355306435478E-2</v>
          </cell>
          <cell r="CF3830">
            <v>0</v>
          </cell>
          <cell r="CV3830">
            <v>25.291666666666668</v>
          </cell>
          <cell r="DA3830">
            <v>0</v>
          </cell>
          <cell r="ER3830">
            <v>166.4843851851852</v>
          </cell>
        </row>
        <row r="3831">
          <cell r="A3831">
            <v>656485</v>
          </cell>
          <cell r="C3831" t="str">
            <v>Grayson, Casey</v>
          </cell>
          <cell r="AF3831">
            <v>0.21267734930801382</v>
          </cell>
          <cell r="AN3831">
            <v>211.86820740740743</v>
          </cell>
          <cell r="AP3831">
            <v>0.3184142724600918</v>
          </cell>
          <cell r="AV3831" t="str">
            <v>1B</v>
          </cell>
          <cell r="AW3831">
            <v>-11.635952796506094</v>
          </cell>
          <cell r="AX3831">
            <v>-17.60895</v>
          </cell>
          <cell r="AY3831">
            <v>-11.777422750725483</v>
          </cell>
          <cell r="AZ3831">
            <v>-11.635952796506094</v>
          </cell>
          <cell r="BG3831">
            <v>1.3119773179935847</v>
          </cell>
          <cell r="BJ3831">
            <v>4.2441742542041437E-3</v>
          </cell>
          <cell r="CF3831">
            <v>0</v>
          </cell>
          <cell r="CV3831">
            <v>24.875</v>
          </cell>
          <cell r="DA3831">
            <v>0</v>
          </cell>
          <cell r="ER3831">
            <v>529.67051851851852</v>
          </cell>
        </row>
        <row r="3832">
          <cell r="A3832">
            <v>656494</v>
          </cell>
          <cell r="C3832" t="str">
            <v>Gushue, Taylor</v>
          </cell>
          <cell r="AF3832">
            <v>0.18538782351225097</v>
          </cell>
          <cell r="AN3832">
            <v>166.30530370370371</v>
          </cell>
          <cell r="AP3832">
            <v>0.29283773880268826</v>
          </cell>
          <cell r="AV3832" t="str">
            <v>C</v>
          </cell>
          <cell r="AW3832">
            <v>-16.441032619567466</v>
          </cell>
          <cell r="AX3832">
            <v>-21.246149999999993</v>
          </cell>
          <cell r="AY3832">
            <v>-16.482262937201053</v>
          </cell>
          <cell r="AZ3832">
            <v>-3.4920324447082667</v>
          </cell>
          <cell r="BG3832">
            <v>1.3415124284726141</v>
          </cell>
          <cell r="BJ3832">
            <v>-2.7447832315521292E-3</v>
          </cell>
          <cell r="CF3832">
            <v>0</v>
          </cell>
          <cell r="CV3832">
            <v>22.541666666666668</v>
          </cell>
          <cell r="DA3832">
            <v>0</v>
          </cell>
          <cell r="ER3832">
            <v>415.76325925925926</v>
          </cell>
        </row>
        <row r="3833">
          <cell r="A3833">
            <v>656506</v>
          </cell>
          <cell r="C3833" t="str">
            <v>Harris, Chase</v>
          </cell>
          <cell r="AF3833">
            <v>0.19459674518125905</v>
          </cell>
          <cell r="AN3833">
            <v>124.96448000000001</v>
          </cell>
          <cell r="AP3833">
            <v>0.1536139206816316</v>
          </cell>
          <cell r="AV3833" t="str">
            <v>LF</v>
          </cell>
          <cell r="AW3833">
            <v>-12.358483333333334</v>
          </cell>
          <cell r="AX3833">
            <v>-17.505116666666666</v>
          </cell>
          <cell r="AY3833">
            <v>-2.8127489531040166</v>
          </cell>
          <cell r="AZ3833">
            <v>-2.8127489531040166</v>
          </cell>
          <cell r="BG3833">
            <v>1.3658770552380282</v>
          </cell>
          <cell r="BJ3833">
            <v>-9.3895559439281318E-4</v>
          </cell>
          <cell r="CF3833">
            <v>0</v>
          </cell>
          <cell r="CV3833">
            <v>24.958333333333332</v>
          </cell>
          <cell r="DA3833">
            <v>0</v>
          </cell>
          <cell r="ER3833">
            <v>312.41120000000001</v>
          </cell>
        </row>
        <row r="3834">
          <cell r="A3834">
            <v>656509</v>
          </cell>
          <cell r="C3834" t="str">
            <v>Harrison, Monte</v>
          </cell>
          <cell r="AF3834">
            <v>0.18212002044992776</v>
          </cell>
          <cell r="AN3834">
            <v>149.62263703703704</v>
          </cell>
          <cell r="AP3834">
            <v>0.25375585331380035</v>
          </cell>
          <cell r="AV3834" t="str">
            <v>CF</v>
          </cell>
          <cell r="AW3834">
            <v>-16.191549999999999</v>
          </cell>
          <cell r="AX3834">
            <v>-25.068149999999996</v>
          </cell>
          <cell r="AY3834">
            <v>-8.9988012217341478</v>
          </cell>
          <cell r="AZ3834">
            <v>-8.9988012217341478</v>
          </cell>
          <cell r="BG3834">
            <v>0.86915312338198325</v>
          </cell>
          <cell r="BJ3834">
            <v>-8.4594810674179632E-3</v>
          </cell>
          <cell r="CF3834">
            <v>0</v>
          </cell>
          <cell r="CV3834">
            <v>20.875</v>
          </cell>
          <cell r="DA3834">
            <v>0</v>
          </cell>
          <cell r="ER3834">
            <v>374.05659259259261</v>
          </cell>
        </row>
        <row r="3835">
          <cell r="A3835">
            <v>656510</v>
          </cell>
          <cell r="C3835" t="str">
            <v>Harrison, Seth</v>
          </cell>
          <cell r="AF3835">
            <v>0.19245905067013078</v>
          </cell>
          <cell r="AN3835">
            <v>206.45511111111111</v>
          </cell>
          <cell r="AP3835">
            <v>0.32436304428427343</v>
          </cell>
          <cell r="AV3835" t="str">
            <v>CF</v>
          </cell>
          <cell r="AW3835">
            <v>-13.067458333333335</v>
          </cell>
          <cell r="AX3835">
            <v>-18.766983333333332</v>
          </cell>
          <cell r="AY3835">
            <v>-7.9393411192592591</v>
          </cell>
          <cell r="AZ3835">
            <v>-7.9393411192592591</v>
          </cell>
          <cell r="BG3835">
            <v>1.2827426973996285</v>
          </cell>
          <cell r="BJ3835">
            <v>-5.1415277808654547E-3</v>
          </cell>
          <cell r="CF3835">
            <v>0</v>
          </cell>
          <cell r="CV3835">
            <v>23.958333333333332</v>
          </cell>
          <cell r="DA3835">
            <v>0</v>
          </cell>
          <cell r="ER3835">
            <v>516.13777777777773</v>
          </cell>
        </row>
        <row r="3836">
          <cell r="A3836">
            <v>656525</v>
          </cell>
          <cell r="C3836" t="str">
            <v>Heidt, Gunnar</v>
          </cell>
          <cell r="AF3836">
            <v>0.19623344846172691</v>
          </cell>
          <cell r="AN3836">
            <v>214.45831111111113</v>
          </cell>
          <cell r="AP3836">
            <v>0.31707806940525785</v>
          </cell>
          <cell r="AV3836" t="str">
            <v>SS</v>
          </cell>
          <cell r="AW3836">
            <v>-13.209291666666665</v>
          </cell>
          <cell r="AX3836">
            <v>-0.81879458829461038</v>
          </cell>
          <cell r="AY3836">
            <v>-2.2144493205603806</v>
          </cell>
          <cell r="AZ3836">
            <v>-0.81879458829461038</v>
          </cell>
          <cell r="BG3836">
            <v>1.2683350484473488</v>
          </cell>
          <cell r="BJ3836">
            <v>-3.9572878631070618E-3</v>
          </cell>
          <cell r="CF3836">
            <v>0</v>
          </cell>
          <cell r="CV3836">
            <v>23.791666666666668</v>
          </cell>
          <cell r="DA3836">
            <v>0</v>
          </cell>
          <cell r="ER3836">
            <v>536.14577777777777</v>
          </cell>
        </row>
        <row r="3837">
          <cell r="A3837">
            <v>656533</v>
          </cell>
          <cell r="C3837" t="str">
            <v>Hernandez, Gerard</v>
          </cell>
          <cell r="AF3837">
            <v>0.16308147042011173</v>
          </cell>
          <cell r="AN3837">
            <v>109.07555555555555</v>
          </cell>
          <cell r="AP3837">
            <v>0.18687534566355424</v>
          </cell>
          <cell r="AV3837" t="str">
            <v>LF</v>
          </cell>
          <cell r="AW3837">
            <v>-16.407483333333335</v>
          </cell>
          <cell r="AX3837">
            <v>-25.529683333333331</v>
          </cell>
          <cell r="AY3837">
            <v>-14.557075413185844</v>
          </cell>
          <cell r="AZ3837">
            <v>-14.557075413185844</v>
          </cell>
          <cell r="BG3837">
            <v>0.81608893440880625</v>
          </cell>
          <cell r="BJ3837">
            <v>1.7552532763900279E-3</v>
          </cell>
          <cell r="CF3837">
            <v>0</v>
          </cell>
          <cell r="CV3837">
            <v>20.708333333333332</v>
          </cell>
          <cell r="DA3837">
            <v>0</v>
          </cell>
          <cell r="ER3837">
            <v>272.68888888888887</v>
          </cell>
        </row>
        <row r="3838">
          <cell r="A3838">
            <v>656537</v>
          </cell>
          <cell r="C3838" t="str">
            <v>Hill, Derek</v>
          </cell>
          <cell r="AF3838">
            <v>0.19263472523237013</v>
          </cell>
          <cell r="AN3838">
            <v>189.89617777777778</v>
          </cell>
          <cell r="AP3838">
            <v>0.2784636893404</v>
          </cell>
          <cell r="AV3838" t="str">
            <v>CF</v>
          </cell>
          <cell r="AW3838">
            <v>-16.623416666666664</v>
          </cell>
          <cell r="AX3838">
            <v>-25.991216666666659</v>
          </cell>
          <cell r="AY3838">
            <v>-6.3644394627622765</v>
          </cell>
          <cell r="AZ3838">
            <v>-6.3644394627622765</v>
          </cell>
          <cell r="BG3838">
            <v>1.0732456090537994</v>
          </cell>
          <cell r="BJ3838">
            <v>-2.8901170413939263E-3</v>
          </cell>
          <cell r="CF3838">
            <v>0</v>
          </cell>
          <cell r="CV3838">
            <v>20.541666666666668</v>
          </cell>
          <cell r="DA3838">
            <v>0</v>
          </cell>
          <cell r="ER3838">
            <v>474.74044444444439</v>
          </cell>
        </row>
        <row r="3839">
          <cell r="A3839">
            <v>656540</v>
          </cell>
          <cell r="C3839" t="str">
            <v>Hill, Tyler</v>
          </cell>
          <cell r="AF3839">
            <v>0.19222543056762845</v>
          </cell>
          <cell r="AN3839">
            <v>121.53647407407408</v>
          </cell>
          <cell r="AP3839">
            <v>0.15002298414462822</v>
          </cell>
          <cell r="AV3839" t="str">
            <v>LF</v>
          </cell>
          <cell r="AW3839">
            <v>-16.947316666666666</v>
          </cell>
          <cell r="AX3839">
            <v>-26.683516666666659</v>
          </cell>
          <cell r="AY3839">
            <v>-14.594189699783502</v>
          </cell>
          <cell r="AZ3839">
            <v>-14.594189699783502</v>
          </cell>
          <cell r="BG3839">
            <v>1.1164384349037462</v>
          </cell>
          <cell r="BJ3839">
            <v>1.4128871200681231E-2</v>
          </cell>
          <cell r="CF3839">
            <v>0</v>
          </cell>
          <cell r="CV3839">
            <v>20.291666666666668</v>
          </cell>
          <cell r="DA3839">
            <v>0</v>
          </cell>
          <cell r="ER3839">
            <v>303.84118518518517</v>
          </cell>
        </row>
        <row r="3840">
          <cell r="A3840">
            <v>656541</v>
          </cell>
          <cell r="C3840" t="str">
            <v>Hilliard, Sam</v>
          </cell>
          <cell r="AF3840">
            <v>0.20067624565912606</v>
          </cell>
          <cell r="AN3840">
            <v>199.46097777777777</v>
          </cell>
          <cell r="AP3840">
            <v>0.2562764562825337</v>
          </cell>
          <cell r="AV3840" t="str">
            <v>RF</v>
          </cell>
          <cell r="AW3840">
            <v>-14.5075</v>
          </cell>
          <cell r="AX3840">
            <v>-21.580749999999995</v>
          </cell>
          <cell r="AY3840">
            <v>-11.49124136278064</v>
          </cell>
          <cell r="AZ3840">
            <v>-11.49124136278064</v>
          </cell>
          <cell r="BG3840">
            <v>1.509096423269368</v>
          </cell>
          <cell r="BJ3840">
            <v>-1.6492432062332851E-3</v>
          </cell>
          <cell r="CF3840">
            <v>0</v>
          </cell>
          <cell r="CV3840">
            <v>22.375</v>
          </cell>
          <cell r="DA3840">
            <v>0</v>
          </cell>
          <cell r="ER3840">
            <v>498.65244444444443</v>
          </cell>
        </row>
        <row r="3841">
          <cell r="A3841">
            <v>656555</v>
          </cell>
          <cell r="C3841" t="str">
            <v>Hoskins, Rhys</v>
          </cell>
          <cell r="AF3841">
            <v>0.25881431421259926</v>
          </cell>
          <cell r="AN3841">
            <v>277.81662495301293</v>
          </cell>
          <cell r="AP3841">
            <v>0.3730983897553326</v>
          </cell>
          <cell r="AV3841" t="str">
            <v>1B</v>
          </cell>
          <cell r="AW3841">
            <v>-15.587652799745529</v>
          </cell>
          <cell r="AX3841">
            <v>-19.851516666666662</v>
          </cell>
          <cell r="AY3841">
            <v>-15.405309171535574</v>
          </cell>
          <cell r="AZ3841">
            <v>-15.405309171535574</v>
          </cell>
          <cell r="BG3841">
            <v>1.6400463248119181</v>
          </cell>
          <cell r="BJ3841">
            <v>7.373139654929607E-3</v>
          </cell>
          <cell r="CF3841">
            <v>0</v>
          </cell>
          <cell r="CV3841">
            <v>23.291666666666668</v>
          </cell>
          <cell r="DA3841">
            <v>0</v>
          </cell>
          <cell r="ER3841">
            <v>594.35822222222214</v>
          </cell>
        </row>
        <row r="3842">
          <cell r="A3842">
            <v>656566</v>
          </cell>
          <cell r="C3842" t="str">
            <v>Humphreys, Tyler</v>
          </cell>
          <cell r="AF3842">
            <v>0.15394559453592876</v>
          </cell>
          <cell r="AN3842">
            <v>98.345600000000019</v>
          </cell>
          <cell r="AP3842">
            <v>0.12030924978613167</v>
          </cell>
          <cell r="AV3842" t="str">
            <v>3B</v>
          </cell>
          <cell r="AW3842">
            <v>-13.885414404678471</v>
          </cell>
          <cell r="AX3842">
            <v>-10.48044219030453</v>
          </cell>
          <cell r="AY3842">
            <v>-14.675995858089925</v>
          </cell>
          <cell r="AZ3842">
            <v>-10.48044219030453</v>
          </cell>
          <cell r="BG3842">
            <v>1.294500151441782</v>
          </cell>
          <cell r="BJ3842">
            <v>1.5886458560961626E-3</v>
          </cell>
          <cell r="CF3842">
            <v>0</v>
          </cell>
          <cell r="CV3842">
            <v>22.791666666666668</v>
          </cell>
          <cell r="DA3842">
            <v>0</v>
          </cell>
          <cell r="ER3842">
            <v>245.86400000000003</v>
          </cell>
        </row>
        <row r="3843">
          <cell r="A3843">
            <v>656574</v>
          </cell>
          <cell r="C3843" t="str">
            <v>Irving, Nate</v>
          </cell>
          <cell r="AF3843">
            <v>0.18262503493869919</v>
          </cell>
          <cell r="AN3843">
            <v>63.576746666666679</v>
          </cell>
          <cell r="AP3843">
            <v>4.5243267952951749E-2</v>
          </cell>
          <cell r="AV3843" t="str">
            <v>C</v>
          </cell>
          <cell r="AW3843">
            <v>-14.621717752129559</v>
          </cell>
          <cell r="AX3843">
            <v>-19.173683333333333</v>
          </cell>
          <cell r="AY3843">
            <v>-14.111583391728288</v>
          </cell>
          <cell r="AZ3843">
            <v>-0.16056915911183722</v>
          </cell>
          <cell r="BG3843">
            <v>1.3285916655105505</v>
          </cell>
          <cell r="BJ3843">
            <v>4.8632541731603056E-3</v>
          </cell>
          <cell r="CF3843">
            <v>0</v>
          </cell>
          <cell r="CV3843">
            <v>23.708333333333332</v>
          </cell>
          <cell r="DA3843">
            <v>0</v>
          </cell>
          <cell r="ER3843">
            <v>158.9418666666667</v>
          </cell>
        </row>
        <row r="3844">
          <cell r="A3844">
            <v>656575</v>
          </cell>
          <cell r="C3844" t="str">
            <v>Isaacs, Todd</v>
          </cell>
          <cell r="AF3844">
            <v>0.17521402905844879</v>
          </cell>
          <cell r="AN3844">
            <v>89.985303703703721</v>
          </cell>
          <cell r="AP3844">
            <v>9.2006785667287816E-2</v>
          </cell>
          <cell r="AV3844" t="str">
            <v>LF</v>
          </cell>
          <cell r="AW3844">
            <v>-17.163250000000001</v>
          </cell>
          <cell r="AX3844">
            <v>-27.145049999999998</v>
          </cell>
          <cell r="AY3844">
            <v>-11.833638707824909</v>
          </cell>
          <cell r="AZ3844">
            <v>-11.833638707824909</v>
          </cell>
          <cell r="BG3844">
            <v>1.0371253959060658</v>
          </cell>
          <cell r="BJ3844">
            <v>2.4222573636552489E-2</v>
          </cell>
          <cell r="CF3844">
            <v>0</v>
          </cell>
          <cell r="CV3844">
            <v>20.125</v>
          </cell>
          <cell r="DA3844">
            <v>0</v>
          </cell>
          <cell r="ER3844">
            <v>224.96325925925927</v>
          </cell>
        </row>
        <row r="3845">
          <cell r="A3845">
            <v>656577</v>
          </cell>
          <cell r="C3845" t="str">
            <v>Jackson, Alex</v>
          </cell>
          <cell r="AF3845">
            <v>0.19703992909288867</v>
          </cell>
          <cell r="AN3845">
            <v>168.49825185185188</v>
          </cell>
          <cell r="AP3845">
            <v>0.25079747822852394</v>
          </cell>
          <cell r="AV3845" t="str">
            <v>RF</v>
          </cell>
          <cell r="AW3845">
            <v>-17.445980355212981</v>
          </cell>
          <cell r="AX3845">
            <v>-25.991216666666659</v>
          </cell>
          <cell r="AY3845">
            <v>-14.484457317792913</v>
          </cell>
          <cell r="AZ3845">
            <v>-14.484457317792913</v>
          </cell>
          <cell r="BG3845">
            <v>0.9078822910939891</v>
          </cell>
          <cell r="BJ3845">
            <v>3.4843019624432287E-4</v>
          </cell>
          <cell r="CF3845">
            <v>0</v>
          </cell>
          <cell r="CV3845">
            <v>20.541666666666668</v>
          </cell>
          <cell r="DA3845">
            <v>0</v>
          </cell>
          <cell r="ER3845">
            <v>421.24562962962966</v>
          </cell>
        </row>
        <row r="3846">
          <cell r="A3846">
            <v>656580</v>
          </cell>
          <cell r="C3846" t="str">
            <v>Jarvis, Jake</v>
          </cell>
          <cell r="AF3846">
            <v>0.15948392521870791</v>
          </cell>
          <cell r="AN3846">
            <v>95.639360000000011</v>
          </cell>
          <cell r="AP3846">
            <v>0.13963625209317965</v>
          </cell>
          <cell r="AV3846" t="str">
            <v>2B</v>
          </cell>
          <cell r="AW3846">
            <v>-18.495128889496016</v>
          </cell>
          <cell r="AX3846">
            <v>-13.622515227337781</v>
          </cell>
          <cell r="AY3846">
            <v>-18.407949441915825</v>
          </cell>
          <cell r="AZ3846">
            <v>-13.622515227337781</v>
          </cell>
          <cell r="BG3846">
            <v>0.72099838825342788</v>
          </cell>
          <cell r="BJ3846">
            <v>-5.2548188155364254E-3</v>
          </cell>
          <cell r="CF3846">
            <v>0</v>
          </cell>
          <cell r="CV3846">
            <v>21.375</v>
          </cell>
          <cell r="DA3846">
            <v>0</v>
          </cell>
          <cell r="ER3846">
            <v>239.09840000000003</v>
          </cell>
        </row>
        <row r="3847">
          <cell r="A3847">
            <v>656582</v>
          </cell>
          <cell r="C3847" t="str">
            <v>Joe, Connor</v>
          </cell>
          <cell r="AF3847">
            <v>0.20304197549108155</v>
          </cell>
          <cell r="AN3847">
            <v>189.10364444444446</v>
          </cell>
          <cell r="AP3847">
            <v>0.25981438874341312</v>
          </cell>
          <cell r="AV3847" t="str">
            <v>3B</v>
          </cell>
          <cell r="AW3847">
            <v>-12.803191652595093</v>
          </cell>
          <cell r="AX3847">
            <v>-14.451375573511159</v>
          </cell>
          <cell r="AY3847">
            <v>-13.407002055854552</v>
          </cell>
          <cell r="AZ3847">
            <v>-12.803191652595093</v>
          </cell>
          <cell r="BG3847">
            <v>1.3376459527007518</v>
          </cell>
          <cell r="BJ3847">
            <v>3.6577759105415491E-3</v>
          </cell>
          <cell r="CF3847">
            <v>0</v>
          </cell>
          <cell r="CV3847">
            <v>23.875</v>
          </cell>
          <cell r="DA3847">
            <v>0</v>
          </cell>
          <cell r="ER3847">
            <v>472.75911111111111</v>
          </cell>
        </row>
        <row r="3848">
          <cell r="A3848">
            <v>656622</v>
          </cell>
          <cell r="C3848" t="str">
            <v>Knight, Darryl</v>
          </cell>
          <cell r="AF3848">
            <v>0.17318248282019577</v>
          </cell>
          <cell r="AN3848">
            <v>100.50714074074074</v>
          </cell>
          <cell r="AP3848">
            <v>0.12120355999637977</v>
          </cell>
          <cell r="AV3848" t="str">
            <v>1B</v>
          </cell>
          <cell r="AW3848">
            <v>-15.895711257149209</v>
          </cell>
          <cell r="AX3848">
            <v>-19.715949999999996</v>
          </cell>
          <cell r="AY3848">
            <v>-13.431108498075112</v>
          </cell>
          <cell r="AZ3848">
            <v>-10.404685495176484</v>
          </cell>
          <cell r="BG3848">
            <v>1.1834800207230678</v>
          </cell>
          <cell r="BJ3848">
            <v>-2.1010140562900778E-2</v>
          </cell>
          <cell r="CF3848">
            <v>0</v>
          </cell>
          <cell r="CV3848">
            <v>23.375</v>
          </cell>
          <cell r="DA3848">
            <v>0</v>
          </cell>
          <cell r="ER3848">
            <v>251.26785185185184</v>
          </cell>
        </row>
        <row r="3849">
          <cell r="A3849">
            <v>656632</v>
          </cell>
          <cell r="C3849" t="str">
            <v>Krause, Kevin</v>
          </cell>
          <cell r="AF3849">
            <v>0.21234143127226449</v>
          </cell>
          <cell r="AN3849">
            <v>86.848000000000013</v>
          </cell>
          <cell r="AP3849">
            <v>0.11581025616420837</v>
          </cell>
          <cell r="AV3849" t="str">
            <v>C</v>
          </cell>
          <cell r="AW3849">
            <v>-13.351125</v>
          </cell>
          <cell r="AX3849">
            <v>-19.309249999999999</v>
          </cell>
          <cell r="AY3849">
            <v>-7.6101136791431294</v>
          </cell>
          <cell r="AZ3849">
            <v>4.9153739204176095E-2</v>
          </cell>
          <cell r="BG3849">
            <v>1.5394907537872577</v>
          </cell>
          <cell r="BJ3849">
            <v>-3.5501199435524402E-3</v>
          </cell>
          <cell r="CF3849">
            <v>0</v>
          </cell>
          <cell r="CV3849">
            <v>23.625</v>
          </cell>
          <cell r="DA3849">
            <v>0</v>
          </cell>
          <cell r="ER3849">
            <v>217.12</v>
          </cell>
        </row>
        <row r="3850">
          <cell r="A3850">
            <v>656635</v>
          </cell>
          <cell r="C3850" t="str">
            <v>Laird, Mark</v>
          </cell>
          <cell r="AF3850">
            <v>0.19623782719636323</v>
          </cell>
          <cell r="AN3850">
            <v>107.33499259259261</v>
          </cell>
          <cell r="AP3850">
            <v>0.13993744300242872</v>
          </cell>
          <cell r="AV3850" t="str">
            <v>LF</v>
          </cell>
          <cell r="AW3850">
            <v>-13.634791666666667</v>
          </cell>
          <cell r="AX3850">
            <v>-19.851516666666662</v>
          </cell>
          <cell r="AY3850">
            <v>-11.31720285715598</v>
          </cell>
          <cell r="AZ3850">
            <v>-11.31720285715598</v>
          </cell>
          <cell r="BG3850">
            <v>1.5620443715138821</v>
          </cell>
          <cell r="BJ3850">
            <v>2.9935046559511867E-3</v>
          </cell>
          <cell r="CF3850">
            <v>0</v>
          </cell>
          <cell r="CV3850">
            <v>23.291666666666668</v>
          </cell>
          <cell r="DA3850">
            <v>0</v>
          </cell>
          <cell r="ER3850">
            <v>268.33748148148152</v>
          </cell>
        </row>
        <row r="3851">
          <cell r="A3851">
            <v>656642</v>
          </cell>
          <cell r="C3851" t="str">
            <v>LaValley, Gavin</v>
          </cell>
          <cell r="AF3851">
            <v>0.20472197303812523</v>
          </cell>
          <cell r="AN3851">
            <v>185.72622222222222</v>
          </cell>
          <cell r="AP3851">
            <v>0.32287332987332162</v>
          </cell>
          <cell r="AV3851" t="str">
            <v>1B</v>
          </cell>
          <cell r="AW3851">
            <v>-15.363180261432154</v>
          </cell>
          <cell r="AX3851">
            <v>-16.438544193182686</v>
          </cell>
          <cell r="AY3851">
            <v>-16.570353799426517</v>
          </cell>
          <cell r="AZ3851">
            <v>-15.363180261432154</v>
          </cell>
          <cell r="BG3851">
            <v>1.1804934557958164</v>
          </cell>
          <cell r="BJ3851">
            <v>1.0004217714368099E-2</v>
          </cell>
          <cell r="CF3851">
            <v>0</v>
          </cell>
          <cell r="CV3851">
            <v>21.541666666666668</v>
          </cell>
          <cell r="DA3851">
            <v>0</v>
          </cell>
          <cell r="ER3851">
            <v>464.31555555555553</v>
          </cell>
        </row>
        <row r="3852">
          <cell r="A3852">
            <v>656643</v>
          </cell>
          <cell r="C3852" t="str">
            <v>Law, Zacrey</v>
          </cell>
          <cell r="AF3852">
            <v>0.19350258609225784</v>
          </cell>
          <cell r="AN3852">
            <v>188.48118518518518</v>
          </cell>
          <cell r="AP3852">
            <v>0.26945242559910276</v>
          </cell>
          <cell r="AV3852" t="str">
            <v>CF</v>
          </cell>
          <cell r="AW3852">
            <v>-17.385358333333336</v>
          </cell>
          <cell r="AX3852">
            <v>-27.622450000000001</v>
          </cell>
          <cell r="AY3852">
            <v>-9.4857504653810452</v>
          </cell>
          <cell r="AZ3852">
            <v>-9.4857504653810452</v>
          </cell>
          <cell r="BG3852">
            <v>0.71398250242639705</v>
          </cell>
          <cell r="BJ3852">
            <v>-5.39181131083171E-3</v>
          </cell>
          <cell r="CF3852">
            <v>0</v>
          </cell>
          <cell r="CV3852">
            <v>19.958333333333332</v>
          </cell>
          <cell r="DA3852">
            <v>0</v>
          </cell>
          <cell r="ER3852">
            <v>471.20296296296294</v>
          </cell>
        </row>
        <row r="3853">
          <cell r="A3853">
            <v>656653</v>
          </cell>
          <cell r="C3853" t="str">
            <v>Levy, Stuart</v>
          </cell>
          <cell r="AF3853">
            <v>0.17781653652243917</v>
          </cell>
          <cell r="AN3853">
            <v>92.488059259259273</v>
          </cell>
          <cell r="AP3853">
            <v>0.10992625151633328</v>
          </cell>
          <cell r="AV3853" t="str">
            <v>C</v>
          </cell>
          <cell r="AW3853">
            <v>-13.138375</v>
          </cell>
          <cell r="AX3853">
            <v>-18.902549999999998</v>
          </cell>
          <cell r="AY3853">
            <v>-11.882111848626302</v>
          </cell>
          <cell r="AZ3853">
            <v>3.9566553232279058</v>
          </cell>
          <cell r="BG3853">
            <v>1.2934969571716692</v>
          </cell>
          <cell r="BJ3853">
            <v>-8.9249766173380412E-3</v>
          </cell>
          <cell r="CF3853">
            <v>0</v>
          </cell>
          <cell r="CV3853">
            <v>23.875</v>
          </cell>
          <cell r="DA3853">
            <v>0</v>
          </cell>
          <cell r="ER3853">
            <v>231.22014814814816</v>
          </cell>
        </row>
        <row r="3854">
          <cell r="A3854">
            <v>656656</v>
          </cell>
          <cell r="C3854" t="str">
            <v>Loehr, Trace</v>
          </cell>
          <cell r="AF3854">
            <v>0.16221350815485069</v>
          </cell>
          <cell r="AN3854">
            <v>161.83134814814818</v>
          </cell>
          <cell r="AP3854">
            <v>0.2540897419695437</v>
          </cell>
          <cell r="AV3854" t="str">
            <v>SS</v>
          </cell>
          <cell r="AW3854">
            <v>-15.886175</v>
          </cell>
          <cell r="AX3854">
            <v>-10.142100677408369</v>
          </cell>
          <cell r="AY3854">
            <v>-12.462344975384148</v>
          </cell>
          <cell r="AZ3854">
            <v>-10.142100677408369</v>
          </cell>
          <cell r="BG3854">
            <v>0.76821811248123706</v>
          </cell>
          <cell r="BJ3854">
            <v>-4.6700640338398118E-3</v>
          </cell>
          <cell r="CF3854">
            <v>0</v>
          </cell>
          <cell r="CV3854">
            <v>21.125</v>
          </cell>
          <cell r="DA3854">
            <v>0</v>
          </cell>
          <cell r="ER3854">
            <v>404.57837037037041</v>
          </cell>
        </row>
        <row r="3855">
          <cell r="A3855">
            <v>656664</v>
          </cell>
          <cell r="C3855" t="str">
            <v>Lucas, Simeon</v>
          </cell>
          <cell r="AF3855">
            <v>0.14746495710331115</v>
          </cell>
          <cell r="AN3855">
            <v>78.163200000000018</v>
          </cell>
          <cell r="AP3855">
            <v>0.10049282592711639</v>
          </cell>
          <cell r="AV3855" t="str">
            <v>C</v>
          </cell>
          <cell r="AW3855">
            <v>-18.162639794334893</v>
          </cell>
          <cell r="AX3855">
            <v>-26.452749999999995</v>
          </cell>
          <cell r="AY3855">
            <v>-18.954636392446517</v>
          </cell>
          <cell r="AZ3855">
            <v>-12.876455325432385</v>
          </cell>
          <cell r="BG3855">
            <v>0.84310357817199466</v>
          </cell>
          <cell r="BJ3855">
            <v>6.2010911028736399E-3</v>
          </cell>
          <cell r="CF3855">
            <v>0</v>
          </cell>
          <cell r="CV3855">
            <v>20.375</v>
          </cell>
          <cell r="DA3855">
            <v>0</v>
          </cell>
          <cell r="ER3855">
            <v>195.40800000000002</v>
          </cell>
        </row>
        <row r="3856">
          <cell r="A3856">
            <v>656669</v>
          </cell>
          <cell r="C3856" t="str">
            <v>Luplow, Jordan</v>
          </cell>
          <cell r="AF3856">
            <v>0.22580385357286417</v>
          </cell>
          <cell r="AN3856">
            <v>191.13208888888892</v>
          </cell>
          <cell r="AP3856">
            <v>0.31993355790933165</v>
          </cell>
          <cell r="AV3856" t="str">
            <v>LF</v>
          </cell>
          <cell r="AW3856">
            <v>-14.091166666666666</v>
          </cell>
          <cell r="AX3856">
            <v>-9.930159647265878</v>
          </cell>
          <cell r="AY3856">
            <v>-9.360017292198215</v>
          </cell>
          <cell r="AZ3856">
            <v>-9.360017292198215</v>
          </cell>
          <cell r="BG3856">
            <v>1.3999085687335455</v>
          </cell>
          <cell r="BJ3856">
            <v>2.7063900202057788E-3</v>
          </cell>
          <cell r="CF3856">
            <v>0</v>
          </cell>
          <cell r="CV3856">
            <v>22.791666666666668</v>
          </cell>
          <cell r="DA3856">
            <v>0</v>
          </cell>
          <cell r="ER3856">
            <v>477.83022222222223</v>
          </cell>
        </row>
        <row r="3857">
          <cell r="A3857">
            <v>656679</v>
          </cell>
          <cell r="C3857" t="str">
            <v>Mardirosian, Shane</v>
          </cell>
          <cell r="AF3857">
            <v>0.17916964656836601</v>
          </cell>
          <cell r="AN3857">
            <v>171.80231111111112</v>
          </cell>
          <cell r="AP3857">
            <v>0.23940786918278822</v>
          </cell>
          <cell r="AV3857" t="str">
            <v>LF</v>
          </cell>
          <cell r="AW3857">
            <v>-16.407483333333335</v>
          </cell>
          <cell r="AX3857">
            <v>-8.6955412592921046</v>
          </cell>
          <cell r="AY3857">
            <v>-10.583759103945404</v>
          </cell>
          <cell r="AZ3857">
            <v>-8.6955412592921046</v>
          </cell>
          <cell r="BG3857">
            <v>0.65465860470711568</v>
          </cell>
          <cell r="BJ3857">
            <v>-2.1157519990881335E-2</v>
          </cell>
          <cell r="CF3857">
            <v>0</v>
          </cell>
          <cell r="CV3857">
            <v>20.708333333333332</v>
          </cell>
          <cell r="DA3857">
            <v>0</v>
          </cell>
          <cell r="ER3857">
            <v>429.50577777777778</v>
          </cell>
        </row>
        <row r="3858">
          <cell r="A3858">
            <v>656681</v>
          </cell>
          <cell r="C3858" t="str">
            <v>Mars, Danny</v>
          </cell>
          <cell r="AF3858">
            <v>0.20559157807249606</v>
          </cell>
          <cell r="AN3858">
            <v>199.03348148148149</v>
          </cell>
          <cell r="AP3858">
            <v>0.29130244264141369</v>
          </cell>
          <cell r="AV3858" t="str">
            <v>RF</v>
          </cell>
          <cell r="AW3858">
            <v>-14.424233333333335</v>
          </cell>
          <cell r="AX3858">
            <v>-21.413449999999997</v>
          </cell>
          <cell r="AY3858">
            <v>-6.7063218785599465</v>
          </cell>
          <cell r="AZ3858">
            <v>-6.7063218785599465</v>
          </cell>
          <cell r="BG3858">
            <v>1.0141009885790691</v>
          </cell>
          <cell r="BJ3858">
            <v>-1.1943802356025781E-3</v>
          </cell>
          <cell r="CF3858">
            <v>0</v>
          </cell>
          <cell r="CV3858">
            <v>22.458333333333332</v>
          </cell>
          <cell r="DA3858">
            <v>0</v>
          </cell>
          <cell r="ER3858">
            <v>497.58370370370369</v>
          </cell>
        </row>
        <row r="3859">
          <cell r="A3859">
            <v>656684</v>
          </cell>
          <cell r="C3859" t="str">
            <v>Marshall, Montrell</v>
          </cell>
          <cell r="AF3859">
            <v>0.14734206845909414</v>
          </cell>
          <cell r="AN3859">
            <v>118.1752888888889</v>
          </cell>
          <cell r="AP3859">
            <v>0.14112429819894245</v>
          </cell>
          <cell r="AV3859" t="str">
            <v>1B</v>
          </cell>
          <cell r="AW3859">
            <v>-17.274289333699038</v>
          </cell>
          <cell r="AX3859">
            <v>-26.91428333333333</v>
          </cell>
          <cell r="AY3859">
            <v>-19.275696234257456</v>
          </cell>
          <cell r="AZ3859">
            <v>-17.274289333699038</v>
          </cell>
          <cell r="BG3859">
            <v>0.97542490051143416</v>
          </cell>
          <cell r="BJ3859">
            <v>-1.2986320314763355E-2</v>
          </cell>
          <cell r="CF3859">
            <v>0</v>
          </cell>
          <cell r="CV3859">
            <v>20.208333333333332</v>
          </cell>
          <cell r="DA3859">
            <v>0</v>
          </cell>
          <cell r="ER3859">
            <v>295.43822222222224</v>
          </cell>
        </row>
        <row r="3860">
          <cell r="A3860">
            <v>656698</v>
          </cell>
          <cell r="C3860" t="str">
            <v>McCall, Dexture</v>
          </cell>
          <cell r="AF3860">
            <v>0.19610858659724101</v>
          </cell>
          <cell r="AN3860">
            <v>179.7195851851852</v>
          </cell>
          <cell r="AP3860">
            <v>0.26862829646357766</v>
          </cell>
          <cell r="AV3860" t="str">
            <v>1B</v>
          </cell>
          <cell r="AW3860">
            <v>-18.032232459414889</v>
          </cell>
          <cell r="AX3860">
            <v>-21.413449999999997</v>
          </cell>
          <cell r="AY3860">
            <v>-18.689047471284844</v>
          </cell>
          <cell r="AZ3860">
            <v>-18.032232459414889</v>
          </cell>
          <cell r="BG3860">
            <v>1.0043018287031062</v>
          </cell>
          <cell r="BJ3860">
            <v>4.1713194034754802E-3</v>
          </cell>
          <cell r="CF3860">
            <v>0</v>
          </cell>
          <cell r="CV3860">
            <v>22.458333333333332</v>
          </cell>
          <cell r="DA3860">
            <v>0</v>
          </cell>
          <cell r="ER3860">
            <v>449.29896296296295</v>
          </cell>
        </row>
        <row r="3861">
          <cell r="A3861">
            <v>656711</v>
          </cell>
          <cell r="C3861" t="str">
            <v>McHugh, Sean</v>
          </cell>
          <cell r="AF3861">
            <v>0.17165704561512726</v>
          </cell>
          <cell r="AN3861">
            <v>52.905528888888902</v>
          </cell>
          <cell r="AP3861">
            <v>1.6186395901111039E-2</v>
          </cell>
          <cell r="AV3861" t="str">
            <v>C</v>
          </cell>
          <cell r="AW3861">
            <v>-14.245058051055473</v>
          </cell>
          <cell r="AX3861">
            <v>-18.439616666666666</v>
          </cell>
          <cell r="AY3861">
            <v>-13.664666290296175</v>
          </cell>
          <cell r="AZ3861">
            <v>2.5068443740225712</v>
          </cell>
          <cell r="BG3861">
            <v>1.2039502695784297</v>
          </cell>
          <cell r="BJ3861">
            <v>-2.7007572685100179E-3</v>
          </cell>
          <cell r="CF3861">
            <v>0</v>
          </cell>
          <cell r="CV3861">
            <v>24.208333333333332</v>
          </cell>
          <cell r="DA3861">
            <v>0</v>
          </cell>
          <cell r="ER3861">
            <v>132.26382222222225</v>
          </cell>
        </row>
        <row r="3862">
          <cell r="A3862">
            <v>656739</v>
          </cell>
          <cell r="C3862" t="str">
            <v>Meyer, Mitch</v>
          </cell>
          <cell r="AF3862">
            <v>0.17391579683221348</v>
          </cell>
          <cell r="AN3862">
            <v>121.11338666666668</v>
          </cell>
          <cell r="AP3862">
            <v>0.16332309684311941</v>
          </cell>
          <cell r="AV3862" t="str">
            <v>LF</v>
          </cell>
          <cell r="AW3862">
            <v>-12.76845</v>
          </cell>
          <cell r="AX3862">
            <v>-18.231949999999998</v>
          </cell>
          <cell r="AY3862">
            <v>-9.6535989691713411</v>
          </cell>
          <cell r="AZ3862">
            <v>-9.6535989691713411</v>
          </cell>
          <cell r="BG3862">
            <v>1.2274009931074574</v>
          </cell>
          <cell r="BJ3862">
            <v>-3.6716676782346819E-3</v>
          </cell>
          <cell r="CF3862">
            <v>0</v>
          </cell>
          <cell r="CV3862">
            <v>24.375</v>
          </cell>
          <cell r="DA3862">
            <v>0</v>
          </cell>
          <cell r="ER3862">
            <v>302.7834666666667</v>
          </cell>
        </row>
        <row r="3863">
          <cell r="A3863">
            <v>656743</v>
          </cell>
          <cell r="C3863" t="str">
            <v>Miller, Derek</v>
          </cell>
          <cell r="AF3863">
            <v>0.19623601623450207</v>
          </cell>
          <cell r="AN3863">
            <v>132.97706666666667</v>
          </cell>
          <cell r="AP3863">
            <v>0.2388745924717095</v>
          </cell>
          <cell r="AV3863" t="str">
            <v>LF</v>
          </cell>
          <cell r="AW3863">
            <v>-13.067458333333335</v>
          </cell>
          <cell r="AX3863">
            <v>-18.766983333333332</v>
          </cell>
          <cell r="AY3863">
            <v>-15.561545333865212</v>
          </cell>
          <cell r="AZ3863">
            <v>-13.067458333333335</v>
          </cell>
          <cell r="BG3863">
            <v>1.3642069918140312</v>
          </cell>
          <cell r="BJ3863">
            <v>-3.4744149062707389E-3</v>
          </cell>
          <cell r="CF3863">
            <v>0</v>
          </cell>
          <cell r="CV3863">
            <v>23.958333333333332</v>
          </cell>
          <cell r="DA3863">
            <v>0</v>
          </cell>
          <cell r="ER3863">
            <v>332.4426666666667</v>
          </cell>
        </row>
        <row r="3864">
          <cell r="A3864">
            <v>656748</v>
          </cell>
          <cell r="C3864" t="str">
            <v>Mitchell, Kevonte</v>
          </cell>
          <cell r="AF3864">
            <v>0.18072007218256037</v>
          </cell>
          <cell r="AN3864">
            <v>126.47360000000002</v>
          </cell>
          <cell r="AP3864">
            <v>0.1965878474403624</v>
          </cell>
          <cell r="AV3864" t="str">
            <v>RF</v>
          </cell>
          <cell r="AW3864">
            <v>-16.191549999999999</v>
          </cell>
          <cell r="AX3864">
            <v>-25.068149999999996</v>
          </cell>
          <cell r="AY3864">
            <v>-13.986403411861863</v>
          </cell>
          <cell r="AZ3864">
            <v>-13.986403411861863</v>
          </cell>
          <cell r="BG3864">
            <v>1.1610304432946297</v>
          </cell>
          <cell r="BJ3864">
            <v>-5.6036389971566387E-4</v>
          </cell>
          <cell r="CF3864">
            <v>0</v>
          </cell>
          <cell r="CV3864">
            <v>20.875</v>
          </cell>
          <cell r="DA3864">
            <v>0</v>
          </cell>
          <cell r="ER3864">
            <v>316.18400000000003</v>
          </cell>
        </row>
        <row r="3865">
          <cell r="A3865">
            <v>656751</v>
          </cell>
          <cell r="C3865" t="str">
            <v>Moesquit, Kirvin</v>
          </cell>
          <cell r="AF3865">
            <v>0.17510006344758294</v>
          </cell>
          <cell r="AN3865">
            <v>103.09914074074075</v>
          </cell>
          <cell r="AP3865">
            <v>0.1121271309130083</v>
          </cell>
          <cell r="AV3865" t="str">
            <v>3B</v>
          </cell>
          <cell r="AW3865">
            <v>-15.694941666666665</v>
          </cell>
          <cell r="AX3865">
            <v>-8.2304936698669273</v>
          </cell>
          <cell r="AY3865">
            <v>-3.7168292700480743</v>
          </cell>
          <cell r="AZ3865">
            <v>-3.7168292700480743</v>
          </cell>
          <cell r="BG3865">
            <v>0.62770968905266766</v>
          </cell>
          <cell r="BJ3865">
            <v>-6.2327161611725381E-3</v>
          </cell>
          <cell r="CF3865">
            <v>0</v>
          </cell>
          <cell r="CV3865">
            <v>21.291666666666668</v>
          </cell>
          <cell r="DA3865">
            <v>0</v>
          </cell>
          <cell r="ER3865">
            <v>257.74785185185186</v>
          </cell>
        </row>
        <row r="3866">
          <cell r="A3866">
            <v>656758</v>
          </cell>
          <cell r="C3866" t="str">
            <v>Moon, Logan</v>
          </cell>
          <cell r="AF3866">
            <v>0.18894753081687243</v>
          </cell>
          <cell r="AN3866">
            <v>178.30269629629629</v>
          </cell>
          <cell r="AP3866">
            <v>0.30199512517322002</v>
          </cell>
          <cell r="AV3866" t="str">
            <v>RF</v>
          </cell>
          <cell r="AW3866">
            <v>-12.76845</v>
          </cell>
          <cell r="AX3866">
            <v>-18.231949999999998</v>
          </cell>
          <cell r="AY3866">
            <v>-9.3127382481039032</v>
          </cell>
          <cell r="AZ3866">
            <v>-9.3127382481039032</v>
          </cell>
          <cell r="BG3866">
            <v>1.5236384433609889</v>
          </cell>
          <cell r="BJ3866">
            <v>1.6088483816502446E-2</v>
          </cell>
          <cell r="CF3866">
            <v>0</v>
          </cell>
          <cell r="CV3866">
            <v>24.375</v>
          </cell>
          <cell r="DA3866">
            <v>0</v>
          </cell>
          <cell r="ER3866">
            <v>445.75674074074072</v>
          </cell>
        </row>
        <row r="3867">
          <cell r="A3867">
            <v>656766</v>
          </cell>
          <cell r="C3867" t="str">
            <v>Morgan, Josh</v>
          </cell>
          <cell r="AF3867">
            <v>0.19727789672514964</v>
          </cell>
          <cell r="AN3867">
            <v>216.75875555555558</v>
          </cell>
          <cell r="AP3867">
            <v>0.33460080667674563</v>
          </cell>
          <cell r="AV3867" t="str">
            <v>3B</v>
          </cell>
          <cell r="AW3867">
            <v>-18.827193023988283</v>
          </cell>
          <cell r="AX3867">
            <v>-8.5912313889602814</v>
          </cell>
          <cell r="AY3867">
            <v>-19.801474031984363</v>
          </cell>
          <cell r="AZ3867">
            <v>-8.5912313889602814</v>
          </cell>
          <cell r="BG3867">
            <v>0.99753053014110771</v>
          </cell>
          <cell r="BJ3867">
            <v>6.1379824768218183E-3</v>
          </cell>
          <cell r="CF3867">
            <v>0</v>
          </cell>
          <cell r="CV3867">
            <v>20.625</v>
          </cell>
          <cell r="DA3867">
            <v>0</v>
          </cell>
          <cell r="ER3867">
            <v>541.89688888888895</v>
          </cell>
        </row>
        <row r="3868">
          <cell r="A3868">
            <v>656767</v>
          </cell>
          <cell r="C3868" t="str">
            <v>Morgan, Matt</v>
          </cell>
          <cell r="AF3868">
            <v>0.14911818798702864</v>
          </cell>
          <cell r="AN3868">
            <v>85.404325925925946</v>
          </cell>
          <cell r="AP3868">
            <v>0.13680428962487112</v>
          </cell>
          <cell r="AV3868" t="str">
            <v>C</v>
          </cell>
          <cell r="AW3868">
            <v>-17.60339958072478</v>
          </cell>
          <cell r="AX3868">
            <v>-26.221983333333331</v>
          </cell>
          <cell r="AY3868">
            <v>-18.195904996521918</v>
          </cell>
          <cell r="AZ3868">
            <v>-15.176906670640554</v>
          </cell>
          <cell r="BG3868">
            <v>0.58869991585921344</v>
          </cell>
          <cell r="BJ3868">
            <v>-1.1044737516838288E-2</v>
          </cell>
          <cell r="CF3868">
            <v>0</v>
          </cell>
          <cell r="CV3868">
            <v>20.458333333333332</v>
          </cell>
          <cell r="DA3868">
            <v>0</v>
          </cell>
          <cell r="ER3868">
            <v>213.51081481481484</v>
          </cell>
        </row>
        <row r="3869">
          <cell r="A3869">
            <v>656773</v>
          </cell>
          <cell r="C3869" t="str">
            <v>Moyer, Hutton</v>
          </cell>
          <cell r="AF3869">
            <v>0.20282030943049192</v>
          </cell>
          <cell r="AN3869">
            <v>196.85653333333335</v>
          </cell>
          <cell r="AP3869">
            <v>0.23650927357308005</v>
          </cell>
          <cell r="AV3869" t="str">
            <v>2B</v>
          </cell>
          <cell r="AW3869">
            <v>-13.705708333333336</v>
          </cell>
          <cell r="AX3869">
            <v>-5.7802264207075638</v>
          </cell>
          <cell r="AY3869">
            <v>-9.0339521975988006</v>
          </cell>
          <cell r="AZ3869">
            <v>-5.7802264207075638</v>
          </cell>
          <cell r="BG3869">
            <v>1.4543530206567592</v>
          </cell>
          <cell r="BJ3869">
            <v>1.3683465870594371E-2</v>
          </cell>
          <cell r="CF3869">
            <v>0</v>
          </cell>
          <cell r="CV3869">
            <v>23.208333333333332</v>
          </cell>
          <cell r="DA3869">
            <v>0</v>
          </cell>
          <cell r="ER3869">
            <v>492.14133333333336</v>
          </cell>
        </row>
        <row r="3870">
          <cell r="A3870">
            <v>656775</v>
          </cell>
          <cell r="C3870" t="str">
            <v>Mullins, Cedric</v>
          </cell>
          <cell r="AF3870">
            <v>0.20504786567101596</v>
          </cell>
          <cell r="AN3870">
            <v>214.38506666666669</v>
          </cell>
          <cell r="AP3870">
            <v>0.2785194501329904</v>
          </cell>
          <cell r="AV3870" t="str">
            <v>CF</v>
          </cell>
          <cell r="AW3870">
            <v>-15.216858333333334</v>
          </cell>
          <cell r="AX3870">
            <v>-23.030216666666668</v>
          </cell>
          <cell r="AY3870">
            <v>-6.5165719303051404</v>
          </cell>
          <cell r="AZ3870">
            <v>-6.5165719303051404</v>
          </cell>
          <cell r="BG3870">
            <v>1.2010821582174827</v>
          </cell>
          <cell r="BJ3870">
            <v>-1.9863007364856891E-3</v>
          </cell>
          <cell r="CF3870">
            <v>0</v>
          </cell>
          <cell r="CV3870">
            <v>21.708333333333332</v>
          </cell>
          <cell r="DA3870">
            <v>0</v>
          </cell>
          <cell r="ER3870">
            <v>535.96266666666668</v>
          </cell>
        </row>
        <row r="3871">
          <cell r="A3871">
            <v>656778</v>
          </cell>
          <cell r="C3871" t="str">
            <v>Munden, Taylor</v>
          </cell>
          <cell r="AF3871">
            <v>0.16406059971222239</v>
          </cell>
          <cell r="AN3871">
            <v>100.68341333333335</v>
          </cell>
          <cell r="AP3871">
            <v>0.13266628163788508</v>
          </cell>
          <cell r="AV3871" t="str">
            <v>3B</v>
          </cell>
          <cell r="AW3871">
            <v>-13.823550092572908</v>
          </cell>
          <cell r="AX3871">
            <v>-6.1692102147735524</v>
          </cell>
          <cell r="AY3871">
            <v>-12.605336496547054</v>
          </cell>
          <cell r="AZ3871">
            <v>-6.1692102147735524</v>
          </cell>
          <cell r="BG3871">
            <v>1.0018747042773151</v>
          </cell>
          <cell r="BJ3871">
            <v>-8.024342496204491E-3</v>
          </cell>
          <cell r="CF3871">
            <v>0</v>
          </cell>
          <cell r="CV3871">
            <v>22.958333333333332</v>
          </cell>
          <cell r="DA3871">
            <v>0</v>
          </cell>
          <cell r="ER3871">
            <v>251.70853333333335</v>
          </cell>
        </row>
        <row r="3872">
          <cell r="A3872">
            <v>656782</v>
          </cell>
          <cell r="C3872" t="str">
            <v>Murphy, Max</v>
          </cell>
          <cell r="AF3872">
            <v>0.20162332306856079</v>
          </cell>
          <cell r="AN3872">
            <v>146.75008</v>
          </cell>
          <cell r="AP3872">
            <v>0.27537226700946305</v>
          </cell>
          <cell r="AV3872" t="str">
            <v>RF</v>
          </cell>
          <cell r="AW3872">
            <v>-13.351125</v>
          </cell>
          <cell r="AX3872">
            <v>-19.309249999999999</v>
          </cell>
          <cell r="AY3872">
            <v>-11.04801012816044</v>
          </cell>
          <cell r="AZ3872">
            <v>-11.04801012816044</v>
          </cell>
          <cell r="BG3872">
            <v>1.2131826374562804</v>
          </cell>
          <cell r="BJ3872">
            <v>-2.1694080429105105E-3</v>
          </cell>
          <cell r="CF3872">
            <v>0</v>
          </cell>
          <cell r="CV3872">
            <v>23.625</v>
          </cell>
          <cell r="DA3872">
            <v>0</v>
          </cell>
          <cell r="ER3872">
            <v>366.87520000000001</v>
          </cell>
        </row>
        <row r="3873">
          <cell r="A3873">
            <v>656784</v>
          </cell>
          <cell r="C3873" t="str">
            <v>Murray, Byron</v>
          </cell>
          <cell r="AF3873">
            <v>0.17038780236818435</v>
          </cell>
          <cell r="AN3873">
            <v>100.10698666666667</v>
          </cell>
          <cell r="AP3873">
            <v>0.10581716316436729</v>
          </cell>
          <cell r="AV3873" t="str">
            <v>LF</v>
          </cell>
          <cell r="AW3873">
            <v>-16.083583333333337</v>
          </cell>
          <cell r="AX3873">
            <v>-24.837383333333332</v>
          </cell>
          <cell r="AY3873">
            <v>-15.126061642890896</v>
          </cell>
          <cell r="AZ3873">
            <v>-15.126061642890896</v>
          </cell>
          <cell r="BG3873">
            <v>0.88829400428465966</v>
          </cell>
          <cell r="BJ3873">
            <v>2.6588022135369525E-3</v>
          </cell>
          <cell r="CF3873">
            <v>0</v>
          </cell>
          <cell r="CV3873">
            <v>20.958333333333332</v>
          </cell>
          <cell r="DA3873">
            <v>0</v>
          </cell>
          <cell r="ER3873">
            <v>250.26746666666668</v>
          </cell>
        </row>
        <row r="3874">
          <cell r="A3874">
            <v>656806</v>
          </cell>
          <cell r="C3874" t="str">
            <v>Obrochta, Connor</v>
          </cell>
          <cell r="AF3874">
            <v>0.15641726447681942</v>
          </cell>
          <cell r="AN3874">
            <v>65.918293333333338</v>
          </cell>
          <cell r="AP3874">
            <v>2.4084671834932347E-2</v>
          </cell>
          <cell r="AV3874" t="str">
            <v>LF</v>
          </cell>
          <cell r="AW3874">
            <v>-13.138375</v>
          </cell>
          <cell r="AX3874">
            <v>-18.902549999999998</v>
          </cell>
          <cell r="AY3874">
            <v>-9.4086500098814181</v>
          </cell>
          <cell r="AZ3874">
            <v>-9.4086500098814181</v>
          </cell>
          <cell r="BG3874">
            <v>1.2681045880637587</v>
          </cell>
          <cell r="BJ3874">
            <v>-8.509724886101605E-3</v>
          </cell>
          <cell r="CF3874">
            <v>0</v>
          </cell>
          <cell r="CV3874">
            <v>23.875</v>
          </cell>
          <cell r="DA3874">
            <v>0</v>
          </cell>
          <cell r="ER3874">
            <v>164.79573333333335</v>
          </cell>
        </row>
        <row r="3875">
          <cell r="A3875">
            <v>656807</v>
          </cell>
          <cell r="C3875" t="str">
            <v>Ockimey, Josh</v>
          </cell>
          <cell r="AF3875">
            <v>0.21455944685898035</v>
          </cell>
          <cell r="AN3875">
            <v>195.84758518518515</v>
          </cell>
          <cell r="AP3875">
            <v>0.27164105035673369</v>
          </cell>
          <cell r="AV3875" t="str">
            <v>1B</v>
          </cell>
          <cell r="AW3875">
            <v>-19.771918792572976</v>
          </cell>
          <cell r="AX3875">
            <v>-25.529683333333331</v>
          </cell>
          <cell r="AY3875">
            <v>-21.158423389762103</v>
          </cell>
          <cell r="AZ3875">
            <v>-19.771918792572976</v>
          </cell>
          <cell r="BG3875">
            <v>0.77145758396940212</v>
          </cell>
          <cell r="BJ3875">
            <v>-2.7514344210205514E-3</v>
          </cell>
          <cell r="CF3875">
            <v>0</v>
          </cell>
          <cell r="CV3875">
            <v>20.708333333333332</v>
          </cell>
          <cell r="DA3875">
            <v>0</v>
          </cell>
          <cell r="ER3875">
            <v>489.61896296296288</v>
          </cell>
        </row>
        <row r="3876">
          <cell r="A3876">
            <v>656811</v>
          </cell>
          <cell r="C3876" t="str">
            <v>O'Hearn, Ryan</v>
          </cell>
          <cell r="AF3876">
            <v>0.23425599650569731</v>
          </cell>
          <cell r="AN3876">
            <v>233.68805925925926</v>
          </cell>
          <cell r="AP3876">
            <v>0.36857856045425053</v>
          </cell>
          <cell r="AV3876" t="str">
            <v>1B</v>
          </cell>
          <cell r="AW3876">
            <v>-14.432206790306193</v>
          </cell>
          <cell r="AX3876">
            <v>-20.409649999999999</v>
          </cell>
          <cell r="AY3876">
            <v>-15.059611251438319</v>
          </cell>
          <cell r="AZ3876">
            <v>-14.432206790306193</v>
          </cell>
          <cell r="BG3876">
            <v>1.4433689347271761</v>
          </cell>
          <cell r="BJ3876">
            <v>3.1730627381091462E-3</v>
          </cell>
          <cell r="CF3876">
            <v>0</v>
          </cell>
          <cell r="CV3876">
            <v>22.958333333333332</v>
          </cell>
          <cell r="DA3876">
            <v>0</v>
          </cell>
          <cell r="ER3876">
            <v>584.22014814814816</v>
          </cell>
        </row>
        <row r="3877">
          <cell r="A3877">
            <v>656813</v>
          </cell>
          <cell r="C3877" t="str">
            <v>Oquendo, Jonathan</v>
          </cell>
          <cell r="AF3877">
            <v>0.15010099347339362</v>
          </cell>
          <cell r="AN3877">
            <v>103.76094814814815</v>
          </cell>
          <cell r="AP3877">
            <v>0.15674832991304044</v>
          </cell>
          <cell r="AV3877" t="str">
            <v>2B</v>
          </cell>
          <cell r="AW3877">
            <v>-17.881284321062918</v>
          </cell>
          <cell r="AX3877">
            <v>-16.953311918571085</v>
          </cell>
          <cell r="AY3877">
            <v>-20.325893701184039</v>
          </cell>
          <cell r="AZ3877">
            <v>-16.953311918571085</v>
          </cell>
          <cell r="BG3877">
            <v>1.0433313708830187</v>
          </cell>
          <cell r="BJ3877">
            <v>2.1582390928146971E-3</v>
          </cell>
          <cell r="CF3877">
            <v>0</v>
          </cell>
          <cell r="CV3877">
            <v>20.291666666666668</v>
          </cell>
          <cell r="DA3877">
            <v>0</v>
          </cell>
          <cell r="ER3877">
            <v>259.40237037037036</v>
          </cell>
        </row>
        <row r="3878">
          <cell r="A3878">
            <v>656821</v>
          </cell>
          <cell r="C3878" t="str">
            <v>Padlo, Kevin</v>
          </cell>
          <cell r="AF3878">
            <v>0.2248069353597793</v>
          </cell>
          <cell r="AN3878">
            <v>208.80924444444446</v>
          </cell>
          <cell r="AP3878">
            <v>0.31968577176231838</v>
          </cell>
          <cell r="AV3878" t="str">
            <v>3B</v>
          </cell>
          <cell r="AW3878">
            <v>-17.385358333333336</v>
          </cell>
          <cell r="AX3878">
            <v>-11.926605259471035</v>
          </cell>
          <cell r="AY3878">
            <v>-9.2488787485857138</v>
          </cell>
          <cell r="AZ3878">
            <v>-9.2488787485857138</v>
          </cell>
          <cell r="BG3878">
            <v>0.86918009311683853</v>
          </cell>
          <cell r="BJ3878">
            <v>-7.4871004594709682E-3</v>
          </cell>
          <cell r="CF3878">
            <v>0</v>
          </cell>
          <cell r="CV3878">
            <v>19.958333333333332</v>
          </cell>
          <cell r="DA3878">
            <v>0</v>
          </cell>
          <cell r="ER3878">
            <v>522.02311111111112</v>
          </cell>
        </row>
        <row r="3879">
          <cell r="A3879">
            <v>656822</v>
          </cell>
          <cell r="C3879" t="str">
            <v>Pantoja, Alexis</v>
          </cell>
          <cell r="AF3879">
            <v>0.15298470197143949</v>
          </cell>
          <cell r="AN3879">
            <v>111.68900740740742</v>
          </cell>
          <cell r="AP3879">
            <v>0.1763151457751867</v>
          </cell>
          <cell r="AV3879" t="str">
            <v>SS</v>
          </cell>
          <cell r="AW3879">
            <v>-16.731383333333333</v>
          </cell>
          <cell r="AX3879">
            <v>-4.9536217174353068</v>
          </cell>
          <cell r="AY3879">
            <v>-10.67863011384086</v>
          </cell>
          <cell r="AZ3879">
            <v>-4.9536217174353068</v>
          </cell>
          <cell r="BG3879">
            <v>0.83353011629780627</v>
          </cell>
          <cell r="BJ3879">
            <v>-2.4904935244967813E-2</v>
          </cell>
          <cell r="CF3879">
            <v>0</v>
          </cell>
          <cell r="CV3879">
            <v>20.458333333333332</v>
          </cell>
          <cell r="DA3879">
            <v>0</v>
          </cell>
          <cell r="ER3879">
            <v>279.22251851851854</v>
          </cell>
        </row>
        <row r="3880">
          <cell r="A3880">
            <v>656829</v>
          </cell>
          <cell r="C3880" t="str">
            <v>Patterson, Steven</v>
          </cell>
          <cell r="AF3880">
            <v>0.18610997134419152</v>
          </cell>
          <cell r="AN3880">
            <v>108.50752</v>
          </cell>
          <cell r="AP3880">
            <v>0.14430466320327928</v>
          </cell>
          <cell r="AV3880" t="str">
            <v>2B</v>
          </cell>
          <cell r="AW3880">
            <v>-14.604305968937879</v>
          </cell>
          <cell r="AX3880">
            <v>-6.8517753298280848</v>
          </cell>
          <cell r="AY3880">
            <v>-14.101362125250494</v>
          </cell>
          <cell r="AZ3880">
            <v>-6.8517753298280848</v>
          </cell>
          <cell r="BG3880">
            <v>1.0651965274785233</v>
          </cell>
          <cell r="BJ3880">
            <v>-8.6443115428448906E-3</v>
          </cell>
          <cell r="CF3880">
            <v>0</v>
          </cell>
          <cell r="CV3880">
            <v>23.875</v>
          </cell>
          <cell r="DA3880">
            <v>0</v>
          </cell>
          <cell r="ER3880">
            <v>271.2688</v>
          </cell>
        </row>
        <row r="3881">
          <cell r="A3881">
            <v>656835</v>
          </cell>
          <cell r="C3881" t="str">
            <v>Pehl, Robert</v>
          </cell>
          <cell r="AF3881">
            <v>0.20223599121646979</v>
          </cell>
          <cell r="AN3881">
            <v>148.81588148148148</v>
          </cell>
          <cell r="AP3881">
            <v>0.26114999328213795</v>
          </cell>
          <cell r="AV3881" t="str">
            <v>1B</v>
          </cell>
          <cell r="AW3881">
            <v>-15.153206205532676</v>
          </cell>
          <cell r="AX3881">
            <v>-19.038116666666664</v>
          </cell>
          <cell r="AY3881">
            <v>-17.635024138515245</v>
          </cell>
          <cell r="AZ3881">
            <v>-15.153206205532676</v>
          </cell>
          <cell r="BG3881">
            <v>1.185177943721119</v>
          </cell>
          <cell r="BJ3881">
            <v>-9.7723735779662001E-3</v>
          </cell>
          <cell r="CF3881">
            <v>0</v>
          </cell>
          <cell r="CV3881">
            <v>23.791666666666668</v>
          </cell>
          <cell r="DA3881">
            <v>0</v>
          </cell>
          <cell r="ER3881">
            <v>372.03970370370371</v>
          </cell>
        </row>
        <row r="3882">
          <cell r="A3882">
            <v>656846</v>
          </cell>
          <cell r="C3882" t="str">
            <v>Peter, Jake</v>
          </cell>
          <cell r="AF3882">
            <v>0.21907840071526843</v>
          </cell>
          <cell r="AN3882">
            <v>227.47010370370373</v>
          </cell>
          <cell r="AP3882">
            <v>0.36323827987376645</v>
          </cell>
          <cell r="AV3882" t="str">
            <v>2B</v>
          </cell>
          <cell r="AW3882">
            <v>-12.424457643249337</v>
          </cell>
          <cell r="AX3882">
            <v>-1.7655049217735743</v>
          </cell>
          <cell r="AY3882">
            <v>-13.181633187487883</v>
          </cell>
          <cell r="AZ3882">
            <v>-1.7655049217735743</v>
          </cell>
          <cell r="BG3882">
            <v>1.4152888811626889</v>
          </cell>
          <cell r="BJ3882">
            <v>1.0351534762378866E-3</v>
          </cell>
          <cell r="CF3882">
            <v>0</v>
          </cell>
          <cell r="CV3882">
            <v>23.208333333333332</v>
          </cell>
          <cell r="DA3882">
            <v>0</v>
          </cell>
          <cell r="ER3882">
            <v>568.67525925925929</v>
          </cell>
        </row>
        <row r="3883">
          <cell r="A3883">
            <v>656852</v>
          </cell>
          <cell r="C3883" t="str">
            <v>Pfeiffer, Austin</v>
          </cell>
          <cell r="AF3883">
            <v>0.15565023725387173</v>
          </cell>
          <cell r="AN3883">
            <v>94.837653333333336</v>
          </cell>
          <cell r="AP3883">
            <v>9.4226764056676293E-2</v>
          </cell>
          <cell r="AV3883" t="str">
            <v>3B</v>
          </cell>
          <cell r="AW3883">
            <v>-12.259875000000001</v>
          </cell>
          <cell r="AX3883">
            <v>-2.9085786851819839</v>
          </cell>
          <cell r="AY3883">
            <v>-10.313567061739327</v>
          </cell>
          <cell r="AZ3883">
            <v>-2.9085786851819839</v>
          </cell>
          <cell r="BG3883">
            <v>1.4931167784671482</v>
          </cell>
          <cell r="BJ3883">
            <v>7.6585574802504519E-4</v>
          </cell>
          <cell r="CF3883">
            <v>0</v>
          </cell>
          <cell r="CV3883">
            <v>25.125</v>
          </cell>
          <cell r="DA3883">
            <v>0</v>
          </cell>
          <cell r="ER3883">
            <v>237.09413333333333</v>
          </cell>
        </row>
        <row r="3884">
          <cell r="A3884">
            <v>656856</v>
          </cell>
          <cell r="C3884" t="str">
            <v>Plourde, Ryan</v>
          </cell>
          <cell r="AF3884">
            <v>0.19244977091128579</v>
          </cell>
          <cell r="AN3884">
            <v>73.716160000000016</v>
          </cell>
          <cell r="AP3884">
            <v>6.7594490707445942E-2</v>
          </cell>
          <cell r="AV3884" t="str">
            <v>C</v>
          </cell>
          <cell r="AW3884">
            <v>-13.999850566568778</v>
          </cell>
          <cell r="AX3884">
            <v>-18.231949999999998</v>
          </cell>
          <cell r="AY3884">
            <v>-13.363767422091692</v>
          </cell>
          <cell r="AZ3884">
            <v>-2.7791251762982223</v>
          </cell>
          <cell r="BG3884">
            <v>0.80681654504891398</v>
          </cell>
          <cell r="BJ3884">
            <v>2.2155637884677466E-3</v>
          </cell>
          <cell r="CF3884">
            <v>0</v>
          </cell>
          <cell r="CV3884">
            <v>24.375</v>
          </cell>
          <cell r="DA3884">
            <v>0</v>
          </cell>
          <cell r="ER3884">
            <v>184.29040000000003</v>
          </cell>
        </row>
        <row r="3885">
          <cell r="A3885">
            <v>656867</v>
          </cell>
          <cell r="C3885" t="str">
            <v>Proudfoot, Tim</v>
          </cell>
          <cell r="AF3885">
            <v>0.17517661391155714</v>
          </cell>
          <cell r="AN3885">
            <v>87.385280000000023</v>
          </cell>
          <cell r="AP3885">
            <v>7.6467647102570813E-2</v>
          </cell>
          <cell r="AV3885" t="str">
            <v>2B</v>
          </cell>
          <cell r="AW3885">
            <v>-16.519129805925139</v>
          </cell>
          <cell r="AX3885">
            <v>-6.1658299873630247</v>
          </cell>
          <cell r="AY3885">
            <v>-16.608980019011288</v>
          </cell>
          <cell r="AZ3885">
            <v>-6.1658299873630247</v>
          </cell>
          <cell r="BG3885">
            <v>0.9864755132994224</v>
          </cell>
          <cell r="BJ3885">
            <v>-1.4806440165552383E-2</v>
          </cell>
          <cell r="CF3885">
            <v>0</v>
          </cell>
          <cell r="CV3885">
            <v>23.291666666666668</v>
          </cell>
          <cell r="DA3885">
            <v>0</v>
          </cell>
          <cell r="ER3885">
            <v>218.46320000000003</v>
          </cell>
        </row>
        <row r="3886">
          <cell r="A3886">
            <v>656871</v>
          </cell>
          <cell r="C3886" t="str">
            <v>Railey, Matt</v>
          </cell>
          <cell r="AF3886">
            <v>0.16940723702987165</v>
          </cell>
          <cell r="AN3886">
            <v>89.173214814814813</v>
          </cell>
          <cell r="AP3886">
            <v>9.3311899382468422E-2</v>
          </cell>
          <cell r="AV3886" t="str">
            <v>LF</v>
          </cell>
          <cell r="AW3886">
            <v>-15.694941666666665</v>
          </cell>
          <cell r="AX3886">
            <v>-24.025383333333323</v>
          </cell>
          <cell r="AY3886">
            <v>-14.462454852235357</v>
          </cell>
          <cell r="AZ3886">
            <v>-14.462454852235357</v>
          </cell>
          <cell r="BG3886">
            <v>0.65919490383580515</v>
          </cell>
          <cell r="BJ3886">
            <v>-2.3848835747722417E-2</v>
          </cell>
          <cell r="CF3886">
            <v>0</v>
          </cell>
          <cell r="CV3886">
            <v>21.291666666666668</v>
          </cell>
          <cell r="DA3886">
            <v>0</v>
          </cell>
          <cell r="ER3886">
            <v>222.93303703703702</v>
          </cell>
        </row>
        <row r="3887">
          <cell r="A3887">
            <v>656873</v>
          </cell>
          <cell r="C3887" t="str">
            <v>Ramirez, Raphael</v>
          </cell>
          <cell r="AF3887">
            <v>0.14348262250484406</v>
          </cell>
          <cell r="AN3887">
            <v>97.396385185185181</v>
          </cell>
          <cell r="AP3887">
            <v>0.13900147592126777</v>
          </cell>
          <cell r="AV3887" t="str">
            <v>LF</v>
          </cell>
          <cell r="AW3887">
            <v>-16.623416666666664</v>
          </cell>
          <cell r="AX3887">
            <v>-25.991216666666659</v>
          </cell>
          <cell r="AY3887">
            <v>-7.2326300563100618</v>
          </cell>
          <cell r="AZ3887">
            <v>-7.2326300563100618</v>
          </cell>
          <cell r="BG3887">
            <v>0.66143261313976853</v>
          </cell>
          <cell r="BJ3887">
            <v>-9.3257645220702762E-3</v>
          </cell>
          <cell r="CF3887">
            <v>0</v>
          </cell>
          <cell r="CV3887">
            <v>20.541666666666668</v>
          </cell>
          <cell r="DA3887">
            <v>0</v>
          </cell>
          <cell r="ER3887">
            <v>243.49096296296295</v>
          </cell>
        </row>
        <row r="3888">
          <cell r="A3888">
            <v>656875</v>
          </cell>
          <cell r="C3888" t="str">
            <v>Ramos, Milton</v>
          </cell>
          <cell r="AF3888">
            <v>0.16168770702095428</v>
          </cell>
          <cell r="AN3888">
            <v>172.22980740740741</v>
          </cell>
          <cell r="AP3888">
            <v>0.25497072542430244</v>
          </cell>
          <cell r="AV3888" t="str">
            <v>SS</v>
          </cell>
          <cell r="AW3888">
            <v>-16.407483333333335</v>
          </cell>
          <cell r="AX3888">
            <v>-8.2488548940929327</v>
          </cell>
          <cell r="AY3888">
            <v>-12.587726545468762</v>
          </cell>
          <cell r="AZ3888">
            <v>-8.2488548940929327</v>
          </cell>
          <cell r="BG3888">
            <v>0.81790739139127144</v>
          </cell>
          <cell r="BJ3888">
            <v>-9.5159206326663262E-4</v>
          </cell>
          <cell r="CF3888">
            <v>0</v>
          </cell>
          <cell r="CV3888">
            <v>20.708333333333332</v>
          </cell>
          <cell r="DA3888">
            <v>0</v>
          </cell>
          <cell r="ER3888">
            <v>430.57451851851852</v>
          </cell>
        </row>
        <row r="3889">
          <cell r="A3889">
            <v>656883</v>
          </cell>
          <cell r="C3889" t="str">
            <v>Reetz, Jakson</v>
          </cell>
          <cell r="AF3889">
            <v>0.18077732013978159</v>
          </cell>
          <cell r="AN3889">
            <v>141.64124444444445</v>
          </cell>
          <cell r="AP3889">
            <v>0.21230081960176372</v>
          </cell>
          <cell r="AV3889" t="str">
            <v>C</v>
          </cell>
          <cell r="AW3889">
            <v>-17.947424723479024</v>
          </cell>
          <cell r="AX3889">
            <v>-26.221983333333331</v>
          </cell>
          <cell r="AY3889">
            <v>-18.654605186860909</v>
          </cell>
          <cell r="AZ3889">
            <v>-5.4507514282810252</v>
          </cell>
          <cell r="BG3889">
            <v>0.8971015616335789</v>
          </cell>
          <cell r="BJ3889">
            <v>1.0073014377429419E-2</v>
          </cell>
          <cell r="CF3889">
            <v>0</v>
          </cell>
          <cell r="CV3889">
            <v>20.458333333333332</v>
          </cell>
          <cell r="DA3889">
            <v>0</v>
          </cell>
          <cell r="ER3889">
            <v>354.1031111111111</v>
          </cell>
        </row>
        <row r="3890">
          <cell r="A3890">
            <v>656896</v>
          </cell>
          <cell r="C3890" t="str">
            <v>Rivera, Emmanuel</v>
          </cell>
          <cell r="AF3890">
            <v>0.16857106323161763</v>
          </cell>
          <cell r="AN3890">
            <v>118.59567407407408</v>
          </cell>
          <cell r="AP3890">
            <v>0.13811121403878346</v>
          </cell>
          <cell r="AV3890" t="str">
            <v>3B</v>
          </cell>
          <cell r="AW3890">
            <v>-17.271216666666668</v>
          </cell>
          <cell r="AX3890">
            <v>-7.8618507931565826</v>
          </cell>
          <cell r="AY3890">
            <v>-8.7854894071491323</v>
          </cell>
          <cell r="AZ3890">
            <v>-7.8618507931565826</v>
          </cell>
          <cell r="BG3890">
            <v>1.0230474264183826</v>
          </cell>
          <cell r="BJ3890">
            <v>-6.9696967190047334E-3</v>
          </cell>
          <cell r="CF3890">
            <v>0</v>
          </cell>
          <cell r="CV3890">
            <v>20.041666666666668</v>
          </cell>
          <cell r="DA3890">
            <v>0</v>
          </cell>
          <cell r="ER3890">
            <v>296.48918518518519</v>
          </cell>
        </row>
        <row r="3891">
          <cell r="A3891">
            <v>656897</v>
          </cell>
          <cell r="C3891" t="str">
            <v>Rivera, Kevin</v>
          </cell>
          <cell r="AF3891">
            <v>0.16282740804399501</v>
          </cell>
          <cell r="AN3891">
            <v>119.89795555555557</v>
          </cell>
          <cell r="AP3891">
            <v>0.17672190909635499</v>
          </cell>
          <cell r="AV3891" t="str">
            <v>2B</v>
          </cell>
          <cell r="AW3891">
            <v>-19.339484867835132</v>
          </cell>
          <cell r="AX3891">
            <v>-14.336303090032299</v>
          </cell>
          <cell r="AY3891">
            <v>-20.576074268224612</v>
          </cell>
          <cell r="AZ3891">
            <v>-14.336303090032299</v>
          </cell>
          <cell r="BG3891">
            <v>1.0268768143674514</v>
          </cell>
          <cell r="BJ3891">
            <v>1.1469121036216594E-2</v>
          </cell>
          <cell r="CF3891">
            <v>0</v>
          </cell>
          <cell r="CV3891">
            <v>20.041666666666668</v>
          </cell>
          <cell r="DA3891">
            <v>0</v>
          </cell>
          <cell r="ER3891">
            <v>299.74488888888891</v>
          </cell>
        </row>
        <row r="3892">
          <cell r="A3892">
            <v>656903</v>
          </cell>
          <cell r="C3892" t="str">
            <v>Robertson, Nate</v>
          </cell>
          <cell r="AF3892">
            <v>0.17575015968649504</v>
          </cell>
          <cell r="AN3892">
            <v>102.32053333333334</v>
          </cell>
          <cell r="AP3892">
            <v>0.12988549800208204</v>
          </cell>
          <cell r="AV3892" t="str">
            <v>3B</v>
          </cell>
          <cell r="AW3892">
            <v>-12.851895403694034</v>
          </cell>
          <cell r="AX3892">
            <v>-4.7727835334831807</v>
          </cell>
          <cell r="AY3892">
            <v>-6.8245079582163939</v>
          </cell>
          <cell r="AZ3892">
            <v>-4.7727835334831807</v>
          </cell>
          <cell r="BG3892">
            <v>1.360509582139023</v>
          </cell>
          <cell r="BJ3892">
            <v>-9.9821800603689115E-3</v>
          </cell>
          <cell r="CF3892">
            <v>0</v>
          </cell>
          <cell r="CV3892">
            <v>23.625</v>
          </cell>
          <cell r="DA3892">
            <v>0</v>
          </cell>
          <cell r="ER3892">
            <v>255.80133333333333</v>
          </cell>
        </row>
        <row r="3893">
          <cell r="A3893">
            <v>656908</v>
          </cell>
          <cell r="C3893" t="str">
            <v>Rodriguez, Jose A</v>
          </cell>
          <cell r="AF3893">
            <v>0.13914844384200092</v>
          </cell>
          <cell r="AN3893">
            <v>79.200213333333338</v>
          </cell>
          <cell r="AP3893">
            <v>0.10198103759367017</v>
          </cell>
          <cell r="AV3893" t="str">
            <v>3B</v>
          </cell>
          <cell r="AW3893">
            <v>-16.515450000000001</v>
          </cell>
          <cell r="AX3893">
            <v>-11.405981014176174</v>
          </cell>
          <cell r="AY3893">
            <v>-14.496695653174214</v>
          </cell>
          <cell r="AZ3893">
            <v>-11.405981014176174</v>
          </cell>
          <cell r="BG3893">
            <v>0.59238156392886299</v>
          </cell>
          <cell r="BJ3893">
            <v>-1.1438169852870366E-2</v>
          </cell>
          <cell r="CF3893">
            <v>0</v>
          </cell>
          <cell r="CV3893">
            <v>20.625</v>
          </cell>
          <cell r="DA3893">
            <v>0</v>
          </cell>
          <cell r="ER3893">
            <v>198.00053333333332</v>
          </cell>
        </row>
        <row r="3894">
          <cell r="A3894">
            <v>656915</v>
          </cell>
          <cell r="C3894" t="str">
            <v>Rosen, Yale</v>
          </cell>
          <cell r="AF3894">
            <v>0.20745211831741406</v>
          </cell>
          <cell r="AN3894">
            <v>117.79210666666668</v>
          </cell>
          <cell r="AP3894">
            <v>0.15312254328233688</v>
          </cell>
          <cell r="AV3894" t="str">
            <v>LF</v>
          </cell>
          <cell r="AW3894">
            <v>-14.317906361054943</v>
          </cell>
          <cell r="AX3894">
            <v>-20.122649999999997</v>
          </cell>
          <cell r="AY3894">
            <v>-14.359661282909032</v>
          </cell>
          <cell r="AZ3894">
            <v>-14.317906361054943</v>
          </cell>
          <cell r="BG3894">
            <v>1.2906734367626749</v>
          </cell>
          <cell r="BJ3894">
            <v>-6.538762910807662E-3</v>
          </cell>
          <cell r="CF3894">
            <v>0</v>
          </cell>
          <cell r="CV3894">
            <v>23.125</v>
          </cell>
          <cell r="DA3894">
            <v>0</v>
          </cell>
          <cell r="ER3894">
            <v>294.48026666666669</v>
          </cell>
        </row>
        <row r="3895">
          <cell r="A3895">
            <v>656920</v>
          </cell>
          <cell r="C3895" t="str">
            <v>Russell, Michael</v>
          </cell>
          <cell r="AF3895">
            <v>0.22941746605238586</v>
          </cell>
          <cell r="AN3895">
            <v>194.97102222222225</v>
          </cell>
          <cell r="AP3895">
            <v>0.25544606678635307</v>
          </cell>
          <cell r="AV3895" t="str">
            <v>SS</v>
          </cell>
          <cell r="AW3895">
            <v>-14.772996172995224</v>
          </cell>
          <cell r="AX3895">
            <v>-6.2105494941677986</v>
          </cell>
          <cell r="AY3895">
            <v>-7.6890651841086974</v>
          </cell>
          <cell r="AZ3895">
            <v>-6.2105494941677986</v>
          </cell>
          <cell r="BG3895">
            <v>1.5449398359998687</v>
          </cell>
          <cell r="BJ3895">
            <v>-3.8514788729809629E-3</v>
          </cell>
          <cell r="CF3895">
            <v>0</v>
          </cell>
          <cell r="CV3895">
            <v>23.458333333333332</v>
          </cell>
          <cell r="DA3895">
            <v>0</v>
          </cell>
          <cell r="ER3895">
            <v>487.42755555555561</v>
          </cell>
        </row>
        <row r="3896">
          <cell r="A3896">
            <v>656921</v>
          </cell>
          <cell r="C3896" t="str">
            <v>Russini, Garrett</v>
          </cell>
          <cell r="AF3896">
            <v>0.15801241377681402</v>
          </cell>
          <cell r="AN3896">
            <v>56.958293333333337</v>
          </cell>
          <cell r="AP3896">
            <v>2.6689323860294656E-2</v>
          </cell>
          <cell r="AV3896" t="str">
            <v>C</v>
          </cell>
          <cell r="AW3896">
            <v>-17.578259950807237</v>
          </cell>
          <cell r="AX3896">
            <v>-20.258216666666662</v>
          </cell>
          <cell r="AY3896">
            <v>-18.001661878854087</v>
          </cell>
          <cell r="AZ3896">
            <v>-6.9430194298750578</v>
          </cell>
          <cell r="BG3896">
            <v>1.3447792101603699</v>
          </cell>
          <cell r="BJ3896">
            <v>3.0266410738738485E-3</v>
          </cell>
          <cell r="CF3896">
            <v>0</v>
          </cell>
          <cell r="CV3896">
            <v>23.041666666666668</v>
          </cell>
          <cell r="DA3896">
            <v>0</v>
          </cell>
          <cell r="ER3896">
            <v>142.39573333333334</v>
          </cell>
        </row>
        <row r="3897">
          <cell r="A3897">
            <v>656935</v>
          </cell>
          <cell r="C3897" t="str">
            <v>Schales, Brian</v>
          </cell>
          <cell r="AF3897">
            <v>0.18016641479652573</v>
          </cell>
          <cell r="AN3897">
            <v>203.5589925925926</v>
          </cell>
          <cell r="AP3897">
            <v>0.32669221354095002</v>
          </cell>
          <cell r="AV3897" t="str">
            <v>2B</v>
          </cell>
          <cell r="AW3897">
            <v>-18.812013295757655</v>
          </cell>
          <cell r="AX3897">
            <v>-10.242755782283449</v>
          </cell>
          <cell r="AY3897">
            <v>-19.820467727676863</v>
          </cell>
          <cell r="AZ3897">
            <v>-10.242755782283449</v>
          </cell>
          <cell r="BG3897">
            <v>0.90042791277837175</v>
          </cell>
          <cell r="BJ3897">
            <v>-6.5791303772406041E-3</v>
          </cell>
          <cell r="CF3897">
            <v>0</v>
          </cell>
          <cell r="CV3897">
            <v>20.375</v>
          </cell>
          <cell r="DA3897">
            <v>0</v>
          </cell>
          <cell r="ER3897">
            <v>508.89748148148146</v>
          </cell>
        </row>
        <row r="3898">
          <cell r="A3898">
            <v>656941</v>
          </cell>
          <cell r="C3898" t="str">
            <v>Schwarber, Kyle</v>
          </cell>
          <cell r="AF3898">
            <v>0.28491962526338904</v>
          </cell>
          <cell r="AN3898">
            <v>438.47573333333332</v>
          </cell>
          <cell r="AP3898">
            <v>0.28346706813284195</v>
          </cell>
          <cell r="AV3898" t="str">
            <v>C</v>
          </cell>
          <cell r="AW3898">
            <v>-11</v>
          </cell>
          <cell r="AX3898">
            <v>-16</v>
          </cell>
          <cell r="AY3898">
            <v>-8.421933331533431</v>
          </cell>
          <cell r="AZ3898">
            <v>-2.2290253089992689</v>
          </cell>
          <cell r="BG3898">
            <v>1.2918409657663341</v>
          </cell>
          <cell r="BJ3898">
            <v>1.4365675611930613E-2</v>
          </cell>
          <cell r="CF3898">
            <v>0.29573811966989755</v>
          </cell>
          <cell r="CV3898">
            <v>23.291666666666668</v>
          </cell>
          <cell r="DA3898">
            <v>0.46333333333333332</v>
          </cell>
          <cell r="ER3898">
            <v>438.47573333333332</v>
          </cell>
        </row>
        <row r="3899">
          <cell r="A3899">
            <v>656950</v>
          </cell>
          <cell r="C3899" t="str">
            <v>Seymour, Anfernee</v>
          </cell>
          <cell r="AF3899">
            <v>0.17008333175527762</v>
          </cell>
          <cell r="AN3899">
            <v>210.13665185185187</v>
          </cell>
          <cell r="AP3899">
            <v>0.28755994549610975</v>
          </cell>
          <cell r="AV3899" t="str">
            <v>SS</v>
          </cell>
          <cell r="AW3899">
            <v>-15.981791666666666</v>
          </cell>
          <cell r="AX3899">
            <v>-10.225572615676095</v>
          </cell>
          <cell r="AY3899">
            <v>-3.9301493256666991</v>
          </cell>
          <cell r="AZ3899">
            <v>-3.9301493256666991</v>
          </cell>
          <cell r="BG3899">
            <v>0.94809950116710162</v>
          </cell>
          <cell r="BJ3899">
            <v>3.9213800974705173E-3</v>
          </cell>
          <cell r="CF3899">
            <v>0</v>
          </cell>
          <cell r="CV3899">
            <v>21.041666666666668</v>
          </cell>
          <cell r="DA3899">
            <v>0</v>
          </cell>
          <cell r="ER3899">
            <v>525.34162962962967</v>
          </cell>
        </row>
        <row r="3900">
          <cell r="A3900">
            <v>656965</v>
          </cell>
          <cell r="C3900" t="str">
            <v>Simpson, Chase</v>
          </cell>
          <cell r="AF3900">
            <v>0.21859182377754538</v>
          </cell>
          <cell r="AN3900">
            <v>181.78192592592592</v>
          </cell>
          <cell r="AP3900">
            <v>0.3065060594366128</v>
          </cell>
          <cell r="AV3900" t="str">
            <v>1B</v>
          </cell>
          <cell r="AW3900">
            <v>-11.941131308791217</v>
          </cell>
          <cell r="AX3900">
            <v>-10.591952422322651</v>
          </cell>
          <cell r="AY3900">
            <v>-11.96097291840786</v>
          </cell>
          <cell r="AZ3900">
            <v>-10.591952422322651</v>
          </cell>
          <cell r="BG3900">
            <v>1.274673430601498</v>
          </cell>
          <cell r="BJ3900">
            <v>-2.5959439655363764E-3</v>
          </cell>
          <cell r="CF3900">
            <v>0</v>
          </cell>
          <cell r="CV3900">
            <v>24.375</v>
          </cell>
          <cell r="DA3900">
            <v>0</v>
          </cell>
          <cell r="ER3900">
            <v>454.45481481481477</v>
          </cell>
        </row>
        <row r="3901">
          <cell r="A3901">
            <v>656978</v>
          </cell>
          <cell r="C3901" t="str">
            <v>Sohn, Andrew</v>
          </cell>
          <cell r="AF3901">
            <v>0.20845658578651172</v>
          </cell>
          <cell r="AN3901">
            <v>147.30251851851853</v>
          </cell>
          <cell r="AP3901">
            <v>0.21942684530646206</v>
          </cell>
          <cell r="AV3901" t="str">
            <v>3B</v>
          </cell>
          <cell r="AW3901">
            <v>-13.776625000000001</v>
          </cell>
          <cell r="AX3901">
            <v>-2.9687163831232133</v>
          </cell>
          <cell r="AY3901">
            <v>-5.1358850459665799</v>
          </cell>
          <cell r="AZ3901">
            <v>-2.9687163831232133</v>
          </cell>
          <cell r="BG3901">
            <v>1.1067869101845722</v>
          </cell>
          <cell r="BJ3901">
            <v>-1.5299503296212201E-2</v>
          </cell>
          <cell r="CF3901">
            <v>0</v>
          </cell>
          <cell r="CV3901">
            <v>23.125</v>
          </cell>
          <cell r="DA3901">
            <v>0</v>
          </cell>
          <cell r="ER3901">
            <v>368.25629629629628</v>
          </cell>
        </row>
        <row r="3902">
          <cell r="A3902">
            <v>656980</v>
          </cell>
          <cell r="C3902" t="str">
            <v>Sole, Alec</v>
          </cell>
          <cell r="AF3902">
            <v>0.20524247269236548</v>
          </cell>
          <cell r="AN3902">
            <v>176.93795555555559</v>
          </cell>
          <cell r="AP3902">
            <v>0.2747305178248719</v>
          </cell>
          <cell r="AV3902" t="str">
            <v>SS</v>
          </cell>
          <cell r="AW3902">
            <v>-14.774011162754556</v>
          </cell>
          <cell r="AX3902">
            <v>-6.0540928549520059</v>
          </cell>
          <cell r="AY3902">
            <v>-10.269292811823945</v>
          </cell>
          <cell r="AZ3902">
            <v>-6.0540928549520059</v>
          </cell>
          <cell r="BG3902">
            <v>1.5406960727437755</v>
          </cell>
          <cell r="BJ3902">
            <v>1.0781290234246396E-3</v>
          </cell>
          <cell r="CF3902">
            <v>0</v>
          </cell>
          <cell r="CV3902">
            <v>23.041666666666668</v>
          </cell>
          <cell r="DA3902">
            <v>0</v>
          </cell>
          <cell r="ER3902">
            <v>442.34488888888893</v>
          </cell>
        </row>
        <row r="3903">
          <cell r="A3903">
            <v>656982</v>
          </cell>
          <cell r="C3903" t="str">
            <v>Soltis, Casey</v>
          </cell>
          <cell r="AF3903">
            <v>0.15855712638848896</v>
          </cell>
          <cell r="AN3903">
            <v>100.28894814814817</v>
          </cell>
          <cell r="AP3903">
            <v>0.13158518536151498</v>
          </cell>
          <cell r="AV3903" t="str">
            <v>LF</v>
          </cell>
          <cell r="AW3903">
            <v>-16.358067840696631</v>
          </cell>
          <cell r="AX3903">
            <v>-24.622483333333324</v>
          </cell>
          <cell r="AY3903">
            <v>-14.501259624336042</v>
          </cell>
          <cell r="AZ3903">
            <v>-14.501259624336042</v>
          </cell>
          <cell r="BG3903">
            <v>0.66316832468328424</v>
          </cell>
          <cell r="BJ3903">
            <v>-2.9124020393960274E-3</v>
          </cell>
          <cell r="CF3903">
            <v>0</v>
          </cell>
          <cell r="CV3903">
            <v>21.041666666666668</v>
          </cell>
          <cell r="DA3903">
            <v>0</v>
          </cell>
          <cell r="ER3903">
            <v>250.72237037037038</v>
          </cell>
        </row>
        <row r="3904">
          <cell r="A3904">
            <v>656984</v>
          </cell>
          <cell r="C3904" t="str">
            <v>Sonabend, Adam</v>
          </cell>
          <cell r="AF3904">
            <v>0.176027622822852</v>
          </cell>
          <cell r="AN3904">
            <v>63.46275555555556</v>
          </cell>
          <cell r="AP3904">
            <v>3.434062263162263E-2</v>
          </cell>
          <cell r="AV3904" t="str">
            <v>C</v>
          </cell>
          <cell r="AW3904">
            <v>-15.094483299605244</v>
          </cell>
          <cell r="AX3904">
            <v>-18.543449999999996</v>
          </cell>
          <cell r="AY3904">
            <v>-16.18143852755292</v>
          </cell>
          <cell r="AZ3904">
            <v>-4.9712703415131552</v>
          </cell>
          <cell r="BG3904">
            <v>0.76656095502475163</v>
          </cell>
          <cell r="BJ3904">
            <v>-6.5551441533810584E-3</v>
          </cell>
          <cell r="CF3904">
            <v>0</v>
          </cell>
          <cell r="CV3904">
            <v>24.125</v>
          </cell>
          <cell r="DA3904">
            <v>0</v>
          </cell>
          <cell r="ER3904">
            <v>158.65688888888889</v>
          </cell>
        </row>
        <row r="3905">
          <cell r="A3905">
            <v>656992</v>
          </cell>
          <cell r="C3905" t="str">
            <v>Spencer, Connor</v>
          </cell>
          <cell r="AF3905">
            <v>0.21153600918720056</v>
          </cell>
          <cell r="AN3905">
            <v>162.01386666666667</v>
          </cell>
          <cell r="AP3905">
            <v>0.24742749377942352</v>
          </cell>
          <cell r="AV3905" t="str">
            <v>1B</v>
          </cell>
          <cell r="AW3905">
            <v>-14.123175611570666</v>
          </cell>
          <cell r="AX3905">
            <v>-19.580383333333334</v>
          </cell>
          <cell r="AY3905">
            <v>-14.794648757565101</v>
          </cell>
          <cell r="AZ3905">
            <v>-14.123175611570666</v>
          </cell>
          <cell r="BG3905">
            <v>1.5361462651571598</v>
          </cell>
          <cell r="BJ3905">
            <v>7.1461028615874148E-3</v>
          </cell>
          <cell r="CF3905">
            <v>0</v>
          </cell>
          <cell r="CV3905">
            <v>23.458333333333332</v>
          </cell>
          <cell r="DA3905">
            <v>0</v>
          </cell>
          <cell r="ER3905">
            <v>405.03466666666668</v>
          </cell>
        </row>
        <row r="3906">
          <cell r="A3906">
            <v>656993</v>
          </cell>
          <cell r="C3906" t="str">
            <v>Spitz, Thomas</v>
          </cell>
          <cell r="AF3906">
            <v>0.19716694601079285</v>
          </cell>
          <cell r="AN3906">
            <v>192.7224888888889</v>
          </cell>
          <cell r="AP3906">
            <v>0.25024393293083136</v>
          </cell>
          <cell r="AV3906" t="str">
            <v>RF</v>
          </cell>
          <cell r="AW3906">
            <v>-12.885583333333335</v>
          </cell>
          <cell r="AX3906">
            <v>-18.439616666666666</v>
          </cell>
          <cell r="AY3906">
            <v>-9.8005973345845767</v>
          </cell>
          <cell r="AZ3906">
            <v>-9.8005973345845767</v>
          </cell>
          <cell r="BG3906">
            <v>1.3753771749315975</v>
          </cell>
          <cell r="BJ3906">
            <v>-6.7112472587162767E-3</v>
          </cell>
          <cell r="CF3906">
            <v>0</v>
          </cell>
          <cell r="CV3906">
            <v>24.208333333333332</v>
          </cell>
          <cell r="DA3906">
            <v>0</v>
          </cell>
          <cell r="ER3906">
            <v>481.80622222222223</v>
          </cell>
        </row>
        <row r="3907">
          <cell r="A3907">
            <v>656994</v>
          </cell>
          <cell r="C3907" t="str">
            <v>Spivey, Seth</v>
          </cell>
          <cell r="AF3907">
            <v>0.1818545287042497</v>
          </cell>
          <cell r="AN3907">
            <v>170.78091851851855</v>
          </cell>
          <cell r="AP3907">
            <v>0.31208620396584374</v>
          </cell>
          <cell r="AV3907" t="str">
            <v>C</v>
          </cell>
          <cell r="AW3907">
            <v>-15.031491341699541</v>
          </cell>
          <cell r="AX3907">
            <v>-10.86834037902346</v>
          </cell>
          <cell r="AY3907">
            <v>-16.32790868197991</v>
          </cell>
          <cell r="AZ3907">
            <v>-10.86834037902346</v>
          </cell>
          <cell r="BG3907">
            <v>1.2122804804255696</v>
          </cell>
          <cell r="BJ3907">
            <v>-6.1780570187326394E-3</v>
          </cell>
          <cell r="CF3907">
            <v>0</v>
          </cell>
          <cell r="CV3907">
            <v>23.958333333333332</v>
          </cell>
          <cell r="DA3907">
            <v>0</v>
          </cell>
          <cell r="ER3907">
            <v>426.95229629629631</v>
          </cell>
        </row>
        <row r="3908">
          <cell r="A3908">
            <v>656995</v>
          </cell>
          <cell r="C3908" t="str">
            <v>Spoon, Tyler</v>
          </cell>
          <cell r="AF3908">
            <v>0.17976440596520757</v>
          </cell>
          <cell r="AN3908">
            <v>79.488711111111115</v>
          </cell>
          <cell r="AP3908">
            <v>8.8460577961971265E-2</v>
          </cell>
          <cell r="AV3908" t="str">
            <v>C</v>
          </cell>
          <cell r="AW3908">
            <v>-13.209291666666665</v>
          </cell>
          <cell r="AX3908">
            <v>-19.038116666666664</v>
          </cell>
          <cell r="AY3908">
            <v>-9.1168977250062539</v>
          </cell>
          <cell r="AZ3908">
            <v>-0.70931831996610217</v>
          </cell>
          <cell r="BG3908">
            <v>1.1212296179967969</v>
          </cell>
          <cell r="BJ3908">
            <v>-2.0926555599032538E-2</v>
          </cell>
          <cell r="CF3908">
            <v>0</v>
          </cell>
          <cell r="CV3908">
            <v>23.791666666666668</v>
          </cell>
          <cell r="DA3908">
            <v>0</v>
          </cell>
          <cell r="ER3908">
            <v>198.72177777777779</v>
          </cell>
        </row>
        <row r="3909">
          <cell r="A3909">
            <v>656996</v>
          </cell>
          <cell r="C3909" t="str">
            <v>Sportman, J.P.</v>
          </cell>
          <cell r="AF3909">
            <v>0.19978913809818799</v>
          </cell>
          <cell r="AN3909">
            <v>192.65635555555556</v>
          </cell>
          <cell r="AP3909">
            <v>0.28544420539111404</v>
          </cell>
          <cell r="AV3909" t="str">
            <v>LF</v>
          </cell>
          <cell r="AW3909">
            <v>-12.709883333333334</v>
          </cell>
          <cell r="AX3909">
            <v>-18.128116666666667</v>
          </cell>
          <cell r="AY3909">
            <v>-10.472783649879478</v>
          </cell>
          <cell r="AZ3909">
            <v>-10.472783649879478</v>
          </cell>
          <cell r="BG3909">
            <v>1.2804213585608188</v>
          </cell>
          <cell r="BJ3909">
            <v>8.1091564832927593E-3</v>
          </cell>
          <cell r="CF3909">
            <v>0</v>
          </cell>
          <cell r="CV3909">
            <v>24.458333333333332</v>
          </cell>
          <cell r="DA3909">
            <v>0</v>
          </cell>
          <cell r="ER3909">
            <v>481.64088888888887</v>
          </cell>
        </row>
        <row r="3910">
          <cell r="A3910">
            <v>657004</v>
          </cell>
          <cell r="C3910" t="str">
            <v>Staton, Allen</v>
          </cell>
          <cell r="AF3910">
            <v>0.1905224047147076</v>
          </cell>
          <cell r="AN3910">
            <v>170.90962962962965</v>
          </cell>
          <cell r="AP3910">
            <v>0.22432980844194739</v>
          </cell>
          <cell r="AV3910" t="str">
            <v>3B</v>
          </cell>
          <cell r="AW3910">
            <v>-13.826390923352292</v>
          </cell>
          <cell r="AX3910">
            <v>-6.1366813747586164</v>
          </cell>
          <cell r="AY3910">
            <v>-11.885305470784047</v>
          </cell>
          <cell r="AZ3910">
            <v>-6.1366813747586164</v>
          </cell>
          <cell r="BG3910">
            <v>1.1379715747196482</v>
          </cell>
          <cell r="BJ3910">
            <v>-7.6333014020429149E-3</v>
          </cell>
          <cell r="CF3910">
            <v>0</v>
          </cell>
          <cell r="CV3910">
            <v>23.791666666666668</v>
          </cell>
          <cell r="DA3910">
            <v>0</v>
          </cell>
          <cell r="ER3910">
            <v>427.27407407407406</v>
          </cell>
        </row>
        <row r="3911">
          <cell r="A3911">
            <v>657011</v>
          </cell>
          <cell r="C3911" t="str">
            <v>Stokes, Troy</v>
          </cell>
          <cell r="AF3911">
            <v>0.20624792611684375</v>
          </cell>
          <cell r="AN3911">
            <v>165.59324444444448</v>
          </cell>
          <cell r="AP3911">
            <v>0.26093942888809851</v>
          </cell>
          <cell r="AV3911" t="str">
            <v>LF</v>
          </cell>
          <cell r="AW3911">
            <v>-16.83935</v>
          </cell>
          <cell r="AX3911">
            <v>-26.452749999999995</v>
          </cell>
          <cell r="AY3911">
            <v>-14.679087527548303</v>
          </cell>
          <cell r="AZ3911">
            <v>-14.679087527548303</v>
          </cell>
          <cell r="BG3911">
            <v>0.73061861298194253</v>
          </cell>
          <cell r="BJ3911">
            <v>3.6400255565095028E-3</v>
          </cell>
          <cell r="CF3911">
            <v>0</v>
          </cell>
          <cell r="CV3911">
            <v>20.375</v>
          </cell>
          <cell r="DA3911">
            <v>0</v>
          </cell>
          <cell r="ER3911">
            <v>413.98311111111116</v>
          </cell>
        </row>
        <row r="3912">
          <cell r="A3912">
            <v>657017</v>
          </cell>
          <cell r="C3912" t="str">
            <v>Sturgeon, Cole</v>
          </cell>
          <cell r="AF3912">
            <v>0.20601441062961284</v>
          </cell>
          <cell r="AN3912">
            <v>197.92782222222223</v>
          </cell>
          <cell r="AP3912">
            <v>0.32173201535454732</v>
          </cell>
          <cell r="AV3912" t="str">
            <v>CF</v>
          </cell>
          <cell r="AW3912">
            <v>-12.475616666666665</v>
          </cell>
          <cell r="AX3912">
            <v>-17.712783333333331</v>
          </cell>
          <cell r="AY3912">
            <v>-4.8908025615426469</v>
          </cell>
          <cell r="AZ3912">
            <v>-4.8908025615426469</v>
          </cell>
          <cell r="BG3912">
            <v>1.3485097471698446</v>
          </cell>
          <cell r="BJ3912">
            <v>-1.1962484396543257E-2</v>
          </cell>
          <cell r="CF3912">
            <v>0</v>
          </cell>
          <cell r="CV3912">
            <v>24.791666666666668</v>
          </cell>
          <cell r="DA3912">
            <v>0</v>
          </cell>
          <cell r="ER3912">
            <v>494.81955555555555</v>
          </cell>
        </row>
        <row r="3913">
          <cell r="A3913">
            <v>657019</v>
          </cell>
          <cell r="C3913" t="str">
            <v>Suchy, Michael</v>
          </cell>
          <cell r="AF3913">
            <v>0.21014376776775776</v>
          </cell>
          <cell r="AN3913">
            <v>203.73428148148147</v>
          </cell>
          <cell r="AP3913">
            <v>0.34120265511932235</v>
          </cell>
          <cell r="AV3913" t="str">
            <v>RF</v>
          </cell>
          <cell r="AW3913">
            <v>-13.705708333333336</v>
          </cell>
          <cell r="AX3913">
            <v>-19.987083333333331</v>
          </cell>
          <cell r="AY3913">
            <v>-15.170556950436485</v>
          </cell>
          <cell r="AZ3913">
            <v>-13.705708333333336</v>
          </cell>
          <cell r="BG3913">
            <v>1.5087105147036439</v>
          </cell>
          <cell r="BJ3913">
            <v>9.3558734989121119E-3</v>
          </cell>
          <cell r="CF3913">
            <v>0</v>
          </cell>
          <cell r="CV3913">
            <v>23.208333333333332</v>
          </cell>
          <cell r="DA3913">
            <v>0</v>
          </cell>
          <cell r="ER3913">
            <v>509.33570370370364</v>
          </cell>
        </row>
        <row r="3914">
          <cell r="A3914">
            <v>657020</v>
          </cell>
          <cell r="C3914" t="str">
            <v>Sullivan, Zach</v>
          </cell>
          <cell r="AF3914">
            <v>0.14899586878407178</v>
          </cell>
          <cell r="AN3914">
            <v>187.30405925925925</v>
          </cell>
          <cell r="AP3914">
            <v>0.2848311370564226</v>
          </cell>
          <cell r="AV3914" t="str">
            <v>CF</v>
          </cell>
          <cell r="AW3914">
            <v>-16.515450000000001</v>
          </cell>
          <cell r="AX3914">
            <v>-25.760449999999995</v>
          </cell>
          <cell r="AY3914">
            <v>-11.483835019674387</v>
          </cell>
          <cell r="AZ3914">
            <v>-11.483835019674387</v>
          </cell>
          <cell r="BG3914">
            <v>1.0196544280732529</v>
          </cell>
          <cell r="BJ3914">
            <v>4.5908821989624699E-3</v>
          </cell>
          <cell r="CF3914">
            <v>0</v>
          </cell>
          <cell r="CV3914">
            <v>20.625</v>
          </cell>
          <cell r="DA3914">
            <v>0</v>
          </cell>
          <cell r="ER3914">
            <v>468.26014814814812</v>
          </cell>
        </row>
        <row r="3915">
          <cell r="A3915">
            <v>657027</v>
          </cell>
          <cell r="C3915" t="str">
            <v>Tanielu, Nick</v>
          </cell>
          <cell r="AF3915">
            <v>0.2087871923339934</v>
          </cell>
          <cell r="AN3915">
            <v>223.17700740740744</v>
          </cell>
          <cell r="AP3915">
            <v>0.34698123547419646</v>
          </cell>
          <cell r="AV3915" t="str">
            <v>3B</v>
          </cell>
          <cell r="AW3915">
            <v>-12.368206245948798</v>
          </cell>
          <cell r="AX3915">
            <v>-7.683485926170702</v>
          </cell>
          <cell r="AY3915">
            <v>-12.172497014934915</v>
          </cell>
          <cell r="AZ3915">
            <v>-7.683485926170702</v>
          </cell>
          <cell r="BG3915">
            <v>1.5168901272338258</v>
          </cell>
          <cell r="BJ3915">
            <v>1.3765251127548103E-2</v>
          </cell>
          <cell r="CF3915">
            <v>0</v>
          </cell>
          <cell r="CV3915">
            <v>23.791666666666668</v>
          </cell>
          <cell r="DA3915">
            <v>0</v>
          </cell>
          <cell r="ER3915">
            <v>557.94251851851857</v>
          </cell>
        </row>
        <row r="3916">
          <cell r="A3916">
            <v>657033</v>
          </cell>
          <cell r="C3916" t="str">
            <v>Taylor, Zach</v>
          </cell>
          <cell r="AF3916">
            <v>0.13180387995840478</v>
          </cell>
          <cell r="AN3916">
            <v>65.201422222222234</v>
          </cell>
          <cell r="AP3916">
            <v>6.0576480801203036E-2</v>
          </cell>
          <cell r="AV3916" t="str">
            <v>C</v>
          </cell>
          <cell r="AW3916">
            <v>-20.059519193626159</v>
          </cell>
          <cell r="AX3916">
            <v>-25.529683333333331</v>
          </cell>
          <cell r="AY3916">
            <v>-21.431497813723752</v>
          </cell>
          <cell r="AZ3916">
            <v>-10.366654443888638</v>
          </cell>
          <cell r="BG3916">
            <v>0.78000854140759002</v>
          </cell>
          <cell r="BJ3916">
            <v>1.6211756822483568E-2</v>
          </cell>
          <cell r="CF3916">
            <v>0</v>
          </cell>
          <cell r="CV3916">
            <v>20.708333333333332</v>
          </cell>
          <cell r="DA3916">
            <v>0</v>
          </cell>
          <cell r="ER3916">
            <v>163.00355555555558</v>
          </cell>
        </row>
        <row r="3917">
          <cell r="A3917">
            <v>657035</v>
          </cell>
          <cell r="C3917" t="str">
            <v>Tendler, Luke</v>
          </cell>
          <cell r="AF3917">
            <v>0.21476671607866429</v>
          </cell>
          <cell r="AN3917">
            <v>236.43034074074077</v>
          </cell>
          <cell r="AP3917">
            <v>0.36742339995425211</v>
          </cell>
          <cell r="AV3917" t="str">
            <v>RF</v>
          </cell>
          <cell r="AW3917">
            <v>-12.564206387345498</v>
          </cell>
          <cell r="AX3917">
            <v>-17.60895</v>
          </cell>
          <cell r="AY3917">
            <v>-13.183568100256142</v>
          </cell>
          <cell r="AZ3917">
            <v>-12.564206387345498</v>
          </cell>
          <cell r="BG3917">
            <v>1.2775348674631322</v>
          </cell>
          <cell r="BJ3917">
            <v>-2.5299114676164672E-4</v>
          </cell>
          <cell r="CF3917">
            <v>0</v>
          </cell>
          <cell r="CV3917">
            <v>24.875</v>
          </cell>
          <cell r="DA3917">
            <v>0</v>
          </cell>
          <cell r="ER3917">
            <v>591.07585185185189</v>
          </cell>
        </row>
        <row r="3918">
          <cell r="A3918">
            <v>657038</v>
          </cell>
          <cell r="C3918" t="str">
            <v>Thomas, Eric</v>
          </cell>
          <cell r="AF3918">
            <v>0.14882762283604509</v>
          </cell>
          <cell r="AN3918">
            <v>79.733120000000014</v>
          </cell>
          <cell r="AP3918">
            <v>7.3148573168275721E-2</v>
          </cell>
          <cell r="AV3918" t="str">
            <v>LF</v>
          </cell>
          <cell r="AW3918">
            <v>-15.694941666666665</v>
          </cell>
          <cell r="AX3918">
            <v>-24.025383333333323</v>
          </cell>
          <cell r="AY3918">
            <v>-13.747278270510751</v>
          </cell>
          <cell r="AZ3918">
            <v>-13.747278270510751</v>
          </cell>
          <cell r="BG3918">
            <v>0.66751919297428053</v>
          </cell>
          <cell r="BJ3918">
            <v>-1.0471727894953401E-2</v>
          </cell>
          <cell r="CF3918">
            <v>0</v>
          </cell>
          <cell r="CV3918">
            <v>21.291666666666668</v>
          </cell>
          <cell r="DA3918">
            <v>0</v>
          </cell>
          <cell r="ER3918">
            <v>199.33280000000002</v>
          </cell>
        </row>
        <row r="3919">
          <cell r="A3919">
            <v>657041</v>
          </cell>
          <cell r="C3919" t="str">
            <v>Thomas, Lane</v>
          </cell>
          <cell r="AF3919">
            <v>0.19771328789704329</v>
          </cell>
          <cell r="AN3919">
            <v>151.8784</v>
          </cell>
          <cell r="AP3919">
            <v>0.24293585357273029</v>
          </cell>
          <cell r="AV3919" t="str">
            <v>CF</v>
          </cell>
          <cell r="AW3919">
            <v>-16.191549999999999</v>
          </cell>
          <cell r="AX3919">
            <v>-13.389999752123089</v>
          </cell>
          <cell r="AY3919">
            <v>-7.3492964059969612</v>
          </cell>
          <cell r="AZ3919">
            <v>-7.3492964059969612</v>
          </cell>
          <cell r="BG3919">
            <v>0.8674893355608605</v>
          </cell>
          <cell r="BJ3919">
            <v>-4.0043158765074999E-3</v>
          </cell>
          <cell r="CF3919">
            <v>0</v>
          </cell>
          <cell r="CV3919">
            <v>20.875</v>
          </cell>
          <cell r="DA3919">
            <v>0</v>
          </cell>
          <cell r="ER3919">
            <v>379.69599999999997</v>
          </cell>
        </row>
        <row r="3920">
          <cell r="A3920">
            <v>657051</v>
          </cell>
          <cell r="C3920" t="str">
            <v>Torres, Nick</v>
          </cell>
          <cell r="AF3920">
            <v>0.21546791391055806</v>
          </cell>
          <cell r="AN3920">
            <v>231.73108148148151</v>
          </cell>
          <cell r="AP3920">
            <v>0.35337670648711961</v>
          </cell>
          <cell r="AV3920" t="str">
            <v>LF</v>
          </cell>
          <cell r="AW3920">
            <v>-13.847541666666666</v>
          </cell>
          <cell r="AX3920">
            <v>-20.258216666666662</v>
          </cell>
          <cell r="AY3920">
            <v>-12.303454492773479</v>
          </cell>
          <cell r="AZ3920">
            <v>-12.303454492773479</v>
          </cell>
          <cell r="BG3920">
            <v>1.6253363344610574</v>
          </cell>
          <cell r="BJ3920">
            <v>2.3130638860768233E-2</v>
          </cell>
          <cell r="CF3920">
            <v>0</v>
          </cell>
          <cell r="CV3920">
            <v>23.041666666666668</v>
          </cell>
          <cell r="DA3920">
            <v>0</v>
          </cell>
          <cell r="ER3920">
            <v>579.32770370370372</v>
          </cell>
        </row>
        <row r="3921">
          <cell r="A3921">
            <v>657056</v>
          </cell>
          <cell r="C3921" t="str">
            <v>Trees, Mitch</v>
          </cell>
          <cell r="AF3921">
            <v>0.15267180207697306</v>
          </cell>
          <cell r="AN3921">
            <v>118.65671111111112</v>
          </cell>
          <cell r="AP3921">
            <v>0.15511522311128301</v>
          </cell>
          <cell r="AV3921" t="str">
            <v>C</v>
          </cell>
          <cell r="AW3921">
            <v>-16.825148283124427</v>
          </cell>
          <cell r="AX3921">
            <v>-24.837383333333332</v>
          </cell>
          <cell r="AY3921">
            <v>-17.079769933054781</v>
          </cell>
          <cell r="AZ3921">
            <v>-5.0611086111494172</v>
          </cell>
          <cell r="BG3921">
            <v>0.51717124432043593</v>
          </cell>
          <cell r="BJ3921">
            <v>-1.7260666981830854E-2</v>
          </cell>
          <cell r="CF3921">
            <v>0</v>
          </cell>
          <cell r="CV3921">
            <v>20.958333333333332</v>
          </cell>
          <cell r="DA3921">
            <v>0</v>
          </cell>
          <cell r="ER3921">
            <v>296.6417777777778</v>
          </cell>
        </row>
        <row r="3922">
          <cell r="A3922">
            <v>657061</v>
          </cell>
          <cell r="C3922" t="str">
            <v>Tucker, Cole</v>
          </cell>
          <cell r="AF3922">
            <v>0.1942565555210003</v>
          </cell>
          <cell r="AN3922">
            <v>166.48225185185186</v>
          </cell>
          <cell r="AP3922">
            <v>0.27084463487923205</v>
          </cell>
          <cell r="AV3922" t="str">
            <v>SS</v>
          </cell>
          <cell r="AW3922">
            <v>-17.385358333333336</v>
          </cell>
          <cell r="AX3922">
            <v>-3.5941449885246559</v>
          </cell>
          <cell r="AY3922">
            <v>-8.6608840062398631</v>
          </cell>
          <cell r="AZ3922">
            <v>-3.5941449885246559</v>
          </cell>
          <cell r="BG3922">
            <v>1.2130625815951253</v>
          </cell>
          <cell r="BJ3922">
            <v>4.5280068423267364E-3</v>
          </cell>
          <cell r="CF3922">
            <v>0</v>
          </cell>
          <cell r="CV3922">
            <v>19.958333333333332</v>
          </cell>
          <cell r="DA3922">
            <v>0</v>
          </cell>
          <cell r="ER3922">
            <v>416.20562962962958</v>
          </cell>
        </row>
        <row r="3923">
          <cell r="A3923">
            <v>657064</v>
          </cell>
          <cell r="C3923" t="str">
            <v>Twine, Justin</v>
          </cell>
          <cell r="AF3923">
            <v>0.16070201041209367</v>
          </cell>
          <cell r="AN3923">
            <v>182.5707851851852</v>
          </cell>
          <cell r="AP3923">
            <v>0.30301649528776875</v>
          </cell>
          <cell r="AV3923" t="str">
            <v>2B</v>
          </cell>
          <cell r="AW3923">
            <v>-16.407483333333335</v>
          </cell>
          <cell r="AX3923">
            <v>-9.9588306689623902</v>
          </cell>
          <cell r="AY3923">
            <v>-14.234655176415288</v>
          </cell>
          <cell r="AZ3923">
            <v>-9.9588306689623902</v>
          </cell>
          <cell r="BG3923">
            <v>0.814801656959246</v>
          </cell>
          <cell r="BJ3923">
            <v>7.8546348485475093E-3</v>
          </cell>
          <cell r="CF3923">
            <v>0</v>
          </cell>
          <cell r="CV3923">
            <v>20.708333333333332</v>
          </cell>
          <cell r="DA3923">
            <v>0</v>
          </cell>
          <cell r="ER3923">
            <v>456.42696296296299</v>
          </cell>
        </row>
        <row r="3924">
          <cell r="A3924">
            <v>657072</v>
          </cell>
          <cell r="C3924" t="str">
            <v>Vallot, Chase</v>
          </cell>
          <cell r="AF3924">
            <v>0.20126861955256678</v>
          </cell>
          <cell r="AN3924">
            <v>154.70127407407409</v>
          </cell>
          <cell r="AP3924">
            <v>0.2715160145876131</v>
          </cell>
          <cell r="AV3924" t="str">
            <v>C</v>
          </cell>
          <cell r="AW3924">
            <v>-21.074368352274846</v>
          </cell>
          <cell r="AX3924">
            <v>-27.884949999999996</v>
          </cell>
          <cell r="AY3924">
            <v>-22.925195303033114</v>
          </cell>
          <cell r="AZ3924">
            <v>-21.074368352274846</v>
          </cell>
          <cell r="BG3924">
            <v>0.64648812002452982</v>
          </cell>
          <cell r="BJ3924">
            <v>6.1046484673652063E-3</v>
          </cell>
          <cell r="CF3924">
            <v>0</v>
          </cell>
          <cell r="CV3924">
            <v>19.875</v>
          </cell>
          <cell r="DA3924">
            <v>0</v>
          </cell>
          <cell r="ER3924">
            <v>386.7531851851852</v>
          </cell>
        </row>
        <row r="3925">
          <cell r="A3925">
            <v>657077</v>
          </cell>
          <cell r="C3925" t="str">
            <v>Verdugo, Alex</v>
          </cell>
          <cell r="AF3925">
            <v>0.22622498887623912</v>
          </cell>
          <cell r="AN3925">
            <v>223.57048888888892</v>
          </cell>
          <cell r="AP3925">
            <v>0.35130091980069322</v>
          </cell>
          <cell r="AV3925" t="str">
            <v>CF</v>
          </cell>
          <cell r="AW3925">
            <v>-17.163250000000001</v>
          </cell>
          <cell r="AX3925">
            <v>-27.145049999999998</v>
          </cell>
          <cell r="AY3925">
            <v>-5.0621213921752757</v>
          </cell>
          <cell r="AZ3925">
            <v>-5.0621213921752757</v>
          </cell>
          <cell r="BG3925">
            <v>1.1694775725551094</v>
          </cell>
          <cell r="BJ3925">
            <v>5.1731801396723998E-3</v>
          </cell>
          <cell r="CF3925">
            <v>0</v>
          </cell>
          <cell r="CV3925">
            <v>20.125</v>
          </cell>
          <cell r="DA3925">
            <v>0</v>
          </cell>
          <cell r="ER3925">
            <v>558.92622222222224</v>
          </cell>
        </row>
        <row r="3926">
          <cell r="A3926">
            <v>657080</v>
          </cell>
          <cell r="C3926" t="str">
            <v>Vilter, Nick</v>
          </cell>
          <cell r="AF3926">
            <v>0.18775636257699185</v>
          </cell>
          <cell r="AN3926">
            <v>109.78272000000003</v>
          </cell>
          <cell r="AP3926">
            <v>0.16989947612392897</v>
          </cell>
          <cell r="AV3926" t="str">
            <v>3B</v>
          </cell>
          <cell r="AW3926">
            <v>-13.654015458415131</v>
          </cell>
          <cell r="AX3926">
            <v>-9.1520149636438219</v>
          </cell>
          <cell r="AY3926">
            <v>-14.812591857377104</v>
          </cell>
          <cell r="AZ3926">
            <v>-9.1520149636438219</v>
          </cell>
          <cell r="BG3926">
            <v>1.3532747814217809</v>
          </cell>
          <cell r="BJ3926">
            <v>2.193277746979987E-3</v>
          </cell>
          <cell r="CF3926">
            <v>0</v>
          </cell>
          <cell r="CV3926">
            <v>22.708333333333332</v>
          </cell>
          <cell r="DA3926">
            <v>0</v>
          </cell>
          <cell r="ER3926">
            <v>274.45680000000004</v>
          </cell>
        </row>
        <row r="3927">
          <cell r="A3927">
            <v>657086</v>
          </cell>
          <cell r="C3927" t="str">
            <v>Walker, Jared</v>
          </cell>
          <cell r="AF3927">
            <v>0.16269180656205773</v>
          </cell>
          <cell r="AN3927">
            <v>98.553718518518522</v>
          </cell>
          <cell r="AP3927">
            <v>0.14774173955893688</v>
          </cell>
          <cell r="AV3927" t="str">
            <v>3B</v>
          </cell>
          <cell r="AW3927">
            <v>-16.83935</v>
          </cell>
          <cell r="AX3927">
            <v>-15.870792142500068</v>
          </cell>
          <cell r="AY3927">
            <v>-14.31961892462693</v>
          </cell>
          <cell r="AZ3927">
            <v>-14.31961892462693</v>
          </cell>
          <cell r="BG3927">
            <v>0.82910854186096605</v>
          </cell>
          <cell r="BJ3927">
            <v>-8.7729450835062582E-3</v>
          </cell>
          <cell r="CF3927">
            <v>0</v>
          </cell>
          <cell r="CV3927">
            <v>20.375</v>
          </cell>
          <cell r="DA3927">
            <v>0</v>
          </cell>
          <cell r="ER3927">
            <v>246.3842962962963</v>
          </cell>
        </row>
        <row r="3928">
          <cell r="A3928">
            <v>657088</v>
          </cell>
          <cell r="C3928" t="str">
            <v>Wall, Forrest</v>
          </cell>
          <cell r="AF3928">
            <v>0.20965885881035931</v>
          </cell>
          <cell r="AN3928">
            <v>211.71069629629631</v>
          </cell>
          <cell r="AP3928">
            <v>0.32293225891890864</v>
          </cell>
          <cell r="AV3928" t="str">
            <v>2B</v>
          </cell>
          <cell r="AW3928">
            <v>-16.515450000000001</v>
          </cell>
          <cell r="AX3928">
            <v>-13.422130855946088</v>
          </cell>
          <cell r="AY3928">
            <v>-4.8119931915957093</v>
          </cell>
          <cell r="AZ3928">
            <v>-4.8119931915957093</v>
          </cell>
          <cell r="BG3928">
            <v>0.91862819499622739</v>
          </cell>
          <cell r="BJ3928">
            <v>-7.9510613809126527E-3</v>
          </cell>
          <cell r="CF3928">
            <v>0</v>
          </cell>
          <cell r="CV3928">
            <v>20.625</v>
          </cell>
          <cell r="DA3928">
            <v>0</v>
          </cell>
          <cell r="ER3928">
            <v>529.27674074074071</v>
          </cell>
        </row>
        <row r="3929">
          <cell r="A3929">
            <v>657111</v>
          </cell>
          <cell r="C3929" t="str">
            <v>Whitten, Fran</v>
          </cell>
          <cell r="AF3929">
            <v>0.18069499522232232</v>
          </cell>
          <cell r="AN3929">
            <v>105.93802666666666</v>
          </cell>
          <cell r="AP3929">
            <v>0.14361391851035521</v>
          </cell>
          <cell r="AV3929" t="str">
            <v>1B</v>
          </cell>
          <cell r="AW3929">
            <v>-15.382237641860542</v>
          </cell>
          <cell r="AX3929">
            <v>-16.984549999999999</v>
          </cell>
          <cell r="AY3929">
            <v>-15.064770428187943</v>
          </cell>
          <cell r="AZ3929">
            <v>-15.064770428187943</v>
          </cell>
          <cell r="BG3929">
            <v>1.5607603234016398</v>
          </cell>
          <cell r="BJ3929">
            <v>8.1237784117615258E-3</v>
          </cell>
          <cell r="CF3929">
            <v>0</v>
          </cell>
          <cell r="CV3929">
            <v>25.541666666666668</v>
          </cell>
          <cell r="DA3929">
            <v>0</v>
          </cell>
          <cell r="ER3929">
            <v>264.84506666666664</v>
          </cell>
        </row>
        <row r="3930">
          <cell r="A3930">
            <v>657124</v>
          </cell>
          <cell r="C3930" t="str">
            <v>Williamson, Clay</v>
          </cell>
          <cell r="AF3930">
            <v>0.18110164064309298</v>
          </cell>
          <cell r="AN3930">
            <v>74.699282962962968</v>
          </cell>
          <cell r="AP3930">
            <v>4.9365366190795679E-2</v>
          </cell>
          <cell r="AV3930" t="str">
            <v>CF</v>
          </cell>
          <cell r="AW3930">
            <v>-13.847541666666666</v>
          </cell>
          <cell r="AX3930">
            <v>-20.258216666666662</v>
          </cell>
          <cell r="AY3930">
            <v>-7.071249130129333</v>
          </cell>
          <cell r="AZ3930">
            <v>-7.071249130129333</v>
          </cell>
          <cell r="BG3930">
            <v>1.299507539096473</v>
          </cell>
          <cell r="BJ3930">
            <v>1.8756339689028423E-3</v>
          </cell>
          <cell r="CF3930">
            <v>0</v>
          </cell>
          <cell r="CV3930">
            <v>23.041666666666668</v>
          </cell>
          <cell r="DA3930">
            <v>0</v>
          </cell>
          <cell r="ER3930">
            <v>186.74820740740742</v>
          </cell>
        </row>
        <row r="3931">
          <cell r="A3931">
            <v>657129</v>
          </cell>
          <cell r="C3931" t="str">
            <v>Wilson, Marcus</v>
          </cell>
          <cell r="AF3931">
            <v>0.19339919794969823</v>
          </cell>
          <cell r="AN3931">
            <v>137.27087407407407</v>
          </cell>
          <cell r="AP3931">
            <v>0.21662351656727308</v>
          </cell>
          <cell r="AV3931" t="str">
            <v>CF</v>
          </cell>
          <cell r="AW3931">
            <v>-17.505675</v>
          </cell>
          <cell r="AX3931">
            <v>-27.884949999999996</v>
          </cell>
          <cell r="AY3931">
            <v>-13.095763574822209</v>
          </cell>
          <cell r="AZ3931">
            <v>-13.095763574822209</v>
          </cell>
          <cell r="BG3931">
            <v>1.0105611431684374</v>
          </cell>
          <cell r="BJ3931">
            <v>4.4912913313732792E-3</v>
          </cell>
          <cell r="CF3931">
            <v>0</v>
          </cell>
          <cell r="CV3931">
            <v>19.875</v>
          </cell>
          <cell r="DA3931">
            <v>0</v>
          </cell>
          <cell r="ER3931">
            <v>343.17718518518518</v>
          </cell>
        </row>
        <row r="3932">
          <cell r="A3932">
            <v>657139</v>
          </cell>
          <cell r="C3932" t="str">
            <v>Woodward, Trent</v>
          </cell>
          <cell r="AF3932">
            <v>0.20360314419260583</v>
          </cell>
          <cell r="AN3932">
            <v>117.39555555555556</v>
          </cell>
          <cell r="AP3932">
            <v>0.18134226066813097</v>
          </cell>
          <cell r="AV3932" t="str">
            <v>C</v>
          </cell>
          <cell r="AW3932">
            <v>-12.008186904515593</v>
          </cell>
          <cell r="AX3932">
            <v>-18.231949999999998</v>
          </cell>
          <cell r="AY3932">
            <v>-12.694118015032636</v>
          </cell>
          <cell r="AZ3932">
            <v>-0.17447702022974232</v>
          </cell>
          <cell r="BG3932">
            <v>1.3214207440706427</v>
          </cell>
          <cell r="BJ3932">
            <v>-2.1391105059499808E-3</v>
          </cell>
          <cell r="CF3932">
            <v>0</v>
          </cell>
          <cell r="CV3932">
            <v>24.375</v>
          </cell>
          <cell r="DA3932">
            <v>0</v>
          </cell>
          <cell r="ER3932">
            <v>293.48888888888888</v>
          </cell>
        </row>
        <row r="3933">
          <cell r="A3933">
            <v>657145</v>
          </cell>
          <cell r="C3933" t="str">
            <v>Zagunis, Mark</v>
          </cell>
          <cell r="AF3933">
            <v>0.25270339480772458</v>
          </cell>
          <cell r="AN3933">
            <v>258.92395227852359</v>
          </cell>
          <cell r="AP3933">
            <v>0.34630451552317254</v>
          </cell>
          <cell r="AV3933" t="str">
            <v>RF</v>
          </cell>
          <cell r="AW3933">
            <v>-13.563874999999999</v>
          </cell>
          <cell r="AX3933">
            <v>-19.715949999999996</v>
          </cell>
          <cell r="AY3933">
            <v>-11.018916297616176</v>
          </cell>
          <cell r="AZ3933">
            <v>-11.018916297616176</v>
          </cell>
          <cell r="BG3933">
            <v>1.2928905018327235</v>
          </cell>
          <cell r="BJ3933">
            <v>2.3391835691742757E-3</v>
          </cell>
          <cell r="CF3933">
            <v>0</v>
          </cell>
          <cell r="CV3933">
            <v>23.375</v>
          </cell>
          <cell r="DA3933">
            <v>0</v>
          </cell>
          <cell r="ER3933">
            <v>532.32651851851847</v>
          </cell>
        </row>
        <row r="3934">
          <cell r="A3934">
            <v>657147</v>
          </cell>
          <cell r="C3934" t="str">
            <v>Zeile, Shane</v>
          </cell>
          <cell r="AF3934">
            <v>0.19563604749734581</v>
          </cell>
          <cell r="AN3934">
            <v>132.90275555555556</v>
          </cell>
          <cell r="AP3934">
            <v>0.20952630339144385</v>
          </cell>
          <cell r="AV3934" t="str">
            <v>C</v>
          </cell>
          <cell r="AW3934">
            <v>-13.948568402898038</v>
          </cell>
          <cell r="AX3934">
            <v>-20.258216666666662</v>
          </cell>
          <cell r="AY3934">
            <v>-13.162073148308485</v>
          </cell>
          <cell r="AZ3934">
            <v>6.5909823160182643</v>
          </cell>
          <cell r="BG3934">
            <v>1.3688435124080249</v>
          </cell>
          <cell r="BJ3934">
            <v>-7.8167588685710658E-3</v>
          </cell>
          <cell r="CF3934">
            <v>0</v>
          </cell>
          <cell r="CV3934">
            <v>23.041666666666668</v>
          </cell>
          <cell r="DA3934">
            <v>0</v>
          </cell>
          <cell r="ER3934">
            <v>332.25688888888891</v>
          </cell>
        </row>
        <row r="3935">
          <cell r="A3935">
            <v>657148</v>
          </cell>
          <cell r="C3935" t="str">
            <v>Zier, Tim</v>
          </cell>
          <cell r="AF3935">
            <v>0.1741515464007129</v>
          </cell>
          <cell r="AN3935">
            <v>81.960485925925923</v>
          </cell>
          <cell r="AP3935">
            <v>7.6230053134676568E-2</v>
          </cell>
          <cell r="AV3935" t="str">
            <v>2B</v>
          </cell>
          <cell r="AW3935">
            <v>-12.350857763007227</v>
          </cell>
          <cell r="AX3935">
            <v>-4.3086003459537139</v>
          </cell>
          <cell r="AY3935">
            <v>-9.6985026984107101</v>
          </cell>
          <cell r="AZ3935">
            <v>-4.3086003459537139</v>
          </cell>
          <cell r="BG3935">
            <v>1.2335260036257125</v>
          </cell>
          <cell r="BJ3935">
            <v>1.1227250991848145E-2</v>
          </cell>
          <cell r="CF3935">
            <v>0</v>
          </cell>
          <cell r="CV3935">
            <v>24.875</v>
          </cell>
          <cell r="DA3935">
            <v>0</v>
          </cell>
          <cell r="ER3935">
            <v>204.90121481481481</v>
          </cell>
        </row>
        <row r="3936">
          <cell r="A3936">
            <v>657149</v>
          </cell>
          <cell r="C3936" t="str">
            <v>Ziznewski, John</v>
          </cell>
          <cell r="AF3936">
            <v>0.18523335796297596</v>
          </cell>
          <cell r="AN3936">
            <v>113.36800000000001</v>
          </cell>
          <cell r="AP3936">
            <v>0.14317377277513832</v>
          </cell>
          <cell r="AV3936" t="str">
            <v>3B</v>
          </cell>
          <cell r="AW3936">
            <v>-11.660294161691414</v>
          </cell>
          <cell r="AX3936">
            <v>-3.2143602092427246</v>
          </cell>
          <cell r="AY3936">
            <v>-10.295431964306671</v>
          </cell>
          <cell r="AZ3936">
            <v>-3.2143602092427246</v>
          </cell>
          <cell r="BG3936">
            <v>1.4258490614627788</v>
          </cell>
          <cell r="BJ3936">
            <v>1.82510691058923E-2</v>
          </cell>
          <cell r="CF3936">
            <v>0</v>
          </cell>
          <cell r="CV3936">
            <v>25.208333333333332</v>
          </cell>
          <cell r="DA3936">
            <v>0</v>
          </cell>
          <cell r="ER3936">
            <v>283.42</v>
          </cell>
        </row>
        <row r="3937">
          <cell r="A3937">
            <v>657193</v>
          </cell>
          <cell r="C3937" t="str">
            <v>Alvarez, Eddy</v>
          </cell>
          <cell r="AF3937">
            <v>0.22968125167652403</v>
          </cell>
          <cell r="AN3937">
            <v>232.03681784735696</v>
          </cell>
          <cell r="AP3937">
            <v>0.35090401989747899</v>
          </cell>
          <cell r="AV3937" t="str">
            <v>SS</v>
          </cell>
          <cell r="AW3937">
            <v>-11.588333333333333</v>
          </cell>
          <cell r="AX3937">
            <v>-6.9674686395740695</v>
          </cell>
          <cell r="AY3937">
            <v>0.74460712941763352</v>
          </cell>
          <cell r="AZ3937">
            <v>0.74460712941763352</v>
          </cell>
          <cell r="BG3937">
            <v>0.7587975616715017</v>
          </cell>
          <cell r="BJ3937">
            <v>-1.4821373056996541E-3</v>
          </cell>
          <cell r="CF3937">
            <v>0</v>
          </cell>
          <cell r="CV3937">
            <v>26.458333333333332</v>
          </cell>
          <cell r="DA3937">
            <v>0</v>
          </cell>
          <cell r="ER3937">
            <v>557.19999999999993</v>
          </cell>
        </row>
        <row r="3938">
          <cell r="A3938">
            <v>657194</v>
          </cell>
          <cell r="C3938" t="str">
            <v>Anderson, Austin</v>
          </cell>
          <cell r="AF3938">
            <v>0.18301371350922591</v>
          </cell>
          <cell r="AN3938">
            <v>112.80000000000001</v>
          </cell>
          <cell r="AP3938">
            <v>0.14813057010592656</v>
          </cell>
          <cell r="AV3938" t="str">
            <v>3B</v>
          </cell>
          <cell r="AW3938">
            <v>-12.910347526727884</v>
          </cell>
          <cell r="AX3938">
            <v>-5.2911927340485718</v>
          </cell>
          <cell r="AY3938">
            <v>-13.646663141892436</v>
          </cell>
          <cell r="AZ3938">
            <v>-5.2911927340485718</v>
          </cell>
          <cell r="BG3938">
            <v>1.3554130498686487</v>
          </cell>
          <cell r="BJ3938">
            <v>7.0916605593170506E-3</v>
          </cell>
          <cell r="CF3938">
            <v>0</v>
          </cell>
          <cell r="CV3938">
            <v>24.041666666666668</v>
          </cell>
          <cell r="DA3938">
            <v>0</v>
          </cell>
          <cell r="ER3938">
            <v>282</v>
          </cell>
        </row>
        <row r="3939">
          <cell r="A3939">
            <v>657216</v>
          </cell>
          <cell r="C3939" t="str">
            <v>Fisher, Devon</v>
          </cell>
          <cell r="AF3939">
            <v>0.159329610994763</v>
          </cell>
          <cell r="AN3939">
            <v>68.367893333333342</v>
          </cell>
          <cell r="AP3939">
            <v>6.325347837295614E-2</v>
          </cell>
          <cell r="AV3939" t="str">
            <v>C</v>
          </cell>
          <cell r="AW3939">
            <v>-23.844829020445903</v>
          </cell>
          <cell r="AX3939">
            <v>-28.8266290204459</v>
          </cell>
          <cell r="AY3939">
            <v>-26.570122027261192</v>
          </cell>
          <cell r="AZ3939">
            <v>-16.147563192546926</v>
          </cell>
          <cell r="BG3939">
            <v>0.70632314083163761</v>
          </cell>
          <cell r="BJ3939">
            <v>1.5695615170750345E-4</v>
          </cell>
          <cell r="CF3939">
            <v>0</v>
          </cell>
          <cell r="CV3939">
            <v>20.125</v>
          </cell>
          <cell r="DA3939">
            <v>0</v>
          </cell>
          <cell r="ER3939">
            <v>170.91973333333334</v>
          </cell>
        </row>
        <row r="3940">
          <cell r="A3940">
            <v>657218</v>
          </cell>
          <cell r="C3940" t="str">
            <v>Freeman, Clint</v>
          </cell>
          <cell r="AF3940">
            <v>0.15994543739894135</v>
          </cell>
          <cell r="AN3940">
            <v>70.984248888888899</v>
          </cell>
          <cell r="AP3940">
            <v>3.378095047182661E-2</v>
          </cell>
          <cell r="AV3940" t="str">
            <v>1B</v>
          </cell>
          <cell r="AW3940">
            <v>-12.148909874016535</v>
          </cell>
          <cell r="AX3940">
            <v>-17.345050000000001</v>
          </cell>
          <cell r="AY3940">
            <v>-10.899931790290349</v>
          </cell>
          <cell r="AZ3940">
            <v>-10.899931790290349</v>
          </cell>
          <cell r="BG3940">
            <v>1.4551272077213642</v>
          </cell>
          <cell r="BJ3940">
            <v>1.7961462304385667E-2</v>
          </cell>
          <cell r="CF3940">
            <v>0</v>
          </cell>
          <cell r="CV3940">
            <v>25.125</v>
          </cell>
          <cell r="DA3940">
            <v>0</v>
          </cell>
          <cell r="ER3940">
            <v>177.46062222222224</v>
          </cell>
        </row>
        <row r="3941">
          <cell r="A3941">
            <v>657219</v>
          </cell>
          <cell r="C3941" t="str">
            <v>Garcia, Justin</v>
          </cell>
          <cell r="AF3941">
            <v>0.15643053547652636</v>
          </cell>
          <cell r="AN3941">
            <v>86.815360000000013</v>
          </cell>
          <cell r="AP3941">
            <v>8.0832145099356434E-2</v>
          </cell>
          <cell r="AV3941" t="str">
            <v>1B</v>
          </cell>
          <cell r="AW3941">
            <v>-18.203590904206994</v>
          </cell>
          <cell r="AX3941">
            <v>-20.911549999999998</v>
          </cell>
          <cell r="AY3941">
            <v>-18.425752221485045</v>
          </cell>
          <cell r="AZ3941">
            <v>-18.203590904206994</v>
          </cell>
          <cell r="BG3941">
            <v>1.2498216137330744</v>
          </cell>
          <cell r="BJ3941">
            <v>-2.2935253350180779E-2</v>
          </cell>
          <cell r="CF3941">
            <v>0</v>
          </cell>
          <cell r="CV3941">
            <v>22.708333333333332</v>
          </cell>
          <cell r="DA3941">
            <v>0</v>
          </cell>
          <cell r="ER3941">
            <v>217.03840000000002</v>
          </cell>
        </row>
        <row r="3942">
          <cell r="A3942">
            <v>657222</v>
          </cell>
          <cell r="C3942" t="str">
            <v>Godfrey, Sean</v>
          </cell>
          <cell r="AF3942">
            <v>0.2067775179191165</v>
          </cell>
          <cell r="AN3942">
            <v>155.57258666666667</v>
          </cell>
          <cell r="AP3942">
            <v>0.23714561720598115</v>
          </cell>
          <cell r="AV3942" t="str">
            <v>CF</v>
          </cell>
          <cell r="AW3942">
            <v>-12.709883333333334</v>
          </cell>
          <cell r="AX3942">
            <v>-18.128116666666667</v>
          </cell>
          <cell r="AY3942">
            <v>-7.6128544787454793</v>
          </cell>
          <cell r="AZ3942">
            <v>-7.6128544787454793</v>
          </cell>
          <cell r="BG3942">
            <v>1.6115747594254906</v>
          </cell>
          <cell r="BJ3942">
            <v>7.213141955995225E-3</v>
          </cell>
          <cell r="CF3942">
            <v>0</v>
          </cell>
          <cell r="CV3942">
            <v>24.458333333333332</v>
          </cell>
          <cell r="DA3942">
            <v>0</v>
          </cell>
          <cell r="ER3942">
            <v>388.93146666666667</v>
          </cell>
        </row>
        <row r="3943">
          <cell r="A3943">
            <v>657225</v>
          </cell>
          <cell r="C3943" t="str">
            <v>Hendrix, Jeff</v>
          </cell>
          <cell r="AF3943">
            <v>0.20091283927758841</v>
          </cell>
          <cell r="AN3943">
            <v>184.85167407407408</v>
          </cell>
          <cell r="AP3943">
            <v>0.24356153400833747</v>
          </cell>
          <cell r="AV3943" t="str">
            <v>CF</v>
          </cell>
          <cell r="AW3943">
            <v>-13.924633333333336</v>
          </cell>
          <cell r="AX3943">
            <v>-20.409649999999999</v>
          </cell>
          <cell r="AY3943">
            <v>-7.1787528449658513</v>
          </cell>
          <cell r="AZ3943">
            <v>-7.1787528449658513</v>
          </cell>
          <cell r="BG3943">
            <v>1.349286656648355</v>
          </cell>
          <cell r="BJ3943">
            <v>1.1335789153584748E-2</v>
          </cell>
          <cell r="CF3943">
            <v>0</v>
          </cell>
          <cell r="CV3943">
            <v>22.958333333333332</v>
          </cell>
          <cell r="DA3943">
            <v>0</v>
          </cell>
          <cell r="ER3943">
            <v>462.12918518518518</v>
          </cell>
        </row>
        <row r="3944">
          <cell r="A3944">
            <v>657227</v>
          </cell>
          <cell r="C3944" t="str">
            <v>Ison, Bobby</v>
          </cell>
          <cell r="AF3944">
            <v>0.17577841990472454</v>
          </cell>
          <cell r="AN3944">
            <v>167.37837037037039</v>
          </cell>
          <cell r="AP3944">
            <v>0.27548473750403235</v>
          </cell>
          <cell r="AV3944" t="str">
            <v>LF</v>
          </cell>
          <cell r="AW3944">
            <v>-13.924633333333336</v>
          </cell>
          <cell r="AX3944">
            <v>-20.409649999999999</v>
          </cell>
          <cell r="AY3944">
            <v>-15.374619413111231</v>
          </cell>
          <cell r="AZ3944">
            <v>-13.924633333333336</v>
          </cell>
          <cell r="BG3944">
            <v>1.015774267472529</v>
          </cell>
          <cell r="BJ3944">
            <v>-1.2207304713307502E-2</v>
          </cell>
          <cell r="CF3944">
            <v>0</v>
          </cell>
          <cell r="CV3944">
            <v>22.958333333333332</v>
          </cell>
          <cell r="DA3944">
            <v>0</v>
          </cell>
          <cell r="ER3944">
            <v>418.44592592592596</v>
          </cell>
        </row>
        <row r="3945">
          <cell r="A3945">
            <v>657230</v>
          </cell>
          <cell r="C3945" t="str">
            <v>Katz, Michael</v>
          </cell>
          <cell r="AF3945">
            <v>0.18747518372347516</v>
          </cell>
          <cell r="AN3945">
            <v>166.45724444444446</v>
          </cell>
          <cell r="AP3945">
            <v>0.2550301762838868</v>
          </cell>
          <cell r="AV3945" t="str">
            <v>1B</v>
          </cell>
          <cell r="AW3945">
            <v>-11.607952467363832</v>
          </cell>
          <cell r="AX3945">
            <v>-18.902549999999998</v>
          </cell>
          <cell r="AY3945">
            <v>-11.949193229842278</v>
          </cell>
          <cell r="AZ3945">
            <v>-11.607952467363832</v>
          </cell>
          <cell r="BG3945">
            <v>1.267645592928166</v>
          </cell>
          <cell r="BJ3945">
            <v>-3.1857312922678725E-3</v>
          </cell>
          <cell r="CF3945">
            <v>0</v>
          </cell>
          <cell r="CV3945">
            <v>23.875</v>
          </cell>
          <cell r="DA3945">
            <v>0</v>
          </cell>
          <cell r="ER3945">
            <v>416.14311111111112</v>
          </cell>
        </row>
        <row r="3946">
          <cell r="A3946">
            <v>657231</v>
          </cell>
          <cell r="C3946" t="str">
            <v>Kemp, Trent</v>
          </cell>
          <cell r="AF3946">
            <v>0.1926090206751272</v>
          </cell>
          <cell r="AN3946">
            <v>155.88717037037037</v>
          </cell>
          <cell r="AP3946">
            <v>0.22347817870610709</v>
          </cell>
          <cell r="AV3946" t="str">
            <v>LF</v>
          </cell>
          <cell r="AW3946">
            <v>-16.299516666666666</v>
          </cell>
          <cell r="AX3946">
            <v>-25.298916666666656</v>
          </cell>
          <cell r="AY3946">
            <v>-17.337050779810163</v>
          </cell>
          <cell r="AZ3946">
            <v>-16.299516666666666</v>
          </cell>
          <cell r="BG3946">
            <v>0.9295579610288871</v>
          </cell>
          <cell r="BJ3946">
            <v>6.7514861877124568E-3</v>
          </cell>
          <cell r="CF3946">
            <v>0</v>
          </cell>
          <cell r="CV3946">
            <v>20.791666666666668</v>
          </cell>
          <cell r="DA3946">
            <v>0</v>
          </cell>
          <cell r="ER3946">
            <v>389.7179259259259</v>
          </cell>
        </row>
        <row r="3947">
          <cell r="A3947">
            <v>657232</v>
          </cell>
          <cell r="C3947" t="str">
            <v>Kuhn, Max</v>
          </cell>
          <cell r="AF3947">
            <v>0.20439379895380066</v>
          </cell>
          <cell r="AN3947">
            <v>171.61088000000001</v>
          </cell>
          <cell r="AP3947">
            <v>0.23545886072140154</v>
          </cell>
          <cell r="AV3947" t="str">
            <v>1B</v>
          </cell>
          <cell r="AW3947">
            <v>-12.608066698845732</v>
          </cell>
          <cell r="AX3947">
            <v>-19.038116666666664</v>
          </cell>
          <cell r="AY3947">
            <v>-16.018752237425993</v>
          </cell>
          <cell r="AZ3947">
            <v>-12.608066698845732</v>
          </cell>
          <cell r="BG3947">
            <v>1.1912329655098124</v>
          </cell>
          <cell r="BJ3947">
            <v>-3.7990758676836526E-3</v>
          </cell>
          <cell r="CF3947">
            <v>0</v>
          </cell>
          <cell r="CV3947">
            <v>23.791666666666668</v>
          </cell>
          <cell r="DA3947">
            <v>0</v>
          </cell>
          <cell r="ER3947">
            <v>429.02719999999999</v>
          </cell>
        </row>
        <row r="3948">
          <cell r="A3948">
            <v>657233</v>
          </cell>
          <cell r="C3948" t="str">
            <v>Lacen, Luis</v>
          </cell>
          <cell r="AF3948">
            <v>0.14106842128518768</v>
          </cell>
          <cell r="AN3948">
            <v>62.709854814814825</v>
          </cell>
          <cell r="AP3948">
            <v>2.6039465156755259E-2</v>
          </cell>
          <cell r="AV3948" t="str">
            <v>RF</v>
          </cell>
          <cell r="AW3948">
            <v>-17.746308333333335</v>
          </cell>
          <cell r="AX3948">
            <v>-28.409949999999998</v>
          </cell>
          <cell r="AY3948">
            <v>-14.021341488311977</v>
          </cell>
          <cell r="AZ3948">
            <v>-14.021341488311977</v>
          </cell>
          <cell r="BG3948">
            <v>1.0510805930998586</v>
          </cell>
          <cell r="BJ3948">
            <v>5.0647324343436962E-3</v>
          </cell>
          <cell r="CF3948">
            <v>0</v>
          </cell>
          <cell r="CV3948">
            <v>19.708333333333332</v>
          </cell>
          <cell r="DA3948">
            <v>0</v>
          </cell>
          <cell r="ER3948">
            <v>156.77463703703705</v>
          </cell>
        </row>
        <row r="3949">
          <cell r="A3949">
            <v>657239</v>
          </cell>
          <cell r="C3949" t="str">
            <v>McFarland, Ty</v>
          </cell>
          <cell r="AF3949">
            <v>0.18718483877494507</v>
          </cell>
          <cell r="AN3949">
            <v>97.664948148148156</v>
          </cell>
          <cell r="AP3949">
            <v>0.12024293217158</v>
          </cell>
          <cell r="AV3949" t="str">
            <v>2B</v>
          </cell>
          <cell r="AW3949">
            <v>-12.873548301445785</v>
          </cell>
          <cell r="AX3949">
            <v>-7.0690135189584389</v>
          </cell>
          <cell r="AY3949">
            <v>-10.043660274091337</v>
          </cell>
          <cell r="AZ3949">
            <v>-7.0690135189584389</v>
          </cell>
          <cell r="BG3949">
            <v>1.5313404154383496</v>
          </cell>
          <cell r="BJ3949">
            <v>-6.1949193467889909E-3</v>
          </cell>
          <cell r="CF3949">
            <v>0</v>
          </cell>
          <cell r="CV3949">
            <v>24.708333333333332</v>
          </cell>
          <cell r="DA3949">
            <v>0</v>
          </cell>
          <cell r="ER3949">
            <v>244.16237037037038</v>
          </cell>
        </row>
        <row r="3950">
          <cell r="A3950">
            <v>657242</v>
          </cell>
          <cell r="C3950" t="str">
            <v>Moore, Blair</v>
          </cell>
          <cell r="AF3950">
            <v>0.15072884586069976</v>
          </cell>
          <cell r="AN3950">
            <v>73.517226666666673</v>
          </cell>
          <cell r="AP3950">
            <v>3.8557193388245148E-2</v>
          </cell>
          <cell r="AV3950" t="str">
            <v>3B</v>
          </cell>
          <cell r="AW3950">
            <v>-15.621910966079628</v>
          </cell>
          <cell r="AX3950">
            <v>-4.9244124371129656</v>
          </cell>
          <cell r="AY3950">
            <v>-15.712143788106161</v>
          </cell>
          <cell r="AZ3950">
            <v>-4.9244124371129656</v>
          </cell>
          <cell r="BG3950">
            <v>1.4288577374236811</v>
          </cell>
          <cell r="BJ3950">
            <v>4.0870964015458922E-3</v>
          </cell>
          <cell r="CF3950">
            <v>0</v>
          </cell>
          <cell r="CV3950">
            <v>25.375</v>
          </cell>
          <cell r="DA3950">
            <v>0</v>
          </cell>
          <cell r="ER3950">
            <v>183.79306666666668</v>
          </cell>
        </row>
        <row r="3951">
          <cell r="A3951">
            <v>657247</v>
          </cell>
          <cell r="C3951" t="str">
            <v>O'Keefe, Brian</v>
          </cell>
          <cell r="AF3951">
            <v>0.21126263828544375</v>
          </cell>
          <cell r="AN3951">
            <v>170.23727407407409</v>
          </cell>
          <cell r="AP3951">
            <v>0.26041249245326792</v>
          </cell>
          <cell r="AV3951" t="str">
            <v>C</v>
          </cell>
          <cell r="AW3951">
            <v>-16.064225490132799</v>
          </cell>
          <cell r="AX3951">
            <v>-20.409649999999999</v>
          </cell>
          <cell r="AY3951">
            <v>-15.979714542399279</v>
          </cell>
          <cell r="AZ3951">
            <v>-3.2775334797067961</v>
          </cell>
          <cell r="BG3951">
            <v>1.2818829207587585</v>
          </cell>
          <cell r="BJ3951">
            <v>-4.2035926382168352E-3</v>
          </cell>
          <cell r="CF3951">
            <v>0</v>
          </cell>
          <cell r="CV3951">
            <v>22.958333333333332</v>
          </cell>
          <cell r="DA3951">
            <v>0</v>
          </cell>
          <cell r="ER3951">
            <v>425.59318518518518</v>
          </cell>
        </row>
        <row r="3952">
          <cell r="A3952">
            <v>657253</v>
          </cell>
          <cell r="C3952" t="str">
            <v>Rabago, Chris</v>
          </cell>
          <cell r="AF3952">
            <v>0.17237641313026489</v>
          </cell>
          <cell r="AN3952">
            <v>137.57700740740742</v>
          </cell>
          <cell r="AP3952">
            <v>0.22470341895097401</v>
          </cell>
          <cell r="AV3952" t="str">
            <v>C</v>
          </cell>
          <cell r="AW3952">
            <v>-13.705708333333336</v>
          </cell>
          <cell r="AX3952">
            <v>-19.987083333333331</v>
          </cell>
          <cell r="AY3952">
            <v>-7.9923698949438773</v>
          </cell>
          <cell r="AZ3952">
            <v>6.1180772344019028</v>
          </cell>
          <cell r="BG3952">
            <v>1.2465215934172407</v>
          </cell>
          <cell r="BJ3952">
            <v>3.2632592541455237E-4</v>
          </cell>
          <cell r="CF3952">
            <v>0</v>
          </cell>
          <cell r="CV3952">
            <v>23.208333333333332</v>
          </cell>
          <cell r="DA3952">
            <v>0</v>
          </cell>
          <cell r="ER3952">
            <v>343.94251851851851</v>
          </cell>
        </row>
        <row r="3953">
          <cell r="A3953">
            <v>657254</v>
          </cell>
          <cell r="C3953" t="str">
            <v>Rapacz, Josh</v>
          </cell>
          <cell r="AF3953">
            <v>0.15875122115132775</v>
          </cell>
          <cell r="AN3953">
            <v>57.971484444444449</v>
          </cell>
          <cell r="AP3953">
            <v>4.035586208454045E-2</v>
          </cell>
          <cell r="AV3953" t="str">
            <v>C</v>
          </cell>
          <cell r="AW3953">
            <v>-11.534317058628215</v>
          </cell>
          <cell r="AX3953">
            <v>-16.62405</v>
          </cell>
          <cell r="AY3953">
            <v>-11.095015352725538</v>
          </cell>
          <cell r="AZ3953">
            <v>0.26671337434119868</v>
          </cell>
          <cell r="BG3953">
            <v>1.2465532785908067</v>
          </cell>
          <cell r="BJ3953">
            <v>-4.4680732789289787E-2</v>
          </cell>
          <cell r="CF3953">
            <v>0</v>
          </cell>
          <cell r="CV3953">
            <v>25.958333333333332</v>
          </cell>
          <cell r="DA3953">
            <v>0</v>
          </cell>
          <cell r="ER3953">
            <v>144.92871111111111</v>
          </cell>
        </row>
        <row r="3954">
          <cell r="A3954">
            <v>657261</v>
          </cell>
          <cell r="C3954" t="str">
            <v>Seferina, Darren</v>
          </cell>
          <cell r="AF3954">
            <v>0.21487605234888166</v>
          </cell>
          <cell r="AN3954">
            <v>174.90749629629633</v>
          </cell>
          <cell r="AP3954">
            <v>0.29915507643269001</v>
          </cell>
          <cell r="AV3954" t="str">
            <v>2B</v>
          </cell>
          <cell r="AW3954">
            <v>-14.424233333333335</v>
          </cell>
          <cell r="AX3954">
            <v>-8.0942545611205468</v>
          </cell>
          <cell r="AY3954">
            <v>-0.79322500000000185</v>
          </cell>
          <cell r="AZ3954">
            <v>-0.79322500000000185</v>
          </cell>
          <cell r="BG3954">
            <v>0.84410299452436099</v>
          </cell>
          <cell r="BJ3954">
            <v>6.3320810713062923E-3</v>
          </cell>
          <cell r="CF3954">
            <v>0</v>
          </cell>
          <cell r="CV3954">
            <v>22.458333333333332</v>
          </cell>
          <cell r="DA3954">
            <v>0</v>
          </cell>
          <cell r="ER3954">
            <v>437.26874074074078</v>
          </cell>
        </row>
        <row r="3955">
          <cell r="A3955">
            <v>657262</v>
          </cell>
          <cell r="C3955" t="str">
            <v>Seiz, Ryan</v>
          </cell>
          <cell r="AF3955">
            <v>0.18879364650786162</v>
          </cell>
          <cell r="AN3955">
            <v>112.10901333333334</v>
          </cell>
          <cell r="AP3955">
            <v>0.14273317437519084</v>
          </cell>
          <cell r="AV3955" t="str">
            <v>1B</v>
          </cell>
          <cell r="AW3955">
            <v>-14.89433984586576</v>
          </cell>
          <cell r="AX3955">
            <v>-18.024283333333329</v>
          </cell>
          <cell r="AY3955">
            <v>-15.436233284235545</v>
          </cell>
          <cell r="AZ3955">
            <v>-14.89433984586576</v>
          </cell>
          <cell r="BG3955">
            <v>1.3009180943503535</v>
          </cell>
          <cell r="BJ3955">
            <v>-1.4141238113668212E-2</v>
          </cell>
          <cell r="CF3955">
            <v>0</v>
          </cell>
          <cell r="CV3955">
            <v>24.541666666666668</v>
          </cell>
          <cell r="DA3955">
            <v>0</v>
          </cell>
          <cell r="ER3955">
            <v>280.27253333333334</v>
          </cell>
        </row>
        <row r="3956">
          <cell r="A3956">
            <v>657266</v>
          </cell>
          <cell r="C3956" t="str">
            <v>Tellez, Cisco</v>
          </cell>
          <cell r="AF3956">
            <v>0.18290749849061916</v>
          </cell>
          <cell r="AN3956">
            <v>116.79882666666668</v>
          </cell>
          <cell r="AP3956">
            <v>0.14323667843520183</v>
          </cell>
          <cell r="AV3956" t="str">
            <v>1B</v>
          </cell>
          <cell r="AW3956">
            <v>-13.490043170783451</v>
          </cell>
          <cell r="AX3956">
            <v>-18.647283333333331</v>
          </cell>
          <cell r="AY3956">
            <v>-14.012315609817332</v>
          </cell>
          <cell r="AZ3956">
            <v>-13.490043170783451</v>
          </cell>
          <cell r="BG3956">
            <v>1.120423186634393</v>
          </cell>
          <cell r="BJ3956">
            <v>-1.9370685919097616E-3</v>
          </cell>
          <cell r="CF3956">
            <v>0</v>
          </cell>
          <cell r="CV3956">
            <v>24.041666666666668</v>
          </cell>
          <cell r="DA3956">
            <v>0</v>
          </cell>
          <cell r="ER3956">
            <v>291.99706666666668</v>
          </cell>
        </row>
        <row r="3957">
          <cell r="A3957">
            <v>657269</v>
          </cell>
          <cell r="C3957" t="str">
            <v>Thompson, Nick</v>
          </cell>
          <cell r="AF3957">
            <v>0.20351152419089488</v>
          </cell>
          <cell r="AN3957">
            <v>164.0183466666667</v>
          </cell>
          <cell r="AP3957">
            <v>0.26447960162621564</v>
          </cell>
          <cell r="AV3957" t="str">
            <v>RF</v>
          </cell>
          <cell r="AW3957">
            <v>-16.124943881420677</v>
          </cell>
          <cell r="AX3957">
            <v>-19.309249999999999</v>
          </cell>
          <cell r="AY3957">
            <v>-16.026895210151075</v>
          </cell>
          <cell r="AZ3957">
            <v>-16.026895210151075</v>
          </cell>
          <cell r="BG3957">
            <v>1.2483433401478372</v>
          </cell>
          <cell r="BJ3957">
            <v>-4.9150218733569982E-3</v>
          </cell>
          <cell r="CF3957">
            <v>0</v>
          </cell>
          <cell r="CV3957">
            <v>23.625</v>
          </cell>
          <cell r="DA3957">
            <v>0</v>
          </cell>
          <cell r="ER3957">
            <v>410.04586666666671</v>
          </cell>
        </row>
        <row r="3958">
          <cell r="A3958">
            <v>657271</v>
          </cell>
          <cell r="C3958" t="str">
            <v>Towns, Kenny</v>
          </cell>
          <cell r="AF3958">
            <v>0.17314443121506068</v>
          </cell>
          <cell r="AN3958">
            <v>83.585813333333348</v>
          </cell>
          <cell r="AP3958">
            <v>7.5095228765243549E-2</v>
          </cell>
          <cell r="AV3958" t="str">
            <v>3B</v>
          </cell>
          <cell r="AW3958">
            <v>-13.422041666666665</v>
          </cell>
          <cell r="AX3958">
            <v>-6.2091728120349234</v>
          </cell>
          <cell r="AY3958">
            <v>-5.1925477051975619</v>
          </cell>
          <cell r="AZ3958">
            <v>-5.1925477051975619</v>
          </cell>
          <cell r="BG3958">
            <v>1.2487260412640362</v>
          </cell>
          <cell r="BJ3958">
            <v>-1.9193142736188294E-2</v>
          </cell>
          <cell r="CF3958">
            <v>0</v>
          </cell>
          <cell r="CV3958">
            <v>23.541666666666668</v>
          </cell>
          <cell r="DA3958">
            <v>0</v>
          </cell>
          <cell r="ER3958">
            <v>208.96453333333335</v>
          </cell>
        </row>
        <row r="3959">
          <cell r="A3959">
            <v>657282</v>
          </cell>
          <cell r="C3959" t="str">
            <v>Wilson, Nic</v>
          </cell>
          <cell r="AF3959">
            <v>0.1649555198498896</v>
          </cell>
          <cell r="AN3959">
            <v>103.20437333333335</v>
          </cell>
          <cell r="AP3959">
            <v>0.1343390796222601</v>
          </cell>
          <cell r="AV3959" t="str">
            <v>1B</v>
          </cell>
          <cell r="AW3959">
            <v>-16.610140128442794</v>
          </cell>
          <cell r="AX3959">
            <v>-18.766983333333332</v>
          </cell>
          <cell r="AY3959">
            <v>-17.162479686478981</v>
          </cell>
          <cell r="AZ3959">
            <v>-16.610140128442794</v>
          </cell>
          <cell r="BG3959">
            <v>1.4375659278312027</v>
          </cell>
          <cell r="BJ3959">
            <v>-6.5785350285532665E-3</v>
          </cell>
          <cell r="CF3959">
            <v>0</v>
          </cell>
          <cell r="CV3959">
            <v>23.958333333333332</v>
          </cell>
          <cell r="DA3959">
            <v>0</v>
          </cell>
          <cell r="ER3959">
            <v>258.01093333333336</v>
          </cell>
        </row>
        <row r="3960">
          <cell r="A3960">
            <v>657284</v>
          </cell>
          <cell r="C3960" t="str">
            <v>Yacinich, Jake</v>
          </cell>
          <cell r="AF3960">
            <v>0.18170570107257308</v>
          </cell>
          <cell r="AN3960">
            <v>143.23828148148149</v>
          </cell>
          <cell r="AP3960">
            <v>0.21968781381944458</v>
          </cell>
          <cell r="AV3960" t="str">
            <v>SS</v>
          </cell>
          <cell r="AW3960">
            <v>-13.634791666666667</v>
          </cell>
          <cell r="AX3960">
            <v>-4.3688237116877637</v>
          </cell>
          <cell r="AY3960">
            <v>-10.710528587477683</v>
          </cell>
          <cell r="AZ3960">
            <v>-4.3688237116877637</v>
          </cell>
          <cell r="BG3960">
            <v>1.5300302723575179</v>
          </cell>
          <cell r="BJ3960">
            <v>-1.8876400103403745E-3</v>
          </cell>
          <cell r="CF3960">
            <v>0</v>
          </cell>
          <cell r="CV3960">
            <v>23.291666666666668</v>
          </cell>
          <cell r="DA3960">
            <v>0</v>
          </cell>
          <cell r="ER3960">
            <v>358.09570370370369</v>
          </cell>
        </row>
        <row r="3961">
          <cell r="A3961">
            <v>657329</v>
          </cell>
          <cell r="C3961" t="str">
            <v>Sanchez, Jeyson</v>
          </cell>
          <cell r="AF3961">
            <v>0.15166595965170843</v>
          </cell>
          <cell r="AN3961">
            <v>90.05586962962964</v>
          </cell>
          <cell r="AP3961">
            <v>0.13004765958786357</v>
          </cell>
          <cell r="AV3961" t="str">
            <v>C</v>
          </cell>
          <cell r="AW3961">
            <v>-15.140002456250761</v>
          </cell>
          <cell r="AX3961">
            <v>-22.433116666666667</v>
          </cell>
          <cell r="AY3961">
            <v>-14.44396258516392</v>
          </cell>
          <cell r="AZ3961">
            <v>-7.5033364979395678</v>
          </cell>
          <cell r="BG3961">
            <v>0.79200678200231311</v>
          </cell>
          <cell r="BJ3961">
            <v>1.0134333698206884E-2</v>
          </cell>
          <cell r="CF3961">
            <v>0</v>
          </cell>
          <cell r="CV3961">
            <v>21.958333333333332</v>
          </cell>
          <cell r="DA3961">
            <v>0</v>
          </cell>
          <cell r="ER3961">
            <v>225.13967407407409</v>
          </cell>
        </row>
        <row r="3962">
          <cell r="A3962">
            <v>657374</v>
          </cell>
          <cell r="C3962" t="str">
            <v>Ovalles, Adony</v>
          </cell>
          <cell r="AF3962">
            <v>0.12405331682685351</v>
          </cell>
          <cell r="AN3962">
            <v>60.166731851851864</v>
          </cell>
          <cell r="AP3962">
            <v>3.9230011873261139E-2</v>
          </cell>
          <cell r="AV3962" t="str">
            <v>C</v>
          </cell>
          <cell r="AW3962">
            <v>-16.283985521290752</v>
          </cell>
          <cell r="AX3962">
            <v>-22.082649999999997</v>
          </cell>
          <cell r="AY3962">
            <v>-16.27300569505433</v>
          </cell>
          <cell r="AZ3962">
            <v>-5.3717692468609473</v>
          </cell>
          <cell r="BG3962">
            <v>0.68414473432557532</v>
          </cell>
          <cell r="BJ3962">
            <v>-5.5397637002027322E-3</v>
          </cell>
          <cell r="CF3962">
            <v>0</v>
          </cell>
          <cell r="CV3962">
            <v>22.125</v>
          </cell>
          <cell r="DA3962">
            <v>0</v>
          </cell>
          <cell r="ER3962">
            <v>150.41682962962966</v>
          </cell>
        </row>
        <row r="3963">
          <cell r="A3963">
            <v>657422</v>
          </cell>
          <cell r="C3963" t="str">
            <v>Adams, Caleb</v>
          </cell>
          <cell r="AF3963">
            <v>0.20594025648596265</v>
          </cell>
          <cell r="AN3963">
            <v>207.89688888888887</v>
          </cell>
          <cell r="AP3963">
            <v>0.33488523721757069</v>
          </cell>
          <cell r="AV3963" t="str">
            <v>RF</v>
          </cell>
          <cell r="AW3963">
            <v>-13.492958333333334</v>
          </cell>
          <cell r="AX3963">
            <v>-19.580383333333334</v>
          </cell>
          <cell r="AY3963">
            <v>-14.872643711503043</v>
          </cell>
          <cell r="AZ3963">
            <v>-13.492958333333334</v>
          </cell>
          <cell r="BG3963">
            <v>1.1521748969673875</v>
          </cell>
          <cell r="BJ3963">
            <v>1.3003520338579282E-2</v>
          </cell>
          <cell r="CF3963">
            <v>0</v>
          </cell>
          <cell r="CV3963">
            <v>23.458333333333332</v>
          </cell>
          <cell r="DA3963">
            <v>0</v>
          </cell>
          <cell r="ER3963">
            <v>519.74222222222215</v>
          </cell>
        </row>
        <row r="3964">
          <cell r="A3964">
            <v>657423</v>
          </cell>
          <cell r="C3964" t="str">
            <v>Diekroeger, Danny</v>
          </cell>
          <cell r="AF3964">
            <v>0.20952624887077478</v>
          </cell>
          <cell r="AN3964">
            <v>163.19082666666668</v>
          </cell>
          <cell r="AP3964">
            <v>0.27222020127388424</v>
          </cell>
          <cell r="AV3964" t="str">
            <v>3B</v>
          </cell>
          <cell r="AW3964">
            <v>-15.612156843978218</v>
          </cell>
          <cell r="AX3964">
            <v>-7.4800726501415031</v>
          </cell>
          <cell r="AY3964">
            <v>-13.07759155703382</v>
          </cell>
          <cell r="AZ3964">
            <v>-7.4800726501415031</v>
          </cell>
          <cell r="BG3964">
            <v>1.5343648055232229</v>
          </cell>
          <cell r="BJ3964">
            <v>4.1146088174739874E-3</v>
          </cell>
          <cell r="CF3964">
            <v>0</v>
          </cell>
          <cell r="CV3964">
            <v>24.125</v>
          </cell>
          <cell r="DA3964">
            <v>0</v>
          </cell>
          <cell r="ER3964">
            <v>407.9770666666667</v>
          </cell>
        </row>
        <row r="3965">
          <cell r="A3965">
            <v>657425</v>
          </cell>
          <cell r="C3965" t="str">
            <v>Garcia, Eudor</v>
          </cell>
          <cell r="AF3965">
            <v>0.20264508176137905</v>
          </cell>
          <cell r="AN3965">
            <v>149.93621333333337</v>
          </cell>
          <cell r="AP3965">
            <v>0.25637124001565081</v>
          </cell>
          <cell r="AV3965" t="str">
            <v>3B</v>
          </cell>
          <cell r="AW3965">
            <v>-14.522910386966332</v>
          </cell>
          <cell r="AX3965">
            <v>-13.208447979825438</v>
          </cell>
          <cell r="AY3965">
            <v>-16.044673859486789</v>
          </cell>
          <cell r="AZ3965">
            <v>-13.208447979825438</v>
          </cell>
          <cell r="BG3965">
            <v>0.96335728411461807</v>
          </cell>
          <cell r="BJ3965">
            <v>-1.0971854547484744E-3</v>
          </cell>
          <cell r="CF3965">
            <v>0</v>
          </cell>
          <cell r="CV3965">
            <v>22.125</v>
          </cell>
          <cell r="DA3965">
            <v>0</v>
          </cell>
          <cell r="ER3965">
            <v>374.84053333333338</v>
          </cell>
        </row>
        <row r="3966">
          <cell r="A3966">
            <v>657426</v>
          </cell>
          <cell r="C3966" t="str">
            <v>George, Max</v>
          </cell>
          <cell r="AF3966">
            <v>0.18029763149442787</v>
          </cell>
          <cell r="AN3966">
            <v>170.34441481481483</v>
          </cell>
          <cell r="AP3966">
            <v>0.24555434123003261</v>
          </cell>
          <cell r="AV3966" t="str">
            <v>2B</v>
          </cell>
          <cell r="AW3966">
            <v>-17.055283333333335</v>
          </cell>
          <cell r="AX3966">
            <v>-11.189664437305435</v>
          </cell>
          <cell r="AY3966">
            <v>-13.557888665471168</v>
          </cell>
          <cell r="AZ3966">
            <v>-11.189664437305435</v>
          </cell>
          <cell r="BG3966">
            <v>0.59933085760431393</v>
          </cell>
          <cell r="BJ3966">
            <v>1.3196192645910152E-2</v>
          </cell>
          <cell r="CF3966">
            <v>0</v>
          </cell>
          <cell r="CV3966">
            <v>20.208333333333332</v>
          </cell>
          <cell r="DA3966">
            <v>0</v>
          </cell>
          <cell r="ER3966">
            <v>425.86103703703702</v>
          </cell>
        </row>
        <row r="3967">
          <cell r="A3967">
            <v>657427</v>
          </cell>
          <cell r="C3967" t="str">
            <v>Hering, Colin</v>
          </cell>
          <cell r="AF3967">
            <v>0.17635532106404406</v>
          </cell>
          <cell r="AN3967">
            <v>81.791620740740754</v>
          </cell>
          <cell r="AP3967">
            <v>5.3835744420650977E-2</v>
          </cell>
          <cell r="AV3967" t="str">
            <v>RF</v>
          </cell>
          <cell r="AW3967">
            <v>-12.121224999999999</v>
          </cell>
          <cell r="AX3967">
            <v>-17.12875</v>
          </cell>
          <cell r="AY3967">
            <v>-10.428322090893552</v>
          </cell>
          <cell r="AZ3967">
            <v>-10.428322090893552</v>
          </cell>
          <cell r="BG3967">
            <v>1.5179132174741121</v>
          </cell>
          <cell r="BJ3967">
            <v>-5.7070421928150381E-3</v>
          </cell>
          <cell r="CF3967">
            <v>0</v>
          </cell>
          <cell r="CV3967">
            <v>25.375</v>
          </cell>
          <cell r="DA3967">
            <v>0</v>
          </cell>
          <cell r="ER3967">
            <v>204.47905185185186</v>
          </cell>
        </row>
        <row r="3968">
          <cell r="A3968">
            <v>657429</v>
          </cell>
          <cell r="C3968" t="str">
            <v>James, Mac</v>
          </cell>
          <cell r="AF3968">
            <v>0.17758753571226799</v>
          </cell>
          <cell r="AN3968">
            <v>174.32640000000004</v>
          </cell>
          <cell r="AP3968">
            <v>0.26668655851346379</v>
          </cell>
          <cell r="AV3968" t="str">
            <v>C</v>
          </cell>
          <cell r="AW3968">
            <v>-12.704411972806557</v>
          </cell>
          <cell r="AX3968">
            <v>-20.258216666666662</v>
          </cell>
          <cell r="AY3968">
            <v>-13.737836428016223</v>
          </cell>
          <cell r="AZ3968">
            <v>-1.1158841318941595</v>
          </cell>
          <cell r="BG3968">
            <v>1.4432099414455482</v>
          </cell>
          <cell r="BJ3968">
            <v>1.8003317995984461E-3</v>
          </cell>
          <cell r="CF3968">
            <v>0</v>
          </cell>
          <cell r="CV3968">
            <v>23.041666666666668</v>
          </cell>
          <cell r="DA3968">
            <v>0</v>
          </cell>
          <cell r="ER3968">
            <v>435.81600000000003</v>
          </cell>
        </row>
        <row r="3969">
          <cell r="A3969">
            <v>657430</v>
          </cell>
          <cell r="C3969" t="str">
            <v>Jorge, Nelson</v>
          </cell>
          <cell r="AF3969">
            <v>0.15430943770104444</v>
          </cell>
          <cell r="AN3969">
            <v>86.92823703703705</v>
          </cell>
          <cell r="AP3969">
            <v>0.12323382767400459</v>
          </cell>
          <cell r="AV3969" t="str">
            <v>2B</v>
          </cell>
          <cell r="AW3969">
            <v>-16.623416666666664</v>
          </cell>
          <cell r="AX3969">
            <v>-14.140108443774357</v>
          </cell>
          <cell r="AY3969">
            <v>-11.486717142873312</v>
          </cell>
          <cell r="AZ3969">
            <v>-11.486717142873312</v>
          </cell>
          <cell r="BG3969">
            <v>0.65678573501379778</v>
          </cell>
          <cell r="BJ3969">
            <v>-2.3729599553354178E-4</v>
          </cell>
          <cell r="CF3969">
            <v>0</v>
          </cell>
          <cell r="CV3969">
            <v>20.541666666666668</v>
          </cell>
          <cell r="DA3969">
            <v>0</v>
          </cell>
          <cell r="ER3969">
            <v>217.32059259259262</v>
          </cell>
        </row>
        <row r="3970">
          <cell r="A3970">
            <v>657431</v>
          </cell>
          <cell r="C3970" t="str">
            <v>Metzler, Ryan</v>
          </cell>
          <cell r="AF3970">
            <v>0.18051251165290069</v>
          </cell>
          <cell r="AN3970">
            <v>114.29890370370373</v>
          </cell>
          <cell r="AP3970">
            <v>0.17187284659876678</v>
          </cell>
          <cell r="AV3970" t="str">
            <v>SS</v>
          </cell>
          <cell r="AW3970">
            <v>-13.634791666666667</v>
          </cell>
          <cell r="AX3970">
            <v>-1.5085208006058672</v>
          </cell>
          <cell r="AY3970">
            <v>-8.0498507436271005</v>
          </cell>
          <cell r="AZ3970">
            <v>-1.5085208006058672</v>
          </cell>
          <cell r="BG3970">
            <v>1.3457712115815355</v>
          </cell>
          <cell r="BJ3970">
            <v>-1.0680351340594885E-2</v>
          </cell>
          <cell r="CF3970">
            <v>0</v>
          </cell>
          <cell r="CV3970">
            <v>23.291666666666668</v>
          </cell>
          <cell r="DA3970">
            <v>0</v>
          </cell>
          <cell r="ER3970">
            <v>285.74725925925929</v>
          </cell>
        </row>
        <row r="3971">
          <cell r="A3971">
            <v>657432</v>
          </cell>
          <cell r="C3971" t="str">
            <v>Miles, Daniel</v>
          </cell>
          <cell r="AF3971">
            <v>0.16996293013638308</v>
          </cell>
          <cell r="AN3971">
            <v>71.997440000000012</v>
          </cell>
          <cell r="AP3971">
            <v>3.5697130910682273E-2</v>
          </cell>
          <cell r="AV3971" t="str">
            <v>3B</v>
          </cell>
          <cell r="AW3971">
            <v>-12.41705</v>
          </cell>
          <cell r="AX3971">
            <v>-1.9633750045707496</v>
          </cell>
          <cell r="AY3971">
            <v>-7.3416638211603731</v>
          </cell>
          <cell r="AZ3971">
            <v>-1.9633750045707496</v>
          </cell>
          <cell r="BG3971">
            <v>1.455478967475762</v>
          </cell>
          <cell r="BJ3971">
            <v>1.3967402872273242E-2</v>
          </cell>
          <cell r="CF3971">
            <v>0</v>
          </cell>
          <cell r="CV3971">
            <v>24.875</v>
          </cell>
          <cell r="DA3971">
            <v>0</v>
          </cell>
          <cell r="ER3971">
            <v>179.99360000000001</v>
          </cell>
        </row>
        <row r="3972">
          <cell r="A3972">
            <v>657433</v>
          </cell>
          <cell r="C3972" t="str">
            <v>Moore, Ben</v>
          </cell>
          <cell r="AF3972">
            <v>0.17439655744670757</v>
          </cell>
          <cell r="AN3972">
            <v>95.979851851851862</v>
          </cell>
          <cell r="AP3972">
            <v>0.13566947849582556</v>
          </cell>
          <cell r="AV3972" t="str">
            <v>C</v>
          </cell>
          <cell r="AW3972">
            <v>-13.299464931673931</v>
          </cell>
          <cell r="AX3972">
            <v>-19.038116666666664</v>
          </cell>
          <cell r="AY3972">
            <v>-12.355076853343007</v>
          </cell>
          <cell r="AZ3972">
            <v>-0.59765611502233229</v>
          </cell>
          <cell r="BG3972">
            <v>1.4650783815494188</v>
          </cell>
          <cell r="BJ3972">
            <v>1.128660505487044E-2</v>
          </cell>
          <cell r="CF3972">
            <v>0</v>
          </cell>
          <cell r="CV3972">
            <v>23.791666666666668</v>
          </cell>
          <cell r="DA3972">
            <v>0</v>
          </cell>
          <cell r="ER3972">
            <v>239.94962962962964</v>
          </cell>
        </row>
        <row r="3973">
          <cell r="A3973">
            <v>657434</v>
          </cell>
          <cell r="C3973" t="str">
            <v>O'Grady, Brian</v>
          </cell>
          <cell r="AF3973">
            <v>0.23379202832399115</v>
          </cell>
          <cell r="AN3973">
            <v>194.31976296296298</v>
          </cell>
          <cell r="AP3973">
            <v>0.32303045120493623</v>
          </cell>
          <cell r="AV3973" t="str">
            <v>CF</v>
          </cell>
          <cell r="AW3973">
            <v>-12.832191340378619</v>
          </cell>
          <cell r="AX3973">
            <v>-18.543449999999996</v>
          </cell>
          <cell r="AY3973">
            <v>-11.135817262029512</v>
          </cell>
          <cell r="AZ3973">
            <v>-11.135817262029512</v>
          </cell>
          <cell r="BG3973">
            <v>1.3783176419481356</v>
          </cell>
          <cell r="BJ3973">
            <v>5.0977099872188915E-3</v>
          </cell>
          <cell r="CF3973">
            <v>0</v>
          </cell>
          <cell r="CV3973">
            <v>24.125</v>
          </cell>
          <cell r="DA3973">
            <v>0</v>
          </cell>
          <cell r="ER3973">
            <v>485.79940740740744</v>
          </cell>
        </row>
        <row r="3974">
          <cell r="A3974">
            <v>657435</v>
          </cell>
          <cell r="C3974" t="str">
            <v>Page, Matthew</v>
          </cell>
          <cell r="AF3974">
            <v>0.20587459668134267</v>
          </cell>
          <cell r="AN3974">
            <v>195.8564740740741</v>
          </cell>
          <cell r="AP3974">
            <v>0.2831837949979169</v>
          </cell>
          <cell r="AV3974" t="str">
            <v>1B</v>
          </cell>
          <cell r="AW3974">
            <v>-16.463781281155683</v>
          </cell>
          <cell r="AX3974">
            <v>-17.816616666666668</v>
          </cell>
          <cell r="AY3974">
            <v>-17.517593282684633</v>
          </cell>
          <cell r="AZ3974">
            <v>-16.463781281155683</v>
          </cell>
          <cell r="BG3974">
            <v>1.5234883321143067</v>
          </cell>
          <cell r="BJ3974">
            <v>3.0926849743859466E-3</v>
          </cell>
          <cell r="CF3974">
            <v>0</v>
          </cell>
          <cell r="CV3974">
            <v>24.708333333333332</v>
          </cell>
          <cell r="DA3974">
            <v>0</v>
          </cell>
          <cell r="ER3974">
            <v>489.64118518518524</v>
          </cell>
        </row>
        <row r="3975">
          <cell r="A3975">
            <v>657437</v>
          </cell>
          <cell r="C3975" t="str">
            <v>Risedorf, Zach</v>
          </cell>
          <cell r="AF3975">
            <v>0.15523349915577309</v>
          </cell>
          <cell r="AN3975">
            <v>59.128426666666684</v>
          </cell>
          <cell r="AP3975">
            <v>4.4774361665313012E-2</v>
          </cell>
          <cell r="AV3975" t="str">
            <v>C</v>
          </cell>
          <cell r="AW3975">
            <v>-21.151564735371203</v>
          </cell>
          <cell r="AX3975">
            <v>-26.683516666666659</v>
          </cell>
          <cell r="AY3975">
            <v>-22.952947424939367</v>
          </cell>
          <cell r="AZ3975">
            <v>-13.0422085088587</v>
          </cell>
          <cell r="BG3975">
            <v>0.64887359982266157</v>
          </cell>
          <cell r="BJ3975">
            <v>-2.4475937630328033E-2</v>
          </cell>
          <cell r="CF3975">
            <v>0</v>
          </cell>
          <cell r="CV3975">
            <v>20.291666666666668</v>
          </cell>
          <cell r="DA3975">
            <v>0</v>
          </cell>
          <cell r="ER3975">
            <v>147.8210666666667</v>
          </cell>
        </row>
        <row r="3976">
          <cell r="A3976">
            <v>657438</v>
          </cell>
          <cell r="C3976" t="str">
            <v>Shortall, Matt</v>
          </cell>
          <cell r="AF3976">
            <v>0.17998319517920683</v>
          </cell>
          <cell r="AN3976">
            <v>69.802192592592604</v>
          </cell>
          <cell r="AP3976">
            <v>3.1535759316553613E-2</v>
          </cell>
          <cell r="AV3976" t="str">
            <v>LF</v>
          </cell>
          <cell r="AW3976">
            <v>-11.936358333333335</v>
          </cell>
          <cell r="AX3976">
            <v>-16.840350000000001</v>
          </cell>
          <cell r="AY3976">
            <v>-7.4505717509534222</v>
          </cell>
          <cell r="AZ3976">
            <v>-7.4505717509534222</v>
          </cell>
          <cell r="BG3976">
            <v>1.5626173671331833</v>
          </cell>
          <cell r="BJ3976">
            <v>5.7578059694904649E-3</v>
          </cell>
          <cell r="CF3976">
            <v>0</v>
          </cell>
          <cell r="CV3976">
            <v>25.708333333333332</v>
          </cell>
          <cell r="DA3976">
            <v>0</v>
          </cell>
          <cell r="ER3976">
            <v>174.5054814814815</v>
          </cell>
        </row>
        <row r="3977">
          <cell r="A3977">
            <v>657439</v>
          </cell>
          <cell r="C3977" t="str">
            <v>Stein, Troy</v>
          </cell>
          <cell r="AF3977">
            <v>0.20162244472323371</v>
          </cell>
          <cell r="AN3977">
            <v>130.21771851851852</v>
          </cell>
          <cell r="AP3977">
            <v>0.20092011493113926</v>
          </cell>
          <cell r="AV3977" t="str">
            <v>C</v>
          </cell>
          <cell r="AW3977">
            <v>-12.885583333333335</v>
          </cell>
          <cell r="AX3977">
            <v>-18.439616666666666</v>
          </cell>
          <cell r="AY3977">
            <v>-7.3874202585688256</v>
          </cell>
          <cell r="AZ3977">
            <v>3.6809515630859924</v>
          </cell>
          <cell r="BG3977">
            <v>1.2976452656880078</v>
          </cell>
          <cell r="BJ3977">
            <v>-1.4778233532107723E-3</v>
          </cell>
          <cell r="CF3977">
            <v>0</v>
          </cell>
          <cell r="CV3977">
            <v>24.208333333333332</v>
          </cell>
          <cell r="DA3977">
            <v>0</v>
          </cell>
          <cell r="ER3977">
            <v>325.5442962962963</v>
          </cell>
        </row>
        <row r="3978">
          <cell r="A3978">
            <v>657440</v>
          </cell>
          <cell r="C3978" t="str">
            <v>Tellor, Matt</v>
          </cell>
          <cell r="AF3978">
            <v>0.16808687466410951</v>
          </cell>
          <cell r="AN3978">
            <v>135.43392000000003</v>
          </cell>
          <cell r="AP3978">
            <v>0.20269444517586666</v>
          </cell>
          <cell r="AV3978" t="str">
            <v>1B</v>
          </cell>
          <cell r="AW3978">
            <v>-12.556880347133301</v>
          </cell>
          <cell r="AX3978">
            <v>-17.712783333333331</v>
          </cell>
          <cell r="AY3978">
            <v>-12.867308107039843</v>
          </cell>
          <cell r="AZ3978">
            <v>-12.556880347133301</v>
          </cell>
          <cell r="BG3978">
            <v>1.4345298968329705</v>
          </cell>
          <cell r="BJ3978">
            <v>-1.1916166743516907E-2</v>
          </cell>
          <cell r="CF3978">
            <v>0</v>
          </cell>
          <cell r="CV3978">
            <v>24.791666666666668</v>
          </cell>
          <cell r="DA3978">
            <v>0</v>
          </cell>
          <cell r="ER3978">
            <v>338.58480000000003</v>
          </cell>
        </row>
        <row r="3979">
          <cell r="A3979">
            <v>657441</v>
          </cell>
          <cell r="C3979" t="str">
            <v>Thomasson, Brandon</v>
          </cell>
          <cell r="AF3979">
            <v>0.18165904961542378</v>
          </cell>
          <cell r="AN3979">
            <v>99.132906666666671</v>
          </cell>
          <cell r="AP3979">
            <v>0.11456915279177049</v>
          </cell>
          <cell r="AV3979" t="str">
            <v>RF</v>
          </cell>
          <cell r="AW3979">
            <v>-13.772370268819742</v>
          </cell>
          <cell r="AX3979">
            <v>-18.335783333333332</v>
          </cell>
          <cell r="AY3979">
            <v>-12.460566423445965</v>
          </cell>
          <cell r="AZ3979">
            <v>-12.460566423445965</v>
          </cell>
          <cell r="BG3979">
            <v>1.5220765181859646</v>
          </cell>
          <cell r="BJ3979">
            <v>-3.0565492336079754E-3</v>
          </cell>
          <cell r="CF3979">
            <v>0</v>
          </cell>
          <cell r="CV3979">
            <v>24.291666666666668</v>
          </cell>
          <cell r="DA3979">
            <v>0</v>
          </cell>
          <cell r="ER3979">
            <v>247.83226666666667</v>
          </cell>
        </row>
        <row r="3980">
          <cell r="A3980">
            <v>657443</v>
          </cell>
          <cell r="C3980" t="str">
            <v>Votolato, Doug</v>
          </cell>
          <cell r="AF3980">
            <v>0.17291774970011378</v>
          </cell>
          <cell r="AN3980">
            <v>79.321066666666681</v>
          </cell>
          <cell r="AP3980">
            <v>5.5673281716618339E-2</v>
          </cell>
          <cell r="AV3980" t="str">
            <v>LF</v>
          </cell>
          <cell r="AW3980">
            <v>-13.399560990928098</v>
          </cell>
          <cell r="AX3980">
            <v>-17.417149999999999</v>
          </cell>
          <cell r="AY3980">
            <v>-12.655167839457395</v>
          </cell>
          <cell r="AZ3980">
            <v>-12.655167839457395</v>
          </cell>
          <cell r="BG3980">
            <v>1.177616798873367</v>
          </cell>
          <cell r="BJ3980">
            <v>-2.7110711427733851E-2</v>
          </cell>
          <cell r="CF3980">
            <v>0</v>
          </cell>
          <cell r="CV3980">
            <v>25.041666666666668</v>
          </cell>
          <cell r="DA3980">
            <v>0</v>
          </cell>
          <cell r="ER3980">
            <v>198.30266666666668</v>
          </cell>
        </row>
        <row r="3981">
          <cell r="A3981">
            <v>657444</v>
          </cell>
          <cell r="C3981" t="str">
            <v>Way, Bo</v>
          </cell>
          <cell r="AF3981">
            <v>0.21198620722952022</v>
          </cell>
          <cell r="AN3981">
            <v>214.35982222222225</v>
          </cell>
          <cell r="AP3981">
            <v>0.35779806223842958</v>
          </cell>
          <cell r="AV3981" t="str">
            <v>CF</v>
          </cell>
          <cell r="AW3981">
            <v>-12.592750000000001</v>
          </cell>
          <cell r="AX3981">
            <v>-17.920449999999999</v>
          </cell>
          <cell r="AY3981">
            <v>-4.1411868147542084</v>
          </cell>
          <cell r="AZ3981">
            <v>-4.1411868147542084</v>
          </cell>
          <cell r="BG3981">
            <v>1.3939196761163499</v>
          </cell>
          <cell r="BJ3981">
            <v>-3.2261381440490595E-3</v>
          </cell>
          <cell r="CF3981">
            <v>0</v>
          </cell>
          <cell r="CV3981">
            <v>24.625</v>
          </cell>
          <cell r="DA3981">
            <v>0</v>
          </cell>
          <cell r="ER3981">
            <v>535.89955555555559</v>
          </cell>
        </row>
        <row r="3982">
          <cell r="A3982">
            <v>657445</v>
          </cell>
          <cell r="C3982" t="str">
            <v>Winningham, Dash</v>
          </cell>
          <cell r="AF3982">
            <v>0.18140797737983058</v>
          </cell>
          <cell r="AN3982">
            <v>198.73469629629631</v>
          </cell>
          <cell r="AP3982">
            <v>0.29464362546667477</v>
          </cell>
          <cell r="AV3982" t="str">
            <v>1B</v>
          </cell>
          <cell r="AW3982">
            <v>-16.225704035115719</v>
          </cell>
          <cell r="AX3982">
            <v>-25.529683333333331</v>
          </cell>
          <cell r="AY3982">
            <v>-17.590639003413504</v>
          </cell>
          <cell r="AZ3982">
            <v>-16.225704035115719</v>
          </cell>
          <cell r="BG3982">
            <v>1.038083359124335</v>
          </cell>
          <cell r="BJ3982">
            <v>-6.2658141230684111E-3</v>
          </cell>
          <cell r="CF3982">
            <v>0</v>
          </cell>
          <cell r="CV3982">
            <v>20.708333333333332</v>
          </cell>
          <cell r="DA3982">
            <v>0</v>
          </cell>
          <cell r="ER3982">
            <v>496.83674074074077</v>
          </cell>
        </row>
        <row r="3983">
          <cell r="A3983">
            <v>657446</v>
          </cell>
          <cell r="C3983" t="str">
            <v>Zehner, Zack</v>
          </cell>
          <cell r="AF3983">
            <v>0.20358255059320673</v>
          </cell>
          <cell r="AN3983">
            <v>187.34530370370373</v>
          </cell>
          <cell r="AP3983">
            <v>0.24294813176498675</v>
          </cell>
          <cell r="AV3983" t="str">
            <v>LF</v>
          </cell>
          <cell r="AW3983">
            <v>-13.138375</v>
          </cell>
          <cell r="AX3983">
            <v>-18.902549999999998</v>
          </cell>
          <cell r="AY3983">
            <v>-14.344031184273138</v>
          </cell>
          <cell r="AZ3983">
            <v>-13.138375</v>
          </cell>
          <cell r="BG3983">
            <v>1.6235676519938864</v>
          </cell>
          <cell r="BJ3983">
            <v>1.4307749321063505E-2</v>
          </cell>
          <cell r="CF3983">
            <v>0</v>
          </cell>
          <cell r="CV3983">
            <v>23.875</v>
          </cell>
          <cell r="DA3983">
            <v>0</v>
          </cell>
          <cell r="ER3983">
            <v>468.36325925925928</v>
          </cell>
        </row>
        <row r="3984">
          <cell r="A3984">
            <v>657490</v>
          </cell>
          <cell r="C3984" t="str">
            <v>Alcantar, Isias</v>
          </cell>
          <cell r="AF3984">
            <v>0.14897284352600926</v>
          </cell>
          <cell r="AN3984">
            <v>72.672900740740758</v>
          </cell>
          <cell r="AP3984">
            <v>3.6970367757091283E-2</v>
          </cell>
          <cell r="AV3984" t="str">
            <v>1B</v>
          </cell>
          <cell r="AW3984">
            <v>-12.709505886981527</v>
          </cell>
          <cell r="AX3984">
            <v>-17.712783333333331</v>
          </cell>
          <cell r="AY3984">
            <v>-9.8278331279867039</v>
          </cell>
          <cell r="AZ3984">
            <v>-9.8278331279867039</v>
          </cell>
          <cell r="BG3984">
            <v>1.2395879976139392</v>
          </cell>
          <cell r="BJ3984">
            <v>-3.4665082421867416E-2</v>
          </cell>
          <cell r="CF3984">
            <v>0</v>
          </cell>
          <cell r="CV3984">
            <v>24.791666666666668</v>
          </cell>
          <cell r="DA3984">
            <v>0</v>
          </cell>
          <cell r="ER3984">
            <v>181.68225185185187</v>
          </cell>
        </row>
        <row r="3985">
          <cell r="A3985">
            <v>657491</v>
          </cell>
          <cell r="C3985" t="str">
            <v>Alfonso, James</v>
          </cell>
          <cell r="AF3985">
            <v>0.17588461182079954</v>
          </cell>
          <cell r="AN3985">
            <v>130.67401481481483</v>
          </cell>
          <cell r="AP3985">
            <v>0.18300435709689766</v>
          </cell>
          <cell r="AV3985" t="str">
            <v>C</v>
          </cell>
          <cell r="AW3985">
            <v>-13.217376488593997</v>
          </cell>
          <cell r="AX3985">
            <v>-17.712783333333331</v>
          </cell>
          <cell r="AY3985">
            <v>-14.229539757212891</v>
          </cell>
          <cell r="AZ3985">
            <v>1.9874469381919839</v>
          </cell>
          <cell r="BG3985">
            <v>1.1762774882336009</v>
          </cell>
          <cell r="BJ3985">
            <v>8.6987929954371948E-3</v>
          </cell>
          <cell r="CF3985">
            <v>0</v>
          </cell>
          <cell r="CV3985">
            <v>24.791666666666668</v>
          </cell>
          <cell r="DA3985">
            <v>0</v>
          </cell>
          <cell r="ER3985">
            <v>326.68503703703703</v>
          </cell>
        </row>
        <row r="3986">
          <cell r="A3986">
            <v>657494</v>
          </cell>
          <cell r="C3986" t="str">
            <v>Amion, Richard</v>
          </cell>
          <cell r="AF3986">
            <v>0.17862886317494822</v>
          </cell>
          <cell r="AN3986">
            <v>112.00201481481481</v>
          </cell>
          <cell r="AP3986">
            <v>0.18676201670812209</v>
          </cell>
          <cell r="AV3986" t="str">
            <v>2B</v>
          </cell>
          <cell r="AW3986">
            <v>-13.563874999999999</v>
          </cell>
          <cell r="AX3986">
            <v>-8.627033298809037</v>
          </cell>
          <cell r="AY3986">
            <v>-7.1879102443126488</v>
          </cell>
          <cell r="AZ3986">
            <v>-7.1879102443126488</v>
          </cell>
          <cell r="BG3986">
            <v>1.0531977469108202</v>
          </cell>
          <cell r="BJ3986">
            <v>-1.902338340797629E-2</v>
          </cell>
          <cell r="CF3986">
            <v>0</v>
          </cell>
          <cell r="CV3986">
            <v>23.375</v>
          </cell>
          <cell r="DA3986">
            <v>0</v>
          </cell>
          <cell r="ER3986">
            <v>280.00503703703703</v>
          </cell>
        </row>
        <row r="3987">
          <cell r="A3987">
            <v>657495</v>
          </cell>
          <cell r="C3987" t="str">
            <v>Andriese, David</v>
          </cell>
          <cell r="AF3987">
            <v>0.1671474300474019</v>
          </cell>
          <cell r="AN3987">
            <v>78.9209125925926</v>
          </cell>
          <cell r="AP3987">
            <v>7.3516493616461842E-2</v>
          </cell>
          <cell r="AV3987" t="str">
            <v>1B</v>
          </cell>
          <cell r="AW3987">
            <v>-13.6335743571567</v>
          </cell>
          <cell r="AX3987">
            <v>-17.200849999999999</v>
          </cell>
          <cell r="AY3987">
            <v>-12.085559221902821</v>
          </cell>
          <cell r="AZ3987">
            <v>-12.085559221902821</v>
          </cell>
          <cell r="BG3987">
            <v>1.3228247877295329</v>
          </cell>
          <cell r="BJ3987">
            <v>-2.2023828916266932E-3</v>
          </cell>
          <cell r="CF3987">
            <v>0</v>
          </cell>
          <cell r="CV3987">
            <v>25.291666666666668</v>
          </cell>
          <cell r="DA3987">
            <v>0</v>
          </cell>
          <cell r="ER3987">
            <v>197.30228148148149</v>
          </cell>
        </row>
        <row r="3988">
          <cell r="A3988">
            <v>657498</v>
          </cell>
          <cell r="C3988" t="str">
            <v>Armstrong, Patrick</v>
          </cell>
          <cell r="AF3988">
            <v>0.15942728756318136</v>
          </cell>
          <cell r="AN3988">
            <v>79.596373333333347</v>
          </cell>
          <cell r="AP3988">
            <v>4.9829777091760508E-2</v>
          </cell>
          <cell r="AV3988" t="str">
            <v>LF</v>
          </cell>
          <cell r="AW3988">
            <v>-11.970701196267166</v>
          </cell>
          <cell r="AX3988">
            <v>-17.505116666666666</v>
          </cell>
          <cell r="AY3988">
            <v>-12.867037293664477</v>
          </cell>
          <cell r="AZ3988">
            <v>-11.970701196267166</v>
          </cell>
          <cell r="BG3988">
            <v>1.2372531816625472</v>
          </cell>
          <cell r="BJ3988">
            <v>-9.6272991040415035E-3</v>
          </cell>
          <cell r="CF3988">
            <v>0</v>
          </cell>
          <cell r="CV3988">
            <v>24.958333333333332</v>
          </cell>
          <cell r="DA3988">
            <v>0</v>
          </cell>
          <cell r="ER3988">
            <v>198.99093333333334</v>
          </cell>
        </row>
        <row r="3989">
          <cell r="A3989">
            <v>657501</v>
          </cell>
          <cell r="C3989" t="str">
            <v>Ayende, Jaime</v>
          </cell>
          <cell r="AF3989">
            <v>0.14347732322364409</v>
          </cell>
          <cell r="AN3989">
            <v>76.587306666666677</v>
          </cell>
          <cell r="AP3989">
            <v>6.4079877149282427E-2</v>
          </cell>
          <cell r="AV3989" t="str">
            <v>RF</v>
          </cell>
          <cell r="AW3989">
            <v>-17.163250000000001</v>
          </cell>
          <cell r="AX3989">
            <v>-27.145049999999998</v>
          </cell>
          <cell r="AY3989">
            <v>-15.222397224580716</v>
          </cell>
          <cell r="AZ3989">
            <v>-15.222397224580716</v>
          </cell>
          <cell r="BG3989">
            <v>0.74567168799032757</v>
          </cell>
          <cell r="BJ3989">
            <v>-7.5247381942875665E-3</v>
          </cell>
          <cell r="CF3989">
            <v>0</v>
          </cell>
          <cell r="CV3989">
            <v>20.125</v>
          </cell>
          <cell r="DA3989">
            <v>0</v>
          </cell>
          <cell r="ER3989">
            <v>191.46826666666669</v>
          </cell>
        </row>
        <row r="3990">
          <cell r="A3990">
            <v>657502</v>
          </cell>
          <cell r="C3990" t="str">
            <v>Bacak, Kyle</v>
          </cell>
          <cell r="AF3990">
            <v>0.16678385855617794</v>
          </cell>
          <cell r="AN3990">
            <v>50.372551111111122</v>
          </cell>
          <cell r="AP3990">
            <v>1.118472228920675E-2</v>
          </cell>
          <cell r="AV3990" t="str">
            <v>C</v>
          </cell>
          <cell r="AW3990">
            <v>-12.592750000000001</v>
          </cell>
          <cell r="AX3990">
            <v>-17.920449999999999</v>
          </cell>
          <cell r="AY3990">
            <v>-10.653500793097781</v>
          </cell>
          <cell r="AZ3990">
            <v>6.6397043423848903</v>
          </cell>
          <cell r="BG3990">
            <v>1.0382251254957886</v>
          </cell>
          <cell r="BJ3990">
            <v>-2.1405770165033939E-2</v>
          </cell>
          <cell r="CF3990">
            <v>0</v>
          </cell>
          <cell r="CV3990">
            <v>24.625</v>
          </cell>
          <cell r="DA3990">
            <v>0</v>
          </cell>
          <cell r="ER3990">
            <v>125.9313777777778</v>
          </cell>
        </row>
        <row r="3991">
          <cell r="A3991">
            <v>657504</v>
          </cell>
          <cell r="C3991" t="str">
            <v>Banuelos, Joshua</v>
          </cell>
          <cell r="AF3991">
            <v>0.19319107776791011</v>
          </cell>
          <cell r="AN3991">
            <v>128.48693333333335</v>
          </cell>
          <cell r="AP3991">
            <v>0.2192832382056159</v>
          </cell>
          <cell r="AV3991" t="str">
            <v>1B</v>
          </cell>
          <cell r="AW3991">
            <v>-14.113040071940478</v>
          </cell>
          <cell r="AX3991">
            <v>-17.712783333333331</v>
          </cell>
          <cell r="AY3991">
            <v>-14.444461412403616</v>
          </cell>
          <cell r="AZ3991">
            <v>-14.113040071940478</v>
          </cell>
          <cell r="BG3991">
            <v>1.4440010244225241</v>
          </cell>
          <cell r="BJ3991">
            <v>-2.2873688164943896E-3</v>
          </cell>
          <cell r="CF3991">
            <v>0</v>
          </cell>
          <cell r="CV3991">
            <v>24.791666666666668</v>
          </cell>
          <cell r="DA3991">
            <v>0</v>
          </cell>
          <cell r="ER3991">
            <v>321.21733333333339</v>
          </cell>
        </row>
        <row r="3992">
          <cell r="A3992">
            <v>657505</v>
          </cell>
          <cell r="C3992" t="str">
            <v>Baptist, Corey</v>
          </cell>
          <cell r="AF3992">
            <v>0.18004912363782391</v>
          </cell>
          <cell r="AN3992">
            <v>103.03861333333334</v>
          </cell>
          <cell r="AP3992">
            <v>0.12400714603450358</v>
          </cell>
          <cell r="AV3992" t="str">
            <v>1B</v>
          </cell>
          <cell r="AW3992">
            <v>-14.750552932948874</v>
          </cell>
          <cell r="AX3992">
            <v>-24.224416666666663</v>
          </cell>
          <cell r="AY3992">
            <v>-15.066455562639394</v>
          </cell>
          <cell r="AZ3992">
            <v>-14.750552932948874</v>
          </cell>
          <cell r="BG3992">
            <v>1.2616917059388657</v>
          </cell>
          <cell r="BJ3992">
            <v>-9.6340023242132437E-5</v>
          </cell>
          <cell r="CF3992">
            <v>0</v>
          </cell>
          <cell r="CV3992">
            <v>21.208333333333332</v>
          </cell>
          <cell r="DA3992">
            <v>0</v>
          </cell>
          <cell r="ER3992">
            <v>257.59653333333335</v>
          </cell>
        </row>
        <row r="3993">
          <cell r="A3993">
            <v>657507</v>
          </cell>
          <cell r="C3993" t="str">
            <v>Barzilli, Julian</v>
          </cell>
          <cell r="AF3993">
            <v>0.15130138407011479</v>
          </cell>
          <cell r="AN3993">
            <v>82.467081481481486</v>
          </cell>
          <cell r="AP3993">
            <v>5.5061562835023614E-2</v>
          </cell>
          <cell r="AV3993" t="str">
            <v>3B</v>
          </cell>
          <cell r="AW3993">
            <v>-14.647198116435437</v>
          </cell>
          <cell r="AX3993">
            <v>-6.6088248387519215</v>
          </cell>
          <cell r="AY3993">
            <v>-14.471168321913904</v>
          </cell>
          <cell r="AZ3993">
            <v>-6.6088248387519215</v>
          </cell>
          <cell r="BG3993">
            <v>1.1767820816870276</v>
          </cell>
          <cell r="BJ3993">
            <v>-6.9248266040964623E-3</v>
          </cell>
          <cell r="CF3993">
            <v>0</v>
          </cell>
          <cell r="CV3993">
            <v>25.625</v>
          </cell>
          <cell r="DA3993">
            <v>0</v>
          </cell>
          <cell r="ER3993">
            <v>206.16770370370369</v>
          </cell>
        </row>
        <row r="3994">
          <cell r="A3994">
            <v>657512</v>
          </cell>
          <cell r="C3994" t="str">
            <v>Bereszniewicz, Billy</v>
          </cell>
          <cell r="AF3994">
            <v>0.16157524943865226</v>
          </cell>
          <cell r="AN3994">
            <v>77.907721481481488</v>
          </cell>
          <cell r="AP3994">
            <v>5.2529822795342129E-2</v>
          </cell>
          <cell r="AV3994" t="str">
            <v>LF</v>
          </cell>
          <cell r="AW3994">
            <v>-12.475616666666665</v>
          </cell>
          <cell r="AX3994">
            <v>-17.712783333333331</v>
          </cell>
          <cell r="AY3994">
            <v>-4.3512883719527764</v>
          </cell>
          <cell r="AZ3994">
            <v>-4.3512883719527764</v>
          </cell>
          <cell r="BG3994">
            <v>1.2637808109333455</v>
          </cell>
          <cell r="BJ3994">
            <v>5.2537384773758411E-3</v>
          </cell>
          <cell r="CF3994">
            <v>0</v>
          </cell>
          <cell r="CV3994">
            <v>24.791666666666668</v>
          </cell>
          <cell r="DA3994">
            <v>0</v>
          </cell>
          <cell r="ER3994">
            <v>194.76930370370371</v>
          </cell>
        </row>
        <row r="3995">
          <cell r="A3995">
            <v>657515</v>
          </cell>
          <cell r="C3995" t="str">
            <v>Betts, Jordan</v>
          </cell>
          <cell r="AF3995">
            <v>0.18301300802433407</v>
          </cell>
          <cell r="AN3995">
            <v>173.63745185185186</v>
          </cell>
          <cell r="AP3995">
            <v>0.30319336758312798</v>
          </cell>
          <cell r="AV3995" t="str">
            <v>3B</v>
          </cell>
          <cell r="AW3995">
            <v>-13.633957480049418</v>
          </cell>
          <cell r="AX3995">
            <v>-9.1210579108626693</v>
          </cell>
          <cell r="AY3995">
            <v>-13.762760549255489</v>
          </cell>
          <cell r="AZ3995">
            <v>-9.1210579108626693</v>
          </cell>
          <cell r="BG3995">
            <v>1.3676625936813303</v>
          </cell>
          <cell r="BJ3995">
            <v>-1.0539420737401873E-3</v>
          </cell>
          <cell r="CF3995">
            <v>0</v>
          </cell>
          <cell r="CV3995">
            <v>24.708333333333332</v>
          </cell>
          <cell r="DA3995">
            <v>0</v>
          </cell>
          <cell r="ER3995">
            <v>434.09362962962962</v>
          </cell>
        </row>
        <row r="3996">
          <cell r="A3996">
            <v>657519</v>
          </cell>
          <cell r="C3996" t="str">
            <v>Blanco, Dominic</v>
          </cell>
          <cell r="AF3996">
            <v>0.16043407444664717</v>
          </cell>
          <cell r="AN3996">
            <v>62.179306666666676</v>
          </cell>
          <cell r="AP3996">
            <v>5.5195444051188702E-2</v>
          </cell>
          <cell r="AV3996" t="str">
            <v>C</v>
          </cell>
          <cell r="AW3996">
            <v>-19.257751038187305</v>
          </cell>
          <cell r="AX3996">
            <v>-25.760449999999995</v>
          </cell>
          <cell r="AY3996">
            <v>-20.375551384249725</v>
          </cell>
          <cell r="AZ3996">
            <v>-6.1039297526299263</v>
          </cell>
          <cell r="BG3996">
            <v>1.0268291868673123</v>
          </cell>
          <cell r="BJ3996">
            <v>1.9803337650661442E-2</v>
          </cell>
          <cell r="CF3996">
            <v>0</v>
          </cell>
          <cell r="CV3996">
            <v>20.625</v>
          </cell>
          <cell r="DA3996">
            <v>0</v>
          </cell>
          <cell r="ER3996">
            <v>155.44826666666668</v>
          </cell>
        </row>
        <row r="3997">
          <cell r="A3997">
            <v>657521</v>
          </cell>
          <cell r="C3997" t="str">
            <v>Bolasky, Devyn</v>
          </cell>
          <cell r="AF3997">
            <v>0.19860631187346339</v>
          </cell>
          <cell r="AN3997">
            <v>120.50165333333335</v>
          </cell>
          <cell r="AP3997">
            <v>0.21071586494125794</v>
          </cell>
          <cell r="AV3997" t="str">
            <v>CF</v>
          </cell>
          <cell r="AW3997">
            <v>-13.492958333333334</v>
          </cell>
          <cell r="AX3997">
            <v>-19.580383333333334</v>
          </cell>
          <cell r="AY3997">
            <v>-8.3782298136402051</v>
          </cell>
          <cell r="AZ3997">
            <v>-8.3782298136402051</v>
          </cell>
          <cell r="BG3997">
            <v>1.3760974805276063</v>
          </cell>
          <cell r="BJ3997">
            <v>-3.7209108581564036E-4</v>
          </cell>
          <cell r="CF3997">
            <v>0</v>
          </cell>
          <cell r="CV3997">
            <v>23.458333333333332</v>
          </cell>
          <cell r="DA3997">
            <v>0</v>
          </cell>
          <cell r="ER3997">
            <v>301.25413333333336</v>
          </cell>
        </row>
        <row r="3998">
          <cell r="A3998">
            <v>657524</v>
          </cell>
          <cell r="C3998" t="str">
            <v>Bormann, John</v>
          </cell>
          <cell r="AF3998">
            <v>0.16880103744795655</v>
          </cell>
          <cell r="AN3998">
            <v>94.924444444444461</v>
          </cell>
          <cell r="AP3998">
            <v>0.10967160156804656</v>
          </cell>
          <cell r="AV3998" t="str">
            <v>C</v>
          </cell>
          <cell r="AW3998">
            <v>-14.033076539354674</v>
          </cell>
          <cell r="AX3998">
            <v>-19.987083333333331</v>
          </cell>
          <cell r="AY3998">
            <v>-15.267905494580521</v>
          </cell>
          <cell r="AZ3998">
            <v>-8.0764586021131457E-3</v>
          </cell>
          <cell r="BG3998">
            <v>1.4098707291286301</v>
          </cell>
          <cell r="BJ3998">
            <v>-3.8843679731124993E-4</v>
          </cell>
          <cell r="CF3998">
            <v>0</v>
          </cell>
          <cell r="CV3998">
            <v>23.208333333333332</v>
          </cell>
          <cell r="DA3998">
            <v>0</v>
          </cell>
          <cell r="ER3998">
            <v>237.31111111111113</v>
          </cell>
        </row>
        <row r="3999">
          <cell r="A3999">
            <v>657525</v>
          </cell>
          <cell r="C3999" t="str">
            <v>Bottger, Ryan</v>
          </cell>
          <cell r="AF3999">
            <v>0.19884191508052704</v>
          </cell>
          <cell r="AN3999">
            <v>149.16181333333336</v>
          </cell>
          <cell r="AP3999">
            <v>0.20655688353409873</v>
          </cell>
          <cell r="AV3999" t="str">
            <v>1B</v>
          </cell>
          <cell r="AW3999">
            <v>-13.259726650391858</v>
          </cell>
          <cell r="AX3999">
            <v>-19.987083333333331</v>
          </cell>
          <cell r="AY3999">
            <v>-14.730794878031933</v>
          </cell>
          <cell r="AZ3999">
            <v>-13.259726650391858</v>
          </cell>
          <cell r="BG3999">
            <v>1.1106402750640956</v>
          </cell>
          <cell r="BJ3999">
            <v>-2.3842347533707748E-2</v>
          </cell>
          <cell r="CF3999">
            <v>0</v>
          </cell>
          <cell r="CV3999">
            <v>23.208333333333332</v>
          </cell>
          <cell r="DA3999">
            <v>0</v>
          </cell>
          <cell r="ER3999">
            <v>372.90453333333335</v>
          </cell>
        </row>
        <row r="4000">
          <cell r="A4000">
            <v>657526</v>
          </cell>
          <cell r="C4000" t="str">
            <v>Branigan, Michael</v>
          </cell>
          <cell r="AF4000">
            <v>0.14924288153031126</v>
          </cell>
          <cell r="AN4000">
            <v>62.684562962962971</v>
          </cell>
          <cell r="AP4000">
            <v>6.0481941436357656E-2</v>
          </cell>
          <cell r="AV4000" t="str">
            <v>C</v>
          </cell>
          <cell r="AW4000">
            <v>-21.359880298605979</v>
          </cell>
          <cell r="AX4000">
            <v>-26.221983333333331</v>
          </cell>
          <cell r="AY4000">
            <v>-23.204545953696847</v>
          </cell>
          <cell r="AZ4000">
            <v>-14.23671178419999</v>
          </cell>
          <cell r="BG4000">
            <v>0.71683934760273726</v>
          </cell>
          <cell r="BJ4000">
            <v>-1.5920521829184187E-2</v>
          </cell>
          <cell r="CF4000">
            <v>0</v>
          </cell>
          <cell r="CV4000">
            <v>20.458333333333332</v>
          </cell>
          <cell r="DA4000">
            <v>0</v>
          </cell>
          <cell r="ER4000">
            <v>156.71140740740742</v>
          </cell>
        </row>
        <row r="4001">
          <cell r="A4001">
            <v>657527</v>
          </cell>
          <cell r="C4001" t="str">
            <v>Brantley, Cliff</v>
          </cell>
          <cell r="AF4001">
            <v>0.16014438527534369</v>
          </cell>
          <cell r="AN4001">
            <v>82.648746666666682</v>
          </cell>
          <cell r="AP4001">
            <v>7.5424981035975724E-2</v>
          </cell>
          <cell r="AV4001" t="str">
            <v>LF</v>
          </cell>
          <cell r="AW4001">
            <v>-13.209291666666665</v>
          </cell>
          <cell r="AX4001">
            <v>-19.038116666666664</v>
          </cell>
          <cell r="AY4001">
            <v>-10.475944077040261</v>
          </cell>
          <cell r="AZ4001">
            <v>-10.475944077040261</v>
          </cell>
          <cell r="BG4001">
            <v>1.1287516257998051</v>
          </cell>
          <cell r="BJ4001">
            <v>-3.5030688854505512E-3</v>
          </cell>
          <cell r="CF4001">
            <v>0</v>
          </cell>
          <cell r="CV4001">
            <v>23.791666666666668</v>
          </cell>
          <cell r="DA4001">
            <v>0</v>
          </cell>
          <cell r="ER4001">
            <v>206.62186666666668</v>
          </cell>
        </row>
        <row r="4002">
          <cell r="A4002">
            <v>657531</v>
          </cell>
          <cell r="C4002" t="str">
            <v>Brown, Tyler</v>
          </cell>
          <cell r="AF4002">
            <v>0.18656309154646156</v>
          </cell>
          <cell r="AN4002">
            <v>72.947306666666677</v>
          </cell>
          <cell r="AP4002">
            <v>5.6017025663270492E-2</v>
          </cell>
          <cell r="AV4002" t="str">
            <v>2B</v>
          </cell>
          <cell r="AW4002">
            <v>-15.503708333333336</v>
          </cell>
          <cell r="AX4002">
            <v>-4.6771877225190046</v>
          </cell>
          <cell r="AY4002">
            <v>-7.5643933207457925</v>
          </cell>
          <cell r="AZ4002">
            <v>-4.6771877225190046</v>
          </cell>
          <cell r="BG4002">
            <v>1.1120180463781422</v>
          </cell>
          <cell r="BJ4002">
            <v>2.2074289394539138E-2</v>
          </cell>
          <cell r="CF4002">
            <v>0</v>
          </cell>
          <cell r="CV4002">
            <v>21.458333333333332</v>
          </cell>
          <cell r="DA4002">
            <v>0</v>
          </cell>
          <cell r="ER4002">
            <v>182.36826666666667</v>
          </cell>
        </row>
        <row r="4003">
          <cell r="A4003">
            <v>657532</v>
          </cell>
          <cell r="C4003" t="str">
            <v>Burgess, Carter</v>
          </cell>
          <cell r="AF4003">
            <v>0.19108308235342697</v>
          </cell>
          <cell r="AN4003">
            <v>98.382613333333353</v>
          </cell>
          <cell r="AP4003">
            <v>0.12282193157995225</v>
          </cell>
          <cell r="AV4003" t="str">
            <v>1B</v>
          </cell>
          <cell r="AW4003">
            <v>-13.061474427687651</v>
          </cell>
          <cell r="AX4003">
            <v>-9.4969281549423243</v>
          </cell>
          <cell r="AY4003">
            <v>-12.148918942547226</v>
          </cell>
          <cell r="AZ4003">
            <v>-9.4969281549423243</v>
          </cell>
          <cell r="BG4003">
            <v>1.5031265038240322</v>
          </cell>
          <cell r="BJ4003">
            <v>7.7055394981192168E-3</v>
          </cell>
          <cell r="CF4003">
            <v>0</v>
          </cell>
          <cell r="CV4003">
            <v>23.208333333333332</v>
          </cell>
          <cell r="DA4003">
            <v>0</v>
          </cell>
          <cell r="ER4003">
            <v>245.95653333333337</v>
          </cell>
        </row>
        <row r="4004">
          <cell r="A4004">
            <v>657538</v>
          </cell>
          <cell r="C4004" t="str">
            <v>Castro, Ruben</v>
          </cell>
          <cell r="AF4004">
            <v>0.15818992616241301</v>
          </cell>
          <cell r="AN4004">
            <v>75.435259259259269</v>
          </cell>
          <cell r="AP4004">
            <v>9.5578081561857431E-2</v>
          </cell>
          <cell r="AV4004" t="str">
            <v>C</v>
          </cell>
          <cell r="AW4004">
            <v>-17.385358333333336</v>
          </cell>
          <cell r="AX4004">
            <v>-27.622450000000001</v>
          </cell>
          <cell r="AY4004">
            <v>-17.259965625292754</v>
          </cell>
          <cell r="AZ4004">
            <v>-8.8384845352704389</v>
          </cell>
          <cell r="BG4004">
            <v>0.82397987108917081</v>
          </cell>
          <cell r="BJ4004">
            <v>-6.0684977436688096E-3</v>
          </cell>
          <cell r="CF4004">
            <v>0</v>
          </cell>
          <cell r="CV4004">
            <v>19.958333333333332</v>
          </cell>
          <cell r="DA4004">
            <v>0</v>
          </cell>
          <cell r="ER4004">
            <v>188.58814814814815</v>
          </cell>
        </row>
        <row r="4005">
          <cell r="A4005">
            <v>657541</v>
          </cell>
          <cell r="C4005" t="str">
            <v>Clark, DonAndre</v>
          </cell>
          <cell r="AF4005">
            <v>0.17755218505042056</v>
          </cell>
          <cell r="AN4005">
            <v>97.30240000000002</v>
          </cell>
          <cell r="AP4005">
            <v>0.11146801078334978</v>
          </cell>
          <cell r="AV4005" t="str">
            <v>LF</v>
          </cell>
          <cell r="AW4005">
            <v>-13.067458333333335</v>
          </cell>
          <cell r="AX4005">
            <v>-18.766983333333332</v>
          </cell>
          <cell r="AY4005">
            <v>-4.9724262358252389</v>
          </cell>
          <cell r="AZ4005">
            <v>-4.9724262358252389</v>
          </cell>
          <cell r="BG4005">
            <v>1.2127614233400208</v>
          </cell>
          <cell r="BJ4005">
            <v>-2.357697006715522E-3</v>
          </cell>
          <cell r="CF4005">
            <v>0</v>
          </cell>
          <cell r="CV4005">
            <v>23.958333333333332</v>
          </cell>
          <cell r="DA4005">
            <v>0</v>
          </cell>
          <cell r="ER4005">
            <v>243.25600000000003</v>
          </cell>
        </row>
        <row r="4006">
          <cell r="A4006">
            <v>657542</v>
          </cell>
          <cell r="C4006" t="str">
            <v>Close, Alex</v>
          </cell>
          <cell r="AF4006">
            <v>0.15918318977368762</v>
          </cell>
          <cell r="AN4006">
            <v>69.90773333333334</v>
          </cell>
          <cell r="AP4006">
            <v>3.5139030497782997E-2</v>
          </cell>
          <cell r="AV4006" t="str">
            <v>1B</v>
          </cell>
          <cell r="AW4006">
            <v>-15.451579647998736</v>
          </cell>
          <cell r="AX4006">
            <v>-19.851516666666662</v>
          </cell>
          <cell r="AY4006">
            <v>-16.096320224381628</v>
          </cell>
          <cell r="AZ4006">
            <v>-10.518529701896295</v>
          </cell>
          <cell r="BG4006">
            <v>1.3708693973853294</v>
          </cell>
          <cell r="BJ4006">
            <v>-1.9264694478161485E-2</v>
          </cell>
          <cell r="CF4006">
            <v>0</v>
          </cell>
          <cell r="CV4006">
            <v>23.291666666666668</v>
          </cell>
          <cell r="DA4006">
            <v>0</v>
          </cell>
          <cell r="ER4006">
            <v>174.76933333333335</v>
          </cell>
        </row>
        <row r="4007">
          <cell r="A4007">
            <v>657545</v>
          </cell>
          <cell r="C4007" t="str">
            <v>Conrad, Jace</v>
          </cell>
          <cell r="AF4007">
            <v>0.20205671847028539</v>
          </cell>
          <cell r="AN4007">
            <v>188.32722962962964</v>
          </cell>
          <cell r="AP4007">
            <v>0.31884194656375842</v>
          </cell>
          <cell r="AV4007" t="str">
            <v>RF</v>
          </cell>
          <cell r="AW4007">
            <v>-13.193039570329962</v>
          </cell>
          <cell r="AX4007">
            <v>-4.8913571756744991</v>
          </cell>
          <cell r="AY4007">
            <v>-5.462419839613764</v>
          </cell>
          <cell r="AZ4007">
            <v>-4.8913571756744991</v>
          </cell>
          <cell r="BG4007">
            <v>1.215160807980598</v>
          </cell>
          <cell r="BJ4007">
            <v>-2.3112680482621491E-2</v>
          </cell>
          <cell r="CF4007">
            <v>0</v>
          </cell>
          <cell r="CV4007">
            <v>23.541666666666668</v>
          </cell>
          <cell r="DA4007">
            <v>0</v>
          </cell>
          <cell r="ER4007">
            <v>470.81807407407405</v>
          </cell>
        </row>
        <row r="4008">
          <cell r="A4008">
            <v>657547</v>
          </cell>
          <cell r="C4008" t="str">
            <v>Cranmer, Ryan</v>
          </cell>
          <cell r="AF4008">
            <v>0.17767271147998076</v>
          </cell>
          <cell r="AN4008">
            <v>81.001813333333345</v>
          </cell>
          <cell r="AP4008">
            <v>6.5279312179958748E-2</v>
          </cell>
          <cell r="AV4008" t="str">
            <v>3B</v>
          </cell>
          <cell r="AW4008">
            <v>-14.462139576708127</v>
          </cell>
          <cell r="AX4008">
            <v>-9.4719703181714898</v>
          </cell>
          <cell r="AY4008">
            <v>-15.518304377610662</v>
          </cell>
          <cell r="AZ4008">
            <v>-9.4719703181714898</v>
          </cell>
          <cell r="BG4008">
            <v>1.2698434836661749</v>
          </cell>
          <cell r="BJ4008">
            <v>-2.1455979014825516E-2</v>
          </cell>
          <cell r="CF4008">
            <v>0</v>
          </cell>
          <cell r="CV4008">
            <v>24.041666666666668</v>
          </cell>
          <cell r="DA4008">
            <v>0</v>
          </cell>
          <cell r="ER4008">
            <v>202.50453333333334</v>
          </cell>
        </row>
        <row r="4009">
          <cell r="A4009">
            <v>657549</v>
          </cell>
          <cell r="C4009" t="str">
            <v>Danner, Michael</v>
          </cell>
          <cell r="AF4009">
            <v>0.17897027802693194</v>
          </cell>
          <cell r="AN4009">
            <v>97.192960000000014</v>
          </cell>
          <cell r="AP4009">
            <v>0.12216209224430563</v>
          </cell>
          <cell r="AV4009" t="str">
            <v>LF</v>
          </cell>
          <cell r="AW4009">
            <v>-12.561135853341222</v>
          </cell>
          <cell r="AX4009">
            <v>-17.712783333333331</v>
          </cell>
          <cell r="AY4009">
            <v>-11.852916659303222</v>
          </cell>
          <cell r="AZ4009">
            <v>-11.852916659303222</v>
          </cell>
          <cell r="BG4009">
            <v>1.1284718555679016</v>
          </cell>
          <cell r="BJ4009">
            <v>7.2499121119947597E-3</v>
          </cell>
          <cell r="CF4009">
            <v>0</v>
          </cell>
          <cell r="CV4009">
            <v>24.791666666666668</v>
          </cell>
          <cell r="DA4009">
            <v>0</v>
          </cell>
          <cell r="ER4009">
            <v>242.98240000000001</v>
          </cell>
        </row>
        <row r="4010">
          <cell r="A4010">
            <v>657551</v>
          </cell>
          <cell r="C4010" t="str">
            <v>Davis, Tyree</v>
          </cell>
          <cell r="AF4010">
            <v>0.14050432089230361</v>
          </cell>
          <cell r="AN4010">
            <v>80.14328888888889</v>
          </cell>
          <cell r="AP4010">
            <v>8.7462670576525348E-2</v>
          </cell>
          <cell r="AV4010" t="str">
            <v>CF</v>
          </cell>
          <cell r="AW4010">
            <v>-16.251033340006678</v>
          </cell>
          <cell r="AX4010">
            <v>-25.298916666666656</v>
          </cell>
          <cell r="AY4010">
            <v>-9.2214607732347318</v>
          </cell>
          <cell r="AZ4010">
            <v>-9.2214607732347318</v>
          </cell>
          <cell r="BG4010">
            <v>0.89503609898820313</v>
          </cell>
          <cell r="BJ4010">
            <v>-1.0153946413142002E-2</v>
          </cell>
          <cell r="CF4010">
            <v>0</v>
          </cell>
          <cell r="CV4010">
            <v>20.791666666666668</v>
          </cell>
          <cell r="DA4010">
            <v>0</v>
          </cell>
          <cell r="ER4010">
            <v>200.35822222222222</v>
          </cell>
        </row>
        <row r="4011">
          <cell r="A4011">
            <v>657555</v>
          </cell>
          <cell r="C4011" t="str">
            <v>De Jong, Scott</v>
          </cell>
          <cell r="AF4011">
            <v>0.18484414681179331</v>
          </cell>
          <cell r="AN4011">
            <v>117.14335999999999</v>
          </cell>
          <cell r="AP4011">
            <v>0.14298500035848671</v>
          </cell>
          <cell r="AV4011" t="str">
            <v>1B</v>
          </cell>
          <cell r="AW4011">
            <v>-15.024022378137364</v>
          </cell>
          <cell r="AX4011">
            <v>-19.987083333333331</v>
          </cell>
          <cell r="AY4011">
            <v>-13.950510255618081</v>
          </cell>
          <cell r="AZ4011">
            <v>-13.950510255618081</v>
          </cell>
          <cell r="BG4011">
            <v>1.4138640910333518</v>
          </cell>
          <cell r="BJ4011">
            <v>-4.9658793594108824E-3</v>
          </cell>
          <cell r="CF4011">
            <v>0</v>
          </cell>
          <cell r="CV4011">
            <v>23.208333333333332</v>
          </cell>
          <cell r="DA4011">
            <v>0</v>
          </cell>
          <cell r="ER4011">
            <v>292.85839999999996</v>
          </cell>
        </row>
        <row r="4012">
          <cell r="A4012">
            <v>657557</v>
          </cell>
          <cell r="C4012" t="str">
            <v>DeJong, Paul</v>
          </cell>
          <cell r="AF4012">
            <v>0.23115182854359917</v>
          </cell>
          <cell r="AN4012">
            <v>210.27437037037035</v>
          </cell>
          <cell r="AP4012">
            <v>0.27210671487263383</v>
          </cell>
          <cell r="AV4012" t="str">
            <v>3B</v>
          </cell>
          <cell r="AW4012">
            <v>-14.007900000000001</v>
          </cell>
          <cell r="AX4012">
            <v>-6.0640596009848799</v>
          </cell>
          <cell r="AY4012">
            <v>-10.79378422566033</v>
          </cell>
          <cell r="AZ4012">
            <v>-6.0640596009848799</v>
          </cell>
          <cell r="BG4012">
            <v>1.3528875123732957</v>
          </cell>
          <cell r="BJ4012">
            <v>3.5343878574335638E-3</v>
          </cell>
          <cell r="CF4012">
            <v>0</v>
          </cell>
          <cell r="CV4012">
            <v>22.875</v>
          </cell>
          <cell r="DA4012">
            <v>0</v>
          </cell>
          <cell r="ER4012">
            <v>525.68592592592586</v>
          </cell>
        </row>
        <row r="4013">
          <cell r="A4013">
            <v>657559</v>
          </cell>
          <cell r="C4013" t="str">
            <v>DeMorais, Chris</v>
          </cell>
          <cell r="AF4013">
            <v>0.14841900662020641</v>
          </cell>
          <cell r="AN4013">
            <v>70.646518518518519</v>
          </cell>
          <cell r="AP4013">
            <v>3.3140530239254007E-2</v>
          </cell>
          <cell r="AV4013" t="str">
            <v>LF</v>
          </cell>
          <cell r="AW4013">
            <v>-18.643810371337388</v>
          </cell>
          <cell r="AX4013">
            <v>-19.288377038004054</v>
          </cell>
          <cell r="AY4013">
            <v>-17.177351644152271</v>
          </cell>
          <cell r="AZ4013">
            <v>-17.177351644152271</v>
          </cell>
          <cell r="BG4013">
            <v>1.2693737176045463</v>
          </cell>
          <cell r="BJ4013">
            <v>2.7833787962441574E-3</v>
          </cell>
          <cell r="CF4013">
            <v>0</v>
          </cell>
          <cell r="CV4013">
            <v>24.041666666666668</v>
          </cell>
          <cell r="DA4013">
            <v>0</v>
          </cell>
          <cell r="ER4013">
            <v>176.6162962962963</v>
          </cell>
        </row>
        <row r="4014">
          <cell r="A4014">
            <v>657568</v>
          </cell>
          <cell r="C4014" t="str">
            <v>Ely, Andrew</v>
          </cell>
          <cell r="AF4014">
            <v>0.19091417315774978</v>
          </cell>
          <cell r="AN4014">
            <v>180.11484444444446</v>
          </cell>
          <cell r="AP4014">
            <v>0.2708674137764111</v>
          </cell>
          <cell r="AV4014" t="str">
            <v>2B</v>
          </cell>
          <cell r="AW4014">
            <v>-13.492958333333334</v>
          </cell>
          <cell r="AX4014">
            <v>-2.1802378835842244</v>
          </cell>
          <cell r="AY4014">
            <v>-12.034669670195438</v>
          </cell>
          <cell r="AZ4014">
            <v>-2.1802378835842244</v>
          </cell>
          <cell r="BG4014">
            <v>1.2675592662924164</v>
          </cell>
          <cell r="BJ4014">
            <v>3.4787079541851837E-3</v>
          </cell>
          <cell r="CF4014">
            <v>0</v>
          </cell>
          <cell r="CV4014">
            <v>23.458333333333332</v>
          </cell>
          <cell r="DA4014">
            <v>0</v>
          </cell>
          <cell r="ER4014">
            <v>450.28711111111113</v>
          </cell>
        </row>
        <row r="4015">
          <cell r="A4015">
            <v>657569</v>
          </cell>
          <cell r="C4015" t="str">
            <v>Epperson, Joseph</v>
          </cell>
          <cell r="AF4015">
            <v>0.18188254594346248</v>
          </cell>
          <cell r="AN4015">
            <v>71.659709629629631</v>
          </cell>
          <cell r="AP4015">
            <v>3.5059249127257219E-2</v>
          </cell>
          <cell r="AV4015" t="str">
            <v>3B</v>
          </cell>
          <cell r="AW4015">
            <v>-12.121224999999999</v>
          </cell>
          <cell r="AX4015">
            <v>-2.8007112344310743</v>
          </cell>
          <cell r="AY4015">
            <v>-7.69849786917381</v>
          </cell>
          <cell r="AZ4015">
            <v>-2.8007112344310743</v>
          </cell>
          <cell r="BG4015">
            <v>1.3988091570646763</v>
          </cell>
          <cell r="BJ4015">
            <v>-1.723529841667731E-2</v>
          </cell>
          <cell r="CF4015">
            <v>0</v>
          </cell>
          <cell r="CV4015">
            <v>25.375</v>
          </cell>
          <cell r="DA4015">
            <v>0</v>
          </cell>
          <cell r="ER4015">
            <v>179.14927407407407</v>
          </cell>
        </row>
        <row r="4016">
          <cell r="A4016">
            <v>657574</v>
          </cell>
          <cell r="C4016" t="str">
            <v>Fisher, Joel</v>
          </cell>
          <cell r="AF4016">
            <v>0.1844859446089045</v>
          </cell>
          <cell r="AN4016">
            <v>83.961813333333339</v>
          </cell>
          <cell r="AP4016">
            <v>0.10965461972390678</v>
          </cell>
          <cell r="AV4016" t="str">
            <v>C</v>
          </cell>
          <cell r="AW4016">
            <v>-16.584788212310507</v>
          </cell>
          <cell r="AX4016">
            <v>-19.580383333333334</v>
          </cell>
          <cell r="AY4016">
            <v>-16.709519005302887</v>
          </cell>
          <cell r="AZ4016">
            <v>2.04953001019609</v>
          </cell>
          <cell r="BG4016">
            <v>1.4490395671550678</v>
          </cell>
          <cell r="BJ4016">
            <v>8.4379872878102731E-3</v>
          </cell>
          <cell r="CF4016">
            <v>0</v>
          </cell>
          <cell r="CV4016">
            <v>23.458333333333332</v>
          </cell>
          <cell r="DA4016">
            <v>0</v>
          </cell>
          <cell r="ER4016">
            <v>209.90453333333335</v>
          </cell>
        </row>
        <row r="4017">
          <cell r="A4017">
            <v>657575</v>
          </cell>
          <cell r="C4017" t="str">
            <v>Fitzgerald, Mike</v>
          </cell>
          <cell r="AF4017">
            <v>0.15707173915462286</v>
          </cell>
          <cell r="AN4017">
            <v>68.113540740740746</v>
          </cell>
          <cell r="AP4017">
            <v>2.831018287410858E-2</v>
          </cell>
          <cell r="AV4017" t="str">
            <v>1B</v>
          </cell>
          <cell r="AW4017">
            <v>-17.245318021801989</v>
          </cell>
          <cell r="AX4017">
            <v>-17.345050000000001</v>
          </cell>
          <cell r="AY4017">
            <v>-18.199318349857236</v>
          </cell>
          <cell r="AZ4017">
            <v>-14.657053894237842</v>
          </cell>
          <cell r="BG4017">
            <v>1.2321032984993145</v>
          </cell>
          <cell r="BJ4017">
            <v>-7.0577798120269597E-3</v>
          </cell>
          <cell r="CF4017">
            <v>0</v>
          </cell>
          <cell r="CV4017">
            <v>25.125</v>
          </cell>
          <cell r="DA4017">
            <v>0</v>
          </cell>
          <cell r="ER4017">
            <v>170.28385185185186</v>
          </cell>
        </row>
        <row r="4018">
          <cell r="A4018">
            <v>657576</v>
          </cell>
          <cell r="C4018" t="str">
            <v>Flores, Marc</v>
          </cell>
          <cell r="AF4018">
            <v>0.15765787642530416</v>
          </cell>
          <cell r="AN4018">
            <v>76.387934814814827</v>
          </cell>
          <cell r="AP4018">
            <v>4.3913502819446504E-2</v>
          </cell>
          <cell r="AV4018" t="str">
            <v>1B</v>
          </cell>
          <cell r="AW4018">
            <v>-13.220174812798259</v>
          </cell>
          <cell r="AX4018">
            <v>-18.647283333333331</v>
          </cell>
          <cell r="AY4018">
            <v>-14.031620924848031</v>
          </cell>
          <cell r="AZ4018">
            <v>-13.220174812798259</v>
          </cell>
          <cell r="BG4018">
            <v>1.6363988562124758</v>
          </cell>
          <cell r="BJ4018">
            <v>-3.7119333278891053E-3</v>
          </cell>
          <cell r="CF4018">
            <v>0</v>
          </cell>
          <cell r="CV4018">
            <v>24.041666666666668</v>
          </cell>
          <cell r="DA4018">
            <v>0</v>
          </cell>
          <cell r="ER4018">
            <v>190.96983703703705</v>
          </cell>
        </row>
        <row r="4019">
          <cell r="A4019">
            <v>657579</v>
          </cell>
          <cell r="C4019" t="str">
            <v>Fulmer, Will</v>
          </cell>
          <cell r="AF4019">
            <v>0.169636024367013</v>
          </cell>
          <cell r="AN4019">
            <v>69.835200000000015</v>
          </cell>
          <cell r="AP4019">
            <v>5.1220291250471561E-2</v>
          </cell>
          <cell r="AV4019" t="str">
            <v>2B</v>
          </cell>
          <cell r="AW4019">
            <v>-14.746929579452068</v>
          </cell>
          <cell r="AX4019">
            <v>-8.2230654917594705</v>
          </cell>
          <cell r="AY4019">
            <v>-13.568701269792189</v>
          </cell>
          <cell r="AZ4019">
            <v>-8.2230654917594705</v>
          </cell>
          <cell r="BG4019">
            <v>1.0065359233337872</v>
          </cell>
          <cell r="BJ4019">
            <v>-2.3646731172893242E-2</v>
          </cell>
          <cell r="CF4019">
            <v>0</v>
          </cell>
          <cell r="CV4019">
            <v>24.458333333333332</v>
          </cell>
          <cell r="DA4019">
            <v>0</v>
          </cell>
          <cell r="ER4019">
            <v>174.58800000000002</v>
          </cell>
        </row>
        <row r="4020">
          <cell r="A4020">
            <v>657584</v>
          </cell>
          <cell r="C4020" t="str">
            <v>Garcia, Kevin</v>
          </cell>
          <cell r="AF4020">
            <v>0.17476538523029506</v>
          </cell>
          <cell r="AN4020">
            <v>99.41973333333334</v>
          </cell>
          <cell r="AP4020">
            <v>0.14886061185187727</v>
          </cell>
          <cell r="AV4020" t="str">
            <v>C</v>
          </cell>
          <cell r="AW4020">
            <v>-16.34975543646264</v>
          </cell>
          <cell r="AX4020">
            <v>-19.038116666666664</v>
          </cell>
          <cell r="AY4020">
            <v>-16.42213085972795</v>
          </cell>
          <cell r="AZ4020">
            <v>-6.937014301409552</v>
          </cell>
          <cell r="BG4020">
            <v>1.1550893817944492</v>
          </cell>
          <cell r="BJ4020">
            <v>4.1290476816626788E-3</v>
          </cell>
          <cell r="CF4020">
            <v>0</v>
          </cell>
          <cell r="CV4020">
            <v>23.791666666666668</v>
          </cell>
          <cell r="DA4020">
            <v>0</v>
          </cell>
          <cell r="ER4020">
            <v>248.54933333333332</v>
          </cell>
        </row>
        <row r="4021">
          <cell r="A4021">
            <v>657587</v>
          </cell>
          <cell r="C4021" t="str">
            <v>Gavitt, Tom</v>
          </cell>
          <cell r="AF4021">
            <v>0.14655976211990171</v>
          </cell>
          <cell r="AN4021">
            <v>63.227413333333338</v>
          </cell>
          <cell r="AP4021">
            <v>4.8221757276776134E-2</v>
          </cell>
          <cell r="AV4021" t="str">
            <v>C</v>
          </cell>
          <cell r="AW4021">
            <v>-16.141186839971503</v>
          </cell>
          <cell r="AX4021">
            <v>-18.902549999999998</v>
          </cell>
          <cell r="AY4021">
            <v>-16.150536619961994</v>
          </cell>
          <cell r="AZ4021">
            <v>-0.26500805107764691</v>
          </cell>
          <cell r="BG4021">
            <v>1.4801538595220038</v>
          </cell>
          <cell r="BJ4021">
            <v>2.1593223908162127E-2</v>
          </cell>
          <cell r="CF4021">
            <v>0</v>
          </cell>
          <cell r="CV4021">
            <v>23.875</v>
          </cell>
          <cell r="DA4021">
            <v>0</v>
          </cell>
          <cell r="ER4021">
            <v>158.06853333333333</v>
          </cell>
        </row>
        <row r="4022">
          <cell r="A4022">
            <v>657589</v>
          </cell>
          <cell r="C4022" t="str">
            <v>Giardina, Sal</v>
          </cell>
          <cell r="AF4022">
            <v>0.18064747408674262</v>
          </cell>
          <cell r="AN4022">
            <v>119.50637037037039</v>
          </cell>
          <cell r="AP4022">
            <v>0.18820459877168128</v>
          </cell>
          <cell r="AV4022" t="str">
            <v>C</v>
          </cell>
          <cell r="AW4022">
            <v>-14.739931831233839</v>
          </cell>
          <cell r="AX4022">
            <v>-18.439616666666666</v>
          </cell>
          <cell r="AY4022">
            <v>-15.159634153710755</v>
          </cell>
          <cell r="AZ4022">
            <v>-7.4627421633133606</v>
          </cell>
          <cell r="BG4022">
            <v>1.5157348386389105</v>
          </cell>
          <cell r="BJ4022">
            <v>-1.241736814563559E-3</v>
          </cell>
          <cell r="CF4022">
            <v>0</v>
          </cell>
          <cell r="CV4022">
            <v>24.208333333333332</v>
          </cell>
          <cell r="DA4022">
            <v>0</v>
          </cell>
          <cell r="ER4022">
            <v>298.76592592592596</v>
          </cell>
        </row>
        <row r="4023">
          <cell r="A4023">
            <v>657590</v>
          </cell>
          <cell r="C4023" t="str">
            <v>Gildea, Brandon</v>
          </cell>
          <cell r="AF4023">
            <v>0.16471710714415777</v>
          </cell>
          <cell r="AN4023">
            <v>83.965013333333332</v>
          </cell>
          <cell r="AP4023">
            <v>9.52800856782271E-2</v>
          </cell>
          <cell r="AV4023" t="str">
            <v>C</v>
          </cell>
          <cell r="AW4023">
            <v>-13.138375</v>
          </cell>
          <cell r="AX4023">
            <v>-18.902549999999998</v>
          </cell>
          <cell r="AY4023">
            <v>-9.3020328619349382</v>
          </cell>
          <cell r="AZ4023">
            <v>1.2030576158131616</v>
          </cell>
          <cell r="BG4023">
            <v>1.2609061572809241</v>
          </cell>
          <cell r="BJ4023">
            <v>-1.7757716230929785E-3</v>
          </cell>
          <cell r="CF4023">
            <v>0</v>
          </cell>
          <cell r="CV4023">
            <v>23.875</v>
          </cell>
          <cell r="DA4023">
            <v>0</v>
          </cell>
          <cell r="ER4023">
            <v>209.91253333333333</v>
          </cell>
        </row>
        <row r="4024">
          <cell r="A4024">
            <v>657591</v>
          </cell>
          <cell r="C4024" t="str">
            <v>Godbold, Andrew</v>
          </cell>
          <cell r="AF4024">
            <v>0.18812222850571517</v>
          </cell>
          <cell r="AN4024">
            <v>64.736237037037043</v>
          </cell>
          <cell r="AP4024">
            <v>2.1794138917456407E-2</v>
          </cell>
          <cell r="AV4024" t="str">
            <v>LF</v>
          </cell>
          <cell r="AW4024">
            <v>-12.827016666666665</v>
          </cell>
          <cell r="AX4024">
            <v>-18.335783333333332</v>
          </cell>
          <cell r="AY4024">
            <v>-3.7148157770626495</v>
          </cell>
          <cell r="AZ4024">
            <v>-3.7148157770626495</v>
          </cell>
          <cell r="BG4024">
            <v>1.4268391485755898</v>
          </cell>
          <cell r="BJ4024">
            <v>-4.0690804025676625E-2</v>
          </cell>
          <cell r="CF4024">
            <v>0</v>
          </cell>
          <cell r="CV4024">
            <v>24.291666666666668</v>
          </cell>
          <cell r="DA4024">
            <v>0</v>
          </cell>
          <cell r="ER4024">
            <v>161.8405925925926</v>
          </cell>
        </row>
        <row r="4025">
          <cell r="A4025">
            <v>657592</v>
          </cell>
          <cell r="C4025" t="str">
            <v>Gold, Tad</v>
          </cell>
          <cell r="AF4025">
            <v>0.18549124421630009</v>
          </cell>
          <cell r="AN4025">
            <v>88.275520000000014</v>
          </cell>
          <cell r="AP4025">
            <v>0.11094339628475225</v>
          </cell>
          <cell r="AV4025" t="str">
            <v>RF</v>
          </cell>
          <cell r="AW4025">
            <v>-12.167441666666665</v>
          </cell>
          <cell r="AX4025">
            <v>-17.200849999999999</v>
          </cell>
          <cell r="AY4025">
            <v>-8.2385800317813054</v>
          </cell>
          <cell r="AZ4025">
            <v>-8.2385800317813054</v>
          </cell>
          <cell r="BG4025">
            <v>1.1667751549551517</v>
          </cell>
          <cell r="BJ4025">
            <v>-1.4622379605061221E-2</v>
          </cell>
          <cell r="CF4025">
            <v>0</v>
          </cell>
          <cell r="CV4025">
            <v>25.291666666666668</v>
          </cell>
          <cell r="DA4025">
            <v>0</v>
          </cell>
          <cell r="ER4025">
            <v>220.68880000000001</v>
          </cell>
        </row>
        <row r="4026">
          <cell r="A4026">
            <v>657595</v>
          </cell>
          <cell r="C4026" t="str">
            <v>Gonzalez, Gian Paul</v>
          </cell>
          <cell r="AF4026">
            <v>0.14445422030786206</v>
          </cell>
          <cell r="AN4026">
            <v>73.208177777777777</v>
          </cell>
          <cell r="AP4026">
            <v>8.5872207196416417E-2</v>
          </cell>
          <cell r="AV4026" t="str">
            <v>C</v>
          </cell>
          <cell r="AW4026">
            <v>-21.588036040872872</v>
          </cell>
          <cell r="AX4026">
            <v>-26.221983333333331</v>
          </cell>
          <cell r="AY4026">
            <v>-23.508753610052707</v>
          </cell>
          <cell r="AZ4026">
            <v>-11.51249491927522</v>
          </cell>
          <cell r="BG4026">
            <v>0.83189619545324511</v>
          </cell>
          <cell r="BJ4026">
            <v>4.5706175892051715E-3</v>
          </cell>
          <cell r="CF4026">
            <v>0</v>
          </cell>
          <cell r="CV4026">
            <v>20.458333333333332</v>
          </cell>
          <cell r="DA4026">
            <v>0</v>
          </cell>
          <cell r="ER4026">
            <v>183.02044444444445</v>
          </cell>
        </row>
        <row r="4027">
          <cell r="A4027">
            <v>657597</v>
          </cell>
          <cell r="C4027" t="str">
            <v>Gordon, Griff</v>
          </cell>
          <cell r="AF4027">
            <v>0.18458068459493532</v>
          </cell>
          <cell r="AN4027">
            <v>104.2928</v>
          </cell>
          <cell r="AP4027">
            <v>0.11971203107295092</v>
          </cell>
          <cell r="AV4027" t="str">
            <v>LF</v>
          </cell>
          <cell r="AW4027">
            <v>-12.76845</v>
          </cell>
          <cell r="AX4027">
            <v>-18.231949999999998</v>
          </cell>
          <cell r="AY4027">
            <v>-13.39923292000061</v>
          </cell>
          <cell r="AZ4027">
            <v>-12.76845</v>
          </cell>
          <cell r="BG4027">
            <v>1.3220842557376824</v>
          </cell>
          <cell r="BJ4027">
            <v>-9.7247165353296443E-4</v>
          </cell>
          <cell r="CF4027">
            <v>0</v>
          </cell>
          <cell r="CV4027">
            <v>24.375</v>
          </cell>
          <cell r="DA4027">
            <v>0</v>
          </cell>
          <cell r="ER4027">
            <v>260.73199999999997</v>
          </cell>
        </row>
        <row r="4028">
          <cell r="A4028">
            <v>657598</v>
          </cell>
          <cell r="C4028" t="str">
            <v>Gotta, Cade</v>
          </cell>
          <cell r="AF4028">
            <v>0.22105011579970346</v>
          </cell>
          <cell r="AN4028">
            <v>192.54542222222221</v>
          </cell>
          <cell r="AP4028">
            <v>0.27986623827837143</v>
          </cell>
          <cell r="AV4028" t="str">
            <v>RF</v>
          </cell>
          <cell r="AW4028">
            <v>-12.41705</v>
          </cell>
          <cell r="AX4028">
            <v>-17.60895</v>
          </cell>
          <cell r="AY4028">
            <v>-2.5110645609950044</v>
          </cell>
          <cell r="AZ4028">
            <v>-2.5110645609950044</v>
          </cell>
          <cell r="BG4028">
            <v>1.7791331044319505</v>
          </cell>
          <cell r="BJ4028">
            <v>5.1395788451311991E-3</v>
          </cell>
          <cell r="CF4028">
            <v>0</v>
          </cell>
          <cell r="CV4028">
            <v>24.875</v>
          </cell>
          <cell r="DA4028">
            <v>0</v>
          </cell>
          <cell r="ER4028">
            <v>481.36355555555554</v>
          </cell>
        </row>
        <row r="4029">
          <cell r="A4029">
            <v>657599</v>
          </cell>
          <cell r="C4029" t="str">
            <v>Grady, Patrick</v>
          </cell>
          <cell r="AF4029">
            <v>0.1867148391183503</v>
          </cell>
          <cell r="AN4029">
            <v>79.258642962962981</v>
          </cell>
          <cell r="AP4029">
            <v>6.1822619654534949E-2</v>
          </cell>
          <cell r="AV4029" t="str">
            <v>LF</v>
          </cell>
          <cell r="AW4029">
            <v>-12.651316666666666</v>
          </cell>
          <cell r="AX4029">
            <v>-18.024283333333329</v>
          </cell>
          <cell r="AY4029">
            <v>-9.4901859268392244</v>
          </cell>
          <cell r="AZ4029">
            <v>-9.4901859268392244</v>
          </cell>
          <cell r="BG4029">
            <v>1.2122480799443212</v>
          </cell>
          <cell r="BJ4029">
            <v>-9.6515330343136876E-3</v>
          </cell>
          <cell r="CF4029">
            <v>0</v>
          </cell>
          <cell r="CV4029">
            <v>24.541666666666668</v>
          </cell>
          <cell r="DA4029">
            <v>0</v>
          </cell>
          <cell r="ER4029">
            <v>198.14660740740743</v>
          </cell>
        </row>
        <row r="4030">
          <cell r="A4030">
            <v>657601</v>
          </cell>
          <cell r="C4030" t="str">
            <v>Grim, Gerrion</v>
          </cell>
          <cell r="AF4030">
            <v>0.16617944137565141</v>
          </cell>
          <cell r="AN4030">
            <v>124.34133333333335</v>
          </cell>
          <cell r="AP4030">
            <v>0.17545672017007374</v>
          </cell>
          <cell r="AV4030" t="str">
            <v>RF</v>
          </cell>
          <cell r="AW4030">
            <v>-14.091166666666666</v>
          </cell>
          <cell r="AX4030">
            <v>-20.744249999999994</v>
          </cell>
          <cell r="AY4030">
            <v>-13.434243793856126</v>
          </cell>
          <cell r="AZ4030">
            <v>-13.434243793856126</v>
          </cell>
          <cell r="BG4030">
            <v>1.2386875017111021</v>
          </cell>
          <cell r="BJ4030">
            <v>3.1030348390115314E-4</v>
          </cell>
          <cell r="CF4030">
            <v>0</v>
          </cell>
          <cell r="CV4030">
            <v>22.791666666666668</v>
          </cell>
          <cell r="DA4030">
            <v>0</v>
          </cell>
          <cell r="ER4030">
            <v>310.85333333333335</v>
          </cell>
        </row>
        <row r="4031">
          <cell r="A4031">
            <v>657602</v>
          </cell>
          <cell r="C4031" t="str">
            <v>Gross, Ethan</v>
          </cell>
          <cell r="AF4031">
            <v>0.16567334865408409</v>
          </cell>
          <cell r="AN4031">
            <v>116.72149333333333</v>
          </cell>
          <cell r="AP4031">
            <v>0.15152161894190075</v>
          </cell>
          <cell r="AV4031" t="str">
            <v>2B</v>
          </cell>
          <cell r="AW4031">
            <v>-15.224223664850756</v>
          </cell>
          <cell r="AX4031">
            <v>-7.127279182802841</v>
          </cell>
          <cell r="AY4031">
            <v>-15.061375997578775</v>
          </cell>
          <cell r="AZ4031">
            <v>-7.127279182802841</v>
          </cell>
          <cell r="BG4031">
            <v>1.1277534840961805</v>
          </cell>
          <cell r="BJ4031">
            <v>-1.7017495049784202E-2</v>
          </cell>
          <cell r="CF4031">
            <v>0</v>
          </cell>
          <cell r="CV4031">
            <v>24.791666666666668</v>
          </cell>
          <cell r="DA4031">
            <v>0</v>
          </cell>
          <cell r="ER4031">
            <v>291.8037333333333</v>
          </cell>
        </row>
        <row r="4032">
          <cell r="A4032">
            <v>657608</v>
          </cell>
          <cell r="C4032" t="str">
            <v>Hernandez, Alex</v>
          </cell>
          <cell r="AF4032">
            <v>0.18700441189414985</v>
          </cell>
          <cell r="AN4032">
            <v>99.036266666666677</v>
          </cell>
          <cell r="AP4032">
            <v>0.121368973491776</v>
          </cell>
          <cell r="AV4032" t="str">
            <v>2B</v>
          </cell>
          <cell r="AW4032">
            <v>-13.338831991696802</v>
          </cell>
          <cell r="AX4032">
            <v>-3.0216991060587572</v>
          </cell>
          <cell r="AY4032">
            <v>-12.482409322262392</v>
          </cell>
          <cell r="AZ4032">
            <v>-3.0216991060587572</v>
          </cell>
          <cell r="BG4032">
            <v>0.70119530673093955</v>
          </cell>
          <cell r="BJ4032">
            <v>-3.1292178777285594E-2</v>
          </cell>
          <cell r="CF4032">
            <v>0</v>
          </cell>
          <cell r="CV4032">
            <v>24.375</v>
          </cell>
          <cell r="DA4032">
            <v>0</v>
          </cell>
          <cell r="ER4032">
            <v>247.59066666666669</v>
          </cell>
        </row>
        <row r="4033">
          <cell r="A4033">
            <v>657615</v>
          </cell>
          <cell r="C4033" t="str">
            <v>Hoelscher, Shane</v>
          </cell>
          <cell r="AF4033">
            <v>0.21377290158033524</v>
          </cell>
          <cell r="AN4033">
            <v>205.39437037037038</v>
          </cell>
          <cell r="AP4033">
            <v>0.32450970030167292</v>
          </cell>
          <cell r="AV4033" t="str">
            <v>3B</v>
          </cell>
          <cell r="AW4033">
            <v>-12.475616666666665</v>
          </cell>
          <cell r="AX4033">
            <v>-6.5375369060915975</v>
          </cell>
          <cell r="AY4033">
            <v>-7.8544115344329022</v>
          </cell>
          <cell r="AZ4033">
            <v>-6.5375369060915975</v>
          </cell>
          <cell r="BG4033">
            <v>1.3884318520798287</v>
          </cell>
          <cell r="BJ4033">
            <v>6.1683651649128059E-3</v>
          </cell>
          <cell r="CF4033">
            <v>0</v>
          </cell>
          <cell r="CV4033">
            <v>24.791666666666668</v>
          </cell>
          <cell r="DA4033">
            <v>0</v>
          </cell>
          <cell r="ER4033">
            <v>513.48592592592593</v>
          </cell>
        </row>
        <row r="4034">
          <cell r="A4034">
            <v>657619</v>
          </cell>
          <cell r="C4034" t="str">
            <v>Hoo, Chris</v>
          </cell>
          <cell r="AF4034">
            <v>0.19270075468188849</v>
          </cell>
          <cell r="AN4034">
            <v>137.70927407407407</v>
          </cell>
          <cell r="AP4034">
            <v>0.23075940021872765</v>
          </cell>
          <cell r="AV4034" t="str">
            <v>C</v>
          </cell>
          <cell r="AW4034">
            <v>-16.208692070254521</v>
          </cell>
          <cell r="AX4034">
            <v>-18.231949999999998</v>
          </cell>
          <cell r="AY4034">
            <v>-16.308889427006015</v>
          </cell>
          <cell r="AZ4034">
            <v>8.1609369982849973</v>
          </cell>
          <cell r="BG4034">
            <v>1.0075847494645154</v>
          </cell>
          <cell r="BJ4034">
            <v>-1.1345069796885253E-2</v>
          </cell>
          <cell r="CF4034">
            <v>0</v>
          </cell>
          <cell r="CV4034">
            <v>24.375</v>
          </cell>
          <cell r="DA4034">
            <v>0</v>
          </cell>
          <cell r="ER4034">
            <v>344.27318518518518</v>
          </cell>
        </row>
        <row r="4035">
          <cell r="A4035">
            <v>657622</v>
          </cell>
          <cell r="C4035" t="str">
            <v>Iskenderian, George</v>
          </cell>
          <cell r="AF4035">
            <v>0.19939732783843619</v>
          </cell>
          <cell r="AN4035">
            <v>166.30708148148148</v>
          </cell>
          <cell r="AP4035">
            <v>0.19842274379809899</v>
          </cell>
          <cell r="AV4035" t="str">
            <v>2B</v>
          </cell>
          <cell r="AW4035">
            <v>-14.5075</v>
          </cell>
          <cell r="AX4035">
            <v>-12.196248912930786</v>
          </cell>
          <cell r="AY4035">
            <v>-9.3017291795854824</v>
          </cell>
          <cell r="AZ4035">
            <v>-9.3017291795854824</v>
          </cell>
          <cell r="BG4035">
            <v>1.4098516084283919</v>
          </cell>
          <cell r="BJ4035">
            <v>-7.7356795094444403E-3</v>
          </cell>
          <cell r="CF4035">
            <v>0</v>
          </cell>
          <cell r="CV4035">
            <v>22.375</v>
          </cell>
          <cell r="DA4035">
            <v>0</v>
          </cell>
          <cell r="ER4035">
            <v>415.76770370370366</v>
          </cell>
        </row>
        <row r="4036">
          <cell r="A4036">
            <v>657627</v>
          </cell>
          <cell r="C4036" t="str">
            <v>Jones, Matt</v>
          </cell>
          <cell r="AF4036">
            <v>0.19150137982488821</v>
          </cell>
          <cell r="AN4036">
            <v>171.29777777777778</v>
          </cell>
          <cell r="AP4036">
            <v>0.245249377938067</v>
          </cell>
          <cell r="AV4036" t="str">
            <v>1B</v>
          </cell>
          <cell r="AW4036">
            <v>-15.114388899807594</v>
          </cell>
          <cell r="AX4036">
            <v>-21.748049999999992</v>
          </cell>
          <cell r="AY4036">
            <v>-18.179172589561205</v>
          </cell>
          <cell r="AZ4036">
            <v>-15.114388899807594</v>
          </cell>
          <cell r="BG4036">
            <v>1.1552893642021673</v>
          </cell>
          <cell r="BJ4036">
            <v>4.1186629373089643E-3</v>
          </cell>
          <cell r="CF4036">
            <v>0</v>
          </cell>
          <cell r="CV4036">
            <v>22.291666666666668</v>
          </cell>
          <cell r="DA4036">
            <v>0</v>
          </cell>
          <cell r="ER4036">
            <v>428.24444444444441</v>
          </cell>
        </row>
        <row r="4037">
          <cell r="A4037">
            <v>657628</v>
          </cell>
          <cell r="C4037" t="str">
            <v>Jones, Ryan</v>
          </cell>
          <cell r="AF4037">
            <v>0.1620950737877267</v>
          </cell>
          <cell r="AN4037">
            <v>84.155733333333345</v>
          </cell>
          <cell r="AP4037">
            <v>8.7212852243367056E-2</v>
          </cell>
          <cell r="AV4037" t="str">
            <v>1B</v>
          </cell>
          <cell r="AW4037">
            <v>-17.213289612977242</v>
          </cell>
          <cell r="AX4037">
            <v>-17.417149999999999</v>
          </cell>
          <cell r="AY4037">
            <v>-18.262844021613592</v>
          </cell>
          <cell r="AZ4037">
            <v>-17.213289612977242</v>
          </cell>
          <cell r="BG4037">
            <v>1.5435424555795465</v>
          </cell>
          <cell r="BJ4037">
            <v>8.6470439815626906E-3</v>
          </cell>
          <cell r="CF4037">
            <v>0</v>
          </cell>
          <cell r="CV4037">
            <v>25.041666666666668</v>
          </cell>
          <cell r="DA4037">
            <v>0</v>
          </cell>
          <cell r="ER4037">
            <v>210.38933333333335</v>
          </cell>
        </row>
        <row r="4038">
          <cell r="A4038">
            <v>657631</v>
          </cell>
          <cell r="C4038" t="str">
            <v>Juvier, Alejandro</v>
          </cell>
          <cell r="AF4038">
            <v>0.16440861611752994</v>
          </cell>
          <cell r="AN4038">
            <v>151.7568</v>
          </cell>
          <cell r="AP4038">
            <v>0.21405149058802164</v>
          </cell>
          <cell r="AV4038" t="str">
            <v>2B</v>
          </cell>
          <cell r="AW4038">
            <v>-16.731383333333333</v>
          </cell>
          <cell r="AX4038">
            <v>-11.13440241781421</v>
          </cell>
          <cell r="AY4038">
            <v>-13.154512013504032</v>
          </cell>
          <cell r="AZ4038">
            <v>-11.13440241781421</v>
          </cell>
          <cell r="BG4038">
            <v>0.90398235599221877</v>
          </cell>
          <cell r="BJ4038">
            <v>-6.1513146303181438E-3</v>
          </cell>
          <cell r="CF4038">
            <v>0</v>
          </cell>
          <cell r="CV4038">
            <v>20.458333333333332</v>
          </cell>
          <cell r="DA4038">
            <v>0</v>
          </cell>
          <cell r="ER4038">
            <v>379.392</v>
          </cell>
        </row>
        <row r="4039">
          <cell r="A4039">
            <v>657634</v>
          </cell>
          <cell r="C4039" t="str">
            <v>Kay, Grant</v>
          </cell>
          <cell r="AF4039">
            <v>0.1944995829904394</v>
          </cell>
          <cell r="AN4039">
            <v>199.79176296296296</v>
          </cell>
          <cell r="AP4039">
            <v>0.31615763890471371</v>
          </cell>
          <cell r="AV4039" t="str">
            <v>1B</v>
          </cell>
          <cell r="AW4039">
            <v>-16.720791216597203</v>
          </cell>
          <cell r="AX4039">
            <v>-14.577773138836521</v>
          </cell>
          <cell r="AY4039">
            <v>-13.323656958764348</v>
          </cell>
          <cell r="AZ4039">
            <v>-13.323656958764348</v>
          </cell>
          <cell r="BG4039">
            <v>1.4245655774930412</v>
          </cell>
          <cell r="BJ4039">
            <v>5.4711983465862294E-3</v>
          </cell>
          <cell r="CF4039">
            <v>0</v>
          </cell>
          <cell r="CV4039">
            <v>23.125</v>
          </cell>
          <cell r="DA4039">
            <v>0</v>
          </cell>
          <cell r="ER4039">
            <v>499.47940740740739</v>
          </cell>
        </row>
        <row r="4040">
          <cell r="A4040">
            <v>657636</v>
          </cell>
          <cell r="C4040" t="str">
            <v>Keller, Alec</v>
          </cell>
          <cell r="AF4040">
            <v>0.19328556739333991</v>
          </cell>
          <cell r="AN4040">
            <v>220.45084444444447</v>
          </cell>
          <cell r="AP4040">
            <v>0.3072676402263006</v>
          </cell>
          <cell r="AV4040" t="str">
            <v>LF</v>
          </cell>
          <cell r="AW4040">
            <v>-12.94415</v>
          </cell>
          <cell r="AX4040">
            <v>-18.543449999999996</v>
          </cell>
          <cell r="AY4040">
            <v>-9.8930854904800025</v>
          </cell>
          <cell r="AZ4040">
            <v>-9.8930854904800025</v>
          </cell>
          <cell r="BG4040">
            <v>1.6900081845495523</v>
          </cell>
          <cell r="BJ4040">
            <v>1.5904532822692354E-2</v>
          </cell>
          <cell r="CF4040">
            <v>0</v>
          </cell>
          <cell r="CV4040">
            <v>24.125</v>
          </cell>
          <cell r="DA4040">
            <v>0</v>
          </cell>
          <cell r="ER4040">
            <v>551.12711111111116</v>
          </cell>
        </row>
        <row r="4041">
          <cell r="A4041">
            <v>657638</v>
          </cell>
          <cell r="C4041" t="str">
            <v>Kengor, Will</v>
          </cell>
          <cell r="AF4041">
            <v>0.19705963297715973</v>
          </cell>
          <cell r="AN4041">
            <v>152.00341333333333</v>
          </cell>
          <cell r="AP4041">
            <v>0.20412181596282242</v>
          </cell>
          <cell r="AV4041" t="str">
            <v>1B</v>
          </cell>
          <cell r="AW4041">
            <v>-12.349034299580177</v>
          </cell>
          <cell r="AX4041">
            <v>-18.766983333333332</v>
          </cell>
          <cell r="AY4041">
            <v>-12.21477042452722</v>
          </cell>
          <cell r="AZ4041">
            <v>-12.21477042452722</v>
          </cell>
          <cell r="BG4041">
            <v>1.5464356411612492</v>
          </cell>
          <cell r="BJ4041">
            <v>1.5938481476733164E-2</v>
          </cell>
          <cell r="CF4041">
            <v>0</v>
          </cell>
          <cell r="CV4041">
            <v>23.958333333333332</v>
          </cell>
          <cell r="DA4041">
            <v>0</v>
          </cell>
          <cell r="ER4041">
            <v>380.00853333333333</v>
          </cell>
        </row>
        <row r="4042">
          <cell r="A4042">
            <v>657639</v>
          </cell>
          <cell r="C4042" t="str">
            <v>Keniry, Conor</v>
          </cell>
          <cell r="AF4042">
            <v>0.17707063248230981</v>
          </cell>
          <cell r="AN4042">
            <v>86.642986666666673</v>
          </cell>
          <cell r="AP4042">
            <v>8.8211305783566396E-2</v>
          </cell>
          <cell r="AV4042" t="str">
            <v>2B</v>
          </cell>
          <cell r="AW4042">
            <v>-12.651316666666666</v>
          </cell>
          <cell r="AX4042">
            <v>-0.41259641485157172</v>
          </cell>
          <cell r="AY4042">
            <v>-8.8881896188047236</v>
          </cell>
          <cell r="AZ4042">
            <v>-0.41259641485157172</v>
          </cell>
          <cell r="BG4042">
            <v>1.2966531821429637</v>
          </cell>
          <cell r="BJ4042">
            <v>-6.4118792848227163E-3</v>
          </cell>
          <cell r="CF4042">
            <v>0</v>
          </cell>
          <cell r="CV4042">
            <v>24.541666666666668</v>
          </cell>
          <cell r="DA4042">
            <v>0</v>
          </cell>
          <cell r="ER4042">
            <v>216.60746666666668</v>
          </cell>
        </row>
        <row r="4043">
          <cell r="A4043">
            <v>657646</v>
          </cell>
          <cell r="C4043" t="str">
            <v>Knott, Christian</v>
          </cell>
          <cell r="AF4043">
            <v>0.16090455288377148</v>
          </cell>
          <cell r="AN4043">
            <v>78.752047407407417</v>
          </cell>
          <cell r="AP4043">
            <v>4.8279973275242138E-2</v>
          </cell>
          <cell r="AV4043" t="str">
            <v>RF</v>
          </cell>
          <cell r="AW4043">
            <v>-13.067458333333335</v>
          </cell>
          <cell r="AX4043">
            <v>-18.766983333333332</v>
          </cell>
          <cell r="AY4043">
            <v>-8.1815116323194772</v>
          </cell>
          <cell r="AZ4043">
            <v>-8.1815116323194772</v>
          </cell>
          <cell r="BG4043">
            <v>1.3013571030137969</v>
          </cell>
          <cell r="BJ4043">
            <v>8.8724897362776906E-3</v>
          </cell>
          <cell r="CF4043">
            <v>0</v>
          </cell>
          <cell r="CV4043">
            <v>23.958333333333332</v>
          </cell>
          <cell r="DA4043">
            <v>0</v>
          </cell>
          <cell r="ER4043">
            <v>196.88011851851854</v>
          </cell>
        </row>
        <row r="4044">
          <cell r="A4044">
            <v>657652</v>
          </cell>
          <cell r="C4044" t="str">
            <v>Krietemeier, Tanner</v>
          </cell>
          <cell r="AF4044">
            <v>0.18448257675619803</v>
          </cell>
          <cell r="AN4044">
            <v>117.34784000000001</v>
          </cell>
          <cell r="AP4044">
            <v>0.14071322618909266</v>
          </cell>
          <cell r="AV4044" t="str">
            <v>1B</v>
          </cell>
          <cell r="AW4044">
            <v>-15.987022970877272</v>
          </cell>
          <cell r="AX4044">
            <v>-18.543449999999996</v>
          </cell>
          <cell r="AY4044">
            <v>-16.881658851020973</v>
          </cell>
          <cell r="AZ4044">
            <v>-15.987022970877272</v>
          </cell>
          <cell r="BG4044">
            <v>1.4486535205084592</v>
          </cell>
          <cell r="BJ4044">
            <v>5.0037499618752236E-3</v>
          </cell>
          <cell r="CF4044">
            <v>0</v>
          </cell>
          <cell r="CV4044">
            <v>24.125</v>
          </cell>
          <cell r="DA4044">
            <v>0</v>
          </cell>
          <cell r="ER4044">
            <v>293.36959999999999</v>
          </cell>
        </row>
        <row r="4045">
          <cell r="A4045">
            <v>657653</v>
          </cell>
          <cell r="C4045" t="str">
            <v>Kronenfeld, Paul</v>
          </cell>
          <cell r="AF4045">
            <v>0.19598092092770933</v>
          </cell>
          <cell r="AN4045">
            <v>122.08586666666667</v>
          </cell>
          <cell r="AP4045">
            <v>0.15404340838765063</v>
          </cell>
          <cell r="AV4045" t="str">
            <v>1B</v>
          </cell>
          <cell r="AW4045">
            <v>-15.87570255768833</v>
          </cell>
          <cell r="AX4045">
            <v>-17.712783333333331</v>
          </cell>
          <cell r="AY4045">
            <v>-16.11200662136886</v>
          </cell>
          <cell r="AZ4045">
            <v>-15.87570255768833</v>
          </cell>
          <cell r="BG4045">
            <v>1.4792912060893242</v>
          </cell>
          <cell r="BJ4045">
            <v>-3.813100206420298E-4</v>
          </cell>
          <cell r="CF4045">
            <v>0</v>
          </cell>
          <cell r="CV4045">
            <v>24.791666666666668</v>
          </cell>
          <cell r="DA4045">
            <v>0</v>
          </cell>
          <cell r="ER4045">
            <v>305.21466666666669</v>
          </cell>
        </row>
        <row r="4046">
          <cell r="A4046">
            <v>657654</v>
          </cell>
          <cell r="C4046" t="str">
            <v>Langlois, Brian</v>
          </cell>
          <cell r="AF4046">
            <v>0.17470829583082656</v>
          </cell>
          <cell r="AN4046">
            <v>83.142542222222232</v>
          </cell>
          <cell r="AP4046">
            <v>5.6284209101352234E-2</v>
          </cell>
          <cell r="AV4046" t="str">
            <v>RF</v>
          </cell>
          <cell r="AW4046">
            <v>-12.671571150461618</v>
          </cell>
          <cell r="AX4046">
            <v>-17.816616666666668</v>
          </cell>
          <cell r="AY4046">
            <v>-11.566053390047987</v>
          </cell>
          <cell r="AZ4046">
            <v>-11.566053390047987</v>
          </cell>
          <cell r="BG4046">
            <v>1.3546860123883926</v>
          </cell>
          <cell r="BJ4046">
            <v>8.1441518014274128E-3</v>
          </cell>
          <cell r="CF4046">
            <v>0</v>
          </cell>
          <cell r="CV4046">
            <v>24.708333333333332</v>
          </cell>
          <cell r="DA4046">
            <v>0</v>
          </cell>
          <cell r="ER4046">
            <v>207.85635555555558</v>
          </cell>
        </row>
        <row r="4047">
          <cell r="A4047">
            <v>657655</v>
          </cell>
          <cell r="C4047" t="str">
            <v>Lankford, Cole</v>
          </cell>
          <cell r="AF4047">
            <v>0.18832829674072502</v>
          </cell>
          <cell r="AN4047">
            <v>152.24865185185186</v>
          </cell>
          <cell r="AP4047">
            <v>0.25038841489583286</v>
          </cell>
          <cell r="AV4047" t="str">
            <v>3B</v>
          </cell>
          <cell r="AW4047">
            <v>-13.298479472700597</v>
          </cell>
          <cell r="AX4047">
            <v>-10.713380396649853</v>
          </cell>
          <cell r="AY4047">
            <v>-14.464320471214268</v>
          </cell>
          <cell r="AZ4047">
            <v>-10.713380396649853</v>
          </cell>
          <cell r="BG4047">
            <v>1.3476034122985219</v>
          </cell>
          <cell r="BJ4047">
            <v>-7.7348739976570704E-3</v>
          </cell>
          <cell r="CF4047">
            <v>0</v>
          </cell>
          <cell r="CV4047">
            <v>23.791666666666668</v>
          </cell>
          <cell r="DA4047">
            <v>0</v>
          </cell>
          <cell r="ER4047">
            <v>380.62162962962964</v>
          </cell>
        </row>
        <row r="4048">
          <cell r="A4048">
            <v>657656</v>
          </cell>
          <cell r="C4048" t="str">
            <v>Laureano, Ramon</v>
          </cell>
          <cell r="AF4048">
            <v>0.23833935733879916</v>
          </cell>
          <cell r="AN4048">
            <v>245.8366005842818</v>
          </cell>
          <cell r="AP4048">
            <v>0.27801729251916196</v>
          </cell>
          <cell r="AV4048" t="str">
            <v>RF</v>
          </cell>
          <cell r="AW4048">
            <v>-14.773666856888806</v>
          </cell>
          <cell r="AX4048">
            <v>-22.433116666666667</v>
          </cell>
          <cell r="AY4048">
            <v>-2.2017957705200084</v>
          </cell>
          <cell r="AZ4048">
            <v>-2.2017957705200084</v>
          </cell>
          <cell r="BG4048">
            <v>0.84907592982670033</v>
          </cell>
          <cell r="BJ4048">
            <v>5.8873103925337145E-3</v>
          </cell>
          <cell r="CF4048">
            <v>0</v>
          </cell>
          <cell r="CV4048">
            <v>21.958333333333332</v>
          </cell>
          <cell r="DA4048">
            <v>0</v>
          </cell>
          <cell r="ER4048">
            <v>504.71644444444451</v>
          </cell>
        </row>
        <row r="4049">
          <cell r="A4049">
            <v>657657</v>
          </cell>
          <cell r="C4049" t="str">
            <v>Lee, Alexander</v>
          </cell>
          <cell r="AF4049">
            <v>0.1599370148266398</v>
          </cell>
          <cell r="AN4049">
            <v>74.699282962962968</v>
          </cell>
          <cell r="AP4049">
            <v>5.7808074829223344E-2</v>
          </cell>
          <cell r="AV4049" t="str">
            <v>1B</v>
          </cell>
          <cell r="AW4049">
            <v>-17.839966678747331</v>
          </cell>
          <cell r="AX4049">
            <v>-17.821608345413999</v>
          </cell>
          <cell r="AY4049">
            <v>-18.641746637393407</v>
          </cell>
          <cell r="AZ4049">
            <v>-17.821608345413999</v>
          </cell>
          <cell r="BG4049">
            <v>1.4107491771429732</v>
          </cell>
          <cell r="BJ4049">
            <v>3.9174575510187593E-3</v>
          </cell>
          <cell r="CF4049">
            <v>0</v>
          </cell>
          <cell r="CV4049">
            <v>25.458333333333332</v>
          </cell>
          <cell r="DA4049">
            <v>0</v>
          </cell>
          <cell r="ER4049">
            <v>186.74820740740742</v>
          </cell>
        </row>
        <row r="4050">
          <cell r="A4050">
            <v>657658</v>
          </cell>
          <cell r="C4050" t="str">
            <v>Lee, Braxton</v>
          </cell>
          <cell r="AF4050">
            <v>0.19275504587056591</v>
          </cell>
          <cell r="AN4050">
            <v>191.79934814814817</v>
          </cell>
          <cell r="AP4050">
            <v>0.31066397622781494</v>
          </cell>
          <cell r="AV4050" t="str">
            <v>CF</v>
          </cell>
          <cell r="AW4050">
            <v>-14.007900000000001</v>
          </cell>
          <cell r="AX4050">
            <v>-20.576949999999997</v>
          </cell>
          <cell r="AY4050">
            <v>-0.15336410190442917</v>
          </cell>
          <cell r="AZ4050">
            <v>-0.15336410190442917</v>
          </cell>
          <cell r="BG4050">
            <v>1.1147493249091771</v>
          </cell>
          <cell r="BJ4050">
            <v>-1.4717631235574695E-2</v>
          </cell>
          <cell r="CF4050">
            <v>0</v>
          </cell>
          <cell r="CV4050">
            <v>22.875</v>
          </cell>
          <cell r="DA4050">
            <v>0</v>
          </cell>
          <cell r="ER4050">
            <v>479.49837037037037</v>
          </cell>
        </row>
        <row r="4051">
          <cell r="A4051">
            <v>657659</v>
          </cell>
          <cell r="C4051" t="str">
            <v>Leonards, Ryan</v>
          </cell>
          <cell r="AF4051">
            <v>0.19716520662879722</v>
          </cell>
          <cell r="AN4051">
            <v>135.11829333333336</v>
          </cell>
          <cell r="AP4051">
            <v>0.23082277766444925</v>
          </cell>
          <cell r="AV4051" t="str">
            <v>SS</v>
          </cell>
          <cell r="AW4051">
            <v>-12.358483333333334</v>
          </cell>
          <cell r="AX4051">
            <v>-6.4796350724975715</v>
          </cell>
          <cell r="AY4051">
            <v>-9.4814727214885437</v>
          </cell>
          <cell r="AZ4051">
            <v>-6.4796350724975715</v>
          </cell>
          <cell r="BG4051">
            <v>1.1563282762243492</v>
          </cell>
          <cell r="BJ4051">
            <v>-7.1656781001085707E-3</v>
          </cell>
          <cell r="CF4051">
            <v>0</v>
          </cell>
          <cell r="CV4051">
            <v>24.958333333333332</v>
          </cell>
          <cell r="DA4051">
            <v>0</v>
          </cell>
          <cell r="ER4051">
            <v>337.79573333333337</v>
          </cell>
        </row>
        <row r="4052">
          <cell r="A4052">
            <v>657665</v>
          </cell>
          <cell r="C4052" t="str">
            <v>Lorenzana, Hector</v>
          </cell>
          <cell r="AF4052">
            <v>0.18092122157717605</v>
          </cell>
          <cell r="AN4052">
            <v>91.946133333333336</v>
          </cell>
          <cell r="AP4052">
            <v>9.9260463863807935E-2</v>
          </cell>
          <cell r="AV4052" t="str">
            <v>2B</v>
          </cell>
          <cell r="AW4052">
            <v>-13.745546768808136</v>
          </cell>
          <cell r="AX4052">
            <v>-6.5146212489230111</v>
          </cell>
          <cell r="AY4052">
            <v>-13.089806802855282</v>
          </cell>
          <cell r="AZ4052">
            <v>-6.5146212489230111</v>
          </cell>
          <cell r="BG4052">
            <v>1.0339222299792739</v>
          </cell>
          <cell r="BJ4052">
            <v>-3.3740482721100341E-2</v>
          </cell>
          <cell r="CF4052">
            <v>0</v>
          </cell>
          <cell r="CV4052">
            <v>24.791666666666668</v>
          </cell>
          <cell r="DA4052">
            <v>0</v>
          </cell>
          <cell r="ER4052">
            <v>229.86533333333333</v>
          </cell>
        </row>
        <row r="4053">
          <cell r="A4053">
            <v>657666</v>
          </cell>
          <cell r="C4053" t="str">
            <v>Lunde, Erik</v>
          </cell>
          <cell r="AF4053">
            <v>0.18344615705081366</v>
          </cell>
          <cell r="AN4053">
            <v>94.550293333333343</v>
          </cell>
          <cell r="AP4053">
            <v>0.14988366712773926</v>
          </cell>
          <cell r="AV4053" t="str">
            <v>C</v>
          </cell>
          <cell r="AW4053">
            <v>-12.709883333333334</v>
          </cell>
          <cell r="AX4053">
            <v>-3.425902379803516</v>
          </cell>
          <cell r="AY4053">
            <v>-11.824585833221207</v>
          </cell>
          <cell r="AZ4053">
            <v>-2.0308352542496344</v>
          </cell>
          <cell r="BG4053">
            <v>1.0530311043307048</v>
          </cell>
          <cell r="BJ4053">
            <v>-3.5920310171917318E-3</v>
          </cell>
          <cell r="CF4053">
            <v>0</v>
          </cell>
          <cell r="CV4053">
            <v>24.458333333333332</v>
          </cell>
          <cell r="DA4053">
            <v>0</v>
          </cell>
          <cell r="ER4053">
            <v>236.37573333333336</v>
          </cell>
        </row>
        <row r="4054">
          <cell r="A4054">
            <v>657668</v>
          </cell>
          <cell r="C4054" t="str">
            <v>Maddox, Will</v>
          </cell>
          <cell r="AF4054">
            <v>0.20084387380621349</v>
          </cell>
          <cell r="AN4054">
            <v>188.54933333333335</v>
          </cell>
          <cell r="AP4054">
            <v>0.24831217099330238</v>
          </cell>
          <cell r="AV4054" t="str">
            <v>1B</v>
          </cell>
          <cell r="AW4054">
            <v>-13.546447782785926</v>
          </cell>
          <cell r="AX4054">
            <v>-9.08361920229137</v>
          </cell>
          <cell r="AY4054">
            <v>-8.2056394663075487</v>
          </cell>
          <cell r="AZ4054">
            <v>-8.2056394663075487</v>
          </cell>
          <cell r="BG4054">
            <v>1.5437796262707963</v>
          </cell>
          <cell r="BJ4054">
            <v>1.9531351474251481E-2</v>
          </cell>
          <cell r="CF4054">
            <v>0</v>
          </cell>
          <cell r="CV4054">
            <v>24.041666666666668</v>
          </cell>
          <cell r="DA4054">
            <v>0</v>
          </cell>
          <cell r="ER4054">
            <v>471.37333333333333</v>
          </cell>
        </row>
        <row r="4055">
          <cell r="A4055">
            <v>657674</v>
          </cell>
          <cell r="C4055" t="str">
            <v>Martin, Kyle</v>
          </cell>
          <cell r="AF4055">
            <v>0.21332285063795281</v>
          </cell>
          <cell r="AN4055">
            <v>198.79016296296297</v>
          </cell>
          <cell r="AP4055">
            <v>0.25716410634668474</v>
          </cell>
          <cell r="AV4055" t="str">
            <v>1B</v>
          </cell>
          <cell r="AW4055">
            <v>-9.5163418730480238</v>
          </cell>
          <cell r="AX4055">
            <v>-19.309249999999999</v>
          </cell>
          <cell r="AY4055">
            <v>-9.3865105744686161</v>
          </cell>
          <cell r="AZ4055">
            <v>-9.3865105744686161</v>
          </cell>
          <cell r="BG4055">
            <v>1.4798716560131608</v>
          </cell>
          <cell r="BJ4055">
            <v>6.4148925640009633E-3</v>
          </cell>
          <cell r="CF4055">
            <v>0</v>
          </cell>
          <cell r="CV4055">
            <v>23.625</v>
          </cell>
          <cell r="DA4055">
            <v>0</v>
          </cell>
          <cell r="ER4055">
            <v>496.97540740740737</v>
          </cell>
        </row>
        <row r="4056">
          <cell r="A4056">
            <v>657675</v>
          </cell>
          <cell r="C4056" t="str">
            <v>Martin, Rudy</v>
          </cell>
          <cell r="AF4056">
            <v>0.18005668538730429</v>
          </cell>
          <cell r="AN4056">
            <v>102.22257777777777</v>
          </cell>
          <cell r="AP4056">
            <v>0.12329969515413819</v>
          </cell>
          <cell r="AV4056" t="str">
            <v>CF</v>
          </cell>
          <cell r="AW4056">
            <v>-16.731383333333333</v>
          </cell>
          <cell r="AX4056">
            <v>-26.221983333333331</v>
          </cell>
          <cell r="AY4056">
            <v>-5.5614915519953119</v>
          </cell>
          <cell r="AZ4056">
            <v>-5.5614915519953119</v>
          </cell>
          <cell r="BG4056">
            <v>0.4924250815677127</v>
          </cell>
          <cell r="BJ4056">
            <v>-5.2798004497139331E-3</v>
          </cell>
          <cell r="CF4056">
            <v>0</v>
          </cell>
          <cell r="CV4056">
            <v>20.458333333333332</v>
          </cell>
          <cell r="DA4056">
            <v>0</v>
          </cell>
          <cell r="ER4056">
            <v>255.55644444444442</v>
          </cell>
        </row>
        <row r="4057">
          <cell r="A4057">
            <v>657677</v>
          </cell>
          <cell r="C4057" t="str">
            <v>Mautner, Tyler</v>
          </cell>
          <cell r="AF4057">
            <v>0.17471675104761819</v>
          </cell>
          <cell r="AN4057">
            <v>84.831194074074077</v>
          </cell>
          <cell r="AP4057">
            <v>5.9327027164516766E-2</v>
          </cell>
          <cell r="AV4057" t="str">
            <v>3B</v>
          </cell>
          <cell r="AW4057">
            <v>-14.06976048951905</v>
          </cell>
          <cell r="AX4057">
            <v>-7.6774563245356671</v>
          </cell>
          <cell r="AY4057">
            <v>-15.204515634236675</v>
          </cell>
          <cell r="AZ4057">
            <v>-7.6774563245356671</v>
          </cell>
          <cell r="BG4057">
            <v>1.3802689609047287</v>
          </cell>
          <cell r="BJ4057">
            <v>-6.413431494460442E-3</v>
          </cell>
          <cell r="CF4057">
            <v>0</v>
          </cell>
          <cell r="CV4057">
            <v>23.208333333333332</v>
          </cell>
          <cell r="DA4057">
            <v>0</v>
          </cell>
          <cell r="ER4057">
            <v>212.07798518518518</v>
          </cell>
        </row>
        <row r="4058">
          <cell r="A4058">
            <v>657682</v>
          </cell>
          <cell r="C4058" t="str">
            <v>McMullen, Sean</v>
          </cell>
          <cell r="AF4058">
            <v>0.20872621184724519</v>
          </cell>
          <cell r="AN4058">
            <v>133.02058666666667</v>
          </cell>
          <cell r="AP4058">
            <v>0.17363209767692678</v>
          </cell>
          <cell r="AV4058" t="str">
            <v>LF</v>
          </cell>
          <cell r="AW4058">
            <v>-13.002716666666666</v>
          </cell>
          <cell r="AX4058">
            <v>-18.647283333333331</v>
          </cell>
          <cell r="AY4058">
            <v>-10.159348081800569</v>
          </cell>
          <cell r="AZ4058">
            <v>-10.159348081800569</v>
          </cell>
          <cell r="BG4058">
            <v>1.0457995587858417</v>
          </cell>
          <cell r="BJ4058">
            <v>1.9671920212289734E-3</v>
          </cell>
          <cell r="CF4058">
            <v>0</v>
          </cell>
          <cell r="CV4058">
            <v>24.041666666666668</v>
          </cell>
          <cell r="DA4058">
            <v>0</v>
          </cell>
          <cell r="ER4058">
            <v>332.55146666666667</v>
          </cell>
        </row>
        <row r="4059">
          <cell r="A4059">
            <v>657684</v>
          </cell>
          <cell r="C4059" t="str">
            <v>Medina, Edwin</v>
          </cell>
          <cell r="AF4059">
            <v>0.20510889033390822</v>
          </cell>
          <cell r="AN4059">
            <v>91.314986666666684</v>
          </cell>
          <cell r="AP4059">
            <v>0.10622806719237154</v>
          </cell>
          <cell r="AV4059" t="str">
            <v>RF</v>
          </cell>
          <cell r="AW4059">
            <v>-13.563874999999999</v>
          </cell>
          <cell r="AX4059">
            <v>-19.715949999999996</v>
          </cell>
          <cell r="AY4059">
            <v>-1.0409363383526902</v>
          </cell>
          <cell r="AZ4059">
            <v>-1.0409363383526902</v>
          </cell>
          <cell r="BG4059">
            <v>0.93952394669569317</v>
          </cell>
          <cell r="BJ4059">
            <v>-8.2631114009674017E-3</v>
          </cell>
          <cell r="CF4059">
            <v>0</v>
          </cell>
          <cell r="CV4059">
            <v>23.375</v>
          </cell>
          <cell r="DA4059">
            <v>0</v>
          </cell>
          <cell r="ER4059">
            <v>228.28746666666669</v>
          </cell>
        </row>
        <row r="4060">
          <cell r="A4060">
            <v>657687</v>
          </cell>
          <cell r="C4060" t="str">
            <v>Miller, Trent</v>
          </cell>
          <cell r="AF4060">
            <v>0.16881653402043623</v>
          </cell>
          <cell r="AN4060">
            <v>82.973677037037035</v>
          </cell>
          <cell r="AP4060">
            <v>5.5978844250051507E-2</v>
          </cell>
          <cell r="AV4060" t="str">
            <v>LF</v>
          </cell>
          <cell r="AW4060">
            <v>-12.41705</v>
          </cell>
          <cell r="AX4060">
            <v>-17.60895</v>
          </cell>
          <cell r="AY4060">
            <v>-10.889382586171989</v>
          </cell>
          <cell r="AZ4060">
            <v>-10.889382586171989</v>
          </cell>
          <cell r="BG4060">
            <v>1.0169486654449975</v>
          </cell>
          <cell r="BJ4060">
            <v>-8.086688410738202E-3</v>
          </cell>
          <cell r="CF4060">
            <v>0</v>
          </cell>
          <cell r="CV4060">
            <v>24.875</v>
          </cell>
          <cell r="DA4060">
            <v>0</v>
          </cell>
          <cell r="ER4060">
            <v>207.43419259259258</v>
          </cell>
        </row>
        <row r="4061">
          <cell r="A4061">
            <v>657689</v>
          </cell>
          <cell r="C4061" t="str">
            <v>Moquete, Jamill</v>
          </cell>
          <cell r="AF4061">
            <v>0.2132082047763395</v>
          </cell>
          <cell r="AN4061">
            <v>90.572610370370384</v>
          </cell>
          <cell r="AP4061">
            <v>0.10037147530600066</v>
          </cell>
          <cell r="AV4061" t="str">
            <v>LF</v>
          </cell>
          <cell r="AW4061">
            <v>-12.76845</v>
          </cell>
          <cell r="AX4061">
            <v>-18.231949999999998</v>
          </cell>
          <cell r="AY4061">
            <v>-12.185419902391169</v>
          </cell>
          <cell r="AZ4061">
            <v>-12.185419902391169</v>
          </cell>
          <cell r="BG4061">
            <v>1.2751813871478892</v>
          </cell>
          <cell r="BJ4061">
            <v>-1.4946366508805875E-2</v>
          </cell>
          <cell r="CF4061">
            <v>0</v>
          </cell>
          <cell r="CV4061">
            <v>24.375</v>
          </cell>
          <cell r="DA4061">
            <v>0</v>
          </cell>
          <cell r="ER4061">
            <v>226.43152592592594</v>
          </cell>
        </row>
        <row r="4062">
          <cell r="A4062">
            <v>657692</v>
          </cell>
          <cell r="C4062" t="str">
            <v>Muniz, Bryan</v>
          </cell>
          <cell r="AF4062">
            <v>0.20780970818828748</v>
          </cell>
          <cell r="AN4062">
            <v>194.78317037037039</v>
          </cell>
          <cell r="AP4062">
            <v>0.28695050382324894</v>
          </cell>
          <cell r="AV4062" t="str">
            <v>1B</v>
          </cell>
          <cell r="AW4062">
            <v>-15.926858764598219</v>
          </cell>
          <cell r="AX4062">
            <v>-20.258216666666662</v>
          </cell>
          <cell r="AY4062">
            <v>-16.308879196902687</v>
          </cell>
          <cell r="AZ4062">
            <v>-15.926858764598219</v>
          </cell>
          <cell r="BG4062">
            <v>1.2724294975596773</v>
          </cell>
          <cell r="BJ4062">
            <v>-5.3363595846424878E-3</v>
          </cell>
          <cell r="CF4062">
            <v>0</v>
          </cell>
          <cell r="CV4062">
            <v>23.041666666666668</v>
          </cell>
          <cell r="DA4062">
            <v>0</v>
          </cell>
          <cell r="ER4062">
            <v>486.95792592592591</v>
          </cell>
        </row>
        <row r="4063">
          <cell r="A4063">
            <v>657696</v>
          </cell>
          <cell r="C4063" t="str">
            <v>Nevarez, Wigberto</v>
          </cell>
          <cell r="AF4063">
            <v>0.15571953964969865</v>
          </cell>
          <cell r="AN4063">
            <v>110.42251851851853</v>
          </cell>
          <cell r="AP4063">
            <v>0.16311309229300552</v>
          </cell>
          <cell r="AV4063" t="str">
            <v>1B</v>
          </cell>
          <cell r="AW4063">
            <v>-14.628493656737051</v>
          </cell>
          <cell r="AX4063">
            <v>-17.505116666666666</v>
          </cell>
          <cell r="AY4063">
            <v>-15.119445736699195</v>
          </cell>
          <cell r="AZ4063">
            <v>-12.670989787242133</v>
          </cell>
          <cell r="BG4063">
            <v>1.2740044626648399</v>
          </cell>
          <cell r="BJ4063">
            <v>-1.2652712800355475E-2</v>
          </cell>
          <cell r="CF4063">
            <v>0</v>
          </cell>
          <cell r="CV4063">
            <v>24.958333333333332</v>
          </cell>
          <cell r="DA4063">
            <v>0</v>
          </cell>
          <cell r="ER4063">
            <v>276.0562962962963</v>
          </cell>
        </row>
        <row r="4064">
          <cell r="A4064">
            <v>657701</v>
          </cell>
          <cell r="C4064" t="str">
            <v>Nunez, Antonio</v>
          </cell>
          <cell r="AF4064">
            <v>0.18541663039673373</v>
          </cell>
          <cell r="AN4064">
            <v>168.11199999999999</v>
          </cell>
          <cell r="AP4064">
            <v>0.24128696564865892</v>
          </cell>
          <cell r="AV4064" t="str">
            <v>SS</v>
          </cell>
          <cell r="AW4064">
            <v>-13.492958333333334</v>
          </cell>
          <cell r="AX4064">
            <v>-6.7776967348367094</v>
          </cell>
          <cell r="AY4064">
            <v>-6.8105528039473553</v>
          </cell>
          <cell r="AZ4064">
            <v>-6.7776967348367094</v>
          </cell>
          <cell r="BG4064">
            <v>1.0478613280867979</v>
          </cell>
          <cell r="BJ4064">
            <v>5.4649168985904471E-3</v>
          </cell>
          <cell r="CF4064">
            <v>0</v>
          </cell>
          <cell r="CV4064">
            <v>23.458333333333332</v>
          </cell>
          <cell r="DA4064">
            <v>0</v>
          </cell>
          <cell r="ER4064">
            <v>420.28</v>
          </cell>
        </row>
        <row r="4065">
          <cell r="A4065">
            <v>657702</v>
          </cell>
          <cell r="C4065" t="str">
            <v>Nyman, Chase</v>
          </cell>
          <cell r="AF4065">
            <v>0.15311822042453813</v>
          </cell>
          <cell r="AN4065">
            <v>76.556799999999996</v>
          </cell>
          <cell r="AP4065">
            <v>4.4226721868282359E-2</v>
          </cell>
          <cell r="AV4065" t="str">
            <v>1B</v>
          </cell>
          <cell r="AW4065">
            <v>-14.447843234688424</v>
          </cell>
          <cell r="AX4065">
            <v>-9.4663842568937397</v>
          </cell>
          <cell r="AY4065">
            <v>-14.14661788960575</v>
          </cell>
          <cell r="AZ4065">
            <v>-9.4663842568937397</v>
          </cell>
          <cell r="BG4065">
            <v>1.0397329825385242</v>
          </cell>
          <cell r="BJ4065">
            <v>-1.2601386468077886E-2</v>
          </cell>
          <cell r="CF4065">
            <v>0</v>
          </cell>
          <cell r="CV4065">
            <v>22.708333333333332</v>
          </cell>
          <cell r="DA4065">
            <v>0</v>
          </cell>
          <cell r="ER4065">
            <v>191.392</v>
          </cell>
        </row>
        <row r="4066">
          <cell r="A4066">
            <v>657703</v>
          </cell>
          <cell r="C4066" t="str">
            <v>Ojeda, Gabriel</v>
          </cell>
          <cell r="AF4066">
            <v>0.1513687017420719</v>
          </cell>
          <cell r="AN4066">
            <v>58.309214814814823</v>
          </cell>
          <cell r="AP4066">
            <v>2.6689323860294656E-2</v>
          </cell>
          <cell r="AV4066" t="str">
            <v>C</v>
          </cell>
          <cell r="AW4066">
            <v>-16.191549999999999</v>
          </cell>
          <cell r="AX4066">
            <v>-25.068149999999996</v>
          </cell>
          <cell r="AY4066">
            <v>-14.702841606227622</v>
          </cell>
          <cell r="AZ4066">
            <v>-2.0282519730054567</v>
          </cell>
          <cell r="BG4066">
            <v>0.82295787166944045</v>
          </cell>
          <cell r="BJ4066">
            <v>-2.0709372293735595E-2</v>
          </cell>
          <cell r="CF4066">
            <v>0</v>
          </cell>
          <cell r="CV4066">
            <v>20.875</v>
          </cell>
          <cell r="DA4066">
            <v>0</v>
          </cell>
          <cell r="ER4066">
            <v>145.77303703703706</v>
          </cell>
        </row>
        <row r="4067">
          <cell r="A4067">
            <v>657704</v>
          </cell>
          <cell r="C4067" t="str">
            <v>Olesczuk, TJ</v>
          </cell>
          <cell r="AF4067">
            <v>0.17567650647249644</v>
          </cell>
          <cell r="AN4067">
            <v>118.15925333333335</v>
          </cell>
          <cell r="AP4067">
            <v>0.1823747018128693</v>
          </cell>
          <cell r="AV4067" t="str">
            <v>LF</v>
          </cell>
          <cell r="AW4067">
            <v>-12.76845</v>
          </cell>
          <cell r="AX4067">
            <v>-18.231949999999998</v>
          </cell>
          <cell r="AY4067">
            <v>-9.7697762918785465</v>
          </cell>
          <cell r="AZ4067">
            <v>-9.7697762918785465</v>
          </cell>
          <cell r="BG4067">
            <v>1.3733665309575582</v>
          </cell>
          <cell r="BJ4067">
            <v>5.5815978429747132E-3</v>
          </cell>
          <cell r="CF4067">
            <v>0</v>
          </cell>
          <cell r="CV4067">
            <v>24.375</v>
          </cell>
          <cell r="DA4067">
            <v>0</v>
          </cell>
          <cell r="ER4067">
            <v>295.39813333333336</v>
          </cell>
        </row>
        <row r="4068">
          <cell r="A4068">
            <v>657705</v>
          </cell>
          <cell r="C4068" t="str">
            <v>Olloque, Manny</v>
          </cell>
          <cell r="AF4068">
            <v>0.16996269305605716</v>
          </cell>
          <cell r="AN4068">
            <v>122.6187851851852</v>
          </cell>
          <cell r="AP4068">
            <v>0.14777285906469584</v>
          </cell>
          <cell r="AV4068" t="str">
            <v>3B</v>
          </cell>
          <cell r="AW4068">
            <v>-17.163250000000001</v>
          </cell>
          <cell r="AX4068">
            <v>-19.200244165379523</v>
          </cell>
          <cell r="AY4068">
            <v>-15.553966732450249</v>
          </cell>
          <cell r="AZ4068">
            <v>-15.553966732450249</v>
          </cell>
          <cell r="BG4068">
            <v>1.1216221242616331</v>
          </cell>
          <cell r="BJ4068">
            <v>-6.5658109201360794E-3</v>
          </cell>
          <cell r="CF4068">
            <v>0</v>
          </cell>
          <cell r="CV4068">
            <v>20.125</v>
          </cell>
          <cell r="DA4068">
            <v>0</v>
          </cell>
          <cell r="ER4068">
            <v>306.54696296296299</v>
          </cell>
        </row>
        <row r="4069">
          <cell r="A4069">
            <v>657706</v>
          </cell>
          <cell r="C4069" t="str">
            <v>Ordonez, Magglio</v>
          </cell>
          <cell r="AF4069">
            <v>0.14116168939958854</v>
          </cell>
          <cell r="AN4069">
            <v>64.438720000000004</v>
          </cell>
          <cell r="AP4069">
            <v>3.0409246345503016E-2</v>
          </cell>
          <cell r="AV4069" t="str">
            <v>RF</v>
          </cell>
          <cell r="AW4069">
            <v>-18.452629838803123</v>
          </cell>
          <cell r="AX4069">
            <v>-25.529683333333331</v>
          </cell>
          <cell r="AY4069">
            <v>-21.282149665693971</v>
          </cell>
          <cell r="AZ4069">
            <v>-18.452629838803123</v>
          </cell>
          <cell r="BG4069">
            <v>0.78629842733294875</v>
          </cell>
          <cell r="BJ4069">
            <v>-1.5863776077204392E-2</v>
          </cell>
          <cell r="CF4069">
            <v>0</v>
          </cell>
          <cell r="CV4069">
            <v>20.708333333333332</v>
          </cell>
          <cell r="DA4069">
            <v>0</v>
          </cell>
          <cell r="ER4069">
            <v>161.0968</v>
          </cell>
        </row>
        <row r="4070">
          <cell r="A4070">
            <v>657707</v>
          </cell>
          <cell r="C4070" t="str">
            <v>Palmer, Riley</v>
          </cell>
          <cell r="AF4070">
            <v>0.17665979475316571</v>
          </cell>
          <cell r="AN4070">
            <v>125.79029333333334</v>
          </cell>
          <cell r="AP4070">
            <v>0.16767929318398012</v>
          </cell>
          <cell r="AV4070" t="str">
            <v>1B</v>
          </cell>
          <cell r="AW4070">
            <v>-17.641327772357347</v>
          </cell>
          <cell r="AX4070">
            <v>-17.969027772357347</v>
          </cell>
          <cell r="AY4070">
            <v>-16.018975902080278</v>
          </cell>
          <cell r="AZ4070">
            <v>-16.018975902080278</v>
          </cell>
          <cell r="BG4070">
            <v>1.4994290888029163</v>
          </cell>
          <cell r="BJ4070">
            <v>1.1919965605637611E-2</v>
          </cell>
          <cell r="CF4070">
            <v>0</v>
          </cell>
          <cell r="CV4070">
            <v>24.625</v>
          </cell>
          <cell r="DA4070">
            <v>0</v>
          </cell>
          <cell r="ER4070">
            <v>314.47573333333332</v>
          </cell>
        </row>
        <row r="4071">
          <cell r="A4071">
            <v>657711</v>
          </cell>
          <cell r="C4071" t="str">
            <v>Parris, Jordan</v>
          </cell>
          <cell r="AF4071">
            <v>0.17386989826250118</v>
          </cell>
          <cell r="AN4071">
            <v>56.113967407407415</v>
          </cell>
          <cell r="AP4071">
            <v>2.7743496650954325E-2</v>
          </cell>
          <cell r="AV4071" t="str">
            <v>C</v>
          </cell>
          <cell r="AW4071">
            <v>-13.067458333333335</v>
          </cell>
          <cell r="AX4071">
            <v>-18.766983333333332</v>
          </cell>
          <cell r="AY4071">
            <v>-11.03255097760368</v>
          </cell>
          <cell r="AZ4071">
            <v>4.6926552560840902</v>
          </cell>
          <cell r="BG4071">
            <v>1.2467638002717947</v>
          </cell>
          <cell r="BJ4071">
            <v>-4.6287957752117886E-2</v>
          </cell>
          <cell r="CF4071">
            <v>0</v>
          </cell>
          <cell r="CV4071">
            <v>23.958333333333332</v>
          </cell>
          <cell r="DA4071">
            <v>0</v>
          </cell>
          <cell r="ER4071">
            <v>140.28491851851854</v>
          </cell>
        </row>
        <row r="4072">
          <cell r="A4072">
            <v>657713</v>
          </cell>
          <cell r="C4072" t="str">
            <v>Pepe, Dave</v>
          </cell>
          <cell r="AF4072">
            <v>0.15907694803607153</v>
          </cell>
          <cell r="AN4072">
            <v>69.522880000000015</v>
          </cell>
          <cell r="AP4072">
            <v>4.8900501091315274E-2</v>
          </cell>
          <cell r="AV4072" t="str">
            <v>LF</v>
          </cell>
          <cell r="AW4072">
            <v>-12.534183333333335</v>
          </cell>
          <cell r="AX4072">
            <v>-17.816616666666668</v>
          </cell>
          <cell r="AY4072">
            <v>-13.980019424703386</v>
          </cell>
          <cell r="AZ4072">
            <v>-12.534183333333335</v>
          </cell>
          <cell r="BG4072">
            <v>1.1406525327705501</v>
          </cell>
          <cell r="BJ4072">
            <v>5.9137647395618798E-3</v>
          </cell>
          <cell r="CF4072">
            <v>0</v>
          </cell>
          <cell r="CV4072">
            <v>24.708333333333332</v>
          </cell>
          <cell r="DA4072">
            <v>0</v>
          </cell>
          <cell r="ER4072">
            <v>173.80720000000002</v>
          </cell>
        </row>
        <row r="4073">
          <cell r="A4073">
            <v>657716</v>
          </cell>
          <cell r="C4073" t="str">
            <v>Peterson, Andy</v>
          </cell>
          <cell r="AF4073">
            <v>0.16644606130807718</v>
          </cell>
          <cell r="AN4073">
            <v>73.34836148148149</v>
          </cell>
          <cell r="AP4073">
            <v>3.8240246748936335E-2</v>
          </cell>
          <cell r="AV4073" t="str">
            <v>2B</v>
          </cell>
          <cell r="AW4073">
            <v>-12.885583333333335</v>
          </cell>
          <cell r="AX4073">
            <v>0.75777785433987965</v>
          </cell>
          <cell r="AY4073">
            <v>-6.1491615955247694</v>
          </cell>
          <cell r="AZ4073">
            <v>0.75777785433987965</v>
          </cell>
          <cell r="BG4073">
            <v>1.1158671933039188</v>
          </cell>
          <cell r="BJ4073">
            <v>-4.3484187215874492E-3</v>
          </cell>
          <cell r="CF4073">
            <v>0</v>
          </cell>
          <cell r="CV4073">
            <v>24.208333333333332</v>
          </cell>
          <cell r="DA4073">
            <v>0</v>
          </cell>
          <cell r="ER4073">
            <v>183.3709037037037</v>
          </cell>
        </row>
        <row r="4074">
          <cell r="A4074">
            <v>657718</v>
          </cell>
          <cell r="C4074" t="str">
            <v>Pickens, Jimmy</v>
          </cell>
          <cell r="AF4074">
            <v>0.18285257141430417</v>
          </cell>
          <cell r="AN4074">
            <v>134.21514666666667</v>
          </cell>
          <cell r="AP4074">
            <v>0.18835986567836183</v>
          </cell>
          <cell r="AV4074" t="str">
            <v>LF</v>
          </cell>
          <cell r="AW4074">
            <v>-12.827016666666665</v>
          </cell>
          <cell r="AX4074">
            <v>-18.335783333333332</v>
          </cell>
          <cell r="AY4074">
            <v>-14.832115408997296</v>
          </cell>
          <cell r="AZ4074">
            <v>-12.827016666666665</v>
          </cell>
          <cell r="BG4074">
            <v>1.2294631933316855</v>
          </cell>
          <cell r="BJ4074">
            <v>2.4974664312466485E-3</v>
          </cell>
          <cell r="CF4074">
            <v>0</v>
          </cell>
          <cell r="CV4074">
            <v>24.291666666666668</v>
          </cell>
          <cell r="DA4074">
            <v>0</v>
          </cell>
          <cell r="ER4074">
            <v>335.53786666666667</v>
          </cell>
        </row>
        <row r="4075">
          <cell r="A4075">
            <v>657720</v>
          </cell>
          <cell r="C4075" t="str">
            <v>Pirtle, Brett</v>
          </cell>
          <cell r="AF4075">
            <v>0.18783324163171847</v>
          </cell>
          <cell r="AN4075">
            <v>167.6754962962963</v>
          </cell>
          <cell r="AP4075">
            <v>0.23959372018037028</v>
          </cell>
          <cell r="AV4075" t="str">
            <v>2B</v>
          </cell>
          <cell r="AW4075">
            <v>-12.167441666666665</v>
          </cell>
          <cell r="AX4075">
            <v>-3.7237021274393625</v>
          </cell>
          <cell r="AY4075">
            <v>-10.74541611707374</v>
          </cell>
          <cell r="AZ4075">
            <v>-3.7237021274393625</v>
          </cell>
          <cell r="BG4075">
            <v>1.2994286520991545</v>
          </cell>
          <cell r="BJ4075">
            <v>9.0886613958157912E-3</v>
          </cell>
          <cell r="CF4075">
            <v>0</v>
          </cell>
          <cell r="CV4075">
            <v>25.291666666666668</v>
          </cell>
          <cell r="DA4075">
            <v>0</v>
          </cell>
          <cell r="ER4075">
            <v>419.18874074074074</v>
          </cell>
        </row>
        <row r="4076">
          <cell r="A4076">
            <v>657721</v>
          </cell>
          <cell r="C4076" t="str">
            <v>Planas-Arteaga, Sheehan</v>
          </cell>
          <cell r="AF4076">
            <v>0.16854107945424401</v>
          </cell>
          <cell r="AN4076">
            <v>88.208497777777779</v>
          </cell>
          <cell r="AP4076">
            <v>6.535417480155481E-2</v>
          </cell>
          <cell r="AV4076" t="str">
            <v>LF</v>
          </cell>
          <cell r="AW4076">
            <v>-16.931579503088294</v>
          </cell>
          <cell r="AX4076">
            <v>-19.851516666666662</v>
          </cell>
          <cell r="AY4076">
            <v>-17.486818094399769</v>
          </cell>
          <cell r="AZ4076">
            <v>-16.931579503088294</v>
          </cell>
          <cell r="BG4076">
            <v>1.2357029042199801</v>
          </cell>
          <cell r="BJ4076">
            <v>-8.3216336901014449E-3</v>
          </cell>
          <cell r="CF4076">
            <v>0</v>
          </cell>
          <cell r="CV4076">
            <v>23.291666666666668</v>
          </cell>
          <cell r="DA4076">
            <v>0</v>
          </cell>
          <cell r="ER4076">
            <v>220.52124444444445</v>
          </cell>
        </row>
        <row r="4077">
          <cell r="A4077">
            <v>657723</v>
          </cell>
          <cell r="C4077" t="str">
            <v>Pollock, Kyle</v>
          </cell>
          <cell r="AF4077">
            <v>0.17643254925751464</v>
          </cell>
          <cell r="AN4077">
            <v>96.461333333333357</v>
          </cell>
          <cell r="AP4077">
            <v>0.12754364990183364</v>
          </cell>
          <cell r="AV4077" t="str">
            <v>C</v>
          </cell>
          <cell r="AW4077">
            <v>-16.893015547077262</v>
          </cell>
          <cell r="AX4077">
            <v>-18.902549999999998</v>
          </cell>
          <cell r="AY4077">
            <v>-17.152974896103004</v>
          </cell>
          <cell r="AZ4077">
            <v>0.65047836181129925</v>
          </cell>
          <cell r="BG4077">
            <v>1.267592912380656</v>
          </cell>
          <cell r="BJ4077">
            <v>-6.932091666321227E-3</v>
          </cell>
          <cell r="CF4077">
            <v>0</v>
          </cell>
          <cell r="CV4077">
            <v>23.875</v>
          </cell>
          <cell r="DA4077">
            <v>0</v>
          </cell>
          <cell r="ER4077">
            <v>241.15333333333336</v>
          </cell>
        </row>
        <row r="4078">
          <cell r="A4078">
            <v>657725</v>
          </cell>
          <cell r="C4078" t="str">
            <v>Poteete, Jarrard</v>
          </cell>
          <cell r="AF4078">
            <v>0.15131528041449294</v>
          </cell>
          <cell r="AN4078">
            <v>65.063822222222242</v>
          </cell>
          <cell r="AP4078">
            <v>3.9506781152019999E-2</v>
          </cell>
          <cell r="AV4078" t="str">
            <v>C</v>
          </cell>
          <cell r="AW4078">
            <v>-16.723339726805612</v>
          </cell>
          <cell r="AX4078">
            <v>-21.078849999999996</v>
          </cell>
          <cell r="AY4078">
            <v>-18.156034316794006</v>
          </cell>
          <cell r="AZ4078">
            <v>-4.5456349356791961</v>
          </cell>
          <cell r="BG4078">
            <v>1.3535198027083806</v>
          </cell>
          <cell r="BJ4078">
            <v>2.5681160088430605E-3</v>
          </cell>
          <cell r="CF4078">
            <v>0</v>
          </cell>
          <cell r="CV4078">
            <v>22.625</v>
          </cell>
          <cell r="DA4078">
            <v>0</v>
          </cell>
          <cell r="ER4078">
            <v>162.65955555555558</v>
          </cell>
        </row>
        <row r="4079">
          <cell r="A4079">
            <v>657728</v>
          </cell>
          <cell r="C4079" t="str">
            <v>Quiroz, Isaias</v>
          </cell>
          <cell r="AF4079">
            <v>0.15059945509371897</v>
          </cell>
          <cell r="AN4079">
            <v>67.830992592592608</v>
          </cell>
          <cell r="AP4079">
            <v>9.1140519127444697E-2</v>
          </cell>
          <cell r="AV4079" t="str">
            <v>C</v>
          </cell>
          <cell r="AW4079">
            <v>-20.571118245593322</v>
          </cell>
          <cell r="AX4079">
            <v>-28.409949999999998</v>
          </cell>
          <cell r="AY4079">
            <v>-22.293400716346639</v>
          </cell>
          <cell r="AZ4079">
            <v>-10.605376170040696</v>
          </cell>
          <cell r="BG4079">
            <v>0.57813827857677635</v>
          </cell>
          <cell r="BJ4079">
            <v>1.8403141674937578E-3</v>
          </cell>
          <cell r="CF4079">
            <v>0</v>
          </cell>
          <cell r="CV4079">
            <v>19.708333333333332</v>
          </cell>
          <cell r="DA4079">
            <v>0</v>
          </cell>
          <cell r="ER4079">
            <v>169.5774814814815</v>
          </cell>
        </row>
        <row r="4080">
          <cell r="A4080">
            <v>657729</v>
          </cell>
          <cell r="C4080" t="str">
            <v>Radack, Collin</v>
          </cell>
          <cell r="AF4080">
            <v>0.20787457102964818</v>
          </cell>
          <cell r="AN4080">
            <v>147.45536000000001</v>
          </cell>
          <cell r="AP4080">
            <v>0.25361266665367865</v>
          </cell>
          <cell r="AV4080" t="str">
            <v>LF</v>
          </cell>
          <cell r="AW4080">
            <v>-12.827016666666665</v>
          </cell>
          <cell r="AX4080">
            <v>-18.335783333333332</v>
          </cell>
          <cell r="AY4080">
            <v>-13.444598335543368</v>
          </cell>
          <cell r="AZ4080">
            <v>-12.827016666666665</v>
          </cell>
          <cell r="BG4080">
            <v>1.524763921190007</v>
          </cell>
          <cell r="BJ4080">
            <v>5.4035264951195648E-3</v>
          </cell>
          <cell r="CF4080">
            <v>0</v>
          </cell>
          <cell r="CV4080">
            <v>24.291666666666668</v>
          </cell>
          <cell r="DA4080">
            <v>0</v>
          </cell>
          <cell r="ER4080">
            <v>368.63840000000005</v>
          </cell>
        </row>
        <row r="4081">
          <cell r="A4081">
            <v>657730</v>
          </cell>
          <cell r="C4081" t="str">
            <v>Raffield, Chase</v>
          </cell>
          <cell r="AF4081">
            <v>0.18484880162713149</v>
          </cell>
          <cell r="AN4081">
            <v>81.285025185185191</v>
          </cell>
          <cell r="AP4081">
            <v>5.2914291454089546E-2</v>
          </cell>
          <cell r="AV4081" t="str">
            <v>LF</v>
          </cell>
          <cell r="AW4081">
            <v>-12.994316128765089</v>
          </cell>
          <cell r="AX4081">
            <v>-17.60895</v>
          </cell>
          <cell r="AY4081">
            <v>-12.816935539771048</v>
          </cell>
          <cell r="AZ4081">
            <v>-12.816935539771048</v>
          </cell>
          <cell r="BG4081">
            <v>1.1783929150555392</v>
          </cell>
          <cell r="BJ4081">
            <v>-2.9617872679580576E-2</v>
          </cell>
          <cell r="CF4081">
            <v>0</v>
          </cell>
          <cell r="CV4081">
            <v>24.875</v>
          </cell>
          <cell r="DA4081">
            <v>0</v>
          </cell>
          <cell r="ER4081">
            <v>203.21256296296298</v>
          </cell>
        </row>
        <row r="4082">
          <cell r="A4082">
            <v>657732</v>
          </cell>
          <cell r="C4082" t="str">
            <v>Ramos, Kelvin</v>
          </cell>
          <cell r="AF4082">
            <v>0.17070146679887821</v>
          </cell>
          <cell r="AN4082">
            <v>134.82378666666668</v>
          </cell>
          <cell r="AP4082">
            <v>0.16744177251172199</v>
          </cell>
          <cell r="AV4082" t="str">
            <v>2B</v>
          </cell>
          <cell r="AW4082">
            <v>-14.340966666666667</v>
          </cell>
          <cell r="AX4082">
            <v>-1.9796317991876493</v>
          </cell>
          <cell r="AY4082">
            <v>-9.7957474484057876</v>
          </cell>
          <cell r="AZ4082">
            <v>-1.9796317991876493</v>
          </cell>
          <cell r="BG4082">
            <v>1.1906035536218917</v>
          </cell>
          <cell r="BJ4082">
            <v>1.4473479725593502E-3</v>
          </cell>
          <cell r="CF4082">
            <v>0</v>
          </cell>
          <cell r="CV4082">
            <v>22.541666666666668</v>
          </cell>
          <cell r="DA4082">
            <v>0</v>
          </cell>
          <cell r="ER4082">
            <v>337.05946666666665</v>
          </cell>
        </row>
        <row r="4083">
          <cell r="A4083">
            <v>657733</v>
          </cell>
          <cell r="C4083" t="str">
            <v>Ramos, Roberto</v>
          </cell>
          <cell r="AF4083">
            <v>0.22040896853954567</v>
          </cell>
          <cell r="AN4083">
            <v>106.79946666666667</v>
          </cell>
          <cell r="AP4083">
            <v>0.16066025759951463</v>
          </cell>
          <cell r="AV4083" t="str">
            <v>1B</v>
          </cell>
          <cell r="AW4083">
            <v>-17.172531350161005</v>
          </cell>
          <cell r="AX4083">
            <v>-23.428283333333326</v>
          </cell>
          <cell r="AY4083">
            <v>-18.492314284877136</v>
          </cell>
          <cell r="AZ4083">
            <v>-17.172531350161005</v>
          </cell>
          <cell r="BG4083">
            <v>1.1320385679209932</v>
          </cell>
          <cell r="BJ4083">
            <v>-7.1543391911552019E-3</v>
          </cell>
          <cell r="CF4083">
            <v>0</v>
          </cell>
          <cell r="CV4083">
            <v>21.541666666666668</v>
          </cell>
          <cell r="DA4083">
            <v>0</v>
          </cell>
          <cell r="ER4083">
            <v>266.99866666666668</v>
          </cell>
        </row>
        <row r="4084">
          <cell r="A4084">
            <v>657735</v>
          </cell>
          <cell r="C4084" t="str">
            <v>Reiher, Kevin</v>
          </cell>
          <cell r="AF4084">
            <v>0.15414914211198946</v>
          </cell>
          <cell r="AN4084">
            <v>46.15092148148149</v>
          </cell>
          <cell r="AP4084">
            <v>3.5861228567345416E-3</v>
          </cell>
          <cell r="AV4084" t="str">
            <v>C</v>
          </cell>
          <cell r="AW4084">
            <v>-18.563818620564692</v>
          </cell>
          <cell r="AX4084">
            <v>-22.082649999999997</v>
          </cell>
          <cell r="AY4084">
            <v>-19.312783160752915</v>
          </cell>
          <cell r="AZ4084">
            <v>-4.786333793227338</v>
          </cell>
          <cell r="BG4084">
            <v>0.73828755623207609</v>
          </cell>
          <cell r="BJ4084">
            <v>-4.483782457202426E-2</v>
          </cell>
          <cell r="CF4084">
            <v>0</v>
          </cell>
          <cell r="CV4084">
            <v>22.125</v>
          </cell>
          <cell r="DA4084">
            <v>0</v>
          </cell>
          <cell r="ER4084">
            <v>115.37730370370372</v>
          </cell>
        </row>
        <row r="4085">
          <cell r="A4085">
            <v>657738</v>
          </cell>
          <cell r="C4085" t="str">
            <v>Riopedre, Chris</v>
          </cell>
          <cell r="AF4085">
            <v>0.17264635972061876</v>
          </cell>
          <cell r="AN4085">
            <v>66.424888888888901</v>
          </cell>
          <cell r="AP4085">
            <v>2.6689323860294656E-2</v>
          </cell>
          <cell r="AV4085" t="str">
            <v>SS</v>
          </cell>
          <cell r="AW4085">
            <v>-13.705708333333336</v>
          </cell>
          <cell r="AX4085">
            <v>0.58933804148922819</v>
          </cell>
          <cell r="AY4085">
            <v>-8.2407669183507579</v>
          </cell>
          <cell r="AZ4085">
            <v>0.58933804148922819</v>
          </cell>
          <cell r="BG4085">
            <v>1.0677359843253811</v>
          </cell>
          <cell r="BJ4085">
            <v>-2.0417472622607662E-2</v>
          </cell>
          <cell r="CF4085">
            <v>0</v>
          </cell>
          <cell r="CV4085">
            <v>23.208333333333332</v>
          </cell>
          <cell r="DA4085">
            <v>0</v>
          </cell>
          <cell r="ER4085">
            <v>166.06222222222223</v>
          </cell>
        </row>
        <row r="4086">
          <cell r="A4086">
            <v>657739</v>
          </cell>
          <cell r="C4086" t="str">
            <v>Ritchie, Jamie</v>
          </cell>
          <cell r="AF4086">
            <v>0.2156438929188117</v>
          </cell>
          <cell r="AN4086">
            <v>185.4599111111111</v>
          </cell>
          <cell r="AP4086">
            <v>0.31615763890471371</v>
          </cell>
          <cell r="AV4086" t="str">
            <v>C</v>
          </cell>
          <cell r="AW4086">
            <v>-11.499070154218193</v>
          </cell>
          <cell r="AX4086">
            <v>-19.987083333333331</v>
          </cell>
          <cell r="AY4086">
            <v>-11.66603399421551</v>
          </cell>
          <cell r="AZ4086">
            <v>-0.86592044598549034</v>
          </cell>
          <cell r="BG4086">
            <v>1.3751438445386213</v>
          </cell>
          <cell r="BJ4086">
            <v>4.7366131563469673E-3</v>
          </cell>
          <cell r="CF4086">
            <v>0</v>
          </cell>
          <cell r="CV4086">
            <v>23.208333333333332</v>
          </cell>
          <cell r="DA4086">
            <v>0</v>
          </cell>
          <cell r="ER4086">
            <v>463.64977777777773</v>
          </cell>
        </row>
        <row r="4087">
          <cell r="A4087">
            <v>657740</v>
          </cell>
          <cell r="C4087" t="str">
            <v>Rivera, Jeremy</v>
          </cell>
          <cell r="AF4087">
            <v>0.16323300965917817</v>
          </cell>
          <cell r="AN4087">
            <v>166.31952592592594</v>
          </cell>
          <cell r="AP4087">
            <v>0.22760271897482376</v>
          </cell>
          <cell r="AV4087" t="str">
            <v>SS</v>
          </cell>
          <cell r="AW4087">
            <v>-15.503708333333336</v>
          </cell>
          <cell r="AX4087">
            <v>-3.6515317259165951</v>
          </cell>
          <cell r="AY4087">
            <v>-10.472242259893044</v>
          </cell>
          <cell r="AZ4087">
            <v>-3.6515317259165951</v>
          </cell>
          <cell r="BG4087">
            <v>0.89663186443051801</v>
          </cell>
          <cell r="BJ4087">
            <v>1.0869936337317445E-2</v>
          </cell>
          <cell r="CF4087">
            <v>0</v>
          </cell>
          <cell r="CV4087">
            <v>21.458333333333332</v>
          </cell>
          <cell r="DA4087">
            <v>0</v>
          </cell>
          <cell r="ER4087">
            <v>415.79881481481482</v>
          </cell>
        </row>
        <row r="4088">
          <cell r="A4088">
            <v>657743</v>
          </cell>
          <cell r="C4088" t="str">
            <v>Robinson, Bennie</v>
          </cell>
          <cell r="AF4088">
            <v>0.17280247860122222</v>
          </cell>
          <cell r="AN4088">
            <v>77.569991111111108</v>
          </cell>
          <cell r="AP4088">
            <v>4.6101734902109892E-2</v>
          </cell>
          <cell r="AV4088" t="str">
            <v>1B</v>
          </cell>
          <cell r="AW4088">
            <v>-11.236737900513479</v>
          </cell>
          <cell r="AX4088">
            <v>-16.840350000000001</v>
          </cell>
          <cell r="AY4088">
            <v>-11.327549855240964</v>
          </cell>
          <cell r="AZ4088">
            <v>-11.236737900513479</v>
          </cell>
          <cell r="BG4088">
            <v>1.4458902753157696</v>
          </cell>
          <cell r="BJ4088">
            <v>-2.8195026225572298E-2</v>
          </cell>
          <cell r="CF4088">
            <v>0</v>
          </cell>
          <cell r="CV4088">
            <v>25.708333333333332</v>
          </cell>
          <cell r="DA4088">
            <v>0</v>
          </cell>
          <cell r="ER4088">
            <v>193.92497777777777</v>
          </cell>
        </row>
        <row r="4089">
          <cell r="A4089">
            <v>657754</v>
          </cell>
          <cell r="C4089" t="str">
            <v>Schmit, Blake</v>
          </cell>
          <cell r="AF4089">
            <v>0.18024398409929837</v>
          </cell>
          <cell r="AN4089">
            <v>85.912106666666674</v>
          </cell>
          <cell r="AP4089">
            <v>8.088644029104064E-2</v>
          </cell>
          <cell r="AV4089" t="str">
            <v>2B</v>
          </cell>
          <cell r="AW4089">
            <v>-12.741415863921072</v>
          </cell>
          <cell r="AX4089">
            <v>-4.944094055941223</v>
          </cell>
          <cell r="AY4089">
            <v>-9.7320919309012712</v>
          </cell>
          <cell r="AZ4089">
            <v>-4.944094055941223</v>
          </cell>
          <cell r="BG4089">
            <v>1.2978100025200519</v>
          </cell>
          <cell r="BJ4089">
            <v>-1.2390745422473108E-2</v>
          </cell>
          <cell r="CF4089">
            <v>0</v>
          </cell>
          <cell r="CV4089">
            <v>24.375</v>
          </cell>
          <cell r="DA4089">
            <v>0</v>
          </cell>
          <cell r="ER4089">
            <v>214.78026666666668</v>
          </cell>
        </row>
        <row r="4090">
          <cell r="A4090">
            <v>657760</v>
          </cell>
          <cell r="C4090" t="str">
            <v>Slaybaugh, Collin</v>
          </cell>
          <cell r="AF4090">
            <v>0.18636857290052858</v>
          </cell>
          <cell r="AN4090">
            <v>91.879466666666673</v>
          </cell>
          <cell r="AP4090">
            <v>0.11436756439872731</v>
          </cell>
          <cell r="AV4090" t="str">
            <v>C</v>
          </cell>
          <cell r="AW4090">
            <v>-12.885583333333335</v>
          </cell>
          <cell r="AX4090">
            <v>-18.439616666666666</v>
          </cell>
          <cell r="AY4090">
            <v>-4.08777009842008</v>
          </cell>
          <cell r="AZ4090">
            <v>7.149375536593424</v>
          </cell>
          <cell r="BG4090">
            <v>1.5671402091519511</v>
          </cell>
          <cell r="BJ4090">
            <v>9.8729826769818358E-3</v>
          </cell>
          <cell r="CF4090">
            <v>0</v>
          </cell>
          <cell r="CV4090">
            <v>24.208333333333332</v>
          </cell>
          <cell r="DA4090">
            <v>0</v>
          </cell>
          <cell r="ER4090">
            <v>229.69866666666667</v>
          </cell>
        </row>
        <row r="4091">
          <cell r="A4091">
            <v>657761</v>
          </cell>
          <cell r="C4091" t="str">
            <v>Smart, Taylor</v>
          </cell>
          <cell r="AF4091">
            <v>0.16388823090779828</v>
          </cell>
          <cell r="AN4091">
            <v>81.116160000000008</v>
          </cell>
          <cell r="AP4091">
            <v>5.2606741497021603E-2</v>
          </cell>
          <cell r="AV4091" t="str">
            <v>3B</v>
          </cell>
          <cell r="AW4091">
            <v>-12.76845</v>
          </cell>
          <cell r="AX4091">
            <v>-0.27812608348229451</v>
          </cell>
          <cell r="AY4091">
            <v>-11.294354026154936</v>
          </cell>
          <cell r="AZ4091">
            <v>-0.27812608348229451</v>
          </cell>
          <cell r="BG4091">
            <v>1.0916092788294551</v>
          </cell>
          <cell r="BJ4091">
            <v>4.9608157707896894E-3</v>
          </cell>
          <cell r="CF4091">
            <v>0</v>
          </cell>
          <cell r="CV4091">
            <v>24.375</v>
          </cell>
          <cell r="DA4091">
            <v>0</v>
          </cell>
          <cell r="ER4091">
            <v>202.79040000000001</v>
          </cell>
        </row>
        <row r="4092">
          <cell r="A4092">
            <v>657762</v>
          </cell>
          <cell r="C4092" t="str">
            <v>Smith, Austen</v>
          </cell>
          <cell r="AF4092">
            <v>0.20836391439546947</v>
          </cell>
          <cell r="AN4092">
            <v>153.00480000000002</v>
          </cell>
          <cell r="AP4092">
            <v>0.20531415802031205</v>
          </cell>
          <cell r="AV4092" t="str">
            <v>LF</v>
          </cell>
          <cell r="AW4092">
            <v>-15.855016891654154</v>
          </cell>
          <cell r="AX4092">
            <v>-18.128116666666667</v>
          </cell>
          <cell r="AY4092">
            <v>-18.922563514742606</v>
          </cell>
          <cell r="AZ4092">
            <v>-15.855016891654154</v>
          </cell>
          <cell r="BG4092">
            <v>1.4000325759627943</v>
          </cell>
          <cell r="BJ4092">
            <v>3.7822576107548848E-4</v>
          </cell>
          <cell r="CF4092">
            <v>0</v>
          </cell>
          <cell r="CV4092">
            <v>24.458333333333332</v>
          </cell>
          <cell r="DA4092">
            <v>0</v>
          </cell>
          <cell r="ER4092">
            <v>382.512</v>
          </cell>
        </row>
        <row r="4093">
          <cell r="A4093">
            <v>657765</v>
          </cell>
          <cell r="C4093" t="str">
            <v>Spivey, Eason</v>
          </cell>
          <cell r="AF4093">
            <v>0.16649005237395792</v>
          </cell>
          <cell r="AN4093">
            <v>65.487679999999997</v>
          </cell>
          <cell r="AP4093">
            <v>6.1973442174977689E-2</v>
          </cell>
          <cell r="AV4093" t="str">
            <v>C</v>
          </cell>
          <cell r="AW4093">
            <v>-18.482103784333209</v>
          </cell>
          <cell r="AX4093">
            <v>-19.081403784333204</v>
          </cell>
          <cell r="AY4093">
            <v>-19.301038379110931</v>
          </cell>
          <cell r="AZ4093">
            <v>-1.7228121904864611</v>
          </cell>
          <cell r="BG4093">
            <v>1.1366527669047695</v>
          </cell>
          <cell r="BJ4093">
            <v>-1.2748843541539235E-2</v>
          </cell>
          <cell r="CF4093">
            <v>0</v>
          </cell>
          <cell r="CV4093">
            <v>24.125</v>
          </cell>
          <cell r="DA4093">
            <v>0</v>
          </cell>
          <cell r="ER4093">
            <v>163.7192</v>
          </cell>
        </row>
        <row r="4094">
          <cell r="A4094">
            <v>657775</v>
          </cell>
          <cell r="C4094" t="str">
            <v>Tharp, Tucker</v>
          </cell>
          <cell r="AF4094">
            <v>0.17483737833587548</v>
          </cell>
          <cell r="AN4094">
            <v>132.5054814814815</v>
          </cell>
          <cell r="AP4094">
            <v>0.21987038797600067</v>
          </cell>
          <cell r="AV4094" t="str">
            <v>RF</v>
          </cell>
          <cell r="AW4094">
            <v>-12.592750000000001</v>
          </cell>
          <cell r="AX4094">
            <v>-17.920449999999999</v>
          </cell>
          <cell r="AY4094">
            <v>-9.9195183284332344</v>
          </cell>
          <cell r="AZ4094">
            <v>-9.9195183284332344</v>
          </cell>
          <cell r="BG4094">
            <v>1.2133404554430802</v>
          </cell>
          <cell r="BJ4094">
            <v>-6.3046301174812481E-3</v>
          </cell>
          <cell r="CF4094">
            <v>0</v>
          </cell>
          <cell r="CV4094">
            <v>24.625</v>
          </cell>
          <cell r="DA4094">
            <v>0</v>
          </cell>
          <cell r="ER4094">
            <v>331.26370370370375</v>
          </cell>
        </row>
        <row r="4095">
          <cell r="A4095">
            <v>657777</v>
          </cell>
          <cell r="C4095" t="str">
            <v>Thomas, Michael</v>
          </cell>
          <cell r="AF4095">
            <v>0.1521749371991363</v>
          </cell>
          <cell r="AN4095">
            <v>60.281173333333349</v>
          </cell>
          <cell r="AP4095">
            <v>4.2029868906638401E-2</v>
          </cell>
          <cell r="AV4095" t="str">
            <v>C</v>
          </cell>
          <cell r="AW4095">
            <v>-13.858537564902615</v>
          </cell>
          <cell r="AX4095">
            <v>-17.056650000000001</v>
          </cell>
          <cell r="AY4095">
            <v>-13.3805264754257</v>
          </cell>
          <cell r="AZ4095">
            <v>8.8174602194433849E-2</v>
          </cell>
          <cell r="BG4095">
            <v>1.0841441548049686</v>
          </cell>
          <cell r="BJ4095">
            <v>-2.8574313925403258E-2</v>
          </cell>
          <cell r="CF4095">
            <v>0</v>
          </cell>
          <cell r="CV4095">
            <v>25.458333333333332</v>
          </cell>
          <cell r="DA4095">
            <v>0</v>
          </cell>
          <cell r="ER4095">
            <v>150.70293333333336</v>
          </cell>
        </row>
        <row r="4096">
          <cell r="A4096">
            <v>657778</v>
          </cell>
          <cell r="C4096" t="str">
            <v>Thompson, Bo</v>
          </cell>
          <cell r="AF4096">
            <v>0.18720937520142558</v>
          </cell>
          <cell r="AN4096">
            <v>116.64266666666668</v>
          </cell>
          <cell r="AP4096">
            <v>0.17779499504671925</v>
          </cell>
          <cell r="AV4096" t="str">
            <v>1B</v>
          </cell>
          <cell r="AW4096">
            <v>-17.302819756699591</v>
          </cell>
          <cell r="AX4096">
            <v>-19.580383333333334</v>
          </cell>
          <cell r="AY4096">
            <v>-17.861333241291419</v>
          </cell>
          <cell r="AZ4096">
            <v>-17.302819756699591</v>
          </cell>
          <cell r="BG4096">
            <v>1.0378930651664717</v>
          </cell>
          <cell r="BJ4096">
            <v>-1.1389855396715071E-2</v>
          </cell>
          <cell r="CF4096">
            <v>0</v>
          </cell>
          <cell r="CV4096">
            <v>23.458333333333332</v>
          </cell>
          <cell r="DA4096">
            <v>0</v>
          </cell>
          <cell r="ER4096">
            <v>291.60666666666668</v>
          </cell>
        </row>
        <row r="4097">
          <cell r="A4097">
            <v>657781</v>
          </cell>
          <cell r="C4097" t="str">
            <v>Tomasovich, Alex</v>
          </cell>
          <cell r="AF4097">
            <v>0.17516225554336853</v>
          </cell>
          <cell r="AN4097">
            <v>78.245451851851868</v>
          </cell>
          <cell r="AP4097">
            <v>4.7347661867966351E-2</v>
          </cell>
          <cell r="AV4097" t="str">
            <v>1B</v>
          </cell>
          <cell r="AW4097">
            <v>-14.042918755754371</v>
          </cell>
          <cell r="AX4097">
            <v>-10.646650240989308</v>
          </cell>
          <cell r="AY4097">
            <v>-14.993288320777484</v>
          </cell>
          <cell r="AZ4097">
            <v>-10.646650240989308</v>
          </cell>
          <cell r="BG4097">
            <v>1.5678399641123009</v>
          </cell>
          <cell r="BJ4097">
            <v>1.2410639343862247E-2</v>
          </cell>
          <cell r="CF4097">
            <v>0</v>
          </cell>
          <cell r="CV4097">
            <v>24.625</v>
          </cell>
          <cell r="DA4097">
            <v>0</v>
          </cell>
          <cell r="ER4097">
            <v>195.61362962962966</v>
          </cell>
        </row>
        <row r="4098">
          <cell r="A4098">
            <v>657783</v>
          </cell>
          <cell r="C4098" t="str">
            <v>Toups, Corey</v>
          </cell>
          <cell r="AF4098">
            <v>0.23265337568874558</v>
          </cell>
          <cell r="AN4098">
            <v>225.40231111111112</v>
          </cell>
          <cell r="AP4098">
            <v>0.34635943695432903</v>
          </cell>
          <cell r="AV4098" t="str">
            <v>2B</v>
          </cell>
          <cell r="AW4098">
            <v>-13.563874999999999</v>
          </cell>
          <cell r="AX4098">
            <v>-3.6527968490873111</v>
          </cell>
          <cell r="AY4098">
            <v>-5.5402688828634279</v>
          </cell>
          <cell r="AZ4098">
            <v>-3.6527968490873111</v>
          </cell>
          <cell r="BG4098">
            <v>1.2578024746589014</v>
          </cell>
          <cell r="BJ4098">
            <v>9.9463419097771347E-3</v>
          </cell>
          <cell r="CF4098">
            <v>0</v>
          </cell>
          <cell r="CV4098">
            <v>23.375</v>
          </cell>
          <cell r="DA4098">
            <v>0</v>
          </cell>
          <cell r="ER4098">
            <v>563.50577777777778</v>
          </cell>
        </row>
        <row r="4099">
          <cell r="A4099">
            <v>657785</v>
          </cell>
          <cell r="C4099" t="str">
            <v>Ulmer, Deion</v>
          </cell>
          <cell r="AF4099">
            <v>0.16078927385909159</v>
          </cell>
          <cell r="AN4099">
            <v>103.51680000000002</v>
          </cell>
          <cell r="AP4099">
            <v>0.11951277792798309</v>
          </cell>
          <cell r="AV4099" t="str">
            <v>2B</v>
          </cell>
          <cell r="AW4099">
            <v>-14.930008333333335</v>
          </cell>
          <cell r="AX4099">
            <v>-8.8001803277154416</v>
          </cell>
          <cell r="AY4099">
            <v>-8.5926736809769384</v>
          </cell>
          <cell r="AZ4099">
            <v>-8.5926736809769384</v>
          </cell>
          <cell r="BG4099">
            <v>0.66826617523928578</v>
          </cell>
          <cell r="BJ4099">
            <v>3.6254417109176718E-4</v>
          </cell>
          <cell r="CF4099">
            <v>0</v>
          </cell>
          <cell r="CV4099">
            <v>21.958333333333332</v>
          </cell>
          <cell r="DA4099">
            <v>0</v>
          </cell>
          <cell r="ER4099">
            <v>258.79200000000003</v>
          </cell>
        </row>
        <row r="4100">
          <cell r="A4100">
            <v>657788</v>
          </cell>
          <cell r="C4100" t="str">
            <v>Vela, Ivan</v>
          </cell>
          <cell r="AF4100">
            <v>0.16086103318448505</v>
          </cell>
          <cell r="AN4100">
            <v>82.399146666666681</v>
          </cell>
          <cell r="AP4100">
            <v>8.5209370629194869E-2</v>
          </cell>
          <cell r="AV4100" t="str">
            <v>3B</v>
          </cell>
          <cell r="AW4100">
            <v>-13.362842733411783</v>
          </cell>
          <cell r="AX4100">
            <v>-8.3104225835723717</v>
          </cell>
          <cell r="AY4100">
            <v>-13.873653544275708</v>
          </cell>
          <cell r="AZ4100">
            <v>-8.3104225835723717</v>
          </cell>
          <cell r="BG4100">
            <v>1.384840637385361</v>
          </cell>
          <cell r="BJ4100">
            <v>-6.2446384027247054E-3</v>
          </cell>
          <cell r="CF4100">
            <v>0</v>
          </cell>
          <cell r="CV4100">
            <v>23.791666666666668</v>
          </cell>
          <cell r="DA4100">
            <v>0</v>
          </cell>
          <cell r="ER4100">
            <v>205.99786666666668</v>
          </cell>
        </row>
        <row r="4101">
          <cell r="A4101">
            <v>657789</v>
          </cell>
          <cell r="C4101" t="str">
            <v>Veras, Josciel</v>
          </cell>
          <cell r="AF4101">
            <v>0.20342167281577672</v>
          </cell>
          <cell r="AN4101">
            <v>73.309985185185198</v>
          </cell>
          <cell r="AP4101">
            <v>7.3626812798702757E-2</v>
          </cell>
          <cell r="AV4101" t="str">
            <v>CF</v>
          </cell>
          <cell r="AW4101">
            <v>-13.422041666666665</v>
          </cell>
          <cell r="AX4101">
            <v>-5.8842163013683093</v>
          </cell>
          <cell r="AY4101">
            <v>-7.7367125215227439</v>
          </cell>
          <cell r="AZ4101">
            <v>-5.8842163013683093</v>
          </cell>
          <cell r="BG4101">
            <v>1.0118238027562119</v>
          </cell>
          <cell r="BJ4101">
            <v>-2.3960416421387738E-3</v>
          </cell>
          <cell r="CF4101">
            <v>0</v>
          </cell>
          <cell r="CV4101">
            <v>23.541666666666668</v>
          </cell>
          <cell r="DA4101">
            <v>0</v>
          </cell>
          <cell r="ER4101">
            <v>183.27496296296297</v>
          </cell>
        </row>
        <row r="4102">
          <cell r="A4102">
            <v>657795</v>
          </cell>
          <cell r="C4102" t="str">
            <v>Wampler, Tyler</v>
          </cell>
          <cell r="AF4102">
            <v>0.17135874458063483</v>
          </cell>
          <cell r="AN4102">
            <v>77.907721481481488</v>
          </cell>
          <cell r="AP4102">
            <v>6.7668982953625667E-2</v>
          </cell>
          <cell r="AV4102" t="str">
            <v>SS</v>
          </cell>
          <cell r="AW4102">
            <v>-12.475616666666665</v>
          </cell>
          <cell r="AX4102">
            <v>-0.38330267848780486</v>
          </cell>
          <cell r="AY4102">
            <v>-7.6683262813087589</v>
          </cell>
          <cell r="AZ4102">
            <v>-0.38330267848780486</v>
          </cell>
          <cell r="BG4102">
            <v>1.1361669579957856</v>
          </cell>
          <cell r="BJ4102">
            <v>-3.0677047568606446E-2</v>
          </cell>
          <cell r="CF4102">
            <v>0</v>
          </cell>
          <cell r="CV4102">
            <v>24.791666666666668</v>
          </cell>
          <cell r="DA4102">
            <v>0</v>
          </cell>
          <cell r="ER4102">
            <v>194.76930370370371</v>
          </cell>
        </row>
        <row r="4103">
          <cell r="A4103">
            <v>657803</v>
          </cell>
          <cell r="C4103" t="str">
            <v>White, T.J.</v>
          </cell>
          <cell r="AF4103">
            <v>0.20145123760845801</v>
          </cell>
          <cell r="AN4103">
            <v>209.49428148148149</v>
          </cell>
          <cell r="AP4103">
            <v>0.31219770180272133</v>
          </cell>
          <cell r="AV4103" t="str">
            <v>3B</v>
          </cell>
          <cell r="AW4103">
            <v>-13.409676225545942</v>
          </cell>
          <cell r="AX4103">
            <v>-9.7034095649632448</v>
          </cell>
          <cell r="AY4103">
            <v>-10.743423447929651</v>
          </cell>
          <cell r="AZ4103">
            <v>-9.7034095649632448</v>
          </cell>
          <cell r="BG4103">
            <v>1.1427469190949808</v>
          </cell>
          <cell r="BJ4103">
            <v>-3.6188155967683002E-3</v>
          </cell>
          <cell r="CF4103">
            <v>0</v>
          </cell>
          <cell r="CV4103">
            <v>24.458333333333332</v>
          </cell>
          <cell r="DA4103">
            <v>0</v>
          </cell>
          <cell r="ER4103">
            <v>523.73570370370373</v>
          </cell>
        </row>
        <row r="4104">
          <cell r="A4104">
            <v>657804</v>
          </cell>
          <cell r="C4104" t="str">
            <v>Whiting, Brant</v>
          </cell>
          <cell r="AF4104">
            <v>0.18392519117964951</v>
          </cell>
          <cell r="AN4104">
            <v>107.36213333333336</v>
          </cell>
          <cell r="AP4104">
            <v>0.14112429819894245</v>
          </cell>
          <cell r="AV4104" t="str">
            <v>C</v>
          </cell>
          <cell r="AW4104">
            <v>-16.376562034391966</v>
          </cell>
          <cell r="AX4104">
            <v>-18.231949999999998</v>
          </cell>
          <cell r="AY4104">
            <v>-17.442175196745062</v>
          </cell>
          <cell r="AZ4104">
            <v>-0.64448007715090361</v>
          </cell>
          <cell r="BG4104">
            <v>0.8224177109841202</v>
          </cell>
          <cell r="BJ4104">
            <v>-1.1295275467667565E-2</v>
          </cell>
          <cell r="CF4104">
            <v>0</v>
          </cell>
          <cell r="CV4104">
            <v>24.375</v>
          </cell>
          <cell r="DA4104">
            <v>0</v>
          </cell>
          <cell r="ER4104">
            <v>268.40533333333337</v>
          </cell>
        </row>
        <row r="4105">
          <cell r="A4105">
            <v>657806</v>
          </cell>
          <cell r="C4105" t="str">
            <v>Williams, Christian</v>
          </cell>
          <cell r="AF4105">
            <v>0.16487999891860136</v>
          </cell>
          <cell r="AN4105">
            <v>127.34293333333335</v>
          </cell>
          <cell r="AP4105">
            <v>0.16917552013165893</v>
          </cell>
          <cell r="AV4105" t="str">
            <v>1B</v>
          </cell>
          <cell r="AW4105">
            <v>-13.204407823068518</v>
          </cell>
          <cell r="AX4105">
            <v>-22.831183333333328</v>
          </cell>
          <cell r="AY4105">
            <v>-14.339723434187142</v>
          </cell>
          <cell r="AZ4105">
            <v>-13.204407823068518</v>
          </cell>
          <cell r="BG4105">
            <v>1.364397376266993</v>
          </cell>
          <cell r="BJ4105">
            <v>-8.6621948334677703E-3</v>
          </cell>
          <cell r="CF4105">
            <v>0</v>
          </cell>
          <cell r="CV4105">
            <v>21.791666666666668</v>
          </cell>
          <cell r="DA4105">
            <v>0</v>
          </cell>
          <cell r="ER4105">
            <v>318.35733333333337</v>
          </cell>
        </row>
        <row r="4106">
          <cell r="A4106">
            <v>657810</v>
          </cell>
          <cell r="C4106" t="str">
            <v>Wolfe, Brian</v>
          </cell>
          <cell r="AF4106">
            <v>0.18702743058554877</v>
          </cell>
          <cell r="AN4106">
            <v>100.39029333333333</v>
          </cell>
          <cell r="AP4106">
            <v>0.11342560357504883</v>
          </cell>
          <cell r="AV4106" t="str">
            <v>LF</v>
          </cell>
          <cell r="AW4106">
            <v>-11.691382153073125</v>
          </cell>
          <cell r="AX4106">
            <v>-16.840350000000001</v>
          </cell>
          <cell r="AY4106">
            <v>-11.616411683254412</v>
          </cell>
          <cell r="AZ4106">
            <v>-11.616411683254412</v>
          </cell>
          <cell r="BG4106">
            <v>1.6673051734133821</v>
          </cell>
          <cell r="BJ4106">
            <v>1.8918027832219898E-3</v>
          </cell>
          <cell r="CF4106">
            <v>0</v>
          </cell>
          <cell r="CV4106">
            <v>25.708333333333332</v>
          </cell>
          <cell r="DA4106">
            <v>0</v>
          </cell>
          <cell r="ER4106">
            <v>250.97573333333332</v>
          </cell>
        </row>
        <row r="4107">
          <cell r="A4107">
            <v>657811</v>
          </cell>
          <cell r="C4107" t="str">
            <v>Young, Chesny</v>
          </cell>
          <cell r="AF4107">
            <v>0.23592778086254099</v>
          </cell>
          <cell r="AN4107">
            <v>233.40492864520974</v>
          </cell>
          <cell r="AP4107">
            <v>0.35507413251636866</v>
          </cell>
          <cell r="AV4107" t="str">
            <v>2B</v>
          </cell>
          <cell r="AW4107">
            <v>-13.566160198144926</v>
          </cell>
          <cell r="AX4107">
            <v>-3.4481860233145443</v>
          </cell>
          <cell r="AY4107">
            <v>-9.0494136341153002</v>
          </cell>
          <cell r="AZ4107">
            <v>-3.4481860233145443</v>
          </cell>
          <cell r="BG4107">
            <v>1.4866787565626369</v>
          </cell>
          <cell r="BJ4107">
            <v>3.4797662840416136E-3</v>
          </cell>
          <cell r="CF4107">
            <v>0</v>
          </cell>
          <cell r="CV4107">
            <v>23.708333333333332</v>
          </cell>
          <cell r="DA4107">
            <v>0</v>
          </cell>
          <cell r="ER4107">
            <v>575.20888888888896</v>
          </cell>
        </row>
        <row r="4108">
          <cell r="A4108">
            <v>658061</v>
          </cell>
          <cell r="C4108" t="str">
            <v>Cribbs, Galli</v>
          </cell>
          <cell r="AF4108">
            <v>0.17015858681636825</v>
          </cell>
          <cell r="AN4108">
            <v>159.31816296296299</v>
          </cell>
          <cell r="AP4108">
            <v>0.21697831704633763</v>
          </cell>
          <cell r="AV4108" t="str">
            <v>SS</v>
          </cell>
          <cell r="AW4108">
            <v>-13.089803979474285</v>
          </cell>
          <cell r="AX4108">
            <v>-4.9535717487508002</v>
          </cell>
          <cell r="AY4108">
            <v>-5.4782848537312443</v>
          </cell>
          <cell r="AZ4108">
            <v>-4.9535717487508002</v>
          </cell>
          <cell r="BG4108">
            <v>1.0939470366836856</v>
          </cell>
          <cell r="BJ4108">
            <v>-1.3291136358155514E-2</v>
          </cell>
          <cell r="CF4108">
            <v>0</v>
          </cell>
          <cell r="CV4108">
            <v>23.708333333333332</v>
          </cell>
          <cell r="DA4108">
            <v>0</v>
          </cell>
          <cell r="ER4108">
            <v>398.29540740740742</v>
          </cell>
        </row>
        <row r="4109">
          <cell r="A4109">
            <v>658069</v>
          </cell>
          <cell r="C4109" t="str">
            <v>Fuentes, Josh</v>
          </cell>
          <cell r="AF4109">
            <v>0.20406885342424905</v>
          </cell>
          <cell r="AN4109">
            <v>183.7496888888889</v>
          </cell>
          <cell r="AP4109">
            <v>0.28850469296169023</v>
          </cell>
          <cell r="AV4109" t="str">
            <v>1B</v>
          </cell>
          <cell r="AW4109">
            <v>-12.649079272487704</v>
          </cell>
          <cell r="AX4109">
            <v>-7.5227132749717605</v>
          </cell>
          <cell r="AY4109">
            <v>-11.834620204660444</v>
          </cell>
          <cell r="AZ4109">
            <v>-7.5227132749717605</v>
          </cell>
          <cell r="BG4109">
            <v>1.4741338744611903</v>
          </cell>
          <cell r="BJ4109">
            <v>-1.127843247719642E-3</v>
          </cell>
          <cell r="CF4109">
            <v>0</v>
          </cell>
          <cell r="CV4109">
            <v>23.375</v>
          </cell>
          <cell r="DA4109">
            <v>0</v>
          </cell>
          <cell r="ER4109">
            <v>459.37422222222222</v>
          </cell>
        </row>
        <row r="4110">
          <cell r="A4110">
            <v>658126</v>
          </cell>
          <cell r="C4110" t="str">
            <v>Rosa, Abel</v>
          </cell>
          <cell r="AF4110">
            <v>0.14212383124504846</v>
          </cell>
          <cell r="AN4110">
            <v>105.43253333333335</v>
          </cell>
          <cell r="AP4110">
            <v>0.13836576238234444</v>
          </cell>
          <cell r="AV4110" t="str">
            <v>LF</v>
          </cell>
          <cell r="AW4110">
            <v>-14.930008333333335</v>
          </cell>
          <cell r="AX4110">
            <v>-22.433116666666667</v>
          </cell>
          <cell r="AY4110">
            <v>-14.034248331552082</v>
          </cell>
          <cell r="AZ4110">
            <v>-14.034248331552082</v>
          </cell>
          <cell r="BG4110">
            <v>0.70957559949372895</v>
          </cell>
          <cell r="BJ4110">
            <v>-6.5663059635824262E-3</v>
          </cell>
          <cell r="CF4110">
            <v>0</v>
          </cell>
          <cell r="CV4110">
            <v>21.958333333333332</v>
          </cell>
          <cell r="DA4110">
            <v>0</v>
          </cell>
          <cell r="ER4110">
            <v>263.58133333333336</v>
          </cell>
        </row>
        <row r="4111">
          <cell r="A4111">
            <v>658127</v>
          </cell>
          <cell r="C4111" t="str">
            <v>Ogando, Pedro</v>
          </cell>
          <cell r="AF4111">
            <v>0.14431849785009387</v>
          </cell>
          <cell r="AN4111">
            <v>99.236053333333331</v>
          </cell>
          <cell r="AP4111">
            <v>0.12408933367214936</v>
          </cell>
          <cell r="AV4111" t="str">
            <v>CF</v>
          </cell>
          <cell r="AW4111">
            <v>-15.207669048898532</v>
          </cell>
          <cell r="AX4111">
            <v>-22.249949999999995</v>
          </cell>
          <cell r="AY4111">
            <v>-5.8939488662361832</v>
          </cell>
          <cell r="AZ4111">
            <v>-5.8939488662361832</v>
          </cell>
          <cell r="BG4111">
            <v>0.92286031181012662</v>
          </cell>
          <cell r="BJ4111">
            <v>3.9322712395565675E-3</v>
          </cell>
          <cell r="CF4111">
            <v>0</v>
          </cell>
          <cell r="CV4111">
            <v>22.041666666666668</v>
          </cell>
          <cell r="DA4111">
            <v>0</v>
          </cell>
          <cell r="ER4111">
            <v>248.09013333333331</v>
          </cell>
        </row>
        <row r="4112">
          <cell r="A4112">
            <v>658135</v>
          </cell>
          <cell r="C4112" t="str">
            <v>Carbonell, Daniel</v>
          </cell>
          <cell r="AF4112">
            <v>0.200085132041042</v>
          </cell>
          <cell r="AN4112">
            <v>156.59018666666668</v>
          </cell>
          <cell r="AP4112">
            <v>0.26642150095678885</v>
          </cell>
          <cell r="AV4112" t="str">
            <v>LF</v>
          </cell>
          <cell r="AW4112">
            <v>-12.167441666666665</v>
          </cell>
          <cell r="AX4112">
            <v>-17.200849999999999</v>
          </cell>
          <cell r="AY4112">
            <v>-6.0305723264780404</v>
          </cell>
          <cell r="AZ4112">
            <v>-6.0305723264780404</v>
          </cell>
          <cell r="BG4112">
            <v>0.90494987327987997</v>
          </cell>
          <cell r="BJ4112">
            <v>-9.8116192302065801E-3</v>
          </cell>
          <cell r="CF4112">
            <v>0</v>
          </cell>
          <cell r="CV4112">
            <v>25.291666666666668</v>
          </cell>
          <cell r="DA4112">
            <v>0</v>
          </cell>
          <cell r="ER4112">
            <v>391.47546666666665</v>
          </cell>
        </row>
        <row r="4113">
          <cell r="A4113">
            <v>658136</v>
          </cell>
          <cell r="C4113" t="str">
            <v>Peralta, Anardo</v>
          </cell>
          <cell r="AF4113">
            <v>0.11595894676226193</v>
          </cell>
          <cell r="AN4113">
            <v>98.06389333333334</v>
          </cell>
          <cell r="AP4113">
            <v>0.12069038212486827</v>
          </cell>
          <cell r="AV4113" t="str">
            <v>3B</v>
          </cell>
          <cell r="AW4113">
            <v>-16.861062047245404</v>
          </cell>
          <cell r="AX4113">
            <v>-17.991379006479686</v>
          </cell>
          <cell r="AY4113">
            <v>-18.168031736571265</v>
          </cell>
          <cell r="AZ4113">
            <v>-16.861062047245404</v>
          </cell>
          <cell r="BG4113">
            <v>0.37837857618725312</v>
          </cell>
          <cell r="BJ4113">
            <v>-1.1871016333911619E-2</v>
          </cell>
          <cell r="CF4113">
            <v>0</v>
          </cell>
          <cell r="CV4113">
            <v>20.125</v>
          </cell>
          <cell r="DA4113">
            <v>0</v>
          </cell>
          <cell r="ER4113">
            <v>245.15973333333335</v>
          </cell>
        </row>
        <row r="4114">
          <cell r="A4114">
            <v>658137</v>
          </cell>
          <cell r="C4114" t="str">
            <v>Benjamin, Jose</v>
          </cell>
          <cell r="AF4114">
            <v>0.1318385440705202</v>
          </cell>
          <cell r="AN4114">
            <v>125.17854814814814</v>
          </cell>
          <cell r="AP4114">
            <v>0.18129918570010106</v>
          </cell>
          <cell r="AV4114" t="str">
            <v>LF</v>
          </cell>
          <cell r="AW4114">
            <v>-16.56551725724642</v>
          </cell>
          <cell r="AX4114">
            <v>-25.991216666666659</v>
          </cell>
          <cell r="AY4114">
            <v>-17.034987414582098</v>
          </cell>
          <cell r="AZ4114">
            <v>-16.56551725724642</v>
          </cell>
          <cell r="BG4114">
            <v>0.86716716730954935</v>
          </cell>
          <cell r="BJ4114">
            <v>3.5647344670746367E-3</v>
          </cell>
          <cell r="CF4114">
            <v>0</v>
          </cell>
          <cell r="CV4114">
            <v>20.541666666666668</v>
          </cell>
          <cell r="DA4114">
            <v>0</v>
          </cell>
          <cell r="ER4114">
            <v>312.94637037037035</v>
          </cell>
        </row>
        <row r="4115">
          <cell r="A4115">
            <v>658144</v>
          </cell>
          <cell r="C4115" t="str">
            <v>Dalmasi, Gesel</v>
          </cell>
          <cell r="AF4115">
            <v>0.1300415197624214</v>
          </cell>
          <cell r="AN4115">
            <v>66.762619259259267</v>
          </cell>
          <cell r="AP4115">
            <v>2.5714210273751426E-2</v>
          </cell>
          <cell r="AV4115" t="str">
            <v>LF</v>
          </cell>
          <cell r="AW4115">
            <v>-18.925186447930152</v>
          </cell>
          <cell r="AX4115">
            <v>-20.141911447930148</v>
          </cell>
          <cell r="AY4115">
            <v>-17.332512965752255</v>
          </cell>
          <cell r="AZ4115">
            <v>-17.332512965752255</v>
          </cell>
          <cell r="BG4115">
            <v>0.80599937729732485</v>
          </cell>
          <cell r="BJ4115">
            <v>3.22251886416336E-3</v>
          </cell>
          <cell r="CF4115">
            <v>0</v>
          </cell>
          <cell r="CV4115">
            <v>23.291666666666668</v>
          </cell>
          <cell r="DA4115">
            <v>0</v>
          </cell>
          <cell r="ER4115">
            <v>166.90654814814815</v>
          </cell>
        </row>
        <row r="4116">
          <cell r="A4116">
            <v>658190</v>
          </cell>
          <cell r="C4116" t="str">
            <v>Parker, Dayne</v>
          </cell>
          <cell r="AF4116">
            <v>0.17887289900315048</v>
          </cell>
          <cell r="AN4116">
            <v>78.752047407407417</v>
          </cell>
          <cell r="AP4116">
            <v>4.8279973275242138E-2</v>
          </cell>
          <cell r="AV4116" t="str">
            <v>2B</v>
          </cell>
          <cell r="AW4116">
            <v>-14.433640088029229</v>
          </cell>
          <cell r="AX4116">
            <v>-1.1961321830345861</v>
          </cell>
          <cell r="AY4116">
            <v>-14.049593728483407</v>
          </cell>
          <cell r="AZ4116">
            <v>-1.1961321830345861</v>
          </cell>
          <cell r="BG4116">
            <v>0.64217361649952465</v>
          </cell>
          <cell r="BJ4116">
            <v>-3.0212301734361791E-2</v>
          </cell>
          <cell r="CF4116">
            <v>0</v>
          </cell>
          <cell r="CV4116">
            <v>25.041666666666668</v>
          </cell>
          <cell r="DA4116">
            <v>0</v>
          </cell>
          <cell r="ER4116">
            <v>196.88011851851854</v>
          </cell>
        </row>
        <row r="4117">
          <cell r="A4117">
            <v>658195</v>
          </cell>
          <cell r="C4117" t="str">
            <v>Brugnoni, Giancarlo</v>
          </cell>
          <cell r="AF4117">
            <v>0.19426559391859005</v>
          </cell>
          <cell r="AN4117">
            <v>98.820586666666685</v>
          </cell>
          <cell r="AP4117">
            <v>0.11254912972518039</v>
          </cell>
          <cell r="AV4117" t="str">
            <v>1B</v>
          </cell>
          <cell r="AW4117">
            <v>-13.717593226786974</v>
          </cell>
          <cell r="AX4117">
            <v>-17.12875</v>
          </cell>
          <cell r="AY4117">
            <v>-14.006698855467029</v>
          </cell>
          <cell r="AZ4117">
            <v>-13.717593226786974</v>
          </cell>
          <cell r="BG4117">
            <v>0.95995370346507691</v>
          </cell>
          <cell r="BJ4117">
            <v>6.1628515646885919E-4</v>
          </cell>
          <cell r="CF4117">
            <v>0</v>
          </cell>
          <cell r="CV4117">
            <v>25.375</v>
          </cell>
          <cell r="DA4117">
            <v>0</v>
          </cell>
          <cell r="ER4117">
            <v>247.0514666666667</v>
          </cell>
        </row>
        <row r="4118">
          <cell r="A4118">
            <v>658251</v>
          </cell>
          <cell r="C4118" t="str">
            <v>Marberry, Zach</v>
          </cell>
          <cell r="AF4118">
            <v>0.16692602230703218</v>
          </cell>
          <cell r="AN4118">
            <v>57.971484444444449</v>
          </cell>
          <cell r="AP4118">
            <v>2.6039465156755259E-2</v>
          </cell>
          <cell r="AV4118" t="str">
            <v>C</v>
          </cell>
          <cell r="AW4118">
            <v>-12.676384813437991</v>
          </cell>
          <cell r="AX4118">
            <v>-17.12875</v>
          </cell>
          <cell r="AY4118">
            <v>-13.685440583366404</v>
          </cell>
          <cell r="AZ4118">
            <v>-0.45951296283136456</v>
          </cell>
          <cell r="BG4118">
            <v>1.435970045791926</v>
          </cell>
          <cell r="BJ4118">
            <v>-8.7338687762010259E-3</v>
          </cell>
          <cell r="CF4118">
            <v>0</v>
          </cell>
          <cell r="CV4118">
            <v>25.375</v>
          </cell>
          <cell r="DA4118">
            <v>0</v>
          </cell>
          <cell r="ER4118">
            <v>144.92871111111111</v>
          </cell>
        </row>
        <row r="4119">
          <cell r="A4119">
            <v>658253</v>
          </cell>
          <cell r="C4119" t="str">
            <v>Freemyer, Jonathan</v>
          </cell>
          <cell r="AF4119">
            <v>0.15410924452726024</v>
          </cell>
          <cell r="AN4119">
            <v>63.047585185185191</v>
          </cell>
          <cell r="AP4119">
            <v>1.8503234786981571E-2</v>
          </cell>
          <cell r="AV4119" t="str">
            <v>1B</v>
          </cell>
          <cell r="AW4119">
            <v>-12.178344787915542</v>
          </cell>
          <cell r="AX4119">
            <v>-16.91245</v>
          </cell>
          <cell r="AY4119">
            <v>-7.9375817564913147</v>
          </cell>
          <cell r="AZ4119">
            <v>-7.9375817564913147</v>
          </cell>
          <cell r="BG4119">
            <v>1.699561269865002</v>
          </cell>
          <cell r="BJ4119">
            <v>-5.6456391492136779E-3</v>
          </cell>
          <cell r="CF4119">
            <v>0</v>
          </cell>
          <cell r="CV4119">
            <v>25.625</v>
          </cell>
          <cell r="DA4119">
            <v>0</v>
          </cell>
          <cell r="ER4119">
            <v>157.61896296296297</v>
          </cell>
        </row>
        <row r="4120">
          <cell r="A4120">
            <v>658254</v>
          </cell>
          <cell r="C4120" t="str">
            <v>Wellman, Brett</v>
          </cell>
          <cell r="AF4120">
            <v>0.16260014569265765</v>
          </cell>
          <cell r="AN4120">
            <v>51.333120000000008</v>
          </cell>
          <cell r="AP4120">
            <v>2.115825102830815E-2</v>
          </cell>
          <cell r="AV4120" t="str">
            <v>C</v>
          </cell>
          <cell r="AW4120">
            <v>-18.368740820584399</v>
          </cell>
          <cell r="AX4120">
            <v>-18.696440820584399</v>
          </cell>
          <cell r="AY4120">
            <v>-19.228021094112524</v>
          </cell>
          <cell r="AZ4120">
            <v>-2.7906491635209791</v>
          </cell>
          <cell r="BG4120">
            <v>0.74300535963174641</v>
          </cell>
          <cell r="BJ4120">
            <v>-2.8804952234118126E-2</v>
          </cell>
          <cell r="CF4120">
            <v>0</v>
          </cell>
          <cell r="CV4120">
            <v>24.625</v>
          </cell>
          <cell r="DA4120">
            <v>0</v>
          </cell>
          <cell r="ER4120">
            <v>128.33280000000002</v>
          </cell>
        </row>
        <row r="4121">
          <cell r="A4121">
            <v>658255</v>
          </cell>
          <cell r="C4121" t="str">
            <v>Gibson, Derek</v>
          </cell>
          <cell r="AF4121">
            <v>0.19980702846979626</v>
          </cell>
          <cell r="AN4121">
            <v>108.54944</v>
          </cell>
          <cell r="AP4121">
            <v>0.13498074660379944</v>
          </cell>
          <cell r="AV4121" t="str">
            <v>LF</v>
          </cell>
          <cell r="AW4121">
            <v>-13.729781834797347</v>
          </cell>
          <cell r="AX4121">
            <v>-17.12875</v>
          </cell>
          <cell r="AY4121">
            <v>-17.682175536968508</v>
          </cell>
          <cell r="AZ4121">
            <v>-13.729781834797347</v>
          </cell>
          <cell r="BG4121">
            <v>1.6874012979219577</v>
          </cell>
          <cell r="BJ4121">
            <v>1.9846108823708509E-2</v>
          </cell>
          <cell r="CF4121">
            <v>0</v>
          </cell>
          <cell r="CV4121">
            <v>25.375</v>
          </cell>
          <cell r="DA4121">
            <v>0</v>
          </cell>
          <cell r="ER4121">
            <v>271.37360000000001</v>
          </cell>
        </row>
        <row r="4122">
          <cell r="A4122">
            <v>658256</v>
          </cell>
          <cell r="C4122" t="str">
            <v>Pritchard, Michael</v>
          </cell>
          <cell r="AF4122">
            <v>0.20303686489999775</v>
          </cell>
          <cell r="AN4122">
            <v>144.37961481481483</v>
          </cell>
          <cell r="AP4122">
            <v>0.24380661667028125</v>
          </cell>
          <cell r="AV4122" t="str">
            <v>LF</v>
          </cell>
          <cell r="AW4122">
            <v>-12.562078134873865</v>
          </cell>
          <cell r="AX4122">
            <v>-17.920449999999999</v>
          </cell>
          <cell r="AY4122">
            <v>-11.217595243074163</v>
          </cell>
          <cell r="AZ4122">
            <v>-11.217595243074163</v>
          </cell>
          <cell r="BG4122">
            <v>1.2853931339774283</v>
          </cell>
          <cell r="BJ4122">
            <v>-7.1964246323523128E-3</v>
          </cell>
          <cell r="CF4122">
            <v>0</v>
          </cell>
          <cell r="CV4122">
            <v>24.625</v>
          </cell>
          <cell r="DA4122">
            <v>0</v>
          </cell>
          <cell r="ER4122">
            <v>360.94903703703704</v>
          </cell>
        </row>
        <row r="4123">
          <cell r="A4123">
            <v>658258</v>
          </cell>
          <cell r="C4123" t="str">
            <v>Palmer, Tyler</v>
          </cell>
          <cell r="AF4123">
            <v>0.18209113465347776</v>
          </cell>
          <cell r="AN4123">
            <v>82.804811851851866</v>
          </cell>
          <cell r="AP4123">
            <v>5.5673281716618339E-2</v>
          </cell>
          <cell r="AV4123" t="str">
            <v>SS</v>
          </cell>
          <cell r="AW4123">
            <v>-13.492958333333334</v>
          </cell>
          <cell r="AX4123">
            <v>-2.2994589664718439</v>
          </cell>
          <cell r="AY4123">
            <v>-1.665434730612847</v>
          </cell>
          <cell r="AZ4123">
            <v>-1.665434730612847</v>
          </cell>
          <cell r="BG4123">
            <v>1.3565754590492571</v>
          </cell>
          <cell r="BJ4123">
            <v>1.3272841944548808E-3</v>
          </cell>
          <cell r="CF4123">
            <v>0</v>
          </cell>
          <cell r="CV4123">
            <v>23.458333333333332</v>
          </cell>
          <cell r="DA4123">
            <v>0</v>
          </cell>
          <cell r="ER4123">
            <v>207.01202962962964</v>
          </cell>
        </row>
        <row r="4124">
          <cell r="A4124">
            <v>658279</v>
          </cell>
          <cell r="C4124" t="str">
            <v>Everett, Dillon</v>
          </cell>
          <cell r="AF4124">
            <v>0.16725763157756535</v>
          </cell>
          <cell r="AN4124">
            <v>74.023822222222222</v>
          </cell>
          <cell r="AP4124">
            <v>3.9506781152019999E-2</v>
          </cell>
          <cell r="AV4124" t="str">
            <v>2B</v>
          </cell>
          <cell r="AW4124">
            <v>-12.709883333333334</v>
          </cell>
          <cell r="AX4124">
            <v>0.52074594145126474</v>
          </cell>
          <cell r="AY4124">
            <v>-2.722126014045648</v>
          </cell>
          <cell r="AZ4124">
            <v>0.52074594145126474</v>
          </cell>
          <cell r="BG4124">
            <v>1.2912652811218106</v>
          </cell>
          <cell r="BJ4124">
            <v>-2.4880706661228824E-2</v>
          </cell>
          <cell r="CF4124">
            <v>0</v>
          </cell>
          <cell r="CV4124">
            <v>24.458333333333332</v>
          </cell>
          <cell r="DA4124">
            <v>0</v>
          </cell>
          <cell r="ER4124">
            <v>185.05955555555556</v>
          </cell>
        </row>
        <row r="4125">
          <cell r="A4125">
            <v>658280</v>
          </cell>
          <cell r="C4125" t="str">
            <v>Hernandez, Nelson</v>
          </cell>
          <cell r="AF4125">
            <v>0.11724107597712821</v>
          </cell>
          <cell r="AN4125">
            <v>93.681706666666685</v>
          </cell>
          <cell r="AP4125">
            <v>0.12843959212840794</v>
          </cell>
          <cell r="AV4125" t="str">
            <v>CF</v>
          </cell>
          <cell r="AW4125">
            <v>-16.83935</v>
          </cell>
          <cell r="AX4125">
            <v>-26.452749999999995</v>
          </cell>
          <cell r="AY4125">
            <v>-16.863498315549897</v>
          </cell>
          <cell r="AZ4125">
            <v>-16.83935</v>
          </cell>
          <cell r="BG4125">
            <v>0.77380193937786301</v>
          </cell>
          <cell r="BJ4125">
            <v>8.642241784498985E-3</v>
          </cell>
          <cell r="CF4125">
            <v>0</v>
          </cell>
          <cell r="CV4125">
            <v>20.375</v>
          </cell>
          <cell r="DA4125">
            <v>0</v>
          </cell>
          <cell r="ER4125">
            <v>234.20426666666668</v>
          </cell>
        </row>
        <row r="4126">
          <cell r="A4126">
            <v>658295</v>
          </cell>
          <cell r="C4126" t="str">
            <v>Stephens, Zach</v>
          </cell>
          <cell r="AF4126">
            <v>0.16637127156680276</v>
          </cell>
          <cell r="AN4126">
            <v>78.752047407407417</v>
          </cell>
          <cell r="AP4126">
            <v>4.8279973275242138E-2</v>
          </cell>
          <cell r="AV4126" t="str">
            <v>1B</v>
          </cell>
          <cell r="AW4126">
            <v>-12.181200765564453</v>
          </cell>
          <cell r="AX4126">
            <v>-18.024283333333329</v>
          </cell>
          <cell r="AY4126">
            <v>-13.076722760436247</v>
          </cell>
          <cell r="AZ4126">
            <v>-12.181200765564453</v>
          </cell>
          <cell r="BG4126">
            <v>0.97907501844832878</v>
          </cell>
          <cell r="BJ4126">
            <v>-3.6891266864349246E-3</v>
          </cell>
          <cell r="CF4126">
            <v>0</v>
          </cell>
          <cell r="CV4126">
            <v>24.541666666666668</v>
          </cell>
          <cell r="DA4126">
            <v>0</v>
          </cell>
          <cell r="ER4126">
            <v>196.88011851851854</v>
          </cell>
        </row>
        <row r="4127">
          <cell r="A4127">
            <v>658297</v>
          </cell>
          <cell r="C4127" t="str">
            <v>Price, Scott</v>
          </cell>
          <cell r="AF4127">
            <v>0.17992757723922176</v>
          </cell>
          <cell r="AN4127">
            <v>77.371306666666669</v>
          </cell>
          <cell r="AP4127">
            <v>7.3222180633129907E-2</v>
          </cell>
          <cell r="AV4127" t="str">
            <v>1B</v>
          </cell>
          <cell r="AW4127">
            <v>-11.31121603720929</v>
          </cell>
          <cell r="AX4127">
            <v>-18.128116666666667</v>
          </cell>
          <cell r="AY4127">
            <v>-11.990315171652369</v>
          </cell>
          <cell r="AZ4127">
            <v>-11.31121603720929</v>
          </cell>
          <cell r="BG4127">
            <v>1.5653903013218065</v>
          </cell>
          <cell r="BJ4127">
            <v>3.9236388490935924E-3</v>
          </cell>
          <cell r="CF4127">
            <v>0</v>
          </cell>
          <cell r="CV4127">
            <v>24.458333333333332</v>
          </cell>
          <cell r="DA4127">
            <v>0</v>
          </cell>
          <cell r="ER4127">
            <v>193.42826666666667</v>
          </cell>
        </row>
        <row r="4128">
          <cell r="A4128">
            <v>658298</v>
          </cell>
          <cell r="C4128" t="str">
            <v>Lichtenthaler, Christian</v>
          </cell>
          <cell r="AF4128">
            <v>0.15793175513499169</v>
          </cell>
          <cell r="AN4128">
            <v>79.956906666666669</v>
          </cell>
          <cell r="AP4128">
            <v>7.2780360390582888E-2</v>
          </cell>
          <cell r="AV4128" t="str">
            <v>SS</v>
          </cell>
          <cell r="AW4128">
            <v>-13.617058804364941</v>
          </cell>
          <cell r="AX4128">
            <v>-1.3609905796913153</v>
          </cell>
          <cell r="AY4128">
            <v>-12.905467294708799</v>
          </cell>
          <cell r="AZ4128">
            <v>-1.3609905796913153</v>
          </cell>
          <cell r="BG4128">
            <v>1.1542510111160666</v>
          </cell>
          <cell r="BJ4128">
            <v>-8.0289686855378514E-3</v>
          </cell>
          <cell r="CF4128">
            <v>0</v>
          </cell>
          <cell r="CV4128">
            <v>24.708333333333332</v>
          </cell>
          <cell r="DA4128">
            <v>0</v>
          </cell>
          <cell r="ER4128">
            <v>199.89226666666667</v>
          </cell>
        </row>
        <row r="4129">
          <cell r="A4129">
            <v>658299</v>
          </cell>
          <cell r="C4129" t="str">
            <v>Deacon, Jared</v>
          </cell>
          <cell r="AF4129">
            <v>0.17818915686192882</v>
          </cell>
          <cell r="AN4129">
            <v>76.660693333333342</v>
          </cell>
          <cell r="AP4129">
            <v>9.0290327337775533E-2</v>
          </cell>
          <cell r="AV4129" t="str">
            <v>C</v>
          </cell>
          <cell r="AW4129">
            <v>-16.885361822930797</v>
          </cell>
          <cell r="AX4129">
            <v>-17.60895</v>
          </cell>
          <cell r="AY4129">
            <v>-17.289249097241051</v>
          </cell>
          <cell r="AZ4129">
            <v>-3.4262613489210527</v>
          </cell>
          <cell r="BG4129">
            <v>1.2019451801136865</v>
          </cell>
          <cell r="BJ4129">
            <v>-3.7911759985433521E-3</v>
          </cell>
          <cell r="CF4129">
            <v>0</v>
          </cell>
          <cell r="CV4129">
            <v>24.875</v>
          </cell>
          <cell r="DA4129">
            <v>0</v>
          </cell>
          <cell r="ER4129">
            <v>191.65173333333334</v>
          </cell>
        </row>
        <row r="4130">
          <cell r="A4130">
            <v>658303</v>
          </cell>
          <cell r="C4130" t="str">
            <v>Massi, Michael</v>
          </cell>
          <cell r="AF4130">
            <v>0.18749252589222004</v>
          </cell>
          <cell r="AN4130">
            <v>77.939626666666683</v>
          </cell>
          <cell r="AP4130">
            <v>7.2559292260833463E-2</v>
          </cell>
          <cell r="AV4130" t="str">
            <v>2B</v>
          </cell>
          <cell r="AW4130">
            <v>-12.904426203619336</v>
          </cell>
          <cell r="AX4130">
            <v>-4.4547245608374437</v>
          </cell>
          <cell r="AY4130">
            <v>-10.650289501827999</v>
          </cell>
          <cell r="AZ4130">
            <v>-4.4547245608374437</v>
          </cell>
          <cell r="BG4130">
            <v>0.77940516535294813</v>
          </cell>
          <cell r="BJ4130">
            <v>-2.6494657743756068E-2</v>
          </cell>
          <cell r="CF4130">
            <v>0</v>
          </cell>
          <cell r="CV4130">
            <v>24.041666666666668</v>
          </cell>
          <cell r="DA4130">
            <v>0</v>
          </cell>
          <cell r="ER4130">
            <v>194.84906666666669</v>
          </cell>
        </row>
        <row r="4131">
          <cell r="A4131">
            <v>658326</v>
          </cell>
          <cell r="C4131" t="str">
            <v>Alexander, K.J.</v>
          </cell>
          <cell r="AF4131">
            <v>0.18167765996596349</v>
          </cell>
          <cell r="AN4131">
            <v>61.770346666666683</v>
          </cell>
          <cell r="AP4131">
            <v>4.9675023883510083E-2</v>
          </cell>
          <cell r="AV4131" t="str">
            <v>C</v>
          </cell>
          <cell r="AW4131">
            <v>-16.969704393198683</v>
          </cell>
          <cell r="AX4131">
            <v>-17.712783333333331</v>
          </cell>
          <cell r="AY4131">
            <v>-15.921063571182909</v>
          </cell>
          <cell r="AZ4131">
            <v>-6.5316104048335699</v>
          </cell>
          <cell r="BG4131">
            <v>1.1649148360273487</v>
          </cell>
          <cell r="BJ4131">
            <v>2.2704747989986864E-3</v>
          </cell>
          <cell r="CF4131">
            <v>0</v>
          </cell>
          <cell r="CV4131">
            <v>24.791666666666668</v>
          </cell>
          <cell r="DA4131">
            <v>0</v>
          </cell>
          <cell r="ER4131">
            <v>154.42586666666671</v>
          </cell>
        </row>
        <row r="4132">
          <cell r="A4132">
            <v>658327</v>
          </cell>
          <cell r="C4132" t="str">
            <v>Johnson, Jonathan</v>
          </cell>
          <cell r="AF4132">
            <v>0.21992732574014512</v>
          </cell>
          <cell r="AN4132">
            <v>155.25877333333335</v>
          </cell>
          <cell r="AP4132">
            <v>0.26945242559910276</v>
          </cell>
          <cell r="AV4132" t="str">
            <v>2B</v>
          </cell>
          <cell r="AW4132">
            <v>-11.185308333333333</v>
          </cell>
          <cell r="AX4132">
            <v>-5.0920800191322169</v>
          </cell>
          <cell r="AY4132">
            <v>-5.4093090564255499</v>
          </cell>
          <cell r="AZ4132">
            <v>-5.0920800191322169</v>
          </cell>
          <cell r="BG4132">
            <v>0.58619977245794519</v>
          </cell>
          <cell r="BJ4132">
            <v>-5.7586799040519115E-3</v>
          </cell>
          <cell r="CF4132">
            <v>0</v>
          </cell>
          <cell r="CV4132">
            <v>27.708333333333332</v>
          </cell>
          <cell r="DA4132">
            <v>0</v>
          </cell>
          <cell r="ER4132">
            <v>388.14693333333338</v>
          </cell>
        </row>
        <row r="4133">
          <cell r="A4133">
            <v>658413</v>
          </cell>
          <cell r="C4133" t="str">
            <v>Clark, Tyler</v>
          </cell>
          <cell r="AF4133">
            <v>0.17131568274903802</v>
          </cell>
          <cell r="AN4133">
            <v>57.296023703703717</v>
          </cell>
          <cell r="AP4133">
            <v>2.4737140888113185E-2</v>
          </cell>
          <cell r="AV4133" t="str">
            <v>C</v>
          </cell>
          <cell r="AW4133">
            <v>-12.788171527226973</v>
          </cell>
          <cell r="AX4133">
            <v>-18.335783333333332</v>
          </cell>
          <cell r="AY4133">
            <v>-7.5642601335436117</v>
          </cell>
          <cell r="AZ4133">
            <v>7.6792604000352043</v>
          </cell>
          <cell r="BG4133">
            <v>1.2505415880565534</v>
          </cell>
          <cell r="BJ4133">
            <v>-1.4240645767474578E-3</v>
          </cell>
          <cell r="CF4133">
            <v>0</v>
          </cell>
          <cell r="CV4133">
            <v>24.291666666666668</v>
          </cell>
          <cell r="DA4133">
            <v>0</v>
          </cell>
          <cell r="ER4133">
            <v>143.24005925925928</v>
          </cell>
        </row>
        <row r="4134">
          <cell r="A4134">
            <v>658421</v>
          </cell>
          <cell r="C4134" t="str">
            <v>Guerra, Jesus</v>
          </cell>
          <cell r="AF4134">
            <v>0.1208017071779748</v>
          </cell>
          <cell r="AN4134">
            <v>61.021202962962974</v>
          </cell>
          <cell r="AP4134">
            <v>1.4524803016830345E-2</v>
          </cell>
          <cell r="AV4134" t="str">
            <v>2B</v>
          </cell>
          <cell r="AW4134">
            <v>-18.347891666666666</v>
          </cell>
          <cell r="AX4134">
            <v>-12.66881736331662</v>
          </cell>
          <cell r="AY4134">
            <v>-16.945081742228282</v>
          </cell>
          <cell r="AZ4134">
            <v>-12.66881736331662</v>
          </cell>
          <cell r="BG4134">
            <v>0.50537724660537142</v>
          </cell>
          <cell r="BJ4134">
            <v>-1.5501137765621488E-2</v>
          </cell>
          <cell r="CF4134">
            <v>0</v>
          </cell>
          <cell r="CV4134">
            <v>19.291666666666668</v>
          </cell>
          <cell r="DA4134">
            <v>0</v>
          </cell>
          <cell r="ER4134">
            <v>152.55300740740742</v>
          </cell>
        </row>
        <row r="4135">
          <cell r="A4135">
            <v>658475</v>
          </cell>
          <cell r="C4135" t="str">
            <v>Mejia, Droherlin</v>
          </cell>
          <cell r="AF4135">
            <v>0.1317812093068782</v>
          </cell>
          <cell r="AN4135">
            <v>109.24551111111111</v>
          </cell>
          <cell r="AP4135">
            <v>0.15920890398440202</v>
          </cell>
          <cell r="AV4135" t="str">
            <v>CF</v>
          </cell>
          <cell r="AW4135">
            <v>-15.025625000000002</v>
          </cell>
          <cell r="AX4135">
            <v>-22.632149999999996</v>
          </cell>
          <cell r="AY4135">
            <v>-10.850769015684456</v>
          </cell>
          <cell r="AZ4135">
            <v>-10.850769015684456</v>
          </cell>
          <cell r="BG4135">
            <v>0.87667220356896669</v>
          </cell>
          <cell r="BJ4135">
            <v>7.7166501510268965E-4</v>
          </cell>
          <cell r="CF4135">
            <v>0</v>
          </cell>
          <cell r="CV4135">
            <v>21.875</v>
          </cell>
          <cell r="DA4135">
            <v>0</v>
          </cell>
          <cell r="ER4135">
            <v>273.11377777777778</v>
          </cell>
        </row>
        <row r="4136">
          <cell r="A4136">
            <v>658479</v>
          </cell>
          <cell r="C4136" t="str">
            <v>Coluccio, Brandon</v>
          </cell>
          <cell r="AF4136">
            <v>0.17357036013164778</v>
          </cell>
          <cell r="AN4136">
            <v>48.346168888888897</v>
          </cell>
          <cell r="AP4136">
            <v>8.201379707501899E-3</v>
          </cell>
          <cell r="AV4136" t="str">
            <v>C</v>
          </cell>
          <cell r="AW4136">
            <v>-13.138375</v>
          </cell>
          <cell r="AX4136">
            <v>-18.902549999999998</v>
          </cell>
          <cell r="AY4136">
            <v>-11.908451475613621</v>
          </cell>
          <cell r="AZ4136">
            <v>4.0855790131891112</v>
          </cell>
          <cell r="BG4136">
            <v>0.82241514424321549</v>
          </cell>
          <cell r="BJ4136">
            <v>-3.8761435910360117E-2</v>
          </cell>
          <cell r="CF4136">
            <v>0</v>
          </cell>
          <cell r="CV4136">
            <v>23.875</v>
          </cell>
          <cell r="DA4136">
            <v>0</v>
          </cell>
          <cell r="ER4136">
            <v>120.86542222222224</v>
          </cell>
        </row>
        <row r="4137">
          <cell r="A4137">
            <v>658480</v>
          </cell>
          <cell r="C4137" t="str">
            <v>Merullo, Nicholas</v>
          </cell>
          <cell r="AF4137">
            <v>0.1532803168509656</v>
          </cell>
          <cell r="AN4137">
            <v>49.697090370370375</v>
          </cell>
          <cell r="AP4137">
            <v>9.8423418736097723E-3</v>
          </cell>
          <cell r="AV4137" t="str">
            <v>C</v>
          </cell>
          <cell r="AW4137">
            <v>-15.959990053413666</v>
          </cell>
          <cell r="AX4137">
            <v>-18.335783333333332</v>
          </cell>
          <cell r="AY4137">
            <v>-15.964264515662652</v>
          </cell>
          <cell r="AZ4137">
            <v>-1.822089721279228</v>
          </cell>
          <cell r="BG4137">
            <v>0.73934807291982696</v>
          </cell>
          <cell r="BJ4137">
            <v>-8.6701344567290298E-2</v>
          </cell>
          <cell r="CF4137">
            <v>0</v>
          </cell>
          <cell r="CV4137">
            <v>24.291666666666668</v>
          </cell>
          <cell r="DA4137">
            <v>0</v>
          </cell>
          <cell r="ER4137">
            <v>124.24272592592594</v>
          </cell>
        </row>
        <row r="4138">
          <cell r="A4138">
            <v>658481</v>
          </cell>
          <cell r="C4138" t="str">
            <v>Potter, Evan</v>
          </cell>
          <cell r="AF4138">
            <v>0.14964387274088634</v>
          </cell>
          <cell r="AN4138">
            <v>77.279573333333346</v>
          </cell>
          <cell r="AP4138">
            <v>6.7072711494047033E-2</v>
          </cell>
          <cell r="AV4138" t="str">
            <v>SS</v>
          </cell>
          <cell r="AW4138">
            <v>-14.235513601171959</v>
          </cell>
          <cell r="AX4138">
            <v>-4.3793733401124957</v>
          </cell>
          <cell r="AY4138">
            <v>-13.625895912673712</v>
          </cell>
          <cell r="AZ4138">
            <v>-4.3793733401124957</v>
          </cell>
          <cell r="BG4138">
            <v>1.1641125922577034</v>
          </cell>
          <cell r="BJ4138">
            <v>-2.7922452876059302E-2</v>
          </cell>
          <cell r="CF4138">
            <v>0</v>
          </cell>
          <cell r="CV4138">
            <v>24.041666666666668</v>
          </cell>
          <cell r="DA4138">
            <v>0</v>
          </cell>
          <cell r="ER4138">
            <v>193.19893333333334</v>
          </cell>
        </row>
        <row r="4139">
          <cell r="A4139">
            <v>658483</v>
          </cell>
          <cell r="C4139" t="str">
            <v>Gonzalez, Erick</v>
          </cell>
          <cell r="AF4139">
            <v>0.13183203026861104</v>
          </cell>
          <cell r="AN4139">
            <v>71.578133333333341</v>
          </cell>
          <cell r="AP4139">
            <v>8.3323102584713871E-2</v>
          </cell>
          <cell r="AV4139" t="str">
            <v>C</v>
          </cell>
          <cell r="AW4139">
            <v>-19.052263015348871</v>
          </cell>
          <cell r="AX4139">
            <v>-28.147449999999992</v>
          </cell>
          <cell r="AY4139">
            <v>-21.888523242349955</v>
          </cell>
          <cell r="AZ4139">
            <v>-7.741992354215955</v>
          </cell>
          <cell r="BG4139">
            <v>0.68626042311155322</v>
          </cell>
          <cell r="BJ4139">
            <v>1.7671726731346633E-3</v>
          </cell>
          <cell r="CF4139">
            <v>0</v>
          </cell>
          <cell r="CV4139">
            <v>19.791666666666668</v>
          </cell>
          <cell r="DA4139">
            <v>0</v>
          </cell>
          <cell r="ER4139">
            <v>178.94533333333334</v>
          </cell>
        </row>
        <row r="4140">
          <cell r="A4140">
            <v>658529</v>
          </cell>
          <cell r="C4140" t="str">
            <v>Benavente, Brandon</v>
          </cell>
          <cell r="AF4140">
            <v>0.13228752776558436</v>
          </cell>
          <cell r="AN4140">
            <v>71.016319999999993</v>
          </cell>
          <cell r="AP4140">
            <v>7.683293772681199E-2</v>
          </cell>
          <cell r="AV4140" t="str">
            <v>C</v>
          </cell>
          <cell r="AW4140">
            <v>-19.319697518889853</v>
          </cell>
          <cell r="AX4140">
            <v>-31.376783333333325</v>
          </cell>
          <cell r="AY4140">
            <v>-22.902285860435185</v>
          </cell>
          <cell r="AZ4140">
            <v>-14.313114228215666</v>
          </cell>
          <cell r="BG4140">
            <v>0.5258865624057536</v>
          </cell>
          <cell r="BJ4140">
            <v>-3.7505172126068146E-3</v>
          </cell>
          <cell r="CF4140">
            <v>0</v>
          </cell>
          <cell r="CV4140">
            <v>18.791666666666668</v>
          </cell>
          <cell r="DA4140">
            <v>0</v>
          </cell>
          <cell r="ER4140">
            <v>177.54079999999999</v>
          </cell>
        </row>
        <row r="4141">
          <cell r="A4141">
            <v>658531</v>
          </cell>
          <cell r="C4141" t="str">
            <v>Sierra, Miguelangel</v>
          </cell>
          <cell r="AF4141">
            <v>0.17582476970333094</v>
          </cell>
          <cell r="AN4141">
            <v>128.46269629629629</v>
          </cell>
          <cell r="AP4141">
            <v>0.18069565984077252</v>
          </cell>
          <cell r="AV4141" t="str">
            <v>SS</v>
          </cell>
          <cell r="AW4141">
            <v>-19.498666666666665</v>
          </cell>
          <cell r="AX4141">
            <v>-15.538554417253881</v>
          </cell>
          <cell r="AY4141">
            <v>-12.534986542269948</v>
          </cell>
          <cell r="AZ4141">
            <v>-12.534986542269948</v>
          </cell>
          <cell r="BG4141">
            <v>0.52790288582610057</v>
          </cell>
          <cell r="BJ4141">
            <v>-2.2640260530206089E-3</v>
          </cell>
          <cell r="CF4141">
            <v>0</v>
          </cell>
          <cell r="CV4141">
            <v>18.541666666666668</v>
          </cell>
          <cell r="DA4141">
            <v>0</v>
          </cell>
          <cell r="ER4141">
            <v>321.1567407407407</v>
          </cell>
        </row>
        <row r="4142">
          <cell r="A4142">
            <v>658532</v>
          </cell>
          <cell r="C4142" t="str">
            <v>Alfaro, Jhoandro</v>
          </cell>
          <cell r="AF4142">
            <v>0.13029972605725126</v>
          </cell>
          <cell r="AN4142">
            <v>90.622340740740754</v>
          </cell>
          <cell r="AP4142">
            <v>0.10075275276436046</v>
          </cell>
          <cell r="AV4142" t="str">
            <v>C</v>
          </cell>
          <cell r="AW4142">
            <v>-24.831007984660609</v>
          </cell>
          <cell r="AX4142">
            <v>-32.430257984660599</v>
          </cell>
          <cell r="AY4142">
            <v>-28.257452312880801</v>
          </cell>
          <cell r="AZ4142">
            <v>-19.759132631820435</v>
          </cell>
          <cell r="BG4142">
            <v>0.7342156364995166</v>
          </cell>
          <cell r="BJ4142">
            <v>-7.688116318620361E-3</v>
          </cell>
          <cell r="CF4142">
            <v>0</v>
          </cell>
          <cell r="CV4142">
            <v>20.625</v>
          </cell>
          <cell r="DA4142">
            <v>0</v>
          </cell>
          <cell r="ER4142">
            <v>226.55585185185186</v>
          </cell>
        </row>
        <row r="4143">
          <cell r="A4143">
            <v>658533</v>
          </cell>
          <cell r="C4143" t="str">
            <v>Mercedes, Felix</v>
          </cell>
          <cell r="AF4143">
            <v>0.15079239413099474</v>
          </cell>
          <cell r="AN4143">
            <v>93.405511111111124</v>
          </cell>
          <cell r="AP4143">
            <v>0.10230916462890127</v>
          </cell>
          <cell r="AV4143" t="str">
            <v>1B</v>
          </cell>
          <cell r="AW4143">
            <v>-20.143884192670782</v>
          </cell>
          <cell r="AX4143">
            <v>-21.034547657537971</v>
          </cell>
          <cell r="AY4143">
            <v>-23.094657786872819</v>
          </cell>
          <cell r="AZ4143">
            <v>-20.143884192670782</v>
          </cell>
          <cell r="BG4143">
            <v>0.77875212394902238</v>
          </cell>
          <cell r="BJ4143">
            <v>8.6217268464815529E-3</v>
          </cell>
          <cell r="CF4143">
            <v>0</v>
          </cell>
          <cell r="CV4143">
            <v>19.375</v>
          </cell>
          <cell r="DA4143">
            <v>0</v>
          </cell>
          <cell r="ER4143">
            <v>233.51377777777779</v>
          </cell>
        </row>
        <row r="4144">
          <cell r="A4144">
            <v>658534</v>
          </cell>
          <cell r="C4144" t="str">
            <v>Mota, Ricky</v>
          </cell>
          <cell r="AF4144">
            <v>0.12518499921165727</v>
          </cell>
          <cell r="AN4144">
            <v>104.67285333333335</v>
          </cell>
          <cell r="AP4144">
            <v>0.12608994395769724</v>
          </cell>
          <cell r="AV4144" t="str">
            <v>SS</v>
          </cell>
          <cell r="AW4144">
            <v>-19.764000000000003</v>
          </cell>
          <cell r="AX4144">
            <v>-17.725469781778006</v>
          </cell>
          <cell r="AY4144">
            <v>-21.153372824225499</v>
          </cell>
          <cell r="AZ4144">
            <v>-17.725469781778006</v>
          </cell>
          <cell r="BG4144">
            <v>0.55023567845726851</v>
          </cell>
          <cell r="BJ4144">
            <v>3.2283932216008726E-3</v>
          </cell>
          <cell r="CF4144">
            <v>0</v>
          </cell>
          <cell r="CV4144">
            <v>18.375</v>
          </cell>
          <cell r="DA4144">
            <v>0</v>
          </cell>
          <cell r="ER4144">
            <v>261.68213333333335</v>
          </cell>
        </row>
        <row r="4145">
          <cell r="A4145">
            <v>658535</v>
          </cell>
          <cell r="C4145" t="str">
            <v>Nunez, Amado</v>
          </cell>
          <cell r="AF4145">
            <v>0.14476679688295122</v>
          </cell>
          <cell r="AN4145">
            <v>112.19531851851853</v>
          </cell>
          <cell r="AP4145">
            <v>0.11666358789865316</v>
          </cell>
          <cell r="AV4145" t="str">
            <v>SS</v>
          </cell>
          <cell r="AW4145">
            <v>-19.233333333333334</v>
          </cell>
          <cell r="AX4145">
            <v>-18.518004395900586</v>
          </cell>
          <cell r="AY4145">
            <v>-18.950670487720103</v>
          </cell>
          <cell r="AZ4145">
            <v>-18.518004395900586</v>
          </cell>
          <cell r="BG4145">
            <v>0.89515882954555948</v>
          </cell>
          <cell r="BJ4145">
            <v>1.4616568635431671E-3</v>
          </cell>
          <cell r="CF4145">
            <v>0</v>
          </cell>
          <cell r="CV4145">
            <v>18.708333333333332</v>
          </cell>
          <cell r="DA4145">
            <v>0</v>
          </cell>
          <cell r="ER4145">
            <v>280.48829629629631</v>
          </cell>
        </row>
        <row r="4146">
          <cell r="A4146">
            <v>658541</v>
          </cell>
          <cell r="C4146" t="str">
            <v>Andujar, Yoel</v>
          </cell>
          <cell r="AF4146">
            <v>0.11219929746069554</v>
          </cell>
          <cell r="AN4146">
            <v>117.73700740740742</v>
          </cell>
          <cell r="AP4146">
            <v>0.14638583787993698</v>
          </cell>
          <cell r="AV4146" t="str">
            <v>RF</v>
          </cell>
          <cell r="AW4146">
            <v>-19.463326611600937</v>
          </cell>
          <cell r="AX4146">
            <v>-31.671016666666663</v>
          </cell>
          <cell r="AY4146">
            <v>-21.510994259188344</v>
          </cell>
          <cell r="AZ4146">
            <v>-19.463326611600937</v>
          </cell>
          <cell r="BG4146">
            <v>0.6413170221096024</v>
          </cell>
          <cell r="BJ4146">
            <v>-6.5817180085480783E-3</v>
          </cell>
          <cell r="CF4146">
            <v>0</v>
          </cell>
          <cell r="CV4146">
            <v>18.708333333333332</v>
          </cell>
          <cell r="DA4146">
            <v>0</v>
          </cell>
          <cell r="ER4146">
            <v>294.34251851851855</v>
          </cell>
        </row>
        <row r="4147">
          <cell r="A4147">
            <v>658542</v>
          </cell>
          <cell r="C4147" t="str">
            <v>Bencosme, Bryan</v>
          </cell>
          <cell r="AF4147">
            <v>0.11422087023237805</v>
          </cell>
          <cell r="AN4147">
            <v>136.48379259259261</v>
          </cell>
          <cell r="AP4147">
            <v>0.18341882720628855</v>
          </cell>
          <cell r="AV4147" t="str">
            <v>3B</v>
          </cell>
          <cell r="AW4147">
            <v>-20.482921372582467</v>
          </cell>
          <cell r="AX4147">
            <v>-19.74585464611075</v>
          </cell>
          <cell r="AY4147">
            <v>-22.486131274554388</v>
          </cell>
          <cell r="AZ4147">
            <v>-19.74585464611075</v>
          </cell>
          <cell r="BG4147">
            <v>0.6220195619993456</v>
          </cell>
          <cell r="BJ4147">
            <v>-5.6375348005099383E-3</v>
          </cell>
          <cell r="CF4147">
            <v>0</v>
          </cell>
          <cell r="CV4147">
            <v>18.541666666666668</v>
          </cell>
          <cell r="DA4147">
            <v>0</v>
          </cell>
          <cell r="ER4147">
            <v>341.20948148148148</v>
          </cell>
        </row>
        <row r="4148">
          <cell r="A4148">
            <v>658543</v>
          </cell>
          <cell r="C4148" t="str">
            <v>Evangelista, Juan</v>
          </cell>
          <cell r="AF4148">
            <v>0.14412839169327923</v>
          </cell>
          <cell r="AN4148">
            <v>103.53301333333334</v>
          </cell>
          <cell r="AP4148">
            <v>0.12535307860378897</v>
          </cell>
          <cell r="AV4148" t="str">
            <v>CF</v>
          </cell>
          <cell r="AW4148">
            <v>-20.161999999999999</v>
          </cell>
          <cell r="AX4148">
            <v>-33.730649999999997</v>
          </cell>
          <cell r="AY4148">
            <v>-19.789620693701679</v>
          </cell>
          <cell r="AZ4148">
            <v>-19.789620693701679</v>
          </cell>
          <cell r="BG4148">
            <v>0.85860251264087784</v>
          </cell>
          <cell r="BJ4148">
            <v>1.2968194345774823E-2</v>
          </cell>
          <cell r="CF4148">
            <v>0</v>
          </cell>
          <cell r="CV4148">
            <v>18.125</v>
          </cell>
          <cell r="DA4148">
            <v>0</v>
          </cell>
          <cell r="ER4148">
            <v>258.83253333333334</v>
          </cell>
        </row>
        <row r="4149">
          <cell r="A4149">
            <v>658544</v>
          </cell>
          <cell r="C4149" t="str">
            <v>Martinez, Adanlis</v>
          </cell>
          <cell r="AF4149">
            <v>0.1125019685982224</v>
          </cell>
          <cell r="AN4149">
            <v>107.38690370370371</v>
          </cell>
          <cell r="AP4149">
            <v>0.12975572519953804</v>
          </cell>
          <cell r="AV4149" t="str">
            <v>1B</v>
          </cell>
          <cell r="AW4149">
            <v>-22.391877205353403</v>
          </cell>
          <cell r="AX4149">
            <v>-26.693877502481712</v>
          </cell>
          <cell r="AY4149">
            <v>-24.833373087704274</v>
          </cell>
          <cell r="AZ4149">
            <v>-22.391877205353403</v>
          </cell>
          <cell r="BG4149">
            <v>0.9129789864102591</v>
          </cell>
          <cell r="BJ4149">
            <v>8.8693322581400082E-3</v>
          </cell>
          <cell r="CF4149">
            <v>0</v>
          </cell>
          <cell r="CV4149">
            <v>18.458333333333332</v>
          </cell>
          <cell r="DA4149">
            <v>0</v>
          </cell>
          <cell r="ER4149">
            <v>268.46725925925927</v>
          </cell>
        </row>
        <row r="4150">
          <cell r="A4150">
            <v>658545</v>
          </cell>
          <cell r="C4150" t="str">
            <v>Mesa, Brailin</v>
          </cell>
          <cell r="AF4150">
            <v>0.11914899475475155</v>
          </cell>
          <cell r="AN4150">
            <v>118.39893333333335</v>
          </cell>
          <cell r="AP4150">
            <v>0.12926873223788971</v>
          </cell>
          <cell r="AV4150" t="str">
            <v>RF</v>
          </cell>
          <cell r="AW4150">
            <v>-20.191640864376804</v>
          </cell>
          <cell r="AX4150">
            <v>-31.965249999999994</v>
          </cell>
          <cell r="AY4150">
            <v>-27.692341039756563</v>
          </cell>
          <cell r="AZ4150">
            <v>-20.191640864376804</v>
          </cell>
          <cell r="BG4150">
            <v>1.0367203589014111</v>
          </cell>
          <cell r="BJ4150">
            <v>1.4089797619080609E-2</v>
          </cell>
          <cell r="CF4150">
            <v>0</v>
          </cell>
          <cell r="CV4150">
            <v>18.625</v>
          </cell>
          <cell r="DA4150">
            <v>0</v>
          </cell>
          <cell r="ER4150">
            <v>295.99733333333336</v>
          </cell>
        </row>
        <row r="4151">
          <cell r="A4151">
            <v>658549</v>
          </cell>
          <cell r="C4151" t="str">
            <v>Sanchez-galan, Ozziel</v>
          </cell>
          <cell r="AF4151">
            <v>0.13032214656489494</v>
          </cell>
          <cell r="AN4151">
            <v>106.39229629629631</v>
          </cell>
          <cell r="AP4151">
            <v>0.13523714712113455</v>
          </cell>
          <cell r="AV4151" t="str">
            <v>SS</v>
          </cell>
          <cell r="AW4151">
            <v>-19.233333333333334</v>
          </cell>
          <cell r="AX4151">
            <v>-19.082642581077707</v>
          </cell>
          <cell r="AY4151">
            <v>-18.330990411924379</v>
          </cell>
          <cell r="AZ4151">
            <v>-18.330990411924379</v>
          </cell>
          <cell r="BG4151">
            <v>0.52708194469860792</v>
          </cell>
          <cell r="BJ4151">
            <v>-4.2018238967947872E-3</v>
          </cell>
          <cell r="CF4151">
            <v>0</v>
          </cell>
          <cell r="CV4151">
            <v>18.708333333333332</v>
          </cell>
          <cell r="DA4151">
            <v>0</v>
          </cell>
          <cell r="ER4151">
            <v>265.98074074074077</v>
          </cell>
        </row>
        <row r="4152">
          <cell r="A4152">
            <v>658550</v>
          </cell>
          <cell r="C4152" t="str">
            <v>Pineda, Juan</v>
          </cell>
          <cell r="AF4152">
            <v>0.13752292314874756</v>
          </cell>
          <cell r="AN4152">
            <v>96.507377777777776</v>
          </cell>
          <cell r="AP4152">
            <v>9.0237137534202261E-2</v>
          </cell>
          <cell r="AV4152" t="str">
            <v>2B</v>
          </cell>
          <cell r="AW4152">
            <v>-19.333182403589753</v>
          </cell>
          <cell r="AX4152">
            <v>-17.890507727019859</v>
          </cell>
          <cell r="AY4152">
            <v>-19.433097618761138</v>
          </cell>
          <cell r="AZ4152">
            <v>-17.890507727019859</v>
          </cell>
          <cell r="BG4152">
            <v>0.66729845672629451</v>
          </cell>
          <cell r="BJ4152">
            <v>3.644231940795376E-3</v>
          </cell>
          <cell r="CF4152">
            <v>0</v>
          </cell>
          <cell r="CV4152">
            <v>18.458333333333332</v>
          </cell>
          <cell r="DA4152">
            <v>0</v>
          </cell>
          <cell r="ER4152">
            <v>241.26844444444444</v>
          </cell>
        </row>
        <row r="4153">
          <cell r="A4153">
            <v>658553</v>
          </cell>
          <cell r="C4153" t="str">
            <v>Balbuena, Starlin</v>
          </cell>
          <cell r="AF4153">
            <v>0.14200711026472385</v>
          </cell>
          <cell r="AN4153">
            <v>106.52468148148151</v>
          </cell>
          <cell r="AP4153">
            <v>0.13177901262501035</v>
          </cell>
          <cell r="AV4153" t="str">
            <v>3B</v>
          </cell>
          <cell r="AW4153">
            <v>-19.896666666666665</v>
          </cell>
          <cell r="AX4153">
            <v>-18.093518942446696</v>
          </cell>
          <cell r="AY4153">
            <v>-19.274312491596323</v>
          </cell>
          <cell r="AZ4153">
            <v>-18.093518942446696</v>
          </cell>
          <cell r="BG4153">
            <v>1.0104671961768681</v>
          </cell>
          <cell r="BJ4153">
            <v>2.1799934892908979E-2</v>
          </cell>
          <cell r="CF4153">
            <v>0</v>
          </cell>
          <cell r="CV4153">
            <v>18.291666666666668</v>
          </cell>
          <cell r="DA4153">
            <v>0</v>
          </cell>
          <cell r="ER4153">
            <v>266.31170370370376</v>
          </cell>
        </row>
        <row r="4154">
          <cell r="A4154">
            <v>658554</v>
          </cell>
          <cell r="C4154" t="str">
            <v>Delgado, Esequeil</v>
          </cell>
          <cell r="AF4154">
            <v>0.13024113688461211</v>
          </cell>
          <cell r="AN4154">
            <v>126.75448888888891</v>
          </cell>
          <cell r="AP4154">
            <v>0.14716561848899568</v>
          </cell>
          <cell r="AV4154" t="str">
            <v>2B</v>
          </cell>
          <cell r="AW4154">
            <v>-19.233333333333334</v>
          </cell>
          <cell r="AX4154">
            <v>-20.221846601858694</v>
          </cell>
          <cell r="AY4154">
            <v>-20.262981508729712</v>
          </cell>
          <cell r="AZ4154">
            <v>-19.233333333333334</v>
          </cell>
          <cell r="BG4154">
            <v>0.71348136771569104</v>
          </cell>
          <cell r="BJ4154">
            <v>8.9873985864794318E-4</v>
          </cell>
          <cell r="CF4154">
            <v>0</v>
          </cell>
          <cell r="CV4154">
            <v>18.708333333333332</v>
          </cell>
          <cell r="DA4154">
            <v>0</v>
          </cell>
          <cell r="ER4154">
            <v>316.88622222222227</v>
          </cell>
        </row>
        <row r="4155">
          <cell r="A4155">
            <v>658643</v>
          </cell>
          <cell r="C4155" t="str">
            <v>Marquez, Orlando</v>
          </cell>
          <cell r="AF4155">
            <v>0.13544320220535999</v>
          </cell>
          <cell r="AN4155">
            <v>95.107413333333341</v>
          </cell>
          <cell r="AP4155">
            <v>0.15514580648274712</v>
          </cell>
          <cell r="AV4155" t="str">
            <v>C</v>
          </cell>
          <cell r="AW4155">
            <v>-16.842345333381996</v>
          </cell>
          <cell r="AX4155">
            <v>-26.683516666666659</v>
          </cell>
          <cell r="AY4155">
            <v>-17.888793771321573</v>
          </cell>
          <cell r="AZ4155">
            <v>-8.0271611549627266</v>
          </cell>
          <cell r="BG4155">
            <v>0.53592834009697676</v>
          </cell>
          <cell r="BJ4155">
            <v>-3.1532165833619572E-3</v>
          </cell>
          <cell r="CF4155">
            <v>0</v>
          </cell>
          <cell r="CV4155">
            <v>20.291666666666668</v>
          </cell>
          <cell r="DA4155">
            <v>0</v>
          </cell>
          <cell r="ER4155">
            <v>237.76853333333335</v>
          </cell>
        </row>
        <row r="4156">
          <cell r="A4156">
            <v>658651</v>
          </cell>
          <cell r="C4156" t="str">
            <v>De Leon, Angel</v>
          </cell>
          <cell r="AF4156">
            <v>0.1316675405275014</v>
          </cell>
          <cell r="AN4156">
            <v>126.29108148148148</v>
          </cell>
          <cell r="AP4156">
            <v>0.20156251427642813</v>
          </cell>
          <cell r="AV4156" t="str">
            <v>1B</v>
          </cell>
          <cell r="AW4156">
            <v>-19.557123197532185</v>
          </cell>
          <cell r="AX4156">
            <v>-27.145049999999998</v>
          </cell>
          <cell r="AY4156">
            <v>-22.490862919304462</v>
          </cell>
          <cell r="AZ4156">
            <v>-19.557123197532185</v>
          </cell>
          <cell r="BG4156">
            <v>0.64653704887284491</v>
          </cell>
          <cell r="BJ4156">
            <v>-1.3548088952373154E-3</v>
          </cell>
          <cell r="CF4156">
            <v>0</v>
          </cell>
          <cell r="CV4156">
            <v>20.125</v>
          </cell>
          <cell r="DA4156">
            <v>0</v>
          </cell>
          <cell r="ER4156">
            <v>315.7277037037037</v>
          </cell>
        </row>
        <row r="4157">
          <cell r="A4157">
            <v>658652</v>
          </cell>
          <cell r="C4157" t="str">
            <v>Campos, Oscar</v>
          </cell>
          <cell r="AF4157">
            <v>0.13250886936455775</v>
          </cell>
          <cell r="AN4157">
            <v>90.211626666666675</v>
          </cell>
          <cell r="AP4157">
            <v>0.12813029292768918</v>
          </cell>
          <cell r="AV4157" t="str">
            <v>C</v>
          </cell>
          <cell r="AW4157">
            <v>-19.235361824443416</v>
          </cell>
          <cell r="AX4157">
            <v>-28.93494999999999</v>
          </cell>
          <cell r="AY4157">
            <v>-21.357758416426524</v>
          </cell>
          <cell r="AZ4157">
            <v>-6.485343555936403</v>
          </cell>
          <cell r="BG4157">
            <v>0.709228821001328</v>
          </cell>
          <cell r="BJ4157">
            <v>-2.670207862525426E-3</v>
          </cell>
          <cell r="CF4157">
            <v>0</v>
          </cell>
          <cell r="CV4157">
            <v>19.541666666666668</v>
          </cell>
          <cell r="DA4157">
            <v>0</v>
          </cell>
          <cell r="ER4157">
            <v>225.52906666666667</v>
          </cell>
        </row>
        <row r="4158">
          <cell r="A4158">
            <v>658653</v>
          </cell>
          <cell r="C4158" t="str">
            <v>Parra, Eduardo</v>
          </cell>
          <cell r="AF4158">
            <v>0.13807812415696727</v>
          </cell>
          <cell r="AN4158">
            <v>56.968438518518525</v>
          </cell>
          <cell r="AP4158">
            <v>6.4703908132062171E-3</v>
          </cell>
          <cell r="AV4158" t="str">
            <v>SS</v>
          </cell>
          <cell r="AW4158">
            <v>-20.674497464106956</v>
          </cell>
          <cell r="AX4158">
            <v>-11.771001226420129</v>
          </cell>
          <cell r="AY4158">
            <v>-22.509650785475934</v>
          </cell>
          <cell r="AZ4158">
            <v>-11.771001226420129</v>
          </cell>
          <cell r="BG4158">
            <v>0.54264144755977095</v>
          </cell>
          <cell r="BJ4158">
            <v>-7.1085057473998653E-2</v>
          </cell>
          <cell r="CF4158">
            <v>0</v>
          </cell>
          <cell r="CV4158">
            <v>19.375</v>
          </cell>
          <cell r="DA4158">
            <v>0</v>
          </cell>
          <cell r="ER4158">
            <v>142.4210962962963</v>
          </cell>
        </row>
        <row r="4159">
          <cell r="A4159">
            <v>658654</v>
          </cell>
          <cell r="C4159" t="str">
            <v>Barrios, Ciro</v>
          </cell>
          <cell r="AF4159">
            <v>0.12694827029079028</v>
          </cell>
          <cell r="AN4159">
            <v>78.713955555555572</v>
          </cell>
          <cell r="AP4159">
            <v>8.0325080470096788E-2</v>
          </cell>
          <cell r="AV4159" t="str">
            <v>2B</v>
          </cell>
          <cell r="AW4159">
            <v>-17.625991666666664</v>
          </cell>
          <cell r="AX4159">
            <v>-13.673314159492978</v>
          </cell>
          <cell r="AY4159">
            <v>-16.265257772126596</v>
          </cell>
          <cell r="AZ4159">
            <v>-13.673314159492978</v>
          </cell>
          <cell r="BG4159">
            <v>0.68790263459356704</v>
          </cell>
          <cell r="BJ4159">
            <v>-1.1037003491829851E-2</v>
          </cell>
          <cell r="CF4159">
            <v>0</v>
          </cell>
          <cell r="CV4159">
            <v>19.791666666666668</v>
          </cell>
          <cell r="DA4159">
            <v>0</v>
          </cell>
          <cell r="ER4159">
            <v>196.7848888888889</v>
          </cell>
        </row>
        <row r="4160">
          <cell r="A4160">
            <v>658665</v>
          </cell>
          <cell r="C4160" t="str">
            <v>Rafael, Ronny</v>
          </cell>
          <cell r="AF4160">
            <v>0.1113989798419406</v>
          </cell>
          <cell r="AN4160">
            <v>106.64094814814817</v>
          </cell>
          <cell r="AP4160">
            <v>0.13387327546111805</v>
          </cell>
          <cell r="AV4160" t="str">
            <v>RF</v>
          </cell>
          <cell r="AW4160">
            <v>-19.428954593192394</v>
          </cell>
          <cell r="AX4160">
            <v>-31.671016666666663</v>
          </cell>
          <cell r="AY4160">
            <v>-23.165646660234668</v>
          </cell>
          <cell r="AZ4160">
            <v>-19.428954593192394</v>
          </cell>
          <cell r="BG4160">
            <v>0.53782787876609872</v>
          </cell>
          <cell r="BJ4160">
            <v>-1.4075336796460169E-3</v>
          </cell>
          <cell r="CF4160">
            <v>0</v>
          </cell>
          <cell r="CV4160">
            <v>18.708333333333332</v>
          </cell>
          <cell r="DA4160">
            <v>0</v>
          </cell>
          <cell r="ER4160">
            <v>266.60237037037041</v>
          </cell>
        </row>
        <row r="4161">
          <cell r="A4161">
            <v>658666</v>
          </cell>
          <cell r="C4161" t="str">
            <v>Martinez, Hector</v>
          </cell>
          <cell r="AF4161">
            <v>0.13790662958758548</v>
          </cell>
          <cell r="AN4161">
            <v>120.61700740740741</v>
          </cell>
          <cell r="AP4161">
            <v>0.15027054612717106</v>
          </cell>
          <cell r="AV4161" t="str">
            <v>RF</v>
          </cell>
          <cell r="AW4161">
            <v>-20.433508333333336</v>
          </cell>
          <cell r="AX4161">
            <v>-34.334983333333327</v>
          </cell>
          <cell r="AY4161">
            <v>-20.202184288598865</v>
          </cell>
          <cell r="AZ4161">
            <v>-20.202184288598865</v>
          </cell>
          <cell r="BG4161">
            <v>0.64510464880633878</v>
          </cell>
          <cell r="BJ4161">
            <v>-5.796778974443445E-3</v>
          </cell>
          <cell r="CF4161">
            <v>0</v>
          </cell>
          <cell r="CV4161">
            <v>17.958333333333332</v>
          </cell>
          <cell r="DA4161">
            <v>0</v>
          </cell>
          <cell r="ER4161">
            <v>301.54251851851853</v>
          </cell>
        </row>
        <row r="4162">
          <cell r="A4162">
            <v>658668</v>
          </cell>
          <cell r="C4162" t="str">
            <v>Olivares, Edward</v>
          </cell>
          <cell r="AF4162">
            <v>0.17910575136838114</v>
          </cell>
          <cell r="AN4162">
            <v>92.573973333333342</v>
          </cell>
          <cell r="AP4162">
            <v>0.1320373144247573</v>
          </cell>
          <cell r="AV4162" t="str">
            <v>RF</v>
          </cell>
          <cell r="AW4162">
            <v>-16.947316666666666</v>
          </cell>
          <cell r="AX4162">
            <v>-26.683516666666659</v>
          </cell>
          <cell r="AY4162">
            <v>-11.149237140048122</v>
          </cell>
          <cell r="AZ4162">
            <v>-11.149237140048122</v>
          </cell>
          <cell r="BG4162">
            <v>0.88215972514907182</v>
          </cell>
          <cell r="BJ4162">
            <v>-2.0939551627737339E-3</v>
          </cell>
          <cell r="CF4162">
            <v>0</v>
          </cell>
          <cell r="CV4162">
            <v>20.291666666666668</v>
          </cell>
          <cell r="DA4162">
            <v>0</v>
          </cell>
          <cell r="ER4162">
            <v>231.43493333333333</v>
          </cell>
        </row>
        <row r="4163">
          <cell r="A4163">
            <v>658671</v>
          </cell>
          <cell r="C4163" t="str">
            <v>Osorio, Felix</v>
          </cell>
          <cell r="AF4163">
            <v>0.13254872051607666</v>
          </cell>
          <cell r="AN4163">
            <v>131.6754962962963</v>
          </cell>
          <cell r="AP4163">
            <v>0.18720099053720374</v>
          </cell>
          <cell r="AV4163" t="str">
            <v>RF</v>
          </cell>
          <cell r="AW4163">
            <v>-18.217560128764372</v>
          </cell>
          <cell r="AX4163">
            <v>-28.672449999999994</v>
          </cell>
          <cell r="AY4163">
            <v>-20.721860580218767</v>
          </cell>
          <cell r="AZ4163">
            <v>-18.217560128764372</v>
          </cell>
          <cell r="BG4163">
            <v>0.94663130993092115</v>
          </cell>
          <cell r="BJ4163">
            <v>-1.0422643420873351E-2</v>
          </cell>
          <cell r="CF4163">
            <v>0</v>
          </cell>
          <cell r="CV4163">
            <v>19.625</v>
          </cell>
          <cell r="DA4163">
            <v>0</v>
          </cell>
          <cell r="ER4163">
            <v>329.18874074074074</v>
          </cell>
        </row>
        <row r="4164">
          <cell r="A4164">
            <v>658673</v>
          </cell>
          <cell r="C4164" t="str">
            <v>Austin, Blake</v>
          </cell>
          <cell r="AF4164">
            <v>0.15548721667960544</v>
          </cell>
          <cell r="AN4164">
            <v>52.398933333333346</v>
          </cell>
          <cell r="AP4164">
            <v>1.5190113231450808E-2</v>
          </cell>
          <cell r="AV4164" t="str">
            <v>C</v>
          </cell>
          <cell r="AW4164">
            <v>-13.012280210511999</v>
          </cell>
          <cell r="AX4164">
            <v>-18.766983333333332</v>
          </cell>
          <cell r="AY4164">
            <v>-13.597986275936274</v>
          </cell>
          <cell r="AZ4164">
            <v>2.006556090307833</v>
          </cell>
          <cell r="BG4164">
            <v>1.2714887453639974</v>
          </cell>
          <cell r="BJ4164">
            <v>-1.69558037125262E-2</v>
          </cell>
          <cell r="CF4164">
            <v>0</v>
          </cell>
          <cell r="CV4164">
            <v>23.958333333333332</v>
          </cell>
          <cell r="DA4164">
            <v>0</v>
          </cell>
          <cell r="ER4164">
            <v>130.99733333333336</v>
          </cell>
        </row>
        <row r="4165">
          <cell r="A4165">
            <v>658675</v>
          </cell>
          <cell r="C4165" t="str">
            <v>Peterson, Derek</v>
          </cell>
          <cell r="AF4165">
            <v>0.18122655588202485</v>
          </cell>
          <cell r="AN4165">
            <v>111.25098666666668</v>
          </cell>
          <cell r="AP4165">
            <v>0.1300152321063669</v>
          </cell>
          <cell r="AV4165" t="str">
            <v>1B</v>
          </cell>
          <cell r="AW4165">
            <v>-12.490741281997767</v>
          </cell>
          <cell r="AX4165">
            <v>-8.9971882505211216</v>
          </cell>
          <cell r="AY4165">
            <v>-13.885246375930741</v>
          </cell>
          <cell r="AZ4165">
            <v>-8.9971882505211216</v>
          </cell>
          <cell r="BG4165">
            <v>0.96609767685917536</v>
          </cell>
          <cell r="BJ4165">
            <v>-1.8641543021451913E-2</v>
          </cell>
          <cell r="CF4165">
            <v>0</v>
          </cell>
          <cell r="CV4165">
            <v>25.291666666666668</v>
          </cell>
          <cell r="DA4165">
            <v>0</v>
          </cell>
          <cell r="ER4165">
            <v>278.12746666666669</v>
          </cell>
        </row>
        <row r="4166">
          <cell r="A4166">
            <v>658676</v>
          </cell>
          <cell r="C4166" t="str">
            <v>Avila, Juan</v>
          </cell>
          <cell r="AF4166">
            <v>0.11906405694853645</v>
          </cell>
          <cell r="AN4166">
            <v>123.72965925925926</v>
          </cell>
          <cell r="AP4166">
            <v>0.13969967823499896</v>
          </cell>
          <cell r="AV4166" t="str">
            <v>RF</v>
          </cell>
          <cell r="AW4166">
            <v>-15.694941666666665</v>
          </cell>
          <cell r="AX4166">
            <v>-24.025383333333323</v>
          </cell>
          <cell r="AY4166">
            <v>-16.38432267452021</v>
          </cell>
          <cell r="AZ4166">
            <v>-15.694941666666665</v>
          </cell>
          <cell r="BG4166">
            <v>0.83090750766860988</v>
          </cell>
          <cell r="BJ4166">
            <v>1.5860213436031164E-2</v>
          </cell>
          <cell r="CF4166">
            <v>0</v>
          </cell>
          <cell r="CV4166">
            <v>21.291666666666668</v>
          </cell>
          <cell r="DA4166">
            <v>0</v>
          </cell>
          <cell r="ER4166">
            <v>309.32414814814814</v>
          </cell>
        </row>
        <row r="4167">
          <cell r="A4167">
            <v>658677</v>
          </cell>
          <cell r="C4167" t="str">
            <v>Lara, Gilbert</v>
          </cell>
          <cell r="AF4167">
            <v>0.14858435025513517</v>
          </cell>
          <cell r="AN4167">
            <v>125.75265185185185</v>
          </cell>
          <cell r="AP4167">
            <v>0.17263610755490977</v>
          </cell>
          <cell r="AV4167" t="str">
            <v>SS</v>
          </cell>
          <cell r="AW4167">
            <v>-21.288280212105256</v>
          </cell>
          <cell r="AX4167">
            <v>-10.195226263871133</v>
          </cell>
          <cell r="AY4167">
            <v>-23.507687505029217</v>
          </cell>
          <cell r="AZ4167">
            <v>-10.195226263871133</v>
          </cell>
          <cell r="BG4167">
            <v>0.78112458939958229</v>
          </cell>
          <cell r="BJ4167">
            <v>-7.7718221253595026E-3</v>
          </cell>
          <cell r="CF4167">
            <v>0</v>
          </cell>
          <cell r="CV4167">
            <v>18.708333333333332</v>
          </cell>
          <cell r="DA4167">
            <v>0</v>
          </cell>
          <cell r="ER4167">
            <v>314.38162962962963</v>
          </cell>
        </row>
        <row r="4168">
          <cell r="A4168">
            <v>658679</v>
          </cell>
          <cell r="C4168" t="str">
            <v>Perez, Yeison</v>
          </cell>
          <cell r="AF4168">
            <v>0.13597147664609466</v>
          </cell>
          <cell r="AN4168">
            <v>80.295466666666684</v>
          </cell>
          <cell r="AP4168">
            <v>0.10382578896547556</v>
          </cell>
          <cell r="AV4168" t="str">
            <v>C</v>
          </cell>
          <cell r="AW4168">
            <v>-19.838843710826417</v>
          </cell>
          <cell r="AX4168">
            <v>-26.91428333333333</v>
          </cell>
          <cell r="AY4168">
            <v>-22.399955308104857</v>
          </cell>
          <cell r="AZ4168">
            <v>-14.600859265612733</v>
          </cell>
          <cell r="BG4168">
            <v>0.77599312012083632</v>
          </cell>
          <cell r="BJ4168">
            <v>-1.0388875936266395E-2</v>
          </cell>
          <cell r="CF4168">
            <v>0</v>
          </cell>
          <cell r="CV4168">
            <v>20.208333333333332</v>
          </cell>
          <cell r="DA4168">
            <v>0</v>
          </cell>
          <cell r="ER4168">
            <v>200.73866666666669</v>
          </cell>
        </row>
        <row r="4169">
          <cell r="A4169">
            <v>658680</v>
          </cell>
          <cell r="C4169" t="str">
            <v>Geraldo, Claudio</v>
          </cell>
          <cell r="AF4169">
            <v>0.12199422394930032</v>
          </cell>
          <cell r="AN4169">
            <v>105.18127407407408</v>
          </cell>
          <cell r="AP4169">
            <v>0.15951168308553931</v>
          </cell>
          <cell r="AV4169" t="str">
            <v>LF</v>
          </cell>
          <cell r="AW4169">
            <v>-18.468208333333337</v>
          </cell>
          <cell r="AX4169">
            <v>-29.984949999999998</v>
          </cell>
          <cell r="AY4169">
            <v>-19.914275532051505</v>
          </cell>
          <cell r="AZ4169">
            <v>-18.468208333333337</v>
          </cell>
          <cell r="BG4169">
            <v>0.80494919600647696</v>
          </cell>
          <cell r="BJ4169">
            <v>-3.0793071151276529E-3</v>
          </cell>
          <cell r="CF4169">
            <v>0</v>
          </cell>
          <cell r="CV4169">
            <v>19.208333333333332</v>
          </cell>
          <cell r="DA4169">
            <v>0</v>
          </cell>
          <cell r="ER4169">
            <v>262.95318518518519</v>
          </cell>
        </row>
        <row r="4170">
          <cell r="A4170">
            <v>658730</v>
          </cell>
          <cell r="C4170" t="str">
            <v>Ramirez, Ramon</v>
          </cell>
          <cell r="AF4170">
            <v>0.14567420925850877</v>
          </cell>
          <cell r="AN4170">
            <v>78.076586666666685</v>
          </cell>
          <cell r="AP4170">
            <v>7.2411854934841147E-2</v>
          </cell>
          <cell r="AV4170" t="str">
            <v>SS</v>
          </cell>
          <cell r="AW4170">
            <v>-12.76845</v>
          </cell>
          <cell r="AX4170">
            <v>-1.0200660418514382</v>
          </cell>
          <cell r="AY4170">
            <v>-5.002846141653694</v>
          </cell>
          <cell r="AZ4170">
            <v>-1.0200660418514382</v>
          </cell>
          <cell r="BG4170">
            <v>0.55393414257901474</v>
          </cell>
          <cell r="BJ4170">
            <v>-1.5100669603857588E-2</v>
          </cell>
          <cell r="CF4170">
            <v>0</v>
          </cell>
          <cell r="CV4170">
            <v>24.375</v>
          </cell>
          <cell r="DA4170">
            <v>0</v>
          </cell>
          <cell r="ER4170">
            <v>195.19146666666668</v>
          </cell>
        </row>
        <row r="4171">
          <cell r="A4171">
            <v>658734</v>
          </cell>
          <cell r="C4171" t="str">
            <v>Harwick, Clinton</v>
          </cell>
          <cell r="AF4171">
            <v>0.15093371144480058</v>
          </cell>
          <cell r="AN4171">
            <v>67.944675555555563</v>
          </cell>
          <cell r="AP4171">
            <v>2.7986443091141622E-2</v>
          </cell>
          <cell r="AV4171" t="str">
            <v>SS</v>
          </cell>
          <cell r="AW4171">
            <v>-14.162905609432634</v>
          </cell>
          <cell r="AX4171">
            <v>-1.8656515113710792</v>
          </cell>
          <cell r="AY4171">
            <v>-13.6593074792435</v>
          </cell>
          <cell r="AZ4171">
            <v>-1.8656515113710792</v>
          </cell>
          <cell r="BG4171">
            <v>0.98836902179464059</v>
          </cell>
          <cell r="BJ4171">
            <v>-1.7510884316884859E-2</v>
          </cell>
          <cell r="CF4171">
            <v>0</v>
          </cell>
          <cell r="CV4171">
            <v>24.875</v>
          </cell>
          <cell r="DA4171">
            <v>0</v>
          </cell>
          <cell r="ER4171">
            <v>169.86168888888889</v>
          </cell>
        </row>
        <row r="4172">
          <cell r="A4172">
            <v>658736</v>
          </cell>
          <cell r="C4172" t="str">
            <v>Lebron, Luis</v>
          </cell>
          <cell r="AF4172">
            <v>0.12578293197772056</v>
          </cell>
          <cell r="AN4172">
            <v>105.94358518518521</v>
          </cell>
          <cell r="AP4172">
            <v>0.13734666580811061</v>
          </cell>
          <cell r="AV4172" t="str">
            <v>C</v>
          </cell>
          <cell r="AW4172">
            <v>-17.90608582886053</v>
          </cell>
          <cell r="AX4172">
            <v>-29.19745</v>
          </cell>
          <cell r="AY4172">
            <v>-17.188531599198768</v>
          </cell>
          <cell r="AZ4172">
            <v>-11.285202346172959</v>
          </cell>
          <cell r="BG4172">
            <v>0.75220528752309268</v>
          </cell>
          <cell r="BJ4172">
            <v>1.1920492366401267E-3</v>
          </cell>
          <cell r="CF4172">
            <v>0</v>
          </cell>
          <cell r="CV4172">
            <v>19.458333333333332</v>
          </cell>
          <cell r="DA4172">
            <v>0</v>
          </cell>
          <cell r="ER4172">
            <v>264.85896296296301</v>
          </cell>
        </row>
        <row r="4173">
          <cell r="A4173">
            <v>658738</v>
          </cell>
          <cell r="C4173" t="str">
            <v>Moreno, Hansel</v>
          </cell>
          <cell r="AF4173">
            <v>0.13121367920546684</v>
          </cell>
          <cell r="AN4173">
            <v>131.92059259259258</v>
          </cell>
          <cell r="AP4173">
            <v>0.18463123431483608</v>
          </cell>
          <cell r="AV4173" t="str">
            <v>3B</v>
          </cell>
          <cell r="AW4173">
            <v>-17.866624999999999</v>
          </cell>
          <cell r="AX4173">
            <v>-17.93260547137254</v>
          </cell>
          <cell r="AY4173">
            <v>-14.9870912686883</v>
          </cell>
          <cell r="AZ4173">
            <v>-14.9870912686883</v>
          </cell>
          <cell r="BG4173">
            <v>1.1478114721675572</v>
          </cell>
          <cell r="BJ4173">
            <v>1.427430820759343E-2</v>
          </cell>
          <cell r="CF4173">
            <v>0</v>
          </cell>
          <cell r="CV4173">
            <v>19.625</v>
          </cell>
          <cell r="DA4173">
            <v>0</v>
          </cell>
          <cell r="ER4173">
            <v>329.80148148148146</v>
          </cell>
        </row>
        <row r="4174">
          <cell r="A4174">
            <v>658739</v>
          </cell>
          <cell r="C4174" t="str">
            <v>Feliciano, Frangel</v>
          </cell>
          <cell r="AF4174">
            <v>0.12589838243718202</v>
          </cell>
          <cell r="AN4174">
            <v>64.060776296296297</v>
          </cell>
          <cell r="AP4174">
            <v>2.0480429034256731E-2</v>
          </cell>
          <cell r="AV4174" t="str">
            <v>LF</v>
          </cell>
          <cell r="AW4174">
            <v>-19.433180775869971</v>
          </cell>
          <cell r="AX4174">
            <v>-26.91428333333333</v>
          </cell>
          <cell r="AY4174">
            <v>-19.329650360938992</v>
          </cell>
          <cell r="AZ4174">
            <v>-19.329650360938992</v>
          </cell>
          <cell r="BG4174">
            <v>0.75123082203389113</v>
          </cell>
          <cell r="BJ4174">
            <v>-6.9273504465522818E-3</v>
          </cell>
          <cell r="CF4174">
            <v>0</v>
          </cell>
          <cell r="CV4174">
            <v>20.208333333333332</v>
          </cell>
          <cell r="DA4174">
            <v>0</v>
          </cell>
          <cell r="ER4174">
            <v>160.15194074074074</v>
          </cell>
        </row>
        <row r="4175">
          <cell r="A4175">
            <v>658787</v>
          </cell>
          <cell r="C4175" t="str">
            <v>Araujo, Juan</v>
          </cell>
          <cell r="AF4175">
            <v>0.14488465441043208</v>
          </cell>
          <cell r="AN4175">
            <v>122.72414814814816</v>
          </cell>
          <cell r="AP4175">
            <v>0.17715728136019948</v>
          </cell>
          <cell r="AV4175" t="str">
            <v>RF</v>
          </cell>
          <cell r="AW4175">
            <v>-20.294666666666664</v>
          </cell>
          <cell r="AX4175">
            <v>-34.024883333333321</v>
          </cell>
          <cell r="AY4175">
            <v>-21.726946988849598</v>
          </cell>
          <cell r="AZ4175">
            <v>-20.294666666666664</v>
          </cell>
          <cell r="BG4175">
            <v>0.73772238084135855</v>
          </cell>
          <cell r="BJ4175">
            <v>-2.2391798909241899E-3</v>
          </cell>
          <cell r="CF4175">
            <v>0</v>
          </cell>
          <cell r="CV4175">
            <v>18.041666666666668</v>
          </cell>
          <cell r="DA4175">
            <v>0</v>
          </cell>
          <cell r="ER4175">
            <v>306.81037037037038</v>
          </cell>
        </row>
        <row r="4176">
          <cell r="A4176">
            <v>658788</v>
          </cell>
          <cell r="C4176" t="str">
            <v>Arroyo, Mailon</v>
          </cell>
          <cell r="AF4176">
            <v>0.10414295873202817</v>
          </cell>
          <cell r="AN4176">
            <v>134.72177777777779</v>
          </cell>
          <cell r="AP4176">
            <v>0.18824695018280013</v>
          </cell>
          <cell r="AV4176" t="str">
            <v>1B</v>
          </cell>
          <cell r="AW4176">
            <v>-22.143247650054676</v>
          </cell>
          <cell r="AX4176">
            <v>-25.474690531579249</v>
          </cell>
          <cell r="AY4176">
            <v>-25.679939965227362</v>
          </cell>
          <cell r="AZ4176">
            <v>-22.143247650054676</v>
          </cell>
          <cell r="BG4176">
            <v>0.66189062422505407</v>
          </cell>
          <cell r="BJ4176">
            <v>-4.9824333052941074E-3</v>
          </cell>
          <cell r="CF4176">
            <v>0</v>
          </cell>
          <cell r="CV4176">
            <v>18.458333333333332</v>
          </cell>
          <cell r="DA4176">
            <v>0</v>
          </cell>
          <cell r="ER4176">
            <v>336.80444444444447</v>
          </cell>
        </row>
        <row r="4177">
          <cell r="A4177">
            <v>658789</v>
          </cell>
          <cell r="C4177" t="str">
            <v>Cordero, Remy</v>
          </cell>
          <cell r="AF4177">
            <v>0.11809510352544261</v>
          </cell>
          <cell r="AN4177">
            <v>84.345706666666672</v>
          </cell>
          <cell r="AP4177">
            <v>6.4530025842805538E-2</v>
          </cell>
          <cell r="AV4177" t="str">
            <v>LF</v>
          </cell>
          <cell r="AW4177">
            <v>-21.549109006273426</v>
          </cell>
          <cell r="AX4177">
            <v>-32.259483333333321</v>
          </cell>
          <cell r="AY4177">
            <v>-24.111127625683281</v>
          </cell>
          <cell r="AZ4177">
            <v>-21.549109006273426</v>
          </cell>
          <cell r="BG4177">
            <v>0.70059366472162399</v>
          </cell>
          <cell r="BJ4177">
            <v>1.7961247698876359E-4</v>
          </cell>
          <cell r="CF4177">
            <v>0</v>
          </cell>
          <cell r="CV4177">
            <v>18.541666666666668</v>
          </cell>
          <cell r="DA4177">
            <v>0</v>
          </cell>
          <cell r="ER4177">
            <v>210.86426666666668</v>
          </cell>
        </row>
        <row r="4178">
          <cell r="A4178">
            <v>658790</v>
          </cell>
          <cell r="C4178" t="str">
            <v>Rodriguez, Victor</v>
          </cell>
          <cell r="AF4178">
            <v>0.12207864439216209</v>
          </cell>
          <cell r="AN4178">
            <v>132.12622222222222</v>
          </cell>
          <cell r="AP4178">
            <v>0.17932725378714698</v>
          </cell>
          <cell r="AV4178" t="str">
            <v>CF</v>
          </cell>
          <cell r="AW4178">
            <v>-18.040491845584246</v>
          </cell>
          <cell r="AX4178">
            <v>-29.19745</v>
          </cell>
          <cell r="AY4178">
            <v>-13.864005384552136</v>
          </cell>
          <cell r="AZ4178">
            <v>-13.864005384552136</v>
          </cell>
          <cell r="BG4178">
            <v>0.72650503604615801</v>
          </cell>
          <cell r="BJ4178">
            <v>-8.9275177605222088E-3</v>
          </cell>
          <cell r="CF4178">
            <v>0</v>
          </cell>
          <cell r="CV4178">
            <v>19.458333333333332</v>
          </cell>
          <cell r="DA4178">
            <v>0</v>
          </cell>
          <cell r="ER4178">
            <v>330.31555555555553</v>
          </cell>
        </row>
        <row r="4179">
          <cell r="A4179">
            <v>658877</v>
          </cell>
          <cell r="C4179" t="str">
            <v>Guerrero, Jan</v>
          </cell>
          <cell r="AF4179">
            <v>0.13832343304987327</v>
          </cell>
          <cell r="AN4179">
            <v>86.728320000000011</v>
          </cell>
          <cell r="AP4179">
            <v>8.7284242866207506E-2</v>
          </cell>
          <cell r="AV4179" t="str">
            <v>LF</v>
          </cell>
          <cell r="AW4179">
            <v>-18.1944275675332</v>
          </cell>
          <cell r="AX4179">
            <v>-27.622450000000001</v>
          </cell>
          <cell r="AY4179">
            <v>-20.078138832347136</v>
          </cell>
          <cell r="AZ4179">
            <v>-18.1944275675332</v>
          </cell>
          <cell r="BG4179">
            <v>0.86354370794595314</v>
          </cell>
          <cell r="BJ4179">
            <v>-1.6610765418650406E-2</v>
          </cell>
          <cell r="CF4179">
            <v>0</v>
          </cell>
          <cell r="CV4179">
            <v>19.958333333333332</v>
          </cell>
          <cell r="DA4179">
            <v>0</v>
          </cell>
          <cell r="ER4179">
            <v>216.82080000000002</v>
          </cell>
        </row>
        <row r="4180">
          <cell r="A4180">
            <v>659002</v>
          </cell>
          <cell r="C4180" t="str">
            <v>Gronsky, Jake</v>
          </cell>
          <cell r="AF4180">
            <v>0.19790195842290353</v>
          </cell>
          <cell r="AN4180">
            <v>97.294399999999996</v>
          </cell>
          <cell r="AP4180">
            <v>0.10327488249914607</v>
          </cell>
          <cell r="AV4180" t="str">
            <v>1B</v>
          </cell>
          <cell r="AW4180">
            <v>-13.046906102650539</v>
          </cell>
          <cell r="AX4180">
            <v>-7.8882254901415934</v>
          </cell>
          <cell r="AY4180">
            <v>-14.060130460298572</v>
          </cell>
          <cell r="AZ4180">
            <v>-7.8882254901415934</v>
          </cell>
          <cell r="BG4180">
            <v>0.81417154939475023</v>
          </cell>
          <cell r="BJ4180">
            <v>-1.0579411493589524E-2</v>
          </cell>
          <cell r="CF4180">
            <v>0</v>
          </cell>
          <cell r="CV4180">
            <v>24.625</v>
          </cell>
          <cell r="DA4180">
            <v>0</v>
          </cell>
          <cell r="ER4180">
            <v>243.23599999999999</v>
          </cell>
        </row>
        <row r="4181">
          <cell r="A4181">
            <v>659003</v>
          </cell>
          <cell r="C4181" t="str">
            <v>Fleming, Billy</v>
          </cell>
          <cell r="AF4181">
            <v>0.21380160673479692</v>
          </cell>
          <cell r="AN4181">
            <v>155.75834074074075</v>
          </cell>
          <cell r="AP4181">
            <v>0.22890416266331048</v>
          </cell>
          <cell r="AV4181" t="str">
            <v>2B</v>
          </cell>
          <cell r="AW4181">
            <v>-14.510956029108186</v>
          </cell>
          <cell r="AX4181">
            <v>-10.691281029097569</v>
          </cell>
          <cell r="AY4181">
            <v>-15.364449116090249</v>
          </cell>
          <cell r="AZ4181">
            <v>-10.691281029097569</v>
          </cell>
          <cell r="BG4181">
            <v>1.5613041651743966</v>
          </cell>
          <cell r="BJ4181">
            <v>2.0391619469448553E-2</v>
          </cell>
          <cell r="CF4181">
            <v>0</v>
          </cell>
          <cell r="CV4181">
            <v>23.791666666666668</v>
          </cell>
          <cell r="DA4181">
            <v>0</v>
          </cell>
          <cell r="ER4181">
            <v>389.39585185185183</v>
          </cell>
        </row>
        <row r="4182">
          <cell r="A4182">
            <v>659008</v>
          </cell>
          <cell r="C4182" t="str">
            <v>Ramos, Graham</v>
          </cell>
          <cell r="AF4182">
            <v>0.16424578080554311</v>
          </cell>
          <cell r="AN4182">
            <v>62.709854814814825</v>
          </cell>
          <cell r="AP4182">
            <v>1.7842395050174042E-2</v>
          </cell>
          <cell r="AV4182" t="str">
            <v>2B</v>
          </cell>
          <cell r="AW4182">
            <v>-12.075008333333333</v>
          </cell>
          <cell r="AX4182">
            <v>-1.2882262080470235</v>
          </cell>
          <cell r="AY4182">
            <v>-9.7843231313848662</v>
          </cell>
          <cell r="AZ4182">
            <v>-1.2882262080470235</v>
          </cell>
          <cell r="BG4182">
            <v>1.1929232684148992</v>
          </cell>
          <cell r="BJ4182">
            <v>-1.9311074375939565E-2</v>
          </cell>
          <cell r="CF4182">
            <v>0</v>
          </cell>
          <cell r="CV4182">
            <v>25.458333333333332</v>
          </cell>
          <cell r="DA4182">
            <v>0</v>
          </cell>
          <cell r="ER4182">
            <v>156.77463703703705</v>
          </cell>
        </row>
        <row r="4183">
          <cell r="A4183">
            <v>659065</v>
          </cell>
          <cell r="C4183" t="str">
            <v>Muscarello, Christian</v>
          </cell>
          <cell r="AF4183">
            <v>0.17186498397952657</v>
          </cell>
          <cell r="AN4183">
            <v>60.852337777777784</v>
          </cell>
          <cell r="AP4183">
            <v>1.4191810696783658E-2</v>
          </cell>
          <cell r="AV4183" t="str">
            <v>2B</v>
          </cell>
          <cell r="AW4183">
            <v>-16.746611952597345</v>
          </cell>
          <cell r="AX4183">
            <v>-4.3098699806957939</v>
          </cell>
          <cell r="AY4183">
            <v>-16.974027047907558</v>
          </cell>
          <cell r="AZ4183">
            <v>-4.3098699806957939</v>
          </cell>
          <cell r="BG4183">
            <v>0.71943569635018445</v>
          </cell>
          <cell r="BJ4183">
            <v>-3.3933429312499847E-2</v>
          </cell>
          <cell r="CF4183">
            <v>0</v>
          </cell>
          <cell r="CV4183">
            <v>24.041666666666668</v>
          </cell>
          <cell r="DA4183">
            <v>0</v>
          </cell>
          <cell r="ER4183">
            <v>152.13084444444445</v>
          </cell>
        </row>
        <row r="4184">
          <cell r="A4184">
            <v>659078</v>
          </cell>
          <cell r="C4184" t="str">
            <v>Polonia, Jose</v>
          </cell>
          <cell r="AF4184">
            <v>0.13960858009551097</v>
          </cell>
          <cell r="AN4184">
            <v>98.301511111111111</v>
          </cell>
          <cell r="AP4184">
            <v>0.12006050716338645</v>
          </cell>
          <cell r="AV4184" t="str">
            <v>3B</v>
          </cell>
          <cell r="AW4184">
            <v>-16.421941041013028</v>
          </cell>
          <cell r="AX4184">
            <v>-16.005115938126146</v>
          </cell>
          <cell r="AY4184">
            <v>-15.161061479383891</v>
          </cell>
          <cell r="AZ4184">
            <v>-15.161061479383891</v>
          </cell>
          <cell r="BG4184">
            <v>0.9657024823724778</v>
          </cell>
          <cell r="BJ4184">
            <v>-1.1641376054958769E-2</v>
          </cell>
          <cell r="CF4184">
            <v>0</v>
          </cell>
          <cell r="CV4184">
            <v>20.541666666666668</v>
          </cell>
          <cell r="DA4184">
            <v>0</v>
          </cell>
          <cell r="ER4184">
            <v>245.75377777777777</v>
          </cell>
        </row>
        <row r="4185">
          <cell r="A4185">
            <v>659079</v>
          </cell>
          <cell r="C4185" t="str">
            <v>Garcia, Julio</v>
          </cell>
          <cell r="AF4185">
            <v>0.13334328752496183</v>
          </cell>
          <cell r="AN4185">
            <v>93.527146666666681</v>
          </cell>
          <cell r="AP4185">
            <v>0.10950175397007156</v>
          </cell>
          <cell r="AV4185" t="str">
            <v>SS</v>
          </cell>
          <cell r="AW4185">
            <v>-18.835333333333335</v>
          </cell>
          <cell r="AX4185">
            <v>-13.410200550382134</v>
          </cell>
          <cell r="AY4185">
            <v>-11.176808103096509</v>
          </cell>
          <cell r="AZ4185">
            <v>-11.176808103096509</v>
          </cell>
          <cell r="BG4185">
            <v>0.61760229572550851</v>
          </cell>
          <cell r="BJ4185">
            <v>-1.8095350316321045E-2</v>
          </cell>
          <cell r="CF4185">
            <v>0</v>
          </cell>
          <cell r="CV4185">
            <v>18.958333333333332</v>
          </cell>
          <cell r="DA4185">
            <v>0</v>
          </cell>
          <cell r="ER4185">
            <v>233.8178666666667</v>
          </cell>
        </row>
        <row r="4186">
          <cell r="A4186">
            <v>659085</v>
          </cell>
          <cell r="C4186" t="str">
            <v>Rondon, Alvaro</v>
          </cell>
          <cell r="AF4186">
            <v>0.17421169790399632</v>
          </cell>
          <cell r="AN4186">
            <v>99.641706666666664</v>
          </cell>
          <cell r="AP4186">
            <v>0.10602266239492175</v>
          </cell>
          <cell r="AV4186" t="str">
            <v>SS</v>
          </cell>
          <cell r="AW4186">
            <v>-11.890141666666665</v>
          </cell>
          <cell r="AX4186">
            <v>0.81438034449576457</v>
          </cell>
          <cell r="AY4186">
            <v>1.0461398733474803</v>
          </cell>
          <cell r="AZ4186">
            <v>1.0461398733474803</v>
          </cell>
          <cell r="BG4186">
            <v>0.90825818492612043</v>
          </cell>
          <cell r="BJ4186">
            <v>-5.7987060896987942E-3</v>
          </cell>
          <cell r="CF4186">
            <v>0</v>
          </cell>
          <cell r="CV4186">
            <v>25.791666666666668</v>
          </cell>
          <cell r="DA4186">
            <v>0</v>
          </cell>
          <cell r="ER4186">
            <v>249.10426666666666</v>
          </cell>
        </row>
        <row r="4187">
          <cell r="A4187">
            <v>659096</v>
          </cell>
          <cell r="C4187" t="str">
            <v>Rodriguez, Ezequiel</v>
          </cell>
          <cell r="AF4187">
            <v>0.1250723843133798</v>
          </cell>
          <cell r="AN4187">
            <v>97.24077037037037</v>
          </cell>
          <cell r="AP4187">
            <v>0.11011290225045489</v>
          </cell>
          <cell r="AV4187" t="str">
            <v>3B</v>
          </cell>
          <cell r="AW4187">
            <v>-19.301381498122531</v>
          </cell>
          <cell r="AX4187">
            <v>-18.686939542604065</v>
          </cell>
          <cell r="AY4187">
            <v>-21.898982421841712</v>
          </cell>
          <cell r="AZ4187">
            <v>-18.686939542604065</v>
          </cell>
          <cell r="BG4187">
            <v>0.46543159249865784</v>
          </cell>
          <cell r="BJ4187">
            <v>-1.7657618822814032E-2</v>
          </cell>
          <cell r="CF4187">
            <v>0</v>
          </cell>
          <cell r="CV4187">
            <v>20.041666666666668</v>
          </cell>
          <cell r="DA4187">
            <v>0</v>
          </cell>
          <cell r="ER4187">
            <v>243.10192592592591</v>
          </cell>
        </row>
        <row r="4188">
          <cell r="A4188">
            <v>659149</v>
          </cell>
          <cell r="C4188" t="str">
            <v>Clark, Mark</v>
          </cell>
          <cell r="AF4188">
            <v>0.15991041095318609</v>
          </cell>
          <cell r="AN4188">
            <v>48.008438518518524</v>
          </cell>
          <cell r="AP4188">
            <v>6.4703908132062171E-3</v>
          </cell>
          <cell r="AV4188" t="str">
            <v>C</v>
          </cell>
          <cell r="AW4188">
            <v>-19.217573529232133</v>
          </cell>
          <cell r="AX4188">
            <v>-27.375816666666658</v>
          </cell>
          <cell r="AY4188">
            <v>-20.413525816753943</v>
          </cell>
          <cell r="AZ4188">
            <v>-9.1734589206659649</v>
          </cell>
          <cell r="BG4188">
            <v>1.1736524919518474</v>
          </cell>
          <cell r="BJ4188">
            <v>-8.0530394018258067E-2</v>
          </cell>
          <cell r="CF4188">
            <v>0</v>
          </cell>
          <cell r="CV4188">
            <v>20.041666666666668</v>
          </cell>
          <cell r="DA4188">
            <v>0</v>
          </cell>
          <cell r="ER4188">
            <v>120.02109629629631</v>
          </cell>
        </row>
        <row r="4189">
          <cell r="A4189">
            <v>659161</v>
          </cell>
          <cell r="C4189" t="str">
            <v>Garabito, Griffin</v>
          </cell>
          <cell r="AF4189">
            <v>0.1368376338455074</v>
          </cell>
          <cell r="AN4189">
            <v>101.60426666666666</v>
          </cell>
          <cell r="AP4189">
            <v>0.14306366563973716</v>
          </cell>
          <cell r="AV4189" t="str">
            <v>2B</v>
          </cell>
          <cell r="AW4189">
            <v>-18.968</v>
          </cell>
          <cell r="AX4189">
            <v>-19.180334746604768</v>
          </cell>
          <cell r="AY4189">
            <v>-18.137022369305026</v>
          </cell>
          <cell r="AZ4189">
            <v>-18.137022369305026</v>
          </cell>
          <cell r="BG4189">
            <v>0.70681261608421497</v>
          </cell>
          <cell r="BJ4189">
            <v>3.7634655853762975E-3</v>
          </cell>
          <cell r="CF4189">
            <v>0</v>
          </cell>
          <cell r="CV4189">
            <v>18.875</v>
          </cell>
          <cell r="DA4189">
            <v>0</v>
          </cell>
          <cell r="ER4189">
            <v>254.01066666666665</v>
          </cell>
        </row>
        <row r="4190">
          <cell r="A4190">
            <v>659211</v>
          </cell>
          <cell r="C4190" t="str">
            <v>Vasquez, Yoel</v>
          </cell>
          <cell r="AF4190">
            <v>0.15709227634659106</v>
          </cell>
          <cell r="AN4190">
            <v>49.696000000000005</v>
          </cell>
          <cell r="AP4190">
            <v>1.5709262112047484E-2</v>
          </cell>
          <cell r="AV4190" t="str">
            <v>C</v>
          </cell>
          <cell r="AW4190">
            <v>-22.576014054658625</v>
          </cell>
          <cell r="AX4190">
            <v>-27.955289054658621</v>
          </cell>
          <cell r="AY4190">
            <v>-24.927389572878155</v>
          </cell>
          <cell r="AZ4190">
            <v>-15.556048004366755</v>
          </cell>
          <cell r="BG4190">
            <v>0.70704643918896681</v>
          </cell>
          <cell r="BJ4190">
            <v>-1.5552677049949325E-2</v>
          </cell>
          <cell r="CF4190">
            <v>0</v>
          </cell>
          <cell r="CV4190">
            <v>19.875</v>
          </cell>
          <cell r="DA4190">
            <v>0</v>
          </cell>
          <cell r="ER4190">
            <v>124.24000000000001</v>
          </cell>
        </row>
        <row r="4191">
          <cell r="A4191">
            <v>659268</v>
          </cell>
          <cell r="C4191" t="str">
            <v>Tejeda, Elwin</v>
          </cell>
          <cell r="AF4191">
            <v>0.10400236325904755</v>
          </cell>
          <cell r="AN4191">
            <v>108.44764444444445</v>
          </cell>
          <cell r="AP4191">
            <v>0.13977894776284105</v>
          </cell>
          <cell r="AV4191" t="str">
            <v>3B</v>
          </cell>
          <cell r="AW4191">
            <v>-18.954904749318331</v>
          </cell>
          <cell r="AX4191">
            <v>-20.25715126987965</v>
          </cell>
          <cell r="AY4191">
            <v>-20.998884093685184</v>
          </cell>
          <cell r="AZ4191">
            <v>-18.954904749318331</v>
          </cell>
          <cell r="BG4191">
            <v>0.66133462229279671</v>
          </cell>
          <cell r="BJ4191">
            <v>-6.5155102086859665E-3</v>
          </cell>
          <cell r="CF4191">
            <v>0</v>
          </cell>
          <cell r="CV4191">
            <v>18.791666666666668</v>
          </cell>
          <cell r="DA4191">
            <v>0</v>
          </cell>
          <cell r="ER4191">
            <v>271.11911111111112</v>
          </cell>
        </row>
        <row r="4192">
          <cell r="A4192">
            <v>659366</v>
          </cell>
          <cell r="C4192" t="str">
            <v>Gordon, Miles</v>
          </cell>
          <cell r="AF4192">
            <v>0.16116189375951037</v>
          </cell>
          <cell r="AN4192">
            <v>85.550814814814828</v>
          </cell>
          <cell r="AP4192">
            <v>8.6587707580730089E-2</v>
          </cell>
          <cell r="AV4192" t="str">
            <v>CF</v>
          </cell>
          <cell r="AW4192">
            <v>-19.498666666666665</v>
          </cell>
          <cell r="AX4192">
            <v>-32.259483333333321</v>
          </cell>
          <cell r="AY4192">
            <v>-15.472949796112427</v>
          </cell>
          <cell r="AZ4192">
            <v>-15.472949796112427</v>
          </cell>
          <cell r="BG4192">
            <v>0.91973694350501023</v>
          </cell>
          <cell r="BJ4192">
            <v>-1.0848891110623485E-2</v>
          </cell>
          <cell r="CF4192">
            <v>0</v>
          </cell>
          <cell r="CV4192">
            <v>18.541666666666668</v>
          </cell>
          <cell r="DA4192">
            <v>0</v>
          </cell>
          <cell r="ER4192">
            <v>213.87703703703704</v>
          </cell>
        </row>
        <row r="4193">
          <cell r="A4193">
            <v>659635</v>
          </cell>
          <cell r="C4193" t="str">
            <v>Jones, Matt</v>
          </cell>
          <cell r="AF4193">
            <v>0.174974891520776</v>
          </cell>
          <cell r="AN4193">
            <v>69.083140740740745</v>
          </cell>
          <cell r="AP4193">
            <v>7.3810619731633165E-2</v>
          </cell>
          <cell r="AV4193" t="str">
            <v>C</v>
          </cell>
          <cell r="AW4193">
            <v>-15.90001286179014</v>
          </cell>
          <cell r="AX4193">
            <v>-18.439616666666666</v>
          </cell>
          <cell r="AY4193">
            <v>-15.871272704609062</v>
          </cell>
          <cell r="AZ4193">
            <v>-1.5416456955427997</v>
          </cell>
          <cell r="BG4193">
            <v>0.92563479948820326</v>
          </cell>
          <cell r="BJ4193">
            <v>8.2751650920861802E-4</v>
          </cell>
          <cell r="CF4193">
            <v>0</v>
          </cell>
          <cell r="CV4193">
            <v>24.208333333333332</v>
          </cell>
          <cell r="DA4193">
            <v>0</v>
          </cell>
          <cell r="ER4193">
            <v>172.70785185185187</v>
          </cell>
        </row>
        <row r="4194">
          <cell r="A4194">
            <v>659636</v>
          </cell>
          <cell r="C4194" t="str">
            <v>Ljatifi, Nadir</v>
          </cell>
          <cell r="AF4194">
            <v>0.14282726857396263</v>
          </cell>
          <cell r="AN4194">
            <v>78.54945185185187</v>
          </cell>
          <cell r="AP4194">
            <v>4.8997385475459954E-2</v>
          </cell>
          <cell r="AV4194" t="str">
            <v>SS</v>
          </cell>
          <cell r="AW4194">
            <v>-22.196022055675883</v>
          </cell>
          <cell r="AX4194">
            <v>-17.8238393574428</v>
          </cell>
          <cell r="AY4194">
            <v>-24.822521074234494</v>
          </cell>
          <cell r="AZ4194">
            <v>-17.8238393574428</v>
          </cell>
          <cell r="BG4194">
            <v>0.47541033357573559</v>
          </cell>
          <cell r="BJ4194">
            <v>-1.7664837746534011E-2</v>
          </cell>
          <cell r="CF4194">
            <v>0</v>
          </cell>
          <cell r="CV4194">
            <v>18.375</v>
          </cell>
          <cell r="DA4194">
            <v>0</v>
          </cell>
          <cell r="ER4194">
            <v>196.37362962962965</v>
          </cell>
        </row>
        <row r="4195">
          <cell r="A4195">
            <v>659640</v>
          </cell>
          <cell r="C4195" t="str">
            <v>Jimenez, Carlos</v>
          </cell>
          <cell r="AF4195">
            <v>0.10090941350325472</v>
          </cell>
          <cell r="AN4195">
            <v>68.675318518518537</v>
          </cell>
          <cell r="AP4195">
            <v>6.3497793502031108E-2</v>
          </cell>
          <cell r="AV4195" t="str">
            <v>C</v>
          </cell>
          <cell r="AW4195">
            <v>-22.38438776656723</v>
          </cell>
          <cell r="AX4195">
            <v>-28.409949999999998</v>
          </cell>
          <cell r="AY4195">
            <v>-24.711093410978521</v>
          </cell>
          <cell r="AZ4195">
            <v>-16.738793272121441</v>
          </cell>
          <cell r="BG4195">
            <v>0.5547127096063047</v>
          </cell>
          <cell r="BJ4195">
            <v>2.3387436952848955E-3</v>
          </cell>
          <cell r="CF4195">
            <v>0</v>
          </cell>
          <cell r="CV4195">
            <v>19.708333333333332</v>
          </cell>
          <cell r="DA4195">
            <v>0</v>
          </cell>
          <cell r="ER4195">
            <v>171.68829629629633</v>
          </cell>
        </row>
        <row r="4196">
          <cell r="A4196">
            <v>659821</v>
          </cell>
          <cell r="C4196" t="str">
            <v>Aquino, Alex</v>
          </cell>
          <cell r="AF4196">
            <v>0.14195304936872705</v>
          </cell>
          <cell r="AN4196">
            <v>105.41558518518519</v>
          </cell>
          <cell r="AP4196">
            <v>0.13834985751589945</v>
          </cell>
          <cell r="AV4196" t="str">
            <v>SS</v>
          </cell>
          <cell r="AW4196">
            <v>-17.385358333333336</v>
          </cell>
          <cell r="AX4196">
            <v>-14.649433182123998</v>
          </cell>
          <cell r="AY4196">
            <v>-15.192164192706937</v>
          </cell>
          <cell r="AZ4196">
            <v>-14.649433182123998</v>
          </cell>
          <cell r="BG4196">
            <v>0.93726854834870177</v>
          </cell>
          <cell r="BJ4196">
            <v>1.775220165863058E-3</v>
          </cell>
          <cell r="CF4196">
            <v>0</v>
          </cell>
          <cell r="CV4196">
            <v>19.958333333333332</v>
          </cell>
          <cell r="DA4196">
            <v>0</v>
          </cell>
          <cell r="ER4196">
            <v>263.53896296296296</v>
          </cell>
        </row>
        <row r="4197">
          <cell r="A4197">
            <v>659866</v>
          </cell>
          <cell r="C4197" t="str">
            <v>Brito, Bryan</v>
          </cell>
          <cell r="AF4197">
            <v>0.13790829116024172</v>
          </cell>
          <cell r="AN4197">
            <v>86.815360000000013</v>
          </cell>
          <cell r="AP4197">
            <v>6.9379025482316559E-2</v>
          </cell>
          <cell r="AV4197" t="str">
            <v>2B</v>
          </cell>
          <cell r="AW4197">
            <v>-17.055283333333335</v>
          </cell>
          <cell r="AX4197">
            <v>-9.9605367276475114</v>
          </cell>
          <cell r="AY4197">
            <v>-7.1470801892042379</v>
          </cell>
          <cell r="AZ4197">
            <v>-7.1470801892042379</v>
          </cell>
          <cell r="BG4197">
            <v>0.69797012834220129</v>
          </cell>
          <cell r="BJ4197">
            <v>-1.0530026946372272E-2</v>
          </cell>
          <cell r="CF4197">
            <v>0</v>
          </cell>
          <cell r="CV4197">
            <v>20.208333333333332</v>
          </cell>
          <cell r="DA4197">
            <v>0</v>
          </cell>
          <cell r="ER4197">
            <v>217.03840000000002</v>
          </cell>
        </row>
        <row r="4198">
          <cell r="A4198">
            <v>659910</v>
          </cell>
          <cell r="C4198" t="str">
            <v>Hernandez, Brayan</v>
          </cell>
          <cell r="AF4198">
            <v>0.14932043107507836</v>
          </cell>
          <cell r="AN4198">
            <v>141.68035555555556</v>
          </cell>
          <cell r="AP4198">
            <v>0.17918294509271737</v>
          </cell>
          <cell r="AV4198" t="str">
            <v>CF</v>
          </cell>
          <cell r="AW4198">
            <v>-19.100666666666665</v>
          </cell>
          <cell r="AX4198">
            <v>-31.376783333333325</v>
          </cell>
          <cell r="AY4198">
            <v>-12.896564536481801</v>
          </cell>
          <cell r="AZ4198">
            <v>-12.896564536481801</v>
          </cell>
          <cell r="BG4198">
            <v>0.98146335479084823</v>
          </cell>
          <cell r="BJ4198">
            <v>-2.0237151310990185E-3</v>
          </cell>
          <cell r="CF4198">
            <v>0</v>
          </cell>
          <cell r="CV4198">
            <v>18.791666666666668</v>
          </cell>
          <cell r="DA4198">
            <v>0</v>
          </cell>
          <cell r="ER4198">
            <v>354.20088888888887</v>
          </cell>
        </row>
        <row r="4199">
          <cell r="A4199">
            <v>659932</v>
          </cell>
          <cell r="C4199" t="str">
            <v>Turnbull, Jake</v>
          </cell>
          <cell r="AF4199">
            <v>0.1463863382032555</v>
          </cell>
          <cell r="AN4199">
            <v>69.306560000000019</v>
          </cell>
          <cell r="AP4199">
            <v>7.1230666610145543E-2</v>
          </cell>
          <cell r="AV4199" t="str">
            <v>C</v>
          </cell>
          <cell r="AW4199">
            <v>-22.058326423781423</v>
          </cell>
          <cell r="AX4199">
            <v>-32.847949999999997</v>
          </cell>
          <cell r="AY4199">
            <v>-25.948992771908916</v>
          </cell>
          <cell r="AZ4199">
            <v>-15.44497540838983</v>
          </cell>
          <cell r="BG4199">
            <v>0.68396517222654996</v>
          </cell>
          <cell r="BJ4199">
            <v>1.113675000818857E-2</v>
          </cell>
          <cell r="CF4199">
            <v>0</v>
          </cell>
          <cell r="CV4199">
            <v>18.375</v>
          </cell>
          <cell r="DA4199">
            <v>0</v>
          </cell>
          <cell r="ER4199">
            <v>173.26640000000003</v>
          </cell>
        </row>
        <row r="4200">
          <cell r="A4200">
            <v>660162</v>
          </cell>
          <cell r="C4200" t="str">
            <v>Moncada, Yoan</v>
          </cell>
          <cell r="AF4200">
            <v>0.25630238732285404</v>
          </cell>
          <cell r="AN4200">
            <v>411.11472932572116</v>
          </cell>
          <cell r="AP4200">
            <v>0.27874240714538334</v>
          </cell>
          <cell r="AV4200" t="str">
            <v>2B</v>
          </cell>
          <cell r="AW4200">
            <v>-15.886175</v>
          </cell>
          <cell r="AX4200">
            <v>-10.714710489293163</v>
          </cell>
          <cell r="AY4200">
            <v>-2.8114374999999985</v>
          </cell>
          <cell r="AZ4200">
            <v>-2.8114374999999985</v>
          </cell>
          <cell r="BG4200">
            <v>0.82725019736784455</v>
          </cell>
          <cell r="BJ4200">
            <v>-1.6550172760539969E-3</v>
          </cell>
          <cell r="CF4200">
            <v>0</v>
          </cell>
          <cell r="CV4200">
            <v>21.125</v>
          </cell>
          <cell r="DA4200">
            <v>0</v>
          </cell>
          <cell r="ER4200">
            <v>516.96977777777772</v>
          </cell>
        </row>
        <row r="4201">
          <cell r="A4201">
            <v>660168</v>
          </cell>
          <cell r="C4201" t="str">
            <v>Baldoquin, Roberto</v>
          </cell>
          <cell r="AF4201">
            <v>0.17162809175531329</v>
          </cell>
          <cell r="AN4201">
            <v>139.4853925925926</v>
          </cell>
          <cell r="AP4201">
            <v>0.19718200286529275</v>
          </cell>
          <cell r="AV4201" t="str">
            <v>SS</v>
          </cell>
          <cell r="AW4201">
            <v>-14.757300000000001</v>
          </cell>
          <cell r="AX4201">
            <v>-2.6988265742318367</v>
          </cell>
          <cell r="AY4201">
            <v>-12.845373839571574</v>
          </cell>
          <cell r="AZ4201">
            <v>-2.6988265742318367</v>
          </cell>
          <cell r="BG4201">
            <v>0.56496004478522754</v>
          </cell>
          <cell r="BJ4201">
            <v>-2.6106390493323074E-3</v>
          </cell>
          <cell r="CF4201">
            <v>0</v>
          </cell>
          <cell r="CV4201">
            <v>22.125</v>
          </cell>
          <cell r="DA4201">
            <v>0</v>
          </cell>
          <cell r="ER4201">
            <v>348.71348148148149</v>
          </cell>
        </row>
        <row r="4202">
          <cell r="A4202">
            <v>660298</v>
          </cell>
          <cell r="C4202" t="str">
            <v>Sanchez, Frank</v>
          </cell>
          <cell r="AF4202">
            <v>0.11883513957590625</v>
          </cell>
          <cell r="AN4202">
            <v>98.662874074074082</v>
          </cell>
          <cell r="AP4202">
            <v>0.10351598739774992</v>
          </cell>
          <cell r="AV4202" t="str">
            <v>LF</v>
          </cell>
          <cell r="AW4202">
            <v>-20.578524999999999</v>
          </cell>
          <cell r="AX4202">
            <v>-34.660949999999993</v>
          </cell>
          <cell r="AY4202">
            <v>-22.091461911015529</v>
          </cell>
          <cell r="AZ4202">
            <v>-20.578524999999999</v>
          </cell>
          <cell r="BG4202">
            <v>0.73742405649060472</v>
          </cell>
          <cell r="BJ4202">
            <v>-2.4246977634436073E-2</v>
          </cell>
          <cell r="CF4202">
            <v>0</v>
          </cell>
          <cell r="CV4202">
            <v>17.875</v>
          </cell>
          <cell r="DA4202">
            <v>0</v>
          </cell>
          <cell r="ER4202">
            <v>246.6571851851852</v>
          </cell>
        </row>
        <row r="4203">
          <cell r="A4203">
            <v>660299</v>
          </cell>
          <cell r="C4203" t="str">
            <v>Reyes, Edwin</v>
          </cell>
          <cell r="AF4203">
            <v>0.10960796239864556</v>
          </cell>
          <cell r="AN4203">
            <v>71.930785185185186</v>
          </cell>
          <cell r="AP4203">
            <v>4.9481511471135553E-2</v>
          </cell>
          <cell r="AV4203" t="str">
            <v>1B</v>
          </cell>
          <cell r="AW4203">
            <v>-21.017753808861833</v>
          </cell>
          <cell r="AX4203">
            <v>-23.896505407587203</v>
          </cell>
          <cell r="AY4203">
            <v>-24.770459248422476</v>
          </cell>
          <cell r="AZ4203">
            <v>-21.017753808861833</v>
          </cell>
          <cell r="BG4203">
            <v>0.49048727559621397</v>
          </cell>
          <cell r="BJ4203">
            <v>-2.3512349940566727E-3</v>
          </cell>
          <cell r="CF4203">
            <v>0</v>
          </cell>
          <cell r="CV4203">
            <v>18.541666666666668</v>
          </cell>
          <cell r="DA4203">
            <v>0</v>
          </cell>
          <cell r="ER4203">
            <v>179.82696296296297</v>
          </cell>
        </row>
        <row r="4204">
          <cell r="A4204">
            <v>660300</v>
          </cell>
          <cell r="C4204" t="str">
            <v>Dometilia, Jerson</v>
          </cell>
          <cell r="AF4204">
            <v>0.12343852405222996</v>
          </cell>
          <cell r="AN4204">
            <v>70.097706666666667</v>
          </cell>
          <cell r="AP4204">
            <v>3.5537739542302771E-2</v>
          </cell>
          <cell r="AV4204" t="str">
            <v>2B</v>
          </cell>
          <cell r="AW4204">
            <v>-21.743513056781396</v>
          </cell>
          <cell r="AX4204">
            <v>-18.481995492671714</v>
          </cell>
          <cell r="AY4204">
            <v>-23.448845856630712</v>
          </cell>
          <cell r="AZ4204">
            <v>-18.481995492671714</v>
          </cell>
          <cell r="BG4204">
            <v>0.45479002016992776</v>
          </cell>
          <cell r="BJ4204">
            <v>-3.0730637073714674E-3</v>
          </cell>
          <cell r="CF4204">
            <v>0</v>
          </cell>
          <cell r="CV4204">
            <v>17.875</v>
          </cell>
          <cell r="DA4204">
            <v>0</v>
          </cell>
          <cell r="ER4204">
            <v>175.24426666666668</v>
          </cell>
        </row>
        <row r="4205">
          <cell r="A4205">
            <v>660301</v>
          </cell>
          <cell r="C4205" t="str">
            <v>Medrano, Julio</v>
          </cell>
          <cell r="AF4205">
            <v>0.13701308305396886</v>
          </cell>
          <cell r="AN4205">
            <v>95.934079999999994</v>
          </cell>
          <cell r="AP4205">
            <v>8.6855731543089898E-2</v>
          </cell>
          <cell r="AV4205" t="str">
            <v>3B</v>
          </cell>
          <cell r="AW4205">
            <v>-16.731383333333333</v>
          </cell>
          <cell r="AX4205">
            <v>-11.729755939339489</v>
          </cell>
          <cell r="AY4205">
            <v>-2.6259956541672054</v>
          </cell>
          <cell r="AZ4205">
            <v>-2.6259956541672054</v>
          </cell>
          <cell r="BG4205">
            <v>0.92724907384084498</v>
          </cell>
          <cell r="BJ4205">
            <v>-4.2527948946889382E-3</v>
          </cell>
          <cell r="CF4205">
            <v>0</v>
          </cell>
          <cell r="CV4205">
            <v>20.458333333333332</v>
          </cell>
          <cell r="DA4205">
            <v>0</v>
          </cell>
          <cell r="ER4205">
            <v>239.83519999999999</v>
          </cell>
        </row>
        <row r="4206">
          <cell r="A4206">
            <v>660354</v>
          </cell>
          <cell r="C4206" t="str">
            <v>Sanchez, Brian</v>
          </cell>
          <cell r="AF4206">
            <v>0.16077691144591333</v>
          </cell>
          <cell r="AN4206">
            <v>148.61914074074076</v>
          </cell>
          <cell r="AP4206">
            <v>0.19965965556273768</v>
          </cell>
          <cell r="AV4206" t="str">
            <v>RF</v>
          </cell>
          <cell r="AW4206">
            <v>-18.451865961942111</v>
          </cell>
          <cell r="AX4206">
            <v>-26.91428333333333</v>
          </cell>
          <cell r="AY4206">
            <v>-24.272131617348805</v>
          </cell>
          <cell r="AZ4206">
            <v>-18.451865961942111</v>
          </cell>
          <cell r="BG4206">
            <v>0.94591144644547986</v>
          </cell>
          <cell r="BJ4206">
            <v>1.4167419010274521E-2</v>
          </cell>
          <cell r="CF4206">
            <v>0</v>
          </cell>
          <cell r="CV4206">
            <v>20.208333333333332</v>
          </cell>
          <cell r="DA4206">
            <v>0</v>
          </cell>
          <cell r="ER4206">
            <v>371.54785185185187</v>
          </cell>
        </row>
        <row r="4207">
          <cell r="A4207">
            <v>660355</v>
          </cell>
          <cell r="C4207" t="str">
            <v>Sierra, Franklin</v>
          </cell>
          <cell r="AF4207">
            <v>0.12908457826161585</v>
          </cell>
          <cell r="AN4207">
            <v>118.88367407407407</v>
          </cell>
          <cell r="AP4207">
            <v>0.13850887976237847</v>
          </cell>
          <cell r="AV4207" t="str">
            <v>2B</v>
          </cell>
          <cell r="AW4207">
            <v>-16.735826305938488</v>
          </cell>
          <cell r="AX4207">
            <v>-13.256914158679169</v>
          </cell>
          <cell r="AY4207">
            <v>-13.719631865008783</v>
          </cell>
          <cell r="AZ4207">
            <v>-13.256914158679169</v>
          </cell>
          <cell r="BG4207">
            <v>0.57660289862444269</v>
          </cell>
          <cell r="BJ4207">
            <v>-1.7448598745565876E-3</v>
          </cell>
          <cell r="CF4207">
            <v>0</v>
          </cell>
          <cell r="CV4207">
            <v>20.375</v>
          </cell>
          <cell r="DA4207">
            <v>0</v>
          </cell>
          <cell r="ER4207">
            <v>297.20918518518516</v>
          </cell>
        </row>
        <row r="4208">
          <cell r="A4208">
            <v>660413</v>
          </cell>
          <cell r="C4208" t="str">
            <v>Figuereo, Miguel</v>
          </cell>
          <cell r="AF4208">
            <v>0.13247203873367613</v>
          </cell>
          <cell r="AN4208">
            <v>54.519893333333336</v>
          </cell>
          <cell r="AP4208">
            <v>1.7108913666826764E-3</v>
          </cell>
          <cell r="AV4208" t="str">
            <v>1B</v>
          </cell>
          <cell r="AW4208">
            <v>-17.058100105884222</v>
          </cell>
          <cell r="AX4208">
            <v>-15.787871892622523</v>
          </cell>
          <cell r="AY4208">
            <v>-18.366071546729341</v>
          </cell>
          <cell r="AZ4208">
            <v>-15.787871892622523</v>
          </cell>
          <cell r="BG4208">
            <v>0.8363599082191624</v>
          </cell>
          <cell r="BJ4208">
            <v>-5.3851267091584255E-2</v>
          </cell>
          <cell r="CF4208">
            <v>0</v>
          </cell>
          <cell r="CV4208">
            <v>20.541666666666668</v>
          </cell>
          <cell r="DA4208">
            <v>0</v>
          </cell>
          <cell r="ER4208">
            <v>136.29973333333334</v>
          </cell>
        </row>
        <row r="4209">
          <cell r="A4209">
            <v>660423</v>
          </cell>
          <cell r="C4209" t="str">
            <v>Araujo, Yordin</v>
          </cell>
          <cell r="AF4209">
            <v>0.11840278230671589</v>
          </cell>
          <cell r="AN4209">
            <v>95.986844444444458</v>
          </cell>
          <cell r="AP4209">
            <v>8.5155584992010036E-2</v>
          </cell>
          <cell r="AV4209" t="str">
            <v>CF</v>
          </cell>
          <cell r="AW4209">
            <v>-17.538955747976864</v>
          </cell>
          <cell r="AX4209">
            <v>-26.683516666666659</v>
          </cell>
          <cell r="AY4209">
            <v>-18.006273605063996</v>
          </cell>
          <cell r="AZ4209">
            <v>-17.538955747976864</v>
          </cell>
          <cell r="BG4209">
            <v>0.67747882196636133</v>
          </cell>
          <cell r="BJ4209">
            <v>-2.2325316710994571E-3</v>
          </cell>
          <cell r="CF4209">
            <v>0</v>
          </cell>
          <cell r="CV4209">
            <v>20.291666666666668</v>
          </cell>
          <cell r="DA4209">
            <v>0</v>
          </cell>
          <cell r="ER4209">
            <v>239.96711111111114</v>
          </cell>
        </row>
        <row r="4210">
          <cell r="A4210">
            <v>660432</v>
          </cell>
          <cell r="C4210" t="str">
            <v>Giordani, Federico</v>
          </cell>
          <cell r="AF4210">
            <v>0.12539784977896443</v>
          </cell>
          <cell r="AN4210">
            <v>105.41925925925926</v>
          </cell>
          <cell r="AP4210">
            <v>0.10967160156804656</v>
          </cell>
          <cell r="AV4210" t="str">
            <v>CF</v>
          </cell>
          <cell r="AW4210">
            <v>-19.366</v>
          </cell>
          <cell r="AX4210">
            <v>-31.965249999999994</v>
          </cell>
          <cell r="AY4210">
            <v>-14.814835964023921</v>
          </cell>
          <cell r="AZ4210">
            <v>-14.814835964023921</v>
          </cell>
          <cell r="BG4210">
            <v>0.42772983919510033</v>
          </cell>
          <cell r="BJ4210">
            <v>-7.3930273711783146E-3</v>
          </cell>
          <cell r="CF4210">
            <v>0</v>
          </cell>
          <cell r="CV4210">
            <v>18.625</v>
          </cell>
          <cell r="DA4210">
            <v>0</v>
          </cell>
          <cell r="ER4210">
            <v>263.54814814814813</v>
          </cell>
        </row>
        <row r="4211">
          <cell r="A4211">
            <v>660436</v>
          </cell>
          <cell r="C4211" t="str">
            <v>Drake, Yadir</v>
          </cell>
          <cell r="AF4211">
            <v>0.19406005998711465</v>
          </cell>
          <cell r="AN4211">
            <v>140.1978666666667</v>
          </cell>
          <cell r="AP4211">
            <v>0.18434628606133008</v>
          </cell>
          <cell r="AV4211" t="str">
            <v>RF</v>
          </cell>
          <cell r="AW4211">
            <v>-13.403750726285207</v>
          </cell>
          <cell r="AX4211">
            <v>-16.487083333333334</v>
          </cell>
          <cell r="AY4211">
            <v>-8.1528650742867139</v>
          </cell>
          <cell r="AZ4211">
            <v>-8.1528650742867139</v>
          </cell>
          <cell r="BG4211">
            <v>0.81555970314490556</v>
          </cell>
          <cell r="BJ4211">
            <v>7.9669209893951299E-5</v>
          </cell>
          <cell r="CF4211">
            <v>0</v>
          </cell>
          <cell r="CV4211">
            <v>26.208333333333332</v>
          </cell>
          <cell r="DA4211">
            <v>0</v>
          </cell>
          <cell r="ER4211">
            <v>350.49466666666672</v>
          </cell>
        </row>
        <row r="4212">
          <cell r="A4212">
            <v>660437</v>
          </cell>
          <cell r="C4212" t="str">
            <v>Angulo, Andres</v>
          </cell>
          <cell r="AF4212">
            <v>0.13265047501141433</v>
          </cell>
          <cell r="AN4212">
            <v>87.243259259259275</v>
          </cell>
          <cell r="AP4212">
            <v>9.5875881202859614E-2</v>
          </cell>
          <cell r="AV4212" t="str">
            <v>C</v>
          </cell>
          <cell r="AW4212">
            <v>-19.100666666666665</v>
          </cell>
          <cell r="AX4212">
            <v>-31.376783333333325</v>
          </cell>
          <cell r="AY4212">
            <v>-16.906365106383817</v>
          </cell>
          <cell r="AZ4212">
            <v>-4.3168317488127013</v>
          </cell>
          <cell r="BG4212">
            <v>0.55509986309274972</v>
          </cell>
          <cell r="BJ4212">
            <v>-1.8013094521017552E-2</v>
          </cell>
          <cell r="CF4212">
            <v>0</v>
          </cell>
          <cell r="CV4212">
            <v>18.791666666666668</v>
          </cell>
          <cell r="DA4212">
            <v>0</v>
          </cell>
          <cell r="ER4212">
            <v>218.10814814814819</v>
          </cell>
        </row>
        <row r="4213">
          <cell r="A4213">
            <v>660438</v>
          </cell>
          <cell r="C4213" t="str">
            <v>Cairo, Victor</v>
          </cell>
          <cell r="AF4213">
            <v>0.12188734893525752</v>
          </cell>
          <cell r="AN4213">
            <v>51.484800000000007</v>
          </cell>
          <cell r="AP4213">
            <v>1.9739915411807196E-2</v>
          </cell>
          <cell r="AV4213" t="str">
            <v>C</v>
          </cell>
          <cell r="AW4213">
            <v>-26.018047438880444</v>
          </cell>
          <cell r="AX4213">
            <v>-33.294164105547104</v>
          </cell>
          <cell r="AY4213">
            <v>-29.787916029618358</v>
          </cell>
          <cell r="AZ4213">
            <v>-19.84483864695251</v>
          </cell>
          <cell r="BG4213">
            <v>0.63882076251613407</v>
          </cell>
          <cell r="BJ4213">
            <v>-1.5564486894205379E-2</v>
          </cell>
          <cell r="CF4213">
            <v>0</v>
          </cell>
          <cell r="CV4213">
            <v>18.791666666666668</v>
          </cell>
          <cell r="DA4213">
            <v>0</v>
          </cell>
          <cell r="ER4213">
            <v>128.71200000000002</v>
          </cell>
        </row>
        <row r="4214">
          <cell r="A4214">
            <v>660443</v>
          </cell>
          <cell r="C4214" t="str">
            <v>Centeno, Carlos</v>
          </cell>
          <cell r="AF4214">
            <v>0.1115937684670353</v>
          </cell>
          <cell r="AN4214">
            <v>90.731496296296314</v>
          </cell>
          <cell r="AP4214">
            <v>8.8994273942459401E-2</v>
          </cell>
          <cell r="AV4214" t="str">
            <v>C</v>
          </cell>
          <cell r="AW4214">
            <v>-22.203114306938129</v>
          </cell>
          <cell r="AX4214">
            <v>-31.965249999999994</v>
          </cell>
          <cell r="AY4214">
            <v>-24.753594075917494</v>
          </cell>
          <cell r="AZ4214">
            <v>-19.719455615657324</v>
          </cell>
          <cell r="BG4214">
            <v>0.5182182563356823</v>
          </cell>
          <cell r="BJ4214">
            <v>4.2393471788676656E-3</v>
          </cell>
          <cell r="CF4214">
            <v>0</v>
          </cell>
          <cell r="CV4214">
            <v>18.625</v>
          </cell>
          <cell r="DA4214">
            <v>0</v>
          </cell>
          <cell r="ER4214">
            <v>226.82874074074076</v>
          </cell>
        </row>
        <row r="4215">
          <cell r="A4215">
            <v>660446</v>
          </cell>
          <cell r="C4215" t="str">
            <v>Rodriguez, Ismaldo</v>
          </cell>
          <cell r="AF4215">
            <v>0.1178439409829425</v>
          </cell>
          <cell r="AN4215">
            <v>87.341392592592598</v>
          </cell>
          <cell r="AP4215">
            <v>9.9190934528122665E-2</v>
          </cell>
          <cell r="AV4215" t="str">
            <v>3B</v>
          </cell>
          <cell r="AW4215">
            <v>-21.5437876293038</v>
          </cell>
          <cell r="AX4215">
            <v>-24.643924950827525</v>
          </cell>
          <cell r="AY4215">
            <v>-19.070420123472132</v>
          </cell>
          <cell r="AZ4215">
            <v>-19.070420123472132</v>
          </cell>
          <cell r="BG4215">
            <v>0.69739044947221029</v>
          </cell>
          <cell r="BJ4215">
            <v>9.6665749419668212E-3</v>
          </cell>
          <cell r="CF4215">
            <v>0</v>
          </cell>
          <cell r="CV4215">
            <v>17.958333333333332</v>
          </cell>
          <cell r="DA4215">
            <v>0</v>
          </cell>
          <cell r="ER4215">
            <v>218.35348148148148</v>
          </cell>
        </row>
        <row r="4216">
          <cell r="A4216">
            <v>660451</v>
          </cell>
          <cell r="C4216" t="str">
            <v>Peguero, Cristian</v>
          </cell>
          <cell r="AF4216">
            <v>0.12523511418428362</v>
          </cell>
          <cell r="AN4216">
            <v>90.044906666666677</v>
          </cell>
          <cell r="AP4216">
            <v>9.7100051500642937E-2</v>
          </cell>
          <cell r="AV4216" t="str">
            <v>CF</v>
          </cell>
          <cell r="AW4216">
            <v>-16.515450000000001</v>
          </cell>
          <cell r="AX4216">
            <v>-25.760449999999995</v>
          </cell>
          <cell r="AY4216">
            <v>-16.153039965208364</v>
          </cell>
          <cell r="AZ4216">
            <v>-16.153039965208364</v>
          </cell>
          <cell r="BG4216">
            <v>0.83975183138823062</v>
          </cell>
          <cell r="BJ4216">
            <v>1.2275995991674693E-2</v>
          </cell>
          <cell r="CF4216">
            <v>0</v>
          </cell>
          <cell r="CV4216">
            <v>20.625</v>
          </cell>
          <cell r="DA4216">
            <v>0</v>
          </cell>
          <cell r="ER4216">
            <v>225.11226666666667</v>
          </cell>
        </row>
        <row r="4217">
          <cell r="A4217">
            <v>660497</v>
          </cell>
          <cell r="C4217" t="str">
            <v>Feliz, Alexito</v>
          </cell>
          <cell r="AF4217">
            <v>0.11326989454220807</v>
          </cell>
          <cell r="AN4217">
            <v>113.58162962962963</v>
          </cell>
          <cell r="AP4217">
            <v>0.12592630341810274</v>
          </cell>
          <cell r="AV4217" t="str">
            <v>3B</v>
          </cell>
          <cell r="AW4217">
            <v>-17.020593533413958</v>
          </cell>
          <cell r="AX4217">
            <v>-13.584738762091181</v>
          </cell>
          <cell r="AY4217">
            <v>-13.948449985192218</v>
          </cell>
          <cell r="AZ4217">
            <v>-13.584738762091181</v>
          </cell>
          <cell r="BG4217">
            <v>0.77847913779665667</v>
          </cell>
          <cell r="BJ4217">
            <v>-1.1304563671578598E-2</v>
          </cell>
          <cell r="CF4217">
            <v>0</v>
          </cell>
          <cell r="CV4217">
            <v>19.875</v>
          </cell>
          <cell r="DA4217">
            <v>0</v>
          </cell>
          <cell r="ER4217">
            <v>283.95407407407407</v>
          </cell>
        </row>
        <row r="4218">
          <cell r="A4218">
            <v>660505</v>
          </cell>
          <cell r="C4218" t="str">
            <v>Vizcaino, Eddy</v>
          </cell>
          <cell r="AF4218">
            <v>0.14220495359757346</v>
          </cell>
          <cell r="AN4218">
            <v>103.91300740740742</v>
          </cell>
          <cell r="AP4218">
            <v>0.12723371435756925</v>
          </cell>
          <cell r="AV4218" t="str">
            <v>LF</v>
          </cell>
          <cell r="AW4218">
            <v>-17.385358333333336</v>
          </cell>
          <cell r="AX4218">
            <v>-27.622450000000001</v>
          </cell>
          <cell r="AY4218">
            <v>-18.60286423531722</v>
          </cell>
          <cell r="AZ4218">
            <v>-17.385358333333336</v>
          </cell>
          <cell r="BG4218">
            <v>0.77983051701943928</v>
          </cell>
          <cell r="BJ4218">
            <v>-3.9456486596708504E-3</v>
          </cell>
          <cell r="CF4218">
            <v>0</v>
          </cell>
          <cell r="CV4218">
            <v>19.958333333333332</v>
          </cell>
          <cell r="DA4218">
            <v>0</v>
          </cell>
          <cell r="ER4218">
            <v>259.78251851851854</v>
          </cell>
        </row>
        <row r="4219">
          <cell r="A4219">
            <v>660506</v>
          </cell>
          <cell r="C4219" t="str">
            <v>Tona, Jesus</v>
          </cell>
          <cell r="AF4219">
            <v>0.14758534314313235</v>
          </cell>
          <cell r="AN4219">
            <v>68.957866666666675</v>
          </cell>
          <cell r="AP4219">
            <v>4.5008872368068498E-2</v>
          </cell>
          <cell r="AV4219" t="str">
            <v>2B</v>
          </cell>
          <cell r="AW4219">
            <v>-16.947316666666666</v>
          </cell>
          <cell r="AX4219">
            <v>-13.751396641314528</v>
          </cell>
          <cell r="AY4219">
            <v>-14.922877638622625</v>
          </cell>
          <cell r="AZ4219">
            <v>-8.3616013283646033</v>
          </cell>
          <cell r="BG4219">
            <v>0.58265304663177475</v>
          </cell>
          <cell r="BJ4219">
            <v>-1.3820495738795641E-2</v>
          </cell>
          <cell r="CF4219">
            <v>0</v>
          </cell>
          <cell r="CV4219">
            <v>20.291666666666668</v>
          </cell>
          <cell r="DA4219">
            <v>0</v>
          </cell>
          <cell r="ER4219">
            <v>172.39466666666667</v>
          </cell>
        </row>
        <row r="4220">
          <cell r="A4220">
            <v>660510</v>
          </cell>
          <cell r="C4220" t="str">
            <v>Alonso, Luis</v>
          </cell>
          <cell r="AF4220">
            <v>0.12351172108077045</v>
          </cell>
          <cell r="AN4220">
            <v>60.187840000000008</v>
          </cell>
          <cell r="AP4220">
            <v>3.3540892330288119E-2</v>
          </cell>
          <cell r="AV4220" t="str">
            <v>C</v>
          </cell>
          <cell r="AW4220">
            <v>-23.256059855518124</v>
          </cell>
          <cell r="AX4220">
            <v>-28.493151522184789</v>
          </cell>
          <cell r="AY4220">
            <v>-25.814514529579711</v>
          </cell>
          <cell r="AZ4220">
            <v>-14.255310049815074</v>
          </cell>
          <cell r="BG4220">
            <v>0.68706616244794461</v>
          </cell>
          <cell r="BJ4220">
            <v>6.6703668524615836E-3</v>
          </cell>
          <cell r="CF4220">
            <v>0</v>
          </cell>
          <cell r="CV4220">
            <v>19.958333333333332</v>
          </cell>
          <cell r="DA4220">
            <v>0</v>
          </cell>
          <cell r="ER4220">
            <v>150.46960000000001</v>
          </cell>
        </row>
        <row r="4221">
          <cell r="A4221">
            <v>660511</v>
          </cell>
          <cell r="C4221" t="str">
            <v>Martinez, Nerluis</v>
          </cell>
          <cell r="AF4221">
            <v>0.15416877295822767</v>
          </cell>
          <cell r="AN4221">
            <v>84.681600000000003</v>
          </cell>
          <cell r="AP4221">
            <v>0.1135602920665495</v>
          </cell>
          <cell r="AV4221" t="str">
            <v>C</v>
          </cell>
          <cell r="AW4221">
            <v>-16.803805939189594</v>
          </cell>
          <cell r="AX4221">
            <v>-26.91428333333333</v>
          </cell>
          <cell r="AY4221">
            <v>-19.193259437135843</v>
          </cell>
          <cell r="AZ4221">
            <v>-9.2654350518042339</v>
          </cell>
          <cell r="BG4221">
            <v>0.98365040956375727</v>
          </cell>
          <cell r="BJ4221">
            <v>-3.8576619853761367E-3</v>
          </cell>
          <cell r="CF4221">
            <v>0</v>
          </cell>
          <cell r="CV4221">
            <v>20.208333333333332</v>
          </cell>
          <cell r="DA4221">
            <v>0</v>
          </cell>
          <cell r="ER4221">
            <v>211.70400000000001</v>
          </cell>
        </row>
        <row r="4222">
          <cell r="A4222">
            <v>660513</v>
          </cell>
          <cell r="C4222" t="str">
            <v>Pineda, Gleyvin</v>
          </cell>
          <cell r="AF4222">
            <v>0.14210190096688571</v>
          </cell>
          <cell r="AN4222">
            <v>115.09487407407408</v>
          </cell>
          <cell r="AP4222">
            <v>0.15580281384286176</v>
          </cell>
          <cell r="AV4222" t="str">
            <v>2B</v>
          </cell>
          <cell r="AW4222">
            <v>-17.505675</v>
          </cell>
          <cell r="AX4222">
            <v>-10.001688380286669</v>
          </cell>
          <cell r="AY4222">
            <v>-10.021583880927507</v>
          </cell>
          <cell r="AZ4222">
            <v>-10.001688380286669</v>
          </cell>
          <cell r="BG4222">
            <v>0.5308933200658974</v>
          </cell>
          <cell r="BJ4222">
            <v>-1.0121884640404611E-2</v>
          </cell>
          <cell r="CF4222">
            <v>0</v>
          </cell>
          <cell r="CV4222">
            <v>19.875</v>
          </cell>
          <cell r="DA4222">
            <v>0</v>
          </cell>
          <cell r="ER4222">
            <v>287.73718518518518</v>
          </cell>
        </row>
        <row r="4223">
          <cell r="A4223">
            <v>660516</v>
          </cell>
          <cell r="C4223" t="str">
            <v>Luis, Juan</v>
          </cell>
          <cell r="AF4223">
            <v>0.16427530699271109</v>
          </cell>
          <cell r="AN4223">
            <v>100.08675555555556</v>
          </cell>
          <cell r="AP4223">
            <v>0.11153565788230324</v>
          </cell>
          <cell r="AV4223" t="str">
            <v>CF</v>
          </cell>
          <cell r="AW4223">
            <v>-16.947316666666666</v>
          </cell>
          <cell r="AX4223">
            <v>-26.683516666666659</v>
          </cell>
          <cell r="AY4223">
            <v>-8.4087501507416764</v>
          </cell>
          <cell r="AZ4223">
            <v>-8.4087501507416764</v>
          </cell>
          <cell r="BG4223">
            <v>1.0387984328902513</v>
          </cell>
          <cell r="BJ4223">
            <v>-3.8465658244571381E-3</v>
          </cell>
          <cell r="CF4223">
            <v>0</v>
          </cell>
          <cell r="CV4223">
            <v>20.291666666666668</v>
          </cell>
          <cell r="DA4223">
            <v>0</v>
          </cell>
          <cell r="ER4223">
            <v>250.21688888888889</v>
          </cell>
        </row>
        <row r="4224">
          <cell r="A4224">
            <v>660517</v>
          </cell>
          <cell r="C4224" t="str">
            <v>Hernandez, Yeilin</v>
          </cell>
          <cell r="AF4224">
            <v>0.13150341401433435</v>
          </cell>
          <cell r="AN4224">
            <v>121.7528888888889</v>
          </cell>
          <cell r="AP4224">
            <v>0.15709854750945174</v>
          </cell>
          <cell r="AV4224" t="str">
            <v>RF</v>
          </cell>
          <cell r="AW4224">
            <v>-16.947316666666666</v>
          </cell>
          <cell r="AX4224">
            <v>-26.683516666666659</v>
          </cell>
          <cell r="AY4224">
            <v>-15.811503715082031</v>
          </cell>
          <cell r="AZ4224">
            <v>-15.811503715082031</v>
          </cell>
          <cell r="BG4224">
            <v>0.68156404855372887</v>
          </cell>
          <cell r="BJ4224">
            <v>-4.48178709938769E-3</v>
          </cell>
          <cell r="CF4224">
            <v>0</v>
          </cell>
          <cell r="CV4224">
            <v>20.291666666666668</v>
          </cell>
          <cell r="DA4224">
            <v>0</v>
          </cell>
          <cell r="ER4224">
            <v>304.38222222222225</v>
          </cell>
        </row>
        <row r="4225">
          <cell r="A4225">
            <v>660518</v>
          </cell>
          <cell r="C4225" t="str">
            <v>Camacho, Juan</v>
          </cell>
          <cell r="AF4225">
            <v>0.15275059219599046</v>
          </cell>
          <cell r="AN4225">
            <v>80.254340740740759</v>
          </cell>
          <cell r="AP4225">
            <v>8.4886561907471014E-2</v>
          </cell>
          <cell r="AV4225" t="str">
            <v>C</v>
          </cell>
          <cell r="AW4225">
            <v>-16.920375511176189</v>
          </cell>
          <cell r="AX4225">
            <v>-26.91428333333333</v>
          </cell>
          <cell r="AY4225">
            <v>-19.177744172414251</v>
          </cell>
          <cell r="AZ4225">
            <v>-7.5657941900109202</v>
          </cell>
          <cell r="BG4225">
            <v>1.1428063856637718</v>
          </cell>
          <cell r="BJ4225">
            <v>9.300471716735894E-3</v>
          </cell>
          <cell r="CF4225">
            <v>0</v>
          </cell>
          <cell r="CV4225">
            <v>20.208333333333332</v>
          </cell>
          <cell r="DA4225">
            <v>0</v>
          </cell>
          <cell r="ER4225">
            <v>200.63585185185187</v>
          </cell>
        </row>
        <row r="4226">
          <cell r="A4226">
            <v>660520</v>
          </cell>
          <cell r="C4226" t="str">
            <v>Gil, Edy</v>
          </cell>
          <cell r="AF4226">
            <v>0.10902896190715616</v>
          </cell>
          <cell r="AN4226">
            <v>75.986880000000014</v>
          </cell>
          <cell r="AP4226">
            <v>6.8636300127526306E-2</v>
          </cell>
          <cell r="AV4226" t="str">
            <v>LF</v>
          </cell>
          <cell r="AW4226">
            <v>-16.299516666666666</v>
          </cell>
          <cell r="AX4226">
            <v>-25.298916666666656</v>
          </cell>
          <cell r="AY4226">
            <v>-15.617223507729804</v>
          </cell>
          <cell r="AZ4226">
            <v>-15.617223507729804</v>
          </cell>
          <cell r="BG4226">
            <v>0.32521419941231922</v>
          </cell>
          <cell r="BJ4226">
            <v>-5.8479793092501868E-3</v>
          </cell>
          <cell r="CF4226">
            <v>0</v>
          </cell>
          <cell r="CV4226">
            <v>20.791666666666668</v>
          </cell>
          <cell r="DA4226">
            <v>0</v>
          </cell>
          <cell r="ER4226">
            <v>189.96720000000002</v>
          </cell>
        </row>
        <row r="4227">
          <cell r="A4227">
            <v>660521</v>
          </cell>
          <cell r="C4227" t="str">
            <v>Garcia, Jaffe</v>
          </cell>
          <cell r="AF4227">
            <v>0.13561454883341528</v>
          </cell>
          <cell r="AN4227">
            <v>115.20225185185187</v>
          </cell>
          <cell r="AP4227">
            <v>0.14230788227506408</v>
          </cell>
          <cell r="AV4227" t="str">
            <v>RF</v>
          </cell>
          <cell r="AW4227">
            <v>-17.471607116058969</v>
          </cell>
          <cell r="AX4227">
            <v>-26.683516666666659</v>
          </cell>
          <cell r="AY4227">
            <v>-18.833261253107935</v>
          </cell>
          <cell r="AZ4227">
            <v>-17.471607116058969</v>
          </cell>
          <cell r="BG4227">
            <v>0.56927639958283072</v>
          </cell>
          <cell r="BJ4227">
            <v>9.6400282242897588E-3</v>
          </cell>
          <cell r="CF4227">
            <v>0</v>
          </cell>
          <cell r="CV4227">
            <v>20.291666666666668</v>
          </cell>
          <cell r="DA4227">
            <v>0</v>
          </cell>
          <cell r="ER4227">
            <v>288.00562962962965</v>
          </cell>
        </row>
        <row r="4228">
          <cell r="A4228">
            <v>660523</v>
          </cell>
          <cell r="C4228" t="str">
            <v>Manzanarez, Angel</v>
          </cell>
          <cell r="AF4228">
            <v>0.14774097160899155</v>
          </cell>
          <cell r="AN4228">
            <v>103.57665185185186</v>
          </cell>
          <cell r="AP4228">
            <v>0.14340962138327185</v>
          </cell>
          <cell r="AV4228" t="str">
            <v>2B</v>
          </cell>
          <cell r="AW4228">
            <v>-18.535511285318616</v>
          </cell>
          <cell r="AX4228">
            <v>-16.576160671600018</v>
          </cell>
          <cell r="AY4228">
            <v>-14.1436058141293</v>
          </cell>
          <cell r="AZ4228">
            <v>-14.1436058141293</v>
          </cell>
          <cell r="BG4228">
            <v>0.70016233727586286</v>
          </cell>
          <cell r="BJ4228">
            <v>-1.756478484402775E-2</v>
          </cell>
          <cell r="CF4228">
            <v>0</v>
          </cell>
          <cell r="CV4228">
            <v>19.125</v>
          </cell>
          <cell r="DA4228">
            <v>0</v>
          </cell>
          <cell r="ER4228">
            <v>258.94162962962963</v>
          </cell>
        </row>
        <row r="4229">
          <cell r="A4229">
            <v>660524</v>
          </cell>
          <cell r="C4229" t="str">
            <v>Fernandez, Felix</v>
          </cell>
          <cell r="AF4229">
            <v>0.11574532093721783</v>
          </cell>
          <cell r="AN4229">
            <v>89.345066666666668</v>
          </cell>
          <cell r="AP4229">
            <v>0.11632914438677233</v>
          </cell>
          <cell r="AV4229" t="str">
            <v>C</v>
          </cell>
          <cell r="AW4229">
            <v>-20.547873991837449</v>
          </cell>
          <cell r="AX4229">
            <v>-28.93494999999999</v>
          </cell>
          <cell r="AY4229">
            <v>-23.444055911943842</v>
          </cell>
          <cell r="AZ4229">
            <v>-11.770226118570665</v>
          </cell>
          <cell r="BG4229">
            <v>0.74621513732470901</v>
          </cell>
          <cell r="BJ4229">
            <v>-8.9835416211581191E-3</v>
          </cell>
          <cell r="CF4229">
            <v>0</v>
          </cell>
          <cell r="CV4229">
            <v>19.541666666666668</v>
          </cell>
          <cell r="DA4229">
            <v>0</v>
          </cell>
          <cell r="ER4229">
            <v>223.36266666666666</v>
          </cell>
        </row>
        <row r="4230">
          <cell r="A4230">
            <v>660525</v>
          </cell>
          <cell r="C4230" t="str">
            <v>Martinez, Stanly</v>
          </cell>
          <cell r="AF4230">
            <v>0.14256548590794171</v>
          </cell>
          <cell r="AN4230">
            <v>131.44651851851853</v>
          </cell>
          <cell r="AP4230">
            <v>0.16576041538705055</v>
          </cell>
          <cell r="AV4230" t="str">
            <v>1B</v>
          </cell>
          <cell r="AW4230">
            <v>-17.496159706167795</v>
          </cell>
          <cell r="AX4230">
            <v>-29.19745</v>
          </cell>
          <cell r="AY4230">
            <v>-17.573196522001879</v>
          </cell>
          <cell r="AZ4230">
            <v>-17.496159706167795</v>
          </cell>
          <cell r="BG4230">
            <v>0.67573789203492773</v>
          </cell>
          <cell r="BJ4230">
            <v>-1.8128404778143879E-3</v>
          </cell>
          <cell r="CF4230">
            <v>0</v>
          </cell>
          <cell r="CV4230">
            <v>19.458333333333332</v>
          </cell>
          <cell r="DA4230">
            <v>0</v>
          </cell>
          <cell r="ER4230">
            <v>328.6162962962963</v>
          </cell>
        </row>
        <row r="4231">
          <cell r="A4231">
            <v>660527</v>
          </cell>
          <cell r="C4231" t="str">
            <v>Martinez, Yander</v>
          </cell>
          <cell r="AF4231">
            <v>0.13477664254044214</v>
          </cell>
          <cell r="AN4231">
            <v>56.799573333333335</v>
          </cell>
          <cell r="AP4231">
            <v>6.8086190441057903E-3</v>
          </cell>
          <cell r="AV4231" t="str">
            <v>2B</v>
          </cell>
          <cell r="AW4231">
            <v>-26.539688250579847</v>
          </cell>
          <cell r="AX4231">
            <v>-14.8461829727908</v>
          </cell>
          <cell r="AY4231">
            <v>-30.310302389662006</v>
          </cell>
          <cell r="AZ4231">
            <v>-14.8461829727908</v>
          </cell>
          <cell r="BG4231">
            <v>0.68360668371040623</v>
          </cell>
          <cell r="BJ4231">
            <v>5.7071314351060727E-2</v>
          </cell>
          <cell r="CF4231">
            <v>0</v>
          </cell>
          <cell r="CV4231">
            <v>19.458333333333332</v>
          </cell>
          <cell r="DA4231">
            <v>0</v>
          </cell>
          <cell r="ER4231">
            <v>141.99893333333333</v>
          </cell>
        </row>
        <row r="4232">
          <cell r="A4232">
            <v>660529</v>
          </cell>
          <cell r="C4232" t="str">
            <v>Garcia, Alejandro</v>
          </cell>
          <cell r="AF4232">
            <v>0.11687327784156737</v>
          </cell>
          <cell r="AN4232">
            <v>84.470399999999998</v>
          </cell>
          <cell r="AP4232">
            <v>7.4269818108176899E-2</v>
          </cell>
          <cell r="AV4232" t="str">
            <v>3B</v>
          </cell>
          <cell r="AW4232">
            <v>-18.770614576053692</v>
          </cell>
          <cell r="AX4232">
            <v>-22.318615890186905</v>
          </cell>
          <cell r="AY4232">
            <v>-21.825879979741174</v>
          </cell>
          <cell r="AZ4232">
            <v>-18.770614576053692</v>
          </cell>
          <cell r="BG4232">
            <v>0.79132993322941614</v>
          </cell>
          <cell r="BJ4232">
            <v>-2.7295863933010662E-3</v>
          </cell>
          <cell r="CF4232">
            <v>0</v>
          </cell>
          <cell r="CV4232">
            <v>19.375</v>
          </cell>
          <cell r="DA4232">
            <v>0</v>
          </cell>
          <cell r="ER4232">
            <v>211.17599999999999</v>
          </cell>
        </row>
        <row r="4233">
          <cell r="A4233">
            <v>660530</v>
          </cell>
          <cell r="C4233" t="str">
            <v>Meregildo, Omar</v>
          </cell>
          <cell r="AF4233">
            <v>0.13213542937821268</v>
          </cell>
          <cell r="AN4233">
            <v>105.24277333333335</v>
          </cell>
          <cell r="AP4233">
            <v>0.13234384826143863</v>
          </cell>
          <cell r="AV4233" t="str">
            <v>3B</v>
          </cell>
          <cell r="AW4233">
            <v>-20.018076930712837</v>
          </cell>
          <cell r="AX4233">
            <v>-22.085561929988891</v>
          </cell>
          <cell r="AY4233">
            <v>-21.761827574283771</v>
          </cell>
          <cell r="AZ4233">
            <v>-20.018076930712837</v>
          </cell>
          <cell r="BG4233">
            <v>0.59557044543680804</v>
          </cell>
          <cell r="BJ4233">
            <v>-7.6275730707243026E-3</v>
          </cell>
          <cell r="CF4233">
            <v>0</v>
          </cell>
          <cell r="CV4233">
            <v>18.875</v>
          </cell>
          <cell r="DA4233">
            <v>0</v>
          </cell>
          <cell r="ER4233">
            <v>263.10693333333336</v>
          </cell>
        </row>
        <row r="4234">
          <cell r="A4234">
            <v>660531</v>
          </cell>
          <cell r="C4234" t="str">
            <v>Pena, Raymond</v>
          </cell>
          <cell r="AF4234">
            <v>0.1053177152010933</v>
          </cell>
          <cell r="AN4234">
            <v>87.266488888888901</v>
          </cell>
          <cell r="AP4234">
            <v>0.10377417024106761</v>
          </cell>
          <cell r="AV4234" t="str">
            <v>C</v>
          </cell>
          <cell r="AW4234">
            <v>-18.972501877857258</v>
          </cell>
          <cell r="AX4234">
            <v>-29.984949999999998</v>
          </cell>
          <cell r="AY4234">
            <v>-19.758637693283212</v>
          </cell>
          <cell r="AZ4234">
            <v>-15.068995654577813</v>
          </cell>
          <cell r="BG4234">
            <v>0.33752602994480108</v>
          </cell>
          <cell r="BJ4234">
            <v>-2.1826406110851723E-2</v>
          </cell>
          <cell r="CF4234">
            <v>0</v>
          </cell>
          <cell r="CV4234">
            <v>19.208333333333332</v>
          </cell>
          <cell r="DA4234">
            <v>0</v>
          </cell>
          <cell r="ER4234">
            <v>218.16622222222225</v>
          </cell>
        </row>
        <row r="4235">
          <cell r="A4235">
            <v>660532</v>
          </cell>
          <cell r="C4235" t="str">
            <v>De Jesus, Christopher</v>
          </cell>
          <cell r="AF4235">
            <v>0.11766175951274037</v>
          </cell>
          <cell r="AN4235">
            <v>77.853748148148156</v>
          </cell>
          <cell r="AP4235">
            <v>7.9926279905144337E-2</v>
          </cell>
          <cell r="AV4235" t="str">
            <v>C</v>
          </cell>
          <cell r="AW4235">
            <v>-18.079951517607945</v>
          </cell>
          <cell r="AX4235">
            <v>-28.147449999999992</v>
          </cell>
          <cell r="AY4235">
            <v>-17.08151046817358</v>
          </cell>
          <cell r="AZ4235">
            <v>-10.07487636262187</v>
          </cell>
          <cell r="BG4235">
            <v>0.79100120599472445</v>
          </cell>
          <cell r="BJ4235">
            <v>7.7058864234582358E-3</v>
          </cell>
          <cell r="CF4235">
            <v>0</v>
          </cell>
          <cell r="CV4235">
            <v>19.791666666666668</v>
          </cell>
          <cell r="DA4235">
            <v>0</v>
          </cell>
          <cell r="ER4235">
            <v>194.63437037037039</v>
          </cell>
        </row>
        <row r="4236">
          <cell r="A4236">
            <v>660533</v>
          </cell>
          <cell r="C4236" t="str">
            <v>Dominguez, Manuel</v>
          </cell>
          <cell r="AF4236">
            <v>0.13125064438227177</v>
          </cell>
          <cell r="AN4236">
            <v>59.079253333333341</v>
          </cell>
          <cell r="AP4236">
            <v>1.1854548498684614E-2</v>
          </cell>
          <cell r="AV4236" t="str">
            <v>1B</v>
          </cell>
          <cell r="AW4236">
            <v>-23.472248822844641</v>
          </cell>
          <cell r="AX4236">
            <v>-30.509949999999989</v>
          </cell>
          <cell r="AY4236">
            <v>-26.464671176858751</v>
          </cell>
          <cell r="AZ4236">
            <v>-23.472248822844641</v>
          </cell>
          <cell r="BG4236">
            <v>0.60395427354704445</v>
          </cell>
          <cell r="BJ4236">
            <v>-3.3771255939056666E-2</v>
          </cell>
          <cell r="CF4236">
            <v>0</v>
          </cell>
          <cell r="CV4236">
            <v>19.041666666666668</v>
          </cell>
          <cell r="DA4236">
            <v>0</v>
          </cell>
          <cell r="ER4236">
            <v>147.69813333333335</v>
          </cell>
        </row>
        <row r="4237">
          <cell r="A4237">
            <v>660534</v>
          </cell>
          <cell r="C4237" t="str">
            <v>Nunez, Moises</v>
          </cell>
          <cell r="AF4237">
            <v>0.14187410294278771</v>
          </cell>
          <cell r="AN4237">
            <v>82.14850370370371</v>
          </cell>
          <cell r="AP4237">
            <v>7.3258979981485561E-2</v>
          </cell>
          <cell r="AV4237" t="str">
            <v>1B</v>
          </cell>
          <cell r="AW4237">
            <v>-18.18607206225952</v>
          </cell>
          <cell r="AX4237">
            <v>-29.459949999999996</v>
          </cell>
          <cell r="AY4237">
            <v>-20.596599230011343</v>
          </cell>
          <cell r="AZ4237">
            <v>-18.18607206225952</v>
          </cell>
          <cell r="BG4237">
            <v>0.74041994916058673</v>
          </cell>
          <cell r="BJ4237">
            <v>1.2016654653810091E-4</v>
          </cell>
          <cell r="CF4237">
            <v>0</v>
          </cell>
          <cell r="CV4237">
            <v>19.375</v>
          </cell>
          <cell r="DA4237">
            <v>0</v>
          </cell>
          <cell r="ER4237">
            <v>205.37125925925926</v>
          </cell>
        </row>
        <row r="4238">
          <cell r="A4238">
            <v>660535</v>
          </cell>
          <cell r="C4238" t="str">
            <v>Oliveros, Yonathan</v>
          </cell>
          <cell r="AF4238">
            <v>0.1287272302320106</v>
          </cell>
          <cell r="AN4238">
            <v>60.599040000000002</v>
          </cell>
          <cell r="AP4238">
            <v>1.5190113231450808E-2</v>
          </cell>
          <cell r="AV4238" t="str">
            <v>LF</v>
          </cell>
          <cell r="AW4238">
            <v>-19.669532695024291</v>
          </cell>
          <cell r="AX4238">
            <v>-28.147449999999992</v>
          </cell>
          <cell r="AY4238">
            <v>-18.512052091407302</v>
          </cell>
          <cell r="AZ4238">
            <v>-18.512052091407302</v>
          </cell>
          <cell r="BG4238">
            <v>0.61315356591378245</v>
          </cell>
          <cell r="BJ4238">
            <v>-1.4920201420357312E-2</v>
          </cell>
          <cell r="CF4238">
            <v>0</v>
          </cell>
          <cell r="CV4238">
            <v>19.791666666666668</v>
          </cell>
          <cell r="DA4238">
            <v>0</v>
          </cell>
          <cell r="ER4238">
            <v>151.49760000000001</v>
          </cell>
        </row>
        <row r="4239">
          <cell r="A4239">
            <v>660538</v>
          </cell>
          <cell r="C4239" t="str">
            <v>Parra, Darwin</v>
          </cell>
          <cell r="AF4239">
            <v>0.11962942175404259</v>
          </cell>
          <cell r="AN4239">
            <v>60.724029629629641</v>
          </cell>
          <cell r="AP4239">
            <v>4.4911173570138962E-2</v>
          </cell>
          <cell r="AV4239" t="str">
            <v>C</v>
          </cell>
          <cell r="AW4239">
            <v>-22.893898198775737</v>
          </cell>
          <cell r="AX4239">
            <v>-28.415356532109065</v>
          </cell>
          <cell r="AY4239">
            <v>-25.370837876145419</v>
          </cell>
          <cell r="AZ4239">
            <v>-11.815350362889514</v>
          </cell>
          <cell r="BG4239">
            <v>0.69731300190297496</v>
          </cell>
          <cell r="BJ4239">
            <v>-1.6358717812662793E-2</v>
          </cell>
          <cell r="CF4239">
            <v>0</v>
          </cell>
          <cell r="CV4239">
            <v>19.791666666666668</v>
          </cell>
          <cell r="DA4239">
            <v>0</v>
          </cell>
          <cell r="ER4239">
            <v>151.81007407407409</v>
          </cell>
        </row>
        <row r="4240">
          <cell r="A4240">
            <v>660539</v>
          </cell>
          <cell r="C4240" t="str">
            <v>Blanco, Lisandro</v>
          </cell>
          <cell r="AF4240">
            <v>0.12804841716787754</v>
          </cell>
          <cell r="AN4240">
            <v>87.418311111111123</v>
          </cell>
          <cell r="AP4240">
            <v>9.9538473906643277E-2</v>
          </cell>
          <cell r="AV4240" t="str">
            <v>RF</v>
          </cell>
          <cell r="AW4240">
            <v>-19.486185884820479</v>
          </cell>
          <cell r="AX4240">
            <v>-29.19745</v>
          </cell>
          <cell r="AY4240">
            <v>-22.090706062701315</v>
          </cell>
          <cell r="AZ4240">
            <v>-19.486185884820479</v>
          </cell>
          <cell r="BG4240">
            <v>0.5444396693087703</v>
          </cell>
          <cell r="BJ4240">
            <v>-2.0596952624211975E-3</v>
          </cell>
          <cell r="CF4240">
            <v>0</v>
          </cell>
          <cell r="CV4240">
            <v>19.458333333333332</v>
          </cell>
          <cell r="DA4240">
            <v>0</v>
          </cell>
          <cell r="ER4240">
            <v>218.5457777777778</v>
          </cell>
        </row>
        <row r="4241">
          <cell r="A4241">
            <v>660543</v>
          </cell>
          <cell r="C4241" t="str">
            <v>Acosta, Jorge</v>
          </cell>
          <cell r="AF4241">
            <v>0.13497393016378345</v>
          </cell>
          <cell r="AN4241">
            <v>63.037440000000004</v>
          </cell>
          <cell r="AP4241">
            <v>3.9506781152019999E-2</v>
          </cell>
          <cell r="AV4241" t="str">
            <v>C</v>
          </cell>
          <cell r="AW4241">
            <v>-20.345404917246512</v>
          </cell>
          <cell r="AX4241">
            <v>-28.409949999999998</v>
          </cell>
          <cell r="AY4241">
            <v>-21.992449611884226</v>
          </cell>
          <cell r="AZ4241">
            <v>-11.628890552408762</v>
          </cell>
          <cell r="BG4241">
            <v>0.64823691738072409</v>
          </cell>
          <cell r="BJ4241">
            <v>1.1225994469803683E-2</v>
          </cell>
          <cell r="CF4241">
            <v>0</v>
          </cell>
          <cell r="CV4241">
            <v>19.708333333333332</v>
          </cell>
          <cell r="DA4241">
            <v>0</v>
          </cell>
          <cell r="ER4241">
            <v>157.59360000000001</v>
          </cell>
        </row>
        <row r="4242">
          <cell r="A4242">
            <v>660544</v>
          </cell>
          <cell r="C4242" t="str">
            <v>Espiritu, Jr., Luis</v>
          </cell>
          <cell r="AF4242">
            <v>0.15600403360214665</v>
          </cell>
          <cell r="AN4242">
            <v>97.9706074074074</v>
          </cell>
          <cell r="AP4242">
            <v>0.10040615025295752</v>
          </cell>
          <cell r="AV4242" t="str">
            <v>2B</v>
          </cell>
          <cell r="AW4242">
            <v>-17.625991666666664</v>
          </cell>
          <cell r="AX4242">
            <v>-16.946604555389261</v>
          </cell>
          <cell r="AY4242">
            <v>-16.174360350813338</v>
          </cell>
          <cell r="AZ4242">
            <v>-16.174360350813338</v>
          </cell>
          <cell r="BG4242">
            <v>0.63645923568020801</v>
          </cell>
          <cell r="BJ4242">
            <v>-4.1524038573319865E-3</v>
          </cell>
          <cell r="CF4242">
            <v>0</v>
          </cell>
          <cell r="CV4242">
            <v>19.791666666666668</v>
          </cell>
          <cell r="DA4242">
            <v>0</v>
          </cell>
          <cell r="ER4242">
            <v>244.92651851851849</v>
          </cell>
        </row>
        <row r="4243">
          <cell r="A4243">
            <v>660545</v>
          </cell>
          <cell r="C4243" t="str">
            <v>Giron, Victor</v>
          </cell>
          <cell r="AF4243">
            <v>0.14013913218999499</v>
          </cell>
          <cell r="AN4243">
            <v>71.997440000000012</v>
          </cell>
          <cell r="AP4243">
            <v>3.9506781152019999E-2</v>
          </cell>
          <cell r="AV4243" t="str">
            <v>CF</v>
          </cell>
          <cell r="AW4243">
            <v>-17.746308333333335</v>
          </cell>
          <cell r="AX4243">
            <v>-28.409949999999998</v>
          </cell>
          <cell r="AY4243">
            <v>-9.6931938873188006</v>
          </cell>
          <cell r="AZ4243">
            <v>-9.6931938873188006</v>
          </cell>
          <cell r="BG4243">
            <v>0.74525071445376745</v>
          </cell>
          <cell r="BJ4243">
            <v>-1.9176965683417712E-2</v>
          </cell>
          <cell r="CF4243">
            <v>0</v>
          </cell>
          <cell r="CV4243">
            <v>19.708333333333332</v>
          </cell>
          <cell r="DA4243">
            <v>0</v>
          </cell>
          <cell r="ER4243">
            <v>179.99360000000001</v>
          </cell>
        </row>
        <row r="4244">
          <cell r="A4244">
            <v>660548</v>
          </cell>
          <cell r="C4244" t="str">
            <v>Morales, Jesus</v>
          </cell>
          <cell r="AF4244">
            <v>0.11735253219401678</v>
          </cell>
          <cell r="AN4244">
            <v>110.04693333333336</v>
          </cell>
          <cell r="AP4244">
            <v>0.11733171603446357</v>
          </cell>
          <cell r="AV4244" t="str">
            <v>2B</v>
          </cell>
          <cell r="AW4244">
            <v>-20.375829790884431</v>
          </cell>
          <cell r="AX4244">
            <v>-22.304230480576134</v>
          </cell>
          <cell r="AY4244">
            <v>-20.078715052676998</v>
          </cell>
          <cell r="AZ4244">
            <v>-20.078715052676998</v>
          </cell>
          <cell r="BG4244">
            <v>0.56404295258905024</v>
          </cell>
          <cell r="BJ4244">
            <v>-1.7259604585536246E-2</v>
          </cell>
          <cell r="CF4244">
            <v>0</v>
          </cell>
          <cell r="CV4244">
            <v>18.541666666666668</v>
          </cell>
          <cell r="DA4244">
            <v>0</v>
          </cell>
          <cell r="ER4244">
            <v>275.11733333333336</v>
          </cell>
        </row>
        <row r="4245">
          <cell r="A4245">
            <v>660552</v>
          </cell>
          <cell r="C4245" t="str">
            <v>Ayres, Joao</v>
          </cell>
          <cell r="AF4245">
            <v>0.13967598533041958</v>
          </cell>
          <cell r="AN4245">
            <v>84.535680000000013</v>
          </cell>
          <cell r="AP4245">
            <v>6.4904819111055612E-2</v>
          </cell>
          <cell r="AV4245" t="str">
            <v>3B</v>
          </cell>
          <cell r="AW4245">
            <v>-19.714483122292584</v>
          </cell>
          <cell r="AX4245">
            <v>-12.666249566317738</v>
          </cell>
          <cell r="AY4245">
            <v>-21.268837218612326</v>
          </cell>
          <cell r="AZ4245">
            <v>-12.666249566317738</v>
          </cell>
          <cell r="BG4245">
            <v>0.65543255734950456</v>
          </cell>
          <cell r="BJ4245">
            <v>-1.3442139917611839E-3</v>
          </cell>
          <cell r="CF4245">
            <v>0</v>
          </cell>
          <cell r="CV4245">
            <v>19.208333333333332</v>
          </cell>
          <cell r="DA4245">
            <v>0</v>
          </cell>
          <cell r="ER4245">
            <v>211.33920000000001</v>
          </cell>
        </row>
        <row r="4246">
          <cell r="A4246">
            <v>660553</v>
          </cell>
          <cell r="C4246" t="str">
            <v>Perez, Danienger</v>
          </cell>
          <cell r="AF4246">
            <v>0.14152699915024236</v>
          </cell>
          <cell r="AN4246">
            <v>105.24740740740741</v>
          </cell>
          <cell r="AP4246">
            <v>0.14630778138355105</v>
          </cell>
          <cell r="AV4246" t="str">
            <v>SS</v>
          </cell>
          <cell r="AW4246">
            <v>-17.866624999999999</v>
          </cell>
          <cell r="AX4246">
            <v>-12.972949314794588</v>
          </cell>
          <cell r="AY4246">
            <v>-13.648481536516154</v>
          </cell>
          <cell r="AZ4246">
            <v>-12.972949314794588</v>
          </cell>
          <cell r="BG4246">
            <v>0.58927391655799788</v>
          </cell>
          <cell r="BJ4246">
            <v>5.3271523207212897E-3</v>
          </cell>
          <cell r="CF4246">
            <v>0</v>
          </cell>
          <cell r="CV4246">
            <v>19.625</v>
          </cell>
          <cell r="DA4246">
            <v>0</v>
          </cell>
          <cell r="ER4246">
            <v>263.1185185185185</v>
          </cell>
        </row>
        <row r="4247">
          <cell r="A4247">
            <v>660555</v>
          </cell>
          <cell r="C4247" t="str">
            <v>Soto, Sleyter</v>
          </cell>
          <cell r="AF4247">
            <v>0.13472930971833755</v>
          </cell>
          <cell r="AN4247">
            <v>93.274453333333341</v>
          </cell>
          <cell r="AP4247">
            <v>0.10771443382607959</v>
          </cell>
          <cell r="AV4247" t="str">
            <v>LF</v>
          </cell>
          <cell r="AW4247">
            <v>-23.314224386289094</v>
          </cell>
          <cell r="AX4247">
            <v>-31.082549999999994</v>
          </cell>
          <cell r="AY4247">
            <v>-26.609855303966789</v>
          </cell>
          <cell r="AZ4247">
            <v>-23.314224386289094</v>
          </cell>
          <cell r="BG4247">
            <v>1.0647851582390491</v>
          </cell>
          <cell r="BJ4247">
            <v>9.3844400598122185E-3</v>
          </cell>
          <cell r="CF4247">
            <v>0</v>
          </cell>
          <cell r="CV4247">
            <v>18.875</v>
          </cell>
          <cell r="DA4247">
            <v>0</v>
          </cell>
          <cell r="ER4247">
            <v>233.18613333333334</v>
          </cell>
        </row>
        <row r="4248">
          <cell r="A4248">
            <v>660556</v>
          </cell>
          <cell r="C4248" t="str">
            <v>Hernandez, Raul</v>
          </cell>
          <cell r="AF4248">
            <v>0.15664594869679252</v>
          </cell>
          <cell r="AN4248">
            <v>91.014044444444451</v>
          </cell>
          <cell r="AP4248">
            <v>0.11607814551035844</v>
          </cell>
          <cell r="AV4248" t="str">
            <v>C</v>
          </cell>
          <cell r="AW4248">
            <v>-16.623416666666664</v>
          </cell>
          <cell r="AX4248">
            <v>-25.991216666666659</v>
          </cell>
          <cell r="AY4248">
            <v>-15.500674106125848</v>
          </cell>
          <cell r="AZ4248">
            <v>-8.9269317412577713</v>
          </cell>
          <cell r="BG4248">
            <v>0.78537325774872269</v>
          </cell>
          <cell r="BJ4248">
            <v>-1.5696287962946653E-2</v>
          </cell>
          <cell r="CF4248">
            <v>0</v>
          </cell>
          <cell r="CV4248">
            <v>20.541666666666668</v>
          </cell>
          <cell r="DA4248">
            <v>0</v>
          </cell>
          <cell r="ER4248">
            <v>227.53511111111112</v>
          </cell>
        </row>
        <row r="4249">
          <cell r="A4249">
            <v>660557</v>
          </cell>
          <cell r="C4249" t="str">
            <v>Santana, Marcos</v>
          </cell>
          <cell r="AF4249">
            <v>0.13607453150504364</v>
          </cell>
          <cell r="AN4249">
            <v>57.749440000000007</v>
          </cell>
          <cell r="AP4249">
            <v>9.4431207754177571E-3</v>
          </cell>
          <cell r="AV4249" t="str">
            <v>LF</v>
          </cell>
          <cell r="AW4249">
            <v>-24.914537739491564</v>
          </cell>
          <cell r="AX4249">
            <v>-30.435996072824892</v>
          </cell>
          <cell r="AY4249">
            <v>-25.600017794972459</v>
          </cell>
          <cell r="AZ4249">
            <v>-24.914537739491564</v>
          </cell>
          <cell r="BG4249">
            <v>0.89921584480192118</v>
          </cell>
          <cell r="BJ4249">
            <v>-2.7868210481927537E-2</v>
          </cell>
          <cell r="CF4249">
            <v>0</v>
          </cell>
          <cell r="CV4249">
            <v>19.791666666666668</v>
          </cell>
          <cell r="DA4249">
            <v>0</v>
          </cell>
          <cell r="ER4249">
            <v>144.37360000000001</v>
          </cell>
        </row>
        <row r="4250">
          <cell r="A4250">
            <v>660558</v>
          </cell>
          <cell r="C4250" t="str">
            <v>Castro, Anderson</v>
          </cell>
          <cell r="AF4250">
            <v>0.10190749275914628</v>
          </cell>
          <cell r="AN4250">
            <v>107.45137777777778</v>
          </cell>
          <cell r="AP4250">
            <v>0.10677535214066669</v>
          </cell>
          <cell r="AV4250" t="str">
            <v>RF</v>
          </cell>
          <cell r="AW4250">
            <v>-19.555459342602212</v>
          </cell>
          <cell r="AX4250">
            <v>-32.553716666666666</v>
          </cell>
          <cell r="AY4250">
            <v>-24.368558242318077</v>
          </cell>
          <cell r="AZ4250">
            <v>-19.555459342602212</v>
          </cell>
          <cell r="BG4250">
            <v>0.84778036103440724</v>
          </cell>
          <cell r="BJ4250">
            <v>-2.7118026913706748E-3</v>
          </cell>
          <cell r="CF4250">
            <v>0</v>
          </cell>
          <cell r="CV4250">
            <v>18.458333333333332</v>
          </cell>
          <cell r="DA4250">
            <v>0</v>
          </cell>
          <cell r="ER4250">
            <v>268.62844444444443</v>
          </cell>
        </row>
        <row r="4251">
          <cell r="A4251">
            <v>660559</v>
          </cell>
          <cell r="C4251" t="str">
            <v>Pineda, Edgar</v>
          </cell>
          <cell r="AF4251">
            <v>0.11324878306754232</v>
          </cell>
          <cell r="AN4251">
            <v>106.17765925925926</v>
          </cell>
          <cell r="AP4251">
            <v>0.12869988445336744</v>
          </cell>
          <cell r="AV4251" t="str">
            <v>SS</v>
          </cell>
          <cell r="AW4251">
            <v>-19.764000000000003</v>
          </cell>
          <cell r="AX4251">
            <v>-14.534873663279791</v>
          </cell>
          <cell r="AY4251">
            <v>-19.469002647723361</v>
          </cell>
          <cell r="AZ4251">
            <v>-14.534873663279791</v>
          </cell>
          <cell r="BG4251">
            <v>0.53638453657450635</v>
          </cell>
          <cell r="BJ4251">
            <v>-1.6805716613293938E-2</v>
          </cell>
          <cell r="CF4251">
            <v>0</v>
          </cell>
          <cell r="CV4251">
            <v>18.375</v>
          </cell>
          <cell r="DA4251">
            <v>0</v>
          </cell>
          <cell r="ER4251">
            <v>265.44414814814814</v>
          </cell>
        </row>
        <row r="4252">
          <cell r="A4252">
            <v>660560</v>
          </cell>
          <cell r="C4252" t="str">
            <v>Flames, Miguel</v>
          </cell>
          <cell r="AF4252">
            <v>0.14814848977123149</v>
          </cell>
          <cell r="AN4252">
            <v>112.00201481481481</v>
          </cell>
          <cell r="AP4252">
            <v>0.14879852935715443</v>
          </cell>
          <cell r="AV4252" t="str">
            <v>1B</v>
          </cell>
          <cell r="AW4252">
            <v>-19.204030108521437</v>
          </cell>
          <cell r="AX4252">
            <v>-31.376783333333325</v>
          </cell>
          <cell r="AY4252">
            <v>-22.332786295667933</v>
          </cell>
          <cell r="AZ4252">
            <v>-19.204030108521437</v>
          </cell>
          <cell r="BG4252">
            <v>0.98176806088246837</v>
          </cell>
          <cell r="BJ4252">
            <v>1.0730924519846176E-3</v>
          </cell>
          <cell r="CF4252">
            <v>0</v>
          </cell>
          <cell r="CV4252">
            <v>18.791666666666668</v>
          </cell>
          <cell r="DA4252">
            <v>0</v>
          </cell>
          <cell r="ER4252">
            <v>280.00503703703703</v>
          </cell>
        </row>
        <row r="4253">
          <cell r="A4253">
            <v>660561</v>
          </cell>
          <cell r="C4253" t="str">
            <v>Ortega, Irving</v>
          </cell>
          <cell r="AF4253">
            <v>0.14559610309630516</v>
          </cell>
          <cell r="AN4253">
            <v>109.81428148148149</v>
          </cell>
          <cell r="AP4253">
            <v>0.14771061778040573</v>
          </cell>
          <cell r="AV4253" t="str">
            <v>SS</v>
          </cell>
          <cell r="AW4253">
            <v>-17.746308333333335</v>
          </cell>
          <cell r="AX4253">
            <v>-6.8562186244541108</v>
          </cell>
          <cell r="AY4253">
            <v>-14.527160960109375</v>
          </cell>
          <cell r="AZ4253">
            <v>-6.8562186244541108</v>
          </cell>
          <cell r="BG4253">
            <v>1.0203404937499843</v>
          </cell>
          <cell r="BJ4253">
            <v>1.6709317425505275E-2</v>
          </cell>
          <cell r="CF4253">
            <v>0</v>
          </cell>
          <cell r="CV4253">
            <v>19.708333333333332</v>
          </cell>
          <cell r="DA4253">
            <v>0</v>
          </cell>
          <cell r="ER4253">
            <v>274.53570370370369</v>
          </cell>
        </row>
        <row r="4254">
          <cell r="A4254">
            <v>660563</v>
          </cell>
          <cell r="C4254" t="str">
            <v>Rosa, Joseph</v>
          </cell>
          <cell r="AF4254">
            <v>0.15755398957707664</v>
          </cell>
          <cell r="AN4254">
            <v>118.55798518518519</v>
          </cell>
          <cell r="AP4254">
            <v>0.17226933085874874</v>
          </cell>
          <cell r="AV4254" t="str">
            <v>2B</v>
          </cell>
          <cell r="AW4254">
            <v>-18.347891666666666</v>
          </cell>
          <cell r="AX4254">
            <v>-14.890937683621305</v>
          </cell>
          <cell r="AY4254">
            <v>-6.4271124999999962</v>
          </cell>
          <cell r="AZ4254">
            <v>-6.4271124999999962</v>
          </cell>
          <cell r="BG4254">
            <v>0.80084753612016413</v>
          </cell>
          <cell r="BJ4254">
            <v>4.5150941867440515E-3</v>
          </cell>
          <cell r="CF4254">
            <v>0</v>
          </cell>
          <cell r="CV4254">
            <v>19.291666666666668</v>
          </cell>
          <cell r="DA4254">
            <v>0</v>
          </cell>
          <cell r="ER4254">
            <v>296.39496296296295</v>
          </cell>
        </row>
        <row r="4255">
          <cell r="A4255">
            <v>660564</v>
          </cell>
          <cell r="C4255" t="str">
            <v>Garcia, Wilkerman</v>
          </cell>
          <cell r="AF4255">
            <v>0.14906092243562699</v>
          </cell>
          <cell r="AN4255">
            <v>120.32545185185187</v>
          </cell>
          <cell r="AP4255">
            <v>0.14364534018851838</v>
          </cell>
          <cell r="AV4255" t="str">
            <v>SS</v>
          </cell>
          <cell r="AW4255">
            <v>-20.029333333333334</v>
          </cell>
          <cell r="AX4255">
            <v>-15.537211356177707</v>
          </cell>
          <cell r="AY4255">
            <v>-11.185274655543934</v>
          </cell>
          <cell r="AZ4255">
            <v>-11.185274655543934</v>
          </cell>
          <cell r="BG4255">
            <v>0.678058527829553</v>
          </cell>
          <cell r="BJ4255">
            <v>-9.9463814219470544E-3</v>
          </cell>
          <cell r="CF4255">
            <v>0</v>
          </cell>
          <cell r="CV4255">
            <v>18.208333333333332</v>
          </cell>
          <cell r="DA4255">
            <v>0</v>
          </cell>
          <cell r="ER4255">
            <v>300.81362962962965</v>
          </cell>
        </row>
        <row r="4256">
          <cell r="A4256">
            <v>660566</v>
          </cell>
          <cell r="C4256" t="str">
            <v>Figuereo, Victor</v>
          </cell>
          <cell r="AF4256">
            <v>0.12134976715800752</v>
          </cell>
          <cell r="AN4256">
            <v>102.91851851851852</v>
          </cell>
          <cell r="AP4256">
            <v>9.6750626956258579E-2</v>
          </cell>
          <cell r="AV4256" t="str">
            <v>LF</v>
          </cell>
          <cell r="AW4256">
            <v>-18.588525000000001</v>
          </cell>
          <cell r="AX4256">
            <v>-30.247449999999994</v>
          </cell>
          <cell r="AY4256">
            <v>-17.78817190450037</v>
          </cell>
          <cell r="AZ4256">
            <v>-17.78817190450037</v>
          </cell>
          <cell r="BG4256">
            <v>0.58443043888162016</v>
          </cell>
          <cell r="BJ4256">
            <v>-1.8575514400587924E-3</v>
          </cell>
          <cell r="CF4256">
            <v>0</v>
          </cell>
          <cell r="CV4256">
            <v>19.125</v>
          </cell>
          <cell r="DA4256">
            <v>0</v>
          </cell>
          <cell r="ER4256">
            <v>257.2962962962963</v>
          </cell>
        </row>
        <row r="4257">
          <cell r="A4257">
            <v>660567</v>
          </cell>
          <cell r="C4257" t="str">
            <v>Lara, Samir</v>
          </cell>
          <cell r="AF4257">
            <v>0.13389880754870015</v>
          </cell>
          <cell r="AN4257">
            <v>76.42962962962963</v>
          </cell>
          <cell r="AP4257">
            <v>6.9749944116409002E-2</v>
          </cell>
          <cell r="AV4257" t="str">
            <v>LF</v>
          </cell>
          <cell r="AW4257">
            <v>-17.746308333333335</v>
          </cell>
          <cell r="AX4257">
            <v>-28.409949999999998</v>
          </cell>
          <cell r="AY4257">
            <v>-11.582703887943852</v>
          </cell>
          <cell r="AZ4257">
            <v>-11.582703887943852</v>
          </cell>
          <cell r="BG4257">
            <v>0.77308924614287222</v>
          </cell>
          <cell r="BJ4257">
            <v>-8.8877594935036271E-3</v>
          </cell>
          <cell r="CF4257">
            <v>0</v>
          </cell>
          <cell r="CV4257">
            <v>19.708333333333332</v>
          </cell>
          <cell r="DA4257">
            <v>0</v>
          </cell>
          <cell r="ER4257">
            <v>191.07407407407408</v>
          </cell>
        </row>
        <row r="4258">
          <cell r="A4258">
            <v>660568</v>
          </cell>
          <cell r="C4258" t="str">
            <v>Tejeda, Angel</v>
          </cell>
          <cell r="AF4258">
            <v>0.13078723019185257</v>
          </cell>
          <cell r="AN4258">
            <v>115.5904</v>
          </cell>
          <cell r="AP4258">
            <v>0.15011583679058682</v>
          </cell>
          <cell r="AV4258" t="str">
            <v>LF</v>
          </cell>
          <cell r="AW4258">
            <v>-18.107258333333334</v>
          </cell>
          <cell r="AX4258">
            <v>-29.19745</v>
          </cell>
          <cell r="AY4258">
            <v>-18.562998904350078</v>
          </cell>
          <cell r="AZ4258">
            <v>-18.107258333333334</v>
          </cell>
          <cell r="BG4258">
            <v>0.80475212244875727</v>
          </cell>
          <cell r="BJ4258">
            <v>1.0176954177216591E-2</v>
          </cell>
          <cell r="CF4258">
            <v>0</v>
          </cell>
          <cell r="CV4258">
            <v>19.458333333333332</v>
          </cell>
          <cell r="DA4258">
            <v>0</v>
          </cell>
          <cell r="ER4258">
            <v>288.976</v>
          </cell>
        </row>
        <row r="4259">
          <cell r="A4259">
            <v>660569</v>
          </cell>
          <cell r="C4259" t="str">
            <v>Rivera, Marcos</v>
          </cell>
          <cell r="AF4259">
            <v>0.13414157902431553</v>
          </cell>
          <cell r="AN4259">
            <v>106.19263999999998</v>
          </cell>
          <cell r="AP4259">
            <v>0.14856563931907829</v>
          </cell>
          <cell r="AV4259" t="str">
            <v>SS</v>
          </cell>
          <cell r="AW4259">
            <v>-18.535511285318616</v>
          </cell>
          <cell r="AX4259">
            <v>-12.780449717098911</v>
          </cell>
          <cell r="AY4259">
            <v>-19.953175824712694</v>
          </cell>
          <cell r="AZ4259">
            <v>-12.780449717098911</v>
          </cell>
          <cell r="BG4259">
            <v>0.62262247246149927</v>
          </cell>
          <cell r="BJ4259">
            <v>-7.5558617705454294E-4</v>
          </cell>
          <cell r="CF4259">
            <v>0</v>
          </cell>
          <cell r="CV4259">
            <v>19.125</v>
          </cell>
          <cell r="DA4259">
            <v>0</v>
          </cell>
          <cell r="ER4259">
            <v>265.48159999999996</v>
          </cell>
        </row>
        <row r="4260">
          <cell r="A4260">
            <v>660575</v>
          </cell>
          <cell r="C4260" t="str">
            <v>Encarnacion, Johan</v>
          </cell>
          <cell r="AF4260">
            <v>0.13260568662617012</v>
          </cell>
          <cell r="AN4260">
            <v>81.876053333333346</v>
          </cell>
          <cell r="AP4260">
            <v>7.8655064831797628E-2</v>
          </cell>
          <cell r="AV4260" t="str">
            <v>SS</v>
          </cell>
          <cell r="AW4260">
            <v>-17.625991666666664</v>
          </cell>
          <cell r="AX4260">
            <v>-9.4687035236433683</v>
          </cell>
          <cell r="AY4260">
            <v>-16.297199019868032</v>
          </cell>
          <cell r="AZ4260">
            <v>-9.4687035236433683</v>
          </cell>
          <cell r="BG4260">
            <v>0.5567428733389882</v>
          </cell>
          <cell r="BJ4260">
            <v>-1.2044576708105416E-2</v>
          </cell>
          <cell r="CF4260">
            <v>0</v>
          </cell>
          <cell r="CV4260">
            <v>19.791666666666668</v>
          </cell>
          <cell r="DA4260">
            <v>0</v>
          </cell>
          <cell r="ER4260">
            <v>204.69013333333334</v>
          </cell>
        </row>
        <row r="4261">
          <cell r="A4261">
            <v>660576</v>
          </cell>
          <cell r="C4261" t="str">
            <v>Zorrilla, Felipe</v>
          </cell>
          <cell r="AF4261">
            <v>0.12835182469949147</v>
          </cell>
          <cell r="AN4261">
            <v>74.277120000000011</v>
          </cell>
          <cell r="AP4261">
            <v>4.4226721868282359E-2</v>
          </cell>
          <cell r="AV4261" t="str">
            <v>LF</v>
          </cell>
          <cell r="AW4261">
            <v>-17.986941666666667</v>
          </cell>
          <cell r="AX4261">
            <v>-28.93494999999999</v>
          </cell>
          <cell r="AY4261">
            <v>-9.2505057279481484</v>
          </cell>
          <cell r="AZ4261">
            <v>-9.2505057279481484</v>
          </cell>
          <cell r="BG4261">
            <v>0.80019954733951004</v>
          </cell>
          <cell r="BJ4261">
            <v>-1.7683036829838752E-2</v>
          </cell>
          <cell r="CF4261">
            <v>0</v>
          </cell>
          <cell r="CV4261">
            <v>19.541666666666668</v>
          </cell>
          <cell r="DA4261">
            <v>0</v>
          </cell>
          <cell r="ER4261">
            <v>185.69280000000001</v>
          </cell>
        </row>
        <row r="4262">
          <cell r="A4262">
            <v>660579</v>
          </cell>
          <cell r="C4262" t="str">
            <v>Adon, Ranfy</v>
          </cell>
          <cell r="AF4262">
            <v>0.14816790915533795</v>
          </cell>
          <cell r="AN4262">
            <v>106.72320000000001</v>
          </cell>
          <cell r="AP4262">
            <v>0.14372388429703398</v>
          </cell>
          <cell r="AV4262" t="str">
            <v>CF</v>
          </cell>
          <cell r="AW4262">
            <v>-18.968</v>
          </cell>
          <cell r="AX4262">
            <v>-31.082549999999994</v>
          </cell>
          <cell r="AY4262">
            <v>-14.669253969113631</v>
          </cell>
          <cell r="AZ4262">
            <v>-14.669253969113631</v>
          </cell>
          <cell r="BG4262">
            <v>0.78596409467158068</v>
          </cell>
          <cell r="BJ4262">
            <v>-1.0549444320581075E-2</v>
          </cell>
          <cell r="CF4262">
            <v>0</v>
          </cell>
          <cell r="CV4262">
            <v>18.875</v>
          </cell>
          <cell r="DA4262">
            <v>0</v>
          </cell>
          <cell r="ER4262">
            <v>266.80799999999999</v>
          </cell>
        </row>
        <row r="4263">
          <cell r="A4263">
            <v>660580</v>
          </cell>
          <cell r="C4263" t="str">
            <v>Boeldak, Sander</v>
          </cell>
          <cell r="AF4263">
            <v>0.14337472806359075</v>
          </cell>
          <cell r="AN4263">
            <v>97.263893333333343</v>
          </cell>
          <cell r="AP4263">
            <v>0.11229597858904006</v>
          </cell>
          <cell r="AV4263" t="str">
            <v>LF</v>
          </cell>
          <cell r="AW4263">
            <v>-17.385358333333336</v>
          </cell>
          <cell r="AX4263">
            <v>-27.622450000000001</v>
          </cell>
          <cell r="AY4263">
            <v>-17.261022477859807</v>
          </cell>
          <cell r="AZ4263">
            <v>-17.261022477859807</v>
          </cell>
          <cell r="BG4263">
            <v>0.72254988003775478</v>
          </cell>
          <cell r="BJ4263">
            <v>9.9727231905934067E-3</v>
          </cell>
          <cell r="CF4263">
            <v>0</v>
          </cell>
          <cell r="CV4263">
            <v>19.958333333333332</v>
          </cell>
          <cell r="DA4263">
            <v>0</v>
          </cell>
          <cell r="ER4263">
            <v>243.15973333333335</v>
          </cell>
        </row>
        <row r="4264">
          <cell r="A4264">
            <v>660581</v>
          </cell>
          <cell r="C4264" t="str">
            <v>Perez, Christopher</v>
          </cell>
          <cell r="AF4264">
            <v>0.12184540861298926</v>
          </cell>
          <cell r="AN4264">
            <v>116.98749629629629</v>
          </cell>
          <cell r="AP4264">
            <v>0.14411638881874778</v>
          </cell>
          <cell r="AV4264" t="str">
            <v>3B</v>
          </cell>
          <cell r="AW4264">
            <v>-19.004455157515004</v>
          </cell>
          <cell r="AX4264">
            <v>-23.23447212708632</v>
          </cell>
          <cell r="AY4264">
            <v>-22.503874311906898</v>
          </cell>
          <cell r="AZ4264">
            <v>-19.004455157515004</v>
          </cell>
          <cell r="BG4264">
            <v>0.86237907497505528</v>
          </cell>
          <cell r="BJ4264">
            <v>6.0725034221406817E-3</v>
          </cell>
          <cell r="CF4264">
            <v>0</v>
          </cell>
          <cell r="CV4264">
            <v>18.875</v>
          </cell>
          <cell r="DA4264">
            <v>0</v>
          </cell>
          <cell r="ER4264">
            <v>292.46874074074071</v>
          </cell>
        </row>
        <row r="4265">
          <cell r="A4265">
            <v>660582</v>
          </cell>
          <cell r="C4265" t="str">
            <v>Martina, Ildion</v>
          </cell>
          <cell r="AF4265">
            <v>0.11923688178308108</v>
          </cell>
          <cell r="AN4265">
            <v>60.262518518518533</v>
          </cell>
          <cell r="AP4265">
            <v>4.2560390710418061E-2</v>
          </cell>
          <cell r="AV4265" t="str">
            <v>C</v>
          </cell>
          <cell r="AW4265">
            <v>-22.431036422419453</v>
          </cell>
          <cell r="AX4265">
            <v>-30.247449999999994</v>
          </cell>
          <cell r="AY4265">
            <v>-24.910511063225925</v>
          </cell>
          <cell r="AZ4265">
            <v>-16.19829396314563</v>
          </cell>
          <cell r="BG4265">
            <v>0.59912999010523182</v>
          </cell>
          <cell r="BJ4265">
            <v>-2.208054731469249E-2</v>
          </cell>
          <cell r="CF4265">
            <v>0</v>
          </cell>
          <cell r="CV4265">
            <v>19.125</v>
          </cell>
          <cell r="DA4265">
            <v>0</v>
          </cell>
          <cell r="ER4265">
            <v>150.65629629629632</v>
          </cell>
        </row>
        <row r="4266">
          <cell r="A4266">
            <v>660583</v>
          </cell>
          <cell r="C4266" t="str">
            <v>Rodriguez, Lenin</v>
          </cell>
          <cell r="AF4266">
            <v>0.15188429211078924</v>
          </cell>
          <cell r="AN4266">
            <v>87.923946666666666</v>
          </cell>
          <cell r="AP4266">
            <v>0.10609114115009066</v>
          </cell>
          <cell r="AV4266" t="str">
            <v>C</v>
          </cell>
          <cell r="AW4266">
            <v>-23.081420319408686</v>
          </cell>
          <cell r="AX4266">
            <v>-33.142183333333321</v>
          </cell>
          <cell r="AY4266">
            <v>-27.06067175576073</v>
          </cell>
          <cell r="AZ4266">
            <v>-21.242409307777379</v>
          </cell>
          <cell r="BG4266">
            <v>0.57858845254903146</v>
          </cell>
          <cell r="BJ4266">
            <v>-4.2518601849323798E-3</v>
          </cell>
          <cell r="CF4266">
            <v>0</v>
          </cell>
          <cell r="CV4266">
            <v>18.291666666666668</v>
          </cell>
          <cell r="DA4266">
            <v>0</v>
          </cell>
          <cell r="ER4266">
            <v>219.80986666666666</v>
          </cell>
        </row>
        <row r="4267">
          <cell r="A4267">
            <v>660585</v>
          </cell>
          <cell r="C4267" t="str">
            <v>De Oleo, Enmanuel</v>
          </cell>
          <cell r="AF4267">
            <v>0.12828582331593139</v>
          </cell>
          <cell r="AN4267">
            <v>79.216426666666678</v>
          </cell>
          <cell r="AP4267">
            <v>7.1692426158357803E-2</v>
          </cell>
          <cell r="AV4267" t="str">
            <v>LF</v>
          </cell>
          <cell r="AW4267">
            <v>-18.522623634444216</v>
          </cell>
          <cell r="AX4267">
            <v>-28.147449999999992</v>
          </cell>
          <cell r="AY4267">
            <v>-22.17050292260226</v>
          </cell>
          <cell r="AZ4267">
            <v>-18.522623634444216</v>
          </cell>
          <cell r="BG4267">
            <v>0.85220206846126412</v>
          </cell>
          <cell r="BJ4267">
            <v>-3.7418708095287292E-3</v>
          </cell>
          <cell r="CF4267">
            <v>0</v>
          </cell>
          <cell r="CV4267">
            <v>19.791666666666668</v>
          </cell>
          <cell r="DA4267">
            <v>0</v>
          </cell>
          <cell r="ER4267">
            <v>198.04106666666667</v>
          </cell>
        </row>
        <row r="4268">
          <cell r="A4268">
            <v>660590</v>
          </cell>
          <cell r="C4268" t="str">
            <v>Garzon, Angel</v>
          </cell>
          <cell r="AF4268">
            <v>0.10954300688769258</v>
          </cell>
          <cell r="AN4268">
            <v>73.027318518518527</v>
          </cell>
          <cell r="AP4268">
            <v>5.5921566338637652E-2</v>
          </cell>
          <cell r="AV4268" t="str">
            <v>1B</v>
          </cell>
          <cell r="AW4268">
            <v>-19.317193782216833</v>
          </cell>
          <cell r="AX4268">
            <v>-20.171281439023971</v>
          </cell>
          <cell r="AY4268">
            <v>-18.874295580916218</v>
          </cell>
          <cell r="AZ4268">
            <v>-18.874295580916218</v>
          </cell>
          <cell r="BG4268">
            <v>0.67284992223983142</v>
          </cell>
          <cell r="BJ4268">
            <v>5.4526137210824371E-3</v>
          </cell>
          <cell r="CF4268">
            <v>0</v>
          </cell>
          <cell r="CV4268">
            <v>18.875</v>
          </cell>
          <cell r="DA4268">
            <v>0</v>
          </cell>
          <cell r="ER4268">
            <v>182.5682962962963</v>
          </cell>
        </row>
        <row r="4269">
          <cell r="A4269">
            <v>660591</v>
          </cell>
          <cell r="C4269" t="str">
            <v>Souffront, Jefrey</v>
          </cell>
          <cell r="AF4269">
            <v>0.138690785860729</v>
          </cell>
          <cell r="AN4269">
            <v>102.77312000000002</v>
          </cell>
          <cell r="AP4269">
            <v>0.13659673021384411</v>
          </cell>
          <cell r="AV4269" t="str">
            <v>SS</v>
          </cell>
          <cell r="AW4269">
            <v>-18.535511285318616</v>
          </cell>
          <cell r="AX4269">
            <v>-15.748994860510885</v>
          </cell>
          <cell r="AY4269">
            <v>-19.094122674567913</v>
          </cell>
          <cell r="AZ4269">
            <v>-15.748994860510885</v>
          </cell>
          <cell r="BG4269">
            <v>0.6965696967625864</v>
          </cell>
          <cell r="BJ4269">
            <v>5.6209896203946385E-5</v>
          </cell>
          <cell r="CF4269">
            <v>0</v>
          </cell>
          <cell r="CV4269">
            <v>19.125</v>
          </cell>
          <cell r="DA4269">
            <v>0</v>
          </cell>
          <cell r="ER4269">
            <v>256.93280000000004</v>
          </cell>
        </row>
        <row r="4270">
          <cell r="A4270">
            <v>660592</v>
          </cell>
          <cell r="C4270" t="str">
            <v>Sims, Johnny</v>
          </cell>
          <cell r="AF4270">
            <v>0.12670570573762296</v>
          </cell>
          <cell r="AN4270">
            <v>112.49931851851852</v>
          </cell>
          <cell r="AP4270">
            <v>0.14615162555692274</v>
          </cell>
          <cell r="AV4270" t="str">
            <v>LF</v>
          </cell>
          <cell r="AW4270">
            <v>-17.746308333333335</v>
          </cell>
          <cell r="AX4270">
            <v>-28.409949999999998</v>
          </cell>
          <cell r="AY4270">
            <v>-21.643502525499649</v>
          </cell>
          <cell r="AZ4270">
            <v>-17.746308333333335</v>
          </cell>
          <cell r="BG4270">
            <v>0.59701077202207098</v>
          </cell>
          <cell r="BJ4270">
            <v>-1.5880070850019634E-2</v>
          </cell>
          <cell r="CF4270">
            <v>0</v>
          </cell>
          <cell r="CV4270">
            <v>19.708333333333332</v>
          </cell>
          <cell r="DA4270">
            <v>0</v>
          </cell>
          <cell r="ER4270">
            <v>281.2482962962963</v>
          </cell>
        </row>
        <row r="4271">
          <cell r="A4271">
            <v>660594</v>
          </cell>
          <cell r="C4271" t="str">
            <v>Graterol, Jesus</v>
          </cell>
          <cell r="AF4271">
            <v>0.12454329969385085</v>
          </cell>
          <cell r="AN4271">
            <v>80.92618666666668</v>
          </cell>
          <cell r="AP4271">
            <v>5.7731998433771303E-2</v>
          </cell>
          <cell r="AV4271" t="str">
            <v>LF</v>
          </cell>
          <cell r="AW4271">
            <v>-20.239799089740686</v>
          </cell>
          <cell r="AX4271">
            <v>-29.984949999999998</v>
          </cell>
          <cell r="AY4271">
            <v>-22.421142502690707</v>
          </cell>
          <cell r="AZ4271">
            <v>-20.239799089740686</v>
          </cell>
          <cell r="BG4271">
            <v>0.60119822594521199</v>
          </cell>
          <cell r="BJ4271">
            <v>-5.0792054623488153E-3</v>
          </cell>
          <cell r="CF4271">
            <v>0</v>
          </cell>
          <cell r="CV4271">
            <v>19.208333333333332</v>
          </cell>
          <cell r="DA4271">
            <v>0</v>
          </cell>
          <cell r="ER4271">
            <v>202.31546666666668</v>
          </cell>
        </row>
        <row r="4272">
          <cell r="A4272">
            <v>660595</v>
          </cell>
          <cell r="C4272" t="str">
            <v>Ventura, Edwin</v>
          </cell>
          <cell r="AF4272">
            <v>0.14766446192938215</v>
          </cell>
          <cell r="AN4272">
            <v>99.923519999999996</v>
          </cell>
          <cell r="AP4272">
            <v>9.4297061797255832E-2</v>
          </cell>
          <cell r="AV4272" t="str">
            <v>RF</v>
          </cell>
          <cell r="AW4272">
            <v>-18.968</v>
          </cell>
          <cell r="AX4272">
            <v>-31.082549999999994</v>
          </cell>
          <cell r="AY4272">
            <v>-15.796156026668875</v>
          </cell>
          <cell r="AZ4272">
            <v>-15.796156026668875</v>
          </cell>
          <cell r="BG4272">
            <v>0.93027635225269734</v>
          </cell>
          <cell r="BJ4272">
            <v>8.7928467834744173E-3</v>
          </cell>
          <cell r="CF4272">
            <v>0</v>
          </cell>
          <cell r="CV4272">
            <v>18.875</v>
          </cell>
          <cell r="DA4272">
            <v>0</v>
          </cell>
          <cell r="ER4272">
            <v>249.80879999999999</v>
          </cell>
        </row>
        <row r="4273">
          <cell r="A4273">
            <v>660596</v>
          </cell>
          <cell r="C4273" t="str">
            <v>Salas, Jose</v>
          </cell>
          <cell r="AF4273">
            <v>0.13655829850745516</v>
          </cell>
          <cell r="AN4273">
            <v>109.00397037037038</v>
          </cell>
          <cell r="AP4273">
            <v>0.13969967823499896</v>
          </cell>
          <cell r="AV4273" t="str">
            <v>SS</v>
          </cell>
          <cell r="AW4273">
            <v>-18.468208333333337</v>
          </cell>
          <cell r="AX4273">
            <v>-15.600762091861252</v>
          </cell>
          <cell r="AY4273">
            <v>-18.594360297277372</v>
          </cell>
          <cell r="AZ4273">
            <v>-15.600762091861252</v>
          </cell>
          <cell r="BG4273">
            <v>0.84143323034363959</v>
          </cell>
          <cell r="BJ4273">
            <v>1.8185413607701884E-3</v>
          </cell>
          <cell r="CF4273">
            <v>0</v>
          </cell>
          <cell r="CV4273">
            <v>19.208333333333332</v>
          </cell>
          <cell r="DA4273">
            <v>0</v>
          </cell>
          <cell r="ER4273">
            <v>272.50992592592593</v>
          </cell>
        </row>
        <row r="4274">
          <cell r="A4274">
            <v>660602</v>
          </cell>
          <cell r="C4274" t="str">
            <v>Damian, Rayner</v>
          </cell>
          <cell r="AF4274">
            <v>0.12573995372380337</v>
          </cell>
          <cell r="AN4274">
            <v>82.497303703703722</v>
          </cell>
          <cell r="AP4274">
            <v>8.0379435581089398E-2</v>
          </cell>
          <cell r="AV4274" t="str">
            <v>LF</v>
          </cell>
          <cell r="AW4274">
            <v>-18.468208333333337</v>
          </cell>
          <cell r="AX4274">
            <v>-29.984949999999998</v>
          </cell>
          <cell r="AY4274">
            <v>-13.192078796167722</v>
          </cell>
          <cell r="AZ4274">
            <v>-13.192078796167722</v>
          </cell>
          <cell r="BG4274">
            <v>0.53925846839268077</v>
          </cell>
          <cell r="BJ4274">
            <v>-1.4007783816753596E-2</v>
          </cell>
          <cell r="CF4274">
            <v>0</v>
          </cell>
          <cell r="CV4274">
            <v>19.208333333333332</v>
          </cell>
          <cell r="DA4274">
            <v>0</v>
          </cell>
          <cell r="ER4274">
            <v>206.24325925925928</v>
          </cell>
        </row>
        <row r="4275">
          <cell r="A4275">
            <v>660607</v>
          </cell>
          <cell r="C4275" t="str">
            <v>Jimenez, Melvin</v>
          </cell>
          <cell r="AF4275">
            <v>0.15470644044393708</v>
          </cell>
          <cell r="AN4275">
            <v>104.86282666666669</v>
          </cell>
          <cell r="AP4275">
            <v>0.128862488220023</v>
          </cell>
          <cell r="AV4275" t="str">
            <v>2B</v>
          </cell>
          <cell r="AW4275">
            <v>-16.528671669319827</v>
          </cell>
          <cell r="AX4275">
            <v>-10.518512095846878</v>
          </cell>
          <cell r="AY4275">
            <v>-16.710623336870874</v>
          </cell>
          <cell r="AZ4275">
            <v>-10.518512095846878</v>
          </cell>
          <cell r="BG4275">
            <v>0.7077818940753231</v>
          </cell>
          <cell r="BJ4275">
            <v>-4.0111711728667964E-3</v>
          </cell>
          <cell r="CF4275">
            <v>0</v>
          </cell>
          <cell r="CV4275">
            <v>20.791666666666668</v>
          </cell>
          <cell r="DA4275">
            <v>0</v>
          </cell>
          <cell r="ER4275">
            <v>262.15706666666671</v>
          </cell>
        </row>
        <row r="4276">
          <cell r="A4276">
            <v>660609</v>
          </cell>
          <cell r="C4276" t="str">
            <v>Sanchez, Aristides</v>
          </cell>
          <cell r="AF4276">
            <v>0.11043149433390781</v>
          </cell>
          <cell r="AN4276">
            <v>94.096000000000004</v>
          </cell>
          <cell r="AP4276">
            <v>0.10196376110481153</v>
          </cell>
          <cell r="AV4276" t="str">
            <v>1B</v>
          </cell>
          <cell r="AW4276">
            <v>-19.067980587796903</v>
          </cell>
          <cell r="AX4276">
            <v>-29.722449999999988</v>
          </cell>
          <cell r="AY4276">
            <v>-22.057429414149638</v>
          </cell>
          <cell r="AZ4276">
            <v>-19.067980587796903</v>
          </cell>
          <cell r="BG4276">
            <v>0.60249593768137777</v>
          </cell>
          <cell r="BJ4276">
            <v>-1.9205843662593331E-2</v>
          </cell>
          <cell r="CF4276">
            <v>0</v>
          </cell>
          <cell r="CV4276">
            <v>19.291666666666668</v>
          </cell>
          <cell r="DA4276">
            <v>0</v>
          </cell>
          <cell r="ER4276">
            <v>235.24</v>
          </cell>
        </row>
        <row r="4277">
          <cell r="A4277">
            <v>660611</v>
          </cell>
          <cell r="C4277" t="str">
            <v>Ferrer, Grendis</v>
          </cell>
          <cell r="AF4277">
            <v>0.12496658688183089</v>
          </cell>
          <cell r="AN4277">
            <v>70.47765333333335</v>
          </cell>
          <cell r="AP4277">
            <v>3.6334169897558555E-2</v>
          </cell>
          <cell r="AV4277" t="str">
            <v>RF</v>
          </cell>
          <cell r="AW4277">
            <v>-19.24023976573136</v>
          </cell>
          <cell r="AX4277">
            <v>-28.147449999999992</v>
          </cell>
          <cell r="AY4277">
            <v>-19.076759513084017</v>
          </cell>
          <cell r="AZ4277">
            <v>-19.076759513084017</v>
          </cell>
          <cell r="BG4277">
            <v>0.88600996959685285</v>
          </cell>
          <cell r="BJ4277">
            <v>1.7551583833345099E-3</v>
          </cell>
          <cell r="CF4277">
            <v>0</v>
          </cell>
          <cell r="CV4277">
            <v>19.791666666666668</v>
          </cell>
          <cell r="DA4277">
            <v>0</v>
          </cell>
          <cell r="ER4277">
            <v>176.19413333333335</v>
          </cell>
        </row>
        <row r="4278">
          <cell r="A4278">
            <v>660612</v>
          </cell>
          <cell r="C4278" t="str">
            <v>Valdez, Rafael</v>
          </cell>
          <cell r="AF4278">
            <v>0.12636384592331812</v>
          </cell>
          <cell r="AN4278">
            <v>119.21102222222224</v>
          </cell>
          <cell r="AP4278">
            <v>0.14064994941355957</v>
          </cell>
          <cell r="AV4278" t="str">
            <v>2B</v>
          </cell>
          <cell r="AW4278">
            <v>-20.523087396009515</v>
          </cell>
          <cell r="AX4278">
            <v>-23.996944035407651</v>
          </cell>
          <cell r="AY4278">
            <v>-19.305076591870762</v>
          </cell>
          <cell r="AZ4278">
            <v>-19.305076591870762</v>
          </cell>
          <cell r="BG4278">
            <v>0.73643506246358958</v>
          </cell>
          <cell r="BJ4278">
            <v>6.3463316664561266E-3</v>
          </cell>
          <cell r="CF4278">
            <v>0</v>
          </cell>
          <cell r="CV4278">
            <v>19.208333333333332</v>
          </cell>
          <cell r="DA4278">
            <v>0</v>
          </cell>
          <cell r="ER4278">
            <v>298.02755555555558</v>
          </cell>
        </row>
        <row r="4279">
          <cell r="A4279">
            <v>660613</v>
          </cell>
          <cell r="C4279" t="str">
            <v>Hernandez, Ronaldo</v>
          </cell>
          <cell r="AF4279">
            <v>0.14772306214229175</v>
          </cell>
          <cell r="AN4279">
            <v>107.39792592592592</v>
          </cell>
          <cell r="AP4279">
            <v>0.11557571975034675</v>
          </cell>
          <cell r="AV4279" t="str">
            <v>C</v>
          </cell>
          <cell r="AW4279">
            <v>-21.926074255426133</v>
          </cell>
          <cell r="AX4279">
            <v>-31.965249999999994</v>
          </cell>
          <cell r="AY4279">
            <v>-24.384207340568167</v>
          </cell>
          <cell r="AZ4279">
            <v>-10.973042867874984</v>
          </cell>
          <cell r="BG4279">
            <v>0.97175054772344627</v>
          </cell>
          <cell r="BJ4279">
            <v>-9.3340313248675526E-3</v>
          </cell>
          <cell r="CF4279">
            <v>0</v>
          </cell>
          <cell r="CV4279">
            <v>18.625</v>
          </cell>
          <cell r="DA4279">
            <v>0</v>
          </cell>
          <cell r="ER4279">
            <v>268.49481481481479</v>
          </cell>
        </row>
        <row r="4280">
          <cell r="A4280">
            <v>660614</v>
          </cell>
          <cell r="C4280" t="str">
            <v>Gamboa, Arquimedez</v>
          </cell>
          <cell r="AF4280">
            <v>0.15426574482015448</v>
          </cell>
          <cell r="AN4280">
            <v>109.84829629629631</v>
          </cell>
          <cell r="AP4280">
            <v>0.14001666872224683</v>
          </cell>
          <cell r="AV4280" t="str">
            <v>SS</v>
          </cell>
          <cell r="AW4280">
            <v>-19.100666666666665</v>
          </cell>
          <cell r="AX4280">
            <v>-14.611983821839909</v>
          </cell>
          <cell r="AY4280">
            <v>-14.421625895165555</v>
          </cell>
          <cell r="AZ4280">
            <v>-14.421625895165555</v>
          </cell>
          <cell r="BG4280">
            <v>0.64152702727165045</v>
          </cell>
          <cell r="BJ4280">
            <v>-1.2996179902269702E-2</v>
          </cell>
          <cell r="CF4280">
            <v>0</v>
          </cell>
          <cell r="CV4280">
            <v>18.791666666666668</v>
          </cell>
          <cell r="DA4280">
            <v>0</v>
          </cell>
          <cell r="ER4280">
            <v>274.62074074074076</v>
          </cell>
        </row>
        <row r="4281">
          <cell r="A4281">
            <v>660615</v>
          </cell>
          <cell r="C4281" t="str">
            <v>Aracena, Ricky</v>
          </cell>
          <cell r="AF4281">
            <v>0.14432967398971561</v>
          </cell>
          <cell r="AN4281">
            <v>120.18595555555558</v>
          </cell>
          <cell r="AP4281">
            <v>0.13435513289872691</v>
          </cell>
          <cell r="AV4281" t="str">
            <v>SS</v>
          </cell>
          <cell r="AW4281">
            <v>-19.233333333333334</v>
          </cell>
          <cell r="AX4281">
            <v>-18.337704209719114</v>
          </cell>
          <cell r="AY4281">
            <v>-10.308446067999016</v>
          </cell>
          <cell r="AZ4281">
            <v>-10.308446067999016</v>
          </cell>
          <cell r="BG4281">
            <v>0.5509401814476198</v>
          </cell>
          <cell r="BJ4281">
            <v>2.2465983367237017E-3</v>
          </cell>
          <cell r="CF4281">
            <v>0</v>
          </cell>
          <cell r="CV4281">
            <v>18.708333333333332</v>
          </cell>
          <cell r="DA4281">
            <v>0</v>
          </cell>
          <cell r="ER4281">
            <v>300.46488888888894</v>
          </cell>
        </row>
        <row r="4282">
          <cell r="A4282">
            <v>660616</v>
          </cell>
          <cell r="C4282" t="str">
            <v>Rodriguez, Ricardo</v>
          </cell>
          <cell r="AF4282">
            <v>0.14215647080726523</v>
          </cell>
          <cell r="AN4282">
            <v>74.478222222222243</v>
          </cell>
          <cell r="AP4282">
            <v>8.2097363792508871E-2</v>
          </cell>
          <cell r="AV4282" t="str">
            <v>C</v>
          </cell>
          <cell r="AW4282">
            <v>-24.420401798432259</v>
          </cell>
          <cell r="AX4282">
            <v>-32.259483333333321</v>
          </cell>
          <cell r="AY4282">
            <v>-27.736105175687445</v>
          </cell>
          <cell r="AZ4282">
            <v>-24.40914875442197</v>
          </cell>
          <cell r="BG4282">
            <v>0.63475620351558759</v>
          </cell>
          <cell r="BJ4282">
            <v>-5.5898604096253626E-3</v>
          </cell>
          <cell r="CF4282">
            <v>0</v>
          </cell>
          <cell r="CV4282">
            <v>18.541666666666668</v>
          </cell>
          <cell r="DA4282">
            <v>0</v>
          </cell>
          <cell r="ER4282">
            <v>186.19555555555559</v>
          </cell>
        </row>
        <row r="4283">
          <cell r="A4283">
            <v>660617</v>
          </cell>
          <cell r="C4283" t="str">
            <v>Gomez, Nelson</v>
          </cell>
          <cell r="AF4283">
            <v>0.14578819934909887</v>
          </cell>
          <cell r="AN4283">
            <v>120.8190814814815</v>
          </cell>
          <cell r="AP4283">
            <v>0.16769413372623554</v>
          </cell>
          <cell r="AV4283" t="str">
            <v>3B</v>
          </cell>
          <cell r="AW4283">
            <v>-22.698544264466172</v>
          </cell>
          <cell r="AX4283">
            <v>-22.849992787982266</v>
          </cell>
          <cell r="AY4283">
            <v>-25.388039574843766</v>
          </cell>
          <cell r="AZ4283">
            <v>-22.698544264466172</v>
          </cell>
          <cell r="BG4283">
            <v>0.66064934245992513</v>
          </cell>
          <cell r="BJ4283">
            <v>-5.8535756630085558E-3</v>
          </cell>
          <cell r="CF4283">
            <v>0</v>
          </cell>
          <cell r="CV4283">
            <v>18.708333333333332</v>
          </cell>
          <cell r="DA4283">
            <v>0</v>
          </cell>
          <cell r="ER4283">
            <v>302.04770370370375</v>
          </cell>
        </row>
        <row r="4284">
          <cell r="A4284">
            <v>660618</v>
          </cell>
          <cell r="C4284" t="str">
            <v>Torres, Christopher</v>
          </cell>
          <cell r="AF4284">
            <v>0.14471977208074571</v>
          </cell>
          <cell r="AN4284">
            <v>114.98216296296296</v>
          </cell>
          <cell r="AP4284">
            <v>0.15990497005660043</v>
          </cell>
          <cell r="AV4284" t="str">
            <v>SS</v>
          </cell>
          <cell r="AW4284">
            <v>-19.764000000000003</v>
          </cell>
          <cell r="AX4284">
            <v>-11.628548411436189</v>
          </cell>
          <cell r="AY4284">
            <v>-10.125015715468857</v>
          </cell>
          <cell r="AZ4284">
            <v>-10.125015715468857</v>
          </cell>
          <cell r="BG4284">
            <v>0.66562842967459446</v>
          </cell>
          <cell r="BJ4284">
            <v>4.3272982908699395E-3</v>
          </cell>
          <cell r="CF4284">
            <v>0</v>
          </cell>
          <cell r="CV4284">
            <v>18.375</v>
          </cell>
          <cell r="DA4284">
            <v>0</v>
          </cell>
          <cell r="ER4284">
            <v>287.45540740740739</v>
          </cell>
        </row>
        <row r="4285">
          <cell r="A4285">
            <v>660620</v>
          </cell>
          <cell r="C4285" t="str">
            <v>Arauz, Jonathan</v>
          </cell>
          <cell r="AF4285">
            <v>0.16710139721744843</v>
          </cell>
          <cell r="AN4285">
            <v>118.54376296296296</v>
          </cell>
          <cell r="AP4285">
            <v>0.14809947671916124</v>
          </cell>
          <cell r="AV4285" t="str">
            <v>SS</v>
          </cell>
          <cell r="AW4285">
            <v>-22.338786884796761</v>
          </cell>
          <cell r="AX4285">
            <v>-18.594988337486893</v>
          </cell>
          <cell r="AY4285">
            <v>-25.179428346395675</v>
          </cell>
          <cell r="AZ4285">
            <v>-18.594988337486893</v>
          </cell>
          <cell r="BG4285">
            <v>0.7852779901223943</v>
          </cell>
          <cell r="BJ4285">
            <v>-4.2577848961471865E-3</v>
          </cell>
          <cell r="CF4285">
            <v>0</v>
          </cell>
          <cell r="CV4285">
            <v>17.875</v>
          </cell>
          <cell r="DA4285">
            <v>0</v>
          </cell>
          <cell r="ER4285">
            <v>296.35940740740739</v>
          </cell>
        </row>
        <row r="4286">
          <cell r="A4286">
            <v>660621</v>
          </cell>
          <cell r="C4286" t="str">
            <v>Medina, Roberto</v>
          </cell>
          <cell r="AF4286">
            <v>0.12302909838467652</v>
          </cell>
          <cell r="AN4286">
            <v>89.491792592592603</v>
          </cell>
          <cell r="AP4286">
            <v>0.10342989339046138</v>
          </cell>
          <cell r="AV4286" t="str">
            <v>C</v>
          </cell>
          <cell r="AW4286">
            <v>-18.990595505628765</v>
          </cell>
          <cell r="AX4286">
            <v>-31.376783333333325</v>
          </cell>
          <cell r="AY4286">
            <v>-19.670792402865082</v>
          </cell>
          <cell r="AZ4286">
            <v>-11.212349370322666</v>
          </cell>
          <cell r="BG4286">
            <v>0.76347153763633724</v>
          </cell>
          <cell r="BJ4286">
            <v>9.6905966206920716E-3</v>
          </cell>
          <cell r="CF4286">
            <v>0</v>
          </cell>
          <cell r="CV4286">
            <v>18.791666666666668</v>
          </cell>
          <cell r="DA4286">
            <v>0</v>
          </cell>
          <cell r="ER4286">
            <v>223.72948148148149</v>
          </cell>
        </row>
        <row r="4287">
          <cell r="A4287">
            <v>660622</v>
          </cell>
          <cell r="C4287" t="str">
            <v>Navarro, Jesus</v>
          </cell>
          <cell r="AF4287">
            <v>0.12522676577850764</v>
          </cell>
          <cell r="AN4287">
            <v>133.93469629629632</v>
          </cell>
          <cell r="AP4287">
            <v>0.18746980485122955</v>
          </cell>
          <cell r="AV4287" t="str">
            <v>SS</v>
          </cell>
          <cell r="AW4287">
            <v>-19.631333333333338</v>
          </cell>
          <cell r="AX4287">
            <v>-15.597656123504409</v>
          </cell>
          <cell r="AY4287">
            <v>-20.659311123146981</v>
          </cell>
          <cell r="AZ4287">
            <v>-15.597656123504409</v>
          </cell>
          <cell r="BG4287">
            <v>0.73454101101935976</v>
          </cell>
          <cell r="BJ4287">
            <v>2.6152059524688388E-3</v>
          </cell>
          <cell r="CF4287">
            <v>0</v>
          </cell>
          <cell r="CV4287">
            <v>18.458333333333332</v>
          </cell>
          <cell r="DA4287">
            <v>0</v>
          </cell>
          <cell r="ER4287">
            <v>334.83674074074077</v>
          </cell>
        </row>
        <row r="4288">
          <cell r="A4288">
            <v>660624</v>
          </cell>
          <cell r="C4288" t="str">
            <v>Emery, Brayan</v>
          </cell>
          <cell r="AF4288">
            <v>0.14826358387785271</v>
          </cell>
          <cell r="AN4288">
            <v>105.0528</v>
          </cell>
          <cell r="AP4288">
            <v>0.13882674822975771</v>
          </cell>
          <cell r="AV4288" t="str">
            <v>RF</v>
          </cell>
          <cell r="AW4288">
            <v>-19.896666666666665</v>
          </cell>
          <cell r="AX4288">
            <v>-33.142183333333321</v>
          </cell>
          <cell r="AY4288">
            <v>-21.002298395975586</v>
          </cell>
          <cell r="AZ4288">
            <v>-19.896666666666665</v>
          </cell>
          <cell r="BG4288">
            <v>0.69478380594092615</v>
          </cell>
          <cell r="BJ4288">
            <v>-1.0441357880913051E-2</v>
          </cell>
          <cell r="CF4288">
            <v>0</v>
          </cell>
          <cell r="CV4288">
            <v>18.291666666666668</v>
          </cell>
          <cell r="DA4288">
            <v>0</v>
          </cell>
          <cell r="ER4288">
            <v>262.63200000000001</v>
          </cell>
        </row>
        <row r="4289">
          <cell r="A4289">
            <v>660625</v>
          </cell>
          <cell r="C4289" t="str">
            <v>Contreras, Yondry</v>
          </cell>
          <cell r="AF4289">
            <v>0.12033354851814176</v>
          </cell>
          <cell r="AN4289">
            <v>118.05357037037038</v>
          </cell>
          <cell r="AP4289">
            <v>0.16291799365052795</v>
          </cell>
          <cell r="AV4289" t="str">
            <v>CF</v>
          </cell>
          <cell r="AW4289">
            <v>-19.100666666666665</v>
          </cell>
          <cell r="AX4289">
            <v>-31.376783333333325</v>
          </cell>
          <cell r="AY4289">
            <v>-17.107322976343415</v>
          </cell>
          <cell r="AZ4289">
            <v>-17.107322976343415</v>
          </cell>
          <cell r="BG4289">
            <v>0.46214604014654159</v>
          </cell>
          <cell r="BJ4289">
            <v>1.5798999549729742E-3</v>
          </cell>
          <cell r="CF4289">
            <v>0</v>
          </cell>
          <cell r="CV4289">
            <v>18.791666666666668</v>
          </cell>
          <cell r="DA4289">
            <v>0</v>
          </cell>
          <cell r="ER4289">
            <v>295.13392592592595</v>
          </cell>
        </row>
        <row r="4290">
          <cell r="A4290">
            <v>660626</v>
          </cell>
          <cell r="C4290" t="str">
            <v>Arias, Antonio</v>
          </cell>
          <cell r="AF4290">
            <v>0.11839312365954571</v>
          </cell>
          <cell r="AN4290">
            <v>124.20361481481483</v>
          </cell>
          <cell r="AP4290">
            <v>0.14848798098421456</v>
          </cell>
          <cell r="AV4290" t="str">
            <v>CF</v>
          </cell>
          <cell r="AW4290">
            <v>-21.133093983188477</v>
          </cell>
          <cell r="AX4290">
            <v>-34.024883333333321</v>
          </cell>
          <cell r="AY4290">
            <v>-22.202753777894426</v>
          </cell>
          <cell r="AZ4290">
            <v>-21.133093983188477</v>
          </cell>
          <cell r="BG4290">
            <v>0.82771550918672876</v>
          </cell>
          <cell r="BJ4290">
            <v>1.6797249218000422E-3</v>
          </cell>
          <cell r="CF4290">
            <v>0</v>
          </cell>
          <cell r="CV4290">
            <v>18.041666666666668</v>
          </cell>
          <cell r="DA4290">
            <v>0</v>
          </cell>
          <cell r="ER4290">
            <v>310.50903703703705</v>
          </cell>
        </row>
        <row r="4291">
          <cell r="A4291">
            <v>660627</v>
          </cell>
          <cell r="C4291" t="str">
            <v>Moreno, Raymundo</v>
          </cell>
          <cell r="AF4291">
            <v>0.13104120274236586</v>
          </cell>
          <cell r="AN4291">
            <v>119.21469629629631</v>
          </cell>
          <cell r="AP4291">
            <v>0.1121271309130083</v>
          </cell>
          <cell r="AV4291" t="str">
            <v>CF</v>
          </cell>
          <cell r="AW4291">
            <v>-19.896666666666665</v>
          </cell>
          <cell r="AX4291">
            <v>-33.142183333333321</v>
          </cell>
          <cell r="AY4291">
            <v>-12.885503375160512</v>
          </cell>
          <cell r="AZ4291">
            <v>-12.885503375160512</v>
          </cell>
          <cell r="BG4291">
            <v>0.83358606686404357</v>
          </cell>
          <cell r="BJ4291">
            <v>-3.0554407528608153E-3</v>
          </cell>
          <cell r="CF4291">
            <v>0</v>
          </cell>
          <cell r="CV4291">
            <v>18.291666666666668</v>
          </cell>
          <cell r="DA4291">
            <v>0</v>
          </cell>
          <cell r="ER4291">
            <v>298.03674074074075</v>
          </cell>
        </row>
        <row r="4292">
          <cell r="A4292">
            <v>660629</v>
          </cell>
          <cell r="C4292" t="str">
            <v>Capellan, Christian</v>
          </cell>
          <cell r="AF4292">
            <v>0.11045149981111695</v>
          </cell>
          <cell r="AN4292">
            <v>85.101866666666666</v>
          </cell>
          <cell r="AP4292">
            <v>7.086092808799016E-2</v>
          </cell>
          <cell r="AV4292" t="str">
            <v>1B</v>
          </cell>
          <cell r="AW4292">
            <v>-19.257029489302539</v>
          </cell>
          <cell r="AX4292">
            <v>-32.259483333333321</v>
          </cell>
          <cell r="AY4292">
            <v>-22.640629781147901</v>
          </cell>
          <cell r="AZ4292">
            <v>-19.257029489302539</v>
          </cell>
          <cell r="BG4292">
            <v>0.70150762789508114</v>
          </cell>
          <cell r="BJ4292">
            <v>-1.1053499742850588E-2</v>
          </cell>
          <cell r="CF4292">
            <v>0</v>
          </cell>
          <cell r="CV4292">
            <v>18.541666666666668</v>
          </cell>
          <cell r="DA4292">
            <v>0</v>
          </cell>
          <cell r="ER4292">
            <v>212.75466666666665</v>
          </cell>
        </row>
        <row r="4293">
          <cell r="A4293">
            <v>660630</v>
          </cell>
          <cell r="C4293" t="str">
            <v>Cuadrado, Romer</v>
          </cell>
          <cell r="AF4293">
            <v>0.15049456057636168</v>
          </cell>
          <cell r="AN4293">
            <v>120.14471111111112</v>
          </cell>
          <cell r="AP4293">
            <v>0.16284293148763729</v>
          </cell>
          <cell r="AV4293" t="str">
            <v>CF</v>
          </cell>
          <cell r="AW4293">
            <v>-19.100666666666665</v>
          </cell>
          <cell r="AX4293">
            <v>-31.376783333333325</v>
          </cell>
          <cell r="AY4293">
            <v>-20.528914612233564</v>
          </cell>
          <cell r="AZ4293">
            <v>-19.100666666666665</v>
          </cell>
          <cell r="BG4293">
            <v>0.85837135542956267</v>
          </cell>
          <cell r="BJ4293">
            <v>-3.8788399550293922E-3</v>
          </cell>
          <cell r="CF4293">
            <v>0</v>
          </cell>
          <cell r="CV4293">
            <v>18.791666666666668</v>
          </cell>
          <cell r="DA4293">
            <v>0</v>
          </cell>
          <cell r="ER4293">
            <v>300.36177777777777</v>
          </cell>
        </row>
        <row r="4294">
          <cell r="A4294">
            <v>660631</v>
          </cell>
          <cell r="C4294" t="str">
            <v>Vicuna, Kevin</v>
          </cell>
          <cell r="AF4294">
            <v>0.14779652444532279</v>
          </cell>
          <cell r="AN4294">
            <v>123.04794074074076</v>
          </cell>
          <cell r="AP4294">
            <v>0.1732954871456569</v>
          </cell>
          <cell r="AV4294" t="str">
            <v>SS</v>
          </cell>
          <cell r="AW4294">
            <v>-19.631333333333338</v>
          </cell>
          <cell r="AX4294">
            <v>-15.514519423301943</v>
          </cell>
          <cell r="AY4294">
            <v>-17.124396552898816</v>
          </cell>
          <cell r="AZ4294">
            <v>-15.514519423301943</v>
          </cell>
          <cell r="BG4294">
            <v>0.78669405844007145</v>
          </cell>
          <cell r="BJ4294">
            <v>3.6509183564991136E-4</v>
          </cell>
          <cell r="CF4294">
            <v>0</v>
          </cell>
          <cell r="CV4294">
            <v>18.458333333333332</v>
          </cell>
          <cell r="DA4294">
            <v>0</v>
          </cell>
          <cell r="ER4294">
            <v>307.61985185185188</v>
          </cell>
        </row>
        <row r="4295">
          <cell r="A4295">
            <v>660632</v>
          </cell>
          <cell r="C4295" t="str">
            <v>Rondon, Adrian</v>
          </cell>
          <cell r="AF4295">
            <v>0.15403117536321209</v>
          </cell>
          <cell r="AN4295">
            <v>111.51371851851853</v>
          </cell>
          <cell r="AP4295">
            <v>0.13339088127705179</v>
          </cell>
          <cell r="AV4295" t="str">
            <v>SS</v>
          </cell>
          <cell r="AW4295">
            <v>-20.433508333333336</v>
          </cell>
          <cell r="AX4295">
            <v>-21.52452714551065</v>
          </cell>
          <cell r="AY4295">
            <v>-22.583878581457245</v>
          </cell>
          <cell r="AZ4295">
            <v>-20.433508333333336</v>
          </cell>
          <cell r="BG4295">
            <v>0.7549925964864751</v>
          </cell>
          <cell r="BJ4295">
            <v>7.1685122124889823E-3</v>
          </cell>
          <cell r="CF4295">
            <v>0</v>
          </cell>
          <cell r="CV4295">
            <v>17.958333333333332</v>
          </cell>
          <cell r="DA4295">
            <v>0</v>
          </cell>
          <cell r="ER4295">
            <v>278.7842962962963</v>
          </cell>
        </row>
        <row r="4296">
          <cell r="A4296">
            <v>660633</v>
          </cell>
          <cell r="C4296" t="str">
            <v>Sala, Johan</v>
          </cell>
          <cell r="AF4296">
            <v>0.13941846328487309</v>
          </cell>
          <cell r="AN4296">
            <v>143.33854814814819</v>
          </cell>
          <cell r="AP4296">
            <v>0.19239003409417255</v>
          </cell>
          <cell r="AV4296" t="str">
            <v>CF</v>
          </cell>
          <cell r="AW4296">
            <v>-19.498666666666665</v>
          </cell>
          <cell r="AX4296">
            <v>-32.259483333333321</v>
          </cell>
          <cell r="AY4296">
            <v>-20.297823896701765</v>
          </cell>
          <cell r="AZ4296">
            <v>-19.498666666666665</v>
          </cell>
          <cell r="BG4296">
            <v>0.88047993445722428</v>
          </cell>
          <cell r="BJ4296">
            <v>-9.9635359461659138E-4</v>
          </cell>
          <cell r="CF4296">
            <v>0</v>
          </cell>
          <cell r="CV4296">
            <v>18.541666666666668</v>
          </cell>
          <cell r="DA4296">
            <v>0</v>
          </cell>
          <cell r="ER4296">
            <v>358.34637037037044</v>
          </cell>
        </row>
        <row r="4297">
          <cell r="A4297">
            <v>660634</v>
          </cell>
          <cell r="C4297" t="str">
            <v>Hernandez, Yonny</v>
          </cell>
          <cell r="AF4297">
            <v>0.15163584615174147</v>
          </cell>
          <cell r="AN4297">
            <v>132.84717037037038</v>
          </cell>
          <cell r="AP4297">
            <v>0.16598399518122564</v>
          </cell>
          <cell r="AV4297" t="str">
            <v>2B</v>
          </cell>
          <cell r="AW4297">
            <v>-20.161999999999999</v>
          </cell>
          <cell r="AX4297">
            <v>-12.249558252917272</v>
          </cell>
          <cell r="AY4297">
            <v>-9.1888749999999977</v>
          </cell>
          <cell r="AZ4297">
            <v>-9.1888749999999977</v>
          </cell>
          <cell r="BG4297">
            <v>0.60008995813825594</v>
          </cell>
          <cell r="BJ4297">
            <v>-7.016175308889182E-3</v>
          </cell>
          <cell r="CF4297">
            <v>0</v>
          </cell>
          <cell r="CV4297">
            <v>18.125</v>
          </cell>
          <cell r="DA4297">
            <v>0</v>
          </cell>
          <cell r="ER4297">
            <v>332.11792592592593</v>
          </cell>
        </row>
        <row r="4298">
          <cell r="A4298">
            <v>660635</v>
          </cell>
          <cell r="C4298" t="str">
            <v>Flores, Jeans</v>
          </cell>
          <cell r="AF4298">
            <v>0.14335086566469901</v>
          </cell>
          <cell r="AN4298">
            <v>82.034773333333348</v>
          </cell>
          <cell r="AP4298">
            <v>7.7471501462661907E-2</v>
          </cell>
          <cell r="AV4298" t="str">
            <v>C</v>
          </cell>
          <cell r="AW4298">
            <v>-19.896666666666665</v>
          </cell>
          <cell r="AX4298">
            <v>-33.142183333333321</v>
          </cell>
          <cell r="AY4298">
            <v>-13.502272032519143</v>
          </cell>
          <cell r="AZ4298">
            <v>-6.1154837269389928</v>
          </cell>
          <cell r="BG4298">
            <v>0.66901126572961012</v>
          </cell>
          <cell r="BJ4298">
            <v>-1.2037146509186953E-2</v>
          </cell>
          <cell r="CF4298">
            <v>0</v>
          </cell>
          <cell r="CV4298">
            <v>18.291666666666668</v>
          </cell>
          <cell r="DA4298">
            <v>0</v>
          </cell>
          <cell r="ER4298">
            <v>205.08693333333335</v>
          </cell>
        </row>
        <row r="4299">
          <cell r="A4299">
            <v>660636</v>
          </cell>
          <cell r="C4299" t="str">
            <v>Castillo, Diego</v>
          </cell>
          <cell r="AF4299">
            <v>0.14743737267903007</v>
          </cell>
          <cell r="AN4299">
            <v>116.65114074074074</v>
          </cell>
          <cell r="AP4299">
            <v>0.15967811865771364</v>
          </cell>
          <cell r="AV4299" t="str">
            <v>SS</v>
          </cell>
          <cell r="AW4299">
            <v>-19.24052277701249</v>
          </cell>
          <cell r="AX4299">
            <v>-14.804376774231317</v>
          </cell>
          <cell r="AY4299">
            <v>-20.777344258238863</v>
          </cell>
          <cell r="AZ4299">
            <v>-14.804376774231317</v>
          </cell>
          <cell r="BG4299">
            <v>0.93454754249255445</v>
          </cell>
          <cell r="BJ4299">
            <v>4.4647863128459888E-3</v>
          </cell>
          <cell r="CF4299">
            <v>0</v>
          </cell>
          <cell r="CV4299">
            <v>18.708333333333332</v>
          </cell>
          <cell r="DA4299">
            <v>0</v>
          </cell>
          <cell r="ER4299">
            <v>291.62785185185186</v>
          </cell>
        </row>
        <row r="4300">
          <cell r="A4300">
            <v>660638</v>
          </cell>
          <cell r="C4300" t="str">
            <v>Guevara, Javier</v>
          </cell>
          <cell r="AF4300">
            <v>0.13272427045414267</v>
          </cell>
          <cell r="AN4300">
            <v>110.96296296296296</v>
          </cell>
          <cell r="AP4300">
            <v>0.14435171885763554</v>
          </cell>
          <cell r="AV4300" t="str">
            <v>C</v>
          </cell>
          <cell r="AW4300">
            <v>-19.427262133420101</v>
          </cell>
          <cell r="AX4300">
            <v>-31.376783333333325</v>
          </cell>
          <cell r="AY4300">
            <v>-22.881923190664967</v>
          </cell>
          <cell r="AZ4300">
            <v>-12.667437154533566</v>
          </cell>
          <cell r="BG4300">
            <v>0.68884102431259508</v>
          </cell>
          <cell r="BJ4300">
            <v>6.2545573640128355E-3</v>
          </cell>
          <cell r="CF4300">
            <v>0</v>
          </cell>
          <cell r="CV4300">
            <v>18.791666666666668</v>
          </cell>
          <cell r="DA4300">
            <v>0</v>
          </cell>
          <cell r="ER4300">
            <v>277.40740740740739</v>
          </cell>
        </row>
        <row r="4301">
          <cell r="A4301">
            <v>660639</v>
          </cell>
          <cell r="C4301" t="str">
            <v>Gonzalez, Pedro</v>
          </cell>
          <cell r="AF4301">
            <v>0.14650939012455325</v>
          </cell>
          <cell r="AN4301">
            <v>134.68242962962964</v>
          </cell>
          <cell r="AP4301">
            <v>0.18669117006759761</v>
          </cell>
          <cell r="AV4301" t="str">
            <v>CF</v>
          </cell>
          <cell r="AW4301">
            <v>-19.233333333333334</v>
          </cell>
          <cell r="AX4301">
            <v>-18.405622452789792</v>
          </cell>
          <cell r="AY4301">
            <v>-12.351649835454566</v>
          </cell>
          <cell r="AZ4301">
            <v>-12.351649835454566</v>
          </cell>
          <cell r="BG4301">
            <v>0.97365019068849534</v>
          </cell>
          <cell r="BJ4301">
            <v>-1.0158783065550776E-3</v>
          </cell>
          <cell r="CF4301">
            <v>0</v>
          </cell>
          <cell r="CV4301">
            <v>18.708333333333332</v>
          </cell>
          <cell r="DA4301">
            <v>0</v>
          </cell>
          <cell r="ER4301">
            <v>336.70607407407408</v>
          </cell>
        </row>
        <row r="4302">
          <cell r="A4302">
            <v>660642</v>
          </cell>
          <cell r="C4302" t="str">
            <v>Cespedes, Cristopher</v>
          </cell>
          <cell r="AF4302">
            <v>0.12567449893469804</v>
          </cell>
          <cell r="AN4302">
            <v>106.33860740740744</v>
          </cell>
          <cell r="AP4302">
            <v>0.1421502595767169</v>
          </cell>
          <cell r="AV4302" t="str">
            <v>LF</v>
          </cell>
          <cell r="AW4302">
            <v>-21.099702692382458</v>
          </cell>
          <cell r="AX4302">
            <v>-33.730649999999997</v>
          </cell>
          <cell r="AY4302">
            <v>-24.842806863099202</v>
          </cell>
          <cell r="AZ4302">
            <v>-21.099702692382458</v>
          </cell>
          <cell r="BG4302">
            <v>0.85724061767540816</v>
          </cell>
          <cell r="BJ4302">
            <v>-6.2018910956661132E-3</v>
          </cell>
          <cell r="CF4302">
            <v>0</v>
          </cell>
          <cell r="CV4302">
            <v>18.125</v>
          </cell>
          <cell r="DA4302">
            <v>0</v>
          </cell>
          <cell r="ER4302">
            <v>265.84651851851856</v>
          </cell>
        </row>
        <row r="4303">
          <cell r="A4303">
            <v>660643</v>
          </cell>
          <cell r="C4303" t="str">
            <v>Peguero, Juan</v>
          </cell>
          <cell r="AF4303">
            <v>0.11998244323087642</v>
          </cell>
          <cell r="AN4303">
            <v>95.992177777777783</v>
          </cell>
          <cell r="AP4303">
            <v>9.5788313432916716E-2</v>
          </cell>
          <cell r="AV4303" t="str">
            <v>RF</v>
          </cell>
          <cell r="AW4303">
            <v>-22.456368115056438</v>
          </cell>
          <cell r="AX4303">
            <v>-32.847949999999997</v>
          </cell>
          <cell r="AY4303">
            <v>-24.518870493463858</v>
          </cell>
          <cell r="AZ4303">
            <v>-22.456368115056438</v>
          </cell>
          <cell r="BG4303">
            <v>0.68118926791749379</v>
          </cell>
          <cell r="BJ4303">
            <v>-3.9613197233721214E-3</v>
          </cell>
          <cell r="CF4303">
            <v>0</v>
          </cell>
          <cell r="CV4303">
            <v>18.375</v>
          </cell>
          <cell r="DA4303">
            <v>0</v>
          </cell>
          <cell r="ER4303">
            <v>239.98044444444446</v>
          </cell>
        </row>
        <row r="4304">
          <cell r="A4304">
            <v>660644</v>
          </cell>
          <cell r="C4304" t="str">
            <v>Brujan, Vidal</v>
          </cell>
          <cell r="AF4304">
            <v>0.15999949402354158</v>
          </cell>
          <cell r="AN4304">
            <v>123.41108148148149</v>
          </cell>
          <cell r="AP4304">
            <v>0.17101985400038988</v>
          </cell>
          <cell r="AV4304" t="str">
            <v>2B</v>
          </cell>
          <cell r="AW4304">
            <v>-19.705850348743713</v>
          </cell>
          <cell r="AX4304">
            <v>-14.308759521883072</v>
          </cell>
          <cell r="AY4304">
            <v>-12.824699595812724</v>
          </cell>
          <cell r="AZ4304">
            <v>-12.824699595812724</v>
          </cell>
          <cell r="BG4304">
            <v>0.79573792440899171</v>
          </cell>
          <cell r="BJ4304">
            <v>-3.6186410577397645E-3</v>
          </cell>
          <cell r="CF4304">
            <v>0</v>
          </cell>
          <cell r="CV4304">
            <v>18.375</v>
          </cell>
          <cell r="DA4304">
            <v>0</v>
          </cell>
          <cell r="ER4304">
            <v>308.52770370370371</v>
          </cell>
        </row>
        <row r="4305">
          <cell r="A4305">
            <v>660645</v>
          </cell>
          <cell r="C4305" t="str">
            <v>Mota, Ismerling</v>
          </cell>
          <cell r="AF4305">
            <v>0.13486119091046678</v>
          </cell>
          <cell r="AN4305">
            <v>82.224746666666675</v>
          </cell>
          <cell r="AP4305">
            <v>0.1026543025563027</v>
          </cell>
          <cell r="AV4305" t="str">
            <v>C</v>
          </cell>
          <cell r="AW4305">
            <v>-21.182769359464793</v>
          </cell>
          <cell r="AX4305">
            <v>-31.376783333333325</v>
          </cell>
          <cell r="AY4305">
            <v>-24.765357701010132</v>
          </cell>
          <cell r="AZ4305">
            <v>-17.835967898152205</v>
          </cell>
          <cell r="BG4305">
            <v>0.84198375369948275</v>
          </cell>
          <cell r="BJ4305">
            <v>-5.1310139824036968E-3</v>
          </cell>
          <cell r="CF4305">
            <v>0</v>
          </cell>
          <cell r="CV4305">
            <v>18.791666666666668</v>
          </cell>
          <cell r="DA4305">
            <v>0</v>
          </cell>
          <cell r="ER4305">
            <v>205.56186666666667</v>
          </cell>
        </row>
        <row r="4306">
          <cell r="A4306">
            <v>660646</v>
          </cell>
          <cell r="C4306" t="str">
            <v>Bautista, Welbin</v>
          </cell>
          <cell r="AF4306">
            <v>0.10987022922147553</v>
          </cell>
          <cell r="AN4306">
            <v>91.115970370370377</v>
          </cell>
          <cell r="AP4306">
            <v>0.12723371435756925</v>
          </cell>
          <cell r="AV4306" t="str">
            <v>C</v>
          </cell>
          <cell r="AW4306">
            <v>-22.145153894694918</v>
          </cell>
          <cell r="AX4306">
            <v>-33.730649999999997</v>
          </cell>
          <cell r="AY4306">
            <v>-26.720271503490945</v>
          </cell>
          <cell r="AZ4306">
            <v>-22.145153894694918</v>
          </cell>
          <cell r="BG4306">
            <v>0.67084210113945941</v>
          </cell>
          <cell r="BJ4306">
            <v>-4.7760518277977708E-4</v>
          </cell>
          <cell r="CF4306">
            <v>0</v>
          </cell>
          <cell r="CV4306">
            <v>18.125</v>
          </cell>
          <cell r="DA4306">
            <v>0</v>
          </cell>
          <cell r="ER4306">
            <v>227.78992592592593</v>
          </cell>
        </row>
        <row r="4307">
          <cell r="A4307">
            <v>660647</v>
          </cell>
          <cell r="C4307" t="str">
            <v>Bautista, Mariel</v>
          </cell>
          <cell r="AF4307">
            <v>0.15266202571694168</v>
          </cell>
          <cell r="AN4307">
            <v>141.25819259259259</v>
          </cell>
          <cell r="AP4307">
            <v>0.17903858563831809</v>
          </cell>
          <cell r="AV4307" t="str">
            <v>CF</v>
          </cell>
          <cell r="AW4307">
            <v>-19.233333333333334</v>
          </cell>
          <cell r="AX4307">
            <v>-31.671016666666663</v>
          </cell>
          <cell r="AY4307">
            <v>-17.183594959311218</v>
          </cell>
          <cell r="AZ4307">
            <v>-17.183594959311218</v>
          </cell>
          <cell r="BG4307">
            <v>1.1605616876625229</v>
          </cell>
          <cell r="BJ4307">
            <v>1.3856932195580584E-2</v>
          </cell>
          <cell r="CF4307">
            <v>0</v>
          </cell>
          <cell r="CV4307">
            <v>18.708333333333332</v>
          </cell>
          <cell r="DA4307">
            <v>0</v>
          </cell>
          <cell r="ER4307">
            <v>353.14548148148145</v>
          </cell>
        </row>
        <row r="4308">
          <cell r="A4308">
            <v>660649</v>
          </cell>
          <cell r="C4308" t="str">
            <v>Contreras, Danny</v>
          </cell>
          <cell r="AF4308">
            <v>0.12742995379848865</v>
          </cell>
          <cell r="AN4308">
            <v>140.2295703703704</v>
          </cell>
          <cell r="AP4308">
            <v>0.19085010952116743</v>
          </cell>
          <cell r="AV4308" t="str">
            <v>1B</v>
          </cell>
          <cell r="AW4308">
            <v>-22.608815602509587</v>
          </cell>
          <cell r="AX4308">
            <v>-33.730649999999997</v>
          </cell>
          <cell r="AY4308">
            <v>-24.051142112749307</v>
          </cell>
          <cell r="AZ4308">
            <v>-22.608815602509587</v>
          </cell>
          <cell r="BG4308">
            <v>0.89947307257899545</v>
          </cell>
          <cell r="BJ4308">
            <v>1.4735746609178999E-3</v>
          </cell>
          <cell r="CF4308">
            <v>0</v>
          </cell>
          <cell r="CV4308">
            <v>18.125</v>
          </cell>
          <cell r="DA4308">
            <v>0</v>
          </cell>
          <cell r="ER4308">
            <v>350.57392592592595</v>
          </cell>
        </row>
        <row r="4309">
          <cell r="A4309">
            <v>660650</v>
          </cell>
          <cell r="C4309" t="str">
            <v>Garcia, Dermis</v>
          </cell>
          <cell r="AF4309">
            <v>0.16486117880287038</v>
          </cell>
          <cell r="AN4309">
            <v>109.87164444444446</v>
          </cell>
          <cell r="AP4309">
            <v>0.1123803783468964</v>
          </cell>
          <cell r="AV4309" t="str">
            <v>3B</v>
          </cell>
          <cell r="AW4309">
            <v>-22.035078730339528</v>
          </cell>
          <cell r="AX4309">
            <v>-20.908078337903461</v>
          </cell>
          <cell r="AY4309">
            <v>-24.581802196008244</v>
          </cell>
          <cell r="AZ4309">
            <v>-20.908078337903461</v>
          </cell>
          <cell r="BG4309">
            <v>0.60992527363741189</v>
          </cell>
          <cell r="BJ4309">
            <v>-9.8208483262912701E-3</v>
          </cell>
          <cell r="CF4309">
            <v>0</v>
          </cell>
          <cell r="CV4309">
            <v>18.458333333333332</v>
          </cell>
          <cell r="DA4309">
            <v>0</v>
          </cell>
          <cell r="ER4309">
            <v>274.67911111111113</v>
          </cell>
        </row>
        <row r="4310">
          <cell r="A4310">
            <v>660652</v>
          </cell>
          <cell r="C4310" t="str">
            <v>Colina, Jose</v>
          </cell>
          <cell r="AF4310">
            <v>0.10239760075893786</v>
          </cell>
          <cell r="AN4310">
            <v>84.921362962962974</v>
          </cell>
          <cell r="AP4310">
            <v>9.4911701890107558E-2</v>
          </cell>
          <cell r="AV4310" t="str">
            <v>C</v>
          </cell>
          <cell r="AW4310">
            <v>-23.330108566361179</v>
          </cell>
          <cell r="AX4310">
            <v>-33.142183333333321</v>
          </cell>
          <cell r="AY4310">
            <v>-27.303125216201487</v>
          </cell>
          <cell r="AZ4310">
            <v>-17.297252335078859</v>
          </cell>
          <cell r="BG4310">
            <v>0.51898443257949811</v>
          </cell>
          <cell r="BJ4310">
            <v>-1.2196470062701996E-2</v>
          </cell>
          <cell r="CF4310">
            <v>0</v>
          </cell>
          <cell r="CV4310">
            <v>18.291666666666668</v>
          </cell>
          <cell r="DA4310">
            <v>0</v>
          </cell>
          <cell r="ER4310">
            <v>212.30340740740741</v>
          </cell>
        </row>
        <row r="4311">
          <cell r="A4311">
            <v>660656</v>
          </cell>
          <cell r="C4311" t="str">
            <v>Chirinos, Irwin</v>
          </cell>
          <cell r="AF4311">
            <v>0.12334863590035214</v>
          </cell>
          <cell r="AN4311">
            <v>90.112355555555567</v>
          </cell>
          <cell r="AP4311">
            <v>7.7380332162985455E-2</v>
          </cell>
          <cell r="AV4311" t="str">
            <v>RF</v>
          </cell>
          <cell r="AW4311">
            <v>-19.100666666666665</v>
          </cell>
          <cell r="AX4311">
            <v>-31.376783333333325</v>
          </cell>
          <cell r="AY4311">
            <v>-20.4510262054918</v>
          </cell>
          <cell r="AZ4311">
            <v>-19.100666666666665</v>
          </cell>
          <cell r="BG4311">
            <v>0.78253346064861518</v>
          </cell>
          <cell r="BJ4311">
            <v>9.2542103136507032E-3</v>
          </cell>
          <cell r="CF4311">
            <v>0</v>
          </cell>
          <cell r="CV4311">
            <v>18.791666666666668</v>
          </cell>
          <cell r="DA4311">
            <v>0</v>
          </cell>
          <cell r="ER4311">
            <v>225.28088888888891</v>
          </cell>
        </row>
        <row r="4312">
          <cell r="A4312">
            <v>660657</v>
          </cell>
          <cell r="C4312" t="str">
            <v>Amundaray, Jonathan</v>
          </cell>
          <cell r="AF4312">
            <v>0.12238399186419692</v>
          </cell>
          <cell r="AN4312">
            <v>83.449007407407407</v>
          </cell>
          <cell r="AP4312">
            <v>6.4717460024404705E-2</v>
          </cell>
          <cell r="AV4312" t="str">
            <v>RF</v>
          </cell>
          <cell r="AW4312">
            <v>-24.248294853204357</v>
          </cell>
          <cell r="AX4312">
            <v>-33.730649999999997</v>
          </cell>
          <cell r="AY4312">
            <v>-27.984862424685922</v>
          </cell>
          <cell r="AZ4312">
            <v>-24.248294853204357</v>
          </cell>
          <cell r="BG4312">
            <v>0.77401738349194982</v>
          </cell>
          <cell r="BJ4312">
            <v>-9.6776575400524256E-3</v>
          </cell>
          <cell r="CF4312">
            <v>0</v>
          </cell>
          <cell r="CV4312">
            <v>18.125</v>
          </cell>
          <cell r="DA4312">
            <v>0</v>
          </cell>
          <cell r="ER4312">
            <v>208.62251851851852</v>
          </cell>
        </row>
        <row r="4313">
          <cell r="A4313">
            <v>660659</v>
          </cell>
          <cell r="C4313" t="str">
            <v>Cabrera, Leobaldo</v>
          </cell>
          <cell r="AF4313">
            <v>0.12895314846114109</v>
          </cell>
          <cell r="AN4313">
            <v>109.87330370370371</v>
          </cell>
          <cell r="AP4313">
            <v>0.15027054612717106</v>
          </cell>
          <cell r="AV4313" t="str">
            <v>RF</v>
          </cell>
          <cell r="AW4313">
            <v>-19.631333333333338</v>
          </cell>
          <cell r="AX4313">
            <v>-32.553716666666666</v>
          </cell>
          <cell r="AY4313">
            <v>-21.896289899941777</v>
          </cell>
          <cell r="AZ4313">
            <v>-19.631333333333338</v>
          </cell>
          <cell r="BG4313">
            <v>0.73250351828338678</v>
          </cell>
          <cell r="BJ4313">
            <v>-4.2122171875615686E-3</v>
          </cell>
          <cell r="CF4313">
            <v>0</v>
          </cell>
          <cell r="CV4313">
            <v>18.458333333333332</v>
          </cell>
          <cell r="DA4313">
            <v>0</v>
          </cell>
          <cell r="ER4313">
            <v>274.68325925925927</v>
          </cell>
        </row>
        <row r="4314">
          <cell r="A4314">
            <v>660660</v>
          </cell>
          <cell r="C4314" t="str">
            <v>Hernandez, Kenny</v>
          </cell>
          <cell r="AF4314">
            <v>0.12938350300845713</v>
          </cell>
          <cell r="AN4314">
            <v>105.24277333333335</v>
          </cell>
          <cell r="AP4314">
            <v>0.12049157168323466</v>
          </cell>
          <cell r="AV4314" t="str">
            <v>SS</v>
          </cell>
          <cell r="AW4314">
            <v>-23.494377659229585</v>
          </cell>
          <cell r="AX4314">
            <v>-20.481826660864602</v>
          </cell>
          <cell r="AY4314">
            <v>-26.720216045639432</v>
          </cell>
          <cell r="AZ4314">
            <v>-20.481826660864602</v>
          </cell>
          <cell r="BG4314">
            <v>0.75456193967853225</v>
          </cell>
          <cell r="BJ4314">
            <v>-2.5178889087589065E-3</v>
          </cell>
          <cell r="CF4314">
            <v>0</v>
          </cell>
          <cell r="CV4314">
            <v>17.875</v>
          </cell>
          <cell r="DA4314">
            <v>0</v>
          </cell>
          <cell r="ER4314">
            <v>263.10693333333336</v>
          </cell>
        </row>
        <row r="4315">
          <cell r="A4315">
            <v>660662</v>
          </cell>
          <cell r="C4315" t="str">
            <v>Fermin, Edgardo</v>
          </cell>
          <cell r="AF4315">
            <v>0.13849100581874726</v>
          </cell>
          <cell r="AN4315">
            <v>120.46494814814815</v>
          </cell>
          <cell r="AP4315">
            <v>0.15273825752157233</v>
          </cell>
          <cell r="AV4315" t="str">
            <v>2B</v>
          </cell>
          <cell r="AW4315">
            <v>-20.281020467739477</v>
          </cell>
          <cell r="AX4315">
            <v>-20.829610317967681</v>
          </cell>
          <cell r="AY4315">
            <v>-19.560477806397472</v>
          </cell>
          <cell r="AZ4315">
            <v>-19.560477806397472</v>
          </cell>
          <cell r="BG4315">
            <v>0.88140206124460141</v>
          </cell>
          <cell r="BJ4315">
            <v>-9.5928605894957987E-4</v>
          </cell>
          <cell r="CF4315">
            <v>0</v>
          </cell>
          <cell r="CV4315">
            <v>18.125</v>
          </cell>
          <cell r="DA4315">
            <v>0</v>
          </cell>
          <cell r="ER4315">
            <v>301.16237037037035</v>
          </cell>
        </row>
        <row r="4316">
          <cell r="A4316">
            <v>660663</v>
          </cell>
          <cell r="C4316" t="str">
            <v>Cuevas, Frederick</v>
          </cell>
          <cell r="AF4316">
            <v>0.15072431636053271</v>
          </cell>
          <cell r="AN4316">
            <v>99.733546666666683</v>
          </cell>
          <cell r="AP4316">
            <v>0.12780447756973223</v>
          </cell>
          <cell r="AV4316" t="str">
            <v>RF</v>
          </cell>
          <cell r="AW4316">
            <v>-19.233333333333334</v>
          </cell>
          <cell r="AX4316">
            <v>-31.671016666666663</v>
          </cell>
          <cell r="AY4316">
            <v>-18.75821850275338</v>
          </cell>
          <cell r="AZ4316">
            <v>-18.75821850275338</v>
          </cell>
          <cell r="BG4316">
            <v>0.6257272699508265</v>
          </cell>
          <cell r="BJ4316">
            <v>-1.3216782698502409E-2</v>
          </cell>
          <cell r="CF4316">
            <v>0</v>
          </cell>
          <cell r="CV4316">
            <v>18.708333333333332</v>
          </cell>
          <cell r="DA4316">
            <v>0</v>
          </cell>
          <cell r="ER4316">
            <v>249.33386666666669</v>
          </cell>
        </row>
        <row r="4317">
          <cell r="A4317">
            <v>660664</v>
          </cell>
          <cell r="C4317" t="str">
            <v>Cuesto, Darling</v>
          </cell>
          <cell r="AF4317">
            <v>0.13037470213632976</v>
          </cell>
          <cell r="AN4317">
            <v>101.15306666666669</v>
          </cell>
          <cell r="AP4317">
            <v>0.13314948262475923</v>
          </cell>
          <cell r="AV4317" t="str">
            <v>C</v>
          </cell>
          <cell r="AW4317">
            <v>-19.724072271021615</v>
          </cell>
          <cell r="AX4317">
            <v>-31.671016666666663</v>
          </cell>
          <cell r="AY4317">
            <v>-22.416264474541041</v>
          </cell>
          <cell r="AZ4317">
            <v>-16.634539214939998</v>
          </cell>
          <cell r="BG4317">
            <v>0.75477784891855393</v>
          </cell>
          <cell r="BJ4317">
            <v>1.7303555163455109E-2</v>
          </cell>
          <cell r="CF4317">
            <v>0</v>
          </cell>
          <cell r="CV4317">
            <v>18.708333333333332</v>
          </cell>
          <cell r="DA4317">
            <v>0</v>
          </cell>
          <cell r="ER4317">
            <v>252.88266666666669</v>
          </cell>
        </row>
        <row r="4318">
          <cell r="A4318">
            <v>660665</v>
          </cell>
          <cell r="C4318" t="str">
            <v>De Leon, Juan</v>
          </cell>
          <cell r="AF4318">
            <v>0.13568568299080253</v>
          </cell>
          <cell r="AN4318">
            <v>95.744106666666681</v>
          </cell>
          <cell r="AP4318">
            <v>9.8407989210009483E-2</v>
          </cell>
          <cell r="AV4318" t="str">
            <v>RF</v>
          </cell>
          <cell r="AW4318">
            <v>-22.354238783196578</v>
          </cell>
          <cell r="AX4318">
            <v>-31.376783333333325</v>
          </cell>
          <cell r="AY4318">
            <v>-23.061095926092854</v>
          </cell>
          <cell r="AZ4318">
            <v>-22.354238783196578</v>
          </cell>
          <cell r="BG4318">
            <v>0.7128176055516513</v>
          </cell>
          <cell r="BJ4318">
            <v>4.5852188837121532E-3</v>
          </cell>
          <cell r="CF4318">
            <v>0</v>
          </cell>
          <cell r="CV4318">
            <v>18.791666666666668</v>
          </cell>
          <cell r="DA4318">
            <v>0</v>
          </cell>
          <cell r="ER4318">
            <v>239.36026666666669</v>
          </cell>
        </row>
        <row r="4319">
          <cell r="A4319">
            <v>660670</v>
          </cell>
          <cell r="C4319" t="str">
            <v>Acuna, Ronald</v>
          </cell>
          <cell r="AF4319">
            <v>0.20804637021416297</v>
          </cell>
          <cell r="AN4319">
            <v>108.27768888888892</v>
          </cell>
          <cell r="AP4319">
            <v>0.14458691952144587</v>
          </cell>
          <cell r="AV4319" t="str">
            <v>CF</v>
          </cell>
          <cell r="AW4319">
            <v>-19.498666666666665</v>
          </cell>
          <cell r="AX4319">
            <v>-32.259483333333321</v>
          </cell>
          <cell r="AY4319">
            <v>-8.7619381772501743</v>
          </cell>
          <cell r="AZ4319">
            <v>-8.7619381772501743</v>
          </cell>
          <cell r="BG4319">
            <v>0.79947431917357359</v>
          </cell>
          <cell r="BJ4319">
            <v>-1.1874184447341399E-3</v>
          </cell>
          <cell r="CF4319">
            <v>0</v>
          </cell>
          <cell r="CV4319">
            <v>18.541666666666668</v>
          </cell>
          <cell r="DA4319">
            <v>0</v>
          </cell>
          <cell r="ER4319">
            <v>270.69422222222227</v>
          </cell>
        </row>
        <row r="4320">
          <cell r="A4320">
            <v>660672</v>
          </cell>
          <cell r="C4320" t="str">
            <v>Barcenas, Richard</v>
          </cell>
          <cell r="AF4320">
            <v>0.11212505060378966</v>
          </cell>
          <cell r="AN4320">
            <v>105.48183703703704</v>
          </cell>
          <cell r="AP4320">
            <v>0.11916386779000099</v>
          </cell>
          <cell r="AV4320" t="str">
            <v>RF</v>
          </cell>
          <cell r="AW4320">
            <v>-20.520997166321678</v>
          </cell>
          <cell r="AX4320">
            <v>-31.671016666666663</v>
          </cell>
          <cell r="AY4320">
            <v>-23.17100805034022</v>
          </cell>
          <cell r="AZ4320">
            <v>-20.520997166321678</v>
          </cell>
          <cell r="BG4320">
            <v>0.70980553878457286</v>
          </cell>
          <cell r="BJ4320">
            <v>-6.5278951945938017E-3</v>
          </cell>
          <cell r="CF4320">
            <v>0</v>
          </cell>
          <cell r="CV4320">
            <v>18.708333333333332</v>
          </cell>
          <cell r="DA4320">
            <v>0</v>
          </cell>
          <cell r="ER4320">
            <v>263.70459259259258</v>
          </cell>
        </row>
        <row r="4321">
          <cell r="A4321">
            <v>660673</v>
          </cell>
          <cell r="C4321" t="str">
            <v>Martinez, Marcos</v>
          </cell>
          <cell r="AF4321">
            <v>0.12325827676441918</v>
          </cell>
          <cell r="AN4321">
            <v>87.97487407407408</v>
          </cell>
          <cell r="AP4321">
            <v>0.10092595388307046</v>
          </cell>
          <cell r="AV4321" t="str">
            <v>C</v>
          </cell>
          <cell r="AW4321">
            <v>-19.631333333333338</v>
          </cell>
          <cell r="AX4321">
            <v>-32.553716666666666</v>
          </cell>
          <cell r="AY4321">
            <v>-19.413095095551675</v>
          </cell>
          <cell r="AZ4321">
            <v>-10.464812548816049</v>
          </cell>
          <cell r="BG4321">
            <v>0.50913826393641082</v>
          </cell>
          <cell r="BJ4321">
            <v>-1.3795014412855154E-2</v>
          </cell>
          <cell r="CF4321">
            <v>0</v>
          </cell>
          <cell r="CV4321">
            <v>18.458333333333332</v>
          </cell>
          <cell r="DA4321">
            <v>0</v>
          </cell>
          <cell r="ER4321">
            <v>219.9371851851852</v>
          </cell>
        </row>
        <row r="4322">
          <cell r="A4322">
            <v>660675</v>
          </cell>
          <cell r="C4322" t="str">
            <v>Cortez, Johandry</v>
          </cell>
          <cell r="AF4322">
            <v>0.12974271475387908</v>
          </cell>
          <cell r="AN4322">
            <v>72.15616</v>
          </cell>
          <cell r="AP4322">
            <v>8.1736228295871238E-2</v>
          </cell>
          <cell r="AV4322" t="str">
            <v>C</v>
          </cell>
          <cell r="AW4322">
            <v>-20.104556292361551</v>
          </cell>
          <cell r="AX4322">
            <v>-33.730649999999997</v>
          </cell>
          <cell r="AY4322">
            <v>-24.173601401889261</v>
          </cell>
          <cell r="AZ4322">
            <v>-18.309709407650679</v>
          </cell>
          <cell r="BG4322">
            <v>0.45142044863113506</v>
          </cell>
          <cell r="BJ4322">
            <v>8.3672340818150633E-4</v>
          </cell>
          <cell r="CF4322">
            <v>0</v>
          </cell>
          <cell r="CV4322">
            <v>18.125</v>
          </cell>
          <cell r="DA4322">
            <v>0</v>
          </cell>
          <cell r="ER4322">
            <v>180.3904</v>
          </cell>
        </row>
        <row r="4323">
          <cell r="A4323">
            <v>660679</v>
          </cell>
          <cell r="C4323" t="str">
            <v>Mendoza, Beicker</v>
          </cell>
          <cell r="AF4323">
            <v>0.12812140182705245</v>
          </cell>
          <cell r="AN4323">
            <v>98.500029629629637</v>
          </cell>
          <cell r="AP4323">
            <v>0.12214558354168858</v>
          </cell>
          <cell r="AV4323" t="str">
            <v>1B</v>
          </cell>
          <cell r="AW4323">
            <v>-19.703610159696467</v>
          </cell>
          <cell r="AX4323">
            <v>-32.847949999999997</v>
          </cell>
          <cell r="AY4323">
            <v>-25.411157325742529</v>
          </cell>
          <cell r="AZ4323">
            <v>-19.703610159696467</v>
          </cell>
          <cell r="BG4323">
            <v>0.95692303995673567</v>
          </cell>
          <cell r="BJ4323">
            <v>1.7817217635252437E-2</v>
          </cell>
          <cell r="CF4323">
            <v>0</v>
          </cell>
          <cell r="CV4323">
            <v>18.375</v>
          </cell>
          <cell r="DA4323">
            <v>0</v>
          </cell>
          <cell r="ER4323">
            <v>246.25007407407406</v>
          </cell>
        </row>
        <row r="4324">
          <cell r="A4324">
            <v>660680</v>
          </cell>
          <cell r="C4324" t="str">
            <v>Romero, Yoel</v>
          </cell>
          <cell r="AF4324">
            <v>0.11435160150680018</v>
          </cell>
          <cell r="AN4324">
            <v>107.30998518518518</v>
          </cell>
          <cell r="AP4324">
            <v>0.12943112377462196</v>
          </cell>
          <cell r="AV4324" t="str">
            <v>2B</v>
          </cell>
          <cell r="AW4324">
            <v>-19.951080991020532</v>
          </cell>
          <cell r="AX4324">
            <v>-20.807918875995433</v>
          </cell>
          <cell r="AY4324">
            <v>-17.251669826796704</v>
          </cell>
          <cell r="AZ4324">
            <v>-17.251669826796704</v>
          </cell>
          <cell r="BG4324">
            <v>0.84469700180738849</v>
          </cell>
          <cell r="BJ4324">
            <v>-9.7184459120044416E-3</v>
          </cell>
          <cell r="CF4324">
            <v>0</v>
          </cell>
          <cell r="CV4324">
            <v>18.208333333333332</v>
          </cell>
          <cell r="DA4324">
            <v>0</v>
          </cell>
          <cell r="ER4324">
            <v>268.27496296296295</v>
          </cell>
        </row>
        <row r="4325">
          <cell r="A4325">
            <v>660681</v>
          </cell>
          <cell r="C4325" t="str">
            <v>Cedeno, Leandro</v>
          </cell>
          <cell r="AF4325">
            <v>0.13803653473230182</v>
          </cell>
          <cell r="AN4325">
            <v>114.30968888888889</v>
          </cell>
          <cell r="AP4325">
            <v>0.12412220440919242</v>
          </cell>
          <cell r="AV4325" t="str">
            <v>1B</v>
          </cell>
          <cell r="AW4325">
            <v>-20.868619188747182</v>
          </cell>
          <cell r="AX4325">
            <v>-34.660949999999993</v>
          </cell>
          <cell r="AY4325">
            <v>-25.006264107372289</v>
          </cell>
          <cell r="AZ4325">
            <v>-20.868619188747182</v>
          </cell>
          <cell r="BG4325">
            <v>1.002312662137461</v>
          </cell>
          <cell r="BJ4325">
            <v>8.344582328744108E-3</v>
          </cell>
          <cell r="CF4325">
            <v>0</v>
          </cell>
          <cell r="CV4325">
            <v>17.875</v>
          </cell>
          <cell r="DA4325">
            <v>0</v>
          </cell>
          <cell r="ER4325">
            <v>285.77422222222219</v>
          </cell>
        </row>
        <row r="4326">
          <cell r="A4326">
            <v>660684</v>
          </cell>
          <cell r="C4326" t="str">
            <v>Brito, Daniel</v>
          </cell>
          <cell r="AF4326">
            <v>0.16686509189640045</v>
          </cell>
          <cell r="AN4326">
            <v>123.83146666666667</v>
          </cell>
          <cell r="AP4326">
            <v>0.16821321950252643</v>
          </cell>
          <cell r="AV4326" t="str">
            <v>2B</v>
          </cell>
          <cell r="AW4326">
            <v>-19.631333333333338</v>
          </cell>
          <cell r="AX4326">
            <v>-18.017183769710854</v>
          </cell>
          <cell r="AY4326">
            <v>-16.36613774384406</v>
          </cell>
          <cell r="AZ4326">
            <v>-16.36613774384406</v>
          </cell>
          <cell r="BG4326">
            <v>0.93970157729557791</v>
          </cell>
          <cell r="BJ4326">
            <v>-1.2769955351913935E-4</v>
          </cell>
          <cell r="CF4326">
            <v>0</v>
          </cell>
          <cell r="CV4326">
            <v>18.458333333333332</v>
          </cell>
          <cell r="DA4326">
            <v>0</v>
          </cell>
          <cell r="ER4326">
            <v>309.57866666666666</v>
          </cell>
        </row>
        <row r="4327">
          <cell r="A4327">
            <v>660685</v>
          </cell>
          <cell r="C4327" t="str">
            <v>Henriquez, Jesus</v>
          </cell>
          <cell r="AF4327">
            <v>0.12860091126457612</v>
          </cell>
          <cell r="AN4327">
            <v>150.34891851851853</v>
          </cell>
          <cell r="AP4327">
            <v>0.20443379605137724</v>
          </cell>
          <cell r="AV4327" t="str">
            <v>2B</v>
          </cell>
          <cell r="AW4327">
            <v>-19.334381325673082</v>
          </cell>
          <cell r="AX4327">
            <v>-21.164997892024495</v>
          </cell>
          <cell r="AY4327">
            <v>-22.169972466426664</v>
          </cell>
          <cell r="AZ4327">
            <v>-19.334381325673082</v>
          </cell>
          <cell r="BG4327">
            <v>0.99113292222392002</v>
          </cell>
          <cell r="BJ4327">
            <v>1.0920974756911296E-2</v>
          </cell>
          <cell r="CF4327">
            <v>0</v>
          </cell>
          <cell r="CV4327">
            <v>18.208333333333332</v>
          </cell>
          <cell r="DA4327">
            <v>0</v>
          </cell>
          <cell r="ER4327">
            <v>375.87229629629633</v>
          </cell>
        </row>
        <row r="4328">
          <cell r="A4328">
            <v>660686</v>
          </cell>
          <cell r="C4328" t="str">
            <v>Lopez, Jason</v>
          </cell>
          <cell r="AF4328">
            <v>0.13297069180352483</v>
          </cell>
          <cell r="AN4328">
            <v>76.905493333333339</v>
          </cell>
          <cell r="AP4328">
            <v>7.1230666610145543E-2</v>
          </cell>
          <cell r="AV4328" t="str">
            <v>C</v>
          </cell>
          <cell r="AW4328">
            <v>-19.896666666666665</v>
          </cell>
          <cell r="AX4328">
            <v>-33.142183333333321</v>
          </cell>
          <cell r="AY4328">
            <v>-13.462678618781501</v>
          </cell>
          <cell r="AZ4328">
            <v>-3.2696922130676649</v>
          </cell>
          <cell r="BG4328">
            <v>0.54208994326898186</v>
          </cell>
          <cell r="BJ4328">
            <v>-1.4855695510120722E-2</v>
          </cell>
          <cell r="CF4328">
            <v>0</v>
          </cell>
          <cell r="CV4328">
            <v>18.291666666666668</v>
          </cell>
          <cell r="DA4328">
            <v>0</v>
          </cell>
          <cell r="ER4328">
            <v>192.26373333333333</v>
          </cell>
        </row>
        <row r="4329">
          <cell r="A4329">
            <v>660687</v>
          </cell>
          <cell r="C4329" t="str">
            <v>Narea, Rafael</v>
          </cell>
          <cell r="AF4329">
            <v>0.14868793538260963</v>
          </cell>
          <cell r="AN4329">
            <v>137.8450962962963</v>
          </cell>
          <cell r="AP4329">
            <v>0.18205951007593957</v>
          </cell>
          <cell r="AV4329" t="str">
            <v>SS</v>
          </cell>
          <cell r="AW4329">
            <v>-19.972468501748359</v>
          </cell>
          <cell r="AX4329">
            <v>-14.739854860848414</v>
          </cell>
          <cell r="AY4329">
            <v>-14.156168930838991</v>
          </cell>
          <cell r="AZ4329">
            <v>-14.156168930838991</v>
          </cell>
          <cell r="BG4329">
            <v>0.52173108311268579</v>
          </cell>
          <cell r="BJ4329">
            <v>-1.4375542201012E-2</v>
          </cell>
          <cell r="CF4329">
            <v>0</v>
          </cell>
          <cell r="CV4329">
            <v>18.208333333333332</v>
          </cell>
          <cell r="DA4329">
            <v>0</v>
          </cell>
          <cell r="ER4329">
            <v>344.61274074074072</v>
          </cell>
        </row>
        <row r="4330">
          <cell r="A4330">
            <v>660688</v>
          </cell>
          <cell r="C4330" t="str">
            <v>Ruiz, Keibert</v>
          </cell>
          <cell r="AF4330">
            <v>0.15298900689256534</v>
          </cell>
          <cell r="AN4330">
            <v>102.82204444444444</v>
          </cell>
          <cell r="AP4330">
            <v>0.13290794944919671</v>
          </cell>
          <cell r="AV4330" t="str">
            <v>C</v>
          </cell>
          <cell r="AW4330">
            <v>-23.98468527995</v>
          </cell>
          <cell r="AX4330">
            <v>-34.334983333333327</v>
          </cell>
          <cell r="AY4330">
            <v>-27.34130676215554</v>
          </cell>
          <cell r="AZ4330">
            <v>-13.127483527442235</v>
          </cell>
          <cell r="BG4330">
            <v>1.0054276993055284</v>
          </cell>
          <cell r="BJ4330">
            <v>2.4030225868314173E-2</v>
          </cell>
          <cell r="CF4330">
            <v>0</v>
          </cell>
          <cell r="CV4330">
            <v>17.958333333333332</v>
          </cell>
          <cell r="DA4330">
            <v>0</v>
          </cell>
          <cell r="ER4330">
            <v>257.0551111111111</v>
          </cell>
        </row>
        <row r="4331">
          <cell r="A4331">
            <v>660690</v>
          </cell>
          <cell r="C4331" t="str">
            <v>Olivares, Pablo</v>
          </cell>
          <cell r="AF4331">
            <v>0.15837954426839959</v>
          </cell>
          <cell r="AN4331">
            <v>104.40853333333335</v>
          </cell>
          <cell r="AP4331">
            <v>0.12115392380200696</v>
          </cell>
          <cell r="AV4331" t="str">
            <v>CF</v>
          </cell>
          <cell r="AW4331">
            <v>-19.631333333333338</v>
          </cell>
          <cell r="AX4331">
            <v>-32.553716666666666</v>
          </cell>
          <cell r="AY4331">
            <v>-17.120775375995127</v>
          </cell>
          <cell r="AZ4331">
            <v>-17.120775375995127</v>
          </cell>
          <cell r="BG4331">
            <v>0.90494371119591421</v>
          </cell>
          <cell r="BJ4331">
            <v>1.2026720932759615E-2</v>
          </cell>
          <cell r="CF4331">
            <v>0</v>
          </cell>
          <cell r="CV4331">
            <v>18.458333333333332</v>
          </cell>
          <cell r="DA4331">
            <v>0</v>
          </cell>
          <cell r="ER4331">
            <v>261.02133333333336</v>
          </cell>
        </row>
        <row r="4332">
          <cell r="A4332">
            <v>660691</v>
          </cell>
          <cell r="C4332" t="str">
            <v>Peguero, Yeiler</v>
          </cell>
          <cell r="AF4332">
            <v>0.16553695804764118</v>
          </cell>
          <cell r="AN4332">
            <v>137.27442962962965</v>
          </cell>
          <cell r="AP4332">
            <v>0.18986709619334963</v>
          </cell>
          <cell r="AV4332" t="str">
            <v>SS</v>
          </cell>
          <cell r="AW4332">
            <v>-19.100666666666665</v>
          </cell>
          <cell r="AX4332">
            <v>-7.6312602093156938</v>
          </cell>
          <cell r="AY4332">
            <v>-16.361384716940716</v>
          </cell>
          <cell r="AZ4332">
            <v>-7.6312602093156938</v>
          </cell>
          <cell r="BG4332">
            <v>0.6715415301800014</v>
          </cell>
          <cell r="BJ4332">
            <v>-4.8965164273979444E-3</v>
          </cell>
          <cell r="CF4332">
            <v>0</v>
          </cell>
          <cell r="CV4332">
            <v>18.791666666666668</v>
          </cell>
          <cell r="DA4332">
            <v>0</v>
          </cell>
          <cell r="ER4332">
            <v>343.1860740740741</v>
          </cell>
        </row>
        <row r="4333">
          <cell r="A4333">
            <v>660692</v>
          </cell>
          <cell r="C4333" t="str">
            <v>Feliz, Wander</v>
          </cell>
          <cell r="AF4333">
            <v>0.1426971438026613</v>
          </cell>
          <cell r="AN4333">
            <v>91.374720000000011</v>
          </cell>
          <cell r="AP4333">
            <v>7.8200207727512128E-2</v>
          </cell>
          <cell r="AV4333" t="str">
            <v>RF</v>
          </cell>
          <cell r="AW4333">
            <v>-18.990595505628765</v>
          </cell>
          <cell r="AX4333">
            <v>-31.376783333333325</v>
          </cell>
          <cell r="AY4333">
            <v>-21.15708355769258</v>
          </cell>
          <cell r="AZ4333">
            <v>-18.990595505628765</v>
          </cell>
          <cell r="BG4333">
            <v>0.80467658895809135</v>
          </cell>
          <cell r="BJ4333">
            <v>7.6728730614056273E-4</v>
          </cell>
          <cell r="CF4333">
            <v>0</v>
          </cell>
          <cell r="CV4333">
            <v>18.791666666666668</v>
          </cell>
          <cell r="DA4333">
            <v>0</v>
          </cell>
          <cell r="ER4333">
            <v>228.43680000000001</v>
          </cell>
        </row>
        <row r="4334">
          <cell r="A4334">
            <v>660693</v>
          </cell>
          <cell r="C4334" t="str">
            <v>Mejia, Fidel</v>
          </cell>
          <cell r="AF4334">
            <v>0.13260381143364233</v>
          </cell>
          <cell r="AN4334">
            <v>115.39188148148149</v>
          </cell>
          <cell r="AP4334">
            <v>0.13834985751589945</v>
          </cell>
          <cell r="AV4334" t="str">
            <v>3B</v>
          </cell>
          <cell r="AW4334">
            <v>-20.416425311136383</v>
          </cell>
          <cell r="AX4334">
            <v>-20.970878927421808</v>
          </cell>
          <cell r="AY4334">
            <v>-19.112998123684399</v>
          </cell>
          <cell r="AZ4334">
            <v>-19.112998123684399</v>
          </cell>
          <cell r="BG4334">
            <v>0.80387252872967174</v>
          </cell>
          <cell r="BJ4334">
            <v>8.6403126533898082E-3</v>
          </cell>
          <cell r="CF4334">
            <v>0</v>
          </cell>
          <cell r="CV4334">
            <v>17.875</v>
          </cell>
          <cell r="DA4334">
            <v>0</v>
          </cell>
          <cell r="ER4334">
            <v>288.47970370370371</v>
          </cell>
        </row>
        <row r="4335">
          <cell r="A4335">
            <v>660695</v>
          </cell>
          <cell r="C4335" t="str">
            <v>Mejia, Rafael</v>
          </cell>
          <cell r="AF4335">
            <v>0.13404050248565316</v>
          </cell>
          <cell r="AN4335">
            <v>102.34417777777779</v>
          </cell>
          <cell r="AP4335">
            <v>0.13515703828904579</v>
          </cell>
          <cell r="AV4335" t="str">
            <v>3B</v>
          </cell>
          <cell r="AW4335">
            <v>-19.123353117326147</v>
          </cell>
          <cell r="AX4335">
            <v>-21.738670113331654</v>
          </cell>
          <cell r="AY4335">
            <v>-21.551752476145552</v>
          </cell>
          <cell r="AZ4335">
            <v>-19.123353117326147</v>
          </cell>
          <cell r="BG4335">
            <v>0.75575117344979115</v>
          </cell>
          <cell r="BJ4335">
            <v>-2.7217160097104507E-3</v>
          </cell>
          <cell r="CF4335">
            <v>0</v>
          </cell>
          <cell r="CV4335">
            <v>18.541666666666668</v>
          </cell>
          <cell r="DA4335">
            <v>0</v>
          </cell>
          <cell r="ER4335">
            <v>255.86044444444445</v>
          </cell>
        </row>
        <row r="4336">
          <cell r="A4336">
            <v>660696</v>
          </cell>
          <cell r="C4336" t="str">
            <v>Yon, Edwin</v>
          </cell>
          <cell r="AF4336">
            <v>0.12258432175249771</v>
          </cell>
          <cell r="AN4336">
            <v>112.23822222222223</v>
          </cell>
          <cell r="AP4336">
            <v>0.12510718060298232</v>
          </cell>
          <cell r="AV4336" t="str">
            <v>RF</v>
          </cell>
          <cell r="AW4336">
            <v>-21.548414750910844</v>
          </cell>
          <cell r="AX4336">
            <v>-34.334983333333327</v>
          </cell>
          <cell r="AY4336">
            <v>-24.66014338407356</v>
          </cell>
          <cell r="AZ4336">
            <v>-21.548414750910844</v>
          </cell>
          <cell r="BG4336">
            <v>0.87186408682439009</v>
          </cell>
          <cell r="BJ4336">
            <v>3.571519877997907E-3</v>
          </cell>
          <cell r="CF4336">
            <v>0</v>
          </cell>
          <cell r="CV4336">
            <v>17.958333333333332</v>
          </cell>
          <cell r="DA4336">
            <v>0</v>
          </cell>
          <cell r="ER4336">
            <v>280.59555555555556</v>
          </cell>
        </row>
        <row r="4337">
          <cell r="A4337">
            <v>660699</v>
          </cell>
          <cell r="C4337" t="str">
            <v>Martinez, Julio</v>
          </cell>
          <cell r="AF4337">
            <v>0.13733127538006923</v>
          </cell>
          <cell r="AN4337">
            <v>105.14725925925927</v>
          </cell>
          <cell r="AP4337">
            <v>0.13882674822975771</v>
          </cell>
          <cell r="AV4337" t="str">
            <v>RF</v>
          </cell>
          <cell r="AW4337">
            <v>-19.498666666666665</v>
          </cell>
          <cell r="AX4337">
            <v>-32.259483333333321</v>
          </cell>
          <cell r="AY4337">
            <v>-21.307229388276507</v>
          </cell>
          <cell r="AZ4337">
            <v>-19.498666666666665</v>
          </cell>
          <cell r="BG4337">
            <v>0.75595967996936697</v>
          </cell>
          <cell r="BJ4337">
            <v>-1.1089417423495941E-3</v>
          </cell>
          <cell r="CF4337">
            <v>0</v>
          </cell>
          <cell r="CV4337">
            <v>18.541666666666668</v>
          </cell>
          <cell r="DA4337">
            <v>0</v>
          </cell>
          <cell r="ER4337">
            <v>262.86814814814818</v>
          </cell>
        </row>
        <row r="4338">
          <cell r="A4338">
            <v>660700</v>
          </cell>
          <cell r="C4338" t="str">
            <v>Reynoso, Ronal</v>
          </cell>
          <cell r="AF4338">
            <v>0.10930619062771864</v>
          </cell>
          <cell r="AN4338">
            <v>122.44337777777778</v>
          </cell>
          <cell r="AP4338">
            <v>0.15679402697240818</v>
          </cell>
          <cell r="AV4338" t="str">
            <v>SS</v>
          </cell>
          <cell r="AW4338">
            <v>-20.161999999999999</v>
          </cell>
          <cell r="AX4338">
            <v>-21.777758524526465</v>
          </cell>
          <cell r="AY4338">
            <v>-15.747744241815937</v>
          </cell>
          <cell r="AZ4338">
            <v>-15.747744241815937</v>
          </cell>
          <cell r="BG4338">
            <v>0.51844868174095826</v>
          </cell>
          <cell r="BJ4338">
            <v>3.7720354166052034E-3</v>
          </cell>
          <cell r="CF4338">
            <v>0</v>
          </cell>
          <cell r="CV4338">
            <v>18.125</v>
          </cell>
          <cell r="DA4338">
            <v>0</v>
          </cell>
          <cell r="ER4338">
            <v>306.10844444444444</v>
          </cell>
        </row>
        <row r="4339">
          <cell r="A4339">
            <v>660702</v>
          </cell>
          <cell r="C4339" t="str">
            <v>Joseph, Starling</v>
          </cell>
          <cell r="AF4339">
            <v>0.12766135122332475</v>
          </cell>
          <cell r="AN4339">
            <v>133.89001481481483</v>
          </cell>
          <cell r="AP4339">
            <v>0.17730230313866446</v>
          </cell>
          <cell r="AV4339" t="str">
            <v>RF</v>
          </cell>
          <cell r="AW4339">
            <v>-20.578524999999999</v>
          </cell>
          <cell r="AX4339">
            <v>-34.660949999999993</v>
          </cell>
          <cell r="AY4339">
            <v>-18.763224660931392</v>
          </cell>
          <cell r="AZ4339">
            <v>-18.763224660931392</v>
          </cell>
          <cell r="BG4339">
            <v>0.8319940435862121</v>
          </cell>
          <cell r="BJ4339">
            <v>4.9190639972761208E-4</v>
          </cell>
          <cell r="CF4339">
            <v>0</v>
          </cell>
          <cell r="CV4339">
            <v>17.875</v>
          </cell>
          <cell r="DA4339">
            <v>0</v>
          </cell>
          <cell r="ER4339">
            <v>334.72503703703705</v>
          </cell>
        </row>
        <row r="4340">
          <cell r="A4340">
            <v>660703</v>
          </cell>
          <cell r="C4340" t="str">
            <v>Morillo, Adolfo</v>
          </cell>
          <cell r="AF4340">
            <v>0.12722236454347483</v>
          </cell>
          <cell r="AN4340">
            <v>83.965760000000003</v>
          </cell>
          <cell r="AP4340">
            <v>6.3779537263240815E-2</v>
          </cell>
          <cell r="AV4340" t="str">
            <v>LF</v>
          </cell>
          <cell r="AW4340">
            <v>-19.100666666666665</v>
          </cell>
          <cell r="AX4340">
            <v>-31.376783333333325</v>
          </cell>
          <cell r="AY4340">
            <v>-15.302097974150374</v>
          </cell>
          <cell r="AZ4340">
            <v>-15.302097974150374</v>
          </cell>
          <cell r="BG4340">
            <v>0.58469909378531715</v>
          </cell>
          <cell r="BJ4340">
            <v>-1.2476367925807086E-2</v>
          </cell>
          <cell r="CF4340">
            <v>0</v>
          </cell>
          <cell r="CV4340">
            <v>18.791666666666668</v>
          </cell>
          <cell r="DA4340">
            <v>0</v>
          </cell>
          <cell r="ER4340">
            <v>209.9144</v>
          </cell>
        </row>
        <row r="4341">
          <cell r="A4341">
            <v>660704</v>
          </cell>
          <cell r="C4341" t="str">
            <v>De Oleo, Henderson</v>
          </cell>
          <cell r="AF4341">
            <v>0.12282664595566482</v>
          </cell>
          <cell r="AN4341">
            <v>110.55845925925928</v>
          </cell>
          <cell r="AP4341">
            <v>0.14057084033775391</v>
          </cell>
          <cell r="AV4341" t="str">
            <v>1B</v>
          </cell>
          <cell r="AW4341">
            <v>-22.083574984404621</v>
          </cell>
          <cell r="AX4341">
            <v>-25.343340181395057</v>
          </cell>
          <cell r="AY4341">
            <v>-25.762227616968268</v>
          </cell>
          <cell r="AZ4341">
            <v>-22.083574984404621</v>
          </cell>
          <cell r="BG4341">
            <v>0.72070454488331959</v>
          </cell>
          <cell r="BJ4341">
            <v>-1.114419237135654E-2</v>
          </cell>
          <cell r="CF4341">
            <v>0</v>
          </cell>
          <cell r="CV4341">
            <v>18.375</v>
          </cell>
          <cell r="DA4341">
            <v>0</v>
          </cell>
          <cell r="ER4341">
            <v>276.3961481481482</v>
          </cell>
        </row>
        <row r="4342">
          <cell r="A4342">
            <v>660705</v>
          </cell>
          <cell r="C4342" t="str">
            <v>Cabrera, Julio</v>
          </cell>
          <cell r="AF4342">
            <v>0.12228756094051987</v>
          </cell>
          <cell r="AN4342">
            <v>100.94897777777778</v>
          </cell>
          <cell r="AP4342">
            <v>0.10941680586744629</v>
          </cell>
          <cell r="AV4342" t="str">
            <v>LF</v>
          </cell>
          <cell r="AW4342">
            <v>-19.366</v>
          </cell>
          <cell r="AX4342">
            <v>-31.965249999999994</v>
          </cell>
          <cell r="AY4342">
            <v>-21.081392332406079</v>
          </cell>
          <cell r="AZ4342">
            <v>-19.366</v>
          </cell>
          <cell r="BG4342">
            <v>0.59886504166988197</v>
          </cell>
          <cell r="BJ4342">
            <v>-1.835550667943267E-2</v>
          </cell>
          <cell r="CF4342">
            <v>0</v>
          </cell>
          <cell r="CV4342">
            <v>18.625</v>
          </cell>
          <cell r="DA4342">
            <v>0</v>
          </cell>
          <cell r="ER4342">
            <v>252.37244444444445</v>
          </cell>
        </row>
        <row r="4343">
          <cell r="A4343">
            <v>660707</v>
          </cell>
          <cell r="C4343" t="str">
            <v>Montero, Elehuris</v>
          </cell>
          <cell r="AF4343">
            <v>0.12556443344039617</v>
          </cell>
          <cell r="AN4343">
            <v>141.93789629629632</v>
          </cell>
          <cell r="AP4343">
            <v>0.19218038961253892</v>
          </cell>
          <cell r="AV4343" t="str">
            <v>3B</v>
          </cell>
          <cell r="AW4343">
            <v>-25.741547221097761</v>
          </cell>
          <cell r="AX4343">
            <v>-25.375016858373492</v>
          </cell>
          <cell r="AY4343">
            <v>-29.716442128130339</v>
          </cell>
          <cell r="AZ4343">
            <v>-25.375016858373492</v>
          </cell>
          <cell r="BG4343">
            <v>0.93716057020089671</v>
          </cell>
          <cell r="BJ4343">
            <v>8.0848589880099537E-3</v>
          </cell>
          <cell r="CF4343">
            <v>0</v>
          </cell>
          <cell r="CV4343">
            <v>17.875</v>
          </cell>
          <cell r="DA4343">
            <v>0</v>
          </cell>
          <cell r="ER4343">
            <v>354.84474074074075</v>
          </cell>
        </row>
        <row r="4344">
          <cell r="A4344">
            <v>660709</v>
          </cell>
          <cell r="C4344" t="str">
            <v>Guzman, Sterling</v>
          </cell>
          <cell r="AF4344">
            <v>0.14790520399187262</v>
          </cell>
          <cell r="AN4344">
            <v>109.99210666666669</v>
          </cell>
          <cell r="AP4344">
            <v>0.15740284817310146</v>
          </cell>
          <cell r="AV4344" t="str">
            <v>3B</v>
          </cell>
          <cell r="AW4344">
            <v>-19.827995618852164</v>
          </cell>
          <cell r="AX4344">
            <v>-19.587796914731371</v>
          </cell>
          <cell r="AY4344">
            <v>-21.665152491802871</v>
          </cell>
          <cell r="AZ4344">
            <v>-19.587796914731371</v>
          </cell>
          <cell r="BG4344">
            <v>0.66030537400366951</v>
          </cell>
          <cell r="BJ4344">
            <v>-1.6053741762682638E-3</v>
          </cell>
          <cell r="CF4344">
            <v>0</v>
          </cell>
          <cell r="CV4344">
            <v>18.375</v>
          </cell>
          <cell r="DA4344">
            <v>0</v>
          </cell>
          <cell r="ER4344">
            <v>274.98026666666669</v>
          </cell>
        </row>
        <row r="4345">
          <cell r="A4345">
            <v>660710</v>
          </cell>
          <cell r="C4345" t="str">
            <v>Duran, Rodolfo</v>
          </cell>
          <cell r="AF4345">
            <v>0.15044327359979315</v>
          </cell>
          <cell r="AN4345">
            <v>71.498074074074083</v>
          </cell>
          <cell r="AP4345">
            <v>6.8822092587774164E-2</v>
          </cell>
          <cell r="AV4345" t="str">
            <v>C</v>
          </cell>
          <cell r="AW4345">
            <v>-19.764000000000003</v>
          </cell>
          <cell r="AX4345">
            <v>-32.847949999999997</v>
          </cell>
          <cell r="AY4345">
            <v>-20.015124374871952</v>
          </cell>
          <cell r="AZ4345">
            <v>-11.850311942972159</v>
          </cell>
          <cell r="BG4345">
            <v>0.56011543696842647</v>
          </cell>
          <cell r="BJ4345">
            <v>-6.2551147226396243E-3</v>
          </cell>
          <cell r="CF4345">
            <v>0</v>
          </cell>
          <cell r="CV4345">
            <v>18.375</v>
          </cell>
          <cell r="DA4345">
            <v>0</v>
          </cell>
          <cell r="ER4345">
            <v>178.74518518518519</v>
          </cell>
        </row>
        <row r="4346">
          <cell r="A4346">
            <v>660711</v>
          </cell>
          <cell r="C4346" t="str">
            <v>Caro, Anderson</v>
          </cell>
          <cell r="AF4346">
            <v>0.12661067739916962</v>
          </cell>
          <cell r="AN4346">
            <v>60.029120000000006</v>
          </cell>
          <cell r="AP4346">
            <v>1.3941918739189263E-2</v>
          </cell>
          <cell r="AV4346" t="str">
            <v>LF</v>
          </cell>
          <cell r="AW4346">
            <v>-19.100666666666665</v>
          </cell>
          <cell r="AX4346">
            <v>-31.376783333333325</v>
          </cell>
          <cell r="AY4346">
            <v>-17.416929842100572</v>
          </cell>
          <cell r="AZ4346">
            <v>-17.416929842100572</v>
          </cell>
          <cell r="BG4346">
            <v>0.84886178780022203</v>
          </cell>
          <cell r="BJ4346">
            <v>-5.765105424263476E-2</v>
          </cell>
          <cell r="CF4346">
            <v>0</v>
          </cell>
          <cell r="CV4346">
            <v>18.791666666666668</v>
          </cell>
          <cell r="DA4346">
            <v>0</v>
          </cell>
          <cell r="ER4346">
            <v>150.0728</v>
          </cell>
        </row>
        <row r="4347">
          <cell r="A4347">
            <v>660712</v>
          </cell>
          <cell r="C4347" t="str">
            <v>Bermudez, Jose</v>
          </cell>
          <cell r="AF4347">
            <v>0.12579939794680184</v>
          </cell>
          <cell r="AN4347">
            <v>76.936746666666679</v>
          </cell>
          <cell r="AP4347">
            <v>4.9675023883510083E-2</v>
          </cell>
          <cell r="AV4347" t="str">
            <v>RF</v>
          </cell>
          <cell r="AW4347">
            <v>-19.573762558130525</v>
          </cell>
          <cell r="AX4347">
            <v>-32.553716666666666</v>
          </cell>
          <cell r="AY4347">
            <v>-22.929664400350369</v>
          </cell>
          <cell r="AZ4347">
            <v>-19.573762558130525</v>
          </cell>
          <cell r="BG4347">
            <v>0.75110154177932187</v>
          </cell>
          <cell r="BJ4347">
            <v>-2.2663069481858502E-2</v>
          </cell>
          <cell r="CF4347">
            <v>0</v>
          </cell>
          <cell r="CV4347">
            <v>18.458333333333332</v>
          </cell>
          <cell r="DA4347">
            <v>0</v>
          </cell>
          <cell r="ER4347">
            <v>192.34186666666668</v>
          </cell>
        </row>
        <row r="4348">
          <cell r="A4348">
            <v>660715</v>
          </cell>
          <cell r="C4348" t="str">
            <v>Pimentel, Luis</v>
          </cell>
          <cell r="AF4348">
            <v>0.11262636097850948</v>
          </cell>
          <cell r="AN4348">
            <v>118.35413333333334</v>
          </cell>
          <cell r="AP4348">
            <v>0.1519686387905278</v>
          </cell>
          <cell r="AV4348" t="str">
            <v>3B</v>
          </cell>
          <cell r="AW4348">
            <v>-19.631333333333338</v>
          </cell>
          <cell r="AX4348">
            <v>-20.130818905030004</v>
          </cell>
          <cell r="AY4348">
            <v>-20.535083210372797</v>
          </cell>
          <cell r="AZ4348">
            <v>-19.631333333333338</v>
          </cell>
          <cell r="BG4348">
            <v>0.67327332981559362</v>
          </cell>
          <cell r="BJ4348">
            <v>-5.8045454937725198E-3</v>
          </cell>
          <cell r="CF4348">
            <v>0</v>
          </cell>
          <cell r="CV4348">
            <v>18.458333333333332</v>
          </cell>
          <cell r="DA4348">
            <v>0</v>
          </cell>
          <cell r="ER4348">
            <v>295.88533333333334</v>
          </cell>
        </row>
        <row r="4349">
          <cell r="A4349">
            <v>660716</v>
          </cell>
          <cell r="C4349" t="str">
            <v>Melo, Jeffrei</v>
          </cell>
          <cell r="AF4349">
            <v>0.10713307543057229</v>
          </cell>
          <cell r="AN4349">
            <v>117.33451851851851</v>
          </cell>
          <cell r="AP4349">
            <v>0.14708770454394438</v>
          </cell>
          <cell r="AV4349" t="str">
            <v>LF</v>
          </cell>
          <cell r="AW4349">
            <v>-22.105007258554394</v>
          </cell>
          <cell r="AX4349">
            <v>-34.024883333333321</v>
          </cell>
          <cell r="AY4349">
            <v>-29.913395008881551</v>
          </cell>
          <cell r="AZ4349">
            <v>-22.105007258554394</v>
          </cell>
          <cell r="BG4349">
            <v>0.67759481557112533</v>
          </cell>
          <cell r="BJ4349">
            <v>1.3068962283207127E-3</v>
          </cell>
          <cell r="CF4349">
            <v>0</v>
          </cell>
          <cell r="CV4349">
            <v>18.041666666666668</v>
          </cell>
          <cell r="DA4349">
            <v>0</v>
          </cell>
          <cell r="ER4349">
            <v>293.33629629629627</v>
          </cell>
        </row>
        <row r="4350">
          <cell r="A4350">
            <v>660723</v>
          </cell>
          <cell r="C4350" t="str">
            <v>Baez, Ricardo</v>
          </cell>
          <cell r="AF4350">
            <v>0.11246081422471874</v>
          </cell>
          <cell r="AN4350">
            <v>97.528770370370381</v>
          </cell>
          <cell r="AP4350">
            <v>9.9277844520683112E-2</v>
          </cell>
          <cell r="AV4350" t="str">
            <v>LF</v>
          </cell>
          <cell r="AW4350">
            <v>-22.181399369433734</v>
          </cell>
          <cell r="AX4350">
            <v>-34.660949999999993</v>
          </cell>
          <cell r="AY4350">
            <v>-26.983032854645906</v>
          </cell>
          <cell r="AZ4350">
            <v>-22.181399369433734</v>
          </cell>
          <cell r="BG4350">
            <v>0.73928072016426072</v>
          </cell>
          <cell r="BJ4350">
            <v>3.5702260787179281E-3</v>
          </cell>
          <cell r="CF4350">
            <v>0</v>
          </cell>
          <cell r="CV4350">
            <v>17.875</v>
          </cell>
          <cell r="DA4350">
            <v>0</v>
          </cell>
          <cell r="ER4350">
            <v>243.82192592592594</v>
          </cell>
        </row>
        <row r="4351">
          <cell r="A4351">
            <v>660725</v>
          </cell>
          <cell r="C4351" t="str">
            <v>Cabrera, Moises</v>
          </cell>
          <cell r="AF4351">
            <v>0.13127159171545102</v>
          </cell>
          <cell r="AN4351">
            <v>127.18554074074075</v>
          </cell>
          <cell r="AP4351">
            <v>0.16261766420624413</v>
          </cell>
          <cell r="AV4351" t="str">
            <v>1B</v>
          </cell>
          <cell r="AW4351">
            <v>-18.402483098133004</v>
          </cell>
          <cell r="AX4351">
            <v>-28.93494999999999</v>
          </cell>
          <cell r="AY4351">
            <v>-19.410591549084543</v>
          </cell>
          <cell r="AZ4351">
            <v>-18.402483098133004</v>
          </cell>
          <cell r="BG4351">
            <v>0.90216961993293632</v>
          </cell>
          <cell r="BJ4351">
            <v>3.1865341745601068E-3</v>
          </cell>
          <cell r="CF4351">
            <v>0</v>
          </cell>
          <cell r="CV4351">
            <v>19.541666666666668</v>
          </cell>
          <cell r="DA4351">
            <v>0</v>
          </cell>
          <cell r="ER4351">
            <v>317.96385185185187</v>
          </cell>
        </row>
        <row r="4352">
          <cell r="A4352">
            <v>660727</v>
          </cell>
          <cell r="C4352" t="str">
            <v>Serven, Hemerson</v>
          </cell>
          <cell r="AF4352">
            <v>0.12943027254682399</v>
          </cell>
          <cell r="AN4352">
            <v>101.25333333333333</v>
          </cell>
          <cell r="AP4352">
            <v>0.10153163273707655</v>
          </cell>
          <cell r="AV4352" t="str">
            <v>1B</v>
          </cell>
          <cell r="AW4352">
            <v>-19.491286926123436</v>
          </cell>
          <cell r="AX4352">
            <v>-31.965249999999994</v>
          </cell>
          <cell r="AY4352">
            <v>-22.187578978542728</v>
          </cell>
          <cell r="AZ4352">
            <v>-19.491286926123436</v>
          </cell>
          <cell r="BG4352">
            <v>0.66359261166305816</v>
          </cell>
          <cell r="BJ4352">
            <v>-5.8315824301763469E-3</v>
          </cell>
          <cell r="CF4352">
            <v>0</v>
          </cell>
          <cell r="CV4352">
            <v>18.625</v>
          </cell>
          <cell r="DA4352">
            <v>0</v>
          </cell>
          <cell r="ER4352">
            <v>253.13333333333333</v>
          </cell>
        </row>
        <row r="4353">
          <cell r="A4353">
            <v>660728</v>
          </cell>
          <cell r="C4353" t="str">
            <v>Calderon, Williams</v>
          </cell>
          <cell r="AF4353">
            <v>0.12030188114159324</v>
          </cell>
          <cell r="AN4353">
            <v>105.77339259259261</v>
          </cell>
          <cell r="AP4353">
            <v>0.12617174125255559</v>
          </cell>
          <cell r="AV4353" t="str">
            <v>1B</v>
          </cell>
          <cell r="AW4353">
            <v>-19.412445172141354</v>
          </cell>
          <cell r="AX4353">
            <v>-25.853481331693736</v>
          </cell>
          <cell r="AY4353">
            <v>-21.898498297514379</v>
          </cell>
          <cell r="AZ4353">
            <v>-19.412445172141354</v>
          </cell>
          <cell r="BG4353">
            <v>0.69121354499421683</v>
          </cell>
          <cell r="BJ4353">
            <v>5.4875103017478118E-3</v>
          </cell>
          <cell r="CF4353">
            <v>0</v>
          </cell>
          <cell r="CV4353">
            <v>18.541666666666668</v>
          </cell>
          <cell r="DA4353">
            <v>0</v>
          </cell>
          <cell r="ER4353">
            <v>264.43348148148152</v>
          </cell>
        </row>
        <row r="4354">
          <cell r="A4354">
            <v>660729</v>
          </cell>
          <cell r="C4354" t="str">
            <v>Rosario, Yeremi</v>
          </cell>
          <cell r="AF4354">
            <v>0.10933577523851647</v>
          </cell>
          <cell r="AN4354">
            <v>97.074370370370374</v>
          </cell>
          <cell r="AP4354">
            <v>0.11094339628475225</v>
          </cell>
          <cell r="AV4354" t="str">
            <v>2B</v>
          </cell>
          <cell r="AW4354">
            <v>-19.764000000000003</v>
          </cell>
          <cell r="AX4354">
            <v>-20.755178087565259</v>
          </cell>
          <cell r="AY4354">
            <v>-12.428956511262886</v>
          </cell>
          <cell r="AZ4354">
            <v>-12.428956511262886</v>
          </cell>
          <cell r="BG4354">
            <v>0.55948590046449986</v>
          </cell>
          <cell r="BJ4354">
            <v>3.7557202610560992E-3</v>
          </cell>
          <cell r="CF4354">
            <v>0</v>
          </cell>
          <cell r="CV4354">
            <v>18.375</v>
          </cell>
          <cell r="DA4354">
            <v>0</v>
          </cell>
          <cell r="ER4354">
            <v>242.68592592592591</v>
          </cell>
        </row>
        <row r="4355">
          <cell r="A4355">
            <v>660731</v>
          </cell>
          <cell r="C4355" t="str">
            <v>Tejeda, Anderson</v>
          </cell>
          <cell r="AF4355">
            <v>0.16429540911100976</v>
          </cell>
          <cell r="AN4355">
            <v>136.19401481481484</v>
          </cell>
          <cell r="AP4355">
            <v>0.1801920414920416</v>
          </cell>
          <cell r="AV4355" t="str">
            <v>SS</v>
          </cell>
          <cell r="AW4355">
            <v>-20.161999999999999</v>
          </cell>
          <cell r="AX4355">
            <v>-18.335793074405249</v>
          </cell>
          <cell r="AY4355">
            <v>-15.868889129078774</v>
          </cell>
          <cell r="AZ4355">
            <v>-15.868889129078774</v>
          </cell>
          <cell r="BG4355">
            <v>0.82509890415461751</v>
          </cell>
          <cell r="BJ4355">
            <v>9.2422681439272847E-3</v>
          </cell>
          <cell r="CF4355">
            <v>0</v>
          </cell>
          <cell r="CV4355">
            <v>18.125</v>
          </cell>
          <cell r="DA4355">
            <v>0</v>
          </cell>
          <cell r="ER4355">
            <v>340.48503703703705</v>
          </cell>
        </row>
        <row r="4356">
          <cell r="A4356">
            <v>660732</v>
          </cell>
          <cell r="C4356" t="str">
            <v>Chal, Welington</v>
          </cell>
          <cell r="AF4356">
            <v>0.12224723369234708</v>
          </cell>
          <cell r="AN4356">
            <v>90.52373333333334</v>
          </cell>
          <cell r="AP4356">
            <v>9.4472758419186786E-2</v>
          </cell>
          <cell r="AV4356" t="str">
            <v>LF</v>
          </cell>
          <cell r="AW4356">
            <v>-22.266531713752101</v>
          </cell>
          <cell r="AX4356">
            <v>-31.965249999999994</v>
          </cell>
          <cell r="AY4356">
            <v>-23.863954081216015</v>
          </cell>
          <cell r="AZ4356">
            <v>-22.266531713752101</v>
          </cell>
          <cell r="BG4356">
            <v>0.64869034535041348</v>
          </cell>
          <cell r="BJ4356">
            <v>1.3866517969968704E-3</v>
          </cell>
          <cell r="CF4356">
            <v>0</v>
          </cell>
          <cell r="CV4356">
            <v>18.625</v>
          </cell>
          <cell r="DA4356">
            <v>0</v>
          </cell>
          <cell r="ER4356">
            <v>226.30933333333334</v>
          </cell>
        </row>
        <row r="4357">
          <cell r="A4357">
            <v>660733</v>
          </cell>
          <cell r="C4357" t="str">
            <v>Mina, Yon</v>
          </cell>
          <cell r="AF4357">
            <v>0.12627945669917354</v>
          </cell>
          <cell r="AN4357">
            <v>76.176853333333341</v>
          </cell>
          <cell r="AP4357">
            <v>4.8124714784257172E-2</v>
          </cell>
          <cell r="AV4357" t="str">
            <v>CF</v>
          </cell>
          <cell r="AW4357">
            <v>-19.764000000000003</v>
          </cell>
          <cell r="AX4357">
            <v>-32.847949999999997</v>
          </cell>
          <cell r="AY4357">
            <v>-18.926725903807569</v>
          </cell>
          <cell r="AZ4357">
            <v>-18.926725903807569</v>
          </cell>
          <cell r="BG4357">
            <v>0.68562697410163831</v>
          </cell>
          <cell r="BJ4357">
            <v>9.1296101301491239E-4</v>
          </cell>
          <cell r="CF4357">
            <v>0</v>
          </cell>
          <cell r="CV4357">
            <v>18.375</v>
          </cell>
          <cell r="DA4357">
            <v>0</v>
          </cell>
          <cell r="ER4357">
            <v>190.44213333333335</v>
          </cell>
        </row>
        <row r="4358">
          <cell r="A4358">
            <v>660734</v>
          </cell>
          <cell r="C4358" t="str">
            <v>Lage, Jesus</v>
          </cell>
          <cell r="AF4358">
            <v>0.13760727282188645</v>
          </cell>
          <cell r="AN4358">
            <v>97.711170370370382</v>
          </cell>
          <cell r="AP4358">
            <v>0.11791549960966696</v>
          </cell>
          <cell r="AV4358" t="str">
            <v>SS</v>
          </cell>
          <cell r="AW4358">
            <v>-19.498666666666665</v>
          </cell>
          <cell r="AX4358">
            <v>-11.622384285822918</v>
          </cell>
          <cell r="AY4358">
            <v>-12.625152746540829</v>
          </cell>
          <cell r="AZ4358">
            <v>-11.622384285822918</v>
          </cell>
          <cell r="BG4358">
            <v>0.55545896358465341</v>
          </cell>
          <cell r="BJ4358">
            <v>-1.6064363625192209E-2</v>
          </cell>
          <cell r="CF4358">
            <v>0</v>
          </cell>
          <cell r="CV4358">
            <v>18.541666666666668</v>
          </cell>
          <cell r="DA4358">
            <v>0</v>
          </cell>
          <cell r="ER4358">
            <v>244.27792592592593</v>
          </cell>
        </row>
        <row r="4359">
          <cell r="A4359">
            <v>660736</v>
          </cell>
          <cell r="C4359" t="str">
            <v>Garcia, Tulio</v>
          </cell>
          <cell r="AF4359">
            <v>0.11628190188013651</v>
          </cell>
          <cell r="AN4359">
            <v>105.90933333333334</v>
          </cell>
          <cell r="AP4359">
            <v>0.12918751374862958</v>
          </cell>
          <cell r="AV4359" t="str">
            <v>LF</v>
          </cell>
          <cell r="AW4359">
            <v>-20.273131517932654</v>
          </cell>
          <cell r="AX4359">
            <v>-34.334983333333327</v>
          </cell>
          <cell r="AY4359">
            <v>-22.874812122091914</v>
          </cell>
          <cell r="AZ4359">
            <v>-20.273131517932654</v>
          </cell>
          <cell r="BG4359">
            <v>0.51737065943586502</v>
          </cell>
          <cell r="BJ4359">
            <v>-8.069653950647501E-4</v>
          </cell>
          <cell r="CF4359">
            <v>0</v>
          </cell>
          <cell r="CV4359">
            <v>17.958333333333332</v>
          </cell>
          <cell r="DA4359">
            <v>0</v>
          </cell>
          <cell r="ER4359">
            <v>264.77333333333331</v>
          </cell>
        </row>
        <row r="4360">
          <cell r="A4360">
            <v>660737</v>
          </cell>
          <cell r="C4360" t="str">
            <v>Villalobos, Andres</v>
          </cell>
          <cell r="AF4360">
            <v>0.12016625473719321</v>
          </cell>
          <cell r="AN4360">
            <v>72.916053333333352</v>
          </cell>
          <cell r="AP4360">
            <v>8.3629025949196523E-2</v>
          </cell>
          <cell r="AV4360" t="str">
            <v>C</v>
          </cell>
          <cell r="AW4360">
            <v>-23.220747660488222</v>
          </cell>
          <cell r="AX4360">
            <v>-18.106289297176644</v>
          </cell>
          <cell r="AY4360">
            <v>-26.162694102873171</v>
          </cell>
          <cell r="AZ4360">
            <v>-18.106289297176644</v>
          </cell>
          <cell r="BG4360">
            <v>0.63930708181478446</v>
          </cell>
          <cell r="BJ4360">
            <v>-1.3411026765110712E-2</v>
          </cell>
          <cell r="CF4360">
            <v>0</v>
          </cell>
          <cell r="CV4360">
            <v>18.458333333333332</v>
          </cell>
          <cell r="DA4360">
            <v>0</v>
          </cell>
          <cell r="ER4360">
            <v>182.29013333333336</v>
          </cell>
        </row>
        <row r="4361">
          <cell r="A4361">
            <v>660740</v>
          </cell>
          <cell r="C4361" t="str">
            <v>Patino, Jose</v>
          </cell>
          <cell r="AF4361">
            <v>0.11556471196683885</v>
          </cell>
          <cell r="AN4361">
            <v>129.85445925925927</v>
          </cell>
          <cell r="AP4361">
            <v>0.1662819152211964</v>
          </cell>
          <cell r="AV4361" t="str">
            <v>CF</v>
          </cell>
          <cell r="AW4361">
            <v>-19.498666666666665</v>
          </cell>
          <cell r="AX4361">
            <v>-32.259483333333321</v>
          </cell>
          <cell r="AY4361">
            <v>-11.693805775832931</v>
          </cell>
          <cell r="AZ4361">
            <v>-11.693805775832931</v>
          </cell>
          <cell r="BG4361">
            <v>0.84962304766636243</v>
          </cell>
          <cell r="BJ4361">
            <v>1.2629458805541756E-2</v>
          </cell>
          <cell r="CF4361">
            <v>0</v>
          </cell>
          <cell r="CV4361">
            <v>18.541666666666668</v>
          </cell>
          <cell r="DA4361">
            <v>0</v>
          </cell>
          <cell r="ER4361">
            <v>324.63614814814815</v>
          </cell>
        </row>
        <row r="4362">
          <cell r="A4362">
            <v>660741</v>
          </cell>
          <cell r="C4362" t="str">
            <v>Figuera, Edwin</v>
          </cell>
          <cell r="AF4362">
            <v>0.13765218655760289</v>
          </cell>
          <cell r="AN4362">
            <v>96.713007407407417</v>
          </cell>
          <cell r="AP4362">
            <v>0.11691425444731107</v>
          </cell>
          <cell r="AV4362" t="str">
            <v>SS</v>
          </cell>
          <cell r="AW4362">
            <v>-19.100666666666665</v>
          </cell>
          <cell r="AX4362">
            <v>-14.524317724160177</v>
          </cell>
          <cell r="AY4362">
            <v>-14.972148789463795</v>
          </cell>
          <cell r="AZ4362">
            <v>-14.524317724160177</v>
          </cell>
          <cell r="BG4362">
            <v>0.62676061421320051</v>
          </cell>
          <cell r="BJ4362">
            <v>-5.4143263859860657E-3</v>
          </cell>
          <cell r="CF4362">
            <v>0</v>
          </cell>
          <cell r="CV4362">
            <v>18.791666666666668</v>
          </cell>
          <cell r="DA4362">
            <v>0</v>
          </cell>
          <cell r="ER4362">
            <v>241.78251851851854</v>
          </cell>
        </row>
        <row r="4363">
          <cell r="A4363">
            <v>660745</v>
          </cell>
          <cell r="C4363" t="str">
            <v>Michel, Shean</v>
          </cell>
          <cell r="AF4363">
            <v>0.13561006409735143</v>
          </cell>
          <cell r="AN4363">
            <v>137.97925925925924</v>
          </cell>
          <cell r="AP4363">
            <v>0.18184446725285319</v>
          </cell>
          <cell r="AV4363" t="str">
            <v>CF</v>
          </cell>
          <cell r="AW4363">
            <v>-19.100666666666665</v>
          </cell>
          <cell r="AX4363">
            <v>-31.376783333333325</v>
          </cell>
          <cell r="AY4363">
            <v>-16.303132709670443</v>
          </cell>
          <cell r="AZ4363">
            <v>-16.303132709670443</v>
          </cell>
          <cell r="BG4363">
            <v>0.80957900383440418</v>
          </cell>
          <cell r="BJ4363">
            <v>2.4391519383380918E-3</v>
          </cell>
          <cell r="CF4363">
            <v>0</v>
          </cell>
          <cell r="CV4363">
            <v>18.791666666666668</v>
          </cell>
          <cell r="DA4363">
            <v>0</v>
          </cell>
          <cell r="ER4363">
            <v>344.94814814814811</v>
          </cell>
        </row>
        <row r="4364">
          <cell r="A4364">
            <v>660747</v>
          </cell>
          <cell r="C4364" t="str">
            <v>De Pena, Brayan</v>
          </cell>
          <cell r="AF4364">
            <v>0.10694303759061305</v>
          </cell>
          <cell r="AN4364">
            <v>84.871111111111134</v>
          </cell>
          <cell r="AP4364">
            <v>6.9749944116409002E-2</v>
          </cell>
          <cell r="AV4364" t="str">
            <v>LF</v>
          </cell>
          <cell r="AW4364">
            <v>-21.008420520618255</v>
          </cell>
          <cell r="AX4364">
            <v>-31.965249999999994</v>
          </cell>
          <cell r="AY4364">
            <v>-25.94641647757431</v>
          </cell>
          <cell r="AZ4364">
            <v>-21.008420520618255</v>
          </cell>
          <cell r="BG4364">
            <v>0.77895208885798373</v>
          </cell>
          <cell r="BJ4364">
            <v>-3.4046564565108467E-3</v>
          </cell>
          <cell r="CF4364">
            <v>0</v>
          </cell>
          <cell r="CV4364">
            <v>18.625</v>
          </cell>
          <cell r="DA4364">
            <v>0</v>
          </cell>
          <cell r="ER4364">
            <v>212.17777777777781</v>
          </cell>
        </row>
        <row r="4365">
          <cell r="A4365">
            <v>660750</v>
          </cell>
          <cell r="C4365" t="str">
            <v>Asencio, Luis</v>
          </cell>
          <cell r="AF4365">
            <v>0.11577467717105602</v>
          </cell>
          <cell r="AN4365">
            <v>111.2186074074074</v>
          </cell>
          <cell r="AP4365">
            <v>0.1199111940568528</v>
          </cell>
          <cell r="AV4365" t="str">
            <v>3B</v>
          </cell>
          <cell r="AW4365">
            <v>-19.100666666666665</v>
          </cell>
          <cell r="AX4365">
            <v>-20.829101699545312</v>
          </cell>
          <cell r="AY4365">
            <v>-14.864410927459843</v>
          </cell>
          <cell r="AZ4365">
            <v>-14.864410927459843</v>
          </cell>
          <cell r="BG4365">
            <v>0.76512248972370822</v>
          </cell>
          <cell r="BJ4365">
            <v>-1.9574657921130709E-2</v>
          </cell>
          <cell r="CF4365">
            <v>0</v>
          </cell>
          <cell r="CV4365">
            <v>18.791666666666668</v>
          </cell>
          <cell r="DA4365">
            <v>0</v>
          </cell>
          <cell r="ER4365">
            <v>278.0465185185185</v>
          </cell>
        </row>
        <row r="4366">
          <cell r="A4366">
            <v>660752</v>
          </cell>
          <cell r="C4366" t="str">
            <v>Villarreal, Guillermo</v>
          </cell>
          <cell r="AF4366">
            <v>0.11971030711424441</v>
          </cell>
          <cell r="AN4366">
            <v>63.888474074074082</v>
          </cell>
          <cell r="AP4366">
            <v>4.2462190268726108E-2</v>
          </cell>
          <cell r="AV4366" t="str">
            <v>C</v>
          </cell>
          <cell r="AW4366">
            <v>-26.073922964265492</v>
          </cell>
          <cell r="AX4366">
            <v>-33.996306297598821</v>
          </cell>
          <cell r="AY4366">
            <v>-29.966927841242867</v>
          </cell>
          <cell r="AZ4366">
            <v>-17.894539124512754</v>
          </cell>
          <cell r="BG4366">
            <v>0.62322372652657398</v>
          </cell>
          <cell r="BJ4366">
            <v>-1.1806816145176487E-2</v>
          </cell>
          <cell r="CF4366">
            <v>0</v>
          </cell>
          <cell r="CV4366">
            <v>18.458333333333332</v>
          </cell>
          <cell r="DA4366">
            <v>0</v>
          </cell>
          <cell r="ER4366">
            <v>159.72118518518519</v>
          </cell>
        </row>
        <row r="4367">
          <cell r="A4367">
            <v>660753</v>
          </cell>
          <cell r="C4367" t="str">
            <v>Henriquez, Zaino</v>
          </cell>
          <cell r="AF4367">
            <v>0.11256484775508396</v>
          </cell>
          <cell r="AN4367">
            <v>83.806696296296309</v>
          </cell>
          <cell r="AP4367">
            <v>9.005979325864355E-2</v>
          </cell>
          <cell r="AV4367" t="str">
            <v>2B</v>
          </cell>
          <cell r="AW4367">
            <v>-20.057981680838282</v>
          </cell>
          <cell r="AX4367">
            <v>-18.227793742198838</v>
          </cell>
          <cell r="AY4367">
            <v>-22.788884078422996</v>
          </cell>
          <cell r="AZ4367">
            <v>-18.227793742198838</v>
          </cell>
          <cell r="BG4367">
            <v>0.51840277213445685</v>
          </cell>
          <cell r="BJ4367">
            <v>-1.2764576015878373E-2</v>
          </cell>
          <cell r="CF4367">
            <v>0</v>
          </cell>
          <cell r="CV4367">
            <v>18.041666666666668</v>
          </cell>
          <cell r="DA4367">
            <v>0</v>
          </cell>
          <cell r="ER4367">
            <v>209.51674074074074</v>
          </cell>
        </row>
        <row r="4368">
          <cell r="A4368">
            <v>660755</v>
          </cell>
          <cell r="C4368" t="str">
            <v>Rivero, Jose</v>
          </cell>
          <cell r="AF4368">
            <v>0.12118798634155153</v>
          </cell>
          <cell r="AN4368">
            <v>132.49837037037037</v>
          </cell>
          <cell r="AP4368">
            <v>0.16013169900795932</v>
          </cell>
          <cell r="AV4368" t="str">
            <v>SS</v>
          </cell>
          <cell r="AW4368">
            <v>-20.029333333333334</v>
          </cell>
          <cell r="AX4368">
            <v>-15.382066273851768</v>
          </cell>
          <cell r="AY4368">
            <v>-21.580922023415972</v>
          </cell>
          <cell r="AZ4368">
            <v>-15.382066273851768</v>
          </cell>
          <cell r="BG4368">
            <v>0.62396605296125784</v>
          </cell>
          <cell r="BJ4368">
            <v>-1.3083176488570528E-3</v>
          </cell>
          <cell r="CF4368">
            <v>0</v>
          </cell>
          <cell r="CV4368">
            <v>18.208333333333332</v>
          </cell>
          <cell r="DA4368">
            <v>0</v>
          </cell>
          <cell r="ER4368">
            <v>331.24592592592592</v>
          </cell>
        </row>
        <row r="4369">
          <cell r="A4369">
            <v>660757</v>
          </cell>
          <cell r="C4369" t="str">
            <v>Gonzalez, Oscar</v>
          </cell>
          <cell r="AF4369">
            <v>0.14736027563102266</v>
          </cell>
          <cell r="AN4369">
            <v>113.73534814814816</v>
          </cell>
          <cell r="AP4369">
            <v>0.16028278366474358</v>
          </cell>
          <cell r="AV4369" t="str">
            <v>LF</v>
          </cell>
          <cell r="AW4369">
            <v>-20.614268747079059</v>
          </cell>
          <cell r="AX4369">
            <v>-32.553716666666666</v>
          </cell>
          <cell r="AY4369">
            <v>-20.900793817872891</v>
          </cell>
          <cell r="AZ4369">
            <v>-20.614268747079059</v>
          </cell>
          <cell r="BG4369">
            <v>0.9058640388086554</v>
          </cell>
          <cell r="BJ4369">
            <v>1.0674964370866978E-2</v>
          </cell>
          <cell r="CF4369">
            <v>0</v>
          </cell>
          <cell r="CV4369">
            <v>18.458333333333332</v>
          </cell>
          <cell r="DA4369">
            <v>0</v>
          </cell>
          <cell r="ER4369">
            <v>284.3383703703704</v>
          </cell>
        </row>
        <row r="4370">
          <cell r="A4370">
            <v>660758</v>
          </cell>
          <cell r="C4370" t="str">
            <v>Fabian, Sandro</v>
          </cell>
          <cell r="AF4370">
            <v>0.15196139914241921</v>
          </cell>
          <cell r="AN4370">
            <v>111.12367407407407</v>
          </cell>
          <cell r="AP4370">
            <v>0.15603176211840897</v>
          </cell>
          <cell r="AV4370" t="str">
            <v>RF</v>
          </cell>
          <cell r="AW4370">
            <v>-23.131984546023372</v>
          </cell>
          <cell r="AX4370">
            <v>-33.142183333333321</v>
          </cell>
          <cell r="AY4370">
            <v>-21.708499703595844</v>
          </cell>
          <cell r="AZ4370">
            <v>-21.708499703595844</v>
          </cell>
          <cell r="BG4370">
            <v>1.0016102486735856</v>
          </cell>
          <cell r="BJ4370">
            <v>1.8135130122660829E-2</v>
          </cell>
          <cell r="CF4370">
            <v>0</v>
          </cell>
          <cell r="CV4370">
            <v>18.291666666666668</v>
          </cell>
          <cell r="DA4370">
            <v>0</v>
          </cell>
          <cell r="ER4370">
            <v>277.80918518518519</v>
          </cell>
        </row>
        <row r="4371">
          <cell r="A4371">
            <v>660759</v>
          </cell>
          <cell r="C4371" t="str">
            <v>Abreu, Hidekel</v>
          </cell>
          <cell r="AF4371">
            <v>0.14906583849151017</v>
          </cell>
          <cell r="AN4371">
            <v>131.99217777777775</v>
          </cell>
          <cell r="AP4371">
            <v>0.14739927493783722</v>
          </cell>
          <cell r="AV4371" t="str">
            <v>1B</v>
          </cell>
          <cell r="AW4371">
            <v>-18.136462499312131</v>
          </cell>
          <cell r="AX4371">
            <v>-23.117441971423169</v>
          </cell>
          <cell r="AY4371">
            <v>-17.494057873197665</v>
          </cell>
          <cell r="AZ4371">
            <v>-17.494057873197665</v>
          </cell>
          <cell r="BG4371">
            <v>0.67930054372455673</v>
          </cell>
          <cell r="BJ4371">
            <v>4.2060972589326787E-4</v>
          </cell>
          <cell r="CF4371">
            <v>0</v>
          </cell>
          <cell r="CV4371">
            <v>18.708333333333332</v>
          </cell>
          <cell r="DA4371">
            <v>0</v>
          </cell>
          <cell r="ER4371">
            <v>329.9804444444444</v>
          </cell>
        </row>
        <row r="4372">
          <cell r="A4372">
            <v>660760</v>
          </cell>
          <cell r="C4372" t="str">
            <v>Sabala, Elvis</v>
          </cell>
          <cell r="AF4372">
            <v>0.11436740260725989</v>
          </cell>
          <cell r="AN4372">
            <v>119.92651851851852</v>
          </cell>
          <cell r="AP4372">
            <v>0.15057979588601689</v>
          </cell>
          <cell r="AV4372" t="str">
            <v>1B</v>
          </cell>
          <cell r="AW4372">
            <v>-19.884300357915961</v>
          </cell>
          <cell r="AX4372">
            <v>-23.118738634820776</v>
          </cell>
          <cell r="AY4372">
            <v>-18.621653404519101</v>
          </cell>
          <cell r="AZ4372">
            <v>-18.621653404519101</v>
          </cell>
          <cell r="BG4372">
            <v>0.56574171928602335</v>
          </cell>
          <cell r="BJ4372">
            <v>-5.3096903779385083E-3</v>
          </cell>
          <cell r="CF4372">
            <v>0</v>
          </cell>
          <cell r="CV4372">
            <v>18.791666666666668</v>
          </cell>
          <cell r="DA4372">
            <v>0</v>
          </cell>
          <cell r="ER4372">
            <v>299.81629629629629</v>
          </cell>
        </row>
        <row r="4373">
          <cell r="A4373">
            <v>660762</v>
          </cell>
          <cell r="C4373" t="str">
            <v>Marquez, Jose</v>
          </cell>
          <cell r="AF4373">
            <v>0.128932503801231</v>
          </cell>
          <cell r="AN4373">
            <v>99.884562962962974</v>
          </cell>
          <cell r="AP4373">
            <v>0.12804886191111342</v>
          </cell>
          <cell r="AV4373" t="str">
            <v>2B</v>
          </cell>
          <cell r="AW4373">
            <v>-19.233333333333334</v>
          </cell>
          <cell r="AX4373">
            <v>-16.765927507639095</v>
          </cell>
          <cell r="AY4373">
            <v>-20.580685655609308</v>
          </cell>
          <cell r="AZ4373">
            <v>-16.765927507639095</v>
          </cell>
          <cell r="BG4373">
            <v>0.69117346128677259</v>
          </cell>
          <cell r="BJ4373">
            <v>-2.7005656948385719E-3</v>
          </cell>
          <cell r="CF4373">
            <v>0</v>
          </cell>
          <cell r="CV4373">
            <v>18.708333333333332</v>
          </cell>
          <cell r="DA4373">
            <v>0</v>
          </cell>
          <cell r="ER4373">
            <v>249.71140740740742</v>
          </cell>
        </row>
        <row r="4374">
          <cell r="A4374">
            <v>660766</v>
          </cell>
          <cell r="C4374" t="str">
            <v>Yepez, Juan</v>
          </cell>
          <cell r="AF4374">
            <v>0.16946016758607751</v>
          </cell>
          <cell r="AN4374">
            <v>96.314026666666678</v>
          </cell>
          <cell r="AP4374">
            <v>0.11649639779296816</v>
          </cell>
          <cell r="AV4374" t="str">
            <v>1B</v>
          </cell>
          <cell r="AW4374">
            <v>-20.206176073822284</v>
          </cell>
          <cell r="AX4374">
            <v>-32.847949999999997</v>
          </cell>
          <cell r="AY4374">
            <v>-22.608659999428696</v>
          </cell>
          <cell r="AZ4374">
            <v>-20.206176073822284</v>
          </cell>
          <cell r="BG4374">
            <v>0.8847598526568623</v>
          </cell>
          <cell r="BJ4374">
            <v>2.2317558265344255E-2</v>
          </cell>
          <cell r="CF4374">
            <v>0</v>
          </cell>
          <cell r="CV4374">
            <v>18.375</v>
          </cell>
          <cell r="DA4374">
            <v>0</v>
          </cell>
          <cell r="ER4374">
            <v>240.78506666666667</v>
          </cell>
        </row>
        <row r="4375">
          <cell r="A4375">
            <v>660767</v>
          </cell>
          <cell r="C4375" t="str">
            <v>Gordon, Jorge</v>
          </cell>
          <cell r="AF4375">
            <v>0.1142031858399303</v>
          </cell>
          <cell r="AN4375">
            <v>95.341155555555574</v>
          </cell>
          <cell r="AP4375">
            <v>0.13531724111392684</v>
          </cell>
          <cell r="AV4375" t="str">
            <v>C</v>
          </cell>
          <cell r="AW4375">
            <v>-19.449360337361906</v>
          </cell>
          <cell r="AX4375">
            <v>-31.671016666666663</v>
          </cell>
          <cell r="AY4375">
            <v>-23.112176526504314</v>
          </cell>
          <cell r="AZ4375">
            <v>-13.363378641220706</v>
          </cell>
          <cell r="BG4375">
            <v>0.63218274807612418</v>
          </cell>
          <cell r="BJ4375">
            <v>-1.4726331332917579E-3</v>
          </cell>
          <cell r="CF4375">
            <v>0</v>
          </cell>
          <cell r="CV4375">
            <v>18.708333333333332</v>
          </cell>
          <cell r="DA4375">
            <v>0</v>
          </cell>
          <cell r="ER4375">
            <v>238.35288888888891</v>
          </cell>
        </row>
        <row r="4376">
          <cell r="A4376">
            <v>660768</v>
          </cell>
          <cell r="C4376" t="str">
            <v>Olmos, Luis</v>
          </cell>
          <cell r="AF4376">
            <v>0.11481727963489313</v>
          </cell>
          <cell r="AN4376">
            <v>80.736213333333339</v>
          </cell>
          <cell r="AP4376">
            <v>7.8745982390745706E-2</v>
          </cell>
          <cell r="AV4376" t="str">
            <v>2B</v>
          </cell>
          <cell r="AW4376">
            <v>-24.647182839828044</v>
          </cell>
          <cell r="AX4376">
            <v>-19.537432724336202</v>
          </cell>
          <cell r="AY4376">
            <v>-27.933968786437383</v>
          </cell>
          <cell r="AZ4376">
            <v>-19.537432724336202</v>
          </cell>
          <cell r="BG4376">
            <v>0.63361221770437526</v>
          </cell>
          <cell r="BJ4376">
            <v>2.661936499892261E-3</v>
          </cell>
          <cell r="CF4376">
            <v>0</v>
          </cell>
          <cell r="CV4376">
            <v>18.875</v>
          </cell>
          <cell r="DA4376">
            <v>0</v>
          </cell>
          <cell r="ER4376">
            <v>201.84053333333333</v>
          </cell>
        </row>
        <row r="4377">
          <cell r="A4377">
            <v>660772</v>
          </cell>
          <cell r="C4377" t="str">
            <v>Mordock, Erick</v>
          </cell>
          <cell r="AF4377">
            <v>0.12163927374823667</v>
          </cell>
          <cell r="AN4377">
            <v>132.04219259259258</v>
          </cell>
          <cell r="AP4377">
            <v>0.16732296133210178</v>
          </cell>
          <cell r="AV4377" t="str">
            <v>CF</v>
          </cell>
          <cell r="AW4377">
            <v>-19.100666666666665</v>
          </cell>
          <cell r="AX4377">
            <v>-31.376783333333325</v>
          </cell>
          <cell r="AY4377">
            <v>-17.699536931428259</v>
          </cell>
          <cell r="AZ4377">
            <v>-17.699536931428259</v>
          </cell>
          <cell r="BG4377">
            <v>0.73290036594282415</v>
          </cell>
          <cell r="BJ4377">
            <v>-2.993986875052511E-3</v>
          </cell>
          <cell r="CF4377">
            <v>0</v>
          </cell>
          <cell r="CV4377">
            <v>18.791666666666668</v>
          </cell>
          <cell r="DA4377">
            <v>0</v>
          </cell>
          <cell r="ER4377">
            <v>330.10548148148143</v>
          </cell>
        </row>
        <row r="4378">
          <cell r="A4378">
            <v>660773</v>
          </cell>
          <cell r="C4378" t="str">
            <v>Juaquin, Urwin</v>
          </cell>
          <cell r="AF4378">
            <v>0.11842087221637024</v>
          </cell>
          <cell r="AN4378">
            <v>91.564693333333352</v>
          </cell>
          <cell r="AP4378">
            <v>9.7274662410545054E-2</v>
          </cell>
          <cell r="AV4378" t="str">
            <v>2B</v>
          </cell>
          <cell r="AW4378">
            <v>-20.173335928376073</v>
          </cell>
          <cell r="AX4378">
            <v>-17.771432306623517</v>
          </cell>
          <cell r="AY4378">
            <v>-22.073350682279198</v>
          </cell>
          <cell r="AZ4378">
            <v>-17.771432306623517</v>
          </cell>
          <cell r="BG4378">
            <v>0.58530726857200965</v>
          </cell>
          <cell r="BJ4378">
            <v>-9.5828966131628075E-3</v>
          </cell>
          <cell r="CF4378">
            <v>0</v>
          </cell>
          <cell r="CV4378">
            <v>18.541666666666668</v>
          </cell>
          <cell r="DA4378">
            <v>0</v>
          </cell>
          <cell r="ER4378">
            <v>228.91173333333336</v>
          </cell>
        </row>
        <row r="4379">
          <cell r="A4379">
            <v>660774</v>
          </cell>
          <cell r="C4379" t="str">
            <v>Castro, Samuel</v>
          </cell>
          <cell r="AF4379">
            <v>0.14083171916559917</v>
          </cell>
          <cell r="AN4379">
            <v>120.0069925925926</v>
          </cell>
          <cell r="AP4379">
            <v>0.15702243799762783</v>
          </cell>
          <cell r="AV4379" t="str">
            <v>SS</v>
          </cell>
          <cell r="AW4379">
            <v>-19.233333333333334</v>
          </cell>
          <cell r="AX4379">
            <v>-21.174234452589761</v>
          </cell>
          <cell r="AY4379">
            <v>-14.949415787950461</v>
          </cell>
          <cell r="AZ4379">
            <v>-14.949415787950461</v>
          </cell>
          <cell r="BG4379">
            <v>0.50716741068169258</v>
          </cell>
          <cell r="BJ4379">
            <v>-7.25053247734124E-3</v>
          </cell>
          <cell r="CF4379">
            <v>0</v>
          </cell>
          <cell r="CV4379">
            <v>18.708333333333332</v>
          </cell>
          <cell r="DA4379">
            <v>0</v>
          </cell>
          <cell r="ER4379">
            <v>300.01748148148147</v>
          </cell>
        </row>
        <row r="4380">
          <cell r="A4380">
            <v>660775</v>
          </cell>
          <cell r="C4380" t="str">
            <v>Arias, Jean Carlos</v>
          </cell>
          <cell r="AF4380">
            <v>0.14444274198772852</v>
          </cell>
          <cell r="AN4380">
            <v>99.593007407407413</v>
          </cell>
          <cell r="AP4380">
            <v>0.1210711843499801</v>
          </cell>
          <cell r="AV4380" t="str">
            <v>CF</v>
          </cell>
          <cell r="AW4380">
            <v>-19.631333333333338</v>
          </cell>
          <cell r="AX4380">
            <v>-32.553716666666666</v>
          </cell>
          <cell r="AY4380">
            <v>-11.750705806309934</v>
          </cell>
          <cell r="AZ4380">
            <v>-11.750705806309934</v>
          </cell>
          <cell r="BG4380">
            <v>0.78687610600401703</v>
          </cell>
          <cell r="BJ4380">
            <v>5.931937068797492E-3</v>
          </cell>
          <cell r="CF4380">
            <v>0</v>
          </cell>
          <cell r="CV4380">
            <v>18.458333333333332</v>
          </cell>
          <cell r="DA4380">
            <v>0</v>
          </cell>
          <cell r="ER4380">
            <v>248.98251851851853</v>
          </cell>
        </row>
        <row r="4381">
          <cell r="A4381">
            <v>660777</v>
          </cell>
          <cell r="C4381" t="str">
            <v>Rivero, Oliver</v>
          </cell>
          <cell r="AF4381">
            <v>0.13282271186512826</v>
          </cell>
          <cell r="AN4381">
            <v>83.015893333333338</v>
          </cell>
          <cell r="AP4381">
            <v>6.1898036976846038E-2</v>
          </cell>
          <cell r="AV4381" t="str">
            <v>SS</v>
          </cell>
          <cell r="AW4381">
            <v>-19.100666666666665</v>
          </cell>
          <cell r="AX4381">
            <v>-12.316509747667208</v>
          </cell>
          <cell r="AY4381">
            <v>-14.667251603866994</v>
          </cell>
          <cell r="AZ4381">
            <v>-12.316509747667208</v>
          </cell>
          <cell r="BG4381">
            <v>0.70379055027439463</v>
          </cell>
          <cell r="BJ4381">
            <v>-1.8898555994256258E-2</v>
          </cell>
          <cell r="CF4381">
            <v>0</v>
          </cell>
          <cell r="CV4381">
            <v>18.791666666666668</v>
          </cell>
          <cell r="DA4381">
            <v>0</v>
          </cell>
          <cell r="ER4381">
            <v>207.53973333333334</v>
          </cell>
        </row>
        <row r="4382">
          <cell r="A4382">
            <v>660785</v>
          </cell>
          <cell r="C4382" t="str">
            <v>Rijo, Tony</v>
          </cell>
          <cell r="AF4382">
            <v>0.12006356972720417</v>
          </cell>
          <cell r="AN4382">
            <v>108.08094814814815</v>
          </cell>
          <cell r="AP4382">
            <v>0.13587748390929477</v>
          </cell>
          <cell r="AV4382" t="str">
            <v>RF</v>
          </cell>
          <cell r="AW4382">
            <v>-19.366</v>
          </cell>
          <cell r="AX4382">
            <v>-31.965249999999994</v>
          </cell>
          <cell r="AY4382">
            <v>-20.541555126552169</v>
          </cell>
          <cell r="AZ4382">
            <v>-19.366</v>
          </cell>
          <cell r="BG4382">
            <v>0.43529681463809622</v>
          </cell>
          <cell r="BJ4382">
            <v>-3.9967917626277287E-3</v>
          </cell>
          <cell r="CF4382">
            <v>0</v>
          </cell>
          <cell r="CV4382">
            <v>18.625</v>
          </cell>
          <cell r="DA4382">
            <v>0</v>
          </cell>
          <cell r="ER4382">
            <v>270.20237037037037</v>
          </cell>
        </row>
        <row r="4383">
          <cell r="A4383">
            <v>660790</v>
          </cell>
          <cell r="C4383" t="str">
            <v>Borges, Juan</v>
          </cell>
          <cell r="AF4383">
            <v>0.11939434149428543</v>
          </cell>
          <cell r="AN4383">
            <v>98.783680000000004</v>
          </cell>
          <cell r="AP4383">
            <v>9.2183371903918787E-2</v>
          </cell>
          <cell r="AV4383" t="str">
            <v>CF</v>
          </cell>
          <cell r="AW4383">
            <v>-21.492033292773939</v>
          </cell>
          <cell r="AX4383">
            <v>-32.553716666666666</v>
          </cell>
          <cell r="AY4383">
            <v>-21.456673971768396</v>
          </cell>
          <cell r="AZ4383">
            <v>-21.456673971768396</v>
          </cell>
          <cell r="BG4383">
            <v>0.75149573367352684</v>
          </cell>
          <cell r="BJ4383">
            <v>-1.7990807925190023E-2</v>
          </cell>
          <cell r="CF4383">
            <v>0</v>
          </cell>
          <cell r="CV4383">
            <v>18.458333333333332</v>
          </cell>
          <cell r="DA4383">
            <v>0</v>
          </cell>
          <cell r="ER4383">
            <v>246.95920000000001</v>
          </cell>
        </row>
        <row r="4384">
          <cell r="A4384">
            <v>660791</v>
          </cell>
          <cell r="C4384" t="str">
            <v>Rosas, Jorgen</v>
          </cell>
          <cell r="AF4384">
            <v>0.11916702735389274</v>
          </cell>
          <cell r="AN4384">
            <v>98.023786666666666</v>
          </cell>
          <cell r="AP4384">
            <v>0.12445077613930378</v>
          </cell>
          <cell r="AV4384" t="str">
            <v>2B</v>
          </cell>
          <cell r="AW4384">
            <v>-20.393666706974848</v>
          </cell>
          <cell r="AX4384">
            <v>-17.663009006393111</v>
          </cell>
          <cell r="AY4384">
            <v>-20.970334804016261</v>
          </cell>
          <cell r="AZ4384">
            <v>-17.663009006393111</v>
          </cell>
          <cell r="BG4384">
            <v>0.51879349026568766</v>
          </cell>
          <cell r="BJ4384">
            <v>-9.1052365692785991E-3</v>
          </cell>
          <cell r="CF4384">
            <v>0</v>
          </cell>
          <cell r="CV4384">
            <v>18.458333333333332</v>
          </cell>
          <cell r="DA4384">
            <v>0</v>
          </cell>
          <cell r="ER4384">
            <v>245.05946666666665</v>
          </cell>
        </row>
        <row r="4385">
          <cell r="A4385">
            <v>660793</v>
          </cell>
          <cell r="C4385" t="str">
            <v>Garcia, Franklin</v>
          </cell>
          <cell r="AF4385">
            <v>0.11686546580563105</v>
          </cell>
          <cell r="AN4385">
            <v>108.83045925925927</v>
          </cell>
          <cell r="AP4385">
            <v>0.13819077655089607</v>
          </cell>
          <cell r="AV4385" t="str">
            <v>1B</v>
          </cell>
          <cell r="AW4385">
            <v>-19.793384006849649</v>
          </cell>
          <cell r="AX4385">
            <v>-21.03952061657343</v>
          </cell>
          <cell r="AY4385">
            <v>-18.59310903920268</v>
          </cell>
          <cell r="AZ4385">
            <v>-18.59310903920268</v>
          </cell>
          <cell r="BG4385">
            <v>0.84269626545870868</v>
          </cell>
          <cell r="BJ4385">
            <v>6.5422335805849028E-3</v>
          </cell>
          <cell r="CF4385">
            <v>0</v>
          </cell>
          <cell r="CV4385">
            <v>18.291666666666668</v>
          </cell>
          <cell r="DA4385">
            <v>0</v>
          </cell>
          <cell r="ER4385">
            <v>272.07614814814815</v>
          </cell>
        </row>
        <row r="4386">
          <cell r="A4386">
            <v>660794</v>
          </cell>
          <cell r="C4386" t="str">
            <v>Reyes, Alvaro</v>
          </cell>
          <cell r="AF4386">
            <v>0.12686832264060424</v>
          </cell>
          <cell r="AN4386">
            <v>61.35893333333334</v>
          </cell>
          <cell r="AP4386">
            <v>1.6849465225537985E-2</v>
          </cell>
          <cell r="AV4386" t="str">
            <v>RF</v>
          </cell>
          <cell r="AW4386">
            <v>-24.365938250579852</v>
          </cell>
          <cell r="AX4386">
            <v>-34.334983333333327</v>
          </cell>
          <cell r="AY4386">
            <v>-25.586226712881217</v>
          </cell>
          <cell r="AZ4386">
            <v>-24.365938250579852</v>
          </cell>
          <cell r="BG4386">
            <v>0.69654981817017347</v>
          </cell>
          <cell r="BJ4386">
            <v>-1.7192049281710746E-2</v>
          </cell>
          <cell r="CF4386">
            <v>0</v>
          </cell>
          <cell r="CV4386">
            <v>17.958333333333332</v>
          </cell>
          <cell r="DA4386">
            <v>0</v>
          </cell>
          <cell r="ER4386">
            <v>153.39733333333334</v>
          </cell>
        </row>
        <row r="4387">
          <cell r="A4387">
            <v>660796</v>
          </cell>
          <cell r="C4387" t="str">
            <v>Campana, Marino</v>
          </cell>
          <cell r="AF4387">
            <v>0.12783285302835834</v>
          </cell>
          <cell r="AN4387">
            <v>112.08181333333333</v>
          </cell>
          <cell r="AP4387">
            <v>0.16073571166597111</v>
          </cell>
          <cell r="AV4387" t="str">
            <v>LF</v>
          </cell>
          <cell r="AW4387">
            <v>-19.366</v>
          </cell>
          <cell r="AX4387">
            <v>-31.965249999999994</v>
          </cell>
          <cell r="AY4387">
            <v>-20.184009319823829</v>
          </cell>
          <cell r="AZ4387">
            <v>-19.366</v>
          </cell>
          <cell r="BG4387">
            <v>1.0340885089733181</v>
          </cell>
          <cell r="BJ4387">
            <v>4.9312104890159693E-3</v>
          </cell>
          <cell r="CF4387">
            <v>0</v>
          </cell>
          <cell r="CV4387">
            <v>18.625</v>
          </cell>
          <cell r="DA4387">
            <v>0</v>
          </cell>
          <cell r="ER4387">
            <v>280.2045333333333</v>
          </cell>
        </row>
        <row r="4388">
          <cell r="A4388">
            <v>660797</v>
          </cell>
          <cell r="C4388" t="str">
            <v>Ynirio, Jorge</v>
          </cell>
          <cell r="AF4388">
            <v>0.11956275556897526</v>
          </cell>
          <cell r="AN4388">
            <v>103.28699259259261</v>
          </cell>
          <cell r="AP4388">
            <v>0.1044619313511016</v>
          </cell>
          <cell r="AV4388" t="str">
            <v>2B</v>
          </cell>
          <cell r="AW4388">
            <v>-20.59401955248368</v>
          </cell>
          <cell r="AX4388">
            <v>-20.725028949113813</v>
          </cell>
          <cell r="AY4388">
            <v>-20.963326155533935</v>
          </cell>
          <cell r="AZ4388">
            <v>-20.59401955248368</v>
          </cell>
          <cell r="BG4388">
            <v>0.73725196541917493</v>
          </cell>
          <cell r="BJ4388">
            <v>1.9812443194233118E-2</v>
          </cell>
          <cell r="CF4388">
            <v>0</v>
          </cell>
          <cell r="CV4388">
            <v>18.708333333333332</v>
          </cell>
          <cell r="DA4388">
            <v>0</v>
          </cell>
          <cell r="ER4388">
            <v>258.21748148148151</v>
          </cell>
        </row>
        <row r="4389">
          <cell r="A4389">
            <v>660802</v>
          </cell>
          <cell r="C4389" t="str">
            <v>Jules, Jose</v>
          </cell>
          <cell r="AF4389">
            <v>0.12426365027159732</v>
          </cell>
          <cell r="AN4389">
            <v>114.10927407407408</v>
          </cell>
          <cell r="AP4389">
            <v>0.14333101960839745</v>
          </cell>
          <cell r="AV4389" t="str">
            <v>LF</v>
          </cell>
          <cell r="AW4389">
            <v>-19.233333333333334</v>
          </cell>
          <cell r="AX4389">
            <v>-31.671016666666663</v>
          </cell>
          <cell r="AY4389">
            <v>-15.056845513480157</v>
          </cell>
          <cell r="AZ4389">
            <v>-15.056845513480157</v>
          </cell>
          <cell r="BG4389">
            <v>0.7535685122288458</v>
          </cell>
          <cell r="BJ4389">
            <v>-8.9901467222291195E-3</v>
          </cell>
          <cell r="CF4389">
            <v>0</v>
          </cell>
          <cell r="CV4389">
            <v>18.708333333333332</v>
          </cell>
          <cell r="DA4389">
            <v>0</v>
          </cell>
          <cell r="ER4389">
            <v>285.27318518518518</v>
          </cell>
        </row>
        <row r="4390">
          <cell r="A4390">
            <v>660803</v>
          </cell>
          <cell r="C4390" t="str">
            <v>Calderon, Jhoan</v>
          </cell>
          <cell r="AF4390">
            <v>0.12364097727349381</v>
          </cell>
          <cell r="AN4390">
            <v>100.70210370370371</v>
          </cell>
          <cell r="AP4390">
            <v>0.11423312113321826</v>
          </cell>
          <cell r="AV4390" t="str">
            <v>LF</v>
          </cell>
          <cell r="AW4390">
            <v>-19.100666666666665</v>
          </cell>
          <cell r="AX4390">
            <v>-31.376783333333325</v>
          </cell>
          <cell r="AY4390">
            <v>-16.962366293699976</v>
          </cell>
          <cell r="AZ4390">
            <v>-16.962366293699976</v>
          </cell>
          <cell r="BG4390">
            <v>0.66111007423248846</v>
          </cell>
          <cell r="BJ4390">
            <v>2.1366602304209868E-3</v>
          </cell>
          <cell r="CF4390">
            <v>0</v>
          </cell>
          <cell r="CV4390">
            <v>18.791666666666668</v>
          </cell>
          <cell r="DA4390">
            <v>0</v>
          </cell>
          <cell r="ER4390">
            <v>251.75525925925928</v>
          </cell>
        </row>
        <row r="4391">
          <cell r="A4391">
            <v>660804</v>
          </cell>
          <cell r="C4391" t="str">
            <v>Garay, Francisco</v>
          </cell>
          <cell r="AF4391">
            <v>9.5017058365572296E-2</v>
          </cell>
          <cell r="AN4391">
            <v>94.414293333333333</v>
          </cell>
          <cell r="AP4391">
            <v>8.398867446991265E-2</v>
          </cell>
          <cell r="AV4391" t="str">
            <v>3B</v>
          </cell>
          <cell r="AW4391">
            <v>-19.784542332379651</v>
          </cell>
          <cell r="AX4391">
            <v>-22.439422408334984</v>
          </cell>
          <cell r="AY4391">
            <v>-23.012171347085609</v>
          </cell>
          <cell r="AZ4391">
            <v>-19.784542332379651</v>
          </cell>
          <cell r="BG4391">
            <v>0.4638491913812316</v>
          </cell>
          <cell r="BJ4391">
            <v>-8.265490491529609E-3</v>
          </cell>
          <cell r="CF4391">
            <v>0</v>
          </cell>
          <cell r="CV4391">
            <v>18.291666666666668</v>
          </cell>
          <cell r="DA4391">
            <v>0</v>
          </cell>
          <cell r="ER4391">
            <v>236.03573333333333</v>
          </cell>
        </row>
        <row r="4392">
          <cell r="A4392">
            <v>660807</v>
          </cell>
          <cell r="C4392" t="str">
            <v>Requena, Carlos</v>
          </cell>
          <cell r="AF4392">
            <v>0.11905843216205361</v>
          </cell>
          <cell r="AN4392">
            <v>80.458074074074091</v>
          </cell>
          <cell r="AP4392">
            <v>6.8822092587774164E-2</v>
          </cell>
          <cell r="AV4392" t="str">
            <v>CF</v>
          </cell>
          <cell r="AW4392">
            <v>-18.68076005439093</v>
          </cell>
          <cell r="AX4392">
            <v>-29.984949999999998</v>
          </cell>
          <cell r="AY4392">
            <v>-22.083869390460979</v>
          </cell>
          <cell r="AZ4392">
            <v>-18.68076005439093</v>
          </cell>
          <cell r="BG4392">
            <v>0.70347596331827345</v>
          </cell>
          <cell r="BJ4392">
            <v>1.441651730957357E-2</v>
          </cell>
          <cell r="CF4392">
            <v>0</v>
          </cell>
          <cell r="CV4392">
            <v>19.208333333333332</v>
          </cell>
          <cell r="DA4392">
            <v>0</v>
          </cell>
          <cell r="ER4392">
            <v>201.1451851851852</v>
          </cell>
        </row>
        <row r="4393">
          <cell r="A4393">
            <v>660814</v>
          </cell>
          <cell r="C4393" t="str">
            <v>Marin, Freiberg</v>
          </cell>
          <cell r="AF4393">
            <v>0.12437419440023023</v>
          </cell>
          <cell r="AN4393">
            <v>99.163626666666673</v>
          </cell>
          <cell r="AP4393">
            <v>9.2889030535617034E-2</v>
          </cell>
          <cell r="AV4393" t="str">
            <v>2B</v>
          </cell>
          <cell r="AW4393">
            <v>-22.292510809854598</v>
          </cell>
          <cell r="AX4393">
            <v>-16.233539055746554</v>
          </cell>
          <cell r="AY4393">
            <v>-24.820533857583897</v>
          </cell>
          <cell r="AZ4393">
            <v>-16.233539055746554</v>
          </cell>
          <cell r="BG4393">
            <v>0.5247470601981965</v>
          </cell>
          <cell r="BJ4393">
            <v>-8.807167402329022E-3</v>
          </cell>
          <cell r="CF4393">
            <v>0</v>
          </cell>
          <cell r="CV4393">
            <v>18.791666666666668</v>
          </cell>
          <cell r="DA4393">
            <v>0</v>
          </cell>
          <cell r="ER4393">
            <v>247.90906666666666</v>
          </cell>
        </row>
        <row r="4394">
          <cell r="A4394">
            <v>660815</v>
          </cell>
          <cell r="C4394" t="str">
            <v>Polanco, Gustavo</v>
          </cell>
          <cell r="AF4394">
            <v>0.14409480385299023</v>
          </cell>
          <cell r="AN4394">
            <v>113.47780740740741</v>
          </cell>
          <cell r="AP4394">
            <v>0.1462297106105187</v>
          </cell>
          <cell r="AV4394" t="str">
            <v>1B</v>
          </cell>
          <cell r="AW4394">
            <v>-21.605447904681856</v>
          </cell>
          <cell r="AX4394">
            <v>-30.509949999999989</v>
          </cell>
          <cell r="AY4394">
            <v>-24.044517764007558</v>
          </cell>
          <cell r="AZ4394">
            <v>-19.604427476470658</v>
          </cell>
          <cell r="BG4394">
            <v>0.93156324146124603</v>
          </cell>
          <cell r="BJ4394">
            <v>-1.1659848565871134E-5</v>
          </cell>
          <cell r="CF4394">
            <v>0</v>
          </cell>
          <cell r="CV4394">
            <v>19.041666666666668</v>
          </cell>
          <cell r="DA4394">
            <v>0</v>
          </cell>
          <cell r="ER4394">
            <v>283.69451851851852</v>
          </cell>
        </row>
        <row r="4395">
          <cell r="A4395">
            <v>660816</v>
          </cell>
          <cell r="C4395" t="str">
            <v>Torrealba, Jose</v>
          </cell>
          <cell r="AF4395">
            <v>0.14011875074855218</v>
          </cell>
          <cell r="AN4395">
            <v>128.54862222222224</v>
          </cell>
          <cell r="AP4395">
            <v>0.16419199407861274</v>
          </cell>
          <cell r="AV4395" t="str">
            <v>RF</v>
          </cell>
          <cell r="AW4395">
            <v>-19.233333333333334</v>
          </cell>
          <cell r="AX4395">
            <v>-31.671016666666663</v>
          </cell>
          <cell r="AY4395">
            <v>-17.055659215597792</v>
          </cell>
          <cell r="AZ4395">
            <v>-17.055659215597792</v>
          </cell>
          <cell r="BG4395">
            <v>0.73058849433343764</v>
          </cell>
          <cell r="BJ4395">
            <v>-8.7499855521218639E-3</v>
          </cell>
          <cell r="CF4395">
            <v>0</v>
          </cell>
          <cell r="CV4395">
            <v>18.708333333333332</v>
          </cell>
          <cell r="DA4395">
            <v>0</v>
          </cell>
          <cell r="ER4395">
            <v>321.37155555555557</v>
          </cell>
        </row>
        <row r="4396">
          <cell r="A4396">
            <v>660817</v>
          </cell>
          <cell r="C4396" t="str">
            <v>Machado, Carlos</v>
          </cell>
          <cell r="AF4396">
            <v>0.14478711298148209</v>
          </cell>
          <cell r="AN4396">
            <v>117.02506666666669</v>
          </cell>
          <cell r="AP4396">
            <v>0.14270168572110342</v>
          </cell>
          <cell r="AV4396" t="str">
            <v>LF</v>
          </cell>
          <cell r="AW4396">
            <v>-20.294666666666664</v>
          </cell>
          <cell r="AX4396">
            <v>-34.024883333333321</v>
          </cell>
          <cell r="AY4396">
            <v>-17.806096858191211</v>
          </cell>
          <cell r="AZ4396">
            <v>-17.806096858191211</v>
          </cell>
          <cell r="BG4396">
            <v>1.051975245124114</v>
          </cell>
          <cell r="BJ4396">
            <v>6.2874544619300364E-3</v>
          </cell>
          <cell r="CF4396">
            <v>0</v>
          </cell>
          <cell r="CV4396">
            <v>18.041666666666668</v>
          </cell>
          <cell r="DA4396">
            <v>0</v>
          </cell>
          <cell r="ER4396">
            <v>292.5626666666667</v>
          </cell>
        </row>
        <row r="4397">
          <cell r="A4397">
            <v>660818</v>
          </cell>
          <cell r="C4397" t="str">
            <v>Rivas, Jose</v>
          </cell>
          <cell r="AF4397">
            <v>0.14112522887818627</v>
          </cell>
          <cell r="AN4397">
            <v>94.495051851851869</v>
          </cell>
          <cell r="AP4397">
            <v>0.13177901262501035</v>
          </cell>
          <cell r="AV4397" t="str">
            <v>C</v>
          </cell>
          <cell r="AW4397">
            <v>-24.163609587328686</v>
          </cell>
          <cell r="AX4397">
            <v>-34.660949999999993</v>
          </cell>
          <cell r="AY4397">
            <v>-28.504338737168993</v>
          </cell>
          <cell r="AZ4397">
            <v>-14.687662001082732</v>
          </cell>
          <cell r="BG4397">
            <v>0.669170396626251</v>
          </cell>
          <cell r="BJ4397">
            <v>-8.7908650378006412E-3</v>
          </cell>
          <cell r="CF4397">
            <v>0</v>
          </cell>
          <cell r="CV4397">
            <v>17.875</v>
          </cell>
          <cell r="DA4397">
            <v>0</v>
          </cell>
          <cell r="ER4397">
            <v>236.23762962962965</v>
          </cell>
        </row>
        <row r="4398">
          <cell r="A4398">
            <v>660821</v>
          </cell>
          <cell r="C4398" t="str">
            <v>Sanchez, Jesus</v>
          </cell>
          <cell r="AF4398">
            <v>0.15530826911782314</v>
          </cell>
          <cell r="AN4398">
            <v>118.60989629629631</v>
          </cell>
          <cell r="AP4398">
            <v>0.16284293148763729</v>
          </cell>
          <cell r="AV4398" t="str">
            <v>CF</v>
          </cell>
          <cell r="AW4398">
            <v>-19.233333333333334</v>
          </cell>
          <cell r="AX4398">
            <v>-31.671016666666663</v>
          </cell>
          <cell r="AY4398">
            <v>-17.703697949798197</v>
          </cell>
          <cell r="AZ4398">
            <v>-17.703697949798197</v>
          </cell>
          <cell r="BG4398">
            <v>1.24343089398532</v>
          </cell>
          <cell r="BJ4398">
            <v>2.6283536575103135E-2</v>
          </cell>
          <cell r="CF4398">
            <v>0</v>
          </cell>
          <cell r="CV4398">
            <v>18.708333333333332</v>
          </cell>
          <cell r="DA4398">
            <v>0</v>
          </cell>
          <cell r="ER4398">
            <v>296.52474074074075</v>
          </cell>
        </row>
        <row r="4399">
          <cell r="A4399">
            <v>660823</v>
          </cell>
          <cell r="C4399" t="str">
            <v>Branche, Steve</v>
          </cell>
          <cell r="AF4399">
            <v>0.10411882685416721</v>
          </cell>
          <cell r="AN4399">
            <v>75.563851851851865</v>
          </cell>
          <cell r="AP4399">
            <v>6.4623752323295092E-2</v>
          </cell>
          <cell r="AV4399" t="str">
            <v>2B</v>
          </cell>
          <cell r="AW4399">
            <v>-19.710232259842719</v>
          </cell>
          <cell r="AX4399">
            <v>-20.452519359508894</v>
          </cell>
          <cell r="AY4399">
            <v>-21.377495790901396</v>
          </cell>
          <cell r="AZ4399">
            <v>-19.710232259842719</v>
          </cell>
          <cell r="BG4399">
            <v>0.46065879816160138</v>
          </cell>
          <cell r="BJ4399">
            <v>-2.0787644693432694E-2</v>
          </cell>
          <cell r="CF4399">
            <v>0</v>
          </cell>
          <cell r="CV4399">
            <v>18.791666666666668</v>
          </cell>
          <cell r="DA4399">
            <v>0</v>
          </cell>
          <cell r="ER4399">
            <v>188.90962962962965</v>
          </cell>
        </row>
        <row r="4400">
          <cell r="A4400">
            <v>660824</v>
          </cell>
          <cell r="C4400" t="str">
            <v>Conde, Eduard</v>
          </cell>
          <cell r="AF4400">
            <v>0.12107954207373472</v>
          </cell>
          <cell r="AN4400">
            <v>111.79472592592593</v>
          </cell>
          <cell r="AP4400">
            <v>0.1561843253242291</v>
          </cell>
          <cell r="AV4400" t="str">
            <v>C</v>
          </cell>
          <cell r="AW4400">
            <v>-19.687333225408317</v>
          </cell>
          <cell r="AX4400">
            <v>-19.459495425520796</v>
          </cell>
          <cell r="AY4400">
            <v>-20.212482717302755</v>
          </cell>
          <cell r="AZ4400">
            <v>-18.876453500290321</v>
          </cell>
          <cell r="BG4400">
            <v>0.64330893378414133</v>
          </cell>
          <cell r="BJ4400">
            <v>4.4525219433995704E-3</v>
          </cell>
          <cell r="CF4400">
            <v>0</v>
          </cell>
          <cell r="CV4400">
            <v>18.375</v>
          </cell>
          <cell r="DA4400">
            <v>0</v>
          </cell>
          <cell r="ER4400">
            <v>279.48681481481481</v>
          </cell>
        </row>
        <row r="4401">
          <cell r="A4401">
            <v>660829</v>
          </cell>
          <cell r="C4401" t="str">
            <v>Park, Hoy Jun</v>
          </cell>
          <cell r="AF4401">
            <v>0.19798537831000995</v>
          </cell>
          <cell r="AN4401">
            <v>199.97973333333334</v>
          </cell>
          <cell r="AP4401">
            <v>0.25728229962248017</v>
          </cell>
          <cell r="AV4401" t="str">
            <v>SS</v>
          </cell>
          <cell r="AW4401">
            <v>-17.055283333333335</v>
          </cell>
          <cell r="AX4401">
            <v>-11.574559054276111</v>
          </cell>
          <cell r="AY4401">
            <v>-7.094425146142993</v>
          </cell>
          <cell r="AZ4401">
            <v>-7.094425146142993</v>
          </cell>
          <cell r="BG4401">
            <v>0.66725784103505592</v>
          </cell>
          <cell r="BJ4401">
            <v>-8.1427764383176972E-3</v>
          </cell>
          <cell r="CF4401">
            <v>0</v>
          </cell>
          <cell r="CV4401">
            <v>20.208333333333332</v>
          </cell>
          <cell r="DA4401">
            <v>0</v>
          </cell>
          <cell r="ER4401">
            <v>499.94933333333336</v>
          </cell>
        </row>
        <row r="4402">
          <cell r="A4402">
            <v>660830</v>
          </cell>
          <cell r="C4402" t="str">
            <v>Munroe, Reshard</v>
          </cell>
          <cell r="AF4402">
            <v>0.16007821885639573</v>
          </cell>
          <cell r="AN4402">
            <v>93.274453333333341</v>
          </cell>
          <cell r="AP4402">
            <v>0.10514863769878313</v>
          </cell>
          <cell r="AV4402" t="str">
            <v>LF</v>
          </cell>
          <cell r="AW4402">
            <v>-17.271216666666668</v>
          </cell>
          <cell r="AX4402">
            <v>-27.375816666666658</v>
          </cell>
          <cell r="AY4402">
            <v>-11.391628780941325</v>
          </cell>
          <cell r="AZ4402">
            <v>-11.391628780941325</v>
          </cell>
          <cell r="BG4402">
            <v>0.65793117324862405</v>
          </cell>
          <cell r="BJ4402">
            <v>-2.0959245098723801E-2</v>
          </cell>
          <cell r="CF4402">
            <v>0</v>
          </cell>
          <cell r="CV4402">
            <v>20.041666666666668</v>
          </cell>
          <cell r="DA4402">
            <v>0</v>
          </cell>
          <cell r="ER4402">
            <v>233.18613333333334</v>
          </cell>
        </row>
        <row r="4403">
          <cell r="A4403">
            <v>660833</v>
          </cell>
          <cell r="C4403" t="str">
            <v>Medina, Francisco</v>
          </cell>
          <cell r="AF4403">
            <v>0.13455825107114022</v>
          </cell>
          <cell r="AN4403">
            <v>140.09185185185186</v>
          </cell>
          <cell r="AP4403">
            <v>0.18541381642355181</v>
          </cell>
          <cell r="AV4403" t="str">
            <v>3B</v>
          </cell>
          <cell r="AW4403">
            <v>-24.015837729906785</v>
          </cell>
          <cell r="AX4403">
            <v>-27.115780376085272</v>
          </cell>
          <cell r="AY4403">
            <v>-27.275069750986809</v>
          </cell>
          <cell r="AZ4403">
            <v>-24.015837729906785</v>
          </cell>
          <cell r="BG4403">
            <v>0.77708914731106482</v>
          </cell>
          <cell r="BJ4403">
            <v>-5.8370100268402888E-3</v>
          </cell>
          <cell r="CF4403">
            <v>0</v>
          </cell>
          <cell r="CV4403">
            <v>18.291666666666668</v>
          </cell>
          <cell r="DA4403">
            <v>0</v>
          </cell>
          <cell r="ER4403">
            <v>350.22962962962964</v>
          </cell>
        </row>
        <row r="4404">
          <cell r="A4404">
            <v>660835</v>
          </cell>
          <cell r="C4404" t="str">
            <v>Herrera, Edgar</v>
          </cell>
          <cell r="AF4404">
            <v>0.14939564758351348</v>
          </cell>
          <cell r="AN4404">
            <v>100.11349333333334</v>
          </cell>
          <cell r="AP4404">
            <v>0.12436865631991201</v>
          </cell>
          <cell r="AV4404" t="str">
            <v>3B</v>
          </cell>
          <cell r="AW4404">
            <v>-17.546985276924786</v>
          </cell>
          <cell r="AX4404">
            <v>-17.775812107080473</v>
          </cell>
          <cell r="AY4404">
            <v>-16.291223879447049</v>
          </cell>
          <cell r="AZ4404">
            <v>-16.291223879447049</v>
          </cell>
          <cell r="BG4404">
            <v>0.77573287494528187</v>
          </cell>
          <cell r="BJ4404">
            <v>1.7453116340043925E-2</v>
          </cell>
          <cell r="CF4404">
            <v>0</v>
          </cell>
          <cell r="CV4404">
            <v>20.458333333333332</v>
          </cell>
          <cell r="DA4404">
            <v>0</v>
          </cell>
          <cell r="ER4404">
            <v>250.28373333333334</v>
          </cell>
        </row>
        <row r="4405">
          <cell r="A4405">
            <v>660836</v>
          </cell>
          <cell r="C4405" t="str">
            <v>Contreras, Victor</v>
          </cell>
          <cell r="AF4405">
            <v>0.10713720736120708</v>
          </cell>
          <cell r="AN4405">
            <v>95.521659259259266</v>
          </cell>
          <cell r="AP4405">
            <v>0.11339192505661788</v>
          </cell>
          <cell r="AV4405" t="str">
            <v>3B</v>
          </cell>
          <cell r="AW4405">
            <v>-19.668633438269644</v>
          </cell>
          <cell r="AX4405">
            <v>-19.897520856218804</v>
          </cell>
          <cell r="AY4405">
            <v>-21.348158473248404</v>
          </cell>
          <cell r="AZ4405">
            <v>-19.668633438269644</v>
          </cell>
          <cell r="BG4405">
            <v>0.60348085509941973</v>
          </cell>
          <cell r="BJ4405">
            <v>-6.5488372746396262E-3</v>
          </cell>
          <cell r="CF4405">
            <v>0</v>
          </cell>
          <cell r="CV4405">
            <v>18.708333333333332</v>
          </cell>
          <cell r="DA4405">
            <v>0</v>
          </cell>
          <cell r="ER4405">
            <v>238.80414814814816</v>
          </cell>
        </row>
        <row r="4406">
          <cell r="A4406">
            <v>660838</v>
          </cell>
          <cell r="C4406" t="str">
            <v>Diaz, Imeldo</v>
          </cell>
          <cell r="AF4406">
            <v>0.12916883306756918</v>
          </cell>
          <cell r="AN4406">
            <v>116.5419851851852</v>
          </cell>
          <cell r="AP4406">
            <v>0.16969276032838887</v>
          </cell>
          <cell r="AV4406" t="str">
            <v>SS</v>
          </cell>
          <cell r="AW4406">
            <v>-20.249976672076265</v>
          </cell>
          <cell r="AX4406">
            <v>-12.833419792614196</v>
          </cell>
          <cell r="AY4406">
            <v>-22.149410562768342</v>
          </cell>
          <cell r="AZ4406">
            <v>-12.833419792614196</v>
          </cell>
          <cell r="BG4406">
            <v>0.6854020920249152</v>
          </cell>
          <cell r="BJ4406">
            <v>-2.1876843571362516E-2</v>
          </cell>
          <cell r="CF4406">
            <v>0</v>
          </cell>
          <cell r="CV4406">
            <v>18.625</v>
          </cell>
          <cell r="DA4406">
            <v>0</v>
          </cell>
          <cell r="ER4406">
            <v>291.35496296296299</v>
          </cell>
        </row>
        <row r="4407">
          <cell r="A4407">
            <v>660839</v>
          </cell>
          <cell r="C4407" t="str">
            <v>Favela, Samuel</v>
          </cell>
          <cell r="AF4407">
            <v>0.1387870026583633</v>
          </cell>
          <cell r="AN4407">
            <v>56.388373333333334</v>
          </cell>
          <cell r="AP4407">
            <v>3.1535759316553613E-2</v>
          </cell>
          <cell r="AV4407" t="str">
            <v>C</v>
          </cell>
          <cell r="AW4407">
            <v>-21.615178753858768</v>
          </cell>
          <cell r="AX4407">
            <v>-33.730649999999997</v>
          </cell>
          <cell r="AY4407">
            <v>-24.126446671811678</v>
          </cell>
          <cell r="AZ4407">
            <v>-17.105320919306635</v>
          </cell>
          <cell r="BG4407">
            <v>0.60930179808070561</v>
          </cell>
          <cell r="BJ4407">
            <v>-2.3882252973455307E-5</v>
          </cell>
          <cell r="CF4407">
            <v>0</v>
          </cell>
          <cell r="CV4407">
            <v>18.125</v>
          </cell>
          <cell r="DA4407">
            <v>0</v>
          </cell>
          <cell r="ER4407">
            <v>140.97093333333333</v>
          </cell>
        </row>
        <row r="4408">
          <cell r="A4408">
            <v>660840</v>
          </cell>
          <cell r="C4408" t="str">
            <v>Lizarraga, Jose</v>
          </cell>
          <cell r="AF4408">
            <v>0.13140141658264259</v>
          </cell>
          <cell r="AN4408">
            <v>88.113920000000007</v>
          </cell>
          <cell r="AP4408">
            <v>0.11908075318615219</v>
          </cell>
          <cell r="AV4408" t="str">
            <v>C</v>
          </cell>
          <cell r="AW4408">
            <v>-22.70598951899575</v>
          </cell>
          <cell r="AX4408">
            <v>-31.082549999999994</v>
          </cell>
          <cell r="AY4408">
            <v>-26.019821026174604</v>
          </cell>
          <cell r="AZ4408">
            <v>-18.370447465390249</v>
          </cell>
          <cell r="BG4408">
            <v>0.59013338860751152</v>
          </cell>
          <cell r="BJ4408">
            <v>-3.3191908317077149E-3</v>
          </cell>
          <cell r="CF4408">
            <v>0</v>
          </cell>
          <cell r="CV4408">
            <v>18.875</v>
          </cell>
          <cell r="DA4408">
            <v>0</v>
          </cell>
          <cell r="ER4408">
            <v>220.28480000000002</v>
          </cell>
        </row>
        <row r="4409">
          <cell r="A4409">
            <v>660842</v>
          </cell>
          <cell r="C4409" t="str">
            <v>Uriarte, Juan</v>
          </cell>
          <cell r="AF4409">
            <v>0.13743215667996911</v>
          </cell>
          <cell r="AN4409">
            <v>91.153540740740752</v>
          </cell>
          <cell r="AP4409">
            <v>0.12576260158331842</v>
          </cell>
          <cell r="AV4409" t="str">
            <v>C</v>
          </cell>
          <cell r="AW4409">
            <v>-21.939932009009603</v>
          </cell>
          <cell r="AX4409">
            <v>-31.376783333333325</v>
          </cell>
          <cell r="AY4409">
            <v>-24.35042878979057</v>
          </cell>
          <cell r="AZ4409">
            <v>-7.4060836121482856</v>
          </cell>
          <cell r="BG4409">
            <v>0.98617665303204349</v>
          </cell>
          <cell r="BJ4409">
            <v>8.5381028974647957E-3</v>
          </cell>
          <cell r="CF4409">
            <v>0</v>
          </cell>
          <cell r="CV4409">
            <v>18.791666666666668</v>
          </cell>
          <cell r="DA4409">
            <v>0</v>
          </cell>
          <cell r="ER4409">
            <v>227.88385185185186</v>
          </cell>
        </row>
        <row r="4410">
          <cell r="A4410">
            <v>660844</v>
          </cell>
          <cell r="C4410" t="str">
            <v>Rivas, Leonardo</v>
          </cell>
          <cell r="AF4410">
            <v>0.16491992674050671</v>
          </cell>
          <cell r="AN4410">
            <v>127.63448888888888</v>
          </cell>
          <cell r="AP4410">
            <v>0.17541302360517697</v>
          </cell>
          <cell r="AV4410" t="str">
            <v>SS</v>
          </cell>
          <cell r="AW4410">
            <v>-19.233333333333334</v>
          </cell>
          <cell r="AX4410">
            <v>-13.103275137524022</v>
          </cell>
          <cell r="AY4410">
            <v>-9.0474676128927385</v>
          </cell>
          <cell r="AZ4410">
            <v>-9.0474676128927385</v>
          </cell>
          <cell r="BG4410">
            <v>0.62541767497250578</v>
          </cell>
          <cell r="BJ4410">
            <v>3.1759278379249051E-3</v>
          </cell>
          <cell r="CF4410">
            <v>0</v>
          </cell>
          <cell r="CV4410">
            <v>18.708333333333332</v>
          </cell>
          <cell r="DA4410">
            <v>0</v>
          </cell>
          <cell r="ER4410">
            <v>319.0862222222222</v>
          </cell>
        </row>
        <row r="4411">
          <cell r="A4411">
            <v>660847</v>
          </cell>
          <cell r="C4411" t="str">
            <v>Ebersohn, Rowan</v>
          </cell>
          <cell r="AF4411">
            <v>0.14563996006826654</v>
          </cell>
          <cell r="AN4411">
            <v>70.097706666666667</v>
          </cell>
          <cell r="AP4411">
            <v>3.5537739542302771E-2</v>
          </cell>
          <cell r="AV4411" t="str">
            <v>LF</v>
          </cell>
          <cell r="AW4411">
            <v>-17.055283333333335</v>
          </cell>
          <cell r="AX4411">
            <v>-26.91428333333333</v>
          </cell>
          <cell r="AY4411">
            <v>-16.477763299640017</v>
          </cell>
          <cell r="AZ4411">
            <v>-16.477763299640017</v>
          </cell>
          <cell r="BG4411">
            <v>0.55841846385416583</v>
          </cell>
          <cell r="BJ4411">
            <v>-1.9946063740887563E-2</v>
          </cell>
          <cell r="CF4411">
            <v>0</v>
          </cell>
          <cell r="CV4411">
            <v>20.208333333333332</v>
          </cell>
          <cell r="DA4411">
            <v>0</v>
          </cell>
          <cell r="ER4411">
            <v>175.24426666666668</v>
          </cell>
        </row>
        <row r="4412">
          <cell r="A4412">
            <v>660848</v>
          </cell>
          <cell r="C4412" t="str">
            <v>Cedeno, Daniel</v>
          </cell>
          <cell r="AF4412">
            <v>0.11089653713905689</v>
          </cell>
          <cell r="AN4412">
            <v>73.878992592592596</v>
          </cell>
          <cell r="AP4412">
            <v>7.2890854939216432E-2</v>
          </cell>
          <cell r="AV4412" t="str">
            <v>C</v>
          </cell>
          <cell r="AW4412">
            <v>-23.433336358135819</v>
          </cell>
          <cell r="AX4412">
            <v>-33.142183333333321</v>
          </cell>
          <cell r="AY4412">
            <v>-26.498401255292187</v>
          </cell>
          <cell r="AZ4412">
            <v>-21.573593776279473</v>
          </cell>
          <cell r="BG4412">
            <v>0.6084579726313355</v>
          </cell>
          <cell r="BJ4412">
            <v>-3.8323353687819395E-3</v>
          </cell>
          <cell r="CF4412">
            <v>0</v>
          </cell>
          <cell r="CV4412">
            <v>18.291666666666668</v>
          </cell>
          <cell r="DA4412">
            <v>0</v>
          </cell>
          <cell r="ER4412">
            <v>184.69748148148147</v>
          </cell>
        </row>
        <row r="4413">
          <cell r="A4413">
            <v>660851</v>
          </cell>
          <cell r="C4413" t="str">
            <v>Rolle, Quinton</v>
          </cell>
          <cell r="AF4413">
            <v>0.12168780642719332</v>
          </cell>
          <cell r="AN4413">
            <v>53.72874666666668</v>
          </cell>
          <cell r="AP4413">
            <v>1.9739915411807196E-2</v>
          </cell>
          <cell r="AV4413" t="str">
            <v>C</v>
          </cell>
          <cell r="AW4413">
            <v>-19.573762558130525</v>
          </cell>
          <cell r="AX4413">
            <v>-32.553716666666666</v>
          </cell>
          <cell r="AY4413">
            <v>-18.559942803953334</v>
          </cell>
          <cell r="AZ4413">
            <v>-9.3228361211898374</v>
          </cell>
          <cell r="BG4413">
            <v>0.58467961352154041</v>
          </cell>
          <cell r="BJ4413">
            <v>-2.4728294342409002E-2</v>
          </cell>
          <cell r="CF4413">
            <v>0</v>
          </cell>
          <cell r="CV4413">
            <v>18.458333333333332</v>
          </cell>
          <cell r="DA4413">
            <v>0</v>
          </cell>
          <cell r="ER4413">
            <v>134.32186666666669</v>
          </cell>
        </row>
        <row r="4414">
          <cell r="A4414">
            <v>660856</v>
          </cell>
          <cell r="C4414" t="str">
            <v>Bejaran, Leonel</v>
          </cell>
          <cell r="AF4414">
            <v>0.11984281211920224</v>
          </cell>
          <cell r="AN4414">
            <v>86.584770370370379</v>
          </cell>
          <cell r="AP4414">
            <v>8.2458215345512897E-2</v>
          </cell>
          <cell r="AV4414" t="str">
            <v>LF</v>
          </cell>
          <cell r="AW4414">
            <v>-18.835333333333335</v>
          </cell>
          <cell r="AX4414">
            <v>-30.788316666666667</v>
          </cell>
          <cell r="AY4414">
            <v>-16.225389503179223</v>
          </cell>
          <cell r="AZ4414">
            <v>-16.225389503179223</v>
          </cell>
          <cell r="BG4414">
            <v>0.39585391949645521</v>
          </cell>
          <cell r="BJ4414">
            <v>-1.0275626633378932E-2</v>
          </cell>
          <cell r="CF4414">
            <v>0</v>
          </cell>
          <cell r="CV4414">
            <v>18.958333333333332</v>
          </cell>
          <cell r="DA4414">
            <v>0</v>
          </cell>
          <cell r="ER4414">
            <v>216.46192592592593</v>
          </cell>
        </row>
        <row r="4415">
          <cell r="A4415">
            <v>660857</v>
          </cell>
          <cell r="C4415" t="str">
            <v>Rodriguez, Yorman</v>
          </cell>
          <cell r="AF4415">
            <v>0.15423117525706034</v>
          </cell>
          <cell r="AN4415">
            <v>139.09368888888889</v>
          </cell>
          <cell r="AP4415">
            <v>0.18456001591806659</v>
          </cell>
          <cell r="AV4415" t="str">
            <v>1B</v>
          </cell>
          <cell r="AW4415">
            <v>-11</v>
          </cell>
          <cell r="AX4415">
            <v>-16</v>
          </cell>
          <cell r="AY4415">
            <v>-6.9647042353567841</v>
          </cell>
          <cell r="AZ4415">
            <v>-6.9647042353567841</v>
          </cell>
          <cell r="BG4415">
            <v>0.96247584575474798</v>
          </cell>
          <cell r="BJ4415">
            <v>1.3861731307305844E-2</v>
          </cell>
          <cell r="CF4415">
            <v>0</v>
          </cell>
          <cell r="CV4415">
            <v>18.958333333333332</v>
          </cell>
          <cell r="DA4415">
            <v>4.8333333333333332E-2</v>
          </cell>
          <cell r="ER4415">
            <v>347.73422222222223</v>
          </cell>
        </row>
        <row r="4416">
          <cell r="A4416">
            <v>660858</v>
          </cell>
          <cell r="C4416" t="str">
            <v>Marcelino, Melvin</v>
          </cell>
          <cell r="AF4416">
            <v>0.12402745993467706</v>
          </cell>
          <cell r="AN4416">
            <v>63.828586666666673</v>
          </cell>
          <cell r="AP4416">
            <v>2.2203950896823588E-2</v>
          </cell>
          <cell r="AV4416" t="str">
            <v>CF</v>
          </cell>
          <cell r="AW4416">
            <v>-18.588525000000001</v>
          </cell>
          <cell r="AX4416">
            <v>-30.247449999999994</v>
          </cell>
          <cell r="AY4416">
            <v>-6.3159370244882567</v>
          </cell>
          <cell r="AZ4416">
            <v>-6.3159370244882567</v>
          </cell>
          <cell r="BG4416">
            <v>0.5471640070642747</v>
          </cell>
          <cell r="BJ4416">
            <v>-1.9125062643127324E-2</v>
          </cell>
          <cell r="CF4416">
            <v>0</v>
          </cell>
          <cell r="CV4416">
            <v>19.125</v>
          </cell>
          <cell r="DA4416">
            <v>0</v>
          </cell>
          <cell r="ER4416">
            <v>159.57146666666668</v>
          </cell>
        </row>
        <row r="4417">
          <cell r="A4417">
            <v>660860</v>
          </cell>
          <cell r="C4417" t="str">
            <v>Brito, Gabriel</v>
          </cell>
          <cell r="AF4417">
            <v>0.13634892946463784</v>
          </cell>
          <cell r="AN4417">
            <v>79.873303703703712</v>
          </cell>
          <cell r="AP4417">
            <v>9.0237137534202261E-2</v>
          </cell>
          <cell r="AV4417" t="str">
            <v>C</v>
          </cell>
          <cell r="AW4417">
            <v>-24.533405936601575</v>
          </cell>
          <cell r="AX4417">
            <v>-32.132655936601566</v>
          </cell>
          <cell r="AY4417">
            <v>-27.860649582135423</v>
          </cell>
          <cell r="AZ4417">
            <v>-19.940453014951245</v>
          </cell>
          <cell r="BG4417">
            <v>0.63032716349161011</v>
          </cell>
          <cell r="BJ4417">
            <v>1.7522196350729911E-2</v>
          </cell>
          <cell r="CF4417">
            <v>0</v>
          </cell>
          <cell r="CV4417">
            <v>18.625</v>
          </cell>
          <cell r="DA4417">
            <v>0</v>
          </cell>
          <cell r="ER4417">
            <v>199.68325925925927</v>
          </cell>
        </row>
        <row r="4418">
          <cell r="A4418">
            <v>660862</v>
          </cell>
          <cell r="C4418" t="str">
            <v>Concepcion, Anthony</v>
          </cell>
          <cell r="AF4418">
            <v>0.16757530836774936</v>
          </cell>
          <cell r="AN4418">
            <v>124.77771851851854</v>
          </cell>
          <cell r="AP4418">
            <v>0.17838833922023867</v>
          </cell>
          <cell r="AV4418" t="str">
            <v>LF</v>
          </cell>
          <cell r="AW4418">
            <v>-15.720717833355252</v>
          </cell>
          <cell r="AX4418">
            <v>-24.025383333333323</v>
          </cell>
          <cell r="AY4418">
            <v>-17.484348590894019</v>
          </cell>
          <cell r="AZ4418">
            <v>-15.720717833355252</v>
          </cell>
          <cell r="BG4418">
            <v>0.86621498865739266</v>
          </cell>
          <cell r="BJ4418">
            <v>4.6389851008885553E-3</v>
          </cell>
          <cell r="CF4418">
            <v>0</v>
          </cell>
          <cell r="CV4418">
            <v>21.291666666666668</v>
          </cell>
          <cell r="DA4418">
            <v>0</v>
          </cell>
          <cell r="ER4418">
            <v>311.94429629629633</v>
          </cell>
        </row>
        <row r="4419">
          <cell r="A4419">
            <v>660865</v>
          </cell>
          <cell r="C4419" t="str">
            <v>Nunez, Bismar</v>
          </cell>
          <cell r="AF4419">
            <v>0.12800125951637153</v>
          </cell>
          <cell r="AN4419">
            <v>66.266986666666682</v>
          </cell>
          <cell r="AP4419">
            <v>4.6179700807389423E-2</v>
          </cell>
          <cell r="AV4419" t="str">
            <v>C</v>
          </cell>
          <cell r="AW4419">
            <v>-19.337050243131578</v>
          </cell>
          <cell r="AX4419">
            <v>-23.627316666666665</v>
          </cell>
          <cell r="AY4419">
            <v>-21.227126084676915</v>
          </cell>
          <cell r="AZ4419">
            <v>-10.258663297449367</v>
          </cell>
          <cell r="BG4419">
            <v>0.77263753422915715</v>
          </cell>
          <cell r="BJ4419">
            <v>1.9841149663415811E-2</v>
          </cell>
          <cell r="CF4419">
            <v>0</v>
          </cell>
          <cell r="CV4419">
            <v>21.458333333333332</v>
          </cell>
          <cell r="DA4419">
            <v>0</v>
          </cell>
          <cell r="ER4419">
            <v>165.66746666666668</v>
          </cell>
        </row>
        <row r="4420">
          <cell r="A4420">
            <v>660877</v>
          </cell>
          <cell r="C4420" t="str">
            <v>Figueroa, Willis</v>
          </cell>
          <cell r="AF4420">
            <v>0.13760870820902404</v>
          </cell>
          <cell r="AN4420">
            <v>126.11757037037037</v>
          </cell>
          <cell r="AP4420">
            <v>0.1732954871456569</v>
          </cell>
          <cell r="AV4420" t="str">
            <v>CF</v>
          </cell>
          <cell r="AW4420">
            <v>-15.408091666666666</v>
          </cell>
          <cell r="AX4420">
            <v>-23.428283333333326</v>
          </cell>
          <cell r="AY4420">
            <v>-11.525111192255263</v>
          </cell>
          <cell r="AZ4420">
            <v>-11.525111192255263</v>
          </cell>
          <cell r="BG4420">
            <v>0.47988157668515363</v>
          </cell>
          <cell r="BJ4420">
            <v>-7.7257770755619843E-3</v>
          </cell>
          <cell r="CF4420">
            <v>0</v>
          </cell>
          <cell r="CV4420">
            <v>21.541666666666668</v>
          </cell>
          <cell r="DA4420">
            <v>0</v>
          </cell>
          <cell r="ER4420">
            <v>315.29392592592592</v>
          </cell>
        </row>
        <row r="4421">
          <cell r="A4421">
            <v>660882</v>
          </cell>
          <cell r="C4421" t="str">
            <v>Cabrera, Wanderley</v>
          </cell>
          <cell r="AF4421">
            <v>0.12079594794152727</v>
          </cell>
          <cell r="AN4421">
            <v>85.83525925925926</v>
          </cell>
          <cell r="AP4421">
            <v>7.9835595172987772E-2</v>
          </cell>
          <cell r="AV4421" t="str">
            <v>1B</v>
          </cell>
          <cell r="AW4421">
            <v>-15.744081954392021</v>
          </cell>
          <cell r="AX4421">
            <v>-23.826349999999994</v>
          </cell>
          <cell r="AY4421">
            <v>-17.512486231763781</v>
          </cell>
          <cell r="AZ4421">
            <v>-13.300341866036971</v>
          </cell>
          <cell r="BG4421">
            <v>0.59328490608893136</v>
          </cell>
          <cell r="BJ4421">
            <v>-3.1301987010526507E-3</v>
          </cell>
          <cell r="CF4421">
            <v>0</v>
          </cell>
          <cell r="CV4421">
            <v>21.375</v>
          </cell>
          <cell r="DA4421">
            <v>0</v>
          </cell>
          <cell r="ER4421">
            <v>214.58814814814815</v>
          </cell>
        </row>
        <row r="4422">
          <cell r="A4422">
            <v>660885</v>
          </cell>
          <cell r="C4422" t="str">
            <v>Martinez, Domingo</v>
          </cell>
          <cell r="AF4422">
            <v>0.12502585226466478</v>
          </cell>
          <cell r="AN4422">
            <v>148.46352592592595</v>
          </cell>
          <cell r="AP4422">
            <v>0.19635270613785616</v>
          </cell>
          <cell r="AV4422" t="str">
            <v>1B</v>
          </cell>
          <cell r="AW4422">
            <v>-18.017633066600602</v>
          </cell>
          <cell r="AX4422">
            <v>-24.224416666666663</v>
          </cell>
          <cell r="AY4422">
            <v>-19.533842527143456</v>
          </cell>
          <cell r="AZ4422">
            <v>-18.017633066600602</v>
          </cell>
          <cell r="BG4422">
            <v>0.85490634117911424</v>
          </cell>
          <cell r="BJ4422">
            <v>1.0670609231891756E-3</v>
          </cell>
          <cell r="CF4422">
            <v>0</v>
          </cell>
          <cell r="CV4422">
            <v>21.208333333333332</v>
          </cell>
          <cell r="DA4422">
            <v>0</v>
          </cell>
          <cell r="ER4422">
            <v>371.15881481481483</v>
          </cell>
        </row>
        <row r="4423">
          <cell r="A4423">
            <v>660905</v>
          </cell>
          <cell r="C4423" t="str">
            <v>Cuevas, Yovanny</v>
          </cell>
          <cell r="AF4423">
            <v>0.14920310909980966</v>
          </cell>
          <cell r="AN4423">
            <v>134.39087407407408</v>
          </cell>
          <cell r="AP4423">
            <v>0.18062375224886129</v>
          </cell>
          <cell r="AV4423" t="str">
            <v>CF</v>
          </cell>
          <cell r="AW4423">
            <v>-20.433508333333336</v>
          </cell>
          <cell r="AX4423">
            <v>-34.334983333333327</v>
          </cell>
          <cell r="AY4423">
            <v>-16.811561477476772</v>
          </cell>
          <cell r="AZ4423">
            <v>-16.811561477476772</v>
          </cell>
          <cell r="BG4423">
            <v>0.73036521203448812</v>
          </cell>
          <cell r="BJ4423">
            <v>-7.3102651898189E-3</v>
          </cell>
          <cell r="CF4423">
            <v>0</v>
          </cell>
          <cell r="CV4423">
            <v>17.958333333333332</v>
          </cell>
          <cell r="DA4423">
            <v>0</v>
          </cell>
          <cell r="ER4423">
            <v>335.97718518518519</v>
          </cell>
        </row>
        <row r="4424">
          <cell r="A4424">
            <v>660907</v>
          </cell>
          <cell r="C4424" t="str">
            <v>Perez, Elvis</v>
          </cell>
          <cell r="AF4424">
            <v>0.15573218725500929</v>
          </cell>
          <cell r="AN4424">
            <v>109.68545185185185</v>
          </cell>
          <cell r="AP4424">
            <v>0.15717464327919017</v>
          </cell>
          <cell r="AV4424" t="str">
            <v>SS</v>
          </cell>
          <cell r="AW4424">
            <v>-16.731383333333333</v>
          </cell>
          <cell r="AX4424">
            <v>-10.77516613646093</v>
          </cell>
          <cell r="AY4424">
            <v>-14.828866214816431</v>
          </cell>
          <cell r="AZ4424">
            <v>-10.77516613646093</v>
          </cell>
          <cell r="BG4424">
            <v>0.85638516988953151</v>
          </cell>
          <cell r="BJ4424">
            <v>9.0602784578472963E-3</v>
          </cell>
          <cell r="CF4424">
            <v>0</v>
          </cell>
          <cell r="CV4424">
            <v>20.458333333333332</v>
          </cell>
          <cell r="DA4424">
            <v>0</v>
          </cell>
          <cell r="ER4424">
            <v>274.21362962962962</v>
          </cell>
        </row>
        <row r="4425">
          <cell r="A4425">
            <v>660994</v>
          </cell>
          <cell r="C4425" t="str">
            <v>Aragon, Bryant</v>
          </cell>
          <cell r="AF4425">
            <v>0.14063633633692479</v>
          </cell>
          <cell r="AN4425">
            <v>77.869866666666667</v>
          </cell>
          <cell r="AP4425">
            <v>7.3626812798702757E-2</v>
          </cell>
          <cell r="AV4425" t="str">
            <v>C</v>
          </cell>
          <cell r="AW4425">
            <v>-22.204092241195049</v>
          </cell>
          <cell r="AX4425">
            <v>-33.436416666666666</v>
          </cell>
          <cell r="AY4425">
            <v>-24.885536877148944</v>
          </cell>
          <cell r="AZ4425">
            <v>-16.378766965843425</v>
          </cell>
          <cell r="BG4425">
            <v>0.83476975293808131</v>
          </cell>
          <cell r="BJ4425">
            <v>-5.7971918355529638E-3</v>
          </cell>
          <cell r="CF4425">
            <v>0</v>
          </cell>
          <cell r="CV4425">
            <v>18.208333333333332</v>
          </cell>
          <cell r="DA4425">
            <v>0</v>
          </cell>
          <cell r="ER4425">
            <v>194.67466666666667</v>
          </cell>
        </row>
        <row r="4426">
          <cell r="A4426">
            <v>660996</v>
          </cell>
          <cell r="C4426" t="str">
            <v>Polanco, Sabriel</v>
          </cell>
          <cell r="AF4426">
            <v>0.14067320654576831</v>
          </cell>
          <cell r="AN4426">
            <v>133.23176296296296</v>
          </cell>
          <cell r="AP4426">
            <v>0.16747147000910767</v>
          </cell>
          <cell r="AV4426" t="str">
            <v>RF</v>
          </cell>
          <cell r="AW4426">
            <v>-17.660081903012234</v>
          </cell>
          <cell r="AX4426">
            <v>-24.224416666666663</v>
          </cell>
          <cell r="AY4426">
            <v>-16.667449940911617</v>
          </cell>
          <cell r="AZ4426">
            <v>-16.667449940911617</v>
          </cell>
          <cell r="BG4426">
            <v>0.86858559709264216</v>
          </cell>
          <cell r="BJ4426">
            <v>7.180798194074558E-3</v>
          </cell>
          <cell r="CF4426">
            <v>0</v>
          </cell>
          <cell r="CV4426">
            <v>21.208333333333332</v>
          </cell>
          <cell r="DA4426">
            <v>0</v>
          </cell>
          <cell r="ER4426">
            <v>333.07940740740742</v>
          </cell>
        </row>
        <row r="4427">
          <cell r="A4427">
            <v>660998</v>
          </cell>
          <cell r="C4427" t="str">
            <v>Concepcion, Antonio</v>
          </cell>
          <cell r="AF4427">
            <v>0.122318958279041</v>
          </cell>
          <cell r="AN4427">
            <v>93.897481481481492</v>
          </cell>
          <cell r="AP4427">
            <v>8.8816444734281408E-2</v>
          </cell>
          <cell r="AV4427" t="str">
            <v>1B</v>
          </cell>
          <cell r="AW4427">
            <v>-21.926879205441136</v>
          </cell>
          <cell r="AX4427">
            <v>-30.509949999999989</v>
          </cell>
          <cell r="AY4427">
            <v>-25.076102646352965</v>
          </cell>
          <cell r="AZ4427">
            <v>-21.926879205441136</v>
          </cell>
          <cell r="BG4427">
            <v>0.6054960625383663</v>
          </cell>
          <cell r="BJ4427">
            <v>2.0745086179708569E-3</v>
          </cell>
          <cell r="CF4427">
            <v>0</v>
          </cell>
          <cell r="CV4427">
            <v>19.041666666666668</v>
          </cell>
          <cell r="DA4427">
            <v>0</v>
          </cell>
          <cell r="ER4427">
            <v>234.74370370370372</v>
          </cell>
        </row>
        <row r="4428">
          <cell r="A4428">
            <v>660999</v>
          </cell>
          <cell r="C4428" t="str">
            <v>Buelens, Sam</v>
          </cell>
          <cell r="AF4428">
            <v>0.13485326627530655</v>
          </cell>
          <cell r="AN4428">
            <v>78.964385185185193</v>
          </cell>
          <cell r="AP4428">
            <v>7.4545118638374763E-2</v>
          </cell>
          <cell r="AV4428" t="str">
            <v>RF</v>
          </cell>
          <cell r="AW4428">
            <v>-16.623416666666664</v>
          </cell>
          <cell r="AX4428">
            <v>-25.991216666666659</v>
          </cell>
          <cell r="AY4428">
            <v>-6.6784990756112217</v>
          </cell>
          <cell r="AZ4428">
            <v>-6.6784990756112217</v>
          </cell>
          <cell r="BG4428">
            <v>0.56430181102564037</v>
          </cell>
          <cell r="BJ4428">
            <v>-8.2280388689289184E-3</v>
          </cell>
          <cell r="CF4428">
            <v>0</v>
          </cell>
          <cell r="CV4428">
            <v>20.541666666666668</v>
          </cell>
          <cell r="DA4428">
            <v>0</v>
          </cell>
          <cell r="ER4428">
            <v>197.41096296296297</v>
          </cell>
        </row>
        <row r="4429">
          <cell r="A4429">
            <v>661147</v>
          </cell>
          <cell r="C4429" t="str">
            <v>Kalamar, Scott</v>
          </cell>
          <cell r="AF4429">
            <v>0.18685150536800732</v>
          </cell>
          <cell r="AN4429">
            <v>55.279786666666666</v>
          </cell>
          <cell r="AP4429">
            <v>3.4159384337897336E-3</v>
          </cell>
          <cell r="AV4429" t="str">
            <v>RF</v>
          </cell>
          <cell r="AW4429">
            <v>-13.23967774771635</v>
          </cell>
          <cell r="AX4429">
            <v>-17.200849999999999</v>
          </cell>
          <cell r="AY4429">
            <v>-11.217949884379156</v>
          </cell>
          <cell r="AZ4429">
            <v>-11.217949884379156</v>
          </cell>
          <cell r="BG4429">
            <v>0.87727991563317864</v>
          </cell>
          <cell r="BJ4429">
            <v>-5.6153303916301169E-2</v>
          </cell>
          <cell r="CF4429">
            <v>0</v>
          </cell>
          <cell r="CV4429">
            <v>25.291666666666668</v>
          </cell>
          <cell r="DA4429">
            <v>0</v>
          </cell>
          <cell r="ER4429">
            <v>138.19946666666667</v>
          </cell>
        </row>
        <row r="4430">
          <cell r="A4430">
            <v>661148</v>
          </cell>
          <cell r="C4430" t="str">
            <v>Sepulveda, Carlos</v>
          </cell>
          <cell r="AF4430">
            <v>0.18304847867498164</v>
          </cell>
          <cell r="AN4430">
            <v>153.41321481481484</v>
          </cell>
          <cell r="AP4430">
            <v>0.19621432341733713</v>
          </cell>
          <cell r="AV4430" t="str">
            <v>2B</v>
          </cell>
          <cell r="AW4430">
            <v>-17.505675</v>
          </cell>
          <cell r="AX4430">
            <v>-8.4578339029507905</v>
          </cell>
          <cell r="AY4430">
            <v>-16.463325344233642</v>
          </cell>
          <cell r="AZ4430">
            <v>-8.4578339029507905</v>
          </cell>
          <cell r="BG4430">
            <v>0.85684987282410519</v>
          </cell>
          <cell r="BJ4430">
            <v>1.3937487217228784E-2</v>
          </cell>
          <cell r="CF4430">
            <v>0</v>
          </cell>
          <cell r="CV4430">
            <v>19.875</v>
          </cell>
          <cell r="DA4430">
            <v>0</v>
          </cell>
          <cell r="ER4430">
            <v>383.53303703703705</v>
          </cell>
        </row>
        <row r="4431">
          <cell r="A4431">
            <v>661150</v>
          </cell>
          <cell r="C4431" t="str">
            <v>Martin, Andres</v>
          </cell>
          <cell r="AF4431">
            <v>0.12469044351021585</v>
          </cell>
          <cell r="AN4431">
            <v>122.90311111111112</v>
          </cell>
          <cell r="AP4431">
            <v>0.15557374131729196</v>
          </cell>
          <cell r="AV4431" t="str">
            <v>LF</v>
          </cell>
          <cell r="AW4431">
            <v>-18.227575000000002</v>
          </cell>
          <cell r="AX4431">
            <v>-29.459949999999996</v>
          </cell>
          <cell r="AY4431">
            <v>-18.261259601375389</v>
          </cell>
          <cell r="AZ4431">
            <v>-18.227575000000002</v>
          </cell>
          <cell r="BG4431">
            <v>0.77935345491988728</v>
          </cell>
          <cell r="BJ4431">
            <v>-3.7793362180298892E-3</v>
          </cell>
          <cell r="CF4431">
            <v>0</v>
          </cell>
          <cell r="CV4431">
            <v>19.375</v>
          </cell>
          <cell r="DA4431">
            <v>0</v>
          </cell>
          <cell r="ER4431">
            <v>307.25777777777779</v>
          </cell>
        </row>
        <row r="4432">
          <cell r="A4432">
            <v>661151</v>
          </cell>
          <cell r="C4432" t="str">
            <v>Munoz, Luis</v>
          </cell>
          <cell r="AF4432">
            <v>0.14728611992598972</v>
          </cell>
          <cell r="AN4432">
            <v>65.728320000000011</v>
          </cell>
          <cell r="AP4432">
            <v>2.6283263839676274E-2</v>
          </cell>
          <cell r="AV4432" t="str">
            <v>1B</v>
          </cell>
          <cell r="AW4432">
            <v>-17.052161109569209</v>
          </cell>
          <cell r="AX4432">
            <v>-24.622483333333324</v>
          </cell>
          <cell r="AY4432">
            <v>-17.626952961072057</v>
          </cell>
          <cell r="AZ4432">
            <v>-17.052161109569209</v>
          </cell>
          <cell r="BG4432">
            <v>0.73580101124555752</v>
          </cell>
          <cell r="BJ4432">
            <v>1.8963977910319313E-2</v>
          </cell>
          <cell r="CF4432">
            <v>0</v>
          </cell>
          <cell r="CV4432">
            <v>21.041666666666668</v>
          </cell>
          <cell r="DA4432">
            <v>0</v>
          </cell>
          <cell r="ER4432">
            <v>164.32080000000002</v>
          </cell>
        </row>
        <row r="4433">
          <cell r="A4433">
            <v>661152</v>
          </cell>
          <cell r="C4433" t="str">
            <v>Ramirez, Yuniel</v>
          </cell>
          <cell r="AF4433">
            <v>0.16826135906361395</v>
          </cell>
          <cell r="AN4433">
            <v>103.24574814814815</v>
          </cell>
          <cell r="AP4433">
            <v>0.13491662271574878</v>
          </cell>
          <cell r="AV4433" t="str">
            <v>LF</v>
          </cell>
          <cell r="AW4433">
            <v>-11.228341666666665</v>
          </cell>
          <cell r="AX4433">
            <v>-16.047483333333332</v>
          </cell>
          <cell r="AY4433">
            <v>-8.54882338844034</v>
          </cell>
          <cell r="AZ4433">
            <v>-8.54882338844034</v>
          </cell>
          <cell r="BG4433">
            <v>0.76804137959138052</v>
          </cell>
          <cell r="BJ4433">
            <v>-1.5116055096489578E-2</v>
          </cell>
          <cell r="CF4433">
            <v>0</v>
          </cell>
          <cell r="CV4433">
            <v>27.541666666666668</v>
          </cell>
          <cell r="DA4433">
            <v>0</v>
          </cell>
          <cell r="ER4433">
            <v>258.11437037037035</v>
          </cell>
        </row>
        <row r="4434">
          <cell r="A4434">
            <v>661250</v>
          </cell>
          <cell r="C4434" t="str">
            <v>Wilson, Isranel</v>
          </cell>
          <cell r="AF4434">
            <v>0.15918478806412056</v>
          </cell>
          <cell r="AN4434">
            <v>105.58198518518519</v>
          </cell>
          <cell r="AP4434">
            <v>0.1269888728107923</v>
          </cell>
          <cell r="AV4434" t="str">
            <v>CF</v>
          </cell>
          <cell r="AW4434">
            <v>-19.896666666666665</v>
          </cell>
          <cell r="AX4434">
            <v>-33.142183333333321</v>
          </cell>
          <cell r="AY4434">
            <v>-15.299763500370293</v>
          </cell>
          <cell r="AZ4434">
            <v>-15.299763500370293</v>
          </cell>
          <cell r="BG4434">
            <v>0.74450380389152104</v>
          </cell>
          <cell r="BJ4434">
            <v>-3.5765669978375712E-4</v>
          </cell>
          <cell r="CF4434">
            <v>0</v>
          </cell>
          <cell r="CV4434">
            <v>18.291666666666668</v>
          </cell>
          <cell r="DA4434">
            <v>0</v>
          </cell>
          <cell r="ER4434">
            <v>263.95496296296295</v>
          </cell>
        </row>
        <row r="4435">
          <cell r="A4435">
            <v>661257</v>
          </cell>
          <cell r="C4435" t="str">
            <v>Santiago, Wilbis</v>
          </cell>
          <cell r="AF4435">
            <v>0.14583285463607878</v>
          </cell>
          <cell r="AN4435">
            <v>102.16355555555556</v>
          </cell>
          <cell r="AP4435">
            <v>0.12057442029173926</v>
          </cell>
          <cell r="AV4435" t="str">
            <v>2B</v>
          </cell>
          <cell r="AW4435">
            <v>-17.028026125266681</v>
          </cell>
          <cell r="AX4435">
            <v>-13.948373095977903</v>
          </cell>
          <cell r="AY4435">
            <v>-16.570102237442718</v>
          </cell>
          <cell r="AZ4435">
            <v>-13.948373095977903</v>
          </cell>
          <cell r="BG4435">
            <v>0.96190385215950558</v>
          </cell>
          <cell r="BJ4435">
            <v>6.9982545975486119E-3</v>
          </cell>
          <cell r="CF4435">
            <v>0</v>
          </cell>
          <cell r="CV4435">
            <v>20.458333333333332</v>
          </cell>
          <cell r="DA4435">
            <v>0</v>
          </cell>
          <cell r="ER4435">
            <v>255.4088888888889</v>
          </cell>
        </row>
        <row r="4436">
          <cell r="A4436">
            <v>661281</v>
          </cell>
          <cell r="C4436" t="str">
            <v>Toscano, Dian</v>
          </cell>
          <cell r="AF4436">
            <v>0.2023554834303945</v>
          </cell>
          <cell r="AN4436">
            <v>138.43199999999999</v>
          </cell>
          <cell r="AP4436">
            <v>0.13603741996047669</v>
          </cell>
          <cell r="AV4436" t="str">
            <v>RF</v>
          </cell>
          <cell r="AW4436">
            <v>-11.292891666666666</v>
          </cell>
          <cell r="AX4436">
            <v>-16.073383333333332</v>
          </cell>
          <cell r="AY4436">
            <v>-9.8100423165809172</v>
          </cell>
          <cell r="AZ4436">
            <v>-9.8100423165809172</v>
          </cell>
          <cell r="BG4436">
            <v>0.47604148666093715</v>
          </cell>
          <cell r="BJ4436">
            <v>-8.1460587984120703E-3</v>
          </cell>
          <cell r="CF4436">
            <v>0</v>
          </cell>
          <cell r="CV4436">
            <v>27.291666666666668</v>
          </cell>
          <cell r="DA4436">
            <v>0</v>
          </cell>
          <cell r="ER4436">
            <v>346.08</v>
          </cell>
        </row>
        <row r="4437">
          <cell r="A4437">
            <v>661289</v>
          </cell>
          <cell r="C4437" t="str">
            <v>DeBruin, Grant</v>
          </cell>
          <cell r="AF4437">
            <v>0.19732566507284707</v>
          </cell>
          <cell r="AN4437">
            <v>160.0530962962963</v>
          </cell>
          <cell r="AP4437">
            <v>0.2542565742797529</v>
          </cell>
          <cell r="AV4437" t="str">
            <v>1B</v>
          </cell>
          <cell r="AW4437">
            <v>-11.609391675528142</v>
          </cell>
          <cell r="AX4437">
            <v>-16.567816666666666</v>
          </cell>
          <cell r="AY4437">
            <v>-11.918263453642538</v>
          </cell>
          <cell r="AZ4437">
            <v>-11.609391675528142</v>
          </cell>
          <cell r="BG4437">
            <v>1.3211386901274991</v>
          </cell>
          <cell r="BJ4437">
            <v>1.1464271783213865E-2</v>
          </cell>
          <cell r="CF4437">
            <v>0</v>
          </cell>
          <cell r="CV4437">
            <v>26.041666666666668</v>
          </cell>
          <cell r="DA4437">
            <v>0</v>
          </cell>
          <cell r="ER4437">
            <v>400.1327407407407</v>
          </cell>
        </row>
        <row r="4438">
          <cell r="A4438">
            <v>661377</v>
          </cell>
          <cell r="C4438" t="str">
            <v>Rodriguez, Anthony</v>
          </cell>
          <cell r="AF4438">
            <v>0.11579949237724907</v>
          </cell>
          <cell r="AN4438">
            <v>119.47034074074075</v>
          </cell>
          <cell r="AP4438">
            <v>0.15793484597994234</v>
          </cell>
          <cell r="AV4438" t="str">
            <v>3B</v>
          </cell>
          <cell r="AW4438">
            <v>-19.811906541452828</v>
          </cell>
          <cell r="AX4438">
            <v>-23.908326163890454</v>
          </cell>
          <cell r="AY4438">
            <v>-22.356307985941459</v>
          </cell>
          <cell r="AZ4438">
            <v>-19.811906541452828</v>
          </cell>
          <cell r="BG4438">
            <v>0.70363485119554892</v>
          </cell>
          <cell r="BJ4438">
            <v>-7.0133890142795247E-3</v>
          </cell>
          <cell r="CF4438">
            <v>0</v>
          </cell>
          <cell r="CV4438">
            <v>19.958333333333332</v>
          </cell>
          <cell r="DA4438">
            <v>0</v>
          </cell>
          <cell r="ER4438">
            <v>298.67585185185186</v>
          </cell>
        </row>
        <row r="4439">
          <cell r="A4439">
            <v>661379</v>
          </cell>
          <cell r="C4439" t="str">
            <v>Polanco, Frank</v>
          </cell>
          <cell r="AF4439">
            <v>0.14502241907547953</v>
          </cell>
          <cell r="AN4439">
            <v>97.45386666666667</v>
          </cell>
          <cell r="AP4439">
            <v>8.9704897203395917E-2</v>
          </cell>
          <cell r="AV4439" t="str">
            <v>LF</v>
          </cell>
          <cell r="AW4439">
            <v>-15.025625000000002</v>
          </cell>
          <cell r="AX4439">
            <v>-22.632149999999996</v>
          </cell>
          <cell r="AY4439">
            <v>-8.3864288912181308</v>
          </cell>
          <cell r="AZ4439">
            <v>-8.3864288912181308</v>
          </cell>
          <cell r="BG4439">
            <v>0.76417675011203468</v>
          </cell>
          <cell r="BJ4439">
            <v>2.9900090431104753E-3</v>
          </cell>
          <cell r="CF4439">
            <v>0</v>
          </cell>
          <cell r="CV4439">
            <v>21.875</v>
          </cell>
          <cell r="DA4439">
            <v>0</v>
          </cell>
          <cell r="ER4439">
            <v>243.63466666666667</v>
          </cell>
        </row>
        <row r="4440">
          <cell r="A4440">
            <v>661381</v>
          </cell>
          <cell r="C4440" t="str">
            <v>Daily, Cody</v>
          </cell>
          <cell r="AF4440">
            <v>0.1961278095458206</v>
          </cell>
          <cell r="AN4440">
            <v>185.80515555555553</v>
          </cell>
          <cell r="AP4440">
            <v>0.2355089459169013</v>
          </cell>
          <cell r="AV4440" t="str">
            <v>3B</v>
          </cell>
          <cell r="AW4440">
            <v>-14.457750691782719</v>
          </cell>
          <cell r="AX4440">
            <v>-14.892438533667644</v>
          </cell>
          <cell r="AY4440">
            <v>-15.057849834068637</v>
          </cell>
          <cell r="AZ4440">
            <v>-14.457750691782719</v>
          </cell>
          <cell r="BG4440">
            <v>1.2677984760375978</v>
          </cell>
          <cell r="BJ4440">
            <v>6.087036556710234E-3</v>
          </cell>
          <cell r="CF4440">
            <v>0</v>
          </cell>
          <cell r="CV4440">
            <v>23.958333333333332</v>
          </cell>
          <cell r="DA4440">
            <v>0</v>
          </cell>
          <cell r="ER4440">
            <v>464.51288888888882</v>
          </cell>
        </row>
        <row r="4441">
          <cell r="A4441">
            <v>661385</v>
          </cell>
          <cell r="C4441" t="str">
            <v>Hernandez, Jose</v>
          </cell>
          <cell r="AF4441">
            <v>0.1389354073750948</v>
          </cell>
          <cell r="AN4441">
            <v>67.245866666666672</v>
          </cell>
          <cell r="AP4441">
            <v>4.128221180100089E-2</v>
          </cell>
          <cell r="AV4441" t="str">
            <v>1B</v>
          </cell>
          <cell r="AW4441">
            <v>-17.21067327367259</v>
          </cell>
          <cell r="AX4441">
            <v>-26.683516666666659</v>
          </cell>
          <cell r="AY4441">
            <v>-12.764164695076257</v>
          </cell>
          <cell r="AZ4441">
            <v>-12.764164695076257</v>
          </cell>
          <cell r="BG4441">
            <v>0.84089417844328285</v>
          </cell>
          <cell r="BJ4441">
            <v>-1.9856029877505205E-2</v>
          </cell>
          <cell r="CF4441">
            <v>0</v>
          </cell>
          <cell r="CV4441">
            <v>20.291666666666668</v>
          </cell>
          <cell r="DA4441">
            <v>0</v>
          </cell>
          <cell r="ER4441">
            <v>168.11466666666666</v>
          </cell>
        </row>
        <row r="4442">
          <cell r="A4442">
            <v>661386</v>
          </cell>
          <cell r="C4442" t="str">
            <v>Miranda, Nicolas</v>
          </cell>
          <cell r="AF4442">
            <v>0.12746153837580201</v>
          </cell>
          <cell r="AN4442">
            <v>128.48604444444445</v>
          </cell>
          <cell r="AP4442">
            <v>0.1556501126376163</v>
          </cell>
          <cell r="AV4442" t="str">
            <v>3B</v>
          </cell>
          <cell r="AW4442">
            <v>-17.271216666666668</v>
          </cell>
          <cell r="AX4442">
            <v>-13.34377031351786</v>
          </cell>
          <cell r="AY4442">
            <v>-17.076260793908823</v>
          </cell>
          <cell r="AZ4442">
            <v>-13.34377031351786</v>
          </cell>
          <cell r="BG4442">
            <v>0.63792782607744059</v>
          </cell>
          <cell r="BJ4442">
            <v>4.1805488878780715E-3</v>
          </cell>
          <cell r="CF4442">
            <v>0</v>
          </cell>
          <cell r="CV4442">
            <v>20.041666666666668</v>
          </cell>
          <cell r="DA4442">
            <v>0</v>
          </cell>
          <cell r="ER4442">
            <v>321.21511111111113</v>
          </cell>
        </row>
        <row r="4443">
          <cell r="A4443">
            <v>661388</v>
          </cell>
          <cell r="C4443" t="str">
            <v>Contreras, William</v>
          </cell>
          <cell r="AF4443">
            <v>0.14414034476813894</v>
          </cell>
          <cell r="AN4443">
            <v>80.514986666666687</v>
          </cell>
          <cell r="AP4443">
            <v>0.10256804295738708</v>
          </cell>
          <cell r="AV4443" t="str">
            <v>C</v>
          </cell>
          <cell r="AW4443">
            <v>-22.509300009039212</v>
          </cell>
          <cell r="AX4443">
            <v>-32.259483333333321</v>
          </cell>
          <cell r="AY4443">
            <v>-25.187969456496717</v>
          </cell>
          <cell r="AZ4443">
            <v>-16.411095522169258</v>
          </cell>
          <cell r="BG4443">
            <v>0.91001235028619143</v>
          </cell>
          <cell r="BJ4443">
            <v>2.2042952060765855E-2</v>
          </cell>
          <cell r="CF4443">
            <v>0</v>
          </cell>
          <cell r="CV4443">
            <v>18.541666666666668</v>
          </cell>
          <cell r="DA4443">
            <v>0</v>
          </cell>
          <cell r="ER4443">
            <v>201.28746666666669</v>
          </cell>
        </row>
        <row r="4444">
          <cell r="A4444">
            <v>661390</v>
          </cell>
          <cell r="C4444" t="str">
            <v>Mejia, Luis</v>
          </cell>
          <cell r="AF4444">
            <v>0.13753604982122947</v>
          </cell>
          <cell r="AN4444">
            <v>104.84136296296298</v>
          </cell>
          <cell r="AP4444">
            <v>0.1407290439269786</v>
          </cell>
          <cell r="AV4444" t="str">
            <v>3B</v>
          </cell>
          <cell r="AW4444">
            <v>-18.347891666666666</v>
          </cell>
          <cell r="AX4444">
            <v>-14.277925470667592</v>
          </cell>
          <cell r="AY4444">
            <v>-18.21504541820817</v>
          </cell>
          <cell r="AZ4444">
            <v>-14.277925470667592</v>
          </cell>
          <cell r="BG4444">
            <v>0.70554869104922591</v>
          </cell>
          <cell r="BJ4444">
            <v>-3.783815844909881E-3</v>
          </cell>
          <cell r="CF4444">
            <v>0</v>
          </cell>
          <cell r="CV4444">
            <v>19.291666666666668</v>
          </cell>
          <cell r="DA4444">
            <v>0</v>
          </cell>
          <cell r="ER4444">
            <v>262.10340740740742</v>
          </cell>
        </row>
        <row r="4445">
          <cell r="A4445">
            <v>661392</v>
          </cell>
          <cell r="C4445" t="str">
            <v>Rosendo, Sanel</v>
          </cell>
          <cell r="AF4445">
            <v>0.142610155216986</v>
          </cell>
          <cell r="AN4445">
            <v>104.10293333333334</v>
          </cell>
          <cell r="AP4445">
            <v>0.12918751374862958</v>
          </cell>
          <cell r="AV4445" t="str">
            <v>RF</v>
          </cell>
          <cell r="AW4445">
            <v>-23.596101555372748</v>
          </cell>
          <cell r="AX4445">
            <v>-30.255026555372741</v>
          </cell>
          <cell r="AY4445">
            <v>-26.35603209837641</v>
          </cell>
          <cell r="AZ4445">
            <v>-23.596101555372748</v>
          </cell>
          <cell r="BG4445">
            <v>0.67124385513762164</v>
          </cell>
          <cell r="BJ4445">
            <v>3.9613741018191375E-3</v>
          </cell>
          <cell r="CF4445">
            <v>0</v>
          </cell>
          <cell r="CV4445">
            <v>19.125</v>
          </cell>
          <cell r="DA4445">
            <v>0</v>
          </cell>
          <cell r="ER4445">
            <v>260.25733333333335</v>
          </cell>
        </row>
        <row r="4446">
          <cell r="A4446">
            <v>661394</v>
          </cell>
          <cell r="C4446" t="str">
            <v>Benjamin, Jose</v>
          </cell>
          <cell r="AF4446">
            <v>0.11837169301382211</v>
          </cell>
          <cell r="AN4446">
            <v>76.556799999999996</v>
          </cell>
          <cell r="AP4446">
            <v>4.8900501091315274E-2</v>
          </cell>
          <cell r="AV4446" t="str">
            <v>2B</v>
          </cell>
          <cell r="AW4446">
            <v>-19.733763250579852</v>
          </cell>
          <cell r="AX4446">
            <v>-17.795924059000026</v>
          </cell>
          <cell r="AY4446">
            <v>-21.382742667439793</v>
          </cell>
          <cell r="AZ4446">
            <v>-17.795924059000026</v>
          </cell>
          <cell r="BG4446">
            <v>0.56419738840260325</v>
          </cell>
          <cell r="BJ4446">
            <v>-1.1276614880588063E-2</v>
          </cell>
          <cell r="CF4446">
            <v>0</v>
          </cell>
          <cell r="CV4446">
            <v>18.875</v>
          </cell>
          <cell r="DA4446">
            <v>0</v>
          </cell>
          <cell r="ER4446">
            <v>191.392</v>
          </cell>
        </row>
        <row r="4447">
          <cell r="A4447">
            <v>661396</v>
          </cell>
          <cell r="C4447" t="str">
            <v>Moreno, Oscar</v>
          </cell>
          <cell r="AF4447">
            <v>0.1306638205177946</v>
          </cell>
          <cell r="AN4447">
            <v>97.360592592592596</v>
          </cell>
          <cell r="AP4447">
            <v>0.10797020441451122</v>
          </cell>
          <cell r="AV4447" t="str">
            <v>LF</v>
          </cell>
          <cell r="AW4447">
            <v>-19.498666666666665</v>
          </cell>
          <cell r="AX4447">
            <v>-32.259483333333321</v>
          </cell>
          <cell r="AY4447">
            <v>-22.103755328764109</v>
          </cell>
          <cell r="AZ4447">
            <v>-19.498666666666665</v>
          </cell>
          <cell r="BG4447">
            <v>0.72050676474826514</v>
          </cell>
          <cell r="BJ4447">
            <v>3.6868088768021502E-3</v>
          </cell>
          <cell r="CF4447">
            <v>0</v>
          </cell>
          <cell r="CV4447">
            <v>18.541666666666668</v>
          </cell>
          <cell r="DA4447">
            <v>0</v>
          </cell>
          <cell r="ER4447">
            <v>243.40148148148148</v>
          </cell>
        </row>
        <row r="4448">
          <cell r="A4448">
            <v>661401</v>
          </cell>
          <cell r="C4448" t="str">
            <v>Hernandez, Luis</v>
          </cell>
          <cell r="AF4448">
            <v>0.12285106666979231</v>
          </cell>
          <cell r="AN4448">
            <v>97.263893333333343</v>
          </cell>
          <cell r="AP4448">
            <v>9.9885745221613198E-2</v>
          </cell>
          <cell r="AV4448" t="str">
            <v>SS</v>
          </cell>
          <cell r="AW4448">
            <v>-23.096072173461284</v>
          </cell>
          <cell r="AX4448">
            <v>-22.085710072356633</v>
          </cell>
          <cell r="AY4448">
            <v>-26.100971231281697</v>
          </cell>
          <cell r="AZ4448">
            <v>-22.085710072356633</v>
          </cell>
          <cell r="BG4448">
            <v>0.72934149343458765</v>
          </cell>
          <cell r="BJ4448">
            <v>-1.0037791973815345E-2</v>
          </cell>
          <cell r="CF4448">
            <v>0</v>
          </cell>
          <cell r="CV4448">
            <v>18.125</v>
          </cell>
          <cell r="DA4448">
            <v>0.48666666666666669</v>
          </cell>
          <cell r="ER4448">
            <v>243.15973333333335</v>
          </cell>
        </row>
        <row r="4449">
          <cell r="A4449">
            <v>661402</v>
          </cell>
          <cell r="C4449" t="str">
            <v>Leyva, Elier</v>
          </cell>
          <cell r="AF4449">
            <v>0.17418186661451471</v>
          </cell>
          <cell r="AN4449">
            <v>139.6279466666667</v>
          </cell>
          <cell r="AP4449">
            <v>0.16224194921068613</v>
          </cell>
          <cell r="AV4449" t="str">
            <v>RF</v>
          </cell>
          <cell r="AW4449">
            <v>-15.298499012234579</v>
          </cell>
          <cell r="AX4449">
            <v>-16.768249999999998</v>
          </cell>
          <cell r="AY4449">
            <v>-17.684953058756204</v>
          </cell>
          <cell r="AZ4449">
            <v>-15.298499012234579</v>
          </cell>
          <cell r="BG4449">
            <v>0.76475343812527607</v>
          </cell>
          <cell r="BJ4449">
            <v>5.9335339960827349E-3</v>
          </cell>
          <cell r="CF4449">
            <v>0</v>
          </cell>
          <cell r="CV4449">
            <v>25.791666666666668</v>
          </cell>
          <cell r="DA4449">
            <v>0</v>
          </cell>
          <cell r="ER4449">
            <v>349.06986666666671</v>
          </cell>
        </row>
        <row r="4450">
          <cell r="A4450">
            <v>661404</v>
          </cell>
          <cell r="C4450" t="str">
            <v>Guzman, Luis</v>
          </cell>
          <cell r="AF4450">
            <v>0.13668730472467283</v>
          </cell>
          <cell r="AN4450">
            <v>109.84296296296299</v>
          </cell>
          <cell r="AP4450">
            <v>0.1304042024026858</v>
          </cell>
          <cell r="AV4450" t="str">
            <v>SS</v>
          </cell>
          <cell r="AW4450">
            <v>-20.294666666666664</v>
          </cell>
          <cell r="AX4450">
            <v>-17.447522760894103</v>
          </cell>
          <cell r="AY4450">
            <v>-17.122206026299349</v>
          </cell>
          <cell r="AZ4450">
            <v>-17.122206026299349</v>
          </cell>
          <cell r="BG4450">
            <v>0.73795502550909042</v>
          </cell>
          <cell r="BJ4450">
            <v>-4.7819766624555976E-3</v>
          </cell>
          <cell r="CF4450">
            <v>0</v>
          </cell>
          <cell r="CV4450">
            <v>18.041666666666668</v>
          </cell>
          <cell r="DA4450">
            <v>0</v>
          </cell>
          <cell r="ER4450">
            <v>274.60740740740744</v>
          </cell>
        </row>
        <row r="4451">
          <cell r="A4451">
            <v>661405</v>
          </cell>
          <cell r="C4451" t="str">
            <v>Lezama, Jose</v>
          </cell>
          <cell r="AF4451">
            <v>0.15407840629781427</v>
          </cell>
          <cell r="AN4451">
            <v>89.938962962962975</v>
          </cell>
          <cell r="AP4451">
            <v>0.11473707302942115</v>
          </cell>
          <cell r="AV4451" t="str">
            <v>C</v>
          </cell>
          <cell r="AW4451">
            <v>-22.804843957503209</v>
          </cell>
          <cell r="AX4451">
            <v>-32.847949999999997</v>
          </cell>
          <cell r="AY4451">
            <v>-26.732832119856305</v>
          </cell>
          <cell r="AZ4451">
            <v>-22.804843957503209</v>
          </cell>
          <cell r="BG4451">
            <v>0.64183456191872978</v>
          </cell>
          <cell r="BJ4451">
            <v>5.9505716534325641E-4</v>
          </cell>
          <cell r="CF4451">
            <v>0</v>
          </cell>
          <cell r="CV4451">
            <v>18.375</v>
          </cell>
          <cell r="DA4451">
            <v>0</v>
          </cell>
          <cell r="ER4451">
            <v>224.84740740740742</v>
          </cell>
        </row>
        <row r="4452">
          <cell r="A4452">
            <v>661407</v>
          </cell>
          <cell r="C4452" t="str">
            <v>Ortega, Ariel</v>
          </cell>
          <cell r="AF4452">
            <v>0.12770486765732353</v>
          </cell>
          <cell r="AN4452">
            <v>91.328711111111133</v>
          </cell>
          <cell r="AP4452">
            <v>9.2889030535617034E-2</v>
          </cell>
          <cell r="AV4452" t="str">
            <v>2B</v>
          </cell>
          <cell r="AW4452">
            <v>-18.708841666666665</v>
          </cell>
          <cell r="AX4452">
            <v>-16.847171455145805</v>
          </cell>
          <cell r="AY4452">
            <v>-18.096750765363002</v>
          </cell>
          <cell r="AZ4452">
            <v>-16.847171455145805</v>
          </cell>
          <cell r="BG4452">
            <v>0.55589395650005291</v>
          </cell>
          <cell r="BJ4452">
            <v>9.8478201722439068E-3</v>
          </cell>
          <cell r="CF4452">
            <v>0</v>
          </cell>
          <cell r="CV4452">
            <v>19.041666666666668</v>
          </cell>
          <cell r="DA4452">
            <v>0</v>
          </cell>
          <cell r="ER4452">
            <v>228.32177777777781</v>
          </cell>
        </row>
        <row r="4453">
          <cell r="A4453">
            <v>661409</v>
          </cell>
          <cell r="C4453" t="str">
            <v>Aponte, Dawill</v>
          </cell>
          <cell r="AF4453">
            <v>0.12354505324213573</v>
          </cell>
          <cell r="AN4453">
            <v>92.134613333333334</v>
          </cell>
          <cell r="AP4453">
            <v>8.4617380556219923E-2</v>
          </cell>
          <cell r="AV4453" t="str">
            <v>CF</v>
          </cell>
          <cell r="AW4453">
            <v>-18.968</v>
          </cell>
          <cell r="AX4453">
            <v>-31.082549999999994</v>
          </cell>
          <cell r="AY4453">
            <v>-20.108939425751686</v>
          </cell>
          <cell r="AZ4453">
            <v>-18.968</v>
          </cell>
          <cell r="BG4453">
            <v>0.65169208767236464</v>
          </cell>
          <cell r="BJ4453">
            <v>-2.250012249266892E-2</v>
          </cell>
          <cell r="CF4453">
            <v>0</v>
          </cell>
          <cell r="CV4453">
            <v>18.875</v>
          </cell>
          <cell r="DA4453">
            <v>0</v>
          </cell>
          <cell r="ER4453">
            <v>230.33653333333334</v>
          </cell>
        </row>
        <row r="4454">
          <cell r="A4454">
            <v>661410</v>
          </cell>
          <cell r="C4454" t="str">
            <v>Berroa, Ramfis</v>
          </cell>
          <cell r="AF4454">
            <v>0.15157389166683044</v>
          </cell>
          <cell r="AN4454">
            <v>123.59360000000002</v>
          </cell>
          <cell r="AP4454">
            <v>0.15526811783050343</v>
          </cell>
          <cell r="AV4454" t="str">
            <v>RF</v>
          </cell>
          <cell r="AW4454">
            <v>-16.471598939872678</v>
          </cell>
          <cell r="AX4454">
            <v>-25.760449999999995</v>
          </cell>
          <cell r="AY4454">
            <v>-14.433054799197274</v>
          </cell>
          <cell r="AZ4454">
            <v>-14.433054799197274</v>
          </cell>
          <cell r="BG4454">
            <v>0.85196149561977053</v>
          </cell>
          <cell r="BJ4454">
            <v>-5.4093667662965996E-3</v>
          </cell>
          <cell r="CF4454">
            <v>0</v>
          </cell>
          <cell r="CV4454">
            <v>20.625</v>
          </cell>
          <cell r="DA4454">
            <v>0</v>
          </cell>
          <cell r="ER4454">
            <v>308.98400000000004</v>
          </cell>
        </row>
        <row r="4455">
          <cell r="A4455">
            <v>661411</v>
          </cell>
          <cell r="C4455" t="str">
            <v>Cedrola, Lorenzo</v>
          </cell>
          <cell r="AF4455">
            <v>0.16503336204455035</v>
          </cell>
          <cell r="AN4455">
            <v>127.63982222222224</v>
          </cell>
          <cell r="AP4455">
            <v>0.18406113857553541</v>
          </cell>
          <cell r="AV4455" t="str">
            <v>CF</v>
          </cell>
          <cell r="AW4455">
            <v>-19.631333333333338</v>
          </cell>
          <cell r="AX4455">
            <v>-32.553716666666666</v>
          </cell>
          <cell r="AY4455">
            <v>-12.053943116019514</v>
          </cell>
          <cell r="AZ4455">
            <v>-12.053943116019514</v>
          </cell>
          <cell r="BG4455">
            <v>0.81564528409125447</v>
          </cell>
          <cell r="BJ4455">
            <v>-2.3151338692577149E-3</v>
          </cell>
          <cell r="CF4455">
            <v>0</v>
          </cell>
          <cell r="CV4455">
            <v>18.458333333333332</v>
          </cell>
          <cell r="DA4455">
            <v>0</v>
          </cell>
          <cell r="ER4455">
            <v>319.09955555555558</v>
          </cell>
        </row>
        <row r="4456">
          <cell r="A4456">
            <v>661412</v>
          </cell>
          <cell r="C4456" t="str">
            <v>Espinal, Stanley</v>
          </cell>
          <cell r="AF4456">
            <v>0.15185734837509782</v>
          </cell>
          <cell r="AN4456">
            <v>126.16225185185186</v>
          </cell>
          <cell r="AP4456">
            <v>0.18356165044382966</v>
          </cell>
          <cell r="AV4456" t="str">
            <v>3B</v>
          </cell>
          <cell r="AW4456">
            <v>-19.19525828707085</v>
          </cell>
          <cell r="AX4456">
            <v>-21.884704279114761</v>
          </cell>
          <cell r="AY4456">
            <v>-20.478523549427788</v>
          </cell>
          <cell r="AZ4456">
            <v>-19.19525828707085</v>
          </cell>
          <cell r="BG4456">
            <v>0.92292613527543277</v>
          </cell>
          <cell r="BJ4456">
            <v>-3.1277613953429421E-3</v>
          </cell>
          <cell r="CF4456">
            <v>0</v>
          </cell>
          <cell r="CV4456">
            <v>19.625</v>
          </cell>
          <cell r="DA4456">
            <v>0</v>
          </cell>
          <cell r="ER4456">
            <v>315.40562962962963</v>
          </cell>
        </row>
        <row r="4457">
          <cell r="A4457">
            <v>661414</v>
          </cell>
          <cell r="C4457" t="str">
            <v>Berroa, Melbin</v>
          </cell>
          <cell r="AF4457">
            <v>0.1141869783967025</v>
          </cell>
          <cell r="AN4457">
            <v>117.63863703703706</v>
          </cell>
          <cell r="AP4457">
            <v>0.14207142650016791</v>
          </cell>
          <cell r="AV4457" t="str">
            <v>CF</v>
          </cell>
          <cell r="AW4457">
            <v>-18.347891666666666</v>
          </cell>
          <cell r="AX4457">
            <v>-29.722449999999988</v>
          </cell>
          <cell r="AY4457">
            <v>-19.657590915667463</v>
          </cell>
          <cell r="AZ4457">
            <v>-18.347891666666666</v>
          </cell>
          <cell r="BG4457">
            <v>0.92248139080770475</v>
          </cell>
          <cell r="BJ4457">
            <v>-8.8578954670279157E-3</v>
          </cell>
          <cell r="CF4457">
            <v>0</v>
          </cell>
          <cell r="CV4457">
            <v>19.291666666666668</v>
          </cell>
          <cell r="DA4457">
            <v>0</v>
          </cell>
          <cell r="ER4457">
            <v>294.09659259259263</v>
          </cell>
        </row>
        <row r="4458">
          <cell r="A4458">
            <v>661417</v>
          </cell>
          <cell r="C4458" t="str">
            <v>Paulino, Alejandro</v>
          </cell>
          <cell r="AF4458">
            <v>0.1281934157733669</v>
          </cell>
          <cell r="AN4458">
            <v>143.93244444444446</v>
          </cell>
          <cell r="AP4458">
            <v>0.19106044494715901</v>
          </cell>
          <cell r="AV4458" t="str">
            <v>3B</v>
          </cell>
          <cell r="AW4458">
            <v>-17.866624999999999</v>
          </cell>
          <cell r="AX4458">
            <v>-16.242547734803367</v>
          </cell>
          <cell r="AY4458">
            <v>-13.693189657124922</v>
          </cell>
          <cell r="AZ4458">
            <v>-13.693189657124922</v>
          </cell>
          <cell r="BG4458">
            <v>0.83332938353853669</v>
          </cell>
          <cell r="BJ4458">
            <v>3.0290378035948474E-3</v>
          </cell>
          <cell r="CF4458">
            <v>0</v>
          </cell>
          <cell r="CV4458">
            <v>19.625</v>
          </cell>
          <cell r="DA4458">
            <v>0</v>
          </cell>
          <cell r="ER4458">
            <v>359.83111111111111</v>
          </cell>
        </row>
        <row r="4459">
          <cell r="A4459">
            <v>661422</v>
          </cell>
          <cell r="C4459" t="str">
            <v>Santos, Allan</v>
          </cell>
          <cell r="AF4459">
            <v>0.1270482746601726</v>
          </cell>
          <cell r="AN4459">
            <v>113.36865185185187</v>
          </cell>
          <cell r="AP4459">
            <v>0.15656549213431648</v>
          </cell>
          <cell r="AV4459" t="str">
            <v>RF</v>
          </cell>
          <cell r="AW4459">
            <v>-21.128437673490176</v>
          </cell>
          <cell r="AX4459">
            <v>-34.024883333333321</v>
          </cell>
          <cell r="AY4459">
            <v>-23.779957690625153</v>
          </cell>
          <cell r="AZ4459">
            <v>-21.128437673490176</v>
          </cell>
          <cell r="BG4459">
            <v>0.59761325365057083</v>
          </cell>
          <cell r="BJ4459">
            <v>-8.6291193610751448E-3</v>
          </cell>
          <cell r="CF4459">
            <v>0</v>
          </cell>
          <cell r="CV4459">
            <v>18.041666666666668</v>
          </cell>
          <cell r="DA4459">
            <v>0</v>
          </cell>
          <cell r="ER4459">
            <v>283.42162962962965</v>
          </cell>
        </row>
        <row r="4460">
          <cell r="A4460">
            <v>661424</v>
          </cell>
          <cell r="C4460" t="str">
            <v>Medina, Brallan</v>
          </cell>
          <cell r="AF4460">
            <v>0.11243596347409693</v>
          </cell>
          <cell r="AN4460">
            <v>82.876562962962964</v>
          </cell>
          <cell r="AP4460">
            <v>7.1230666610145543E-2</v>
          </cell>
          <cell r="AV4460" t="str">
            <v>2B</v>
          </cell>
          <cell r="AW4460">
            <v>-20.18695984691923</v>
          </cell>
          <cell r="AX4460">
            <v>-20.638530296767041</v>
          </cell>
          <cell r="AY4460">
            <v>-18.394518084340817</v>
          </cell>
          <cell r="AZ4460">
            <v>-18.394518084340817</v>
          </cell>
          <cell r="BG4460">
            <v>0.44102859250154292</v>
          </cell>
          <cell r="BJ4460">
            <v>-7.132717546762494E-3</v>
          </cell>
          <cell r="CF4460">
            <v>0</v>
          </cell>
          <cell r="CV4460">
            <v>19.041666666666668</v>
          </cell>
          <cell r="DA4460">
            <v>0</v>
          </cell>
          <cell r="ER4460">
            <v>207.19140740740741</v>
          </cell>
        </row>
        <row r="4461">
          <cell r="A4461">
            <v>661425</v>
          </cell>
          <cell r="C4461" t="str">
            <v>Nieto, Felix</v>
          </cell>
          <cell r="AF4461">
            <v>0.13575927349876649</v>
          </cell>
          <cell r="AN4461">
            <v>54.298666666666669</v>
          </cell>
          <cell r="AP4461">
            <v>2.0973483536545712E-2</v>
          </cell>
          <cell r="AV4461" t="str">
            <v>C</v>
          </cell>
          <cell r="AW4461">
            <v>-20.240434742133885</v>
          </cell>
          <cell r="AX4461">
            <v>-31.082549999999994</v>
          </cell>
          <cell r="AY4461">
            <v>-23.752673083679227</v>
          </cell>
          <cell r="AZ4461">
            <v>-14.626831365432455</v>
          </cell>
          <cell r="BG4461">
            <v>0.64515294990326477</v>
          </cell>
          <cell r="BJ4461">
            <v>-9.9019713104909063E-3</v>
          </cell>
          <cell r="CF4461">
            <v>0</v>
          </cell>
          <cell r="CV4461">
            <v>18.875</v>
          </cell>
          <cell r="DA4461">
            <v>0</v>
          </cell>
          <cell r="ER4461">
            <v>135.74666666666667</v>
          </cell>
        </row>
        <row r="4462">
          <cell r="A4462">
            <v>661431</v>
          </cell>
          <cell r="C4462" t="str">
            <v>Gallardo, Carlos</v>
          </cell>
          <cell r="AF4462">
            <v>0.11880494885440873</v>
          </cell>
          <cell r="AN4462">
            <v>73.401362962962978</v>
          </cell>
          <cell r="AP4462">
            <v>7.7015474696066843E-2</v>
          </cell>
          <cell r="AV4462" t="str">
            <v>C</v>
          </cell>
          <cell r="AW4462">
            <v>-18.635071651920466</v>
          </cell>
          <cell r="AX4462">
            <v>-29.19745</v>
          </cell>
          <cell r="AY4462">
            <v>-19.7708135914495</v>
          </cell>
          <cell r="AZ4462">
            <v>-11.198676709838157</v>
          </cell>
          <cell r="BG4462">
            <v>0.39783328612666113</v>
          </cell>
          <cell r="BJ4462">
            <v>-5.5284450771155179E-3</v>
          </cell>
          <cell r="CF4462">
            <v>0</v>
          </cell>
          <cell r="CV4462">
            <v>19.458333333333332</v>
          </cell>
          <cell r="DA4462">
            <v>0</v>
          </cell>
          <cell r="ER4462">
            <v>183.50340740740742</v>
          </cell>
        </row>
        <row r="4463">
          <cell r="A4463">
            <v>661433</v>
          </cell>
          <cell r="C4463" t="str">
            <v>Morillo, Antony</v>
          </cell>
          <cell r="AF4463">
            <v>0.11972055134694554</v>
          </cell>
          <cell r="AN4463">
            <v>119.78346666666667</v>
          </cell>
          <cell r="AP4463">
            <v>0.1350769146135361</v>
          </cell>
          <cell r="AV4463" t="str">
            <v>3B</v>
          </cell>
          <cell r="AW4463">
            <v>-20.091713366809628</v>
          </cell>
          <cell r="AX4463">
            <v>-23.008771136892232</v>
          </cell>
          <cell r="AY4463">
            <v>-23.744651708354969</v>
          </cell>
          <cell r="AZ4463">
            <v>-20.091713366809628</v>
          </cell>
          <cell r="BG4463">
            <v>0.71387053565739966</v>
          </cell>
          <cell r="BJ4463">
            <v>1.3706991413338254E-2</v>
          </cell>
          <cell r="CF4463">
            <v>0</v>
          </cell>
          <cell r="CV4463">
            <v>18.708333333333332</v>
          </cell>
          <cell r="DA4463">
            <v>0</v>
          </cell>
          <cell r="ER4463">
            <v>299.45866666666666</v>
          </cell>
        </row>
        <row r="4464">
          <cell r="A4464">
            <v>661437</v>
          </cell>
          <cell r="C4464" t="str">
            <v>Bethencourt, Jhonny</v>
          </cell>
          <cell r="AF4464">
            <v>0.14728515426494246</v>
          </cell>
          <cell r="AN4464">
            <v>103.38346666666666</v>
          </cell>
          <cell r="AP4464">
            <v>0.14104527643717746</v>
          </cell>
          <cell r="AV4464" t="str">
            <v>2B</v>
          </cell>
          <cell r="AW4464">
            <v>-18.227575000000002</v>
          </cell>
          <cell r="AX4464">
            <v>-16.374004236045216</v>
          </cell>
          <cell r="AY4464">
            <v>-10.907328524375224</v>
          </cell>
          <cell r="AZ4464">
            <v>-10.907328524375224</v>
          </cell>
          <cell r="BG4464">
            <v>0.7501041145751115</v>
          </cell>
          <cell r="BJ4464">
            <v>3.7640362558101085E-3</v>
          </cell>
          <cell r="CF4464">
            <v>0</v>
          </cell>
          <cell r="CV4464">
            <v>19.375</v>
          </cell>
          <cell r="DA4464">
            <v>0</v>
          </cell>
          <cell r="ER4464">
            <v>258.45866666666666</v>
          </cell>
        </row>
        <row r="4465">
          <cell r="A4465">
            <v>661438</v>
          </cell>
          <cell r="C4465" t="str">
            <v>Rojas, Jose</v>
          </cell>
          <cell r="AF4465">
            <v>0.12983928916746407</v>
          </cell>
          <cell r="AN4465">
            <v>104.57481481481483</v>
          </cell>
          <cell r="AP4465">
            <v>0.14435171885763554</v>
          </cell>
          <cell r="AV4465" t="str">
            <v>LF</v>
          </cell>
          <cell r="AW4465">
            <v>-15.538043842140102</v>
          </cell>
          <cell r="AX4465">
            <v>-21.91535</v>
          </cell>
          <cell r="AY4465">
            <v>-14.610083945355418</v>
          </cell>
          <cell r="AZ4465">
            <v>-14.610083945355418</v>
          </cell>
          <cell r="BG4465">
            <v>0.68880830622237355</v>
          </cell>
          <cell r="BJ4465">
            <v>-1.0825051011097158E-2</v>
          </cell>
          <cell r="CF4465">
            <v>0</v>
          </cell>
          <cell r="CV4465">
            <v>22.208333333333332</v>
          </cell>
          <cell r="DA4465">
            <v>0</v>
          </cell>
          <cell r="ER4465">
            <v>261.43703703703704</v>
          </cell>
        </row>
        <row r="4466">
          <cell r="A4466">
            <v>661439</v>
          </cell>
          <cell r="C4466" t="str">
            <v>Rivas, Raul</v>
          </cell>
          <cell r="AF4466">
            <v>0.13008643601209757</v>
          </cell>
          <cell r="AN4466">
            <v>100.27093333333335</v>
          </cell>
          <cell r="AP4466">
            <v>0.13290794944919671</v>
          </cell>
          <cell r="AV4466" t="str">
            <v>3B</v>
          </cell>
          <cell r="AW4466">
            <v>-17.746308333333335</v>
          </cell>
          <cell r="AX4466">
            <v>-9.5852724171480848</v>
          </cell>
          <cell r="AY4466">
            <v>-10.538064479807051</v>
          </cell>
          <cell r="AZ4466">
            <v>-9.5852724171480848</v>
          </cell>
          <cell r="BG4466">
            <v>0.54415334458462494</v>
          </cell>
          <cell r="BJ4466">
            <v>-1.6800226002388213E-2</v>
          </cell>
          <cell r="CF4466">
            <v>0</v>
          </cell>
          <cell r="CV4466">
            <v>19.708333333333332</v>
          </cell>
          <cell r="DA4466">
            <v>0</v>
          </cell>
          <cell r="ER4466">
            <v>250.67733333333334</v>
          </cell>
        </row>
        <row r="4467">
          <cell r="A4467">
            <v>661441</v>
          </cell>
          <cell r="C4467" t="str">
            <v>Moredo, Eduardo</v>
          </cell>
          <cell r="AF4467">
            <v>0.13047660893855456</v>
          </cell>
          <cell r="AN4467">
            <v>96.124053333333336</v>
          </cell>
          <cell r="AP4467">
            <v>8.7212852243367056E-2</v>
          </cell>
          <cell r="AV4467" t="str">
            <v>SS</v>
          </cell>
          <cell r="AW4467">
            <v>-18.107258333333334</v>
          </cell>
          <cell r="AX4467">
            <v>-11.420185469524634</v>
          </cell>
          <cell r="AY4467">
            <v>-10.00998165429116</v>
          </cell>
          <cell r="AZ4467">
            <v>-10.00998165429116</v>
          </cell>
          <cell r="BG4467">
            <v>0.50624875909699063</v>
          </cell>
          <cell r="BJ4467">
            <v>-8.3836536112205234E-3</v>
          </cell>
          <cell r="CF4467">
            <v>0</v>
          </cell>
          <cell r="CV4467">
            <v>19.458333333333332</v>
          </cell>
          <cell r="DA4467">
            <v>0</v>
          </cell>
          <cell r="ER4467">
            <v>240.31013333333334</v>
          </cell>
        </row>
        <row r="4468">
          <cell r="A4468">
            <v>661456</v>
          </cell>
          <cell r="C4468" t="str">
            <v>Dezzi, Stephen</v>
          </cell>
          <cell r="AF4468">
            <v>0.18992525314834729</v>
          </cell>
          <cell r="AN4468">
            <v>87.385280000000023</v>
          </cell>
          <cell r="AP4468">
            <v>7.6010627094201477E-2</v>
          </cell>
          <cell r="AV4468" t="str">
            <v>RF</v>
          </cell>
          <cell r="AW4468">
            <v>-14.324781205628703</v>
          </cell>
          <cell r="AX4468">
            <v>-19.715949999999996</v>
          </cell>
          <cell r="AY4468">
            <v>-16.008733024856941</v>
          </cell>
          <cell r="AZ4468">
            <v>-14.324781205628703</v>
          </cell>
          <cell r="BG4468">
            <v>1.2997727873330391</v>
          </cell>
          <cell r="BJ4468">
            <v>-1.1206329990127424E-2</v>
          </cell>
          <cell r="CF4468">
            <v>0</v>
          </cell>
          <cell r="CV4468">
            <v>23.375</v>
          </cell>
          <cell r="DA4468">
            <v>0</v>
          </cell>
          <cell r="ER4468">
            <v>218.46320000000003</v>
          </cell>
        </row>
        <row r="4469">
          <cell r="A4469">
            <v>661522</v>
          </cell>
          <cell r="C4469" t="str">
            <v>DiNatale, Dalton</v>
          </cell>
          <cell r="AF4469">
            <v>0.16593865223344878</v>
          </cell>
          <cell r="AN4469">
            <v>71.617493333333343</v>
          </cell>
          <cell r="AP4469">
            <v>3.8715588383799737E-2</v>
          </cell>
          <cell r="AV4469" t="str">
            <v>1B</v>
          </cell>
          <cell r="AW4469">
            <v>-14.101365254274519</v>
          </cell>
          <cell r="AX4469">
            <v>-19.851516666666662</v>
          </cell>
          <cell r="AY4469">
            <v>-14.047968117968978</v>
          </cell>
          <cell r="AZ4469">
            <v>-14.047968117968978</v>
          </cell>
          <cell r="BG4469">
            <v>1.5175681151438853</v>
          </cell>
          <cell r="BJ4469">
            <v>-4.8426438641748504E-3</v>
          </cell>
          <cell r="CF4469">
            <v>0</v>
          </cell>
          <cell r="CV4469">
            <v>23.291666666666668</v>
          </cell>
          <cell r="DA4469">
            <v>0</v>
          </cell>
          <cell r="ER4469">
            <v>179.04373333333334</v>
          </cell>
        </row>
        <row r="4470">
          <cell r="A4470">
            <v>661529</v>
          </cell>
          <cell r="C4470" t="str">
            <v>Peevyhouse, Jake</v>
          </cell>
          <cell r="AF4470">
            <v>0.16797593002807426</v>
          </cell>
          <cell r="AN4470">
            <v>64.968426666666673</v>
          </cell>
          <cell r="AP4470">
            <v>2.4655629972248905E-2</v>
          </cell>
          <cell r="AV4470" t="str">
            <v>CF</v>
          </cell>
          <cell r="AW4470">
            <v>-14.80162733309038</v>
          </cell>
          <cell r="AX4470">
            <v>-19.038116666666664</v>
          </cell>
          <cell r="AY4470">
            <v>-12.248504589278426</v>
          </cell>
          <cell r="AZ4470">
            <v>-12.248504589278426</v>
          </cell>
          <cell r="BG4470">
            <v>1.1340972283699862</v>
          </cell>
          <cell r="BJ4470">
            <v>-1.7444502771970544E-2</v>
          </cell>
          <cell r="CF4470">
            <v>0</v>
          </cell>
          <cell r="CV4470">
            <v>23.791666666666668</v>
          </cell>
          <cell r="DA4470">
            <v>0</v>
          </cell>
          <cell r="ER4470">
            <v>162.42106666666666</v>
          </cell>
        </row>
        <row r="4471">
          <cell r="A4471">
            <v>661545</v>
          </cell>
          <cell r="C4471" t="str">
            <v>Vasquez, Randy</v>
          </cell>
          <cell r="AF4471">
            <v>0.14103706205069477</v>
          </cell>
          <cell r="AN4471">
            <v>94.383040000000008</v>
          </cell>
          <cell r="AP4471">
            <v>0.12707050192198843</v>
          </cell>
          <cell r="AV4471" t="str">
            <v>C</v>
          </cell>
          <cell r="AW4471">
            <v>-18.42717328800445</v>
          </cell>
          <cell r="AX4471">
            <v>-26.683516666666659</v>
          </cell>
          <cell r="AY4471">
            <v>-20.913894133877108</v>
          </cell>
          <cell r="AZ4471">
            <v>-9.4548544160993089</v>
          </cell>
          <cell r="BG4471">
            <v>0.67460480289468361</v>
          </cell>
          <cell r="BJ4471">
            <v>1.1563373591751155E-2</v>
          </cell>
          <cell r="CF4471">
            <v>0</v>
          </cell>
          <cell r="CV4471">
            <v>20.291666666666668</v>
          </cell>
          <cell r="DA4471">
            <v>0</v>
          </cell>
          <cell r="ER4471">
            <v>235.95760000000001</v>
          </cell>
        </row>
        <row r="4472">
          <cell r="A4472">
            <v>661547</v>
          </cell>
          <cell r="C4472" t="str">
            <v>Santos, Angel</v>
          </cell>
          <cell r="AF4472">
            <v>0.14316535542937864</v>
          </cell>
          <cell r="AN4472">
            <v>108.01837037037038</v>
          </cell>
          <cell r="AP4472">
            <v>0.12674389385218809</v>
          </cell>
          <cell r="AV4472" t="str">
            <v>CF</v>
          </cell>
          <cell r="AW4472">
            <v>-16.731383333333333</v>
          </cell>
          <cell r="AX4472">
            <v>-26.221983333333331</v>
          </cell>
          <cell r="AY4472">
            <v>-7.9433174830144475</v>
          </cell>
          <cell r="AZ4472">
            <v>-7.9433174830144475</v>
          </cell>
          <cell r="BG4472">
            <v>0.94914767534101974</v>
          </cell>
          <cell r="BJ4472">
            <v>7.2861595265411106E-3</v>
          </cell>
          <cell r="CF4472">
            <v>0</v>
          </cell>
          <cell r="CV4472">
            <v>20.458333333333332</v>
          </cell>
          <cell r="DA4472">
            <v>0</v>
          </cell>
          <cell r="ER4472">
            <v>270.04592592592593</v>
          </cell>
        </row>
        <row r="4473">
          <cell r="A4473">
            <v>661549</v>
          </cell>
          <cell r="C4473" t="str">
            <v>Taveras, Carlos</v>
          </cell>
          <cell r="AF4473">
            <v>0.12311886864073909</v>
          </cell>
          <cell r="AN4473">
            <v>91.529007407407406</v>
          </cell>
          <cell r="AP4473">
            <v>0.10933184155621289</v>
          </cell>
          <cell r="AV4473" t="str">
            <v>LF</v>
          </cell>
          <cell r="AW4473">
            <v>-18.468208333333337</v>
          </cell>
          <cell r="AX4473">
            <v>-29.984949999999998</v>
          </cell>
          <cell r="AY4473">
            <v>-13.182108990377289</v>
          </cell>
          <cell r="AZ4473">
            <v>-13.182108990377289</v>
          </cell>
          <cell r="BG4473">
            <v>0.48285260104566885</v>
          </cell>
          <cell r="BJ4473">
            <v>-2.4589673310648373E-3</v>
          </cell>
          <cell r="CF4473">
            <v>0</v>
          </cell>
          <cell r="CV4473">
            <v>19.208333333333332</v>
          </cell>
          <cell r="DA4473">
            <v>0</v>
          </cell>
          <cell r="ER4473">
            <v>228.82251851851851</v>
          </cell>
        </row>
        <row r="4474">
          <cell r="A4474">
            <v>661552</v>
          </cell>
          <cell r="C4474" t="str">
            <v>Odor, Rougned</v>
          </cell>
          <cell r="AF4474">
            <v>0.12624661626883138</v>
          </cell>
          <cell r="AN4474">
            <v>83.965760000000003</v>
          </cell>
          <cell r="AP4474">
            <v>6.3779537263240815E-2</v>
          </cell>
          <cell r="AV4474" t="str">
            <v>2B</v>
          </cell>
          <cell r="AW4474">
            <v>-11.06308962264151</v>
          </cell>
          <cell r="AX4474">
            <v>-0.48713009832953075</v>
          </cell>
          <cell r="AY4474">
            <v>-7.1135613207547168</v>
          </cell>
          <cell r="AZ4474">
            <v>-0.48713009832953075</v>
          </cell>
          <cell r="BG4474">
            <v>0.31467304069951707</v>
          </cell>
          <cell r="BJ4474">
            <v>-7.4105053753995131E-3</v>
          </cell>
          <cell r="CF4474">
            <v>0</v>
          </cell>
          <cell r="CV4474">
            <v>18.708333333333332</v>
          </cell>
          <cell r="DA4474">
            <v>2.2666666666666666</v>
          </cell>
          <cell r="ER4474">
            <v>209.9144</v>
          </cell>
        </row>
        <row r="4475">
          <cell r="A4475">
            <v>661555</v>
          </cell>
          <cell r="C4475" t="str">
            <v>Ventura, Randy</v>
          </cell>
          <cell r="AF4475">
            <v>0.16222536591769671</v>
          </cell>
          <cell r="AN4475">
            <v>126.21416296296297</v>
          </cell>
          <cell r="AP4475">
            <v>0.17439212066359933</v>
          </cell>
          <cell r="AV4475" t="str">
            <v>CF</v>
          </cell>
          <cell r="AW4475">
            <v>-18.835333333333335</v>
          </cell>
          <cell r="AX4475">
            <v>-30.788316666666667</v>
          </cell>
          <cell r="AY4475">
            <v>-7.9351846636197392</v>
          </cell>
          <cell r="AZ4475">
            <v>-7.9351846636197392</v>
          </cell>
          <cell r="BG4475">
            <v>0.74092698092319553</v>
          </cell>
          <cell r="BJ4475">
            <v>5.0570193508873845E-3</v>
          </cell>
          <cell r="CF4475">
            <v>0</v>
          </cell>
          <cell r="CV4475">
            <v>18.958333333333332</v>
          </cell>
          <cell r="DA4475">
            <v>0</v>
          </cell>
          <cell r="ER4475">
            <v>315.53540740740743</v>
          </cell>
        </row>
        <row r="4476">
          <cell r="A4476">
            <v>661559</v>
          </cell>
          <cell r="C4476" t="str">
            <v>Herrera, Jhon Meison</v>
          </cell>
          <cell r="AF4476">
            <v>0.11786265812810258</v>
          </cell>
          <cell r="AN4476">
            <v>82.256000000000014</v>
          </cell>
          <cell r="AP4476">
            <v>7.2061503340888899E-2</v>
          </cell>
          <cell r="AV4476" t="str">
            <v>RF</v>
          </cell>
          <cell r="AW4476">
            <v>-20.029333333333334</v>
          </cell>
          <cell r="AX4476">
            <v>-33.436416666666666</v>
          </cell>
          <cell r="AY4476">
            <v>-19.355700460131303</v>
          </cell>
          <cell r="AZ4476">
            <v>-19.355700460131303</v>
          </cell>
          <cell r="BG4476">
            <v>0.44412074421738867</v>
          </cell>
          <cell r="BJ4476">
            <v>-1.1419629196623713E-2</v>
          </cell>
          <cell r="CF4476">
            <v>0</v>
          </cell>
          <cell r="CV4476">
            <v>18.208333333333332</v>
          </cell>
          <cell r="DA4476">
            <v>0</v>
          </cell>
          <cell r="ER4476">
            <v>205.64000000000001</v>
          </cell>
        </row>
        <row r="4477">
          <cell r="A4477">
            <v>661562</v>
          </cell>
          <cell r="C4477" t="str">
            <v>Ugueto, Reinaldo</v>
          </cell>
          <cell r="AF4477">
            <v>0.13146150598809564</v>
          </cell>
          <cell r="AN4477">
            <v>101.12960000000001</v>
          </cell>
          <cell r="AP4477">
            <v>0.12436865631991201</v>
          </cell>
          <cell r="AV4477" t="str">
            <v>SS</v>
          </cell>
          <cell r="AW4477">
            <v>-19.498666666666665</v>
          </cell>
          <cell r="AX4477">
            <v>-16.622706873907056</v>
          </cell>
          <cell r="AY4477">
            <v>-16.77237702983648</v>
          </cell>
          <cell r="AZ4477">
            <v>-16.622706873907056</v>
          </cell>
          <cell r="BG4477">
            <v>0.62707716920355205</v>
          </cell>
          <cell r="BJ4477">
            <v>-3.5177832629746408E-3</v>
          </cell>
          <cell r="CF4477">
            <v>0</v>
          </cell>
          <cell r="CV4477">
            <v>18.541666666666668</v>
          </cell>
          <cell r="DA4477">
            <v>0</v>
          </cell>
          <cell r="ER4477">
            <v>252.82400000000001</v>
          </cell>
        </row>
        <row r="4478">
          <cell r="A4478">
            <v>661565</v>
          </cell>
          <cell r="C4478" t="str">
            <v>Juarez, Raul</v>
          </cell>
          <cell r="AF4478">
            <v>0.14271179555307806</v>
          </cell>
          <cell r="AN4478">
            <v>122.49884444444443</v>
          </cell>
          <cell r="AP4478">
            <v>0.15319935860690048</v>
          </cell>
          <cell r="AV4478" t="str">
            <v>3B</v>
          </cell>
          <cell r="AW4478">
            <v>-21.18906675747003</v>
          </cell>
          <cell r="AX4478">
            <v>-27.454051139605689</v>
          </cell>
          <cell r="AY4478">
            <v>-23.516034715369717</v>
          </cell>
          <cell r="AZ4478">
            <v>-21.18906675747003</v>
          </cell>
          <cell r="BG4478">
            <v>0.80141816458437232</v>
          </cell>
          <cell r="BJ4478">
            <v>-5.4263429382210267E-3</v>
          </cell>
          <cell r="CF4478">
            <v>0</v>
          </cell>
          <cell r="CV4478">
            <v>18.125</v>
          </cell>
          <cell r="DA4478">
            <v>0</v>
          </cell>
          <cell r="ER4478">
            <v>306.24711111111105</v>
          </cell>
        </row>
        <row r="4479">
          <cell r="A4479">
            <v>661566</v>
          </cell>
          <cell r="C4479" t="str">
            <v>Tello, Jose</v>
          </cell>
          <cell r="AF4479">
            <v>0.13346965710939093</v>
          </cell>
          <cell r="AN4479">
            <v>98.001185185185193</v>
          </cell>
          <cell r="AP4479">
            <v>0.12305264105964409</v>
          </cell>
          <cell r="AV4479" t="str">
            <v>C</v>
          </cell>
          <cell r="AW4479">
            <v>-22.513134929648565</v>
          </cell>
          <cell r="AX4479">
            <v>-33.730649999999997</v>
          </cell>
          <cell r="AY4479">
            <v>-26.38923260441063</v>
          </cell>
          <cell r="AZ4479">
            <v>-22.18231220611252</v>
          </cell>
          <cell r="BG4479">
            <v>0.70388071090294158</v>
          </cell>
          <cell r="BJ4479">
            <v>-6.7685415627705397E-4</v>
          </cell>
          <cell r="CF4479">
            <v>0</v>
          </cell>
          <cell r="CV4479">
            <v>18.125</v>
          </cell>
          <cell r="DA4479">
            <v>0</v>
          </cell>
          <cell r="ER4479">
            <v>245.00296296296295</v>
          </cell>
        </row>
        <row r="4480">
          <cell r="A4480">
            <v>661567</v>
          </cell>
          <cell r="C4480" t="str">
            <v>Santana, Yerson</v>
          </cell>
          <cell r="AF4480">
            <v>0.13218757127406078</v>
          </cell>
          <cell r="AN4480">
            <v>87.195306666666681</v>
          </cell>
          <cell r="AP4480">
            <v>8.1555553963937988E-2</v>
          </cell>
          <cell r="AV4480" t="str">
            <v>LF</v>
          </cell>
          <cell r="AW4480">
            <v>-17.936575839231388</v>
          </cell>
          <cell r="AX4480">
            <v>-28.93494999999999</v>
          </cell>
          <cell r="AY4480">
            <v>-8.8614144731380549</v>
          </cell>
          <cell r="AZ4480">
            <v>-8.8614144731380549</v>
          </cell>
          <cell r="BG4480">
            <v>0.70463358207290649</v>
          </cell>
          <cell r="BJ4480">
            <v>-1.4978585169441195E-4</v>
          </cell>
          <cell r="CF4480">
            <v>0</v>
          </cell>
          <cell r="CV4480">
            <v>19.541666666666668</v>
          </cell>
          <cell r="DA4480">
            <v>0</v>
          </cell>
          <cell r="ER4480">
            <v>217.98826666666668</v>
          </cell>
        </row>
        <row r="4481">
          <cell r="A4481">
            <v>662145</v>
          </cell>
          <cell r="C4481" t="str">
            <v>Ghelfi, Mitch</v>
          </cell>
          <cell r="AF4481">
            <v>0.1917442864194199</v>
          </cell>
          <cell r="AN4481">
            <v>159.09297777777778</v>
          </cell>
          <cell r="AP4481">
            <v>0.19849156141106405</v>
          </cell>
          <cell r="AV4481" t="str">
            <v>C</v>
          </cell>
          <cell r="AW4481">
            <v>-12.567724965267038</v>
          </cell>
          <cell r="AX4481">
            <v>-19.038116666666664</v>
          </cell>
          <cell r="AY4481">
            <v>-13.265358629204389</v>
          </cell>
          <cell r="AZ4481">
            <v>-8.2150052322556348</v>
          </cell>
          <cell r="BG4481">
            <v>1.4888885583899656</v>
          </cell>
          <cell r="BJ4481">
            <v>2.6487817440479903E-2</v>
          </cell>
          <cell r="CF4481">
            <v>0</v>
          </cell>
          <cell r="CV4481">
            <v>23.791666666666668</v>
          </cell>
          <cell r="DA4481">
            <v>0</v>
          </cell>
          <cell r="ER4481">
            <v>397.73244444444441</v>
          </cell>
        </row>
        <row r="4482">
          <cell r="A4482">
            <v>662172</v>
          </cell>
          <cell r="C4482" t="str">
            <v>Stephens, Ryan</v>
          </cell>
          <cell r="AF4482">
            <v>0.17380850627114341</v>
          </cell>
          <cell r="AN4482">
            <v>96.503703703703707</v>
          </cell>
          <cell r="AP4482">
            <v>0.12016002109093282</v>
          </cell>
          <cell r="AV4482" t="str">
            <v>RF</v>
          </cell>
          <cell r="AW4482">
            <v>-13.067458333333335</v>
          </cell>
          <cell r="AX4482">
            <v>-18.766983333333332</v>
          </cell>
          <cell r="AY4482">
            <v>-8.6530598771996665</v>
          </cell>
          <cell r="AZ4482">
            <v>-8.6530598771996665</v>
          </cell>
          <cell r="BG4482">
            <v>0.70876867783116881</v>
          </cell>
          <cell r="BJ4482">
            <v>-1.6638174135364243E-2</v>
          </cell>
          <cell r="CF4482">
            <v>0</v>
          </cell>
          <cell r="CV4482">
            <v>23.958333333333332</v>
          </cell>
          <cell r="DA4482">
            <v>0</v>
          </cell>
          <cell r="ER4482">
            <v>241.25925925925927</v>
          </cell>
        </row>
        <row r="4483">
          <cell r="A4483">
            <v>662927</v>
          </cell>
          <cell r="C4483" t="str">
            <v>Bencid, Allan</v>
          </cell>
          <cell r="AF4483">
            <v>0.15571611478347985</v>
          </cell>
          <cell r="AN4483">
            <v>48.409493333333344</v>
          </cell>
          <cell r="AP4483">
            <v>8.0749265338920795E-3</v>
          </cell>
          <cell r="AV4483" t="str">
            <v>C</v>
          </cell>
          <cell r="AW4483">
            <v>-21.156729249052852</v>
          </cell>
          <cell r="AX4483">
            <v>-21.856254249052849</v>
          </cell>
          <cell r="AY4483">
            <v>-17.179665424117363</v>
          </cell>
          <cell r="AZ4483">
            <v>-8.3873951516243519</v>
          </cell>
          <cell r="BG4483">
            <v>0.94740747602126951</v>
          </cell>
          <cell r="BJ4483">
            <v>1.2705590839859724E-2</v>
          </cell>
          <cell r="CF4483">
            <v>0</v>
          </cell>
          <cell r="CV4483">
            <v>23.958333333333332</v>
          </cell>
          <cell r="DA4483">
            <v>0</v>
          </cell>
          <cell r="ER4483">
            <v>121.02373333333335</v>
          </cell>
        </row>
        <row r="4484">
          <cell r="A4484">
            <v>662928</v>
          </cell>
          <cell r="C4484" t="str">
            <v>Guerra, Andres</v>
          </cell>
          <cell r="AF4484">
            <v>0.11808014183401425</v>
          </cell>
          <cell r="AN4484">
            <v>82.41884444444446</v>
          </cell>
          <cell r="AP4484">
            <v>7.7927077825792557E-2</v>
          </cell>
          <cell r="AV4484" t="str">
            <v>C</v>
          </cell>
          <cell r="AW4484">
            <v>-18.790132747647966</v>
          </cell>
          <cell r="AX4484">
            <v>-30.509949999999989</v>
          </cell>
          <cell r="AY4484">
            <v>-22.047329931338179</v>
          </cell>
          <cell r="AZ4484">
            <v>-16.245174187649262</v>
          </cell>
          <cell r="BG4484">
            <v>0.52972768990178809</v>
          </cell>
          <cell r="BJ4484">
            <v>5.026148180574997E-3</v>
          </cell>
          <cell r="CF4484">
            <v>0</v>
          </cell>
          <cell r="CV4484">
            <v>19.041666666666668</v>
          </cell>
          <cell r="DA4484">
            <v>0</v>
          </cell>
          <cell r="ER4484">
            <v>206.04711111111112</v>
          </cell>
        </row>
        <row r="4485">
          <cell r="A4485">
            <v>662929</v>
          </cell>
          <cell r="C4485" t="str">
            <v>Green, Anderson</v>
          </cell>
          <cell r="AF4485">
            <v>0.10481464269865268</v>
          </cell>
          <cell r="AN4485">
            <v>86.633125925925924</v>
          </cell>
          <cell r="AP4485">
            <v>6.3403841227963942E-2</v>
          </cell>
          <cell r="AV4485" t="str">
            <v>3B</v>
          </cell>
          <cell r="AW4485">
            <v>-20.153971995783561</v>
          </cell>
          <cell r="AX4485">
            <v>-17.129267544099939</v>
          </cell>
          <cell r="AY4485">
            <v>-21.796014049933625</v>
          </cell>
          <cell r="AZ4485">
            <v>-17.129267544099939</v>
          </cell>
          <cell r="BG4485">
            <v>0.66201200489497403</v>
          </cell>
          <cell r="BJ4485">
            <v>-1.3232695322340766E-2</v>
          </cell>
          <cell r="CF4485">
            <v>0</v>
          </cell>
          <cell r="CV4485">
            <v>19.458333333333332</v>
          </cell>
          <cell r="DA4485">
            <v>0</v>
          </cell>
          <cell r="ER4485">
            <v>216.58281481481481</v>
          </cell>
        </row>
        <row r="4486">
          <cell r="A4486">
            <v>662946</v>
          </cell>
          <cell r="C4486" t="str">
            <v>Regis, Cody</v>
          </cell>
          <cell r="AF4486">
            <v>0.18481624406383504</v>
          </cell>
          <cell r="AN4486">
            <v>192.35022222222224</v>
          </cell>
          <cell r="AP4486">
            <v>0.28955508229001126</v>
          </cell>
          <cell r="AV4486" t="str">
            <v>3B</v>
          </cell>
          <cell r="AW4486">
            <v>-11.160681892206732</v>
          </cell>
          <cell r="AX4486">
            <v>-6.5237936095376758</v>
          </cell>
          <cell r="AY4486">
            <v>-12.700100255365408</v>
          </cell>
          <cell r="AZ4486">
            <v>-6.5237936095376758</v>
          </cell>
          <cell r="BG4486">
            <v>1.139742816609923</v>
          </cell>
          <cell r="BJ4486">
            <v>1.1018325430030045E-2</v>
          </cell>
          <cell r="CF4486">
            <v>0</v>
          </cell>
          <cell r="CV4486">
            <v>25.041666666666668</v>
          </cell>
          <cell r="DA4486">
            <v>0</v>
          </cell>
          <cell r="ER4486">
            <v>480.87555555555559</v>
          </cell>
        </row>
        <row r="4487">
          <cell r="A4487">
            <v>662949</v>
          </cell>
          <cell r="C4487" t="str">
            <v>Witt, Tanner</v>
          </cell>
          <cell r="AF4487">
            <v>0.20011284159816534</v>
          </cell>
          <cell r="AN4487">
            <v>139.04722962962964</v>
          </cell>
          <cell r="AP4487">
            <v>0.17138773860051315</v>
          </cell>
          <cell r="AV4487" t="str">
            <v>2B</v>
          </cell>
          <cell r="AW4487">
            <v>-12.351103355004085</v>
          </cell>
          <cell r="AX4487">
            <v>-5.5043601207593564</v>
          </cell>
          <cell r="AY4487">
            <v>-11.365154089427655</v>
          </cell>
          <cell r="AZ4487">
            <v>-5.5043601207593564</v>
          </cell>
          <cell r="BG4487">
            <v>0.90196455072855741</v>
          </cell>
          <cell r="BJ4487">
            <v>-2.9296155517888616E-3</v>
          </cell>
          <cell r="CF4487">
            <v>0</v>
          </cell>
          <cell r="CV4487">
            <v>25.458333333333332</v>
          </cell>
          <cell r="DA4487">
            <v>0</v>
          </cell>
          <cell r="ER4487">
            <v>347.61807407407406</v>
          </cell>
        </row>
        <row r="4488">
          <cell r="A4488">
            <v>662950</v>
          </cell>
          <cell r="C4488" t="str">
            <v>Alvarez, Nelson</v>
          </cell>
          <cell r="AF4488">
            <v>0.14110685030879688</v>
          </cell>
          <cell r="AN4488">
            <v>134.02595555555556</v>
          </cell>
          <cell r="AP4488">
            <v>0.17997601547472564</v>
          </cell>
          <cell r="AV4488" t="str">
            <v>1B</v>
          </cell>
          <cell r="AW4488">
            <v>-18.642030605295773</v>
          </cell>
          <cell r="AX4488">
            <v>-26.683516666666659</v>
          </cell>
          <cell r="AY4488">
            <v>-20.63927735119168</v>
          </cell>
          <cell r="AZ4488">
            <v>-18.642030605295773</v>
          </cell>
          <cell r="BG4488">
            <v>0.91417041319880399</v>
          </cell>
          <cell r="BJ4488">
            <v>4.6872252192280894E-3</v>
          </cell>
          <cell r="CF4488">
            <v>0</v>
          </cell>
          <cell r="CV4488">
            <v>20.291666666666668</v>
          </cell>
          <cell r="DA4488">
            <v>0</v>
          </cell>
          <cell r="ER4488">
            <v>335.06488888888885</v>
          </cell>
        </row>
        <row r="4489">
          <cell r="A4489">
            <v>662958</v>
          </cell>
          <cell r="C4489" t="str">
            <v>Blanco, Hernys</v>
          </cell>
          <cell r="AF4489">
            <v>0.15514747997801187</v>
          </cell>
          <cell r="AN4489">
            <v>62.981333333333339</v>
          </cell>
          <cell r="AP4489">
            <v>2.9118589646937032E-2</v>
          </cell>
          <cell r="AV4489" t="str">
            <v>LF</v>
          </cell>
          <cell r="AW4489">
            <v>-15.216858333333334</v>
          </cell>
          <cell r="AX4489">
            <v>-23.030216666666668</v>
          </cell>
          <cell r="AY4489">
            <v>-15.585175595541489</v>
          </cell>
          <cell r="AZ4489">
            <v>-15.216858333333334</v>
          </cell>
          <cell r="BG4489">
            <v>1.0857366947583067</v>
          </cell>
          <cell r="BJ4489">
            <v>9.6679238353038453E-3</v>
          </cell>
          <cell r="CF4489">
            <v>0</v>
          </cell>
          <cell r="CV4489">
            <v>21.708333333333332</v>
          </cell>
          <cell r="DA4489">
            <v>0</v>
          </cell>
          <cell r="ER4489">
            <v>157.45333333333335</v>
          </cell>
        </row>
        <row r="4490">
          <cell r="A4490">
            <v>663304</v>
          </cell>
          <cell r="C4490" t="str">
            <v>Moore, Tyler</v>
          </cell>
          <cell r="AF4490">
            <v>0.16783017289933391</v>
          </cell>
          <cell r="AN4490">
            <v>135.59300740740741</v>
          </cell>
          <cell r="AP4490">
            <v>0.16991423759934976</v>
          </cell>
          <cell r="AV4490" t="str">
            <v>CF</v>
          </cell>
          <cell r="AW4490">
            <v>-12.381337680953678</v>
          </cell>
          <cell r="AX4490">
            <v>-15.256681660595969</v>
          </cell>
          <cell r="AY4490">
            <v>-12.807455344323062</v>
          </cell>
          <cell r="AZ4490">
            <v>-12.381337680953678</v>
          </cell>
          <cell r="BG4490">
            <v>0.96371991089436959</v>
          </cell>
          <cell r="BJ4490">
            <v>-1.02229121066562E-2</v>
          </cell>
          <cell r="CF4490">
            <v>0</v>
          </cell>
          <cell r="CV4490">
            <v>23.125</v>
          </cell>
          <cell r="DA4490">
            <v>1.0816666666666668</v>
          </cell>
          <cell r="ER4490">
            <v>338.98251851851853</v>
          </cell>
        </row>
        <row r="4491">
          <cell r="A4491">
            <v>663312</v>
          </cell>
          <cell r="C4491" t="str">
            <v>Collins, Nick</v>
          </cell>
          <cell r="AF4491">
            <v>0.17864194412961576</v>
          </cell>
          <cell r="AN4491">
            <v>88.842429629629649</v>
          </cell>
          <cell r="AP4491">
            <v>0.10907685132445943</v>
          </cell>
          <cell r="AV4491" t="str">
            <v>C</v>
          </cell>
          <cell r="AW4491">
            <v>-17.18154233144941</v>
          </cell>
          <cell r="AX4491">
            <v>-21.91535</v>
          </cell>
          <cell r="AY4491">
            <v>-17.469720330821424</v>
          </cell>
          <cell r="AZ4491">
            <v>-8.0175791396060916</v>
          </cell>
          <cell r="BG4491">
            <v>1.3365561118528291</v>
          </cell>
          <cell r="BJ4491">
            <v>-2.1101845845687427E-2</v>
          </cell>
          <cell r="CF4491">
            <v>0</v>
          </cell>
          <cell r="CV4491">
            <v>22.208333333333332</v>
          </cell>
          <cell r="DA4491">
            <v>0</v>
          </cell>
          <cell r="ER4491">
            <v>222.10607407407412</v>
          </cell>
        </row>
        <row r="4492">
          <cell r="A4492">
            <v>663315</v>
          </cell>
          <cell r="C4492" t="str">
            <v>Martin, Danny</v>
          </cell>
          <cell r="AF4492">
            <v>0.19445875538457885</v>
          </cell>
          <cell r="AN4492">
            <v>70.585599999999999</v>
          </cell>
          <cell r="AP4492">
            <v>4.4617957200549285E-2</v>
          </cell>
          <cell r="AV4492" t="str">
            <v>2B</v>
          </cell>
          <cell r="AW4492">
            <v>-15.025625000000002</v>
          </cell>
          <cell r="AX4492">
            <v>-6.4526054437287854</v>
          </cell>
          <cell r="AY4492">
            <v>-8.2295251908046687</v>
          </cell>
          <cell r="AZ4492">
            <v>-6.4526054437287854</v>
          </cell>
          <cell r="BG4492">
            <v>1.3455189761387016</v>
          </cell>
          <cell r="BJ4492">
            <v>2.4979665119225693E-2</v>
          </cell>
          <cell r="CF4492">
            <v>0</v>
          </cell>
          <cell r="CV4492">
            <v>21.875</v>
          </cell>
          <cell r="DA4492">
            <v>0</v>
          </cell>
          <cell r="ER4492">
            <v>176.464</v>
          </cell>
        </row>
        <row r="4493">
          <cell r="A4493">
            <v>663330</v>
          </cell>
          <cell r="C4493" t="str">
            <v>Jones, Jahmai</v>
          </cell>
          <cell r="AF4493">
            <v>0.178617930349659</v>
          </cell>
          <cell r="AN4493">
            <v>131.54133333333334</v>
          </cell>
          <cell r="AP4493">
            <v>0.16389257827744241</v>
          </cell>
          <cell r="AV4493" t="str">
            <v>CF</v>
          </cell>
          <cell r="AW4493">
            <v>-18.968</v>
          </cell>
          <cell r="AX4493">
            <v>-31.082549999999994</v>
          </cell>
          <cell r="AY4493">
            <v>-10.237979397540505</v>
          </cell>
          <cell r="AZ4493">
            <v>-10.237979397540505</v>
          </cell>
          <cell r="BG4493">
            <v>0.95438555653448875</v>
          </cell>
          <cell r="BJ4493">
            <v>-1.0059015694480792E-2</v>
          </cell>
          <cell r="CF4493">
            <v>0</v>
          </cell>
          <cell r="CV4493">
            <v>18.875</v>
          </cell>
          <cell r="DA4493">
            <v>0</v>
          </cell>
          <cell r="ER4493">
            <v>328.85333333333335</v>
          </cell>
        </row>
        <row r="4494">
          <cell r="A4494">
            <v>663343</v>
          </cell>
          <cell r="C4494" t="str">
            <v>Davis, Devin</v>
          </cell>
          <cell r="AF4494">
            <v>0.16237858900901017</v>
          </cell>
          <cell r="AN4494">
            <v>88.048000000000002</v>
          </cell>
          <cell r="AP4494">
            <v>9.2800883206682228E-2</v>
          </cell>
          <cell r="AV4494" t="str">
            <v>1B</v>
          </cell>
          <cell r="AW4494">
            <v>-19.295029748660355</v>
          </cell>
          <cell r="AX4494">
            <v>-29.459949999999996</v>
          </cell>
          <cell r="AY4494">
            <v>-22.089004996716902</v>
          </cell>
          <cell r="AZ4494">
            <v>-19.295029748660355</v>
          </cell>
          <cell r="BG4494">
            <v>1.0802331602609063</v>
          </cell>
          <cell r="BJ4494">
            <v>1.0086408112080435E-2</v>
          </cell>
          <cell r="CF4494">
            <v>0</v>
          </cell>
          <cell r="CV4494">
            <v>19.375</v>
          </cell>
          <cell r="DA4494">
            <v>0</v>
          </cell>
          <cell r="ER4494">
            <v>220.12</v>
          </cell>
        </row>
        <row r="4495">
          <cell r="A4495">
            <v>663346</v>
          </cell>
          <cell r="C4495" t="str">
            <v>Jenkins, Eric</v>
          </cell>
          <cell r="AF4495">
            <v>0.18217148530800398</v>
          </cell>
          <cell r="AN4495">
            <v>210.72699259259264</v>
          </cell>
          <cell r="AP4495">
            <v>0.26197938413008215</v>
          </cell>
          <cell r="AV4495" t="str">
            <v>CF</v>
          </cell>
          <cell r="AW4495">
            <v>-18.107258333333334</v>
          </cell>
          <cell r="AX4495">
            <v>-29.19745</v>
          </cell>
          <cell r="AY4495">
            <v>-8.7071600128884761</v>
          </cell>
          <cell r="AZ4495">
            <v>-8.7071600128884761</v>
          </cell>
          <cell r="BG4495">
            <v>0.94790969751565601</v>
          </cell>
          <cell r="BJ4495">
            <v>5.4617423521045747E-6</v>
          </cell>
          <cell r="CF4495">
            <v>0</v>
          </cell>
          <cell r="CV4495">
            <v>19.458333333333332</v>
          </cell>
          <cell r="DA4495">
            <v>0</v>
          </cell>
          <cell r="ER4495">
            <v>526.81748148148154</v>
          </cell>
        </row>
        <row r="4496">
          <cell r="A4496">
            <v>663355</v>
          </cell>
          <cell r="C4496" t="str">
            <v>Robertson, Terrance</v>
          </cell>
          <cell r="AF4496">
            <v>0.15889149269747574</v>
          </cell>
          <cell r="AN4496">
            <v>95.32491851851853</v>
          </cell>
          <cell r="AP4496">
            <v>0.10403220441650551</v>
          </cell>
          <cell r="AV4496" t="str">
            <v>CF</v>
          </cell>
          <cell r="AW4496">
            <v>-17.866624999999999</v>
          </cell>
          <cell r="AX4496">
            <v>-28.672449999999994</v>
          </cell>
          <cell r="AY4496">
            <v>-9.554520136028831</v>
          </cell>
          <cell r="AZ4496">
            <v>-9.554520136028831</v>
          </cell>
          <cell r="BG4496">
            <v>0.70898336979918131</v>
          </cell>
          <cell r="BJ4496">
            <v>-2.0052453842433045E-2</v>
          </cell>
          <cell r="CF4496">
            <v>0</v>
          </cell>
          <cell r="CV4496">
            <v>19.625</v>
          </cell>
          <cell r="DA4496">
            <v>0</v>
          </cell>
          <cell r="ER4496">
            <v>238.31229629629632</v>
          </cell>
        </row>
        <row r="4497">
          <cell r="A4497">
            <v>663368</v>
          </cell>
          <cell r="C4497" t="str">
            <v>Perkins, Blake</v>
          </cell>
          <cell r="AF4497">
            <v>0.16832643304142531</v>
          </cell>
          <cell r="AN4497">
            <v>131.82933333333332</v>
          </cell>
          <cell r="AP4497">
            <v>0.16426681452476366</v>
          </cell>
          <cell r="AV4497" t="str">
            <v>CF</v>
          </cell>
          <cell r="AW4497">
            <v>-17.625991666666664</v>
          </cell>
          <cell r="AX4497">
            <v>-28.147449999999992</v>
          </cell>
          <cell r="AY4497">
            <v>-9.1262296474025426</v>
          </cell>
          <cell r="AZ4497">
            <v>-9.1262296474025426</v>
          </cell>
          <cell r="BG4497">
            <v>0.96846612104114349</v>
          </cell>
          <cell r="BJ4497">
            <v>-8.4409498529538288E-3</v>
          </cell>
          <cell r="CF4497">
            <v>0</v>
          </cell>
          <cell r="CV4497">
            <v>19.791666666666668</v>
          </cell>
          <cell r="DA4497">
            <v>0</v>
          </cell>
          <cell r="ER4497">
            <v>329.57333333333332</v>
          </cell>
        </row>
        <row r="4498">
          <cell r="A4498">
            <v>663375</v>
          </cell>
          <cell r="C4498" t="str">
            <v>Rusconi, Jagger</v>
          </cell>
          <cell r="AF4498">
            <v>0.16039607321849522</v>
          </cell>
          <cell r="AN4498">
            <v>67.072355555555561</v>
          </cell>
          <cell r="AP4498">
            <v>3.9407953288046471E-2</v>
          </cell>
          <cell r="AV4498" t="str">
            <v>2B</v>
          </cell>
          <cell r="AW4498">
            <v>-17.385358333333336</v>
          </cell>
          <cell r="AX4498">
            <v>-8.3507133167936214</v>
          </cell>
          <cell r="AY4498">
            <v>-12.44419610234532</v>
          </cell>
          <cell r="AZ4498">
            <v>-8.3507133167936214</v>
          </cell>
          <cell r="BG4498">
            <v>0.73290491778518341</v>
          </cell>
          <cell r="BJ4498">
            <v>-3.0309020580334908E-2</v>
          </cell>
          <cell r="CF4498">
            <v>0</v>
          </cell>
          <cell r="CV4498">
            <v>19.958333333333332</v>
          </cell>
          <cell r="DA4498">
            <v>0</v>
          </cell>
          <cell r="ER4498">
            <v>167.68088888888889</v>
          </cell>
        </row>
        <row r="4499">
          <cell r="A4499">
            <v>663388</v>
          </cell>
          <cell r="C4499" t="str">
            <v>Ellison, Justin</v>
          </cell>
          <cell r="AF4499">
            <v>0.18154909243718981</v>
          </cell>
          <cell r="AN4499">
            <v>188.06802962962968</v>
          </cell>
          <cell r="AP4499">
            <v>0.23412920763233269</v>
          </cell>
          <cell r="AV4499" t="str">
            <v>RF</v>
          </cell>
          <cell r="AW4499">
            <v>-15.599325</v>
          </cell>
          <cell r="AX4499">
            <v>-23.826349999999994</v>
          </cell>
          <cell r="AY4499">
            <v>-16.609655455921189</v>
          </cell>
          <cell r="AZ4499">
            <v>-15.599325</v>
          </cell>
          <cell r="BG4499">
            <v>1.031601454427532</v>
          </cell>
          <cell r="BJ4499">
            <v>-1.3202966019037929E-2</v>
          </cell>
          <cell r="CF4499">
            <v>0</v>
          </cell>
          <cell r="CV4499">
            <v>21.375</v>
          </cell>
          <cell r="DA4499">
            <v>0</v>
          </cell>
          <cell r="ER4499">
            <v>470.17007407407414</v>
          </cell>
        </row>
        <row r="4500">
          <cell r="A4500">
            <v>663402</v>
          </cell>
          <cell r="C4500" t="str">
            <v>Miller, Anderson</v>
          </cell>
          <cell r="AF4500">
            <v>0.18747231969836131</v>
          </cell>
          <cell r="AN4500">
            <v>149.47958518518519</v>
          </cell>
          <cell r="AP4500">
            <v>0.1951749319768491</v>
          </cell>
          <cell r="AV4500" t="str">
            <v>CF</v>
          </cell>
          <cell r="AW4500">
            <v>-14.757300000000001</v>
          </cell>
          <cell r="AX4500">
            <v>-22.082649999999997</v>
          </cell>
          <cell r="AY4500">
            <v>-10.052725326152238</v>
          </cell>
          <cell r="AZ4500">
            <v>-10.052725326152238</v>
          </cell>
          <cell r="BG4500">
            <v>1.5480516122172308</v>
          </cell>
          <cell r="BJ4500">
            <v>1.5363242719429538E-2</v>
          </cell>
          <cell r="CF4500">
            <v>0</v>
          </cell>
          <cell r="CV4500">
            <v>22.125</v>
          </cell>
          <cell r="DA4500">
            <v>0</v>
          </cell>
          <cell r="ER4500">
            <v>373.69896296296292</v>
          </cell>
        </row>
        <row r="4501">
          <cell r="A4501">
            <v>663406</v>
          </cell>
          <cell r="C4501" t="str">
            <v>Olmeda, Alexis</v>
          </cell>
          <cell r="AF4501">
            <v>0.17211981847350255</v>
          </cell>
          <cell r="AN4501">
            <v>96.697125925925945</v>
          </cell>
          <cell r="AP4501">
            <v>0.12404002294031347</v>
          </cell>
          <cell r="AV4501" t="str">
            <v>C</v>
          </cell>
          <cell r="AW4501">
            <v>-14.337889371859539</v>
          </cell>
          <cell r="AX4501">
            <v>-21.91535</v>
          </cell>
          <cell r="AY4501">
            <v>-12.451240802911906</v>
          </cell>
          <cell r="AZ4501">
            <v>-0.66453116183147176</v>
          </cell>
          <cell r="BG4501">
            <v>1.3188927228080716</v>
          </cell>
          <cell r="BJ4501">
            <v>8.6880991456665165E-3</v>
          </cell>
          <cell r="CF4501">
            <v>0</v>
          </cell>
          <cell r="CV4501">
            <v>22.208333333333332</v>
          </cell>
          <cell r="DA4501">
            <v>0</v>
          </cell>
          <cell r="ER4501">
            <v>241.74281481481484</v>
          </cell>
        </row>
        <row r="4502">
          <cell r="A4502">
            <v>663407</v>
          </cell>
          <cell r="C4502" t="str">
            <v>Nesovic, Robert</v>
          </cell>
          <cell r="AF4502">
            <v>0.16682026068915251</v>
          </cell>
          <cell r="AN4502">
            <v>76.746773333333351</v>
          </cell>
          <cell r="AP4502">
            <v>4.9287920233766491E-2</v>
          </cell>
          <cell r="AV4502" t="str">
            <v>1B</v>
          </cell>
          <cell r="AW4502">
            <v>-16.155990301028496</v>
          </cell>
          <cell r="AX4502">
            <v>-12.96604506835325</v>
          </cell>
          <cell r="AY4502">
            <v>-12.321708829154675</v>
          </cell>
          <cell r="AZ4502">
            <v>-12.321708829154675</v>
          </cell>
          <cell r="BG4502">
            <v>1.482092847209818</v>
          </cell>
          <cell r="BJ4502">
            <v>4.4554375848255279E-3</v>
          </cell>
          <cell r="CF4502">
            <v>0</v>
          </cell>
          <cell r="CV4502">
            <v>22.291666666666668</v>
          </cell>
          <cell r="DA4502">
            <v>0</v>
          </cell>
          <cell r="ER4502">
            <v>191.86693333333335</v>
          </cell>
        </row>
        <row r="4503">
          <cell r="A4503">
            <v>663411</v>
          </cell>
          <cell r="C4503" t="str">
            <v>McCarthy, Joe</v>
          </cell>
          <cell r="AF4503">
            <v>0.24048667930449702</v>
          </cell>
          <cell r="AN4503">
            <v>175.24397037037039</v>
          </cell>
          <cell r="AP4503">
            <v>0.22213241505861936</v>
          </cell>
          <cell r="AV4503" t="str">
            <v>1B</v>
          </cell>
          <cell r="AW4503">
            <v>-15.32469249820371</v>
          </cell>
          <cell r="AX4503">
            <v>-21.580749999999995</v>
          </cell>
          <cell r="AY4503">
            <v>-10.084498225098265</v>
          </cell>
          <cell r="AZ4503">
            <v>-10.084498225098265</v>
          </cell>
          <cell r="BG4503">
            <v>1.5039395562987505</v>
          </cell>
          <cell r="BJ4503">
            <v>-1.0992577186882012E-2</v>
          </cell>
          <cell r="CF4503">
            <v>0</v>
          </cell>
          <cell r="CV4503">
            <v>22.375</v>
          </cell>
          <cell r="DA4503">
            <v>0</v>
          </cell>
          <cell r="ER4503">
            <v>438.10992592592595</v>
          </cell>
        </row>
        <row r="4504">
          <cell r="A4504">
            <v>663422</v>
          </cell>
          <cell r="C4504" t="str">
            <v>Kihle, Daniel</v>
          </cell>
          <cell r="AF4504">
            <v>0.17988392763229444</v>
          </cell>
          <cell r="AN4504">
            <v>153.40965925925926</v>
          </cell>
          <cell r="AP4504">
            <v>0.19063966468651261</v>
          </cell>
          <cell r="AV4504" t="str">
            <v>LF</v>
          </cell>
          <cell r="AW4504">
            <v>-14.174433333333337</v>
          </cell>
          <cell r="AX4504">
            <v>-20.911549999999998</v>
          </cell>
          <cell r="AY4504">
            <v>-13.546786157927858</v>
          </cell>
          <cell r="AZ4504">
            <v>-13.546786157927858</v>
          </cell>
          <cell r="BG4504">
            <v>1.2801758481324534</v>
          </cell>
          <cell r="BJ4504">
            <v>8.7431697132725455E-3</v>
          </cell>
          <cell r="CF4504">
            <v>0</v>
          </cell>
          <cell r="CV4504">
            <v>22.708333333333332</v>
          </cell>
          <cell r="DA4504">
            <v>0</v>
          </cell>
          <cell r="ER4504">
            <v>383.52414814814813</v>
          </cell>
        </row>
        <row r="4505">
          <cell r="A4505">
            <v>663435</v>
          </cell>
          <cell r="C4505" t="str">
            <v>Strong, Bradley</v>
          </cell>
          <cell r="AF4505">
            <v>0.20335206870850725</v>
          </cell>
          <cell r="AN4505">
            <v>121.36829629629629</v>
          </cell>
          <cell r="AP4505">
            <v>0.15557374131729196</v>
          </cell>
          <cell r="AV4505" t="str">
            <v>2B</v>
          </cell>
          <cell r="AW4505">
            <v>-13.067458333333335</v>
          </cell>
          <cell r="AX4505">
            <v>-0.97643496449099176</v>
          </cell>
          <cell r="AY4505">
            <v>-5.4589600265464302</v>
          </cell>
          <cell r="AZ4505">
            <v>-0.97643496449099176</v>
          </cell>
          <cell r="BG4505">
            <v>1.1201349109152501</v>
          </cell>
          <cell r="BJ4505">
            <v>-1.514799617505971E-2</v>
          </cell>
          <cell r="CF4505">
            <v>0</v>
          </cell>
          <cell r="CV4505">
            <v>23.958333333333332</v>
          </cell>
          <cell r="DA4505">
            <v>0</v>
          </cell>
          <cell r="ER4505">
            <v>303.42074074074071</v>
          </cell>
        </row>
        <row r="4506">
          <cell r="A4506">
            <v>663437</v>
          </cell>
          <cell r="C4506" t="str">
            <v>Muriel, Nestor</v>
          </cell>
          <cell r="AF4506">
            <v>0.13113718505299896</v>
          </cell>
          <cell r="AN4506">
            <v>76.023585185185183</v>
          </cell>
          <cell r="AP4506">
            <v>6.312187126534885E-2</v>
          </cell>
          <cell r="AV4506" t="str">
            <v>RF</v>
          </cell>
          <cell r="AW4506">
            <v>-20.294666666666664</v>
          </cell>
          <cell r="AX4506">
            <v>-34.024883333333321</v>
          </cell>
          <cell r="AY4506">
            <v>-20.259705645803528</v>
          </cell>
          <cell r="AZ4506">
            <v>-20.259705645803528</v>
          </cell>
          <cell r="BG4506">
            <v>0.77184288374618348</v>
          </cell>
          <cell r="BJ4506">
            <v>-2.5422924602058849E-3</v>
          </cell>
          <cell r="CF4506">
            <v>0</v>
          </cell>
          <cell r="CV4506">
            <v>18.041666666666668</v>
          </cell>
          <cell r="DA4506">
            <v>0</v>
          </cell>
          <cell r="ER4506">
            <v>190.05896296296297</v>
          </cell>
        </row>
        <row r="4507">
          <cell r="A4507">
            <v>663438</v>
          </cell>
          <cell r="C4507" t="str">
            <v>Bennett, Terry</v>
          </cell>
          <cell r="AF4507">
            <v>0.14190375005095429</v>
          </cell>
          <cell r="AN4507">
            <v>87.275259259259272</v>
          </cell>
          <cell r="AP4507">
            <v>8.2097363792508871E-2</v>
          </cell>
          <cell r="AV4507" t="str">
            <v>LF</v>
          </cell>
          <cell r="AW4507">
            <v>-17.625991666666664</v>
          </cell>
          <cell r="AX4507">
            <v>-28.147449999999992</v>
          </cell>
          <cell r="AY4507">
            <v>-19.312485350046057</v>
          </cell>
          <cell r="AZ4507">
            <v>-17.625991666666664</v>
          </cell>
          <cell r="BG4507">
            <v>0.74854728096081269</v>
          </cell>
          <cell r="BJ4507">
            <v>-8.2981564075355826E-3</v>
          </cell>
          <cell r="CF4507">
            <v>0</v>
          </cell>
          <cell r="CV4507">
            <v>19.541666666666668</v>
          </cell>
          <cell r="DA4507">
            <v>0</v>
          </cell>
          <cell r="ER4507">
            <v>218.18814814814817</v>
          </cell>
        </row>
        <row r="4508">
          <cell r="A4508">
            <v>663440</v>
          </cell>
          <cell r="C4508" t="str">
            <v>Hamilton, Nicholos</v>
          </cell>
          <cell r="AF4508">
            <v>0.15249969660975432</v>
          </cell>
          <cell r="AN4508">
            <v>73.120355555555562</v>
          </cell>
          <cell r="AP4508">
            <v>4.9675023883510083E-2</v>
          </cell>
          <cell r="AV4508" t="str">
            <v>CF</v>
          </cell>
          <cell r="AW4508">
            <v>-19.498666666666665</v>
          </cell>
          <cell r="AX4508">
            <v>-32.259483333333321</v>
          </cell>
          <cell r="AY4508">
            <v>-13.364865110468749</v>
          </cell>
          <cell r="AZ4508">
            <v>-13.364865110468749</v>
          </cell>
          <cell r="BG4508">
            <v>0.64523201960931753</v>
          </cell>
          <cell r="BJ4508">
            <v>-1.6380398696444528E-2</v>
          </cell>
          <cell r="CF4508">
            <v>0</v>
          </cell>
          <cell r="CV4508">
            <v>18.541666666666668</v>
          </cell>
          <cell r="DA4508">
            <v>0</v>
          </cell>
          <cell r="ER4508">
            <v>182.80088888888889</v>
          </cell>
        </row>
        <row r="4509">
          <cell r="A4509">
            <v>663441</v>
          </cell>
          <cell r="C4509" t="str">
            <v>Camacho, Kerby</v>
          </cell>
          <cell r="AF4509">
            <v>0.14932911021546214</v>
          </cell>
          <cell r="AN4509">
            <v>56.008426666666679</v>
          </cell>
          <cell r="AP4509">
            <v>2.4655629972248905E-2</v>
          </cell>
          <cell r="AV4509" t="str">
            <v>C</v>
          </cell>
          <cell r="AW4509">
            <v>-21.746082690920229</v>
          </cell>
          <cell r="AX4509">
            <v>-31.965249999999994</v>
          </cell>
          <cell r="AY4509">
            <v>-24.144218587893626</v>
          </cell>
          <cell r="AZ4509">
            <v>-12.72656128531133</v>
          </cell>
          <cell r="BG4509">
            <v>0.64224073583889485</v>
          </cell>
          <cell r="BJ4509">
            <v>-4.4625965064914314E-2</v>
          </cell>
          <cell r="CF4509">
            <v>0</v>
          </cell>
          <cell r="CV4509">
            <v>18.625</v>
          </cell>
          <cell r="DA4509">
            <v>0</v>
          </cell>
          <cell r="ER4509">
            <v>140.02106666666668</v>
          </cell>
        </row>
        <row r="4510">
          <cell r="A4510">
            <v>663442</v>
          </cell>
          <cell r="C4510" t="str">
            <v>Santiago, Hector</v>
          </cell>
          <cell r="AF4510">
            <v>0.12429049446090483</v>
          </cell>
          <cell r="AN4510">
            <v>73.67312592592593</v>
          </cell>
          <cell r="AP4510">
            <v>4.1774222739931588E-2</v>
          </cell>
          <cell r="AV4510" t="str">
            <v>SS</v>
          </cell>
          <cell r="AW4510">
            <v>-23.099420660707196</v>
          </cell>
          <cell r="AX4510">
            <v>-21.916853568298819</v>
          </cell>
          <cell r="AY4510">
            <v>-25.948669214276251</v>
          </cell>
          <cell r="AZ4510">
            <v>-21.916853568298819</v>
          </cell>
          <cell r="BG4510">
            <v>0.87776112875361978</v>
          </cell>
          <cell r="BJ4510">
            <v>-1.4183585386106454E-2</v>
          </cell>
          <cell r="CF4510">
            <v>0</v>
          </cell>
          <cell r="CV4510">
            <v>18.625</v>
          </cell>
          <cell r="DA4510">
            <v>0</v>
          </cell>
          <cell r="ER4510">
            <v>184.18281481481483</v>
          </cell>
        </row>
        <row r="4511">
          <cell r="A4511">
            <v>663448</v>
          </cell>
          <cell r="C4511" t="str">
            <v>Smith, Chad</v>
          </cell>
          <cell r="AF4511">
            <v>0.15964457727147263</v>
          </cell>
          <cell r="AN4511">
            <v>123.95674074074073</v>
          </cell>
          <cell r="AP4511">
            <v>0.1528920136686488</v>
          </cell>
          <cell r="AV4511" t="str">
            <v>RF</v>
          </cell>
          <cell r="AW4511">
            <v>-20.196860109112205</v>
          </cell>
          <cell r="AX4511">
            <v>-31.376783333333325</v>
          </cell>
          <cell r="AY4511">
            <v>-17.412788802644847</v>
          </cell>
          <cell r="AZ4511">
            <v>-17.412788802644847</v>
          </cell>
          <cell r="BG4511">
            <v>0.91030973989008235</v>
          </cell>
          <cell r="BJ4511">
            <v>-7.0085824008409335E-3</v>
          </cell>
          <cell r="CF4511">
            <v>0</v>
          </cell>
          <cell r="CV4511">
            <v>18.791666666666668</v>
          </cell>
          <cell r="DA4511">
            <v>0</v>
          </cell>
          <cell r="ER4511">
            <v>309.89185185185181</v>
          </cell>
        </row>
        <row r="4512">
          <cell r="A4512">
            <v>663475</v>
          </cell>
          <cell r="C4512" t="str">
            <v>Denton, Bryce</v>
          </cell>
          <cell r="AF4512">
            <v>0.146056699835272</v>
          </cell>
          <cell r="AN4512">
            <v>117.08231111111114</v>
          </cell>
          <cell r="AP4512">
            <v>0.1421502595767169</v>
          </cell>
          <cell r="AV4512" t="str">
            <v>3B</v>
          </cell>
          <cell r="AW4512">
            <v>-20.749550998551136</v>
          </cell>
          <cell r="AX4512">
            <v>-19.35677320791768</v>
          </cell>
          <cell r="AY4512">
            <v>-22.737126331401505</v>
          </cell>
          <cell r="AZ4512">
            <v>-19.35677320791768</v>
          </cell>
          <cell r="BG4512">
            <v>0.94460327294329227</v>
          </cell>
          <cell r="BJ4512">
            <v>2.6615306497529741E-3</v>
          </cell>
          <cell r="CF4512">
            <v>0</v>
          </cell>
          <cell r="CV4512">
            <v>18.875</v>
          </cell>
          <cell r="DA4512">
            <v>0</v>
          </cell>
          <cell r="ER4512">
            <v>292.70577777777783</v>
          </cell>
        </row>
        <row r="4513">
          <cell r="A4513">
            <v>663478</v>
          </cell>
          <cell r="C4513" t="str">
            <v>Davis, Brendon</v>
          </cell>
          <cell r="AF4513">
            <v>0.17152636882102071</v>
          </cell>
          <cell r="AN4513">
            <v>164.9422222222222</v>
          </cell>
          <cell r="AP4513">
            <v>0.19420240509044007</v>
          </cell>
          <cell r="AV4513" t="str">
            <v>SS</v>
          </cell>
          <cell r="AW4513">
            <v>-18.835333333333335</v>
          </cell>
          <cell r="AX4513">
            <v>-16.637891578424803</v>
          </cell>
          <cell r="AY4513">
            <v>-19.688636581582408</v>
          </cell>
          <cell r="AZ4513">
            <v>-16.637891578424803</v>
          </cell>
          <cell r="BG4513">
            <v>1.1411303283346126</v>
          </cell>
          <cell r="BJ4513">
            <v>6.6616224358542944E-3</v>
          </cell>
          <cell r="CF4513">
            <v>0</v>
          </cell>
          <cell r="CV4513">
            <v>18.958333333333332</v>
          </cell>
          <cell r="DA4513">
            <v>0</v>
          </cell>
          <cell r="ER4513">
            <v>412.3555555555555</v>
          </cell>
        </row>
        <row r="4514">
          <cell r="A4514">
            <v>663482</v>
          </cell>
          <cell r="C4514" t="str">
            <v>Ferguson, Jaylen</v>
          </cell>
          <cell r="AF4514">
            <v>0.15588093067065817</v>
          </cell>
          <cell r="AN4514">
            <v>109.40290370370371</v>
          </cell>
          <cell r="AP4514">
            <v>0.13258569576226686</v>
          </cell>
          <cell r="AV4514" t="str">
            <v>LF</v>
          </cell>
          <cell r="AW4514">
            <v>-18.835333333333335</v>
          </cell>
          <cell r="AX4514">
            <v>-30.788316666666667</v>
          </cell>
          <cell r="AY4514">
            <v>-15.522302977098562</v>
          </cell>
          <cell r="AZ4514">
            <v>-15.522302977098562</v>
          </cell>
          <cell r="BG4514">
            <v>0.96176028327647378</v>
          </cell>
          <cell r="BJ4514">
            <v>1.1359552843607644E-3</v>
          </cell>
          <cell r="CF4514">
            <v>0</v>
          </cell>
          <cell r="CV4514">
            <v>18.958333333333332</v>
          </cell>
          <cell r="DA4514">
            <v>0</v>
          </cell>
          <cell r="ER4514">
            <v>273.50725925925929</v>
          </cell>
        </row>
        <row r="4515">
          <cell r="A4515">
            <v>663494</v>
          </cell>
          <cell r="C4515" t="str">
            <v>Torres, Bryan</v>
          </cell>
          <cell r="AF4515">
            <v>0.1357117588131273</v>
          </cell>
          <cell r="AN4515">
            <v>86.717392592592603</v>
          </cell>
          <cell r="AP4515">
            <v>8.0107595756646721E-2</v>
          </cell>
          <cell r="AV4515" t="str">
            <v>C</v>
          </cell>
          <cell r="AW4515">
            <v>-18.835333333333335</v>
          </cell>
          <cell r="AX4515">
            <v>-15.67668286908218</v>
          </cell>
          <cell r="AY4515">
            <v>-12.692425176995872</v>
          </cell>
          <cell r="AZ4515">
            <v>-10.116954671553183</v>
          </cell>
          <cell r="BG4515">
            <v>0.93374289146094203</v>
          </cell>
          <cell r="BJ4515">
            <v>-1.0258997239549733E-2</v>
          </cell>
          <cell r="CF4515">
            <v>0</v>
          </cell>
          <cell r="CV4515">
            <v>18.958333333333332</v>
          </cell>
          <cell r="DA4515">
            <v>0</v>
          </cell>
          <cell r="ER4515">
            <v>216.79348148148148</v>
          </cell>
        </row>
        <row r="4516">
          <cell r="A4516">
            <v>663509</v>
          </cell>
          <cell r="C4516" t="str">
            <v>Barnes, Jimmy</v>
          </cell>
          <cell r="AF4516">
            <v>0.15171513584959531</v>
          </cell>
          <cell r="AN4516">
            <v>70.47765333333335</v>
          </cell>
          <cell r="AP4516">
            <v>3.6334169897558555E-2</v>
          </cell>
          <cell r="AV4516" t="str">
            <v>LF</v>
          </cell>
          <cell r="AW4516">
            <v>-18.708841666666665</v>
          </cell>
          <cell r="AX4516">
            <v>-30.509949999999989</v>
          </cell>
          <cell r="AY4516">
            <v>-18.525973692839912</v>
          </cell>
          <cell r="AZ4516">
            <v>-18.525973692839912</v>
          </cell>
          <cell r="BG4516">
            <v>0.95063914840948449</v>
          </cell>
          <cell r="BJ4516">
            <v>-3.2431030794470093E-2</v>
          </cell>
          <cell r="CF4516">
            <v>0</v>
          </cell>
          <cell r="CV4516">
            <v>19.041666666666668</v>
          </cell>
          <cell r="DA4516">
            <v>0</v>
          </cell>
          <cell r="ER4516">
            <v>176.19413333333335</v>
          </cell>
        </row>
        <row r="4517">
          <cell r="A4517">
            <v>663524</v>
          </cell>
          <cell r="C4517" t="str">
            <v>Randolph, Cornelius</v>
          </cell>
          <cell r="AF4517">
            <v>0.19175024219482065</v>
          </cell>
          <cell r="AN4517">
            <v>131.25688888888891</v>
          </cell>
          <cell r="AP4517">
            <v>0.1694711648400703</v>
          </cell>
          <cell r="AV4517" t="str">
            <v>LF</v>
          </cell>
          <cell r="AW4517">
            <v>-18.708841666666665</v>
          </cell>
          <cell r="AX4517">
            <v>-30.509949999999989</v>
          </cell>
          <cell r="AY4517">
            <v>-20.382758395246626</v>
          </cell>
          <cell r="AZ4517">
            <v>-18.708841666666665</v>
          </cell>
          <cell r="BG4517">
            <v>0.9193445242590208</v>
          </cell>
          <cell r="BJ4517">
            <v>8.4730871628234221E-3</v>
          </cell>
          <cell r="CF4517">
            <v>0</v>
          </cell>
          <cell r="CV4517">
            <v>19.041666666666668</v>
          </cell>
          <cell r="DA4517">
            <v>0</v>
          </cell>
          <cell r="ER4517">
            <v>328.14222222222224</v>
          </cell>
        </row>
        <row r="4518">
          <cell r="A4518">
            <v>663527</v>
          </cell>
          <cell r="C4518" t="str">
            <v>Nevin, Tyler</v>
          </cell>
          <cell r="AF4518">
            <v>0.18566867626714692</v>
          </cell>
          <cell r="AN4518">
            <v>95.744106666666681</v>
          </cell>
          <cell r="AP4518">
            <v>8.6945037913215062E-2</v>
          </cell>
          <cell r="AV4518" t="str">
            <v>3B</v>
          </cell>
          <cell r="AW4518">
            <v>-18.588525000000001</v>
          </cell>
          <cell r="AX4518">
            <v>-15.640891096079773</v>
          </cell>
          <cell r="AY4518">
            <v>-19.262534127572927</v>
          </cell>
          <cell r="AZ4518">
            <v>-15.640891096079773</v>
          </cell>
          <cell r="BG4518">
            <v>1.1118025048670113</v>
          </cell>
          <cell r="BJ4518">
            <v>-6.1922201519478831E-3</v>
          </cell>
          <cell r="CF4518">
            <v>0</v>
          </cell>
          <cell r="CV4518">
            <v>19.125</v>
          </cell>
          <cell r="DA4518">
            <v>0</v>
          </cell>
          <cell r="ER4518">
            <v>239.36026666666669</v>
          </cell>
        </row>
        <row r="4519">
          <cell r="A4519">
            <v>663543</v>
          </cell>
          <cell r="C4519" t="str">
            <v>Zangari, Corey</v>
          </cell>
          <cell r="AF4519">
            <v>0.15503125263406792</v>
          </cell>
          <cell r="AN4519">
            <v>198.80450370370374</v>
          </cell>
          <cell r="AP4519">
            <v>0.25066518307258012</v>
          </cell>
          <cell r="AV4519" t="str">
            <v>1B</v>
          </cell>
          <cell r="AW4519">
            <v>-29.053393136453781</v>
          </cell>
          <cell r="AX4519">
            <v>-35.712318136453774</v>
          </cell>
          <cell r="AY4519">
            <v>-31.548534897007194</v>
          </cell>
          <cell r="AZ4519">
            <v>-29.053393136453781</v>
          </cell>
          <cell r="BG4519">
            <v>1.0314321301303966</v>
          </cell>
          <cell r="BJ4519">
            <v>1.3475969841963474E-2</v>
          </cell>
          <cell r="CF4519">
            <v>0</v>
          </cell>
          <cell r="CV4519">
            <v>19.125</v>
          </cell>
          <cell r="DA4519">
            <v>0</v>
          </cell>
          <cell r="ER4519">
            <v>497.0112592592593</v>
          </cell>
        </row>
        <row r="4520">
          <cell r="A4520">
            <v>663545</v>
          </cell>
          <cell r="C4520" t="str">
            <v>Pruitt, Reggie</v>
          </cell>
          <cell r="AF4520">
            <v>0.16332697352539355</v>
          </cell>
          <cell r="AN4520">
            <v>103.46583703703705</v>
          </cell>
          <cell r="AP4520">
            <v>0.11624549393474748</v>
          </cell>
          <cell r="AV4520" t="str">
            <v>CF</v>
          </cell>
          <cell r="AW4520">
            <v>-18.588525000000001</v>
          </cell>
          <cell r="AX4520">
            <v>-30.247449999999994</v>
          </cell>
          <cell r="AY4520">
            <v>-7.9917461807506118</v>
          </cell>
          <cell r="AZ4520">
            <v>-7.9917461807506118</v>
          </cell>
          <cell r="BG4520">
            <v>0.77401723293976121</v>
          </cell>
          <cell r="BJ4520">
            <v>-1.2554597805194934E-2</v>
          </cell>
          <cell r="CF4520">
            <v>0</v>
          </cell>
          <cell r="CV4520">
            <v>19.125</v>
          </cell>
          <cell r="DA4520">
            <v>0</v>
          </cell>
          <cell r="ER4520">
            <v>258.66459259259261</v>
          </cell>
        </row>
        <row r="4521">
          <cell r="A4521">
            <v>663550</v>
          </cell>
          <cell r="C4521" t="str">
            <v>Cabbage, Trey</v>
          </cell>
          <cell r="AF4521">
            <v>0.15722389714487051</v>
          </cell>
          <cell r="AN4521">
            <v>88.661570370370384</v>
          </cell>
          <cell r="AP4521">
            <v>9.2095087372047302E-2</v>
          </cell>
          <cell r="AV4521" t="str">
            <v>3B</v>
          </cell>
          <cell r="AW4521">
            <v>-18.588525000000001</v>
          </cell>
          <cell r="AX4521">
            <v>-16.044625894940175</v>
          </cell>
          <cell r="AY4521">
            <v>-17.88098566392015</v>
          </cell>
          <cell r="AZ4521">
            <v>-16.044625894940175</v>
          </cell>
          <cell r="BG4521">
            <v>1.0021093757217576</v>
          </cell>
          <cell r="BJ4521">
            <v>1.5911599285677876E-4</v>
          </cell>
          <cell r="CF4521">
            <v>0</v>
          </cell>
          <cell r="CV4521">
            <v>19.125</v>
          </cell>
          <cell r="DA4521">
            <v>0</v>
          </cell>
          <cell r="ER4521">
            <v>221.65392592592593</v>
          </cell>
        </row>
        <row r="4522">
          <cell r="A4522">
            <v>663586</v>
          </cell>
          <cell r="C4522" t="str">
            <v>Riley, Austin</v>
          </cell>
          <cell r="AF4522">
            <v>0.19596972314786573</v>
          </cell>
          <cell r="AN4522">
            <v>206.17979259259255</v>
          </cell>
          <cell r="AP4522">
            <v>0.26157076232610932</v>
          </cell>
          <cell r="AV4522" t="str">
            <v>3B</v>
          </cell>
          <cell r="AW4522">
            <v>-19.764628003523843</v>
          </cell>
          <cell r="AX4522">
            <v>-18.39455481234284</v>
          </cell>
          <cell r="AY4522">
            <v>-21.335697060253999</v>
          </cell>
          <cell r="AZ4522">
            <v>-18.39455481234284</v>
          </cell>
          <cell r="BG4522">
            <v>1.1209878962303221</v>
          </cell>
          <cell r="BJ4522">
            <v>8.4231043255797427E-3</v>
          </cell>
          <cell r="CF4522">
            <v>0</v>
          </cell>
          <cell r="CV4522">
            <v>19.208333333333332</v>
          </cell>
          <cell r="DA4522">
            <v>0</v>
          </cell>
          <cell r="ER4522">
            <v>515.44948148148137</v>
          </cell>
        </row>
        <row r="4523">
          <cell r="A4523">
            <v>663599</v>
          </cell>
          <cell r="C4523" t="str">
            <v>Salmon-Williams, J.D.</v>
          </cell>
          <cell r="AF4523">
            <v>0.1595823912460555</v>
          </cell>
          <cell r="AN4523">
            <v>83.101985185185185</v>
          </cell>
          <cell r="AP4523">
            <v>6.1143317682845644E-2</v>
          </cell>
          <cell r="AV4523" t="str">
            <v>LF</v>
          </cell>
          <cell r="AW4523">
            <v>-18.347891666666666</v>
          </cell>
          <cell r="AX4523">
            <v>-15.929375548280168</v>
          </cell>
          <cell r="AY4523">
            <v>-15.658836994443053</v>
          </cell>
          <cell r="AZ4523">
            <v>-15.658836994443053</v>
          </cell>
          <cell r="BG4523">
            <v>0.73415722792115545</v>
          </cell>
          <cell r="BJ4523">
            <v>-4.845549149871744E-4</v>
          </cell>
          <cell r="CF4523">
            <v>0</v>
          </cell>
          <cell r="CV4523">
            <v>19.291666666666668</v>
          </cell>
          <cell r="DA4523">
            <v>0</v>
          </cell>
          <cell r="ER4523">
            <v>207.75496296296296</v>
          </cell>
        </row>
        <row r="4524">
          <cell r="A4524">
            <v>663605</v>
          </cell>
          <cell r="C4524" t="str">
            <v>Whitley, Garrett</v>
          </cell>
          <cell r="AF4524">
            <v>0.17046138320516302</v>
          </cell>
          <cell r="AN4524">
            <v>125.8368</v>
          </cell>
          <cell r="AP4524">
            <v>0.15273825752157233</v>
          </cell>
          <cell r="AV4524" t="str">
            <v>CF</v>
          </cell>
          <cell r="AW4524">
            <v>-18.347891666666666</v>
          </cell>
          <cell r="AX4524">
            <v>-29.722449999999988</v>
          </cell>
          <cell r="AY4524">
            <v>-7.5318961774125235</v>
          </cell>
          <cell r="AZ4524">
            <v>-7.5318961774125235</v>
          </cell>
          <cell r="BG4524">
            <v>0.78220996464723602</v>
          </cell>
          <cell r="BJ4524">
            <v>-6.1412061497021896E-3</v>
          </cell>
          <cell r="CF4524">
            <v>0</v>
          </cell>
          <cell r="CV4524">
            <v>19.291666666666668</v>
          </cell>
          <cell r="DA4524">
            <v>0</v>
          </cell>
          <cell r="ER4524">
            <v>314.59199999999998</v>
          </cell>
        </row>
        <row r="4525">
          <cell r="A4525">
            <v>663624</v>
          </cell>
          <cell r="C4525" t="str">
            <v>Mountcastle, Ryan</v>
          </cell>
          <cell r="AF4525">
            <v>0.18863185918678405</v>
          </cell>
          <cell r="AN4525">
            <v>192.00521481481485</v>
          </cell>
          <cell r="AP4525">
            <v>0.24005176454537247</v>
          </cell>
          <cell r="AV4525" t="str">
            <v>SS</v>
          </cell>
          <cell r="AW4525">
            <v>-18.227575000000002</v>
          </cell>
          <cell r="AX4525">
            <v>-12.304175347686956</v>
          </cell>
          <cell r="AY4525">
            <v>-17.606053752288673</v>
          </cell>
          <cell r="AZ4525">
            <v>-12.304175347686956</v>
          </cell>
          <cell r="BG4525">
            <v>1.3028381368881155</v>
          </cell>
          <cell r="BJ4525">
            <v>1.0739322968015989E-2</v>
          </cell>
          <cell r="CF4525">
            <v>0</v>
          </cell>
          <cell r="CV4525">
            <v>19.375</v>
          </cell>
          <cell r="DA4525">
            <v>0</v>
          </cell>
          <cell r="ER4525">
            <v>480.01303703703707</v>
          </cell>
        </row>
        <row r="4526">
          <cell r="A4526">
            <v>663630</v>
          </cell>
          <cell r="C4526" t="str">
            <v>McKenna, Ryan</v>
          </cell>
          <cell r="AF4526">
            <v>0.17948238590087223</v>
          </cell>
          <cell r="AN4526">
            <v>110.69274074074075</v>
          </cell>
          <cell r="AP4526">
            <v>0.10497705986311401</v>
          </cell>
          <cell r="AV4526" t="str">
            <v>CF</v>
          </cell>
          <cell r="AW4526">
            <v>-18.227575000000002</v>
          </cell>
          <cell r="AX4526">
            <v>-29.459949999999996</v>
          </cell>
          <cell r="AY4526">
            <v>-9.2669363669423586</v>
          </cell>
          <cell r="AZ4526">
            <v>-9.2669363669423586</v>
          </cell>
          <cell r="BG4526">
            <v>0.83016286186646171</v>
          </cell>
          <cell r="BJ4526">
            <v>-2.8872526027027721E-3</v>
          </cell>
          <cell r="CF4526">
            <v>0</v>
          </cell>
          <cell r="CV4526">
            <v>19.375</v>
          </cell>
          <cell r="DA4526">
            <v>0</v>
          </cell>
          <cell r="ER4526">
            <v>276.73185185185184</v>
          </cell>
        </row>
        <row r="4527">
          <cell r="A4527">
            <v>663631</v>
          </cell>
          <cell r="C4527" t="str">
            <v>Magee, Josh</v>
          </cell>
          <cell r="AF4527">
            <v>0.16336895853715164</v>
          </cell>
          <cell r="AN4527">
            <v>113.62986666666666</v>
          </cell>
          <cell r="AP4527">
            <v>0.14372388429703398</v>
          </cell>
          <cell r="AV4527" t="str">
            <v>CF</v>
          </cell>
          <cell r="AW4527">
            <v>-18.227575000000002</v>
          </cell>
          <cell r="AX4527">
            <v>-29.459949999999996</v>
          </cell>
          <cell r="AY4527">
            <v>-11.442489224493469</v>
          </cell>
          <cell r="AZ4527">
            <v>-11.442489224493469</v>
          </cell>
          <cell r="BG4527">
            <v>0.51228578725919749</v>
          </cell>
          <cell r="BJ4527">
            <v>-2.0987502506172224E-2</v>
          </cell>
          <cell r="CF4527">
            <v>0</v>
          </cell>
          <cell r="CV4527">
            <v>19.375</v>
          </cell>
          <cell r="DA4527">
            <v>0</v>
          </cell>
          <cell r="ER4527">
            <v>284.07466666666664</v>
          </cell>
        </row>
        <row r="4528">
          <cell r="A4528">
            <v>663639</v>
          </cell>
          <cell r="C4528" t="str">
            <v>Anderson, Cole</v>
          </cell>
          <cell r="AF4528">
            <v>0.15116294788103016</v>
          </cell>
          <cell r="AN4528">
            <v>107.48171851851853</v>
          </cell>
          <cell r="AP4528">
            <v>0.12772298567783791</v>
          </cell>
          <cell r="AV4528" t="str">
            <v>LF</v>
          </cell>
          <cell r="AW4528">
            <v>-18.227575000000002</v>
          </cell>
          <cell r="AX4528">
            <v>-29.459949999999996</v>
          </cell>
          <cell r="AY4528">
            <v>-15.775620306965537</v>
          </cell>
          <cell r="AZ4528">
            <v>-15.775620306965537</v>
          </cell>
          <cell r="BG4528">
            <v>0.61768889842682362</v>
          </cell>
          <cell r="BJ4528">
            <v>3.9960418371691392E-3</v>
          </cell>
          <cell r="CF4528">
            <v>0</v>
          </cell>
          <cell r="CV4528">
            <v>19.375</v>
          </cell>
          <cell r="DA4528">
            <v>0</v>
          </cell>
          <cell r="ER4528">
            <v>268.70429629629632</v>
          </cell>
        </row>
        <row r="4529">
          <cell r="A4529">
            <v>663647</v>
          </cell>
          <cell r="C4529" t="str">
            <v>Hayes, Ke'Bryan</v>
          </cell>
          <cell r="AF4529">
            <v>0.18668873520405349</v>
          </cell>
          <cell r="AN4529">
            <v>147.71223703703706</v>
          </cell>
          <cell r="AP4529">
            <v>0.19155080260865354</v>
          </cell>
          <cell r="AV4529" t="str">
            <v>3B</v>
          </cell>
          <cell r="AW4529">
            <v>-18.107258333333334</v>
          </cell>
          <cell r="AX4529">
            <v>-12.474088068964512</v>
          </cell>
          <cell r="AY4529">
            <v>-17.047591172430895</v>
          </cell>
          <cell r="AZ4529">
            <v>-12.474088068964512</v>
          </cell>
          <cell r="BG4529">
            <v>1.0798306214478153</v>
          </cell>
          <cell r="BJ4529">
            <v>4.5004328806595864E-3</v>
          </cell>
          <cell r="CF4529">
            <v>0</v>
          </cell>
          <cell r="CV4529">
            <v>19.458333333333332</v>
          </cell>
          <cell r="DA4529">
            <v>0</v>
          </cell>
          <cell r="ER4529">
            <v>369.2805925925926</v>
          </cell>
        </row>
        <row r="4530">
          <cell r="A4530">
            <v>663656</v>
          </cell>
          <cell r="C4530" t="str">
            <v>Tucker, Kyle</v>
          </cell>
          <cell r="AF4530">
            <v>0.21872630582225938</v>
          </cell>
          <cell r="AN4530">
            <v>191.99087407407407</v>
          </cell>
          <cell r="AP4530">
            <v>0.2467352693020185</v>
          </cell>
          <cell r="AV4530" t="str">
            <v>CF</v>
          </cell>
          <cell r="AW4530">
            <v>-18.107258333333334</v>
          </cell>
          <cell r="AX4530">
            <v>-29.19745</v>
          </cell>
          <cell r="AY4530">
            <v>-9.8170127093610002</v>
          </cell>
          <cell r="AZ4530">
            <v>-9.8170127093610002</v>
          </cell>
          <cell r="BG4530">
            <v>1.2033994480917769</v>
          </cell>
          <cell r="BJ4530">
            <v>-1.8561797584700619E-2</v>
          </cell>
          <cell r="CF4530">
            <v>0</v>
          </cell>
          <cell r="CV4530">
            <v>19.458333333333332</v>
          </cell>
          <cell r="DA4530">
            <v>0</v>
          </cell>
          <cell r="ER4530">
            <v>479.97718518518514</v>
          </cell>
        </row>
        <row r="4531">
          <cell r="A4531">
            <v>663662</v>
          </cell>
          <cell r="C4531" t="str">
            <v>Cameron, Daz</v>
          </cell>
          <cell r="AF4531">
            <v>0.17194348112698601</v>
          </cell>
          <cell r="AN4531">
            <v>119.12154074074074</v>
          </cell>
          <cell r="AP4531">
            <v>0.1519686387905278</v>
          </cell>
          <cell r="AV4531" t="str">
            <v>CF</v>
          </cell>
          <cell r="AW4531">
            <v>-18.107258333333334</v>
          </cell>
          <cell r="AX4531">
            <v>-29.19745</v>
          </cell>
          <cell r="AY4531">
            <v>-6.64168514922327</v>
          </cell>
          <cell r="AZ4531">
            <v>-6.64168514922327</v>
          </cell>
          <cell r="BG4531">
            <v>0.92193084738941045</v>
          </cell>
          <cell r="BJ4531">
            <v>-1.8135351230728959E-3</v>
          </cell>
          <cell r="CF4531">
            <v>0</v>
          </cell>
          <cell r="CV4531">
            <v>19.458333333333332</v>
          </cell>
          <cell r="DA4531">
            <v>0</v>
          </cell>
          <cell r="ER4531">
            <v>297.80385185185185</v>
          </cell>
        </row>
        <row r="4532">
          <cell r="A4532">
            <v>663664</v>
          </cell>
          <cell r="C4532" t="str">
            <v>Lindsay, Desmond</v>
          </cell>
          <cell r="AF4532">
            <v>0.20766176085415222</v>
          </cell>
          <cell r="AN4532">
            <v>85.148325925925931</v>
          </cell>
          <cell r="AP4532">
            <v>8.7391307864495338E-2</v>
          </cell>
          <cell r="AV4532" t="str">
            <v>CF</v>
          </cell>
          <cell r="AW4532">
            <v>-18.107258333333334</v>
          </cell>
          <cell r="AX4532">
            <v>-29.19745</v>
          </cell>
          <cell r="AY4532">
            <v>-17.171938572146132</v>
          </cell>
          <cell r="AZ4532">
            <v>-17.171938572146132</v>
          </cell>
          <cell r="BG4532">
            <v>0.92697944315336156</v>
          </cell>
          <cell r="BJ4532">
            <v>1.0303238041254846E-2</v>
          </cell>
          <cell r="CF4532">
            <v>0</v>
          </cell>
          <cell r="CV4532">
            <v>19.458333333333332</v>
          </cell>
          <cell r="DA4532">
            <v>0</v>
          </cell>
          <cell r="ER4532">
            <v>212.87081481481482</v>
          </cell>
        </row>
        <row r="4533">
          <cell r="A4533">
            <v>663672</v>
          </cell>
          <cell r="C4533" t="str">
            <v>White, Isaiah</v>
          </cell>
          <cell r="AF4533">
            <v>0.15605242071316588</v>
          </cell>
          <cell r="AN4533">
            <v>102.42832592592593</v>
          </cell>
          <cell r="AP4533">
            <v>0.11339192505661777</v>
          </cell>
          <cell r="AV4533" t="str">
            <v>LF</v>
          </cell>
          <cell r="AW4533">
            <v>-18.107258333333334</v>
          </cell>
          <cell r="AX4533">
            <v>-29.19745</v>
          </cell>
          <cell r="AY4533">
            <v>-11.538680041604406</v>
          </cell>
          <cell r="AZ4533">
            <v>-11.538680041604406</v>
          </cell>
          <cell r="BG4533">
            <v>0.97996316311351594</v>
          </cell>
          <cell r="BJ4533">
            <v>2.5545030007020866E-2</v>
          </cell>
          <cell r="CF4533">
            <v>0</v>
          </cell>
          <cell r="CV4533">
            <v>19.458333333333332</v>
          </cell>
          <cell r="DA4533">
            <v>0</v>
          </cell>
          <cell r="ER4533">
            <v>256.07081481481481</v>
          </cell>
        </row>
        <row r="4534">
          <cell r="A4534">
            <v>663692</v>
          </cell>
          <cell r="C4534" t="str">
            <v>Miller, Jalen</v>
          </cell>
          <cell r="AF4534">
            <v>0.17541088964300994</v>
          </cell>
          <cell r="AN4534">
            <v>191.58127407407406</v>
          </cell>
          <cell r="AP4534">
            <v>0.23744470613848723</v>
          </cell>
          <cell r="AV4534" t="str">
            <v>2B</v>
          </cell>
          <cell r="AW4534">
            <v>-17.986941666666667</v>
          </cell>
          <cell r="AX4534">
            <v>-15.640904948896324</v>
          </cell>
          <cell r="AY4534">
            <v>-12.449007086035856</v>
          </cell>
          <cell r="AZ4534">
            <v>-12.449007086035856</v>
          </cell>
          <cell r="BG4534">
            <v>0.83051956361491952</v>
          </cell>
          <cell r="BJ4534">
            <v>-7.5801407938721017E-3</v>
          </cell>
          <cell r="CF4534">
            <v>0</v>
          </cell>
          <cell r="CV4534">
            <v>19.541666666666668</v>
          </cell>
          <cell r="DA4534">
            <v>0</v>
          </cell>
          <cell r="ER4534">
            <v>478.95318518518513</v>
          </cell>
        </row>
        <row r="4535">
          <cell r="A4535">
            <v>663708</v>
          </cell>
          <cell r="C4535" t="str">
            <v>Cancel, Gabriel</v>
          </cell>
          <cell r="AF4535">
            <v>0.17141828539688464</v>
          </cell>
          <cell r="AN4535">
            <v>101.85410370370371</v>
          </cell>
          <cell r="AP4535">
            <v>0.11591073369551619</v>
          </cell>
          <cell r="AV4535" t="str">
            <v>2B</v>
          </cell>
          <cell r="AW4535">
            <v>-17.986941666666667</v>
          </cell>
          <cell r="AX4535">
            <v>-15.718549295014238</v>
          </cell>
          <cell r="AY4535">
            <v>-15.348054820465366</v>
          </cell>
          <cell r="AZ4535">
            <v>-15.348054820465366</v>
          </cell>
          <cell r="BG4535">
            <v>0.96741252138429956</v>
          </cell>
          <cell r="BJ4535">
            <v>-7.8026467587667897E-3</v>
          </cell>
          <cell r="CF4535">
            <v>0</v>
          </cell>
          <cell r="CV4535">
            <v>19.541666666666668</v>
          </cell>
          <cell r="DA4535">
            <v>0</v>
          </cell>
          <cell r="ER4535">
            <v>254.63525925925927</v>
          </cell>
        </row>
        <row r="4536">
          <cell r="A4536">
            <v>663726</v>
          </cell>
          <cell r="C4536" t="str">
            <v>Herbert, Lucas</v>
          </cell>
          <cell r="AF4536">
            <v>0.1614156425828798</v>
          </cell>
          <cell r="AN4536">
            <v>140.80059259259261</v>
          </cell>
          <cell r="AP4536">
            <v>0.15250751861806267</v>
          </cell>
          <cell r="AV4536" t="str">
            <v>C</v>
          </cell>
          <cell r="AW4536">
            <v>-17.977885559049337</v>
          </cell>
          <cell r="AX4536">
            <v>-28.672449999999994</v>
          </cell>
          <cell r="AY4536">
            <v>-18.855359912065772</v>
          </cell>
          <cell r="AZ4536">
            <v>-3.2290097447894697</v>
          </cell>
          <cell r="BG4536">
            <v>0.70040880070961031</v>
          </cell>
          <cell r="BJ4536">
            <v>-2.0035991787504495E-2</v>
          </cell>
          <cell r="CF4536">
            <v>0</v>
          </cell>
          <cell r="CV4536">
            <v>19.625</v>
          </cell>
          <cell r="DA4536">
            <v>0</v>
          </cell>
          <cell r="ER4536">
            <v>352.00148148148151</v>
          </cell>
        </row>
        <row r="4537">
          <cell r="A4537">
            <v>663740</v>
          </cell>
          <cell r="C4537" t="str">
            <v>Blumenfeld, Dalton</v>
          </cell>
          <cell r="AF4537">
            <v>0.14550343961308682</v>
          </cell>
          <cell r="AN4537">
            <v>71.240296296296307</v>
          </cell>
          <cell r="AP4537">
            <v>4.9868457519023246E-2</v>
          </cell>
          <cell r="AV4537" t="str">
            <v>LF</v>
          </cell>
          <cell r="AW4537">
            <v>-20.951241086614637</v>
          </cell>
          <cell r="AX4537">
            <v>-28.672449999999994</v>
          </cell>
          <cell r="AY4537">
            <v>-22.250969650132362</v>
          </cell>
          <cell r="AZ4537">
            <v>-18.508604439921779</v>
          </cell>
          <cell r="BG4537">
            <v>0.98877379869737947</v>
          </cell>
          <cell r="BJ4537">
            <v>-1.2321619618451446E-3</v>
          </cell>
          <cell r="CF4537">
            <v>0</v>
          </cell>
          <cell r="CV4537">
            <v>19.625</v>
          </cell>
          <cell r="DA4537">
            <v>0</v>
          </cell>
          <cell r="ER4537">
            <v>178.10074074074075</v>
          </cell>
        </row>
        <row r="4538">
          <cell r="A4538">
            <v>663757</v>
          </cell>
          <cell r="C4538" t="str">
            <v>Clark, Trent</v>
          </cell>
          <cell r="AF4538">
            <v>0.19921045200891846</v>
          </cell>
          <cell r="AN4538">
            <v>128.34287407407407</v>
          </cell>
          <cell r="AP4538">
            <v>0.17300255934934461</v>
          </cell>
          <cell r="AV4538" t="str">
            <v>CF</v>
          </cell>
          <cell r="AW4538">
            <v>-17.866624999999999</v>
          </cell>
          <cell r="AX4538">
            <v>-28.672449999999994</v>
          </cell>
          <cell r="AY4538">
            <v>-10.476801696999889</v>
          </cell>
          <cell r="AZ4538">
            <v>-10.476801696999889</v>
          </cell>
          <cell r="BG4538">
            <v>0.89172579763240079</v>
          </cell>
          <cell r="BJ4538">
            <v>3.068953039749136E-3</v>
          </cell>
          <cell r="CF4538">
            <v>0</v>
          </cell>
          <cell r="CV4538">
            <v>19.625</v>
          </cell>
          <cell r="DA4538">
            <v>0</v>
          </cell>
          <cell r="ER4538">
            <v>320.85718518518519</v>
          </cell>
        </row>
        <row r="4539">
          <cell r="A4539">
            <v>663763</v>
          </cell>
          <cell r="C4539" t="str">
            <v>Pickett, Greg</v>
          </cell>
          <cell r="AF4539">
            <v>0.15673475461756428</v>
          </cell>
          <cell r="AN4539">
            <v>72.187413333333339</v>
          </cell>
          <cell r="AP4539">
            <v>3.9901889338919583E-2</v>
          </cell>
          <cell r="AV4539" t="str">
            <v>RF</v>
          </cell>
          <cell r="AW4539">
            <v>-21.744423524690401</v>
          </cell>
          <cell r="AX4539">
            <v>-28.409949999999998</v>
          </cell>
          <cell r="AY4539">
            <v>-23.027243434788822</v>
          </cell>
          <cell r="AZ4539">
            <v>-21.744423524690401</v>
          </cell>
          <cell r="BG4539">
            <v>1.044997077190662</v>
          </cell>
          <cell r="BJ4539">
            <v>-4.2320792094988069E-3</v>
          </cell>
          <cell r="CF4539">
            <v>0</v>
          </cell>
          <cell r="CV4539">
            <v>19.708333333333332</v>
          </cell>
          <cell r="DA4539">
            <v>0</v>
          </cell>
          <cell r="ER4539">
            <v>180.46853333333334</v>
          </cell>
        </row>
        <row r="4540">
          <cell r="A4540">
            <v>663775</v>
          </cell>
          <cell r="C4540" t="str">
            <v>Kaye, Nick</v>
          </cell>
          <cell r="AF4540">
            <v>0.14438704380552406</v>
          </cell>
          <cell r="AN4540">
            <v>96.187140740740745</v>
          </cell>
          <cell r="AP4540">
            <v>0.10187736868837582</v>
          </cell>
          <cell r="AV4540" t="str">
            <v>LF</v>
          </cell>
          <cell r="AW4540">
            <v>-18.5238709471775</v>
          </cell>
          <cell r="AX4540">
            <v>-28.409949999999998</v>
          </cell>
          <cell r="AY4540">
            <v>-20.993976296820641</v>
          </cell>
          <cell r="AZ4540">
            <v>-18.5238709471775</v>
          </cell>
          <cell r="BG4540">
            <v>0.8511296130502024</v>
          </cell>
          <cell r="BJ4540">
            <v>-5.1710575841533001E-3</v>
          </cell>
          <cell r="CF4540">
            <v>0</v>
          </cell>
          <cell r="CV4540">
            <v>19.708333333333332</v>
          </cell>
          <cell r="DA4540">
            <v>0</v>
          </cell>
          <cell r="ER4540">
            <v>240.46785185185186</v>
          </cell>
        </row>
        <row r="4541">
          <cell r="A4541">
            <v>663788</v>
          </cell>
          <cell r="C4541" t="str">
            <v>Wakamatsu, Luke</v>
          </cell>
          <cell r="AF4541">
            <v>0.16500604314181594</v>
          </cell>
          <cell r="AN4541">
            <v>84.93546666666667</v>
          </cell>
          <cell r="AP4541">
            <v>8.3718964553058162E-2</v>
          </cell>
          <cell r="AV4541" t="str">
            <v>SS</v>
          </cell>
          <cell r="AW4541">
            <v>-17.746308333333335</v>
          </cell>
          <cell r="AX4541">
            <v>-10.617633015521237</v>
          </cell>
          <cell r="AY4541">
            <v>-15.625514221953047</v>
          </cell>
          <cell r="AZ4541">
            <v>-10.617633015521237</v>
          </cell>
          <cell r="BG4541">
            <v>1.1449425742263424</v>
          </cell>
          <cell r="BJ4541">
            <v>1.111519626222051E-2</v>
          </cell>
          <cell r="CF4541">
            <v>0</v>
          </cell>
          <cell r="CV4541">
            <v>19.708333333333332</v>
          </cell>
          <cell r="DA4541">
            <v>0</v>
          </cell>
          <cell r="ER4541">
            <v>212.33866666666665</v>
          </cell>
        </row>
        <row r="4542">
          <cell r="A4542">
            <v>663791</v>
          </cell>
          <cell r="C4542" t="str">
            <v>Wilson, D.J.</v>
          </cell>
          <cell r="AF4542">
            <v>0.18057664635474183</v>
          </cell>
          <cell r="AN4542">
            <v>117.11099259259259</v>
          </cell>
          <cell r="AP4542">
            <v>0.12461496957782203</v>
          </cell>
          <cell r="AV4542" t="str">
            <v>CF</v>
          </cell>
          <cell r="AW4542">
            <v>-17.746308333333335</v>
          </cell>
          <cell r="AX4542">
            <v>-28.409949999999998</v>
          </cell>
          <cell r="AY4542">
            <v>-9.31110801401271</v>
          </cell>
          <cell r="AZ4542">
            <v>-9.31110801401271</v>
          </cell>
          <cell r="BG4542">
            <v>0.74865144136413275</v>
          </cell>
          <cell r="BJ4542">
            <v>3.4346029934897685E-3</v>
          </cell>
          <cell r="CF4542">
            <v>0</v>
          </cell>
          <cell r="CV4542">
            <v>19.708333333333332</v>
          </cell>
          <cell r="DA4542">
            <v>0</v>
          </cell>
          <cell r="ER4542">
            <v>292.77748148148146</v>
          </cell>
        </row>
        <row r="4543">
          <cell r="A4543">
            <v>663799</v>
          </cell>
          <cell r="C4543" t="str">
            <v>Terry, Curtis</v>
          </cell>
          <cell r="AF4543">
            <v>0.16265333025128997</v>
          </cell>
          <cell r="AN4543">
            <v>105.84675555555555</v>
          </cell>
          <cell r="AP4543">
            <v>0.1199111940568528</v>
          </cell>
          <cell r="AV4543" t="str">
            <v>1B</v>
          </cell>
          <cell r="AW4543">
            <v>-18.472224762506034</v>
          </cell>
          <cell r="AX4543">
            <v>-28.409949999999998</v>
          </cell>
          <cell r="AY4543">
            <v>-20.99034731954049</v>
          </cell>
          <cell r="AZ4543">
            <v>-18.472224762506034</v>
          </cell>
          <cell r="BG4543">
            <v>1.1605481751941098</v>
          </cell>
          <cell r="BJ4543">
            <v>7.3295740884340649E-3</v>
          </cell>
          <cell r="CF4543">
            <v>0</v>
          </cell>
          <cell r="CV4543">
            <v>19.708333333333332</v>
          </cell>
          <cell r="DA4543">
            <v>0</v>
          </cell>
          <cell r="ER4543">
            <v>264.61688888888887</v>
          </cell>
        </row>
        <row r="4544">
          <cell r="A4544">
            <v>663822</v>
          </cell>
          <cell r="C4544" t="str">
            <v>Cohen, Justin</v>
          </cell>
          <cell r="AF4544">
            <v>0.16533394326589232</v>
          </cell>
          <cell r="AN4544">
            <v>56.388373333333334</v>
          </cell>
          <cell r="AP4544">
            <v>2.5470126513184366E-2</v>
          </cell>
          <cell r="AV4544" t="str">
            <v>C</v>
          </cell>
          <cell r="AW4544">
            <v>-20.245029622938382</v>
          </cell>
          <cell r="AX4544">
            <v>-28.147449999999992</v>
          </cell>
          <cell r="AY4544">
            <v>-21.839013108362277</v>
          </cell>
          <cell r="AZ4544">
            <v>-10.430188501732669</v>
          </cell>
          <cell r="BG4544">
            <v>0.96825913321655466</v>
          </cell>
          <cell r="BJ4544">
            <v>4.6242550170967268E-2</v>
          </cell>
          <cell r="CF4544">
            <v>0</v>
          </cell>
          <cell r="CV4544">
            <v>19.791666666666668</v>
          </cell>
          <cell r="DA4544">
            <v>0</v>
          </cell>
          <cell r="ER4544">
            <v>140.97093333333333</v>
          </cell>
        </row>
        <row r="4545">
          <cell r="A4545">
            <v>663844</v>
          </cell>
          <cell r="C4545" t="str">
            <v>Becker, Branden</v>
          </cell>
          <cell r="AF4545">
            <v>0.13693352998164715</v>
          </cell>
          <cell r="AN4545">
            <v>94.042311111111104</v>
          </cell>
          <cell r="AP4545">
            <v>0.10941680586744629</v>
          </cell>
          <cell r="AV4545" t="str">
            <v>3B</v>
          </cell>
          <cell r="AW4545">
            <v>-18.696249077397106</v>
          </cell>
          <cell r="AX4545">
            <v>-17.703201043137192</v>
          </cell>
          <cell r="AY4545">
            <v>-19.773972380973909</v>
          </cell>
          <cell r="AZ4545">
            <v>-17.703201043137192</v>
          </cell>
          <cell r="BG4545">
            <v>0.96981957483860981</v>
          </cell>
          <cell r="BJ4545">
            <v>-1.2712591178229409E-2</v>
          </cell>
          <cell r="CF4545">
            <v>0</v>
          </cell>
          <cell r="CV4545">
            <v>19.791666666666668</v>
          </cell>
          <cell r="DA4545">
            <v>0</v>
          </cell>
          <cell r="ER4545">
            <v>235.10577777777775</v>
          </cell>
        </row>
        <row r="4546">
          <cell r="A4546">
            <v>663886</v>
          </cell>
          <cell r="C4546" t="str">
            <v>Stephenson, Tyler</v>
          </cell>
          <cell r="AF4546">
            <v>0.16834050661337988</v>
          </cell>
          <cell r="AN4546">
            <v>111.75715555555556</v>
          </cell>
          <cell r="AP4546">
            <v>0.15755491612680672</v>
          </cell>
          <cell r="AV4546" t="str">
            <v>C</v>
          </cell>
          <cell r="AW4546">
            <v>-21.359327524210737</v>
          </cell>
          <cell r="AX4546">
            <v>-27.884949999999996</v>
          </cell>
          <cell r="AY4546">
            <v>-23.305140865614305</v>
          </cell>
          <cell r="AZ4546">
            <v>-14.210609758610641</v>
          </cell>
          <cell r="BG4546">
            <v>1.0879120559204707</v>
          </cell>
          <cell r="BJ4546">
            <v>5.7632383208392249E-4</v>
          </cell>
          <cell r="CF4546">
            <v>0</v>
          </cell>
          <cell r="CV4546">
            <v>19.875</v>
          </cell>
          <cell r="DA4546">
            <v>0</v>
          </cell>
          <cell r="ER4546">
            <v>279.39288888888888</v>
          </cell>
        </row>
        <row r="4547">
          <cell r="A4547">
            <v>663889</v>
          </cell>
          <cell r="C4547" t="str">
            <v>McElroy, Satchel</v>
          </cell>
          <cell r="AF4547">
            <v>0.14819492150830671</v>
          </cell>
          <cell r="AN4547">
            <v>90.080118518518532</v>
          </cell>
          <cell r="AP4547">
            <v>8.9793647167868418E-2</v>
          </cell>
          <cell r="AV4547" t="str">
            <v>RF</v>
          </cell>
          <cell r="AW4547">
            <v>-17.505675</v>
          </cell>
          <cell r="AX4547">
            <v>-27.884949999999996</v>
          </cell>
          <cell r="AY4547">
            <v>-11.75184918434244</v>
          </cell>
          <cell r="AZ4547">
            <v>-11.75184918434244</v>
          </cell>
          <cell r="BG4547">
            <v>0.69498147125904119</v>
          </cell>
          <cell r="BJ4547">
            <v>-1.8550188008295197E-2</v>
          </cell>
          <cell r="CF4547">
            <v>0</v>
          </cell>
          <cell r="CV4547">
            <v>19.875</v>
          </cell>
          <cell r="DA4547">
            <v>0</v>
          </cell>
          <cell r="ER4547">
            <v>225.2002962962963</v>
          </cell>
        </row>
        <row r="4548">
          <cell r="A4548">
            <v>663896</v>
          </cell>
          <cell r="C4548" t="str">
            <v>Kendrick, Kolton</v>
          </cell>
          <cell r="AF4548">
            <v>0.14659877201758983</v>
          </cell>
          <cell r="AN4548">
            <v>71.549748148148154</v>
          </cell>
          <cell r="AP4548">
            <v>5.5252810102522587E-2</v>
          </cell>
          <cell r="AV4548" t="str">
            <v>1B</v>
          </cell>
          <cell r="AW4548">
            <v>-20.792759940764508</v>
          </cell>
          <cell r="AX4548">
            <v>-27.884949999999996</v>
          </cell>
          <cell r="AY4548">
            <v>-23.375315758956248</v>
          </cell>
          <cell r="AZ4548">
            <v>-20.792759940764508</v>
          </cell>
          <cell r="BG4548">
            <v>0.84610290353027795</v>
          </cell>
          <cell r="BJ4548">
            <v>-7.4766773859184996E-3</v>
          </cell>
          <cell r="CF4548">
            <v>0</v>
          </cell>
          <cell r="CV4548">
            <v>19.875</v>
          </cell>
          <cell r="DA4548">
            <v>0</v>
          </cell>
          <cell r="ER4548">
            <v>178.87437037037037</v>
          </cell>
        </row>
        <row r="4549">
          <cell r="A4549">
            <v>663897</v>
          </cell>
          <cell r="C4549" t="str">
            <v>Williams, Lucas</v>
          </cell>
          <cell r="AF4549">
            <v>0.1730238452060614</v>
          </cell>
          <cell r="AN4549">
            <v>104.27259259259259</v>
          </cell>
          <cell r="AP4549">
            <v>0.11808215310891512</v>
          </cell>
          <cell r="AV4549" t="str">
            <v>3B</v>
          </cell>
          <cell r="AW4549">
            <v>-17.505675</v>
          </cell>
          <cell r="AX4549">
            <v>-11.956122314409898</v>
          </cell>
          <cell r="AY4549">
            <v>-9.967631036601281</v>
          </cell>
          <cell r="AZ4549">
            <v>-9.967631036601281</v>
          </cell>
          <cell r="BG4549">
            <v>0.94103641196481147</v>
          </cell>
          <cell r="BJ4549">
            <v>-5.3146466900850743E-3</v>
          </cell>
          <cell r="CF4549">
            <v>0</v>
          </cell>
          <cell r="CV4549">
            <v>19.875</v>
          </cell>
          <cell r="DA4549">
            <v>0</v>
          </cell>
          <cell r="ER4549">
            <v>260.68148148148146</v>
          </cell>
        </row>
        <row r="4550">
          <cell r="A4550">
            <v>663898</v>
          </cell>
          <cell r="C4550" t="str">
            <v>Rodgers, Brendan</v>
          </cell>
          <cell r="AF4550">
            <v>0.20373241061704445</v>
          </cell>
          <cell r="AN4550">
            <v>191.48112592592594</v>
          </cell>
          <cell r="AP4550">
            <v>0.23148128455183625</v>
          </cell>
          <cell r="AV4550" t="str">
            <v>SS</v>
          </cell>
          <cell r="AW4550">
            <v>-18.402097232955342</v>
          </cell>
          <cell r="AX4550">
            <v>-9.3732475877134842</v>
          </cell>
          <cell r="AY4550">
            <v>-19.362167143940447</v>
          </cell>
          <cell r="AZ4550">
            <v>-9.3732475877134842</v>
          </cell>
          <cell r="BG4550">
            <v>0.84053767057162776</v>
          </cell>
          <cell r="BJ4550">
            <v>-1.4279385944543359E-2</v>
          </cell>
          <cell r="CF4550">
            <v>0</v>
          </cell>
          <cell r="CV4550">
            <v>19.875</v>
          </cell>
          <cell r="DA4550">
            <v>0</v>
          </cell>
          <cell r="ER4550">
            <v>478.70281481481481</v>
          </cell>
        </row>
        <row r="4551">
          <cell r="A4551">
            <v>663905</v>
          </cell>
          <cell r="C4551" t="str">
            <v>Blankenhorn, Travis</v>
          </cell>
          <cell r="AF4551">
            <v>0.18324209078278753</v>
          </cell>
          <cell r="AN4551">
            <v>121.19656296296296</v>
          </cell>
          <cell r="AP4551">
            <v>0.15717464327919017</v>
          </cell>
          <cell r="AV4551" t="str">
            <v>2B</v>
          </cell>
          <cell r="AW4551">
            <v>-17.286863049872945</v>
          </cell>
          <cell r="AX4551">
            <v>-16.879116744823357</v>
          </cell>
          <cell r="AY4551">
            <v>-17.592343614355535</v>
          </cell>
          <cell r="AZ4551">
            <v>-16.879116744823357</v>
          </cell>
          <cell r="BG4551">
            <v>1.1019901364075395</v>
          </cell>
          <cell r="BJ4551">
            <v>2.9732962522911327E-3</v>
          </cell>
          <cell r="CF4551">
            <v>0</v>
          </cell>
          <cell r="CV4551">
            <v>19.875</v>
          </cell>
          <cell r="DA4551">
            <v>0</v>
          </cell>
          <cell r="ER4551">
            <v>302.99140740740739</v>
          </cell>
        </row>
        <row r="4552">
          <cell r="A4552">
            <v>663911</v>
          </cell>
          <cell r="C4552" t="str">
            <v>Plummer, Nick</v>
          </cell>
          <cell r="AF4552">
            <v>0.17259274649031683</v>
          </cell>
          <cell r="AN4552">
            <v>96.504000000000019</v>
          </cell>
          <cell r="AP4552">
            <v>8.7926256302955474E-2</v>
          </cell>
          <cell r="AV4552" t="str">
            <v>CF</v>
          </cell>
          <cell r="AW4552">
            <v>-17.385358333333336</v>
          </cell>
          <cell r="AX4552">
            <v>-27.622450000000001</v>
          </cell>
          <cell r="AY4552">
            <v>-13.269269550538228</v>
          </cell>
          <cell r="AZ4552">
            <v>-13.269269550538228</v>
          </cell>
          <cell r="BG4552">
            <v>0.66436722830961559</v>
          </cell>
          <cell r="BJ4552">
            <v>1.7179049606337315E-3</v>
          </cell>
          <cell r="CF4552">
            <v>0</v>
          </cell>
          <cell r="CV4552">
            <v>19.958333333333332</v>
          </cell>
          <cell r="DA4552">
            <v>0</v>
          </cell>
          <cell r="ER4552">
            <v>241.26000000000002</v>
          </cell>
        </row>
        <row r="4553">
          <cell r="A4553">
            <v>663950</v>
          </cell>
          <cell r="C4553" t="str">
            <v>Heinrich, Jason</v>
          </cell>
          <cell r="AF4553">
            <v>0.16488653871050871</v>
          </cell>
          <cell r="AN4553">
            <v>102.93274074074075</v>
          </cell>
          <cell r="AP4553">
            <v>0.12387561372855604</v>
          </cell>
          <cell r="AV4553" t="str">
            <v>LF</v>
          </cell>
          <cell r="AW4553">
            <v>-20.028915834292345</v>
          </cell>
          <cell r="AX4553">
            <v>-27.375816666666658</v>
          </cell>
          <cell r="AY4553">
            <v>-23.139083229768783</v>
          </cell>
          <cell r="AZ4553">
            <v>-20.028915834292345</v>
          </cell>
          <cell r="BG4553">
            <v>0.97451874708668329</v>
          </cell>
          <cell r="BJ4553">
            <v>7.4133976121795939E-3</v>
          </cell>
          <cell r="CF4553">
            <v>0</v>
          </cell>
          <cell r="CV4553">
            <v>20.041666666666668</v>
          </cell>
          <cell r="DA4553">
            <v>0</v>
          </cell>
          <cell r="ER4553">
            <v>257.33185185185187</v>
          </cell>
        </row>
        <row r="4554">
          <cell r="A4554">
            <v>663961</v>
          </cell>
          <cell r="C4554" t="str">
            <v>Hansen, Mitch</v>
          </cell>
          <cell r="AF4554">
            <v>0.17317634036587051</v>
          </cell>
          <cell r="AN4554">
            <v>131.9044740740741</v>
          </cell>
          <cell r="AP4554">
            <v>0.16156481191377381</v>
          </cell>
          <cell r="AV4554" t="str">
            <v>LF</v>
          </cell>
          <cell r="AW4554">
            <v>-17.163250000000001</v>
          </cell>
          <cell r="AX4554">
            <v>-27.145049999999998</v>
          </cell>
          <cell r="AY4554">
            <v>-18.320018210090041</v>
          </cell>
          <cell r="AZ4554">
            <v>-17.163250000000001</v>
          </cell>
          <cell r="BG4554">
            <v>1.1478854487132473</v>
          </cell>
          <cell r="BJ4554">
            <v>-3.8777464952681213E-3</v>
          </cell>
          <cell r="CF4554">
            <v>0</v>
          </cell>
          <cell r="CV4554">
            <v>20.125</v>
          </cell>
          <cell r="DA4554">
            <v>0</v>
          </cell>
          <cell r="ER4554">
            <v>329.76118518518524</v>
          </cell>
        </row>
        <row r="4555">
          <cell r="A4555">
            <v>663981</v>
          </cell>
          <cell r="C4555" t="str">
            <v>Caldwell, Ryan</v>
          </cell>
          <cell r="AF4555">
            <v>0.12980922573734743</v>
          </cell>
          <cell r="AN4555">
            <v>79.980444444444458</v>
          </cell>
          <cell r="AP4555">
            <v>7.2982913614924705E-2</v>
          </cell>
          <cell r="AV4555" t="str">
            <v>LF</v>
          </cell>
          <cell r="AW4555">
            <v>-16.623416666666664</v>
          </cell>
          <cell r="AX4555">
            <v>-25.991216666666659</v>
          </cell>
          <cell r="AY4555">
            <v>-16.277261843459698</v>
          </cell>
          <cell r="AZ4555">
            <v>-16.277261843459698</v>
          </cell>
          <cell r="BG4555">
            <v>0.9392289595599248</v>
          </cell>
          <cell r="BJ4555">
            <v>-1.3961925241423831E-2</v>
          </cell>
          <cell r="CF4555">
            <v>0</v>
          </cell>
          <cell r="CV4555">
            <v>20.541666666666668</v>
          </cell>
          <cell r="DA4555">
            <v>0</v>
          </cell>
          <cell r="ER4555">
            <v>199.95111111111112</v>
          </cell>
        </row>
        <row r="4556">
          <cell r="A4556">
            <v>663987</v>
          </cell>
          <cell r="C4556" t="str">
            <v>Perry, Tyrone</v>
          </cell>
          <cell r="AF4556">
            <v>0.16813059912016193</v>
          </cell>
          <cell r="AN4556">
            <v>78.45653333333334</v>
          </cell>
          <cell r="AP4556">
            <v>5.4678835918292923E-2</v>
          </cell>
          <cell r="AV4556" t="str">
            <v>1B</v>
          </cell>
          <cell r="AW4556">
            <v>-18.86565281282757</v>
          </cell>
          <cell r="AX4556">
            <v>-25.529683333333331</v>
          </cell>
          <cell r="AY4556">
            <v>-20.93828765373263</v>
          </cell>
          <cell r="AZ4556">
            <v>-18.86565281282757</v>
          </cell>
          <cell r="BG4556">
            <v>0.97128261994436116</v>
          </cell>
          <cell r="BJ4556">
            <v>7.610093380667541E-3</v>
          </cell>
          <cell r="CF4556">
            <v>0</v>
          </cell>
          <cell r="CV4556">
            <v>20.708333333333332</v>
          </cell>
          <cell r="DA4556">
            <v>0</v>
          </cell>
          <cell r="ER4556">
            <v>196.14133333333334</v>
          </cell>
        </row>
        <row r="4557">
          <cell r="A4557">
            <v>664009</v>
          </cell>
          <cell r="C4557" t="str">
            <v>Bell, Brantley</v>
          </cell>
          <cell r="AF4557">
            <v>0.17546727191672865</v>
          </cell>
          <cell r="AN4557">
            <v>181.24005925925928</v>
          </cell>
          <cell r="AP4557">
            <v>0.23688372186476792</v>
          </cell>
          <cell r="AV4557" t="str">
            <v>3B</v>
          </cell>
          <cell r="AW4557">
            <v>-15.312475000000001</v>
          </cell>
          <cell r="AX4557">
            <v>-13.56266376177696</v>
          </cell>
          <cell r="AY4557">
            <v>-7.1717138871253781</v>
          </cell>
          <cell r="AZ4557">
            <v>-7.1717138871253781</v>
          </cell>
          <cell r="BG4557">
            <v>1.4562107079378377</v>
          </cell>
          <cell r="BJ4557">
            <v>-4.5470694263167483E-3</v>
          </cell>
          <cell r="CF4557">
            <v>0</v>
          </cell>
          <cell r="CV4557">
            <v>21.625</v>
          </cell>
          <cell r="DA4557">
            <v>0</v>
          </cell>
          <cell r="ER4557">
            <v>453.10014814814815</v>
          </cell>
        </row>
        <row r="4558">
          <cell r="A4558">
            <v>664011</v>
          </cell>
          <cell r="C4558" t="str">
            <v>Amburgey, Trey</v>
          </cell>
          <cell r="AF4558">
            <v>0.2067690656176735</v>
          </cell>
          <cell r="AN4558">
            <v>140.80201481481481</v>
          </cell>
          <cell r="AP4558">
            <v>0.18591104154584204</v>
          </cell>
          <cell r="AV4558" t="str">
            <v>LF</v>
          </cell>
          <cell r="AW4558">
            <v>-15.216858333333334</v>
          </cell>
          <cell r="AX4558">
            <v>-23.030216666666668</v>
          </cell>
          <cell r="AY4558">
            <v>-10.572377778534289</v>
          </cell>
          <cell r="AZ4558">
            <v>-10.572377778534289</v>
          </cell>
          <cell r="BG4558">
            <v>1.6763288718737042</v>
          </cell>
          <cell r="BJ4558">
            <v>1.1096517153987831E-2</v>
          </cell>
          <cell r="CF4558">
            <v>0</v>
          </cell>
          <cell r="CV4558">
            <v>21.708333333333332</v>
          </cell>
          <cell r="DA4558">
            <v>0</v>
          </cell>
          <cell r="ER4558">
            <v>352.00503703703703</v>
          </cell>
        </row>
        <row r="4559">
          <cell r="A4559">
            <v>664014</v>
          </cell>
          <cell r="C4559" t="str">
            <v>Miller, Sean</v>
          </cell>
          <cell r="AF4559">
            <v>0.17058578487633563</v>
          </cell>
          <cell r="AN4559">
            <v>179.21161481481482</v>
          </cell>
          <cell r="AP4559">
            <v>0.21671553274719102</v>
          </cell>
          <cell r="AV4559" t="str">
            <v>SS</v>
          </cell>
          <cell r="AW4559">
            <v>-15.216858333333334</v>
          </cell>
          <cell r="AX4559">
            <v>-3.2938103538058305</v>
          </cell>
          <cell r="AY4559">
            <v>-12.161093022778292</v>
          </cell>
          <cell r="AZ4559">
            <v>-3.2938103538058305</v>
          </cell>
          <cell r="BG4559">
            <v>1.4043941237250115</v>
          </cell>
          <cell r="BJ4559">
            <v>1.7511193284979194E-3</v>
          </cell>
          <cell r="CF4559">
            <v>0</v>
          </cell>
          <cell r="CV4559">
            <v>21.708333333333332</v>
          </cell>
          <cell r="DA4559">
            <v>0</v>
          </cell>
          <cell r="ER4559">
            <v>448.02903703703703</v>
          </cell>
        </row>
        <row r="4560">
          <cell r="A4560">
            <v>664023</v>
          </cell>
          <cell r="C4560" t="str">
            <v>Happ, Ian</v>
          </cell>
          <cell r="AF4560">
            <v>0.23017813545149404</v>
          </cell>
          <cell r="AN4560">
            <v>215.45837037037037</v>
          </cell>
          <cell r="AP4560">
            <v>0.27717880799575512</v>
          </cell>
          <cell r="AV4560" t="str">
            <v>2B</v>
          </cell>
          <cell r="AW4560">
            <v>-15.025625000000002</v>
          </cell>
          <cell r="AX4560">
            <v>-6.5456629481758455</v>
          </cell>
          <cell r="AY4560">
            <v>-14.129241232210386</v>
          </cell>
          <cell r="AZ4560">
            <v>-6.5456629481758455</v>
          </cell>
          <cell r="BG4560">
            <v>1.2792333431291518</v>
          </cell>
          <cell r="BJ4560">
            <v>2.4837759772543353E-3</v>
          </cell>
          <cell r="CF4560">
            <v>0</v>
          </cell>
          <cell r="CV4560">
            <v>21.875</v>
          </cell>
          <cell r="DA4560">
            <v>0</v>
          </cell>
          <cell r="ER4560">
            <v>538.64592592592589</v>
          </cell>
        </row>
        <row r="4561">
          <cell r="A4561">
            <v>664029</v>
          </cell>
          <cell r="C4561" t="str">
            <v>Mathias, Mark</v>
          </cell>
          <cell r="AF4561">
            <v>0.20806596131796803</v>
          </cell>
          <cell r="AN4561">
            <v>199.75253333333336</v>
          </cell>
          <cell r="AP4561">
            <v>0.26127861246750117</v>
          </cell>
          <cell r="AV4561" t="str">
            <v>2B</v>
          </cell>
          <cell r="AW4561">
            <v>-15.172565682891534</v>
          </cell>
          <cell r="AX4561">
            <v>-2.878107060224731</v>
          </cell>
          <cell r="AY4561">
            <v>-14.800983410522036</v>
          </cell>
          <cell r="AZ4561">
            <v>-2.878107060224731</v>
          </cell>
          <cell r="BG4561">
            <v>1.502651294941336</v>
          </cell>
          <cell r="BJ4561">
            <v>1.9499992307816825E-2</v>
          </cell>
          <cell r="CF4561">
            <v>0</v>
          </cell>
          <cell r="CV4561">
            <v>21.875</v>
          </cell>
          <cell r="DA4561">
            <v>0</v>
          </cell>
          <cell r="ER4561">
            <v>499.38133333333337</v>
          </cell>
        </row>
        <row r="4562">
          <cell r="A4562">
            <v>664034</v>
          </cell>
          <cell r="C4562" t="str">
            <v>France, Ty</v>
          </cell>
          <cell r="AF4562">
            <v>0.22639983651685447</v>
          </cell>
          <cell r="AN4562">
            <v>208.25837037037041</v>
          </cell>
          <cell r="AP4562">
            <v>0.27011495792817841</v>
          </cell>
          <cell r="AV4562" t="str">
            <v>1B</v>
          </cell>
          <cell r="AW4562">
            <v>-14.054174865684132</v>
          </cell>
          <cell r="AX4562">
            <v>-22.433116666666667</v>
          </cell>
          <cell r="AY4562">
            <v>-14.983584076093681</v>
          </cell>
          <cell r="AZ4562">
            <v>-14.054174865684132</v>
          </cell>
          <cell r="BG4562">
            <v>1.2565246499967078</v>
          </cell>
          <cell r="BJ4562">
            <v>1.2732381968787484E-3</v>
          </cell>
          <cell r="CF4562">
            <v>0</v>
          </cell>
          <cell r="CV4562">
            <v>21.958333333333332</v>
          </cell>
          <cell r="DA4562">
            <v>0</v>
          </cell>
          <cell r="ER4562">
            <v>520.64592592592601</v>
          </cell>
        </row>
        <row r="4563">
          <cell r="A4563">
            <v>664038</v>
          </cell>
          <cell r="C4563" t="str">
            <v>Washington, Kyri</v>
          </cell>
          <cell r="AF4563">
            <v>0.20736486062194187</v>
          </cell>
          <cell r="AN4563">
            <v>165.654162962963</v>
          </cell>
          <cell r="AP4563">
            <v>0.19745805489864376</v>
          </cell>
          <cell r="AV4563" t="str">
            <v>LF</v>
          </cell>
          <cell r="AW4563">
            <v>-14.930008333333335</v>
          </cell>
          <cell r="AX4563">
            <v>-22.433116666666667</v>
          </cell>
          <cell r="AY4563">
            <v>-14.456275038901438</v>
          </cell>
          <cell r="AZ4563">
            <v>-14.456275038901438</v>
          </cell>
          <cell r="BG4563">
            <v>1.2163817470087914</v>
          </cell>
          <cell r="BJ4563">
            <v>1.339493419652188E-3</v>
          </cell>
          <cell r="CF4563">
            <v>0</v>
          </cell>
          <cell r="CV4563">
            <v>21.958333333333332</v>
          </cell>
          <cell r="DA4563">
            <v>0</v>
          </cell>
          <cell r="ER4563">
            <v>414.13540740740746</v>
          </cell>
        </row>
        <row r="4564">
          <cell r="A4564">
            <v>664040</v>
          </cell>
          <cell r="C4564" t="str">
            <v>Lowe, Brandon</v>
          </cell>
          <cell r="AF4564">
            <v>0.19760555514841613</v>
          </cell>
          <cell r="AN4564">
            <v>161.76</v>
          </cell>
          <cell r="AP4564">
            <v>0.16724868712329377</v>
          </cell>
          <cell r="AV4564" t="str">
            <v>2B</v>
          </cell>
          <cell r="AW4564">
            <v>-15.134474829387727</v>
          </cell>
          <cell r="AX4564">
            <v>-8.3939108715861064</v>
          </cell>
          <cell r="AY4564">
            <v>-14.743642828072517</v>
          </cell>
          <cell r="AZ4564">
            <v>-8.3939108715861064</v>
          </cell>
          <cell r="BG4564">
            <v>1.1985611432952412</v>
          </cell>
          <cell r="BJ4564">
            <v>1.4656601074456155E-3</v>
          </cell>
          <cell r="CF4564">
            <v>0</v>
          </cell>
          <cell r="CV4564">
            <v>21.958333333333332</v>
          </cell>
          <cell r="DA4564">
            <v>0</v>
          </cell>
          <cell r="ER4564">
            <v>404.4</v>
          </cell>
        </row>
        <row r="4565">
          <cell r="A4565">
            <v>664043</v>
          </cell>
          <cell r="C4565" t="str">
            <v>Cardenas, J.C.</v>
          </cell>
          <cell r="AF4565">
            <v>0.17733544226673295</v>
          </cell>
          <cell r="AN4565">
            <v>142.79122962962961</v>
          </cell>
          <cell r="AP4565">
            <v>0.17614069556698897</v>
          </cell>
          <cell r="AV4565" t="str">
            <v>SS</v>
          </cell>
          <cell r="AW4565">
            <v>-15.509367901880678</v>
          </cell>
          <cell r="AX4565">
            <v>-13.060129023300675</v>
          </cell>
          <cell r="AY4565">
            <v>-15.240209980285337</v>
          </cell>
          <cell r="AZ4565">
            <v>-13.060129023300675</v>
          </cell>
          <cell r="BG4565">
            <v>1.0569327651004352</v>
          </cell>
          <cell r="BJ4565">
            <v>-2.2669680120436637E-2</v>
          </cell>
          <cell r="CF4565">
            <v>0</v>
          </cell>
          <cell r="CV4565">
            <v>22.041666666666668</v>
          </cell>
          <cell r="DA4565">
            <v>0</v>
          </cell>
          <cell r="ER4565">
            <v>356.97807407407402</v>
          </cell>
        </row>
        <row r="4566">
          <cell r="A4566">
            <v>664046</v>
          </cell>
          <cell r="C4566" t="str">
            <v>Collins, Roman</v>
          </cell>
          <cell r="AF4566">
            <v>0.1880385408037526</v>
          </cell>
          <cell r="AN4566">
            <v>191.40231111111112</v>
          </cell>
          <cell r="AP4566">
            <v>0.25508961765626625</v>
          </cell>
          <cell r="AV4566" t="str">
            <v>LF</v>
          </cell>
          <cell r="AW4566">
            <v>-14.840566666666666</v>
          </cell>
          <cell r="AX4566">
            <v>-22.249949999999995</v>
          </cell>
          <cell r="AY4566">
            <v>-8.6589866194859244</v>
          </cell>
          <cell r="AZ4566">
            <v>-8.6589866194859244</v>
          </cell>
          <cell r="BG4566">
            <v>1.4456754738915261</v>
          </cell>
          <cell r="BJ4566">
            <v>-1.2914218539126505E-2</v>
          </cell>
          <cell r="CF4566">
            <v>0</v>
          </cell>
          <cell r="CV4566">
            <v>22.041666666666668</v>
          </cell>
          <cell r="DA4566">
            <v>0</v>
          </cell>
          <cell r="ER4566">
            <v>478.50577777777778</v>
          </cell>
        </row>
        <row r="4567">
          <cell r="A4567">
            <v>664051</v>
          </cell>
          <cell r="C4567" t="str">
            <v>Tolman, Mitchell</v>
          </cell>
          <cell r="AF4567">
            <v>0.19755248181049101</v>
          </cell>
          <cell r="AN4567">
            <v>198.84740740740742</v>
          </cell>
          <cell r="AP4567">
            <v>0.25675013347724907</v>
          </cell>
          <cell r="AV4567" t="str">
            <v>2B</v>
          </cell>
          <cell r="AW4567">
            <v>-14.840566666666666</v>
          </cell>
          <cell r="AX4567">
            <v>-3.638775332397596</v>
          </cell>
          <cell r="AY4567">
            <v>-11.928963715560513</v>
          </cell>
          <cell r="AZ4567">
            <v>-3.638775332397596</v>
          </cell>
          <cell r="BG4567">
            <v>1.3483699778635412</v>
          </cell>
          <cell r="BJ4567">
            <v>6.2120454437277449E-3</v>
          </cell>
          <cell r="CF4567">
            <v>0</v>
          </cell>
          <cell r="CV4567">
            <v>22.041666666666668</v>
          </cell>
          <cell r="DA4567">
            <v>0</v>
          </cell>
          <cell r="ER4567">
            <v>497.1185185185185</v>
          </cell>
        </row>
        <row r="4568">
          <cell r="A4568">
            <v>664056</v>
          </cell>
          <cell r="C4568" t="str">
            <v>Bader, Harrison</v>
          </cell>
          <cell r="AF4568">
            <v>0.24365926917454805</v>
          </cell>
          <cell r="AN4568">
            <v>269.10207922982551</v>
          </cell>
          <cell r="AP4568">
            <v>0.25751857337494666</v>
          </cell>
          <cell r="AV4568" t="str">
            <v>CF</v>
          </cell>
          <cell r="AW4568">
            <v>-14.840566666666666</v>
          </cell>
          <cell r="AX4568">
            <v>-22.249949999999995</v>
          </cell>
          <cell r="AY4568">
            <v>-3.8160226767570333</v>
          </cell>
          <cell r="AZ4568">
            <v>-3.8160226767570333</v>
          </cell>
          <cell r="BG4568">
            <v>1.2900941709246436</v>
          </cell>
          <cell r="BJ4568">
            <v>-4.8834724095808144E-3</v>
          </cell>
          <cell r="CF4568">
            <v>0</v>
          </cell>
          <cell r="CV4568">
            <v>22.041666666666668</v>
          </cell>
          <cell r="DA4568">
            <v>0</v>
          </cell>
          <cell r="ER4568">
            <v>502.06014814814819</v>
          </cell>
        </row>
        <row r="4569">
          <cell r="A4569">
            <v>664057</v>
          </cell>
          <cell r="C4569" t="str">
            <v>Stevenson, Andrew</v>
          </cell>
          <cell r="AF4569">
            <v>0.20876956503635474</v>
          </cell>
          <cell r="AN4569">
            <v>212.01493333333335</v>
          </cell>
          <cell r="AP4569">
            <v>0.26528997440200752</v>
          </cell>
          <cell r="AV4569" t="str">
            <v>CF</v>
          </cell>
          <cell r="AW4569">
            <v>-14.840566666666666</v>
          </cell>
          <cell r="AX4569">
            <v>-22.249949999999995</v>
          </cell>
          <cell r="AY4569">
            <v>-0.30947905631618067</v>
          </cell>
          <cell r="AZ4569">
            <v>-0.30947905631618067</v>
          </cell>
          <cell r="BG4569">
            <v>1.5173071126756033</v>
          </cell>
          <cell r="BJ4569">
            <v>2.668019307214197E-3</v>
          </cell>
          <cell r="CF4569">
            <v>0</v>
          </cell>
          <cell r="CV4569">
            <v>22.041666666666668</v>
          </cell>
          <cell r="DA4569">
            <v>0</v>
          </cell>
          <cell r="ER4569">
            <v>530.03733333333332</v>
          </cell>
        </row>
        <row r="4570">
          <cell r="A4570">
            <v>664058</v>
          </cell>
          <cell r="C4570" t="str">
            <v>Fletcher, David</v>
          </cell>
          <cell r="AF4570">
            <v>0.20711100791828191</v>
          </cell>
          <cell r="AN4570">
            <v>177.61765925925926</v>
          </cell>
          <cell r="AP4570">
            <v>0.24190306167397468</v>
          </cell>
          <cell r="AV4570" t="str">
            <v>SS</v>
          </cell>
          <cell r="AW4570">
            <v>-14.757300000000001</v>
          </cell>
          <cell r="AX4570">
            <v>2.4513542788300953</v>
          </cell>
          <cell r="AY4570">
            <v>-7.2952596493653576</v>
          </cell>
          <cell r="AZ4570">
            <v>2.4513542788300953</v>
          </cell>
          <cell r="BG4570">
            <v>1.3263152477265265</v>
          </cell>
          <cell r="BJ4570">
            <v>-8.3046073996378266E-3</v>
          </cell>
          <cell r="CF4570">
            <v>0</v>
          </cell>
          <cell r="CV4570">
            <v>22.125</v>
          </cell>
          <cell r="DA4570">
            <v>0</v>
          </cell>
          <cell r="ER4570">
            <v>444.04414814814811</v>
          </cell>
        </row>
        <row r="4571">
          <cell r="A4571">
            <v>664059</v>
          </cell>
          <cell r="C4571" t="str">
            <v>Haggerty, Sam</v>
          </cell>
          <cell r="AF4571">
            <v>0.19059089528355216</v>
          </cell>
          <cell r="AN4571">
            <v>147.65511111111113</v>
          </cell>
          <cell r="AP4571">
            <v>0.16088657910766646</v>
          </cell>
          <cell r="AV4571" t="str">
            <v>2B</v>
          </cell>
          <cell r="AW4571">
            <v>-14.757300000000001</v>
          </cell>
          <cell r="AX4571">
            <v>-2.8337287740137462</v>
          </cell>
          <cell r="AY4571">
            <v>-10.495676962441838</v>
          </cell>
          <cell r="AZ4571">
            <v>-2.8337287740137462</v>
          </cell>
          <cell r="BG4571">
            <v>1.1664896457490117</v>
          </cell>
          <cell r="BJ4571">
            <v>3.8077344664877557E-3</v>
          </cell>
          <cell r="CF4571">
            <v>0</v>
          </cell>
          <cell r="CV4571">
            <v>22.125</v>
          </cell>
          <cell r="DA4571">
            <v>0</v>
          </cell>
          <cell r="ER4571">
            <v>369.13777777777779</v>
          </cell>
        </row>
        <row r="4572">
          <cell r="A4572">
            <v>664060</v>
          </cell>
          <cell r="C4572" t="str">
            <v>Holder, Kyle</v>
          </cell>
          <cell r="AF4572">
            <v>0.16881906807531344</v>
          </cell>
          <cell r="AN4572">
            <v>158.69736296296298</v>
          </cell>
          <cell r="AP4572">
            <v>0.20881620784392052</v>
          </cell>
          <cell r="AV4572" t="str">
            <v>SS</v>
          </cell>
          <cell r="AW4572">
            <v>-14.757300000000001</v>
          </cell>
          <cell r="AX4572">
            <v>0.83929107405113346</v>
          </cell>
          <cell r="AY4572">
            <v>-11.454988488958671</v>
          </cell>
          <cell r="AZ4572">
            <v>0.83929107405113346</v>
          </cell>
          <cell r="BG4572">
            <v>1.4958586174508595</v>
          </cell>
          <cell r="BJ4572">
            <v>-2.4231754529409556E-3</v>
          </cell>
          <cell r="CF4572">
            <v>0</v>
          </cell>
          <cell r="CV4572">
            <v>22.125</v>
          </cell>
          <cell r="DA4572">
            <v>0</v>
          </cell>
          <cell r="ER4572">
            <v>396.7434074074074</v>
          </cell>
        </row>
        <row r="4573">
          <cell r="A4573">
            <v>664068</v>
          </cell>
          <cell r="C4573" t="str">
            <v>Kingery, Scott</v>
          </cell>
          <cell r="AF4573">
            <v>0.21191501425961701</v>
          </cell>
          <cell r="AN4573">
            <v>218.49042962962963</v>
          </cell>
          <cell r="AP4573">
            <v>0.27818475604057336</v>
          </cell>
          <cell r="AV4573" t="str">
            <v>2B</v>
          </cell>
          <cell r="AW4573">
            <v>-14.674033333333336</v>
          </cell>
          <cell r="AX4573">
            <v>-1.1239731679474296</v>
          </cell>
          <cell r="AY4573">
            <v>-6.1368975948066655</v>
          </cell>
          <cell r="AZ4573">
            <v>-1.1239731679474296</v>
          </cell>
          <cell r="BG4573">
            <v>1.4248644383915132</v>
          </cell>
          <cell r="BJ4573">
            <v>1.5260150491747641E-2</v>
          </cell>
          <cell r="CF4573">
            <v>0</v>
          </cell>
          <cell r="CV4573">
            <v>22.208333333333332</v>
          </cell>
          <cell r="DA4573">
            <v>0</v>
          </cell>
          <cell r="ER4573">
            <v>546.22607407407406</v>
          </cell>
        </row>
        <row r="4574">
          <cell r="A4574">
            <v>664081</v>
          </cell>
          <cell r="C4574" t="str">
            <v>Jones, Mylz</v>
          </cell>
          <cell r="AF4574">
            <v>0.17668543041192047</v>
          </cell>
          <cell r="AN4574">
            <v>204.85250370370369</v>
          </cell>
          <cell r="AP4574">
            <v>0.25692760690618865</v>
          </cell>
          <cell r="AV4574" t="str">
            <v>CF</v>
          </cell>
          <cell r="AW4574">
            <v>-14.674033333333336</v>
          </cell>
          <cell r="AX4574">
            <v>-21.91535</v>
          </cell>
          <cell r="AY4574">
            <v>-0.6717026574484577</v>
          </cell>
          <cell r="AZ4574">
            <v>-0.6717026574484577</v>
          </cell>
          <cell r="BG4574">
            <v>1.4615666341784794</v>
          </cell>
          <cell r="BJ4574">
            <v>-1.3589495316723807E-3</v>
          </cell>
          <cell r="CF4574">
            <v>0</v>
          </cell>
          <cell r="CV4574">
            <v>22.208333333333332</v>
          </cell>
          <cell r="DA4574">
            <v>0</v>
          </cell>
          <cell r="ER4574">
            <v>512.1312592592592</v>
          </cell>
        </row>
        <row r="4575">
          <cell r="A4575">
            <v>664083</v>
          </cell>
          <cell r="C4575" t="str">
            <v>Hissey, Ryan</v>
          </cell>
          <cell r="AF4575">
            <v>0.18641484761562135</v>
          </cell>
          <cell r="AN4575">
            <v>170.56640000000002</v>
          </cell>
          <cell r="AP4575">
            <v>0.22811361229530713</v>
          </cell>
          <cell r="AV4575" t="str">
            <v>C</v>
          </cell>
          <cell r="AW4575">
            <v>-15.935584819360388</v>
          </cell>
          <cell r="AX4575">
            <v>-21.91535</v>
          </cell>
          <cell r="AY4575">
            <v>-15.808443648036061</v>
          </cell>
          <cell r="AZ4575">
            <v>-5.8424472143113002</v>
          </cell>
          <cell r="BG4575">
            <v>1.2753273796256988</v>
          </cell>
          <cell r="BJ4575">
            <v>-3.2507642690999751E-3</v>
          </cell>
          <cell r="CF4575">
            <v>0</v>
          </cell>
          <cell r="CV4575">
            <v>22.208333333333332</v>
          </cell>
          <cell r="DA4575">
            <v>0</v>
          </cell>
          <cell r="ER4575">
            <v>426.416</v>
          </cell>
        </row>
        <row r="4576">
          <cell r="A4576">
            <v>664088</v>
          </cell>
          <cell r="C4576" t="str">
            <v>Marabell, Connor</v>
          </cell>
          <cell r="AF4576">
            <v>0.19748044162287431</v>
          </cell>
          <cell r="AN4576">
            <v>199.65060740740742</v>
          </cell>
          <cell r="AP4576">
            <v>0.25330224030852311</v>
          </cell>
          <cell r="AV4576" t="str">
            <v>RF</v>
          </cell>
          <cell r="AW4576">
            <v>-14.590766666666667</v>
          </cell>
          <cell r="AX4576">
            <v>-21.748049999999992</v>
          </cell>
          <cell r="AY4576">
            <v>-9.8569642556500874</v>
          </cell>
          <cell r="AZ4576">
            <v>-9.8569642556500874</v>
          </cell>
          <cell r="BG4576">
            <v>1.6212541972844252</v>
          </cell>
          <cell r="BJ4576">
            <v>5.6628696320319468E-3</v>
          </cell>
          <cell r="CF4576">
            <v>0</v>
          </cell>
          <cell r="CV4576">
            <v>22.291666666666668</v>
          </cell>
          <cell r="DA4576">
            <v>0</v>
          </cell>
          <cell r="ER4576">
            <v>499.12651851851854</v>
          </cell>
        </row>
        <row r="4577">
          <cell r="A4577">
            <v>664119</v>
          </cell>
          <cell r="C4577" t="str">
            <v>Allen, Austin</v>
          </cell>
          <cell r="AF4577">
            <v>0.19395634492559588</v>
          </cell>
          <cell r="AN4577">
            <v>175.98115555555557</v>
          </cell>
          <cell r="AP4577">
            <v>0.23456875517120512</v>
          </cell>
          <cell r="AV4577" t="str">
            <v>C</v>
          </cell>
          <cell r="AW4577">
            <v>-17.979592821570975</v>
          </cell>
          <cell r="AX4577">
            <v>-21.413449999999997</v>
          </cell>
          <cell r="AY4577">
            <v>-18.533704317650177</v>
          </cell>
          <cell r="AZ4577">
            <v>-8.6779587139680707</v>
          </cell>
          <cell r="BG4577">
            <v>1.7611092250503195</v>
          </cell>
          <cell r="BJ4577">
            <v>9.3478280737370745E-3</v>
          </cell>
          <cell r="CF4577">
            <v>0</v>
          </cell>
          <cell r="CV4577">
            <v>22.458333333333332</v>
          </cell>
          <cell r="DA4577">
            <v>0</v>
          </cell>
          <cell r="ER4577">
            <v>439.95288888888888</v>
          </cell>
        </row>
        <row r="4578">
          <cell r="A4578">
            <v>664120</v>
          </cell>
          <cell r="C4578" t="str">
            <v>McDowell, Max</v>
          </cell>
          <cell r="AF4578">
            <v>0.19992006548729679</v>
          </cell>
          <cell r="AN4578">
            <v>152.75342222222221</v>
          </cell>
          <cell r="AP4578">
            <v>0.18520053395962</v>
          </cell>
          <cell r="AV4578" t="str">
            <v>C</v>
          </cell>
          <cell r="AW4578">
            <v>-14.289022698818719</v>
          </cell>
          <cell r="AX4578">
            <v>-21.413449999999997</v>
          </cell>
          <cell r="AY4578">
            <v>-10.25754245529885</v>
          </cell>
          <cell r="AZ4578">
            <v>8.3039360526667725</v>
          </cell>
          <cell r="BG4578">
            <v>1.4239013253929356</v>
          </cell>
          <cell r="BJ4578">
            <v>4.6845964618996289E-3</v>
          </cell>
          <cell r="CF4578">
            <v>0</v>
          </cell>
          <cell r="CV4578">
            <v>22.458333333333332</v>
          </cell>
          <cell r="DA4578">
            <v>0</v>
          </cell>
          <cell r="ER4578">
            <v>381.88355555555552</v>
          </cell>
        </row>
        <row r="4579">
          <cell r="A4579">
            <v>664132</v>
          </cell>
          <cell r="C4579" t="str">
            <v>Lowery, Luke</v>
          </cell>
          <cell r="AF4579">
            <v>0.17866064529438949</v>
          </cell>
          <cell r="AN4579">
            <v>150.75875555555555</v>
          </cell>
          <cell r="AP4579">
            <v>0.21566262935651326</v>
          </cell>
          <cell r="AV4579" t="str">
            <v>C</v>
          </cell>
          <cell r="AW4579">
            <v>-15.069698593572889</v>
          </cell>
          <cell r="AX4579">
            <v>-21.246149999999993</v>
          </cell>
          <cell r="AY4579">
            <v>-11.098360377928334</v>
          </cell>
          <cell r="AZ4579">
            <v>-2.5006919437729853</v>
          </cell>
          <cell r="BG4579">
            <v>1.3665558137247495</v>
          </cell>
          <cell r="BJ4579">
            <v>-4.6740121036339026E-3</v>
          </cell>
          <cell r="CF4579">
            <v>0</v>
          </cell>
          <cell r="CV4579">
            <v>22.541666666666668</v>
          </cell>
          <cell r="DA4579">
            <v>0</v>
          </cell>
          <cell r="ER4579">
            <v>376.8968888888889</v>
          </cell>
        </row>
        <row r="4580">
          <cell r="A4580">
            <v>664133</v>
          </cell>
          <cell r="C4580" t="str">
            <v>Survance, Kyle</v>
          </cell>
          <cell r="AF4580">
            <v>0.19029311961019635</v>
          </cell>
          <cell r="AN4580">
            <v>80.35626666666667</v>
          </cell>
          <cell r="AP4580">
            <v>5.6589376462292673E-2</v>
          </cell>
          <cell r="AV4580" t="str">
            <v>CF</v>
          </cell>
          <cell r="AW4580">
            <v>-14.340966666666667</v>
          </cell>
          <cell r="AX4580">
            <v>-21.246149999999993</v>
          </cell>
          <cell r="AY4580">
            <v>2.6441546112813272</v>
          </cell>
          <cell r="AZ4580">
            <v>2.6441546112813272</v>
          </cell>
          <cell r="BG4580">
            <v>1.5109504186355944</v>
          </cell>
          <cell r="BJ4580">
            <v>1.554625851054761E-2</v>
          </cell>
          <cell r="CF4580">
            <v>0</v>
          </cell>
          <cell r="CV4580">
            <v>22.541666666666668</v>
          </cell>
          <cell r="DA4580">
            <v>0</v>
          </cell>
          <cell r="ER4580">
            <v>200.89066666666668</v>
          </cell>
        </row>
        <row r="4581">
          <cell r="A4581">
            <v>664159</v>
          </cell>
          <cell r="C4581" t="str">
            <v>Dewees, Donnie</v>
          </cell>
          <cell r="AF4581">
            <v>0.20474540230332944</v>
          </cell>
          <cell r="AN4581">
            <v>217.01463703703703</v>
          </cell>
          <cell r="AP4581">
            <v>0.28002174053842599</v>
          </cell>
          <cell r="AV4581" t="str">
            <v>CF</v>
          </cell>
          <cell r="AW4581">
            <v>-14.091166666666666</v>
          </cell>
          <cell r="AX4581">
            <v>-20.744249999999994</v>
          </cell>
          <cell r="AY4581">
            <v>-4.8440028708691321</v>
          </cell>
          <cell r="AZ4581">
            <v>-4.8440028708691321</v>
          </cell>
          <cell r="BG4581">
            <v>1.4922235621997464</v>
          </cell>
          <cell r="BJ4581">
            <v>6.5508854585358614E-3</v>
          </cell>
          <cell r="CF4581">
            <v>0</v>
          </cell>
          <cell r="CV4581">
            <v>22.791666666666668</v>
          </cell>
          <cell r="DA4581">
            <v>0</v>
          </cell>
          <cell r="ER4581">
            <v>542.53659259259257</v>
          </cell>
        </row>
        <row r="4582">
          <cell r="A4582">
            <v>664162</v>
          </cell>
          <cell r="C4582" t="str">
            <v>Taylor, Logan</v>
          </cell>
          <cell r="AF4582">
            <v>0.19130680741118938</v>
          </cell>
          <cell r="AN4582">
            <v>187.01795555555555</v>
          </cell>
          <cell r="AP4582">
            <v>0.24128696564865915</v>
          </cell>
          <cell r="AV4582" t="str">
            <v>3B</v>
          </cell>
          <cell r="AW4582">
            <v>-14.091166666666666</v>
          </cell>
          <cell r="AX4582">
            <v>-10.112089769759454</v>
          </cell>
          <cell r="AY4582">
            <v>-13.120759925608946</v>
          </cell>
          <cell r="AZ4582">
            <v>-10.112089769759454</v>
          </cell>
          <cell r="BG4582">
            <v>1.3487187898972961</v>
          </cell>
          <cell r="BJ4582">
            <v>1.0646421631382151E-2</v>
          </cell>
          <cell r="CF4582">
            <v>0</v>
          </cell>
          <cell r="CV4582">
            <v>22.791666666666668</v>
          </cell>
          <cell r="DA4582">
            <v>0</v>
          </cell>
          <cell r="ER4582">
            <v>467.54488888888886</v>
          </cell>
        </row>
        <row r="4583">
          <cell r="A4583">
            <v>664167</v>
          </cell>
          <cell r="C4583" t="str">
            <v>Trahan, Blake</v>
          </cell>
          <cell r="AF4583">
            <v>0.19373701070798527</v>
          </cell>
          <cell r="AN4583">
            <v>214.6856296296296</v>
          </cell>
          <cell r="AP4583">
            <v>0.2704001617337034</v>
          </cell>
          <cell r="AV4583" t="str">
            <v>SS</v>
          </cell>
          <cell r="AW4583">
            <v>-14.091166666666666</v>
          </cell>
          <cell r="AX4583">
            <v>3.1899417140178983</v>
          </cell>
          <cell r="AY4583">
            <v>-6.3347188693197012</v>
          </cell>
          <cell r="AZ4583">
            <v>3.1899417140178983</v>
          </cell>
          <cell r="BG4583">
            <v>1.1997863501345201</v>
          </cell>
          <cell r="BJ4583">
            <v>-3.6231033547741202E-3</v>
          </cell>
          <cell r="CF4583">
            <v>0</v>
          </cell>
          <cell r="CV4583">
            <v>22.791666666666668</v>
          </cell>
          <cell r="DA4583">
            <v>0</v>
          </cell>
          <cell r="ER4583">
            <v>536.71407407407401</v>
          </cell>
        </row>
        <row r="4584">
          <cell r="A4584">
            <v>664174</v>
          </cell>
          <cell r="C4584" t="str">
            <v>Dobson, Dillon</v>
          </cell>
          <cell r="AF4584">
            <v>0.2043709153987347</v>
          </cell>
          <cell r="AN4584">
            <v>180.00936296296297</v>
          </cell>
          <cell r="AP4584">
            <v>0.23287057129530353</v>
          </cell>
          <cell r="AV4584" t="str">
            <v>1B</v>
          </cell>
          <cell r="AW4584">
            <v>-15.077735481265577</v>
          </cell>
          <cell r="AX4584">
            <v>-20.576949999999997</v>
          </cell>
          <cell r="AY4584">
            <v>-15.476876877038054</v>
          </cell>
          <cell r="AZ4584">
            <v>-15.077735481265577</v>
          </cell>
          <cell r="BG4584">
            <v>1.5636834572195246</v>
          </cell>
          <cell r="BJ4584">
            <v>4.0001519611735717E-3</v>
          </cell>
          <cell r="CF4584">
            <v>0</v>
          </cell>
          <cell r="CV4584">
            <v>22.875</v>
          </cell>
          <cell r="DA4584">
            <v>0</v>
          </cell>
          <cell r="ER4584">
            <v>450.02340740740738</v>
          </cell>
        </row>
        <row r="4585">
          <cell r="A4585">
            <v>664175</v>
          </cell>
          <cell r="C4585" t="str">
            <v>Aikin, Craig</v>
          </cell>
          <cell r="AF4585">
            <v>0.1750325906176799</v>
          </cell>
          <cell r="AN4585">
            <v>165.43051851851851</v>
          </cell>
          <cell r="AP4585">
            <v>0.20754019706167703</v>
          </cell>
          <cell r="AV4585" t="str">
            <v>LF</v>
          </cell>
          <cell r="AW4585">
            <v>-14.007900000000001</v>
          </cell>
          <cell r="AX4585">
            <v>-20.576949999999997</v>
          </cell>
          <cell r="AY4585">
            <v>-13.389234914130894</v>
          </cell>
          <cell r="AZ4585">
            <v>-13.389234914130894</v>
          </cell>
          <cell r="BG4585">
            <v>1.1216692503108403</v>
          </cell>
          <cell r="BJ4585">
            <v>5.7550765405773177E-3</v>
          </cell>
          <cell r="CF4585">
            <v>0</v>
          </cell>
          <cell r="CV4585">
            <v>22.875</v>
          </cell>
          <cell r="DA4585">
            <v>0</v>
          </cell>
          <cell r="ER4585">
            <v>413.57629629629628</v>
          </cell>
        </row>
        <row r="4586">
          <cell r="A4586">
            <v>664183</v>
          </cell>
          <cell r="C4586" t="str">
            <v>Jenner, Jesse</v>
          </cell>
          <cell r="AF4586">
            <v>0.19458937435482648</v>
          </cell>
          <cell r="AN4586">
            <v>99.441185185185191</v>
          </cell>
          <cell r="AP4586">
            <v>0.12510718060298232</v>
          </cell>
          <cell r="AV4586" t="str">
            <v>C</v>
          </cell>
          <cell r="AW4586">
            <v>-16.494987774292024</v>
          </cell>
          <cell r="AX4586">
            <v>-20.409649999999999</v>
          </cell>
          <cell r="AY4586">
            <v>-16.554064254611578</v>
          </cell>
          <cell r="AZ4586">
            <v>-1.3289535667079537</v>
          </cell>
          <cell r="BG4586">
            <v>1.2565419855920332</v>
          </cell>
          <cell r="BJ4586">
            <v>-1.5268389714588704E-2</v>
          </cell>
          <cell r="CF4586">
            <v>0</v>
          </cell>
          <cell r="CV4586">
            <v>22.958333333333332</v>
          </cell>
          <cell r="DA4586">
            <v>0</v>
          </cell>
          <cell r="ER4586">
            <v>248.60296296296298</v>
          </cell>
        </row>
        <row r="4587">
          <cell r="A4587">
            <v>664191</v>
          </cell>
          <cell r="C4587" t="str">
            <v>Porter, Pat</v>
          </cell>
          <cell r="AF4587">
            <v>0.19408402211915177</v>
          </cell>
          <cell r="AN4587">
            <v>164.03342222222224</v>
          </cell>
          <cell r="AP4587">
            <v>0.21268610488681872</v>
          </cell>
          <cell r="AV4587" t="str">
            <v>RF</v>
          </cell>
          <cell r="AW4587">
            <v>-15.495373277608861</v>
          </cell>
          <cell r="AX4587">
            <v>-20.258216666666662</v>
          </cell>
          <cell r="AY4587">
            <v>-15.672084627213051</v>
          </cell>
          <cell r="AZ4587">
            <v>-15.495373277608861</v>
          </cell>
          <cell r="BG4587">
            <v>1.1084993961705787</v>
          </cell>
          <cell r="BJ4587">
            <v>-1.1025136276746009E-2</v>
          </cell>
          <cell r="CF4587">
            <v>0</v>
          </cell>
          <cell r="CV4587">
            <v>23.041666666666668</v>
          </cell>
          <cell r="DA4587">
            <v>0</v>
          </cell>
          <cell r="ER4587">
            <v>410.08355555555556</v>
          </cell>
        </row>
        <row r="4588">
          <cell r="A4588">
            <v>664201</v>
          </cell>
          <cell r="C4588" t="str">
            <v>Keegan, Trey</v>
          </cell>
          <cell r="AF4588">
            <v>0.15691791043618589</v>
          </cell>
          <cell r="AN4588">
            <v>65.221096296296309</v>
          </cell>
          <cell r="AP4588">
            <v>6.1615159479002979E-2</v>
          </cell>
          <cell r="AV4588" t="str">
            <v>C</v>
          </cell>
          <cell r="AW4588">
            <v>-15.326499357987391</v>
          </cell>
          <cell r="AX4588">
            <v>-20.122649999999997</v>
          </cell>
          <cell r="AY4588">
            <v>-15.005811643983176</v>
          </cell>
          <cell r="AZ4588">
            <v>-4.1835610011856295</v>
          </cell>
          <cell r="BG4588">
            <v>1.2255628619619676</v>
          </cell>
          <cell r="BJ4588">
            <v>7.5418805094693937E-3</v>
          </cell>
          <cell r="CF4588">
            <v>0</v>
          </cell>
          <cell r="CV4588">
            <v>23.125</v>
          </cell>
          <cell r="DA4588">
            <v>0</v>
          </cell>
          <cell r="ER4588">
            <v>163.05274074074077</v>
          </cell>
        </row>
        <row r="4589">
          <cell r="A4589">
            <v>664215</v>
          </cell>
          <cell r="C4589" t="str">
            <v>Nehrir, Zach</v>
          </cell>
          <cell r="AF4589">
            <v>0.17245406122488638</v>
          </cell>
          <cell r="AN4589">
            <v>184.39917037037037</v>
          </cell>
          <cell r="AP4589">
            <v>0.22773050569724074</v>
          </cell>
          <cell r="AV4589" t="str">
            <v>CF</v>
          </cell>
          <cell r="AW4589">
            <v>-13.492958333333334</v>
          </cell>
          <cell r="AX4589">
            <v>-19.580383333333334</v>
          </cell>
          <cell r="AY4589">
            <v>-4.2569430167678446</v>
          </cell>
          <cell r="AZ4589">
            <v>-4.2569430167678446</v>
          </cell>
          <cell r="BG4589">
            <v>1.5190007618781549</v>
          </cell>
          <cell r="BJ4589">
            <v>-1.7075312223228093E-4</v>
          </cell>
          <cell r="CF4589">
            <v>0</v>
          </cell>
          <cell r="CV4589">
            <v>23.458333333333332</v>
          </cell>
          <cell r="DA4589">
            <v>0</v>
          </cell>
          <cell r="ER4589">
            <v>460.99792592592587</v>
          </cell>
        </row>
        <row r="4590">
          <cell r="A4590">
            <v>664228</v>
          </cell>
          <cell r="C4590" t="str">
            <v>Esser, Mitchell</v>
          </cell>
          <cell r="AF4590">
            <v>0.17244444483307897</v>
          </cell>
          <cell r="AN4590">
            <v>70.287680000000009</v>
          </cell>
          <cell r="AP4590">
            <v>3.5936119206230632E-2</v>
          </cell>
          <cell r="AV4590" t="str">
            <v>RF</v>
          </cell>
          <cell r="AW4590">
            <v>-13.351125</v>
          </cell>
          <cell r="AX4590">
            <v>-19.309249999999999</v>
          </cell>
          <cell r="AY4590">
            <v>4.1431435992895116E-2</v>
          </cell>
          <cell r="AZ4590">
            <v>4.1431435992895116E-2</v>
          </cell>
          <cell r="BG4590">
            <v>1.2343362171566423</v>
          </cell>
          <cell r="BJ4590">
            <v>-1.0872535724943093E-2</v>
          </cell>
          <cell r="CF4590">
            <v>0</v>
          </cell>
          <cell r="CV4590">
            <v>23.625</v>
          </cell>
          <cell r="DA4590">
            <v>0</v>
          </cell>
          <cell r="ER4590">
            <v>175.7192</v>
          </cell>
        </row>
        <row r="4591">
          <cell r="A4591">
            <v>664229</v>
          </cell>
          <cell r="C4591" t="str">
            <v>Foster, Jared</v>
          </cell>
          <cell r="AF4591">
            <v>0.18375073603210029</v>
          </cell>
          <cell r="AN4591">
            <v>188.68871111111113</v>
          </cell>
          <cell r="AP4591">
            <v>0.24356153400833747</v>
          </cell>
          <cell r="AV4591" t="str">
            <v>CF</v>
          </cell>
          <cell r="AW4591">
            <v>-13.351125</v>
          </cell>
          <cell r="AX4591">
            <v>-19.309249999999999</v>
          </cell>
          <cell r="AY4591">
            <v>-8.2721320953622453</v>
          </cell>
          <cell r="AZ4591">
            <v>-8.2721320953622453</v>
          </cell>
          <cell r="BG4591">
            <v>1.5706234561250016</v>
          </cell>
          <cell r="BJ4591">
            <v>9.0120912665901543E-3</v>
          </cell>
          <cell r="CF4591">
            <v>0</v>
          </cell>
          <cell r="CV4591">
            <v>23.625</v>
          </cell>
          <cell r="DA4591">
            <v>0</v>
          </cell>
          <cell r="ER4591">
            <v>471.72177777777779</v>
          </cell>
        </row>
        <row r="4592">
          <cell r="A4592">
            <v>664233</v>
          </cell>
          <cell r="C4592" t="str">
            <v>Odenwaelder, Mike</v>
          </cell>
          <cell r="AF4592">
            <v>0.15782998732933828</v>
          </cell>
          <cell r="AN4592">
            <v>93.464426666666668</v>
          </cell>
          <cell r="AP4592">
            <v>0.10420414467026395</v>
          </cell>
          <cell r="AV4592" t="str">
            <v>RF</v>
          </cell>
          <cell r="AW4592">
            <v>-13.209291666666665</v>
          </cell>
          <cell r="AX4592">
            <v>-19.038116666666664</v>
          </cell>
          <cell r="AY4592">
            <v>-8.9697374434409731</v>
          </cell>
          <cell r="AZ4592">
            <v>-8.9697374434409731</v>
          </cell>
          <cell r="BG4592">
            <v>1.4874216313448252</v>
          </cell>
          <cell r="BJ4592">
            <v>-9.5290973115452361E-3</v>
          </cell>
          <cell r="CF4592">
            <v>0</v>
          </cell>
          <cell r="CV4592">
            <v>23.791666666666668</v>
          </cell>
          <cell r="DA4592">
            <v>0</v>
          </cell>
          <cell r="ER4592">
            <v>233.66106666666667</v>
          </cell>
        </row>
        <row r="4593">
          <cell r="A4593">
            <v>664238</v>
          </cell>
          <cell r="C4593" t="str">
            <v>Moore, Dylan</v>
          </cell>
          <cell r="AF4593">
            <v>0.23218629832631149</v>
          </cell>
          <cell r="AN4593">
            <v>210.15810370370369</v>
          </cell>
          <cell r="AP4593">
            <v>0.27062816434910686</v>
          </cell>
          <cell r="AV4593" t="str">
            <v>1B</v>
          </cell>
          <cell r="AW4593">
            <v>-13.199809362299366</v>
          </cell>
          <cell r="AX4593">
            <v>-8.5783792870910833</v>
          </cell>
          <cell r="AY4593">
            <v>-7.5204369074325257</v>
          </cell>
          <cell r="AZ4593">
            <v>-7.5204369074325257</v>
          </cell>
          <cell r="BG4593">
            <v>1.269014313939973</v>
          </cell>
          <cell r="BJ4593">
            <v>-1.0963024566050852E-2</v>
          </cell>
          <cell r="CF4593">
            <v>0</v>
          </cell>
          <cell r="CV4593">
            <v>23.875</v>
          </cell>
          <cell r="DA4593">
            <v>0</v>
          </cell>
          <cell r="ER4593">
            <v>525.39525925925921</v>
          </cell>
        </row>
        <row r="4594">
          <cell r="A4594">
            <v>664239</v>
          </cell>
          <cell r="C4594" t="str">
            <v>Ratledge, Logan</v>
          </cell>
          <cell r="AF4594">
            <v>0.1843091351624086</v>
          </cell>
          <cell r="AN4594">
            <v>143.70536296296297</v>
          </cell>
          <cell r="AP4594">
            <v>0.16493959622077514</v>
          </cell>
          <cell r="AV4594" t="str">
            <v>3B</v>
          </cell>
          <cell r="AW4594">
            <v>-13.067458333333335</v>
          </cell>
          <cell r="AX4594">
            <v>-7.8580468218869637</v>
          </cell>
          <cell r="AY4594">
            <v>-2.6326880319695016</v>
          </cell>
          <cell r="AZ4594">
            <v>-2.6326880319695016</v>
          </cell>
          <cell r="BG4594">
            <v>1.2235918062263305</v>
          </cell>
          <cell r="BJ4594">
            <v>-1.8498143962580441E-2</v>
          </cell>
          <cell r="CF4594">
            <v>0</v>
          </cell>
          <cell r="CV4594">
            <v>23.958333333333332</v>
          </cell>
          <cell r="DA4594">
            <v>0</v>
          </cell>
          <cell r="ER4594">
            <v>359.26340740740739</v>
          </cell>
        </row>
        <row r="4595">
          <cell r="A4595">
            <v>664243</v>
          </cell>
          <cell r="C4595" t="str">
            <v>Pierson, Michael</v>
          </cell>
          <cell r="AF4595">
            <v>0.17517048484174685</v>
          </cell>
          <cell r="AN4595">
            <v>147.44391111111111</v>
          </cell>
          <cell r="AP4595">
            <v>0.19197063626097433</v>
          </cell>
          <cell r="AV4595" t="str">
            <v>3B</v>
          </cell>
          <cell r="AW4595">
            <v>-15.757242597176521</v>
          </cell>
          <cell r="AX4595">
            <v>-4.5782549841210693</v>
          </cell>
          <cell r="AY4595">
            <v>-11.065717079791462</v>
          </cell>
          <cell r="AZ4595">
            <v>-4.5782549841210693</v>
          </cell>
          <cell r="BG4595">
            <v>1.3813700402214759</v>
          </cell>
          <cell r="BJ4595">
            <v>6.3985140206260947E-3</v>
          </cell>
          <cell r="CF4595">
            <v>0</v>
          </cell>
          <cell r="CV4595">
            <v>24.125</v>
          </cell>
          <cell r="DA4595">
            <v>0</v>
          </cell>
          <cell r="ER4595">
            <v>368.60977777777777</v>
          </cell>
        </row>
        <row r="4596">
          <cell r="A4596">
            <v>664247</v>
          </cell>
          <cell r="C4596" t="str">
            <v>Garlick, Kyle</v>
          </cell>
          <cell r="AF4596">
            <v>0.23364238615326605</v>
          </cell>
          <cell r="AN4596">
            <v>204.5483851851852</v>
          </cell>
          <cell r="AP4596">
            <v>0.26069361868949625</v>
          </cell>
          <cell r="AV4596" t="str">
            <v>RF</v>
          </cell>
          <cell r="AW4596">
            <v>-11.7096225932706</v>
          </cell>
          <cell r="AX4596">
            <v>-18.128116666666667</v>
          </cell>
          <cell r="AY4596">
            <v>-13.079932651020211</v>
          </cell>
          <cell r="AZ4596">
            <v>-11.7096225932706</v>
          </cell>
          <cell r="BG4596">
            <v>1.579152596982909</v>
          </cell>
          <cell r="BJ4596">
            <v>2.2181130347074904E-2</v>
          </cell>
          <cell r="CF4596">
            <v>0</v>
          </cell>
          <cell r="CV4596">
            <v>24.458333333333332</v>
          </cell>
          <cell r="DA4596">
            <v>0</v>
          </cell>
          <cell r="ER4596">
            <v>511.37096296296295</v>
          </cell>
        </row>
        <row r="4597">
          <cell r="A4597">
            <v>664277</v>
          </cell>
          <cell r="C4597" t="str">
            <v>Pinero, Marcos</v>
          </cell>
          <cell r="AF4597">
            <v>0.13409023868828798</v>
          </cell>
          <cell r="AN4597">
            <v>102.4318814814815</v>
          </cell>
          <cell r="AP4597">
            <v>0.12007709438120917</v>
          </cell>
          <cell r="AV4597" t="str">
            <v>CF</v>
          </cell>
          <cell r="AW4597">
            <v>-16.947316666666666</v>
          </cell>
          <cell r="AX4597">
            <v>-26.683516666666659</v>
          </cell>
          <cell r="AY4597">
            <v>-15.408006180604005</v>
          </cell>
          <cell r="AZ4597">
            <v>-15.408006180604005</v>
          </cell>
          <cell r="BG4597">
            <v>0.54329797989724016</v>
          </cell>
          <cell r="BJ4597">
            <v>-5.3692297973804036E-3</v>
          </cell>
          <cell r="CF4597">
            <v>0</v>
          </cell>
          <cell r="CV4597">
            <v>20.291666666666668</v>
          </cell>
          <cell r="DA4597">
            <v>0</v>
          </cell>
          <cell r="ER4597">
            <v>256.07970370370373</v>
          </cell>
        </row>
        <row r="4598">
          <cell r="A4598">
            <v>664278</v>
          </cell>
          <cell r="C4598" t="str">
            <v>Jimenez, Hansel</v>
          </cell>
          <cell r="AF4598">
            <v>0.12642998170358291</v>
          </cell>
          <cell r="AN4598">
            <v>95.934079999999994</v>
          </cell>
          <cell r="AP4598">
            <v>9.174177746556067E-2</v>
          </cell>
          <cell r="AV4598" t="str">
            <v>LF</v>
          </cell>
          <cell r="AW4598">
            <v>-18.395814472253537</v>
          </cell>
          <cell r="AX4598">
            <v>-27.622450000000001</v>
          </cell>
          <cell r="AY4598">
            <v>-18.452732247001027</v>
          </cell>
          <cell r="AZ4598">
            <v>-18.395814472253537</v>
          </cell>
          <cell r="BG4598">
            <v>0.65936671138331082</v>
          </cell>
          <cell r="BJ4598">
            <v>7.4474527528390925E-3</v>
          </cell>
          <cell r="CF4598">
            <v>0</v>
          </cell>
          <cell r="CV4598">
            <v>19.958333333333332</v>
          </cell>
          <cell r="DA4598">
            <v>0</v>
          </cell>
          <cell r="ER4598">
            <v>239.83519999999999</v>
          </cell>
        </row>
        <row r="4599">
          <cell r="A4599">
            <v>664279</v>
          </cell>
          <cell r="C4599" t="str">
            <v>Lagrange, Wagner</v>
          </cell>
          <cell r="AF4599">
            <v>0.14496731983296476</v>
          </cell>
          <cell r="AN4599">
            <v>119.43632592592594</v>
          </cell>
          <cell r="AP4599">
            <v>0.16531289598733301</v>
          </cell>
          <cell r="AV4599" t="str">
            <v>LF</v>
          </cell>
          <cell r="AW4599">
            <v>-18.305372543851433</v>
          </cell>
          <cell r="AX4599">
            <v>-25.298916666666656</v>
          </cell>
          <cell r="AY4599">
            <v>-18.552061551984622</v>
          </cell>
          <cell r="AZ4599">
            <v>-18.305372543851433</v>
          </cell>
          <cell r="BG4599">
            <v>0.94801332428980012</v>
          </cell>
          <cell r="BJ4599">
            <v>5.309459104107849E-3</v>
          </cell>
          <cell r="CF4599">
            <v>0</v>
          </cell>
          <cell r="CV4599">
            <v>20.791666666666668</v>
          </cell>
          <cell r="DA4599">
            <v>0</v>
          </cell>
          <cell r="ER4599">
            <v>298.59081481481485</v>
          </cell>
        </row>
        <row r="4600">
          <cell r="A4600">
            <v>664283</v>
          </cell>
          <cell r="C4600" t="str">
            <v>Figueroa, Darlin</v>
          </cell>
          <cell r="AF4600">
            <v>0.11510456234128581</v>
          </cell>
          <cell r="AN4600">
            <v>71.429925925925929</v>
          </cell>
          <cell r="AP4600">
            <v>4.5008872368068498E-2</v>
          </cell>
          <cell r="AV4600" t="str">
            <v>LF</v>
          </cell>
          <cell r="AW4600">
            <v>-16.299516666666666</v>
          </cell>
          <cell r="AX4600">
            <v>-25.298916666666656</v>
          </cell>
          <cell r="AY4600">
            <v>-10.463720067792126</v>
          </cell>
          <cell r="AZ4600">
            <v>-10.463720067792126</v>
          </cell>
          <cell r="BG4600">
            <v>0.56207978329320873</v>
          </cell>
          <cell r="BJ4600">
            <v>-2.0213394164995204E-2</v>
          </cell>
          <cell r="CF4600">
            <v>0</v>
          </cell>
          <cell r="CV4600">
            <v>20.791666666666668</v>
          </cell>
          <cell r="DA4600">
            <v>0</v>
          </cell>
          <cell r="ER4600">
            <v>178.57481481481483</v>
          </cell>
        </row>
        <row r="4601">
          <cell r="A4601">
            <v>664288</v>
          </cell>
          <cell r="C4601" t="str">
            <v>Tejada, Oliver</v>
          </cell>
          <cell r="AF4601">
            <v>0.12437826060711715</v>
          </cell>
          <cell r="AN4601">
            <v>52.018986666666677</v>
          </cell>
          <cell r="AP4601">
            <v>2.1691632242115011E-2</v>
          </cell>
          <cell r="AV4601" t="str">
            <v>C</v>
          </cell>
          <cell r="AW4601">
            <v>-18.968</v>
          </cell>
          <cell r="AX4601">
            <v>-31.082549999999994</v>
          </cell>
          <cell r="AY4601">
            <v>-19.922791002586344</v>
          </cell>
          <cell r="AZ4601">
            <v>-10.790888198294638</v>
          </cell>
          <cell r="BG4601">
            <v>0.6898514965570175</v>
          </cell>
          <cell r="BJ4601">
            <v>-5.2299885066103479E-3</v>
          </cell>
          <cell r="CF4601">
            <v>0</v>
          </cell>
          <cell r="CV4601">
            <v>18.875</v>
          </cell>
          <cell r="DA4601">
            <v>0</v>
          </cell>
          <cell r="ER4601">
            <v>130.04746666666668</v>
          </cell>
        </row>
        <row r="4602">
          <cell r="A4602">
            <v>664289</v>
          </cell>
          <cell r="C4602" t="str">
            <v>Otano, Ignacio</v>
          </cell>
          <cell r="AF4602">
            <v>0.15504642453086365</v>
          </cell>
          <cell r="AN4602">
            <v>95.55413333333334</v>
          </cell>
          <cell r="AP4602">
            <v>0.11683071473975681</v>
          </cell>
          <cell r="AV4602" t="str">
            <v>SS</v>
          </cell>
          <cell r="AW4602">
            <v>-18.107258333333334</v>
          </cell>
          <cell r="AX4602">
            <v>-14.334274499321966</v>
          </cell>
          <cell r="AY4602">
            <v>-8.8539977048980081</v>
          </cell>
          <cell r="AZ4602">
            <v>-8.8539977048980081</v>
          </cell>
          <cell r="BG4602">
            <v>0.87620571985299933</v>
          </cell>
          <cell r="BJ4602">
            <v>-1.0775762528896742E-2</v>
          </cell>
          <cell r="CF4602">
            <v>0</v>
          </cell>
          <cell r="CV4602">
            <v>19.458333333333332</v>
          </cell>
          <cell r="DA4602">
            <v>0</v>
          </cell>
          <cell r="ER4602">
            <v>238.88533333333334</v>
          </cell>
        </row>
        <row r="4603">
          <cell r="A4603">
            <v>664292</v>
          </cell>
          <cell r="C4603" t="str">
            <v>Ventura, Pedro</v>
          </cell>
          <cell r="AF4603">
            <v>0.14384189524063956</v>
          </cell>
          <cell r="AN4603">
            <v>105.0528</v>
          </cell>
          <cell r="AP4603">
            <v>0.10454782727708423</v>
          </cell>
          <cell r="AV4603" t="str">
            <v>SS</v>
          </cell>
          <cell r="AW4603">
            <v>-18.347891666666666</v>
          </cell>
          <cell r="AX4603">
            <v>-12.334269845378536</v>
          </cell>
          <cell r="AY4603">
            <v>-15.696079511372748</v>
          </cell>
          <cell r="AZ4603">
            <v>-12.334269845378536</v>
          </cell>
          <cell r="BG4603">
            <v>0.87864271978784725</v>
          </cell>
          <cell r="BJ4603">
            <v>1.6365613356906E-3</v>
          </cell>
          <cell r="CF4603">
            <v>0</v>
          </cell>
          <cell r="CV4603">
            <v>19.291666666666668</v>
          </cell>
          <cell r="DA4603">
            <v>0</v>
          </cell>
          <cell r="ER4603">
            <v>262.63200000000001</v>
          </cell>
        </row>
        <row r="4604">
          <cell r="A4604">
            <v>664293</v>
          </cell>
          <cell r="C4604" t="str">
            <v>Ortiz, Leonardo</v>
          </cell>
          <cell r="AF4604">
            <v>0.11809981659851262</v>
          </cell>
          <cell r="AN4604">
            <v>89.722548148148164</v>
          </cell>
          <cell r="AP4604">
            <v>0.1044619313511016</v>
          </cell>
          <cell r="AV4604" t="str">
            <v>C</v>
          </cell>
          <cell r="AW4604">
            <v>-19.061642180965848</v>
          </cell>
          <cell r="AX4604">
            <v>-29.722449999999988</v>
          </cell>
          <cell r="AY4604">
            <v>-20.927448440057461</v>
          </cell>
          <cell r="AZ4604">
            <v>-18.611327699616176</v>
          </cell>
          <cell r="BG4604">
            <v>0.88342790661219484</v>
          </cell>
          <cell r="BJ4604">
            <v>2.8724606546035357E-3</v>
          </cell>
          <cell r="CF4604">
            <v>0</v>
          </cell>
          <cell r="CV4604">
            <v>19.291666666666668</v>
          </cell>
          <cell r="DA4604">
            <v>0</v>
          </cell>
          <cell r="ER4604">
            <v>224.30637037037039</v>
          </cell>
        </row>
        <row r="4605">
          <cell r="A4605">
            <v>664295</v>
          </cell>
          <cell r="C4605" t="str">
            <v>Dixon, Johnny</v>
          </cell>
          <cell r="AF4605">
            <v>0.12623633252726182</v>
          </cell>
          <cell r="AN4605">
            <v>138.88082962962963</v>
          </cell>
          <cell r="AP4605">
            <v>0.18162931132721882</v>
          </cell>
          <cell r="AV4605" t="str">
            <v>LF</v>
          </cell>
          <cell r="AW4605">
            <v>-23.11960240751484</v>
          </cell>
          <cell r="AX4605">
            <v>-29.459949999999996</v>
          </cell>
          <cell r="AY4605">
            <v>-27.332968290712259</v>
          </cell>
          <cell r="AZ4605">
            <v>-23.11960240751484</v>
          </cell>
          <cell r="BG4605">
            <v>0.78518465914370006</v>
          </cell>
          <cell r="BJ4605">
            <v>2.1814961909014307E-3</v>
          </cell>
          <cell r="CF4605">
            <v>0</v>
          </cell>
          <cell r="CV4605">
            <v>19.375</v>
          </cell>
          <cell r="DA4605">
            <v>0</v>
          </cell>
          <cell r="ER4605">
            <v>347.20207407407406</v>
          </cell>
        </row>
        <row r="4606">
          <cell r="A4606">
            <v>664297</v>
          </cell>
          <cell r="C4606" t="str">
            <v>Falcon, Santo</v>
          </cell>
          <cell r="AF4606">
            <v>0.12789823473483791</v>
          </cell>
          <cell r="AN4606">
            <v>102.6859851851852</v>
          </cell>
          <cell r="AP4606">
            <v>9.2183371903918787E-2</v>
          </cell>
          <cell r="AV4606" t="str">
            <v>CF</v>
          </cell>
          <cell r="AW4606">
            <v>-18.347891666666666</v>
          </cell>
          <cell r="AX4606">
            <v>-29.722449999999988</v>
          </cell>
          <cell r="AY4606">
            <v>-9.3723879458445207</v>
          </cell>
          <cell r="AZ4606">
            <v>-9.3723879458445207</v>
          </cell>
          <cell r="BG4606">
            <v>0.75858635783101658</v>
          </cell>
          <cell r="BJ4606">
            <v>1.3642107385162402E-3</v>
          </cell>
          <cell r="CF4606">
            <v>0</v>
          </cell>
          <cell r="CV4606">
            <v>19.291666666666668</v>
          </cell>
          <cell r="DA4606">
            <v>0</v>
          </cell>
          <cell r="ER4606">
            <v>256.714962962963</v>
          </cell>
        </row>
        <row r="4607">
          <cell r="A4607">
            <v>664302</v>
          </cell>
          <cell r="C4607" t="str">
            <v>Diaz, Daniel</v>
          </cell>
          <cell r="AF4607">
            <v>0.11866754715996747</v>
          </cell>
          <cell r="AN4607">
            <v>92.382459259259278</v>
          </cell>
          <cell r="AP4607">
            <v>0.12772298567783791</v>
          </cell>
          <cell r="AV4607" t="str">
            <v>C</v>
          </cell>
          <cell r="AW4607">
            <v>-20.952484441211539</v>
          </cell>
          <cell r="AX4607">
            <v>-29.984949999999998</v>
          </cell>
          <cell r="AY4607">
            <v>-24.242076937142386</v>
          </cell>
          <cell r="AZ4607">
            <v>-17.831936757341552</v>
          </cell>
          <cell r="BG4607">
            <v>0.3939090173862545</v>
          </cell>
          <cell r="BJ4607">
            <v>-3.3724320174815105E-3</v>
          </cell>
          <cell r="CF4607">
            <v>0</v>
          </cell>
          <cell r="CV4607">
            <v>19.208333333333332</v>
          </cell>
          <cell r="DA4607">
            <v>0</v>
          </cell>
          <cell r="ER4607">
            <v>230.95614814814817</v>
          </cell>
        </row>
        <row r="4608">
          <cell r="A4608">
            <v>664306</v>
          </cell>
          <cell r="C4608" t="str">
            <v>Matos, Malvin</v>
          </cell>
          <cell r="AF4608">
            <v>0.15350109246067675</v>
          </cell>
          <cell r="AN4608">
            <v>103.61789629629629</v>
          </cell>
          <cell r="AP4608">
            <v>0.1135602920665495</v>
          </cell>
          <cell r="AV4608" t="str">
            <v>CF</v>
          </cell>
          <cell r="AW4608">
            <v>-17.505675</v>
          </cell>
          <cell r="AX4608">
            <v>-27.884949999999996</v>
          </cell>
          <cell r="AY4608">
            <v>-14.818147977922411</v>
          </cell>
          <cell r="AZ4608">
            <v>-14.818147977922411</v>
          </cell>
          <cell r="BG4608">
            <v>1.0007307988764893</v>
          </cell>
          <cell r="BJ4608">
            <v>6.4682931925039919E-3</v>
          </cell>
          <cell r="CF4608">
            <v>0</v>
          </cell>
          <cell r="CV4608">
            <v>19.875</v>
          </cell>
          <cell r="DA4608">
            <v>0</v>
          </cell>
          <cell r="ER4608">
            <v>259.04474074074074</v>
          </cell>
        </row>
        <row r="4609">
          <cell r="A4609">
            <v>664310</v>
          </cell>
          <cell r="C4609" t="str">
            <v>Rodriguez, Brayan</v>
          </cell>
          <cell r="AF4609">
            <v>0.13083251000807716</v>
          </cell>
          <cell r="AN4609">
            <v>65.120948148148159</v>
          </cell>
          <cell r="AP4609">
            <v>5.2568283707372654E-2</v>
          </cell>
          <cell r="AV4609" t="str">
            <v>C</v>
          </cell>
          <cell r="AW4609">
            <v>-22.472700136680352</v>
          </cell>
          <cell r="AX4609">
            <v>-29.984949999999998</v>
          </cell>
          <cell r="AY4609">
            <v>-24.946459904462685</v>
          </cell>
          <cell r="AZ4609">
            <v>-14.251745688839843</v>
          </cell>
          <cell r="BG4609">
            <v>0.67954555626631508</v>
          </cell>
          <cell r="BJ4609">
            <v>8.7844763743055252E-3</v>
          </cell>
          <cell r="CF4609">
            <v>0</v>
          </cell>
          <cell r="CV4609">
            <v>19.208333333333332</v>
          </cell>
          <cell r="DA4609">
            <v>0</v>
          </cell>
          <cell r="ER4609">
            <v>162.8023703703704</v>
          </cell>
        </row>
        <row r="4610">
          <cell r="A4610">
            <v>664311</v>
          </cell>
          <cell r="C4610" t="str">
            <v>De Los Santos, Martin</v>
          </cell>
          <cell r="AF4610">
            <v>0.13558033187920543</v>
          </cell>
          <cell r="AN4610">
            <v>104.66974814814817</v>
          </cell>
          <cell r="AP4610">
            <v>0.10720245237605142</v>
          </cell>
          <cell r="AV4610" t="str">
            <v>3B</v>
          </cell>
          <cell r="AW4610">
            <v>-18.107258333333334</v>
          </cell>
          <cell r="AX4610">
            <v>-14.100605409534687</v>
          </cell>
          <cell r="AY4610">
            <v>-8.2498815780923014</v>
          </cell>
          <cell r="AZ4610">
            <v>-8.2498815780923014</v>
          </cell>
          <cell r="BG4610">
            <v>0.58034627147074414</v>
          </cell>
          <cell r="BJ4610">
            <v>-1.0908227693288157E-2</v>
          </cell>
          <cell r="CF4610">
            <v>0</v>
          </cell>
          <cell r="CV4610">
            <v>19.458333333333332</v>
          </cell>
          <cell r="DA4610">
            <v>0</v>
          </cell>
          <cell r="ER4610">
            <v>261.67437037037041</v>
          </cell>
        </row>
        <row r="4611">
          <cell r="A4611">
            <v>664312</v>
          </cell>
          <cell r="C4611" t="str">
            <v>Gustave, Emilio</v>
          </cell>
          <cell r="AF4611">
            <v>0.15533772981503421</v>
          </cell>
          <cell r="AN4611">
            <v>114.63703703703705</v>
          </cell>
          <cell r="AP4611">
            <v>0.12633528991389464</v>
          </cell>
          <cell r="AV4611" t="str">
            <v>CF</v>
          </cell>
          <cell r="AW4611">
            <v>-15.503708333333336</v>
          </cell>
          <cell r="AX4611">
            <v>-23.627316666666665</v>
          </cell>
          <cell r="AY4611">
            <v>-10.164969990069688</v>
          </cell>
          <cell r="AZ4611">
            <v>-10.164969990069688</v>
          </cell>
          <cell r="BG4611">
            <v>0.78732767565600525</v>
          </cell>
          <cell r="BJ4611">
            <v>4.7003928115231441E-3</v>
          </cell>
          <cell r="CF4611">
            <v>0</v>
          </cell>
          <cell r="CV4611">
            <v>21.458333333333332</v>
          </cell>
          <cell r="DA4611">
            <v>0</v>
          </cell>
          <cell r="ER4611">
            <v>286.59259259259261</v>
          </cell>
        </row>
        <row r="4612">
          <cell r="A4612">
            <v>664314</v>
          </cell>
          <cell r="C4612" t="str">
            <v>Florial, Estevan</v>
          </cell>
          <cell r="AF4612">
            <v>0.16254589835924232</v>
          </cell>
          <cell r="AN4612">
            <v>137.54097777777778</v>
          </cell>
          <cell r="AP4612">
            <v>0.18662031108214105</v>
          </cell>
          <cell r="AV4612" t="str">
            <v>CF</v>
          </cell>
          <cell r="AW4612">
            <v>-19.366</v>
          </cell>
          <cell r="AX4612">
            <v>-31.965249999999994</v>
          </cell>
          <cell r="AY4612">
            <v>-14.327819812719346</v>
          </cell>
          <cell r="AZ4612">
            <v>-14.327819812719346</v>
          </cell>
          <cell r="BG4612">
            <v>0.67340290953513382</v>
          </cell>
          <cell r="BJ4612">
            <v>-4.1635733920591103E-3</v>
          </cell>
          <cell r="CF4612">
            <v>0</v>
          </cell>
          <cell r="CV4612">
            <v>18.625</v>
          </cell>
          <cell r="DA4612">
            <v>0</v>
          </cell>
          <cell r="ER4612">
            <v>343.85244444444447</v>
          </cell>
        </row>
        <row r="4613">
          <cell r="A4613">
            <v>664315</v>
          </cell>
          <cell r="C4613" t="str">
            <v>Castillo, Javier</v>
          </cell>
          <cell r="AF4613">
            <v>0.1234178257393391</v>
          </cell>
          <cell r="AN4613">
            <v>119.21457777777778</v>
          </cell>
          <cell r="AP4613">
            <v>0.14693183393727893</v>
          </cell>
          <cell r="AV4613" t="str">
            <v>3B</v>
          </cell>
          <cell r="AW4613">
            <v>-19.357194560334577</v>
          </cell>
          <cell r="AX4613">
            <v>-24.344970857184691</v>
          </cell>
          <cell r="AY4613">
            <v>-22.586778415739587</v>
          </cell>
          <cell r="AZ4613">
            <v>-19.357194560334577</v>
          </cell>
          <cell r="BG4613">
            <v>0.74802639690352035</v>
          </cell>
          <cell r="BJ4613">
            <v>-8.5168727745580253E-3</v>
          </cell>
          <cell r="CF4613">
            <v>0</v>
          </cell>
          <cell r="CV4613">
            <v>18.208333333333332</v>
          </cell>
          <cell r="DA4613">
            <v>0</v>
          </cell>
          <cell r="ER4613">
            <v>298.03644444444444</v>
          </cell>
        </row>
        <row r="4614">
          <cell r="A4614">
            <v>664316</v>
          </cell>
          <cell r="C4614" t="str">
            <v>Rivero, Leisxonyer</v>
          </cell>
          <cell r="AF4614">
            <v>0.10796915309995089</v>
          </cell>
          <cell r="AN4614">
            <v>94.589748148148146</v>
          </cell>
          <cell r="AP4614">
            <v>9.2006785667287816E-2</v>
          </cell>
          <cell r="AV4614" t="str">
            <v>SS</v>
          </cell>
          <cell r="AW4614">
            <v>-18.227575000000002</v>
          </cell>
          <cell r="AX4614">
            <v>-16.414890772720199</v>
          </cell>
          <cell r="AY4614">
            <v>-12.314121203311311</v>
          </cell>
          <cell r="AZ4614">
            <v>-12.314121203311311</v>
          </cell>
          <cell r="BG4614">
            <v>0.48749332385192179</v>
          </cell>
          <cell r="BJ4614">
            <v>-1.35198342701954E-2</v>
          </cell>
          <cell r="CF4614">
            <v>0</v>
          </cell>
          <cell r="CV4614">
            <v>19.375</v>
          </cell>
          <cell r="DA4614">
            <v>0</v>
          </cell>
          <cell r="ER4614">
            <v>236.47437037037037</v>
          </cell>
        </row>
        <row r="4615">
          <cell r="A4615">
            <v>664317</v>
          </cell>
          <cell r="C4615" t="str">
            <v>Miranda, Holman</v>
          </cell>
          <cell r="AF4615">
            <v>0.13178308221961199</v>
          </cell>
          <cell r="AN4615">
            <v>86.815360000000013</v>
          </cell>
          <cell r="AP4615">
            <v>6.9379025482316559E-2</v>
          </cell>
          <cell r="AV4615" t="str">
            <v>2B</v>
          </cell>
          <cell r="AW4615">
            <v>-19.511556354028126</v>
          </cell>
          <cell r="AX4615">
            <v>-16.54393684161931</v>
          </cell>
          <cell r="AY4615">
            <v>-21.190977916481934</v>
          </cell>
          <cell r="AZ4615">
            <v>-16.54393684161931</v>
          </cell>
          <cell r="BG4615">
            <v>0.61396653374828647</v>
          </cell>
          <cell r="BJ4615">
            <v>-8.9718284737277929E-5</v>
          </cell>
          <cell r="CF4615">
            <v>0</v>
          </cell>
          <cell r="CV4615">
            <v>18.541666666666668</v>
          </cell>
          <cell r="DA4615">
            <v>0</v>
          </cell>
          <cell r="ER4615">
            <v>217.03840000000002</v>
          </cell>
        </row>
        <row r="4616">
          <cell r="A4616">
            <v>664320</v>
          </cell>
          <cell r="C4616" t="str">
            <v>Petit, Keibert</v>
          </cell>
          <cell r="AF4616">
            <v>0.1329854797253501</v>
          </cell>
          <cell r="AN4616">
            <v>80.546240000000012</v>
          </cell>
          <cell r="AP4616">
            <v>8.0198226886556645E-2</v>
          </cell>
          <cell r="AV4616" t="str">
            <v>LF</v>
          </cell>
          <cell r="AW4616">
            <v>-20.51682814451647</v>
          </cell>
          <cell r="AX4616">
            <v>-34.660949999999993</v>
          </cell>
          <cell r="AY4616">
            <v>-19.112583876502008</v>
          </cell>
          <cell r="AZ4616">
            <v>-15.293616390916579</v>
          </cell>
          <cell r="BG4616">
            <v>0.71183840104267415</v>
          </cell>
          <cell r="BJ4616">
            <v>-7.3627478679731745E-3</v>
          </cell>
          <cell r="CF4616">
            <v>0</v>
          </cell>
          <cell r="CV4616">
            <v>17.875</v>
          </cell>
          <cell r="DA4616">
            <v>0</v>
          </cell>
          <cell r="ER4616">
            <v>201.3656</v>
          </cell>
        </row>
        <row r="4617">
          <cell r="A4617">
            <v>664321</v>
          </cell>
          <cell r="C4617" t="str">
            <v>Encarnacion, Yeltsin</v>
          </cell>
          <cell r="AF4617">
            <v>0.12517202588389581</v>
          </cell>
          <cell r="AN4617">
            <v>111.2650666666667</v>
          </cell>
          <cell r="AP4617">
            <v>0.13475627139474677</v>
          </cell>
          <cell r="AV4617" t="str">
            <v>SS</v>
          </cell>
          <cell r="AW4617">
            <v>-20.294666666666664</v>
          </cell>
          <cell r="AX4617">
            <v>-19.07944563322798</v>
          </cell>
          <cell r="AY4617">
            <v>-18.865751381270137</v>
          </cell>
          <cell r="AZ4617">
            <v>-18.865751381270137</v>
          </cell>
          <cell r="BG4617">
            <v>0.73168538246225601</v>
          </cell>
          <cell r="BJ4617">
            <v>-8.3276116249558149E-3</v>
          </cell>
          <cell r="CF4617">
            <v>0</v>
          </cell>
          <cell r="CV4617">
            <v>18.041666666666668</v>
          </cell>
          <cell r="DA4617">
            <v>0</v>
          </cell>
          <cell r="ER4617">
            <v>278.16266666666672</v>
          </cell>
        </row>
        <row r="4618">
          <cell r="A4618">
            <v>664322</v>
          </cell>
          <cell r="C4618" t="str">
            <v>Liriano, Luis</v>
          </cell>
          <cell r="AF4618">
            <v>0.11745709347385991</v>
          </cell>
          <cell r="AN4618">
            <v>107.93623703703705</v>
          </cell>
          <cell r="AP4618">
            <v>0.15227665400382606</v>
          </cell>
          <cell r="AV4618" t="str">
            <v>C</v>
          </cell>
          <cell r="AW4618">
            <v>-20.153122440576702</v>
          </cell>
          <cell r="AX4618">
            <v>-32.259483333333321</v>
          </cell>
          <cell r="AY4618">
            <v>-23.414829174120268</v>
          </cell>
          <cell r="AZ4618">
            <v>-13.810313876725031</v>
          </cell>
          <cell r="BG4618">
            <v>0.68268715822604098</v>
          </cell>
          <cell r="BJ4618">
            <v>-2.1183243798546178E-2</v>
          </cell>
          <cell r="CF4618">
            <v>0</v>
          </cell>
          <cell r="CV4618">
            <v>18.541666666666668</v>
          </cell>
          <cell r="DA4618">
            <v>0</v>
          </cell>
          <cell r="ER4618">
            <v>269.8405925925926</v>
          </cell>
        </row>
        <row r="4619">
          <cell r="A4619">
            <v>664325</v>
          </cell>
          <cell r="C4619" t="str">
            <v>Carrillo, Jose</v>
          </cell>
          <cell r="AF4619">
            <v>0.11626589106353054</v>
          </cell>
          <cell r="AN4619">
            <v>73.89511111111112</v>
          </cell>
          <cell r="AP4619">
            <v>6.6494345755614082E-2</v>
          </cell>
          <cell r="AV4619" t="str">
            <v>C</v>
          </cell>
          <cell r="AW4619">
            <v>-19.631333333333338</v>
          </cell>
          <cell r="AX4619">
            <v>-32.553716666666666</v>
          </cell>
          <cell r="AY4619">
            <v>-20.283838668343243</v>
          </cell>
          <cell r="AZ4619">
            <v>-6.4357203102496969</v>
          </cell>
          <cell r="BG4619">
            <v>0.65683365255770965</v>
          </cell>
          <cell r="BJ4619">
            <v>-1.9552364456466E-2</v>
          </cell>
          <cell r="CF4619">
            <v>0</v>
          </cell>
          <cell r="CV4619">
            <v>18.458333333333332</v>
          </cell>
          <cell r="DA4619">
            <v>0</v>
          </cell>
          <cell r="ER4619">
            <v>184.73777777777781</v>
          </cell>
        </row>
        <row r="4620">
          <cell r="A4620">
            <v>664327</v>
          </cell>
          <cell r="C4620" t="str">
            <v>Delgado, Jonaikel</v>
          </cell>
          <cell r="AF4620">
            <v>0.1290524933853891</v>
          </cell>
          <cell r="AN4620">
            <v>82.051911111111124</v>
          </cell>
          <cell r="AP4620">
            <v>7.1877001441409183E-2</v>
          </cell>
          <cell r="AV4620" t="str">
            <v>LF</v>
          </cell>
          <cell r="AW4620">
            <v>-19.100666666666665</v>
          </cell>
          <cell r="AX4620">
            <v>-31.376783333333325</v>
          </cell>
          <cell r="AY4620">
            <v>-13.859349138129131</v>
          </cell>
          <cell r="AZ4620">
            <v>-13.859349138129131</v>
          </cell>
          <cell r="BG4620">
            <v>0.68065227358188407</v>
          </cell>
          <cell r="BJ4620">
            <v>-8.0120193177994313E-3</v>
          </cell>
          <cell r="CF4620">
            <v>0</v>
          </cell>
          <cell r="CV4620">
            <v>18.791666666666668</v>
          </cell>
          <cell r="DA4620">
            <v>0</v>
          </cell>
          <cell r="ER4620">
            <v>205.1297777777778</v>
          </cell>
        </row>
        <row r="4621">
          <cell r="A4621">
            <v>664329</v>
          </cell>
          <cell r="C4621" t="str">
            <v>Bohorquez, Anderson</v>
          </cell>
          <cell r="AF4621">
            <v>0.13613294881418947</v>
          </cell>
          <cell r="AN4621">
            <v>100.00094814814815</v>
          </cell>
          <cell r="AP4621">
            <v>9.3945463934790752E-2</v>
          </cell>
          <cell r="AV4621" t="str">
            <v>RF</v>
          </cell>
          <cell r="AW4621">
            <v>-19.233333333333334</v>
          </cell>
          <cell r="AX4621">
            <v>-31.671016666666663</v>
          </cell>
          <cell r="AY4621">
            <v>-9.905164310068324</v>
          </cell>
          <cell r="AZ4621">
            <v>-9.905164310068324</v>
          </cell>
          <cell r="BG4621">
            <v>0.68971669012341508</v>
          </cell>
          <cell r="BJ4621">
            <v>-4.5128620945560647E-3</v>
          </cell>
          <cell r="CF4621">
            <v>0</v>
          </cell>
          <cell r="CV4621">
            <v>18.708333333333332</v>
          </cell>
          <cell r="DA4621">
            <v>0</v>
          </cell>
          <cell r="ER4621">
            <v>250.00237037037039</v>
          </cell>
        </row>
        <row r="4622">
          <cell r="A4622">
            <v>664331</v>
          </cell>
          <cell r="C4622" t="str">
            <v>Baez, Carlos</v>
          </cell>
          <cell r="AF4622">
            <v>0.10720673483860677</v>
          </cell>
          <cell r="AN4622">
            <v>114.76408888888889</v>
          </cell>
          <cell r="AP4622">
            <v>0.11280213651765247</v>
          </cell>
          <cell r="AV4622" t="str">
            <v>SS</v>
          </cell>
          <cell r="AW4622">
            <v>-22.46061378140228</v>
          </cell>
          <cell r="AX4622">
            <v>-18.596292925650829</v>
          </cell>
          <cell r="AY4622">
            <v>-25.096926708536358</v>
          </cell>
          <cell r="AZ4622">
            <v>-18.596292925650829</v>
          </cell>
          <cell r="BG4622">
            <v>0.86437831376365448</v>
          </cell>
          <cell r="BJ4622">
            <v>1.8853167290890285E-3</v>
          </cell>
          <cell r="CF4622">
            <v>0</v>
          </cell>
          <cell r="CV4622">
            <v>18.625</v>
          </cell>
          <cell r="DA4622">
            <v>0</v>
          </cell>
          <cell r="ER4622">
            <v>286.91022222222222</v>
          </cell>
        </row>
        <row r="4623">
          <cell r="A4623">
            <v>664332</v>
          </cell>
          <cell r="C4623" t="str">
            <v>Gomez, Moises</v>
          </cell>
          <cell r="AF4623">
            <v>0.14467127356753948</v>
          </cell>
          <cell r="AN4623">
            <v>106.52645925925927</v>
          </cell>
          <cell r="AP4623">
            <v>0.13499677609047955</v>
          </cell>
          <cell r="AV4623" t="str">
            <v>LF</v>
          </cell>
          <cell r="AW4623">
            <v>-20.578524999999999</v>
          </cell>
          <cell r="AX4623">
            <v>-34.660949999999993</v>
          </cell>
          <cell r="AY4623">
            <v>-21.228475896827341</v>
          </cell>
          <cell r="AZ4623">
            <v>-20.578524999999999</v>
          </cell>
          <cell r="BG4623">
            <v>0.63200908750902285</v>
          </cell>
          <cell r="BJ4623">
            <v>-7.6296069411486943E-3</v>
          </cell>
          <cell r="CF4623">
            <v>0</v>
          </cell>
          <cell r="CV4623">
            <v>17.875</v>
          </cell>
          <cell r="DA4623">
            <v>0</v>
          </cell>
          <cell r="ER4623">
            <v>266.31614814814816</v>
          </cell>
        </row>
        <row r="4624">
          <cell r="A4624">
            <v>664334</v>
          </cell>
          <cell r="C4624" t="str">
            <v>Whitefield, Aaron</v>
          </cell>
          <cell r="AF4624">
            <v>0.17875755287850559</v>
          </cell>
          <cell r="AN4624">
            <v>98.786370370370378</v>
          </cell>
          <cell r="AP4624">
            <v>8.2097363792508871E-2</v>
          </cell>
          <cell r="AV4624" t="str">
            <v>1B</v>
          </cell>
          <cell r="AW4624">
            <v>-17.197862784412557</v>
          </cell>
          <cell r="AX4624">
            <v>-28.147449999999992</v>
          </cell>
          <cell r="AY4624">
            <v>-9.7660247676933967</v>
          </cell>
          <cell r="AZ4624">
            <v>-9.7660247676933967</v>
          </cell>
          <cell r="BG4624">
            <v>1.1328280453188861</v>
          </cell>
          <cell r="BJ4624">
            <v>3.9162220295687342E-3</v>
          </cell>
          <cell r="CF4624">
            <v>0</v>
          </cell>
          <cell r="CV4624">
            <v>19.791666666666668</v>
          </cell>
          <cell r="DA4624">
            <v>0</v>
          </cell>
          <cell r="ER4624">
            <v>246.96592592592594</v>
          </cell>
        </row>
        <row r="4625">
          <cell r="A4625">
            <v>664336</v>
          </cell>
          <cell r="C4625" t="str">
            <v>Medina, Fredy</v>
          </cell>
          <cell r="AF4625">
            <v>0.11163893782213016</v>
          </cell>
          <cell r="AN4625">
            <v>63.638613333333346</v>
          </cell>
          <cell r="AP4625">
            <v>3.0932595966255194E-2</v>
          </cell>
          <cell r="AV4625" t="str">
            <v>3B</v>
          </cell>
          <cell r="AW4625">
            <v>-20.847696549756627</v>
          </cell>
          <cell r="AX4625">
            <v>-16.350181613564086</v>
          </cell>
          <cell r="AY4625">
            <v>-22.894114844119933</v>
          </cell>
          <cell r="AZ4625">
            <v>-16.350181613564086</v>
          </cell>
          <cell r="BG4625">
            <v>0.47016548459313356</v>
          </cell>
          <cell r="BJ4625">
            <v>-2.6318135577055824E-3</v>
          </cell>
          <cell r="CF4625">
            <v>0</v>
          </cell>
          <cell r="CV4625">
            <v>18.791666666666668</v>
          </cell>
          <cell r="DA4625">
            <v>0</v>
          </cell>
          <cell r="ER4625">
            <v>159.09653333333335</v>
          </cell>
        </row>
        <row r="4626">
          <cell r="A4626">
            <v>664340</v>
          </cell>
          <cell r="C4626" t="str">
            <v>Mendoza, Willian</v>
          </cell>
          <cell r="AF4626">
            <v>0.11169060925480018</v>
          </cell>
          <cell r="AN4626">
            <v>86.220088888888895</v>
          </cell>
          <cell r="AP4626">
            <v>8.3179067959076702E-2</v>
          </cell>
          <cell r="AV4626" t="str">
            <v>C</v>
          </cell>
          <cell r="AW4626">
            <v>-19.853888233547544</v>
          </cell>
          <cell r="AX4626">
            <v>-32.259483333333321</v>
          </cell>
          <cell r="AY4626">
            <v>-21.647420422507825</v>
          </cell>
          <cell r="AZ4626">
            <v>-13.27104680061484</v>
          </cell>
          <cell r="BG4626">
            <v>0.59845142416011654</v>
          </cell>
          <cell r="BJ4626">
            <v>1.9198131626044893E-4</v>
          </cell>
          <cell r="CF4626">
            <v>0</v>
          </cell>
          <cell r="CV4626">
            <v>18.541666666666668</v>
          </cell>
          <cell r="DA4626">
            <v>0</v>
          </cell>
          <cell r="ER4626">
            <v>215.55022222222223</v>
          </cell>
        </row>
        <row r="4627">
          <cell r="A4627">
            <v>664342</v>
          </cell>
          <cell r="C4627" t="str">
            <v>Alegria, Benjamin</v>
          </cell>
          <cell r="AF4627">
            <v>0.1279950674845701</v>
          </cell>
          <cell r="AN4627">
            <v>135.75762962962963</v>
          </cell>
          <cell r="AP4627">
            <v>0.15633683338265403</v>
          </cell>
          <cell r="AV4627" t="str">
            <v>2B</v>
          </cell>
          <cell r="AW4627">
            <v>-18.968</v>
          </cell>
          <cell r="AX4627">
            <v>-14.689861475754393</v>
          </cell>
          <cell r="AY4627">
            <v>-20.281903718447374</v>
          </cell>
          <cell r="AZ4627">
            <v>-14.689861475754393</v>
          </cell>
          <cell r="BG4627">
            <v>0.69208317225595684</v>
          </cell>
          <cell r="BJ4627">
            <v>-1.6067483949004154E-3</v>
          </cell>
          <cell r="CF4627">
            <v>0</v>
          </cell>
          <cell r="CV4627">
            <v>18.875</v>
          </cell>
          <cell r="DA4627">
            <v>0</v>
          </cell>
          <cell r="ER4627">
            <v>339.39407407407407</v>
          </cell>
        </row>
        <row r="4628">
          <cell r="A4628">
            <v>664344</v>
          </cell>
          <cell r="C4628" t="str">
            <v>Rodriguez, Alexander</v>
          </cell>
          <cell r="AF4628">
            <v>0.13597390140383597</v>
          </cell>
          <cell r="AN4628">
            <v>74.334933333333339</v>
          </cell>
          <cell r="AP4628">
            <v>6.2369120668724798E-2</v>
          </cell>
          <cell r="AV4628" t="str">
            <v>LF</v>
          </cell>
          <cell r="AW4628">
            <v>-19.896666666666665</v>
          </cell>
          <cell r="AX4628">
            <v>-16.8725997297669</v>
          </cell>
          <cell r="AY4628">
            <v>-15.289174064961562</v>
          </cell>
          <cell r="AZ4628">
            <v>-15.289174064961562</v>
          </cell>
          <cell r="BG4628">
            <v>0.56215421993680592</v>
          </cell>
          <cell r="BJ4628">
            <v>-2.1094182908617605E-3</v>
          </cell>
          <cell r="CF4628">
            <v>0</v>
          </cell>
          <cell r="CV4628">
            <v>18.291666666666668</v>
          </cell>
          <cell r="DA4628">
            <v>0</v>
          </cell>
          <cell r="ER4628">
            <v>185.83733333333333</v>
          </cell>
        </row>
        <row r="4629">
          <cell r="A4629">
            <v>664345</v>
          </cell>
          <cell r="C4629" t="str">
            <v>Pulido, Carlos</v>
          </cell>
          <cell r="AF4629">
            <v>0.13112384406216465</v>
          </cell>
          <cell r="AN4629">
            <v>122.40426666666666</v>
          </cell>
          <cell r="AP4629">
            <v>0.15641306674093647</v>
          </cell>
          <cell r="AV4629" t="str">
            <v>C</v>
          </cell>
          <cell r="AW4629">
            <v>-22.408880266828202</v>
          </cell>
          <cell r="AX4629">
            <v>-32.847949999999997</v>
          </cell>
          <cell r="AY4629">
            <v>-26.311147502244253</v>
          </cell>
          <cell r="AZ4629">
            <v>-19.329329821692589</v>
          </cell>
          <cell r="BG4629">
            <v>0.68172092798608652</v>
          </cell>
          <cell r="BJ4629">
            <v>6.3161056093165588E-3</v>
          </cell>
          <cell r="CF4629">
            <v>0</v>
          </cell>
          <cell r="CV4629">
            <v>18.375</v>
          </cell>
          <cell r="DA4629">
            <v>0</v>
          </cell>
          <cell r="ER4629">
            <v>306.01066666666662</v>
          </cell>
        </row>
        <row r="4630">
          <cell r="A4630">
            <v>664346</v>
          </cell>
          <cell r="C4630" t="str">
            <v>Guzman, Carlos</v>
          </cell>
          <cell r="AF4630">
            <v>0.12253520731607812</v>
          </cell>
          <cell r="AN4630">
            <v>72.567360000000008</v>
          </cell>
          <cell r="AP4630">
            <v>5.3336846753167189E-2</v>
          </cell>
          <cell r="AV4630" t="str">
            <v>3B</v>
          </cell>
          <cell r="AW4630">
            <v>-20.238413541272205</v>
          </cell>
          <cell r="AX4630">
            <v>-21.525526542327594</v>
          </cell>
          <cell r="AY4630">
            <v>-22.290759721696261</v>
          </cell>
          <cell r="AZ4630">
            <v>-20.238413541272205</v>
          </cell>
          <cell r="BG4630">
            <v>0.6966035442027052</v>
          </cell>
          <cell r="BJ4630">
            <v>-6.7065185953509663E-3</v>
          </cell>
          <cell r="CF4630">
            <v>0</v>
          </cell>
          <cell r="CV4630">
            <v>18.125</v>
          </cell>
          <cell r="DA4630">
            <v>0</v>
          </cell>
          <cell r="ER4630">
            <v>181.41840000000002</v>
          </cell>
        </row>
        <row r="4631">
          <cell r="A4631">
            <v>664347</v>
          </cell>
          <cell r="C4631" t="str">
            <v>Sanchez, Jonelqui</v>
          </cell>
          <cell r="AF4631">
            <v>0.12691382023764913</v>
          </cell>
          <cell r="AN4631">
            <v>62.118826666666671</v>
          </cell>
          <cell r="AP4631">
            <v>1.8503234786981571E-2</v>
          </cell>
          <cell r="AV4631" t="str">
            <v>2B</v>
          </cell>
          <cell r="AW4631">
            <v>-26.820483705125305</v>
          </cell>
          <cell r="AX4631">
            <v>-20.440108624796515</v>
          </cell>
          <cell r="AY4631">
            <v>-31.122371329055948</v>
          </cell>
          <cell r="AZ4631">
            <v>-20.440108624796515</v>
          </cell>
          <cell r="BG4631">
            <v>0.63416922754320648</v>
          </cell>
          <cell r="BJ4631">
            <v>7.8683742440467941E-3</v>
          </cell>
          <cell r="CF4631">
            <v>0</v>
          </cell>
          <cell r="CV4631">
            <v>17.958333333333332</v>
          </cell>
          <cell r="DA4631">
            <v>0</v>
          </cell>
          <cell r="ER4631">
            <v>155.29706666666667</v>
          </cell>
        </row>
        <row r="4632">
          <cell r="A4632">
            <v>664348</v>
          </cell>
          <cell r="C4632" t="str">
            <v>Gonzalez, Jose</v>
          </cell>
          <cell r="AF4632">
            <v>0.13495814119515667</v>
          </cell>
          <cell r="AN4632">
            <v>98.05463703703704</v>
          </cell>
          <cell r="AP4632">
            <v>0.11440116883846008</v>
          </cell>
          <cell r="AV4632" t="str">
            <v>CF</v>
          </cell>
          <cell r="AW4632">
            <v>-20.433508333333336</v>
          </cell>
          <cell r="AX4632">
            <v>-34.334983333333327</v>
          </cell>
          <cell r="AY4632">
            <v>-16.3472743966027</v>
          </cell>
          <cell r="AZ4632">
            <v>-16.3472743966027</v>
          </cell>
          <cell r="BG4632">
            <v>0.79382307642979688</v>
          </cell>
          <cell r="BJ4632">
            <v>1.620123863735397E-3</v>
          </cell>
          <cell r="CF4632">
            <v>0</v>
          </cell>
          <cell r="CV4632">
            <v>17.958333333333332</v>
          </cell>
          <cell r="DA4632">
            <v>0</v>
          </cell>
          <cell r="ER4632">
            <v>245.13659259259259</v>
          </cell>
        </row>
        <row r="4633">
          <cell r="A4633">
            <v>664363</v>
          </cell>
          <cell r="C4633" t="str">
            <v>Jimenez, Ronny</v>
          </cell>
          <cell r="AF4633">
            <v>0.11941441537291889</v>
          </cell>
          <cell r="AN4633">
            <v>130.10666666666665</v>
          </cell>
          <cell r="AP4633">
            <v>0.17094623787715169</v>
          </cell>
          <cell r="AV4633" t="str">
            <v>3B</v>
          </cell>
          <cell r="AW4633">
            <v>-15.495467211573215</v>
          </cell>
          <cell r="AX4633">
            <v>-12.135259037097526</v>
          </cell>
          <cell r="AY4633">
            <v>-14.412984234940939</v>
          </cell>
          <cell r="AZ4633">
            <v>-12.135259037097526</v>
          </cell>
          <cell r="BG4633">
            <v>1.1206455983946777</v>
          </cell>
          <cell r="BJ4633">
            <v>-2.4364424803643781E-3</v>
          </cell>
          <cell r="CF4633">
            <v>0</v>
          </cell>
          <cell r="CV4633">
            <v>21.791666666666668</v>
          </cell>
          <cell r="DA4633">
            <v>0</v>
          </cell>
          <cell r="ER4633">
            <v>325.26666666666665</v>
          </cell>
        </row>
        <row r="4634">
          <cell r="A4634">
            <v>664364</v>
          </cell>
          <cell r="C4634" t="str">
            <v>Gonzalez, Julio</v>
          </cell>
          <cell r="AF4634">
            <v>0.11885337835296748</v>
          </cell>
          <cell r="AN4634">
            <v>70.287680000000009</v>
          </cell>
          <cell r="AP4634">
            <v>3.5936119206230632E-2</v>
          </cell>
          <cell r="AV4634" t="str">
            <v>3B</v>
          </cell>
          <cell r="AW4634">
            <v>-15.886175</v>
          </cell>
          <cell r="AX4634">
            <v>-8.4873443012754493</v>
          </cell>
          <cell r="AY4634">
            <v>-12.763489650198395</v>
          </cell>
          <cell r="AZ4634">
            <v>-8.4873443012754493</v>
          </cell>
          <cell r="BG4634">
            <v>0.75415428895786873</v>
          </cell>
          <cell r="BJ4634">
            <v>-1.6460184372921117E-2</v>
          </cell>
          <cell r="CF4634">
            <v>0</v>
          </cell>
          <cell r="CV4634">
            <v>21.125</v>
          </cell>
          <cell r="DA4634">
            <v>0</v>
          </cell>
          <cell r="ER4634">
            <v>175.7192</v>
          </cell>
        </row>
        <row r="4635">
          <cell r="A4635">
            <v>664366</v>
          </cell>
          <cell r="C4635" t="str">
            <v>Rondon, Edgar</v>
          </cell>
          <cell r="AF4635">
            <v>0.14360025668681231</v>
          </cell>
          <cell r="AN4635">
            <v>93.274453333333341</v>
          </cell>
          <cell r="AP4635">
            <v>0.11406500963974653</v>
          </cell>
          <cell r="AV4635" t="str">
            <v>2B</v>
          </cell>
          <cell r="AW4635">
            <v>-15.503708333333336</v>
          </cell>
          <cell r="AX4635">
            <v>-11.631993841636429</v>
          </cell>
          <cell r="AY4635">
            <v>-5.766846328204279</v>
          </cell>
          <cell r="AZ4635">
            <v>-5.766846328204279</v>
          </cell>
          <cell r="BG4635">
            <v>0.38679446651421068</v>
          </cell>
          <cell r="BJ4635">
            <v>1.0672948392681313E-2</v>
          </cell>
          <cell r="CF4635">
            <v>0</v>
          </cell>
          <cell r="CV4635">
            <v>21.458333333333332</v>
          </cell>
          <cell r="DA4635">
            <v>0</v>
          </cell>
          <cell r="ER4635">
            <v>233.18613333333334</v>
          </cell>
        </row>
        <row r="4636">
          <cell r="A4636">
            <v>664371</v>
          </cell>
          <cell r="C4636" t="str">
            <v>Reynoso, Eddy</v>
          </cell>
          <cell r="AF4636">
            <v>0.12758072384420333</v>
          </cell>
          <cell r="AN4636">
            <v>123.86749629629631</v>
          </cell>
          <cell r="AP4636">
            <v>0.16516361613845065</v>
          </cell>
          <cell r="AV4636" t="str">
            <v>C</v>
          </cell>
          <cell r="AW4636">
            <v>-15.421831841781348</v>
          </cell>
          <cell r="AX4636">
            <v>-22.632149999999996</v>
          </cell>
          <cell r="AY4636">
            <v>-16.861810459691934</v>
          </cell>
          <cell r="AZ4636">
            <v>-10.472414224013512</v>
          </cell>
          <cell r="BG4636">
            <v>1.0394356375363827</v>
          </cell>
          <cell r="BJ4636">
            <v>1.1070471837558833E-2</v>
          </cell>
          <cell r="CF4636">
            <v>0</v>
          </cell>
          <cell r="CV4636">
            <v>21.875</v>
          </cell>
          <cell r="DA4636">
            <v>0</v>
          </cell>
          <cell r="ER4636">
            <v>309.66874074074076</v>
          </cell>
        </row>
        <row r="4637">
          <cell r="A4637">
            <v>664460</v>
          </cell>
          <cell r="C4637" t="str">
            <v>De La Rosa, Luis</v>
          </cell>
          <cell r="AF4637">
            <v>0.12014206374125384</v>
          </cell>
          <cell r="AN4637">
            <v>102.82548148148149</v>
          </cell>
          <cell r="AP4637">
            <v>0.10239547399847104</v>
          </cell>
          <cell r="AV4637" t="str">
            <v>RF</v>
          </cell>
          <cell r="AW4637">
            <v>-22.382112856335649</v>
          </cell>
          <cell r="AX4637">
            <v>-34.660949999999993</v>
          </cell>
          <cell r="AY4637">
            <v>-24.657397023573854</v>
          </cell>
          <cell r="AZ4637">
            <v>-22.382112856335649</v>
          </cell>
          <cell r="BG4637">
            <v>1.0359835716566688</v>
          </cell>
          <cell r="BJ4637">
            <v>-7.1589655752810359E-4</v>
          </cell>
          <cell r="CF4637">
            <v>0</v>
          </cell>
          <cell r="CV4637">
            <v>17.875</v>
          </cell>
          <cell r="DA4637">
            <v>0</v>
          </cell>
          <cell r="ER4637">
            <v>257.06370370370371</v>
          </cell>
        </row>
        <row r="4638">
          <cell r="A4638">
            <v>664463</v>
          </cell>
          <cell r="C4638" t="str">
            <v>Varona, Dayron</v>
          </cell>
          <cell r="AF4638">
            <v>0.22897853496737283</v>
          </cell>
          <cell r="AN4638">
            <v>199.2820148148148</v>
          </cell>
          <cell r="AP4638">
            <v>0.27307022262401004</v>
          </cell>
          <cell r="AV4638" t="str">
            <v>RF</v>
          </cell>
          <cell r="AW4638">
            <v>-11.06875</v>
          </cell>
          <cell r="AX4638">
            <v>-16.103950000000001</v>
          </cell>
          <cell r="AY4638">
            <v>-6.2720006561028132</v>
          </cell>
          <cell r="AZ4638">
            <v>-6.2720006561028132</v>
          </cell>
          <cell r="BG4638">
            <v>0.68215623127429548</v>
          </cell>
          <cell r="BJ4638">
            <v>-5.9099652088215326E-3</v>
          </cell>
          <cell r="CF4638">
            <v>0</v>
          </cell>
          <cell r="CV4638">
            <v>28.375</v>
          </cell>
          <cell r="DA4638">
            <v>0</v>
          </cell>
          <cell r="ER4638">
            <v>498.20503703703696</v>
          </cell>
        </row>
        <row r="4639">
          <cell r="A4639">
            <v>664483</v>
          </cell>
          <cell r="C4639" t="str">
            <v>Ricardo, Lednier</v>
          </cell>
          <cell r="AF4639">
            <v>0.16767928737448023</v>
          </cell>
          <cell r="AN4639">
            <v>90.718933333333354</v>
          </cell>
          <cell r="AP4639">
            <v>0.10205013690228804</v>
          </cell>
          <cell r="AV4639" t="str">
            <v>C</v>
          </cell>
          <cell r="AW4639">
            <v>-12.793620370859523</v>
          </cell>
          <cell r="AX4639">
            <v>-16.127050000000001</v>
          </cell>
          <cell r="AY4639">
            <v>-13.006899383368246</v>
          </cell>
          <cell r="AZ4639">
            <v>-1.385360859065476</v>
          </cell>
          <cell r="BG4639">
            <v>0.31602635097035559</v>
          </cell>
          <cell r="BJ4639">
            <v>-2.2585592821556859E-2</v>
          </cell>
          <cell r="CF4639">
            <v>0</v>
          </cell>
          <cell r="CV4639">
            <v>28.458333333333332</v>
          </cell>
          <cell r="DA4639">
            <v>0</v>
          </cell>
          <cell r="ER4639">
            <v>226.79733333333337</v>
          </cell>
        </row>
        <row r="4640">
          <cell r="A4640">
            <v>664489</v>
          </cell>
          <cell r="C4640" t="str">
            <v>Hennigan, Dan</v>
          </cell>
          <cell r="AF4640">
            <v>0.18591064510202615</v>
          </cell>
          <cell r="AN4640">
            <v>54.519893333333336</v>
          </cell>
          <cell r="AP4640">
            <v>1.7108913666826764E-3</v>
          </cell>
          <cell r="AV4640" t="str">
            <v>SS</v>
          </cell>
          <cell r="AW4640">
            <v>-11.689933333333334</v>
          </cell>
          <cell r="AX4640">
            <v>2.5224674919104828</v>
          </cell>
          <cell r="AY4640">
            <v>-8.777606441399568</v>
          </cell>
          <cell r="AZ4640">
            <v>2.5224674919104828</v>
          </cell>
          <cell r="BG4640">
            <v>0.55969324155249556</v>
          </cell>
          <cell r="BJ4640">
            <v>-0.10660145997583756</v>
          </cell>
          <cell r="CF4640">
            <v>0</v>
          </cell>
          <cell r="CV4640">
            <v>26.208333333333332</v>
          </cell>
          <cell r="DA4640">
            <v>0</v>
          </cell>
          <cell r="ER4640">
            <v>136.29973333333334</v>
          </cell>
        </row>
        <row r="4641">
          <cell r="A4641">
            <v>664497</v>
          </cell>
          <cell r="C4641" t="str">
            <v>Arosemena, Felix</v>
          </cell>
          <cell r="AF4641">
            <v>0.12775377962581128</v>
          </cell>
          <cell r="AN4641">
            <v>111.49771851851852</v>
          </cell>
          <cell r="AP4641">
            <v>0.10342989339046138</v>
          </cell>
          <cell r="AV4641" t="str">
            <v>2B</v>
          </cell>
          <cell r="AW4641">
            <v>-18.107258333333334</v>
          </cell>
          <cell r="AX4641">
            <v>-15.52384570798981</v>
          </cell>
          <cell r="AY4641">
            <v>-13.563666829587586</v>
          </cell>
          <cell r="AZ4641">
            <v>-13.563666829587586</v>
          </cell>
          <cell r="BG4641">
            <v>0.63526669126775803</v>
          </cell>
          <cell r="BJ4641">
            <v>-8.1741944426658251E-3</v>
          </cell>
          <cell r="CF4641">
            <v>0</v>
          </cell>
          <cell r="CV4641">
            <v>19.458333333333332</v>
          </cell>
          <cell r="DA4641">
            <v>0</v>
          </cell>
          <cell r="ER4641">
            <v>278.74429629629628</v>
          </cell>
        </row>
        <row r="4642">
          <cell r="A4642">
            <v>664499</v>
          </cell>
          <cell r="C4642" t="str">
            <v>Brands, Paul</v>
          </cell>
          <cell r="AF4642">
            <v>0.14313781247853483</v>
          </cell>
          <cell r="AN4642">
            <v>76.794785185185205</v>
          </cell>
          <cell r="AP4642">
            <v>7.2153726785464167E-2</v>
          </cell>
          <cell r="AV4642" t="str">
            <v>C</v>
          </cell>
          <cell r="AW4642">
            <v>-20.049090783262528</v>
          </cell>
          <cell r="AX4642">
            <v>-19.789270311297273</v>
          </cell>
          <cell r="AY4642">
            <v>-21.734583544350027</v>
          </cell>
          <cell r="AZ4642">
            <v>-15.707381117368904</v>
          </cell>
          <cell r="BG4642">
            <v>0.66200132361082109</v>
          </cell>
          <cell r="BJ4642">
            <v>1.3396852539323966E-2</v>
          </cell>
          <cell r="CF4642">
            <v>0</v>
          </cell>
          <cell r="CV4642">
            <v>19.125</v>
          </cell>
          <cell r="DA4642">
            <v>0</v>
          </cell>
          <cell r="ER4642">
            <v>191.98696296296299</v>
          </cell>
        </row>
        <row r="4643">
          <cell r="A4643">
            <v>664510</v>
          </cell>
          <cell r="C4643" t="str">
            <v>Cerse, Yoilan</v>
          </cell>
          <cell r="AF4643">
            <v>0.20984827288130359</v>
          </cell>
          <cell r="AN4643">
            <v>102.01322666666668</v>
          </cell>
          <cell r="AP4643">
            <v>9.8146704903828486E-2</v>
          </cell>
          <cell r="AV4643" t="str">
            <v>LF</v>
          </cell>
          <cell r="AW4643">
            <v>-11.011141666666667</v>
          </cell>
          <cell r="AX4643">
            <v>-16.469116666666668</v>
          </cell>
          <cell r="AY4643">
            <v>-8.4258946817266533</v>
          </cell>
          <cell r="AZ4643">
            <v>-8.4258946817266533</v>
          </cell>
          <cell r="BG4643">
            <v>0.4958113206975463</v>
          </cell>
          <cell r="BJ4643">
            <v>-1.6101274421735812E-2</v>
          </cell>
          <cell r="CF4643">
            <v>0</v>
          </cell>
          <cell r="CV4643">
            <v>29.291666666666668</v>
          </cell>
          <cell r="DA4643">
            <v>0</v>
          </cell>
          <cell r="ER4643">
            <v>255.03306666666668</v>
          </cell>
        </row>
        <row r="4644">
          <cell r="A4644">
            <v>664521</v>
          </cell>
          <cell r="C4644" t="str">
            <v>Silva, Wilman</v>
          </cell>
          <cell r="AF4644">
            <v>0.11878249245422662</v>
          </cell>
          <cell r="AN4644">
            <v>100.12456296296298</v>
          </cell>
          <cell r="AP4644">
            <v>0.11145109739901637</v>
          </cell>
          <cell r="AV4644" t="str">
            <v>C</v>
          </cell>
          <cell r="AW4644">
            <v>-18.950438909313846</v>
          </cell>
          <cell r="AX4644">
            <v>-28.409949999999998</v>
          </cell>
          <cell r="AY4644">
            <v>-20.883753986568557</v>
          </cell>
          <cell r="AZ4644">
            <v>-16.764396636484037</v>
          </cell>
          <cell r="BG4644">
            <v>0.59787181524615463</v>
          </cell>
          <cell r="BJ4644">
            <v>1.0651926469386823E-3</v>
          </cell>
          <cell r="CF4644">
            <v>0</v>
          </cell>
          <cell r="CV4644">
            <v>19.708333333333332</v>
          </cell>
          <cell r="DA4644">
            <v>0</v>
          </cell>
          <cell r="ER4644">
            <v>250.31140740740744</v>
          </cell>
        </row>
        <row r="4645">
          <cell r="A4645">
            <v>664531</v>
          </cell>
          <cell r="C4645" t="str">
            <v>Estrada, Richard</v>
          </cell>
          <cell r="AF4645">
            <v>0.11931218272152283</v>
          </cell>
          <cell r="AN4645">
            <v>51.348859259259271</v>
          </cell>
          <cell r="AP4645">
            <v>1.5916768439895201E-2</v>
          </cell>
          <cell r="AV4645" t="str">
            <v>C</v>
          </cell>
          <cell r="AW4645">
            <v>-20.26044667578488</v>
          </cell>
          <cell r="AX4645">
            <v>-33.436416666666666</v>
          </cell>
          <cell r="AY4645">
            <v>-22.294009456602051</v>
          </cell>
          <cell r="AZ4645">
            <v>-11.433726992258659</v>
          </cell>
          <cell r="BG4645">
            <v>0.55783547241603837</v>
          </cell>
          <cell r="BJ4645">
            <v>-1.4995035259579879E-2</v>
          </cell>
          <cell r="CF4645">
            <v>0</v>
          </cell>
          <cell r="CV4645">
            <v>18.208333333333332</v>
          </cell>
          <cell r="DA4645">
            <v>0</v>
          </cell>
          <cell r="ER4645">
            <v>128.37214814814817</v>
          </cell>
        </row>
        <row r="4646">
          <cell r="A4646">
            <v>664571</v>
          </cell>
          <cell r="C4646" t="str">
            <v>Garcia, Alexis</v>
          </cell>
          <cell r="AF4646">
            <v>0.13446963011162255</v>
          </cell>
          <cell r="AN4646">
            <v>88.434370370370374</v>
          </cell>
          <cell r="AP4646">
            <v>9.8059576478052635E-2</v>
          </cell>
          <cell r="AV4646" t="str">
            <v>3B</v>
          </cell>
          <cell r="AW4646">
            <v>-18.835333333333335</v>
          </cell>
          <cell r="AX4646">
            <v>-19.72992572962794</v>
          </cell>
          <cell r="AY4646">
            <v>-13.067119694850447</v>
          </cell>
          <cell r="AZ4646">
            <v>-13.067119694850447</v>
          </cell>
          <cell r="BG4646">
            <v>0.81287007977061831</v>
          </cell>
          <cell r="BJ4646">
            <v>7.6311686913436722E-3</v>
          </cell>
          <cell r="CF4646">
            <v>0</v>
          </cell>
          <cell r="CV4646">
            <v>18.958333333333332</v>
          </cell>
          <cell r="DA4646">
            <v>0</v>
          </cell>
          <cell r="ER4646">
            <v>221.08592592592592</v>
          </cell>
        </row>
        <row r="4647">
          <cell r="A4647">
            <v>664572</v>
          </cell>
          <cell r="C4647" t="str">
            <v>Santana, Yefry</v>
          </cell>
          <cell r="AF4647">
            <v>0.14289949676672592</v>
          </cell>
          <cell r="AN4647">
            <v>85.558044444444462</v>
          </cell>
          <cell r="AP4647">
            <v>6.1898036976846038E-2</v>
          </cell>
          <cell r="AV4647" t="str">
            <v>CF</v>
          </cell>
          <cell r="AW4647">
            <v>-16.515450000000001</v>
          </cell>
          <cell r="AX4647">
            <v>-25.760449999999995</v>
          </cell>
          <cell r="AY4647">
            <v>-4.5079462260917547</v>
          </cell>
          <cell r="AZ4647">
            <v>-4.5079462260917547</v>
          </cell>
          <cell r="BG4647">
            <v>0.8526474941365203</v>
          </cell>
          <cell r="BJ4647">
            <v>1.78540961714738E-2</v>
          </cell>
          <cell r="CF4647">
            <v>0</v>
          </cell>
          <cell r="CV4647">
            <v>20.625</v>
          </cell>
          <cell r="DA4647">
            <v>0</v>
          </cell>
          <cell r="ER4647">
            <v>213.89511111111113</v>
          </cell>
        </row>
        <row r="4648">
          <cell r="A4648">
            <v>664575</v>
          </cell>
          <cell r="C4648" t="str">
            <v>Fernandez, Jeremy</v>
          </cell>
          <cell r="AF4648">
            <v>0.13080634546353281</v>
          </cell>
          <cell r="AN4648">
            <v>95.169303703703719</v>
          </cell>
          <cell r="AP4648">
            <v>9.9885745221613198E-2</v>
          </cell>
          <cell r="AV4648" t="str">
            <v>2B</v>
          </cell>
          <cell r="AW4648">
            <v>-18.835333333333335</v>
          </cell>
          <cell r="AX4648">
            <v>-22.461466759261167</v>
          </cell>
          <cell r="AY4648">
            <v>-17.95257182409587</v>
          </cell>
          <cell r="AZ4648">
            <v>-17.95257182409587</v>
          </cell>
          <cell r="BG4648">
            <v>0.85788087463636553</v>
          </cell>
          <cell r="BJ4648">
            <v>-2.0058021054378248E-4</v>
          </cell>
          <cell r="CF4648">
            <v>0</v>
          </cell>
          <cell r="CV4648">
            <v>18.958333333333332</v>
          </cell>
          <cell r="DA4648">
            <v>0</v>
          </cell>
          <cell r="ER4648">
            <v>237.92325925925928</v>
          </cell>
        </row>
        <row r="4649">
          <cell r="A4649">
            <v>664577</v>
          </cell>
          <cell r="C4649" t="str">
            <v>Salazar, Danyer</v>
          </cell>
          <cell r="AF4649">
            <v>0.13420843516991951</v>
          </cell>
          <cell r="AN4649">
            <v>111.60853333333336</v>
          </cell>
          <cell r="AP4649">
            <v>0.13137510814162778</v>
          </cell>
          <cell r="AV4649" t="str">
            <v>1B</v>
          </cell>
          <cell r="AW4649">
            <v>-22.38910554159883</v>
          </cell>
          <cell r="AX4649">
            <v>-32.847949999999997</v>
          </cell>
          <cell r="AY4649">
            <v>-25.994095139677988</v>
          </cell>
          <cell r="AZ4649">
            <v>-22.38910554159883</v>
          </cell>
          <cell r="BG4649">
            <v>0.75270564911049864</v>
          </cell>
          <cell r="BJ4649">
            <v>-2.9518342898020534E-3</v>
          </cell>
          <cell r="CF4649">
            <v>0</v>
          </cell>
          <cell r="CV4649">
            <v>18.375</v>
          </cell>
          <cell r="DA4649">
            <v>0</v>
          </cell>
          <cell r="ER4649">
            <v>279.02133333333336</v>
          </cell>
        </row>
        <row r="4650">
          <cell r="A4650">
            <v>664581</v>
          </cell>
          <cell r="C4650" t="str">
            <v>Lopez, Ronaldo</v>
          </cell>
          <cell r="AF4650">
            <v>0.11157902550978668</v>
          </cell>
          <cell r="AN4650">
            <v>105.95413333333335</v>
          </cell>
          <cell r="AP4650">
            <v>0.10523440195010003</v>
          </cell>
          <cell r="AV4650" t="str">
            <v>3B</v>
          </cell>
          <cell r="AW4650">
            <v>-20.511948917874903</v>
          </cell>
          <cell r="AX4650">
            <v>-21.87999614364945</v>
          </cell>
          <cell r="AY4650">
            <v>-22.655473557166527</v>
          </cell>
          <cell r="AZ4650">
            <v>-20.511948917874903</v>
          </cell>
          <cell r="BG4650">
            <v>0.61678305762079733</v>
          </cell>
          <cell r="BJ4650">
            <v>-2.2049731180415685E-2</v>
          </cell>
          <cell r="CF4650">
            <v>0</v>
          </cell>
          <cell r="CV4650">
            <v>18.125</v>
          </cell>
          <cell r="DA4650">
            <v>0</v>
          </cell>
          <cell r="ER4650">
            <v>264.88533333333334</v>
          </cell>
        </row>
        <row r="4651">
          <cell r="A4651">
            <v>664582</v>
          </cell>
          <cell r="C4651" t="str">
            <v>Torrivilla, Joseph</v>
          </cell>
          <cell r="AF4651">
            <v>0.13238443130820418</v>
          </cell>
          <cell r="AN4651">
            <v>59.079253333333341</v>
          </cell>
          <cell r="AP4651">
            <v>1.1854548498684614E-2</v>
          </cell>
          <cell r="AV4651" t="str">
            <v>2B</v>
          </cell>
          <cell r="AW4651">
            <v>-22.339886781904582</v>
          </cell>
          <cell r="AX4651">
            <v>-17.688122396946923</v>
          </cell>
          <cell r="AY4651">
            <v>-24.88370182031721</v>
          </cell>
          <cell r="AZ4651">
            <v>-17.688122396946923</v>
          </cell>
          <cell r="BG4651">
            <v>0.76403746014832286</v>
          </cell>
          <cell r="BJ4651">
            <v>9.0041733390970029E-3</v>
          </cell>
          <cell r="CF4651">
            <v>0</v>
          </cell>
          <cell r="CV4651">
            <v>18.791666666666668</v>
          </cell>
          <cell r="DA4651">
            <v>0</v>
          </cell>
          <cell r="ER4651">
            <v>147.69813333333335</v>
          </cell>
        </row>
        <row r="4652">
          <cell r="A4652">
            <v>664583</v>
          </cell>
          <cell r="C4652" t="str">
            <v>Gutierrez, Beder</v>
          </cell>
          <cell r="AF4652">
            <v>0.12735300697564955</v>
          </cell>
          <cell r="AN4652">
            <v>88.264533333333347</v>
          </cell>
          <cell r="AP4652">
            <v>6.4811148951777864E-2</v>
          </cell>
          <cell r="AV4652" t="str">
            <v>LF</v>
          </cell>
          <cell r="AW4652">
            <v>-18.107258333333334</v>
          </cell>
          <cell r="AX4652">
            <v>-29.19745</v>
          </cell>
          <cell r="AY4652">
            <v>-19.561520486877768</v>
          </cell>
          <cell r="AZ4652">
            <v>-18.107258333333334</v>
          </cell>
          <cell r="BG4652">
            <v>0.72213839722222262</v>
          </cell>
          <cell r="BJ4652">
            <v>2.8229788420217812E-3</v>
          </cell>
          <cell r="CF4652">
            <v>0</v>
          </cell>
          <cell r="CV4652">
            <v>19.458333333333332</v>
          </cell>
          <cell r="DA4652">
            <v>0</v>
          </cell>
          <cell r="ER4652">
            <v>220.66133333333335</v>
          </cell>
        </row>
        <row r="4653">
          <cell r="A4653">
            <v>664593</v>
          </cell>
          <cell r="C4653" t="str">
            <v>Novas, Joel</v>
          </cell>
          <cell r="AF4653">
            <v>0.14288611877444929</v>
          </cell>
          <cell r="AN4653">
            <v>67.567881481481479</v>
          </cell>
          <cell r="AP4653">
            <v>3.2037822182790054E-2</v>
          </cell>
          <cell r="AV4653" t="str">
            <v>2B</v>
          </cell>
          <cell r="AW4653">
            <v>-17.924642211226711</v>
          </cell>
          <cell r="AX4653">
            <v>-11.413997316624224</v>
          </cell>
          <cell r="AY4653">
            <v>-19.776293052772051</v>
          </cell>
          <cell r="AZ4653">
            <v>-11.413997316624224</v>
          </cell>
          <cell r="BG4653">
            <v>0.78986885095882275</v>
          </cell>
          <cell r="BJ4653">
            <v>-1.1142234615833638E-2</v>
          </cell>
          <cell r="CF4653">
            <v>0</v>
          </cell>
          <cell r="CV4653">
            <v>21.541666666666668</v>
          </cell>
          <cell r="DA4653">
            <v>0</v>
          </cell>
          <cell r="ER4653">
            <v>168.9197037037037</v>
          </cell>
        </row>
        <row r="4654">
          <cell r="A4654">
            <v>664655</v>
          </cell>
          <cell r="C4654" t="str">
            <v>Cabral, Carlos</v>
          </cell>
          <cell r="AF4654">
            <v>0.1227628122129735</v>
          </cell>
          <cell r="AN4654">
            <v>66.07701333333334</v>
          </cell>
          <cell r="AP4654">
            <v>5.4487356174921175E-2</v>
          </cell>
          <cell r="AV4654" t="str">
            <v>C</v>
          </cell>
          <cell r="AW4654">
            <v>-17.041890796290421</v>
          </cell>
          <cell r="AX4654">
            <v>-19.038116666666664</v>
          </cell>
          <cell r="AY4654">
            <v>-17.344978006164993</v>
          </cell>
          <cell r="AZ4654">
            <v>-4.3828521764842083</v>
          </cell>
          <cell r="BG4654">
            <v>0.72583713603764222</v>
          </cell>
          <cell r="BJ4654">
            <v>4.1663087647912985E-3</v>
          </cell>
          <cell r="CF4654">
            <v>0</v>
          </cell>
          <cell r="CV4654">
            <v>23.791666666666668</v>
          </cell>
          <cell r="DA4654">
            <v>0</v>
          </cell>
          <cell r="ER4654">
            <v>165.19253333333336</v>
          </cell>
        </row>
        <row r="4655">
          <cell r="A4655">
            <v>664660</v>
          </cell>
          <cell r="C4655" t="str">
            <v>Ramirez, Dagin</v>
          </cell>
          <cell r="AF4655">
            <v>0.11257990454146638</v>
          </cell>
          <cell r="AN4655">
            <v>74.65706666666668</v>
          </cell>
          <cell r="AP4655">
            <v>6.5559985192719661E-2</v>
          </cell>
          <cell r="AV4655" t="str">
            <v>3B</v>
          </cell>
          <cell r="AW4655">
            <v>-17.261195126111318</v>
          </cell>
          <cell r="AX4655">
            <v>-15.807315439157561</v>
          </cell>
          <cell r="AY4655">
            <v>-15.896794835275003</v>
          </cell>
          <cell r="AZ4655">
            <v>-15.807315439157561</v>
          </cell>
          <cell r="BG4655">
            <v>0.5536934267016852</v>
          </cell>
          <cell r="BJ4655">
            <v>-2.8364399729175087E-2</v>
          </cell>
          <cell r="CF4655">
            <v>0</v>
          </cell>
          <cell r="CV4655">
            <v>19.958333333333332</v>
          </cell>
          <cell r="DA4655">
            <v>0</v>
          </cell>
          <cell r="ER4655">
            <v>186.64266666666668</v>
          </cell>
        </row>
        <row r="4656">
          <cell r="A4656">
            <v>664670</v>
          </cell>
          <cell r="C4656" t="str">
            <v>Lopez, Alejo</v>
          </cell>
          <cell r="AF4656">
            <v>0.16638185867020316</v>
          </cell>
          <cell r="AN4656">
            <v>103.33890370370371</v>
          </cell>
          <cell r="AP4656">
            <v>9.3417554998484031E-2</v>
          </cell>
          <cell r="AV4656" t="str">
            <v>2B</v>
          </cell>
          <cell r="AW4656">
            <v>-17.163250000000001</v>
          </cell>
          <cell r="AX4656">
            <v>-11.798102615658001</v>
          </cell>
          <cell r="AY4656">
            <v>-13.397174921940135</v>
          </cell>
          <cell r="AZ4656">
            <v>-11.798102615658001</v>
          </cell>
          <cell r="BG4656">
            <v>0.96485639117914768</v>
          </cell>
          <cell r="BJ4656">
            <v>3.6603651984442728E-3</v>
          </cell>
          <cell r="CF4656">
            <v>0</v>
          </cell>
          <cell r="CV4656">
            <v>20.125</v>
          </cell>
          <cell r="DA4656">
            <v>0</v>
          </cell>
          <cell r="ER4656">
            <v>258.34725925925926</v>
          </cell>
        </row>
        <row r="4657">
          <cell r="A4657">
            <v>664678</v>
          </cell>
          <cell r="C4657" t="str">
            <v>Mastrobuoni, Marcus</v>
          </cell>
          <cell r="AF4657">
            <v>0.17323892118610196</v>
          </cell>
          <cell r="AN4657">
            <v>81.266844444444459</v>
          </cell>
          <cell r="AP4657">
            <v>7.6102067278104091E-2</v>
          </cell>
          <cell r="AV4657" t="str">
            <v>C</v>
          </cell>
          <cell r="AW4657">
            <v>-15.505779593830312</v>
          </cell>
          <cell r="AX4657">
            <v>-21.078849999999996</v>
          </cell>
          <cell r="AY4657">
            <v>-15.235231125107072</v>
          </cell>
          <cell r="AZ4657">
            <v>0.47886405217394312</v>
          </cell>
          <cell r="BG4657">
            <v>1.2926467489397053</v>
          </cell>
          <cell r="BJ4657">
            <v>-9.1687891841700838E-3</v>
          </cell>
          <cell r="CF4657">
            <v>0</v>
          </cell>
          <cell r="CV4657">
            <v>22.625</v>
          </cell>
          <cell r="DA4657">
            <v>0</v>
          </cell>
          <cell r="ER4657">
            <v>203.16711111111113</v>
          </cell>
        </row>
        <row r="4658">
          <cell r="A4658">
            <v>664686</v>
          </cell>
          <cell r="C4658" t="str">
            <v>Coppola, Zack</v>
          </cell>
          <cell r="AF4658">
            <v>0.1898643666855403</v>
          </cell>
          <cell r="AN4658">
            <v>153.28438518518519</v>
          </cell>
          <cell r="AP4658">
            <v>0.20463712958722979</v>
          </cell>
          <cell r="AV4658" t="str">
            <v>RF</v>
          </cell>
          <cell r="AW4658">
            <v>-14.757300000000001</v>
          </cell>
          <cell r="AX4658">
            <v>-22.082649999999997</v>
          </cell>
          <cell r="AY4658">
            <v>-7.4033401191374537</v>
          </cell>
          <cell r="AZ4658">
            <v>-7.4033401191374537</v>
          </cell>
          <cell r="BG4658">
            <v>1.4300392577827785</v>
          </cell>
          <cell r="BJ4658">
            <v>2.1460290537945053E-2</v>
          </cell>
          <cell r="CF4658">
            <v>0</v>
          </cell>
          <cell r="CV4658">
            <v>22.125</v>
          </cell>
          <cell r="DA4658">
            <v>0</v>
          </cell>
          <cell r="ER4658">
            <v>383.21096296296298</v>
          </cell>
        </row>
        <row r="4659">
          <cell r="A4659">
            <v>664693</v>
          </cell>
          <cell r="C4659" t="str">
            <v>Wise, Carl</v>
          </cell>
          <cell r="AF4659">
            <v>0.17003367713977371</v>
          </cell>
          <cell r="AN4659">
            <v>153.14666666666668</v>
          </cell>
          <cell r="AP4659">
            <v>0.19938511628936706</v>
          </cell>
          <cell r="AV4659" t="str">
            <v>3B</v>
          </cell>
          <cell r="AW4659">
            <v>-16.704514159431749</v>
          </cell>
          <cell r="AX4659">
            <v>-11.973781098011678</v>
          </cell>
          <cell r="AY4659">
            <v>-16.833710545908989</v>
          </cell>
          <cell r="AZ4659">
            <v>-11.973781098011678</v>
          </cell>
          <cell r="BG4659">
            <v>1.355638758282375</v>
          </cell>
          <cell r="BJ4659">
            <v>-4.5731209618570393E-3</v>
          </cell>
          <cell r="CF4659">
            <v>0</v>
          </cell>
          <cell r="CV4659">
            <v>22.125</v>
          </cell>
          <cell r="DA4659">
            <v>0</v>
          </cell>
          <cell r="ER4659">
            <v>382.86666666666667</v>
          </cell>
        </row>
        <row r="4660">
          <cell r="A4660">
            <v>664694</v>
          </cell>
          <cell r="C4660" t="str">
            <v>Willis, Luke</v>
          </cell>
          <cell r="AF4660">
            <v>0.16877689745665708</v>
          </cell>
          <cell r="AN4660">
            <v>116.83543703703704</v>
          </cell>
          <cell r="AP4660">
            <v>0.1466199217483658</v>
          </cell>
          <cell r="AV4660" t="str">
            <v>LF</v>
          </cell>
          <cell r="AW4660">
            <v>-13.351125</v>
          </cell>
          <cell r="AX4660">
            <v>-19.309249999999999</v>
          </cell>
          <cell r="AY4660">
            <v>-12.253359985686194</v>
          </cell>
          <cell r="AZ4660">
            <v>-12.253359985686194</v>
          </cell>
          <cell r="BG4660">
            <v>1.3009287932128655</v>
          </cell>
          <cell r="BJ4660">
            <v>2.6255761674595316E-3</v>
          </cell>
          <cell r="CF4660">
            <v>0</v>
          </cell>
          <cell r="CV4660">
            <v>23.625</v>
          </cell>
          <cell r="DA4660">
            <v>0</v>
          </cell>
          <cell r="ER4660">
            <v>292.08859259259259</v>
          </cell>
        </row>
        <row r="4661">
          <cell r="A4661">
            <v>664695</v>
          </cell>
          <cell r="C4661" t="str">
            <v>Welz, Zach</v>
          </cell>
          <cell r="AF4661">
            <v>0.19081016314625615</v>
          </cell>
          <cell r="AN4661">
            <v>143.69647407407408</v>
          </cell>
          <cell r="AP4661">
            <v>0.14972881686895345</v>
          </cell>
          <cell r="AV4661" t="str">
            <v>CF</v>
          </cell>
          <cell r="AW4661">
            <v>-12.94415</v>
          </cell>
          <cell r="AX4661">
            <v>-18.543449999999996</v>
          </cell>
          <cell r="AY4661">
            <v>-7.3276953529718059</v>
          </cell>
          <cell r="AZ4661">
            <v>-7.3276953529718059</v>
          </cell>
          <cell r="BG4661">
            <v>1.2892019208267484</v>
          </cell>
          <cell r="BJ4661">
            <v>2.0907409363321999E-3</v>
          </cell>
          <cell r="CF4661">
            <v>0</v>
          </cell>
          <cell r="CV4661">
            <v>24.125</v>
          </cell>
          <cell r="DA4661">
            <v>0</v>
          </cell>
          <cell r="ER4661">
            <v>359.24118518518515</v>
          </cell>
        </row>
        <row r="4662">
          <cell r="A4662">
            <v>664696</v>
          </cell>
          <cell r="C4662" t="str">
            <v>Vazquez, Joenny</v>
          </cell>
          <cell r="AF4662">
            <v>0.1132230438419783</v>
          </cell>
          <cell r="AN4662">
            <v>58.098133333333344</v>
          </cell>
          <cell r="AP4662">
            <v>3.8616597628253868E-2</v>
          </cell>
          <cell r="AV4662" t="str">
            <v>C</v>
          </cell>
          <cell r="AW4662">
            <v>-19.192661899532144</v>
          </cell>
          <cell r="AX4662">
            <v>-28.409949999999998</v>
          </cell>
          <cell r="AY4662">
            <v>-22.079035220590704</v>
          </cell>
          <cell r="AZ4662">
            <v>-13.982020209113056</v>
          </cell>
          <cell r="BG4662">
            <v>0.83509891984947071</v>
          </cell>
          <cell r="BJ4662">
            <v>1.0241218171903178E-3</v>
          </cell>
          <cell r="CF4662">
            <v>0</v>
          </cell>
          <cell r="CV4662">
            <v>19.708333333333332</v>
          </cell>
          <cell r="DA4662">
            <v>0</v>
          </cell>
          <cell r="ER4662">
            <v>145.24533333333335</v>
          </cell>
        </row>
        <row r="4663">
          <cell r="A4663">
            <v>664698</v>
          </cell>
          <cell r="C4663" t="str">
            <v>Valentin, Yomar</v>
          </cell>
          <cell r="AF4663">
            <v>0.15180658729309371</v>
          </cell>
          <cell r="AN4663">
            <v>90.520177777777789</v>
          </cell>
          <cell r="AP4663">
            <v>8.7391307864495338E-2</v>
          </cell>
          <cell r="AV4663" t="str">
            <v>2B</v>
          </cell>
          <cell r="AW4663">
            <v>-19.610856328260709</v>
          </cell>
          <cell r="AX4663">
            <v>-17.757131520696106</v>
          </cell>
          <cell r="AY4663">
            <v>-21.323377882125378</v>
          </cell>
          <cell r="AZ4663">
            <v>-17.757131520696106</v>
          </cell>
          <cell r="BG4663">
            <v>0.59846032540515015</v>
          </cell>
          <cell r="BJ4663">
            <v>-1.5200771180442664E-2</v>
          </cell>
          <cell r="CF4663">
            <v>0</v>
          </cell>
          <cell r="CV4663">
            <v>18.541666666666668</v>
          </cell>
          <cell r="DA4663">
            <v>0</v>
          </cell>
          <cell r="ER4663">
            <v>226.30044444444445</v>
          </cell>
        </row>
        <row r="4664">
          <cell r="A4664">
            <v>664699</v>
          </cell>
          <cell r="C4664" t="str">
            <v>Uhl, Ryan</v>
          </cell>
          <cell r="AF4664">
            <v>0.1843910062076953</v>
          </cell>
          <cell r="AN4664">
            <v>97.45386666666667</v>
          </cell>
          <cell r="AP4664">
            <v>9.2800883206682228E-2</v>
          </cell>
          <cell r="AV4664" t="str">
            <v>1B</v>
          </cell>
          <cell r="AW4664">
            <v>-16.311489126388778</v>
          </cell>
          <cell r="AX4664">
            <v>-20.122649999999997</v>
          </cell>
          <cell r="AY4664">
            <v>-17.165523420337539</v>
          </cell>
          <cell r="AZ4664">
            <v>-16.311489126388778</v>
          </cell>
          <cell r="BG4664">
            <v>1.6567977578059532</v>
          </cell>
          <cell r="BJ4664">
            <v>1.027600999257011E-2</v>
          </cell>
          <cell r="CF4664">
            <v>0</v>
          </cell>
          <cell r="CV4664">
            <v>23.125</v>
          </cell>
          <cell r="DA4664">
            <v>0</v>
          </cell>
          <cell r="ER4664">
            <v>243.63466666666667</v>
          </cell>
        </row>
        <row r="4665">
          <cell r="A4665">
            <v>664702</v>
          </cell>
          <cell r="C4665" t="str">
            <v>Straw, Myles</v>
          </cell>
          <cell r="AF4665">
            <v>0.21066342910729929</v>
          </cell>
          <cell r="AN4665">
            <v>163.93860740740743</v>
          </cell>
          <cell r="AP4665">
            <v>0.21434251280441174</v>
          </cell>
          <cell r="AV4665" t="str">
            <v>CF</v>
          </cell>
          <cell r="AW4665">
            <v>-15.216858333333334</v>
          </cell>
          <cell r="AX4665">
            <v>-23.030216666666668</v>
          </cell>
          <cell r="AY4665">
            <v>0.49684746145915426</v>
          </cell>
          <cell r="AZ4665">
            <v>0.49684746145915426</v>
          </cell>
          <cell r="BG4665">
            <v>1.5039184523165101</v>
          </cell>
          <cell r="BJ4665">
            <v>3.0051445644098236E-2</v>
          </cell>
          <cell r="CF4665">
            <v>0</v>
          </cell>
          <cell r="CV4665">
            <v>21.708333333333332</v>
          </cell>
          <cell r="DA4665">
            <v>0</v>
          </cell>
          <cell r="ER4665">
            <v>409.84651851851856</v>
          </cell>
        </row>
        <row r="4666">
          <cell r="A4666">
            <v>664705</v>
          </cell>
          <cell r="C4666" t="str">
            <v>Sell, Nick</v>
          </cell>
          <cell r="AF4666">
            <v>0.18960543208502864</v>
          </cell>
          <cell r="AN4666">
            <v>102.77312000000002</v>
          </cell>
          <cell r="AP4666">
            <v>9.9538473906643277E-2</v>
          </cell>
          <cell r="AV4666" t="str">
            <v>LF</v>
          </cell>
          <cell r="AW4666">
            <v>-13.334601211074061</v>
          </cell>
          <cell r="AX4666">
            <v>-18.231949999999998</v>
          </cell>
          <cell r="AY4666">
            <v>-13.196363722152851</v>
          </cell>
          <cell r="AZ4666">
            <v>-13.196363722152851</v>
          </cell>
          <cell r="BG4666">
            <v>1.3617952887286711</v>
          </cell>
          <cell r="BJ4666">
            <v>-9.4012111643784757E-3</v>
          </cell>
          <cell r="CF4666">
            <v>0</v>
          </cell>
          <cell r="CV4666">
            <v>24.375</v>
          </cell>
          <cell r="DA4666">
            <v>0</v>
          </cell>
          <cell r="ER4666">
            <v>256.93280000000004</v>
          </cell>
        </row>
        <row r="4667">
          <cell r="A4667">
            <v>664722</v>
          </cell>
          <cell r="C4667" t="str">
            <v>Martinez, Jorge</v>
          </cell>
          <cell r="AF4667">
            <v>0.1278777954864804</v>
          </cell>
          <cell r="AN4667">
            <v>55.633066666666679</v>
          </cell>
          <cell r="AP4667">
            <v>2.9522288821698606E-2</v>
          </cell>
          <cell r="AV4667" t="str">
            <v>C</v>
          </cell>
          <cell r="AW4667">
            <v>-20.728287603472992</v>
          </cell>
          <cell r="AX4667">
            <v>-28.93494999999999</v>
          </cell>
          <cell r="AY4667">
            <v>-22.542165415741753</v>
          </cell>
          <cell r="AZ4667">
            <v>-11.518816584941213</v>
          </cell>
          <cell r="BG4667">
            <v>0.66544184788255434</v>
          </cell>
          <cell r="BJ4667">
            <v>-9.7099044288944149E-3</v>
          </cell>
          <cell r="CF4667">
            <v>0</v>
          </cell>
          <cell r="CV4667">
            <v>19.541666666666668</v>
          </cell>
          <cell r="DA4667">
            <v>0</v>
          </cell>
          <cell r="ER4667">
            <v>139.08266666666668</v>
          </cell>
        </row>
        <row r="4668">
          <cell r="A4668">
            <v>664730</v>
          </cell>
          <cell r="C4668" t="str">
            <v>Hoffpauir, Zach</v>
          </cell>
          <cell r="AF4668">
            <v>0.18005198581714754</v>
          </cell>
          <cell r="AN4668">
            <v>66.678186666666676</v>
          </cell>
          <cell r="AP4668">
            <v>2.831018287410858E-2</v>
          </cell>
          <cell r="AV4668" t="str">
            <v>RF</v>
          </cell>
          <cell r="AW4668">
            <v>-14.487960494980715</v>
          </cell>
          <cell r="AX4668">
            <v>-20.744249999999994</v>
          </cell>
          <cell r="AY4668">
            <v>-13.046307983566907</v>
          </cell>
          <cell r="AZ4668">
            <v>-13.046307983566907</v>
          </cell>
          <cell r="BG4668">
            <v>1.2723475122781127</v>
          </cell>
          <cell r="BJ4668">
            <v>-2.3935881805710602E-3</v>
          </cell>
          <cell r="CF4668">
            <v>0</v>
          </cell>
          <cell r="CV4668">
            <v>22.791666666666668</v>
          </cell>
          <cell r="DA4668">
            <v>0</v>
          </cell>
          <cell r="ER4668">
            <v>166.69546666666668</v>
          </cell>
        </row>
        <row r="4669">
          <cell r="A4669">
            <v>664731</v>
          </cell>
          <cell r="C4669" t="str">
            <v>Higgins, P.J.</v>
          </cell>
          <cell r="AF4669">
            <v>0.18993301112334843</v>
          </cell>
          <cell r="AN4669">
            <v>186.35994074074074</v>
          </cell>
          <cell r="AP4669">
            <v>0.2340035298841916</v>
          </cell>
          <cell r="AV4669" t="str">
            <v>C</v>
          </cell>
          <cell r="AW4669">
            <v>-14.336647590030205</v>
          </cell>
          <cell r="AX4669">
            <v>-20.122649999999997</v>
          </cell>
          <cell r="AY4669">
            <v>-15.444999568649026</v>
          </cell>
          <cell r="AZ4669">
            <v>-6.452716880139584</v>
          </cell>
          <cell r="BG4669">
            <v>1.3127729158868813</v>
          </cell>
          <cell r="BJ4669">
            <v>1.2145922884260531E-2</v>
          </cell>
          <cell r="CF4669">
            <v>0</v>
          </cell>
          <cell r="CV4669">
            <v>23.125</v>
          </cell>
          <cell r="DA4669">
            <v>0</v>
          </cell>
          <cell r="ER4669">
            <v>465.89985185185185</v>
          </cell>
        </row>
        <row r="4670">
          <cell r="A4670">
            <v>664738</v>
          </cell>
          <cell r="C4670" t="str">
            <v>Goodman, Kris</v>
          </cell>
          <cell r="AF4670">
            <v>0.16412270139790258</v>
          </cell>
          <cell r="AN4670">
            <v>103.21007407407409</v>
          </cell>
          <cell r="AP4670">
            <v>0.10411818279320351</v>
          </cell>
          <cell r="AV4670" t="str">
            <v>LF</v>
          </cell>
          <cell r="AW4670">
            <v>-14.179400962959122</v>
          </cell>
          <cell r="AX4670">
            <v>-12.778710167847638</v>
          </cell>
          <cell r="AY4670">
            <v>-11.564248280689483</v>
          </cell>
          <cell r="AZ4670">
            <v>-11.564248280689483</v>
          </cell>
          <cell r="BG4670">
            <v>1.2547529741527939</v>
          </cell>
          <cell r="BJ4670">
            <v>-5.6756582923768442E-3</v>
          </cell>
          <cell r="CF4670">
            <v>0</v>
          </cell>
          <cell r="CV4670">
            <v>23.458333333333332</v>
          </cell>
          <cell r="DA4670">
            <v>0</v>
          </cell>
          <cell r="ER4670">
            <v>258.02518518518519</v>
          </cell>
        </row>
        <row r="4671">
          <cell r="A4671">
            <v>664739</v>
          </cell>
          <cell r="C4671" t="str">
            <v>Garcia, Alan</v>
          </cell>
          <cell r="AF4671">
            <v>0.15786896348422635</v>
          </cell>
          <cell r="AN4671">
            <v>106.53546666666666</v>
          </cell>
          <cell r="AP4671">
            <v>0.11624549393474748</v>
          </cell>
          <cell r="AV4671" t="str">
            <v>RF</v>
          </cell>
          <cell r="AW4671">
            <v>-21.807913791172634</v>
          </cell>
          <cell r="AX4671">
            <v>-29.19745</v>
          </cell>
          <cell r="AY4671">
            <v>-19.411058147561203</v>
          </cell>
          <cell r="AZ4671">
            <v>-19.411058147561203</v>
          </cell>
          <cell r="BG4671">
            <v>0.86386152271646677</v>
          </cell>
          <cell r="BJ4671">
            <v>1.289977118270366E-3</v>
          </cell>
          <cell r="CF4671">
            <v>0</v>
          </cell>
          <cell r="CV4671">
            <v>19.458333333333332</v>
          </cell>
          <cell r="DA4671">
            <v>0</v>
          </cell>
          <cell r="ER4671">
            <v>266.33866666666665</v>
          </cell>
        </row>
        <row r="4672">
          <cell r="A4672">
            <v>664742</v>
          </cell>
          <cell r="C4672" t="str">
            <v>Feliciano, Jay</v>
          </cell>
          <cell r="AF4672">
            <v>0.1526357911559128</v>
          </cell>
          <cell r="AN4672">
            <v>107.72148148148149</v>
          </cell>
          <cell r="AP4672">
            <v>0.10967160156804656</v>
          </cell>
          <cell r="AV4672" t="str">
            <v>LF</v>
          </cell>
          <cell r="AW4672">
            <v>-15.898515918405188</v>
          </cell>
          <cell r="AX4672">
            <v>-25.298916666666656</v>
          </cell>
          <cell r="AY4672">
            <v>-13.07370151352692</v>
          </cell>
          <cell r="AZ4672">
            <v>-13.07370151352692</v>
          </cell>
          <cell r="BG4672">
            <v>1.027158676917125</v>
          </cell>
          <cell r="BJ4672">
            <v>-8.5120204176499376E-3</v>
          </cell>
          <cell r="CF4672">
            <v>0</v>
          </cell>
          <cell r="CV4672">
            <v>20.791666666666668</v>
          </cell>
          <cell r="DA4672">
            <v>0</v>
          </cell>
          <cell r="ER4672">
            <v>269.30370370370372</v>
          </cell>
        </row>
        <row r="4673">
          <cell r="A4673">
            <v>664749</v>
          </cell>
          <cell r="C4673" t="str">
            <v>Dean, Nick</v>
          </cell>
          <cell r="AF4673">
            <v>0.20838482280342277</v>
          </cell>
          <cell r="AN4673">
            <v>110.02536296296296</v>
          </cell>
          <cell r="AP4673">
            <v>0.14778841796536368</v>
          </cell>
          <cell r="AV4673" t="str">
            <v>3B</v>
          </cell>
          <cell r="AW4673">
            <v>-12.267989283844285</v>
          </cell>
          <cell r="AX4673">
            <v>-4.5479478747588953</v>
          </cell>
          <cell r="AY4673">
            <v>-9.3171066745022753</v>
          </cell>
          <cell r="AZ4673">
            <v>-4.5479478747588953</v>
          </cell>
          <cell r="BG4673">
            <v>1.1635776260242991</v>
          </cell>
          <cell r="BJ4673">
            <v>-2.0921095861846616E-2</v>
          </cell>
          <cell r="CF4673">
            <v>0</v>
          </cell>
          <cell r="CV4673">
            <v>24.125</v>
          </cell>
          <cell r="DA4673">
            <v>0</v>
          </cell>
          <cell r="ER4673">
            <v>275.0634074074074</v>
          </cell>
        </row>
        <row r="4674">
          <cell r="A4674">
            <v>664750</v>
          </cell>
          <cell r="C4674" t="str">
            <v>De La Guerra, Chad</v>
          </cell>
          <cell r="AF4674">
            <v>0.18738573492216101</v>
          </cell>
          <cell r="AN4674">
            <v>150.99828148148148</v>
          </cell>
          <cell r="AP4674">
            <v>0.19993400661583605</v>
          </cell>
          <cell r="AV4674" t="str">
            <v>2B</v>
          </cell>
          <cell r="AW4674">
            <v>-13.351125</v>
          </cell>
          <cell r="AX4674">
            <v>-4.1862406480243086</v>
          </cell>
          <cell r="AY4674">
            <v>-10.12144465674282</v>
          </cell>
          <cell r="AZ4674">
            <v>-4.1862406480243086</v>
          </cell>
          <cell r="BG4674">
            <v>1.2076593032344736</v>
          </cell>
          <cell r="BJ4674">
            <v>-2.7980213624216039E-3</v>
          </cell>
          <cell r="CF4674">
            <v>0</v>
          </cell>
          <cell r="CV4674">
            <v>23.625</v>
          </cell>
          <cell r="DA4674">
            <v>0</v>
          </cell>
          <cell r="ER4674">
            <v>377.49570370370373</v>
          </cell>
        </row>
        <row r="4675">
          <cell r="A4675">
            <v>664752</v>
          </cell>
          <cell r="C4675" t="str">
            <v>Curran, Seamus</v>
          </cell>
          <cell r="AF4675">
            <v>0.15336798673056229</v>
          </cell>
          <cell r="AN4675">
            <v>105.27253333333334</v>
          </cell>
          <cell r="AP4675">
            <v>0.12239314890184461</v>
          </cell>
          <cell r="AV4675" t="str">
            <v>1B</v>
          </cell>
          <cell r="AW4675">
            <v>-19.559217453807726</v>
          </cell>
          <cell r="AX4675">
            <v>-31.376783333333325</v>
          </cell>
          <cell r="AY4675">
            <v>-22.666335856794191</v>
          </cell>
          <cell r="AZ4675">
            <v>-19.559217453807726</v>
          </cell>
          <cell r="BG4675">
            <v>1.3617546167248435</v>
          </cell>
          <cell r="BJ4675">
            <v>1.0594931985229233E-3</v>
          </cell>
          <cell r="CF4675">
            <v>0</v>
          </cell>
          <cell r="CV4675">
            <v>18.791666666666668</v>
          </cell>
          <cell r="DA4675">
            <v>0</v>
          </cell>
          <cell r="ER4675">
            <v>263.18133333333333</v>
          </cell>
        </row>
        <row r="4676">
          <cell r="A4676">
            <v>664757</v>
          </cell>
          <cell r="C4676" t="str">
            <v>Burgos, Aldemar</v>
          </cell>
          <cell r="AF4676">
            <v>0.12781181536306108</v>
          </cell>
          <cell r="AN4676">
            <v>109.59608888888889</v>
          </cell>
          <cell r="AP4676">
            <v>0.13499677609047955</v>
          </cell>
          <cell r="AV4676" t="str">
            <v>LF</v>
          </cell>
          <cell r="AW4676">
            <v>-18.107258333333334</v>
          </cell>
          <cell r="AX4676">
            <v>-29.19745</v>
          </cell>
          <cell r="AY4676">
            <v>-12.792744005945156</v>
          </cell>
          <cell r="AZ4676">
            <v>-12.792744005945156</v>
          </cell>
          <cell r="BG4676">
            <v>0.76493443768993463</v>
          </cell>
          <cell r="BJ4676">
            <v>-4.7240260510137194E-3</v>
          </cell>
          <cell r="CF4676">
            <v>0</v>
          </cell>
          <cell r="CV4676">
            <v>19.458333333333332</v>
          </cell>
          <cell r="DA4676">
            <v>0</v>
          </cell>
          <cell r="ER4676">
            <v>273.9902222222222</v>
          </cell>
        </row>
        <row r="4677">
          <cell r="A4677">
            <v>664765</v>
          </cell>
          <cell r="C4677" t="str">
            <v>Marrero, Lean</v>
          </cell>
          <cell r="AF4677">
            <v>0.16576629257172873</v>
          </cell>
          <cell r="AN4677">
            <v>73.544296296296295</v>
          </cell>
          <cell r="AP4677">
            <v>5.3720660867973002E-2</v>
          </cell>
          <cell r="AV4677" t="str">
            <v>RF</v>
          </cell>
          <cell r="AW4677">
            <v>-19.100666666666665</v>
          </cell>
          <cell r="AX4677">
            <v>-31.376783333333325</v>
          </cell>
          <cell r="AY4677">
            <v>-11.633159032677231</v>
          </cell>
          <cell r="AZ4677">
            <v>-11.633159032677231</v>
          </cell>
          <cell r="BG4677">
            <v>0.68076304777221663</v>
          </cell>
          <cell r="BJ4677">
            <v>-4.1178191385253402E-2</v>
          </cell>
          <cell r="CF4677">
            <v>0</v>
          </cell>
          <cell r="CV4677">
            <v>18.791666666666668</v>
          </cell>
          <cell r="DA4677">
            <v>0</v>
          </cell>
          <cell r="ER4677">
            <v>183.86074074074074</v>
          </cell>
        </row>
        <row r="4678">
          <cell r="A4678">
            <v>664767</v>
          </cell>
          <cell r="C4678" t="str">
            <v>Scivicque, Kade</v>
          </cell>
          <cell r="AF4678">
            <v>0.19354769149663259</v>
          </cell>
          <cell r="AN4678">
            <v>189.5744</v>
          </cell>
          <cell r="AP4678">
            <v>0.24861466470902649</v>
          </cell>
          <cell r="AV4678" t="str">
            <v>C</v>
          </cell>
          <cell r="AW4678">
            <v>-16.154492494366139</v>
          </cell>
          <cell r="AX4678">
            <v>-19.851516666666662</v>
          </cell>
          <cell r="AY4678">
            <v>-16.122796936932616</v>
          </cell>
          <cell r="AZ4678">
            <v>-2.3293623640383259</v>
          </cell>
          <cell r="BG4678">
            <v>1.4485512082261853</v>
          </cell>
          <cell r="BJ4678">
            <v>9.2389792597126243E-3</v>
          </cell>
          <cell r="CF4678">
            <v>0</v>
          </cell>
          <cell r="CV4678">
            <v>23.291666666666668</v>
          </cell>
          <cell r="DA4678">
            <v>0</v>
          </cell>
          <cell r="ER4678">
            <v>473.93599999999998</v>
          </cell>
        </row>
        <row r="4679">
          <cell r="A4679">
            <v>664768</v>
          </cell>
          <cell r="C4679" t="str">
            <v>Panas, Connor</v>
          </cell>
          <cell r="AF4679">
            <v>0.20631185745654648</v>
          </cell>
          <cell r="AN4679">
            <v>160.30554074074075</v>
          </cell>
          <cell r="AP4679">
            <v>0.20368734944947908</v>
          </cell>
          <cell r="AV4679" t="str">
            <v>LF</v>
          </cell>
          <cell r="AW4679">
            <v>-12.727903372383953</v>
          </cell>
          <cell r="AX4679">
            <v>-19.715949999999996</v>
          </cell>
          <cell r="AY4679">
            <v>-11.017363244406214</v>
          </cell>
          <cell r="AZ4679">
            <v>-11.017363244406214</v>
          </cell>
          <cell r="BG4679">
            <v>1.1563206263935109</v>
          </cell>
          <cell r="BJ4679">
            <v>-4.9013231060401081E-3</v>
          </cell>
          <cell r="CF4679">
            <v>0</v>
          </cell>
          <cell r="CV4679">
            <v>23.375</v>
          </cell>
          <cell r="DA4679">
            <v>0</v>
          </cell>
          <cell r="ER4679">
            <v>400.76385185185188</v>
          </cell>
        </row>
        <row r="4680">
          <cell r="A4680">
            <v>664770</v>
          </cell>
          <cell r="C4680" t="str">
            <v>Lukes, Nathan</v>
          </cell>
          <cell r="AF4680">
            <v>0.21068356578282285</v>
          </cell>
          <cell r="AN4680">
            <v>182.44053333333332</v>
          </cell>
          <cell r="AP4680">
            <v>0.1964218796312921</v>
          </cell>
          <cell r="AV4680" t="str">
            <v>CF</v>
          </cell>
          <cell r="AW4680">
            <v>-14.930008333333335</v>
          </cell>
          <cell r="AX4680">
            <v>-22.433116666666667</v>
          </cell>
          <cell r="AY4680">
            <v>-8.2208400290319243</v>
          </cell>
          <cell r="AZ4680">
            <v>-8.2208400290319243</v>
          </cell>
          <cell r="BG4680">
            <v>1.4370543688979511</v>
          </cell>
          <cell r="BJ4680">
            <v>7.8539745752976269E-3</v>
          </cell>
          <cell r="CF4680">
            <v>0</v>
          </cell>
          <cell r="CV4680">
            <v>21.958333333333332</v>
          </cell>
          <cell r="DA4680">
            <v>0</v>
          </cell>
          <cell r="ER4680">
            <v>456.10133333333329</v>
          </cell>
        </row>
        <row r="4681">
          <cell r="A4681">
            <v>664774</v>
          </cell>
          <cell r="C4681" t="str">
            <v>Wade, LaMonte</v>
          </cell>
          <cell r="AF4681">
            <v>0.23277395883088275</v>
          </cell>
          <cell r="AN4681">
            <v>185.67988148148149</v>
          </cell>
          <cell r="AP4681">
            <v>0.24800943362283623</v>
          </cell>
          <cell r="AV4681" t="str">
            <v>CF</v>
          </cell>
          <cell r="AW4681">
            <v>-14.424233333333335</v>
          </cell>
          <cell r="AX4681">
            <v>-21.413449999999997</v>
          </cell>
          <cell r="AY4681">
            <v>-7.7728028012549721</v>
          </cell>
          <cell r="AZ4681">
            <v>-7.7728028012549721</v>
          </cell>
          <cell r="BG4681">
            <v>1.47427627728079</v>
          </cell>
          <cell r="BJ4681">
            <v>-2.9236049456805239E-4</v>
          </cell>
          <cell r="CF4681">
            <v>0</v>
          </cell>
          <cell r="CV4681">
            <v>22.458333333333332</v>
          </cell>
          <cell r="DA4681">
            <v>0</v>
          </cell>
          <cell r="ER4681">
            <v>464.19970370370368</v>
          </cell>
        </row>
        <row r="4682">
          <cell r="A4682">
            <v>664778</v>
          </cell>
          <cell r="C4682" t="str">
            <v>Pacchioli, Justin</v>
          </cell>
          <cell r="AF4682">
            <v>0.2002874472452818</v>
          </cell>
          <cell r="AN4682">
            <v>101.44330666666667</v>
          </cell>
          <cell r="AP4682">
            <v>9.7100051500642937E-2</v>
          </cell>
          <cell r="AV4682" t="str">
            <v>RF</v>
          </cell>
          <cell r="AW4682">
            <v>-13.209291666666665</v>
          </cell>
          <cell r="AX4682">
            <v>-19.038116666666664</v>
          </cell>
          <cell r="AY4682">
            <v>-4.7185430406601405</v>
          </cell>
          <cell r="AZ4682">
            <v>-4.7185430406601405</v>
          </cell>
          <cell r="BG4682">
            <v>1.3209369406052542</v>
          </cell>
          <cell r="BJ4682">
            <v>-1.4776556514027844E-2</v>
          </cell>
          <cell r="CF4682">
            <v>0</v>
          </cell>
          <cell r="CV4682">
            <v>23.791666666666668</v>
          </cell>
          <cell r="DA4682">
            <v>0</v>
          </cell>
          <cell r="ER4682">
            <v>253.60826666666668</v>
          </cell>
        </row>
        <row r="4683">
          <cell r="A4683">
            <v>664788</v>
          </cell>
          <cell r="C4683" t="str">
            <v>Cimino, Donnie</v>
          </cell>
          <cell r="AF4683">
            <v>0.15594117678851818</v>
          </cell>
          <cell r="AN4683">
            <v>66.298240000000007</v>
          </cell>
          <cell r="AP4683">
            <v>2.7500428735653282E-2</v>
          </cell>
          <cell r="AV4683" t="str">
            <v>LF</v>
          </cell>
          <cell r="AW4683">
            <v>-16.238307014120256</v>
          </cell>
          <cell r="AX4683">
            <v>-20.576949999999997</v>
          </cell>
          <cell r="AY4683">
            <v>-17.766458764128728</v>
          </cell>
          <cell r="AZ4683">
            <v>-16.238307014120256</v>
          </cell>
          <cell r="BG4683">
            <v>1.3876201442073994</v>
          </cell>
          <cell r="BJ4683">
            <v>-2.18077774876833E-2</v>
          </cell>
          <cell r="CF4683">
            <v>0</v>
          </cell>
          <cell r="CV4683">
            <v>22.875</v>
          </cell>
          <cell r="DA4683">
            <v>0</v>
          </cell>
          <cell r="ER4683">
            <v>165.7456</v>
          </cell>
        </row>
        <row r="4684">
          <cell r="A4684">
            <v>664789</v>
          </cell>
          <cell r="C4684" t="str">
            <v>Tom, Ka'ai</v>
          </cell>
          <cell r="AF4684">
            <v>0.2203112976645967</v>
          </cell>
          <cell r="AN4684">
            <v>111.37588148148149</v>
          </cell>
          <cell r="AP4684">
            <v>0.16081115216746922</v>
          </cell>
          <cell r="AV4684" t="str">
            <v>LF</v>
          </cell>
          <cell r="AW4684">
            <v>-14.757300000000001</v>
          </cell>
          <cell r="AX4684">
            <v>-22.082649999999997</v>
          </cell>
          <cell r="AY4684">
            <v>-9.8491145059338692</v>
          </cell>
          <cell r="AZ4684">
            <v>-9.8491145059338692</v>
          </cell>
          <cell r="BG4684">
            <v>1.2563157012664559</v>
          </cell>
          <cell r="BJ4684">
            <v>9.3168073703438908E-3</v>
          </cell>
          <cell r="CF4684">
            <v>0</v>
          </cell>
          <cell r="CV4684">
            <v>22.125</v>
          </cell>
          <cell r="DA4684">
            <v>0</v>
          </cell>
          <cell r="ER4684">
            <v>278.43970370370369</v>
          </cell>
        </row>
        <row r="4685">
          <cell r="A4685">
            <v>664809</v>
          </cell>
          <cell r="C4685" t="str">
            <v>Nelson, Mark</v>
          </cell>
          <cell r="AF4685">
            <v>0.17493567894567313</v>
          </cell>
          <cell r="AN4685">
            <v>71.617493333333343</v>
          </cell>
          <cell r="AP4685">
            <v>3.8715588383799737E-2</v>
          </cell>
          <cell r="AV4685" t="str">
            <v>LF</v>
          </cell>
          <cell r="AW4685">
            <v>-16.959950079546438</v>
          </cell>
          <cell r="AX4685">
            <v>-17.200849999999999</v>
          </cell>
          <cell r="AY4685">
            <v>-16.591129627956281</v>
          </cell>
          <cell r="AZ4685">
            <v>-16.591129627956281</v>
          </cell>
          <cell r="BG4685">
            <v>0.7849977219382811</v>
          </cell>
          <cell r="BJ4685">
            <v>-5.4059219631741241E-2</v>
          </cell>
          <cell r="CF4685">
            <v>0</v>
          </cell>
          <cell r="CV4685">
            <v>25.291666666666668</v>
          </cell>
          <cell r="DA4685">
            <v>0</v>
          </cell>
          <cell r="ER4685">
            <v>179.04373333333334</v>
          </cell>
        </row>
        <row r="4686">
          <cell r="A4686">
            <v>664820</v>
          </cell>
          <cell r="C4686" t="str">
            <v>Kelly, Dylan</v>
          </cell>
          <cell r="AF4686">
            <v>0.1446016868579752</v>
          </cell>
          <cell r="AN4686">
            <v>47.839573333333341</v>
          </cell>
          <cell r="AP4686">
            <v>6.8086190441057903E-3</v>
          </cell>
          <cell r="AV4686" t="str">
            <v>C</v>
          </cell>
          <cell r="AW4686">
            <v>-15.780790317032405</v>
          </cell>
          <cell r="AX4686">
            <v>-17.417149999999999</v>
          </cell>
          <cell r="AY4686">
            <v>-15.845794033820974</v>
          </cell>
          <cell r="AZ4686">
            <v>0.79582028666852223</v>
          </cell>
          <cell r="BG4686">
            <v>0.7735448361378725</v>
          </cell>
          <cell r="BJ4686">
            <v>-2.1449582930262646E-2</v>
          </cell>
          <cell r="CF4686">
            <v>0</v>
          </cell>
          <cell r="CV4686">
            <v>25.041666666666668</v>
          </cell>
          <cell r="DA4686">
            <v>0</v>
          </cell>
          <cell r="ER4686">
            <v>119.59893333333335</v>
          </cell>
        </row>
        <row r="4687">
          <cell r="A4687">
            <v>664828</v>
          </cell>
          <cell r="C4687" t="str">
            <v>Bauml, Cole</v>
          </cell>
          <cell r="AF4687">
            <v>0.17253177069166442</v>
          </cell>
          <cell r="AN4687">
            <v>119.60995555555556</v>
          </cell>
          <cell r="AP4687">
            <v>0.13355173903225215</v>
          </cell>
          <cell r="AV4687" t="str">
            <v>LF</v>
          </cell>
          <cell r="AW4687">
            <v>-13.351125</v>
          </cell>
          <cell r="AX4687">
            <v>-19.309249999999999</v>
          </cell>
          <cell r="AY4687">
            <v>-16.511765278399924</v>
          </cell>
          <cell r="AZ4687">
            <v>-13.351125</v>
          </cell>
          <cell r="BG4687">
            <v>1.6161937812347529</v>
          </cell>
          <cell r="BJ4687">
            <v>1.6958350668589944E-2</v>
          </cell>
          <cell r="CF4687">
            <v>0</v>
          </cell>
          <cell r="CV4687">
            <v>23.625</v>
          </cell>
          <cell r="DA4687">
            <v>0</v>
          </cell>
          <cell r="ER4687">
            <v>299.02488888888888</v>
          </cell>
        </row>
        <row r="4688">
          <cell r="A4688">
            <v>664832</v>
          </cell>
          <cell r="C4688" t="str">
            <v>Shields, Zack</v>
          </cell>
          <cell r="AF4688">
            <v>0.16456045235013572</v>
          </cell>
          <cell r="AN4688">
            <v>162.54874074074075</v>
          </cell>
          <cell r="AP4688">
            <v>0.20143958160402464</v>
          </cell>
          <cell r="AV4688" t="str">
            <v>CF</v>
          </cell>
          <cell r="AW4688">
            <v>-13.776625000000001</v>
          </cell>
          <cell r="AX4688">
            <v>-20.122649999999997</v>
          </cell>
          <cell r="AY4688">
            <v>-9.0679224207849494</v>
          </cell>
          <cell r="AZ4688">
            <v>-9.0679224207849494</v>
          </cell>
          <cell r="BG4688">
            <v>1.4532626034747267</v>
          </cell>
          <cell r="BJ4688">
            <v>-6.0109523943875616E-3</v>
          </cell>
          <cell r="CF4688">
            <v>0</v>
          </cell>
          <cell r="CV4688">
            <v>23.125</v>
          </cell>
          <cell r="DA4688">
            <v>0</v>
          </cell>
          <cell r="ER4688">
            <v>406.37185185185183</v>
          </cell>
        </row>
        <row r="4689">
          <cell r="A4689">
            <v>664833</v>
          </cell>
          <cell r="C4689" t="str">
            <v>Glines, Jackson</v>
          </cell>
          <cell r="AF4689">
            <v>0.17744257105946679</v>
          </cell>
          <cell r="AN4689">
            <v>100.82014814814816</v>
          </cell>
          <cell r="AP4689">
            <v>0.11974523116313351</v>
          </cell>
          <cell r="AV4689" t="str">
            <v>RF</v>
          </cell>
          <cell r="AW4689">
            <v>-15.611643296534739</v>
          </cell>
          <cell r="AX4689">
            <v>-18.439616666666666</v>
          </cell>
          <cell r="AY4689">
            <v>-15.504272811288857</v>
          </cell>
          <cell r="AZ4689">
            <v>-15.504272811288857</v>
          </cell>
          <cell r="BG4689">
            <v>1.2150090932032394</v>
          </cell>
          <cell r="BJ4689">
            <v>-1.9137591696527404E-2</v>
          </cell>
          <cell r="CF4689">
            <v>0</v>
          </cell>
          <cell r="CV4689">
            <v>24.208333333333332</v>
          </cell>
          <cell r="DA4689">
            <v>0</v>
          </cell>
          <cell r="ER4689">
            <v>252.05037037037039</v>
          </cell>
        </row>
        <row r="4690">
          <cell r="A4690">
            <v>664834</v>
          </cell>
          <cell r="C4690" t="str">
            <v>Gunsolus, Mitchell</v>
          </cell>
          <cell r="AF4690">
            <v>0.18882185129349069</v>
          </cell>
          <cell r="AN4690">
            <v>172.80225185185188</v>
          </cell>
          <cell r="AP4690">
            <v>0.21447472439565196</v>
          </cell>
          <cell r="AV4690" t="str">
            <v>3B</v>
          </cell>
          <cell r="AW4690">
            <v>-14.489054466598372</v>
          </cell>
          <cell r="AX4690">
            <v>-9.9466736458691472</v>
          </cell>
          <cell r="AY4690">
            <v>-13.799664114217261</v>
          </cell>
          <cell r="AZ4690">
            <v>-9.9466736458691472</v>
          </cell>
          <cell r="BG4690">
            <v>1.0741488804015256</v>
          </cell>
          <cell r="BJ4690">
            <v>-1.7095439648888724E-2</v>
          </cell>
          <cell r="CF4690">
            <v>0</v>
          </cell>
          <cell r="CV4690">
            <v>23.458333333333332</v>
          </cell>
          <cell r="DA4690">
            <v>0</v>
          </cell>
          <cell r="ER4690">
            <v>432.00562962962965</v>
          </cell>
        </row>
        <row r="4691">
          <cell r="A4691">
            <v>664836</v>
          </cell>
          <cell r="C4691" t="str">
            <v>Armstrong, Joey</v>
          </cell>
          <cell r="AF4691">
            <v>0.18741005665767341</v>
          </cell>
          <cell r="AN4691">
            <v>128.97434074074076</v>
          </cell>
          <cell r="AP4691">
            <v>0.17028310393586987</v>
          </cell>
          <cell r="AV4691" t="str">
            <v>RF</v>
          </cell>
          <cell r="AW4691">
            <v>-13.907732898834816</v>
          </cell>
          <cell r="AX4691">
            <v>-20.576949999999997</v>
          </cell>
          <cell r="AY4691">
            <v>-14.076724508200021</v>
          </cell>
          <cell r="AZ4691">
            <v>-13.907732898834816</v>
          </cell>
          <cell r="BG4691">
            <v>1.1704994520492837</v>
          </cell>
          <cell r="BJ4691">
            <v>-4.1610900264950797E-3</v>
          </cell>
          <cell r="CF4691">
            <v>0</v>
          </cell>
          <cell r="CV4691">
            <v>22.875</v>
          </cell>
          <cell r="DA4691">
            <v>0</v>
          </cell>
          <cell r="ER4691">
            <v>322.43585185185185</v>
          </cell>
        </row>
        <row r="4692">
          <cell r="A4692">
            <v>664837</v>
          </cell>
          <cell r="C4692" t="str">
            <v>Lubach, Tanner</v>
          </cell>
          <cell r="AF4692">
            <v>0.16550246193671306</v>
          </cell>
          <cell r="AN4692">
            <v>121.72811851851853</v>
          </cell>
          <cell r="AP4692">
            <v>0.14833262180797635</v>
          </cell>
          <cell r="AV4692" t="str">
            <v>C</v>
          </cell>
          <cell r="AW4692">
            <v>-14.780498509553905</v>
          </cell>
          <cell r="AX4692">
            <v>-19.309249999999999</v>
          </cell>
          <cell r="AY4692">
            <v>-14.31679384607186</v>
          </cell>
          <cell r="AZ4692">
            <v>1.887049376830197</v>
          </cell>
          <cell r="BG4692">
            <v>1.3295211577930175</v>
          </cell>
          <cell r="BJ4692">
            <v>5.3231647316139595E-3</v>
          </cell>
          <cell r="CF4692">
            <v>0</v>
          </cell>
          <cell r="CV4692">
            <v>23.625</v>
          </cell>
          <cell r="DA4692">
            <v>0</v>
          </cell>
          <cell r="ER4692">
            <v>304.32029629629631</v>
          </cell>
        </row>
        <row r="4693">
          <cell r="A4693">
            <v>664839</v>
          </cell>
          <cell r="C4693" t="str">
            <v>Brodbeck, Andrew</v>
          </cell>
          <cell r="AF4693">
            <v>0.18235118029755348</v>
          </cell>
          <cell r="AN4693">
            <v>103.35312592592594</v>
          </cell>
          <cell r="AP4693">
            <v>0.12074007069214876</v>
          </cell>
          <cell r="AV4693" t="str">
            <v>2B</v>
          </cell>
          <cell r="AW4693">
            <v>-13.492958333333334</v>
          </cell>
          <cell r="AX4693">
            <v>-3.3788067178092924</v>
          </cell>
          <cell r="AY4693">
            <v>-2.9363135567209104</v>
          </cell>
          <cell r="AZ4693">
            <v>-2.9363135567209104</v>
          </cell>
          <cell r="BG4693">
            <v>1.0750870104950412</v>
          </cell>
          <cell r="BJ4693">
            <v>-1.3752695402476972E-2</v>
          </cell>
          <cell r="CF4693">
            <v>0</v>
          </cell>
          <cell r="CV4693">
            <v>23.458333333333332</v>
          </cell>
          <cell r="DA4693">
            <v>0</v>
          </cell>
          <cell r="ER4693">
            <v>258.38281481481482</v>
          </cell>
        </row>
        <row r="4694">
          <cell r="A4694">
            <v>664842</v>
          </cell>
          <cell r="C4694" t="str">
            <v>Kaczmarski, Kevin</v>
          </cell>
          <cell r="AF4694">
            <v>0.21005541537900374</v>
          </cell>
          <cell r="AN4694">
            <v>190.07502222222226</v>
          </cell>
          <cell r="AP4694">
            <v>0.25036433843546235</v>
          </cell>
          <cell r="AV4694" t="str">
            <v>LF</v>
          </cell>
          <cell r="AW4694">
            <v>-12.651316666666666</v>
          </cell>
          <cell r="AX4694">
            <v>-18.024283333333329</v>
          </cell>
          <cell r="AY4694">
            <v>-10.870069277694746</v>
          </cell>
          <cell r="AZ4694">
            <v>-10.870069277694746</v>
          </cell>
          <cell r="BG4694">
            <v>1.5811066583744049</v>
          </cell>
          <cell r="BJ4694">
            <v>1.5699952394958736E-2</v>
          </cell>
          <cell r="CF4694">
            <v>0</v>
          </cell>
          <cell r="CV4694">
            <v>24.541666666666668</v>
          </cell>
          <cell r="DA4694">
            <v>0</v>
          </cell>
          <cell r="ER4694">
            <v>475.1875555555556</v>
          </cell>
        </row>
        <row r="4695">
          <cell r="A4695">
            <v>664844</v>
          </cell>
          <cell r="C4695" t="str">
            <v>Tubbs, Tucker</v>
          </cell>
          <cell r="AF4695">
            <v>0.19019291496118937</v>
          </cell>
          <cell r="AN4695">
            <v>102.56782222222223</v>
          </cell>
          <cell r="AP4695">
            <v>0.12313500789409559</v>
          </cell>
          <cell r="AV4695" t="str">
            <v>1B</v>
          </cell>
          <cell r="AW4695">
            <v>-13.740964716456432</v>
          </cell>
          <cell r="AX4695">
            <v>-19.038116666666664</v>
          </cell>
          <cell r="AY4695">
            <v>-12.622157033107889</v>
          </cell>
          <cell r="AZ4695">
            <v>-12.622157033107889</v>
          </cell>
          <cell r="BG4695">
            <v>1.3935522459839729</v>
          </cell>
          <cell r="BJ4695">
            <v>-1.3977056200916672E-2</v>
          </cell>
          <cell r="CF4695">
            <v>0</v>
          </cell>
          <cell r="CV4695">
            <v>23.791666666666668</v>
          </cell>
          <cell r="DA4695">
            <v>0</v>
          </cell>
          <cell r="ER4695">
            <v>256.41955555555558</v>
          </cell>
        </row>
        <row r="4696">
          <cell r="A4696">
            <v>664848</v>
          </cell>
          <cell r="C4696" t="str">
            <v>Sands, Donny</v>
          </cell>
          <cell r="AF4696">
            <v>0.16388031477119752</v>
          </cell>
          <cell r="AN4696">
            <v>95.37315555555557</v>
          </cell>
          <cell r="AP4696">
            <v>0.12272301892388149</v>
          </cell>
          <cell r="AV4696" t="str">
            <v>3B</v>
          </cell>
          <cell r="AW4696">
            <v>-17.163250000000001</v>
          </cell>
          <cell r="AX4696">
            <v>-14.26514594890849</v>
          </cell>
          <cell r="AY4696">
            <v>-17.223547993252733</v>
          </cell>
          <cell r="AZ4696">
            <v>-14.26514594890849</v>
          </cell>
          <cell r="BG4696">
            <v>1.2251506677476802</v>
          </cell>
          <cell r="BJ4696">
            <v>7.3668597804280251E-3</v>
          </cell>
          <cell r="CF4696">
            <v>0</v>
          </cell>
          <cell r="CV4696">
            <v>20.125</v>
          </cell>
          <cell r="DA4696">
            <v>0</v>
          </cell>
          <cell r="ER4696">
            <v>238.4328888888889</v>
          </cell>
        </row>
        <row r="4697">
          <cell r="A4697">
            <v>664850</v>
          </cell>
          <cell r="C4697" t="str">
            <v>Mazeika, Patrick</v>
          </cell>
          <cell r="AF4697">
            <v>0.20887681983202291</v>
          </cell>
          <cell r="AN4697">
            <v>125.08740740740741</v>
          </cell>
          <cell r="AP4697">
            <v>0.18363304332898178</v>
          </cell>
          <cell r="AV4697" t="str">
            <v>C</v>
          </cell>
          <cell r="AW4697">
            <v>-16.150538372655785</v>
          </cell>
          <cell r="AX4697">
            <v>-20.911549999999998</v>
          </cell>
          <cell r="AY4697">
            <v>-17.466596708983044</v>
          </cell>
          <cell r="AZ4697">
            <v>-7.7185481867944254</v>
          </cell>
          <cell r="BG4697">
            <v>1.6305037058157277</v>
          </cell>
          <cell r="BJ4697">
            <v>1.3194257218041502E-2</v>
          </cell>
          <cell r="CF4697">
            <v>0</v>
          </cell>
          <cell r="CV4697">
            <v>22.708333333333332</v>
          </cell>
          <cell r="DA4697">
            <v>0</v>
          </cell>
          <cell r="ER4697">
            <v>312.71851851851852</v>
          </cell>
        </row>
        <row r="4698">
          <cell r="A4698">
            <v>664853</v>
          </cell>
          <cell r="C4698" t="str">
            <v>Paul, Chris</v>
          </cell>
          <cell r="AF4698">
            <v>0.18527960953336045</v>
          </cell>
          <cell r="AN4698">
            <v>177.94334814814817</v>
          </cell>
          <cell r="AP4698">
            <v>0.2136807867108006</v>
          </cell>
          <cell r="AV4698" t="str">
            <v>3B</v>
          </cell>
          <cell r="AW4698">
            <v>-14.179555120122762</v>
          </cell>
          <cell r="AX4698">
            <v>-7.6731070175100626</v>
          </cell>
          <cell r="AY4698">
            <v>-12.87432550310346</v>
          </cell>
          <cell r="AZ4698">
            <v>-7.6731070175100626</v>
          </cell>
          <cell r="BG4698">
            <v>1.3750446177930948</v>
          </cell>
          <cell r="BJ4698">
            <v>-4.0976260404992082E-3</v>
          </cell>
          <cell r="CF4698">
            <v>0</v>
          </cell>
          <cell r="CV4698">
            <v>23.708333333333332</v>
          </cell>
          <cell r="DA4698">
            <v>0</v>
          </cell>
          <cell r="ER4698">
            <v>444.85837037037038</v>
          </cell>
        </row>
        <row r="4699">
          <cell r="A4699">
            <v>664855</v>
          </cell>
          <cell r="C4699" t="str">
            <v>Jebavy, Ronnie</v>
          </cell>
          <cell r="AF4699">
            <v>0.20424998485027951</v>
          </cell>
          <cell r="AN4699">
            <v>220.1236148148148</v>
          </cell>
          <cell r="AP4699">
            <v>0.28124121118441092</v>
          </cell>
          <cell r="AV4699" t="str">
            <v>CF</v>
          </cell>
          <cell r="AW4699">
            <v>-14.757300000000001</v>
          </cell>
          <cell r="AX4699">
            <v>-22.082649999999997</v>
          </cell>
          <cell r="AY4699">
            <v>-4.8878810073414822</v>
          </cell>
          <cell r="AZ4699">
            <v>-4.8878810073414822</v>
          </cell>
          <cell r="BG4699">
            <v>1.437883205020797</v>
          </cell>
          <cell r="BJ4699">
            <v>-4.4846170679391168E-3</v>
          </cell>
          <cell r="CF4699">
            <v>0</v>
          </cell>
          <cell r="CV4699">
            <v>22.125</v>
          </cell>
          <cell r="DA4699">
            <v>0</v>
          </cell>
          <cell r="ER4699">
            <v>550.309037037037</v>
          </cell>
        </row>
        <row r="4700">
          <cell r="A4700">
            <v>664857</v>
          </cell>
          <cell r="C4700" t="str">
            <v>Allemand, Blake</v>
          </cell>
          <cell r="AF4700">
            <v>0.19968934406493116</v>
          </cell>
          <cell r="AN4700">
            <v>210.27792592592596</v>
          </cell>
          <cell r="AP4700">
            <v>0.27661873549122162</v>
          </cell>
          <cell r="AV4700" t="str">
            <v>2B</v>
          </cell>
          <cell r="AW4700">
            <v>-13.096290654624223</v>
          </cell>
          <cell r="AX4700">
            <v>-10.699569070421431</v>
          </cell>
          <cell r="AY4700">
            <v>-12.097172261721175</v>
          </cell>
          <cell r="AZ4700">
            <v>-10.699569070421431</v>
          </cell>
          <cell r="BG4700">
            <v>1.2505225008632825</v>
          </cell>
          <cell r="BJ4700">
            <v>-2.9490485580741833E-3</v>
          </cell>
          <cell r="CF4700">
            <v>0</v>
          </cell>
          <cell r="CV4700">
            <v>23.958333333333332</v>
          </cell>
          <cell r="DA4700">
            <v>0</v>
          </cell>
          <cell r="ER4700">
            <v>525.69481481481489</v>
          </cell>
        </row>
        <row r="4701">
          <cell r="A4701">
            <v>664858</v>
          </cell>
          <cell r="C4701" t="str">
            <v>Sanger, Brendon</v>
          </cell>
          <cell r="AF4701">
            <v>0.18660970016811698</v>
          </cell>
          <cell r="AN4701">
            <v>208.63940740740742</v>
          </cell>
          <cell r="AP4701">
            <v>0.26667503825484462</v>
          </cell>
          <cell r="AV4701" t="str">
            <v>2B</v>
          </cell>
          <cell r="AW4701">
            <v>-14.091166666666666</v>
          </cell>
          <cell r="AX4701">
            <v>-16.825968266040878</v>
          </cell>
          <cell r="AY4701">
            <v>-14.043107469232346</v>
          </cell>
          <cell r="AZ4701">
            <v>-14.043107469232346</v>
          </cell>
          <cell r="BG4701">
            <v>1.2748531980107423</v>
          </cell>
          <cell r="BJ4701">
            <v>-1.3178755929745699E-3</v>
          </cell>
          <cell r="CF4701">
            <v>0</v>
          </cell>
          <cell r="CV4701">
            <v>22.791666666666668</v>
          </cell>
          <cell r="DA4701">
            <v>0</v>
          </cell>
          <cell r="ER4701">
            <v>521.59851851851852</v>
          </cell>
        </row>
        <row r="4702">
          <cell r="A4702">
            <v>664859</v>
          </cell>
          <cell r="C4702" t="str">
            <v>Hermelyn, Anthony</v>
          </cell>
          <cell r="AF4702">
            <v>0.18170534533475138</v>
          </cell>
          <cell r="AN4702">
            <v>147.31531851851852</v>
          </cell>
          <cell r="AP4702">
            <v>0.20164444836618056</v>
          </cell>
          <cell r="AV4702" t="str">
            <v>C</v>
          </cell>
          <cell r="AW4702">
            <v>-13.93202197276246</v>
          </cell>
          <cell r="AX4702">
            <v>-21.078849999999996</v>
          </cell>
          <cell r="AY4702">
            <v>-14.96320028918301</v>
          </cell>
          <cell r="AZ4702">
            <v>-2.2107410419337894</v>
          </cell>
          <cell r="BG4702">
            <v>1.185686917064859</v>
          </cell>
          <cell r="BJ4702">
            <v>-6.5098030108007481E-3</v>
          </cell>
          <cell r="CF4702">
            <v>0</v>
          </cell>
          <cell r="CV4702">
            <v>22.625</v>
          </cell>
          <cell r="DA4702">
            <v>0</v>
          </cell>
          <cell r="ER4702">
            <v>368.28829629629627</v>
          </cell>
        </row>
        <row r="4703">
          <cell r="A4703">
            <v>664860</v>
          </cell>
          <cell r="C4703" t="str">
            <v>Landon, Logan</v>
          </cell>
          <cell r="AF4703">
            <v>0.19605345329734641</v>
          </cell>
          <cell r="AN4703">
            <v>174.64118518518518</v>
          </cell>
          <cell r="AP4703">
            <v>0.21022176321133978</v>
          </cell>
          <cell r="AV4703" t="str">
            <v>CF</v>
          </cell>
          <cell r="AW4703">
            <v>-13.563874999999999</v>
          </cell>
          <cell r="AX4703">
            <v>-19.715949999999996</v>
          </cell>
          <cell r="AY4703">
            <v>-6.9307338656817521</v>
          </cell>
          <cell r="AZ4703">
            <v>-6.9307338656817521</v>
          </cell>
          <cell r="BG4703">
            <v>1.437842794858414</v>
          </cell>
          <cell r="BJ4703">
            <v>-4.5834901382738757E-4</v>
          </cell>
          <cell r="CF4703">
            <v>0</v>
          </cell>
          <cell r="CV4703">
            <v>23.375</v>
          </cell>
          <cell r="DA4703">
            <v>0</v>
          </cell>
          <cell r="ER4703">
            <v>436.60296296296292</v>
          </cell>
        </row>
        <row r="4704">
          <cell r="A4704">
            <v>664866</v>
          </cell>
          <cell r="C4704" t="str">
            <v>Bossart, Austin</v>
          </cell>
          <cell r="AF4704">
            <v>0.18567580606787037</v>
          </cell>
          <cell r="AN4704">
            <v>99.364266666666666</v>
          </cell>
          <cell r="AP4704">
            <v>0.12477910144486082</v>
          </cell>
          <cell r="AV4704" t="str">
            <v>C</v>
          </cell>
          <cell r="AW4704">
            <v>-17.081936158568009</v>
          </cell>
          <cell r="AX4704">
            <v>-20.409649999999999</v>
          </cell>
          <cell r="AY4704">
            <v>-17.336662100312889</v>
          </cell>
          <cell r="AZ4704">
            <v>-0.17461728455213121</v>
          </cell>
          <cell r="BG4704">
            <v>1.7153123514770683</v>
          </cell>
          <cell r="BJ4704">
            <v>2.4384104192587908E-2</v>
          </cell>
          <cell r="CF4704">
            <v>0</v>
          </cell>
          <cell r="CV4704">
            <v>22.958333333333332</v>
          </cell>
          <cell r="DA4704">
            <v>0</v>
          </cell>
          <cell r="ER4704">
            <v>248.41066666666666</v>
          </cell>
        </row>
        <row r="4705">
          <cell r="A4705">
            <v>664867</v>
          </cell>
          <cell r="C4705" t="str">
            <v>Sullivan, Tyler</v>
          </cell>
          <cell r="AF4705">
            <v>0.18984543945803611</v>
          </cell>
          <cell r="AN4705">
            <v>212.54802962962964</v>
          </cell>
          <cell r="AP4705">
            <v>0.25993174021277243</v>
          </cell>
          <cell r="AV4705" t="str">
            <v>CF</v>
          </cell>
          <cell r="AW4705">
            <v>-13.351125</v>
          </cell>
          <cell r="AX4705">
            <v>-19.309249999999999</v>
          </cell>
          <cell r="AY4705">
            <v>-8.0997003047208107</v>
          </cell>
          <cell r="AZ4705">
            <v>-8.0997003047208107</v>
          </cell>
          <cell r="BG4705">
            <v>1.1970257906869088</v>
          </cell>
          <cell r="BJ4705">
            <v>4.3396075700864332E-4</v>
          </cell>
          <cell r="CF4705">
            <v>0</v>
          </cell>
          <cell r="CV4705">
            <v>23.625</v>
          </cell>
          <cell r="DA4705">
            <v>0</v>
          </cell>
          <cell r="ER4705">
            <v>531.37007407407407</v>
          </cell>
        </row>
        <row r="4706">
          <cell r="A4706">
            <v>664872</v>
          </cell>
          <cell r="C4706" t="str">
            <v>Iriart, Chris</v>
          </cell>
          <cell r="AF4706">
            <v>0.20546932794489856</v>
          </cell>
          <cell r="AN4706">
            <v>167.2657777777778</v>
          </cell>
          <cell r="AP4706">
            <v>0.22625840071695547</v>
          </cell>
          <cell r="AV4706" t="str">
            <v>1B</v>
          </cell>
          <cell r="AW4706">
            <v>-15.648614494565582</v>
          </cell>
          <cell r="AX4706">
            <v>-23.030216666666668</v>
          </cell>
          <cell r="AY4706">
            <v>-16.614920273417653</v>
          </cell>
          <cell r="AZ4706">
            <v>-15.648614494565582</v>
          </cell>
          <cell r="BG4706">
            <v>1.2873840674822858</v>
          </cell>
          <cell r="BJ4706">
            <v>-4.6006341895708366E-3</v>
          </cell>
          <cell r="CF4706">
            <v>0</v>
          </cell>
          <cell r="CV4706">
            <v>21.708333333333332</v>
          </cell>
          <cell r="DA4706">
            <v>0</v>
          </cell>
          <cell r="ER4706">
            <v>418.16444444444448</v>
          </cell>
        </row>
        <row r="4707">
          <cell r="A4707">
            <v>664873</v>
          </cell>
          <cell r="C4707" t="str">
            <v>Van Gansen, Peter</v>
          </cell>
          <cell r="AF4707">
            <v>0.17898673993816067</v>
          </cell>
          <cell r="AN4707">
            <v>205.16906666666671</v>
          </cell>
          <cell r="AP4707">
            <v>0.2694867240089559</v>
          </cell>
          <cell r="AV4707" t="str">
            <v>2B</v>
          </cell>
          <cell r="AW4707">
            <v>-16.028378506379422</v>
          </cell>
          <cell r="AX4707">
            <v>-4.0702553185040191</v>
          </cell>
          <cell r="AY4707">
            <v>-15.932140786283664</v>
          </cell>
          <cell r="AZ4707">
            <v>-4.0702553185040191</v>
          </cell>
          <cell r="BG4707">
            <v>1.0444734460490035</v>
          </cell>
          <cell r="BJ4707">
            <v>-1.1949907820263171E-2</v>
          </cell>
          <cell r="CF4707">
            <v>0</v>
          </cell>
          <cell r="CV4707">
            <v>22.291666666666668</v>
          </cell>
          <cell r="DA4707">
            <v>0</v>
          </cell>
          <cell r="ER4707">
            <v>512.92266666666671</v>
          </cell>
        </row>
        <row r="4708">
          <cell r="A4708">
            <v>664874</v>
          </cell>
          <cell r="C4708" t="str">
            <v>Zavala, Seby</v>
          </cell>
          <cell r="AF4708">
            <v>0.19045635181687781</v>
          </cell>
          <cell r="AN4708">
            <v>153.87318518518521</v>
          </cell>
          <cell r="AP4708">
            <v>0.19628352073422983</v>
          </cell>
          <cell r="AV4708" t="str">
            <v>C</v>
          </cell>
          <cell r="AW4708">
            <v>-16.715103346814963</v>
          </cell>
          <cell r="AX4708">
            <v>-20.576949999999997</v>
          </cell>
          <cell r="AY4708">
            <v>-16.847579462419944</v>
          </cell>
          <cell r="AZ4708">
            <v>-3.5853455677763728</v>
          </cell>
          <cell r="BG4708">
            <v>1.2463518754466509</v>
          </cell>
          <cell r="BJ4708">
            <v>1.3179080632344346E-2</v>
          </cell>
          <cell r="CF4708">
            <v>0</v>
          </cell>
          <cell r="CV4708">
            <v>22.875</v>
          </cell>
          <cell r="DA4708">
            <v>0</v>
          </cell>
          <cell r="ER4708">
            <v>384.68296296296296</v>
          </cell>
        </row>
        <row r="4709">
          <cell r="A4709">
            <v>664876</v>
          </cell>
          <cell r="C4709" t="str">
            <v>Terrell, James</v>
          </cell>
          <cell r="AF4709">
            <v>0.15272118167784426</v>
          </cell>
          <cell r="AN4709">
            <v>94.723911111111136</v>
          </cell>
          <cell r="AP4709">
            <v>9.174177746556067E-2</v>
          </cell>
          <cell r="AV4709" t="str">
            <v>CF</v>
          </cell>
          <cell r="AW4709">
            <v>-18.107258333333334</v>
          </cell>
          <cell r="AX4709">
            <v>-29.19745</v>
          </cell>
          <cell r="AY4709">
            <v>-12.732230701794094</v>
          </cell>
          <cell r="AZ4709">
            <v>-12.732230701794094</v>
          </cell>
          <cell r="BG4709">
            <v>0.72885475050491644</v>
          </cell>
          <cell r="BJ4709">
            <v>-3.8630438761879932E-5</v>
          </cell>
          <cell r="CF4709">
            <v>0</v>
          </cell>
          <cell r="CV4709">
            <v>19.458333333333332</v>
          </cell>
          <cell r="DA4709">
            <v>0</v>
          </cell>
          <cell r="ER4709">
            <v>236.80977777777781</v>
          </cell>
        </row>
        <row r="4710">
          <cell r="A4710">
            <v>664877</v>
          </cell>
          <cell r="C4710" t="str">
            <v>Kelley, Christian</v>
          </cell>
          <cell r="AF4710">
            <v>0.16579752839130596</v>
          </cell>
          <cell r="AN4710">
            <v>147.20082962962962</v>
          </cell>
          <cell r="AP4710">
            <v>0.20259910506262202</v>
          </cell>
          <cell r="AV4710" t="str">
            <v>C</v>
          </cell>
          <cell r="AW4710">
            <v>-17.28187399122524</v>
          </cell>
          <cell r="AX4710">
            <v>-20.744249999999994</v>
          </cell>
          <cell r="AY4710">
            <v>-17.603301432744757</v>
          </cell>
          <cell r="AZ4710">
            <v>1.1322570978875617</v>
          </cell>
          <cell r="BG4710">
            <v>1.1936532816507599</v>
          </cell>
          <cell r="BJ4710">
            <v>1.7606554871180582E-5</v>
          </cell>
          <cell r="CF4710">
            <v>0</v>
          </cell>
          <cell r="CV4710">
            <v>22.791666666666668</v>
          </cell>
          <cell r="DA4710">
            <v>0</v>
          </cell>
          <cell r="ER4710">
            <v>368.00207407407407</v>
          </cell>
        </row>
        <row r="4711">
          <cell r="A4711">
            <v>664878</v>
          </cell>
          <cell r="C4711" t="str">
            <v>Laurino, Steve</v>
          </cell>
          <cell r="AF4711">
            <v>0.17644676517099928</v>
          </cell>
          <cell r="AN4711">
            <v>173.23863703703705</v>
          </cell>
          <cell r="AP4711">
            <v>0.23519580574022725</v>
          </cell>
          <cell r="AV4711" t="str">
            <v>1B</v>
          </cell>
          <cell r="AW4711">
            <v>-11.519855793761053</v>
          </cell>
          <cell r="AX4711">
            <v>-19.580383333333334</v>
          </cell>
          <cell r="AY4711">
            <v>-11.947529466310742</v>
          </cell>
          <cell r="AZ4711">
            <v>-11.519855793761053</v>
          </cell>
          <cell r="BG4711">
            <v>1.3434276938709235</v>
          </cell>
          <cell r="BJ4711">
            <v>-9.4977724672412767E-3</v>
          </cell>
          <cell r="CF4711">
            <v>0</v>
          </cell>
          <cell r="CV4711">
            <v>23.458333333333332</v>
          </cell>
          <cell r="DA4711">
            <v>0</v>
          </cell>
          <cell r="ER4711">
            <v>433.09659259259263</v>
          </cell>
        </row>
        <row r="4712">
          <cell r="A4712">
            <v>664880</v>
          </cell>
          <cell r="C4712" t="str">
            <v>Afenir, Austin</v>
          </cell>
          <cell r="AF4712">
            <v>0.16565430140545562</v>
          </cell>
          <cell r="AN4712">
            <v>129.29291851851852</v>
          </cell>
          <cell r="AP4712">
            <v>0.18993739063364912</v>
          </cell>
          <cell r="AV4712" t="str">
            <v>C</v>
          </cell>
          <cell r="AW4712">
            <v>-14.822230193126732</v>
          </cell>
          <cell r="AX4712">
            <v>-18.231949999999998</v>
          </cell>
          <cell r="AY4712">
            <v>-15.699987132220901</v>
          </cell>
          <cell r="AZ4712">
            <v>-1.7372052224550933</v>
          </cell>
          <cell r="BG4712">
            <v>1.4819077782132966</v>
          </cell>
          <cell r="BJ4712">
            <v>4.799631297305167E-3</v>
          </cell>
          <cell r="CF4712">
            <v>0</v>
          </cell>
          <cell r="CV4712">
            <v>24.375</v>
          </cell>
          <cell r="DA4712">
            <v>0</v>
          </cell>
          <cell r="ER4712">
            <v>323.23229629629628</v>
          </cell>
        </row>
        <row r="4713">
          <cell r="A4713">
            <v>664881</v>
          </cell>
          <cell r="C4713" t="str">
            <v>Vasquez, James</v>
          </cell>
          <cell r="AF4713">
            <v>0.20216829574073858</v>
          </cell>
          <cell r="AN4713">
            <v>195.30204444444445</v>
          </cell>
          <cell r="AP4713">
            <v>0.23582182977531974</v>
          </cell>
          <cell r="AV4713" t="str">
            <v>1B</v>
          </cell>
          <cell r="AW4713">
            <v>-14.803428807285226</v>
          </cell>
          <cell r="AX4713">
            <v>-19.309249999999999</v>
          </cell>
          <cell r="AY4713">
            <v>-15.149127358941092</v>
          </cell>
          <cell r="AZ4713">
            <v>-14.803428807285226</v>
          </cell>
          <cell r="BG4713">
            <v>1.2588635524327021</v>
          </cell>
          <cell r="BJ4713">
            <v>-1.6852727794339124E-2</v>
          </cell>
          <cell r="CF4713">
            <v>0</v>
          </cell>
          <cell r="CV4713">
            <v>23.625</v>
          </cell>
          <cell r="DA4713">
            <v>0</v>
          </cell>
          <cell r="ER4713">
            <v>488.25511111111109</v>
          </cell>
        </row>
        <row r="4714">
          <cell r="A4714">
            <v>664883</v>
          </cell>
          <cell r="C4714" t="str">
            <v>Burcham, Scott</v>
          </cell>
          <cell r="AF4714">
            <v>0.16393047610550154</v>
          </cell>
          <cell r="AN4714">
            <v>111.6461037037037</v>
          </cell>
          <cell r="AP4714">
            <v>0.12991793515543892</v>
          </cell>
          <cell r="AV4714" t="str">
            <v>3B</v>
          </cell>
          <cell r="AW4714">
            <v>-13.847541666666666</v>
          </cell>
          <cell r="AX4714">
            <v>-6.6903830495050993</v>
          </cell>
          <cell r="AY4714">
            <v>-8.9227565146751431</v>
          </cell>
          <cell r="AZ4714">
            <v>-6.6903830495050993</v>
          </cell>
          <cell r="BG4714">
            <v>1.2293786453238407</v>
          </cell>
          <cell r="BJ4714">
            <v>7.323074944587572E-3</v>
          </cell>
          <cell r="CF4714">
            <v>0</v>
          </cell>
          <cell r="CV4714">
            <v>23.041666666666668</v>
          </cell>
          <cell r="DA4714">
            <v>0</v>
          </cell>
          <cell r="ER4714">
            <v>279.11525925925923</v>
          </cell>
        </row>
        <row r="4715">
          <cell r="A4715">
            <v>664886</v>
          </cell>
          <cell r="C4715" t="str">
            <v>Lanning, Jake</v>
          </cell>
          <cell r="AF4715">
            <v>0.16613886867442251</v>
          </cell>
          <cell r="AN4715">
            <v>81.686080000000004</v>
          </cell>
          <cell r="AP4715">
            <v>5.9251195873949669E-2</v>
          </cell>
          <cell r="AV4715" t="str">
            <v>3B</v>
          </cell>
          <cell r="AW4715">
            <v>-16.023920818231552</v>
          </cell>
          <cell r="AX4715">
            <v>-8.8063257437551368</v>
          </cell>
          <cell r="AY4715">
            <v>-15.955198590975394</v>
          </cell>
          <cell r="AZ4715">
            <v>-8.8063257437551368</v>
          </cell>
          <cell r="BG4715">
            <v>1.3550722092137208</v>
          </cell>
          <cell r="BJ4715">
            <v>1.1847490584118187E-2</v>
          </cell>
          <cell r="CF4715">
            <v>0</v>
          </cell>
          <cell r="CV4715">
            <v>23.375</v>
          </cell>
          <cell r="DA4715">
            <v>0</v>
          </cell>
          <cell r="ER4715">
            <v>204.21520000000001</v>
          </cell>
        </row>
        <row r="4716">
          <cell r="A4716">
            <v>664888</v>
          </cell>
          <cell r="C4716" t="str">
            <v>Arakawa, Tim</v>
          </cell>
          <cell r="AF4716">
            <v>0.20122808464547401</v>
          </cell>
          <cell r="AN4716">
            <v>211.15804444444444</v>
          </cell>
          <cell r="AP4716">
            <v>0.27357928301812018</v>
          </cell>
          <cell r="AV4716" t="str">
            <v>2B</v>
          </cell>
          <cell r="AW4716">
            <v>-13.705708333333336</v>
          </cell>
          <cell r="AX4716">
            <v>-2.3739559363690832</v>
          </cell>
          <cell r="AY4716">
            <v>-14.526854076233739</v>
          </cell>
          <cell r="AZ4716">
            <v>-2.3739559363690832</v>
          </cell>
          <cell r="BG4716">
            <v>1.0264417879568759</v>
          </cell>
          <cell r="BJ4716">
            <v>6.5797960747726873E-4</v>
          </cell>
          <cell r="CF4716">
            <v>0</v>
          </cell>
          <cell r="CV4716">
            <v>23.208333333333332</v>
          </cell>
          <cell r="DA4716">
            <v>0</v>
          </cell>
          <cell r="ER4716">
            <v>527.89511111111108</v>
          </cell>
        </row>
        <row r="4717">
          <cell r="A4717">
            <v>664890</v>
          </cell>
          <cell r="C4717" t="str">
            <v>Frabasilio, Colton</v>
          </cell>
          <cell r="AF4717">
            <v>0.17486567105445178</v>
          </cell>
          <cell r="AN4717">
            <v>103.2958814814815</v>
          </cell>
          <cell r="AP4717">
            <v>0.12131935598194743</v>
          </cell>
          <cell r="AV4717" t="str">
            <v>1B</v>
          </cell>
          <cell r="AW4717">
            <v>-14.67329419629546</v>
          </cell>
          <cell r="AX4717">
            <v>-19.987083333333331</v>
          </cell>
          <cell r="AY4717">
            <v>-16.676115899974732</v>
          </cell>
          <cell r="AZ4717">
            <v>-12.724852161630553</v>
          </cell>
          <cell r="BG4717">
            <v>1.489490246581997</v>
          </cell>
          <cell r="BJ4717">
            <v>6.9938075004615345E-3</v>
          </cell>
          <cell r="CF4717">
            <v>0</v>
          </cell>
          <cell r="CV4717">
            <v>23.208333333333332</v>
          </cell>
          <cell r="DA4717">
            <v>0</v>
          </cell>
          <cell r="ER4717">
            <v>258.23970370370375</v>
          </cell>
        </row>
        <row r="4718">
          <cell r="A4718">
            <v>664891</v>
          </cell>
          <cell r="C4718" t="str">
            <v>Charlton, Ed</v>
          </cell>
          <cell r="AF4718">
            <v>0.16761525178861775</v>
          </cell>
          <cell r="AN4718">
            <v>105.43348148148148</v>
          </cell>
          <cell r="AP4718">
            <v>0.13603741996047669</v>
          </cell>
          <cell r="AV4718" t="str">
            <v>RF</v>
          </cell>
          <cell r="AW4718">
            <v>-13.351125</v>
          </cell>
          <cell r="AX4718">
            <v>-19.309249999999999</v>
          </cell>
          <cell r="AY4718">
            <v>-14.396167885435879</v>
          </cell>
          <cell r="AZ4718">
            <v>-13.351125</v>
          </cell>
          <cell r="BG4718">
            <v>1.245938971967234</v>
          </cell>
          <cell r="BJ4718">
            <v>6.8270192212828333E-3</v>
          </cell>
          <cell r="CF4718">
            <v>0</v>
          </cell>
          <cell r="CV4718">
            <v>23.625</v>
          </cell>
          <cell r="DA4718">
            <v>0</v>
          </cell>
          <cell r="ER4718">
            <v>263.58370370370369</v>
          </cell>
        </row>
        <row r="4719">
          <cell r="A4719">
            <v>664894</v>
          </cell>
          <cell r="C4719" t="str">
            <v>Perez, Alex</v>
          </cell>
          <cell r="AF4719">
            <v>0.18482640009648418</v>
          </cell>
          <cell r="AN4719">
            <v>139.87188148148149</v>
          </cell>
          <cell r="AP4719">
            <v>0.17087260867805176</v>
          </cell>
          <cell r="AV4719" t="str">
            <v>2B</v>
          </cell>
          <cell r="AW4719">
            <v>-15.713561557663978</v>
          </cell>
          <cell r="AX4719">
            <v>-5.0295269375047749</v>
          </cell>
          <cell r="AY4719">
            <v>-15.567375132440848</v>
          </cell>
          <cell r="AZ4719">
            <v>-5.0295269375047749</v>
          </cell>
          <cell r="BG4719">
            <v>1.1033733736163929</v>
          </cell>
          <cell r="BJ4719">
            <v>-5.7018277924116641E-4</v>
          </cell>
          <cell r="CF4719">
            <v>0</v>
          </cell>
          <cell r="CV4719">
            <v>23.708333333333332</v>
          </cell>
          <cell r="DA4719">
            <v>0</v>
          </cell>
          <cell r="ER4719">
            <v>349.67970370370369</v>
          </cell>
        </row>
        <row r="4720">
          <cell r="A4720">
            <v>664896</v>
          </cell>
          <cell r="C4720" t="str">
            <v>Leonard, Steven</v>
          </cell>
          <cell r="AF4720">
            <v>0.16579864611042178</v>
          </cell>
          <cell r="AN4720">
            <v>72.306607407407412</v>
          </cell>
          <cell r="AP4720">
            <v>7.4545118638374763E-2</v>
          </cell>
          <cell r="AV4720" t="str">
            <v>C</v>
          </cell>
          <cell r="AW4720">
            <v>-13.422041666666665</v>
          </cell>
          <cell r="AX4720">
            <v>-19.444816666666661</v>
          </cell>
          <cell r="AY4720">
            <v>-7.750618353859112</v>
          </cell>
          <cell r="AZ4720">
            <v>1.2644624593673237</v>
          </cell>
          <cell r="BG4720">
            <v>1.1558761265744932</v>
          </cell>
          <cell r="BJ4720">
            <v>8.9382095278735477E-3</v>
          </cell>
          <cell r="CF4720">
            <v>0</v>
          </cell>
          <cell r="CV4720">
            <v>23.541666666666668</v>
          </cell>
          <cell r="DA4720">
            <v>0</v>
          </cell>
          <cell r="ER4720">
            <v>180.76651851851852</v>
          </cell>
        </row>
        <row r="4721">
          <cell r="A4721">
            <v>664897</v>
          </cell>
          <cell r="C4721" t="str">
            <v>Tarsovich, Jordan</v>
          </cell>
          <cell r="AF4721">
            <v>0.21843402325440225</v>
          </cell>
          <cell r="AN4721">
            <v>145.8232888888889</v>
          </cell>
          <cell r="AP4721">
            <v>0.17744727380745862</v>
          </cell>
          <cell r="AV4721" t="str">
            <v>3B</v>
          </cell>
          <cell r="AW4721">
            <v>-12.306091666666667</v>
          </cell>
          <cell r="AX4721">
            <v>-3.5386877695676846</v>
          </cell>
          <cell r="AY4721">
            <v>-9.239112900200162</v>
          </cell>
          <cell r="AZ4721">
            <v>-3.5386877695676846</v>
          </cell>
          <cell r="BG4721">
            <v>1.0631776904443422</v>
          </cell>
          <cell r="BJ4721">
            <v>-1.1516328840859206E-2</v>
          </cell>
          <cell r="CF4721">
            <v>0</v>
          </cell>
          <cell r="CV4721">
            <v>25.041666666666668</v>
          </cell>
          <cell r="DA4721">
            <v>0</v>
          </cell>
          <cell r="ER4721">
            <v>364.55822222222224</v>
          </cell>
        </row>
        <row r="4722">
          <cell r="A4722">
            <v>664900</v>
          </cell>
          <cell r="C4722" t="str">
            <v>Bautista, Alex</v>
          </cell>
          <cell r="AF4722">
            <v>0.1676483258879882</v>
          </cell>
          <cell r="AN4722">
            <v>86.815360000000013</v>
          </cell>
          <cell r="AP4722">
            <v>7.5827692415444736E-2</v>
          </cell>
          <cell r="AV4722" t="str">
            <v>RF</v>
          </cell>
          <cell r="AW4722">
            <v>-14.24628929876112</v>
          </cell>
          <cell r="AX4722">
            <v>-20.744249999999994</v>
          </cell>
          <cell r="AY4722">
            <v>-15.601994520567512</v>
          </cell>
          <cell r="AZ4722">
            <v>-14.24628929876112</v>
          </cell>
          <cell r="BG4722">
            <v>1.3103181357757085</v>
          </cell>
          <cell r="BJ4722">
            <v>8.7883244626568695E-3</v>
          </cell>
          <cell r="CF4722">
            <v>0</v>
          </cell>
          <cell r="CV4722">
            <v>22.791666666666668</v>
          </cell>
          <cell r="DA4722">
            <v>0</v>
          </cell>
          <cell r="ER4722">
            <v>217.03840000000002</v>
          </cell>
        </row>
        <row r="4723">
          <cell r="A4723">
            <v>664901</v>
          </cell>
          <cell r="C4723" t="str">
            <v>Mendick, Danny</v>
          </cell>
          <cell r="AF4723">
            <v>0.17371148680854881</v>
          </cell>
          <cell r="AN4723">
            <v>179.17937777777774</v>
          </cell>
          <cell r="AP4723">
            <v>0.22568083077121648</v>
          </cell>
          <cell r="AV4723" t="str">
            <v>SS</v>
          </cell>
          <cell r="AW4723">
            <v>-15.217999586900493</v>
          </cell>
          <cell r="AX4723">
            <v>-3.4680043149377351</v>
          </cell>
          <cell r="AY4723">
            <v>-14.851468893645094</v>
          </cell>
          <cell r="AZ4723">
            <v>-3.4680043149377351</v>
          </cell>
          <cell r="BG4723">
            <v>1.2149124166019503</v>
          </cell>
          <cell r="BJ4723">
            <v>5.6791779515201375E-3</v>
          </cell>
          <cell r="CF4723">
            <v>0</v>
          </cell>
          <cell r="CV4723">
            <v>22.791666666666668</v>
          </cell>
          <cell r="DA4723">
            <v>0</v>
          </cell>
          <cell r="ER4723">
            <v>447.94844444444436</v>
          </cell>
        </row>
        <row r="4724">
          <cell r="A4724">
            <v>664902</v>
          </cell>
          <cell r="C4724" t="str">
            <v>Toole, Eric</v>
          </cell>
          <cell r="AF4724">
            <v>0.17381380319118347</v>
          </cell>
          <cell r="AN4724">
            <v>89.158874074074077</v>
          </cell>
          <cell r="AP4724">
            <v>8.9083162519842607E-2</v>
          </cell>
          <cell r="AV4724" t="str">
            <v>LF</v>
          </cell>
          <cell r="AW4724">
            <v>-13.563874999999999</v>
          </cell>
          <cell r="AX4724">
            <v>-19.715949999999996</v>
          </cell>
          <cell r="AY4724">
            <v>-5.7424108556536293</v>
          </cell>
          <cell r="AZ4724">
            <v>-5.7424108556536293</v>
          </cell>
          <cell r="BG4724">
            <v>1.3275218785943572</v>
          </cell>
          <cell r="BJ4724">
            <v>-6.0796182210719561E-3</v>
          </cell>
          <cell r="CF4724">
            <v>0</v>
          </cell>
          <cell r="CV4724">
            <v>22.958333333333332</v>
          </cell>
          <cell r="DA4724">
            <v>0</v>
          </cell>
          <cell r="ER4724">
            <v>222.89718518518518</v>
          </cell>
        </row>
        <row r="4725">
          <cell r="A4725">
            <v>664903</v>
          </cell>
          <cell r="C4725" t="str">
            <v>Donnels, Tanner</v>
          </cell>
          <cell r="AF4725">
            <v>0.16546739024368762</v>
          </cell>
          <cell r="AN4725">
            <v>113.13434074074075</v>
          </cell>
          <cell r="AP4725">
            <v>0.14949643567839022</v>
          </cell>
          <cell r="AV4725" t="str">
            <v>1B</v>
          </cell>
          <cell r="AW4725">
            <v>-14.085786976306807</v>
          </cell>
          <cell r="AX4725">
            <v>-20.576949999999997</v>
          </cell>
          <cell r="AY4725">
            <v>-14.406115838055308</v>
          </cell>
          <cell r="AZ4725">
            <v>-14.085786976306807</v>
          </cell>
          <cell r="BG4725">
            <v>1.3499812822935704</v>
          </cell>
          <cell r="BJ4725">
            <v>-1.3646860937197511E-2</v>
          </cell>
          <cell r="CF4725">
            <v>0</v>
          </cell>
          <cell r="CV4725">
            <v>22.875</v>
          </cell>
          <cell r="DA4725">
            <v>0</v>
          </cell>
          <cell r="ER4725">
            <v>282.83585185185188</v>
          </cell>
        </row>
        <row r="4726">
          <cell r="A4726">
            <v>664909</v>
          </cell>
          <cell r="C4726" t="str">
            <v>Young, Kamran</v>
          </cell>
          <cell r="AF4726">
            <v>0.16017048809269974</v>
          </cell>
          <cell r="AN4726">
            <v>94.604266666666675</v>
          </cell>
          <cell r="AP4726">
            <v>8.4348040798553292E-2</v>
          </cell>
          <cell r="AV4726" t="str">
            <v>RF</v>
          </cell>
          <cell r="AW4726">
            <v>-13.769047064078734</v>
          </cell>
          <cell r="AX4726">
            <v>-19.173683333333333</v>
          </cell>
          <cell r="AY4726">
            <v>-13.769134629730324</v>
          </cell>
          <cell r="AZ4726">
            <v>-13.769047064078734</v>
          </cell>
          <cell r="BG4726">
            <v>1.1161113571583581</v>
          </cell>
          <cell r="BJ4726">
            <v>-8.7374027176512215E-5</v>
          </cell>
          <cell r="CF4726">
            <v>0</v>
          </cell>
          <cell r="CV4726">
            <v>23.708333333333332</v>
          </cell>
          <cell r="DA4726">
            <v>0</v>
          </cell>
          <cell r="ER4726">
            <v>236.51066666666668</v>
          </cell>
        </row>
        <row r="4727">
          <cell r="A4727">
            <v>664911</v>
          </cell>
          <cell r="C4727" t="str">
            <v>Headley, Blake</v>
          </cell>
          <cell r="AF4727">
            <v>0.17117916712848674</v>
          </cell>
          <cell r="AN4727">
            <v>93.844373333333337</v>
          </cell>
          <cell r="AP4727">
            <v>8.2908881000947288E-2</v>
          </cell>
          <cell r="AV4727" t="str">
            <v>1B</v>
          </cell>
          <cell r="AW4727">
            <v>-12.272733142756492</v>
          </cell>
          <cell r="AX4727">
            <v>-9.4317298672267285</v>
          </cell>
          <cell r="AY4727">
            <v>-13.279681724747926</v>
          </cell>
          <cell r="AZ4727">
            <v>-9.4317298672267285</v>
          </cell>
          <cell r="BG4727">
            <v>1.4370907529421202</v>
          </cell>
          <cell r="BJ4727">
            <v>3.7936145436646422E-3</v>
          </cell>
          <cell r="CF4727">
            <v>0</v>
          </cell>
          <cell r="CV4727">
            <v>23.125</v>
          </cell>
          <cell r="DA4727">
            <v>0</v>
          </cell>
          <cell r="ER4727">
            <v>234.61093333333332</v>
          </cell>
        </row>
        <row r="4728">
          <cell r="A4728">
            <v>664912</v>
          </cell>
          <cell r="C4728" t="str">
            <v>Brandt, Clayton</v>
          </cell>
          <cell r="AF4728">
            <v>0.15233903945117422</v>
          </cell>
          <cell r="AN4728">
            <v>93.861688888888892</v>
          </cell>
          <cell r="AP4728">
            <v>9.3945463934790752E-2</v>
          </cell>
          <cell r="AV4728" t="str">
            <v>SS</v>
          </cell>
          <cell r="AW4728">
            <v>-13.138375</v>
          </cell>
          <cell r="AX4728">
            <v>5.2090222458946904</v>
          </cell>
          <cell r="AY4728">
            <v>-9.2837248625395059</v>
          </cell>
          <cell r="AZ4728">
            <v>5.2090222458946904</v>
          </cell>
          <cell r="BG4728">
            <v>1.1899822649385601</v>
          </cell>
          <cell r="BJ4728">
            <v>6.492987525802082E-3</v>
          </cell>
          <cell r="CF4728">
            <v>0</v>
          </cell>
          <cell r="CV4728">
            <v>23.875</v>
          </cell>
          <cell r="DA4728">
            <v>0</v>
          </cell>
          <cell r="ER4728">
            <v>234.65422222222222</v>
          </cell>
        </row>
        <row r="4729">
          <cell r="A4729">
            <v>664913</v>
          </cell>
          <cell r="C4729" t="str">
            <v>Brown, Seth</v>
          </cell>
          <cell r="AF4729">
            <v>0.19958358079239782</v>
          </cell>
          <cell r="AN4729">
            <v>206.37653333333333</v>
          </cell>
          <cell r="AP4729">
            <v>0.26794010047506078</v>
          </cell>
          <cell r="AV4729" t="str">
            <v>RF</v>
          </cell>
          <cell r="AW4729">
            <v>-13.168353543177234</v>
          </cell>
          <cell r="AX4729">
            <v>-18.766983333333332</v>
          </cell>
          <cell r="AY4729">
            <v>-16.906664732878063</v>
          </cell>
          <cell r="AZ4729">
            <v>-13.168353543177234</v>
          </cell>
          <cell r="BG4729">
            <v>1.4565152613870307</v>
          </cell>
          <cell r="BJ4729">
            <v>1.3899306580791796E-3</v>
          </cell>
          <cell r="CF4729">
            <v>0</v>
          </cell>
          <cell r="CV4729">
            <v>23.958333333333332</v>
          </cell>
          <cell r="DA4729">
            <v>0</v>
          </cell>
          <cell r="ER4729">
            <v>515.94133333333332</v>
          </cell>
        </row>
        <row r="4730">
          <cell r="A4730">
            <v>664914</v>
          </cell>
          <cell r="C4730" t="str">
            <v>Jones, P.J.</v>
          </cell>
          <cell r="AF4730">
            <v>0.15849274602616786</v>
          </cell>
          <cell r="AN4730">
            <v>65.507093333333344</v>
          </cell>
          <cell r="AP4730">
            <v>4.5106551180257193E-2</v>
          </cell>
          <cell r="AV4730" t="str">
            <v>C</v>
          </cell>
          <cell r="AW4730">
            <v>-14.118623945145234</v>
          </cell>
          <cell r="AX4730">
            <v>-19.715949999999996</v>
          </cell>
          <cell r="AY4730">
            <v>-13.414802760193636</v>
          </cell>
          <cell r="AZ4730">
            <v>-2.1625572613638551</v>
          </cell>
          <cell r="BG4730">
            <v>1.0017095012704318</v>
          </cell>
          <cell r="BJ4730">
            <v>-2.6570521798182523E-2</v>
          </cell>
          <cell r="CF4730">
            <v>0</v>
          </cell>
          <cell r="CV4730">
            <v>23.375</v>
          </cell>
          <cell r="DA4730">
            <v>0</v>
          </cell>
          <cell r="ER4730">
            <v>163.76773333333335</v>
          </cell>
        </row>
        <row r="4731">
          <cell r="A4731">
            <v>664915</v>
          </cell>
          <cell r="C4731" t="str">
            <v>Karkenny, Steven</v>
          </cell>
          <cell r="AF4731">
            <v>0.18000585230391028</v>
          </cell>
          <cell r="AN4731">
            <v>112.84170666666667</v>
          </cell>
          <cell r="AP4731">
            <v>0.11758200358751458</v>
          </cell>
          <cell r="AV4731" t="str">
            <v>1B</v>
          </cell>
          <cell r="AW4731">
            <v>-14.393557541046221</v>
          </cell>
          <cell r="AX4731">
            <v>-19.851516666666662</v>
          </cell>
          <cell r="AY4731">
            <v>-14.326828659577018</v>
          </cell>
          <cell r="AZ4731">
            <v>-14.326828659577018</v>
          </cell>
          <cell r="BG4731">
            <v>1.3627518559405825</v>
          </cell>
          <cell r="BJ4731">
            <v>-7.1705172168056719E-3</v>
          </cell>
          <cell r="CF4731">
            <v>0</v>
          </cell>
          <cell r="CV4731">
            <v>23.291666666666668</v>
          </cell>
          <cell r="DA4731">
            <v>0</v>
          </cell>
          <cell r="ER4731">
            <v>282.10426666666666</v>
          </cell>
        </row>
        <row r="4732">
          <cell r="A4732">
            <v>664916</v>
          </cell>
          <cell r="C4732" t="str">
            <v>Ferguson, Drew</v>
          </cell>
          <cell r="AF4732">
            <v>0.23388169068509951</v>
          </cell>
          <cell r="AN4732">
            <v>181.8160592592593</v>
          </cell>
          <cell r="AP4732">
            <v>0.23750698681597193</v>
          </cell>
          <cell r="AV4732" t="str">
            <v>LF</v>
          </cell>
          <cell r="AW4732">
            <v>-13.138375</v>
          </cell>
          <cell r="AX4732">
            <v>-18.902549999999998</v>
          </cell>
          <cell r="AY4732">
            <v>-3.5243477442688032</v>
          </cell>
          <cell r="AZ4732">
            <v>-3.5243477442688032</v>
          </cell>
          <cell r="BG4732">
            <v>1.2092562843982178</v>
          </cell>
          <cell r="BJ4732">
            <v>-6.8010669141503784E-3</v>
          </cell>
          <cell r="CF4732">
            <v>0</v>
          </cell>
          <cell r="CV4732">
            <v>23.875</v>
          </cell>
          <cell r="DA4732">
            <v>0</v>
          </cell>
          <cell r="ER4732">
            <v>454.54014814814821</v>
          </cell>
        </row>
        <row r="4733">
          <cell r="A4733">
            <v>664917</v>
          </cell>
          <cell r="C4733" t="str">
            <v>Rodriguez, Melvin</v>
          </cell>
          <cell r="AF4733">
            <v>0.17284659796017343</v>
          </cell>
          <cell r="AN4733">
            <v>77.506666666666675</v>
          </cell>
          <cell r="AP4733">
            <v>5.0834445725591704E-2</v>
          </cell>
          <cell r="AV4733" t="str">
            <v>3B</v>
          </cell>
          <cell r="AW4733">
            <v>-13.573231677030506</v>
          </cell>
          <cell r="AX4733">
            <v>-3.9511710608757045</v>
          </cell>
          <cell r="AY4733">
            <v>-12.98057140270733</v>
          </cell>
          <cell r="AZ4733">
            <v>-3.9511710608757045</v>
          </cell>
          <cell r="BG4733">
            <v>1.1053717925094508</v>
          </cell>
          <cell r="BJ4733">
            <v>-1.815707358291907E-2</v>
          </cell>
          <cell r="CF4733">
            <v>0</v>
          </cell>
          <cell r="CV4733">
            <v>25.375</v>
          </cell>
          <cell r="DA4733">
            <v>0</v>
          </cell>
          <cell r="ER4733">
            <v>193.76666666666668</v>
          </cell>
        </row>
        <row r="4734">
          <cell r="A4734">
            <v>664919</v>
          </cell>
          <cell r="C4734" t="str">
            <v>Brodzinski, Greg</v>
          </cell>
          <cell r="AF4734">
            <v>0.16233983376791533</v>
          </cell>
          <cell r="AN4734">
            <v>53.918720000000008</v>
          </cell>
          <cell r="AP4734">
            <v>2.0665382659442288E-2</v>
          </cell>
          <cell r="AV4734" t="str">
            <v>C</v>
          </cell>
          <cell r="AW4734">
            <v>-17.411228340107478</v>
          </cell>
          <cell r="AX4734">
            <v>-17.557861673440808</v>
          </cell>
          <cell r="AY4734">
            <v>-18.003426675698844</v>
          </cell>
          <cell r="AZ4734">
            <v>-1.6440853688882124</v>
          </cell>
          <cell r="BG4734">
            <v>1.5504192835562796</v>
          </cell>
          <cell r="BJ4734">
            <v>2.8061419784721171E-2</v>
          </cell>
          <cell r="CF4734">
            <v>0</v>
          </cell>
          <cell r="CV4734">
            <v>24.958333333333332</v>
          </cell>
          <cell r="DA4734">
            <v>0</v>
          </cell>
          <cell r="ER4734">
            <v>134.79680000000002</v>
          </cell>
        </row>
        <row r="4735">
          <cell r="A4735">
            <v>664921</v>
          </cell>
          <cell r="C4735" t="str">
            <v>Sagdal, Ian</v>
          </cell>
          <cell r="AF4735">
            <v>0.20574981181927091</v>
          </cell>
          <cell r="AN4735">
            <v>176.27792592592596</v>
          </cell>
          <cell r="AP4735">
            <v>0.21913957825438912</v>
          </cell>
          <cell r="AV4735" t="str">
            <v>2B</v>
          </cell>
          <cell r="AW4735">
            <v>-13.242961676579554</v>
          </cell>
          <cell r="AX4735">
            <v>-9.3427058124257609</v>
          </cell>
          <cell r="AY4735">
            <v>-13.355658380115868</v>
          </cell>
          <cell r="AZ4735">
            <v>-9.3427058124257609</v>
          </cell>
          <cell r="BG4735">
            <v>1.5340916822855966</v>
          </cell>
          <cell r="BJ4735">
            <v>-1.6608300976096288E-3</v>
          </cell>
          <cell r="CF4735">
            <v>0</v>
          </cell>
          <cell r="CV4735">
            <v>23.458333333333332</v>
          </cell>
          <cell r="DA4735">
            <v>0</v>
          </cell>
          <cell r="ER4735">
            <v>440.69481481481489</v>
          </cell>
        </row>
        <row r="4736">
          <cell r="A4736">
            <v>664924</v>
          </cell>
          <cell r="C4736" t="str">
            <v>Jones, Keaton</v>
          </cell>
          <cell r="AF4736">
            <v>0.16094005125622901</v>
          </cell>
          <cell r="AN4736">
            <v>89.095039999999997</v>
          </cell>
          <cell r="AP4736">
            <v>9.0503024371167973E-2</v>
          </cell>
          <cell r="AV4736" t="str">
            <v>SS</v>
          </cell>
          <cell r="AW4736">
            <v>-13.280208333333334</v>
          </cell>
          <cell r="AX4736">
            <v>-7.7582755500645693</v>
          </cell>
          <cell r="AY4736">
            <v>-10.818295215400592</v>
          </cell>
          <cell r="AZ4736">
            <v>-7.7582755500645693</v>
          </cell>
          <cell r="BG4736">
            <v>1.1607155497675214</v>
          </cell>
          <cell r="BJ4736">
            <v>-3.2679008738086261E-2</v>
          </cell>
          <cell r="CF4736">
            <v>0</v>
          </cell>
          <cell r="CV4736">
            <v>23.708333333333332</v>
          </cell>
          <cell r="DA4736">
            <v>0</v>
          </cell>
          <cell r="ER4736">
            <v>222.73759999999999</v>
          </cell>
        </row>
        <row r="4737">
          <cell r="A4737">
            <v>664925</v>
          </cell>
          <cell r="C4737" t="str">
            <v>Turbin, Drew</v>
          </cell>
          <cell r="AF4737">
            <v>0.17877116694453798</v>
          </cell>
          <cell r="AN4737">
            <v>163.94394074074077</v>
          </cell>
          <cell r="AP4737">
            <v>0.22219722196391734</v>
          </cell>
          <cell r="AV4737" t="str">
            <v>2B</v>
          </cell>
          <cell r="AW4737">
            <v>-14.326955785350556</v>
          </cell>
          <cell r="AX4737">
            <v>-1.4134972538831714</v>
          </cell>
          <cell r="AY4737">
            <v>-13.679584102689621</v>
          </cell>
          <cell r="AZ4737">
            <v>-1.4134972538831714</v>
          </cell>
          <cell r="BG4737">
            <v>1.1157779602189439</v>
          </cell>
          <cell r="BJ4737">
            <v>-1.2483194657601281E-3</v>
          </cell>
          <cell r="CF4737">
            <v>0</v>
          </cell>
          <cell r="CV4737">
            <v>23.208333333333332</v>
          </cell>
          <cell r="DA4737">
            <v>0</v>
          </cell>
          <cell r="ER4737">
            <v>409.85985185185189</v>
          </cell>
        </row>
        <row r="4738">
          <cell r="A4738">
            <v>664926</v>
          </cell>
          <cell r="C4738" t="str">
            <v>Dini, Nick</v>
          </cell>
          <cell r="AF4738">
            <v>0.18089328713639907</v>
          </cell>
          <cell r="AN4738">
            <v>77.665386666666677</v>
          </cell>
          <cell r="AP4738">
            <v>8.2277825041031094E-2</v>
          </cell>
          <cell r="AV4738" t="str">
            <v>C</v>
          </cell>
          <cell r="AW4738">
            <v>-18.64682427169728</v>
          </cell>
          <cell r="AX4738">
            <v>-20.409649999999999</v>
          </cell>
          <cell r="AY4738">
            <v>-19.423179584485251</v>
          </cell>
          <cell r="AZ4738">
            <v>-7.0737106267805707</v>
          </cell>
          <cell r="BG4738">
            <v>1.0759340728987628</v>
          </cell>
          <cell r="BJ4738">
            <v>-7.5828934060657958E-3</v>
          </cell>
          <cell r="CF4738">
            <v>0</v>
          </cell>
          <cell r="CV4738">
            <v>22.958333333333332</v>
          </cell>
          <cell r="DA4738">
            <v>0</v>
          </cell>
          <cell r="ER4738">
            <v>194.16346666666669</v>
          </cell>
        </row>
        <row r="4739">
          <cell r="A4739">
            <v>664930</v>
          </cell>
          <cell r="C4739" t="str">
            <v>Hill, Logan</v>
          </cell>
          <cell r="AF4739">
            <v>0.20710857860465254</v>
          </cell>
          <cell r="AN4739">
            <v>179.01297777777779</v>
          </cell>
          <cell r="AP4739">
            <v>0.23463150649408826</v>
          </cell>
          <cell r="AV4739" t="str">
            <v>LF</v>
          </cell>
          <cell r="AW4739">
            <v>-13.776625000000001</v>
          </cell>
          <cell r="AX4739">
            <v>-20.122649999999997</v>
          </cell>
          <cell r="AY4739">
            <v>-15.565970831451471</v>
          </cell>
          <cell r="AZ4739">
            <v>-13.776625000000001</v>
          </cell>
          <cell r="BG4739">
            <v>1.4916322816239078</v>
          </cell>
          <cell r="BJ4739">
            <v>7.3094889929370046E-3</v>
          </cell>
          <cell r="CF4739">
            <v>0</v>
          </cell>
          <cell r="CV4739">
            <v>23.125</v>
          </cell>
          <cell r="DA4739">
            <v>0</v>
          </cell>
          <cell r="ER4739">
            <v>447.53244444444442</v>
          </cell>
        </row>
        <row r="4740">
          <cell r="A4740">
            <v>664934</v>
          </cell>
          <cell r="C4740" t="str">
            <v>Newman, Hunter</v>
          </cell>
          <cell r="AF4740">
            <v>0.17154433341821734</v>
          </cell>
          <cell r="AN4740">
            <v>98.729007407407408</v>
          </cell>
          <cell r="AP4740">
            <v>0.1198282204333756</v>
          </cell>
          <cell r="AV4740" t="str">
            <v>1B</v>
          </cell>
          <cell r="AW4740">
            <v>-15.042791848448381</v>
          </cell>
          <cell r="AX4740">
            <v>-21.246149999999993</v>
          </cell>
          <cell r="AY4740">
            <v>-16.098857194460123</v>
          </cell>
          <cell r="AZ4740">
            <v>-15.042791848448381</v>
          </cell>
          <cell r="BG4740">
            <v>1.5214070226617475</v>
          </cell>
          <cell r="BJ4740">
            <v>4.6879358287892983E-3</v>
          </cell>
          <cell r="CF4740">
            <v>0</v>
          </cell>
          <cell r="CV4740">
            <v>22.541666666666668</v>
          </cell>
          <cell r="DA4740">
            <v>0</v>
          </cell>
          <cell r="ER4740">
            <v>246.82251851851851</v>
          </cell>
        </row>
        <row r="4741">
          <cell r="A4741">
            <v>664936</v>
          </cell>
          <cell r="C4741" t="str">
            <v>Sinay, Nick</v>
          </cell>
          <cell r="AF4741">
            <v>0.18453988561529375</v>
          </cell>
          <cell r="AN4741">
            <v>119.53303703703705</v>
          </cell>
          <cell r="AP4741">
            <v>0.13322996378366925</v>
          </cell>
          <cell r="AV4741" t="str">
            <v>RF</v>
          </cell>
          <cell r="AW4741">
            <v>-14.2577</v>
          </cell>
          <cell r="AX4741">
            <v>-21.078849999999996</v>
          </cell>
          <cell r="AY4741">
            <v>-5.3128699921951128</v>
          </cell>
          <cell r="AZ4741">
            <v>-5.3128699921951128</v>
          </cell>
          <cell r="BG4741">
            <v>1.0834019201162781</v>
          </cell>
          <cell r="BJ4741">
            <v>-3.9708134824817066E-3</v>
          </cell>
          <cell r="CF4741">
            <v>0</v>
          </cell>
          <cell r="CV4741">
            <v>22.625</v>
          </cell>
          <cell r="DA4741">
            <v>0</v>
          </cell>
          <cell r="ER4741">
            <v>298.83259259259262</v>
          </cell>
        </row>
        <row r="4742">
          <cell r="A4742">
            <v>664938</v>
          </cell>
          <cell r="C4742" t="str">
            <v>Altmann, Josh</v>
          </cell>
          <cell r="AF4742">
            <v>0.20517580194445498</v>
          </cell>
          <cell r="AN4742">
            <v>136.03662222222223</v>
          </cell>
          <cell r="AP4742">
            <v>0.17380761176842763</v>
          </cell>
          <cell r="AV4742" t="str">
            <v>1B</v>
          </cell>
          <cell r="AW4742">
            <v>-14.106636430516003</v>
          </cell>
          <cell r="AX4742">
            <v>-10.193434278031464</v>
          </cell>
          <cell r="AY4742">
            <v>-9.2656335296097616</v>
          </cell>
          <cell r="AZ4742">
            <v>-9.2656335296097616</v>
          </cell>
          <cell r="BG4742">
            <v>1.5042552644590028</v>
          </cell>
          <cell r="BJ4742">
            <v>-1.633587241273958E-2</v>
          </cell>
          <cell r="CF4742">
            <v>0</v>
          </cell>
          <cell r="CV4742">
            <v>21.958333333333332</v>
          </cell>
          <cell r="DA4742">
            <v>0</v>
          </cell>
          <cell r="ER4742">
            <v>340.09155555555554</v>
          </cell>
        </row>
        <row r="4743">
          <cell r="A4743">
            <v>664939</v>
          </cell>
          <cell r="C4743" t="str">
            <v>Henson, Jake</v>
          </cell>
          <cell r="AF4743">
            <v>0.18279958957714393</v>
          </cell>
          <cell r="AN4743">
            <v>94.738370370370376</v>
          </cell>
          <cell r="AP4743">
            <v>0.12057442029173926</v>
          </cell>
          <cell r="AV4743" t="str">
            <v>C</v>
          </cell>
          <cell r="AW4743">
            <v>-15.384073446185774</v>
          </cell>
          <cell r="AX4743">
            <v>-20.576949999999997</v>
          </cell>
          <cell r="AY4743">
            <v>-16.723788691506016</v>
          </cell>
          <cell r="AZ4743">
            <v>-5.2156249656395879</v>
          </cell>
          <cell r="BG4743">
            <v>1.2405696810165763</v>
          </cell>
          <cell r="BJ4743">
            <v>3.9675674946715311E-3</v>
          </cell>
          <cell r="CF4743">
            <v>0</v>
          </cell>
          <cell r="CV4743">
            <v>22.875</v>
          </cell>
          <cell r="DA4743">
            <v>0</v>
          </cell>
          <cell r="ER4743">
            <v>236.84592592592594</v>
          </cell>
        </row>
        <row r="4744">
          <cell r="A4744">
            <v>664940</v>
          </cell>
          <cell r="C4744" t="str">
            <v>Hoekstra, Kurt</v>
          </cell>
          <cell r="AF4744">
            <v>0.18875663202313797</v>
          </cell>
          <cell r="AN4744">
            <v>89.854933333333349</v>
          </cell>
          <cell r="AP4744">
            <v>7.5278453504236342E-2</v>
          </cell>
          <cell r="AV4744" t="str">
            <v>SS</v>
          </cell>
          <cell r="AW4744">
            <v>-13.847541666666666</v>
          </cell>
          <cell r="AX4744">
            <v>-3.7135506584897504</v>
          </cell>
          <cell r="AY4744">
            <v>-5.7476992593128937</v>
          </cell>
          <cell r="AZ4744">
            <v>-3.7135506584897504</v>
          </cell>
          <cell r="BG4744">
            <v>1.4264854307004717</v>
          </cell>
          <cell r="BJ4744">
            <v>-6.6988947249360942E-3</v>
          </cell>
          <cell r="CF4744">
            <v>0</v>
          </cell>
          <cell r="CV4744">
            <v>23.041666666666668</v>
          </cell>
          <cell r="DA4744">
            <v>0</v>
          </cell>
          <cell r="ER4744">
            <v>224.63733333333334</v>
          </cell>
        </row>
        <row r="4745">
          <cell r="A4745">
            <v>664943</v>
          </cell>
          <cell r="C4745" t="str">
            <v>Stahel, Bobby</v>
          </cell>
          <cell r="AF4745">
            <v>0.17089981609096894</v>
          </cell>
          <cell r="AN4745">
            <v>107.98613333333333</v>
          </cell>
          <cell r="AP4745">
            <v>0.13787243833517815</v>
          </cell>
          <cell r="AV4745" t="str">
            <v>LF</v>
          </cell>
          <cell r="AW4745">
            <v>-13.209291666666665</v>
          </cell>
          <cell r="AX4745">
            <v>-19.038116666666664</v>
          </cell>
          <cell r="AY4745">
            <v>-8.6145056182698063</v>
          </cell>
          <cell r="AZ4745">
            <v>-8.6145056182698063</v>
          </cell>
          <cell r="BG4745">
            <v>1.1250396108454042</v>
          </cell>
          <cell r="BJ4745">
            <v>-2.0776918884172521E-3</v>
          </cell>
          <cell r="CF4745">
            <v>0</v>
          </cell>
          <cell r="CV4745">
            <v>23.791666666666668</v>
          </cell>
          <cell r="DA4745">
            <v>0</v>
          </cell>
          <cell r="ER4745">
            <v>269.96533333333332</v>
          </cell>
        </row>
        <row r="4746">
          <cell r="A4746">
            <v>664946</v>
          </cell>
          <cell r="C4746" t="str">
            <v>Califano, Frank</v>
          </cell>
          <cell r="AF4746">
            <v>0.15449714186422289</v>
          </cell>
          <cell r="AN4746">
            <v>102.78245925925927</v>
          </cell>
          <cell r="AP4746">
            <v>0.12975572519953804</v>
          </cell>
          <cell r="AV4746" t="str">
            <v>LF</v>
          </cell>
          <cell r="AW4746">
            <v>-14.590766666666667</v>
          </cell>
          <cell r="AX4746">
            <v>-21.748049999999992</v>
          </cell>
          <cell r="AY4746">
            <v>-10.811283491589165</v>
          </cell>
          <cell r="AZ4746">
            <v>-10.811283491589165</v>
          </cell>
          <cell r="BG4746">
            <v>1.2612878807966266</v>
          </cell>
          <cell r="BJ4746">
            <v>4.0879664072149876E-3</v>
          </cell>
          <cell r="CF4746">
            <v>0</v>
          </cell>
          <cell r="CV4746">
            <v>22.291666666666668</v>
          </cell>
          <cell r="DA4746">
            <v>0</v>
          </cell>
          <cell r="ER4746">
            <v>256.95614814814815</v>
          </cell>
        </row>
        <row r="4747">
          <cell r="A4747">
            <v>664949</v>
          </cell>
          <cell r="C4747" t="str">
            <v>Cray, Landon</v>
          </cell>
          <cell r="AF4747">
            <v>0.18394055798669973</v>
          </cell>
          <cell r="AN4747">
            <v>109.44936296296297</v>
          </cell>
          <cell r="AP4747">
            <v>0.14700977636133972</v>
          </cell>
          <cell r="AV4747" t="str">
            <v>LF</v>
          </cell>
          <cell r="AW4747">
            <v>-14.424233333333335</v>
          </cell>
          <cell r="AX4747">
            <v>-21.413449999999997</v>
          </cell>
          <cell r="AY4747">
            <v>-13.772192623268879</v>
          </cell>
          <cell r="AZ4747">
            <v>-13.772192623268879</v>
          </cell>
          <cell r="BG4747">
            <v>1.1635074189999353</v>
          </cell>
          <cell r="BJ4747">
            <v>-2.4475708415238793E-3</v>
          </cell>
          <cell r="CF4747">
            <v>0</v>
          </cell>
          <cell r="CV4747">
            <v>22.458333333333332</v>
          </cell>
          <cell r="DA4747">
            <v>0</v>
          </cell>
          <cell r="ER4747">
            <v>273.6234074074074</v>
          </cell>
        </row>
        <row r="4748">
          <cell r="A4748">
            <v>664950</v>
          </cell>
          <cell r="C4748" t="str">
            <v>Martir, Kevin</v>
          </cell>
          <cell r="AF4748">
            <v>0.16140713650058691</v>
          </cell>
          <cell r="AN4748">
            <v>73.296000000000006</v>
          </cell>
          <cell r="AP4748">
            <v>8.7034326816554097E-2</v>
          </cell>
          <cell r="AV4748" t="str">
            <v>C</v>
          </cell>
          <cell r="AW4748">
            <v>-17.584260927914162</v>
          </cell>
          <cell r="AX4748">
            <v>-21.580749999999995</v>
          </cell>
          <cell r="AY4748">
            <v>-18.006622903885535</v>
          </cell>
          <cell r="AZ4748">
            <v>-4.4245599045484809</v>
          </cell>
          <cell r="BG4748">
            <v>1.0494246084664289</v>
          </cell>
          <cell r="BJ4748">
            <v>-2.3945366245609074E-2</v>
          </cell>
          <cell r="CF4748">
            <v>0</v>
          </cell>
          <cell r="CV4748">
            <v>22.375</v>
          </cell>
          <cell r="DA4748">
            <v>0</v>
          </cell>
          <cell r="ER4748">
            <v>183.24</v>
          </cell>
        </row>
        <row r="4749">
          <cell r="A4749">
            <v>664952</v>
          </cell>
          <cell r="C4749" t="str">
            <v>Comstock, Daniel</v>
          </cell>
          <cell r="AF4749">
            <v>0.15252206381696826</v>
          </cell>
          <cell r="AN4749">
            <v>67.661037037037048</v>
          </cell>
          <cell r="AP4749">
            <v>6.8822092587774164E-2</v>
          </cell>
          <cell r="AV4749" t="str">
            <v>C</v>
          </cell>
          <cell r="AW4749">
            <v>-16.783525442941929</v>
          </cell>
          <cell r="AX4749">
            <v>-20.744249999999994</v>
          </cell>
          <cell r="AY4749">
            <v>-18.080592222579359</v>
          </cell>
          <cell r="AZ4749">
            <v>-11.11153119402973</v>
          </cell>
          <cell r="BG4749">
            <v>1.1443344014476478</v>
          </cell>
          <cell r="BJ4749">
            <v>7.9094704320383374E-3</v>
          </cell>
          <cell r="CF4749">
            <v>0</v>
          </cell>
          <cell r="CV4749">
            <v>22.791666666666668</v>
          </cell>
          <cell r="DA4749">
            <v>0</v>
          </cell>
          <cell r="ER4749">
            <v>169.15259259259261</v>
          </cell>
        </row>
        <row r="4750">
          <cell r="A4750">
            <v>664954</v>
          </cell>
          <cell r="C4750" t="str">
            <v>Sullivan, Brett</v>
          </cell>
          <cell r="AF4750">
            <v>0.2066207980507061</v>
          </cell>
          <cell r="AN4750">
            <v>188.29534814814815</v>
          </cell>
          <cell r="AP4750">
            <v>0.25716410634668474</v>
          </cell>
          <cell r="AV4750" t="str">
            <v>C</v>
          </cell>
          <cell r="AW4750">
            <v>-14.435743514942089</v>
          </cell>
          <cell r="AX4750">
            <v>-9.3875807282795662</v>
          </cell>
          <cell r="AY4750">
            <v>-10.142531509410325</v>
          </cell>
          <cell r="AZ4750">
            <v>-3.3753088623831733</v>
          </cell>
          <cell r="BG4750">
            <v>1.5941413854651829</v>
          </cell>
          <cell r="BJ4750">
            <v>-3.6559472323271164E-3</v>
          </cell>
          <cell r="CF4750">
            <v>0</v>
          </cell>
          <cell r="CV4750">
            <v>22.375</v>
          </cell>
          <cell r="DA4750">
            <v>0</v>
          </cell>
          <cell r="ER4750">
            <v>470.73837037037038</v>
          </cell>
        </row>
        <row r="4751">
          <cell r="A4751">
            <v>664956</v>
          </cell>
          <cell r="C4751" t="str">
            <v>Eusebio, Ricky</v>
          </cell>
          <cell r="AF4751">
            <v>0.1821345384820213</v>
          </cell>
          <cell r="AN4751">
            <v>170.61274074074072</v>
          </cell>
          <cell r="AP4751">
            <v>0.21088932151395656</v>
          </cell>
          <cell r="AV4751" t="str">
            <v>LF</v>
          </cell>
          <cell r="AW4751">
            <v>-14.2577</v>
          </cell>
          <cell r="AX4751">
            <v>-21.078849999999996</v>
          </cell>
          <cell r="AY4751">
            <v>-15.273910224400801</v>
          </cell>
          <cell r="AZ4751">
            <v>-14.2577</v>
          </cell>
          <cell r="BG4751">
            <v>1.233708259116566</v>
          </cell>
          <cell r="BJ4751">
            <v>-2.7811127096354481E-3</v>
          </cell>
          <cell r="CF4751">
            <v>0</v>
          </cell>
          <cell r="CV4751">
            <v>22.625</v>
          </cell>
          <cell r="DA4751">
            <v>0</v>
          </cell>
          <cell r="ER4751">
            <v>426.5318518518518</v>
          </cell>
        </row>
        <row r="4752">
          <cell r="A4752">
            <v>664957</v>
          </cell>
          <cell r="C4752" t="str">
            <v>Howell, Ryan</v>
          </cell>
          <cell r="AF4752">
            <v>0.19737690490528031</v>
          </cell>
          <cell r="AN4752">
            <v>167.06192592592595</v>
          </cell>
          <cell r="AP4752">
            <v>0.2085479155988641</v>
          </cell>
          <cell r="AV4752" t="str">
            <v>1B</v>
          </cell>
          <cell r="AW4752">
            <v>-15.677261331054874</v>
          </cell>
          <cell r="AX4752">
            <v>-13.006842418261279</v>
          </cell>
          <cell r="AY4752">
            <v>-14.588845156959461</v>
          </cell>
          <cell r="AZ4752">
            <v>-13.006842418261279</v>
          </cell>
          <cell r="BG4752">
            <v>1.1873297175700208</v>
          </cell>
          <cell r="BJ4752">
            <v>-8.4004026240653649E-3</v>
          </cell>
          <cell r="CF4752">
            <v>0</v>
          </cell>
          <cell r="CV4752">
            <v>23.708333333333332</v>
          </cell>
          <cell r="DA4752">
            <v>0</v>
          </cell>
          <cell r="ER4752">
            <v>417.65481481481481</v>
          </cell>
        </row>
        <row r="4753">
          <cell r="A4753">
            <v>664958</v>
          </cell>
          <cell r="C4753" t="str">
            <v>Barrett, Kyle</v>
          </cell>
          <cell r="AF4753">
            <v>0.17691161474262337</v>
          </cell>
          <cell r="AN4753">
            <v>146.55502222222222</v>
          </cell>
          <cell r="AP4753">
            <v>0.14965137058293843</v>
          </cell>
          <cell r="AV4753" t="str">
            <v>LF</v>
          </cell>
          <cell r="AW4753">
            <v>-14.007900000000001</v>
          </cell>
          <cell r="AX4753">
            <v>-20.576949999999997</v>
          </cell>
          <cell r="AY4753">
            <v>-11.124515795174798</v>
          </cell>
          <cell r="AZ4753">
            <v>-11.124515795174798</v>
          </cell>
          <cell r="BG4753">
            <v>1.473678162263568</v>
          </cell>
          <cell r="BJ4753">
            <v>2.0371933560703905E-2</v>
          </cell>
          <cell r="CF4753">
            <v>0</v>
          </cell>
          <cell r="CV4753">
            <v>22.875</v>
          </cell>
          <cell r="DA4753">
            <v>0</v>
          </cell>
          <cell r="ER4753">
            <v>366.38755555555554</v>
          </cell>
        </row>
        <row r="4754">
          <cell r="A4754">
            <v>664959</v>
          </cell>
          <cell r="C4754" t="str">
            <v>Butler, Blake</v>
          </cell>
          <cell r="AF4754">
            <v>0.17798946567314047</v>
          </cell>
          <cell r="AN4754">
            <v>164.14435555555556</v>
          </cell>
          <cell r="AP4754">
            <v>0.20639500936659805</v>
          </cell>
          <cell r="AV4754" t="str">
            <v>2B</v>
          </cell>
          <cell r="AW4754">
            <v>-14.174433333333337</v>
          </cell>
          <cell r="AX4754">
            <v>-4.4792747651649893</v>
          </cell>
          <cell r="AY4754">
            <v>-13.07012882733804</v>
          </cell>
          <cell r="AZ4754">
            <v>-4.4792747651649893</v>
          </cell>
          <cell r="BG4754">
            <v>1.5810941008344317</v>
          </cell>
          <cell r="BJ4754">
            <v>1.7333433713122697E-4</v>
          </cell>
          <cell r="CF4754">
            <v>0</v>
          </cell>
          <cell r="CV4754">
            <v>22.708333333333332</v>
          </cell>
          <cell r="DA4754">
            <v>0</v>
          </cell>
          <cell r="ER4754">
            <v>410.36088888888889</v>
          </cell>
        </row>
        <row r="4755">
          <cell r="A4755">
            <v>664960</v>
          </cell>
          <cell r="C4755" t="str">
            <v>Downs, Jerry</v>
          </cell>
          <cell r="AF4755">
            <v>0.18090699724957718</v>
          </cell>
          <cell r="AN4755">
            <v>102.58571851851853</v>
          </cell>
          <cell r="AP4755">
            <v>0.12074007069214876</v>
          </cell>
          <cell r="AV4755" t="str">
            <v>1B</v>
          </cell>
          <cell r="AW4755">
            <v>-14.226189893457024</v>
          </cell>
          <cell r="AX4755">
            <v>-21.246149999999993</v>
          </cell>
          <cell r="AY4755">
            <v>-13.750590625367725</v>
          </cell>
          <cell r="AZ4755">
            <v>-13.750590625367725</v>
          </cell>
          <cell r="BG4755">
            <v>1.3271788070486428</v>
          </cell>
          <cell r="BJ4755">
            <v>-1.3982845132968342E-2</v>
          </cell>
          <cell r="CF4755">
            <v>0</v>
          </cell>
          <cell r="CV4755">
            <v>22.541666666666668</v>
          </cell>
          <cell r="DA4755">
            <v>0</v>
          </cell>
          <cell r="ER4755">
            <v>256.46429629629631</v>
          </cell>
        </row>
        <row r="4756">
          <cell r="A4756">
            <v>664961</v>
          </cell>
          <cell r="C4756" t="str">
            <v>Siena, Vinny</v>
          </cell>
          <cell r="AF4756">
            <v>0.20125744345930976</v>
          </cell>
          <cell r="AN4756">
            <v>201.51988148148149</v>
          </cell>
          <cell r="AP4756">
            <v>0.26430571768456645</v>
          </cell>
          <cell r="AV4756" t="str">
            <v>2B</v>
          </cell>
          <cell r="AW4756">
            <v>-14.340966666666667</v>
          </cell>
          <cell r="AX4756">
            <v>-8.882878627005514</v>
          </cell>
          <cell r="AY4756">
            <v>-13.26663208447747</v>
          </cell>
          <cell r="AZ4756">
            <v>-8.882878627005514</v>
          </cell>
          <cell r="BG4756">
            <v>1.1786627307482367</v>
          </cell>
          <cell r="BJ4756">
            <v>1.4168328522544299E-2</v>
          </cell>
          <cell r="CF4756">
            <v>0</v>
          </cell>
          <cell r="CV4756">
            <v>22.541666666666668</v>
          </cell>
          <cell r="DA4756">
            <v>0</v>
          </cell>
          <cell r="ER4756">
            <v>503.7997037037037</v>
          </cell>
        </row>
        <row r="4757">
          <cell r="A4757">
            <v>664963</v>
          </cell>
          <cell r="C4757" t="str">
            <v>Overstreet, Kyle</v>
          </cell>
          <cell r="AF4757">
            <v>0.15900572101797589</v>
          </cell>
          <cell r="AN4757">
            <v>124.82275555555557</v>
          </cell>
          <cell r="AP4757">
            <v>0.15839030970402723</v>
          </cell>
          <cell r="AV4757" t="str">
            <v>C</v>
          </cell>
          <cell r="AW4757">
            <v>-14.871322321163554</v>
          </cell>
          <cell r="AX4757">
            <v>-20.744249999999994</v>
          </cell>
          <cell r="AY4757">
            <v>-16.025072752568096</v>
          </cell>
          <cell r="AZ4757">
            <v>-8.9178816054166656</v>
          </cell>
          <cell r="BG4757">
            <v>1.1875807463462427</v>
          </cell>
          <cell r="BJ4757">
            <v>-1.3263547747184851E-2</v>
          </cell>
          <cell r="CF4757">
            <v>0</v>
          </cell>
          <cell r="CV4757">
            <v>22.791666666666668</v>
          </cell>
          <cell r="DA4757">
            <v>0</v>
          </cell>
          <cell r="ER4757">
            <v>312.05688888888892</v>
          </cell>
        </row>
        <row r="4758">
          <cell r="A4758">
            <v>664966</v>
          </cell>
          <cell r="C4758" t="str">
            <v>Morales, Jonathan</v>
          </cell>
          <cell r="AF4758">
            <v>0.17842771855115538</v>
          </cell>
          <cell r="AN4758">
            <v>169.59869629629631</v>
          </cell>
          <cell r="AP4758">
            <v>0.21579439705599679</v>
          </cell>
          <cell r="AV4758" t="str">
            <v>C</v>
          </cell>
          <cell r="AW4758">
            <v>-17.446004525661124</v>
          </cell>
          <cell r="AX4758">
            <v>-23.627316666666665</v>
          </cell>
          <cell r="AY4758">
            <v>-15.938612298564035</v>
          </cell>
          <cell r="AZ4758">
            <v>8.2858968776900745</v>
          </cell>
          <cell r="BG4758">
            <v>1.0315595667019961</v>
          </cell>
          <cell r="BJ4758">
            <v>6.0361749584404946E-3</v>
          </cell>
          <cell r="CF4758">
            <v>0</v>
          </cell>
          <cell r="CV4758">
            <v>21.458333333333332</v>
          </cell>
          <cell r="DA4758">
            <v>0</v>
          </cell>
          <cell r="ER4758">
            <v>423.99674074074073</v>
          </cell>
        </row>
        <row r="4759">
          <cell r="A4759">
            <v>664967</v>
          </cell>
          <cell r="C4759" t="str">
            <v>Mendoza, Juandy</v>
          </cell>
          <cell r="AF4759">
            <v>0.15807399911910613</v>
          </cell>
          <cell r="AN4759">
            <v>92.829511111111117</v>
          </cell>
          <cell r="AP4759">
            <v>0.10144515715385571</v>
          </cell>
          <cell r="AV4759" t="str">
            <v>2B</v>
          </cell>
          <cell r="AW4759">
            <v>-15.174809095009795</v>
          </cell>
          <cell r="AX4759">
            <v>-10.324024994978785</v>
          </cell>
          <cell r="AY4759">
            <v>-9.5655987752525267</v>
          </cell>
          <cell r="AZ4759">
            <v>-9.5655987752525267</v>
          </cell>
          <cell r="BG4759">
            <v>1.0119839256947234</v>
          </cell>
          <cell r="BJ4759">
            <v>-9.5739366154460413E-3</v>
          </cell>
          <cell r="CF4759">
            <v>0</v>
          </cell>
          <cell r="CV4759">
            <v>21.708333333333332</v>
          </cell>
          <cell r="DA4759">
            <v>0</v>
          </cell>
          <cell r="ER4759">
            <v>232.07377777777779</v>
          </cell>
        </row>
        <row r="4760">
          <cell r="A4760">
            <v>664968</v>
          </cell>
          <cell r="C4760" t="str">
            <v>Doyle, Luke</v>
          </cell>
          <cell r="AF4760">
            <v>0.18488306866869458</v>
          </cell>
          <cell r="AN4760">
            <v>91.564693333333352</v>
          </cell>
          <cell r="AP4760">
            <v>7.8564129325968013E-2</v>
          </cell>
          <cell r="AV4760" t="str">
            <v>3B</v>
          </cell>
          <cell r="AW4760">
            <v>-15.631664213886182</v>
          </cell>
          <cell r="AX4760">
            <v>-10.987419586469562</v>
          </cell>
          <cell r="AY4760">
            <v>-12.903838955343954</v>
          </cell>
          <cell r="AZ4760">
            <v>-10.987419586469562</v>
          </cell>
          <cell r="BG4760">
            <v>0.73812419316043842</v>
          </cell>
          <cell r="BJ4760">
            <v>-2.2833328333066366E-2</v>
          </cell>
          <cell r="CF4760">
            <v>0</v>
          </cell>
          <cell r="CV4760">
            <v>21.208333333333332</v>
          </cell>
          <cell r="DA4760">
            <v>0</v>
          </cell>
          <cell r="ER4760">
            <v>228.91173333333336</v>
          </cell>
        </row>
        <row r="4761">
          <cell r="A4761">
            <v>664969</v>
          </cell>
          <cell r="C4761" t="str">
            <v>Cave, Jacy</v>
          </cell>
          <cell r="AF4761">
            <v>0.16513342022041916</v>
          </cell>
          <cell r="AN4761">
            <v>108.12930370370371</v>
          </cell>
          <cell r="AP4761">
            <v>0.11899762289564164</v>
          </cell>
          <cell r="AV4761" t="str">
            <v>RF</v>
          </cell>
          <cell r="AW4761">
            <v>-15.503708333333336</v>
          </cell>
          <cell r="AX4761">
            <v>-23.627316666666665</v>
          </cell>
          <cell r="AY4761">
            <v>-11.904182264991871</v>
          </cell>
          <cell r="AZ4761">
            <v>-11.904182264991871</v>
          </cell>
          <cell r="BG4761">
            <v>1.0609213773821438</v>
          </cell>
          <cell r="BJ4761">
            <v>2.4246537531239752E-3</v>
          </cell>
          <cell r="CF4761">
            <v>0</v>
          </cell>
          <cell r="CV4761">
            <v>21.458333333333332</v>
          </cell>
          <cell r="DA4761">
            <v>0</v>
          </cell>
          <cell r="ER4761">
            <v>270.32325925925926</v>
          </cell>
        </row>
        <row r="4762">
          <cell r="A4762">
            <v>664970</v>
          </cell>
          <cell r="C4762" t="str">
            <v>Miller, Anthony</v>
          </cell>
          <cell r="AF4762">
            <v>0.17529873820197969</v>
          </cell>
          <cell r="AN4762">
            <v>166.44835555555557</v>
          </cell>
          <cell r="AP4762">
            <v>0.20908431825526186</v>
          </cell>
          <cell r="AV4762" t="str">
            <v>1B</v>
          </cell>
          <cell r="AW4762">
            <v>-16.951227144633048</v>
          </cell>
          <cell r="AX4762">
            <v>-23.030216666666668</v>
          </cell>
          <cell r="AY4762">
            <v>-17.892895652007901</v>
          </cell>
          <cell r="AZ4762">
            <v>-16.951227144633048</v>
          </cell>
          <cell r="BG4762">
            <v>1.2588356491714587</v>
          </cell>
          <cell r="BJ4762">
            <v>-5.7468686514590746E-3</v>
          </cell>
          <cell r="CF4762">
            <v>0</v>
          </cell>
          <cell r="CV4762">
            <v>21.708333333333332</v>
          </cell>
          <cell r="DA4762">
            <v>0</v>
          </cell>
          <cell r="ER4762">
            <v>416.12088888888889</v>
          </cell>
        </row>
        <row r="4763">
          <cell r="A4763">
            <v>664975</v>
          </cell>
          <cell r="C4763" t="str">
            <v>McCray, Jonathan</v>
          </cell>
          <cell r="AF4763">
            <v>0.17577262521743037</v>
          </cell>
          <cell r="AN4763">
            <v>108.38684444444443</v>
          </cell>
          <cell r="AP4763">
            <v>0.13395362228390817</v>
          </cell>
          <cell r="AV4763" t="str">
            <v>2B</v>
          </cell>
          <cell r="AW4763">
            <v>-15.503708333333336</v>
          </cell>
          <cell r="AX4763">
            <v>-12.444861178395481</v>
          </cell>
          <cell r="AY4763">
            <v>-11.313404371325639</v>
          </cell>
          <cell r="AZ4763">
            <v>-11.313404371325639</v>
          </cell>
          <cell r="BG4763">
            <v>0.80156900694569244</v>
          </cell>
          <cell r="BJ4763">
            <v>-1.4460798883102347E-2</v>
          </cell>
          <cell r="CF4763">
            <v>0</v>
          </cell>
          <cell r="CV4763">
            <v>21.458333333333332</v>
          </cell>
          <cell r="DA4763">
            <v>0</v>
          </cell>
          <cell r="ER4763">
            <v>270.96711111111108</v>
          </cell>
        </row>
        <row r="4764">
          <cell r="A4764">
            <v>664978</v>
          </cell>
          <cell r="C4764" t="str">
            <v>Cooper, Jacob</v>
          </cell>
          <cell r="AF4764">
            <v>0.15723478971907989</v>
          </cell>
          <cell r="AN4764">
            <v>87.395318518518536</v>
          </cell>
          <cell r="AP4764">
            <v>9.3065273814852301E-2</v>
          </cell>
          <cell r="AV4764" t="str">
            <v>C</v>
          </cell>
          <cell r="AW4764">
            <v>-20.981166560203697</v>
          </cell>
          <cell r="AX4764">
            <v>-27.375816666666658</v>
          </cell>
          <cell r="AY4764">
            <v>-20.927542075061606</v>
          </cell>
          <cell r="AZ4764">
            <v>-10.747127352780801</v>
          </cell>
          <cell r="BG4764">
            <v>0.77894528204458546</v>
          </cell>
          <cell r="BJ4764">
            <v>-2.3687398214637385E-3</v>
          </cell>
          <cell r="CF4764">
            <v>0</v>
          </cell>
          <cell r="CV4764">
            <v>20.041666666666668</v>
          </cell>
          <cell r="DA4764">
            <v>0</v>
          </cell>
          <cell r="ER4764">
            <v>218.48829629629631</v>
          </cell>
        </row>
        <row r="4765">
          <cell r="A4765">
            <v>664979</v>
          </cell>
          <cell r="C4765" t="str">
            <v>Vega, Ryan</v>
          </cell>
          <cell r="AF4765">
            <v>0.16650858892249693</v>
          </cell>
          <cell r="AN4765">
            <v>99.065362962962979</v>
          </cell>
          <cell r="AP4765">
            <v>0.10274054557456691</v>
          </cell>
          <cell r="AV4765" t="str">
            <v>RF</v>
          </cell>
          <cell r="AW4765">
            <v>-17.625991666666664</v>
          </cell>
          <cell r="AX4765">
            <v>-28.147449999999992</v>
          </cell>
          <cell r="AY4765">
            <v>-19.546448233989906</v>
          </cell>
          <cell r="AZ4765">
            <v>-17.625991666666664</v>
          </cell>
          <cell r="BG4765">
            <v>1.1661318404405308</v>
          </cell>
          <cell r="BJ4765">
            <v>5.7085561322074642E-4</v>
          </cell>
          <cell r="CF4765">
            <v>0</v>
          </cell>
          <cell r="CV4765">
            <v>19.791666666666668</v>
          </cell>
          <cell r="DA4765">
            <v>0</v>
          </cell>
          <cell r="ER4765">
            <v>247.66340740740742</v>
          </cell>
        </row>
        <row r="4766">
          <cell r="A4766">
            <v>664980</v>
          </cell>
          <cell r="C4766" t="str">
            <v>Noviello, Andrew</v>
          </cell>
          <cell r="AF4766">
            <v>0.13576001427588466</v>
          </cell>
          <cell r="AN4766">
            <v>59.205333333333343</v>
          </cell>
          <cell r="AP4766">
            <v>3.8121337878089134E-2</v>
          </cell>
          <cell r="AV4766" t="str">
            <v>C</v>
          </cell>
          <cell r="AW4766">
            <v>-19.769882233344436</v>
          </cell>
          <cell r="AX4766">
            <v>-28.409949999999998</v>
          </cell>
          <cell r="AY4766">
            <v>-21.225086033348127</v>
          </cell>
          <cell r="AZ4766">
            <v>-12.044685278599793</v>
          </cell>
          <cell r="BG4766">
            <v>0.72137946856645097</v>
          </cell>
          <cell r="BJ4766">
            <v>-3.8926459171155165E-3</v>
          </cell>
          <cell r="CF4766">
            <v>0</v>
          </cell>
          <cell r="CV4766">
            <v>19.708333333333332</v>
          </cell>
          <cell r="DA4766">
            <v>0</v>
          </cell>
          <cell r="ER4766">
            <v>148.01333333333335</v>
          </cell>
        </row>
        <row r="4767">
          <cell r="A4767">
            <v>664984</v>
          </cell>
          <cell r="C4767" t="str">
            <v>Bautista, Kenneth</v>
          </cell>
          <cell r="AF4767">
            <v>0.1274265891593146</v>
          </cell>
          <cell r="AN4767">
            <v>83.05362962962964</v>
          </cell>
          <cell r="AP4767">
            <v>8.0288840159611907E-2</v>
          </cell>
          <cell r="AV4767" t="str">
            <v>RF</v>
          </cell>
          <cell r="AW4767">
            <v>-18.968</v>
          </cell>
          <cell r="AX4767">
            <v>-31.082549999999994</v>
          </cell>
          <cell r="AY4767">
            <v>-20.37169535685754</v>
          </cell>
          <cell r="AZ4767">
            <v>-18.968</v>
          </cell>
          <cell r="BG4767">
            <v>0.86879894818445647</v>
          </cell>
          <cell r="BJ4767">
            <v>-8.0728281268818477E-3</v>
          </cell>
          <cell r="CF4767">
            <v>0</v>
          </cell>
          <cell r="CV4767">
            <v>18.875</v>
          </cell>
          <cell r="DA4767">
            <v>0</v>
          </cell>
          <cell r="ER4767">
            <v>207.63407407407408</v>
          </cell>
        </row>
        <row r="4768">
          <cell r="A4768">
            <v>664985</v>
          </cell>
          <cell r="C4768" t="str">
            <v>Soole, Logan</v>
          </cell>
          <cell r="AF4768">
            <v>0.14530345932499264</v>
          </cell>
          <cell r="AN4768">
            <v>89.738429629629636</v>
          </cell>
          <cell r="AP4768">
            <v>9.7012720712472356E-2</v>
          </cell>
          <cell r="AV4768" t="str">
            <v>LF</v>
          </cell>
          <cell r="AW4768">
            <v>-17.163250000000001</v>
          </cell>
          <cell r="AX4768">
            <v>-27.145049999999998</v>
          </cell>
          <cell r="AY4768">
            <v>-13.354834979248919</v>
          </cell>
          <cell r="AZ4768">
            <v>-13.354834979248919</v>
          </cell>
          <cell r="BG4768">
            <v>0.92584253872928368</v>
          </cell>
          <cell r="BJ4768">
            <v>-1.1994910044361044E-2</v>
          </cell>
          <cell r="CF4768">
            <v>0</v>
          </cell>
          <cell r="CV4768">
            <v>20.125</v>
          </cell>
          <cell r="DA4768">
            <v>0</v>
          </cell>
          <cell r="ER4768">
            <v>224.34607407407407</v>
          </cell>
        </row>
        <row r="4769">
          <cell r="A4769">
            <v>664992</v>
          </cell>
          <cell r="C4769" t="str">
            <v>Brickhouse, Cody</v>
          </cell>
          <cell r="AF4769">
            <v>0.15229055682875112</v>
          </cell>
          <cell r="AN4769">
            <v>66.004622222222224</v>
          </cell>
          <cell r="AP4769">
            <v>5.5061562835023614E-2</v>
          </cell>
          <cell r="AV4769" t="str">
            <v>C</v>
          </cell>
          <cell r="AW4769">
            <v>-25.533342534080234</v>
          </cell>
          <cell r="AX4769">
            <v>-31.481350867413557</v>
          </cell>
          <cell r="AY4769">
            <v>-28.948905323218074</v>
          </cell>
          <cell r="AZ4769">
            <v>-18.989799527866925</v>
          </cell>
          <cell r="BG4769">
            <v>1.053487787121439</v>
          </cell>
          <cell r="BJ4769">
            <v>-6.5359542343474168E-4</v>
          </cell>
          <cell r="CF4769">
            <v>0</v>
          </cell>
          <cell r="CV4769">
            <v>19.541666666666668</v>
          </cell>
          <cell r="DA4769">
            <v>0</v>
          </cell>
          <cell r="ER4769">
            <v>165.01155555555556</v>
          </cell>
        </row>
        <row r="4770">
          <cell r="A4770">
            <v>664993</v>
          </cell>
          <cell r="C4770" t="str">
            <v>Keller, Bradley</v>
          </cell>
          <cell r="AF4770">
            <v>0.14833971667127188</v>
          </cell>
          <cell r="AN4770">
            <v>146.13096296296297</v>
          </cell>
          <cell r="AP4770">
            <v>0.17860520244734213</v>
          </cell>
          <cell r="AV4770" t="str">
            <v>RF</v>
          </cell>
          <cell r="AW4770">
            <v>-17.986941666666667</v>
          </cell>
          <cell r="AX4770">
            <v>-28.93494999999999</v>
          </cell>
          <cell r="AY4770">
            <v>-19.940915147097417</v>
          </cell>
          <cell r="AZ4770">
            <v>-17.986941666666667</v>
          </cell>
          <cell r="BG4770">
            <v>0.72295488047154599</v>
          </cell>
          <cell r="BJ4770">
            <v>-7.776650470981715E-3</v>
          </cell>
          <cell r="CF4770">
            <v>0</v>
          </cell>
          <cell r="CV4770">
            <v>19.541666666666668</v>
          </cell>
          <cell r="DA4770">
            <v>0</v>
          </cell>
          <cell r="ER4770">
            <v>365.32740740740741</v>
          </cell>
        </row>
        <row r="4771">
          <cell r="A4771">
            <v>664995</v>
          </cell>
          <cell r="C4771" t="str">
            <v>McClanahan, Jerry</v>
          </cell>
          <cell r="AF4771">
            <v>0.17002486258972649</v>
          </cell>
          <cell r="AN4771">
            <v>69.714607407407414</v>
          </cell>
          <cell r="AP4771">
            <v>7.0398340754238009E-2</v>
          </cell>
          <cell r="AV4771" t="str">
            <v>C</v>
          </cell>
          <cell r="AW4771">
            <v>-15.537249974367745</v>
          </cell>
          <cell r="AX4771">
            <v>-18.647283333333331</v>
          </cell>
          <cell r="AY4771">
            <v>-15.361544410268092</v>
          </cell>
          <cell r="AZ4771">
            <v>1.2785996798548505</v>
          </cell>
          <cell r="BG4771">
            <v>1.2343124536275489</v>
          </cell>
          <cell r="BJ4771">
            <v>-3.4839802607817003E-3</v>
          </cell>
          <cell r="CF4771">
            <v>0</v>
          </cell>
          <cell r="CV4771">
            <v>24.041666666666668</v>
          </cell>
          <cell r="DA4771">
            <v>0</v>
          </cell>
          <cell r="ER4771">
            <v>174.28651851851853</v>
          </cell>
        </row>
        <row r="4772">
          <cell r="A4772">
            <v>664997</v>
          </cell>
          <cell r="C4772" t="str">
            <v>Havrilak, Joey</v>
          </cell>
          <cell r="AF4772">
            <v>0.19454721564588293</v>
          </cell>
          <cell r="AN4772">
            <v>132.19958518518521</v>
          </cell>
          <cell r="AP4772">
            <v>0.17380761176842763</v>
          </cell>
          <cell r="AV4772" t="str">
            <v>RF</v>
          </cell>
          <cell r="AW4772">
            <v>-12.592750000000001</v>
          </cell>
          <cell r="AX4772">
            <v>-17.920449999999999</v>
          </cell>
          <cell r="AY4772">
            <v>-12.398007119701031</v>
          </cell>
          <cell r="AZ4772">
            <v>-12.398007119701031</v>
          </cell>
          <cell r="BG4772">
            <v>1.4176307956386576</v>
          </cell>
          <cell r="BJ4772">
            <v>-5.9960229292087893E-4</v>
          </cell>
          <cell r="CF4772">
            <v>0</v>
          </cell>
          <cell r="CV4772">
            <v>24.625</v>
          </cell>
          <cell r="DA4772">
            <v>0</v>
          </cell>
          <cell r="ER4772">
            <v>330.49896296296299</v>
          </cell>
        </row>
        <row r="4773">
          <cell r="A4773">
            <v>665000</v>
          </cell>
          <cell r="C4773" t="str">
            <v>Winn, Matt</v>
          </cell>
          <cell r="AF4773">
            <v>0.20174567282947095</v>
          </cell>
          <cell r="AN4773">
            <v>167.36983703703706</v>
          </cell>
          <cell r="AP4773">
            <v>0.21075590014904555</v>
          </cell>
          <cell r="AV4773" t="str">
            <v>C</v>
          </cell>
          <cell r="AW4773">
            <v>-13.903807638022977</v>
          </cell>
          <cell r="AX4773">
            <v>-18.902549999999998</v>
          </cell>
          <cell r="AY4773">
            <v>-15.021860383343219</v>
          </cell>
          <cell r="AZ4773">
            <v>1.5297749536864753</v>
          </cell>
          <cell r="BG4773">
            <v>1.1998228386494121</v>
          </cell>
          <cell r="BJ4773">
            <v>-7.3954329292124539E-3</v>
          </cell>
          <cell r="CF4773">
            <v>0</v>
          </cell>
          <cell r="CV4773">
            <v>23.875</v>
          </cell>
          <cell r="DA4773">
            <v>0</v>
          </cell>
          <cell r="ER4773">
            <v>418.4245925925926</v>
          </cell>
        </row>
        <row r="4774">
          <cell r="A4774">
            <v>665005</v>
          </cell>
          <cell r="C4774" t="str">
            <v>Green, Gage</v>
          </cell>
          <cell r="AF4774">
            <v>0.18572189062266553</v>
          </cell>
          <cell r="AN4774">
            <v>167.24432592592595</v>
          </cell>
          <cell r="AP4774">
            <v>0.22297406337904047</v>
          </cell>
          <cell r="AV4774" t="str">
            <v>RF</v>
          </cell>
          <cell r="AW4774">
            <v>-12.956200512630085</v>
          </cell>
          <cell r="AX4774">
            <v>-18.902549999999998</v>
          </cell>
          <cell r="AY4774">
            <v>-7.9487797592015781</v>
          </cell>
          <cell r="AZ4774">
            <v>-7.9487797592015781</v>
          </cell>
          <cell r="BG4774">
            <v>1.0991401494688233</v>
          </cell>
          <cell r="BJ4774">
            <v>-3.7773785838339413E-3</v>
          </cell>
          <cell r="CF4774">
            <v>0</v>
          </cell>
          <cell r="CV4774">
            <v>23.875</v>
          </cell>
          <cell r="DA4774">
            <v>0</v>
          </cell>
          <cell r="ER4774">
            <v>418.11081481481483</v>
          </cell>
        </row>
        <row r="4775">
          <cell r="A4775">
            <v>665008</v>
          </cell>
          <cell r="C4775" t="str">
            <v>Stover, Trey</v>
          </cell>
          <cell r="AF4775">
            <v>0.16167526965969359</v>
          </cell>
          <cell r="AN4775">
            <v>71.997440000000012</v>
          </cell>
          <cell r="AP4775">
            <v>3.9506781152019999E-2</v>
          </cell>
          <cell r="AV4775" t="str">
            <v>3B</v>
          </cell>
          <cell r="AW4775">
            <v>-13.847541666666666</v>
          </cell>
          <cell r="AX4775">
            <v>-7.6917121494802974</v>
          </cell>
          <cell r="AY4775">
            <v>-12.180447797324591</v>
          </cell>
          <cell r="AZ4775">
            <v>-7.6917121494802974</v>
          </cell>
          <cell r="BG4775">
            <v>1.1119363565433775</v>
          </cell>
          <cell r="BJ4775">
            <v>-1.3144266442190159E-2</v>
          </cell>
          <cell r="CF4775">
            <v>0</v>
          </cell>
          <cell r="CV4775">
            <v>23.041666666666668</v>
          </cell>
          <cell r="DA4775">
            <v>0</v>
          </cell>
          <cell r="ER4775">
            <v>179.99360000000001</v>
          </cell>
        </row>
        <row r="4776">
          <cell r="A4776">
            <v>665009</v>
          </cell>
          <cell r="C4776" t="str">
            <v>George, Jordan</v>
          </cell>
          <cell r="AF4776">
            <v>0.20522865268787238</v>
          </cell>
          <cell r="AN4776">
            <v>111.91265185185185</v>
          </cell>
          <cell r="AP4776">
            <v>0.12617174125255559</v>
          </cell>
          <cell r="AV4776" t="str">
            <v>3B</v>
          </cell>
          <cell r="AW4776">
            <v>-13.778870353963484</v>
          </cell>
          <cell r="AX4776">
            <v>-18.766983333333332</v>
          </cell>
          <cell r="AY4776">
            <v>-14.700910236214973</v>
          </cell>
          <cell r="AZ4776">
            <v>-13.778870353963484</v>
          </cell>
          <cell r="BG4776">
            <v>1.6222479167449948</v>
          </cell>
          <cell r="BJ4776">
            <v>2.8644191106059258E-2</v>
          </cell>
          <cell r="CF4776">
            <v>0</v>
          </cell>
          <cell r="CV4776">
            <v>23.958333333333332</v>
          </cell>
          <cell r="DA4776">
            <v>0</v>
          </cell>
          <cell r="ER4776">
            <v>279.78162962962961</v>
          </cell>
        </row>
        <row r="4777">
          <cell r="A4777">
            <v>665017</v>
          </cell>
          <cell r="C4777" t="str">
            <v>Newell, Cameron</v>
          </cell>
          <cell r="AF4777">
            <v>0.16180168410663015</v>
          </cell>
          <cell r="AN4777">
            <v>75.796906666666672</v>
          </cell>
          <cell r="AP4777">
            <v>4.7347661867966351E-2</v>
          </cell>
          <cell r="AV4777" t="str">
            <v>LF</v>
          </cell>
          <cell r="AW4777">
            <v>-12.41705</v>
          </cell>
          <cell r="AX4777">
            <v>-17.60895</v>
          </cell>
          <cell r="AY4777">
            <v>-8.3311756983236904</v>
          </cell>
          <cell r="AZ4777">
            <v>-8.3311756983236904</v>
          </cell>
          <cell r="BG4777">
            <v>1.2753639582338021</v>
          </cell>
          <cell r="BJ4777">
            <v>-1.534378773262754E-2</v>
          </cell>
          <cell r="CF4777">
            <v>0</v>
          </cell>
          <cell r="CV4777">
            <v>24.875</v>
          </cell>
          <cell r="DA4777">
            <v>0</v>
          </cell>
          <cell r="ER4777">
            <v>189.49226666666667</v>
          </cell>
        </row>
        <row r="4778">
          <cell r="A4778">
            <v>665020</v>
          </cell>
          <cell r="C4778" t="str">
            <v>Mack, Quinnton</v>
          </cell>
          <cell r="AF4778">
            <v>0.17384255229552342</v>
          </cell>
          <cell r="AN4778">
            <v>80.865896296296299</v>
          </cell>
          <cell r="AP4778">
            <v>7.9018627439414457E-2</v>
          </cell>
          <cell r="AV4778" t="str">
            <v>LF</v>
          </cell>
          <cell r="AW4778">
            <v>-14.332936156533894</v>
          </cell>
          <cell r="AX4778">
            <v>-18.231949999999998</v>
          </cell>
          <cell r="AY4778">
            <v>-13.961448884696663</v>
          </cell>
          <cell r="AZ4778">
            <v>-13.961448884696663</v>
          </cell>
          <cell r="BG4778">
            <v>1.0733362622361522</v>
          </cell>
          <cell r="BJ4778">
            <v>-1.0557691967666583E-2</v>
          </cell>
          <cell r="CF4778">
            <v>0</v>
          </cell>
          <cell r="CV4778">
            <v>24.375</v>
          </cell>
          <cell r="DA4778">
            <v>0</v>
          </cell>
          <cell r="ER4778">
            <v>202.16474074074074</v>
          </cell>
        </row>
        <row r="4779">
          <cell r="A4779">
            <v>665022</v>
          </cell>
          <cell r="C4779" t="str">
            <v>Ostrich, Taylor</v>
          </cell>
          <cell r="AF4779">
            <v>0.17028205563438126</v>
          </cell>
          <cell r="AN4779">
            <v>96.504000000000019</v>
          </cell>
          <cell r="AP4779">
            <v>8.7926256302955474E-2</v>
          </cell>
          <cell r="AV4779" t="str">
            <v>1B</v>
          </cell>
          <cell r="AW4779">
            <v>-15.708844338705706</v>
          </cell>
          <cell r="AX4779">
            <v>-19.038116666666664</v>
          </cell>
          <cell r="AY4779">
            <v>-16.52942583758951</v>
          </cell>
          <cell r="AZ4779">
            <v>-15.708844338705706</v>
          </cell>
          <cell r="BG4779">
            <v>1.584747671333957</v>
          </cell>
          <cell r="BJ4779">
            <v>2.0053573249886044E-2</v>
          </cell>
          <cell r="CF4779">
            <v>0</v>
          </cell>
          <cell r="CV4779">
            <v>23.791666666666668</v>
          </cell>
          <cell r="DA4779">
            <v>0</v>
          </cell>
          <cell r="ER4779">
            <v>241.26000000000002</v>
          </cell>
        </row>
        <row r="4780">
          <cell r="A4780">
            <v>665024</v>
          </cell>
          <cell r="C4780" t="str">
            <v>Rawe, Brandon</v>
          </cell>
          <cell r="AF4780">
            <v>0.17122640101441677</v>
          </cell>
          <cell r="AN4780">
            <v>78.266560000000013</v>
          </cell>
          <cell r="AP4780">
            <v>5.2375947915797805E-2</v>
          </cell>
          <cell r="AV4780" t="str">
            <v>CF</v>
          </cell>
          <cell r="AW4780">
            <v>-13.847541666666666</v>
          </cell>
          <cell r="AX4780">
            <v>-20.258216666666662</v>
          </cell>
          <cell r="AY4780">
            <v>-11.107817393623979</v>
          </cell>
          <cell r="AZ4780">
            <v>-11.107817393623979</v>
          </cell>
          <cell r="BG4780">
            <v>1.3489412311701066</v>
          </cell>
          <cell r="BJ4780">
            <v>-6.5450509996683439E-3</v>
          </cell>
          <cell r="CF4780">
            <v>0</v>
          </cell>
          <cell r="CV4780">
            <v>23.041666666666668</v>
          </cell>
          <cell r="DA4780">
            <v>0</v>
          </cell>
          <cell r="ER4780">
            <v>195.66640000000001</v>
          </cell>
        </row>
        <row r="4781">
          <cell r="A4781">
            <v>665027</v>
          </cell>
          <cell r="C4781" t="str">
            <v>Olson, Brian</v>
          </cell>
          <cell r="AF4781">
            <v>0.17590065555591705</v>
          </cell>
          <cell r="AN4781">
            <v>92.296651851851863</v>
          </cell>
          <cell r="AP4781">
            <v>0.11077403362591243</v>
          </cell>
          <cell r="AV4781" t="str">
            <v>C</v>
          </cell>
          <cell r="AW4781">
            <v>-14.873800009107658</v>
          </cell>
          <cell r="AX4781">
            <v>-19.580383333333334</v>
          </cell>
          <cell r="AY4781">
            <v>-15.666432061184755</v>
          </cell>
          <cell r="AZ4781">
            <v>-0.45726084563917047</v>
          </cell>
          <cell r="BG4781">
            <v>1.2484455088108997</v>
          </cell>
          <cell r="BJ4781">
            <v>5.2164208637542793E-3</v>
          </cell>
          <cell r="CF4781">
            <v>0</v>
          </cell>
          <cell r="CV4781">
            <v>23.458333333333332</v>
          </cell>
          <cell r="DA4781">
            <v>0</v>
          </cell>
          <cell r="ER4781">
            <v>230.74162962962964</v>
          </cell>
        </row>
        <row r="4782">
          <cell r="A4782">
            <v>665031</v>
          </cell>
          <cell r="C4782" t="str">
            <v>La Bruna, Angelo</v>
          </cell>
          <cell r="AF4782">
            <v>0.17303599995594471</v>
          </cell>
          <cell r="AN4782">
            <v>90.674014814814825</v>
          </cell>
          <cell r="AP4782">
            <v>8.810443311036853E-2</v>
          </cell>
          <cell r="AV4782" t="str">
            <v>2B</v>
          </cell>
          <cell r="AW4782">
            <v>-12.885583333333335</v>
          </cell>
          <cell r="AX4782">
            <v>-1.3421206389237323</v>
          </cell>
          <cell r="AY4782">
            <v>-9.2261038739538357</v>
          </cell>
          <cell r="AZ4782">
            <v>-1.3421206389237323</v>
          </cell>
          <cell r="BG4782">
            <v>1.2473827942366262</v>
          </cell>
          <cell r="BJ4782">
            <v>5.9866120142599462E-3</v>
          </cell>
          <cell r="CF4782">
            <v>0</v>
          </cell>
          <cell r="CV4782">
            <v>24.208333333333332</v>
          </cell>
          <cell r="DA4782">
            <v>0</v>
          </cell>
          <cell r="ER4782">
            <v>226.68503703703703</v>
          </cell>
        </row>
        <row r="4783">
          <cell r="A4783">
            <v>665033</v>
          </cell>
          <cell r="C4783" t="str">
            <v>Martin, Mike</v>
          </cell>
          <cell r="AF4783">
            <v>0.18594526116050381</v>
          </cell>
          <cell r="AN4783">
            <v>100.31217777777778</v>
          </cell>
          <cell r="AP4783">
            <v>0.10230916462890127</v>
          </cell>
          <cell r="AV4783" t="str">
            <v>CF</v>
          </cell>
          <cell r="AW4783">
            <v>-13.209291666666665</v>
          </cell>
          <cell r="AX4783">
            <v>-19.038116666666664</v>
          </cell>
          <cell r="AY4783">
            <v>-4.0716501200455815</v>
          </cell>
          <cell r="AZ4783">
            <v>-4.0716501200455815</v>
          </cell>
          <cell r="BG4783">
            <v>1.3232006881762626</v>
          </cell>
          <cell r="BJ4783">
            <v>3.0363250539873904E-3</v>
          </cell>
          <cell r="CF4783">
            <v>0</v>
          </cell>
          <cell r="CV4783">
            <v>23.791666666666668</v>
          </cell>
          <cell r="DA4783">
            <v>0</v>
          </cell>
          <cell r="ER4783">
            <v>250.78044444444444</v>
          </cell>
        </row>
        <row r="4784">
          <cell r="A4784">
            <v>665034</v>
          </cell>
          <cell r="C4784" t="str">
            <v>May, Kalik</v>
          </cell>
          <cell r="AF4784">
            <v>0.16564201901727255</v>
          </cell>
          <cell r="AN4784">
            <v>110.43863703703705</v>
          </cell>
          <cell r="AP4784">
            <v>0.13210186586192163</v>
          </cell>
          <cell r="AV4784" t="str">
            <v>LF</v>
          </cell>
          <cell r="AW4784">
            <v>-13.280208333333334</v>
          </cell>
          <cell r="AX4784">
            <v>-19.173683333333333</v>
          </cell>
          <cell r="AY4784">
            <v>-8.2018066083518981</v>
          </cell>
          <cell r="AZ4784">
            <v>-8.2018066083518981</v>
          </cell>
          <cell r="BG4784">
            <v>1.3527365275706487</v>
          </cell>
          <cell r="BJ4784">
            <v>8.3564196461555443E-3</v>
          </cell>
          <cell r="CF4784">
            <v>0</v>
          </cell>
          <cell r="CV4784">
            <v>23.708333333333332</v>
          </cell>
          <cell r="DA4784">
            <v>0</v>
          </cell>
          <cell r="ER4784">
            <v>276.09659259259263</v>
          </cell>
        </row>
        <row r="4785">
          <cell r="A4785">
            <v>665037</v>
          </cell>
          <cell r="C4785" t="str">
            <v>Carpenter, Kolbey</v>
          </cell>
          <cell r="AF4785">
            <v>0.17474083181357258</v>
          </cell>
          <cell r="AN4785">
            <v>93.274453333333341</v>
          </cell>
          <cell r="AP4785">
            <v>9.3857521811335776E-2</v>
          </cell>
          <cell r="AV4785" t="str">
            <v>2B</v>
          </cell>
          <cell r="AW4785">
            <v>-15.154079328735261</v>
          </cell>
          <cell r="AX4785">
            <v>-7.0106566092590823</v>
          </cell>
          <cell r="AY4785">
            <v>-14.232900123517267</v>
          </cell>
          <cell r="AZ4785">
            <v>-7.0106566092590823</v>
          </cell>
          <cell r="BG4785">
            <v>1.241601248467004</v>
          </cell>
          <cell r="BJ4785">
            <v>-1.0112028729232926E-3</v>
          </cell>
          <cell r="CF4785">
            <v>0</v>
          </cell>
          <cell r="CV4785">
            <v>22.791666666666668</v>
          </cell>
          <cell r="DA4785">
            <v>0</v>
          </cell>
          <cell r="ER4785">
            <v>233.18613333333334</v>
          </cell>
        </row>
        <row r="4786">
          <cell r="A4786">
            <v>665038</v>
          </cell>
          <cell r="C4786" t="str">
            <v>Silverio, Luis</v>
          </cell>
          <cell r="AF4786">
            <v>0.1817111717430091</v>
          </cell>
          <cell r="AN4786">
            <v>93.936829629629628</v>
          </cell>
          <cell r="AP4786">
            <v>9.076875583763544E-2</v>
          </cell>
          <cell r="AV4786" t="str">
            <v>LF</v>
          </cell>
          <cell r="AW4786">
            <v>-15.981791666666666</v>
          </cell>
          <cell r="AX4786">
            <v>-24.622483333333324</v>
          </cell>
          <cell r="AY4786">
            <v>-9.7718472218288372</v>
          </cell>
          <cell r="AZ4786">
            <v>-9.7718472218288372</v>
          </cell>
          <cell r="BG4786">
            <v>1.0614178848965106</v>
          </cell>
          <cell r="BJ4786">
            <v>-1.5851103861482797E-2</v>
          </cell>
          <cell r="CF4786">
            <v>0</v>
          </cell>
          <cell r="CV4786">
            <v>21.041666666666668</v>
          </cell>
          <cell r="DA4786">
            <v>0</v>
          </cell>
          <cell r="ER4786">
            <v>234.84207407407405</v>
          </cell>
        </row>
        <row r="4787">
          <cell r="A4787">
            <v>665039</v>
          </cell>
          <cell r="C4787" t="str">
            <v>Guillotte, Andrew</v>
          </cell>
          <cell r="AF4787">
            <v>0.19424842451365806</v>
          </cell>
          <cell r="AN4787">
            <v>214.82334814814817</v>
          </cell>
          <cell r="AP4787">
            <v>0.27476432243519466</v>
          </cell>
          <cell r="AV4787" t="str">
            <v>CF</v>
          </cell>
          <cell r="AW4787">
            <v>-13.634791666666667</v>
          </cell>
          <cell r="AX4787">
            <v>-19.851516666666662</v>
          </cell>
          <cell r="AY4787">
            <v>-3.8970549147087312</v>
          </cell>
          <cell r="AZ4787">
            <v>-3.8970549147087312</v>
          </cell>
          <cell r="BG4787">
            <v>1.0513840238205985</v>
          </cell>
          <cell r="BJ4787">
            <v>-1.2361741154116257E-2</v>
          </cell>
          <cell r="CF4787">
            <v>0</v>
          </cell>
          <cell r="CV4787">
            <v>23.291666666666668</v>
          </cell>
          <cell r="DA4787">
            <v>0</v>
          </cell>
          <cell r="ER4787">
            <v>537.05837037037043</v>
          </cell>
        </row>
        <row r="4788">
          <cell r="A4788">
            <v>665043</v>
          </cell>
          <cell r="C4788" t="str">
            <v>Park, Jensen</v>
          </cell>
          <cell r="AF4788">
            <v>0.17218305010034912</v>
          </cell>
          <cell r="AN4788">
            <v>91.944640000000007</v>
          </cell>
          <cell r="AP4788">
            <v>9.138819247192842E-2</v>
          </cell>
          <cell r="AV4788" t="str">
            <v>LF</v>
          </cell>
          <cell r="AW4788">
            <v>-13.422041666666665</v>
          </cell>
          <cell r="AX4788">
            <v>-19.444816666666661</v>
          </cell>
          <cell r="AY4788">
            <v>-5.7072831286315999</v>
          </cell>
          <cell r="AZ4788">
            <v>-5.7072831286315999</v>
          </cell>
          <cell r="BG4788">
            <v>1.302907553753887</v>
          </cell>
          <cell r="BJ4788">
            <v>9.3894652212928309E-3</v>
          </cell>
          <cell r="CF4788">
            <v>0</v>
          </cell>
          <cell r="CV4788">
            <v>23.541666666666668</v>
          </cell>
          <cell r="DA4788">
            <v>0</v>
          </cell>
          <cell r="ER4788">
            <v>229.86160000000001</v>
          </cell>
        </row>
        <row r="4789">
          <cell r="A4789">
            <v>665044</v>
          </cell>
          <cell r="C4789" t="str">
            <v>Silva, Izaak</v>
          </cell>
          <cell r="AF4789">
            <v>0.15263568153710574</v>
          </cell>
          <cell r="AN4789">
            <v>60.377813333333336</v>
          </cell>
          <cell r="AP4789">
            <v>3.3940922990617461E-2</v>
          </cell>
          <cell r="AV4789" t="str">
            <v>C</v>
          </cell>
          <cell r="AW4789">
            <v>-12.94415</v>
          </cell>
          <cell r="AX4789">
            <v>-18.543449999999996</v>
          </cell>
          <cell r="AY4789">
            <v>-7.6882429159347963</v>
          </cell>
          <cell r="AZ4789">
            <v>10.186222362358507</v>
          </cell>
          <cell r="BG4789">
            <v>1.1405106174403081</v>
          </cell>
          <cell r="BJ4789">
            <v>-1.0395268896677081E-2</v>
          </cell>
          <cell r="CF4789">
            <v>0</v>
          </cell>
          <cell r="CV4789">
            <v>24.125</v>
          </cell>
          <cell r="DA4789">
            <v>0</v>
          </cell>
          <cell r="ER4789">
            <v>150.94453333333334</v>
          </cell>
        </row>
        <row r="4790">
          <cell r="A4790">
            <v>665046</v>
          </cell>
          <cell r="C4790" t="str">
            <v>Bien, Brian</v>
          </cell>
          <cell r="AF4790">
            <v>0.17312548944456146</v>
          </cell>
          <cell r="AN4790">
            <v>117.04651851851852</v>
          </cell>
          <cell r="AP4790">
            <v>0.14669792117730895</v>
          </cell>
          <cell r="AV4790" t="str">
            <v>2B</v>
          </cell>
          <cell r="AW4790">
            <v>-13.209291666666665</v>
          </cell>
          <cell r="AX4790">
            <v>-6.2663649945851674</v>
          </cell>
          <cell r="AY4790">
            <v>-7.7459380628465864</v>
          </cell>
          <cell r="AZ4790">
            <v>-6.2663649945851674</v>
          </cell>
          <cell r="BG4790">
            <v>1.4661542848980371</v>
          </cell>
          <cell r="BJ4790">
            <v>5.5774506139633015E-3</v>
          </cell>
          <cell r="CF4790">
            <v>0</v>
          </cell>
          <cell r="CV4790">
            <v>23.791666666666668</v>
          </cell>
          <cell r="DA4790">
            <v>0</v>
          </cell>
          <cell r="ER4790">
            <v>292.6162962962963</v>
          </cell>
        </row>
        <row r="4791">
          <cell r="A4791">
            <v>665054</v>
          </cell>
          <cell r="C4791" t="str">
            <v>Walker, David</v>
          </cell>
          <cell r="AF4791">
            <v>0.15246858167789201</v>
          </cell>
          <cell r="AN4791">
            <v>76.936746666666679</v>
          </cell>
          <cell r="AP4791">
            <v>5.3048781779732268E-2</v>
          </cell>
          <cell r="AV4791" t="str">
            <v>LF</v>
          </cell>
          <cell r="AW4791">
            <v>-12.827016666666665</v>
          </cell>
          <cell r="AX4791">
            <v>-18.335783333333332</v>
          </cell>
          <cell r="AY4791">
            <v>-11.055720884527879</v>
          </cell>
          <cell r="AZ4791">
            <v>-11.055720884527879</v>
          </cell>
          <cell r="BG4791">
            <v>1.2137581535440263</v>
          </cell>
          <cell r="BJ4791">
            <v>1.6221998588396278E-2</v>
          </cell>
          <cell r="CF4791">
            <v>0</v>
          </cell>
          <cell r="CV4791">
            <v>24.291666666666668</v>
          </cell>
          <cell r="DA4791">
            <v>0</v>
          </cell>
          <cell r="ER4791">
            <v>192.34186666666668</v>
          </cell>
        </row>
        <row r="4792">
          <cell r="A4792">
            <v>665055</v>
          </cell>
          <cell r="C4792" t="str">
            <v>Ballard, Keach</v>
          </cell>
          <cell r="AF4792">
            <v>0.18242540190274481</v>
          </cell>
          <cell r="AN4792">
            <v>132.20859259259259</v>
          </cell>
          <cell r="AP4792">
            <v>0.15671786245500063</v>
          </cell>
          <cell r="AV4792" t="str">
            <v>SS</v>
          </cell>
          <cell r="AW4792">
            <v>-13.76092008716191</v>
          </cell>
          <cell r="AX4792">
            <v>-7.3092470483893841</v>
          </cell>
          <cell r="AY4792">
            <v>-12.983344838438089</v>
          </cell>
          <cell r="AZ4792">
            <v>-7.3092470483893841</v>
          </cell>
          <cell r="BG4792">
            <v>1.1082118326416359</v>
          </cell>
          <cell r="BJ4792">
            <v>-1.2860413999367762E-2</v>
          </cell>
          <cell r="CF4792">
            <v>0</v>
          </cell>
          <cell r="CV4792">
            <v>23.958333333333332</v>
          </cell>
          <cell r="DA4792">
            <v>0</v>
          </cell>
          <cell r="ER4792">
            <v>330.52148148148149</v>
          </cell>
        </row>
        <row r="4793">
          <cell r="A4793">
            <v>665056</v>
          </cell>
          <cell r="C4793" t="str">
            <v>Potts, Jamie</v>
          </cell>
          <cell r="AF4793">
            <v>0.17348432826742488</v>
          </cell>
          <cell r="AN4793">
            <v>98.213760000000008</v>
          </cell>
          <cell r="AP4793">
            <v>9.1122823007441567E-2</v>
          </cell>
          <cell r="AV4793" t="str">
            <v>RF</v>
          </cell>
          <cell r="AW4793">
            <v>-13.495613944630245</v>
          </cell>
          <cell r="AX4793">
            <v>-18.902549999999998</v>
          </cell>
          <cell r="AY4793">
            <v>-10.678701221026449</v>
          </cell>
          <cell r="AZ4793">
            <v>-10.678701221026449</v>
          </cell>
          <cell r="BG4793">
            <v>1.4317629626361867</v>
          </cell>
          <cell r="BJ4793">
            <v>-1.6758907900375489E-2</v>
          </cell>
          <cell r="CF4793">
            <v>0</v>
          </cell>
          <cell r="CV4793">
            <v>23.875</v>
          </cell>
          <cell r="DA4793">
            <v>0</v>
          </cell>
          <cell r="ER4793">
            <v>245.53440000000001</v>
          </cell>
        </row>
        <row r="4794">
          <cell r="A4794">
            <v>665057</v>
          </cell>
          <cell r="C4794" t="str">
            <v>Lynch, Nick</v>
          </cell>
          <cell r="AF4794">
            <v>0.15579935659209976</v>
          </cell>
          <cell r="AN4794">
            <v>65.538346666666669</v>
          </cell>
          <cell r="AP4794">
            <v>2.587686486550056E-2</v>
          </cell>
          <cell r="AV4794" t="str">
            <v>3B</v>
          </cell>
          <cell r="AW4794">
            <v>-12.710730606467518</v>
          </cell>
          <cell r="AX4794">
            <v>-2.2473624742597851</v>
          </cell>
          <cell r="AY4794">
            <v>-3.7761476273760701</v>
          </cell>
          <cell r="AZ4794">
            <v>-2.2473624742597851</v>
          </cell>
          <cell r="BG4794">
            <v>1.3457385139829938</v>
          </cell>
          <cell r="BJ4794">
            <v>-2.2122925862285162E-2</v>
          </cell>
          <cell r="CF4794">
            <v>0</v>
          </cell>
          <cell r="CV4794">
            <v>24.375</v>
          </cell>
          <cell r="DA4794">
            <v>0</v>
          </cell>
          <cell r="ER4794">
            <v>163.84586666666667</v>
          </cell>
        </row>
        <row r="4795">
          <cell r="A4795">
            <v>665061</v>
          </cell>
          <cell r="C4795" t="str">
            <v>Craig, Gus</v>
          </cell>
          <cell r="AF4795">
            <v>0.19756244161343073</v>
          </cell>
          <cell r="AN4795">
            <v>137.19940740740739</v>
          </cell>
          <cell r="AP4795">
            <v>0.16126351051706789</v>
          </cell>
          <cell r="AV4795" t="str">
            <v>RF</v>
          </cell>
          <cell r="AW4795">
            <v>-13.705708333333336</v>
          </cell>
          <cell r="AX4795">
            <v>-19.987083333333331</v>
          </cell>
          <cell r="AY4795">
            <v>-11.829383775755922</v>
          </cell>
          <cell r="AZ4795">
            <v>-11.829383775755922</v>
          </cell>
          <cell r="BG4795">
            <v>1.4441747835549092</v>
          </cell>
          <cell r="BJ4795">
            <v>-3.7240040770564909E-3</v>
          </cell>
          <cell r="CF4795">
            <v>0</v>
          </cell>
          <cell r="CV4795">
            <v>23.208333333333332</v>
          </cell>
          <cell r="DA4795">
            <v>0</v>
          </cell>
          <cell r="ER4795">
            <v>342.99851851851849</v>
          </cell>
        </row>
        <row r="4796">
          <cell r="A4796">
            <v>665062</v>
          </cell>
          <cell r="C4796" t="str">
            <v>Burl III, Earl</v>
          </cell>
          <cell r="AF4796">
            <v>0.15994341194704015</v>
          </cell>
          <cell r="AN4796">
            <v>98.650311111111122</v>
          </cell>
          <cell r="AP4796">
            <v>0.11616182764410909</v>
          </cell>
          <cell r="AV4796" t="str">
            <v>CF</v>
          </cell>
          <cell r="AW4796">
            <v>-14.2577</v>
          </cell>
          <cell r="AX4796">
            <v>-21.078849999999996</v>
          </cell>
          <cell r="AY4796">
            <v>-8.5819192609255097</v>
          </cell>
          <cell r="AZ4796">
            <v>-8.5819192609255097</v>
          </cell>
          <cell r="BG4796">
            <v>1.1978320920582601</v>
          </cell>
          <cell r="BJ4796">
            <v>-2.388505336014971E-3</v>
          </cell>
          <cell r="CF4796">
            <v>0</v>
          </cell>
          <cell r="CV4796">
            <v>22.625</v>
          </cell>
          <cell r="DA4796">
            <v>0</v>
          </cell>
          <cell r="ER4796">
            <v>246.62577777777778</v>
          </cell>
        </row>
        <row r="4797">
          <cell r="A4797">
            <v>665063</v>
          </cell>
          <cell r="C4797" t="str">
            <v>Chavez, Joseph</v>
          </cell>
          <cell r="AF4797">
            <v>0.16385257244064105</v>
          </cell>
          <cell r="AN4797">
            <v>83.497244444444448</v>
          </cell>
          <cell r="AP4797">
            <v>8.5065928207070263E-2</v>
          </cell>
          <cell r="AV4797" t="str">
            <v>2B</v>
          </cell>
          <cell r="AW4797">
            <v>-13.919154136752805</v>
          </cell>
          <cell r="AX4797">
            <v>-11.953342969801401</v>
          </cell>
          <cell r="AY4797">
            <v>-14.774151226172766</v>
          </cell>
          <cell r="AZ4797">
            <v>-11.953342969801401</v>
          </cell>
          <cell r="BG4797">
            <v>1.0738087519264732</v>
          </cell>
          <cell r="BJ4797">
            <v>6.4660498952334739E-3</v>
          </cell>
          <cell r="CF4797">
            <v>0</v>
          </cell>
          <cell r="CV4797">
            <v>23.041666666666668</v>
          </cell>
          <cell r="DA4797">
            <v>0</v>
          </cell>
          <cell r="ER4797">
            <v>208.74311111111112</v>
          </cell>
        </row>
        <row r="4798">
          <cell r="A4798">
            <v>665066</v>
          </cell>
          <cell r="C4798" t="str">
            <v>Payne, Tyler</v>
          </cell>
          <cell r="AF4798">
            <v>0.17124877212448705</v>
          </cell>
          <cell r="AN4798">
            <v>81.901866666666677</v>
          </cell>
          <cell r="AP4798">
            <v>8.0016946764602914E-2</v>
          </cell>
          <cell r="AV4798" t="str">
            <v>C</v>
          </cell>
          <cell r="AW4798">
            <v>-16.59171815375537</v>
          </cell>
          <cell r="AX4798">
            <v>-19.173683333333333</v>
          </cell>
          <cell r="AY4798">
            <v>-16.738250593896034</v>
          </cell>
          <cell r="AZ4798">
            <v>1.2320801992362687</v>
          </cell>
          <cell r="BG4798">
            <v>1.3088782067985436</v>
          </cell>
          <cell r="BJ4798">
            <v>-2.1587307060292114E-3</v>
          </cell>
          <cell r="CF4798">
            <v>0</v>
          </cell>
          <cell r="CV4798">
            <v>23.708333333333332</v>
          </cell>
          <cell r="DA4798">
            <v>0</v>
          </cell>
          <cell r="ER4798">
            <v>204.75466666666668</v>
          </cell>
        </row>
        <row r="4799">
          <cell r="A4799">
            <v>665069</v>
          </cell>
          <cell r="C4799" t="str">
            <v>Wernes, Bobby</v>
          </cell>
          <cell r="AF4799">
            <v>0.17413947838250318</v>
          </cell>
          <cell r="AN4799">
            <v>152.03223703703705</v>
          </cell>
          <cell r="AP4799">
            <v>0.19676756855321498</v>
          </cell>
          <cell r="AV4799" t="str">
            <v>3B</v>
          </cell>
          <cell r="AW4799">
            <v>-15.556978177579637</v>
          </cell>
          <cell r="AX4799">
            <v>-4.620001539972117</v>
          </cell>
          <cell r="AY4799">
            <v>-15.30698062566173</v>
          </cell>
          <cell r="AZ4799">
            <v>-4.620001539972117</v>
          </cell>
          <cell r="BG4799">
            <v>1.4208846704262195</v>
          </cell>
          <cell r="BJ4799">
            <v>-1.0355802907099691E-2</v>
          </cell>
          <cell r="CF4799">
            <v>0</v>
          </cell>
          <cell r="CV4799">
            <v>21.958333333333332</v>
          </cell>
          <cell r="DA4799">
            <v>0</v>
          </cell>
          <cell r="ER4799">
            <v>380.08059259259261</v>
          </cell>
        </row>
        <row r="4800">
          <cell r="A4800">
            <v>665075</v>
          </cell>
          <cell r="C4800" t="str">
            <v>Sweeney, Kane</v>
          </cell>
          <cell r="AF4800">
            <v>0.19917359002082452</v>
          </cell>
          <cell r="AN4800">
            <v>123.15176296296295</v>
          </cell>
          <cell r="AP4800">
            <v>0.15427331183754878</v>
          </cell>
          <cell r="AV4800" t="str">
            <v>1B</v>
          </cell>
          <cell r="AW4800">
            <v>-11.112664478812396</v>
          </cell>
          <cell r="AX4800">
            <v>-19.173683333333333</v>
          </cell>
          <cell r="AY4800">
            <v>-11.978249298071532</v>
          </cell>
          <cell r="AZ4800">
            <v>-11.112664478812396</v>
          </cell>
          <cell r="BG4800">
            <v>1.4435039625062971</v>
          </cell>
          <cell r="BJ4800">
            <v>1.1492973535925802E-2</v>
          </cell>
          <cell r="CF4800">
            <v>0</v>
          </cell>
          <cell r="CV4800">
            <v>23.708333333333332</v>
          </cell>
          <cell r="DA4800">
            <v>0</v>
          </cell>
          <cell r="ER4800">
            <v>307.87940740740737</v>
          </cell>
        </row>
        <row r="4801">
          <cell r="A4801">
            <v>665077</v>
          </cell>
          <cell r="C4801" t="str">
            <v>Yelich, Collin</v>
          </cell>
          <cell r="AF4801">
            <v>0.15573273501656035</v>
          </cell>
          <cell r="AN4801">
            <v>73.106026666666679</v>
          </cell>
          <cell r="AP4801">
            <v>8.5334845858000219E-2</v>
          </cell>
          <cell r="AV4801" t="str">
            <v>C</v>
          </cell>
          <cell r="AW4801">
            <v>-14.836255090499545</v>
          </cell>
          <cell r="AX4801">
            <v>-20.911549999999998</v>
          </cell>
          <cell r="AY4801">
            <v>-16.194611436132757</v>
          </cell>
          <cell r="AZ4801">
            <v>-2.7564011722974069</v>
          </cell>
          <cell r="BG4801">
            <v>1.3299751988567694</v>
          </cell>
          <cell r="BJ4801">
            <v>-7.6094098397683626E-3</v>
          </cell>
          <cell r="CF4801">
            <v>0</v>
          </cell>
          <cell r="CV4801">
            <v>22.708333333333332</v>
          </cell>
          <cell r="DA4801">
            <v>0</v>
          </cell>
          <cell r="ER4801">
            <v>182.76506666666668</v>
          </cell>
        </row>
        <row r="4802">
          <cell r="A4802">
            <v>665079</v>
          </cell>
          <cell r="C4802" t="str">
            <v>Hartong, Brad</v>
          </cell>
          <cell r="AF4802">
            <v>0.16678615850842629</v>
          </cell>
          <cell r="AN4802">
            <v>113.77481481481482</v>
          </cell>
          <cell r="AP4802">
            <v>0.12837449474542573</v>
          </cell>
          <cell r="AV4802" t="str">
            <v>LF</v>
          </cell>
          <cell r="AW4802">
            <v>-12.908190149713976</v>
          </cell>
          <cell r="AX4802">
            <v>-18.231949999999998</v>
          </cell>
          <cell r="AY4802">
            <v>-12.883149416965539</v>
          </cell>
          <cell r="AZ4802">
            <v>-12.883149416965539</v>
          </cell>
          <cell r="BG4802">
            <v>1.6969385835489987</v>
          </cell>
          <cell r="BJ4802">
            <v>1.1315959394670068E-2</v>
          </cell>
          <cell r="CF4802">
            <v>0</v>
          </cell>
          <cell r="CV4802">
            <v>24.375</v>
          </cell>
          <cell r="DA4802">
            <v>0</v>
          </cell>
          <cell r="ER4802">
            <v>284.43703703703704</v>
          </cell>
        </row>
        <row r="4803">
          <cell r="A4803">
            <v>665080</v>
          </cell>
          <cell r="C4803" t="str">
            <v>Marlow, Brooks</v>
          </cell>
          <cell r="AF4803">
            <v>0.19490069419694139</v>
          </cell>
          <cell r="AN4803">
            <v>173.63223703703704</v>
          </cell>
          <cell r="AP4803">
            <v>0.22187307940656609</v>
          </cell>
          <cell r="AV4803" t="str">
            <v>2B</v>
          </cell>
          <cell r="AW4803">
            <v>-15.425735924184311</v>
          </cell>
          <cell r="AX4803">
            <v>-8.1608550979849266</v>
          </cell>
          <cell r="AY4803">
            <v>-15.131629843356848</v>
          </cell>
          <cell r="AZ4803">
            <v>-8.1608550979849266</v>
          </cell>
          <cell r="BG4803">
            <v>0.90416913788892417</v>
          </cell>
          <cell r="BJ4803">
            <v>-1.7359564354408309E-2</v>
          </cell>
          <cell r="CF4803">
            <v>0</v>
          </cell>
          <cell r="CV4803">
            <v>23.041666666666668</v>
          </cell>
          <cell r="DA4803">
            <v>0</v>
          </cell>
          <cell r="ER4803">
            <v>434.08059259259255</v>
          </cell>
        </row>
        <row r="4804">
          <cell r="A4804">
            <v>665083</v>
          </cell>
          <cell r="C4804" t="str">
            <v>Mackenzie, Patrick</v>
          </cell>
          <cell r="AF4804">
            <v>0.20785276291734284</v>
          </cell>
          <cell r="AN4804">
            <v>92.134613333333334</v>
          </cell>
          <cell r="AP4804">
            <v>7.9654172069437701E-2</v>
          </cell>
          <cell r="AV4804" t="str">
            <v>2B</v>
          </cell>
          <cell r="AW4804">
            <v>-12.827016666666665</v>
          </cell>
          <cell r="AX4804">
            <v>-0.74700101939603081</v>
          </cell>
          <cell r="AY4804">
            <v>-5.5604209040902539</v>
          </cell>
          <cell r="AZ4804">
            <v>-0.74700101939603081</v>
          </cell>
          <cell r="BG4804">
            <v>1.1120650794271634</v>
          </cell>
          <cell r="BJ4804">
            <v>-1.0934717039432967E-2</v>
          </cell>
          <cell r="CF4804">
            <v>0</v>
          </cell>
          <cell r="CV4804">
            <v>24.291666666666668</v>
          </cell>
          <cell r="DA4804">
            <v>0</v>
          </cell>
          <cell r="ER4804">
            <v>230.33653333333334</v>
          </cell>
        </row>
        <row r="4805">
          <cell r="A4805">
            <v>665086</v>
          </cell>
          <cell r="C4805" t="str">
            <v>Baur, Albert</v>
          </cell>
          <cell r="AF4805">
            <v>0.17376457386752217</v>
          </cell>
          <cell r="AN4805">
            <v>127.22666666666669</v>
          </cell>
          <cell r="AP4805">
            <v>0.16724868712329377</v>
          </cell>
          <cell r="AV4805" t="str">
            <v>1B</v>
          </cell>
          <cell r="AW4805">
            <v>-13.499786056808954</v>
          </cell>
          <cell r="AX4805">
            <v>-18.335783333333332</v>
          </cell>
          <cell r="AY4805">
            <v>-13.663228289498342</v>
          </cell>
          <cell r="AZ4805">
            <v>-13.499786056808954</v>
          </cell>
          <cell r="BG4805">
            <v>1.6503043750824293</v>
          </cell>
          <cell r="BJ4805">
            <v>9.0161182887111054E-3</v>
          </cell>
          <cell r="CF4805">
            <v>0</v>
          </cell>
          <cell r="CV4805">
            <v>24.291666666666668</v>
          </cell>
          <cell r="DA4805">
            <v>0</v>
          </cell>
          <cell r="ER4805">
            <v>318.06666666666672</v>
          </cell>
        </row>
        <row r="4806">
          <cell r="A4806">
            <v>665087</v>
          </cell>
          <cell r="C4806" t="str">
            <v>Perez, Taylor</v>
          </cell>
          <cell r="AF4806">
            <v>0.17047723853263497</v>
          </cell>
          <cell r="AN4806">
            <v>78.836480000000009</v>
          </cell>
          <cell r="AP4806">
            <v>5.4965910162378617E-2</v>
          </cell>
          <cell r="AV4806" t="str">
            <v>2B</v>
          </cell>
          <cell r="AW4806">
            <v>-14.340966666666667</v>
          </cell>
          <cell r="AX4806">
            <v>-5.3561701348935058</v>
          </cell>
          <cell r="AY4806">
            <v>-0.68217499999999909</v>
          </cell>
          <cell r="AZ4806">
            <v>-0.68217499999999909</v>
          </cell>
          <cell r="BG4806">
            <v>1.1158073101957666</v>
          </cell>
          <cell r="BJ4806">
            <v>-3.8396098877765436E-3</v>
          </cell>
          <cell r="CF4806">
            <v>0</v>
          </cell>
          <cell r="CV4806">
            <v>22.541666666666668</v>
          </cell>
          <cell r="DA4806">
            <v>0</v>
          </cell>
          <cell r="ER4806">
            <v>197.09120000000001</v>
          </cell>
        </row>
        <row r="4807">
          <cell r="A4807">
            <v>665088</v>
          </cell>
          <cell r="C4807" t="str">
            <v>Goihl, Jack</v>
          </cell>
          <cell r="AF4807">
            <v>0.15056780426574973</v>
          </cell>
          <cell r="AN4807">
            <v>59.475437037037047</v>
          </cell>
          <cell r="AP4807">
            <v>4.147907679486873E-2</v>
          </cell>
          <cell r="AV4807" t="str">
            <v>C</v>
          </cell>
          <cell r="AW4807">
            <v>-13.534390387470724</v>
          </cell>
          <cell r="AX4807">
            <v>-19.851516666666662</v>
          </cell>
          <cell r="AY4807">
            <v>-13.263624277873362</v>
          </cell>
          <cell r="AZ4807">
            <v>-0.98947601663891893</v>
          </cell>
          <cell r="BG4807">
            <v>1.2470641502892703</v>
          </cell>
          <cell r="BJ4807">
            <v>-1.584387365749379E-2</v>
          </cell>
          <cell r="CF4807">
            <v>0</v>
          </cell>
          <cell r="CV4807">
            <v>23.291666666666668</v>
          </cell>
          <cell r="DA4807">
            <v>0</v>
          </cell>
          <cell r="ER4807">
            <v>148.68859259259261</v>
          </cell>
        </row>
        <row r="4808">
          <cell r="A4808">
            <v>665089</v>
          </cell>
          <cell r="C4808" t="str">
            <v>Dimino, Anthony</v>
          </cell>
          <cell r="AF4808">
            <v>0.17446393483610906</v>
          </cell>
          <cell r="AN4808">
            <v>93.198222222222228</v>
          </cell>
          <cell r="AP4808">
            <v>0.11051986861649687</v>
          </cell>
          <cell r="AV4808" t="str">
            <v>C</v>
          </cell>
          <cell r="AW4808">
            <v>-14.811498411975906</v>
          </cell>
          <cell r="AX4808">
            <v>-20.576949999999997</v>
          </cell>
          <cell r="AY4808">
            <v>-13.470190837615565</v>
          </cell>
          <cell r="AZ4808">
            <v>-10.066786129563489</v>
          </cell>
          <cell r="BG4808">
            <v>1.4125076100080598</v>
          </cell>
          <cell r="BJ4808">
            <v>2.2420241108088539E-2</v>
          </cell>
          <cell r="CF4808">
            <v>0</v>
          </cell>
          <cell r="CV4808">
            <v>22.875</v>
          </cell>
          <cell r="DA4808">
            <v>0</v>
          </cell>
          <cell r="ER4808">
            <v>232.99555555555557</v>
          </cell>
        </row>
        <row r="4809">
          <cell r="A4809">
            <v>665094</v>
          </cell>
          <cell r="C4809" t="str">
            <v>Follis, Tyler</v>
          </cell>
          <cell r="AF4809">
            <v>0.17075729298865416</v>
          </cell>
          <cell r="AN4809">
            <v>77.193481481481484</v>
          </cell>
          <cell r="AP4809">
            <v>6.2274941784167814E-2</v>
          </cell>
          <cell r="AV4809" t="str">
            <v>3B</v>
          </cell>
          <cell r="AW4809">
            <v>-13.924633333333336</v>
          </cell>
          <cell r="AX4809">
            <v>-8.5087855156902474</v>
          </cell>
          <cell r="AY4809">
            <v>-9.0924709776925638</v>
          </cell>
          <cell r="AZ4809">
            <v>-8.5087855156902474</v>
          </cell>
          <cell r="BG4809">
            <v>1.3963730698331851</v>
          </cell>
          <cell r="BJ4809">
            <v>1.2309309494217845E-2</v>
          </cell>
          <cell r="CF4809">
            <v>0</v>
          </cell>
          <cell r="CV4809">
            <v>22.958333333333332</v>
          </cell>
          <cell r="DA4809">
            <v>0</v>
          </cell>
          <cell r="ER4809">
            <v>192.9837037037037</v>
          </cell>
        </row>
        <row r="4810">
          <cell r="A4810">
            <v>665099</v>
          </cell>
          <cell r="C4810" t="str">
            <v>Nagle, Ryan</v>
          </cell>
          <cell r="AF4810">
            <v>0.17031467160493055</v>
          </cell>
          <cell r="AN4810">
            <v>176.00248888888893</v>
          </cell>
          <cell r="AP4810">
            <v>0.20895028576725017</v>
          </cell>
          <cell r="AV4810" t="str">
            <v>RF</v>
          </cell>
          <cell r="AW4810">
            <v>-15.316773961702832</v>
          </cell>
          <cell r="AX4810">
            <v>-22.632149999999996</v>
          </cell>
          <cell r="AY4810">
            <v>-19.915876615798108</v>
          </cell>
          <cell r="AZ4810">
            <v>-15.316773961702832</v>
          </cell>
          <cell r="BG4810">
            <v>1.4247110354158394</v>
          </cell>
          <cell r="BJ4810">
            <v>-1.0170646608831436E-3</v>
          </cell>
          <cell r="CF4810">
            <v>0</v>
          </cell>
          <cell r="CV4810">
            <v>21.875</v>
          </cell>
          <cell r="DA4810">
            <v>0</v>
          </cell>
          <cell r="ER4810">
            <v>440.00622222222228</v>
          </cell>
        </row>
        <row r="4811">
          <cell r="A4811">
            <v>665100</v>
          </cell>
          <cell r="C4811" t="str">
            <v>Case, Bryan</v>
          </cell>
          <cell r="AF4811">
            <v>0.14600624913441124</v>
          </cell>
          <cell r="AN4811">
            <v>49.563614814814827</v>
          </cell>
          <cell r="AP4811">
            <v>1.3525150491004112E-2</v>
          </cell>
          <cell r="AV4811" t="str">
            <v>C</v>
          </cell>
          <cell r="AW4811">
            <v>-16.213290283649748</v>
          </cell>
          <cell r="AX4811">
            <v>-18.902549999999998</v>
          </cell>
          <cell r="AY4811">
            <v>-16.246674544866316</v>
          </cell>
          <cell r="AZ4811">
            <v>-2.9227685458698289</v>
          </cell>
          <cell r="BG4811">
            <v>1.4380291954709681</v>
          </cell>
          <cell r="BJ4811">
            <v>-2.1060636878444543E-2</v>
          </cell>
          <cell r="CF4811">
            <v>0</v>
          </cell>
          <cell r="CV4811">
            <v>23.875</v>
          </cell>
          <cell r="DA4811">
            <v>0</v>
          </cell>
          <cell r="ER4811">
            <v>123.90903703703705</v>
          </cell>
        </row>
        <row r="4812">
          <cell r="A4812">
            <v>665102</v>
          </cell>
          <cell r="C4812" t="str">
            <v>Thomas, Jake</v>
          </cell>
          <cell r="AF4812">
            <v>0.18488762052744057</v>
          </cell>
          <cell r="AN4812">
            <v>131.44651851851853</v>
          </cell>
          <cell r="AP4812">
            <v>0.16576041538705055</v>
          </cell>
          <cell r="AV4812" t="str">
            <v>LF</v>
          </cell>
          <cell r="AW4812">
            <v>-13.924633333333336</v>
          </cell>
          <cell r="AX4812">
            <v>-20.409649999999999</v>
          </cell>
          <cell r="AY4812">
            <v>-13.796713371290696</v>
          </cell>
          <cell r="AZ4812">
            <v>-13.796713371290696</v>
          </cell>
          <cell r="BG4812">
            <v>1.1340265187434193</v>
          </cell>
          <cell r="BJ4812">
            <v>-4.3846559836822445E-3</v>
          </cell>
          <cell r="CF4812">
            <v>0</v>
          </cell>
          <cell r="CV4812">
            <v>22.958333333333332</v>
          </cell>
          <cell r="DA4812">
            <v>0</v>
          </cell>
          <cell r="ER4812">
            <v>328.6162962962963</v>
          </cell>
        </row>
        <row r="4813">
          <cell r="A4813">
            <v>665103</v>
          </cell>
          <cell r="C4813" t="str">
            <v>Amendolare, Angelo</v>
          </cell>
          <cell r="AF4813">
            <v>0.18200761577456645</v>
          </cell>
          <cell r="AN4813">
            <v>116.03768888888888</v>
          </cell>
          <cell r="AP4813">
            <v>0.12658049814941186</v>
          </cell>
          <cell r="AV4813" t="str">
            <v>2B</v>
          </cell>
          <cell r="AW4813">
            <v>-13.422041666666665</v>
          </cell>
          <cell r="AX4813">
            <v>-9.0026590777630524</v>
          </cell>
          <cell r="AY4813">
            <v>-12.283103326449023</v>
          </cell>
          <cell r="AZ4813">
            <v>-9.0026590777630524</v>
          </cell>
          <cell r="BG4813">
            <v>1.2064753835446349</v>
          </cell>
          <cell r="BJ4813">
            <v>1.7451357706884135E-2</v>
          </cell>
          <cell r="CF4813">
            <v>0</v>
          </cell>
          <cell r="CV4813">
            <v>23.541666666666668</v>
          </cell>
          <cell r="DA4813">
            <v>0</v>
          </cell>
          <cell r="ER4813">
            <v>290.09422222222219</v>
          </cell>
        </row>
        <row r="4814">
          <cell r="A4814">
            <v>665104</v>
          </cell>
          <cell r="C4814" t="str">
            <v>Wear, Campbell</v>
          </cell>
          <cell r="AF4814">
            <v>0.16060123965102224</v>
          </cell>
          <cell r="AN4814">
            <v>71.979259259259265</v>
          </cell>
          <cell r="AP4814">
            <v>7.2061503340888899E-2</v>
          </cell>
          <cell r="AV4814" t="str">
            <v>C</v>
          </cell>
          <cell r="AW4814">
            <v>-14.56979232119177</v>
          </cell>
          <cell r="AX4814">
            <v>-20.911549999999998</v>
          </cell>
          <cell r="AY4814">
            <v>-13.987220317144569</v>
          </cell>
          <cell r="AZ4814">
            <v>-1.3682136621727925</v>
          </cell>
          <cell r="BG4814">
            <v>1.3276712672686295</v>
          </cell>
          <cell r="BJ4814">
            <v>-3.7434236734949773E-3</v>
          </cell>
          <cell r="CF4814">
            <v>0</v>
          </cell>
          <cell r="CV4814">
            <v>22.708333333333332</v>
          </cell>
          <cell r="DA4814">
            <v>0</v>
          </cell>
          <cell r="ER4814">
            <v>179.94814814814816</v>
          </cell>
        </row>
        <row r="4815">
          <cell r="A4815">
            <v>665109</v>
          </cell>
          <cell r="C4815" t="str">
            <v>Devencenzi, Jordan</v>
          </cell>
          <cell r="AF4815">
            <v>0.17465323552211848</v>
          </cell>
          <cell r="AN4815">
            <v>84.492088888888901</v>
          </cell>
          <cell r="AP4815">
            <v>8.0470013156263787E-2</v>
          </cell>
          <cell r="AV4815" t="str">
            <v>C</v>
          </cell>
          <cell r="AW4815">
            <v>-16.640133737391878</v>
          </cell>
          <cell r="AX4815">
            <v>-20.258216666666662</v>
          </cell>
          <cell r="AY4815">
            <v>-16.750826927633607</v>
          </cell>
          <cell r="AZ4815">
            <v>1.838850596191798</v>
          </cell>
          <cell r="BG4815">
            <v>1.4175239224559388</v>
          </cell>
          <cell r="BJ4815">
            <v>2.3728255477453292E-2</v>
          </cell>
          <cell r="CF4815">
            <v>0</v>
          </cell>
          <cell r="CV4815">
            <v>23.041666666666668</v>
          </cell>
          <cell r="DA4815">
            <v>0</v>
          </cell>
          <cell r="ER4815">
            <v>211.23022222222224</v>
          </cell>
        </row>
        <row r="4816">
          <cell r="A4816">
            <v>665111</v>
          </cell>
          <cell r="C4816" t="str">
            <v>Clark, Gabriel</v>
          </cell>
          <cell r="AF4816">
            <v>0.16733340365770197</v>
          </cell>
          <cell r="AN4816">
            <v>81.686080000000004</v>
          </cell>
          <cell r="AP4816">
            <v>7.9200301168124376E-2</v>
          </cell>
          <cell r="AV4816" t="str">
            <v>1B</v>
          </cell>
          <cell r="AW4816">
            <v>-13.600900505403143</v>
          </cell>
          <cell r="AX4816">
            <v>-23.030216666666668</v>
          </cell>
          <cell r="AY4816">
            <v>-15.106459721977842</v>
          </cell>
          <cell r="AZ4816">
            <v>-13.600900505403143</v>
          </cell>
          <cell r="BG4816">
            <v>1.1146324947909898</v>
          </cell>
          <cell r="BJ4816">
            <v>-4.6983880263757362E-3</v>
          </cell>
          <cell r="CF4816">
            <v>0</v>
          </cell>
          <cell r="CV4816">
            <v>21.708333333333332</v>
          </cell>
          <cell r="DA4816">
            <v>0</v>
          </cell>
          <cell r="ER4816">
            <v>204.21520000000001</v>
          </cell>
        </row>
        <row r="4817">
          <cell r="A4817">
            <v>665114</v>
          </cell>
          <cell r="C4817" t="str">
            <v>Tidwell, Kodie</v>
          </cell>
          <cell r="AF4817">
            <v>0.1971052631905211</v>
          </cell>
          <cell r="AN4817">
            <v>174.63395555555553</v>
          </cell>
          <cell r="AP4817">
            <v>0.22779438320382095</v>
          </cell>
          <cell r="AV4817" t="str">
            <v>2B</v>
          </cell>
          <cell r="AW4817">
            <v>-15.025625000000002</v>
          </cell>
          <cell r="AX4817">
            <v>-9.6323299009860648</v>
          </cell>
          <cell r="AY4817">
            <v>-14.319590317488988</v>
          </cell>
          <cell r="AZ4817">
            <v>-9.6323299009860648</v>
          </cell>
          <cell r="BG4817">
            <v>1.2550451448957234</v>
          </cell>
          <cell r="BJ4817">
            <v>-3.1914437067678504E-3</v>
          </cell>
          <cell r="CF4817">
            <v>0</v>
          </cell>
          <cell r="CV4817">
            <v>21.875</v>
          </cell>
          <cell r="DA4817">
            <v>0</v>
          </cell>
          <cell r="ER4817">
            <v>436.58488888888883</v>
          </cell>
        </row>
        <row r="4818">
          <cell r="A4818">
            <v>665116</v>
          </cell>
          <cell r="C4818" t="str">
            <v>Massey, Grant</v>
          </cell>
          <cell r="AF4818">
            <v>0.16736792396956401</v>
          </cell>
          <cell r="AN4818">
            <v>184.59768888888891</v>
          </cell>
          <cell r="AP4818">
            <v>0.23719548165317583</v>
          </cell>
          <cell r="AV4818" t="str">
            <v>SS</v>
          </cell>
          <cell r="AW4818">
            <v>-13.067458333333335</v>
          </cell>
          <cell r="AX4818">
            <v>5.1155263737458476</v>
          </cell>
          <cell r="AY4818">
            <v>-9.7826799329039975</v>
          </cell>
          <cell r="AZ4818">
            <v>5.1155263737458476</v>
          </cell>
          <cell r="BG4818">
            <v>1.318076663526043</v>
          </cell>
          <cell r="BJ4818">
            <v>3.8829052716494853E-3</v>
          </cell>
          <cell r="CF4818">
            <v>0</v>
          </cell>
          <cell r="CV4818">
            <v>23.958333333333332</v>
          </cell>
          <cell r="DA4818">
            <v>0</v>
          </cell>
          <cell r="ER4818">
            <v>461.49422222222222</v>
          </cell>
        </row>
        <row r="4819">
          <cell r="A4819">
            <v>665117</v>
          </cell>
          <cell r="C4819" t="str">
            <v>Smith, Jeff</v>
          </cell>
          <cell r="AF4819">
            <v>0.14568682893017948</v>
          </cell>
          <cell r="AN4819">
            <v>98.975881481481494</v>
          </cell>
          <cell r="AP4819">
            <v>0.11507272250269029</v>
          </cell>
          <cell r="AV4819" t="str">
            <v>2B</v>
          </cell>
          <cell r="AW4819">
            <v>-13.280208333333334</v>
          </cell>
          <cell r="AX4819">
            <v>-7.1072608303097402</v>
          </cell>
          <cell r="AY4819">
            <v>-11.3245418258246</v>
          </cell>
          <cell r="AZ4819">
            <v>-7.1072608303097402</v>
          </cell>
          <cell r="BG4819">
            <v>1.1219173019131845</v>
          </cell>
          <cell r="BJ4819">
            <v>-8.3282996771729591E-3</v>
          </cell>
          <cell r="CF4819">
            <v>0</v>
          </cell>
          <cell r="CV4819">
            <v>23.708333333333332</v>
          </cell>
          <cell r="DA4819">
            <v>0</v>
          </cell>
          <cell r="ER4819">
            <v>247.43970370370371</v>
          </cell>
        </row>
        <row r="4820">
          <cell r="A4820">
            <v>665119</v>
          </cell>
          <cell r="C4820" t="str">
            <v>Lucido, Robert</v>
          </cell>
          <cell r="AF4820">
            <v>0.1624605706532368</v>
          </cell>
          <cell r="AN4820">
            <v>51.829013333333343</v>
          </cell>
          <cell r="AP4820">
            <v>1.5605476128173978E-2</v>
          </cell>
          <cell r="AV4820" t="str">
            <v>C</v>
          </cell>
          <cell r="AW4820">
            <v>-14.171341031888318</v>
          </cell>
          <cell r="AX4820">
            <v>-19.444816666666661</v>
          </cell>
          <cell r="AY4820">
            <v>-13.49808665362886</v>
          </cell>
          <cell r="AZ4820">
            <v>0.38760295551128943</v>
          </cell>
          <cell r="BG4820">
            <v>0.78252232595682725</v>
          </cell>
          <cell r="BJ4820">
            <v>2.8539122087248427E-2</v>
          </cell>
          <cell r="CF4820">
            <v>0</v>
          </cell>
          <cell r="CV4820">
            <v>23.541666666666668</v>
          </cell>
          <cell r="DA4820">
            <v>0</v>
          </cell>
          <cell r="ER4820">
            <v>129.57253333333335</v>
          </cell>
        </row>
        <row r="4821">
          <cell r="A4821">
            <v>665120</v>
          </cell>
          <cell r="C4821" t="str">
            <v>Walsh, Jared</v>
          </cell>
          <cell r="AF4821">
            <v>0.18713459554209758</v>
          </cell>
          <cell r="AN4821">
            <v>168.82216296296298</v>
          </cell>
          <cell r="AP4821">
            <v>0.20123460967277973</v>
          </cell>
          <cell r="AV4821" t="str">
            <v>1B</v>
          </cell>
          <cell r="AW4821">
            <v>-15.40506378957409</v>
          </cell>
          <cell r="AX4821">
            <v>-20.409649999999999</v>
          </cell>
          <cell r="AY4821">
            <v>-16.674501417851083</v>
          </cell>
          <cell r="AZ4821">
            <v>-15.40506378957409</v>
          </cell>
          <cell r="BG4821">
            <v>1.5550869150592233</v>
          </cell>
          <cell r="BJ4821">
            <v>1.7017425030763034E-2</v>
          </cell>
          <cell r="CF4821">
            <v>0</v>
          </cell>
          <cell r="CV4821">
            <v>22.958333333333332</v>
          </cell>
          <cell r="DA4821">
            <v>0</v>
          </cell>
          <cell r="ER4821">
            <v>422.05540740740742</v>
          </cell>
        </row>
        <row r="4822">
          <cell r="A4822">
            <v>665122</v>
          </cell>
          <cell r="C4822" t="str">
            <v>Dennard, R.J.</v>
          </cell>
          <cell r="AF4822">
            <v>0.18445584215932501</v>
          </cell>
          <cell r="AN4822">
            <v>176.98275555555557</v>
          </cell>
          <cell r="AP4822">
            <v>0.21168890336074853</v>
          </cell>
          <cell r="AV4822" t="str">
            <v>1B</v>
          </cell>
          <cell r="AW4822">
            <v>-14.667822509506072</v>
          </cell>
          <cell r="AX4822">
            <v>-19.173683333333333</v>
          </cell>
          <cell r="AY4822">
            <v>-15.065520392443478</v>
          </cell>
          <cell r="AZ4822">
            <v>-14.667822509506072</v>
          </cell>
          <cell r="BG4822">
            <v>1.4614293183450089</v>
          </cell>
          <cell r="BJ4822">
            <v>2.8962468896061473E-3</v>
          </cell>
          <cell r="CF4822">
            <v>0</v>
          </cell>
          <cell r="CV4822">
            <v>23.708333333333332</v>
          </cell>
          <cell r="DA4822">
            <v>0</v>
          </cell>
          <cell r="ER4822">
            <v>442.4568888888889</v>
          </cell>
        </row>
        <row r="4823">
          <cell r="A4823">
            <v>665123</v>
          </cell>
          <cell r="C4823" t="str">
            <v>Romanin, Mattingly</v>
          </cell>
          <cell r="AF4823">
            <v>0.17924713259776098</v>
          </cell>
          <cell r="AN4823">
            <v>76.141629629629634</v>
          </cell>
          <cell r="AP4823">
            <v>6.9286249601561378E-2</v>
          </cell>
          <cell r="AV4823" t="str">
            <v>2B</v>
          </cell>
          <cell r="AW4823">
            <v>-13.563874999999999</v>
          </cell>
          <cell r="AX4823">
            <v>-8.5798913727938064</v>
          </cell>
          <cell r="AY4823">
            <v>-10.823810434758203</v>
          </cell>
          <cell r="AZ4823">
            <v>-8.5798913727938064</v>
          </cell>
          <cell r="BG4823">
            <v>0.53614342332967446</v>
          </cell>
          <cell r="BJ4823">
            <v>-2.169586983780045E-2</v>
          </cell>
          <cell r="CF4823">
            <v>0</v>
          </cell>
          <cell r="CV4823">
            <v>23.375</v>
          </cell>
          <cell r="DA4823">
            <v>0</v>
          </cell>
          <cell r="ER4823">
            <v>190.35407407407408</v>
          </cell>
        </row>
        <row r="4824">
          <cell r="A4824">
            <v>665124</v>
          </cell>
          <cell r="C4824" t="str">
            <v>Drexler, Edwin</v>
          </cell>
          <cell r="AF4824">
            <v>0.17632253546034443</v>
          </cell>
          <cell r="AN4824">
            <v>57.369493333333338</v>
          </cell>
          <cell r="AP4824">
            <v>8.0749265338920795E-3</v>
          </cell>
          <cell r="AV4824" t="str">
            <v>CF</v>
          </cell>
          <cell r="AW4824">
            <v>-11</v>
          </cell>
          <cell r="AX4824">
            <v>-16</v>
          </cell>
          <cell r="AY4824">
            <v>-11</v>
          </cell>
          <cell r="AZ4824">
            <v>2.5</v>
          </cell>
          <cell r="BG4824">
            <v>1.3900374672739448</v>
          </cell>
          <cell r="BJ4824">
            <v>-7.5673552443561748E-2</v>
          </cell>
          <cell r="CF4824">
            <v>0</v>
          </cell>
          <cell r="CV4824">
            <v>23.958333333333332</v>
          </cell>
          <cell r="DA4824">
            <v>0</v>
          </cell>
          <cell r="ER4824">
            <v>143.42373333333333</v>
          </cell>
        </row>
        <row r="4825">
          <cell r="A4825">
            <v>665125</v>
          </cell>
          <cell r="C4825" t="str">
            <v>Long, Dean</v>
          </cell>
          <cell r="AF4825">
            <v>0.17516281498338315</v>
          </cell>
          <cell r="AN4825">
            <v>78.076586666666685</v>
          </cell>
          <cell r="AP4825">
            <v>5.1991041963783791E-2</v>
          </cell>
          <cell r="AV4825" t="str">
            <v>3B</v>
          </cell>
          <cell r="AW4825">
            <v>-17.037738766775977</v>
          </cell>
          <cell r="AX4825">
            <v>-13.713314224915104</v>
          </cell>
          <cell r="AY4825">
            <v>-18.11443595638638</v>
          </cell>
          <cell r="AZ4825">
            <v>-13.713314224915104</v>
          </cell>
          <cell r="BG4825">
            <v>1.4036521846392431</v>
          </cell>
          <cell r="BJ4825">
            <v>1.2759589349283009E-2</v>
          </cell>
          <cell r="CF4825">
            <v>0</v>
          </cell>
          <cell r="CV4825">
            <v>23.541666666666668</v>
          </cell>
          <cell r="DA4825">
            <v>0</v>
          </cell>
          <cell r="ER4825">
            <v>195.19146666666668</v>
          </cell>
        </row>
        <row r="4826">
          <cell r="A4826">
            <v>665127</v>
          </cell>
          <cell r="C4826" t="str">
            <v>Tice, Dylan</v>
          </cell>
          <cell r="AF4826">
            <v>0.20063321296470737</v>
          </cell>
          <cell r="AN4826">
            <v>130.09955555555558</v>
          </cell>
          <cell r="AP4826">
            <v>0.15899682878314447</v>
          </cell>
          <cell r="AV4826" t="str">
            <v>2B</v>
          </cell>
          <cell r="AW4826">
            <v>-15.55607520003441</v>
          </cell>
          <cell r="AX4826">
            <v>-11.986124803711929</v>
          </cell>
          <cell r="AY4826">
            <v>-13.848558251299483</v>
          </cell>
          <cell r="AZ4826">
            <v>-11.986124803711929</v>
          </cell>
          <cell r="BG4826">
            <v>1.2404302124814164</v>
          </cell>
          <cell r="BJ4826">
            <v>9.5066292659396947E-3</v>
          </cell>
          <cell r="CF4826">
            <v>0</v>
          </cell>
          <cell r="CV4826">
            <v>23.541666666666668</v>
          </cell>
          <cell r="DA4826">
            <v>0</v>
          </cell>
          <cell r="ER4826">
            <v>325.24888888888893</v>
          </cell>
        </row>
        <row r="4827">
          <cell r="A4827">
            <v>665128</v>
          </cell>
          <cell r="C4827" t="str">
            <v>Jones, Lance</v>
          </cell>
          <cell r="AF4827">
            <v>0.18984610717587064</v>
          </cell>
          <cell r="AN4827">
            <v>111.51194074074074</v>
          </cell>
          <cell r="AP4827">
            <v>0.13016113673872332</v>
          </cell>
          <cell r="AV4827" t="str">
            <v>LF</v>
          </cell>
          <cell r="AW4827">
            <v>-13.351125</v>
          </cell>
          <cell r="AX4827">
            <v>-19.309249999999999</v>
          </cell>
          <cell r="AY4827">
            <v>-7.0865473665639644</v>
          </cell>
          <cell r="AZ4827">
            <v>-7.0865473665639644</v>
          </cell>
          <cell r="BG4827">
            <v>1.2537267087372572</v>
          </cell>
          <cell r="BJ4827">
            <v>9.5547823175690227E-3</v>
          </cell>
          <cell r="CF4827">
            <v>0</v>
          </cell>
          <cell r="CV4827">
            <v>23.625</v>
          </cell>
          <cell r="DA4827">
            <v>0</v>
          </cell>
          <cell r="ER4827">
            <v>278.77985185185184</v>
          </cell>
        </row>
        <row r="4828">
          <cell r="A4828">
            <v>665130</v>
          </cell>
          <cell r="C4828" t="str">
            <v>Foley, Matthew</v>
          </cell>
          <cell r="AF4828">
            <v>0.14599277047447423</v>
          </cell>
          <cell r="AN4828">
            <v>56.802962962962965</v>
          </cell>
          <cell r="AP4828">
            <v>2.8613493127612299E-2</v>
          </cell>
          <cell r="AV4828" t="str">
            <v>C</v>
          </cell>
          <cell r="AW4828">
            <v>-15.892578663790765</v>
          </cell>
          <cell r="AX4828">
            <v>-21.91535</v>
          </cell>
          <cell r="AY4828">
            <v>-17.482193972128215</v>
          </cell>
          <cell r="AZ4828">
            <v>-8.8081819639245573</v>
          </cell>
          <cell r="BG4828">
            <v>1.4975202177955063</v>
          </cell>
          <cell r="BJ4828">
            <v>1.7146235424044781E-2</v>
          </cell>
          <cell r="CF4828">
            <v>0</v>
          </cell>
          <cell r="CV4828">
            <v>22.208333333333332</v>
          </cell>
          <cell r="DA4828">
            <v>0</v>
          </cell>
          <cell r="ER4828">
            <v>142.00740740740741</v>
          </cell>
        </row>
        <row r="4829">
          <cell r="A4829">
            <v>665133</v>
          </cell>
          <cell r="C4829" t="str">
            <v>Crinella, Frank</v>
          </cell>
          <cell r="AF4829">
            <v>0.16776548895500598</v>
          </cell>
          <cell r="AN4829">
            <v>81.686080000000004</v>
          </cell>
          <cell r="AP4829">
            <v>8.5514036486555312E-2</v>
          </cell>
          <cell r="AV4829" t="str">
            <v>3B</v>
          </cell>
          <cell r="AW4829">
            <v>-14.840566666666666</v>
          </cell>
          <cell r="AX4829">
            <v>-7.6272660784614708</v>
          </cell>
          <cell r="AY4829">
            <v>-6.8757831858596283</v>
          </cell>
          <cell r="AZ4829">
            <v>-6.8757831858596283</v>
          </cell>
          <cell r="BG4829">
            <v>1.1664151658256166</v>
          </cell>
          <cell r="BJ4829">
            <v>-3.7665657606318062E-3</v>
          </cell>
          <cell r="CF4829">
            <v>0</v>
          </cell>
          <cell r="CV4829">
            <v>22.041666666666668</v>
          </cell>
          <cell r="DA4829">
            <v>0</v>
          </cell>
          <cell r="ER4829">
            <v>204.21520000000001</v>
          </cell>
        </row>
        <row r="4830">
          <cell r="A4830">
            <v>665137</v>
          </cell>
          <cell r="C4830" t="str">
            <v>Olivera, Orlando</v>
          </cell>
          <cell r="AF4830">
            <v>0.19950702368831891</v>
          </cell>
          <cell r="AN4830">
            <v>169.67537777777781</v>
          </cell>
          <cell r="AP4830">
            <v>0.21493711475329269</v>
          </cell>
          <cell r="AV4830" t="str">
            <v>RF</v>
          </cell>
          <cell r="AW4830">
            <v>-13.076772184390862</v>
          </cell>
          <cell r="AX4830">
            <v>-16.840350000000001</v>
          </cell>
          <cell r="AY4830">
            <v>-14.542921211565742</v>
          </cell>
          <cell r="AZ4830">
            <v>-13.076772184390862</v>
          </cell>
          <cell r="BG4830">
            <v>1.2847155149621583</v>
          </cell>
          <cell r="BJ4830">
            <v>-1.2883665918282177E-2</v>
          </cell>
          <cell r="CF4830">
            <v>0</v>
          </cell>
          <cell r="CV4830">
            <v>25.708333333333332</v>
          </cell>
          <cell r="DA4830">
            <v>0</v>
          </cell>
          <cell r="ER4830">
            <v>424.18844444444449</v>
          </cell>
        </row>
        <row r="4831">
          <cell r="A4831">
            <v>665138</v>
          </cell>
          <cell r="C4831" t="str">
            <v>Kelly, Dalton</v>
          </cell>
          <cell r="AF4831">
            <v>0.21117950814685496</v>
          </cell>
          <cell r="AN4831">
            <v>199.08005925925929</v>
          </cell>
          <cell r="AP4831">
            <v>0.23375205060659754</v>
          </cell>
          <cell r="AV4831" t="str">
            <v>1B</v>
          </cell>
          <cell r="AW4831">
            <v>-14.486147176547153</v>
          </cell>
          <cell r="AX4831">
            <v>-22.632149999999996</v>
          </cell>
          <cell r="AY4831">
            <v>-11.50604859942711</v>
          </cell>
          <cell r="AZ4831">
            <v>-11.50604859942711</v>
          </cell>
          <cell r="BG4831">
            <v>1.5896089138911798</v>
          </cell>
          <cell r="BJ4831">
            <v>1.2090667953237709E-2</v>
          </cell>
          <cell r="CF4831">
            <v>0</v>
          </cell>
          <cell r="CV4831">
            <v>21.875</v>
          </cell>
          <cell r="DA4831">
            <v>0</v>
          </cell>
          <cell r="ER4831">
            <v>497.70014814814817</v>
          </cell>
        </row>
        <row r="4832">
          <cell r="A4832">
            <v>665140</v>
          </cell>
          <cell r="C4832" t="str">
            <v>Zavala, Stephen</v>
          </cell>
          <cell r="AF4832">
            <v>0.16949738267734882</v>
          </cell>
          <cell r="AN4832">
            <v>68.671762962962973</v>
          </cell>
          <cell r="AP4832">
            <v>5.5921566338637763E-2</v>
          </cell>
          <cell r="AV4832" t="str">
            <v>C</v>
          </cell>
          <cell r="AW4832">
            <v>-18.118094110704508</v>
          </cell>
          <cell r="AX4832">
            <v>-20.122649999999997</v>
          </cell>
          <cell r="AY4832">
            <v>-18.727937980939334</v>
          </cell>
          <cell r="AZ4832">
            <v>-1.1596575101027184</v>
          </cell>
          <cell r="BG4832">
            <v>0.96616047205306532</v>
          </cell>
          <cell r="BJ4832">
            <v>2.6976900452724078E-3</v>
          </cell>
          <cell r="CF4832">
            <v>0</v>
          </cell>
          <cell r="CV4832">
            <v>23.125</v>
          </cell>
          <cell r="DA4832">
            <v>0</v>
          </cell>
          <cell r="ER4832">
            <v>171.67940740740744</v>
          </cell>
        </row>
        <row r="4833">
          <cell r="A4833">
            <v>665145</v>
          </cell>
          <cell r="C4833" t="str">
            <v>Edwards, Woody</v>
          </cell>
          <cell r="AF4833">
            <v>0.15735253486858547</v>
          </cell>
          <cell r="AN4833">
            <v>80.998281481481484</v>
          </cell>
          <cell r="AP4833">
            <v>7.5095228765243549E-2</v>
          </cell>
          <cell r="AV4833" t="str">
            <v>CF</v>
          </cell>
          <cell r="AW4833">
            <v>-15.790558333333335</v>
          </cell>
          <cell r="AX4833">
            <v>-24.224416666666663</v>
          </cell>
          <cell r="AY4833">
            <v>-6.3771423881764635</v>
          </cell>
          <cell r="AZ4833">
            <v>-6.3771423881764635</v>
          </cell>
          <cell r="BG4833">
            <v>0.74890301135623449</v>
          </cell>
          <cell r="BJ4833">
            <v>-1.4767536761881946E-2</v>
          </cell>
          <cell r="CF4833">
            <v>0</v>
          </cell>
          <cell r="CV4833">
            <v>21.208333333333332</v>
          </cell>
          <cell r="DA4833">
            <v>0</v>
          </cell>
          <cell r="ER4833">
            <v>202.4957037037037</v>
          </cell>
        </row>
        <row r="4834">
          <cell r="A4834">
            <v>665146</v>
          </cell>
          <cell r="C4834" t="str">
            <v>Lindley, London</v>
          </cell>
          <cell r="AF4834">
            <v>0.145370581769491</v>
          </cell>
          <cell r="AN4834">
            <v>79.644207407407407</v>
          </cell>
          <cell r="AP4834">
            <v>5.1605823202501844E-2</v>
          </cell>
          <cell r="AV4834" t="str">
            <v>LF</v>
          </cell>
          <cell r="AW4834">
            <v>-13.847541666666666</v>
          </cell>
          <cell r="AX4834">
            <v>-20.258216666666662</v>
          </cell>
          <cell r="AY4834">
            <v>-4.3711283901917826</v>
          </cell>
          <cell r="AZ4834">
            <v>-4.3711283901917826</v>
          </cell>
          <cell r="BG4834">
            <v>1.2604261304116511</v>
          </cell>
          <cell r="BJ4834">
            <v>-1.2800009287556289E-3</v>
          </cell>
          <cell r="CF4834">
            <v>0</v>
          </cell>
          <cell r="CV4834">
            <v>23.041666666666668</v>
          </cell>
          <cell r="DA4834">
            <v>0</v>
          </cell>
          <cell r="ER4834">
            <v>199.11051851851852</v>
          </cell>
        </row>
        <row r="4835">
          <cell r="A4835">
            <v>665149</v>
          </cell>
          <cell r="C4835" t="str">
            <v>McDonnell, Sam</v>
          </cell>
          <cell r="AF4835">
            <v>0.16157239214888114</v>
          </cell>
          <cell r="AN4835">
            <v>96.972444444444463</v>
          </cell>
          <cell r="AP4835">
            <v>9.9364737744721987E-2</v>
          </cell>
          <cell r="AV4835" t="str">
            <v>RF</v>
          </cell>
          <cell r="AW4835">
            <v>-16.191549999999999</v>
          </cell>
          <cell r="AX4835">
            <v>-25.068149999999996</v>
          </cell>
          <cell r="AY4835">
            <v>-9.9289262609903712</v>
          </cell>
          <cell r="AZ4835">
            <v>-9.9289262609903712</v>
          </cell>
          <cell r="BG4835">
            <v>0.91650428677477946</v>
          </cell>
          <cell r="BJ4835">
            <v>5.9932924659365444E-3</v>
          </cell>
          <cell r="CF4835">
            <v>0</v>
          </cell>
          <cell r="CV4835">
            <v>20.875</v>
          </cell>
          <cell r="DA4835">
            <v>0</v>
          </cell>
          <cell r="ER4835">
            <v>242.43111111111114</v>
          </cell>
        </row>
        <row r="4836">
          <cell r="A4836">
            <v>665187</v>
          </cell>
          <cell r="C4836" t="str">
            <v>Reavis, Josh</v>
          </cell>
          <cell r="AF4836">
            <v>0.15993611842195696</v>
          </cell>
          <cell r="AN4836">
            <v>64.239051851851855</v>
          </cell>
          <cell r="AP4836">
            <v>5.3912451239136905E-2</v>
          </cell>
          <cell r="AV4836" t="str">
            <v>C</v>
          </cell>
          <cell r="AW4836">
            <v>-14.26317593193474</v>
          </cell>
          <cell r="AX4836">
            <v>-17.712783333333331</v>
          </cell>
          <cell r="AY4836">
            <v>-15.294710563008913</v>
          </cell>
          <cell r="AZ4836">
            <v>-0.19671575689636578</v>
          </cell>
          <cell r="BG4836">
            <v>1.3418339608331382</v>
          </cell>
          <cell r="BJ4836">
            <v>4.456576202108692E-3</v>
          </cell>
          <cell r="CF4836">
            <v>0</v>
          </cell>
          <cell r="CV4836">
            <v>24.791666666666668</v>
          </cell>
          <cell r="DA4836">
            <v>0</v>
          </cell>
          <cell r="ER4836">
            <v>160.59762962962964</v>
          </cell>
        </row>
        <row r="4837">
          <cell r="A4837">
            <v>665188</v>
          </cell>
          <cell r="C4837" t="str">
            <v>Weist, Mark</v>
          </cell>
          <cell r="AF4837">
            <v>0.15945786089164787</v>
          </cell>
          <cell r="AN4837">
            <v>67.248106666666672</v>
          </cell>
          <cell r="AP4837">
            <v>2.9522288821698495E-2</v>
          </cell>
          <cell r="AV4837" t="str">
            <v>3B</v>
          </cell>
          <cell r="AW4837">
            <v>-14.113073650365743</v>
          </cell>
          <cell r="AX4837">
            <v>-6.1553575089389909</v>
          </cell>
          <cell r="AY4837">
            <v>-13.446385700487648</v>
          </cell>
          <cell r="AZ4837">
            <v>-6.1553575089389909</v>
          </cell>
          <cell r="BG4837">
            <v>1.5185858084944432</v>
          </cell>
          <cell r="BJ4837">
            <v>-9.7809628704288425E-3</v>
          </cell>
          <cell r="CF4837">
            <v>0</v>
          </cell>
          <cell r="CV4837">
            <v>23.875</v>
          </cell>
          <cell r="DA4837">
            <v>0</v>
          </cell>
          <cell r="ER4837">
            <v>168.12026666666668</v>
          </cell>
        </row>
        <row r="4838">
          <cell r="A4838">
            <v>665227</v>
          </cell>
          <cell r="C4838" t="str">
            <v>Knight, Nash</v>
          </cell>
          <cell r="AF4838">
            <v>0.1743108097431747</v>
          </cell>
          <cell r="AN4838">
            <v>112.18631111111114</v>
          </cell>
          <cell r="AP4838">
            <v>0.13539732027154516</v>
          </cell>
          <cell r="AV4838" t="str">
            <v>2B</v>
          </cell>
          <cell r="AW4838">
            <v>-15.105473115621242</v>
          </cell>
          <cell r="AX4838">
            <v>-11.950814199164997</v>
          </cell>
          <cell r="AY4838">
            <v>-16.164064975563541</v>
          </cell>
          <cell r="AZ4838">
            <v>-11.950814199164997</v>
          </cell>
          <cell r="BG4838">
            <v>0.98681996422893303</v>
          </cell>
          <cell r="BJ4838">
            <v>9.3588088563438081E-3</v>
          </cell>
          <cell r="CF4838">
            <v>0</v>
          </cell>
          <cell r="CV4838">
            <v>23.791666666666668</v>
          </cell>
          <cell r="DA4838">
            <v>0</v>
          </cell>
          <cell r="ER4838">
            <v>280.46577777777782</v>
          </cell>
        </row>
        <row r="4839">
          <cell r="A4839">
            <v>665255</v>
          </cell>
          <cell r="C4839" t="str">
            <v>Schmidt, Alex</v>
          </cell>
          <cell r="AF4839">
            <v>0.18438109139802394</v>
          </cell>
          <cell r="AN4839">
            <v>92.514560000000017</v>
          </cell>
          <cell r="AP4839">
            <v>8.0379435581089398E-2</v>
          </cell>
          <cell r="AV4839" t="str">
            <v>3B</v>
          </cell>
          <cell r="AW4839">
            <v>-14.374381099244491</v>
          </cell>
          <cell r="AX4839">
            <v>-6.3256933964369271</v>
          </cell>
          <cell r="AY4839">
            <v>-13.489483586930007</v>
          </cell>
          <cell r="AZ4839">
            <v>-6.3256933964369271</v>
          </cell>
          <cell r="BG4839">
            <v>1.2051784207301242</v>
          </cell>
          <cell r="BJ4839">
            <v>-1.7765996855763716E-2</v>
          </cell>
          <cell r="CF4839">
            <v>0</v>
          </cell>
          <cell r="CV4839">
            <v>23.791666666666668</v>
          </cell>
          <cell r="DA4839">
            <v>0</v>
          </cell>
          <cell r="ER4839">
            <v>231.28640000000001</v>
          </cell>
        </row>
        <row r="4840">
          <cell r="A4840">
            <v>665257</v>
          </cell>
          <cell r="C4840" t="str">
            <v>Correa, Christian</v>
          </cell>
          <cell r="AF4840">
            <v>0.16160866968435467</v>
          </cell>
          <cell r="AN4840">
            <v>116.40284444444444</v>
          </cell>
          <cell r="AP4840">
            <v>0.12869988445336744</v>
          </cell>
          <cell r="AV4840" t="str">
            <v>C</v>
          </cell>
          <cell r="AW4840">
            <v>-16.806050980690433</v>
          </cell>
          <cell r="AX4840">
            <v>-20.122649999999997</v>
          </cell>
          <cell r="AY4840">
            <v>-16.978547140920568</v>
          </cell>
          <cell r="AZ4840">
            <v>1.007457137072195</v>
          </cell>
          <cell r="BG4840">
            <v>1.0672076171122002</v>
          </cell>
          <cell r="BJ4840">
            <v>-9.3105629354451474E-4</v>
          </cell>
          <cell r="CF4840">
            <v>0</v>
          </cell>
          <cell r="CV4840">
            <v>23.125</v>
          </cell>
          <cell r="DA4840">
            <v>0</v>
          </cell>
          <cell r="ER4840">
            <v>291.0071111111111</v>
          </cell>
        </row>
        <row r="4841">
          <cell r="A4841">
            <v>665285</v>
          </cell>
          <cell r="C4841" t="str">
            <v>Maris, Peter</v>
          </cell>
          <cell r="AF4841">
            <v>0.19248372966095961</v>
          </cell>
          <cell r="AN4841">
            <v>147.85351111111112</v>
          </cell>
          <cell r="AP4841">
            <v>0.20239472802093195</v>
          </cell>
          <cell r="AV4841" t="str">
            <v>2B</v>
          </cell>
          <cell r="AW4841">
            <v>-13.793923394411175</v>
          </cell>
          <cell r="AX4841">
            <v>-8.7766826690603104</v>
          </cell>
          <cell r="AY4841">
            <v>-10.517784076971052</v>
          </cell>
          <cell r="AZ4841">
            <v>-8.7766826690603104</v>
          </cell>
          <cell r="BG4841">
            <v>1.2173688525269197</v>
          </cell>
          <cell r="BJ4841">
            <v>-6.1970589543370426E-3</v>
          </cell>
          <cell r="CF4841">
            <v>0</v>
          </cell>
          <cell r="CV4841">
            <v>22.791666666666668</v>
          </cell>
          <cell r="DA4841">
            <v>0</v>
          </cell>
          <cell r="ER4841">
            <v>369.63377777777777</v>
          </cell>
        </row>
        <row r="4842">
          <cell r="A4842">
            <v>665286</v>
          </cell>
          <cell r="C4842" t="str">
            <v>Popadics, Jonathan</v>
          </cell>
          <cell r="AF4842">
            <v>0.17132343627299956</v>
          </cell>
          <cell r="AN4842">
            <v>89.502340740740749</v>
          </cell>
          <cell r="AP4842">
            <v>8.5334845858000219E-2</v>
          </cell>
          <cell r="AV4842" t="str">
            <v>2B</v>
          </cell>
          <cell r="AW4842">
            <v>-13.209291666666665</v>
          </cell>
          <cell r="AX4842">
            <v>-2.9053300199203713</v>
          </cell>
          <cell r="AY4842">
            <v>-4.4272871818914474</v>
          </cell>
          <cell r="AZ4842">
            <v>-2.9053300199203713</v>
          </cell>
          <cell r="BG4842">
            <v>1.2084514717266384</v>
          </cell>
          <cell r="BJ4842">
            <v>-1.3542146138129445E-2</v>
          </cell>
          <cell r="CF4842">
            <v>0</v>
          </cell>
          <cell r="CV4842">
            <v>23.791666666666668</v>
          </cell>
          <cell r="DA4842">
            <v>0</v>
          </cell>
          <cell r="ER4842">
            <v>223.75585185185184</v>
          </cell>
        </row>
        <row r="4843">
          <cell r="A4843">
            <v>665312</v>
          </cell>
          <cell r="C4843" t="str">
            <v>Felipe, Jovany</v>
          </cell>
          <cell r="AF4843">
            <v>0.15602476074494151</v>
          </cell>
          <cell r="AN4843">
            <v>52.588906666666674</v>
          </cell>
          <cell r="AP4843">
            <v>1.7263429867146018E-2</v>
          </cell>
          <cell r="AV4843" t="str">
            <v>C</v>
          </cell>
          <cell r="AW4843">
            <v>-20.13227824349017</v>
          </cell>
          <cell r="AX4843">
            <v>-21.349003243490163</v>
          </cell>
          <cell r="AY4843">
            <v>-21.42651126909799</v>
          </cell>
          <cell r="AZ4843">
            <v>-10.460583015540102</v>
          </cell>
          <cell r="BG4843">
            <v>1.1903867436041453</v>
          </cell>
          <cell r="BJ4843">
            <v>-1.2943240595095331E-2</v>
          </cell>
          <cell r="CF4843">
            <v>0</v>
          </cell>
          <cell r="CV4843">
            <v>23.291666666666668</v>
          </cell>
          <cell r="DA4843">
            <v>0</v>
          </cell>
          <cell r="ER4843">
            <v>131.47226666666668</v>
          </cell>
        </row>
        <row r="4844">
          <cell r="A4844">
            <v>665313</v>
          </cell>
          <cell r="C4844" t="str">
            <v>Beck, Blair</v>
          </cell>
          <cell r="AF4844">
            <v>0.16800907501510123</v>
          </cell>
          <cell r="AN4844">
            <v>82.635946666666683</v>
          </cell>
          <cell r="AP4844">
            <v>6.1143317682845644E-2</v>
          </cell>
          <cell r="AV4844" t="str">
            <v>LF</v>
          </cell>
          <cell r="AW4844">
            <v>-14.211131618545858</v>
          </cell>
          <cell r="AX4844">
            <v>-19.038116666666664</v>
          </cell>
          <cell r="AY4844">
            <v>-13.395966795152098</v>
          </cell>
          <cell r="AZ4844">
            <v>-13.395966795152098</v>
          </cell>
          <cell r="BG4844">
            <v>1.1382311741863713</v>
          </cell>
          <cell r="BJ4844">
            <v>-2.4356699919620885E-2</v>
          </cell>
          <cell r="CF4844">
            <v>0</v>
          </cell>
          <cell r="CV4844">
            <v>23.791666666666668</v>
          </cell>
          <cell r="DA4844">
            <v>0</v>
          </cell>
          <cell r="ER4844">
            <v>206.58986666666669</v>
          </cell>
        </row>
        <row r="4845">
          <cell r="A4845">
            <v>665316</v>
          </cell>
          <cell r="C4845" t="str">
            <v>Barring, Will</v>
          </cell>
          <cell r="AF4845">
            <v>0.15109929638442188</v>
          </cell>
          <cell r="AN4845">
            <v>88.913777777777781</v>
          </cell>
          <cell r="AP4845">
            <v>9.762368170171698E-2</v>
          </cell>
          <cell r="AV4845" t="str">
            <v>LF</v>
          </cell>
          <cell r="AW4845">
            <v>-13.705708333333336</v>
          </cell>
          <cell r="AX4845">
            <v>-19.987083333333331</v>
          </cell>
          <cell r="AY4845">
            <v>-11.136550824643603</v>
          </cell>
          <cell r="AZ4845">
            <v>-11.136550824643603</v>
          </cell>
          <cell r="BG4845">
            <v>1.1925654696371115</v>
          </cell>
          <cell r="BJ4845">
            <v>-5.8378774476755685E-3</v>
          </cell>
          <cell r="CF4845">
            <v>0</v>
          </cell>
          <cell r="CV4845">
            <v>23.208333333333332</v>
          </cell>
          <cell r="DA4845">
            <v>0</v>
          </cell>
          <cell r="ER4845">
            <v>222.28444444444443</v>
          </cell>
        </row>
        <row r="4846">
          <cell r="A4846">
            <v>665317</v>
          </cell>
          <cell r="C4846" t="str">
            <v>Polcyn, Michael</v>
          </cell>
          <cell r="AF4846">
            <v>0.15615957824563584</v>
          </cell>
          <cell r="AN4846">
            <v>55.089813333333339</v>
          </cell>
          <cell r="AP4846">
            <v>2.9902229317458895E-3</v>
          </cell>
          <cell r="AV4846" t="str">
            <v>1B</v>
          </cell>
          <cell r="AW4846">
            <v>-13.249950266696237</v>
          </cell>
          <cell r="AX4846">
            <v>-8.0529395991747084</v>
          </cell>
          <cell r="AY4846">
            <v>-12.089596402959025</v>
          </cell>
          <cell r="AZ4846">
            <v>-8.0529395991747084</v>
          </cell>
          <cell r="BG4846">
            <v>1.5100770531454208</v>
          </cell>
          <cell r="BJ4846">
            <v>6.4989102034954402E-3</v>
          </cell>
          <cell r="CF4846">
            <v>0</v>
          </cell>
          <cell r="CV4846">
            <v>23.708333333333332</v>
          </cell>
          <cell r="DA4846">
            <v>0</v>
          </cell>
          <cell r="ER4846">
            <v>137.72453333333334</v>
          </cell>
        </row>
        <row r="4847">
          <cell r="A4847">
            <v>665325</v>
          </cell>
          <cell r="C4847" t="str">
            <v>Swirchak, Josh</v>
          </cell>
          <cell r="AF4847">
            <v>0.15843142474698946</v>
          </cell>
          <cell r="AN4847">
            <v>95.925925925925938</v>
          </cell>
          <cell r="AP4847">
            <v>0.1159944475289949</v>
          </cell>
          <cell r="AV4847" t="str">
            <v>2B</v>
          </cell>
          <cell r="AW4847">
            <v>-13.604677952652477</v>
          </cell>
          <cell r="AX4847">
            <v>-5.3906161646376605</v>
          </cell>
          <cell r="AY4847">
            <v>-13.274997469363171</v>
          </cell>
          <cell r="AZ4847">
            <v>-5.3906161646376605</v>
          </cell>
          <cell r="BG4847">
            <v>1.0864276294829318</v>
          </cell>
          <cell r="BJ4847">
            <v>-2.214718506098259E-2</v>
          </cell>
          <cell r="CF4847">
            <v>0</v>
          </cell>
          <cell r="CV4847">
            <v>23.208333333333332</v>
          </cell>
          <cell r="DA4847">
            <v>0</v>
          </cell>
          <cell r="ER4847">
            <v>239.81481481481484</v>
          </cell>
        </row>
        <row r="4848">
          <cell r="A4848">
            <v>665326</v>
          </cell>
          <cell r="C4848" t="str">
            <v>Walsh, Matt</v>
          </cell>
          <cell r="AF4848">
            <v>0.15868752326047822</v>
          </cell>
          <cell r="AN4848">
            <v>54.678613333333345</v>
          </cell>
          <cell r="AP4848">
            <v>2.1794138917456407E-2</v>
          </cell>
          <cell r="AV4848" t="str">
            <v>C</v>
          </cell>
          <cell r="AW4848">
            <v>-15.765599389660126</v>
          </cell>
          <cell r="AX4848">
            <v>-18.766983333333332</v>
          </cell>
          <cell r="AY4848">
            <v>-15.656250575102378</v>
          </cell>
          <cell r="AZ4848">
            <v>-1.1005190198075154</v>
          </cell>
          <cell r="BG4848">
            <v>1.0684538141423143</v>
          </cell>
          <cell r="BJ4848">
            <v>-1.0766011036276821E-2</v>
          </cell>
          <cell r="CF4848">
            <v>0</v>
          </cell>
          <cell r="CV4848">
            <v>23.958333333333332</v>
          </cell>
          <cell r="DA4848">
            <v>0</v>
          </cell>
          <cell r="ER4848">
            <v>136.69653333333335</v>
          </cell>
        </row>
        <row r="4849">
          <cell r="A4849">
            <v>665327</v>
          </cell>
          <cell r="C4849" t="str">
            <v>Drongesen, Riley</v>
          </cell>
          <cell r="AF4849">
            <v>0.16659089590135923</v>
          </cell>
          <cell r="AN4849">
            <v>69.24776296296298</v>
          </cell>
          <cell r="AP4849">
            <v>5.6875291672134343E-2</v>
          </cell>
          <cell r="AV4849" t="str">
            <v>C</v>
          </cell>
          <cell r="AW4849">
            <v>-13.257412873403487</v>
          </cell>
          <cell r="AX4849">
            <v>-18.543449999999996</v>
          </cell>
          <cell r="AY4849">
            <v>-12.73583777298512</v>
          </cell>
          <cell r="AZ4849">
            <v>-0.8180701532679393</v>
          </cell>
          <cell r="BG4849">
            <v>1.320973608661651</v>
          </cell>
          <cell r="BJ4849">
            <v>-2.1933568928072099E-2</v>
          </cell>
          <cell r="CF4849">
            <v>0</v>
          </cell>
          <cell r="CV4849">
            <v>24.125</v>
          </cell>
          <cell r="DA4849">
            <v>0</v>
          </cell>
          <cell r="ER4849">
            <v>173.11940740740744</v>
          </cell>
        </row>
        <row r="4850">
          <cell r="A4850">
            <v>665331</v>
          </cell>
          <cell r="C4850" t="str">
            <v>Alvarez, Jhonniel</v>
          </cell>
          <cell r="AF4850">
            <v>0.1500573618087972</v>
          </cell>
          <cell r="AN4850">
            <v>56.578346666666675</v>
          </cell>
          <cell r="AP4850">
            <v>2.9925652414204862E-2</v>
          </cell>
          <cell r="AV4850" t="str">
            <v>C</v>
          </cell>
          <cell r="AW4850">
            <v>-20.991119916651115</v>
          </cell>
          <cell r="AX4850">
            <v>-22.143194916651112</v>
          </cell>
          <cell r="AY4850">
            <v>-18.622339507509196</v>
          </cell>
          <cell r="AZ4850">
            <v>-11.797601420306474</v>
          </cell>
          <cell r="BG4850">
            <v>1.0997333836429766</v>
          </cell>
          <cell r="BJ4850">
            <v>9.7684822962706922E-3</v>
          </cell>
          <cell r="CF4850">
            <v>0</v>
          </cell>
          <cell r="CV4850">
            <v>23.375</v>
          </cell>
          <cell r="DA4850">
            <v>0</v>
          </cell>
          <cell r="ER4850">
            <v>141.44586666666669</v>
          </cell>
        </row>
        <row r="4851">
          <cell r="A4851">
            <v>665341</v>
          </cell>
          <cell r="C4851" t="str">
            <v>Stainback, Ford</v>
          </cell>
          <cell r="AF4851">
            <v>0.17286424056965446</v>
          </cell>
          <cell r="AN4851">
            <v>86.435413333333344</v>
          </cell>
          <cell r="AP4851">
            <v>6.8636300127526306E-2</v>
          </cell>
          <cell r="AV4851" t="str">
            <v>2B</v>
          </cell>
          <cell r="AW4851">
            <v>-13.492958333333334</v>
          </cell>
          <cell r="AX4851">
            <v>-5.0340445046529343</v>
          </cell>
          <cell r="AY4851">
            <v>-9.0528176293659328</v>
          </cell>
          <cell r="AZ4851">
            <v>-5.0340445046529343</v>
          </cell>
          <cell r="BG4851">
            <v>1.1911408845347649</v>
          </cell>
          <cell r="BJ4851">
            <v>-8.3744991125317136E-3</v>
          </cell>
          <cell r="CF4851">
            <v>0</v>
          </cell>
          <cell r="CV4851">
            <v>23.458333333333332</v>
          </cell>
          <cell r="DA4851">
            <v>0</v>
          </cell>
          <cell r="ER4851">
            <v>216.08853333333334</v>
          </cell>
        </row>
        <row r="4852">
          <cell r="A4852">
            <v>665353</v>
          </cell>
          <cell r="C4852" t="str">
            <v>Herrera, Kendry</v>
          </cell>
          <cell r="AF4852">
            <v>0.12716489172015877</v>
          </cell>
          <cell r="AN4852">
            <v>52.398933333333346</v>
          </cell>
          <cell r="AP4852">
            <v>1.6849465225537985E-2</v>
          </cell>
          <cell r="AV4852" t="str">
            <v>C</v>
          </cell>
          <cell r="AW4852">
            <v>-20.703646583913184</v>
          </cell>
          <cell r="AX4852">
            <v>-27.375816666666658</v>
          </cell>
          <cell r="AY4852">
            <v>-22.394956556328676</v>
          </cell>
          <cell r="AZ4852">
            <v>-14.117651781557377</v>
          </cell>
          <cell r="BG4852">
            <v>0.63541588072442945</v>
          </cell>
          <cell r="BJ4852">
            <v>1.3333083131876353E-2</v>
          </cell>
          <cell r="CF4852">
            <v>0</v>
          </cell>
          <cell r="CV4852">
            <v>20.041666666666668</v>
          </cell>
          <cell r="DA4852">
            <v>0</v>
          </cell>
          <cell r="ER4852">
            <v>130.99733333333336</v>
          </cell>
        </row>
        <row r="4853">
          <cell r="A4853">
            <v>665385</v>
          </cell>
          <cell r="C4853" t="str">
            <v>Wiggins, Samm</v>
          </cell>
          <cell r="AF4853">
            <v>0.16126262212785383</v>
          </cell>
          <cell r="AN4853">
            <v>56.388373333333334</v>
          </cell>
          <cell r="AP4853">
            <v>2.5470126513184366E-2</v>
          </cell>
          <cell r="AV4853" t="str">
            <v>C</v>
          </cell>
          <cell r="AW4853">
            <v>-17.35255503277445</v>
          </cell>
          <cell r="AX4853">
            <v>-19.444816666666661</v>
          </cell>
          <cell r="AY4853">
            <v>-17.739705321477039</v>
          </cell>
          <cell r="AZ4853">
            <v>-4.9824845763517871</v>
          </cell>
          <cell r="BG4853">
            <v>1.0810959869388075</v>
          </cell>
          <cell r="BJ4853">
            <v>2.0114714887249335E-2</v>
          </cell>
          <cell r="CF4853">
            <v>0</v>
          </cell>
          <cell r="CV4853">
            <v>23.541666666666668</v>
          </cell>
          <cell r="DA4853">
            <v>0</v>
          </cell>
          <cell r="ER4853">
            <v>140.97093333333333</v>
          </cell>
        </row>
        <row r="4854">
          <cell r="A4854">
            <v>665390</v>
          </cell>
          <cell r="C4854" t="str">
            <v>Matta, Erick</v>
          </cell>
          <cell r="AF4854">
            <v>0.1536401596231344</v>
          </cell>
          <cell r="AN4854">
            <v>60.947733333333339</v>
          </cell>
          <cell r="AP4854">
            <v>4.1085265924626801E-2</v>
          </cell>
          <cell r="AV4854" t="str">
            <v>C</v>
          </cell>
          <cell r="AW4854">
            <v>-14.674033333333336</v>
          </cell>
          <cell r="AX4854">
            <v>-21.91535</v>
          </cell>
          <cell r="AY4854">
            <v>-9.2291167446029743</v>
          </cell>
          <cell r="AZ4854">
            <v>6.3465454936027825</v>
          </cell>
          <cell r="BG4854">
            <v>0.89451997635331393</v>
          </cell>
          <cell r="BJ4854">
            <v>-2.3325990220490297E-2</v>
          </cell>
          <cell r="CF4854">
            <v>0</v>
          </cell>
          <cell r="CV4854">
            <v>22.208333333333332</v>
          </cell>
          <cell r="DA4854">
            <v>0</v>
          </cell>
          <cell r="ER4854">
            <v>152.36933333333334</v>
          </cell>
        </row>
        <row r="4855">
          <cell r="A4855">
            <v>665400</v>
          </cell>
          <cell r="C4855" t="str">
            <v>VanMeetren, Erik</v>
          </cell>
          <cell r="AF4855">
            <v>0.19317726404423796</v>
          </cell>
          <cell r="AN4855">
            <v>51.449066666666674</v>
          </cell>
          <cell r="AP4855">
            <v>1.7883723603449253E-2</v>
          </cell>
          <cell r="AV4855" t="str">
            <v>C</v>
          </cell>
          <cell r="AW4855">
            <v>-13.149854879825341</v>
          </cell>
          <cell r="AX4855">
            <v>-19.038116666666664</v>
          </cell>
          <cell r="AY4855">
            <v>-13.898197514105085</v>
          </cell>
          <cell r="AZ4855">
            <v>0.52693122040128282</v>
          </cell>
          <cell r="BG4855">
            <v>1.4790189996728866</v>
          </cell>
          <cell r="BJ4855">
            <v>-2.2403707816743671E-2</v>
          </cell>
          <cell r="CF4855">
            <v>0</v>
          </cell>
          <cell r="CV4855">
            <v>23.791666666666668</v>
          </cell>
          <cell r="DA4855">
            <v>0</v>
          </cell>
          <cell r="ER4855">
            <v>128.62266666666667</v>
          </cell>
        </row>
        <row r="4856">
          <cell r="A4856">
            <v>665421</v>
          </cell>
          <cell r="C4856" t="str">
            <v>Sebra, Ryan</v>
          </cell>
          <cell r="AF4856">
            <v>0.18191147784970912</v>
          </cell>
          <cell r="AN4856">
            <v>107.07034074074075</v>
          </cell>
          <cell r="AP4856">
            <v>0.11187373892944008</v>
          </cell>
          <cell r="AV4856" t="str">
            <v>2B</v>
          </cell>
          <cell r="AW4856">
            <v>-13.847541666666666</v>
          </cell>
          <cell r="AX4856">
            <v>-10.655421845259816</v>
          </cell>
          <cell r="AY4856">
            <v>-10.091085990580059</v>
          </cell>
          <cell r="AZ4856">
            <v>-10.091085990580059</v>
          </cell>
          <cell r="BG4856">
            <v>1.3637227732153623</v>
          </cell>
          <cell r="BJ4856">
            <v>-1.5097612497943566E-2</v>
          </cell>
          <cell r="CF4856">
            <v>0</v>
          </cell>
          <cell r="CV4856">
            <v>23.041666666666668</v>
          </cell>
          <cell r="DA4856">
            <v>0</v>
          </cell>
          <cell r="ER4856">
            <v>267.67585185185186</v>
          </cell>
        </row>
        <row r="4857">
          <cell r="A4857">
            <v>665460</v>
          </cell>
          <cell r="C4857" t="str">
            <v>Falcone, Joey</v>
          </cell>
          <cell r="AF4857">
            <v>0.18535236017694751</v>
          </cell>
          <cell r="AN4857">
            <v>67.46805333333333</v>
          </cell>
          <cell r="AP4857">
            <v>3.0328680842720446E-2</v>
          </cell>
          <cell r="AV4857" t="str">
            <v>LF</v>
          </cell>
          <cell r="AW4857">
            <v>-13.082461149488047</v>
          </cell>
          <cell r="AX4857">
            <v>-16.978483333333337</v>
          </cell>
          <cell r="AY4857">
            <v>-14.545958707143175</v>
          </cell>
          <cell r="AZ4857">
            <v>-13.082461149488047</v>
          </cell>
          <cell r="BG4857">
            <v>1.3302204667109543</v>
          </cell>
          <cell r="BJ4857">
            <v>2.0489472404964511E-2</v>
          </cell>
          <cell r="CF4857">
            <v>0</v>
          </cell>
          <cell r="CV4857">
            <v>30.041666666666668</v>
          </cell>
          <cell r="DA4857">
            <v>0</v>
          </cell>
          <cell r="ER4857">
            <v>168.67013333333333</v>
          </cell>
        </row>
        <row r="4858">
          <cell r="A4858">
            <v>665502</v>
          </cell>
          <cell r="C4858" t="str">
            <v>Arias, Tomy</v>
          </cell>
          <cell r="AF4858">
            <v>0.13075857014294642</v>
          </cell>
          <cell r="AN4858">
            <v>75.226986666666676</v>
          </cell>
          <cell r="AP4858">
            <v>4.6179700807389423E-2</v>
          </cell>
          <cell r="AV4858" t="str">
            <v>LF</v>
          </cell>
          <cell r="AW4858">
            <v>-18.347891666666666</v>
          </cell>
          <cell r="AX4858">
            <v>-29.722449999999988</v>
          </cell>
          <cell r="AY4858">
            <v>-13.277711496732298</v>
          </cell>
          <cell r="AZ4858">
            <v>-13.277711496732298</v>
          </cell>
          <cell r="BG4858">
            <v>0.70368288712383698</v>
          </cell>
          <cell r="BJ4858">
            <v>-1.7199793094190886E-2</v>
          </cell>
          <cell r="CF4858">
            <v>0</v>
          </cell>
          <cell r="CV4858">
            <v>19.291666666666668</v>
          </cell>
          <cell r="DA4858">
            <v>0</v>
          </cell>
          <cell r="ER4858">
            <v>188.06746666666669</v>
          </cell>
        </row>
        <row r="4859">
          <cell r="A4859">
            <v>665521</v>
          </cell>
          <cell r="C4859" t="str">
            <v>Hernandez, Angel</v>
          </cell>
          <cell r="AF4859">
            <v>0.1224676674402278</v>
          </cell>
          <cell r="AN4859">
            <v>59.459200000000003</v>
          </cell>
          <cell r="AP4859">
            <v>1.3212343032492746E-2</v>
          </cell>
          <cell r="AV4859" t="str">
            <v>CF</v>
          </cell>
          <cell r="AW4859">
            <v>-23.120899447011819</v>
          </cell>
          <cell r="AX4859">
            <v>-31.082549999999994</v>
          </cell>
          <cell r="AY4859">
            <v>-22.73010861216796</v>
          </cell>
          <cell r="AZ4859">
            <v>-22.73010861216796</v>
          </cell>
          <cell r="BG4859">
            <v>0.60596866643075109</v>
          </cell>
          <cell r="BJ4859">
            <v>-1.8142527788638826E-2</v>
          </cell>
          <cell r="CF4859">
            <v>0</v>
          </cell>
          <cell r="CV4859">
            <v>18.875</v>
          </cell>
          <cell r="DA4859">
            <v>0</v>
          </cell>
          <cell r="ER4859">
            <v>148.648</v>
          </cell>
        </row>
        <row r="4860">
          <cell r="A4860">
            <v>665522</v>
          </cell>
          <cell r="C4860" t="str">
            <v>Argomaniz, Manny</v>
          </cell>
          <cell r="AF4860">
            <v>0.14973983398052731</v>
          </cell>
          <cell r="AN4860">
            <v>68.902518518518534</v>
          </cell>
          <cell r="AP4860">
            <v>5.7065805552549476E-2</v>
          </cell>
          <cell r="AV4860" t="str">
            <v>C</v>
          </cell>
          <cell r="AW4860">
            <v>-13.757342885044238</v>
          </cell>
          <cell r="AX4860">
            <v>-19.987083333333331</v>
          </cell>
          <cell r="AY4860">
            <v>-15.709566137456463</v>
          </cell>
          <cell r="AZ4860">
            <v>-11.277808961323569</v>
          </cell>
          <cell r="BG4860">
            <v>0.62745373705731589</v>
          </cell>
          <cell r="BJ4860">
            <v>-3.5537133936590672E-2</v>
          </cell>
          <cell r="CF4860">
            <v>0</v>
          </cell>
          <cell r="CV4860">
            <v>23.208333333333332</v>
          </cell>
          <cell r="DA4860">
            <v>0</v>
          </cell>
          <cell r="ER4860">
            <v>172.25629629629631</v>
          </cell>
        </row>
        <row r="4861">
          <cell r="A4861">
            <v>665564</v>
          </cell>
          <cell r="C4861" t="str">
            <v>Becker, Dylan</v>
          </cell>
          <cell r="AF4861">
            <v>0.17770261890742442</v>
          </cell>
          <cell r="AN4861">
            <v>114.06281481481483</v>
          </cell>
          <cell r="AP4861">
            <v>0.12878119392376308</v>
          </cell>
          <cell r="AV4861" t="str">
            <v>3B</v>
          </cell>
          <cell r="AW4861">
            <v>-13.890832987615386</v>
          </cell>
          <cell r="AX4861">
            <v>-13.846095411276437</v>
          </cell>
          <cell r="AY4861">
            <v>-14.439451863287642</v>
          </cell>
          <cell r="AZ4861">
            <v>-13.846095411276437</v>
          </cell>
          <cell r="BG4861">
            <v>1.2989307583712204</v>
          </cell>
          <cell r="BJ4861">
            <v>6.7670781841782223E-3</v>
          </cell>
          <cell r="CF4861">
            <v>0</v>
          </cell>
          <cell r="CV4861">
            <v>23.458333333333332</v>
          </cell>
          <cell r="DA4861">
            <v>0</v>
          </cell>
          <cell r="ER4861">
            <v>285.15703703703707</v>
          </cell>
        </row>
        <row r="4862">
          <cell r="A4862">
            <v>665573</v>
          </cell>
          <cell r="C4862" t="str">
            <v>Campbell, Jeff</v>
          </cell>
          <cell r="AF4862">
            <v>0.15918823721799019</v>
          </cell>
          <cell r="AN4862">
            <v>72.377386666666666</v>
          </cell>
          <cell r="AP4862">
            <v>4.029667259632419E-2</v>
          </cell>
          <cell r="AV4862" t="str">
            <v>1B</v>
          </cell>
          <cell r="AW4862">
            <v>-15.520127513783011</v>
          </cell>
          <cell r="AX4862">
            <v>-18.766983333333332</v>
          </cell>
          <cell r="AY4862">
            <v>-15.180295116457527</v>
          </cell>
          <cell r="AZ4862">
            <v>-15.180295116457527</v>
          </cell>
          <cell r="BG4862">
            <v>1.218199940215025</v>
          </cell>
          <cell r="BJ4862">
            <v>2.2791918984434063E-2</v>
          </cell>
          <cell r="CF4862">
            <v>0</v>
          </cell>
          <cell r="CV4862">
            <v>23.958333333333332</v>
          </cell>
          <cell r="DA4862">
            <v>0</v>
          </cell>
          <cell r="ER4862">
            <v>180.94346666666667</v>
          </cell>
        </row>
        <row r="4863">
          <cell r="A4863">
            <v>665579</v>
          </cell>
          <cell r="C4863" t="str">
            <v>Hope, Garrett</v>
          </cell>
          <cell r="AF4863">
            <v>0.16320087277205525</v>
          </cell>
          <cell r="AN4863">
            <v>78.755318518518521</v>
          </cell>
          <cell r="AP4863">
            <v>7.9654172069437701E-2</v>
          </cell>
          <cell r="AV4863" t="str">
            <v>C</v>
          </cell>
          <cell r="AW4863">
            <v>-19.310481636395089</v>
          </cell>
          <cell r="AX4863">
            <v>-21.246149999999993</v>
          </cell>
          <cell r="AY4863">
            <v>-20.577912346111042</v>
          </cell>
          <cell r="AZ4863">
            <v>-4.1400023975038991</v>
          </cell>
          <cell r="BG4863">
            <v>1.358963194370358</v>
          </cell>
          <cell r="BJ4863">
            <v>-4.6284259623405139E-3</v>
          </cell>
          <cell r="CF4863">
            <v>0</v>
          </cell>
          <cell r="CV4863">
            <v>22.541666666666668</v>
          </cell>
          <cell r="DA4863">
            <v>0</v>
          </cell>
          <cell r="ER4863">
            <v>196.88829629629629</v>
          </cell>
        </row>
        <row r="4864">
          <cell r="A4864">
            <v>665610</v>
          </cell>
          <cell r="C4864" t="str">
            <v>Rowland, Champ</v>
          </cell>
          <cell r="AF4864">
            <v>0.16284250669646372</v>
          </cell>
          <cell r="AN4864">
            <v>64.018560000000008</v>
          </cell>
          <cell r="AP4864">
            <v>2.261341964469965E-2</v>
          </cell>
          <cell r="AV4864" t="str">
            <v>SS</v>
          </cell>
          <cell r="AW4864">
            <v>-12.76845</v>
          </cell>
          <cell r="AX4864">
            <v>0.33649474091956399</v>
          </cell>
          <cell r="AY4864">
            <v>-10.871477413194922</v>
          </cell>
          <cell r="AZ4864">
            <v>0.33649474091956399</v>
          </cell>
          <cell r="BG4864">
            <v>1.1477739253393602</v>
          </cell>
          <cell r="BJ4864">
            <v>-2.7150318639115878E-2</v>
          </cell>
          <cell r="CF4864">
            <v>0</v>
          </cell>
          <cell r="CV4864">
            <v>24.375</v>
          </cell>
          <cell r="DA4864">
            <v>0</v>
          </cell>
          <cell r="ER4864">
            <v>160.04640000000001</v>
          </cell>
        </row>
        <row r="4865">
          <cell r="A4865">
            <v>665612</v>
          </cell>
          <cell r="C4865" t="str">
            <v>Mota, Sandy</v>
          </cell>
          <cell r="AF4865">
            <v>0.13366998983346756</v>
          </cell>
          <cell r="AN4865">
            <v>114.2130962962963</v>
          </cell>
          <cell r="AP4865">
            <v>0.1228878609600802</v>
          </cell>
          <cell r="AV4865" t="str">
            <v>3B</v>
          </cell>
          <cell r="AW4865">
            <v>-17.625991666666664</v>
          </cell>
          <cell r="AX4865">
            <v>-16.207844565999565</v>
          </cell>
          <cell r="AY4865">
            <v>-10.055189580937199</v>
          </cell>
          <cell r="AZ4865">
            <v>-10.055189580937199</v>
          </cell>
          <cell r="BG4865">
            <v>0.67467724817394137</v>
          </cell>
          <cell r="BJ4865">
            <v>-3.2895045906019666E-3</v>
          </cell>
          <cell r="CF4865">
            <v>0</v>
          </cell>
          <cell r="CV4865">
            <v>19.791666666666668</v>
          </cell>
          <cell r="DA4865">
            <v>0</v>
          </cell>
          <cell r="ER4865">
            <v>285.53274074074073</v>
          </cell>
        </row>
        <row r="4866">
          <cell r="A4866">
            <v>665615</v>
          </cell>
          <cell r="C4866" t="str">
            <v>Mederos, Yaisel</v>
          </cell>
          <cell r="AF4866">
            <v>0.19098460021774288</v>
          </cell>
          <cell r="AN4866">
            <v>77.506666666666675</v>
          </cell>
          <cell r="AP4866">
            <v>5.0834445725591704E-2</v>
          </cell>
          <cell r="AV4866" t="str">
            <v>1B</v>
          </cell>
          <cell r="AW4866">
            <v>-12.873705161856297</v>
          </cell>
          <cell r="AX4866">
            <v>-16.073383333333332</v>
          </cell>
          <cell r="AY4866">
            <v>-9.2505760139498054</v>
          </cell>
          <cell r="AZ4866">
            <v>-9.2505760139498054</v>
          </cell>
          <cell r="BG4866">
            <v>0.93308190486290687</v>
          </cell>
          <cell r="BJ4866">
            <v>-1.2688245988851739E-2</v>
          </cell>
          <cell r="CF4866">
            <v>0</v>
          </cell>
          <cell r="CV4866">
            <v>27.291666666666668</v>
          </cell>
          <cell r="DA4866">
            <v>0</v>
          </cell>
          <cell r="ER4866">
            <v>193.76666666666668</v>
          </cell>
        </row>
        <row r="4867">
          <cell r="A4867">
            <v>665650</v>
          </cell>
          <cell r="C4867" t="str">
            <v>Fox, Lucius</v>
          </cell>
          <cell r="AF4867">
            <v>0.19086873975790411</v>
          </cell>
          <cell r="AN4867">
            <v>147.648</v>
          </cell>
          <cell r="AP4867">
            <v>0.14864328349027345</v>
          </cell>
          <cell r="AV4867" t="str">
            <v>SS</v>
          </cell>
          <cell r="AW4867">
            <v>-18.835333333333335</v>
          </cell>
          <cell r="AX4867">
            <v>-13.249692004312827</v>
          </cell>
          <cell r="AY4867">
            <v>-7.158708333333335</v>
          </cell>
          <cell r="AZ4867">
            <v>-7.158708333333335</v>
          </cell>
          <cell r="BG4867">
            <v>0.60947705095656413</v>
          </cell>
          <cell r="BJ4867">
            <v>-2.024516436858859E-2</v>
          </cell>
          <cell r="CF4867">
            <v>0</v>
          </cell>
          <cell r="CV4867">
            <v>18.958333333333332</v>
          </cell>
          <cell r="DA4867">
            <v>0</v>
          </cell>
          <cell r="ER4867">
            <v>369.12</v>
          </cell>
        </row>
        <row r="4868">
          <cell r="A4868">
            <v>665669</v>
          </cell>
          <cell r="C4868" t="str">
            <v>Perez, Andy</v>
          </cell>
          <cell r="AF4868">
            <v>0.17524809811982506</v>
          </cell>
          <cell r="AN4868">
            <v>85.318281481481492</v>
          </cell>
          <cell r="AP4868">
            <v>8.1916831558086489E-2</v>
          </cell>
          <cell r="AV4868" t="str">
            <v>3B</v>
          </cell>
          <cell r="AW4868">
            <v>-13.563874999999999</v>
          </cell>
          <cell r="AX4868">
            <v>-2.973266914235984</v>
          </cell>
          <cell r="AY4868">
            <v>-10.4169978510227</v>
          </cell>
          <cell r="AZ4868">
            <v>-2.973266914235984</v>
          </cell>
          <cell r="BG4868">
            <v>1.0625702940669373</v>
          </cell>
          <cell r="BJ4868">
            <v>1.4054716214565131E-2</v>
          </cell>
          <cell r="CF4868">
            <v>0</v>
          </cell>
          <cell r="CV4868">
            <v>23.375</v>
          </cell>
          <cell r="DA4868">
            <v>0</v>
          </cell>
          <cell r="ER4868">
            <v>213.29570370370371</v>
          </cell>
        </row>
        <row r="4869">
          <cell r="A4869">
            <v>665685</v>
          </cell>
          <cell r="C4869" t="str">
            <v>Simmons, Kyle</v>
          </cell>
          <cell r="AF4869">
            <v>0.1314277890244048</v>
          </cell>
          <cell r="AN4869">
            <v>89.935288888888891</v>
          </cell>
          <cell r="AP4869">
            <v>6.8264492697766577E-2</v>
          </cell>
          <cell r="AV4869" t="str">
            <v>2B</v>
          </cell>
          <cell r="AW4869">
            <v>-17.986941666666667</v>
          </cell>
          <cell r="AX4869">
            <v>-17.913118764403944</v>
          </cell>
          <cell r="AY4869">
            <v>-17.237939075253973</v>
          </cell>
          <cell r="AZ4869">
            <v>-17.237939075253973</v>
          </cell>
          <cell r="BG4869">
            <v>0.46628795596920969</v>
          </cell>
          <cell r="BJ4869">
            <v>-6.0125408361563239E-4</v>
          </cell>
          <cell r="CF4869">
            <v>0</v>
          </cell>
          <cell r="CV4869">
            <v>19.541666666666668</v>
          </cell>
          <cell r="DA4869">
            <v>0</v>
          </cell>
          <cell r="ER4869">
            <v>224.83822222222221</v>
          </cell>
        </row>
        <row r="4870">
          <cell r="A4870">
            <v>665701</v>
          </cell>
          <cell r="C4870" t="str">
            <v>Garcia, Alejandro</v>
          </cell>
          <cell r="AF4870">
            <v>0.19513045931078393</v>
          </cell>
          <cell r="AN4870">
            <v>147.52094814814814</v>
          </cell>
          <cell r="AP4870">
            <v>0.16111277859701068</v>
          </cell>
          <cell r="AV4870" t="str">
            <v>LF</v>
          </cell>
          <cell r="AW4870">
            <v>-12.306091666666667</v>
          </cell>
          <cell r="AX4870">
            <v>-17.417149999999999</v>
          </cell>
          <cell r="AY4870">
            <v>-6.4875592272784495</v>
          </cell>
          <cell r="AZ4870">
            <v>-6.4875592272784495</v>
          </cell>
          <cell r="BG4870">
            <v>0.80140508397948995</v>
          </cell>
          <cell r="BJ4870">
            <v>5.055796776915626E-3</v>
          </cell>
          <cell r="CF4870">
            <v>0</v>
          </cell>
          <cell r="CV4870">
            <v>25.041666666666668</v>
          </cell>
          <cell r="DA4870">
            <v>0</v>
          </cell>
          <cell r="ER4870">
            <v>368.80237037037034</v>
          </cell>
        </row>
        <row r="4871">
          <cell r="A4871">
            <v>665726</v>
          </cell>
          <cell r="C4871" t="str">
            <v>Ramirez, Waldy</v>
          </cell>
          <cell r="AF4871">
            <v>0.12036284114647788</v>
          </cell>
          <cell r="AN4871">
            <v>99.698607407407408</v>
          </cell>
          <cell r="AP4871">
            <v>0.10299917519324275</v>
          </cell>
          <cell r="AV4871" t="str">
            <v>1B</v>
          </cell>
          <cell r="AW4871">
            <v>-17.291025531414739</v>
          </cell>
          <cell r="AX4871">
            <v>-14.49524096490436</v>
          </cell>
          <cell r="AY4871">
            <v>-14.439857508514724</v>
          </cell>
          <cell r="AZ4871">
            <v>-14.439857508514724</v>
          </cell>
          <cell r="BG4871">
            <v>0.90606881347115009</v>
          </cell>
          <cell r="BJ4871">
            <v>-2.135772939861026E-3</v>
          </cell>
          <cell r="CF4871">
            <v>0</v>
          </cell>
          <cell r="CV4871">
            <v>19.041666666666668</v>
          </cell>
          <cell r="DA4871">
            <v>0</v>
          </cell>
          <cell r="ER4871">
            <v>249.24651851851851</v>
          </cell>
        </row>
        <row r="4872">
          <cell r="A4872">
            <v>665740</v>
          </cell>
          <cell r="C4872" t="str">
            <v>Hernandez, Jose</v>
          </cell>
          <cell r="AF4872">
            <v>0.13230817058975664</v>
          </cell>
          <cell r="AN4872">
            <v>77.359881481481494</v>
          </cell>
          <cell r="AP4872">
            <v>4.8803596964763885E-2</v>
          </cell>
          <cell r="AV4872" t="str">
            <v>1B</v>
          </cell>
          <cell r="AW4872">
            <v>-16.937959312684399</v>
          </cell>
          <cell r="AX4872">
            <v>-25.991216666666659</v>
          </cell>
          <cell r="AY4872">
            <v>-19.923776763484057</v>
          </cell>
          <cell r="AZ4872">
            <v>-16.937959312684399</v>
          </cell>
          <cell r="BG4872">
            <v>0.8885733534739666</v>
          </cell>
          <cell r="BJ4872">
            <v>-1.2292840062076966E-2</v>
          </cell>
          <cell r="CF4872">
            <v>0</v>
          </cell>
          <cell r="CV4872">
            <v>20.541666666666668</v>
          </cell>
          <cell r="DA4872">
            <v>0</v>
          </cell>
          <cell r="ER4872">
            <v>193.39970370370372</v>
          </cell>
        </row>
        <row r="4873">
          <cell r="A4873">
            <v>665757</v>
          </cell>
          <cell r="C4873" t="str">
            <v>Burgos, Edward</v>
          </cell>
          <cell r="AF4873">
            <v>0.12766650446473332</v>
          </cell>
          <cell r="AN4873">
            <v>100.82026666666667</v>
          </cell>
          <cell r="AP4873">
            <v>8.2638534747780934E-2</v>
          </cell>
          <cell r="AV4873" t="str">
            <v>CF</v>
          </cell>
          <cell r="AW4873">
            <v>-17.505675</v>
          </cell>
          <cell r="AX4873">
            <v>-27.884949999999996</v>
          </cell>
          <cell r="AY4873">
            <v>-11.134163550385452</v>
          </cell>
          <cell r="AZ4873">
            <v>-11.134163550385452</v>
          </cell>
          <cell r="BG4873">
            <v>0.90677086104981686</v>
          </cell>
          <cell r="BJ4873">
            <v>1.3229902736487274E-2</v>
          </cell>
          <cell r="CF4873">
            <v>0</v>
          </cell>
          <cell r="CV4873">
            <v>19.875</v>
          </cell>
          <cell r="DA4873">
            <v>0</v>
          </cell>
          <cell r="ER4873">
            <v>252.05066666666667</v>
          </cell>
        </row>
        <row r="4874">
          <cell r="A4874">
            <v>665768</v>
          </cell>
          <cell r="C4874" t="str">
            <v>Concepcion, Ronald</v>
          </cell>
          <cell r="AF4874">
            <v>0.11536608699613803</v>
          </cell>
          <cell r="AN4874">
            <v>78.048592592592598</v>
          </cell>
          <cell r="AP4874">
            <v>4.4520178398287369E-2</v>
          </cell>
          <cell r="AV4874" t="str">
            <v>2B</v>
          </cell>
          <cell r="AW4874">
            <v>-21.517321206104114</v>
          </cell>
          <cell r="AX4874">
            <v>-16.783810842335019</v>
          </cell>
          <cell r="AY4874">
            <v>-23.672621330361029</v>
          </cell>
          <cell r="AZ4874">
            <v>-16.783810842335019</v>
          </cell>
          <cell r="BG4874">
            <v>0.54699379577112994</v>
          </cell>
          <cell r="BJ4874">
            <v>-2.0789631186488099E-2</v>
          </cell>
          <cell r="CF4874">
            <v>0</v>
          </cell>
          <cell r="CV4874">
            <v>19.208333333333332</v>
          </cell>
          <cell r="DA4874">
            <v>0</v>
          </cell>
          <cell r="ER4874">
            <v>195.12148148148148</v>
          </cell>
        </row>
        <row r="4875">
          <cell r="A4875">
            <v>666040</v>
          </cell>
          <cell r="C4875" t="str">
            <v>Cavaness, Christian</v>
          </cell>
          <cell r="AF4875">
            <v>0.1634959375624645</v>
          </cell>
          <cell r="AN4875">
            <v>125.26980740740743</v>
          </cell>
          <cell r="AP4875">
            <v>0.13395362228390817</v>
          </cell>
          <cell r="AV4875" t="str">
            <v>CF</v>
          </cell>
          <cell r="AW4875">
            <v>-14.590766666666667</v>
          </cell>
          <cell r="AX4875">
            <v>-21.748049999999992</v>
          </cell>
          <cell r="AY4875">
            <v>-12.753643792557007</v>
          </cell>
          <cell r="AZ4875">
            <v>-12.753643792557007</v>
          </cell>
          <cell r="BG4875">
            <v>1.3518801074256139</v>
          </cell>
          <cell r="BJ4875">
            <v>1.4914029178270796E-2</v>
          </cell>
          <cell r="CF4875">
            <v>0</v>
          </cell>
          <cell r="CV4875">
            <v>22.291666666666668</v>
          </cell>
          <cell r="DA4875">
            <v>0</v>
          </cell>
          <cell r="ER4875">
            <v>313.17451851851854</v>
          </cell>
        </row>
        <row r="4876">
          <cell r="A4876">
            <v>666558</v>
          </cell>
          <cell r="C4876" t="str">
            <v>Martinez, Eddy</v>
          </cell>
          <cell r="AF4876">
            <v>0.19035840628102563</v>
          </cell>
          <cell r="AN4876">
            <v>181.63200000000003</v>
          </cell>
          <cell r="AP4876">
            <v>0.19211048392953023</v>
          </cell>
          <cell r="AV4876" t="str">
            <v>RF</v>
          </cell>
          <cell r="AW4876">
            <v>-15.503708333333336</v>
          </cell>
          <cell r="AX4876">
            <v>-23.627316666666665</v>
          </cell>
          <cell r="AY4876">
            <v>-13.939487335333645</v>
          </cell>
          <cell r="AZ4876">
            <v>-13.939487335333645</v>
          </cell>
          <cell r="BG4876">
            <v>0.83126695789305538</v>
          </cell>
          <cell r="BJ4876">
            <v>8.6585533168004603E-3</v>
          </cell>
          <cell r="CF4876">
            <v>0</v>
          </cell>
          <cell r="CV4876">
            <v>21.458333333333332</v>
          </cell>
          <cell r="DA4876">
            <v>0</v>
          </cell>
          <cell r="ER4876">
            <v>454.08000000000004</v>
          </cell>
        </row>
        <row r="4877">
          <cell r="A4877">
            <v>666560</v>
          </cell>
          <cell r="C4877" t="str">
            <v>Park, Byung Ho</v>
          </cell>
          <cell r="AF4877">
            <v>0.26642850838902088</v>
          </cell>
          <cell r="AN4877">
            <v>285.0742475722688</v>
          </cell>
          <cell r="AP4877">
            <v>0.21890106089899672</v>
          </cell>
          <cell r="AV4877" t="str">
            <v>1B</v>
          </cell>
          <cell r="AW4877">
            <v>-12.002235673617088</v>
          </cell>
          <cell r="AX4877">
            <v>-11.824291620877503</v>
          </cell>
          <cell r="AY4877">
            <v>-12.002235673617088</v>
          </cell>
          <cell r="AZ4877">
            <v>-11.730879626599286</v>
          </cell>
          <cell r="BG4877">
            <v>0.431223366841472</v>
          </cell>
          <cell r="BJ4877">
            <v>-2.7780256869784581E-2</v>
          </cell>
          <cell r="CF4877">
            <v>0.65311653116531165</v>
          </cell>
          <cell r="CV4877">
            <v>29.958333333333332</v>
          </cell>
          <cell r="DA4877">
            <v>0.40666666666666668</v>
          </cell>
          <cell r="ER4877">
            <v>400.08000000000004</v>
          </cell>
        </row>
        <row r="4878">
          <cell r="A4878">
            <v>666646</v>
          </cell>
          <cell r="C4878" t="str">
            <v>Miguel, Angel</v>
          </cell>
          <cell r="AF4878">
            <v>0.1706863099329271</v>
          </cell>
          <cell r="AN4878">
            <v>87.744000000000014</v>
          </cell>
          <cell r="AP4878">
            <v>5.9440751181034091E-2</v>
          </cell>
          <cell r="AV4878" t="str">
            <v>2B</v>
          </cell>
          <cell r="AW4878">
            <v>-11.689933333333334</v>
          </cell>
          <cell r="AX4878">
            <v>4.8946385726326502</v>
          </cell>
          <cell r="AY4878">
            <v>-8.4486973796120601</v>
          </cell>
          <cell r="AZ4878">
            <v>4.8946385726326502</v>
          </cell>
          <cell r="BG4878">
            <v>0.71473240291336904</v>
          </cell>
          <cell r="BJ4878">
            <v>-4.4177642020658816E-3</v>
          </cell>
          <cell r="CF4878">
            <v>0</v>
          </cell>
          <cell r="CV4878">
            <v>26.208333333333332</v>
          </cell>
          <cell r="DA4878">
            <v>0</v>
          </cell>
          <cell r="ER4878">
            <v>219.36</v>
          </cell>
        </row>
        <row r="4879">
          <cell r="A4879">
            <v>666783</v>
          </cell>
          <cell r="C4879" t="str">
            <v>Diaz, Yusniel</v>
          </cell>
          <cell r="AF4879">
            <v>0.20415259340050418</v>
          </cell>
          <cell r="AN4879">
            <v>139.58400000000003</v>
          </cell>
          <cell r="AP4879">
            <v>0.13763353029515801</v>
          </cell>
          <cell r="AV4879" t="str">
            <v>CF</v>
          </cell>
          <cell r="AW4879">
            <v>-17.746308333333335</v>
          </cell>
          <cell r="AX4879">
            <v>-28.409949999999998</v>
          </cell>
          <cell r="AY4879">
            <v>-12.730519463944859</v>
          </cell>
          <cell r="AZ4879">
            <v>-12.730519463944859</v>
          </cell>
          <cell r="BG4879">
            <v>0.77495335805608567</v>
          </cell>
          <cell r="BJ4879">
            <v>-9.1691439408002617E-3</v>
          </cell>
          <cell r="CF4879">
            <v>0</v>
          </cell>
          <cell r="CV4879">
            <v>19.708333333333332</v>
          </cell>
          <cell r="DA4879">
            <v>0</v>
          </cell>
          <cell r="ER4879">
            <v>348.96000000000004</v>
          </cell>
        </row>
        <row r="4880">
          <cell r="A4880">
            <v>666784</v>
          </cell>
          <cell r="C4880" t="str">
            <v>Estevez, Omar</v>
          </cell>
          <cell r="AF4880">
            <v>0.18628956466088237</v>
          </cell>
          <cell r="AN4880">
            <v>175.58400000000003</v>
          </cell>
          <cell r="AP4880">
            <v>0.18470244027263483</v>
          </cell>
          <cell r="AV4880" t="str">
            <v>2B</v>
          </cell>
          <cell r="AW4880">
            <v>-19.764000000000003</v>
          </cell>
          <cell r="AX4880">
            <v>-11.565885272239363</v>
          </cell>
          <cell r="AY4880">
            <v>-20.136889710836577</v>
          </cell>
          <cell r="AZ4880">
            <v>-11.565885272239363</v>
          </cell>
          <cell r="BG4880">
            <v>0.6559380510960009</v>
          </cell>
          <cell r="BJ4880">
            <v>4.3249529975821479E-3</v>
          </cell>
          <cell r="CF4880">
            <v>0</v>
          </cell>
          <cell r="CV4880">
            <v>18.375</v>
          </cell>
          <cell r="DA4880">
            <v>0</v>
          </cell>
          <cell r="ER4880">
            <v>438.96000000000004</v>
          </cell>
        </row>
        <row r="4881">
          <cell r="A4881">
            <v>444875</v>
          </cell>
          <cell r="C4881" t="str">
            <v>Murton, Matt</v>
          </cell>
          <cell r="AF4881">
            <v>0.2125337081562749</v>
          </cell>
          <cell r="AN4881">
            <v>99.616</v>
          </cell>
          <cell r="AP4881">
            <v>0.10626229214885385</v>
          </cell>
          <cell r="AV4881" t="str">
            <v>LF</v>
          </cell>
          <cell r="AW4881">
            <v>-13.121706916169758</v>
          </cell>
          <cell r="AX4881">
            <v>-25.189950000000017</v>
          </cell>
          <cell r="AY4881">
            <v>-16.158461639404528</v>
          </cell>
          <cell r="AZ4881">
            <v>-13.121706916169758</v>
          </cell>
          <cell r="BG4881">
            <v>1.6756716673793233</v>
          </cell>
          <cell r="BJ4881">
            <v>3.1707034506053416E-2</v>
          </cell>
          <cell r="CF4881">
            <v>0</v>
          </cell>
          <cell r="CV4881">
            <v>34.708333333333336</v>
          </cell>
          <cell r="DA4881">
            <v>0</v>
          </cell>
          <cell r="ER4881">
            <v>249.04</v>
          </cell>
        </row>
        <row r="4882">
          <cell r="A4882">
            <v>572858</v>
          </cell>
          <cell r="C4882" t="str">
            <v>Frawley, Casey</v>
          </cell>
          <cell r="AF4882">
            <v>0.20540396026337321</v>
          </cell>
          <cell r="AN4882">
            <v>113.08800000000002</v>
          </cell>
          <cell r="AP4882">
            <v>9.9364737744721987E-2</v>
          </cell>
          <cell r="AV4882" t="str">
            <v>SS</v>
          </cell>
          <cell r="AW4882">
            <v>-11.022916666666667</v>
          </cell>
          <cell r="AX4882">
            <v>4.0727204401766874</v>
          </cell>
          <cell r="AY4882">
            <v>-10.534664157355856</v>
          </cell>
          <cell r="AZ4882">
            <v>4.0727204401766874</v>
          </cell>
          <cell r="BG4882">
            <v>1.2500033590568251</v>
          </cell>
          <cell r="BJ4882">
            <v>-5.5373186036558608E-4</v>
          </cell>
          <cell r="CF4882">
            <v>0</v>
          </cell>
          <cell r="CV4882">
            <v>28.791666666666668</v>
          </cell>
          <cell r="DA4882">
            <v>0</v>
          </cell>
          <cell r="ER4882">
            <v>282.72000000000003</v>
          </cell>
        </row>
        <row r="4883">
          <cell r="A4883">
            <v>607741</v>
          </cell>
          <cell r="C4883" t="str">
            <v>Taylor, Kevin</v>
          </cell>
          <cell r="AF4883">
            <v>0.22991926491409995</v>
          </cell>
          <cell r="AN4883">
            <v>168.38400000000001</v>
          </cell>
          <cell r="AP4883">
            <v>0.192636935348798</v>
          </cell>
          <cell r="AV4883" t="str">
            <v>1B</v>
          </cell>
          <cell r="AW4883">
            <v>-10.268297940219604</v>
          </cell>
          <cell r="AX4883">
            <v>-17.505116666666666</v>
          </cell>
          <cell r="AY4883">
            <v>-11.922616371610751</v>
          </cell>
          <cell r="AZ4883">
            <v>-10.268297940219604</v>
          </cell>
          <cell r="BG4883">
            <v>0.99954342206020486</v>
          </cell>
          <cell r="BJ4883">
            <v>-8.002219791512972E-4</v>
          </cell>
          <cell r="CF4883">
            <v>0</v>
          </cell>
          <cell r="CV4883">
            <v>24.958333333333332</v>
          </cell>
          <cell r="DA4883">
            <v>0</v>
          </cell>
          <cell r="ER4883">
            <v>420.96000000000004</v>
          </cell>
        </row>
        <row r="4884">
          <cell r="A4884">
            <v>621027</v>
          </cell>
          <cell r="C4884" t="str">
            <v>Maezes, Travis</v>
          </cell>
          <cell r="AF4884">
            <v>0.18692597296506819</v>
          </cell>
          <cell r="AN4884">
            <v>135.26399999999998</v>
          </cell>
          <cell r="AP4884">
            <v>0.1316174959151033</v>
          </cell>
          <cell r="AV4884" t="str">
            <v>3B</v>
          </cell>
          <cell r="AW4884">
            <v>-16.501752217419678</v>
          </cell>
          <cell r="AX4884">
            <v>-11.157182918070465</v>
          </cell>
          <cell r="AY4884">
            <v>-16.563222401004005</v>
          </cell>
          <cell r="AZ4884">
            <v>-11.157182918070465</v>
          </cell>
          <cell r="BG4884">
            <v>1.0685550103911783</v>
          </cell>
          <cell r="BJ4884">
            <v>-4.1711591171791343E-3</v>
          </cell>
          <cell r="CF4884">
            <v>0</v>
          </cell>
          <cell r="CV4884">
            <v>22.541666666666668</v>
          </cell>
          <cell r="DA4884">
            <v>0</v>
          </cell>
          <cell r="ER4884">
            <v>338.15999999999997</v>
          </cell>
        </row>
        <row r="4885">
          <cell r="A4885">
            <v>642000</v>
          </cell>
          <cell r="C4885" t="str">
            <v>Ray, Jayce</v>
          </cell>
          <cell r="AF4885">
            <v>0.19184087057168966</v>
          </cell>
          <cell r="AN4885">
            <v>87.744000000000014</v>
          </cell>
          <cell r="AP4885">
            <v>5.9440751181034091E-2</v>
          </cell>
          <cell r="AV4885" t="str">
            <v>RF</v>
          </cell>
          <cell r="AW4885">
            <v>-13.5842410725317</v>
          </cell>
          <cell r="AX4885">
            <v>-16.285250000000001</v>
          </cell>
          <cell r="AY4885">
            <v>-12.967539917205633</v>
          </cell>
          <cell r="AZ4885">
            <v>-12.967539917205633</v>
          </cell>
          <cell r="BG4885">
            <v>1.1773517654840184</v>
          </cell>
          <cell r="BJ4885">
            <v>4.6059518536921307E-2</v>
          </cell>
          <cell r="CF4885">
            <v>0</v>
          </cell>
          <cell r="CV4885">
            <v>26.625</v>
          </cell>
          <cell r="DA4885">
            <v>0</v>
          </cell>
          <cell r="ER4885">
            <v>219.36</v>
          </cell>
        </row>
        <row r="4886">
          <cell r="A4886">
            <v>654118</v>
          </cell>
          <cell r="C4886" t="str">
            <v>Meza, Erick</v>
          </cell>
          <cell r="AF4886">
            <v>0.18294638542114494</v>
          </cell>
          <cell r="AN4886">
            <v>112.22399999999999</v>
          </cell>
          <cell r="AP4886">
            <v>9.8059576478052635E-2</v>
          </cell>
          <cell r="AV4886" t="str">
            <v>1B</v>
          </cell>
          <cell r="AW4886">
            <v>-19.540361359120539</v>
          </cell>
          <cell r="AX4886">
            <v>-33.142183333333321</v>
          </cell>
          <cell r="AY4886">
            <v>-23.144693416160024</v>
          </cell>
          <cell r="AZ4886">
            <v>-19.540361359120539</v>
          </cell>
          <cell r="BG4886">
            <v>0.75877353841449668</v>
          </cell>
          <cell r="BJ4886">
            <v>-8.8426211407233446E-3</v>
          </cell>
          <cell r="CF4886">
            <v>0</v>
          </cell>
          <cell r="CV4886">
            <v>18.291666666666668</v>
          </cell>
          <cell r="DA4886">
            <v>0</v>
          </cell>
          <cell r="ER4886">
            <v>280.55999999999995</v>
          </cell>
        </row>
        <row r="4887">
          <cell r="A4887">
            <v>660721</v>
          </cell>
          <cell r="C4887" t="str">
            <v>Ventura, Juan</v>
          </cell>
          <cell r="AF4887">
            <v>0.11671268948120402</v>
          </cell>
          <cell r="AN4887">
            <v>85.152000000000001</v>
          </cell>
          <cell r="AP4887">
            <v>5.5157196146445653E-2</v>
          </cell>
          <cell r="AV4887" t="str">
            <v>SS</v>
          </cell>
          <cell r="AW4887">
            <v>-20.766603505279765</v>
          </cell>
          <cell r="AX4887">
            <v>-19.315242665491411</v>
          </cell>
          <cell r="AY4887">
            <v>-22.667455532855293</v>
          </cell>
          <cell r="AZ4887">
            <v>-19.315242665491411</v>
          </cell>
          <cell r="BG4887">
            <v>0.81307000826048914</v>
          </cell>
          <cell r="BJ4887">
            <v>1.0065842607810224E-2</v>
          </cell>
          <cell r="CF4887">
            <v>0</v>
          </cell>
          <cell r="CV4887">
            <v>18.041666666666668</v>
          </cell>
          <cell r="DA4887">
            <v>0</v>
          </cell>
          <cell r="ER4887">
            <v>212.88</v>
          </cell>
        </row>
        <row r="4888">
          <cell r="A4888">
            <v>660786</v>
          </cell>
          <cell r="C4888" t="str">
            <v>Villahermosa, Alexander</v>
          </cell>
          <cell r="AF4888">
            <v>0.12396309803691587</v>
          </cell>
          <cell r="AN4888">
            <v>73.632000000000005</v>
          </cell>
          <cell r="AP4888">
            <v>3.5637365321766534E-2</v>
          </cell>
          <cell r="AV4888" t="str">
            <v>LF</v>
          </cell>
          <cell r="AW4888">
            <v>-19.233333333333334</v>
          </cell>
          <cell r="AX4888">
            <v>-31.671016666666663</v>
          </cell>
          <cell r="AY4888">
            <v>-18.042881475747897</v>
          </cell>
          <cell r="AZ4888">
            <v>-18.042881475747897</v>
          </cell>
          <cell r="BG4888">
            <v>0.46278095722260248</v>
          </cell>
          <cell r="BJ4888">
            <v>-7.3728150435618933E-3</v>
          </cell>
          <cell r="CF4888">
            <v>0</v>
          </cell>
          <cell r="CV4888">
            <v>18.708333333333332</v>
          </cell>
          <cell r="DA4888">
            <v>0</v>
          </cell>
          <cell r="ER4888">
            <v>184.08</v>
          </cell>
        </row>
        <row r="4889">
          <cell r="A4889">
            <v>662966</v>
          </cell>
          <cell r="C4889" t="str">
            <v>Heras, Bernardo</v>
          </cell>
          <cell r="AF4889">
            <v>0.12309300729504233</v>
          </cell>
          <cell r="AN4889">
            <v>73.888000000000019</v>
          </cell>
          <cell r="AP4889">
            <v>5.1316703620997273E-2</v>
          </cell>
          <cell r="AV4889" t="str">
            <v>C</v>
          </cell>
          <cell r="AW4889">
            <v>-20.795026823219469</v>
          </cell>
          <cell r="AX4889">
            <v>-25.760449999999995</v>
          </cell>
          <cell r="AY4889">
            <v>-23.114016216887222</v>
          </cell>
          <cell r="AZ4889">
            <v>-14.229058400803162</v>
          </cell>
          <cell r="BG4889">
            <v>0.76906779093489885</v>
          </cell>
          <cell r="BJ4889">
            <v>7.7599491052650895E-3</v>
          </cell>
          <cell r="CF4889">
            <v>0</v>
          </cell>
          <cell r="CV4889">
            <v>20.625</v>
          </cell>
          <cell r="DA4889">
            <v>0</v>
          </cell>
          <cell r="ER4889">
            <v>184.72000000000003</v>
          </cell>
        </row>
        <row r="4890">
          <cell r="A4890">
            <v>663850</v>
          </cell>
          <cell r="C4890" t="str">
            <v>Peguero, Wasner</v>
          </cell>
          <cell r="AF4890">
            <v>0.11833614531347741</v>
          </cell>
          <cell r="AN4890">
            <v>87.744000000000014</v>
          </cell>
          <cell r="AP4890">
            <v>5.9440751181034091E-2</v>
          </cell>
          <cell r="AV4890" t="str">
            <v>RF</v>
          </cell>
          <cell r="AW4890">
            <v>-22.121790565959738</v>
          </cell>
          <cell r="AX4890">
            <v>-28.147449999999992</v>
          </cell>
          <cell r="AY4890">
            <v>-23.890285578692549</v>
          </cell>
          <cell r="AZ4890">
            <v>-22.121790565959738</v>
          </cell>
          <cell r="BG4890">
            <v>1.0941586776152665</v>
          </cell>
          <cell r="BJ4890">
            <v>-4.8190065159923043E-3</v>
          </cell>
          <cell r="CF4890">
            <v>0</v>
          </cell>
          <cell r="CV4890">
            <v>19.791666666666668</v>
          </cell>
          <cell r="DA4890">
            <v>0</v>
          </cell>
          <cell r="ER4890">
            <v>219.36</v>
          </cell>
        </row>
        <row r="4891">
          <cell r="A4891">
            <v>664676</v>
          </cell>
          <cell r="C4891" t="str">
            <v>Lopez, Yoeli</v>
          </cell>
          <cell r="AF4891">
            <v>0.12279544138805823</v>
          </cell>
          <cell r="AN4891">
            <v>124.03200000000002</v>
          </cell>
          <cell r="AP4891">
            <v>0.11557571975034675</v>
          </cell>
          <cell r="AV4891" t="str">
            <v>RF</v>
          </cell>
          <cell r="AW4891">
            <v>-18.835333333333335</v>
          </cell>
          <cell r="AX4891">
            <v>-30.788316666666667</v>
          </cell>
          <cell r="AY4891">
            <v>-21.041484758487144</v>
          </cell>
          <cell r="AZ4891">
            <v>-18.835333333333335</v>
          </cell>
          <cell r="BG4891">
            <v>0.61507506984800786</v>
          </cell>
          <cell r="BJ4891">
            <v>1.1074563716872611E-2</v>
          </cell>
          <cell r="CF4891">
            <v>0</v>
          </cell>
          <cell r="CV4891">
            <v>18.958333333333332</v>
          </cell>
          <cell r="DA4891">
            <v>0</v>
          </cell>
          <cell r="ER4891">
            <v>310.08000000000004</v>
          </cell>
        </row>
        <row r="4892">
          <cell r="A4892">
            <v>665482</v>
          </cell>
          <cell r="C4892" t="str">
            <v>Celestino, Gilberto</v>
          </cell>
          <cell r="AF4892">
            <v>0.14473643728057267</v>
          </cell>
          <cell r="AN4892">
            <v>108.48</v>
          </cell>
          <cell r="AP4892">
            <v>9.2359889469032619E-2</v>
          </cell>
          <cell r="AV4892" t="str">
            <v>CF</v>
          </cell>
          <cell r="AW4892">
            <v>-21.448625</v>
          </cell>
          <cell r="AX4892">
            <v>-36.616749999999996</v>
          </cell>
          <cell r="AY4892">
            <v>-16.543471321077867</v>
          </cell>
          <cell r="AZ4892">
            <v>-16.543471321077867</v>
          </cell>
          <cell r="BG4892">
            <v>0.80613866494419972</v>
          </cell>
          <cell r="BJ4892">
            <v>3.111077474898305E-3</v>
          </cell>
          <cell r="CF4892">
            <v>0</v>
          </cell>
          <cell r="CV4892">
            <v>17.375</v>
          </cell>
          <cell r="DA4892">
            <v>0</v>
          </cell>
          <cell r="ER4892">
            <v>271.2</v>
          </cell>
        </row>
        <row r="4893">
          <cell r="A4893">
            <v>665488</v>
          </cell>
          <cell r="C4893" t="str">
            <v>Vasquez, Santo</v>
          </cell>
          <cell r="AF4893">
            <v>0.11701598428919935</v>
          </cell>
          <cell r="AN4893">
            <v>106.75200000000001</v>
          </cell>
          <cell r="AP4893">
            <v>8.9704897203395917E-2</v>
          </cell>
          <cell r="AV4893" t="str">
            <v>SS</v>
          </cell>
          <cell r="AW4893">
            <v>-21.013574999999999</v>
          </cell>
          <cell r="AX4893">
            <v>-17.981134258083571</v>
          </cell>
          <cell r="AY4893">
            <v>-17.721490417062824</v>
          </cell>
          <cell r="AZ4893">
            <v>-17.721490417062824</v>
          </cell>
          <cell r="BG4893">
            <v>0.67904758390549946</v>
          </cell>
          <cell r="BJ4893">
            <v>4.7384582510785738E-3</v>
          </cell>
          <cell r="CF4893">
            <v>0</v>
          </cell>
          <cell r="CV4893">
            <v>17.625</v>
          </cell>
          <cell r="DA4893">
            <v>0</v>
          </cell>
          <cell r="ER4893">
            <v>266.88</v>
          </cell>
        </row>
        <row r="4894">
          <cell r="A4894">
            <v>665561</v>
          </cell>
          <cell r="C4894" t="str">
            <v>Marchan, Rafael</v>
          </cell>
          <cell r="AF4894">
            <v>0.12130718145133484</v>
          </cell>
          <cell r="AN4894">
            <v>92.896000000000015</v>
          </cell>
          <cell r="AP4894">
            <v>8.2097363792508871E-2</v>
          </cell>
          <cell r="AV4894" t="str">
            <v>C</v>
          </cell>
          <cell r="AW4894">
            <v>-22.448661821626622</v>
          </cell>
          <cell r="AX4894">
            <v>-36.616749999999996</v>
          </cell>
          <cell r="AY4894">
            <v>-27.266079761187271</v>
          </cell>
          <cell r="AZ4894">
            <v>-20.995561362373696</v>
          </cell>
          <cell r="BG4894">
            <v>0.89735089163075377</v>
          </cell>
          <cell r="BJ4894">
            <v>4.1006202372222453E-2</v>
          </cell>
          <cell r="CF4894">
            <v>0</v>
          </cell>
          <cell r="CV4894">
            <v>17.375</v>
          </cell>
          <cell r="DA4894">
            <v>0</v>
          </cell>
          <cell r="ER4894">
            <v>232.24</v>
          </cell>
        </row>
        <row r="4895">
          <cell r="A4895">
            <v>665562</v>
          </cell>
          <cell r="C4895" t="str">
            <v>Bocio, Keudy</v>
          </cell>
          <cell r="AF4895">
            <v>0.15087665551286869</v>
          </cell>
          <cell r="AN4895">
            <v>115.68000000000002</v>
          </cell>
          <cell r="AP4895">
            <v>0.10325765575803125</v>
          </cell>
          <cell r="AV4895" t="str">
            <v>2B</v>
          </cell>
          <cell r="AW4895">
            <v>-21.013574999999999</v>
          </cell>
          <cell r="AX4895">
            <v>-20.310276345928198</v>
          </cell>
          <cell r="AY4895">
            <v>-10.510437499999998</v>
          </cell>
          <cell r="AZ4895">
            <v>-10.510437499999998</v>
          </cell>
          <cell r="BG4895">
            <v>0.52885794332451552</v>
          </cell>
          <cell r="BJ4895">
            <v>-1.2261157943866395E-2</v>
          </cell>
          <cell r="CF4895">
            <v>0</v>
          </cell>
          <cell r="CV4895">
            <v>17.625</v>
          </cell>
          <cell r="DA4895">
            <v>0</v>
          </cell>
          <cell r="ER4895">
            <v>289.20000000000005</v>
          </cell>
        </row>
        <row r="4896">
          <cell r="A4896">
            <v>665598</v>
          </cell>
          <cell r="C4896" t="str">
            <v>Laffita, Leonardo</v>
          </cell>
          <cell r="AF4896">
            <v>0.18167148624987178</v>
          </cell>
          <cell r="AN4896">
            <v>122.88</v>
          </cell>
          <cell r="AP4896">
            <v>0.11389683432171838</v>
          </cell>
          <cell r="AV4896" t="str">
            <v>SS</v>
          </cell>
          <cell r="AW4896">
            <v>-12.475616666666665</v>
          </cell>
          <cell r="AX4896">
            <v>0.56579629712147161</v>
          </cell>
          <cell r="AY4896">
            <v>-6.8965516175823574</v>
          </cell>
          <cell r="AZ4896">
            <v>0.56579629712147161</v>
          </cell>
          <cell r="BG4896">
            <v>0.76104433098918245</v>
          </cell>
          <cell r="BJ4896">
            <v>-1.8018002147591663E-2</v>
          </cell>
          <cell r="CF4896">
            <v>0</v>
          </cell>
          <cell r="CV4896">
            <v>24.791666666666668</v>
          </cell>
          <cell r="DA4896">
            <v>0</v>
          </cell>
          <cell r="ER4896">
            <v>307.2</v>
          </cell>
        </row>
        <row r="4897">
          <cell r="A4897">
            <v>665629</v>
          </cell>
          <cell r="C4897" t="str">
            <v>Duran, Diego</v>
          </cell>
          <cell r="AF4897">
            <v>0.13331061885030859</v>
          </cell>
          <cell r="AN4897">
            <v>103.58400000000002</v>
          </cell>
          <cell r="AP4897">
            <v>8.4796852382473142E-2</v>
          </cell>
          <cell r="AV4897" t="str">
            <v>2B</v>
          </cell>
          <cell r="AW4897">
            <v>-19.764000000000003</v>
          </cell>
          <cell r="AX4897">
            <v>-15.975098043123026</v>
          </cell>
          <cell r="AY4897">
            <v>-16.484825061137844</v>
          </cell>
          <cell r="AZ4897">
            <v>-15.975098043123026</v>
          </cell>
          <cell r="BG4897">
            <v>0.55347805122670501</v>
          </cell>
          <cell r="BJ4897">
            <v>-3.4088058507557945E-2</v>
          </cell>
          <cell r="CF4897">
            <v>0</v>
          </cell>
          <cell r="CV4897">
            <v>18.375</v>
          </cell>
          <cell r="DA4897">
            <v>0</v>
          </cell>
          <cell r="ER4897">
            <v>258.96000000000004</v>
          </cell>
        </row>
        <row r="4898">
          <cell r="A4898">
            <v>665633</v>
          </cell>
          <cell r="C4898" t="str">
            <v>Pujols, Alfred</v>
          </cell>
          <cell r="AF4898">
            <v>0.11487484067131948</v>
          </cell>
          <cell r="AN4898">
            <v>59.232000000000006</v>
          </cell>
          <cell r="AP4898">
            <v>1.0073322831910203E-2</v>
          </cell>
          <cell r="AV4898" t="str">
            <v>3B</v>
          </cell>
          <cell r="AW4898">
            <v>-24.938455076813142</v>
          </cell>
          <cell r="AX4898">
            <v>-22.117080477010553</v>
          </cell>
          <cell r="AY4898">
            <v>-28.743610935750848</v>
          </cell>
          <cell r="AZ4898">
            <v>-22.117080477010553</v>
          </cell>
          <cell r="BG4898">
            <v>0.80348550644508032</v>
          </cell>
          <cell r="BJ4898">
            <v>2.3426278055030877E-2</v>
          </cell>
          <cell r="CF4898">
            <v>0</v>
          </cell>
          <cell r="CV4898">
            <v>17.625</v>
          </cell>
          <cell r="DA4898">
            <v>0</v>
          </cell>
          <cell r="ER4898">
            <v>148.08000000000001</v>
          </cell>
        </row>
        <row r="4899">
          <cell r="A4899">
            <v>665634</v>
          </cell>
          <cell r="C4899" t="str">
            <v>Graterol, Jesus</v>
          </cell>
          <cell r="AF4899">
            <v>0.13663966639408665</v>
          </cell>
          <cell r="AN4899">
            <v>109.92000000000002</v>
          </cell>
          <cell r="AP4899">
            <v>9.4560581170191171E-2</v>
          </cell>
          <cell r="AV4899" t="str">
            <v>2B</v>
          </cell>
          <cell r="AW4899">
            <v>-18.468208333333337</v>
          </cell>
          <cell r="AX4899">
            <v>-15.516036891503612</v>
          </cell>
          <cell r="AY4899">
            <v>-13.082497580861357</v>
          </cell>
          <cell r="AZ4899">
            <v>-13.082497580861357</v>
          </cell>
          <cell r="BG4899">
            <v>0.71583281899237505</v>
          </cell>
          <cell r="BJ4899">
            <v>5.6932981016975526E-3</v>
          </cell>
          <cell r="CF4899">
            <v>0</v>
          </cell>
          <cell r="CV4899">
            <v>19.208333333333332</v>
          </cell>
          <cell r="DA4899">
            <v>0</v>
          </cell>
          <cell r="ER4899">
            <v>274.8</v>
          </cell>
        </row>
        <row r="4900">
          <cell r="A4900">
            <v>665648</v>
          </cell>
          <cell r="C4900" t="str">
            <v>Genoves, Ricardo</v>
          </cell>
          <cell r="AF4900">
            <v>0.11740754661828293</v>
          </cell>
          <cell r="AN4900">
            <v>105.85599999999999</v>
          </cell>
          <cell r="AP4900">
            <v>0.10196376110481165</v>
          </cell>
          <cell r="AV4900" t="str">
            <v>C</v>
          </cell>
          <cell r="AW4900">
            <v>-26.727940903040714</v>
          </cell>
          <cell r="AX4900">
            <v>-37.594649999999994</v>
          </cell>
          <cell r="AY4900">
            <v>-31.734959908443816</v>
          </cell>
          <cell r="AZ4900">
            <v>-26.090968202056622</v>
          </cell>
          <cell r="BG4900">
            <v>0.92342977654289382</v>
          </cell>
          <cell r="BJ4900">
            <v>6.4322612865594774E-3</v>
          </cell>
          <cell r="CF4900">
            <v>0</v>
          </cell>
          <cell r="CV4900">
            <v>17.125</v>
          </cell>
          <cell r="DA4900">
            <v>0</v>
          </cell>
          <cell r="ER4900">
            <v>264.64</v>
          </cell>
        </row>
        <row r="4901">
          <cell r="A4901">
            <v>665649</v>
          </cell>
          <cell r="C4901" t="str">
            <v>Gutierrez, Nishell</v>
          </cell>
          <cell r="AF4901">
            <v>0.11387623079367402</v>
          </cell>
          <cell r="AN4901">
            <v>105.88800000000002</v>
          </cell>
          <cell r="AP4901">
            <v>8.8371567831732722E-2</v>
          </cell>
          <cell r="AV4901" t="str">
            <v>2B</v>
          </cell>
          <cell r="AW4901">
            <v>-21.883674999999997</v>
          </cell>
          <cell r="AX4901">
            <v>-20.819807548951754</v>
          </cell>
          <cell r="AY4901">
            <v>-23.177270213181714</v>
          </cell>
          <cell r="AZ4901">
            <v>-20.819807548951754</v>
          </cell>
          <cell r="BG4901">
            <v>0.63014779512090535</v>
          </cell>
          <cell r="BJ4901">
            <v>-7.1762398713734856E-3</v>
          </cell>
          <cell r="CF4901">
            <v>0</v>
          </cell>
          <cell r="CV4901">
            <v>17.125</v>
          </cell>
          <cell r="DA4901">
            <v>0</v>
          </cell>
          <cell r="ER4901">
            <v>264.72000000000003</v>
          </cell>
        </row>
        <row r="4902">
          <cell r="A4902">
            <v>665651</v>
          </cell>
          <cell r="C4902" t="str">
            <v>Rincones, Diego</v>
          </cell>
          <cell r="AF4902">
            <v>0.12638738642487085</v>
          </cell>
          <cell r="AN4902">
            <v>114.24000000000001</v>
          </cell>
          <cell r="AP4902">
            <v>0.10109908829520819</v>
          </cell>
          <cell r="AV4902" t="str">
            <v>RF</v>
          </cell>
          <cell r="AW4902">
            <v>-27.088359933466972</v>
          </cell>
          <cell r="AX4902">
            <v>-37.980284933466962</v>
          </cell>
          <cell r="AY4902">
            <v>-29.701503742267811</v>
          </cell>
          <cell r="AZ4902">
            <v>-27.088359933466972</v>
          </cell>
          <cell r="BG4902">
            <v>0.77427053829123005</v>
          </cell>
          <cell r="BJ4902">
            <v>4.2610143418056462E-4</v>
          </cell>
          <cell r="CF4902">
            <v>0</v>
          </cell>
          <cell r="CV4902">
            <v>17.041666666666668</v>
          </cell>
          <cell r="DA4902">
            <v>0</v>
          </cell>
          <cell r="ER4902">
            <v>285.60000000000002</v>
          </cell>
        </row>
        <row r="4903">
          <cell r="A4903">
            <v>665705</v>
          </cell>
          <cell r="C4903" t="str">
            <v>Avila, Luis</v>
          </cell>
          <cell r="AF4903">
            <v>0.10964094735439339</v>
          </cell>
          <cell r="AN4903">
            <v>107.04000000000002</v>
          </cell>
          <cell r="AP4903">
            <v>9.0148474038215243E-2</v>
          </cell>
          <cell r="AV4903" t="str">
            <v>SS</v>
          </cell>
          <cell r="AW4903">
            <v>-21.506041396718636</v>
          </cell>
          <cell r="AX4903">
            <v>-18.09281146360258</v>
          </cell>
          <cell r="AY4903">
            <v>-19.834503784467643</v>
          </cell>
          <cell r="AZ4903">
            <v>-18.09281146360258</v>
          </cell>
          <cell r="BG4903">
            <v>0.59956823350193256</v>
          </cell>
          <cell r="BJ4903">
            <v>-1.6968925444080393E-2</v>
          </cell>
          <cell r="CF4903">
            <v>0</v>
          </cell>
          <cell r="CV4903">
            <v>17.291666666666668</v>
          </cell>
          <cell r="DA4903">
            <v>0</v>
          </cell>
          <cell r="ER4903">
            <v>267.60000000000002</v>
          </cell>
        </row>
        <row r="4904">
          <cell r="A4904">
            <v>665706</v>
          </cell>
          <cell r="C4904" t="str">
            <v>Connell, Bryan</v>
          </cell>
          <cell r="AF4904">
            <v>0.11898056251520164</v>
          </cell>
          <cell r="AN4904">
            <v>109.34400000000001</v>
          </cell>
          <cell r="AP4904">
            <v>9.3681586340233047E-2</v>
          </cell>
          <cell r="AV4904" t="str">
            <v>RF</v>
          </cell>
          <cell r="AW4904">
            <v>-25.801724361135058</v>
          </cell>
          <cell r="AX4904">
            <v>-35.638849999999991</v>
          </cell>
          <cell r="AY4904">
            <v>-28.98368846881618</v>
          </cell>
          <cell r="AZ4904">
            <v>-25.801724361135058</v>
          </cell>
          <cell r="BG4904">
            <v>0.67390527718144366</v>
          </cell>
          <cell r="BJ4904">
            <v>7.4885928569740068E-4</v>
          </cell>
          <cell r="CF4904">
            <v>0</v>
          </cell>
          <cell r="CV4904">
            <v>17.625</v>
          </cell>
          <cell r="DA4904">
            <v>0</v>
          </cell>
          <cell r="ER4904">
            <v>273.36</v>
          </cell>
        </row>
        <row r="4905">
          <cell r="A4905">
            <v>665708</v>
          </cell>
          <cell r="C4905" t="str">
            <v>Lujano, Jesus</v>
          </cell>
          <cell r="AF4905">
            <v>0.12641462740185569</v>
          </cell>
          <cell r="AN4905">
            <v>115.39200000000001</v>
          </cell>
          <cell r="AP4905">
            <v>0.10282677201695967</v>
          </cell>
          <cell r="AV4905" t="str">
            <v>CF</v>
          </cell>
          <cell r="AW4905">
            <v>-21.448625</v>
          </cell>
          <cell r="AX4905">
            <v>-36.616749999999996</v>
          </cell>
          <cell r="AY4905">
            <v>-18.794095893825912</v>
          </cell>
          <cell r="AZ4905">
            <v>-18.794095893825912</v>
          </cell>
          <cell r="BG4905">
            <v>0.58591249090194952</v>
          </cell>
          <cell r="BJ4905">
            <v>-1.2308531104152006E-2</v>
          </cell>
          <cell r="CF4905">
            <v>0</v>
          </cell>
          <cell r="CV4905">
            <v>17.375</v>
          </cell>
          <cell r="DA4905">
            <v>0</v>
          </cell>
          <cell r="ER4905">
            <v>288.48</v>
          </cell>
        </row>
        <row r="4906">
          <cell r="A4906">
            <v>665709</v>
          </cell>
          <cell r="C4906" t="str">
            <v>Manon, Luis</v>
          </cell>
          <cell r="AF4906">
            <v>0.12401959656521586</v>
          </cell>
          <cell r="AN4906">
            <v>90.048000000000002</v>
          </cell>
          <cell r="AP4906">
            <v>6.3215880115299217E-2</v>
          </cell>
          <cell r="AV4906" t="str">
            <v>2B</v>
          </cell>
          <cell r="AW4906">
            <v>-21.303608333333337</v>
          </cell>
          <cell r="AX4906">
            <v>-20.725774940323355</v>
          </cell>
          <cell r="AY4906">
            <v>-17.553407297556994</v>
          </cell>
          <cell r="AZ4906">
            <v>-17.553407297556994</v>
          </cell>
          <cell r="BG4906">
            <v>0.56679295055317525</v>
          </cell>
          <cell r="BJ4906">
            <v>3.2295018873311482E-4</v>
          </cell>
          <cell r="CF4906">
            <v>0</v>
          </cell>
          <cell r="CV4906">
            <v>17.458333333333332</v>
          </cell>
          <cell r="DA4906">
            <v>0</v>
          </cell>
          <cell r="ER4906">
            <v>225.12</v>
          </cell>
        </row>
        <row r="4907">
          <cell r="A4907">
            <v>665715</v>
          </cell>
          <cell r="C4907" t="str">
            <v>Sibrian, Jose</v>
          </cell>
          <cell r="AF4907">
            <v>0.11431284008461259</v>
          </cell>
          <cell r="AN4907">
            <v>82.528000000000006</v>
          </cell>
          <cell r="AP4907">
            <v>6.5559985192719661E-2</v>
          </cell>
          <cell r="AV4907" t="str">
            <v>C</v>
          </cell>
          <cell r="AW4907">
            <v>-26.979055123686056</v>
          </cell>
          <cell r="AX4907">
            <v>-36.423380123686051</v>
          </cell>
          <cell r="AY4907">
            <v>-31.431758220470286</v>
          </cell>
          <cell r="AZ4907">
            <v>-21.223276807864337</v>
          </cell>
          <cell r="BG4907">
            <v>0.63714743626553272</v>
          </cell>
          <cell r="BJ4907">
            <v>-2.1596037011941123E-3</v>
          </cell>
          <cell r="CF4907">
            <v>0</v>
          </cell>
          <cell r="CV4907">
            <v>17.708333333333332</v>
          </cell>
          <cell r="DA4907">
            <v>0</v>
          </cell>
          <cell r="ER4907">
            <v>206.32</v>
          </cell>
        </row>
        <row r="4908">
          <cell r="A4908">
            <v>665750</v>
          </cell>
          <cell r="C4908" t="str">
            <v>Taveras, Leody</v>
          </cell>
          <cell r="AF4908">
            <v>0.15461237704664962</v>
          </cell>
          <cell r="AN4908">
            <v>127.48800000000001</v>
          </cell>
          <cell r="AP4908">
            <v>0.12057442029173926</v>
          </cell>
          <cell r="AV4908" t="str">
            <v>CF</v>
          </cell>
          <cell r="AW4908">
            <v>-20.723541666666662</v>
          </cell>
          <cell r="AX4908">
            <v>-34.986916666666659</v>
          </cell>
          <cell r="AY4908">
            <v>-13.370792936664179</v>
          </cell>
          <cell r="AZ4908">
            <v>-13.370792936664179</v>
          </cell>
          <cell r="BG4908">
            <v>0.87117610288052205</v>
          </cell>
          <cell r="BJ4908">
            <v>-1.1074685474204508E-2</v>
          </cell>
          <cell r="CF4908">
            <v>0</v>
          </cell>
          <cell r="CV4908">
            <v>17.791666666666668</v>
          </cell>
          <cell r="DA4908">
            <v>0</v>
          </cell>
          <cell r="ER4908">
            <v>318.72000000000003</v>
          </cell>
        </row>
        <row r="4909">
          <cell r="A4909">
            <v>665752</v>
          </cell>
          <cell r="C4909" t="str">
            <v>Heredia, Starling</v>
          </cell>
          <cell r="AF4909">
            <v>0.14079923040191661</v>
          </cell>
          <cell r="AN4909">
            <v>121.72800000000001</v>
          </cell>
          <cell r="AP4909">
            <v>0.11221156277927058</v>
          </cell>
          <cell r="AV4909" t="str">
            <v>LF</v>
          </cell>
          <cell r="AW4909">
            <v>-21.448625</v>
          </cell>
          <cell r="AX4909">
            <v>-36.616749999999996</v>
          </cell>
          <cell r="AY4909">
            <v>-16.797535527699189</v>
          </cell>
          <cell r="AZ4909">
            <v>-16.797535527699189</v>
          </cell>
          <cell r="BG4909">
            <v>0.8889785791599254</v>
          </cell>
          <cell r="BJ4909">
            <v>-7.1611524005139055E-3</v>
          </cell>
          <cell r="CF4909">
            <v>0</v>
          </cell>
          <cell r="CV4909">
            <v>17.375</v>
          </cell>
          <cell r="DA4909">
            <v>0</v>
          </cell>
          <cell r="ER4909">
            <v>304.32</v>
          </cell>
        </row>
        <row r="4910">
          <cell r="A4910">
            <v>665764</v>
          </cell>
          <cell r="C4910" t="str">
            <v>Alvarez, Gabriel</v>
          </cell>
          <cell r="AF4910">
            <v>0.11508493263260169</v>
          </cell>
          <cell r="AN4910">
            <v>90.336000000000013</v>
          </cell>
          <cell r="AP4910">
            <v>6.3685641513999913E-2</v>
          </cell>
          <cell r="AV4910" t="str">
            <v>LF</v>
          </cell>
          <cell r="AW4910">
            <v>-22.436964342595711</v>
          </cell>
          <cell r="AX4910">
            <v>-30.788316666666667</v>
          </cell>
          <cell r="AY4910">
            <v>-25.077020221057964</v>
          </cell>
          <cell r="AZ4910">
            <v>-22.436964342595711</v>
          </cell>
          <cell r="BG4910">
            <v>0.69779369976766548</v>
          </cell>
          <cell r="BJ4910">
            <v>-2.3257964980711147E-2</v>
          </cell>
          <cell r="CF4910">
            <v>0</v>
          </cell>
          <cell r="CV4910">
            <v>18.958333333333332</v>
          </cell>
          <cell r="DA4910">
            <v>0</v>
          </cell>
          <cell r="ER4910">
            <v>225.84</v>
          </cell>
        </row>
        <row r="4911">
          <cell r="A4911">
            <v>665766</v>
          </cell>
          <cell r="C4911" t="str">
            <v>Pena, Andrison</v>
          </cell>
          <cell r="AF4911">
            <v>0.14962186004867783</v>
          </cell>
          <cell r="AN4911">
            <v>91.77600000000001</v>
          </cell>
          <cell r="AP4911">
            <v>6.6027399161279976E-2</v>
          </cell>
          <cell r="AV4911" t="str">
            <v>3B</v>
          </cell>
          <cell r="AW4911">
            <v>-17.554768905792386</v>
          </cell>
          <cell r="AX4911">
            <v>-16.696377132659883</v>
          </cell>
          <cell r="AY4911">
            <v>-13.839914728897822</v>
          </cell>
          <cell r="AZ4911">
            <v>-13.839914728897822</v>
          </cell>
          <cell r="BG4911">
            <v>1.0191792094081744</v>
          </cell>
          <cell r="BJ4911">
            <v>2.6445986973663654E-2</v>
          </cell>
          <cell r="CF4911">
            <v>0</v>
          </cell>
          <cell r="CV4911">
            <v>19.708333333333332</v>
          </cell>
          <cell r="DA4911">
            <v>0</v>
          </cell>
          <cell r="ER4911">
            <v>229.44</v>
          </cell>
        </row>
        <row r="4912">
          <cell r="A4912">
            <v>665770</v>
          </cell>
          <cell r="C4912" t="str">
            <v>Kelly, Yhordegny</v>
          </cell>
          <cell r="AF4912">
            <v>0.1412871703574449</v>
          </cell>
          <cell r="AN4912">
            <v>119.71200000000002</v>
          </cell>
          <cell r="AP4912">
            <v>0.10924686103173176</v>
          </cell>
          <cell r="AV4912" t="str">
            <v>RF</v>
          </cell>
          <cell r="AW4912">
            <v>-25.15932145108215</v>
          </cell>
          <cell r="AX4912">
            <v>-31.533879784415475</v>
          </cell>
          <cell r="AY4912">
            <v>-26.621046061992391</v>
          </cell>
          <cell r="AZ4912">
            <v>-25.15932145108215</v>
          </cell>
          <cell r="BG4912">
            <v>0.79378194367067323</v>
          </cell>
          <cell r="BJ4912">
            <v>7.8251047384485239E-3</v>
          </cell>
          <cell r="CF4912">
            <v>0</v>
          </cell>
          <cell r="CV4912">
            <v>19.291666666666668</v>
          </cell>
          <cell r="DA4912">
            <v>0</v>
          </cell>
          <cell r="ER4912">
            <v>299.28000000000003</v>
          </cell>
        </row>
        <row r="4913">
          <cell r="A4913">
            <v>665775</v>
          </cell>
          <cell r="C4913" t="str">
            <v>Contreras, Mc Gregory</v>
          </cell>
          <cell r="AF4913">
            <v>0.13631916210825695</v>
          </cell>
          <cell r="AN4913">
            <v>124.03200000000002</v>
          </cell>
          <cell r="AP4913">
            <v>0.11557571975034675</v>
          </cell>
          <cell r="AV4913" t="str">
            <v>CF</v>
          </cell>
          <cell r="AW4913">
            <v>-20.578524999999999</v>
          </cell>
          <cell r="AX4913">
            <v>-34.660949999999993</v>
          </cell>
          <cell r="AY4913">
            <v>-19.32875758937087</v>
          </cell>
          <cell r="AZ4913">
            <v>-19.32875758937087</v>
          </cell>
          <cell r="BG4913">
            <v>0.77517513664387416</v>
          </cell>
          <cell r="BJ4913">
            <v>1.2119503635058591E-2</v>
          </cell>
          <cell r="CF4913">
            <v>0</v>
          </cell>
          <cell r="CV4913">
            <v>17.875</v>
          </cell>
          <cell r="DA4913">
            <v>0</v>
          </cell>
          <cell r="ER4913">
            <v>310.08000000000004</v>
          </cell>
        </row>
        <row r="4914">
          <cell r="A4914">
            <v>665776</v>
          </cell>
          <cell r="C4914" t="str">
            <v>Castellanos, Pedro</v>
          </cell>
          <cell r="AF4914">
            <v>0.14135486261396352</v>
          </cell>
          <cell r="AN4914">
            <v>119.71200000000002</v>
          </cell>
          <cell r="AP4914">
            <v>0.10924686103173176</v>
          </cell>
          <cell r="AV4914" t="str">
            <v>1B</v>
          </cell>
          <cell r="AW4914">
            <v>-20.565372610356135</v>
          </cell>
          <cell r="AX4914">
            <v>-32.259483333333321</v>
          </cell>
          <cell r="AY4914">
            <v>-22.216346726113208</v>
          </cell>
          <cell r="AZ4914">
            <v>-20.565372610356135</v>
          </cell>
          <cell r="BG4914">
            <v>1.1880111903695343</v>
          </cell>
          <cell r="BJ4914">
            <v>9.1343047282983758E-3</v>
          </cell>
          <cell r="CF4914">
            <v>0</v>
          </cell>
          <cell r="CV4914">
            <v>18.541666666666668</v>
          </cell>
          <cell r="DA4914">
            <v>0</v>
          </cell>
          <cell r="ER4914">
            <v>299.28000000000003</v>
          </cell>
        </row>
        <row r="4915">
          <cell r="A4915">
            <v>665777</v>
          </cell>
          <cell r="C4915" t="str">
            <v>Gonzalez, Esmerlin</v>
          </cell>
          <cell r="AF4915">
            <v>0.11171938686130911</v>
          </cell>
          <cell r="AN4915">
            <v>76.224000000000004</v>
          </cell>
          <cell r="AP4915">
            <v>4.0099321558752066E-2</v>
          </cell>
          <cell r="AV4915" t="str">
            <v>LF</v>
          </cell>
          <cell r="AW4915">
            <v>-19.703579637567685</v>
          </cell>
          <cell r="AX4915">
            <v>-31.965249999999994</v>
          </cell>
          <cell r="AY4915">
            <v>-22.099611500904579</v>
          </cell>
          <cell r="AZ4915">
            <v>-19.703579637567685</v>
          </cell>
          <cell r="BG4915">
            <v>0.72171510911525505</v>
          </cell>
          <cell r="BJ4915">
            <v>2.1898555306861384E-3</v>
          </cell>
          <cell r="CF4915">
            <v>0</v>
          </cell>
          <cell r="CV4915">
            <v>18.625</v>
          </cell>
          <cell r="DA4915">
            <v>0</v>
          </cell>
          <cell r="ER4915">
            <v>190.56</v>
          </cell>
        </row>
        <row r="4916">
          <cell r="A4916">
            <v>665779</v>
          </cell>
          <cell r="C4916" t="str">
            <v>Rincon, Carlos</v>
          </cell>
          <cell r="AF4916">
            <v>0.17253065541818968</v>
          </cell>
          <cell r="AN4916">
            <v>101.28</v>
          </cell>
          <cell r="AP4916">
            <v>8.1193991923049769E-2</v>
          </cell>
          <cell r="AV4916" t="str">
            <v>RF</v>
          </cell>
          <cell r="AW4916">
            <v>-19.233333333333334</v>
          </cell>
          <cell r="AX4916">
            <v>-31.671016666666663</v>
          </cell>
          <cell r="AY4916">
            <v>-14.748144547765028</v>
          </cell>
          <cell r="AZ4916">
            <v>-14.748144547765028</v>
          </cell>
          <cell r="BG4916">
            <v>0.9948886875622418</v>
          </cell>
          <cell r="BJ4916">
            <v>-2.2636738436096485E-4</v>
          </cell>
          <cell r="CF4916">
            <v>0</v>
          </cell>
          <cell r="CV4916">
            <v>18.708333333333332</v>
          </cell>
          <cell r="DA4916">
            <v>0</v>
          </cell>
          <cell r="ER4916">
            <v>253.2</v>
          </cell>
        </row>
        <row r="4917">
          <cell r="A4917">
            <v>665780</v>
          </cell>
          <cell r="C4917" t="str">
            <v>Labour, Franklin</v>
          </cell>
          <cell r="AF4917">
            <v>0.11516273710457769</v>
          </cell>
          <cell r="AN4917">
            <v>110.208</v>
          </cell>
          <cell r="AP4917">
            <v>9.4999439523821838E-2</v>
          </cell>
          <cell r="AV4917" t="str">
            <v>LF</v>
          </cell>
          <cell r="AW4917">
            <v>-24.175058638400358</v>
          </cell>
          <cell r="AX4917">
            <v>-33.730649999999997</v>
          </cell>
          <cell r="AY4917">
            <v>-28.275674969796867</v>
          </cell>
          <cell r="AZ4917">
            <v>-24.175058638400358</v>
          </cell>
          <cell r="BG4917">
            <v>0.80520835006789548</v>
          </cell>
          <cell r="BJ4917">
            <v>7.6165007647016466E-3</v>
          </cell>
          <cell r="CF4917">
            <v>0</v>
          </cell>
          <cell r="CV4917">
            <v>18.125</v>
          </cell>
          <cell r="DA4917">
            <v>0</v>
          </cell>
          <cell r="ER4917">
            <v>275.52</v>
          </cell>
        </row>
        <row r="4918">
          <cell r="A4918">
            <v>665781</v>
          </cell>
          <cell r="C4918" t="str">
            <v>Abreu, Felix</v>
          </cell>
          <cell r="AF4918">
            <v>0.12948110564303367</v>
          </cell>
          <cell r="AN4918">
            <v>110.49600000000001</v>
          </cell>
          <cell r="AP4918">
            <v>9.5437872662146206E-2</v>
          </cell>
          <cell r="AV4918" t="str">
            <v>LF</v>
          </cell>
          <cell r="AW4918">
            <v>-19.498666666666665</v>
          </cell>
          <cell r="AX4918">
            <v>-32.259483333333321</v>
          </cell>
          <cell r="AY4918">
            <v>-23.378094356660149</v>
          </cell>
          <cell r="AZ4918">
            <v>-19.498666666666665</v>
          </cell>
          <cell r="BG4918">
            <v>0.67739647958658067</v>
          </cell>
          <cell r="BJ4918">
            <v>-1.7241350572469713E-2</v>
          </cell>
          <cell r="CF4918">
            <v>0</v>
          </cell>
          <cell r="CV4918">
            <v>18.541666666666668</v>
          </cell>
          <cell r="DA4918">
            <v>0</v>
          </cell>
          <cell r="ER4918">
            <v>276.24</v>
          </cell>
        </row>
        <row r="4919">
          <cell r="A4919">
            <v>665783</v>
          </cell>
          <cell r="C4919" t="str">
            <v>Nunez, Yeremy</v>
          </cell>
          <cell r="AF4919">
            <v>0.11193433494371043</v>
          </cell>
          <cell r="AN4919">
            <v>91.2</v>
          </cell>
          <cell r="AP4919">
            <v>6.5092103147878611E-2</v>
          </cell>
          <cell r="AV4919" t="str">
            <v>LF</v>
          </cell>
          <cell r="AW4919">
            <v>-19.498666666666665</v>
          </cell>
          <cell r="AX4919">
            <v>-32.259483333333321</v>
          </cell>
          <cell r="AY4919">
            <v>-13.875875232772385</v>
          </cell>
          <cell r="AZ4919">
            <v>-13.875875232772385</v>
          </cell>
          <cell r="BG4919">
            <v>0.53677851299702395</v>
          </cell>
          <cell r="BJ4919">
            <v>-6.2454685600403376E-3</v>
          </cell>
          <cell r="CF4919">
            <v>0</v>
          </cell>
          <cell r="CV4919">
            <v>18.541666666666668</v>
          </cell>
          <cell r="DA4919">
            <v>0</v>
          </cell>
          <cell r="ER4919">
            <v>228</v>
          </cell>
        </row>
        <row r="4920">
          <cell r="A4920">
            <v>665785</v>
          </cell>
          <cell r="C4920" t="str">
            <v>Molina, Jonelvy</v>
          </cell>
          <cell r="AF4920">
            <v>0.11151275750025816</v>
          </cell>
          <cell r="AN4920">
            <v>69.568000000000012</v>
          </cell>
          <cell r="AP4920">
            <v>4.4030984017427888E-2</v>
          </cell>
          <cell r="AV4920" t="str">
            <v>C</v>
          </cell>
          <cell r="AW4920">
            <v>-23.211262548806381</v>
          </cell>
          <cell r="AX4920">
            <v>-29.722449999999988</v>
          </cell>
          <cell r="AY4920">
            <v>-25.911607009519606</v>
          </cell>
          <cell r="AZ4920">
            <v>-14.467227247933407</v>
          </cell>
          <cell r="BG4920">
            <v>0.74077061832343083</v>
          </cell>
          <cell r="BJ4920">
            <v>-1.5289323215949139E-3</v>
          </cell>
          <cell r="CF4920">
            <v>0</v>
          </cell>
          <cell r="CV4920">
            <v>19.291666666666668</v>
          </cell>
          <cell r="DA4920">
            <v>0</v>
          </cell>
          <cell r="ER4920">
            <v>173.92000000000002</v>
          </cell>
        </row>
        <row r="4921">
          <cell r="A4921">
            <v>665786</v>
          </cell>
          <cell r="C4921" t="str">
            <v>Rojas, Simon</v>
          </cell>
          <cell r="AF4921">
            <v>0.12016661594423075</v>
          </cell>
          <cell r="AN4921">
            <v>100.41600000000001</v>
          </cell>
          <cell r="AP4921">
            <v>7.9835595172987772E-2</v>
          </cell>
          <cell r="AV4921" t="str">
            <v>RF</v>
          </cell>
          <cell r="AW4921">
            <v>-22.297052850519563</v>
          </cell>
          <cell r="AX4921">
            <v>-32.553716666666666</v>
          </cell>
          <cell r="AY4921">
            <v>-26.59038731640171</v>
          </cell>
          <cell r="AZ4921">
            <v>-22.297052850519563</v>
          </cell>
          <cell r="BG4921">
            <v>0.68775237498285147</v>
          </cell>
          <cell r="BJ4921">
            <v>2.3870018249229352E-3</v>
          </cell>
          <cell r="CF4921">
            <v>0</v>
          </cell>
          <cell r="CV4921">
            <v>18.458333333333332</v>
          </cell>
          <cell r="DA4921">
            <v>0</v>
          </cell>
          <cell r="ER4921">
            <v>251.04000000000002</v>
          </cell>
        </row>
        <row r="4922">
          <cell r="A4922">
            <v>665790</v>
          </cell>
          <cell r="C4922" t="str">
            <v>Mepris, Francisco</v>
          </cell>
          <cell r="AF4922">
            <v>0.12663602050551451</v>
          </cell>
          <cell r="AN4922">
            <v>99.552000000000007</v>
          </cell>
          <cell r="AP4922">
            <v>7.8473175867942335E-2</v>
          </cell>
          <cell r="AV4922" t="str">
            <v>2B</v>
          </cell>
          <cell r="AW4922">
            <v>-19.233333333333334</v>
          </cell>
          <cell r="AX4922">
            <v>-16.84363679321196</v>
          </cell>
          <cell r="AY4922">
            <v>-7.7677583333333331</v>
          </cell>
          <cell r="AZ4922">
            <v>-7.7677583333333331</v>
          </cell>
          <cell r="BG4922">
            <v>0.80706878295071993</v>
          </cell>
          <cell r="BJ4922">
            <v>1.9471650516246497E-2</v>
          </cell>
          <cell r="CF4922">
            <v>0</v>
          </cell>
          <cell r="CV4922">
            <v>18.708333333333332</v>
          </cell>
          <cell r="DA4922">
            <v>0</v>
          </cell>
          <cell r="ER4922">
            <v>248.88</v>
          </cell>
        </row>
        <row r="4923">
          <cell r="A4923">
            <v>665793</v>
          </cell>
          <cell r="C4923" t="str">
            <v>Ventura, Francisco</v>
          </cell>
          <cell r="AF4923">
            <v>0.14398263398454145</v>
          </cell>
          <cell r="AN4923">
            <v>96.640000000000015</v>
          </cell>
          <cell r="AP4923">
            <v>8.7926256302955474E-2</v>
          </cell>
          <cell r="AV4923" t="str">
            <v>C</v>
          </cell>
          <cell r="AW4923">
            <v>-23.494846054256751</v>
          </cell>
          <cell r="AX4923">
            <v>-35.638849999999991</v>
          </cell>
          <cell r="AY4923">
            <v>-26.818798905675656</v>
          </cell>
          <cell r="AZ4923">
            <v>-10.961994478016871</v>
          </cell>
          <cell r="BG4923">
            <v>0.57481829618944325</v>
          </cell>
          <cell r="BJ4923">
            <v>-2.921648594873788E-3</v>
          </cell>
          <cell r="CF4923">
            <v>0</v>
          </cell>
          <cell r="CV4923">
            <v>17.625</v>
          </cell>
          <cell r="DA4923">
            <v>0</v>
          </cell>
          <cell r="ER4923">
            <v>241.60000000000002</v>
          </cell>
        </row>
        <row r="4924">
          <cell r="A4924">
            <v>665794</v>
          </cell>
          <cell r="C4924" t="str">
            <v>Nolasco, Pedro</v>
          </cell>
          <cell r="AF4924">
            <v>0.10820749151123427</v>
          </cell>
          <cell r="AN4924">
            <v>81.408000000000015</v>
          </cell>
          <cell r="AP4924">
            <v>4.8900501091315274E-2</v>
          </cell>
          <cell r="AV4924" t="str">
            <v>RF</v>
          </cell>
          <cell r="AW4924">
            <v>-19.563843673304376</v>
          </cell>
          <cell r="AX4924">
            <v>-30.247449999999994</v>
          </cell>
          <cell r="AY4924">
            <v>-20.342196175252475</v>
          </cell>
          <cell r="AZ4924">
            <v>-19.563843673304376</v>
          </cell>
          <cell r="BG4924">
            <v>0.67883842541532791</v>
          </cell>
          <cell r="BJ4924">
            <v>-9.5603429315194153E-5</v>
          </cell>
          <cell r="CF4924">
            <v>0</v>
          </cell>
          <cell r="CV4924">
            <v>19.125</v>
          </cell>
          <cell r="DA4924">
            <v>0</v>
          </cell>
          <cell r="ER4924">
            <v>203.52</v>
          </cell>
        </row>
        <row r="4925">
          <cell r="A4925">
            <v>665798</v>
          </cell>
          <cell r="C4925" t="str">
            <v>Brito, Ronny</v>
          </cell>
          <cell r="AF4925">
            <v>0.13245156880775452</v>
          </cell>
          <cell r="AN4925">
            <v>116.83200000000002</v>
          </cell>
          <cell r="AP4925">
            <v>0.10497705986311401</v>
          </cell>
          <cell r="AV4925" t="str">
            <v>SS</v>
          </cell>
          <cell r="AW4925">
            <v>-21.593641666666663</v>
          </cell>
          <cell r="AX4925">
            <v>-17.913895948055487</v>
          </cell>
          <cell r="AY4925">
            <v>-17.375102449418726</v>
          </cell>
          <cell r="AZ4925">
            <v>-17.375102449418726</v>
          </cell>
          <cell r="BG4925">
            <v>0.67540651903171123</v>
          </cell>
          <cell r="BJ4925">
            <v>2.933504044098173E-3</v>
          </cell>
          <cell r="CF4925">
            <v>0</v>
          </cell>
          <cell r="CV4925">
            <v>17.291666666666668</v>
          </cell>
          <cell r="DA4925">
            <v>0</v>
          </cell>
          <cell r="ER4925">
            <v>292.08000000000004</v>
          </cell>
        </row>
        <row r="4926">
          <cell r="A4926">
            <v>665799</v>
          </cell>
          <cell r="C4926" t="str">
            <v>Vargas, Carlos</v>
          </cell>
          <cell r="AF4926">
            <v>0.14040880259441385</v>
          </cell>
          <cell r="AN4926">
            <v>119.13600000000002</v>
          </cell>
          <cell r="AP4926">
            <v>0.10839616303634192</v>
          </cell>
          <cell r="AV4926" t="str">
            <v>SS</v>
          </cell>
          <cell r="AW4926">
            <v>-26.504771150781842</v>
          </cell>
          <cell r="AX4926">
            <v>-20.614668655126945</v>
          </cell>
          <cell r="AY4926">
            <v>-30.962643478820226</v>
          </cell>
          <cell r="AZ4926">
            <v>-20.614668655126945</v>
          </cell>
          <cell r="BG4926">
            <v>0.88663889553905251</v>
          </cell>
          <cell r="BJ4926">
            <v>-1.6558719877809627E-2</v>
          </cell>
          <cell r="CF4926">
            <v>0</v>
          </cell>
          <cell r="CV4926">
            <v>17.291666666666668</v>
          </cell>
          <cell r="DA4926">
            <v>0</v>
          </cell>
          <cell r="ER4926">
            <v>297.84000000000003</v>
          </cell>
        </row>
        <row r="4927">
          <cell r="A4927">
            <v>665804</v>
          </cell>
          <cell r="C4927" t="str">
            <v>Amaya, Miguel</v>
          </cell>
          <cell r="AF4927">
            <v>0.12746931945160539</v>
          </cell>
          <cell r="AN4927">
            <v>108.44800000000001</v>
          </cell>
          <cell r="AP4927">
            <v>0.10583429170865588</v>
          </cell>
          <cell r="AV4927" t="str">
            <v>C</v>
          </cell>
          <cell r="AW4927">
            <v>-21.12104260413777</v>
          </cell>
          <cell r="AX4927">
            <v>-36.942716666666655</v>
          </cell>
          <cell r="AY4927">
            <v>-23.613272394644255</v>
          </cell>
          <cell r="AZ4927">
            <v>-15.299054949978617</v>
          </cell>
          <cell r="BG4927">
            <v>0.89526387041611089</v>
          </cell>
          <cell r="BJ4927">
            <v>3.3861734374513452E-3</v>
          </cell>
          <cell r="CF4927">
            <v>0</v>
          </cell>
          <cell r="CV4927">
            <v>17.291666666666668</v>
          </cell>
          <cell r="DA4927">
            <v>0</v>
          </cell>
          <cell r="ER4927">
            <v>271.12</v>
          </cell>
        </row>
        <row r="4928">
          <cell r="A4928">
            <v>665805</v>
          </cell>
          <cell r="C4928" t="str">
            <v>Ramos, Melvin</v>
          </cell>
          <cell r="AF4928">
            <v>0.12697792284314408</v>
          </cell>
          <cell r="AN4928">
            <v>104.16</v>
          </cell>
          <cell r="AP4928">
            <v>8.5693156918947411E-2</v>
          </cell>
          <cell r="AV4928" t="str">
            <v>SS</v>
          </cell>
          <cell r="AW4928">
            <v>-23.411291292351983</v>
          </cell>
          <cell r="AX4928">
            <v>-25.997476408810375</v>
          </cell>
          <cell r="AY4928">
            <v>-26.740045334247078</v>
          </cell>
          <cell r="AZ4928">
            <v>-23.411291292351983</v>
          </cell>
          <cell r="BG4928">
            <v>0.52116863099397137</v>
          </cell>
          <cell r="BJ4928">
            <v>3.121408974747969E-3</v>
          </cell>
          <cell r="CF4928">
            <v>0</v>
          </cell>
          <cell r="CV4928">
            <v>17.541666666666668</v>
          </cell>
          <cell r="DA4928">
            <v>0</v>
          </cell>
          <cell r="ER4928">
            <v>260.39999999999998</v>
          </cell>
        </row>
        <row r="4929">
          <cell r="A4929">
            <v>665808</v>
          </cell>
          <cell r="C4929" t="str">
            <v>Rasquin, Wiklerman</v>
          </cell>
          <cell r="AF4929">
            <v>0.11161262572029551</v>
          </cell>
          <cell r="AN4929">
            <v>98.688000000000002</v>
          </cell>
          <cell r="AP4929">
            <v>7.7106716113720664E-2</v>
          </cell>
          <cell r="AV4929" t="str">
            <v>CF</v>
          </cell>
          <cell r="AW4929">
            <v>-21.158591666666666</v>
          </cell>
          <cell r="AX4929">
            <v>-35.964816666666657</v>
          </cell>
          <cell r="AY4929">
            <v>-20.437516293859755</v>
          </cell>
          <cell r="AZ4929">
            <v>-20.437516293859755</v>
          </cell>
          <cell r="BG4929">
            <v>0.49258569186708079</v>
          </cell>
          <cell r="BJ4929">
            <v>3.7621702176753036E-3</v>
          </cell>
          <cell r="CF4929">
            <v>0</v>
          </cell>
          <cell r="CV4929">
            <v>17.541666666666668</v>
          </cell>
          <cell r="DA4929">
            <v>0</v>
          </cell>
          <cell r="ER4929">
            <v>246.72</v>
          </cell>
        </row>
        <row r="4930">
          <cell r="A4930">
            <v>665810</v>
          </cell>
          <cell r="C4930" t="str">
            <v>Liriano, Welin</v>
          </cell>
          <cell r="AF4930">
            <v>0.11242609860342609</v>
          </cell>
          <cell r="AN4930">
            <v>102.14400000000001</v>
          </cell>
          <cell r="AP4930">
            <v>8.2548383906810741E-2</v>
          </cell>
          <cell r="AV4930" t="str">
            <v>3B</v>
          </cell>
          <cell r="AW4930">
            <v>-20.461940982442279</v>
          </cell>
          <cell r="AX4930">
            <v>-22.129850423130627</v>
          </cell>
          <cell r="AY4930">
            <v>-23.284788413314566</v>
          </cell>
          <cell r="AZ4930">
            <v>-20.461940982442279</v>
          </cell>
          <cell r="BG4930">
            <v>0.69529179918790263</v>
          </cell>
          <cell r="BJ4930">
            <v>-1.6680356453472878E-3</v>
          </cell>
          <cell r="CF4930">
            <v>0</v>
          </cell>
          <cell r="CV4930">
            <v>17.708333333333332</v>
          </cell>
          <cell r="DA4930">
            <v>0</v>
          </cell>
          <cell r="ER4930">
            <v>255.36</v>
          </cell>
        </row>
        <row r="4931">
          <cell r="A4931">
            <v>665818</v>
          </cell>
          <cell r="C4931" t="str">
            <v>Brito, Raider</v>
          </cell>
          <cell r="AF4931">
            <v>0.11907990024381249</v>
          </cell>
          <cell r="AN4931">
            <v>84.864000000000019</v>
          </cell>
          <cell r="AP4931">
            <v>5.4678835918292923E-2</v>
          </cell>
          <cell r="AV4931" t="str">
            <v>CF</v>
          </cell>
          <cell r="AW4931">
            <v>-21.883674999999997</v>
          </cell>
          <cell r="AX4931">
            <v>-37.594649999999994</v>
          </cell>
          <cell r="AY4931">
            <v>-12.070870544216305</v>
          </cell>
          <cell r="AZ4931">
            <v>-12.070870544216305</v>
          </cell>
          <cell r="BG4931">
            <v>0.66701632717586312</v>
          </cell>
          <cell r="BJ4931">
            <v>-3.42576704732016E-2</v>
          </cell>
          <cell r="CF4931">
            <v>0</v>
          </cell>
          <cell r="CV4931">
            <v>17.125</v>
          </cell>
          <cell r="DA4931">
            <v>0</v>
          </cell>
          <cell r="ER4931">
            <v>212.16000000000003</v>
          </cell>
        </row>
        <row r="4932">
          <cell r="A4932">
            <v>665819</v>
          </cell>
          <cell r="C4932" t="str">
            <v>Amon, Pascal</v>
          </cell>
          <cell r="AF4932">
            <v>0.13032397409235358</v>
          </cell>
          <cell r="AN4932">
            <v>103.87200000000001</v>
          </cell>
          <cell r="AP4932">
            <v>8.5245224207265324E-2</v>
          </cell>
          <cell r="AV4932" t="str">
            <v>CF</v>
          </cell>
          <cell r="AW4932">
            <v>-19.423585459796101</v>
          </cell>
          <cell r="AX4932">
            <v>-32.259483333333321</v>
          </cell>
          <cell r="AY4932">
            <v>-16.537063266566438</v>
          </cell>
          <cell r="AZ4932">
            <v>-16.537063266566438</v>
          </cell>
          <cell r="BG4932">
            <v>0.7283136447498364</v>
          </cell>
          <cell r="BJ4932">
            <v>-4.3332506467385623E-3</v>
          </cell>
          <cell r="CF4932">
            <v>0</v>
          </cell>
          <cell r="CV4932">
            <v>18.541666666666668</v>
          </cell>
          <cell r="DA4932">
            <v>0</v>
          </cell>
          <cell r="ER4932">
            <v>259.68</v>
          </cell>
        </row>
        <row r="4933">
          <cell r="A4933">
            <v>665820</v>
          </cell>
          <cell r="C4933" t="str">
            <v>Javier, Wander</v>
          </cell>
          <cell r="AF4933">
            <v>0.13863994975612348</v>
          </cell>
          <cell r="AN4933">
            <v>62.400000000000006</v>
          </cell>
          <cell r="AP4933">
            <v>1.5813026213648107E-2</v>
          </cell>
          <cell r="AV4933" t="str">
            <v>SS</v>
          </cell>
          <cell r="AW4933">
            <v>-26.592243673304367</v>
          </cell>
          <cell r="AX4933">
            <v>-19.724020405140692</v>
          </cell>
          <cell r="AY4933">
            <v>-30.981315175516919</v>
          </cell>
          <cell r="AZ4933">
            <v>-19.724020405140692</v>
          </cell>
          <cell r="BG4933">
            <v>0.82789906007824898</v>
          </cell>
          <cell r="BJ4933">
            <v>1.7268047679734333E-3</v>
          </cell>
          <cell r="CF4933">
            <v>0</v>
          </cell>
          <cell r="CV4933">
            <v>17.541666666666668</v>
          </cell>
          <cell r="DA4933">
            <v>0</v>
          </cell>
          <cell r="ER4933">
            <v>156</v>
          </cell>
        </row>
        <row r="4934">
          <cell r="A4934">
            <v>665821</v>
          </cell>
          <cell r="C4934" t="str">
            <v>Andrade, Fabian</v>
          </cell>
          <cell r="AF4934">
            <v>0.12092974115058783</v>
          </cell>
          <cell r="AN4934">
            <v>111.64800000000001</v>
          </cell>
          <cell r="AP4934">
            <v>9.7187365398367254E-2</v>
          </cell>
          <cell r="AV4934" t="str">
            <v>LF</v>
          </cell>
          <cell r="AW4934">
            <v>-21.849160329114948</v>
          </cell>
          <cell r="AX4934">
            <v>-37.268683333333328</v>
          </cell>
          <cell r="AY4934">
            <v>-25.880749155709367</v>
          </cell>
          <cell r="AZ4934">
            <v>-21.849160329114948</v>
          </cell>
          <cell r="BG4934">
            <v>0.64746130456695294</v>
          </cell>
          <cell r="BJ4934">
            <v>-1.593724371015681E-3</v>
          </cell>
          <cell r="CF4934">
            <v>0</v>
          </cell>
          <cell r="CV4934">
            <v>17.208333333333332</v>
          </cell>
          <cell r="DA4934">
            <v>0</v>
          </cell>
          <cell r="ER4934">
            <v>279.12</v>
          </cell>
        </row>
        <row r="4935">
          <cell r="A4935">
            <v>665823</v>
          </cell>
          <cell r="C4935" t="str">
            <v>Lozada, Everlouis</v>
          </cell>
          <cell r="AF4935">
            <v>0.14376129271868598</v>
          </cell>
          <cell r="AN4935">
            <v>126.048</v>
          </cell>
          <cell r="AP4935">
            <v>0.11849851148384594</v>
          </cell>
          <cell r="AV4935" t="str">
            <v>2B</v>
          </cell>
          <cell r="AW4935">
            <v>-21.013574999999999</v>
          </cell>
          <cell r="AX4935">
            <v>-20.125276055951637</v>
          </cell>
          <cell r="AY4935">
            <v>-13.476174050855686</v>
          </cell>
          <cell r="AZ4935">
            <v>-13.476174050855686</v>
          </cell>
          <cell r="BG4935">
            <v>0.52936540822149236</v>
          </cell>
          <cell r="BJ4935">
            <v>1.4492104377927306E-2</v>
          </cell>
          <cell r="CF4935">
            <v>0</v>
          </cell>
          <cell r="CV4935">
            <v>17.625</v>
          </cell>
          <cell r="DA4935">
            <v>0</v>
          </cell>
          <cell r="ER4935">
            <v>315.12</v>
          </cell>
        </row>
        <row r="4936">
          <cell r="A4936">
            <v>665826</v>
          </cell>
          <cell r="C4936" t="str">
            <v>Vital, Santiago</v>
          </cell>
          <cell r="AF4936">
            <v>0.11840404824784045</v>
          </cell>
          <cell r="AN4936">
            <v>89.472000000000008</v>
          </cell>
          <cell r="AP4936">
            <v>6.2274941784167814E-2</v>
          </cell>
          <cell r="AV4936" t="str">
            <v>LF</v>
          </cell>
          <cell r="AW4936">
            <v>-21.303608333333337</v>
          </cell>
          <cell r="AX4936">
            <v>-36.29078333333333</v>
          </cell>
          <cell r="AY4936">
            <v>-21.94605070977261</v>
          </cell>
          <cell r="AZ4936">
            <v>-21.303608333333337</v>
          </cell>
          <cell r="BG4936">
            <v>0.90637315755858627</v>
          </cell>
          <cell r="BJ4936">
            <v>2.0337603388112784E-2</v>
          </cell>
          <cell r="CF4936">
            <v>0</v>
          </cell>
          <cell r="CV4936">
            <v>17.458333333333332</v>
          </cell>
          <cell r="DA4936">
            <v>0</v>
          </cell>
          <cell r="ER4936">
            <v>223.68</v>
          </cell>
        </row>
        <row r="4937">
          <cell r="A4937">
            <v>665827</v>
          </cell>
          <cell r="C4937" t="str">
            <v>Mendoza, Harvin</v>
          </cell>
          <cell r="AF4937">
            <v>0.12719061127620218</v>
          </cell>
          <cell r="AN4937">
            <v>120.288</v>
          </cell>
          <cell r="AP4937">
            <v>0.11009593723676458</v>
          </cell>
          <cell r="AV4937" t="str">
            <v>1B</v>
          </cell>
          <cell r="AW4937">
            <v>-25.250029841840394</v>
          </cell>
          <cell r="AX4937">
            <v>-36.616749999999996</v>
          </cell>
          <cell r="AY4937">
            <v>-29.750964276289793</v>
          </cell>
          <cell r="AZ4937">
            <v>-25.250029841840394</v>
          </cell>
          <cell r="BG4937">
            <v>0.92460854904028156</v>
          </cell>
          <cell r="BJ4937">
            <v>8.3338929808870459E-3</v>
          </cell>
          <cell r="CF4937">
            <v>0</v>
          </cell>
          <cell r="CV4937">
            <v>17.375</v>
          </cell>
          <cell r="DA4937">
            <v>0</v>
          </cell>
          <cell r="ER4937">
            <v>300.71999999999997</v>
          </cell>
        </row>
        <row r="4938">
          <cell r="A4938">
            <v>665828</v>
          </cell>
          <cell r="C4938" t="str">
            <v>Cabrera, Oswaldo</v>
          </cell>
          <cell r="AF4938">
            <v>0.1741405929554653</v>
          </cell>
          <cell r="AN4938">
            <v>104.16</v>
          </cell>
          <cell r="AP4938">
            <v>8.5693156918947411E-2</v>
          </cell>
          <cell r="AV4938" t="str">
            <v>SS</v>
          </cell>
          <cell r="AW4938">
            <v>-21.593641666666663</v>
          </cell>
          <cell r="AX4938">
            <v>-19.173723168299595</v>
          </cell>
          <cell r="AY4938">
            <v>-21.818636670781146</v>
          </cell>
          <cell r="AZ4938">
            <v>-19.173723168299595</v>
          </cell>
          <cell r="BG4938">
            <v>0.81005558203835015</v>
          </cell>
          <cell r="BJ4938">
            <v>3.648952091002577E-3</v>
          </cell>
          <cell r="CF4938">
            <v>0</v>
          </cell>
          <cell r="CV4938">
            <v>17.291666666666668</v>
          </cell>
          <cell r="DA4938">
            <v>0</v>
          </cell>
          <cell r="ER4938">
            <v>260.39999999999998</v>
          </cell>
        </row>
        <row r="4939">
          <cell r="A4939">
            <v>665829</v>
          </cell>
          <cell r="C4939" t="str">
            <v>Leon, Luis</v>
          </cell>
          <cell r="AF4939">
            <v>0.12010295952064881</v>
          </cell>
          <cell r="AN4939">
            <v>113.66399999999999</v>
          </cell>
          <cell r="AP4939">
            <v>0.10023274878305655</v>
          </cell>
          <cell r="AV4939" t="str">
            <v>SS</v>
          </cell>
          <cell r="AW4939">
            <v>-21.392487790951431</v>
          </cell>
          <cell r="AX4939">
            <v>-17.604443412220164</v>
          </cell>
          <cell r="AY4939">
            <v>-23.950348999046341</v>
          </cell>
          <cell r="AZ4939">
            <v>-17.604443412220164</v>
          </cell>
          <cell r="BG4939">
            <v>0.70344328684760693</v>
          </cell>
          <cell r="BJ4939">
            <v>-9.2752534147128151E-3</v>
          </cell>
          <cell r="CF4939">
            <v>0</v>
          </cell>
          <cell r="CV4939">
            <v>17.791666666666668</v>
          </cell>
          <cell r="DA4939">
            <v>0</v>
          </cell>
          <cell r="ER4939">
            <v>284.15999999999997</v>
          </cell>
        </row>
        <row r="4940">
          <cell r="A4940">
            <v>665831</v>
          </cell>
          <cell r="C4940" t="str">
            <v>Estevez, Yeison</v>
          </cell>
          <cell r="AF4940">
            <v>0.12848347592296361</v>
          </cell>
          <cell r="AN4940">
            <v>99.84</v>
          </cell>
          <cell r="AP4940">
            <v>7.8927763689244812E-2</v>
          </cell>
          <cell r="AV4940" t="str">
            <v>2B</v>
          </cell>
          <cell r="AW4940">
            <v>-17.055283333333335</v>
          </cell>
          <cell r="AX4940">
            <v>-11.273377370815641</v>
          </cell>
          <cell r="AY4940">
            <v>-8.1936304532947144</v>
          </cell>
          <cell r="AZ4940">
            <v>-8.1936304532947144</v>
          </cell>
          <cell r="BG4940">
            <v>0.73549853795767306</v>
          </cell>
          <cell r="BJ4940">
            <v>5.9931791549946148E-3</v>
          </cell>
          <cell r="CF4940">
            <v>0</v>
          </cell>
          <cell r="CV4940">
            <v>20.208333333333332</v>
          </cell>
          <cell r="DA4940">
            <v>0</v>
          </cell>
          <cell r="ER4940">
            <v>249.6</v>
          </cell>
        </row>
        <row r="4941">
          <cell r="A4941">
            <v>665833</v>
          </cell>
          <cell r="C4941" t="str">
            <v>Cruz, Oneil</v>
          </cell>
          <cell r="AF4941">
            <v>0.1332951535714125</v>
          </cell>
          <cell r="AN4941">
            <v>105.024</v>
          </cell>
          <cell r="AP4941">
            <v>8.7034326816554097E-2</v>
          </cell>
          <cell r="AV4941" t="str">
            <v>3B</v>
          </cell>
          <cell r="AW4941">
            <v>-20.868558333333336</v>
          </cell>
          <cell r="AX4941">
            <v>-18.031861331441771</v>
          </cell>
          <cell r="AY4941">
            <v>-13.425850232988202</v>
          </cell>
          <cell r="AZ4941">
            <v>-13.425850232988202</v>
          </cell>
          <cell r="BG4941">
            <v>0.97933222146952703</v>
          </cell>
          <cell r="BJ4941">
            <v>2.0700838706697946E-2</v>
          </cell>
          <cell r="CF4941">
            <v>0</v>
          </cell>
          <cell r="CV4941">
            <v>17.708333333333332</v>
          </cell>
          <cell r="DA4941">
            <v>0</v>
          </cell>
          <cell r="ER4941">
            <v>262.56</v>
          </cell>
        </row>
        <row r="4942">
          <cell r="A4942">
            <v>665834</v>
          </cell>
          <cell r="C4942" t="str">
            <v>Guzman, Jeison</v>
          </cell>
          <cell r="AF4942">
            <v>0.14064564418444875</v>
          </cell>
          <cell r="AN4942">
            <v>111.36</v>
          </cell>
          <cell r="AP4942">
            <v>9.6750626956258579E-2</v>
          </cell>
          <cell r="AV4942" t="str">
            <v>SS</v>
          </cell>
          <cell r="AW4942">
            <v>-20.868558333333336</v>
          </cell>
          <cell r="AX4942">
            <v>-18.287520161730402</v>
          </cell>
          <cell r="AY4942">
            <v>-20.669446710750716</v>
          </cell>
          <cell r="AZ4942">
            <v>-18.287520161730402</v>
          </cell>
          <cell r="BG4942">
            <v>0.9024504942235938</v>
          </cell>
          <cell r="BJ4942">
            <v>7.108357544637651E-3</v>
          </cell>
          <cell r="CF4942">
            <v>0</v>
          </cell>
          <cell r="CV4942">
            <v>17.708333333333332</v>
          </cell>
          <cell r="DA4942">
            <v>0</v>
          </cell>
          <cell r="ER4942">
            <v>278.39999999999998</v>
          </cell>
        </row>
        <row r="4943">
          <cell r="A4943">
            <v>665835</v>
          </cell>
          <cell r="C4943" t="str">
            <v>Munoz, Jesus</v>
          </cell>
          <cell r="AF4943">
            <v>0.12572851737769739</v>
          </cell>
          <cell r="AN4943">
            <v>109.63200000000002</v>
          </cell>
          <cell r="AP4943">
            <v>9.412129698236027E-2</v>
          </cell>
          <cell r="AV4943" t="str">
            <v>CF</v>
          </cell>
          <cell r="AW4943">
            <v>-21.158591666666666</v>
          </cell>
          <cell r="AX4943">
            <v>-35.964816666666657</v>
          </cell>
          <cell r="AY4943">
            <v>-15.538134258661957</v>
          </cell>
          <cell r="AZ4943">
            <v>-15.538134258661957</v>
          </cell>
          <cell r="BG4943">
            <v>0.92071299506263049</v>
          </cell>
          <cell r="BJ4943">
            <v>-9.4421745063902308E-4</v>
          </cell>
          <cell r="CF4943">
            <v>0</v>
          </cell>
          <cell r="CV4943">
            <v>17.541666666666668</v>
          </cell>
          <cell r="DA4943">
            <v>0</v>
          </cell>
          <cell r="ER4943">
            <v>274.08000000000004</v>
          </cell>
        </row>
        <row r="4944">
          <cell r="A4944">
            <v>665836</v>
          </cell>
          <cell r="C4944" t="str">
            <v>Pineiro, Antonio</v>
          </cell>
          <cell r="AF4944">
            <v>0.11948889611620525</v>
          </cell>
          <cell r="AN4944">
            <v>104.73600000000002</v>
          </cell>
          <cell r="AP4944">
            <v>8.6587707580730089E-2</v>
          </cell>
          <cell r="AV4944" t="str">
            <v>SS</v>
          </cell>
          <cell r="AW4944">
            <v>-21.593641666666663</v>
          </cell>
          <cell r="AX4944">
            <v>-16.607510551483387</v>
          </cell>
          <cell r="AY4944">
            <v>-17.007999179348335</v>
          </cell>
          <cell r="AZ4944">
            <v>-16.607510551483387</v>
          </cell>
          <cell r="BG4944">
            <v>0.79394990796918563</v>
          </cell>
          <cell r="BJ4944">
            <v>-1.2396937955839567E-2</v>
          </cell>
          <cell r="CF4944">
            <v>0</v>
          </cell>
          <cell r="CV4944">
            <v>17.291666666666668</v>
          </cell>
          <cell r="DA4944">
            <v>0</v>
          </cell>
          <cell r="ER4944">
            <v>261.84000000000003</v>
          </cell>
        </row>
        <row r="4945">
          <cell r="A4945">
            <v>665837</v>
          </cell>
          <cell r="C4945" t="str">
            <v>Diaz, Giovanni</v>
          </cell>
          <cell r="AF4945">
            <v>0.10625477981038833</v>
          </cell>
          <cell r="AN4945">
            <v>107.04000000000002</v>
          </cell>
          <cell r="AP4945">
            <v>9.0148474038215243E-2</v>
          </cell>
          <cell r="AV4945" t="str">
            <v>SS</v>
          </cell>
          <cell r="AW4945">
            <v>-21.883674999999997</v>
          </cell>
          <cell r="AX4945">
            <v>-18.377690474228636</v>
          </cell>
          <cell r="AY4945">
            <v>-22.058563717567267</v>
          </cell>
          <cell r="AZ4945">
            <v>-18.377690474228636</v>
          </cell>
          <cell r="BG4945">
            <v>0.58175631110698589</v>
          </cell>
          <cell r="BJ4945">
            <v>3.6960519661584362E-4</v>
          </cell>
          <cell r="CF4945">
            <v>0</v>
          </cell>
          <cell r="CV4945">
            <v>17.125</v>
          </cell>
          <cell r="DA4945">
            <v>0</v>
          </cell>
          <cell r="ER4945">
            <v>267.60000000000002</v>
          </cell>
        </row>
        <row r="4946">
          <cell r="A4946">
            <v>665839</v>
          </cell>
          <cell r="C4946" t="str">
            <v>Valdez, Enmanuel</v>
          </cell>
          <cell r="AF4946">
            <v>0.13438070789206644</v>
          </cell>
          <cell r="AN4946">
            <v>110.49600000000001</v>
          </cell>
          <cell r="AP4946">
            <v>9.5437872662146206E-2</v>
          </cell>
          <cell r="AV4946" t="str">
            <v>2B</v>
          </cell>
          <cell r="AW4946">
            <v>-21.30702030560678</v>
          </cell>
          <cell r="AX4946">
            <v>-21.966100065013649</v>
          </cell>
          <cell r="AY4946">
            <v>-23.93435068525347</v>
          </cell>
          <cell r="AZ4946">
            <v>-21.30702030560678</v>
          </cell>
          <cell r="BG4946">
            <v>0.65186236726155267</v>
          </cell>
          <cell r="BJ4946">
            <v>8.2676119051625641E-3</v>
          </cell>
          <cell r="CF4946">
            <v>0</v>
          </cell>
          <cell r="CV4946">
            <v>17.541666666666668</v>
          </cell>
          <cell r="DA4946">
            <v>0</v>
          </cell>
          <cell r="ER4946">
            <v>276.24</v>
          </cell>
        </row>
        <row r="4947">
          <cell r="A4947">
            <v>665840</v>
          </cell>
          <cell r="C4947" t="str">
            <v>Reina, Carlos</v>
          </cell>
          <cell r="AF4947">
            <v>0.12478369378516019</v>
          </cell>
          <cell r="AN4947">
            <v>89.728000000000009</v>
          </cell>
          <cell r="AP4947">
            <v>7.7106716113720664E-2</v>
          </cell>
          <cell r="AV4947" t="str">
            <v>C</v>
          </cell>
          <cell r="AW4947">
            <v>-21.073591150124692</v>
          </cell>
          <cell r="AX4947">
            <v>-35.964816666666657</v>
          </cell>
          <cell r="AY4947">
            <v>-24.671880910786825</v>
          </cell>
          <cell r="AZ4947">
            <v>-17.447404207300991</v>
          </cell>
          <cell r="BG4947">
            <v>0.73951226431765749</v>
          </cell>
          <cell r="BJ4947">
            <v>7.35548534586876E-3</v>
          </cell>
          <cell r="CF4947">
            <v>0</v>
          </cell>
          <cell r="CV4947">
            <v>17.541666666666668</v>
          </cell>
          <cell r="DA4947">
            <v>0</v>
          </cell>
          <cell r="ER4947">
            <v>224.32</v>
          </cell>
        </row>
        <row r="4948">
          <cell r="A4948">
            <v>665841</v>
          </cell>
          <cell r="C4948" t="str">
            <v>Vargas, Jhosner</v>
          </cell>
          <cell r="AF4948">
            <v>0.12326178987479039</v>
          </cell>
          <cell r="AN4948">
            <v>62.400000000000006</v>
          </cell>
          <cell r="AP4948">
            <v>1.5813026213648107E-2</v>
          </cell>
          <cell r="AV4948" t="str">
            <v>2B</v>
          </cell>
          <cell r="AW4948">
            <v>-21.303608333333337</v>
          </cell>
          <cell r="AX4948">
            <v>-17.219963433949808</v>
          </cell>
          <cell r="AY4948">
            <v>-18.83125513278188</v>
          </cell>
          <cell r="AZ4948">
            <v>-17.219963433949808</v>
          </cell>
          <cell r="BG4948">
            <v>0.633652930656323</v>
          </cell>
          <cell r="BJ4948">
            <v>-2.820240127252998E-2</v>
          </cell>
          <cell r="CF4948">
            <v>0</v>
          </cell>
          <cell r="CV4948">
            <v>17.458333333333332</v>
          </cell>
          <cell r="DA4948">
            <v>0</v>
          </cell>
          <cell r="ER4948">
            <v>156</v>
          </cell>
        </row>
        <row r="4949">
          <cell r="A4949">
            <v>665846</v>
          </cell>
          <cell r="C4949" t="str">
            <v>Bastidas, Jesus</v>
          </cell>
          <cell r="AF4949">
            <v>0.11822311710065367</v>
          </cell>
          <cell r="AN4949">
            <v>119.13600000000002</v>
          </cell>
          <cell r="AP4949">
            <v>0.10839616303634192</v>
          </cell>
          <cell r="AV4949" t="str">
            <v>SS</v>
          </cell>
          <cell r="AW4949">
            <v>-20.723541666666662</v>
          </cell>
          <cell r="AX4949">
            <v>-11.250838876024906</v>
          </cell>
          <cell r="AY4949">
            <v>-15.740392476055341</v>
          </cell>
          <cell r="AZ4949">
            <v>-11.250838876024906</v>
          </cell>
          <cell r="BG4949">
            <v>0.6034087151452836</v>
          </cell>
          <cell r="BJ4949">
            <v>-1.2993734912210104E-2</v>
          </cell>
          <cell r="CF4949">
            <v>0</v>
          </cell>
          <cell r="CV4949">
            <v>17.791666666666668</v>
          </cell>
          <cell r="DA4949">
            <v>0</v>
          </cell>
          <cell r="ER4949">
            <v>297.84000000000003</v>
          </cell>
        </row>
        <row r="4950">
          <cell r="A4950">
            <v>665848</v>
          </cell>
          <cell r="C4950" t="str">
            <v>Aquino, Luis</v>
          </cell>
          <cell r="AF4950">
            <v>0.10940026898190555</v>
          </cell>
          <cell r="AN4950">
            <v>109.34400000000001</v>
          </cell>
          <cell r="AP4950">
            <v>9.3681586340233047E-2</v>
          </cell>
          <cell r="AV4950" t="str">
            <v>2B</v>
          </cell>
          <cell r="AW4950">
            <v>-21.738658333333333</v>
          </cell>
          <cell r="AX4950">
            <v>-23.038418864321642</v>
          </cell>
          <cell r="AY4950">
            <v>-21.265963166060668</v>
          </cell>
          <cell r="AZ4950">
            <v>-21.265963166060668</v>
          </cell>
          <cell r="BG4950">
            <v>0.730074500239422</v>
          </cell>
          <cell r="BJ4950">
            <v>4.4346793642532495E-3</v>
          </cell>
          <cell r="CF4950">
            <v>0</v>
          </cell>
          <cell r="CV4950">
            <v>17.208333333333332</v>
          </cell>
          <cell r="DA4950">
            <v>0</v>
          </cell>
          <cell r="ER4950">
            <v>273.36</v>
          </cell>
        </row>
        <row r="4951">
          <cell r="A4951">
            <v>665850</v>
          </cell>
          <cell r="C4951" t="str">
            <v>Inoa, Cristian</v>
          </cell>
          <cell r="AF4951">
            <v>0.1432535214039935</v>
          </cell>
          <cell r="AN4951">
            <v>122.88</v>
          </cell>
          <cell r="AP4951">
            <v>0.11389683432171838</v>
          </cell>
          <cell r="AV4951" t="str">
            <v>2B</v>
          </cell>
          <cell r="AW4951">
            <v>-22.618422530101412</v>
          </cell>
          <cell r="AX4951">
            <v>-23.235520221620888</v>
          </cell>
          <cell r="AY4951">
            <v>-20.550876883813029</v>
          </cell>
          <cell r="AZ4951">
            <v>-20.550876883813029</v>
          </cell>
          <cell r="BG4951">
            <v>0.71879674663007553</v>
          </cell>
          <cell r="BJ4951">
            <v>6.8979373975372451E-3</v>
          </cell>
          <cell r="CF4951">
            <v>0</v>
          </cell>
          <cell r="CV4951">
            <v>16.958333333333332</v>
          </cell>
          <cell r="DA4951">
            <v>0</v>
          </cell>
          <cell r="ER4951">
            <v>307.2</v>
          </cell>
        </row>
        <row r="4952">
          <cell r="A4952">
            <v>665852</v>
          </cell>
          <cell r="C4952" t="str">
            <v>Espinoza, Aldo</v>
          </cell>
          <cell r="AF4952">
            <v>0.11918284982907359</v>
          </cell>
          <cell r="AN4952">
            <v>104.44800000000001</v>
          </cell>
          <cell r="AP4952">
            <v>8.6140651162271986E-2</v>
          </cell>
          <cell r="AV4952" t="str">
            <v>2B</v>
          </cell>
          <cell r="AW4952">
            <v>-20.723541666666662</v>
          </cell>
          <cell r="AX4952">
            <v>-17.32195735718194</v>
          </cell>
          <cell r="AY4952">
            <v>-14.158587333139669</v>
          </cell>
          <cell r="AZ4952">
            <v>-14.158587333139669</v>
          </cell>
          <cell r="BG4952">
            <v>0.73104707426727322</v>
          </cell>
          <cell r="BJ4952">
            <v>-1.4524212851108748E-2</v>
          </cell>
          <cell r="CF4952">
            <v>0</v>
          </cell>
          <cell r="CV4952">
            <v>17.791666666666668</v>
          </cell>
          <cell r="DA4952">
            <v>0</v>
          </cell>
          <cell r="ER4952">
            <v>261.12</v>
          </cell>
        </row>
        <row r="4953">
          <cell r="A4953">
            <v>665853</v>
          </cell>
          <cell r="C4953" t="str">
            <v>Silverio, Gresuan</v>
          </cell>
          <cell r="AF4953">
            <v>0.12531580436926232</v>
          </cell>
          <cell r="AN4953">
            <v>99.231999999999999</v>
          </cell>
          <cell r="AP4953">
            <v>9.1918466784629227E-2</v>
          </cell>
          <cell r="AV4953" t="str">
            <v>C</v>
          </cell>
          <cell r="AW4953">
            <v>-23.795087835475801</v>
          </cell>
          <cell r="AX4953">
            <v>-36.29078333333333</v>
          </cell>
          <cell r="AY4953">
            <v>-28.495525622068062</v>
          </cell>
          <cell r="AZ4953">
            <v>-23.447761962867453</v>
          </cell>
          <cell r="BG4953">
            <v>0.77662934198231848</v>
          </cell>
          <cell r="BJ4953">
            <v>-2.7383978102716996E-3</v>
          </cell>
          <cell r="CF4953">
            <v>0</v>
          </cell>
          <cell r="CV4953">
            <v>17.458333333333332</v>
          </cell>
          <cell r="DA4953">
            <v>0</v>
          </cell>
          <cell r="ER4953">
            <v>248.07999999999998</v>
          </cell>
        </row>
        <row r="4954">
          <cell r="A4954">
            <v>665856</v>
          </cell>
          <cell r="C4954" t="str">
            <v>Camargo, Jair</v>
          </cell>
          <cell r="AF4954">
            <v>0.12778736954306597</v>
          </cell>
          <cell r="AN4954">
            <v>82.528000000000006</v>
          </cell>
          <cell r="AP4954">
            <v>6.5559985192719661E-2</v>
          </cell>
          <cell r="AV4954" t="str">
            <v>C</v>
          </cell>
          <cell r="AW4954">
            <v>-21.998758674164133</v>
          </cell>
          <cell r="AX4954">
            <v>-38.262450000000001</v>
          </cell>
          <cell r="AY4954">
            <v>-19.033782181824812</v>
          </cell>
          <cell r="AZ4954">
            <v>-14.898379146110761</v>
          </cell>
          <cell r="BG4954">
            <v>0.64264462177227677</v>
          </cell>
          <cell r="BJ4954">
            <v>-1.6903082177064097E-3</v>
          </cell>
          <cell r="CF4954">
            <v>0</v>
          </cell>
          <cell r="CV4954">
            <v>16.958333333333332</v>
          </cell>
          <cell r="DA4954">
            <v>0</v>
          </cell>
          <cell r="ER4954">
            <v>206.32</v>
          </cell>
        </row>
        <row r="4955">
          <cell r="A4955">
            <v>665857</v>
          </cell>
          <cell r="C4955" t="str">
            <v>Cortez, Cesar</v>
          </cell>
          <cell r="AF4955">
            <v>0.12757768788494075</v>
          </cell>
          <cell r="AN4955">
            <v>98.112000000000009</v>
          </cell>
          <cell r="AP4955">
            <v>7.6193489365521838E-2</v>
          </cell>
          <cell r="AV4955" t="str">
            <v>CF</v>
          </cell>
          <cell r="AW4955">
            <v>-21.738658333333333</v>
          </cell>
          <cell r="AX4955">
            <v>-37.268683333333328</v>
          </cell>
          <cell r="AY4955">
            <v>-15.944935151115383</v>
          </cell>
          <cell r="AZ4955">
            <v>-15.944935151115383</v>
          </cell>
          <cell r="BG4955">
            <v>0.71649209129255331</v>
          </cell>
          <cell r="BJ4955">
            <v>1.894966382391672E-3</v>
          </cell>
          <cell r="CF4955">
            <v>0</v>
          </cell>
          <cell r="CV4955">
            <v>17.208333333333332</v>
          </cell>
          <cell r="DA4955">
            <v>0</v>
          </cell>
          <cell r="ER4955">
            <v>245.28</v>
          </cell>
        </row>
        <row r="4956">
          <cell r="A4956">
            <v>665858</v>
          </cell>
          <cell r="C4956" t="str">
            <v>Medina, Angel</v>
          </cell>
          <cell r="AF4956">
            <v>0.1325345316083309</v>
          </cell>
          <cell r="AN4956">
            <v>104.44800000000001</v>
          </cell>
          <cell r="AP4956">
            <v>8.6140651162271986E-2</v>
          </cell>
          <cell r="AV4956" t="str">
            <v>3B</v>
          </cell>
          <cell r="AW4956">
            <v>-21.013574999999999</v>
          </cell>
          <cell r="AX4956">
            <v>-22.910203635227425</v>
          </cell>
          <cell r="AY4956">
            <v>-19.074994951345392</v>
          </cell>
          <cell r="AZ4956">
            <v>-19.074994951345392</v>
          </cell>
          <cell r="BG4956">
            <v>0.8291717510873875</v>
          </cell>
          <cell r="BJ4956">
            <v>-4.1707500623888449E-3</v>
          </cell>
          <cell r="CF4956">
            <v>0</v>
          </cell>
          <cell r="CV4956">
            <v>17.625</v>
          </cell>
          <cell r="DA4956">
            <v>0</v>
          </cell>
          <cell r="ER4956">
            <v>261.12</v>
          </cell>
        </row>
        <row r="4957">
          <cell r="A4957">
            <v>665860</v>
          </cell>
          <cell r="C4957" t="str">
            <v>Alvarado, Darwin</v>
          </cell>
          <cell r="AF4957">
            <v>0.12775007970702695</v>
          </cell>
          <cell r="AN4957">
            <v>110.78400000000002</v>
          </cell>
          <cell r="AP4957">
            <v>9.5875881202859614E-2</v>
          </cell>
          <cell r="AV4957" t="str">
            <v>RF</v>
          </cell>
          <cell r="AW4957">
            <v>-21.013574999999999</v>
          </cell>
          <cell r="AX4957">
            <v>-35.638849999999991</v>
          </cell>
          <cell r="AY4957">
            <v>-20.837753605162437</v>
          </cell>
          <cell r="AZ4957">
            <v>-20.837753605162437</v>
          </cell>
          <cell r="BG4957">
            <v>0.72454269843046792</v>
          </cell>
          <cell r="BJ4957">
            <v>-3.5199761804405316E-4</v>
          </cell>
          <cell r="CF4957">
            <v>0</v>
          </cell>
          <cell r="CV4957">
            <v>17.625</v>
          </cell>
          <cell r="DA4957">
            <v>0</v>
          </cell>
          <cell r="ER4957">
            <v>276.96000000000004</v>
          </cell>
        </row>
        <row r="4958">
          <cell r="A4958">
            <v>665861</v>
          </cell>
          <cell r="C4958" t="str">
            <v>Rivero, Sebastian</v>
          </cell>
          <cell r="AF4958">
            <v>0.13048423131490564</v>
          </cell>
          <cell r="AN4958">
            <v>85.984000000000009</v>
          </cell>
          <cell r="AP4958">
            <v>7.1138259569699325E-2</v>
          </cell>
          <cell r="AV4958" t="str">
            <v>C</v>
          </cell>
          <cell r="AW4958">
            <v>-26.120046833315467</v>
          </cell>
          <cell r="AX4958">
            <v>-35.745321833315458</v>
          </cell>
          <cell r="AY4958">
            <v>-30.319066611087276</v>
          </cell>
          <cell r="AZ4958">
            <v>-21.755446597434872</v>
          </cell>
          <cell r="BG4958">
            <v>0.9255588512781816</v>
          </cell>
          <cell r="BJ4958">
            <v>1.6874561908912525E-2</v>
          </cell>
          <cell r="CF4958">
            <v>0</v>
          </cell>
          <cell r="CV4958">
            <v>17.625</v>
          </cell>
          <cell r="DA4958">
            <v>0</v>
          </cell>
          <cell r="ER4958">
            <v>214.96</v>
          </cell>
        </row>
        <row r="4959">
          <cell r="A4959">
            <v>665865</v>
          </cell>
          <cell r="C4959" t="str">
            <v>Ramirez, Juan</v>
          </cell>
          <cell r="AF4959">
            <v>0.14275065903437234</v>
          </cell>
          <cell r="AN4959">
            <v>122.59200000000001</v>
          </cell>
          <cell r="AP4959">
            <v>0.11347611655557299</v>
          </cell>
          <cell r="AV4959" t="str">
            <v>CF</v>
          </cell>
          <cell r="AW4959">
            <v>-21.738658333333333</v>
          </cell>
          <cell r="AX4959">
            <v>-37.268683333333328</v>
          </cell>
          <cell r="AY4959">
            <v>-21.993991608858604</v>
          </cell>
          <cell r="AZ4959">
            <v>-21.738658333333333</v>
          </cell>
          <cell r="BG4959">
            <v>0.74950304235982701</v>
          </cell>
          <cell r="BJ4959">
            <v>1.5514816051424742E-2</v>
          </cell>
          <cell r="CF4959">
            <v>0</v>
          </cell>
          <cell r="CV4959">
            <v>17.208333333333332</v>
          </cell>
          <cell r="DA4959">
            <v>0</v>
          </cell>
          <cell r="ER4959">
            <v>306.48</v>
          </cell>
        </row>
        <row r="4960">
          <cell r="A4960">
            <v>665868</v>
          </cell>
          <cell r="C4960" t="str">
            <v>Ozuna, Raffy</v>
          </cell>
          <cell r="AF4960">
            <v>0.11537735610057143</v>
          </cell>
          <cell r="AN4960">
            <v>110.208</v>
          </cell>
          <cell r="AP4960">
            <v>9.4999439523821838E-2</v>
          </cell>
          <cell r="AV4960" t="str">
            <v>SS</v>
          </cell>
          <cell r="AW4960">
            <v>-23.46969367330437</v>
          </cell>
          <cell r="AX4960">
            <v>-19.188374272357127</v>
          </cell>
          <cell r="AY4960">
            <v>-26.719956842183592</v>
          </cell>
          <cell r="AZ4960">
            <v>-19.188374272357127</v>
          </cell>
          <cell r="BG4960">
            <v>0.61501349172786568</v>
          </cell>
          <cell r="BJ4960">
            <v>-6.6576039651613378E-3</v>
          </cell>
          <cell r="CF4960">
            <v>0</v>
          </cell>
          <cell r="CV4960">
            <v>17.791666666666668</v>
          </cell>
          <cell r="DA4960">
            <v>0</v>
          </cell>
          <cell r="ER4960">
            <v>275.52</v>
          </cell>
        </row>
        <row r="4961">
          <cell r="A4961">
            <v>665872</v>
          </cell>
          <cell r="C4961" t="str">
            <v>Guerrero, Gregory</v>
          </cell>
          <cell r="AF4961">
            <v>0.11496434632916157</v>
          </cell>
          <cell r="AN4961">
            <v>124.32</v>
          </cell>
          <cell r="AP4961">
            <v>0.1159944475289949</v>
          </cell>
          <cell r="AV4961" t="str">
            <v>SS</v>
          </cell>
          <cell r="AW4961">
            <v>-21.303608333333337</v>
          </cell>
          <cell r="AX4961">
            <v>-18.516347255053162</v>
          </cell>
          <cell r="AY4961">
            <v>-23.318434619961369</v>
          </cell>
          <cell r="AZ4961">
            <v>-18.516347255053162</v>
          </cell>
          <cell r="BG4961">
            <v>0.81351815895177459</v>
          </cell>
          <cell r="BJ4961">
            <v>5.4993376466247875E-3</v>
          </cell>
          <cell r="CF4961">
            <v>0</v>
          </cell>
          <cell r="CV4961">
            <v>17.458333333333332</v>
          </cell>
          <cell r="DA4961">
            <v>0</v>
          </cell>
          <cell r="ER4961">
            <v>310.79999999999995</v>
          </cell>
        </row>
        <row r="4962">
          <cell r="A4962">
            <v>665874</v>
          </cell>
          <cell r="C4962" t="str">
            <v>Valdez, Edinson</v>
          </cell>
          <cell r="AF4962">
            <v>0.12370700052345351</v>
          </cell>
          <cell r="AN4962">
            <v>111.93600000000002</v>
          </cell>
          <cell r="AP4962">
            <v>9.762368170171698E-2</v>
          </cell>
          <cell r="AV4962" t="str">
            <v>RF</v>
          </cell>
          <cell r="AW4962">
            <v>-23.456732287165757</v>
          </cell>
          <cell r="AX4962">
            <v>-36.29078333333333</v>
          </cell>
          <cell r="AY4962">
            <v>-22.828311933829369</v>
          </cell>
          <cell r="AZ4962">
            <v>-22.828311933829369</v>
          </cell>
          <cell r="BG4962">
            <v>1.0511794917654316</v>
          </cell>
          <cell r="BJ4962">
            <v>8.6140296106927E-3</v>
          </cell>
          <cell r="CF4962">
            <v>0</v>
          </cell>
          <cell r="CV4962">
            <v>17.458333333333332</v>
          </cell>
          <cell r="DA4962">
            <v>0</v>
          </cell>
          <cell r="ER4962">
            <v>279.84000000000003</v>
          </cell>
        </row>
        <row r="4963">
          <cell r="A4963">
            <v>665875</v>
          </cell>
          <cell r="C4963" t="str">
            <v>Rincon, Daniel</v>
          </cell>
          <cell r="AF4963">
            <v>0.11536217689278429</v>
          </cell>
          <cell r="AN4963">
            <v>73.92</v>
          </cell>
          <cell r="AP4963">
            <v>3.6135185647996448E-2</v>
          </cell>
          <cell r="AV4963" t="str">
            <v>LF</v>
          </cell>
          <cell r="AW4963">
            <v>-24.820212517301346</v>
          </cell>
          <cell r="AX4963">
            <v>-36.29078333333333</v>
          </cell>
          <cell r="AY4963">
            <v>-29.677154773808979</v>
          </cell>
          <cell r="AZ4963">
            <v>-24.820212517301346</v>
          </cell>
          <cell r="BG4963">
            <v>0.54182345491903217</v>
          </cell>
          <cell r="BJ4963">
            <v>-1.2742395197128274E-2</v>
          </cell>
          <cell r="CF4963">
            <v>0</v>
          </cell>
          <cell r="CV4963">
            <v>17.458333333333332</v>
          </cell>
          <cell r="DA4963">
            <v>0</v>
          </cell>
          <cell r="ER4963">
            <v>184.8</v>
          </cell>
        </row>
        <row r="4964">
          <cell r="A4964">
            <v>665876</v>
          </cell>
          <cell r="C4964" t="str">
            <v>Jimenez, Pablo</v>
          </cell>
          <cell r="AF4964">
            <v>0.12633009546924989</v>
          </cell>
          <cell r="AN4964">
            <v>106.464</v>
          </cell>
          <cell r="AP4964">
            <v>8.9260887646587461E-2</v>
          </cell>
          <cell r="AV4964" t="str">
            <v>LF</v>
          </cell>
          <cell r="AW4964">
            <v>-22.606358889786872</v>
          </cell>
          <cell r="AX4964">
            <v>-36.616749999999996</v>
          </cell>
          <cell r="AY4964">
            <v>-29.591514854273022</v>
          </cell>
          <cell r="AZ4964">
            <v>-22.606358889786872</v>
          </cell>
          <cell r="BG4964">
            <v>0.88279368149390836</v>
          </cell>
          <cell r="BJ4964">
            <v>-4.9590733334465833E-3</v>
          </cell>
          <cell r="CF4964">
            <v>0</v>
          </cell>
          <cell r="CV4964">
            <v>17.375</v>
          </cell>
          <cell r="DA4964">
            <v>0</v>
          </cell>
          <cell r="ER4964">
            <v>266.15999999999997</v>
          </cell>
        </row>
        <row r="4965">
          <cell r="A4965">
            <v>665877</v>
          </cell>
          <cell r="C4965" t="str">
            <v>Fermin, Jose</v>
          </cell>
          <cell r="AF4965">
            <v>0.12414839183769269</v>
          </cell>
          <cell r="AN4965">
            <v>72.48</v>
          </cell>
          <cell r="AP4965">
            <v>3.3640931050917811E-2</v>
          </cell>
          <cell r="AV4965" t="str">
            <v>SS</v>
          </cell>
          <cell r="AW4965">
            <v>-21.593641666666663</v>
          </cell>
          <cell r="AX4965">
            <v>-16.075503846165041</v>
          </cell>
          <cell r="AY4965">
            <v>-15.590964107140863</v>
          </cell>
          <cell r="AZ4965">
            <v>-15.590964107140863</v>
          </cell>
          <cell r="BG4965">
            <v>0.68923416267618531</v>
          </cell>
          <cell r="BJ4965">
            <v>1.7581583189767158E-4</v>
          </cell>
          <cell r="CF4965">
            <v>0</v>
          </cell>
          <cell r="CV4965">
            <v>17.291666666666668</v>
          </cell>
          <cell r="DA4965">
            <v>0</v>
          </cell>
          <cell r="ER4965">
            <v>181.2</v>
          </cell>
        </row>
        <row r="4966">
          <cell r="A4966">
            <v>665882</v>
          </cell>
          <cell r="C4966" t="str">
            <v>Morales, Juan</v>
          </cell>
          <cell r="AF4966">
            <v>0.10875858880924552</v>
          </cell>
          <cell r="AN4966">
            <v>96.096000000000004</v>
          </cell>
          <cell r="AP4966">
            <v>7.2982913614924705E-2</v>
          </cell>
          <cell r="AV4966" t="str">
            <v>SS</v>
          </cell>
          <cell r="AW4966">
            <v>-22.052669183508449</v>
          </cell>
          <cell r="AX4966">
            <v>-17.891688313189977</v>
          </cell>
          <cell r="AY4966">
            <v>-24.895896411344587</v>
          </cell>
          <cell r="AZ4966">
            <v>-17.891688313189977</v>
          </cell>
          <cell r="BG4966">
            <v>0.71061433848829036</v>
          </cell>
          <cell r="BJ4966">
            <v>-1.1645054445489049E-2</v>
          </cell>
          <cell r="CF4966">
            <v>0</v>
          </cell>
          <cell r="CV4966">
            <v>17.625</v>
          </cell>
          <cell r="DA4966">
            <v>0</v>
          </cell>
          <cell r="ER4966">
            <v>240.24</v>
          </cell>
        </row>
        <row r="4967">
          <cell r="A4967">
            <v>665883</v>
          </cell>
          <cell r="C4967" t="str">
            <v>Coca, Yeison</v>
          </cell>
          <cell r="AF4967">
            <v>0.12939670612621879</v>
          </cell>
          <cell r="AN4967">
            <v>125.75999999999999</v>
          </cell>
          <cell r="AP4967">
            <v>0.11808215310891512</v>
          </cell>
          <cell r="AV4967" t="str">
            <v>SS</v>
          </cell>
          <cell r="AW4967">
            <v>-21.883674999999997</v>
          </cell>
          <cell r="AX4967">
            <v>-19.214922974742493</v>
          </cell>
          <cell r="AY4967">
            <v>-18.923148225403541</v>
          </cell>
          <cell r="AZ4967">
            <v>-18.923148225403541</v>
          </cell>
          <cell r="BG4967">
            <v>0.81446739036838922</v>
          </cell>
          <cell r="BJ4967">
            <v>5.7775158773373525E-3</v>
          </cell>
          <cell r="CF4967">
            <v>0</v>
          </cell>
          <cell r="CV4967">
            <v>17.125</v>
          </cell>
          <cell r="DA4967">
            <v>0</v>
          </cell>
          <cell r="ER4967">
            <v>314.39999999999998</v>
          </cell>
        </row>
        <row r="4968">
          <cell r="A4968">
            <v>665885</v>
          </cell>
          <cell r="C4968" t="str">
            <v>Saldana, Enrique</v>
          </cell>
          <cell r="AF4968">
            <v>0.13397824703400749</v>
          </cell>
          <cell r="AN4968">
            <v>100.99200000000002</v>
          </cell>
          <cell r="AP4968">
            <v>8.0741638856686837E-2</v>
          </cell>
          <cell r="AV4968" t="str">
            <v>SS</v>
          </cell>
          <cell r="AW4968">
            <v>-22.028691666666663</v>
          </cell>
          <cell r="AX4968">
            <v>-21.553395066526424</v>
          </cell>
          <cell r="AY4968">
            <v>-21.311830323895126</v>
          </cell>
          <cell r="AZ4968">
            <v>-21.311830323895126</v>
          </cell>
          <cell r="BG4968">
            <v>0.79314781121917477</v>
          </cell>
          <cell r="BJ4968">
            <v>1.5210406185294591E-2</v>
          </cell>
          <cell r="CF4968">
            <v>0</v>
          </cell>
          <cell r="CV4968">
            <v>17.041666666666668</v>
          </cell>
          <cell r="DA4968">
            <v>0</v>
          </cell>
          <cell r="ER4968">
            <v>252.48000000000002</v>
          </cell>
        </row>
        <row r="4969">
          <cell r="A4969">
            <v>665886</v>
          </cell>
          <cell r="C4969" t="str">
            <v>Urena, Rafioby</v>
          </cell>
          <cell r="AF4969">
            <v>0.12618002902603362</v>
          </cell>
          <cell r="AN4969">
            <v>115.68000000000002</v>
          </cell>
          <cell r="AP4969">
            <v>0.10325765575803125</v>
          </cell>
          <cell r="AV4969" t="str">
            <v>1B</v>
          </cell>
          <cell r="AW4969">
            <v>-26.124989711779349</v>
          </cell>
          <cell r="AX4969">
            <v>-35.388364711779346</v>
          </cell>
          <cell r="AY4969">
            <v>-30.186625767315046</v>
          </cell>
          <cell r="AZ4969">
            <v>-26.124989711779349</v>
          </cell>
          <cell r="BG4969">
            <v>1.0324772569825764</v>
          </cell>
          <cell r="BJ4969">
            <v>1.2466607282007795E-2</v>
          </cell>
          <cell r="CF4969">
            <v>0</v>
          </cell>
          <cell r="CV4969">
            <v>17.791666666666668</v>
          </cell>
          <cell r="DA4969">
            <v>0</v>
          </cell>
          <cell r="ER4969">
            <v>289.20000000000005</v>
          </cell>
        </row>
        <row r="4970">
          <cell r="A4970">
            <v>665887</v>
          </cell>
          <cell r="C4970" t="str">
            <v>Prenza, Mario</v>
          </cell>
          <cell r="AF4970">
            <v>0.10585065251651089</v>
          </cell>
          <cell r="AN4970">
            <v>85.728000000000009</v>
          </cell>
          <cell r="AP4970">
            <v>5.6112465685351665E-2</v>
          </cell>
          <cell r="AV4970" t="str">
            <v>RF</v>
          </cell>
          <cell r="AW4970">
            <v>-24.458600994176642</v>
          </cell>
          <cell r="AX4970">
            <v>-36.616749999999996</v>
          </cell>
          <cell r="AY4970">
            <v>-26.967718677046015</v>
          </cell>
          <cell r="AZ4970">
            <v>-24.458600994176642</v>
          </cell>
          <cell r="BG4970">
            <v>0.55215260502975194</v>
          </cell>
          <cell r="BJ4970">
            <v>1.8505155035633408E-3</v>
          </cell>
          <cell r="CF4970">
            <v>0</v>
          </cell>
          <cell r="CV4970">
            <v>17.375</v>
          </cell>
          <cell r="DA4970">
            <v>0</v>
          </cell>
          <cell r="ER4970">
            <v>214.32</v>
          </cell>
        </row>
        <row r="4971">
          <cell r="A4971">
            <v>665888</v>
          </cell>
          <cell r="C4971" t="str">
            <v>Navarro, Cristopher</v>
          </cell>
          <cell r="AF4971">
            <v>0.11664925346185386</v>
          </cell>
          <cell r="AN4971">
            <v>102.432</v>
          </cell>
          <cell r="AP4971">
            <v>8.299896101281834E-2</v>
          </cell>
          <cell r="AV4971" t="str">
            <v>SS</v>
          </cell>
          <cell r="AW4971">
            <v>-22.028691666666663</v>
          </cell>
          <cell r="AX4971">
            <v>-18.665879753057684</v>
          </cell>
          <cell r="AY4971">
            <v>-24.537233683077734</v>
          </cell>
          <cell r="AZ4971">
            <v>-18.665879753057684</v>
          </cell>
          <cell r="BG4971">
            <v>0.73756823908669022</v>
          </cell>
          <cell r="BJ4971">
            <v>1.529379736172426E-3</v>
          </cell>
          <cell r="CF4971">
            <v>0</v>
          </cell>
          <cell r="CV4971">
            <v>17.041666666666668</v>
          </cell>
          <cell r="DA4971">
            <v>0</v>
          </cell>
          <cell r="ER4971">
            <v>256.08</v>
          </cell>
        </row>
        <row r="4972">
          <cell r="A4972">
            <v>665889</v>
          </cell>
          <cell r="C4972" t="str">
            <v>Inoa, Samuel</v>
          </cell>
          <cell r="AF4972">
            <v>0.11487547429213868</v>
          </cell>
          <cell r="AN4972">
            <v>84.256000000000014</v>
          </cell>
          <cell r="AP4972">
            <v>6.8357472382742368E-2</v>
          </cell>
          <cell r="AV4972" t="str">
            <v>C</v>
          </cell>
          <cell r="AW4972">
            <v>-20.905616666005109</v>
          </cell>
          <cell r="AX4972">
            <v>-35.312883333333332</v>
          </cell>
          <cell r="AY4972">
            <v>-23.333840276895685</v>
          </cell>
          <cell r="AZ4972">
            <v>-20.573298274718987</v>
          </cell>
          <cell r="BG4972">
            <v>0.65274408531476713</v>
          </cell>
          <cell r="BJ4972">
            <v>-3.8471159673592876E-3</v>
          </cell>
          <cell r="CF4972">
            <v>0</v>
          </cell>
          <cell r="CV4972">
            <v>17.708333333333332</v>
          </cell>
          <cell r="DA4972">
            <v>0</v>
          </cell>
          <cell r="ER4972">
            <v>210.64000000000001</v>
          </cell>
        </row>
        <row r="4973">
          <cell r="A4973">
            <v>665890</v>
          </cell>
          <cell r="C4973" t="str">
            <v>Matias, Seuly</v>
          </cell>
          <cell r="AF4973">
            <v>0.14451869192756495</v>
          </cell>
          <cell r="AN4973">
            <v>105.88800000000002</v>
          </cell>
          <cell r="AP4973">
            <v>8.8371567831732722E-2</v>
          </cell>
          <cell r="AV4973" t="str">
            <v>CF</v>
          </cell>
          <cell r="AW4973">
            <v>-20.723541666666662</v>
          </cell>
          <cell r="AX4973">
            <v>-34.986916666666659</v>
          </cell>
          <cell r="AY4973">
            <v>-20.423397328338275</v>
          </cell>
          <cell r="AZ4973">
            <v>-20.423397328338275</v>
          </cell>
          <cell r="BG4973">
            <v>0.72312653024386342</v>
          </cell>
          <cell r="BJ4973">
            <v>2.6349340318854169E-3</v>
          </cell>
          <cell r="CF4973">
            <v>0</v>
          </cell>
          <cell r="CV4973">
            <v>17.791666666666668</v>
          </cell>
          <cell r="DA4973">
            <v>0</v>
          </cell>
          <cell r="ER4973">
            <v>264.72000000000003</v>
          </cell>
        </row>
        <row r="4974">
          <cell r="A4974">
            <v>665891</v>
          </cell>
          <cell r="C4974" t="str">
            <v>Olivo, Cristian</v>
          </cell>
          <cell r="AF4974">
            <v>0.10107956747859566</v>
          </cell>
          <cell r="AN4974">
            <v>74.208000000000013</v>
          </cell>
          <cell r="AP4974">
            <v>3.6632492272838713E-2</v>
          </cell>
          <cell r="AV4974" t="str">
            <v>CF</v>
          </cell>
          <cell r="AW4974">
            <v>-22.684556857383971</v>
          </cell>
          <cell r="AX4974">
            <v>-34.986916666666659</v>
          </cell>
          <cell r="AY4974">
            <v>-22.446823038253811</v>
          </cell>
          <cell r="AZ4974">
            <v>-22.446823038253811</v>
          </cell>
          <cell r="BG4974">
            <v>0.61997749035469485</v>
          </cell>
          <cell r="BJ4974">
            <v>-4.9722936102401648E-3</v>
          </cell>
          <cell r="CF4974">
            <v>0</v>
          </cell>
          <cell r="CV4974">
            <v>17.791666666666668</v>
          </cell>
          <cell r="DA4974">
            <v>0</v>
          </cell>
          <cell r="ER4974">
            <v>185.52</v>
          </cell>
        </row>
        <row r="4975">
          <cell r="A4975">
            <v>665893</v>
          </cell>
          <cell r="C4975" t="str">
            <v>Pulgar, Ronaldo</v>
          </cell>
          <cell r="AF4975">
            <v>0.1225137223917503</v>
          </cell>
          <cell r="AN4975">
            <v>116.54400000000001</v>
          </cell>
          <cell r="AP4975">
            <v>0.10454782727708434</v>
          </cell>
          <cell r="AV4975" t="str">
            <v>3B</v>
          </cell>
          <cell r="AW4975">
            <v>-18.107258333333334</v>
          </cell>
          <cell r="AX4975">
            <v>-17.426694496869224</v>
          </cell>
          <cell r="AY4975">
            <v>-16.235501609397364</v>
          </cell>
          <cell r="AZ4975">
            <v>-16.235501609397364</v>
          </cell>
          <cell r="BG4975">
            <v>0.52906187695261009</v>
          </cell>
          <cell r="BJ4975">
            <v>-4.2661950507906074E-3</v>
          </cell>
          <cell r="CF4975">
            <v>0</v>
          </cell>
          <cell r="CV4975">
            <v>19.458333333333332</v>
          </cell>
          <cell r="DA4975">
            <v>0</v>
          </cell>
          <cell r="ER4975">
            <v>291.36</v>
          </cell>
        </row>
        <row r="4976">
          <cell r="A4976">
            <v>665899</v>
          </cell>
          <cell r="C4976" t="str">
            <v>Garcia, Carlos</v>
          </cell>
          <cell r="AF4976">
            <v>0.11592712643205923</v>
          </cell>
          <cell r="AN4976">
            <v>79.103999999999999</v>
          </cell>
          <cell r="AP4976">
            <v>4.5008872368068498E-2</v>
          </cell>
          <cell r="AV4976" t="str">
            <v>LF</v>
          </cell>
          <cell r="AW4976">
            <v>-21.738658333333333</v>
          </cell>
          <cell r="AX4976">
            <v>-37.268683333333328</v>
          </cell>
          <cell r="AY4976">
            <v>-26.228144489315881</v>
          </cell>
          <cell r="AZ4976">
            <v>-21.738658333333333</v>
          </cell>
          <cell r="BG4976">
            <v>0.6231283781024074</v>
          </cell>
          <cell r="BJ4976">
            <v>2.3478076525936552E-2</v>
          </cell>
          <cell r="CF4976">
            <v>0</v>
          </cell>
          <cell r="CV4976">
            <v>17.208333333333332</v>
          </cell>
          <cell r="DA4976">
            <v>0</v>
          </cell>
          <cell r="ER4976">
            <v>197.76</v>
          </cell>
        </row>
        <row r="4977">
          <cell r="A4977">
            <v>665904</v>
          </cell>
          <cell r="C4977" t="str">
            <v>Laurencio, Luis</v>
          </cell>
          <cell r="AF4977">
            <v>0.12794357183714727</v>
          </cell>
          <cell r="AN4977">
            <v>108.19200000000001</v>
          </cell>
          <cell r="AP4977">
            <v>9.1918466784629227E-2</v>
          </cell>
          <cell r="AV4977" t="str">
            <v>3B</v>
          </cell>
          <cell r="AW4977">
            <v>-23.960248671824274</v>
          </cell>
          <cell r="AX4977">
            <v>-29.016417051520527</v>
          </cell>
          <cell r="AY4977">
            <v>-28.391779511614054</v>
          </cell>
          <cell r="AZ4977">
            <v>-23.960248671824274</v>
          </cell>
          <cell r="BG4977">
            <v>0.68651157164304788</v>
          </cell>
          <cell r="BJ4977">
            <v>-3.6709225540754171E-3</v>
          </cell>
          <cell r="CF4977">
            <v>0</v>
          </cell>
          <cell r="CV4977">
            <v>17.708333333333332</v>
          </cell>
          <cell r="DA4977">
            <v>0</v>
          </cell>
          <cell r="ER4977">
            <v>270.48</v>
          </cell>
        </row>
        <row r="4978">
          <cell r="A4978">
            <v>665908</v>
          </cell>
          <cell r="C4978" t="str">
            <v>Torrealba, Eduardo</v>
          </cell>
          <cell r="AF4978">
            <v>0.13937275009530214</v>
          </cell>
          <cell r="AN4978">
            <v>105.024</v>
          </cell>
          <cell r="AP4978">
            <v>8.7034326816554097E-2</v>
          </cell>
          <cell r="AV4978" t="str">
            <v>SS</v>
          </cell>
          <cell r="AW4978">
            <v>-21.593641666666663</v>
          </cell>
          <cell r="AX4978">
            <v>-16.113050198733561</v>
          </cell>
          <cell r="AY4978">
            <v>-15.249852035691706</v>
          </cell>
          <cell r="AZ4978">
            <v>-15.249852035691706</v>
          </cell>
          <cell r="BG4978">
            <v>0.47655428000884825</v>
          </cell>
          <cell r="BJ4978">
            <v>-1.9270358712057453E-2</v>
          </cell>
          <cell r="CF4978">
            <v>0</v>
          </cell>
          <cell r="CV4978">
            <v>17.291666666666668</v>
          </cell>
          <cell r="DA4978">
            <v>0</v>
          </cell>
          <cell r="ER4978">
            <v>262.56</v>
          </cell>
        </row>
        <row r="4979">
          <cell r="A4979">
            <v>665910</v>
          </cell>
          <cell r="C4979" t="str">
            <v>Hurtado, Pedro</v>
          </cell>
          <cell r="AF4979">
            <v>0.12006305639998985</v>
          </cell>
          <cell r="AN4979">
            <v>87.712000000000018</v>
          </cell>
          <cell r="AP4979">
            <v>7.3902495848183314E-2</v>
          </cell>
          <cell r="AV4979" t="str">
            <v>C</v>
          </cell>
          <cell r="AW4979">
            <v>-24.051911314953891</v>
          </cell>
          <cell r="AX4979">
            <v>-36.942716666666655</v>
          </cell>
          <cell r="AY4979">
            <v>-28.968952720002619</v>
          </cell>
          <cell r="AZ4979">
            <v>-23.737559045099417</v>
          </cell>
          <cell r="BG4979">
            <v>0.48375421823010245</v>
          </cell>
          <cell r="BJ4979">
            <v>2.4710390123880012E-3</v>
          </cell>
          <cell r="CF4979">
            <v>0</v>
          </cell>
          <cell r="CV4979">
            <v>17.291666666666668</v>
          </cell>
          <cell r="DA4979">
            <v>0</v>
          </cell>
          <cell r="ER4979">
            <v>219.28000000000003</v>
          </cell>
        </row>
        <row r="4980">
          <cell r="A4980">
            <v>665911</v>
          </cell>
          <cell r="C4980" t="str">
            <v>Guaimaro, Albert</v>
          </cell>
          <cell r="AF4980">
            <v>0.11935353817982479</v>
          </cell>
          <cell r="AN4980">
            <v>103.58400000000002</v>
          </cell>
          <cell r="AP4980">
            <v>8.4796852382473142E-2</v>
          </cell>
          <cell r="AV4980" t="str">
            <v>CF</v>
          </cell>
          <cell r="AW4980">
            <v>-21.303608333333337</v>
          </cell>
          <cell r="AX4980">
            <v>-36.29078333333333</v>
          </cell>
          <cell r="AY4980">
            <v>-17.467332391732455</v>
          </cell>
          <cell r="AZ4980">
            <v>-17.467332391732455</v>
          </cell>
          <cell r="BG4980">
            <v>0.81696835808612267</v>
          </cell>
          <cell r="BJ4980">
            <v>-1.927811761173723E-3</v>
          </cell>
          <cell r="CF4980">
            <v>0</v>
          </cell>
          <cell r="CV4980">
            <v>17.458333333333332</v>
          </cell>
          <cell r="DA4980">
            <v>0</v>
          </cell>
          <cell r="ER4980">
            <v>258.96000000000004</v>
          </cell>
        </row>
        <row r="4981">
          <cell r="A4981">
            <v>665912</v>
          </cell>
          <cell r="C4981" t="str">
            <v>Hernandez, Miguel</v>
          </cell>
          <cell r="AF4981">
            <v>0.12465681507788585</v>
          </cell>
          <cell r="AN4981">
            <v>124.608</v>
          </cell>
          <cell r="AP4981">
            <v>0.11641277900468072</v>
          </cell>
          <cell r="AV4981" t="str">
            <v>SS</v>
          </cell>
          <cell r="AW4981">
            <v>-22.424342860296242</v>
          </cell>
          <cell r="AX4981">
            <v>-22.134470876988868</v>
          </cell>
          <cell r="AY4981">
            <v>-25.554725202617206</v>
          </cell>
          <cell r="AZ4981">
            <v>-22.134470876988868</v>
          </cell>
          <cell r="BG4981">
            <v>0.75388881631189641</v>
          </cell>
          <cell r="BJ4981">
            <v>-2.7816039077158405E-3</v>
          </cell>
          <cell r="CF4981">
            <v>0</v>
          </cell>
          <cell r="CV4981">
            <v>17.208333333333332</v>
          </cell>
          <cell r="DA4981">
            <v>0</v>
          </cell>
          <cell r="ER4981">
            <v>311.52</v>
          </cell>
        </row>
        <row r="4982">
          <cell r="A4982">
            <v>665913</v>
          </cell>
          <cell r="C4982" t="str">
            <v>Melean, Kelvin</v>
          </cell>
          <cell r="AF4982">
            <v>0.12971631627806227</v>
          </cell>
          <cell r="AN4982">
            <v>103.58400000000002</v>
          </cell>
          <cell r="AP4982">
            <v>8.4796852382473142E-2</v>
          </cell>
          <cell r="AV4982" t="str">
            <v>SS</v>
          </cell>
          <cell r="AW4982">
            <v>-20.723541666666662</v>
          </cell>
          <cell r="AX4982">
            <v>-15.383949898526168</v>
          </cell>
          <cell r="AY4982">
            <v>-17.769430872426852</v>
          </cell>
          <cell r="AZ4982">
            <v>-15.383949898526168</v>
          </cell>
          <cell r="BG4982">
            <v>0.74568842522819301</v>
          </cell>
          <cell r="BJ4982">
            <v>-1.398192539998705E-3</v>
          </cell>
          <cell r="CF4982">
            <v>0</v>
          </cell>
          <cell r="CV4982">
            <v>17.791666666666668</v>
          </cell>
          <cell r="DA4982">
            <v>0</v>
          </cell>
          <cell r="ER4982">
            <v>258.96000000000004</v>
          </cell>
        </row>
        <row r="4983">
          <cell r="A4983">
            <v>665914</v>
          </cell>
          <cell r="C4983" t="str">
            <v>Montano, Daniel</v>
          </cell>
          <cell r="AF4983">
            <v>0.14502778071460684</v>
          </cell>
          <cell r="AN4983">
            <v>121.72800000000001</v>
          </cell>
          <cell r="AP4983">
            <v>0.11221156277927058</v>
          </cell>
          <cell r="AV4983" t="str">
            <v>CF</v>
          </cell>
          <cell r="AW4983">
            <v>-21.593641666666663</v>
          </cell>
          <cell r="AX4983">
            <v>-36.942716666666655</v>
          </cell>
          <cell r="AY4983">
            <v>-21.819709304636003</v>
          </cell>
          <cell r="AZ4983">
            <v>-21.593641666666663</v>
          </cell>
          <cell r="BG4983">
            <v>0.75985864489538346</v>
          </cell>
          <cell r="BJ4983">
            <v>-9.9170203429699826E-3</v>
          </cell>
          <cell r="CF4983">
            <v>0</v>
          </cell>
          <cell r="CV4983">
            <v>17.291666666666668</v>
          </cell>
          <cell r="DA4983">
            <v>0</v>
          </cell>
          <cell r="ER4983">
            <v>304.32</v>
          </cell>
        </row>
        <row r="4984">
          <cell r="A4984">
            <v>665918</v>
          </cell>
          <cell r="C4984" t="str">
            <v>Aparicio, Miguel</v>
          </cell>
          <cell r="AF4984">
            <v>0.13361253608240464</v>
          </cell>
          <cell r="AN4984">
            <v>112.22399999999999</v>
          </cell>
          <cell r="AP4984">
            <v>9.8059576478052635E-2</v>
          </cell>
          <cell r="AV4984" t="str">
            <v>CF</v>
          </cell>
          <cell r="AW4984">
            <v>-21.593641666666663</v>
          </cell>
          <cell r="AX4984">
            <v>-36.942716666666655</v>
          </cell>
          <cell r="AY4984">
            <v>-12.691191631119111</v>
          </cell>
          <cell r="AZ4984">
            <v>-12.691191631119111</v>
          </cell>
          <cell r="BG4984">
            <v>0.77136082059225775</v>
          </cell>
          <cell r="BJ4984">
            <v>-8.5678109958551574E-3</v>
          </cell>
          <cell r="CF4984">
            <v>0</v>
          </cell>
          <cell r="CV4984">
            <v>17.291666666666668</v>
          </cell>
          <cell r="DA4984">
            <v>0</v>
          </cell>
          <cell r="ER4984">
            <v>280.55999999999995</v>
          </cell>
        </row>
        <row r="4985">
          <cell r="A4985">
            <v>665921</v>
          </cell>
          <cell r="C4985" t="str">
            <v>Pujols, Henry</v>
          </cell>
          <cell r="AF4985">
            <v>0.12819672468282364</v>
          </cell>
          <cell r="AN4985">
            <v>111.64800000000001</v>
          </cell>
          <cell r="AP4985">
            <v>9.7187365398367254E-2</v>
          </cell>
          <cell r="AV4985" t="str">
            <v>3B</v>
          </cell>
          <cell r="AW4985">
            <v>-21.158591666666666</v>
          </cell>
          <cell r="AX4985">
            <v>-24.11527980885074</v>
          </cell>
          <cell r="AY4985">
            <v>-23.676182631805702</v>
          </cell>
          <cell r="AZ4985">
            <v>-21.158591666666666</v>
          </cell>
          <cell r="BG4985">
            <v>0.66646296903056201</v>
          </cell>
          <cell r="BJ4985">
            <v>-1.3058677216036691E-2</v>
          </cell>
          <cell r="CF4985">
            <v>0</v>
          </cell>
          <cell r="CV4985">
            <v>17.541666666666668</v>
          </cell>
          <cell r="DA4985">
            <v>0</v>
          </cell>
          <cell r="ER4985">
            <v>279.12</v>
          </cell>
        </row>
        <row r="4986">
          <cell r="A4986">
            <v>665922</v>
          </cell>
          <cell r="C4986" t="str">
            <v>Muzziotti, Simon</v>
          </cell>
          <cell r="AF4986">
            <v>0.12054144786671962</v>
          </cell>
          <cell r="AN4986">
            <v>108.76799999999999</v>
          </cell>
          <cell r="AP4986">
            <v>9.2800883206682228E-2</v>
          </cell>
          <cell r="AV4986" t="str">
            <v>CF</v>
          </cell>
          <cell r="AW4986">
            <v>-21.158591666666666</v>
          </cell>
          <cell r="AX4986">
            <v>-35.964816666666657</v>
          </cell>
          <cell r="AY4986">
            <v>-15.612385356057512</v>
          </cell>
          <cell r="AZ4986">
            <v>-15.612385356057512</v>
          </cell>
          <cell r="BG4986">
            <v>0.97967208922093008</v>
          </cell>
          <cell r="BJ4986">
            <v>9.8290249308977096E-4</v>
          </cell>
          <cell r="CF4986">
            <v>0</v>
          </cell>
          <cell r="CV4986">
            <v>17.541666666666668</v>
          </cell>
          <cell r="DA4986">
            <v>0</v>
          </cell>
          <cell r="ER4986">
            <v>271.91999999999996</v>
          </cell>
        </row>
        <row r="4987">
          <cell r="A4987">
            <v>665923</v>
          </cell>
          <cell r="C4987" t="str">
            <v>Ruiz, Esteury</v>
          </cell>
          <cell r="AF4987">
            <v>0.14434308719459576</v>
          </cell>
          <cell r="AN4987">
            <v>115.39200000000001</v>
          </cell>
          <cell r="AP4987">
            <v>0.10282677201695967</v>
          </cell>
          <cell r="AV4987" t="str">
            <v>2B</v>
          </cell>
          <cell r="AW4987">
            <v>-21.448625</v>
          </cell>
          <cell r="AX4987">
            <v>-16.678073676372374</v>
          </cell>
          <cell r="AY4987">
            <v>-11.188462499999998</v>
          </cell>
          <cell r="AZ4987">
            <v>-11.188462499999998</v>
          </cell>
          <cell r="BG4987">
            <v>0.94414970907627205</v>
          </cell>
          <cell r="BJ4987">
            <v>9.6234553294055891E-3</v>
          </cell>
          <cell r="CF4987">
            <v>0</v>
          </cell>
          <cell r="CV4987">
            <v>17.375</v>
          </cell>
          <cell r="DA4987">
            <v>0</v>
          </cell>
          <cell r="ER4987">
            <v>288.48</v>
          </cell>
        </row>
        <row r="4988">
          <cell r="A4988">
            <v>665924</v>
          </cell>
          <cell r="C4988" t="str">
            <v>Figueroa, Gustavo</v>
          </cell>
          <cell r="AF4988">
            <v>0.12560215878572123</v>
          </cell>
          <cell r="AN4988">
            <v>80.224000000000004</v>
          </cell>
          <cell r="AP4988">
            <v>6.1803763429211567E-2</v>
          </cell>
          <cell r="AV4988" t="str">
            <v>C</v>
          </cell>
          <cell r="AW4988">
            <v>-20.641140903530747</v>
          </cell>
          <cell r="AX4988">
            <v>-34.986916666666659</v>
          </cell>
          <cell r="AY4988">
            <v>-23.380773126466249</v>
          </cell>
          <cell r="AZ4988">
            <v>-13.24904225779205</v>
          </cell>
          <cell r="BG4988">
            <v>0.89400899499125908</v>
          </cell>
          <cell r="BJ4988">
            <v>3.2982877478635403E-2</v>
          </cell>
          <cell r="CF4988">
            <v>0</v>
          </cell>
          <cell r="CV4988">
            <v>17.791666666666668</v>
          </cell>
          <cell r="DA4988">
            <v>0</v>
          </cell>
          <cell r="ER4988">
            <v>200.56</v>
          </cell>
        </row>
        <row r="4989">
          <cell r="A4989">
            <v>665925</v>
          </cell>
          <cell r="C4989" t="str">
            <v>Lemus, Edward</v>
          </cell>
          <cell r="AF4989">
            <v>0.11311736147302684</v>
          </cell>
          <cell r="AN4989">
            <v>78.784000000000006</v>
          </cell>
          <cell r="AP4989">
            <v>5.9440751181034091E-2</v>
          </cell>
          <cell r="AV4989" t="str">
            <v>C</v>
          </cell>
          <cell r="AW4989">
            <v>-24.782483761579464</v>
          </cell>
          <cell r="AX4989">
            <v>-35.312883333333332</v>
          </cell>
          <cell r="AY4989">
            <v>-29.313643988580552</v>
          </cell>
          <cell r="AZ4989">
            <v>-24.469614539970756</v>
          </cell>
          <cell r="BG4989">
            <v>0.86165326048253754</v>
          </cell>
          <cell r="BJ4989">
            <v>1.5587621671092077E-2</v>
          </cell>
          <cell r="CF4989">
            <v>0</v>
          </cell>
          <cell r="CV4989">
            <v>17.708333333333332</v>
          </cell>
          <cell r="DA4989">
            <v>0</v>
          </cell>
          <cell r="ER4989">
            <v>196.96</v>
          </cell>
        </row>
        <row r="4990">
          <cell r="A4990">
            <v>665926</v>
          </cell>
          <cell r="C4990" t="str">
            <v>Gimenez, Andres</v>
          </cell>
          <cell r="AF4990">
            <v>0.1591717867494637</v>
          </cell>
          <cell r="AN4990">
            <v>125.47200000000001</v>
          </cell>
          <cell r="AP4990">
            <v>0.11766540123217506</v>
          </cell>
          <cell r="AV4990" t="str">
            <v>SS</v>
          </cell>
          <cell r="AW4990">
            <v>-20.723541666666662</v>
          </cell>
          <cell r="AX4990">
            <v>-15.290076064503726</v>
          </cell>
          <cell r="AY4990">
            <v>-17.742270139087047</v>
          </cell>
          <cell r="AZ4990">
            <v>-15.290076064503726</v>
          </cell>
          <cell r="BG4990">
            <v>1.02291787994983</v>
          </cell>
          <cell r="BJ4990">
            <v>2.4454078728954748E-2</v>
          </cell>
          <cell r="CF4990">
            <v>0</v>
          </cell>
          <cell r="CV4990">
            <v>17.791666666666668</v>
          </cell>
          <cell r="DA4990">
            <v>0</v>
          </cell>
          <cell r="ER4990">
            <v>313.68</v>
          </cell>
        </row>
        <row r="4991">
          <cell r="A4991">
            <v>665927</v>
          </cell>
          <cell r="C4991" t="str">
            <v>Ozuna, Reniel</v>
          </cell>
          <cell r="AF4991">
            <v>0.13091110752671764</v>
          </cell>
          <cell r="AN4991">
            <v>110.49600000000001</v>
          </cell>
          <cell r="AP4991">
            <v>9.5437872662146206E-2</v>
          </cell>
          <cell r="AV4991" t="str">
            <v>RF</v>
          </cell>
          <cell r="AW4991">
            <v>-20.433508333333336</v>
          </cell>
          <cell r="AX4991">
            <v>-34.334983333333327</v>
          </cell>
          <cell r="AY4991">
            <v>-23.539130839147095</v>
          </cell>
          <cell r="AZ4991">
            <v>-20.433508333333336</v>
          </cell>
          <cell r="BG4991">
            <v>0.92445730040223872</v>
          </cell>
          <cell r="BJ4991">
            <v>1.9286884619304776E-3</v>
          </cell>
          <cell r="CF4991">
            <v>0</v>
          </cell>
          <cell r="CV4991">
            <v>17.958333333333332</v>
          </cell>
          <cell r="DA4991">
            <v>0</v>
          </cell>
          <cell r="ER4991">
            <v>276.24</v>
          </cell>
        </row>
        <row r="4992">
          <cell r="A4992">
            <v>665928</v>
          </cell>
          <cell r="C4992" t="str">
            <v>Martinez, Luis</v>
          </cell>
          <cell r="AF4992">
            <v>0.12104789784474033</v>
          </cell>
          <cell r="AN4992">
            <v>94.656000000000006</v>
          </cell>
          <cell r="AP4992">
            <v>7.0675948411613621E-2</v>
          </cell>
          <cell r="AV4992" t="str">
            <v>RF</v>
          </cell>
          <cell r="AW4992">
            <v>-21.013574999999999</v>
          </cell>
          <cell r="AX4992">
            <v>-35.638849999999991</v>
          </cell>
          <cell r="AY4992">
            <v>-18.688732684672619</v>
          </cell>
          <cell r="AZ4992">
            <v>-18.688732684672619</v>
          </cell>
          <cell r="BG4992">
            <v>0.57646328681407288</v>
          </cell>
          <cell r="BJ4992">
            <v>5.5796689718307776E-3</v>
          </cell>
          <cell r="CF4992">
            <v>0</v>
          </cell>
          <cell r="CV4992">
            <v>17.625</v>
          </cell>
          <cell r="DA4992">
            <v>0.14499999999999999</v>
          </cell>
          <cell r="ER4992">
            <v>236.64</v>
          </cell>
        </row>
        <row r="4993">
          <cell r="A4993">
            <v>665929</v>
          </cell>
          <cell r="C4993" t="str">
            <v>Diaz, Pedro</v>
          </cell>
          <cell r="AF4993">
            <v>0.12869234571046195</v>
          </cell>
          <cell r="AN4993">
            <v>64.703999999999994</v>
          </cell>
          <cell r="AP4993">
            <v>1.9945725927436597E-2</v>
          </cell>
          <cell r="AV4993" t="str">
            <v>RF</v>
          </cell>
          <cell r="AW4993">
            <v>-21.303608333333337</v>
          </cell>
          <cell r="AX4993">
            <v>-36.29078333333333</v>
          </cell>
          <cell r="AY4993">
            <v>-21.487277433372142</v>
          </cell>
          <cell r="AZ4993">
            <v>-21.303608333333337</v>
          </cell>
          <cell r="BG4993">
            <v>0.95897886835851698</v>
          </cell>
          <cell r="BJ4993">
            <v>2.6439903446798082E-2</v>
          </cell>
          <cell r="CF4993">
            <v>0</v>
          </cell>
          <cell r="CV4993">
            <v>17.458333333333332</v>
          </cell>
          <cell r="DA4993">
            <v>0</v>
          </cell>
          <cell r="ER4993">
            <v>161.76</v>
          </cell>
        </row>
        <row r="4994">
          <cell r="A4994">
            <v>665930</v>
          </cell>
          <cell r="C4994" t="str">
            <v>Tejeda, Gioser</v>
          </cell>
          <cell r="AF4994">
            <v>0.12422574349513746</v>
          </cell>
          <cell r="AN4994">
            <v>62.656000000000006</v>
          </cell>
          <cell r="AP4994">
            <v>3.213817229649063E-2</v>
          </cell>
          <cell r="AV4994" t="str">
            <v>C</v>
          </cell>
          <cell r="AW4994">
            <v>-22.281445110085976</v>
          </cell>
          <cell r="AX4994">
            <v>-31.376783333333325</v>
          </cell>
          <cell r="AY4994">
            <v>-24.805779591225736</v>
          </cell>
          <cell r="AZ4994">
            <v>-15.847286731456485</v>
          </cell>
          <cell r="BG4994">
            <v>0.68117416245531714</v>
          </cell>
          <cell r="BJ4994">
            <v>-1.7857742673323358E-2</v>
          </cell>
          <cell r="CF4994">
            <v>0</v>
          </cell>
          <cell r="CV4994">
            <v>18.791666666666668</v>
          </cell>
          <cell r="DA4994">
            <v>0</v>
          </cell>
          <cell r="ER4994">
            <v>156.64000000000001</v>
          </cell>
        </row>
        <row r="4995">
          <cell r="A4995">
            <v>665934</v>
          </cell>
          <cell r="C4995" t="str">
            <v>Pereira, Jose</v>
          </cell>
          <cell r="AF4995">
            <v>0.11477413729776292</v>
          </cell>
          <cell r="AN4995">
            <v>103.008</v>
          </cell>
          <cell r="AP4995">
            <v>8.3898788808220659E-2</v>
          </cell>
          <cell r="AV4995" t="str">
            <v>SS</v>
          </cell>
          <cell r="AW4995">
            <v>-22.360627006637699</v>
          </cell>
          <cell r="AX4995">
            <v>-20.623563055993049</v>
          </cell>
          <cell r="AY4995">
            <v>-25.437117953294702</v>
          </cell>
          <cell r="AZ4995">
            <v>-20.623563055993049</v>
          </cell>
          <cell r="BG4995">
            <v>0.50240208777777062</v>
          </cell>
          <cell r="BJ4995">
            <v>-2.3742147590607093E-2</v>
          </cell>
          <cell r="CF4995">
            <v>0</v>
          </cell>
          <cell r="CV4995">
            <v>17.291666666666668</v>
          </cell>
          <cell r="DA4995">
            <v>0</v>
          </cell>
          <cell r="ER4995">
            <v>257.52</v>
          </cell>
        </row>
        <row r="4996">
          <cell r="A4996">
            <v>665936</v>
          </cell>
          <cell r="C4996" t="str">
            <v>Medina, Alonzo</v>
          </cell>
          <cell r="AF4996">
            <v>0.11673368181816979</v>
          </cell>
          <cell r="AN4996">
            <v>108.76799999999999</v>
          </cell>
          <cell r="AP4996">
            <v>9.2800883206682228E-2</v>
          </cell>
          <cell r="AV4996" t="str">
            <v>RF</v>
          </cell>
          <cell r="AW4996">
            <v>-21.466947238366757</v>
          </cell>
          <cell r="AX4996">
            <v>-36.616749999999996</v>
          </cell>
          <cell r="AY4996">
            <v>-24.825939426961224</v>
          </cell>
          <cell r="AZ4996">
            <v>-21.466947238366757</v>
          </cell>
          <cell r="BG4996">
            <v>0.69106821949746933</v>
          </cell>
          <cell r="BJ4996">
            <v>9.7000151109907773E-4</v>
          </cell>
          <cell r="CF4996">
            <v>0</v>
          </cell>
          <cell r="CV4996">
            <v>17.375</v>
          </cell>
          <cell r="DA4996">
            <v>0</v>
          </cell>
          <cell r="ER4996">
            <v>271.91999999999996</v>
          </cell>
        </row>
        <row r="4997">
          <cell r="A4997">
            <v>665937</v>
          </cell>
          <cell r="C4997" t="str">
            <v>Arias, Jhoan</v>
          </cell>
          <cell r="AF4997">
            <v>0.1173365876029476</v>
          </cell>
          <cell r="AN4997">
            <v>103.87200000000001</v>
          </cell>
          <cell r="AP4997">
            <v>8.5245224207265324E-2</v>
          </cell>
          <cell r="AV4997" t="str">
            <v>2B</v>
          </cell>
          <cell r="AW4997">
            <v>-20.723541666666662</v>
          </cell>
          <cell r="AX4997">
            <v>-22.299115459567371</v>
          </cell>
          <cell r="AY4997">
            <v>-22.855014313447967</v>
          </cell>
          <cell r="AZ4997">
            <v>-20.723541666666662</v>
          </cell>
          <cell r="BG4997">
            <v>0.6408929091409048</v>
          </cell>
          <cell r="BJ4997">
            <v>-6.2404442957526562E-3</v>
          </cell>
          <cell r="CF4997">
            <v>0</v>
          </cell>
          <cell r="CV4997">
            <v>17.791666666666668</v>
          </cell>
          <cell r="DA4997">
            <v>0</v>
          </cell>
          <cell r="ER4997">
            <v>259.68</v>
          </cell>
        </row>
        <row r="4998">
          <cell r="A4998">
            <v>665940</v>
          </cell>
          <cell r="C4998" t="str">
            <v>Castillo, Moises</v>
          </cell>
          <cell r="AF4998">
            <v>0.12318628323613731</v>
          </cell>
          <cell r="AN4998">
            <v>117.408</v>
          </cell>
          <cell r="AP4998">
            <v>0.10583429170865588</v>
          </cell>
          <cell r="AV4998" t="str">
            <v>SS</v>
          </cell>
          <cell r="AW4998">
            <v>-25.066684341507138</v>
          </cell>
          <cell r="AX4998">
            <v>-23.357261189576001</v>
          </cell>
          <cell r="AY4998">
            <v>-29.179068010898398</v>
          </cell>
          <cell r="AZ4998">
            <v>-23.357261189576001</v>
          </cell>
          <cell r="BG4998">
            <v>0.8025050986215021</v>
          </cell>
          <cell r="BJ4998">
            <v>1.1862816499735127E-2</v>
          </cell>
          <cell r="CF4998">
            <v>0</v>
          </cell>
          <cell r="CV4998">
            <v>16.958333333333332</v>
          </cell>
          <cell r="DA4998">
            <v>0</v>
          </cell>
          <cell r="ER4998">
            <v>293.52</v>
          </cell>
        </row>
        <row r="4999">
          <cell r="A4999">
            <v>665941</v>
          </cell>
          <cell r="C4999" t="str">
            <v>Garcia, Juan</v>
          </cell>
          <cell r="AF4999">
            <v>0.11304850972204837</v>
          </cell>
          <cell r="AN4999">
            <v>110.49600000000001</v>
          </cell>
          <cell r="AP4999">
            <v>9.5437872662146206E-2</v>
          </cell>
          <cell r="AV4999" t="str">
            <v>SS</v>
          </cell>
          <cell r="AW4999">
            <v>-21.303608333333337</v>
          </cell>
          <cell r="AX4999">
            <v>-20.178436869781041</v>
          </cell>
          <cell r="AY4999">
            <v>-20.840023566420797</v>
          </cell>
          <cell r="AZ4999">
            <v>-20.178436869781041</v>
          </cell>
          <cell r="BG4999">
            <v>0.66467358667925946</v>
          </cell>
          <cell r="BJ4999">
            <v>-2.2235491228535791E-2</v>
          </cell>
          <cell r="CF4999">
            <v>0</v>
          </cell>
          <cell r="CV4999">
            <v>17.458333333333332</v>
          </cell>
          <cell r="DA4999">
            <v>0</v>
          </cell>
          <cell r="ER4999">
            <v>276.24</v>
          </cell>
        </row>
        <row r="5000">
          <cell r="A5000">
            <v>665943</v>
          </cell>
          <cell r="C5000" t="str">
            <v>Mora, Jose</v>
          </cell>
          <cell r="AF5000">
            <v>0.12339858756566568</v>
          </cell>
          <cell r="AN5000">
            <v>66.144000000000005</v>
          </cell>
          <cell r="AP5000">
            <v>2.2511084612099164E-2</v>
          </cell>
          <cell r="AV5000" t="str">
            <v>OF</v>
          </cell>
          <cell r="AW5000">
            <v>-11</v>
          </cell>
          <cell r="AX5000">
            <v>-16</v>
          </cell>
          <cell r="AY5000">
            <v>-11</v>
          </cell>
          <cell r="AZ5000">
            <v>-3.5</v>
          </cell>
          <cell r="BG5000">
            <v>0.59719221184311588</v>
          </cell>
          <cell r="BJ5000">
            <v>-1.9223211778483008E-2</v>
          </cell>
          <cell r="CF5000">
            <v>0</v>
          </cell>
          <cell r="CV5000">
            <v>18.708333333333332</v>
          </cell>
          <cell r="DA5000">
            <v>0</v>
          </cell>
          <cell r="ER5000">
            <v>165.36</v>
          </cell>
        </row>
        <row r="5001">
          <cell r="A5001">
            <v>665944</v>
          </cell>
          <cell r="C5001" t="str">
            <v>Arcaya, Luis</v>
          </cell>
          <cell r="AF5001">
            <v>0.10871509649323641</v>
          </cell>
          <cell r="AN5001">
            <v>77.632000000000005</v>
          </cell>
          <cell r="AP5001">
            <v>5.7541753685519059E-2</v>
          </cell>
          <cell r="AV5001" t="str">
            <v>C</v>
          </cell>
          <cell r="AW5001">
            <v>-22.462525783739302</v>
          </cell>
          <cell r="AX5001">
            <v>-36.616749999999996</v>
          </cell>
          <cell r="AY5001">
            <v>-27.270789987316572</v>
          </cell>
          <cell r="AZ5001">
            <v>-22.462525783739302</v>
          </cell>
          <cell r="BG5001">
            <v>0.69390912036596331</v>
          </cell>
          <cell r="BJ5001">
            <v>-7.4085193315692188E-3</v>
          </cell>
          <cell r="CF5001">
            <v>0</v>
          </cell>
          <cell r="CV5001">
            <v>17.375</v>
          </cell>
          <cell r="DA5001">
            <v>0</v>
          </cell>
          <cell r="ER5001">
            <v>194.08</v>
          </cell>
        </row>
        <row r="5002">
          <cell r="A5002">
            <v>665945</v>
          </cell>
          <cell r="C5002" t="str">
            <v>Suarez, Kervin</v>
          </cell>
          <cell r="AF5002">
            <v>0.12784568056598644</v>
          </cell>
          <cell r="AN5002">
            <v>124.89600000000002</v>
          </cell>
          <cell r="AP5002">
            <v>0.11683071473975692</v>
          </cell>
          <cell r="AV5002" t="str">
            <v>2B</v>
          </cell>
          <cell r="AW5002">
            <v>-21.158591666666666</v>
          </cell>
          <cell r="AX5002">
            <v>-21.278772936760419</v>
          </cell>
          <cell r="AY5002">
            <v>-15.184500589431959</v>
          </cell>
          <cell r="AZ5002">
            <v>-15.184500589431959</v>
          </cell>
          <cell r="BG5002">
            <v>0.72660025666134676</v>
          </cell>
          <cell r="BJ5002">
            <v>5.2617154910950814E-3</v>
          </cell>
          <cell r="CF5002">
            <v>0</v>
          </cell>
          <cell r="CV5002">
            <v>17.541666666666668</v>
          </cell>
          <cell r="DA5002">
            <v>0</v>
          </cell>
          <cell r="ER5002">
            <v>312.24</v>
          </cell>
        </row>
        <row r="5003">
          <cell r="A5003">
            <v>665947</v>
          </cell>
          <cell r="C5003" t="str">
            <v>Apostel, Sherten</v>
          </cell>
          <cell r="AF5003">
            <v>0.11304335387866246</v>
          </cell>
          <cell r="AN5003">
            <v>105.024</v>
          </cell>
          <cell r="AP5003">
            <v>8.7034326816554097E-2</v>
          </cell>
          <cell r="AV5003" t="str">
            <v>3B</v>
          </cell>
          <cell r="AW5003">
            <v>-25.944442035539439</v>
          </cell>
          <cell r="AX5003">
            <v>-23.292030350066359</v>
          </cell>
          <cell r="AY5003">
            <v>-30.215537991830352</v>
          </cell>
          <cell r="AZ5003">
            <v>-23.292030350066359</v>
          </cell>
          <cell r="BG5003">
            <v>0.78409156209681541</v>
          </cell>
          <cell r="BJ5003">
            <v>-1.3984604882230352E-3</v>
          </cell>
          <cell r="CF5003">
            <v>0</v>
          </cell>
          <cell r="CV5003">
            <v>17.291666666666668</v>
          </cell>
          <cell r="DA5003">
            <v>0</v>
          </cell>
          <cell r="ER5003">
            <v>262.56</v>
          </cell>
        </row>
        <row r="5004">
          <cell r="A5004">
            <v>665949</v>
          </cell>
          <cell r="C5004" t="str">
            <v>Arias, Kevin</v>
          </cell>
          <cell r="AF5004">
            <v>0.11385014630665813</v>
          </cell>
          <cell r="AN5004">
            <v>97.824000000000012</v>
          </cell>
          <cell r="AP5004">
            <v>7.5736197909836878E-2</v>
          </cell>
          <cell r="AV5004" t="str">
            <v>2B</v>
          </cell>
          <cell r="AW5004">
            <v>-21.448625</v>
          </cell>
          <cell r="AX5004">
            <v>-21.336834025832101</v>
          </cell>
          <cell r="AY5004">
            <v>-16.799476510341673</v>
          </cell>
          <cell r="AZ5004">
            <v>-16.799476510341673</v>
          </cell>
          <cell r="BG5004">
            <v>0.5519502166277892</v>
          </cell>
          <cell r="BJ5004">
            <v>-5.6568592113218638E-3</v>
          </cell>
          <cell r="CF5004">
            <v>0</v>
          </cell>
          <cell r="CV5004">
            <v>17.375</v>
          </cell>
          <cell r="DA5004">
            <v>0</v>
          </cell>
          <cell r="ER5004">
            <v>244.56</v>
          </cell>
        </row>
        <row r="5005">
          <cell r="A5005">
            <v>665951</v>
          </cell>
          <cell r="C5005" t="str">
            <v>Salazar, Alexander</v>
          </cell>
          <cell r="AF5005">
            <v>0.11397094336515254</v>
          </cell>
          <cell r="AN5005">
            <v>92.640000000000015</v>
          </cell>
          <cell r="AP5005">
            <v>6.7426839622809931E-2</v>
          </cell>
          <cell r="AV5005" t="str">
            <v>2B</v>
          </cell>
          <cell r="AW5005">
            <v>-19.333182403589753</v>
          </cell>
          <cell r="AX5005">
            <v>-19.215438871520185</v>
          </cell>
          <cell r="AY5005">
            <v>-20.09569335049239</v>
          </cell>
          <cell r="AZ5005">
            <v>-19.215438871520185</v>
          </cell>
          <cell r="BG5005">
            <v>0.64707326586761527</v>
          </cell>
          <cell r="BJ5005">
            <v>-9.4879119969977065E-3</v>
          </cell>
          <cell r="CF5005">
            <v>0</v>
          </cell>
          <cell r="CV5005">
            <v>18.458333333333332</v>
          </cell>
          <cell r="DA5005">
            <v>0</v>
          </cell>
          <cell r="ER5005">
            <v>231.60000000000002</v>
          </cell>
        </row>
        <row r="5006">
          <cell r="A5006">
            <v>665953</v>
          </cell>
          <cell r="C5006" t="str">
            <v>Chaparro, Andres</v>
          </cell>
          <cell r="AF5006">
            <v>0.11639337281053119</v>
          </cell>
          <cell r="AN5006">
            <v>109.92000000000002</v>
          </cell>
          <cell r="AP5006">
            <v>9.4560581170191171E-2</v>
          </cell>
          <cell r="AV5006" t="str">
            <v>3B</v>
          </cell>
          <cell r="AW5006">
            <v>-22.860084423740666</v>
          </cell>
          <cell r="AX5006">
            <v>-26.199634629376675</v>
          </cell>
          <cell r="AY5006">
            <v>-26.16836673165421</v>
          </cell>
          <cell r="AZ5006">
            <v>-22.860084423740666</v>
          </cell>
          <cell r="BG5006">
            <v>0.77178511848610998</v>
          </cell>
          <cell r="BJ5006">
            <v>5.2178768230430606E-3</v>
          </cell>
          <cell r="CF5006">
            <v>0</v>
          </cell>
          <cell r="CV5006">
            <v>17.125</v>
          </cell>
          <cell r="DA5006">
            <v>0</v>
          </cell>
          <cell r="ER5006">
            <v>274.8</v>
          </cell>
        </row>
        <row r="5007">
          <cell r="A5007">
            <v>665954</v>
          </cell>
          <cell r="C5007" t="str">
            <v>Hernandez, Jhoan</v>
          </cell>
          <cell r="AF5007">
            <v>0.11510006933869354</v>
          </cell>
          <cell r="AN5007">
            <v>76.800000000000011</v>
          </cell>
          <cell r="AP5007">
            <v>4.1085265924626801E-2</v>
          </cell>
          <cell r="AV5007" t="str">
            <v>2B</v>
          </cell>
          <cell r="AW5007">
            <v>-23.903629863689247</v>
          </cell>
          <cell r="AX5007">
            <v>-25.35472927954703</v>
          </cell>
          <cell r="AY5007">
            <v>-28.920740090690337</v>
          </cell>
          <cell r="AZ5007">
            <v>-23.903629863689247</v>
          </cell>
          <cell r="BG5007">
            <v>0.55968061653309764</v>
          </cell>
          <cell r="BJ5007">
            <v>-7.7550641029786715E-3</v>
          </cell>
          <cell r="CF5007">
            <v>0</v>
          </cell>
          <cell r="CV5007">
            <v>17.208333333333332</v>
          </cell>
          <cell r="DA5007">
            <v>0</v>
          </cell>
          <cell r="ER5007">
            <v>192</v>
          </cell>
        </row>
        <row r="5008">
          <cell r="A5008">
            <v>665960</v>
          </cell>
          <cell r="C5008" t="str">
            <v>Rodriguez, Luis</v>
          </cell>
          <cell r="AF5008">
            <v>0.11884073845689894</v>
          </cell>
          <cell r="AN5008">
            <v>91.2</v>
          </cell>
          <cell r="AP5008">
            <v>6.5092103147878611E-2</v>
          </cell>
          <cell r="AV5008" t="str">
            <v>SS</v>
          </cell>
          <cell r="AW5008">
            <v>-21.593641666666663</v>
          </cell>
          <cell r="AX5008">
            <v>-18.992115816976185</v>
          </cell>
          <cell r="AY5008">
            <v>-21.447616640958742</v>
          </cell>
          <cell r="AZ5008">
            <v>-18.992115816976185</v>
          </cell>
          <cell r="BG5008">
            <v>0.61193136146744997</v>
          </cell>
          <cell r="BJ5008">
            <v>-3.8693351429504998E-3</v>
          </cell>
          <cell r="CF5008">
            <v>0</v>
          </cell>
          <cell r="CV5008">
            <v>17.291666666666668</v>
          </cell>
          <cell r="DA5008">
            <v>0</v>
          </cell>
          <cell r="ER5008">
            <v>228</v>
          </cell>
        </row>
        <row r="5009">
          <cell r="A5009">
            <v>665964</v>
          </cell>
          <cell r="C5009" t="str">
            <v>Bueno, Jonathan</v>
          </cell>
          <cell r="AF5009">
            <v>0.13174390222299134</v>
          </cell>
          <cell r="AN5009">
            <v>97.248000000000005</v>
          </cell>
          <cell r="AP5009">
            <v>7.4820255475412267E-2</v>
          </cell>
          <cell r="AV5009" t="str">
            <v>SS</v>
          </cell>
          <cell r="AW5009">
            <v>-20.785290985728732</v>
          </cell>
          <cell r="AX5009">
            <v>-20.970443052138574</v>
          </cell>
          <cell r="AY5009">
            <v>-16.138610811545984</v>
          </cell>
          <cell r="AZ5009">
            <v>-16.138610811545984</v>
          </cell>
          <cell r="BG5009">
            <v>0.69036542049986616</v>
          </cell>
          <cell r="BJ5009">
            <v>-1.0366506011606907E-2</v>
          </cell>
          <cell r="CF5009">
            <v>0</v>
          </cell>
          <cell r="CV5009">
            <v>17.708333333333332</v>
          </cell>
          <cell r="DA5009">
            <v>0</v>
          </cell>
          <cell r="ER5009">
            <v>243.12</v>
          </cell>
        </row>
        <row r="5010">
          <cell r="A5010">
            <v>665965</v>
          </cell>
          <cell r="C5010" t="str">
            <v>Aponte, Kevin</v>
          </cell>
          <cell r="AF5010">
            <v>0.13134813148767374</v>
          </cell>
          <cell r="AN5010">
            <v>120.86399999999999</v>
          </cell>
          <cell r="AP5010">
            <v>0.11094339628475225</v>
          </cell>
          <cell r="AV5010" t="str">
            <v>CF</v>
          </cell>
          <cell r="AW5010">
            <v>-19.233333333333334</v>
          </cell>
          <cell r="AX5010">
            <v>-31.671016666666663</v>
          </cell>
          <cell r="AY5010">
            <v>-15.115591998784843</v>
          </cell>
          <cell r="AZ5010">
            <v>-15.115591998784843</v>
          </cell>
          <cell r="BG5010">
            <v>0.91020629350427451</v>
          </cell>
          <cell r="BJ5010">
            <v>1.5053583489964911E-2</v>
          </cell>
          <cell r="CF5010">
            <v>0</v>
          </cell>
          <cell r="CV5010">
            <v>18.708333333333332</v>
          </cell>
          <cell r="DA5010">
            <v>0</v>
          </cell>
          <cell r="ER5010">
            <v>302.15999999999997</v>
          </cell>
        </row>
        <row r="5011">
          <cell r="A5011">
            <v>665966</v>
          </cell>
          <cell r="C5011" t="str">
            <v>Narvaez, Carlos</v>
          </cell>
          <cell r="AF5011">
            <v>0.12639285912868603</v>
          </cell>
          <cell r="AN5011">
            <v>86.272000000000006</v>
          </cell>
          <cell r="AP5011">
            <v>7.1600110984309739E-2</v>
          </cell>
          <cell r="AV5011" t="str">
            <v>C</v>
          </cell>
          <cell r="AW5011">
            <v>-27.475004784415482</v>
          </cell>
          <cell r="AX5011">
            <v>-37.100279784415477</v>
          </cell>
          <cell r="AY5011">
            <v>-32.125677212553967</v>
          </cell>
          <cell r="AZ5011">
            <v>-20.091988091874505</v>
          </cell>
          <cell r="BG5011">
            <v>0.95618275115123263</v>
          </cell>
          <cell r="BJ5011">
            <v>1.3277652018011867E-2</v>
          </cell>
          <cell r="CF5011">
            <v>0</v>
          </cell>
          <cell r="CV5011">
            <v>17.625</v>
          </cell>
          <cell r="DA5011">
            <v>0</v>
          </cell>
          <cell r="ER5011">
            <v>215.68</v>
          </cell>
        </row>
        <row r="5012">
          <cell r="A5012">
            <v>665972</v>
          </cell>
          <cell r="C5012" t="str">
            <v>Ramirez, Yeuris</v>
          </cell>
          <cell r="AF5012">
            <v>0.12092562033135766</v>
          </cell>
          <cell r="AN5012">
            <v>88.031999999999996</v>
          </cell>
          <cell r="AP5012">
            <v>5.991430541714049E-2</v>
          </cell>
          <cell r="AV5012" t="str">
            <v>SS</v>
          </cell>
          <cell r="AW5012">
            <v>-21.013574999999999</v>
          </cell>
          <cell r="AX5012">
            <v>-19.869802122949057</v>
          </cell>
          <cell r="AY5012">
            <v>-18.706754087748493</v>
          </cell>
          <cell r="AZ5012">
            <v>-18.706754087748493</v>
          </cell>
          <cell r="BG5012">
            <v>0.57798575354986259</v>
          </cell>
          <cell r="BJ5012">
            <v>-7.968308912940621E-3</v>
          </cell>
          <cell r="CF5012">
            <v>0</v>
          </cell>
          <cell r="CV5012">
            <v>17.625</v>
          </cell>
          <cell r="DA5012">
            <v>0</v>
          </cell>
          <cell r="ER5012">
            <v>220.07999999999998</v>
          </cell>
        </row>
        <row r="5013">
          <cell r="A5013">
            <v>665974</v>
          </cell>
          <cell r="C5013" t="str">
            <v>Fernandez, Andres</v>
          </cell>
          <cell r="AF5013">
            <v>0.11449753073112055</v>
          </cell>
          <cell r="AN5013">
            <v>99.552000000000007</v>
          </cell>
          <cell r="AP5013">
            <v>7.8473175867942335E-2</v>
          </cell>
          <cell r="AV5013" t="str">
            <v>RF</v>
          </cell>
          <cell r="AW5013">
            <v>-23.861060877605446</v>
          </cell>
          <cell r="AX5013">
            <v>-35.964816666666657</v>
          </cell>
          <cell r="AY5013">
            <v>-25.075019735592889</v>
          </cell>
          <cell r="AZ5013">
            <v>-23.861060877605446</v>
          </cell>
          <cell r="BG5013">
            <v>0.70518865027897748</v>
          </cell>
          <cell r="BJ5013">
            <v>-1.2531316897434475E-3</v>
          </cell>
          <cell r="CF5013">
            <v>0</v>
          </cell>
          <cell r="CV5013">
            <v>17.541666666666668</v>
          </cell>
          <cell r="DA5013">
            <v>0</v>
          </cell>
          <cell r="ER5013">
            <v>248.88</v>
          </cell>
        </row>
        <row r="5014">
          <cell r="A5014">
            <v>665976</v>
          </cell>
          <cell r="C5014" t="str">
            <v>Valdez, Fernando</v>
          </cell>
          <cell r="AF5014">
            <v>0.12384670927271932</v>
          </cell>
          <cell r="AN5014">
            <v>105.60000000000001</v>
          </cell>
          <cell r="AP5014">
            <v>8.7926256302955474E-2</v>
          </cell>
          <cell r="AV5014" t="str">
            <v>LF</v>
          </cell>
          <cell r="AW5014">
            <v>-21.472775985243779</v>
          </cell>
          <cell r="AX5014">
            <v>-25.250663219495117</v>
          </cell>
          <cell r="AY5014">
            <v>-23.76418504412074</v>
          </cell>
          <cell r="AZ5014">
            <v>-21.472775985243779</v>
          </cell>
          <cell r="BG5014">
            <v>0.60849011090699601</v>
          </cell>
          <cell r="BJ5014">
            <v>1.8839211321256249E-2</v>
          </cell>
          <cell r="CF5014">
            <v>0</v>
          </cell>
          <cell r="CV5014">
            <v>17.625</v>
          </cell>
          <cell r="DA5014">
            <v>0</v>
          </cell>
          <cell r="ER5014">
            <v>264</v>
          </cell>
        </row>
        <row r="5015">
          <cell r="A5015">
            <v>665983</v>
          </cell>
          <cell r="C5015" t="str">
            <v>Alarcon, Kelvin</v>
          </cell>
          <cell r="AF5015">
            <v>0.13752859395516509</v>
          </cell>
          <cell r="AN5015">
            <v>111.072</v>
          </cell>
          <cell r="AP5015">
            <v>9.631346576246147E-2</v>
          </cell>
          <cell r="AV5015" t="str">
            <v>2B</v>
          </cell>
          <cell r="AW5015">
            <v>-21.593641666666663</v>
          </cell>
          <cell r="AX5015">
            <v>-19.83301217180496</v>
          </cell>
          <cell r="AY5015">
            <v>-19.27296384944211</v>
          </cell>
          <cell r="AZ5015">
            <v>-19.27296384944211</v>
          </cell>
          <cell r="BG5015">
            <v>0.78450702663104521</v>
          </cell>
          <cell r="BJ5015">
            <v>1.4304020147118318E-2</v>
          </cell>
          <cell r="CF5015">
            <v>0</v>
          </cell>
          <cell r="CV5015">
            <v>17.291666666666668</v>
          </cell>
          <cell r="DA5015">
            <v>0</v>
          </cell>
          <cell r="ER5015">
            <v>277.68</v>
          </cell>
        </row>
        <row r="5016">
          <cell r="A5016">
            <v>665987</v>
          </cell>
          <cell r="C5016" t="str">
            <v>Valera, Leonel</v>
          </cell>
          <cell r="AF5016">
            <v>0.1194419625010659</v>
          </cell>
          <cell r="AN5016">
            <v>104.16</v>
          </cell>
          <cell r="AP5016">
            <v>8.5693156918947411E-2</v>
          </cell>
          <cell r="AV5016" t="str">
            <v>SS</v>
          </cell>
          <cell r="AW5016">
            <v>-22.179883333333336</v>
          </cell>
          <cell r="AX5016">
            <v>-19.624263249534042</v>
          </cell>
          <cell r="AY5016">
            <v>-12.330000000000002</v>
          </cell>
          <cell r="AZ5016">
            <v>-12.330000000000002</v>
          </cell>
          <cell r="BG5016">
            <v>0.77591736369009412</v>
          </cell>
          <cell r="BJ5016">
            <v>8.6372643151831619E-4</v>
          </cell>
          <cell r="CF5016">
            <v>0</v>
          </cell>
          <cell r="CV5016">
            <v>16.958333333333332</v>
          </cell>
          <cell r="DA5016">
            <v>0</v>
          </cell>
          <cell r="ER5016">
            <v>260.39999999999998</v>
          </cell>
        </row>
        <row r="5017">
          <cell r="A5017">
            <v>665988</v>
          </cell>
          <cell r="C5017" t="str">
            <v>Hernandez, Luis</v>
          </cell>
          <cell r="AF5017">
            <v>0.13469521716983363</v>
          </cell>
          <cell r="AN5017">
            <v>121.152</v>
          </cell>
          <cell r="AP5017">
            <v>0.11136652081794007</v>
          </cell>
          <cell r="AV5017" t="str">
            <v>3B</v>
          </cell>
          <cell r="AW5017">
            <v>-21.117646915836339</v>
          </cell>
          <cell r="AX5017">
            <v>-22.441224525058868</v>
          </cell>
          <cell r="AY5017">
            <v>-21.748272244622939</v>
          </cell>
          <cell r="AZ5017">
            <v>-21.117646915836339</v>
          </cell>
          <cell r="BG5017">
            <v>0.72400591775936063</v>
          </cell>
          <cell r="BJ5017">
            <v>-1.6817314635993728E-3</v>
          </cell>
          <cell r="CF5017">
            <v>0</v>
          </cell>
          <cell r="CV5017">
            <v>17.708333333333332</v>
          </cell>
          <cell r="DA5017">
            <v>0.48666666666666669</v>
          </cell>
          <cell r="ER5017">
            <v>302.88</v>
          </cell>
        </row>
        <row r="5018">
          <cell r="A5018">
            <v>665989</v>
          </cell>
          <cell r="C5018" t="str">
            <v>Newton, Shervyen</v>
          </cell>
          <cell r="AF5018">
            <v>0.12251279431356787</v>
          </cell>
          <cell r="AN5018">
            <v>90.336000000000013</v>
          </cell>
          <cell r="AP5018">
            <v>6.3685641513999913E-2</v>
          </cell>
          <cell r="AV5018" t="str">
            <v>SS</v>
          </cell>
          <cell r="AW5018">
            <v>-21.650191478916618</v>
          </cell>
          <cell r="AX5018">
            <v>-21.895076219531962</v>
          </cell>
          <cell r="AY5018">
            <v>-26.41143499133404</v>
          </cell>
          <cell r="AZ5018">
            <v>-21.650191478916618</v>
          </cell>
          <cell r="BG5018">
            <v>0.83883097839323773</v>
          </cell>
          <cell r="BJ5018">
            <v>-9.9942981049671309E-3</v>
          </cell>
          <cell r="CF5018">
            <v>0</v>
          </cell>
          <cell r="CV5018">
            <v>17.208333333333332</v>
          </cell>
          <cell r="DA5018">
            <v>0</v>
          </cell>
          <cell r="ER5018">
            <v>225.84</v>
          </cell>
        </row>
        <row r="5019">
          <cell r="A5019">
            <v>665990</v>
          </cell>
          <cell r="C5019" t="str">
            <v>Rodriguez, Kleiber</v>
          </cell>
          <cell r="AF5019">
            <v>0.11697305396308964</v>
          </cell>
          <cell r="AN5019">
            <v>113.952</v>
          </cell>
          <cell r="AP5019">
            <v>0.10066612717799239</v>
          </cell>
          <cell r="AV5019" t="str">
            <v>1B</v>
          </cell>
          <cell r="AW5019">
            <v>-23.282268840779011</v>
          </cell>
          <cell r="AX5019">
            <v>-35.312883333333332</v>
          </cell>
          <cell r="AY5019">
            <v>-27.59621112416696</v>
          </cell>
          <cell r="AZ5019">
            <v>-22.896988678821145</v>
          </cell>
          <cell r="BG5019">
            <v>0.70766947153672155</v>
          </cell>
          <cell r="BJ5019">
            <v>-8.7508835927409961E-3</v>
          </cell>
          <cell r="CF5019">
            <v>0</v>
          </cell>
          <cell r="CV5019">
            <v>17.708333333333332</v>
          </cell>
          <cell r="DA5019">
            <v>0</v>
          </cell>
          <cell r="ER5019">
            <v>284.88</v>
          </cell>
        </row>
        <row r="5020">
          <cell r="A5020">
            <v>665997</v>
          </cell>
          <cell r="C5020" t="str">
            <v>Garcia, Jhon</v>
          </cell>
          <cell r="AF5020">
            <v>0.12161606860618855</v>
          </cell>
          <cell r="AN5020">
            <v>94.656000000000006</v>
          </cell>
          <cell r="AP5020">
            <v>7.0675948411613621E-2</v>
          </cell>
          <cell r="AV5020" t="str">
            <v>1B</v>
          </cell>
          <cell r="AW5020">
            <v>-21.128779933249312</v>
          </cell>
          <cell r="AX5020">
            <v>-37.92061666666666</v>
          </cell>
          <cell r="AY5020">
            <v>-24.538759325417644</v>
          </cell>
          <cell r="AZ5020">
            <v>-20.982085725621168</v>
          </cell>
          <cell r="BG5020">
            <v>0.63590219670354009</v>
          </cell>
          <cell r="BJ5020">
            <v>3.9248974831482403E-3</v>
          </cell>
          <cell r="CF5020">
            <v>0</v>
          </cell>
          <cell r="CV5020">
            <v>17.041666666666668</v>
          </cell>
          <cell r="DA5020">
            <v>0</v>
          </cell>
          <cell r="ER5020">
            <v>236.64</v>
          </cell>
        </row>
        <row r="5021">
          <cell r="A5021">
            <v>665998</v>
          </cell>
          <cell r="C5021" t="str">
            <v>Munguia, Ismael</v>
          </cell>
          <cell r="AF5021">
            <v>0.12497945974205979</v>
          </cell>
          <cell r="AN5021">
            <v>122.59200000000001</v>
          </cell>
          <cell r="AP5021">
            <v>0.11347611655557299</v>
          </cell>
          <cell r="AV5021" t="str">
            <v>LF</v>
          </cell>
          <cell r="AW5021">
            <v>-20.868558333333336</v>
          </cell>
          <cell r="AX5021">
            <v>-35.312883333333332</v>
          </cell>
          <cell r="AY5021">
            <v>-16.451140684238247</v>
          </cell>
          <cell r="AZ5021">
            <v>-16.451140684238247</v>
          </cell>
          <cell r="BG5021">
            <v>0.80891978401477926</v>
          </cell>
          <cell r="BJ5021">
            <v>6.9858284695906428E-3</v>
          </cell>
          <cell r="CF5021">
            <v>0</v>
          </cell>
          <cell r="CV5021">
            <v>17.708333333333332</v>
          </cell>
          <cell r="DA5021">
            <v>0</v>
          </cell>
          <cell r="ER5021">
            <v>306.48</v>
          </cell>
        </row>
        <row r="5022">
          <cell r="A5022">
            <v>666004</v>
          </cell>
          <cell r="C5022" t="str">
            <v>Mota, Vicente</v>
          </cell>
          <cell r="AF5022">
            <v>0.13334024246516091</v>
          </cell>
          <cell r="AN5022">
            <v>91.77600000000001</v>
          </cell>
          <cell r="AP5022">
            <v>6.6027399161279976E-2</v>
          </cell>
          <cell r="AV5022" t="str">
            <v>1B</v>
          </cell>
          <cell r="AW5022">
            <v>-16.223007340620772</v>
          </cell>
          <cell r="AX5022">
            <v>-22.249949999999995</v>
          </cell>
          <cell r="AY5022">
            <v>-12.770850793385698</v>
          </cell>
          <cell r="AZ5022">
            <v>-10.456178614284983</v>
          </cell>
          <cell r="BG5022">
            <v>0.84532564783317077</v>
          </cell>
          <cell r="BJ5022">
            <v>9.4429219505133537E-3</v>
          </cell>
          <cell r="CF5022">
            <v>0</v>
          </cell>
          <cell r="CV5022">
            <v>22.041666666666668</v>
          </cell>
          <cell r="DA5022">
            <v>0</v>
          </cell>
          <cell r="ER5022">
            <v>229.44</v>
          </cell>
        </row>
        <row r="5023">
          <cell r="A5023">
            <v>666013</v>
          </cell>
          <cell r="C5023" t="str">
            <v>Morales, Max</v>
          </cell>
          <cell r="AF5023">
            <v>0.14401351025582287</v>
          </cell>
          <cell r="AN5023">
            <v>103.55200000000001</v>
          </cell>
          <cell r="AP5023">
            <v>9.849505033793815E-2</v>
          </cell>
          <cell r="AV5023" t="str">
            <v>C</v>
          </cell>
          <cell r="AW5023">
            <v>-20.872677132265842</v>
          </cell>
          <cell r="AX5023">
            <v>-31.376783333333325</v>
          </cell>
          <cell r="AY5023">
            <v>-22.927422287465554</v>
          </cell>
          <cell r="AZ5023">
            <v>-14.056345985291644</v>
          </cell>
          <cell r="BG5023">
            <v>0.55967208173473126</v>
          </cell>
          <cell r="BJ5023">
            <v>-1.1020847628051469E-2</v>
          </cell>
          <cell r="CF5023">
            <v>0</v>
          </cell>
          <cell r="CV5023">
            <v>18.791666666666668</v>
          </cell>
          <cell r="DA5023">
            <v>0</v>
          </cell>
          <cell r="ER5023">
            <v>258.88</v>
          </cell>
        </row>
        <row r="5024">
          <cell r="A5024">
            <v>666014</v>
          </cell>
          <cell r="C5024" t="str">
            <v>Remy, Danielito</v>
          </cell>
          <cell r="AF5024">
            <v>0.1178069163269809</v>
          </cell>
          <cell r="AN5024">
            <v>104.73600000000002</v>
          </cell>
          <cell r="AP5024">
            <v>8.6587707580730089E-2</v>
          </cell>
          <cell r="AV5024" t="str">
            <v>2B</v>
          </cell>
          <cell r="AW5024">
            <v>-20.161999999999999</v>
          </cell>
          <cell r="AX5024">
            <v>-19.044076355892393</v>
          </cell>
          <cell r="AY5024">
            <v>-17.78516553081408</v>
          </cell>
          <cell r="AZ5024">
            <v>-17.78516553081408</v>
          </cell>
          <cell r="BG5024">
            <v>0.81617152280163441</v>
          </cell>
          <cell r="BJ5024">
            <v>-7.651856769068043E-3</v>
          </cell>
          <cell r="CF5024">
            <v>0</v>
          </cell>
          <cell r="CV5024">
            <v>18.125</v>
          </cell>
          <cell r="DA5024">
            <v>0</v>
          </cell>
          <cell r="ER5024">
            <v>261.84000000000003</v>
          </cell>
        </row>
        <row r="5025">
          <cell r="A5025">
            <v>666452</v>
          </cell>
          <cell r="C5025" t="str">
            <v>Diaz, Eduardo</v>
          </cell>
          <cell r="AF5025">
            <v>0.15947317349212856</v>
          </cell>
          <cell r="AN5025">
            <v>115.104</v>
          </cell>
          <cell r="AP5025">
            <v>0.10239547399847104</v>
          </cell>
          <cell r="AV5025" t="str">
            <v>CF</v>
          </cell>
          <cell r="AW5025">
            <v>-18.835333333333335</v>
          </cell>
          <cell r="AX5025">
            <v>-30.788316666666667</v>
          </cell>
          <cell r="AY5025">
            <v>-9.5167545516824017</v>
          </cell>
          <cell r="AZ5025">
            <v>-9.5167545516824017</v>
          </cell>
          <cell r="BG5025">
            <v>0.90499896409953418</v>
          </cell>
          <cell r="BJ5025">
            <v>-1.2056125589710752E-2</v>
          </cell>
          <cell r="CF5025">
            <v>0</v>
          </cell>
          <cell r="CV5025">
            <v>18.958333333333332</v>
          </cell>
          <cell r="DA5025">
            <v>0</v>
          </cell>
          <cell r="ER5025">
            <v>287.76</v>
          </cell>
        </row>
        <row r="5026">
          <cell r="A5026">
            <v>666462</v>
          </cell>
          <cell r="C5026" t="str">
            <v>Nunez, Orian</v>
          </cell>
          <cell r="AF5026">
            <v>0.12926377727740446</v>
          </cell>
          <cell r="AN5026">
            <v>110.78400000000002</v>
          </cell>
          <cell r="AP5026">
            <v>9.5875881202859614E-2</v>
          </cell>
          <cell r="AV5026" t="str">
            <v>3B</v>
          </cell>
          <cell r="AW5026">
            <v>-20.723541666666662</v>
          </cell>
          <cell r="AX5026">
            <v>-22.114504130883041</v>
          </cell>
          <cell r="AY5026">
            <v>-12.183632055858803</v>
          </cell>
          <cell r="AZ5026">
            <v>-12.183632055858803</v>
          </cell>
          <cell r="BG5026">
            <v>0.80866843116077791</v>
          </cell>
          <cell r="BJ5026">
            <v>5.9409576601193448E-3</v>
          </cell>
          <cell r="CF5026">
            <v>0</v>
          </cell>
          <cell r="CV5026">
            <v>17.791666666666668</v>
          </cell>
          <cell r="DA5026">
            <v>0</v>
          </cell>
          <cell r="ER5026">
            <v>276.96000000000004</v>
          </cell>
        </row>
        <row r="5027">
          <cell r="A5027">
            <v>666516</v>
          </cell>
          <cell r="C5027" t="str">
            <v>Garcia, Jorsan</v>
          </cell>
          <cell r="AF5027">
            <v>0.12138179286777652</v>
          </cell>
          <cell r="AN5027">
            <v>72.192000000000007</v>
          </cell>
          <cell r="AP5027">
            <v>3.3140530239254007E-2</v>
          </cell>
          <cell r="AV5027" t="str">
            <v>1B</v>
          </cell>
          <cell r="AW5027">
            <v>-25.341769921506462</v>
          </cell>
          <cell r="AX5027">
            <v>-37.268683333333328</v>
          </cell>
          <cell r="AY5027">
            <v>-30.294025011892309</v>
          </cell>
          <cell r="AZ5027">
            <v>-25.341769921506462</v>
          </cell>
          <cell r="BG5027">
            <v>0.57347571888137505</v>
          </cell>
          <cell r="BJ5027">
            <v>-2.3249787561872848E-3</v>
          </cell>
          <cell r="CF5027">
            <v>0</v>
          </cell>
          <cell r="CV5027">
            <v>17.208333333333332</v>
          </cell>
          <cell r="DA5027">
            <v>0</v>
          </cell>
          <cell r="ER5027">
            <v>180.48000000000002</v>
          </cell>
        </row>
        <row r="5028">
          <cell r="A5028">
            <v>666517</v>
          </cell>
          <cell r="C5028" t="str">
            <v>Valbuena, Luvin</v>
          </cell>
          <cell r="AF5028">
            <v>0.12106849987191007</v>
          </cell>
          <cell r="AN5028">
            <v>57.472000000000008</v>
          </cell>
          <cell r="AP5028">
            <v>2.3022545592105814E-2</v>
          </cell>
          <cell r="AV5028" t="str">
            <v>C</v>
          </cell>
          <cell r="AW5028">
            <v>-25.377933067243767</v>
          </cell>
          <cell r="AX5028">
            <v>-37.594649999999994</v>
          </cell>
          <cell r="AY5028">
            <v>-29.525498256325008</v>
          </cell>
          <cell r="AZ5028">
            <v>-19.068973548028907</v>
          </cell>
          <cell r="BG5028">
            <v>0.46188714691132016</v>
          </cell>
          <cell r="BJ5028">
            <v>-1.335950270869912E-3</v>
          </cell>
          <cell r="CF5028">
            <v>0</v>
          </cell>
          <cell r="CV5028">
            <v>17.125</v>
          </cell>
          <cell r="DA5028">
            <v>0</v>
          </cell>
          <cell r="ER5028">
            <v>143.68</v>
          </cell>
        </row>
        <row r="5029">
          <cell r="A5029">
            <v>666519</v>
          </cell>
          <cell r="C5029" t="str">
            <v>Hernandez, Eddie</v>
          </cell>
          <cell r="AF5029">
            <v>0.11456847061276396</v>
          </cell>
          <cell r="AN5029">
            <v>116.54400000000001</v>
          </cell>
          <cell r="AP5029">
            <v>0.10454782727708434</v>
          </cell>
          <cell r="AV5029" t="str">
            <v>3B</v>
          </cell>
          <cell r="AW5029">
            <v>-21.738658333333333</v>
          </cell>
          <cell r="AX5029">
            <v>-23.647374876665452</v>
          </cell>
          <cell r="AY5029">
            <v>-22.049419121519016</v>
          </cell>
          <cell r="AZ5029">
            <v>-21.738658333333333</v>
          </cell>
          <cell r="BG5029">
            <v>0.5165070951596904</v>
          </cell>
          <cell r="BJ5029">
            <v>-7.9933594552597242E-3</v>
          </cell>
          <cell r="CF5029">
            <v>0</v>
          </cell>
          <cell r="CV5029">
            <v>17.208333333333332</v>
          </cell>
          <cell r="DA5029">
            <v>0</v>
          </cell>
          <cell r="ER5029">
            <v>291.36</v>
          </cell>
        </row>
        <row r="5030">
          <cell r="A5030">
            <v>666520</v>
          </cell>
          <cell r="C5030" t="str">
            <v>Machado, Gabriel</v>
          </cell>
          <cell r="AF5030">
            <v>0.1176872187538331</v>
          </cell>
          <cell r="AN5030">
            <v>87.744000000000014</v>
          </cell>
          <cell r="AP5030">
            <v>5.9440751181034091E-2</v>
          </cell>
          <cell r="AV5030" t="str">
            <v>2B</v>
          </cell>
          <cell r="AW5030">
            <v>-23.798439428130113</v>
          </cell>
          <cell r="AX5030">
            <v>-24.46000682847993</v>
          </cell>
          <cell r="AY5030">
            <v>-28.653566321797864</v>
          </cell>
          <cell r="AZ5030">
            <v>-23.798439428130113</v>
          </cell>
          <cell r="BG5030">
            <v>0.33241535660663124</v>
          </cell>
          <cell r="BJ5030">
            <v>-2.0084234794093544E-2</v>
          </cell>
          <cell r="CF5030">
            <v>0</v>
          </cell>
          <cell r="CV5030">
            <v>17.375</v>
          </cell>
          <cell r="DA5030">
            <v>0</v>
          </cell>
          <cell r="ER5030">
            <v>219.36</v>
          </cell>
        </row>
        <row r="5031">
          <cell r="A5031">
            <v>666591</v>
          </cell>
          <cell r="C5031" t="str">
            <v>Garcia, Andy</v>
          </cell>
          <cell r="AF5031">
            <v>0.11202353913910867</v>
          </cell>
          <cell r="AN5031">
            <v>73.600000000000009</v>
          </cell>
          <cell r="AP5031">
            <v>5.0834445725591704E-2</v>
          </cell>
          <cell r="AV5031" t="str">
            <v>C</v>
          </cell>
          <cell r="AW5031">
            <v>-24.468842158152857</v>
          </cell>
          <cell r="AX5031">
            <v>-37.594649999999994</v>
          </cell>
          <cell r="AY5031">
            <v>-28.313377044203797</v>
          </cell>
          <cell r="AZ5031">
            <v>-20.544432395942955</v>
          </cell>
          <cell r="BG5031">
            <v>0.53567673876886879</v>
          </cell>
          <cell r="BJ5031">
            <v>-1.2015675004034873E-2</v>
          </cell>
          <cell r="CF5031">
            <v>0</v>
          </cell>
          <cell r="CV5031">
            <v>17.125</v>
          </cell>
          <cell r="DA5031">
            <v>0</v>
          </cell>
          <cell r="ER5031">
            <v>184</v>
          </cell>
        </row>
        <row r="5032">
          <cell r="A5032">
            <v>666593</v>
          </cell>
          <cell r="C5032" t="str">
            <v>King, Jose</v>
          </cell>
          <cell r="AF5032">
            <v>0.13233620686093489</v>
          </cell>
          <cell r="AN5032">
            <v>120.86399999999999</v>
          </cell>
          <cell r="AP5032">
            <v>0.11094339628475225</v>
          </cell>
          <cell r="AV5032" t="str">
            <v>SS</v>
          </cell>
          <cell r="AW5032">
            <v>-21.303608333333337</v>
          </cell>
          <cell r="AX5032">
            <v>-20.082504367058512</v>
          </cell>
          <cell r="AY5032">
            <v>-13.311281544138772</v>
          </cell>
          <cell r="AZ5032">
            <v>-13.311281544138772</v>
          </cell>
          <cell r="BG5032">
            <v>0.23194382736870842</v>
          </cell>
          <cell r="BJ5032">
            <v>2.7487982285877038E-2</v>
          </cell>
          <cell r="CF5032">
            <v>0</v>
          </cell>
          <cell r="CV5032">
            <v>17.458333333333332</v>
          </cell>
          <cell r="DA5032">
            <v>0</v>
          </cell>
          <cell r="ER5032">
            <v>302.15999999999997</v>
          </cell>
        </row>
        <row r="5033">
          <cell r="A5033">
            <v>666595</v>
          </cell>
          <cell r="C5033" t="str">
            <v>Federico, Randy</v>
          </cell>
          <cell r="AF5033">
            <v>0.11022637191555446</v>
          </cell>
          <cell r="AN5033">
            <v>108.19200000000001</v>
          </cell>
          <cell r="AP5033">
            <v>9.1918466784629227E-2</v>
          </cell>
          <cell r="AV5033" t="str">
            <v>1B</v>
          </cell>
          <cell r="AW5033">
            <v>-20.91244291628179</v>
          </cell>
          <cell r="AX5033">
            <v>-33.436416666666666</v>
          </cell>
          <cell r="AY5033">
            <v>-23.123280071197797</v>
          </cell>
          <cell r="AZ5033">
            <v>-20.91244291628179</v>
          </cell>
          <cell r="BG5033">
            <v>0.79168631963095404</v>
          </cell>
          <cell r="BJ5033">
            <v>3.8260164621347899E-3</v>
          </cell>
          <cell r="CF5033">
            <v>0</v>
          </cell>
          <cell r="CV5033">
            <v>18.208333333333332</v>
          </cell>
          <cell r="DA5033">
            <v>0</v>
          </cell>
          <cell r="ER5033">
            <v>270.48</v>
          </cell>
        </row>
        <row r="5034">
          <cell r="A5034">
            <v>666598</v>
          </cell>
          <cell r="C5034" t="str">
            <v>Bermudez, Jose</v>
          </cell>
          <cell r="AF5034">
            <v>0.11756222877609615</v>
          </cell>
          <cell r="AN5034">
            <v>105.60000000000001</v>
          </cell>
          <cell r="AP5034">
            <v>8.7926256302955474E-2</v>
          </cell>
          <cell r="AV5034" t="str">
            <v>LF</v>
          </cell>
          <cell r="AW5034">
            <v>-18.835333333333335</v>
          </cell>
          <cell r="AX5034">
            <v>-30.788316666666667</v>
          </cell>
          <cell r="AY5034">
            <v>-17.041246738896334</v>
          </cell>
          <cell r="AZ5034">
            <v>-17.041246738896334</v>
          </cell>
          <cell r="BG5034">
            <v>0.86872537593565569</v>
          </cell>
          <cell r="BJ5034">
            <v>1.5175004377051602E-2</v>
          </cell>
          <cell r="CF5034">
            <v>0</v>
          </cell>
          <cell r="CV5034">
            <v>18.958333333333332</v>
          </cell>
          <cell r="DA5034">
            <v>0</v>
          </cell>
          <cell r="ER5034">
            <v>264</v>
          </cell>
        </row>
        <row r="5035">
          <cell r="A5035">
            <v>666599</v>
          </cell>
          <cell r="C5035" t="str">
            <v>Blanco, Reilys</v>
          </cell>
          <cell r="AF5035">
            <v>0.12069011940905311</v>
          </cell>
          <cell r="AN5035">
            <v>81.984000000000009</v>
          </cell>
          <cell r="AP5035">
            <v>4.9868457519023246E-2</v>
          </cell>
          <cell r="AV5035" t="str">
            <v>3B</v>
          </cell>
          <cell r="AW5035">
            <v>-18.96867020391662</v>
          </cell>
          <cell r="AX5035">
            <v>-17.206850298054661</v>
          </cell>
          <cell r="AY5035">
            <v>-19.444340633591221</v>
          </cell>
          <cell r="AZ5035">
            <v>-17.206850298054661</v>
          </cell>
          <cell r="BG5035">
            <v>0.74688965228004811</v>
          </cell>
          <cell r="BJ5035">
            <v>1.5403422978549309E-2</v>
          </cell>
          <cell r="CF5035">
            <v>0</v>
          </cell>
          <cell r="CV5035">
            <v>19.958333333333332</v>
          </cell>
          <cell r="DA5035">
            <v>0</v>
          </cell>
          <cell r="ER5035">
            <v>204.96</v>
          </cell>
        </row>
        <row r="5036">
          <cell r="A5036">
            <v>666606</v>
          </cell>
          <cell r="C5036" t="str">
            <v>Ayala, Fernando</v>
          </cell>
          <cell r="AF5036">
            <v>0.12043978541679649</v>
          </cell>
          <cell r="AN5036">
            <v>61.216000000000008</v>
          </cell>
          <cell r="AP5036">
            <v>2.9623161164311185E-2</v>
          </cell>
          <cell r="AV5036" t="str">
            <v>C</v>
          </cell>
          <cell r="AW5036">
            <v>-25.079789287339455</v>
          </cell>
          <cell r="AX5036">
            <v>-31.454347620672777</v>
          </cell>
          <cell r="AY5036">
            <v>-28.402975994230374</v>
          </cell>
          <cell r="AZ5036">
            <v>-17.419057173618285</v>
          </cell>
          <cell r="BG5036">
            <v>0.56484027421132077</v>
          </cell>
          <cell r="BJ5036">
            <v>2.2790746936468948E-2</v>
          </cell>
          <cell r="CF5036">
            <v>0</v>
          </cell>
          <cell r="CV5036">
            <v>19.291666666666668</v>
          </cell>
          <cell r="DA5036">
            <v>0</v>
          </cell>
          <cell r="ER5036">
            <v>153.04000000000002</v>
          </cell>
        </row>
        <row r="5037">
          <cell r="A5037">
            <v>666607</v>
          </cell>
          <cell r="C5037" t="str">
            <v>Ciriaco, Bryan</v>
          </cell>
          <cell r="AF5037">
            <v>0.10682955712683162</v>
          </cell>
          <cell r="AN5037">
            <v>79.39200000000001</v>
          </cell>
          <cell r="AP5037">
            <v>4.5497066694206056E-2</v>
          </cell>
          <cell r="AV5037" t="str">
            <v>3B</v>
          </cell>
          <cell r="AW5037">
            <v>-21.362068017873661</v>
          </cell>
          <cell r="AX5037">
            <v>-17.651270309420784</v>
          </cell>
          <cell r="AY5037">
            <v>-23.446014301609313</v>
          </cell>
          <cell r="AZ5037">
            <v>-17.651270309420784</v>
          </cell>
          <cell r="BG5037">
            <v>0.70049560181183734</v>
          </cell>
          <cell r="BJ5037">
            <v>-4.3961802556284901E-3</v>
          </cell>
          <cell r="CF5037">
            <v>0</v>
          </cell>
          <cell r="CV5037">
            <v>19.291666666666668</v>
          </cell>
          <cell r="DA5037">
            <v>0</v>
          </cell>
          <cell r="ER5037">
            <v>198.48000000000002</v>
          </cell>
        </row>
        <row r="5038">
          <cell r="A5038">
            <v>666608</v>
          </cell>
          <cell r="C5038" t="str">
            <v>Gonzalez, Frank</v>
          </cell>
          <cell r="AF5038">
            <v>0.10902324236240202</v>
          </cell>
          <cell r="AN5038">
            <v>86.304000000000002</v>
          </cell>
          <cell r="AP5038">
            <v>5.7065805552549476E-2</v>
          </cell>
          <cell r="AV5038" t="str">
            <v>2B</v>
          </cell>
          <cell r="AW5038">
            <v>-21.337099228859923</v>
          </cell>
          <cell r="AX5038">
            <v>-16.816711434042301</v>
          </cell>
          <cell r="AY5038">
            <v>-23.412722582924332</v>
          </cell>
          <cell r="AZ5038">
            <v>-16.816711434042301</v>
          </cell>
          <cell r="BG5038">
            <v>0.3918812832633598</v>
          </cell>
          <cell r="BJ5038">
            <v>5.2516659663378309E-3</v>
          </cell>
          <cell r="CF5038">
            <v>0</v>
          </cell>
          <cell r="CV5038">
            <v>19.291666666666668</v>
          </cell>
          <cell r="DA5038">
            <v>0</v>
          </cell>
          <cell r="ER5038">
            <v>215.76</v>
          </cell>
        </row>
        <row r="5039">
          <cell r="A5039">
            <v>666610</v>
          </cell>
          <cell r="C5039" t="str">
            <v>Briceno, Kipper</v>
          </cell>
          <cell r="AF5039">
            <v>0.11423820853760842</v>
          </cell>
          <cell r="AN5039">
            <v>64.416000000000011</v>
          </cell>
          <cell r="AP5039">
            <v>1.9431037512206872E-2</v>
          </cell>
          <cell r="AV5039" t="str">
            <v>2B</v>
          </cell>
          <cell r="AW5039">
            <v>-18.87424367330437</v>
          </cell>
          <cell r="AX5039">
            <v>-13.664617209442381</v>
          </cell>
          <cell r="AY5039">
            <v>-20.089709619961372</v>
          </cell>
          <cell r="AZ5039">
            <v>-13.664617209442381</v>
          </cell>
          <cell r="BG5039">
            <v>0.63174954226774005</v>
          </cell>
          <cell r="BJ5039">
            <v>-3.0932818556008726E-2</v>
          </cell>
          <cell r="CF5039">
            <v>0</v>
          </cell>
          <cell r="CV5039">
            <v>19.458333333333332</v>
          </cell>
          <cell r="DA5039">
            <v>0</v>
          </cell>
          <cell r="ER5039">
            <v>161.04000000000002</v>
          </cell>
        </row>
        <row r="5040">
          <cell r="A5040">
            <v>666611</v>
          </cell>
          <cell r="C5040" t="str">
            <v>Estevez, Marcos</v>
          </cell>
          <cell r="AF5040">
            <v>0.13807560981346506</v>
          </cell>
          <cell r="AN5040">
            <v>106.75200000000001</v>
          </cell>
          <cell r="AP5040">
            <v>8.9704897203395917E-2</v>
          </cell>
          <cell r="AV5040" t="str">
            <v>RF</v>
          </cell>
          <cell r="AW5040">
            <v>-16.083583333333337</v>
          </cell>
          <cell r="AX5040">
            <v>-24.837383333333332</v>
          </cell>
          <cell r="AY5040">
            <v>-17.763653826449101</v>
          </cell>
          <cell r="AZ5040">
            <v>-16.083583333333337</v>
          </cell>
          <cell r="BG5040">
            <v>0.58770692114039169</v>
          </cell>
          <cell r="BJ5040">
            <v>-2.6714760871531795E-3</v>
          </cell>
          <cell r="CF5040">
            <v>0</v>
          </cell>
          <cell r="CV5040">
            <v>20.958333333333332</v>
          </cell>
          <cell r="DA5040">
            <v>0</v>
          </cell>
          <cell r="ER5040">
            <v>266.88</v>
          </cell>
        </row>
        <row r="5041">
          <cell r="A5041">
            <v>666612</v>
          </cell>
          <cell r="C5041" t="str">
            <v>Mendez, Carlos</v>
          </cell>
          <cell r="AF5041">
            <v>0.10844383009570568</v>
          </cell>
          <cell r="AN5041">
            <v>77.920000000000016</v>
          </cell>
          <cell r="AP5041">
            <v>5.8017221589127255E-2</v>
          </cell>
          <cell r="AV5041" t="str">
            <v>C</v>
          </cell>
          <cell r="AW5041">
            <v>-24.704898383449297</v>
          </cell>
          <cell r="AX5041">
            <v>-32.847949999999997</v>
          </cell>
          <cell r="AY5041">
            <v>-28.167689511265721</v>
          </cell>
          <cell r="AZ5041">
            <v>-23.894416219314344</v>
          </cell>
          <cell r="BG5041">
            <v>1.0122196666251735</v>
          </cell>
          <cell r="BJ5041">
            <v>9.0906763746183838E-3</v>
          </cell>
          <cell r="CF5041">
            <v>0</v>
          </cell>
          <cell r="CV5041">
            <v>18.375</v>
          </cell>
          <cell r="DA5041">
            <v>0</v>
          </cell>
          <cell r="ER5041">
            <v>194.8</v>
          </cell>
        </row>
        <row r="5042">
          <cell r="A5042">
            <v>666613</v>
          </cell>
          <cell r="C5042" t="str">
            <v>Sanchez, Jose</v>
          </cell>
          <cell r="AF5042">
            <v>0.11317109857770249</v>
          </cell>
          <cell r="AN5042">
            <v>92.064000000000007</v>
          </cell>
          <cell r="AP5042">
            <v>6.6494345755614082E-2</v>
          </cell>
          <cell r="AV5042" t="str">
            <v>SS</v>
          </cell>
          <cell r="AW5042">
            <v>-18.142281705885821</v>
          </cell>
          <cell r="AX5042">
            <v>-11.216617815966165</v>
          </cell>
          <cell r="AY5042">
            <v>-18.901336718958863</v>
          </cell>
          <cell r="AZ5042">
            <v>-11.216617815966165</v>
          </cell>
          <cell r="BG5042">
            <v>0.60409441788823171</v>
          </cell>
          <cell r="BJ5042">
            <v>5.292429786198552E-3</v>
          </cell>
          <cell r="CF5042">
            <v>0</v>
          </cell>
          <cell r="CV5042">
            <v>20.541666666666668</v>
          </cell>
          <cell r="DA5042">
            <v>0</v>
          </cell>
          <cell r="ER5042">
            <v>230.16</v>
          </cell>
        </row>
        <row r="5043">
          <cell r="A5043">
            <v>666616</v>
          </cell>
          <cell r="C5043" t="str">
            <v>Mejias, Jose</v>
          </cell>
          <cell r="AF5043">
            <v>0.10529350130466635</v>
          </cell>
          <cell r="AN5043">
            <v>89.472000000000008</v>
          </cell>
          <cell r="AP5043">
            <v>6.2274941784167814E-2</v>
          </cell>
          <cell r="AV5043" t="str">
            <v>LF</v>
          </cell>
          <cell r="AW5043">
            <v>-21.593641666666663</v>
          </cell>
          <cell r="AX5043">
            <v>-36.942716666666655</v>
          </cell>
          <cell r="AY5043">
            <v>-24.44972150658608</v>
          </cell>
          <cell r="AZ5043">
            <v>-21.593641666666663</v>
          </cell>
          <cell r="BG5043">
            <v>0.62781828475527113</v>
          </cell>
          <cell r="BJ5043">
            <v>-4.6860891560179104E-3</v>
          </cell>
          <cell r="CF5043">
            <v>0</v>
          </cell>
          <cell r="CV5043">
            <v>17.291666666666668</v>
          </cell>
          <cell r="DA5043">
            <v>0</v>
          </cell>
          <cell r="ER5043">
            <v>223.68</v>
          </cell>
        </row>
        <row r="5044">
          <cell r="A5044">
            <v>666618</v>
          </cell>
          <cell r="C5044" t="str">
            <v>Rincones, Rafael</v>
          </cell>
          <cell r="AF5044">
            <v>0.13022503748954306</v>
          </cell>
          <cell r="AN5044">
            <v>88.608000000000004</v>
          </cell>
          <cell r="AP5044">
            <v>6.085998477347232E-2</v>
          </cell>
          <cell r="AV5044" t="str">
            <v>RF</v>
          </cell>
          <cell r="AW5044">
            <v>-22.088779825206501</v>
          </cell>
          <cell r="AX5044">
            <v>-38.262450000000001</v>
          </cell>
          <cell r="AY5044">
            <v>-24.048743789674372</v>
          </cell>
          <cell r="AZ5044">
            <v>-22.088779825206501</v>
          </cell>
          <cell r="BG5044">
            <v>0.71970231270401297</v>
          </cell>
          <cell r="BJ5044">
            <v>1.8885537282562728E-2</v>
          </cell>
          <cell r="CF5044">
            <v>0</v>
          </cell>
          <cell r="CV5044">
            <v>16.958333333333332</v>
          </cell>
          <cell r="DA5044">
            <v>0</v>
          </cell>
          <cell r="ER5044">
            <v>221.51999999999998</v>
          </cell>
        </row>
        <row r="5045">
          <cell r="A5045">
            <v>666620</v>
          </cell>
          <cell r="C5045" t="str">
            <v>Ademan, Aramis</v>
          </cell>
          <cell r="AF5045">
            <v>0.13751121420178772</v>
          </cell>
          <cell r="AN5045">
            <v>114.81599999999999</v>
          </cell>
          <cell r="AP5045">
            <v>0.10196376110481165</v>
          </cell>
          <cell r="AV5045" t="str">
            <v>SS</v>
          </cell>
          <cell r="AW5045">
            <v>-20.723541666666662</v>
          </cell>
          <cell r="AX5045">
            <v>-17.167160293981155</v>
          </cell>
          <cell r="AY5045">
            <v>-11.260555132781889</v>
          </cell>
          <cell r="AZ5045">
            <v>-11.260555132781889</v>
          </cell>
          <cell r="BG5045">
            <v>0.69997289134023766</v>
          </cell>
          <cell r="BJ5045">
            <v>-1.1631555162570277E-2</v>
          </cell>
          <cell r="CF5045">
            <v>0</v>
          </cell>
          <cell r="CV5045">
            <v>17.791666666666668</v>
          </cell>
          <cell r="DA5045">
            <v>0</v>
          </cell>
          <cell r="ER5045">
            <v>287.03999999999996</v>
          </cell>
        </row>
        <row r="5046">
          <cell r="A5046">
            <v>666621</v>
          </cell>
          <cell r="C5046" t="str">
            <v>Diaz, Luis</v>
          </cell>
          <cell r="AF5046">
            <v>0.12624547871380482</v>
          </cell>
          <cell r="AN5046">
            <v>122.01599999999999</v>
          </cell>
          <cell r="AP5046">
            <v>0.1126334813547587</v>
          </cell>
          <cell r="AV5046" t="str">
            <v>2B</v>
          </cell>
          <cell r="AW5046">
            <v>-21.650191478916618</v>
          </cell>
          <cell r="AX5046">
            <v>-22.286778056248952</v>
          </cell>
          <cell r="AY5046">
            <v>-14.987516859396976</v>
          </cell>
          <cell r="AZ5046">
            <v>-14.987516859396976</v>
          </cell>
          <cell r="BG5046">
            <v>0.62637114098587254</v>
          </cell>
          <cell r="BJ5046">
            <v>9.7572939711710865E-3</v>
          </cell>
          <cell r="CF5046">
            <v>0</v>
          </cell>
          <cell r="CV5046">
            <v>17.208333333333332</v>
          </cell>
          <cell r="DA5046">
            <v>0</v>
          </cell>
          <cell r="ER5046">
            <v>305.03999999999996</v>
          </cell>
        </row>
        <row r="5047">
          <cell r="A5047">
            <v>666626</v>
          </cell>
          <cell r="C5047" t="str">
            <v>Sierra, Jonathan</v>
          </cell>
          <cell r="AF5047">
            <v>0.13097122621250171</v>
          </cell>
          <cell r="AN5047">
            <v>121.152</v>
          </cell>
          <cell r="AP5047">
            <v>0.11136652081794007</v>
          </cell>
          <cell r="AV5047" t="str">
            <v>RF</v>
          </cell>
          <cell r="AW5047">
            <v>-20.868558333333336</v>
          </cell>
          <cell r="AX5047">
            <v>-35.312883333333332</v>
          </cell>
          <cell r="AY5047">
            <v>-23.338422039039351</v>
          </cell>
          <cell r="AZ5047">
            <v>-20.868558333333336</v>
          </cell>
          <cell r="BG5047">
            <v>1.0072282270800277</v>
          </cell>
          <cell r="BJ5047">
            <v>1.1499370304327378E-2</v>
          </cell>
          <cell r="CF5047">
            <v>0</v>
          </cell>
          <cell r="CV5047">
            <v>17.708333333333332</v>
          </cell>
          <cell r="DA5047">
            <v>0</v>
          </cell>
          <cell r="ER5047">
            <v>302.88</v>
          </cell>
        </row>
        <row r="5048">
          <cell r="A5048">
            <v>666628</v>
          </cell>
          <cell r="C5048" t="str">
            <v>Gutierrez, Jose</v>
          </cell>
          <cell r="AF5048">
            <v>0.13127925149074182</v>
          </cell>
          <cell r="AN5048">
            <v>127.2</v>
          </cell>
          <cell r="AP5048">
            <v>0.12016002109093293</v>
          </cell>
          <cell r="AV5048" t="str">
            <v>CF</v>
          </cell>
          <cell r="AW5048">
            <v>-21.013574999999999</v>
          </cell>
          <cell r="AX5048">
            <v>-35.638849999999991</v>
          </cell>
          <cell r="AY5048">
            <v>-17.623663020316226</v>
          </cell>
          <cell r="AZ5048">
            <v>-17.623663020316226</v>
          </cell>
          <cell r="BG5048">
            <v>0.78452375644749872</v>
          </cell>
          <cell r="BJ5048">
            <v>-5.0759771972233858E-3</v>
          </cell>
          <cell r="CF5048">
            <v>0</v>
          </cell>
          <cell r="CV5048">
            <v>17.625</v>
          </cell>
          <cell r="DA5048">
            <v>0</v>
          </cell>
          <cell r="ER5048">
            <v>318</v>
          </cell>
        </row>
        <row r="5049">
          <cell r="A5049">
            <v>666630</v>
          </cell>
          <cell r="C5049" t="str">
            <v>Perez, Henderson</v>
          </cell>
          <cell r="AF5049">
            <v>0.11163304122088161</v>
          </cell>
          <cell r="AN5049">
            <v>89.152000000000001</v>
          </cell>
          <cell r="AP5049">
            <v>7.6193489365521838E-2</v>
          </cell>
          <cell r="AV5049" t="str">
            <v>C</v>
          </cell>
          <cell r="AW5049">
            <v>-22.028691666666663</v>
          </cell>
          <cell r="AX5049">
            <v>-37.92061666666666</v>
          </cell>
          <cell r="AY5049">
            <v>-20.567044519290235</v>
          </cell>
          <cell r="AZ5049">
            <v>-10.693236155796768</v>
          </cell>
          <cell r="BG5049">
            <v>0.63300166915639067</v>
          </cell>
          <cell r="BJ5049">
            <v>1.6928388225450463E-2</v>
          </cell>
          <cell r="CF5049">
            <v>0</v>
          </cell>
          <cell r="CV5049">
            <v>17.041666666666668</v>
          </cell>
          <cell r="DA5049">
            <v>0</v>
          </cell>
          <cell r="ER5049">
            <v>222.88</v>
          </cell>
        </row>
        <row r="5050">
          <cell r="A5050">
            <v>666632</v>
          </cell>
          <cell r="C5050" t="str">
            <v>Perlaza, Yonathan</v>
          </cell>
          <cell r="AF5050">
            <v>0.12852759324500501</v>
          </cell>
          <cell r="AN5050">
            <v>115.104</v>
          </cell>
          <cell r="AP5050">
            <v>0.10239547399847104</v>
          </cell>
          <cell r="AV5050" t="str">
            <v>2B</v>
          </cell>
          <cell r="AW5050">
            <v>-21.013574999999999</v>
          </cell>
          <cell r="AX5050">
            <v>-18.320188865056288</v>
          </cell>
          <cell r="AY5050">
            <v>-10.510437499999998</v>
          </cell>
          <cell r="AZ5050">
            <v>-10.510437499999998</v>
          </cell>
          <cell r="BG5050">
            <v>0.70697925264657324</v>
          </cell>
          <cell r="BJ5050">
            <v>5.25322844066231E-3</v>
          </cell>
          <cell r="CF5050">
            <v>0</v>
          </cell>
          <cell r="CV5050">
            <v>17.625</v>
          </cell>
          <cell r="DA5050">
            <v>0</v>
          </cell>
          <cell r="ER5050">
            <v>287.76</v>
          </cell>
        </row>
        <row r="5051">
          <cell r="A5051">
            <v>666633</v>
          </cell>
          <cell r="C5051" t="str">
            <v>Rodriguez, Abraham</v>
          </cell>
          <cell r="AF5051">
            <v>0.12799249005933724</v>
          </cell>
          <cell r="AN5051">
            <v>111.93600000000002</v>
          </cell>
          <cell r="AP5051">
            <v>9.762368170171698E-2</v>
          </cell>
          <cell r="AV5051" t="str">
            <v>LF</v>
          </cell>
          <cell r="AW5051">
            <v>-21.442840269867357</v>
          </cell>
          <cell r="AX5051">
            <v>-36.942716666666655</v>
          </cell>
          <cell r="AY5051">
            <v>-19.807262835243371</v>
          </cell>
          <cell r="AZ5051">
            <v>-19.807262835243371</v>
          </cell>
          <cell r="BG5051">
            <v>0.83252156935914101</v>
          </cell>
          <cell r="BJ5051">
            <v>-5.7132967971410811E-3</v>
          </cell>
          <cell r="CF5051">
            <v>0</v>
          </cell>
          <cell r="CV5051">
            <v>17.291666666666668</v>
          </cell>
          <cell r="DA5051">
            <v>0</v>
          </cell>
          <cell r="ER5051">
            <v>279.84000000000003</v>
          </cell>
        </row>
        <row r="5052">
          <cell r="A5052">
            <v>666635</v>
          </cell>
          <cell r="C5052" t="str">
            <v>Willems, Jonathan</v>
          </cell>
          <cell r="AF5052">
            <v>0.11045995259317437</v>
          </cell>
          <cell r="AN5052">
            <v>104.44800000000001</v>
          </cell>
          <cell r="AP5052">
            <v>8.6140651162271986E-2</v>
          </cell>
          <cell r="AV5052" t="str">
            <v>3B</v>
          </cell>
          <cell r="AW5052">
            <v>-21.013574999999999</v>
          </cell>
          <cell r="AX5052">
            <v>-19.546671618068789</v>
          </cell>
          <cell r="AY5052">
            <v>-17.714902801779552</v>
          </cell>
          <cell r="AZ5052">
            <v>-17.714902801779552</v>
          </cell>
          <cell r="BG5052">
            <v>0.67234937966291364</v>
          </cell>
          <cell r="BJ5052">
            <v>1.4683253122874758E-2</v>
          </cell>
          <cell r="CF5052">
            <v>0</v>
          </cell>
          <cell r="CV5052">
            <v>17.625</v>
          </cell>
          <cell r="DA5052">
            <v>0</v>
          </cell>
          <cell r="ER5052">
            <v>261.12</v>
          </cell>
        </row>
        <row r="5053">
          <cell r="A5053">
            <v>666638</v>
          </cell>
          <cell r="C5053" t="str">
            <v>Martinez, Juan</v>
          </cell>
          <cell r="AF5053">
            <v>0.13264601623473454</v>
          </cell>
          <cell r="AN5053">
            <v>71.616000000000014</v>
          </cell>
          <cell r="AP5053">
            <v>3.213817229649063E-2</v>
          </cell>
          <cell r="AV5053" t="str">
            <v>3B</v>
          </cell>
          <cell r="AW5053">
            <v>-27.909592598035555</v>
          </cell>
          <cell r="AX5053">
            <v>-22.787008391295139</v>
          </cell>
          <cell r="AY5053">
            <v>-32.70512763071406</v>
          </cell>
          <cell r="AZ5053">
            <v>-22.787008391295139</v>
          </cell>
          <cell r="BG5053">
            <v>0.67304987325931742</v>
          </cell>
          <cell r="BJ5053">
            <v>-3.0939492933118588E-5</v>
          </cell>
          <cell r="CF5053">
            <v>0</v>
          </cell>
          <cell r="CV5053">
            <v>17.625</v>
          </cell>
          <cell r="DA5053">
            <v>0</v>
          </cell>
          <cell r="ER5053">
            <v>179.04000000000002</v>
          </cell>
        </row>
        <row r="5054">
          <cell r="A5054">
            <v>666643</v>
          </cell>
          <cell r="C5054" t="str">
            <v>Dominguez, Ronny</v>
          </cell>
          <cell r="AF5054">
            <v>0.12387239122058187</v>
          </cell>
          <cell r="AN5054">
            <v>113.08800000000002</v>
          </cell>
          <cell r="AP5054">
            <v>9.9364737744721987E-2</v>
          </cell>
          <cell r="AV5054" t="str">
            <v>CF</v>
          </cell>
          <cell r="AW5054">
            <v>-18.708841666666665</v>
          </cell>
          <cell r="AX5054">
            <v>-30.509949999999989</v>
          </cell>
          <cell r="AY5054">
            <v>-9.1806668151282533</v>
          </cell>
          <cell r="AZ5054">
            <v>-9.1806668151282533</v>
          </cell>
          <cell r="BG5054">
            <v>0.74611159586292719</v>
          </cell>
          <cell r="BJ5054">
            <v>-2.9962707306168397E-3</v>
          </cell>
          <cell r="CF5054">
            <v>0</v>
          </cell>
          <cell r="CV5054">
            <v>19.041666666666668</v>
          </cell>
          <cell r="DA5054">
            <v>0</v>
          </cell>
          <cell r="ER5054">
            <v>282.72000000000003</v>
          </cell>
        </row>
        <row r="5055">
          <cell r="A5055">
            <v>666653</v>
          </cell>
          <cell r="C5055" t="str">
            <v>Urdaneta, Ronaldo</v>
          </cell>
          <cell r="AF5055">
            <v>0.12006210404896694</v>
          </cell>
          <cell r="AN5055">
            <v>100.41600000000001</v>
          </cell>
          <cell r="AP5055">
            <v>7.9835595172987772E-2</v>
          </cell>
          <cell r="AV5055" t="str">
            <v>SS</v>
          </cell>
          <cell r="AW5055">
            <v>-21.013574999999999</v>
          </cell>
          <cell r="AX5055">
            <v>-18.706881876724612</v>
          </cell>
          <cell r="AY5055">
            <v>-10.510437499999998</v>
          </cell>
          <cell r="AZ5055">
            <v>-10.510437499999998</v>
          </cell>
          <cell r="BG5055">
            <v>0.52761102438020435</v>
          </cell>
          <cell r="BJ5055">
            <v>-8.370150157880769E-3</v>
          </cell>
          <cell r="CF5055">
            <v>0</v>
          </cell>
          <cell r="CV5055">
            <v>17.625</v>
          </cell>
          <cell r="DA5055">
            <v>0</v>
          </cell>
          <cell r="ER5055">
            <v>251.04000000000002</v>
          </cell>
        </row>
        <row r="5056">
          <cell r="A5056">
            <v>666655</v>
          </cell>
          <cell r="C5056" t="str">
            <v>Jaquez, Rubendy</v>
          </cell>
          <cell r="AF5056">
            <v>0.13201889570619538</v>
          </cell>
          <cell r="AN5056">
            <v>93.792000000000016</v>
          </cell>
          <cell r="AP5056">
            <v>6.9286249601561378E-2</v>
          </cell>
          <cell r="AV5056" t="str">
            <v>2B</v>
          </cell>
          <cell r="AW5056">
            <v>-21.448625</v>
          </cell>
          <cell r="AX5056">
            <v>-20.02923014343769</v>
          </cell>
          <cell r="AY5056">
            <v>-19.877776286628048</v>
          </cell>
          <cell r="AZ5056">
            <v>-19.877776286628048</v>
          </cell>
          <cell r="BG5056">
            <v>0.60923193625056049</v>
          </cell>
          <cell r="BJ5056">
            <v>-1.1233229672421794E-2</v>
          </cell>
          <cell r="CF5056">
            <v>0</v>
          </cell>
          <cell r="CV5056">
            <v>17.375</v>
          </cell>
          <cell r="DA5056">
            <v>0</v>
          </cell>
          <cell r="ER5056">
            <v>234.48000000000002</v>
          </cell>
        </row>
        <row r="5057">
          <cell r="A5057">
            <v>666659</v>
          </cell>
          <cell r="C5057" t="str">
            <v>Lao, Sauryn</v>
          </cell>
          <cell r="AF5057">
            <v>0.11728458996736572</v>
          </cell>
          <cell r="AN5057">
            <v>97.248000000000005</v>
          </cell>
          <cell r="AP5057">
            <v>7.4820255475412267E-2</v>
          </cell>
          <cell r="AV5057" t="str">
            <v>1B</v>
          </cell>
          <cell r="AW5057">
            <v>-23.460511228109741</v>
          </cell>
          <cell r="AX5057">
            <v>-29.5718655150506</v>
          </cell>
          <cell r="AY5057">
            <v>-24.488578066653467</v>
          </cell>
          <cell r="AZ5057">
            <v>-23.460511228109741</v>
          </cell>
          <cell r="BG5057">
            <v>0.68566592616001965</v>
          </cell>
          <cell r="BJ5057">
            <v>-7.6750348742981866E-3</v>
          </cell>
          <cell r="CF5057">
            <v>0</v>
          </cell>
          <cell r="CV5057">
            <v>16.875</v>
          </cell>
          <cell r="DA5057">
            <v>0</v>
          </cell>
          <cell r="ER5057">
            <v>243.12</v>
          </cell>
        </row>
        <row r="5058">
          <cell r="A5058">
            <v>666660</v>
          </cell>
          <cell r="C5058" t="str">
            <v>Lebron, Rolando</v>
          </cell>
          <cell r="AF5058">
            <v>0.11552415965430141</v>
          </cell>
          <cell r="AN5058">
            <v>100.41600000000001</v>
          </cell>
          <cell r="AP5058">
            <v>7.9835595172987772E-2</v>
          </cell>
          <cell r="AV5058" t="str">
            <v>RF</v>
          </cell>
          <cell r="AW5058">
            <v>-20.161999999999999</v>
          </cell>
          <cell r="AX5058">
            <v>-33.730649999999997</v>
          </cell>
          <cell r="AY5058">
            <v>-13.077793118984312</v>
          </cell>
          <cell r="AZ5058">
            <v>-13.077793118984312</v>
          </cell>
          <cell r="BG5058">
            <v>0.55369629080242744</v>
          </cell>
          <cell r="BJ5058">
            <v>1.1912371058630883E-2</v>
          </cell>
          <cell r="CF5058">
            <v>0</v>
          </cell>
          <cell r="CV5058">
            <v>18.125</v>
          </cell>
          <cell r="DA5058">
            <v>0</v>
          </cell>
          <cell r="ER5058">
            <v>251.04000000000002</v>
          </cell>
        </row>
        <row r="5059">
          <cell r="A5059">
            <v>666662</v>
          </cell>
          <cell r="C5059" t="str">
            <v>Romero, Mervin</v>
          </cell>
          <cell r="AF5059">
            <v>0.12376238894279708</v>
          </cell>
          <cell r="AN5059">
            <v>110.49600000000001</v>
          </cell>
          <cell r="AP5059">
            <v>9.5437872662146206E-2</v>
          </cell>
          <cell r="AV5059" t="str">
            <v>SS</v>
          </cell>
          <cell r="AW5059">
            <v>-22.337249999999997</v>
          </cell>
          <cell r="AX5059">
            <v>-24.442756051266368</v>
          </cell>
          <cell r="AY5059">
            <v>-22.990536008850267</v>
          </cell>
          <cell r="AZ5059">
            <v>-22.337249999999997</v>
          </cell>
          <cell r="BG5059">
            <v>0.72935738690745611</v>
          </cell>
          <cell r="BJ5059">
            <v>4.7123244678349266E-3</v>
          </cell>
          <cell r="CF5059">
            <v>0</v>
          </cell>
          <cell r="CV5059">
            <v>16.875</v>
          </cell>
          <cell r="DA5059">
            <v>0</v>
          </cell>
          <cell r="ER5059">
            <v>276.24</v>
          </cell>
        </row>
        <row r="5060">
          <cell r="A5060">
            <v>666666</v>
          </cell>
          <cell r="C5060" t="str">
            <v>Gomez, Cristian</v>
          </cell>
          <cell r="AF5060">
            <v>0.11111757924780179</v>
          </cell>
          <cell r="AN5060">
            <v>111.93600000000002</v>
          </cell>
          <cell r="AP5060">
            <v>9.762368170171698E-2</v>
          </cell>
          <cell r="AV5060" t="str">
            <v>RF</v>
          </cell>
          <cell r="AW5060">
            <v>-17.746308333333335</v>
          </cell>
          <cell r="AX5060">
            <v>-28.409949999999998</v>
          </cell>
          <cell r="AY5060">
            <v>-17.338252889759872</v>
          </cell>
          <cell r="AZ5060">
            <v>-17.338252889759872</v>
          </cell>
          <cell r="BG5060">
            <v>0.84489689739415641</v>
          </cell>
          <cell r="BJ5060">
            <v>-1.1560974531417479E-2</v>
          </cell>
          <cell r="CF5060">
            <v>0</v>
          </cell>
          <cell r="CV5060">
            <v>19.708333333333332</v>
          </cell>
          <cell r="DA5060">
            <v>0</v>
          </cell>
          <cell r="ER5060">
            <v>279.84000000000003</v>
          </cell>
        </row>
        <row r="5061">
          <cell r="A5061">
            <v>666667</v>
          </cell>
          <cell r="C5061" t="str">
            <v>Oliva, Osvaldo</v>
          </cell>
          <cell r="AF5061">
            <v>0.12038278952180023</v>
          </cell>
          <cell r="AN5061">
            <v>87.744000000000014</v>
          </cell>
          <cell r="AP5061">
            <v>5.9440751181034091E-2</v>
          </cell>
          <cell r="AV5061" t="str">
            <v>2B</v>
          </cell>
          <cell r="AW5061">
            <v>-19.349396256733485</v>
          </cell>
          <cell r="AX5061">
            <v>-15.34490775932203</v>
          </cell>
          <cell r="AY5061">
            <v>-11.519811525522412</v>
          </cell>
          <cell r="AZ5061">
            <v>-11.519811525522412</v>
          </cell>
          <cell r="BG5061">
            <v>0.73414496911628846</v>
          </cell>
          <cell r="BJ5061">
            <v>-2.1822933542200713E-3</v>
          </cell>
          <cell r="CF5061">
            <v>0</v>
          </cell>
          <cell r="CV5061">
            <v>18.541666666666668</v>
          </cell>
          <cell r="DA5061">
            <v>0</v>
          </cell>
          <cell r="ER5061">
            <v>219.36</v>
          </cell>
        </row>
        <row r="5062">
          <cell r="A5062">
            <v>666671</v>
          </cell>
          <cell r="C5062" t="str">
            <v>Nunez, Gerardo</v>
          </cell>
          <cell r="AF5062">
            <v>0.12044153338259808</v>
          </cell>
          <cell r="AN5062">
            <v>61.248000000000005</v>
          </cell>
          <cell r="AP5062">
            <v>1.3733578643708388E-2</v>
          </cell>
          <cell r="AV5062" t="str">
            <v>SS</v>
          </cell>
          <cell r="AW5062">
            <v>-19.764000000000003</v>
          </cell>
          <cell r="AX5062">
            <v>-12.261520561654283</v>
          </cell>
          <cell r="AY5062">
            <v>-8.5798249999999978</v>
          </cell>
          <cell r="AZ5062">
            <v>-8.5798249999999978</v>
          </cell>
          <cell r="BG5062">
            <v>0.95710089465236869</v>
          </cell>
          <cell r="BJ5062">
            <v>-6.573571357559759E-3</v>
          </cell>
          <cell r="CF5062">
            <v>0</v>
          </cell>
          <cell r="CV5062">
            <v>18.375</v>
          </cell>
          <cell r="DA5062">
            <v>0</v>
          </cell>
          <cell r="ER5062">
            <v>153.12</v>
          </cell>
        </row>
        <row r="5063">
          <cell r="A5063">
            <v>666676</v>
          </cell>
          <cell r="C5063" t="str">
            <v>De La Cruz, Yeremi</v>
          </cell>
          <cell r="AF5063">
            <v>0.12614386530553848</v>
          </cell>
          <cell r="AN5063">
            <v>82.528000000000006</v>
          </cell>
          <cell r="AP5063">
            <v>6.5559985192719661E-2</v>
          </cell>
          <cell r="AV5063" t="str">
            <v>C</v>
          </cell>
          <cell r="AW5063">
            <v>-20.222473712064065</v>
          </cell>
          <cell r="AX5063">
            <v>-30.788316666666667</v>
          </cell>
          <cell r="AY5063">
            <v>-22.00822883830763</v>
          </cell>
          <cell r="AZ5063">
            <v>-16.153935394750434</v>
          </cell>
          <cell r="BG5063">
            <v>0.69269912700160141</v>
          </cell>
          <cell r="BJ5063">
            <v>-9.1309796715312863E-3</v>
          </cell>
          <cell r="CF5063">
            <v>0</v>
          </cell>
          <cell r="CV5063">
            <v>18.958333333333332</v>
          </cell>
          <cell r="DA5063">
            <v>0</v>
          </cell>
          <cell r="ER5063">
            <v>206.32</v>
          </cell>
        </row>
        <row r="5064">
          <cell r="A5064">
            <v>666679</v>
          </cell>
          <cell r="C5064" t="str">
            <v>Martinez, Juan</v>
          </cell>
          <cell r="AF5064">
            <v>0.125284287258319</v>
          </cell>
          <cell r="AN5064">
            <v>88.608000000000004</v>
          </cell>
          <cell r="AP5064">
            <v>6.085998477347232E-2</v>
          </cell>
          <cell r="AV5064" t="str">
            <v>LF</v>
          </cell>
          <cell r="AW5064">
            <v>-20.615199228859922</v>
          </cell>
          <cell r="AX5064">
            <v>-28.147449999999992</v>
          </cell>
          <cell r="AY5064">
            <v>-22.320889375285656</v>
          </cell>
          <cell r="AZ5064">
            <v>-20.615199228859922</v>
          </cell>
          <cell r="BG5064">
            <v>0.64141102296137142</v>
          </cell>
          <cell r="BJ5064">
            <v>-1.9257010413662869E-2</v>
          </cell>
          <cell r="CF5064">
            <v>0</v>
          </cell>
          <cell r="CV5064">
            <v>19.791666666666668</v>
          </cell>
          <cell r="DA5064">
            <v>0</v>
          </cell>
          <cell r="ER5064">
            <v>221.51999999999998</v>
          </cell>
        </row>
        <row r="5065">
          <cell r="A5065">
            <v>666680</v>
          </cell>
          <cell r="C5065" t="str">
            <v>Santana, Ruben</v>
          </cell>
          <cell r="AF5065">
            <v>0.11171013419129194</v>
          </cell>
          <cell r="AN5065">
            <v>95.231999999999999</v>
          </cell>
          <cell r="AP5065">
            <v>7.1600110984309739E-2</v>
          </cell>
          <cell r="AV5065" t="str">
            <v>3B</v>
          </cell>
          <cell r="AW5065">
            <v>-19.366</v>
          </cell>
          <cell r="AX5065">
            <v>-16.667001729209314</v>
          </cell>
          <cell r="AY5065">
            <v>-11.898184024723268</v>
          </cell>
          <cell r="AZ5065">
            <v>-11.898184024723268</v>
          </cell>
          <cell r="BG5065">
            <v>0.58701976467584926</v>
          </cell>
          <cell r="BJ5065">
            <v>2.7364990976658922E-3</v>
          </cell>
          <cell r="CF5065">
            <v>0</v>
          </cell>
          <cell r="CV5065">
            <v>18.625</v>
          </cell>
          <cell r="DA5065">
            <v>0</v>
          </cell>
          <cell r="ER5065">
            <v>238.07999999999998</v>
          </cell>
        </row>
        <row r="5066">
          <cell r="A5066">
            <v>666681</v>
          </cell>
          <cell r="C5066" t="str">
            <v>Tademo, Victor</v>
          </cell>
          <cell r="AF5066">
            <v>0.1485092098396526</v>
          </cell>
          <cell r="AN5066">
            <v>104.16</v>
          </cell>
          <cell r="AP5066">
            <v>8.5693156918947411E-2</v>
          </cell>
          <cell r="AV5066" t="str">
            <v>3B</v>
          </cell>
          <cell r="AW5066">
            <v>-22.088779825206501</v>
          </cell>
          <cell r="AX5066">
            <v>-20.299198345578958</v>
          </cell>
          <cell r="AY5066">
            <v>-15.674401039020191</v>
          </cell>
          <cell r="AZ5066">
            <v>-15.674401039020191</v>
          </cell>
          <cell r="BG5066">
            <v>1.0575777718755957</v>
          </cell>
          <cell r="BJ5066">
            <v>1.1163674459541943E-2</v>
          </cell>
          <cell r="CF5066">
            <v>0</v>
          </cell>
          <cell r="CV5066">
            <v>16.958333333333332</v>
          </cell>
          <cell r="DA5066">
            <v>0</v>
          </cell>
          <cell r="ER5066">
            <v>260.39999999999998</v>
          </cell>
        </row>
        <row r="5067">
          <cell r="A5067">
            <v>666682</v>
          </cell>
          <cell r="C5067" t="str">
            <v>Vasquez, Samuel</v>
          </cell>
          <cell r="AF5067">
            <v>0.11786569862913121</v>
          </cell>
          <cell r="AN5067">
            <v>95.52000000000001</v>
          </cell>
          <cell r="AP5067">
            <v>7.2061503340888899E-2</v>
          </cell>
          <cell r="AV5067" t="str">
            <v>CF</v>
          </cell>
          <cell r="AW5067">
            <v>-18.040491845584246</v>
          </cell>
          <cell r="AX5067">
            <v>-29.19745</v>
          </cell>
          <cell r="AY5067">
            <v>-12.191678816198195</v>
          </cell>
          <cell r="AZ5067">
            <v>-12.191678816198195</v>
          </cell>
          <cell r="BG5067">
            <v>0.42446164605322689</v>
          </cell>
          <cell r="BJ5067">
            <v>-1.1834616250938568E-2</v>
          </cell>
          <cell r="CF5067">
            <v>0</v>
          </cell>
          <cell r="CV5067">
            <v>19.458333333333332</v>
          </cell>
          <cell r="DA5067">
            <v>0</v>
          </cell>
          <cell r="ER5067">
            <v>238.8</v>
          </cell>
        </row>
        <row r="5068">
          <cell r="A5068">
            <v>666686</v>
          </cell>
          <cell r="C5068" t="str">
            <v>Diaz, Cesar</v>
          </cell>
          <cell r="AF5068">
            <v>0.12063137114296063</v>
          </cell>
          <cell r="AN5068">
            <v>87.456000000000003</v>
          </cell>
          <cell r="AP5068">
            <v>5.8966719612622454E-2</v>
          </cell>
          <cell r="AV5068" t="str">
            <v>3B</v>
          </cell>
          <cell r="AW5068">
            <v>-18.107258333333334</v>
          </cell>
          <cell r="AX5068">
            <v>-13.953050431558097</v>
          </cell>
          <cell r="AY5068">
            <v>-8.2702028956077918</v>
          </cell>
          <cell r="AZ5068">
            <v>-6.8255141770924324</v>
          </cell>
          <cell r="BG5068">
            <v>0.66665325614471527</v>
          </cell>
          <cell r="BJ5068">
            <v>-2.3997892267176016E-3</v>
          </cell>
          <cell r="CF5068">
            <v>0</v>
          </cell>
          <cell r="CV5068">
            <v>19.458333333333332</v>
          </cell>
          <cell r="DA5068">
            <v>0</v>
          </cell>
          <cell r="ER5068">
            <v>218.64</v>
          </cell>
        </row>
        <row r="5069">
          <cell r="A5069">
            <v>666691</v>
          </cell>
          <cell r="C5069" t="str">
            <v>Paula, Jose</v>
          </cell>
          <cell r="AF5069">
            <v>0.13018907711609637</v>
          </cell>
          <cell r="AN5069">
            <v>71.328000000000003</v>
          </cell>
          <cell r="AP5069">
            <v>3.163621355109425E-2</v>
          </cell>
          <cell r="AV5069" t="str">
            <v>LF</v>
          </cell>
          <cell r="AW5069">
            <v>-25.838977006637702</v>
          </cell>
          <cell r="AX5069">
            <v>-37.268683333333328</v>
          </cell>
          <cell r="AY5069">
            <v>-28.875515412286944</v>
          </cell>
          <cell r="AZ5069">
            <v>-25.838977006637702</v>
          </cell>
          <cell r="BG5069">
            <v>0.744997773909437</v>
          </cell>
          <cell r="BJ5069">
            <v>1.9361095450166901E-3</v>
          </cell>
          <cell r="CF5069">
            <v>0</v>
          </cell>
          <cell r="CV5069">
            <v>17.208333333333332</v>
          </cell>
          <cell r="DA5069">
            <v>0</v>
          </cell>
          <cell r="ER5069">
            <v>178.32</v>
          </cell>
        </row>
        <row r="5070">
          <cell r="A5070">
            <v>666694</v>
          </cell>
          <cell r="C5070" t="str">
            <v>Serrano, Iraj</v>
          </cell>
          <cell r="AF5070">
            <v>0.12201280619683591</v>
          </cell>
          <cell r="AN5070">
            <v>102.432</v>
          </cell>
          <cell r="AP5070">
            <v>8.299896101281834E-2</v>
          </cell>
          <cell r="AV5070" t="str">
            <v>CF</v>
          </cell>
          <cell r="AW5070">
            <v>-20.102826956146483</v>
          </cell>
          <cell r="AX5070">
            <v>-36.616749999999996</v>
          </cell>
          <cell r="AY5070">
            <v>-19.930025813999599</v>
          </cell>
          <cell r="AZ5070">
            <v>-19.930025813999599</v>
          </cell>
          <cell r="BG5070">
            <v>0.65322332247825687</v>
          </cell>
          <cell r="BJ5070">
            <v>-6.7883330730194322E-3</v>
          </cell>
          <cell r="CF5070">
            <v>0</v>
          </cell>
          <cell r="CV5070">
            <v>17.375</v>
          </cell>
          <cell r="DA5070">
            <v>0</v>
          </cell>
          <cell r="ER5070">
            <v>256.08</v>
          </cell>
        </row>
        <row r="5071">
          <cell r="A5071">
            <v>666695</v>
          </cell>
          <cell r="C5071" t="str">
            <v>Guzman, Jonathan</v>
          </cell>
          <cell r="AF5071">
            <v>0.12589753061774961</v>
          </cell>
          <cell r="AN5071">
            <v>122.88</v>
          </cell>
          <cell r="AP5071">
            <v>0.11389683432171838</v>
          </cell>
          <cell r="AV5071" t="str">
            <v>SS</v>
          </cell>
          <cell r="AW5071">
            <v>-22.337249999999997</v>
          </cell>
          <cell r="AX5071">
            <v>-15.016313151386214</v>
          </cell>
          <cell r="AY5071">
            <v>-17.600240650200465</v>
          </cell>
          <cell r="AZ5071">
            <v>-15.016313151386214</v>
          </cell>
          <cell r="BG5071">
            <v>0.94131176970239938</v>
          </cell>
          <cell r="BJ5071">
            <v>8.2074994944297836E-3</v>
          </cell>
          <cell r="CF5071">
            <v>0</v>
          </cell>
          <cell r="CV5071">
            <v>16.875</v>
          </cell>
          <cell r="DA5071">
            <v>0</v>
          </cell>
          <cell r="ER5071">
            <v>307.2</v>
          </cell>
        </row>
        <row r="5072">
          <cell r="A5072">
            <v>666701</v>
          </cell>
          <cell r="C5072" t="str">
            <v>Martinez, Alam</v>
          </cell>
          <cell r="AF5072">
            <v>0.10166432944982386</v>
          </cell>
          <cell r="AN5072">
            <v>78.240000000000009</v>
          </cell>
          <cell r="AP5072">
            <v>4.3541288456482419E-2</v>
          </cell>
          <cell r="AV5072" t="str">
            <v>RF</v>
          </cell>
          <cell r="AW5072">
            <v>-20.710394907872274</v>
          </cell>
          <cell r="AX5072">
            <v>-30.509949999999989</v>
          </cell>
          <cell r="AY5072">
            <v>-23.290562862955252</v>
          </cell>
          <cell r="AZ5072">
            <v>-20.710394907872274</v>
          </cell>
          <cell r="BG5072">
            <v>0.55810124790650029</v>
          </cell>
          <cell r="BJ5072">
            <v>3.4987341764918453E-3</v>
          </cell>
          <cell r="CF5072">
            <v>0</v>
          </cell>
          <cell r="CV5072">
            <v>19.041666666666668</v>
          </cell>
          <cell r="DA5072">
            <v>0</v>
          </cell>
          <cell r="ER5072">
            <v>195.6</v>
          </cell>
        </row>
        <row r="5073">
          <cell r="A5073">
            <v>666703</v>
          </cell>
          <cell r="C5073" t="str">
            <v>Rosario, Eguy</v>
          </cell>
          <cell r="AF5073">
            <v>0.14444730534586714</v>
          </cell>
          <cell r="AN5073">
            <v>113.376</v>
          </cell>
          <cell r="AP5073">
            <v>9.979895250686599E-2</v>
          </cell>
          <cell r="AV5073" t="str">
            <v>2B</v>
          </cell>
          <cell r="AW5073">
            <v>-22.337249999999997</v>
          </cell>
          <cell r="AX5073">
            <v>-19.986202667549797</v>
          </cell>
          <cell r="AY5073">
            <v>-12.578999999999999</v>
          </cell>
          <cell r="AZ5073">
            <v>-12.578999999999999</v>
          </cell>
          <cell r="BG5073">
            <v>0.76427461773230876</v>
          </cell>
          <cell r="BJ5073">
            <v>1.925481893376535E-2</v>
          </cell>
          <cell r="CF5073">
            <v>0</v>
          </cell>
          <cell r="CV5073">
            <v>16.875</v>
          </cell>
          <cell r="DA5073">
            <v>0</v>
          </cell>
          <cell r="ER5073">
            <v>283.44</v>
          </cell>
        </row>
        <row r="5074">
          <cell r="A5074">
            <v>666706</v>
          </cell>
          <cell r="C5074" t="str">
            <v>Almanzar, Angeddy</v>
          </cell>
          <cell r="AF5074">
            <v>0.13087813294751321</v>
          </cell>
          <cell r="AN5074">
            <v>121.72800000000001</v>
          </cell>
          <cell r="AP5074">
            <v>0.11221156277927058</v>
          </cell>
          <cell r="AV5074" t="str">
            <v>1B</v>
          </cell>
          <cell r="AW5074">
            <v>-26.618474841039365</v>
          </cell>
          <cell r="AX5074">
            <v>-35.348691507706022</v>
          </cell>
          <cell r="AY5074">
            <v>-30.459389753498819</v>
          </cell>
          <cell r="AZ5074">
            <v>-26.618474841039365</v>
          </cell>
          <cell r="BG5074">
            <v>0.97271203382537474</v>
          </cell>
          <cell r="BJ5074">
            <v>1.5488591588150382E-2</v>
          </cell>
          <cell r="CF5074">
            <v>0</v>
          </cell>
          <cell r="CV5074">
            <v>18.041666666666668</v>
          </cell>
          <cell r="DA5074">
            <v>0</v>
          </cell>
          <cell r="ER5074">
            <v>304.32</v>
          </cell>
        </row>
        <row r="5075">
          <cell r="A5075">
            <v>666712</v>
          </cell>
          <cell r="C5075" t="str">
            <v>Alvarez, Roberto</v>
          </cell>
          <cell r="AF5075">
            <v>0.11872786020400897</v>
          </cell>
          <cell r="AN5075">
            <v>91.456000000000017</v>
          </cell>
          <cell r="AP5075">
            <v>7.9835595172987772E-2</v>
          </cell>
          <cell r="AV5075" t="str">
            <v>C</v>
          </cell>
          <cell r="AW5075">
            <v>-25.169090895526594</v>
          </cell>
          <cell r="AX5075">
            <v>-38.262450000000001</v>
          </cell>
          <cell r="AY5075">
            <v>-29.315610082924337</v>
          </cell>
          <cell r="AZ5075">
            <v>-22.661285583380568</v>
          </cell>
          <cell r="BG5075">
            <v>0.71610789568793853</v>
          </cell>
          <cell r="BJ5075">
            <v>4.546383330206418E-3</v>
          </cell>
          <cell r="CF5075">
            <v>0</v>
          </cell>
          <cell r="CV5075">
            <v>16.958333333333332</v>
          </cell>
          <cell r="DA5075">
            <v>0</v>
          </cell>
          <cell r="ER5075">
            <v>228.64000000000001</v>
          </cell>
        </row>
        <row r="5076">
          <cell r="A5076">
            <v>666761</v>
          </cell>
          <cell r="C5076" t="str">
            <v>Santilien, Osvaldo</v>
          </cell>
          <cell r="AF5076">
            <v>0.11019955729727535</v>
          </cell>
          <cell r="AN5076">
            <v>113.376</v>
          </cell>
          <cell r="AP5076">
            <v>9.979895250686599E-2</v>
          </cell>
          <cell r="AV5076" t="str">
            <v>LF</v>
          </cell>
          <cell r="AW5076">
            <v>-23.18976567658844</v>
          </cell>
          <cell r="AX5076">
            <v>-37.92061666666666</v>
          </cell>
          <cell r="AY5076">
            <v>-27.852738811237913</v>
          </cell>
          <cell r="AZ5076">
            <v>-23.18976567658844</v>
          </cell>
          <cell r="BG5076">
            <v>0.94007633365398746</v>
          </cell>
          <cell r="BJ5076">
            <v>1.6208374978296618E-2</v>
          </cell>
          <cell r="CF5076">
            <v>0</v>
          </cell>
          <cell r="CV5076">
            <v>17.041666666666668</v>
          </cell>
          <cell r="DA5076">
            <v>0</v>
          </cell>
          <cell r="ER5076">
            <v>283.44</v>
          </cell>
        </row>
        <row r="5077">
          <cell r="A5077">
            <v>666769</v>
          </cell>
          <cell r="C5077" t="str">
            <v>Martinez, Omar</v>
          </cell>
          <cell r="AF5077">
            <v>0.11321298267154417</v>
          </cell>
          <cell r="AN5077">
            <v>79.39200000000001</v>
          </cell>
          <cell r="AP5077">
            <v>4.5497066694206056E-2</v>
          </cell>
          <cell r="AV5077" t="str">
            <v>LF</v>
          </cell>
          <cell r="AW5077">
            <v>-21.158591666666666</v>
          </cell>
          <cell r="AX5077">
            <v>-35.964816666666657</v>
          </cell>
          <cell r="AY5077">
            <v>-21.876804818723727</v>
          </cell>
          <cell r="AZ5077">
            <v>-21.158591666666666</v>
          </cell>
          <cell r="BG5077">
            <v>0.72258475606377959</v>
          </cell>
          <cell r="BJ5077">
            <v>-2.5101350030414887E-2</v>
          </cell>
          <cell r="CF5077">
            <v>0</v>
          </cell>
          <cell r="CV5077">
            <v>17.541666666666668</v>
          </cell>
          <cell r="DA5077">
            <v>0</v>
          </cell>
          <cell r="ER5077">
            <v>198.48000000000002</v>
          </cell>
        </row>
        <row r="5078">
          <cell r="A5078">
            <v>666773</v>
          </cell>
          <cell r="C5078" t="str">
            <v>Quero, Jose</v>
          </cell>
          <cell r="AF5078">
            <v>0.14896407999204159</v>
          </cell>
          <cell r="AN5078">
            <v>111.36</v>
          </cell>
          <cell r="AP5078">
            <v>9.6750626956258579E-2</v>
          </cell>
          <cell r="AV5078" t="str">
            <v>1B</v>
          </cell>
          <cell r="AW5078">
            <v>-24.813223381478764</v>
          </cell>
          <cell r="AX5078">
            <v>-34.986916666666659</v>
          </cell>
          <cell r="AY5078">
            <v>-28.489664896813608</v>
          </cell>
          <cell r="AZ5078">
            <v>-24.813223381478764</v>
          </cell>
          <cell r="BG5078">
            <v>0.80980246974206493</v>
          </cell>
          <cell r="BJ5078">
            <v>1.2975415959923048E-2</v>
          </cell>
          <cell r="CF5078">
            <v>0</v>
          </cell>
          <cell r="CV5078">
            <v>17.791666666666668</v>
          </cell>
          <cell r="DA5078">
            <v>0</v>
          </cell>
          <cell r="ER5078">
            <v>278.39999999999998</v>
          </cell>
        </row>
        <row r="5079">
          <cell r="A5079">
            <v>666774</v>
          </cell>
          <cell r="C5079" t="str">
            <v>Torres, Mike</v>
          </cell>
          <cell r="AF5079">
            <v>0.10415125049148932</v>
          </cell>
          <cell r="AN5079">
            <v>89.183999999999997</v>
          </cell>
          <cell r="AP5079">
            <v>6.1803763429211567E-2</v>
          </cell>
          <cell r="AV5079" t="str">
            <v>2B</v>
          </cell>
          <cell r="AW5079">
            <v>-22.71585928955087</v>
          </cell>
          <cell r="AX5079">
            <v>-19.561195008773545</v>
          </cell>
          <cell r="AY5079">
            <v>-25.515637386067816</v>
          </cell>
          <cell r="AZ5079">
            <v>-19.561195008773545</v>
          </cell>
          <cell r="BG5079">
            <v>0.51676058305592987</v>
          </cell>
          <cell r="BJ5079">
            <v>-4.3566896165857233E-4</v>
          </cell>
          <cell r="CF5079">
            <v>0</v>
          </cell>
          <cell r="CV5079">
            <v>18.375</v>
          </cell>
          <cell r="DA5079">
            <v>0</v>
          </cell>
          <cell r="ER5079">
            <v>222.95999999999998</v>
          </cell>
        </row>
        <row r="5080">
          <cell r="A5080">
            <v>666776</v>
          </cell>
          <cell r="C5080" t="str">
            <v>Rodriguez, Ramiro</v>
          </cell>
          <cell r="AF5080">
            <v>0.13129141759531909</v>
          </cell>
          <cell r="AN5080">
            <v>109.92000000000002</v>
          </cell>
          <cell r="AP5080">
            <v>9.4560581170191171E-2</v>
          </cell>
          <cell r="AV5080" t="str">
            <v>LF</v>
          </cell>
          <cell r="AW5080">
            <v>-19.687333225408317</v>
          </cell>
          <cell r="AX5080">
            <v>-32.847949999999997</v>
          </cell>
          <cell r="AY5080">
            <v>-19.296678692851856</v>
          </cell>
          <cell r="AZ5080">
            <v>-19.296678692851856</v>
          </cell>
          <cell r="BG5080">
            <v>0.55496987719913471</v>
          </cell>
          <cell r="BJ5080">
            <v>-7.3365203697089987E-3</v>
          </cell>
          <cell r="CF5080">
            <v>0</v>
          </cell>
          <cell r="CV5080">
            <v>18.375</v>
          </cell>
          <cell r="DA5080">
            <v>0</v>
          </cell>
          <cell r="ER5080">
            <v>274.8</v>
          </cell>
        </row>
        <row r="5081">
          <cell r="A5081">
            <v>666777</v>
          </cell>
          <cell r="C5081" t="str">
            <v>Angarita, Alfredo</v>
          </cell>
          <cell r="AF5081">
            <v>0.14221722669866993</v>
          </cell>
          <cell r="AN5081">
            <v>109.34400000000001</v>
          </cell>
          <cell r="AP5081">
            <v>9.3681586340233047E-2</v>
          </cell>
          <cell r="AV5081" t="str">
            <v>2B</v>
          </cell>
          <cell r="AW5081">
            <v>-17.866624999999999</v>
          </cell>
          <cell r="AX5081">
            <v>-12.473630142224708</v>
          </cell>
          <cell r="AY5081">
            <v>-7.1213354196161092</v>
          </cell>
          <cell r="AZ5081">
            <v>-7.1213354196161092</v>
          </cell>
          <cell r="BG5081">
            <v>0.45493696553237184</v>
          </cell>
          <cell r="BJ5081">
            <v>-2.0079310578790335E-2</v>
          </cell>
          <cell r="CF5081">
            <v>0</v>
          </cell>
          <cell r="CV5081">
            <v>19.625</v>
          </cell>
          <cell r="DA5081">
            <v>0</v>
          </cell>
          <cell r="ER5081">
            <v>273.36</v>
          </cell>
        </row>
        <row r="5082">
          <cell r="A5082">
            <v>666779</v>
          </cell>
          <cell r="C5082" t="str">
            <v>Carrasco, Dennicher</v>
          </cell>
          <cell r="AF5082">
            <v>0.14466106699177689</v>
          </cell>
          <cell r="AN5082">
            <v>121.152</v>
          </cell>
          <cell r="AP5082">
            <v>0.11136652081794007</v>
          </cell>
          <cell r="AV5082" t="str">
            <v>1B</v>
          </cell>
          <cell r="AW5082">
            <v>-16.113126019737464</v>
          </cell>
          <cell r="AX5082">
            <v>-25.529683333333331</v>
          </cell>
          <cell r="AY5082">
            <v>-18.023000057515691</v>
          </cell>
          <cell r="AZ5082">
            <v>-16.113126019737464</v>
          </cell>
          <cell r="BG5082">
            <v>0.63580860058568989</v>
          </cell>
          <cell r="BJ5082">
            <v>-1.1464221643748496E-2</v>
          </cell>
          <cell r="CF5082">
            <v>0</v>
          </cell>
          <cell r="CV5082">
            <v>20.708333333333332</v>
          </cell>
          <cell r="DA5082">
            <v>0</v>
          </cell>
          <cell r="ER5082">
            <v>302.88</v>
          </cell>
        </row>
        <row r="5083">
          <cell r="A5083">
            <v>666788</v>
          </cell>
          <cell r="C5083" t="str">
            <v>Granadillo, Guillermo</v>
          </cell>
          <cell r="AF5083">
            <v>0.13780171648682241</v>
          </cell>
          <cell r="AN5083">
            <v>124.32</v>
          </cell>
          <cell r="AP5083">
            <v>0.1159944475289949</v>
          </cell>
          <cell r="AV5083" t="str">
            <v>CF</v>
          </cell>
          <cell r="AW5083">
            <v>-18.227575000000002</v>
          </cell>
          <cell r="AX5083">
            <v>-29.459949999999996</v>
          </cell>
          <cell r="AY5083">
            <v>-8.3476335823601246</v>
          </cell>
          <cell r="AZ5083">
            <v>-8.3476335823601246</v>
          </cell>
          <cell r="BG5083">
            <v>0.95569878726538104</v>
          </cell>
          <cell r="BJ5083">
            <v>7.8841442021996277E-3</v>
          </cell>
          <cell r="CF5083">
            <v>0</v>
          </cell>
          <cell r="CV5083">
            <v>19.375</v>
          </cell>
          <cell r="DA5083">
            <v>0</v>
          </cell>
          <cell r="ER5083">
            <v>310.79999999999995</v>
          </cell>
        </row>
        <row r="5084">
          <cell r="A5084">
            <v>666791</v>
          </cell>
          <cell r="C5084" t="str">
            <v>Lozano, David</v>
          </cell>
          <cell r="AF5084">
            <v>0.13280352662026218</v>
          </cell>
          <cell r="AN5084">
            <v>86.01600000000002</v>
          </cell>
          <cell r="AP5084">
            <v>5.6589376462292673E-2</v>
          </cell>
          <cell r="AV5084" t="str">
            <v>2B</v>
          </cell>
          <cell r="AW5084">
            <v>-20.161999999999999</v>
          </cell>
          <cell r="AX5084">
            <v>-15.823453152912949</v>
          </cell>
          <cell r="AY5084">
            <v>-10.618929527368788</v>
          </cell>
          <cell r="AZ5084">
            <v>-10.618929527368788</v>
          </cell>
          <cell r="BG5084">
            <v>0.71891406421316173</v>
          </cell>
          <cell r="BJ5084">
            <v>-2.7461532856778992E-4</v>
          </cell>
          <cell r="CF5084">
            <v>0</v>
          </cell>
          <cell r="CV5084">
            <v>18.125</v>
          </cell>
          <cell r="DA5084">
            <v>0</v>
          </cell>
          <cell r="ER5084">
            <v>215.04000000000002</v>
          </cell>
        </row>
        <row r="5085">
          <cell r="A5085">
            <v>666799</v>
          </cell>
          <cell r="C5085" t="str">
            <v>Almanzar, Luis</v>
          </cell>
          <cell r="AF5085">
            <v>0.11643501560273428</v>
          </cell>
          <cell r="AN5085">
            <v>97.248000000000005</v>
          </cell>
          <cell r="AP5085">
            <v>7.4820255475412267E-2</v>
          </cell>
          <cell r="AV5085" t="str">
            <v>SS</v>
          </cell>
          <cell r="AW5085">
            <v>-22.650660339971033</v>
          </cell>
          <cell r="AX5085">
            <v>-26.188605399208083</v>
          </cell>
          <cell r="AY5085">
            <v>-25.889134619961368</v>
          </cell>
          <cell r="AZ5085">
            <v>-22.650660339971033</v>
          </cell>
          <cell r="BG5085">
            <v>0.77349187723916768</v>
          </cell>
          <cell r="BJ5085">
            <v>1.3989232505534632E-3</v>
          </cell>
          <cell r="CF5085">
            <v>0</v>
          </cell>
          <cell r="CV5085">
            <v>17.125</v>
          </cell>
          <cell r="DA5085">
            <v>0</v>
          </cell>
          <cell r="ER5085">
            <v>243.12</v>
          </cell>
        </row>
        <row r="5086">
          <cell r="A5086">
            <v>666801</v>
          </cell>
          <cell r="C5086" t="str">
            <v>Castro, Rodolfo</v>
          </cell>
          <cell r="AF5086">
            <v>0.1393996775802831</v>
          </cell>
          <cell r="AN5086">
            <v>109.92000000000002</v>
          </cell>
          <cell r="AP5086">
            <v>9.4560581170191171E-2</v>
          </cell>
          <cell r="AV5086" t="str">
            <v>SS</v>
          </cell>
          <cell r="AW5086">
            <v>-24.918701577084438</v>
          </cell>
          <cell r="AX5086">
            <v>-23.23525922273754</v>
          </cell>
          <cell r="AY5086">
            <v>-28.913189602779241</v>
          </cell>
          <cell r="AZ5086">
            <v>-23.23525922273754</v>
          </cell>
          <cell r="BG5086">
            <v>0.78552082593161709</v>
          </cell>
          <cell r="BJ5086">
            <v>1.5039022787069143E-2</v>
          </cell>
          <cell r="CF5086">
            <v>0</v>
          </cell>
          <cell r="CV5086">
            <v>17.125</v>
          </cell>
          <cell r="DA5086">
            <v>0</v>
          </cell>
          <cell r="ER5086">
            <v>274.8</v>
          </cell>
        </row>
        <row r="5087">
          <cell r="A5087">
            <v>666810</v>
          </cell>
          <cell r="C5087" t="str">
            <v>Balbuena, Alfredo</v>
          </cell>
          <cell r="AF5087">
            <v>0.13073866244712054</v>
          </cell>
          <cell r="AN5087">
            <v>101.28</v>
          </cell>
          <cell r="AP5087">
            <v>8.1193991923049769E-2</v>
          </cell>
          <cell r="AV5087" t="str">
            <v>3B</v>
          </cell>
          <cell r="AW5087">
            <v>-21.013574999999999</v>
          </cell>
          <cell r="AX5087">
            <v>-17.954234457793081</v>
          </cell>
          <cell r="AY5087">
            <v>-18.876518963395714</v>
          </cell>
          <cell r="AZ5087">
            <v>-17.954234457793081</v>
          </cell>
          <cell r="BG5087">
            <v>0.58225536587444227</v>
          </cell>
          <cell r="BJ5087">
            <v>-6.5822853979047016E-3</v>
          </cell>
          <cell r="CF5087">
            <v>0</v>
          </cell>
          <cell r="CV5087">
            <v>17.625</v>
          </cell>
          <cell r="DA5087">
            <v>0</v>
          </cell>
          <cell r="ER5087">
            <v>253.2</v>
          </cell>
        </row>
        <row r="5088">
          <cell r="A5088">
            <v>666813</v>
          </cell>
          <cell r="C5088" t="str">
            <v>Pascal, Juan</v>
          </cell>
          <cell r="AF5088">
            <v>0.11968626355455808</v>
          </cell>
          <cell r="AN5088">
            <v>111.64800000000001</v>
          </cell>
          <cell r="AP5088">
            <v>9.7187365398367254E-2</v>
          </cell>
          <cell r="AV5088" t="str">
            <v>SS</v>
          </cell>
          <cell r="AW5088">
            <v>-19.366</v>
          </cell>
          <cell r="AX5088">
            <v>-14.557855310131858</v>
          </cell>
          <cell r="AY5088">
            <v>-12.111865436374224</v>
          </cell>
          <cell r="AZ5088">
            <v>-12.111865436374224</v>
          </cell>
          <cell r="BG5088">
            <v>0.76067720472312039</v>
          </cell>
          <cell r="BJ5088">
            <v>-1.6399322769927029E-2</v>
          </cell>
          <cell r="CF5088">
            <v>0</v>
          </cell>
          <cell r="CV5088">
            <v>18.625</v>
          </cell>
          <cell r="DA5088">
            <v>0</v>
          </cell>
          <cell r="ER5088">
            <v>279.12</v>
          </cell>
        </row>
        <row r="5089">
          <cell r="A5089">
            <v>667290</v>
          </cell>
          <cell r="C5089" t="str">
            <v>Corporan, Gabirel</v>
          </cell>
          <cell r="AF5089">
            <v>0.11838119793324377</v>
          </cell>
          <cell r="AN5089">
            <v>81.12</v>
          </cell>
          <cell r="AP5089">
            <v>4.8415782913751704E-2</v>
          </cell>
          <cell r="AV5089" t="str">
            <v>1B</v>
          </cell>
          <cell r="AW5089">
            <v>-24.166344696249482</v>
          </cell>
          <cell r="AX5089">
            <v>-27.619316530486191</v>
          </cell>
          <cell r="AY5089">
            <v>-28.410818253494348</v>
          </cell>
          <cell r="AZ5089">
            <v>-24.166344696249482</v>
          </cell>
          <cell r="BG5089">
            <v>0.48822997294664927</v>
          </cell>
          <cell r="BJ5089">
            <v>-1.3685046948984396E-2</v>
          </cell>
          <cell r="CF5089">
            <v>0</v>
          </cell>
          <cell r="CV5089">
            <v>17.875</v>
          </cell>
          <cell r="DA5089">
            <v>0</v>
          </cell>
          <cell r="ER5089">
            <v>202.8</v>
          </cell>
        </row>
        <row r="5090">
          <cell r="A5090">
            <v>667318</v>
          </cell>
          <cell r="C5090" t="str">
            <v>Acosta, Enyor</v>
          </cell>
          <cell r="AF5090">
            <v>0.11931949933603553</v>
          </cell>
          <cell r="AN5090">
            <v>115.39200000000001</v>
          </cell>
          <cell r="AP5090">
            <v>0.10282677201695967</v>
          </cell>
          <cell r="AV5090" t="str">
            <v>LF</v>
          </cell>
          <cell r="AW5090">
            <v>-21.303608333333337</v>
          </cell>
          <cell r="AX5090">
            <v>-36.29078333333333</v>
          </cell>
          <cell r="AY5090">
            <v>-22.246370345281655</v>
          </cell>
          <cell r="AZ5090">
            <v>-21.303608333333337</v>
          </cell>
          <cell r="BG5090">
            <v>0.84231356833261639</v>
          </cell>
          <cell r="BJ5090">
            <v>3.8416923131452674E-4</v>
          </cell>
          <cell r="CF5090">
            <v>0</v>
          </cell>
          <cell r="CV5090">
            <v>17.458333333333332</v>
          </cell>
          <cell r="DA5090">
            <v>0</v>
          </cell>
          <cell r="ER5090">
            <v>288.48</v>
          </cell>
        </row>
        <row r="5091">
          <cell r="A5091">
            <v>667323</v>
          </cell>
          <cell r="C5091" t="str">
            <v>Almonte, Juan</v>
          </cell>
          <cell r="AF5091">
            <v>0.12730546481416583</v>
          </cell>
          <cell r="AN5091">
            <v>101.85599999999999</v>
          </cell>
          <cell r="AP5091">
            <v>8.2097363792508871E-2</v>
          </cell>
          <cell r="AV5091" t="str">
            <v>SS</v>
          </cell>
          <cell r="AW5091">
            <v>-18.468208333333337</v>
          </cell>
          <cell r="AX5091">
            <v>-13.58335703835051</v>
          </cell>
          <cell r="AY5091">
            <v>-11.304631245728253</v>
          </cell>
          <cell r="AZ5091">
            <v>-11.304631245728253</v>
          </cell>
          <cell r="BG5091">
            <v>0.8387780704717529</v>
          </cell>
          <cell r="BJ5091">
            <v>-6.15159103908197E-3</v>
          </cell>
          <cell r="CF5091">
            <v>0</v>
          </cell>
          <cell r="CV5091">
            <v>19.208333333333332</v>
          </cell>
          <cell r="DA5091">
            <v>0</v>
          </cell>
          <cell r="ER5091">
            <v>254.64</v>
          </cell>
        </row>
        <row r="5092">
          <cell r="A5092">
            <v>667325</v>
          </cell>
          <cell r="C5092" t="str">
            <v>Arrendoll, Johampher</v>
          </cell>
          <cell r="AF5092">
            <v>0.10439816682529693</v>
          </cell>
          <cell r="AN5092">
            <v>107.328</v>
          </cell>
          <cell r="AP5092">
            <v>9.0591618783319228E-2</v>
          </cell>
          <cell r="AV5092" t="str">
            <v>CF</v>
          </cell>
          <cell r="AW5092">
            <v>-20.868558333333336</v>
          </cell>
          <cell r="AX5092">
            <v>-35.312883333333332</v>
          </cell>
          <cell r="AY5092">
            <v>-16.760669838051104</v>
          </cell>
          <cell r="AZ5092">
            <v>-16.760669838051104</v>
          </cell>
          <cell r="BG5092">
            <v>0.57337533141358976</v>
          </cell>
          <cell r="BJ5092">
            <v>-2.0072861445098216E-2</v>
          </cell>
          <cell r="CF5092">
            <v>0</v>
          </cell>
          <cell r="CV5092">
            <v>17.708333333333332</v>
          </cell>
          <cell r="DA5092">
            <v>0</v>
          </cell>
          <cell r="ER5092">
            <v>268.32</v>
          </cell>
        </row>
        <row r="5093">
          <cell r="A5093">
            <v>667330</v>
          </cell>
          <cell r="C5093" t="str">
            <v>Brito, Diego</v>
          </cell>
          <cell r="AF5093">
            <v>0.12191778082290658</v>
          </cell>
          <cell r="AN5093">
            <v>77.951999999999998</v>
          </cell>
          <cell r="AP5093">
            <v>4.3051090944867365E-2</v>
          </cell>
          <cell r="AV5093" t="str">
            <v>3B</v>
          </cell>
          <cell r="AW5093">
            <v>-22.919098435209129</v>
          </cell>
          <cell r="AX5093">
            <v>-22.31022406520314</v>
          </cell>
          <cell r="AY5093">
            <v>-25.985829858056611</v>
          </cell>
          <cell r="AZ5093">
            <v>-22.31022406520314</v>
          </cell>
          <cell r="BG5093">
            <v>0.65571777112566443</v>
          </cell>
          <cell r="BJ5093">
            <v>1.5664058177463577E-2</v>
          </cell>
          <cell r="CF5093">
            <v>0</v>
          </cell>
          <cell r="CV5093">
            <v>17.791666666666668</v>
          </cell>
          <cell r="DA5093">
            <v>0</v>
          </cell>
          <cell r="ER5093">
            <v>194.88</v>
          </cell>
        </row>
        <row r="5094">
          <cell r="A5094">
            <v>667341</v>
          </cell>
          <cell r="C5094" t="str">
            <v>Estrada, Jose</v>
          </cell>
          <cell r="AF5094">
            <v>0.12648627498404283</v>
          </cell>
          <cell r="AN5094">
            <v>93.216000000000008</v>
          </cell>
          <cell r="AP5094">
            <v>6.8357472382742368E-2</v>
          </cell>
          <cell r="AV5094" t="str">
            <v>LF</v>
          </cell>
          <cell r="AW5094">
            <v>-21.883674999999997</v>
          </cell>
          <cell r="AX5094">
            <v>-37.594649999999994</v>
          </cell>
          <cell r="AY5094">
            <v>-22.541488917577681</v>
          </cell>
          <cell r="AZ5094">
            <v>-21.883674999999997</v>
          </cell>
          <cell r="BG5094">
            <v>0.53788772020200104</v>
          </cell>
          <cell r="BJ5094">
            <v>-1.0579542295367892E-2</v>
          </cell>
          <cell r="CF5094">
            <v>0</v>
          </cell>
          <cell r="CV5094">
            <v>17.125</v>
          </cell>
          <cell r="DA5094">
            <v>0</v>
          </cell>
          <cell r="ER5094">
            <v>233.04000000000002</v>
          </cell>
        </row>
        <row r="5095">
          <cell r="A5095">
            <v>667345</v>
          </cell>
          <cell r="C5095" t="str">
            <v>Gamboa, Miguel</v>
          </cell>
          <cell r="AF5095">
            <v>0.13282466720039404</v>
          </cell>
          <cell r="AN5095">
            <v>89.183999999999997</v>
          </cell>
          <cell r="AP5095">
            <v>6.1803763429211567E-2</v>
          </cell>
          <cell r="AV5095" t="str">
            <v>3B</v>
          </cell>
          <cell r="AW5095">
            <v>-19.333652006637706</v>
          </cell>
          <cell r="AX5095">
            <v>-16.677123816567331</v>
          </cell>
          <cell r="AY5095">
            <v>-20.901516564405821</v>
          </cell>
          <cell r="AZ5095">
            <v>-16.677123816567331</v>
          </cell>
          <cell r="BG5095">
            <v>0.54785946545032616</v>
          </cell>
          <cell r="BJ5095">
            <v>-1.0906945192516115E-2</v>
          </cell>
          <cell r="CF5095">
            <v>0</v>
          </cell>
          <cell r="CV5095">
            <v>18.708333333333332</v>
          </cell>
          <cell r="DA5095">
            <v>0</v>
          </cell>
          <cell r="ER5095">
            <v>222.95999999999998</v>
          </cell>
        </row>
        <row r="5096">
          <cell r="A5096">
            <v>667350</v>
          </cell>
          <cell r="C5096" t="str">
            <v>Kelli, Fernando</v>
          </cell>
          <cell r="AF5096">
            <v>0.12511632947337401</v>
          </cell>
          <cell r="AN5096">
            <v>92.352000000000004</v>
          </cell>
          <cell r="AP5096">
            <v>6.6960825676373514E-2</v>
          </cell>
          <cell r="AV5096" t="str">
            <v>CF</v>
          </cell>
          <cell r="AW5096">
            <v>-20.433508333333336</v>
          </cell>
          <cell r="AX5096">
            <v>-34.334983333333327</v>
          </cell>
          <cell r="AY5096">
            <v>-9.4826215564946672</v>
          </cell>
          <cell r="AZ5096">
            <v>-9.4826215564946672</v>
          </cell>
          <cell r="BG5096">
            <v>0.74999696982961539</v>
          </cell>
          <cell r="BJ5096">
            <v>2.3269169864552075E-3</v>
          </cell>
          <cell r="CF5096">
            <v>0</v>
          </cell>
          <cell r="CV5096">
            <v>17.958333333333332</v>
          </cell>
          <cell r="DA5096">
            <v>0</v>
          </cell>
          <cell r="ER5096">
            <v>230.88</v>
          </cell>
        </row>
        <row r="5097">
          <cell r="A5097">
            <v>667351</v>
          </cell>
          <cell r="C5097" t="str">
            <v>Leyton, Brandon</v>
          </cell>
          <cell r="AF5097">
            <v>0.12415799024077039</v>
          </cell>
          <cell r="AN5097">
            <v>113.376</v>
          </cell>
          <cell r="AP5097">
            <v>9.979895250686599E-2</v>
          </cell>
          <cell r="AV5097" t="str">
            <v>SS</v>
          </cell>
          <cell r="AW5097">
            <v>-21.158591666666666</v>
          </cell>
          <cell r="AX5097">
            <v>-18.259919335135276</v>
          </cell>
          <cell r="AY5097">
            <v>-22.798308639569214</v>
          </cell>
          <cell r="AZ5097">
            <v>-18.259919335135276</v>
          </cell>
          <cell r="BG5097">
            <v>0.56441727031711686</v>
          </cell>
          <cell r="BJ5097">
            <v>-2.2277609132129565E-2</v>
          </cell>
          <cell r="CF5097">
            <v>0</v>
          </cell>
          <cell r="CV5097">
            <v>17.541666666666668</v>
          </cell>
          <cell r="DA5097">
            <v>0</v>
          </cell>
          <cell r="ER5097">
            <v>283.44</v>
          </cell>
        </row>
        <row r="5098">
          <cell r="A5098">
            <v>667354</v>
          </cell>
          <cell r="C5098" t="str">
            <v>Marriaga, Jesus</v>
          </cell>
          <cell r="AF5098">
            <v>0.12641811016294088</v>
          </cell>
          <cell r="AN5098">
            <v>122.304</v>
          </cell>
          <cell r="AP5098">
            <v>0.1130549990898756</v>
          </cell>
          <cell r="AV5098" t="str">
            <v>CF</v>
          </cell>
          <cell r="AW5098">
            <v>-21.158591666666666</v>
          </cell>
          <cell r="AX5098">
            <v>-35.964816666666657</v>
          </cell>
          <cell r="AY5098">
            <v>-13.492835986650094</v>
          </cell>
          <cell r="AZ5098">
            <v>-13.492835986650094</v>
          </cell>
          <cell r="BG5098">
            <v>0.79842750388875383</v>
          </cell>
          <cell r="BJ5098">
            <v>2.3741121753299153E-2</v>
          </cell>
          <cell r="CF5098">
            <v>0</v>
          </cell>
          <cell r="CV5098">
            <v>17.541666666666668</v>
          </cell>
          <cell r="DA5098">
            <v>0</v>
          </cell>
          <cell r="ER5098">
            <v>305.76</v>
          </cell>
        </row>
        <row r="5099">
          <cell r="A5099">
            <v>667364</v>
          </cell>
          <cell r="C5099" t="str">
            <v>Ochoa, Sebastian</v>
          </cell>
          <cell r="AF5099">
            <v>0.1222343446133017</v>
          </cell>
          <cell r="AN5099">
            <v>85.440000000000012</v>
          </cell>
          <cell r="AP5099">
            <v>5.563507249085331E-2</v>
          </cell>
          <cell r="AV5099" t="str">
            <v>LF</v>
          </cell>
          <cell r="AW5099">
            <v>-20.161999999999999</v>
          </cell>
          <cell r="AX5099">
            <v>-33.730649999999997</v>
          </cell>
          <cell r="AY5099">
            <v>-24.070288512622675</v>
          </cell>
          <cell r="AZ5099">
            <v>-20.161999999999999</v>
          </cell>
          <cell r="BG5099">
            <v>0.84264920752252559</v>
          </cell>
          <cell r="BJ5099">
            <v>8.9767683284645839E-4</v>
          </cell>
          <cell r="CF5099">
            <v>0</v>
          </cell>
          <cell r="CV5099">
            <v>18.125</v>
          </cell>
          <cell r="DA5099">
            <v>0</v>
          </cell>
          <cell r="ER5099">
            <v>213.60000000000002</v>
          </cell>
        </row>
        <row r="5100">
          <cell r="A5100">
            <v>667365</v>
          </cell>
          <cell r="C5100" t="str">
            <v>Oropeza, Carlos</v>
          </cell>
          <cell r="AF5100">
            <v>0.12211397959423073</v>
          </cell>
          <cell r="AN5100">
            <v>89.152000000000001</v>
          </cell>
          <cell r="AP5100">
            <v>7.6193489365521838E-2</v>
          </cell>
          <cell r="AV5100" t="str">
            <v>C</v>
          </cell>
          <cell r="AW5100">
            <v>-21.790682079274585</v>
          </cell>
          <cell r="AX5100">
            <v>-35.964816666666657</v>
          </cell>
          <cell r="AY5100">
            <v>-24.595496348310448</v>
          </cell>
          <cell r="AZ5100">
            <v>-16.051535893801997</v>
          </cell>
          <cell r="BG5100">
            <v>0.74630689070422784</v>
          </cell>
          <cell r="BJ5100">
            <v>6.0752092051554463E-3</v>
          </cell>
          <cell r="CF5100">
            <v>0</v>
          </cell>
          <cell r="CV5100">
            <v>17.541666666666668</v>
          </cell>
          <cell r="DA5100">
            <v>0</v>
          </cell>
          <cell r="ER5100">
            <v>222.88</v>
          </cell>
        </row>
        <row r="5101">
          <cell r="A5101">
            <v>667366</v>
          </cell>
          <cell r="C5101" t="str">
            <v>Pena, Ysaac</v>
          </cell>
          <cell r="AF5101">
            <v>0.11579051883293484</v>
          </cell>
          <cell r="AN5101">
            <v>87.424000000000007</v>
          </cell>
          <cell r="AP5101">
            <v>7.3442932896473856E-2</v>
          </cell>
          <cell r="AV5101" t="str">
            <v>C</v>
          </cell>
          <cell r="AW5101">
            <v>-25.644985339971036</v>
          </cell>
          <cell r="AX5101">
            <v>-34.375202006637693</v>
          </cell>
          <cell r="AY5101">
            <v>-29.525649897739143</v>
          </cell>
          <cell r="AZ5101">
            <v>-19.8980791234317</v>
          </cell>
          <cell r="BG5101">
            <v>0.59894665253137491</v>
          </cell>
          <cell r="BJ5101">
            <v>6.7453722012178335E-3</v>
          </cell>
          <cell r="CF5101">
            <v>0</v>
          </cell>
          <cell r="CV5101">
            <v>18.041666666666668</v>
          </cell>
          <cell r="DA5101">
            <v>0</v>
          </cell>
          <cell r="ER5101">
            <v>218.56</v>
          </cell>
        </row>
        <row r="5102">
          <cell r="A5102">
            <v>667367</v>
          </cell>
          <cell r="C5102" t="str">
            <v>Perez, Jorge</v>
          </cell>
          <cell r="AF5102">
            <v>0.13118113309370988</v>
          </cell>
          <cell r="AN5102">
            <v>130.65600000000001</v>
          </cell>
          <cell r="AP5102">
            <v>0.12510718060298232</v>
          </cell>
          <cell r="AV5102" t="str">
            <v>CF</v>
          </cell>
          <cell r="AW5102">
            <v>-19.631333333333338</v>
          </cell>
          <cell r="AX5102">
            <v>-32.553716666666666</v>
          </cell>
          <cell r="AY5102">
            <v>-12.004932181765197</v>
          </cell>
          <cell r="AZ5102">
            <v>-12.004932181765197</v>
          </cell>
          <cell r="BG5102">
            <v>0.67579927290330222</v>
          </cell>
          <cell r="BJ5102">
            <v>-4.7102897617677933E-3</v>
          </cell>
          <cell r="CF5102">
            <v>0</v>
          </cell>
          <cell r="CV5102">
            <v>18.458333333333332</v>
          </cell>
          <cell r="DA5102">
            <v>0</v>
          </cell>
          <cell r="ER5102">
            <v>326.64</v>
          </cell>
        </row>
        <row r="5103">
          <cell r="A5103">
            <v>667369</v>
          </cell>
          <cell r="C5103" t="str">
            <v>Pineda, Maikel</v>
          </cell>
          <cell r="AF5103">
            <v>0.13463066992999789</v>
          </cell>
          <cell r="AN5103">
            <v>115.104</v>
          </cell>
          <cell r="AP5103">
            <v>0.10239547399847104</v>
          </cell>
          <cell r="AV5103" t="str">
            <v>3B</v>
          </cell>
          <cell r="AW5103">
            <v>-17.68169879534155</v>
          </cell>
          <cell r="AX5103">
            <v>-18.899150143256602</v>
          </cell>
          <cell r="AY5103">
            <v>-16.498362780805969</v>
          </cell>
          <cell r="AZ5103">
            <v>-16.498362780805969</v>
          </cell>
          <cell r="BG5103">
            <v>0.83445770974485534</v>
          </cell>
          <cell r="BJ5103">
            <v>-8.7551191195666955E-3</v>
          </cell>
          <cell r="CF5103">
            <v>0</v>
          </cell>
          <cell r="CV5103">
            <v>19.708333333333332</v>
          </cell>
          <cell r="DA5103">
            <v>0</v>
          </cell>
          <cell r="ER5103">
            <v>287.76</v>
          </cell>
        </row>
        <row r="5104">
          <cell r="A5104">
            <v>667374</v>
          </cell>
          <cell r="C5104" t="str">
            <v>Rosado, Ismael</v>
          </cell>
          <cell r="AF5104">
            <v>0.11555840695860629</v>
          </cell>
          <cell r="AN5104">
            <v>77.344000000000008</v>
          </cell>
          <cell r="AP5104">
            <v>5.7065805552549476E-2</v>
          </cell>
          <cell r="AV5104" t="str">
            <v>C</v>
          </cell>
          <cell r="AW5104">
            <v>-19.663017915728616</v>
          </cell>
          <cell r="AX5104">
            <v>-28.93494999999999</v>
          </cell>
          <cell r="AY5104">
            <v>-21.121805832082586</v>
          </cell>
          <cell r="AZ5104">
            <v>-8.1386342823809734</v>
          </cell>
          <cell r="BG5104">
            <v>0.66337750462366607</v>
          </cell>
          <cell r="BJ5104">
            <v>-1.7342804570743858E-2</v>
          </cell>
          <cell r="CF5104">
            <v>0</v>
          </cell>
          <cell r="CV5104">
            <v>19.541666666666668</v>
          </cell>
          <cell r="DA5104">
            <v>0</v>
          </cell>
          <cell r="ER5104">
            <v>193.36</v>
          </cell>
        </row>
        <row r="5105">
          <cell r="A5105">
            <v>667542</v>
          </cell>
          <cell r="C5105" t="str">
            <v>Felix, Enrique</v>
          </cell>
          <cell r="AF5105">
            <v>0.11276988311066097</v>
          </cell>
          <cell r="AN5105">
            <v>83.712000000000003</v>
          </cell>
          <cell r="AP5105">
            <v>5.2760541439405229E-2</v>
          </cell>
          <cell r="AV5105" t="str">
            <v>LF</v>
          </cell>
          <cell r="AW5105">
            <v>-25.040890703007342</v>
          </cell>
          <cell r="AX5105">
            <v>-36.29078333333333</v>
          </cell>
          <cell r="AY5105">
            <v>-27.719015109920882</v>
          </cell>
          <cell r="AZ5105">
            <v>-25.040890703007342</v>
          </cell>
          <cell r="BG5105">
            <v>0.70233514108010886</v>
          </cell>
          <cell r="BJ5105">
            <v>-1.2072930557550154E-2</v>
          </cell>
          <cell r="CF5105">
            <v>0</v>
          </cell>
          <cell r="CV5105">
            <v>17.458333333333332</v>
          </cell>
          <cell r="DA5105">
            <v>0</v>
          </cell>
          <cell r="ER5105">
            <v>209.28</v>
          </cell>
        </row>
        <row r="5106">
          <cell r="A5106">
            <v>667546</v>
          </cell>
          <cell r="C5106" t="str">
            <v>Ovando, Luis</v>
          </cell>
          <cell r="AF5106">
            <v>0.12715173013369271</v>
          </cell>
          <cell r="AN5106">
            <v>114.24000000000001</v>
          </cell>
          <cell r="AP5106">
            <v>0.10109908829520819</v>
          </cell>
          <cell r="AV5106" t="str">
            <v>2B</v>
          </cell>
          <cell r="AW5106">
            <v>-20.868558333333336</v>
          </cell>
          <cell r="AX5106">
            <v>-22.870969948531279</v>
          </cell>
          <cell r="AY5106">
            <v>-18.897634779934762</v>
          </cell>
          <cell r="AZ5106">
            <v>-18.897634779934762</v>
          </cell>
          <cell r="BG5106">
            <v>0.90930643740450678</v>
          </cell>
          <cell r="BJ5106">
            <v>6.4842260826938874E-3</v>
          </cell>
          <cell r="CF5106">
            <v>0</v>
          </cell>
          <cell r="CV5106">
            <v>17.708333333333332</v>
          </cell>
          <cell r="DA5106">
            <v>0</v>
          </cell>
          <cell r="ER5106">
            <v>285.60000000000002</v>
          </cell>
        </row>
        <row r="5107">
          <cell r="A5107">
            <v>667602</v>
          </cell>
          <cell r="C5107" t="str">
            <v>Marte, Agustin</v>
          </cell>
          <cell r="AF5107">
            <v>0.13010470838275828</v>
          </cell>
          <cell r="AN5107">
            <v>99.84</v>
          </cell>
          <cell r="AP5107">
            <v>7.8927763689244812E-2</v>
          </cell>
          <cell r="AV5107" t="str">
            <v>SS</v>
          </cell>
          <cell r="AW5107">
            <v>-21.158591666666666</v>
          </cell>
          <cell r="AX5107">
            <v>-17.641283055682209</v>
          </cell>
          <cell r="AY5107">
            <v>-10.838757523525306</v>
          </cell>
          <cell r="AZ5107">
            <v>-10.838757523525306</v>
          </cell>
          <cell r="BG5107">
            <v>0.65307636688794968</v>
          </cell>
          <cell r="BJ5107">
            <v>-4.0289310014268715E-4</v>
          </cell>
          <cell r="CF5107">
            <v>0</v>
          </cell>
          <cell r="CV5107">
            <v>17.541666666666668</v>
          </cell>
          <cell r="DA5107">
            <v>0</v>
          </cell>
          <cell r="ER5107">
            <v>249.6</v>
          </cell>
        </row>
        <row r="5108">
          <cell r="A5108">
            <v>667607</v>
          </cell>
          <cell r="C5108" t="str">
            <v>Mendoza, Shael</v>
          </cell>
          <cell r="AF5108">
            <v>0.12035538103377952</v>
          </cell>
          <cell r="AN5108">
            <v>110.78400000000002</v>
          </cell>
          <cell r="AP5108">
            <v>9.5875881202859614E-2</v>
          </cell>
          <cell r="AV5108" t="str">
            <v>2B</v>
          </cell>
          <cell r="AW5108">
            <v>-17.746308333333335</v>
          </cell>
          <cell r="AX5108">
            <v>-15.150887709365124</v>
          </cell>
          <cell r="AY5108">
            <v>-5.5269875000000006</v>
          </cell>
          <cell r="AZ5108">
            <v>-5.5269875000000006</v>
          </cell>
          <cell r="BG5108">
            <v>0.93904481671138051</v>
          </cell>
          <cell r="BJ5108">
            <v>3.0586444457165319E-3</v>
          </cell>
          <cell r="CF5108">
            <v>0</v>
          </cell>
          <cell r="CV5108">
            <v>19.708333333333332</v>
          </cell>
          <cell r="DA5108">
            <v>0</v>
          </cell>
          <cell r="ER5108">
            <v>276.96000000000004</v>
          </cell>
        </row>
        <row r="5109">
          <cell r="A5109">
            <v>667641</v>
          </cell>
          <cell r="C5109" t="str">
            <v>Omana, Enmanuel</v>
          </cell>
          <cell r="AF5109">
            <v>0.115632762490195</v>
          </cell>
          <cell r="AN5109">
            <v>118.27200000000001</v>
          </cell>
          <cell r="AP5109">
            <v>0.10711706500734852</v>
          </cell>
          <cell r="AV5109" t="str">
            <v>SS</v>
          </cell>
          <cell r="AW5109">
            <v>-19.100666666666665</v>
          </cell>
          <cell r="AX5109">
            <v>-15.62535840952544</v>
          </cell>
          <cell r="AY5109">
            <v>-16.473233535486493</v>
          </cell>
          <cell r="AZ5109">
            <v>-15.62535840952544</v>
          </cell>
          <cell r="BG5109">
            <v>0.75547465042315043</v>
          </cell>
          <cell r="BJ5109">
            <v>-9.9436772222642744E-4</v>
          </cell>
          <cell r="CF5109">
            <v>0</v>
          </cell>
          <cell r="CV5109">
            <v>18.791666666666668</v>
          </cell>
          <cell r="DA5109">
            <v>0</v>
          </cell>
          <cell r="ER5109">
            <v>295.68</v>
          </cell>
        </row>
        <row r="5110">
          <cell r="A5110">
            <v>667687</v>
          </cell>
          <cell r="C5110" t="str">
            <v>Villalobos, Janigson</v>
          </cell>
          <cell r="AF5110">
            <v>0.14514563088071802</v>
          </cell>
          <cell r="AN5110">
            <v>80.512000000000015</v>
          </cell>
          <cell r="AP5110">
            <v>6.2274941784167814E-2</v>
          </cell>
          <cell r="AV5110" t="str">
            <v>C</v>
          </cell>
          <cell r="AW5110">
            <v>-24.022177006637701</v>
          </cell>
          <cell r="AX5110">
            <v>-30.681102006637694</v>
          </cell>
          <cell r="AY5110">
            <v>-27.032031842183592</v>
          </cell>
          <cell r="AZ5110">
            <v>-20.347303770915531</v>
          </cell>
          <cell r="BG5110">
            <v>0.40662045991116891</v>
          </cell>
          <cell r="BJ5110">
            <v>-7.9116950135456315E-3</v>
          </cell>
          <cell r="CF5110">
            <v>0</v>
          </cell>
          <cell r="CV5110">
            <v>19.125</v>
          </cell>
          <cell r="DA5110">
            <v>0</v>
          </cell>
          <cell r="ER5110">
            <v>201.28000000000003</v>
          </cell>
        </row>
        <row r="5111">
          <cell r="A5111">
            <v>667748</v>
          </cell>
          <cell r="C5111" t="str">
            <v>Caraballo, Samir</v>
          </cell>
          <cell r="AF5111">
            <v>0.1137956426843533</v>
          </cell>
          <cell r="AN5111">
            <v>97.536000000000001</v>
          </cell>
          <cell r="AP5111">
            <v>7.5278453504236342E-2</v>
          </cell>
          <cell r="AV5111" t="str">
            <v>2B</v>
          </cell>
          <cell r="AW5111">
            <v>-20.723541666666662</v>
          </cell>
          <cell r="AX5111">
            <v>-16.698322138616323</v>
          </cell>
          <cell r="AY5111">
            <v>-16.693680565907314</v>
          </cell>
          <cell r="AZ5111">
            <v>-16.693680565907314</v>
          </cell>
          <cell r="BG5111">
            <v>0.51951325398259973</v>
          </cell>
          <cell r="BJ5111">
            <v>-1.7004454180505359E-2</v>
          </cell>
          <cell r="CF5111">
            <v>0</v>
          </cell>
          <cell r="CV5111">
            <v>17.791666666666668</v>
          </cell>
          <cell r="DA5111">
            <v>0</v>
          </cell>
          <cell r="ER5111">
            <v>243.84</v>
          </cell>
        </row>
        <row r="5112">
          <cell r="A5112">
            <v>667750</v>
          </cell>
          <cell r="C5112" t="str">
            <v>Infante, Juan</v>
          </cell>
          <cell r="AF5112">
            <v>0.11827461103123135</v>
          </cell>
          <cell r="AN5112">
            <v>73.632000000000005</v>
          </cell>
          <cell r="AP5112">
            <v>3.5637365321766534E-2</v>
          </cell>
          <cell r="AV5112" t="str">
            <v>RF</v>
          </cell>
          <cell r="AW5112">
            <v>-17.801296478755781</v>
          </cell>
          <cell r="AX5112">
            <v>-28.672449999999994</v>
          </cell>
          <cell r="AY5112">
            <v>-15.328635775476652</v>
          </cell>
          <cell r="AZ5112">
            <v>-15.328635775476652</v>
          </cell>
          <cell r="BG5112">
            <v>0.76004750472851734</v>
          </cell>
          <cell r="BJ5112">
            <v>-8.9412239734881355E-3</v>
          </cell>
          <cell r="CF5112">
            <v>0</v>
          </cell>
          <cell r="CV5112">
            <v>19.625</v>
          </cell>
          <cell r="DA5112">
            <v>0</v>
          </cell>
          <cell r="ER5112">
            <v>184.08</v>
          </cell>
        </row>
        <row r="5113">
          <cell r="A5113">
            <v>667760</v>
          </cell>
          <cell r="C5113" t="str">
            <v>Moya, Kendy</v>
          </cell>
          <cell r="AF5113">
            <v>0.12757902517738376</v>
          </cell>
          <cell r="AN5113">
            <v>111.072</v>
          </cell>
          <cell r="AP5113">
            <v>9.631346576246147E-2</v>
          </cell>
          <cell r="AV5113" t="str">
            <v>2B</v>
          </cell>
          <cell r="AW5113">
            <v>-21.158591666666666</v>
          </cell>
          <cell r="AX5113">
            <v>-21.878337277112688</v>
          </cell>
          <cell r="AY5113">
            <v>-17.377911615050422</v>
          </cell>
          <cell r="AZ5113">
            <v>-17.377911615050422</v>
          </cell>
          <cell r="BG5113">
            <v>0.55271753095460352</v>
          </cell>
          <cell r="BJ5113">
            <v>7.5004292893051652E-3</v>
          </cell>
          <cell r="CF5113">
            <v>0</v>
          </cell>
          <cell r="CV5113">
            <v>17.541666666666668</v>
          </cell>
          <cell r="DA5113">
            <v>0</v>
          </cell>
          <cell r="ER5113">
            <v>277.68</v>
          </cell>
        </row>
        <row r="5114">
          <cell r="A5114">
            <v>667825</v>
          </cell>
          <cell r="C5114" t="str">
            <v>Lara, Luis</v>
          </cell>
          <cell r="AF5114">
            <v>0.1495305750770704</v>
          </cell>
          <cell r="AN5114">
            <v>129.50399999999999</v>
          </cell>
          <cell r="AP5114">
            <v>0.1234643205647491</v>
          </cell>
          <cell r="AV5114" t="str">
            <v>3B</v>
          </cell>
          <cell r="AW5114">
            <v>-15.832681168177738</v>
          </cell>
          <cell r="AX5114">
            <v>-10.408682658162792</v>
          </cell>
          <cell r="AY5114">
            <v>-15.806489162962331</v>
          </cell>
          <cell r="AZ5114">
            <v>-10.408682658162792</v>
          </cell>
          <cell r="BG5114">
            <v>0.91436933051720959</v>
          </cell>
          <cell r="BJ5114">
            <v>7.4838810654102011E-3</v>
          </cell>
          <cell r="CF5114">
            <v>0</v>
          </cell>
          <cell r="CV5114">
            <v>21.125</v>
          </cell>
          <cell r="DA5114">
            <v>0</v>
          </cell>
          <cell r="ER5114">
            <v>323.76</v>
          </cell>
        </row>
        <row r="5115">
          <cell r="A5115">
            <v>667827</v>
          </cell>
          <cell r="C5115" t="str">
            <v>Pujols, Cristopher</v>
          </cell>
          <cell r="AF5115">
            <v>0.12381090162136199</v>
          </cell>
          <cell r="AN5115">
            <v>95.231999999999999</v>
          </cell>
          <cell r="AP5115">
            <v>7.1600110984309739E-2</v>
          </cell>
          <cell r="AV5115" t="str">
            <v>3B</v>
          </cell>
          <cell r="AW5115">
            <v>-18.968</v>
          </cell>
          <cell r="AX5115">
            <v>-17.452893228836146</v>
          </cell>
          <cell r="AY5115">
            <v>-18.051038786628034</v>
          </cell>
          <cell r="AZ5115">
            <v>-17.452893228836146</v>
          </cell>
          <cell r="BG5115">
            <v>1.001939554838648</v>
          </cell>
          <cell r="BJ5115">
            <v>9.5473538535761071E-3</v>
          </cell>
          <cell r="CF5115">
            <v>0</v>
          </cell>
          <cell r="CV5115">
            <v>18.875</v>
          </cell>
          <cell r="DA5115">
            <v>0</v>
          </cell>
          <cell r="ER5115">
            <v>238.07999999999998</v>
          </cell>
        </row>
        <row r="5116">
          <cell r="A5116">
            <v>667828</v>
          </cell>
          <cell r="C5116" t="str">
            <v>Reyes, Wilmer</v>
          </cell>
          <cell r="AF5116">
            <v>0.12518125600708269</v>
          </cell>
          <cell r="AN5116">
            <v>113.952</v>
          </cell>
          <cell r="AP5116">
            <v>0.10066612717799239</v>
          </cell>
          <cell r="AV5116" t="str">
            <v>3B</v>
          </cell>
          <cell r="AW5116">
            <v>-19.680286152979164</v>
          </cell>
          <cell r="AX5116">
            <v>-18.181501476469315</v>
          </cell>
          <cell r="AY5116">
            <v>-21.415950981749987</v>
          </cell>
          <cell r="AZ5116">
            <v>-18.181501476469315</v>
          </cell>
          <cell r="BG5116">
            <v>0.94743519737343895</v>
          </cell>
          <cell r="BJ5116">
            <v>-2.2015600355138049E-4</v>
          </cell>
          <cell r="CF5116">
            <v>0</v>
          </cell>
          <cell r="CV5116">
            <v>18.541666666666668</v>
          </cell>
          <cell r="DA5116">
            <v>0</v>
          </cell>
          <cell r="ER5116">
            <v>284.88</v>
          </cell>
        </row>
        <row r="5117">
          <cell r="A5117">
            <v>668030</v>
          </cell>
          <cell r="C5117" t="str">
            <v>Aguila, Osmel</v>
          </cell>
          <cell r="AF5117">
            <v>0.20978179602882835</v>
          </cell>
          <cell r="AN5117">
            <v>96.384000000000015</v>
          </cell>
          <cell r="AP5117">
            <v>7.3442932896473856E-2</v>
          </cell>
          <cell r="AV5117" t="str">
            <v>CF</v>
          </cell>
          <cell r="AW5117">
            <v>-12.418451665432256</v>
          </cell>
          <cell r="AX5117">
            <v>-16.123783333333336</v>
          </cell>
          <cell r="AY5117">
            <v>-9.405798227508777</v>
          </cell>
          <cell r="AZ5117">
            <v>-9.405798227508777</v>
          </cell>
          <cell r="BG5117">
            <v>0.66256346771655239</v>
          </cell>
          <cell r="BJ5117">
            <v>-3.3608502262871816E-3</v>
          </cell>
          <cell r="CF5117">
            <v>0</v>
          </cell>
          <cell r="CV5117">
            <v>26.958333333333332</v>
          </cell>
          <cell r="DA5117">
            <v>0</v>
          </cell>
          <cell r="ER5117">
            <v>240.96</v>
          </cell>
        </row>
        <row r="5118">
          <cell r="A5118">
            <v>668454</v>
          </cell>
          <cell r="C5118" t="str">
            <v>Jimenez, William</v>
          </cell>
          <cell r="AF5118">
            <v>0.12084990375326546</v>
          </cell>
          <cell r="AN5118">
            <v>84.288000000000011</v>
          </cell>
          <cell r="AP5118">
            <v>5.3720660867973002E-2</v>
          </cell>
          <cell r="AV5118" t="str">
            <v>LF</v>
          </cell>
          <cell r="AW5118">
            <v>-16.731383333333333</v>
          </cell>
          <cell r="AX5118">
            <v>-26.221983333333331</v>
          </cell>
          <cell r="AY5118">
            <v>-17.32446693656723</v>
          </cell>
          <cell r="AZ5118">
            <v>-16.731383333333333</v>
          </cell>
          <cell r="BG5118">
            <v>0.71115431632027581</v>
          </cell>
          <cell r="BJ5118">
            <v>9.4350744494078858E-3</v>
          </cell>
          <cell r="CF5118">
            <v>0</v>
          </cell>
          <cell r="CV5118">
            <v>20.458333333333332</v>
          </cell>
          <cell r="DA5118">
            <v>0</v>
          </cell>
          <cell r="ER5118">
            <v>210.72</v>
          </cell>
        </row>
        <row r="5119">
          <cell r="A5119">
            <v>668528</v>
          </cell>
          <cell r="C5119" t="str">
            <v>Calcano, Mariano</v>
          </cell>
          <cell r="AF5119">
            <v>0.12181024722865477</v>
          </cell>
          <cell r="AN5119">
            <v>85.440000000000012</v>
          </cell>
          <cell r="AP5119">
            <v>5.563507249085331E-2</v>
          </cell>
          <cell r="AV5119" t="str">
            <v>1B</v>
          </cell>
          <cell r="AW5119">
            <v>-19.136875362772621</v>
          </cell>
          <cell r="AX5119">
            <v>-28.147449999999992</v>
          </cell>
          <cell r="AY5119">
            <v>-21.998657784261077</v>
          </cell>
          <cell r="AZ5119">
            <v>-19.136875362772621</v>
          </cell>
          <cell r="BG5119">
            <v>0.81609405907613941</v>
          </cell>
          <cell r="BJ5119">
            <v>4.9466123518503288E-3</v>
          </cell>
          <cell r="CF5119">
            <v>0</v>
          </cell>
          <cell r="CV5119">
            <v>19.791666666666668</v>
          </cell>
          <cell r="DA5119">
            <v>0</v>
          </cell>
          <cell r="ER5119">
            <v>213.60000000000002</v>
          </cell>
        </row>
        <row r="5120">
          <cell r="A5120">
            <v>668529</v>
          </cell>
          <cell r="C5120" t="str">
            <v>Francisco, Yordi</v>
          </cell>
          <cell r="AF5120">
            <v>0.10987154158390172</v>
          </cell>
          <cell r="AN5120">
            <v>96.672000000000011</v>
          </cell>
          <cell r="AP5120">
            <v>7.3902495848183314E-2</v>
          </cell>
          <cell r="AV5120" t="str">
            <v>RF</v>
          </cell>
          <cell r="AW5120">
            <v>-19.637955507472981</v>
          </cell>
          <cell r="AX5120">
            <v>-29.722449999999988</v>
          </cell>
          <cell r="AY5120">
            <v>-17.725190063849183</v>
          </cell>
          <cell r="AZ5120">
            <v>-17.725190063849183</v>
          </cell>
          <cell r="BG5120">
            <v>0.65926535568042333</v>
          </cell>
          <cell r="BJ5120">
            <v>1.367160939548717E-2</v>
          </cell>
          <cell r="CF5120">
            <v>0</v>
          </cell>
          <cell r="CV5120">
            <v>19.291666666666668</v>
          </cell>
          <cell r="DA5120">
            <v>0</v>
          </cell>
          <cell r="ER5120">
            <v>241.68</v>
          </cell>
        </row>
        <row r="5121">
          <cell r="A5121">
            <v>668532</v>
          </cell>
          <cell r="C5121" t="str">
            <v>Maldonado, Humberto</v>
          </cell>
          <cell r="AF5121">
            <v>0.12697734423824658</v>
          </cell>
          <cell r="AN5121">
            <v>99.84</v>
          </cell>
          <cell r="AP5121">
            <v>7.8927763689244812E-2</v>
          </cell>
          <cell r="AV5121" t="str">
            <v>CF</v>
          </cell>
          <cell r="AW5121">
            <v>-19.423585459796101</v>
          </cell>
          <cell r="AX5121">
            <v>-32.259483333333321</v>
          </cell>
          <cell r="AY5121">
            <v>-10.805810192954795</v>
          </cell>
          <cell r="AZ5121">
            <v>-10.805810192954795</v>
          </cell>
          <cell r="BG5121">
            <v>0.94976177229525494</v>
          </cell>
          <cell r="BJ5121">
            <v>1.4831439761124499E-2</v>
          </cell>
          <cell r="CF5121">
            <v>0</v>
          </cell>
          <cell r="CV5121">
            <v>18.541666666666668</v>
          </cell>
          <cell r="DA5121">
            <v>0</v>
          </cell>
          <cell r="ER5121">
            <v>249.6</v>
          </cell>
        </row>
        <row r="5122">
          <cell r="A5122">
            <v>668534</v>
          </cell>
          <cell r="C5122" t="str">
            <v>Duran, Moris</v>
          </cell>
          <cell r="AF5122">
            <v>0.12290175473760681</v>
          </cell>
          <cell r="AN5122">
            <v>85.440000000000012</v>
          </cell>
          <cell r="AP5122">
            <v>5.563507249085331E-2</v>
          </cell>
          <cell r="AV5122" t="str">
            <v>2B</v>
          </cell>
          <cell r="AW5122">
            <v>-19.366</v>
          </cell>
          <cell r="AX5122">
            <v>-15.643432414468004</v>
          </cell>
          <cell r="AY5122">
            <v>-12.523017135537691</v>
          </cell>
          <cell r="AZ5122">
            <v>-12.523017135537691</v>
          </cell>
          <cell r="BG5122">
            <v>0.58448653594075117</v>
          </cell>
          <cell r="BJ5122">
            <v>-4.4871835095287296E-3</v>
          </cell>
          <cell r="CF5122">
            <v>0</v>
          </cell>
          <cell r="CV5122">
            <v>18.625</v>
          </cell>
          <cell r="DA5122">
            <v>0</v>
          </cell>
          <cell r="ER5122">
            <v>213.60000000000002</v>
          </cell>
        </row>
        <row r="5123">
          <cell r="A5123">
            <v>668537</v>
          </cell>
          <cell r="C5123" t="str">
            <v>Rojas, Romer</v>
          </cell>
          <cell r="AF5123">
            <v>0.11547761015939098</v>
          </cell>
          <cell r="AN5123">
            <v>82.56</v>
          </cell>
          <cell r="AP5123">
            <v>5.0834445725591704E-2</v>
          </cell>
          <cell r="AV5123" t="str">
            <v>LF</v>
          </cell>
          <cell r="AW5123">
            <v>-19.631333333333338</v>
          </cell>
          <cell r="AX5123">
            <v>-32.553716666666666</v>
          </cell>
          <cell r="AY5123">
            <v>-19.884949181614857</v>
          </cell>
          <cell r="AZ5123">
            <v>-19.631333333333338</v>
          </cell>
          <cell r="BG5123">
            <v>0.65598850492659855</v>
          </cell>
          <cell r="BJ5123">
            <v>-1.0332838249025282E-2</v>
          </cell>
          <cell r="CF5123">
            <v>0</v>
          </cell>
          <cell r="CV5123">
            <v>18.458333333333332</v>
          </cell>
          <cell r="DA5123">
            <v>0</v>
          </cell>
          <cell r="ER5123">
            <v>206.4</v>
          </cell>
        </row>
        <row r="5124">
          <cell r="A5124">
            <v>668545</v>
          </cell>
          <cell r="C5124" t="str">
            <v>Beracierta, Raul</v>
          </cell>
          <cell r="AF5124">
            <v>0.12360868487440652</v>
          </cell>
          <cell r="AN5124">
            <v>111.072</v>
          </cell>
          <cell r="AP5124">
            <v>9.631346576246147E-2</v>
          </cell>
          <cell r="AV5124" t="str">
            <v>CF</v>
          </cell>
          <cell r="AW5124">
            <v>-24.300144876053508</v>
          </cell>
          <cell r="AX5124">
            <v>-37.594649999999994</v>
          </cell>
          <cell r="AY5124">
            <v>-25.034964608649886</v>
          </cell>
          <cell r="AZ5124">
            <v>-24.300144876053508</v>
          </cell>
          <cell r="BG5124">
            <v>1.1037729758148378</v>
          </cell>
          <cell r="BJ5124">
            <v>3.0478182918956473E-2</v>
          </cell>
          <cell r="CF5124">
            <v>0</v>
          </cell>
          <cell r="CV5124">
            <v>17.125</v>
          </cell>
          <cell r="DA5124">
            <v>0</v>
          </cell>
          <cell r="ER5124">
            <v>277.68</v>
          </cell>
        </row>
        <row r="5125">
          <cell r="A5125">
            <v>668554</v>
          </cell>
          <cell r="C5125" t="str">
            <v>Gutierrez, Dixon</v>
          </cell>
          <cell r="AF5125">
            <v>0.12174703723194735</v>
          </cell>
          <cell r="AN5125">
            <v>119.71200000000002</v>
          </cell>
          <cell r="AP5125">
            <v>0.10924686103173176</v>
          </cell>
          <cell r="AV5125" t="str">
            <v>RF</v>
          </cell>
          <cell r="AW5125">
            <v>-20.294666666666664</v>
          </cell>
          <cell r="AX5125">
            <v>-34.024883333333321</v>
          </cell>
          <cell r="AY5125">
            <v>-14.660331120166726</v>
          </cell>
          <cell r="AZ5125">
            <v>-14.660331120166726</v>
          </cell>
          <cell r="BG5125">
            <v>0.76541238094692066</v>
          </cell>
          <cell r="BJ5125">
            <v>-3.9013641064764566E-3</v>
          </cell>
          <cell r="CF5125">
            <v>0</v>
          </cell>
          <cell r="CV5125">
            <v>18.041666666666668</v>
          </cell>
          <cell r="DA5125">
            <v>0</v>
          </cell>
          <cell r="ER5125">
            <v>299.28000000000003</v>
          </cell>
        </row>
        <row r="5126">
          <cell r="A5126">
            <v>668558</v>
          </cell>
          <cell r="C5126" t="str">
            <v>Zabala, Juan</v>
          </cell>
          <cell r="AF5126">
            <v>0.11905796022171465</v>
          </cell>
          <cell r="AN5126">
            <v>66.975999999999999</v>
          </cell>
          <cell r="AP5126">
            <v>3.9605588682820825E-2</v>
          </cell>
          <cell r="AV5126" t="str">
            <v>C</v>
          </cell>
          <cell r="AW5126">
            <v>-22.179883333333336</v>
          </cell>
          <cell r="AX5126">
            <v>-38.262450000000001</v>
          </cell>
          <cell r="AY5126">
            <v>-16.655677422991669</v>
          </cell>
          <cell r="AZ5126">
            <v>-7.7539394176610461</v>
          </cell>
          <cell r="BG5126">
            <v>0.4999386175100109</v>
          </cell>
          <cell r="BJ5126">
            <v>-1.0526684977711753E-2</v>
          </cell>
          <cell r="CF5126">
            <v>0</v>
          </cell>
          <cell r="CV5126">
            <v>16.958333333333332</v>
          </cell>
          <cell r="DA5126">
            <v>0</v>
          </cell>
          <cell r="ER5126">
            <v>167.44</v>
          </cell>
        </row>
        <row r="5127">
          <cell r="A5127">
            <v>668561</v>
          </cell>
          <cell r="C5127" t="str">
            <v>De Los Santos, Andri</v>
          </cell>
          <cell r="AF5127">
            <v>0.12365564074145073</v>
          </cell>
          <cell r="AN5127">
            <v>99.26400000000001</v>
          </cell>
          <cell r="AP5127">
            <v>7.8018139108717355E-2</v>
          </cell>
          <cell r="AV5127" t="str">
            <v>LF</v>
          </cell>
          <cell r="AW5127">
            <v>-17.163250000000001</v>
          </cell>
          <cell r="AX5127">
            <v>-27.145049999999998</v>
          </cell>
          <cell r="AY5127">
            <v>-18.941556533686501</v>
          </cell>
          <cell r="AZ5127">
            <v>-17.163250000000001</v>
          </cell>
          <cell r="BG5127">
            <v>1.1346761781940742</v>
          </cell>
          <cell r="BJ5127">
            <v>1.2578771019703117E-2</v>
          </cell>
          <cell r="CF5127">
            <v>0</v>
          </cell>
          <cell r="CV5127">
            <v>20.125</v>
          </cell>
          <cell r="DA5127">
            <v>0</v>
          </cell>
          <cell r="ER5127">
            <v>248.16</v>
          </cell>
        </row>
        <row r="5128">
          <cell r="A5128">
            <v>668572</v>
          </cell>
          <cell r="C5128" t="str">
            <v>Castillo, Oscateri</v>
          </cell>
          <cell r="AF5128">
            <v>0.12966750154128523</v>
          </cell>
          <cell r="AN5128">
            <v>91.77600000000001</v>
          </cell>
          <cell r="AP5128">
            <v>6.6027399161279976E-2</v>
          </cell>
          <cell r="AV5128" t="str">
            <v>RF</v>
          </cell>
          <cell r="AW5128">
            <v>-19.498666666666665</v>
          </cell>
          <cell r="AX5128">
            <v>-32.259483333333321</v>
          </cell>
          <cell r="AY5128">
            <v>-14.030036131817287</v>
          </cell>
          <cell r="AZ5128">
            <v>-14.030036131817287</v>
          </cell>
          <cell r="BG5128">
            <v>0.73219468817735156</v>
          </cell>
          <cell r="BJ5128">
            <v>-1.9973607140265641E-3</v>
          </cell>
          <cell r="CF5128">
            <v>0</v>
          </cell>
          <cell r="CV5128">
            <v>18.541666666666668</v>
          </cell>
          <cell r="DA5128">
            <v>0</v>
          </cell>
          <cell r="ER5128">
            <v>229.44</v>
          </cell>
        </row>
        <row r="5129">
          <cell r="A5129">
            <v>668575</v>
          </cell>
          <cell r="C5129" t="str">
            <v>Babilonia, Yair</v>
          </cell>
          <cell r="AF5129">
            <v>0.12797295528637567</v>
          </cell>
          <cell r="AN5129">
            <v>68.704000000000008</v>
          </cell>
          <cell r="AP5129">
            <v>4.2560390710418061E-2</v>
          </cell>
          <cell r="AV5129" t="str">
            <v>C</v>
          </cell>
          <cell r="AW5129">
            <v>-24.38010710067983</v>
          </cell>
          <cell r="AX5129">
            <v>-31.494657100679824</v>
          </cell>
          <cell r="AY5129">
            <v>-27.889121494347584</v>
          </cell>
          <cell r="AZ5129">
            <v>-23.455491184864407</v>
          </cell>
          <cell r="BG5129">
            <v>0.73444776936241141</v>
          </cell>
          <cell r="BJ5129">
            <v>1.5224523536171983E-3</v>
          </cell>
          <cell r="CF5129">
            <v>0</v>
          </cell>
          <cell r="CV5129">
            <v>18.875</v>
          </cell>
          <cell r="DA5129">
            <v>0</v>
          </cell>
          <cell r="ER5129">
            <v>171.76000000000002</v>
          </cell>
        </row>
        <row r="5130">
          <cell r="A5130">
            <v>668577</v>
          </cell>
          <cell r="C5130" t="str">
            <v>Gregorio, Osmy</v>
          </cell>
          <cell r="AF5130">
            <v>0.11864320238317014</v>
          </cell>
          <cell r="AN5130">
            <v>103.87200000000001</v>
          </cell>
          <cell r="AP5130">
            <v>8.5245224207265324E-2</v>
          </cell>
          <cell r="AV5130" t="str">
            <v>2B</v>
          </cell>
          <cell r="AW5130">
            <v>-20.161999999999999</v>
          </cell>
          <cell r="AX5130">
            <v>-11.505337172883388</v>
          </cell>
          <cell r="AY5130">
            <v>-17.093875061137844</v>
          </cell>
          <cell r="AZ5130">
            <v>-11.505337172883388</v>
          </cell>
          <cell r="BG5130">
            <v>0.79252285885754747</v>
          </cell>
          <cell r="BJ5130">
            <v>-9.8761771218494748E-3</v>
          </cell>
          <cell r="CF5130">
            <v>0</v>
          </cell>
          <cell r="CV5130">
            <v>18.125</v>
          </cell>
          <cell r="DA5130">
            <v>0</v>
          </cell>
          <cell r="ER5130">
            <v>259.68</v>
          </cell>
        </row>
        <row r="5131">
          <cell r="A5131">
            <v>668586</v>
          </cell>
          <cell r="C5131" t="str">
            <v>Pena, Enrique</v>
          </cell>
          <cell r="AF5131">
            <v>0.11654695713039888</v>
          </cell>
          <cell r="AN5131">
            <v>77.664000000000001</v>
          </cell>
          <cell r="AP5131">
            <v>4.2560390710418061E-2</v>
          </cell>
          <cell r="AV5131" t="str">
            <v>2B</v>
          </cell>
          <cell r="AW5131">
            <v>-21.448625</v>
          </cell>
          <cell r="AX5131">
            <v>-21.715299712038476</v>
          </cell>
          <cell r="AY5131">
            <v>-16.21110961996138</v>
          </cell>
          <cell r="AZ5131">
            <v>-16.21110961996138</v>
          </cell>
          <cell r="BG5131">
            <v>0.36974692989532287</v>
          </cell>
          <cell r="BJ5131">
            <v>-2.460049407461112E-2</v>
          </cell>
          <cell r="CF5131">
            <v>0</v>
          </cell>
          <cell r="CV5131">
            <v>17.375</v>
          </cell>
          <cell r="DA5131">
            <v>0</v>
          </cell>
          <cell r="ER5131">
            <v>194.16</v>
          </cell>
        </row>
        <row r="5132">
          <cell r="A5132">
            <v>642038</v>
          </cell>
          <cell r="C5132" t="str">
            <v>Ruchim, Kyle</v>
          </cell>
          <cell r="AF5132">
            <v>0.16823956629661263</v>
          </cell>
          <cell r="AN5132">
            <v>67.296000000000006</v>
          </cell>
          <cell r="AP5132">
            <v>2.4553722165112868E-2</v>
          </cell>
          <cell r="AV5132" t="str">
            <v>LF</v>
          </cell>
          <cell r="AW5132">
            <v>-14.114156324827729</v>
          </cell>
          <cell r="AX5132">
            <v>-18.902549999999998</v>
          </cell>
          <cell r="AY5132">
            <v>-11.3833448975872</v>
          </cell>
          <cell r="AZ5132">
            <v>-11.3833448975872</v>
          </cell>
          <cell r="BG5132">
            <v>0.70898309925937664</v>
          </cell>
          <cell r="BJ5132">
            <v>-8.197732443798873E-4</v>
          </cell>
          <cell r="CF5132">
            <v>0</v>
          </cell>
          <cell r="CV5132">
            <v>23.875</v>
          </cell>
          <cell r="DA5132">
            <v>0</v>
          </cell>
          <cell r="ER5132">
            <v>168.24</v>
          </cell>
        </row>
        <row r="5133">
          <cell r="A5133">
            <v>665855</v>
          </cell>
          <cell r="C5133" t="str">
            <v>Santos, Daniel</v>
          </cell>
          <cell r="AF5133">
            <v>0.11615378619471246</v>
          </cell>
          <cell r="AN5133">
            <v>67.552000000000007</v>
          </cell>
          <cell r="AP5133">
            <v>4.0592547045442906E-2</v>
          </cell>
          <cell r="AV5133" t="str">
            <v>C</v>
          </cell>
          <cell r="AW5133">
            <v>-23.083251901152472</v>
          </cell>
          <cell r="AX5133">
            <v>-36.29078333333333</v>
          </cell>
          <cell r="AY5133">
            <v>-26.335312257092173</v>
          </cell>
          <cell r="AZ5133">
            <v>-18.002350761228087</v>
          </cell>
          <cell r="BG5133">
            <v>0.69660251440118381</v>
          </cell>
          <cell r="BJ5133">
            <v>-2.4957646356733386E-2</v>
          </cell>
          <cell r="CF5133">
            <v>0</v>
          </cell>
          <cell r="CV5133">
            <v>17.458333333333332</v>
          </cell>
          <cell r="DA5133">
            <v>0</v>
          </cell>
          <cell r="ER5133">
            <v>168.88</v>
          </cell>
        </row>
        <row r="5134">
          <cell r="A5134">
            <v>665919</v>
          </cell>
          <cell r="C5134" t="str">
            <v>Ortega, Marfrey</v>
          </cell>
          <cell r="AF5134">
            <v>0.11323982133825963</v>
          </cell>
          <cell r="AN5134">
            <v>77.088000000000008</v>
          </cell>
          <cell r="AP5134">
            <v>4.1577478976431825E-2</v>
          </cell>
          <cell r="AV5134" t="str">
            <v>LF</v>
          </cell>
          <cell r="AW5134">
            <v>-22.661184698945398</v>
          </cell>
          <cell r="AX5134">
            <v>-35.312883333333332</v>
          </cell>
          <cell r="AY5134">
            <v>-26.511179079778028</v>
          </cell>
          <cell r="AZ5134">
            <v>-22.661184698945398</v>
          </cell>
          <cell r="BG5134">
            <v>0.5215720568247999</v>
          </cell>
          <cell r="BJ5134">
            <v>9.7517667792587359E-3</v>
          </cell>
          <cell r="CF5134">
            <v>0</v>
          </cell>
          <cell r="CV5134">
            <v>17.708333333333332</v>
          </cell>
          <cell r="DA5134">
            <v>0</v>
          </cell>
          <cell r="ER5134">
            <v>192.72</v>
          </cell>
        </row>
        <row r="5135">
          <cell r="A5135">
            <v>665950</v>
          </cell>
          <cell r="C5135" t="str">
            <v>Chacon, Jesus</v>
          </cell>
          <cell r="AF5135">
            <v>0.10323928743914632</v>
          </cell>
          <cell r="AN5135">
            <v>74.208000000000013</v>
          </cell>
          <cell r="AP5135">
            <v>3.6632492272838713E-2</v>
          </cell>
          <cell r="AV5135" t="str">
            <v>2B</v>
          </cell>
          <cell r="AW5135">
            <v>-22.087280058280903</v>
          </cell>
          <cell r="AX5135">
            <v>-22.189199638666274</v>
          </cell>
          <cell r="AY5135">
            <v>-25.137960911041194</v>
          </cell>
          <cell r="AZ5135">
            <v>-22.087280058280903</v>
          </cell>
          <cell r="BG5135">
            <v>0.50941776666164573</v>
          </cell>
          <cell r="BJ5135">
            <v>-8.5267616212345559E-3</v>
          </cell>
          <cell r="CF5135">
            <v>0</v>
          </cell>
          <cell r="CV5135">
            <v>17.125</v>
          </cell>
          <cell r="DA5135">
            <v>0</v>
          </cell>
          <cell r="ER5135">
            <v>185.52</v>
          </cell>
        </row>
        <row r="5136">
          <cell r="A5136">
            <v>665986</v>
          </cell>
          <cell r="C5136" t="str">
            <v>Gomez, Elvis</v>
          </cell>
          <cell r="AF5136">
            <v>0.1340363984661081</v>
          </cell>
          <cell r="AN5136">
            <v>48.544000000000011</v>
          </cell>
          <cell r="AP5136">
            <v>6.9142681445173437E-3</v>
          </cell>
          <cell r="AV5136" t="str">
            <v>C</v>
          </cell>
          <cell r="AW5136">
            <v>-31.881429570740266</v>
          </cell>
          <cell r="AX5136">
            <v>-42.592404570740264</v>
          </cell>
          <cell r="AY5136">
            <v>-38.196826927653689</v>
          </cell>
          <cell r="AZ5136">
            <v>-31.881429570740266</v>
          </cell>
          <cell r="BG5136">
            <v>0.64632792415333062</v>
          </cell>
          <cell r="BJ5136">
            <v>-6.823770384484544E-2</v>
          </cell>
          <cell r="CF5136">
            <v>0</v>
          </cell>
          <cell r="CV5136">
            <v>17.125</v>
          </cell>
          <cell r="DA5136">
            <v>0</v>
          </cell>
          <cell r="ER5136">
            <v>121.36000000000001</v>
          </cell>
        </row>
        <row r="5137">
          <cell r="A5137">
            <v>666246</v>
          </cell>
          <cell r="C5137" t="str">
            <v>Sanchez, David</v>
          </cell>
          <cell r="AF5137">
            <v>0.11615729976186576</v>
          </cell>
          <cell r="AN5137">
            <v>108.48</v>
          </cell>
          <cell r="AP5137">
            <v>9.2359889469032619E-2</v>
          </cell>
          <cell r="AV5137" t="str">
            <v>LF</v>
          </cell>
          <cell r="AW5137">
            <v>-21.303608333333337</v>
          </cell>
          <cell r="AX5137">
            <v>-36.29078333333333</v>
          </cell>
          <cell r="AY5137">
            <v>-21.437129393476987</v>
          </cell>
          <cell r="AZ5137">
            <v>-21.303608333333337</v>
          </cell>
          <cell r="BG5137">
            <v>0.88034325354356513</v>
          </cell>
          <cell r="BJ5137">
            <v>4.5952982756727323E-3</v>
          </cell>
          <cell r="CF5137">
            <v>0</v>
          </cell>
          <cell r="CV5137">
            <v>17.458333333333332</v>
          </cell>
          <cell r="DA5137">
            <v>0</v>
          </cell>
          <cell r="ER5137">
            <v>271.2</v>
          </cell>
        </row>
        <row r="5138">
          <cell r="A5138">
            <v>666451</v>
          </cell>
          <cell r="C5138" t="str">
            <v>Lanza, Douglas</v>
          </cell>
          <cell r="AF5138">
            <v>0.11797672833541376</v>
          </cell>
          <cell r="AN5138">
            <v>77.344000000000008</v>
          </cell>
          <cell r="AP5138">
            <v>5.7065805552549476E-2</v>
          </cell>
          <cell r="AV5138" t="str">
            <v>C</v>
          </cell>
          <cell r="AW5138">
            <v>-20.483471826457521</v>
          </cell>
          <cell r="AX5138">
            <v>-33.142183333333321</v>
          </cell>
          <cell r="AY5138">
            <v>-22.565248546387792</v>
          </cell>
          <cell r="AZ5138">
            <v>-11.888872272518142</v>
          </cell>
          <cell r="BG5138">
            <v>0.73175395621637485</v>
          </cell>
          <cell r="BJ5138">
            <v>-1.1509981479940838E-2</v>
          </cell>
          <cell r="CF5138">
            <v>0</v>
          </cell>
          <cell r="CV5138">
            <v>18.291666666666668</v>
          </cell>
          <cell r="DA5138">
            <v>0</v>
          </cell>
          <cell r="ER5138">
            <v>193.36</v>
          </cell>
        </row>
        <row r="5139">
          <cell r="A5139">
            <v>666518</v>
          </cell>
          <cell r="C5139" t="str">
            <v>Bermudez, Miguel</v>
          </cell>
          <cell r="AF5139">
            <v>0.10884349857724857</v>
          </cell>
          <cell r="AN5139">
            <v>96.960000000000008</v>
          </cell>
          <cell r="AP5139">
            <v>7.4361603148721866E-2</v>
          </cell>
          <cell r="AV5139" t="str">
            <v>2B</v>
          </cell>
          <cell r="AW5139">
            <v>-22.245206106796353</v>
          </cell>
          <cell r="AX5139">
            <v>-24.96728811173562</v>
          </cell>
          <cell r="AY5139">
            <v>-23.593331159017112</v>
          </cell>
          <cell r="AZ5139">
            <v>-22.245206106796353</v>
          </cell>
          <cell r="BG5139">
            <v>0.54314764364021295</v>
          </cell>
          <cell r="BJ5139">
            <v>-5.0440546442772618E-3</v>
          </cell>
          <cell r="CF5139">
            <v>0</v>
          </cell>
          <cell r="CV5139">
            <v>16.875</v>
          </cell>
          <cell r="DA5139">
            <v>0</v>
          </cell>
          <cell r="ER5139">
            <v>242.4</v>
          </cell>
        </row>
        <row r="5140">
          <cell r="A5140">
            <v>666605</v>
          </cell>
          <cell r="C5140" t="str">
            <v>Alvarado, Jean</v>
          </cell>
          <cell r="AF5140">
            <v>0.11019324184241233</v>
          </cell>
          <cell r="AN5140">
            <v>59.776000000000003</v>
          </cell>
          <cell r="AP5140">
            <v>2.709504535123064E-2</v>
          </cell>
          <cell r="AV5140" t="str">
            <v>C</v>
          </cell>
          <cell r="AW5140">
            <v>-21.969724442535142</v>
          </cell>
          <cell r="AX5140">
            <v>-34.334983333333327</v>
          </cell>
          <cell r="AY5140">
            <v>-24.65469231226907</v>
          </cell>
          <cell r="AZ5140">
            <v>-16.78425681783812</v>
          </cell>
          <cell r="BG5140">
            <v>0.47259055288526142</v>
          </cell>
          <cell r="BJ5140">
            <v>-1.4318220363256943E-2</v>
          </cell>
          <cell r="CF5140">
            <v>0</v>
          </cell>
          <cell r="CV5140">
            <v>17.958333333333332</v>
          </cell>
          <cell r="DA5140">
            <v>0</v>
          </cell>
          <cell r="ER5140">
            <v>149.44</v>
          </cell>
        </row>
        <row r="5141">
          <cell r="A5141">
            <v>666631</v>
          </cell>
          <cell r="C5141" t="str">
            <v>Perez, Herson</v>
          </cell>
          <cell r="AF5141">
            <v>0.11928519778532103</v>
          </cell>
          <cell r="AN5141">
            <v>79.680000000000007</v>
          </cell>
          <cell r="AP5141">
            <v>4.5984762142566638E-2</v>
          </cell>
          <cell r="AV5141" t="str">
            <v>2B</v>
          </cell>
          <cell r="AW5141">
            <v>-17.986941666666667</v>
          </cell>
          <cell r="AX5141">
            <v>-11.244742472075538</v>
          </cell>
          <cell r="AY5141">
            <v>-5.8870374999999946</v>
          </cell>
          <cell r="AZ5141">
            <v>-5.8870374999999946</v>
          </cell>
          <cell r="BG5141">
            <v>0.6153958840111684</v>
          </cell>
          <cell r="BJ5141">
            <v>-4.0403299277016191E-3</v>
          </cell>
          <cell r="CF5141">
            <v>0</v>
          </cell>
          <cell r="CV5141">
            <v>19.541666666666668</v>
          </cell>
          <cell r="DA5141">
            <v>0</v>
          </cell>
          <cell r="ER5141">
            <v>199.2</v>
          </cell>
        </row>
        <row r="5142">
          <cell r="A5142">
            <v>666770</v>
          </cell>
          <cell r="C5142" t="str">
            <v>Martinez, Ulises</v>
          </cell>
          <cell r="AF5142">
            <v>0.12632673391452215</v>
          </cell>
          <cell r="AN5142">
            <v>58.912000000000013</v>
          </cell>
          <cell r="AP5142">
            <v>2.5571842941210177E-2</v>
          </cell>
          <cell r="AV5142" t="str">
            <v>C</v>
          </cell>
          <cell r="AW5142">
            <v>-24.443960339971042</v>
          </cell>
          <cell r="AX5142">
            <v>-36.942716666666655</v>
          </cell>
          <cell r="AY5142">
            <v>-26.620616685658405</v>
          </cell>
          <cell r="AZ5142">
            <v>-21.541594455389365</v>
          </cell>
          <cell r="BG5142">
            <v>0.89613593871401243</v>
          </cell>
          <cell r="BJ5142">
            <v>3.3223625166622639E-2</v>
          </cell>
          <cell r="CF5142">
            <v>0</v>
          </cell>
          <cell r="CV5142">
            <v>17.291666666666668</v>
          </cell>
          <cell r="DA5142">
            <v>0</v>
          </cell>
          <cell r="ER5142">
            <v>147.28000000000003</v>
          </cell>
        </row>
        <row r="5143">
          <cell r="A5143">
            <v>666787</v>
          </cell>
          <cell r="C5143" t="str">
            <v>Sano, Edwin</v>
          </cell>
          <cell r="AF5143">
            <v>0.12310239313374272</v>
          </cell>
          <cell r="AN5143">
            <v>95.231999999999999</v>
          </cell>
          <cell r="AP5143">
            <v>7.1600110984309739E-2</v>
          </cell>
          <cell r="AV5143" t="str">
            <v>2B</v>
          </cell>
          <cell r="AW5143">
            <v>-23.175577006637702</v>
          </cell>
          <cell r="AX5143">
            <v>-20.782732785491227</v>
          </cell>
          <cell r="AY5143">
            <v>-26.425759619961369</v>
          </cell>
          <cell r="AZ5143">
            <v>-20.782732785491227</v>
          </cell>
          <cell r="BG5143">
            <v>0.58172245041339909</v>
          </cell>
          <cell r="BJ5143">
            <v>-2.4457569087804882E-3</v>
          </cell>
          <cell r="CF5143">
            <v>0</v>
          </cell>
          <cell r="CV5143">
            <v>17.541666666666668</v>
          </cell>
          <cell r="DA5143">
            <v>0</v>
          </cell>
          <cell r="ER5143">
            <v>238.07999999999998</v>
          </cell>
        </row>
        <row r="5144">
          <cell r="A5144">
            <v>666848</v>
          </cell>
          <cell r="C5144" t="str">
            <v>Valera, Robert</v>
          </cell>
          <cell r="AF5144">
            <v>0.12273658459641214</v>
          </cell>
          <cell r="AN5144">
            <v>58.048000000000002</v>
          </cell>
          <cell r="AP5144">
            <v>2.4043863530640364E-2</v>
          </cell>
          <cell r="AV5144" t="str">
            <v>C</v>
          </cell>
          <cell r="AW5144">
            <v>-21.358231832680637</v>
          </cell>
          <cell r="AX5144">
            <v>-34.986916666666659</v>
          </cell>
          <cell r="AY5144">
            <v>-20.693093851490609</v>
          </cell>
          <cell r="AZ5144">
            <v>-8.2739757136247185</v>
          </cell>
          <cell r="BG5144">
            <v>0.80092265442656663</v>
          </cell>
          <cell r="BJ5144">
            <v>2.6477713690968574E-3</v>
          </cell>
          <cell r="CF5144">
            <v>0</v>
          </cell>
          <cell r="CV5144">
            <v>17.791666666666668</v>
          </cell>
          <cell r="DA5144">
            <v>0</v>
          </cell>
          <cell r="ER5144">
            <v>145.12</v>
          </cell>
        </row>
        <row r="5145">
          <cell r="A5145">
            <v>667292</v>
          </cell>
          <cell r="C5145" t="str">
            <v>Barreras, Robert</v>
          </cell>
          <cell r="AF5145">
            <v>0.10984201189792939</v>
          </cell>
          <cell r="AN5145">
            <v>77.088000000000008</v>
          </cell>
          <cell r="AP5145">
            <v>4.1577478976431825E-2</v>
          </cell>
          <cell r="AV5145" t="str">
            <v>1B</v>
          </cell>
          <cell r="AW5145">
            <v>-22.519060298628069</v>
          </cell>
          <cell r="AX5145">
            <v>-34.986916666666659</v>
          </cell>
          <cell r="AY5145">
            <v>-27.044365299476581</v>
          </cell>
          <cell r="AZ5145">
            <v>-22.519060298628069</v>
          </cell>
          <cell r="BG5145">
            <v>0.89085763684316088</v>
          </cell>
          <cell r="BJ5145">
            <v>7.669564795077104E-4</v>
          </cell>
          <cell r="CF5145">
            <v>0</v>
          </cell>
          <cell r="CV5145">
            <v>17.791666666666668</v>
          </cell>
          <cell r="DA5145">
            <v>0</v>
          </cell>
          <cell r="ER5145">
            <v>192.72</v>
          </cell>
        </row>
        <row r="5146">
          <cell r="A5146">
            <v>667299</v>
          </cell>
          <cell r="C5146" t="str">
            <v>Franco, Yorki</v>
          </cell>
          <cell r="AF5146">
            <v>0.11644039767843947</v>
          </cell>
          <cell r="AN5146">
            <v>80.832000000000008</v>
          </cell>
          <cell r="AP5146">
            <v>4.7930570420895768E-2</v>
          </cell>
          <cell r="AV5146" t="str">
            <v>RF</v>
          </cell>
          <cell r="AW5146">
            <v>-20.868558333333336</v>
          </cell>
          <cell r="AX5146">
            <v>-35.312883333333332</v>
          </cell>
          <cell r="AY5146">
            <v>-24.5273393786985</v>
          </cell>
          <cell r="AZ5146">
            <v>-20.868558333333336</v>
          </cell>
          <cell r="BG5146">
            <v>0.74251995206029575</v>
          </cell>
          <cell r="BJ5146">
            <v>-1.6288372044025858E-2</v>
          </cell>
          <cell r="CF5146">
            <v>0</v>
          </cell>
          <cell r="CV5146">
            <v>17.708333333333332</v>
          </cell>
          <cell r="DA5146">
            <v>0</v>
          </cell>
          <cell r="ER5146">
            <v>202.08</v>
          </cell>
        </row>
        <row r="5147">
          <cell r="A5147">
            <v>667327</v>
          </cell>
          <cell r="C5147" t="str">
            <v>Avalo, Luis</v>
          </cell>
          <cell r="AF5147">
            <v>0.11547611477923432</v>
          </cell>
          <cell r="AN5147">
            <v>90.304000000000002</v>
          </cell>
          <cell r="AP5147">
            <v>7.8018139108717355E-2</v>
          </cell>
          <cell r="AV5147" t="str">
            <v>C</v>
          </cell>
          <cell r="AW5147">
            <v>-21.434390058001348</v>
          </cell>
          <cell r="AX5147">
            <v>-35.638849999999991</v>
          </cell>
          <cell r="AY5147">
            <v>-24.894162792992731</v>
          </cell>
          <cell r="AZ5147">
            <v>-20.616469444959485</v>
          </cell>
          <cell r="BG5147">
            <v>0.63145801463557727</v>
          </cell>
          <cell r="BJ5147">
            <v>-1.7837868233977427E-2</v>
          </cell>
          <cell r="CF5147">
            <v>0</v>
          </cell>
          <cell r="CV5147">
            <v>17.625</v>
          </cell>
          <cell r="DA5147">
            <v>0</v>
          </cell>
          <cell r="ER5147">
            <v>225.76</v>
          </cell>
        </row>
        <row r="5148">
          <cell r="A5148">
            <v>667352</v>
          </cell>
          <cell r="C5148" t="str">
            <v>Linares, Angel</v>
          </cell>
          <cell r="AF5148">
            <v>0.15383149378913538</v>
          </cell>
          <cell r="AN5148">
            <v>63.84</v>
          </cell>
          <cell r="AP5148">
            <v>1.8400037204149178E-2</v>
          </cell>
          <cell r="AV5148" t="str">
            <v>2B</v>
          </cell>
          <cell r="AW5148">
            <v>-19.753157382981794</v>
          </cell>
          <cell r="AX5148">
            <v>-17.210962249506171</v>
          </cell>
          <cell r="AY5148">
            <v>-18.610682571012504</v>
          </cell>
          <cell r="AZ5148">
            <v>-17.210962249506171</v>
          </cell>
          <cell r="BG5148">
            <v>0.55690411797467765</v>
          </cell>
          <cell r="BJ5148">
            <v>-8.4157620209785552E-2</v>
          </cell>
          <cell r="CF5148">
            <v>0</v>
          </cell>
          <cell r="CV5148">
            <v>18.458333333333332</v>
          </cell>
          <cell r="DA5148">
            <v>0</v>
          </cell>
          <cell r="ER5148">
            <v>159.6</v>
          </cell>
        </row>
        <row r="5149">
          <cell r="A5149">
            <v>667372</v>
          </cell>
          <cell r="C5149" t="str">
            <v>Rodriguez, Julio</v>
          </cell>
          <cell r="AF5149">
            <v>0.14975622493719515</v>
          </cell>
          <cell r="AN5149">
            <v>85.696000000000012</v>
          </cell>
          <cell r="AP5149">
            <v>7.0675948411613621E-2</v>
          </cell>
          <cell r="AV5149" t="str">
            <v>C</v>
          </cell>
          <cell r="AW5149">
            <v>-21.757070653899238</v>
          </cell>
          <cell r="AX5149">
            <v>-30.509949999999989</v>
          </cell>
          <cell r="AY5149">
            <v>-25.10225813707288</v>
          </cell>
          <cell r="AZ5149">
            <v>-13.053185619085717</v>
          </cell>
          <cell r="BG5149">
            <v>0.90964253385096483</v>
          </cell>
          <cell r="BJ5149">
            <v>1.4290236326005259E-2</v>
          </cell>
          <cell r="CF5149">
            <v>0</v>
          </cell>
          <cell r="CV5149">
            <v>19.041666666666668</v>
          </cell>
          <cell r="DA5149">
            <v>0</v>
          </cell>
          <cell r="ER5149">
            <v>214.24</v>
          </cell>
        </row>
        <row r="5150">
          <cell r="A5150">
            <v>668533</v>
          </cell>
          <cell r="C5150" t="str">
            <v>Alvarez, Alvaro</v>
          </cell>
          <cell r="AF5150">
            <v>0.11688752965864671</v>
          </cell>
          <cell r="AN5150">
            <v>62.080000000000013</v>
          </cell>
          <cell r="AP5150">
            <v>3.1133733877364622E-2</v>
          </cell>
          <cell r="AV5150" t="str">
            <v>C</v>
          </cell>
          <cell r="AW5150">
            <v>-24.466318673304372</v>
          </cell>
          <cell r="AX5150">
            <v>-32.065568673304369</v>
          </cell>
          <cell r="AY5150">
            <v>-27.771199897739152</v>
          </cell>
          <cell r="AZ5150">
            <v>-19.339246139218083</v>
          </cell>
          <cell r="BG5150">
            <v>0.52211651173674012</v>
          </cell>
          <cell r="BJ5150">
            <v>-3.1516461887280023E-2</v>
          </cell>
          <cell r="CF5150">
            <v>0</v>
          </cell>
          <cell r="CV5150">
            <v>18.625</v>
          </cell>
          <cell r="DA5150">
            <v>0</v>
          </cell>
          <cell r="ER5150">
            <v>155.20000000000002</v>
          </cell>
        </row>
        <row r="5151">
          <cell r="A5151">
            <v>668544</v>
          </cell>
          <cell r="C5151" t="str">
            <v>Martis, Renaigel</v>
          </cell>
          <cell r="AF5151">
            <v>0.1391204070225685</v>
          </cell>
          <cell r="AN5151">
            <v>84.576000000000008</v>
          </cell>
          <cell r="AP5151">
            <v>5.4199991071073095E-2</v>
          </cell>
          <cell r="AV5151" t="str">
            <v>LF</v>
          </cell>
          <cell r="AW5151">
            <v>-19.366</v>
          </cell>
          <cell r="AX5151">
            <v>-31.965249999999994</v>
          </cell>
          <cell r="AY5151">
            <v>-12.450428560539889</v>
          </cell>
          <cell r="AZ5151">
            <v>-12.450428560539889</v>
          </cell>
          <cell r="BG5151">
            <v>0.83101715635310702</v>
          </cell>
          <cell r="BJ5151">
            <v>-3.1143448276947923E-3</v>
          </cell>
          <cell r="CF5151">
            <v>0</v>
          </cell>
          <cell r="CV5151">
            <v>18.625</v>
          </cell>
          <cell r="DA5151">
            <v>0</v>
          </cell>
          <cell r="ER5151">
            <v>211.44</v>
          </cell>
        </row>
        <row r="5152">
          <cell r="A5152">
            <v>668597</v>
          </cell>
          <cell r="C5152" t="str">
            <v>Sequera, Jorge</v>
          </cell>
          <cell r="AF5152">
            <v>0.12891914195410034</v>
          </cell>
          <cell r="AN5152">
            <v>89.183999999999997</v>
          </cell>
          <cell r="AP5152">
            <v>6.1803763429211567E-2</v>
          </cell>
          <cell r="AV5152" t="str">
            <v>1B</v>
          </cell>
          <cell r="AW5152">
            <v>-21.792725325258957</v>
          </cell>
          <cell r="AX5152">
            <v>-36.942716666666655</v>
          </cell>
          <cell r="AY5152">
            <v>-25.311317112831937</v>
          </cell>
          <cell r="AZ5152">
            <v>-21.792725325258957</v>
          </cell>
          <cell r="BG5152">
            <v>0.75893516669631023</v>
          </cell>
          <cell r="BJ5152">
            <v>5.7972053565676918E-3</v>
          </cell>
          <cell r="CF5152">
            <v>0</v>
          </cell>
          <cell r="CV5152">
            <v>17.291666666666668</v>
          </cell>
          <cell r="DA5152">
            <v>0</v>
          </cell>
          <cell r="ER5152">
            <v>222.95999999999998</v>
          </cell>
        </row>
        <row r="5153">
          <cell r="A5153">
            <v>458239</v>
          </cell>
          <cell r="C5153" t="str">
            <v>Denker, Travis</v>
          </cell>
          <cell r="AF5153">
            <v>0.26587291894309789</v>
          </cell>
          <cell r="AN5153">
            <v>259.911229759729</v>
          </cell>
          <cell r="AP5153">
            <v>9.631346576246147E-2</v>
          </cell>
          <cell r="AV5153" t="str">
            <v>3B</v>
          </cell>
          <cell r="AW5153">
            <v>-11.111700830730381</v>
          </cell>
          <cell r="AX5153">
            <v>-2.8871708859720622</v>
          </cell>
          <cell r="AY5153">
            <v>-11.520592692652951</v>
          </cell>
          <cell r="AZ5153">
            <v>-2.8871708859720622</v>
          </cell>
          <cell r="BG5153">
            <v>0.7689539059056254</v>
          </cell>
          <cell r="BJ5153">
            <v>-5.4304472491089606E-3</v>
          </cell>
          <cell r="CF5153">
            <v>0</v>
          </cell>
          <cell r="CV5153">
            <v>30.875</v>
          </cell>
          <cell r="DA5153">
            <v>0</v>
          </cell>
          <cell r="ER5153">
            <v>269.28000000000003</v>
          </cell>
        </row>
        <row r="5154">
          <cell r="A5154">
            <v>643374</v>
          </cell>
          <cell r="C5154" t="str">
            <v>Ibarra, Chris</v>
          </cell>
          <cell r="AF5154">
            <v>0.20570724158357334</v>
          </cell>
          <cell r="AN5154">
            <v>103.87200000000001</v>
          </cell>
          <cell r="AP5154">
            <v>8.5245224207265324E-2</v>
          </cell>
          <cell r="AV5154" t="str">
            <v>3B</v>
          </cell>
          <cell r="AW5154">
            <v>-16.839775777807002</v>
          </cell>
          <cell r="AX5154">
            <v>-5.5661240247755561</v>
          </cell>
          <cell r="AY5154">
            <v>-17.075491314853767</v>
          </cell>
          <cell r="AZ5154">
            <v>-5.5661240247755561</v>
          </cell>
          <cell r="BG5154">
            <v>0.53217008095219243</v>
          </cell>
          <cell r="BJ5154">
            <v>-1.1999647287484233E-2</v>
          </cell>
          <cell r="CF5154">
            <v>0</v>
          </cell>
          <cell r="CV5154">
            <v>23.791666666666668</v>
          </cell>
          <cell r="DA5154">
            <v>0</v>
          </cell>
          <cell r="ER5154">
            <v>259.68</v>
          </cell>
        </row>
        <row r="5155">
          <cell r="A5155">
            <v>649617</v>
          </cell>
          <cell r="C5155" t="str">
            <v>Luis, Carlos</v>
          </cell>
          <cell r="AF5155">
            <v>0.12482702901564791</v>
          </cell>
          <cell r="AN5155">
            <v>88.320000000000007</v>
          </cell>
          <cell r="AP5155">
            <v>7.4691878646211629E-2</v>
          </cell>
          <cell r="AV5155" t="str">
            <v>LF</v>
          </cell>
          <cell r="AW5155">
            <v>-20.895286353196958</v>
          </cell>
          <cell r="AX5155">
            <v>-27.884949999999996</v>
          </cell>
          <cell r="AY5155">
            <v>-23.173665088887375</v>
          </cell>
          <cell r="AZ5155">
            <v>-20.895286353196958</v>
          </cell>
          <cell r="BG5155">
            <v>1.1092817222671403</v>
          </cell>
          <cell r="BJ5155">
            <v>2.3056080799627093E-2</v>
          </cell>
          <cell r="CF5155">
            <v>0</v>
          </cell>
          <cell r="CV5155">
            <v>19.875</v>
          </cell>
          <cell r="DA5155">
            <v>0</v>
          </cell>
          <cell r="ER5155">
            <v>220.8</v>
          </cell>
        </row>
        <row r="5156">
          <cell r="A5156">
            <v>660859</v>
          </cell>
          <cell r="C5156" t="str">
            <v>Cubillan, Ricardo</v>
          </cell>
          <cell r="AF5156">
            <v>0.14394471682081855</v>
          </cell>
          <cell r="AN5156">
            <v>105.60000000000001</v>
          </cell>
          <cell r="AP5156">
            <v>8.7926256302955474E-2</v>
          </cell>
          <cell r="AV5156" t="str">
            <v>SS</v>
          </cell>
          <cell r="AW5156">
            <v>-19.764000000000003</v>
          </cell>
          <cell r="AX5156">
            <v>-13.927812078260216</v>
          </cell>
          <cell r="AY5156">
            <v>-12.74843613292164</v>
          </cell>
          <cell r="AZ5156">
            <v>-12.74843613292164</v>
          </cell>
          <cell r="BG5156">
            <v>0.71179570574383799</v>
          </cell>
          <cell r="BJ5156">
            <v>-1.3832121902090629E-2</v>
          </cell>
          <cell r="CF5156">
            <v>0</v>
          </cell>
          <cell r="CV5156">
            <v>18.375</v>
          </cell>
          <cell r="DA5156">
            <v>0</v>
          </cell>
          <cell r="ER5156">
            <v>264</v>
          </cell>
        </row>
        <row r="5157">
          <cell r="A5157">
            <v>663425</v>
          </cell>
          <cell r="C5157" t="str">
            <v>La Prise, John</v>
          </cell>
          <cell r="AF5157">
            <v>0.17601883217856767</v>
          </cell>
          <cell r="AN5157">
            <v>120</v>
          </cell>
          <cell r="AP5157">
            <v>0.10967160156804656</v>
          </cell>
          <cell r="AV5157" t="str">
            <v>2B</v>
          </cell>
          <cell r="AW5157">
            <v>-14.007900000000001</v>
          </cell>
          <cell r="AX5157">
            <v>-2.9793714627061112</v>
          </cell>
          <cell r="AY5157">
            <v>-12.659763860720204</v>
          </cell>
          <cell r="AZ5157">
            <v>-2.9793714627061112</v>
          </cell>
          <cell r="BG5157">
            <v>1.3945667007291145</v>
          </cell>
          <cell r="BJ5157">
            <v>1.2568224256253591E-2</v>
          </cell>
          <cell r="CF5157">
            <v>0</v>
          </cell>
          <cell r="CV5157">
            <v>22.875</v>
          </cell>
          <cell r="DA5157">
            <v>0</v>
          </cell>
          <cell r="ER5157">
            <v>300</v>
          </cell>
        </row>
        <row r="5158">
          <cell r="A5158">
            <v>665486</v>
          </cell>
          <cell r="C5158" t="str">
            <v>Nova, Brayant</v>
          </cell>
          <cell r="AF5158">
            <v>0.13127045526746042</v>
          </cell>
          <cell r="AN5158">
            <v>90.336000000000013</v>
          </cell>
          <cell r="AP5158">
            <v>6.3685641513999913E-2</v>
          </cell>
          <cell r="AV5158" t="str">
            <v>2B</v>
          </cell>
          <cell r="AW5158">
            <v>-20.578524999999999</v>
          </cell>
          <cell r="AX5158">
            <v>-20.466918743005646</v>
          </cell>
          <cell r="AY5158">
            <v>-16.050181571180893</v>
          </cell>
          <cell r="AZ5158">
            <v>-16.050181571180893</v>
          </cell>
          <cell r="BG5158">
            <v>0.76919041434401336</v>
          </cell>
          <cell r="BJ5158">
            <v>3.2855221381190296E-3</v>
          </cell>
          <cell r="CF5158">
            <v>0</v>
          </cell>
          <cell r="CV5158">
            <v>17.875</v>
          </cell>
          <cell r="DA5158">
            <v>0</v>
          </cell>
          <cell r="ER5158">
            <v>225.84</v>
          </cell>
        </row>
        <row r="5159">
          <cell r="A5159">
            <v>665627</v>
          </cell>
          <cell r="C5159" t="str">
            <v>De La Cruz, Samuel</v>
          </cell>
          <cell r="AF5159">
            <v>0.11408744963471501</v>
          </cell>
          <cell r="AN5159">
            <v>68.128000000000014</v>
          </cell>
          <cell r="AP5159">
            <v>4.1577478976431825E-2</v>
          </cell>
          <cell r="AV5159" t="str">
            <v>C</v>
          </cell>
          <cell r="AW5159">
            <v>-22.260491548904149</v>
          </cell>
          <cell r="AX5159">
            <v>-31.671016666666663</v>
          </cell>
          <cell r="AY5159">
            <v>-25.900610703296035</v>
          </cell>
          <cell r="AZ5159">
            <v>-20.975240170625696</v>
          </cell>
          <cell r="BG5159">
            <v>0.58277581422972724</v>
          </cell>
          <cell r="BJ5159">
            <v>1.3413656280933731E-2</v>
          </cell>
          <cell r="CF5159">
            <v>0</v>
          </cell>
          <cell r="CV5159">
            <v>18.708333333333332</v>
          </cell>
          <cell r="DA5159">
            <v>0</v>
          </cell>
          <cell r="ER5159">
            <v>170.32000000000002</v>
          </cell>
        </row>
        <row r="5160">
          <cell r="A5160">
            <v>665628</v>
          </cell>
          <cell r="C5160" t="str">
            <v>Lobo, Moises</v>
          </cell>
          <cell r="AF5160">
            <v>0.12096175338893832</v>
          </cell>
          <cell r="AN5160">
            <v>58.336000000000013</v>
          </cell>
          <cell r="AP5160">
            <v>2.4553722165112868E-2</v>
          </cell>
          <cell r="AV5160" t="str">
            <v>C</v>
          </cell>
          <cell r="AW5160">
            <v>-23.305614240680256</v>
          </cell>
          <cell r="AX5160">
            <v>-30.509949999999989</v>
          </cell>
          <cell r="AY5160">
            <v>-26.096217598684774</v>
          </cell>
          <cell r="AZ5160">
            <v>-15.93168811802024</v>
          </cell>
          <cell r="BG5160">
            <v>0.488316982496239</v>
          </cell>
          <cell r="BJ5160">
            <v>-2.6975790314427914E-2</v>
          </cell>
          <cell r="CF5160">
            <v>0</v>
          </cell>
          <cell r="CV5160">
            <v>19.041666666666668</v>
          </cell>
          <cell r="DA5160">
            <v>0</v>
          </cell>
          <cell r="ER5160">
            <v>145.84000000000003</v>
          </cell>
        </row>
        <row r="5161">
          <cell r="A5161">
            <v>665635</v>
          </cell>
          <cell r="C5161" t="str">
            <v>Jimenez, Brayan</v>
          </cell>
          <cell r="AF5161">
            <v>0.11742312357597604</v>
          </cell>
          <cell r="AN5161">
            <v>99.26400000000001</v>
          </cell>
          <cell r="AP5161">
            <v>7.8018139108717355E-2</v>
          </cell>
          <cell r="AV5161" t="str">
            <v>2B</v>
          </cell>
          <cell r="AW5161">
            <v>-22.780530469841167</v>
          </cell>
          <cell r="AX5161">
            <v>-24.150865606332985</v>
          </cell>
          <cell r="AY5161">
            <v>-26.062294793121545</v>
          </cell>
          <cell r="AZ5161">
            <v>-22.780530469841167</v>
          </cell>
          <cell r="BG5161">
            <v>0.65211261099163353</v>
          </cell>
          <cell r="BJ5161">
            <v>-1.0069958715593656E-2</v>
          </cell>
          <cell r="CF5161">
            <v>0</v>
          </cell>
          <cell r="CV5161">
            <v>17.125</v>
          </cell>
          <cell r="DA5161">
            <v>0</v>
          </cell>
          <cell r="ER5161">
            <v>248.16</v>
          </cell>
        </row>
        <row r="5162">
          <cell r="A5162">
            <v>665640</v>
          </cell>
          <cell r="C5162" t="str">
            <v>Maneiro, Kleiber</v>
          </cell>
          <cell r="AF5162">
            <v>0.11909984470757809</v>
          </cell>
          <cell r="AN5162">
            <v>77.088000000000008</v>
          </cell>
          <cell r="AP5162">
            <v>4.1577478976431825E-2</v>
          </cell>
          <cell r="AV5162" t="str">
            <v>LF</v>
          </cell>
          <cell r="AW5162">
            <v>-18.227575000000002</v>
          </cell>
          <cell r="AX5162">
            <v>-15.142522605597607</v>
          </cell>
          <cell r="AY5162">
            <v>-15.986432661499478</v>
          </cell>
          <cell r="AZ5162">
            <v>-15.142522605597607</v>
          </cell>
          <cell r="BG5162">
            <v>0.66223562675558489</v>
          </cell>
          <cell r="BJ5162">
            <v>2.9109804881543577E-3</v>
          </cell>
          <cell r="CF5162">
            <v>0</v>
          </cell>
          <cell r="CV5162">
            <v>19.375</v>
          </cell>
          <cell r="DA5162">
            <v>0</v>
          </cell>
          <cell r="ER5162">
            <v>192.72</v>
          </cell>
        </row>
        <row r="5163">
          <cell r="A5163">
            <v>665714</v>
          </cell>
          <cell r="C5163" t="str">
            <v>Perez, Moises</v>
          </cell>
          <cell r="AF5163">
            <v>0.13936721397114077</v>
          </cell>
          <cell r="AN5163">
            <v>98.688000000000002</v>
          </cell>
          <cell r="AP5163">
            <v>7.7106716113720664E-2</v>
          </cell>
          <cell r="AV5163" t="str">
            <v>1B</v>
          </cell>
          <cell r="AW5163">
            <v>-22.346695531053221</v>
          </cell>
          <cell r="AX5163">
            <v>-34.660949999999993</v>
          </cell>
          <cell r="AY5163">
            <v>-26.513267745784475</v>
          </cell>
          <cell r="AZ5163">
            <v>-21.910803968966647</v>
          </cell>
          <cell r="BG5163">
            <v>0.74141751143943435</v>
          </cell>
          <cell r="BJ5163">
            <v>-4.8004237280253881E-3</v>
          </cell>
          <cell r="CF5163">
            <v>0</v>
          </cell>
          <cell r="CV5163">
            <v>17.875</v>
          </cell>
          <cell r="DA5163">
            <v>0</v>
          </cell>
          <cell r="ER5163">
            <v>246.72</v>
          </cell>
        </row>
        <row r="5164">
          <cell r="A5164">
            <v>665762</v>
          </cell>
          <cell r="C5164" t="str">
            <v>Perez, Luis</v>
          </cell>
          <cell r="AF5164">
            <v>0.12161746235505833</v>
          </cell>
          <cell r="AN5164">
            <v>69.856000000000009</v>
          </cell>
          <cell r="AP5164">
            <v>4.4520178398287369E-2</v>
          </cell>
          <cell r="AV5164" t="str">
            <v>C</v>
          </cell>
          <cell r="AW5164">
            <v>-22.924102868706672</v>
          </cell>
          <cell r="AX5164">
            <v>-30.509949999999989</v>
          </cell>
          <cell r="AY5164">
            <v>-25.587535769386662</v>
          </cell>
          <cell r="AZ5164">
            <v>-14.768061924739145</v>
          </cell>
          <cell r="BG5164">
            <v>0.67726632164711353</v>
          </cell>
          <cell r="BJ5164">
            <v>7.2640098378826113E-4</v>
          </cell>
          <cell r="CF5164">
            <v>0</v>
          </cell>
          <cell r="CV5164">
            <v>19.041666666666668</v>
          </cell>
          <cell r="DA5164">
            <v>0</v>
          </cell>
          <cell r="ER5164">
            <v>174.64000000000001</v>
          </cell>
        </row>
        <row r="5165">
          <cell r="A5165">
            <v>665782</v>
          </cell>
          <cell r="C5165" t="str">
            <v>De Los Santos, Luis</v>
          </cell>
          <cell r="AF5165">
            <v>0.12101337949610835</v>
          </cell>
          <cell r="AN5165">
            <v>109.92000000000002</v>
          </cell>
          <cell r="AP5165">
            <v>9.4560581170191171E-2</v>
          </cell>
          <cell r="AV5165" t="str">
            <v>3B</v>
          </cell>
          <cell r="AW5165">
            <v>-23.88887713752775</v>
          </cell>
          <cell r="AX5165">
            <v>-17.656975601652817</v>
          </cell>
          <cell r="AY5165">
            <v>-27.184172294481435</v>
          </cell>
          <cell r="AZ5165">
            <v>-17.656975601652817</v>
          </cell>
          <cell r="BG5165">
            <v>0.9213073941724903</v>
          </cell>
          <cell r="BJ5165">
            <v>1.2937925999254585E-2</v>
          </cell>
          <cell r="CF5165">
            <v>0</v>
          </cell>
          <cell r="CV5165">
            <v>18.041666666666668</v>
          </cell>
          <cell r="DA5165">
            <v>0</v>
          </cell>
          <cell r="ER5165">
            <v>274.8</v>
          </cell>
        </row>
        <row r="5166">
          <cell r="A5166">
            <v>665787</v>
          </cell>
          <cell r="C5166" t="str">
            <v>De Leon, Wascar</v>
          </cell>
          <cell r="AF5166">
            <v>0.11972311714854758</v>
          </cell>
          <cell r="AN5166">
            <v>84.576000000000008</v>
          </cell>
          <cell r="AP5166">
            <v>5.4199991071073095E-2</v>
          </cell>
          <cell r="AV5166" t="str">
            <v>2B</v>
          </cell>
          <cell r="AW5166">
            <v>-19.631333333333338</v>
          </cell>
          <cell r="AX5166">
            <v>-20.198733715191924</v>
          </cell>
          <cell r="AY5166">
            <v>-21.153349534291593</v>
          </cell>
          <cell r="AZ5166">
            <v>-19.631333333333338</v>
          </cell>
          <cell r="BG5166">
            <v>0.65117881583056836</v>
          </cell>
          <cell r="BJ5166">
            <v>3.9214043186135278E-3</v>
          </cell>
          <cell r="CF5166">
            <v>0</v>
          </cell>
          <cell r="CV5166">
            <v>18.458333333333332</v>
          </cell>
          <cell r="DA5166">
            <v>0</v>
          </cell>
          <cell r="ER5166">
            <v>211.44</v>
          </cell>
        </row>
        <row r="5167">
          <cell r="A5167">
            <v>665800</v>
          </cell>
          <cell r="C5167" t="str">
            <v>Biegel, Bryan</v>
          </cell>
          <cell r="AF5167">
            <v>0.11351430119374931</v>
          </cell>
          <cell r="AN5167">
            <v>68.160000000000011</v>
          </cell>
          <cell r="AP5167">
            <v>2.6080106748302967E-2</v>
          </cell>
          <cell r="AV5167" t="str">
            <v>LF</v>
          </cell>
          <cell r="AW5167">
            <v>-21.861652006637705</v>
          </cell>
          <cell r="AX5167">
            <v>-34.024883333333321</v>
          </cell>
          <cell r="AY5167">
            <v>-24.122627104011315</v>
          </cell>
          <cell r="AZ5167">
            <v>-21.861652006637705</v>
          </cell>
          <cell r="BG5167">
            <v>0.60621868488014663</v>
          </cell>
          <cell r="BJ5167">
            <v>-1.4298934707462645E-2</v>
          </cell>
          <cell r="CF5167">
            <v>0</v>
          </cell>
          <cell r="CV5167">
            <v>18.041666666666668</v>
          </cell>
          <cell r="DA5167">
            <v>0</v>
          </cell>
          <cell r="ER5167">
            <v>170.4</v>
          </cell>
        </row>
        <row r="5168">
          <cell r="A5168">
            <v>665809</v>
          </cell>
          <cell r="C5168" t="str">
            <v>Briceno, Jose</v>
          </cell>
          <cell r="AF5168">
            <v>0.11883957037215856</v>
          </cell>
          <cell r="AN5168">
            <v>92.352000000000004</v>
          </cell>
          <cell r="AP5168">
            <v>6.6960825676373514E-2</v>
          </cell>
          <cell r="AV5168" t="str">
            <v>LF</v>
          </cell>
          <cell r="AW5168">
            <v>-19.248438974056256</v>
          </cell>
          <cell r="AX5168">
            <v>-31.671016666666663</v>
          </cell>
          <cell r="AY5168">
            <v>-18.693048094408788</v>
          </cell>
          <cell r="AZ5168">
            <v>-18.693048094408788</v>
          </cell>
          <cell r="BG5168">
            <v>0.77784352017413161</v>
          </cell>
          <cell r="BJ5168">
            <v>-8.642620980028241E-3</v>
          </cell>
          <cell r="CF5168">
            <v>0</v>
          </cell>
          <cell r="CV5168">
            <v>18.708333333333332</v>
          </cell>
          <cell r="DA5168">
            <v>0</v>
          </cell>
          <cell r="ER5168">
            <v>230.88</v>
          </cell>
        </row>
        <row r="5169">
          <cell r="A5169">
            <v>665816</v>
          </cell>
          <cell r="C5169" t="str">
            <v>Perez, Nolan</v>
          </cell>
          <cell r="AF5169">
            <v>0.12002744936756068</v>
          </cell>
          <cell r="AN5169">
            <v>88.608000000000004</v>
          </cell>
          <cell r="AP5169">
            <v>6.085998477347232E-2</v>
          </cell>
          <cell r="AV5169" t="str">
            <v>3B</v>
          </cell>
          <cell r="AW5169">
            <v>-22.150660339971033</v>
          </cell>
          <cell r="AX5169">
            <v>-20.820022409926626</v>
          </cell>
          <cell r="AY5169">
            <v>-25.222467953294704</v>
          </cell>
          <cell r="AZ5169">
            <v>-20.820022409926626</v>
          </cell>
          <cell r="BG5169">
            <v>0.64097005441227906</v>
          </cell>
          <cell r="BJ5169">
            <v>-1.3194164722662213E-2</v>
          </cell>
          <cell r="CF5169">
            <v>0</v>
          </cell>
          <cell r="CV5169">
            <v>17.125</v>
          </cell>
          <cell r="DA5169">
            <v>0</v>
          </cell>
          <cell r="ER5169">
            <v>221.51999999999998</v>
          </cell>
        </row>
        <row r="5170">
          <cell r="A5170">
            <v>665822</v>
          </cell>
          <cell r="C5170" t="str">
            <v>Lopez, Raymond</v>
          </cell>
          <cell r="AF5170">
            <v>0.13731082079106685</v>
          </cell>
          <cell r="AN5170">
            <v>114.52800000000001</v>
          </cell>
          <cell r="AP5170">
            <v>0.10153163273707655</v>
          </cell>
          <cell r="AV5170" t="str">
            <v>CF</v>
          </cell>
          <cell r="AW5170">
            <v>-21.158591666666666</v>
          </cell>
          <cell r="AX5170">
            <v>-35.964816666666657</v>
          </cell>
          <cell r="AY5170">
            <v>-9.0957218030633857</v>
          </cell>
          <cell r="AZ5170">
            <v>-9.0957218030633857</v>
          </cell>
          <cell r="BG5170">
            <v>0.81987856249290969</v>
          </cell>
          <cell r="BJ5170">
            <v>-5.9776974237693847E-3</v>
          </cell>
          <cell r="CF5170">
            <v>0</v>
          </cell>
          <cell r="CV5170">
            <v>17.541666666666668</v>
          </cell>
          <cell r="DA5170">
            <v>0</v>
          </cell>
          <cell r="ER5170">
            <v>286.32</v>
          </cell>
        </row>
        <row r="5171">
          <cell r="A5171">
            <v>665843</v>
          </cell>
          <cell r="C5171" t="str">
            <v>Batista, Robinson</v>
          </cell>
          <cell r="AF5171">
            <v>0.13030822547478391</v>
          </cell>
          <cell r="AN5171">
            <v>56.64</v>
          </cell>
          <cell r="AP5171">
            <v>5.3271678342881046E-3</v>
          </cell>
          <cell r="AV5171" t="str">
            <v>2B</v>
          </cell>
          <cell r="AW5171">
            <v>-29.63554367330438</v>
          </cell>
          <cell r="AX5171">
            <v>-21.735619947724608</v>
          </cell>
          <cell r="AY5171">
            <v>-34.973742953294717</v>
          </cell>
          <cell r="AZ5171">
            <v>-21.735619947724608</v>
          </cell>
          <cell r="BG5171">
            <v>0.59852921811213811</v>
          </cell>
          <cell r="BJ5171">
            <v>-7.6036298569970642E-2</v>
          </cell>
          <cell r="CF5171">
            <v>0</v>
          </cell>
          <cell r="CV5171">
            <v>17.708333333333332</v>
          </cell>
          <cell r="DA5171">
            <v>0</v>
          </cell>
          <cell r="ER5171">
            <v>141.6</v>
          </cell>
        </row>
        <row r="5172">
          <cell r="A5172">
            <v>665849</v>
          </cell>
          <cell r="C5172" t="str">
            <v>Alcime, Larry</v>
          </cell>
          <cell r="AF5172">
            <v>0.10107522441159714</v>
          </cell>
          <cell r="AN5172">
            <v>92.064000000000007</v>
          </cell>
          <cell r="AP5172">
            <v>6.6494345755614082E-2</v>
          </cell>
          <cell r="AV5172" t="str">
            <v>RF</v>
          </cell>
          <cell r="AW5172">
            <v>-20.868558333333336</v>
          </cell>
          <cell r="AX5172">
            <v>-35.312883333333332</v>
          </cell>
          <cell r="AY5172">
            <v>-20.752069546001373</v>
          </cell>
          <cell r="AZ5172">
            <v>-20.752069546001373</v>
          </cell>
          <cell r="BG5172">
            <v>0.7384590596978069</v>
          </cell>
          <cell r="BJ5172">
            <v>-3.5868994414478546E-3</v>
          </cell>
          <cell r="CF5172">
            <v>0</v>
          </cell>
          <cell r="CV5172">
            <v>17.708333333333332</v>
          </cell>
          <cell r="DA5172">
            <v>0</v>
          </cell>
          <cell r="ER5172">
            <v>230.16</v>
          </cell>
        </row>
        <row r="5173">
          <cell r="A5173">
            <v>665866</v>
          </cell>
          <cell r="C5173" t="str">
            <v>Montero, Jean</v>
          </cell>
          <cell r="AF5173">
            <v>0.13509471917286653</v>
          </cell>
          <cell r="AN5173">
            <v>103.008</v>
          </cell>
          <cell r="AP5173">
            <v>8.3898788808220659E-2</v>
          </cell>
          <cell r="AV5173" t="str">
            <v>2B</v>
          </cell>
          <cell r="AW5173">
            <v>-21.448625</v>
          </cell>
          <cell r="AX5173">
            <v>-19.644910980769176</v>
          </cell>
          <cell r="AY5173">
            <v>-11.503258962547825</v>
          </cell>
          <cell r="AZ5173">
            <v>-11.503258962547825</v>
          </cell>
          <cell r="BG5173">
            <v>0.6021657975273419</v>
          </cell>
          <cell r="BJ5173">
            <v>-2.7356423026030354E-3</v>
          </cell>
          <cell r="CF5173">
            <v>0</v>
          </cell>
          <cell r="CV5173">
            <v>17.375</v>
          </cell>
          <cell r="DA5173">
            <v>0</v>
          </cell>
          <cell r="ER5173">
            <v>257.52</v>
          </cell>
        </row>
        <row r="5174">
          <cell r="A5174">
            <v>665867</v>
          </cell>
          <cell r="C5174" t="str">
            <v>Arias, Luis</v>
          </cell>
          <cell r="AF5174">
            <v>0.11838924750464355</v>
          </cell>
          <cell r="AN5174">
            <v>92.927999999999997</v>
          </cell>
          <cell r="AP5174">
            <v>6.7892388292778771E-2</v>
          </cell>
          <cell r="AV5174" t="str">
            <v>SS</v>
          </cell>
          <cell r="AW5174">
            <v>-24.282602496833782</v>
          </cell>
          <cell r="AX5174">
            <v>-20.857643164612121</v>
          </cell>
          <cell r="AY5174">
            <v>-27.836488051333923</v>
          </cell>
          <cell r="AZ5174">
            <v>-20.857643164612121</v>
          </cell>
          <cell r="BG5174">
            <v>0.61455186401587536</v>
          </cell>
          <cell r="BJ5174">
            <v>5.198116203298796E-4</v>
          </cell>
          <cell r="CF5174">
            <v>0</v>
          </cell>
          <cell r="CV5174">
            <v>17.708333333333332</v>
          </cell>
          <cell r="DA5174">
            <v>0</v>
          </cell>
          <cell r="ER5174">
            <v>232.32</v>
          </cell>
        </row>
        <row r="5175">
          <cell r="A5175">
            <v>665973</v>
          </cell>
          <cell r="C5175" t="str">
            <v>Rodriguez, Meure</v>
          </cell>
          <cell r="AF5175">
            <v>0.11282450027708539</v>
          </cell>
          <cell r="AN5175">
            <v>79.072000000000003</v>
          </cell>
          <cell r="AP5175">
            <v>5.991430541714049E-2</v>
          </cell>
          <cell r="AV5175" t="str">
            <v>C</v>
          </cell>
          <cell r="AW5175">
            <v>-24.547212064108969</v>
          </cell>
          <cell r="AX5175">
            <v>-37.594649999999994</v>
          </cell>
          <cell r="AY5175">
            <v>-28.417870252145278</v>
          </cell>
          <cell r="AZ5175">
            <v>-23.094349573973446</v>
          </cell>
          <cell r="BG5175">
            <v>0.67845240745396795</v>
          </cell>
          <cell r="BJ5175">
            <v>-5.9026859471506404E-3</v>
          </cell>
          <cell r="CF5175">
            <v>0</v>
          </cell>
          <cell r="CV5175">
            <v>17.125</v>
          </cell>
          <cell r="DA5175">
            <v>0</v>
          </cell>
          <cell r="ER5175">
            <v>197.68</v>
          </cell>
        </row>
        <row r="5176">
          <cell r="A5176">
            <v>665975</v>
          </cell>
          <cell r="C5176" t="str">
            <v>Sanchez, Kevin</v>
          </cell>
          <cell r="AF5176">
            <v>0.12398047984457405</v>
          </cell>
          <cell r="AN5176">
            <v>98.975999999999999</v>
          </cell>
          <cell r="AP5176">
            <v>7.7562652746203886E-2</v>
          </cell>
          <cell r="AV5176" t="str">
            <v>CF</v>
          </cell>
          <cell r="AW5176">
            <v>-21.738658333333333</v>
          </cell>
          <cell r="AX5176">
            <v>-37.268683333333328</v>
          </cell>
          <cell r="AY5176">
            <v>-16.90203859156221</v>
          </cell>
          <cell r="AZ5176">
            <v>-16.90203859156221</v>
          </cell>
          <cell r="BG5176">
            <v>0.78567548479350058</v>
          </cell>
          <cell r="BJ5176">
            <v>-6.209273260063124E-4</v>
          </cell>
          <cell r="CF5176">
            <v>0</v>
          </cell>
          <cell r="CV5176">
            <v>17.208333333333332</v>
          </cell>
          <cell r="DA5176">
            <v>0</v>
          </cell>
          <cell r="ER5176">
            <v>247.44</v>
          </cell>
        </row>
        <row r="5177">
          <cell r="A5177">
            <v>665977</v>
          </cell>
          <cell r="C5177" t="str">
            <v>Vilera, Jose</v>
          </cell>
          <cell r="AF5177">
            <v>0.11438327376209614</v>
          </cell>
          <cell r="AN5177">
            <v>78.816000000000017</v>
          </cell>
          <cell r="AP5177">
            <v>4.4520178398287369E-2</v>
          </cell>
          <cell r="AV5177" t="str">
            <v>LF</v>
          </cell>
          <cell r="AW5177">
            <v>-21.013574999999999</v>
          </cell>
          <cell r="AX5177">
            <v>-35.638849999999991</v>
          </cell>
          <cell r="AY5177">
            <v>-20.140018278092953</v>
          </cell>
          <cell r="AZ5177">
            <v>-20.140018278092953</v>
          </cell>
          <cell r="BG5177">
            <v>0.67180189276223978</v>
          </cell>
          <cell r="BJ5177">
            <v>1.0460891660034289E-2</v>
          </cell>
          <cell r="CF5177">
            <v>0</v>
          </cell>
          <cell r="CV5177">
            <v>17.625</v>
          </cell>
          <cell r="DA5177">
            <v>0</v>
          </cell>
          <cell r="ER5177">
            <v>197.04000000000002</v>
          </cell>
        </row>
        <row r="5178">
          <cell r="A5178">
            <v>665985</v>
          </cell>
          <cell r="C5178" t="str">
            <v>Romero, Rafael</v>
          </cell>
          <cell r="AF5178">
            <v>0.112211593166091</v>
          </cell>
          <cell r="AN5178">
            <v>80.256</v>
          </cell>
          <cell r="AP5178">
            <v>4.6958659461604157E-2</v>
          </cell>
          <cell r="AV5178" t="str">
            <v>3B</v>
          </cell>
          <cell r="AW5178">
            <v>-21.780560339971032</v>
          </cell>
          <cell r="AX5178">
            <v>-22.471224761975179</v>
          </cell>
          <cell r="AY5178">
            <v>-24.533084619961372</v>
          </cell>
          <cell r="AZ5178">
            <v>-21.780560339971032</v>
          </cell>
          <cell r="BG5178">
            <v>0.54089973585189122</v>
          </cell>
          <cell r="BJ5178">
            <v>-2.0352177388661807E-2</v>
          </cell>
          <cell r="CF5178">
            <v>0</v>
          </cell>
          <cell r="CV5178">
            <v>17.625</v>
          </cell>
          <cell r="DA5178">
            <v>0</v>
          </cell>
          <cell r="ER5178">
            <v>200.64</v>
          </cell>
        </row>
        <row r="5179">
          <cell r="A5179">
            <v>665991</v>
          </cell>
          <cell r="C5179" t="str">
            <v>Pernalete, Adrian</v>
          </cell>
          <cell r="AF5179">
            <v>0.12827805697508063</v>
          </cell>
          <cell r="AN5179">
            <v>56.320000000000007</v>
          </cell>
          <cell r="AP5179">
            <v>2.0973483536545712E-2</v>
          </cell>
          <cell r="AV5179" t="str">
            <v>C</v>
          </cell>
          <cell r="AW5179">
            <v>-20.723541666666662</v>
          </cell>
          <cell r="AX5179">
            <v>-34.986916666666659</v>
          </cell>
          <cell r="AY5179">
            <v>-18.081067953294696</v>
          </cell>
          <cell r="AZ5179">
            <v>-8.1552563408333931</v>
          </cell>
          <cell r="BG5179">
            <v>0.70477670878086496</v>
          </cell>
          <cell r="BJ5179">
            <v>3.9279218959361586E-3</v>
          </cell>
          <cell r="CF5179">
            <v>0</v>
          </cell>
          <cell r="CV5179">
            <v>17.791666666666668</v>
          </cell>
          <cell r="DA5179">
            <v>0</v>
          </cell>
          <cell r="ER5179">
            <v>140.80000000000001</v>
          </cell>
        </row>
        <row r="5180">
          <cell r="A5180">
            <v>666000</v>
          </cell>
          <cell r="C5180" t="str">
            <v>Rodriguez, Enmanuel</v>
          </cell>
          <cell r="AF5180">
            <v>0.10599236959619454</v>
          </cell>
          <cell r="AN5180">
            <v>83.424000000000007</v>
          </cell>
          <cell r="AP5180">
            <v>5.2279750732824204E-2</v>
          </cell>
          <cell r="AV5180" t="str">
            <v>LF</v>
          </cell>
          <cell r="AW5180">
            <v>-23.435355175890404</v>
          </cell>
          <cell r="AX5180">
            <v>-34.986916666666659</v>
          </cell>
          <cell r="AY5180">
            <v>-28.209624849207778</v>
          </cell>
          <cell r="AZ5180">
            <v>-23.435355175890404</v>
          </cell>
          <cell r="BG5180">
            <v>0.64861451929182501</v>
          </cell>
          <cell r="BJ5180">
            <v>1.9363904153581188E-3</v>
          </cell>
          <cell r="CF5180">
            <v>0</v>
          </cell>
          <cell r="CV5180">
            <v>17.791666666666668</v>
          </cell>
          <cell r="DA5180">
            <v>0</v>
          </cell>
          <cell r="ER5180">
            <v>208.56</v>
          </cell>
        </row>
        <row r="5181">
          <cell r="A5181">
            <v>666001</v>
          </cell>
          <cell r="C5181" t="str">
            <v>Escalona, Ildemaro</v>
          </cell>
          <cell r="AF5181">
            <v>0.12235447368228056</v>
          </cell>
          <cell r="AN5181">
            <v>91.2</v>
          </cell>
          <cell r="AP5181">
            <v>6.5092103147878611E-2</v>
          </cell>
          <cell r="AV5181" t="str">
            <v>SS</v>
          </cell>
          <cell r="AW5181">
            <v>-21.448625</v>
          </cell>
          <cell r="AX5181">
            <v>-22.388262013165832</v>
          </cell>
          <cell r="AY5181">
            <v>-23.504442953294699</v>
          </cell>
          <cell r="AZ5181">
            <v>-21.448625</v>
          </cell>
          <cell r="BG5181">
            <v>0.77649032368965965</v>
          </cell>
          <cell r="BJ5181">
            <v>1.2008414140387879E-2</v>
          </cell>
          <cell r="CF5181">
            <v>0</v>
          </cell>
          <cell r="CV5181">
            <v>17.375</v>
          </cell>
          <cell r="DA5181">
            <v>0</v>
          </cell>
          <cell r="ER5181">
            <v>228</v>
          </cell>
        </row>
        <row r="5182">
          <cell r="A5182">
            <v>666023</v>
          </cell>
          <cell r="C5182" t="str">
            <v>Fermin, Freddy</v>
          </cell>
          <cell r="AF5182">
            <v>0.12613968416515692</v>
          </cell>
          <cell r="AN5182">
            <v>93.472000000000008</v>
          </cell>
          <cell r="AP5182">
            <v>8.299896101281834E-2</v>
          </cell>
          <cell r="AV5182" t="str">
            <v>C</v>
          </cell>
          <cell r="AW5182">
            <v>-20.289523976334671</v>
          </cell>
          <cell r="AX5182">
            <v>-24.423449999999995</v>
          </cell>
          <cell r="AY5182">
            <v>-21.682569468446218</v>
          </cell>
          <cell r="AZ5182">
            <v>-4.0864903182686358</v>
          </cell>
          <cell r="BG5182">
            <v>0.64469818968666681</v>
          </cell>
          <cell r="BJ5182">
            <v>-2.7977477821571617E-3</v>
          </cell>
          <cell r="CF5182">
            <v>0</v>
          </cell>
          <cell r="CV5182">
            <v>21.125</v>
          </cell>
          <cell r="DA5182">
            <v>0</v>
          </cell>
          <cell r="ER5182">
            <v>233.68</v>
          </cell>
        </row>
        <row r="5183">
          <cell r="A5183">
            <v>666524</v>
          </cell>
          <cell r="C5183" t="str">
            <v>Perez, Cristian</v>
          </cell>
          <cell r="AF5183">
            <v>0.12879205034587027</v>
          </cell>
          <cell r="AN5183">
            <v>106.464</v>
          </cell>
          <cell r="AP5183">
            <v>8.9260887646587461E-2</v>
          </cell>
          <cell r="AV5183" t="str">
            <v>SS</v>
          </cell>
          <cell r="AW5183">
            <v>-20.868558333333336</v>
          </cell>
          <cell r="AX5183">
            <v>-12.292735970916382</v>
          </cell>
          <cell r="AY5183">
            <v>-18.199068837838468</v>
          </cell>
          <cell r="AZ5183">
            <v>-12.292735970916382</v>
          </cell>
          <cell r="BG5183">
            <v>0.5796660317270772</v>
          </cell>
          <cell r="BJ5183">
            <v>-1.1989483963048664E-2</v>
          </cell>
          <cell r="CF5183">
            <v>0</v>
          </cell>
          <cell r="CV5183">
            <v>17.708333333333332</v>
          </cell>
          <cell r="DA5183">
            <v>0</v>
          </cell>
          <cell r="ER5183">
            <v>266.15999999999997</v>
          </cell>
        </row>
        <row r="5184">
          <cell r="A5184">
            <v>666525</v>
          </cell>
          <cell r="C5184" t="str">
            <v>Moronta, Jhon</v>
          </cell>
          <cell r="AF5184">
            <v>0.12520271758724813</v>
          </cell>
          <cell r="AN5184">
            <v>104.73600000000002</v>
          </cell>
          <cell r="AP5184">
            <v>8.6587707580730089E-2</v>
          </cell>
          <cell r="AV5184" t="str">
            <v>RF</v>
          </cell>
          <cell r="AW5184">
            <v>-26.379473899293071</v>
          </cell>
          <cell r="AX5184">
            <v>-37.594649999999994</v>
          </cell>
          <cell r="AY5184">
            <v>-28.948810021110752</v>
          </cell>
          <cell r="AZ5184">
            <v>-26.379473899293071</v>
          </cell>
          <cell r="BG5184">
            <v>0.88778455412215274</v>
          </cell>
          <cell r="BJ5184">
            <v>4.0617691717641791E-3</v>
          </cell>
          <cell r="CF5184">
            <v>0</v>
          </cell>
          <cell r="CV5184">
            <v>17.125</v>
          </cell>
          <cell r="DA5184">
            <v>0</v>
          </cell>
          <cell r="ER5184">
            <v>261.84000000000003</v>
          </cell>
        </row>
        <row r="5185">
          <cell r="A5185">
            <v>666600</v>
          </cell>
          <cell r="C5185" t="str">
            <v>Borrego, Carlos</v>
          </cell>
          <cell r="AF5185">
            <v>0.11755101319306943</v>
          </cell>
          <cell r="AN5185">
            <v>75.64800000000001</v>
          </cell>
          <cell r="AP5185">
            <v>3.9111347634306792E-2</v>
          </cell>
          <cell r="AV5185" t="str">
            <v>LF</v>
          </cell>
          <cell r="AW5185">
            <v>-21.593641666666663</v>
          </cell>
          <cell r="AX5185">
            <v>-36.942716666666655</v>
          </cell>
          <cell r="AY5185">
            <v>-21.674318245420476</v>
          </cell>
          <cell r="AZ5185">
            <v>-21.593641666666663</v>
          </cell>
          <cell r="BG5185">
            <v>0.69612279914337205</v>
          </cell>
          <cell r="BJ5185">
            <v>-1.2812461380889316E-2</v>
          </cell>
          <cell r="CF5185">
            <v>0</v>
          </cell>
          <cell r="CV5185">
            <v>17.291666666666668</v>
          </cell>
          <cell r="DA5185">
            <v>0</v>
          </cell>
          <cell r="ER5185">
            <v>189.12</v>
          </cell>
        </row>
        <row r="5186">
          <cell r="A5186">
            <v>666601</v>
          </cell>
          <cell r="C5186" t="str">
            <v>Figueroa, Brian</v>
          </cell>
          <cell r="AF5186">
            <v>0.12589996814419943</v>
          </cell>
          <cell r="AN5186">
            <v>47.39200000000001</v>
          </cell>
          <cell r="AP5186">
            <v>4.7970064967302051E-3</v>
          </cell>
          <cell r="AV5186" t="str">
            <v>C</v>
          </cell>
          <cell r="AW5186">
            <v>-31.394532562193259</v>
          </cell>
          <cell r="AX5186">
            <v>-41.924557562193257</v>
          </cell>
          <cell r="AY5186">
            <v>-37.51497813847989</v>
          </cell>
          <cell r="AZ5186">
            <v>-30.759655342232257</v>
          </cell>
          <cell r="BG5186">
            <v>0.68414944566527747</v>
          </cell>
          <cell r="BJ5186">
            <v>-2.4893970916204069E-2</v>
          </cell>
          <cell r="CF5186">
            <v>0</v>
          </cell>
          <cell r="CV5186">
            <v>17.208333333333332</v>
          </cell>
          <cell r="DA5186">
            <v>0</v>
          </cell>
          <cell r="ER5186">
            <v>118.48000000000002</v>
          </cell>
        </row>
        <row r="5187">
          <cell r="A5187">
            <v>666639</v>
          </cell>
          <cell r="C5187" t="str">
            <v>Ochoa, Edwin</v>
          </cell>
          <cell r="AF5187">
            <v>0.11762886920036231</v>
          </cell>
          <cell r="AN5187">
            <v>71.040000000000006</v>
          </cell>
          <cell r="AP5187">
            <v>3.1133733877364622E-2</v>
          </cell>
          <cell r="AV5187" t="str">
            <v>2B</v>
          </cell>
          <cell r="AW5187">
            <v>-20.723541666666662</v>
          </cell>
          <cell r="AX5187">
            <v>-15.813893391441734</v>
          </cell>
          <cell r="AY5187">
            <v>-10.058420833333329</v>
          </cell>
          <cell r="AZ5187">
            <v>-10.058420833333329</v>
          </cell>
          <cell r="BG5187">
            <v>0.42168031722297394</v>
          </cell>
          <cell r="BJ5187">
            <v>5.2575033350376194E-3</v>
          </cell>
          <cell r="CF5187">
            <v>0</v>
          </cell>
          <cell r="CV5187">
            <v>17.791666666666668</v>
          </cell>
          <cell r="DA5187">
            <v>0</v>
          </cell>
          <cell r="ER5187">
            <v>177.6</v>
          </cell>
        </row>
        <row r="5188">
          <cell r="A5188">
            <v>666640</v>
          </cell>
          <cell r="C5188" t="str">
            <v>Plaz, Peterson</v>
          </cell>
          <cell r="AF5188">
            <v>0.12175792565809807</v>
          </cell>
          <cell r="AN5188">
            <v>120.288</v>
          </cell>
          <cell r="AP5188">
            <v>0.11009593723676458</v>
          </cell>
          <cell r="AV5188" t="str">
            <v>CF</v>
          </cell>
          <cell r="AW5188">
            <v>-21.593641666666663</v>
          </cell>
          <cell r="AX5188">
            <v>-36.942716666666655</v>
          </cell>
          <cell r="AY5188">
            <v>-19.514707009643935</v>
          </cell>
          <cell r="AZ5188">
            <v>-19.514707009643935</v>
          </cell>
          <cell r="BG5188">
            <v>0.61841268183058529</v>
          </cell>
          <cell r="BJ5188">
            <v>-1.2028024634272409E-2</v>
          </cell>
          <cell r="CF5188">
            <v>0</v>
          </cell>
          <cell r="CV5188">
            <v>17.291666666666668</v>
          </cell>
          <cell r="DA5188">
            <v>0</v>
          </cell>
          <cell r="ER5188">
            <v>300.71999999999997</v>
          </cell>
        </row>
        <row r="5189">
          <cell r="A5189">
            <v>666645</v>
          </cell>
          <cell r="C5189" t="str">
            <v>Mateo, Franklin</v>
          </cell>
          <cell r="AF5189">
            <v>0.11636192779734482</v>
          </cell>
          <cell r="AN5189">
            <v>78.528000000000006</v>
          </cell>
          <cell r="AP5189">
            <v>4.4030984017427888E-2</v>
          </cell>
          <cell r="AV5189" t="str">
            <v>RF</v>
          </cell>
          <cell r="AW5189">
            <v>-20.161999999999999</v>
          </cell>
          <cell r="AX5189">
            <v>-33.730649999999997</v>
          </cell>
          <cell r="AY5189">
            <v>-21.789270060979806</v>
          </cell>
          <cell r="AZ5189">
            <v>-20.161999999999999</v>
          </cell>
          <cell r="BG5189">
            <v>0.61372122956131048</v>
          </cell>
          <cell r="BJ5189">
            <v>-1.2022455022799722E-3</v>
          </cell>
          <cell r="CF5189">
            <v>0</v>
          </cell>
          <cell r="CV5189">
            <v>18.125</v>
          </cell>
          <cell r="DA5189">
            <v>0</v>
          </cell>
          <cell r="ER5189">
            <v>196.32</v>
          </cell>
        </row>
        <row r="5190">
          <cell r="A5190">
            <v>666665</v>
          </cell>
          <cell r="C5190" t="str">
            <v>Borges, Joel</v>
          </cell>
          <cell r="AF5190">
            <v>0.12814010853550717</v>
          </cell>
          <cell r="AN5190">
            <v>68.128000000000014</v>
          </cell>
          <cell r="AP5190">
            <v>4.1577478976431825E-2</v>
          </cell>
          <cell r="AV5190" t="str">
            <v>C</v>
          </cell>
          <cell r="AW5190">
            <v>-20.433508333333336</v>
          </cell>
          <cell r="AX5190">
            <v>-34.334983333333327</v>
          </cell>
          <cell r="AY5190">
            <v>-9.6064041666666675</v>
          </cell>
          <cell r="AZ5190">
            <v>-7.4520552650219702</v>
          </cell>
          <cell r="BG5190">
            <v>0.77353716471938827</v>
          </cell>
          <cell r="BJ5190">
            <v>5.8143135667700074E-3</v>
          </cell>
          <cell r="CF5190">
            <v>0</v>
          </cell>
          <cell r="CV5190">
            <v>17.958333333333332</v>
          </cell>
          <cell r="DA5190">
            <v>0</v>
          </cell>
          <cell r="ER5190">
            <v>170.32000000000002</v>
          </cell>
        </row>
        <row r="5191">
          <cell r="A5191">
            <v>666670</v>
          </cell>
          <cell r="C5191" t="str">
            <v>Alfonzo, Ezequiel</v>
          </cell>
          <cell r="AF5191">
            <v>0.10716931527645937</v>
          </cell>
          <cell r="AN5191">
            <v>95.807999999999993</v>
          </cell>
          <cell r="AP5191">
            <v>7.2522437323519373E-2</v>
          </cell>
          <cell r="AV5191" t="str">
            <v>3B</v>
          </cell>
          <cell r="AW5191">
            <v>-24.794376185041457</v>
          </cell>
          <cell r="AX5191">
            <v>-27.657771113179273</v>
          </cell>
          <cell r="AY5191">
            <v>-28.855168246721934</v>
          </cell>
          <cell r="AZ5191">
            <v>-24.794376185041457</v>
          </cell>
          <cell r="BG5191">
            <v>0.61249331635212756</v>
          </cell>
          <cell r="BJ5191">
            <v>-2.0131337126261671E-3</v>
          </cell>
          <cell r="CF5191">
            <v>0</v>
          </cell>
          <cell r="CV5191">
            <v>16.875</v>
          </cell>
          <cell r="DA5191">
            <v>0</v>
          </cell>
          <cell r="ER5191">
            <v>239.51999999999998</v>
          </cell>
        </row>
        <row r="5192">
          <cell r="A5192">
            <v>666685</v>
          </cell>
          <cell r="C5192" t="str">
            <v>Regnault, Andres</v>
          </cell>
          <cell r="AF5192">
            <v>0.11199048302153859</v>
          </cell>
          <cell r="AN5192">
            <v>76.192000000000007</v>
          </cell>
          <cell r="AP5192">
            <v>5.5157196146445653E-2</v>
          </cell>
          <cell r="AV5192" t="str">
            <v>C</v>
          </cell>
          <cell r="AW5192">
            <v>-21.911013869040524</v>
          </cell>
          <cell r="AX5192">
            <v>-35.964816666666657</v>
          </cell>
          <cell r="AY5192">
            <v>-26.604157429374947</v>
          </cell>
          <cell r="AZ5192">
            <v>-21.911013869040524</v>
          </cell>
          <cell r="BG5192">
            <v>0.66690820236915538</v>
          </cell>
          <cell r="BJ5192">
            <v>-5.0790784256429522E-3</v>
          </cell>
          <cell r="CF5192">
            <v>0</v>
          </cell>
          <cell r="CV5192">
            <v>17.541666666666668</v>
          </cell>
          <cell r="DA5192">
            <v>0</v>
          </cell>
          <cell r="ER5192">
            <v>190.48000000000002</v>
          </cell>
        </row>
        <row r="5193">
          <cell r="A5193">
            <v>666704</v>
          </cell>
          <cell r="C5193" t="str">
            <v>Tovar, Danny</v>
          </cell>
          <cell r="AF5193">
            <v>0.1348299053728548</v>
          </cell>
          <cell r="AN5193">
            <v>85.728000000000009</v>
          </cell>
          <cell r="AP5193">
            <v>5.6112465685351665E-2</v>
          </cell>
          <cell r="AV5193" t="str">
            <v>LF</v>
          </cell>
          <cell r="AW5193">
            <v>-21.013574999999999</v>
          </cell>
          <cell r="AX5193">
            <v>-35.638849999999991</v>
          </cell>
          <cell r="AY5193">
            <v>-19.709558016767598</v>
          </cell>
          <cell r="AZ5193">
            <v>-19.709558016767598</v>
          </cell>
          <cell r="BG5193">
            <v>0.65709549686403035</v>
          </cell>
          <cell r="BJ5193">
            <v>5.6220283392113537E-3</v>
          </cell>
          <cell r="CF5193">
            <v>0</v>
          </cell>
          <cell r="CV5193">
            <v>17.625</v>
          </cell>
          <cell r="DA5193">
            <v>0</v>
          </cell>
          <cell r="ER5193">
            <v>214.32</v>
          </cell>
        </row>
        <row r="5194">
          <cell r="A5194">
            <v>666710</v>
          </cell>
          <cell r="C5194" t="str">
            <v>Del Palacio, Jose</v>
          </cell>
          <cell r="AF5194">
            <v>0.10632394673586201</v>
          </cell>
          <cell r="AN5194">
            <v>109.63200000000002</v>
          </cell>
          <cell r="AP5194">
            <v>9.412129698236027E-2</v>
          </cell>
          <cell r="AV5194" t="str">
            <v>LF</v>
          </cell>
          <cell r="AW5194">
            <v>-23.291335388398089</v>
          </cell>
          <cell r="AX5194">
            <v>-35.312883333333332</v>
          </cell>
          <cell r="AY5194">
            <v>-28.141085003930289</v>
          </cell>
          <cell r="AZ5194">
            <v>-23.291335388398089</v>
          </cell>
          <cell r="BG5194">
            <v>0.65298149411451234</v>
          </cell>
          <cell r="BJ5194">
            <v>6.1148130317638105E-3</v>
          </cell>
          <cell r="CF5194">
            <v>0</v>
          </cell>
          <cell r="CV5194">
            <v>17.708333333333332</v>
          </cell>
          <cell r="DA5194">
            <v>0</v>
          </cell>
          <cell r="ER5194">
            <v>274.08000000000004</v>
          </cell>
        </row>
        <row r="5195">
          <cell r="A5195">
            <v>666713</v>
          </cell>
          <cell r="C5195" t="str">
            <v>Cervantes, Victor</v>
          </cell>
          <cell r="AF5195">
            <v>0.10773187082905505</v>
          </cell>
          <cell r="AN5195">
            <v>91.77600000000001</v>
          </cell>
          <cell r="AP5195">
            <v>6.6027399161279976E-2</v>
          </cell>
          <cell r="AV5195" t="str">
            <v>LF</v>
          </cell>
          <cell r="AW5195">
            <v>-23.414734582395283</v>
          </cell>
          <cell r="AX5195">
            <v>-37.268683333333328</v>
          </cell>
          <cell r="AY5195">
            <v>-26.576392513264555</v>
          </cell>
          <cell r="AZ5195">
            <v>-23.414734582395283</v>
          </cell>
          <cell r="BG5195">
            <v>0.69371899604630693</v>
          </cell>
          <cell r="BJ5195">
            <v>-6.8257394764385535E-3</v>
          </cell>
          <cell r="CF5195">
            <v>0</v>
          </cell>
          <cell r="CV5195">
            <v>17.208333333333332</v>
          </cell>
          <cell r="DA5195">
            <v>0</v>
          </cell>
          <cell r="ER5195">
            <v>229.44</v>
          </cell>
        </row>
        <row r="5196">
          <cell r="A5196">
            <v>666794</v>
          </cell>
          <cell r="C5196" t="str">
            <v>Rodriguez, Jeison</v>
          </cell>
          <cell r="AF5196">
            <v>0.13524134560706219</v>
          </cell>
          <cell r="AN5196">
            <v>94.944000000000017</v>
          </cell>
          <cell r="AP5196">
            <v>7.1138259569699325E-2</v>
          </cell>
          <cell r="AV5196" t="str">
            <v>RF</v>
          </cell>
          <cell r="AW5196">
            <v>-19.631333333333338</v>
          </cell>
          <cell r="AX5196">
            <v>-32.553716666666666</v>
          </cell>
          <cell r="AY5196">
            <v>-16.810534335762423</v>
          </cell>
          <cell r="AZ5196">
            <v>-16.810534335762423</v>
          </cell>
          <cell r="BG5196">
            <v>0.74854951048110274</v>
          </cell>
          <cell r="BJ5196">
            <v>-1.5009234814268217E-2</v>
          </cell>
          <cell r="CF5196">
            <v>0</v>
          </cell>
          <cell r="CV5196">
            <v>18.458333333333332</v>
          </cell>
          <cell r="DA5196">
            <v>0</v>
          </cell>
          <cell r="ER5196">
            <v>237.36</v>
          </cell>
        </row>
        <row r="5197">
          <cell r="A5197">
            <v>666795</v>
          </cell>
          <cell r="C5197" t="str">
            <v>Sanchez, Eulises</v>
          </cell>
          <cell r="AF5197">
            <v>0.10965457442095336</v>
          </cell>
          <cell r="AN5197">
            <v>107.328</v>
          </cell>
          <cell r="AP5197">
            <v>9.0591618783319228E-2</v>
          </cell>
          <cell r="AV5197" t="str">
            <v>CF</v>
          </cell>
          <cell r="AW5197">
            <v>-18.347891666666666</v>
          </cell>
          <cell r="AX5197">
            <v>-29.722449999999988</v>
          </cell>
          <cell r="AY5197">
            <v>-19.582084170133484</v>
          </cell>
          <cell r="AZ5197">
            <v>-18.347891666666666</v>
          </cell>
          <cell r="BG5197">
            <v>0.70919010638059699</v>
          </cell>
          <cell r="BJ5197">
            <v>2.5456862115405261E-3</v>
          </cell>
          <cell r="CF5197">
            <v>0</v>
          </cell>
          <cell r="CV5197">
            <v>19.291666666666668</v>
          </cell>
          <cell r="DA5197">
            <v>0</v>
          </cell>
          <cell r="ER5197">
            <v>268.32</v>
          </cell>
        </row>
        <row r="5198">
          <cell r="A5198">
            <v>666812</v>
          </cell>
          <cell r="C5198" t="str">
            <v>Martinez, Yunior</v>
          </cell>
          <cell r="AF5198">
            <v>0.12041305827396286</v>
          </cell>
          <cell r="AN5198">
            <v>104.73600000000002</v>
          </cell>
          <cell r="AP5198">
            <v>8.6587707580730089E-2</v>
          </cell>
          <cell r="AV5198" t="str">
            <v>CF</v>
          </cell>
          <cell r="AW5198">
            <v>-21.158591666666666</v>
          </cell>
          <cell r="AX5198">
            <v>-35.964816666666657</v>
          </cell>
          <cell r="AY5198">
            <v>-14.004551805307011</v>
          </cell>
          <cell r="AZ5198">
            <v>-14.004551805307011</v>
          </cell>
          <cell r="BG5198">
            <v>0.78583556345018069</v>
          </cell>
          <cell r="BJ5198">
            <v>-3.7261978684095258E-3</v>
          </cell>
          <cell r="CF5198">
            <v>0</v>
          </cell>
          <cell r="CV5198">
            <v>17.541666666666668</v>
          </cell>
          <cell r="DA5198">
            <v>0</v>
          </cell>
          <cell r="ER5198">
            <v>261.84000000000003</v>
          </cell>
        </row>
        <row r="5199">
          <cell r="A5199">
            <v>666815</v>
          </cell>
          <cell r="C5199" t="str">
            <v>Bennett, T.J.</v>
          </cell>
          <cell r="AF5199">
            <v>0.21247851630102099</v>
          </cell>
          <cell r="AN5199">
            <v>110.78400000000002</v>
          </cell>
          <cell r="AP5199">
            <v>9.5875881202859614E-2</v>
          </cell>
          <cell r="AV5199" t="str">
            <v>2B</v>
          </cell>
          <cell r="AW5199">
            <v>-12.695858332536222</v>
          </cell>
          <cell r="AX5199">
            <v>2.6355891525499913</v>
          </cell>
          <cell r="AY5199">
            <v>-12.885266301971166</v>
          </cell>
          <cell r="AZ5199">
            <v>2.6355891525499913</v>
          </cell>
          <cell r="BG5199">
            <v>1.1891867269399352</v>
          </cell>
          <cell r="BJ5199">
            <v>1.7449861629854839E-2</v>
          </cell>
          <cell r="CF5199">
            <v>0</v>
          </cell>
          <cell r="CV5199">
            <v>23.958333333333332</v>
          </cell>
          <cell r="DA5199">
            <v>0</v>
          </cell>
          <cell r="ER5199">
            <v>276.96000000000004</v>
          </cell>
        </row>
        <row r="5200">
          <cell r="A5200">
            <v>666860</v>
          </cell>
          <cell r="C5200" t="str">
            <v>Guzman, Eduardo</v>
          </cell>
          <cell r="AF5200">
            <v>0.11450141319758064</v>
          </cell>
          <cell r="AN5200">
            <v>62.400000000000006</v>
          </cell>
          <cell r="AP5200">
            <v>1.5813026213648107E-2</v>
          </cell>
          <cell r="AV5200" t="str">
            <v>2B</v>
          </cell>
          <cell r="AW5200">
            <v>-20.175077006637707</v>
          </cell>
          <cell r="AX5200">
            <v>-9.3952184659560398</v>
          </cell>
          <cell r="AY5200">
            <v>-21.497209619961374</v>
          </cell>
          <cell r="AZ5200">
            <v>-9.3952184659560398</v>
          </cell>
          <cell r="BG5200">
            <v>0.48354398949305955</v>
          </cell>
          <cell r="BJ5200">
            <v>-2.0104234846837682E-2</v>
          </cell>
          <cell r="CF5200">
            <v>0</v>
          </cell>
          <cell r="CV5200">
            <v>21.541666666666668</v>
          </cell>
          <cell r="DA5200">
            <v>0</v>
          </cell>
          <cell r="ER5200">
            <v>156</v>
          </cell>
        </row>
        <row r="5201">
          <cell r="A5201">
            <v>667293</v>
          </cell>
          <cell r="C5201" t="str">
            <v>Sacaria, David</v>
          </cell>
          <cell r="AF5201">
            <v>0.11956086785054465</v>
          </cell>
          <cell r="AN5201">
            <v>82.56</v>
          </cell>
          <cell r="AP5201">
            <v>5.0834445725591704E-2</v>
          </cell>
          <cell r="AV5201" t="str">
            <v>1B</v>
          </cell>
          <cell r="AW5201">
            <v>-22.010130999094876</v>
          </cell>
          <cell r="AX5201">
            <v>-28.672449999999994</v>
          </cell>
          <cell r="AY5201">
            <v>-24.111762662469221</v>
          </cell>
          <cell r="AZ5201">
            <v>-22.010130999094876</v>
          </cell>
          <cell r="BG5201">
            <v>0.9261083411520068</v>
          </cell>
          <cell r="BJ5201">
            <v>-5.7197033832760138E-3</v>
          </cell>
          <cell r="CF5201">
            <v>0</v>
          </cell>
          <cell r="CV5201">
            <v>19.625</v>
          </cell>
          <cell r="DA5201">
            <v>0</v>
          </cell>
          <cell r="ER5201">
            <v>206.4</v>
          </cell>
        </row>
        <row r="5202">
          <cell r="A5202">
            <v>667353</v>
          </cell>
          <cell r="C5202" t="str">
            <v>Loaisiga, Mike</v>
          </cell>
          <cell r="AF5202">
            <v>0.11418229121296716</v>
          </cell>
          <cell r="AN5202">
            <v>90.624000000000009</v>
          </cell>
          <cell r="AP5202">
            <v>6.4154932014097499E-2</v>
          </cell>
          <cell r="AV5202" t="str">
            <v>2B</v>
          </cell>
          <cell r="AW5202">
            <v>-22.337249999999997</v>
          </cell>
          <cell r="AX5202">
            <v>-21.886187247346701</v>
          </cell>
          <cell r="AY5202">
            <v>-21.393313786628035</v>
          </cell>
          <cell r="AZ5202">
            <v>-21.393313786628035</v>
          </cell>
          <cell r="BG5202">
            <v>0.54869485317414401</v>
          </cell>
          <cell r="BJ5202">
            <v>-1.5016232857301914E-2</v>
          </cell>
          <cell r="CF5202">
            <v>0</v>
          </cell>
          <cell r="CV5202">
            <v>16.875</v>
          </cell>
          <cell r="DA5202">
            <v>0</v>
          </cell>
          <cell r="ER5202">
            <v>226.56</v>
          </cell>
        </row>
        <row r="5203">
          <cell r="A5203">
            <v>667375</v>
          </cell>
          <cell r="C5203" t="str">
            <v>Rosario, Rayneldy</v>
          </cell>
          <cell r="AF5203">
            <v>0.11947045486343613</v>
          </cell>
          <cell r="AN5203">
            <v>113.952</v>
          </cell>
          <cell r="AP5203">
            <v>0.10066612717799239</v>
          </cell>
          <cell r="AV5203" t="str">
            <v>LF</v>
          </cell>
          <cell r="AW5203">
            <v>-20.029333333333334</v>
          </cell>
          <cell r="AX5203">
            <v>-33.436416666666666</v>
          </cell>
          <cell r="AY5203">
            <v>-12.844712931148887</v>
          </cell>
          <cell r="AZ5203">
            <v>-12.844712931148887</v>
          </cell>
          <cell r="BG5203">
            <v>0.66797664714495797</v>
          </cell>
          <cell r="BJ5203">
            <v>1.9496536810091725E-2</v>
          </cell>
          <cell r="CF5203">
            <v>0</v>
          </cell>
          <cell r="CV5203">
            <v>18.208333333333332</v>
          </cell>
          <cell r="DA5203">
            <v>0</v>
          </cell>
          <cell r="ER5203">
            <v>284.88</v>
          </cell>
        </row>
        <row r="5204">
          <cell r="A5204">
            <v>667381</v>
          </cell>
          <cell r="C5204" t="str">
            <v>Valenzuela, Ronald</v>
          </cell>
          <cell r="AF5204">
            <v>0.11462138129720773</v>
          </cell>
          <cell r="AN5204">
            <v>77.920000000000016</v>
          </cell>
          <cell r="AP5204">
            <v>5.8017221589127255E-2</v>
          </cell>
          <cell r="AV5204" t="str">
            <v>C</v>
          </cell>
          <cell r="AW5204">
            <v>-18.347891666666666</v>
          </cell>
          <cell r="AX5204">
            <v>-29.722449999999988</v>
          </cell>
          <cell r="AY5204">
            <v>-17.899034982280213</v>
          </cell>
          <cell r="AZ5204">
            <v>-13.321897498919409</v>
          </cell>
          <cell r="BG5204">
            <v>0.86176009457724789</v>
          </cell>
          <cell r="BJ5204">
            <v>1.0011469005693092E-2</v>
          </cell>
          <cell r="CF5204">
            <v>0</v>
          </cell>
          <cell r="CV5204">
            <v>19.291666666666668</v>
          </cell>
          <cell r="DA5204">
            <v>0</v>
          </cell>
          <cell r="ER5204">
            <v>194.8</v>
          </cell>
        </row>
        <row r="5205">
          <cell r="A5205">
            <v>667544</v>
          </cell>
          <cell r="C5205" t="str">
            <v>Jimenez, Ivan</v>
          </cell>
          <cell r="AF5205">
            <v>0.10991059606530741</v>
          </cell>
          <cell r="AN5205">
            <v>69.600000000000009</v>
          </cell>
          <cell r="AP5205">
            <v>2.8613493127612299E-2</v>
          </cell>
          <cell r="AV5205" t="str">
            <v>1B</v>
          </cell>
          <cell r="AW5205">
            <v>-22.595071983163333</v>
          </cell>
          <cell r="AX5205">
            <v>-33.436416666666666</v>
          </cell>
          <cell r="AY5205">
            <v>-26.620023686740602</v>
          </cell>
          <cell r="AZ5205">
            <v>-22.595071983163333</v>
          </cell>
          <cell r="BG5205">
            <v>0.83969718324766962</v>
          </cell>
          <cell r="BJ5205">
            <v>-1.2054190049493622E-2</v>
          </cell>
          <cell r="CF5205">
            <v>0</v>
          </cell>
          <cell r="CV5205">
            <v>18.208333333333332</v>
          </cell>
          <cell r="DA5205">
            <v>0</v>
          </cell>
          <cell r="ER5205">
            <v>174</v>
          </cell>
        </row>
        <row r="5206">
          <cell r="A5206">
            <v>667545</v>
          </cell>
          <cell r="C5206" t="str">
            <v>Mondesi, Paul</v>
          </cell>
          <cell r="AF5206">
            <v>0.12395060126896329</v>
          </cell>
          <cell r="AN5206">
            <v>64.384</v>
          </cell>
          <cell r="AP5206">
            <v>3.5139030497782997E-2</v>
          </cell>
          <cell r="AV5206" t="str">
            <v>C</v>
          </cell>
          <cell r="AW5206">
            <v>-21.499001135990945</v>
          </cell>
          <cell r="AX5206">
            <v>-34.334983333333327</v>
          </cell>
          <cell r="AY5206">
            <v>-24.027061236876804</v>
          </cell>
          <cell r="AZ5206">
            <v>-12.804189398534369</v>
          </cell>
          <cell r="BG5206">
            <v>0.80433154873525803</v>
          </cell>
          <cell r="BJ5206">
            <v>6.164870764796368E-3</v>
          </cell>
          <cell r="CF5206">
            <v>0</v>
          </cell>
          <cell r="CV5206">
            <v>17.958333333333332</v>
          </cell>
          <cell r="DA5206">
            <v>0</v>
          </cell>
          <cell r="ER5206">
            <v>160.96</v>
          </cell>
        </row>
        <row r="5207">
          <cell r="A5207">
            <v>667749</v>
          </cell>
          <cell r="C5207" t="str">
            <v>Fernandez, Juan</v>
          </cell>
          <cell r="AF5207">
            <v>0.13206528036890117</v>
          </cell>
          <cell r="AN5207">
            <v>70.720000000000013</v>
          </cell>
          <cell r="AP5207">
            <v>4.5984762142566638E-2</v>
          </cell>
          <cell r="AV5207" t="str">
            <v>C</v>
          </cell>
          <cell r="AW5207">
            <v>-29.697231545116956</v>
          </cell>
          <cell r="AX5207">
            <v>-40.046306545116948</v>
          </cell>
          <cell r="AY5207">
            <v>-34.387179445641294</v>
          </cell>
          <cell r="AZ5207">
            <v>-29.697231545116956</v>
          </cell>
          <cell r="BG5207">
            <v>0.70260981872587447</v>
          </cell>
          <cell r="BJ5207">
            <v>2.2788385791685541E-2</v>
          </cell>
          <cell r="CF5207">
            <v>0</v>
          </cell>
          <cell r="CV5207">
            <v>17.291666666666668</v>
          </cell>
          <cell r="DA5207">
            <v>0</v>
          </cell>
          <cell r="ER5207">
            <v>176.8</v>
          </cell>
        </row>
        <row r="5208">
          <cell r="A5208">
            <v>668549</v>
          </cell>
          <cell r="C5208" t="str">
            <v>Hernandez, Marco</v>
          </cell>
          <cell r="AF5208">
            <v>0.11413788806290734</v>
          </cell>
          <cell r="AN5208">
            <v>84.256000000000014</v>
          </cell>
          <cell r="AP5208">
            <v>6.8357472382742368E-2</v>
          </cell>
          <cell r="AV5208" t="str">
            <v>C</v>
          </cell>
          <cell r="AW5208">
            <v>-11</v>
          </cell>
          <cell r="AX5208">
            <v>-5.3145012479718066</v>
          </cell>
          <cell r="AY5208">
            <v>-7</v>
          </cell>
          <cell r="AZ5208">
            <v>-13.979174599779475</v>
          </cell>
          <cell r="BG5208">
            <v>0.88717310320947607</v>
          </cell>
          <cell r="BJ5208">
            <v>-6.3336660806328337E-3</v>
          </cell>
          <cell r="CF5208">
            <v>0</v>
          </cell>
          <cell r="CV5208">
            <v>18.041666666666668</v>
          </cell>
          <cell r="DA5208">
            <v>8.1666666666666665E-2</v>
          </cell>
          <cell r="ER5208">
            <v>210.64000000000001</v>
          </cell>
        </row>
        <row r="5209">
          <cell r="A5209">
            <v>668550</v>
          </cell>
          <cell r="C5209" t="str">
            <v>Pena, Jose</v>
          </cell>
          <cell r="AF5209">
            <v>0.1092220517913785</v>
          </cell>
          <cell r="AN5209">
            <v>78.816000000000017</v>
          </cell>
          <cell r="AP5209">
            <v>4.4520178398287369E-2</v>
          </cell>
          <cell r="AV5209" t="str">
            <v>LF</v>
          </cell>
          <cell r="AW5209">
            <v>-23.244739075603228</v>
          </cell>
          <cell r="AX5209">
            <v>-35.312883333333332</v>
          </cell>
          <cell r="AY5209">
            <v>-26.888182230060849</v>
          </cell>
          <cell r="AZ5209">
            <v>-23.244739075603228</v>
          </cell>
          <cell r="BG5209">
            <v>0.96780423447244668</v>
          </cell>
          <cell r="BJ5209">
            <v>2.2023402066372738E-2</v>
          </cell>
          <cell r="CF5209">
            <v>0</v>
          </cell>
          <cell r="CV5209">
            <v>17.708333333333332</v>
          </cell>
          <cell r="DA5209">
            <v>0</v>
          </cell>
          <cell r="ER5209">
            <v>197.04000000000002</v>
          </cell>
        </row>
        <row r="5210">
          <cell r="A5210">
            <v>668567</v>
          </cell>
          <cell r="C5210" t="str">
            <v>Trejo, Yerwin</v>
          </cell>
          <cell r="AF5210">
            <v>0.13558941595054691</v>
          </cell>
          <cell r="AN5210">
            <v>126.62400000000001</v>
          </cell>
          <cell r="AP5210">
            <v>0.11933004995547003</v>
          </cell>
          <cell r="AV5210" t="str">
            <v>CF</v>
          </cell>
          <cell r="AW5210">
            <v>-18.107258333333334</v>
          </cell>
          <cell r="AX5210">
            <v>-29.19745</v>
          </cell>
          <cell r="AY5210">
            <v>-12.577889542322609</v>
          </cell>
          <cell r="AZ5210">
            <v>-12.577889542322609</v>
          </cell>
          <cell r="BG5210">
            <v>0.90443258634323453</v>
          </cell>
          <cell r="BJ5210">
            <v>7.0205391404180306E-3</v>
          </cell>
          <cell r="CF5210">
            <v>0</v>
          </cell>
          <cell r="CV5210">
            <v>19.458333333333332</v>
          </cell>
          <cell r="DA5210">
            <v>0</v>
          </cell>
          <cell r="ER5210">
            <v>316.56</v>
          </cell>
        </row>
        <row r="5211">
          <cell r="A5211">
            <v>668568</v>
          </cell>
          <cell r="C5211" t="str">
            <v>Jerez, Miguel</v>
          </cell>
          <cell r="AF5211">
            <v>0.12439661825361377</v>
          </cell>
          <cell r="AN5211">
            <v>82.816000000000017</v>
          </cell>
          <cell r="AP5211">
            <v>6.6027399161279976E-2</v>
          </cell>
          <cell r="AV5211" t="str">
            <v>C</v>
          </cell>
          <cell r="AW5211">
            <v>-20.156568673304371</v>
          </cell>
          <cell r="AX5211">
            <v>-31.671016666666663</v>
          </cell>
          <cell r="AY5211">
            <v>-21.998738786628032</v>
          </cell>
          <cell r="AZ5211">
            <v>-18.648439385258527</v>
          </cell>
          <cell r="BG5211">
            <v>0.74785464725526862</v>
          </cell>
          <cell r="BJ5211">
            <v>-3.6129606200325792E-3</v>
          </cell>
          <cell r="CF5211">
            <v>0</v>
          </cell>
          <cell r="CV5211">
            <v>18.708333333333332</v>
          </cell>
          <cell r="DA5211">
            <v>0</v>
          </cell>
          <cell r="ER5211">
            <v>207.04000000000002</v>
          </cell>
        </row>
        <row r="5212">
          <cell r="A5212">
            <v>668569</v>
          </cell>
          <cell r="C5212" t="str">
            <v>Rodriguez, Jhan</v>
          </cell>
          <cell r="AF5212">
            <v>0.11688468683799472</v>
          </cell>
          <cell r="AN5212">
            <v>101.28</v>
          </cell>
          <cell r="AP5212">
            <v>8.1193991923049769E-2</v>
          </cell>
          <cell r="AV5212" t="str">
            <v>SS</v>
          </cell>
          <cell r="AW5212">
            <v>-20.459752932563635</v>
          </cell>
          <cell r="AX5212">
            <v>-22.991881268510269</v>
          </cell>
          <cell r="AY5212">
            <v>-22.641396965640389</v>
          </cell>
          <cell r="AZ5212">
            <v>-20.459752932563635</v>
          </cell>
          <cell r="BG5212">
            <v>0.64836540082383132</v>
          </cell>
          <cell r="BJ5212">
            <v>-5.2801967290488907E-3</v>
          </cell>
          <cell r="CF5212">
            <v>0</v>
          </cell>
          <cell r="CV5212">
            <v>17.958333333333332</v>
          </cell>
          <cell r="DA5212">
            <v>0</v>
          </cell>
          <cell r="ER5212">
            <v>253.2</v>
          </cell>
        </row>
        <row r="5213">
          <cell r="A5213">
            <v>668591</v>
          </cell>
          <cell r="C5213" t="str">
            <v>Perez, Blinger</v>
          </cell>
          <cell r="AF5213">
            <v>0.11775895542444359</v>
          </cell>
          <cell r="AN5213">
            <v>69.568000000000012</v>
          </cell>
          <cell r="AP5213">
            <v>4.4030984017427888E-2</v>
          </cell>
          <cell r="AV5213" t="str">
            <v>C</v>
          </cell>
          <cell r="AW5213">
            <v>-24.833882432994294</v>
          </cell>
          <cell r="AX5213">
            <v>-34.660949999999993</v>
          </cell>
          <cell r="AY5213">
            <v>-28.506222410659049</v>
          </cell>
          <cell r="AZ5213">
            <v>-18.759986394706189</v>
          </cell>
          <cell r="BG5213">
            <v>0.65084975855024496</v>
          </cell>
          <cell r="BJ5213">
            <v>-8.9326881648255363E-3</v>
          </cell>
          <cell r="CF5213">
            <v>0</v>
          </cell>
          <cell r="CV5213">
            <v>17.875</v>
          </cell>
          <cell r="DA5213">
            <v>0</v>
          </cell>
          <cell r="ER5213">
            <v>173.92000000000002</v>
          </cell>
        </row>
        <row r="5214">
          <cell r="A5214">
            <v>669793</v>
          </cell>
          <cell r="C5214" t="str">
            <v>Lora, Eudis</v>
          </cell>
          <cell r="AF5214">
            <v>0.11536171299639236</v>
          </cell>
          <cell r="AN5214">
            <v>107.04000000000002</v>
          </cell>
          <cell r="AP5214">
            <v>9.0148474038215243E-2</v>
          </cell>
          <cell r="AV5214" t="str">
            <v>1B</v>
          </cell>
          <cell r="AW5214">
            <v>-21.619528977867283</v>
          </cell>
          <cell r="AX5214">
            <v>-27.442677113612085</v>
          </cell>
          <cell r="AY5214">
            <v>-24.878464376596426</v>
          </cell>
          <cell r="AZ5214">
            <v>-21.619528977867283</v>
          </cell>
          <cell r="BG5214">
            <v>0.74629902360514788</v>
          </cell>
          <cell r="BJ5214">
            <v>-1.0637455127342363E-2</v>
          </cell>
          <cell r="CF5214">
            <v>0</v>
          </cell>
          <cell r="CV5214">
            <v>18.708333333333332</v>
          </cell>
          <cell r="DA5214">
            <v>0</v>
          </cell>
          <cell r="ER5214">
            <v>267.60000000000002</v>
          </cell>
        </row>
        <row r="5215">
          <cell r="A5215">
            <v>669802</v>
          </cell>
          <cell r="C5215" t="str">
            <v>Grullart, Jose</v>
          </cell>
          <cell r="AF5215">
            <v>0.12395799677447317</v>
          </cell>
          <cell r="AN5215">
            <v>106.464</v>
          </cell>
          <cell r="AP5215">
            <v>8.9260887646587461E-2</v>
          </cell>
          <cell r="AV5215" t="str">
            <v>LF</v>
          </cell>
          <cell r="AW5215">
            <v>-22.348749632336027</v>
          </cell>
          <cell r="AX5215">
            <v>-37.92061666666666</v>
          </cell>
          <cell r="AY5215">
            <v>-25.591158548025383</v>
          </cell>
          <cell r="AZ5215">
            <v>-22.348749632336027</v>
          </cell>
          <cell r="BG5215">
            <v>0.79582977153732637</v>
          </cell>
          <cell r="BJ5215">
            <v>1.2750139808360606E-2</v>
          </cell>
          <cell r="CF5215">
            <v>0</v>
          </cell>
          <cell r="CV5215">
            <v>17.041666666666668</v>
          </cell>
          <cell r="DA5215">
            <v>0</v>
          </cell>
          <cell r="ER5215">
            <v>266.15999999999997</v>
          </cell>
        </row>
        <row r="5216">
          <cell r="A5216">
            <v>669995</v>
          </cell>
          <cell r="C5216" t="str">
            <v>De La Cruz, Miguel</v>
          </cell>
          <cell r="AF5216">
            <v>0.13728332162416157</v>
          </cell>
          <cell r="AN5216">
            <v>118.84800000000001</v>
          </cell>
          <cell r="AP5216">
            <v>0.10797020441451122</v>
          </cell>
          <cell r="AV5216" t="str">
            <v>3B</v>
          </cell>
          <cell r="AW5216">
            <v>-19.498666666666665</v>
          </cell>
          <cell r="AX5216">
            <v>-17.884672829231985</v>
          </cell>
          <cell r="AY5216">
            <v>-11.136380328105208</v>
          </cell>
          <cell r="AZ5216">
            <v>-11.136380328105208</v>
          </cell>
          <cell r="BG5216">
            <v>0.61285334993394303</v>
          </cell>
          <cell r="BJ5216">
            <v>-1.0505020287138733E-3</v>
          </cell>
          <cell r="CF5216">
            <v>0</v>
          </cell>
          <cell r="CV5216">
            <v>18.541666666666668</v>
          </cell>
          <cell r="DA5216">
            <v>0</v>
          </cell>
          <cell r="ER5216">
            <v>297.12</v>
          </cell>
        </row>
        <row r="5217">
          <cell r="A5217">
            <v>670476</v>
          </cell>
          <cell r="C5217" t="str">
            <v>Silver, Josh</v>
          </cell>
          <cell r="AF5217">
            <v>0.16987225496437597</v>
          </cell>
          <cell r="AN5217">
            <v>79.103999999999999</v>
          </cell>
          <cell r="AP5217">
            <v>4.5008872368068498E-2</v>
          </cell>
          <cell r="AV5217" t="str">
            <v>3B</v>
          </cell>
          <cell r="AW5217">
            <v>-12.844771486696311</v>
          </cell>
          <cell r="AX5217">
            <v>-5.5528076403961526</v>
          </cell>
          <cell r="AY5217">
            <v>-13.887128919085242</v>
          </cell>
          <cell r="AZ5217">
            <v>-5.5528076403961526</v>
          </cell>
          <cell r="BG5217">
            <v>0.98843683153224648</v>
          </cell>
          <cell r="BJ5217">
            <v>1.4968315488355808E-2</v>
          </cell>
          <cell r="CF5217">
            <v>0</v>
          </cell>
          <cell r="CV5217">
            <v>26.208333333333332</v>
          </cell>
          <cell r="DA5217">
            <v>0</v>
          </cell>
          <cell r="ER5217">
            <v>197.76</v>
          </cell>
        </row>
        <row r="5218">
          <cell r="A5218">
            <v>546999</v>
          </cell>
          <cell r="C5218" t="str">
            <v>Martinez, Jeremy</v>
          </cell>
          <cell r="AF5218">
            <v>0.20245951329502437</v>
          </cell>
          <cell r="AN5218">
            <v>89.728000000000009</v>
          </cell>
          <cell r="AP5218">
            <v>7.7106716113720664E-2</v>
          </cell>
          <cell r="AV5218" t="str">
            <v>C</v>
          </cell>
          <cell r="AW5218">
            <v>-20.583054994099911</v>
          </cell>
          <cell r="AX5218">
            <v>-23.603246660766573</v>
          </cell>
          <cell r="AY5218">
            <v>-22.041180269910981</v>
          </cell>
          <cell r="AZ5218">
            <v>-5.8191543697810229</v>
          </cell>
          <cell r="BG5218">
            <v>1.3468631641486017</v>
          </cell>
          <cell r="BJ5218">
            <v>2.9001688151238381E-3</v>
          </cell>
          <cell r="CF5218">
            <v>0</v>
          </cell>
          <cell r="CV5218">
            <v>21.541666666666668</v>
          </cell>
          <cell r="DA5218">
            <v>0</v>
          </cell>
          <cell r="ER5218">
            <v>224.32</v>
          </cell>
        </row>
        <row r="5219">
          <cell r="A5219">
            <v>596107</v>
          </cell>
          <cell r="C5219" t="str">
            <v>Filia, Eric</v>
          </cell>
          <cell r="AF5219">
            <v>0.19915233262332643</v>
          </cell>
          <cell r="AN5219">
            <v>115.96800000000002</v>
          </cell>
          <cell r="AP5219">
            <v>0.10368812581829223</v>
          </cell>
          <cell r="AV5219" t="str">
            <v>RF</v>
          </cell>
          <cell r="AW5219">
            <v>-12.781935278364989</v>
          </cell>
          <cell r="AX5219">
            <v>-18.766983333333332</v>
          </cell>
          <cell r="AY5219">
            <v>-9.0734922464894598</v>
          </cell>
          <cell r="AZ5219">
            <v>-9.0734922464894598</v>
          </cell>
          <cell r="BG5219">
            <v>1.5737351963554329</v>
          </cell>
          <cell r="BJ5219">
            <v>1.5291446608585975E-2</v>
          </cell>
          <cell r="CF5219">
            <v>0</v>
          </cell>
          <cell r="CV5219">
            <v>23.958333333333332</v>
          </cell>
          <cell r="DA5219">
            <v>0</v>
          </cell>
          <cell r="ER5219">
            <v>289.92</v>
          </cell>
        </row>
        <row r="5220">
          <cell r="A5220">
            <v>607105</v>
          </cell>
          <cell r="C5220" t="str">
            <v>Whalen, Caleb</v>
          </cell>
          <cell r="AF5220">
            <v>0.15021773188196719</v>
          </cell>
          <cell r="AN5220">
            <v>92.064000000000007</v>
          </cell>
          <cell r="AP5220">
            <v>6.6494345755614082E-2</v>
          </cell>
          <cell r="AV5220" t="str">
            <v>LF</v>
          </cell>
          <cell r="AW5220">
            <v>-13.280208333333334</v>
          </cell>
          <cell r="AX5220">
            <v>-19.173683333333333</v>
          </cell>
          <cell r="AY5220">
            <v>-9.2682441603777992</v>
          </cell>
          <cell r="AZ5220">
            <v>-9.2682441603777992</v>
          </cell>
          <cell r="BG5220">
            <v>1.4259170857622117</v>
          </cell>
          <cell r="BJ5220">
            <v>9.150673085772304E-3</v>
          </cell>
          <cell r="CF5220">
            <v>0</v>
          </cell>
          <cell r="CV5220">
            <v>23.708333333333332</v>
          </cell>
          <cell r="DA5220">
            <v>0</v>
          </cell>
          <cell r="ER5220">
            <v>230.16</v>
          </cell>
        </row>
        <row r="5221">
          <cell r="A5221">
            <v>607744</v>
          </cell>
          <cell r="C5221" t="str">
            <v>Thomas, Casey</v>
          </cell>
          <cell r="AF5221">
            <v>0.13780745073340189</v>
          </cell>
          <cell r="AN5221">
            <v>79.680000000000007</v>
          </cell>
          <cell r="AP5221">
            <v>4.5984762142566638E-2</v>
          </cell>
          <cell r="AV5221" t="str">
            <v>SS</v>
          </cell>
          <cell r="AW5221">
            <v>-15.569270147029462</v>
          </cell>
          <cell r="AX5221">
            <v>-0.66537284797852481</v>
          </cell>
          <cell r="AY5221">
            <v>-15.342500473817047</v>
          </cell>
          <cell r="AZ5221">
            <v>-0.66537284797852481</v>
          </cell>
          <cell r="BG5221">
            <v>1.1702295009141137</v>
          </cell>
          <cell r="BJ5221">
            <v>-6.7327253903156498E-3</v>
          </cell>
          <cell r="CF5221">
            <v>0</v>
          </cell>
          <cell r="CV5221">
            <v>23.291666666666668</v>
          </cell>
          <cell r="DA5221">
            <v>0</v>
          </cell>
          <cell r="ER5221">
            <v>199.2</v>
          </cell>
        </row>
        <row r="5222">
          <cell r="A5222">
            <v>608329</v>
          </cell>
          <cell r="C5222" t="str">
            <v>Dutto, Max</v>
          </cell>
          <cell r="AF5222">
            <v>0.18162649835164274</v>
          </cell>
          <cell r="AN5222">
            <v>92.352000000000004</v>
          </cell>
          <cell r="AP5222">
            <v>6.6960825676373514E-2</v>
          </cell>
          <cell r="AV5222" t="str">
            <v>SS</v>
          </cell>
          <cell r="AW5222">
            <v>-16.981371638364998</v>
          </cell>
          <cell r="AX5222">
            <v>-3.6297387217800141</v>
          </cell>
          <cell r="AY5222">
            <v>-17.202687184486653</v>
          </cell>
          <cell r="AZ5222">
            <v>-3.6297387217800141</v>
          </cell>
          <cell r="BG5222">
            <v>1.0380867251590735</v>
          </cell>
          <cell r="BJ5222">
            <v>-7.8385689943165082E-3</v>
          </cell>
          <cell r="CF5222">
            <v>0</v>
          </cell>
          <cell r="CV5222">
            <v>22.625</v>
          </cell>
          <cell r="DA5222">
            <v>0</v>
          </cell>
          <cell r="ER5222">
            <v>230.88</v>
          </cell>
        </row>
        <row r="5223">
          <cell r="A5223">
            <v>608360</v>
          </cell>
          <cell r="C5223" t="str">
            <v>Okey, Chris</v>
          </cell>
          <cell r="AF5223">
            <v>0.20079897384997458</v>
          </cell>
          <cell r="AN5223">
            <v>91.456000000000017</v>
          </cell>
          <cell r="AP5223">
            <v>7.9835595172987772E-2</v>
          </cell>
          <cell r="AV5223" t="str">
            <v>C</v>
          </cell>
          <cell r="AW5223">
            <v>-15.408091666666666</v>
          </cell>
          <cell r="AX5223">
            <v>-23.428283333333326</v>
          </cell>
          <cell r="AY5223">
            <v>-14.659397994868833</v>
          </cell>
          <cell r="AZ5223">
            <v>-6.0830656091536985</v>
          </cell>
          <cell r="BG5223">
            <v>1.1618505861784469</v>
          </cell>
          <cell r="BJ5223">
            <v>-1.2640976234778419E-2</v>
          </cell>
          <cell r="CF5223">
            <v>0</v>
          </cell>
          <cell r="CV5223">
            <v>21.541666666666668</v>
          </cell>
          <cell r="DA5223">
            <v>0</v>
          </cell>
          <cell r="ER5223">
            <v>228.64000000000001</v>
          </cell>
        </row>
        <row r="5224">
          <cell r="A5224">
            <v>621008</v>
          </cell>
          <cell r="C5224" t="str">
            <v>De Goti, Alexander</v>
          </cell>
          <cell r="AF5224">
            <v>0.1754641700240076</v>
          </cell>
          <cell r="AN5224">
            <v>110.208</v>
          </cell>
          <cell r="AP5224">
            <v>9.4999439523821838E-2</v>
          </cell>
          <cell r="AV5224" t="str">
            <v>SS</v>
          </cell>
          <cell r="AW5224">
            <v>-15.025625000000002</v>
          </cell>
          <cell r="AX5224">
            <v>-1.0074006569606277</v>
          </cell>
          <cell r="AY5224">
            <v>-5.4750118589568642</v>
          </cell>
          <cell r="AZ5224">
            <v>-1.0074006569606277</v>
          </cell>
          <cell r="BG5224">
            <v>1.0523720472851519</v>
          </cell>
          <cell r="BJ5224">
            <v>-1.4078606703016472E-2</v>
          </cell>
          <cell r="CF5224">
            <v>0</v>
          </cell>
          <cell r="CV5224">
            <v>21.875</v>
          </cell>
          <cell r="DA5224">
            <v>0</v>
          </cell>
          <cell r="ER5224">
            <v>275.52</v>
          </cell>
        </row>
        <row r="5225">
          <cell r="A5225">
            <v>621425</v>
          </cell>
          <cell r="C5225" t="str">
            <v>Robinson, Timmy</v>
          </cell>
          <cell r="AF5225">
            <v>0.19962979348428878</v>
          </cell>
          <cell r="AN5225">
            <v>106.464</v>
          </cell>
          <cell r="AP5225">
            <v>8.9260887646587461E-2</v>
          </cell>
          <cell r="AV5225" t="str">
            <v>RF</v>
          </cell>
          <cell r="AW5225">
            <v>-14.840566666666666</v>
          </cell>
          <cell r="AX5225">
            <v>-22.249949999999995</v>
          </cell>
          <cell r="AY5225">
            <v>-7.8279142992989001</v>
          </cell>
          <cell r="AZ5225">
            <v>-7.8279142992989001</v>
          </cell>
          <cell r="BG5225">
            <v>1.3579449027156394</v>
          </cell>
          <cell r="BJ5225">
            <v>-3.4080024977560797E-3</v>
          </cell>
          <cell r="CF5225">
            <v>0</v>
          </cell>
          <cell r="CV5225">
            <v>22.041666666666668</v>
          </cell>
          <cell r="DA5225">
            <v>0</v>
          </cell>
          <cell r="ER5225">
            <v>266.15999999999997</v>
          </cell>
        </row>
        <row r="5226">
          <cell r="A5226">
            <v>621436</v>
          </cell>
          <cell r="C5226" t="str">
            <v>Jackson, Vincent</v>
          </cell>
          <cell r="AF5226">
            <v>0.18304671971943964</v>
          </cell>
          <cell r="AN5226">
            <v>118.56</v>
          </cell>
          <cell r="AP5226">
            <v>0.10754383859956707</v>
          </cell>
          <cell r="AV5226" t="str">
            <v>LF</v>
          </cell>
          <cell r="AW5226">
            <v>-14.5075</v>
          </cell>
          <cell r="AX5226">
            <v>-21.580749999999995</v>
          </cell>
          <cell r="AY5226">
            <v>-5.7856538111530025</v>
          </cell>
          <cell r="AZ5226">
            <v>-5.7856538111530025</v>
          </cell>
          <cell r="BG5226">
            <v>1.5369638036398281</v>
          </cell>
          <cell r="BJ5226">
            <v>-1.5095545825491802E-2</v>
          </cell>
          <cell r="CF5226">
            <v>0</v>
          </cell>
          <cell r="CV5226">
            <v>22.375</v>
          </cell>
          <cell r="DA5226">
            <v>0</v>
          </cell>
          <cell r="ER5226">
            <v>296.39999999999998</v>
          </cell>
        </row>
        <row r="5227">
          <cell r="A5227">
            <v>621456</v>
          </cell>
          <cell r="C5227" t="str">
            <v>Sweet, Daniel</v>
          </cell>
          <cell r="AF5227">
            <v>0.19012092593950322</v>
          </cell>
          <cell r="AN5227">
            <v>103.008</v>
          </cell>
          <cell r="AP5227">
            <v>8.3898788808220659E-2</v>
          </cell>
          <cell r="AV5227" t="str">
            <v>LF</v>
          </cell>
          <cell r="AW5227">
            <v>-15.408091666666666</v>
          </cell>
          <cell r="AX5227">
            <v>-23.428283333333326</v>
          </cell>
          <cell r="AY5227">
            <v>-8.9632048655247623</v>
          </cell>
          <cell r="AZ5227">
            <v>-8.9632048655247623</v>
          </cell>
          <cell r="BG5227">
            <v>1.3954010329934432</v>
          </cell>
          <cell r="BJ5227">
            <v>2.8169725270315436E-2</v>
          </cell>
          <cell r="CF5227">
            <v>0</v>
          </cell>
          <cell r="CV5227">
            <v>21.541666666666668</v>
          </cell>
          <cell r="DA5227">
            <v>0</v>
          </cell>
          <cell r="ER5227">
            <v>257.52</v>
          </cell>
        </row>
        <row r="5228">
          <cell r="A5228">
            <v>621465</v>
          </cell>
          <cell r="C5228" t="str">
            <v>Endris, Billy</v>
          </cell>
          <cell r="AF5228">
            <v>0.16924267631141188</v>
          </cell>
          <cell r="AN5228">
            <v>107.61599999999999</v>
          </cell>
          <cell r="AP5228">
            <v>9.1034332069750756E-2</v>
          </cell>
          <cell r="AV5228" t="str">
            <v>CF</v>
          </cell>
          <cell r="AW5228">
            <v>-14.174433333333337</v>
          </cell>
          <cell r="AX5228">
            <v>-20.911549999999998</v>
          </cell>
          <cell r="AY5228">
            <v>-10.953413283026945</v>
          </cell>
          <cell r="AZ5228">
            <v>-10.953413283026945</v>
          </cell>
          <cell r="BG5228">
            <v>1.2880768309432957</v>
          </cell>
          <cell r="BJ5228">
            <v>-2.0844576595216824E-2</v>
          </cell>
          <cell r="CF5228">
            <v>0</v>
          </cell>
          <cell r="CV5228">
            <v>22.708333333333332</v>
          </cell>
          <cell r="DA5228">
            <v>0</v>
          </cell>
          <cell r="ER5228">
            <v>269.03999999999996</v>
          </cell>
        </row>
        <row r="5229">
          <cell r="A5229">
            <v>622053</v>
          </cell>
          <cell r="C5229" t="str">
            <v>Fisher, Jameson</v>
          </cell>
          <cell r="AF5229">
            <v>0.1771180666263506</v>
          </cell>
          <cell r="AN5229">
            <v>105.312</v>
          </cell>
          <cell r="AP5229">
            <v>8.7480509510721061E-2</v>
          </cell>
          <cell r="AV5229" t="str">
            <v>LF</v>
          </cell>
          <cell r="AW5229">
            <v>-14.340966666666667</v>
          </cell>
          <cell r="AX5229">
            <v>-21.246149999999993</v>
          </cell>
          <cell r="AY5229">
            <v>-10.134933164633118</v>
          </cell>
          <cell r="AZ5229">
            <v>-10.134933164633118</v>
          </cell>
          <cell r="BG5229">
            <v>1.4599295170997277</v>
          </cell>
          <cell r="BJ5229">
            <v>5.7831278018007359E-3</v>
          </cell>
          <cell r="CF5229">
            <v>0</v>
          </cell>
          <cell r="CV5229">
            <v>22.541666666666668</v>
          </cell>
          <cell r="DA5229">
            <v>0</v>
          </cell>
          <cell r="ER5229">
            <v>263.27999999999997</v>
          </cell>
        </row>
        <row r="5230">
          <cell r="A5230">
            <v>622100</v>
          </cell>
          <cell r="C5230" t="str">
            <v>Jones, Taylor</v>
          </cell>
          <cell r="AF5230">
            <v>0.18211640290109224</v>
          </cell>
          <cell r="AN5230">
            <v>118.27200000000001</v>
          </cell>
          <cell r="AP5230">
            <v>0.10711706500734852</v>
          </cell>
          <cell r="AV5230" t="str">
            <v>1B</v>
          </cell>
          <cell r="AW5230">
            <v>-13.95739709479372</v>
          </cell>
          <cell r="AX5230">
            <v>-21.246149999999993</v>
          </cell>
          <cell r="AY5230">
            <v>-14.928199899295834</v>
          </cell>
          <cell r="AZ5230">
            <v>-13.95739709479372</v>
          </cell>
          <cell r="BG5230">
            <v>1.7241064799697279</v>
          </cell>
          <cell r="BJ5230">
            <v>-1.0001356965393393E-3</v>
          </cell>
          <cell r="CF5230">
            <v>0</v>
          </cell>
          <cell r="CV5230">
            <v>22.541666666666668</v>
          </cell>
          <cell r="DA5230">
            <v>0</v>
          </cell>
          <cell r="ER5230">
            <v>295.68</v>
          </cell>
        </row>
        <row r="5231">
          <cell r="A5231">
            <v>623386</v>
          </cell>
          <cell r="C5231" t="str">
            <v>Blaser, Dalton</v>
          </cell>
          <cell r="AF5231">
            <v>0.17890753079460467</v>
          </cell>
          <cell r="AN5231">
            <v>101.28</v>
          </cell>
          <cell r="AP5231">
            <v>8.1193991923049769E-2</v>
          </cell>
          <cell r="AV5231" t="str">
            <v>1B</v>
          </cell>
          <cell r="AW5231">
            <v>-15.682305511852677</v>
          </cell>
          <cell r="AX5231">
            <v>-21.413449999999997</v>
          </cell>
          <cell r="AY5231">
            <v>-17.926946422388497</v>
          </cell>
          <cell r="AZ5231">
            <v>-15.682305511852677</v>
          </cell>
          <cell r="BG5231">
            <v>1.3082774376760753</v>
          </cell>
          <cell r="BJ5231">
            <v>-1.9166580643235537E-2</v>
          </cell>
          <cell r="CF5231">
            <v>0</v>
          </cell>
          <cell r="CV5231">
            <v>22.458333333333332</v>
          </cell>
          <cell r="DA5231">
            <v>0</v>
          </cell>
          <cell r="ER5231">
            <v>253.2</v>
          </cell>
        </row>
        <row r="5232">
          <cell r="A5232">
            <v>623517</v>
          </cell>
          <cell r="C5232" t="str">
            <v>Lovullo, Nick</v>
          </cell>
          <cell r="AF5232">
            <v>0.16242683447114137</v>
          </cell>
          <cell r="AN5232">
            <v>99.26400000000001</v>
          </cell>
          <cell r="AP5232">
            <v>7.8018139108717355E-2</v>
          </cell>
          <cell r="AV5232" t="str">
            <v>2B</v>
          </cell>
          <cell r="AW5232">
            <v>-16.393598543931859</v>
          </cell>
          <cell r="AX5232">
            <v>-9.3776893755838913</v>
          </cell>
          <cell r="AY5232">
            <v>-16.419017503020243</v>
          </cell>
          <cell r="AZ5232">
            <v>-9.3776893755838913</v>
          </cell>
          <cell r="BG5232">
            <v>1.2777506755189498</v>
          </cell>
          <cell r="BJ5232">
            <v>8.6587381955274823E-4</v>
          </cell>
          <cell r="CF5232">
            <v>0</v>
          </cell>
          <cell r="CV5232">
            <v>22.541666666666668</v>
          </cell>
          <cell r="DA5232">
            <v>0</v>
          </cell>
          <cell r="ER5232">
            <v>248.16</v>
          </cell>
        </row>
        <row r="5233">
          <cell r="A5233">
            <v>624415</v>
          </cell>
          <cell r="C5233" t="str">
            <v>Biggio, Cavan</v>
          </cell>
          <cell r="AF5233">
            <v>0.18408157264004471</v>
          </cell>
          <cell r="AN5233">
            <v>113.08800000000002</v>
          </cell>
          <cell r="AP5233">
            <v>9.9364737744721987E-2</v>
          </cell>
          <cell r="AV5233" t="str">
            <v>2B</v>
          </cell>
          <cell r="AW5233">
            <v>-15.790558333333335</v>
          </cell>
          <cell r="AX5233">
            <v>-10.418119490410943</v>
          </cell>
          <cell r="AY5233">
            <v>-14.1623320710806</v>
          </cell>
          <cell r="AZ5233">
            <v>-10.418119490410943</v>
          </cell>
          <cell r="BG5233">
            <v>1.5739684368885385</v>
          </cell>
          <cell r="BJ5233">
            <v>1.4404379178261345E-2</v>
          </cell>
          <cell r="CF5233">
            <v>0</v>
          </cell>
          <cell r="CV5233">
            <v>21.208333333333332</v>
          </cell>
          <cell r="DA5233">
            <v>0</v>
          </cell>
          <cell r="ER5233">
            <v>282.72000000000003</v>
          </cell>
        </row>
        <row r="5234">
          <cell r="A5234">
            <v>624417</v>
          </cell>
          <cell r="C5234" t="str">
            <v>Brigman, Bryson</v>
          </cell>
          <cell r="AF5234">
            <v>0.17489975625274404</v>
          </cell>
          <cell r="AN5234">
            <v>120.86399999999999</v>
          </cell>
          <cell r="AP5234">
            <v>0.11094339628475225</v>
          </cell>
          <cell r="AV5234" t="str">
            <v>SS</v>
          </cell>
          <cell r="AW5234">
            <v>-15.981791666666666</v>
          </cell>
          <cell r="AX5234">
            <v>-8.430192699894393</v>
          </cell>
          <cell r="AY5234">
            <v>-3.4061550836450092</v>
          </cell>
          <cell r="AZ5234">
            <v>-3.4061550836450092</v>
          </cell>
          <cell r="BG5234">
            <v>1.1958866095610334</v>
          </cell>
          <cell r="BJ5234">
            <v>-1.5643006789923895E-2</v>
          </cell>
          <cell r="CF5234">
            <v>0</v>
          </cell>
          <cell r="CV5234">
            <v>21.041666666666668</v>
          </cell>
          <cell r="DA5234">
            <v>0</v>
          </cell>
          <cell r="ER5234">
            <v>302.15999999999997</v>
          </cell>
        </row>
        <row r="5235">
          <cell r="A5235">
            <v>624505</v>
          </cell>
          <cell r="C5235" t="str">
            <v>Grier, Anfernee</v>
          </cell>
          <cell r="AF5235">
            <v>0.17386523946556348</v>
          </cell>
          <cell r="AN5235">
            <v>80.832000000000008</v>
          </cell>
          <cell r="AP5235">
            <v>4.7930570420895768E-2</v>
          </cell>
          <cell r="AV5235" t="str">
            <v>CF</v>
          </cell>
          <cell r="AW5235">
            <v>-16.407483333333335</v>
          </cell>
          <cell r="AX5235">
            <v>-25.529683333333331</v>
          </cell>
          <cell r="AY5235">
            <v>0.41715761026649645</v>
          </cell>
          <cell r="AZ5235">
            <v>0.41715761026649645</v>
          </cell>
          <cell r="BG5235">
            <v>1.3189697676489214</v>
          </cell>
          <cell r="BJ5235">
            <v>-2.2541672216338095E-2</v>
          </cell>
          <cell r="CF5235">
            <v>0</v>
          </cell>
          <cell r="CV5235">
            <v>20.708333333333332</v>
          </cell>
          <cell r="DA5235">
            <v>0</v>
          </cell>
          <cell r="ER5235">
            <v>202.08</v>
          </cell>
        </row>
        <row r="5236">
          <cell r="A5236">
            <v>641301</v>
          </cell>
          <cell r="C5236" t="str">
            <v>Alemais, Stephen</v>
          </cell>
          <cell r="AF5236">
            <v>0.17294782060071273</v>
          </cell>
          <cell r="AN5236">
            <v>99.26400000000001</v>
          </cell>
          <cell r="AP5236">
            <v>7.8018139108717355E-2</v>
          </cell>
          <cell r="AV5236" t="str">
            <v>SS</v>
          </cell>
          <cell r="AW5236">
            <v>-15.790558333333335</v>
          </cell>
          <cell r="AX5236">
            <v>-4.1110552323557608</v>
          </cell>
          <cell r="AY5236">
            <v>-6.6041780520163673</v>
          </cell>
          <cell r="AZ5236">
            <v>-4.1110552323557608</v>
          </cell>
          <cell r="BG5236">
            <v>1.3571879098847495</v>
          </cell>
          <cell r="BJ5236">
            <v>-2.0247181409963677E-2</v>
          </cell>
          <cell r="CF5236">
            <v>0</v>
          </cell>
          <cell r="CV5236">
            <v>21.208333333333332</v>
          </cell>
          <cell r="DA5236">
            <v>0</v>
          </cell>
          <cell r="ER5236">
            <v>248.16</v>
          </cell>
        </row>
        <row r="5237">
          <cell r="A5237">
            <v>641524</v>
          </cell>
          <cell r="C5237" t="str">
            <v>Diorio, Matt</v>
          </cell>
          <cell r="AF5237">
            <v>0.18134402113061904</v>
          </cell>
          <cell r="AN5237">
            <v>88.608000000000004</v>
          </cell>
          <cell r="AP5237">
            <v>6.085998477347232E-2</v>
          </cell>
          <cell r="AV5237" t="str">
            <v>RF</v>
          </cell>
          <cell r="AW5237">
            <v>-19.145810911667198</v>
          </cell>
          <cell r="AX5237">
            <v>-24.837383333333332</v>
          </cell>
          <cell r="AY5237">
            <v>-19.622671933108574</v>
          </cell>
          <cell r="AZ5237">
            <v>-19.145810911667198</v>
          </cell>
          <cell r="BG5237">
            <v>1.1833638561040449</v>
          </cell>
          <cell r="BJ5237">
            <v>-2.5905265383677881E-2</v>
          </cell>
          <cell r="CF5237">
            <v>0</v>
          </cell>
          <cell r="CV5237">
            <v>20.958333333333332</v>
          </cell>
          <cell r="DA5237">
            <v>0</v>
          </cell>
          <cell r="ER5237">
            <v>221.51999999999998</v>
          </cell>
        </row>
        <row r="5238">
          <cell r="A5238">
            <v>641658</v>
          </cell>
          <cell r="C5238" t="str">
            <v>Hampson, Garrett</v>
          </cell>
          <cell r="AF5238">
            <v>0.19627559295016203</v>
          </cell>
          <cell r="AN5238">
            <v>119.71200000000002</v>
          </cell>
          <cell r="AP5238">
            <v>0.10924686103173176</v>
          </cell>
          <cell r="AV5238" t="str">
            <v>SS</v>
          </cell>
          <cell r="AW5238">
            <v>-15.216858333333334</v>
          </cell>
          <cell r="AX5238">
            <v>1.9475310903629701</v>
          </cell>
          <cell r="AY5238">
            <v>-1.8731458333333348</v>
          </cell>
          <cell r="AZ5238">
            <v>1.9475310903629701</v>
          </cell>
          <cell r="BG5238">
            <v>1.3558429768013536</v>
          </cell>
          <cell r="BJ5238">
            <v>1.0023496660504588E-2</v>
          </cell>
          <cell r="CF5238">
            <v>0</v>
          </cell>
          <cell r="CV5238">
            <v>21.708333333333332</v>
          </cell>
          <cell r="DA5238">
            <v>0</v>
          </cell>
          <cell r="ER5238">
            <v>299.28000000000003</v>
          </cell>
        </row>
        <row r="5239">
          <cell r="A5239">
            <v>641676</v>
          </cell>
          <cell r="C5239" t="str">
            <v>Haynie, Will</v>
          </cell>
          <cell r="AF5239">
            <v>0.15744763537383125</v>
          </cell>
          <cell r="AN5239">
            <v>66.112000000000009</v>
          </cell>
          <cell r="AP5239">
            <v>3.8121337878089134E-2</v>
          </cell>
          <cell r="AV5239" t="str">
            <v>C</v>
          </cell>
          <cell r="AW5239">
            <v>-19.452194988942864</v>
          </cell>
          <cell r="AX5239">
            <v>-22.249949999999995</v>
          </cell>
          <cell r="AY5239">
            <v>-20.49731276303492</v>
          </cell>
          <cell r="AZ5239">
            <v>-11.73162023692292</v>
          </cell>
          <cell r="BG5239">
            <v>1.502400074066101</v>
          </cell>
          <cell r="BJ5239">
            <v>1.3520999286902674E-2</v>
          </cell>
          <cell r="CF5239">
            <v>0</v>
          </cell>
          <cell r="CV5239">
            <v>22.041666666666668</v>
          </cell>
          <cell r="DA5239">
            <v>0</v>
          </cell>
          <cell r="ER5239">
            <v>165.28000000000003</v>
          </cell>
        </row>
        <row r="5240">
          <cell r="A5240">
            <v>641779</v>
          </cell>
          <cell r="C5240" t="str">
            <v>LeBlanc, Charles</v>
          </cell>
          <cell r="AF5240">
            <v>0.17452292164593403</v>
          </cell>
          <cell r="AN5240">
            <v>111.36</v>
          </cell>
          <cell r="AP5240">
            <v>9.6750626956258579E-2</v>
          </cell>
          <cell r="AV5240" t="str">
            <v>SS</v>
          </cell>
          <cell r="AW5240">
            <v>-19.526642632740511</v>
          </cell>
          <cell r="AX5240">
            <v>-11.631127693287034</v>
          </cell>
          <cell r="AY5240">
            <v>-20.825617954765114</v>
          </cell>
          <cell r="AZ5240">
            <v>-11.631127693287034</v>
          </cell>
          <cell r="BG5240">
            <v>1.1644236898421574</v>
          </cell>
          <cell r="BJ5240">
            <v>7.2685746536574058E-3</v>
          </cell>
          <cell r="CF5240">
            <v>0</v>
          </cell>
          <cell r="CV5240">
            <v>20.041666666666668</v>
          </cell>
          <cell r="DA5240">
            <v>0</v>
          </cell>
          <cell r="ER5240">
            <v>278.39999999999998</v>
          </cell>
        </row>
        <row r="5241">
          <cell r="A5241">
            <v>641786</v>
          </cell>
          <cell r="C5241" t="str">
            <v>Lewis, Kyle</v>
          </cell>
          <cell r="AF5241">
            <v>0.18973368223304016</v>
          </cell>
          <cell r="AN5241">
            <v>92.352000000000004</v>
          </cell>
          <cell r="AP5241">
            <v>6.6960825676373514E-2</v>
          </cell>
          <cell r="AV5241" t="str">
            <v>CF</v>
          </cell>
          <cell r="AW5241">
            <v>-16.083583333333337</v>
          </cell>
          <cell r="AX5241">
            <v>-24.837383333333332</v>
          </cell>
          <cell r="AY5241">
            <v>-9.1475887963642268</v>
          </cell>
          <cell r="AZ5241">
            <v>-9.1475887963642268</v>
          </cell>
          <cell r="BG5241">
            <v>1.7140769874453334</v>
          </cell>
          <cell r="BJ5241">
            <v>1.4032437677861526E-2</v>
          </cell>
          <cell r="CF5241">
            <v>0</v>
          </cell>
          <cell r="CV5241">
            <v>20.958333333333332</v>
          </cell>
          <cell r="DA5241">
            <v>0</v>
          </cell>
          <cell r="ER5241">
            <v>230.88</v>
          </cell>
        </row>
        <row r="5242">
          <cell r="A5242">
            <v>641807</v>
          </cell>
          <cell r="C5242" t="str">
            <v>Lund, Brennon</v>
          </cell>
          <cell r="AF5242">
            <v>0.1878647544100131</v>
          </cell>
          <cell r="AN5242">
            <v>114.24000000000001</v>
          </cell>
          <cell r="AP5242">
            <v>0.10109908829520819</v>
          </cell>
          <cell r="AV5242" t="str">
            <v>CF</v>
          </cell>
          <cell r="AW5242">
            <v>-15.312475000000001</v>
          </cell>
          <cell r="AX5242">
            <v>-23.229249999999997</v>
          </cell>
          <cell r="AY5242">
            <v>-7.765250548072383</v>
          </cell>
          <cell r="AZ5242">
            <v>-7.765250548072383</v>
          </cell>
          <cell r="BG5242">
            <v>1.3268692000022084</v>
          </cell>
          <cell r="BJ5242">
            <v>8.9413740695384603E-3</v>
          </cell>
          <cell r="CF5242">
            <v>0</v>
          </cell>
          <cell r="CV5242">
            <v>21.625</v>
          </cell>
          <cell r="DA5242">
            <v>0</v>
          </cell>
          <cell r="ER5242">
            <v>285.60000000000002</v>
          </cell>
        </row>
        <row r="5243">
          <cell r="A5243">
            <v>641914</v>
          </cell>
          <cell r="C5243" t="str">
            <v>Neuse, Sheldon</v>
          </cell>
          <cell r="AF5243">
            <v>0.17449196466558903</v>
          </cell>
          <cell r="AN5243">
            <v>94.08</v>
          </cell>
          <cell r="AP5243">
            <v>6.9749944116409002E-2</v>
          </cell>
          <cell r="AV5243" t="str">
            <v>3B</v>
          </cell>
          <cell r="AW5243">
            <v>-15.408091666666666</v>
          </cell>
          <cell r="AX5243">
            <v>-5.506964333104948</v>
          </cell>
          <cell r="AY5243">
            <v>-11.970362199092918</v>
          </cell>
          <cell r="AZ5243">
            <v>-5.506964333104948</v>
          </cell>
          <cell r="BG5243">
            <v>1.296707092708596</v>
          </cell>
          <cell r="BJ5243">
            <v>-6.9030079027578017E-3</v>
          </cell>
          <cell r="CF5243">
            <v>0</v>
          </cell>
          <cell r="CV5243">
            <v>21.541666666666668</v>
          </cell>
          <cell r="DA5243">
            <v>0</v>
          </cell>
          <cell r="ER5243">
            <v>235.2</v>
          </cell>
        </row>
        <row r="5244">
          <cell r="A5244">
            <v>641938</v>
          </cell>
          <cell r="C5244" t="str">
            <v>Pabst, Arden</v>
          </cell>
          <cell r="AF5244">
            <v>0.16471626848684123</v>
          </cell>
          <cell r="AN5244">
            <v>75.328000000000003</v>
          </cell>
          <cell r="AP5244">
            <v>5.3720660867973002E-2</v>
          </cell>
          <cell r="AV5244" t="str">
            <v>C</v>
          </cell>
          <cell r="AW5244">
            <v>-17.478516508371797</v>
          </cell>
          <cell r="AX5244">
            <v>-24.025383333333323</v>
          </cell>
          <cell r="AY5244">
            <v>-17.921453955606832</v>
          </cell>
          <cell r="AZ5244">
            <v>-0.93878197448637435</v>
          </cell>
          <cell r="BG5244">
            <v>1.40342870344407</v>
          </cell>
          <cell r="BJ5244">
            <v>5.1451644109412322E-3</v>
          </cell>
          <cell r="CF5244">
            <v>0</v>
          </cell>
          <cell r="CV5244">
            <v>21.291666666666668</v>
          </cell>
          <cell r="DA5244">
            <v>0</v>
          </cell>
          <cell r="ER5244">
            <v>188.32</v>
          </cell>
        </row>
        <row r="5245">
          <cell r="A5245">
            <v>641971</v>
          </cell>
          <cell r="C5245" t="str">
            <v>Persico, Luke</v>
          </cell>
          <cell r="AF5245">
            <v>0.16479937524585764</v>
          </cell>
          <cell r="AN5245">
            <v>96.096000000000004</v>
          </cell>
          <cell r="AP5245">
            <v>7.2982913614924705E-2</v>
          </cell>
          <cell r="AV5245" t="str">
            <v>3B</v>
          </cell>
          <cell r="AW5245">
            <v>-16.039027032448864</v>
          </cell>
          <cell r="AX5245">
            <v>-25.529683333333331</v>
          </cell>
          <cell r="AY5245">
            <v>-13.30465227585853</v>
          </cell>
          <cell r="AZ5245">
            <v>-13.30465227585853</v>
          </cell>
          <cell r="BG5245">
            <v>1.4553466050591979</v>
          </cell>
          <cell r="BJ5245">
            <v>-7.224009612091381E-3</v>
          </cell>
          <cell r="CF5245">
            <v>0</v>
          </cell>
          <cell r="CV5245">
            <v>20.708333333333332</v>
          </cell>
          <cell r="DA5245">
            <v>0</v>
          </cell>
          <cell r="ER5245">
            <v>240.24</v>
          </cell>
        </row>
        <row r="5246">
          <cell r="A5246">
            <v>641991</v>
          </cell>
          <cell r="C5246" t="str">
            <v>Quinn, Heath</v>
          </cell>
          <cell r="AF5246">
            <v>0.19445355389145369</v>
          </cell>
          <cell r="AN5246">
            <v>110.49600000000001</v>
          </cell>
          <cell r="AP5246">
            <v>9.5437872662146206E-2</v>
          </cell>
          <cell r="AV5246" t="str">
            <v>RF</v>
          </cell>
          <cell r="AW5246">
            <v>-18.172944828696064</v>
          </cell>
          <cell r="AX5246">
            <v>-24.622483333333324</v>
          </cell>
          <cell r="AY5246">
            <v>-11.607951384261682</v>
          </cell>
          <cell r="AZ5246">
            <v>-11.607951384261682</v>
          </cell>
          <cell r="BG5246">
            <v>1.5661112386400284</v>
          </cell>
          <cell r="BJ5246">
            <v>1.4367743256918832E-2</v>
          </cell>
          <cell r="CF5246">
            <v>0</v>
          </cell>
          <cell r="CV5246">
            <v>21.041666666666668</v>
          </cell>
          <cell r="DA5246">
            <v>0</v>
          </cell>
          <cell r="ER5246">
            <v>276.24</v>
          </cell>
        </row>
        <row r="5247">
          <cell r="A5247">
            <v>642020</v>
          </cell>
          <cell r="C5247" t="str">
            <v>Robinson, Chuckie</v>
          </cell>
          <cell r="AF5247">
            <v>0.16678201562743161</v>
          </cell>
          <cell r="AN5247">
            <v>82.816000000000017</v>
          </cell>
          <cell r="AP5247">
            <v>6.6027399161279976E-2</v>
          </cell>
          <cell r="AV5247" t="str">
            <v>C</v>
          </cell>
          <cell r="AW5247">
            <v>-19.627344038388948</v>
          </cell>
          <cell r="AX5247">
            <v>-23.428283333333326</v>
          </cell>
          <cell r="AY5247">
            <v>-20.766898995629703</v>
          </cell>
          <cell r="AZ5247">
            <v>-5.6404253879405593</v>
          </cell>
          <cell r="BG5247">
            <v>1.3182681181325289</v>
          </cell>
          <cell r="BJ5247">
            <v>3.7435093451941938E-2</v>
          </cell>
          <cell r="CF5247">
            <v>0</v>
          </cell>
          <cell r="CV5247">
            <v>21.541666666666668</v>
          </cell>
          <cell r="DA5247">
            <v>0</v>
          </cell>
          <cell r="ER5247">
            <v>207.04000000000002</v>
          </cell>
        </row>
        <row r="5248">
          <cell r="A5248">
            <v>642021</v>
          </cell>
          <cell r="C5248" t="str">
            <v>Robinson, Errol</v>
          </cell>
          <cell r="AF5248">
            <v>0.15590036404309887</v>
          </cell>
          <cell r="AN5248">
            <v>109.34400000000001</v>
          </cell>
          <cell r="AP5248">
            <v>9.3681586340233047E-2</v>
          </cell>
          <cell r="AV5248" t="str">
            <v>SS</v>
          </cell>
          <cell r="AW5248">
            <v>-15.216858333333334</v>
          </cell>
          <cell r="AX5248">
            <v>-3.5087457263300248</v>
          </cell>
          <cell r="AY5248">
            <v>-4.991465864015038</v>
          </cell>
          <cell r="AZ5248">
            <v>-3.5087457263300248</v>
          </cell>
          <cell r="BG5248">
            <v>1.3717720580823931</v>
          </cell>
          <cell r="BJ5248">
            <v>-1.6920945211623684E-4</v>
          </cell>
          <cell r="CF5248">
            <v>0</v>
          </cell>
          <cell r="CV5248">
            <v>21.708333333333332</v>
          </cell>
          <cell r="DA5248">
            <v>0</v>
          </cell>
          <cell r="ER5248">
            <v>273.36</v>
          </cell>
        </row>
        <row r="5249">
          <cell r="A5249">
            <v>642069</v>
          </cell>
          <cell r="C5249" t="str">
            <v>Shelby, JaVon</v>
          </cell>
          <cell r="AF5249">
            <v>0.16513110332573164</v>
          </cell>
          <cell r="AN5249">
            <v>97.536000000000001</v>
          </cell>
          <cell r="AP5249">
            <v>7.5278453504236342E-2</v>
          </cell>
          <cell r="AV5249" t="str">
            <v>3B</v>
          </cell>
          <cell r="AW5249">
            <v>-15.886175</v>
          </cell>
          <cell r="AX5249">
            <v>-13.207541725482255</v>
          </cell>
          <cell r="AY5249">
            <v>-13.273904771590889</v>
          </cell>
          <cell r="AZ5249">
            <v>-13.207541725482255</v>
          </cell>
          <cell r="BG5249">
            <v>1.1553983137910508</v>
          </cell>
          <cell r="BJ5249">
            <v>-6.1637208404049237E-3</v>
          </cell>
          <cell r="CF5249">
            <v>0</v>
          </cell>
          <cell r="CV5249">
            <v>21.125</v>
          </cell>
          <cell r="DA5249">
            <v>0</v>
          </cell>
          <cell r="ER5249">
            <v>243.84</v>
          </cell>
        </row>
        <row r="5250">
          <cell r="A5250">
            <v>642136</v>
          </cell>
          <cell r="C5250" t="str">
            <v>Thaiss, Matt</v>
          </cell>
          <cell r="AF5250">
            <v>0.19962108295141962</v>
          </cell>
          <cell r="AN5250">
            <v>118.56</v>
          </cell>
          <cell r="AP5250">
            <v>0.10754383859956707</v>
          </cell>
          <cell r="AV5250" t="str">
            <v>1B</v>
          </cell>
          <cell r="AW5250">
            <v>-18.748212243406854</v>
          </cell>
          <cell r="AX5250">
            <v>-24.423449999999995</v>
          </cell>
          <cell r="AY5250">
            <v>-18.676492531477699</v>
          </cell>
          <cell r="AZ5250">
            <v>-18.676492531477699</v>
          </cell>
          <cell r="BG5250">
            <v>1.5644705546693451</v>
          </cell>
          <cell r="BJ5250">
            <v>1.7798397734446442E-2</v>
          </cell>
          <cell r="CF5250">
            <v>0</v>
          </cell>
          <cell r="CV5250">
            <v>21.125</v>
          </cell>
          <cell r="DA5250">
            <v>0</v>
          </cell>
          <cell r="ER5250">
            <v>296.39999999999998</v>
          </cell>
        </row>
        <row r="5251">
          <cell r="A5251">
            <v>642201</v>
          </cell>
          <cell r="C5251" t="str">
            <v>White, Eli</v>
          </cell>
          <cell r="AF5251">
            <v>0.18228028113537365</v>
          </cell>
          <cell r="AN5251">
            <v>106.75200000000001</v>
          </cell>
          <cell r="AP5251">
            <v>8.9704897203395917E-2</v>
          </cell>
          <cell r="AV5251" t="str">
            <v>SS</v>
          </cell>
          <cell r="AW5251">
            <v>-14.840566666666666</v>
          </cell>
          <cell r="AX5251">
            <v>-3.9836783553344546</v>
          </cell>
          <cell r="AY5251">
            <v>-11.127004342128599</v>
          </cell>
          <cell r="AZ5251">
            <v>-3.9836783553344546</v>
          </cell>
          <cell r="BG5251">
            <v>1.6238415282645096</v>
          </cell>
          <cell r="BJ5251">
            <v>3.0234087197455736E-2</v>
          </cell>
          <cell r="CF5251">
            <v>0</v>
          </cell>
          <cell r="CV5251">
            <v>22.041666666666668</v>
          </cell>
          <cell r="DA5251">
            <v>0</v>
          </cell>
          <cell r="ER5251">
            <v>266.88</v>
          </cell>
        </row>
        <row r="5252">
          <cell r="A5252">
            <v>642215</v>
          </cell>
          <cell r="C5252" t="str">
            <v>Wilson, Weston</v>
          </cell>
          <cell r="AF5252">
            <v>0.17443941019260759</v>
          </cell>
          <cell r="AN5252">
            <v>107.04000000000002</v>
          </cell>
          <cell r="AP5252">
            <v>9.0148474038215243E-2</v>
          </cell>
          <cell r="AV5252" t="str">
            <v>3B</v>
          </cell>
          <cell r="AW5252">
            <v>-14.945428841424819</v>
          </cell>
          <cell r="AX5252">
            <v>-8.0436820938894407</v>
          </cell>
          <cell r="AY5252">
            <v>-13.916075248277899</v>
          </cell>
          <cell r="AZ5252">
            <v>-8.0436820938894407</v>
          </cell>
          <cell r="BG5252">
            <v>1.5319029373751607</v>
          </cell>
          <cell r="BJ5252">
            <v>-4.9198188091470196E-3</v>
          </cell>
          <cell r="CF5252">
            <v>0</v>
          </cell>
          <cell r="CV5252">
            <v>21.791666666666668</v>
          </cell>
          <cell r="DA5252">
            <v>0</v>
          </cell>
          <cell r="ER5252">
            <v>267.60000000000002</v>
          </cell>
        </row>
        <row r="5253">
          <cell r="A5253">
            <v>642223</v>
          </cell>
          <cell r="C5253" t="str">
            <v>Woodman, J.B.</v>
          </cell>
          <cell r="AF5253">
            <v>0.17823128204734989</v>
          </cell>
          <cell r="AN5253">
            <v>111.36</v>
          </cell>
          <cell r="AP5253">
            <v>9.6750626956258579E-2</v>
          </cell>
          <cell r="AV5253" t="str">
            <v>CF</v>
          </cell>
          <cell r="AW5253">
            <v>-15.408091666666666</v>
          </cell>
          <cell r="AX5253">
            <v>-23.428283333333326</v>
          </cell>
          <cell r="AY5253">
            <v>-7.2300381298408212</v>
          </cell>
          <cell r="AZ5253">
            <v>-7.2300381298408212</v>
          </cell>
          <cell r="BG5253">
            <v>1.530281367928418</v>
          </cell>
          <cell r="BJ5253">
            <v>3.9051799050386277E-2</v>
          </cell>
          <cell r="CF5253">
            <v>0</v>
          </cell>
          <cell r="CV5253">
            <v>21.541666666666668</v>
          </cell>
          <cell r="DA5253">
            <v>0</v>
          </cell>
          <cell r="ER5253">
            <v>278.39999999999998</v>
          </cell>
        </row>
        <row r="5254">
          <cell r="A5254">
            <v>642227</v>
          </cell>
          <cell r="C5254" t="str">
            <v>Wrenn, Stephen</v>
          </cell>
          <cell r="AF5254">
            <v>0.20912363060341393</v>
          </cell>
          <cell r="AN5254">
            <v>124.32</v>
          </cell>
          <cell r="AP5254">
            <v>0.1159944475289949</v>
          </cell>
          <cell r="AV5254" t="str">
            <v>CF</v>
          </cell>
          <cell r="AW5254">
            <v>-15.216858333333334</v>
          </cell>
          <cell r="AX5254">
            <v>-23.030216666666668</v>
          </cell>
          <cell r="AY5254">
            <v>-7.8042329631204623</v>
          </cell>
          <cell r="AZ5254">
            <v>-7.8042329631204623</v>
          </cell>
          <cell r="BG5254">
            <v>1.4981419201455068</v>
          </cell>
          <cell r="BJ5254">
            <v>9.9326198743271421E-4</v>
          </cell>
          <cell r="CF5254">
            <v>0</v>
          </cell>
          <cell r="CV5254">
            <v>21.708333333333332</v>
          </cell>
          <cell r="DA5254">
            <v>0</v>
          </cell>
          <cell r="ER5254">
            <v>310.79999999999995</v>
          </cell>
        </row>
        <row r="5255">
          <cell r="A5255">
            <v>642235</v>
          </cell>
          <cell r="C5255" t="str">
            <v>Zammarelli, Nick</v>
          </cell>
          <cell r="AF5255">
            <v>0.17399619212370396</v>
          </cell>
          <cell r="AN5255">
            <v>114.24000000000001</v>
          </cell>
          <cell r="AP5255">
            <v>0.10109908829520819</v>
          </cell>
          <cell r="AV5255" t="str">
            <v>3B</v>
          </cell>
          <cell r="AW5255">
            <v>-14.007617145919484</v>
          </cell>
          <cell r="AX5255">
            <v>-10.813560226572516</v>
          </cell>
          <cell r="AY5255">
            <v>-14.665994668810892</v>
          </cell>
          <cell r="AZ5255">
            <v>-10.813560226572516</v>
          </cell>
          <cell r="BG5255">
            <v>1.4719621239206462</v>
          </cell>
          <cell r="BJ5255">
            <v>1.5580376475882065E-2</v>
          </cell>
          <cell r="CF5255">
            <v>0</v>
          </cell>
          <cell r="CV5255">
            <v>21.958333333333332</v>
          </cell>
          <cell r="DA5255">
            <v>0</v>
          </cell>
          <cell r="ER5255">
            <v>285.60000000000002</v>
          </cell>
        </row>
        <row r="5256">
          <cell r="A5256">
            <v>642695</v>
          </cell>
          <cell r="C5256" t="str">
            <v>Marte, Santo</v>
          </cell>
          <cell r="AF5256">
            <v>0.14965602195030281</v>
          </cell>
          <cell r="AN5256">
            <v>70.218903703703717</v>
          </cell>
          <cell r="AP5256">
            <v>6.1766246032286642E-2</v>
          </cell>
          <cell r="AV5256" t="str">
            <v>2B</v>
          </cell>
          <cell r="AW5256">
            <v>-14.084929814619667</v>
          </cell>
          <cell r="AX5256">
            <v>-5.43336079103707</v>
          </cell>
          <cell r="AY5256">
            <v>-9.1511132715046823</v>
          </cell>
          <cell r="AZ5256">
            <v>-5.43336079103707</v>
          </cell>
          <cell r="BG5256">
            <v>0.42563063651362332</v>
          </cell>
          <cell r="BJ5256">
            <v>-8.9777769378107022E-3</v>
          </cell>
          <cell r="CF5256">
            <v>0</v>
          </cell>
          <cell r="CV5256">
            <v>22.791666666666668</v>
          </cell>
          <cell r="DA5256">
            <v>0</v>
          </cell>
          <cell r="ER5256">
            <v>175.54725925925928</v>
          </cell>
        </row>
        <row r="5257">
          <cell r="A5257">
            <v>643246</v>
          </cell>
          <cell r="C5257" t="str">
            <v>Carpenter, Brock</v>
          </cell>
          <cell r="AF5257">
            <v>0.16426665665265733</v>
          </cell>
          <cell r="AN5257">
            <v>101.28</v>
          </cell>
          <cell r="AP5257">
            <v>8.1193991923049769E-2</v>
          </cell>
          <cell r="AV5257" t="str">
            <v>3B</v>
          </cell>
          <cell r="AW5257">
            <v>-18.26049196079958</v>
          </cell>
          <cell r="AX5257">
            <v>-12.662990120829839</v>
          </cell>
          <cell r="AY5257">
            <v>-20.270965379524799</v>
          </cell>
          <cell r="AZ5257">
            <v>-12.662990120829839</v>
          </cell>
          <cell r="BG5257">
            <v>1.2379005770676388</v>
          </cell>
          <cell r="BJ5257">
            <v>-2.0886736714524536E-2</v>
          </cell>
          <cell r="CF5257">
            <v>0</v>
          </cell>
          <cell r="CV5257">
            <v>21.041666666666668</v>
          </cell>
          <cell r="DA5257">
            <v>0</v>
          </cell>
          <cell r="ER5257">
            <v>253.2</v>
          </cell>
        </row>
        <row r="5258">
          <cell r="A5258">
            <v>643269</v>
          </cell>
          <cell r="C5258" t="str">
            <v>Craig, Will</v>
          </cell>
          <cell r="AF5258">
            <v>0.18616633263507823</v>
          </cell>
          <cell r="AN5258">
            <v>110.208</v>
          </cell>
          <cell r="AP5258">
            <v>9.4999439523821838E-2</v>
          </cell>
          <cell r="AV5258" t="str">
            <v>3B</v>
          </cell>
          <cell r="AW5258">
            <v>-18.771059468197237</v>
          </cell>
          <cell r="AX5258">
            <v>-13.94788857952425</v>
          </cell>
          <cell r="AY5258">
            <v>-19.618633457596307</v>
          </cell>
          <cell r="AZ5258">
            <v>-13.94788857952425</v>
          </cell>
          <cell r="BG5258">
            <v>1.4808079177570495</v>
          </cell>
          <cell r="BJ5258">
            <v>-3.0861171142648747E-5</v>
          </cell>
          <cell r="CF5258">
            <v>0</v>
          </cell>
          <cell r="CV5258">
            <v>21.625</v>
          </cell>
          <cell r="DA5258">
            <v>0</v>
          </cell>
          <cell r="ER5258">
            <v>275.52</v>
          </cell>
        </row>
        <row r="5259">
          <cell r="A5259">
            <v>643272</v>
          </cell>
          <cell r="C5259" t="str">
            <v>Cruz, Emmanuel</v>
          </cell>
          <cell r="AF5259">
            <v>0.15747644299860977</v>
          </cell>
          <cell r="AN5259">
            <v>85.440000000000012</v>
          </cell>
          <cell r="AP5259">
            <v>5.563507249085331E-2</v>
          </cell>
          <cell r="AV5259" t="str">
            <v>2B</v>
          </cell>
          <cell r="AW5259">
            <v>-16.191549999999999</v>
          </cell>
          <cell r="AX5259">
            <v>-8.3170000390308001</v>
          </cell>
          <cell r="AY5259">
            <v>-14.890846703975773</v>
          </cell>
          <cell r="AZ5259">
            <v>-8.3170000390308001</v>
          </cell>
          <cell r="BG5259">
            <v>1.1624429494026702</v>
          </cell>
          <cell r="BJ5259">
            <v>-7.0942461298783835E-3</v>
          </cell>
          <cell r="CF5259">
            <v>0</v>
          </cell>
          <cell r="CV5259">
            <v>20.875</v>
          </cell>
          <cell r="DA5259">
            <v>0</v>
          </cell>
          <cell r="ER5259">
            <v>213.60000000000002</v>
          </cell>
        </row>
        <row r="5260">
          <cell r="A5260">
            <v>643398</v>
          </cell>
          <cell r="C5260" t="str">
            <v>Kirby, Ryan</v>
          </cell>
          <cell r="AF5260">
            <v>0.16860409040704261</v>
          </cell>
          <cell r="AN5260">
            <v>104.16</v>
          </cell>
          <cell r="AP5260">
            <v>8.5693156918947411E-2</v>
          </cell>
          <cell r="AV5260" t="str">
            <v>1B</v>
          </cell>
          <cell r="AW5260">
            <v>-16.311037888551397</v>
          </cell>
          <cell r="AX5260">
            <v>-23.627316666666665</v>
          </cell>
          <cell r="AY5260">
            <v>-17.199890987399847</v>
          </cell>
          <cell r="AZ5260">
            <v>-16.311037888551397</v>
          </cell>
          <cell r="BG5260">
            <v>1.4243358926333194</v>
          </cell>
          <cell r="BJ5260">
            <v>4.8404922633047132E-3</v>
          </cell>
          <cell r="CF5260">
            <v>0</v>
          </cell>
          <cell r="CV5260">
            <v>21.458333333333332</v>
          </cell>
          <cell r="DA5260">
            <v>0</v>
          </cell>
          <cell r="ER5260">
            <v>260.39999999999998</v>
          </cell>
        </row>
        <row r="5261">
          <cell r="A5261">
            <v>643549</v>
          </cell>
          <cell r="C5261" t="str">
            <v>Snyder, Taylor</v>
          </cell>
          <cell r="AF5261">
            <v>0.1632644205798095</v>
          </cell>
          <cell r="AN5261">
            <v>89.183999999999997</v>
          </cell>
          <cell r="AP5261">
            <v>6.1803763429211567E-2</v>
          </cell>
          <cell r="AV5261" t="str">
            <v>3B</v>
          </cell>
          <cell r="AW5261">
            <v>-15.846062907460274</v>
          </cell>
          <cell r="AX5261">
            <v>-9.900034652264285</v>
          </cell>
          <cell r="AY5261">
            <v>-13.18001001742536</v>
          </cell>
          <cell r="AZ5261">
            <v>-9.900034652264285</v>
          </cell>
          <cell r="BG5261">
            <v>1.4105779054960554</v>
          </cell>
          <cell r="BJ5261">
            <v>6.4649115878891439E-3</v>
          </cell>
          <cell r="CF5261">
            <v>0</v>
          </cell>
          <cell r="CV5261">
            <v>21.791666666666668</v>
          </cell>
          <cell r="DA5261">
            <v>0</v>
          </cell>
          <cell r="ER5261">
            <v>222.95999999999998</v>
          </cell>
        </row>
        <row r="5262">
          <cell r="A5262">
            <v>650630</v>
          </cell>
          <cell r="C5262" t="str">
            <v>Sciortino, Nick</v>
          </cell>
          <cell r="AF5262">
            <v>0.16452103432109366</v>
          </cell>
          <cell r="AN5262">
            <v>69.280000000000015</v>
          </cell>
          <cell r="AP5262">
            <v>4.3541288456482419E-2</v>
          </cell>
          <cell r="AV5262" t="str">
            <v>C</v>
          </cell>
          <cell r="AW5262">
            <v>-20.730643191686635</v>
          </cell>
          <cell r="AX5262">
            <v>-24.837383333333332</v>
          </cell>
          <cell r="AY5262">
            <v>-22.287096477804393</v>
          </cell>
          <cell r="AZ5262">
            <v>-11.13580180022203</v>
          </cell>
          <cell r="BG5262">
            <v>0.98922533692910364</v>
          </cell>
          <cell r="BJ5262">
            <v>3.5720278900507603E-3</v>
          </cell>
          <cell r="CF5262">
            <v>0</v>
          </cell>
          <cell r="CV5262">
            <v>20.958333333333332</v>
          </cell>
          <cell r="DA5262">
            <v>0</v>
          </cell>
          <cell r="ER5262">
            <v>173.20000000000002</v>
          </cell>
        </row>
        <row r="5263">
          <cell r="A5263">
            <v>654959</v>
          </cell>
          <cell r="C5263" t="str">
            <v>Ayon, Andres</v>
          </cell>
          <cell r="AF5263">
            <v>0.15763558822436213</v>
          </cell>
          <cell r="AN5263">
            <v>87.168000000000006</v>
          </cell>
          <cell r="AP5263">
            <v>5.8492209989830735E-2</v>
          </cell>
          <cell r="AV5263" t="str">
            <v>LF</v>
          </cell>
          <cell r="AW5263">
            <v>-20.280125345845484</v>
          </cell>
          <cell r="AX5263">
            <v>-24.025383333333323</v>
          </cell>
          <cell r="AY5263">
            <v>-21.136797273888927</v>
          </cell>
          <cell r="AZ5263">
            <v>-20.280125345845484</v>
          </cell>
          <cell r="BG5263">
            <v>0.8742057119933806</v>
          </cell>
          <cell r="BJ5263">
            <v>1.3691382933628343E-2</v>
          </cell>
          <cell r="CF5263">
            <v>0</v>
          </cell>
          <cell r="CV5263">
            <v>21.291666666666668</v>
          </cell>
          <cell r="DA5263">
            <v>0</v>
          </cell>
          <cell r="ER5263">
            <v>217.92</v>
          </cell>
        </row>
        <row r="5264">
          <cell r="A5264">
            <v>656490</v>
          </cell>
          <cell r="C5264" t="str">
            <v>Grieshaber, Keith</v>
          </cell>
          <cell r="AF5264">
            <v>0.14653609685906038</v>
          </cell>
          <cell r="AN5264">
            <v>100.41600000000001</v>
          </cell>
          <cell r="AP5264">
            <v>7.9835595172987772E-2</v>
          </cell>
          <cell r="AV5264" t="str">
            <v>2B</v>
          </cell>
          <cell r="AW5264">
            <v>-15.981791666666666</v>
          </cell>
          <cell r="AX5264">
            <v>-6.6014232130617465</v>
          </cell>
          <cell r="AY5264">
            <v>-8.337175118743275</v>
          </cell>
          <cell r="AZ5264">
            <v>-6.6014232130617465</v>
          </cell>
          <cell r="BG5264">
            <v>1.5716950597240809</v>
          </cell>
          <cell r="BJ5264">
            <v>2.1304534790207021E-2</v>
          </cell>
          <cell r="CF5264">
            <v>0</v>
          </cell>
          <cell r="CV5264">
            <v>21.041666666666668</v>
          </cell>
          <cell r="DA5264">
            <v>0</v>
          </cell>
          <cell r="ER5264">
            <v>251.04000000000002</v>
          </cell>
        </row>
        <row r="5265">
          <cell r="A5265">
            <v>656631</v>
          </cell>
          <cell r="C5265" t="str">
            <v>Kowalczyk, Alex</v>
          </cell>
          <cell r="AF5265">
            <v>0.16917233521668373</v>
          </cell>
          <cell r="AN5265">
            <v>73.888000000000019</v>
          </cell>
          <cell r="AP5265">
            <v>5.1316703620997273E-2</v>
          </cell>
          <cell r="AV5265" t="str">
            <v>C</v>
          </cell>
          <cell r="AW5265">
            <v>-17.394571155208144</v>
          </cell>
          <cell r="AX5265">
            <v>-20.911549999999998</v>
          </cell>
          <cell r="AY5265">
            <v>-17.753592095833071</v>
          </cell>
          <cell r="AZ5265">
            <v>-4.7334056634993518</v>
          </cell>
          <cell r="BG5265">
            <v>1.5370735291963102</v>
          </cell>
          <cell r="BJ5265">
            <v>2.7041957973447384E-3</v>
          </cell>
          <cell r="CF5265">
            <v>0</v>
          </cell>
          <cell r="CV5265">
            <v>22.708333333333332</v>
          </cell>
          <cell r="DA5265">
            <v>0</v>
          </cell>
          <cell r="ER5265">
            <v>184.72000000000003</v>
          </cell>
        </row>
        <row r="5266">
          <cell r="A5266">
            <v>656847</v>
          </cell>
          <cell r="C5266" t="str">
            <v>Peters, DJ</v>
          </cell>
          <cell r="AF5266">
            <v>0.17854817473083251</v>
          </cell>
          <cell r="AN5266">
            <v>114.52800000000001</v>
          </cell>
          <cell r="AP5266">
            <v>0.10153163273707655</v>
          </cell>
          <cell r="AV5266" t="str">
            <v>CF</v>
          </cell>
          <cell r="AW5266">
            <v>-18.501839746936341</v>
          </cell>
          <cell r="AX5266">
            <v>-25.991216666666659</v>
          </cell>
          <cell r="AY5266">
            <v>-16.076117480394494</v>
          </cell>
          <cell r="AZ5266">
            <v>-16.076117480394494</v>
          </cell>
          <cell r="BG5266">
            <v>1.7952628011715119</v>
          </cell>
          <cell r="BJ5266">
            <v>2.5664826720552508E-2</v>
          </cell>
          <cell r="CF5266">
            <v>0</v>
          </cell>
          <cell r="CV5266">
            <v>20.541666666666668</v>
          </cell>
          <cell r="DA5266">
            <v>0</v>
          </cell>
          <cell r="ER5266">
            <v>286.32</v>
          </cell>
        </row>
        <row r="5267">
          <cell r="A5267">
            <v>656863</v>
          </cell>
          <cell r="C5267" t="str">
            <v>Prescott, Blaine</v>
          </cell>
          <cell r="AF5267">
            <v>0.18751794210828854</v>
          </cell>
          <cell r="AN5267">
            <v>119.71200000000002</v>
          </cell>
          <cell r="AP5267">
            <v>0.10924686103173176</v>
          </cell>
          <cell r="AV5267" t="str">
            <v>2B</v>
          </cell>
          <cell r="AW5267">
            <v>-16.083583333333337</v>
          </cell>
          <cell r="AX5267">
            <v>-5.9342948938941369</v>
          </cell>
          <cell r="AY5267">
            <v>-7.4828014927771545</v>
          </cell>
          <cell r="AZ5267">
            <v>-5.9342948938941369</v>
          </cell>
          <cell r="BG5267">
            <v>0.82369087383215889</v>
          </cell>
          <cell r="BJ5267">
            <v>-7.3090735428031073E-3</v>
          </cell>
          <cell r="CF5267">
            <v>0</v>
          </cell>
          <cell r="CV5267">
            <v>20.958333333333332</v>
          </cell>
          <cell r="DA5267">
            <v>0</v>
          </cell>
          <cell r="ER5267">
            <v>299.28000000000003</v>
          </cell>
        </row>
        <row r="5268">
          <cell r="A5268">
            <v>656909</v>
          </cell>
          <cell r="C5268" t="str">
            <v>Rodriguez, Nathan</v>
          </cell>
          <cell r="AF5268">
            <v>0.17574422524303557</v>
          </cell>
          <cell r="AN5268">
            <v>88.576000000000008</v>
          </cell>
          <cell r="AP5268">
            <v>7.5278453504236342E-2</v>
          </cell>
          <cell r="AV5268" t="str">
            <v>C</v>
          </cell>
          <cell r="AW5268">
            <v>-18.801538955901407</v>
          </cell>
          <cell r="AX5268">
            <v>-25.298916666666656</v>
          </cell>
          <cell r="AY5268">
            <v>-19.741113052312976</v>
          </cell>
          <cell r="AZ5268">
            <v>-7.4682822519240313</v>
          </cell>
          <cell r="BG5268">
            <v>1.1363069898867093</v>
          </cell>
          <cell r="BJ5268">
            <v>-1.0578148110487129E-2</v>
          </cell>
          <cell r="CF5268">
            <v>0</v>
          </cell>
          <cell r="CV5268">
            <v>20.791666666666668</v>
          </cell>
          <cell r="DA5268">
            <v>0</v>
          </cell>
          <cell r="ER5268">
            <v>221.44</v>
          </cell>
        </row>
        <row r="5269">
          <cell r="A5269">
            <v>657779</v>
          </cell>
          <cell r="C5269" t="str">
            <v>Thompson-Williams, Dom</v>
          </cell>
          <cell r="AF5269">
            <v>0.19641071858806697</v>
          </cell>
          <cell r="AN5269">
            <v>107.04000000000002</v>
          </cell>
          <cell r="AP5269">
            <v>9.0148474038215243E-2</v>
          </cell>
          <cell r="AV5269" t="str">
            <v>CF</v>
          </cell>
          <cell r="AW5269">
            <v>-15.790558333333335</v>
          </cell>
          <cell r="AX5269">
            <v>-24.224416666666663</v>
          </cell>
          <cell r="AY5269">
            <v>-3.5954744039787219</v>
          </cell>
          <cell r="AZ5269">
            <v>-3.5954744039787219</v>
          </cell>
          <cell r="BG5269">
            <v>1.1504445262705647</v>
          </cell>
          <cell r="BJ5269">
            <v>-2.8792974582798336E-2</v>
          </cell>
          <cell r="CF5269">
            <v>0</v>
          </cell>
          <cell r="CV5269">
            <v>21.208333333333332</v>
          </cell>
          <cell r="DA5269">
            <v>0</v>
          </cell>
          <cell r="ER5269">
            <v>267.60000000000002</v>
          </cell>
        </row>
        <row r="5270">
          <cell r="A5270">
            <v>660881</v>
          </cell>
          <cell r="C5270" t="str">
            <v>Tejeda, Luis</v>
          </cell>
          <cell r="AF5270">
            <v>0.14355971887829969</v>
          </cell>
          <cell r="AN5270">
            <v>58.336000000000013</v>
          </cell>
          <cell r="AP5270">
            <v>2.4553722165112868E-2</v>
          </cell>
          <cell r="AV5270" t="str">
            <v>C</v>
          </cell>
          <cell r="AW5270">
            <v>-17.720189473270597</v>
          </cell>
          <cell r="AX5270">
            <v>-24.837383333333332</v>
          </cell>
          <cell r="AY5270">
            <v>-18.273158186583007</v>
          </cell>
          <cell r="AZ5270">
            <v>-9.4941013192528594</v>
          </cell>
          <cell r="BG5270">
            <v>0.87600615907782364</v>
          </cell>
          <cell r="BJ5270">
            <v>1.2128062674317456E-2</v>
          </cell>
          <cell r="CF5270">
            <v>0</v>
          </cell>
          <cell r="CV5270">
            <v>20.958333333333332</v>
          </cell>
          <cell r="DA5270">
            <v>0</v>
          </cell>
          <cell r="ER5270">
            <v>145.84000000000003</v>
          </cell>
        </row>
        <row r="5271">
          <cell r="A5271">
            <v>661524</v>
          </cell>
          <cell r="C5271" t="str">
            <v>Greer, David</v>
          </cell>
          <cell r="AF5271">
            <v>0.1808475173941784</v>
          </cell>
          <cell r="AN5271">
            <v>72.192000000000007</v>
          </cell>
          <cell r="AP5271">
            <v>3.3140530239254007E-2</v>
          </cell>
          <cell r="AV5271" t="str">
            <v>RF</v>
          </cell>
          <cell r="AW5271">
            <v>-15.580163018608548</v>
          </cell>
          <cell r="AX5271">
            <v>-24.837383333333332</v>
          </cell>
          <cell r="AY5271">
            <v>-15.274418303180695</v>
          </cell>
          <cell r="AZ5271">
            <v>-15.274418303180695</v>
          </cell>
          <cell r="BG5271">
            <v>1.3969722106620965</v>
          </cell>
          <cell r="BJ5271">
            <v>2.1853876722574463E-2</v>
          </cell>
          <cell r="CF5271">
            <v>0</v>
          </cell>
          <cell r="CV5271">
            <v>20.958333333333332</v>
          </cell>
          <cell r="DA5271">
            <v>0</v>
          </cell>
          <cell r="ER5271">
            <v>180.48000000000002</v>
          </cell>
        </row>
        <row r="5272">
          <cell r="A5272">
            <v>661531</v>
          </cell>
          <cell r="C5272" t="str">
            <v>Serven, Brian</v>
          </cell>
          <cell r="AF5272">
            <v>0.15104817296597409</v>
          </cell>
          <cell r="AN5272">
            <v>74.464000000000013</v>
          </cell>
          <cell r="AP5272">
            <v>5.2279750732824204E-2</v>
          </cell>
          <cell r="AV5272" t="str">
            <v>C</v>
          </cell>
          <cell r="AW5272">
            <v>-17.855528698313719</v>
          </cell>
          <cell r="AX5272">
            <v>-24.423449999999995</v>
          </cell>
          <cell r="AY5272">
            <v>-18.437242431084947</v>
          </cell>
          <cell r="AZ5272">
            <v>-3.7281519984228835</v>
          </cell>
          <cell r="BG5272">
            <v>1.211558215491932</v>
          </cell>
          <cell r="BJ5272">
            <v>-2.6816122580076453E-2</v>
          </cell>
          <cell r="CF5272">
            <v>0</v>
          </cell>
          <cell r="CV5272">
            <v>21.125</v>
          </cell>
          <cell r="DA5272">
            <v>0</v>
          </cell>
          <cell r="ER5272">
            <v>186.16000000000003</v>
          </cell>
        </row>
        <row r="5273">
          <cell r="A5273">
            <v>661533</v>
          </cell>
          <cell r="C5273" t="str">
            <v>Woodmansee, Colby</v>
          </cell>
          <cell r="AF5273">
            <v>0.15881888330337177</v>
          </cell>
          <cell r="AN5273">
            <v>109.34400000000001</v>
          </cell>
          <cell r="AP5273">
            <v>9.3681586340233047E-2</v>
          </cell>
          <cell r="AV5273" t="str">
            <v>SS</v>
          </cell>
          <cell r="AW5273">
            <v>-16.588259378316732</v>
          </cell>
          <cell r="AX5273">
            <v>-2.779859925422099</v>
          </cell>
          <cell r="AY5273">
            <v>-16.688575004422301</v>
          </cell>
          <cell r="AZ5273">
            <v>-2.779859925422099</v>
          </cell>
          <cell r="BG5273">
            <v>1.5912372760329041</v>
          </cell>
          <cell r="BJ5273">
            <v>2.8832277854979691E-2</v>
          </cell>
          <cell r="CF5273">
            <v>0</v>
          </cell>
          <cell r="CV5273">
            <v>21.875</v>
          </cell>
          <cell r="DA5273">
            <v>0</v>
          </cell>
          <cell r="ER5273">
            <v>273.36</v>
          </cell>
        </row>
        <row r="5274">
          <cell r="A5274">
            <v>663352</v>
          </cell>
          <cell r="C5274" t="str">
            <v>Gowdy, Denzell</v>
          </cell>
          <cell r="AF5274">
            <v>0.14917067258642994</v>
          </cell>
          <cell r="AN5274">
            <v>89.472000000000008</v>
          </cell>
          <cell r="AP5274">
            <v>6.2274941784167814E-2</v>
          </cell>
          <cell r="AV5274" t="str">
            <v>3B</v>
          </cell>
          <cell r="AW5274">
            <v>-19.091426061007954</v>
          </cell>
          <cell r="AX5274">
            <v>-12.65562955277769</v>
          </cell>
          <cell r="AY5274">
            <v>-19.859172027726114</v>
          </cell>
          <cell r="AZ5274">
            <v>-12.65562955277769</v>
          </cell>
          <cell r="BG5274">
            <v>0.77519582455085423</v>
          </cell>
          <cell r="BJ5274">
            <v>-9.8781125334623798E-4</v>
          </cell>
          <cell r="CF5274">
            <v>0</v>
          </cell>
          <cell r="CV5274">
            <v>19.625</v>
          </cell>
          <cell r="DA5274">
            <v>0</v>
          </cell>
          <cell r="ER5274">
            <v>223.68</v>
          </cell>
        </row>
        <row r="5275">
          <cell r="A5275">
            <v>663528</v>
          </cell>
          <cell r="C5275" t="str">
            <v>January, Ryan</v>
          </cell>
          <cell r="AF5275">
            <v>0.17550494988443252</v>
          </cell>
          <cell r="AN5275">
            <v>87.13600000000001</v>
          </cell>
          <cell r="AP5275">
            <v>7.2982913614924705E-2</v>
          </cell>
          <cell r="AV5275" t="str">
            <v>C</v>
          </cell>
          <cell r="AW5275">
            <v>-25.185049955165976</v>
          </cell>
          <cell r="AX5275">
            <v>-31.843974955165969</v>
          </cell>
          <cell r="AY5275">
            <v>-28.582529106887954</v>
          </cell>
          <cell r="AZ5275">
            <v>-17.847544571301928</v>
          </cell>
          <cell r="BG5275">
            <v>0.91329754848160605</v>
          </cell>
          <cell r="BJ5275">
            <v>-7.6585075661248234E-3</v>
          </cell>
          <cell r="CF5275">
            <v>0</v>
          </cell>
          <cell r="CV5275">
            <v>19.125</v>
          </cell>
          <cell r="DA5275">
            <v>0</v>
          </cell>
          <cell r="ER5275">
            <v>217.84</v>
          </cell>
        </row>
        <row r="5276">
          <cell r="A5276">
            <v>663993</v>
          </cell>
          <cell r="C5276" t="str">
            <v>Lowe, Nathaniel</v>
          </cell>
          <cell r="AF5276">
            <v>0.18627647359520647</v>
          </cell>
          <cell r="AN5276">
            <v>110.49600000000001</v>
          </cell>
          <cell r="AP5276">
            <v>9.5437872662146206E-2</v>
          </cell>
          <cell r="AV5276" t="str">
            <v>1B</v>
          </cell>
          <cell r="AW5276">
            <v>-15.564931150711164</v>
          </cell>
          <cell r="AX5276">
            <v>-24.837383333333332</v>
          </cell>
          <cell r="AY5276">
            <v>-17.230788579147742</v>
          </cell>
          <cell r="AZ5276">
            <v>-15.564931150711164</v>
          </cell>
          <cell r="BG5276">
            <v>1.6955697537443646</v>
          </cell>
          <cell r="BJ5276">
            <v>9.297901808988901E-3</v>
          </cell>
          <cell r="CF5276">
            <v>0</v>
          </cell>
          <cell r="CV5276">
            <v>20.958333333333332</v>
          </cell>
          <cell r="DA5276">
            <v>0</v>
          </cell>
          <cell r="ER5276">
            <v>276.24</v>
          </cell>
        </row>
        <row r="5277">
          <cell r="A5277">
            <v>664031</v>
          </cell>
          <cell r="C5277" t="str">
            <v>Howard, Ryan</v>
          </cell>
          <cell r="AF5277">
            <v>0.15925630074472458</v>
          </cell>
          <cell r="AN5277">
            <v>109.056</v>
          </cell>
          <cell r="AP5277">
            <v>9.3241448622509715E-2</v>
          </cell>
          <cell r="AV5277" t="str">
            <v>SS</v>
          </cell>
          <cell r="AW5277">
            <v>-16.23608877584612</v>
          </cell>
          <cell r="AX5277">
            <v>-16.23608877584612</v>
          </cell>
          <cell r="AY5277">
            <v>-16.23608877584612</v>
          </cell>
          <cell r="AZ5277">
            <v>-16.23608877584612</v>
          </cell>
          <cell r="BG5277">
            <v>1.4843597746286763</v>
          </cell>
          <cell r="BJ5277">
            <v>-1.7620714712225649E-2</v>
          </cell>
          <cell r="CF5277">
            <v>0</v>
          </cell>
          <cell r="CV5277">
            <v>21.958333333333332</v>
          </cell>
          <cell r="DA5277">
            <v>8.9083333333333332</v>
          </cell>
          <cell r="ER5277">
            <v>272.64</v>
          </cell>
        </row>
        <row r="5278">
          <cell r="A5278">
            <v>664035</v>
          </cell>
          <cell r="C5278" t="str">
            <v>Schuknecht, John</v>
          </cell>
          <cell r="AF5278">
            <v>0.16062064877614785</v>
          </cell>
          <cell r="AN5278">
            <v>90.336000000000013</v>
          </cell>
          <cell r="AP5278">
            <v>6.3685641513999913E-2</v>
          </cell>
          <cell r="AV5278" t="str">
            <v>RF</v>
          </cell>
          <cell r="AW5278">
            <v>-14.930008333333335</v>
          </cell>
          <cell r="AX5278">
            <v>-22.433116666666667</v>
          </cell>
          <cell r="AY5278">
            <v>-9.744635538949721</v>
          </cell>
          <cell r="AZ5278">
            <v>-9.744635538949721</v>
          </cell>
          <cell r="BG5278">
            <v>1.407456049131028</v>
          </cell>
          <cell r="BJ5278">
            <v>1.9533480532373085E-2</v>
          </cell>
          <cell r="CF5278">
            <v>0</v>
          </cell>
          <cell r="CV5278">
            <v>21.958333333333332</v>
          </cell>
          <cell r="DA5278">
            <v>0</v>
          </cell>
          <cell r="ER5278">
            <v>225.84</v>
          </cell>
        </row>
        <row r="5279">
          <cell r="A5279">
            <v>664106</v>
          </cell>
          <cell r="C5279" t="str">
            <v>Jenkins, Derek</v>
          </cell>
          <cell r="AF5279">
            <v>0.15846169712308195</v>
          </cell>
          <cell r="AN5279">
            <v>81.12</v>
          </cell>
          <cell r="AP5279">
            <v>4.8415782913751704E-2</v>
          </cell>
          <cell r="AV5279" t="str">
            <v>LF</v>
          </cell>
          <cell r="AW5279">
            <v>-14.5075</v>
          </cell>
          <cell r="AX5279">
            <v>-21.580749999999995</v>
          </cell>
          <cell r="AY5279">
            <v>-1.576898929514746</v>
          </cell>
          <cell r="AZ5279">
            <v>-1.576898929514746</v>
          </cell>
          <cell r="BG5279">
            <v>1.0351565293567759</v>
          </cell>
          <cell r="BJ5279">
            <v>-2.6041824670243081E-2</v>
          </cell>
          <cell r="CF5279">
            <v>0</v>
          </cell>
          <cell r="CV5279">
            <v>22.375</v>
          </cell>
          <cell r="DA5279">
            <v>0</v>
          </cell>
          <cell r="ER5279">
            <v>202.8</v>
          </cell>
        </row>
        <row r="5280">
          <cell r="A5280">
            <v>664166</v>
          </cell>
          <cell r="C5280" t="str">
            <v>Cain, Nick</v>
          </cell>
          <cell r="AF5280">
            <v>0.13554413955430186</v>
          </cell>
          <cell r="AN5280">
            <v>84.864000000000019</v>
          </cell>
          <cell r="AP5280">
            <v>5.4678835918292923E-2</v>
          </cell>
          <cell r="AV5280" t="str">
            <v>RF</v>
          </cell>
          <cell r="AW5280">
            <v>-15.912437599859647</v>
          </cell>
          <cell r="AX5280">
            <v>-20.744249999999994</v>
          </cell>
          <cell r="AY5280">
            <v>-16.077163374142838</v>
          </cell>
          <cell r="AZ5280">
            <v>-15.912437599859647</v>
          </cell>
          <cell r="BG5280">
            <v>1.4031884223399222</v>
          </cell>
          <cell r="BJ5280">
            <v>-8.986086758547368E-3</v>
          </cell>
          <cell r="CF5280">
            <v>0</v>
          </cell>
          <cell r="CV5280">
            <v>22.791666666666668</v>
          </cell>
          <cell r="DA5280">
            <v>0</v>
          </cell>
          <cell r="ER5280">
            <v>212.16000000000003</v>
          </cell>
        </row>
        <row r="5281">
          <cell r="A5281">
            <v>664209</v>
          </cell>
          <cell r="C5281" t="str">
            <v>Babitt, Myles</v>
          </cell>
          <cell r="AF5281">
            <v>0.15447926543121537</v>
          </cell>
          <cell r="AN5281">
            <v>73.344000000000008</v>
          </cell>
          <cell r="AP5281">
            <v>3.5139030497782997E-2</v>
          </cell>
          <cell r="AV5281" t="str">
            <v>LF</v>
          </cell>
          <cell r="AW5281">
            <v>-13.634791666666667</v>
          </cell>
          <cell r="AX5281">
            <v>-19.851516666666662</v>
          </cell>
          <cell r="AY5281">
            <v>-4.7612497660406614</v>
          </cell>
          <cell r="AZ5281">
            <v>-4.7612497660406614</v>
          </cell>
          <cell r="BG5281">
            <v>1.1206913183391314</v>
          </cell>
          <cell r="BJ5281">
            <v>-6.7915679054183506E-3</v>
          </cell>
          <cell r="CF5281">
            <v>0</v>
          </cell>
          <cell r="CV5281">
            <v>23.291666666666668</v>
          </cell>
          <cell r="DA5281">
            <v>0</v>
          </cell>
          <cell r="ER5281">
            <v>183.36</v>
          </cell>
        </row>
        <row r="5282">
          <cell r="A5282">
            <v>664689</v>
          </cell>
          <cell r="C5282" t="str">
            <v>Booker, Joel</v>
          </cell>
          <cell r="AF5282">
            <v>0.1851891734856283</v>
          </cell>
          <cell r="AN5282">
            <v>115.104</v>
          </cell>
          <cell r="AP5282">
            <v>0.10239547399847104</v>
          </cell>
          <cell r="AV5282" t="str">
            <v>CF</v>
          </cell>
          <cell r="AW5282">
            <v>-14.2577</v>
          </cell>
          <cell r="AX5282">
            <v>-21.078849999999996</v>
          </cell>
          <cell r="AY5282">
            <v>-0.639250206363847</v>
          </cell>
          <cell r="AZ5282">
            <v>-0.639250206363847</v>
          </cell>
          <cell r="BG5282">
            <v>1.450002959638629</v>
          </cell>
          <cell r="BJ5282">
            <v>-1.0350606092612624E-2</v>
          </cell>
          <cell r="CF5282">
            <v>0</v>
          </cell>
          <cell r="CV5282">
            <v>22.625</v>
          </cell>
          <cell r="DA5282">
            <v>0</v>
          </cell>
          <cell r="ER5282">
            <v>287.76</v>
          </cell>
        </row>
        <row r="5283">
          <cell r="A5283">
            <v>664692</v>
          </cell>
          <cell r="C5283" t="str">
            <v>York, Trey</v>
          </cell>
          <cell r="AF5283">
            <v>0.17206093323805854</v>
          </cell>
          <cell r="AN5283">
            <v>104.44800000000001</v>
          </cell>
          <cell r="AP5283">
            <v>8.6140651162271986E-2</v>
          </cell>
          <cell r="AV5283" t="str">
            <v>2B</v>
          </cell>
          <cell r="AW5283">
            <v>-14.674033333333336</v>
          </cell>
          <cell r="AX5283">
            <v>-6.538143682166452</v>
          </cell>
          <cell r="AY5283">
            <v>-8.4249778860977553</v>
          </cell>
          <cell r="AZ5283">
            <v>-6.538143682166452</v>
          </cell>
          <cell r="BG5283">
            <v>1.5318041863927756</v>
          </cell>
          <cell r="BJ5283">
            <v>6.9458034357581522E-3</v>
          </cell>
          <cell r="CF5283">
            <v>0</v>
          </cell>
          <cell r="CV5283">
            <v>22.208333333333332</v>
          </cell>
          <cell r="DA5283">
            <v>0</v>
          </cell>
          <cell r="ER5283">
            <v>261.12</v>
          </cell>
        </row>
        <row r="5284">
          <cell r="A5284">
            <v>664743</v>
          </cell>
          <cell r="C5284" t="str">
            <v>Fecteau, Richard</v>
          </cell>
          <cell r="AF5284">
            <v>0.14511107240416093</v>
          </cell>
          <cell r="AN5284">
            <v>88.608000000000004</v>
          </cell>
          <cell r="AP5284">
            <v>6.085998477347232E-2</v>
          </cell>
          <cell r="AV5284" t="str">
            <v>3B</v>
          </cell>
          <cell r="AW5284">
            <v>-14.590766666666667</v>
          </cell>
          <cell r="AX5284">
            <v>-4.9161584137967989</v>
          </cell>
          <cell r="AY5284">
            <v>-9.5601468818630213</v>
          </cell>
          <cell r="AZ5284">
            <v>-4.9161584137967989</v>
          </cell>
          <cell r="BG5284">
            <v>1.0812905666487573</v>
          </cell>
          <cell r="BJ5284">
            <v>-1.9496821900560068E-2</v>
          </cell>
          <cell r="CF5284">
            <v>0</v>
          </cell>
          <cell r="CV5284">
            <v>22.291666666666668</v>
          </cell>
          <cell r="DA5284">
            <v>0</v>
          </cell>
          <cell r="ER5284">
            <v>221.51999999999998</v>
          </cell>
        </row>
        <row r="5285">
          <cell r="A5285">
            <v>664941</v>
          </cell>
          <cell r="C5285" t="str">
            <v>Walton, Adam</v>
          </cell>
          <cell r="AF5285">
            <v>0.16199304489513425</v>
          </cell>
          <cell r="AN5285">
            <v>81.408000000000015</v>
          </cell>
          <cell r="AP5285">
            <v>4.8900501091315274E-2</v>
          </cell>
          <cell r="AV5285" t="str">
            <v>2B</v>
          </cell>
          <cell r="AW5285">
            <v>-14.091166666666666</v>
          </cell>
          <cell r="AX5285">
            <v>-2.5844027329319221</v>
          </cell>
          <cell r="AY5285">
            <v>-6.9756409244020166</v>
          </cell>
          <cell r="AZ5285">
            <v>-2.5844027329319221</v>
          </cell>
          <cell r="BG5285">
            <v>1.4009384281304853</v>
          </cell>
          <cell r="BJ5285">
            <v>-7.1023574908142253E-3</v>
          </cell>
          <cell r="CF5285">
            <v>0</v>
          </cell>
          <cell r="CV5285">
            <v>22.791666666666668</v>
          </cell>
          <cell r="DA5285">
            <v>0</v>
          </cell>
          <cell r="ER5285">
            <v>203.52</v>
          </cell>
        </row>
        <row r="5286">
          <cell r="A5286">
            <v>665065</v>
          </cell>
          <cell r="C5286" t="str">
            <v>Nowlin, Kyle</v>
          </cell>
          <cell r="AF5286">
            <v>0.15557929452042954</v>
          </cell>
          <cell r="AN5286">
            <v>100.128</v>
          </cell>
          <cell r="AP5286">
            <v>7.9381903236678486E-2</v>
          </cell>
          <cell r="AV5286" t="str">
            <v>LF</v>
          </cell>
          <cell r="AW5286">
            <v>-19.742636451377287</v>
          </cell>
          <cell r="AX5286">
            <v>-21.899919784710612</v>
          </cell>
          <cell r="AY5286">
            <v>-20.178462426083751</v>
          </cell>
          <cell r="AZ5286">
            <v>-19.742636451377287</v>
          </cell>
          <cell r="BG5286">
            <v>1.2414309078864698</v>
          </cell>
          <cell r="BJ5286">
            <v>1.1886451597113155E-2</v>
          </cell>
          <cell r="CF5286">
            <v>0</v>
          </cell>
          <cell r="CV5286">
            <v>22.291666666666668</v>
          </cell>
          <cell r="DA5286">
            <v>0</v>
          </cell>
          <cell r="ER5286">
            <v>250.32</v>
          </cell>
        </row>
        <row r="5287">
          <cell r="A5287">
            <v>665485</v>
          </cell>
          <cell r="C5287" t="str">
            <v>Reyes, Franklin</v>
          </cell>
          <cell r="AF5287">
            <v>0.11832907440600482</v>
          </cell>
          <cell r="AN5287">
            <v>103.87200000000001</v>
          </cell>
          <cell r="AP5287">
            <v>8.5245224207265324E-2</v>
          </cell>
          <cell r="AV5287" t="str">
            <v>RF</v>
          </cell>
          <cell r="AW5287">
            <v>-21.805695687582624</v>
          </cell>
          <cell r="AX5287">
            <v>-34.986916666666659</v>
          </cell>
          <cell r="AY5287">
            <v>-26.843923246726533</v>
          </cell>
          <cell r="AZ5287">
            <v>-21.805695687582624</v>
          </cell>
          <cell r="BG5287">
            <v>0.82427277172468449</v>
          </cell>
          <cell r="BJ5287">
            <v>-8.4146706350017465E-3</v>
          </cell>
          <cell r="CF5287">
            <v>0</v>
          </cell>
          <cell r="CV5287">
            <v>17.791666666666668</v>
          </cell>
          <cell r="DA5287">
            <v>0</v>
          </cell>
          <cell r="ER5287">
            <v>259.68</v>
          </cell>
        </row>
        <row r="5288">
          <cell r="A5288">
            <v>665707</v>
          </cell>
          <cell r="C5288" t="str">
            <v>Familia, Aaron</v>
          </cell>
          <cell r="AF5288">
            <v>0.12102075904570844</v>
          </cell>
          <cell r="AN5288">
            <v>86.88000000000001</v>
          </cell>
          <cell r="AP5288">
            <v>5.8017221589127255E-2</v>
          </cell>
          <cell r="AV5288" t="str">
            <v>3B</v>
          </cell>
          <cell r="AW5288">
            <v>-28.78919843520913</v>
          </cell>
          <cell r="AX5288">
            <v>-27.211006362832578</v>
          </cell>
          <cell r="AY5288">
            <v>-34.008546524723272</v>
          </cell>
          <cell r="AZ5288">
            <v>-27.211006362832578</v>
          </cell>
          <cell r="BG5288">
            <v>0.61595279555066473</v>
          </cell>
          <cell r="BJ5288">
            <v>-1.3453904314241885E-2</v>
          </cell>
          <cell r="CF5288">
            <v>0</v>
          </cell>
          <cell r="CV5288">
            <v>17.291666666666668</v>
          </cell>
          <cell r="DA5288">
            <v>0</v>
          </cell>
          <cell r="ER5288">
            <v>217.20000000000002</v>
          </cell>
        </row>
        <row r="5289">
          <cell r="A5289">
            <v>665847</v>
          </cell>
          <cell r="C5289" t="str">
            <v>Espinosa, Roberto</v>
          </cell>
          <cell r="AF5289">
            <v>0.11824218655935689</v>
          </cell>
          <cell r="AN5289">
            <v>74.176000000000002</v>
          </cell>
          <cell r="AP5289">
            <v>5.1798471708129235E-2</v>
          </cell>
          <cell r="AV5289" t="str">
            <v>C</v>
          </cell>
          <cell r="AW5289">
            <v>-25.190883129086686</v>
          </cell>
          <cell r="AX5289">
            <v>-35.964816666666657</v>
          </cell>
          <cell r="AY5289">
            <v>-29.112834449893342</v>
          </cell>
          <cell r="AZ5289">
            <v>-23.304280264856107</v>
          </cell>
          <cell r="BG5289">
            <v>0.62256989515493788</v>
          </cell>
          <cell r="BJ5289">
            <v>-3.3230350408370445E-3</v>
          </cell>
          <cell r="CF5289">
            <v>0</v>
          </cell>
          <cell r="CV5289">
            <v>17.541666666666668</v>
          </cell>
          <cell r="DA5289">
            <v>0</v>
          </cell>
          <cell r="ER5289">
            <v>185.44</v>
          </cell>
        </row>
        <row r="5290">
          <cell r="A5290">
            <v>665862</v>
          </cell>
          <cell r="C5290" t="str">
            <v>Chisholm, Jasrado</v>
          </cell>
          <cell r="AF5290">
            <v>0.16881550049001123</v>
          </cell>
          <cell r="AN5290">
            <v>111.36</v>
          </cell>
          <cell r="AP5290">
            <v>9.6750626956258579E-2</v>
          </cell>
          <cell r="AV5290" t="str">
            <v>SS</v>
          </cell>
          <cell r="AW5290">
            <v>-19.764000000000003</v>
          </cell>
          <cell r="AX5290">
            <v>-11.474664766941141</v>
          </cell>
          <cell r="AY5290">
            <v>-17.459998863123779</v>
          </cell>
          <cell r="AZ5290">
            <v>-11.474664766941141</v>
          </cell>
          <cell r="BG5290">
            <v>0.62351539275551637</v>
          </cell>
          <cell r="BJ5290">
            <v>-5.8383339044666971E-3</v>
          </cell>
          <cell r="CF5290">
            <v>0</v>
          </cell>
          <cell r="CV5290">
            <v>18.375</v>
          </cell>
          <cell r="DA5290">
            <v>0</v>
          </cell>
          <cell r="ER5290">
            <v>278.39999999999998</v>
          </cell>
        </row>
        <row r="5291">
          <cell r="A5291">
            <v>665870</v>
          </cell>
          <cell r="C5291" t="str">
            <v>Zamudio, Kevin</v>
          </cell>
          <cell r="AF5291">
            <v>0.14607041611960847</v>
          </cell>
          <cell r="AN5291">
            <v>90.624000000000009</v>
          </cell>
          <cell r="AP5291">
            <v>6.4154932014097499E-2</v>
          </cell>
          <cell r="AV5291" t="str">
            <v>1B</v>
          </cell>
          <cell r="AW5291">
            <v>-18.390790887847299</v>
          </cell>
          <cell r="AX5291">
            <v>-23.543853352791842</v>
          </cell>
          <cell r="AY5291">
            <v>-21.676721856473655</v>
          </cell>
          <cell r="AZ5291">
            <v>-18.390790887847299</v>
          </cell>
          <cell r="BG5291">
            <v>0.74426995748466296</v>
          </cell>
          <cell r="BJ5291">
            <v>1.0454729738922031E-2</v>
          </cell>
          <cell r="CF5291">
            <v>0</v>
          </cell>
          <cell r="CV5291">
            <v>18.875</v>
          </cell>
          <cell r="DA5291">
            <v>0</v>
          </cell>
          <cell r="ER5291">
            <v>226.56</v>
          </cell>
        </row>
        <row r="5292">
          <cell r="A5292">
            <v>665994</v>
          </cell>
          <cell r="C5292" t="str">
            <v>Pedroza, Cristhian</v>
          </cell>
          <cell r="AF5292">
            <v>0.12615038929477856</v>
          </cell>
          <cell r="AN5292">
            <v>118.84800000000001</v>
          </cell>
          <cell r="AP5292">
            <v>0.10797020441451122</v>
          </cell>
          <cell r="AV5292" t="str">
            <v>2B</v>
          </cell>
          <cell r="AW5292">
            <v>-21.448625</v>
          </cell>
          <cell r="AX5292">
            <v>-18.62445415154049</v>
          </cell>
          <cell r="AY5292">
            <v>-18.964863373715133</v>
          </cell>
          <cell r="AZ5292">
            <v>-18.62445415154049</v>
          </cell>
          <cell r="BG5292">
            <v>0.67857704587128698</v>
          </cell>
          <cell r="BJ5292">
            <v>4.6709107355818172E-3</v>
          </cell>
          <cell r="CF5292">
            <v>0</v>
          </cell>
          <cell r="CV5292">
            <v>17.375</v>
          </cell>
          <cell r="DA5292">
            <v>0</v>
          </cell>
          <cell r="ER5292">
            <v>297.12</v>
          </cell>
        </row>
        <row r="5293">
          <cell r="A5293">
            <v>666018</v>
          </cell>
          <cell r="C5293" t="str">
            <v>Aranda, Jonathan</v>
          </cell>
          <cell r="AF5293">
            <v>0.13192541368278685</v>
          </cell>
          <cell r="AN5293">
            <v>103.008</v>
          </cell>
          <cell r="AP5293">
            <v>8.3898788808220659E-2</v>
          </cell>
          <cell r="AV5293" t="str">
            <v>2B</v>
          </cell>
          <cell r="AW5293">
            <v>-20.161999999999999</v>
          </cell>
          <cell r="AX5293">
            <v>-13.825213733348786</v>
          </cell>
          <cell r="AY5293">
            <v>-18.421102958284724</v>
          </cell>
          <cell r="AZ5293">
            <v>-13.825213733348786</v>
          </cell>
          <cell r="BG5293">
            <v>0.57463674642856488</v>
          </cell>
          <cell r="BJ5293">
            <v>-1.2893251209780836E-2</v>
          </cell>
          <cell r="CF5293">
            <v>0</v>
          </cell>
          <cell r="CV5293">
            <v>18.125</v>
          </cell>
          <cell r="DA5293">
            <v>0</v>
          </cell>
          <cell r="ER5293">
            <v>257.52</v>
          </cell>
        </row>
        <row r="5294">
          <cell r="A5294">
            <v>666127</v>
          </cell>
          <cell r="C5294" t="str">
            <v>Curbelo, Luis</v>
          </cell>
          <cell r="AF5294">
            <v>0.15246942367447164</v>
          </cell>
          <cell r="AN5294">
            <v>100.128</v>
          </cell>
          <cell r="AP5294">
            <v>7.9381903236678486E-2</v>
          </cell>
          <cell r="AV5294" t="str">
            <v>2B</v>
          </cell>
          <cell r="AW5294">
            <v>-20.197914377798696</v>
          </cell>
          <cell r="AX5294">
            <v>-18.054191612862457</v>
          </cell>
          <cell r="AY5294">
            <v>-22.079994170398251</v>
          </cell>
          <cell r="AZ5294">
            <v>-18.054191612862457</v>
          </cell>
          <cell r="BG5294">
            <v>0.9652212578260273</v>
          </cell>
          <cell r="BJ5294">
            <v>-2.0617089419115612E-2</v>
          </cell>
          <cell r="CF5294">
            <v>0</v>
          </cell>
          <cell r="CV5294">
            <v>18.625</v>
          </cell>
          <cell r="DA5294">
            <v>0</v>
          </cell>
          <cell r="ER5294">
            <v>250.32</v>
          </cell>
        </row>
        <row r="5295">
          <cell r="A5295">
            <v>666137</v>
          </cell>
          <cell r="C5295" t="str">
            <v>Lee, Khalil</v>
          </cell>
          <cell r="AF5295">
            <v>0.17277750170006489</v>
          </cell>
          <cell r="AN5295">
            <v>103.87200000000001</v>
          </cell>
          <cell r="AP5295">
            <v>8.5245224207265324E-2</v>
          </cell>
          <cell r="AV5295" t="str">
            <v>CF</v>
          </cell>
          <cell r="AW5295">
            <v>-20.294666666666664</v>
          </cell>
          <cell r="AX5295">
            <v>-34.024883333333321</v>
          </cell>
          <cell r="AY5295">
            <v>-20.143836484787332</v>
          </cell>
          <cell r="AZ5295">
            <v>-20.143836484787332</v>
          </cell>
          <cell r="BG5295">
            <v>0.72016674654600576</v>
          </cell>
          <cell r="BJ5295">
            <v>8.9068341909689375E-3</v>
          </cell>
          <cell r="CF5295">
            <v>0</v>
          </cell>
          <cell r="CV5295">
            <v>18.041666666666668</v>
          </cell>
          <cell r="DA5295">
            <v>0</v>
          </cell>
          <cell r="ER5295">
            <v>259.68</v>
          </cell>
        </row>
        <row r="5296">
          <cell r="A5296">
            <v>666143</v>
          </cell>
          <cell r="C5296" t="str">
            <v>Rizzo, Joe</v>
          </cell>
          <cell r="AF5296">
            <v>0.15725795661503889</v>
          </cell>
          <cell r="AN5296">
            <v>98.4</v>
          </cell>
          <cell r="AP5296">
            <v>7.6650328543267365E-2</v>
          </cell>
          <cell r="AV5296" t="str">
            <v>3B</v>
          </cell>
          <cell r="AW5296">
            <v>-21.766629017997204</v>
          </cell>
          <cell r="AX5296">
            <v>-21.319234355427813</v>
          </cell>
          <cell r="AY5296">
            <v>-24.276124801774031</v>
          </cell>
          <cell r="AZ5296">
            <v>-21.319234355427813</v>
          </cell>
          <cell r="BG5296">
            <v>0.67966249778386167</v>
          </cell>
          <cell r="BJ5296">
            <v>-9.1866115008796562E-3</v>
          </cell>
          <cell r="CF5296">
            <v>0</v>
          </cell>
          <cell r="CV5296">
            <v>18.291666666666668</v>
          </cell>
          <cell r="DA5296">
            <v>0</v>
          </cell>
          <cell r="ER5296">
            <v>246</v>
          </cell>
        </row>
        <row r="5297">
          <cell r="A5297">
            <v>666144</v>
          </cell>
          <cell r="C5297" t="str">
            <v>Thomas, Francisco</v>
          </cell>
          <cell r="AF5297">
            <v>0.14035531351619804</v>
          </cell>
          <cell r="AN5297">
            <v>71.328000000000003</v>
          </cell>
          <cell r="AP5297">
            <v>3.163621355109425E-2</v>
          </cell>
          <cell r="AV5297" t="str">
            <v>SS</v>
          </cell>
          <cell r="AW5297">
            <v>-21.824478890198861</v>
          </cell>
          <cell r="AX5297">
            <v>-15.108576040573025</v>
          </cell>
          <cell r="AY5297">
            <v>-24.493684353598468</v>
          </cell>
          <cell r="AZ5297">
            <v>-15.108576040573025</v>
          </cell>
          <cell r="BG5297">
            <v>0.91331257782494668</v>
          </cell>
          <cell r="BJ5297">
            <v>-1.5234043869903263E-2</v>
          </cell>
          <cell r="CF5297">
            <v>0</v>
          </cell>
          <cell r="CV5297">
            <v>17.875</v>
          </cell>
          <cell r="DA5297">
            <v>0</v>
          </cell>
          <cell r="ER5297">
            <v>178.32</v>
          </cell>
        </row>
        <row r="5298">
          <cell r="A5298">
            <v>666158</v>
          </cell>
          <cell r="C5298" t="str">
            <v>Lux, Gavin</v>
          </cell>
          <cell r="AF5298">
            <v>0.15056737237868179</v>
          </cell>
          <cell r="AN5298">
            <v>104.73600000000002</v>
          </cell>
          <cell r="AP5298">
            <v>8.6587707580730089E-2</v>
          </cell>
          <cell r="AV5298" t="str">
            <v>SS</v>
          </cell>
          <cell r="AW5298">
            <v>-22.90512964315349</v>
          </cell>
          <cell r="AX5298">
            <v>-15.468408714867579</v>
          </cell>
          <cell r="AY5298">
            <v>-25.689614524204643</v>
          </cell>
          <cell r="AZ5298">
            <v>-15.468408714867579</v>
          </cell>
          <cell r="BG5298">
            <v>1.1126211783815092</v>
          </cell>
          <cell r="BJ5298">
            <v>1.4606335981443867E-2</v>
          </cell>
          <cell r="CF5298">
            <v>0</v>
          </cell>
          <cell r="CV5298">
            <v>18.625</v>
          </cell>
          <cell r="DA5298">
            <v>0</v>
          </cell>
          <cell r="ER5298">
            <v>261.84000000000003</v>
          </cell>
        </row>
        <row r="5299">
          <cell r="A5299">
            <v>666170</v>
          </cell>
          <cell r="C5299" t="str">
            <v>Williams, Nonie</v>
          </cell>
          <cell r="AF5299">
            <v>0.13799662955778352</v>
          </cell>
          <cell r="AN5299">
            <v>91.77600000000001</v>
          </cell>
          <cell r="AP5299">
            <v>6.6027399161279976E-2</v>
          </cell>
          <cell r="AV5299" t="str">
            <v>SS</v>
          </cell>
          <cell r="AW5299">
            <v>-20.161999999999999</v>
          </cell>
          <cell r="AX5299">
            <v>-16.069388016084172</v>
          </cell>
          <cell r="AY5299">
            <v>-13.282615336021774</v>
          </cell>
          <cell r="AZ5299">
            <v>-13.282615336021774</v>
          </cell>
          <cell r="BG5299">
            <v>0.96488758251155904</v>
          </cell>
          <cell r="BJ5299">
            <v>-1.8467131296185865E-2</v>
          </cell>
          <cell r="CF5299">
            <v>0</v>
          </cell>
          <cell r="CV5299">
            <v>18.125</v>
          </cell>
          <cell r="DA5299">
            <v>0</v>
          </cell>
          <cell r="ER5299">
            <v>229.44</v>
          </cell>
        </row>
        <row r="5300">
          <cell r="A5300">
            <v>666211</v>
          </cell>
          <cell r="C5300" t="str">
            <v>Trammell, Taylor</v>
          </cell>
          <cell r="AF5300">
            <v>0.15960660434925822</v>
          </cell>
          <cell r="AN5300">
            <v>106.464</v>
          </cell>
          <cell r="AP5300">
            <v>8.9260887646587461E-2</v>
          </cell>
          <cell r="AV5300" t="str">
            <v>LF</v>
          </cell>
          <cell r="AW5300">
            <v>-19.100666666666665</v>
          </cell>
          <cell r="AX5300">
            <v>-31.376783333333325</v>
          </cell>
          <cell r="AY5300">
            <v>-7.2529456825147536</v>
          </cell>
          <cell r="AZ5300">
            <v>-7.2529456825147536</v>
          </cell>
          <cell r="BG5300">
            <v>1.0589285250042526</v>
          </cell>
          <cell r="BJ5300">
            <v>-2.7760340989113613E-4</v>
          </cell>
          <cell r="CF5300">
            <v>0</v>
          </cell>
          <cell r="CV5300">
            <v>18.791666666666668</v>
          </cell>
          <cell r="DA5300">
            <v>0</v>
          </cell>
          <cell r="ER5300">
            <v>266.15999999999997</v>
          </cell>
        </row>
        <row r="5301">
          <cell r="A5301">
            <v>666213</v>
          </cell>
          <cell r="C5301" t="str">
            <v>Welker, Colton</v>
          </cell>
          <cell r="AF5301">
            <v>0.17090948439290871</v>
          </cell>
          <cell r="AN5301">
            <v>97.824000000000012</v>
          </cell>
          <cell r="AP5301">
            <v>7.5736197909836878E-2</v>
          </cell>
          <cell r="AV5301" t="str">
            <v>3B</v>
          </cell>
          <cell r="AW5301">
            <v>-19.233333333333334</v>
          </cell>
          <cell r="AX5301">
            <v>-18.414532628935369</v>
          </cell>
          <cell r="AY5301">
            <v>-20.686410943660704</v>
          </cell>
          <cell r="AZ5301">
            <v>-18.414532628935369</v>
          </cell>
          <cell r="BG5301">
            <v>1.0547874470970868</v>
          </cell>
          <cell r="BJ5301">
            <v>-1.8006074122127486E-2</v>
          </cell>
          <cell r="CF5301">
            <v>0</v>
          </cell>
          <cell r="CV5301">
            <v>18.708333333333332</v>
          </cell>
          <cell r="DA5301">
            <v>0</v>
          </cell>
          <cell r="ER5301">
            <v>244.56</v>
          </cell>
        </row>
        <row r="5302">
          <cell r="A5302">
            <v>666521</v>
          </cell>
          <cell r="C5302" t="str">
            <v>Marquez, Pedro</v>
          </cell>
          <cell r="AF5302">
            <v>0.15597551419356298</v>
          </cell>
          <cell r="AN5302">
            <v>84</v>
          </cell>
          <cell r="AP5302">
            <v>5.3240844570685675E-2</v>
          </cell>
          <cell r="AV5302" t="str">
            <v>LF</v>
          </cell>
          <cell r="AW5302">
            <v>-14.424233333333335</v>
          </cell>
          <cell r="AX5302">
            <v>-21.413449999999997</v>
          </cell>
          <cell r="AY5302">
            <v>-5.6999414062402689</v>
          </cell>
          <cell r="AZ5302">
            <v>-5.6999414062402689</v>
          </cell>
          <cell r="BG5302">
            <v>0.86877681304713095</v>
          </cell>
          <cell r="BJ5302">
            <v>2.4650151339955458E-2</v>
          </cell>
          <cell r="CF5302">
            <v>0</v>
          </cell>
          <cell r="CV5302">
            <v>22.458333333333332</v>
          </cell>
          <cell r="DA5302">
            <v>0</v>
          </cell>
          <cell r="ER5302">
            <v>210</v>
          </cell>
        </row>
        <row r="5303">
          <cell r="A5303">
            <v>666648</v>
          </cell>
          <cell r="C5303" t="str">
            <v>Rodriguez, Henry</v>
          </cell>
          <cell r="AF5303">
            <v>0.10904080323074491</v>
          </cell>
          <cell r="AN5303">
            <v>76.800000000000011</v>
          </cell>
          <cell r="AP5303">
            <v>4.1085265924626801E-2</v>
          </cell>
          <cell r="AV5303" t="str">
            <v>3B</v>
          </cell>
          <cell r="AW5303">
            <v>-11</v>
          </cell>
          <cell r="AX5303">
            <v>3.4389539643417555</v>
          </cell>
          <cell r="AY5303">
            <v>-7</v>
          </cell>
          <cell r="AZ5303">
            <v>3.4389539643417555</v>
          </cell>
          <cell r="BG5303">
            <v>0.63067783098799768</v>
          </cell>
          <cell r="BJ5303">
            <v>5.0566466362198517E-3</v>
          </cell>
          <cell r="CF5303">
            <v>0</v>
          </cell>
          <cell r="CV5303">
            <v>17.291666666666668</v>
          </cell>
          <cell r="DA5303">
            <v>4.3333333333333335E-2</v>
          </cell>
          <cell r="ER5303">
            <v>192</v>
          </cell>
        </row>
        <row r="5304">
          <cell r="A5304">
            <v>667247</v>
          </cell>
          <cell r="C5304" t="str">
            <v>Conlan, Brady</v>
          </cell>
          <cell r="AF5304">
            <v>0.17124526458568884</v>
          </cell>
          <cell r="AN5304">
            <v>117.69600000000001</v>
          </cell>
          <cell r="AP5304">
            <v>0.10626229214885385</v>
          </cell>
          <cell r="AV5304" t="str">
            <v>3B</v>
          </cell>
          <cell r="AW5304">
            <v>-17.129658304319587</v>
          </cell>
          <cell r="AX5304">
            <v>-4.5078712585106731</v>
          </cell>
          <cell r="AY5304">
            <v>-17.40031940575944</v>
          </cell>
          <cell r="AZ5304">
            <v>-4.5078712585106731</v>
          </cell>
          <cell r="BG5304">
            <v>1.4519648146238362</v>
          </cell>
          <cell r="BJ5304">
            <v>-8.0173785376657664E-3</v>
          </cell>
          <cell r="CF5304">
            <v>0</v>
          </cell>
          <cell r="CV5304">
            <v>22.875</v>
          </cell>
          <cell r="DA5304">
            <v>0</v>
          </cell>
          <cell r="ER5304">
            <v>294.24</v>
          </cell>
        </row>
        <row r="5305">
          <cell r="A5305">
            <v>667413</v>
          </cell>
          <cell r="C5305" t="str">
            <v>Bernal, Michael</v>
          </cell>
          <cell r="AF5305">
            <v>0.15070535235949423</v>
          </cell>
          <cell r="AN5305">
            <v>91.488</v>
          </cell>
          <cell r="AP5305">
            <v>6.5559985192719661E-2</v>
          </cell>
          <cell r="AV5305" t="str">
            <v>2B</v>
          </cell>
          <cell r="AW5305">
            <v>-14.212472437105793</v>
          </cell>
          <cell r="AX5305">
            <v>-3.7403815101178792</v>
          </cell>
          <cell r="AY5305">
            <v>-13.572420193918827</v>
          </cell>
          <cell r="AZ5305">
            <v>-3.7403815101178792</v>
          </cell>
          <cell r="BG5305">
            <v>1.2006304587279084</v>
          </cell>
          <cell r="BJ5305">
            <v>2.1255703426047707E-3</v>
          </cell>
          <cell r="CF5305">
            <v>0</v>
          </cell>
          <cell r="CV5305">
            <v>23.791666666666668</v>
          </cell>
          <cell r="DA5305">
            <v>0</v>
          </cell>
          <cell r="ER5305">
            <v>228.72</v>
          </cell>
        </row>
        <row r="5306">
          <cell r="A5306">
            <v>667416</v>
          </cell>
          <cell r="C5306" t="str">
            <v>Eagan, Clark</v>
          </cell>
          <cell r="AF5306">
            <v>0.16629936907673964</v>
          </cell>
          <cell r="AN5306">
            <v>87.744000000000014</v>
          </cell>
          <cell r="AP5306">
            <v>5.9440751181034091E-2</v>
          </cell>
          <cell r="AV5306" t="str">
            <v>CF</v>
          </cell>
          <cell r="AW5306">
            <v>-15.694941666666665</v>
          </cell>
          <cell r="AX5306">
            <v>-24.025383333333323</v>
          </cell>
          <cell r="AY5306">
            <v>-13.386155311675193</v>
          </cell>
          <cell r="AZ5306">
            <v>-13.386155311675193</v>
          </cell>
          <cell r="BG5306">
            <v>1.5729158962085803</v>
          </cell>
          <cell r="BJ5306">
            <v>1.3672368912346492E-2</v>
          </cell>
          <cell r="CF5306">
            <v>0</v>
          </cell>
          <cell r="CV5306">
            <v>21.291666666666668</v>
          </cell>
          <cell r="DA5306">
            <v>0</v>
          </cell>
          <cell r="ER5306">
            <v>219.36</v>
          </cell>
        </row>
        <row r="5307">
          <cell r="A5307">
            <v>667443</v>
          </cell>
          <cell r="C5307" t="str">
            <v>Vidales, Josh</v>
          </cell>
          <cell r="AF5307">
            <v>0.16526171940001078</v>
          </cell>
          <cell r="AN5307">
            <v>94.08</v>
          </cell>
          <cell r="AP5307">
            <v>6.9749944116409002E-2</v>
          </cell>
          <cell r="AV5307" t="str">
            <v>2B</v>
          </cell>
          <cell r="AW5307">
            <v>-14.228092766077086</v>
          </cell>
          <cell r="AX5307">
            <v>-4.3413237554448809</v>
          </cell>
          <cell r="AY5307">
            <v>-13.531565354769437</v>
          </cell>
          <cell r="AZ5307">
            <v>-4.3413237554448809</v>
          </cell>
          <cell r="BG5307">
            <v>1.3004995917722875</v>
          </cell>
          <cell r="BJ5307">
            <v>3.1326118212284738E-2</v>
          </cell>
          <cell r="CF5307">
            <v>0</v>
          </cell>
          <cell r="CV5307">
            <v>22.875</v>
          </cell>
          <cell r="DA5307">
            <v>0</v>
          </cell>
          <cell r="ER5307">
            <v>235.2</v>
          </cell>
        </row>
        <row r="5308">
          <cell r="A5308">
            <v>667506</v>
          </cell>
          <cell r="C5308" t="str">
            <v>Thurman, Nick</v>
          </cell>
          <cell r="AF5308">
            <v>0.17423636009389865</v>
          </cell>
          <cell r="AN5308">
            <v>81.951999999999998</v>
          </cell>
          <cell r="AP5308">
            <v>6.4623752323295092E-2</v>
          </cell>
          <cell r="AV5308" t="str">
            <v>C</v>
          </cell>
          <cell r="AW5308">
            <v>-15.506798153706979</v>
          </cell>
          <cell r="AX5308">
            <v>-20.744249999999994</v>
          </cell>
          <cell r="AY5308">
            <v>-16.793848384477805</v>
          </cell>
          <cell r="AZ5308">
            <v>-6.5311919987393372</v>
          </cell>
          <cell r="BG5308">
            <v>1.457134485397336</v>
          </cell>
          <cell r="BJ5308">
            <v>7.8011055465226353E-3</v>
          </cell>
          <cell r="CF5308">
            <v>0</v>
          </cell>
          <cell r="CV5308">
            <v>22.791666666666668</v>
          </cell>
          <cell r="DA5308">
            <v>0</v>
          </cell>
          <cell r="ER5308">
            <v>204.88</v>
          </cell>
        </row>
        <row r="5309">
          <cell r="A5309">
            <v>667540</v>
          </cell>
          <cell r="C5309" t="str">
            <v>Edwards, David</v>
          </cell>
          <cell r="AF5309">
            <v>0.16148973493881352</v>
          </cell>
          <cell r="AN5309">
            <v>107.328</v>
          </cell>
          <cell r="AP5309">
            <v>9.0591618783319228E-2</v>
          </cell>
          <cell r="AV5309" t="str">
            <v>1B</v>
          </cell>
          <cell r="AW5309">
            <v>-14.868920375515511</v>
          </cell>
          <cell r="AX5309">
            <v>-10.151160914595836</v>
          </cell>
          <cell r="AY5309">
            <v>-14.097381871390683</v>
          </cell>
          <cell r="AZ5309">
            <v>-10.151160914595836</v>
          </cell>
          <cell r="BG5309">
            <v>1.0512550150147837</v>
          </cell>
          <cell r="BJ5309">
            <v>7.2664018306109477E-3</v>
          </cell>
          <cell r="CF5309">
            <v>0</v>
          </cell>
          <cell r="CV5309">
            <v>23.458333333333332</v>
          </cell>
          <cell r="DA5309">
            <v>0</v>
          </cell>
          <cell r="ER5309">
            <v>268.32</v>
          </cell>
        </row>
        <row r="5310">
          <cell r="A5310">
            <v>667608</v>
          </cell>
          <cell r="C5310" t="str">
            <v>Zacarias, Oswaldo</v>
          </cell>
          <cell r="AF5310">
            <v>0.11566102809068385</v>
          </cell>
          <cell r="AN5310">
            <v>52</v>
          </cell>
          <cell r="AP5310">
            <v>1.3212343032492746E-2</v>
          </cell>
          <cell r="AV5310" t="str">
            <v>C</v>
          </cell>
          <cell r="AW5310">
            <v>-26.87059367330437</v>
          </cell>
          <cell r="AX5310">
            <v>-36.857768673304363</v>
          </cell>
          <cell r="AY5310">
            <v>-31.385101286628036</v>
          </cell>
          <cell r="AZ5310">
            <v>-21.865257049817785</v>
          </cell>
          <cell r="BG5310">
            <v>0.71203716682772877</v>
          </cell>
          <cell r="BJ5310">
            <v>4.1931258862957531E-2</v>
          </cell>
          <cell r="CF5310">
            <v>0</v>
          </cell>
          <cell r="CV5310">
            <v>17.458333333333332</v>
          </cell>
          <cell r="DA5310">
            <v>0</v>
          </cell>
          <cell r="ER5310">
            <v>130</v>
          </cell>
        </row>
        <row r="5311">
          <cell r="A5311">
            <v>667646</v>
          </cell>
          <cell r="C5311" t="str">
            <v>Bono, Christoph</v>
          </cell>
          <cell r="AF5311">
            <v>0.1492359142491369</v>
          </cell>
          <cell r="AN5311">
            <v>72.768000000000015</v>
          </cell>
          <cell r="AP5311">
            <v>3.4140814162850752E-2</v>
          </cell>
          <cell r="AV5311" t="str">
            <v>LF</v>
          </cell>
          <cell r="AW5311">
            <v>-13.280208333333334</v>
          </cell>
          <cell r="AX5311">
            <v>-19.173683333333333</v>
          </cell>
          <cell r="AY5311">
            <v>-7.885512705592693</v>
          </cell>
          <cell r="AZ5311">
            <v>-7.885512705592693</v>
          </cell>
          <cell r="BG5311">
            <v>1.2792698528003212</v>
          </cell>
          <cell r="BJ5311">
            <v>-8.7954582574092683E-3</v>
          </cell>
          <cell r="CF5311">
            <v>0</v>
          </cell>
          <cell r="CV5311">
            <v>23.708333333333332</v>
          </cell>
          <cell r="DA5311">
            <v>0</v>
          </cell>
          <cell r="ER5311">
            <v>181.92000000000002</v>
          </cell>
        </row>
        <row r="5312">
          <cell r="A5312">
            <v>667826</v>
          </cell>
          <cell r="C5312" t="str">
            <v>Mendez, Borinquen</v>
          </cell>
          <cell r="AF5312">
            <v>0.12810609888253127</v>
          </cell>
          <cell r="AN5312">
            <v>104.44800000000001</v>
          </cell>
          <cell r="AP5312">
            <v>8.6140651162271986E-2</v>
          </cell>
          <cell r="AV5312" t="str">
            <v>SS</v>
          </cell>
          <cell r="AW5312">
            <v>-19.764000000000003</v>
          </cell>
          <cell r="AX5312">
            <v>-14.347880354248312</v>
          </cell>
          <cell r="AY5312">
            <v>-8.5798249999999978</v>
          </cell>
          <cell r="AZ5312">
            <v>-8.5798249999999978</v>
          </cell>
          <cell r="BG5312">
            <v>0.60803597422686195</v>
          </cell>
          <cell r="BJ5312">
            <v>-1.1756803198370734E-2</v>
          </cell>
          <cell r="CF5312">
            <v>0</v>
          </cell>
          <cell r="CV5312">
            <v>18.375</v>
          </cell>
          <cell r="DA5312">
            <v>0</v>
          </cell>
          <cell r="ER5312">
            <v>261.12</v>
          </cell>
        </row>
        <row r="5313">
          <cell r="A5313">
            <v>668346</v>
          </cell>
          <cell r="C5313" t="str">
            <v>Sanchez, Mark</v>
          </cell>
          <cell r="AF5313">
            <v>0.1502738285873827</v>
          </cell>
          <cell r="AN5313">
            <v>61.503999999999998</v>
          </cell>
          <cell r="AP5313">
            <v>3.0127208497847113E-2</v>
          </cell>
          <cell r="AV5313" t="str">
            <v>C</v>
          </cell>
          <cell r="AW5313">
            <v>-21.842651949066983</v>
          </cell>
          <cell r="AX5313">
            <v>-24.449176949066977</v>
          </cell>
          <cell r="AY5313">
            <v>-23.694431765422632</v>
          </cell>
          <cell r="AZ5313">
            <v>-14.138089171731476</v>
          </cell>
          <cell r="BG5313">
            <v>1.1192232245428406</v>
          </cell>
          <cell r="BJ5313">
            <v>1.7805528769762047E-3</v>
          </cell>
          <cell r="CF5313">
            <v>0</v>
          </cell>
          <cell r="CV5313">
            <v>21.875</v>
          </cell>
          <cell r="DA5313">
            <v>0</v>
          </cell>
          <cell r="ER5313">
            <v>153.76</v>
          </cell>
        </row>
        <row r="5314">
          <cell r="A5314">
            <v>668355</v>
          </cell>
          <cell r="C5314" t="str">
            <v>Lohr, Stephen</v>
          </cell>
          <cell r="AF5314">
            <v>0.16972854898004583</v>
          </cell>
          <cell r="AN5314">
            <v>92.352000000000004</v>
          </cell>
          <cell r="AP5314">
            <v>6.6960825676373514E-2</v>
          </cell>
          <cell r="AV5314" t="str">
            <v>3B</v>
          </cell>
          <cell r="AW5314">
            <v>-19.30241263829824</v>
          </cell>
          <cell r="AX5314">
            <v>-12.243770312023017</v>
          </cell>
          <cell r="AY5314">
            <v>-21.180017035735723</v>
          </cell>
          <cell r="AZ5314">
            <v>-12.243770312023017</v>
          </cell>
          <cell r="BG5314">
            <v>1.1297675169964276</v>
          </cell>
          <cell r="BJ5314">
            <v>-1.2429486738354869E-2</v>
          </cell>
          <cell r="CF5314">
            <v>0</v>
          </cell>
          <cell r="CV5314">
            <v>21.291666666666668</v>
          </cell>
          <cell r="DA5314">
            <v>0</v>
          </cell>
          <cell r="ER5314">
            <v>230.88</v>
          </cell>
        </row>
        <row r="5315">
          <cell r="A5315">
            <v>668407</v>
          </cell>
          <cell r="C5315" t="str">
            <v>Romero, Gerardo</v>
          </cell>
          <cell r="AF5315">
            <v>0.12816244059639079</v>
          </cell>
          <cell r="AN5315">
            <v>73.055999999999997</v>
          </cell>
          <cell r="AP5315">
            <v>3.4640180378032515E-2</v>
          </cell>
          <cell r="AV5315" t="str">
            <v>SS</v>
          </cell>
          <cell r="AW5315">
            <v>-16.407483333333335</v>
          </cell>
          <cell r="AX5315">
            <v>-8.9105946252703347</v>
          </cell>
          <cell r="AY5315">
            <v>-15.628193793922879</v>
          </cell>
          <cell r="AZ5315">
            <v>-8.9105946252703347</v>
          </cell>
          <cell r="BG5315">
            <v>0.44992070668020223</v>
          </cell>
          <cell r="BJ5315">
            <v>-2.0004007440098254E-3</v>
          </cell>
          <cell r="CF5315">
            <v>0</v>
          </cell>
          <cell r="CV5315">
            <v>20.708333333333332</v>
          </cell>
          <cell r="DA5315">
            <v>0</v>
          </cell>
          <cell r="ER5315">
            <v>182.64</v>
          </cell>
        </row>
        <row r="5316">
          <cell r="A5316">
            <v>668584</v>
          </cell>
          <cell r="C5316" t="str">
            <v>Carrillo, Jairo</v>
          </cell>
          <cell r="AF5316">
            <v>0.13132133713992353</v>
          </cell>
          <cell r="AN5316">
            <v>63.552</v>
          </cell>
          <cell r="AP5316">
            <v>1.7883723603449253E-2</v>
          </cell>
          <cell r="AV5316" t="str">
            <v>2B</v>
          </cell>
          <cell r="AW5316">
            <v>-25.920677006637703</v>
          </cell>
          <cell r="AX5316">
            <v>-23.772563134792293</v>
          </cell>
          <cell r="AY5316">
            <v>-28.003270585117832</v>
          </cell>
          <cell r="AZ5316">
            <v>-23.772563134792293</v>
          </cell>
          <cell r="BG5316">
            <v>0.67442062018395332</v>
          </cell>
          <cell r="BJ5316">
            <v>-1.8955465412008234E-2</v>
          </cell>
          <cell r="CF5316">
            <v>0</v>
          </cell>
          <cell r="CV5316">
            <v>17.041666666666668</v>
          </cell>
          <cell r="DA5316">
            <v>0</v>
          </cell>
          <cell r="ER5316">
            <v>158.88</v>
          </cell>
        </row>
        <row r="5317">
          <cell r="A5317">
            <v>668663</v>
          </cell>
          <cell r="C5317" t="str">
            <v>Barrera, Tres</v>
          </cell>
          <cell r="AF5317">
            <v>0.17721240370842767</v>
          </cell>
          <cell r="AN5317">
            <v>83.39200000000001</v>
          </cell>
          <cell r="AP5317">
            <v>6.6960825676373514E-2</v>
          </cell>
          <cell r="AV5317" t="str">
            <v>C</v>
          </cell>
          <cell r="AW5317">
            <v>-18.811321718171861</v>
          </cell>
          <cell r="AX5317">
            <v>-22.831183333333328</v>
          </cell>
          <cell r="AY5317">
            <v>-19.659210902006915</v>
          </cell>
          <cell r="AZ5317">
            <v>-8.0894082028754202</v>
          </cell>
          <cell r="BG5317">
            <v>1.3087977502517871</v>
          </cell>
          <cell r="BJ5317">
            <v>-6.9527258935073175E-3</v>
          </cell>
          <cell r="CF5317">
            <v>0</v>
          </cell>
          <cell r="CV5317">
            <v>21.791666666666668</v>
          </cell>
          <cell r="DA5317">
            <v>0</v>
          </cell>
          <cell r="ER5317">
            <v>208.48000000000002</v>
          </cell>
        </row>
        <row r="5318">
          <cell r="A5318">
            <v>668670</v>
          </cell>
          <cell r="C5318" t="str">
            <v>Rogers, Jake</v>
          </cell>
          <cell r="AF5318">
            <v>0.17426661858010833</v>
          </cell>
          <cell r="AN5318">
            <v>83.39200000000001</v>
          </cell>
          <cell r="AP5318">
            <v>6.6960825676373514E-2</v>
          </cell>
          <cell r="AV5318" t="str">
            <v>C</v>
          </cell>
          <cell r="AW5318">
            <v>-16.747694474952702</v>
          </cell>
          <cell r="AX5318">
            <v>-24.224416666666663</v>
          </cell>
          <cell r="AY5318">
            <v>-16.953577355492481</v>
          </cell>
          <cell r="AZ5318">
            <v>-5.483563747744129</v>
          </cell>
          <cell r="BG5318">
            <v>1.32480699733402</v>
          </cell>
          <cell r="BJ5318">
            <v>1.132633609177508E-3</v>
          </cell>
          <cell r="CF5318">
            <v>0</v>
          </cell>
          <cell r="CV5318">
            <v>21.208333333333332</v>
          </cell>
          <cell r="DA5318">
            <v>0</v>
          </cell>
          <cell r="ER5318">
            <v>208.48000000000002</v>
          </cell>
        </row>
        <row r="5319">
          <cell r="A5319">
            <v>668673</v>
          </cell>
          <cell r="C5319" t="str">
            <v>Brown, Cassidy</v>
          </cell>
          <cell r="AF5319">
            <v>0.15709582381660581</v>
          </cell>
          <cell r="AN5319">
            <v>81.088000000000022</v>
          </cell>
          <cell r="AP5319">
            <v>6.3215880115299217E-2</v>
          </cell>
          <cell r="AV5319" t="str">
            <v>C</v>
          </cell>
          <cell r="AW5319">
            <v>-21.27784364870897</v>
          </cell>
          <cell r="AX5319">
            <v>-23.7809519820423</v>
          </cell>
          <cell r="AY5319">
            <v>-22.934801253834166</v>
          </cell>
          <cell r="AZ5319">
            <v>-4.7243933659476633</v>
          </cell>
          <cell r="BG5319">
            <v>1.667253695103732</v>
          </cell>
          <cell r="BJ5319">
            <v>3.3956266393327626E-2</v>
          </cell>
          <cell r="CF5319">
            <v>0</v>
          </cell>
          <cell r="CV5319">
            <v>21.958333333333332</v>
          </cell>
          <cell r="DA5319">
            <v>0</v>
          </cell>
          <cell r="ER5319">
            <v>202.72000000000003</v>
          </cell>
        </row>
        <row r="5320">
          <cell r="A5320">
            <v>668674</v>
          </cell>
          <cell r="C5320" t="str">
            <v>Erceg, Lucas</v>
          </cell>
          <cell r="AF5320">
            <v>0.19118222592805384</v>
          </cell>
          <cell r="AN5320">
            <v>117.69600000000001</v>
          </cell>
          <cell r="AP5320">
            <v>0.10626229214885385</v>
          </cell>
          <cell r="AV5320" t="str">
            <v>3B</v>
          </cell>
          <cell r="AW5320">
            <v>-15.886175</v>
          </cell>
          <cell r="AX5320">
            <v>-11.159639141391169</v>
          </cell>
          <cell r="AY5320">
            <v>-9.3645993652966197</v>
          </cell>
          <cell r="AZ5320">
            <v>-9.3645993652966197</v>
          </cell>
          <cell r="BG5320">
            <v>1.7425413883054639</v>
          </cell>
          <cell r="BJ5320">
            <v>2.0438190179992623E-2</v>
          </cell>
          <cell r="CF5320">
            <v>0</v>
          </cell>
          <cell r="CV5320">
            <v>21.125</v>
          </cell>
          <cell r="DA5320">
            <v>0</v>
          </cell>
          <cell r="ER5320">
            <v>294.24</v>
          </cell>
        </row>
        <row r="5321">
          <cell r="A5321">
            <v>668681</v>
          </cell>
          <cell r="C5321" t="str">
            <v>Ice, Logan</v>
          </cell>
          <cell r="AF5321">
            <v>0.17640513978605721</v>
          </cell>
          <cell r="AN5321">
            <v>77.920000000000016</v>
          </cell>
          <cell r="AP5321">
            <v>5.8017221589127255E-2</v>
          </cell>
          <cell r="AV5321" t="str">
            <v>C</v>
          </cell>
          <cell r="AW5321">
            <v>-20.390012351959442</v>
          </cell>
          <cell r="AX5321">
            <v>-24.423449999999995</v>
          </cell>
          <cell r="AY5321">
            <v>-21.816553969279248</v>
          </cell>
          <cell r="AZ5321">
            <v>-3.9538529638049109</v>
          </cell>
          <cell r="BG5321">
            <v>1.029322433520321</v>
          </cell>
          <cell r="BJ5321">
            <v>-4.2794324354612501E-3</v>
          </cell>
          <cell r="CF5321">
            <v>0</v>
          </cell>
          <cell r="CV5321">
            <v>21.125</v>
          </cell>
          <cell r="DA5321">
            <v>0</v>
          </cell>
          <cell r="ER5321">
            <v>194.8</v>
          </cell>
        </row>
        <row r="5322">
          <cell r="A5322">
            <v>668721</v>
          </cell>
          <cell r="C5322" t="str">
            <v>Henry, Payton</v>
          </cell>
          <cell r="AF5322">
            <v>0.13795103840938405</v>
          </cell>
          <cell r="AN5322">
            <v>64.960000000000008</v>
          </cell>
          <cell r="AP5322">
            <v>3.6135185647996448E-2</v>
          </cell>
          <cell r="AV5322" t="str">
            <v>C</v>
          </cell>
          <cell r="AW5322">
            <v>-23.214748718458033</v>
          </cell>
          <cell r="AX5322">
            <v>-30.509949999999989</v>
          </cell>
          <cell r="AY5322">
            <v>-25.975063569055145</v>
          </cell>
          <cell r="AZ5322">
            <v>-16.239721076442429</v>
          </cell>
          <cell r="BG5322">
            <v>0.96386154689248627</v>
          </cell>
          <cell r="BJ5322">
            <v>-1.1579556178584584E-2</v>
          </cell>
          <cell r="CF5322">
            <v>0</v>
          </cell>
          <cell r="CV5322">
            <v>19.041666666666668</v>
          </cell>
          <cell r="DA5322">
            <v>0</v>
          </cell>
          <cell r="ER5322">
            <v>162.4</v>
          </cell>
        </row>
        <row r="5323">
          <cell r="A5323">
            <v>668725</v>
          </cell>
          <cell r="C5323" t="str">
            <v>Williams, Jacquez</v>
          </cell>
          <cell r="AF5323">
            <v>0.13444207878325684</v>
          </cell>
          <cell r="AN5323">
            <v>81.984000000000009</v>
          </cell>
          <cell r="AP5323">
            <v>4.9868457519023246E-2</v>
          </cell>
          <cell r="AV5323" t="str">
            <v>1B</v>
          </cell>
          <cell r="AW5323">
            <v>-21.725315858266121</v>
          </cell>
          <cell r="AX5323">
            <v>-31.965249999999994</v>
          </cell>
          <cell r="AY5323">
            <v>-24.824310692013174</v>
          </cell>
          <cell r="AZ5323">
            <v>-21.725315858266121</v>
          </cell>
          <cell r="BG5323">
            <v>0.92831005525123245</v>
          </cell>
          <cell r="BJ5323">
            <v>-5.4719033196679598E-3</v>
          </cell>
          <cell r="CF5323">
            <v>0</v>
          </cell>
          <cell r="CV5323">
            <v>18.625</v>
          </cell>
          <cell r="DA5323">
            <v>0</v>
          </cell>
          <cell r="ER5323">
            <v>204.96</v>
          </cell>
        </row>
        <row r="5324">
          <cell r="A5324">
            <v>668872</v>
          </cell>
          <cell r="C5324" t="str">
            <v>Jefferson, Manny</v>
          </cell>
          <cell r="AF5324">
            <v>0.16863173720494451</v>
          </cell>
          <cell r="AN5324">
            <v>104.16</v>
          </cell>
          <cell r="AP5324">
            <v>8.5693156918947411E-2</v>
          </cell>
          <cell r="AV5324" t="str">
            <v>2B</v>
          </cell>
          <cell r="AW5324">
            <v>-15.694941666666665</v>
          </cell>
          <cell r="AX5324">
            <v>-9.675638802357712</v>
          </cell>
          <cell r="AY5324">
            <v>-12.849978287487946</v>
          </cell>
          <cell r="AZ5324">
            <v>-9.675638802357712</v>
          </cell>
          <cell r="BG5324">
            <v>1.4740812574058446</v>
          </cell>
          <cell r="BJ5324">
            <v>-9.3219892801812716E-3</v>
          </cell>
          <cell r="CF5324">
            <v>0</v>
          </cell>
          <cell r="CV5324">
            <v>21.291666666666668</v>
          </cell>
          <cell r="DA5324">
            <v>0</v>
          </cell>
          <cell r="ER5324">
            <v>260.39999999999998</v>
          </cell>
        </row>
        <row r="5325">
          <cell r="A5325">
            <v>668888</v>
          </cell>
          <cell r="C5325" t="str">
            <v>Potts, Hudson</v>
          </cell>
          <cell r="AF5325">
            <v>0.14605981824929354</v>
          </cell>
          <cell r="AN5325">
            <v>107.04000000000002</v>
          </cell>
          <cell r="AP5325">
            <v>9.0148474038215243E-2</v>
          </cell>
          <cell r="AV5325" t="str">
            <v>SS</v>
          </cell>
          <cell r="AW5325">
            <v>-20.868558333333336</v>
          </cell>
          <cell r="AX5325">
            <v>-12.785573216086107</v>
          </cell>
          <cell r="AY5325">
            <v>-15.557427500844083</v>
          </cell>
          <cell r="AZ5325">
            <v>-12.785573216086107</v>
          </cell>
          <cell r="BG5325">
            <v>1.2247928013921876</v>
          </cell>
          <cell r="BJ5325">
            <v>8.7941305414694099E-3</v>
          </cell>
          <cell r="CF5325">
            <v>0</v>
          </cell>
          <cell r="CV5325">
            <v>17.708333333333332</v>
          </cell>
          <cell r="DA5325">
            <v>0</v>
          </cell>
          <cell r="ER5325">
            <v>267.60000000000002</v>
          </cell>
        </row>
        <row r="5326">
          <cell r="A5326">
            <v>669008</v>
          </cell>
          <cell r="C5326" t="str">
            <v>Dawson, Ronnie</v>
          </cell>
          <cell r="AF5326">
            <v>0.19777112347367376</v>
          </cell>
          <cell r="AN5326">
            <v>115.104</v>
          </cell>
          <cell r="AP5326">
            <v>0.10239547399847104</v>
          </cell>
          <cell r="AV5326" t="str">
            <v>LF</v>
          </cell>
          <cell r="AW5326">
            <v>-15.886175</v>
          </cell>
          <cell r="AX5326">
            <v>-24.423449999999995</v>
          </cell>
          <cell r="AY5326">
            <v>-11.219385880423722</v>
          </cell>
          <cell r="AZ5326">
            <v>-11.219385880423722</v>
          </cell>
          <cell r="BG5326">
            <v>1.2172760970730292</v>
          </cell>
          <cell r="BJ5326">
            <v>-2.6008350213050903E-2</v>
          </cell>
          <cell r="CF5326">
            <v>0</v>
          </cell>
          <cell r="CV5326">
            <v>21.125</v>
          </cell>
          <cell r="DA5326">
            <v>0</v>
          </cell>
          <cell r="ER5326">
            <v>287.76</v>
          </cell>
        </row>
        <row r="5327">
          <cell r="A5327">
            <v>669045</v>
          </cell>
          <cell r="C5327" t="str">
            <v>Weber, Skyler</v>
          </cell>
          <cell r="AF5327">
            <v>0.14393222435291014</v>
          </cell>
          <cell r="AN5327">
            <v>65.536000000000001</v>
          </cell>
          <cell r="AP5327">
            <v>3.7129285991017391E-2</v>
          </cell>
          <cell r="AV5327" t="str">
            <v>C</v>
          </cell>
          <cell r="AW5327">
            <v>-15.981791666666666</v>
          </cell>
          <cell r="AX5327">
            <v>-24.622483333333324</v>
          </cell>
          <cell r="AY5327">
            <v>-7.7527258780961699</v>
          </cell>
          <cell r="AZ5327">
            <v>6.1559967147245853</v>
          </cell>
          <cell r="BG5327">
            <v>1.0930863518146525</v>
          </cell>
          <cell r="BJ5327">
            <v>-3.5922685069050726E-2</v>
          </cell>
          <cell r="CF5327">
            <v>0</v>
          </cell>
          <cell r="CV5327">
            <v>21.041666666666668</v>
          </cell>
          <cell r="DA5327">
            <v>0</v>
          </cell>
          <cell r="ER5327">
            <v>163.84</v>
          </cell>
        </row>
        <row r="5328">
          <cell r="A5328">
            <v>669049</v>
          </cell>
          <cell r="C5328" t="str">
            <v>Justus, Connor</v>
          </cell>
          <cell r="AF5328">
            <v>0.16713329026452145</v>
          </cell>
          <cell r="AN5328">
            <v>114.81599999999999</v>
          </cell>
          <cell r="AP5328">
            <v>0.10196376110481165</v>
          </cell>
          <cell r="AV5328" t="str">
            <v>SS</v>
          </cell>
          <cell r="AW5328">
            <v>-18.608669013527432</v>
          </cell>
          <cell r="AX5328">
            <v>-8.0606163984086887</v>
          </cell>
          <cell r="AY5328">
            <v>-19.4021128513699</v>
          </cell>
          <cell r="AZ5328">
            <v>-8.0606163984086887</v>
          </cell>
          <cell r="BG5328">
            <v>1.2654512886906775</v>
          </cell>
          <cell r="BJ5328">
            <v>7.3395600342237568E-3</v>
          </cell>
          <cell r="CF5328">
            <v>0</v>
          </cell>
          <cell r="CV5328">
            <v>21.625</v>
          </cell>
          <cell r="DA5328">
            <v>0</v>
          </cell>
          <cell r="ER5328">
            <v>287.03999999999996</v>
          </cell>
        </row>
        <row r="5329">
          <cell r="A5329">
            <v>669078</v>
          </cell>
          <cell r="C5329" t="str">
            <v>Griffin, Dalton</v>
          </cell>
          <cell r="AF5329">
            <v>0.12766658127862548</v>
          </cell>
          <cell r="AN5329">
            <v>91.2</v>
          </cell>
          <cell r="AP5329">
            <v>6.5092103147878611E-2</v>
          </cell>
          <cell r="AV5329" t="str">
            <v>RF</v>
          </cell>
          <cell r="AW5329">
            <v>-20.463716575600891</v>
          </cell>
          <cell r="AX5329">
            <v>-31.376783333333325</v>
          </cell>
          <cell r="AY5329">
            <v>-20.927194209938836</v>
          </cell>
          <cell r="AZ5329">
            <v>-20.463716575600891</v>
          </cell>
          <cell r="BG5329">
            <v>1.0257724869135323</v>
          </cell>
          <cell r="BJ5329">
            <v>-1.404748328020511E-2</v>
          </cell>
          <cell r="CF5329">
            <v>0</v>
          </cell>
          <cell r="CV5329">
            <v>18.791666666666668</v>
          </cell>
          <cell r="DA5329">
            <v>0</v>
          </cell>
          <cell r="ER5329">
            <v>228</v>
          </cell>
        </row>
        <row r="5330">
          <cell r="A5330">
            <v>669106</v>
          </cell>
          <cell r="C5330" t="str">
            <v>Baker, Chris</v>
          </cell>
          <cell r="AF5330">
            <v>0.18920266280956766</v>
          </cell>
          <cell r="AN5330">
            <v>119.13600000000002</v>
          </cell>
          <cell r="AP5330">
            <v>0.10839616303634192</v>
          </cell>
          <cell r="AV5330" t="str">
            <v>SS</v>
          </cell>
          <cell r="AW5330">
            <v>-15.312475000000001</v>
          </cell>
          <cell r="AX5330">
            <v>-0.89325009386120691</v>
          </cell>
          <cell r="AY5330">
            <v>-7.1019712089808635</v>
          </cell>
          <cell r="AZ5330">
            <v>-0.89325009386120691</v>
          </cell>
          <cell r="BG5330">
            <v>1.4386052035956656</v>
          </cell>
          <cell r="BJ5330">
            <v>5.8977535303177397E-3</v>
          </cell>
          <cell r="CF5330">
            <v>0</v>
          </cell>
          <cell r="CV5330">
            <v>21.625</v>
          </cell>
          <cell r="DA5330">
            <v>0</v>
          </cell>
          <cell r="ER5330">
            <v>297.84000000000003</v>
          </cell>
        </row>
        <row r="5331">
          <cell r="A5331">
            <v>669113</v>
          </cell>
          <cell r="C5331" t="str">
            <v>Zanon, Jacob</v>
          </cell>
          <cell r="AF5331">
            <v>0.19269383754022629</v>
          </cell>
          <cell r="AN5331">
            <v>104.73600000000002</v>
          </cell>
          <cell r="AP5331">
            <v>8.6587707580730089E-2</v>
          </cell>
          <cell r="AV5331" t="str">
            <v>CF</v>
          </cell>
          <cell r="AW5331">
            <v>-15.981791666666666</v>
          </cell>
          <cell r="AX5331">
            <v>-24.622483333333324</v>
          </cell>
          <cell r="AY5331">
            <v>-4.1821996667318242</v>
          </cell>
          <cell r="AZ5331">
            <v>-4.1821996667318242</v>
          </cell>
          <cell r="BG5331">
            <v>1.3211937746860343</v>
          </cell>
          <cell r="BJ5331">
            <v>-3.0762298097476635E-2</v>
          </cell>
          <cell r="CF5331">
            <v>0</v>
          </cell>
          <cell r="CV5331">
            <v>21.041666666666668</v>
          </cell>
          <cell r="DA5331">
            <v>0</v>
          </cell>
          <cell r="ER5331">
            <v>261.84000000000003</v>
          </cell>
        </row>
        <row r="5332">
          <cell r="A5332">
            <v>669137</v>
          </cell>
          <cell r="C5332" t="str">
            <v>Alvarez, Mandy</v>
          </cell>
          <cell r="AF5332">
            <v>0.18601680731473436</v>
          </cell>
          <cell r="AN5332">
            <v>112.80000000000001</v>
          </cell>
          <cell r="AP5332">
            <v>9.893010389075807E-2</v>
          </cell>
          <cell r="AV5332" t="str">
            <v>3B</v>
          </cell>
          <cell r="AW5332">
            <v>-17.998019506704946</v>
          </cell>
          <cell r="AX5332">
            <v>-8.2317173241677715</v>
          </cell>
          <cell r="AY5332">
            <v>-18.561702397828807</v>
          </cell>
          <cell r="AZ5332">
            <v>-8.2317173241677715</v>
          </cell>
          <cell r="BG5332">
            <v>1.5705376238276867</v>
          </cell>
          <cell r="BJ5332">
            <v>-6.1497700994364568E-4</v>
          </cell>
          <cell r="CF5332">
            <v>0</v>
          </cell>
          <cell r="CV5332">
            <v>21.958333333333332</v>
          </cell>
          <cell r="DA5332">
            <v>0</v>
          </cell>
          <cell r="ER5332">
            <v>282</v>
          </cell>
        </row>
        <row r="5333">
          <cell r="A5333">
            <v>669141</v>
          </cell>
          <cell r="C5333" t="str">
            <v>Jones, Cal</v>
          </cell>
          <cell r="AF5333">
            <v>0.14466958568771615</v>
          </cell>
          <cell r="AN5333">
            <v>91.2</v>
          </cell>
          <cell r="AP5333">
            <v>6.5092103147878611E-2</v>
          </cell>
          <cell r="AV5333" t="str">
            <v>LF</v>
          </cell>
          <cell r="AW5333">
            <v>-19.100666666666665</v>
          </cell>
          <cell r="AX5333">
            <v>-31.376783333333325</v>
          </cell>
          <cell r="AY5333">
            <v>-18.909487438970753</v>
          </cell>
          <cell r="AZ5333">
            <v>-18.909487438970753</v>
          </cell>
          <cell r="BG5333">
            <v>0.80218509167323127</v>
          </cell>
          <cell r="BJ5333">
            <v>-8.5052202130125616E-3</v>
          </cell>
          <cell r="CF5333">
            <v>0</v>
          </cell>
          <cell r="CV5333">
            <v>18.791666666666668</v>
          </cell>
          <cell r="DA5333">
            <v>0</v>
          </cell>
          <cell r="ER5333">
            <v>228</v>
          </cell>
        </row>
        <row r="5334">
          <cell r="A5334">
            <v>669221</v>
          </cell>
          <cell r="C5334" t="str">
            <v>Murphy, Sean</v>
          </cell>
          <cell r="AF5334">
            <v>0.16913312125727936</v>
          </cell>
          <cell r="AN5334">
            <v>66.975999999999999</v>
          </cell>
          <cell r="AP5334">
            <v>3.9605588682820825E-2</v>
          </cell>
          <cell r="AV5334" t="str">
            <v>C</v>
          </cell>
          <cell r="AW5334">
            <v>-16.891768061252499</v>
          </cell>
          <cell r="AX5334">
            <v>-23.030216666666668</v>
          </cell>
          <cell r="AY5334">
            <v>-17.10635880389221</v>
          </cell>
          <cell r="AZ5334">
            <v>-1.3261761296146024</v>
          </cell>
          <cell r="BG5334">
            <v>1.4804381491218446</v>
          </cell>
          <cell r="BJ5334">
            <v>-2.1910107605403691E-2</v>
          </cell>
          <cell r="CF5334">
            <v>0</v>
          </cell>
          <cell r="CV5334">
            <v>21.708333333333332</v>
          </cell>
          <cell r="DA5334">
            <v>0</v>
          </cell>
          <cell r="ER5334">
            <v>167.44</v>
          </cell>
        </row>
        <row r="5335">
          <cell r="A5335">
            <v>669222</v>
          </cell>
          <cell r="C5335" t="str">
            <v>Senzel, Nick</v>
          </cell>
          <cell r="AF5335">
            <v>0.22401314925330218</v>
          </cell>
          <cell r="AN5335">
            <v>115.96800000000002</v>
          </cell>
          <cell r="AP5335">
            <v>0.10368812581829223</v>
          </cell>
          <cell r="AV5335" t="str">
            <v>3B</v>
          </cell>
          <cell r="AW5335">
            <v>-15.981791666666666</v>
          </cell>
          <cell r="AX5335">
            <v>-6.0062247339388461</v>
          </cell>
          <cell r="AY5335">
            <v>-2.9454791666666633</v>
          </cell>
          <cell r="AZ5335">
            <v>-2.9454791666666633</v>
          </cell>
          <cell r="BG5335">
            <v>1.4628377999511213</v>
          </cell>
          <cell r="BJ5335">
            <v>4.8954640252871218E-3</v>
          </cell>
          <cell r="CF5335">
            <v>0</v>
          </cell>
          <cell r="CV5335">
            <v>21.041666666666668</v>
          </cell>
          <cell r="DA5335">
            <v>0</v>
          </cell>
          <cell r="ER5335">
            <v>289.92</v>
          </cell>
        </row>
        <row r="5336">
          <cell r="A5336">
            <v>669242</v>
          </cell>
          <cell r="C5336" t="str">
            <v>Edman, Tommy</v>
          </cell>
          <cell r="AF5336">
            <v>0.22253462221745679</v>
          </cell>
          <cell r="AN5336">
            <v>117.98400000000002</v>
          </cell>
          <cell r="AP5336">
            <v>0.10668988305257721</v>
          </cell>
          <cell r="AV5336" t="str">
            <v>SS</v>
          </cell>
          <cell r="AW5336">
            <v>-15.886175</v>
          </cell>
          <cell r="AX5336">
            <v>-2.1951345209269926</v>
          </cell>
          <cell r="AY5336">
            <v>-7.8265624179696971</v>
          </cell>
          <cell r="AZ5336">
            <v>-2.1951345209269926</v>
          </cell>
          <cell r="BG5336">
            <v>1.2632072482540466</v>
          </cell>
          <cell r="BJ5336">
            <v>-1.1642135604146731E-2</v>
          </cell>
          <cell r="CF5336">
            <v>0</v>
          </cell>
          <cell r="CV5336">
            <v>21.125</v>
          </cell>
          <cell r="DA5336">
            <v>0</v>
          </cell>
          <cell r="ER5336">
            <v>294.96000000000004</v>
          </cell>
        </row>
        <row r="5337">
          <cell r="A5337">
            <v>669262</v>
          </cell>
          <cell r="C5337" t="str">
            <v>Ramirez, Tyler</v>
          </cell>
          <cell r="AF5337">
            <v>0.17377454412981397</v>
          </cell>
          <cell r="AN5337">
            <v>90.336000000000013</v>
          </cell>
          <cell r="AP5337">
            <v>6.3685641513999913E-2</v>
          </cell>
          <cell r="AV5337" t="str">
            <v>RF</v>
          </cell>
          <cell r="AW5337">
            <v>-16.114199001553978</v>
          </cell>
          <cell r="AX5337">
            <v>-23.826349999999994</v>
          </cell>
          <cell r="AY5337">
            <v>-15.701710766041394</v>
          </cell>
          <cell r="AZ5337">
            <v>-15.701710766041394</v>
          </cell>
          <cell r="BG5337">
            <v>1.129830649896904</v>
          </cell>
          <cell r="BJ5337">
            <v>1.835358736156872E-2</v>
          </cell>
          <cell r="CF5337">
            <v>0</v>
          </cell>
          <cell r="CV5337">
            <v>21.375</v>
          </cell>
          <cell r="DA5337">
            <v>0</v>
          </cell>
          <cell r="ER5337">
            <v>225.84</v>
          </cell>
        </row>
        <row r="5338">
          <cell r="A5338">
            <v>669288</v>
          </cell>
          <cell r="C5338" t="str">
            <v>Johnson, Daniel</v>
          </cell>
          <cell r="AF5338">
            <v>0.16523392911397244</v>
          </cell>
          <cell r="AN5338">
            <v>103.87200000000001</v>
          </cell>
          <cell r="AP5338">
            <v>8.5245224207265324E-2</v>
          </cell>
          <cell r="AV5338" t="str">
            <v>RF</v>
          </cell>
          <cell r="AW5338">
            <v>-16.083583333333337</v>
          </cell>
          <cell r="AX5338">
            <v>-24.837383333333332</v>
          </cell>
          <cell r="AY5338">
            <v>-8.7292138317658434</v>
          </cell>
          <cell r="AZ5338">
            <v>-8.7292138317658434</v>
          </cell>
          <cell r="BG5338">
            <v>1.307577628443628</v>
          </cell>
          <cell r="BJ5338">
            <v>2.4375884754793417E-3</v>
          </cell>
          <cell r="CF5338">
            <v>0</v>
          </cell>
          <cell r="CV5338">
            <v>20.958333333333332</v>
          </cell>
          <cell r="DA5338">
            <v>0</v>
          </cell>
          <cell r="ER5338">
            <v>259.68</v>
          </cell>
        </row>
        <row r="5339">
          <cell r="A5339">
            <v>669305</v>
          </cell>
          <cell r="C5339" t="str">
            <v>Conde, Mauro</v>
          </cell>
          <cell r="AF5339">
            <v>0.13715787150086764</v>
          </cell>
          <cell r="AN5339">
            <v>73.632000000000005</v>
          </cell>
          <cell r="AP5339">
            <v>3.5637365321766534E-2</v>
          </cell>
          <cell r="AV5339" t="str">
            <v>CF</v>
          </cell>
          <cell r="AW5339">
            <v>-18.708841666666665</v>
          </cell>
          <cell r="AX5339">
            <v>-30.509949999999989</v>
          </cell>
          <cell r="AY5339">
            <v>-16.512415766930502</v>
          </cell>
          <cell r="AZ5339">
            <v>-16.512415766930502</v>
          </cell>
          <cell r="BG5339">
            <v>0.78427972430496207</v>
          </cell>
          <cell r="BJ5339">
            <v>-5.7718053130838276E-3</v>
          </cell>
          <cell r="CF5339">
            <v>0</v>
          </cell>
          <cell r="CV5339">
            <v>19.041666666666668</v>
          </cell>
          <cell r="DA5339">
            <v>0</v>
          </cell>
          <cell r="ER5339">
            <v>184.08</v>
          </cell>
        </row>
        <row r="5340">
          <cell r="A5340">
            <v>669344</v>
          </cell>
          <cell r="C5340" t="str">
            <v>Fernandez, Vince</v>
          </cell>
          <cell r="AF5340">
            <v>0.16684416068596894</v>
          </cell>
          <cell r="AN5340">
            <v>100.70400000000001</v>
          </cell>
          <cell r="AP5340">
            <v>8.0288840159611907E-2</v>
          </cell>
          <cell r="AV5340" t="str">
            <v>RF</v>
          </cell>
          <cell r="AW5340">
            <v>-16.083583333333337</v>
          </cell>
          <cell r="AX5340">
            <v>-24.837383333333332</v>
          </cell>
          <cell r="AY5340">
            <v>-14.48160908839229</v>
          </cell>
          <cell r="AZ5340">
            <v>-14.48160908839229</v>
          </cell>
          <cell r="BG5340">
            <v>1.5776375737696648</v>
          </cell>
          <cell r="BJ5340">
            <v>2.5369444571178675E-2</v>
          </cell>
          <cell r="CF5340">
            <v>0</v>
          </cell>
          <cell r="CV5340">
            <v>20.958333333333332</v>
          </cell>
          <cell r="DA5340">
            <v>0</v>
          </cell>
          <cell r="ER5340">
            <v>251.76</v>
          </cell>
        </row>
        <row r="5341">
          <cell r="A5341">
            <v>669450</v>
          </cell>
          <cell r="C5341" t="str">
            <v>Hummel, Cooper</v>
          </cell>
          <cell r="AF5341">
            <v>0.16861513902016112</v>
          </cell>
          <cell r="AN5341">
            <v>67.26400000000001</v>
          </cell>
          <cell r="AP5341">
            <v>4.0099321558752066E-2</v>
          </cell>
          <cell r="AV5341" t="str">
            <v>C</v>
          </cell>
          <cell r="AW5341">
            <v>-18.486707961445411</v>
          </cell>
          <cell r="AX5341">
            <v>-23.229249999999997</v>
          </cell>
          <cell r="AY5341">
            <v>-19.239498115260535</v>
          </cell>
          <cell r="AZ5341">
            <v>-8.511898517283111</v>
          </cell>
          <cell r="BG5341">
            <v>1.0471732746068843</v>
          </cell>
          <cell r="BJ5341">
            <v>-1.3748302860050934E-2</v>
          </cell>
          <cell r="CF5341">
            <v>0</v>
          </cell>
          <cell r="CV5341">
            <v>21.625</v>
          </cell>
          <cell r="DA5341">
            <v>0</v>
          </cell>
          <cell r="ER5341">
            <v>168.16000000000003</v>
          </cell>
        </row>
        <row r="5342">
          <cell r="A5342">
            <v>669623</v>
          </cell>
          <cell r="C5342" t="str">
            <v>Benedetti, Carmen</v>
          </cell>
          <cell r="AF5342">
            <v>0.17436987947952787</v>
          </cell>
          <cell r="AN5342">
            <v>89.472000000000008</v>
          </cell>
          <cell r="AP5342">
            <v>6.2274941784167814E-2</v>
          </cell>
          <cell r="AV5342" t="str">
            <v>RF</v>
          </cell>
          <cell r="AW5342">
            <v>-19.089507989609046</v>
          </cell>
          <cell r="AX5342">
            <v>-23.030216666666668</v>
          </cell>
          <cell r="AY5342">
            <v>-20.204816750843371</v>
          </cell>
          <cell r="AZ5342">
            <v>-19.089507989609046</v>
          </cell>
          <cell r="BG5342">
            <v>1.5385792455596796</v>
          </cell>
          <cell r="BJ5342">
            <v>1.9697029731892718E-2</v>
          </cell>
          <cell r="CF5342">
            <v>0</v>
          </cell>
          <cell r="CV5342">
            <v>21.708333333333332</v>
          </cell>
          <cell r="DA5342">
            <v>0</v>
          </cell>
          <cell r="ER5342">
            <v>223.68</v>
          </cell>
        </row>
        <row r="5343">
          <cell r="A5343">
            <v>669638</v>
          </cell>
          <cell r="C5343" t="str">
            <v>Churlin, Anthony</v>
          </cell>
          <cell r="AF5343">
            <v>0.13995192496595804</v>
          </cell>
          <cell r="AN5343">
            <v>75.36</v>
          </cell>
          <cell r="AP5343">
            <v>3.8616597628253868E-2</v>
          </cell>
          <cell r="AV5343" t="str">
            <v>RF</v>
          </cell>
          <cell r="AW5343">
            <v>-20.656336813696129</v>
          </cell>
          <cell r="AX5343">
            <v>-30.247449999999994</v>
          </cell>
          <cell r="AY5343">
            <v>-20.678975837752738</v>
          </cell>
          <cell r="AZ5343">
            <v>-20.656336813696129</v>
          </cell>
          <cell r="BG5343">
            <v>0.87078256544320132</v>
          </cell>
          <cell r="BJ5343">
            <v>-6.7986408811100416E-3</v>
          </cell>
          <cell r="CF5343">
            <v>0</v>
          </cell>
          <cell r="CV5343">
            <v>19.125</v>
          </cell>
          <cell r="DA5343">
            <v>0</v>
          </cell>
          <cell r="ER5343">
            <v>188.4</v>
          </cell>
        </row>
        <row r="5344">
          <cell r="A5344">
            <v>669667</v>
          </cell>
          <cell r="C5344" t="str">
            <v>Jabs, Jay</v>
          </cell>
          <cell r="AF5344">
            <v>0.1620789049761073</v>
          </cell>
          <cell r="AN5344">
            <v>99.26400000000001</v>
          </cell>
          <cell r="AP5344">
            <v>7.8018139108717355E-2</v>
          </cell>
          <cell r="AV5344" t="str">
            <v>LF</v>
          </cell>
          <cell r="AW5344">
            <v>-15.121241666666666</v>
          </cell>
          <cell r="AX5344">
            <v>-12.392021284317</v>
          </cell>
          <cell r="AY5344">
            <v>-13.759543692022586</v>
          </cell>
          <cell r="AZ5344">
            <v>-12.392021284317</v>
          </cell>
          <cell r="BG5344">
            <v>1.1865103834698887</v>
          </cell>
          <cell r="BJ5344">
            <v>-6.8005105359543192E-3</v>
          </cell>
          <cell r="CF5344">
            <v>0</v>
          </cell>
          <cell r="CV5344">
            <v>21.791666666666668</v>
          </cell>
          <cell r="DA5344">
            <v>0</v>
          </cell>
          <cell r="ER5344">
            <v>248.16</v>
          </cell>
        </row>
        <row r="5345">
          <cell r="A5345">
            <v>669675</v>
          </cell>
          <cell r="C5345" t="str">
            <v>Longo, Mitch</v>
          </cell>
          <cell r="AF5345">
            <v>0.17791305428099319</v>
          </cell>
          <cell r="AN5345">
            <v>76.224000000000004</v>
          </cell>
          <cell r="AP5345">
            <v>4.0099321558752066E-2</v>
          </cell>
          <cell r="AV5345" t="str">
            <v>RF</v>
          </cell>
          <cell r="AW5345">
            <v>-15.503708333333336</v>
          </cell>
          <cell r="AX5345">
            <v>-23.627316666666665</v>
          </cell>
          <cell r="AY5345">
            <v>-11.892597666624177</v>
          </cell>
          <cell r="AZ5345">
            <v>-11.892597666624177</v>
          </cell>
          <cell r="BG5345">
            <v>1.3780366624810916</v>
          </cell>
          <cell r="BJ5345">
            <v>-4.7179023373999929E-4</v>
          </cell>
          <cell r="CF5345">
            <v>0</v>
          </cell>
          <cell r="CV5345">
            <v>21.458333333333332</v>
          </cell>
          <cell r="DA5345">
            <v>0</v>
          </cell>
          <cell r="ER5345">
            <v>190.56</v>
          </cell>
        </row>
        <row r="5346">
          <cell r="A5346">
            <v>669726</v>
          </cell>
          <cell r="C5346" t="str">
            <v>Barash, Michael</v>
          </cell>
          <cell r="AF5346">
            <v>0.1578713333854477</v>
          </cell>
          <cell r="AN5346">
            <v>81.951999999999998</v>
          </cell>
          <cell r="AP5346">
            <v>6.4623752323295092E-2</v>
          </cell>
          <cell r="AV5346" t="str">
            <v>C</v>
          </cell>
          <cell r="AW5346">
            <v>-17.921298980831921</v>
          </cell>
          <cell r="AX5346">
            <v>-23.030216666666668</v>
          </cell>
          <cell r="AY5346">
            <v>-18.479066696664773</v>
          </cell>
          <cell r="AZ5346">
            <v>-8.0984739226008955</v>
          </cell>
          <cell r="BG5346">
            <v>1.4400185975512669</v>
          </cell>
          <cell r="BJ5346">
            <v>1.0164740348780817E-2</v>
          </cell>
          <cell r="CF5346">
            <v>0</v>
          </cell>
          <cell r="CV5346">
            <v>21.708333333333332</v>
          </cell>
          <cell r="DA5346">
            <v>0</v>
          </cell>
          <cell r="ER5346">
            <v>204.88</v>
          </cell>
        </row>
        <row r="5347">
          <cell r="A5347">
            <v>669742</v>
          </cell>
          <cell r="C5347" t="str">
            <v>Hall, Darick</v>
          </cell>
          <cell r="AF5347">
            <v>0.18228485551578388</v>
          </cell>
          <cell r="AN5347">
            <v>97.536000000000001</v>
          </cell>
          <cell r="AP5347">
            <v>7.5278453504236342E-2</v>
          </cell>
          <cell r="AV5347" t="str">
            <v>1B</v>
          </cell>
          <cell r="AW5347">
            <v>-17.329512857819505</v>
          </cell>
          <cell r="AX5347">
            <v>-24.837383333333332</v>
          </cell>
          <cell r="AY5347">
            <v>-19.136310993904527</v>
          </cell>
          <cell r="AZ5347">
            <v>-17.329512857819505</v>
          </cell>
          <cell r="BG5347">
            <v>1.5532968090132511</v>
          </cell>
          <cell r="BJ5347">
            <v>1.5723413954277541E-2</v>
          </cell>
          <cell r="CF5347">
            <v>0</v>
          </cell>
          <cell r="CV5347">
            <v>20.958333333333332</v>
          </cell>
          <cell r="DA5347">
            <v>0</v>
          </cell>
          <cell r="ER5347">
            <v>243.84</v>
          </cell>
        </row>
        <row r="5348">
          <cell r="A5348">
            <v>669743</v>
          </cell>
          <cell r="C5348" t="str">
            <v>Call, Alex</v>
          </cell>
          <cell r="AF5348">
            <v>0.19592285056228892</v>
          </cell>
          <cell r="AN5348">
            <v>128.64000000000001</v>
          </cell>
          <cell r="AP5348">
            <v>0.12222812084607326</v>
          </cell>
          <cell r="AV5348" t="str">
            <v>CF</v>
          </cell>
          <cell r="AW5348">
            <v>-15.121241666666666</v>
          </cell>
          <cell r="AX5348">
            <v>-22.831183333333328</v>
          </cell>
          <cell r="AY5348">
            <v>-10.792703764037066</v>
          </cell>
          <cell r="AZ5348">
            <v>-10.792703764037066</v>
          </cell>
          <cell r="BG5348">
            <v>1.5233453350236701</v>
          </cell>
          <cell r="BJ5348">
            <v>2.3129568785250351E-2</v>
          </cell>
          <cell r="CF5348">
            <v>0</v>
          </cell>
          <cell r="CV5348">
            <v>21.791666666666668</v>
          </cell>
          <cell r="DA5348">
            <v>0</v>
          </cell>
          <cell r="ER5348">
            <v>321.60000000000002</v>
          </cell>
        </row>
        <row r="5349">
          <cell r="A5349">
            <v>669745</v>
          </cell>
          <cell r="C5349" t="str">
            <v>Zimmerman, Jordan</v>
          </cell>
          <cell r="AF5349">
            <v>0.17503083885612986</v>
          </cell>
          <cell r="AN5349">
            <v>107.04000000000002</v>
          </cell>
          <cell r="AP5349">
            <v>9.0148474038215243E-2</v>
          </cell>
          <cell r="AV5349" t="str">
            <v>2B</v>
          </cell>
          <cell r="AW5349">
            <v>-15.312475000000001</v>
          </cell>
          <cell r="AX5349">
            <v>-7.8294274520184279</v>
          </cell>
          <cell r="AY5349">
            <v>-14.565903816968973</v>
          </cell>
          <cell r="AZ5349">
            <v>-7.8294274520184279</v>
          </cell>
          <cell r="BG5349">
            <v>1.3626881534402375</v>
          </cell>
          <cell r="BJ5349">
            <v>4.3068473207315827E-3</v>
          </cell>
          <cell r="CF5349">
            <v>0</v>
          </cell>
          <cell r="CV5349">
            <v>21.625</v>
          </cell>
          <cell r="DA5349">
            <v>0</v>
          </cell>
          <cell r="ER5349">
            <v>267.60000000000002</v>
          </cell>
        </row>
        <row r="5350">
          <cell r="A5350">
            <v>669786</v>
          </cell>
          <cell r="C5350" t="str">
            <v>Carmona, Oliver</v>
          </cell>
          <cell r="AF5350">
            <v>0.12021951232035077</v>
          </cell>
          <cell r="AN5350">
            <v>104.44800000000001</v>
          </cell>
          <cell r="AP5350">
            <v>8.6140651162271986E-2</v>
          </cell>
          <cell r="AV5350" t="str">
            <v>SS</v>
          </cell>
          <cell r="AW5350">
            <v>-19.764000000000003</v>
          </cell>
          <cell r="AX5350">
            <v>-13.995875324265896</v>
          </cell>
          <cell r="AY5350">
            <v>-16.090844212984635</v>
          </cell>
          <cell r="AZ5350">
            <v>-13.995875324265896</v>
          </cell>
          <cell r="BG5350">
            <v>0.72850249331266959</v>
          </cell>
          <cell r="BJ5350">
            <v>-1.1048639418763077E-2</v>
          </cell>
          <cell r="CF5350">
            <v>0</v>
          </cell>
          <cell r="CV5350">
            <v>18.375</v>
          </cell>
          <cell r="DA5350">
            <v>0</v>
          </cell>
          <cell r="ER5350">
            <v>261.12</v>
          </cell>
        </row>
        <row r="5351">
          <cell r="A5351">
            <v>669859</v>
          </cell>
          <cell r="C5351" t="str">
            <v>Garcia, Michael</v>
          </cell>
          <cell r="AF5351">
            <v>0.11324922189960343</v>
          </cell>
          <cell r="AN5351">
            <v>66.432000000000002</v>
          </cell>
          <cell r="AP5351">
            <v>2.3022545592105814E-2</v>
          </cell>
          <cell r="AV5351" t="str">
            <v>3B</v>
          </cell>
          <cell r="AW5351">
            <v>-23.049470188455881</v>
          </cell>
          <cell r="AX5351">
            <v>-19.274011077269542</v>
          </cell>
          <cell r="AY5351">
            <v>-25.829813029052275</v>
          </cell>
          <cell r="AZ5351">
            <v>-19.274011077269542</v>
          </cell>
          <cell r="BG5351">
            <v>0.783361932206873</v>
          </cell>
          <cell r="BJ5351">
            <v>-2.0299429030158214E-2</v>
          </cell>
          <cell r="CF5351">
            <v>0</v>
          </cell>
          <cell r="CV5351">
            <v>18.791666666666668</v>
          </cell>
          <cell r="DA5351">
            <v>0</v>
          </cell>
          <cell r="ER5351">
            <v>166.08</v>
          </cell>
        </row>
        <row r="5352">
          <cell r="A5352">
            <v>669916</v>
          </cell>
          <cell r="C5352" t="str">
            <v>Nolan, Nate</v>
          </cell>
          <cell r="AF5352">
            <v>0.15861690661920436</v>
          </cell>
          <cell r="AN5352">
            <v>79.936000000000021</v>
          </cell>
          <cell r="AP5352">
            <v>6.1332111330594241E-2</v>
          </cell>
          <cell r="AV5352" t="str">
            <v>C</v>
          </cell>
          <cell r="AW5352">
            <v>-19.815881009036246</v>
          </cell>
          <cell r="AX5352">
            <v>-23.030216666666668</v>
          </cell>
          <cell r="AY5352">
            <v>-21.005176067603873</v>
          </cell>
          <cell r="AZ5352">
            <v>-8.9465510142343376</v>
          </cell>
          <cell r="BG5352">
            <v>1.0481281527143338</v>
          </cell>
          <cell r="BJ5352">
            <v>-1.5956811303233745E-2</v>
          </cell>
          <cell r="CF5352">
            <v>0</v>
          </cell>
          <cell r="CV5352">
            <v>21.708333333333332</v>
          </cell>
          <cell r="DA5352">
            <v>0</v>
          </cell>
          <cell r="ER5352">
            <v>199.84000000000003</v>
          </cell>
        </row>
        <row r="5353">
          <cell r="A5353">
            <v>669950</v>
          </cell>
          <cell r="C5353" t="str">
            <v>Cone, Gene</v>
          </cell>
          <cell r="AF5353">
            <v>0.16980482397457189</v>
          </cell>
          <cell r="AN5353">
            <v>103.87200000000001</v>
          </cell>
          <cell r="AP5353">
            <v>8.5245224207265324E-2</v>
          </cell>
          <cell r="AV5353" t="str">
            <v>RF</v>
          </cell>
          <cell r="AW5353">
            <v>-15.121241666666666</v>
          </cell>
          <cell r="AX5353">
            <v>-22.831183333333328</v>
          </cell>
          <cell r="AY5353">
            <v>-13.558796052969598</v>
          </cell>
          <cell r="AZ5353">
            <v>-13.558796052969598</v>
          </cell>
          <cell r="BG5353">
            <v>1.3654986058146625</v>
          </cell>
          <cell r="BJ5353">
            <v>6.5745895827711565E-3</v>
          </cell>
          <cell r="CF5353">
            <v>0</v>
          </cell>
          <cell r="CV5353">
            <v>21.791666666666668</v>
          </cell>
          <cell r="DA5353">
            <v>0</v>
          </cell>
          <cell r="ER5353">
            <v>259.68</v>
          </cell>
        </row>
        <row r="5354">
          <cell r="A5354">
            <v>669985</v>
          </cell>
          <cell r="C5354" t="str">
            <v>Smith, Kyle</v>
          </cell>
          <cell r="AF5354">
            <v>0.1800120521680138</v>
          </cell>
          <cell r="AN5354">
            <v>84.864000000000019</v>
          </cell>
          <cell r="AP5354">
            <v>5.4678835918292923E-2</v>
          </cell>
          <cell r="AV5354" t="str">
            <v>1B</v>
          </cell>
          <cell r="AW5354">
            <v>-16.23305541885647</v>
          </cell>
          <cell r="AX5354">
            <v>-13.031392504419671</v>
          </cell>
          <cell r="AY5354">
            <v>-17.390171691196272</v>
          </cell>
          <cell r="AZ5354">
            <v>-13.031392504419671</v>
          </cell>
          <cell r="BG5354">
            <v>1.5702082090507248</v>
          </cell>
          <cell r="BJ5354">
            <v>1.1472359066152902E-2</v>
          </cell>
          <cell r="CF5354">
            <v>0</v>
          </cell>
          <cell r="CV5354">
            <v>22.708333333333332</v>
          </cell>
          <cell r="DA5354">
            <v>0</v>
          </cell>
          <cell r="ER5354">
            <v>212.16000000000003</v>
          </cell>
        </row>
        <row r="5355">
          <cell r="A5355">
            <v>670030</v>
          </cell>
          <cell r="C5355" t="str">
            <v>Enright, Kole</v>
          </cell>
          <cell r="AF5355">
            <v>0.15011787288883263</v>
          </cell>
          <cell r="AN5355">
            <v>90.624000000000009</v>
          </cell>
          <cell r="AP5355">
            <v>6.4154932014097499E-2</v>
          </cell>
          <cell r="AV5355" t="str">
            <v>3B</v>
          </cell>
          <cell r="AW5355">
            <v>-22.33003945597255</v>
          </cell>
          <cell r="AX5355">
            <v>-19.943769969285761</v>
          </cell>
          <cell r="AY5355">
            <v>-24.975083163518942</v>
          </cell>
          <cell r="AZ5355">
            <v>-19.943769969285761</v>
          </cell>
          <cell r="BG5355">
            <v>1.0932588589488983</v>
          </cell>
          <cell r="BJ5355">
            <v>2.073694074149704E-2</v>
          </cell>
          <cell r="CF5355">
            <v>0</v>
          </cell>
          <cell r="CV5355">
            <v>18.458333333333332</v>
          </cell>
          <cell r="DA5355">
            <v>0</v>
          </cell>
          <cell r="ER5355">
            <v>226.56</v>
          </cell>
        </row>
        <row r="5356">
          <cell r="A5356">
            <v>670037</v>
          </cell>
          <cell r="C5356" t="str">
            <v>Scott, Ryan</v>
          </cell>
          <cell r="AF5356">
            <v>0.17852901172779079</v>
          </cell>
          <cell r="AN5356">
            <v>101.56800000000001</v>
          </cell>
          <cell r="AP5356">
            <v>8.1645900016241058E-2</v>
          </cell>
          <cell r="AV5356" t="str">
            <v>LF</v>
          </cell>
          <cell r="AW5356">
            <v>-14.978496877016195</v>
          </cell>
          <cell r="AX5356">
            <v>-20.409649999999999</v>
          </cell>
          <cell r="AY5356">
            <v>-17.106319724802177</v>
          </cell>
          <cell r="AZ5356">
            <v>-14.978496877016195</v>
          </cell>
          <cell r="BG5356">
            <v>1.4589843422695674</v>
          </cell>
          <cell r="BJ5356">
            <v>1.4314267683235295E-3</v>
          </cell>
          <cell r="CF5356">
            <v>0</v>
          </cell>
          <cell r="CV5356">
            <v>22.958333333333332</v>
          </cell>
          <cell r="DA5356">
            <v>0</v>
          </cell>
          <cell r="ER5356">
            <v>253.92000000000002</v>
          </cell>
        </row>
        <row r="5357">
          <cell r="A5357">
            <v>670040</v>
          </cell>
          <cell r="C5357" t="str">
            <v>Skinner, Keith</v>
          </cell>
          <cell r="AF5357">
            <v>0.16795933345103087</v>
          </cell>
          <cell r="AN5357">
            <v>52.864000000000011</v>
          </cell>
          <cell r="AP5357">
            <v>1.4774399664016835E-2</v>
          </cell>
          <cell r="AV5357" t="str">
            <v>C</v>
          </cell>
          <cell r="AW5357">
            <v>-18.438740250510172</v>
          </cell>
          <cell r="AX5357">
            <v>-21.91535</v>
          </cell>
          <cell r="AY5357">
            <v>-19.145984222902438</v>
          </cell>
          <cell r="AZ5357">
            <v>-2.4409169852016843</v>
          </cell>
          <cell r="BG5357">
            <v>1.3228455021001999</v>
          </cell>
          <cell r="BJ5357">
            <v>-4.5485163245790175E-2</v>
          </cell>
          <cell r="CF5357">
            <v>0</v>
          </cell>
          <cell r="CV5357">
            <v>22.208333333333332</v>
          </cell>
          <cell r="DA5357">
            <v>0</v>
          </cell>
          <cell r="ER5357">
            <v>132.16000000000003</v>
          </cell>
        </row>
        <row r="5358">
          <cell r="A5358">
            <v>670042</v>
          </cell>
          <cell r="C5358" t="str">
            <v>Raley, Luke</v>
          </cell>
          <cell r="AF5358">
            <v>0.19840631256933799</v>
          </cell>
          <cell r="AN5358">
            <v>110.78400000000002</v>
          </cell>
          <cell r="AP5358">
            <v>9.5875881202859614E-2</v>
          </cell>
          <cell r="AV5358" t="str">
            <v>LF</v>
          </cell>
          <cell r="AW5358">
            <v>-19.430105782898707</v>
          </cell>
          <cell r="AX5358">
            <v>-22.831183333333328</v>
          </cell>
          <cell r="AY5358">
            <v>-16.899926029763929</v>
          </cell>
          <cell r="AZ5358">
            <v>-16.899926029763929</v>
          </cell>
          <cell r="BG5358">
            <v>1.6390768211202085</v>
          </cell>
          <cell r="BJ5358">
            <v>1.6958500687281108E-2</v>
          </cell>
          <cell r="CF5358">
            <v>0</v>
          </cell>
          <cell r="CV5358">
            <v>21.791666666666668</v>
          </cell>
          <cell r="DA5358">
            <v>0</v>
          </cell>
          <cell r="ER5358">
            <v>276.96000000000004</v>
          </cell>
        </row>
        <row r="5359">
          <cell r="A5359">
            <v>670047</v>
          </cell>
          <cell r="C5359" t="str">
            <v>Montgomery, Troy</v>
          </cell>
          <cell r="AF5359">
            <v>0.19912736806437664</v>
          </cell>
          <cell r="AN5359">
            <v>109.92000000000002</v>
          </cell>
          <cell r="AP5359">
            <v>9.4560581170191171E-2</v>
          </cell>
          <cell r="AV5359" t="str">
            <v>RF</v>
          </cell>
          <cell r="AW5359">
            <v>-15.025625000000002</v>
          </cell>
          <cell r="AX5359">
            <v>-22.632149999999996</v>
          </cell>
          <cell r="AY5359">
            <v>-5.0201070132689081</v>
          </cell>
          <cell r="AZ5359">
            <v>-5.0201070132689081</v>
          </cell>
          <cell r="BG5359">
            <v>1.3465946279042744</v>
          </cell>
          <cell r="BJ5359">
            <v>2.5166053401966065E-2</v>
          </cell>
          <cell r="CF5359">
            <v>0</v>
          </cell>
          <cell r="CV5359">
            <v>21.875</v>
          </cell>
          <cell r="DA5359">
            <v>0</v>
          </cell>
          <cell r="ER5359">
            <v>274.8</v>
          </cell>
        </row>
        <row r="5360">
          <cell r="A5360">
            <v>670052</v>
          </cell>
          <cell r="C5360" t="str">
            <v>McLean, Matt</v>
          </cell>
          <cell r="AF5360">
            <v>0.18768173506222136</v>
          </cell>
          <cell r="AN5360">
            <v>88.608000000000004</v>
          </cell>
          <cell r="AP5360">
            <v>6.085998477347232E-2</v>
          </cell>
          <cell r="AV5360" t="str">
            <v>CF</v>
          </cell>
          <cell r="AW5360">
            <v>-14.091166666666666</v>
          </cell>
          <cell r="AX5360">
            <v>-20.744249999999994</v>
          </cell>
          <cell r="AY5360">
            <v>-5.7900546198005847</v>
          </cell>
          <cell r="AZ5360">
            <v>-5.7900546198005847</v>
          </cell>
          <cell r="BG5360">
            <v>1.1905596901384952</v>
          </cell>
          <cell r="BJ5360">
            <v>1.2861897424832072E-3</v>
          </cell>
          <cell r="CF5360">
            <v>0</v>
          </cell>
          <cell r="CV5360">
            <v>22.791666666666668</v>
          </cell>
          <cell r="DA5360">
            <v>0</v>
          </cell>
          <cell r="ER5360">
            <v>221.51999999999998</v>
          </cell>
        </row>
        <row r="5361">
          <cell r="A5361">
            <v>670053</v>
          </cell>
          <cell r="C5361" t="str">
            <v>Nelson, Hosea</v>
          </cell>
          <cell r="AF5361">
            <v>0.1606325597190284</v>
          </cell>
          <cell r="AN5361">
            <v>78.816000000000017</v>
          </cell>
          <cell r="AP5361">
            <v>4.4520178398287369E-2</v>
          </cell>
          <cell r="AV5361" t="str">
            <v>LF</v>
          </cell>
          <cell r="AW5361">
            <v>-17.866624999999999</v>
          </cell>
          <cell r="AX5361">
            <v>-28.672449999999994</v>
          </cell>
          <cell r="AY5361">
            <v>-7.0333444459908483</v>
          </cell>
          <cell r="AZ5361">
            <v>-7.0333444459908483</v>
          </cell>
          <cell r="BG5361">
            <v>0.80890610122757189</v>
          </cell>
          <cell r="BJ5361">
            <v>-5.7040974333235073E-3</v>
          </cell>
          <cell r="CF5361">
            <v>0</v>
          </cell>
          <cell r="CV5361">
            <v>19.625</v>
          </cell>
          <cell r="DA5361">
            <v>0</v>
          </cell>
          <cell r="ER5361">
            <v>197.04000000000002</v>
          </cell>
        </row>
        <row r="5362">
          <cell r="A5362">
            <v>670064</v>
          </cell>
          <cell r="C5362" t="str">
            <v>Panaccione, Paul</v>
          </cell>
          <cell r="AF5362">
            <v>0.16632400585045234</v>
          </cell>
          <cell r="AN5362">
            <v>84.576000000000008</v>
          </cell>
          <cell r="AP5362">
            <v>5.4199991071073095E-2</v>
          </cell>
          <cell r="AV5362" t="str">
            <v>SS</v>
          </cell>
          <cell r="AW5362">
            <v>-14.974832462348171</v>
          </cell>
          <cell r="AX5362">
            <v>-5.8531376061334255</v>
          </cell>
          <cell r="AY5362">
            <v>-13.551175499187332</v>
          </cell>
          <cell r="AZ5362">
            <v>-5.8531376061334255</v>
          </cell>
          <cell r="BG5362">
            <v>1.179326441080808</v>
          </cell>
          <cell r="BJ5362">
            <v>-2.1499744418164764E-2</v>
          </cell>
          <cell r="CF5362">
            <v>0</v>
          </cell>
          <cell r="CV5362">
            <v>22.541666666666668</v>
          </cell>
          <cell r="DA5362">
            <v>0</v>
          </cell>
          <cell r="ER5362">
            <v>211.44</v>
          </cell>
        </row>
        <row r="5363">
          <cell r="A5363">
            <v>670066</v>
          </cell>
          <cell r="C5363" t="str">
            <v>Merrigan, Josh</v>
          </cell>
          <cell r="AF5363">
            <v>0.16131147834958631</v>
          </cell>
          <cell r="AN5363">
            <v>84.864000000000019</v>
          </cell>
          <cell r="AP5363">
            <v>5.4678835918292923E-2</v>
          </cell>
          <cell r="AV5363" t="str">
            <v>LF</v>
          </cell>
          <cell r="AW5363">
            <v>-14.091166666666666</v>
          </cell>
          <cell r="AX5363">
            <v>-20.744249999999994</v>
          </cell>
          <cell r="AY5363">
            <v>-10.225084501140145</v>
          </cell>
          <cell r="AZ5363">
            <v>-10.225084501140145</v>
          </cell>
          <cell r="BG5363">
            <v>1.3011025323682011</v>
          </cell>
          <cell r="BJ5363">
            <v>-3.0068198387693701E-2</v>
          </cell>
          <cell r="CF5363">
            <v>0</v>
          </cell>
          <cell r="CV5363">
            <v>22.791666666666668</v>
          </cell>
          <cell r="DA5363">
            <v>0</v>
          </cell>
          <cell r="ER5363">
            <v>212.16000000000003</v>
          </cell>
        </row>
        <row r="5364">
          <cell r="A5364">
            <v>670067</v>
          </cell>
          <cell r="C5364" t="str">
            <v>Hudzina, Danny</v>
          </cell>
          <cell r="AF5364">
            <v>0.1741164171170681</v>
          </cell>
          <cell r="AN5364">
            <v>99.84</v>
          </cell>
          <cell r="AP5364">
            <v>7.8927763689244812E-2</v>
          </cell>
          <cell r="AV5364" t="str">
            <v>3B</v>
          </cell>
          <cell r="AW5364">
            <v>-17.397206917176835</v>
          </cell>
          <cell r="AX5364">
            <v>-5.7450098757875745</v>
          </cell>
          <cell r="AY5364">
            <v>-17.757217556235769</v>
          </cell>
          <cell r="AZ5364">
            <v>-5.7450098757875745</v>
          </cell>
          <cell r="BG5364">
            <v>1.3100015412766304</v>
          </cell>
          <cell r="BJ5364">
            <v>-7.5536343085513278E-3</v>
          </cell>
          <cell r="CF5364">
            <v>0</v>
          </cell>
          <cell r="CV5364">
            <v>22.375</v>
          </cell>
          <cell r="DA5364">
            <v>0</v>
          </cell>
          <cell r="ER5364">
            <v>249.6</v>
          </cell>
        </row>
        <row r="5365">
          <cell r="A5365">
            <v>670073</v>
          </cell>
          <cell r="C5365" t="str">
            <v>Mattison, Chris</v>
          </cell>
          <cell r="AF5365">
            <v>0.14915798997374799</v>
          </cell>
          <cell r="AN5365">
            <v>75.904000000000011</v>
          </cell>
          <cell r="AP5365">
            <v>5.4678835918292923E-2</v>
          </cell>
          <cell r="AV5365" t="str">
            <v>C</v>
          </cell>
          <cell r="AW5365">
            <v>-15.551303064945767</v>
          </cell>
          <cell r="AX5365">
            <v>-21.91535</v>
          </cell>
          <cell r="AY5365">
            <v>-16.971039567537826</v>
          </cell>
          <cell r="AZ5365">
            <v>-11.50558204411279</v>
          </cell>
          <cell r="BG5365">
            <v>1.3516207130826596</v>
          </cell>
          <cell r="BJ5365">
            <v>-6.406842962481423E-3</v>
          </cell>
          <cell r="CF5365">
            <v>0</v>
          </cell>
          <cell r="CV5365">
            <v>22.208333333333332</v>
          </cell>
          <cell r="DA5365">
            <v>0</v>
          </cell>
          <cell r="ER5365">
            <v>189.76000000000002</v>
          </cell>
        </row>
        <row r="5366">
          <cell r="A5366">
            <v>670083</v>
          </cell>
          <cell r="C5366" t="str">
            <v>Tubbs, Darien</v>
          </cell>
          <cell r="AF5366">
            <v>0.19675280160809372</v>
          </cell>
          <cell r="AN5366">
            <v>113.376</v>
          </cell>
          <cell r="AP5366">
            <v>9.979895250686599E-2</v>
          </cell>
          <cell r="AV5366" t="str">
            <v>CF</v>
          </cell>
          <cell r="AW5366">
            <v>-15.503708333333336</v>
          </cell>
          <cell r="AX5366">
            <v>-23.627316666666665</v>
          </cell>
          <cell r="AY5366">
            <v>-5.4251101970985989</v>
          </cell>
          <cell r="AZ5366">
            <v>-5.4251101970985989</v>
          </cell>
          <cell r="BG5366">
            <v>1.1995002148180918</v>
          </cell>
          <cell r="BJ5366">
            <v>-1.1023346547319455E-3</v>
          </cell>
          <cell r="CF5366">
            <v>0</v>
          </cell>
          <cell r="CV5366">
            <v>21.458333333333332</v>
          </cell>
          <cell r="DA5366">
            <v>0</v>
          </cell>
          <cell r="ER5366">
            <v>283.44</v>
          </cell>
        </row>
        <row r="5367">
          <cell r="A5367">
            <v>670084</v>
          </cell>
          <cell r="C5367" t="str">
            <v>Heath, Nick</v>
          </cell>
          <cell r="AF5367">
            <v>0.16059396862168462</v>
          </cell>
          <cell r="AN5367">
            <v>106.464</v>
          </cell>
          <cell r="AP5367">
            <v>8.9260887646587461E-2</v>
          </cell>
          <cell r="AV5367" t="str">
            <v>CF</v>
          </cell>
          <cell r="AW5367">
            <v>-14.2577</v>
          </cell>
          <cell r="AX5367">
            <v>-21.078849999999996</v>
          </cell>
          <cell r="AY5367">
            <v>-2.0934817200856948</v>
          </cell>
          <cell r="AZ5367">
            <v>-2.0934817200856948</v>
          </cell>
          <cell r="BG5367">
            <v>1.347021090896942</v>
          </cell>
          <cell r="BJ5367">
            <v>-4.7501170220253805E-3</v>
          </cell>
          <cell r="CF5367">
            <v>0</v>
          </cell>
          <cell r="CV5367">
            <v>22.625</v>
          </cell>
          <cell r="DA5367">
            <v>0</v>
          </cell>
          <cell r="ER5367">
            <v>266.15999999999997</v>
          </cell>
        </row>
        <row r="5368">
          <cell r="A5368">
            <v>670089</v>
          </cell>
          <cell r="C5368" t="str">
            <v>Ojeda, Dimas</v>
          </cell>
          <cell r="AF5368">
            <v>0.17789123753712688</v>
          </cell>
          <cell r="AN5368">
            <v>96.384000000000015</v>
          </cell>
          <cell r="AP5368">
            <v>7.3442932896473856E-2</v>
          </cell>
          <cell r="AV5368" t="str">
            <v>LF</v>
          </cell>
          <cell r="AW5368">
            <v>-16.493649888498204</v>
          </cell>
          <cell r="AX5368">
            <v>-25.298916666666656</v>
          </cell>
          <cell r="AY5368">
            <v>-19.371773062517097</v>
          </cell>
          <cell r="AZ5368">
            <v>-16.493649888498204</v>
          </cell>
          <cell r="BG5368">
            <v>1.4794561339443639</v>
          </cell>
          <cell r="BJ5368">
            <v>2.8279352033306619E-3</v>
          </cell>
          <cell r="CF5368">
            <v>0</v>
          </cell>
          <cell r="CV5368">
            <v>20.791666666666668</v>
          </cell>
          <cell r="DA5368">
            <v>0</v>
          </cell>
          <cell r="ER5368">
            <v>240.96</v>
          </cell>
        </row>
        <row r="5369">
          <cell r="A5369">
            <v>670107</v>
          </cell>
          <cell r="C5369" t="str">
            <v>Mahala, Kevin</v>
          </cell>
          <cell r="AF5369">
            <v>0.17080947065696198</v>
          </cell>
          <cell r="AN5369">
            <v>95.52000000000001</v>
          </cell>
          <cell r="AP5369">
            <v>7.2061503340888899E-2</v>
          </cell>
          <cell r="AV5369" t="str">
            <v>2B</v>
          </cell>
          <cell r="AW5369">
            <v>-14.930008333333335</v>
          </cell>
          <cell r="AX5369">
            <v>-7.7291265761621046</v>
          </cell>
          <cell r="AY5369">
            <v>-13.55959557347715</v>
          </cell>
          <cell r="AZ5369">
            <v>-7.7291265761621046</v>
          </cell>
          <cell r="BG5369">
            <v>1.5453810713198992</v>
          </cell>
          <cell r="BJ5369">
            <v>1.4073397663745935E-2</v>
          </cell>
          <cell r="CF5369">
            <v>0</v>
          </cell>
          <cell r="CV5369">
            <v>21.958333333333332</v>
          </cell>
          <cell r="DA5369">
            <v>0</v>
          </cell>
          <cell r="ER5369">
            <v>238.8</v>
          </cell>
        </row>
        <row r="5370">
          <cell r="A5370">
            <v>670109</v>
          </cell>
          <cell r="C5370" t="str">
            <v>Bosiokovic, Jacob</v>
          </cell>
          <cell r="AF5370">
            <v>0.18306902015191939</v>
          </cell>
          <cell r="AN5370">
            <v>116.54400000000001</v>
          </cell>
          <cell r="AP5370">
            <v>0.10454782727708434</v>
          </cell>
          <cell r="AV5370" t="str">
            <v>1B</v>
          </cell>
          <cell r="AW5370">
            <v>-16.707085107217232</v>
          </cell>
          <cell r="AX5370">
            <v>-21.246149999999993</v>
          </cell>
          <cell r="AY5370">
            <v>-10.478682996879371</v>
          </cell>
          <cell r="AZ5370">
            <v>-10.478682996879371</v>
          </cell>
          <cell r="BG5370">
            <v>1.6640682835075467</v>
          </cell>
          <cell r="BJ5370">
            <v>2.4044687808905986E-2</v>
          </cell>
          <cell r="CF5370">
            <v>0</v>
          </cell>
          <cell r="CV5370">
            <v>22.541666666666668</v>
          </cell>
          <cell r="DA5370">
            <v>0</v>
          </cell>
          <cell r="ER5370">
            <v>291.36</v>
          </cell>
        </row>
        <row r="5371">
          <cell r="A5371">
            <v>670112</v>
          </cell>
          <cell r="C5371" t="str">
            <v>Villa, Anthony</v>
          </cell>
          <cell r="AF5371">
            <v>0.1633124094121475</v>
          </cell>
          <cell r="AN5371">
            <v>97.536000000000001</v>
          </cell>
          <cell r="AP5371">
            <v>7.5278453504236342E-2</v>
          </cell>
          <cell r="AV5371" t="str">
            <v>1B</v>
          </cell>
          <cell r="AW5371">
            <v>-16.339392608696762</v>
          </cell>
          <cell r="AX5371">
            <v>-21.748049999999992</v>
          </cell>
          <cell r="AY5371">
            <v>-17.654561056157352</v>
          </cell>
          <cell r="AZ5371">
            <v>-16.339392608696762</v>
          </cell>
          <cell r="BG5371">
            <v>1.4646045771392595</v>
          </cell>
          <cell r="BJ5371">
            <v>6.5500481625887768E-3</v>
          </cell>
          <cell r="CF5371">
            <v>0</v>
          </cell>
          <cell r="CV5371">
            <v>22.291666666666668</v>
          </cell>
          <cell r="DA5371">
            <v>0</v>
          </cell>
          <cell r="ER5371">
            <v>243.84</v>
          </cell>
        </row>
        <row r="5372">
          <cell r="A5372">
            <v>670113</v>
          </cell>
          <cell r="C5372" t="str">
            <v>Haley, Jim</v>
          </cell>
          <cell r="AF5372">
            <v>0.16643920369832393</v>
          </cell>
          <cell r="AN5372">
            <v>108.48</v>
          </cell>
          <cell r="AP5372">
            <v>9.2359889469032619E-2</v>
          </cell>
          <cell r="AV5372" t="str">
            <v>3B</v>
          </cell>
          <cell r="AW5372">
            <v>-15.599325</v>
          </cell>
          <cell r="AX5372">
            <v>-8.2070166046877588</v>
          </cell>
          <cell r="AY5372">
            <v>-6.4640094422006724</v>
          </cell>
          <cell r="AZ5372">
            <v>-6.4640094422006724</v>
          </cell>
          <cell r="BG5372">
            <v>1.628288038723706</v>
          </cell>
          <cell r="BJ5372">
            <v>1.7017663603890672E-2</v>
          </cell>
          <cell r="CF5372">
            <v>0</v>
          </cell>
          <cell r="CV5372">
            <v>21.375</v>
          </cell>
          <cell r="DA5372">
            <v>0</v>
          </cell>
          <cell r="ER5372">
            <v>271.2</v>
          </cell>
        </row>
        <row r="5373">
          <cell r="A5373">
            <v>670115</v>
          </cell>
          <cell r="C5373" t="str">
            <v>Van Horn, Brandon</v>
          </cell>
          <cell r="AF5373">
            <v>0.14644421454965906</v>
          </cell>
          <cell r="AN5373">
            <v>96.384000000000015</v>
          </cell>
          <cell r="AP5373">
            <v>7.3442932896473856E-2</v>
          </cell>
          <cell r="AV5373" t="str">
            <v>SS</v>
          </cell>
          <cell r="AW5373">
            <v>-14.340966666666667</v>
          </cell>
          <cell r="AX5373">
            <v>-0.18445206179554408</v>
          </cell>
          <cell r="AY5373">
            <v>-6.4223991807136045</v>
          </cell>
          <cell r="AZ5373">
            <v>-0.18445206179554408</v>
          </cell>
          <cell r="BG5373">
            <v>1.3549481131772665</v>
          </cell>
          <cell r="BJ5373">
            <v>-4.9319237566733398E-4</v>
          </cell>
          <cell r="CF5373">
            <v>0</v>
          </cell>
          <cell r="CV5373">
            <v>22.541666666666668</v>
          </cell>
          <cell r="DA5373">
            <v>0</v>
          </cell>
          <cell r="ER5373">
            <v>240.96</v>
          </cell>
        </row>
        <row r="5374">
          <cell r="A5374">
            <v>670126</v>
          </cell>
          <cell r="C5374" t="str">
            <v>Bugner, Tyler</v>
          </cell>
          <cell r="AF5374">
            <v>0.16529237360276117</v>
          </cell>
          <cell r="AN5374">
            <v>77.376000000000005</v>
          </cell>
          <cell r="AP5374">
            <v>4.2069186979385442E-2</v>
          </cell>
          <cell r="AV5374" t="str">
            <v>LF</v>
          </cell>
          <cell r="AW5374">
            <v>-15.216858333333334</v>
          </cell>
          <cell r="AX5374">
            <v>-23.030216666666668</v>
          </cell>
          <cell r="AY5374">
            <v>-5.1712266943857141</v>
          </cell>
          <cell r="AZ5374">
            <v>-5.1712266943857141</v>
          </cell>
          <cell r="BG5374">
            <v>1.4468404154581451</v>
          </cell>
          <cell r="BJ5374">
            <v>2.7065661941802488E-4</v>
          </cell>
          <cell r="CF5374">
            <v>0</v>
          </cell>
          <cell r="CV5374">
            <v>21.708333333333332</v>
          </cell>
          <cell r="DA5374">
            <v>0</v>
          </cell>
          <cell r="ER5374">
            <v>193.44</v>
          </cell>
        </row>
        <row r="5375">
          <cell r="A5375">
            <v>670128</v>
          </cell>
          <cell r="C5375" t="str">
            <v>Kohlwey, Taylor</v>
          </cell>
          <cell r="AF5375">
            <v>0.19192458570106052</v>
          </cell>
          <cell r="AN5375">
            <v>103.58400000000002</v>
          </cell>
          <cell r="AP5375">
            <v>8.4796852382473142E-2</v>
          </cell>
          <cell r="AV5375" t="str">
            <v>LF</v>
          </cell>
          <cell r="AW5375">
            <v>-14.930008333333335</v>
          </cell>
          <cell r="AX5375">
            <v>-22.433116666666667</v>
          </cell>
          <cell r="AY5375">
            <v>-9.2790076543819779</v>
          </cell>
          <cell r="AZ5375">
            <v>-9.2790076543819779</v>
          </cell>
          <cell r="BG5375">
            <v>1.4292325400983827</v>
          </cell>
          <cell r="BJ5375">
            <v>-1.8986309777775351E-2</v>
          </cell>
          <cell r="CF5375">
            <v>0</v>
          </cell>
          <cell r="CV5375">
            <v>21.958333333333332</v>
          </cell>
          <cell r="DA5375">
            <v>0</v>
          </cell>
          <cell r="ER5375">
            <v>258.96000000000004</v>
          </cell>
        </row>
        <row r="5376">
          <cell r="A5376">
            <v>670131</v>
          </cell>
          <cell r="C5376" t="str">
            <v>Grebeck, Austin</v>
          </cell>
          <cell r="AF5376">
            <v>0.16657745799613891</v>
          </cell>
          <cell r="AN5376">
            <v>106.464</v>
          </cell>
          <cell r="AP5376">
            <v>8.9260887646587461E-2</v>
          </cell>
          <cell r="AV5376" t="str">
            <v>CF</v>
          </cell>
          <cell r="AW5376">
            <v>-15.025625000000002</v>
          </cell>
          <cell r="AX5376">
            <v>-22.632149999999996</v>
          </cell>
          <cell r="AY5376">
            <v>-6.5653207873488526</v>
          </cell>
          <cell r="AZ5376">
            <v>-6.5653207873488526</v>
          </cell>
          <cell r="BG5376">
            <v>0.91148726049799766</v>
          </cell>
          <cell r="BJ5376">
            <v>-1.3597014345597763E-2</v>
          </cell>
          <cell r="CF5376">
            <v>0</v>
          </cell>
          <cell r="CV5376">
            <v>21.875</v>
          </cell>
          <cell r="DA5376">
            <v>0</v>
          </cell>
          <cell r="ER5376">
            <v>266.15999999999997</v>
          </cell>
        </row>
        <row r="5377">
          <cell r="A5377">
            <v>670133</v>
          </cell>
          <cell r="C5377" t="str">
            <v>Clare, Chris</v>
          </cell>
          <cell r="AF5377">
            <v>0.17560011019889615</v>
          </cell>
          <cell r="AN5377">
            <v>89.76</v>
          </cell>
          <cell r="AP5377">
            <v>6.2745647108871316E-2</v>
          </cell>
          <cell r="AV5377" t="str">
            <v>SS</v>
          </cell>
          <cell r="AW5377">
            <v>-18.077181917176834</v>
          </cell>
          <cell r="AX5377">
            <v>-10.835965601527295</v>
          </cell>
          <cell r="AY5377">
            <v>-18.6934633895691</v>
          </cell>
          <cell r="AZ5377">
            <v>-10.835965601527295</v>
          </cell>
          <cell r="BG5377">
            <v>1.3884240955736349</v>
          </cell>
          <cell r="BJ5377">
            <v>-7.4507787780467858E-3</v>
          </cell>
          <cell r="CF5377">
            <v>0</v>
          </cell>
          <cell r="CV5377">
            <v>21.625</v>
          </cell>
          <cell r="DA5377">
            <v>0</v>
          </cell>
          <cell r="ER5377">
            <v>224.4</v>
          </cell>
        </row>
        <row r="5378">
          <cell r="A5378">
            <v>670136</v>
          </cell>
          <cell r="C5378" t="str">
            <v>Kalawaia, L.J.</v>
          </cell>
          <cell r="AF5378">
            <v>0.15307063782534902</v>
          </cell>
          <cell r="AN5378">
            <v>75.072000000000003</v>
          </cell>
          <cell r="AP5378">
            <v>3.8121337878089134E-2</v>
          </cell>
          <cell r="AV5378" t="str">
            <v>LF</v>
          </cell>
          <cell r="AW5378">
            <v>-14.091166666666666</v>
          </cell>
          <cell r="AX5378">
            <v>-20.744249999999994</v>
          </cell>
          <cell r="AY5378">
            <v>-13.180038015047462</v>
          </cell>
          <cell r="AZ5378">
            <v>-13.180038015047462</v>
          </cell>
          <cell r="BG5378">
            <v>1.2516435074697654</v>
          </cell>
          <cell r="BJ5378">
            <v>-9.7312117413859162E-3</v>
          </cell>
          <cell r="CF5378">
            <v>0</v>
          </cell>
          <cell r="CV5378">
            <v>22.791666666666668</v>
          </cell>
          <cell r="DA5378">
            <v>0</v>
          </cell>
          <cell r="ER5378">
            <v>187.68</v>
          </cell>
        </row>
        <row r="5379">
          <cell r="A5379">
            <v>670144</v>
          </cell>
          <cell r="C5379" t="str">
            <v>Roman, Mitch</v>
          </cell>
          <cell r="AF5379">
            <v>0.17372006324437494</v>
          </cell>
          <cell r="AN5379">
            <v>112.512</v>
          </cell>
          <cell r="AP5379">
            <v>9.849505033793815E-2</v>
          </cell>
          <cell r="AV5379" t="str">
            <v>SS</v>
          </cell>
          <cell r="AW5379">
            <v>-15.694941666666665</v>
          </cell>
          <cell r="AX5379">
            <v>-6.122055222794696</v>
          </cell>
          <cell r="AY5379">
            <v>-2.5433541666666644</v>
          </cell>
          <cell r="AZ5379">
            <v>-2.5433541666666644</v>
          </cell>
          <cell r="BG5379">
            <v>1.3779127286459518</v>
          </cell>
          <cell r="BJ5379">
            <v>-8.2447391459408714E-3</v>
          </cell>
          <cell r="CF5379">
            <v>0</v>
          </cell>
          <cell r="CV5379">
            <v>21.291666666666668</v>
          </cell>
          <cell r="DA5379">
            <v>0</v>
          </cell>
          <cell r="ER5379">
            <v>281.27999999999997</v>
          </cell>
        </row>
        <row r="5380">
          <cell r="A5380">
            <v>670148</v>
          </cell>
          <cell r="C5380" t="str">
            <v>Mondou, Nate</v>
          </cell>
          <cell r="AF5380">
            <v>0.17797414775098741</v>
          </cell>
          <cell r="AN5380">
            <v>104.44800000000001</v>
          </cell>
          <cell r="AP5380">
            <v>8.6140651162271986E-2</v>
          </cell>
          <cell r="AV5380" t="str">
            <v>2B</v>
          </cell>
          <cell r="AW5380">
            <v>-15.694941666666665</v>
          </cell>
          <cell r="AX5380">
            <v>-7.3379021966944808</v>
          </cell>
          <cell r="AY5380">
            <v>-12.074874373643855</v>
          </cell>
          <cell r="AZ5380">
            <v>-7.3379021966944808</v>
          </cell>
          <cell r="BG5380">
            <v>1.4225628853218675</v>
          </cell>
          <cell r="BJ5380">
            <v>3.1022099161716363E-2</v>
          </cell>
          <cell r="CF5380">
            <v>0</v>
          </cell>
          <cell r="CV5380">
            <v>21.291666666666668</v>
          </cell>
          <cell r="DA5380">
            <v>0</v>
          </cell>
          <cell r="ER5380">
            <v>261.12</v>
          </cell>
        </row>
        <row r="5381">
          <cell r="A5381">
            <v>670150</v>
          </cell>
          <cell r="C5381" t="str">
            <v>Rizzie, Dan</v>
          </cell>
          <cell r="AF5381">
            <v>0.17679705985493388</v>
          </cell>
          <cell r="AN5381">
            <v>73.024000000000001</v>
          </cell>
          <cell r="AP5381">
            <v>4.9868457519023246E-2</v>
          </cell>
          <cell r="AV5381" t="str">
            <v>C</v>
          </cell>
          <cell r="AW5381">
            <v>-14.2577</v>
          </cell>
          <cell r="AX5381">
            <v>-21.078849999999996</v>
          </cell>
          <cell r="AY5381">
            <v>-7.0261083725622999</v>
          </cell>
          <cell r="AZ5381">
            <v>8.4752760033885437</v>
          </cell>
          <cell r="BG5381">
            <v>1.3127966695279207</v>
          </cell>
          <cell r="BJ5381">
            <v>-4.2608824004334918E-2</v>
          </cell>
          <cell r="CF5381">
            <v>0</v>
          </cell>
          <cell r="CV5381">
            <v>22.625</v>
          </cell>
          <cell r="DA5381">
            <v>0</v>
          </cell>
          <cell r="ER5381">
            <v>182.56</v>
          </cell>
        </row>
        <row r="5382">
          <cell r="A5382">
            <v>670198</v>
          </cell>
          <cell r="C5382" t="str">
            <v>Cortes, Jomar</v>
          </cell>
          <cell r="AF5382">
            <v>0.14494406776865493</v>
          </cell>
          <cell r="AN5382">
            <v>56.927999999999997</v>
          </cell>
          <cell r="AP5382">
            <v>5.8567646209066737E-3</v>
          </cell>
          <cell r="AV5382" t="str">
            <v>SS</v>
          </cell>
          <cell r="AW5382">
            <v>-22.476201965211274</v>
          </cell>
          <cell r="AX5382">
            <v>-15.832110644733332</v>
          </cell>
          <cell r="AY5382">
            <v>-25.3953012313928</v>
          </cell>
          <cell r="AZ5382">
            <v>-15.832110644733332</v>
          </cell>
          <cell r="BG5382">
            <v>1.0468210574265779</v>
          </cell>
          <cell r="BJ5382">
            <v>-7.649648777892408E-2</v>
          </cell>
          <cell r="CF5382">
            <v>0</v>
          </cell>
          <cell r="CV5382">
            <v>17.791666666666668</v>
          </cell>
          <cell r="DA5382">
            <v>0</v>
          </cell>
          <cell r="ER5382">
            <v>142.32</v>
          </cell>
        </row>
        <row r="5383">
          <cell r="A5383">
            <v>670282</v>
          </cell>
          <cell r="C5383" t="str">
            <v>Bolin, Travis</v>
          </cell>
          <cell r="AF5383">
            <v>0.16242743548540109</v>
          </cell>
          <cell r="AN5383">
            <v>81.984000000000009</v>
          </cell>
          <cell r="AP5383">
            <v>4.9868457519023246E-2</v>
          </cell>
          <cell r="AV5383" t="str">
            <v>LF</v>
          </cell>
          <cell r="AW5383">
            <v>-15.216858333333334</v>
          </cell>
          <cell r="AX5383">
            <v>-23.030216666666668</v>
          </cell>
          <cell r="AY5383">
            <v>-12.830966213375611</v>
          </cell>
          <cell r="AZ5383">
            <v>-12.830966213375611</v>
          </cell>
          <cell r="BG5383">
            <v>1.2400841000311469</v>
          </cell>
          <cell r="BJ5383">
            <v>2.3737124179727981E-2</v>
          </cell>
          <cell r="CF5383">
            <v>0</v>
          </cell>
          <cell r="CV5383">
            <v>21.708333333333332</v>
          </cell>
          <cell r="DA5383">
            <v>0</v>
          </cell>
          <cell r="ER5383">
            <v>204.96</v>
          </cell>
        </row>
        <row r="5384">
          <cell r="A5384">
            <v>670289</v>
          </cell>
          <cell r="C5384" t="str">
            <v>Gomez, Jose</v>
          </cell>
          <cell r="AF5384">
            <v>0.16253535427975679</v>
          </cell>
          <cell r="AN5384">
            <v>97.824000000000012</v>
          </cell>
          <cell r="AP5384">
            <v>7.5736197909836878E-2</v>
          </cell>
          <cell r="AV5384" t="str">
            <v>CF</v>
          </cell>
          <cell r="AW5384">
            <v>-14.2577</v>
          </cell>
          <cell r="AX5384">
            <v>-21.078849999999996</v>
          </cell>
          <cell r="AY5384">
            <v>-10.31570913533935</v>
          </cell>
          <cell r="AZ5384">
            <v>-10.31570913533935</v>
          </cell>
          <cell r="BG5384">
            <v>0.63643225773496037</v>
          </cell>
          <cell r="BJ5384">
            <v>-1.2712520339626469E-2</v>
          </cell>
          <cell r="CF5384">
            <v>0</v>
          </cell>
          <cell r="CV5384">
            <v>22.625</v>
          </cell>
          <cell r="DA5384">
            <v>0</v>
          </cell>
          <cell r="ER5384">
            <v>244.56</v>
          </cell>
        </row>
        <row r="5385">
          <cell r="A5385">
            <v>670313</v>
          </cell>
          <cell r="C5385" t="str">
            <v>Anderson, Brad</v>
          </cell>
          <cell r="AF5385">
            <v>0.13855117775945275</v>
          </cell>
          <cell r="AN5385">
            <v>75.072000000000003</v>
          </cell>
          <cell r="AP5385">
            <v>3.8121337878089134E-2</v>
          </cell>
          <cell r="AV5385" t="str">
            <v>1B</v>
          </cell>
          <cell r="AW5385">
            <v>-13.924018317505512</v>
          </cell>
          <cell r="AX5385">
            <v>-21.413449999999997</v>
          </cell>
          <cell r="AY5385">
            <v>-15.214303302363923</v>
          </cell>
          <cell r="AZ5385">
            <v>-13.924018317505512</v>
          </cell>
          <cell r="BG5385">
            <v>1.4903848576360783</v>
          </cell>
          <cell r="BJ5385">
            <v>-1.9314998879410991E-3</v>
          </cell>
          <cell r="CF5385">
            <v>0</v>
          </cell>
          <cell r="CV5385">
            <v>22.458333333333332</v>
          </cell>
          <cell r="DA5385">
            <v>0</v>
          </cell>
          <cell r="ER5385">
            <v>187.68</v>
          </cell>
        </row>
        <row r="5386">
          <cell r="A5386">
            <v>670314</v>
          </cell>
          <cell r="C5386" t="str">
            <v>Bates, Tyler</v>
          </cell>
          <cell r="AF5386">
            <v>0.15791611515114889</v>
          </cell>
          <cell r="AN5386">
            <v>78.816000000000017</v>
          </cell>
          <cell r="AP5386">
            <v>4.4520178398287369E-2</v>
          </cell>
          <cell r="AV5386" t="str">
            <v>LF</v>
          </cell>
          <cell r="AW5386">
            <v>-14.840566666666666</v>
          </cell>
          <cell r="AX5386">
            <v>-22.249949999999995</v>
          </cell>
          <cell r="AY5386">
            <v>-10.033891836268056</v>
          </cell>
          <cell r="AZ5386">
            <v>-10.033891836268056</v>
          </cell>
          <cell r="BG5386">
            <v>0.98903150149128438</v>
          </cell>
          <cell r="BJ5386">
            <v>-1.0162747093146964E-2</v>
          </cell>
          <cell r="CF5386">
            <v>0</v>
          </cell>
          <cell r="CV5386">
            <v>22.041666666666668</v>
          </cell>
          <cell r="DA5386">
            <v>0</v>
          </cell>
          <cell r="ER5386">
            <v>197.04000000000002</v>
          </cell>
        </row>
        <row r="5387">
          <cell r="A5387">
            <v>670316</v>
          </cell>
          <cell r="C5387" t="str">
            <v>Blankmeyer, Ty</v>
          </cell>
          <cell r="AF5387">
            <v>0.15968889808174389</v>
          </cell>
          <cell r="AN5387">
            <v>68.736000000000004</v>
          </cell>
          <cell r="AP5387">
            <v>2.709504535123064E-2</v>
          </cell>
          <cell r="AV5387" t="str">
            <v>2B</v>
          </cell>
          <cell r="AW5387">
            <v>-15.553794499906946</v>
          </cell>
          <cell r="AX5387">
            <v>-5.2888470115321331</v>
          </cell>
          <cell r="AY5387">
            <v>-15.29922322209814</v>
          </cell>
          <cell r="AZ5387">
            <v>-5.2888470115321331</v>
          </cell>
          <cell r="BG5387">
            <v>1.0205395937195534</v>
          </cell>
          <cell r="BJ5387">
            <v>-5.3290742394140047E-3</v>
          </cell>
          <cell r="CF5387">
            <v>0</v>
          </cell>
          <cell r="CV5387">
            <v>22.708333333333332</v>
          </cell>
          <cell r="DA5387">
            <v>0</v>
          </cell>
          <cell r="ER5387">
            <v>171.84</v>
          </cell>
        </row>
        <row r="5388">
          <cell r="A5388">
            <v>670324</v>
          </cell>
          <cell r="C5388" t="str">
            <v>De La Garza, Paxton</v>
          </cell>
          <cell r="AF5388">
            <v>0.15737318813952667</v>
          </cell>
          <cell r="AN5388">
            <v>98.688000000000002</v>
          </cell>
          <cell r="AP5388">
            <v>7.7106716113720664E-2</v>
          </cell>
          <cell r="AV5388" t="str">
            <v>2B</v>
          </cell>
          <cell r="AW5388">
            <v>-14.340966666666667</v>
          </cell>
          <cell r="AX5388">
            <v>-2.6636242264712919</v>
          </cell>
          <cell r="AY5388">
            <v>-5.7574383254506412</v>
          </cell>
          <cell r="AZ5388">
            <v>-2.6636242264712919</v>
          </cell>
          <cell r="BG5388">
            <v>1.4357609285950694</v>
          </cell>
          <cell r="BJ5388">
            <v>2.2722554549743448E-2</v>
          </cell>
          <cell r="CF5388">
            <v>0</v>
          </cell>
          <cell r="CV5388">
            <v>22.541666666666668</v>
          </cell>
          <cell r="DA5388">
            <v>0</v>
          </cell>
          <cell r="ER5388">
            <v>246.72</v>
          </cell>
        </row>
        <row r="5389">
          <cell r="A5389">
            <v>670339</v>
          </cell>
          <cell r="C5389" t="str">
            <v>Maglich, Luke</v>
          </cell>
          <cell r="AF5389">
            <v>0.1803215415791275</v>
          </cell>
          <cell r="AN5389">
            <v>86.592000000000013</v>
          </cell>
          <cell r="AP5389">
            <v>5.7541753685519059E-2</v>
          </cell>
          <cell r="AV5389" t="str">
            <v>RF</v>
          </cell>
          <cell r="AW5389">
            <v>-13.924633333333336</v>
          </cell>
          <cell r="AX5389">
            <v>-20.409649999999999</v>
          </cell>
          <cell r="AY5389">
            <v>-4.171281601593706</v>
          </cell>
          <cell r="AZ5389">
            <v>-4.171281601593706</v>
          </cell>
          <cell r="BG5389">
            <v>1.6248261828732073</v>
          </cell>
          <cell r="BJ5389">
            <v>2.5913098941403173E-2</v>
          </cell>
          <cell r="CF5389">
            <v>0</v>
          </cell>
          <cell r="CV5389">
            <v>22.958333333333332</v>
          </cell>
          <cell r="DA5389">
            <v>0</v>
          </cell>
          <cell r="ER5389">
            <v>216.48000000000002</v>
          </cell>
        </row>
        <row r="5390">
          <cell r="A5390">
            <v>670347</v>
          </cell>
          <cell r="C5390" t="str">
            <v>Orris, Tyler</v>
          </cell>
          <cell r="AF5390">
            <v>0.16529412240195213</v>
          </cell>
          <cell r="AN5390">
            <v>79.680000000000007</v>
          </cell>
          <cell r="AP5390">
            <v>4.5984762142566638E-2</v>
          </cell>
          <cell r="AV5390" t="str">
            <v>2B</v>
          </cell>
          <cell r="AW5390">
            <v>-16.016888771679088</v>
          </cell>
          <cell r="AX5390">
            <v>-1.0782749466276798</v>
          </cell>
          <cell r="AY5390">
            <v>-15.926747528905441</v>
          </cell>
          <cell r="AZ5390">
            <v>-1.0782749466276798</v>
          </cell>
          <cell r="BG5390">
            <v>0.97444097562843879</v>
          </cell>
          <cell r="BJ5390">
            <v>-3.129857884884682E-2</v>
          </cell>
          <cell r="CF5390">
            <v>0</v>
          </cell>
          <cell r="CV5390">
            <v>21.875</v>
          </cell>
          <cell r="DA5390">
            <v>0</v>
          </cell>
          <cell r="ER5390">
            <v>199.2</v>
          </cell>
        </row>
        <row r="5391">
          <cell r="A5391">
            <v>670351</v>
          </cell>
          <cell r="C5391" t="str">
            <v>Rojas, Jose</v>
          </cell>
          <cell r="AF5391">
            <v>0.18331995530330653</v>
          </cell>
          <cell r="AN5391">
            <v>104.73600000000002</v>
          </cell>
          <cell r="AP5391">
            <v>8.6587707580730089E-2</v>
          </cell>
          <cell r="AV5391" t="str">
            <v>3B</v>
          </cell>
          <cell r="AW5391">
            <v>-13.563874999999999</v>
          </cell>
          <cell r="AX5391">
            <v>-4.7118587038099164</v>
          </cell>
          <cell r="AY5391">
            <v>-5.691373741291418</v>
          </cell>
          <cell r="AZ5391">
            <v>-4.7118587038099164</v>
          </cell>
          <cell r="BG5391">
            <v>1.3819756369475744</v>
          </cell>
          <cell r="BJ5391">
            <v>-7.9328255135626413E-3</v>
          </cell>
          <cell r="CF5391">
            <v>0</v>
          </cell>
          <cell r="CV5391">
            <v>23.375</v>
          </cell>
          <cell r="DA5391">
            <v>0</v>
          </cell>
          <cell r="ER5391">
            <v>261.84000000000003</v>
          </cell>
        </row>
        <row r="5392">
          <cell r="A5392">
            <v>670353</v>
          </cell>
          <cell r="C5392" t="str">
            <v>Schnurbusch, Aaron</v>
          </cell>
          <cell r="AF5392">
            <v>0.18835542855204168</v>
          </cell>
          <cell r="AN5392">
            <v>113.66399999999999</v>
          </cell>
          <cell r="AP5392">
            <v>0.10023274878305655</v>
          </cell>
          <cell r="AV5392" t="str">
            <v>RF</v>
          </cell>
          <cell r="AW5392">
            <v>-14.424233333333335</v>
          </cell>
          <cell r="AX5392">
            <v>-21.413449999999997</v>
          </cell>
          <cell r="AY5392">
            <v>-10.031723722115153</v>
          </cell>
          <cell r="AZ5392">
            <v>-10.031723722115153</v>
          </cell>
          <cell r="BG5392">
            <v>1.6790780300640917</v>
          </cell>
          <cell r="BJ5392">
            <v>1.9076813082429398E-2</v>
          </cell>
          <cell r="CF5392">
            <v>0</v>
          </cell>
          <cell r="CV5392">
            <v>22.458333333333332</v>
          </cell>
          <cell r="DA5392">
            <v>0</v>
          </cell>
          <cell r="ER5392">
            <v>284.15999999999997</v>
          </cell>
        </row>
        <row r="5393">
          <cell r="A5393">
            <v>670368</v>
          </cell>
          <cell r="C5393" t="str">
            <v>Scott, Preston</v>
          </cell>
          <cell r="AF5393">
            <v>0.17192997802117221</v>
          </cell>
          <cell r="AN5393">
            <v>102.14400000000001</v>
          </cell>
          <cell r="AP5393">
            <v>8.2548383906810741E-2</v>
          </cell>
          <cell r="AV5393" t="str">
            <v>RF</v>
          </cell>
          <cell r="AW5393">
            <v>-16.375763328711209</v>
          </cell>
          <cell r="AX5393">
            <v>-21.078849999999996</v>
          </cell>
          <cell r="AY5393">
            <v>-17.388926411117662</v>
          </cell>
          <cell r="AZ5393">
            <v>-16.375763328711209</v>
          </cell>
          <cell r="BG5393">
            <v>1.3878572384660615</v>
          </cell>
          <cell r="BJ5393">
            <v>1.359360583289013E-2</v>
          </cell>
          <cell r="CF5393">
            <v>0</v>
          </cell>
          <cell r="CV5393">
            <v>22.625</v>
          </cell>
          <cell r="DA5393">
            <v>0</v>
          </cell>
          <cell r="ER5393">
            <v>255.36</v>
          </cell>
        </row>
        <row r="5394">
          <cell r="A5394">
            <v>670374</v>
          </cell>
          <cell r="C5394" t="str">
            <v>Linkous, Steven</v>
          </cell>
          <cell r="AF5394">
            <v>0.18607723167172668</v>
          </cell>
          <cell r="AN5394">
            <v>103.58400000000002</v>
          </cell>
          <cell r="AP5394">
            <v>8.4796852382473142E-2</v>
          </cell>
          <cell r="AV5394" t="str">
            <v>LF</v>
          </cell>
          <cell r="AW5394">
            <v>-15.121241666666666</v>
          </cell>
          <cell r="AX5394">
            <v>-22.831183333333328</v>
          </cell>
          <cell r="AY5394">
            <v>-4.4783027571429574</v>
          </cell>
          <cell r="AZ5394">
            <v>-4.4783027571429574</v>
          </cell>
          <cell r="BG5394">
            <v>1.1780178979093727</v>
          </cell>
          <cell r="BJ5394">
            <v>-2.1791465989024487E-2</v>
          </cell>
          <cell r="CF5394">
            <v>0</v>
          </cell>
          <cell r="CV5394">
            <v>21.791666666666668</v>
          </cell>
          <cell r="DA5394">
            <v>0</v>
          </cell>
          <cell r="ER5394">
            <v>258.96000000000004</v>
          </cell>
        </row>
        <row r="5395">
          <cell r="A5395">
            <v>670379</v>
          </cell>
          <cell r="C5395" t="str">
            <v>Rivera, Jansiel</v>
          </cell>
          <cell r="AF5395">
            <v>0.1418035681430499</v>
          </cell>
          <cell r="AN5395">
            <v>95.52000000000001</v>
          </cell>
          <cell r="AP5395">
            <v>7.2061503340888899E-2</v>
          </cell>
          <cell r="AV5395" t="str">
            <v>CF</v>
          </cell>
          <cell r="AW5395">
            <v>-20.578524999999999</v>
          </cell>
          <cell r="AX5395">
            <v>-34.660949999999993</v>
          </cell>
          <cell r="AY5395">
            <v>-18.522004997298403</v>
          </cell>
          <cell r="AZ5395">
            <v>-18.522004997298403</v>
          </cell>
          <cell r="BG5395">
            <v>0.85204078028445784</v>
          </cell>
          <cell r="BJ5395">
            <v>-6.5925342176250401E-3</v>
          </cell>
          <cell r="CF5395">
            <v>0</v>
          </cell>
          <cell r="CV5395">
            <v>17.875</v>
          </cell>
          <cell r="DA5395">
            <v>0</v>
          </cell>
          <cell r="ER5395">
            <v>238.8</v>
          </cell>
        </row>
        <row r="5396">
          <cell r="A5396">
            <v>670387</v>
          </cell>
          <cell r="C5396" t="str">
            <v>Sergakis, Nick</v>
          </cell>
          <cell r="AF5396">
            <v>0.18782549099941165</v>
          </cell>
          <cell r="AN5396">
            <v>101.28</v>
          </cell>
          <cell r="AP5396">
            <v>8.1193991923049769E-2</v>
          </cell>
          <cell r="AV5396" t="str">
            <v>2B</v>
          </cell>
          <cell r="AW5396">
            <v>-13.705708333333336</v>
          </cell>
          <cell r="AX5396">
            <v>-2.6494674153967726</v>
          </cell>
          <cell r="AY5396">
            <v>-4.4163179350236543</v>
          </cell>
          <cell r="AZ5396">
            <v>-2.6494674153967726</v>
          </cell>
          <cell r="BG5396">
            <v>1.1481237827512207</v>
          </cell>
          <cell r="BJ5396">
            <v>1.0742223135333628E-2</v>
          </cell>
          <cell r="CF5396">
            <v>0</v>
          </cell>
          <cell r="CV5396">
            <v>23.208333333333332</v>
          </cell>
          <cell r="DA5396">
            <v>0</v>
          </cell>
          <cell r="ER5396">
            <v>253.2</v>
          </cell>
        </row>
        <row r="5397">
          <cell r="A5397">
            <v>670410</v>
          </cell>
          <cell r="C5397" t="str">
            <v>Easley, Nate</v>
          </cell>
          <cell r="AF5397">
            <v>0.19297498078422148</v>
          </cell>
          <cell r="AN5397">
            <v>114.52800000000001</v>
          </cell>
          <cell r="AP5397">
            <v>0.10153163273707655</v>
          </cell>
          <cell r="AV5397" t="str">
            <v>2B</v>
          </cell>
          <cell r="AW5397">
            <v>-16.731383333333333</v>
          </cell>
          <cell r="AX5397">
            <v>-10.733496655961504</v>
          </cell>
          <cell r="AY5397">
            <v>-13.04967911444785</v>
          </cell>
          <cell r="AZ5397">
            <v>-10.733496655961504</v>
          </cell>
          <cell r="BG5397">
            <v>0.76568702819617673</v>
          </cell>
          <cell r="BJ5397">
            <v>-3.1800247349980659E-4</v>
          </cell>
          <cell r="CF5397">
            <v>0</v>
          </cell>
          <cell r="CV5397">
            <v>20.458333333333332</v>
          </cell>
          <cell r="DA5397">
            <v>0</v>
          </cell>
          <cell r="ER5397">
            <v>286.32</v>
          </cell>
        </row>
        <row r="5398">
          <cell r="A5398">
            <v>670415</v>
          </cell>
          <cell r="C5398" t="str">
            <v>Laureno, Jonathan</v>
          </cell>
          <cell r="AF5398">
            <v>0.15020203783477903</v>
          </cell>
          <cell r="AN5398">
            <v>71.903999999999996</v>
          </cell>
          <cell r="AP5398">
            <v>3.2639610923215545E-2</v>
          </cell>
          <cell r="AV5398" t="str">
            <v>3B</v>
          </cell>
          <cell r="AW5398">
            <v>-17.2928854886054</v>
          </cell>
          <cell r="AX5398">
            <v>-10.965810686985083</v>
          </cell>
          <cell r="AY5398">
            <v>-17.768808429251628</v>
          </cell>
          <cell r="AZ5398">
            <v>-10.965810686985083</v>
          </cell>
          <cell r="BG5398">
            <v>1.113988993585644</v>
          </cell>
          <cell r="BJ5398">
            <v>-7.7500401562119361E-2</v>
          </cell>
          <cell r="CF5398">
            <v>0</v>
          </cell>
          <cell r="CV5398">
            <v>20.541666666666668</v>
          </cell>
          <cell r="DA5398">
            <v>0</v>
          </cell>
          <cell r="ER5398">
            <v>179.76</v>
          </cell>
        </row>
        <row r="5399">
          <cell r="A5399">
            <v>670417</v>
          </cell>
          <cell r="C5399" t="str">
            <v>Montgomery, Brandon</v>
          </cell>
          <cell r="AF5399">
            <v>0.17332620293000167</v>
          </cell>
          <cell r="AN5399">
            <v>100.41600000000001</v>
          </cell>
          <cell r="AP5399">
            <v>7.9835595172987772E-2</v>
          </cell>
          <cell r="AV5399" t="str">
            <v>2B</v>
          </cell>
          <cell r="AW5399">
            <v>-16.83935</v>
          </cell>
          <cell r="AX5399">
            <v>-8.4594501623736811</v>
          </cell>
          <cell r="AY5399">
            <v>-3.502524914552557</v>
          </cell>
          <cell r="AZ5399">
            <v>-3.502524914552557</v>
          </cell>
          <cell r="BG5399">
            <v>1.1501580307162562</v>
          </cell>
          <cell r="BJ5399">
            <v>7.5494854453354862E-3</v>
          </cell>
          <cell r="CF5399">
            <v>0</v>
          </cell>
          <cell r="CV5399">
            <v>20.375</v>
          </cell>
          <cell r="DA5399">
            <v>0</v>
          </cell>
          <cell r="ER5399">
            <v>251.04000000000002</v>
          </cell>
        </row>
        <row r="5400">
          <cell r="A5400">
            <v>670421</v>
          </cell>
          <cell r="C5400" t="str">
            <v>Bennie, Robert</v>
          </cell>
          <cell r="AF5400">
            <v>0.14392621152817597</v>
          </cell>
          <cell r="AN5400">
            <v>96.096000000000004</v>
          </cell>
          <cell r="AP5400">
            <v>7.2982913614924705E-2</v>
          </cell>
          <cell r="AV5400" t="str">
            <v>LF</v>
          </cell>
          <cell r="AW5400">
            <v>-14.424233333333335</v>
          </cell>
          <cell r="AX5400">
            <v>-21.413449999999997</v>
          </cell>
          <cell r="AY5400">
            <v>-12.434447396010428</v>
          </cell>
          <cell r="AZ5400">
            <v>-12.434447396010428</v>
          </cell>
          <cell r="BG5400">
            <v>1.4924625589153959</v>
          </cell>
          <cell r="BJ5400">
            <v>3.5339031851870484E-2</v>
          </cell>
          <cell r="CF5400">
            <v>0</v>
          </cell>
          <cell r="CV5400">
            <v>22.458333333333332</v>
          </cell>
          <cell r="DA5400">
            <v>0</v>
          </cell>
          <cell r="ER5400">
            <v>240.24</v>
          </cell>
        </row>
        <row r="5401">
          <cell r="A5401">
            <v>670424</v>
          </cell>
          <cell r="C5401" t="str">
            <v>Brontsema, John</v>
          </cell>
          <cell r="AF5401">
            <v>0.15082570815794472</v>
          </cell>
          <cell r="AN5401">
            <v>99.84</v>
          </cell>
          <cell r="AP5401">
            <v>7.8927763689244812E-2</v>
          </cell>
          <cell r="AV5401" t="str">
            <v>3B</v>
          </cell>
          <cell r="AW5401">
            <v>-15.981299499788564</v>
          </cell>
          <cell r="AX5401">
            <v>-13.217637302129036</v>
          </cell>
          <cell r="AY5401">
            <v>-9.8611630463292865</v>
          </cell>
          <cell r="AZ5401">
            <v>-9.8611630463292865</v>
          </cell>
          <cell r="BG5401">
            <v>1.6966035348538995</v>
          </cell>
          <cell r="BJ5401">
            <v>3.008505273804879E-2</v>
          </cell>
          <cell r="CF5401">
            <v>0</v>
          </cell>
          <cell r="CV5401">
            <v>21.541666666666668</v>
          </cell>
          <cell r="DA5401">
            <v>0</v>
          </cell>
          <cell r="ER5401">
            <v>249.6</v>
          </cell>
        </row>
        <row r="5402">
          <cell r="A5402">
            <v>670430</v>
          </cell>
          <cell r="C5402" t="str">
            <v>Middleton, Clay</v>
          </cell>
          <cell r="AF5402">
            <v>0.19071670677652777</v>
          </cell>
          <cell r="AN5402">
            <v>62.368000000000009</v>
          </cell>
          <cell r="AP5402">
            <v>3.163621355109425E-2</v>
          </cell>
          <cell r="AV5402" t="str">
            <v>C</v>
          </cell>
          <cell r="AW5402">
            <v>-19.506782376330253</v>
          </cell>
          <cell r="AX5402">
            <v>-21.243899042996915</v>
          </cell>
          <cell r="AY5402">
            <v>-20.569873723995883</v>
          </cell>
          <cell r="AZ5402">
            <v>-7.2357419832031731</v>
          </cell>
          <cell r="BG5402">
            <v>1.2182638467519478</v>
          </cell>
          <cell r="BJ5402">
            <v>-2.175387067469986E-2</v>
          </cell>
          <cell r="CF5402">
            <v>0</v>
          </cell>
          <cell r="CV5402">
            <v>22.708333333333332</v>
          </cell>
          <cell r="DA5402">
            <v>0</v>
          </cell>
          <cell r="ER5402">
            <v>155.92000000000002</v>
          </cell>
        </row>
        <row r="5403">
          <cell r="A5403">
            <v>670439</v>
          </cell>
          <cell r="C5403" t="str">
            <v>Hill, Nick</v>
          </cell>
          <cell r="AF5403">
            <v>0.15670135148638581</v>
          </cell>
          <cell r="AN5403">
            <v>100.128</v>
          </cell>
          <cell r="AP5403">
            <v>7.9381903236678486E-2</v>
          </cell>
          <cell r="AV5403" t="str">
            <v>3B</v>
          </cell>
          <cell r="AW5403">
            <v>-15.025625000000002</v>
          </cell>
          <cell r="AX5403">
            <v>-9.7528385987024926</v>
          </cell>
          <cell r="AY5403">
            <v>-2.6769200359608525</v>
          </cell>
          <cell r="AZ5403">
            <v>-2.6769200359608525</v>
          </cell>
          <cell r="BG5403">
            <v>1.711230945362205</v>
          </cell>
          <cell r="BJ5403">
            <v>1.9246206889157125E-2</v>
          </cell>
          <cell r="CF5403">
            <v>0</v>
          </cell>
          <cell r="CV5403">
            <v>21.875</v>
          </cell>
          <cell r="DA5403">
            <v>0</v>
          </cell>
          <cell r="ER5403">
            <v>250.32</v>
          </cell>
        </row>
        <row r="5404">
          <cell r="A5404">
            <v>670448</v>
          </cell>
          <cell r="C5404" t="str">
            <v>Dexter, Sam</v>
          </cell>
          <cell r="AF5404">
            <v>0.16570768774676892</v>
          </cell>
          <cell r="AN5404">
            <v>88.608000000000004</v>
          </cell>
          <cell r="AP5404">
            <v>6.085998477347232E-2</v>
          </cell>
          <cell r="AV5404" t="str">
            <v>2B</v>
          </cell>
          <cell r="AW5404">
            <v>-15.195090332014349</v>
          </cell>
          <cell r="AX5404">
            <v>-4.4475188219381288</v>
          </cell>
          <cell r="AY5404">
            <v>-14.821089887130235</v>
          </cell>
          <cell r="AZ5404">
            <v>-4.4475188219381288</v>
          </cell>
          <cell r="BG5404">
            <v>1.1225847786990273</v>
          </cell>
          <cell r="BJ5404">
            <v>-4.3780677804306389E-2</v>
          </cell>
          <cell r="CF5404">
            <v>0</v>
          </cell>
          <cell r="CV5404">
            <v>22.291666666666668</v>
          </cell>
          <cell r="DA5404">
            <v>0</v>
          </cell>
          <cell r="ER5404">
            <v>221.51999999999998</v>
          </cell>
        </row>
        <row r="5405">
          <cell r="A5405">
            <v>670450</v>
          </cell>
          <cell r="C5405" t="str">
            <v>Fennell, Mick</v>
          </cell>
          <cell r="AF5405">
            <v>0.17377051649539724</v>
          </cell>
          <cell r="AN5405">
            <v>78.816000000000017</v>
          </cell>
          <cell r="AP5405">
            <v>4.4520178398287369E-2</v>
          </cell>
          <cell r="AV5405" t="str">
            <v>CF</v>
          </cell>
          <cell r="AW5405">
            <v>-17.806556342464191</v>
          </cell>
          <cell r="AX5405">
            <v>-21.91535</v>
          </cell>
          <cell r="AY5405">
            <v>-16.206425902139578</v>
          </cell>
          <cell r="AZ5405">
            <v>-16.206425902139578</v>
          </cell>
          <cell r="BG5405">
            <v>1.241040611862517</v>
          </cell>
          <cell r="BJ5405">
            <v>1.2046946358650723E-2</v>
          </cell>
          <cell r="CF5405">
            <v>0</v>
          </cell>
          <cell r="CV5405">
            <v>22.208333333333332</v>
          </cell>
          <cell r="DA5405">
            <v>0</v>
          </cell>
          <cell r="ER5405">
            <v>197.04000000000002</v>
          </cell>
        </row>
        <row r="5406">
          <cell r="A5406">
            <v>670454</v>
          </cell>
          <cell r="C5406" t="str">
            <v>Gould, Charles</v>
          </cell>
          <cell r="AF5406">
            <v>0.14980665837156243</v>
          </cell>
          <cell r="AN5406">
            <v>98.112000000000009</v>
          </cell>
          <cell r="AP5406">
            <v>7.6193489365521838E-2</v>
          </cell>
          <cell r="AV5406" t="str">
            <v>1B</v>
          </cell>
          <cell r="AW5406">
            <v>-17.552568988148593</v>
          </cell>
          <cell r="AX5406">
            <v>-19.444816666666661</v>
          </cell>
          <cell r="AY5406">
            <v>-18.392518135204796</v>
          </cell>
          <cell r="AZ5406">
            <v>-17.552568988148593</v>
          </cell>
          <cell r="BG5406">
            <v>1.5374502634793354</v>
          </cell>
          <cell r="BJ5406">
            <v>-1.3060899115499012E-3</v>
          </cell>
          <cell r="CF5406">
            <v>0</v>
          </cell>
          <cell r="CV5406">
            <v>23.541666666666668</v>
          </cell>
          <cell r="DA5406">
            <v>0</v>
          </cell>
          <cell r="ER5406">
            <v>245.28</v>
          </cell>
        </row>
        <row r="5407">
          <cell r="A5407">
            <v>670455</v>
          </cell>
          <cell r="C5407" t="str">
            <v>Gruber, Cole</v>
          </cell>
          <cell r="AF5407">
            <v>0.16250557683861913</v>
          </cell>
          <cell r="AN5407">
            <v>87.168000000000006</v>
          </cell>
          <cell r="AP5407">
            <v>5.8492209989830735E-2</v>
          </cell>
          <cell r="AV5407" t="str">
            <v>CF</v>
          </cell>
          <cell r="AW5407">
            <v>-14.590766666666667</v>
          </cell>
          <cell r="AX5407">
            <v>-21.748049999999992</v>
          </cell>
          <cell r="AY5407">
            <v>-2.8659854598291226</v>
          </cell>
          <cell r="AZ5407">
            <v>-2.8659854598291226</v>
          </cell>
          <cell r="BG5407">
            <v>1.2564949981868168</v>
          </cell>
          <cell r="BJ5407">
            <v>-3.7462260030629579E-3</v>
          </cell>
          <cell r="CF5407">
            <v>0</v>
          </cell>
          <cell r="CV5407">
            <v>22.291666666666668</v>
          </cell>
          <cell r="DA5407">
            <v>0</v>
          </cell>
          <cell r="ER5407">
            <v>217.92</v>
          </cell>
        </row>
        <row r="5408">
          <cell r="A5408">
            <v>670457</v>
          </cell>
          <cell r="C5408" t="str">
            <v>Hill, Tanner</v>
          </cell>
          <cell r="AF5408">
            <v>0.15929483671396283</v>
          </cell>
          <cell r="AN5408">
            <v>89.183999999999997</v>
          </cell>
          <cell r="AP5408">
            <v>6.1803763429211567E-2</v>
          </cell>
          <cell r="AV5408" t="str">
            <v>1B</v>
          </cell>
          <cell r="AW5408">
            <v>-15.189089556911776</v>
          </cell>
          <cell r="AX5408">
            <v>-21.91535</v>
          </cell>
          <cell r="AY5408">
            <v>-16.428727269994983</v>
          </cell>
          <cell r="AZ5408">
            <v>-15.189089556911776</v>
          </cell>
          <cell r="BG5408">
            <v>1.4578907390152418</v>
          </cell>
          <cell r="BJ5408">
            <v>8.5828164804925E-3</v>
          </cell>
          <cell r="CF5408">
            <v>0</v>
          </cell>
          <cell r="CV5408">
            <v>22.208333333333332</v>
          </cell>
          <cell r="DA5408">
            <v>0</v>
          </cell>
          <cell r="ER5408">
            <v>222.95999999999998</v>
          </cell>
        </row>
        <row r="5409">
          <cell r="A5409">
            <v>670458</v>
          </cell>
          <cell r="C5409" t="str">
            <v>Kent, Tyler</v>
          </cell>
          <cell r="AF5409">
            <v>0.1824748898694967</v>
          </cell>
          <cell r="AN5409">
            <v>56.352000000000004</v>
          </cell>
          <cell r="AP5409">
            <v>4.7970064967302051E-3</v>
          </cell>
          <cell r="AV5409" t="str">
            <v>LF</v>
          </cell>
          <cell r="AW5409">
            <v>-17.217051361621277</v>
          </cell>
          <cell r="AX5409">
            <v>-20.576949999999997</v>
          </cell>
          <cell r="AY5409">
            <v>-15.60476907142038</v>
          </cell>
          <cell r="AZ5409">
            <v>-15.60476907142038</v>
          </cell>
          <cell r="BG5409">
            <v>1.2650973317631324</v>
          </cell>
          <cell r="BJ5409">
            <v>-0.16023663683946596</v>
          </cell>
          <cell r="CF5409">
            <v>0</v>
          </cell>
          <cell r="CV5409">
            <v>22.875</v>
          </cell>
          <cell r="DA5409">
            <v>0</v>
          </cell>
          <cell r="ER5409">
            <v>140.88</v>
          </cell>
        </row>
        <row r="5410">
          <cell r="A5410">
            <v>670460</v>
          </cell>
          <cell r="C5410" t="str">
            <v>Morgan, Brennan</v>
          </cell>
          <cell r="AF5410">
            <v>0.15330060318607924</v>
          </cell>
          <cell r="AN5410">
            <v>79.360000000000014</v>
          </cell>
          <cell r="AP5410">
            <v>6.0387383041562659E-2</v>
          </cell>
          <cell r="AV5410" t="str">
            <v>C</v>
          </cell>
          <cell r="AW5410">
            <v>-15.677839316259107</v>
          </cell>
          <cell r="AX5410">
            <v>-21.91535</v>
          </cell>
          <cell r="AY5410">
            <v>-17.105936230350238</v>
          </cell>
          <cell r="AZ5410">
            <v>-13.355476070506525</v>
          </cell>
          <cell r="BG5410">
            <v>1.5027014162900705</v>
          </cell>
          <cell r="BJ5410">
            <v>-1.1570947383807149E-4</v>
          </cell>
          <cell r="CF5410">
            <v>0</v>
          </cell>
          <cell r="CV5410">
            <v>22.208333333333332</v>
          </cell>
          <cell r="DA5410">
            <v>0</v>
          </cell>
          <cell r="ER5410">
            <v>198.4</v>
          </cell>
        </row>
        <row r="5411">
          <cell r="A5411">
            <v>670462</v>
          </cell>
          <cell r="C5411" t="str">
            <v>Owen, Hunter</v>
          </cell>
          <cell r="AF5411">
            <v>0.17931734457476001</v>
          </cell>
          <cell r="AN5411">
            <v>96.096000000000004</v>
          </cell>
          <cell r="AP5411">
            <v>7.2982913614924705E-2</v>
          </cell>
          <cell r="AV5411" t="str">
            <v>LF</v>
          </cell>
          <cell r="AW5411">
            <v>-15.168798753911526</v>
          </cell>
          <cell r="AX5411">
            <v>-20.744249999999994</v>
          </cell>
          <cell r="AY5411">
            <v>-14.919579977935994</v>
          </cell>
          <cell r="AZ5411">
            <v>-14.919579977935994</v>
          </cell>
          <cell r="BG5411">
            <v>1.4010578862021847</v>
          </cell>
          <cell r="BJ5411">
            <v>1.5519924914808083E-2</v>
          </cell>
          <cell r="CF5411">
            <v>0</v>
          </cell>
          <cell r="CV5411">
            <v>22.791666666666668</v>
          </cell>
          <cell r="DA5411">
            <v>0</v>
          </cell>
          <cell r="ER5411">
            <v>240.24</v>
          </cell>
        </row>
        <row r="5412">
          <cell r="A5412">
            <v>670463</v>
          </cell>
          <cell r="C5412" t="str">
            <v>Rinn, Robby</v>
          </cell>
          <cell r="AF5412">
            <v>0.14991355352076902</v>
          </cell>
          <cell r="AN5412">
            <v>102.432</v>
          </cell>
          <cell r="AP5412">
            <v>8.299896101281834E-2</v>
          </cell>
          <cell r="AV5412" t="str">
            <v>1B</v>
          </cell>
          <cell r="AW5412">
            <v>-15.864260809515629</v>
          </cell>
          <cell r="AX5412">
            <v>-19.173683333333333</v>
          </cell>
          <cell r="AY5412">
            <v>-14.245461805596417</v>
          </cell>
          <cell r="AZ5412">
            <v>-14.245461805596417</v>
          </cell>
          <cell r="BG5412">
            <v>1.4998588514211417</v>
          </cell>
          <cell r="BJ5412">
            <v>9.6115818708066292E-3</v>
          </cell>
          <cell r="CF5412">
            <v>0</v>
          </cell>
          <cell r="CV5412">
            <v>23.708333333333332</v>
          </cell>
          <cell r="DA5412">
            <v>0</v>
          </cell>
          <cell r="ER5412">
            <v>256.08</v>
          </cell>
        </row>
        <row r="5413">
          <cell r="A5413">
            <v>670465</v>
          </cell>
          <cell r="C5413" t="str">
            <v>Roscetti, Nick</v>
          </cell>
          <cell r="AF5413">
            <v>0.15319007391274025</v>
          </cell>
          <cell r="AN5413">
            <v>69.311999999999998</v>
          </cell>
          <cell r="AP5413">
            <v>2.8107870786520772E-2</v>
          </cell>
          <cell r="AV5413" t="str">
            <v>SS</v>
          </cell>
          <cell r="AW5413">
            <v>-14.2577</v>
          </cell>
          <cell r="AX5413">
            <v>0.63360870993299745</v>
          </cell>
          <cell r="AY5413">
            <v>-1.6319111219651941</v>
          </cell>
          <cell r="AZ5413">
            <v>0.63360870993299745</v>
          </cell>
          <cell r="BG5413">
            <v>1.4956799503957914</v>
          </cell>
          <cell r="BJ5413">
            <v>-1.0047600664089608E-2</v>
          </cell>
          <cell r="CF5413">
            <v>0</v>
          </cell>
          <cell r="CV5413">
            <v>22.625</v>
          </cell>
          <cell r="DA5413">
            <v>0</v>
          </cell>
          <cell r="ER5413">
            <v>173.28</v>
          </cell>
        </row>
        <row r="5414">
          <cell r="A5414">
            <v>670470</v>
          </cell>
          <cell r="C5414" t="str">
            <v>Wright, Colby</v>
          </cell>
          <cell r="AF5414">
            <v>0.17904739110628343</v>
          </cell>
          <cell r="AN5414">
            <v>84.864000000000019</v>
          </cell>
          <cell r="AP5414">
            <v>5.4678835918292923E-2</v>
          </cell>
          <cell r="AV5414" t="str">
            <v>3B</v>
          </cell>
          <cell r="AW5414">
            <v>-13.884389288692898</v>
          </cell>
          <cell r="AX5414">
            <v>-9.4120582020460422</v>
          </cell>
          <cell r="AY5414">
            <v>-11.92526001209341</v>
          </cell>
          <cell r="AZ5414">
            <v>-9.4120582020460422</v>
          </cell>
          <cell r="BG5414">
            <v>1.2070712809691022</v>
          </cell>
          <cell r="BJ5414">
            <v>-3.3445835501809545E-2</v>
          </cell>
          <cell r="CF5414">
            <v>0</v>
          </cell>
          <cell r="CV5414">
            <v>22.208333333333332</v>
          </cell>
          <cell r="DA5414">
            <v>0</v>
          </cell>
          <cell r="ER5414">
            <v>212.16000000000003</v>
          </cell>
        </row>
        <row r="5415">
          <cell r="A5415">
            <v>670538</v>
          </cell>
          <cell r="C5415" t="str">
            <v>Ovando, Aldo</v>
          </cell>
          <cell r="AF5415">
            <v>0.11439777328295293</v>
          </cell>
          <cell r="AN5415">
            <v>100.99200000000002</v>
          </cell>
          <cell r="AP5415">
            <v>8.0741638856686837E-2</v>
          </cell>
          <cell r="AV5415" t="str">
            <v>RF</v>
          </cell>
          <cell r="AW5415">
            <v>-23.360193673304373</v>
          </cell>
          <cell r="AX5415">
            <v>-29.984949999999998</v>
          </cell>
          <cell r="AY5415">
            <v>-24.699591272660157</v>
          </cell>
          <cell r="AZ5415">
            <v>-23.360193673304373</v>
          </cell>
          <cell r="BG5415">
            <v>1.076950674234129</v>
          </cell>
          <cell r="BJ5415">
            <v>1.5988271128146603E-2</v>
          </cell>
          <cell r="CF5415">
            <v>0</v>
          </cell>
          <cell r="CV5415">
            <v>19.208333333333332</v>
          </cell>
          <cell r="DA5415">
            <v>0</v>
          </cell>
          <cell r="ER5415">
            <v>252.48000000000002</v>
          </cell>
        </row>
        <row r="5416">
          <cell r="A5416">
            <v>670560</v>
          </cell>
          <cell r="C5416" t="str">
            <v>Guerrini, Ray</v>
          </cell>
          <cell r="AF5416">
            <v>0.15882338999416534</v>
          </cell>
          <cell r="AN5416">
            <v>62.368000000000009</v>
          </cell>
          <cell r="AP5416">
            <v>3.163621355109425E-2</v>
          </cell>
          <cell r="AV5416" t="str">
            <v>C</v>
          </cell>
          <cell r="AW5416">
            <v>-16.401326259858333</v>
          </cell>
          <cell r="AX5416">
            <v>-20.911549999999998</v>
          </cell>
          <cell r="AY5416">
            <v>-17.799131088878095</v>
          </cell>
          <cell r="AZ5416">
            <v>-5.9368379879029032</v>
          </cell>
          <cell r="BG5416">
            <v>1.2964015992534952</v>
          </cell>
          <cell r="BJ5416">
            <v>1.088647558004352E-2</v>
          </cell>
          <cell r="CF5416">
            <v>0</v>
          </cell>
          <cell r="CV5416">
            <v>22.875</v>
          </cell>
          <cell r="DA5416">
            <v>0</v>
          </cell>
          <cell r="ER5416">
            <v>155.92000000000002</v>
          </cell>
        </row>
        <row r="5417">
          <cell r="A5417">
            <v>670586</v>
          </cell>
          <cell r="C5417" t="str">
            <v>Selesky, Tyler</v>
          </cell>
          <cell r="AF5417">
            <v>0.17775648384652401</v>
          </cell>
          <cell r="AN5417">
            <v>101.85599999999999</v>
          </cell>
          <cell r="AP5417">
            <v>8.2097363792508871E-2</v>
          </cell>
          <cell r="AV5417" t="str">
            <v>LF</v>
          </cell>
          <cell r="AW5417">
            <v>-14.979279427576081</v>
          </cell>
          <cell r="AX5417">
            <v>-8.6434519992231955</v>
          </cell>
          <cell r="AY5417">
            <v>-15.417289341113083</v>
          </cell>
          <cell r="AZ5417">
            <v>-8.6434519992231955</v>
          </cell>
          <cell r="BG5417">
            <v>1.4405071626801838</v>
          </cell>
          <cell r="BJ5417">
            <v>1.9383098240712798E-2</v>
          </cell>
          <cell r="CF5417">
            <v>0</v>
          </cell>
          <cell r="CV5417">
            <v>22.708333333333332</v>
          </cell>
          <cell r="DA5417">
            <v>0</v>
          </cell>
          <cell r="ER5417">
            <v>254.64</v>
          </cell>
        </row>
        <row r="5418">
          <cell r="A5418">
            <v>670587</v>
          </cell>
          <cell r="C5418" t="str">
            <v>Sonnier, Trevin</v>
          </cell>
          <cell r="AF5418">
            <v>0.15271630742529088</v>
          </cell>
          <cell r="AN5418">
            <v>84.576000000000008</v>
          </cell>
          <cell r="AP5418">
            <v>5.4199991071073095E-2</v>
          </cell>
          <cell r="AV5418" t="str">
            <v>CF</v>
          </cell>
          <cell r="AW5418">
            <v>-13.138375</v>
          </cell>
          <cell r="AX5418">
            <v>-18.902549999999998</v>
          </cell>
          <cell r="AY5418">
            <v>-3.2778442403913486</v>
          </cell>
          <cell r="AZ5418">
            <v>-3.2778442403913486</v>
          </cell>
          <cell r="BG5418">
            <v>1.1832005618933792</v>
          </cell>
          <cell r="BJ5418">
            <v>-2.7765340324915261E-2</v>
          </cell>
          <cell r="CF5418">
            <v>0</v>
          </cell>
          <cell r="CV5418">
            <v>23.875</v>
          </cell>
          <cell r="DA5418">
            <v>0</v>
          </cell>
          <cell r="ER5418">
            <v>211.44</v>
          </cell>
        </row>
        <row r="5419">
          <cell r="A5419">
            <v>670622</v>
          </cell>
          <cell r="C5419" t="str">
            <v>Maciel, Gabriel</v>
          </cell>
          <cell r="AF5419">
            <v>0.14713462808504885</v>
          </cell>
          <cell r="AN5419">
            <v>105.312</v>
          </cell>
          <cell r="AP5419">
            <v>8.7480509510721061E-2</v>
          </cell>
          <cell r="AV5419" t="str">
            <v>CF</v>
          </cell>
          <cell r="AW5419">
            <v>-21.303608333333337</v>
          </cell>
          <cell r="AX5419">
            <v>-36.29078333333333</v>
          </cell>
          <cell r="AY5419">
            <v>-13.893031237354773</v>
          </cell>
          <cell r="AZ5419">
            <v>-13.893031237354773</v>
          </cell>
          <cell r="BG5419">
            <v>0.63908905463258647</v>
          </cell>
          <cell r="BJ5419">
            <v>-9.8866644133692727E-3</v>
          </cell>
          <cell r="CF5419">
            <v>0</v>
          </cell>
          <cell r="CV5419">
            <v>17.458333333333332</v>
          </cell>
          <cell r="DA5419">
            <v>0</v>
          </cell>
          <cell r="ER5419">
            <v>263.27999999999997</v>
          </cell>
        </row>
        <row r="5420">
          <cell r="A5420">
            <v>670627</v>
          </cell>
          <cell r="C5420" t="str">
            <v>Cook, Dylan</v>
          </cell>
          <cell r="AF5420">
            <v>0.1585947374917899</v>
          </cell>
          <cell r="AN5420">
            <v>68.160000000000011</v>
          </cell>
          <cell r="AP5420">
            <v>2.6080106748302967E-2</v>
          </cell>
          <cell r="AV5420" t="str">
            <v>1B</v>
          </cell>
          <cell r="AW5420">
            <v>-16.482816758809328</v>
          </cell>
          <cell r="AX5420">
            <v>-11.752895660003485</v>
          </cell>
          <cell r="AY5420">
            <v>-18.009999773603493</v>
          </cell>
          <cell r="AZ5420">
            <v>-11.752895660003485</v>
          </cell>
          <cell r="BG5420">
            <v>1.6229911086547579</v>
          </cell>
          <cell r="BJ5420">
            <v>5.9548912087038228E-3</v>
          </cell>
          <cell r="CF5420">
            <v>0</v>
          </cell>
          <cell r="CV5420">
            <v>22.208333333333332</v>
          </cell>
          <cell r="DA5420">
            <v>0</v>
          </cell>
          <cell r="ER5420">
            <v>170.4</v>
          </cell>
        </row>
        <row r="5421">
          <cell r="A5421">
            <v>670629</v>
          </cell>
          <cell r="C5421" t="str">
            <v>DeLeon, Manny</v>
          </cell>
          <cell r="AF5421">
            <v>0.15019352439733125</v>
          </cell>
          <cell r="AN5421">
            <v>99.26400000000001</v>
          </cell>
          <cell r="AP5421">
            <v>7.8018139108717355E-2</v>
          </cell>
          <cell r="AV5421" t="str">
            <v>RF</v>
          </cell>
          <cell r="AW5421">
            <v>-13.705708333333336</v>
          </cell>
          <cell r="AX5421">
            <v>-19.987083333333331</v>
          </cell>
          <cell r="AY5421">
            <v>-8.7082006756170589</v>
          </cell>
          <cell r="AZ5421">
            <v>-8.7082006756170589</v>
          </cell>
          <cell r="BG5421">
            <v>1.2083884301970977</v>
          </cell>
          <cell r="BJ5421">
            <v>-1.7871329347836775E-2</v>
          </cell>
          <cell r="CF5421">
            <v>0</v>
          </cell>
          <cell r="CV5421">
            <v>23.208333333333332</v>
          </cell>
          <cell r="DA5421">
            <v>0</v>
          </cell>
          <cell r="ER5421">
            <v>248.16</v>
          </cell>
        </row>
        <row r="5422">
          <cell r="A5422">
            <v>607466</v>
          </cell>
          <cell r="C5422" t="str">
            <v>Bittiger, Brett</v>
          </cell>
          <cell r="AF5422">
            <v>0.15100700259226582</v>
          </cell>
          <cell r="AN5422">
            <v>55.776000000000003</v>
          </cell>
          <cell r="AP5422">
            <v>3.7349865540713401E-3</v>
          </cell>
          <cell r="AV5422" t="str">
            <v>2B</v>
          </cell>
          <cell r="AW5422">
            <v>-18.928972527981841</v>
          </cell>
          <cell r="AX5422">
            <v>-5.4665852516438349</v>
          </cell>
          <cell r="AY5422">
            <v>-19.854589759531333</v>
          </cell>
          <cell r="AZ5422">
            <v>-5.4665852516438349</v>
          </cell>
          <cell r="BG5422">
            <v>1.1319975372930204</v>
          </cell>
          <cell r="BJ5422">
            <v>-9.14150115802254E-2</v>
          </cell>
          <cell r="CF5422">
            <v>0</v>
          </cell>
          <cell r="CV5422">
            <v>23.708333333333332</v>
          </cell>
          <cell r="DA5422">
            <v>0</v>
          </cell>
          <cell r="ER5422">
            <v>139.44</v>
          </cell>
        </row>
        <row r="5423">
          <cell r="A5423">
            <v>607479</v>
          </cell>
          <cell r="C5423" t="str">
            <v>Brown, Garrett</v>
          </cell>
          <cell r="AF5423">
            <v>0.15129321375994298</v>
          </cell>
          <cell r="AN5423">
            <v>101.28</v>
          </cell>
          <cell r="AP5423">
            <v>8.1193991923049769E-2</v>
          </cell>
          <cell r="AV5423" t="str">
            <v>CF</v>
          </cell>
          <cell r="AW5423">
            <v>-14.590766666666667</v>
          </cell>
          <cell r="AX5423">
            <v>-21.748049999999992</v>
          </cell>
          <cell r="AY5423">
            <v>-12.024959901573755</v>
          </cell>
          <cell r="AZ5423">
            <v>-12.024959901573755</v>
          </cell>
          <cell r="BG5423">
            <v>1.3421453013476086</v>
          </cell>
          <cell r="BJ5423">
            <v>5.3727518378599562E-3</v>
          </cell>
          <cell r="CF5423">
            <v>0</v>
          </cell>
          <cell r="CV5423">
            <v>22.291666666666668</v>
          </cell>
          <cell r="DA5423">
            <v>0</v>
          </cell>
          <cell r="ER5423">
            <v>253.2</v>
          </cell>
        </row>
        <row r="5424">
          <cell r="A5424">
            <v>607526</v>
          </cell>
          <cell r="C5424" t="str">
            <v>Eureste, Matt</v>
          </cell>
          <cell r="AF5424">
            <v>0.17273962071584079</v>
          </cell>
          <cell r="AN5424">
            <v>74.496000000000009</v>
          </cell>
          <cell r="AP5424">
            <v>3.7129285991017391E-2</v>
          </cell>
          <cell r="AV5424" t="str">
            <v>2B</v>
          </cell>
          <cell r="AW5424">
            <v>-14.641056696396795</v>
          </cell>
          <cell r="AX5424">
            <v>-7.3033001646635469</v>
          </cell>
          <cell r="AY5424">
            <v>-14.0605368316651</v>
          </cell>
          <cell r="AZ5424">
            <v>-7.3033001646635469</v>
          </cell>
          <cell r="BG5424">
            <v>1.4333346945356036</v>
          </cell>
          <cell r="BJ5424">
            <v>1.1934876709040672E-2</v>
          </cell>
          <cell r="CF5424">
            <v>0</v>
          </cell>
          <cell r="CV5424">
            <v>22.958333333333332</v>
          </cell>
          <cell r="DA5424">
            <v>0</v>
          </cell>
          <cell r="ER5424">
            <v>186.24</v>
          </cell>
        </row>
        <row r="5425">
          <cell r="A5425">
            <v>615697</v>
          </cell>
          <cell r="C5425" t="str">
            <v>Pinero, Daniel</v>
          </cell>
          <cell r="AF5425">
            <v>0.19042348923676244</v>
          </cell>
          <cell r="AN5425">
            <v>91.2</v>
          </cell>
          <cell r="AP5425">
            <v>6.5092103147878611E-2</v>
          </cell>
          <cell r="AV5425" t="str">
            <v>SS</v>
          </cell>
          <cell r="AW5425">
            <v>-14.757300000000001</v>
          </cell>
          <cell r="AX5425">
            <v>-1.992681360380649</v>
          </cell>
          <cell r="AY5425">
            <v>-11.65753709943516</v>
          </cell>
          <cell r="AZ5425">
            <v>-1.992681360380649</v>
          </cell>
          <cell r="BG5425">
            <v>1.6585902932673808</v>
          </cell>
          <cell r="BJ5425">
            <v>-5.8172029247386394E-3</v>
          </cell>
          <cell r="CF5425">
            <v>0</v>
          </cell>
          <cell r="CV5425">
            <v>22.125</v>
          </cell>
          <cell r="DA5425">
            <v>0</v>
          </cell>
          <cell r="ER5425">
            <v>228</v>
          </cell>
        </row>
        <row r="5426">
          <cell r="A5426">
            <v>615699</v>
          </cell>
          <cell r="C5426" t="str">
            <v>Robson, Jacob</v>
          </cell>
          <cell r="AF5426">
            <v>0.17347646060389846</v>
          </cell>
          <cell r="AN5426">
            <v>91.2</v>
          </cell>
          <cell r="AP5426">
            <v>6.5092103147878611E-2</v>
          </cell>
          <cell r="AV5426" t="str">
            <v>CF</v>
          </cell>
          <cell r="AW5426">
            <v>-15.312475000000001</v>
          </cell>
          <cell r="AX5426">
            <v>-23.229249999999997</v>
          </cell>
          <cell r="AY5426">
            <v>-4.1992263743506939</v>
          </cell>
          <cell r="AZ5426">
            <v>-4.1992263743506939</v>
          </cell>
          <cell r="BG5426">
            <v>1.188571417662319</v>
          </cell>
          <cell r="BJ5426">
            <v>-2.4247616091335462E-3</v>
          </cell>
          <cell r="CF5426">
            <v>0</v>
          </cell>
          <cell r="CV5426">
            <v>21.625</v>
          </cell>
          <cell r="DA5426">
            <v>0</v>
          </cell>
          <cell r="ER5426">
            <v>228</v>
          </cell>
        </row>
        <row r="5427">
          <cell r="A5427">
            <v>621019</v>
          </cell>
          <cell r="C5427" t="str">
            <v>Stemp, Trek</v>
          </cell>
          <cell r="AF5427">
            <v>0.16591599802410145</v>
          </cell>
          <cell r="AN5427">
            <v>97.248000000000005</v>
          </cell>
          <cell r="AP5427">
            <v>7.4820255475412267E-2</v>
          </cell>
          <cell r="AV5427" t="str">
            <v>LF</v>
          </cell>
          <cell r="AW5427">
            <v>-13.924633333333336</v>
          </cell>
          <cell r="AX5427">
            <v>-20.409649999999999</v>
          </cell>
          <cell r="AY5427">
            <v>-9.7997631023671978</v>
          </cell>
          <cell r="AZ5427">
            <v>-9.7997631023671978</v>
          </cell>
          <cell r="BG5427">
            <v>1.3364507386560494</v>
          </cell>
          <cell r="BJ5427">
            <v>1.3065038338489654E-2</v>
          </cell>
          <cell r="CF5427">
            <v>0</v>
          </cell>
          <cell r="CV5427">
            <v>22.958333333333332</v>
          </cell>
          <cell r="DA5427">
            <v>0</v>
          </cell>
          <cell r="ER5427">
            <v>243.12</v>
          </cell>
        </row>
        <row r="5428">
          <cell r="A5428">
            <v>621309</v>
          </cell>
          <cell r="C5428" t="str">
            <v>Johnson, Spencer</v>
          </cell>
          <cell r="AF5428">
            <v>0.18978995783470065</v>
          </cell>
          <cell r="AN5428">
            <v>94.656000000000006</v>
          </cell>
          <cell r="AP5428">
            <v>7.0675948411613621E-2</v>
          </cell>
          <cell r="AV5428" t="str">
            <v>1B</v>
          </cell>
          <cell r="AW5428">
            <v>-13.204115285467751</v>
          </cell>
          <cell r="AX5428">
            <v>-21.078849999999996</v>
          </cell>
          <cell r="AY5428">
            <v>-14.568252517635646</v>
          </cell>
          <cell r="AZ5428">
            <v>-13.204115285467751</v>
          </cell>
          <cell r="BG5428">
            <v>1.5808769829630953</v>
          </cell>
          <cell r="BJ5428">
            <v>1.8008672132012488E-2</v>
          </cell>
          <cell r="CF5428">
            <v>0</v>
          </cell>
          <cell r="CV5428">
            <v>22.625</v>
          </cell>
          <cell r="DA5428">
            <v>0</v>
          </cell>
          <cell r="ER5428">
            <v>236.64</v>
          </cell>
        </row>
        <row r="5429">
          <cell r="A5429">
            <v>621448</v>
          </cell>
          <cell r="C5429" t="str">
            <v>Daly, Zachary</v>
          </cell>
          <cell r="AF5429">
            <v>0.15388631617110782</v>
          </cell>
          <cell r="AN5429">
            <v>87.456000000000003</v>
          </cell>
          <cell r="AP5429">
            <v>5.8966719612622454E-2</v>
          </cell>
          <cell r="AV5429" t="str">
            <v>CF</v>
          </cell>
          <cell r="AW5429">
            <v>-14.340966666666667</v>
          </cell>
          <cell r="AX5429">
            <v>-21.246149999999993</v>
          </cell>
          <cell r="AY5429">
            <v>-2.4106029562868034</v>
          </cell>
          <cell r="AZ5429">
            <v>-2.4106029562868034</v>
          </cell>
          <cell r="BG5429">
            <v>1.4056526517462866</v>
          </cell>
          <cell r="BJ5429">
            <v>-2.6208160144987697E-2</v>
          </cell>
          <cell r="CF5429">
            <v>0</v>
          </cell>
          <cell r="CV5429">
            <v>22.541666666666668</v>
          </cell>
          <cell r="DA5429">
            <v>0</v>
          </cell>
          <cell r="ER5429">
            <v>218.64</v>
          </cell>
        </row>
        <row r="5430">
          <cell r="A5430">
            <v>621462</v>
          </cell>
          <cell r="C5430" t="str">
            <v>Billingsley, Cole</v>
          </cell>
          <cell r="AF5430">
            <v>0.18449394708920111</v>
          </cell>
          <cell r="AN5430">
            <v>98.112000000000009</v>
          </cell>
          <cell r="AP5430">
            <v>7.6193489365521838E-2</v>
          </cell>
          <cell r="AV5430" t="str">
            <v>RF</v>
          </cell>
          <cell r="AW5430">
            <v>-14.757300000000001</v>
          </cell>
          <cell r="AX5430">
            <v>-22.082649999999997</v>
          </cell>
          <cell r="AY5430">
            <v>-8.0490792268066187</v>
          </cell>
          <cell r="AZ5430">
            <v>-8.0490792268066187</v>
          </cell>
          <cell r="BG5430">
            <v>1.2458806915988858</v>
          </cell>
          <cell r="BJ5430">
            <v>5.3806682411011997E-3</v>
          </cell>
          <cell r="CF5430">
            <v>0</v>
          </cell>
          <cell r="CV5430">
            <v>22.125</v>
          </cell>
          <cell r="DA5430">
            <v>0</v>
          </cell>
          <cell r="ER5430">
            <v>245.28</v>
          </cell>
        </row>
        <row r="5431">
          <cell r="A5431">
            <v>621488</v>
          </cell>
          <cell r="C5431" t="str">
            <v>Garner, Daniel</v>
          </cell>
          <cell r="AF5431">
            <v>0.14859399081710312</v>
          </cell>
          <cell r="AN5431">
            <v>54.304000000000009</v>
          </cell>
          <cell r="AP5431">
            <v>1.7366866563391259E-2</v>
          </cell>
          <cell r="AV5431" t="str">
            <v>C</v>
          </cell>
          <cell r="AW5431">
            <v>-20.64055291880516</v>
          </cell>
          <cell r="AX5431">
            <v>-22.62976958547182</v>
          </cell>
          <cell r="AY5431">
            <v>-22.081651113962423</v>
          </cell>
          <cell r="AZ5431">
            <v>-9.2795078885051012</v>
          </cell>
          <cell r="BG5431">
            <v>1.3741288010164832</v>
          </cell>
          <cell r="BJ5431">
            <v>2.4953997526654417E-2</v>
          </cell>
          <cell r="CF5431">
            <v>0</v>
          </cell>
          <cell r="CV5431">
            <v>22.458333333333332</v>
          </cell>
          <cell r="DA5431">
            <v>0</v>
          </cell>
          <cell r="ER5431">
            <v>135.76000000000002</v>
          </cell>
        </row>
        <row r="5432">
          <cell r="A5432">
            <v>621553</v>
          </cell>
          <cell r="C5432" t="str">
            <v>McLemore, Darien</v>
          </cell>
          <cell r="AF5432">
            <v>0.17300596397340939</v>
          </cell>
          <cell r="AN5432">
            <v>89.472000000000008</v>
          </cell>
          <cell r="AP5432">
            <v>6.2274941784167814E-2</v>
          </cell>
          <cell r="AV5432" t="str">
            <v>2B</v>
          </cell>
          <cell r="AW5432">
            <v>-14.340966666666667</v>
          </cell>
          <cell r="AX5432">
            <v>-7.6600770928899351</v>
          </cell>
          <cell r="AY5432">
            <v>-13.049279193602741</v>
          </cell>
          <cell r="AZ5432">
            <v>-7.6600770928899351</v>
          </cell>
          <cell r="BG5432">
            <v>0.94530593259241613</v>
          </cell>
          <cell r="BJ5432">
            <v>-3.4114135157598001E-2</v>
          </cell>
          <cell r="CF5432">
            <v>0</v>
          </cell>
          <cell r="CV5432">
            <v>22.541666666666668</v>
          </cell>
          <cell r="DA5432">
            <v>0</v>
          </cell>
          <cell r="ER5432">
            <v>223.68</v>
          </cell>
        </row>
        <row r="5433">
          <cell r="A5433">
            <v>622111</v>
          </cell>
          <cell r="C5433" t="str">
            <v>Moss, J.B.</v>
          </cell>
          <cell r="AF5433">
            <v>0.15964390301427761</v>
          </cell>
          <cell r="AN5433">
            <v>96.960000000000008</v>
          </cell>
          <cell r="AP5433">
            <v>7.4361603148721866E-2</v>
          </cell>
          <cell r="AV5433" t="str">
            <v>LF</v>
          </cell>
          <cell r="AW5433">
            <v>-14.324262844465954</v>
          </cell>
          <cell r="AX5433">
            <v>-20.258216666666662</v>
          </cell>
          <cell r="AY5433">
            <v>-14.297733086028188</v>
          </cell>
          <cell r="AZ5433">
            <v>-14.297733086028188</v>
          </cell>
          <cell r="BG5433">
            <v>1.5035546125944963</v>
          </cell>
          <cell r="BJ5433">
            <v>3.4097863053767961E-2</v>
          </cell>
          <cell r="CF5433">
            <v>0</v>
          </cell>
          <cell r="CV5433">
            <v>23.041666666666668</v>
          </cell>
          <cell r="DA5433">
            <v>0</v>
          </cell>
          <cell r="ER5433">
            <v>242.4</v>
          </cell>
        </row>
        <row r="5434">
          <cell r="A5434">
            <v>623178</v>
          </cell>
          <cell r="C5434" t="str">
            <v>Gonzalez, Matt</v>
          </cell>
          <cell r="AF5434">
            <v>0.1619637359837571</v>
          </cell>
          <cell r="AN5434">
            <v>111.64800000000001</v>
          </cell>
          <cell r="AP5434">
            <v>9.7187365398367254E-2</v>
          </cell>
          <cell r="AV5434" t="str">
            <v>2B</v>
          </cell>
          <cell r="AW5434">
            <v>-14.2577</v>
          </cell>
          <cell r="AX5434">
            <v>-7.224335753862718</v>
          </cell>
          <cell r="AY5434">
            <v>-8.9380984845788856</v>
          </cell>
          <cell r="AZ5434">
            <v>-7.224335753862718</v>
          </cell>
          <cell r="BG5434">
            <v>1.4122014620208785</v>
          </cell>
          <cell r="BJ5434">
            <v>5.9016390342621905E-3</v>
          </cell>
          <cell r="CF5434">
            <v>0</v>
          </cell>
          <cell r="CV5434">
            <v>22.625</v>
          </cell>
          <cell r="DA5434">
            <v>0</v>
          </cell>
          <cell r="ER5434">
            <v>279.12</v>
          </cell>
        </row>
        <row r="5435">
          <cell r="A5435">
            <v>623187</v>
          </cell>
          <cell r="C5435" t="str">
            <v>Halamandaris, Nick</v>
          </cell>
          <cell r="AF5435">
            <v>0.14272805970635274</v>
          </cell>
          <cell r="AN5435">
            <v>66.144000000000005</v>
          </cell>
          <cell r="AP5435">
            <v>2.2511084612099164E-2</v>
          </cell>
          <cell r="AV5435" t="str">
            <v>1B</v>
          </cell>
          <cell r="AW5435">
            <v>-15.210532979762181</v>
          </cell>
          <cell r="AX5435">
            <v>-21.413449999999997</v>
          </cell>
          <cell r="AY5435">
            <v>-16.573657410531514</v>
          </cell>
          <cell r="AZ5435">
            <v>-15.210532979762181</v>
          </cell>
          <cell r="BG5435">
            <v>1.2265638186654657</v>
          </cell>
          <cell r="BJ5435">
            <v>-5.2091683446505069E-2</v>
          </cell>
          <cell r="CF5435">
            <v>0</v>
          </cell>
          <cell r="CV5435">
            <v>22.458333333333332</v>
          </cell>
          <cell r="DA5435">
            <v>0</v>
          </cell>
          <cell r="ER5435">
            <v>165.36</v>
          </cell>
        </row>
        <row r="5436">
          <cell r="A5436">
            <v>623509</v>
          </cell>
          <cell r="C5436" t="str">
            <v>Vizcaino, Vance</v>
          </cell>
          <cell r="AF5436">
            <v>0.16117464441922458</v>
          </cell>
          <cell r="AN5436">
            <v>101.56800000000001</v>
          </cell>
          <cell r="AP5436">
            <v>8.1645900016241058E-2</v>
          </cell>
          <cell r="AV5436" t="str">
            <v>CF</v>
          </cell>
          <cell r="AW5436">
            <v>-15.025625000000002</v>
          </cell>
          <cell r="AX5436">
            <v>-22.632149999999996</v>
          </cell>
          <cell r="AY5436">
            <v>-2.6734308889780358</v>
          </cell>
          <cell r="AZ5436">
            <v>-2.6734308889780358</v>
          </cell>
          <cell r="BG5436">
            <v>1.5002217764379941</v>
          </cell>
          <cell r="BJ5436">
            <v>-1.3443308058508407E-2</v>
          </cell>
          <cell r="CF5436">
            <v>0</v>
          </cell>
          <cell r="CV5436">
            <v>21.875</v>
          </cell>
          <cell r="DA5436">
            <v>0</v>
          </cell>
          <cell r="ER5436">
            <v>253.92000000000002</v>
          </cell>
        </row>
        <row r="5437">
          <cell r="A5437">
            <v>623518</v>
          </cell>
          <cell r="C5437" t="str">
            <v>Sansone, John</v>
          </cell>
          <cell r="AF5437">
            <v>0.15599149857706784</v>
          </cell>
          <cell r="AN5437">
            <v>94.08</v>
          </cell>
          <cell r="AP5437">
            <v>6.9749944116409002E-2</v>
          </cell>
          <cell r="AV5437" t="str">
            <v>2B</v>
          </cell>
          <cell r="AW5437">
            <v>-14.995414711068339</v>
          </cell>
          <cell r="AX5437">
            <v>-5.3292724084306169</v>
          </cell>
          <cell r="AY5437">
            <v>-14.554689059202222</v>
          </cell>
          <cell r="AZ5437">
            <v>-5.3292724084306169</v>
          </cell>
          <cell r="BG5437">
            <v>1.2770412278167416</v>
          </cell>
          <cell r="BJ5437">
            <v>1.0153261435660671E-2</v>
          </cell>
          <cell r="CF5437">
            <v>0</v>
          </cell>
          <cell r="CV5437">
            <v>22.791666666666668</v>
          </cell>
          <cell r="DA5437">
            <v>0</v>
          </cell>
          <cell r="ER5437">
            <v>235.2</v>
          </cell>
        </row>
        <row r="5438">
          <cell r="A5438">
            <v>624416</v>
          </cell>
          <cell r="C5438" t="str">
            <v>Boldt, Ryan</v>
          </cell>
          <cell r="AF5438">
            <v>0.16027117832630342</v>
          </cell>
          <cell r="AN5438">
            <v>107.04000000000002</v>
          </cell>
          <cell r="AP5438">
            <v>9.0148474038215243E-2</v>
          </cell>
          <cell r="AV5438" t="str">
            <v>CF</v>
          </cell>
          <cell r="AW5438">
            <v>-15.312475000000001</v>
          </cell>
          <cell r="AX5438">
            <v>-23.229249999999997</v>
          </cell>
          <cell r="AY5438">
            <v>-7.3355019392582612</v>
          </cell>
          <cell r="AZ5438">
            <v>-7.3355019392582612</v>
          </cell>
          <cell r="BG5438">
            <v>1.4295731707196575</v>
          </cell>
          <cell r="BJ5438">
            <v>-1.7372516503843249E-2</v>
          </cell>
          <cell r="CF5438">
            <v>0</v>
          </cell>
          <cell r="CV5438">
            <v>21.625</v>
          </cell>
          <cell r="DA5438">
            <v>0</v>
          </cell>
          <cell r="ER5438">
            <v>267.60000000000002</v>
          </cell>
        </row>
        <row r="5439">
          <cell r="A5439">
            <v>630063</v>
          </cell>
          <cell r="C5439" t="str">
            <v>Cronin, Joe</v>
          </cell>
          <cell r="AF5439">
            <v>0.15852351331223197</v>
          </cell>
          <cell r="AN5439">
            <v>81.12</v>
          </cell>
          <cell r="AP5439">
            <v>4.8415782913751704E-2</v>
          </cell>
          <cell r="AV5439" t="str">
            <v>3B</v>
          </cell>
          <cell r="AW5439">
            <v>-15.6482695430807</v>
          </cell>
          <cell r="AX5439">
            <v>-6.8082325538380504</v>
          </cell>
          <cell r="AY5439">
            <v>-5.0993176662546631</v>
          </cell>
          <cell r="AZ5439">
            <v>-5.0993176662546631</v>
          </cell>
          <cell r="BG5439">
            <v>1.0557750889958295</v>
          </cell>
          <cell r="BJ5439">
            <v>-3.1927660782036238E-2</v>
          </cell>
          <cell r="CF5439">
            <v>0</v>
          </cell>
          <cell r="CV5439">
            <v>22.125</v>
          </cell>
          <cell r="DA5439">
            <v>0</v>
          </cell>
          <cell r="ER5439">
            <v>202.8</v>
          </cell>
        </row>
        <row r="5440">
          <cell r="A5440">
            <v>641336</v>
          </cell>
          <cell r="C5440" t="str">
            <v>Banks, Nick</v>
          </cell>
          <cell r="AF5440">
            <v>0.16836533606205151</v>
          </cell>
          <cell r="AN5440">
            <v>101.85599999999999</v>
          </cell>
          <cell r="AP5440">
            <v>8.2097363792508871E-2</v>
          </cell>
          <cell r="AV5440" t="str">
            <v>RF</v>
          </cell>
          <cell r="AW5440">
            <v>-15.312475000000001</v>
          </cell>
          <cell r="AX5440">
            <v>-23.229249999999997</v>
          </cell>
          <cell r="AY5440">
            <v>-11.388160284485558</v>
          </cell>
          <cell r="AZ5440">
            <v>-11.388160284485558</v>
          </cell>
          <cell r="BG5440">
            <v>1.5327529691894135</v>
          </cell>
          <cell r="BJ5440">
            <v>6.7252862221326981E-3</v>
          </cell>
          <cell r="CF5440">
            <v>0</v>
          </cell>
          <cell r="CV5440">
            <v>21.625</v>
          </cell>
          <cell r="DA5440">
            <v>0</v>
          </cell>
          <cell r="ER5440">
            <v>254.64</v>
          </cell>
        </row>
        <row r="5441">
          <cell r="A5441">
            <v>641418</v>
          </cell>
          <cell r="C5441" t="str">
            <v>Buentello, Niko</v>
          </cell>
          <cell r="AF5441">
            <v>0.1733366420950424</v>
          </cell>
          <cell r="AN5441">
            <v>98.4</v>
          </cell>
          <cell r="AP5441">
            <v>7.6650328543267365E-2</v>
          </cell>
          <cell r="AV5441" t="str">
            <v>1B</v>
          </cell>
          <cell r="AW5441">
            <v>-17.55441860930555</v>
          </cell>
          <cell r="AX5441">
            <v>-22.433116666666667</v>
          </cell>
          <cell r="AY5441">
            <v>-17.87524452708772</v>
          </cell>
          <cell r="AZ5441">
            <v>-17.55441860930555</v>
          </cell>
          <cell r="BG5441">
            <v>1.4096124350669843</v>
          </cell>
          <cell r="BJ5441">
            <v>-1.1039884686005974E-2</v>
          </cell>
          <cell r="CF5441">
            <v>0</v>
          </cell>
          <cell r="CV5441">
            <v>21.958333333333332</v>
          </cell>
          <cell r="DA5441">
            <v>0</v>
          </cell>
          <cell r="ER5441">
            <v>246</v>
          </cell>
        </row>
        <row r="5442">
          <cell r="A5442">
            <v>641468</v>
          </cell>
          <cell r="C5442" t="str">
            <v>Collins, Gavin</v>
          </cell>
          <cell r="AF5442">
            <v>0.16801636394659325</v>
          </cell>
          <cell r="AN5442">
            <v>88.896000000000015</v>
          </cell>
          <cell r="AP5442">
            <v>6.1332111330594241E-2</v>
          </cell>
          <cell r="AV5442" t="str">
            <v>3B</v>
          </cell>
          <cell r="AW5442">
            <v>-20.094191889854429</v>
          </cell>
          <cell r="AX5442">
            <v>-14.734850979680981</v>
          </cell>
          <cell r="AY5442">
            <v>-21.438494742028112</v>
          </cell>
          <cell r="AZ5442">
            <v>-14.734850979680981</v>
          </cell>
          <cell r="BG5442">
            <v>1.4216374996691208</v>
          </cell>
          <cell r="BJ5442">
            <v>2.6328335874381988E-2</v>
          </cell>
          <cell r="CF5442">
            <v>0</v>
          </cell>
          <cell r="CV5442">
            <v>20.958333333333332</v>
          </cell>
          <cell r="DA5442">
            <v>0</v>
          </cell>
          <cell r="ER5442">
            <v>222.24</v>
          </cell>
        </row>
        <row r="5443">
          <cell r="A5443">
            <v>641612</v>
          </cell>
          <cell r="C5443" t="str">
            <v>Gideon, Ronnie</v>
          </cell>
          <cell r="AF5443">
            <v>0.18355637396471042</v>
          </cell>
          <cell r="AN5443">
            <v>102.432</v>
          </cell>
          <cell r="AP5443">
            <v>8.299896101281834E-2</v>
          </cell>
          <cell r="AV5443" t="str">
            <v>1B</v>
          </cell>
          <cell r="AW5443">
            <v>-15.484788387342562</v>
          </cell>
          <cell r="AX5443">
            <v>-22.831183333333328</v>
          </cell>
          <cell r="AY5443">
            <v>-16.841387065083335</v>
          </cell>
          <cell r="AZ5443">
            <v>-15.484788387342562</v>
          </cell>
          <cell r="BG5443">
            <v>1.469508012815572</v>
          </cell>
          <cell r="BJ5443">
            <v>6.9370465766114007E-3</v>
          </cell>
          <cell r="CF5443">
            <v>0</v>
          </cell>
          <cell r="CV5443">
            <v>21.791666666666668</v>
          </cell>
          <cell r="DA5443">
            <v>0</v>
          </cell>
          <cell r="ER5443">
            <v>256.08</v>
          </cell>
        </row>
        <row r="5444">
          <cell r="A5444">
            <v>641735</v>
          </cell>
          <cell r="C5444" t="str">
            <v>Jones, Bradley</v>
          </cell>
          <cell r="AF5444">
            <v>0.18222640642296514</v>
          </cell>
          <cell r="AN5444">
            <v>106.464</v>
          </cell>
          <cell r="AP5444">
            <v>8.9260887646587461E-2</v>
          </cell>
          <cell r="AV5444" t="str">
            <v>1B</v>
          </cell>
          <cell r="AW5444">
            <v>-14.766631817584809</v>
          </cell>
          <cell r="AX5444">
            <v>-24.622483333333324</v>
          </cell>
          <cell r="AY5444">
            <v>-6.8673182771638492</v>
          </cell>
          <cell r="AZ5444">
            <v>-6.8673182771638492</v>
          </cell>
          <cell r="BG5444">
            <v>1.3084742455751064</v>
          </cell>
          <cell r="BJ5444">
            <v>-1.6026444207279441E-2</v>
          </cell>
          <cell r="CF5444">
            <v>0</v>
          </cell>
          <cell r="CV5444">
            <v>21.041666666666668</v>
          </cell>
          <cell r="DA5444">
            <v>0</v>
          </cell>
          <cell r="ER5444">
            <v>266.15999999999997</v>
          </cell>
        </row>
        <row r="5445">
          <cell r="A5445">
            <v>641830</v>
          </cell>
          <cell r="C5445" t="str">
            <v>Martinelli, David</v>
          </cell>
          <cell r="AF5445">
            <v>0.17320222319944018</v>
          </cell>
          <cell r="AN5445">
            <v>99.84</v>
          </cell>
          <cell r="AP5445">
            <v>7.8927763689244812E-2</v>
          </cell>
          <cell r="AV5445" t="str">
            <v>CF</v>
          </cell>
          <cell r="AW5445">
            <v>-15.408091666666666</v>
          </cell>
          <cell r="AX5445">
            <v>-23.428283333333326</v>
          </cell>
          <cell r="AY5445">
            <v>-6.8271786547733004</v>
          </cell>
          <cell r="AZ5445">
            <v>-6.8271786547733004</v>
          </cell>
          <cell r="BG5445">
            <v>1.3932955140584746</v>
          </cell>
          <cell r="BJ5445">
            <v>-1.4377037556480761E-2</v>
          </cell>
          <cell r="CF5445">
            <v>0</v>
          </cell>
          <cell r="CV5445">
            <v>21.541666666666668</v>
          </cell>
          <cell r="DA5445">
            <v>0</v>
          </cell>
          <cell r="ER5445">
            <v>249.6</v>
          </cell>
        </row>
        <row r="5446">
          <cell r="A5446">
            <v>642014</v>
          </cell>
          <cell r="C5446" t="str">
            <v>Ring, Jake</v>
          </cell>
          <cell r="AF5446">
            <v>0.15355031096863736</v>
          </cell>
          <cell r="AN5446">
            <v>98.688000000000002</v>
          </cell>
          <cell r="AP5446">
            <v>7.7106716113720664E-2</v>
          </cell>
          <cell r="AV5446" t="str">
            <v>CF</v>
          </cell>
          <cell r="AW5446">
            <v>-15.025625000000002</v>
          </cell>
          <cell r="AX5446">
            <v>-22.632149999999996</v>
          </cell>
          <cell r="AY5446">
            <v>-4.0468232746975126</v>
          </cell>
          <cell r="AZ5446">
            <v>-4.0468232746975126</v>
          </cell>
          <cell r="BG5446">
            <v>1.2930269196026156</v>
          </cell>
          <cell r="BJ5446">
            <v>1.6183666032967999E-2</v>
          </cell>
          <cell r="CF5446">
            <v>0</v>
          </cell>
          <cell r="CV5446">
            <v>21.875</v>
          </cell>
          <cell r="DA5446">
            <v>0</v>
          </cell>
          <cell r="ER5446">
            <v>246.72</v>
          </cell>
        </row>
        <row r="5447">
          <cell r="A5447">
            <v>642078</v>
          </cell>
          <cell r="C5447" t="str">
            <v>Simonetti, Conner</v>
          </cell>
          <cell r="AF5447">
            <v>0.14753966389311884</v>
          </cell>
          <cell r="AN5447">
            <v>92.640000000000015</v>
          </cell>
          <cell r="AP5447">
            <v>6.7426839622809931E-2</v>
          </cell>
          <cell r="AV5447" t="str">
            <v>1B</v>
          </cell>
          <cell r="AW5447">
            <v>-17.751092897348272</v>
          </cell>
          <cell r="AX5447">
            <v>-23.826349999999994</v>
          </cell>
          <cell r="AY5447">
            <v>-19.398542929547069</v>
          </cell>
          <cell r="AZ5447">
            <v>-17.751092897348272</v>
          </cell>
          <cell r="BG5447">
            <v>1.2708405430981986</v>
          </cell>
          <cell r="BJ5447">
            <v>-1.2619787822023001E-3</v>
          </cell>
          <cell r="CF5447">
            <v>0</v>
          </cell>
          <cell r="CV5447">
            <v>21.375</v>
          </cell>
          <cell r="DA5447">
            <v>0</v>
          </cell>
          <cell r="ER5447">
            <v>231.60000000000002</v>
          </cell>
        </row>
        <row r="5448">
          <cell r="A5448">
            <v>642134</v>
          </cell>
          <cell r="C5448" t="str">
            <v>Tenerowicz, Robbie</v>
          </cell>
          <cell r="AF5448">
            <v>0.16303852248064082</v>
          </cell>
          <cell r="AN5448">
            <v>101.56800000000001</v>
          </cell>
          <cell r="AP5448">
            <v>8.1645900016241058E-2</v>
          </cell>
          <cell r="AV5448" t="str">
            <v>2B</v>
          </cell>
          <cell r="AW5448">
            <v>-16.293289468206794</v>
          </cell>
          <cell r="AX5448">
            <v>-8.5479043743550882</v>
          </cell>
          <cell r="AY5448">
            <v>-16.32804567983127</v>
          </cell>
          <cell r="AZ5448">
            <v>-8.5479043743550882</v>
          </cell>
          <cell r="BG5448">
            <v>1.5541482294470979</v>
          </cell>
          <cell r="BJ5448">
            <v>2.9844137155895505E-2</v>
          </cell>
          <cell r="CF5448">
            <v>0</v>
          </cell>
          <cell r="CV5448">
            <v>21.458333333333332</v>
          </cell>
          <cell r="DA5448">
            <v>0</v>
          </cell>
          <cell r="ER5448">
            <v>253.92000000000002</v>
          </cell>
        </row>
        <row r="5449">
          <cell r="A5449">
            <v>642137</v>
          </cell>
          <cell r="C5449" t="str">
            <v>Thomas, Cody</v>
          </cell>
          <cell r="AF5449">
            <v>0.18606839991964641</v>
          </cell>
          <cell r="AN5449">
            <v>106.176</v>
          </cell>
          <cell r="AP5449">
            <v>8.8816444734281408E-2</v>
          </cell>
          <cell r="AV5449" t="str">
            <v>CF</v>
          </cell>
          <cell r="AW5449">
            <v>-15.216858333333334</v>
          </cell>
          <cell r="AX5449">
            <v>-23.030216666666668</v>
          </cell>
          <cell r="AY5449">
            <v>-12.304707050789681</v>
          </cell>
          <cell r="AZ5449">
            <v>-12.304707050789681</v>
          </cell>
          <cell r="BG5449">
            <v>1.581020154243634</v>
          </cell>
          <cell r="BJ5449">
            <v>1.0139538699972389E-2</v>
          </cell>
          <cell r="CF5449">
            <v>0</v>
          </cell>
          <cell r="CV5449">
            <v>21.708333333333332</v>
          </cell>
          <cell r="DA5449">
            <v>0</v>
          </cell>
          <cell r="ER5449">
            <v>265.44</v>
          </cell>
        </row>
        <row r="5450">
          <cell r="A5450">
            <v>642238</v>
          </cell>
          <cell r="C5450" t="str">
            <v>Zardon, Danny</v>
          </cell>
          <cell r="AF5450">
            <v>0.15183977868658752</v>
          </cell>
          <cell r="AN5450">
            <v>80.544000000000011</v>
          </cell>
          <cell r="AP5450">
            <v>4.7444862856207859E-2</v>
          </cell>
          <cell r="AV5450" t="str">
            <v>3B</v>
          </cell>
          <cell r="AW5450">
            <v>-17.155528010917564</v>
          </cell>
          <cell r="AX5450">
            <v>-13.504036129453848</v>
          </cell>
          <cell r="AY5450">
            <v>-18.824296064658231</v>
          </cell>
          <cell r="AZ5450">
            <v>-13.504036129453848</v>
          </cell>
          <cell r="BG5450">
            <v>1.3412427502204567</v>
          </cell>
          <cell r="BJ5450">
            <v>-1.6199482856565919E-4</v>
          </cell>
          <cell r="CF5450">
            <v>0</v>
          </cell>
          <cell r="CV5450">
            <v>21.791666666666668</v>
          </cell>
          <cell r="DA5450">
            <v>0</v>
          </cell>
          <cell r="ER5450">
            <v>201.36</v>
          </cell>
        </row>
        <row r="5451">
          <cell r="A5451">
            <v>643348</v>
          </cell>
          <cell r="C5451" t="str">
            <v>Hamilton, Caleb</v>
          </cell>
          <cell r="AF5451">
            <v>0.16301327497168666</v>
          </cell>
          <cell r="AN5451">
            <v>89.183999999999997</v>
          </cell>
          <cell r="AP5451">
            <v>6.1803763429211567E-2</v>
          </cell>
          <cell r="AV5451" t="str">
            <v>3B</v>
          </cell>
          <cell r="AW5451">
            <v>-15.866137092602681</v>
          </cell>
          <cell r="AX5451">
            <v>-6.904907549510769</v>
          </cell>
          <cell r="AY5451">
            <v>-12.836288667148828</v>
          </cell>
          <cell r="AZ5451">
            <v>-6.904907549510769</v>
          </cell>
          <cell r="BG5451">
            <v>1.1564452028221357</v>
          </cell>
          <cell r="BJ5451">
            <v>-4.5332605358406044E-3</v>
          </cell>
          <cell r="CF5451">
            <v>0</v>
          </cell>
          <cell r="CV5451">
            <v>21.375</v>
          </cell>
          <cell r="DA5451">
            <v>0</v>
          </cell>
          <cell r="ER5451">
            <v>222.95999999999998</v>
          </cell>
        </row>
        <row r="5452">
          <cell r="A5452">
            <v>643547</v>
          </cell>
          <cell r="C5452" t="str">
            <v>Smith, Ridge</v>
          </cell>
          <cell r="AF5452">
            <v>0.16612459752449435</v>
          </cell>
          <cell r="AN5452">
            <v>67.26400000000001</v>
          </cell>
          <cell r="AP5452">
            <v>4.0099321558752066E-2</v>
          </cell>
          <cell r="AV5452" t="str">
            <v>C</v>
          </cell>
          <cell r="AW5452">
            <v>-16.326818491994249</v>
          </cell>
          <cell r="AX5452">
            <v>-24.224416666666663</v>
          </cell>
          <cell r="AY5452">
            <v>-16.392409378214545</v>
          </cell>
          <cell r="AZ5452">
            <v>-5.1280224331409956</v>
          </cell>
          <cell r="BG5452">
            <v>1.1968181017317279</v>
          </cell>
          <cell r="BJ5452">
            <v>1.3942088055224594E-2</v>
          </cell>
          <cell r="CF5452">
            <v>0</v>
          </cell>
          <cell r="CV5452">
            <v>21.208333333333332</v>
          </cell>
          <cell r="DA5452">
            <v>0</v>
          </cell>
          <cell r="ER5452">
            <v>168.16000000000003</v>
          </cell>
        </row>
        <row r="5453">
          <cell r="A5453">
            <v>656226</v>
          </cell>
          <cell r="C5453" t="str">
            <v>Benard, Isaac</v>
          </cell>
          <cell r="AF5453">
            <v>0.16827068336155543</v>
          </cell>
          <cell r="AN5453">
            <v>84</v>
          </cell>
          <cell r="AP5453">
            <v>5.3240844570685675E-2</v>
          </cell>
          <cell r="AV5453" t="str">
            <v>LF</v>
          </cell>
          <cell r="AW5453">
            <v>-17.948962173312932</v>
          </cell>
          <cell r="AX5453">
            <v>-26.221983333333331</v>
          </cell>
          <cell r="AY5453">
            <v>-18.46186953848725</v>
          </cell>
          <cell r="AZ5453">
            <v>-17.948962173312932</v>
          </cell>
          <cell r="BG5453">
            <v>0.78816833296931232</v>
          </cell>
          <cell r="BJ5453">
            <v>6.7122265540289763E-3</v>
          </cell>
          <cell r="CF5453">
            <v>0</v>
          </cell>
          <cell r="CV5453">
            <v>20.458333333333332</v>
          </cell>
          <cell r="DA5453">
            <v>0</v>
          </cell>
          <cell r="ER5453">
            <v>210</v>
          </cell>
        </row>
        <row r="5454">
          <cell r="A5454">
            <v>656401</v>
          </cell>
          <cell r="C5454" t="str">
            <v>Eldridge, Caleb</v>
          </cell>
          <cell r="AF5454">
            <v>0.14064185555434966</v>
          </cell>
          <cell r="AN5454">
            <v>69.311999999999998</v>
          </cell>
          <cell r="AP5454">
            <v>2.8107870786520772E-2</v>
          </cell>
          <cell r="AV5454" t="str">
            <v>1B</v>
          </cell>
          <cell r="AW5454">
            <v>-20.789673357810656</v>
          </cell>
          <cell r="AX5454">
            <v>-24.837383333333332</v>
          </cell>
          <cell r="AY5454">
            <v>-22.780380049124194</v>
          </cell>
          <cell r="AZ5454">
            <v>-20.789673357810656</v>
          </cell>
          <cell r="BG5454">
            <v>1.3709676152988992</v>
          </cell>
          <cell r="BJ5454">
            <v>2.992496756810876E-3</v>
          </cell>
          <cell r="CF5454">
            <v>0</v>
          </cell>
          <cell r="CV5454">
            <v>20.958333333333332</v>
          </cell>
          <cell r="DA5454">
            <v>0</v>
          </cell>
          <cell r="ER5454">
            <v>173.28</v>
          </cell>
        </row>
        <row r="5455">
          <cell r="A5455">
            <v>657278</v>
          </cell>
          <cell r="C5455" t="str">
            <v>Westmoreland, Brody</v>
          </cell>
          <cell r="AF5455">
            <v>0.13831472279359786</v>
          </cell>
          <cell r="AN5455">
            <v>90.912000000000006</v>
          </cell>
          <cell r="AP5455">
            <v>6.4623752323295092E-2</v>
          </cell>
          <cell r="AV5455" t="str">
            <v>1B</v>
          </cell>
          <cell r="AW5455">
            <v>-17.903258390437898</v>
          </cell>
          <cell r="AX5455">
            <v>-19.85795504937666</v>
          </cell>
          <cell r="AY5455">
            <v>-18.496821898597702</v>
          </cell>
          <cell r="AZ5455">
            <v>-17.903258390437898</v>
          </cell>
          <cell r="BG5455">
            <v>1.2854390041829586</v>
          </cell>
          <cell r="BJ5455">
            <v>-8.4500686975594319E-3</v>
          </cell>
          <cell r="CF5455">
            <v>0</v>
          </cell>
          <cell r="CV5455">
            <v>20.875</v>
          </cell>
          <cell r="DA5455">
            <v>0</v>
          </cell>
          <cell r="ER5455">
            <v>227.28</v>
          </cell>
        </row>
        <row r="5456">
          <cell r="A5456">
            <v>657623</v>
          </cell>
          <cell r="C5456" t="str">
            <v>James, Jared</v>
          </cell>
          <cell r="AF5456">
            <v>0.1864636348512847</v>
          </cell>
          <cell r="AN5456">
            <v>104.44800000000001</v>
          </cell>
          <cell r="AP5456">
            <v>8.6140651162271986E-2</v>
          </cell>
          <cell r="AV5456" t="str">
            <v>LF</v>
          </cell>
          <cell r="AW5456">
            <v>-14.5075</v>
          </cell>
          <cell r="AX5456">
            <v>-21.580749999999995</v>
          </cell>
          <cell r="AY5456">
            <v>-10.305479856394374</v>
          </cell>
          <cell r="AZ5456">
            <v>-10.305479856394374</v>
          </cell>
          <cell r="BG5456">
            <v>1.4976115362654929</v>
          </cell>
          <cell r="BJ5456">
            <v>-4.1538187819646633E-3</v>
          </cell>
          <cell r="CF5456">
            <v>0</v>
          </cell>
          <cell r="CV5456">
            <v>22.375</v>
          </cell>
          <cell r="DA5456">
            <v>0</v>
          </cell>
          <cell r="ER5456">
            <v>261.12</v>
          </cell>
        </row>
        <row r="5457">
          <cell r="A5457">
            <v>661447</v>
          </cell>
          <cell r="C5457" t="str">
            <v>Scoggins, Casey</v>
          </cell>
          <cell r="AF5457">
            <v>0.17383106668743145</v>
          </cell>
          <cell r="AN5457">
            <v>100.128</v>
          </cell>
          <cell r="AP5457">
            <v>7.9381903236678486E-2</v>
          </cell>
          <cell r="AV5457" t="str">
            <v>CF</v>
          </cell>
          <cell r="AW5457">
            <v>-15.162466346721242</v>
          </cell>
          <cell r="AX5457">
            <v>-21.748049999999992</v>
          </cell>
          <cell r="AY5457">
            <v>-7.9115173547186863</v>
          </cell>
          <cell r="AZ5457">
            <v>-7.9115173547186863</v>
          </cell>
          <cell r="BG5457">
            <v>1.2290951542369011</v>
          </cell>
          <cell r="BJ5457">
            <v>1.4313656599317128E-2</v>
          </cell>
          <cell r="CF5457">
            <v>0</v>
          </cell>
          <cell r="CV5457">
            <v>22.291666666666668</v>
          </cell>
          <cell r="DA5457">
            <v>0</v>
          </cell>
          <cell r="ER5457">
            <v>250.32</v>
          </cell>
        </row>
        <row r="5458">
          <cell r="A5458">
            <v>661825</v>
          </cell>
          <cell r="C5458" t="str">
            <v>Machonis, Sam</v>
          </cell>
          <cell r="AF5458">
            <v>0.16940132277367509</v>
          </cell>
          <cell r="AN5458">
            <v>90.624000000000009</v>
          </cell>
          <cell r="AP5458">
            <v>6.4154932014097499E-2</v>
          </cell>
          <cell r="AV5458" t="str">
            <v>CF</v>
          </cell>
          <cell r="AW5458">
            <v>-17.667773583843498</v>
          </cell>
          <cell r="AX5458">
            <v>-22.249949999999995</v>
          </cell>
          <cell r="AY5458">
            <v>-15.518265766275531</v>
          </cell>
          <cell r="AZ5458">
            <v>-15.518265766275531</v>
          </cell>
          <cell r="BG5458">
            <v>1.2758918435480258</v>
          </cell>
          <cell r="BJ5458">
            <v>-4.4389722166194023E-3</v>
          </cell>
          <cell r="CF5458">
            <v>0</v>
          </cell>
          <cell r="CV5458">
            <v>22.041666666666668</v>
          </cell>
          <cell r="DA5458">
            <v>0</v>
          </cell>
          <cell r="ER5458">
            <v>226.56</v>
          </cell>
        </row>
        <row r="5459">
          <cell r="A5459">
            <v>662098</v>
          </cell>
          <cell r="C5459" t="str">
            <v>Athmann, Austin</v>
          </cell>
          <cell r="AF5459">
            <v>0.17636869566105973</v>
          </cell>
          <cell r="AN5459">
            <v>73.600000000000009</v>
          </cell>
          <cell r="AP5459">
            <v>5.0834445725591704E-2</v>
          </cell>
          <cell r="AV5459" t="str">
            <v>C</v>
          </cell>
          <cell r="AW5459">
            <v>-18.355265250510172</v>
          </cell>
          <cell r="AX5459">
            <v>-24.224416666666663</v>
          </cell>
          <cell r="AY5459">
            <v>-19.097005056235773</v>
          </cell>
          <cell r="AZ5459">
            <v>-5.4094649383553737</v>
          </cell>
          <cell r="BG5459">
            <v>1.4447993255252074</v>
          </cell>
          <cell r="BJ5459">
            <v>-4.2381215172448703E-3</v>
          </cell>
          <cell r="CF5459">
            <v>0</v>
          </cell>
          <cell r="CV5459">
            <v>21.208333333333332</v>
          </cell>
          <cell r="DA5459">
            <v>0</v>
          </cell>
          <cell r="ER5459">
            <v>184</v>
          </cell>
        </row>
        <row r="5460">
          <cell r="A5460">
            <v>662105</v>
          </cell>
          <cell r="C5460" t="str">
            <v>Fiedler, Matt</v>
          </cell>
          <cell r="AF5460">
            <v>0.17360308759298476</v>
          </cell>
          <cell r="AN5460">
            <v>102.14400000000001</v>
          </cell>
          <cell r="AP5460">
            <v>8.2548383906810741E-2</v>
          </cell>
          <cell r="AV5460" t="str">
            <v>LF</v>
          </cell>
          <cell r="AW5460">
            <v>-15.694941666666665</v>
          </cell>
          <cell r="AX5460">
            <v>-24.025383333333323</v>
          </cell>
          <cell r="AY5460">
            <v>-12.515624514905227</v>
          </cell>
          <cell r="AZ5460">
            <v>-12.515624514905227</v>
          </cell>
          <cell r="BG5460">
            <v>1.4392975427052885</v>
          </cell>
          <cell r="BJ5460">
            <v>2.8957375416719389E-2</v>
          </cell>
          <cell r="CF5460">
            <v>0</v>
          </cell>
          <cell r="CV5460">
            <v>21.291666666666668</v>
          </cell>
          <cell r="DA5460">
            <v>0</v>
          </cell>
          <cell r="ER5460">
            <v>255.36</v>
          </cell>
        </row>
        <row r="5461">
          <cell r="A5461">
            <v>663303</v>
          </cell>
          <cell r="C5461" t="str">
            <v>Scott, Jordan</v>
          </cell>
          <cell r="AF5461">
            <v>0.15727429020560996</v>
          </cell>
          <cell r="AN5461">
            <v>95.807999999999993</v>
          </cell>
          <cell r="AP5461">
            <v>7.2522437323519373E-2</v>
          </cell>
          <cell r="AV5461" t="str">
            <v>CF</v>
          </cell>
          <cell r="AW5461">
            <v>-18.588525000000001</v>
          </cell>
          <cell r="AX5461">
            <v>-30.247449999999994</v>
          </cell>
          <cell r="AY5461">
            <v>-10.565264825701433</v>
          </cell>
          <cell r="AZ5461">
            <v>-10.565264825701433</v>
          </cell>
          <cell r="BG5461">
            <v>0.79264614441451697</v>
          </cell>
          <cell r="BJ5461">
            <v>-2.1659329049321389E-2</v>
          </cell>
          <cell r="CF5461">
            <v>0</v>
          </cell>
          <cell r="CV5461">
            <v>19.125</v>
          </cell>
          <cell r="DA5461">
            <v>0</v>
          </cell>
          <cell r="ER5461">
            <v>239.51999999999998</v>
          </cell>
        </row>
        <row r="5462">
          <cell r="A5462">
            <v>663322</v>
          </cell>
          <cell r="C5462" t="str">
            <v>Hickman, Michael</v>
          </cell>
          <cell r="AF5462">
            <v>0.14167346218575919</v>
          </cell>
          <cell r="AN5462">
            <v>57.760000000000005</v>
          </cell>
          <cell r="AP5462">
            <v>2.3533471618670032E-2</v>
          </cell>
          <cell r="AV5462" t="str">
            <v>C</v>
          </cell>
          <cell r="AW5462">
            <v>-23.134436813696126</v>
          </cell>
          <cell r="AX5462">
            <v>-28.940261813696122</v>
          </cell>
          <cell r="AY5462">
            <v>-25.73076158492816</v>
          </cell>
          <cell r="AZ5462">
            <v>-16.750959201620852</v>
          </cell>
          <cell r="BG5462">
            <v>0.91043049130721243</v>
          </cell>
          <cell r="BJ5462">
            <v>2.6418279461874195E-3</v>
          </cell>
          <cell r="CF5462">
            <v>0</v>
          </cell>
          <cell r="CV5462">
            <v>19.625</v>
          </cell>
          <cell r="DA5462">
            <v>0</v>
          </cell>
          <cell r="ER5462">
            <v>144.4</v>
          </cell>
        </row>
        <row r="5463">
          <cell r="A5463">
            <v>663341</v>
          </cell>
          <cell r="C5463" t="str">
            <v>Betts, Chris</v>
          </cell>
          <cell r="AF5463">
            <v>0.15330617454516426</v>
          </cell>
          <cell r="AN5463">
            <v>69.280000000000015</v>
          </cell>
          <cell r="AP5463">
            <v>4.3541288456482419E-2</v>
          </cell>
          <cell r="AV5463" t="str">
            <v>C</v>
          </cell>
          <cell r="AW5463">
            <v>-18.674602813345079</v>
          </cell>
          <cell r="AX5463">
            <v>-29.722449999999988</v>
          </cell>
          <cell r="AY5463">
            <v>-19.862727362237869</v>
          </cell>
          <cell r="AZ5463">
            <v>-11.764944455202425</v>
          </cell>
          <cell r="BG5463">
            <v>0.85289014101490779</v>
          </cell>
          <cell r="BJ5463">
            <v>-1.4760061292329953E-2</v>
          </cell>
          <cell r="CF5463">
            <v>0</v>
          </cell>
          <cell r="CV5463">
            <v>19.291666666666668</v>
          </cell>
          <cell r="DA5463">
            <v>0</v>
          </cell>
          <cell r="ER5463">
            <v>173.20000000000002</v>
          </cell>
        </row>
        <row r="5464">
          <cell r="A5464">
            <v>663427</v>
          </cell>
          <cell r="C5464" t="str">
            <v>Kirk, Tanner</v>
          </cell>
          <cell r="AF5464">
            <v>0.15903244304330608</v>
          </cell>
          <cell r="AN5464">
            <v>79.103999999999999</v>
          </cell>
          <cell r="AP5464">
            <v>4.5008872368068498E-2</v>
          </cell>
          <cell r="AV5464" t="str">
            <v>3B</v>
          </cell>
          <cell r="AW5464">
            <v>-14.007900000000001</v>
          </cell>
          <cell r="AX5464">
            <v>-4.8242190206513378</v>
          </cell>
          <cell r="AY5464">
            <v>-9.6418025817164033</v>
          </cell>
          <cell r="AZ5464">
            <v>-4.8242190206513378</v>
          </cell>
          <cell r="BG5464">
            <v>1.2169551391027298</v>
          </cell>
          <cell r="BJ5464">
            <v>-2.4142182459529708E-2</v>
          </cell>
          <cell r="CF5464">
            <v>0</v>
          </cell>
          <cell r="CV5464">
            <v>22.875</v>
          </cell>
          <cell r="DA5464">
            <v>0</v>
          </cell>
          <cell r="ER5464">
            <v>197.76</v>
          </cell>
        </row>
        <row r="5465">
          <cell r="A5465">
            <v>663445</v>
          </cell>
          <cell r="C5465" t="str">
            <v>Nelson, James</v>
          </cell>
          <cell r="AF5465">
            <v>0.16116998363834326</v>
          </cell>
          <cell r="AN5465">
            <v>102.14400000000001</v>
          </cell>
          <cell r="AP5465">
            <v>8.2548383906810741E-2</v>
          </cell>
          <cell r="AV5465" t="str">
            <v>3B</v>
          </cell>
          <cell r="AW5465">
            <v>-19.233333333333334</v>
          </cell>
          <cell r="AX5465">
            <v>-16.44590279944498</v>
          </cell>
          <cell r="AY5465">
            <v>-17.151422542533854</v>
          </cell>
          <cell r="AZ5465">
            <v>-16.44590279944498</v>
          </cell>
          <cell r="BG5465">
            <v>1.1767074450393407</v>
          </cell>
          <cell r="BJ5465">
            <v>7.9493624669874641E-3</v>
          </cell>
          <cell r="CF5465">
            <v>0</v>
          </cell>
          <cell r="CV5465">
            <v>18.708333333333332</v>
          </cell>
          <cell r="DA5465">
            <v>0</v>
          </cell>
          <cell r="ER5465">
            <v>255.36</v>
          </cell>
        </row>
        <row r="5466">
          <cell r="A5466">
            <v>664037</v>
          </cell>
          <cell r="C5466" t="str">
            <v>Leffler, Tyler</v>
          </cell>
          <cell r="AF5466">
            <v>0.16483807752622459</v>
          </cell>
          <cell r="AN5466">
            <v>65.28</v>
          </cell>
          <cell r="AP5466">
            <v>2.0973483536545712E-2</v>
          </cell>
          <cell r="AV5466" t="str">
            <v>2B</v>
          </cell>
          <cell r="AW5466">
            <v>-18.194715250510171</v>
          </cell>
          <cell r="AX5466">
            <v>-4.995143414373004</v>
          </cell>
          <cell r="AY5466">
            <v>-18.823963389569105</v>
          </cell>
          <cell r="AZ5466">
            <v>-4.995143414373004</v>
          </cell>
          <cell r="BG5466">
            <v>1.3127570350880406</v>
          </cell>
          <cell r="BJ5466">
            <v>-3.1450362006568526E-2</v>
          </cell>
          <cell r="CF5466">
            <v>0</v>
          </cell>
          <cell r="CV5466">
            <v>21.958333333333332</v>
          </cell>
          <cell r="DA5466">
            <v>0</v>
          </cell>
          <cell r="ER5466">
            <v>163.19999999999999</v>
          </cell>
        </row>
        <row r="5467">
          <cell r="A5467">
            <v>664041</v>
          </cell>
          <cell r="C5467" t="str">
            <v>Davis, Jaylin</v>
          </cell>
          <cell r="AF5467">
            <v>0.20523340095994191</v>
          </cell>
          <cell r="AN5467">
            <v>110.49600000000001</v>
          </cell>
          <cell r="AP5467">
            <v>9.5437872662146206E-2</v>
          </cell>
          <cell r="AV5467" t="str">
            <v>RF</v>
          </cell>
          <cell r="AW5467">
            <v>-14.930008333333335</v>
          </cell>
          <cell r="AX5467">
            <v>-22.433116666666667</v>
          </cell>
          <cell r="AY5467">
            <v>-12.353158750256831</v>
          </cell>
          <cell r="AZ5467">
            <v>-12.353158750256831</v>
          </cell>
          <cell r="BG5467">
            <v>1.2691938611807039</v>
          </cell>
          <cell r="BJ5467">
            <v>5.1810353076499052E-3</v>
          </cell>
          <cell r="CF5467">
            <v>0</v>
          </cell>
          <cell r="CV5467">
            <v>21.958333333333332</v>
          </cell>
          <cell r="DA5467">
            <v>0</v>
          </cell>
          <cell r="ER5467">
            <v>276.24</v>
          </cell>
        </row>
        <row r="5468">
          <cell r="A5468">
            <v>664186</v>
          </cell>
          <cell r="C5468" t="str">
            <v>Ebert, Jordan</v>
          </cell>
          <cell r="AF5468">
            <v>0.16854860124060206</v>
          </cell>
          <cell r="AN5468">
            <v>92.640000000000015</v>
          </cell>
          <cell r="AP5468">
            <v>6.7426839622809931E-2</v>
          </cell>
          <cell r="AV5468" t="str">
            <v>2B</v>
          </cell>
          <cell r="AW5468">
            <v>-13.924633333333336</v>
          </cell>
          <cell r="AX5468">
            <v>-2.765499388557183</v>
          </cell>
          <cell r="AY5468">
            <v>-0.69160191531331128</v>
          </cell>
          <cell r="AZ5468">
            <v>-0.69160191531331128</v>
          </cell>
          <cell r="BG5468">
            <v>1.4313443541558448</v>
          </cell>
          <cell r="BJ5468">
            <v>-1.9317079608139387E-2</v>
          </cell>
          <cell r="CF5468">
            <v>0</v>
          </cell>
          <cell r="CV5468">
            <v>22.958333333333332</v>
          </cell>
          <cell r="DA5468">
            <v>0</v>
          </cell>
          <cell r="ER5468">
            <v>231.60000000000002</v>
          </cell>
        </row>
        <row r="5469">
          <cell r="A5469">
            <v>664782</v>
          </cell>
          <cell r="C5469" t="str">
            <v>Garzillo, Mike</v>
          </cell>
          <cell r="AF5469">
            <v>0.15103452254856684</v>
          </cell>
          <cell r="AN5469">
            <v>91.2</v>
          </cell>
          <cell r="AP5469">
            <v>6.5092103147878611E-2</v>
          </cell>
          <cell r="AV5469" t="str">
            <v>2B</v>
          </cell>
          <cell r="AW5469">
            <v>-14.5075</v>
          </cell>
          <cell r="AX5469">
            <v>-5.3866773115466575</v>
          </cell>
          <cell r="AY5469">
            <v>-11.971334958562162</v>
          </cell>
          <cell r="AZ5469">
            <v>-5.3866773115466575</v>
          </cell>
          <cell r="BG5469">
            <v>1.1164652992251693</v>
          </cell>
          <cell r="BJ5469">
            <v>9.8638419392534354E-3</v>
          </cell>
          <cell r="CF5469">
            <v>0</v>
          </cell>
          <cell r="CV5469">
            <v>22.375</v>
          </cell>
          <cell r="DA5469">
            <v>0</v>
          </cell>
          <cell r="ER5469">
            <v>228</v>
          </cell>
        </row>
        <row r="5470">
          <cell r="A5470">
            <v>664976</v>
          </cell>
          <cell r="C5470" t="str">
            <v>Graham, Tristan</v>
          </cell>
          <cell r="AF5470">
            <v>0.13602998570683278</v>
          </cell>
          <cell r="AN5470">
            <v>102.72000000000001</v>
          </cell>
          <cell r="AP5470">
            <v>8.3449095762919034E-2</v>
          </cell>
          <cell r="AV5470" t="str">
            <v>RF</v>
          </cell>
          <cell r="AW5470">
            <v>-16.717573601536074</v>
          </cell>
          <cell r="AX5470">
            <v>-24.837383333333332</v>
          </cell>
          <cell r="AY5470">
            <v>-18.319775799028154</v>
          </cell>
          <cell r="AZ5470">
            <v>-16.717573601536074</v>
          </cell>
          <cell r="BG5470">
            <v>1.1569473202054212</v>
          </cell>
          <cell r="BJ5470">
            <v>1.3683783799872354E-2</v>
          </cell>
          <cell r="CF5470">
            <v>0</v>
          </cell>
          <cell r="CV5470">
            <v>20.958333333333332</v>
          </cell>
          <cell r="DA5470">
            <v>0</v>
          </cell>
          <cell r="ER5470">
            <v>256.8</v>
          </cell>
        </row>
        <row r="5471">
          <cell r="A5471">
            <v>665131</v>
          </cell>
          <cell r="C5471" t="str">
            <v>Arrowood, Jonathon</v>
          </cell>
          <cell r="AF5471">
            <v>0.149278743278008</v>
          </cell>
          <cell r="AN5471">
            <v>88.320000000000007</v>
          </cell>
          <cell r="AP5471">
            <v>6.0387383041562659E-2</v>
          </cell>
          <cell r="AV5471" t="str">
            <v>1B</v>
          </cell>
          <cell r="AW5471">
            <v>-14.087426659888433</v>
          </cell>
          <cell r="AX5471">
            <v>-21.748049999999992</v>
          </cell>
          <cell r="AY5471">
            <v>-13.337102768780065</v>
          </cell>
          <cell r="AZ5471">
            <v>-13.337102768780065</v>
          </cell>
          <cell r="BG5471">
            <v>1.6701220395740641</v>
          </cell>
          <cell r="BJ5471">
            <v>1.1901238369555256E-2</v>
          </cell>
          <cell r="CF5471">
            <v>0</v>
          </cell>
          <cell r="CV5471">
            <v>22.291666666666668</v>
          </cell>
          <cell r="DA5471">
            <v>0</v>
          </cell>
          <cell r="ER5471">
            <v>220.8</v>
          </cell>
        </row>
        <row r="5472">
          <cell r="A5472">
            <v>665487</v>
          </cell>
          <cell r="C5472" t="str">
            <v>Tatis, Fernando</v>
          </cell>
          <cell r="AF5472">
            <v>0.15673750506972095</v>
          </cell>
          <cell r="AN5472">
            <v>104.44800000000001</v>
          </cell>
          <cell r="AP5472">
            <v>8.6140651162271986E-2</v>
          </cell>
          <cell r="AV5472" t="str">
            <v>SS</v>
          </cell>
          <cell r="AW5472">
            <v>-21.303608333333337</v>
          </cell>
          <cell r="AX5472">
            <v>-16.451868874646724</v>
          </cell>
          <cell r="AY5472">
            <v>-10.962454166666667</v>
          </cell>
          <cell r="AZ5472">
            <v>-10.962454166666667</v>
          </cell>
          <cell r="BG5472">
            <v>0.9827547505582237</v>
          </cell>
          <cell r="BJ5472">
            <v>-8.1833674214323859E-3</v>
          </cell>
          <cell r="CF5472">
            <v>0</v>
          </cell>
          <cell r="CV5472">
            <v>17.458333333333332</v>
          </cell>
          <cell r="DA5472">
            <v>0</v>
          </cell>
          <cell r="ER5472">
            <v>261.12</v>
          </cell>
        </row>
        <row r="5473">
          <cell r="A5473">
            <v>665489</v>
          </cell>
          <cell r="C5473" t="str">
            <v>Guerrero, Vladimir</v>
          </cell>
          <cell r="AF5473">
            <v>0.19907538223335114</v>
          </cell>
          <cell r="AN5473">
            <v>113.66399999999999</v>
          </cell>
          <cell r="AP5473">
            <v>0.10023274878305655</v>
          </cell>
          <cell r="AV5473" t="str">
            <v>3B</v>
          </cell>
          <cell r="AW5473">
            <v>-21.593641666666663</v>
          </cell>
          <cell r="AX5473">
            <v>-19.270560879984362</v>
          </cell>
          <cell r="AY5473">
            <v>-11.414470833333329</v>
          </cell>
          <cell r="AZ5473">
            <v>-11.414470833333329</v>
          </cell>
          <cell r="BG5473">
            <v>0.8086019870455099</v>
          </cell>
          <cell r="BJ5473">
            <v>-2.4491772938104363E-2</v>
          </cell>
          <cell r="CF5473">
            <v>0</v>
          </cell>
          <cell r="CV5473">
            <v>17.291666666666668</v>
          </cell>
          <cell r="DA5473">
            <v>0</v>
          </cell>
          <cell r="ER5473">
            <v>284.15999999999997</v>
          </cell>
        </row>
        <row r="5474">
          <cell r="A5474">
            <v>665505</v>
          </cell>
          <cell r="C5474" t="str">
            <v>Cruz, Derian</v>
          </cell>
          <cell r="AF5474">
            <v>0.14546740907269887</v>
          </cell>
          <cell r="AN5474">
            <v>99.552000000000007</v>
          </cell>
          <cell r="AP5474">
            <v>7.8473175867942335E-2</v>
          </cell>
          <cell r="AV5474" t="str">
            <v>SS</v>
          </cell>
          <cell r="AW5474">
            <v>-20.868558333333336</v>
          </cell>
          <cell r="AX5474">
            <v>-17.782505718057187</v>
          </cell>
          <cell r="AY5474">
            <v>-20.031737841490408</v>
          </cell>
          <cell r="AZ5474">
            <v>-17.782505718057187</v>
          </cell>
          <cell r="BG5474">
            <v>0.94609098214681975</v>
          </cell>
          <cell r="BJ5474">
            <v>6.5620250137327632E-3</v>
          </cell>
          <cell r="CF5474">
            <v>0</v>
          </cell>
          <cell r="CV5474">
            <v>17.708333333333332</v>
          </cell>
          <cell r="DA5474">
            <v>0</v>
          </cell>
          <cell r="ER5474">
            <v>248.88</v>
          </cell>
        </row>
        <row r="5475">
          <cell r="A5475">
            <v>665506</v>
          </cell>
          <cell r="C5475" t="str">
            <v>Pache, Cristian</v>
          </cell>
          <cell r="AF5475">
            <v>0.15432079632952472</v>
          </cell>
          <cell r="AN5475">
            <v>102.432</v>
          </cell>
          <cell r="AP5475">
            <v>8.299896101281834E-2</v>
          </cell>
          <cell r="AV5475" t="str">
            <v>CF</v>
          </cell>
          <cell r="AW5475">
            <v>-21.013574999999999</v>
          </cell>
          <cell r="AX5475">
            <v>-35.638849999999991</v>
          </cell>
          <cell r="AY5475">
            <v>-7.0531853882781599</v>
          </cell>
          <cell r="AZ5475">
            <v>-7.0531853882781599</v>
          </cell>
          <cell r="BG5475">
            <v>1.0775772921655233</v>
          </cell>
          <cell r="BJ5475">
            <v>5.332570158268074E-3</v>
          </cell>
          <cell r="CF5475">
            <v>0</v>
          </cell>
          <cell r="CV5475">
            <v>17.625</v>
          </cell>
          <cell r="DA5475">
            <v>0</v>
          </cell>
          <cell r="ER5475">
            <v>256.08</v>
          </cell>
        </row>
        <row r="5476">
          <cell r="A5476">
            <v>665560</v>
          </cell>
          <cell r="C5476" t="str">
            <v>Ortiz, Jhailyn</v>
          </cell>
          <cell r="AF5476">
            <v>0.17399245679222775</v>
          </cell>
          <cell r="AN5476">
            <v>100.70400000000001</v>
          </cell>
          <cell r="AP5476">
            <v>8.0288840159611907E-2</v>
          </cell>
          <cell r="AV5476" t="str">
            <v>RF</v>
          </cell>
          <cell r="AW5476">
            <v>-21.013574999999999</v>
          </cell>
          <cell r="AX5476">
            <v>-35.638849999999991</v>
          </cell>
          <cell r="AY5476">
            <v>-19.88915530481513</v>
          </cell>
          <cell r="AZ5476">
            <v>-19.88915530481513</v>
          </cell>
          <cell r="BG5476">
            <v>0.90739271432683299</v>
          </cell>
          <cell r="BJ5476">
            <v>5.3006449883152846E-5</v>
          </cell>
          <cell r="CF5476">
            <v>0</v>
          </cell>
          <cell r="CV5476">
            <v>17.625</v>
          </cell>
          <cell r="DA5476">
            <v>0</v>
          </cell>
          <cell r="ER5476">
            <v>251.76</v>
          </cell>
        </row>
        <row r="5477">
          <cell r="A5477">
            <v>665742</v>
          </cell>
          <cell r="C5477" t="str">
            <v>Soto, Juan</v>
          </cell>
          <cell r="AF5477">
            <v>0.16391323389258464</v>
          </cell>
          <cell r="AN5477">
            <v>96.960000000000008</v>
          </cell>
          <cell r="AP5477">
            <v>7.4361603148721866E-2</v>
          </cell>
          <cell r="AV5477" t="str">
            <v>RF</v>
          </cell>
          <cell r="AW5477">
            <v>-20.868558333333336</v>
          </cell>
          <cell r="AX5477">
            <v>-35.312883333333332</v>
          </cell>
          <cell r="AY5477">
            <v>-20.690610579959209</v>
          </cell>
          <cell r="AZ5477">
            <v>-20.690610579959209</v>
          </cell>
          <cell r="BG5477">
            <v>1.026170881279187</v>
          </cell>
          <cell r="BJ5477">
            <v>1.6862933413984066E-2</v>
          </cell>
          <cell r="CF5477">
            <v>0</v>
          </cell>
          <cell r="CV5477">
            <v>17.708333333333332</v>
          </cell>
          <cell r="DA5477">
            <v>0</v>
          </cell>
          <cell r="ER5477">
            <v>242.4</v>
          </cell>
        </row>
        <row r="5478">
          <cell r="A5478">
            <v>665884</v>
          </cell>
          <cell r="C5478" t="str">
            <v>Quintin, Christopher</v>
          </cell>
          <cell r="AF5478">
            <v>0.1093479683700212</v>
          </cell>
          <cell r="AN5478">
            <v>83.424000000000007</v>
          </cell>
          <cell r="AP5478">
            <v>5.2279750732824204E-2</v>
          </cell>
          <cell r="AV5478" t="str">
            <v>SS</v>
          </cell>
          <cell r="AW5478">
            <v>-25.19217009355982</v>
          </cell>
          <cell r="AX5478">
            <v>-20.439527579474337</v>
          </cell>
          <cell r="AY5478">
            <v>-29.310467069190864</v>
          </cell>
          <cell r="AZ5478">
            <v>-20.439527579474337</v>
          </cell>
          <cell r="BG5478">
            <v>0.44918997820041873</v>
          </cell>
          <cell r="BJ5478">
            <v>-1.4068030007553148E-2</v>
          </cell>
          <cell r="CF5478">
            <v>0</v>
          </cell>
          <cell r="CV5478">
            <v>17.041666666666668</v>
          </cell>
          <cell r="DA5478">
            <v>0</v>
          </cell>
          <cell r="ER5478">
            <v>208.56</v>
          </cell>
        </row>
        <row r="5479">
          <cell r="A5479">
            <v>666017</v>
          </cell>
          <cell r="C5479" t="str">
            <v>Reyes, Ruben</v>
          </cell>
          <cell r="AF5479">
            <v>0.13017781369092976</v>
          </cell>
          <cell r="AN5479">
            <v>86.01600000000002</v>
          </cell>
          <cell r="AP5479">
            <v>5.6589376462292673E-2</v>
          </cell>
          <cell r="AV5479" t="str">
            <v>RF</v>
          </cell>
          <cell r="AW5479">
            <v>-18.6633903851247</v>
          </cell>
          <cell r="AX5479">
            <v>-25.529683333333331</v>
          </cell>
          <cell r="AY5479">
            <v>-21.1899040114725</v>
          </cell>
          <cell r="AZ5479">
            <v>-18.6633903851247</v>
          </cell>
          <cell r="BG5479">
            <v>0.61432334362376706</v>
          </cell>
          <cell r="BJ5479">
            <v>-4.5903302631322548E-3</v>
          </cell>
          <cell r="CF5479">
            <v>0</v>
          </cell>
          <cell r="CV5479">
            <v>20.708333333333332</v>
          </cell>
          <cell r="DA5479">
            <v>0</v>
          </cell>
          <cell r="ER5479">
            <v>215.04000000000002</v>
          </cell>
        </row>
        <row r="5480">
          <cell r="A5480">
            <v>666139</v>
          </cell>
          <cell r="C5480" t="str">
            <v>Lowe, Joshua</v>
          </cell>
          <cell r="AF5480">
            <v>0.17252802325513328</v>
          </cell>
          <cell r="AN5480">
            <v>97.536000000000001</v>
          </cell>
          <cell r="AP5480">
            <v>7.5278453504236342E-2</v>
          </cell>
          <cell r="AV5480" t="str">
            <v>3B</v>
          </cell>
          <cell r="AW5480">
            <v>-21.858679052133077</v>
          </cell>
          <cell r="AX5480">
            <v>-22.570525143802207</v>
          </cell>
          <cell r="AY5480">
            <v>-24.372730402844091</v>
          </cell>
          <cell r="AZ5480">
            <v>-21.858679052133077</v>
          </cell>
          <cell r="BG5480">
            <v>1.1621460471411504</v>
          </cell>
          <cell r="BJ5480">
            <v>8.3931025285906829E-3</v>
          </cell>
          <cell r="CF5480">
            <v>0</v>
          </cell>
          <cell r="CV5480">
            <v>18.375</v>
          </cell>
          <cell r="DA5480">
            <v>0</v>
          </cell>
          <cell r="ER5480">
            <v>243.84</v>
          </cell>
        </row>
        <row r="5481">
          <cell r="A5481">
            <v>666145</v>
          </cell>
          <cell r="C5481" t="str">
            <v>Torres, Alexis</v>
          </cell>
          <cell r="AF5481">
            <v>0.15450582399401874</v>
          </cell>
          <cell r="AN5481">
            <v>80.544000000000011</v>
          </cell>
          <cell r="AP5481">
            <v>4.7444862856207859E-2</v>
          </cell>
          <cell r="AV5481" t="str">
            <v>2B</v>
          </cell>
          <cell r="AW5481">
            <v>-19.498666666666665</v>
          </cell>
          <cell r="AX5481">
            <v>-14.7261360918795</v>
          </cell>
          <cell r="AY5481">
            <v>-20.573328891740189</v>
          </cell>
          <cell r="AZ5481">
            <v>-14.7261360918795</v>
          </cell>
          <cell r="BG5481">
            <v>0.83035622839606171</v>
          </cell>
          <cell r="BJ5481">
            <v>-1.7337452283487903E-2</v>
          </cell>
          <cell r="CF5481">
            <v>0</v>
          </cell>
          <cell r="CV5481">
            <v>18.541666666666668</v>
          </cell>
          <cell r="DA5481">
            <v>0</v>
          </cell>
          <cell r="ER5481">
            <v>201.36</v>
          </cell>
        </row>
        <row r="5482">
          <cell r="A5482">
            <v>666162</v>
          </cell>
          <cell r="C5482" t="str">
            <v>Robbins, Walker</v>
          </cell>
          <cell r="AF5482">
            <v>0.12991616167048584</v>
          </cell>
          <cell r="AN5482">
            <v>83.424000000000007</v>
          </cell>
          <cell r="AP5482">
            <v>5.2279750732824204E-2</v>
          </cell>
          <cell r="AV5482" t="str">
            <v>LF</v>
          </cell>
          <cell r="AW5482">
            <v>-19.366</v>
          </cell>
          <cell r="AX5482">
            <v>-31.965249999999994</v>
          </cell>
          <cell r="AY5482">
            <v>-20.395592995370649</v>
          </cell>
          <cell r="AZ5482">
            <v>-19.366</v>
          </cell>
          <cell r="BG5482">
            <v>1.0228166773873877</v>
          </cell>
          <cell r="BJ5482">
            <v>-8.1180729878439911E-3</v>
          </cell>
          <cell r="CF5482">
            <v>0</v>
          </cell>
          <cell r="CV5482">
            <v>18.625</v>
          </cell>
          <cell r="DA5482">
            <v>0</v>
          </cell>
          <cell r="ER5482">
            <v>208.56</v>
          </cell>
        </row>
        <row r="5483">
          <cell r="A5483">
            <v>666163</v>
          </cell>
          <cell r="C5483" t="str">
            <v>Rortvedt, Ben</v>
          </cell>
          <cell r="AF5483">
            <v>0.14245437089582483</v>
          </cell>
          <cell r="AN5483">
            <v>70.720000000000013</v>
          </cell>
          <cell r="AP5483">
            <v>4.5984762142566638E-2</v>
          </cell>
          <cell r="AV5483" t="str">
            <v>C</v>
          </cell>
          <cell r="AW5483">
            <v>-23.316724079390411</v>
          </cell>
          <cell r="AX5483">
            <v>-31.376783333333325</v>
          </cell>
          <cell r="AY5483">
            <v>-26.186151550298316</v>
          </cell>
          <cell r="AZ5483">
            <v>-14.364676272941495</v>
          </cell>
          <cell r="BG5483">
            <v>0.77496645640326767</v>
          </cell>
          <cell r="BJ5483">
            <v>-1.4893133928677792E-2</v>
          </cell>
          <cell r="CF5483">
            <v>0</v>
          </cell>
          <cell r="CV5483">
            <v>18.791666666666668</v>
          </cell>
          <cell r="DA5483">
            <v>0</v>
          </cell>
          <cell r="ER5483">
            <v>176.8</v>
          </cell>
        </row>
        <row r="5484">
          <cell r="A5484">
            <v>666181</v>
          </cell>
          <cell r="C5484" t="str">
            <v>Benson, Will</v>
          </cell>
          <cell r="AF5484">
            <v>0.16623932516113477</v>
          </cell>
          <cell r="AN5484">
            <v>95.807999999999993</v>
          </cell>
          <cell r="AP5484">
            <v>7.2522437323519373E-2</v>
          </cell>
          <cell r="AV5484" t="str">
            <v>RF</v>
          </cell>
          <cell r="AW5484">
            <v>-20.294666666666664</v>
          </cell>
          <cell r="AX5484">
            <v>-34.024883333333321</v>
          </cell>
          <cell r="AY5484">
            <v>-15.492096069013423</v>
          </cell>
          <cell r="AZ5484">
            <v>-15.492096069013423</v>
          </cell>
          <cell r="BG5484">
            <v>1.1920823184624409</v>
          </cell>
          <cell r="BJ5484">
            <v>-6.0431538976898902E-4</v>
          </cell>
          <cell r="CF5484">
            <v>0</v>
          </cell>
          <cell r="CV5484">
            <v>18.041666666666668</v>
          </cell>
          <cell r="DA5484">
            <v>0</v>
          </cell>
          <cell r="ER5484">
            <v>239.51999999999998</v>
          </cell>
        </row>
        <row r="5485">
          <cell r="A5485">
            <v>666182</v>
          </cell>
          <cell r="C5485" t="str">
            <v>Bichette, Bo</v>
          </cell>
          <cell r="AF5485">
            <v>0.18529049267469125</v>
          </cell>
          <cell r="AN5485">
            <v>77.088000000000008</v>
          </cell>
          <cell r="AP5485">
            <v>4.1577478976431825E-2</v>
          </cell>
          <cell r="AV5485" t="str">
            <v>SS</v>
          </cell>
          <cell r="AW5485">
            <v>-19.896666666666665</v>
          </cell>
          <cell r="AX5485">
            <v>-13.178021641280347</v>
          </cell>
          <cell r="AY5485">
            <v>-19.028607765129223</v>
          </cell>
          <cell r="AZ5485">
            <v>-13.178021641280347</v>
          </cell>
          <cell r="BG5485">
            <v>1.1978590766045731</v>
          </cell>
          <cell r="BJ5485">
            <v>4.4078548107044958E-2</v>
          </cell>
          <cell r="CF5485">
            <v>0</v>
          </cell>
          <cell r="CV5485">
            <v>18.291666666666668</v>
          </cell>
          <cell r="DA5485">
            <v>0</v>
          </cell>
          <cell r="ER5485">
            <v>192.72</v>
          </cell>
        </row>
        <row r="5486">
          <cell r="A5486">
            <v>666185</v>
          </cell>
          <cell r="C5486" t="str">
            <v>Carlson, Dylan</v>
          </cell>
          <cell r="AF5486">
            <v>0.1551475885982033</v>
          </cell>
          <cell r="AN5486">
            <v>99.84</v>
          </cell>
          <cell r="AP5486">
            <v>7.8927763689244812E-2</v>
          </cell>
          <cell r="AV5486" t="str">
            <v>CF</v>
          </cell>
          <cell r="AW5486">
            <v>-20.868558333333336</v>
          </cell>
          <cell r="AX5486">
            <v>-35.312883333333332</v>
          </cell>
          <cell r="AY5486">
            <v>-16.992863681786712</v>
          </cell>
          <cell r="AZ5486">
            <v>-16.992863681786712</v>
          </cell>
          <cell r="BG5486">
            <v>1.0308264868137247</v>
          </cell>
          <cell r="BJ5486">
            <v>-1.0483461162263841E-2</v>
          </cell>
          <cell r="CF5486">
            <v>0</v>
          </cell>
          <cell r="CV5486">
            <v>17.708333333333332</v>
          </cell>
          <cell r="DA5486">
            <v>0</v>
          </cell>
          <cell r="ER5486">
            <v>249.6</v>
          </cell>
        </row>
        <row r="5487">
          <cell r="A5487">
            <v>666198</v>
          </cell>
          <cell r="C5487" t="str">
            <v>Kieboom, Carter</v>
          </cell>
          <cell r="AF5487">
            <v>0.16064790836921372</v>
          </cell>
          <cell r="AN5487">
            <v>89.472000000000008</v>
          </cell>
          <cell r="AP5487">
            <v>6.2274941784167814E-2</v>
          </cell>
          <cell r="AV5487" t="str">
            <v>SS</v>
          </cell>
          <cell r="AW5487">
            <v>-19.476765866463559</v>
          </cell>
          <cell r="AX5487">
            <v>-12.845112760402149</v>
          </cell>
          <cell r="AY5487">
            <v>-21.066207266395843</v>
          </cell>
          <cell r="AZ5487">
            <v>-12.845112760402149</v>
          </cell>
          <cell r="BG5487">
            <v>1.0146617052150382</v>
          </cell>
          <cell r="BJ5487">
            <v>7.1747785549898246E-3</v>
          </cell>
          <cell r="CF5487">
            <v>0</v>
          </cell>
          <cell r="CV5487">
            <v>18.791666666666668</v>
          </cell>
          <cell r="DA5487">
            <v>0</v>
          </cell>
          <cell r="ER5487">
            <v>223.68</v>
          </cell>
        </row>
        <row r="5488">
          <cell r="A5488">
            <v>666206</v>
          </cell>
          <cell r="C5488" t="str">
            <v>Perez, Delvin</v>
          </cell>
          <cell r="AF5488">
            <v>0.16095078500361995</v>
          </cell>
          <cell r="AN5488">
            <v>95.231999999999999</v>
          </cell>
          <cell r="AP5488">
            <v>7.1600110984309739E-2</v>
          </cell>
          <cell r="AV5488" t="str">
            <v>SS</v>
          </cell>
          <cell r="AW5488">
            <v>-21.013574999999999</v>
          </cell>
          <cell r="AX5488">
            <v>-16.675027202131819</v>
          </cell>
          <cell r="AY5488">
            <v>-10.719498534597331</v>
          </cell>
          <cell r="AZ5488">
            <v>-10.719498534597331</v>
          </cell>
          <cell r="BG5488">
            <v>1.3431495582509323</v>
          </cell>
          <cell r="BJ5488">
            <v>1.6489351965413485E-2</v>
          </cell>
          <cell r="CF5488">
            <v>0</v>
          </cell>
          <cell r="CV5488">
            <v>17.625</v>
          </cell>
          <cell r="DA5488">
            <v>0</v>
          </cell>
          <cell r="ER5488">
            <v>238.07999999999998</v>
          </cell>
        </row>
        <row r="5489">
          <cell r="A5489">
            <v>666594</v>
          </cell>
          <cell r="C5489" t="str">
            <v>Garcia, Erik</v>
          </cell>
          <cell r="AF5489">
            <v>0.13911262121577439</v>
          </cell>
          <cell r="AN5489">
            <v>78.240000000000009</v>
          </cell>
          <cell r="AP5489">
            <v>4.3541288456482419E-2</v>
          </cell>
          <cell r="AV5489" t="str">
            <v>1B</v>
          </cell>
          <cell r="AW5489">
            <v>-13.655171356861795</v>
          </cell>
          <cell r="AX5489">
            <v>-19.851516666666662</v>
          </cell>
          <cell r="AY5489">
            <v>-14.759330770952925</v>
          </cell>
          <cell r="AZ5489">
            <v>-12.747254936403543</v>
          </cell>
          <cell r="BG5489">
            <v>0.81264519008407987</v>
          </cell>
          <cell r="BJ5489">
            <v>2.3818731647000893E-2</v>
          </cell>
          <cell r="CF5489">
            <v>0</v>
          </cell>
          <cell r="CV5489">
            <v>23.291666666666668</v>
          </cell>
          <cell r="DA5489">
            <v>0</v>
          </cell>
          <cell r="ER5489">
            <v>195.6</v>
          </cell>
        </row>
        <row r="5490">
          <cell r="A5490">
            <v>666793</v>
          </cell>
          <cell r="C5490" t="str">
            <v>Martinez, Jorge</v>
          </cell>
          <cell r="AF5490">
            <v>0.13066997042265979</v>
          </cell>
          <cell r="AN5490">
            <v>46.528000000000013</v>
          </cell>
          <cell r="AP5490">
            <v>3.2031261367828634E-3</v>
          </cell>
          <cell r="AV5490" t="str">
            <v>C</v>
          </cell>
          <cell r="AW5490">
            <v>-28.152343673304372</v>
          </cell>
          <cell r="AX5490">
            <v>-33.389435339971037</v>
          </cell>
          <cell r="AY5490">
            <v>-32.342892953294708</v>
          </cell>
          <cell r="AZ5490">
            <v>-21.356171271117727</v>
          </cell>
          <cell r="BG5490">
            <v>0.62594488833776929</v>
          </cell>
          <cell r="BJ5490">
            <v>-8.4484776188856248E-2</v>
          </cell>
          <cell r="CF5490">
            <v>0</v>
          </cell>
          <cell r="CV5490">
            <v>19.958333333333332</v>
          </cell>
          <cell r="DA5490">
            <v>0</v>
          </cell>
          <cell r="ER5490">
            <v>116.32000000000002</v>
          </cell>
        </row>
        <row r="5491">
          <cell r="A5491">
            <v>667230</v>
          </cell>
          <cell r="C5491" t="str">
            <v>Ngoepe, Victor</v>
          </cell>
          <cell r="AF5491">
            <v>0.14573794293929915</v>
          </cell>
          <cell r="AN5491">
            <v>94.08</v>
          </cell>
          <cell r="AP5491">
            <v>6.9749944116409002E-2</v>
          </cell>
          <cell r="AV5491" t="str">
            <v>SS</v>
          </cell>
          <cell r="AW5491">
            <v>-19.764000000000003</v>
          </cell>
          <cell r="AX5491">
            <v>-14.761233599388749</v>
          </cell>
          <cell r="AY5491">
            <v>-10.587205362328426</v>
          </cell>
          <cell r="AZ5491">
            <v>-10.587205362328426</v>
          </cell>
          <cell r="BG5491">
            <v>0.38237102576920856</v>
          </cell>
          <cell r="BJ5491">
            <v>-1.0583119468553755E-2</v>
          </cell>
          <cell r="CF5491">
            <v>0</v>
          </cell>
          <cell r="CV5491">
            <v>18.375</v>
          </cell>
          <cell r="DA5491">
            <v>0</v>
          </cell>
          <cell r="ER5491">
            <v>235.2</v>
          </cell>
        </row>
        <row r="5492">
          <cell r="A5492">
            <v>667362</v>
          </cell>
          <cell r="C5492" t="str">
            <v>Monzon, Javier</v>
          </cell>
          <cell r="AF5492">
            <v>0.19198108264588951</v>
          </cell>
          <cell r="AN5492">
            <v>94.656000000000006</v>
          </cell>
          <cell r="AP5492">
            <v>7.0675948411613621E-2</v>
          </cell>
          <cell r="AV5492" t="str">
            <v>2B</v>
          </cell>
          <cell r="AW5492">
            <v>-14.101656515319402</v>
          </cell>
          <cell r="AX5492">
            <v>-5.919502835681671</v>
          </cell>
          <cell r="AY5492">
            <v>-5.7173739661548311</v>
          </cell>
          <cell r="AZ5492">
            <v>-5.7173739661548311</v>
          </cell>
          <cell r="BG5492">
            <v>0.673500039025547</v>
          </cell>
          <cell r="BJ5492">
            <v>-1.0676086505493869E-2</v>
          </cell>
          <cell r="CF5492">
            <v>0</v>
          </cell>
          <cell r="CV5492">
            <v>23.375</v>
          </cell>
          <cell r="DA5492">
            <v>0</v>
          </cell>
          <cell r="ER5492">
            <v>236.64</v>
          </cell>
        </row>
        <row r="5493">
          <cell r="A5493">
            <v>667371</v>
          </cell>
          <cell r="C5493" t="str">
            <v>Pollakov, Steve</v>
          </cell>
          <cell r="AF5493">
            <v>0.18047906546197282</v>
          </cell>
          <cell r="AN5493">
            <v>53.440000000000012</v>
          </cell>
          <cell r="AP5493">
            <v>1.5813026213648107E-2</v>
          </cell>
          <cell r="AV5493" t="str">
            <v>C</v>
          </cell>
          <cell r="AW5493">
            <v>-18.594780397342848</v>
          </cell>
          <cell r="AX5493">
            <v>-18.967747064009512</v>
          </cell>
          <cell r="AY5493">
            <v>-19.516384974234899</v>
          </cell>
          <cell r="AZ5493">
            <v>-5.5591655658110071</v>
          </cell>
          <cell r="BG5493">
            <v>0.88396186562517731</v>
          </cell>
          <cell r="BJ5493">
            <v>-9.9275516866679583E-2</v>
          </cell>
          <cell r="CF5493">
            <v>0</v>
          </cell>
          <cell r="CV5493">
            <v>24.541666666666668</v>
          </cell>
          <cell r="DA5493">
            <v>0</v>
          </cell>
          <cell r="ER5493">
            <v>133.60000000000002</v>
          </cell>
        </row>
        <row r="5494">
          <cell r="A5494">
            <v>667424</v>
          </cell>
          <cell r="C5494" t="str">
            <v>Pennell, Tucker</v>
          </cell>
          <cell r="AF5494">
            <v>0.1502614335603929</v>
          </cell>
          <cell r="AN5494">
            <v>62.656000000000006</v>
          </cell>
          <cell r="AP5494">
            <v>3.213817229649063E-2</v>
          </cell>
          <cell r="AV5494" t="str">
            <v>C</v>
          </cell>
          <cell r="AW5494">
            <v>-14.674033333333336</v>
          </cell>
          <cell r="AX5494">
            <v>-21.91535</v>
          </cell>
          <cell r="AY5494">
            <v>-14.03901297381705</v>
          </cell>
          <cell r="AZ5494">
            <v>1.6032123094873545</v>
          </cell>
          <cell r="BG5494">
            <v>1.4524003802304728</v>
          </cell>
          <cell r="BJ5494">
            <v>-8.0269239578986673E-4</v>
          </cell>
          <cell r="CF5494">
            <v>0</v>
          </cell>
          <cell r="CV5494">
            <v>22.208333333333332</v>
          </cell>
          <cell r="DA5494">
            <v>0</v>
          </cell>
          <cell r="ER5494">
            <v>156.64000000000001</v>
          </cell>
        </row>
        <row r="5495">
          <cell r="A5495">
            <v>667517</v>
          </cell>
          <cell r="C5495" t="str">
            <v>Trosclair, Stefan</v>
          </cell>
          <cell r="AF5495">
            <v>0.16674374714212792</v>
          </cell>
          <cell r="AN5495">
            <v>85.728000000000009</v>
          </cell>
          <cell r="AP5495">
            <v>5.6112465685351665E-2</v>
          </cell>
          <cell r="AV5495" t="str">
            <v>1B</v>
          </cell>
          <cell r="AW5495">
            <v>-13.959443937178733</v>
          </cell>
          <cell r="AX5495">
            <v>-22.433116666666667</v>
          </cell>
          <cell r="AY5495">
            <v>-13.608273460466638</v>
          </cell>
          <cell r="AZ5495">
            <v>-13.608273460466638</v>
          </cell>
          <cell r="BG5495">
            <v>1.4489894110825894</v>
          </cell>
          <cell r="BJ5495">
            <v>-4.6525505830894431E-3</v>
          </cell>
          <cell r="CF5495">
            <v>0</v>
          </cell>
          <cell r="CV5495">
            <v>21.958333333333332</v>
          </cell>
          <cell r="DA5495">
            <v>0</v>
          </cell>
          <cell r="ER5495">
            <v>214.32</v>
          </cell>
        </row>
        <row r="5496">
          <cell r="A5496">
            <v>667651</v>
          </cell>
          <cell r="C5496" t="str">
            <v>Peterson, Kort</v>
          </cell>
          <cell r="AF5496">
            <v>0.1862063175025542</v>
          </cell>
          <cell r="AN5496">
            <v>97.248000000000005</v>
          </cell>
          <cell r="AP5496">
            <v>7.4820255475412267E-2</v>
          </cell>
          <cell r="AV5496" t="str">
            <v>RF</v>
          </cell>
          <cell r="AW5496">
            <v>-14.674033333333336</v>
          </cell>
          <cell r="AX5496">
            <v>-21.91535</v>
          </cell>
          <cell r="AY5496">
            <v>-9.6825722840766701</v>
          </cell>
          <cell r="AZ5496">
            <v>-9.6825722840766701</v>
          </cell>
          <cell r="BG5496">
            <v>1.5433780499211909</v>
          </cell>
          <cell r="BJ5496">
            <v>2.5674268000564378E-2</v>
          </cell>
          <cell r="CF5496">
            <v>0</v>
          </cell>
          <cell r="CV5496">
            <v>22.208333333333332</v>
          </cell>
          <cell r="DA5496">
            <v>0</v>
          </cell>
          <cell r="ER5496">
            <v>243.12</v>
          </cell>
        </row>
        <row r="5497">
          <cell r="A5497">
            <v>667829</v>
          </cell>
          <cell r="C5497" t="str">
            <v>Sabanosh, Connor</v>
          </cell>
          <cell r="AF5497">
            <v>0.14660567904948171</v>
          </cell>
          <cell r="AN5497">
            <v>55.45600000000001</v>
          </cell>
          <cell r="AP5497">
            <v>1.9431037512206872E-2</v>
          </cell>
          <cell r="AV5497" t="str">
            <v>C</v>
          </cell>
          <cell r="AW5497">
            <v>-19.355647390853111</v>
          </cell>
          <cell r="AX5497">
            <v>-20.924697390853108</v>
          </cell>
          <cell r="AY5497">
            <v>-20.697885553206206</v>
          </cell>
          <cell r="AZ5497">
            <v>-10.010587811956535</v>
          </cell>
          <cell r="BG5497">
            <v>0.97015568783684825</v>
          </cell>
          <cell r="BJ5497">
            <v>1.6742645925060914E-2</v>
          </cell>
          <cell r="CF5497">
            <v>0</v>
          </cell>
          <cell r="CV5497">
            <v>22.875</v>
          </cell>
          <cell r="DA5497">
            <v>0</v>
          </cell>
          <cell r="ER5497">
            <v>138.64000000000001</v>
          </cell>
        </row>
        <row r="5498">
          <cell r="A5498">
            <v>667900</v>
          </cell>
          <cell r="C5498" t="str">
            <v>Higuera, Walter</v>
          </cell>
          <cell r="AF5498">
            <v>0.16757204101198336</v>
          </cell>
          <cell r="AN5498">
            <v>61.536000000000001</v>
          </cell>
          <cell r="AP5498">
            <v>1.4254263897149455E-2</v>
          </cell>
          <cell r="AV5498" t="str">
            <v>CF</v>
          </cell>
          <cell r="AW5498">
            <v>-17.163250000000001</v>
          </cell>
          <cell r="AX5498">
            <v>-27.145049999999998</v>
          </cell>
          <cell r="AY5498">
            <v>-6.0222460990009248</v>
          </cell>
          <cell r="AZ5498">
            <v>-6.0222460990009248</v>
          </cell>
          <cell r="BG5498">
            <v>0.77447704918640281</v>
          </cell>
          <cell r="BJ5498">
            <v>-6.4101065213769459E-2</v>
          </cell>
          <cell r="CF5498">
            <v>0</v>
          </cell>
          <cell r="CV5498">
            <v>20.125</v>
          </cell>
          <cell r="DA5498">
            <v>0</v>
          </cell>
          <cell r="ER5498">
            <v>153.84</v>
          </cell>
        </row>
        <row r="5499">
          <cell r="A5499">
            <v>668731</v>
          </cell>
          <cell r="C5499" t="str">
            <v>Baddoo, Akil</v>
          </cell>
          <cell r="AF5499">
            <v>0.15272334046839683</v>
          </cell>
          <cell r="AN5499">
            <v>77.951999999999998</v>
          </cell>
          <cell r="AP5499">
            <v>4.3051090944867365E-2</v>
          </cell>
          <cell r="AV5499" t="str">
            <v>RF</v>
          </cell>
          <cell r="AW5499">
            <v>-20.578524999999999</v>
          </cell>
          <cell r="AX5499">
            <v>-34.660949999999993</v>
          </cell>
          <cell r="AY5499">
            <v>-20.063322706263367</v>
          </cell>
          <cell r="AZ5499">
            <v>-20.063322706263367</v>
          </cell>
          <cell r="BG5499">
            <v>0.71041658283357056</v>
          </cell>
          <cell r="BJ5499">
            <v>-1.7758047462132751E-2</v>
          </cell>
          <cell r="CF5499">
            <v>0</v>
          </cell>
          <cell r="CV5499">
            <v>17.875</v>
          </cell>
          <cell r="DA5499">
            <v>0</v>
          </cell>
          <cell r="ER5499">
            <v>194.88</v>
          </cell>
        </row>
        <row r="5500">
          <cell r="A5500">
            <v>668765</v>
          </cell>
          <cell r="C5500" t="str">
            <v>McCray, Jeramiah</v>
          </cell>
          <cell r="AF5500">
            <v>0.13951297996808476</v>
          </cell>
          <cell r="AN5500">
            <v>82.848000000000013</v>
          </cell>
          <cell r="AP5500">
            <v>5.1316703620997273E-2</v>
          </cell>
          <cell r="AV5500" t="str">
            <v>CF</v>
          </cell>
          <cell r="AW5500">
            <v>-19.896666666666665</v>
          </cell>
          <cell r="AX5500">
            <v>-33.142183333333321</v>
          </cell>
          <cell r="AY5500">
            <v>-10.492436484361404</v>
          </cell>
          <cell r="AZ5500">
            <v>-10.492436484361404</v>
          </cell>
          <cell r="BG5500">
            <v>0.76497280072992835</v>
          </cell>
          <cell r="BJ5500">
            <v>-4.217588373123346E-3</v>
          </cell>
          <cell r="CF5500">
            <v>0</v>
          </cell>
          <cell r="CV5500">
            <v>18.291666666666668</v>
          </cell>
          <cell r="DA5500">
            <v>0</v>
          </cell>
          <cell r="ER5500">
            <v>207.12</v>
          </cell>
        </row>
        <row r="5501">
          <cell r="A5501">
            <v>668784</v>
          </cell>
          <cell r="C5501" t="str">
            <v>Cantu, Ulysses</v>
          </cell>
          <cell r="AF5501">
            <v>0.14036884754490217</v>
          </cell>
          <cell r="AN5501">
            <v>81.408000000000015</v>
          </cell>
          <cell r="AP5501">
            <v>4.8900501091315274E-2</v>
          </cell>
          <cell r="AV5501" t="str">
            <v>1B</v>
          </cell>
          <cell r="AW5501">
            <v>-21.928451588219481</v>
          </cell>
          <cell r="AX5501">
            <v>-33.730649999999997</v>
          </cell>
          <cell r="AY5501">
            <v>-25.85709514596261</v>
          </cell>
          <cell r="AZ5501">
            <v>-21.928451588219481</v>
          </cell>
          <cell r="BG5501">
            <v>0.6776728193300271</v>
          </cell>
          <cell r="BJ5501">
            <v>-1.1007866181837592E-2</v>
          </cell>
          <cell r="CF5501">
            <v>0</v>
          </cell>
          <cell r="CV5501">
            <v>18.125</v>
          </cell>
          <cell r="DA5501">
            <v>0</v>
          </cell>
          <cell r="ER5501">
            <v>203.52</v>
          </cell>
        </row>
        <row r="5502">
          <cell r="A5502">
            <v>668800</v>
          </cell>
          <cell r="C5502" t="str">
            <v>Knizner, Andrew</v>
          </cell>
          <cell r="AF5502">
            <v>0.17729556848497663</v>
          </cell>
          <cell r="AN5502">
            <v>94.336000000000013</v>
          </cell>
          <cell r="AP5502">
            <v>8.4348040798553292E-2</v>
          </cell>
          <cell r="AV5502" t="str">
            <v>C</v>
          </cell>
          <cell r="AW5502">
            <v>-18.677627104846458</v>
          </cell>
          <cell r="AX5502">
            <v>-23.826349999999994</v>
          </cell>
          <cell r="AY5502">
            <v>-20.430245981070577</v>
          </cell>
          <cell r="AZ5502">
            <v>-15.148178994934671</v>
          </cell>
          <cell r="BG5502">
            <v>1.4078523951042752</v>
          </cell>
          <cell r="BJ5502">
            <v>2.4950434900255498E-3</v>
          </cell>
          <cell r="CF5502">
            <v>0</v>
          </cell>
          <cell r="CV5502">
            <v>21.375</v>
          </cell>
          <cell r="DA5502">
            <v>0</v>
          </cell>
          <cell r="ER5502">
            <v>235.84</v>
          </cell>
        </row>
        <row r="5503">
          <cell r="A5503">
            <v>668843</v>
          </cell>
          <cell r="C5503" t="str">
            <v>Capel, Conner</v>
          </cell>
          <cell r="AF5503">
            <v>0.15220046805543203</v>
          </cell>
          <cell r="AN5503">
            <v>89.76</v>
          </cell>
          <cell r="AP5503">
            <v>6.2745647108871316E-2</v>
          </cell>
          <cell r="AV5503" t="str">
            <v>CF</v>
          </cell>
          <cell r="AW5503">
            <v>-18.588525000000001</v>
          </cell>
          <cell r="AX5503">
            <v>-30.247449999999994</v>
          </cell>
          <cell r="AY5503">
            <v>-7.382050267524825</v>
          </cell>
          <cell r="AZ5503">
            <v>-7.382050267524825</v>
          </cell>
          <cell r="BG5503">
            <v>0.99413644730485329</v>
          </cell>
          <cell r="BJ5503">
            <v>-2.9896620988478867E-2</v>
          </cell>
          <cell r="CF5503">
            <v>0</v>
          </cell>
          <cell r="CV5503">
            <v>19.125</v>
          </cell>
          <cell r="DA5503">
            <v>0</v>
          </cell>
          <cell r="ER5503">
            <v>224.4</v>
          </cell>
        </row>
        <row r="5504">
          <cell r="A5504">
            <v>669005</v>
          </cell>
          <cell r="C5504" t="str">
            <v>Rindfleisch, Jarett</v>
          </cell>
          <cell r="AF5504">
            <v>0.17657241517806399</v>
          </cell>
          <cell r="AN5504">
            <v>63.232000000000006</v>
          </cell>
          <cell r="AP5504">
            <v>3.3140530239254007E-2</v>
          </cell>
          <cell r="AV5504" t="str">
            <v>C</v>
          </cell>
          <cell r="AW5504">
            <v>-18.903833152863825</v>
          </cell>
          <cell r="AX5504">
            <v>-25.298916666666656</v>
          </cell>
          <cell r="AY5504">
            <v>-19.877505314929536</v>
          </cell>
          <cell r="AZ5504">
            <v>-9.5877779068027138</v>
          </cell>
          <cell r="BG5504">
            <v>1.2845144004810476</v>
          </cell>
          <cell r="BJ5504">
            <v>-2.8960674260293806E-2</v>
          </cell>
          <cell r="CF5504">
            <v>0</v>
          </cell>
          <cell r="CV5504">
            <v>20.791666666666668</v>
          </cell>
          <cell r="DA5504">
            <v>0</v>
          </cell>
          <cell r="ER5504">
            <v>158.08000000000001</v>
          </cell>
        </row>
        <row r="5505">
          <cell r="A5505">
            <v>669087</v>
          </cell>
          <cell r="C5505" t="str">
            <v>Huff, Sam</v>
          </cell>
          <cell r="AF5505">
            <v>0.15529190659445261</v>
          </cell>
          <cell r="AN5505">
            <v>70.720000000000013</v>
          </cell>
          <cell r="AP5505">
            <v>4.5984762142566638E-2</v>
          </cell>
          <cell r="AV5505" t="str">
            <v>C</v>
          </cell>
          <cell r="AW5505">
            <v>-25.343589591473915</v>
          </cell>
          <cell r="AX5505">
            <v>-33.265972924807244</v>
          </cell>
          <cell r="AY5505">
            <v>-28.993150010854094</v>
          </cell>
          <cell r="AZ5505">
            <v>-18.725875715129071</v>
          </cell>
          <cell r="BG5505">
            <v>1.1328120690162546</v>
          </cell>
          <cell r="BJ5505">
            <v>1.5734279609449762E-2</v>
          </cell>
          <cell r="CF5505">
            <v>0</v>
          </cell>
          <cell r="CV5505">
            <v>18.458333333333332</v>
          </cell>
          <cell r="DA5505">
            <v>0</v>
          </cell>
          <cell r="ER5505">
            <v>176.8</v>
          </cell>
        </row>
        <row r="5506">
          <cell r="A5506">
            <v>669103</v>
          </cell>
          <cell r="C5506" t="str">
            <v>Swilling, Hunter</v>
          </cell>
          <cell r="AF5506">
            <v>0.16091017537150393</v>
          </cell>
          <cell r="AN5506">
            <v>75.64800000000001</v>
          </cell>
          <cell r="AP5506">
            <v>3.9111347634306792E-2</v>
          </cell>
          <cell r="AV5506" t="str">
            <v>3B</v>
          </cell>
          <cell r="AW5506">
            <v>-15.408091666666666</v>
          </cell>
          <cell r="AX5506">
            <v>-7.0259241843528084</v>
          </cell>
          <cell r="AY5506">
            <v>-14.546803301849799</v>
          </cell>
          <cell r="AZ5506">
            <v>-7.0259241843528084</v>
          </cell>
          <cell r="BG5506">
            <v>1.1751356936106667</v>
          </cell>
          <cell r="BJ5506">
            <v>-5.6738979159203506E-3</v>
          </cell>
          <cell r="CF5506">
            <v>0</v>
          </cell>
          <cell r="CV5506">
            <v>21.541666666666668</v>
          </cell>
          <cell r="DA5506">
            <v>0</v>
          </cell>
          <cell r="ER5506">
            <v>189.12</v>
          </cell>
        </row>
        <row r="5507">
          <cell r="A5507">
            <v>669129</v>
          </cell>
          <cell r="C5507" t="str">
            <v>Mooney, Marcus</v>
          </cell>
          <cell r="AF5507">
            <v>0.16176816652134626</v>
          </cell>
          <cell r="AN5507">
            <v>113.376</v>
          </cell>
          <cell r="AP5507">
            <v>9.979895250686599E-2</v>
          </cell>
          <cell r="AV5507" t="str">
            <v>SS</v>
          </cell>
          <cell r="AW5507">
            <v>-14.424233333333335</v>
          </cell>
          <cell r="AX5507">
            <v>-2.9367786065046428</v>
          </cell>
          <cell r="AY5507">
            <v>-12.637951968712285</v>
          </cell>
          <cell r="AZ5507">
            <v>-2.9367786065046428</v>
          </cell>
          <cell r="BG5507">
            <v>1.1100395410841069</v>
          </cell>
          <cell r="BJ5507">
            <v>1.7736456941649657E-3</v>
          </cell>
          <cell r="CF5507">
            <v>0</v>
          </cell>
          <cell r="CV5507">
            <v>22.458333333333332</v>
          </cell>
          <cell r="DA5507">
            <v>0</v>
          </cell>
          <cell r="ER5507">
            <v>283.44</v>
          </cell>
        </row>
        <row r="5508">
          <cell r="A5508">
            <v>669235</v>
          </cell>
          <cell r="C5508" t="str">
            <v>Knapp, Aaron</v>
          </cell>
          <cell r="AF5508">
            <v>0.1666087488801655</v>
          </cell>
          <cell r="AN5508">
            <v>105.312</v>
          </cell>
          <cell r="AP5508">
            <v>8.7480509510721061E-2</v>
          </cell>
          <cell r="AV5508" t="str">
            <v>RF</v>
          </cell>
          <cell r="AW5508">
            <v>-15.312475000000001</v>
          </cell>
          <cell r="AX5508">
            <v>-23.229249999999997</v>
          </cell>
          <cell r="AY5508">
            <v>-4.9476721275104474</v>
          </cell>
          <cell r="AZ5508">
            <v>-4.9476721275104474</v>
          </cell>
          <cell r="BG5508">
            <v>1.1384701082618398</v>
          </cell>
          <cell r="BJ5508">
            <v>-7.7763147917786501E-4</v>
          </cell>
          <cell r="CF5508">
            <v>0</v>
          </cell>
          <cell r="CV5508">
            <v>21.625</v>
          </cell>
          <cell r="DA5508">
            <v>0</v>
          </cell>
          <cell r="ER5508">
            <v>263.27999999999997</v>
          </cell>
        </row>
        <row r="5509">
          <cell r="A5509">
            <v>669252</v>
          </cell>
          <cell r="C5509" t="str">
            <v>McReynolds, Jonah</v>
          </cell>
          <cell r="AF5509">
            <v>0.14508393261826633</v>
          </cell>
          <cell r="AN5509">
            <v>84.576000000000008</v>
          </cell>
          <cell r="AP5509">
            <v>5.4199991071073095E-2</v>
          </cell>
          <cell r="AV5509" t="str">
            <v>2B</v>
          </cell>
          <cell r="AW5509">
            <v>-16.623416666666664</v>
          </cell>
          <cell r="AX5509">
            <v>-11.024045409033889</v>
          </cell>
          <cell r="AY5509">
            <v>-16.265945490156909</v>
          </cell>
          <cell r="AZ5509">
            <v>-11.024045409033889</v>
          </cell>
          <cell r="BG5509">
            <v>1.2232058972260798</v>
          </cell>
          <cell r="BJ5509">
            <v>-4.2755222179802757E-3</v>
          </cell>
          <cell r="CF5509">
            <v>0</v>
          </cell>
          <cell r="CV5509">
            <v>20.541666666666668</v>
          </cell>
          <cell r="DA5509">
            <v>0</v>
          </cell>
          <cell r="ER5509">
            <v>211.44</v>
          </cell>
        </row>
        <row r="5510">
          <cell r="A5510">
            <v>669256</v>
          </cell>
          <cell r="C5510" t="str">
            <v>Solak, Nick</v>
          </cell>
          <cell r="AF5510">
            <v>0.20766875561903442</v>
          </cell>
          <cell r="AN5510">
            <v>110.49600000000001</v>
          </cell>
          <cell r="AP5510">
            <v>9.5437872662146206E-2</v>
          </cell>
          <cell r="AV5510" t="str">
            <v>2B</v>
          </cell>
          <cell r="AW5510">
            <v>-15.503708333333336</v>
          </cell>
          <cell r="AX5510">
            <v>-7.3922292854295319</v>
          </cell>
          <cell r="AY5510">
            <v>-14.169668550313606</v>
          </cell>
          <cell r="AZ5510">
            <v>-7.3922292854295319</v>
          </cell>
          <cell r="BG5510">
            <v>1.3287703650008997</v>
          </cell>
          <cell r="BJ5510">
            <v>-3.0495826241320467E-3</v>
          </cell>
          <cell r="CF5510">
            <v>0</v>
          </cell>
          <cell r="CV5510">
            <v>21.458333333333332</v>
          </cell>
          <cell r="DA5510">
            <v>0</v>
          </cell>
          <cell r="ER5510">
            <v>276.24</v>
          </cell>
        </row>
        <row r="5511">
          <cell r="A5511">
            <v>669257</v>
          </cell>
          <cell r="C5511" t="str">
            <v>Smith, Will</v>
          </cell>
          <cell r="AF5511">
            <v>0.19244263203850326</v>
          </cell>
          <cell r="AN5511">
            <v>98.08</v>
          </cell>
          <cell r="AP5511">
            <v>9.0148474038215243E-2</v>
          </cell>
          <cell r="AV5511" t="str">
            <v>C</v>
          </cell>
          <cell r="AW5511">
            <v>-17.529525342764678</v>
          </cell>
          <cell r="AX5511">
            <v>-24.025383333333323</v>
          </cell>
          <cell r="AY5511">
            <v>-17.989465734797339</v>
          </cell>
          <cell r="AZ5511">
            <v>-2.9813080744511904</v>
          </cell>
          <cell r="BG5511">
            <v>1.2950357310052472</v>
          </cell>
          <cell r="BJ5511">
            <v>9.4794289596078509E-5</v>
          </cell>
          <cell r="CF5511">
            <v>0</v>
          </cell>
          <cell r="CV5511">
            <v>21.291666666666668</v>
          </cell>
          <cell r="DA5511">
            <v>0</v>
          </cell>
          <cell r="ER5511">
            <v>245.2</v>
          </cell>
        </row>
        <row r="5512">
          <cell r="A5512">
            <v>669258</v>
          </cell>
          <cell r="C5512" t="str">
            <v>Pollman, Gunner</v>
          </cell>
          <cell r="AF5512">
            <v>0.14969054240478696</v>
          </cell>
          <cell r="AN5512">
            <v>59.776000000000003</v>
          </cell>
          <cell r="AP5512">
            <v>2.709504535123064E-2</v>
          </cell>
          <cell r="AV5512" t="str">
            <v>C</v>
          </cell>
          <cell r="AW5512">
            <v>-21.001729138256433</v>
          </cell>
          <cell r="AX5512">
            <v>-24.228754138256427</v>
          </cell>
          <cell r="AY5512">
            <v>-22.612518017675235</v>
          </cell>
          <cell r="AZ5512">
            <v>-9.9963678618582463</v>
          </cell>
          <cell r="BG5512">
            <v>1.301780286682956</v>
          </cell>
          <cell r="BJ5512">
            <v>-9.8117550705898726E-3</v>
          </cell>
          <cell r="CF5512">
            <v>0</v>
          </cell>
          <cell r="CV5512">
            <v>21.375</v>
          </cell>
          <cell r="DA5512">
            <v>0</v>
          </cell>
          <cell r="ER5512">
            <v>149.44</v>
          </cell>
        </row>
        <row r="5513">
          <cell r="A5513">
            <v>669304</v>
          </cell>
          <cell r="C5513" t="str">
            <v>Miranda, Jose</v>
          </cell>
          <cell r="AF5513">
            <v>0.14633764646632891</v>
          </cell>
          <cell r="AN5513">
            <v>100.99200000000002</v>
          </cell>
          <cell r="AP5513">
            <v>8.0741638856686837E-2</v>
          </cell>
          <cell r="AV5513" t="str">
            <v>SS</v>
          </cell>
          <cell r="AW5513">
            <v>-20.294666666666664</v>
          </cell>
          <cell r="AX5513">
            <v>-17.559492466877234</v>
          </cell>
          <cell r="AY5513">
            <v>-18.864599623447504</v>
          </cell>
          <cell r="AZ5513">
            <v>-17.559492466877234</v>
          </cell>
          <cell r="BG5513">
            <v>1.0125266386238443</v>
          </cell>
          <cell r="BJ5513">
            <v>-1.6756539820541511E-2</v>
          </cell>
          <cell r="CF5513">
            <v>0</v>
          </cell>
          <cell r="CV5513">
            <v>18.041666666666668</v>
          </cell>
          <cell r="DA5513">
            <v>0</v>
          </cell>
          <cell r="ER5513">
            <v>252.48000000000002</v>
          </cell>
        </row>
        <row r="5514">
          <cell r="A5514">
            <v>669308</v>
          </cell>
          <cell r="C5514" t="str">
            <v>Reynolds, Sean</v>
          </cell>
          <cell r="AF5514">
            <v>0.13441267202619606</v>
          </cell>
          <cell r="AN5514">
            <v>92.927999999999997</v>
          </cell>
          <cell r="AP5514">
            <v>6.7892388292778771E-2</v>
          </cell>
          <cell r="AV5514" t="str">
            <v>RF</v>
          </cell>
          <cell r="AW5514">
            <v>-20.029333333333334</v>
          </cell>
          <cell r="AX5514">
            <v>-33.436416666666666</v>
          </cell>
          <cell r="AY5514">
            <v>-23.109396684425342</v>
          </cell>
          <cell r="AZ5514">
            <v>-20.029333333333334</v>
          </cell>
          <cell r="BG5514">
            <v>1.0988667508542294</v>
          </cell>
          <cell r="BJ5514">
            <v>-5.5135729488725443E-3</v>
          </cell>
          <cell r="CF5514">
            <v>0</v>
          </cell>
          <cell r="CV5514">
            <v>18.208333333333332</v>
          </cell>
          <cell r="DA5514">
            <v>0</v>
          </cell>
          <cell r="ER5514">
            <v>232.32</v>
          </cell>
        </row>
        <row r="5515">
          <cell r="A5515">
            <v>669392</v>
          </cell>
          <cell r="C5515" t="str">
            <v>Taylor, Samad</v>
          </cell>
          <cell r="AF5515">
            <v>0.15279584030326498</v>
          </cell>
          <cell r="AN5515">
            <v>84.576000000000008</v>
          </cell>
          <cell r="AP5515">
            <v>5.4199991071073095E-2</v>
          </cell>
          <cell r="AV5515" t="str">
            <v>2B</v>
          </cell>
          <cell r="AW5515">
            <v>-20.433508333333336</v>
          </cell>
          <cell r="AX5515">
            <v>-13.935195044440018</v>
          </cell>
          <cell r="AY5515">
            <v>-14.826734448176031</v>
          </cell>
          <cell r="AZ5515">
            <v>-13.935195044440018</v>
          </cell>
          <cell r="BG5515">
            <v>0.86993025184214368</v>
          </cell>
          <cell r="BJ5515">
            <v>8.9737650486480542E-3</v>
          </cell>
          <cell r="CF5515">
            <v>0</v>
          </cell>
          <cell r="CV5515">
            <v>17.958333333333332</v>
          </cell>
          <cell r="DA5515">
            <v>0</v>
          </cell>
          <cell r="ER5515">
            <v>211.44</v>
          </cell>
        </row>
        <row r="5516">
          <cell r="A5516">
            <v>669427</v>
          </cell>
          <cell r="C5516" t="str">
            <v>Carrier, Shane</v>
          </cell>
          <cell r="AF5516">
            <v>0.17100022956625976</v>
          </cell>
          <cell r="AN5516">
            <v>102.14400000000001</v>
          </cell>
          <cell r="AP5516">
            <v>8.2548383906810741E-2</v>
          </cell>
          <cell r="AV5516" t="str">
            <v>LF</v>
          </cell>
          <cell r="AW5516">
            <v>-17.597970884114321</v>
          </cell>
          <cell r="AX5516">
            <v>-27.375816666666658</v>
          </cell>
          <cell r="AY5516">
            <v>-20.103417819250993</v>
          </cell>
          <cell r="AZ5516">
            <v>-17.597970884114321</v>
          </cell>
          <cell r="BG5516">
            <v>1.1424787767484628</v>
          </cell>
          <cell r="BJ5516">
            <v>-2.0865924212973841E-3</v>
          </cell>
          <cell r="CF5516">
            <v>0</v>
          </cell>
          <cell r="CV5516">
            <v>20.041666666666668</v>
          </cell>
          <cell r="DA5516">
            <v>0</v>
          </cell>
          <cell r="ER5516">
            <v>255.36</v>
          </cell>
        </row>
        <row r="5517">
          <cell r="A5517">
            <v>669625</v>
          </cell>
          <cell r="C5517" t="str">
            <v>Billings, Shane</v>
          </cell>
          <cell r="AF5517">
            <v>0.14822156270087822</v>
          </cell>
          <cell r="AN5517">
            <v>100.128</v>
          </cell>
          <cell r="AP5517">
            <v>7.9381903236678486E-2</v>
          </cell>
          <cell r="AV5517" t="str">
            <v>CF</v>
          </cell>
          <cell r="AW5517">
            <v>-15.408091666666666</v>
          </cell>
          <cell r="AX5517">
            <v>-23.428283333333326</v>
          </cell>
          <cell r="AY5517">
            <v>-6.955149353442728</v>
          </cell>
          <cell r="AZ5517">
            <v>-6.955149353442728</v>
          </cell>
          <cell r="BG5517">
            <v>1.2091424253081025</v>
          </cell>
          <cell r="BJ5517">
            <v>-1.9888616080198141E-2</v>
          </cell>
          <cell r="CF5517">
            <v>0</v>
          </cell>
          <cell r="CV5517">
            <v>21.541666666666668</v>
          </cell>
          <cell r="DA5517">
            <v>0</v>
          </cell>
          <cell r="ER5517">
            <v>250.32</v>
          </cell>
        </row>
        <row r="5518">
          <cell r="A5518">
            <v>669626</v>
          </cell>
          <cell r="C5518" t="str">
            <v>Bird, Corey</v>
          </cell>
          <cell r="AF5518">
            <v>0.16733481922863197</v>
          </cell>
          <cell r="AN5518">
            <v>100.99200000000002</v>
          </cell>
          <cell r="AP5518">
            <v>8.0741638856686837E-2</v>
          </cell>
          <cell r="AV5518" t="str">
            <v>CF</v>
          </cell>
          <cell r="AW5518">
            <v>-16.191549999999999</v>
          </cell>
          <cell r="AX5518">
            <v>-25.068149999999996</v>
          </cell>
          <cell r="AY5518">
            <v>-6.0434496418785102</v>
          </cell>
          <cell r="AZ5518">
            <v>-6.0434496418785102</v>
          </cell>
          <cell r="BG5518">
            <v>1.4157094236827064</v>
          </cell>
          <cell r="BJ5518">
            <v>-8.4874140890750238E-3</v>
          </cell>
          <cell r="CF5518">
            <v>0</v>
          </cell>
          <cell r="CV5518">
            <v>20.875</v>
          </cell>
          <cell r="DA5518">
            <v>0</v>
          </cell>
          <cell r="ER5518">
            <v>252.48000000000002</v>
          </cell>
        </row>
        <row r="5519">
          <cell r="A5519">
            <v>669659</v>
          </cell>
          <cell r="C5519" t="str">
            <v>Gibbs, Brent</v>
          </cell>
          <cell r="AF5519">
            <v>0.16472743583935914</v>
          </cell>
          <cell r="AN5519">
            <v>64.384</v>
          </cell>
          <cell r="AP5519">
            <v>3.5139030497782997E-2</v>
          </cell>
          <cell r="AV5519" t="str">
            <v>C</v>
          </cell>
          <cell r="AW5519">
            <v>-15.121241666666666</v>
          </cell>
          <cell r="AX5519">
            <v>-22.831183333333328</v>
          </cell>
          <cell r="AY5519">
            <v>-12.668798455640385</v>
          </cell>
          <cell r="AZ5519">
            <v>-1.3191768775189536</v>
          </cell>
          <cell r="BG5519">
            <v>1.3790749370135793</v>
          </cell>
          <cell r="BJ5519">
            <v>4.2759722855973403E-3</v>
          </cell>
          <cell r="CF5519">
            <v>0</v>
          </cell>
          <cell r="CV5519">
            <v>21.791666666666668</v>
          </cell>
          <cell r="DA5519">
            <v>0</v>
          </cell>
          <cell r="ER5519">
            <v>160.96</v>
          </cell>
        </row>
        <row r="5520">
          <cell r="A5520">
            <v>669694</v>
          </cell>
          <cell r="C5520" t="str">
            <v>Rose, Joey</v>
          </cell>
          <cell r="AF5520">
            <v>0.14864260108980992</v>
          </cell>
          <cell r="AN5520">
            <v>92.640000000000015</v>
          </cell>
          <cell r="AP5520">
            <v>6.7426839622809931E-2</v>
          </cell>
          <cell r="AV5520" t="str">
            <v>3B</v>
          </cell>
          <cell r="AW5520">
            <v>-20.181196429080742</v>
          </cell>
          <cell r="AX5520">
            <v>-15.49534332957964</v>
          </cell>
          <cell r="AY5520">
            <v>-22.109959127663203</v>
          </cell>
          <cell r="AZ5520">
            <v>-15.49534332957964</v>
          </cell>
          <cell r="BG5520">
            <v>0.83760638387273256</v>
          </cell>
          <cell r="BJ5520">
            <v>-5.8643849581073446E-3</v>
          </cell>
          <cell r="CF5520">
            <v>0</v>
          </cell>
          <cell r="CV5520">
            <v>18.458333333333332</v>
          </cell>
          <cell r="DA5520">
            <v>0</v>
          </cell>
          <cell r="ER5520">
            <v>231.60000000000002</v>
          </cell>
        </row>
        <row r="5521">
          <cell r="A5521">
            <v>669714</v>
          </cell>
          <cell r="C5521" t="str">
            <v>Whalen, Brady</v>
          </cell>
          <cell r="AF5521">
            <v>0.14753717889431578</v>
          </cell>
          <cell r="AN5521">
            <v>72.768000000000015</v>
          </cell>
          <cell r="AP5521">
            <v>3.4140814162850752E-2</v>
          </cell>
          <cell r="AV5521" t="str">
            <v>2B</v>
          </cell>
          <cell r="AW5521">
            <v>-22.514319585471824</v>
          </cell>
          <cell r="AX5521">
            <v>-18.665985703612442</v>
          </cell>
          <cell r="AY5521">
            <v>-25.220790002851309</v>
          </cell>
          <cell r="AZ5521">
            <v>-18.665985703612442</v>
          </cell>
          <cell r="BG5521">
            <v>1.1382893519641277</v>
          </cell>
          <cell r="BJ5521">
            <v>-2.2255568129579812E-2</v>
          </cell>
          <cell r="CF5521">
            <v>0</v>
          </cell>
          <cell r="CV5521">
            <v>18.458333333333332</v>
          </cell>
          <cell r="DA5521">
            <v>0</v>
          </cell>
          <cell r="ER5521">
            <v>181.92000000000002</v>
          </cell>
        </row>
        <row r="5522">
          <cell r="A5522">
            <v>669720</v>
          </cell>
          <cell r="C5522" t="str">
            <v>Hays, Austin</v>
          </cell>
          <cell r="AF5522">
            <v>0.19445685964097537</v>
          </cell>
          <cell r="AN5522">
            <v>74.208000000000013</v>
          </cell>
          <cell r="AP5522">
            <v>3.6632492272838713E-2</v>
          </cell>
          <cell r="AV5522" t="str">
            <v>RF</v>
          </cell>
          <cell r="AW5522">
            <v>-16.083583333333337</v>
          </cell>
          <cell r="AX5522">
            <v>-24.837383333333332</v>
          </cell>
          <cell r="AY5522">
            <v>-6.2311712245521864</v>
          </cell>
          <cell r="AZ5522">
            <v>-6.2311712245521864</v>
          </cell>
          <cell r="BG5522">
            <v>1.4768610809988085</v>
          </cell>
          <cell r="BJ5522">
            <v>8.8764161233457761E-3</v>
          </cell>
          <cell r="CF5522">
            <v>0</v>
          </cell>
          <cell r="CV5522">
            <v>20.958333333333332</v>
          </cell>
          <cell r="DA5522">
            <v>0</v>
          </cell>
          <cell r="ER5522">
            <v>185.52</v>
          </cell>
        </row>
        <row r="5523">
          <cell r="A5523">
            <v>669723</v>
          </cell>
          <cell r="C5523" t="str">
            <v>Tiberi, Blake</v>
          </cell>
          <cell r="AF5523">
            <v>0.15756395955552585</v>
          </cell>
          <cell r="AN5523">
            <v>96.672000000000011</v>
          </cell>
          <cell r="AP5523">
            <v>7.3902495848183314E-2</v>
          </cell>
          <cell r="AV5523" t="str">
            <v>3B</v>
          </cell>
          <cell r="AW5523">
            <v>-15.599325</v>
          </cell>
          <cell r="AX5523">
            <v>-6.3765167494442032</v>
          </cell>
          <cell r="AY5523">
            <v>-12.330487718428166</v>
          </cell>
          <cell r="AZ5523">
            <v>-6.3765167494442032</v>
          </cell>
          <cell r="BG5523">
            <v>1.3551245471795195</v>
          </cell>
          <cell r="BJ5523">
            <v>2.0159607949019217E-2</v>
          </cell>
          <cell r="CF5523">
            <v>0</v>
          </cell>
          <cell r="CV5523">
            <v>21.375</v>
          </cell>
          <cell r="DA5523">
            <v>0</v>
          </cell>
          <cell r="ER5523">
            <v>241.68</v>
          </cell>
        </row>
        <row r="5524">
          <cell r="A5524">
            <v>669737</v>
          </cell>
          <cell r="C5524" t="str">
            <v>Lartigue, Henri</v>
          </cell>
          <cell r="AF5524">
            <v>0.16872744129396305</v>
          </cell>
          <cell r="AN5524">
            <v>79.360000000000014</v>
          </cell>
          <cell r="AP5524">
            <v>6.0387383041562659E-2</v>
          </cell>
          <cell r="AV5524" t="str">
            <v>C</v>
          </cell>
          <cell r="AW5524">
            <v>-15.697365250510162</v>
          </cell>
          <cell r="AX5524">
            <v>-23.826349999999994</v>
          </cell>
          <cell r="AY5524">
            <v>-15.540032834013541</v>
          </cell>
          <cell r="AZ5524">
            <v>-4.8155838178856554</v>
          </cell>
          <cell r="BG5524">
            <v>1.3720209572928979</v>
          </cell>
          <cell r="BJ5524">
            <v>2.1363663564328006E-3</v>
          </cell>
          <cell r="CF5524">
            <v>0</v>
          </cell>
          <cell r="CV5524">
            <v>21.375</v>
          </cell>
          <cell r="DA5524">
            <v>0</v>
          </cell>
          <cell r="ER5524">
            <v>198.4</v>
          </cell>
        </row>
        <row r="5525">
          <cell r="A5525">
            <v>669738</v>
          </cell>
          <cell r="C5525" t="str">
            <v>Noll, Jake</v>
          </cell>
          <cell r="AF5525">
            <v>0.17587839010296072</v>
          </cell>
          <cell r="AN5525">
            <v>99.84</v>
          </cell>
          <cell r="AP5525">
            <v>7.8927763689244812E-2</v>
          </cell>
          <cell r="AV5525" t="str">
            <v>2B</v>
          </cell>
          <cell r="AW5525">
            <v>-15.147729016874244</v>
          </cell>
          <cell r="AX5525">
            <v>-6.5366659202324433</v>
          </cell>
          <cell r="AY5525">
            <v>-14.757941466943429</v>
          </cell>
          <cell r="AZ5525">
            <v>-6.5366659202324433</v>
          </cell>
          <cell r="BG5525">
            <v>1.5801373519107598</v>
          </cell>
          <cell r="BJ5525">
            <v>9.0547032765322093E-3</v>
          </cell>
          <cell r="CF5525">
            <v>0</v>
          </cell>
          <cell r="CV5525">
            <v>22.291666666666668</v>
          </cell>
          <cell r="DA5525">
            <v>0</v>
          </cell>
          <cell r="ER5525">
            <v>249.6</v>
          </cell>
        </row>
        <row r="5526">
          <cell r="A5526">
            <v>669790</v>
          </cell>
          <cell r="C5526" t="str">
            <v>Castillo, Gerry</v>
          </cell>
          <cell r="AF5526">
            <v>0.11495841760812066</v>
          </cell>
          <cell r="AN5526">
            <v>56.320000000000007</v>
          </cell>
          <cell r="AP5526">
            <v>2.0973483536545712E-2</v>
          </cell>
          <cell r="AV5526" t="str">
            <v>C</v>
          </cell>
          <cell r="AW5526">
            <v>-19.233333333333334</v>
          </cell>
          <cell r="AX5526">
            <v>-31.671016666666663</v>
          </cell>
          <cell r="AY5526">
            <v>-16.457072119961367</v>
          </cell>
          <cell r="AZ5526">
            <v>-4.5100106063318286</v>
          </cell>
          <cell r="BG5526">
            <v>0.50184036751074634</v>
          </cell>
          <cell r="BJ5526">
            <v>-1.1720716688900857E-2</v>
          </cell>
          <cell r="CF5526">
            <v>0</v>
          </cell>
          <cell r="CV5526">
            <v>18.708333333333332</v>
          </cell>
          <cell r="DA5526">
            <v>0</v>
          </cell>
          <cell r="ER5526">
            <v>140.80000000000001</v>
          </cell>
        </row>
        <row r="5527">
          <cell r="A5527">
            <v>669801</v>
          </cell>
          <cell r="C5527" t="str">
            <v>Mezquita, Jonatan</v>
          </cell>
          <cell r="AF5527">
            <v>0.11339361459967935</v>
          </cell>
          <cell r="AN5527">
            <v>82.272000000000006</v>
          </cell>
          <cell r="AP5527">
            <v>5.0351697274558793E-2</v>
          </cell>
          <cell r="AV5527" t="str">
            <v>3B</v>
          </cell>
          <cell r="AW5527">
            <v>-21.666553269263964</v>
          </cell>
          <cell r="AX5527">
            <v>-22.678462204719182</v>
          </cell>
          <cell r="AY5527">
            <v>-24.446380747907497</v>
          </cell>
          <cell r="AZ5527">
            <v>-21.666553269263964</v>
          </cell>
          <cell r="BG5527">
            <v>0.74064792782004196</v>
          </cell>
          <cell r="BJ5527">
            <v>1.9907636206319006E-2</v>
          </cell>
          <cell r="CF5527">
            <v>0</v>
          </cell>
          <cell r="CV5527">
            <v>17.458333333333332</v>
          </cell>
          <cell r="DA5527">
            <v>0</v>
          </cell>
          <cell r="ER5527">
            <v>205.68</v>
          </cell>
        </row>
        <row r="5528">
          <cell r="A5528">
            <v>669900</v>
          </cell>
          <cell r="C5528" t="str">
            <v>Frailey, Dustin</v>
          </cell>
          <cell r="AF5528">
            <v>0.17502476576894266</v>
          </cell>
          <cell r="AN5528">
            <v>77.664000000000001</v>
          </cell>
          <cell r="AP5528">
            <v>4.2560390710418061E-2</v>
          </cell>
          <cell r="AV5528" t="str">
            <v>CF</v>
          </cell>
          <cell r="AW5528">
            <v>-14.5075</v>
          </cell>
          <cell r="AX5528">
            <v>-21.580749999999995</v>
          </cell>
          <cell r="AY5528">
            <v>-3.7757909591910539</v>
          </cell>
          <cell r="AZ5528">
            <v>-3.7757909591910539</v>
          </cell>
          <cell r="BG5528">
            <v>1.0563493001137041</v>
          </cell>
          <cell r="BJ5528">
            <v>-2.4628491481031467E-2</v>
          </cell>
          <cell r="CF5528">
            <v>0</v>
          </cell>
          <cell r="CV5528">
            <v>22.375</v>
          </cell>
          <cell r="DA5528">
            <v>0</v>
          </cell>
          <cell r="ER5528">
            <v>194.16</v>
          </cell>
        </row>
        <row r="5529">
          <cell r="A5529">
            <v>669902</v>
          </cell>
          <cell r="C5529" t="str">
            <v>Birk, Ryne</v>
          </cell>
          <cell r="AF5529">
            <v>0.20529296916077311</v>
          </cell>
          <cell r="AN5529">
            <v>108.76799999999999</v>
          </cell>
          <cell r="AP5529">
            <v>9.2800883206682228E-2</v>
          </cell>
          <cell r="AV5529" t="str">
            <v>2B</v>
          </cell>
          <cell r="AW5529">
            <v>-15.312475000000001</v>
          </cell>
          <cell r="AX5529">
            <v>-7.8416702586154257</v>
          </cell>
          <cell r="AY5529">
            <v>-12.761599174486705</v>
          </cell>
          <cell r="AZ5529">
            <v>-7.8416702586154257</v>
          </cell>
          <cell r="BG5529">
            <v>1.3111073743885329</v>
          </cell>
          <cell r="BJ5529">
            <v>-3.745597767688319E-3</v>
          </cell>
          <cell r="CF5529">
            <v>0</v>
          </cell>
          <cell r="CV5529">
            <v>21.625</v>
          </cell>
          <cell r="DA5529">
            <v>0</v>
          </cell>
          <cell r="ER5529">
            <v>271.91999999999996</v>
          </cell>
        </row>
        <row r="5530">
          <cell r="A5530">
            <v>669904</v>
          </cell>
          <cell r="C5530" t="str">
            <v>Melton, Hunter</v>
          </cell>
          <cell r="AF5530">
            <v>0.16318245653929364</v>
          </cell>
          <cell r="AN5530">
            <v>98.4</v>
          </cell>
          <cell r="AP5530">
            <v>7.6650328543267365E-2</v>
          </cell>
          <cell r="AV5530" t="str">
            <v>1B</v>
          </cell>
          <cell r="AW5530">
            <v>-13.909354641625498</v>
          </cell>
          <cell r="AX5530">
            <v>-21.748049999999992</v>
          </cell>
          <cell r="AY5530">
            <v>-15.088772456474354</v>
          </cell>
          <cell r="AZ5530">
            <v>-13.909354641625498</v>
          </cell>
          <cell r="BG5530">
            <v>1.3130343424272048</v>
          </cell>
          <cell r="BJ5530">
            <v>-2.0084727038340855E-3</v>
          </cell>
          <cell r="CF5530">
            <v>0</v>
          </cell>
          <cell r="CV5530">
            <v>22.291666666666668</v>
          </cell>
          <cell r="DA5530">
            <v>0</v>
          </cell>
          <cell r="ER5530">
            <v>246</v>
          </cell>
        </row>
        <row r="5531">
          <cell r="A5531">
            <v>669949</v>
          </cell>
          <cell r="C5531" t="str">
            <v>White, Boomer</v>
          </cell>
          <cell r="AF5531">
            <v>0.16814361966860608</v>
          </cell>
          <cell r="AN5531">
            <v>108.48</v>
          </cell>
          <cell r="AP5531">
            <v>9.2359889469032619E-2</v>
          </cell>
          <cell r="AV5531" t="str">
            <v>3B</v>
          </cell>
          <cell r="AW5531">
            <v>-13.924633333333336</v>
          </cell>
          <cell r="AX5531">
            <v>-6.3207852093206061</v>
          </cell>
          <cell r="AY5531">
            <v>-12.068555555827716</v>
          </cell>
          <cell r="AZ5531">
            <v>-6.3207852093206061</v>
          </cell>
          <cell r="BG5531">
            <v>1.1985955937249635</v>
          </cell>
          <cell r="BJ5531">
            <v>-1.7921130445028438E-2</v>
          </cell>
          <cell r="CF5531">
            <v>0</v>
          </cell>
          <cell r="CV5531">
            <v>22.958333333333332</v>
          </cell>
          <cell r="DA5531">
            <v>0</v>
          </cell>
          <cell r="ER5531">
            <v>271.2</v>
          </cell>
        </row>
        <row r="5532">
          <cell r="A5532">
            <v>670032</v>
          </cell>
          <cell r="C5532" t="str">
            <v>Lopez, Nicky</v>
          </cell>
          <cell r="AF5532">
            <v>0.19994040084850775</v>
          </cell>
          <cell r="AN5532">
            <v>117.69600000000001</v>
          </cell>
          <cell r="AP5532">
            <v>0.10626229214885385</v>
          </cell>
          <cell r="AV5532" t="str">
            <v>SS</v>
          </cell>
          <cell r="AW5532">
            <v>-15.694941666666665</v>
          </cell>
          <cell r="AX5532">
            <v>-0.69553149194240138</v>
          </cell>
          <cell r="AY5532">
            <v>-2.5433541666666644</v>
          </cell>
          <cell r="AZ5532">
            <v>-0.69553149194240138</v>
          </cell>
          <cell r="BG5532">
            <v>1.2555754172538371</v>
          </cell>
          <cell r="BJ5532">
            <v>-1.9440274931698032E-2</v>
          </cell>
          <cell r="CF5532">
            <v>0</v>
          </cell>
          <cell r="CV5532">
            <v>21.291666666666668</v>
          </cell>
          <cell r="DA5532">
            <v>0</v>
          </cell>
          <cell r="ER5532">
            <v>294.24</v>
          </cell>
        </row>
        <row r="5533">
          <cell r="A5533">
            <v>670034</v>
          </cell>
          <cell r="C5533" t="str">
            <v>Daniels, D.J.</v>
          </cell>
          <cell r="AF5533">
            <v>0.12870246488053122</v>
          </cell>
          <cell r="AN5533">
            <v>84.576000000000008</v>
          </cell>
          <cell r="AP5533">
            <v>5.4199991071073095E-2</v>
          </cell>
          <cell r="AV5533" t="str">
            <v>LF</v>
          </cell>
          <cell r="AW5533">
            <v>-19.498666666666665</v>
          </cell>
          <cell r="AX5533">
            <v>-32.259483333333321</v>
          </cell>
          <cell r="AY5533">
            <v>-20.622071493900101</v>
          </cell>
          <cell r="AZ5533">
            <v>-19.498666666666665</v>
          </cell>
          <cell r="BG5533">
            <v>0.87162439699868632</v>
          </cell>
          <cell r="BJ5533">
            <v>-2.6666517841248346E-2</v>
          </cell>
          <cell r="CF5533">
            <v>0</v>
          </cell>
          <cell r="CV5533">
            <v>18.541666666666668</v>
          </cell>
          <cell r="DA5533">
            <v>0</v>
          </cell>
          <cell r="ER5533">
            <v>211.44</v>
          </cell>
        </row>
        <row r="5534">
          <cell r="A5534">
            <v>670043</v>
          </cell>
          <cell r="C5534" t="str">
            <v>Cruz, Michael</v>
          </cell>
          <cell r="AF5534">
            <v>0.15857696552709022</v>
          </cell>
          <cell r="AN5534">
            <v>80.800000000000011</v>
          </cell>
          <cell r="AP5534">
            <v>6.2745647108871316E-2</v>
          </cell>
          <cell r="AV5534" t="str">
            <v>C</v>
          </cell>
          <cell r="AW5534">
            <v>-20.56946982660682</v>
          </cell>
          <cell r="AX5534">
            <v>-26.221983333333331</v>
          </cell>
          <cell r="AY5534">
            <v>-22.958391618449379</v>
          </cell>
          <cell r="AZ5534">
            <v>-18.813951309483279</v>
          </cell>
          <cell r="BG5534">
            <v>0.86059874659431745</v>
          </cell>
          <cell r="BJ5534">
            <v>2.3428325417109708E-3</v>
          </cell>
          <cell r="CF5534">
            <v>0</v>
          </cell>
          <cell r="CV5534">
            <v>20.458333333333332</v>
          </cell>
          <cell r="DA5534">
            <v>0</v>
          </cell>
          <cell r="ER5534">
            <v>202</v>
          </cell>
        </row>
        <row r="5535">
          <cell r="A5535">
            <v>670049</v>
          </cell>
          <cell r="C5535" t="str">
            <v>DeVito, Chris</v>
          </cell>
          <cell r="AF5535">
            <v>0.17425278755224469</v>
          </cell>
          <cell r="AN5535">
            <v>107.904</v>
          </cell>
          <cell r="AP5535">
            <v>9.1476614527324362E-2</v>
          </cell>
          <cell r="AV5535" t="str">
            <v>1B</v>
          </cell>
          <cell r="AW5535">
            <v>-13.912843169592781</v>
          </cell>
          <cell r="AX5535">
            <v>-23.428283333333326</v>
          </cell>
          <cell r="AY5535">
            <v>-15.338740629024901</v>
          </cell>
          <cell r="AZ5535">
            <v>-13.912843169592781</v>
          </cell>
          <cell r="BG5535">
            <v>1.4501648607043292</v>
          </cell>
          <cell r="BJ5535">
            <v>-1.7312256495404799E-3</v>
          </cell>
          <cell r="CF5535">
            <v>0</v>
          </cell>
          <cell r="CV5535">
            <v>21.541666666666668</v>
          </cell>
          <cell r="DA5535">
            <v>0</v>
          </cell>
          <cell r="ER5535">
            <v>269.76</v>
          </cell>
        </row>
        <row r="5536">
          <cell r="A5536">
            <v>670054</v>
          </cell>
          <cell r="C5536" t="str">
            <v>Kranson, Mitchell</v>
          </cell>
          <cell r="AF5536">
            <v>0.16156918658384722</v>
          </cell>
          <cell r="AN5536">
            <v>81.664000000000016</v>
          </cell>
          <cell r="AP5536">
            <v>6.4154932014097499E-2</v>
          </cell>
          <cell r="AV5536" t="str">
            <v>C</v>
          </cell>
          <cell r="AW5536">
            <v>-18.009371697122454</v>
          </cell>
          <cell r="AX5536">
            <v>-10.147291641612625</v>
          </cell>
          <cell r="AY5536">
            <v>-18.573409485052149</v>
          </cell>
          <cell r="AZ5536">
            <v>-8.2360802952870547</v>
          </cell>
          <cell r="BG5536">
            <v>1.1004104955902436</v>
          </cell>
          <cell r="BJ5536">
            <v>-2.1076079939657572E-2</v>
          </cell>
          <cell r="CF5536">
            <v>0</v>
          </cell>
          <cell r="CV5536">
            <v>22.458333333333332</v>
          </cell>
          <cell r="DA5536">
            <v>0</v>
          </cell>
          <cell r="ER5536">
            <v>204.16000000000003</v>
          </cell>
        </row>
        <row r="5537">
          <cell r="A5537">
            <v>670055</v>
          </cell>
          <cell r="C5537" t="str">
            <v>Harris, Joey</v>
          </cell>
          <cell r="AF5537">
            <v>0.15740295393556683</v>
          </cell>
          <cell r="AN5537">
            <v>66.975999999999999</v>
          </cell>
          <cell r="AP5537">
            <v>3.9605588682820825E-2</v>
          </cell>
          <cell r="AV5537" t="str">
            <v>C</v>
          </cell>
          <cell r="AW5537">
            <v>-17.693516555168788</v>
          </cell>
          <cell r="AX5537">
            <v>-21.580749999999995</v>
          </cell>
          <cell r="AY5537">
            <v>-18.152297073558373</v>
          </cell>
          <cell r="AZ5537">
            <v>-6.676550187877476</v>
          </cell>
          <cell r="BG5537">
            <v>1.2410880093827563</v>
          </cell>
          <cell r="BJ5537">
            <v>-9.9622803174308199E-3</v>
          </cell>
          <cell r="CF5537">
            <v>0</v>
          </cell>
          <cell r="CV5537">
            <v>22.375</v>
          </cell>
          <cell r="DA5537">
            <v>0</v>
          </cell>
          <cell r="ER5537">
            <v>167.44</v>
          </cell>
        </row>
        <row r="5538">
          <cell r="A5538">
            <v>670058</v>
          </cell>
          <cell r="C5538" t="str">
            <v>Lynch, Tim</v>
          </cell>
          <cell r="AF5538">
            <v>0.15202060746559759</v>
          </cell>
          <cell r="AN5538">
            <v>96.672000000000011</v>
          </cell>
          <cell r="AP5538">
            <v>7.3902495848183314E-2</v>
          </cell>
          <cell r="AV5538" t="str">
            <v>1B</v>
          </cell>
          <cell r="AW5538">
            <v>-14.521066491028197</v>
          </cell>
          <cell r="AX5538">
            <v>-20.258216666666662</v>
          </cell>
          <cell r="AY5538">
            <v>-15.491674489503476</v>
          </cell>
          <cell r="AZ5538">
            <v>-14.521066491028197</v>
          </cell>
          <cell r="BG5538">
            <v>1.4787790701554968</v>
          </cell>
          <cell r="BJ5538">
            <v>6.7544547432875357E-3</v>
          </cell>
          <cell r="CF5538">
            <v>0</v>
          </cell>
          <cell r="CV5538">
            <v>23.041666666666668</v>
          </cell>
          <cell r="DA5538">
            <v>0</v>
          </cell>
          <cell r="ER5538">
            <v>241.68</v>
          </cell>
        </row>
        <row r="5539">
          <cell r="A5539">
            <v>670070</v>
          </cell>
          <cell r="C5539" t="str">
            <v>Barbier, Brett</v>
          </cell>
          <cell r="AF5539">
            <v>0.17530543523367842</v>
          </cell>
          <cell r="AN5539">
            <v>75.936000000000007</v>
          </cell>
          <cell r="AP5539">
            <v>3.9605588682820825E-2</v>
          </cell>
          <cell r="AV5539" t="str">
            <v>1B</v>
          </cell>
          <cell r="AW5539">
            <v>-15.020186454222859</v>
          </cell>
          <cell r="AX5539">
            <v>-21.246149999999993</v>
          </cell>
          <cell r="AY5539">
            <v>-16.390586684993679</v>
          </cell>
          <cell r="AZ5539">
            <v>-15.020186454222859</v>
          </cell>
          <cell r="BG5539">
            <v>1.2703255234106567</v>
          </cell>
          <cell r="BJ5539">
            <v>1.7423152183499657E-2</v>
          </cell>
          <cell r="CF5539">
            <v>0</v>
          </cell>
          <cell r="CV5539">
            <v>22.541666666666668</v>
          </cell>
          <cell r="DA5539">
            <v>0</v>
          </cell>
          <cell r="ER5539">
            <v>189.84</v>
          </cell>
        </row>
        <row r="5540">
          <cell r="A5540">
            <v>670074</v>
          </cell>
          <cell r="C5540" t="str">
            <v>Savage, Will</v>
          </cell>
          <cell r="AF5540">
            <v>0.18832867824207583</v>
          </cell>
          <cell r="AN5540">
            <v>99.552000000000007</v>
          </cell>
          <cell r="AP5540">
            <v>7.8473175867942335E-2</v>
          </cell>
          <cell r="AV5540" t="str">
            <v>2B</v>
          </cell>
          <cell r="AW5540">
            <v>-15.408091666666666</v>
          </cell>
          <cell r="AX5540">
            <v>-4.9030087630549879</v>
          </cell>
          <cell r="AY5540">
            <v>-3.0958488717493848</v>
          </cell>
          <cell r="AZ5540">
            <v>-3.0958488717493848</v>
          </cell>
          <cell r="BG5540">
            <v>1.1911357933178266</v>
          </cell>
          <cell r="BJ5540">
            <v>-2.3942105267834857E-2</v>
          </cell>
          <cell r="CF5540">
            <v>0</v>
          </cell>
          <cell r="CV5540">
            <v>21.541666666666668</v>
          </cell>
          <cell r="DA5540">
            <v>0</v>
          </cell>
          <cell r="ER5540">
            <v>248.88</v>
          </cell>
        </row>
        <row r="5541">
          <cell r="A5541">
            <v>670092</v>
          </cell>
          <cell r="C5541" t="str">
            <v>Brooks, Trenton</v>
          </cell>
          <cell r="AF5541">
            <v>0.14590320698273648</v>
          </cell>
          <cell r="AN5541">
            <v>85.440000000000012</v>
          </cell>
          <cell r="AP5541">
            <v>5.563507249085331E-2</v>
          </cell>
          <cell r="AV5541" t="str">
            <v>CF</v>
          </cell>
          <cell r="AW5541">
            <v>-16.083583333333337</v>
          </cell>
          <cell r="AX5541">
            <v>-24.837383333333332</v>
          </cell>
          <cell r="AY5541">
            <v>-10.779775534499596</v>
          </cell>
          <cell r="AZ5541">
            <v>-10.779775534499596</v>
          </cell>
          <cell r="BG5541">
            <v>1.3099295500289592</v>
          </cell>
          <cell r="BJ5541">
            <v>-2.1796423302765645E-2</v>
          </cell>
          <cell r="CF5541">
            <v>0</v>
          </cell>
          <cell r="CV5541">
            <v>20.958333333333332</v>
          </cell>
          <cell r="DA5541">
            <v>0</v>
          </cell>
          <cell r="ER5541">
            <v>213.60000000000002</v>
          </cell>
        </row>
        <row r="5542">
          <cell r="A5542">
            <v>670094</v>
          </cell>
          <cell r="C5542" t="str">
            <v>Beckwith, Tyler</v>
          </cell>
          <cell r="AF5542">
            <v>0.14690099782310773</v>
          </cell>
          <cell r="AN5542">
            <v>88.608000000000004</v>
          </cell>
          <cell r="AP5542">
            <v>6.085998477347232E-2</v>
          </cell>
          <cell r="AV5542" t="str">
            <v>SS</v>
          </cell>
          <cell r="AW5542">
            <v>-17.755523321104008</v>
          </cell>
          <cell r="AX5542">
            <v>-7.6076213607290786</v>
          </cell>
          <cell r="AY5542">
            <v>-18.238374150360887</v>
          </cell>
          <cell r="AZ5542">
            <v>-7.6076213607290786</v>
          </cell>
          <cell r="BG5542">
            <v>1.4196356312704199</v>
          </cell>
          <cell r="BJ5542">
            <v>4.8440462949059793E-3</v>
          </cell>
          <cell r="CF5542">
            <v>0</v>
          </cell>
          <cell r="CV5542">
            <v>21.958333333333332</v>
          </cell>
          <cell r="DA5542">
            <v>0</v>
          </cell>
          <cell r="ER5542">
            <v>221.51999999999998</v>
          </cell>
        </row>
        <row r="5543">
          <cell r="A5543">
            <v>670100</v>
          </cell>
          <cell r="C5543" t="str">
            <v>Gauntt, David</v>
          </cell>
          <cell r="AF5543">
            <v>0.14376943029940972</v>
          </cell>
          <cell r="AN5543">
            <v>72.160000000000011</v>
          </cell>
          <cell r="AP5543">
            <v>4.8415782913751704E-2</v>
          </cell>
          <cell r="AV5543" t="str">
            <v>C</v>
          </cell>
          <cell r="AW5543">
            <v>-17.390256940044363</v>
          </cell>
          <cell r="AX5543">
            <v>-20.258216666666662</v>
          </cell>
          <cell r="AY5543">
            <v>-17.750991197836917</v>
          </cell>
          <cell r="AZ5543">
            <v>-1.9196438310607014</v>
          </cell>
          <cell r="BG5543">
            <v>1.0856947106056065</v>
          </cell>
          <cell r="BJ5543">
            <v>-3.5234782329531676E-3</v>
          </cell>
          <cell r="CF5543">
            <v>0</v>
          </cell>
          <cell r="CV5543">
            <v>23.041666666666668</v>
          </cell>
          <cell r="DA5543">
            <v>0</v>
          </cell>
          <cell r="ER5543">
            <v>180.4</v>
          </cell>
        </row>
        <row r="5544">
          <cell r="A5544">
            <v>670116</v>
          </cell>
          <cell r="C5544" t="str">
            <v>Alexander, Evan</v>
          </cell>
          <cell r="AF5544">
            <v>0.1531818597050392</v>
          </cell>
          <cell r="AN5544">
            <v>77.376000000000005</v>
          </cell>
          <cell r="AP5544">
            <v>4.2069186979385442E-2</v>
          </cell>
          <cell r="AV5544" t="str">
            <v>LF</v>
          </cell>
          <cell r="AW5544">
            <v>-19.764000000000003</v>
          </cell>
          <cell r="AX5544">
            <v>-32.847949999999997</v>
          </cell>
          <cell r="AY5544">
            <v>-21.041575087825031</v>
          </cell>
          <cell r="AZ5544">
            <v>-19.764000000000003</v>
          </cell>
          <cell r="BG5544">
            <v>0.95647074611114036</v>
          </cell>
          <cell r="BJ5544">
            <v>1.0955722650255935E-2</v>
          </cell>
          <cell r="CF5544">
            <v>0</v>
          </cell>
          <cell r="CV5544">
            <v>18.375</v>
          </cell>
          <cell r="DA5544">
            <v>0</v>
          </cell>
          <cell r="ER5544">
            <v>193.44</v>
          </cell>
        </row>
        <row r="5545">
          <cell r="A5545">
            <v>670127</v>
          </cell>
          <cell r="C5545" t="str">
            <v>Pintor, Luis</v>
          </cell>
          <cell r="AF5545">
            <v>0.15149161607155948</v>
          </cell>
          <cell r="AN5545">
            <v>81.984000000000009</v>
          </cell>
          <cell r="AP5545">
            <v>4.9868457519023246E-2</v>
          </cell>
          <cell r="AV5545" t="str">
            <v>SS</v>
          </cell>
          <cell r="AW5545">
            <v>-15.981791666666666</v>
          </cell>
          <cell r="AX5545">
            <v>-5.1892840833742504</v>
          </cell>
          <cell r="AY5545">
            <v>-10.991274895141556</v>
          </cell>
          <cell r="AZ5545">
            <v>-5.1892840833742504</v>
          </cell>
          <cell r="BG5545">
            <v>1.2448921257969277</v>
          </cell>
          <cell r="BJ5545">
            <v>2.2046056515496935E-2</v>
          </cell>
          <cell r="CF5545">
            <v>0</v>
          </cell>
          <cell r="CV5545">
            <v>21.041666666666668</v>
          </cell>
          <cell r="DA5545">
            <v>0</v>
          </cell>
          <cell r="ER5545">
            <v>204.96</v>
          </cell>
        </row>
        <row r="5546">
          <cell r="A5546">
            <v>670143</v>
          </cell>
          <cell r="C5546" t="str">
            <v>Woodrow, Daniel</v>
          </cell>
          <cell r="AF5546">
            <v>0.16650646203948763</v>
          </cell>
          <cell r="AN5546">
            <v>94.08</v>
          </cell>
          <cell r="AP5546">
            <v>6.9749944116409002E-2</v>
          </cell>
          <cell r="AV5546" t="str">
            <v>CF</v>
          </cell>
          <cell r="AW5546">
            <v>-15.503708333333336</v>
          </cell>
          <cell r="AX5546">
            <v>-23.627316666666665</v>
          </cell>
          <cell r="AY5546">
            <v>-7.7494185795843062</v>
          </cell>
          <cell r="AZ5546">
            <v>-7.7494185795843062</v>
          </cell>
          <cell r="BG5546">
            <v>1.3188344017464826</v>
          </cell>
          <cell r="BJ5546">
            <v>2.0732586338523738E-2</v>
          </cell>
          <cell r="CF5546">
            <v>0</v>
          </cell>
          <cell r="CV5546">
            <v>21.458333333333332</v>
          </cell>
          <cell r="DA5546">
            <v>0</v>
          </cell>
          <cell r="ER5546">
            <v>235.2</v>
          </cell>
        </row>
        <row r="5547">
          <cell r="A5547">
            <v>670146</v>
          </cell>
          <cell r="C5547" t="str">
            <v>Featherstone, Zach</v>
          </cell>
          <cell r="AF5547">
            <v>0.13784679472205197</v>
          </cell>
          <cell r="AN5547">
            <v>77.088000000000008</v>
          </cell>
          <cell r="AP5547">
            <v>4.1577478976431825E-2</v>
          </cell>
          <cell r="AV5547" t="str">
            <v>1B</v>
          </cell>
          <cell r="AW5547">
            <v>-16.141345801126576</v>
          </cell>
          <cell r="AX5547">
            <v>-25.991216666666659</v>
          </cell>
          <cell r="AY5547">
            <v>-16.187002847714581</v>
          </cell>
          <cell r="AZ5547">
            <v>-16.141345801126576</v>
          </cell>
          <cell r="BG5547">
            <v>1.3529172109820955</v>
          </cell>
          <cell r="BJ5547">
            <v>1.4400176149559421E-2</v>
          </cell>
          <cell r="CF5547">
            <v>0</v>
          </cell>
          <cell r="CV5547">
            <v>20.541666666666668</v>
          </cell>
          <cell r="DA5547">
            <v>0</v>
          </cell>
          <cell r="ER5547">
            <v>192.72</v>
          </cell>
        </row>
        <row r="5548">
          <cell r="A5548">
            <v>670149</v>
          </cell>
          <cell r="C5548" t="str">
            <v>Policelli, Brady</v>
          </cell>
          <cell r="AF5548">
            <v>0.14280706288027187</v>
          </cell>
          <cell r="AN5548">
            <v>62.368000000000009</v>
          </cell>
          <cell r="AP5548">
            <v>3.163621355109425E-2</v>
          </cell>
          <cell r="AV5548" t="str">
            <v>C</v>
          </cell>
          <cell r="AW5548">
            <v>-15.981791666666666</v>
          </cell>
          <cell r="AX5548">
            <v>-24.622483333333324</v>
          </cell>
          <cell r="AY5548">
            <v>-13.665893787636429</v>
          </cell>
          <cell r="AZ5548">
            <v>-8.5666070663048846</v>
          </cell>
          <cell r="BG5548">
            <v>1.2301779958822832</v>
          </cell>
          <cell r="BJ5548">
            <v>1.233437313063597E-2</v>
          </cell>
          <cell r="CF5548">
            <v>0</v>
          </cell>
          <cell r="CV5548">
            <v>21.041666666666668</v>
          </cell>
          <cell r="DA5548">
            <v>0</v>
          </cell>
          <cell r="ER5548">
            <v>155.92000000000002</v>
          </cell>
        </row>
        <row r="5549">
          <cell r="A5549">
            <v>670153</v>
          </cell>
          <cell r="C5549" t="str">
            <v>Osuna, Ramon</v>
          </cell>
          <cell r="AF5549">
            <v>0.16595189098491323</v>
          </cell>
          <cell r="AN5549">
            <v>91.488</v>
          </cell>
          <cell r="AP5549">
            <v>6.5559985192719661E-2</v>
          </cell>
          <cell r="AV5549" t="str">
            <v>1B</v>
          </cell>
          <cell r="AW5549">
            <v>-18.352108821877938</v>
          </cell>
          <cell r="AX5549">
            <v>-24.622483333333324</v>
          </cell>
          <cell r="AY5549">
            <v>-19.502721747584616</v>
          </cell>
          <cell r="AZ5549">
            <v>-18.352108821877938</v>
          </cell>
          <cell r="BG5549">
            <v>1.5720172943081825</v>
          </cell>
          <cell r="BJ5549">
            <v>3.707501527030032E-2</v>
          </cell>
          <cell r="CF5549">
            <v>0</v>
          </cell>
          <cell r="CV5549">
            <v>21.041666666666668</v>
          </cell>
          <cell r="DA5549">
            <v>0</v>
          </cell>
          <cell r="ER5549">
            <v>228.72</v>
          </cell>
        </row>
        <row r="5550">
          <cell r="A5550">
            <v>670156</v>
          </cell>
          <cell r="C5550" t="str">
            <v>Mastrobuoni, Miles</v>
          </cell>
          <cell r="AF5550">
            <v>0.18007786002004622</v>
          </cell>
          <cell r="AN5550">
            <v>102.14400000000001</v>
          </cell>
          <cell r="AP5550">
            <v>8.2548383906810741E-2</v>
          </cell>
          <cell r="AV5550" t="str">
            <v>2B</v>
          </cell>
          <cell r="AW5550">
            <v>-16.407483333333335</v>
          </cell>
          <cell r="AX5550">
            <v>-6.7033442906372382</v>
          </cell>
          <cell r="AY5550">
            <v>-8.5658528736960768</v>
          </cell>
          <cell r="AZ5550">
            <v>-6.7033442906372382</v>
          </cell>
          <cell r="BG5550">
            <v>1.174267612908686</v>
          </cell>
          <cell r="BJ5550">
            <v>-2.1188045517921559E-2</v>
          </cell>
          <cell r="CF5550">
            <v>0</v>
          </cell>
          <cell r="CV5550">
            <v>20.708333333333332</v>
          </cell>
          <cell r="DA5550">
            <v>0</v>
          </cell>
          <cell r="ER5550">
            <v>255.36</v>
          </cell>
        </row>
        <row r="5551">
          <cell r="A5551">
            <v>670158</v>
          </cell>
          <cell r="C5551" t="str">
            <v>Jernigan, Andre</v>
          </cell>
          <cell r="AF5551">
            <v>0.15793911557889212</v>
          </cell>
          <cell r="AN5551">
            <v>77.088000000000008</v>
          </cell>
          <cell r="AP5551">
            <v>4.1577478976431825E-2</v>
          </cell>
          <cell r="AV5551" t="str">
            <v>2B</v>
          </cell>
          <cell r="AW5551">
            <v>-14.557529922230682</v>
          </cell>
          <cell r="AX5551">
            <v>-2.3628219679449587</v>
          </cell>
          <cell r="AY5551">
            <v>-13.9708982296409</v>
          </cell>
          <cell r="AZ5551">
            <v>-2.3628219679449587</v>
          </cell>
          <cell r="BG5551">
            <v>1.1916232690659472</v>
          </cell>
          <cell r="BJ5551">
            <v>8.2501971631993032E-4</v>
          </cell>
          <cell r="CF5551">
            <v>0</v>
          </cell>
          <cell r="CV5551">
            <v>22.625</v>
          </cell>
          <cell r="DA5551">
            <v>0</v>
          </cell>
          <cell r="ER5551">
            <v>192.72</v>
          </cell>
        </row>
        <row r="5552">
          <cell r="A5552">
            <v>670181</v>
          </cell>
          <cell r="C5552" t="str">
            <v>Ramirez, Jean</v>
          </cell>
          <cell r="AF5552">
            <v>0.16644762151324027</v>
          </cell>
          <cell r="AN5552">
            <v>61.216000000000008</v>
          </cell>
          <cell r="AP5552">
            <v>2.9623161164311185E-2</v>
          </cell>
          <cell r="AV5552" t="str">
            <v>C</v>
          </cell>
          <cell r="AW5552">
            <v>-15.955868626947012</v>
          </cell>
          <cell r="AX5552">
            <v>-19.987083333333331</v>
          </cell>
          <cell r="AY5552">
            <v>-15.851467891484894</v>
          </cell>
          <cell r="AZ5552">
            <v>2.3801429394726803</v>
          </cell>
          <cell r="BG5552">
            <v>1.2994668982411035</v>
          </cell>
          <cell r="BJ5552">
            <v>-1.8062865790710619E-2</v>
          </cell>
          <cell r="CF5552">
            <v>0</v>
          </cell>
          <cell r="CV5552">
            <v>23.208333333333332</v>
          </cell>
          <cell r="DA5552">
            <v>0</v>
          </cell>
          <cell r="ER5552">
            <v>153.04000000000002</v>
          </cell>
        </row>
        <row r="5553">
          <cell r="A5553">
            <v>670260</v>
          </cell>
          <cell r="C5553" t="str">
            <v>Rutledge, Jamal</v>
          </cell>
          <cell r="AF5553">
            <v>0.13424819854386055</v>
          </cell>
          <cell r="AN5553">
            <v>65.28</v>
          </cell>
          <cell r="AP5553">
            <v>2.0973483536545712E-2</v>
          </cell>
          <cell r="AV5553" t="str">
            <v>2B</v>
          </cell>
          <cell r="AW5553">
            <v>-16.515450000000001</v>
          </cell>
          <cell r="AX5553">
            <v>-9.5490387238725045</v>
          </cell>
          <cell r="AY5553">
            <v>-15.96512130715038</v>
          </cell>
          <cell r="AZ5553">
            <v>-9.5490387238725045</v>
          </cell>
          <cell r="BG5553">
            <v>1.315499975394637</v>
          </cell>
          <cell r="BJ5553">
            <v>-4.3451547055937248E-2</v>
          </cell>
          <cell r="CF5553">
            <v>0</v>
          </cell>
          <cell r="CV5553">
            <v>20.625</v>
          </cell>
          <cell r="DA5553">
            <v>0</v>
          </cell>
          <cell r="ER5553">
            <v>163.19999999999999</v>
          </cell>
        </row>
        <row r="5554">
          <cell r="A5554">
            <v>670279</v>
          </cell>
          <cell r="C5554" t="str">
            <v>O'Banion, Austin</v>
          </cell>
          <cell r="AF5554">
            <v>0.14744086329997777</v>
          </cell>
          <cell r="AN5554">
            <v>81.408000000000015</v>
          </cell>
          <cell r="AP5554">
            <v>4.8900501091315274E-2</v>
          </cell>
          <cell r="AV5554" t="str">
            <v>RF</v>
          </cell>
          <cell r="AW5554">
            <v>-18.19197485717439</v>
          </cell>
          <cell r="AX5554">
            <v>-24.837383333333332</v>
          </cell>
          <cell r="AY5554">
            <v>-20.822642421983684</v>
          </cell>
          <cell r="AZ5554">
            <v>-18.19197485717439</v>
          </cell>
          <cell r="BG5554">
            <v>1.4293964362587004</v>
          </cell>
          <cell r="BJ5554">
            <v>-7.4154271631753105E-3</v>
          </cell>
          <cell r="CF5554">
            <v>0</v>
          </cell>
          <cell r="CV5554">
            <v>20.958333333333332</v>
          </cell>
          <cell r="DA5554">
            <v>0</v>
          </cell>
          <cell r="ER5554">
            <v>203.52</v>
          </cell>
        </row>
        <row r="5555">
          <cell r="A5555">
            <v>670281</v>
          </cell>
          <cell r="C5555" t="str">
            <v>Berman, Steve</v>
          </cell>
          <cell r="AF5555">
            <v>0.17359799504633705</v>
          </cell>
          <cell r="AN5555">
            <v>64.672000000000011</v>
          </cell>
          <cell r="AP5555">
            <v>3.5637365321766534E-2</v>
          </cell>
          <cell r="AV5555" t="str">
            <v>C</v>
          </cell>
          <cell r="AW5555">
            <v>-18.808175944830754</v>
          </cell>
          <cell r="AX5555">
            <v>-23.229249999999997</v>
          </cell>
          <cell r="AY5555">
            <v>-20.615051607183855</v>
          </cell>
          <cell r="AZ5555">
            <v>-7.5701748689339281</v>
          </cell>
          <cell r="BG5555">
            <v>1.410853850032519</v>
          </cell>
          <cell r="BJ5555">
            <v>-7.501915350732441E-3</v>
          </cell>
          <cell r="CF5555">
            <v>0</v>
          </cell>
          <cell r="CV5555">
            <v>21.625</v>
          </cell>
          <cell r="DA5555">
            <v>0</v>
          </cell>
          <cell r="ER5555">
            <v>161.68</v>
          </cell>
        </row>
        <row r="5556">
          <cell r="A5556">
            <v>670284</v>
          </cell>
          <cell r="C5556" t="str">
            <v>Copeland, Garrett</v>
          </cell>
          <cell r="AF5556">
            <v>0.15878270427166941</v>
          </cell>
          <cell r="AN5556">
            <v>91.77600000000001</v>
          </cell>
          <cell r="AP5556">
            <v>6.6027399161279976E-2</v>
          </cell>
          <cell r="AV5556" t="str">
            <v>2B</v>
          </cell>
          <cell r="AW5556">
            <v>-15.535691801020844</v>
          </cell>
          <cell r="AX5556">
            <v>-10.650112930627353</v>
          </cell>
          <cell r="AY5556">
            <v>-14.096757993227587</v>
          </cell>
          <cell r="AZ5556">
            <v>-10.650112930627353</v>
          </cell>
          <cell r="BG5556">
            <v>1.1679110767074279</v>
          </cell>
          <cell r="BJ5556">
            <v>-8.0165525939535076E-3</v>
          </cell>
          <cell r="CF5556">
            <v>0</v>
          </cell>
          <cell r="CV5556">
            <v>21.375</v>
          </cell>
          <cell r="DA5556">
            <v>0</v>
          </cell>
          <cell r="ER5556">
            <v>229.44</v>
          </cell>
        </row>
        <row r="5557">
          <cell r="A5557">
            <v>670290</v>
          </cell>
          <cell r="C5557" t="str">
            <v>Hutcheon, Dane</v>
          </cell>
          <cell r="AF5557">
            <v>0.15117618726111481</v>
          </cell>
          <cell r="AN5557">
            <v>77.664000000000001</v>
          </cell>
          <cell r="AP5557">
            <v>4.2560390710418061E-2</v>
          </cell>
          <cell r="AV5557" t="str">
            <v>2B</v>
          </cell>
          <cell r="AW5557">
            <v>-14.930008333333335</v>
          </cell>
          <cell r="AX5557">
            <v>-4.8942733220634818</v>
          </cell>
          <cell r="AY5557">
            <v>-7.4448552471618896</v>
          </cell>
          <cell r="AZ5557">
            <v>-4.8942733220634818</v>
          </cell>
          <cell r="BG5557">
            <v>1.0674219479068081</v>
          </cell>
          <cell r="BJ5557">
            <v>-1.1075019945630761E-2</v>
          </cell>
          <cell r="CF5557">
            <v>0</v>
          </cell>
          <cell r="CV5557">
            <v>21.958333333333332</v>
          </cell>
          <cell r="DA5557">
            <v>0</v>
          </cell>
          <cell r="ER5557">
            <v>194.16</v>
          </cell>
        </row>
        <row r="5558">
          <cell r="A5558">
            <v>670292</v>
          </cell>
          <cell r="C5558" t="str">
            <v>Jacob, David</v>
          </cell>
          <cell r="AF5558">
            <v>0.17814323200698498</v>
          </cell>
          <cell r="AN5558">
            <v>92.927999999999997</v>
          </cell>
          <cell r="AP5558">
            <v>6.7892388292778771E-2</v>
          </cell>
          <cell r="AV5558" t="str">
            <v>1B</v>
          </cell>
          <cell r="AW5558">
            <v>-17.777067349368153</v>
          </cell>
          <cell r="AX5558">
            <v>-24.622483333333324</v>
          </cell>
          <cell r="AY5558">
            <v>-19.552428974287654</v>
          </cell>
          <cell r="AZ5558">
            <v>-17.777067349368153</v>
          </cell>
          <cell r="BG5558">
            <v>1.6680485369628042</v>
          </cell>
          <cell r="BJ5558">
            <v>7.0128177376502232E-4</v>
          </cell>
          <cell r="CF5558">
            <v>0</v>
          </cell>
          <cell r="CV5558">
            <v>21.041666666666668</v>
          </cell>
          <cell r="DA5558">
            <v>0</v>
          </cell>
          <cell r="ER5558">
            <v>232.32</v>
          </cell>
        </row>
        <row r="5559">
          <cell r="A5559">
            <v>670295</v>
          </cell>
          <cell r="C5559" t="str">
            <v>Lopes, Caleb</v>
          </cell>
          <cell r="AF5559">
            <v>0.15842020362568049</v>
          </cell>
          <cell r="AN5559">
            <v>88.320000000000007</v>
          </cell>
          <cell r="AP5559">
            <v>6.0387383041562659E-2</v>
          </cell>
          <cell r="AV5559" t="str">
            <v>2B</v>
          </cell>
          <cell r="AW5559">
            <v>-20.32497169712245</v>
          </cell>
          <cell r="AX5559">
            <v>-11.228620509219677</v>
          </cell>
          <cell r="AY5559">
            <v>-21.746201151718815</v>
          </cell>
          <cell r="AZ5559">
            <v>-11.228620509219677</v>
          </cell>
          <cell r="BG5559">
            <v>1.1622026852094485</v>
          </cell>
          <cell r="BJ5559">
            <v>3.7351557556193286E-2</v>
          </cell>
          <cell r="CF5559">
            <v>0</v>
          </cell>
          <cell r="CV5559">
            <v>20.958333333333332</v>
          </cell>
          <cell r="DA5559">
            <v>0</v>
          </cell>
          <cell r="ER5559">
            <v>220.8</v>
          </cell>
        </row>
        <row r="5560">
          <cell r="A5560">
            <v>670302</v>
          </cell>
          <cell r="C5560" t="str">
            <v>Yarnall, Nick</v>
          </cell>
          <cell r="AF5560">
            <v>0.15911682460925661</v>
          </cell>
          <cell r="AN5560">
            <v>97.248000000000005</v>
          </cell>
          <cell r="AP5560">
            <v>7.4820255475412267E-2</v>
          </cell>
          <cell r="AV5560" t="str">
            <v>1B</v>
          </cell>
          <cell r="AW5560">
            <v>-17.206814927380211</v>
          </cell>
          <cell r="AX5560">
            <v>-23.030216666666668</v>
          </cell>
          <cell r="AY5560">
            <v>-18.662522294335659</v>
          </cell>
          <cell r="AZ5560">
            <v>-17.206814927380211</v>
          </cell>
          <cell r="BG5560">
            <v>1.2537724489052482</v>
          </cell>
          <cell r="BJ5560">
            <v>-6.001403823062689E-3</v>
          </cell>
          <cell r="CF5560">
            <v>0</v>
          </cell>
          <cell r="CV5560">
            <v>21.708333333333332</v>
          </cell>
          <cell r="DA5560">
            <v>0</v>
          </cell>
          <cell r="ER5560">
            <v>243.12</v>
          </cell>
        </row>
        <row r="5561">
          <cell r="A5561">
            <v>670315</v>
          </cell>
          <cell r="C5561" t="str">
            <v>Berry, Branden</v>
          </cell>
          <cell r="AF5561">
            <v>0.17498534178964142</v>
          </cell>
          <cell r="AN5561">
            <v>102.72000000000001</v>
          </cell>
          <cell r="AP5561">
            <v>8.3449095762919034E-2</v>
          </cell>
          <cell r="AV5561" t="str">
            <v>1B</v>
          </cell>
          <cell r="AW5561">
            <v>-13.870631662038852</v>
          </cell>
          <cell r="AX5561">
            <v>-20.122649999999997</v>
          </cell>
          <cell r="AY5561">
            <v>-14.470870007174621</v>
          </cell>
          <cell r="AZ5561">
            <v>-13.870631662038852</v>
          </cell>
          <cell r="BG5561">
            <v>1.6949207702893179</v>
          </cell>
          <cell r="BJ5561">
            <v>6.1136377825773691E-3</v>
          </cell>
          <cell r="CF5561">
            <v>0</v>
          </cell>
          <cell r="CV5561">
            <v>23.125</v>
          </cell>
          <cell r="DA5561">
            <v>0</v>
          </cell>
          <cell r="ER5561">
            <v>256.8</v>
          </cell>
        </row>
        <row r="5562">
          <cell r="A5562">
            <v>670320</v>
          </cell>
          <cell r="C5562" t="str">
            <v>Britt, Dalton</v>
          </cell>
          <cell r="AF5562">
            <v>0.15360779725137236</v>
          </cell>
          <cell r="AN5562">
            <v>75.936000000000007</v>
          </cell>
          <cell r="AP5562">
            <v>3.9605588682820825E-2</v>
          </cell>
          <cell r="AV5562" t="str">
            <v>SS</v>
          </cell>
          <cell r="AW5562">
            <v>-14.757300000000001</v>
          </cell>
          <cell r="AX5562">
            <v>-5.1243350499143228</v>
          </cell>
          <cell r="AY5562">
            <v>-8.4421570302683335</v>
          </cell>
          <cell r="AZ5562">
            <v>-5.1243350499143228</v>
          </cell>
          <cell r="BG5562">
            <v>1.3335342339269318</v>
          </cell>
          <cell r="BJ5562">
            <v>-4.8866574381137007E-3</v>
          </cell>
          <cell r="CF5562">
            <v>0</v>
          </cell>
          <cell r="CV5562">
            <v>22.125</v>
          </cell>
          <cell r="DA5562">
            <v>0</v>
          </cell>
          <cell r="ER5562">
            <v>189.84</v>
          </cell>
        </row>
        <row r="5563">
          <cell r="A5563">
            <v>670323</v>
          </cell>
          <cell r="C5563" t="str">
            <v>Costa, Jarrett</v>
          </cell>
          <cell r="AF5563">
            <v>0.14658618163001796</v>
          </cell>
          <cell r="AN5563">
            <v>60.352000000000011</v>
          </cell>
          <cell r="AP5563">
            <v>2.8107870786520772E-2</v>
          </cell>
          <cell r="AV5563" t="str">
            <v>C</v>
          </cell>
          <cell r="AW5563">
            <v>-19.184720192125237</v>
          </cell>
          <cell r="AX5563">
            <v>-20.466095192125234</v>
          </cell>
          <cell r="AY5563">
            <v>-20.156603311722531</v>
          </cell>
          <cell r="AZ5563">
            <v>-1.0828284361618103</v>
          </cell>
          <cell r="BG5563">
            <v>1.1779252823576973</v>
          </cell>
          <cell r="BJ5563">
            <v>7.9024198702501158E-3</v>
          </cell>
          <cell r="CF5563">
            <v>0</v>
          </cell>
          <cell r="CV5563">
            <v>23.208333333333332</v>
          </cell>
          <cell r="DA5563">
            <v>0</v>
          </cell>
          <cell r="ER5563">
            <v>150.88000000000002</v>
          </cell>
        </row>
        <row r="5564">
          <cell r="A5564">
            <v>670328</v>
          </cell>
          <cell r="C5564" t="str">
            <v>Gamez, Juan</v>
          </cell>
          <cell r="AF5564">
            <v>0.14820519295627349</v>
          </cell>
          <cell r="AN5564">
            <v>51.424000000000007</v>
          </cell>
          <cell r="AP5564">
            <v>1.2168217242717771E-2</v>
          </cell>
          <cell r="AV5564" t="str">
            <v>C</v>
          </cell>
          <cell r="AW5564">
            <v>-14.590766666666667</v>
          </cell>
          <cell r="AX5564">
            <v>-21.748049999999992</v>
          </cell>
          <cell r="AY5564">
            <v>-11.096021645363388</v>
          </cell>
          <cell r="AZ5564">
            <v>2.3458918294397262</v>
          </cell>
          <cell r="BG5564">
            <v>1.1850214925871718</v>
          </cell>
          <cell r="BJ5564">
            <v>-4.4685060490588631E-2</v>
          </cell>
          <cell r="CF5564">
            <v>0</v>
          </cell>
          <cell r="CV5564">
            <v>22.291666666666668</v>
          </cell>
          <cell r="DA5564">
            <v>0</v>
          </cell>
          <cell r="ER5564">
            <v>128.56</v>
          </cell>
        </row>
        <row r="5565">
          <cell r="A5565">
            <v>670337</v>
          </cell>
          <cell r="C5565" t="str">
            <v>Livingston, Chase</v>
          </cell>
          <cell r="AF5565">
            <v>0.15268670170427323</v>
          </cell>
          <cell r="AN5565">
            <v>57.472000000000008</v>
          </cell>
          <cell r="AP5565">
            <v>2.3022545592105814E-2</v>
          </cell>
          <cell r="AV5565" t="str">
            <v>C</v>
          </cell>
          <cell r="AW5565">
            <v>-20.326938173971719</v>
          </cell>
          <cell r="AX5565">
            <v>-22.568254840638385</v>
          </cell>
          <cell r="AY5565">
            <v>-21.891443002991483</v>
          </cell>
          <cell r="AZ5565">
            <v>-11.374148975194167</v>
          </cell>
          <cell r="BG5565">
            <v>1.4067553716106018</v>
          </cell>
          <cell r="BJ5565">
            <v>1.4795590408296866E-2</v>
          </cell>
          <cell r="CF5565">
            <v>0</v>
          </cell>
          <cell r="CV5565">
            <v>22.208333333333332</v>
          </cell>
          <cell r="DA5565">
            <v>0</v>
          </cell>
          <cell r="ER5565">
            <v>143.68</v>
          </cell>
        </row>
        <row r="5566">
          <cell r="A5566">
            <v>670340</v>
          </cell>
          <cell r="C5566" t="str">
            <v>Matranga, Ryan</v>
          </cell>
          <cell r="AF5566">
            <v>0.1478669824508371</v>
          </cell>
          <cell r="AN5566">
            <v>47.39200000000001</v>
          </cell>
          <cell r="AP5566">
            <v>4.7970064967302051E-3</v>
          </cell>
          <cell r="AV5566" t="str">
            <v>C</v>
          </cell>
          <cell r="AW5566">
            <v>-17.660409035918349</v>
          </cell>
          <cell r="AX5566">
            <v>-23.627316666666665</v>
          </cell>
          <cell r="AY5566">
            <v>-18.150871770113344</v>
          </cell>
          <cell r="AZ5566">
            <v>-4.6869057718180249</v>
          </cell>
          <cell r="BG5566">
            <v>1.2269838079957505</v>
          </cell>
          <cell r="BJ5566">
            <v>3.6779248037856267E-2</v>
          </cell>
          <cell r="CF5566">
            <v>0</v>
          </cell>
          <cell r="CV5566">
            <v>21.458333333333332</v>
          </cell>
          <cell r="DA5566">
            <v>0</v>
          </cell>
          <cell r="ER5566">
            <v>118.48000000000002</v>
          </cell>
        </row>
        <row r="5567">
          <cell r="A5567">
            <v>670342</v>
          </cell>
          <cell r="C5567" t="str">
            <v>Melley, Bobby</v>
          </cell>
          <cell r="AF5567">
            <v>0.17098365734005425</v>
          </cell>
          <cell r="AN5567">
            <v>100.41600000000001</v>
          </cell>
          <cell r="AP5567">
            <v>7.9835595172987772E-2</v>
          </cell>
          <cell r="AV5567" t="str">
            <v>1B</v>
          </cell>
          <cell r="AW5567">
            <v>-15.87141253554519</v>
          </cell>
          <cell r="AX5567">
            <v>-21.91535</v>
          </cell>
          <cell r="AY5567">
            <v>-17.062490379952632</v>
          </cell>
          <cell r="AZ5567">
            <v>-15.87141253554519</v>
          </cell>
          <cell r="BG5567">
            <v>1.6217579884347053</v>
          </cell>
          <cell r="BJ5567">
            <v>1.7226416478808598E-2</v>
          </cell>
          <cell r="CF5567">
            <v>0</v>
          </cell>
          <cell r="CV5567">
            <v>22.208333333333332</v>
          </cell>
          <cell r="DA5567">
            <v>0</v>
          </cell>
          <cell r="ER5567">
            <v>251.04000000000002</v>
          </cell>
        </row>
        <row r="5568">
          <cell r="A5568">
            <v>670346</v>
          </cell>
          <cell r="C5568" t="str">
            <v>Olis, Walker</v>
          </cell>
          <cell r="AF5568">
            <v>0.18039869096260547</v>
          </cell>
          <cell r="AN5568">
            <v>98.688000000000002</v>
          </cell>
          <cell r="AP5568">
            <v>7.7106716113720664E-2</v>
          </cell>
          <cell r="AV5568" t="str">
            <v>LF</v>
          </cell>
          <cell r="AW5568">
            <v>-14.757300000000001</v>
          </cell>
          <cell r="AX5568">
            <v>-22.082649999999997</v>
          </cell>
          <cell r="AY5568">
            <v>-1.1190498004973919</v>
          </cell>
          <cell r="AZ5568">
            <v>-1.1190498004973919</v>
          </cell>
          <cell r="BG5568">
            <v>1.5240776002665184</v>
          </cell>
          <cell r="BJ5568">
            <v>-4.7502699927527972E-3</v>
          </cell>
          <cell r="CF5568">
            <v>0</v>
          </cell>
          <cell r="CV5568">
            <v>22.125</v>
          </cell>
          <cell r="DA5568">
            <v>0</v>
          </cell>
          <cell r="ER5568">
            <v>246.72</v>
          </cell>
        </row>
        <row r="5569">
          <cell r="A5569">
            <v>670348</v>
          </cell>
          <cell r="C5569" t="str">
            <v>Pal, Chaz</v>
          </cell>
          <cell r="AF5569">
            <v>0.16571708994819398</v>
          </cell>
          <cell r="AN5569">
            <v>78.816000000000017</v>
          </cell>
          <cell r="AP5569">
            <v>4.4520178398287369E-2</v>
          </cell>
          <cell r="AV5569" t="str">
            <v>LF</v>
          </cell>
          <cell r="AW5569">
            <v>-13.776625000000001</v>
          </cell>
          <cell r="AX5569">
            <v>-20.122649999999997</v>
          </cell>
          <cell r="AY5569">
            <v>-11.024792034778335</v>
          </cell>
          <cell r="AZ5569">
            <v>-11.024792034778335</v>
          </cell>
          <cell r="BG5569">
            <v>1.355093087559859</v>
          </cell>
          <cell r="BJ5569">
            <v>1.8628108172959124E-2</v>
          </cell>
          <cell r="CF5569">
            <v>0</v>
          </cell>
          <cell r="CV5569">
            <v>23.125</v>
          </cell>
          <cell r="DA5569">
            <v>0</v>
          </cell>
          <cell r="ER5569">
            <v>197.04000000000002</v>
          </cell>
        </row>
        <row r="5570">
          <cell r="A5570">
            <v>670352</v>
          </cell>
          <cell r="C5570" t="str">
            <v>Ruta, Ben</v>
          </cell>
          <cell r="AF5570">
            <v>0.16608625164918805</v>
          </cell>
          <cell r="AN5570">
            <v>80.544000000000011</v>
          </cell>
          <cell r="AP5570">
            <v>4.7444862856207859E-2</v>
          </cell>
          <cell r="AV5570" t="str">
            <v>LF</v>
          </cell>
          <cell r="AW5570">
            <v>-14.840566666666666</v>
          </cell>
          <cell r="AX5570">
            <v>-22.249949999999995</v>
          </cell>
          <cell r="AY5570">
            <v>-12.590838209292059</v>
          </cell>
          <cell r="AZ5570">
            <v>-12.590838209292059</v>
          </cell>
          <cell r="BG5570">
            <v>1.3977364026366228</v>
          </cell>
          <cell r="BJ5570">
            <v>-3.2661796788507863E-2</v>
          </cell>
          <cell r="CF5570">
            <v>0</v>
          </cell>
          <cell r="CV5570">
            <v>22.041666666666668</v>
          </cell>
          <cell r="DA5570">
            <v>0</v>
          </cell>
          <cell r="ER5570">
            <v>201.36</v>
          </cell>
        </row>
        <row r="5571">
          <cell r="A5571">
            <v>670357</v>
          </cell>
          <cell r="C5571" t="str">
            <v>Tansel, Deion</v>
          </cell>
          <cell r="AF5571">
            <v>0.15185372629199034</v>
          </cell>
          <cell r="AN5571">
            <v>84</v>
          </cell>
          <cell r="AP5571">
            <v>5.3240844570685675E-2</v>
          </cell>
          <cell r="AV5571" t="str">
            <v>SS</v>
          </cell>
          <cell r="AW5571">
            <v>-16.542450550344931</v>
          </cell>
          <cell r="AX5571">
            <v>-5.2468261688003146</v>
          </cell>
          <cell r="AY5571">
            <v>-16.617653511571007</v>
          </cell>
          <cell r="AZ5571">
            <v>-5.2468261688003146</v>
          </cell>
          <cell r="BG5571">
            <v>1.2283762292315172</v>
          </cell>
          <cell r="BJ5571">
            <v>1.6355903742159117E-2</v>
          </cell>
          <cell r="CF5571">
            <v>0</v>
          </cell>
          <cell r="CV5571">
            <v>22.041666666666668</v>
          </cell>
          <cell r="DA5571">
            <v>0</v>
          </cell>
          <cell r="ER5571">
            <v>210</v>
          </cell>
        </row>
        <row r="5572">
          <cell r="A5572">
            <v>670362</v>
          </cell>
          <cell r="C5572" t="str">
            <v>Venturino, Joe</v>
          </cell>
          <cell r="AF5572">
            <v>0.15865072161262087</v>
          </cell>
          <cell r="AN5572">
            <v>77.664000000000001</v>
          </cell>
          <cell r="AP5572">
            <v>4.2560390710418061E-2</v>
          </cell>
          <cell r="AV5572" t="str">
            <v>2B</v>
          </cell>
          <cell r="AW5572">
            <v>-17.558940563425711</v>
          </cell>
          <cell r="AX5572">
            <v>-7.1994600024028781</v>
          </cell>
          <cell r="AY5572">
            <v>-16.267084274562645</v>
          </cell>
          <cell r="AZ5572">
            <v>-7.1994600024028781</v>
          </cell>
          <cell r="BG5572">
            <v>1.4287165524645236</v>
          </cell>
          <cell r="BJ5572">
            <v>3.3772822659438657E-2</v>
          </cell>
          <cell r="CF5572">
            <v>0</v>
          </cell>
          <cell r="CV5572">
            <v>21.958333333333332</v>
          </cell>
          <cell r="DA5572">
            <v>0</v>
          </cell>
          <cell r="ER5572">
            <v>194.16</v>
          </cell>
        </row>
        <row r="5573">
          <cell r="A5573">
            <v>670363</v>
          </cell>
          <cell r="C5573" t="str">
            <v>Wolf, Jeremy</v>
          </cell>
          <cell r="AF5573">
            <v>0.18097688258869429</v>
          </cell>
          <cell r="AN5573">
            <v>93.504000000000005</v>
          </cell>
          <cell r="AP5573">
            <v>6.8822092587774164E-2</v>
          </cell>
          <cell r="AV5573" t="str">
            <v>1B</v>
          </cell>
          <cell r="AW5573">
            <v>-17.289547642571097</v>
          </cell>
          <cell r="AX5573">
            <v>-21.078849999999996</v>
          </cell>
          <cell r="AY5573">
            <v>-18.557759007767594</v>
          </cell>
          <cell r="AZ5573">
            <v>-17.289547642571097</v>
          </cell>
          <cell r="BG5573">
            <v>1.4707643556352612</v>
          </cell>
          <cell r="BJ5573">
            <v>-2.4598721197220674E-3</v>
          </cell>
          <cell r="CF5573">
            <v>0</v>
          </cell>
          <cell r="CV5573">
            <v>22.625</v>
          </cell>
          <cell r="DA5573">
            <v>0</v>
          </cell>
          <cell r="ER5573">
            <v>233.76</v>
          </cell>
        </row>
        <row r="5574">
          <cell r="A5574">
            <v>670365</v>
          </cell>
          <cell r="C5574" t="str">
            <v>Woody, Collin</v>
          </cell>
          <cell r="AF5574">
            <v>0.16738824360082188</v>
          </cell>
          <cell r="AN5574">
            <v>76.224000000000004</v>
          </cell>
          <cell r="AP5574">
            <v>4.0099321558752066E-2</v>
          </cell>
          <cell r="AV5574" t="str">
            <v>3B</v>
          </cell>
          <cell r="AW5574">
            <v>-13.793030477458124</v>
          </cell>
          <cell r="AX5574">
            <v>-12.127125520806485</v>
          </cell>
          <cell r="AY5574">
            <v>-14.502227990474331</v>
          </cell>
          <cell r="AZ5574">
            <v>-12.127125520806485</v>
          </cell>
          <cell r="BG5574">
            <v>1.0814057497594391</v>
          </cell>
          <cell r="BJ5574">
            <v>-5.5529697815597467E-2</v>
          </cell>
          <cell r="CF5574">
            <v>0</v>
          </cell>
          <cell r="CV5574">
            <v>21.875</v>
          </cell>
          <cell r="DA5574">
            <v>0</v>
          </cell>
          <cell r="ER5574">
            <v>190.56</v>
          </cell>
        </row>
        <row r="5575">
          <cell r="A5575">
            <v>670370</v>
          </cell>
          <cell r="C5575" t="str">
            <v>Young, Andy</v>
          </cell>
          <cell r="AF5575">
            <v>0.16401939347224642</v>
          </cell>
          <cell r="AN5575">
            <v>94.368000000000009</v>
          </cell>
          <cell r="AP5575">
            <v>7.0213176823242907E-2</v>
          </cell>
          <cell r="AV5575" t="str">
            <v>2B</v>
          </cell>
          <cell r="AW5575">
            <v>-16.737100825900075</v>
          </cell>
          <cell r="AX5575">
            <v>-9.2304271681125574</v>
          </cell>
          <cell r="AY5575">
            <v>-16.629372735952543</v>
          </cell>
          <cell r="AZ5575">
            <v>-9.2304271681125574</v>
          </cell>
          <cell r="BG5575">
            <v>1.3545816164822035</v>
          </cell>
          <cell r="BJ5575">
            <v>1.3942785126691672E-2</v>
          </cell>
          <cell r="CF5575">
            <v>0</v>
          </cell>
          <cell r="CV5575">
            <v>22.125</v>
          </cell>
          <cell r="DA5575">
            <v>0</v>
          </cell>
          <cell r="ER5575">
            <v>235.92000000000002</v>
          </cell>
        </row>
        <row r="5576">
          <cell r="A5576">
            <v>670371</v>
          </cell>
          <cell r="C5576" t="str">
            <v>Wolfe, Tyler</v>
          </cell>
          <cell r="AF5576">
            <v>0.16327676412183725</v>
          </cell>
          <cell r="AN5576">
            <v>89.76</v>
          </cell>
          <cell r="AP5576">
            <v>6.2745647108871316E-2</v>
          </cell>
          <cell r="AV5576" t="str">
            <v>3B</v>
          </cell>
          <cell r="AW5576">
            <v>-15.011761153528546</v>
          </cell>
          <cell r="AX5576">
            <v>-5.6232121173203069</v>
          </cell>
          <cell r="AY5576">
            <v>-14.576484315815831</v>
          </cell>
          <cell r="AZ5576">
            <v>-5.6232121173203069</v>
          </cell>
          <cell r="BG5576">
            <v>1.2780048344164334</v>
          </cell>
          <cell r="BJ5576">
            <v>-1.3570912220032734E-2</v>
          </cell>
          <cell r="CF5576">
            <v>0</v>
          </cell>
          <cell r="CV5576">
            <v>22.791666666666668</v>
          </cell>
          <cell r="DA5576">
            <v>0</v>
          </cell>
          <cell r="ER5576">
            <v>224.4</v>
          </cell>
        </row>
        <row r="5577">
          <cell r="A5577">
            <v>670373</v>
          </cell>
          <cell r="C5577" t="str">
            <v>Lee, Alex</v>
          </cell>
          <cell r="AF5577">
            <v>0.17830876030762088</v>
          </cell>
          <cell r="AN5577">
            <v>80.544000000000011</v>
          </cell>
          <cell r="AP5577">
            <v>4.7444862856207859E-2</v>
          </cell>
          <cell r="AV5577" t="str">
            <v>1B</v>
          </cell>
          <cell r="AW5577">
            <v>-19.121024451636728</v>
          </cell>
          <cell r="AX5577">
            <v>-20.911549999999998</v>
          </cell>
          <cell r="AY5577">
            <v>-19.156005161596809</v>
          </cell>
          <cell r="AZ5577">
            <v>-19.121024451636728</v>
          </cell>
          <cell r="BG5577">
            <v>1.4152010191964344</v>
          </cell>
          <cell r="BJ5577">
            <v>-1.8513851910996387E-2</v>
          </cell>
          <cell r="CF5577">
            <v>0</v>
          </cell>
          <cell r="CV5577">
            <v>22.708333333333332</v>
          </cell>
          <cell r="DA5577">
            <v>0</v>
          </cell>
          <cell r="ER5577">
            <v>201.36</v>
          </cell>
        </row>
        <row r="5578">
          <cell r="A5578">
            <v>670383</v>
          </cell>
          <cell r="C5578" t="str">
            <v>Morrison, Hank</v>
          </cell>
          <cell r="AF5578">
            <v>0.15402753452795112</v>
          </cell>
          <cell r="AN5578">
            <v>66.144000000000005</v>
          </cell>
          <cell r="AP5578">
            <v>2.2511084612099164E-2</v>
          </cell>
          <cell r="AV5578" t="str">
            <v>LF</v>
          </cell>
          <cell r="AW5578">
            <v>-14.727503867665089</v>
          </cell>
          <cell r="AX5578">
            <v>-21.748049999999992</v>
          </cell>
          <cell r="AY5578">
            <v>-14.541809264260689</v>
          </cell>
          <cell r="AZ5578">
            <v>-14.541809264260689</v>
          </cell>
          <cell r="BG5578">
            <v>1.3454670645333131</v>
          </cell>
          <cell r="BJ5578">
            <v>-2.8627741116924687E-2</v>
          </cell>
          <cell r="CF5578">
            <v>0</v>
          </cell>
          <cell r="CV5578">
            <v>22.291666666666668</v>
          </cell>
          <cell r="DA5578">
            <v>0</v>
          </cell>
          <cell r="ER5578">
            <v>165.36</v>
          </cell>
        </row>
        <row r="5579">
          <cell r="A5579">
            <v>670390</v>
          </cell>
          <cell r="C5579" t="str">
            <v>Torres, Bryan</v>
          </cell>
          <cell r="AF5579">
            <v>0.1327111746432546</v>
          </cell>
          <cell r="AN5579">
            <v>58.336000000000013</v>
          </cell>
          <cell r="AP5579">
            <v>2.4553722165112868E-2</v>
          </cell>
          <cell r="AV5579" t="str">
            <v>C</v>
          </cell>
          <cell r="AW5579">
            <v>-20.617780578379623</v>
          </cell>
          <cell r="AX5579">
            <v>-31.965249999999994</v>
          </cell>
          <cell r="AY5579">
            <v>-22.63981577117282</v>
          </cell>
          <cell r="AZ5579">
            <v>-9.3293577367755027</v>
          </cell>
          <cell r="BG5579">
            <v>0.81798298973140682</v>
          </cell>
          <cell r="BJ5579">
            <v>-4.6895288729345693E-3</v>
          </cell>
          <cell r="CF5579">
            <v>0</v>
          </cell>
          <cell r="CV5579">
            <v>18.625</v>
          </cell>
          <cell r="DA5579">
            <v>0</v>
          </cell>
          <cell r="ER5579">
            <v>145.84000000000003</v>
          </cell>
        </row>
        <row r="5580">
          <cell r="A5580">
            <v>670392</v>
          </cell>
          <cell r="C5580" t="str">
            <v>Benson, Griffin</v>
          </cell>
          <cell r="AF5580">
            <v>0.13502560456477308</v>
          </cell>
          <cell r="AN5580">
            <v>95.52000000000001</v>
          </cell>
          <cell r="AP5580">
            <v>7.2061503340888899E-2</v>
          </cell>
          <cell r="AV5580" t="str">
            <v>1B</v>
          </cell>
          <cell r="AW5580">
            <v>-20.05134731599216</v>
          </cell>
          <cell r="AX5580">
            <v>-31.376783333333325</v>
          </cell>
          <cell r="AY5580">
            <v>-23.270624418742827</v>
          </cell>
          <cell r="AZ5580">
            <v>-20.05134731599216</v>
          </cell>
          <cell r="BG5580">
            <v>1.1577425780230972</v>
          </cell>
          <cell r="BJ5580">
            <v>-5.9009710630290452E-3</v>
          </cell>
          <cell r="CF5580">
            <v>0</v>
          </cell>
          <cell r="CV5580">
            <v>18.791666666666668</v>
          </cell>
          <cell r="DA5580">
            <v>0</v>
          </cell>
          <cell r="ER5580">
            <v>238.8</v>
          </cell>
        </row>
        <row r="5581">
          <cell r="A5581">
            <v>670394</v>
          </cell>
          <cell r="C5581" t="str">
            <v>Gold, Ryan</v>
          </cell>
          <cell r="AF5581">
            <v>0.15302923761054332</v>
          </cell>
          <cell r="AN5581">
            <v>66.400000000000006</v>
          </cell>
          <cell r="AP5581">
            <v>3.8616597628253868E-2</v>
          </cell>
          <cell r="AV5581" t="str">
            <v>C</v>
          </cell>
          <cell r="AW5581">
            <v>-23.354414823567062</v>
          </cell>
          <cell r="AX5581">
            <v>-31.671016666666663</v>
          </cell>
          <cell r="AY5581">
            <v>-26.262533653644958</v>
          </cell>
          <cell r="AZ5581">
            <v>-19.154190931614181</v>
          </cell>
          <cell r="BG5581">
            <v>0.98226880969845576</v>
          </cell>
          <cell r="BJ5581">
            <v>2.6095104407814731E-2</v>
          </cell>
          <cell r="CF5581">
            <v>0</v>
          </cell>
          <cell r="CV5581">
            <v>18.708333333333332</v>
          </cell>
          <cell r="DA5581">
            <v>0</v>
          </cell>
          <cell r="ER5581">
            <v>166</v>
          </cell>
        </row>
        <row r="5582">
          <cell r="A5582">
            <v>670397</v>
          </cell>
          <cell r="C5582" t="str">
            <v>Luaces, Edel</v>
          </cell>
          <cell r="AF5582">
            <v>0.15151051632878837</v>
          </cell>
          <cell r="AN5582">
            <v>99.552000000000007</v>
          </cell>
          <cell r="AP5582">
            <v>7.8473175867942335E-2</v>
          </cell>
          <cell r="AV5582" t="str">
            <v>LF</v>
          </cell>
          <cell r="AW5582">
            <v>-14.757300000000001</v>
          </cell>
          <cell r="AX5582">
            <v>-22.082649999999997</v>
          </cell>
          <cell r="AY5582">
            <v>-14.980218033531308</v>
          </cell>
          <cell r="AZ5582">
            <v>-14.757300000000001</v>
          </cell>
          <cell r="BG5582">
            <v>1.5464771415301506</v>
          </cell>
          <cell r="BJ5582">
            <v>2.0202505224461015E-2</v>
          </cell>
          <cell r="CF5582">
            <v>0</v>
          </cell>
          <cell r="CV5582">
            <v>22.125</v>
          </cell>
          <cell r="DA5582">
            <v>0</v>
          </cell>
          <cell r="ER5582">
            <v>248.88</v>
          </cell>
        </row>
        <row r="5583">
          <cell r="A5583">
            <v>670411</v>
          </cell>
          <cell r="C5583" t="str">
            <v>Estrada, Jaime</v>
          </cell>
          <cell r="AF5583">
            <v>0.14778321112868528</v>
          </cell>
          <cell r="AN5583">
            <v>76.800000000000011</v>
          </cell>
          <cell r="AP5583">
            <v>4.1085265924626801E-2</v>
          </cell>
          <cell r="AV5583" t="str">
            <v>2B</v>
          </cell>
          <cell r="AW5583">
            <v>-21.423069585471815</v>
          </cell>
          <cell r="AX5583">
            <v>-15.33657056394143</v>
          </cell>
          <cell r="AY5583">
            <v>-23.275720558406856</v>
          </cell>
          <cell r="AZ5583">
            <v>-15.33657056394143</v>
          </cell>
          <cell r="BG5583">
            <v>1.1629239563762677</v>
          </cell>
          <cell r="BJ5583">
            <v>-3.5026959005488301E-3</v>
          </cell>
          <cell r="CF5583">
            <v>0</v>
          </cell>
          <cell r="CV5583">
            <v>20.541666666666668</v>
          </cell>
          <cell r="DA5583">
            <v>0</v>
          </cell>
          <cell r="ER5583">
            <v>192</v>
          </cell>
        </row>
        <row r="5584">
          <cell r="A5584">
            <v>670414</v>
          </cell>
          <cell r="C5584" t="str">
            <v>Henderson, Raymond</v>
          </cell>
          <cell r="AF5584">
            <v>0.1695049157868726</v>
          </cell>
          <cell r="AN5584">
            <v>66.975999999999999</v>
          </cell>
          <cell r="AP5584">
            <v>3.9605588682820825E-2</v>
          </cell>
          <cell r="AV5584" t="str">
            <v>C</v>
          </cell>
          <cell r="AW5584">
            <v>-19.780389446040196</v>
          </cell>
          <cell r="AX5584">
            <v>-12.865476674107178</v>
          </cell>
          <cell r="AY5584">
            <v>-21.085480372498029</v>
          </cell>
          <cell r="AZ5584">
            <v>-8.8736040863802366</v>
          </cell>
          <cell r="BG5584">
            <v>1.0983556419853637</v>
          </cell>
          <cell r="BJ5584">
            <v>-3.9435027477228157E-3</v>
          </cell>
          <cell r="CF5584">
            <v>0</v>
          </cell>
          <cell r="CV5584">
            <v>20.541666666666668</v>
          </cell>
          <cell r="DA5584">
            <v>0</v>
          </cell>
          <cell r="ER5584">
            <v>167.44</v>
          </cell>
        </row>
        <row r="5585">
          <cell r="A5585">
            <v>670419</v>
          </cell>
          <cell r="C5585" t="str">
            <v>Ziegler, Malique</v>
          </cell>
          <cell r="AF5585">
            <v>0.1469834842211532</v>
          </cell>
          <cell r="AN5585">
            <v>68.160000000000011</v>
          </cell>
          <cell r="AP5585">
            <v>2.6080106748302967E-2</v>
          </cell>
          <cell r="AV5585" t="str">
            <v>CF</v>
          </cell>
          <cell r="AW5585">
            <v>-17.625991666666664</v>
          </cell>
          <cell r="AX5585">
            <v>-28.147449999999992</v>
          </cell>
          <cell r="AY5585">
            <v>-10.421836984807037</v>
          </cell>
          <cell r="AZ5585">
            <v>-10.421836984807037</v>
          </cell>
          <cell r="BG5585">
            <v>1.068280733950361</v>
          </cell>
          <cell r="BJ5585">
            <v>2.8664520725872226E-2</v>
          </cell>
          <cell r="CF5585">
            <v>0</v>
          </cell>
          <cell r="CV5585">
            <v>19.791666666666668</v>
          </cell>
          <cell r="DA5585">
            <v>0</v>
          </cell>
          <cell r="ER5585">
            <v>170.4</v>
          </cell>
        </row>
        <row r="5586">
          <cell r="A5586">
            <v>670432</v>
          </cell>
          <cell r="C5586" t="str">
            <v>Sieber, Troy</v>
          </cell>
          <cell r="AF5586">
            <v>0.1676553147353943</v>
          </cell>
          <cell r="AN5586">
            <v>101.28</v>
          </cell>
          <cell r="AP5586">
            <v>8.1193991923049769E-2</v>
          </cell>
          <cell r="AV5586" t="str">
            <v>1B</v>
          </cell>
          <cell r="AW5586">
            <v>-15.970914015603149</v>
          </cell>
          <cell r="AX5586">
            <v>-24.622483333333324</v>
          </cell>
          <cell r="AY5586">
            <v>-17.789890237904117</v>
          </cell>
          <cell r="AZ5586">
            <v>-15.970914015603149</v>
          </cell>
          <cell r="BG5586">
            <v>1.1563227665056623</v>
          </cell>
          <cell r="BJ5586">
            <v>8.3509382085706924E-3</v>
          </cell>
          <cell r="CF5586">
            <v>0</v>
          </cell>
          <cell r="CV5586">
            <v>21.041666666666668</v>
          </cell>
          <cell r="DA5586">
            <v>0</v>
          </cell>
          <cell r="ER5586">
            <v>253.2</v>
          </cell>
        </row>
        <row r="5587">
          <cell r="A5587">
            <v>670433</v>
          </cell>
          <cell r="C5587" t="str">
            <v>Strom, Ian</v>
          </cell>
          <cell r="AF5587">
            <v>0.16362416164740748</v>
          </cell>
          <cell r="AN5587">
            <v>96.672000000000011</v>
          </cell>
          <cell r="AP5587">
            <v>7.3902495848183314E-2</v>
          </cell>
          <cell r="AV5587" t="str">
            <v>LF</v>
          </cell>
          <cell r="AW5587">
            <v>-15.408091666666666</v>
          </cell>
          <cell r="AX5587">
            <v>-23.428283333333326</v>
          </cell>
          <cell r="AY5587">
            <v>-6.1720082051067582</v>
          </cell>
          <cell r="AZ5587">
            <v>-6.1720082051067582</v>
          </cell>
          <cell r="BG5587">
            <v>1.4146803496423681</v>
          </cell>
          <cell r="BJ5587">
            <v>-8.3884394690471025E-3</v>
          </cell>
          <cell r="CF5587">
            <v>0</v>
          </cell>
          <cell r="CV5587">
            <v>21.541666666666668</v>
          </cell>
          <cell r="DA5587">
            <v>0</v>
          </cell>
          <cell r="ER5587">
            <v>241.68</v>
          </cell>
        </row>
        <row r="5588">
          <cell r="A5588">
            <v>670438</v>
          </cell>
          <cell r="C5588" t="str">
            <v>O'Malley, Ryan</v>
          </cell>
          <cell r="AF5588">
            <v>0.16763404867801229</v>
          </cell>
          <cell r="AN5588">
            <v>92.352000000000004</v>
          </cell>
          <cell r="AP5588">
            <v>6.6960825676373514E-2</v>
          </cell>
          <cell r="AV5588" t="str">
            <v>3B</v>
          </cell>
          <cell r="AW5588">
            <v>-14.5075</v>
          </cell>
          <cell r="AX5588">
            <v>-6.1728048705228646</v>
          </cell>
          <cell r="AY5588">
            <v>-8.4450316243556394</v>
          </cell>
          <cell r="AZ5588">
            <v>-6.1728048705228646</v>
          </cell>
          <cell r="BG5588">
            <v>1.1933758698387833</v>
          </cell>
          <cell r="BJ5588">
            <v>-3.3241921000771495E-2</v>
          </cell>
          <cell r="CF5588">
            <v>0</v>
          </cell>
          <cell r="CV5588">
            <v>22.375</v>
          </cell>
          <cell r="DA5588">
            <v>0</v>
          </cell>
          <cell r="ER5588">
            <v>230.88</v>
          </cell>
        </row>
        <row r="5589">
          <cell r="A5589">
            <v>670444</v>
          </cell>
          <cell r="C5589" t="str">
            <v>Boggetto, Branden</v>
          </cell>
          <cell r="AF5589">
            <v>0.1426225969413891</v>
          </cell>
          <cell r="AN5589">
            <v>82.56</v>
          </cell>
          <cell r="AP5589">
            <v>5.0834445725591704E-2</v>
          </cell>
          <cell r="AV5589" t="str">
            <v>2B</v>
          </cell>
          <cell r="AW5589">
            <v>-16.868577408601066</v>
          </cell>
          <cell r="AX5589">
            <v>-10.822156404909528</v>
          </cell>
          <cell r="AY5589">
            <v>-16.325143778886147</v>
          </cell>
          <cell r="AZ5589">
            <v>-10.822156404909528</v>
          </cell>
          <cell r="BG5589">
            <v>1.4294287769510841</v>
          </cell>
          <cell r="BJ5589">
            <v>1.194398770882227E-2</v>
          </cell>
          <cell r="CF5589">
            <v>0</v>
          </cell>
          <cell r="CV5589">
            <v>22.625</v>
          </cell>
          <cell r="DA5589">
            <v>0</v>
          </cell>
          <cell r="ER5589">
            <v>206.4</v>
          </cell>
        </row>
        <row r="5590">
          <cell r="A5590">
            <v>670453</v>
          </cell>
          <cell r="C5590" t="str">
            <v>Gould, J.J.</v>
          </cell>
          <cell r="AF5590">
            <v>0.17865910423216441</v>
          </cell>
          <cell r="AN5590">
            <v>105.312</v>
          </cell>
          <cell r="AP5590">
            <v>8.7480509510721061E-2</v>
          </cell>
          <cell r="AV5590" t="str">
            <v>3B</v>
          </cell>
          <cell r="AW5590">
            <v>-14.448584570808121</v>
          </cell>
          <cell r="AX5590">
            <v>-8.7663510475455944</v>
          </cell>
          <cell r="AY5590">
            <v>-13.825554427744152</v>
          </cell>
          <cell r="AZ5590">
            <v>-8.7663510475455944</v>
          </cell>
          <cell r="BG5590">
            <v>1.3359598590557571</v>
          </cell>
          <cell r="BJ5590">
            <v>9.4794195032003314E-3</v>
          </cell>
          <cell r="CF5590">
            <v>0</v>
          </cell>
          <cell r="CV5590">
            <v>22.875</v>
          </cell>
          <cell r="DA5590">
            <v>0</v>
          </cell>
          <cell r="ER5590">
            <v>263.27999999999997</v>
          </cell>
        </row>
        <row r="5591">
          <cell r="A5591">
            <v>670466</v>
          </cell>
          <cell r="C5591" t="str">
            <v>Sedio, Chad</v>
          </cell>
          <cell r="AF5591">
            <v>0.16007339445560115</v>
          </cell>
          <cell r="AN5591">
            <v>95.52000000000001</v>
          </cell>
          <cell r="AP5591">
            <v>7.2061503340888899E-2</v>
          </cell>
          <cell r="AV5591" t="str">
            <v>SS</v>
          </cell>
          <cell r="AW5591">
            <v>-14.590766666666667</v>
          </cell>
          <cell r="AX5591">
            <v>-2.6356989246299936</v>
          </cell>
          <cell r="AY5591">
            <v>-6.0389757002508251</v>
          </cell>
          <cell r="AZ5591">
            <v>-2.6356989246299936</v>
          </cell>
          <cell r="BG5591">
            <v>1.6092678792141148</v>
          </cell>
          <cell r="BJ5591">
            <v>7.6378107705121767E-3</v>
          </cell>
          <cell r="CF5591">
            <v>0</v>
          </cell>
          <cell r="CV5591">
            <v>22.291666666666668</v>
          </cell>
          <cell r="DA5591">
            <v>0</v>
          </cell>
          <cell r="ER5591">
            <v>238.8</v>
          </cell>
        </row>
        <row r="5592">
          <cell r="A5592">
            <v>670468</v>
          </cell>
          <cell r="C5592" t="str">
            <v>Sundberg, Jack</v>
          </cell>
          <cell r="AF5592">
            <v>0.18424949195150064</v>
          </cell>
          <cell r="AN5592">
            <v>93.216000000000008</v>
          </cell>
          <cell r="AP5592">
            <v>6.8357472382742368E-2</v>
          </cell>
          <cell r="AV5592" t="str">
            <v>LF</v>
          </cell>
          <cell r="AW5592">
            <v>-13.924633333333336</v>
          </cell>
          <cell r="AX5592">
            <v>-20.409649999999999</v>
          </cell>
          <cell r="AY5592">
            <v>-4.3719111430757422</v>
          </cell>
          <cell r="AZ5592">
            <v>-4.3719111430757422</v>
          </cell>
          <cell r="BG5592">
            <v>1.2170554847276733</v>
          </cell>
          <cell r="BJ5592">
            <v>-1.7692937308212781E-2</v>
          </cell>
          <cell r="CF5592">
            <v>0</v>
          </cell>
          <cell r="CV5592">
            <v>22.958333333333332</v>
          </cell>
          <cell r="DA5592">
            <v>0</v>
          </cell>
          <cell r="ER5592">
            <v>233.04000000000002</v>
          </cell>
        </row>
        <row r="5593">
          <cell r="A5593">
            <v>670548</v>
          </cell>
          <cell r="C5593" t="str">
            <v>Mena, Jose</v>
          </cell>
          <cell r="AF5593">
            <v>0.11355220611133186</v>
          </cell>
          <cell r="AN5593">
            <v>63.52000000000001</v>
          </cell>
          <cell r="AP5593">
            <v>3.3640931050917811E-2</v>
          </cell>
          <cell r="AV5593" t="str">
            <v>C</v>
          </cell>
          <cell r="AW5593">
            <v>-21.830850083560783</v>
          </cell>
          <cell r="AX5593">
            <v>-28.93494999999999</v>
          </cell>
          <cell r="AY5593">
            <v>-24.012248722525474</v>
          </cell>
          <cell r="AZ5593">
            <v>-11.240834592987664</v>
          </cell>
          <cell r="BG5593">
            <v>0.65092046783754753</v>
          </cell>
          <cell r="BJ5593">
            <v>-2.6183928617655866E-3</v>
          </cell>
          <cell r="CF5593">
            <v>0</v>
          </cell>
          <cell r="CV5593">
            <v>19.541666666666668</v>
          </cell>
          <cell r="DA5593">
            <v>0</v>
          </cell>
          <cell r="ER5593">
            <v>158.80000000000001</v>
          </cell>
        </row>
        <row r="5594">
          <cell r="A5594">
            <v>670582</v>
          </cell>
          <cell r="C5594" t="str">
            <v>Gonzalez, Yariel</v>
          </cell>
          <cell r="AF5594">
            <v>0.16271742792329064</v>
          </cell>
          <cell r="AN5594">
            <v>86.88000000000001</v>
          </cell>
          <cell r="AP5594">
            <v>5.8017221589127255E-2</v>
          </cell>
          <cell r="AV5594" t="str">
            <v>3B</v>
          </cell>
          <cell r="AW5594">
            <v>-14.410288092542604</v>
          </cell>
          <cell r="AX5594">
            <v>-10.170301156318944</v>
          </cell>
          <cell r="AY5594">
            <v>-15.542011177257598</v>
          </cell>
          <cell r="AZ5594">
            <v>-10.170301156318944</v>
          </cell>
          <cell r="BG5594">
            <v>1.5228035876659716</v>
          </cell>
          <cell r="BJ5594">
            <v>1.7382622572129997E-2</v>
          </cell>
          <cell r="CF5594">
            <v>0</v>
          </cell>
          <cell r="CV5594">
            <v>22.041666666666668</v>
          </cell>
          <cell r="DA5594">
            <v>0</v>
          </cell>
          <cell r="ER5594">
            <v>217.20000000000002</v>
          </cell>
        </row>
        <row r="5595">
          <cell r="A5595">
            <v>670585</v>
          </cell>
          <cell r="C5595" t="str">
            <v>Rogers, Evan</v>
          </cell>
          <cell r="AF5595">
            <v>0.17948239133079369</v>
          </cell>
          <cell r="AN5595">
            <v>79.968000000000018</v>
          </cell>
          <cell r="AP5595">
            <v>4.6471959477452085E-2</v>
          </cell>
          <cell r="AV5595" t="str">
            <v>3B</v>
          </cell>
          <cell r="AW5595">
            <v>-14.674033333333336</v>
          </cell>
          <cell r="AX5595">
            <v>-6.2789928601574445</v>
          </cell>
          <cell r="AY5595">
            <v>-11.844660144221702</v>
          </cell>
          <cell r="AZ5595">
            <v>-6.2789928601574445</v>
          </cell>
          <cell r="BG5595">
            <v>1.1997117424597081</v>
          </cell>
          <cell r="BJ5595">
            <v>-1.5003977208698336E-2</v>
          </cell>
          <cell r="CF5595">
            <v>0</v>
          </cell>
          <cell r="CV5595">
            <v>22.208333333333332</v>
          </cell>
          <cell r="DA5595">
            <v>0</v>
          </cell>
          <cell r="ER5595">
            <v>199.92000000000002</v>
          </cell>
        </row>
        <row r="5596">
          <cell r="A5596">
            <v>670615</v>
          </cell>
          <cell r="C5596" t="str">
            <v>Straub, Tyler</v>
          </cell>
          <cell r="AF5596">
            <v>0.16814246413037781</v>
          </cell>
          <cell r="AN5596">
            <v>79.103999999999999</v>
          </cell>
          <cell r="AP5596">
            <v>4.5008872368068498E-2</v>
          </cell>
          <cell r="AV5596" t="str">
            <v>2B</v>
          </cell>
          <cell r="AW5596">
            <v>-13.53138974156807</v>
          </cell>
          <cell r="AX5596">
            <v>-3.8007465084352803</v>
          </cell>
          <cell r="AY5596">
            <v>-6.6502110465351016</v>
          </cell>
          <cell r="AZ5596">
            <v>-3.8007465084352803</v>
          </cell>
          <cell r="BG5596">
            <v>1.6431277839194043</v>
          </cell>
          <cell r="BJ5596">
            <v>-1.3761859440149793E-3</v>
          </cell>
          <cell r="CF5596">
            <v>0</v>
          </cell>
          <cell r="CV5596">
            <v>22.958333333333332</v>
          </cell>
          <cell r="DA5596">
            <v>0</v>
          </cell>
          <cell r="ER5596">
            <v>197.76</v>
          </cell>
        </row>
        <row r="5597">
          <cell r="A5597">
            <v>670623</v>
          </cell>
          <cell r="C5597" t="str">
            <v>Paredes, Isaac</v>
          </cell>
          <cell r="AF5597">
            <v>0.15088802164287349</v>
          </cell>
          <cell r="AN5597">
            <v>96.384000000000015</v>
          </cell>
          <cell r="AP5597">
            <v>7.3442932896473856E-2</v>
          </cell>
          <cell r="AV5597" t="str">
            <v>SS</v>
          </cell>
          <cell r="AW5597">
            <v>-21.923644020903339</v>
          </cell>
          <cell r="AX5597">
            <v>-12.955999413328477</v>
          </cell>
          <cell r="AY5597">
            <v>-24.821821194537776</v>
          </cell>
          <cell r="AZ5597">
            <v>-12.955999413328477</v>
          </cell>
          <cell r="BG5597">
            <v>0.81508377389858877</v>
          </cell>
          <cell r="BJ5597">
            <v>8.3098267314865581E-3</v>
          </cell>
          <cell r="CF5597">
            <v>0</v>
          </cell>
          <cell r="CV5597">
            <v>17.375</v>
          </cell>
          <cell r="DA5597">
            <v>0</v>
          </cell>
          <cell r="ER5597">
            <v>240.96</v>
          </cell>
        </row>
        <row r="5598">
          <cell r="A5598">
            <v>670641</v>
          </cell>
          <cell r="C5598" t="str">
            <v>Reveles, Steven</v>
          </cell>
          <cell r="AF5598">
            <v>0.15142844108375844</v>
          </cell>
          <cell r="AN5598">
            <v>84</v>
          </cell>
          <cell r="AP5598">
            <v>5.3240844570685675E-2</v>
          </cell>
          <cell r="AV5598" t="str">
            <v>3B</v>
          </cell>
          <cell r="AW5598">
            <v>-13.492958333333334</v>
          </cell>
          <cell r="AX5598">
            <v>-5.3778541881893371</v>
          </cell>
          <cell r="AY5598">
            <v>-10.432085214965927</v>
          </cell>
          <cell r="AZ5598">
            <v>-5.3778541881893371</v>
          </cell>
          <cell r="BG5598">
            <v>1.0578106526141324</v>
          </cell>
          <cell r="BJ5598">
            <v>1.2122645762954883E-3</v>
          </cell>
          <cell r="CF5598">
            <v>0</v>
          </cell>
          <cell r="CV5598">
            <v>23.458333333333332</v>
          </cell>
          <cell r="DA5598">
            <v>0</v>
          </cell>
          <cell r="ER5598">
            <v>210</v>
          </cell>
        </row>
        <row r="5599">
          <cell r="A5599">
            <v>670666</v>
          </cell>
          <cell r="C5599" t="str">
            <v>Calloway, Ryan</v>
          </cell>
          <cell r="AF5599">
            <v>0.14161351235145975</v>
          </cell>
          <cell r="AN5599">
            <v>73.344000000000008</v>
          </cell>
          <cell r="AP5599">
            <v>3.5139030497782997E-2</v>
          </cell>
          <cell r="AV5599" t="str">
            <v>LF</v>
          </cell>
          <cell r="AW5599">
            <v>-14.840566666666666</v>
          </cell>
          <cell r="AX5599">
            <v>-22.249949999999995</v>
          </cell>
          <cell r="AY5599">
            <v>-9.9025544485608634</v>
          </cell>
          <cell r="AZ5599">
            <v>-9.9025544485608634</v>
          </cell>
          <cell r="BG5599">
            <v>1.2479115140219865</v>
          </cell>
          <cell r="BJ5599">
            <v>6.4935717019915795E-3</v>
          </cell>
          <cell r="CF5599">
            <v>0</v>
          </cell>
          <cell r="CV5599">
            <v>22.041666666666668</v>
          </cell>
          <cell r="DA5599">
            <v>0</v>
          </cell>
          <cell r="ER5599">
            <v>183.36</v>
          </cell>
        </row>
        <row r="5600">
          <cell r="A5600">
            <v>670667</v>
          </cell>
          <cell r="C5600" t="str">
            <v>Gardiner, Josh</v>
          </cell>
          <cell r="AF5600">
            <v>0.16233894236043001</v>
          </cell>
          <cell r="AN5600">
            <v>69.311999999999998</v>
          </cell>
          <cell r="AP5600">
            <v>2.8107870786520772E-2</v>
          </cell>
          <cell r="AV5600" t="str">
            <v>2B</v>
          </cell>
          <cell r="AW5600">
            <v>-13.766908095780042</v>
          </cell>
          <cell r="AX5600">
            <v>-4.3027733709923188</v>
          </cell>
          <cell r="AY5600">
            <v>-9.6231272283055223</v>
          </cell>
          <cell r="AZ5600">
            <v>-4.3027733709923188</v>
          </cell>
          <cell r="BG5600">
            <v>0.8238221421887002</v>
          </cell>
          <cell r="BJ5600">
            <v>1.6144240096046369E-2</v>
          </cell>
          <cell r="CF5600">
            <v>0</v>
          </cell>
          <cell r="CV5600">
            <v>23.041666666666668</v>
          </cell>
          <cell r="DA5600">
            <v>0</v>
          </cell>
          <cell r="ER5600">
            <v>173.28</v>
          </cell>
        </row>
        <row r="5601">
          <cell r="A5601">
            <v>670700</v>
          </cell>
          <cell r="C5601" t="str">
            <v>Gamache, Reed</v>
          </cell>
          <cell r="AF5601">
            <v>0.16566485229883177</v>
          </cell>
          <cell r="AN5601">
            <v>103.87200000000001</v>
          </cell>
          <cell r="AP5601">
            <v>8.5245224207265324E-2</v>
          </cell>
          <cell r="AV5601" t="str">
            <v>3B</v>
          </cell>
          <cell r="AW5601">
            <v>-17.667401244660208</v>
          </cell>
          <cell r="AX5601">
            <v>-9.6772967808977697</v>
          </cell>
          <cell r="AY5601">
            <v>-18.117448881769157</v>
          </cell>
          <cell r="AZ5601">
            <v>-9.6772967808977697</v>
          </cell>
          <cell r="BG5601">
            <v>0.95028199793957469</v>
          </cell>
          <cell r="BJ5601">
            <v>2.0151188930682046E-2</v>
          </cell>
          <cell r="CF5601">
            <v>0</v>
          </cell>
          <cell r="CV5601">
            <v>22.458333333333332</v>
          </cell>
          <cell r="DA5601">
            <v>0</v>
          </cell>
          <cell r="ER5601">
            <v>259.68</v>
          </cell>
        </row>
        <row r="5602">
          <cell r="A5602">
            <v>670712</v>
          </cell>
          <cell r="C5602" t="str">
            <v>Brosseau, Michael</v>
          </cell>
          <cell r="AF5602">
            <v>0.16880776505148037</v>
          </cell>
          <cell r="AN5602">
            <v>80.256</v>
          </cell>
          <cell r="AP5602">
            <v>4.6958659461604157E-2</v>
          </cell>
          <cell r="AV5602" t="str">
            <v>3B</v>
          </cell>
          <cell r="AW5602">
            <v>-14.590766666666667</v>
          </cell>
          <cell r="AX5602">
            <v>-4.5599128109902649</v>
          </cell>
          <cell r="AY5602">
            <v>-1.5308042540590332</v>
          </cell>
          <cell r="AZ5602">
            <v>-1.5308042540590332</v>
          </cell>
          <cell r="BG5602">
            <v>1.2469498859984514</v>
          </cell>
          <cell r="BJ5602">
            <v>8.1074915545070736E-3</v>
          </cell>
          <cell r="CF5602">
            <v>0</v>
          </cell>
          <cell r="CV5602">
            <v>22.291666666666668</v>
          </cell>
          <cell r="DA5602">
            <v>0</v>
          </cell>
          <cell r="ER5602">
            <v>200.64</v>
          </cell>
        </row>
        <row r="5603">
          <cell r="A5603">
            <v>670746</v>
          </cell>
          <cell r="C5603" t="str">
            <v>Fitzsimons, Connor</v>
          </cell>
          <cell r="AF5603">
            <v>0.13923007135149815</v>
          </cell>
          <cell r="AN5603">
            <v>52.864000000000011</v>
          </cell>
          <cell r="AP5603">
            <v>1.4774399664016835E-2</v>
          </cell>
          <cell r="AV5603" t="str">
            <v>C</v>
          </cell>
          <cell r="AW5603">
            <v>-16.626770147029465</v>
          </cell>
          <cell r="AX5603">
            <v>-22.632149999999996</v>
          </cell>
          <cell r="AY5603">
            <v>-16.739922696039276</v>
          </cell>
          <cell r="AZ5603">
            <v>-4.6097373954533589</v>
          </cell>
          <cell r="BG5603">
            <v>0.70704687670281396</v>
          </cell>
          <cell r="BJ5603">
            <v>-4.3852775737118536E-2</v>
          </cell>
          <cell r="CF5603">
            <v>0</v>
          </cell>
          <cell r="CV5603">
            <v>21.875</v>
          </cell>
          <cell r="DA5603">
            <v>0</v>
          </cell>
          <cell r="ER5603">
            <v>132.16000000000003</v>
          </cell>
        </row>
        <row r="5604">
          <cell r="A5604">
            <v>607100</v>
          </cell>
          <cell r="C5604" t="str">
            <v>Vazquez, Boo</v>
          </cell>
          <cell r="AF5604">
            <v>0.15943904181212798</v>
          </cell>
          <cell r="AN5604">
            <v>93.504000000000005</v>
          </cell>
          <cell r="AP5604">
            <v>6.8822092587774164E-2</v>
          </cell>
          <cell r="AV5604" t="str">
            <v>LF</v>
          </cell>
          <cell r="AW5604">
            <v>-13.705708333333336</v>
          </cell>
          <cell r="AX5604">
            <v>-19.987083333333331</v>
          </cell>
          <cell r="AY5604">
            <v>-13.730624139723918</v>
          </cell>
          <cell r="AZ5604">
            <v>-13.705708333333336</v>
          </cell>
          <cell r="BG5604">
            <v>1.2808380065008687</v>
          </cell>
          <cell r="BJ5604">
            <v>1.9349204008211579E-2</v>
          </cell>
          <cell r="CF5604">
            <v>0</v>
          </cell>
          <cell r="CV5604">
            <v>23.208333333333332</v>
          </cell>
          <cell r="DA5604">
            <v>0</v>
          </cell>
          <cell r="ER5604">
            <v>233.76</v>
          </cell>
        </row>
        <row r="5605">
          <cell r="A5605">
            <v>620995</v>
          </cell>
          <cell r="C5605" t="str">
            <v>Lopez, Brandon</v>
          </cell>
          <cell r="AF5605">
            <v>0.17948369213445192</v>
          </cell>
          <cell r="AN5605">
            <v>94.944000000000017</v>
          </cell>
          <cell r="AP5605">
            <v>7.1138259569699325E-2</v>
          </cell>
          <cell r="AV5605" t="str">
            <v>SS</v>
          </cell>
          <cell r="AW5605">
            <v>-16.081319457823518</v>
          </cell>
          <cell r="AX5605">
            <v>-5.1872152208596942</v>
          </cell>
          <cell r="AY5605">
            <v>-16.002562054875789</v>
          </cell>
          <cell r="AZ5605">
            <v>-5.1872152208596942</v>
          </cell>
          <cell r="BG5605">
            <v>1.4108589358120116</v>
          </cell>
          <cell r="BJ5605">
            <v>1.9072549135030981E-2</v>
          </cell>
          <cell r="CF5605">
            <v>0</v>
          </cell>
          <cell r="CV5605">
            <v>22.791666666666668</v>
          </cell>
          <cell r="DA5605">
            <v>0</v>
          </cell>
          <cell r="ER5605">
            <v>237.36</v>
          </cell>
        </row>
        <row r="5606">
          <cell r="A5606">
            <v>621323</v>
          </cell>
          <cell r="C5606" t="str">
            <v>Brusa, Gio</v>
          </cell>
          <cell r="AF5606">
            <v>0.17429541555516553</v>
          </cell>
          <cell r="AN5606">
            <v>101.28</v>
          </cell>
          <cell r="AP5606">
            <v>8.1193991923049769E-2</v>
          </cell>
          <cell r="AV5606" t="str">
            <v>LF</v>
          </cell>
          <cell r="AW5606">
            <v>-13.773001372651571</v>
          </cell>
          <cell r="AX5606">
            <v>-20.409649999999999</v>
          </cell>
          <cell r="AY5606">
            <v>-14.222683484496196</v>
          </cell>
          <cell r="AZ5606">
            <v>-13.773001372651571</v>
          </cell>
          <cell r="BG5606">
            <v>1.4835074135069055</v>
          </cell>
          <cell r="BJ5606">
            <v>-1.5095412736808316E-3</v>
          </cell>
          <cell r="CF5606">
            <v>0</v>
          </cell>
          <cell r="CV5606">
            <v>22.958333333333332</v>
          </cell>
          <cell r="DA5606">
            <v>0</v>
          </cell>
          <cell r="ER5606">
            <v>253.2</v>
          </cell>
        </row>
        <row r="5607">
          <cell r="A5607">
            <v>621492</v>
          </cell>
          <cell r="C5607" t="str">
            <v>Vazquez, Charles</v>
          </cell>
          <cell r="AF5607">
            <v>0.1564605709541122</v>
          </cell>
          <cell r="AN5607">
            <v>53.440000000000012</v>
          </cell>
          <cell r="AP5607">
            <v>1.5813026213648107E-2</v>
          </cell>
          <cell r="AV5607" t="str">
            <v>C</v>
          </cell>
          <cell r="AW5607">
            <v>-18.008236355124001</v>
          </cell>
          <cell r="AX5607">
            <v>-20.744249999999994</v>
          </cell>
          <cell r="AY5607">
            <v>-19.365622235161947</v>
          </cell>
          <cell r="AZ5607">
            <v>-10.224246221094049</v>
          </cell>
          <cell r="BG5607">
            <v>1.4178116894230683</v>
          </cell>
          <cell r="BJ5607">
            <v>4.4711499608117503E-2</v>
          </cell>
          <cell r="CF5607">
            <v>0</v>
          </cell>
          <cell r="CV5607">
            <v>22.791666666666668</v>
          </cell>
          <cell r="DA5607">
            <v>0</v>
          </cell>
          <cell r="ER5607">
            <v>133.60000000000002</v>
          </cell>
        </row>
        <row r="5608">
          <cell r="A5608">
            <v>671775</v>
          </cell>
          <cell r="C5608" t="str">
            <v>Medina, Leandro</v>
          </cell>
          <cell r="AF5608">
            <v>0.13649532213262316</v>
          </cell>
          <cell r="AN5608">
            <v>57.792000000000009</v>
          </cell>
          <cell r="AP5608">
            <v>7.4421766783162591E-3</v>
          </cell>
          <cell r="AV5608" t="str">
            <v>SS</v>
          </cell>
          <cell r="AW5608">
            <v>-11</v>
          </cell>
          <cell r="AX5608">
            <v>-16</v>
          </cell>
          <cell r="AY5608">
            <v>-11</v>
          </cell>
          <cell r="AZ5608">
            <v>7</v>
          </cell>
          <cell r="BG5608">
            <v>0.66690842387069349</v>
          </cell>
          <cell r="BJ5608">
            <v>-1.947667856069514E-2</v>
          </cell>
          <cell r="CF5608">
            <v>0</v>
          </cell>
          <cell r="CV5608">
            <v>16.958333333333332</v>
          </cell>
          <cell r="DA5608">
            <v>0</v>
          </cell>
          <cell r="ER5608">
            <v>144.48000000000002</v>
          </cell>
        </row>
        <row r="5609">
          <cell r="A5609">
            <v>623195</v>
          </cell>
          <cell r="C5609" t="str">
            <v>Silviano, John</v>
          </cell>
          <cell r="AF5609">
            <v>0.18241909323321609</v>
          </cell>
          <cell r="AN5609">
            <v>81.088000000000022</v>
          </cell>
          <cell r="AP5609">
            <v>7.8059833717839089E-2</v>
          </cell>
          <cell r="AV5609" t="str">
            <v>C</v>
          </cell>
          <cell r="AW5609">
            <v>-15.095266085813392</v>
          </cell>
          <cell r="AX5609">
            <v>-22.433116666666667</v>
          </cell>
          <cell r="AY5609">
            <v>-16.360637850662968</v>
          </cell>
          <cell r="AZ5609">
            <v>-8.6430868242462005</v>
          </cell>
          <cell r="BG5609">
            <v>0.66968042423675445</v>
          </cell>
          <cell r="BJ5609">
            <v>-6.282829926597653E-3</v>
          </cell>
          <cell r="CF5609">
            <v>0</v>
          </cell>
          <cell r="CV5609">
            <v>21.958333333333332</v>
          </cell>
          <cell r="DA5609">
            <v>0</v>
          </cell>
          <cell r="ER5609">
            <v>202.72000000000003</v>
          </cell>
        </row>
        <row r="5610">
          <cell r="A5610">
            <v>623508</v>
          </cell>
          <cell r="C5610" t="str">
            <v>Giambrone, Trent</v>
          </cell>
          <cell r="AF5610">
            <v>0.17548290552569473</v>
          </cell>
          <cell r="AN5610">
            <v>91.77600000000001</v>
          </cell>
          <cell r="AP5610">
            <v>6.6027399161279976E-2</v>
          </cell>
          <cell r="AV5610" t="str">
            <v>2B</v>
          </cell>
          <cell r="AW5610">
            <v>-16.67507557477817</v>
          </cell>
          <cell r="AX5610">
            <v>-9.0620078810650604</v>
          </cell>
          <cell r="AY5610">
            <v>-18.045612425623478</v>
          </cell>
          <cell r="AZ5610">
            <v>-9.0620078810650604</v>
          </cell>
          <cell r="BG5610">
            <v>1.027118953186815</v>
          </cell>
          <cell r="BJ5610">
            <v>8.2440280449782022E-3</v>
          </cell>
          <cell r="CF5610">
            <v>0</v>
          </cell>
          <cell r="CV5610">
            <v>22.541666666666668</v>
          </cell>
          <cell r="DA5610">
            <v>0</v>
          </cell>
          <cell r="ER5610">
            <v>229.44</v>
          </cell>
        </row>
        <row r="5611">
          <cell r="A5611">
            <v>624408</v>
          </cell>
          <cell r="C5611" t="str">
            <v>Abreu, Willie</v>
          </cell>
          <cell r="AF5611">
            <v>0.18113701284124942</v>
          </cell>
          <cell r="AN5611">
            <v>99.84</v>
          </cell>
          <cell r="AP5611">
            <v>7.8927763689244812E-2</v>
          </cell>
          <cell r="AV5611" t="str">
            <v>RF</v>
          </cell>
          <cell r="AW5611">
            <v>-15.694941666666665</v>
          </cell>
          <cell r="AX5611">
            <v>-24.025383333333323</v>
          </cell>
          <cell r="AY5611">
            <v>-12.120573426662922</v>
          </cell>
          <cell r="AZ5611">
            <v>-12.120573426662922</v>
          </cell>
          <cell r="BG5611">
            <v>1.4539071965882346</v>
          </cell>
          <cell r="BJ5611">
            <v>-2.0887484058514601E-2</v>
          </cell>
          <cell r="CF5611">
            <v>0</v>
          </cell>
          <cell r="CV5611">
            <v>21.291666666666668</v>
          </cell>
          <cell r="DA5611">
            <v>0</v>
          </cell>
          <cell r="ER5611">
            <v>249.6</v>
          </cell>
        </row>
        <row r="5612">
          <cell r="A5612">
            <v>641584</v>
          </cell>
          <cell r="C5612" t="str">
            <v>Fraley, Jake</v>
          </cell>
          <cell r="AF5612">
            <v>0.18746915210080151</v>
          </cell>
          <cell r="AN5612">
            <v>101.85599999999999</v>
          </cell>
          <cell r="AP5612">
            <v>8.2097363792508871E-2</v>
          </cell>
          <cell r="AV5612" t="str">
            <v>CF</v>
          </cell>
          <cell r="AW5612">
            <v>-15.886175</v>
          </cell>
          <cell r="AX5612">
            <v>-24.423449999999995</v>
          </cell>
          <cell r="AY5612">
            <v>-2.5690795731835192</v>
          </cell>
          <cell r="AZ5612">
            <v>-2.5690795731835192</v>
          </cell>
          <cell r="BG5612">
            <v>1.3121688504956448</v>
          </cell>
          <cell r="BJ5612">
            <v>-1.504824237812874E-2</v>
          </cell>
          <cell r="CF5612">
            <v>0</v>
          </cell>
          <cell r="CV5612">
            <v>21.125</v>
          </cell>
          <cell r="DA5612">
            <v>0</v>
          </cell>
          <cell r="ER5612">
            <v>254.64</v>
          </cell>
        </row>
        <row r="5613">
          <cell r="A5613">
            <v>641631</v>
          </cell>
          <cell r="C5613" t="str">
            <v>Gray, Logan</v>
          </cell>
          <cell r="AF5613">
            <v>0.14286228917510135</v>
          </cell>
          <cell r="AN5613">
            <v>83.712000000000003</v>
          </cell>
          <cell r="AP5613">
            <v>5.2760541439405229E-2</v>
          </cell>
          <cell r="AV5613" t="str">
            <v>3B</v>
          </cell>
          <cell r="AW5613">
            <v>-11</v>
          </cell>
          <cell r="AX5613">
            <v>-16</v>
          </cell>
          <cell r="AY5613">
            <v>-11</v>
          </cell>
          <cell r="AZ5613">
            <v>1.5</v>
          </cell>
          <cell r="BG5613">
            <v>1.3169184797278359</v>
          </cell>
          <cell r="BJ5613">
            <v>6.7638734928768124E-3</v>
          </cell>
          <cell r="CF5613">
            <v>0</v>
          </cell>
          <cell r="CV5613">
            <v>21.458333333333332</v>
          </cell>
          <cell r="DA5613">
            <v>0</v>
          </cell>
          <cell r="ER5613">
            <v>209.28</v>
          </cell>
        </row>
        <row r="5614">
          <cell r="A5614">
            <v>641654</v>
          </cell>
          <cell r="C5614" t="str">
            <v>Hall, Chandler</v>
          </cell>
          <cell r="AF5614">
            <v>0.1688457486850713</v>
          </cell>
          <cell r="AN5614">
            <v>82.272000000000006</v>
          </cell>
          <cell r="AP5614">
            <v>5.0351697274558793E-2</v>
          </cell>
          <cell r="AV5614" t="str">
            <v>SS</v>
          </cell>
          <cell r="AW5614">
            <v>-16.98959218358911</v>
          </cell>
          <cell r="AX5614">
            <v>-10.277792419914972</v>
          </cell>
          <cell r="AY5614">
            <v>-17.263002078118802</v>
          </cell>
          <cell r="AZ5614">
            <v>-10.277792419914972</v>
          </cell>
          <cell r="BG5614">
            <v>0.84659045538754252</v>
          </cell>
          <cell r="BJ5614">
            <v>1.8323914908281558E-2</v>
          </cell>
          <cell r="CF5614">
            <v>0</v>
          </cell>
          <cell r="CV5614">
            <v>21.375</v>
          </cell>
          <cell r="DA5614">
            <v>0</v>
          </cell>
          <cell r="ER5614">
            <v>205.68</v>
          </cell>
        </row>
        <row r="5615">
          <cell r="A5615">
            <v>641740</v>
          </cell>
          <cell r="C5615" t="str">
            <v>Karaviotis, Mark</v>
          </cell>
          <cell r="AF5615">
            <v>0.20208368520780678</v>
          </cell>
          <cell r="AN5615">
            <v>94.944000000000017</v>
          </cell>
          <cell r="AP5615">
            <v>7.1138259569699325E-2</v>
          </cell>
          <cell r="AV5615" t="str">
            <v>SS</v>
          </cell>
          <cell r="AW5615">
            <v>-16.407483333333335</v>
          </cell>
          <cell r="AX5615">
            <v>-7.9329526588687447</v>
          </cell>
          <cell r="AY5615">
            <v>-14.314671928859431</v>
          </cell>
          <cell r="AZ5615">
            <v>-7.9329526588687447</v>
          </cell>
          <cell r="BG5615">
            <v>1.3254778403101284</v>
          </cell>
          <cell r="BJ5615">
            <v>-1.6166180945764717E-3</v>
          </cell>
          <cell r="CF5615">
            <v>0</v>
          </cell>
          <cell r="CV5615">
            <v>20.708333333333332</v>
          </cell>
          <cell r="DA5615">
            <v>0</v>
          </cell>
          <cell r="ER5615">
            <v>237.36</v>
          </cell>
        </row>
        <row r="5616">
          <cell r="A5616">
            <v>641943</v>
          </cell>
          <cell r="C5616" t="str">
            <v>Palacios, Joshua</v>
          </cell>
          <cell r="AF5616">
            <v>0.16581502669675519</v>
          </cell>
          <cell r="AN5616">
            <v>96.672000000000011</v>
          </cell>
          <cell r="AP5616">
            <v>7.3902495848183314E-2</v>
          </cell>
          <cell r="AV5616" t="str">
            <v>CF</v>
          </cell>
          <cell r="AW5616">
            <v>-16.083583333333337</v>
          </cell>
          <cell r="AX5616">
            <v>-24.837383333333332</v>
          </cell>
          <cell r="AY5616">
            <v>-10.132009441165145</v>
          </cell>
          <cell r="AZ5616">
            <v>-10.132009441165145</v>
          </cell>
          <cell r="BG5616">
            <v>1.625270156251331</v>
          </cell>
          <cell r="BJ5616">
            <v>3.7816015893001813E-2</v>
          </cell>
          <cell r="CF5616">
            <v>0</v>
          </cell>
          <cell r="CV5616">
            <v>20.958333333333332</v>
          </cell>
          <cell r="DA5616">
            <v>0</v>
          </cell>
          <cell r="ER5616">
            <v>241.68</v>
          </cell>
        </row>
        <row r="5617">
          <cell r="A5617">
            <v>641999</v>
          </cell>
          <cell r="C5617" t="str">
            <v>Ray, Corey</v>
          </cell>
          <cell r="AF5617">
            <v>0.20298469985412512</v>
          </cell>
          <cell r="AN5617">
            <v>107.904</v>
          </cell>
          <cell r="AP5617">
            <v>9.1476614527324362E-2</v>
          </cell>
          <cell r="AV5617" t="str">
            <v>CF</v>
          </cell>
          <cell r="AW5617">
            <v>-15.121241666666666</v>
          </cell>
          <cell r="AX5617">
            <v>-22.831183333333328</v>
          </cell>
          <cell r="AY5617">
            <v>-7.1668074906062351</v>
          </cell>
          <cell r="AZ5617">
            <v>-7.1668074906062351</v>
          </cell>
          <cell r="BG5617">
            <v>1.1598843662924874</v>
          </cell>
          <cell r="BJ5617">
            <v>-2.1297465153201689E-2</v>
          </cell>
          <cell r="CF5617">
            <v>0</v>
          </cell>
          <cell r="CV5617">
            <v>21.791666666666668</v>
          </cell>
          <cell r="DA5617">
            <v>0</v>
          </cell>
          <cell r="ER5617">
            <v>269.76</v>
          </cell>
        </row>
        <row r="5618">
          <cell r="A5618">
            <v>642093</v>
          </cell>
          <cell r="C5618" t="str">
            <v>Smith, Stephen</v>
          </cell>
          <cell r="AF5618">
            <v>0.17203821962048546</v>
          </cell>
          <cell r="AN5618">
            <v>83.424000000000007</v>
          </cell>
          <cell r="AP5618">
            <v>5.2279750732824204E-2</v>
          </cell>
          <cell r="AV5618" t="str">
            <v>RF</v>
          </cell>
          <cell r="AW5618">
            <v>-16.806440204613082</v>
          </cell>
          <cell r="AX5618">
            <v>-23.229249999999997</v>
          </cell>
          <cell r="AY5618">
            <v>-16.448295403096527</v>
          </cell>
          <cell r="AZ5618">
            <v>-16.448295403096527</v>
          </cell>
          <cell r="BG5618">
            <v>1.3825002783464604</v>
          </cell>
          <cell r="BJ5618">
            <v>9.702296361171231E-3</v>
          </cell>
          <cell r="CF5618">
            <v>0</v>
          </cell>
          <cell r="CV5618">
            <v>21.625</v>
          </cell>
          <cell r="DA5618">
            <v>0</v>
          </cell>
          <cell r="ER5618">
            <v>208.56</v>
          </cell>
        </row>
        <row r="5619">
          <cell r="A5619">
            <v>656340</v>
          </cell>
          <cell r="C5619" t="str">
            <v>Cumberland, Brett</v>
          </cell>
          <cell r="AF5619">
            <v>0.15742139174069125</v>
          </cell>
          <cell r="AN5619">
            <v>88.864000000000019</v>
          </cell>
          <cell r="AP5619">
            <v>7.5736197909836878E-2</v>
          </cell>
          <cell r="AV5619" t="str">
            <v>C</v>
          </cell>
          <cell r="AW5619">
            <v>-16.589846697122454</v>
          </cell>
          <cell r="AX5619">
            <v>-24.622483333333324</v>
          </cell>
          <cell r="AY5619">
            <v>-16.75621920727437</v>
          </cell>
          <cell r="AZ5619">
            <v>-2.0413203562234767</v>
          </cell>
          <cell r="BG5619">
            <v>1.1099284114315218</v>
          </cell>
          <cell r="BJ5619">
            <v>-6.0856306255631654E-3</v>
          </cell>
          <cell r="CF5619">
            <v>0</v>
          </cell>
          <cell r="CV5619">
            <v>21.041666666666668</v>
          </cell>
          <cell r="DA5619">
            <v>0</v>
          </cell>
          <cell r="ER5619">
            <v>222.16000000000003</v>
          </cell>
        </row>
        <row r="5620">
          <cell r="A5620">
            <v>656928</v>
          </cell>
          <cell r="C5620" t="str">
            <v>Salva, Yordany</v>
          </cell>
          <cell r="AF5620">
            <v>0.17287510010354551</v>
          </cell>
          <cell r="AN5620">
            <v>50.56</v>
          </cell>
          <cell r="AP5620">
            <v>1.059787898851694E-2</v>
          </cell>
          <cell r="AV5620" t="str">
            <v>C</v>
          </cell>
          <cell r="AW5620">
            <v>-23.487696697122459</v>
          </cell>
          <cell r="AX5620">
            <v>-29.151338363789122</v>
          </cell>
          <cell r="AY5620">
            <v>-26.182171985052157</v>
          </cell>
          <cell r="AZ5620">
            <v>-12.842640567597687</v>
          </cell>
          <cell r="BG5620">
            <v>0.70381559270645222</v>
          </cell>
          <cell r="BJ5620">
            <v>8.4796059876010555E-4</v>
          </cell>
          <cell r="CF5620">
            <v>0</v>
          </cell>
          <cell r="CV5620">
            <v>19.708333333333332</v>
          </cell>
          <cell r="DA5620">
            <v>0</v>
          </cell>
          <cell r="ER5620">
            <v>126.4</v>
          </cell>
        </row>
        <row r="5621">
          <cell r="A5621">
            <v>657066</v>
          </cell>
          <cell r="C5621" t="str">
            <v>Upshaw, Armond</v>
          </cell>
          <cell r="AF5621">
            <v>0.14673891369478381</v>
          </cell>
          <cell r="AN5621">
            <v>66.720000000000013</v>
          </cell>
          <cell r="AP5621">
            <v>2.3533471618670032E-2</v>
          </cell>
          <cell r="AV5621" t="str">
            <v>CF</v>
          </cell>
          <cell r="AW5621">
            <v>-17.271216666666668</v>
          </cell>
          <cell r="AX5621">
            <v>-27.375816666666658</v>
          </cell>
          <cell r="AY5621">
            <v>-5.5081374685008662</v>
          </cell>
          <cell r="AZ5621">
            <v>-5.5081374685008662</v>
          </cell>
          <cell r="BG5621">
            <v>0.97739604551933135</v>
          </cell>
          <cell r="BJ5621">
            <v>3.5180603152258294E-2</v>
          </cell>
          <cell r="CF5621">
            <v>0</v>
          </cell>
          <cell r="CV5621">
            <v>20.041666666666668</v>
          </cell>
          <cell r="DA5621">
            <v>0</v>
          </cell>
          <cell r="ER5621">
            <v>166.8</v>
          </cell>
        </row>
        <row r="5622">
          <cell r="A5622">
            <v>663396</v>
          </cell>
          <cell r="C5622" t="str">
            <v>Jenco, Saige</v>
          </cell>
          <cell r="AF5622">
            <v>0.1920286925871193</v>
          </cell>
          <cell r="AN5622">
            <v>101.28</v>
          </cell>
          <cell r="AP5622">
            <v>8.1193991923049769E-2</v>
          </cell>
          <cell r="AV5622" t="str">
            <v>LF</v>
          </cell>
          <cell r="AW5622">
            <v>-15.025625000000002</v>
          </cell>
          <cell r="AX5622">
            <v>-22.632149999999996</v>
          </cell>
          <cell r="AY5622">
            <v>-5.5155634290193314</v>
          </cell>
          <cell r="AZ5622">
            <v>-5.5155634290193314</v>
          </cell>
          <cell r="BG5622">
            <v>1.2643681385166228</v>
          </cell>
          <cell r="BJ5622">
            <v>8.5585845192370485E-3</v>
          </cell>
          <cell r="CF5622">
            <v>0</v>
          </cell>
          <cell r="CV5622">
            <v>21.875</v>
          </cell>
          <cell r="DA5622">
            <v>0</v>
          </cell>
          <cell r="ER5622">
            <v>253.2</v>
          </cell>
        </row>
        <row r="5623">
          <cell r="A5623">
            <v>664104</v>
          </cell>
          <cell r="C5623" t="str">
            <v>Neslony, Tyler</v>
          </cell>
          <cell r="AF5623">
            <v>0.17779610230078813</v>
          </cell>
          <cell r="AN5623">
            <v>94.08</v>
          </cell>
          <cell r="AP5623">
            <v>6.9749944116409002E-2</v>
          </cell>
          <cell r="AV5623" t="str">
            <v>RF</v>
          </cell>
          <cell r="AW5623">
            <v>-16.909299468985395</v>
          </cell>
          <cell r="AX5623">
            <v>-21.580749999999995</v>
          </cell>
          <cell r="AY5623">
            <v>-15.476536785679915</v>
          </cell>
          <cell r="AZ5623">
            <v>-15.476536785679915</v>
          </cell>
          <cell r="BG5623">
            <v>1.4895764258186044</v>
          </cell>
          <cell r="BJ5623">
            <v>2.1800171161200203E-2</v>
          </cell>
          <cell r="CF5623">
            <v>0</v>
          </cell>
          <cell r="CV5623">
            <v>22.375</v>
          </cell>
          <cell r="DA5623">
            <v>0</v>
          </cell>
          <cell r="ER5623">
            <v>235.2</v>
          </cell>
        </row>
        <row r="5624">
          <cell r="A5624">
            <v>664763</v>
          </cell>
          <cell r="C5624" t="str">
            <v>Albertson, Will</v>
          </cell>
          <cell r="AF5624">
            <v>0.1497948197893455</v>
          </cell>
          <cell r="AN5624">
            <v>57.760000000000005</v>
          </cell>
          <cell r="AP5624">
            <v>2.3533471618670032E-2</v>
          </cell>
          <cell r="AV5624" t="str">
            <v>C</v>
          </cell>
          <cell r="AW5624">
            <v>-16.726264659224583</v>
          </cell>
          <cell r="AX5624">
            <v>-22.249949999999995</v>
          </cell>
          <cell r="AY5624">
            <v>-16.862738990077212</v>
          </cell>
          <cell r="AZ5624">
            <v>-3.9990550306045654</v>
          </cell>
          <cell r="BG5624">
            <v>1.1672383060980356</v>
          </cell>
          <cell r="BJ5624">
            <v>-5.3491441692139721E-2</v>
          </cell>
          <cell r="CF5624">
            <v>0</v>
          </cell>
          <cell r="CV5624">
            <v>22.041666666666668</v>
          </cell>
          <cell r="DA5624">
            <v>0</v>
          </cell>
          <cell r="ER5624">
            <v>144.4</v>
          </cell>
        </row>
        <row r="5625">
          <cell r="A5625">
            <v>665691</v>
          </cell>
          <cell r="C5625" t="str">
            <v>Xu, Gui Yuan</v>
          </cell>
          <cell r="AF5625">
            <v>0.14130251877068067</v>
          </cell>
          <cell r="AN5625">
            <v>73.344000000000008</v>
          </cell>
          <cell r="AP5625">
            <v>3.5139030497782997E-2</v>
          </cell>
          <cell r="AV5625" t="str">
            <v>1B</v>
          </cell>
          <cell r="AW5625">
            <v>-18.136336722991853</v>
          </cell>
          <cell r="AX5625">
            <v>-26.221983333333331</v>
          </cell>
          <cell r="AY5625">
            <v>-19.165751317115465</v>
          </cell>
          <cell r="AZ5625">
            <v>-18.136336722991853</v>
          </cell>
          <cell r="BG5625">
            <v>0.76379843121498014</v>
          </cell>
          <cell r="BJ5625">
            <v>1.1690036626613415E-2</v>
          </cell>
          <cell r="CF5625">
            <v>0</v>
          </cell>
          <cell r="CV5625">
            <v>20.458333333333332</v>
          </cell>
          <cell r="DA5625">
            <v>0</v>
          </cell>
          <cell r="ER5625">
            <v>183.36</v>
          </cell>
        </row>
        <row r="5626">
          <cell r="A5626">
            <v>666135</v>
          </cell>
          <cell r="C5626" t="str">
            <v>Kirilloff, Alex</v>
          </cell>
          <cell r="AF5626">
            <v>0.16883295872715443</v>
          </cell>
          <cell r="AN5626">
            <v>107.904</v>
          </cell>
          <cell r="AP5626">
            <v>9.1476614527324362E-2</v>
          </cell>
          <cell r="AV5626" t="str">
            <v>RF</v>
          </cell>
          <cell r="AW5626">
            <v>-23.134710768160701</v>
          </cell>
          <cell r="AX5626">
            <v>-31.965249999999994</v>
          </cell>
          <cell r="AY5626">
            <v>-22.234769835568514</v>
          </cell>
          <cell r="AZ5626">
            <v>-22.234769835568514</v>
          </cell>
          <cell r="BG5626">
            <v>1.2500580033347635</v>
          </cell>
          <cell r="BJ5626">
            <v>8.498292203775959E-3</v>
          </cell>
          <cell r="CF5626">
            <v>0</v>
          </cell>
          <cell r="CV5626">
            <v>18.625</v>
          </cell>
          <cell r="DA5626">
            <v>0</v>
          </cell>
          <cell r="ER5626">
            <v>269.76</v>
          </cell>
        </row>
        <row r="5627">
          <cell r="A5627">
            <v>666160</v>
          </cell>
          <cell r="C5627" t="str">
            <v>Moniak, Mickey</v>
          </cell>
          <cell r="AF5627">
            <v>0.16558464938421907</v>
          </cell>
          <cell r="AN5627">
            <v>95.52000000000001</v>
          </cell>
          <cell r="AP5627">
            <v>7.2061503340888899E-2</v>
          </cell>
          <cell r="AV5627" t="str">
            <v>CF</v>
          </cell>
          <cell r="AW5627">
            <v>-20.161999999999999</v>
          </cell>
          <cell r="AX5627">
            <v>-33.730649999999997</v>
          </cell>
          <cell r="AY5627">
            <v>-11.207587822533341</v>
          </cell>
          <cell r="AZ5627">
            <v>-11.207587822533341</v>
          </cell>
          <cell r="BG5627">
            <v>1.2189904841091954</v>
          </cell>
          <cell r="BJ5627">
            <v>1.2258012145150377E-2</v>
          </cell>
          <cell r="CF5627">
            <v>0</v>
          </cell>
          <cell r="CV5627">
            <v>18.125</v>
          </cell>
          <cell r="DA5627">
            <v>0</v>
          </cell>
          <cell r="ER5627">
            <v>238.8</v>
          </cell>
        </row>
        <row r="5628">
          <cell r="A5628">
            <v>666164</v>
          </cell>
          <cell r="C5628" t="str">
            <v>Rutherford, Blake</v>
          </cell>
          <cell r="AF5628">
            <v>0.16599445799059603</v>
          </cell>
          <cell r="AN5628">
            <v>86.304000000000002</v>
          </cell>
          <cell r="AP5628">
            <v>5.7065805552549476E-2</v>
          </cell>
          <cell r="AV5628" t="str">
            <v>CF</v>
          </cell>
          <cell r="AW5628">
            <v>-18.588525000000001</v>
          </cell>
          <cell r="AX5628">
            <v>-30.247449999999994</v>
          </cell>
          <cell r="AY5628">
            <v>-17.409184587614579</v>
          </cell>
          <cell r="AZ5628">
            <v>-17.409184587614579</v>
          </cell>
          <cell r="BG5628">
            <v>1.3597529510065338</v>
          </cell>
          <cell r="BJ5628">
            <v>4.8024451756846213E-2</v>
          </cell>
          <cell r="CF5628">
            <v>0</v>
          </cell>
          <cell r="CV5628">
            <v>19.125</v>
          </cell>
          <cell r="DA5628">
            <v>0</v>
          </cell>
          <cell r="ER5628">
            <v>215.76</v>
          </cell>
        </row>
        <row r="5629">
          <cell r="A5629">
            <v>666167</v>
          </cell>
          <cell r="C5629" t="str">
            <v>Stobbe, Cole</v>
          </cell>
          <cell r="AF5629">
            <v>0.14145308199344184</v>
          </cell>
          <cell r="AN5629">
            <v>89.183999999999997</v>
          </cell>
          <cell r="AP5629">
            <v>6.1803763429211567E-2</v>
          </cell>
          <cell r="AV5629" t="str">
            <v>SS</v>
          </cell>
          <cell r="AW5629">
            <v>-18.968</v>
          </cell>
          <cell r="AX5629">
            <v>-14.824397602949702</v>
          </cell>
          <cell r="AY5629">
            <v>-16.509229704748321</v>
          </cell>
          <cell r="AZ5629">
            <v>-14.824397602949702</v>
          </cell>
          <cell r="BG5629">
            <v>1.0425592063434133</v>
          </cell>
          <cell r="BJ5629">
            <v>3.9400917876881991E-3</v>
          </cell>
          <cell r="CF5629">
            <v>0</v>
          </cell>
          <cell r="CV5629">
            <v>18.875</v>
          </cell>
          <cell r="DA5629">
            <v>0</v>
          </cell>
          <cell r="ER5629">
            <v>222.95999999999998</v>
          </cell>
        </row>
        <row r="5630">
          <cell r="A5630">
            <v>666696</v>
          </cell>
          <cell r="C5630" t="str">
            <v>Alfonso, Victor</v>
          </cell>
          <cell r="AF5630">
            <v>0.10704311124330186</v>
          </cell>
          <cell r="AN5630">
            <v>93.792000000000016</v>
          </cell>
          <cell r="AP5630">
            <v>6.9286249601561378E-2</v>
          </cell>
          <cell r="AV5630" t="str">
            <v>2B</v>
          </cell>
          <cell r="AW5630">
            <v>-23.252383488119179</v>
          </cell>
          <cell r="AX5630">
            <v>-24.484607225986792</v>
          </cell>
          <cell r="AY5630">
            <v>-26.799177984158899</v>
          </cell>
          <cell r="AZ5630">
            <v>-23.252383488119179</v>
          </cell>
          <cell r="BG5630">
            <v>0.57331300122538176</v>
          </cell>
          <cell r="BJ5630">
            <v>-3.3833257355963533E-3</v>
          </cell>
          <cell r="CF5630">
            <v>0</v>
          </cell>
          <cell r="CV5630">
            <v>16.875</v>
          </cell>
          <cell r="DA5630">
            <v>0</v>
          </cell>
          <cell r="ER5630">
            <v>234.48000000000002</v>
          </cell>
        </row>
        <row r="5631">
          <cell r="A5631">
            <v>667491</v>
          </cell>
          <cell r="C5631" t="str">
            <v>Gutierrez, Eric</v>
          </cell>
          <cell r="AF5631">
            <v>0.18823972309110429</v>
          </cell>
          <cell r="AN5631">
            <v>94.08</v>
          </cell>
          <cell r="AP5631">
            <v>6.9749944116409002E-2</v>
          </cell>
          <cell r="AV5631" t="str">
            <v>1B</v>
          </cell>
          <cell r="AW5631">
            <v>-16.2255368726013</v>
          </cell>
          <cell r="AX5631">
            <v>-21.246149999999993</v>
          </cell>
          <cell r="AY5631">
            <v>-16.162686301143829</v>
          </cell>
          <cell r="AZ5631">
            <v>-16.162686301143829</v>
          </cell>
          <cell r="BG5631">
            <v>1.1083997194431032</v>
          </cell>
          <cell r="BJ5631">
            <v>-2.1099913053487292E-2</v>
          </cell>
          <cell r="CF5631">
            <v>0</v>
          </cell>
          <cell r="CV5631">
            <v>22.541666666666668</v>
          </cell>
          <cell r="DA5631">
            <v>0</v>
          </cell>
          <cell r="ER5631">
            <v>235.2</v>
          </cell>
        </row>
        <row r="5632">
          <cell r="A5632">
            <v>667599</v>
          </cell>
          <cell r="C5632" t="str">
            <v>Smith, Juan Carlos</v>
          </cell>
          <cell r="AF5632">
            <v>0.11797006836435668</v>
          </cell>
          <cell r="AN5632">
            <v>64.992000000000004</v>
          </cell>
          <cell r="AP5632">
            <v>2.0459874319061933E-2</v>
          </cell>
          <cell r="AV5632" t="str">
            <v>RF</v>
          </cell>
          <cell r="AW5632">
            <v>-24.863190468176168</v>
          </cell>
          <cell r="AX5632">
            <v>-31.977740468176162</v>
          </cell>
          <cell r="AY5632">
            <v>-24.928183659140288</v>
          </cell>
          <cell r="AZ5632">
            <v>-24.863190468176168</v>
          </cell>
          <cell r="BG5632">
            <v>0.77693350673434491</v>
          </cell>
          <cell r="BJ5632">
            <v>1.2235881124011945E-2</v>
          </cell>
          <cell r="CF5632">
            <v>0</v>
          </cell>
          <cell r="CV5632">
            <v>18.875</v>
          </cell>
          <cell r="DA5632">
            <v>0</v>
          </cell>
          <cell r="ER5632">
            <v>162.48000000000002</v>
          </cell>
        </row>
        <row r="5633">
          <cell r="A5633">
            <v>667761</v>
          </cell>
          <cell r="C5633" t="str">
            <v>O'Brien, Cam</v>
          </cell>
          <cell r="AF5633">
            <v>0.17232765068145656</v>
          </cell>
          <cell r="AN5633">
            <v>62.94400000000001</v>
          </cell>
          <cell r="AP5633">
            <v>3.2639610923215545E-2</v>
          </cell>
          <cell r="AV5633" t="str">
            <v>C</v>
          </cell>
          <cell r="AW5633">
            <v>-13.138375</v>
          </cell>
          <cell r="AX5633">
            <v>-18.902549999999998</v>
          </cell>
          <cell r="AY5633">
            <v>-11.738479921560085</v>
          </cell>
          <cell r="AZ5633">
            <v>4.8050894277552896</v>
          </cell>
          <cell r="BG5633">
            <v>0.93780956417420813</v>
          </cell>
          <cell r="BJ5633">
            <v>3.4101399485946531E-2</v>
          </cell>
          <cell r="CF5633">
            <v>0</v>
          </cell>
          <cell r="CV5633">
            <v>23.875</v>
          </cell>
          <cell r="DA5633">
            <v>0</v>
          </cell>
          <cell r="ER5633">
            <v>157.36000000000001</v>
          </cell>
        </row>
        <row r="5634">
          <cell r="A5634">
            <v>668571</v>
          </cell>
          <cell r="C5634" t="str">
            <v>Alvarez, Wilson</v>
          </cell>
          <cell r="AF5634">
            <v>0.12754843149570411</v>
          </cell>
          <cell r="AN5634">
            <v>79.103999999999999</v>
          </cell>
          <cell r="AP5634">
            <v>4.5008872368068498E-2</v>
          </cell>
          <cell r="AV5634" t="str">
            <v>2B</v>
          </cell>
          <cell r="AW5634">
            <v>-20.161999999999999</v>
          </cell>
          <cell r="AX5634">
            <v>-15.885179794196157</v>
          </cell>
          <cell r="AY5634">
            <v>-9.1888749999999977</v>
          </cell>
          <cell r="AZ5634">
            <v>-9.1888749999999977</v>
          </cell>
          <cell r="BG5634">
            <v>0.53360493739485371</v>
          </cell>
          <cell r="BJ5634">
            <v>-2.9722056947749362E-2</v>
          </cell>
          <cell r="CF5634">
            <v>0</v>
          </cell>
          <cell r="CV5634">
            <v>18.125</v>
          </cell>
          <cell r="DA5634">
            <v>0</v>
          </cell>
          <cell r="ER5634">
            <v>197.76</v>
          </cell>
        </row>
        <row r="5635">
          <cell r="A5635">
            <v>668580</v>
          </cell>
          <cell r="C5635" t="str">
            <v>Espinoza, Gilberto</v>
          </cell>
          <cell r="AF5635">
            <v>0.11983366286413197</v>
          </cell>
          <cell r="AN5635">
            <v>71.328000000000003</v>
          </cell>
          <cell r="AP5635">
            <v>3.163621355109425E-2</v>
          </cell>
          <cell r="AV5635" t="str">
            <v>LF</v>
          </cell>
          <cell r="AW5635">
            <v>-21.013574999999999</v>
          </cell>
          <cell r="AX5635">
            <v>-35.638849999999991</v>
          </cell>
          <cell r="AY5635">
            <v>-17.884096796573814</v>
          </cell>
          <cell r="AZ5635">
            <v>-17.884096796573814</v>
          </cell>
          <cell r="BG5635">
            <v>0.64536081872857465</v>
          </cell>
          <cell r="BJ5635">
            <v>-1.3632871511007174E-2</v>
          </cell>
          <cell r="CF5635">
            <v>0</v>
          </cell>
          <cell r="CV5635">
            <v>17.625</v>
          </cell>
          <cell r="DA5635">
            <v>0</v>
          </cell>
          <cell r="ER5635">
            <v>178.32</v>
          </cell>
        </row>
        <row r="5636">
          <cell r="A5636">
            <v>668706</v>
          </cell>
          <cell r="C5636" t="str">
            <v>Stephen, Josh</v>
          </cell>
          <cell r="AF5636">
            <v>0.15901778171173822</v>
          </cell>
          <cell r="AN5636">
            <v>92.352000000000004</v>
          </cell>
          <cell r="AP5636">
            <v>6.6960825676373514E-2</v>
          </cell>
          <cell r="AV5636" t="str">
            <v>LF</v>
          </cell>
          <cell r="AW5636">
            <v>-19.100666666666665</v>
          </cell>
          <cell r="AX5636">
            <v>-31.376783333333325</v>
          </cell>
          <cell r="AY5636">
            <v>-16.749886357266547</v>
          </cell>
          <cell r="AZ5636">
            <v>-16.749886357266547</v>
          </cell>
          <cell r="BG5636">
            <v>0.92353385939841348</v>
          </cell>
          <cell r="BJ5636">
            <v>2.7406316667924202E-3</v>
          </cell>
          <cell r="CF5636">
            <v>0</v>
          </cell>
          <cell r="CV5636">
            <v>18.791666666666668</v>
          </cell>
          <cell r="DA5636">
            <v>0</v>
          </cell>
          <cell r="ER5636">
            <v>230.88</v>
          </cell>
        </row>
        <row r="5637">
          <cell r="A5637">
            <v>668804</v>
          </cell>
          <cell r="C5637" t="str">
            <v>Reynolds, Bryan</v>
          </cell>
          <cell r="AF5637">
            <v>0.18612431783907651</v>
          </cell>
          <cell r="AN5637">
            <v>99.552000000000007</v>
          </cell>
          <cell r="AP5637">
            <v>7.8473175867942335E-2</v>
          </cell>
          <cell r="AV5637" t="str">
            <v>CF</v>
          </cell>
          <cell r="AW5637">
            <v>-16.810900143625851</v>
          </cell>
          <cell r="AX5637">
            <v>-23.627316666666665</v>
          </cell>
          <cell r="AY5637">
            <v>-13.401550656519888</v>
          </cell>
          <cell r="AZ5637">
            <v>-13.401550656519888</v>
          </cell>
          <cell r="BG5637">
            <v>1.5597902780174402</v>
          </cell>
          <cell r="BJ5637">
            <v>6.535180544935848E-3</v>
          </cell>
          <cell r="CF5637">
            <v>0</v>
          </cell>
          <cell r="CV5637">
            <v>21.458333333333332</v>
          </cell>
          <cell r="DA5637">
            <v>0</v>
          </cell>
          <cell r="ER5637">
            <v>248.88</v>
          </cell>
        </row>
        <row r="5638">
          <cell r="A5638">
            <v>669014</v>
          </cell>
          <cell r="C5638" t="str">
            <v>Howell, Gabe</v>
          </cell>
          <cell r="AF5638">
            <v>0.14564515584293736</v>
          </cell>
          <cell r="AN5638">
            <v>60.672000000000004</v>
          </cell>
          <cell r="AP5638">
            <v>1.2690556190459557E-2</v>
          </cell>
          <cell r="AV5638" t="str">
            <v>3B</v>
          </cell>
          <cell r="AW5638">
            <v>-19.896666666666665</v>
          </cell>
          <cell r="AX5638">
            <v>-15.963000738193172</v>
          </cell>
          <cell r="AY5638">
            <v>-20.071267780629071</v>
          </cell>
          <cell r="AZ5638">
            <v>-15.963000738193172</v>
          </cell>
          <cell r="BG5638">
            <v>0.85351450812408458</v>
          </cell>
          <cell r="BJ5638">
            <v>-2.1050090948591244E-2</v>
          </cell>
          <cell r="CF5638">
            <v>0</v>
          </cell>
          <cell r="CV5638">
            <v>18.291666666666668</v>
          </cell>
          <cell r="DA5638">
            <v>0</v>
          </cell>
          <cell r="ER5638">
            <v>151.68</v>
          </cell>
        </row>
        <row r="5639">
          <cell r="A5639">
            <v>669033</v>
          </cell>
          <cell r="C5639" t="str">
            <v>King, Nick</v>
          </cell>
          <cell r="AF5639">
            <v>0.15970952459807763</v>
          </cell>
          <cell r="AN5639">
            <v>70.463999999999999</v>
          </cell>
          <cell r="AP5639">
            <v>3.0127208497847113E-2</v>
          </cell>
          <cell r="AV5639" t="str">
            <v>2B</v>
          </cell>
          <cell r="AW5639">
            <v>-14.2577</v>
          </cell>
          <cell r="AX5639">
            <v>-1.881092679160481</v>
          </cell>
          <cell r="AY5639">
            <v>-13.303377901063351</v>
          </cell>
          <cell r="AZ5639">
            <v>-1.881092679160481</v>
          </cell>
          <cell r="BG5639">
            <v>1.3402574537396243</v>
          </cell>
          <cell r="BJ5639">
            <v>2.9820022411085337E-2</v>
          </cell>
          <cell r="CF5639">
            <v>0</v>
          </cell>
          <cell r="CV5639">
            <v>22.625</v>
          </cell>
          <cell r="DA5639">
            <v>0</v>
          </cell>
          <cell r="ER5639">
            <v>176.16</v>
          </cell>
        </row>
        <row r="5640">
          <cell r="A5640">
            <v>669279</v>
          </cell>
          <cell r="C5640" t="str">
            <v>Stupienski, Gavin</v>
          </cell>
          <cell r="AF5640">
            <v>0.16263548755858948</v>
          </cell>
          <cell r="AN5640">
            <v>62.368000000000009</v>
          </cell>
          <cell r="AP5640">
            <v>3.163621355109425E-2</v>
          </cell>
          <cell r="AV5640" t="str">
            <v>C</v>
          </cell>
          <cell r="AW5640">
            <v>-14.590766666666667</v>
          </cell>
          <cell r="AX5640">
            <v>-21.748049999999992</v>
          </cell>
          <cell r="AY5640">
            <v>-12.895878520566805</v>
          </cell>
          <cell r="AZ5640">
            <v>0.6859641899312412</v>
          </cell>
          <cell r="BG5640">
            <v>1.3963139285317849</v>
          </cell>
          <cell r="BJ5640">
            <v>-2.1576625697765941E-2</v>
          </cell>
          <cell r="CF5640">
            <v>0</v>
          </cell>
          <cell r="CV5640">
            <v>22.291666666666668</v>
          </cell>
          <cell r="DA5640">
            <v>0</v>
          </cell>
          <cell r="ER5640">
            <v>155.92000000000002</v>
          </cell>
        </row>
        <row r="5641">
          <cell r="A5641">
            <v>669400</v>
          </cell>
          <cell r="C5641" t="str">
            <v>Tinsley, Michael</v>
          </cell>
          <cell r="AF5641">
            <v>0.17329112418254672</v>
          </cell>
          <cell r="AN5641">
            <v>63.264000000000003</v>
          </cell>
          <cell r="AP5641">
            <v>1.7366866563391259E-2</v>
          </cell>
          <cell r="AV5641" t="str">
            <v>LF</v>
          </cell>
          <cell r="AW5641">
            <v>-15.886175</v>
          </cell>
          <cell r="AX5641">
            <v>-24.423449999999995</v>
          </cell>
          <cell r="AY5641">
            <v>-5.0867214251285162</v>
          </cell>
          <cell r="AZ5641">
            <v>-5.0867214251285162</v>
          </cell>
          <cell r="BG5641">
            <v>1.3106365894042269</v>
          </cell>
          <cell r="BJ5641">
            <v>9.3117338639458203E-3</v>
          </cell>
          <cell r="CF5641">
            <v>0</v>
          </cell>
          <cell r="CV5641">
            <v>21.125</v>
          </cell>
          <cell r="DA5641">
            <v>0</v>
          </cell>
          <cell r="ER5641">
            <v>158.16</v>
          </cell>
        </row>
        <row r="5642">
          <cell r="A5642">
            <v>669727</v>
          </cell>
          <cell r="C5642" t="str">
            <v>Lancaster, Tyler</v>
          </cell>
          <cell r="AF5642">
            <v>0.1557769867150253</v>
          </cell>
          <cell r="AN5642">
            <v>60.640000000000015</v>
          </cell>
          <cell r="AP5642">
            <v>2.8613493127612299E-2</v>
          </cell>
          <cell r="AV5642" t="str">
            <v>C</v>
          </cell>
          <cell r="AW5642">
            <v>-17.222518870520521</v>
          </cell>
          <cell r="AX5642">
            <v>-22.632149999999996</v>
          </cell>
          <cell r="AY5642">
            <v>-18.876797718648017</v>
          </cell>
          <cell r="AZ5642">
            <v>-12.653594491477849</v>
          </cell>
          <cell r="BG5642">
            <v>1.5063834514198335</v>
          </cell>
          <cell r="BJ5642">
            <v>-2.9577581689473168E-2</v>
          </cell>
          <cell r="CF5642">
            <v>0</v>
          </cell>
          <cell r="CV5642">
            <v>21.875</v>
          </cell>
          <cell r="DA5642">
            <v>0</v>
          </cell>
          <cell r="ER5642">
            <v>151.60000000000002</v>
          </cell>
        </row>
        <row r="5643">
          <cell r="A5643">
            <v>669794</v>
          </cell>
          <cell r="C5643" t="str">
            <v>Perez, Antonio</v>
          </cell>
          <cell r="AF5643">
            <v>0.1159813412061492</v>
          </cell>
          <cell r="AN5643">
            <v>70.176000000000002</v>
          </cell>
          <cell r="AP5643">
            <v>2.9623161164311185E-2</v>
          </cell>
          <cell r="AV5643" t="str">
            <v>LF</v>
          </cell>
          <cell r="AW5643">
            <v>-21.052950252251748</v>
          </cell>
          <cell r="AX5643">
            <v>-31.671016666666663</v>
          </cell>
          <cell r="AY5643">
            <v>-22.080784000327821</v>
          </cell>
          <cell r="AZ5643">
            <v>-21.052950252251748</v>
          </cell>
          <cell r="BG5643">
            <v>0.7223693287831785</v>
          </cell>
          <cell r="BJ5643">
            <v>-2.487677342363305E-2</v>
          </cell>
          <cell r="CF5643">
            <v>0</v>
          </cell>
          <cell r="CV5643">
            <v>18.708333333333332</v>
          </cell>
          <cell r="DA5643">
            <v>0</v>
          </cell>
          <cell r="ER5643">
            <v>175.44</v>
          </cell>
        </row>
        <row r="5644">
          <cell r="A5644">
            <v>669909</v>
          </cell>
          <cell r="C5644" t="str">
            <v>Marrero, Alan</v>
          </cell>
          <cell r="AF5644">
            <v>0.143651482391108</v>
          </cell>
          <cell r="AN5644">
            <v>62.080000000000013</v>
          </cell>
          <cell r="AP5644">
            <v>3.1133733877364622E-2</v>
          </cell>
          <cell r="AV5644" t="str">
            <v>C</v>
          </cell>
          <cell r="AW5644">
            <v>-25.313652918805154</v>
          </cell>
          <cell r="AX5644">
            <v>-33.397602918805148</v>
          </cell>
          <cell r="AY5644">
            <v>-28.979362225073523</v>
          </cell>
          <cell r="AZ5644">
            <v>-24.258414814786491</v>
          </cell>
          <cell r="BG5644">
            <v>0.50512123473856207</v>
          </cell>
          <cell r="BJ5644">
            <v>-1.1168531781447083E-2</v>
          </cell>
          <cell r="CF5644">
            <v>0</v>
          </cell>
          <cell r="CV5644">
            <v>18.375</v>
          </cell>
          <cell r="DA5644">
            <v>0</v>
          </cell>
          <cell r="ER5644">
            <v>155.20000000000002</v>
          </cell>
        </row>
        <row r="5645">
          <cell r="A5645">
            <v>669924</v>
          </cell>
          <cell r="C5645" t="str">
            <v>Burton, Joseph</v>
          </cell>
          <cell r="AF5645">
            <v>0.14103788201669129</v>
          </cell>
          <cell r="AN5645">
            <v>81.696000000000012</v>
          </cell>
          <cell r="AP5645">
            <v>4.9384725708585209E-2</v>
          </cell>
          <cell r="AV5645" t="str">
            <v>LF</v>
          </cell>
          <cell r="AW5645">
            <v>-18.753714746762142</v>
          </cell>
          <cell r="AX5645">
            <v>-25.991216666666659</v>
          </cell>
          <cell r="AY5645">
            <v>-19.850927513156222</v>
          </cell>
          <cell r="AZ5645">
            <v>-18.753714746762142</v>
          </cell>
          <cell r="BG5645">
            <v>1.4676476678017556</v>
          </cell>
          <cell r="BJ5645">
            <v>6.4611556797965763E-3</v>
          </cell>
          <cell r="CF5645">
            <v>0</v>
          </cell>
          <cell r="CV5645">
            <v>20.541666666666668</v>
          </cell>
          <cell r="DA5645">
            <v>0</v>
          </cell>
          <cell r="ER5645">
            <v>204.24</v>
          </cell>
        </row>
        <row r="5646">
          <cell r="A5646">
            <v>670093</v>
          </cell>
          <cell r="C5646" t="str">
            <v>Salva, Kidany</v>
          </cell>
          <cell r="AF5646">
            <v>0.1420543813952716</v>
          </cell>
          <cell r="AN5646">
            <v>52.864000000000011</v>
          </cell>
          <cell r="AP5646">
            <v>1.4774399664016835E-2</v>
          </cell>
          <cell r="AV5646" t="str">
            <v>C</v>
          </cell>
          <cell r="AW5646">
            <v>-24.413892204519435</v>
          </cell>
          <cell r="AX5646">
            <v>-34.660949999999993</v>
          </cell>
          <cell r="AY5646">
            <v>-27.946235439359235</v>
          </cell>
          <cell r="AZ5646">
            <v>-18.095236581197618</v>
          </cell>
          <cell r="BG5646">
            <v>0.76790602982665335</v>
          </cell>
          <cell r="BJ5646">
            <v>-3.4600313532581167E-2</v>
          </cell>
          <cell r="CF5646">
            <v>0</v>
          </cell>
          <cell r="CV5646">
            <v>17.875</v>
          </cell>
          <cell r="DA5646">
            <v>0</v>
          </cell>
          <cell r="ER5646">
            <v>132.16000000000003</v>
          </cell>
        </row>
        <row r="5647">
          <cell r="A5647">
            <v>670097</v>
          </cell>
          <cell r="C5647" t="str">
            <v>Short, Zack</v>
          </cell>
          <cell r="AF5647">
            <v>0.19099053102719765</v>
          </cell>
          <cell r="AN5647">
            <v>97.824000000000012</v>
          </cell>
          <cell r="AP5647">
            <v>7.5736197909836878E-2</v>
          </cell>
          <cell r="AV5647" t="str">
            <v>SS</v>
          </cell>
          <cell r="AW5647">
            <v>-15.886175</v>
          </cell>
          <cell r="AX5647">
            <v>-6.010889697755724</v>
          </cell>
          <cell r="AY5647">
            <v>-5.0905675128078798</v>
          </cell>
          <cell r="AZ5647">
            <v>-5.0905675128078798</v>
          </cell>
          <cell r="BG5647">
            <v>1.260193515283532</v>
          </cell>
          <cell r="BJ5647">
            <v>1.0532605105975397E-2</v>
          </cell>
          <cell r="CF5647">
            <v>0</v>
          </cell>
          <cell r="CV5647">
            <v>21.125</v>
          </cell>
          <cell r="DA5647">
            <v>0</v>
          </cell>
          <cell r="ER5647">
            <v>244.56</v>
          </cell>
        </row>
        <row r="5648">
          <cell r="A5648">
            <v>670140</v>
          </cell>
          <cell r="C5648" t="str">
            <v>Tidaback, Sam</v>
          </cell>
          <cell r="AF5648">
            <v>0.16814759476279326</v>
          </cell>
          <cell r="AN5648">
            <v>59.776000000000003</v>
          </cell>
          <cell r="AP5648">
            <v>2.709504535123064E-2</v>
          </cell>
          <cell r="AV5648" t="str">
            <v>C</v>
          </cell>
          <cell r="AW5648">
            <v>-15.360526608089053</v>
          </cell>
          <cell r="AX5648">
            <v>-20.911549999999998</v>
          </cell>
          <cell r="AY5648">
            <v>-15.041532699674281</v>
          </cell>
          <cell r="AZ5648">
            <v>-2.6495402367025411</v>
          </cell>
          <cell r="BG5648">
            <v>1.2944521513177114</v>
          </cell>
          <cell r="BJ5648">
            <v>1.5388293697273516E-3</v>
          </cell>
          <cell r="CF5648">
            <v>0</v>
          </cell>
          <cell r="CV5648">
            <v>22.708333333333332</v>
          </cell>
          <cell r="DA5648">
            <v>0</v>
          </cell>
          <cell r="ER5648">
            <v>149.44</v>
          </cell>
        </row>
        <row r="5649">
          <cell r="A5649">
            <v>670228</v>
          </cell>
          <cell r="C5649" t="str">
            <v>Pokorney, Jackson</v>
          </cell>
          <cell r="AF5649">
            <v>0.1353021218926157</v>
          </cell>
          <cell r="AN5649">
            <v>78.816000000000017</v>
          </cell>
          <cell r="AP5649">
            <v>4.4520178398287369E-2</v>
          </cell>
          <cell r="AV5649" t="str">
            <v>LF</v>
          </cell>
          <cell r="AW5649">
            <v>-20.029333333333334</v>
          </cell>
          <cell r="AX5649">
            <v>-33.436416666666666</v>
          </cell>
          <cell r="AY5649">
            <v>-21.265960259444782</v>
          </cell>
          <cell r="AZ5649">
            <v>-20.029333333333334</v>
          </cell>
          <cell r="BG5649">
            <v>1.0785601875405142</v>
          </cell>
          <cell r="BJ5649">
            <v>1.4698766086719925E-2</v>
          </cell>
          <cell r="CF5649">
            <v>0</v>
          </cell>
          <cell r="CV5649">
            <v>18.208333333333332</v>
          </cell>
          <cell r="DA5649">
            <v>0</v>
          </cell>
          <cell r="ER5649">
            <v>197.04000000000002</v>
          </cell>
        </row>
        <row r="5650">
          <cell r="A5650">
            <v>670262</v>
          </cell>
          <cell r="C5650" t="str">
            <v>Brooks, Mathew</v>
          </cell>
          <cell r="AF5650">
            <v>0.13471220743094028</v>
          </cell>
          <cell r="AN5650">
            <v>90.336000000000013</v>
          </cell>
          <cell r="AP5650">
            <v>6.3685641513999913E-2</v>
          </cell>
          <cell r="AV5650" t="str">
            <v>2B</v>
          </cell>
          <cell r="AW5650">
            <v>-11</v>
          </cell>
          <cell r="AX5650">
            <v>-16</v>
          </cell>
          <cell r="AY5650">
            <v>-11</v>
          </cell>
          <cell r="AZ5650">
            <v>3.5</v>
          </cell>
          <cell r="BG5650">
            <v>0.84885596735050983</v>
          </cell>
          <cell r="BJ5650">
            <v>1.4673220934441832E-2</v>
          </cell>
          <cell r="CF5650">
            <v>0</v>
          </cell>
          <cell r="CV5650">
            <v>20.291666666666668</v>
          </cell>
          <cell r="DA5650">
            <v>0</v>
          </cell>
          <cell r="ER5650">
            <v>225.84</v>
          </cell>
        </row>
        <row r="5651">
          <cell r="A5651">
            <v>670380</v>
          </cell>
          <cell r="C5651" t="str">
            <v>Studdard, Granger</v>
          </cell>
          <cell r="AF5651">
            <v>0.14620254423789364</v>
          </cell>
          <cell r="AN5651">
            <v>66.144000000000005</v>
          </cell>
          <cell r="AP5651">
            <v>2.2511084612099164E-2</v>
          </cell>
          <cell r="AV5651" t="str">
            <v>LF</v>
          </cell>
          <cell r="AW5651">
            <v>-17.009443035084225</v>
          </cell>
          <cell r="AX5651">
            <v>-23.826349999999994</v>
          </cell>
          <cell r="AY5651">
            <v>-17.251000026939927</v>
          </cell>
          <cell r="AZ5651">
            <v>-17.009443035084225</v>
          </cell>
          <cell r="BG5651">
            <v>1.2059156284371615</v>
          </cell>
          <cell r="BJ5651">
            <v>-2.1511252337195332E-2</v>
          </cell>
          <cell r="CF5651">
            <v>0</v>
          </cell>
          <cell r="CV5651">
            <v>21.375</v>
          </cell>
          <cell r="DA5651">
            <v>0</v>
          </cell>
          <cell r="ER5651">
            <v>165.36</v>
          </cell>
        </row>
        <row r="5652">
          <cell r="A5652">
            <v>670407</v>
          </cell>
          <cell r="C5652" t="str">
            <v>Williams, Cam</v>
          </cell>
          <cell r="AF5652">
            <v>0.14875051161781896</v>
          </cell>
          <cell r="AN5652">
            <v>71.040000000000006</v>
          </cell>
          <cell r="AP5652">
            <v>3.1133733877364622E-2</v>
          </cell>
          <cell r="AV5652" t="str">
            <v>CF</v>
          </cell>
          <cell r="AW5652">
            <v>-18.107258333333334</v>
          </cell>
          <cell r="AX5652">
            <v>-29.19745</v>
          </cell>
          <cell r="AY5652">
            <v>-4.9467944060082649</v>
          </cell>
          <cell r="AZ5652">
            <v>-4.9467944060082649</v>
          </cell>
          <cell r="BG5652">
            <v>0.84697274545208723</v>
          </cell>
          <cell r="BJ5652">
            <v>2.2644554582050808E-2</v>
          </cell>
          <cell r="CF5652">
            <v>0</v>
          </cell>
          <cell r="CV5652">
            <v>19.458333333333332</v>
          </cell>
          <cell r="DA5652">
            <v>0</v>
          </cell>
          <cell r="ER5652">
            <v>177.6</v>
          </cell>
        </row>
        <row r="5653">
          <cell r="A5653">
            <v>670409</v>
          </cell>
          <cell r="C5653" t="str">
            <v>Crowley, Alan</v>
          </cell>
          <cell r="AF5653">
            <v>0.15229492651136639</v>
          </cell>
          <cell r="AN5653">
            <v>56.320000000000007</v>
          </cell>
          <cell r="AP5653">
            <v>2.0973483536545712E-2</v>
          </cell>
          <cell r="AV5653" t="str">
            <v>C</v>
          </cell>
          <cell r="AW5653">
            <v>-23.496969585471817</v>
          </cell>
          <cell r="AX5653">
            <v>-28.23316958547181</v>
          </cell>
          <cell r="AY5653">
            <v>-26.080153891740192</v>
          </cell>
          <cell r="AZ5653">
            <v>-14.263392011872206</v>
          </cell>
          <cell r="BG5653">
            <v>1.1180464074354102</v>
          </cell>
          <cell r="BJ5653">
            <v>1.1530800180837462E-2</v>
          </cell>
          <cell r="CF5653">
            <v>0</v>
          </cell>
          <cell r="CV5653">
            <v>20.291666666666668</v>
          </cell>
          <cell r="DA5653">
            <v>0</v>
          </cell>
          <cell r="ER5653">
            <v>140.80000000000001</v>
          </cell>
        </row>
        <row r="5654">
          <cell r="A5654">
            <v>670413</v>
          </cell>
          <cell r="C5654" t="str">
            <v>Hearn, Matt</v>
          </cell>
          <cell r="AF5654">
            <v>0.14715356737589563</v>
          </cell>
          <cell r="AN5654">
            <v>73.055999999999997</v>
          </cell>
          <cell r="AP5654">
            <v>3.4640180378032515E-2</v>
          </cell>
          <cell r="AV5654" t="str">
            <v>CF</v>
          </cell>
          <cell r="AW5654">
            <v>-16.83935</v>
          </cell>
          <cell r="AX5654">
            <v>-26.452749999999995</v>
          </cell>
          <cell r="AY5654">
            <v>-12.548170045083364</v>
          </cell>
          <cell r="AZ5654">
            <v>-12.548170045083364</v>
          </cell>
          <cell r="BG5654">
            <v>0.65806070633324043</v>
          </cell>
          <cell r="BJ5654">
            <v>-6.9464010268356219E-3</v>
          </cell>
          <cell r="CF5654">
            <v>0</v>
          </cell>
          <cell r="CV5654">
            <v>20.375</v>
          </cell>
          <cell r="DA5654">
            <v>0</v>
          </cell>
          <cell r="ER5654">
            <v>182.64</v>
          </cell>
        </row>
        <row r="5655">
          <cell r="A5655">
            <v>670435</v>
          </cell>
          <cell r="C5655" t="str">
            <v>Yari, Bruce</v>
          </cell>
          <cell r="AF5655">
            <v>0.139680495700961</v>
          </cell>
          <cell r="AN5655">
            <v>85.152000000000001</v>
          </cell>
          <cell r="AP5655">
            <v>5.5157196146445653E-2</v>
          </cell>
          <cell r="AV5655" t="str">
            <v>1B</v>
          </cell>
          <cell r="AW5655">
            <v>-15.043522388738266</v>
          </cell>
          <cell r="AX5655">
            <v>-23.428283333333326</v>
          </cell>
          <cell r="AY5655">
            <v>-16.668865857364622</v>
          </cell>
          <cell r="AZ5655">
            <v>-15.043522388738266</v>
          </cell>
          <cell r="BG5655">
            <v>1.4447772069758797</v>
          </cell>
          <cell r="BJ5655">
            <v>-1.1398785490919522E-2</v>
          </cell>
          <cell r="CF5655">
            <v>0</v>
          </cell>
          <cell r="CV5655">
            <v>21.541666666666668</v>
          </cell>
          <cell r="DA5655">
            <v>0</v>
          </cell>
          <cell r="ER5655">
            <v>212.88</v>
          </cell>
        </row>
        <row r="5656">
          <cell r="A5656">
            <v>670461</v>
          </cell>
          <cell r="C5656" t="str">
            <v>Myers, Connor</v>
          </cell>
          <cell r="AF5656">
            <v>0.18231492933233653</v>
          </cell>
          <cell r="AN5656">
            <v>91.488</v>
          </cell>
          <cell r="AP5656">
            <v>6.5559985192719661E-2</v>
          </cell>
          <cell r="AV5656" t="str">
            <v>CF</v>
          </cell>
          <cell r="AW5656">
            <v>-14.5075</v>
          </cell>
          <cell r="AX5656">
            <v>-21.580749999999995</v>
          </cell>
          <cell r="AY5656">
            <v>-4.6811432208303358</v>
          </cell>
          <cell r="AZ5656">
            <v>-4.6811432208303358</v>
          </cell>
          <cell r="BG5656">
            <v>1.2292351871970979</v>
          </cell>
          <cell r="BJ5656">
            <v>-8.0082473278484945E-3</v>
          </cell>
          <cell r="CF5656">
            <v>0</v>
          </cell>
          <cell r="CV5656">
            <v>22.375</v>
          </cell>
          <cell r="DA5656">
            <v>0</v>
          </cell>
          <cell r="ER5656">
            <v>228.72</v>
          </cell>
        </row>
        <row r="5657">
          <cell r="A5657">
            <v>670584</v>
          </cell>
          <cell r="C5657" t="str">
            <v>Olson, Joe</v>
          </cell>
          <cell r="AF5657">
            <v>0.16877860903249953</v>
          </cell>
          <cell r="AN5657">
            <v>55.744000000000007</v>
          </cell>
          <cell r="AP5657">
            <v>1.9945725927436597E-2</v>
          </cell>
          <cell r="AV5657" t="str">
            <v>C</v>
          </cell>
          <cell r="AW5657">
            <v>-17.905305601387361</v>
          </cell>
          <cell r="AX5657">
            <v>-19.309249999999999</v>
          </cell>
          <cell r="AY5657">
            <v>-18.483203301849805</v>
          </cell>
          <cell r="AZ5657">
            <v>-4.0336875637795249</v>
          </cell>
          <cell r="BG5657">
            <v>1.2889538522129578</v>
          </cell>
          <cell r="BJ5657">
            <v>5.6775412924087443E-3</v>
          </cell>
          <cell r="CF5657">
            <v>0</v>
          </cell>
          <cell r="CV5657">
            <v>23.625</v>
          </cell>
          <cell r="DA5657">
            <v>0</v>
          </cell>
          <cell r="ER5657">
            <v>139.36000000000001</v>
          </cell>
        </row>
        <row r="5658">
          <cell r="A5658">
            <v>670690</v>
          </cell>
          <cell r="C5658" t="str">
            <v>Bossi, Aaron</v>
          </cell>
          <cell r="AF5658">
            <v>0.14611653598108229</v>
          </cell>
          <cell r="AN5658">
            <v>55.744000000000007</v>
          </cell>
          <cell r="AP5658">
            <v>1.9945725927436597E-2</v>
          </cell>
          <cell r="AV5658" t="str">
            <v>C</v>
          </cell>
          <cell r="AW5658">
            <v>-20.039875725822696</v>
          </cell>
          <cell r="AX5658">
            <v>-10.691500211042026</v>
          </cell>
          <cell r="AY5658">
            <v>-21.280664856652471</v>
          </cell>
          <cell r="AZ5658">
            <v>-10.691500211042026</v>
          </cell>
          <cell r="BG5658">
            <v>1.3237978250846343</v>
          </cell>
          <cell r="BJ5658">
            <v>2.6865562494273802E-2</v>
          </cell>
          <cell r="CF5658">
            <v>0</v>
          </cell>
          <cell r="CV5658">
            <v>22.708333333333332</v>
          </cell>
          <cell r="DA5658">
            <v>0</v>
          </cell>
          <cell r="ER5658">
            <v>139.36000000000001</v>
          </cell>
        </row>
        <row r="5659">
          <cell r="A5659">
            <v>670702</v>
          </cell>
          <cell r="C5659" t="str">
            <v>Bohorquez, Alfredo</v>
          </cell>
          <cell r="AF5659">
            <v>0.16996979657364353</v>
          </cell>
          <cell r="AN5659">
            <v>79.968000000000018</v>
          </cell>
          <cell r="AP5659">
            <v>4.6471959477452085E-2</v>
          </cell>
          <cell r="AV5659" t="str">
            <v>2B</v>
          </cell>
          <cell r="AW5659">
            <v>-12.12944975788561</v>
          </cell>
          <cell r="AX5659">
            <v>-2.4798374747870033</v>
          </cell>
          <cell r="AY5659">
            <v>-11.15326495495858</v>
          </cell>
          <cell r="AZ5659">
            <v>-2.4798374747870033</v>
          </cell>
          <cell r="BG5659">
            <v>0.71489720897550524</v>
          </cell>
          <cell r="BJ5659">
            <v>-2.4249160568007216E-2</v>
          </cell>
          <cell r="CF5659">
            <v>0</v>
          </cell>
          <cell r="CV5659">
            <v>25.791666666666668</v>
          </cell>
          <cell r="DA5659">
            <v>0</v>
          </cell>
          <cell r="ER5659">
            <v>199.92000000000002</v>
          </cell>
        </row>
        <row r="5660">
          <cell r="A5660">
            <v>670723</v>
          </cell>
          <cell r="C5660" t="str">
            <v>Shepard, Chance</v>
          </cell>
          <cell r="AF5660">
            <v>0.15356419529503984</v>
          </cell>
          <cell r="AN5660">
            <v>65.536000000000001</v>
          </cell>
          <cell r="AP5660">
            <v>3.7129285991017391E-2</v>
          </cell>
          <cell r="AV5660" t="str">
            <v>C</v>
          </cell>
          <cell r="AW5660">
            <v>-18.94779644921012</v>
          </cell>
          <cell r="AX5660">
            <v>-23.229249999999997</v>
          </cell>
          <cell r="AY5660">
            <v>-20.46118938285364</v>
          </cell>
          <cell r="AZ5660">
            <v>-8.2859778704461888</v>
          </cell>
          <cell r="BG5660">
            <v>1.2309065445654004</v>
          </cell>
          <cell r="BJ5660">
            <v>8.2898007723114231E-3</v>
          </cell>
          <cell r="CF5660">
            <v>0</v>
          </cell>
          <cell r="CV5660">
            <v>21.625</v>
          </cell>
          <cell r="DA5660">
            <v>0</v>
          </cell>
          <cell r="ER5660">
            <v>163.84</v>
          </cell>
        </row>
        <row r="5661">
          <cell r="A5661">
            <v>670835</v>
          </cell>
          <cell r="C5661" t="str">
            <v>Cucjen, Daniel</v>
          </cell>
          <cell r="AF5661">
            <v>0.1647735613533492</v>
          </cell>
          <cell r="AN5661">
            <v>82.272000000000006</v>
          </cell>
          <cell r="AP5661">
            <v>5.0351697274558793E-2</v>
          </cell>
          <cell r="AV5661" t="str">
            <v>2B</v>
          </cell>
          <cell r="AW5661">
            <v>-13.776625000000001</v>
          </cell>
          <cell r="AX5661">
            <v>-3.7038767346636492</v>
          </cell>
          <cell r="AY5661">
            <v>-2.8093746400990391</v>
          </cell>
          <cell r="AZ5661">
            <v>-2.8093746400990391</v>
          </cell>
          <cell r="BG5661">
            <v>1.444104375940245</v>
          </cell>
          <cell r="BJ5661">
            <v>2.0545673887053084E-2</v>
          </cell>
          <cell r="CF5661">
            <v>0</v>
          </cell>
          <cell r="CV5661">
            <v>23.125</v>
          </cell>
          <cell r="DA5661">
            <v>0</v>
          </cell>
          <cell r="ER5661">
            <v>205.68</v>
          </cell>
        </row>
        <row r="5662">
          <cell r="A5662">
            <v>621447</v>
          </cell>
          <cell r="C5662" t="str">
            <v>Calica, Andrew</v>
          </cell>
          <cell r="AF5662">
            <v>0.22788079914947848</v>
          </cell>
          <cell r="AN5662">
            <v>92.064000000000007</v>
          </cell>
          <cell r="AP5662">
            <v>6.6494345755614082E-2</v>
          </cell>
          <cell r="AV5662" t="str">
            <v>LF</v>
          </cell>
          <cell r="AW5662">
            <v>-14.590766666666667</v>
          </cell>
          <cell r="AX5662">
            <v>-21.748049999999992</v>
          </cell>
          <cell r="AY5662">
            <v>-5.8512528027538142</v>
          </cell>
          <cell r="AZ5662">
            <v>-5.8512528027538142</v>
          </cell>
          <cell r="BG5662">
            <v>1.5789838007495822</v>
          </cell>
          <cell r="BJ5662">
            <v>1.4904070675603844E-2</v>
          </cell>
          <cell r="CF5662">
            <v>0</v>
          </cell>
          <cell r="CV5662">
            <v>22.291666666666668</v>
          </cell>
          <cell r="DA5662">
            <v>0</v>
          </cell>
          <cell r="ER5662">
            <v>230.16</v>
          </cell>
        </row>
        <row r="5663">
          <cell r="A5663">
            <v>622268</v>
          </cell>
          <cell r="C5663" t="str">
            <v>Walton, Donnie</v>
          </cell>
          <cell r="AF5663">
            <v>0.18100079335630639</v>
          </cell>
          <cell r="AN5663">
            <v>92.927999999999997</v>
          </cell>
          <cell r="AP5663">
            <v>6.7892388292778771E-2</v>
          </cell>
          <cell r="AV5663" t="str">
            <v>2B</v>
          </cell>
          <cell r="AW5663">
            <v>-14.757300000000001</v>
          </cell>
          <cell r="AX5663">
            <v>-7.2470893041777078</v>
          </cell>
          <cell r="AY5663">
            <v>-13.438726991969743</v>
          </cell>
          <cell r="AZ5663">
            <v>-7.2470893041777078</v>
          </cell>
          <cell r="BG5663">
            <v>1.2089966537256047</v>
          </cell>
          <cell r="BJ5663">
            <v>-8.182652481179109E-3</v>
          </cell>
          <cell r="CF5663">
            <v>0</v>
          </cell>
          <cell r="CV5663">
            <v>22.125</v>
          </cell>
          <cell r="DA5663">
            <v>0</v>
          </cell>
          <cell r="ER5663">
            <v>232.32</v>
          </cell>
        </row>
        <row r="5664">
          <cell r="A5664">
            <v>641470</v>
          </cell>
          <cell r="C5664" t="str">
            <v>Collins, Zack</v>
          </cell>
          <cell r="AF5664">
            <v>0.19895413957136904</v>
          </cell>
          <cell r="AN5664">
            <v>75.616000000000014</v>
          </cell>
          <cell r="AP5664">
            <v>5.4199991071073095E-2</v>
          </cell>
          <cell r="AV5664" t="str">
            <v>C</v>
          </cell>
          <cell r="AW5664">
            <v>-20.047830595738574</v>
          </cell>
          <cell r="AX5664">
            <v>-23.826349999999994</v>
          </cell>
          <cell r="AY5664">
            <v>-21.340653294318088</v>
          </cell>
          <cell r="AZ5664">
            <v>-7.4200728048053755</v>
          </cell>
          <cell r="BG5664">
            <v>1.3926782663967305</v>
          </cell>
          <cell r="BJ5664">
            <v>1.4004738462169428E-3</v>
          </cell>
          <cell r="CF5664">
            <v>0</v>
          </cell>
          <cell r="CV5664">
            <v>21.375</v>
          </cell>
          <cell r="DA5664">
            <v>0</v>
          </cell>
          <cell r="ER5664">
            <v>189.04000000000002</v>
          </cell>
        </row>
        <row r="5665">
          <cell r="A5665">
            <v>641689</v>
          </cell>
          <cell r="C5665" t="str">
            <v>Heyward, Jacob</v>
          </cell>
          <cell r="AF5665">
            <v>0.17683730119724522</v>
          </cell>
          <cell r="AN5665">
            <v>84.288000000000011</v>
          </cell>
          <cell r="AP5665">
            <v>5.3720660867973002E-2</v>
          </cell>
          <cell r="AV5665" t="str">
            <v>LF</v>
          </cell>
          <cell r="AW5665">
            <v>-16.191549999999999</v>
          </cell>
          <cell r="AX5665">
            <v>-25.068149999999996</v>
          </cell>
          <cell r="AY5665">
            <v>-8.0232076311727276</v>
          </cell>
          <cell r="AZ5665">
            <v>-8.0232076311727276</v>
          </cell>
          <cell r="BG5665">
            <v>1.6239665733027793</v>
          </cell>
          <cell r="BJ5665">
            <v>3.8032018792179989E-2</v>
          </cell>
          <cell r="CF5665">
            <v>0</v>
          </cell>
          <cell r="CV5665">
            <v>20.875</v>
          </cell>
          <cell r="DA5665">
            <v>0</v>
          </cell>
          <cell r="ER5665">
            <v>210.72</v>
          </cell>
        </row>
        <row r="5666">
          <cell r="A5666">
            <v>647378</v>
          </cell>
          <cell r="C5666" t="str">
            <v>Yerzy, Andy</v>
          </cell>
          <cell r="AF5666">
            <v>0.13487262115790358</v>
          </cell>
          <cell r="AN5666">
            <v>76.768000000000015</v>
          </cell>
          <cell r="AP5666">
            <v>5.6112465685351665E-2</v>
          </cell>
          <cell r="AV5666" t="str">
            <v>C</v>
          </cell>
          <cell r="AW5666">
            <v>-23.656755394756388</v>
          </cell>
          <cell r="AX5666">
            <v>-34.334983333333327</v>
          </cell>
          <cell r="AY5666">
            <v>-26.904066915230729</v>
          </cell>
          <cell r="AZ5666">
            <v>-19.399599678242694</v>
          </cell>
          <cell r="BG5666">
            <v>1.056616572752602</v>
          </cell>
          <cell r="BJ5666">
            <v>-1.1216237147684381E-2</v>
          </cell>
          <cell r="CF5666">
            <v>0</v>
          </cell>
          <cell r="CV5666">
            <v>17.958333333333332</v>
          </cell>
          <cell r="DA5666">
            <v>0</v>
          </cell>
          <cell r="ER5666">
            <v>191.92000000000002</v>
          </cell>
        </row>
        <row r="5667">
          <cell r="A5667">
            <v>666728</v>
          </cell>
          <cell r="C5667" t="str">
            <v>Soto, Carlos</v>
          </cell>
          <cell r="AF5667">
            <v>0.14750567176820401</v>
          </cell>
          <cell r="AN5667">
            <v>75.904000000000011</v>
          </cell>
          <cell r="AP5667">
            <v>5.4678835918292923E-2</v>
          </cell>
          <cell r="AV5667" t="str">
            <v>C</v>
          </cell>
          <cell r="AW5667">
            <v>-30.653791821452522</v>
          </cell>
          <cell r="AX5667">
            <v>-41.183816821452524</v>
          </cell>
          <cell r="AY5667">
            <v>-36.527323817492245</v>
          </cell>
          <cell r="AZ5667">
            <v>-28.668577835128097</v>
          </cell>
          <cell r="BG5667">
            <v>0.92222501092412079</v>
          </cell>
          <cell r="BJ5667">
            <v>1.3744406145366372E-2</v>
          </cell>
          <cell r="CF5667">
            <v>0</v>
          </cell>
          <cell r="CV5667">
            <v>17.208333333333332</v>
          </cell>
          <cell r="DA5667">
            <v>0</v>
          </cell>
          <cell r="ER5667">
            <v>189.76000000000002</v>
          </cell>
        </row>
        <row r="5668">
          <cell r="A5668">
            <v>669232</v>
          </cell>
          <cell r="C5668" t="str">
            <v>McClanahan, Chad</v>
          </cell>
          <cell r="AF5668">
            <v>0.13819843228353465</v>
          </cell>
          <cell r="AN5668">
            <v>91.77600000000001</v>
          </cell>
          <cell r="AP5668">
            <v>6.6027399161279976E-2</v>
          </cell>
          <cell r="AV5668" t="str">
            <v>3B</v>
          </cell>
          <cell r="AW5668">
            <v>-21.507981097163292</v>
          </cell>
          <cell r="AX5668">
            <v>-19.642986562306135</v>
          </cell>
          <cell r="AY5668">
            <v>-23.865254077420012</v>
          </cell>
          <cell r="AZ5668">
            <v>-19.642986562306135</v>
          </cell>
          <cell r="BG5668">
            <v>1.123886128395243</v>
          </cell>
          <cell r="BJ5668">
            <v>-1.35799118562155E-2</v>
          </cell>
          <cell r="CF5668">
            <v>0</v>
          </cell>
          <cell r="CV5668">
            <v>18.541666666666668</v>
          </cell>
          <cell r="DA5668">
            <v>0</v>
          </cell>
          <cell r="ER5668">
            <v>229.44</v>
          </cell>
        </row>
        <row r="5669">
          <cell r="A5669">
            <v>669792</v>
          </cell>
          <cell r="C5669" t="str">
            <v>Encarnacion, Jean Carlos</v>
          </cell>
          <cell r="AF5669">
            <v>0.11971283399779621</v>
          </cell>
          <cell r="AN5669">
            <v>89.76</v>
          </cell>
          <cell r="AP5669">
            <v>6.2745647108871316E-2</v>
          </cell>
          <cell r="AV5669" t="str">
            <v>3B</v>
          </cell>
          <cell r="AW5669">
            <v>-20.718318673304374</v>
          </cell>
          <cell r="AX5669">
            <v>-17.797915979187589</v>
          </cell>
          <cell r="AY5669">
            <v>-22.826122119961372</v>
          </cell>
          <cell r="AZ5669">
            <v>-17.797915979187589</v>
          </cell>
          <cell r="BG5669">
            <v>0.94930340803840152</v>
          </cell>
          <cell r="BJ5669">
            <v>6.4527632238141472E-3</v>
          </cell>
          <cell r="CF5669">
            <v>0</v>
          </cell>
          <cell r="CV5669">
            <v>18.458333333333332</v>
          </cell>
          <cell r="DA5669">
            <v>0</v>
          </cell>
          <cell r="ER5669">
            <v>224.4</v>
          </cell>
        </row>
        <row r="5670">
          <cell r="A5670">
            <v>670212</v>
          </cell>
          <cell r="C5670" t="str">
            <v>Gonzalez, Gerardo</v>
          </cell>
          <cell r="AF5670">
            <v>0.1324347217601384</v>
          </cell>
          <cell r="AN5670">
            <v>69.024000000000001</v>
          </cell>
          <cell r="AP5670">
            <v>2.7601721802139045E-2</v>
          </cell>
          <cell r="AV5670" t="str">
            <v>2B</v>
          </cell>
          <cell r="AW5670">
            <v>-24.104471000566157</v>
          </cell>
          <cell r="AX5670">
            <v>-20.644094069584767</v>
          </cell>
          <cell r="AY5670">
            <v>-27.664284945199306</v>
          </cell>
          <cell r="AZ5670">
            <v>-20.644094069584767</v>
          </cell>
          <cell r="BG5670">
            <v>0.55274785200517296</v>
          </cell>
          <cell r="BJ5670">
            <v>-3.6720205049419724E-2</v>
          </cell>
          <cell r="CF5670">
            <v>0</v>
          </cell>
          <cell r="CV5670">
            <v>17.541666666666668</v>
          </cell>
          <cell r="DA5670">
            <v>0</v>
          </cell>
          <cell r="ER5670">
            <v>172.56</v>
          </cell>
        </row>
        <row r="5671">
          <cell r="A5671">
            <v>670420</v>
          </cell>
          <cell r="C5671" t="str">
            <v>Anguizola, Luis</v>
          </cell>
          <cell r="AF5671">
            <v>0.15108142298694874</v>
          </cell>
          <cell r="AN5671">
            <v>77.088000000000008</v>
          </cell>
          <cell r="AP5671">
            <v>4.1577478976431825E-2</v>
          </cell>
          <cell r="AV5671" t="str">
            <v>1B</v>
          </cell>
          <cell r="AW5671">
            <v>-19.135016890339458</v>
          </cell>
          <cell r="AX5671">
            <v>-21.580749999999995</v>
          </cell>
          <cell r="AY5671">
            <v>-21.036970250568274</v>
          </cell>
          <cell r="AZ5671">
            <v>-19.135016890339458</v>
          </cell>
          <cell r="BG5671">
            <v>1.1675396272488734</v>
          </cell>
          <cell r="BJ5671">
            <v>-9.4735313659546645E-3</v>
          </cell>
          <cell r="CF5671">
            <v>0</v>
          </cell>
          <cell r="CV5671">
            <v>22.375</v>
          </cell>
          <cell r="DA5671">
            <v>0</v>
          </cell>
          <cell r="ER5671">
            <v>192.72</v>
          </cell>
        </row>
        <row r="5672">
          <cell r="A5672">
            <v>670542</v>
          </cell>
          <cell r="C5672" t="str">
            <v>Castellanos, Norberto</v>
          </cell>
          <cell r="AF5672">
            <v>0.1291699493007894</v>
          </cell>
          <cell r="AN5672">
            <v>71.328000000000003</v>
          </cell>
          <cell r="AP5672">
            <v>3.163621355109425E-2</v>
          </cell>
          <cell r="AV5672" t="str">
            <v>1B</v>
          </cell>
          <cell r="AW5672">
            <v>-14.431392316476453</v>
          </cell>
          <cell r="AX5672">
            <v>-21.246149999999993</v>
          </cell>
          <cell r="AY5672">
            <v>-15.438022246657143</v>
          </cell>
          <cell r="AZ5672">
            <v>-14.431392316476453</v>
          </cell>
          <cell r="BG5672">
            <v>0.57105408887042231</v>
          </cell>
          <cell r="BJ5672">
            <v>-3.194655462264788E-2</v>
          </cell>
          <cell r="CF5672">
            <v>0</v>
          </cell>
          <cell r="CV5672">
            <v>22.541666666666668</v>
          </cell>
          <cell r="DA5672">
            <v>0</v>
          </cell>
          <cell r="ER5672">
            <v>178.32</v>
          </cell>
        </row>
        <row r="5673">
          <cell r="A5673">
            <v>670881</v>
          </cell>
          <cell r="C5673" t="str">
            <v>Hall, Kevin</v>
          </cell>
          <cell r="AF5673">
            <v>0.13937926406716294</v>
          </cell>
          <cell r="AN5673">
            <v>61.824000000000005</v>
          </cell>
          <cell r="AP5673">
            <v>1.4774399664016835E-2</v>
          </cell>
          <cell r="AV5673" t="str">
            <v>1B</v>
          </cell>
          <cell r="AW5673">
            <v>-11</v>
          </cell>
          <cell r="AX5673">
            <v>-16</v>
          </cell>
          <cell r="AY5673">
            <v>-11</v>
          </cell>
          <cell r="AZ5673">
            <v>-11</v>
          </cell>
          <cell r="BG5673">
            <v>1.0642027633466913</v>
          </cell>
          <cell r="BJ5673">
            <v>2.1355350592625968E-2</v>
          </cell>
          <cell r="CF5673">
            <v>0</v>
          </cell>
          <cell r="CV5673">
            <v>22.625</v>
          </cell>
          <cell r="DA5673">
            <v>0</v>
          </cell>
          <cell r="ER5673">
            <v>154.56</v>
          </cell>
        </row>
        <row r="5674">
          <cell r="A5674">
            <v>670903</v>
          </cell>
          <cell r="C5674" t="str">
            <v>Del Rio, Diomedes</v>
          </cell>
          <cell r="AF5674">
            <v>0.1161213528953344</v>
          </cell>
          <cell r="AN5674">
            <v>75.936000000000007</v>
          </cell>
          <cell r="AP5674">
            <v>3.9605588682820825E-2</v>
          </cell>
          <cell r="AV5674" t="str">
            <v>CF</v>
          </cell>
          <cell r="AW5674">
            <v>-19.867652006637698</v>
          </cell>
          <cell r="AX5674">
            <v>-31.376783333333325</v>
          </cell>
          <cell r="AY5674">
            <v>-20.28727029255878</v>
          </cell>
          <cell r="AZ5674">
            <v>-19.867652006637698</v>
          </cell>
          <cell r="BG5674">
            <v>0.4535362633917408</v>
          </cell>
          <cell r="BJ5674">
            <v>-5.9504180419129573E-3</v>
          </cell>
          <cell r="CF5674">
            <v>0</v>
          </cell>
          <cell r="CV5674">
            <v>18.791666666666668</v>
          </cell>
          <cell r="DA5674">
            <v>0</v>
          </cell>
          <cell r="ER5674">
            <v>189.84</v>
          </cell>
        </row>
        <row r="5675">
          <cell r="A5675">
            <v>670914</v>
          </cell>
          <cell r="C5675" t="str">
            <v>Paulino, Yoneudi</v>
          </cell>
          <cell r="AF5675">
            <v>0.11793609868500866</v>
          </cell>
          <cell r="AN5675">
            <v>90.048000000000002</v>
          </cell>
          <cell r="AP5675">
            <v>6.3215880115299217E-2</v>
          </cell>
          <cell r="AV5675" t="str">
            <v>1B</v>
          </cell>
          <cell r="AW5675">
            <v>-17.08137929960148</v>
          </cell>
          <cell r="AX5675">
            <v>-24.423449999999995</v>
          </cell>
          <cell r="AY5675">
            <v>-18.957232050698238</v>
          </cell>
          <cell r="AZ5675">
            <v>-17.08137929960148</v>
          </cell>
          <cell r="BG5675">
            <v>0.97393220176101436</v>
          </cell>
          <cell r="BJ5675">
            <v>2.0403666333050501E-2</v>
          </cell>
          <cell r="CF5675">
            <v>0</v>
          </cell>
          <cell r="CV5675">
            <v>21.125</v>
          </cell>
          <cell r="DA5675">
            <v>0</v>
          </cell>
          <cell r="ER5675">
            <v>225.12</v>
          </cell>
        </row>
        <row r="5676">
          <cell r="A5676">
            <v>670919</v>
          </cell>
          <cell r="C5676" t="str">
            <v>Santana, Luis</v>
          </cell>
          <cell r="AF5676">
            <v>0.13012173955268183</v>
          </cell>
          <cell r="AN5676">
            <v>73.344000000000008</v>
          </cell>
          <cell r="AP5676">
            <v>3.5139030497782997E-2</v>
          </cell>
          <cell r="AV5676" t="str">
            <v>2B</v>
          </cell>
          <cell r="AW5676">
            <v>-22.946868673304369</v>
          </cell>
          <cell r="AX5676">
            <v>-20.359555925446596</v>
          </cell>
          <cell r="AY5676">
            <v>-26.352647119961375</v>
          </cell>
          <cell r="AZ5676">
            <v>-20.359555925446596</v>
          </cell>
          <cell r="BG5676">
            <v>0.68354374863783196</v>
          </cell>
          <cell r="BJ5676">
            <v>2.193906316606456E-2</v>
          </cell>
          <cell r="CF5676">
            <v>0</v>
          </cell>
          <cell r="CV5676">
            <v>16.958333333333332</v>
          </cell>
          <cell r="DA5676">
            <v>0</v>
          </cell>
          <cell r="ER5676">
            <v>183.36</v>
          </cell>
        </row>
        <row r="5677">
          <cell r="A5677">
            <v>670924</v>
          </cell>
          <cell r="C5677" t="str">
            <v>Valdez, Wilmy</v>
          </cell>
          <cell r="AF5677">
            <v>0.11803199135644088</v>
          </cell>
          <cell r="AN5677">
            <v>82.848000000000013</v>
          </cell>
          <cell r="AP5677">
            <v>5.1316703620997273E-2</v>
          </cell>
          <cell r="AV5677" t="str">
            <v>1B</v>
          </cell>
          <cell r="AW5677">
            <v>-22.230001512051558</v>
          </cell>
          <cell r="AX5677">
            <v>-30.788316666666667</v>
          </cell>
          <cell r="AY5677">
            <v>-22.420781020037637</v>
          </cell>
          <cell r="AZ5677">
            <v>-22.230001512051558</v>
          </cell>
          <cell r="BG5677">
            <v>1.3466967931665712</v>
          </cell>
          <cell r="BJ5677">
            <v>8.6491730314010307E-4</v>
          </cell>
          <cell r="CF5677">
            <v>0</v>
          </cell>
          <cell r="CV5677">
            <v>18.958333333333332</v>
          </cell>
          <cell r="DA5677">
            <v>0</v>
          </cell>
          <cell r="ER5677">
            <v>207.12</v>
          </cell>
        </row>
        <row r="5678">
          <cell r="A5678">
            <v>670925</v>
          </cell>
          <cell r="C5678" t="str">
            <v>Walker, Andrew</v>
          </cell>
          <cell r="AF5678">
            <v>0.16348474788620343</v>
          </cell>
          <cell r="AN5678">
            <v>77.951999999999998</v>
          </cell>
          <cell r="AP5678">
            <v>4.3051090944867365E-2</v>
          </cell>
          <cell r="AV5678" t="str">
            <v>3B</v>
          </cell>
          <cell r="AW5678">
            <v>-14.452491773490891</v>
          </cell>
          <cell r="AX5678">
            <v>-5.3933853460243579</v>
          </cell>
          <cell r="AY5678">
            <v>-4.25344840281456</v>
          </cell>
          <cell r="AZ5678">
            <v>-4.25344840281456</v>
          </cell>
          <cell r="BG5678">
            <v>0.94052742441217063</v>
          </cell>
          <cell r="BJ5678">
            <v>-2.7786360794701287E-2</v>
          </cell>
          <cell r="CF5678">
            <v>0</v>
          </cell>
          <cell r="CV5678">
            <v>22.375</v>
          </cell>
          <cell r="DA5678">
            <v>0</v>
          </cell>
          <cell r="ER5678">
            <v>194.88</v>
          </cell>
        </row>
        <row r="5679">
          <cell r="A5679">
            <v>621508</v>
          </cell>
          <cell r="C5679" t="str">
            <v>Goldstein, Jason</v>
          </cell>
          <cell r="AF5679">
            <v>0.15912363467891646</v>
          </cell>
          <cell r="AN5679">
            <v>55.45600000000001</v>
          </cell>
          <cell r="AP5679">
            <v>1.9431037512206872E-2</v>
          </cell>
          <cell r="AV5679" t="str">
            <v>C</v>
          </cell>
          <cell r="AW5679">
            <v>-14.996394206224959</v>
          </cell>
          <cell r="AX5679">
            <v>-21.748049999999992</v>
          </cell>
          <cell r="AY5679">
            <v>-14.556161719411046</v>
          </cell>
          <cell r="AZ5679">
            <v>0.57384022643291521</v>
          </cell>
          <cell r="BG5679">
            <v>1.349458624283427</v>
          </cell>
          <cell r="BJ5679">
            <v>3.4520495702612647E-2</v>
          </cell>
          <cell r="CF5679">
            <v>0</v>
          </cell>
          <cell r="CV5679">
            <v>22.291666666666668</v>
          </cell>
          <cell r="DA5679">
            <v>0</v>
          </cell>
          <cell r="ER5679">
            <v>138.64000000000001</v>
          </cell>
        </row>
        <row r="5680">
          <cell r="A5680">
            <v>621545</v>
          </cell>
          <cell r="C5680" t="str">
            <v>Remillard, Zach</v>
          </cell>
          <cell r="AF5680">
            <v>0.18345200468570233</v>
          </cell>
          <cell r="AN5680">
            <v>82.848000000000013</v>
          </cell>
          <cell r="AP5680">
            <v>5.1316703620997273E-2</v>
          </cell>
          <cell r="AV5680" t="str">
            <v>3B</v>
          </cell>
          <cell r="AW5680">
            <v>-14.5075</v>
          </cell>
          <cell r="AX5680">
            <v>-6.265878339107041</v>
          </cell>
          <cell r="AY5680">
            <v>-3.7244880636550026</v>
          </cell>
          <cell r="AZ5680">
            <v>-3.7244880636550026</v>
          </cell>
          <cell r="BG5680">
            <v>1.3577184968569598</v>
          </cell>
          <cell r="BJ5680">
            <v>-1.897577768670683E-2</v>
          </cell>
          <cell r="CF5680">
            <v>0</v>
          </cell>
          <cell r="CV5680">
            <v>22.375</v>
          </cell>
          <cell r="DA5680">
            <v>0</v>
          </cell>
          <cell r="ER5680">
            <v>207.12</v>
          </cell>
        </row>
        <row r="5681">
          <cell r="A5681">
            <v>624413</v>
          </cell>
          <cell r="C5681" t="str">
            <v>Alonso, Peter</v>
          </cell>
          <cell r="AF5681">
            <v>0.19687725757211955</v>
          </cell>
          <cell r="AN5681">
            <v>88.608000000000004</v>
          </cell>
          <cell r="AP5681">
            <v>6.085998477347232E-2</v>
          </cell>
          <cell r="AV5681" t="str">
            <v>1B</v>
          </cell>
          <cell r="AW5681">
            <v>-12.860185848873865</v>
          </cell>
          <cell r="AX5681">
            <v>-23.428283333333326</v>
          </cell>
          <cell r="AY5681">
            <v>-14.192587875609945</v>
          </cell>
          <cell r="AZ5681">
            <v>-12.860185848873865</v>
          </cell>
          <cell r="BG5681">
            <v>1.7515315318342264</v>
          </cell>
          <cell r="BJ5681">
            <v>3.7173392226541403E-2</v>
          </cell>
          <cell r="CF5681">
            <v>0</v>
          </cell>
          <cell r="CV5681">
            <v>21.541666666666668</v>
          </cell>
          <cell r="DA5681">
            <v>0</v>
          </cell>
          <cell r="ER5681">
            <v>221.51999999999998</v>
          </cell>
        </row>
        <row r="5682">
          <cell r="A5682">
            <v>641453</v>
          </cell>
          <cell r="C5682" t="str">
            <v>Chatham, C.J.</v>
          </cell>
          <cell r="AF5682">
            <v>0.15427120786640716</v>
          </cell>
          <cell r="AN5682">
            <v>72.48</v>
          </cell>
          <cell r="AP5682">
            <v>3.3640931050917811E-2</v>
          </cell>
          <cell r="AV5682" t="str">
            <v>SS</v>
          </cell>
          <cell r="AW5682">
            <v>-16.310352439718848</v>
          </cell>
          <cell r="AX5682">
            <v>-4.5436388919189934</v>
          </cell>
          <cell r="AY5682">
            <v>-16.344243530736229</v>
          </cell>
          <cell r="AZ5682">
            <v>-4.5436388919189934</v>
          </cell>
          <cell r="BG5682">
            <v>1.5300773919236166</v>
          </cell>
          <cell r="BJ5682">
            <v>-1.0872264088340702E-2</v>
          </cell>
          <cell r="CF5682">
            <v>0</v>
          </cell>
          <cell r="CV5682">
            <v>21.541666666666668</v>
          </cell>
          <cell r="DA5682">
            <v>0</v>
          </cell>
          <cell r="ER5682">
            <v>181.2</v>
          </cell>
        </row>
        <row r="5683">
          <cell r="A5683">
            <v>641898</v>
          </cell>
          <cell r="C5683" t="str">
            <v>Morrison, Trever</v>
          </cell>
          <cell r="AF5683">
            <v>0.14563584205790781</v>
          </cell>
          <cell r="AN5683">
            <v>74.784000000000006</v>
          </cell>
          <cell r="AP5683">
            <v>3.7625567595617082E-2</v>
          </cell>
          <cell r="AV5683" t="str">
            <v>SS</v>
          </cell>
          <cell r="AW5683">
            <v>-15.790558333333335</v>
          </cell>
          <cell r="AX5683">
            <v>-5.5760517843115469</v>
          </cell>
          <cell r="AY5683">
            <v>-12.107341385954832</v>
          </cell>
          <cell r="AZ5683">
            <v>-5.5760517843115469</v>
          </cell>
          <cell r="BG5683">
            <v>1.2987365612802688</v>
          </cell>
          <cell r="BJ5683">
            <v>3.6833354318222822E-3</v>
          </cell>
          <cell r="CF5683">
            <v>0</v>
          </cell>
          <cell r="CV5683">
            <v>21.208333333333332</v>
          </cell>
          <cell r="DA5683">
            <v>0</v>
          </cell>
          <cell r="ER5683">
            <v>186.96</v>
          </cell>
        </row>
        <row r="5684">
          <cell r="A5684">
            <v>642002</v>
          </cell>
          <cell r="C5684" t="str">
            <v>Reed, Buddy</v>
          </cell>
          <cell r="AF5684">
            <v>0.17218317928028548</v>
          </cell>
          <cell r="AN5684">
            <v>96.384000000000015</v>
          </cell>
          <cell r="AP5684">
            <v>7.3442932896473856E-2</v>
          </cell>
          <cell r="AV5684" t="str">
            <v>CF</v>
          </cell>
          <cell r="AW5684">
            <v>-15.790558333333335</v>
          </cell>
          <cell r="AX5684">
            <v>-24.224416666666663</v>
          </cell>
          <cell r="AY5684">
            <v>-1.6966303503752957</v>
          </cell>
          <cell r="AZ5684">
            <v>-1.6966303503752957</v>
          </cell>
          <cell r="BG5684">
            <v>1.4311741565229594</v>
          </cell>
          <cell r="BJ5684">
            <v>-3.3384675279590242E-2</v>
          </cell>
          <cell r="CF5684">
            <v>0</v>
          </cell>
          <cell r="CV5684">
            <v>21.208333333333332</v>
          </cell>
          <cell r="DA5684">
            <v>0</v>
          </cell>
          <cell r="ER5684">
            <v>240.96</v>
          </cell>
        </row>
        <row r="5685">
          <cell r="A5685">
            <v>647311</v>
          </cell>
          <cell r="C5685" t="str">
            <v>Pelletier, Ben</v>
          </cell>
          <cell r="AF5685">
            <v>0.1373578956893976</v>
          </cell>
          <cell r="AN5685">
            <v>73.055999999999997</v>
          </cell>
          <cell r="AP5685">
            <v>3.4640180378032515E-2</v>
          </cell>
          <cell r="AV5685" t="str">
            <v>RF</v>
          </cell>
          <cell r="AW5685">
            <v>-21.690677918805154</v>
          </cell>
          <cell r="AX5685">
            <v>-34.660949999999993</v>
          </cell>
          <cell r="AY5685">
            <v>-25.448306187336996</v>
          </cell>
          <cell r="AZ5685">
            <v>-21.690677918805154</v>
          </cell>
          <cell r="BG5685">
            <v>1.0755612508098216</v>
          </cell>
          <cell r="BJ5685">
            <v>2.1463243313582108E-2</v>
          </cell>
          <cell r="CF5685">
            <v>0</v>
          </cell>
          <cell r="CV5685">
            <v>17.875</v>
          </cell>
          <cell r="DA5685">
            <v>0</v>
          </cell>
          <cell r="ER5685">
            <v>182.64</v>
          </cell>
        </row>
        <row r="5686">
          <cell r="A5686">
            <v>647312</v>
          </cell>
          <cell r="C5686" t="str">
            <v>Pelletier, L.P.</v>
          </cell>
          <cell r="AF5686">
            <v>0.14645699702529197</v>
          </cell>
          <cell r="AN5686">
            <v>72.192000000000007</v>
          </cell>
          <cell r="AP5686">
            <v>3.3140530239254007E-2</v>
          </cell>
          <cell r="AV5686" t="str">
            <v>2B</v>
          </cell>
          <cell r="AW5686">
            <v>-16.83935</v>
          </cell>
          <cell r="AX5686">
            <v>-9.3430756168011833</v>
          </cell>
          <cell r="AY5686">
            <v>-9.5064538917401968</v>
          </cell>
          <cell r="AZ5686">
            <v>-9.3430756168011833</v>
          </cell>
          <cell r="BG5686">
            <v>0.68998013482668963</v>
          </cell>
          <cell r="BJ5686">
            <v>-2.2044601605215739E-2</v>
          </cell>
          <cell r="CF5686">
            <v>0</v>
          </cell>
          <cell r="CV5686">
            <v>20.375</v>
          </cell>
          <cell r="DA5686">
            <v>0</v>
          </cell>
          <cell r="ER5686">
            <v>180.48000000000002</v>
          </cell>
        </row>
        <row r="5687">
          <cell r="A5687">
            <v>647351</v>
          </cell>
          <cell r="C5687" t="str">
            <v>Toro-Hernandez, Abraham</v>
          </cell>
          <cell r="AF5687">
            <v>0.15148821907467064</v>
          </cell>
          <cell r="AN5687">
            <v>94.08</v>
          </cell>
          <cell r="AP5687">
            <v>6.9749944116409002E-2</v>
          </cell>
          <cell r="AV5687" t="str">
            <v>3B</v>
          </cell>
          <cell r="AW5687">
            <v>-20.698918265749903</v>
          </cell>
          <cell r="AX5687">
            <v>-13.067685351373541</v>
          </cell>
          <cell r="AY5687">
            <v>-22.503006298777638</v>
          </cell>
          <cell r="AZ5687">
            <v>-13.067685351373541</v>
          </cell>
          <cell r="BG5687">
            <v>1.0121234520231728</v>
          </cell>
          <cell r="BJ5687">
            <v>-6.9667848743690253E-4</v>
          </cell>
          <cell r="CF5687">
            <v>0</v>
          </cell>
          <cell r="CV5687">
            <v>19.541666666666668</v>
          </cell>
          <cell r="DA5687">
            <v>0</v>
          </cell>
          <cell r="ER5687">
            <v>235.2</v>
          </cell>
        </row>
        <row r="5688">
          <cell r="A5688">
            <v>656670</v>
          </cell>
          <cell r="C5688" t="str">
            <v>Lusignan, Colby</v>
          </cell>
          <cell r="AF5688">
            <v>0.15493488146677203</v>
          </cell>
          <cell r="AN5688">
            <v>89.472000000000008</v>
          </cell>
          <cell r="AP5688">
            <v>6.2274941784167814E-2</v>
          </cell>
          <cell r="AV5688" t="str">
            <v>1B</v>
          </cell>
          <cell r="AW5688">
            <v>-13.209431283011693</v>
          </cell>
          <cell r="AX5688">
            <v>-19.309249999999999</v>
          </cell>
          <cell r="AY5688">
            <v>-13.686459117570791</v>
          </cell>
          <cell r="AZ5688">
            <v>-13.209431283011693</v>
          </cell>
          <cell r="BG5688">
            <v>1.4660139728246513</v>
          </cell>
          <cell r="BJ5688">
            <v>1.4081882903179381E-2</v>
          </cell>
          <cell r="CF5688">
            <v>0</v>
          </cell>
          <cell r="CV5688">
            <v>23.625</v>
          </cell>
          <cell r="DA5688">
            <v>0</v>
          </cell>
          <cell r="ER5688">
            <v>223.68</v>
          </cell>
        </row>
        <row r="5689">
          <cell r="A5689">
            <v>656716</v>
          </cell>
          <cell r="C5689" t="str">
            <v>McKinstry, Zach</v>
          </cell>
          <cell r="AF5689">
            <v>0.19236795696945211</v>
          </cell>
          <cell r="AN5689">
            <v>85.152000000000001</v>
          </cell>
          <cell r="AP5689">
            <v>5.5157196146445653E-2</v>
          </cell>
          <cell r="AV5689" t="str">
            <v>2B</v>
          </cell>
          <cell r="AW5689">
            <v>-15.790558333333335</v>
          </cell>
          <cell r="AX5689">
            <v>-7.1922050199101744</v>
          </cell>
          <cell r="AY5689">
            <v>-12.886497879929788</v>
          </cell>
          <cell r="AZ5689">
            <v>-7.1922050199101744</v>
          </cell>
          <cell r="BG5689">
            <v>1.2289428927826784</v>
          </cell>
          <cell r="BJ5689">
            <v>-1.5496980441005448E-3</v>
          </cell>
          <cell r="CF5689">
            <v>0</v>
          </cell>
          <cell r="CV5689">
            <v>21.208333333333332</v>
          </cell>
          <cell r="DA5689">
            <v>0</v>
          </cell>
          <cell r="ER5689">
            <v>212.88</v>
          </cell>
        </row>
        <row r="5690">
          <cell r="A5690">
            <v>657267</v>
          </cell>
          <cell r="C5690" t="str">
            <v>Theroux, Collin</v>
          </cell>
          <cell r="AF5690">
            <v>0.14189811128835988</v>
          </cell>
          <cell r="AN5690">
            <v>54.016000000000012</v>
          </cell>
          <cell r="AP5690">
            <v>1.6849465225537985E-2</v>
          </cell>
          <cell r="AV5690" t="str">
            <v>C</v>
          </cell>
          <cell r="AW5690">
            <v>-17.650245147029462</v>
          </cell>
          <cell r="AX5690">
            <v>-21.748049999999992</v>
          </cell>
          <cell r="AY5690">
            <v>-18.094629640483717</v>
          </cell>
          <cell r="AZ5690">
            <v>-1.2527481159364187</v>
          </cell>
          <cell r="BG5690">
            <v>1.3344490416764416</v>
          </cell>
          <cell r="BJ5690">
            <v>-1.1816400205519786E-2</v>
          </cell>
          <cell r="CF5690">
            <v>0</v>
          </cell>
          <cell r="CV5690">
            <v>22.291666666666668</v>
          </cell>
          <cell r="DA5690">
            <v>0</v>
          </cell>
          <cell r="ER5690">
            <v>135.04000000000002</v>
          </cell>
        </row>
        <row r="5691">
          <cell r="A5691">
            <v>661317</v>
          </cell>
          <cell r="C5691" t="str">
            <v>Araiza, Bryan</v>
          </cell>
          <cell r="AF5691">
            <v>0.15962965925180148</v>
          </cell>
          <cell r="AN5691">
            <v>77.664000000000001</v>
          </cell>
          <cell r="AP5691">
            <v>4.2560390710418061E-2</v>
          </cell>
          <cell r="AV5691" t="str">
            <v>LF</v>
          </cell>
          <cell r="AW5691">
            <v>-17.055283333333335</v>
          </cell>
          <cell r="AX5691">
            <v>-26.91428333333333</v>
          </cell>
          <cell r="AY5691">
            <v>-14.174761951309957</v>
          </cell>
          <cell r="AZ5691">
            <v>-14.174761951309957</v>
          </cell>
          <cell r="BG5691">
            <v>0.90024969208070549</v>
          </cell>
          <cell r="BJ5691">
            <v>2.532979271730618E-2</v>
          </cell>
          <cell r="CF5691">
            <v>0</v>
          </cell>
          <cell r="CV5691">
            <v>20.208333333333332</v>
          </cell>
          <cell r="DA5691">
            <v>0</v>
          </cell>
          <cell r="ER5691">
            <v>194.16</v>
          </cell>
        </row>
        <row r="5692">
          <cell r="A5692">
            <v>663696</v>
          </cell>
          <cell r="C5692" t="str">
            <v>Garcia, Gabriel</v>
          </cell>
          <cell r="AF5692">
            <v>0.16960481102019698</v>
          </cell>
          <cell r="AN5692">
            <v>87.168000000000006</v>
          </cell>
          <cell r="AP5692">
            <v>5.8492209989830735E-2</v>
          </cell>
          <cell r="AV5692" t="str">
            <v>1B</v>
          </cell>
          <cell r="AW5692">
            <v>-18.987755784962303</v>
          </cell>
          <cell r="AX5692">
            <v>-32.259483333333321</v>
          </cell>
          <cell r="AY5692">
            <v>-18.731262234562806</v>
          </cell>
          <cell r="AZ5692">
            <v>-18.731262234562806</v>
          </cell>
          <cell r="BG5692">
            <v>1.1823691745080971</v>
          </cell>
          <cell r="BJ5692">
            <v>7.5783722200302153E-3</v>
          </cell>
          <cell r="CF5692">
            <v>0</v>
          </cell>
          <cell r="CV5692">
            <v>18.541666666666668</v>
          </cell>
          <cell r="DA5692">
            <v>0</v>
          </cell>
          <cell r="ER5692">
            <v>217.92</v>
          </cell>
        </row>
        <row r="5693">
          <cell r="A5693">
            <v>664751</v>
          </cell>
          <cell r="C5693" t="str">
            <v>Davis, J.R.</v>
          </cell>
          <cell r="AF5693">
            <v>0.1773434964254732</v>
          </cell>
          <cell r="AN5693">
            <v>95.231999999999999</v>
          </cell>
          <cell r="AP5693">
            <v>7.1600110984309739E-2</v>
          </cell>
          <cell r="AV5693" t="str">
            <v>2B</v>
          </cell>
          <cell r="AW5693">
            <v>-15.025625000000002</v>
          </cell>
          <cell r="AX5693">
            <v>-6.4639931491017482</v>
          </cell>
          <cell r="AY5693">
            <v>-1.6050624999999998</v>
          </cell>
          <cell r="AZ5693">
            <v>-1.6050624999999998</v>
          </cell>
          <cell r="BG5693">
            <v>1.36434415357341</v>
          </cell>
          <cell r="BJ5693">
            <v>-3.5550879225937082E-3</v>
          </cell>
          <cell r="CF5693">
            <v>0</v>
          </cell>
          <cell r="CV5693">
            <v>21.875</v>
          </cell>
          <cell r="DA5693">
            <v>0</v>
          </cell>
          <cell r="ER5693">
            <v>238.07999999999998</v>
          </cell>
        </row>
        <row r="5694">
          <cell r="A5694">
            <v>666128</v>
          </cell>
          <cell r="C5694" t="str">
            <v>Feliciano, Mario</v>
          </cell>
          <cell r="AF5694">
            <v>0.1466429997421704</v>
          </cell>
          <cell r="AN5694">
            <v>73.024000000000001</v>
          </cell>
          <cell r="AP5694">
            <v>4.9868457519023246E-2</v>
          </cell>
          <cell r="AV5694" t="str">
            <v>C</v>
          </cell>
          <cell r="AW5694">
            <v>-21.013574999999999</v>
          </cell>
          <cell r="AX5694">
            <v>-35.638849999999991</v>
          </cell>
          <cell r="AY5694">
            <v>-22.288323700767393</v>
          </cell>
          <cell r="AZ5694">
            <v>-16.773517041709379</v>
          </cell>
          <cell r="BG5694">
            <v>1.0434584959420692</v>
          </cell>
          <cell r="BJ5694">
            <v>-8.3791211151032236E-3</v>
          </cell>
          <cell r="CF5694">
            <v>0</v>
          </cell>
          <cell r="CV5694">
            <v>17.625</v>
          </cell>
          <cell r="DA5694">
            <v>0</v>
          </cell>
          <cell r="ER5694">
            <v>182.56</v>
          </cell>
        </row>
        <row r="5695">
          <cell r="A5695">
            <v>666134</v>
          </cell>
          <cell r="C5695" t="str">
            <v>Jones, Nolan</v>
          </cell>
          <cell r="AF5695">
            <v>0.14298293213777075</v>
          </cell>
          <cell r="AN5695">
            <v>82.56</v>
          </cell>
          <cell r="AP5695">
            <v>5.0834445725591704E-2</v>
          </cell>
          <cell r="AV5695" t="str">
            <v>3B</v>
          </cell>
          <cell r="AW5695">
            <v>-22.696478480362799</v>
          </cell>
          <cell r="AX5695">
            <v>-17.172672446718426</v>
          </cell>
          <cell r="AY5695">
            <v>-25.56817964048372</v>
          </cell>
          <cell r="AZ5695">
            <v>-17.172672446718426</v>
          </cell>
          <cell r="BG5695">
            <v>1.0718171419294693</v>
          </cell>
          <cell r="BJ5695">
            <v>2.1627553296680899E-2</v>
          </cell>
          <cell r="CF5695">
            <v>0</v>
          </cell>
          <cell r="CV5695">
            <v>18.125</v>
          </cell>
          <cell r="DA5695">
            <v>0</v>
          </cell>
          <cell r="ER5695">
            <v>206.4</v>
          </cell>
        </row>
        <row r="5696">
          <cell r="A5696">
            <v>666919</v>
          </cell>
          <cell r="C5696" t="str">
            <v>Ramer, Cody</v>
          </cell>
          <cell r="AF5696">
            <v>0.15589181458834794</v>
          </cell>
          <cell r="AN5696">
            <v>67.296000000000006</v>
          </cell>
          <cell r="AP5696">
            <v>2.4553722165112868E-2</v>
          </cell>
          <cell r="AV5696" t="str">
            <v>2B</v>
          </cell>
          <cell r="AW5696">
            <v>-14.867830397342839</v>
          </cell>
          <cell r="AX5696">
            <v>-3.3779119424873212</v>
          </cell>
          <cell r="AY5696">
            <v>-14.38463219645711</v>
          </cell>
          <cell r="AZ5696">
            <v>-3.3779119424873212</v>
          </cell>
          <cell r="BG5696">
            <v>1.1674720651578032</v>
          </cell>
          <cell r="BJ5696">
            <v>5.0581890246756682E-2</v>
          </cell>
          <cell r="CF5696">
            <v>0</v>
          </cell>
          <cell r="CV5696">
            <v>22.625</v>
          </cell>
          <cell r="DA5696">
            <v>0</v>
          </cell>
          <cell r="ER5696">
            <v>168.24</v>
          </cell>
        </row>
        <row r="5697">
          <cell r="A5697">
            <v>666922</v>
          </cell>
          <cell r="C5697" t="str">
            <v>Aguilar, Ryan</v>
          </cell>
          <cell r="AF5697">
            <v>0.16776253935656071</v>
          </cell>
          <cell r="AN5697">
            <v>85.728000000000009</v>
          </cell>
          <cell r="AP5697">
            <v>5.6112465685351665E-2</v>
          </cell>
          <cell r="AV5697" t="str">
            <v>LF</v>
          </cell>
          <cell r="AW5697">
            <v>-14.520852009089616</v>
          </cell>
          <cell r="AX5697">
            <v>-22.831183333333328</v>
          </cell>
          <cell r="AY5697">
            <v>-8.8111351652984347</v>
          </cell>
          <cell r="AZ5697">
            <v>-8.8111351652984347</v>
          </cell>
          <cell r="BG5697">
            <v>1.4446105219965815</v>
          </cell>
          <cell r="BJ5697">
            <v>5.1457683625032169E-3</v>
          </cell>
          <cell r="CF5697">
            <v>0</v>
          </cell>
          <cell r="CV5697">
            <v>21.791666666666668</v>
          </cell>
          <cell r="DA5697">
            <v>0</v>
          </cell>
          <cell r="ER5697">
            <v>214.32</v>
          </cell>
        </row>
        <row r="5698">
          <cell r="A5698">
            <v>666923</v>
          </cell>
          <cell r="C5698" t="str">
            <v>Gibbons, Zach</v>
          </cell>
          <cell r="AF5698">
            <v>0.184725523567495</v>
          </cell>
          <cell r="AN5698">
            <v>94.944000000000017</v>
          </cell>
          <cell r="AP5698">
            <v>7.1138259569699325E-2</v>
          </cell>
          <cell r="AV5698" t="str">
            <v>LF</v>
          </cell>
          <cell r="AW5698">
            <v>-14.174433333333337</v>
          </cell>
          <cell r="AX5698">
            <v>-20.911549999999998</v>
          </cell>
          <cell r="AY5698">
            <v>-3.8310440743412348</v>
          </cell>
          <cell r="AZ5698">
            <v>-3.8310440743412348</v>
          </cell>
          <cell r="BG5698">
            <v>1.1683518242861424</v>
          </cell>
          <cell r="BJ5698">
            <v>-3.2468254529142144E-3</v>
          </cell>
          <cell r="CF5698">
            <v>0</v>
          </cell>
          <cell r="CV5698">
            <v>22.708333333333332</v>
          </cell>
          <cell r="DA5698">
            <v>0</v>
          </cell>
          <cell r="ER5698">
            <v>237.36</v>
          </cell>
        </row>
        <row r="5699">
          <cell r="A5699">
            <v>667493</v>
          </cell>
          <cell r="C5699" t="str">
            <v>Davis, Zach</v>
          </cell>
          <cell r="AF5699">
            <v>0.14137163710060072</v>
          </cell>
          <cell r="AN5699">
            <v>57.792000000000009</v>
          </cell>
          <cell r="AP5699">
            <v>7.4421766783162591E-3</v>
          </cell>
          <cell r="AV5699" t="str">
            <v>CF</v>
          </cell>
          <cell r="AW5699">
            <v>-17.632188004172317</v>
          </cell>
          <cell r="AX5699">
            <v>-22.249949999999995</v>
          </cell>
          <cell r="AY5699">
            <v>-15.499773364368005</v>
          </cell>
          <cell r="AZ5699">
            <v>-15.499773364368005</v>
          </cell>
          <cell r="BG5699">
            <v>1.2004219233031552</v>
          </cell>
          <cell r="BJ5699">
            <v>-1.9260891846248008E-2</v>
          </cell>
          <cell r="CF5699">
            <v>0</v>
          </cell>
          <cell r="CV5699">
            <v>22.041666666666668</v>
          </cell>
          <cell r="DA5699">
            <v>0</v>
          </cell>
          <cell r="ER5699">
            <v>144.48000000000002</v>
          </cell>
        </row>
        <row r="5700">
          <cell r="A5700">
            <v>668578</v>
          </cell>
          <cell r="C5700" t="str">
            <v>Sulbaran, Jose</v>
          </cell>
          <cell r="AF5700">
            <v>0.11868261732079893</v>
          </cell>
          <cell r="AN5700">
            <v>80.256</v>
          </cell>
          <cell r="AP5700">
            <v>4.6958659461604157E-2</v>
          </cell>
          <cell r="AV5700" t="str">
            <v>RF</v>
          </cell>
          <cell r="AW5700">
            <v>-21.883674999999997</v>
          </cell>
          <cell r="AX5700">
            <v>-37.594649999999994</v>
          </cell>
          <cell r="AY5700">
            <v>-19.210287060078535</v>
          </cell>
          <cell r="AZ5700">
            <v>-19.210287060078535</v>
          </cell>
          <cell r="BG5700">
            <v>0.63931787416193031</v>
          </cell>
          <cell r="BJ5700">
            <v>-1.6911383997486175E-3</v>
          </cell>
          <cell r="CF5700">
            <v>0</v>
          </cell>
          <cell r="CV5700">
            <v>17.125</v>
          </cell>
          <cell r="DA5700">
            <v>0</v>
          </cell>
          <cell r="ER5700">
            <v>200.64</v>
          </cell>
        </row>
        <row r="5701">
          <cell r="A5701">
            <v>668592</v>
          </cell>
          <cell r="C5701" t="str">
            <v>Chavez, Euclides</v>
          </cell>
          <cell r="AF5701">
            <v>0.11969460562520814</v>
          </cell>
          <cell r="AN5701">
            <v>60.384000000000007</v>
          </cell>
          <cell r="AP5701">
            <v>1.2168217242717771E-2</v>
          </cell>
          <cell r="AV5701" t="str">
            <v>RF</v>
          </cell>
          <cell r="AW5701">
            <v>-18.835333333333335</v>
          </cell>
          <cell r="AX5701">
            <v>-30.788316666666667</v>
          </cell>
          <cell r="AY5701">
            <v>-19.26601986459216</v>
          </cell>
          <cell r="AZ5701">
            <v>-18.835333333333335</v>
          </cell>
          <cell r="BG5701">
            <v>0.80396870520063768</v>
          </cell>
          <cell r="BJ5701">
            <v>1.7787931508505547E-2</v>
          </cell>
          <cell r="CF5701">
            <v>0</v>
          </cell>
          <cell r="CV5701">
            <v>18.958333333333332</v>
          </cell>
          <cell r="DA5701">
            <v>0</v>
          </cell>
          <cell r="ER5701">
            <v>150.96</v>
          </cell>
        </row>
        <row r="5702">
          <cell r="A5702">
            <v>669019</v>
          </cell>
          <cell r="C5702" t="str">
            <v>Theran, Jose</v>
          </cell>
          <cell r="AF5702">
            <v>0.12335187286801165</v>
          </cell>
          <cell r="AN5702">
            <v>71.040000000000006</v>
          </cell>
          <cell r="AP5702">
            <v>3.1133733877364622E-2</v>
          </cell>
          <cell r="AV5702" t="str">
            <v>2B</v>
          </cell>
          <cell r="AW5702">
            <v>-22.13308057806627</v>
          </cell>
          <cell r="AX5702">
            <v>-17.614262218112394</v>
          </cell>
          <cell r="AY5702">
            <v>-24.843110215199459</v>
          </cell>
          <cell r="AZ5702">
            <v>-17.614262218112394</v>
          </cell>
          <cell r="BG5702">
            <v>0.73459234799455464</v>
          </cell>
          <cell r="BJ5702">
            <v>1.2104932434983701E-2</v>
          </cell>
          <cell r="CF5702">
            <v>0</v>
          </cell>
          <cell r="CV5702">
            <v>18.041666666666668</v>
          </cell>
          <cell r="DA5702">
            <v>0</v>
          </cell>
          <cell r="ER5702">
            <v>177.6</v>
          </cell>
        </row>
        <row r="5703">
          <cell r="A5703">
            <v>669261</v>
          </cell>
          <cell r="C5703" t="str">
            <v>Suwinski, Jack</v>
          </cell>
          <cell r="AF5703">
            <v>0.14002983543708195</v>
          </cell>
          <cell r="AN5703">
            <v>83.424000000000007</v>
          </cell>
          <cell r="AP5703">
            <v>5.2279750732824204E-2</v>
          </cell>
          <cell r="AV5703" t="str">
            <v>CF</v>
          </cell>
          <cell r="AW5703">
            <v>-22.698083901074771</v>
          </cell>
          <cell r="AX5703">
            <v>-34.334983333333327</v>
          </cell>
          <cell r="AY5703">
            <v>-22.626276068014221</v>
          </cell>
          <cell r="AZ5703">
            <v>-22.626276068014221</v>
          </cell>
          <cell r="BG5703">
            <v>1.0591688627509983</v>
          </cell>
          <cell r="BJ5703">
            <v>-4.5574769907197749E-3</v>
          </cell>
          <cell r="CF5703">
            <v>0</v>
          </cell>
          <cell r="CV5703">
            <v>17.958333333333332</v>
          </cell>
          <cell r="DA5703">
            <v>0</v>
          </cell>
          <cell r="ER5703">
            <v>208.56</v>
          </cell>
        </row>
        <row r="5704">
          <cell r="A5704">
            <v>669280</v>
          </cell>
          <cell r="C5704" t="str">
            <v>Abreu, Juan Carlos</v>
          </cell>
          <cell r="AF5704">
            <v>0.14548926169356463</v>
          </cell>
          <cell r="AN5704">
            <v>72.48</v>
          </cell>
          <cell r="AP5704">
            <v>3.3640931050917811E-2</v>
          </cell>
          <cell r="AV5704" t="str">
            <v>LF</v>
          </cell>
          <cell r="AW5704">
            <v>-18.588525000000001</v>
          </cell>
          <cell r="AX5704">
            <v>-30.247449999999994</v>
          </cell>
          <cell r="AY5704">
            <v>-16.550658398848508</v>
          </cell>
          <cell r="AZ5704">
            <v>-16.550658398848508</v>
          </cell>
          <cell r="BG5704">
            <v>0.81708962883822311</v>
          </cell>
          <cell r="BJ5704">
            <v>-3.0866160900274723E-2</v>
          </cell>
          <cell r="CF5704">
            <v>0</v>
          </cell>
          <cell r="CV5704">
            <v>19.125</v>
          </cell>
          <cell r="DA5704">
            <v>0</v>
          </cell>
          <cell r="ER5704">
            <v>181.2</v>
          </cell>
        </row>
        <row r="5705">
          <cell r="A5705">
            <v>669289</v>
          </cell>
          <cell r="C5705" t="str">
            <v>Espinal, Santiago</v>
          </cell>
          <cell r="AF5705">
            <v>0.13865054266360696</v>
          </cell>
          <cell r="AN5705">
            <v>67.872</v>
          </cell>
          <cell r="AP5705">
            <v>2.5571842941210177E-2</v>
          </cell>
          <cell r="AV5705" t="str">
            <v>2B</v>
          </cell>
          <cell r="AW5705">
            <v>-17.973239029916268</v>
          </cell>
          <cell r="AX5705">
            <v>-5.6258289022690144</v>
          </cell>
          <cell r="AY5705">
            <v>-18.554872873221679</v>
          </cell>
          <cell r="AZ5705">
            <v>-5.6258289022690144</v>
          </cell>
          <cell r="BG5705">
            <v>1.0268367849888671</v>
          </cell>
          <cell r="BJ5705">
            <v>-4.5265699359809779E-2</v>
          </cell>
          <cell r="CF5705">
            <v>0</v>
          </cell>
          <cell r="CV5705">
            <v>21.625</v>
          </cell>
          <cell r="DA5705">
            <v>0</v>
          </cell>
          <cell r="ER5705">
            <v>169.68</v>
          </cell>
        </row>
        <row r="5706">
          <cell r="A5706">
            <v>669303</v>
          </cell>
          <cell r="C5706" t="str">
            <v>Del Valle, Francisco</v>
          </cell>
          <cell r="AF5706">
            <v>0.14222183119659237</v>
          </cell>
          <cell r="AN5706">
            <v>63.552</v>
          </cell>
          <cell r="AP5706">
            <v>1.7883723603449253E-2</v>
          </cell>
          <cell r="AV5706" t="str">
            <v>RF</v>
          </cell>
          <cell r="AW5706">
            <v>-25.218885833303968</v>
          </cell>
          <cell r="AX5706">
            <v>-34.660949999999993</v>
          </cell>
          <cell r="AY5706">
            <v>-25.281340636972942</v>
          </cell>
          <cell r="AZ5706">
            <v>-25.218885833303968</v>
          </cell>
          <cell r="BG5706">
            <v>1.0024377902904775</v>
          </cell>
          <cell r="BJ5706">
            <v>3.5484923395590904E-3</v>
          </cell>
          <cell r="CF5706">
            <v>0</v>
          </cell>
          <cell r="CV5706">
            <v>17.875</v>
          </cell>
          <cell r="DA5706">
            <v>0</v>
          </cell>
          <cell r="ER5706">
            <v>158.88</v>
          </cell>
        </row>
        <row r="5707">
          <cell r="A5707">
            <v>669686</v>
          </cell>
          <cell r="C5707" t="str">
            <v>Paez, Michael</v>
          </cell>
          <cell r="AF5707">
            <v>0.1654646967408516</v>
          </cell>
          <cell r="AN5707">
            <v>88.608000000000004</v>
          </cell>
          <cell r="AP5707">
            <v>6.085998477347232E-2</v>
          </cell>
          <cell r="AV5707" t="str">
            <v>2B</v>
          </cell>
          <cell r="AW5707">
            <v>-15.408091666666666</v>
          </cell>
          <cell r="AX5707">
            <v>-4.9304163293344949</v>
          </cell>
          <cell r="AY5707">
            <v>-9.0864582242798342</v>
          </cell>
          <cell r="AZ5707">
            <v>-4.9304163293344949</v>
          </cell>
          <cell r="BG5707">
            <v>0.8852016681274103</v>
          </cell>
          <cell r="BJ5707">
            <v>-2.2565146457113106E-2</v>
          </cell>
          <cell r="CF5707">
            <v>0</v>
          </cell>
          <cell r="CV5707">
            <v>21.541666666666668</v>
          </cell>
          <cell r="DA5707">
            <v>0</v>
          </cell>
          <cell r="ER5707">
            <v>221.51999999999998</v>
          </cell>
        </row>
        <row r="5708">
          <cell r="A5708">
            <v>669733</v>
          </cell>
          <cell r="C5708" t="str">
            <v>Clark, Zach</v>
          </cell>
          <cell r="AF5708">
            <v>0.14738454830652925</v>
          </cell>
          <cell r="AN5708">
            <v>82.848000000000013</v>
          </cell>
          <cell r="AP5708">
            <v>5.1316703620997273E-2</v>
          </cell>
          <cell r="AV5708" t="str">
            <v>LF</v>
          </cell>
          <cell r="AW5708">
            <v>-16.623416666666664</v>
          </cell>
          <cell r="AX5708">
            <v>-25.991216666666659</v>
          </cell>
          <cell r="AY5708">
            <v>-11.601663357088421</v>
          </cell>
          <cell r="AZ5708">
            <v>-11.601663357088421</v>
          </cell>
          <cell r="BG5708">
            <v>1.4332012948405817</v>
          </cell>
          <cell r="BJ5708">
            <v>-3.2138876232250257E-3</v>
          </cell>
          <cell r="CF5708">
            <v>0</v>
          </cell>
          <cell r="CV5708">
            <v>20.541666666666668</v>
          </cell>
          <cell r="DA5708">
            <v>0</v>
          </cell>
          <cell r="ER5708">
            <v>207.12</v>
          </cell>
        </row>
        <row r="5709">
          <cell r="A5709">
            <v>669798</v>
          </cell>
          <cell r="C5709" t="str">
            <v>Ramones, Gervin</v>
          </cell>
          <cell r="AF5709">
            <v>0.11160432953479386</v>
          </cell>
          <cell r="AN5709">
            <v>59.488</v>
          </cell>
          <cell r="AP5709">
            <v>2.6587840608843338E-2</v>
          </cell>
          <cell r="AV5709" t="str">
            <v>C</v>
          </cell>
          <cell r="AW5709">
            <v>-21.883674999999997</v>
          </cell>
          <cell r="AX5709">
            <v>-37.594649999999994</v>
          </cell>
          <cell r="AY5709">
            <v>-21.706128084013667</v>
          </cell>
          <cell r="AZ5709">
            <v>-13.741457937911626</v>
          </cell>
          <cell r="BG5709">
            <v>0.88305234890334483</v>
          </cell>
          <cell r="BJ5709">
            <v>1.668305027524894E-3</v>
          </cell>
          <cell r="CF5709">
            <v>0</v>
          </cell>
          <cell r="CV5709">
            <v>17.125</v>
          </cell>
          <cell r="DA5709">
            <v>0</v>
          </cell>
          <cell r="ER5709">
            <v>148.72</v>
          </cell>
        </row>
        <row r="5710">
          <cell r="A5710">
            <v>669863</v>
          </cell>
          <cell r="C5710" t="str">
            <v>Mendez, Melvin</v>
          </cell>
          <cell r="AF5710">
            <v>0.11736304245037625</v>
          </cell>
          <cell r="AN5710">
            <v>65.28</v>
          </cell>
          <cell r="AP5710">
            <v>2.0973483536545712E-2</v>
          </cell>
          <cell r="AV5710" t="str">
            <v>RF</v>
          </cell>
          <cell r="AW5710">
            <v>-19.233333333333334</v>
          </cell>
          <cell r="AX5710">
            <v>-31.671016666666663</v>
          </cell>
          <cell r="AY5710">
            <v>-12.1283973600382</v>
          </cell>
          <cell r="AZ5710">
            <v>-12.1283973600382</v>
          </cell>
          <cell r="BG5710">
            <v>0.85908796274800969</v>
          </cell>
          <cell r="BJ5710">
            <v>-3.9815035117796153E-2</v>
          </cell>
          <cell r="CF5710">
            <v>0</v>
          </cell>
          <cell r="CV5710">
            <v>18.708333333333332</v>
          </cell>
          <cell r="DA5710">
            <v>0</v>
          </cell>
          <cell r="ER5710">
            <v>163.19999999999999</v>
          </cell>
        </row>
        <row r="5711">
          <cell r="A5711">
            <v>669880</v>
          </cell>
          <cell r="C5711" t="str">
            <v>Perez, Joel</v>
          </cell>
          <cell r="AF5711">
            <v>0.11444210527085394</v>
          </cell>
          <cell r="AN5711">
            <v>66.144000000000005</v>
          </cell>
          <cell r="AP5711">
            <v>2.2511084612099164E-2</v>
          </cell>
          <cell r="AV5711" t="str">
            <v>2B</v>
          </cell>
          <cell r="AW5711">
            <v>-19.482147620672791</v>
          </cell>
          <cell r="AX5711">
            <v>-11.931244654562935</v>
          </cell>
          <cell r="AY5711">
            <v>-20.6224357164526</v>
          </cell>
          <cell r="AZ5711">
            <v>-11.931244654562935</v>
          </cell>
          <cell r="BG5711">
            <v>0.54576719639977211</v>
          </cell>
          <cell r="BJ5711">
            <v>-2.2320634778175137E-3</v>
          </cell>
          <cell r="CF5711">
            <v>0</v>
          </cell>
          <cell r="CV5711">
            <v>20.958333333333332</v>
          </cell>
          <cell r="DA5711">
            <v>0</v>
          </cell>
          <cell r="ER5711">
            <v>165.36</v>
          </cell>
        </row>
        <row r="5712">
          <cell r="A5712">
            <v>669897</v>
          </cell>
          <cell r="C5712" t="str">
            <v>Owings, Connor</v>
          </cell>
          <cell r="AF5712">
            <v>0.16917955913569352</v>
          </cell>
          <cell r="AN5712">
            <v>71.903999999999996</v>
          </cell>
          <cell r="AP5712">
            <v>3.2639610923215545E-2</v>
          </cell>
          <cell r="AV5712" t="str">
            <v>RF</v>
          </cell>
          <cell r="AW5712">
            <v>-14.757300000000001</v>
          </cell>
          <cell r="AX5712">
            <v>-22.082649999999997</v>
          </cell>
          <cell r="AY5712">
            <v>-12.728145161209488</v>
          </cell>
          <cell r="AZ5712">
            <v>-12.728145161209488</v>
          </cell>
          <cell r="BG5712">
            <v>1.0276102640235316</v>
          </cell>
          <cell r="BJ5712">
            <v>-3.4716783216535402E-2</v>
          </cell>
          <cell r="CF5712">
            <v>0</v>
          </cell>
          <cell r="CV5712">
            <v>22.125</v>
          </cell>
          <cell r="DA5712">
            <v>0</v>
          </cell>
          <cell r="ER5712">
            <v>179.76</v>
          </cell>
        </row>
        <row r="5713">
          <cell r="A5713">
            <v>670001</v>
          </cell>
          <cell r="C5713" t="str">
            <v>Reyna, Rosandel</v>
          </cell>
          <cell r="AF5713">
            <v>0.13515741615168597</v>
          </cell>
          <cell r="AN5713">
            <v>84</v>
          </cell>
          <cell r="AP5713">
            <v>5.3240844570685675E-2</v>
          </cell>
          <cell r="AV5713" t="str">
            <v>CF</v>
          </cell>
          <cell r="AW5713">
            <v>-18.708841666666665</v>
          </cell>
          <cell r="AX5713">
            <v>-30.509949999999989</v>
          </cell>
          <cell r="AY5713">
            <v>-8.291302805413526</v>
          </cell>
          <cell r="AZ5713">
            <v>-8.291302805413526</v>
          </cell>
          <cell r="BG5713">
            <v>0.7520019125681181</v>
          </cell>
          <cell r="BJ5713">
            <v>2.2738598639038432E-2</v>
          </cell>
          <cell r="CF5713">
            <v>0</v>
          </cell>
          <cell r="CV5713">
            <v>19.041666666666668</v>
          </cell>
          <cell r="DA5713">
            <v>0</v>
          </cell>
          <cell r="ER5713">
            <v>210</v>
          </cell>
        </row>
        <row r="5714">
          <cell r="A5714">
            <v>670226</v>
          </cell>
          <cell r="C5714" t="str">
            <v>Murders, Jonathan</v>
          </cell>
          <cell r="AF5714">
            <v>0.138269257487315</v>
          </cell>
          <cell r="AN5714">
            <v>73.344000000000008</v>
          </cell>
          <cell r="AP5714">
            <v>3.5139030497782997E-2</v>
          </cell>
          <cell r="AV5714" t="str">
            <v>2B</v>
          </cell>
          <cell r="AW5714">
            <v>-21.244524713676949</v>
          </cell>
          <cell r="AX5714">
            <v>-16.251838653769582</v>
          </cell>
          <cell r="AY5714">
            <v>-23.449346840458141</v>
          </cell>
          <cell r="AZ5714">
            <v>-16.251838653769582</v>
          </cell>
          <cell r="BG5714">
            <v>1.0400966334459107</v>
          </cell>
          <cell r="BJ5714">
            <v>3.0852773539882944E-3</v>
          </cell>
          <cell r="CF5714">
            <v>0</v>
          </cell>
          <cell r="CV5714">
            <v>18.708333333333332</v>
          </cell>
          <cell r="DA5714">
            <v>0</v>
          </cell>
          <cell r="ER5714">
            <v>183.36</v>
          </cell>
        </row>
        <row r="5715">
          <cell r="A5715">
            <v>670255</v>
          </cell>
          <cell r="C5715" t="str">
            <v>Hardy, Chad</v>
          </cell>
          <cell r="AF5715">
            <v>0.13361954886809901</v>
          </cell>
          <cell r="AN5715">
            <v>73.92</v>
          </cell>
          <cell r="AP5715">
            <v>3.6135185647996448E-2</v>
          </cell>
          <cell r="AV5715" t="str">
            <v>RF</v>
          </cell>
          <cell r="AW5715">
            <v>-19.956359736986968</v>
          </cell>
          <cell r="AX5715">
            <v>-30.247449999999994</v>
          </cell>
          <cell r="AY5715">
            <v>-22.126106594804675</v>
          </cell>
          <cell r="AZ5715">
            <v>-19.956359736986968</v>
          </cell>
          <cell r="BG5715">
            <v>0.94260950889161477</v>
          </cell>
          <cell r="BJ5715">
            <v>-1.0438648545540816E-2</v>
          </cell>
          <cell r="CF5715">
            <v>0</v>
          </cell>
          <cell r="CV5715">
            <v>19.125</v>
          </cell>
          <cell r="DA5715">
            <v>0</v>
          </cell>
          <cell r="ER5715">
            <v>184.8</v>
          </cell>
        </row>
        <row r="5716">
          <cell r="A5716">
            <v>670278</v>
          </cell>
          <cell r="C5716" t="str">
            <v>Jones, Markel</v>
          </cell>
          <cell r="AF5716">
            <v>0.1376099475958017</v>
          </cell>
          <cell r="AN5716">
            <v>82.848000000000013</v>
          </cell>
          <cell r="AP5716">
            <v>5.1316703620997273E-2</v>
          </cell>
          <cell r="AV5716" t="str">
            <v>LF</v>
          </cell>
          <cell r="AW5716">
            <v>-15.025625000000002</v>
          </cell>
          <cell r="AX5716">
            <v>-22.632149999999996</v>
          </cell>
          <cell r="AY5716">
            <v>-8.1285253028574118</v>
          </cell>
          <cell r="AZ5716">
            <v>-8.1285253028574118</v>
          </cell>
          <cell r="BG5716">
            <v>1.0571414518581119</v>
          </cell>
          <cell r="BJ5716">
            <v>-1.1683819790157824E-2</v>
          </cell>
          <cell r="CF5716">
            <v>0</v>
          </cell>
          <cell r="CV5716">
            <v>21.875</v>
          </cell>
          <cell r="DA5716">
            <v>0</v>
          </cell>
          <cell r="ER5716">
            <v>207.12</v>
          </cell>
        </row>
        <row r="5717">
          <cell r="A5717">
            <v>670306</v>
          </cell>
          <cell r="C5717" t="str">
            <v>Young, G.K.</v>
          </cell>
          <cell r="AF5717">
            <v>0.17675719183470948</v>
          </cell>
          <cell r="AN5717">
            <v>90.336000000000013</v>
          </cell>
          <cell r="AP5717">
            <v>6.3685641513999913E-2</v>
          </cell>
          <cell r="AV5717" t="str">
            <v>1B</v>
          </cell>
          <cell r="AW5717">
            <v>-18.211442625566516</v>
          </cell>
          <cell r="AX5717">
            <v>-23.030216666666668</v>
          </cell>
          <cell r="AY5717">
            <v>-19.725394254896397</v>
          </cell>
          <cell r="AZ5717">
            <v>-18.211442625566516</v>
          </cell>
          <cell r="BG5717">
            <v>1.2393725615790774</v>
          </cell>
          <cell r="BJ5717">
            <v>-1.7656445651686999E-2</v>
          </cell>
          <cell r="CF5717">
            <v>0</v>
          </cell>
          <cell r="CV5717">
            <v>21.708333333333332</v>
          </cell>
          <cell r="DA5717">
            <v>0</v>
          </cell>
          <cell r="ER5717">
            <v>225.84</v>
          </cell>
        </row>
        <row r="5718">
          <cell r="A5718">
            <v>670399</v>
          </cell>
          <cell r="C5718" t="str">
            <v>Parra, Jeffrey</v>
          </cell>
          <cell r="AF5718">
            <v>0.14803704201130297</v>
          </cell>
          <cell r="AN5718">
            <v>49.408000000000008</v>
          </cell>
          <cell r="AP5718">
            <v>8.4963117676059019E-3</v>
          </cell>
          <cell r="AV5718" t="str">
            <v>C</v>
          </cell>
          <cell r="AW5718">
            <v>-30.815811813696129</v>
          </cell>
          <cell r="AX5718">
            <v>-38.738195147029458</v>
          </cell>
          <cell r="AY5718">
            <v>-36.289446307150385</v>
          </cell>
          <cell r="AZ5718">
            <v>-25.453529185714785</v>
          </cell>
          <cell r="BG5718">
            <v>0.98401996037559103</v>
          </cell>
          <cell r="BJ5718">
            <v>7.2280366217249453E-2</v>
          </cell>
          <cell r="CF5718">
            <v>0</v>
          </cell>
          <cell r="CV5718">
            <v>18.458333333333332</v>
          </cell>
          <cell r="DA5718">
            <v>0</v>
          </cell>
          <cell r="ER5718">
            <v>123.52000000000001</v>
          </cell>
        </row>
        <row r="5719">
          <cell r="A5719">
            <v>670855</v>
          </cell>
          <cell r="C5719" t="str">
            <v>Jones, Alex</v>
          </cell>
          <cell r="AF5719">
            <v>0.17237198643001825</v>
          </cell>
          <cell r="AN5719">
            <v>53.728000000000009</v>
          </cell>
          <cell r="AP5719">
            <v>1.6331518729643668E-2</v>
          </cell>
          <cell r="AV5719" t="str">
            <v>C</v>
          </cell>
          <cell r="AW5719">
            <v>-18.780194820402638</v>
          </cell>
          <cell r="AX5719">
            <v>-19.932269820402635</v>
          </cell>
          <cell r="AY5719">
            <v>-19.630230593870174</v>
          </cell>
          <cell r="AZ5719">
            <v>-5.4560993442020473</v>
          </cell>
          <cell r="BG5719">
            <v>1.5409635712660363</v>
          </cell>
          <cell r="BJ5719">
            <v>5.4756987060847258E-2</v>
          </cell>
          <cell r="CF5719">
            <v>0</v>
          </cell>
          <cell r="CV5719">
            <v>23.375</v>
          </cell>
          <cell r="DA5719">
            <v>0</v>
          </cell>
          <cell r="ER5719">
            <v>134.32000000000002</v>
          </cell>
        </row>
        <row r="5720">
          <cell r="A5720">
            <v>670895</v>
          </cell>
          <cell r="C5720" t="str">
            <v>Rodriguez, Alfredo</v>
          </cell>
          <cell r="AF5720">
            <v>0.12941856138418076</v>
          </cell>
          <cell r="AN5720">
            <v>75.072000000000003</v>
          </cell>
          <cell r="AP5720">
            <v>3.8121337878089134E-2</v>
          </cell>
          <cell r="AV5720" t="str">
            <v>SS</v>
          </cell>
          <cell r="AW5720">
            <v>-14.840566666666666</v>
          </cell>
          <cell r="AX5720">
            <v>-1.4365123258322123</v>
          </cell>
          <cell r="AY5720">
            <v>-1.3484749999999983</v>
          </cell>
          <cell r="AZ5720">
            <v>-1.3484749999999983</v>
          </cell>
          <cell r="BG5720">
            <v>0.70249359273230894</v>
          </cell>
          <cell r="BJ5720">
            <v>-1.6962129697312003E-2</v>
          </cell>
          <cell r="CF5720">
            <v>0</v>
          </cell>
          <cell r="CV5720">
            <v>22.041666666666668</v>
          </cell>
          <cell r="DA5720">
            <v>0</v>
          </cell>
          <cell r="ER5720">
            <v>187.68</v>
          </cell>
        </row>
        <row r="5721">
          <cell r="A5721">
            <v>501960</v>
          </cell>
          <cell r="C5721" t="str">
            <v>DiFazio, Vinny</v>
          </cell>
          <cell r="AF5721">
            <v>0.19930325497112156</v>
          </cell>
          <cell r="AN5721">
            <v>64.48</v>
          </cell>
          <cell r="AP5721">
            <v>3.6135185647996448E-2</v>
          </cell>
          <cell r="AV5721" t="str">
            <v>C</v>
          </cell>
          <cell r="AW5721">
            <v>-11</v>
          </cell>
          <cell r="AX5721">
            <v>-16</v>
          </cell>
          <cell r="AY5721">
            <v>-11</v>
          </cell>
          <cell r="AZ5721">
            <v>9.5</v>
          </cell>
          <cell r="BG5721">
            <v>1.2944827983843616</v>
          </cell>
          <cell r="BJ5721">
            <v>2.7950969535843993E-2</v>
          </cell>
          <cell r="CF5721">
            <v>0</v>
          </cell>
          <cell r="CV5721">
            <v>30.125</v>
          </cell>
          <cell r="DA5721">
            <v>0</v>
          </cell>
          <cell r="ER5721">
            <v>161.20000000000002</v>
          </cell>
        </row>
        <row r="5722">
          <cell r="A5722">
            <v>547981</v>
          </cell>
          <cell r="C5722" t="str">
            <v>Bell, Alexei</v>
          </cell>
          <cell r="AF5722">
            <v>0.19510309806287368</v>
          </cell>
          <cell r="AN5722">
            <v>66.399999999999991</v>
          </cell>
          <cell r="AP5722">
            <v>4.1085265924626801E-2</v>
          </cell>
          <cell r="AV5722" t="str">
            <v>RF</v>
          </cell>
          <cell r="AW5722">
            <v>-11</v>
          </cell>
          <cell r="AX5722">
            <v>-16</v>
          </cell>
          <cell r="AY5722">
            <v>-11</v>
          </cell>
          <cell r="AZ5722">
            <v>-6.5</v>
          </cell>
          <cell r="BG5722">
            <v>0.44764001848037538</v>
          </cell>
          <cell r="BJ5722">
            <v>1.7155887275052652E-2</v>
          </cell>
          <cell r="CF5722">
            <v>0</v>
          </cell>
          <cell r="CV5722">
            <v>32.708333333333336</v>
          </cell>
          <cell r="DA5722">
            <v>0</v>
          </cell>
          <cell r="ER5722">
            <v>165.99999999999997</v>
          </cell>
        </row>
        <row r="5723">
          <cell r="A5723">
            <v>594612</v>
          </cell>
          <cell r="C5723" t="str">
            <v>Ruiz, Adderling</v>
          </cell>
          <cell r="AF5723">
            <v>0.18010300011303843</v>
          </cell>
          <cell r="AN5723">
            <v>56.48023703703705</v>
          </cell>
          <cell r="AP5723">
            <v>4.3201222606898737E-2</v>
          </cell>
          <cell r="AV5723" t="str">
            <v>C</v>
          </cell>
          <cell r="AW5723">
            <v>-11</v>
          </cell>
          <cell r="AX5723">
            <v>-16</v>
          </cell>
          <cell r="AY5723">
            <v>-11</v>
          </cell>
          <cell r="AZ5723">
            <v>9.5</v>
          </cell>
          <cell r="BG5723">
            <v>0.70816562884815393</v>
          </cell>
          <cell r="BJ5723">
            <v>1.1209195634597808E-2</v>
          </cell>
          <cell r="CF5723">
            <v>0</v>
          </cell>
          <cell r="CV5723">
            <v>25.125</v>
          </cell>
          <cell r="DA5723">
            <v>0</v>
          </cell>
          <cell r="ER5723">
            <v>141.20059259259261</v>
          </cell>
        </row>
        <row r="5724">
          <cell r="A5724">
            <v>641512</v>
          </cell>
          <cell r="C5724" t="str">
            <v>Deluzio, Ben</v>
          </cell>
          <cell r="AF5724">
            <v>0.17135473279077409</v>
          </cell>
          <cell r="AN5724">
            <v>67.00800000000001</v>
          </cell>
          <cell r="AP5724">
            <v>2.4043863530640364E-2</v>
          </cell>
          <cell r="AV5724" t="str">
            <v>CF</v>
          </cell>
          <cell r="AW5724">
            <v>-11</v>
          </cell>
          <cell r="AX5724">
            <v>-16</v>
          </cell>
          <cell r="AY5724">
            <v>-11</v>
          </cell>
          <cell r="AZ5724">
            <v>2.5</v>
          </cell>
          <cell r="BG5724">
            <v>1.4942060850187429</v>
          </cell>
          <cell r="BJ5724">
            <v>-1.5671443144998659E-2</v>
          </cell>
          <cell r="CF5724">
            <v>0</v>
          </cell>
          <cell r="CV5724">
            <v>21.875</v>
          </cell>
          <cell r="DA5724">
            <v>0</v>
          </cell>
          <cell r="ER5724">
            <v>167.52</v>
          </cell>
        </row>
        <row r="5725">
          <cell r="A5725">
            <v>647355</v>
          </cell>
          <cell r="C5725" t="str">
            <v>Van Rycheghem, Luke</v>
          </cell>
          <cell r="AF5725">
            <v>0.1464061479600518</v>
          </cell>
          <cell r="AN5725">
            <v>57.503999999999998</v>
          </cell>
          <cell r="AP5725">
            <v>6.9142681445173437E-3</v>
          </cell>
          <cell r="AV5725" t="str">
            <v>1B</v>
          </cell>
          <cell r="AW5725">
            <v>-11</v>
          </cell>
          <cell r="AX5725">
            <v>-16</v>
          </cell>
          <cell r="AY5725">
            <v>-11</v>
          </cell>
          <cell r="AZ5725">
            <v>-11</v>
          </cell>
          <cell r="BG5725">
            <v>1.1007815086471737</v>
          </cell>
          <cell r="BJ5725">
            <v>-1.1338556942416448E-2</v>
          </cell>
          <cell r="CF5725">
            <v>0</v>
          </cell>
          <cell r="CV5725">
            <v>18.375</v>
          </cell>
          <cell r="DA5725">
            <v>0</v>
          </cell>
          <cell r="ER5725">
            <v>143.76</v>
          </cell>
        </row>
        <row r="5726">
          <cell r="A5726">
            <v>657573</v>
          </cell>
          <cell r="C5726" t="str">
            <v>Filotei, Tolly</v>
          </cell>
          <cell r="AF5726">
            <v>0.14538898422605356</v>
          </cell>
          <cell r="AN5726">
            <v>62.112000000000002</v>
          </cell>
          <cell r="AP5726">
            <v>1.5293986813673E-2</v>
          </cell>
          <cell r="AV5726" t="str">
            <v>CF</v>
          </cell>
          <cell r="AW5726">
            <v>-11</v>
          </cell>
          <cell r="AX5726">
            <v>-16</v>
          </cell>
          <cell r="AY5726">
            <v>-11</v>
          </cell>
          <cell r="AZ5726">
            <v>2.5</v>
          </cell>
          <cell r="BG5726">
            <v>0.78345275143138771</v>
          </cell>
          <cell r="BJ5726">
            <v>-4.1127422663294881E-2</v>
          </cell>
          <cell r="CF5726">
            <v>0</v>
          </cell>
          <cell r="CV5726">
            <v>20.625</v>
          </cell>
          <cell r="DA5726">
            <v>0</v>
          </cell>
          <cell r="ER5726">
            <v>155.28</v>
          </cell>
        </row>
        <row r="5727">
          <cell r="A5727">
            <v>657691</v>
          </cell>
          <cell r="C5727" t="str">
            <v>Moses, DeAires</v>
          </cell>
          <cell r="AF5727">
            <v>0.15205999524871244</v>
          </cell>
          <cell r="AN5727">
            <v>65.856000000000009</v>
          </cell>
          <cell r="AP5727">
            <v>2.1999087838043496E-2</v>
          </cell>
          <cell r="AV5727" t="str">
            <v>LF</v>
          </cell>
          <cell r="AW5727">
            <v>-11</v>
          </cell>
          <cell r="AX5727">
            <v>-16</v>
          </cell>
          <cell r="AY5727">
            <v>-11</v>
          </cell>
          <cell r="AZ5727">
            <v>-6.5</v>
          </cell>
          <cell r="BG5727">
            <v>1.1558625118132042</v>
          </cell>
          <cell r="BJ5727">
            <v>3.5445099121289132E-2</v>
          </cell>
          <cell r="CF5727">
            <v>0</v>
          </cell>
          <cell r="CV5727">
            <v>20.625</v>
          </cell>
          <cell r="DA5727">
            <v>0</v>
          </cell>
          <cell r="ER5727">
            <v>164.64000000000001</v>
          </cell>
        </row>
        <row r="5728">
          <cell r="A5728">
            <v>663449</v>
          </cell>
          <cell r="C5728" t="str">
            <v>Santiago, Kevin</v>
          </cell>
          <cell r="AF5728">
            <v>0.14107827502452766</v>
          </cell>
          <cell r="AN5728">
            <v>76.224000000000004</v>
          </cell>
          <cell r="AP5728">
            <v>4.0099321558752066E-2</v>
          </cell>
          <cell r="AV5728" t="str">
            <v>SS</v>
          </cell>
          <cell r="AW5728">
            <v>-11</v>
          </cell>
          <cell r="AX5728">
            <v>-16</v>
          </cell>
          <cell r="AY5728">
            <v>-11</v>
          </cell>
          <cell r="AZ5728">
            <v>7</v>
          </cell>
          <cell r="BG5728">
            <v>0.79541932226543766</v>
          </cell>
          <cell r="BJ5728">
            <v>-1.0196566582617889E-2</v>
          </cell>
          <cell r="CF5728">
            <v>0</v>
          </cell>
          <cell r="CV5728">
            <v>18.791666666666668</v>
          </cell>
          <cell r="DA5728">
            <v>0</v>
          </cell>
          <cell r="ER5728">
            <v>190.56</v>
          </cell>
        </row>
        <row r="5729">
          <cell r="A5729">
            <v>663744</v>
          </cell>
          <cell r="C5729" t="str">
            <v>Shumpert, Nicholas</v>
          </cell>
          <cell r="AF5729">
            <v>0.14230955442607643</v>
          </cell>
          <cell r="AN5729">
            <v>69.024000000000001</v>
          </cell>
          <cell r="AP5729">
            <v>2.7601721802139045E-2</v>
          </cell>
          <cell r="AV5729" t="str">
            <v>SS</v>
          </cell>
          <cell r="AW5729">
            <v>-11</v>
          </cell>
          <cell r="AX5729">
            <v>-16</v>
          </cell>
          <cell r="AY5729">
            <v>-11</v>
          </cell>
          <cell r="AZ5729">
            <v>7</v>
          </cell>
          <cell r="BG5729">
            <v>0.76434095934116175</v>
          </cell>
          <cell r="BJ5729">
            <v>-7.6862064680458947E-3</v>
          </cell>
          <cell r="CF5729">
            <v>0</v>
          </cell>
          <cell r="CV5729">
            <v>19.625</v>
          </cell>
          <cell r="DA5729">
            <v>0</v>
          </cell>
          <cell r="ER5729">
            <v>172.56</v>
          </cell>
        </row>
        <row r="5730">
          <cell r="A5730">
            <v>665838</v>
          </cell>
          <cell r="C5730" t="str">
            <v>Ilarraza, Reinaldo</v>
          </cell>
          <cell r="AF5730">
            <v>0.14466243169179091</v>
          </cell>
          <cell r="AN5730">
            <v>60.960000000000008</v>
          </cell>
          <cell r="AP5730">
            <v>1.3212343032492746E-2</v>
          </cell>
          <cell r="AV5730" t="str">
            <v>2B</v>
          </cell>
          <cell r="AW5730">
            <v>-11</v>
          </cell>
          <cell r="AX5730">
            <v>-16</v>
          </cell>
          <cell r="AY5730">
            <v>-11</v>
          </cell>
          <cell r="AZ5730">
            <v>3.5</v>
          </cell>
          <cell r="BG5730">
            <v>0.50532070763322534</v>
          </cell>
          <cell r="BJ5730">
            <v>-4.8142177532240898E-3</v>
          </cell>
          <cell r="CF5730">
            <v>0</v>
          </cell>
          <cell r="CV5730">
            <v>17.458333333333332</v>
          </cell>
          <cell r="DA5730">
            <v>0</v>
          </cell>
          <cell r="ER5730">
            <v>152.4</v>
          </cell>
        </row>
        <row r="5731">
          <cell r="A5731">
            <v>666915</v>
          </cell>
          <cell r="C5731" t="str">
            <v>Dalbec, Bobby</v>
          </cell>
          <cell r="AF5731">
            <v>0.18033212654341099</v>
          </cell>
          <cell r="AN5731">
            <v>73.632000000000005</v>
          </cell>
          <cell r="AP5731">
            <v>3.5637365321766534E-2</v>
          </cell>
          <cell r="AV5731" t="str">
            <v>3B</v>
          </cell>
          <cell r="AW5731">
            <v>-11</v>
          </cell>
          <cell r="AX5731">
            <v>-16</v>
          </cell>
          <cell r="AY5731">
            <v>-11</v>
          </cell>
          <cell r="AZ5731">
            <v>1.5</v>
          </cell>
          <cell r="BG5731">
            <v>1.7025286079217317</v>
          </cell>
          <cell r="BJ5731">
            <v>4.0568301003012563E-2</v>
          </cell>
          <cell r="CF5731">
            <v>0</v>
          </cell>
          <cell r="CV5731">
            <v>21.041666666666668</v>
          </cell>
          <cell r="DA5731">
            <v>0</v>
          </cell>
          <cell r="ER5731">
            <v>184.08</v>
          </cell>
        </row>
        <row r="5732">
          <cell r="A5732">
            <v>668599</v>
          </cell>
          <cell r="C5732" t="str">
            <v>Herize, Javier</v>
          </cell>
          <cell r="AF5732">
            <v>0.11837791323544176</v>
          </cell>
          <cell r="AN5732">
            <v>72.160000000000011</v>
          </cell>
          <cell r="AP5732">
            <v>4.8415782913751704E-2</v>
          </cell>
          <cell r="AV5732" t="str">
            <v>C</v>
          </cell>
          <cell r="AW5732">
            <v>-11</v>
          </cell>
          <cell r="AX5732">
            <v>-16</v>
          </cell>
          <cell r="AY5732">
            <v>-11</v>
          </cell>
          <cell r="AZ5732">
            <v>9.5</v>
          </cell>
          <cell r="BG5732">
            <v>0.59912921809914044</v>
          </cell>
          <cell r="BJ5732">
            <v>-1.0298455479240574E-2</v>
          </cell>
          <cell r="CF5732">
            <v>0</v>
          </cell>
          <cell r="CV5732">
            <v>17.375</v>
          </cell>
          <cell r="DA5732">
            <v>0</v>
          </cell>
          <cell r="ER5732">
            <v>180.4</v>
          </cell>
        </row>
        <row r="5733">
          <cell r="A5733">
            <v>669851</v>
          </cell>
          <cell r="C5733" t="str">
            <v>Reyes, Jose</v>
          </cell>
          <cell r="AF5733">
            <v>0.12051571072457457</v>
          </cell>
          <cell r="AN5733">
            <v>73.632000000000005</v>
          </cell>
          <cell r="AP5733">
            <v>3.5637365321766534E-2</v>
          </cell>
          <cell r="AV5733" t="str">
            <v>2B</v>
          </cell>
          <cell r="AW5733">
            <v>-11</v>
          </cell>
          <cell r="AX5733">
            <v>-1.8653510169587206</v>
          </cell>
          <cell r="AY5733">
            <v>-7</v>
          </cell>
          <cell r="AZ5733">
            <v>-1.8653510169587206</v>
          </cell>
          <cell r="BG5733">
            <v>0.62858702652831422</v>
          </cell>
          <cell r="BJ5733">
            <v>1.5815263416519357E-2</v>
          </cell>
          <cell r="CF5733">
            <v>0</v>
          </cell>
          <cell r="CV5733">
            <v>17.708333333333332</v>
          </cell>
          <cell r="DA5733">
            <v>8.7966666666666669</v>
          </cell>
          <cell r="ER5733">
            <v>184.08</v>
          </cell>
        </row>
        <row r="5734">
          <cell r="A5734">
            <v>669866</v>
          </cell>
          <cell r="C5734" t="str">
            <v>Pena, Tony</v>
          </cell>
          <cell r="AF5734">
            <v>0.14075134252815835</v>
          </cell>
          <cell r="AN5734">
            <v>84.288000000000011</v>
          </cell>
          <cell r="AP5734">
            <v>5.3720660867973002E-2</v>
          </cell>
          <cell r="AV5734" t="str">
            <v>CF</v>
          </cell>
          <cell r="AW5734">
            <v>-11</v>
          </cell>
          <cell r="AX5734">
            <v>-16</v>
          </cell>
          <cell r="AY5734">
            <v>-11</v>
          </cell>
          <cell r="AZ5734">
            <v>2.5</v>
          </cell>
          <cell r="BG5734">
            <v>0.68516593698662609</v>
          </cell>
          <cell r="BJ5734">
            <v>5.9644291119521345E-3</v>
          </cell>
          <cell r="CF5734">
            <v>0</v>
          </cell>
          <cell r="CV5734">
            <v>18.791666666666668</v>
          </cell>
          <cell r="DA5734">
            <v>0</v>
          </cell>
          <cell r="ER5734">
            <v>210.72</v>
          </cell>
        </row>
        <row r="5735">
          <cell r="A5735">
            <v>670077</v>
          </cell>
          <cell r="C5735" t="str">
            <v>Schmidt, Alberto</v>
          </cell>
          <cell r="AF5735">
            <v>0.15723327241242019</v>
          </cell>
          <cell r="AN5735">
            <v>54.592000000000013</v>
          </cell>
          <cell r="AP5735">
            <v>1.7883723603449253E-2</v>
          </cell>
          <cell r="AV5735" t="str">
            <v>C</v>
          </cell>
          <cell r="AW5735">
            <v>-11</v>
          </cell>
          <cell r="AX5735">
            <v>-16</v>
          </cell>
          <cell r="AY5735">
            <v>-11</v>
          </cell>
          <cell r="AZ5735">
            <v>9.5</v>
          </cell>
          <cell r="BG5735">
            <v>0.73058777784695916</v>
          </cell>
          <cell r="BJ5735">
            <v>6.7508635154970862E-3</v>
          </cell>
          <cell r="CF5735">
            <v>0</v>
          </cell>
          <cell r="CV5735">
            <v>19.125</v>
          </cell>
          <cell r="DA5735">
            <v>0</v>
          </cell>
          <cell r="ER5735">
            <v>136.48000000000002</v>
          </cell>
        </row>
        <row r="5736">
          <cell r="A5736">
            <v>670878</v>
          </cell>
          <cell r="C5736" t="str">
            <v>Adrianza, Andres</v>
          </cell>
          <cell r="AF5736">
            <v>0.11323429077000055</v>
          </cell>
          <cell r="AN5736">
            <v>77.951999999999998</v>
          </cell>
          <cell r="AP5736">
            <v>4.3051090944867365E-2</v>
          </cell>
          <cell r="AV5736" t="str">
            <v>1B</v>
          </cell>
          <cell r="AW5736">
            <v>-11</v>
          </cell>
          <cell r="AX5736">
            <v>-16</v>
          </cell>
          <cell r="AY5736">
            <v>-11</v>
          </cell>
          <cell r="AZ5736">
            <v>-11</v>
          </cell>
          <cell r="BG5736">
            <v>0.62977380190411769</v>
          </cell>
          <cell r="BJ5736">
            <v>-1.1545767045901557E-2</v>
          </cell>
          <cell r="CF5736">
            <v>0</v>
          </cell>
          <cell r="CV5736">
            <v>17.375</v>
          </cell>
          <cell r="DA5736">
            <v>0</v>
          </cell>
          <cell r="ER5736">
            <v>194.88</v>
          </cell>
        </row>
        <row r="5737">
          <cell r="A5737">
            <v>670916</v>
          </cell>
          <cell r="C5737" t="str">
            <v>Pena, Landerson</v>
          </cell>
          <cell r="AF5737">
            <v>0.11886904568665521</v>
          </cell>
          <cell r="AN5737">
            <v>84.288000000000011</v>
          </cell>
          <cell r="AP5737">
            <v>5.3720660867973002E-2</v>
          </cell>
          <cell r="AV5737" t="str">
            <v>CF</v>
          </cell>
          <cell r="AW5737">
            <v>-11</v>
          </cell>
          <cell r="AX5737">
            <v>-16</v>
          </cell>
          <cell r="AY5737">
            <v>-11</v>
          </cell>
          <cell r="AZ5737">
            <v>2.5</v>
          </cell>
          <cell r="BG5737">
            <v>0.69562972537737622</v>
          </cell>
          <cell r="BJ5737">
            <v>-1.2245759155442499E-2</v>
          </cell>
          <cell r="CF5737">
            <v>0</v>
          </cell>
          <cell r="CV5737">
            <v>18.708333333333332</v>
          </cell>
          <cell r="DA5737">
            <v>0</v>
          </cell>
          <cell r="ER5737">
            <v>210.72</v>
          </cell>
        </row>
        <row r="5738">
          <cell r="A5738">
            <v>670922</v>
          </cell>
          <cell r="C5738" t="str">
            <v>Torres, Saul</v>
          </cell>
          <cell r="AF5738">
            <v>0.10992343595991812</v>
          </cell>
          <cell r="AN5738">
            <v>61.792000000000009</v>
          </cell>
          <cell r="AP5738">
            <v>3.0630732463958643E-2</v>
          </cell>
          <cell r="AV5738" t="str">
            <v>C</v>
          </cell>
          <cell r="AW5738">
            <v>-11</v>
          </cell>
          <cell r="AX5738">
            <v>-16</v>
          </cell>
          <cell r="AY5738">
            <v>-11</v>
          </cell>
          <cell r="AZ5738">
            <v>9.5</v>
          </cell>
          <cell r="BG5738">
            <v>0.74440431332806978</v>
          </cell>
          <cell r="BJ5738">
            <v>-1.5967267595796687E-2</v>
          </cell>
          <cell r="CF5738">
            <v>0</v>
          </cell>
          <cell r="CV5738">
            <v>17.375</v>
          </cell>
          <cell r="DA5738">
            <v>0</v>
          </cell>
          <cell r="ER5738">
            <v>154.48000000000002</v>
          </cell>
        </row>
        <row r="5739">
          <cell r="A5739">
            <v>670962</v>
          </cell>
          <cell r="C5739" t="str">
            <v>Parrett, David</v>
          </cell>
          <cell r="AF5739">
            <v>0.14405689357186566</v>
          </cell>
          <cell r="AN5739">
            <v>58.94400000000001</v>
          </cell>
          <cell r="AP5739">
            <v>9.5482101672561548E-3</v>
          </cell>
          <cell r="AV5739" t="str">
            <v>RF</v>
          </cell>
          <cell r="AW5739">
            <v>-11</v>
          </cell>
          <cell r="AX5739">
            <v>-16</v>
          </cell>
          <cell r="AY5739">
            <v>-11</v>
          </cell>
          <cell r="AZ5739">
            <v>-6.5</v>
          </cell>
          <cell r="BG5739">
            <v>1.252169372989651</v>
          </cell>
          <cell r="BJ5739">
            <v>9.4494039745051939E-3</v>
          </cell>
          <cell r="CF5739">
            <v>0</v>
          </cell>
          <cell r="CV5739">
            <v>22.458333333333332</v>
          </cell>
          <cell r="DA5739">
            <v>0</v>
          </cell>
          <cell r="ER5739">
            <v>147.36000000000001</v>
          </cell>
        </row>
        <row r="5740">
          <cell r="A5740">
            <v>670965</v>
          </cell>
          <cell r="C5740" t="str">
            <v>Millan, J.C.</v>
          </cell>
          <cell r="AF5740">
            <v>0.14484210674609405</v>
          </cell>
          <cell r="AN5740">
            <v>68.448000000000008</v>
          </cell>
          <cell r="AP5740">
            <v>2.6587840608843338E-2</v>
          </cell>
          <cell r="AV5740" t="str">
            <v>2B</v>
          </cell>
          <cell r="AW5740">
            <v>-16.731383333333333</v>
          </cell>
          <cell r="AX5740">
            <v>-7.456560446495887</v>
          </cell>
          <cell r="AY5740">
            <v>-12.772623172785947</v>
          </cell>
          <cell r="AZ5740">
            <v>-7.456560446495887</v>
          </cell>
          <cell r="BG5740">
            <v>0.89150376172338686</v>
          </cell>
          <cell r="BJ5740">
            <v>-1.553217263652051E-2</v>
          </cell>
          <cell r="CF5740">
            <v>0</v>
          </cell>
          <cell r="CV5740">
            <v>20.458333333333332</v>
          </cell>
          <cell r="DA5740">
            <v>0</v>
          </cell>
          <cell r="ER5740">
            <v>171.12</v>
          </cell>
        </row>
        <row r="5741">
          <cell r="A5741">
            <v>671025</v>
          </cell>
          <cell r="C5741" t="str">
            <v>Davis, Matt</v>
          </cell>
          <cell r="AF5741">
            <v>0.16596306297389476</v>
          </cell>
          <cell r="AN5741">
            <v>76.224000000000004</v>
          </cell>
          <cell r="AP5741">
            <v>4.0099321558752066E-2</v>
          </cell>
          <cell r="AV5741" t="str">
            <v>3B</v>
          </cell>
          <cell r="AW5741">
            <v>-16.713666672104409</v>
          </cell>
          <cell r="AX5741">
            <v>-9.7450462274838685</v>
          </cell>
          <cell r="AY5741">
            <v>-15.229788003682831</v>
          </cell>
          <cell r="AZ5741">
            <v>-9.7450462274838685</v>
          </cell>
          <cell r="BG5741">
            <v>1.0181524361299856</v>
          </cell>
          <cell r="BJ5741">
            <v>-2.8372884132764335E-2</v>
          </cell>
          <cell r="CF5741">
            <v>0</v>
          </cell>
          <cell r="CV5741">
            <v>21.541666666666668</v>
          </cell>
          <cell r="DA5741">
            <v>0</v>
          </cell>
          <cell r="ER5741">
            <v>190.56</v>
          </cell>
        </row>
        <row r="5742">
          <cell r="A5742">
            <v>671035</v>
          </cell>
          <cell r="C5742" t="str">
            <v>Synek, Boomer</v>
          </cell>
          <cell r="AF5742">
            <v>0.16071992151233988</v>
          </cell>
          <cell r="AN5742">
            <v>63.232000000000006</v>
          </cell>
          <cell r="AP5742">
            <v>3.3140530239254007E-2</v>
          </cell>
          <cell r="AV5742" t="str">
            <v>C</v>
          </cell>
          <cell r="AW5742">
            <v>-11</v>
          </cell>
          <cell r="AX5742">
            <v>-16</v>
          </cell>
          <cell r="AY5742">
            <v>-11</v>
          </cell>
          <cell r="AZ5742">
            <v>9.5</v>
          </cell>
          <cell r="BG5742">
            <v>0.77721012030586967</v>
          </cell>
          <cell r="BJ5742">
            <v>6.5143319073266712E-3</v>
          </cell>
          <cell r="CF5742">
            <v>0</v>
          </cell>
          <cell r="CV5742">
            <v>23.041666666666668</v>
          </cell>
          <cell r="DA5742">
            <v>0</v>
          </cell>
          <cell r="ER5742">
            <v>158.08000000000001</v>
          </cell>
        </row>
        <row r="5743">
          <cell r="A5743">
            <v>671045</v>
          </cell>
          <cell r="C5743" t="str">
            <v>Houellemont, Ivan</v>
          </cell>
          <cell r="AF5743">
            <v>0.12115285620046935</v>
          </cell>
          <cell r="AN5743">
            <v>61.248000000000005</v>
          </cell>
          <cell r="AP5743">
            <v>1.3733578643708388E-2</v>
          </cell>
          <cell r="AV5743" t="str">
            <v>SS</v>
          </cell>
          <cell r="AW5743">
            <v>-11</v>
          </cell>
          <cell r="AX5743">
            <v>-16</v>
          </cell>
          <cell r="AY5743">
            <v>-11</v>
          </cell>
          <cell r="AZ5743">
            <v>7</v>
          </cell>
          <cell r="BG5743">
            <v>0.94146449928228471</v>
          </cell>
          <cell r="BJ5743">
            <v>-6.0086677923771722E-3</v>
          </cell>
          <cell r="CF5743">
            <v>0</v>
          </cell>
          <cell r="CV5743">
            <v>17.791666666666668</v>
          </cell>
          <cell r="DA5743">
            <v>0</v>
          </cell>
          <cell r="ER5743">
            <v>153.12</v>
          </cell>
        </row>
        <row r="5744">
          <cell r="A5744">
            <v>671054</v>
          </cell>
          <cell r="C5744" t="str">
            <v>Machado, Jonathan</v>
          </cell>
          <cell r="AF5744">
            <v>0.1212185625651328</v>
          </cell>
          <cell r="AN5744">
            <v>72.192000000000007</v>
          </cell>
          <cell r="AP5744">
            <v>3.3140530239254007E-2</v>
          </cell>
          <cell r="AV5744" t="str">
            <v>CF</v>
          </cell>
          <cell r="AW5744">
            <v>-11</v>
          </cell>
          <cell r="AX5744">
            <v>-16</v>
          </cell>
          <cell r="AY5744">
            <v>-11</v>
          </cell>
          <cell r="AZ5744">
            <v>2.5</v>
          </cell>
          <cell r="BG5744">
            <v>0.55448464249510288</v>
          </cell>
          <cell r="BJ5744">
            <v>-3.3793637247999109E-3</v>
          </cell>
          <cell r="CF5744">
            <v>0</v>
          </cell>
          <cell r="CV5744">
            <v>17.458333333333332</v>
          </cell>
          <cell r="DA5744">
            <v>0</v>
          </cell>
          <cell r="ER5744">
            <v>180.48000000000002</v>
          </cell>
        </row>
        <row r="5745">
          <cell r="A5745">
            <v>671191</v>
          </cell>
          <cell r="C5745" t="str">
            <v>Ramos, Jeffrey</v>
          </cell>
          <cell r="AF5745">
            <v>0.11514961148125619</v>
          </cell>
          <cell r="AN5745">
            <v>84.288000000000011</v>
          </cell>
          <cell r="AP5745">
            <v>5.3720660867973002E-2</v>
          </cell>
          <cell r="AV5745" t="str">
            <v>LF</v>
          </cell>
          <cell r="AW5745">
            <v>-11</v>
          </cell>
          <cell r="AX5745">
            <v>-16</v>
          </cell>
          <cell r="AY5745">
            <v>-11</v>
          </cell>
          <cell r="AZ5745">
            <v>-6.5</v>
          </cell>
          <cell r="BG5745">
            <v>0.81417163879470689</v>
          </cell>
          <cell r="BJ5745">
            <v>1.4717009726295247E-3</v>
          </cell>
          <cell r="CF5745">
            <v>0</v>
          </cell>
          <cell r="CV5745">
            <v>17.375</v>
          </cell>
          <cell r="DA5745">
            <v>0</v>
          </cell>
          <cell r="ER5745">
            <v>210.72</v>
          </cell>
        </row>
        <row r="5746">
          <cell r="A5746">
            <v>671231</v>
          </cell>
          <cell r="C5746" t="str">
            <v>Lopez, Jonathan</v>
          </cell>
          <cell r="AF5746">
            <v>0.11418833555274777</v>
          </cell>
          <cell r="AN5746">
            <v>70.751999999999995</v>
          </cell>
          <cell r="AP5746">
            <v>3.0630732463958643E-2</v>
          </cell>
          <cell r="AV5746" t="str">
            <v>SS</v>
          </cell>
          <cell r="AW5746">
            <v>-11</v>
          </cell>
          <cell r="AX5746">
            <v>-16</v>
          </cell>
          <cell r="AY5746">
            <v>-11</v>
          </cell>
          <cell r="AZ5746">
            <v>7</v>
          </cell>
          <cell r="BG5746">
            <v>0.86484661061248147</v>
          </cell>
          <cell r="BJ5746">
            <v>-8.0653538329880637E-4</v>
          </cell>
          <cell r="CF5746">
            <v>0</v>
          </cell>
          <cell r="CV5746">
            <v>16.875</v>
          </cell>
          <cell r="DA5746">
            <v>0</v>
          </cell>
          <cell r="ER5746">
            <v>176.88</v>
          </cell>
        </row>
        <row r="5747">
          <cell r="A5747">
            <v>475138</v>
          </cell>
          <cell r="C5747" t="str">
            <v>Drabek, Kyle</v>
          </cell>
          <cell r="AF5747">
            <v>0.14354928485251459</v>
          </cell>
          <cell r="AN5747">
            <v>61.536000000000001</v>
          </cell>
          <cell r="AP5747">
            <v>1.4254263897149455E-2</v>
          </cell>
          <cell r="AV5747" t="str">
            <v>3B</v>
          </cell>
          <cell r="AW5747">
            <v>-11</v>
          </cell>
          <cell r="AX5747">
            <v>-16</v>
          </cell>
          <cell r="AY5747">
            <v>-11</v>
          </cell>
          <cell r="AZ5747">
            <v>1.5</v>
          </cell>
          <cell r="BG5747">
            <v>1.0033565401804543</v>
          </cell>
          <cell r="BJ5747">
            <v>-2.9187079354299046E-2</v>
          </cell>
          <cell r="CF5747">
            <v>0</v>
          </cell>
          <cell r="CV5747">
            <v>28.541666666666668</v>
          </cell>
          <cell r="DA5747">
            <v>0</v>
          </cell>
          <cell r="ER5747">
            <v>153.84</v>
          </cell>
        </row>
        <row r="5748">
          <cell r="A5748">
            <v>493329</v>
          </cell>
          <cell r="C5748" t="str">
            <v>Gurriel, Yulieski</v>
          </cell>
          <cell r="AF5748">
            <v>0.20147231222090162</v>
          </cell>
          <cell r="AN5748">
            <v>58.59200000000002</v>
          </cell>
          <cell r="AP5748">
            <v>2.3022545592105814E-2</v>
          </cell>
          <cell r="AV5748" t="str">
            <v>3B</v>
          </cell>
          <cell r="AW5748">
            <v>-11</v>
          </cell>
          <cell r="AX5748">
            <v>-16</v>
          </cell>
          <cell r="AY5748">
            <v>-11</v>
          </cell>
          <cell r="AZ5748">
            <v>1.5</v>
          </cell>
          <cell r="BG5748">
            <v>0.7927295135751431</v>
          </cell>
          <cell r="BJ5748">
            <v>3.4424852929477077E-2</v>
          </cell>
          <cell r="CF5748">
            <v>0</v>
          </cell>
          <cell r="CV5748">
            <v>32.041666666666664</v>
          </cell>
          <cell r="DA5748">
            <v>0</v>
          </cell>
          <cell r="ER5748">
            <v>146.48000000000005</v>
          </cell>
        </row>
        <row r="5749">
          <cell r="A5749">
            <v>546993</v>
          </cell>
          <cell r="C5749" t="str">
            <v>Dudek, Joe</v>
          </cell>
          <cell r="AF5749">
            <v>0.16321237578823083</v>
          </cell>
          <cell r="AN5749">
            <v>66.432000000000002</v>
          </cell>
          <cell r="AP5749">
            <v>2.3022545592105814E-2</v>
          </cell>
          <cell r="AV5749" t="str">
            <v>1B</v>
          </cell>
          <cell r="AW5749">
            <v>-11</v>
          </cell>
          <cell r="AX5749">
            <v>-16</v>
          </cell>
          <cell r="AY5749">
            <v>-11</v>
          </cell>
          <cell r="AZ5749">
            <v>-11</v>
          </cell>
          <cell r="BG5749">
            <v>1.2172033833110054</v>
          </cell>
          <cell r="BJ5749">
            <v>-6.7190272388745198E-4</v>
          </cell>
          <cell r="CF5749">
            <v>0</v>
          </cell>
          <cell r="CV5749">
            <v>21.458333333333332</v>
          </cell>
          <cell r="DA5749">
            <v>0</v>
          </cell>
          <cell r="ER5749">
            <v>166.08</v>
          </cell>
        </row>
        <row r="5750">
          <cell r="A5750">
            <v>623241</v>
          </cell>
          <cell r="C5750" t="str">
            <v>Seibert, Mac</v>
          </cell>
          <cell r="AF5750">
            <v>0.18722811922498891</v>
          </cell>
          <cell r="AN5750">
            <v>46.240000000000009</v>
          </cell>
          <cell r="AP5750">
            <v>2.670697544170153E-3</v>
          </cell>
          <cell r="AV5750" t="str">
            <v>C</v>
          </cell>
          <cell r="AW5750">
            <v>-11</v>
          </cell>
          <cell r="AX5750">
            <v>-16</v>
          </cell>
          <cell r="AY5750">
            <v>-11</v>
          </cell>
          <cell r="AZ5750">
            <v>9.5</v>
          </cell>
          <cell r="BG5750">
            <v>1.2818927637554447</v>
          </cell>
          <cell r="BJ5750">
            <v>1.6047362965810611E-2</v>
          </cell>
          <cell r="CF5750">
            <v>0</v>
          </cell>
          <cell r="CV5750">
            <v>22.625</v>
          </cell>
          <cell r="DA5750">
            <v>0</v>
          </cell>
          <cell r="ER5750">
            <v>115.60000000000001</v>
          </cell>
        </row>
        <row r="5751">
          <cell r="A5751">
            <v>641836</v>
          </cell>
          <cell r="C5751" t="str">
            <v>McCann, Mike</v>
          </cell>
          <cell r="AF5751">
            <v>0.14558483122808469</v>
          </cell>
          <cell r="AN5751">
            <v>48.832000000000008</v>
          </cell>
          <cell r="AP5751">
            <v>7.4421766783162591E-3</v>
          </cell>
          <cell r="AV5751" t="str">
            <v>C</v>
          </cell>
          <cell r="AW5751">
            <v>-11</v>
          </cell>
          <cell r="AX5751">
            <v>-16</v>
          </cell>
          <cell r="AY5751">
            <v>-11</v>
          </cell>
          <cell r="AZ5751">
            <v>9.5</v>
          </cell>
          <cell r="BG5751">
            <v>1.4133843473954788</v>
          </cell>
          <cell r="BJ5751">
            <v>-4.8634610245745488E-2</v>
          </cell>
          <cell r="CF5751">
            <v>0</v>
          </cell>
          <cell r="CV5751">
            <v>20.958333333333332</v>
          </cell>
          <cell r="DA5751">
            <v>0</v>
          </cell>
          <cell r="ER5751">
            <v>122.08000000000001</v>
          </cell>
        </row>
        <row r="5752">
          <cell r="A5752">
            <v>641945</v>
          </cell>
          <cell r="C5752" t="str">
            <v>Palmeiro, Preston</v>
          </cell>
          <cell r="AF5752">
            <v>0.16090762243002213</v>
          </cell>
          <cell r="AN5752">
            <v>72.192000000000007</v>
          </cell>
          <cell r="AP5752">
            <v>3.3140530239254007E-2</v>
          </cell>
          <cell r="AV5752" t="str">
            <v>1B</v>
          </cell>
          <cell r="AW5752">
            <v>-11</v>
          </cell>
          <cell r="AX5752">
            <v>-16</v>
          </cell>
          <cell r="AY5752">
            <v>-11</v>
          </cell>
          <cell r="AZ5752">
            <v>-11</v>
          </cell>
          <cell r="BG5752">
            <v>1.1903135618873177</v>
          </cell>
          <cell r="BJ5752">
            <v>4.5472274966318338E-5</v>
          </cell>
          <cell r="CF5752">
            <v>0</v>
          </cell>
          <cell r="CV5752">
            <v>21.458333333333332</v>
          </cell>
          <cell r="DA5752">
            <v>0</v>
          </cell>
          <cell r="ER5752">
            <v>180.48000000000002</v>
          </cell>
        </row>
        <row r="5753">
          <cell r="A5753">
            <v>657672</v>
          </cell>
          <cell r="C5753" t="str">
            <v>Manea, Scott</v>
          </cell>
          <cell r="AF5753">
            <v>0.1584990160220861</v>
          </cell>
          <cell r="AN5753">
            <v>51.13600000000001</v>
          </cell>
          <cell r="AP5753">
            <v>1.1645325312524157E-2</v>
          </cell>
          <cell r="AV5753" t="str">
            <v>C</v>
          </cell>
          <cell r="AW5753">
            <v>-11</v>
          </cell>
          <cell r="AX5753">
            <v>-16</v>
          </cell>
          <cell r="AY5753">
            <v>-11</v>
          </cell>
          <cell r="AZ5753">
            <v>9.5</v>
          </cell>
          <cell r="BG5753">
            <v>1.1479770759783037</v>
          </cell>
          <cell r="BJ5753">
            <v>-5.790139069281712E-2</v>
          </cell>
          <cell r="CF5753">
            <v>0</v>
          </cell>
          <cell r="CV5753">
            <v>20.541666666666668</v>
          </cell>
          <cell r="DA5753">
            <v>0</v>
          </cell>
          <cell r="ER5753">
            <v>127.84000000000002</v>
          </cell>
        </row>
        <row r="5754">
          <cell r="A5754">
            <v>665091</v>
          </cell>
          <cell r="C5754" t="str">
            <v>Zinn, Delvin</v>
          </cell>
          <cell r="AF5754">
            <v>0.14170976994059975</v>
          </cell>
          <cell r="AN5754">
            <v>58.080000000000013</v>
          </cell>
          <cell r="AP5754">
            <v>7.969524254799687E-3</v>
          </cell>
          <cell r="AV5754" t="str">
            <v>2B</v>
          </cell>
          <cell r="AW5754">
            <v>-11</v>
          </cell>
          <cell r="AX5754">
            <v>-16</v>
          </cell>
          <cell r="AY5754">
            <v>-11</v>
          </cell>
          <cell r="AZ5754">
            <v>3.5</v>
          </cell>
          <cell r="BG5754">
            <v>0.70701476155352316</v>
          </cell>
          <cell r="BJ5754">
            <v>-7.5292257510427188E-2</v>
          </cell>
          <cell r="CF5754">
            <v>0</v>
          </cell>
          <cell r="CV5754">
            <v>19.125</v>
          </cell>
          <cell r="DA5754">
            <v>0</v>
          </cell>
          <cell r="ER5754">
            <v>145.20000000000002</v>
          </cell>
        </row>
        <row r="5755">
          <cell r="A5755">
            <v>666196</v>
          </cell>
          <cell r="C5755" t="str">
            <v>Jones, Thomas</v>
          </cell>
          <cell r="AF5755">
            <v>0.15219964297270744</v>
          </cell>
          <cell r="AN5755">
            <v>63.84</v>
          </cell>
          <cell r="AP5755">
            <v>1.8400037204149178E-2</v>
          </cell>
          <cell r="AV5755" t="str">
            <v>CF</v>
          </cell>
          <cell r="AW5755">
            <v>-11</v>
          </cell>
          <cell r="AX5755">
            <v>-16</v>
          </cell>
          <cell r="AY5755">
            <v>-11</v>
          </cell>
          <cell r="AZ5755">
            <v>2.5</v>
          </cell>
          <cell r="BG5755">
            <v>1.1076262849853598</v>
          </cell>
          <cell r="BJ5755">
            <v>-1.9283617287761623E-2</v>
          </cell>
          <cell r="CF5755">
            <v>0</v>
          </cell>
          <cell r="CV5755">
            <v>18.541666666666668</v>
          </cell>
          <cell r="DA5755">
            <v>0</v>
          </cell>
          <cell r="ER5755">
            <v>159.6</v>
          </cell>
        </row>
        <row r="5756">
          <cell r="A5756">
            <v>666592</v>
          </cell>
          <cell r="C5756" t="str">
            <v>Delgado, Roberto</v>
          </cell>
          <cell r="AF5756">
            <v>0.11610310779046104</v>
          </cell>
          <cell r="AN5756">
            <v>70.751999999999995</v>
          </cell>
          <cell r="AP5756">
            <v>3.0630732463958643E-2</v>
          </cell>
          <cell r="AV5756" t="str">
            <v>SS</v>
          </cell>
          <cell r="AW5756">
            <v>-11</v>
          </cell>
          <cell r="AX5756">
            <v>-16</v>
          </cell>
          <cell r="AY5756">
            <v>-11</v>
          </cell>
          <cell r="AZ5756">
            <v>7</v>
          </cell>
          <cell r="BG5756">
            <v>0.8166080318888036</v>
          </cell>
          <cell r="BJ5756">
            <v>-3.5818240664017009E-3</v>
          </cell>
          <cell r="CF5756">
            <v>0</v>
          </cell>
          <cell r="CV5756">
            <v>17.875</v>
          </cell>
          <cell r="DA5756">
            <v>0</v>
          </cell>
          <cell r="ER5756">
            <v>176.88</v>
          </cell>
        </row>
        <row r="5757">
          <cell r="A5757">
            <v>667674</v>
          </cell>
          <cell r="C5757" t="str">
            <v>Kruger, Jack</v>
          </cell>
          <cell r="AF5757">
            <v>0.14809837153776115</v>
          </cell>
          <cell r="AN5757">
            <v>60.928000000000011</v>
          </cell>
          <cell r="AP5757">
            <v>2.9118589646937032E-2</v>
          </cell>
          <cell r="AV5757" t="str">
            <v>C</v>
          </cell>
          <cell r="AW5757">
            <v>-11</v>
          </cell>
          <cell r="AX5757">
            <v>-16</v>
          </cell>
          <cell r="AY5757">
            <v>-11</v>
          </cell>
          <cell r="AZ5757">
            <v>9.5</v>
          </cell>
          <cell r="BG5757">
            <v>1.3941961238165601</v>
          </cell>
          <cell r="BJ5757">
            <v>2.0688908208798137E-2</v>
          </cell>
          <cell r="CF5757">
            <v>0</v>
          </cell>
          <cell r="CV5757">
            <v>21.708333333333332</v>
          </cell>
          <cell r="DA5757">
            <v>0</v>
          </cell>
          <cell r="ER5757">
            <v>152.32000000000002</v>
          </cell>
        </row>
        <row r="5758">
          <cell r="A5758">
            <v>667693</v>
          </cell>
          <cell r="C5758" t="str">
            <v>Ramirez, A.J.</v>
          </cell>
          <cell r="AF5758">
            <v>0.14716972106983087</v>
          </cell>
          <cell r="AN5758">
            <v>61.536000000000001</v>
          </cell>
          <cell r="AP5758">
            <v>1.4254263897149455E-2</v>
          </cell>
          <cell r="AV5758" t="str">
            <v>3B</v>
          </cell>
          <cell r="AW5758">
            <v>-11</v>
          </cell>
          <cell r="AX5758">
            <v>-16</v>
          </cell>
          <cell r="AY5758">
            <v>-11</v>
          </cell>
          <cell r="AZ5758">
            <v>1.5</v>
          </cell>
          <cell r="BG5758">
            <v>1.2818148238059166</v>
          </cell>
          <cell r="BJ5758">
            <v>-1.9513411245722367E-2</v>
          </cell>
          <cell r="CF5758">
            <v>0</v>
          </cell>
          <cell r="CV5758">
            <v>23.208333333333332</v>
          </cell>
          <cell r="DA5758">
            <v>0</v>
          </cell>
          <cell r="ER5758">
            <v>153.84</v>
          </cell>
        </row>
        <row r="5759">
          <cell r="A5759">
            <v>668474</v>
          </cell>
          <cell r="C5759" t="str">
            <v>Abbadessa, Dominic</v>
          </cell>
          <cell r="AF5759">
            <v>0.14536286704339038</v>
          </cell>
          <cell r="AN5759">
            <v>58.94400000000001</v>
          </cell>
          <cell r="AP5759">
            <v>9.5482101672561548E-3</v>
          </cell>
          <cell r="AV5759" t="str">
            <v>CF</v>
          </cell>
          <cell r="AW5759">
            <v>-11</v>
          </cell>
          <cell r="AX5759">
            <v>-16</v>
          </cell>
          <cell r="AY5759">
            <v>-11</v>
          </cell>
          <cell r="AZ5759">
            <v>2.5</v>
          </cell>
          <cell r="BG5759">
            <v>0.75554328691688855</v>
          </cell>
          <cell r="BJ5759">
            <v>-3.561312669796611E-2</v>
          </cell>
          <cell r="CF5759">
            <v>0</v>
          </cell>
          <cell r="CV5759">
            <v>18.541666666666668</v>
          </cell>
          <cell r="DA5759">
            <v>0</v>
          </cell>
          <cell r="ER5759">
            <v>147.36000000000001</v>
          </cell>
        </row>
        <row r="5760">
          <cell r="A5760">
            <v>669267</v>
          </cell>
          <cell r="C5760" t="str">
            <v>Mack, Marcus</v>
          </cell>
          <cell r="AF5760">
            <v>0.14453399649063375</v>
          </cell>
          <cell r="AN5760">
            <v>56.927999999999997</v>
          </cell>
          <cell r="AP5760">
            <v>5.8567646209066737E-3</v>
          </cell>
          <cell r="AV5760" t="str">
            <v>LF</v>
          </cell>
          <cell r="AW5760">
            <v>-11</v>
          </cell>
          <cell r="AX5760">
            <v>-16</v>
          </cell>
          <cell r="AY5760">
            <v>-11</v>
          </cell>
          <cell r="AZ5760">
            <v>-6.5</v>
          </cell>
          <cell r="BG5760">
            <v>0.98015439075991129</v>
          </cell>
          <cell r="BJ5760">
            <v>-6.349099090588417E-2</v>
          </cell>
          <cell r="CF5760">
            <v>0</v>
          </cell>
          <cell r="CV5760">
            <v>17.875</v>
          </cell>
          <cell r="DA5760">
            <v>0</v>
          </cell>
          <cell r="ER5760">
            <v>142.32</v>
          </cell>
        </row>
        <row r="5761">
          <cell r="A5761">
            <v>669945</v>
          </cell>
          <cell r="C5761" t="str">
            <v>Young, Chavez</v>
          </cell>
          <cell r="AF5761">
            <v>0.1404321059734982</v>
          </cell>
          <cell r="AN5761">
            <v>61.824000000000005</v>
          </cell>
          <cell r="AP5761">
            <v>1.4774399664016835E-2</v>
          </cell>
          <cell r="AV5761" t="str">
            <v>RF</v>
          </cell>
          <cell r="AW5761">
            <v>-11</v>
          </cell>
          <cell r="AX5761">
            <v>-16</v>
          </cell>
          <cell r="AY5761">
            <v>-11</v>
          </cell>
          <cell r="AZ5761">
            <v>-6.5</v>
          </cell>
          <cell r="BG5761">
            <v>0.95248094613898793</v>
          </cell>
          <cell r="BJ5761">
            <v>-1.0036538888798796E-3</v>
          </cell>
          <cell r="CF5761">
            <v>0</v>
          </cell>
          <cell r="CV5761">
            <v>18.875</v>
          </cell>
          <cell r="DA5761">
            <v>0</v>
          </cell>
          <cell r="ER5761">
            <v>154.56</v>
          </cell>
        </row>
        <row r="5762">
          <cell r="A5762">
            <v>670361</v>
          </cell>
          <cell r="C5762" t="str">
            <v>van der Meer, Stijin</v>
          </cell>
          <cell r="AF5762">
            <v>0.15846867138767276</v>
          </cell>
          <cell r="AN5762">
            <v>65.856000000000009</v>
          </cell>
          <cell r="AP5762">
            <v>2.1999087838043496E-2</v>
          </cell>
          <cell r="AV5762" t="str">
            <v>SS</v>
          </cell>
          <cell r="AW5762">
            <v>-11</v>
          </cell>
          <cell r="AX5762">
            <v>-16</v>
          </cell>
          <cell r="AY5762">
            <v>-11</v>
          </cell>
          <cell r="AZ5762">
            <v>7</v>
          </cell>
          <cell r="BG5762">
            <v>1.6352237272346826</v>
          </cell>
          <cell r="BJ5762">
            <v>5.1856625146471207E-2</v>
          </cell>
          <cell r="CF5762">
            <v>0</v>
          </cell>
          <cell r="CV5762">
            <v>23.125</v>
          </cell>
          <cell r="DA5762">
            <v>0</v>
          </cell>
          <cell r="ER5762">
            <v>164.64000000000001</v>
          </cell>
        </row>
        <row r="5763">
          <cell r="A5763">
            <v>670876</v>
          </cell>
          <cell r="C5763" t="str">
            <v>Carrillo, Franger</v>
          </cell>
          <cell r="AF5763">
            <v>0.11653312602839527</v>
          </cell>
          <cell r="AN5763">
            <v>57.216000000000008</v>
          </cell>
          <cell r="AP5763">
            <v>6.3857977578632985E-3</v>
          </cell>
          <cell r="AV5763" t="str">
            <v>LF</v>
          </cell>
          <cell r="AW5763">
            <v>-11</v>
          </cell>
          <cell r="AX5763">
            <v>-16</v>
          </cell>
          <cell r="AY5763">
            <v>-11</v>
          </cell>
          <cell r="AZ5763">
            <v>-6.5</v>
          </cell>
          <cell r="BG5763">
            <v>0.74753920271105334</v>
          </cell>
          <cell r="BJ5763">
            <v>-5.0452650371496197E-2</v>
          </cell>
          <cell r="CF5763">
            <v>0</v>
          </cell>
          <cell r="CV5763">
            <v>17.625</v>
          </cell>
          <cell r="DA5763">
            <v>0</v>
          </cell>
          <cell r="ER5763">
            <v>143.04000000000002</v>
          </cell>
        </row>
        <row r="5764">
          <cell r="A5764">
            <v>670877</v>
          </cell>
          <cell r="C5764" t="str">
            <v>Vasquez, Braulio</v>
          </cell>
          <cell r="AF5764">
            <v>0.1337982515208968</v>
          </cell>
          <cell r="AN5764">
            <v>76.224000000000004</v>
          </cell>
          <cell r="AP5764">
            <v>4.0099321558752066E-2</v>
          </cell>
          <cell r="AV5764" t="str">
            <v>SS</v>
          </cell>
          <cell r="AW5764">
            <v>-11</v>
          </cell>
          <cell r="AX5764">
            <v>-16</v>
          </cell>
          <cell r="AY5764">
            <v>-11</v>
          </cell>
          <cell r="AZ5764">
            <v>7</v>
          </cell>
          <cell r="BG5764">
            <v>0.8207479067137593</v>
          </cell>
          <cell r="BJ5764">
            <v>1.7011524410797368E-2</v>
          </cell>
          <cell r="CF5764">
            <v>0</v>
          </cell>
          <cell r="CV5764">
            <v>17.208333333333332</v>
          </cell>
          <cell r="DA5764">
            <v>0</v>
          </cell>
          <cell r="ER5764">
            <v>190.56</v>
          </cell>
        </row>
        <row r="5765">
          <cell r="A5765">
            <v>670879</v>
          </cell>
          <cell r="C5765" t="str">
            <v>De Hoyos, Victor</v>
          </cell>
          <cell r="AF5765">
            <v>0.11532777392328421</v>
          </cell>
          <cell r="AN5765">
            <v>52.288000000000011</v>
          </cell>
          <cell r="AP5765">
            <v>1.3733578643708388E-2</v>
          </cell>
          <cell r="AV5765" t="str">
            <v>C</v>
          </cell>
          <cell r="AW5765">
            <v>-11</v>
          </cell>
          <cell r="AX5765">
            <v>-16</v>
          </cell>
          <cell r="AY5765">
            <v>-11</v>
          </cell>
          <cell r="AZ5765">
            <v>9.5</v>
          </cell>
          <cell r="BG5765">
            <v>0.51932579547560409</v>
          </cell>
          <cell r="BJ5765">
            <v>-1.89059715287682E-2</v>
          </cell>
          <cell r="CF5765">
            <v>0</v>
          </cell>
          <cell r="CV5765">
            <v>18.375</v>
          </cell>
          <cell r="DA5765">
            <v>0</v>
          </cell>
          <cell r="ER5765">
            <v>130.72000000000003</v>
          </cell>
        </row>
        <row r="5766">
          <cell r="A5766">
            <v>671206</v>
          </cell>
          <cell r="C5766" t="str">
            <v>Hazard, Justin</v>
          </cell>
          <cell r="AF5766">
            <v>0.14393046619679026</v>
          </cell>
          <cell r="AN5766">
            <v>58.912000000000013</v>
          </cell>
          <cell r="AP5766">
            <v>2.5571842941210177E-2</v>
          </cell>
          <cell r="AV5766" t="str">
            <v>C</v>
          </cell>
          <cell r="AW5766">
            <v>-11</v>
          </cell>
          <cell r="AX5766">
            <v>-16</v>
          </cell>
          <cell r="AY5766">
            <v>-11</v>
          </cell>
          <cell r="AZ5766">
            <v>9.5</v>
          </cell>
          <cell r="BG5766">
            <v>1.6468137635811413</v>
          </cell>
          <cell r="BJ5766">
            <v>2.7325741205946188E-2</v>
          </cell>
          <cell r="CF5766">
            <v>0</v>
          </cell>
          <cell r="CV5766">
            <v>22.791666666666668</v>
          </cell>
          <cell r="DA5766">
            <v>0</v>
          </cell>
          <cell r="ER5766">
            <v>147.28000000000003</v>
          </cell>
        </row>
        <row r="5767">
          <cell r="A5767">
            <v>671227</v>
          </cell>
          <cell r="C5767" t="str">
            <v>Martinez, Alexander</v>
          </cell>
          <cell r="AF5767">
            <v>0.12793358940930238</v>
          </cell>
          <cell r="AN5767">
            <v>62.400000000000006</v>
          </cell>
          <cell r="AP5767">
            <v>1.5813026213648107E-2</v>
          </cell>
          <cell r="AV5767" t="str">
            <v>RF</v>
          </cell>
          <cell r="AW5767">
            <v>-11</v>
          </cell>
          <cell r="AX5767">
            <v>-16</v>
          </cell>
          <cell r="AY5767">
            <v>-11</v>
          </cell>
          <cell r="AZ5767">
            <v>-6.5</v>
          </cell>
          <cell r="BG5767">
            <v>0.98986964235938113</v>
          </cell>
          <cell r="BJ5767">
            <v>1.2460269267988461E-2</v>
          </cell>
          <cell r="CF5767">
            <v>0</v>
          </cell>
          <cell r="CV5767">
            <v>19.791666666666668</v>
          </cell>
          <cell r="DA5767">
            <v>0</v>
          </cell>
          <cell r="ER5767">
            <v>156</v>
          </cell>
        </row>
        <row r="5768">
          <cell r="A5768">
            <v>671242</v>
          </cell>
          <cell r="C5768" t="str">
            <v>Sierra, Anibal</v>
          </cell>
          <cell r="AF5768">
            <v>0.14245370897727241</v>
          </cell>
          <cell r="AN5768">
            <v>74.496000000000009</v>
          </cell>
          <cell r="AP5768">
            <v>3.7129285991017391E-2</v>
          </cell>
          <cell r="AV5768" t="str">
            <v>SS</v>
          </cell>
          <cell r="AW5768">
            <v>-11</v>
          </cell>
          <cell r="AX5768">
            <v>-16</v>
          </cell>
          <cell r="AY5768">
            <v>-11</v>
          </cell>
          <cell r="AZ5768">
            <v>7</v>
          </cell>
          <cell r="BG5768">
            <v>0.78227967575720869</v>
          </cell>
          <cell r="BJ5768">
            <v>6.9825062951750219E-3</v>
          </cell>
          <cell r="CF5768">
            <v>0</v>
          </cell>
          <cell r="CV5768">
            <v>22.375</v>
          </cell>
          <cell r="DA5768">
            <v>0</v>
          </cell>
          <cell r="ER5768">
            <v>186.24</v>
          </cell>
        </row>
        <row r="5769">
          <cell r="A5769">
            <v>671247</v>
          </cell>
          <cell r="C5769" t="str">
            <v>Coronel, Luis</v>
          </cell>
          <cell r="AF5769">
            <v>0.12481498087382988</v>
          </cell>
          <cell r="AN5769">
            <v>57.503999999999998</v>
          </cell>
          <cell r="AP5769">
            <v>6.9142681445173437E-3</v>
          </cell>
          <cell r="AV5769" t="str">
            <v>CF</v>
          </cell>
          <cell r="AW5769">
            <v>-11</v>
          </cell>
          <cell r="AX5769">
            <v>-16</v>
          </cell>
          <cell r="AY5769">
            <v>-11</v>
          </cell>
          <cell r="AZ5769">
            <v>2.5</v>
          </cell>
          <cell r="BG5769">
            <v>0.63437686785084302</v>
          </cell>
          <cell r="BJ5769">
            <v>-4.4409104120882441E-2</v>
          </cell>
          <cell r="CF5769">
            <v>0</v>
          </cell>
          <cell r="CV5769">
            <v>18.958333333333332</v>
          </cell>
          <cell r="DA5769">
            <v>0</v>
          </cell>
          <cell r="ER5769">
            <v>143.76</v>
          </cell>
        </row>
        <row r="5770">
          <cell r="A5770">
            <v>671249</v>
          </cell>
          <cell r="C5770" t="str">
            <v>Perez, Kelvin</v>
          </cell>
          <cell r="AF5770">
            <v>0.12198083724008918</v>
          </cell>
          <cell r="AN5770">
            <v>49.984000000000009</v>
          </cell>
          <cell r="AP5770">
            <v>9.5482101672561548E-3</v>
          </cell>
          <cell r="AV5770" t="str">
            <v>C</v>
          </cell>
          <cell r="AW5770">
            <v>-11</v>
          </cell>
          <cell r="AX5770">
            <v>-16</v>
          </cell>
          <cell r="AY5770">
            <v>-11</v>
          </cell>
          <cell r="AZ5770">
            <v>9.5</v>
          </cell>
          <cell r="BG5770">
            <v>0.62573243131347012</v>
          </cell>
          <cell r="BJ5770">
            <v>-3.0054463066365205E-2</v>
          </cell>
          <cell r="CF5770">
            <v>0</v>
          </cell>
          <cell r="CV5770">
            <v>17.541666666666668</v>
          </cell>
          <cell r="DA5770">
            <v>0</v>
          </cell>
          <cell r="ER5770">
            <v>124.96000000000001</v>
          </cell>
        </row>
        <row r="5771">
          <cell r="A5771">
            <v>671255</v>
          </cell>
          <cell r="C5771" t="str">
            <v>Layer, Jose</v>
          </cell>
          <cell r="AF5771">
            <v>0.1495281764156689</v>
          </cell>
          <cell r="AN5771">
            <v>62.112000000000002</v>
          </cell>
          <cell r="AP5771">
            <v>1.5293986813673E-2</v>
          </cell>
          <cell r="AV5771" t="str">
            <v>LF</v>
          </cell>
          <cell r="AW5771">
            <v>-11</v>
          </cell>
          <cell r="AX5771">
            <v>-16</v>
          </cell>
          <cell r="AY5771">
            <v>-11</v>
          </cell>
          <cell r="AZ5771">
            <v>-6.5</v>
          </cell>
          <cell r="BG5771">
            <v>0.91026484528343221</v>
          </cell>
          <cell r="BJ5771">
            <v>-2.2415490835148492E-2</v>
          </cell>
          <cell r="CF5771">
            <v>0</v>
          </cell>
          <cell r="CV5771">
            <v>19.125</v>
          </cell>
          <cell r="DA5771">
            <v>0</v>
          </cell>
          <cell r="ER5771">
            <v>155.28</v>
          </cell>
        </row>
        <row r="5772">
          <cell r="A5772">
            <v>620456</v>
          </cell>
          <cell r="C5772" t="str">
            <v>Minaya, Euri</v>
          </cell>
          <cell r="AF5772">
            <v>0.12491935535776456</v>
          </cell>
          <cell r="AN5772">
            <v>72.596266666666665</v>
          </cell>
          <cell r="AP5772">
            <v>5.0597680661752964E-2</v>
          </cell>
          <cell r="AV5772" t="str">
            <v>RF</v>
          </cell>
          <cell r="AW5772">
            <v>-11</v>
          </cell>
          <cell r="AX5772">
            <v>-16</v>
          </cell>
          <cell r="AY5772">
            <v>-11</v>
          </cell>
          <cell r="AZ5772">
            <v>-6.5</v>
          </cell>
          <cell r="BG5772">
            <v>0.85278558310416375</v>
          </cell>
          <cell r="BJ5772">
            <v>7.8236679112795287E-3</v>
          </cell>
          <cell r="CF5772">
            <v>0</v>
          </cell>
          <cell r="CV5772">
            <v>20.708333333333332</v>
          </cell>
          <cell r="DA5772">
            <v>0</v>
          </cell>
          <cell r="ER5772">
            <v>181.49066666666667</v>
          </cell>
        </row>
        <row r="5773">
          <cell r="A5773">
            <v>641520</v>
          </cell>
          <cell r="C5773" t="str">
            <v>Diaz, Carlos</v>
          </cell>
          <cell r="AF5773">
            <v>0.14230785362753573</v>
          </cell>
          <cell r="AN5773">
            <v>47.968000000000011</v>
          </cell>
          <cell r="AP5773">
            <v>5.8567646209066737E-3</v>
          </cell>
          <cell r="AV5773" t="str">
            <v>C</v>
          </cell>
          <cell r="AW5773">
            <v>-11</v>
          </cell>
          <cell r="AX5773">
            <v>-16</v>
          </cell>
          <cell r="AY5773">
            <v>-11</v>
          </cell>
          <cell r="AZ5773">
            <v>9.5</v>
          </cell>
          <cell r="BG5773">
            <v>1.1701543907599112</v>
          </cell>
          <cell r="BJ5773">
            <v>-4.2547040342526203E-2</v>
          </cell>
          <cell r="CF5773">
            <v>0</v>
          </cell>
          <cell r="CV5773">
            <v>21.291666666666668</v>
          </cell>
          <cell r="DA5773">
            <v>0</v>
          </cell>
          <cell r="ER5773">
            <v>119.92000000000002</v>
          </cell>
        </row>
        <row r="5774">
          <cell r="A5774">
            <v>664171</v>
          </cell>
          <cell r="C5774" t="str">
            <v>Roach, Joey</v>
          </cell>
          <cell r="AF5774">
            <v>0.15027463343441802</v>
          </cell>
          <cell r="AN5774">
            <v>49.984000000000009</v>
          </cell>
          <cell r="AP5774">
            <v>9.5482101672561548E-3</v>
          </cell>
          <cell r="AV5774" t="str">
            <v>C</v>
          </cell>
          <cell r="AW5774">
            <v>-11</v>
          </cell>
          <cell r="AX5774">
            <v>-16</v>
          </cell>
          <cell r="AY5774">
            <v>-11</v>
          </cell>
          <cell r="AZ5774">
            <v>9.5</v>
          </cell>
          <cell r="BG5774">
            <v>1.3165526771045699</v>
          </cell>
          <cell r="BJ5774">
            <v>-2.3890328660701874E-2</v>
          </cell>
          <cell r="CF5774">
            <v>0</v>
          </cell>
          <cell r="CV5774">
            <v>22.875</v>
          </cell>
          <cell r="DA5774">
            <v>0</v>
          </cell>
          <cell r="ER5774">
            <v>124.96000000000001</v>
          </cell>
        </row>
        <row r="5775">
          <cell r="A5775">
            <v>665932</v>
          </cell>
          <cell r="C5775" t="str">
            <v>Ventura, Carlos</v>
          </cell>
          <cell r="AF5775">
            <v>0.12575821419141703</v>
          </cell>
          <cell r="AN5775">
            <v>54.912000000000006</v>
          </cell>
          <cell r="AP5775">
            <v>2.1376998652923307E-3</v>
          </cell>
          <cell r="AV5775" t="str">
            <v>OF</v>
          </cell>
          <cell r="AW5775">
            <v>-11</v>
          </cell>
          <cell r="AX5775">
            <v>-16</v>
          </cell>
          <cell r="AY5775">
            <v>-11</v>
          </cell>
          <cell r="AZ5775">
            <v>-3.5</v>
          </cell>
          <cell r="BG5775">
            <v>0.72813349196888755</v>
          </cell>
          <cell r="BJ5775">
            <v>-9.5045373212463313E-2</v>
          </cell>
          <cell r="CF5775">
            <v>0</v>
          </cell>
          <cell r="CV5775">
            <v>18.375</v>
          </cell>
          <cell r="DA5775">
            <v>0</v>
          </cell>
          <cell r="ER5775">
            <v>137.28</v>
          </cell>
        </row>
        <row r="5776">
          <cell r="A5776">
            <v>666247</v>
          </cell>
          <cell r="C5776" t="str">
            <v>Kwon, Kwang-Min</v>
          </cell>
          <cell r="AF5776">
            <v>0.15261359341714648</v>
          </cell>
          <cell r="AN5776">
            <v>58.94400000000001</v>
          </cell>
          <cell r="AP5776">
            <v>9.5482101672561548E-3</v>
          </cell>
          <cell r="AV5776" t="str">
            <v>RF</v>
          </cell>
          <cell r="AW5776">
            <v>-11</v>
          </cell>
          <cell r="AX5776">
            <v>-16</v>
          </cell>
          <cell r="AY5776">
            <v>-11</v>
          </cell>
          <cell r="AZ5776">
            <v>-6.5</v>
          </cell>
          <cell r="BG5776">
            <v>0.82533664191322331</v>
          </cell>
          <cell r="BJ5776">
            <v>-2.0387122546246861E-2</v>
          </cell>
          <cell r="CF5776">
            <v>0</v>
          </cell>
          <cell r="CV5776">
            <v>18.541666666666668</v>
          </cell>
          <cell r="DA5776">
            <v>0</v>
          </cell>
          <cell r="ER5776">
            <v>147.36000000000001</v>
          </cell>
        </row>
        <row r="5777">
          <cell r="A5777">
            <v>666464</v>
          </cell>
          <cell r="C5777" t="str">
            <v>Encarnacion, Yeral</v>
          </cell>
          <cell r="AF5777">
            <v>0.12960833881262032</v>
          </cell>
          <cell r="AN5777">
            <v>62.688000000000002</v>
          </cell>
          <cell r="AP5777">
            <v>1.6331518729643668E-2</v>
          </cell>
          <cell r="AV5777" t="str">
            <v>RF</v>
          </cell>
          <cell r="AW5777">
            <v>-11</v>
          </cell>
          <cell r="AX5777">
            <v>-16</v>
          </cell>
          <cell r="AY5777">
            <v>-11</v>
          </cell>
          <cell r="AZ5777">
            <v>-6.5</v>
          </cell>
          <cell r="BG5777">
            <v>0.93161594295295269</v>
          </cell>
          <cell r="BJ5777">
            <v>-3.9756767420134079E-2</v>
          </cell>
          <cell r="CF5777">
            <v>0</v>
          </cell>
          <cell r="CV5777">
            <v>18.708333333333332</v>
          </cell>
          <cell r="DA5777">
            <v>0</v>
          </cell>
          <cell r="ER5777">
            <v>156.72</v>
          </cell>
        </row>
        <row r="5778">
          <cell r="A5778">
            <v>668653</v>
          </cell>
          <cell r="C5778" t="str">
            <v>Gonzalez, Roger</v>
          </cell>
          <cell r="AF5778">
            <v>0.14880868750978124</v>
          </cell>
          <cell r="AN5778">
            <v>47.39200000000001</v>
          </cell>
          <cell r="AP5778">
            <v>4.7970064967302051E-3</v>
          </cell>
          <cell r="AV5778" t="str">
            <v>C</v>
          </cell>
          <cell r="AW5778">
            <v>-11</v>
          </cell>
          <cell r="AX5778">
            <v>-16</v>
          </cell>
          <cell r="AY5778">
            <v>-11</v>
          </cell>
          <cell r="AZ5778">
            <v>9.5</v>
          </cell>
          <cell r="BG5778">
            <v>1.1762636478545141</v>
          </cell>
          <cell r="BJ5778">
            <v>0.1242230702478349</v>
          </cell>
          <cell r="CF5778">
            <v>0</v>
          </cell>
          <cell r="CV5778">
            <v>22.625</v>
          </cell>
          <cell r="DA5778">
            <v>0</v>
          </cell>
          <cell r="ER5778">
            <v>118.48000000000002</v>
          </cell>
        </row>
        <row r="5779">
          <cell r="A5779">
            <v>669182</v>
          </cell>
          <cell r="C5779" t="str">
            <v>Carter, Tre</v>
          </cell>
          <cell r="AF5779">
            <v>0.17002846306729336</v>
          </cell>
          <cell r="AN5779">
            <v>57.503999999999998</v>
          </cell>
          <cell r="AP5779">
            <v>6.9142681445173437E-3</v>
          </cell>
          <cell r="AV5779" t="str">
            <v>CF</v>
          </cell>
          <cell r="AW5779">
            <v>-11</v>
          </cell>
          <cell r="AX5779">
            <v>-16</v>
          </cell>
          <cell r="AY5779">
            <v>-11</v>
          </cell>
          <cell r="AZ5779">
            <v>2.5</v>
          </cell>
          <cell r="BG5779">
            <v>1.001212585193554</v>
          </cell>
          <cell r="BJ5779">
            <v>-0.12018742212754947</v>
          </cell>
          <cell r="CF5779">
            <v>0</v>
          </cell>
          <cell r="CV5779">
            <v>19.291666666666668</v>
          </cell>
          <cell r="DA5779">
            <v>0</v>
          </cell>
          <cell r="ER5779">
            <v>143.76</v>
          </cell>
        </row>
        <row r="5780">
          <cell r="A5780">
            <v>669869</v>
          </cell>
          <cell r="C5780" t="str">
            <v>Sanchez, Rhandall</v>
          </cell>
          <cell r="AF5780">
            <v>0.12261179757321301</v>
          </cell>
          <cell r="AN5780">
            <v>45.376000000000005</v>
          </cell>
          <cell r="AP5780">
            <v>1.0699935952283024E-3</v>
          </cell>
          <cell r="AV5780" t="str">
            <v>C</v>
          </cell>
          <cell r="AW5780">
            <v>-11</v>
          </cell>
          <cell r="AX5780">
            <v>-16</v>
          </cell>
          <cell r="AY5780">
            <v>-11</v>
          </cell>
          <cell r="AZ5780">
            <v>9.5</v>
          </cell>
          <cell r="BG5780">
            <v>0.77721088643030323</v>
          </cell>
          <cell r="BJ5780">
            <v>-6.3363582141642186E-2</v>
          </cell>
          <cell r="CF5780">
            <v>0</v>
          </cell>
          <cell r="CV5780">
            <v>17.625</v>
          </cell>
          <cell r="DA5780">
            <v>0</v>
          </cell>
          <cell r="ER5780">
            <v>113.44000000000001</v>
          </cell>
        </row>
        <row r="5781">
          <cell r="A5781">
            <v>670349</v>
          </cell>
          <cell r="C5781" t="str">
            <v>Picerni, CJ</v>
          </cell>
          <cell r="AF5781">
            <v>0.14916001298937809</v>
          </cell>
          <cell r="AN5781">
            <v>45.664000000000009</v>
          </cell>
          <cell r="AP5781">
            <v>1.6041321872592995E-3</v>
          </cell>
          <cell r="AV5781" t="str">
            <v>C</v>
          </cell>
          <cell r="AW5781">
            <v>-11</v>
          </cell>
          <cell r="AX5781">
            <v>-16</v>
          </cell>
          <cell r="AY5781">
            <v>-11</v>
          </cell>
          <cell r="AZ5781">
            <v>9.5</v>
          </cell>
          <cell r="BG5781">
            <v>1.1617954491974207</v>
          </cell>
          <cell r="BJ5781">
            <v>-5.0927079646490334E-2</v>
          </cell>
          <cell r="CF5781">
            <v>0</v>
          </cell>
          <cell r="CV5781">
            <v>23.541666666666668</v>
          </cell>
          <cell r="DA5781">
            <v>0</v>
          </cell>
          <cell r="ER5781">
            <v>114.16000000000001</v>
          </cell>
        </row>
        <row r="5782">
          <cell r="A5782">
            <v>670541</v>
          </cell>
          <cell r="C5782" t="str">
            <v>Alvarez, Yordan</v>
          </cell>
          <cell r="AF5782">
            <v>0.13740685845278836</v>
          </cell>
          <cell r="AN5782">
            <v>61.536000000000001</v>
          </cell>
          <cell r="AP5782">
            <v>1.4254263897149455E-2</v>
          </cell>
          <cell r="AV5782" t="str">
            <v>1B</v>
          </cell>
          <cell r="AW5782">
            <v>-11</v>
          </cell>
          <cell r="AX5782">
            <v>-16</v>
          </cell>
          <cell r="AY5782">
            <v>-11</v>
          </cell>
          <cell r="AZ5782">
            <v>-11</v>
          </cell>
          <cell r="BG5782">
            <v>1.0813353506335881</v>
          </cell>
          <cell r="BJ5782">
            <v>1.7281397737585909E-2</v>
          </cell>
          <cell r="CF5782">
            <v>0</v>
          </cell>
          <cell r="CV5782">
            <v>19.041666666666668</v>
          </cell>
          <cell r="DA5782">
            <v>0</v>
          </cell>
          <cell r="ER5782">
            <v>153.84</v>
          </cell>
        </row>
        <row r="5783">
          <cell r="A5783">
            <v>670549</v>
          </cell>
          <cell r="C5783" t="str">
            <v>Noboa, Rony</v>
          </cell>
          <cell r="AF5783">
            <v>0.13066876387831214</v>
          </cell>
          <cell r="AN5783">
            <v>55.776000000000003</v>
          </cell>
          <cell r="AP5783">
            <v>3.7349865540713401E-3</v>
          </cell>
          <cell r="AV5783" t="str">
            <v>3B</v>
          </cell>
          <cell r="AW5783">
            <v>-11</v>
          </cell>
          <cell r="AX5783">
            <v>-16</v>
          </cell>
          <cell r="AY5783">
            <v>-11</v>
          </cell>
          <cell r="AZ5783">
            <v>1.5</v>
          </cell>
          <cell r="BG5783">
            <v>-4.1200417422415523</v>
          </cell>
          <cell r="BJ5783">
            <v>-9.0519403059488801E-2</v>
          </cell>
          <cell r="CF5783">
            <v>0</v>
          </cell>
          <cell r="CV5783">
            <v>20.958333333333332</v>
          </cell>
          <cell r="DA5783">
            <v>0</v>
          </cell>
          <cell r="ER5783">
            <v>139.44</v>
          </cell>
        </row>
        <row r="5784">
          <cell r="A5784">
            <v>670770</v>
          </cell>
          <cell r="C5784" t="str">
            <v>Friedl, T.J.</v>
          </cell>
          <cell r="AF5784">
            <v>0.17411743271869115</v>
          </cell>
          <cell r="AN5784">
            <v>67.872</v>
          </cell>
          <cell r="AP5784">
            <v>2.5571842941210177E-2</v>
          </cell>
          <cell r="AV5784" t="str">
            <v>CF</v>
          </cell>
          <cell r="AW5784">
            <v>-11</v>
          </cell>
          <cell r="AX5784">
            <v>-16</v>
          </cell>
          <cell r="AY5784">
            <v>-11</v>
          </cell>
          <cell r="AZ5784">
            <v>2.5</v>
          </cell>
          <cell r="BG5784">
            <v>1.296062826933706</v>
          </cell>
          <cell r="BJ5784">
            <v>3.4836505840171061E-2</v>
          </cell>
          <cell r="CF5784">
            <v>0</v>
          </cell>
          <cell r="CV5784">
            <v>20.875</v>
          </cell>
          <cell r="DA5784">
            <v>0</v>
          </cell>
          <cell r="ER5784">
            <v>169.68</v>
          </cell>
        </row>
        <row r="5785">
          <cell r="A5785">
            <v>670948</v>
          </cell>
          <cell r="C5785" t="str">
            <v>Pena, Ezequiel</v>
          </cell>
          <cell r="AF5785">
            <v>0.12192366913593827</v>
          </cell>
          <cell r="AN5785">
            <v>58.080000000000013</v>
          </cell>
          <cell r="AP5785">
            <v>7.969524254799687E-3</v>
          </cell>
          <cell r="AV5785" t="str">
            <v>LF</v>
          </cell>
          <cell r="AW5785">
            <v>-11</v>
          </cell>
          <cell r="AX5785">
            <v>-16</v>
          </cell>
          <cell r="AY5785">
            <v>-11</v>
          </cell>
          <cell r="AZ5785">
            <v>-6.5</v>
          </cell>
          <cell r="BG5785">
            <v>0.66770287340503431</v>
          </cell>
          <cell r="BJ5785">
            <v>-2.0413130140838041E-2</v>
          </cell>
          <cell r="CF5785">
            <v>0</v>
          </cell>
          <cell r="CV5785">
            <v>17.125</v>
          </cell>
          <cell r="DA5785">
            <v>0</v>
          </cell>
          <cell r="ER5785">
            <v>145.20000000000002</v>
          </cell>
        </row>
        <row r="5786">
          <cell r="A5786">
            <v>671575</v>
          </cell>
          <cell r="C5786" t="str">
            <v>Isea, Emmanuel</v>
          </cell>
          <cell r="AF5786">
            <v>0.1197667535642752</v>
          </cell>
          <cell r="AN5786">
            <v>57.503999999999998</v>
          </cell>
          <cell r="AP5786">
            <v>6.9142681445173437E-3</v>
          </cell>
          <cell r="AV5786" t="str">
            <v>RF</v>
          </cell>
          <cell r="AW5786">
            <v>-11</v>
          </cell>
          <cell r="AX5786">
            <v>-16</v>
          </cell>
          <cell r="AY5786">
            <v>-11</v>
          </cell>
          <cell r="AZ5786">
            <v>-6.5</v>
          </cell>
          <cell r="BG5786">
            <v>0.7416855930637134</v>
          </cell>
          <cell r="BJ5786">
            <v>-4.1669329573679956E-2</v>
          </cell>
          <cell r="CF5786">
            <v>0</v>
          </cell>
          <cell r="CV5786">
            <v>17.541666666666668</v>
          </cell>
          <cell r="DA5786">
            <v>0</v>
          </cell>
          <cell r="ER5786">
            <v>143.76</v>
          </cell>
        </row>
        <row r="5787">
          <cell r="A5787">
            <v>671576</v>
          </cell>
          <cell r="C5787" t="str">
            <v>Guitian, Enmanuel</v>
          </cell>
          <cell r="AF5787">
            <v>0.12433158596035118</v>
          </cell>
          <cell r="AN5787">
            <v>45.664000000000009</v>
          </cell>
          <cell r="AP5787">
            <v>1.6041321872592995E-3</v>
          </cell>
          <cell r="AV5787" t="str">
            <v>C</v>
          </cell>
          <cell r="AW5787">
            <v>-11</v>
          </cell>
          <cell r="AX5787">
            <v>-16</v>
          </cell>
          <cell r="AY5787">
            <v>-11</v>
          </cell>
          <cell r="AZ5787">
            <v>9.5</v>
          </cell>
          <cell r="BG5787">
            <v>0.67183723459208422</v>
          </cell>
          <cell r="BJ5787">
            <v>7.0742699351041258E-2</v>
          </cell>
          <cell r="CF5787">
            <v>0</v>
          </cell>
          <cell r="CV5787">
            <v>17.791666666666668</v>
          </cell>
          <cell r="DA5787">
            <v>0</v>
          </cell>
          <cell r="ER5787">
            <v>114.16000000000001</v>
          </cell>
        </row>
        <row r="5788">
          <cell r="A5788">
            <v>671690</v>
          </cell>
          <cell r="C5788" t="str">
            <v>Lovett, James</v>
          </cell>
          <cell r="AF5788">
            <v>0.14775616975350436</v>
          </cell>
          <cell r="AN5788">
            <v>45.952000000000005</v>
          </cell>
          <cell r="AP5788">
            <v>2.1376998652923307E-3</v>
          </cell>
          <cell r="AV5788" t="str">
            <v>C</v>
          </cell>
          <cell r="AW5788">
            <v>-11</v>
          </cell>
          <cell r="AX5788">
            <v>-16</v>
          </cell>
          <cell r="AY5788">
            <v>-11</v>
          </cell>
          <cell r="AZ5788">
            <v>9.5</v>
          </cell>
          <cell r="BG5788">
            <v>1.1016087303025908</v>
          </cell>
          <cell r="BJ5788">
            <v>-5.0840728094888751E-2</v>
          </cell>
          <cell r="CF5788">
            <v>0</v>
          </cell>
          <cell r="CV5788">
            <v>22.125</v>
          </cell>
          <cell r="DA5788">
            <v>0</v>
          </cell>
          <cell r="ER5788">
            <v>114.88000000000001</v>
          </cell>
        </row>
        <row r="5789">
          <cell r="A5789">
            <v>671695</v>
          </cell>
          <cell r="C5789" t="str">
            <v>Vasquez, Rusbel</v>
          </cell>
          <cell r="AF5789">
            <v>0.11929412928916812</v>
          </cell>
          <cell r="AN5789">
            <v>58.656000000000006</v>
          </cell>
          <cell r="AP5789">
            <v>9.0225401084751411E-3</v>
          </cell>
          <cell r="AV5789" t="str">
            <v>3B</v>
          </cell>
          <cell r="AW5789">
            <v>-11</v>
          </cell>
          <cell r="AX5789">
            <v>-16</v>
          </cell>
          <cell r="AY5789">
            <v>-11</v>
          </cell>
          <cell r="AZ5789">
            <v>1.5</v>
          </cell>
          <cell r="BG5789">
            <v>0.56763044855467903</v>
          </cell>
          <cell r="BJ5789">
            <v>-5.6201730746747183E-2</v>
          </cell>
          <cell r="CF5789">
            <v>0</v>
          </cell>
          <cell r="CV5789">
            <v>17.625</v>
          </cell>
          <cell r="DA5789">
            <v>0</v>
          </cell>
          <cell r="ER5789">
            <v>146.64000000000001</v>
          </cell>
        </row>
      </sheetData>
      <sheetData sheetId="1">
        <row r="1">
          <cell r="A1" t="str">
            <v>ID</v>
          </cell>
          <cell r="C1" t="str">
            <v>Player</v>
          </cell>
          <cell r="Q1" t="str">
            <v>Role</v>
          </cell>
          <cell r="AJ1" t="str">
            <v>pERC</v>
          </cell>
          <cell r="AR1" t="str">
            <v>IPProj</v>
          </cell>
          <cell r="AS1" t="str">
            <v>xFIP-ERC</v>
          </cell>
          <cell r="AT1" t="str">
            <v>xFIP%</v>
          </cell>
          <cell r="BE1" t="str">
            <v>Shaping</v>
          </cell>
          <cell r="CP1" t="str">
            <v>Age</v>
          </cell>
          <cell r="CV1" t="str">
            <v>Velo</v>
          </cell>
          <cell r="DA1" t="str">
            <v>Seasons</v>
          </cell>
          <cell r="DD1" t="str">
            <v>S-R ConvAdj</v>
          </cell>
          <cell r="FJ1" t="str">
            <v>RawIPProj</v>
          </cell>
          <cell r="FK1" t="str">
            <v>PitchHitProj</v>
          </cell>
          <cell r="FL1" t="str">
            <v>RALuck</v>
          </cell>
          <cell r="FO1" t="str">
            <v>RelW</v>
          </cell>
        </row>
        <row r="2">
          <cell r="A2">
            <v>110683</v>
          </cell>
          <cell r="C2" t="e">
            <v>#N/A</v>
          </cell>
          <cell r="Q2" t="str">
            <v>R</v>
          </cell>
          <cell r="AJ2" t="e">
            <v>#VALUE!</v>
          </cell>
          <cell r="AR2" t="e">
            <v>#VALUE!</v>
          </cell>
          <cell r="AS2">
            <v>0</v>
          </cell>
          <cell r="AT2" t="e">
            <v>#VALUE!</v>
          </cell>
          <cell r="BE2" t="e">
            <v>#VALUE!</v>
          </cell>
          <cell r="CP2" t="e">
            <v>#N/A</v>
          </cell>
          <cell r="CV2">
            <v>92.1</v>
          </cell>
          <cell r="DA2">
            <v>0</v>
          </cell>
          <cell r="DD2" t="e">
            <v>#VALUE!</v>
          </cell>
          <cell r="FJ2" t="e">
            <v>#VALUE!</v>
          </cell>
          <cell r="FK2">
            <v>0.26300000000000001</v>
          </cell>
          <cell r="FL2" t="e">
            <v>#VALUE!</v>
          </cell>
          <cell r="FO2">
            <v>1</v>
          </cell>
        </row>
        <row r="3">
          <cell r="A3">
            <v>112526</v>
          </cell>
          <cell r="C3" t="str">
            <v>Colon, Bartolo</v>
          </cell>
          <cell r="Q3" t="str">
            <v>S</v>
          </cell>
          <cell r="AJ3">
            <v>4.6509475772791813</v>
          </cell>
          <cell r="AR3">
            <v>124.41312415925232</v>
          </cell>
          <cell r="AS3">
            <v>9.9715328226751443E-2</v>
          </cell>
          <cell r="AT3">
            <v>0.3719771586913182</v>
          </cell>
          <cell r="BE3">
            <v>0.73417220638422442</v>
          </cell>
          <cell r="CP3">
            <v>43.125</v>
          </cell>
          <cell r="CV3">
            <v>87.721264227185898</v>
          </cell>
          <cell r="DA3">
            <v>7.5333333333333332</v>
          </cell>
          <cell r="DD3">
            <v>0.84225721104153084</v>
          </cell>
          <cell r="FJ3">
            <v>143.60330545102886</v>
          </cell>
          <cell r="FK3">
            <v>0.24467799277419408</v>
          </cell>
          <cell r="FL3">
            <v>0.2618428156434443</v>
          </cell>
          <cell r="FO3">
            <v>0</v>
          </cell>
        </row>
        <row r="4">
          <cell r="A4">
            <v>115629</v>
          </cell>
          <cell r="C4" t="str">
            <v>Hawkins, LaTroy</v>
          </cell>
          <cell r="Q4" t="str">
            <v>R</v>
          </cell>
          <cell r="AJ4">
            <v>3.9495956115953539</v>
          </cell>
          <cell r="AR4">
            <v>33.118646269570696</v>
          </cell>
          <cell r="AS4">
            <v>0.14167751218108443</v>
          </cell>
          <cell r="AT4">
            <v>0.80227792357880379</v>
          </cell>
          <cell r="BE4">
            <v>1.4975505708153427</v>
          </cell>
          <cell r="CP4">
            <v>43.541666666666664</v>
          </cell>
          <cell r="CV4">
            <v>91.613715551569939</v>
          </cell>
          <cell r="DA4">
            <v>8.1939414141414151</v>
          </cell>
          <cell r="DD4">
            <v>0.82619894938350491</v>
          </cell>
          <cell r="FJ4">
            <v>39.726792997007422</v>
          </cell>
          <cell r="FK4">
            <v>0.26214604702040201</v>
          </cell>
          <cell r="FL4">
            <v>0.13167102095933597</v>
          </cell>
          <cell r="FO4">
            <v>1</v>
          </cell>
        </row>
        <row r="5">
          <cell r="A5">
            <v>123387</v>
          </cell>
          <cell r="C5" t="str">
            <v>Tomko, Brett</v>
          </cell>
          <cell r="Q5" t="str">
            <v>S</v>
          </cell>
          <cell r="AJ5">
            <v>5.4577337046354959</v>
          </cell>
          <cell r="AR5">
            <v>34.3622962962963</v>
          </cell>
          <cell r="AS5">
            <v>-0.30183226341815761</v>
          </cell>
          <cell r="AT5">
            <v>0.89057812890134225</v>
          </cell>
          <cell r="BE5">
            <v>0.88599998423991055</v>
          </cell>
          <cell r="CP5">
            <v>43.208333333333336</v>
          </cell>
          <cell r="CV5">
            <v>92.1</v>
          </cell>
          <cell r="DA5">
            <v>0</v>
          </cell>
          <cell r="DD5">
            <v>0.81785628016192558</v>
          </cell>
          <cell r="FJ5">
            <v>85.90574074074074</v>
          </cell>
          <cell r="FK5">
            <v>0.26300000000000001</v>
          </cell>
          <cell r="FL5">
            <v>0.67766585657003842</v>
          </cell>
          <cell r="FO5">
            <v>0</v>
          </cell>
        </row>
        <row r="6">
          <cell r="A6">
            <v>124604</v>
          </cell>
          <cell r="C6" t="str">
            <v>Wright, Jamey</v>
          </cell>
          <cell r="Q6" t="str">
            <v>R</v>
          </cell>
          <cell r="AJ6">
            <v>4.2369954224526012</v>
          </cell>
          <cell r="AR6">
            <v>19.175418569239216</v>
          </cell>
          <cell r="AS6">
            <v>-0.26990692189437737</v>
          </cell>
          <cell r="AT6">
            <v>0.50493910743251469</v>
          </cell>
          <cell r="BE6">
            <v>1.6281248684824285</v>
          </cell>
          <cell r="CP6">
            <v>41.541666666666664</v>
          </cell>
          <cell r="CV6">
            <v>88.980064208400336</v>
          </cell>
          <cell r="DA6">
            <v>9.8484848484848477</v>
          </cell>
          <cell r="DD6">
            <v>0.93448482136925504</v>
          </cell>
          <cell r="FJ6">
            <v>42.618473956700555</v>
          </cell>
          <cell r="FK6">
            <v>0.2618840812836386</v>
          </cell>
          <cell r="FL6">
            <v>2.2809120124937876E-3</v>
          </cell>
          <cell r="FO6">
            <v>1</v>
          </cell>
        </row>
        <row r="7">
          <cell r="A7">
            <v>136600</v>
          </cell>
          <cell r="C7" t="str">
            <v>Chen, Bruce</v>
          </cell>
          <cell r="Q7" t="str">
            <v>S</v>
          </cell>
          <cell r="AJ7">
            <v>5.7015260306428397</v>
          </cell>
          <cell r="AR7">
            <v>37.3622962962963</v>
          </cell>
          <cell r="AS7">
            <v>-1.7380034040218733</v>
          </cell>
          <cell r="AT7">
            <v>0.23332053523370422</v>
          </cell>
          <cell r="BE7">
            <v>0.64467236372172221</v>
          </cell>
          <cell r="CP7">
            <v>39.041666666666664</v>
          </cell>
          <cell r="CV7">
            <v>85.59482310097971</v>
          </cell>
          <cell r="DA7">
            <v>4.4545454545454541</v>
          </cell>
          <cell r="DD7">
            <v>0.82176023482418437</v>
          </cell>
          <cell r="FJ7">
            <v>93.405740740740754</v>
          </cell>
          <cell r="FK7">
            <v>0.26307955746290979</v>
          </cell>
          <cell r="FL7">
            <v>0.19424875807843853</v>
          </cell>
          <cell r="FO7">
            <v>0</v>
          </cell>
        </row>
        <row r="8">
          <cell r="A8">
            <v>150035</v>
          </cell>
          <cell r="C8" t="str">
            <v>Farnsworth, Kyle</v>
          </cell>
          <cell r="Q8" t="str">
            <v>R</v>
          </cell>
          <cell r="AJ8">
            <v>4.7232651732656308</v>
          </cell>
          <cell r="AR8">
            <v>15.145682222222224</v>
          </cell>
          <cell r="AS8">
            <v>-8.5928260665477735E-2</v>
          </cell>
          <cell r="AT8">
            <v>0.78350490493353153</v>
          </cell>
          <cell r="BE8">
            <v>1.311749070945835</v>
          </cell>
          <cell r="CP8">
            <v>40.208333333333336</v>
          </cell>
          <cell r="CV8">
            <v>91.063574449608424</v>
          </cell>
          <cell r="DA8">
            <v>6.7717171717171709</v>
          </cell>
          <cell r="DD8">
            <v>0.97291223139455907</v>
          </cell>
          <cell r="FJ8">
            <v>37.864205555555557</v>
          </cell>
          <cell r="FK8">
            <v>0.26300000000000001</v>
          </cell>
          <cell r="FL8">
            <v>0.68131041109197599</v>
          </cell>
          <cell r="FO8">
            <v>1</v>
          </cell>
        </row>
        <row r="9">
          <cell r="A9">
            <v>150116</v>
          </cell>
          <cell r="C9" t="str">
            <v>Wolf, Randy</v>
          </cell>
          <cell r="Q9" t="str">
            <v>S</v>
          </cell>
          <cell r="AJ9">
            <v>5.1847638213118072</v>
          </cell>
          <cell r="AR9">
            <v>43.594521001083976</v>
          </cell>
          <cell r="AS9">
            <v>-0.44248536367870689</v>
          </cell>
          <cell r="AT9">
            <v>0.48379912070077546</v>
          </cell>
          <cell r="BE9">
            <v>0.72537781317922267</v>
          </cell>
          <cell r="CP9">
            <v>39.875</v>
          </cell>
          <cell r="CV9">
            <v>89.604814943403127</v>
          </cell>
          <cell r="DA9">
            <v>6.9898969696969706</v>
          </cell>
          <cell r="DD9">
            <v>0.93599484136057998</v>
          </cell>
          <cell r="FJ9">
            <v>108.98630250270993</v>
          </cell>
          <cell r="FK9">
            <v>0.26273634462287859</v>
          </cell>
          <cell r="FL9">
            <v>0.35548403512278137</v>
          </cell>
          <cell r="FO9">
            <v>0</v>
          </cell>
        </row>
        <row r="10">
          <cell r="A10">
            <v>150119</v>
          </cell>
          <cell r="C10" t="str">
            <v>Garcia, Freddy</v>
          </cell>
          <cell r="Q10" t="str">
            <v>S</v>
          </cell>
          <cell r="AJ10">
            <v>5.5799667135377957</v>
          </cell>
          <cell r="AR10">
            <v>36.882296296296296</v>
          </cell>
          <cell r="AS10">
            <v>3.9876952457733955E-2</v>
          </cell>
          <cell r="AT10">
            <v>0.43593203560994365</v>
          </cell>
          <cell r="BE10">
            <v>1.0101242650410496</v>
          </cell>
          <cell r="CP10">
            <v>39.708333333333336</v>
          </cell>
          <cell r="CV10">
            <v>87.107869636512333</v>
          </cell>
          <cell r="DA10">
            <v>3.7595939393939393</v>
          </cell>
          <cell r="DD10">
            <v>0.9155938454627417</v>
          </cell>
          <cell r="FJ10">
            <v>92.205740740740737</v>
          </cell>
          <cell r="FK10">
            <v>0.26263625329825796</v>
          </cell>
          <cell r="FL10">
            <v>0.41085746084460956</v>
          </cell>
          <cell r="FO10">
            <v>0</v>
          </cell>
        </row>
        <row r="11">
          <cell r="A11">
            <v>150274</v>
          </cell>
          <cell r="C11" t="str">
            <v>Nathan, Joe</v>
          </cell>
          <cell r="Q11" t="str">
            <v>R</v>
          </cell>
          <cell r="AJ11">
            <v>4.4584553752933553</v>
          </cell>
          <cell r="AR11">
            <v>16.399235272746665</v>
          </cell>
          <cell r="AS11">
            <v>0.44442670954700236</v>
          </cell>
          <cell r="AT11">
            <v>0.6986309613097349</v>
          </cell>
          <cell r="BE11">
            <v>0.78146581280614524</v>
          </cell>
          <cell r="CP11">
            <v>41.625</v>
          </cell>
          <cell r="CV11">
            <v>90.220982508178395</v>
          </cell>
          <cell r="DA11">
            <v>8.0080808080808072</v>
          </cell>
          <cell r="DD11">
            <v>1.2770769962123565</v>
          </cell>
          <cell r="FJ11">
            <v>40.998088181866663</v>
          </cell>
          <cell r="FK11">
            <v>0.26300000000000001</v>
          </cell>
          <cell r="FL11">
            <v>0.25658639721602972</v>
          </cell>
          <cell r="FO11">
            <v>1</v>
          </cell>
        </row>
        <row r="12">
          <cell r="A12">
            <v>150302</v>
          </cell>
          <cell r="C12" t="str">
            <v>Marquis, Jason</v>
          </cell>
          <cell r="Q12" t="str">
            <v>S</v>
          </cell>
          <cell r="AJ12">
            <v>5.3556633746799003</v>
          </cell>
          <cell r="AR12">
            <v>38.202296296296304</v>
          </cell>
          <cell r="AS12">
            <v>-0.73951252865401418</v>
          </cell>
          <cell r="AT12">
            <v>0.41890188369085163</v>
          </cell>
          <cell r="BE12">
            <v>1.2115270478898548</v>
          </cell>
          <cell r="CP12">
            <v>37.875</v>
          </cell>
          <cell r="CV12">
            <v>87.504113760940498</v>
          </cell>
          <cell r="DA12">
            <v>6.4121212121212121</v>
          </cell>
          <cell r="DD12">
            <v>0.92858374162333579</v>
          </cell>
          <cell r="FJ12">
            <v>95.505740740740748</v>
          </cell>
          <cell r="FK12">
            <v>0.2662611479406134</v>
          </cell>
          <cell r="FL12">
            <v>0.27449011300983128</v>
          </cell>
          <cell r="FO12">
            <v>0</v>
          </cell>
        </row>
        <row r="13">
          <cell r="A13">
            <v>150359</v>
          </cell>
          <cell r="C13" t="str">
            <v>Burnett, A.J.</v>
          </cell>
          <cell r="Q13" t="str">
            <v>S</v>
          </cell>
          <cell r="AJ13">
            <v>4.5826644601054172</v>
          </cell>
          <cell r="AR13">
            <v>126.51461737925895</v>
          </cell>
          <cell r="AS13">
            <v>-0.21827347556636578</v>
          </cell>
          <cell r="AT13">
            <v>0.48914329104518994</v>
          </cell>
          <cell r="BE13">
            <v>1.5179837335524371</v>
          </cell>
          <cell r="CP13">
            <v>39.458333333333336</v>
          </cell>
          <cell r="CV13">
            <v>90.858830305714051</v>
          </cell>
          <cell r="DA13">
            <v>10.557575757575757</v>
          </cell>
          <cell r="DD13">
            <v>1.0523662245133729</v>
          </cell>
          <cell r="FJ13">
            <v>126.98476646181071</v>
          </cell>
          <cell r="FK13">
            <v>0.26209847721332957</v>
          </cell>
          <cell r="FL13">
            <v>7.4651449444746484E-2</v>
          </cell>
          <cell r="FO13">
            <v>0</v>
          </cell>
        </row>
        <row r="14">
          <cell r="A14">
            <v>207267</v>
          </cell>
          <cell r="C14" t="str">
            <v>Penny, Brad</v>
          </cell>
          <cell r="Q14" t="str">
            <v>S</v>
          </cell>
          <cell r="AJ14">
            <v>5.6830427956505378</v>
          </cell>
          <cell r="AR14">
            <v>38.022296296296297</v>
          </cell>
          <cell r="AS14">
            <v>-0.77174238943277962</v>
          </cell>
          <cell r="AT14">
            <v>0.67643098887005659</v>
          </cell>
          <cell r="BE14">
            <v>1.5413034808730415</v>
          </cell>
          <cell r="CP14">
            <v>38.125</v>
          </cell>
          <cell r="CV14">
            <v>91.12656335400456</v>
          </cell>
          <cell r="DA14">
            <v>4.6505030303030299</v>
          </cell>
          <cell r="DD14">
            <v>0.79930962424473806</v>
          </cell>
          <cell r="FJ14">
            <v>95.055740740740745</v>
          </cell>
          <cell r="FK14">
            <v>0.26539104885790232</v>
          </cell>
          <cell r="FL14">
            <v>0.10441547805141596</v>
          </cell>
          <cell r="FO14">
            <v>0</v>
          </cell>
        </row>
        <row r="15">
          <cell r="A15">
            <v>213680</v>
          </cell>
          <cell r="C15" t="str">
            <v>MacDougal, Mike</v>
          </cell>
          <cell r="Q15" t="str">
            <v>R</v>
          </cell>
          <cell r="AJ15">
            <v>5.3813769110032208</v>
          </cell>
          <cell r="AR15">
            <v>15.284282222222224</v>
          </cell>
          <cell r="AS15">
            <v>-1.3308963410120529</v>
          </cell>
          <cell r="AT15">
            <v>0.88013934920822612</v>
          </cell>
          <cell r="BE15">
            <v>1.1672749243657887</v>
          </cell>
          <cell r="CP15">
            <v>39.291666666666664</v>
          </cell>
          <cell r="CV15">
            <v>91.6</v>
          </cell>
          <cell r="DA15">
            <v>3.545454545454545</v>
          </cell>
          <cell r="DD15">
            <v>1.1950419527907337</v>
          </cell>
          <cell r="FJ15">
            <v>38.210705555555556</v>
          </cell>
          <cell r="FK15">
            <v>0.26300000000000001</v>
          </cell>
          <cell r="FL15">
            <v>-0.20256883470952117</v>
          </cell>
          <cell r="FO15">
            <v>1</v>
          </cell>
        </row>
        <row r="16">
          <cell r="A16">
            <v>217096</v>
          </cell>
          <cell r="C16" t="str">
            <v>Zito, Barry</v>
          </cell>
          <cell r="Q16" t="str">
            <v>S</v>
          </cell>
          <cell r="AJ16">
            <v>6.3155407745069576</v>
          </cell>
          <cell r="AR16">
            <v>38.022296296296297</v>
          </cell>
          <cell r="AS16">
            <v>0.1044571632615344</v>
          </cell>
          <cell r="AT16">
            <v>0.17757284671936349</v>
          </cell>
          <cell r="BE16">
            <v>0.7444022176134355</v>
          </cell>
          <cell r="CP16">
            <v>38.125</v>
          </cell>
          <cell r="CV16">
            <v>84.811908209911891</v>
          </cell>
          <cell r="DA16">
            <v>6.9474727272727277</v>
          </cell>
          <cell r="DD16">
            <v>0.99610915617793772</v>
          </cell>
          <cell r="FJ16">
            <v>95.055740740740745</v>
          </cell>
          <cell r="FK16">
            <v>0.26274207786849607</v>
          </cell>
          <cell r="FL16">
            <v>9.4382721746044007E-2</v>
          </cell>
          <cell r="FO16">
            <v>0</v>
          </cell>
        </row>
        <row r="17">
          <cell r="A17">
            <v>218596</v>
          </cell>
          <cell r="C17" t="str">
            <v>Hudson, Tim</v>
          </cell>
          <cell r="Q17" t="str">
            <v>S</v>
          </cell>
          <cell r="AJ17">
            <v>4.9529793621987421</v>
          </cell>
          <cell r="AR17">
            <v>66.361330049002532</v>
          </cell>
          <cell r="AS17">
            <v>-0.16553691840229987</v>
          </cell>
          <cell r="AT17">
            <v>0.34925489822938804</v>
          </cell>
          <cell r="BE17">
            <v>0.99270602779411676</v>
          </cell>
          <cell r="CP17">
            <v>40.958333333333336</v>
          </cell>
          <cell r="CV17">
            <v>88.072381705493626</v>
          </cell>
          <cell r="DA17">
            <v>8.9434363636363639</v>
          </cell>
          <cell r="DD17">
            <v>0.75107048062027992</v>
          </cell>
          <cell r="FJ17">
            <v>103.9928599489712</v>
          </cell>
          <cell r="FK17">
            <v>0.27423597609078132</v>
          </cell>
          <cell r="FL17">
            <v>-0.10706122855044702</v>
          </cell>
          <cell r="FO17">
            <v>0</v>
          </cell>
        </row>
        <row r="18">
          <cell r="A18">
            <v>234194</v>
          </cell>
          <cell r="C18" t="str">
            <v>Carlyle, Buddy</v>
          </cell>
          <cell r="Q18" t="str">
            <v>R</v>
          </cell>
          <cell r="AJ18">
            <v>4.3608595493352329</v>
          </cell>
          <cell r="AR18">
            <v>16.628904321643375</v>
          </cell>
          <cell r="AS18">
            <v>1.0126446932103004</v>
          </cell>
          <cell r="AT18">
            <v>0.55987728083788058</v>
          </cell>
          <cell r="BE18">
            <v>1.1670960182323866</v>
          </cell>
          <cell r="CP18">
            <v>38.541666666666664</v>
          </cell>
          <cell r="CV18">
            <v>88.766513626649669</v>
          </cell>
          <cell r="DA18">
            <v>3.0606080808080804</v>
          </cell>
          <cell r="DD18">
            <v>1.2033451210240289</v>
          </cell>
          <cell r="FJ18">
            <v>41.572260804108438</v>
          </cell>
          <cell r="FK18">
            <v>0.26378481919215424</v>
          </cell>
          <cell r="FL18">
            <v>0.13944486761023844</v>
          </cell>
          <cell r="FO18">
            <v>1</v>
          </cell>
        </row>
        <row r="19">
          <cell r="A19">
            <v>275933</v>
          </cell>
          <cell r="C19" t="str">
            <v>Downs, Scott</v>
          </cell>
          <cell r="Q19" t="str">
            <v>R</v>
          </cell>
          <cell r="AJ19">
            <v>4.3660745207411358</v>
          </cell>
          <cell r="AR19">
            <v>15.133082222222223</v>
          </cell>
          <cell r="AS19">
            <v>0.44716726160850684</v>
          </cell>
          <cell r="AT19">
            <v>0.44538679761253813</v>
          </cell>
          <cell r="BE19">
            <v>1.1290510545933965</v>
          </cell>
          <cell r="CP19">
            <v>40.291666666666664</v>
          </cell>
          <cell r="CV19">
            <v>87.358301689697811</v>
          </cell>
          <cell r="DA19">
            <v>7.55959393939394</v>
          </cell>
          <cell r="DD19">
            <v>0.88606281231503781</v>
          </cell>
          <cell r="FJ19">
            <v>37.832705555555556</v>
          </cell>
          <cell r="FK19">
            <v>0.26300000000000001</v>
          </cell>
          <cell r="FL19">
            <v>1.1993269107339636E-2</v>
          </cell>
          <cell r="FO19">
            <v>1</v>
          </cell>
        </row>
        <row r="20">
          <cell r="A20">
            <v>276351</v>
          </cell>
          <cell r="C20" t="str">
            <v>Grilli, Jason</v>
          </cell>
          <cell r="Q20" t="str">
            <v>R</v>
          </cell>
          <cell r="AJ20">
            <v>3.7185646793144747</v>
          </cell>
          <cell r="AR20">
            <v>44.799433418444387</v>
          </cell>
          <cell r="AS20">
            <v>6.544699204301993E-2</v>
          </cell>
          <cell r="AT20">
            <v>0.72576960631246523</v>
          </cell>
          <cell r="BE20">
            <v>0.82624970304427481</v>
          </cell>
          <cell r="CP20">
            <v>39.625</v>
          </cell>
          <cell r="CV20">
            <v>91.143301699101983</v>
          </cell>
          <cell r="DA20">
            <v>8.553535353535354</v>
          </cell>
          <cell r="DD20">
            <v>1.4497187786054546</v>
          </cell>
          <cell r="FJ20">
            <v>44.799433418444387</v>
          </cell>
          <cell r="FK20">
            <v>0.26300000000000001</v>
          </cell>
          <cell r="FL20">
            <v>-5.196823228154912E-2</v>
          </cell>
          <cell r="FO20">
            <v>1</v>
          </cell>
        </row>
        <row r="21">
          <cell r="A21">
            <v>276514</v>
          </cell>
          <cell r="C21" t="str">
            <v>Gregg, Kevin</v>
          </cell>
          <cell r="Q21" t="str">
            <v>R</v>
          </cell>
          <cell r="AJ21">
            <v>5.0454302887927165</v>
          </cell>
          <cell r="AR21">
            <v>15.473282222222224</v>
          </cell>
          <cell r="AS21">
            <v>-0.27438292417243532</v>
          </cell>
          <cell r="AT21">
            <v>0.60536033180963644</v>
          </cell>
          <cell r="BE21">
            <v>1.3112860555248673</v>
          </cell>
          <cell r="CP21">
            <v>38.041666666666664</v>
          </cell>
          <cell r="CV21">
            <v>89.466313158557213</v>
          </cell>
          <cell r="DA21">
            <v>8.432321212121213</v>
          </cell>
          <cell r="DD21">
            <v>1.2083564972666663</v>
          </cell>
          <cell r="FJ21">
            <v>38.68320555555556</v>
          </cell>
          <cell r="FK21">
            <v>0.26300000000000001</v>
          </cell>
          <cell r="FL21">
            <v>-0.39385038869057093</v>
          </cell>
          <cell r="FO21">
            <v>1</v>
          </cell>
        </row>
        <row r="22">
          <cell r="A22">
            <v>276520</v>
          </cell>
          <cell r="C22" t="str">
            <v>Arroyo, Bronson</v>
          </cell>
          <cell r="Q22" t="str">
            <v>S</v>
          </cell>
          <cell r="AJ22">
            <v>5.2223989799781565</v>
          </cell>
          <cell r="AR22">
            <v>37.122296296296298</v>
          </cell>
          <cell r="AS22">
            <v>-0.34108839758009235</v>
          </cell>
          <cell r="AT22">
            <v>0.24695482740323188</v>
          </cell>
          <cell r="BE22">
            <v>1.3366222765647158</v>
          </cell>
          <cell r="CP22">
            <v>39.375</v>
          </cell>
          <cell r="CV22">
            <v>85.715581487852845</v>
          </cell>
          <cell r="DA22">
            <v>9.3070727272727272</v>
          </cell>
          <cell r="DD22">
            <v>0.7401664153733114</v>
          </cell>
          <cell r="FJ22">
            <v>92.805740740740745</v>
          </cell>
          <cell r="FK22">
            <v>0.26027091563853877</v>
          </cell>
          <cell r="FL22">
            <v>0.31836514443456365</v>
          </cell>
          <cell r="FO22">
            <v>0</v>
          </cell>
        </row>
        <row r="23">
          <cell r="A23">
            <v>276542</v>
          </cell>
          <cell r="C23" t="str">
            <v>Benoit, Joaquin</v>
          </cell>
          <cell r="Q23" t="str">
            <v>R</v>
          </cell>
          <cell r="AJ23">
            <v>3.7459138369142306</v>
          </cell>
          <cell r="AR23">
            <v>47.254938699888889</v>
          </cell>
          <cell r="AS23">
            <v>1.1431590846857647</v>
          </cell>
          <cell r="AT23">
            <v>0.78779080838465132</v>
          </cell>
          <cell r="BE23">
            <v>1.030071069167124</v>
          </cell>
          <cell r="CP23">
            <v>38.958333333333336</v>
          </cell>
          <cell r="CV23">
            <v>92.813794489546623</v>
          </cell>
          <cell r="DA23">
            <v>9.7818181818181831</v>
          </cell>
          <cell r="DD23">
            <v>1.201499040018067</v>
          </cell>
          <cell r="FJ23">
            <v>47.254938699888889</v>
          </cell>
          <cell r="FK23">
            <v>0.26300000000000001</v>
          </cell>
          <cell r="FL23">
            <v>0.12641678946802418</v>
          </cell>
          <cell r="FO23">
            <v>1</v>
          </cell>
        </row>
        <row r="24">
          <cell r="A24">
            <v>277417</v>
          </cell>
          <cell r="C24" t="str">
            <v>Beckett, Josh</v>
          </cell>
          <cell r="Q24" t="str">
            <v>S</v>
          </cell>
          <cell r="AJ24">
            <v>4.3541071739916397</v>
          </cell>
          <cell r="AR24">
            <v>98.65574074074074</v>
          </cell>
          <cell r="AS24">
            <v>-0.27094687630764064</v>
          </cell>
          <cell r="AT24">
            <v>0.80435887070676104</v>
          </cell>
          <cell r="BE24">
            <v>1.3299603200705359</v>
          </cell>
          <cell r="CP24">
            <v>36.125</v>
          </cell>
          <cell r="CV24">
            <v>91.66624538657959</v>
          </cell>
          <cell r="DA24">
            <v>7.4989878787878794</v>
          </cell>
          <cell r="DD24">
            <v>1.1155600062859734</v>
          </cell>
          <cell r="FJ24">
            <v>98.65574074074074</v>
          </cell>
          <cell r="FK24">
            <v>0.27027555225800587</v>
          </cell>
          <cell r="FL24">
            <v>0.48305688195128149</v>
          </cell>
          <cell r="FO24">
            <v>0</v>
          </cell>
        </row>
        <row r="25">
          <cell r="A25">
            <v>279571</v>
          </cell>
          <cell r="C25" t="str">
            <v>Belisle, Matt</v>
          </cell>
          <cell r="Q25" t="str">
            <v>R</v>
          </cell>
          <cell r="AJ25">
            <v>4.1082966977764928</v>
          </cell>
          <cell r="AR25">
            <v>28.555416916702566</v>
          </cell>
          <cell r="AS25">
            <v>0.38458474034166301</v>
          </cell>
          <cell r="AT25">
            <v>0.57955009512547873</v>
          </cell>
          <cell r="BE25">
            <v>1.3026984765363183</v>
          </cell>
          <cell r="CP25">
            <v>36.041666666666664</v>
          </cell>
          <cell r="CV25">
            <v>89.610691282255615</v>
          </cell>
          <cell r="DA25">
            <v>9.9232323232323232</v>
          </cell>
          <cell r="DD25">
            <v>0.85071418670922572</v>
          </cell>
          <cell r="FJ25">
            <v>45.943933628444455</v>
          </cell>
          <cell r="FK25">
            <v>0.26021670515258499</v>
          </cell>
          <cell r="FL25">
            <v>0.20881575909258626</v>
          </cell>
          <cell r="FO25">
            <v>1</v>
          </cell>
        </row>
        <row r="26">
          <cell r="A26">
            <v>279824</v>
          </cell>
          <cell r="C26" t="str">
            <v>Buehrle, Mark</v>
          </cell>
          <cell r="Q26" t="str">
            <v>S</v>
          </cell>
          <cell r="AJ26">
            <v>4.3764948948826552</v>
          </cell>
          <cell r="AR26">
            <v>142.70682060287038</v>
          </cell>
          <cell r="AS26">
            <v>0.57148415233903072</v>
          </cell>
          <cell r="AT26">
            <v>0.16660299166063244</v>
          </cell>
          <cell r="BE26">
            <v>1.2487760742907734</v>
          </cell>
          <cell r="CP26">
            <v>37.291666666666664</v>
          </cell>
          <cell r="CV26">
            <v>84.962133641016564</v>
          </cell>
          <cell r="DA26">
            <v>11.244442424242425</v>
          </cell>
          <cell r="DD26">
            <v>0.74606017399025037</v>
          </cell>
          <cell r="FJ26">
            <v>142.70682060287038</v>
          </cell>
          <cell r="FK26">
            <v>0.26405281609571257</v>
          </cell>
          <cell r="FL26">
            <v>0.20408908278741669</v>
          </cell>
          <cell r="FO26">
            <v>0</v>
          </cell>
        </row>
        <row r="27">
          <cell r="A27">
            <v>282332</v>
          </cell>
          <cell r="C27" t="str">
            <v>Sabathia, CC</v>
          </cell>
          <cell r="Q27" t="str">
            <v>S</v>
          </cell>
          <cell r="AJ27">
            <v>4.2089821226096396</v>
          </cell>
          <cell r="AR27">
            <v>135.85210525457819</v>
          </cell>
          <cell r="AS27">
            <v>-0.55520854700087785</v>
          </cell>
          <cell r="AT27">
            <v>0.54407630534220297</v>
          </cell>
          <cell r="BE27">
            <v>1.4591288835924319</v>
          </cell>
          <cell r="CP27">
            <v>35.958333333333336</v>
          </cell>
          <cell r="CV27">
            <v>91.578410194076326</v>
          </cell>
          <cell r="DA27">
            <v>11.804042424242423</v>
          </cell>
          <cell r="DD27">
            <v>0.90253355523453771</v>
          </cell>
          <cell r="FJ27">
            <v>135.85210525457819</v>
          </cell>
          <cell r="FK27">
            <v>0.26105203035180385</v>
          </cell>
          <cell r="FL27">
            <v>-3.2873911408113334E-2</v>
          </cell>
          <cell r="FO27">
            <v>0</v>
          </cell>
        </row>
        <row r="28">
          <cell r="A28">
            <v>283166</v>
          </cell>
          <cell r="C28" t="str">
            <v>Gonzalez, Michael</v>
          </cell>
          <cell r="Q28" t="str">
            <v>R</v>
          </cell>
          <cell r="AJ28">
            <v>4.8705839411821579</v>
          </cell>
          <cell r="AR28">
            <v>15.460682222222225</v>
          </cell>
          <cell r="AS28">
            <v>-0.41719499403232485</v>
          </cell>
          <cell r="AT28">
            <v>0.80339631159934444</v>
          </cell>
          <cell r="BE28">
            <v>1.2092091736315884</v>
          </cell>
          <cell r="CP28">
            <v>38.125</v>
          </cell>
          <cell r="CV28">
            <v>91.145793209876544</v>
          </cell>
          <cell r="DA28">
            <v>5.2484868686868689</v>
          </cell>
          <cell r="DD28">
            <v>1.2522548638517448</v>
          </cell>
          <cell r="FJ28">
            <v>38.651705555555559</v>
          </cell>
          <cell r="FK28">
            <v>0.26300000000000001</v>
          </cell>
          <cell r="FL28">
            <v>1.1280410999272408</v>
          </cell>
          <cell r="FO28">
            <v>1</v>
          </cell>
        </row>
        <row r="29">
          <cell r="A29">
            <v>285064</v>
          </cell>
          <cell r="C29" t="str">
            <v>Vogelsong, Ryan</v>
          </cell>
          <cell r="Q29" t="str">
            <v>S</v>
          </cell>
          <cell r="AJ29">
            <v>5.0443203177431926</v>
          </cell>
          <cell r="AR29">
            <v>58.992223256612014</v>
          </cell>
          <cell r="AS29">
            <v>-3.1718273246801321E-2</v>
          </cell>
          <cell r="AT29">
            <v>0.4205150816007393</v>
          </cell>
          <cell r="BE29">
            <v>0.96477330712788911</v>
          </cell>
          <cell r="CP29">
            <v>38.958333333333336</v>
          </cell>
          <cell r="CV29">
            <v>90.171813227434683</v>
          </cell>
          <cell r="DA29">
            <v>5.042424242424242</v>
          </cell>
          <cell r="DD29">
            <v>0.94941350548427728</v>
          </cell>
          <cell r="FJ29">
            <v>110.21688263592594</v>
          </cell>
          <cell r="FK29">
            <v>0.27166158227068471</v>
          </cell>
          <cell r="FL29">
            <v>-4.1623727394045476E-2</v>
          </cell>
          <cell r="FO29">
            <v>0</v>
          </cell>
        </row>
        <row r="30">
          <cell r="A30">
            <v>285079</v>
          </cell>
          <cell r="C30" t="str">
            <v>Dickey, R.A.</v>
          </cell>
          <cell r="Q30" t="str">
            <v>S</v>
          </cell>
          <cell r="AJ30">
            <v>4.0551371610541613</v>
          </cell>
          <cell r="AR30">
            <v>156.90236216455676</v>
          </cell>
          <cell r="AS30">
            <v>0.40406810732455078</v>
          </cell>
          <cell r="AT30">
            <v>4.1116212202393262E-16</v>
          </cell>
          <cell r="BE30">
            <v>0.85259784900267299</v>
          </cell>
          <cell r="CP30">
            <v>41.708333333333336</v>
          </cell>
          <cell r="CV30">
            <v>83</v>
          </cell>
          <cell r="DA30">
            <v>9.6707090909090905</v>
          </cell>
          <cell r="DD30">
            <v>0.90336827302557376</v>
          </cell>
          <cell r="FJ30">
            <v>156.90236216455676</v>
          </cell>
          <cell r="FK30">
            <v>0.2597475462535544</v>
          </cell>
          <cell r="FL30">
            <v>-0.1278896563224097</v>
          </cell>
          <cell r="FO30">
            <v>0</v>
          </cell>
        </row>
        <row r="31">
          <cell r="A31">
            <v>329092</v>
          </cell>
          <cell r="C31" t="str">
            <v>Choate, Randy</v>
          </cell>
          <cell r="Q31" t="str">
            <v>R</v>
          </cell>
          <cell r="AJ31">
            <v>4.7379008232632955</v>
          </cell>
          <cell r="AR31">
            <v>15.057482222222223</v>
          </cell>
          <cell r="AS31">
            <v>-0.93885814190676997</v>
          </cell>
          <cell r="AT31">
            <v>9.8819017378403581E-2</v>
          </cell>
          <cell r="BE31">
            <v>1.0390447992860403</v>
          </cell>
          <cell r="CP31">
            <v>40.791666666666664</v>
          </cell>
          <cell r="CV31">
            <v>84.177889897478963</v>
          </cell>
          <cell r="DA31">
            <v>4.418181818181818</v>
          </cell>
          <cell r="DD31">
            <v>0.85509586974579288</v>
          </cell>
          <cell r="FJ31">
            <v>37.643705555555556</v>
          </cell>
          <cell r="FK31">
            <v>0.26493029872530893</v>
          </cell>
          <cell r="FL31">
            <v>-0.44215541237060901</v>
          </cell>
          <cell r="FO31">
            <v>1</v>
          </cell>
        </row>
        <row r="32">
          <cell r="A32">
            <v>334492</v>
          </cell>
          <cell r="C32" t="str">
            <v>Pineiro, Joel</v>
          </cell>
          <cell r="Q32" t="str">
            <v>S</v>
          </cell>
          <cell r="AJ32">
            <v>6.0935517729117477</v>
          </cell>
          <cell r="AR32">
            <v>38.262296296296306</v>
          </cell>
          <cell r="AS32">
            <v>-0.27081137058813315</v>
          </cell>
          <cell r="AT32">
            <v>0.84640346370458985</v>
          </cell>
          <cell r="BE32">
            <v>1.1486197749016154</v>
          </cell>
          <cell r="CP32">
            <v>37.791666666666664</v>
          </cell>
          <cell r="CV32">
            <v>92.1</v>
          </cell>
          <cell r="DA32">
            <v>0</v>
          </cell>
          <cell r="DD32">
            <v>0.69791712271553652</v>
          </cell>
          <cell r="FJ32">
            <v>95.655740740740754</v>
          </cell>
          <cell r="FK32">
            <v>0.26300000000000001</v>
          </cell>
          <cell r="FL32">
            <v>-9.6632863830816484E-2</v>
          </cell>
          <cell r="FO32">
            <v>0</v>
          </cell>
        </row>
        <row r="33">
          <cell r="A33">
            <v>346793</v>
          </cell>
          <cell r="C33" t="str">
            <v>Affeldt, Jeremy</v>
          </cell>
          <cell r="Q33" t="str">
            <v>R</v>
          </cell>
          <cell r="AJ33">
            <v>4.583712926228773</v>
          </cell>
          <cell r="AR33">
            <v>15.624482222222225</v>
          </cell>
          <cell r="AS33">
            <v>-0.31632988439227994</v>
          </cell>
          <cell r="AT33">
            <v>0.63174421509818979</v>
          </cell>
          <cell r="BE33">
            <v>1.5335285183932492</v>
          </cell>
          <cell r="CP33">
            <v>37.041666666666664</v>
          </cell>
          <cell r="CV33">
            <v>91.027358716698913</v>
          </cell>
          <cell r="DA33">
            <v>9.0727272727272723</v>
          </cell>
          <cell r="DD33">
            <v>0.82334743927692566</v>
          </cell>
          <cell r="FJ33">
            <v>39.06120555555556</v>
          </cell>
          <cell r="FK33">
            <v>0.26191883525503229</v>
          </cell>
          <cell r="FL33">
            <v>0.31009164917970811</v>
          </cell>
          <cell r="FO33">
            <v>1</v>
          </cell>
        </row>
        <row r="34">
          <cell r="A34">
            <v>346797</v>
          </cell>
          <cell r="C34" t="str">
            <v>Balfour, Grant</v>
          </cell>
          <cell r="Q34" t="str">
            <v>R</v>
          </cell>
          <cell r="AJ34">
            <v>5.0838292657456918</v>
          </cell>
          <cell r="AR34">
            <v>17.398029791395562</v>
          </cell>
          <cell r="AS34">
            <v>1.2483964650505288</v>
          </cell>
          <cell r="AT34">
            <v>0.66220607421641553</v>
          </cell>
          <cell r="BE34">
            <v>1.0018682160428691</v>
          </cell>
          <cell r="CP34">
            <v>38.541666666666664</v>
          </cell>
          <cell r="CV34">
            <v>89.885630600341145</v>
          </cell>
          <cell r="DA34">
            <v>8.547476767676768</v>
          </cell>
          <cell r="DD34">
            <v>1.3601940593160236</v>
          </cell>
          <cell r="FJ34">
            <v>43.495074478488903</v>
          </cell>
          <cell r="FK34">
            <v>0.26300000000000001</v>
          </cell>
          <cell r="FL34">
            <v>-0.21003971785193806</v>
          </cell>
          <cell r="FO34">
            <v>1</v>
          </cell>
        </row>
        <row r="35">
          <cell r="A35">
            <v>346798</v>
          </cell>
          <cell r="C35" t="str">
            <v>Lohse, Kyle</v>
          </cell>
          <cell r="Q35" t="str">
            <v>S</v>
          </cell>
          <cell r="AJ35">
            <v>5.3191271294744533</v>
          </cell>
          <cell r="AR35">
            <v>50.971842487592617</v>
          </cell>
          <cell r="AS35">
            <v>0.26057376629368117</v>
          </cell>
          <cell r="AT35">
            <v>0.46175349240972546</v>
          </cell>
          <cell r="BE35">
            <v>1.1166575408338473</v>
          </cell>
          <cell r="CP35">
            <v>37.708333333333336</v>
          </cell>
          <cell r="CV35">
            <v>88.591808802707803</v>
          </cell>
          <cell r="DA35">
            <v>9.4565636363636365</v>
          </cell>
          <cell r="DD35">
            <v>0.9499563595884577</v>
          </cell>
          <cell r="FJ35">
            <v>127.42960621898153</v>
          </cell>
          <cell r="FK35">
            <v>0.26698982132488447</v>
          </cell>
          <cell r="FL35">
            <v>-3.0339002026918073E-3</v>
          </cell>
          <cell r="FO35">
            <v>0</v>
          </cell>
        </row>
        <row r="36">
          <cell r="A36">
            <v>346847</v>
          </cell>
          <cell r="C36" t="str">
            <v>Beimel, Joe</v>
          </cell>
          <cell r="Q36" t="str">
            <v>R</v>
          </cell>
          <cell r="AJ36">
            <v>4.8335101730789454</v>
          </cell>
          <cell r="AR36">
            <v>16.359513222515556</v>
          </cell>
          <cell r="AS36">
            <v>0.18463489807046143</v>
          </cell>
          <cell r="AT36">
            <v>0.38218626219532986</v>
          </cell>
          <cell r="BE36">
            <v>0.863534317593041</v>
          </cell>
          <cell r="CP36">
            <v>39.208333333333336</v>
          </cell>
          <cell r="CV36">
            <v>87.149967163590091</v>
          </cell>
          <cell r="DA36">
            <v>6.0787858585858583</v>
          </cell>
          <cell r="DD36">
            <v>0.74429734273208936</v>
          </cell>
          <cell r="FJ36">
            <v>40.898783056288892</v>
          </cell>
          <cell r="FK36">
            <v>0.26300000000000001</v>
          </cell>
          <cell r="FL36">
            <v>0.61193700504296678</v>
          </cell>
          <cell r="FO36">
            <v>1</v>
          </cell>
        </row>
        <row r="37">
          <cell r="A37">
            <v>400089</v>
          </cell>
          <cell r="C37" t="str">
            <v>Soriano, Rafael</v>
          </cell>
          <cell r="Q37" t="str">
            <v>R</v>
          </cell>
          <cell r="AJ37">
            <v>4.1655115438360086</v>
          </cell>
          <cell r="AR37">
            <v>24.351852397138547</v>
          </cell>
          <cell r="AS37">
            <v>0.93468951308429737</v>
          </cell>
          <cell r="AT37">
            <v>0.65550990123962327</v>
          </cell>
          <cell r="BE37">
            <v>0.84680717369325476</v>
          </cell>
          <cell r="CP37">
            <v>36.541666666666664</v>
          </cell>
          <cell r="CV37">
            <v>89.837692107092678</v>
          </cell>
          <cell r="DA37">
            <v>8.432321212121213</v>
          </cell>
          <cell r="DD37">
            <v>1.1052154355875334</v>
          </cell>
          <cell r="FJ37">
            <v>44.666373367051861</v>
          </cell>
          <cell r="FK37">
            <v>0.26300000000000001</v>
          </cell>
          <cell r="FL37">
            <v>0.33937037099675293</v>
          </cell>
          <cell r="FO37">
            <v>1</v>
          </cell>
        </row>
        <row r="38">
          <cell r="A38">
            <v>400291</v>
          </cell>
          <cell r="C38" t="str">
            <v>Moseley, Dustin</v>
          </cell>
          <cell r="Q38" t="str">
            <v>S</v>
          </cell>
          <cell r="AJ38">
            <v>5.6218943914348181</v>
          </cell>
          <cell r="AR38">
            <v>40.602296296296302</v>
          </cell>
          <cell r="AS38">
            <v>1.2850280265260061</v>
          </cell>
          <cell r="AT38">
            <v>0.92529417524160995</v>
          </cell>
          <cell r="BE38">
            <v>1.4720389555812079</v>
          </cell>
          <cell r="CP38">
            <v>34.541666666666664</v>
          </cell>
          <cell r="CV38">
            <v>91.6</v>
          </cell>
          <cell r="DA38">
            <v>2.1050484848484849</v>
          </cell>
          <cell r="DD38">
            <v>0.66863457017717964</v>
          </cell>
          <cell r="FJ38">
            <v>101.50574074074075</v>
          </cell>
          <cell r="FK38">
            <v>0.26300000000000001</v>
          </cell>
          <cell r="FL38">
            <v>-1.5387920049475186</v>
          </cell>
          <cell r="FO38">
            <v>0</v>
          </cell>
        </row>
        <row r="39">
          <cell r="A39">
            <v>407193</v>
          </cell>
          <cell r="C39" t="str">
            <v>Lyon, Brandon</v>
          </cell>
          <cell r="Q39" t="str">
            <v>R</v>
          </cell>
          <cell r="AJ39">
            <v>5.9081051417590782</v>
          </cell>
          <cell r="AR39">
            <v>15.649682222222225</v>
          </cell>
          <cell r="AS39">
            <v>-0.11744068151272238</v>
          </cell>
          <cell r="AT39">
            <v>0.33845958888466965</v>
          </cell>
          <cell r="BE39">
            <v>0.92236500410330879</v>
          </cell>
          <cell r="CP39">
            <v>36.875</v>
          </cell>
          <cell r="CV39">
            <v>86.352470164609059</v>
          </cell>
          <cell r="DA39">
            <v>7.248486868686868</v>
          </cell>
          <cell r="DD39">
            <v>0.90834695093297024</v>
          </cell>
          <cell r="FJ39">
            <v>39.124205555555562</v>
          </cell>
          <cell r="FK39">
            <v>0.26300000000000001</v>
          </cell>
          <cell r="FL39">
            <v>0.68023503602780633</v>
          </cell>
          <cell r="FO39">
            <v>1</v>
          </cell>
        </row>
        <row r="40">
          <cell r="A40">
            <v>407793</v>
          </cell>
          <cell r="C40" t="str">
            <v>Lackey, John</v>
          </cell>
          <cell r="Q40" t="str">
            <v>S</v>
          </cell>
          <cell r="AJ40">
            <v>3.9780173145845104</v>
          </cell>
          <cell r="AR40">
            <v>174.29257172479424</v>
          </cell>
          <cell r="AS40">
            <v>-2.4654822993280364E-2</v>
          </cell>
          <cell r="AT40">
            <v>0.3882281238342386</v>
          </cell>
          <cell r="BE40">
            <v>1.1511731670172338</v>
          </cell>
          <cell r="CP40">
            <v>37.708333333333336</v>
          </cell>
          <cell r="CV40">
            <v>91.609399633621905</v>
          </cell>
          <cell r="DA40">
            <v>10.317169696969698</v>
          </cell>
          <cell r="DD40">
            <v>1.02020569177355</v>
          </cell>
          <cell r="FJ40">
            <v>174.29257172479424</v>
          </cell>
          <cell r="FK40">
            <v>0.26015388265679179</v>
          </cell>
          <cell r="FL40">
            <v>0.3223478053031465</v>
          </cell>
          <cell r="FO40">
            <v>0</v>
          </cell>
        </row>
        <row r="41">
          <cell r="A41">
            <v>407816</v>
          </cell>
          <cell r="C41" t="str">
            <v>Putz, J.J.</v>
          </cell>
          <cell r="Q41" t="str">
            <v>R</v>
          </cell>
          <cell r="AJ41">
            <v>4.3162948494987479</v>
          </cell>
          <cell r="AR41">
            <v>15.271682222222223</v>
          </cell>
          <cell r="AS41">
            <v>-1.499626493881991</v>
          </cell>
          <cell r="AT41">
            <v>0.59549667771570103</v>
          </cell>
          <cell r="BE41">
            <v>1.1213140521908653</v>
          </cell>
          <cell r="CP41">
            <v>39.375</v>
          </cell>
          <cell r="CV41">
            <v>88.842468416256281</v>
          </cell>
          <cell r="DA41">
            <v>6.575759595959596</v>
          </cell>
          <cell r="DD41">
            <v>1.1086418080546188</v>
          </cell>
          <cell r="FJ41">
            <v>38.179205555555555</v>
          </cell>
          <cell r="FK41">
            <v>0.26300000000000001</v>
          </cell>
          <cell r="FL41">
            <v>0.74109393714035621</v>
          </cell>
          <cell r="FO41">
            <v>1</v>
          </cell>
        </row>
        <row r="42">
          <cell r="A42">
            <v>407819</v>
          </cell>
          <cell r="C42" t="str">
            <v>Thornton, Matt</v>
          </cell>
          <cell r="Q42" t="str">
            <v>R</v>
          </cell>
          <cell r="AJ42">
            <v>4.6630679099428054</v>
          </cell>
          <cell r="AR42">
            <v>15.208682222222222</v>
          </cell>
          <cell r="AS42">
            <v>1.1123630999842753</v>
          </cell>
          <cell r="AT42">
            <v>0.85260784718913007</v>
          </cell>
          <cell r="BE42">
            <v>1.2407253898805068</v>
          </cell>
          <cell r="CP42">
            <v>39.791666666666664</v>
          </cell>
          <cell r="CV42">
            <v>92.640157073518651</v>
          </cell>
          <cell r="DA42">
            <v>9.4080808080808112</v>
          </cell>
          <cell r="DD42">
            <v>0.79501290014912551</v>
          </cell>
          <cell r="FJ42">
            <v>38.021705555555556</v>
          </cell>
          <cell r="FK42">
            <v>0.26300000000000001</v>
          </cell>
          <cell r="FL42">
            <v>0.42517460199318557</v>
          </cell>
          <cell r="FO42">
            <v>1</v>
          </cell>
        </row>
        <row r="43">
          <cell r="A43">
            <v>407822</v>
          </cell>
          <cell r="C43" t="str">
            <v>De La Rosa, Jorge</v>
          </cell>
          <cell r="Q43" t="str">
            <v>S</v>
          </cell>
          <cell r="AJ43">
            <v>4.4883859614547807</v>
          </cell>
          <cell r="AR43">
            <v>132.40445322640841</v>
          </cell>
          <cell r="AS43">
            <v>0.43283190698672336</v>
          </cell>
          <cell r="AT43">
            <v>0.73706515009594853</v>
          </cell>
          <cell r="BE43">
            <v>0.84617045953274528</v>
          </cell>
          <cell r="CP43">
            <v>35.208333333333336</v>
          </cell>
          <cell r="CV43">
            <v>91.987478063574429</v>
          </cell>
          <cell r="DA43">
            <v>7.5111090909090912</v>
          </cell>
          <cell r="DD43">
            <v>0.90174946427136293</v>
          </cell>
          <cell r="FJ43">
            <v>132.40445322640841</v>
          </cell>
          <cell r="FK43">
            <v>0.2531943703686082</v>
          </cell>
          <cell r="FL43">
            <v>2.8443665946226385E-2</v>
          </cell>
          <cell r="FO43">
            <v>0</v>
          </cell>
        </row>
        <row r="44">
          <cell r="A44">
            <v>407825</v>
          </cell>
          <cell r="C44" t="str">
            <v>Guerrier, Matt</v>
          </cell>
          <cell r="Q44" t="str">
            <v>R</v>
          </cell>
          <cell r="AJ44">
            <v>4.9004965948350598</v>
          </cell>
          <cell r="AR44">
            <v>15.498482222222222</v>
          </cell>
          <cell r="AS44">
            <v>1.5213515777857607</v>
          </cell>
          <cell r="AT44">
            <v>0.53727556530343135</v>
          </cell>
          <cell r="BE44">
            <v>0.93414317757351617</v>
          </cell>
          <cell r="CP44">
            <v>37.875</v>
          </cell>
          <cell r="CV44">
            <v>88.248652903280203</v>
          </cell>
          <cell r="DA44">
            <v>8.412123232323232</v>
          </cell>
          <cell r="DD44">
            <v>0.96023721190837985</v>
          </cell>
          <cell r="FJ44">
            <v>38.746205555555555</v>
          </cell>
          <cell r="FK44">
            <v>0.26294050245049355</v>
          </cell>
          <cell r="FL44">
            <v>3.478089975255387E-2</v>
          </cell>
          <cell r="FO44">
            <v>1</v>
          </cell>
        </row>
        <row r="45">
          <cell r="A45">
            <v>407835</v>
          </cell>
          <cell r="C45" t="str">
            <v>Lane, Jason</v>
          </cell>
          <cell r="Q45" t="str">
            <v>S</v>
          </cell>
          <cell r="AJ45">
            <v>6.9856072910536593</v>
          </cell>
          <cell r="AR45">
            <v>44.471536040134197</v>
          </cell>
          <cell r="AS45">
            <v>0.9511997430006941</v>
          </cell>
          <cell r="AT45">
            <v>0.36174062083365471</v>
          </cell>
          <cell r="BE45">
            <v>1.0279917402257785</v>
          </cell>
          <cell r="CP45">
            <v>39.541666666666664</v>
          </cell>
          <cell r="CV45">
            <v>87.038869732578334</v>
          </cell>
          <cell r="DA45">
            <v>6.2624242424242429E-2</v>
          </cell>
          <cell r="DD45">
            <v>0.93267075112363729</v>
          </cell>
          <cell r="FJ45">
            <v>111.17884010033549</v>
          </cell>
          <cell r="FK45">
            <v>0.26349946385811696</v>
          </cell>
          <cell r="FL45">
            <v>-3.1120381142271222E-2</v>
          </cell>
          <cell r="FO45">
            <v>0</v>
          </cell>
        </row>
        <row r="46">
          <cell r="A46">
            <v>407842</v>
          </cell>
          <cell r="C46" t="str">
            <v>Veras, Jose</v>
          </cell>
          <cell r="Q46" t="str">
            <v>R</v>
          </cell>
          <cell r="AJ46">
            <v>4.5570619835610753</v>
          </cell>
          <cell r="AR46">
            <v>15.826082222222221</v>
          </cell>
          <cell r="AS46">
            <v>-6.8477175405532956E-2</v>
          </cell>
          <cell r="AT46">
            <v>0.71544989006281068</v>
          </cell>
          <cell r="BE46">
            <v>1.1601098212363943</v>
          </cell>
          <cell r="CP46">
            <v>35.708333333333336</v>
          </cell>
          <cell r="CV46">
            <v>91.503155619208997</v>
          </cell>
          <cell r="DA46">
            <v>7.4626262626262623</v>
          </cell>
          <cell r="DD46">
            <v>1.1610083640793272</v>
          </cell>
          <cell r="FJ46">
            <v>39.565205555555551</v>
          </cell>
          <cell r="FK46">
            <v>0.26300000000000001</v>
          </cell>
          <cell r="FL46">
            <v>-2.3603808003153988E-2</v>
          </cell>
          <cell r="FO46">
            <v>1</v>
          </cell>
        </row>
        <row r="47">
          <cell r="A47">
            <v>407845</v>
          </cell>
          <cell r="C47" t="str">
            <v>Rodney, Fernando</v>
          </cell>
          <cell r="Q47" t="str">
            <v>R</v>
          </cell>
          <cell r="AJ47">
            <v>3.8822521639841834</v>
          </cell>
          <cell r="AR47">
            <v>49.698745937702057</v>
          </cell>
          <cell r="AS47">
            <v>-2.421898546401665E-2</v>
          </cell>
          <cell r="AT47">
            <v>0.52077900017226075</v>
          </cell>
          <cell r="BE47">
            <v>0.92410267107008215</v>
          </cell>
          <cell r="CP47">
            <v>39.291666666666664</v>
          </cell>
          <cell r="CV47">
            <v>93.237748249681303</v>
          </cell>
          <cell r="DA47">
            <v>10.644444444444444</v>
          </cell>
          <cell r="DD47">
            <v>1.1818718962705133</v>
          </cell>
          <cell r="FJ47">
            <v>53.794951726962907</v>
          </cell>
          <cell r="FK47">
            <v>0.26300000000000001</v>
          </cell>
          <cell r="FL47">
            <v>-1.2380900890046787E-2</v>
          </cell>
          <cell r="FO47">
            <v>1</v>
          </cell>
        </row>
        <row r="48">
          <cell r="A48">
            <v>407853</v>
          </cell>
          <cell r="C48" t="str">
            <v>Bedard, Erik</v>
          </cell>
          <cell r="Q48" t="str">
            <v>S</v>
          </cell>
          <cell r="AJ48">
            <v>5.0962615709207366</v>
          </cell>
          <cell r="AR48">
            <v>43.882870325309788</v>
          </cell>
          <cell r="AS48">
            <v>-0.26480891121840017</v>
          </cell>
          <cell r="AT48">
            <v>0.61603059144320926</v>
          </cell>
          <cell r="BE48">
            <v>0.99408497942089369</v>
          </cell>
          <cell r="CP48">
            <v>37.291666666666664</v>
          </cell>
          <cell r="CV48">
            <v>89.678353925779703</v>
          </cell>
          <cell r="DA48">
            <v>5.0161636363636362</v>
          </cell>
          <cell r="DD48">
            <v>1.0377759185647064</v>
          </cell>
          <cell r="FJ48">
            <v>96.555740740740745</v>
          </cell>
          <cell r="FK48">
            <v>0.26290431247703333</v>
          </cell>
          <cell r="FL48">
            <v>-9.4429255825112524E-2</v>
          </cell>
          <cell r="FO48">
            <v>0</v>
          </cell>
        </row>
        <row r="49">
          <cell r="A49">
            <v>407878</v>
          </cell>
          <cell r="C49" t="str">
            <v>Valverde, Jose</v>
          </cell>
          <cell r="Q49" t="str">
            <v>R</v>
          </cell>
          <cell r="AJ49">
            <v>4.5491929109867213</v>
          </cell>
          <cell r="AR49">
            <v>15.435482222222223</v>
          </cell>
          <cell r="AS49">
            <v>-0.83514541699445322</v>
          </cell>
          <cell r="AT49">
            <v>0.78677287030222987</v>
          </cell>
          <cell r="BE49">
            <v>0.99254660036353282</v>
          </cell>
          <cell r="CP49">
            <v>38.291666666666664</v>
          </cell>
          <cell r="CV49">
            <v>91.515369779659451</v>
          </cell>
          <cell r="DA49">
            <v>7.9030323232323232</v>
          </cell>
          <cell r="DD49">
            <v>1.0715681089991658</v>
          </cell>
          <cell r="FJ49">
            <v>38.588705555555556</v>
          </cell>
          <cell r="FK49">
            <v>0.26300000000000001</v>
          </cell>
          <cell r="FL49">
            <v>3.8059014198896561E-2</v>
          </cell>
          <cell r="FO49">
            <v>1</v>
          </cell>
        </row>
        <row r="50">
          <cell r="A50">
            <v>407890</v>
          </cell>
          <cell r="C50" t="str">
            <v>Lewis, Colby</v>
          </cell>
          <cell r="Q50" t="str">
            <v>S</v>
          </cell>
          <cell r="AJ50">
            <v>4.4209748869749035</v>
          </cell>
          <cell r="AR50">
            <v>141.31123411300925</v>
          </cell>
          <cell r="AS50">
            <v>0.78138349345685865</v>
          </cell>
          <cell r="AT50">
            <v>0.3715459429287315</v>
          </cell>
          <cell r="BE50">
            <v>1.1306320729758694</v>
          </cell>
          <cell r="CP50">
            <v>36.875</v>
          </cell>
          <cell r="CV50">
            <v>87.477040516587479</v>
          </cell>
          <cell r="DA50">
            <v>6.163636363636364</v>
          </cell>
          <cell r="DD50">
            <v>0.93893990111049985</v>
          </cell>
          <cell r="FJ50">
            <v>141.31123411300925</v>
          </cell>
          <cell r="FK50">
            <v>0.26271417801661912</v>
          </cell>
          <cell r="FL50">
            <v>-0.14255171603084962</v>
          </cell>
          <cell r="FO50">
            <v>0</v>
          </cell>
        </row>
        <row r="51">
          <cell r="A51">
            <v>407908</v>
          </cell>
          <cell r="C51" t="str">
            <v>Peralta, Joel</v>
          </cell>
          <cell r="Q51" t="str">
            <v>R</v>
          </cell>
          <cell r="AJ51">
            <v>4.5573574078099854</v>
          </cell>
          <cell r="AR51">
            <v>17.720211046173137</v>
          </cell>
          <cell r="AS51">
            <v>-0.81699698522797248</v>
          </cell>
          <cell r="AT51">
            <v>0.36411157729311611</v>
          </cell>
          <cell r="BE51">
            <v>0.43157509831543478</v>
          </cell>
          <cell r="CP51">
            <v>40.291666666666664</v>
          </cell>
          <cell r="CV51">
            <v>88.379290594253945</v>
          </cell>
          <cell r="DA51">
            <v>9.7838404040404043</v>
          </cell>
          <cell r="DD51">
            <v>1.2071325321861064</v>
          </cell>
          <cell r="FJ51">
            <v>44.300527615432841</v>
          </cell>
          <cell r="FK51">
            <v>0.26300000000000001</v>
          </cell>
          <cell r="FL51">
            <v>-0.48955219223216007</v>
          </cell>
          <cell r="FO51">
            <v>1</v>
          </cell>
        </row>
        <row r="52">
          <cell r="A52">
            <v>407911</v>
          </cell>
          <cell r="C52" t="str">
            <v>Francisco, Frank</v>
          </cell>
          <cell r="Q52" t="str">
            <v>R</v>
          </cell>
          <cell r="AJ52">
            <v>4.5288580848699294</v>
          </cell>
          <cell r="AR52">
            <v>15.662282222222224</v>
          </cell>
          <cell r="AS52">
            <v>-1.3999985510118647</v>
          </cell>
          <cell r="AT52">
            <v>0.80902011434981735</v>
          </cell>
          <cell r="BE52">
            <v>0.90123955169818926</v>
          </cell>
          <cell r="CP52">
            <v>36.791666666666664</v>
          </cell>
          <cell r="CV52">
            <v>90.728653077870561</v>
          </cell>
          <cell r="DA52">
            <v>5.9292949494949507</v>
          </cell>
          <cell r="DD52">
            <v>1.3699833500751981</v>
          </cell>
          <cell r="FJ52">
            <v>39.155705555555556</v>
          </cell>
          <cell r="FK52">
            <v>0.26300000000000001</v>
          </cell>
          <cell r="FL52">
            <v>-4.092252945561705E-2</v>
          </cell>
          <cell r="FO52">
            <v>1</v>
          </cell>
        </row>
        <row r="53">
          <cell r="A53">
            <v>408052</v>
          </cell>
          <cell r="C53" t="str">
            <v>Bootcheck, Chris</v>
          </cell>
          <cell r="Q53" t="str">
            <v>S</v>
          </cell>
          <cell r="AJ53">
            <v>6.4457072585234982</v>
          </cell>
          <cell r="AR53">
            <v>38.322296296296301</v>
          </cell>
          <cell r="AS53">
            <v>-0.11106134467351925</v>
          </cell>
          <cell r="AT53">
            <v>0.46983563913831744</v>
          </cell>
          <cell r="BE53">
            <v>0.91845420207233253</v>
          </cell>
          <cell r="CP53">
            <v>37.708333333333336</v>
          </cell>
          <cell r="CV53">
            <v>87.948018861454059</v>
          </cell>
          <cell r="DA53">
            <v>0.66060606060606064</v>
          </cell>
          <cell r="DD53">
            <v>0.94933126977695748</v>
          </cell>
          <cell r="FJ53">
            <v>95.805740740740745</v>
          </cell>
          <cell r="FK53">
            <v>0.26300000000000001</v>
          </cell>
          <cell r="FL53">
            <v>0.40744183257755062</v>
          </cell>
          <cell r="FO53">
            <v>0</v>
          </cell>
        </row>
        <row r="54">
          <cell r="A54">
            <v>408061</v>
          </cell>
          <cell r="C54" t="str">
            <v>Rodriguez, Francisco</v>
          </cell>
          <cell r="Q54" t="str">
            <v>R</v>
          </cell>
          <cell r="AJ54">
            <v>3.5685750310687223</v>
          </cell>
          <cell r="AR54">
            <v>50.048482913333267</v>
          </cell>
          <cell r="AS54">
            <v>0.30854179500861539</v>
          </cell>
          <cell r="AT54">
            <v>0.41495534616702734</v>
          </cell>
          <cell r="BE54">
            <v>0.9560848995943354</v>
          </cell>
          <cell r="CP54">
            <v>34.458333333333336</v>
          </cell>
          <cell r="CV54">
            <v>87.870626932676458</v>
          </cell>
          <cell r="DA54">
            <v>11.254545454545454</v>
          </cell>
          <cell r="DD54">
            <v>1.107868457779295</v>
          </cell>
          <cell r="FJ54">
            <v>50.048482913333267</v>
          </cell>
          <cell r="FK54">
            <v>0.26300000000000001</v>
          </cell>
          <cell r="FL54">
            <v>0.38199893531610674</v>
          </cell>
          <cell r="FO54">
            <v>1</v>
          </cell>
        </row>
        <row r="55">
          <cell r="A55">
            <v>408230</v>
          </cell>
          <cell r="C55" t="str">
            <v>Feliciano, Pedro</v>
          </cell>
          <cell r="Q55" t="str">
            <v>R</v>
          </cell>
          <cell r="AJ55">
            <v>6.1863543808961099</v>
          </cell>
          <cell r="AR55">
            <v>15.196082222222223</v>
          </cell>
          <cell r="AS55">
            <v>-1.119971377070641</v>
          </cell>
          <cell r="AT55">
            <v>6.3943786883316242E-2</v>
          </cell>
          <cell r="BE55">
            <v>0.92299598096019309</v>
          </cell>
          <cell r="CP55">
            <v>39.875</v>
          </cell>
          <cell r="CV55">
            <v>83.636445473251044</v>
          </cell>
          <cell r="DA55">
            <v>4.5575777777777775</v>
          </cell>
          <cell r="DD55">
            <v>1.000639971734721</v>
          </cell>
          <cell r="FJ55">
            <v>37.990205555555555</v>
          </cell>
          <cell r="FK55">
            <v>0.26300000000000001</v>
          </cell>
          <cell r="FL55">
            <v>0.30346285023791936</v>
          </cell>
          <cell r="FO55">
            <v>1</v>
          </cell>
        </row>
        <row r="56">
          <cell r="A56">
            <v>408241</v>
          </cell>
          <cell r="C56" t="str">
            <v>Peavy, Jake</v>
          </cell>
          <cell r="Q56" t="str">
            <v>S</v>
          </cell>
          <cell r="AJ56">
            <v>4.9038543324315782</v>
          </cell>
          <cell r="AR56">
            <v>89.442612744802119</v>
          </cell>
          <cell r="AS56">
            <v>9.6221382767381711E-3</v>
          </cell>
          <cell r="AT56">
            <v>0.48408231716571914</v>
          </cell>
          <cell r="BE56">
            <v>1.0071805301651198</v>
          </cell>
          <cell r="CP56">
            <v>35.125</v>
          </cell>
          <cell r="CV56">
            <v>88.916809054650301</v>
          </cell>
          <cell r="DA56">
            <v>9.1393939393939387</v>
          </cell>
          <cell r="DD56">
            <v>1.005865054653436</v>
          </cell>
          <cell r="FJ56">
            <v>130.69454241748974</v>
          </cell>
          <cell r="FK56">
            <v>0.27255854696988241</v>
          </cell>
          <cell r="FL56">
            <v>-9.5997697640315363E-2</v>
          </cell>
          <cell r="FO56">
            <v>0</v>
          </cell>
        </row>
        <row r="57">
          <cell r="A57">
            <v>421685</v>
          </cell>
          <cell r="C57" t="str">
            <v>Harang, Aaron</v>
          </cell>
          <cell r="Q57" t="str">
            <v>S</v>
          </cell>
          <cell r="AJ57">
            <v>4.9445989964505701</v>
          </cell>
          <cell r="AR57">
            <v>74.846638387616906</v>
          </cell>
          <cell r="AS57">
            <v>0.37269053523943008</v>
          </cell>
          <cell r="AT57">
            <v>0.53820491902866596</v>
          </cell>
          <cell r="BE57">
            <v>1.0343920179497306</v>
          </cell>
          <cell r="CP57">
            <v>38.125</v>
          </cell>
          <cell r="CV57">
            <v>89.220378563976823</v>
          </cell>
          <cell r="DA57">
            <v>9.4565636363636365</v>
          </cell>
          <cell r="DD57">
            <v>0.95245117416150848</v>
          </cell>
          <cell r="FJ57">
            <v>126.49861084861111</v>
          </cell>
          <cell r="FK57">
            <v>0.25666704311307292</v>
          </cell>
          <cell r="FL57">
            <v>9.0428232856025303E-2</v>
          </cell>
          <cell r="FO57">
            <v>0</v>
          </cell>
        </row>
        <row r="58">
          <cell r="A58">
            <v>424144</v>
          </cell>
          <cell r="C58" t="str">
            <v>Perez, Oliver</v>
          </cell>
          <cell r="Q58" t="str">
            <v>R</v>
          </cell>
          <cell r="AJ58">
            <v>3.8742876357619291</v>
          </cell>
          <cell r="AR58">
            <v>39.460903214166059</v>
          </cell>
          <cell r="AS58">
            <v>-0.44418250756895872</v>
          </cell>
          <cell r="AT58">
            <v>0.6216278243065898</v>
          </cell>
          <cell r="BE58">
            <v>0.86421734070289391</v>
          </cell>
          <cell r="CP58">
            <v>34.875</v>
          </cell>
          <cell r="CV58">
            <v>92.153760433248479</v>
          </cell>
          <cell r="DA58">
            <v>6.9898989898989896</v>
          </cell>
          <cell r="DD58">
            <v>1.2717387050824951</v>
          </cell>
          <cell r="FJ58">
            <v>42.225430000651855</v>
          </cell>
          <cell r="FK58">
            <v>0.26300000000000001</v>
          </cell>
          <cell r="FL58">
            <v>-9.8186163019829215E-2</v>
          </cell>
          <cell r="FO58">
            <v>1</v>
          </cell>
        </row>
        <row r="59">
          <cell r="A59">
            <v>424324</v>
          </cell>
          <cell r="C59" t="str">
            <v>Lee, Cliff</v>
          </cell>
          <cell r="Q59" t="str">
            <v>S</v>
          </cell>
          <cell r="AJ59">
            <v>3.9153923086050009</v>
          </cell>
          <cell r="AR59">
            <v>103.01700993956571</v>
          </cell>
          <cell r="AS59">
            <v>-0.27673111781052756</v>
          </cell>
          <cell r="AT59">
            <v>0.767167463002836</v>
          </cell>
          <cell r="BE59">
            <v>1.0933596869399158</v>
          </cell>
          <cell r="CP59">
            <v>37.875</v>
          </cell>
          <cell r="CV59">
            <v>91.43735417826295</v>
          </cell>
          <cell r="DA59">
            <v>9.1656545454545455</v>
          </cell>
          <cell r="DD59">
            <v>1.0111264329712315</v>
          </cell>
          <cell r="FJ59">
            <v>103.01700993956571</v>
          </cell>
          <cell r="FK59">
            <v>0.26531064704110796</v>
          </cell>
          <cell r="FL59">
            <v>-2.0163261594983731E-2</v>
          </cell>
          <cell r="FO59">
            <v>0</v>
          </cell>
        </row>
        <row r="60">
          <cell r="A60">
            <v>425146</v>
          </cell>
          <cell r="C60" t="str">
            <v>Robertson, Nate</v>
          </cell>
          <cell r="Q60" t="str">
            <v>R</v>
          </cell>
          <cell r="AJ60">
            <v>5.1259905816105285</v>
          </cell>
          <cell r="AR60">
            <v>15.359882222222224</v>
          </cell>
          <cell r="AS60">
            <v>0.56124073155409915</v>
          </cell>
          <cell r="AT60">
            <v>0.95097593415349446</v>
          </cell>
          <cell r="BE60">
            <v>1.0829740859167378</v>
          </cell>
          <cell r="CP60">
            <v>38.791666666666664</v>
          </cell>
          <cell r="CV60">
            <v>92.1</v>
          </cell>
          <cell r="DA60">
            <v>0</v>
          </cell>
          <cell r="DD60">
            <v>0.86575689673033918</v>
          </cell>
          <cell r="FJ60">
            <v>38.399705555555556</v>
          </cell>
          <cell r="FK60">
            <v>0.26300000000000001</v>
          </cell>
          <cell r="FL60">
            <v>-0.47105581067897362</v>
          </cell>
          <cell r="FO60">
            <v>1</v>
          </cell>
        </row>
        <row r="61">
          <cell r="A61">
            <v>425386</v>
          </cell>
          <cell r="C61" t="str">
            <v>Guthrie, Jeremy</v>
          </cell>
          <cell r="Q61" t="str">
            <v>S</v>
          </cell>
          <cell r="AJ61">
            <v>6.0240809427727786</v>
          </cell>
          <cell r="AR61">
            <v>51.701999813333344</v>
          </cell>
          <cell r="AS61">
            <v>-0.38344949376349741</v>
          </cell>
          <cell r="AT61">
            <v>0.45833951977298576</v>
          </cell>
          <cell r="BE61">
            <v>1.0604095110247171</v>
          </cell>
          <cell r="CP61">
            <v>37.208333333333336</v>
          </cell>
          <cell r="CV61">
            <v>91.355015724994416</v>
          </cell>
          <cell r="DA61">
            <v>10.470709090909091</v>
          </cell>
          <cell r="DD61">
            <v>0.89614191388336606</v>
          </cell>
          <cell r="FJ61">
            <v>129.25499953333335</v>
          </cell>
          <cell r="FK61">
            <v>0.26442202136540577</v>
          </cell>
          <cell r="FL61">
            <v>0.41653505625455428</v>
          </cell>
          <cell r="FO61">
            <v>0</v>
          </cell>
        </row>
        <row r="62">
          <cell r="A62">
            <v>425426</v>
          </cell>
          <cell r="C62" t="str">
            <v>Wang, Chien-Ming</v>
          </cell>
          <cell r="Q62" t="str">
            <v>S</v>
          </cell>
          <cell r="AJ62">
            <v>6.0861322634496622</v>
          </cell>
          <cell r="AR62">
            <v>43.289687717766618</v>
          </cell>
          <cell r="AS62">
            <v>-8.4821666999186432E-2</v>
          </cell>
          <cell r="AT62">
            <v>0.43134827323952502</v>
          </cell>
          <cell r="BE62">
            <v>1.1830576177767103</v>
          </cell>
          <cell r="CP62">
            <v>36.291666666666664</v>
          </cell>
          <cell r="CV62">
            <v>90.287256444474721</v>
          </cell>
          <cell r="DA62">
            <v>3.0444424242424244</v>
          </cell>
          <cell r="DD62">
            <v>0.71890210717477809</v>
          </cell>
          <cell r="FJ62">
            <v>108.22421929441654</v>
          </cell>
          <cell r="FK62">
            <v>0.26300000000000001</v>
          </cell>
          <cell r="FL62">
            <v>6.5683591351615764E-2</v>
          </cell>
          <cell r="FO62">
            <v>0.48047561842374964</v>
          </cell>
        </row>
        <row r="63">
          <cell r="A63">
            <v>425492</v>
          </cell>
          <cell r="C63" t="str">
            <v>Madson, Ryan</v>
          </cell>
          <cell r="Q63" t="str">
            <v>R</v>
          </cell>
          <cell r="AJ63">
            <v>3.1381007919428114</v>
          </cell>
          <cell r="AR63">
            <v>55.61862483255549</v>
          </cell>
          <cell r="AS63">
            <v>-3.4581350161720842E-2</v>
          </cell>
          <cell r="AT63">
            <v>0.68122284387764753</v>
          </cell>
          <cell r="BE63">
            <v>1.4327541579361045</v>
          </cell>
          <cell r="CP63">
            <v>35.875</v>
          </cell>
          <cell r="CV63">
            <v>93.105063883029359</v>
          </cell>
          <cell r="DA63">
            <v>8.0303050505050511</v>
          </cell>
          <cell r="DD63">
            <v>0.85669501492625921</v>
          </cell>
          <cell r="FJ63">
            <v>55.61862483255549</v>
          </cell>
          <cell r="FK63">
            <v>0.26300000000000001</v>
          </cell>
          <cell r="FL63">
            <v>0.31714689461163931</v>
          </cell>
          <cell r="FO63">
            <v>1</v>
          </cell>
        </row>
        <row r="64">
          <cell r="A64">
            <v>425514</v>
          </cell>
          <cell r="C64" t="str">
            <v>Bell, Heath</v>
          </cell>
          <cell r="Q64" t="str">
            <v>R</v>
          </cell>
          <cell r="AJ64">
            <v>4.7134460851511362</v>
          </cell>
          <cell r="AR64">
            <v>15.359882222222224</v>
          </cell>
          <cell r="AS64">
            <v>-2.6444969160351888</v>
          </cell>
          <cell r="AT64">
            <v>0.72620290672622867</v>
          </cell>
          <cell r="BE64">
            <v>1.0679877233967925</v>
          </cell>
          <cell r="CP64">
            <v>38.791666666666664</v>
          </cell>
          <cell r="CV64">
            <v>90.718976263948065</v>
          </cell>
          <cell r="DA64">
            <v>9.4383858585858587</v>
          </cell>
          <cell r="DD64">
            <v>1.0059714949382508</v>
          </cell>
          <cell r="FJ64">
            <v>38.399705555555556</v>
          </cell>
          <cell r="FK64">
            <v>0.26300000000000001</v>
          </cell>
          <cell r="FL64">
            <v>0.69074780201754982</v>
          </cell>
          <cell r="FO64">
            <v>1</v>
          </cell>
        </row>
        <row r="65">
          <cell r="A65">
            <v>425532</v>
          </cell>
          <cell r="C65" t="str">
            <v>Williams, Jerome</v>
          </cell>
          <cell r="Q65" t="str">
            <v>S</v>
          </cell>
          <cell r="AJ65">
            <v>5.8219290077977677</v>
          </cell>
          <cell r="AR65">
            <v>47.012784587682553</v>
          </cell>
          <cell r="AS65">
            <v>-0.43097050773154083</v>
          </cell>
          <cell r="AT65">
            <v>0.36466878122673041</v>
          </cell>
          <cell r="BE65">
            <v>1.2982138800960172</v>
          </cell>
          <cell r="CP65">
            <v>34.541666666666664</v>
          </cell>
          <cell r="CV65">
            <v>89.524775759941278</v>
          </cell>
          <cell r="DA65">
            <v>3.8040424242424242</v>
          </cell>
          <cell r="DD65">
            <v>0.86280220282782316</v>
          </cell>
          <cell r="FJ65">
            <v>117.53196146920638</v>
          </cell>
          <cell r="FK65">
            <v>0.25688221808434536</v>
          </cell>
          <cell r="FL65">
            <v>0.12756600875799695</v>
          </cell>
          <cell r="FO65">
            <v>0</v>
          </cell>
        </row>
        <row r="66">
          <cell r="A66">
            <v>425555</v>
          </cell>
          <cell r="C66" t="str">
            <v>Cabrera, Daniel</v>
          </cell>
          <cell r="Q66" t="str">
            <v>S</v>
          </cell>
          <cell r="AJ66">
            <v>5.7698300552159996</v>
          </cell>
          <cell r="AR66">
            <v>40.1822962962963</v>
          </cell>
          <cell r="AS66">
            <v>6.4706407269131825</v>
          </cell>
          <cell r="AT66">
            <v>0.99801729861007082</v>
          </cell>
          <cell r="BE66">
            <v>1.2585746543182914</v>
          </cell>
          <cell r="CP66">
            <v>35.125</v>
          </cell>
          <cell r="CV66">
            <v>92.1</v>
          </cell>
          <cell r="DA66">
            <v>0</v>
          </cell>
          <cell r="DD66">
            <v>1.7952253238955191</v>
          </cell>
          <cell r="FJ66">
            <v>100.45574074074074</v>
          </cell>
          <cell r="FK66">
            <v>0.26300000000000001</v>
          </cell>
          <cell r="FL66">
            <v>-0.73218520580346802</v>
          </cell>
          <cell r="FO66">
            <v>0</v>
          </cell>
        </row>
        <row r="67">
          <cell r="A67">
            <v>425626</v>
          </cell>
          <cell r="C67" t="str">
            <v>Capuano, Chris</v>
          </cell>
          <cell r="Q67" t="str">
            <v>R</v>
          </cell>
          <cell r="AJ67">
            <v>4.4243329121655552</v>
          </cell>
          <cell r="AR67">
            <v>15.498482222222222</v>
          </cell>
          <cell r="AS67">
            <v>-0.39183538088947534</v>
          </cell>
          <cell r="AT67">
            <v>0.41774264376639747</v>
          </cell>
          <cell r="BE67">
            <v>0.9266280311114018</v>
          </cell>
          <cell r="CP67">
            <v>37.875</v>
          </cell>
          <cell r="CV67">
            <v>89.175956617748085</v>
          </cell>
          <cell r="DA67">
            <v>6.7636363636363637</v>
          </cell>
          <cell r="DD67">
            <v>1.1005117358147927</v>
          </cell>
          <cell r="FJ67">
            <v>38.746205555555555</v>
          </cell>
          <cell r="FK67">
            <v>0.26609276651582459</v>
          </cell>
          <cell r="FL67">
            <v>-4.9954458468608832E-2</v>
          </cell>
          <cell r="FO67">
            <v>0.63128530472852074</v>
          </cell>
        </row>
        <row r="68">
          <cell r="A68">
            <v>425646</v>
          </cell>
          <cell r="C68" t="str">
            <v>Ayala, Luis</v>
          </cell>
          <cell r="Q68" t="str">
            <v>R</v>
          </cell>
          <cell r="AJ68">
            <v>5.5579226537668927</v>
          </cell>
          <cell r="AR68">
            <v>15.410282222222222</v>
          </cell>
          <cell r="AS68">
            <v>-2.2882496517458084</v>
          </cell>
          <cell r="AT68">
            <v>0.52866315763740379</v>
          </cell>
          <cell r="BE68">
            <v>1.0787603665723051</v>
          </cell>
          <cell r="CP68">
            <v>38.458333333333336</v>
          </cell>
          <cell r="CV68">
            <v>88.244012688614546</v>
          </cell>
          <cell r="DA68">
            <v>5.8545454545454554</v>
          </cell>
          <cell r="DD68">
            <v>0.8416432539503268</v>
          </cell>
          <cell r="FJ68">
            <v>38.525705555555554</v>
          </cell>
          <cell r="FK68">
            <v>0.26300000000000001</v>
          </cell>
          <cell r="FL68">
            <v>1.5611293258082541</v>
          </cell>
          <cell r="FO68">
            <v>1</v>
          </cell>
        </row>
        <row r="69">
          <cell r="A69">
            <v>425657</v>
          </cell>
          <cell r="C69" t="str">
            <v>Lopez, Javier</v>
          </cell>
          <cell r="Q69" t="str">
            <v>R</v>
          </cell>
          <cell r="AJ69">
            <v>4.5299529376691403</v>
          </cell>
          <cell r="AR69">
            <v>15.334682222222222</v>
          </cell>
          <cell r="AS69">
            <v>0.60032630162523415</v>
          </cell>
          <cell r="AT69">
            <v>0.1489604100155498</v>
          </cell>
          <cell r="BE69">
            <v>1.4205032372694433</v>
          </cell>
          <cell r="CP69">
            <v>38.958333333333336</v>
          </cell>
          <cell r="CV69">
            <v>84.584665500416335</v>
          </cell>
          <cell r="DA69">
            <v>7.12929494949495</v>
          </cell>
          <cell r="DD69">
            <v>0.83284963425017589</v>
          </cell>
          <cell r="FJ69">
            <v>38.336705555555554</v>
          </cell>
          <cell r="FK69">
            <v>0.26233848275378874</v>
          </cell>
          <cell r="FL69">
            <v>-0.13068485455264062</v>
          </cell>
          <cell r="FO69">
            <v>1</v>
          </cell>
        </row>
        <row r="70">
          <cell r="A70">
            <v>425786</v>
          </cell>
          <cell r="C70" t="str">
            <v>Atchison, Scott</v>
          </cell>
          <cell r="Q70" t="str">
            <v>R</v>
          </cell>
          <cell r="AJ70">
            <v>4.1407643249320865</v>
          </cell>
          <cell r="AR70">
            <v>25.878211799195366</v>
          </cell>
          <cell r="AS70">
            <v>0.53866196790377174</v>
          </cell>
          <cell r="AT70">
            <v>0.60899971855301149</v>
          </cell>
          <cell r="BE70">
            <v>1.1385122846377382</v>
          </cell>
          <cell r="CP70">
            <v>40.291666666666664</v>
          </cell>
          <cell r="CV70">
            <v>89.495606405996071</v>
          </cell>
          <cell r="DA70">
            <v>5.587876767676768</v>
          </cell>
          <cell r="DD70">
            <v>0.84319823755122292</v>
          </cell>
          <cell r="FJ70">
            <v>44.756399815179165</v>
          </cell>
          <cell r="FK70">
            <v>0.26300000000000001</v>
          </cell>
          <cell r="FL70">
            <v>-0.48995936303435594</v>
          </cell>
          <cell r="FO70">
            <v>1</v>
          </cell>
        </row>
        <row r="71">
          <cell r="A71">
            <v>425794</v>
          </cell>
          <cell r="C71" t="str">
            <v>Wainwright, Adam</v>
          </cell>
          <cell r="Q71" t="str">
            <v>S</v>
          </cell>
          <cell r="AJ71">
            <v>4.045406618659511</v>
          </cell>
          <cell r="AR71">
            <v>151.54774335958848</v>
          </cell>
          <cell r="AS71">
            <v>0.59822207809753103</v>
          </cell>
          <cell r="AT71">
            <v>0.58339460153833955</v>
          </cell>
          <cell r="BE71">
            <v>1.5438986142785998</v>
          </cell>
          <cell r="CP71">
            <v>34.875</v>
          </cell>
          <cell r="CV71">
            <v>89.971217959676935</v>
          </cell>
          <cell r="DA71">
            <v>9.9252545454545444</v>
          </cell>
          <cell r="DD71">
            <v>0.93499458714552852</v>
          </cell>
          <cell r="FJ71">
            <v>151.54774335958848</v>
          </cell>
          <cell r="FK71">
            <v>0.31272045241940821</v>
          </cell>
          <cell r="FL71">
            <v>1.1969648634685545E-2</v>
          </cell>
          <cell r="FO71">
            <v>0</v>
          </cell>
        </row>
        <row r="72">
          <cell r="A72">
            <v>425826</v>
          </cell>
          <cell r="C72" t="str">
            <v>Alvarado, Giancarlo</v>
          </cell>
          <cell r="Q72" t="str">
            <v>S</v>
          </cell>
          <cell r="AJ72">
            <v>6.7513165909867663</v>
          </cell>
          <cell r="AR72">
            <v>37.782296296296295</v>
          </cell>
          <cell r="AS72">
            <v>0.70611269155324874</v>
          </cell>
          <cell r="AT72">
            <v>0.92711857843492573</v>
          </cell>
          <cell r="BE72">
            <v>1.0998353204299447</v>
          </cell>
          <cell r="CP72">
            <v>38.458333333333336</v>
          </cell>
          <cell r="CV72">
            <v>92.1</v>
          </cell>
          <cell r="DA72">
            <v>0</v>
          </cell>
          <cell r="DD72">
            <v>1.0215445766774927</v>
          </cell>
          <cell r="FJ72">
            <v>94.455740740740737</v>
          </cell>
          <cell r="FK72">
            <v>0.26300000000000001</v>
          </cell>
          <cell r="FL72">
            <v>0.23082603251239819</v>
          </cell>
          <cell r="FO72">
            <v>0</v>
          </cell>
        </row>
        <row r="73">
          <cell r="A73">
            <v>425835</v>
          </cell>
          <cell r="C73" t="str">
            <v>Tsao, Chin-hui</v>
          </cell>
          <cell r="Q73" t="str">
            <v>R</v>
          </cell>
          <cell r="AJ73">
            <v>4.8532294830986276</v>
          </cell>
          <cell r="AR73">
            <v>15.926882222222225</v>
          </cell>
          <cell r="AS73">
            <v>-0.39194823102712834</v>
          </cell>
          <cell r="AT73">
            <v>0.79771514973397073</v>
          </cell>
          <cell r="BE73">
            <v>0.83736060105261889</v>
          </cell>
          <cell r="CP73">
            <v>35.041666666666664</v>
          </cell>
          <cell r="CV73">
            <v>92.454107438426206</v>
          </cell>
          <cell r="DA73">
            <v>0.60605858585858585</v>
          </cell>
          <cell r="DD73">
            <v>1.1665838045697445</v>
          </cell>
          <cell r="FJ73">
            <v>39.81720555555556</v>
          </cell>
          <cell r="FK73">
            <v>0.26681314391359345</v>
          </cell>
          <cell r="FL73">
            <v>-2.7694067776051802E-2</v>
          </cell>
          <cell r="FO73">
            <v>1</v>
          </cell>
        </row>
        <row r="74">
          <cell r="A74">
            <v>425840</v>
          </cell>
          <cell r="C74" t="str">
            <v>Cotts, Neal</v>
          </cell>
          <cell r="Q74" t="str">
            <v>R</v>
          </cell>
          <cell r="AJ74">
            <v>4.1346926864313582</v>
          </cell>
          <cell r="AR74">
            <v>28.904371960870847</v>
          </cell>
          <cell r="AS74">
            <v>-6.6983461556489626E-2</v>
          </cell>
          <cell r="AT74">
            <v>0.43422009614432355</v>
          </cell>
          <cell r="BE74">
            <v>0.82285251206961851</v>
          </cell>
          <cell r="CP74">
            <v>36.291666666666664</v>
          </cell>
          <cell r="CV74">
            <v>90.425951004347908</v>
          </cell>
          <cell r="DA74">
            <v>4.5232303030303029</v>
          </cell>
          <cell r="DD74">
            <v>1.0444242165299347</v>
          </cell>
          <cell r="FJ74">
            <v>49.299482678288896</v>
          </cell>
          <cell r="FK74">
            <v>0.26300000000000001</v>
          </cell>
          <cell r="FL74">
            <v>0.35034726251978499</v>
          </cell>
          <cell r="FO74">
            <v>1</v>
          </cell>
        </row>
        <row r="75">
          <cell r="A75">
            <v>425844</v>
          </cell>
          <cell r="C75" t="str">
            <v>Greinke, Zack</v>
          </cell>
          <cell r="Q75" t="str">
            <v>S</v>
          </cell>
          <cell r="AJ75">
            <v>3.6078258299822012</v>
          </cell>
          <cell r="AR75">
            <v>165.33807099932667</v>
          </cell>
          <cell r="AS75">
            <v>0.17539766902855281</v>
          </cell>
          <cell r="AT75">
            <v>0.66013406267433616</v>
          </cell>
          <cell r="BE75">
            <v>1.3018180157868646</v>
          </cell>
          <cell r="CP75">
            <v>32.708333333333336</v>
          </cell>
          <cell r="CV75">
            <v>91.384821907704662</v>
          </cell>
          <cell r="DA75">
            <v>11.377775757575758</v>
          </cell>
          <cell r="DD75">
            <v>0.97210016787629328</v>
          </cell>
          <cell r="FJ75">
            <v>165.33807099932667</v>
          </cell>
          <cell r="FK75">
            <v>0.3194240721479869</v>
          </cell>
          <cell r="FL75">
            <v>0.3823164736971868</v>
          </cell>
          <cell r="FO75">
            <v>0</v>
          </cell>
        </row>
        <row r="76">
          <cell r="A76">
            <v>425856</v>
          </cell>
          <cell r="C76" t="str">
            <v>Floyd, Gavin</v>
          </cell>
          <cell r="Q76" t="str">
            <v>R</v>
          </cell>
          <cell r="AJ76">
            <v>3.9295828227995018</v>
          </cell>
          <cell r="AR76">
            <v>34.775807552765308</v>
          </cell>
          <cell r="AS76">
            <v>-5.1669371688374786E-2</v>
          </cell>
          <cell r="AT76">
            <v>0.71774206375740635</v>
          </cell>
          <cell r="BE76">
            <v>1.3567180876200324</v>
          </cell>
          <cell r="CP76">
            <v>33.458333333333336</v>
          </cell>
          <cell r="CV76">
            <v>91.603044369535098</v>
          </cell>
          <cell r="DA76">
            <v>7.6202000000000005</v>
          </cell>
          <cell r="DD76">
            <v>1.0426038817888854</v>
          </cell>
          <cell r="FJ76">
            <v>40.415705555555554</v>
          </cell>
          <cell r="FK76">
            <v>0.25930970845122359</v>
          </cell>
          <cell r="FL76">
            <v>4.9066741531193385E-2</v>
          </cell>
          <cell r="FO76">
            <v>1</v>
          </cell>
        </row>
        <row r="77">
          <cell r="A77">
            <v>425861</v>
          </cell>
          <cell r="C77" t="str">
            <v>Camp, Shawn</v>
          </cell>
          <cell r="Q77" t="str">
            <v>R</v>
          </cell>
          <cell r="AJ77">
            <v>5.6980807708362011</v>
          </cell>
          <cell r="AR77">
            <v>15.082682222222225</v>
          </cell>
          <cell r="AS77">
            <v>-1.9496381941571415</v>
          </cell>
          <cell r="AT77">
            <v>0.17703852603096629</v>
          </cell>
          <cell r="BE77">
            <v>0.80274734870561903</v>
          </cell>
          <cell r="CP77">
            <v>40.625</v>
          </cell>
          <cell r="CV77">
            <v>84.790911858058692</v>
          </cell>
          <cell r="DA77">
            <v>7.3030323232323227</v>
          </cell>
          <cell r="DD77">
            <v>0.72450710313918676</v>
          </cell>
          <cell r="FJ77">
            <v>37.706705555555558</v>
          </cell>
          <cell r="FK77">
            <v>0.26300000000000001</v>
          </cell>
          <cell r="FL77">
            <v>1.2279099109984926</v>
          </cell>
          <cell r="FO77">
            <v>1</v>
          </cell>
        </row>
        <row r="78">
          <cell r="A78">
            <v>429400</v>
          </cell>
          <cell r="C78" t="str">
            <v>Loewen, Adam</v>
          </cell>
          <cell r="Q78" t="str">
            <v>R</v>
          </cell>
          <cell r="AJ78">
            <v>4.822595200520416</v>
          </cell>
          <cell r="AR78">
            <v>20.97660950535111</v>
          </cell>
          <cell r="AS78">
            <v>0.69134384379404457</v>
          </cell>
          <cell r="AT78">
            <v>0.73735088115763392</v>
          </cell>
          <cell r="BE78">
            <v>1.4113982823574633</v>
          </cell>
          <cell r="CP78">
            <v>32.208333333333336</v>
          </cell>
          <cell r="CV78">
            <v>91.524952254624154</v>
          </cell>
          <cell r="DA78">
            <v>0.81010101010101021</v>
          </cell>
          <cell r="DD78">
            <v>1.2000313662198261</v>
          </cell>
          <cell r="FJ78">
            <v>52.441523763377774</v>
          </cell>
          <cell r="FK78">
            <v>0.26384090421415785</v>
          </cell>
          <cell r="FL78">
            <v>-1.5903579427065398E-2</v>
          </cell>
          <cell r="FO78">
            <v>1</v>
          </cell>
        </row>
        <row r="79">
          <cell r="A79">
            <v>429440</v>
          </cell>
          <cell r="C79" t="str">
            <v>Gonzalez, Edgar</v>
          </cell>
          <cell r="Q79" t="str">
            <v>R</v>
          </cell>
          <cell r="AJ79">
            <v>5.147247138144901</v>
          </cell>
          <cell r="AR79">
            <v>16.178882222222224</v>
          </cell>
          <cell r="AS79">
            <v>-1.9749901347166705</v>
          </cell>
          <cell r="AT79">
            <v>0.39236599143720841</v>
          </cell>
          <cell r="BE79">
            <v>0.86195224715991237</v>
          </cell>
          <cell r="CP79">
            <v>33.375</v>
          </cell>
          <cell r="CV79">
            <v>86.671165637860085</v>
          </cell>
          <cell r="DA79">
            <v>3.0242404040404041</v>
          </cell>
          <cell r="DD79">
            <v>0.92362888689038758</v>
          </cell>
          <cell r="FJ79">
            <v>40.447205555555556</v>
          </cell>
          <cell r="FK79">
            <v>0.26300000000000001</v>
          </cell>
          <cell r="FL79">
            <v>0.34081585009817894</v>
          </cell>
          <cell r="FO79">
            <v>0.71667272634738799</v>
          </cell>
        </row>
        <row r="80">
          <cell r="A80">
            <v>429714</v>
          </cell>
          <cell r="C80" t="str">
            <v>Bautista, Denny</v>
          </cell>
          <cell r="Q80" t="str">
            <v>S</v>
          </cell>
          <cell r="AJ80">
            <v>6.3096651534950379</v>
          </cell>
          <cell r="AR80">
            <v>39.642296296296301</v>
          </cell>
          <cell r="AS80">
            <v>-0.17025294938818369</v>
          </cell>
          <cell r="AT80">
            <v>0.95343082704509818</v>
          </cell>
          <cell r="BE80">
            <v>0.85529427294939842</v>
          </cell>
          <cell r="CP80">
            <v>35.875</v>
          </cell>
          <cell r="CV80">
            <v>92.1</v>
          </cell>
          <cell r="DA80">
            <v>0</v>
          </cell>
          <cell r="DD80">
            <v>0.49778887330263488</v>
          </cell>
          <cell r="FJ80">
            <v>99.105740740740742</v>
          </cell>
          <cell r="FK80">
            <v>0.26300000000000001</v>
          </cell>
          <cell r="FL80">
            <v>0.32408074672865178</v>
          </cell>
          <cell r="FO80">
            <v>0</v>
          </cell>
        </row>
        <row r="81">
          <cell r="A81">
            <v>429715</v>
          </cell>
          <cell r="C81" t="str">
            <v>Blackley, Travis</v>
          </cell>
          <cell r="Q81" t="str">
            <v>S</v>
          </cell>
          <cell r="AJ81">
            <v>5.3900778761784967</v>
          </cell>
          <cell r="AR81">
            <v>41.262296296296299</v>
          </cell>
          <cell r="AS81">
            <v>-0.87665230778603187</v>
          </cell>
          <cell r="AT81">
            <v>0.72616199191074937</v>
          </cell>
          <cell r="BE81">
            <v>0.9235028892997128</v>
          </cell>
          <cell r="CP81">
            <v>33.625</v>
          </cell>
          <cell r="CV81">
            <v>90.911546417219341</v>
          </cell>
          <cell r="DA81">
            <v>1.0101030303030303</v>
          </cell>
          <cell r="DD81">
            <v>0.92580916424192627</v>
          </cell>
          <cell r="FJ81">
            <v>103.15574074074074</v>
          </cell>
          <cell r="FK81">
            <v>0.26300000000000001</v>
          </cell>
          <cell r="FL81">
            <v>7.5156061311966596E-3</v>
          </cell>
          <cell r="FO81">
            <v>0</v>
          </cell>
        </row>
        <row r="82">
          <cell r="A82">
            <v>429717</v>
          </cell>
          <cell r="C82" t="str">
            <v>Haren, Dan</v>
          </cell>
          <cell r="Q82" t="str">
            <v>S</v>
          </cell>
          <cell r="AJ82">
            <v>4.7422480929810646</v>
          </cell>
          <cell r="AR82">
            <v>118.68330578442371</v>
          </cell>
          <cell r="AS82">
            <v>9.340369074149818E-2</v>
          </cell>
          <cell r="AT82">
            <v>0.27672227671958105</v>
          </cell>
          <cell r="BE82">
            <v>0.87289117251950998</v>
          </cell>
          <cell r="CP82">
            <v>35.791666666666664</v>
          </cell>
          <cell r="CV82">
            <v>86.201476936225234</v>
          </cell>
          <cell r="DA82">
            <v>11.278787878787879</v>
          </cell>
          <cell r="DD82">
            <v>0.95994877773404574</v>
          </cell>
          <cell r="FJ82">
            <v>135.50030844958337</v>
          </cell>
          <cell r="FK82">
            <v>0.27880845540651411</v>
          </cell>
          <cell r="FL82">
            <v>-0.12079897367337253</v>
          </cell>
          <cell r="FO82">
            <v>0</v>
          </cell>
        </row>
        <row r="83">
          <cell r="A83">
            <v>429718</v>
          </cell>
          <cell r="C83" t="str">
            <v>Hill, Shawn</v>
          </cell>
          <cell r="Q83" t="str">
            <v>S</v>
          </cell>
          <cell r="AJ83">
            <v>6.1779217795599708</v>
          </cell>
          <cell r="AR83">
            <v>40.124417310392033</v>
          </cell>
          <cell r="AS83">
            <v>5.365427797536558E-2</v>
          </cell>
          <cell r="AT83">
            <v>0.85001174574333949</v>
          </cell>
          <cell r="BE83">
            <v>1.4263806086484352</v>
          </cell>
          <cell r="CP83">
            <v>35.208333333333336</v>
          </cell>
          <cell r="CV83">
            <v>91.6</v>
          </cell>
          <cell r="DA83">
            <v>1.1898969696969697</v>
          </cell>
          <cell r="DD83">
            <v>0.77067229373892032</v>
          </cell>
          <cell r="FJ83">
            <v>100.31104327598008</v>
          </cell>
          <cell r="FK83">
            <v>0.26300000000000001</v>
          </cell>
          <cell r="FL83">
            <v>-0.15156965501463912</v>
          </cell>
          <cell r="FO83">
            <v>0</v>
          </cell>
        </row>
        <row r="84">
          <cell r="A84">
            <v>429719</v>
          </cell>
          <cell r="C84" t="str">
            <v>Jackson, Edwin</v>
          </cell>
          <cell r="Q84" t="str">
            <v>S</v>
          </cell>
          <cell r="AJ84">
            <v>5.1827462633110661</v>
          </cell>
          <cell r="AR84">
            <v>46.905922671730941</v>
          </cell>
          <cell r="AS84">
            <v>-0.19143138636067433</v>
          </cell>
          <cell r="AT84">
            <v>0.5728032917887288</v>
          </cell>
          <cell r="BE84">
            <v>1.144500425239211</v>
          </cell>
          <cell r="CP84">
            <v>32.791666666666664</v>
          </cell>
          <cell r="CV84">
            <v>92.002308025414138</v>
          </cell>
          <cell r="DA84">
            <v>9.5252545454545441</v>
          </cell>
          <cell r="DD84">
            <v>0.99691755561442663</v>
          </cell>
          <cell r="FJ84">
            <v>109.56564448773665</v>
          </cell>
          <cell r="FK84">
            <v>0.28270288489873874</v>
          </cell>
          <cell r="FL84">
            <v>-0.59518547895223017</v>
          </cell>
          <cell r="FO84">
            <v>9.4856811837669919E-2</v>
          </cell>
        </row>
        <row r="85">
          <cell r="A85">
            <v>429722</v>
          </cell>
          <cell r="C85" t="str">
            <v>Santana, Ervin</v>
          </cell>
          <cell r="Q85" t="str">
            <v>S</v>
          </cell>
          <cell r="AJ85">
            <v>3.8947748856476876</v>
          </cell>
          <cell r="AR85">
            <v>140.05398283237162</v>
          </cell>
          <cell r="AS85">
            <v>0.28604643721828205</v>
          </cell>
          <cell r="AT85">
            <v>0.742975467668328</v>
          </cell>
          <cell r="BE85">
            <v>0.86282874321195702</v>
          </cell>
          <cell r="CP85">
            <v>33.541666666666664</v>
          </cell>
          <cell r="CV85">
            <v>92.354929336203796</v>
          </cell>
          <cell r="DA85">
            <v>10.785860606060606</v>
          </cell>
          <cell r="DD85">
            <v>0.92221678715485544</v>
          </cell>
          <cell r="FJ85">
            <v>140.05398283237162</v>
          </cell>
          <cell r="FK85">
            <v>0.25877231931542122</v>
          </cell>
          <cell r="FL85">
            <v>2.8887899599447129E-2</v>
          </cell>
          <cell r="FO85">
            <v>0</v>
          </cell>
        </row>
        <row r="86">
          <cell r="A86">
            <v>429780</v>
          </cell>
          <cell r="C86" t="str">
            <v>Narveson, Chris</v>
          </cell>
          <cell r="Q86" t="str">
            <v>S</v>
          </cell>
          <cell r="AJ86">
            <v>5.3717047340463484</v>
          </cell>
          <cell r="AR86">
            <v>45.596960997888687</v>
          </cell>
          <cell r="AS86">
            <v>-0.4050949079493304</v>
          </cell>
          <cell r="AT86">
            <v>0.50281347465369564</v>
          </cell>
          <cell r="BE86">
            <v>1.1544906897666751</v>
          </cell>
          <cell r="CP86">
            <v>34.541666666666664</v>
          </cell>
          <cell r="CV86">
            <v>89.47267365663977</v>
          </cell>
          <cell r="DA86">
            <v>2.581818181818182</v>
          </cell>
          <cell r="DD86">
            <v>0.96505580437168192</v>
          </cell>
          <cell r="FJ86">
            <v>113.99240249472172</v>
          </cell>
          <cell r="FK86">
            <v>0.25830195171029136</v>
          </cell>
          <cell r="FL86">
            <v>-6.8416788082885607E-2</v>
          </cell>
          <cell r="FO86">
            <v>8.7156242661733385E-3</v>
          </cell>
        </row>
        <row r="87">
          <cell r="A87">
            <v>429781</v>
          </cell>
          <cell r="C87" t="str">
            <v>Correia, Kevin</v>
          </cell>
          <cell r="Q87" t="str">
            <v>S</v>
          </cell>
          <cell r="AJ87">
            <v>5.2771944720464292</v>
          </cell>
          <cell r="AR87">
            <v>44.476655561218109</v>
          </cell>
          <cell r="AS87">
            <v>-0.10742947925067357</v>
          </cell>
          <cell r="AT87">
            <v>0.45850485389598455</v>
          </cell>
          <cell r="BE87">
            <v>0.94108433585820228</v>
          </cell>
          <cell r="CP87">
            <v>35.875</v>
          </cell>
          <cell r="CV87">
            <v>88.970300603459904</v>
          </cell>
          <cell r="DA87">
            <v>7.5292909090909097</v>
          </cell>
          <cell r="DD87">
            <v>0.7873668844802344</v>
          </cell>
          <cell r="FJ87">
            <v>111.19163890304527</v>
          </cell>
          <cell r="FK87">
            <v>0.26535182969055315</v>
          </cell>
          <cell r="FL87">
            <v>7.8353241640590876E-2</v>
          </cell>
          <cell r="FO87">
            <v>0</v>
          </cell>
        </row>
        <row r="88">
          <cell r="A88">
            <v>429783</v>
          </cell>
          <cell r="C88" t="str">
            <v>Betancourt, Rafael</v>
          </cell>
          <cell r="Q88" t="str">
            <v>R</v>
          </cell>
          <cell r="AJ88">
            <v>4.6920039512090836</v>
          </cell>
          <cell r="AR88">
            <v>14.994482222222224</v>
          </cell>
          <cell r="AS88">
            <v>0.32494291084381821</v>
          </cell>
          <cell r="AT88">
            <v>0.61722488740629433</v>
          </cell>
          <cell r="BE88">
            <v>0.59093129286077017</v>
          </cell>
          <cell r="CP88">
            <v>41.208333333333336</v>
          </cell>
          <cell r="CV88">
            <v>89.211112039989914</v>
          </cell>
          <cell r="DA88">
            <v>8.2747494949494964</v>
          </cell>
          <cell r="DD88">
            <v>1.1177613711846994</v>
          </cell>
          <cell r="FJ88">
            <v>37.486205555555557</v>
          </cell>
          <cell r="FK88">
            <v>0.26300000000000001</v>
          </cell>
          <cell r="FL88">
            <v>-1.071271186750143</v>
          </cell>
          <cell r="FO88">
            <v>1</v>
          </cell>
        </row>
        <row r="89">
          <cell r="A89">
            <v>429985</v>
          </cell>
          <cell r="C89" t="str">
            <v>Gaudin, Chad</v>
          </cell>
          <cell r="Q89" t="str">
            <v>S</v>
          </cell>
          <cell r="AJ89">
            <v>4.5122032809427655</v>
          </cell>
          <cell r="AR89">
            <v>103.75574074074075</v>
          </cell>
          <cell r="AS89">
            <v>0.43426798034797581</v>
          </cell>
          <cell r="AT89">
            <v>0.77400057496034946</v>
          </cell>
          <cell r="BE89">
            <v>0.86347640769887901</v>
          </cell>
          <cell r="CP89">
            <v>33.291666666666664</v>
          </cell>
          <cell r="CV89">
            <v>90.192225201165272</v>
          </cell>
          <cell r="DA89">
            <v>4.1010121212121211</v>
          </cell>
          <cell r="DD89">
            <v>1.1310812283203706</v>
          </cell>
          <cell r="FJ89">
            <v>103.75574074074075</v>
          </cell>
          <cell r="FK89">
            <v>0.26233438103848078</v>
          </cell>
          <cell r="FL89">
            <v>0.19111862873427699</v>
          </cell>
          <cell r="FO89">
            <v>5.6701030927835072E-2</v>
          </cell>
        </row>
        <row r="90">
          <cell r="A90">
            <v>430580</v>
          </cell>
          <cell r="C90" t="str">
            <v>Simon, Alfredo</v>
          </cell>
          <cell r="Q90" t="str">
            <v>S</v>
          </cell>
          <cell r="AJ90">
            <v>5.2103246157030814</v>
          </cell>
          <cell r="AR90">
            <v>55.472506144796313</v>
          </cell>
          <cell r="AS90">
            <v>-0.12576273751198874</v>
          </cell>
          <cell r="AT90">
            <v>0.50705479652445162</v>
          </cell>
          <cell r="BE90">
            <v>1.1867588602313368</v>
          </cell>
          <cell r="CP90">
            <v>35.125</v>
          </cell>
          <cell r="CV90">
            <v>92.508095012929658</v>
          </cell>
          <cell r="DA90">
            <v>4.6646484848484846</v>
          </cell>
          <cell r="DD90">
            <v>0.91119279857744562</v>
          </cell>
          <cell r="FJ90">
            <v>138.68126536199077</v>
          </cell>
          <cell r="FK90">
            <v>0.26295165531456222</v>
          </cell>
          <cell r="FL90">
            <v>8.5611967062654656E-2</v>
          </cell>
          <cell r="FO90">
            <v>0</v>
          </cell>
        </row>
        <row r="91">
          <cell r="A91">
            <v>430588</v>
          </cell>
          <cell r="C91" t="str">
            <v>Nieve, Fernando</v>
          </cell>
          <cell r="Q91" t="str">
            <v>R</v>
          </cell>
          <cell r="AJ91">
            <v>5.3165855704634968</v>
          </cell>
          <cell r="AR91">
            <v>16.090682222222224</v>
          </cell>
          <cell r="AS91">
            <v>-0.58836803362988221</v>
          </cell>
          <cell r="AT91">
            <v>0.85048831769614464</v>
          </cell>
          <cell r="BE91">
            <v>0.78975290785136165</v>
          </cell>
          <cell r="CP91">
            <v>33.958333333333336</v>
          </cell>
          <cell r="CV91">
            <v>92.1</v>
          </cell>
          <cell r="DA91">
            <v>0</v>
          </cell>
          <cell r="DD91">
            <v>1.2374883942161989</v>
          </cell>
          <cell r="FJ91">
            <v>40.226705555555554</v>
          </cell>
          <cell r="FK91">
            <v>0.26300000000000001</v>
          </cell>
          <cell r="FL91">
            <v>0.12639317114770354</v>
          </cell>
          <cell r="FO91">
            <v>1</v>
          </cell>
        </row>
        <row r="92">
          <cell r="A92">
            <v>430589</v>
          </cell>
          <cell r="C92" t="str">
            <v>Qualls, Chad</v>
          </cell>
          <cell r="Q92" t="str">
            <v>R</v>
          </cell>
          <cell r="AJ92">
            <v>4.4421521054563957</v>
          </cell>
          <cell r="AR92">
            <v>16.153851610700837</v>
          </cell>
          <cell r="AS92">
            <v>-0.63275717665791509</v>
          </cell>
          <cell r="AT92">
            <v>0.44877555980234191</v>
          </cell>
          <cell r="BE92">
            <v>1.3856030998610795</v>
          </cell>
          <cell r="CP92">
            <v>37.875</v>
          </cell>
          <cell r="CV92">
            <v>89.535737285428951</v>
          </cell>
          <cell r="DA92">
            <v>10.559593939393938</v>
          </cell>
          <cell r="DD92">
            <v>0.83371265930272953</v>
          </cell>
          <cell r="FJ92">
            <v>40.384629026752094</v>
          </cell>
          <cell r="FK92">
            <v>0.26300000000000001</v>
          </cell>
          <cell r="FL92">
            <v>5.8578842007478364E-2</v>
          </cell>
          <cell r="FO92">
            <v>1</v>
          </cell>
        </row>
        <row r="93">
          <cell r="A93">
            <v>430599</v>
          </cell>
          <cell r="C93" t="str">
            <v>Blanton, Joe</v>
          </cell>
          <cell r="Q93" t="str">
            <v>R</v>
          </cell>
          <cell r="AJ93">
            <v>3.9821546595549049</v>
          </cell>
          <cell r="AR93">
            <v>48.073898592961093</v>
          </cell>
          <cell r="AS93">
            <v>0.2612823141386364</v>
          </cell>
          <cell r="AT93">
            <v>0.59166385656495912</v>
          </cell>
          <cell r="BE93">
            <v>1.033451785813057</v>
          </cell>
          <cell r="CP93">
            <v>35.541666666666664</v>
          </cell>
          <cell r="CV93">
            <v>89.830106814676128</v>
          </cell>
          <cell r="DA93">
            <v>9.551513131313131</v>
          </cell>
          <cell r="DD93">
            <v>1.1383193012639823</v>
          </cell>
          <cell r="FJ93">
            <v>60.846025777264408</v>
          </cell>
          <cell r="FK93">
            <v>0.26160024103136148</v>
          </cell>
          <cell r="FL93">
            <v>7.7498331710508558E-2</v>
          </cell>
          <cell r="FO93">
            <v>1</v>
          </cell>
        </row>
        <row r="94">
          <cell r="A94">
            <v>430606</v>
          </cell>
          <cell r="C94" t="str">
            <v>Adams, Mike</v>
          </cell>
          <cell r="Q94" t="str">
            <v>R</v>
          </cell>
          <cell r="AJ94">
            <v>4.0252770572205865</v>
          </cell>
          <cell r="AR94">
            <v>28.35560365865437</v>
          </cell>
          <cell r="AS94">
            <v>-0.53138069904876939</v>
          </cell>
          <cell r="AT94">
            <v>0.57559999641132109</v>
          </cell>
          <cell r="BE94">
            <v>1.2002185638151708</v>
          </cell>
          <cell r="CP94">
            <v>37.958333333333336</v>
          </cell>
          <cell r="CV94">
            <v>88.742695720095526</v>
          </cell>
          <cell r="DA94">
            <v>6.157577777777778</v>
          </cell>
          <cell r="DD94">
            <v>1.019907945321687</v>
          </cell>
          <cell r="FJ94">
            <v>38.714705555555554</v>
          </cell>
          <cell r="FK94">
            <v>0.26300000000000001</v>
          </cell>
          <cell r="FL94">
            <v>0.34251358871112475</v>
          </cell>
          <cell r="FO94">
            <v>1</v>
          </cell>
        </row>
        <row r="95">
          <cell r="A95">
            <v>430613</v>
          </cell>
          <cell r="C95" t="str">
            <v>Belisario, Ronald</v>
          </cell>
          <cell r="Q95" t="str">
            <v>R</v>
          </cell>
          <cell r="AJ95">
            <v>4.1142356047271047</v>
          </cell>
          <cell r="AR95">
            <v>29.195450383209909</v>
          </cell>
          <cell r="AS95">
            <v>-0.29407682470049334</v>
          </cell>
          <cell r="AT95">
            <v>0.6424511551280212</v>
          </cell>
          <cell r="BE95">
            <v>1.24631135732717</v>
          </cell>
          <cell r="CP95">
            <v>33.541666666666664</v>
          </cell>
          <cell r="CV95">
            <v>91.762104088000541</v>
          </cell>
          <cell r="DA95">
            <v>6.1696949494949482</v>
          </cell>
          <cell r="DD95">
            <v>0.73737156321517361</v>
          </cell>
          <cell r="FJ95">
            <v>47.580551111437039</v>
          </cell>
          <cell r="FK95">
            <v>0.26273231416652587</v>
          </cell>
          <cell r="FL95">
            <v>-0.84486990473963597</v>
          </cell>
          <cell r="FO95">
            <v>1</v>
          </cell>
        </row>
        <row r="96">
          <cell r="A96">
            <v>430630</v>
          </cell>
          <cell r="C96" t="str">
            <v>Frasor, Jason</v>
          </cell>
          <cell r="Q96" t="str">
            <v>R</v>
          </cell>
          <cell r="AJ96">
            <v>4.2238952502433813</v>
          </cell>
          <cell r="AR96">
            <v>17.932566589885312</v>
          </cell>
          <cell r="AS96">
            <v>0.64640627774091919</v>
          </cell>
          <cell r="AT96">
            <v>0.73225995757910456</v>
          </cell>
          <cell r="BE96">
            <v>0.65517611637653406</v>
          </cell>
          <cell r="CP96">
            <v>38.875</v>
          </cell>
          <cell r="CV96">
            <v>90.572814779248361</v>
          </cell>
          <cell r="DA96">
            <v>8.22020404040404</v>
          </cell>
          <cell r="DD96">
            <v>1.1097751775731917</v>
          </cell>
          <cell r="FJ96">
            <v>38.368205555555555</v>
          </cell>
          <cell r="FK96">
            <v>0.26300000000000001</v>
          </cell>
          <cell r="FL96">
            <v>0.90401309363593063</v>
          </cell>
          <cell r="FO96">
            <v>1</v>
          </cell>
        </row>
        <row r="97">
          <cell r="A97">
            <v>430634</v>
          </cell>
          <cell r="C97" t="str">
            <v>Burnett, Sean</v>
          </cell>
          <cell r="Q97" t="str">
            <v>R</v>
          </cell>
          <cell r="AJ97">
            <v>4.8093793492098182</v>
          </cell>
          <cell r="AR97">
            <v>16.115882222222222</v>
          </cell>
          <cell r="AS97">
            <v>0.41882173779101917</v>
          </cell>
          <cell r="AT97">
            <v>0.47160036274640726</v>
          </cell>
          <cell r="BE97">
            <v>1.3145534396162524</v>
          </cell>
          <cell r="CP97">
            <v>33.791666666666664</v>
          </cell>
          <cell r="CV97">
            <v>87.661389492061403</v>
          </cell>
          <cell r="DA97">
            <v>5.4444444444444438</v>
          </cell>
          <cell r="DD97">
            <v>0.77662946123447141</v>
          </cell>
          <cell r="FJ97">
            <v>40.289705555555557</v>
          </cell>
          <cell r="FK97">
            <v>0.26300000000000001</v>
          </cell>
          <cell r="FL97">
            <v>0.63914693984170134</v>
          </cell>
          <cell r="FO97">
            <v>1</v>
          </cell>
        </row>
        <row r="98">
          <cell r="A98">
            <v>430641</v>
          </cell>
          <cell r="C98" t="str">
            <v>Boyer, Blaine</v>
          </cell>
          <cell r="Q98" t="str">
            <v>R</v>
          </cell>
          <cell r="AJ98">
            <v>4.1617412334339816</v>
          </cell>
          <cell r="AR98">
            <v>31.871921692802211</v>
          </cell>
          <cell r="AS98">
            <v>0.88243531315826507</v>
          </cell>
          <cell r="AT98">
            <v>0.65679935299891601</v>
          </cell>
          <cell r="BE98">
            <v>1.2662587010084339</v>
          </cell>
          <cell r="CP98">
            <v>34.958333333333336</v>
          </cell>
          <cell r="CV98">
            <v>90.828956388483846</v>
          </cell>
          <cell r="DA98">
            <v>6.412123232323232</v>
          </cell>
          <cell r="DD98">
            <v>0.67375069950977906</v>
          </cell>
          <cell r="FJ98">
            <v>57.925557197407407</v>
          </cell>
          <cell r="FK98">
            <v>0.26300000000000001</v>
          </cell>
          <cell r="FL98">
            <v>0.15898935202915601</v>
          </cell>
          <cell r="FO98">
            <v>1</v>
          </cell>
        </row>
        <row r="99">
          <cell r="A99">
            <v>430661</v>
          </cell>
          <cell r="C99" t="str">
            <v>McGowan, Dustin</v>
          </cell>
          <cell r="Q99" t="str">
            <v>R</v>
          </cell>
          <cell r="AJ99">
            <v>4.0287682489733188</v>
          </cell>
          <cell r="AR99">
            <v>42.83068461502787</v>
          </cell>
          <cell r="AS99">
            <v>0.11095906957900442</v>
          </cell>
          <cell r="AT99">
            <v>0.76837499708369761</v>
          </cell>
          <cell r="BE99">
            <v>1.2395447942744053</v>
          </cell>
          <cell r="CP99">
            <v>34.291666666666664</v>
          </cell>
          <cell r="CV99">
            <v>93.379696717544562</v>
          </cell>
          <cell r="DA99">
            <v>4.6808060606060611</v>
          </cell>
          <cell r="DD99">
            <v>1.0228088540047933</v>
          </cell>
          <cell r="FJ99">
            <v>58.852933384836007</v>
          </cell>
          <cell r="FK99">
            <v>0.25706209745703557</v>
          </cell>
          <cell r="FL99">
            <v>0.20522154000867932</v>
          </cell>
          <cell r="FO99">
            <v>1</v>
          </cell>
        </row>
        <row r="100">
          <cell r="A100">
            <v>430673</v>
          </cell>
          <cell r="C100" t="str">
            <v>Ramirez, Ramon</v>
          </cell>
          <cell r="Q100" t="str">
            <v>R</v>
          </cell>
          <cell r="AJ100">
            <v>4.9218408375712688</v>
          </cell>
          <cell r="AR100">
            <v>15.952082222222224</v>
          </cell>
          <cell r="AS100">
            <v>-7.5450865758330654E-2</v>
          </cell>
          <cell r="AT100">
            <v>0.57351494002657932</v>
          </cell>
          <cell r="BE100">
            <v>0.74719755189002224</v>
          </cell>
          <cell r="CP100">
            <v>34.875</v>
          </cell>
          <cell r="CV100">
            <v>89.394994971389977</v>
          </cell>
          <cell r="DA100">
            <v>6.6444444444444439</v>
          </cell>
          <cell r="DD100">
            <v>1.1320881615702232</v>
          </cell>
          <cell r="FJ100">
            <v>39.880205555555555</v>
          </cell>
          <cell r="FK100">
            <v>0.26300000000000001</v>
          </cell>
          <cell r="FL100">
            <v>-0.46563199973684238</v>
          </cell>
          <cell r="FO100">
            <v>1</v>
          </cell>
        </row>
        <row r="101">
          <cell r="A101">
            <v>430683</v>
          </cell>
          <cell r="C101" t="str">
            <v>Germano, Justin</v>
          </cell>
          <cell r="Q101" t="str">
            <v>S</v>
          </cell>
          <cell r="AJ101">
            <v>5.1000906780183941</v>
          </cell>
          <cell r="AR101">
            <v>49.963915174734694</v>
          </cell>
          <cell r="AS101">
            <v>0.18810102605336199</v>
          </cell>
          <cell r="AT101">
            <v>0.10768127922681593</v>
          </cell>
          <cell r="BE101">
            <v>1.2291683822592538</v>
          </cell>
          <cell r="CP101">
            <v>33.875</v>
          </cell>
          <cell r="CV101">
            <v>84.175949922846542</v>
          </cell>
          <cell r="DA101">
            <v>1.8303030303030303</v>
          </cell>
          <cell r="DD101">
            <v>0.81862483623422444</v>
          </cell>
          <cell r="FJ101">
            <v>110.81803377320671</v>
          </cell>
          <cell r="FK101">
            <v>0.26300000000000001</v>
          </cell>
          <cell r="FL101">
            <v>-1.8700495765953926E-2</v>
          </cell>
          <cell r="FO101">
            <v>0</v>
          </cell>
        </row>
        <row r="102">
          <cell r="A102">
            <v>430831</v>
          </cell>
          <cell r="C102" t="str">
            <v>Bennett, Jeff</v>
          </cell>
          <cell r="Q102" t="str">
            <v>S</v>
          </cell>
          <cell r="AJ102">
            <v>5.4240796411488805</v>
          </cell>
          <cell r="AR102">
            <v>39.522296296296304</v>
          </cell>
          <cell r="AS102">
            <v>0.60620246040619463</v>
          </cell>
          <cell r="AT102">
            <v>0.92793738631164946</v>
          </cell>
          <cell r="BE102">
            <v>1.2272068381132919</v>
          </cell>
          <cell r="CP102">
            <v>36.041666666666664</v>
          </cell>
          <cell r="CV102">
            <v>92.1</v>
          </cell>
          <cell r="DA102">
            <v>0</v>
          </cell>
          <cell r="DD102">
            <v>0.8356849923587778</v>
          </cell>
          <cell r="FJ102">
            <v>98.805740740740745</v>
          </cell>
          <cell r="FK102">
            <v>0.26300000000000001</v>
          </cell>
          <cell r="FL102">
            <v>0.45122354514491114</v>
          </cell>
          <cell r="FO102">
            <v>0</v>
          </cell>
        </row>
        <row r="103">
          <cell r="A103">
            <v>430904</v>
          </cell>
          <cell r="C103" t="str">
            <v>Maholm, Paul</v>
          </cell>
          <cell r="Q103" t="str">
            <v>S</v>
          </cell>
          <cell r="AJ103">
            <v>5.4808690751340556</v>
          </cell>
          <cell r="AR103">
            <v>40.962296296296302</v>
          </cell>
          <cell r="AS103">
            <v>-0.67340675639822134</v>
          </cell>
          <cell r="AT103">
            <v>0.47976141877184353</v>
          </cell>
          <cell r="BE103">
            <v>1.0457502792606026</v>
          </cell>
          <cell r="CP103">
            <v>34.041666666666664</v>
          </cell>
          <cell r="CV103">
            <v>88.318656636744564</v>
          </cell>
          <cell r="DA103">
            <v>8.1151515151515152</v>
          </cell>
          <cell r="DD103">
            <v>0.83146664831926897</v>
          </cell>
          <cell r="FJ103">
            <v>102.40574074074075</v>
          </cell>
          <cell r="FK103">
            <v>0.26410219091177423</v>
          </cell>
          <cell r="FL103">
            <v>7.2935880689587257E-2</v>
          </cell>
          <cell r="FO103">
            <v>0</v>
          </cell>
        </row>
        <row r="104">
          <cell r="A104">
            <v>430911</v>
          </cell>
          <cell r="C104" t="str">
            <v>Aardsma, David</v>
          </cell>
          <cell r="Q104" t="str">
            <v>R</v>
          </cell>
          <cell r="AJ104">
            <v>4.5116571592949963</v>
          </cell>
          <cell r="AR104">
            <v>16.026437556142223</v>
          </cell>
          <cell r="AS104">
            <v>0.44833016040469043</v>
          </cell>
          <cell r="AT104">
            <v>0.65435048254279526</v>
          </cell>
          <cell r="BE104">
            <v>0.6491630304609709</v>
          </cell>
          <cell r="CP104">
            <v>34.541666666666664</v>
          </cell>
          <cell r="CV104">
            <v>90.053530476647225</v>
          </cell>
          <cell r="DA104">
            <v>4.9414121212121209</v>
          </cell>
          <cell r="DD104">
            <v>1.2891004454944939</v>
          </cell>
          <cell r="FJ104">
            <v>40.06609389035556</v>
          </cell>
          <cell r="FK104">
            <v>0.26246167947844701</v>
          </cell>
          <cell r="FL104">
            <v>0.16894652328610002</v>
          </cell>
          <cell r="FO104">
            <v>1</v>
          </cell>
        </row>
        <row r="105">
          <cell r="A105">
            <v>430912</v>
          </cell>
          <cell r="C105" t="str">
            <v>Cain, Matt</v>
          </cell>
          <cell r="Q105" t="str">
            <v>S</v>
          </cell>
          <cell r="AJ105">
            <v>5.2026708300268094</v>
          </cell>
          <cell r="AR105">
            <v>43.627151720721741</v>
          </cell>
          <cell r="AS105">
            <v>-1.0049966531029952</v>
          </cell>
          <cell r="AT105">
            <v>0.51631895646991288</v>
          </cell>
          <cell r="BE105">
            <v>1.1018332991364652</v>
          </cell>
          <cell r="CP105">
            <v>31.708333333333332</v>
          </cell>
          <cell r="CV105">
            <v>90.274736503591328</v>
          </cell>
          <cell r="DA105">
            <v>10.387878787878789</v>
          </cell>
          <cell r="DD105">
            <v>0.955429306815194</v>
          </cell>
          <cell r="FJ105">
            <v>109.06787930180434</v>
          </cell>
          <cell r="FK105">
            <v>0.25527228623986065</v>
          </cell>
          <cell r="FL105">
            <v>-6.8526632391575179E-2</v>
          </cell>
          <cell r="FO105">
            <v>0</v>
          </cell>
        </row>
        <row r="106">
          <cell r="A106">
            <v>430935</v>
          </cell>
          <cell r="C106" t="str">
            <v>Hamels, Cole</v>
          </cell>
          <cell r="Q106" t="str">
            <v>S</v>
          </cell>
          <cell r="AJ106">
            <v>3.5859027701374933</v>
          </cell>
          <cell r="AR106">
            <v>177.89330872458851</v>
          </cell>
          <cell r="AS106">
            <v>0.28123994450416451</v>
          </cell>
          <cell r="AT106">
            <v>0.69918330717391763</v>
          </cell>
          <cell r="BE106">
            <v>1.4028629969766153</v>
          </cell>
          <cell r="CP106">
            <v>32.541666666666664</v>
          </cell>
          <cell r="CV106">
            <v>94.066334722609582</v>
          </cell>
          <cell r="DA106">
            <v>12.331315151515151</v>
          </cell>
          <cell r="DD106">
            <v>1.0783612406367216</v>
          </cell>
          <cell r="FJ106">
            <v>177.89330872458851</v>
          </cell>
          <cell r="FK106">
            <v>0.26415877187277415</v>
          </cell>
          <cell r="FL106">
            <v>0.27987681777967699</v>
          </cell>
          <cell r="FO106">
            <v>0</v>
          </cell>
        </row>
        <row r="107">
          <cell r="A107">
            <v>430950</v>
          </cell>
          <cell r="C107" t="str">
            <v>Gordon, Brian</v>
          </cell>
          <cell r="Q107" t="str">
            <v>S</v>
          </cell>
          <cell r="AJ107">
            <v>5.7738389156341849</v>
          </cell>
          <cell r="AR107">
            <v>38.202296296296304</v>
          </cell>
          <cell r="AS107">
            <v>0.29879550454445575</v>
          </cell>
          <cell r="AT107">
            <v>0.92995471663424845</v>
          </cell>
          <cell r="BE107">
            <v>1.0844317402373722</v>
          </cell>
          <cell r="CP107">
            <v>37.875</v>
          </cell>
          <cell r="CV107">
            <v>92.1</v>
          </cell>
          <cell r="DA107">
            <v>0</v>
          </cell>
          <cell r="DD107">
            <v>0.966251377289854</v>
          </cell>
          <cell r="FJ107">
            <v>95.505740740740748</v>
          </cell>
          <cell r="FK107">
            <v>0.26300000000000001</v>
          </cell>
          <cell r="FL107">
            <v>-0.14721708655612709</v>
          </cell>
          <cell r="FO107">
            <v>0</v>
          </cell>
        </row>
        <row r="108">
          <cell r="A108">
            <v>431148</v>
          </cell>
          <cell r="C108" t="str">
            <v>Kazmir, Scott</v>
          </cell>
          <cell r="Q108" t="str">
            <v>S</v>
          </cell>
          <cell r="AJ108">
            <v>3.9352528867020036</v>
          </cell>
          <cell r="AR108">
            <v>148.72996831877575</v>
          </cell>
          <cell r="AS108">
            <v>-6.724011270893452E-3</v>
          </cell>
          <cell r="AT108">
            <v>0.46745187185780618</v>
          </cell>
          <cell r="BE108">
            <v>1.0464832114107434</v>
          </cell>
          <cell r="CP108">
            <v>32.458333333333336</v>
          </cell>
          <cell r="CV108">
            <v>93.003840481472992</v>
          </cell>
          <cell r="DA108">
            <v>7.9818181818181815</v>
          </cell>
          <cell r="DD108">
            <v>1.0714105305630321</v>
          </cell>
          <cell r="FJ108">
            <v>148.72996831877575</v>
          </cell>
          <cell r="FK108">
            <v>0.24926846532664365</v>
          </cell>
          <cell r="FL108">
            <v>7.8391516323430427E-4</v>
          </cell>
          <cell r="FO108">
            <v>0</v>
          </cell>
        </row>
        <row r="109">
          <cell r="A109">
            <v>431162</v>
          </cell>
          <cell r="C109" t="str">
            <v>Stauffer, Tim</v>
          </cell>
          <cell r="Q109" t="str">
            <v>R</v>
          </cell>
          <cell r="AJ109">
            <v>4.546789270707527</v>
          </cell>
          <cell r="AR109">
            <v>16.078082222222221</v>
          </cell>
          <cell r="AS109">
            <v>-0.77159307359642415</v>
          </cell>
          <cell r="AT109">
            <v>0.38734226882912676</v>
          </cell>
          <cell r="BE109">
            <v>0.95988740002950157</v>
          </cell>
          <cell r="CP109">
            <v>34.041666666666664</v>
          </cell>
          <cell r="CV109">
            <v>88.340157996202549</v>
          </cell>
          <cell r="DA109">
            <v>5.3858606060606053</v>
          </cell>
          <cell r="DD109">
            <v>0.91918756384991795</v>
          </cell>
          <cell r="FJ109">
            <v>40.195205555555553</v>
          </cell>
          <cell r="FK109">
            <v>0.26230086884232517</v>
          </cell>
          <cell r="FL109">
            <v>0.34348214000618815</v>
          </cell>
          <cell r="FO109">
            <v>0.53503750254724691</v>
          </cell>
        </row>
        <row r="110">
          <cell r="A110">
            <v>432934</v>
          </cell>
          <cell r="C110" t="str">
            <v>Young, Chris</v>
          </cell>
          <cell r="Q110" t="str">
            <v>S</v>
          </cell>
          <cell r="AJ110">
            <v>4.8900690394537651</v>
          </cell>
          <cell r="AR110">
            <v>74.002317987879877</v>
          </cell>
          <cell r="AS110">
            <v>0.40585638036247917</v>
          </cell>
          <cell r="AT110">
            <v>0.34366345246999502</v>
          </cell>
          <cell r="BE110">
            <v>1.0290308600953848</v>
          </cell>
          <cell r="CP110">
            <v>37.125</v>
          </cell>
          <cell r="CV110">
            <v>87.015060578726079</v>
          </cell>
          <cell r="DA110">
            <v>5.2989878787878784</v>
          </cell>
          <cell r="DD110">
            <v>1.1666261188492202</v>
          </cell>
          <cell r="FJ110">
            <v>109.95929001351851</v>
          </cell>
          <cell r="FK110">
            <v>0.26433365330688746</v>
          </cell>
          <cell r="FL110">
            <v>0.60425002681546625</v>
          </cell>
          <cell r="FO110">
            <v>0</v>
          </cell>
        </row>
        <row r="111">
          <cell r="A111">
            <v>433579</v>
          </cell>
          <cell r="C111" t="str">
            <v>Danks, John</v>
          </cell>
          <cell r="Q111" t="str">
            <v>S</v>
          </cell>
          <cell r="AJ111">
            <v>4.9912451324077542</v>
          </cell>
          <cell r="AR111">
            <v>78.831488510848288</v>
          </cell>
          <cell r="AS111">
            <v>0.54350946146294121</v>
          </cell>
          <cell r="AT111">
            <v>0.60370194080524942</v>
          </cell>
          <cell r="BE111">
            <v>1.1077750209114803</v>
          </cell>
          <cell r="CP111">
            <v>31.208333333333332</v>
          </cell>
          <cell r="CV111">
            <v>90.056587664734778</v>
          </cell>
          <cell r="DA111">
            <v>9.1111090909090908</v>
          </cell>
          <cell r="DD111">
            <v>1.0069248669050046</v>
          </cell>
          <cell r="FJ111">
            <v>139.78342540092592</v>
          </cell>
          <cell r="FK111">
            <v>0.26329648420118346</v>
          </cell>
          <cell r="FL111">
            <v>-3.939429953971392E-2</v>
          </cell>
          <cell r="FO111">
            <v>0</v>
          </cell>
        </row>
        <row r="112">
          <cell r="A112">
            <v>433584</v>
          </cell>
          <cell r="C112" t="str">
            <v>Hernandez, Roberto</v>
          </cell>
          <cell r="Q112" t="str">
            <v>S</v>
          </cell>
          <cell r="AJ112">
            <v>5.3802981290750047</v>
          </cell>
          <cell r="AR112">
            <v>44.245445738008243</v>
          </cell>
          <cell r="AS112">
            <v>0.10410386608949207</v>
          </cell>
          <cell r="AT112">
            <v>0.5336318686127095</v>
          </cell>
          <cell r="BE112">
            <v>1.1774549540031678</v>
          </cell>
          <cell r="CP112">
            <v>35.875</v>
          </cell>
          <cell r="CV112">
            <v>89.190145007753259</v>
          </cell>
          <cell r="DA112">
            <v>7.7797999999999998</v>
          </cell>
          <cell r="DD112">
            <v>0.88620932917525885</v>
          </cell>
          <cell r="FJ112">
            <v>110.61361434502059</v>
          </cell>
          <cell r="FK112">
            <v>0.24919200999320534</v>
          </cell>
          <cell r="FL112">
            <v>-7.9549388465610396E-2</v>
          </cell>
          <cell r="FO112">
            <v>0</v>
          </cell>
        </row>
        <row r="113">
          <cell r="A113">
            <v>433585</v>
          </cell>
          <cell r="C113" t="str">
            <v>Francis, Jeff</v>
          </cell>
          <cell r="Q113" t="str">
            <v>S</v>
          </cell>
          <cell r="AJ113">
            <v>4.9061273683915321</v>
          </cell>
          <cell r="AR113">
            <v>68.03382832380413</v>
          </cell>
          <cell r="AS113">
            <v>0.10962162602999961</v>
          </cell>
          <cell r="AT113">
            <v>0.32765549780008441</v>
          </cell>
          <cell r="BE113">
            <v>1.2550074505491862</v>
          </cell>
          <cell r="CP113">
            <v>35.458333333333336</v>
          </cell>
          <cell r="CV113">
            <v>86.551725017777258</v>
          </cell>
          <cell r="DA113">
            <v>5.2828303030303037</v>
          </cell>
          <cell r="DD113">
            <v>1.0173031835296069</v>
          </cell>
          <cell r="FJ113">
            <v>104.35538565664993</v>
          </cell>
          <cell r="FK113">
            <v>0.2630103011870607</v>
          </cell>
          <cell r="FL113">
            <v>-0.53666212028764471</v>
          </cell>
          <cell r="FO113">
            <v>9.0034736021186057E-2</v>
          </cell>
        </row>
        <row r="114">
          <cell r="A114">
            <v>433586</v>
          </cell>
          <cell r="C114" t="str">
            <v>Casilla, Santiago</v>
          </cell>
          <cell r="Q114" t="str">
            <v>R</v>
          </cell>
          <cell r="AJ114">
            <v>3.5685155294317981</v>
          </cell>
          <cell r="AR114">
            <v>52.799742172592531</v>
          </cell>
          <cell r="AS114">
            <v>-0.12486291786917281</v>
          </cell>
          <cell r="AT114">
            <v>0.5514519540971905</v>
          </cell>
          <cell r="BE114">
            <v>0.93696225637894481</v>
          </cell>
          <cell r="CP114">
            <v>35.958333333333336</v>
          </cell>
          <cell r="CV114">
            <v>92.227972949657001</v>
          </cell>
          <cell r="DA114">
            <v>9.6565676767676774</v>
          </cell>
          <cell r="DD114">
            <v>1.1252673794267918</v>
          </cell>
          <cell r="FJ114">
            <v>52.799742172592531</v>
          </cell>
          <cell r="FK114">
            <v>0.26285439169844088</v>
          </cell>
          <cell r="FL114">
            <v>0.65514979154617503</v>
          </cell>
          <cell r="FO114">
            <v>1</v>
          </cell>
        </row>
        <row r="115">
          <cell r="A115">
            <v>433587</v>
          </cell>
          <cell r="C115" t="str">
            <v>Hernandez, Felix</v>
          </cell>
          <cell r="Q115" t="str">
            <v>S</v>
          </cell>
          <cell r="AJ115">
            <v>3.6688799454499015</v>
          </cell>
          <cell r="AR115">
            <v>164.82130045480901</v>
          </cell>
          <cell r="AS115">
            <v>0.17827659959910883</v>
          </cell>
          <cell r="AT115">
            <v>0.60423782521577529</v>
          </cell>
          <cell r="BE115">
            <v>1.3239428682646022</v>
          </cell>
          <cell r="CP115">
            <v>30.208333333333332</v>
          </cell>
          <cell r="CV115">
            <v>90.696039659823626</v>
          </cell>
          <cell r="DA115">
            <v>12.662624242424243</v>
          </cell>
          <cell r="DD115">
            <v>1.0666342366618873</v>
          </cell>
          <cell r="FJ115">
            <v>164.82130045480901</v>
          </cell>
          <cell r="FK115">
            <v>0.25825518401719666</v>
          </cell>
          <cell r="FL115">
            <v>8.4317855197269531E-2</v>
          </cell>
          <cell r="FO115">
            <v>0</v>
          </cell>
        </row>
        <row r="116">
          <cell r="A116">
            <v>433589</v>
          </cell>
          <cell r="C116" t="str">
            <v>Petit, Yusmeiro</v>
          </cell>
          <cell r="Q116" t="str">
            <v>R</v>
          </cell>
          <cell r="AJ116">
            <v>3.952625622250272</v>
          </cell>
          <cell r="AR116">
            <v>45.4804682279415</v>
          </cell>
          <cell r="AS116">
            <v>-9.519532999149187E-2</v>
          </cell>
          <cell r="AT116">
            <v>0.23510895532245349</v>
          </cell>
          <cell r="BE116">
            <v>0.73552916770044274</v>
          </cell>
          <cell r="CP116">
            <v>31.625</v>
          </cell>
          <cell r="CV116">
            <v>87.430935421822227</v>
          </cell>
          <cell r="DA116">
            <v>5.3878767676767678</v>
          </cell>
          <cell r="DD116">
            <v>1.0038293293548413</v>
          </cell>
          <cell r="FJ116">
            <v>54.821866596307494</v>
          </cell>
          <cell r="FK116">
            <v>0.25219322009950573</v>
          </cell>
          <cell r="FL116">
            <v>-2.1944220519704585E-2</v>
          </cell>
          <cell r="FO116">
            <v>1</v>
          </cell>
        </row>
        <row r="117">
          <cell r="A117">
            <v>434137</v>
          </cell>
          <cell r="C117" t="str">
            <v>Kensing, Logan</v>
          </cell>
          <cell r="Q117" t="str">
            <v>R</v>
          </cell>
          <cell r="AJ117">
            <v>4.7920659917437236</v>
          </cell>
          <cell r="AR117">
            <v>20.726825219229632</v>
          </cell>
          <cell r="AS117">
            <v>0.64480425198402624</v>
          </cell>
          <cell r="AT117">
            <v>0.57101064394943335</v>
          </cell>
          <cell r="BE117">
            <v>0.95324926741952021</v>
          </cell>
          <cell r="CP117">
            <v>33.958333333333336</v>
          </cell>
          <cell r="CV117">
            <v>89.801725966685211</v>
          </cell>
          <cell r="DA117">
            <v>2.2666686868686869</v>
          </cell>
          <cell r="DD117">
            <v>1.0128163348391217</v>
          </cell>
          <cell r="FJ117">
            <v>51.817063048074075</v>
          </cell>
          <cell r="FK117">
            <v>0.26300000000000001</v>
          </cell>
          <cell r="FL117">
            <v>-0.12478962475342123</v>
          </cell>
          <cell r="FO117">
            <v>1</v>
          </cell>
        </row>
        <row r="118">
          <cell r="A118">
            <v>434180</v>
          </cell>
          <cell r="C118" t="str">
            <v>Loe, Kameron</v>
          </cell>
          <cell r="Q118" t="str">
            <v>S</v>
          </cell>
          <cell r="AJ118">
            <v>5.8937489483429104</v>
          </cell>
          <cell r="AR118">
            <v>40.422296296296302</v>
          </cell>
          <cell r="AS118">
            <v>-0.97621589885943716</v>
          </cell>
          <cell r="AT118">
            <v>0.41996613308986236</v>
          </cell>
          <cell r="BE118">
            <v>1.4750449826268208</v>
          </cell>
          <cell r="CP118">
            <v>34.791666666666664</v>
          </cell>
          <cell r="CV118">
            <v>87.900610459846121</v>
          </cell>
          <cell r="DA118">
            <v>2.375757575757576</v>
          </cell>
          <cell r="DD118">
            <v>0.7447098250634695</v>
          </cell>
          <cell r="FJ118">
            <v>101.05574074074075</v>
          </cell>
          <cell r="FK118">
            <v>0.26297241473794603</v>
          </cell>
          <cell r="FL118">
            <v>0.15036256098539744</v>
          </cell>
          <cell r="FO118">
            <v>0</v>
          </cell>
        </row>
        <row r="119">
          <cell r="A119">
            <v>434181</v>
          </cell>
          <cell r="C119" t="str">
            <v>League, Brandon</v>
          </cell>
          <cell r="Q119" t="str">
            <v>R</v>
          </cell>
          <cell r="AJ119">
            <v>4.1463560540895461</v>
          </cell>
          <cell r="AR119">
            <v>25.457439674100673</v>
          </cell>
          <cell r="AS119">
            <v>-0.34902348531606087</v>
          </cell>
          <cell r="AT119">
            <v>0.76837734572234395</v>
          </cell>
          <cell r="BE119">
            <v>1.4470036067164376</v>
          </cell>
          <cell r="CP119">
            <v>33.291666666666664</v>
          </cell>
          <cell r="CV119">
            <v>92.476654187354313</v>
          </cell>
          <cell r="DA119">
            <v>8.1636363636363622</v>
          </cell>
          <cell r="DD119">
            <v>0.69542854388033648</v>
          </cell>
          <cell r="FJ119">
            <v>44.604107979822231</v>
          </cell>
          <cell r="FK119">
            <v>0.26274450769646529</v>
          </cell>
          <cell r="FL119">
            <v>0.40599110481137307</v>
          </cell>
          <cell r="FO119">
            <v>1</v>
          </cell>
        </row>
        <row r="120">
          <cell r="A120">
            <v>434298</v>
          </cell>
          <cell r="C120" t="str">
            <v>Coffey, Todd</v>
          </cell>
          <cell r="Q120" t="str">
            <v>R</v>
          </cell>
          <cell r="AJ120">
            <v>4.9968435122985149</v>
          </cell>
          <cell r="AR120">
            <v>15.813482222222223</v>
          </cell>
          <cell r="AS120">
            <v>0.94457780055321994</v>
          </cell>
          <cell r="AT120">
            <v>0.89325902976194838</v>
          </cell>
          <cell r="BE120">
            <v>1.4889194840437963</v>
          </cell>
          <cell r="CP120">
            <v>35.791666666666664</v>
          </cell>
          <cell r="CV120">
            <v>91.6</v>
          </cell>
          <cell r="DA120">
            <v>5.5030323232323228</v>
          </cell>
          <cell r="DD120">
            <v>1.1032701657814534</v>
          </cell>
          <cell r="FJ120">
            <v>39.533705555555557</v>
          </cell>
          <cell r="FK120">
            <v>0.26300000000000001</v>
          </cell>
          <cell r="FL120">
            <v>1.1836762928693765</v>
          </cell>
          <cell r="FO120">
            <v>1</v>
          </cell>
        </row>
        <row r="121">
          <cell r="A121">
            <v>434378</v>
          </cell>
          <cell r="C121" t="str">
            <v>Verlander, Justin</v>
          </cell>
          <cell r="Q121" t="str">
            <v>S</v>
          </cell>
          <cell r="AJ121">
            <v>3.3274560856663191</v>
          </cell>
          <cell r="AR121">
            <v>178.77948256217266</v>
          </cell>
          <cell r="AS121">
            <v>0.19663309544617641</v>
          </cell>
          <cell r="AT121">
            <v>0.72293944126382914</v>
          </cell>
          <cell r="BE121">
            <v>1.1867922857986666</v>
          </cell>
          <cell r="CP121">
            <v>33.375</v>
          </cell>
          <cell r="CV121">
            <v>92.976797012944871</v>
          </cell>
          <cell r="DA121">
            <v>12.571715151515152</v>
          </cell>
          <cell r="DD121">
            <v>1.062450510845202</v>
          </cell>
          <cell r="FJ121">
            <v>178.77948256217266</v>
          </cell>
          <cell r="FK121">
            <v>0.26497274093756479</v>
          </cell>
          <cell r="FL121">
            <v>-0.16416961073388583</v>
          </cell>
          <cell r="FO121">
            <v>0</v>
          </cell>
        </row>
        <row r="122">
          <cell r="A122">
            <v>434438</v>
          </cell>
          <cell r="C122" t="str">
            <v>Buckner, Billy</v>
          </cell>
          <cell r="Q122" t="str">
            <v>S</v>
          </cell>
          <cell r="AJ122">
            <v>6.1979705994754415</v>
          </cell>
          <cell r="AR122">
            <v>41.802296296296305</v>
          </cell>
          <cell r="AS122">
            <v>0.4537758052243907</v>
          </cell>
          <cell r="AT122">
            <v>0.37655092640454513</v>
          </cell>
          <cell r="BE122">
            <v>1.0040435923761377</v>
          </cell>
          <cell r="CP122">
            <v>32.875</v>
          </cell>
          <cell r="CV122">
            <v>86.887955451947278</v>
          </cell>
          <cell r="DA122">
            <v>0.97777575757575752</v>
          </cell>
          <cell r="DD122">
            <v>1.1503106776042764</v>
          </cell>
          <cell r="FJ122">
            <v>104.50574074074075</v>
          </cell>
          <cell r="FK122">
            <v>0.26285439169844088</v>
          </cell>
          <cell r="FL122">
            <v>-4.1692352620831458E-2</v>
          </cell>
          <cell r="FO122">
            <v>0</v>
          </cell>
        </row>
        <row r="123">
          <cell r="A123">
            <v>434442</v>
          </cell>
          <cell r="C123" t="str">
            <v>Howell, J.P.</v>
          </cell>
          <cell r="Q123" t="str">
            <v>R</v>
          </cell>
          <cell r="AJ123">
            <v>3.9858113973555476</v>
          </cell>
          <cell r="AR123">
            <v>36.962166436441237</v>
          </cell>
          <cell r="AS123">
            <v>-0.23730829647088464</v>
          </cell>
          <cell r="AT123">
            <v>0.20912775297809139</v>
          </cell>
          <cell r="BE123">
            <v>1.0256366094610985</v>
          </cell>
          <cell r="CP123">
            <v>33.208333333333336</v>
          </cell>
          <cell r="CV123">
            <v>86.107990876423997</v>
          </cell>
          <cell r="DA123">
            <v>8.157577777777778</v>
          </cell>
          <cell r="DD123">
            <v>0.88750646083411566</v>
          </cell>
          <cell r="FJ123">
            <v>47.073612542962898</v>
          </cell>
          <cell r="FK123">
            <v>0.26206041327429314</v>
          </cell>
          <cell r="FL123">
            <v>0.702419672811611</v>
          </cell>
          <cell r="FO123">
            <v>1</v>
          </cell>
        </row>
        <row r="124">
          <cell r="A124">
            <v>434538</v>
          </cell>
          <cell r="C124" t="str">
            <v>Liriano, Francisco</v>
          </cell>
          <cell r="Q124" t="str">
            <v>S</v>
          </cell>
          <cell r="AJ124">
            <v>4.1624330885760834</v>
          </cell>
          <cell r="AR124">
            <v>147.09517700401224</v>
          </cell>
          <cell r="AS124">
            <v>-0.39860502011746374</v>
          </cell>
          <cell r="AT124">
            <v>0.47876461848762397</v>
          </cell>
          <cell r="BE124">
            <v>1.0657747277909537</v>
          </cell>
          <cell r="CP124">
            <v>32.708333333333336</v>
          </cell>
          <cell r="CV124">
            <v>94.141382084993296</v>
          </cell>
          <cell r="DA124">
            <v>8.064648484848485</v>
          </cell>
          <cell r="DD124">
            <v>1.1309591689789698</v>
          </cell>
          <cell r="FJ124">
            <v>147.09517700401224</v>
          </cell>
          <cell r="FK124">
            <v>0.28200265813036868</v>
          </cell>
          <cell r="FL124">
            <v>-6.6491804805632292E-3</v>
          </cell>
          <cell r="FO124">
            <v>0</v>
          </cell>
        </row>
        <row r="125">
          <cell r="A125">
            <v>434564</v>
          </cell>
          <cell r="C125" t="str">
            <v>Segovia, Zack</v>
          </cell>
          <cell r="Q125" t="str">
            <v>S</v>
          </cell>
          <cell r="AJ125">
            <v>5.9856131104748371</v>
          </cell>
          <cell r="AR125">
            <v>41.562296296296296</v>
          </cell>
          <cell r="AS125">
            <v>-0.54262161253023578</v>
          </cell>
          <cell r="AT125">
            <v>0.92790606187132485</v>
          </cell>
          <cell r="BE125">
            <v>1.2293158275355178</v>
          </cell>
          <cell r="CP125">
            <v>33.208333333333336</v>
          </cell>
          <cell r="CV125">
            <v>92.1</v>
          </cell>
          <cell r="DA125">
            <v>0</v>
          </cell>
          <cell r="DD125">
            <v>1.0888251737905967</v>
          </cell>
          <cell r="FJ125">
            <v>103.90574074074074</v>
          </cell>
          <cell r="FK125">
            <v>0.26300000000000001</v>
          </cell>
          <cell r="FL125">
            <v>-0.77075174716955019</v>
          </cell>
          <cell r="FO125">
            <v>0</v>
          </cell>
        </row>
        <row r="126">
          <cell r="A126">
            <v>434578</v>
          </cell>
          <cell r="C126" t="str">
            <v>Saunders, Joe</v>
          </cell>
          <cell r="Q126" t="str">
            <v>S</v>
          </cell>
          <cell r="AJ126">
            <v>5.3539825153458338</v>
          </cell>
          <cell r="AR126">
            <v>40.242296296296303</v>
          </cell>
          <cell r="AS126">
            <v>-1.3977872954589481</v>
          </cell>
          <cell r="AT126">
            <v>0.74247271003205084</v>
          </cell>
          <cell r="BE126">
            <v>1.0848016019118625</v>
          </cell>
          <cell r="CP126">
            <v>35.041666666666664</v>
          </cell>
          <cell r="CV126">
            <v>91.606969870036139</v>
          </cell>
          <cell r="DA126">
            <v>7.9232303030303033</v>
          </cell>
          <cell r="DD126">
            <v>0.78354850006572097</v>
          </cell>
          <cell r="FJ126">
            <v>100.60574074074074</v>
          </cell>
          <cell r="FK126">
            <v>0.26281203979317536</v>
          </cell>
          <cell r="FL126">
            <v>0.36152764321318687</v>
          </cell>
          <cell r="FO126">
            <v>0</v>
          </cell>
        </row>
        <row r="127">
          <cell r="A127">
            <v>434592</v>
          </cell>
          <cell r="C127" t="str">
            <v>Resop, Chris</v>
          </cell>
          <cell r="Q127" t="str">
            <v>R</v>
          </cell>
          <cell r="AJ127">
            <v>5.0521595544245397</v>
          </cell>
          <cell r="AR127">
            <v>16.141082222222224</v>
          </cell>
          <cell r="AS127">
            <v>-0.39872166372557916</v>
          </cell>
          <cell r="AT127">
            <v>0.66255331320599764</v>
          </cell>
          <cell r="BE127">
            <v>1.2978697492561697</v>
          </cell>
          <cell r="CP127">
            <v>33.625</v>
          </cell>
          <cell r="CV127">
            <v>90.069830246913583</v>
          </cell>
          <cell r="DA127">
            <v>3.7272727272727266</v>
          </cell>
          <cell r="DD127">
            <v>1.0689854489343944</v>
          </cell>
          <cell r="FJ127">
            <v>40.352705555555559</v>
          </cell>
          <cell r="FK127">
            <v>0.26300000000000001</v>
          </cell>
          <cell r="FL127">
            <v>-1.9457531585682752E-2</v>
          </cell>
          <cell r="FO127">
            <v>1</v>
          </cell>
        </row>
        <row r="128">
          <cell r="A128">
            <v>434622</v>
          </cell>
          <cell r="C128" t="str">
            <v>Jimenez, Ubaldo</v>
          </cell>
          <cell r="Q128" t="str">
            <v>S</v>
          </cell>
          <cell r="AJ128">
            <v>4.5787634442075111</v>
          </cell>
          <cell r="AR128">
            <v>129.8672497369063</v>
          </cell>
          <cell r="AS128">
            <v>-0.45401739718411771</v>
          </cell>
          <cell r="AT128">
            <v>0.40341089941438019</v>
          </cell>
          <cell r="BE128">
            <v>1.1198893311548144</v>
          </cell>
          <cell r="CP128">
            <v>32.458333333333336</v>
          </cell>
          <cell r="CV128">
            <v>89.98767059694265</v>
          </cell>
          <cell r="DA128">
            <v>10.115151515151515</v>
          </cell>
          <cell r="DD128">
            <v>1.0508426971831497</v>
          </cell>
          <cell r="FJ128">
            <v>130.03540208041659</v>
          </cell>
          <cell r="FK128">
            <v>0.26151003898719255</v>
          </cell>
          <cell r="FL128">
            <v>0.14340836656972841</v>
          </cell>
          <cell r="FO128">
            <v>0</v>
          </cell>
        </row>
        <row r="129">
          <cell r="A129">
            <v>434623</v>
          </cell>
          <cell r="C129" t="str">
            <v>Morillo, Juan</v>
          </cell>
          <cell r="Q129" t="str">
            <v>R</v>
          </cell>
          <cell r="AJ129">
            <v>5.557250826576368</v>
          </cell>
          <cell r="AR129">
            <v>16.292282222222223</v>
          </cell>
          <cell r="AS129">
            <v>-0.77453259077548087</v>
          </cell>
          <cell r="AT129">
            <v>0.8978149699361313</v>
          </cell>
          <cell r="BE129">
            <v>1.1067796186597605</v>
          </cell>
          <cell r="CP129">
            <v>32.625</v>
          </cell>
          <cell r="CV129">
            <v>92.1</v>
          </cell>
          <cell r="DA129">
            <v>0</v>
          </cell>
          <cell r="DD129">
            <v>1.3622578021484222</v>
          </cell>
          <cell r="FJ129">
            <v>40.730705555555559</v>
          </cell>
          <cell r="FK129">
            <v>0.26300000000000001</v>
          </cell>
          <cell r="FL129">
            <v>0.88399067774243723</v>
          </cell>
          <cell r="FO129">
            <v>1</v>
          </cell>
        </row>
        <row r="130">
          <cell r="A130">
            <v>434628</v>
          </cell>
          <cell r="C130" t="str">
            <v>Hammel, Jason</v>
          </cell>
          <cell r="Q130" t="str">
            <v>S</v>
          </cell>
          <cell r="AJ130">
            <v>4.026890057157277</v>
          </cell>
          <cell r="AR130">
            <v>149.28108322880658</v>
          </cell>
          <cell r="AS130">
            <v>0.15042942706860535</v>
          </cell>
          <cell r="AT130">
            <v>0.73344038934724876</v>
          </cell>
          <cell r="BE130">
            <v>1.3974004621373672</v>
          </cell>
          <cell r="CP130">
            <v>33.791666666666664</v>
          </cell>
          <cell r="CV130">
            <v>92.011896203292082</v>
          </cell>
          <cell r="DA130">
            <v>8.604042424242424</v>
          </cell>
          <cell r="DD130">
            <v>1.0494786952530715</v>
          </cell>
          <cell r="FJ130">
            <v>149.28108322880658</v>
          </cell>
          <cell r="FK130">
            <v>0.27345156363662326</v>
          </cell>
          <cell r="FL130">
            <v>0.24081495974358472</v>
          </cell>
          <cell r="FO130">
            <v>0</v>
          </cell>
        </row>
        <row r="131">
          <cell r="A131">
            <v>434637</v>
          </cell>
          <cell r="C131" t="str">
            <v>Lindstrom, Matt</v>
          </cell>
          <cell r="Q131" t="str">
            <v>R</v>
          </cell>
          <cell r="AJ131">
            <v>5.2088494978001796</v>
          </cell>
          <cell r="AR131">
            <v>15.725282222222223</v>
          </cell>
          <cell r="AS131">
            <v>0.21027967417205592</v>
          </cell>
          <cell r="AT131">
            <v>0.89373296519102186</v>
          </cell>
          <cell r="BE131">
            <v>1.1768375865120857</v>
          </cell>
          <cell r="CP131">
            <v>36.375</v>
          </cell>
          <cell r="CV131">
            <v>92.156235640983098</v>
          </cell>
          <cell r="DA131">
            <v>7.6484868686868683</v>
          </cell>
          <cell r="DD131">
            <v>0.96135995914607109</v>
          </cell>
          <cell r="FJ131">
            <v>39.313205555555555</v>
          </cell>
          <cell r="FK131">
            <v>0.26300000000000001</v>
          </cell>
          <cell r="FL131">
            <v>0.17245721645099638</v>
          </cell>
          <cell r="FO131">
            <v>1</v>
          </cell>
        </row>
        <row r="132">
          <cell r="A132">
            <v>434638</v>
          </cell>
          <cell r="C132" t="str">
            <v>Burres, Brian</v>
          </cell>
          <cell r="Q132" t="str">
            <v>S</v>
          </cell>
          <cell r="AJ132">
            <v>5.4454860065190687</v>
          </cell>
          <cell r="AR132">
            <v>40.122296296296298</v>
          </cell>
          <cell r="AS132">
            <v>-0.96430737523221566</v>
          </cell>
          <cell r="AT132">
            <v>0.91450971851830165</v>
          </cell>
          <cell r="BE132">
            <v>1.0516684738887472</v>
          </cell>
          <cell r="CP132">
            <v>35.208333333333336</v>
          </cell>
          <cell r="CV132">
            <v>92.1</v>
          </cell>
          <cell r="DA132">
            <v>0</v>
          </cell>
          <cell r="DD132">
            <v>0.96723034542650521</v>
          </cell>
          <cell r="FJ132">
            <v>100.30574074074075</v>
          </cell>
          <cell r="FK132">
            <v>0.26300000000000001</v>
          </cell>
          <cell r="FL132">
            <v>0.21792367775944754</v>
          </cell>
          <cell r="FO132">
            <v>0</v>
          </cell>
        </row>
        <row r="133">
          <cell r="A133">
            <v>434641</v>
          </cell>
          <cell r="C133" t="str">
            <v>Gutierrez, Juan</v>
          </cell>
          <cell r="Q133" t="str">
            <v>R</v>
          </cell>
          <cell r="AJ133">
            <v>4.946973129839173</v>
          </cell>
          <cell r="AR133">
            <v>18.386732573766182</v>
          </cell>
          <cell r="AS133">
            <v>-0.1864009966309759</v>
          </cell>
          <cell r="AT133">
            <v>0.58900812825977944</v>
          </cell>
          <cell r="BE133">
            <v>0.82906383764230118</v>
          </cell>
          <cell r="CP133">
            <v>32.958333333333336</v>
          </cell>
          <cell r="CV133">
            <v>92.297570508747384</v>
          </cell>
          <cell r="DA133">
            <v>5.0121191919191919</v>
          </cell>
          <cell r="DD133">
            <v>1.0644598092734239</v>
          </cell>
          <cell r="FJ133">
            <v>45.966831434415454</v>
          </cell>
          <cell r="FK133">
            <v>0.2626888490222074</v>
          </cell>
          <cell r="FL133">
            <v>0.24616819469088508</v>
          </cell>
          <cell r="FO133">
            <v>1</v>
          </cell>
        </row>
        <row r="134">
          <cell r="A134">
            <v>434643</v>
          </cell>
          <cell r="C134" t="str">
            <v>Rodriguez, Wandy</v>
          </cell>
          <cell r="Q134" t="str">
            <v>S</v>
          </cell>
          <cell r="AJ134">
            <v>5.0804928405449523</v>
          </cell>
          <cell r="AR134">
            <v>45.707338847820388</v>
          </cell>
          <cell r="AS134">
            <v>-1.0118885199279675</v>
          </cell>
          <cell r="AT134">
            <v>0.6051202881076394</v>
          </cell>
          <cell r="BE134">
            <v>0.67930758884304887</v>
          </cell>
          <cell r="CP134">
            <v>37.458333333333336</v>
          </cell>
          <cell r="CV134">
            <v>89.85060915657705</v>
          </cell>
          <cell r="DA134">
            <v>7.836363636363636</v>
          </cell>
          <cell r="DD134">
            <v>1.0238735514624671</v>
          </cell>
          <cell r="FJ134">
            <v>96.255740740740748</v>
          </cell>
          <cell r="FK134">
            <v>0.26425247288687675</v>
          </cell>
          <cell r="FL134">
            <v>0.26292986688699554</v>
          </cell>
          <cell r="FO134">
            <v>0</v>
          </cell>
        </row>
        <row r="135">
          <cell r="A135">
            <v>434663</v>
          </cell>
          <cell r="C135" t="str">
            <v>Oviedo, Juan Carlos</v>
          </cell>
          <cell r="Q135" t="str">
            <v>R</v>
          </cell>
          <cell r="AJ135">
            <v>4.346947174149248</v>
          </cell>
          <cell r="AR135">
            <v>16.040282222222224</v>
          </cell>
          <cell r="AS135">
            <v>0.56030371595948314</v>
          </cell>
          <cell r="AT135">
            <v>0.94334618534323678</v>
          </cell>
          <cell r="BE135">
            <v>0.88073625672805811</v>
          </cell>
          <cell r="CP135">
            <v>34.291666666666664</v>
          </cell>
          <cell r="CV135">
            <v>92.1</v>
          </cell>
          <cell r="DA135">
            <v>0</v>
          </cell>
          <cell r="DD135">
            <v>1.2179049438241112</v>
          </cell>
          <cell r="FJ135">
            <v>40.100705555555557</v>
          </cell>
          <cell r="FK135">
            <v>0.26300000000000001</v>
          </cell>
          <cell r="FL135">
            <v>0.43118283816061925</v>
          </cell>
          <cell r="FO135">
            <v>1</v>
          </cell>
        </row>
        <row r="136">
          <cell r="A136">
            <v>434665</v>
          </cell>
          <cell r="C136" t="str">
            <v>Masset, Nick</v>
          </cell>
          <cell r="Q136" t="str">
            <v>R</v>
          </cell>
          <cell r="AJ136">
            <v>5.453540247846302</v>
          </cell>
          <cell r="AR136">
            <v>16.065482222222222</v>
          </cell>
          <cell r="AS136">
            <v>-0.1519450774036003</v>
          </cell>
          <cell r="AT136">
            <v>0.59294949036419531</v>
          </cell>
          <cell r="BE136">
            <v>1.3912599216487227</v>
          </cell>
          <cell r="CP136">
            <v>34.125</v>
          </cell>
          <cell r="CV136">
            <v>90.808851073034006</v>
          </cell>
          <cell r="DA136">
            <v>7.0242404040404054</v>
          </cell>
          <cell r="DD136">
            <v>0.99795047317096208</v>
          </cell>
          <cell r="FJ136">
            <v>40.163705555555552</v>
          </cell>
          <cell r="FK136">
            <v>0.26300000000000001</v>
          </cell>
          <cell r="FL136">
            <v>0.13149809130444659</v>
          </cell>
          <cell r="FO136">
            <v>1</v>
          </cell>
        </row>
        <row r="137">
          <cell r="A137">
            <v>434668</v>
          </cell>
          <cell r="C137" t="str">
            <v>Delcarmen, Manny</v>
          </cell>
          <cell r="Q137" t="str">
            <v>R</v>
          </cell>
          <cell r="AJ137">
            <v>5.3969820770028276</v>
          </cell>
          <cell r="AR137">
            <v>16.197246618957287</v>
          </cell>
          <cell r="AS137">
            <v>-0.32150301136524073</v>
          </cell>
          <cell r="AT137">
            <v>0.74874803663897072</v>
          </cell>
          <cell r="BE137">
            <v>1.3137219171261107</v>
          </cell>
          <cell r="CP137">
            <v>34.375</v>
          </cell>
          <cell r="CV137">
            <v>92.1</v>
          </cell>
          <cell r="DA137">
            <v>0</v>
          </cell>
          <cell r="DD137">
            <v>1.0483817982045593</v>
          </cell>
          <cell r="FJ137">
            <v>40.493116547393214</v>
          </cell>
          <cell r="FK137">
            <v>0.26300000000000001</v>
          </cell>
          <cell r="FL137">
            <v>8.2904545427823814E-2</v>
          </cell>
          <cell r="FO137">
            <v>1</v>
          </cell>
        </row>
        <row r="138">
          <cell r="A138">
            <v>434671</v>
          </cell>
          <cell r="C138" t="str">
            <v>Sanchez, Anibal</v>
          </cell>
          <cell r="Q138" t="str">
            <v>S</v>
          </cell>
          <cell r="AJ138">
            <v>4.2835774426073776</v>
          </cell>
          <cell r="AR138">
            <v>140.17893974588478</v>
          </cell>
          <cell r="AS138">
            <v>-0.4200629575077871</v>
          </cell>
          <cell r="AT138">
            <v>0.46311057014500773</v>
          </cell>
          <cell r="BE138">
            <v>0.69891455303371619</v>
          </cell>
          <cell r="CP138">
            <v>32.375</v>
          </cell>
          <cell r="CV138">
            <v>91.004358467143277</v>
          </cell>
          <cell r="DA138">
            <v>8.0747454545454556</v>
          </cell>
          <cell r="DD138">
            <v>1.0136232416645337</v>
          </cell>
          <cell r="FJ138">
            <v>140.17893974588478</v>
          </cell>
          <cell r="FK138">
            <v>0.25771187080946195</v>
          </cell>
          <cell r="FL138">
            <v>-0.24150431638714173</v>
          </cell>
          <cell r="FO138">
            <v>0</v>
          </cell>
        </row>
        <row r="139">
          <cell r="A139">
            <v>434672</v>
          </cell>
          <cell r="C139" t="str">
            <v>Smith, Chris</v>
          </cell>
          <cell r="Q139" t="str">
            <v>S</v>
          </cell>
          <cell r="AJ139">
            <v>5.1187034110798786</v>
          </cell>
          <cell r="AR139">
            <v>63.196961543300347</v>
          </cell>
          <cell r="AS139">
            <v>0.34931979453376899</v>
          </cell>
          <cell r="AT139">
            <v>0.30187176020071343</v>
          </cell>
          <cell r="BE139">
            <v>0.88537300118506812</v>
          </cell>
          <cell r="CP139">
            <v>35.208333333333336</v>
          </cell>
          <cell r="CV139">
            <v>86.395541201614833</v>
          </cell>
          <cell r="DA139">
            <v>0.44040606060606063</v>
          </cell>
          <cell r="DD139">
            <v>1.1360621077923119</v>
          </cell>
          <cell r="FJ139">
            <v>146.33868305867529</v>
          </cell>
          <cell r="FK139">
            <v>0.26300000000000001</v>
          </cell>
          <cell r="FL139">
            <v>-7.469576402089366E-2</v>
          </cell>
          <cell r="FO139">
            <v>0</v>
          </cell>
        </row>
        <row r="140">
          <cell r="A140">
            <v>434678</v>
          </cell>
          <cell r="C140" t="str">
            <v>Davies, Kyle</v>
          </cell>
          <cell r="Q140" t="str">
            <v>S</v>
          </cell>
          <cell r="AJ140">
            <v>5.5403740061428852</v>
          </cell>
          <cell r="AR140">
            <v>48.163801182439343</v>
          </cell>
          <cell r="AS140">
            <v>0.14021374458541913</v>
          </cell>
          <cell r="AT140">
            <v>0.5044172853276806</v>
          </cell>
          <cell r="BE140">
            <v>0.98139298778808071</v>
          </cell>
          <cell r="CP140">
            <v>32.791666666666664</v>
          </cell>
          <cell r="CV140">
            <v>88.581975684478479</v>
          </cell>
          <cell r="DA140">
            <v>3.7535333333333329</v>
          </cell>
          <cell r="DD140">
            <v>0.88173568900995591</v>
          </cell>
          <cell r="FJ140">
            <v>120.40950295609835</v>
          </cell>
          <cell r="FK140">
            <v>0.26300000000000001</v>
          </cell>
          <cell r="FL140">
            <v>0.10638096791454905</v>
          </cell>
          <cell r="FO140">
            <v>0</v>
          </cell>
        </row>
        <row r="141">
          <cell r="A141">
            <v>434679</v>
          </cell>
          <cell r="C141" t="str">
            <v>Lerew, Anthony</v>
          </cell>
          <cell r="Q141" t="str">
            <v>S</v>
          </cell>
          <cell r="AJ141">
            <v>6.0323221337686537</v>
          </cell>
          <cell r="AR141">
            <v>41.202296296296296</v>
          </cell>
          <cell r="AS141">
            <v>-1.9391538484089033E-2</v>
          </cell>
          <cell r="AT141">
            <v>0.8790447364215217</v>
          </cell>
          <cell r="BE141">
            <v>1.3240948774181349</v>
          </cell>
          <cell r="CP141">
            <v>33.708333333333336</v>
          </cell>
          <cell r="CV141">
            <v>92.1</v>
          </cell>
          <cell r="DA141">
            <v>0</v>
          </cell>
          <cell r="DD141">
            <v>0.92660754894395048</v>
          </cell>
          <cell r="FJ141">
            <v>103.00574074074073</v>
          </cell>
          <cell r="FK141">
            <v>0.26300000000000001</v>
          </cell>
          <cell r="FL141">
            <v>9.2106874855575782E-2</v>
          </cell>
          <cell r="FO141">
            <v>0</v>
          </cell>
        </row>
        <row r="142">
          <cell r="A142">
            <v>434718</v>
          </cell>
          <cell r="C142" t="str">
            <v>Street, Huston</v>
          </cell>
          <cell r="Q142" t="str">
            <v>R</v>
          </cell>
          <cell r="AJ142">
            <v>4.1838129428820636</v>
          </cell>
          <cell r="AR142">
            <v>25.552694405908554</v>
          </cell>
          <cell r="AS142">
            <v>0.48283415652215284</v>
          </cell>
          <cell r="AT142">
            <v>0.35351142101597782</v>
          </cell>
          <cell r="BE142">
            <v>0.63597619321988552</v>
          </cell>
          <cell r="CP142">
            <v>32.875</v>
          </cell>
          <cell r="CV142">
            <v>87.027069684687618</v>
          </cell>
          <cell r="DA142">
            <v>9.5818181818181802</v>
          </cell>
          <cell r="DD142">
            <v>1.0446128139277522</v>
          </cell>
          <cell r="FJ142">
            <v>49.064905366555557</v>
          </cell>
          <cell r="FK142">
            <v>0.26300000000000001</v>
          </cell>
          <cell r="FL142">
            <v>0.90692721402961429</v>
          </cell>
          <cell r="FO142">
            <v>1</v>
          </cell>
        </row>
        <row r="143">
          <cell r="A143">
            <v>434884</v>
          </cell>
          <cell r="C143" t="str">
            <v>Rowland-Smith, Ryan</v>
          </cell>
          <cell r="Q143" t="str">
            <v>R</v>
          </cell>
          <cell r="AJ143">
            <v>4.9564871403951081</v>
          </cell>
          <cell r="AR143">
            <v>16.166282222222222</v>
          </cell>
          <cell r="AS143">
            <v>0.93873319601019545</v>
          </cell>
          <cell r="AT143">
            <v>0.53022628540530981</v>
          </cell>
          <cell r="BE143">
            <v>0.95624755088060698</v>
          </cell>
          <cell r="CP143">
            <v>33.458333333333336</v>
          </cell>
          <cell r="CV143">
            <v>88.174567574749545</v>
          </cell>
          <cell r="DA143">
            <v>3.4585858585858587</v>
          </cell>
          <cell r="DD143">
            <v>1.0825193916847147</v>
          </cell>
          <cell r="FJ143">
            <v>40.415705555555554</v>
          </cell>
          <cell r="FK143">
            <v>0.2626888490222074</v>
          </cell>
          <cell r="FL143">
            <v>-0.24762267331243284</v>
          </cell>
          <cell r="FO143">
            <v>1</v>
          </cell>
        </row>
        <row r="144">
          <cell r="A144">
            <v>435043</v>
          </cell>
          <cell r="C144" t="str">
            <v>Duke, Zach</v>
          </cell>
          <cell r="Q144" t="str">
            <v>R</v>
          </cell>
          <cell r="AJ144">
            <v>3.0873535184861636</v>
          </cell>
          <cell r="AR144">
            <v>52.187932998444388</v>
          </cell>
          <cell r="AS144">
            <v>-0.46601277711104261</v>
          </cell>
          <cell r="AT144">
            <v>0.42785691984086643</v>
          </cell>
          <cell r="BE144">
            <v>1.4694861253546445</v>
          </cell>
          <cell r="CP144">
            <v>33.208333333333336</v>
          </cell>
          <cell r="CV144">
            <v>90.014346960951073</v>
          </cell>
          <cell r="DA144">
            <v>8.5454565656565649</v>
          </cell>
          <cell r="DD144">
            <v>1.0532435835899581</v>
          </cell>
          <cell r="FJ144">
            <v>52.187932998444388</v>
          </cell>
          <cell r="FK144">
            <v>0.26310897999061861</v>
          </cell>
          <cell r="FL144">
            <v>0.12974499365573669</v>
          </cell>
          <cell r="FO144">
            <v>1</v>
          </cell>
        </row>
        <row r="145">
          <cell r="A145">
            <v>435044</v>
          </cell>
          <cell r="C145" t="str">
            <v>Baker, Scott</v>
          </cell>
          <cell r="Q145" t="str">
            <v>S</v>
          </cell>
          <cell r="AJ145">
            <v>4.7017131214731478</v>
          </cell>
          <cell r="AR145">
            <v>87.463226940139322</v>
          </cell>
          <cell r="AS145">
            <v>0.22670542291085066</v>
          </cell>
          <cell r="AT145">
            <v>0.53160424514840621</v>
          </cell>
          <cell r="BE145">
            <v>0.77079167353897282</v>
          </cell>
          <cell r="CP145">
            <v>34.791666666666664</v>
          </cell>
          <cell r="CV145">
            <v>88.698795380194269</v>
          </cell>
          <cell r="DA145">
            <v>5.6222242424242426</v>
          </cell>
          <cell r="DD145">
            <v>0.85971186022573232</v>
          </cell>
          <cell r="FJ145">
            <v>101.05574074074075</v>
          </cell>
          <cell r="FK145">
            <v>0.26169971351707322</v>
          </cell>
          <cell r="FL145">
            <v>-0.37147477521114702</v>
          </cell>
          <cell r="FO145">
            <v>0</v>
          </cell>
        </row>
        <row r="146">
          <cell r="A146">
            <v>435045</v>
          </cell>
          <cell r="C146" t="str">
            <v>Santos, Sergio</v>
          </cell>
          <cell r="Q146" t="str">
            <v>R</v>
          </cell>
          <cell r="AJ146">
            <v>4.4142440853237934</v>
          </cell>
          <cell r="AR146">
            <v>16.241882222222223</v>
          </cell>
          <cell r="AS146">
            <v>-1.2631913942492585</v>
          </cell>
          <cell r="AT146">
            <v>0.7677920048451804</v>
          </cell>
          <cell r="BE146">
            <v>1.3949393599865023</v>
          </cell>
          <cell r="CP146">
            <v>32.958333333333336</v>
          </cell>
          <cell r="CV146">
            <v>91.525159637805814</v>
          </cell>
          <cell r="DA146">
            <v>3.3272727272727272</v>
          </cell>
          <cell r="DD146">
            <v>1.3928420011079268</v>
          </cell>
          <cell r="FJ146">
            <v>40.604705555555554</v>
          </cell>
          <cell r="FK146">
            <v>0.26297241473794603</v>
          </cell>
          <cell r="FL146">
            <v>-0.43904266419914212</v>
          </cell>
          <cell r="FO146">
            <v>1</v>
          </cell>
        </row>
        <row r="147">
          <cell r="A147">
            <v>435221</v>
          </cell>
          <cell r="C147" t="str">
            <v>McCarthy, Brandon</v>
          </cell>
          <cell r="Q147" t="str">
            <v>S</v>
          </cell>
          <cell r="AJ147">
            <v>4.265831857420971</v>
          </cell>
          <cell r="AR147">
            <v>123.13554812148149</v>
          </cell>
          <cell r="AS147">
            <v>-0.74462524308178801</v>
          </cell>
          <cell r="AT147">
            <v>0.66299404543259688</v>
          </cell>
          <cell r="BE147">
            <v>1.5131200284338036</v>
          </cell>
          <cell r="CP147">
            <v>32.958333333333336</v>
          </cell>
          <cell r="CV147">
            <v>92.182961391202724</v>
          </cell>
          <cell r="DA147">
            <v>5.4262606060606062</v>
          </cell>
          <cell r="DD147">
            <v>1.0418395526128457</v>
          </cell>
          <cell r="FJ147">
            <v>123.13554812148149</v>
          </cell>
          <cell r="FK147">
            <v>0.2492816208019015</v>
          </cell>
          <cell r="FL147">
            <v>-7.6279644585299081E-2</v>
          </cell>
          <cell r="FO147">
            <v>0</v>
          </cell>
        </row>
        <row r="148">
          <cell r="A148">
            <v>435261</v>
          </cell>
          <cell r="C148" t="str">
            <v>Miner, Zach</v>
          </cell>
          <cell r="Q148" t="str">
            <v>R</v>
          </cell>
          <cell r="AJ148">
            <v>5.8337306185407467</v>
          </cell>
          <cell r="AR148">
            <v>16.040282222222224</v>
          </cell>
          <cell r="AS148">
            <v>-1.4229666855093095</v>
          </cell>
          <cell r="AT148">
            <v>0.77152360665512598</v>
          </cell>
          <cell r="BE148">
            <v>1.37311934563824</v>
          </cell>
          <cell r="CP148">
            <v>34.291666666666664</v>
          </cell>
          <cell r="CV148">
            <v>91.256990242517034</v>
          </cell>
          <cell r="DA148">
            <v>3.9676787878787874</v>
          </cell>
          <cell r="DD148">
            <v>0.86507580543488627</v>
          </cell>
          <cell r="FJ148">
            <v>40.100705555555557</v>
          </cell>
          <cell r="FK148">
            <v>0.26307369679097375</v>
          </cell>
          <cell r="FL148">
            <v>0.19594825961905948</v>
          </cell>
          <cell r="FO148">
            <v>0.69169153397546612</v>
          </cell>
        </row>
        <row r="149">
          <cell r="A149">
            <v>435400</v>
          </cell>
          <cell r="C149" t="str">
            <v>Motte, Jason</v>
          </cell>
          <cell r="Q149" t="str">
            <v>R</v>
          </cell>
          <cell r="AJ149">
            <v>4.6612731908689531</v>
          </cell>
          <cell r="AR149">
            <v>16.078082222222221</v>
          </cell>
          <cell r="AS149">
            <v>7.0655313890310364E-2</v>
          </cell>
          <cell r="AT149">
            <v>0.85208561278405814</v>
          </cell>
          <cell r="BE149">
            <v>0.68171892403839429</v>
          </cell>
          <cell r="CP149">
            <v>34.041666666666664</v>
          </cell>
          <cell r="CV149">
            <v>92.825040886630546</v>
          </cell>
          <cell r="DA149">
            <v>6.4363636363636374</v>
          </cell>
          <cell r="DD149">
            <v>1.0775438096610173</v>
          </cell>
          <cell r="FJ149">
            <v>40.195205555555553</v>
          </cell>
          <cell r="FK149">
            <v>0.26300000000000001</v>
          </cell>
          <cell r="FL149">
            <v>0.41899773443154037</v>
          </cell>
          <cell r="FO149">
            <v>1</v>
          </cell>
        </row>
        <row r="150">
          <cell r="A150">
            <v>435619</v>
          </cell>
          <cell r="C150" t="str">
            <v>Misch, Pat</v>
          </cell>
          <cell r="Q150" t="str">
            <v>S</v>
          </cell>
          <cell r="AJ150">
            <v>6.2416530147581044</v>
          </cell>
          <cell r="AR150">
            <v>40.3622962962963</v>
          </cell>
          <cell r="AS150">
            <v>0.96619624923644198</v>
          </cell>
          <cell r="AT150">
            <v>0.93829634337420864</v>
          </cell>
          <cell r="BE150">
            <v>1.0096011892586647</v>
          </cell>
          <cell r="CP150">
            <v>34.875</v>
          </cell>
          <cell r="CV150">
            <v>92.1</v>
          </cell>
          <cell r="DA150">
            <v>0</v>
          </cell>
          <cell r="DD150">
            <v>0.94090889773090658</v>
          </cell>
          <cell r="FJ150">
            <v>100.90574074074074</v>
          </cell>
          <cell r="FK150">
            <v>0.26300000000000001</v>
          </cell>
          <cell r="FL150">
            <v>-0.19532516102901773</v>
          </cell>
          <cell r="FO150">
            <v>0</v>
          </cell>
        </row>
        <row r="151">
          <cell r="A151">
            <v>435638</v>
          </cell>
          <cell r="C151" t="str">
            <v>Jackson, Zach</v>
          </cell>
          <cell r="Q151" t="str">
            <v>R</v>
          </cell>
          <cell r="AJ151">
            <v>4.7808646770032546</v>
          </cell>
          <cell r="AR151">
            <v>16.216682222222222</v>
          </cell>
          <cell r="AS151">
            <v>-0.46703863890563713</v>
          </cell>
          <cell r="AT151">
            <v>0.84718612939586446</v>
          </cell>
          <cell r="BE151">
            <v>1.3766938707564367</v>
          </cell>
          <cell r="CP151">
            <v>33.125</v>
          </cell>
          <cell r="CV151">
            <v>92.1</v>
          </cell>
          <cell r="DA151">
            <v>0</v>
          </cell>
          <cell r="DD151">
            <v>0.71616030126760499</v>
          </cell>
          <cell r="FJ151">
            <v>40.541705555555552</v>
          </cell>
          <cell r="FK151">
            <v>0.26300000000000001</v>
          </cell>
          <cell r="FL151">
            <v>-0.45956122401302285</v>
          </cell>
          <cell r="FO151">
            <v>1</v>
          </cell>
        </row>
        <row r="152">
          <cell r="A152">
            <v>444127</v>
          </cell>
          <cell r="C152" t="str">
            <v>Madrigal, Warner</v>
          </cell>
          <cell r="Q152" t="str">
            <v>R</v>
          </cell>
          <cell r="AJ152">
            <v>4.6828286388501361</v>
          </cell>
          <cell r="AR152">
            <v>16.342682222222223</v>
          </cell>
          <cell r="AS152">
            <v>-0.36635080218083671</v>
          </cell>
          <cell r="AT152">
            <v>0.86469165532455872</v>
          </cell>
          <cell r="BE152">
            <v>0.81922328820942281</v>
          </cell>
          <cell r="CP152">
            <v>32.291666666666664</v>
          </cell>
          <cell r="CV152">
            <v>92.1</v>
          </cell>
          <cell r="DA152">
            <v>0</v>
          </cell>
          <cell r="DD152">
            <v>1.1883324652327245</v>
          </cell>
          <cell r="FJ152">
            <v>40.856705555555557</v>
          </cell>
          <cell r="FK152">
            <v>0.26300000000000001</v>
          </cell>
          <cell r="FL152">
            <v>0.39733505613361564</v>
          </cell>
          <cell r="FO152">
            <v>1</v>
          </cell>
        </row>
        <row r="153">
          <cell r="A153">
            <v>444427</v>
          </cell>
          <cell r="C153" t="str">
            <v>Texeira, Kanekoa</v>
          </cell>
          <cell r="Q153" t="str">
            <v>S</v>
          </cell>
          <cell r="AJ153">
            <v>5.7357203095260143</v>
          </cell>
          <cell r="AR153">
            <v>43.909895596460913</v>
          </cell>
          <cell r="AS153">
            <v>-0.37398445430344623</v>
          </cell>
          <cell r="AT153">
            <v>0.65861976405050515</v>
          </cell>
          <cell r="BE153">
            <v>1.2314263325064929</v>
          </cell>
          <cell r="CP153">
            <v>30.375</v>
          </cell>
          <cell r="CV153">
            <v>92.1</v>
          </cell>
          <cell r="DA153">
            <v>0</v>
          </cell>
          <cell r="DD153">
            <v>0.84377637342318756</v>
          </cell>
          <cell r="FJ153">
            <v>109.77473899115228</v>
          </cell>
          <cell r="FK153">
            <v>0.26300000000000001</v>
          </cell>
          <cell r="FL153">
            <v>0.37327945624131625</v>
          </cell>
          <cell r="FO153">
            <v>3.365730343324147E-2</v>
          </cell>
        </row>
        <row r="154">
          <cell r="A154">
            <v>444436</v>
          </cell>
          <cell r="C154" t="str">
            <v>Webb, Ryan</v>
          </cell>
          <cell r="Q154" t="str">
            <v>R</v>
          </cell>
          <cell r="AJ154">
            <v>4.0928322011904346</v>
          </cell>
          <cell r="AR154">
            <v>31.266146080857148</v>
          </cell>
          <cell r="AS154">
            <v>-1.8354131905964067E-2</v>
          </cell>
          <cell r="AT154">
            <v>0.45393171205018845</v>
          </cell>
          <cell r="BE154">
            <v>1.6346215334368992</v>
          </cell>
          <cell r="CP154">
            <v>30.375</v>
          </cell>
          <cell r="CV154">
            <v>90.019338961808685</v>
          </cell>
          <cell r="DA154">
            <v>7.1232303030303026</v>
          </cell>
          <cell r="DD154">
            <v>0.78362107117783897</v>
          </cell>
          <cell r="FJ154">
            <v>48.688071844222229</v>
          </cell>
          <cell r="FK154">
            <v>0.26301974128101224</v>
          </cell>
          <cell r="FL154">
            <v>-7.3700283242227355E-2</v>
          </cell>
          <cell r="FO154">
            <v>1</v>
          </cell>
        </row>
        <row r="155">
          <cell r="A155">
            <v>444444</v>
          </cell>
          <cell r="C155" t="str">
            <v>Atkins, Mitch</v>
          </cell>
          <cell r="Q155" t="str">
            <v>S</v>
          </cell>
          <cell r="AJ155">
            <v>5.3489768470716808</v>
          </cell>
          <cell r="AR155">
            <v>46.691679677340119</v>
          </cell>
          <cell r="AS155">
            <v>-0.45705109129812416</v>
          </cell>
          <cell r="AT155">
            <v>0.6470405858848256</v>
          </cell>
          <cell r="BE155">
            <v>0.99453452239471585</v>
          </cell>
          <cell r="CP155">
            <v>30.708333333333332</v>
          </cell>
          <cell r="CV155">
            <v>92.1</v>
          </cell>
          <cell r="DA155">
            <v>0</v>
          </cell>
          <cell r="DD155">
            <v>1.1008792885985488</v>
          </cell>
          <cell r="FJ155">
            <v>116.72919919335028</v>
          </cell>
          <cell r="FK155">
            <v>0.26300000000000001</v>
          </cell>
          <cell r="FL155">
            <v>0.27848439612382131</v>
          </cell>
          <cell r="FO155">
            <v>0</v>
          </cell>
        </row>
        <row r="156">
          <cell r="A156">
            <v>444446</v>
          </cell>
          <cell r="C156" t="str">
            <v>Balester, Collin</v>
          </cell>
          <cell r="Q156" t="str">
            <v>R</v>
          </cell>
          <cell r="AJ156">
            <v>6.0544169441430986</v>
          </cell>
          <cell r="AR156">
            <v>19.328912995715555</v>
          </cell>
          <cell r="AS156">
            <v>0.62205170601682769</v>
          </cell>
          <cell r="AT156">
            <v>0.72618842274067519</v>
          </cell>
          <cell r="BE156">
            <v>1.3012227387361748</v>
          </cell>
          <cell r="CP156">
            <v>30.041666666666668</v>
          </cell>
          <cell r="CV156">
            <v>90.596664984889998</v>
          </cell>
          <cell r="DA156">
            <v>2.3111131313131317</v>
          </cell>
          <cell r="DD156">
            <v>1.0967398812758176</v>
          </cell>
          <cell r="FJ156">
            <v>48.322282489288888</v>
          </cell>
          <cell r="FK156">
            <v>0.26276191673466581</v>
          </cell>
          <cell r="FL156">
            <v>-0.16189039977505579</v>
          </cell>
          <cell r="FO156">
            <v>1</v>
          </cell>
        </row>
        <row r="157">
          <cell r="A157">
            <v>444468</v>
          </cell>
          <cell r="C157" t="str">
            <v>Rondon, Hector</v>
          </cell>
          <cell r="Q157" t="str">
            <v>R</v>
          </cell>
          <cell r="AJ157">
            <v>3.146275822333386</v>
          </cell>
          <cell r="AR157">
            <v>54.828147728148082</v>
          </cell>
          <cell r="AS157">
            <v>0.49421446639889755</v>
          </cell>
          <cell r="AT157">
            <v>0.76538940477019324</v>
          </cell>
          <cell r="BE157">
            <v>1.2126570394286909</v>
          </cell>
          <cell r="CP157">
            <v>28.375</v>
          </cell>
          <cell r="CV157">
            <v>94.658185017575704</v>
          </cell>
          <cell r="DA157">
            <v>4.1939414141414142</v>
          </cell>
          <cell r="DD157">
            <v>1.1526623241230425</v>
          </cell>
          <cell r="FJ157">
            <v>54.828147728148082</v>
          </cell>
          <cell r="FK157">
            <v>0.26300000000000001</v>
          </cell>
          <cell r="FL157">
            <v>4.1995663848615639E-2</v>
          </cell>
          <cell r="FO157">
            <v>1</v>
          </cell>
        </row>
        <row r="158">
          <cell r="A158">
            <v>444485</v>
          </cell>
          <cell r="C158" t="str">
            <v>Hussey, John</v>
          </cell>
          <cell r="Q158" t="str">
            <v>R</v>
          </cell>
          <cell r="AJ158">
            <v>6.2090484195319116</v>
          </cell>
          <cell r="AR158">
            <v>17.54444699839204</v>
          </cell>
          <cell r="AS158">
            <v>-0.15624469232080967</v>
          </cell>
          <cell r="AT158">
            <v>0.75510915303857895</v>
          </cell>
          <cell r="BE158">
            <v>1.0659727176127052</v>
          </cell>
          <cell r="CP158">
            <v>29.625</v>
          </cell>
          <cell r="CV158">
            <v>92.1</v>
          </cell>
          <cell r="DA158">
            <v>0</v>
          </cell>
          <cell r="DD158">
            <v>0.83329335459861542</v>
          </cell>
          <cell r="FJ158">
            <v>43.861117495980096</v>
          </cell>
          <cell r="FK158">
            <v>0.26300000000000001</v>
          </cell>
          <cell r="FL158">
            <v>-0.20635308483298098</v>
          </cell>
          <cell r="FO158">
            <v>0.9407975545838867</v>
          </cell>
        </row>
        <row r="159">
          <cell r="A159">
            <v>444520</v>
          </cell>
          <cell r="C159" t="str">
            <v>Breslow, Craig</v>
          </cell>
          <cell r="Q159" t="str">
            <v>R</v>
          </cell>
          <cell r="AJ159">
            <v>5.4729668766380506</v>
          </cell>
          <cell r="AR159">
            <v>18.685369616411254</v>
          </cell>
          <cell r="AS159">
            <v>-0.92103653133789354</v>
          </cell>
          <cell r="AT159">
            <v>0.43687272281705103</v>
          </cell>
          <cell r="BE159">
            <v>0.56790092261912994</v>
          </cell>
          <cell r="CP159">
            <v>35.875</v>
          </cell>
          <cell r="CV159">
            <v>89.998497433090193</v>
          </cell>
          <cell r="DA159">
            <v>9.076767676767675</v>
          </cell>
          <cell r="DD159">
            <v>0.98466343804539203</v>
          </cell>
          <cell r="FJ159">
            <v>46.713424041028134</v>
          </cell>
          <cell r="FK159">
            <v>0.26300000000000001</v>
          </cell>
          <cell r="FL159">
            <v>0.66431115957625053</v>
          </cell>
          <cell r="FO159">
            <v>1</v>
          </cell>
        </row>
        <row r="160">
          <cell r="A160">
            <v>444836</v>
          </cell>
          <cell r="C160" t="str">
            <v>Laffey, Aaron</v>
          </cell>
          <cell r="Q160" t="str">
            <v>S</v>
          </cell>
          <cell r="AJ160">
            <v>5.6757424726679657</v>
          </cell>
          <cell r="AR160">
            <v>48.607765281376963</v>
          </cell>
          <cell r="AS160">
            <v>-2.752868055319262E-2</v>
          </cell>
          <cell r="AT160">
            <v>0.20972914890930883</v>
          </cell>
          <cell r="BE160">
            <v>1.1480278139983042</v>
          </cell>
          <cell r="CP160">
            <v>31.208333333333332</v>
          </cell>
          <cell r="CV160">
            <v>86.51413165479444</v>
          </cell>
          <cell r="DA160">
            <v>2.995957575757576</v>
          </cell>
          <cell r="DD160">
            <v>0.8338322901901466</v>
          </cell>
          <cell r="FJ160">
            <v>121.5194132034424</v>
          </cell>
          <cell r="FK160">
            <v>0.26367637701990276</v>
          </cell>
          <cell r="FL160">
            <v>0.31514714789227083</v>
          </cell>
          <cell r="FO160">
            <v>0</v>
          </cell>
        </row>
        <row r="161">
          <cell r="A161">
            <v>444857</v>
          </cell>
          <cell r="C161" t="str">
            <v>Feldman, Scott</v>
          </cell>
          <cell r="Q161" t="str">
            <v>S</v>
          </cell>
          <cell r="AJ161">
            <v>4.6426791177194691</v>
          </cell>
          <cell r="AR161">
            <v>112.97177081607497</v>
          </cell>
          <cell r="AS161">
            <v>0.28792217640294215</v>
          </cell>
          <cell r="AT161">
            <v>0.53705113480520583</v>
          </cell>
          <cell r="BE161">
            <v>1.6949952999717768</v>
          </cell>
          <cell r="CP161">
            <v>33.375</v>
          </cell>
          <cell r="CV161">
            <v>89.45045853940438</v>
          </cell>
          <cell r="DA161">
            <v>7.361618181818181</v>
          </cell>
          <cell r="DD161">
            <v>0.87421566712554499</v>
          </cell>
          <cell r="FJ161">
            <v>121.57027555335549</v>
          </cell>
          <cell r="FK161">
            <v>0.26163553269630552</v>
          </cell>
          <cell r="FL161">
            <v>9.9434153723230126E-2</v>
          </cell>
          <cell r="FO161">
            <v>0.17478249885926278</v>
          </cell>
        </row>
        <row r="162">
          <cell r="A162">
            <v>444935</v>
          </cell>
          <cell r="C162" t="str">
            <v>Hagadone, Nick</v>
          </cell>
          <cell r="Q162" t="str">
            <v>R</v>
          </cell>
          <cell r="AJ162">
            <v>3.552291549904226</v>
          </cell>
          <cell r="AR162">
            <v>42.868124849511119</v>
          </cell>
          <cell r="AS162">
            <v>-0.58367615296975339</v>
          </cell>
          <cell r="AT162">
            <v>0.74111894169897519</v>
          </cell>
          <cell r="BE162">
            <v>1.0090641834542788</v>
          </cell>
          <cell r="CP162">
            <v>30.458333333333332</v>
          </cell>
          <cell r="CV162">
            <v>94.37837558319913</v>
          </cell>
          <cell r="DA162">
            <v>2.1515131313131315</v>
          </cell>
          <cell r="DD162">
            <v>1.2007084740023939</v>
          </cell>
          <cell r="FJ162">
            <v>42.868124849511119</v>
          </cell>
          <cell r="FK162">
            <v>0.26300000000000001</v>
          </cell>
          <cell r="FL162">
            <v>-0.45771058715020413</v>
          </cell>
          <cell r="FO162">
            <v>1</v>
          </cell>
        </row>
        <row r="163">
          <cell r="A163">
            <v>444992</v>
          </cell>
          <cell r="C163" t="str">
            <v>Welker, Duke</v>
          </cell>
          <cell r="Q163" t="str">
            <v>R</v>
          </cell>
          <cell r="AJ163">
            <v>5.4028335110065022</v>
          </cell>
          <cell r="AR163">
            <v>16.632482222222222</v>
          </cell>
          <cell r="AS163">
            <v>-0.86593010418202765</v>
          </cell>
          <cell r="AT163">
            <v>0.81410070240351451</v>
          </cell>
          <cell r="BE163">
            <v>1.2951812349358682</v>
          </cell>
          <cell r="CP163">
            <v>30.375</v>
          </cell>
          <cell r="CV163">
            <v>95.587190329218117</v>
          </cell>
          <cell r="DA163">
            <v>2.4240404040404041E-2</v>
          </cell>
          <cell r="DD163">
            <v>1.1278285013578802</v>
          </cell>
          <cell r="FJ163">
            <v>41.581205555555556</v>
          </cell>
          <cell r="FK163">
            <v>0.26300000000000001</v>
          </cell>
          <cell r="FL163">
            <v>0.41735666645310854</v>
          </cell>
          <cell r="FO163">
            <v>1</v>
          </cell>
        </row>
        <row r="164">
          <cell r="A164">
            <v>445060</v>
          </cell>
          <cell r="C164" t="str">
            <v>Nolasco, Ricky</v>
          </cell>
          <cell r="Q164" t="str">
            <v>S</v>
          </cell>
          <cell r="AJ164">
            <v>4.4584041370993299</v>
          </cell>
          <cell r="AR164">
            <v>126.44876104984569</v>
          </cell>
          <cell r="AS164">
            <v>-0.23795059433099761</v>
          </cell>
          <cell r="AT164">
            <v>0.46204714296989702</v>
          </cell>
          <cell r="BE164">
            <v>1.1773346375750902</v>
          </cell>
          <cell r="CP164">
            <v>33.541666666666664</v>
          </cell>
          <cell r="CV164">
            <v>90.346278961901191</v>
          </cell>
          <cell r="DA164">
            <v>9.1575757575757581</v>
          </cell>
          <cell r="DD164">
            <v>0.94129343024652368</v>
          </cell>
          <cell r="FJ164">
            <v>126.44876104984569</v>
          </cell>
          <cell r="FK164">
            <v>0.26954673597052348</v>
          </cell>
          <cell r="FL164">
            <v>-0.22269052793654814</v>
          </cell>
          <cell r="FO164">
            <v>0</v>
          </cell>
        </row>
        <row r="165">
          <cell r="A165">
            <v>445090</v>
          </cell>
          <cell r="C165" t="str">
            <v>Korecky, Bobby</v>
          </cell>
          <cell r="Q165" t="str">
            <v>R</v>
          </cell>
          <cell r="AJ165">
            <v>5.4497472170383938</v>
          </cell>
          <cell r="AR165">
            <v>17.357226155734043</v>
          </cell>
          <cell r="AS165">
            <v>-0.46479231865226101</v>
          </cell>
          <cell r="AT165">
            <v>0.37764228321842569</v>
          </cell>
          <cell r="BE165">
            <v>0.82611304195384683</v>
          </cell>
          <cell r="CP165">
            <v>36.791666666666664</v>
          </cell>
          <cell r="CV165">
            <v>88.55676236212949</v>
          </cell>
          <cell r="DA165">
            <v>0.50909090909090915</v>
          </cell>
          <cell r="DD165">
            <v>0.96200248563175317</v>
          </cell>
          <cell r="FJ165">
            <v>43.393065389335106</v>
          </cell>
          <cell r="FK165">
            <v>0.26300000000000001</v>
          </cell>
          <cell r="FL165">
            <v>0.2336453906228815</v>
          </cell>
          <cell r="FO165">
            <v>1</v>
          </cell>
        </row>
        <row r="166">
          <cell r="A166">
            <v>445153</v>
          </cell>
          <cell r="C166" t="str">
            <v>Downs, Darin</v>
          </cell>
          <cell r="Q166" t="str">
            <v>R</v>
          </cell>
          <cell r="AJ166">
            <v>4.9436912098796659</v>
          </cell>
          <cell r="AR166">
            <v>16.456082222222221</v>
          </cell>
          <cell r="AS166">
            <v>0.64490562080918135</v>
          </cell>
          <cell r="AT166">
            <v>0.69262065521566618</v>
          </cell>
          <cell r="BE166">
            <v>1.2350394882778883</v>
          </cell>
          <cell r="CP166">
            <v>31.541666666666668</v>
          </cell>
          <cell r="CV166">
            <v>90.065931097947242</v>
          </cell>
          <cell r="DA166">
            <v>1.6484868686868688</v>
          </cell>
          <cell r="DD166">
            <v>1.1190004832159672</v>
          </cell>
          <cell r="FJ166">
            <v>41.140205555555553</v>
          </cell>
          <cell r="FK166">
            <v>0.26300000000000001</v>
          </cell>
          <cell r="FL166">
            <v>-0.89270778651319638</v>
          </cell>
          <cell r="FO166">
            <v>1</v>
          </cell>
        </row>
        <row r="167">
          <cell r="A167">
            <v>445156</v>
          </cell>
          <cell r="C167" t="str">
            <v>Marshall, Sean</v>
          </cell>
          <cell r="Q167" t="str">
            <v>R</v>
          </cell>
          <cell r="AJ167">
            <v>5.1124925054129502</v>
          </cell>
          <cell r="AR167">
            <v>16.103282222222223</v>
          </cell>
          <cell r="AS167">
            <v>-3.0507013995903653</v>
          </cell>
          <cell r="AT167">
            <v>0.51456068390176424</v>
          </cell>
          <cell r="BE167">
            <v>1.2774730249027513</v>
          </cell>
          <cell r="CP167">
            <v>33.875</v>
          </cell>
          <cell r="CV167">
            <v>87.950786193053958</v>
          </cell>
          <cell r="DA167">
            <v>6.6565676767676765</v>
          </cell>
          <cell r="DD167">
            <v>1.1118170019709952</v>
          </cell>
          <cell r="FJ167">
            <v>40.258205555555556</v>
          </cell>
          <cell r="FK167">
            <v>0.26300000000000001</v>
          </cell>
          <cell r="FL167">
            <v>0.28066079819022638</v>
          </cell>
          <cell r="FO167">
            <v>1</v>
          </cell>
        </row>
        <row r="168">
          <cell r="A168">
            <v>445163</v>
          </cell>
          <cell r="C168" t="str">
            <v>Janssen, Casey</v>
          </cell>
          <cell r="Q168" t="str">
            <v>R</v>
          </cell>
          <cell r="AJ168">
            <v>4.9799034253256096</v>
          </cell>
          <cell r="AR168">
            <v>15.964682222222223</v>
          </cell>
          <cell r="AS168">
            <v>1.6611374243663126</v>
          </cell>
          <cell r="AT168">
            <v>0.39445961826266446</v>
          </cell>
          <cell r="BE168">
            <v>1.0541034871255268</v>
          </cell>
          <cell r="CP168">
            <v>34.791666666666664</v>
          </cell>
          <cell r="CV168">
            <v>87.27547322308304</v>
          </cell>
          <cell r="DA168">
            <v>7.6383838383838381</v>
          </cell>
          <cell r="DD168">
            <v>1.0556828472715347</v>
          </cell>
          <cell r="FJ168">
            <v>39.911705555555557</v>
          </cell>
          <cell r="FK168">
            <v>0.26300000000000001</v>
          </cell>
          <cell r="FL168">
            <v>-0.46489721484616786</v>
          </cell>
          <cell r="FO168">
            <v>1</v>
          </cell>
        </row>
        <row r="169">
          <cell r="A169">
            <v>445170</v>
          </cell>
          <cell r="C169" t="str">
            <v>Redmond, Todd</v>
          </cell>
          <cell r="Q169" t="str">
            <v>S</v>
          </cell>
          <cell r="AJ169">
            <v>5.5821183692170377</v>
          </cell>
          <cell r="AR169">
            <v>44.944503243728533</v>
          </cell>
          <cell r="AS169">
            <v>-0.23638202577845785</v>
          </cell>
          <cell r="AT169">
            <v>0.41546105212265028</v>
          </cell>
          <cell r="BE169">
            <v>1.0484680447375712</v>
          </cell>
          <cell r="CP169">
            <v>31.125</v>
          </cell>
          <cell r="CV169">
            <v>89.054413245040223</v>
          </cell>
          <cell r="DA169">
            <v>1.0383818181818181</v>
          </cell>
          <cell r="DD169">
            <v>1.0535381681403908</v>
          </cell>
          <cell r="FJ169">
            <v>112.36125810932133</v>
          </cell>
          <cell r="FK169">
            <v>0.2630896133070133</v>
          </cell>
          <cell r="FL169">
            <v>-0.15003706148521953</v>
          </cell>
          <cell r="FO169">
            <v>0.36269588334013869</v>
          </cell>
        </row>
        <row r="170">
          <cell r="A170">
            <v>445177</v>
          </cell>
          <cell r="C170" t="str">
            <v>Heath, Deunte</v>
          </cell>
          <cell r="Q170" t="str">
            <v>S</v>
          </cell>
          <cell r="AJ170">
            <v>5.2771626253476445</v>
          </cell>
          <cell r="AR170">
            <v>43.242296296296303</v>
          </cell>
          <cell r="AS170">
            <v>0.14631200057339364</v>
          </cell>
          <cell r="AT170">
            <v>0.7821816963144278</v>
          </cell>
          <cell r="BE170">
            <v>0.94577739301368646</v>
          </cell>
          <cell r="CP170">
            <v>30.875</v>
          </cell>
          <cell r="CV170">
            <v>90.68451954732511</v>
          </cell>
          <cell r="DA170">
            <v>5.8587878787878786E-2</v>
          </cell>
          <cell r="DD170">
            <v>1.1934439672656159</v>
          </cell>
          <cell r="FJ170">
            <v>108.10574074074074</v>
          </cell>
          <cell r="FK170">
            <v>0.26300000000000001</v>
          </cell>
          <cell r="FL170">
            <v>0.25778609533227059</v>
          </cell>
          <cell r="FO170">
            <v>0.42214996132520077</v>
          </cell>
        </row>
        <row r="171">
          <cell r="A171">
            <v>445193</v>
          </cell>
          <cell r="C171" t="str">
            <v>Coello, Robert</v>
          </cell>
          <cell r="Q171" t="str">
            <v>S</v>
          </cell>
          <cell r="AJ171">
            <v>6.0699883977405831</v>
          </cell>
          <cell r="AR171">
            <v>42.702296296296304</v>
          </cell>
          <cell r="AS171">
            <v>1.1667475037875157</v>
          </cell>
          <cell r="AT171">
            <v>0.60219439448061174</v>
          </cell>
          <cell r="BE171">
            <v>1.1721959496572987</v>
          </cell>
          <cell r="CP171">
            <v>31.625</v>
          </cell>
          <cell r="CV171">
            <v>89.380513374485602</v>
          </cell>
          <cell r="DA171">
            <v>0.17575757575757575</v>
          </cell>
          <cell r="DD171">
            <v>1.2085753575820843</v>
          </cell>
          <cell r="FJ171">
            <v>106.75574074074075</v>
          </cell>
          <cell r="FK171">
            <v>0.26300000000000001</v>
          </cell>
          <cell r="FL171">
            <v>6.9572707857134986E-2</v>
          </cell>
          <cell r="FO171">
            <v>0</v>
          </cell>
        </row>
        <row r="172">
          <cell r="A172">
            <v>445197</v>
          </cell>
          <cell r="C172" t="str">
            <v>Dunn, Mike</v>
          </cell>
          <cell r="Q172" t="str">
            <v>R</v>
          </cell>
          <cell r="AJ172">
            <v>4.116836536102694</v>
          </cell>
          <cell r="AR172">
            <v>28.011033742494018</v>
          </cell>
          <cell r="AS172">
            <v>0.17001919210664049</v>
          </cell>
          <cell r="AT172">
            <v>0.80015484624639155</v>
          </cell>
          <cell r="BE172">
            <v>0.87689071598461255</v>
          </cell>
          <cell r="CP172">
            <v>31.125</v>
          </cell>
          <cell r="CV172">
            <v>94.393979541577536</v>
          </cell>
          <cell r="DA172">
            <v>6.0969676767676759</v>
          </cell>
          <cell r="DD172">
            <v>1.2624803958779349</v>
          </cell>
          <cell r="FJ172">
            <v>45.910005555555557</v>
          </cell>
          <cell r="FK172">
            <v>0.26431003388947755</v>
          </cell>
          <cell r="FL172">
            <v>0.19628549495577166</v>
          </cell>
          <cell r="FO172">
            <v>1</v>
          </cell>
        </row>
        <row r="173">
          <cell r="A173">
            <v>445204</v>
          </cell>
          <cell r="C173" t="str">
            <v>Brummett, Tyson</v>
          </cell>
          <cell r="Q173" t="str">
            <v>S</v>
          </cell>
          <cell r="AJ173">
            <v>5.9624529881497681</v>
          </cell>
          <cell r="AR173">
            <v>42.522296296296304</v>
          </cell>
          <cell r="AS173">
            <v>0.41768737111642501</v>
          </cell>
          <cell r="AT173">
            <v>0.88354504426748626</v>
          </cell>
          <cell r="BE173">
            <v>1.0156515351097724</v>
          </cell>
          <cell r="CP173">
            <v>31.875</v>
          </cell>
          <cell r="CV173">
            <v>91.6</v>
          </cell>
          <cell r="DA173">
            <v>4.0424242424242423E-3</v>
          </cell>
          <cell r="DD173">
            <v>1.0197697808098138</v>
          </cell>
          <cell r="FJ173">
            <v>106.30574074074075</v>
          </cell>
          <cell r="FK173">
            <v>0.26300000000000001</v>
          </cell>
          <cell r="FL173">
            <v>-0.39043763790634073</v>
          </cell>
          <cell r="FO173">
            <v>0</v>
          </cell>
        </row>
        <row r="174">
          <cell r="A174">
            <v>445213</v>
          </cell>
          <cell r="C174" t="str">
            <v>Kintzler, Brandon</v>
          </cell>
          <cell r="Q174" t="str">
            <v>R</v>
          </cell>
          <cell r="AJ174">
            <v>3.763895206782478</v>
          </cell>
          <cell r="AR174">
            <v>53.523126375324217</v>
          </cell>
          <cell r="AS174">
            <v>-0.27506532540898065</v>
          </cell>
          <cell r="AT174">
            <v>0.53362542310284733</v>
          </cell>
          <cell r="BE174">
            <v>1.3860784417268164</v>
          </cell>
          <cell r="CP174">
            <v>31.875</v>
          </cell>
          <cell r="CV174">
            <v>91.275405743598498</v>
          </cell>
          <cell r="DA174">
            <v>3.9939414141414149</v>
          </cell>
          <cell r="DD174">
            <v>0.69583421623032948</v>
          </cell>
          <cell r="FJ174">
            <v>53.523126375324217</v>
          </cell>
          <cell r="FK174">
            <v>0.26276191673466581</v>
          </cell>
          <cell r="FL174">
            <v>0.38181306457579561</v>
          </cell>
          <cell r="FO174">
            <v>1</v>
          </cell>
        </row>
        <row r="175">
          <cell r="A175">
            <v>445216</v>
          </cell>
          <cell r="C175" t="str">
            <v>McCutchen, Daniel</v>
          </cell>
          <cell r="Q175" t="str">
            <v>S</v>
          </cell>
          <cell r="AJ175">
            <v>6.3953676964467174</v>
          </cell>
          <cell r="AR175">
            <v>55.54796132672805</v>
          </cell>
          <cell r="AS175">
            <v>-0.11842662463590437</v>
          </cell>
          <cell r="AT175">
            <v>0.30060089497097475</v>
          </cell>
          <cell r="BE175">
            <v>0.89476508306787295</v>
          </cell>
          <cell r="CP175">
            <v>33.791666666666664</v>
          </cell>
          <cell r="CV175">
            <v>87.8727870534875</v>
          </cell>
          <cell r="DA175">
            <v>1.1575757575757575</v>
          </cell>
          <cell r="DD175">
            <v>0.90166206485328404</v>
          </cell>
          <cell r="FJ175">
            <v>138.86990331682011</v>
          </cell>
          <cell r="FK175">
            <v>0.26300000000000001</v>
          </cell>
          <cell r="FL175">
            <v>0.12631723043448403</v>
          </cell>
          <cell r="FO175">
            <v>0</v>
          </cell>
        </row>
        <row r="176">
          <cell r="A176">
            <v>445276</v>
          </cell>
          <cell r="C176" t="str">
            <v>Jansen, Kenley</v>
          </cell>
          <cell r="Q176" t="str">
            <v>R</v>
          </cell>
          <cell r="AJ176">
            <v>2.6431446572728601</v>
          </cell>
          <cell r="AR176">
            <v>55.739077706720977</v>
          </cell>
          <cell r="AS176">
            <v>-3.277360950529816E-2</v>
          </cell>
          <cell r="AT176">
            <v>0.51622473089138621</v>
          </cell>
          <cell r="BE176">
            <v>1.1736746074106632</v>
          </cell>
          <cell r="CP176">
            <v>28.791666666666668</v>
          </cell>
          <cell r="CV176">
            <v>91.845950619887617</v>
          </cell>
          <cell r="DA176">
            <v>7.0909090909090917</v>
          </cell>
          <cell r="DD176">
            <v>1.5283732801385972</v>
          </cell>
          <cell r="FJ176">
            <v>55.739077706720977</v>
          </cell>
          <cell r="FK176">
            <v>0.26265861203834551</v>
          </cell>
          <cell r="FL176">
            <v>0.10558804164323871</v>
          </cell>
          <cell r="FO176">
            <v>1</v>
          </cell>
        </row>
        <row r="177">
          <cell r="A177">
            <v>445590</v>
          </cell>
          <cell r="C177" t="str">
            <v>Stults, Eric</v>
          </cell>
          <cell r="Q177" t="str">
            <v>S</v>
          </cell>
          <cell r="AJ177">
            <v>5.4097627327491304</v>
          </cell>
          <cell r="AR177">
            <v>46.304562385777785</v>
          </cell>
          <cell r="AS177">
            <v>-7.8426843481161676E-2</v>
          </cell>
          <cell r="AT177">
            <v>0.39558949707494695</v>
          </cell>
          <cell r="BE177">
            <v>0.90576184527879355</v>
          </cell>
          <cell r="CP177">
            <v>36.541666666666664</v>
          </cell>
          <cell r="CV177">
            <v>88.886691317635112</v>
          </cell>
          <cell r="DA177">
            <v>4.0343454545454547</v>
          </cell>
          <cell r="DD177">
            <v>0.89696240766462965</v>
          </cell>
          <cell r="FJ177">
            <v>115.76140596444446</v>
          </cell>
          <cell r="FK177">
            <v>0.25326703541080636</v>
          </cell>
          <cell r="FL177">
            <v>-7.2206002227292912E-2</v>
          </cell>
          <cell r="FO177">
            <v>0</v>
          </cell>
        </row>
        <row r="178">
          <cell r="A178">
            <v>445612</v>
          </cell>
          <cell r="C178" t="str">
            <v>Thayer, Dale</v>
          </cell>
          <cell r="Q178" t="str">
            <v>R</v>
          </cell>
          <cell r="AJ178">
            <v>4.4534376736907593</v>
          </cell>
          <cell r="AR178">
            <v>18.420534518648889</v>
          </cell>
          <cell r="AS178">
            <v>-0.76533646837659164</v>
          </cell>
          <cell r="AT178">
            <v>0.53468347064725952</v>
          </cell>
          <cell r="BE178">
            <v>1.0570343589953446</v>
          </cell>
          <cell r="CP178">
            <v>35.541666666666664</v>
          </cell>
          <cell r="CV178">
            <v>90.585062426522214</v>
          </cell>
          <cell r="DA178">
            <v>4.575759595959596</v>
          </cell>
          <cell r="DD178">
            <v>0.94982629425389797</v>
          </cell>
          <cell r="FJ178">
            <v>46.051336296622225</v>
          </cell>
          <cell r="FK178">
            <v>0.26265861203834551</v>
          </cell>
          <cell r="FL178">
            <v>0.66980791485381397</v>
          </cell>
          <cell r="FO178">
            <v>1</v>
          </cell>
        </row>
        <row r="179">
          <cell r="A179">
            <v>445926</v>
          </cell>
          <cell r="C179" t="str">
            <v>Chavez, Jesse</v>
          </cell>
          <cell r="Q179" t="str">
            <v>S</v>
          </cell>
          <cell r="AJ179">
            <v>4.1118174891194643</v>
          </cell>
          <cell r="AR179">
            <v>122.93203602896691</v>
          </cell>
          <cell r="AS179">
            <v>-0.77931365284509102</v>
          </cell>
          <cell r="AT179">
            <v>0.46434311871169587</v>
          </cell>
          <cell r="BE179">
            <v>1.1722340956778339</v>
          </cell>
          <cell r="CP179">
            <v>32.875</v>
          </cell>
          <cell r="CV179">
            <v>91.476608628770748</v>
          </cell>
          <cell r="DA179">
            <v>3.5636363636363635</v>
          </cell>
          <cell r="DD179">
            <v>0.99178452604009126</v>
          </cell>
          <cell r="FJ179">
            <v>122.93203602896691</v>
          </cell>
          <cell r="FK179">
            <v>0.26265739352789053</v>
          </cell>
          <cell r="FL179">
            <v>-1.4772458792432972E-2</v>
          </cell>
          <cell r="FO179">
            <v>0.42437911504131942</v>
          </cell>
        </row>
        <row r="180">
          <cell r="A180">
            <v>445968</v>
          </cell>
          <cell r="C180" t="str">
            <v>Eveland, Dana</v>
          </cell>
          <cell r="Q180" t="str">
            <v>R</v>
          </cell>
          <cell r="AJ180">
            <v>4.7914335534483268</v>
          </cell>
          <cell r="AR180">
            <v>17.74840398766105</v>
          </cell>
          <cell r="AS180">
            <v>-0.52364971179665176</v>
          </cell>
          <cell r="AT180">
            <v>0.46699591698562465</v>
          </cell>
          <cell r="BE180">
            <v>1.3765416349949964</v>
          </cell>
          <cell r="CP180">
            <v>32.708333333333336</v>
          </cell>
          <cell r="CV180">
            <v>89.756288785480393</v>
          </cell>
          <cell r="DA180">
            <v>3.3494949494949493</v>
          </cell>
          <cell r="DD180">
            <v>1.0601018002302671</v>
          </cell>
          <cell r="FJ180">
            <v>44.371009969152624</v>
          </cell>
          <cell r="FK180">
            <v>0.26300000000000001</v>
          </cell>
          <cell r="FL180">
            <v>0.64745219558226186</v>
          </cell>
          <cell r="FO180">
            <v>1</v>
          </cell>
        </row>
        <row r="181">
          <cell r="A181">
            <v>446003</v>
          </cell>
          <cell r="C181" t="str">
            <v>Asencio, Jairo</v>
          </cell>
          <cell r="Q181" t="str">
            <v>R</v>
          </cell>
          <cell r="AJ181">
            <v>4.7132790991661917</v>
          </cell>
          <cell r="AR181">
            <v>16.216682222222222</v>
          </cell>
          <cell r="AS181">
            <v>-0.91569743524950753</v>
          </cell>
          <cell r="AT181">
            <v>0.74117192799982412</v>
          </cell>
          <cell r="BE181">
            <v>1.1703797242192231</v>
          </cell>
          <cell r="CP181">
            <v>33.125</v>
          </cell>
          <cell r="CV181">
            <v>90.47250102880659</v>
          </cell>
          <cell r="DA181">
            <v>1.0121232323232323</v>
          </cell>
          <cell r="DD181">
            <v>1.3620158213908666</v>
          </cell>
          <cell r="FJ181">
            <v>40.541705555555552</v>
          </cell>
          <cell r="FK181">
            <v>0.26300000000000001</v>
          </cell>
          <cell r="FL181">
            <v>-0.50452090890175638</v>
          </cell>
          <cell r="FO181">
            <v>1</v>
          </cell>
        </row>
        <row r="182">
          <cell r="A182">
            <v>446099</v>
          </cell>
          <cell r="C182" t="str">
            <v>Axford, John</v>
          </cell>
          <cell r="Q182" t="str">
            <v>R</v>
          </cell>
          <cell r="AJ182">
            <v>3.8226350275640417</v>
          </cell>
          <cell r="AR182">
            <v>54.286637542148149</v>
          </cell>
          <cell r="AS182">
            <v>-0.46251052466732595</v>
          </cell>
          <cell r="AT182">
            <v>0.55824567059961683</v>
          </cell>
          <cell r="BE182">
            <v>1.1762832028935126</v>
          </cell>
          <cell r="CP182">
            <v>33.208333333333336</v>
          </cell>
          <cell r="CV182">
            <v>94.24234912837845</v>
          </cell>
          <cell r="DA182">
            <v>7.8383858585858572</v>
          </cell>
          <cell r="DD182">
            <v>1.0512726651888633</v>
          </cell>
          <cell r="FJ182">
            <v>54.286637542148149</v>
          </cell>
          <cell r="FK182">
            <v>0.26300000000000001</v>
          </cell>
          <cell r="FL182">
            <v>0.39529388903140278</v>
          </cell>
          <cell r="FO182">
            <v>1</v>
          </cell>
        </row>
        <row r="183">
          <cell r="A183">
            <v>446185</v>
          </cell>
          <cell r="C183" t="str">
            <v>Ondrusek, Logan</v>
          </cell>
          <cell r="Q183" t="str">
            <v>R</v>
          </cell>
          <cell r="AJ183">
            <v>4.3925681177464799</v>
          </cell>
          <cell r="AR183">
            <v>16.481282222222223</v>
          </cell>
          <cell r="AS183">
            <v>-0.72097924051432627</v>
          </cell>
          <cell r="AT183">
            <v>0.78057535841221903</v>
          </cell>
          <cell r="BE183">
            <v>1.6028724764068956</v>
          </cell>
          <cell r="CP183">
            <v>31.375</v>
          </cell>
          <cell r="CV183">
            <v>91.655398319914639</v>
          </cell>
          <cell r="DA183">
            <v>5.0181818181818185</v>
          </cell>
          <cell r="DD183">
            <v>1.0266827898585409</v>
          </cell>
          <cell r="FJ183">
            <v>41.203205555555556</v>
          </cell>
          <cell r="FK183">
            <v>0.26205546280787123</v>
          </cell>
          <cell r="FL183">
            <v>7.5235298283189173E-2</v>
          </cell>
          <cell r="FO183">
            <v>1</v>
          </cell>
        </row>
        <row r="184">
          <cell r="A184">
            <v>446207</v>
          </cell>
          <cell r="C184" t="str">
            <v>Geer, Josh</v>
          </cell>
          <cell r="Q184" t="str">
            <v>S</v>
          </cell>
          <cell r="AJ184">
            <v>6.2673096084235729</v>
          </cell>
          <cell r="AR184">
            <v>44.89245243245886</v>
          </cell>
          <cell r="AS184">
            <v>0.41794368835761719</v>
          </cell>
          <cell r="AT184">
            <v>0.88208391051094281</v>
          </cell>
          <cell r="BE184">
            <v>0.99439899798467202</v>
          </cell>
          <cell r="CP184">
            <v>33.041666666666664</v>
          </cell>
          <cell r="CV184">
            <v>92.1</v>
          </cell>
          <cell r="DA184">
            <v>0</v>
          </cell>
          <cell r="DD184">
            <v>0.85849665524075003</v>
          </cell>
          <cell r="FJ184">
            <v>112.23113108114714</v>
          </cell>
          <cell r="FK184">
            <v>0.26300000000000001</v>
          </cell>
          <cell r="FL184">
            <v>0.15240880052147954</v>
          </cell>
          <cell r="FO184">
            <v>0</v>
          </cell>
        </row>
        <row r="185">
          <cell r="A185">
            <v>446248</v>
          </cell>
          <cell r="C185" t="str">
            <v>Augenstein, Bryan</v>
          </cell>
          <cell r="Q185" t="str">
            <v>R</v>
          </cell>
          <cell r="AJ185">
            <v>5.5556129211267162</v>
          </cell>
          <cell r="AR185">
            <v>16.695482222222221</v>
          </cell>
          <cell r="AS185">
            <v>0.66527986595888844</v>
          </cell>
          <cell r="AT185">
            <v>0.93196698626895647</v>
          </cell>
          <cell r="BE185">
            <v>1.1826778120342882</v>
          </cell>
          <cell r="CP185">
            <v>29.958333333333332</v>
          </cell>
          <cell r="CV185">
            <v>92.1</v>
          </cell>
          <cell r="DA185">
            <v>0</v>
          </cell>
          <cell r="DD185">
            <v>1.1773933216922579</v>
          </cell>
          <cell r="FJ185">
            <v>41.738705555555555</v>
          </cell>
          <cell r="FK185">
            <v>0.26300000000000001</v>
          </cell>
          <cell r="FL185">
            <v>-0.75836739561216926</v>
          </cell>
          <cell r="FO185">
            <v>1</v>
          </cell>
        </row>
        <row r="186">
          <cell r="A186">
            <v>446264</v>
          </cell>
          <cell r="C186" t="str">
            <v>Enright, Barry</v>
          </cell>
          <cell r="Q186" t="str">
            <v>S</v>
          </cell>
          <cell r="AJ186">
            <v>6.3371452701913569</v>
          </cell>
          <cell r="AR186">
            <v>43.662296296296297</v>
          </cell>
          <cell r="AS186">
            <v>-0.88732482366555721</v>
          </cell>
          <cell r="AT186">
            <v>0.60206602668626408</v>
          </cell>
          <cell r="BE186">
            <v>0.7403990308966053</v>
          </cell>
          <cell r="CP186">
            <v>30.291666666666668</v>
          </cell>
          <cell r="CV186">
            <v>89.855618178842391</v>
          </cell>
          <cell r="DA186">
            <v>0.90101212121212126</v>
          </cell>
          <cell r="DD186">
            <v>0.85523162774832562</v>
          </cell>
          <cell r="FJ186">
            <v>109.15574074074074</v>
          </cell>
          <cell r="FK186">
            <v>0.26300000000000001</v>
          </cell>
          <cell r="FL186">
            <v>-0.30174557269099495</v>
          </cell>
          <cell r="FO186">
            <v>0</v>
          </cell>
        </row>
        <row r="187">
          <cell r="A187">
            <v>446290</v>
          </cell>
          <cell r="C187" t="str">
            <v>Moskos, Daniel</v>
          </cell>
          <cell r="Q187" t="str">
            <v>R</v>
          </cell>
          <cell r="AJ187">
            <v>4.7866262839975082</v>
          </cell>
          <cell r="AR187">
            <v>18.925682222222218</v>
          </cell>
          <cell r="AS187">
            <v>-0.55272074580928832</v>
          </cell>
          <cell r="AT187">
            <v>0.79358717511167121</v>
          </cell>
          <cell r="BE187">
            <v>1.016517215054477</v>
          </cell>
          <cell r="CP187">
            <v>30.208333333333332</v>
          </cell>
          <cell r="CV187">
            <v>92.1</v>
          </cell>
          <cell r="DA187">
            <v>0</v>
          </cell>
          <cell r="DD187">
            <v>0.88861412909094761</v>
          </cell>
          <cell r="FJ187">
            <v>47.314205555555546</v>
          </cell>
          <cell r="FK187">
            <v>0.26300000000000001</v>
          </cell>
          <cell r="FL187">
            <v>0.5097238483324037</v>
          </cell>
          <cell r="FO187">
            <v>1</v>
          </cell>
        </row>
        <row r="188">
          <cell r="A188">
            <v>446305</v>
          </cell>
          <cell r="C188" t="str">
            <v>Turpen, Daniel</v>
          </cell>
          <cell r="Q188" t="str">
            <v>R</v>
          </cell>
          <cell r="AJ188">
            <v>5.4948422882121095</v>
          </cell>
          <cell r="AR188">
            <v>17.75754779881213</v>
          </cell>
          <cell r="AS188">
            <v>-4.664506569112109E-2</v>
          </cell>
          <cell r="AT188">
            <v>0.78966211426239385</v>
          </cell>
          <cell r="BE188">
            <v>0.90219780886217382</v>
          </cell>
          <cell r="CP188">
            <v>29.875</v>
          </cell>
          <cell r="CV188">
            <v>92.1</v>
          </cell>
          <cell r="DA188">
            <v>0</v>
          </cell>
          <cell r="DD188">
            <v>1.087879828182559</v>
          </cell>
          <cell r="FJ188">
            <v>44.393869497030323</v>
          </cell>
          <cell r="FK188">
            <v>0.26300000000000001</v>
          </cell>
          <cell r="FL188">
            <v>-0.22535140784175703</v>
          </cell>
          <cell r="FO188">
            <v>1</v>
          </cell>
        </row>
        <row r="189">
          <cell r="A189">
            <v>446321</v>
          </cell>
          <cell r="C189" t="str">
            <v>Detwiler, Ross</v>
          </cell>
          <cell r="Q189" t="str">
            <v>S</v>
          </cell>
          <cell r="AJ189">
            <v>5.4114984238974504</v>
          </cell>
          <cell r="AR189">
            <v>48.366840781606996</v>
          </cell>
          <cell r="AS189">
            <v>-0.27695499430570636</v>
          </cell>
          <cell r="AT189">
            <v>0.58976979851711286</v>
          </cell>
          <cell r="BE189">
            <v>0.90586446328138615</v>
          </cell>
          <cell r="CP189">
            <v>30.291666666666668</v>
          </cell>
          <cell r="CV189">
            <v>92.720030831927843</v>
          </cell>
          <cell r="DA189">
            <v>3.3131333333333335</v>
          </cell>
          <cell r="DD189">
            <v>0.8958634530456171</v>
          </cell>
          <cell r="FJ189">
            <v>120.91710195401748</v>
          </cell>
          <cell r="FK189">
            <v>0.26267886190914436</v>
          </cell>
          <cell r="FL189">
            <v>0.21873711096734341</v>
          </cell>
          <cell r="FO189">
            <v>0</v>
          </cell>
        </row>
        <row r="190">
          <cell r="A190">
            <v>446341</v>
          </cell>
          <cell r="C190" t="str">
            <v>Richmond, Scott</v>
          </cell>
          <cell r="Q190" t="str">
            <v>S</v>
          </cell>
          <cell r="AJ190">
            <v>6.2146752542659058</v>
          </cell>
          <cell r="AR190">
            <v>38.922296296296302</v>
          </cell>
          <cell r="AS190">
            <v>-0.48941624759211977</v>
          </cell>
          <cell r="AT190">
            <v>0.82727408056610141</v>
          </cell>
          <cell r="BE190">
            <v>1.2274733641001254</v>
          </cell>
          <cell r="CP190">
            <v>36.875</v>
          </cell>
          <cell r="CV190">
            <v>91.6</v>
          </cell>
          <cell r="DA190">
            <v>1.0242424242424242</v>
          </cell>
          <cell r="DD190">
            <v>0.86773439258567597</v>
          </cell>
          <cell r="FJ190">
            <v>97.305740740740745</v>
          </cell>
          <cell r="FK190">
            <v>0.26300000000000001</v>
          </cell>
          <cell r="FL190">
            <v>-0.64301577371541807</v>
          </cell>
          <cell r="FO190">
            <v>0</v>
          </cell>
        </row>
        <row r="191">
          <cell r="A191">
            <v>446354</v>
          </cell>
          <cell r="C191" t="str">
            <v>Berger, Eric</v>
          </cell>
          <cell r="Q191" t="str">
            <v>R</v>
          </cell>
          <cell r="AJ191">
            <v>5.3688134519687045</v>
          </cell>
          <cell r="AR191">
            <v>16.657682222222221</v>
          </cell>
          <cell r="AS191">
            <v>-0.97260358926321144</v>
          </cell>
          <cell r="AT191">
            <v>0.9025337246303583</v>
          </cell>
          <cell r="BE191">
            <v>1.0550354713290382</v>
          </cell>
          <cell r="CP191">
            <v>30.208333333333332</v>
          </cell>
          <cell r="CV191">
            <v>92.1</v>
          </cell>
          <cell r="DA191">
            <v>0</v>
          </cell>
          <cell r="DD191">
            <v>0.97772216467538742</v>
          </cell>
          <cell r="FJ191">
            <v>41.644205555555551</v>
          </cell>
          <cell r="FK191">
            <v>0.26300000000000001</v>
          </cell>
          <cell r="FL191">
            <v>3.3000421758720241E-2</v>
          </cell>
          <cell r="FO191">
            <v>1</v>
          </cell>
        </row>
        <row r="192">
          <cell r="A192">
            <v>446372</v>
          </cell>
          <cell r="C192" t="str">
            <v>Kluber, Corey</v>
          </cell>
          <cell r="Q192" t="str">
            <v>S</v>
          </cell>
          <cell r="AJ192">
            <v>2.9849990968890507</v>
          </cell>
          <cell r="AR192">
            <v>205.02645136196963</v>
          </cell>
          <cell r="AS192">
            <v>0.21972416948691731</v>
          </cell>
          <cell r="AT192">
            <v>0.69253979803194576</v>
          </cell>
          <cell r="BE192">
            <v>1.1642083653528552</v>
          </cell>
          <cell r="CP192">
            <v>30.208333333333332</v>
          </cell>
          <cell r="CV192">
            <v>92.314098468185534</v>
          </cell>
          <cell r="DA192">
            <v>5.0262606060606059</v>
          </cell>
          <cell r="DD192">
            <v>1.1182962613736589</v>
          </cell>
          <cell r="FJ192">
            <v>205.02645136196963</v>
          </cell>
          <cell r="FK192">
            <v>0.26511208787808227</v>
          </cell>
          <cell r="FL192">
            <v>-0.21306901960554606</v>
          </cell>
          <cell r="FO192">
            <v>0</v>
          </cell>
        </row>
        <row r="193">
          <cell r="A193">
            <v>446398</v>
          </cell>
          <cell r="C193" t="str">
            <v>Carignan, Andrew</v>
          </cell>
          <cell r="Q193" t="str">
            <v>R</v>
          </cell>
          <cell r="AJ193">
            <v>5.8514672953812976</v>
          </cell>
          <cell r="AR193">
            <v>16.695482222222221</v>
          </cell>
          <cell r="AS193">
            <v>0.46294559220678011</v>
          </cell>
          <cell r="AT193">
            <v>0.89273364876537264</v>
          </cell>
          <cell r="BE193">
            <v>0.6086498122210271</v>
          </cell>
          <cell r="CP193">
            <v>29.958333333333332</v>
          </cell>
          <cell r="CV193">
            <v>91.6</v>
          </cell>
          <cell r="DA193">
            <v>0.29090909090909095</v>
          </cell>
          <cell r="DD193">
            <v>1.3351617065307366</v>
          </cell>
          <cell r="FJ193">
            <v>41.738705555555555</v>
          </cell>
          <cell r="FK193">
            <v>0.26300000000000001</v>
          </cell>
          <cell r="FL193">
            <v>0.88096734443141722</v>
          </cell>
          <cell r="FO193">
            <v>1</v>
          </cell>
        </row>
        <row r="194">
          <cell r="A194">
            <v>446399</v>
          </cell>
          <cell r="C194" t="str">
            <v>Cecil, Brett</v>
          </cell>
          <cell r="Q194" t="str">
            <v>R</v>
          </cell>
          <cell r="AJ194">
            <v>3.2379889692119237</v>
          </cell>
          <cell r="AR194">
            <v>46.237138699888888</v>
          </cell>
          <cell r="AS194">
            <v>-0.21493076990339291</v>
          </cell>
          <cell r="AT194">
            <v>0.60387299616514012</v>
          </cell>
          <cell r="BE194">
            <v>1.1992319039239294</v>
          </cell>
          <cell r="CP194">
            <v>29.958333333333332</v>
          </cell>
          <cell r="CV194">
            <v>92.420928949361752</v>
          </cell>
          <cell r="DA194">
            <v>6.4020202020202026</v>
          </cell>
          <cell r="DD194">
            <v>1.239883170307283</v>
          </cell>
          <cell r="FJ194">
            <v>46.237138699888888</v>
          </cell>
          <cell r="FK194">
            <v>0.26300000000000001</v>
          </cell>
          <cell r="FL194">
            <v>9.0849745047318603E-2</v>
          </cell>
          <cell r="FO194">
            <v>1</v>
          </cell>
        </row>
        <row r="195">
          <cell r="A195">
            <v>446488</v>
          </cell>
          <cell r="C195" t="str">
            <v>Rice, Scott</v>
          </cell>
          <cell r="Q195" t="str">
            <v>R</v>
          </cell>
          <cell r="AJ195">
            <v>4.7811891508028284</v>
          </cell>
          <cell r="AR195">
            <v>15.964682222222223</v>
          </cell>
          <cell r="AS195">
            <v>-0.30979885103464494</v>
          </cell>
          <cell r="AT195">
            <v>0.56847745745646094</v>
          </cell>
          <cell r="BE195">
            <v>1.6978871097737136</v>
          </cell>
          <cell r="CP195">
            <v>34.791666666666664</v>
          </cell>
          <cell r="CV195">
            <v>89.621674644827678</v>
          </cell>
          <cell r="DA195">
            <v>1.1757595959595961</v>
          </cell>
          <cell r="DD195">
            <v>1.0204906724633385</v>
          </cell>
          <cell r="FJ195">
            <v>39.911705555555557</v>
          </cell>
          <cell r="FK195">
            <v>0.26300000000000001</v>
          </cell>
          <cell r="FL195">
            <v>0.13394564267941345</v>
          </cell>
          <cell r="FO195">
            <v>1</v>
          </cell>
        </row>
        <row r="196">
          <cell r="A196">
            <v>446595</v>
          </cell>
          <cell r="C196" t="str">
            <v>Viola, Frank</v>
          </cell>
          <cell r="Q196" t="str">
            <v>S</v>
          </cell>
          <cell r="AJ196">
            <v>8.7548384783574011</v>
          </cell>
          <cell r="AR196">
            <v>42.402296296296299</v>
          </cell>
          <cell r="AS196">
            <v>-0.60065571466687473</v>
          </cell>
          <cell r="AT196">
            <v>0.95076436973677969</v>
          </cell>
          <cell r="BE196">
            <v>1.1996405422695753</v>
          </cell>
          <cell r="CP196">
            <v>32.041666666666664</v>
          </cell>
          <cell r="CV196">
            <v>92.1</v>
          </cell>
          <cell r="DA196">
            <v>0</v>
          </cell>
          <cell r="DD196">
            <v>1.0865682771058118</v>
          </cell>
          <cell r="FJ196">
            <v>106.00574074074075</v>
          </cell>
          <cell r="FK196">
            <v>0.26300000000000001</v>
          </cell>
          <cell r="FL196">
            <v>1.5730426944244464</v>
          </cell>
          <cell r="FO196">
            <v>0</v>
          </cell>
        </row>
        <row r="197">
          <cell r="A197">
            <v>446641</v>
          </cell>
          <cell r="C197" t="str">
            <v>Lopez, Wilton</v>
          </cell>
          <cell r="Q197" t="str">
            <v>R</v>
          </cell>
          <cell r="AJ197">
            <v>4.8289135876014679</v>
          </cell>
          <cell r="AR197">
            <v>16.241882222222223</v>
          </cell>
          <cell r="AS197">
            <v>-1.9129343122385225</v>
          </cell>
          <cell r="AT197">
            <v>0.59923140606028991</v>
          </cell>
          <cell r="BE197">
            <v>0.9221529631052916</v>
          </cell>
          <cell r="CP197">
            <v>32.958333333333336</v>
          </cell>
          <cell r="CV197">
            <v>89.718561486921828</v>
          </cell>
          <cell r="DA197">
            <v>5.4464626262626261</v>
          </cell>
          <cell r="DD197">
            <v>0.76028940776460474</v>
          </cell>
          <cell r="FJ197">
            <v>40.604705555555554</v>
          </cell>
          <cell r="FK197">
            <v>0.26294050245049355</v>
          </cell>
          <cell r="FL197">
            <v>0.59214078371303891</v>
          </cell>
          <cell r="FO197">
            <v>1</v>
          </cell>
        </row>
        <row r="198">
          <cell r="A198">
            <v>446899</v>
          </cell>
          <cell r="C198" t="str">
            <v>Ziegler, Brad</v>
          </cell>
          <cell r="Q198" t="str">
            <v>R</v>
          </cell>
          <cell r="AJ198">
            <v>3.4795579686162004</v>
          </cell>
          <cell r="AR198">
            <v>56.928834555185134</v>
          </cell>
          <cell r="AS198">
            <v>0.11160544843104887</v>
          </cell>
          <cell r="AT198">
            <v>4.4014234925525802E-16</v>
          </cell>
          <cell r="BE198">
            <v>1.3695387148846465</v>
          </cell>
          <cell r="CP198">
            <v>36.708333333333336</v>
          </cell>
          <cell r="CV198">
            <v>83</v>
          </cell>
          <cell r="DA198">
            <v>10.505048484848484</v>
          </cell>
          <cell r="DD198">
            <v>0.66528304714182218</v>
          </cell>
          <cell r="FJ198">
            <v>56.928834555185134</v>
          </cell>
          <cell r="FK198">
            <v>0.26262788748735028</v>
          </cell>
          <cell r="FL198">
            <v>3.1447681717489032E-2</v>
          </cell>
          <cell r="FO198">
            <v>1</v>
          </cell>
        </row>
        <row r="199">
          <cell r="A199">
            <v>446901</v>
          </cell>
          <cell r="C199" t="str">
            <v>Houser, James</v>
          </cell>
          <cell r="Q199" t="str">
            <v>S</v>
          </cell>
          <cell r="AJ199">
            <v>5.4653522474668899</v>
          </cell>
          <cell r="AR199">
            <v>42.762296296296299</v>
          </cell>
          <cell r="AS199">
            <v>0.78797338168164366</v>
          </cell>
          <cell r="AT199">
            <v>0.99102114418254594</v>
          </cell>
          <cell r="BE199">
            <v>1.2464235746954999</v>
          </cell>
          <cell r="CP199">
            <v>31.541666666666668</v>
          </cell>
          <cell r="CV199">
            <v>92.1</v>
          </cell>
          <cell r="DA199">
            <v>0</v>
          </cell>
          <cell r="DD199">
            <v>0.9585291528474531</v>
          </cell>
          <cell r="FJ199">
            <v>106.90574074074074</v>
          </cell>
          <cell r="FK199">
            <v>0.26300000000000001</v>
          </cell>
          <cell r="FL199">
            <v>-0.43440836686819395</v>
          </cell>
          <cell r="FO199">
            <v>0</v>
          </cell>
        </row>
        <row r="200">
          <cell r="A200">
            <v>446911</v>
          </cell>
          <cell r="C200" t="str">
            <v>Vasquez, Virgil</v>
          </cell>
          <cell r="Q200" t="str">
            <v>S</v>
          </cell>
          <cell r="AJ200">
            <v>5.3831223179375307</v>
          </cell>
          <cell r="AR200">
            <v>41.934847944117386</v>
          </cell>
          <cell r="AS200">
            <v>6.7103639130818876E-2</v>
          </cell>
          <cell r="AT200">
            <v>0.89476156876603774</v>
          </cell>
          <cell r="BE200">
            <v>0.7449720984153716</v>
          </cell>
          <cell r="CP200">
            <v>34.041666666666664</v>
          </cell>
          <cell r="CV200">
            <v>92.1</v>
          </cell>
          <cell r="DA200">
            <v>0</v>
          </cell>
          <cell r="DD200">
            <v>0.88730791070346926</v>
          </cell>
          <cell r="FJ200">
            <v>104.83711986029346</v>
          </cell>
          <cell r="FK200">
            <v>0.26300000000000001</v>
          </cell>
          <cell r="FL200">
            <v>-2.6405198698933575E-2</v>
          </cell>
          <cell r="FO200">
            <v>0</v>
          </cell>
        </row>
        <row r="201">
          <cell r="A201">
            <v>447714</v>
          </cell>
          <cell r="C201" t="str">
            <v>O'Flaherty, Eric</v>
          </cell>
          <cell r="Q201" t="str">
            <v>R</v>
          </cell>
          <cell r="AJ201">
            <v>4.6316589968304056</v>
          </cell>
          <cell r="AR201">
            <v>16.481282222222223</v>
          </cell>
          <cell r="AS201">
            <v>-1.5138509555992414</v>
          </cell>
          <cell r="AT201">
            <v>0.63678943099766139</v>
          </cell>
          <cell r="BE201">
            <v>1.4188591559328647</v>
          </cell>
          <cell r="CP201">
            <v>31.375</v>
          </cell>
          <cell r="CV201">
            <v>90.932576551576744</v>
          </cell>
          <cell r="DA201">
            <v>6.9898989898989896</v>
          </cell>
          <cell r="DD201">
            <v>0.80733838493037791</v>
          </cell>
          <cell r="FJ201">
            <v>41.203205555555556</v>
          </cell>
          <cell r="FK201">
            <v>0.26300000000000001</v>
          </cell>
          <cell r="FL201">
            <v>-7.2665466652684099E-2</v>
          </cell>
          <cell r="FO201">
            <v>1</v>
          </cell>
        </row>
        <row r="202">
          <cell r="A202">
            <v>447744</v>
          </cell>
          <cell r="C202" t="str">
            <v>Valdes, Raul</v>
          </cell>
          <cell r="Q202" t="str">
            <v>S</v>
          </cell>
          <cell r="AJ202">
            <v>5.6455487327873746</v>
          </cell>
          <cell r="AR202">
            <v>37.662296296296297</v>
          </cell>
          <cell r="AS202">
            <v>-0.35074034442840696</v>
          </cell>
          <cell r="AT202">
            <v>0.3297860018351616</v>
          </cell>
          <cell r="BE202">
            <v>0.53798149102071879</v>
          </cell>
          <cell r="CP202">
            <v>38.625</v>
          </cell>
          <cell r="CV202">
            <v>86.791615137103804</v>
          </cell>
          <cell r="DA202">
            <v>0.85050303030303032</v>
          </cell>
          <cell r="DD202">
            <v>1.1020999843270944</v>
          </cell>
          <cell r="FJ202">
            <v>94.15574074074074</v>
          </cell>
          <cell r="FK202">
            <v>0.26338233082836016</v>
          </cell>
          <cell r="FL202">
            <v>-0.26762508565362914</v>
          </cell>
          <cell r="FO202">
            <v>0.16962814053028841</v>
          </cell>
        </row>
        <row r="203">
          <cell r="A203">
            <v>447755</v>
          </cell>
          <cell r="C203" t="str">
            <v>Delabar, Steve</v>
          </cell>
          <cell r="Q203" t="str">
            <v>R</v>
          </cell>
          <cell r="AJ203">
            <v>4.6589975403105086</v>
          </cell>
          <cell r="AR203">
            <v>17.99570873768889</v>
          </cell>
          <cell r="AS203">
            <v>8.4684937450959188E-2</v>
          </cell>
          <cell r="AT203">
            <v>0.77485439148414836</v>
          </cell>
          <cell r="BE203">
            <v>0.89665253517063048</v>
          </cell>
          <cell r="CP203">
            <v>32.958333333333336</v>
          </cell>
          <cell r="CV203">
            <v>91.806930948955724</v>
          </cell>
          <cell r="DA203">
            <v>3.5393959595959599</v>
          </cell>
          <cell r="DD203">
            <v>1.2872529807233537</v>
          </cell>
          <cell r="FJ203">
            <v>44.989271844222223</v>
          </cell>
          <cell r="FK203">
            <v>0.26300000000000001</v>
          </cell>
          <cell r="FL203">
            <v>0.13414935871866168</v>
          </cell>
          <cell r="FO203">
            <v>1</v>
          </cell>
        </row>
        <row r="204">
          <cell r="A204">
            <v>447763</v>
          </cell>
          <cell r="C204" t="str">
            <v>Castillo, Jesus</v>
          </cell>
          <cell r="Q204" t="str">
            <v>R</v>
          </cell>
          <cell r="AJ204">
            <v>5.7305626284946749</v>
          </cell>
          <cell r="AR204">
            <v>16.367882222222221</v>
          </cell>
          <cell r="AS204">
            <v>1.7477411034302568</v>
          </cell>
          <cell r="AT204">
            <v>0.97562060100837777</v>
          </cell>
          <cell r="BE204">
            <v>0.9964992817135252</v>
          </cell>
          <cell r="CP204">
            <v>32.125</v>
          </cell>
          <cell r="CV204">
            <v>92.1</v>
          </cell>
          <cell r="DA204">
            <v>0</v>
          </cell>
          <cell r="DD204">
            <v>0.94300101208892617</v>
          </cell>
          <cell r="FJ204">
            <v>40.919705555555552</v>
          </cell>
          <cell r="FK204">
            <v>0.26300000000000001</v>
          </cell>
          <cell r="FL204">
            <v>0.67156768649505372</v>
          </cell>
          <cell r="FO204">
            <v>1</v>
          </cell>
        </row>
        <row r="205">
          <cell r="A205">
            <v>448159</v>
          </cell>
          <cell r="C205" t="str">
            <v>Parra, Manny</v>
          </cell>
          <cell r="Q205" t="str">
            <v>R</v>
          </cell>
          <cell r="AJ205">
            <v>3.943732289632798</v>
          </cell>
          <cell r="AR205">
            <v>33.930653196718296</v>
          </cell>
          <cell r="AS205">
            <v>-7.4038726716061709E-2</v>
          </cell>
          <cell r="AT205">
            <v>0.77107894984062808</v>
          </cell>
          <cell r="BE205">
            <v>1.3487564908949041</v>
          </cell>
          <cell r="CP205">
            <v>33.708333333333336</v>
          </cell>
          <cell r="CV205">
            <v>92.978911869869435</v>
          </cell>
          <cell r="DA205">
            <v>6.6626262626262633</v>
          </cell>
          <cell r="DD205">
            <v>1.0555113785660817</v>
          </cell>
          <cell r="FJ205">
            <v>40.321205555555558</v>
          </cell>
          <cell r="FK205">
            <v>0.26311172551602746</v>
          </cell>
          <cell r="FL205">
            <v>3.531238470377223E-2</v>
          </cell>
          <cell r="FO205">
            <v>1</v>
          </cell>
        </row>
        <row r="206">
          <cell r="A206">
            <v>448165</v>
          </cell>
          <cell r="C206" t="str">
            <v>Capps, Matt</v>
          </cell>
          <cell r="Q206" t="str">
            <v>R</v>
          </cell>
          <cell r="AJ206">
            <v>4.8682358952644798</v>
          </cell>
          <cell r="AR206">
            <v>16.267082222222225</v>
          </cell>
          <cell r="AS206">
            <v>-0.55520876300675748</v>
          </cell>
          <cell r="AT206">
            <v>0.81883086634555224</v>
          </cell>
          <cell r="BE206">
            <v>1.1060270565387698</v>
          </cell>
          <cell r="CP206">
            <v>32.791666666666664</v>
          </cell>
          <cell r="CV206">
            <v>91.6</v>
          </cell>
          <cell r="DA206">
            <v>6.454545454545455</v>
          </cell>
          <cell r="DD206">
            <v>0.93662160871302658</v>
          </cell>
          <cell r="FJ206">
            <v>40.667705555555557</v>
          </cell>
          <cell r="FK206">
            <v>0.26300000000000001</v>
          </cell>
          <cell r="FL206">
            <v>-0.23801083728099218</v>
          </cell>
          <cell r="FO206">
            <v>1</v>
          </cell>
        </row>
        <row r="207">
          <cell r="A207">
            <v>448167</v>
          </cell>
          <cell r="C207" t="str">
            <v>Mann, Brandon</v>
          </cell>
          <cell r="Q207" t="str">
            <v>S</v>
          </cell>
          <cell r="AJ207">
            <v>5.9809780434408131</v>
          </cell>
          <cell r="AR207">
            <v>42.342296296296297</v>
          </cell>
          <cell r="AS207">
            <v>-0.56362411523955214</v>
          </cell>
          <cell r="AT207">
            <v>0.85150606778847404</v>
          </cell>
          <cell r="BE207">
            <v>1.1365843140219385</v>
          </cell>
          <cell r="CP207">
            <v>32.125</v>
          </cell>
          <cell r="CV207">
            <v>92.1</v>
          </cell>
          <cell r="DA207">
            <v>0</v>
          </cell>
          <cell r="DD207">
            <v>1.0321228778689087</v>
          </cell>
          <cell r="FJ207">
            <v>105.85574074074074</v>
          </cell>
          <cell r="FK207">
            <v>0.26300000000000001</v>
          </cell>
          <cell r="FL207">
            <v>0.39914535409416485</v>
          </cell>
          <cell r="FO207">
            <v>0</v>
          </cell>
        </row>
        <row r="208">
          <cell r="A208">
            <v>448178</v>
          </cell>
          <cell r="C208" t="str">
            <v>Jepsen, Kevin</v>
          </cell>
          <cell r="Q208" t="str">
            <v>R</v>
          </cell>
          <cell r="AJ208">
            <v>4.2015309048817944</v>
          </cell>
          <cell r="AR208">
            <v>26.508073867289035</v>
          </cell>
          <cell r="AS208">
            <v>0.25046757838480926</v>
          </cell>
          <cell r="AT208">
            <v>0.77178548007049119</v>
          </cell>
          <cell r="BE208">
            <v>1.1972802501756046</v>
          </cell>
          <cell r="CP208">
            <v>31.958333333333332</v>
          </cell>
          <cell r="CV208">
            <v>92.694197226108997</v>
          </cell>
          <cell r="DA208">
            <v>7.0909090909090899</v>
          </cell>
          <cell r="DD208">
            <v>1.0597232622316015</v>
          </cell>
          <cell r="FJ208">
            <v>53.317016389622225</v>
          </cell>
          <cell r="FK208">
            <v>0.26300000000000001</v>
          </cell>
          <cell r="FL208">
            <v>0.22088382790983888</v>
          </cell>
          <cell r="FO208">
            <v>1</v>
          </cell>
        </row>
        <row r="209">
          <cell r="A209">
            <v>448179</v>
          </cell>
          <cell r="C209" t="str">
            <v>Hill, Rich</v>
          </cell>
          <cell r="Q209" t="str">
            <v>S</v>
          </cell>
          <cell r="AJ209">
            <v>3.4283720466806278</v>
          </cell>
          <cell r="AR209">
            <v>122.91271910691876</v>
          </cell>
          <cell r="AS209">
            <v>0.40330336004074424</v>
          </cell>
          <cell r="AT209">
            <v>0.80741270058065484</v>
          </cell>
          <cell r="BE209">
            <v>1.2258279153278984</v>
          </cell>
          <cell r="CP209">
            <v>36.291666666666664</v>
          </cell>
          <cell r="CV209">
            <v>91.960935631457573</v>
          </cell>
          <cell r="DA209">
            <v>2.7454545454545456</v>
          </cell>
          <cell r="DD209">
            <v>1.2379023829880222</v>
          </cell>
          <cell r="FJ209">
            <v>122.91271910691876</v>
          </cell>
          <cell r="FK209">
            <v>0.26300000000000001</v>
          </cell>
          <cell r="FL209">
            <v>-0.22320033721588634</v>
          </cell>
          <cell r="FO209">
            <v>0</v>
          </cell>
        </row>
        <row r="210">
          <cell r="A210">
            <v>448281</v>
          </cell>
          <cell r="C210" t="str">
            <v>Doolittle, Sean</v>
          </cell>
          <cell r="Q210" t="str">
            <v>R</v>
          </cell>
          <cell r="AJ210">
            <v>2.5490894334274525</v>
          </cell>
          <cell r="AR210">
            <v>47.778218889540739</v>
          </cell>
          <cell r="AS210">
            <v>-0.12755909867864229</v>
          </cell>
          <cell r="AT210">
            <v>0.64437991447787657</v>
          </cell>
          <cell r="BE210">
            <v>0.6939754397123552</v>
          </cell>
          <cell r="CP210">
            <v>29.791666666666668</v>
          </cell>
          <cell r="CV210">
            <v>95.014333045300219</v>
          </cell>
          <cell r="DA210">
            <v>4.0606040404040398</v>
          </cell>
          <cell r="DD210">
            <v>1.1935580475251375</v>
          </cell>
          <cell r="FJ210">
            <v>47.778218889540739</v>
          </cell>
          <cell r="FK210">
            <v>0.26285439169844088</v>
          </cell>
          <cell r="FL210">
            <v>-0.4586854375146015</v>
          </cell>
          <cell r="FO210">
            <v>1</v>
          </cell>
        </row>
        <row r="211">
          <cell r="A211">
            <v>448306</v>
          </cell>
          <cell r="C211" t="str">
            <v>Shields, James</v>
          </cell>
          <cell r="Q211" t="str">
            <v>S</v>
          </cell>
          <cell r="AJ211">
            <v>4.8248658729186893</v>
          </cell>
          <cell r="AR211">
            <v>110.98381333072849</v>
          </cell>
          <cell r="AS211">
            <v>-0.23757260603928446</v>
          </cell>
          <cell r="AT211">
            <v>0.3391887506782667</v>
          </cell>
          <cell r="BE211">
            <v>1.2338613985025118</v>
          </cell>
          <cell r="CP211">
            <v>34.541666666666664</v>
          </cell>
          <cell r="CV211">
            <v>90.432310697357394</v>
          </cell>
          <cell r="DA211">
            <v>12.850503030303031</v>
          </cell>
          <cell r="DD211">
            <v>1.0262930375231096</v>
          </cell>
          <cell r="FJ211">
            <v>155.03123437550926</v>
          </cell>
          <cell r="FK211">
            <v>0.2560807746065446</v>
          </cell>
          <cell r="FL211">
            <v>0.42978563681648668</v>
          </cell>
          <cell r="FO211">
            <v>0</v>
          </cell>
        </row>
        <row r="212">
          <cell r="A212">
            <v>448337</v>
          </cell>
          <cell r="C212" t="str">
            <v>Kinney, Josh</v>
          </cell>
          <cell r="Q212" t="str">
            <v>R</v>
          </cell>
          <cell r="AJ212">
            <v>5.2217507074710463</v>
          </cell>
          <cell r="AR212">
            <v>15.841931555685926</v>
          </cell>
          <cell r="AS212">
            <v>-0.76480936470459004</v>
          </cell>
          <cell r="AT212">
            <v>0.76131989824273816</v>
          </cell>
          <cell r="BE212">
            <v>1.1083819427725872</v>
          </cell>
          <cell r="CP212">
            <v>37.291666666666664</v>
          </cell>
          <cell r="CV212">
            <v>91.6</v>
          </cell>
          <cell r="DA212">
            <v>1.3090909090909089</v>
          </cell>
          <cell r="DD212">
            <v>1.1412581188079656</v>
          </cell>
          <cell r="FJ212">
            <v>39.604828889214815</v>
          </cell>
          <cell r="FK212">
            <v>0.26300000000000001</v>
          </cell>
          <cell r="FL212">
            <v>0.51100421531764306</v>
          </cell>
          <cell r="FO212">
            <v>1</v>
          </cell>
        </row>
        <row r="213">
          <cell r="A213">
            <v>448609</v>
          </cell>
          <cell r="C213" t="str">
            <v>Sipp, Tony</v>
          </cell>
          <cell r="Q213" t="str">
            <v>R</v>
          </cell>
          <cell r="AJ213">
            <v>3.9490055129371551</v>
          </cell>
          <cell r="AR213">
            <v>38.899952988757505</v>
          </cell>
          <cell r="AS213">
            <v>0.10247001070542203</v>
          </cell>
          <cell r="AT213">
            <v>0.70657161767724963</v>
          </cell>
          <cell r="BE213">
            <v>0.70864037793024215</v>
          </cell>
          <cell r="CP213">
            <v>32.958333333333336</v>
          </cell>
          <cell r="CV213">
            <v>91.108747754472503</v>
          </cell>
          <cell r="DA213">
            <v>7.1757595959595966</v>
          </cell>
          <cell r="DD213">
            <v>1.2468694603398098</v>
          </cell>
          <cell r="FJ213">
            <v>46.617471881788887</v>
          </cell>
          <cell r="FK213">
            <v>0.26300000000000001</v>
          </cell>
          <cell r="FL213">
            <v>0.23534494845272647</v>
          </cell>
          <cell r="FO213">
            <v>1</v>
          </cell>
        </row>
        <row r="214">
          <cell r="A214">
            <v>448614</v>
          </cell>
          <cell r="C214" t="str">
            <v>Torres, Carlos</v>
          </cell>
          <cell r="Q214" t="str">
            <v>R</v>
          </cell>
          <cell r="AJ214">
            <v>4.049869274215693</v>
          </cell>
          <cell r="AR214">
            <v>42.48704291210997</v>
          </cell>
          <cell r="AS214">
            <v>-0.19063160401127055</v>
          </cell>
          <cell r="AT214">
            <v>0.36954522927767847</v>
          </cell>
          <cell r="BE214">
            <v>0.80045935840315097</v>
          </cell>
          <cell r="CP214">
            <v>33.708333333333336</v>
          </cell>
          <cell r="CV214">
            <v>90.419028556371771</v>
          </cell>
          <cell r="DA214">
            <v>6.1676767676767676</v>
          </cell>
          <cell r="DD214">
            <v>1.0363344372115266</v>
          </cell>
          <cell r="FJ214">
            <v>60.734156060666663</v>
          </cell>
          <cell r="FK214">
            <v>0.26287949254760168</v>
          </cell>
          <cell r="FL214">
            <v>0.38884215525236321</v>
          </cell>
          <cell r="FO214">
            <v>1</v>
          </cell>
        </row>
        <row r="215">
          <cell r="A215">
            <v>448656</v>
          </cell>
          <cell r="C215" t="str">
            <v>Reineke, Chad</v>
          </cell>
          <cell r="Q215" t="str">
            <v>S</v>
          </cell>
          <cell r="AJ215">
            <v>6.5548635499761545</v>
          </cell>
          <cell r="AR215">
            <v>40.842296296296297</v>
          </cell>
          <cell r="AS215">
            <v>-0.39486345718776739</v>
          </cell>
          <cell r="AT215">
            <v>0.90232649348470795</v>
          </cell>
          <cell r="BE215">
            <v>1.1151241457367174</v>
          </cell>
          <cell r="CP215">
            <v>34.208333333333336</v>
          </cell>
          <cell r="CV215">
            <v>92.1</v>
          </cell>
          <cell r="DA215">
            <v>0</v>
          </cell>
          <cell r="DD215">
            <v>0.93643883976592701</v>
          </cell>
          <cell r="FJ215">
            <v>102.10574074074074</v>
          </cell>
          <cell r="FK215">
            <v>0.26300000000000001</v>
          </cell>
          <cell r="FL215">
            <v>0.37031514408493926</v>
          </cell>
          <cell r="FO215">
            <v>0</v>
          </cell>
        </row>
        <row r="216">
          <cell r="A216">
            <v>448660</v>
          </cell>
          <cell r="C216" t="str">
            <v>Serrano, Mark</v>
          </cell>
          <cell r="Q216" t="str">
            <v>R</v>
          </cell>
          <cell r="AJ216">
            <v>4.5571168613674402</v>
          </cell>
          <cell r="AR216">
            <v>16.569482222222224</v>
          </cell>
          <cell r="AS216">
            <v>-9.2187763765502723E-2</v>
          </cell>
          <cell r="AT216">
            <v>0.84929011002531696</v>
          </cell>
          <cell r="BE216">
            <v>0.62453975952092555</v>
          </cell>
          <cell r="CP216">
            <v>30.791666666666668</v>
          </cell>
          <cell r="CV216">
            <v>92.1</v>
          </cell>
          <cell r="DA216">
            <v>0</v>
          </cell>
          <cell r="DD216">
            <v>0.962721639334154</v>
          </cell>
          <cell r="FJ216">
            <v>41.423705555555557</v>
          </cell>
          <cell r="FK216">
            <v>0.26300000000000001</v>
          </cell>
          <cell r="FL216">
            <v>0.69361189556345526</v>
          </cell>
          <cell r="FO216">
            <v>0.66811958429539442</v>
          </cell>
        </row>
        <row r="217">
          <cell r="A217">
            <v>448693</v>
          </cell>
          <cell r="C217" t="str">
            <v>Wolf, Ross</v>
          </cell>
          <cell r="Q217" t="str">
            <v>S</v>
          </cell>
          <cell r="AJ217">
            <v>6.0576244261130867</v>
          </cell>
          <cell r="AR217">
            <v>41.202296296296296</v>
          </cell>
          <cell r="AS217">
            <v>0.37546126677049674</v>
          </cell>
          <cell r="AT217">
            <v>0.65351007035849218</v>
          </cell>
          <cell r="BE217">
            <v>1.1597117203110008</v>
          </cell>
          <cell r="CP217">
            <v>33.708333333333336</v>
          </cell>
          <cell r="CV217">
            <v>89.596655555266352</v>
          </cell>
          <cell r="DA217">
            <v>0.44040606060606063</v>
          </cell>
          <cell r="DD217">
            <v>0.72095355868075384</v>
          </cell>
          <cell r="FJ217">
            <v>103.00574074074073</v>
          </cell>
          <cell r="FK217">
            <v>0.26300000000000001</v>
          </cell>
          <cell r="FL217">
            <v>0.18838726989144627</v>
          </cell>
          <cell r="FO217">
            <v>0</v>
          </cell>
        </row>
        <row r="218">
          <cell r="A218">
            <v>448722</v>
          </cell>
          <cell r="C218" t="str">
            <v>Perez, Juan Pablo</v>
          </cell>
          <cell r="Q218" t="str">
            <v>R</v>
          </cell>
          <cell r="AJ218">
            <v>4.1176851139138595</v>
          </cell>
          <cell r="AR218">
            <v>23.615492877691285</v>
          </cell>
          <cell r="AS218">
            <v>-1.0931053410865668</v>
          </cell>
          <cell r="AT218">
            <v>0.94097918800915115</v>
          </cell>
          <cell r="BE218">
            <v>1.0031018424519476</v>
          </cell>
          <cell r="CP218">
            <v>37.791666666666664</v>
          </cell>
          <cell r="CV218">
            <v>92.1</v>
          </cell>
          <cell r="DA218">
            <v>0</v>
          </cell>
          <cell r="DD218">
            <v>1.2480577369112558</v>
          </cell>
          <cell r="FJ218">
            <v>38.777705555555556</v>
          </cell>
          <cell r="FK218">
            <v>0.26300000000000001</v>
          </cell>
          <cell r="FL218">
            <v>-0.45852576624008062</v>
          </cell>
          <cell r="FO218">
            <v>1</v>
          </cell>
        </row>
        <row r="219">
          <cell r="A219">
            <v>448802</v>
          </cell>
          <cell r="C219" t="str">
            <v>Garcia, Jaime</v>
          </cell>
          <cell r="Q219" t="str">
            <v>S</v>
          </cell>
          <cell r="AJ219">
            <v>3.6357364391165512</v>
          </cell>
          <cell r="AR219">
            <v>161.86223526013885</v>
          </cell>
          <cell r="AS219">
            <v>-0.28330290714464956</v>
          </cell>
          <cell r="AT219">
            <v>0.60772081313206772</v>
          </cell>
          <cell r="BE219">
            <v>1.4480495044732549</v>
          </cell>
          <cell r="CP219">
            <v>29.958333333333332</v>
          </cell>
          <cell r="CV219">
            <v>92.024208652600521</v>
          </cell>
          <cell r="DA219">
            <v>5.2222242424242422</v>
          </cell>
          <cell r="DD219">
            <v>0.83776125053524308</v>
          </cell>
          <cell r="FJ219">
            <v>161.86223526013885</v>
          </cell>
          <cell r="FK219">
            <v>0.2629912473945189</v>
          </cell>
          <cell r="FL219">
            <v>-4.0893266630316468E-3</v>
          </cell>
          <cell r="FO219">
            <v>0</v>
          </cell>
        </row>
        <row r="220">
          <cell r="A220">
            <v>448855</v>
          </cell>
          <cell r="C220" t="str">
            <v>Guerra, Junior</v>
          </cell>
          <cell r="Q220" t="str">
            <v>S</v>
          </cell>
          <cell r="AJ220">
            <v>4.0315150711466439</v>
          </cell>
          <cell r="AR220">
            <v>138.29359926422376</v>
          </cell>
          <cell r="AS220">
            <v>0.83467624249306971</v>
          </cell>
          <cell r="AT220">
            <v>0.84548685686154879</v>
          </cell>
          <cell r="BE220">
            <v>0.83459524275664654</v>
          </cell>
          <cell r="CP220">
            <v>31.458333333333332</v>
          </cell>
          <cell r="CV220">
            <v>93.092376525975098</v>
          </cell>
          <cell r="DA220">
            <v>0.67474545454545454</v>
          </cell>
          <cell r="DD220">
            <v>1.0654113173382829</v>
          </cell>
          <cell r="FJ220">
            <v>138.29359926422376</v>
          </cell>
          <cell r="FK220">
            <v>0.26300000000000001</v>
          </cell>
          <cell r="FL220">
            <v>-7.1757166061044056E-2</v>
          </cell>
          <cell r="FO220">
            <v>0</v>
          </cell>
        </row>
        <row r="221">
          <cell r="A221">
            <v>449060</v>
          </cell>
          <cell r="C221" t="str">
            <v>Rapada, Clay</v>
          </cell>
          <cell r="Q221" t="str">
            <v>R</v>
          </cell>
          <cell r="AJ221">
            <v>6.0584938379119642</v>
          </cell>
          <cell r="AR221">
            <v>15.889082222222221</v>
          </cell>
          <cell r="AS221">
            <v>0.36954434422042926</v>
          </cell>
          <cell r="AT221">
            <v>0.20768008889942696</v>
          </cell>
          <cell r="BE221">
            <v>0.95692662480401658</v>
          </cell>
          <cell r="CP221">
            <v>35.291666666666664</v>
          </cell>
          <cell r="CV221">
            <v>85.160927640603589</v>
          </cell>
          <cell r="DA221">
            <v>1.6909090909090909</v>
          </cell>
          <cell r="DD221">
            <v>1.0442489439548384</v>
          </cell>
          <cell r="FJ221">
            <v>39.722705555555549</v>
          </cell>
          <cell r="FK221">
            <v>0.26300000000000001</v>
          </cell>
          <cell r="FL221">
            <v>0.19757449442005268</v>
          </cell>
          <cell r="FO221">
            <v>1</v>
          </cell>
        </row>
        <row r="222">
          <cell r="A222">
            <v>449079</v>
          </cell>
          <cell r="C222" t="str">
            <v>Wright, Wesley</v>
          </cell>
          <cell r="Q222" t="str">
            <v>R</v>
          </cell>
          <cell r="AJ222">
            <v>4.8918492681453705</v>
          </cell>
          <cell r="AR222">
            <v>16.46868222222222</v>
          </cell>
          <cell r="AS222">
            <v>1.9323939370312158E-2</v>
          </cell>
          <cell r="AT222">
            <v>0.61682680015473068</v>
          </cell>
          <cell r="BE222">
            <v>1.0954087233473087</v>
          </cell>
          <cell r="CP222">
            <v>31.458333333333332</v>
          </cell>
          <cell r="CV222">
            <v>89.737799241533551</v>
          </cell>
          <cell r="DA222">
            <v>5.3232323232323226</v>
          </cell>
          <cell r="DD222">
            <v>0.91248459396380033</v>
          </cell>
          <cell r="FJ222">
            <v>41.171705555555548</v>
          </cell>
          <cell r="FK222">
            <v>0.26294050245049355</v>
          </cell>
          <cell r="FL222">
            <v>0.20391258358298503</v>
          </cell>
          <cell r="FO222">
            <v>1</v>
          </cell>
        </row>
        <row r="223">
          <cell r="A223">
            <v>449089</v>
          </cell>
          <cell r="C223" t="str">
            <v>Miller, Adam</v>
          </cell>
          <cell r="Q223" t="str">
            <v>R</v>
          </cell>
          <cell r="AJ223">
            <v>4.9509610785280405</v>
          </cell>
          <cell r="AR223">
            <v>16.443482222222226</v>
          </cell>
          <cell r="AS223">
            <v>-1.09131414856577</v>
          </cell>
          <cell r="AT223">
            <v>0.80713272349162435</v>
          </cell>
          <cell r="BE223">
            <v>1.4439522759246</v>
          </cell>
          <cell r="CP223">
            <v>31.625</v>
          </cell>
          <cell r="CV223">
            <v>92.1</v>
          </cell>
          <cell r="DA223">
            <v>0</v>
          </cell>
          <cell r="DD223">
            <v>0.9815906849387076</v>
          </cell>
          <cell r="FJ223">
            <v>41.108705555555559</v>
          </cell>
          <cell r="FK223">
            <v>0.26300000000000001</v>
          </cell>
          <cell r="FL223">
            <v>-0.84476514607754216</v>
          </cell>
          <cell r="FO223">
            <v>1</v>
          </cell>
        </row>
        <row r="224">
          <cell r="A224">
            <v>449097</v>
          </cell>
          <cell r="C224" t="str">
            <v>Papelbon, Jonathan</v>
          </cell>
          <cell r="Q224" t="str">
            <v>R</v>
          </cell>
          <cell r="AJ224">
            <v>3.7918360817860988</v>
          </cell>
          <cell r="AR224">
            <v>49.501004950988893</v>
          </cell>
          <cell r="AS224">
            <v>0.85439839091761127</v>
          </cell>
          <cell r="AT224">
            <v>0.57045831326920438</v>
          </cell>
          <cell r="BE224">
            <v>1.0562604491389551</v>
          </cell>
          <cell r="CP224">
            <v>35.625</v>
          </cell>
          <cell r="CV224">
            <v>89.710543557667506</v>
          </cell>
          <cell r="DA224">
            <v>11.305048484848484</v>
          </cell>
          <cell r="DD224">
            <v>1.0355899505298203</v>
          </cell>
          <cell r="FJ224">
            <v>49.501004950988893</v>
          </cell>
          <cell r="FK224">
            <v>0.26300000000000001</v>
          </cell>
          <cell r="FL224">
            <v>0.14636129165675338</v>
          </cell>
          <cell r="FO224">
            <v>1</v>
          </cell>
        </row>
        <row r="225">
          <cell r="A225">
            <v>449104</v>
          </cell>
          <cell r="C225" t="str">
            <v>Henderson, Jim</v>
          </cell>
          <cell r="Q225" t="str">
            <v>R</v>
          </cell>
          <cell r="AJ225">
            <v>4.6351650571042793</v>
          </cell>
          <cell r="AR225">
            <v>16.128482222222225</v>
          </cell>
          <cell r="AS225">
            <v>-0.75247369786953455</v>
          </cell>
          <cell r="AT225">
            <v>0.71117607306266906</v>
          </cell>
          <cell r="BE225">
            <v>0.76516726154448544</v>
          </cell>
          <cell r="CP225">
            <v>33.708333333333336</v>
          </cell>
          <cell r="CV225">
            <v>92.222593249756045</v>
          </cell>
          <cell r="DA225">
            <v>2.3151494949494955</v>
          </cell>
          <cell r="DD225">
            <v>1.2999062296258703</v>
          </cell>
          <cell r="FJ225">
            <v>40.321205555555558</v>
          </cell>
          <cell r="FK225">
            <v>0.26300000000000001</v>
          </cell>
          <cell r="FL225">
            <v>0.51785213195352997</v>
          </cell>
          <cell r="FO225">
            <v>1</v>
          </cell>
        </row>
        <row r="226">
          <cell r="A226">
            <v>449170</v>
          </cell>
          <cell r="C226" t="str">
            <v>Cordier, Erik</v>
          </cell>
          <cell r="Q226" t="str">
            <v>R</v>
          </cell>
          <cell r="AJ226">
            <v>4.3831468486309806</v>
          </cell>
          <cell r="AR226">
            <v>18.075057754970981</v>
          </cell>
          <cell r="AS226">
            <v>0.31910787882770925</v>
          </cell>
          <cell r="AT226">
            <v>0.83555807086830658</v>
          </cell>
          <cell r="BE226">
            <v>1.2955067383169356</v>
          </cell>
          <cell r="CP226">
            <v>30.375</v>
          </cell>
          <cell r="CV226">
            <v>96.617766389254072</v>
          </cell>
          <cell r="DA226">
            <v>0.3333313131313132</v>
          </cell>
          <cell r="DD226">
            <v>1.3095131114495895</v>
          </cell>
          <cell r="FJ226">
            <v>45.187644387427454</v>
          </cell>
          <cell r="FK226">
            <v>0.26321481755376086</v>
          </cell>
          <cell r="FL226">
            <v>-0.15996720560127961</v>
          </cell>
          <cell r="FO226">
            <v>1</v>
          </cell>
        </row>
        <row r="227">
          <cell r="A227">
            <v>449173</v>
          </cell>
          <cell r="C227" t="str">
            <v>Harrell, Lucas</v>
          </cell>
          <cell r="Q227" t="str">
            <v>S</v>
          </cell>
          <cell r="AJ227">
            <v>5.6039839558655178</v>
          </cell>
          <cell r="AR227">
            <v>43.682971712074817</v>
          </cell>
          <cell r="AS227">
            <v>-0.13077792221646636</v>
          </cell>
          <cell r="AT227">
            <v>0.63052209843465179</v>
          </cell>
          <cell r="BE227">
            <v>1.3222077999524311</v>
          </cell>
          <cell r="CP227">
            <v>31.041666666666668</v>
          </cell>
          <cell r="CV227">
            <v>91.476983267609953</v>
          </cell>
          <cell r="DA227">
            <v>2.7070727272727271</v>
          </cell>
          <cell r="DD227">
            <v>0.98137681356115236</v>
          </cell>
          <cell r="FJ227">
            <v>109.20742928018703</v>
          </cell>
          <cell r="FK227">
            <v>0.25907930387327882</v>
          </cell>
          <cell r="FL227">
            <v>0.15066848307288816</v>
          </cell>
          <cell r="FO227">
            <v>0</v>
          </cell>
        </row>
        <row r="228">
          <cell r="A228">
            <v>450172</v>
          </cell>
          <cell r="C228" t="str">
            <v>Volquez, Edinson</v>
          </cell>
          <cell r="Q228" t="str">
            <v>S</v>
          </cell>
          <cell r="AJ228">
            <v>4.2276406596845115</v>
          </cell>
          <cell r="AR228">
            <v>169.43952809408438</v>
          </cell>
          <cell r="AS228">
            <v>0.16683310350174624</v>
          </cell>
          <cell r="AT228">
            <v>0.71712898567665162</v>
          </cell>
          <cell r="BE228">
            <v>0.8985123915428701</v>
          </cell>
          <cell r="CP228">
            <v>32.958333333333336</v>
          </cell>
          <cell r="CV228">
            <v>93.305705946520163</v>
          </cell>
          <cell r="DA228">
            <v>8.1474727272727279</v>
          </cell>
          <cell r="DD228">
            <v>0.91032009535005742</v>
          </cell>
          <cell r="FJ228">
            <v>169.43952809408438</v>
          </cell>
          <cell r="FK228">
            <v>0.24562481423633978</v>
          </cell>
          <cell r="FL228">
            <v>-1.6888473678675342E-3</v>
          </cell>
          <cell r="FO228">
            <v>0</v>
          </cell>
        </row>
        <row r="229">
          <cell r="A229">
            <v>450203</v>
          </cell>
          <cell r="C229" t="str">
            <v>Morton, Charlie</v>
          </cell>
          <cell r="Q229" t="str">
            <v>S</v>
          </cell>
          <cell r="AJ229">
            <v>3.9410673769832929</v>
          </cell>
          <cell r="AR229">
            <v>124.71060461854773</v>
          </cell>
          <cell r="AS229">
            <v>-0.39659692802431684</v>
          </cell>
          <cell r="AT229">
            <v>0.61227746215429657</v>
          </cell>
          <cell r="BE229">
            <v>1.6299375109679841</v>
          </cell>
          <cell r="CP229">
            <v>32.625</v>
          </cell>
          <cell r="CV229">
            <v>92.510804303878857</v>
          </cell>
          <cell r="DA229">
            <v>5.4121212121212121</v>
          </cell>
          <cell r="DD229">
            <v>0.89819348818426048</v>
          </cell>
          <cell r="FJ229">
            <v>124.71060461854773</v>
          </cell>
          <cell r="FK229">
            <v>0.24048014812608962</v>
          </cell>
          <cell r="FL229">
            <v>-0.31337835799914904</v>
          </cell>
          <cell r="FO229">
            <v>0</v>
          </cell>
        </row>
        <row r="230">
          <cell r="A230">
            <v>450212</v>
          </cell>
          <cell r="C230" t="str">
            <v>Neshek, Pat</v>
          </cell>
          <cell r="Q230" t="str">
            <v>R</v>
          </cell>
          <cell r="AJ230">
            <v>3.4038889442228131</v>
          </cell>
          <cell r="AR230">
            <v>45.987860783588893</v>
          </cell>
          <cell r="AS230">
            <v>0.5579820945314663</v>
          </cell>
          <cell r="AT230">
            <v>0.43451382968622676</v>
          </cell>
          <cell r="BE230">
            <v>0.83672087433953579</v>
          </cell>
          <cell r="CP230">
            <v>35.791666666666664</v>
          </cell>
          <cell r="CV230">
            <v>88.020656969468362</v>
          </cell>
          <cell r="DA230">
            <v>6.0444444444444443</v>
          </cell>
          <cell r="DD230">
            <v>1.0686980615856783</v>
          </cell>
          <cell r="FJ230">
            <v>45.987860783588893</v>
          </cell>
          <cell r="FK230">
            <v>0.26300000000000001</v>
          </cell>
          <cell r="FL230">
            <v>1.8187956642305894E-2</v>
          </cell>
          <cell r="FO230">
            <v>1</v>
          </cell>
        </row>
        <row r="231">
          <cell r="A231">
            <v>450275</v>
          </cell>
          <cell r="C231" t="str">
            <v>Lowe, Mark</v>
          </cell>
          <cell r="Q231" t="str">
            <v>R</v>
          </cell>
          <cell r="AJ231">
            <v>4.1472471616832296</v>
          </cell>
          <cell r="AR231">
            <v>28.643863407882421</v>
          </cell>
          <cell r="AS231">
            <v>-0.92984853208520124</v>
          </cell>
          <cell r="AT231">
            <v>0.5581368111095365</v>
          </cell>
          <cell r="BE231">
            <v>0.93062005478906917</v>
          </cell>
          <cell r="CP231">
            <v>33.041666666666664</v>
          </cell>
          <cell r="CV231">
            <v>91.7390441840828</v>
          </cell>
          <cell r="DA231">
            <v>6.4909090909090903</v>
          </cell>
          <cell r="DD231">
            <v>1.1137616094155318</v>
          </cell>
          <cell r="FJ231">
            <v>50.291797938148157</v>
          </cell>
          <cell r="FK231">
            <v>0.26300000000000001</v>
          </cell>
          <cell r="FL231">
            <v>-0.41549489512770083</v>
          </cell>
          <cell r="FO231">
            <v>1</v>
          </cell>
        </row>
        <row r="232">
          <cell r="A232">
            <v>450282</v>
          </cell>
          <cell r="C232" t="str">
            <v>Perkins, Glen</v>
          </cell>
          <cell r="Q232" t="str">
            <v>R</v>
          </cell>
          <cell r="AJ232">
            <v>3.5232367280256618</v>
          </cell>
          <cell r="AR232">
            <v>47.044394343488889</v>
          </cell>
          <cell r="AS232">
            <v>-0.29811054682803156</v>
          </cell>
          <cell r="AT232">
            <v>0.64820567831234754</v>
          </cell>
          <cell r="BE232">
            <v>0.65437816075056199</v>
          </cell>
          <cell r="CP232">
            <v>33.291666666666664</v>
          </cell>
          <cell r="CV232">
            <v>93.687422647336021</v>
          </cell>
          <cell r="DA232">
            <v>8.1030303030303017</v>
          </cell>
          <cell r="DD232">
            <v>1.1082185540340599</v>
          </cell>
          <cell r="FJ232">
            <v>47.044394343488889</v>
          </cell>
          <cell r="FK232">
            <v>0.26300000000000001</v>
          </cell>
          <cell r="FL232">
            <v>0.30825660812187888</v>
          </cell>
          <cell r="FO232">
            <v>1</v>
          </cell>
        </row>
        <row r="233">
          <cell r="A233">
            <v>450306</v>
          </cell>
          <cell r="C233" t="str">
            <v>Vargas, Jason</v>
          </cell>
          <cell r="Q233" t="str">
            <v>S</v>
          </cell>
          <cell r="AJ233">
            <v>4.6238628357783416</v>
          </cell>
          <cell r="AR233">
            <v>113.9687077877449</v>
          </cell>
          <cell r="AS233">
            <v>2.4008992602394457E-2</v>
          </cell>
          <cell r="AT233">
            <v>0.55874978158906641</v>
          </cell>
          <cell r="BE233">
            <v>0.7316573687474639</v>
          </cell>
          <cell r="CP233">
            <v>33.375</v>
          </cell>
          <cell r="CV233">
            <v>89.000781303782858</v>
          </cell>
          <cell r="DA233">
            <v>6.624242424242424</v>
          </cell>
          <cell r="DD233">
            <v>0.91618179012424172</v>
          </cell>
          <cell r="FJ233">
            <v>119.45152942123458</v>
          </cell>
          <cell r="FK233">
            <v>0.26300000000000001</v>
          </cell>
          <cell r="FL233">
            <v>0.52105664324548051</v>
          </cell>
          <cell r="FO233">
            <v>0</v>
          </cell>
        </row>
        <row r="234">
          <cell r="A234">
            <v>450308</v>
          </cell>
          <cell r="C234" t="str">
            <v>Weaver, Jered</v>
          </cell>
          <cell r="Q234" t="str">
            <v>S</v>
          </cell>
          <cell r="AJ234">
            <v>5.4443633834726466</v>
          </cell>
          <cell r="AR234">
            <v>59.320986018086074</v>
          </cell>
          <cell r="AS234">
            <v>0.5521280613490781</v>
          </cell>
          <cell r="AT234">
            <v>4.2711397592186761E-16</v>
          </cell>
          <cell r="BE234">
            <v>1.0379929852230565</v>
          </cell>
          <cell r="CP234">
            <v>33.708333333333336</v>
          </cell>
          <cell r="CV234">
            <v>83</v>
          </cell>
          <cell r="DA234">
            <v>11.258587878787878</v>
          </cell>
          <cell r="DD234">
            <v>0.98789715982196113</v>
          </cell>
          <cell r="FJ234">
            <v>148.30246504521517</v>
          </cell>
          <cell r="FK234">
            <v>0.25560943839836914</v>
          </cell>
          <cell r="FL234">
            <v>0.32214726019092038</v>
          </cell>
          <cell r="FO234">
            <v>0</v>
          </cell>
        </row>
        <row r="235">
          <cell r="A235">
            <v>450351</v>
          </cell>
          <cell r="C235" t="str">
            <v>Wilson, C.J.</v>
          </cell>
          <cell r="Q235" t="str">
            <v>S</v>
          </cell>
          <cell r="AJ235">
            <v>4.5877429360202591</v>
          </cell>
          <cell r="AR235">
            <v>121.11365511736624</v>
          </cell>
          <cell r="AS235">
            <v>5.4231803419115016E-2</v>
          </cell>
          <cell r="AT235">
            <v>0.78878162824129805</v>
          </cell>
          <cell r="BE235">
            <v>0.95217732532142396</v>
          </cell>
          <cell r="CP235">
            <v>35.625</v>
          </cell>
          <cell r="CV235">
            <v>91.905946862033232</v>
          </cell>
          <cell r="DA235">
            <v>8.1090909090909093</v>
          </cell>
          <cell r="DD235">
            <v>1.105369827884304</v>
          </cell>
          <cell r="FJ235">
            <v>121.11365511736624</v>
          </cell>
          <cell r="FK235">
            <v>0.26523035331599881</v>
          </cell>
          <cell r="FL235">
            <v>-2.2677436643383508E-2</v>
          </cell>
          <cell r="FO235">
            <v>0</v>
          </cell>
        </row>
        <row r="236">
          <cell r="A236">
            <v>450545</v>
          </cell>
          <cell r="C236" t="str">
            <v>Mathis, Doug</v>
          </cell>
          <cell r="Q236" t="str">
            <v>R</v>
          </cell>
          <cell r="AJ236">
            <v>5.3436092015937255</v>
          </cell>
          <cell r="AR236">
            <v>16.229282222222224</v>
          </cell>
          <cell r="AS236">
            <v>-0.29324952005444593</v>
          </cell>
          <cell r="AT236">
            <v>0.7889793302028929</v>
          </cell>
          <cell r="BE236">
            <v>1.0345639233705217</v>
          </cell>
          <cell r="CP236">
            <v>33.041666666666664</v>
          </cell>
          <cell r="CV236">
            <v>92.1</v>
          </cell>
          <cell r="DA236">
            <v>0</v>
          </cell>
          <cell r="DD236">
            <v>0.9567883373852426</v>
          </cell>
          <cell r="FJ236">
            <v>40.57320555555556</v>
          </cell>
          <cell r="FK236">
            <v>0.26300000000000001</v>
          </cell>
          <cell r="FL236">
            <v>0.34140999531013255</v>
          </cell>
          <cell r="FO236">
            <v>0.56278337259912137</v>
          </cell>
        </row>
        <row r="237">
          <cell r="A237">
            <v>450580</v>
          </cell>
          <cell r="C237" t="str">
            <v>Richardson, Dustin</v>
          </cell>
          <cell r="Q237" t="str">
            <v>R</v>
          </cell>
          <cell r="AJ237">
            <v>4.7800391809266713</v>
          </cell>
          <cell r="AR237">
            <v>16.317482222222225</v>
          </cell>
          <cell r="AS237">
            <v>-0.31269283028883216</v>
          </cell>
          <cell r="AT237">
            <v>0.78472958122931513</v>
          </cell>
          <cell r="BE237">
            <v>1.1259189646668026</v>
          </cell>
          <cell r="CP237">
            <v>32.458333333333336</v>
          </cell>
          <cell r="CV237">
            <v>92.1</v>
          </cell>
          <cell r="DA237">
            <v>0</v>
          </cell>
          <cell r="DD237">
            <v>1.1606036186183304</v>
          </cell>
          <cell r="FJ237">
            <v>40.793705555555562</v>
          </cell>
          <cell r="FK237">
            <v>0.26300000000000001</v>
          </cell>
          <cell r="FL237">
            <v>-0.97400620057214793</v>
          </cell>
          <cell r="FO237">
            <v>0.76237051921295507</v>
          </cell>
        </row>
        <row r="238">
          <cell r="A238">
            <v>450665</v>
          </cell>
          <cell r="C238" t="str">
            <v>Medlen, Kris</v>
          </cell>
          <cell r="Q238" t="str">
            <v>S</v>
          </cell>
          <cell r="AJ238">
            <v>4.5802123062548343</v>
          </cell>
          <cell r="AR238">
            <v>108.40574074074074</v>
          </cell>
          <cell r="AS238">
            <v>-0.56254866978561779</v>
          </cell>
          <cell r="AT238">
            <v>0.63028256963849127</v>
          </cell>
          <cell r="BE238">
            <v>0.64390062291356809</v>
          </cell>
          <cell r="CP238">
            <v>30.708333333333332</v>
          </cell>
          <cell r="CV238">
            <v>90.497957996617259</v>
          </cell>
          <cell r="DA238">
            <v>3.6080787878787879</v>
          </cell>
          <cell r="DD238">
            <v>0.90139643704941919</v>
          </cell>
          <cell r="FJ238">
            <v>108.40574074074074</v>
          </cell>
          <cell r="FK238">
            <v>0.26643709161502371</v>
          </cell>
          <cell r="FL238">
            <v>5.2674156178910601E-2</v>
          </cell>
          <cell r="FO238">
            <v>0</v>
          </cell>
        </row>
        <row r="239">
          <cell r="A239">
            <v>450729</v>
          </cell>
          <cell r="C239" t="str">
            <v>Fister, Doug</v>
          </cell>
          <cell r="Q239" t="str">
            <v>S</v>
          </cell>
          <cell r="AJ239">
            <v>4.5210292238337635</v>
          </cell>
          <cell r="AR239">
            <v>148.59373543293319</v>
          </cell>
          <cell r="AS239">
            <v>0.59461950077896153</v>
          </cell>
          <cell r="AT239">
            <v>0.29895159097786977</v>
          </cell>
          <cell r="BE239">
            <v>1.3600520975171952</v>
          </cell>
          <cell r="CP239">
            <v>32.375</v>
          </cell>
          <cell r="CV239">
            <v>86.635878826102228</v>
          </cell>
          <cell r="DA239">
            <v>7.44040606060606</v>
          </cell>
          <cell r="DD239">
            <v>0.88170598761845187</v>
          </cell>
          <cell r="FJ239">
            <v>148.59373543293319</v>
          </cell>
          <cell r="FK239">
            <v>0.27084749554200044</v>
          </cell>
          <cell r="FL239">
            <v>0.46525246576618207</v>
          </cell>
          <cell r="FO239">
            <v>0</v>
          </cell>
        </row>
        <row r="240">
          <cell r="A240">
            <v>451075</v>
          </cell>
          <cell r="C240" t="str">
            <v>Martinez, David</v>
          </cell>
          <cell r="Q240" t="str">
            <v>S</v>
          </cell>
          <cell r="AJ240">
            <v>6.0723546573108891</v>
          </cell>
          <cell r="AR240">
            <v>50.499541536102427</v>
          </cell>
          <cell r="AS240">
            <v>-0.37121276003068981</v>
          </cell>
          <cell r="AT240">
            <v>0.38959470747833791</v>
          </cell>
          <cell r="BE240">
            <v>0.74552398825745336</v>
          </cell>
          <cell r="CP240">
            <v>28.875</v>
          </cell>
          <cell r="CV240">
            <v>89.470051246411941</v>
          </cell>
          <cell r="DA240">
            <v>0.11110909090909089</v>
          </cell>
          <cell r="DD240">
            <v>0.93817175808098741</v>
          </cell>
          <cell r="FJ240">
            <v>126.24885384025606</v>
          </cell>
          <cell r="FK240">
            <v>0.26300000000000001</v>
          </cell>
          <cell r="FL240">
            <v>-0.17837650023092977</v>
          </cell>
          <cell r="FO240">
            <v>0.261176196821297</v>
          </cell>
        </row>
        <row r="241">
          <cell r="A241">
            <v>451084</v>
          </cell>
          <cell r="C241" t="str">
            <v>Urlaub, Jeff</v>
          </cell>
          <cell r="Q241" t="str">
            <v>R</v>
          </cell>
          <cell r="AJ241">
            <v>5.0174073765310983</v>
          </cell>
          <cell r="AR241">
            <v>16.8</v>
          </cell>
          <cell r="AS241">
            <v>0.37780297864799534</v>
          </cell>
          <cell r="AT241">
            <v>0.91866837485011232</v>
          </cell>
          <cell r="BE241">
            <v>0.89469917682134825</v>
          </cell>
          <cell r="CP241">
            <v>29.208333333333332</v>
          </cell>
          <cell r="CV241">
            <v>92.1</v>
          </cell>
          <cell r="DA241">
            <v>0</v>
          </cell>
          <cell r="DD241">
            <v>0.97866630338917826</v>
          </cell>
          <cell r="FJ241">
            <v>42</v>
          </cell>
          <cell r="FK241">
            <v>0.26300000000000001</v>
          </cell>
          <cell r="FL241">
            <v>0.34595333517892896</v>
          </cell>
          <cell r="FO241">
            <v>1</v>
          </cell>
        </row>
        <row r="242">
          <cell r="A242">
            <v>451085</v>
          </cell>
          <cell r="C242" t="str">
            <v>Matusz, Brian</v>
          </cell>
          <cell r="Q242" t="str">
            <v>R</v>
          </cell>
          <cell r="AJ242">
            <v>4.2434385030131585</v>
          </cell>
          <cell r="AR242">
            <v>19.280901311955304</v>
          </cell>
          <cell r="AS242">
            <v>-0.68320825521063433</v>
          </cell>
          <cell r="AT242">
            <v>0.53758664616967844</v>
          </cell>
          <cell r="BE242">
            <v>1.2681118157095885</v>
          </cell>
          <cell r="CP242">
            <v>29.375</v>
          </cell>
          <cell r="CV242">
            <v>90.702542961730671</v>
          </cell>
          <cell r="DA242">
            <v>5.2767696969696978</v>
          </cell>
          <cell r="DD242">
            <v>1.2319677215505531</v>
          </cell>
          <cell r="FJ242">
            <v>43.686027676822221</v>
          </cell>
          <cell r="FK242">
            <v>0.26300000000000001</v>
          </cell>
          <cell r="FL242">
            <v>0.15582505611872283</v>
          </cell>
          <cell r="FO242">
            <v>0.90959618645099849</v>
          </cell>
        </row>
        <row r="243">
          <cell r="A243">
            <v>451131</v>
          </cell>
          <cell r="C243" t="str">
            <v>Herron, Tyler</v>
          </cell>
          <cell r="Q243" t="str">
            <v>S</v>
          </cell>
          <cell r="AJ243">
            <v>6.7726415220965919</v>
          </cell>
          <cell r="AR243">
            <v>43.962296296296302</v>
          </cell>
          <cell r="AS243">
            <v>-0.11804740592258246</v>
          </cell>
          <cell r="AT243">
            <v>0.7223278565808624</v>
          </cell>
          <cell r="BE243">
            <v>1.0529468387959953</v>
          </cell>
          <cell r="CP243">
            <v>29.875</v>
          </cell>
          <cell r="CV243">
            <v>92.1</v>
          </cell>
          <cell r="DA243">
            <v>0</v>
          </cell>
          <cell r="DD243">
            <v>1.0439137715444389</v>
          </cell>
          <cell r="FJ243">
            <v>109.90574074074074</v>
          </cell>
          <cell r="FK243">
            <v>0.26300000000000001</v>
          </cell>
          <cell r="FL243">
            <v>0.26351914640507601</v>
          </cell>
          <cell r="FO243">
            <v>0</v>
          </cell>
        </row>
        <row r="244">
          <cell r="A244">
            <v>451132</v>
          </cell>
          <cell r="C244" t="str">
            <v>Burns, Cory</v>
          </cell>
          <cell r="Q244" t="str">
            <v>R</v>
          </cell>
          <cell r="AJ244">
            <v>5.5902747676373252</v>
          </cell>
          <cell r="AR244">
            <v>18.696527140111488</v>
          </cell>
          <cell r="AS244">
            <v>-1.292652031041289</v>
          </cell>
          <cell r="AT244">
            <v>0.40974329709750518</v>
          </cell>
          <cell r="BE244">
            <v>1.0303739740393849</v>
          </cell>
          <cell r="CP244">
            <v>28.708333333333332</v>
          </cell>
          <cell r="CV244">
            <v>88.596092935528134</v>
          </cell>
          <cell r="DA244">
            <v>0.53333131313131321</v>
          </cell>
          <cell r="DD244">
            <v>0.95811726153616017</v>
          </cell>
          <cell r="FJ244">
            <v>46.741317850278719</v>
          </cell>
          <cell r="FK244">
            <v>0.26300000000000001</v>
          </cell>
          <cell r="FL244">
            <v>0.6428855602258452</v>
          </cell>
          <cell r="FO244">
            <v>1</v>
          </cell>
        </row>
        <row r="245">
          <cell r="A245">
            <v>451216</v>
          </cell>
          <cell r="C245" t="str">
            <v>Wilson, Brian</v>
          </cell>
          <cell r="Q245" t="str">
            <v>R</v>
          </cell>
          <cell r="AJ245">
            <v>4.2830662297039535</v>
          </cell>
          <cell r="AR245">
            <v>16.040282222222224</v>
          </cell>
          <cell r="AS245">
            <v>-0.81720120103291061</v>
          </cell>
          <cell r="AT245">
            <v>0.71806501874438788</v>
          </cell>
          <cell r="BE245">
            <v>0.73672969290638113</v>
          </cell>
          <cell r="CP245">
            <v>34.291666666666664</v>
          </cell>
          <cell r="CV245">
            <v>90.728147269562626</v>
          </cell>
          <cell r="DA245">
            <v>6.3999999999999986</v>
          </cell>
          <cell r="DD245">
            <v>1.1955647458398035</v>
          </cell>
          <cell r="FJ245">
            <v>40.100705555555557</v>
          </cell>
          <cell r="FK245">
            <v>0.26300000000000001</v>
          </cell>
          <cell r="FL245">
            <v>0.56895305664987328</v>
          </cell>
          <cell r="FO245">
            <v>1</v>
          </cell>
        </row>
        <row r="246">
          <cell r="A246">
            <v>451532</v>
          </cell>
          <cell r="C246" t="str">
            <v>Billingsley, Chad</v>
          </cell>
          <cell r="Q246" t="str">
            <v>S</v>
          </cell>
          <cell r="AJ246">
            <v>5.4001075610430735</v>
          </cell>
          <cell r="AR246">
            <v>42.462296296296302</v>
          </cell>
          <cell r="AS246">
            <v>-0.71671780853464895</v>
          </cell>
          <cell r="AT246">
            <v>0.74675303532986437</v>
          </cell>
          <cell r="BE246">
            <v>1.144870921524388</v>
          </cell>
          <cell r="CP246">
            <v>31.958333333333332</v>
          </cell>
          <cell r="CV246">
            <v>90.489665441942606</v>
          </cell>
          <cell r="DA246">
            <v>6.8020181818181822</v>
          </cell>
          <cell r="DD246">
            <v>0.78120893690399884</v>
          </cell>
          <cell r="FJ246">
            <v>106.15574074074074</v>
          </cell>
          <cell r="FK246">
            <v>0.26544165570795392</v>
          </cell>
          <cell r="FL246">
            <v>0.23109944927077708</v>
          </cell>
          <cell r="FO246">
            <v>0</v>
          </cell>
        </row>
        <row r="247">
          <cell r="A247">
            <v>451546</v>
          </cell>
          <cell r="C247" t="str">
            <v>DePaula, Julio</v>
          </cell>
          <cell r="Q247" t="str">
            <v>R</v>
          </cell>
          <cell r="AJ247">
            <v>4.833859591619035</v>
          </cell>
          <cell r="AR247">
            <v>16.153682222222223</v>
          </cell>
          <cell r="AS247">
            <v>-1.6138933760392833</v>
          </cell>
          <cell r="AT247">
            <v>0.87936880862314337</v>
          </cell>
          <cell r="BE247">
            <v>0.9694827261704686</v>
          </cell>
          <cell r="CP247">
            <v>33.541666666666664</v>
          </cell>
          <cell r="CV247">
            <v>92.1</v>
          </cell>
          <cell r="DA247">
            <v>0</v>
          </cell>
          <cell r="DD247">
            <v>1.0282324070959161</v>
          </cell>
          <cell r="FJ247">
            <v>40.384205555555553</v>
          </cell>
          <cell r="FK247">
            <v>0.26300000000000001</v>
          </cell>
          <cell r="FL247">
            <v>-0.24019552665663196</v>
          </cell>
          <cell r="FO247">
            <v>1</v>
          </cell>
        </row>
        <row r="248">
          <cell r="A248">
            <v>451584</v>
          </cell>
          <cell r="C248" t="str">
            <v>Davis, Wade</v>
          </cell>
          <cell r="Q248" t="str">
            <v>R</v>
          </cell>
          <cell r="AJ248">
            <v>2.8056887847120477</v>
          </cell>
          <cell r="AR248">
            <v>53.84839430592222</v>
          </cell>
          <cell r="AS248">
            <v>0.7336105260921536</v>
          </cell>
          <cell r="AT248">
            <v>0.76816186342423087</v>
          </cell>
          <cell r="BE248">
            <v>1.3658704345833605</v>
          </cell>
          <cell r="CP248">
            <v>30.791666666666668</v>
          </cell>
          <cell r="CV248">
            <v>93.826689933424589</v>
          </cell>
          <cell r="DA248">
            <v>7.7191919191919194</v>
          </cell>
          <cell r="DD248">
            <v>1.1740003411463773</v>
          </cell>
          <cell r="FJ248">
            <v>53.84839430592222</v>
          </cell>
          <cell r="FK248">
            <v>0.26287162039299933</v>
          </cell>
          <cell r="FL248">
            <v>0.30324051166012039</v>
          </cell>
          <cell r="FO248">
            <v>1</v>
          </cell>
        </row>
        <row r="249">
          <cell r="A249">
            <v>451585</v>
          </cell>
          <cell r="C249" t="str">
            <v>Demel, Sam</v>
          </cell>
          <cell r="Q249" t="str">
            <v>R</v>
          </cell>
          <cell r="AJ249">
            <v>4.4266300390002193</v>
          </cell>
          <cell r="AR249">
            <v>16.582082222222223</v>
          </cell>
          <cell r="AS249">
            <v>-0.52049984868712373</v>
          </cell>
          <cell r="AT249">
            <v>0.83057935463436505</v>
          </cell>
          <cell r="BE249">
            <v>0.79471921721793748</v>
          </cell>
          <cell r="CP249">
            <v>30.708333333333332</v>
          </cell>
          <cell r="CV249">
            <v>91.6</v>
          </cell>
          <cell r="DA249">
            <v>1.157577777777778</v>
          </cell>
          <cell r="DD249">
            <v>1.0893440685807103</v>
          </cell>
          <cell r="FJ249">
            <v>41.455205555555551</v>
          </cell>
          <cell r="FK249">
            <v>0.26300000000000001</v>
          </cell>
          <cell r="FL249">
            <v>0.60650683934002092</v>
          </cell>
          <cell r="FO249">
            <v>0.55923344292148802</v>
          </cell>
        </row>
        <row r="250">
          <cell r="A250">
            <v>451596</v>
          </cell>
          <cell r="C250" t="str">
            <v>Gallardo, Yovani</v>
          </cell>
          <cell r="Q250" t="str">
            <v>S</v>
          </cell>
          <cell r="AJ250">
            <v>4.5404209973531859</v>
          </cell>
          <cell r="AR250">
            <v>144.85083307083335</v>
          </cell>
          <cell r="AS250">
            <v>3.7040158707513336E-2</v>
          </cell>
          <cell r="AT250">
            <v>0.53098509998443788</v>
          </cell>
          <cell r="BE250">
            <v>1.1786605948748046</v>
          </cell>
          <cell r="CP250">
            <v>30.375</v>
          </cell>
          <cell r="CV250">
            <v>89.499131364184336</v>
          </cell>
          <cell r="DA250">
            <v>9.4060606060606062</v>
          </cell>
          <cell r="DD250">
            <v>0.9103108999710624</v>
          </cell>
          <cell r="FJ250">
            <v>144.85083307083335</v>
          </cell>
          <cell r="FK250">
            <v>0.28066655893334197</v>
          </cell>
          <cell r="FL250">
            <v>0.30723468174695523</v>
          </cell>
          <cell r="FO250">
            <v>0</v>
          </cell>
        </row>
        <row r="251">
          <cell r="A251">
            <v>451600</v>
          </cell>
          <cell r="C251" t="str">
            <v>Garcia, Christian</v>
          </cell>
          <cell r="Q251" t="str">
            <v>R</v>
          </cell>
          <cell r="AJ251">
            <v>4.1997365036165411</v>
          </cell>
          <cell r="AR251">
            <v>20.678296223757467</v>
          </cell>
          <cell r="AS251">
            <v>-0.17897302866617731</v>
          </cell>
          <cell r="AT251">
            <v>0.89887917404939321</v>
          </cell>
          <cell r="BE251">
            <v>1.4469398443751911</v>
          </cell>
          <cell r="CP251">
            <v>30.875</v>
          </cell>
          <cell r="CV251">
            <v>91.6</v>
          </cell>
          <cell r="DA251">
            <v>0.23030505050505046</v>
          </cell>
          <cell r="DD251">
            <v>1.1702137622717566</v>
          </cell>
          <cell r="FJ251">
            <v>41.392205555555549</v>
          </cell>
          <cell r="FK251">
            <v>0.26300000000000001</v>
          </cell>
          <cell r="FL251">
            <v>-0.63290930595740269</v>
          </cell>
          <cell r="FO251">
            <v>1</v>
          </cell>
        </row>
        <row r="252">
          <cell r="A252">
            <v>451628</v>
          </cell>
          <cell r="C252" t="str">
            <v>Figaro, Alfredo</v>
          </cell>
          <cell r="Q252" t="str">
            <v>S</v>
          </cell>
          <cell r="AJ252">
            <v>5.4718952299976795</v>
          </cell>
          <cell r="AR252">
            <v>43.935357139906564</v>
          </cell>
          <cell r="AS252">
            <v>-0.11994491403523462</v>
          </cell>
          <cell r="AT252">
            <v>0.73284409181966437</v>
          </cell>
          <cell r="BE252">
            <v>0.99089170710517971</v>
          </cell>
          <cell r="CP252">
            <v>31.958333333333332</v>
          </cell>
          <cell r="CV252">
            <v>93.960948947012923</v>
          </cell>
          <cell r="DA252">
            <v>0.69292727272727273</v>
          </cell>
          <cell r="DD252">
            <v>0.88894231575027272</v>
          </cell>
          <cell r="FJ252">
            <v>109.83839284976641</v>
          </cell>
          <cell r="FK252">
            <v>0.26284727319209084</v>
          </cell>
          <cell r="FL252">
            <v>0.24559669772728848</v>
          </cell>
          <cell r="FO252">
            <v>0.23913801474340279</v>
          </cell>
        </row>
        <row r="253">
          <cell r="A253">
            <v>451661</v>
          </cell>
          <cell r="C253" t="str">
            <v>Fields, Josh</v>
          </cell>
          <cell r="Q253" t="str">
            <v>R</v>
          </cell>
          <cell r="AJ253">
            <v>3.5124489989110694</v>
          </cell>
          <cell r="AR253">
            <v>55.197327947999923</v>
          </cell>
          <cell r="AS253">
            <v>-6.3692655427473183E-2</v>
          </cell>
          <cell r="AT253">
            <v>0.55727344976129412</v>
          </cell>
          <cell r="BE253">
            <v>0.81221754675253932</v>
          </cell>
          <cell r="CP253">
            <v>30.875</v>
          </cell>
          <cell r="CV253">
            <v>93.10252168104897</v>
          </cell>
          <cell r="DA253">
            <v>2.987876767676767</v>
          </cell>
          <cell r="DD253">
            <v>1.2926716303749095</v>
          </cell>
          <cell r="FJ253">
            <v>55.197327947999923</v>
          </cell>
          <cell r="FK253">
            <v>0.26300000000000001</v>
          </cell>
          <cell r="FL253">
            <v>-0.82077612257471066</v>
          </cell>
          <cell r="FO253">
            <v>1</v>
          </cell>
        </row>
        <row r="254">
          <cell r="A254">
            <v>451773</v>
          </cell>
          <cell r="C254" t="str">
            <v>De La Rosa, Dane</v>
          </cell>
          <cell r="Q254" t="str">
            <v>R</v>
          </cell>
          <cell r="AJ254">
            <v>5.086903457216235</v>
          </cell>
          <cell r="AR254">
            <v>16.178882222222224</v>
          </cell>
          <cell r="AS254">
            <v>0.99408623907580529</v>
          </cell>
          <cell r="AT254">
            <v>0.9137308323154506</v>
          </cell>
          <cell r="BE254">
            <v>1.5850270306769179</v>
          </cell>
          <cell r="CP254">
            <v>33.375</v>
          </cell>
          <cell r="CV254">
            <v>92.476924072090725</v>
          </cell>
          <cell r="DA254">
            <v>1.5818181818181816</v>
          </cell>
          <cell r="DD254">
            <v>1.0307424628392252</v>
          </cell>
          <cell r="FJ254">
            <v>40.447205555555556</v>
          </cell>
          <cell r="FK254">
            <v>0.26300000000000001</v>
          </cell>
          <cell r="FL254">
            <v>-0.40660207079643168</v>
          </cell>
          <cell r="FO254">
            <v>1</v>
          </cell>
        </row>
        <row r="255">
          <cell r="A255">
            <v>451775</v>
          </cell>
          <cell r="C255" t="str">
            <v>Rodriguez, Fernando</v>
          </cell>
          <cell r="Q255" t="str">
            <v>R</v>
          </cell>
          <cell r="AJ255">
            <v>3.6484602826033536</v>
          </cell>
          <cell r="AR255">
            <v>51.635405644901525</v>
          </cell>
          <cell r="AS255">
            <v>1.0362355726802122</v>
          </cell>
          <cell r="AT255">
            <v>0.75633707454659371</v>
          </cell>
          <cell r="BE255">
            <v>1.0994634196921664</v>
          </cell>
          <cell r="CP255">
            <v>32.041666666666664</v>
          </cell>
          <cell r="CV255">
            <v>91.751655470212484</v>
          </cell>
          <cell r="DA255">
            <v>4.2121232323232327</v>
          </cell>
          <cell r="DD255">
            <v>1.1464398079052329</v>
          </cell>
          <cell r="FJ255">
            <v>51.635405644901525</v>
          </cell>
          <cell r="FK255">
            <v>0.26300000000000001</v>
          </cell>
          <cell r="FL255">
            <v>-0.52251207456655335</v>
          </cell>
          <cell r="FO255">
            <v>1</v>
          </cell>
        </row>
        <row r="256">
          <cell r="A256">
            <v>451783</v>
          </cell>
          <cell r="C256" t="str">
            <v>Molleken, Dustin</v>
          </cell>
          <cell r="Q256" t="str">
            <v>R</v>
          </cell>
          <cell r="AJ256">
            <v>4.7924197138887807</v>
          </cell>
          <cell r="AR256">
            <v>17.576704377244447</v>
          </cell>
          <cell r="AS256">
            <v>5.7256110284013853E-2</v>
          </cell>
          <cell r="AT256">
            <v>0.78505055090742792</v>
          </cell>
          <cell r="BE256">
            <v>1.2774844516019606</v>
          </cell>
          <cell r="CP256">
            <v>31.875</v>
          </cell>
          <cell r="CV256">
            <v>92.395541201614833</v>
          </cell>
          <cell r="DA256">
            <v>0.15151313131313129</v>
          </cell>
          <cell r="DD256">
            <v>1.1639120178097937</v>
          </cell>
          <cell r="FJ256">
            <v>43.941760943111113</v>
          </cell>
          <cell r="FK256">
            <v>0.26300000000000001</v>
          </cell>
          <cell r="FL256">
            <v>7.8252020058958288E-2</v>
          </cell>
          <cell r="FO256">
            <v>0.87116652400487804</v>
          </cell>
        </row>
        <row r="257">
          <cell r="A257">
            <v>451788</v>
          </cell>
          <cell r="C257" t="str">
            <v>Marcum, Shaun</v>
          </cell>
          <cell r="Q257" t="str">
            <v>S</v>
          </cell>
          <cell r="AJ257">
            <v>4.9377936162739733</v>
          </cell>
          <cell r="AR257">
            <v>62.920716168249363</v>
          </cell>
          <cell r="AS257">
            <v>1.8119506268635767E-2</v>
          </cell>
          <cell r="AT257">
            <v>0.17717320716424606</v>
          </cell>
          <cell r="BE257">
            <v>0.48742414989196209</v>
          </cell>
          <cell r="CP257">
            <v>34.541666666666664</v>
          </cell>
          <cell r="CV257">
            <v>84.806015732940196</v>
          </cell>
          <cell r="DA257">
            <v>5.7191939393939393</v>
          </cell>
          <cell r="DD257">
            <v>0.9700248981570293</v>
          </cell>
          <cell r="FJ257">
            <v>101.50574074074075</v>
          </cell>
          <cell r="FK257">
            <v>0.26336626790511614</v>
          </cell>
          <cell r="FL257">
            <v>-0.52948095237790738</v>
          </cell>
          <cell r="FO257">
            <v>0</v>
          </cell>
        </row>
        <row r="258">
          <cell r="A258">
            <v>451990</v>
          </cell>
          <cell r="C258" t="str">
            <v>Valdez, Jose</v>
          </cell>
          <cell r="Q258" t="str">
            <v>R</v>
          </cell>
          <cell r="AJ258">
            <v>5.4899305554400559</v>
          </cell>
          <cell r="AR258">
            <v>16.166282222222222</v>
          </cell>
          <cell r="AS258">
            <v>-6.7371467531121471E-2</v>
          </cell>
          <cell r="AT258">
            <v>0.82108391876858433</v>
          </cell>
          <cell r="BE258">
            <v>1.1241385408951992</v>
          </cell>
          <cell r="CP258">
            <v>33.458333333333336</v>
          </cell>
          <cell r="CV258">
            <v>91.6</v>
          </cell>
          <cell r="DA258">
            <v>0.47272727272727266</v>
          </cell>
          <cell r="DD258">
            <v>1.0411559961018115</v>
          </cell>
          <cell r="FJ258">
            <v>40.415705555555554</v>
          </cell>
          <cell r="FK258">
            <v>0.26300000000000001</v>
          </cell>
          <cell r="FL258">
            <v>9.7131539221271393E-2</v>
          </cell>
          <cell r="FO258">
            <v>1</v>
          </cell>
        </row>
        <row r="259">
          <cell r="A259">
            <v>452027</v>
          </cell>
          <cell r="C259" t="str">
            <v>Albers, Andrew</v>
          </cell>
          <cell r="Q259" t="str">
            <v>S</v>
          </cell>
          <cell r="AJ259">
            <v>6.1014811877776989</v>
          </cell>
          <cell r="AR259">
            <v>52.545585201268345</v>
          </cell>
          <cell r="AS259">
            <v>-0.45588525457047385</v>
          </cell>
          <cell r="AT259">
            <v>0.33833857213063356</v>
          </cell>
          <cell r="BE259">
            <v>0.803090298310836</v>
          </cell>
          <cell r="CP259">
            <v>30.708333333333332</v>
          </cell>
          <cell r="CV259">
            <v>87.548368524950078</v>
          </cell>
          <cell r="DA259">
            <v>0.41616363636363635</v>
          </cell>
          <cell r="DD259">
            <v>0.87659567187817877</v>
          </cell>
          <cell r="FJ259">
            <v>131.36396300317085</v>
          </cell>
          <cell r="FK259">
            <v>0.26300000000000001</v>
          </cell>
          <cell r="FL259">
            <v>0.39209147169224734</v>
          </cell>
          <cell r="FO259">
            <v>0</v>
          </cell>
        </row>
        <row r="260">
          <cell r="A260">
            <v>452061</v>
          </cell>
          <cell r="C260" t="str">
            <v>Phillips, Zach</v>
          </cell>
          <cell r="Q260" t="str">
            <v>R</v>
          </cell>
          <cell r="AJ260">
            <v>4.0843885060036822</v>
          </cell>
          <cell r="AR260">
            <v>37.442452280696237</v>
          </cell>
          <cell r="AS260">
            <v>-0.5983603460758411</v>
          </cell>
          <cell r="AT260">
            <v>0.555356763451476</v>
          </cell>
          <cell r="BE260">
            <v>1.3878353828630832</v>
          </cell>
          <cell r="CP260">
            <v>29.791666666666668</v>
          </cell>
          <cell r="CV260">
            <v>90.590306241426617</v>
          </cell>
          <cell r="DA260">
            <v>0.28485050505050502</v>
          </cell>
          <cell r="DD260">
            <v>1.3207054992625296</v>
          </cell>
          <cell r="FJ260">
            <v>57.299878282888884</v>
          </cell>
          <cell r="FK260">
            <v>0.26300000000000001</v>
          </cell>
          <cell r="FL260">
            <v>-0.14091267341188324</v>
          </cell>
          <cell r="FO260">
            <v>1</v>
          </cell>
        </row>
        <row r="261">
          <cell r="A261">
            <v>452240</v>
          </cell>
          <cell r="C261" t="str">
            <v>Russell, Adam</v>
          </cell>
          <cell r="Q261" t="str">
            <v>R</v>
          </cell>
          <cell r="AJ261">
            <v>4.7695187851407823</v>
          </cell>
          <cell r="AR261">
            <v>16.204082222222222</v>
          </cell>
          <cell r="AS261">
            <v>-0.40400171347278951</v>
          </cell>
          <cell r="AT261">
            <v>0.86075526520917922</v>
          </cell>
          <cell r="BE261">
            <v>1.3954191612322075</v>
          </cell>
          <cell r="CP261">
            <v>33.208333333333336</v>
          </cell>
          <cell r="CV261">
            <v>92.1</v>
          </cell>
          <cell r="DA261">
            <v>0</v>
          </cell>
          <cell r="DD261">
            <v>1.0510717085541226</v>
          </cell>
          <cell r="FJ261">
            <v>40.510205555555558</v>
          </cell>
          <cell r="FK261">
            <v>0.26300000000000001</v>
          </cell>
          <cell r="FL261">
            <v>0.86426943409558343</v>
          </cell>
          <cell r="FO261">
            <v>1</v>
          </cell>
        </row>
        <row r="262">
          <cell r="A262">
            <v>452326</v>
          </cell>
          <cell r="C262" t="str">
            <v>Poveda, Omar</v>
          </cell>
          <cell r="Q262" t="str">
            <v>S</v>
          </cell>
          <cell r="AJ262">
            <v>5.1867003779351313</v>
          </cell>
          <cell r="AR262">
            <v>44.400000000000006</v>
          </cell>
          <cell r="AS262">
            <v>-0.79340268346534926</v>
          </cell>
          <cell r="AT262">
            <v>0.84592371349002615</v>
          </cell>
          <cell r="BE262">
            <v>1.0564365705977026</v>
          </cell>
          <cell r="CP262">
            <v>28.791666666666668</v>
          </cell>
          <cell r="CV262">
            <v>92.1</v>
          </cell>
          <cell r="DA262">
            <v>0</v>
          </cell>
          <cell r="DD262">
            <v>1.0021828880222214</v>
          </cell>
          <cell r="FJ262">
            <v>111</v>
          </cell>
          <cell r="FK262">
            <v>0.26300000000000001</v>
          </cell>
          <cell r="FL262">
            <v>-0.21708606017315618</v>
          </cell>
          <cell r="FO262">
            <v>0</v>
          </cell>
        </row>
        <row r="263">
          <cell r="A263">
            <v>452657</v>
          </cell>
          <cell r="C263" t="str">
            <v>Lester, Jon</v>
          </cell>
          <cell r="Q263" t="str">
            <v>S</v>
          </cell>
          <cell r="AJ263">
            <v>3.5638134961741712</v>
          </cell>
          <cell r="AR263">
            <v>167.61444927793696</v>
          </cell>
          <cell r="AS263">
            <v>-0.1772951904652792</v>
          </cell>
          <cell r="AT263">
            <v>0.41412375315983918</v>
          </cell>
          <cell r="BE263">
            <v>1.3995921273557728</v>
          </cell>
          <cell r="CP263">
            <v>32.458333333333336</v>
          </cell>
          <cell r="CV263">
            <v>93.630431728863769</v>
          </cell>
          <cell r="DA263">
            <v>11.278787878787879</v>
          </cell>
          <cell r="DD263">
            <v>1.0492634077806748</v>
          </cell>
          <cell r="FJ263">
            <v>167.61444927793696</v>
          </cell>
          <cell r="FK263">
            <v>0.25784993011264501</v>
          </cell>
          <cell r="FL263">
            <v>0.14439125647893977</v>
          </cell>
          <cell r="FO263">
            <v>0</v>
          </cell>
        </row>
        <row r="264">
          <cell r="A264">
            <v>452666</v>
          </cell>
          <cell r="C264" t="str">
            <v>Wilhelmsen, Tom</v>
          </cell>
          <cell r="Q264" t="str">
            <v>R</v>
          </cell>
          <cell r="AJ264">
            <v>4.048106552153425</v>
          </cell>
          <cell r="AR264">
            <v>39.35437871114619</v>
          </cell>
          <cell r="AS264">
            <v>0.25434373463814069</v>
          </cell>
          <cell r="AT264">
            <v>0.75147319976205162</v>
          </cell>
          <cell r="BE264">
            <v>1.5261410954506385</v>
          </cell>
          <cell r="CP264">
            <v>32.541666666666664</v>
          </cell>
          <cell r="CV264">
            <v>93.413695065131932</v>
          </cell>
          <cell r="DA264">
            <v>6.3151515151515154</v>
          </cell>
          <cell r="DD264">
            <v>0.95743258794688457</v>
          </cell>
          <cell r="FJ264">
            <v>56.067316246666664</v>
          </cell>
          <cell r="FK264">
            <v>0.26300000000000001</v>
          </cell>
          <cell r="FL264">
            <v>4.131451868484274E-2</v>
          </cell>
          <cell r="FO264">
            <v>1</v>
          </cell>
        </row>
        <row r="265">
          <cell r="A265">
            <v>452718</v>
          </cell>
          <cell r="C265" t="str">
            <v>Kendrick, Kyle</v>
          </cell>
          <cell r="Q265" t="str">
            <v>S</v>
          </cell>
          <cell r="AJ265">
            <v>4.982601668544973</v>
          </cell>
          <cell r="AR265">
            <v>81.286354109908828</v>
          </cell>
          <cell r="AS265">
            <v>-3.2607878183163685E-2</v>
          </cell>
          <cell r="AT265">
            <v>0.34079306876795618</v>
          </cell>
          <cell r="BE265">
            <v>1.1733399599322674</v>
          </cell>
          <cell r="CP265">
            <v>31.875</v>
          </cell>
          <cell r="CV265">
            <v>88.960567077940183</v>
          </cell>
          <cell r="DA265">
            <v>7.7636363636363637</v>
          </cell>
          <cell r="DD265">
            <v>0.781424459621195</v>
          </cell>
          <cell r="FJ265">
            <v>131.42751028806586</v>
          </cell>
          <cell r="FK265">
            <v>0.27782642795053131</v>
          </cell>
          <cell r="FL265">
            <v>-0.10174856382406779</v>
          </cell>
          <cell r="FO265">
            <v>0</v>
          </cell>
        </row>
        <row r="266">
          <cell r="A266">
            <v>452733</v>
          </cell>
          <cell r="C266" t="str">
            <v>Gorzelanny, Tom</v>
          </cell>
          <cell r="Q266" t="str">
            <v>R</v>
          </cell>
          <cell r="AJ266">
            <v>5.0148170971882058</v>
          </cell>
          <cell r="AR266">
            <v>16.090682222222224</v>
          </cell>
          <cell r="AS266">
            <v>-0.22899320167688422</v>
          </cell>
          <cell r="AT266">
            <v>0.5995232516186374</v>
          </cell>
          <cell r="BE266">
            <v>0.94602030059859443</v>
          </cell>
          <cell r="CP266">
            <v>33.958333333333336</v>
          </cell>
          <cell r="CV266">
            <v>91.117293645721688</v>
          </cell>
          <cell r="DA266">
            <v>7.4909090909090903</v>
          </cell>
          <cell r="DD266">
            <v>1.190417625447131</v>
          </cell>
          <cell r="FJ266">
            <v>40.226705555555554</v>
          </cell>
          <cell r="FK266">
            <v>0.26197470160252634</v>
          </cell>
          <cell r="FL266">
            <v>5.4064684943646579E-2</v>
          </cell>
          <cell r="FO266">
            <v>1</v>
          </cell>
        </row>
        <row r="267">
          <cell r="A267">
            <v>452737</v>
          </cell>
          <cell r="C267" t="str">
            <v>Schwinden, Chris</v>
          </cell>
          <cell r="Q267" t="str">
            <v>S</v>
          </cell>
          <cell r="AJ267">
            <v>5.9076054244022442</v>
          </cell>
          <cell r="AR267">
            <v>44.022296296296297</v>
          </cell>
          <cell r="AS267">
            <v>-0.52846679926541884</v>
          </cell>
          <cell r="AT267">
            <v>0.8881667684294714</v>
          </cell>
          <cell r="BE267">
            <v>0.90999423566042026</v>
          </cell>
          <cell r="CP267">
            <v>29.791666666666668</v>
          </cell>
          <cell r="CV267">
            <v>91.6</v>
          </cell>
          <cell r="DA267">
            <v>0.17980000000000002</v>
          </cell>
          <cell r="DD267">
            <v>0.88049376070661967</v>
          </cell>
          <cell r="FJ267">
            <v>110.05574074074073</v>
          </cell>
          <cell r="FK267">
            <v>0.26300000000000001</v>
          </cell>
          <cell r="FL267">
            <v>-5.2205358907596366E-2</v>
          </cell>
          <cell r="FO267">
            <v>0</v>
          </cell>
        </row>
        <row r="268">
          <cell r="A268">
            <v>452747</v>
          </cell>
          <cell r="C268" t="str">
            <v>Zaleski, Matt</v>
          </cell>
          <cell r="Q268" t="str">
            <v>S</v>
          </cell>
          <cell r="AJ268">
            <v>6.0405853223441328</v>
          </cell>
          <cell r="AR268">
            <v>40.602296296296302</v>
          </cell>
          <cell r="AS268">
            <v>1.6991598869434184</v>
          </cell>
          <cell r="AT268">
            <v>0.96015432326308758</v>
          </cell>
          <cell r="BE268">
            <v>0.84907126799032684</v>
          </cell>
          <cell r="CP268">
            <v>34.541666666666664</v>
          </cell>
          <cell r="CV268">
            <v>92.1</v>
          </cell>
          <cell r="DA268">
            <v>0</v>
          </cell>
          <cell r="DD268">
            <v>0.91620054268051954</v>
          </cell>
          <cell r="FJ268">
            <v>101.50574074074075</v>
          </cell>
          <cell r="FK268">
            <v>0.26300000000000001</v>
          </cell>
          <cell r="FL268">
            <v>-0.61572168591015008</v>
          </cell>
          <cell r="FO268">
            <v>0.15853659821534827</v>
          </cell>
        </row>
        <row r="269">
          <cell r="A269">
            <v>453156</v>
          </cell>
          <cell r="C269" t="str">
            <v>Brown, Brooks</v>
          </cell>
          <cell r="Q269" t="str">
            <v>R</v>
          </cell>
          <cell r="AJ269">
            <v>4.6054876289736217</v>
          </cell>
          <cell r="AR269">
            <v>19.371013488699727</v>
          </cell>
          <cell r="AS269">
            <v>0.5556068224102878</v>
          </cell>
          <cell r="AT269">
            <v>0.81599464555048584</v>
          </cell>
          <cell r="BE269">
            <v>1.0492359359523418</v>
          </cell>
          <cell r="CP269">
            <v>31.041666666666668</v>
          </cell>
          <cell r="CV269">
            <v>92.025753757802917</v>
          </cell>
          <cell r="DA269">
            <v>1.0727272727272728</v>
          </cell>
          <cell r="DD269">
            <v>0.95770947631678527</v>
          </cell>
          <cell r="FJ269">
            <v>48.427533721749313</v>
          </cell>
          <cell r="FK269">
            <v>0.2626888490222074</v>
          </cell>
          <cell r="FL269">
            <v>-0.36894064784056857</v>
          </cell>
          <cell r="FO269">
            <v>1</v>
          </cell>
        </row>
        <row r="270">
          <cell r="A270">
            <v>453172</v>
          </cell>
          <cell r="C270" t="str">
            <v>Hughes, Jared</v>
          </cell>
          <cell r="Q270" t="str">
            <v>R</v>
          </cell>
          <cell r="AJ270">
            <v>4.2442235377357811</v>
          </cell>
          <cell r="AR270">
            <v>24.099757688643773</v>
          </cell>
          <cell r="AS270">
            <v>-0.279079963244526</v>
          </cell>
          <cell r="AT270">
            <v>0.48079149411421079</v>
          </cell>
          <cell r="BE270">
            <v>1.3257580471554398</v>
          </cell>
          <cell r="CP270">
            <v>30.958333333333332</v>
          </cell>
          <cell r="CV270">
            <v>91.439863370290141</v>
          </cell>
          <cell r="DA270">
            <v>5.2606040404040399</v>
          </cell>
          <cell r="DD270">
            <v>0.63003355782294046</v>
          </cell>
          <cell r="FJ270">
            <v>54.734075715925933</v>
          </cell>
          <cell r="FK270">
            <v>0.26172785799889164</v>
          </cell>
          <cell r="FL270">
            <v>1.0029228750478125</v>
          </cell>
          <cell r="FO270">
            <v>1</v>
          </cell>
        </row>
        <row r="271">
          <cell r="A271">
            <v>453173</v>
          </cell>
          <cell r="C271" t="str">
            <v>Hyde, Lee</v>
          </cell>
          <cell r="Q271" t="str">
            <v>R</v>
          </cell>
          <cell r="AJ271">
            <v>4.9758105889399484</v>
          </cell>
          <cell r="AR271">
            <v>16.481282222222223</v>
          </cell>
          <cell r="AS271">
            <v>0.60913593531576671</v>
          </cell>
          <cell r="AT271">
            <v>0.93797666568564142</v>
          </cell>
          <cell r="BE271">
            <v>0.90655837215155877</v>
          </cell>
          <cell r="CP271">
            <v>31.375</v>
          </cell>
          <cell r="CV271">
            <v>92.1</v>
          </cell>
          <cell r="DA271">
            <v>0</v>
          </cell>
          <cell r="DD271">
            <v>1.0455453280924938</v>
          </cell>
          <cell r="FJ271">
            <v>41.203205555555556</v>
          </cell>
          <cell r="FK271">
            <v>0.26300000000000001</v>
          </cell>
          <cell r="FL271">
            <v>-0.50570114039528236</v>
          </cell>
          <cell r="FO271">
            <v>1</v>
          </cell>
        </row>
        <row r="272">
          <cell r="A272">
            <v>453178</v>
          </cell>
          <cell r="C272" t="str">
            <v>Kennedy, Ian</v>
          </cell>
          <cell r="Q272" t="str">
            <v>S</v>
          </cell>
          <cell r="AJ272">
            <v>4.0547131517491808</v>
          </cell>
          <cell r="AR272">
            <v>158.03579867021605</v>
          </cell>
          <cell r="AS272">
            <v>-0.53217637220737024</v>
          </cell>
          <cell r="AT272">
            <v>0.44195970076009988</v>
          </cell>
          <cell r="BE272">
            <v>0.55533424347700766</v>
          </cell>
          <cell r="CP272">
            <v>31.541666666666668</v>
          </cell>
          <cell r="CV272">
            <v>91.790586942458788</v>
          </cell>
          <cell r="DA272">
            <v>8.3333333333333339</v>
          </cell>
          <cell r="DD272">
            <v>1.1170888995010573</v>
          </cell>
          <cell r="FJ272">
            <v>158.03579867021605</v>
          </cell>
          <cell r="FK272">
            <v>0.26582259259905616</v>
          </cell>
          <cell r="FL272">
            <v>-1.4237015905548723E-2</v>
          </cell>
          <cell r="FO272">
            <v>0</v>
          </cell>
        </row>
        <row r="273">
          <cell r="A273">
            <v>453184</v>
          </cell>
          <cell r="C273" t="str">
            <v>Lincoln, Brad</v>
          </cell>
          <cell r="Q273" t="str">
            <v>S</v>
          </cell>
          <cell r="AJ273">
            <v>6.4023692099916332</v>
          </cell>
          <cell r="AR273">
            <v>43.062296296296296</v>
          </cell>
          <cell r="AS273">
            <v>-0.11449494564606821</v>
          </cell>
          <cell r="AT273">
            <v>0.63560609913738531</v>
          </cell>
          <cell r="BE273">
            <v>0.62195214874797378</v>
          </cell>
          <cell r="CP273">
            <v>31.125</v>
          </cell>
          <cell r="CV273">
            <v>91.53348736505464</v>
          </cell>
          <cell r="DA273">
            <v>1.3474727272727272</v>
          </cell>
          <cell r="DD273">
            <v>1.2209730504120266</v>
          </cell>
          <cell r="FJ273">
            <v>107.65574074074074</v>
          </cell>
          <cell r="FK273">
            <v>0.26297241473794603</v>
          </cell>
          <cell r="FL273">
            <v>0.10137887168773577</v>
          </cell>
          <cell r="FO273">
            <v>0.47450997199361766</v>
          </cell>
        </row>
        <row r="274">
          <cell r="A274">
            <v>453186</v>
          </cell>
          <cell r="C274" t="str">
            <v>Maine, Scott</v>
          </cell>
          <cell r="Q274" t="str">
            <v>R</v>
          </cell>
          <cell r="AJ274">
            <v>6.0792444504545013</v>
          </cell>
          <cell r="AR274">
            <v>16.481282222222223</v>
          </cell>
          <cell r="AS274">
            <v>-0.73876334483927164</v>
          </cell>
          <cell r="AT274">
            <v>0.95441829025573055</v>
          </cell>
          <cell r="BE274">
            <v>0.94316446908618634</v>
          </cell>
          <cell r="CP274">
            <v>31.375</v>
          </cell>
          <cell r="CV274">
            <v>93.3</v>
          </cell>
          <cell r="DA274">
            <v>0.84848686868686873</v>
          </cell>
          <cell r="DD274">
            <v>1.4508842187545288</v>
          </cell>
          <cell r="FJ274">
            <v>41.203205555555556</v>
          </cell>
          <cell r="FK274">
            <v>0.26300000000000001</v>
          </cell>
          <cell r="FL274">
            <v>-0.30177377733329969</v>
          </cell>
          <cell r="FO274">
            <v>1</v>
          </cell>
        </row>
        <row r="275">
          <cell r="A275">
            <v>453192</v>
          </cell>
          <cell r="C275" t="str">
            <v>Miller, Andrew</v>
          </cell>
          <cell r="Q275" t="str">
            <v>R</v>
          </cell>
          <cell r="AJ275">
            <v>2.1104684871023642</v>
          </cell>
          <cell r="AR275">
            <v>59.401951726962963</v>
          </cell>
          <cell r="AS275">
            <v>-0.1443340314740211</v>
          </cell>
          <cell r="AT275">
            <v>0.53568180453025804</v>
          </cell>
          <cell r="BE275">
            <v>2.0006410678217614</v>
          </cell>
          <cell r="CP275">
            <v>31.125</v>
          </cell>
          <cell r="CV275">
            <v>94.822238184421124</v>
          </cell>
          <cell r="DA275">
            <v>6.8686868686868685</v>
          </cell>
          <cell r="DD275">
            <v>1.6566719497314586</v>
          </cell>
          <cell r="FJ275">
            <v>59.401951726962963</v>
          </cell>
          <cell r="FK275">
            <v>0.26300000000000001</v>
          </cell>
          <cell r="FL275">
            <v>6.6378721800801786E-3</v>
          </cell>
          <cell r="FO275">
            <v>1</v>
          </cell>
        </row>
        <row r="276">
          <cell r="A276">
            <v>453198</v>
          </cell>
          <cell r="C276" t="str">
            <v>Perez, Chris</v>
          </cell>
          <cell r="Q276" t="str">
            <v>R</v>
          </cell>
          <cell r="AJ276">
            <v>4.9298389086874312</v>
          </cell>
          <cell r="AR276">
            <v>16.544282222222222</v>
          </cell>
          <cell r="AS276">
            <v>-1.9466580032782808E-2</v>
          </cell>
          <cell r="AT276">
            <v>0.80115424353328257</v>
          </cell>
          <cell r="BE276">
            <v>1.0129235296225192</v>
          </cell>
          <cell r="CP276">
            <v>30.958333333333332</v>
          </cell>
          <cell r="CV276">
            <v>92.583398789760466</v>
          </cell>
          <cell r="DA276">
            <v>6.8686848484848486</v>
          </cell>
          <cell r="DD276">
            <v>1.129956392347583</v>
          </cell>
          <cell r="FJ276">
            <v>41.360705555555555</v>
          </cell>
          <cell r="FK276">
            <v>0.2626888490222074</v>
          </cell>
          <cell r="FL276">
            <v>0.56687163153960929</v>
          </cell>
          <cell r="FO276">
            <v>1</v>
          </cell>
        </row>
        <row r="277">
          <cell r="A277">
            <v>453214</v>
          </cell>
          <cell r="C277" t="str">
            <v>Wright, Steven</v>
          </cell>
          <cell r="Q277" t="str">
            <v>S</v>
          </cell>
          <cell r="AJ277">
            <v>3.8056480325467668</v>
          </cell>
          <cell r="AR277">
            <v>155.80576597704359</v>
          </cell>
          <cell r="AS277">
            <v>0.7161578848972755</v>
          </cell>
          <cell r="AT277">
            <v>1.3884212422885088E-2</v>
          </cell>
          <cell r="BE277">
            <v>0.96717295750759724</v>
          </cell>
          <cell r="CP277">
            <v>31.875</v>
          </cell>
          <cell r="CV277">
            <v>83.167409808607189</v>
          </cell>
          <cell r="DA277">
            <v>1.5373757575757576</v>
          </cell>
          <cell r="DD277">
            <v>0.99341730766479153</v>
          </cell>
          <cell r="FJ277">
            <v>155.80576597704359</v>
          </cell>
          <cell r="FK277">
            <v>0.25992618153625302</v>
          </cell>
          <cell r="FL277">
            <v>-0.33894222951573189</v>
          </cell>
          <cell r="FO277">
            <v>0</v>
          </cell>
        </row>
        <row r="278">
          <cell r="A278">
            <v>453221</v>
          </cell>
          <cell r="C278" t="str">
            <v>Boone, Randy</v>
          </cell>
          <cell r="Q278" t="str">
            <v>R</v>
          </cell>
          <cell r="AJ278">
            <v>4.9234612283857153</v>
          </cell>
          <cell r="AR278">
            <v>17.747801710447408</v>
          </cell>
          <cell r="AS278">
            <v>0.180617041523743</v>
          </cell>
          <cell r="AT278">
            <v>0.89804243649168014</v>
          </cell>
          <cell r="BE278">
            <v>0.93804787501995313</v>
          </cell>
          <cell r="CP278">
            <v>31.875</v>
          </cell>
          <cell r="CV278">
            <v>92.1</v>
          </cell>
          <cell r="DA278">
            <v>0</v>
          </cell>
          <cell r="DD278">
            <v>0.99931911017769626</v>
          </cell>
          <cell r="FJ278">
            <v>44.369504276118519</v>
          </cell>
          <cell r="FK278">
            <v>0.26300000000000001</v>
          </cell>
          <cell r="FL278">
            <v>-0.11624877003752387</v>
          </cell>
          <cell r="FO278">
            <v>1</v>
          </cell>
        </row>
        <row r="279">
          <cell r="A279">
            <v>453222</v>
          </cell>
          <cell r="C279" t="str">
            <v>Carroll, Scott</v>
          </cell>
          <cell r="Q279" t="str">
            <v>S</v>
          </cell>
          <cell r="AJ279">
            <v>6.0033703277778843</v>
          </cell>
          <cell r="AR279">
            <v>50.240297920285315</v>
          </cell>
          <cell r="AS279">
            <v>0.32287506139992284</v>
          </cell>
          <cell r="AT279">
            <v>0.47080089981273421</v>
          </cell>
          <cell r="BE279">
            <v>1.215053110251908</v>
          </cell>
          <cell r="CP279">
            <v>31.791666666666668</v>
          </cell>
          <cell r="CV279">
            <v>88.587438520971688</v>
          </cell>
          <cell r="DA279">
            <v>1.0202</v>
          </cell>
          <cell r="DD279">
            <v>0.83545779661563824</v>
          </cell>
          <cell r="FJ279">
            <v>125.60074480071327</v>
          </cell>
          <cell r="FK279">
            <v>0.26300000000000001</v>
          </cell>
          <cell r="FL279">
            <v>-0.28004823929969686</v>
          </cell>
          <cell r="FO279">
            <v>0</v>
          </cell>
        </row>
        <row r="280">
          <cell r="A280">
            <v>453232</v>
          </cell>
          <cell r="C280" t="str">
            <v>Godfrey, Graham</v>
          </cell>
          <cell r="Q280" t="str">
            <v>S</v>
          </cell>
          <cell r="AJ280">
            <v>6.4120664420437965</v>
          </cell>
          <cell r="AR280">
            <v>42.522296296296304</v>
          </cell>
          <cell r="AS280">
            <v>-0.35290715314082483</v>
          </cell>
          <cell r="AT280">
            <v>0.86825679196549621</v>
          </cell>
          <cell r="BE280">
            <v>0.77218468270751661</v>
          </cell>
          <cell r="CP280">
            <v>31.875</v>
          </cell>
          <cell r="CV280">
            <v>91.6</v>
          </cell>
          <cell r="DA280">
            <v>0.27878787878787881</v>
          </cell>
          <cell r="DD280">
            <v>0.92871085803822595</v>
          </cell>
          <cell r="FJ280">
            <v>106.30574074074075</v>
          </cell>
          <cell r="FK280">
            <v>0.26300000000000001</v>
          </cell>
          <cell r="FL280">
            <v>0.43224526101994704</v>
          </cell>
          <cell r="FO280">
            <v>0.10996816160121869</v>
          </cell>
        </row>
        <row r="281">
          <cell r="A281">
            <v>453241</v>
          </cell>
          <cell r="C281" t="str">
            <v>Johnson, Kris</v>
          </cell>
          <cell r="Q281" t="str">
            <v>S</v>
          </cell>
          <cell r="AJ281">
            <v>5.0053708405959796</v>
          </cell>
          <cell r="AR281">
            <v>60.647838548511601</v>
          </cell>
          <cell r="AS281">
            <v>0.19322546442747845</v>
          </cell>
          <cell r="AT281">
            <v>0.89279171774053612</v>
          </cell>
          <cell r="BE281">
            <v>1.1802487684687315</v>
          </cell>
          <cell r="CP281">
            <v>31.708333333333332</v>
          </cell>
          <cell r="CV281">
            <v>93.019466450008892</v>
          </cell>
          <cell r="DA281">
            <v>0.14343636363636364</v>
          </cell>
          <cell r="DD281">
            <v>0.9228943107101738</v>
          </cell>
          <cell r="FJ281">
            <v>110.8409004138075</v>
          </cell>
          <cell r="FK281">
            <v>0.26261397652265278</v>
          </cell>
          <cell r="FL281">
            <v>0.33189038181275071</v>
          </cell>
          <cell r="FO281">
            <v>0</v>
          </cell>
        </row>
        <row r="282">
          <cell r="A282">
            <v>453249</v>
          </cell>
          <cell r="C282" t="str">
            <v>Manship, Jeff</v>
          </cell>
          <cell r="Q282" t="str">
            <v>R</v>
          </cell>
          <cell r="AJ282">
            <v>3.6625047085970333</v>
          </cell>
          <cell r="AR282">
            <v>48.314175283994182</v>
          </cell>
          <cell r="AS282">
            <v>0.56602480096628371</v>
          </cell>
          <cell r="AT282">
            <v>0.59479170869474385</v>
          </cell>
          <cell r="BE282">
            <v>1.0052678778827759</v>
          </cell>
          <cell r="CP282">
            <v>31.458333333333332</v>
          </cell>
          <cell r="CV282">
            <v>89.774006517721375</v>
          </cell>
          <cell r="DA282">
            <v>3.1959575757575758</v>
          </cell>
          <cell r="DD282">
            <v>0.8713919947223927</v>
          </cell>
          <cell r="FJ282">
            <v>48.314175283994182</v>
          </cell>
          <cell r="FK282">
            <v>0.26241656487310527</v>
          </cell>
          <cell r="FL282">
            <v>-0.26780187467090555</v>
          </cell>
          <cell r="FO282">
            <v>1</v>
          </cell>
        </row>
        <row r="283">
          <cell r="A283">
            <v>453264</v>
          </cell>
          <cell r="C283" t="str">
            <v>Veal, Donnie</v>
          </cell>
          <cell r="Q283" t="str">
            <v>R</v>
          </cell>
          <cell r="AJ283">
            <v>5.1681370754144194</v>
          </cell>
          <cell r="AR283">
            <v>17.123882168379261</v>
          </cell>
          <cell r="AS283">
            <v>-3.2520975183626989E-2</v>
          </cell>
          <cell r="AT283">
            <v>0.7538316832320231</v>
          </cell>
          <cell r="BE283">
            <v>1.0672042788500895</v>
          </cell>
          <cell r="CP283">
            <v>31.791666666666668</v>
          </cell>
          <cell r="CV283">
            <v>92.845656213703592</v>
          </cell>
          <cell r="DA283">
            <v>1.2545454545454544</v>
          </cell>
          <cell r="DD283">
            <v>1.1550689674120667</v>
          </cell>
          <cell r="FJ283">
            <v>42.809705420948148</v>
          </cell>
          <cell r="FK283">
            <v>0.26300000000000001</v>
          </cell>
          <cell r="FL283">
            <v>-0.13188124214847571</v>
          </cell>
          <cell r="FO283">
            <v>1</v>
          </cell>
        </row>
        <row r="284">
          <cell r="A284">
            <v>453265</v>
          </cell>
          <cell r="C284" t="str">
            <v>Watson, Tony</v>
          </cell>
          <cell r="Q284" t="str">
            <v>R</v>
          </cell>
          <cell r="AJ284">
            <v>3.3051989360497438</v>
          </cell>
          <cell r="AR284">
            <v>59.643236363666666</v>
          </cell>
          <cell r="AS284">
            <v>0.58811949838554989</v>
          </cell>
          <cell r="AT284">
            <v>0.73748439687386425</v>
          </cell>
          <cell r="BE284">
            <v>1.0262205893323741</v>
          </cell>
          <cell r="CP284">
            <v>31.125</v>
          </cell>
          <cell r="CV284">
            <v>93.772289117598987</v>
          </cell>
          <cell r="DA284">
            <v>6.703032323232323</v>
          </cell>
          <cell r="DD284">
            <v>0.94690743979139291</v>
          </cell>
          <cell r="FJ284">
            <v>59.643236363666666</v>
          </cell>
          <cell r="FK284">
            <v>0.26349432308268594</v>
          </cell>
          <cell r="FL284">
            <v>0.44354847650873558</v>
          </cell>
          <cell r="FO284">
            <v>1</v>
          </cell>
        </row>
        <row r="285">
          <cell r="A285">
            <v>453281</v>
          </cell>
          <cell r="C285" t="str">
            <v>LeBlanc, Wade</v>
          </cell>
          <cell r="Q285" t="str">
            <v>S</v>
          </cell>
          <cell r="AJ285">
            <v>4.6479014533031169</v>
          </cell>
          <cell r="AR285">
            <v>109.24325074416626</v>
          </cell>
          <cell r="AS285">
            <v>0.32739571918268329</v>
          </cell>
          <cell r="AT285">
            <v>0.47021245645373239</v>
          </cell>
          <cell r="BE285">
            <v>0.92979455023580437</v>
          </cell>
          <cell r="CP285">
            <v>31.875</v>
          </cell>
          <cell r="CV285">
            <v>88.300896013167716</v>
          </cell>
          <cell r="DA285">
            <v>2.9636363636363638</v>
          </cell>
          <cell r="DD285">
            <v>1.0255395019929385</v>
          </cell>
          <cell r="FJ285">
            <v>117.74770027883369</v>
          </cell>
          <cell r="FK285">
            <v>0.26295404617902274</v>
          </cell>
          <cell r="FL285">
            <v>0.28880448796808594</v>
          </cell>
          <cell r="FO285">
            <v>0</v>
          </cell>
        </row>
        <row r="286">
          <cell r="A286">
            <v>453284</v>
          </cell>
          <cell r="C286" t="str">
            <v>Parker, Blake</v>
          </cell>
          <cell r="Q286" t="str">
            <v>R</v>
          </cell>
          <cell r="AJ286">
            <v>3.4449128827331554</v>
          </cell>
          <cell r="AR286">
            <v>44.416326162340738</v>
          </cell>
          <cell r="AS286">
            <v>-0.23388553824933478</v>
          </cell>
          <cell r="AT286">
            <v>0.56841700684860019</v>
          </cell>
          <cell r="BE286">
            <v>0.96253598193601186</v>
          </cell>
          <cell r="CP286">
            <v>31.041666666666668</v>
          </cell>
          <cell r="CV286">
            <v>90.695482319771628</v>
          </cell>
          <cell r="DA286">
            <v>1.4</v>
          </cell>
          <cell r="DD286">
            <v>1.3372627930418879</v>
          </cell>
          <cell r="FJ286">
            <v>44.416326162340738</v>
          </cell>
          <cell r="FK286">
            <v>0.26300000000000001</v>
          </cell>
          <cell r="FL286">
            <v>0.10101536214873014</v>
          </cell>
          <cell r="FO286">
            <v>1</v>
          </cell>
        </row>
        <row r="287">
          <cell r="A287">
            <v>453286</v>
          </cell>
          <cell r="C287" t="str">
            <v>Scherzer, Max</v>
          </cell>
          <cell r="Q287" t="str">
            <v>S</v>
          </cell>
          <cell r="AJ287">
            <v>2.9023597356921065</v>
          </cell>
          <cell r="AR287">
            <v>207.99242254583748</v>
          </cell>
          <cell r="AS287">
            <v>0.17887832751132016</v>
          </cell>
          <cell r="AT287">
            <v>0.6897759741243823</v>
          </cell>
          <cell r="BE287">
            <v>0.8713545095779972</v>
          </cell>
          <cell r="CP287">
            <v>31.958333333333332</v>
          </cell>
          <cell r="CV287">
            <v>94.075554659848024</v>
          </cell>
          <cell r="DA287">
            <v>9.9131333333333327</v>
          </cell>
          <cell r="DD287">
            <v>1.2706851721301415</v>
          </cell>
          <cell r="FJ287">
            <v>207.99242254583748</v>
          </cell>
          <cell r="FK287">
            <v>0.26970004152089228</v>
          </cell>
          <cell r="FL287">
            <v>-2.1252228465642679E-2</v>
          </cell>
          <cell r="FO287">
            <v>0</v>
          </cell>
        </row>
        <row r="288">
          <cell r="A288">
            <v>453307</v>
          </cell>
          <cell r="C288" t="str">
            <v>Huff, David</v>
          </cell>
          <cell r="Q288" t="str">
            <v>S</v>
          </cell>
          <cell r="AJ288">
            <v>5.0683760461583738</v>
          </cell>
          <cell r="AR288">
            <v>51.359343850458892</v>
          </cell>
          <cell r="AS288">
            <v>-0.97922299526691059</v>
          </cell>
          <cell r="AT288">
            <v>0.57763941890303627</v>
          </cell>
          <cell r="BE288">
            <v>0.88931516357368634</v>
          </cell>
          <cell r="CP288">
            <v>31.875</v>
          </cell>
          <cell r="CV288">
            <v>92.26268700673505</v>
          </cell>
          <cell r="DA288">
            <v>2.3838363636363638</v>
          </cell>
          <cell r="DD288">
            <v>0.89016835951044593</v>
          </cell>
          <cell r="FJ288">
            <v>106.30574074074075</v>
          </cell>
          <cell r="FK288">
            <v>0.26292280541835816</v>
          </cell>
          <cell r="FL288">
            <v>0.14834180514545675</v>
          </cell>
          <cell r="FO288">
            <v>0.49303475872180658</v>
          </cell>
        </row>
        <row r="289">
          <cell r="A289">
            <v>453311</v>
          </cell>
          <cell r="C289" t="str">
            <v>Lincecum, Tim</v>
          </cell>
          <cell r="Q289" t="str">
            <v>S</v>
          </cell>
          <cell r="AJ289">
            <v>6.0936603110047649</v>
          </cell>
          <cell r="AR289">
            <v>48.135036930370383</v>
          </cell>
          <cell r="AS289">
            <v>-0.84170298969176272</v>
          </cell>
          <cell r="AT289">
            <v>0.31783363038407625</v>
          </cell>
          <cell r="BE289">
            <v>0.8293741424109079</v>
          </cell>
          <cell r="CP289">
            <v>32.041666666666664</v>
          </cell>
          <cell r="CV289">
            <v>87.671710325367542</v>
          </cell>
          <cell r="DA289">
            <v>10.157575757575758</v>
          </cell>
          <cell r="DD289">
            <v>1.1636047372579954</v>
          </cell>
          <cell r="FJ289">
            <v>120.33759232592595</v>
          </cell>
          <cell r="FK289">
            <v>0.26369235226736165</v>
          </cell>
          <cell r="FL289">
            <v>1.8343693091052656E-2</v>
          </cell>
          <cell r="FO289">
            <v>0</v>
          </cell>
        </row>
        <row r="290">
          <cell r="A290">
            <v>453329</v>
          </cell>
          <cell r="C290" t="str">
            <v>Buchholz, Clay</v>
          </cell>
          <cell r="Q290" t="str">
            <v>S</v>
          </cell>
          <cell r="AJ290">
            <v>4.3347439064336486</v>
          </cell>
          <cell r="AR290">
            <v>123.35683792325098</v>
          </cell>
          <cell r="AS290">
            <v>0.2876931953477832</v>
          </cell>
          <cell r="AT290">
            <v>0.73198809440080415</v>
          </cell>
          <cell r="BE290">
            <v>0.94469468421802139</v>
          </cell>
          <cell r="CP290">
            <v>31.875</v>
          </cell>
          <cell r="CV290">
            <v>91.653585760058903</v>
          </cell>
          <cell r="DA290">
            <v>6.8101030303030301</v>
          </cell>
          <cell r="DD290">
            <v>0.94221604601330122</v>
          </cell>
          <cell r="FJ290">
            <v>123.35683792325098</v>
          </cell>
          <cell r="FK290">
            <v>0.26156224440975007</v>
          </cell>
          <cell r="FL290">
            <v>-0.47462274480251421</v>
          </cell>
          <cell r="FO290">
            <v>0</v>
          </cell>
        </row>
        <row r="291">
          <cell r="A291">
            <v>453343</v>
          </cell>
          <cell r="C291" t="str">
            <v>Melancon, Mark</v>
          </cell>
          <cell r="Q291" t="str">
            <v>R</v>
          </cell>
          <cell r="AJ291">
            <v>3.0782846285597021</v>
          </cell>
          <cell r="AR291">
            <v>58.334581566592526</v>
          </cell>
          <cell r="AS291">
            <v>0.93366417512092137</v>
          </cell>
          <cell r="AT291">
            <v>0.60277447562703723</v>
          </cell>
          <cell r="BE291">
            <v>1.1828304228998623</v>
          </cell>
          <cell r="CP291">
            <v>31.291666666666668</v>
          </cell>
          <cell r="CV291">
            <v>90.371696569740706</v>
          </cell>
          <cell r="DA291">
            <v>7.715149494949495</v>
          </cell>
          <cell r="DD291">
            <v>0.96016069832925832</v>
          </cell>
          <cell r="FJ291">
            <v>58.334581566592526</v>
          </cell>
          <cell r="FK291">
            <v>0.26300000000000001</v>
          </cell>
          <cell r="FL291">
            <v>0.12577270383986369</v>
          </cell>
          <cell r="FO291">
            <v>1</v>
          </cell>
        </row>
        <row r="292">
          <cell r="A292">
            <v>453344</v>
          </cell>
          <cell r="C292" t="str">
            <v>Morrow, Brandon</v>
          </cell>
          <cell r="Q292" t="str">
            <v>S</v>
          </cell>
          <cell r="AJ292">
            <v>5.1085527189113984</v>
          </cell>
          <cell r="AR292">
            <v>45.813870120376876</v>
          </cell>
          <cell r="AS292">
            <v>-0.44745204459063359</v>
          </cell>
          <cell r="AT292">
            <v>0.78283593722522138</v>
          </cell>
          <cell r="BE292">
            <v>0.94796072018147315</v>
          </cell>
          <cell r="CP292">
            <v>31.958333333333332</v>
          </cell>
          <cell r="CV292">
            <v>93.33595720194549</v>
          </cell>
          <cell r="DA292">
            <v>4.6727272727272728</v>
          </cell>
          <cell r="DD292">
            <v>0.86936608859705689</v>
          </cell>
          <cell r="FJ292">
            <v>106.15574074074074</v>
          </cell>
          <cell r="FK292">
            <v>0.25959634423909345</v>
          </cell>
          <cell r="FL292">
            <v>2.1811090558840111E-2</v>
          </cell>
          <cell r="FO292">
            <v>8.1526794330607499E-3</v>
          </cell>
        </row>
        <row r="293">
          <cell r="A293">
            <v>453353</v>
          </cell>
          <cell r="C293" t="str">
            <v>Reynolds, Greg</v>
          </cell>
          <cell r="Q293" t="str">
            <v>S</v>
          </cell>
          <cell r="AJ293">
            <v>6.8131088315300214</v>
          </cell>
          <cell r="AR293">
            <v>43.1822962962963</v>
          </cell>
          <cell r="AS293">
            <v>0.78591747837034831</v>
          </cell>
          <cell r="AT293">
            <v>0.57830820766037494</v>
          </cell>
          <cell r="BE293">
            <v>1.2905489468821341</v>
          </cell>
          <cell r="CP293">
            <v>30.958333333333332</v>
          </cell>
          <cell r="CV293">
            <v>88.515878187506985</v>
          </cell>
          <cell r="DA293">
            <v>0.74747272727272729</v>
          </cell>
          <cell r="DD293">
            <v>0.77363571341722637</v>
          </cell>
          <cell r="FJ293">
            <v>107.95574074074074</v>
          </cell>
          <cell r="FK293">
            <v>0.26300000000000001</v>
          </cell>
          <cell r="FL293">
            <v>0.26827855897060615</v>
          </cell>
          <cell r="FO293">
            <v>0</v>
          </cell>
        </row>
        <row r="294">
          <cell r="A294">
            <v>453385</v>
          </cell>
          <cell r="C294" t="str">
            <v>Richard, Clayton</v>
          </cell>
          <cell r="Q294" t="str">
            <v>S</v>
          </cell>
          <cell r="AJ294">
            <v>5.0397069338002254</v>
          </cell>
          <cell r="AR294">
            <v>55.311766724490056</v>
          </cell>
          <cell r="AS294">
            <v>-0.37219444120675232</v>
          </cell>
          <cell r="AT294">
            <v>0.70625144836270404</v>
          </cell>
          <cell r="BE294">
            <v>1.3575873730402166</v>
          </cell>
          <cell r="CP294">
            <v>32.791666666666664</v>
          </cell>
          <cell r="CV294">
            <v>92.20052397633745</v>
          </cell>
          <cell r="DA294">
            <v>5.0666666666666664</v>
          </cell>
          <cell r="DD294">
            <v>0.68469227227606377</v>
          </cell>
          <cell r="FJ294">
            <v>104.65574074074075</v>
          </cell>
          <cell r="FK294">
            <v>0.26799102394344648</v>
          </cell>
          <cell r="FL294">
            <v>-2.4951670334518488E-2</v>
          </cell>
          <cell r="FO294">
            <v>0.29163220330877782</v>
          </cell>
        </row>
        <row r="295">
          <cell r="A295">
            <v>453515</v>
          </cell>
          <cell r="C295" t="str">
            <v>Purcey, David</v>
          </cell>
          <cell r="Q295" t="str">
            <v>R</v>
          </cell>
          <cell r="AJ295">
            <v>4.8324302570000999</v>
          </cell>
          <cell r="AR295">
            <v>16.052882222222223</v>
          </cell>
          <cell r="AS295">
            <v>0.35674683458168144</v>
          </cell>
          <cell r="AT295">
            <v>0.94820740250316859</v>
          </cell>
          <cell r="BE295">
            <v>1.0133765685120162</v>
          </cell>
          <cell r="CP295">
            <v>34.208333333333336</v>
          </cell>
          <cell r="CV295">
            <v>92.86671433470508</v>
          </cell>
          <cell r="DA295">
            <v>2.375757575757576</v>
          </cell>
          <cell r="DD295">
            <v>1.0942119720878172</v>
          </cell>
          <cell r="FJ295">
            <v>40.132205555555558</v>
          </cell>
          <cell r="FK295">
            <v>0.26300000000000001</v>
          </cell>
          <cell r="FL295">
            <v>0.5284424913261212</v>
          </cell>
          <cell r="FO295">
            <v>1</v>
          </cell>
        </row>
        <row r="296">
          <cell r="A296">
            <v>453562</v>
          </cell>
          <cell r="C296" t="str">
            <v>Arrieta, Jake</v>
          </cell>
          <cell r="Q296" t="str">
            <v>S</v>
          </cell>
          <cell r="AJ296">
            <v>3.1713177298227651</v>
          </cell>
          <cell r="AR296">
            <v>191.79007287184106</v>
          </cell>
          <cell r="AS296">
            <v>0.69019284531802005</v>
          </cell>
          <cell r="AT296">
            <v>0.71515326233128684</v>
          </cell>
          <cell r="BE296">
            <v>1.2927788823195034</v>
          </cell>
          <cell r="CP296">
            <v>30.291666666666668</v>
          </cell>
          <cell r="CV296">
            <v>93.986085019629002</v>
          </cell>
          <cell r="DA296">
            <v>5.7171696969696963</v>
          </cell>
          <cell r="DD296">
            <v>1.0929965620533626</v>
          </cell>
          <cell r="FJ296">
            <v>191.79007287184106</v>
          </cell>
          <cell r="FK296">
            <v>0.30860602419029209</v>
          </cell>
          <cell r="FL296">
            <v>-0.13679284335060271</v>
          </cell>
          <cell r="FO296">
            <v>0</v>
          </cell>
        </row>
        <row r="297">
          <cell r="A297">
            <v>453646</v>
          </cell>
          <cell r="C297" t="str">
            <v>Villanueva, Carlos</v>
          </cell>
          <cell r="Q297" t="str">
            <v>R</v>
          </cell>
          <cell r="AJ297">
            <v>4.2076286268742429</v>
          </cell>
          <cell r="AR297">
            <v>32.025394920226205</v>
          </cell>
          <cell r="AS297">
            <v>-0.61015428913851633</v>
          </cell>
          <cell r="AT297">
            <v>0.21238756219901855</v>
          </cell>
          <cell r="BE297">
            <v>0.90506343007127632</v>
          </cell>
          <cell r="CP297">
            <v>32.625</v>
          </cell>
          <cell r="CV297">
            <v>86.933780103047141</v>
          </cell>
          <cell r="DA297">
            <v>12.242424242424242</v>
          </cell>
          <cell r="DD297">
            <v>0.97687860661859893</v>
          </cell>
          <cell r="FJ297">
            <v>65.484520370370376</v>
          </cell>
          <cell r="FK297">
            <v>0.25051504395285623</v>
          </cell>
          <cell r="FL297">
            <v>-6.0686970989145113E-2</v>
          </cell>
          <cell r="FO297">
            <v>1</v>
          </cell>
        </row>
        <row r="298">
          <cell r="A298">
            <v>454537</v>
          </cell>
          <cell r="C298" t="str">
            <v>Burton, Jared</v>
          </cell>
          <cell r="Q298" t="str">
            <v>R</v>
          </cell>
          <cell r="AJ298">
            <v>4.1399619959829845</v>
          </cell>
          <cell r="AR298">
            <v>26.578389219304498</v>
          </cell>
          <cell r="AS298">
            <v>0.6728203817471714</v>
          </cell>
          <cell r="AT298">
            <v>0.68503237741729273</v>
          </cell>
          <cell r="BE298">
            <v>0.96953381476423439</v>
          </cell>
          <cell r="CP298">
            <v>35.041666666666664</v>
          </cell>
          <cell r="CV298">
            <v>90.16674764590303</v>
          </cell>
          <cell r="DA298">
            <v>6.5636363636363644</v>
          </cell>
          <cell r="DD298">
            <v>1.0163363602140347</v>
          </cell>
          <cell r="FJ298">
            <v>45.882420370370376</v>
          </cell>
          <cell r="FK298">
            <v>0.26300000000000001</v>
          </cell>
          <cell r="FL298">
            <v>-0.18379636393406498</v>
          </cell>
          <cell r="FO298">
            <v>1</v>
          </cell>
        </row>
        <row r="299">
          <cell r="A299">
            <v>455009</v>
          </cell>
          <cell r="C299" t="str">
            <v>Broxton, Jonathan</v>
          </cell>
          <cell r="Q299" t="str">
            <v>R</v>
          </cell>
          <cell r="AJ299">
            <v>3.6625290804606951</v>
          </cell>
          <cell r="AR299">
            <v>52.152846886518454</v>
          </cell>
          <cell r="AS299">
            <v>0.24016503324603472</v>
          </cell>
          <cell r="AT299">
            <v>0.78293529315856714</v>
          </cell>
          <cell r="BE299">
            <v>1.3756378978172701</v>
          </cell>
          <cell r="CP299">
            <v>32.041666666666664</v>
          </cell>
          <cell r="CV299">
            <v>92.879364481423195</v>
          </cell>
          <cell r="DA299">
            <v>10.032321212121214</v>
          </cell>
          <cell r="DD299">
            <v>0.9502845107977258</v>
          </cell>
          <cell r="FJ299">
            <v>52.152846886518454</v>
          </cell>
          <cell r="FK299">
            <v>0.26300000000000001</v>
          </cell>
          <cell r="FL299">
            <v>-0.28262293252833293</v>
          </cell>
          <cell r="FO299">
            <v>1</v>
          </cell>
        </row>
        <row r="300">
          <cell r="A300">
            <v>455092</v>
          </cell>
          <cell r="C300" t="str">
            <v>Elbert, Scott</v>
          </cell>
          <cell r="Q300" t="str">
            <v>R</v>
          </cell>
          <cell r="AJ300">
            <v>5.5899990649168085</v>
          </cell>
          <cell r="AR300">
            <v>16.556882222222221</v>
          </cell>
          <cell r="AS300">
            <v>0.48444079550756808</v>
          </cell>
          <cell r="AT300">
            <v>0.62739027751069898</v>
          </cell>
          <cell r="BE300">
            <v>1.1627985988376353</v>
          </cell>
          <cell r="CP300">
            <v>30.875</v>
          </cell>
          <cell r="CV300">
            <v>89.088366614530059</v>
          </cell>
          <cell r="DA300">
            <v>1.7575777777777777</v>
          </cell>
          <cell r="DD300">
            <v>1.3455200193844765</v>
          </cell>
          <cell r="FJ300">
            <v>41.392205555555549</v>
          </cell>
          <cell r="FK300">
            <v>0.26300000000000001</v>
          </cell>
          <cell r="FL300">
            <v>-0.62515415546123498</v>
          </cell>
          <cell r="FO300">
            <v>1</v>
          </cell>
        </row>
        <row r="301">
          <cell r="A301">
            <v>455119</v>
          </cell>
          <cell r="C301" t="str">
            <v>Martin, Chris</v>
          </cell>
          <cell r="Q301" t="str">
            <v>R</v>
          </cell>
          <cell r="AJ301">
            <v>4.3991945523440759</v>
          </cell>
          <cell r="AR301">
            <v>16.80825975300889</v>
          </cell>
          <cell r="AS301">
            <v>-0.70332893888941861</v>
          </cell>
          <cell r="AT301">
            <v>0.70836101883918023</v>
          </cell>
          <cell r="BE301">
            <v>1.7847588439440132</v>
          </cell>
          <cell r="CP301">
            <v>30.041666666666668</v>
          </cell>
          <cell r="CV301">
            <v>92.808171477842194</v>
          </cell>
          <cell r="DA301">
            <v>0.6606040404040403</v>
          </cell>
          <cell r="DD301">
            <v>1.0486212342906858</v>
          </cell>
          <cell r="FJ301">
            <v>42.020649382522222</v>
          </cell>
          <cell r="FK301">
            <v>0.26300000000000001</v>
          </cell>
          <cell r="FL301">
            <v>0.18480632934329946</v>
          </cell>
          <cell r="FO301">
            <v>1</v>
          </cell>
        </row>
        <row r="302">
          <cell r="A302">
            <v>455122</v>
          </cell>
          <cell r="C302" t="str">
            <v>Meyers, Brad</v>
          </cell>
          <cell r="Q302" t="str">
            <v>S</v>
          </cell>
          <cell r="AJ302">
            <v>6.8839400080749442</v>
          </cell>
          <cell r="AR302">
            <v>43.302296296296298</v>
          </cell>
          <cell r="AS302">
            <v>-1.6451891622044619</v>
          </cell>
          <cell r="AT302">
            <v>0.96789284518371133</v>
          </cell>
          <cell r="BE302">
            <v>1.1760200528325055</v>
          </cell>
          <cell r="CP302">
            <v>30.791666666666668</v>
          </cell>
          <cell r="CV302">
            <v>92.1</v>
          </cell>
          <cell r="DA302">
            <v>0</v>
          </cell>
          <cell r="DD302">
            <v>0.94913319854466016</v>
          </cell>
          <cell r="FJ302">
            <v>108.25574074074073</v>
          </cell>
          <cell r="FK302">
            <v>0.26300000000000001</v>
          </cell>
          <cell r="FL302">
            <v>1.5318796314649239</v>
          </cell>
          <cell r="FO302">
            <v>0</v>
          </cell>
        </row>
        <row r="303">
          <cell r="A303">
            <v>455374</v>
          </cell>
          <cell r="C303" t="str">
            <v>Bastardo, Antonio</v>
          </cell>
          <cell r="Q303" t="str">
            <v>R</v>
          </cell>
          <cell r="AJ303">
            <v>4.1121556779526323</v>
          </cell>
          <cell r="AR303">
            <v>34.455802804242623</v>
          </cell>
          <cell r="AS303">
            <v>0.76555874221979103</v>
          </cell>
          <cell r="AT303">
            <v>0.76697595568350851</v>
          </cell>
          <cell r="BE303">
            <v>0.58901550201118913</v>
          </cell>
          <cell r="CP303">
            <v>30.791666666666668</v>
          </cell>
          <cell r="CV303">
            <v>92.027288262008824</v>
          </cell>
          <cell r="DA303">
            <v>6.3616161616161611</v>
          </cell>
          <cell r="DD303">
            <v>1.2730514893381348</v>
          </cell>
          <cell r="FJ303">
            <v>55.900569276999946</v>
          </cell>
          <cell r="FK303">
            <v>0.26309485277851374</v>
          </cell>
          <cell r="FL303">
            <v>-0.20603467133023953</v>
          </cell>
          <cell r="FO303">
            <v>1</v>
          </cell>
        </row>
        <row r="304">
          <cell r="A304">
            <v>455376</v>
          </cell>
          <cell r="C304" t="str">
            <v>Leon, Arcenio</v>
          </cell>
          <cell r="Q304" t="str">
            <v>R</v>
          </cell>
          <cell r="AJ304">
            <v>5.5523870238796098</v>
          </cell>
          <cell r="AR304">
            <v>18.423528288820307</v>
          </cell>
          <cell r="AS304">
            <v>-0.52248996818804216</v>
          </cell>
          <cell r="AT304">
            <v>0.74486393302007858</v>
          </cell>
          <cell r="BE304">
            <v>1.1210387422856785</v>
          </cell>
          <cell r="CP304">
            <v>29.791666666666668</v>
          </cell>
          <cell r="CV304">
            <v>92.1</v>
          </cell>
          <cell r="DA304">
            <v>0</v>
          </cell>
          <cell r="DD304">
            <v>1.0681149483520769</v>
          </cell>
          <cell r="FJ304">
            <v>46.058820722050768</v>
          </cell>
          <cell r="FK304">
            <v>0.26300000000000001</v>
          </cell>
          <cell r="FL304">
            <v>-0.35559414073778467</v>
          </cell>
          <cell r="FO304">
            <v>1</v>
          </cell>
        </row>
        <row r="305">
          <cell r="A305">
            <v>456027</v>
          </cell>
          <cell r="C305" t="str">
            <v>Ohlendorf, Ross</v>
          </cell>
          <cell r="Q305" t="str">
            <v>R</v>
          </cell>
          <cell r="AJ305">
            <v>4.2223152776387991</v>
          </cell>
          <cell r="AR305">
            <v>25.887777128463355</v>
          </cell>
          <cell r="AS305">
            <v>-0.25354093144977308</v>
          </cell>
          <cell r="AT305">
            <v>0.64762733866851874</v>
          </cell>
          <cell r="BE305">
            <v>0.79750371815291654</v>
          </cell>
          <cell r="CP305">
            <v>33.875</v>
          </cell>
          <cell r="CV305">
            <v>92.657530085935448</v>
          </cell>
          <cell r="DA305">
            <v>5.2464666666666666</v>
          </cell>
          <cell r="DD305">
            <v>1.1531592511487714</v>
          </cell>
          <cell r="FJ305">
            <v>55.140723485814753</v>
          </cell>
          <cell r="FK305">
            <v>0.2624213824948855</v>
          </cell>
          <cell r="FL305">
            <v>0.41319320566434781</v>
          </cell>
          <cell r="FO305">
            <v>1</v>
          </cell>
        </row>
        <row r="306">
          <cell r="A306">
            <v>456034</v>
          </cell>
          <cell r="C306" t="str">
            <v>Price, David</v>
          </cell>
          <cell r="Q306" t="str">
            <v>S</v>
          </cell>
          <cell r="AJ306">
            <v>3.4424172876212173</v>
          </cell>
          <cell r="AR306">
            <v>191.80452265838389</v>
          </cell>
          <cell r="AS306">
            <v>-0.14746873379683614</v>
          </cell>
          <cell r="AT306">
            <v>0.37339322033545264</v>
          </cell>
          <cell r="BE306">
            <v>1.4495176298827868</v>
          </cell>
          <cell r="CP306">
            <v>30.875</v>
          </cell>
          <cell r="CV306">
            <v>94.743092237932501</v>
          </cell>
          <cell r="DA306">
            <v>9.7292909090909099</v>
          </cell>
          <cell r="DD306">
            <v>1.0811535452136432</v>
          </cell>
          <cell r="FJ306">
            <v>191.80452265838389</v>
          </cell>
          <cell r="FK306">
            <v>0.25589445745792677</v>
          </cell>
          <cell r="FL306">
            <v>-0.15146880258118336</v>
          </cell>
          <cell r="FO306">
            <v>0</v>
          </cell>
        </row>
        <row r="307">
          <cell r="A307">
            <v>456043</v>
          </cell>
          <cell r="C307" t="str">
            <v>Sanchez, Jonathan</v>
          </cell>
          <cell r="Q307" t="str">
            <v>S</v>
          </cell>
          <cell r="AJ307">
            <v>5.1730177348752679</v>
          </cell>
          <cell r="AR307">
            <v>41.262296296296299</v>
          </cell>
          <cell r="AS307">
            <v>-3.9633862746488622</v>
          </cell>
          <cell r="AT307">
            <v>0.87312605742602101</v>
          </cell>
          <cell r="BE307">
            <v>0.48129549091306117</v>
          </cell>
          <cell r="CP307">
            <v>33.625</v>
          </cell>
          <cell r="CV307">
            <v>91.164986462615644</v>
          </cell>
          <cell r="DA307">
            <v>4.5232303030303029</v>
          </cell>
          <cell r="DD307">
            <v>1.1554651309431505</v>
          </cell>
          <cell r="FJ307">
            <v>103.15574074074074</v>
          </cell>
          <cell r="FK307">
            <v>0.26293714315303474</v>
          </cell>
          <cell r="FL307">
            <v>0.71983990264755404</v>
          </cell>
          <cell r="FO307">
            <v>0</v>
          </cell>
        </row>
        <row r="308">
          <cell r="A308">
            <v>456045</v>
          </cell>
          <cell r="C308" t="str">
            <v>Savery, Joe</v>
          </cell>
          <cell r="Q308" t="str">
            <v>R</v>
          </cell>
          <cell r="AJ308">
            <v>4.5135572852988179</v>
          </cell>
          <cell r="AR308">
            <v>16.594682222222225</v>
          </cell>
          <cell r="AS308">
            <v>0.79705486330212894</v>
          </cell>
          <cell r="AT308">
            <v>0.80863610675747721</v>
          </cell>
          <cell r="BE308">
            <v>1.1360318328045589</v>
          </cell>
          <cell r="CP308">
            <v>30.625</v>
          </cell>
          <cell r="CV308">
            <v>91.036496116139091</v>
          </cell>
          <cell r="DA308">
            <v>0.93939595959595978</v>
          </cell>
          <cell r="DD308">
            <v>1.0516502822120382</v>
          </cell>
          <cell r="FJ308">
            <v>41.486705555555559</v>
          </cell>
          <cell r="FK308">
            <v>0.26302126296259898</v>
          </cell>
          <cell r="FL308">
            <v>-0.20341040589561626</v>
          </cell>
          <cell r="FO308">
            <v>1</v>
          </cell>
        </row>
        <row r="309">
          <cell r="A309">
            <v>456051</v>
          </cell>
          <cell r="C309" t="str">
            <v>Noesi, Hector</v>
          </cell>
          <cell r="Q309" t="str">
            <v>S</v>
          </cell>
          <cell r="AJ309">
            <v>4.4981379623685473</v>
          </cell>
          <cell r="AR309">
            <v>122.90553984459513</v>
          </cell>
          <cell r="AS309">
            <v>-8.4512438508923801E-2</v>
          </cell>
          <cell r="AT309">
            <v>0.64296599394054188</v>
          </cell>
          <cell r="BE309">
            <v>0.83149215614084437</v>
          </cell>
          <cell r="CP309">
            <v>29.458333333333332</v>
          </cell>
          <cell r="CV309">
            <v>92.695695829695197</v>
          </cell>
          <cell r="DA309">
            <v>2.395957575757576</v>
          </cell>
          <cell r="DD309">
            <v>0.9486070038642227</v>
          </cell>
          <cell r="FJ309">
            <v>122.90553984459513</v>
          </cell>
          <cell r="FK309">
            <v>0.26223862181929464</v>
          </cell>
          <cell r="FL309">
            <v>-8.033221017340228E-2</v>
          </cell>
          <cell r="FO309">
            <v>0</v>
          </cell>
        </row>
        <row r="310">
          <cell r="A310">
            <v>456061</v>
          </cell>
          <cell r="C310" t="str">
            <v>De La Cruz, Kelvin</v>
          </cell>
          <cell r="Q310" t="str">
            <v>R</v>
          </cell>
          <cell r="AJ310">
            <v>5.0644779057559672</v>
          </cell>
          <cell r="AR310">
            <v>17.180025562560001</v>
          </cell>
          <cell r="AS310">
            <v>-1.5673127852559692</v>
          </cell>
          <cell r="AT310">
            <v>0.81410685879141731</v>
          </cell>
          <cell r="BE310">
            <v>1.1539011889526547</v>
          </cell>
          <cell r="CP310">
            <v>27.875</v>
          </cell>
          <cell r="CV310">
            <v>92.1</v>
          </cell>
          <cell r="DA310">
            <v>0</v>
          </cell>
          <cell r="DD310">
            <v>1.1378646854807</v>
          </cell>
          <cell r="FJ310">
            <v>42.950063906400004</v>
          </cell>
          <cell r="FK310">
            <v>0.26300000000000001</v>
          </cell>
          <cell r="FL310">
            <v>0.39631728522031984</v>
          </cell>
          <cell r="FO310">
            <v>1</v>
          </cell>
        </row>
        <row r="311">
          <cell r="A311">
            <v>456068</v>
          </cell>
          <cell r="C311" t="str">
            <v>Gonzalez, Miguel</v>
          </cell>
          <cell r="Q311" t="str">
            <v>S</v>
          </cell>
          <cell r="AJ311">
            <v>4.4327460219093258</v>
          </cell>
          <cell r="AR311">
            <v>135.61961867011857</v>
          </cell>
          <cell r="AS311">
            <v>0.29033880897002085</v>
          </cell>
          <cell r="AT311">
            <v>0.68191925764935635</v>
          </cell>
          <cell r="BE311">
            <v>1.0481982487419321</v>
          </cell>
          <cell r="CP311">
            <v>32.125</v>
          </cell>
          <cell r="CV311">
            <v>91.241289500056027</v>
          </cell>
          <cell r="DA311">
            <v>4.1373757575757582</v>
          </cell>
          <cell r="DD311">
            <v>0.97204491967598727</v>
          </cell>
          <cell r="FJ311">
            <v>135.61961867011857</v>
          </cell>
          <cell r="FK311">
            <v>0.26058498489267429</v>
          </cell>
          <cell r="FL311">
            <v>0.40146994874756026</v>
          </cell>
          <cell r="FO311">
            <v>0</v>
          </cell>
        </row>
        <row r="312">
          <cell r="A312">
            <v>456071</v>
          </cell>
          <cell r="C312" t="str">
            <v>Flande, Yohan</v>
          </cell>
          <cell r="Q312" t="str">
            <v>S</v>
          </cell>
          <cell r="AJ312">
            <v>4.8095212759132231</v>
          </cell>
          <cell r="AR312">
            <v>92.310520540027085</v>
          </cell>
          <cell r="AS312">
            <v>-0.11649891195432001</v>
          </cell>
          <cell r="AT312">
            <v>0.49204506183402008</v>
          </cell>
          <cell r="BE312">
            <v>1.0133833137029449</v>
          </cell>
          <cell r="CP312">
            <v>30.458333333333332</v>
          </cell>
          <cell r="CV312">
            <v>91.626837691868374</v>
          </cell>
          <cell r="DA312">
            <v>0.79393939393939394</v>
          </cell>
          <cell r="DD312">
            <v>0.7148856522216287</v>
          </cell>
          <cell r="FJ312">
            <v>124.10776267695732</v>
          </cell>
          <cell r="FK312">
            <v>0.25975286054192581</v>
          </cell>
          <cell r="FL312">
            <v>-7.7605190321357723E-2</v>
          </cell>
          <cell r="FO312">
            <v>0.32072396702536787</v>
          </cell>
        </row>
        <row r="313">
          <cell r="A313">
            <v>456167</v>
          </cell>
          <cell r="C313" t="str">
            <v>Griffin, A.J.</v>
          </cell>
          <cell r="Q313" t="str">
            <v>S</v>
          </cell>
          <cell r="AJ313">
            <v>4.3678343685182321</v>
          </cell>
          <cell r="AR313">
            <v>111</v>
          </cell>
          <cell r="AS313">
            <v>-0.24857302436080189</v>
          </cell>
          <cell r="AT313">
            <v>0.3972758892116513</v>
          </cell>
          <cell r="BE313">
            <v>0.7454061548914015</v>
          </cell>
          <cell r="CP313">
            <v>28.458333333333332</v>
          </cell>
          <cell r="CV313">
            <v>87.509238488146664</v>
          </cell>
          <cell r="DA313">
            <v>2.2242424242424241</v>
          </cell>
          <cell r="DD313">
            <v>0.99975451290791351</v>
          </cell>
          <cell r="FJ313">
            <v>111</v>
          </cell>
          <cell r="FK313">
            <v>0.26117805194587945</v>
          </cell>
          <cell r="FL313">
            <v>4.2134921526001345E-2</v>
          </cell>
          <cell r="FO313">
            <v>0</v>
          </cell>
        </row>
        <row r="314">
          <cell r="A314">
            <v>456379</v>
          </cell>
          <cell r="C314" t="str">
            <v>Alburquerque, Al</v>
          </cell>
          <cell r="Q314" t="str">
            <v>R</v>
          </cell>
          <cell r="AJ314">
            <v>4.226082527096704</v>
          </cell>
          <cell r="AR314">
            <v>23.081476546669531</v>
          </cell>
          <cell r="AS314">
            <v>-9.8140310566630071E-2</v>
          </cell>
          <cell r="AT314">
            <v>0.55367491527681634</v>
          </cell>
          <cell r="BE314">
            <v>0.80609398752942174</v>
          </cell>
          <cell r="CP314">
            <v>30.041666666666668</v>
          </cell>
          <cell r="CV314">
            <v>91.588241906468426</v>
          </cell>
          <cell r="DA314">
            <v>4.1272727272727279</v>
          </cell>
          <cell r="DD314">
            <v>1.1695570374281017</v>
          </cell>
          <cell r="FJ314">
            <v>49.694516616188899</v>
          </cell>
          <cell r="FK314">
            <v>0.26300000000000001</v>
          </cell>
          <cell r="FL314">
            <v>0.44331777557148683</v>
          </cell>
          <cell r="FO314">
            <v>1</v>
          </cell>
        </row>
        <row r="315">
          <cell r="A315">
            <v>456387</v>
          </cell>
          <cell r="C315" t="str">
            <v>Feierabend, Ryan</v>
          </cell>
          <cell r="Q315" t="str">
            <v>S</v>
          </cell>
          <cell r="AJ315">
            <v>5.3143428885546875</v>
          </cell>
          <cell r="AR315">
            <v>45.478744846900071</v>
          </cell>
          <cell r="AS315">
            <v>-0.16414392502750927</v>
          </cell>
          <cell r="AT315">
            <v>0.53477431983713497</v>
          </cell>
          <cell r="BE315">
            <v>1.1632424136548558</v>
          </cell>
          <cell r="CP315">
            <v>30.875</v>
          </cell>
          <cell r="CV315">
            <v>89.288366614530048</v>
          </cell>
          <cell r="DA315">
            <v>0.5838363636363636</v>
          </cell>
          <cell r="DD315">
            <v>0.75037461381639159</v>
          </cell>
          <cell r="FJ315">
            <v>113.69686211725016</v>
          </cell>
          <cell r="FK315">
            <v>0.26300000000000001</v>
          </cell>
          <cell r="FL315">
            <v>-7.167845101919891E-2</v>
          </cell>
          <cell r="FO315">
            <v>0</v>
          </cell>
        </row>
        <row r="316">
          <cell r="A316">
            <v>456496</v>
          </cell>
          <cell r="C316" t="str">
            <v>Mateo, Marcos</v>
          </cell>
          <cell r="Q316" t="str">
            <v>R</v>
          </cell>
          <cell r="AJ316">
            <v>3.9554930887866759</v>
          </cell>
          <cell r="AR316">
            <v>36.829314126844217</v>
          </cell>
          <cell r="AS316">
            <v>-3.6458750431933931E-3</v>
          </cell>
          <cell r="AT316">
            <v>0.72049886520500706</v>
          </cell>
          <cell r="BE316">
            <v>0.82057213796635753</v>
          </cell>
          <cell r="CP316">
            <v>32.208333333333336</v>
          </cell>
          <cell r="CV316">
            <v>92.785091596686982</v>
          </cell>
          <cell r="DA316">
            <v>1.3030323232323233</v>
          </cell>
          <cell r="DD316">
            <v>1.2889930421057114</v>
          </cell>
          <cell r="FJ316">
            <v>44.600149949522226</v>
          </cell>
          <cell r="FK316">
            <v>0.26300000000000001</v>
          </cell>
          <cell r="FL316">
            <v>-0.26501214537856987</v>
          </cell>
          <cell r="FO316">
            <v>1</v>
          </cell>
        </row>
        <row r="317">
          <cell r="A317">
            <v>456501</v>
          </cell>
          <cell r="C317" t="str">
            <v>Cueto, Johnny</v>
          </cell>
          <cell r="Q317" t="str">
            <v>S</v>
          </cell>
          <cell r="AJ317">
            <v>3.4859255622561407</v>
          </cell>
          <cell r="AR317">
            <v>193.38207737227282</v>
          </cell>
          <cell r="AS317">
            <v>0.32050151722564757</v>
          </cell>
          <cell r="AT317">
            <v>0.66334914646936216</v>
          </cell>
          <cell r="BE317">
            <v>0.81350709197440452</v>
          </cell>
          <cell r="CP317">
            <v>30.375</v>
          </cell>
          <cell r="CV317">
            <v>91.633664453251001</v>
          </cell>
          <cell r="DA317">
            <v>9.6181818181818191</v>
          </cell>
          <cell r="DD317">
            <v>0.95894800992701712</v>
          </cell>
          <cell r="FJ317">
            <v>193.38207737227282</v>
          </cell>
          <cell r="FK317">
            <v>0.25911964125044362</v>
          </cell>
          <cell r="FL317">
            <v>0.10277658500072513</v>
          </cell>
          <cell r="FO317">
            <v>0</v>
          </cell>
        </row>
        <row r="318">
          <cell r="A318">
            <v>456662</v>
          </cell>
          <cell r="C318" t="str">
            <v>Horst, Jeremy</v>
          </cell>
          <cell r="Q318" t="str">
            <v>R</v>
          </cell>
          <cell r="AJ318">
            <v>4.8663183515818247</v>
          </cell>
          <cell r="AR318">
            <v>18.746863839874841</v>
          </cell>
          <cell r="AS318">
            <v>-2.8441993286154155E-2</v>
          </cell>
          <cell r="AT318">
            <v>0.46698062755517444</v>
          </cell>
          <cell r="BE318">
            <v>0.80097570400991724</v>
          </cell>
          <cell r="CP318">
            <v>30.708333333333332</v>
          </cell>
          <cell r="CV318">
            <v>89.285409807956128</v>
          </cell>
          <cell r="DA318">
            <v>1.3212141414141414</v>
          </cell>
          <cell r="DD318">
            <v>1.0556464839722517</v>
          </cell>
          <cell r="FJ318">
            <v>46.867159599687099</v>
          </cell>
          <cell r="FK318">
            <v>0.26300000000000001</v>
          </cell>
          <cell r="FL318">
            <v>0.52668278732922424</v>
          </cell>
          <cell r="FO318">
            <v>1</v>
          </cell>
        </row>
        <row r="319">
          <cell r="A319">
            <v>456696</v>
          </cell>
          <cell r="C319" t="str">
            <v>Hernandez, David</v>
          </cell>
          <cell r="Q319" t="str">
            <v>R</v>
          </cell>
          <cell r="AJ319">
            <v>3.989595168745427</v>
          </cell>
          <cell r="AR319">
            <v>43.673701584068411</v>
          </cell>
          <cell r="AS319">
            <v>-0.9730743681441929</v>
          </cell>
          <cell r="AT319">
            <v>0.68706617992218644</v>
          </cell>
          <cell r="BE319">
            <v>1.0711666817764716</v>
          </cell>
          <cell r="CP319">
            <v>31.125</v>
          </cell>
          <cell r="CV319">
            <v>92.627699509749363</v>
          </cell>
          <cell r="DA319">
            <v>6.836363636363636</v>
          </cell>
          <cell r="DD319">
            <v>1.1643212416166604</v>
          </cell>
          <cell r="FJ319">
            <v>55.982026197437449</v>
          </cell>
          <cell r="FK319">
            <v>0.26300000000000001</v>
          </cell>
          <cell r="FL319">
            <v>0.15941817666321262</v>
          </cell>
          <cell r="FO319">
            <v>1</v>
          </cell>
        </row>
        <row r="320">
          <cell r="A320">
            <v>456701</v>
          </cell>
          <cell r="C320" t="str">
            <v>Bailey, Homer</v>
          </cell>
          <cell r="Q320" t="str">
            <v>S</v>
          </cell>
          <cell r="AJ320">
            <v>4.2604755664822269</v>
          </cell>
          <cell r="AR320">
            <v>118.98838800757204</v>
          </cell>
          <cell r="AS320">
            <v>-0.75960626594059333</v>
          </cell>
          <cell r="AT320">
            <v>0.71032830898412458</v>
          </cell>
          <cell r="BE320">
            <v>1.4460231990756969</v>
          </cell>
          <cell r="CP320">
            <v>30.125</v>
          </cell>
          <cell r="CV320">
            <v>93.033080837986688</v>
          </cell>
          <cell r="DA320">
            <v>6.2101030303030296</v>
          </cell>
          <cell r="DD320">
            <v>0.97220800245369554</v>
          </cell>
          <cell r="FJ320">
            <v>118.98838800757204</v>
          </cell>
          <cell r="FK320">
            <v>0.26076554028642634</v>
          </cell>
          <cell r="FL320">
            <v>0.10427204273774873</v>
          </cell>
          <cell r="FO320">
            <v>0</v>
          </cell>
        </row>
        <row r="321">
          <cell r="A321">
            <v>456713</v>
          </cell>
          <cell r="C321" t="str">
            <v>Bush, Matt</v>
          </cell>
          <cell r="Q321" t="str">
            <v>R</v>
          </cell>
          <cell r="AJ321">
            <v>3.6836562689117693</v>
          </cell>
          <cell r="AR321">
            <v>51.241205345555571</v>
          </cell>
          <cell r="AS321">
            <v>1.1597577566659836</v>
          </cell>
          <cell r="AT321">
            <v>0.90889869774773857</v>
          </cell>
          <cell r="BE321">
            <v>0.91003428821733423</v>
          </cell>
          <cell r="CP321">
            <v>30.375</v>
          </cell>
          <cell r="CV321">
            <v>95.495541201614827</v>
          </cell>
          <cell r="DA321">
            <v>0.73333131313131317</v>
          </cell>
          <cell r="DD321">
            <v>1.0686999230744145</v>
          </cell>
          <cell r="FJ321">
            <v>51.241205345555571</v>
          </cell>
          <cell r="FK321">
            <v>0.26300000000000001</v>
          </cell>
          <cell r="FL321">
            <v>-1.5762146431961721E-2</v>
          </cell>
          <cell r="FO321">
            <v>1</v>
          </cell>
        </row>
        <row r="322">
          <cell r="A322">
            <v>456776</v>
          </cell>
          <cell r="C322" t="str">
            <v>Torres, Alex</v>
          </cell>
          <cell r="Q322" t="str">
            <v>R</v>
          </cell>
          <cell r="AJ322">
            <v>5.4262342097048428</v>
          </cell>
          <cell r="AR322">
            <v>17.461956759139479</v>
          </cell>
          <cell r="AS322">
            <v>0.49602630827705768</v>
          </cell>
          <cell r="AT322">
            <v>0.81120173709699095</v>
          </cell>
          <cell r="BE322">
            <v>0.80467619062242313</v>
          </cell>
          <cell r="CP322">
            <v>28.541666666666668</v>
          </cell>
          <cell r="CV322">
            <v>92.293746932399756</v>
          </cell>
          <cell r="DA322">
            <v>2.8060585858585858</v>
          </cell>
          <cell r="DD322">
            <v>1.3469262598010174</v>
          </cell>
          <cell r="FJ322">
            <v>43.6548918978487</v>
          </cell>
          <cell r="FK322">
            <v>0.2624480533513629</v>
          </cell>
          <cell r="FL322">
            <v>-8.282206067318533E-2</v>
          </cell>
          <cell r="FO322">
            <v>1</v>
          </cell>
        </row>
        <row r="323">
          <cell r="A323">
            <v>456899</v>
          </cell>
          <cell r="C323" t="str">
            <v>Link, Jon</v>
          </cell>
          <cell r="Q323" t="str">
            <v>S</v>
          </cell>
          <cell r="AJ323">
            <v>5.5300709128860328</v>
          </cell>
          <cell r="AR323">
            <v>42.2222962962963</v>
          </cell>
          <cell r="AS323">
            <v>4.8913400865801898E-2</v>
          </cell>
          <cell r="AT323">
            <v>0.9662689703567241</v>
          </cell>
          <cell r="BE323">
            <v>0.89940524547559975</v>
          </cell>
          <cell r="CP323">
            <v>32.291666666666664</v>
          </cell>
          <cell r="CV323">
            <v>92.1</v>
          </cell>
          <cell r="DA323">
            <v>0</v>
          </cell>
          <cell r="DD323">
            <v>0.79579790021935704</v>
          </cell>
          <cell r="FJ323">
            <v>105.55574074074075</v>
          </cell>
          <cell r="FK323">
            <v>0.26300000000000001</v>
          </cell>
          <cell r="FL323">
            <v>0.10225694741617158</v>
          </cell>
          <cell r="FO323">
            <v>0.340670991642397</v>
          </cell>
        </row>
        <row r="324">
          <cell r="A324">
            <v>457117</v>
          </cell>
          <cell r="C324" t="str">
            <v>Frieri, Ernesto</v>
          </cell>
          <cell r="Q324" t="str">
            <v>R</v>
          </cell>
          <cell r="AJ324">
            <v>5.1309551826433184</v>
          </cell>
          <cell r="AR324">
            <v>16.848341347081483</v>
          </cell>
          <cell r="AS324">
            <v>-1.419462616355297</v>
          </cell>
          <cell r="AT324">
            <v>0.62722276839372637</v>
          </cell>
          <cell r="BE324">
            <v>0.52640178607977917</v>
          </cell>
          <cell r="CP324">
            <v>30.958333333333332</v>
          </cell>
          <cell r="CV324">
            <v>90.855672330560154</v>
          </cell>
          <cell r="DA324">
            <v>5.3595939393939389</v>
          </cell>
          <cell r="DD324">
            <v>1.2594296505805198</v>
          </cell>
          <cell r="FJ324">
            <v>42.12085336770371</v>
          </cell>
          <cell r="FK324">
            <v>0.26300000000000001</v>
          </cell>
          <cell r="FL324">
            <v>-0.149636153457469</v>
          </cell>
          <cell r="FO324">
            <v>1</v>
          </cell>
        </row>
        <row r="325">
          <cell r="A325">
            <v>457422</v>
          </cell>
          <cell r="C325" t="str">
            <v>Dillard, Tim</v>
          </cell>
          <cell r="Q325" t="str">
            <v>R</v>
          </cell>
          <cell r="AJ325">
            <v>4.5942064026792124</v>
          </cell>
          <cell r="AR325">
            <v>17.743456444705185</v>
          </cell>
          <cell r="AS325">
            <v>-0.12770847747033745</v>
          </cell>
          <cell r="AT325">
            <v>0.58609195280851123</v>
          </cell>
          <cell r="BE325">
            <v>1.287468187173207</v>
          </cell>
          <cell r="CP325">
            <v>32.958333333333336</v>
          </cell>
          <cell r="CV325">
            <v>91.6</v>
          </cell>
          <cell r="DA325">
            <v>1.5333313131313133</v>
          </cell>
          <cell r="DD325">
            <v>1.015301875984415</v>
          </cell>
          <cell r="FJ325">
            <v>44.358641111762964</v>
          </cell>
          <cell r="FK325">
            <v>0.26300000000000001</v>
          </cell>
          <cell r="FL325">
            <v>-0.52828218990689857</v>
          </cell>
          <cell r="FO325">
            <v>0.78761996871950246</v>
          </cell>
        </row>
        <row r="326">
          <cell r="A326">
            <v>457425</v>
          </cell>
          <cell r="C326" t="str">
            <v>Meek, Evan</v>
          </cell>
          <cell r="Q326" t="str">
            <v>R</v>
          </cell>
          <cell r="AJ326">
            <v>4.3670926634206504</v>
          </cell>
          <cell r="AR326">
            <v>17.562905481872598</v>
          </cell>
          <cell r="AS326">
            <v>-1.3991807488882783E-2</v>
          </cell>
          <cell r="AT326">
            <v>0.53628970494611572</v>
          </cell>
          <cell r="BE326">
            <v>1.416325274896157</v>
          </cell>
          <cell r="CP326">
            <v>33.125</v>
          </cell>
          <cell r="CV326">
            <v>90.076348096011529</v>
          </cell>
          <cell r="DA326">
            <v>3.5636363636363639</v>
          </cell>
          <cell r="DD326">
            <v>0.9185944756445068</v>
          </cell>
          <cell r="FJ326">
            <v>43.90726370468149</v>
          </cell>
          <cell r="FK326">
            <v>0.26300000000000001</v>
          </cell>
          <cell r="FL326">
            <v>-0.19180280483027246</v>
          </cell>
          <cell r="FO326">
            <v>1</v>
          </cell>
        </row>
        <row r="327">
          <cell r="A327">
            <v>457429</v>
          </cell>
          <cell r="C327" t="str">
            <v>Logan, Boone</v>
          </cell>
          <cell r="Q327" t="str">
            <v>R</v>
          </cell>
          <cell r="AJ327">
            <v>3.3942725244390082</v>
          </cell>
          <cell r="AR327">
            <v>43.809365993296296</v>
          </cell>
          <cell r="AS327">
            <v>-6.6190089176405703E-2</v>
          </cell>
          <cell r="AT327">
            <v>0.68967383206704391</v>
          </cell>
          <cell r="BE327">
            <v>1.5037914982808689</v>
          </cell>
          <cell r="CP327">
            <v>31.875</v>
          </cell>
          <cell r="CV327">
            <v>93.29283619442397</v>
          </cell>
          <cell r="DA327">
            <v>6.9454545454545453</v>
          </cell>
          <cell r="DD327">
            <v>1.2228602270454205</v>
          </cell>
          <cell r="FJ327">
            <v>43.809365993296296</v>
          </cell>
          <cell r="FK327">
            <v>0.26300000000000001</v>
          </cell>
          <cell r="FL327">
            <v>-0.13894575573092055</v>
          </cell>
          <cell r="FO327">
            <v>1</v>
          </cell>
        </row>
        <row r="328">
          <cell r="A328">
            <v>457435</v>
          </cell>
          <cell r="C328" t="str">
            <v>Coke, Phil</v>
          </cell>
          <cell r="Q328" t="str">
            <v>R</v>
          </cell>
          <cell r="AJ328">
            <v>4.6423536186251058</v>
          </cell>
          <cell r="AR328">
            <v>16.463628377114073</v>
          </cell>
          <cell r="AS328">
            <v>-0.32721059161097804</v>
          </cell>
          <cell r="AT328">
            <v>0.6166545051683674</v>
          </cell>
          <cell r="BE328">
            <v>1.0257315060085588</v>
          </cell>
          <cell r="CP328">
            <v>33.958333333333336</v>
          </cell>
          <cell r="CV328">
            <v>93.221357631852342</v>
          </cell>
          <cell r="DA328">
            <v>6.6565656565656566</v>
          </cell>
          <cell r="DD328">
            <v>0.98501370312016479</v>
          </cell>
          <cell r="FJ328">
            <v>41.159070942785185</v>
          </cell>
          <cell r="FK328">
            <v>0.26300000000000001</v>
          </cell>
          <cell r="FL328">
            <v>0.11244345674421169</v>
          </cell>
          <cell r="FO328">
            <v>0.50749357473029</v>
          </cell>
        </row>
        <row r="329">
          <cell r="A329">
            <v>457448</v>
          </cell>
          <cell r="C329" t="str">
            <v>Harrison, Matt</v>
          </cell>
          <cell r="Q329" t="str">
            <v>S</v>
          </cell>
          <cell r="AJ329">
            <v>5.8541933406381474</v>
          </cell>
          <cell r="AR329">
            <v>43.302296296296298</v>
          </cell>
          <cell r="AS329">
            <v>0.38155179155135344</v>
          </cell>
          <cell r="AT329">
            <v>0.58114784201394043</v>
          </cell>
          <cell r="BE329">
            <v>1.2758895613688599</v>
          </cell>
          <cell r="CP329">
            <v>30.791666666666668</v>
          </cell>
          <cell r="CV329">
            <v>88.595439303449226</v>
          </cell>
          <cell r="DA329">
            <v>4.0505030303030303</v>
          </cell>
          <cell r="DD329">
            <v>0.86039892572325705</v>
          </cell>
          <cell r="FJ329">
            <v>108.25574074074073</v>
          </cell>
          <cell r="FK329">
            <v>0.26243367464254352</v>
          </cell>
          <cell r="FL329">
            <v>-0.19691761227694449</v>
          </cell>
          <cell r="FO329">
            <v>0</v>
          </cell>
        </row>
        <row r="330">
          <cell r="A330">
            <v>457453</v>
          </cell>
          <cell r="C330" t="str">
            <v>Jurrjens, Jair</v>
          </cell>
          <cell r="Q330" t="str">
            <v>S</v>
          </cell>
          <cell r="AJ330">
            <v>6.2351130889955648</v>
          </cell>
          <cell r="AR330">
            <v>43.5422962962963</v>
          </cell>
          <cell r="AS330">
            <v>-0.28689754212466556</v>
          </cell>
          <cell r="AT330">
            <v>0.5260468105327466</v>
          </cell>
          <cell r="BE330">
            <v>0.82848646515134461</v>
          </cell>
          <cell r="CP330">
            <v>30.458333333333332</v>
          </cell>
          <cell r="CV330">
            <v>89.201251875115517</v>
          </cell>
          <cell r="DA330">
            <v>4.6505030303030299</v>
          </cell>
          <cell r="DD330">
            <v>0.87186159384106632</v>
          </cell>
          <cell r="FJ330">
            <v>108.85574074074074</v>
          </cell>
          <cell r="FK330">
            <v>0.26185757688004502</v>
          </cell>
          <cell r="FL330">
            <v>7.744220339329198E-3</v>
          </cell>
          <cell r="FO330">
            <v>0</v>
          </cell>
        </row>
        <row r="331">
          <cell r="A331">
            <v>457456</v>
          </cell>
          <cell r="C331" t="str">
            <v>Reyes, Jo-Jo</v>
          </cell>
          <cell r="Q331" t="str">
            <v>R</v>
          </cell>
          <cell r="AJ331">
            <v>5.4594297121617998</v>
          </cell>
          <cell r="AR331">
            <v>21.439673679467916</v>
          </cell>
          <cell r="AS331">
            <v>0.30938946732880029</v>
          </cell>
          <cell r="AT331">
            <v>0.61393609518601211</v>
          </cell>
          <cell r="BE331">
            <v>1.4056787144595733</v>
          </cell>
          <cell r="CP331">
            <v>31.625</v>
          </cell>
          <cell r="CV331">
            <v>89.488271304514882</v>
          </cell>
          <cell r="DA331">
            <v>2.2808080808080811</v>
          </cell>
          <cell r="DD331">
            <v>0.99268671286994525</v>
          </cell>
          <cell r="FJ331">
            <v>53.599184198669789</v>
          </cell>
          <cell r="FK331">
            <v>0.26300000000000001</v>
          </cell>
          <cell r="FL331">
            <v>9.3012127049514087E-2</v>
          </cell>
          <cell r="FO331">
            <v>0.93519000236892835</v>
          </cell>
        </row>
        <row r="332">
          <cell r="A332">
            <v>457566</v>
          </cell>
          <cell r="C332" t="str">
            <v>Burke, Greg</v>
          </cell>
          <cell r="Q332" t="str">
            <v>R</v>
          </cell>
          <cell r="AJ332">
            <v>5.2218490933846349</v>
          </cell>
          <cell r="AR332">
            <v>19.013104313435559</v>
          </cell>
          <cell r="AS332">
            <v>-0.5847335557147243</v>
          </cell>
          <cell r="AT332">
            <v>0.23716247672755472</v>
          </cell>
          <cell r="BE332">
            <v>1.3021045335849812</v>
          </cell>
          <cell r="CP332">
            <v>33.791666666666664</v>
          </cell>
          <cell r="CV332">
            <v>86.268939986282589</v>
          </cell>
          <cell r="DA332">
            <v>1.4060585858585861</v>
          </cell>
          <cell r="DD332">
            <v>1.183310041849055</v>
          </cell>
          <cell r="FJ332">
            <v>47.532760783588898</v>
          </cell>
          <cell r="FK332">
            <v>0.26291221925059172</v>
          </cell>
          <cell r="FL332">
            <v>-0.2153373114079381</v>
          </cell>
          <cell r="FO332">
            <v>1</v>
          </cell>
        </row>
        <row r="333">
          <cell r="A333">
            <v>457567</v>
          </cell>
          <cell r="C333" t="str">
            <v>Fisher, Carlos</v>
          </cell>
          <cell r="Q333" t="str">
            <v>R</v>
          </cell>
          <cell r="AJ333">
            <v>4.3212388289404666</v>
          </cell>
          <cell r="AR333">
            <v>20.367889461629606</v>
          </cell>
          <cell r="AS333">
            <v>0.26114112705140718</v>
          </cell>
          <cell r="AT333">
            <v>0.80781094570157386</v>
          </cell>
          <cell r="BE333">
            <v>1.1163056926523915</v>
          </cell>
          <cell r="CP333">
            <v>33.375</v>
          </cell>
          <cell r="CV333">
            <v>92.1</v>
          </cell>
          <cell r="DA333">
            <v>0</v>
          </cell>
          <cell r="DD333">
            <v>1.4169444005386236</v>
          </cell>
          <cell r="FJ333">
            <v>50.919723654074012</v>
          </cell>
          <cell r="FK333">
            <v>0.26300000000000001</v>
          </cell>
          <cell r="FL333">
            <v>0.11482876153498624</v>
          </cell>
          <cell r="FO333">
            <v>1</v>
          </cell>
        </row>
        <row r="334">
          <cell r="A334">
            <v>457580</v>
          </cell>
          <cell r="C334" t="str">
            <v>Carter, Anthony</v>
          </cell>
          <cell r="Q334" t="str">
            <v>R</v>
          </cell>
          <cell r="AJ334">
            <v>5.0398822736019611</v>
          </cell>
          <cell r="AR334">
            <v>16.657682222222221</v>
          </cell>
          <cell r="AS334">
            <v>-0.67881529780075023</v>
          </cell>
          <cell r="AT334">
            <v>0.87927768600693157</v>
          </cell>
          <cell r="BE334">
            <v>1.3663703661403968</v>
          </cell>
          <cell r="CP334">
            <v>30.208333333333332</v>
          </cell>
          <cell r="CV334">
            <v>92.1</v>
          </cell>
          <cell r="DA334">
            <v>0</v>
          </cell>
          <cell r="DD334">
            <v>1.010766388721114</v>
          </cell>
          <cell r="FJ334">
            <v>41.644205555555551</v>
          </cell>
          <cell r="FK334">
            <v>0.26300000000000001</v>
          </cell>
          <cell r="FL334">
            <v>7.35933455743948E-2</v>
          </cell>
          <cell r="FO334">
            <v>1</v>
          </cell>
        </row>
        <row r="335">
          <cell r="A335">
            <v>457711</v>
          </cell>
          <cell r="C335" t="str">
            <v>O'Sullivan, Sean</v>
          </cell>
          <cell r="Q335" t="str">
            <v>S</v>
          </cell>
          <cell r="AJ335">
            <v>5.6382878459282511</v>
          </cell>
          <cell r="AR335">
            <v>50.516740737008597</v>
          </cell>
          <cell r="AS335">
            <v>-1.3436745665954019E-2</v>
          </cell>
          <cell r="AT335">
            <v>0.40242434534301746</v>
          </cell>
          <cell r="BE335">
            <v>1.0770432338838312</v>
          </cell>
          <cell r="CP335">
            <v>28.791666666666668</v>
          </cell>
          <cell r="CV335">
            <v>89.732143076186517</v>
          </cell>
          <cell r="DA335">
            <v>1.9616181818181817</v>
          </cell>
          <cell r="DD335">
            <v>0.92886817546412992</v>
          </cell>
          <cell r="FJ335">
            <v>126.29185184252148</v>
          </cell>
          <cell r="FK335">
            <v>0.26248938627188373</v>
          </cell>
          <cell r="FL335">
            <v>0.15368658909057001</v>
          </cell>
          <cell r="FO335">
            <v>0</v>
          </cell>
        </row>
        <row r="336">
          <cell r="A336">
            <v>457732</v>
          </cell>
          <cell r="C336" t="str">
            <v>Bailey, Andrew</v>
          </cell>
          <cell r="Q336" t="str">
            <v>R</v>
          </cell>
          <cell r="AJ336">
            <v>4.3329107382098897</v>
          </cell>
          <cell r="AR336">
            <v>18.886810421111115</v>
          </cell>
          <cell r="AS336">
            <v>-0.58702409560375701</v>
          </cell>
          <cell r="AT336">
            <v>0.62829925250030949</v>
          </cell>
          <cell r="BE336">
            <v>0.98824987921555152</v>
          </cell>
          <cell r="CP336">
            <v>32.125</v>
          </cell>
          <cell r="CV336">
            <v>90.752469555463193</v>
          </cell>
          <cell r="DA336">
            <v>4.7090909090909081</v>
          </cell>
          <cell r="DD336">
            <v>1.2510195350727995</v>
          </cell>
          <cell r="FJ336">
            <v>47.217026052777783</v>
          </cell>
          <cell r="FK336">
            <v>0.26300000000000001</v>
          </cell>
          <cell r="FL336">
            <v>-0.10621930459726472</v>
          </cell>
          <cell r="FO336">
            <v>1</v>
          </cell>
        </row>
        <row r="337">
          <cell r="A337">
            <v>457744</v>
          </cell>
          <cell r="C337" t="str">
            <v>Thompson, Aaron</v>
          </cell>
          <cell r="Q337" t="str">
            <v>R</v>
          </cell>
          <cell r="AJ337">
            <v>4.6338747217682297</v>
          </cell>
          <cell r="AR337">
            <v>17.994215479955557</v>
          </cell>
          <cell r="AS337">
            <v>0.7335133831278885</v>
          </cell>
          <cell r="AT337">
            <v>0.6518660566129616</v>
          </cell>
          <cell r="BE337">
            <v>1.2379405000004797</v>
          </cell>
          <cell r="CP337">
            <v>29.375</v>
          </cell>
          <cell r="CV337">
            <v>90.069141093047307</v>
          </cell>
          <cell r="DA337">
            <v>0.80807878787878784</v>
          </cell>
          <cell r="DD337">
            <v>0.949506873345208</v>
          </cell>
          <cell r="FJ337">
            <v>44.985538699888892</v>
          </cell>
          <cell r="FK337">
            <v>0.26300000000000001</v>
          </cell>
          <cell r="FL337">
            <v>-0.25858460209750306</v>
          </cell>
          <cell r="FO337">
            <v>1</v>
          </cell>
        </row>
        <row r="338">
          <cell r="A338">
            <v>457751</v>
          </cell>
          <cell r="C338" t="str">
            <v>Crawford, Evan</v>
          </cell>
          <cell r="Q338" t="str">
            <v>R</v>
          </cell>
          <cell r="AJ338">
            <v>6.7809783264007004</v>
          </cell>
          <cell r="AR338">
            <v>16.720682222222223</v>
          </cell>
          <cell r="AS338">
            <v>-0.56922430373288979</v>
          </cell>
          <cell r="AT338">
            <v>0.90558764646284506</v>
          </cell>
          <cell r="BE338">
            <v>1.0571397389395027</v>
          </cell>
          <cell r="CP338">
            <v>29.791666666666668</v>
          </cell>
          <cell r="CV338">
            <v>93.3</v>
          </cell>
          <cell r="DA338">
            <v>0.14545454545454545</v>
          </cell>
          <cell r="DD338">
            <v>1.3152934325689267</v>
          </cell>
          <cell r="FJ338">
            <v>41.801705555555557</v>
          </cell>
          <cell r="FK338">
            <v>0.26300000000000001</v>
          </cell>
          <cell r="FL338">
            <v>0.17341121734403658</v>
          </cell>
          <cell r="FO338">
            <v>1</v>
          </cell>
        </row>
        <row r="339">
          <cell r="A339">
            <v>457754</v>
          </cell>
          <cell r="C339" t="str">
            <v>Edwards, Jon</v>
          </cell>
          <cell r="Q339" t="str">
            <v>R</v>
          </cell>
          <cell r="AJ339">
            <v>4.4155212249488027</v>
          </cell>
          <cell r="AR339">
            <v>18.554293030933334</v>
          </cell>
          <cell r="AS339">
            <v>-0.18367100646929313</v>
          </cell>
          <cell r="AT339">
            <v>0.67296603723951876</v>
          </cell>
          <cell r="BE339">
            <v>1.1970508254934502</v>
          </cell>
          <cell r="CP339">
            <v>28.458333333333332</v>
          </cell>
          <cell r="CV339">
            <v>92.767473049056221</v>
          </cell>
          <cell r="DA339">
            <v>0.45454545454545459</v>
          </cell>
          <cell r="DD339">
            <v>1.4976529641492646</v>
          </cell>
          <cell r="FJ339">
            <v>46.385732577333329</v>
          </cell>
          <cell r="FK339">
            <v>0.26300000000000001</v>
          </cell>
          <cell r="FL339">
            <v>0.21738519559322597</v>
          </cell>
          <cell r="FO339">
            <v>1</v>
          </cell>
        </row>
        <row r="340">
          <cell r="A340">
            <v>457764</v>
          </cell>
          <cell r="C340" t="str">
            <v>Nevarez, Matt</v>
          </cell>
          <cell r="Q340" t="str">
            <v>R</v>
          </cell>
          <cell r="AJ340">
            <v>4.6595225623326177</v>
          </cell>
          <cell r="AR340">
            <v>16.783682222222222</v>
          </cell>
          <cell r="AS340">
            <v>-0.46532913969534118</v>
          </cell>
          <cell r="AT340">
            <v>0.97094175513506387</v>
          </cell>
          <cell r="BE340">
            <v>1.3501569894417604</v>
          </cell>
          <cell r="CP340">
            <v>29.375</v>
          </cell>
          <cell r="CV340">
            <v>92.1</v>
          </cell>
          <cell r="DA340">
            <v>0</v>
          </cell>
          <cell r="DD340">
            <v>1.2835121258460738</v>
          </cell>
          <cell r="FJ340">
            <v>41.959205555555556</v>
          </cell>
          <cell r="FK340">
            <v>0.26300000000000001</v>
          </cell>
          <cell r="FL340">
            <v>0.86172108667439007</v>
          </cell>
          <cell r="FO340">
            <v>1</v>
          </cell>
        </row>
        <row r="341">
          <cell r="A341">
            <v>457768</v>
          </cell>
          <cell r="C341" t="str">
            <v>Morris, Bryan</v>
          </cell>
          <cell r="Q341" t="str">
            <v>R</v>
          </cell>
          <cell r="AJ341">
            <v>4.3312580631187734</v>
          </cell>
          <cell r="AR341">
            <v>20.891418741668048</v>
          </cell>
          <cell r="AS341">
            <v>-0.40841150565433931</v>
          </cell>
          <cell r="AT341">
            <v>0.58340245842291405</v>
          </cell>
          <cell r="BE341">
            <v>1.3758249315992692</v>
          </cell>
          <cell r="CP341">
            <v>29.291666666666668</v>
          </cell>
          <cell r="CV341">
            <v>92.604482142532021</v>
          </cell>
          <cell r="DA341">
            <v>3.9090909090909083</v>
          </cell>
          <cell r="DD341">
            <v>0.83588447414074729</v>
          </cell>
          <cell r="FJ341">
            <v>52.228546854170119</v>
          </cell>
          <cell r="FK341">
            <v>0.26172371170892123</v>
          </cell>
          <cell r="FL341">
            <v>1.068542218714015</v>
          </cell>
          <cell r="FO341">
            <v>1</v>
          </cell>
        </row>
        <row r="342">
          <cell r="A342">
            <v>457778</v>
          </cell>
          <cell r="C342" t="str">
            <v>Colla, Mike</v>
          </cell>
          <cell r="Q342" t="str">
            <v>S</v>
          </cell>
          <cell r="AJ342">
            <v>5.729027437271621</v>
          </cell>
          <cell r="AR342">
            <v>44.202296296296296</v>
          </cell>
          <cell r="AS342">
            <v>-0.21136806554717366</v>
          </cell>
          <cell r="AT342">
            <v>0.80551571511897224</v>
          </cell>
          <cell r="BE342">
            <v>0.87815729158097189</v>
          </cell>
          <cell r="CP342">
            <v>29.541666666666668</v>
          </cell>
          <cell r="CV342">
            <v>92.1</v>
          </cell>
          <cell r="DA342">
            <v>0</v>
          </cell>
          <cell r="DD342">
            <v>0.96045816870813683</v>
          </cell>
          <cell r="FJ342">
            <v>110.50574074074073</v>
          </cell>
          <cell r="FK342">
            <v>0.26300000000000001</v>
          </cell>
          <cell r="FL342">
            <v>-1.2093734339684919E-2</v>
          </cell>
          <cell r="FO342">
            <v>0</v>
          </cell>
        </row>
        <row r="343">
          <cell r="A343">
            <v>457779</v>
          </cell>
          <cell r="C343" t="str">
            <v>Kirkman, Michael</v>
          </cell>
          <cell r="Q343" t="str">
            <v>R</v>
          </cell>
          <cell r="AJ343">
            <v>4.817852890989208</v>
          </cell>
          <cell r="AR343">
            <v>17.362400488740715</v>
          </cell>
          <cell r="AS343">
            <v>-0.78621717587906892</v>
          </cell>
          <cell r="AT343">
            <v>0.59215136559314085</v>
          </cell>
          <cell r="BE343">
            <v>1.4732526946367928</v>
          </cell>
          <cell r="CP343">
            <v>29.791666666666668</v>
          </cell>
          <cell r="CV343">
            <v>91.173172471616184</v>
          </cell>
          <cell r="DA343">
            <v>1.9818181818181817</v>
          </cell>
          <cell r="DD343">
            <v>1.0575835580285218</v>
          </cell>
          <cell r="FJ343">
            <v>43.406001221851788</v>
          </cell>
          <cell r="FK343">
            <v>0.26300000000000001</v>
          </cell>
          <cell r="FL343">
            <v>0.21961558857043817</v>
          </cell>
          <cell r="FO343">
            <v>1</v>
          </cell>
        </row>
        <row r="344">
          <cell r="A344">
            <v>457786</v>
          </cell>
          <cell r="C344" t="str">
            <v>Vasquez, Anthony</v>
          </cell>
          <cell r="Q344" t="str">
            <v>S</v>
          </cell>
          <cell r="AJ344">
            <v>5.211089937986169</v>
          </cell>
          <cell r="AR344">
            <v>67.625084634595567</v>
          </cell>
          <cell r="AS344">
            <v>-0.20097801926665448</v>
          </cell>
          <cell r="AT344">
            <v>0.51626167225582864</v>
          </cell>
          <cell r="BE344">
            <v>0.64043056129285936</v>
          </cell>
          <cell r="CP344">
            <v>29.791666666666668</v>
          </cell>
          <cell r="CV344">
            <v>92.1</v>
          </cell>
          <cell r="DA344">
            <v>0</v>
          </cell>
          <cell r="DD344">
            <v>0.80363001303577108</v>
          </cell>
          <cell r="FJ344">
            <v>169.06271158648892</v>
          </cell>
          <cell r="FK344">
            <v>0.26300000000000001</v>
          </cell>
          <cell r="FL344">
            <v>-0.11323342420927329</v>
          </cell>
          <cell r="FO344">
            <v>0</v>
          </cell>
        </row>
        <row r="345">
          <cell r="A345">
            <v>457788</v>
          </cell>
          <cell r="C345" t="str">
            <v>Schafer, Jordan</v>
          </cell>
          <cell r="Q345" t="str">
            <v>R</v>
          </cell>
          <cell r="AJ345">
            <v>5.3806753893004133</v>
          </cell>
          <cell r="AR345">
            <v>16.720682222222223</v>
          </cell>
          <cell r="AS345">
            <v>-1.7315054397307372</v>
          </cell>
          <cell r="AT345">
            <v>0.85740134690823844</v>
          </cell>
          <cell r="BE345">
            <v>1.234669732345407</v>
          </cell>
          <cell r="CP345">
            <v>29.791666666666668</v>
          </cell>
          <cell r="CV345">
            <v>92.1</v>
          </cell>
          <cell r="DA345">
            <v>0</v>
          </cell>
          <cell r="DD345">
            <v>1.1636287052432379</v>
          </cell>
          <cell r="FJ345">
            <v>41.801705555555557</v>
          </cell>
          <cell r="FK345">
            <v>0.26300000000000001</v>
          </cell>
          <cell r="FL345">
            <v>0.65633481647324243</v>
          </cell>
          <cell r="FO345">
            <v>1</v>
          </cell>
        </row>
        <row r="346">
          <cell r="A346">
            <v>457915</v>
          </cell>
          <cell r="C346" t="str">
            <v>Guerra, Javy</v>
          </cell>
          <cell r="Q346" t="str">
            <v>R</v>
          </cell>
          <cell r="AJ346">
            <v>4.7448266788065911</v>
          </cell>
          <cell r="AR346">
            <v>17.339649614738985</v>
          </cell>
          <cell r="AS346">
            <v>0.29243839595551824</v>
          </cell>
          <cell r="AT346">
            <v>0.76185070551178879</v>
          </cell>
          <cell r="BE346">
            <v>1.1662507765063228</v>
          </cell>
          <cell r="CP346">
            <v>30.708333333333332</v>
          </cell>
          <cell r="CV346">
            <v>91.377239726844593</v>
          </cell>
          <cell r="DA346">
            <v>2.8484868686868694</v>
          </cell>
          <cell r="DD346">
            <v>1.115260803037895</v>
          </cell>
          <cell r="FJ346">
            <v>43.349124036847456</v>
          </cell>
          <cell r="FK346">
            <v>0.26300000000000001</v>
          </cell>
          <cell r="FL346">
            <v>0.51301910592066091</v>
          </cell>
          <cell r="FO346">
            <v>1</v>
          </cell>
        </row>
        <row r="347">
          <cell r="A347">
            <v>457918</v>
          </cell>
          <cell r="C347" t="str">
            <v>Happ, J.A.</v>
          </cell>
          <cell r="Q347" t="str">
            <v>S</v>
          </cell>
          <cell r="AJ347">
            <v>3.9414092145280399</v>
          </cell>
          <cell r="AR347">
            <v>157.67654812021607</v>
          </cell>
          <cell r="AS347">
            <v>0.21197463056219276</v>
          </cell>
          <cell r="AT347">
            <v>0.73998348141316195</v>
          </cell>
          <cell r="BE347">
            <v>1.035956165783537</v>
          </cell>
          <cell r="CP347">
            <v>33.708333333333336</v>
          </cell>
          <cell r="CV347">
            <v>93.253215677379103</v>
          </cell>
          <cell r="DA347">
            <v>7.0040424242424235</v>
          </cell>
          <cell r="DD347">
            <v>1.0186788652056948</v>
          </cell>
          <cell r="FJ347">
            <v>157.67654812021607</v>
          </cell>
          <cell r="FK347">
            <v>0.25838022624808371</v>
          </cell>
          <cell r="FL347">
            <v>0.2352822500798735</v>
          </cell>
          <cell r="FO347">
            <v>0</v>
          </cell>
        </row>
        <row r="348">
          <cell r="A348">
            <v>457935</v>
          </cell>
          <cell r="C348" t="str">
            <v>Daley, Matt</v>
          </cell>
          <cell r="Q348" t="str">
            <v>R</v>
          </cell>
          <cell r="AJ348">
            <v>5.1711217864662071</v>
          </cell>
          <cell r="AR348">
            <v>16.078082222222221</v>
          </cell>
          <cell r="AS348">
            <v>-0.76639088020037305</v>
          </cell>
          <cell r="AT348">
            <v>0.13224063682362225</v>
          </cell>
          <cell r="BE348">
            <v>1.047237949276415</v>
          </cell>
          <cell r="CP348">
            <v>34.041666666666664</v>
          </cell>
          <cell r="CV348">
            <v>84.470747783500343</v>
          </cell>
          <cell r="DA348">
            <v>1.8303050505050504</v>
          </cell>
          <cell r="DD348">
            <v>1.2894733532580729</v>
          </cell>
          <cell r="FJ348">
            <v>40.195205555555553</v>
          </cell>
          <cell r="FK348">
            <v>0.26300000000000001</v>
          </cell>
          <cell r="FL348">
            <v>9.5095331999868346E-2</v>
          </cell>
          <cell r="FO348">
            <v>1</v>
          </cell>
        </row>
        <row r="349">
          <cell r="A349">
            <v>458006</v>
          </cell>
          <cell r="C349" t="str">
            <v>Albers, Matt</v>
          </cell>
          <cell r="Q349" t="str">
            <v>R</v>
          </cell>
          <cell r="AJ349">
            <v>4.0361048153391925</v>
          </cell>
          <cell r="AR349">
            <v>33.15676620308971</v>
          </cell>
          <cell r="AS349">
            <v>-4.6962544529248083E-4</v>
          </cell>
          <cell r="AT349">
            <v>0.55872767973515247</v>
          </cell>
          <cell r="BE349">
            <v>1.2112694874786838</v>
          </cell>
          <cell r="CP349">
            <v>33.458333333333336</v>
          </cell>
          <cell r="CV349">
            <v>90.494544098028271</v>
          </cell>
          <cell r="DA349">
            <v>9.2707050505050503</v>
          </cell>
          <cell r="DD349">
            <v>0.73659224223347808</v>
          </cell>
          <cell r="FJ349">
            <v>46.182440053034654</v>
          </cell>
          <cell r="FK349">
            <v>0.26300000000000001</v>
          </cell>
          <cell r="FL349">
            <v>0.22698348496327456</v>
          </cell>
          <cell r="FO349">
            <v>1</v>
          </cell>
        </row>
        <row r="350">
          <cell r="A350">
            <v>458094</v>
          </cell>
          <cell r="C350" t="str">
            <v>Stange, Daniel</v>
          </cell>
          <cell r="Q350" t="str">
            <v>R</v>
          </cell>
          <cell r="AJ350">
            <v>5.8684208988589806</v>
          </cell>
          <cell r="AR350">
            <v>18.415625804882964</v>
          </cell>
          <cell r="AS350">
            <v>0.56043440171107484</v>
          </cell>
          <cell r="AT350">
            <v>0.89486664105449187</v>
          </cell>
          <cell r="BE350">
            <v>0.81694857655581665</v>
          </cell>
          <cell r="CP350">
            <v>30.541666666666668</v>
          </cell>
          <cell r="CV350">
            <v>92.786300068587096</v>
          </cell>
          <cell r="DA350">
            <v>0.10303232323232323</v>
          </cell>
          <cell r="DD350">
            <v>1.1603255070254774</v>
          </cell>
          <cell r="FJ350">
            <v>46.03906451220741</v>
          </cell>
          <cell r="FK350">
            <v>0.26300000000000001</v>
          </cell>
          <cell r="FL350">
            <v>0.40053259485443576</v>
          </cell>
          <cell r="FO350">
            <v>1</v>
          </cell>
        </row>
        <row r="351">
          <cell r="A351">
            <v>458155</v>
          </cell>
          <cell r="C351" t="str">
            <v>Martinez, Joe</v>
          </cell>
          <cell r="Q351" t="str">
            <v>S</v>
          </cell>
          <cell r="AJ351">
            <v>6.3906528616650338</v>
          </cell>
          <cell r="AR351">
            <v>41.442296296296298</v>
          </cell>
          <cell r="AS351">
            <v>-1.3209157851662543</v>
          </cell>
          <cell r="AT351">
            <v>0.59630206054188051</v>
          </cell>
          <cell r="BE351">
            <v>0.9946076433007579</v>
          </cell>
          <cell r="CP351">
            <v>33.375</v>
          </cell>
          <cell r="CV351">
            <v>88.771165637860094</v>
          </cell>
          <cell r="DA351">
            <v>0.33737575757575761</v>
          </cell>
          <cell r="DD351">
            <v>0.92422147400922561</v>
          </cell>
          <cell r="FJ351">
            <v>103.60574074074074</v>
          </cell>
          <cell r="FK351">
            <v>0.26300000000000001</v>
          </cell>
          <cell r="FL351">
            <v>-5.8696677559500393E-2</v>
          </cell>
          <cell r="FO351">
            <v>0</v>
          </cell>
        </row>
        <row r="352">
          <cell r="A352">
            <v>458530</v>
          </cell>
          <cell r="C352" t="str">
            <v>Davis, Erik</v>
          </cell>
          <cell r="Q352" t="str">
            <v>R</v>
          </cell>
          <cell r="AJ352">
            <v>5.059312045001235</v>
          </cell>
          <cell r="AR352">
            <v>20.848729006933336</v>
          </cell>
          <cell r="AS352">
            <v>-0.59682585735492288</v>
          </cell>
          <cell r="AT352">
            <v>0.64899716679236674</v>
          </cell>
          <cell r="BE352">
            <v>1.1597035511166023</v>
          </cell>
          <cell r="CP352">
            <v>29.708333333333332</v>
          </cell>
          <cell r="CV352">
            <v>91.490751371742121</v>
          </cell>
          <cell r="DA352">
            <v>0.15757777777777776</v>
          </cell>
          <cell r="DD352">
            <v>1.1983652740889161</v>
          </cell>
          <cell r="FJ352">
            <v>52.121822517333335</v>
          </cell>
          <cell r="FK352">
            <v>0.26300000000000001</v>
          </cell>
          <cell r="FL352">
            <v>-8.6591269083166875E-2</v>
          </cell>
          <cell r="FO352">
            <v>1</v>
          </cell>
        </row>
        <row r="353">
          <cell r="A353">
            <v>458534</v>
          </cell>
          <cell r="C353" t="str">
            <v>Hankins, Derek</v>
          </cell>
          <cell r="Q353" t="str">
            <v>S</v>
          </cell>
          <cell r="AJ353">
            <v>6.4537789588632464</v>
          </cell>
          <cell r="AR353">
            <v>41.972792838452676</v>
          </cell>
          <cell r="AS353">
            <v>-0.30946491604602405</v>
          </cell>
          <cell r="AT353">
            <v>0.69239687536449512</v>
          </cell>
          <cell r="BE353">
            <v>0.94820934476835139</v>
          </cell>
          <cell r="CP353">
            <v>32.958333333333336</v>
          </cell>
          <cell r="CV353">
            <v>92.1</v>
          </cell>
          <cell r="DA353">
            <v>0</v>
          </cell>
          <cell r="DD353">
            <v>0.88182914925502931</v>
          </cell>
          <cell r="FJ353">
            <v>104.93198209613169</v>
          </cell>
          <cell r="FK353">
            <v>0.26300000000000001</v>
          </cell>
          <cell r="FL353">
            <v>8.9678166913054483E-2</v>
          </cell>
          <cell r="FO353">
            <v>0</v>
          </cell>
        </row>
        <row r="354">
          <cell r="A354">
            <v>458537</v>
          </cell>
          <cell r="C354" t="str">
            <v>Luebke, Cory</v>
          </cell>
          <cell r="Q354" t="str">
            <v>R</v>
          </cell>
          <cell r="AJ354">
            <v>4.6120995629540289</v>
          </cell>
          <cell r="AR354">
            <v>16.493882222222222</v>
          </cell>
          <cell r="AS354">
            <v>-1.9555786793313326</v>
          </cell>
          <cell r="AT354">
            <v>0.87725119497542869</v>
          </cell>
          <cell r="BE354">
            <v>0.8587289889804699</v>
          </cell>
          <cell r="CP354">
            <v>31.291666666666668</v>
          </cell>
          <cell r="CV354">
            <v>92.19554120161483</v>
          </cell>
          <cell r="DA354">
            <v>1.795959595959596</v>
          </cell>
          <cell r="DD354">
            <v>1.2542145917292107</v>
          </cell>
          <cell r="FJ354">
            <v>41.23470555555555</v>
          </cell>
          <cell r="FK354">
            <v>0.26300000000000001</v>
          </cell>
          <cell r="FL354">
            <v>1.9325902141902074</v>
          </cell>
          <cell r="FO354">
            <v>1</v>
          </cell>
        </row>
        <row r="355">
          <cell r="A355">
            <v>458550</v>
          </cell>
          <cell r="C355" t="str">
            <v>Hefner, Jeremy</v>
          </cell>
          <cell r="Q355" t="str">
            <v>S</v>
          </cell>
          <cell r="AJ355">
            <v>5.5748623755594586</v>
          </cell>
          <cell r="AR355">
            <v>43.662296296296297</v>
          </cell>
          <cell r="AS355">
            <v>-7.1929236133782937E-2</v>
          </cell>
          <cell r="AT355">
            <v>0.69548821842894393</v>
          </cell>
          <cell r="BE355">
            <v>0.9099525602598677</v>
          </cell>
          <cell r="CP355">
            <v>30.291666666666668</v>
          </cell>
          <cell r="CV355">
            <v>90.578451809491895</v>
          </cell>
          <cell r="DA355">
            <v>1.3595939393939394</v>
          </cell>
          <cell r="DD355">
            <v>1.0470702037305677</v>
          </cell>
          <cell r="FJ355">
            <v>109.15574074074074</v>
          </cell>
          <cell r="FK355">
            <v>0.26151527629307703</v>
          </cell>
          <cell r="FL355">
            <v>-0.43614502899954344</v>
          </cell>
          <cell r="FO355">
            <v>0</v>
          </cell>
        </row>
        <row r="356">
          <cell r="A356">
            <v>458584</v>
          </cell>
          <cell r="C356" t="str">
            <v>Cedeno, Xavier</v>
          </cell>
          <cell r="Q356" t="str">
            <v>R</v>
          </cell>
          <cell r="AJ356">
            <v>3.6621982770896113</v>
          </cell>
          <cell r="AR356">
            <v>45.940131271481484</v>
          </cell>
          <cell r="AS356">
            <v>5.7576046710778169E-3</v>
          </cell>
          <cell r="AT356">
            <v>0.62244631598895228</v>
          </cell>
          <cell r="BE356">
            <v>1.4169027636806537</v>
          </cell>
          <cell r="CP356">
            <v>29.875</v>
          </cell>
          <cell r="CV356">
            <v>89.945217448707581</v>
          </cell>
          <cell r="DA356">
            <v>2.424240404040404</v>
          </cell>
          <cell r="DD356">
            <v>1.1554917144877672</v>
          </cell>
          <cell r="FJ356">
            <v>45.940131271481484</v>
          </cell>
          <cell r="FK356">
            <v>0.26300000000000001</v>
          </cell>
          <cell r="FL356">
            <v>-0.20629204988553701</v>
          </cell>
          <cell r="FO356">
            <v>1</v>
          </cell>
        </row>
        <row r="357">
          <cell r="A357">
            <v>458669</v>
          </cell>
          <cell r="C357" t="str">
            <v>Price, Bryan</v>
          </cell>
          <cell r="Q357" t="str">
            <v>R</v>
          </cell>
          <cell r="AJ357">
            <v>4.4485164177314065</v>
          </cell>
          <cell r="AR357">
            <v>16.745882222222221</v>
          </cell>
          <cell r="AS357">
            <v>-0.72078482641965724</v>
          </cell>
          <cell r="AT357">
            <v>0.82601646006050622</v>
          </cell>
          <cell r="BE357">
            <v>0.95802329338333869</v>
          </cell>
          <cell r="CP357">
            <v>29.625</v>
          </cell>
          <cell r="CV357">
            <v>92.295043569262546</v>
          </cell>
          <cell r="DA357">
            <v>4.8486868686868689E-2</v>
          </cell>
          <cell r="DD357">
            <v>1.1933615923863956</v>
          </cell>
          <cell r="FJ357">
            <v>41.864705555555553</v>
          </cell>
          <cell r="FK357">
            <v>0.26300000000000001</v>
          </cell>
          <cell r="FL357">
            <v>0.56406152492165351</v>
          </cell>
          <cell r="FO357">
            <v>1</v>
          </cell>
        </row>
        <row r="358">
          <cell r="A358">
            <v>458676</v>
          </cell>
          <cell r="C358" t="str">
            <v>Lindblom, Josh</v>
          </cell>
          <cell r="Q358" t="str">
            <v>S</v>
          </cell>
          <cell r="AJ358">
            <v>5.3816700398119046</v>
          </cell>
          <cell r="AR358">
            <v>44.400000000000006</v>
          </cell>
          <cell r="AS358">
            <v>0.20656554833735227</v>
          </cell>
          <cell r="AT358">
            <v>0.68313077111631304</v>
          </cell>
          <cell r="BE358">
            <v>0.85591645265837923</v>
          </cell>
          <cell r="CP358">
            <v>29.041666666666668</v>
          </cell>
          <cell r="CV358">
            <v>89.728959091395069</v>
          </cell>
          <cell r="DA358">
            <v>0.82828484848484851</v>
          </cell>
          <cell r="DD358">
            <v>0.89251679996250788</v>
          </cell>
          <cell r="FJ358">
            <v>111</v>
          </cell>
          <cell r="FK358">
            <v>0.26300000000000001</v>
          </cell>
          <cell r="FL358">
            <v>-0.22666430446869154</v>
          </cell>
          <cell r="FO358">
            <v>0</v>
          </cell>
        </row>
        <row r="359">
          <cell r="A359">
            <v>458677</v>
          </cell>
          <cell r="C359" t="str">
            <v>Wilson, Justin</v>
          </cell>
          <cell r="Q359" t="str">
            <v>R</v>
          </cell>
          <cell r="AJ359">
            <v>2.9414074355870148</v>
          </cell>
          <cell r="AR359">
            <v>53.313814394814756</v>
          </cell>
          <cell r="AS359">
            <v>-0.31094313851205208</v>
          </cell>
          <cell r="AT359">
            <v>0.54536706387378753</v>
          </cell>
          <cell r="BE359">
            <v>1.1046923019877652</v>
          </cell>
          <cell r="CP359">
            <v>28.875</v>
          </cell>
          <cell r="CV359">
            <v>95.471882444313181</v>
          </cell>
          <cell r="DA359">
            <v>4.418181818181818</v>
          </cell>
          <cell r="DD359">
            <v>1.0507935808678457</v>
          </cell>
          <cell r="FJ359">
            <v>53.313814394814756</v>
          </cell>
          <cell r="FK359">
            <v>0.262383862774903</v>
          </cell>
          <cell r="FL359">
            <v>-0.23281484297043656</v>
          </cell>
          <cell r="FO359">
            <v>1</v>
          </cell>
        </row>
        <row r="360">
          <cell r="A360">
            <v>458678</v>
          </cell>
          <cell r="C360" t="str">
            <v>Broadway, Mike</v>
          </cell>
          <cell r="Q360" t="str">
            <v>R</v>
          </cell>
          <cell r="AJ360">
            <v>4.6517608245343673</v>
          </cell>
          <cell r="AR360">
            <v>19.45189180189627</v>
          </cell>
          <cell r="AS360">
            <v>-0.21237402558463811</v>
          </cell>
          <cell r="AT360">
            <v>0.67188031609244514</v>
          </cell>
          <cell r="BE360">
            <v>1.3221374585946983</v>
          </cell>
          <cell r="CP360">
            <v>29.291666666666668</v>
          </cell>
          <cell r="CV360">
            <v>92.665653060134844</v>
          </cell>
          <cell r="DA360">
            <v>0.41212323232323234</v>
          </cell>
          <cell r="DD360">
            <v>1.211531667757189</v>
          </cell>
          <cell r="FJ360">
            <v>48.629729504740673</v>
          </cell>
          <cell r="FK360">
            <v>0.26300000000000001</v>
          </cell>
          <cell r="FL360">
            <v>0.24148938418826063</v>
          </cell>
          <cell r="FO360">
            <v>1</v>
          </cell>
        </row>
        <row r="361">
          <cell r="A361">
            <v>458681</v>
          </cell>
          <cell r="C361" t="str">
            <v>Lynn, Lance</v>
          </cell>
          <cell r="Q361" t="str">
            <v>S</v>
          </cell>
          <cell r="AJ361">
            <v>3.9318756612844177</v>
          </cell>
          <cell r="AR361">
            <v>144.73959857856391</v>
          </cell>
          <cell r="AS361">
            <v>1.274215111964818E-2</v>
          </cell>
          <cell r="AT361">
            <v>0.74218540583184112</v>
          </cell>
          <cell r="BE361">
            <v>1.0141095193242675</v>
          </cell>
          <cell r="CP361">
            <v>29.125</v>
          </cell>
          <cell r="CV361">
            <v>91.649949583985858</v>
          </cell>
          <cell r="DA361">
            <v>4.7959575757575754</v>
          </cell>
          <cell r="DD361">
            <v>1.0437080336074946</v>
          </cell>
          <cell r="FJ361">
            <v>144.73959857856391</v>
          </cell>
          <cell r="FK361">
            <v>0.2572157276650463</v>
          </cell>
          <cell r="FL361">
            <v>0.34978015860162487</v>
          </cell>
          <cell r="FO361">
            <v>0</v>
          </cell>
        </row>
        <row r="362">
          <cell r="A362">
            <v>458690</v>
          </cell>
          <cell r="C362" t="str">
            <v>Volstad, Chris</v>
          </cell>
          <cell r="Q362" t="str">
            <v>S</v>
          </cell>
          <cell r="AJ362">
            <v>5.1375677736956025</v>
          </cell>
          <cell r="AR362">
            <v>73.325713121106091</v>
          </cell>
          <cell r="AS362">
            <v>0.17150677328648153</v>
          </cell>
          <cell r="AT362">
            <v>0.59561440115168851</v>
          </cell>
          <cell r="BE362">
            <v>1.7607617144295347</v>
          </cell>
          <cell r="CP362">
            <v>29.791666666666668</v>
          </cell>
          <cell r="CV362">
            <v>89.920365925745585</v>
          </cell>
          <cell r="DA362">
            <v>4.2767696969696969</v>
          </cell>
          <cell r="DD362">
            <v>0.70951896934826009</v>
          </cell>
          <cell r="FJ362">
            <v>177.70027716044575</v>
          </cell>
          <cell r="FK362">
            <v>0.26300000000000001</v>
          </cell>
          <cell r="FL362">
            <v>4.2996619023651768E-2</v>
          </cell>
          <cell r="FO362">
            <v>0</v>
          </cell>
        </row>
        <row r="363">
          <cell r="A363">
            <v>458708</v>
          </cell>
          <cell r="C363" t="str">
            <v>Tomlin, Josh</v>
          </cell>
          <cell r="Q363" t="str">
            <v>S</v>
          </cell>
          <cell r="AJ363">
            <v>4.2983290643810168</v>
          </cell>
          <cell r="AR363">
            <v>137.75951248626544</v>
          </cell>
          <cell r="AS363">
            <v>0.30604048926912752</v>
          </cell>
          <cell r="AT363">
            <v>0.40270631810709551</v>
          </cell>
          <cell r="BE363">
            <v>0.87657534248883129</v>
          </cell>
          <cell r="CP363">
            <v>31.708333333333332</v>
          </cell>
          <cell r="CV363">
            <v>87.671338069665509</v>
          </cell>
          <cell r="DA363">
            <v>3.9414121212121209</v>
          </cell>
          <cell r="DD363">
            <v>0.9441049294277436</v>
          </cell>
          <cell r="FJ363">
            <v>137.75951248626544</v>
          </cell>
          <cell r="FK363">
            <v>0.26300000000000001</v>
          </cell>
          <cell r="FL363">
            <v>-0.16868536068675871</v>
          </cell>
          <cell r="FO363">
            <v>0</v>
          </cell>
        </row>
        <row r="364">
          <cell r="A364">
            <v>458709</v>
          </cell>
          <cell r="C364" t="str">
            <v>Lannan, John</v>
          </cell>
          <cell r="Q364" t="str">
            <v>S</v>
          </cell>
          <cell r="AJ364">
            <v>5.7552069359250719</v>
          </cell>
          <cell r="AR364">
            <v>59.314405116460911</v>
          </cell>
          <cell r="AS364">
            <v>-7.3400208571942696E-2</v>
          </cell>
          <cell r="AT364">
            <v>0.38767238245430607</v>
          </cell>
          <cell r="BE364">
            <v>1.1399630662945652</v>
          </cell>
          <cell r="CP364">
            <v>31.791666666666668</v>
          </cell>
          <cell r="CV364">
            <v>89.025401700541721</v>
          </cell>
          <cell r="DA364">
            <v>5.2242424242424246</v>
          </cell>
          <cell r="DD364">
            <v>0.68306954781156792</v>
          </cell>
          <cell r="FJ364">
            <v>148.28601279115227</v>
          </cell>
          <cell r="FK364">
            <v>0.26356274690224085</v>
          </cell>
          <cell r="FL364">
            <v>-9.8376325821170382E-2</v>
          </cell>
          <cell r="FO364">
            <v>0</v>
          </cell>
        </row>
        <row r="365">
          <cell r="A365">
            <v>458713</v>
          </cell>
          <cell r="C365" t="str">
            <v>Slowey, Kevin</v>
          </cell>
          <cell r="Q365" t="str">
            <v>S</v>
          </cell>
          <cell r="AJ365">
            <v>5.3641924476184411</v>
          </cell>
          <cell r="AR365">
            <v>42.342296296296297</v>
          </cell>
          <cell r="AS365">
            <v>-0.95266939488722291</v>
          </cell>
          <cell r="AT365">
            <v>0.5138237950204978</v>
          </cell>
          <cell r="BE365">
            <v>0.76174527070456211</v>
          </cell>
          <cell r="CP365">
            <v>32.125</v>
          </cell>
          <cell r="CV365">
            <v>88.337329624479992</v>
          </cell>
          <cell r="DA365">
            <v>4.0121212121212118</v>
          </cell>
          <cell r="DD365">
            <v>0.92526790728127428</v>
          </cell>
          <cell r="FJ365">
            <v>105.85574074074074</v>
          </cell>
          <cell r="FK365">
            <v>0.26122628134193365</v>
          </cell>
          <cell r="FL365">
            <v>0.59478485436557027</v>
          </cell>
          <cell r="FO365">
            <v>0.41637831072042442</v>
          </cell>
        </row>
        <row r="366">
          <cell r="A366">
            <v>458720</v>
          </cell>
          <cell r="C366" t="str">
            <v>Holdzkom, John</v>
          </cell>
          <cell r="Q366" t="str">
            <v>R</v>
          </cell>
          <cell r="AJ366">
            <v>4.059894866037407</v>
          </cell>
          <cell r="AR366">
            <v>28.818834009525148</v>
          </cell>
          <cell r="AS366">
            <v>4.472648679983085E-2</v>
          </cell>
          <cell r="AT366">
            <v>0.91231822722169598</v>
          </cell>
          <cell r="BE366">
            <v>1.7556736134199697</v>
          </cell>
          <cell r="CP366">
            <v>28.708333333333332</v>
          </cell>
          <cell r="CV366">
            <v>94.099940002733064</v>
          </cell>
          <cell r="DA366">
            <v>0.16363636363636364</v>
          </cell>
          <cell r="DD366">
            <v>1.4336424664465504</v>
          </cell>
          <cell r="FJ366">
            <v>42</v>
          </cell>
          <cell r="FK366">
            <v>0.26300000000000001</v>
          </cell>
          <cell r="FL366">
            <v>0.13141682401546106</v>
          </cell>
          <cell r="FO366">
            <v>1</v>
          </cell>
        </row>
        <row r="367">
          <cell r="A367">
            <v>458730</v>
          </cell>
          <cell r="C367" t="str">
            <v>Parnell, Bobby</v>
          </cell>
          <cell r="Q367" t="str">
            <v>R</v>
          </cell>
          <cell r="AJ367">
            <v>5.7648066910334883</v>
          </cell>
          <cell r="AR367">
            <v>19.901129596731053</v>
          </cell>
          <cell r="AS367">
            <v>-0.10590942026243347</v>
          </cell>
          <cell r="AT367">
            <v>0.72446513636272569</v>
          </cell>
          <cell r="BE367">
            <v>1.0372949095895547</v>
          </cell>
          <cell r="CP367">
            <v>31.791666666666668</v>
          </cell>
          <cell r="CV367">
            <v>92.212645374743147</v>
          </cell>
          <cell r="DA367">
            <v>5.6808101010101</v>
          </cell>
          <cell r="DD367">
            <v>1.0198584802258233</v>
          </cell>
          <cell r="FJ367">
            <v>49.752823991827626</v>
          </cell>
          <cell r="FK367">
            <v>0.26300000000000001</v>
          </cell>
          <cell r="FL367">
            <v>-0.64247948160610469</v>
          </cell>
          <cell r="FO367">
            <v>1</v>
          </cell>
        </row>
        <row r="368">
          <cell r="A368">
            <v>458919</v>
          </cell>
          <cell r="C368" t="str">
            <v>Mattheus, Ryan</v>
          </cell>
          <cell r="Q368" t="str">
            <v>R</v>
          </cell>
          <cell r="AJ368">
            <v>4.7423476656771717</v>
          </cell>
          <cell r="AR368">
            <v>20.062842777126932</v>
          </cell>
          <cell r="AS368">
            <v>-0.13005947993218109</v>
          </cell>
          <cell r="AT368">
            <v>0.59816729683911785</v>
          </cell>
          <cell r="BE368">
            <v>1.220165987960306</v>
          </cell>
          <cell r="CP368">
            <v>32.625</v>
          </cell>
          <cell r="CV368">
            <v>91.475034920426268</v>
          </cell>
          <cell r="DA368">
            <v>3.6060585858585856</v>
          </cell>
          <cell r="DD368">
            <v>0.88198135837048186</v>
          </cell>
          <cell r="FJ368">
            <v>50.157106942817322</v>
          </cell>
          <cell r="FK368">
            <v>0.26300000000000001</v>
          </cell>
          <cell r="FL368">
            <v>-8.1226320523473394E-2</v>
          </cell>
          <cell r="FO368">
            <v>1</v>
          </cell>
        </row>
        <row r="369">
          <cell r="A369">
            <v>458950</v>
          </cell>
          <cell r="C369" t="str">
            <v>Humber, Philip</v>
          </cell>
          <cell r="Q369" t="str">
            <v>R</v>
          </cell>
          <cell r="AJ369">
            <v>5.0316094355526859</v>
          </cell>
          <cell r="AR369">
            <v>16.153682222222223</v>
          </cell>
          <cell r="AS369">
            <v>-0.15521924150972805</v>
          </cell>
          <cell r="AT369">
            <v>0.55529633196241934</v>
          </cell>
          <cell r="BE369">
            <v>1.1843892315652869</v>
          </cell>
          <cell r="CP369">
            <v>33.541666666666664</v>
          </cell>
          <cell r="CV369">
            <v>89.409302578282734</v>
          </cell>
          <cell r="DA369">
            <v>3.1656565656565658</v>
          </cell>
          <cell r="DD369">
            <v>1.0429040515244301</v>
          </cell>
          <cell r="FJ369">
            <v>40.384205555555553</v>
          </cell>
          <cell r="FK369">
            <v>0.26300000000000001</v>
          </cell>
          <cell r="FL369">
            <v>1.0580277925745596E-2</v>
          </cell>
          <cell r="FO369">
            <v>0.71971527469527774</v>
          </cell>
        </row>
        <row r="370">
          <cell r="A370">
            <v>459420</v>
          </cell>
          <cell r="C370" t="str">
            <v>Kasparek, Kenn</v>
          </cell>
          <cell r="Q370" t="str">
            <v>R</v>
          </cell>
          <cell r="AJ370">
            <v>5.3867850137836299</v>
          </cell>
          <cell r="AR370">
            <v>16.757044341849223</v>
          </cell>
          <cell r="AS370">
            <v>-0.65316923244011027</v>
          </cell>
          <cell r="AT370">
            <v>0.69704677044476249</v>
          </cell>
          <cell r="BE370">
            <v>1.4454397986136156</v>
          </cell>
          <cell r="CP370">
            <v>30.791666666666668</v>
          </cell>
          <cell r="CV370">
            <v>92.1</v>
          </cell>
          <cell r="DA370">
            <v>0</v>
          </cell>
          <cell r="DD370">
            <v>0.97845988335234102</v>
          </cell>
          <cell r="FJ370">
            <v>41.892610854623058</v>
          </cell>
          <cell r="FK370">
            <v>0.26300000000000001</v>
          </cell>
          <cell r="FL370">
            <v>9.4382082235987069E-2</v>
          </cell>
          <cell r="FO370">
            <v>1</v>
          </cell>
        </row>
        <row r="371">
          <cell r="A371">
            <v>459429</v>
          </cell>
          <cell r="C371" t="str">
            <v>McGee, Jake</v>
          </cell>
          <cell r="Q371" t="str">
            <v>R</v>
          </cell>
          <cell r="AJ371">
            <v>3.71579690841059</v>
          </cell>
          <cell r="AR371">
            <v>50.095607811822219</v>
          </cell>
          <cell r="AS371">
            <v>0.38515068354452886</v>
          </cell>
          <cell r="AT371">
            <v>0.78796878539416493</v>
          </cell>
          <cell r="BE371">
            <v>1.2421530530487246</v>
          </cell>
          <cell r="CP371">
            <v>29.875</v>
          </cell>
          <cell r="CV371">
            <v>94.070225616513852</v>
          </cell>
          <cell r="DA371">
            <v>5.3818181818181827</v>
          </cell>
          <cell r="DD371">
            <v>1.1879141955580024</v>
          </cell>
          <cell r="FJ371">
            <v>50.095607811822219</v>
          </cell>
          <cell r="FK371">
            <v>0.26300000000000001</v>
          </cell>
          <cell r="FL371">
            <v>3.9327175436758982E-3</v>
          </cell>
          <cell r="FO371">
            <v>1</v>
          </cell>
        </row>
        <row r="372">
          <cell r="A372">
            <v>459439</v>
          </cell>
          <cell r="C372" t="str">
            <v>Grube, Jarrett</v>
          </cell>
          <cell r="Q372" t="str">
            <v>S</v>
          </cell>
          <cell r="AJ372">
            <v>5.0105441329820533</v>
          </cell>
          <cell r="AR372">
            <v>59.583998244862002</v>
          </cell>
          <cell r="AS372">
            <v>-2.3874377936867437E-2</v>
          </cell>
          <cell r="AT372">
            <v>0.21299429347730583</v>
          </cell>
          <cell r="BE372">
            <v>0.77529064440639106</v>
          </cell>
          <cell r="CP372">
            <v>34.625</v>
          </cell>
          <cell r="CV372">
            <v>86.268335750332511</v>
          </cell>
          <cell r="DA372">
            <v>4.0424242424242423E-3</v>
          </cell>
          <cell r="DD372">
            <v>1.0226254971516999</v>
          </cell>
          <cell r="FJ372">
            <v>109.72830547613165</v>
          </cell>
          <cell r="FK372">
            <v>0.26300000000000001</v>
          </cell>
          <cell r="FL372">
            <v>0.11469956314151486</v>
          </cell>
          <cell r="FO372">
            <v>0</v>
          </cell>
        </row>
        <row r="373">
          <cell r="A373">
            <v>459920</v>
          </cell>
          <cell r="C373" t="str">
            <v>Howell, Jeff</v>
          </cell>
          <cell r="Q373" t="str">
            <v>R</v>
          </cell>
          <cell r="AJ373">
            <v>8.384478989572365</v>
          </cell>
          <cell r="AR373">
            <v>16.300591660158773</v>
          </cell>
          <cell r="AS373">
            <v>2.1358085421470103</v>
          </cell>
          <cell r="AT373">
            <v>0.89730094124229498</v>
          </cell>
          <cell r="BE373">
            <v>0.7630999408776965</v>
          </cell>
          <cell r="CP373">
            <v>33.208333333333336</v>
          </cell>
          <cell r="CV373">
            <v>92.1</v>
          </cell>
          <cell r="DA373">
            <v>0</v>
          </cell>
          <cell r="DD373">
            <v>1.3003891560951484</v>
          </cell>
          <cell r="FJ373">
            <v>40.751479150396932</v>
          </cell>
          <cell r="FK373">
            <v>0.26300000000000001</v>
          </cell>
          <cell r="FL373">
            <v>0.27861347826616767</v>
          </cell>
          <cell r="FO373">
            <v>0.76857445172513938</v>
          </cell>
        </row>
        <row r="374">
          <cell r="A374">
            <v>459932</v>
          </cell>
          <cell r="C374" t="str">
            <v>Ambriz, Hector</v>
          </cell>
          <cell r="Q374" t="str">
            <v>R</v>
          </cell>
          <cell r="AJ374">
            <v>5.7209085483189828</v>
          </cell>
          <cell r="AR374">
            <v>17.059710316527411</v>
          </cell>
          <cell r="AS374">
            <v>-1.6773374938314191E-2</v>
          </cell>
          <cell r="AT374">
            <v>0.73796337290415936</v>
          </cell>
          <cell r="BE374">
            <v>1.0975914685605814</v>
          </cell>
          <cell r="CP374">
            <v>32.125</v>
          </cell>
          <cell r="CV374">
            <v>91.58595775631548</v>
          </cell>
          <cell r="DA374">
            <v>1.9272727272727272</v>
          </cell>
          <cell r="DD374">
            <v>1.0628593729893892</v>
          </cell>
          <cell r="FJ374">
            <v>42.649275791318523</v>
          </cell>
          <cell r="FK374">
            <v>0.26300000000000001</v>
          </cell>
          <cell r="FL374">
            <v>-1.7371047705602001E-2</v>
          </cell>
          <cell r="FO374">
            <v>1</v>
          </cell>
        </row>
        <row r="375">
          <cell r="A375">
            <v>459939</v>
          </cell>
          <cell r="C375" t="str">
            <v>Boggs, Mitchell</v>
          </cell>
          <cell r="Q375" t="str">
            <v>R</v>
          </cell>
          <cell r="AJ375">
            <v>7.5715070167383001</v>
          </cell>
          <cell r="AR375">
            <v>16.330082222222224</v>
          </cell>
          <cell r="AS375">
            <v>-0.62832690153826998</v>
          </cell>
          <cell r="AT375">
            <v>0.77985338997681453</v>
          </cell>
          <cell r="BE375">
            <v>1.2128597078540209</v>
          </cell>
          <cell r="CP375">
            <v>32.375</v>
          </cell>
          <cell r="CV375">
            <v>92.824490744268132</v>
          </cell>
          <cell r="DA375">
            <v>4.7676787878787881</v>
          </cell>
          <cell r="DD375">
            <v>1.0135874701113026</v>
          </cell>
          <cell r="FJ375">
            <v>40.825205555555556</v>
          </cell>
          <cell r="FK375">
            <v>0.26300000000000001</v>
          </cell>
          <cell r="FL375">
            <v>-0.19702763157185507</v>
          </cell>
          <cell r="FO375">
            <v>1</v>
          </cell>
        </row>
        <row r="376">
          <cell r="A376">
            <v>459967</v>
          </cell>
          <cell r="C376" t="str">
            <v>LeCure, Sam</v>
          </cell>
          <cell r="Q376" t="str">
            <v>R</v>
          </cell>
          <cell r="AJ376">
            <v>4.6224273041397126</v>
          </cell>
          <cell r="AR376">
            <v>22.514504404062222</v>
          </cell>
          <cell r="AS376">
            <v>-0.26468413251080003</v>
          </cell>
          <cell r="AT376">
            <v>0.1738108177053381</v>
          </cell>
          <cell r="BE376">
            <v>0.82473247004226502</v>
          </cell>
          <cell r="CP376">
            <v>32.125</v>
          </cell>
          <cell r="CV376">
            <v>86.058593515171424</v>
          </cell>
          <cell r="DA376">
            <v>5.1757595959595957</v>
          </cell>
          <cell r="DD376">
            <v>0.89363013249885026</v>
          </cell>
          <cell r="FJ376">
            <v>56.286261010155556</v>
          </cell>
          <cell r="FK376">
            <v>0.26276191673466581</v>
          </cell>
          <cell r="FL376">
            <v>0.1714393612205429</v>
          </cell>
          <cell r="FO376">
            <v>0.52515560640010039</v>
          </cell>
        </row>
        <row r="377">
          <cell r="A377">
            <v>459987</v>
          </cell>
          <cell r="C377" t="str">
            <v>Ramos, Cesar</v>
          </cell>
          <cell r="Q377" t="str">
            <v>R</v>
          </cell>
          <cell r="AJ377">
            <v>4.565841627548699</v>
          </cell>
          <cell r="AR377">
            <v>17.332194980507332</v>
          </cell>
          <cell r="AS377">
            <v>-3.679939685839019E-2</v>
          </cell>
          <cell r="AT377">
            <v>0.388620658716262</v>
          </cell>
          <cell r="BE377">
            <v>0.95011566147707216</v>
          </cell>
          <cell r="CP377">
            <v>32.041666666666664</v>
          </cell>
          <cell r="CV377">
            <v>89.366481435228664</v>
          </cell>
          <cell r="DA377">
            <v>5.5191939393939391</v>
          </cell>
          <cell r="DD377">
            <v>0.9611744247636389</v>
          </cell>
          <cell r="FJ377">
            <v>43.330487451268326</v>
          </cell>
          <cell r="FK377">
            <v>0.2626888490222074</v>
          </cell>
          <cell r="FL377">
            <v>0.22451144048101848</v>
          </cell>
          <cell r="FO377">
            <v>0.64357197603774075</v>
          </cell>
        </row>
        <row r="378">
          <cell r="A378">
            <v>460008</v>
          </cell>
          <cell r="C378" t="str">
            <v>Varvaro, Anthony</v>
          </cell>
          <cell r="Q378" t="str">
            <v>R</v>
          </cell>
          <cell r="AJ378">
            <v>4.172285192202752</v>
          </cell>
          <cell r="AR378">
            <v>23.956739217852011</v>
          </cell>
          <cell r="AS378">
            <v>0.40701098426014704</v>
          </cell>
          <cell r="AT378">
            <v>0.69933727927569533</v>
          </cell>
          <cell r="BE378">
            <v>0.95410114209070429</v>
          </cell>
          <cell r="CP378">
            <v>31.708333333333332</v>
          </cell>
          <cell r="CV378">
            <v>90.510073187102734</v>
          </cell>
          <cell r="DA378">
            <v>3.3393959595959593</v>
          </cell>
          <cell r="DD378">
            <v>1.0633012474449766</v>
          </cell>
          <cell r="FJ378">
            <v>44.681876869362966</v>
          </cell>
          <cell r="FK378">
            <v>0.26294050245049355</v>
          </cell>
          <cell r="FL378">
            <v>0.38462857566015962</v>
          </cell>
          <cell r="FO378">
            <v>1</v>
          </cell>
        </row>
        <row r="379">
          <cell r="A379">
            <v>460024</v>
          </cell>
          <cell r="C379" t="str">
            <v>Hochevar, Luke</v>
          </cell>
          <cell r="Q379" t="str">
            <v>R</v>
          </cell>
          <cell r="AJ379">
            <v>3.6120623108065675</v>
          </cell>
          <cell r="AR379">
            <v>45.939702628206817</v>
          </cell>
          <cell r="AS379">
            <v>-0.6324368659923979</v>
          </cell>
          <cell r="AT379">
            <v>0.69260729764964379</v>
          </cell>
          <cell r="BE379">
            <v>1.2179508080524737</v>
          </cell>
          <cell r="CP379">
            <v>32.791666666666664</v>
          </cell>
          <cell r="CV379">
            <v>93.098306914619243</v>
          </cell>
          <cell r="DA379">
            <v>7.7050484848484846</v>
          </cell>
          <cell r="DD379">
            <v>1.1295498254474359</v>
          </cell>
          <cell r="FJ379">
            <v>45.939702628206817</v>
          </cell>
          <cell r="FK379">
            <v>0.26300000000000001</v>
          </cell>
          <cell r="FL379">
            <v>0.3456785260491913</v>
          </cell>
          <cell r="FO379">
            <v>1</v>
          </cell>
        </row>
        <row r="380">
          <cell r="A380">
            <v>460059</v>
          </cell>
          <cell r="C380" t="str">
            <v>Pelfrey, Mike</v>
          </cell>
          <cell r="Q380" t="str">
            <v>S</v>
          </cell>
          <cell r="AJ380">
            <v>4.6175528753854636</v>
          </cell>
          <cell r="AR380">
            <v>130.58133075840431</v>
          </cell>
          <cell r="AS380">
            <v>-0.37359177251255088</v>
          </cell>
          <cell r="AT380">
            <v>0.61128601435200847</v>
          </cell>
          <cell r="BE380">
            <v>1.4235918829725243</v>
          </cell>
          <cell r="CP380">
            <v>32.458333333333336</v>
          </cell>
          <cell r="CV380">
            <v>92.723362059389771</v>
          </cell>
          <cell r="DA380">
            <v>8.0686848484848497</v>
          </cell>
          <cell r="DD380">
            <v>0.65344781579516198</v>
          </cell>
          <cell r="FJ380">
            <v>134.9664227349794</v>
          </cell>
          <cell r="FK380">
            <v>0.26505596246997432</v>
          </cell>
          <cell r="FL380">
            <v>0.44049864701756264</v>
          </cell>
          <cell r="FO380">
            <v>0</v>
          </cell>
        </row>
        <row r="381">
          <cell r="A381">
            <v>460069</v>
          </cell>
          <cell r="C381" t="str">
            <v>Romero, Ricky</v>
          </cell>
          <cell r="Q381" t="str">
            <v>S</v>
          </cell>
          <cell r="AJ381">
            <v>7.3326286727739447</v>
          </cell>
          <cell r="AR381">
            <v>42.702296296296304</v>
          </cell>
          <cell r="AS381">
            <v>-0.30729186010737819</v>
          </cell>
          <cell r="AT381">
            <v>0.72655071314008091</v>
          </cell>
          <cell r="BE381">
            <v>1.0425467908265156</v>
          </cell>
          <cell r="CP381">
            <v>31.625</v>
          </cell>
          <cell r="CV381">
            <v>90.389581968512616</v>
          </cell>
          <cell r="DA381">
            <v>4.856563636363636</v>
          </cell>
          <cell r="DD381">
            <v>1.042526040269742</v>
          </cell>
          <cell r="FJ381">
            <v>106.75574074074075</v>
          </cell>
          <cell r="FK381">
            <v>0.26300000000000001</v>
          </cell>
          <cell r="FL381">
            <v>0.29689713627494635</v>
          </cell>
          <cell r="FO381">
            <v>0</v>
          </cell>
        </row>
        <row r="382">
          <cell r="A382">
            <v>460072</v>
          </cell>
          <cell r="C382" t="str">
            <v>Berken, Jason</v>
          </cell>
          <cell r="Q382" t="str">
            <v>S</v>
          </cell>
          <cell r="AJ382">
            <v>6.2016998017991094</v>
          </cell>
          <cell r="AR382">
            <v>50.554398297370327</v>
          </cell>
          <cell r="AS382">
            <v>-3.01853490281964E-2</v>
          </cell>
          <cell r="AT382">
            <v>0.4996349697480128</v>
          </cell>
          <cell r="BE382">
            <v>0.74500144021195092</v>
          </cell>
          <cell r="CP382">
            <v>32.625</v>
          </cell>
          <cell r="CV382">
            <v>91.6</v>
          </cell>
          <cell r="DA382">
            <v>1.5070727272727273</v>
          </cell>
          <cell r="DD382">
            <v>0.88280771434808036</v>
          </cell>
          <cell r="FJ382">
            <v>126.38599574342581</v>
          </cell>
          <cell r="FK382">
            <v>0.26300000000000001</v>
          </cell>
          <cell r="FL382">
            <v>0.23456326116642048</v>
          </cell>
          <cell r="FO382">
            <v>1.7927028857478433E-4</v>
          </cell>
        </row>
        <row r="383">
          <cell r="A383">
            <v>460092</v>
          </cell>
          <cell r="C383" t="str">
            <v>Leroux, Chris</v>
          </cell>
          <cell r="Q383" t="str">
            <v>S</v>
          </cell>
          <cell r="AJ383">
            <v>5.4513094830528779</v>
          </cell>
          <cell r="AR383">
            <v>58.712851100701236</v>
          </cell>
          <cell r="AS383">
            <v>-3.6619383734205403E-2</v>
          </cell>
          <cell r="AT383">
            <v>0.40474669304998989</v>
          </cell>
          <cell r="BE383">
            <v>1.2249198569312885</v>
          </cell>
          <cell r="CP383">
            <v>32.208333333333336</v>
          </cell>
          <cell r="CV383">
            <v>89.250108389440655</v>
          </cell>
          <cell r="DA383">
            <v>0.43434545454545453</v>
          </cell>
          <cell r="DD383">
            <v>0.9142582325273515</v>
          </cell>
          <cell r="FJ383">
            <v>146.78212775175308</v>
          </cell>
          <cell r="FK383">
            <v>0.26297241473794603</v>
          </cell>
          <cell r="FL383">
            <v>-0.50751194843350633</v>
          </cell>
          <cell r="FO383">
            <v>0</v>
          </cell>
        </row>
        <row r="384">
          <cell r="A384">
            <v>460105</v>
          </cell>
          <cell r="C384" t="str">
            <v>Smith, Greg</v>
          </cell>
          <cell r="Q384" t="str">
            <v>S</v>
          </cell>
          <cell r="AJ384">
            <v>5.6836362071380444</v>
          </cell>
          <cell r="AR384">
            <v>45.639864093555559</v>
          </cell>
          <cell r="AS384">
            <v>0.59091076724209046</v>
          </cell>
          <cell r="AT384">
            <v>0.8194764877620333</v>
          </cell>
          <cell r="BE384">
            <v>0.74314763018908159</v>
          </cell>
          <cell r="CP384">
            <v>32.541666666666664</v>
          </cell>
          <cell r="CV384">
            <v>92.1</v>
          </cell>
          <cell r="DA384">
            <v>0</v>
          </cell>
          <cell r="DD384">
            <v>0.80511410989009047</v>
          </cell>
          <cell r="FJ384">
            <v>114.0996602338889</v>
          </cell>
          <cell r="FK384">
            <v>0.26300000000000001</v>
          </cell>
          <cell r="FL384">
            <v>4.8173121749301391E-2</v>
          </cell>
          <cell r="FO384">
            <v>0</v>
          </cell>
        </row>
        <row r="385">
          <cell r="A385">
            <v>460128</v>
          </cell>
          <cell r="C385" t="str">
            <v>Whelan, Kevin</v>
          </cell>
          <cell r="Q385" t="str">
            <v>R</v>
          </cell>
          <cell r="AJ385">
            <v>4.7474662468546232</v>
          </cell>
          <cell r="AR385">
            <v>16.317482222222225</v>
          </cell>
          <cell r="AS385">
            <v>-1.1944424556747593</v>
          </cell>
          <cell r="AT385">
            <v>0.7427200065074</v>
          </cell>
          <cell r="BE385">
            <v>0.66581148754450226</v>
          </cell>
          <cell r="CP385">
            <v>32.458333333333336</v>
          </cell>
          <cell r="CV385">
            <v>91.27990913853553</v>
          </cell>
          <cell r="DA385">
            <v>5.4545454545454536E-2</v>
          </cell>
          <cell r="DD385">
            <v>1.3529393121426128</v>
          </cell>
          <cell r="FJ385">
            <v>40.793705555555562</v>
          </cell>
          <cell r="FK385">
            <v>0.26300000000000001</v>
          </cell>
          <cell r="FL385">
            <v>8.7663785303255901E-2</v>
          </cell>
          <cell r="FO385">
            <v>1</v>
          </cell>
        </row>
        <row r="386">
          <cell r="A386">
            <v>460156</v>
          </cell>
          <cell r="C386" t="str">
            <v>Gomes, Brandon</v>
          </cell>
          <cell r="Q386" t="str">
            <v>R</v>
          </cell>
          <cell r="AJ386">
            <v>4.4605693088757068</v>
          </cell>
          <cell r="AR386">
            <v>20.823895479955556</v>
          </cell>
          <cell r="AS386">
            <v>0.15941250464044443</v>
          </cell>
          <cell r="AT386">
            <v>0.57582082824959169</v>
          </cell>
          <cell r="BE386">
            <v>0.60585081316958422</v>
          </cell>
          <cell r="CP386">
            <v>31.958333333333332</v>
          </cell>
          <cell r="CV386">
            <v>89.630603636478128</v>
          </cell>
          <cell r="DA386">
            <v>3.0363636363636366</v>
          </cell>
          <cell r="DD386">
            <v>1.061229946378371</v>
          </cell>
          <cell r="FJ386">
            <v>52.059738699888889</v>
          </cell>
          <cell r="FK386">
            <v>0.26300000000000001</v>
          </cell>
          <cell r="FL386">
            <v>-0.25970909455546248</v>
          </cell>
          <cell r="FO386">
            <v>1</v>
          </cell>
        </row>
        <row r="387">
          <cell r="A387">
            <v>460283</v>
          </cell>
          <cell r="C387" t="str">
            <v>Blevins, Jerry</v>
          </cell>
          <cell r="Q387" t="str">
            <v>R</v>
          </cell>
          <cell r="AJ387">
            <v>3.7498764832706231</v>
          </cell>
          <cell r="AR387">
            <v>43.462658518844449</v>
          </cell>
          <cell r="AS387">
            <v>0.9481383092178709</v>
          </cell>
          <cell r="AT387">
            <v>0.60434616852719714</v>
          </cell>
          <cell r="BE387">
            <v>1.1769740837059548</v>
          </cell>
          <cell r="CP387">
            <v>32.791666666666664</v>
          </cell>
          <cell r="CV387">
            <v>89.461572761159459</v>
          </cell>
          <cell r="DA387">
            <v>6.5292949494949504</v>
          </cell>
          <cell r="DD387">
            <v>1.2189064405925614</v>
          </cell>
          <cell r="FJ387">
            <v>43.462658518844449</v>
          </cell>
          <cell r="FK387">
            <v>0.26254684212783136</v>
          </cell>
          <cell r="FL387">
            <v>-0.65189969389001612</v>
          </cell>
          <cell r="FO387">
            <v>1</v>
          </cell>
        </row>
        <row r="388">
          <cell r="A388">
            <v>460313</v>
          </cell>
          <cell r="C388" t="str">
            <v>Newby, Kyler</v>
          </cell>
          <cell r="Q388" t="str">
            <v>R</v>
          </cell>
          <cell r="AJ388">
            <v>4.6676966328512401</v>
          </cell>
          <cell r="AR388">
            <v>16.481282222222223</v>
          </cell>
          <cell r="AS388">
            <v>0.14632696044249585</v>
          </cell>
          <cell r="AT388">
            <v>0.92390858002739618</v>
          </cell>
          <cell r="BE388">
            <v>1.366124211184907</v>
          </cell>
          <cell r="CP388">
            <v>31.375</v>
          </cell>
          <cell r="CV388">
            <v>92.1</v>
          </cell>
          <cell r="DA388">
            <v>0</v>
          </cell>
          <cell r="DD388">
            <v>0.97093874656216106</v>
          </cell>
          <cell r="FJ388">
            <v>41.203205555555556</v>
          </cell>
          <cell r="FK388">
            <v>0.26300000000000001</v>
          </cell>
          <cell r="FL388">
            <v>0.56708323781300418</v>
          </cell>
          <cell r="FO388">
            <v>1</v>
          </cell>
        </row>
        <row r="389">
          <cell r="A389">
            <v>460347</v>
          </cell>
          <cell r="C389" t="str">
            <v>Hernandez, Moises</v>
          </cell>
          <cell r="Q389" t="str">
            <v>S</v>
          </cell>
          <cell r="AJ389">
            <v>6.4437477750636516</v>
          </cell>
          <cell r="AR389">
            <v>42.2222962962963</v>
          </cell>
          <cell r="AS389">
            <v>-0.86786452501190048</v>
          </cell>
          <cell r="AT389">
            <v>0.67808379916543005</v>
          </cell>
          <cell r="BE389">
            <v>0.79126436720343163</v>
          </cell>
          <cell r="CP389">
            <v>32.291666666666664</v>
          </cell>
          <cell r="CV389">
            <v>92.1</v>
          </cell>
          <cell r="DA389">
            <v>0</v>
          </cell>
          <cell r="DD389">
            <v>0.74230566878157878</v>
          </cell>
          <cell r="FJ389">
            <v>105.55574074074075</v>
          </cell>
          <cell r="FK389">
            <v>0.26300000000000001</v>
          </cell>
          <cell r="FL389">
            <v>-0.45083581163566888</v>
          </cell>
          <cell r="FO389">
            <v>0.28916056330015005</v>
          </cell>
        </row>
        <row r="390">
          <cell r="A390">
            <v>460370</v>
          </cell>
          <cell r="C390" t="str">
            <v>Perez, Rafael</v>
          </cell>
          <cell r="Q390" t="str">
            <v>S</v>
          </cell>
          <cell r="AJ390">
            <v>5.5572188280646895</v>
          </cell>
          <cell r="AR390">
            <v>40.902296296296299</v>
          </cell>
          <cell r="AS390">
            <v>1.0036705054703303</v>
          </cell>
          <cell r="AT390">
            <v>0.94545222021151676</v>
          </cell>
          <cell r="BE390">
            <v>1.0970603167313664</v>
          </cell>
          <cell r="CP390">
            <v>34.125</v>
          </cell>
          <cell r="CV390">
            <v>93.3</v>
          </cell>
          <cell r="DA390">
            <v>1.9191939393939392</v>
          </cell>
          <cell r="DD390">
            <v>0.92756418907269356</v>
          </cell>
          <cell r="FJ390">
            <v>102.25574074074075</v>
          </cell>
          <cell r="FK390">
            <v>0.26300000000000001</v>
          </cell>
          <cell r="FL390">
            <v>0.88857225368529513</v>
          </cell>
          <cell r="FO390">
            <v>0</v>
          </cell>
        </row>
        <row r="391">
          <cell r="A391">
            <v>460677</v>
          </cell>
          <cell r="C391" t="str">
            <v>Wade, Cory</v>
          </cell>
          <cell r="Q391" t="str">
            <v>R</v>
          </cell>
          <cell r="AJ391">
            <v>5.1415303468354807</v>
          </cell>
          <cell r="AR391">
            <v>16.216682222222222</v>
          </cell>
          <cell r="AS391">
            <v>-0.68182592496494887</v>
          </cell>
          <cell r="AT391">
            <v>0.87356882141081349</v>
          </cell>
          <cell r="BE391">
            <v>0.80172238552825126</v>
          </cell>
          <cell r="CP391">
            <v>33.125</v>
          </cell>
          <cell r="CV391">
            <v>91.6</v>
          </cell>
          <cell r="DA391">
            <v>3.2303050505050503</v>
          </cell>
          <cell r="DD391">
            <v>0.80724187978374606</v>
          </cell>
          <cell r="FJ391">
            <v>40.541705555555552</v>
          </cell>
          <cell r="FK391">
            <v>0.26300000000000001</v>
          </cell>
          <cell r="FL391">
            <v>0.70727961640986059</v>
          </cell>
          <cell r="FO391">
            <v>1</v>
          </cell>
        </row>
        <row r="392">
          <cell r="A392">
            <v>460701</v>
          </cell>
          <cell r="C392" t="str">
            <v>Russell, James</v>
          </cell>
          <cell r="Q392" t="str">
            <v>S</v>
          </cell>
          <cell r="AJ392">
            <v>5.5801009236273478</v>
          </cell>
          <cell r="AR392">
            <v>45.628773053672504</v>
          </cell>
          <cell r="AS392">
            <v>0.18988665627816959</v>
          </cell>
          <cell r="AT392">
            <v>0.6149625300223035</v>
          </cell>
          <cell r="BE392">
            <v>0.81561507377291509</v>
          </cell>
          <cell r="CP392">
            <v>30.458333333333332</v>
          </cell>
          <cell r="CV392">
            <v>90.015711308104102</v>
          </cell>
          <cell r="DA392">
            <v>2.0282848484848484</v>
          </cell>
          <cell r="DD392">
            <v>0.88348025241339578</v>
          </cell>
          <cell r="FJ392">
            <v>114.07193263418125</v>
          </cell>
          <cell r="FK392">
            <v>0.26216112241255218</v>
          </cell>
          <cell r="FL392">
            <v>-0.33239109112457987</v>
          </cell>
          <cell r="FO392">
            <v>0.41323513802246303</v>
          </cell>
        </row>
        <row r="393">
          <cell r="A393">
            <v>461212</v>
          </cell>
          <cell r="C393" t="str">
            <v>Palmer, Matt</v>
          </cell>
          <cell r="Q393" t="str">
            <v>S</v>
          </cell>
          <cell r="AJ393">
            <v>6.0840501543532088</v>
          </cell>
          <cell r="AR393">
            <v>38.622296296296298</v>
          </cell>
          <cell r="AS393">
            <v>7.003981995266903E-2</v>
          </cell>
          <cell r="AT393">
            <v>0.87832304826048369</v>
          </cell>
          <cell r="BE393">
            <v>0.93388895852195908</v>
          </cell>
          <cell r="CP393">
            <v>37.291666666666664</v>
          </cell>
          <cell r="CV393">
            <v>91.6</v>
          </cell>
          <cell r="DA393">
            <v>1.123230303030303</v>
          </cell>
          <cell r="DD393">
            <v>1.0231359289629081</v>
          </cell>
          <cell r="FJ393">
            <v>96.555740740740745</v>
          </cell>
          <cell r="FK393">
            <v>0.26300000000000001</v>
          </cell>
          <cell r="FL393">
            <v>2.5899913927408359E-2</v>
          </cell>
          <cell r="FO393">
            <v>0</v>
          </cell>
        </row>
        <row r="394">
          <cell r="A394">
            <v>461325</v>
          </cell>
          <cell r="C394" t="str">
            <v>Clippard, Tyler</v>
          </cell>
          <cell r="Q394" t="str">
            <v>R</v>
          </cell>
          <cell r="AJ394">
            <v>3.6676182211842834</v>
          </cell>
          <cell r="AR394">
            <v>55.459612374703646</v>
          </cell>
          <cell r="AS394">
            <v>0.80807704209121456</v>
          </cell>
          <cell r="AT394">
            <v>0.56432508089279865</v>
          </cell>
          <cell r="BE394">
            <v>0.96211081872550153</v>
          </cell>
          <cell r="CP394">
            <v>31.375</v>
          </cell>
          <cell r="CV394">
            <v>89.822974922404839</v>
          </cell>
          <cell r="DA394">
            <v>10.549496969696971</v>
          </cell>
          <cell r="DD394">
            <v>1.2640562754810669</v>
          </cell>
          <cell r="FJ394">
            <v>55.459612374703646</v>
          </cell>
          <cell r="FK394">
            <v>0.26276191673466581</v>
          </cell>
          <cell r="FL394">
            <v>0.16823526637058553</v>
          </cell>
          <cell r="FO394">
            <v>1</v>
          </cell>
        </row>
        <row r="395">
          <cell r="A395">
            <v>461791</v>
          </cell>
          <cell r="C395" t="str">
            <v>Marmol, Carlos</v>
          </cell>
          <cell r="Q395" t="str">
            <v>R</v>
          </cell>
          <cell r="AJ395">
            <v>4.9014698373758634</v>
          </cell>
          <cell r="AR395">
            <v>16.128482222222225</v>
          </cell>
          <cell r="AS395">
            <v>-0.82795247725207965</v>
          </cell>
          <cell r="AT395">
            <v>0.82483978688823023</v>
          </cell>
          <cell r="BE395">
            <v>0.75081690961257919</v>
          </cell>
          <cell r="CP395">
            <v>33.708333333333336</v>
          </cell>
          <cell r="CV395">
            <v>92.277470354985383</v>
          </cell>
          <cell r="DA395">
            <v>9.0909090909090899</v>
          </cell>
          <cell r="DD395">
            <v>1.5753063887909584</v>
          </cell>
          <cell r="FJ395">
            <v>40.321205555555558</v>
          </cell>
          <cell r="FK395">
            <v>0.26297241473794603</v>
          </cell>
          <cell r="FL395">
            <v>0.85773624910273827</v>
          </cell>
          <cell r="FO395">
            <v>1</v>
          </cell>
        </row>
        <row r="396">
          <cell r="A396">
            <v>461829</v>
          </cell>
          <cell r="C396" t="str">
            <v>Gonzalez, Gio</v>
          </cell>
          <cell r="Q396" t="str">
            <v>S</v>
          </cell>
          <cell r="AJ396">
            <v>4.1954874525346701</v>
          </cell>
          <cell r="AR396">
            <v>157.89121668199502</v>
          </cell>
          <cell r="AS396">
            <v>0.13232864643344988</v>
          </cell>
          <cell r="AT396">
            <v>0.73844615215901732</v>
          </cell>
          <cell r="BE396">
            <v>1.2184270802967656</v>
          </cell>
          <cell r="CP396">
            <v>30.791666666666668</v>
          </cell>
          <cell r="CV396">
            <v>92.435501032502643</v>
          </cell>
          <cell r="DA396">
            <v>8.4747454545454559</v>
          </cell>
          <cell r="DD396">
            <v>1.1013390232666118</v>
          </cell>
          <cell r="FJ396">
            <v>157.89121668199502</v>
          </cell>
          <cell r="FK396">
            <v>0.2568820083043753</v>
          </cell>
          <cell r="FL396">
            <v>-0.14382971918079271</v>
          </cell>
          <cell r="FO396">
            <v>0</v>
          </cell>
        </row>
        <row r="397">
          <cell r="A397">
            <v>461833</v>
          </cell>
          <cell r="C397" t="str">
            <v>Hughes, Phil</v>
          </cell>
          <cell r="Q397" t="str">
            <v>S</v>
          </cell>
          <cell r="AJ397">
            <v>4.6418999287024256</v>
          </cell>
          <cell r="AR397">
            <v>123.41052213272991</v>
          </cell>
          <cell r="AS397">
            <v>-9.2105245404631803E-2</v>
          </cell>
          <cell r="AT397">
            <v>0.43766525220651098</v>
          </cell>
          <cell r="BE397">
            <v>1.2287031282836822</v>
          </cell>
          <cell r="CP397">
            <v>30.041666666666668</v>
          </cell>
          <cell r="CV397">
            <v>90.541725153434001</v>
          </cell>
          <cell r="DA397">
            <v>7.3010121212121204</v>
          </cell>
          <cell r="DD397">
            <v>0.89482213936413957</v>
          </cell>
          <cell r="FJ397">
            <v>134.08987621060189</v>
          </cell>
          <cell r="FK397">
            <v>0.25856026169279545</v>
          </cell>
          <cell r="FL397">
            <v>0.14453313877133875</v>
          </cell>
          <cell r="FO397">
            <v>0</v>
          </cell>
        </row>
        <row r="398">
          <cell r="A398">
            <v>461848</v>
          </cell>
          <cell r="C398" t="str">
            <v>Miller, Jim</v>
          </cell>
          <cell r="Q398" t="str">
            <v>R</v>
          </cell>
          <cell r="AJ398">
            <v>5.3178161728869604</v>
          </cell>
          <cell r="AR398">
            <v>21.459464328462225</v>
          </cell>
          <cell r="AS398">
            <v>-0.25144555427156851</v>
          </cell>
          <cell r="AT398">
            <v>0.51811830094436873</v>
          </cell>
          <cell r="BE398">
            <v>0.66340359827858086</v>
          </cell>
          <cell r="CP398">
            <v>34.208333333333336</v>
          </cell>
          <cell r="CV398">
            <v>91.10566469537045</v>
          </cell>
          <cell r="DA398">
            <v>1.2242404040404042</v>
          </cell>
          <cell r="DD398">
            <v>1.1943453479782136</v>
          </cell>
          <cell r="FJ398">
            <v>53.648660821155559</v>
          </cell>
          <cell r="FK398">
            <v>0.26300000000000001</v>
          </cell>
          <cell r="FL398">
            <v>0.32589177386066681</v>
          </cell>
          <cell r="FO398">
            <v>1</v>
          </cell>
        </row>
        <row r="399">
          <cell r="A399">
            <v>461856</v>
          </cell>
          <cell r="C399" t="str">
            <v>Patton, Troy</v>
          </cell>
          <cell r="Q399" t="str">
            <v>R</v>
          </cell>
          <cell r="AJ399">
            <v>4.7441025240088326</v>
          </cell>
          <cell r="AR399">
            <v>16.569482222222224</v>
          </cell>
          <cell r="AS399">
            <v>0.34189644113023121</v>
          </cell>
          <cell r="AT399">
            <v>0.66379289046170986</v>
          </cell>
          <cell r="BE399">
            <v>1.0992460515229923</v>
          </cell>
          <cell r="CP399">
            <v>30.791666666666668</v>
          </cell>
          <cell r="CV399">
            <v>89.663511868859359</v>
          </cell>
          <cell r="DA399">
            <v>2.9313131313131304</v>
          </cell>
          <cell r="DD399">
            <v>1.0285664437127358</v>
          </cell>
          <cell r="FJ399">
            <v>41.423705555555557</v>
          </cell>
          <cell r="FK399">
            <v>0.26297241473794603</v>
          </cell>
          <cell r="FL399">
            <v>0.45483228935745557</v>
          </cell>
          <cell r="FO399">
            <v>1</v>
          </cell>
        </row>
        <row r="400">
          <cell r="A400">
            <v>461872</v>
          </cell>
          <cell r="C400" t="str">
            <v>Swarzak, Anthony</v>
          </cell>
          <cell r="Q400" t="str">
            <v>R</v>
          </cell>
          <cell r="AJ400">
            <v>3.7406177877424973</v>
          </cell>
          <cell r="AR400">
            <v>50.427498637085932</v>
          </cell>
          <cell r="AS400">
            <v>-0.16818039636599041</v>
          </cell>
          <cell r="AT400">
            <v>0.55493418553875307</v>
          </cell>
          <cell r="BE400">
            <v>1.3739016475901344</v>
          </cell>
          <cell r="CP400">
            <v>30.791666666666668</v>
          </cell>
          <cell r="CV400">
            <v>91.989121183702949</v>
          </cell>
          <cell r="DA400">
            <v>6.7090888888888882</v>
          </cell>
          <cell r="DD400">
            <v>0.94177677547095429</v>
          </cell>
          <cell r="FJ400">
            <v>50.427498637085932</v>
          </cell>
          <cell r="FK400">
            <v>0.26294050245049355</v>
          </cell>
          <cell r="FL400">
            <v>-0.12415028634569135</v>
          </cell>
          <cell r="FO400">
            <v>0.84969807568680356</v>
          </cell>
        </row>
        <row r="401">
          <cell r="A401">
            <v>462089</v>
          </cell>
          <cell r="C401" t="str">
            <v>Jaime, Juan</v>
          </cell>
          <cell r="Q401" t="str">
            <v>R</v>
          </cell>
          <cell r="AJ401">
            <v>5.0276133960981344</v>
          </cell>
          <cell r="AR401">
            <v>16.8</v>
          </cell>
          <cell r="AS401">
            <v>-0.21911333021663049</v>
          </cell>
          <cell r="AT401">
            <v>0.72400522414023483</v>
          </cell>
          <cell r="BE401">
            <v>1.0109959879449921</v>
          </cell>
          <cell r="CP401">
            <v>28.875</v>
          </cell>
          <cell r="CV401">
            <v>94.203020105480988</v>
          </cell>
          <cell r="DA401">
            <v>0.24848686868686867</v>
          </cell>
          <cell r="DD401">
            <v>1.5761046580234663</v>
          </cell>
          <cell r="FJ401">
            <v>42</v>
          </cell>
          <cell r="FK401">
            <v>0.26300000000000001</v>
          </cell>
          <cell r="FL401">
            <v>0.31223930470040262</v>
          </cell>
          <cell r="FO401">
            <v>1</v>
          </cell>
        </row>
        <row r="402">
          <cell r="A402">
            <v>462102</v>
          </cell>
          <cell r="C402" t="str">
            <v>Hanson, Tommy</v>
          </cell>
          <cell r="Q402" t="str">
            <v>S</v>
          </cell>
          <cell r="AJ402">
            <v>6.1355354508541371</v>
          </cell>
          <cell r="AR402">
            <v>43.962296296296302</v>
          </cell>
          <cell r="AS402">
            <v>-0.52976620369460881</v>
          </cell>
          <cell r="AT402">
            <v>0.57324022168521893</v>
          </cell>
          <cell r="BE402">
            <v>1.2901311438733827</v>
          </cell>
          <cell r="CP402">
            <v>29.875</v>
          </cell>
          <cell r="CV402">
            <v>89.302195357686443</v>
          </cell>
          <cell r="DA402">
            <v>4.290909090909091</v>
          </cell>
          <cell r="DD402">
            <v>1.0735440441789919</v>
          </cell>
          <cell r="FJ402">
            <v>109.90574074074074</v>
          </cell>
          <cell r="FK402">
            <v>0.26300000000000001</v>
          </cell>
          <cell r="FL402">
            <v>1.5764840114066585E-2</v>
          </cell>
          <cell r="FO402">
            <v>0</v>
          </cell>
        </row>
        <row r="403">
          <cell r="A403">
            <v>462110</v>
          </cell>
          <cell r="C403" t="str">
            <v>Zarate, Robert</v>
          </cell>
          <cell r="Q403" t="str">
            <v>S</v>
          </cell>
          <cell r="AJ403">
            <v>4.6482781064113432</v>
          </cell>
          <cell r="AR403">
            <v>102.77345096267176</v>
          </cell>
          <cell r="AS403">
            <v>0.30039978951636748</v>
          </cell>
          <cell r="AT403">
            <v>0.95790278720040212</v>
          </cell>
          <cell r="BE403">
            <v>1.1522582226396232</v>
          </cell>
          <cell r="CP403">
            <v>29.375</v>
          </cell>
          <cell r="CV403">
            <v>92.1</v>
          </cell>
          <cell r="DA403">
            <v>0</v>
          </cell>
          <cell r="DD403">
            <v>1.2964834400725664</v>
          </cell>
          <cell r="FJ403">
            <v>110.80574074074075</v>
          </cell>
          <cell r="FK403">
            <v>0.26300000000000001</v>
          </cell>
          <cell r="FL403">
            <v>-0.80788909303001766</v>
          </cell>
          <cell r="FO403">
            <v>0.31094068357463467</v>
          </cell>
        </row>
        <row r="404">
          <cell r="A404">
            <v>462136</v>
          </cell>
          <cell r="C404" t="str">
            <v>Estrada, Marco</v>
          </cell>
          <cell r="Q404" t="str">
            <v>S</v>
          </cell>
          <cell r="AJ404">
            <v>3.9382717773649918</v>
          </cell>
          <cell r="AR404">
            <v>153.54915608693418</v>
          </cell>
          <cell r="AS404">
            <v>0.57652946921544601</v>
          </cell>
          <cell r="AT404">
            <v>0.42299375520653987</v>
          </cell>
          <cell r="BE404">
            <v>0.54892574368565972</v>
          </cell>
          <cell r="CP404">
            <v>32.958333333333336</v>
          </cell>
          <cell r="CV404">
            <v>88.300645742653899</v>
          </cell>
          <cell r="DA404">
            <v>5.1535333333333329</v>
          </cell>
          <cell r="DD404">
            <v>1.0701129477007976</v>
          </cell>
          <cell r="FJ404">
            <v>153.54915608693418</v>
          </cell>
          <cell r="FK404">
            <v>0.2593952214637435</v>
          </cell>
          <cell r="FL404">
            <v>-7.1644736084335539E-2</v>
          </cell>
          <cell r="FO404">
            <v>0</v>
          </cell>
        </row>
        <row r="405">
          <cell r="A405">
            <v>462382</v>
          </cell>
          <cell r="C405" t="str">
            <v>Johnson, Jim</v>
          </cell>
          <cell r="Q405" t="str">
            <v>R</v>
          </cell>
          <cell r="AJ405">
            <v>4.2109571087199607</v>
          </cell>
          <cell r="AR405">
            <v>26.079593489120633</v>
          </cell>
          <cell r="AS405">
            <v>-1.121678398587459</v>
          </cell>
          <cell r="AT405">
            <v>0.53358067551872024</v>
          </cell>
          <cell r="BE405">
            <v>1.6472981800559883</v>
          </cell>
          <cell r="CP405">
            <v>33.041666666666664</v>
          </cell>
          <cell r="CV405">
            <v>92.075493290248872</v>
          </cell>
          <cell r="DA405">
            <v>10.15959393939394</v>
          </cell>
          <cell r="DD405">
            <v>0.87927824312080294</v>
          </cell>
          <cell r="FJ405">
            <v>53.814758483829586</v>
          </cell>
          <cell r="FK405">
            <v>0.2626888490222074</v>
          </cell>
          <cell r="FL405">
            <v>0.22151527162869797</v>
          </cell>
          <cell r="FO405">
            <v>1</v>
          </cell>
        </row>
        <row r="406">
          <cell r="A406">
            <v>462480</v>
          </cell>
          <cell r="C406" t="str">
            <v>Cruz, Rhiner</v>
          </cell>
          <cell r="Q406" t="str">
            <v>R</v>
          </cell>
          <cell r="AJ406">
            <v>4.5131935209219076</v>
          </cell>
          <cell r="AR406">
            <v>16.745882222222221</v>
          </cell>
          <cell r="AS406">
            <v>0.31229444416976926</v>
          </cell>
          <cell r="AT406">
            <v>0.94808015817344016</v>
          </cell>
          <cell r="BE406">
            <v>0.86156638044335199</v>
          </cell>
          <cell r="CP406">
            <v>29.625</v>
          </cell>
          <cell r="CV406">
            <v>94.591196502057613</v>
          </cell>
          <cell r="DA406">
            <v>1.3878767676767674</v>
          </cell>
          <cell r="DD406">
            <v>0.98631881683593547</v>
          </cell>
          <cell r="FJ406">
            <v>41.864705555555553</v>
          </cell>
          <cell r="FK406">
            <v>0.26300000000000001</v>
          </cell>
          <cell r="FL406">
            <v>0.55453320537249251</v>
          </cell>
          <cell r="FO406">
            <v>1</v>
          </cell>
        </row>
        <row r="407">
          <cell r="A407">
            <v>462515</v>
          </cell>
          <cell r="C407" t="str">
            <v>Socolovich, Miguel</v>
          </cell>
          <cell r="Q407" t="str">
            <v>R</v>
          </cell>
          <cell r="AJ407">
            <v>3.9740699659508363</v>
          </cell>
          <cell r="AR407">
            <v>47.210975304944824</v>
          </cell>
          <cell r="AS407">
            <v>0.4832642061989319</v>
          </cell>
          <cell r="AT407">
            <v>0.50482631997209626</v>
          </cell>
          <cell r="BE407">
            <v>1.0240929058852593</v>
          </cell>
          <cell r="CP407">
            <v>29.958333333333332</v>
          </cell>
          <cell r="CV407">
            <v>88.895360976601751</v>
          </cell>
          <cell r="DA407">
            <v>0.90303232323232319</v>
          </cell>
          <cell r="DD407">
            <v>1.1833922583220515</v>
          </cell>
          <cell r="FJ407">
            <v>58.946865405037038</v>
          </cell>
          <cell r="FK407">
            <v>0.26276191673466581</v>
          </cell>
          <cell r="FL407">
            <v>0.14771911662045822</v>
          </cell>
          <cell r="FO407">
            <v>1</v>
          </cell>
        </row>
        <row r="408">
          <cell r="A408">
            <v>462945</v>
          </cell>
          <cell r="C408" t="str">
            <v>Jimenez, Cesar</v>
          </cell>
          <cell r="Q408" t="str">
            <v>R</v>
          </cell>
          <cell r="AJ408">
            <v>4.1678520883871455</v>
          </cell>
          <cell r="AR408">
            <v>28.885849520315109</v>
          </cell>
          <cell r="AS408">
            <v>0.58270625085126537</v>
          </cell>
          <cell r="AT408">
            <v>0.55032562521546668</v>
          </cell>
          <cell r="BE408">
            <v>0.73525091831657341</v>
          </cell>
          <cell r="CP408">
            <v>31.625</v>
          </cell>
          <cell r="CV408">
            <v>89.249653579843454</v>
          </cell>
          <cell r="DA408">
            <v>1.682828282828283</v>
          </cell>
          <cell r="DD408">
            <v>0.97414266193269394</v>
          </cell>
          <cell r="FJ408">
            <v>53.287718294027812</v>
          </cell>
          <cell r="FK408">
            <v>0.2626888490222074</v>
          </cell>
          <cell r="FL408">
            <v>0.47576995163769636</v>
          </cell>
          <cell r="FO408">
            <v>1</v>
          </cell>
        </row>
        <row r="409">
          <cell r="A409">
            <v>462956</v>
          </cell>
          <cell r="C409" t="str">
            <v>Paulino, Felipe</v>
          </cell>
          <cell r="Q409" t="str">
            <v>S</v>
          </cell>
          <cell r="AJ409">
            <v>5.9703889921144651</v>
          </cell>
          <cell r="AR409">
            <v>41.922296296296302</v>
          </cell>
          <cell r="AS409">
            <v>-1.1405046171809492</v>
          </cell>
          <cell r="AT409">
            <v>0.78487616913984048</v>
          </cell>
          <cell r="BE409">
            <v>0.9955709496377958</v>
          </cell>
          <cell r="CP409">
            <v>32.708333333333336</v>
          </cell>
          <cell r="CV409">
            <v>92.678573747589041</v>
          </cell>
          <cell r="DA409">
            <v>2.4464666666666663</v>
          </cell>
          <cell r="DD409">
            <v>1.0531699320531991</v>
          </cell>
          <cell r="FJ409">
            <v>104.80574074074075</v>
          </cell>
          <cell r="FK409">
            <v>0.26285439169844088</v>
          </cell>
          <cell r="FL409">
            <v>-0.12513374391087415</v>
          </cell>
          <cell r="FO409">
            <v>0</v>
          </cell>
        </row>
        <row r="410">
          <cell r="A410">
            <v>462985</v>
          </cell>
          <cell r="C410" t="str">
            <v>Morales, Franklin</v>
          </cell>
          <cell r="Q410" t="str">
            <v>R</v>
          </cell>
          <cell r="AJ410">
            <v>4.5049692884893675</v>
          </cell>
          <cell r="AR410">
            <v>19.635185277556307</v>
          </cell>
          <cell r="AS410">
            <v>0.13207500828673022</v>
          </cell>
          <cell r="AT410">
            <v>0.79849340905449295</v>
          </cell>
          <cell r="BE410">
            <v>0.83536966523023226</v>
          </cell>
          <cell r="CP410">
            <v>30.458333333333332</v>
          </cell>
          <cell r="CV410">
            <v>92.177843181114554</v>
          </cell>
          <cell r="DA410">
            <v>5.9757575757575765</v>
          </cell>
          <cell r="DD410">
            <v>0.94025314930067849</v>
          </cell>
          <cell r="FJ410">
            <v>49.087963193890765</v>
          </cell>
          <cell r="FK410">
            <v>0.263246453834453</v>
          </cell>
          <cell r="FL410">
            <v>0.24994997015735457</v>
          </cell>
          <cell r="FO410">
            <v>0.94257096152119169</v>
          </cell>
        </row>
        <row r="411">
          <cell r="A411">
            <v>463019</v>
          </cell>
          <cell r="C411" t="str">
            <v>Sanchez, Salvador</v>
          </cell>
          <cell r="Q411" t="str">
            <v>R</v>
          </cell>
          <cell r="AJ411">
            <v>5.305848121173625</v>
          </cell>
          <cell r="AR411">
            <v>16.569482222222224</v>
          </cell>
          <cell r="AS411">
            <v>0.2751554569697085</v>
          </cell>
          <cell r="AT411">
            <v>0.96017252669975917</v>
          </cell>
          <cell r="BE411">
            <v>1.3404911398698991</v>
          </cell>
          <cell r="CP411">
            <v>30.791666666666668</v>
          </cell>
          <cell r="CV411">
            <v>92.1</v>
          </cell>
          <cell r="DA411">
            <v>0</v>
          </cell>
          <cell r="DD411">
            <v>1.2139605868197363</v>
          </cell>
          <cell r="FJ411">
            <v>41.423705555555557</v>
          </cell>
          <cell r="FK411">
            <v>0.26300000000000001</v>
          </cell>
          <cell r="FL411">
            <v>-0.8448016454216275</v>
          </cell>
          <cell r="FO411">
            <v>1</v>
          </cell>
        </row>
        <row r="412">
          <cell r="A412">
            <v>463037</v>
          </cell>
          <cell r="C412" t="str">
            <v>Severino, Atahualpa</v>
          </cell>
          <cell r="Q412" t="str">
            <v>R</v>
          </cell>
          <cell r="AJ412">
            <v>5.5404660722621122</v>
          </cell>
          <cell r="AR412">
            <v>16.443482222222226</v>
          </cell>
          <cell r="AS412">
            <v>0.28637534715109342</v>
          </cell>
          <cell r="AT412">
            <v>0.88451854993259926</v>
          </cell>
          <cell r="BE412">
            <v>0.7541368995068316</v>
          </cell>
          <cell r="CP412">
            <v>31.625</v>
          </cell>
          <cell r="CV412">
            <v>92.1</v>
          </cell>
          <cell r="DA412">
            <v>0</v>
          </cell>
          <cell r="DD412">
            <v>1.2389177365698403</v>
          </cell>
          <cell r="FJ412">
            <v>41.108705555555559</v>
          </cell>
          <cell r="FK412">
            <v>0.26300000000000001</v>
          </cell>
          <cell r="FL412">
            <v>8.8704572946891505E-2</v>
          </cell>
          <cell r="FO412">
            <v>1</v>
          </cell>
        </row>
        <row r="413">
          <cell r="A413">
            <v>464400</v>
          </cell>
          <cell r="C413" t="str">
            <v>Sosa, Henry</v>
          </cell>
          <cell r="Q413" t="str">
            <v>S</v>
          </cell>
          <cell r="AJ413">
            <v>5.2825502409766276</v>
          </cell>
          <cell r="AR413">
            <v>43.1822962962963</v>
          </cell>
          <cell r="AS413">
            <v>1.2564337878972198</v>
          </cell>
          <cell r="AT413">
            <v>0.97702678379801933</v>
          </cell>
          <cell r="BE413">
            <v>0.92243743630411501</v>
          </cell>
          <cell r="CP413">
            <v>30.958333333333332</v>
          </cell>
          <cell r="CV413">
            <v>92.1</v>
          </cell>
          <cell r="DA413">
            <v>0</v>
          </cell>
          <cell r="DD413">
            <v>0.90840835282211285</v>
          </cell>
          <cell r="FJ413">
            <v>107.95574074074074</v>
          </cell>
          <cell r="FK413">
            <v>0.26300000000000001</v>
          </cell>
          <cell r="FL413">
            <v>-0.55372049881880336</v>
          </cell>
          <cell r="FO413">
            <v>0</v>
          </cell>
        </row>
        <row r="414">
          <cell r="A414">
            <v>464416</v>
          </cell>
          <cell r="C414" t="str">
            <v>Pino, Yohan</v>
          </cell>
          <cell r="Q414" t="str">
            <v>S</v>
          </cell>
          <cell r="AJ414">
            <v>4.6235232811791684</v>
          </cell>
          <cell r="AR414">
            <v>103.74350201185877</v>
          </cell>
          <cell r="AS414">
            <v>-0.10844093078054293</v>
          </cell>
          <cell r="AT414">
            <v>0.35013195537483288</v>
          </cell>
          <cell r="BE414">
            <v>0.6058482925069606</v>
          </cell>
          <cell r="CP414">
            <v>32.541666666666664</v>
          </cell>
          <cell r="CV414">
            <v>87.853213175103605</v>
          </cell>
          <cell r="DA414">
            <v>0.48283030303030305</v>
          </cell>
          <cell r="DD414">
            <v>0.98895223793818809</v>
          </cell>
          <cell r="FJ414">
            <v>108.69221165541128</v>
          </cell>
          <cell r="FK414">
            <v>0.26300000000000001</v>
          </cell>
          <cell r="FL414">
            <v>-6.3038905543609303E-2</v>
          </cell>
          <cell r="FO414">
            <v>0</v>
          </cell>
        </row>
        <row r="415">
          <cell r="A415">
            <v>464963</v>
          </cell>
          <cell r="C415" t="str">
            <v>Alfaro, Gabriel</v>
          </cell>
          <cell r="Q415" t="str">
            <v>R</v>
          </cell>
          <cell r="AJ415">
            <v>6.0697501114367363</v>
          </cell>
          <cell r="AR415">
            <v>16.229282222222224</v>
          </cell>
          <cell r="AS415">
            <v>-1.4601766208303015</v>
          </cell>
          <cell r="AT415">
            <v>0.95942223794034898</v>
          </cell>
          <cell r="BE415">
            <v>1.0975141469470184</v>
          </cell>
          <cell r="CP415">
            <v>33.041666666666664</v>
          </cell>
          <cell r="CV415">
            <v>92.1</v>
          </cell>
          <cell r="DA415">
            <v>0</v>
          </cell>
          <cell r="DD415">
            <v>1.2374746287247369</v>
          </cell>
          <cell r="FJ415">
            <v>40.57320555555556</v>
          </cell>
          <cell r="FK415">
            <v>0.26300000000000001</v>
          </cell>
          <cell r="FL415">
            <v>-1.0371184232735722</v>
          </cell>
          <cell r="FO415">
            <v>1</v>
          </cell>
        </row>
        <row r="416">
          <cell r="A416">
            <v>465583</v>
          </cell>
          <cell r="C416" t="str">
            <v>Sandoval, Juan</v>
          </cell>
          <cell r="Q416" t="str">
            <v>R</v>
          </cell>
          <cell r="AJ416">
            <v>5.7930980452895362</v>
          </cell>
          <cell r="AR416">
            <v>15.863882222222223</v>
          </cell>
          <cell r="AS416">
            <v>0.67511520067371067</v>
          </cell>
          <cell r="AT416">
            <v>0.93915468444088879</v>
          </cell>
          <cell r="BE416">
            <v>1.0204621721174518</v>
          </cell>
          <cell r="CP416">
            <v>35.458333333333336</v>
          </cell>
          <cell r="CV416">
            <v>92.1</v>
          </cell>
          <cell r="DA416">
            <v>0</v>
          </cell>
          <cell r="DD416">
            <v>0.96170639628689492</v>
          </cell>
          <cell r="FJ416">
            <v>39.659705555555554</v>
          </cell>
          <cell r="FK416">
            <v>0.26300000000000001</v>
          </cell>
          <cell r="FL416">
            <v>0.65742308002176919</v>
          </cell>
          <cell r="FO416">
            <v>1</v>
          </cell>
        </row>
        <row r="417">
          <cell r="A417">
            <v>465629</v>
          </cell>
          <cell r="C417" t="str">
            <v>Mujica, Edward</v>
          </cell>
          <cell r="Q417" t="str">
            <v>R</v>
          </cell>
          <cell r="AJ417">
            <v>4.7500708982562818</v>
          </cell>
          <cell r="AR417">
            <v>21.956198181866668</v>
          </cell>
          <cell r="AS417">
            <v>-0.59271634491405756</v>
          </cell>
          <cell r="AT417">
            <v>0.37652057500562558</v>
          </cell>
          <cell r="BE417">
            <v>1.0224472785313501</v>
          </cell>
          <cell r="CP417">
            <v>32.125</v>
          </cell>
          <cell r="CV417">
            <v>89.158945315857281</v>
          </cell>
          <cell r="DA417">
            <v>9.375755555555557</v>
          </cell>
          <cell r="DD417">
            <v>0.85667511039978894</v>
          </cell>
          <cell r="FJ417">
            <v>54.890495454666663</v>
          </cell>
          <cell r="FK417">
            <v>0.26288005119747404</v>
          </cell>
          <cell r="FL417">
            <v>0.12793382408732418</v>
          </cell>
          <cell r="FO417">
            <v>1</v>
          </cell>
        </row>
        <row r="418">
          <cell r="A418">
            <v>465657</v>
          </cell>
          <cell r="C418" t="str">
            <v>Soria, Joakim</v>
          </cell>
          <cell r="Q418" t="str">
            <v>R</v>
          </cell>
          <cell r="AJ418">
            <v>3.2817846190332314</v>
          </cell>
          <cell r="AR418">
            <v>58.185248443259262</v>
          </cell>
          <cell r="AS418">
            <v>-0.23027057646333532</v>
          </cell>
          <cell r="AT418">
            <v>0.513810908759183</v>
          </cell>
          <cell r="BE418">
            <v>0.9985008585391264</v>
          </cell>
          <cell r="CP418">
            <v>32.125</v>
          </cell>
          <cell r="CV418">
            <v>91.268603920803173</v>
          </cell>
          <cell r="DA418">
            <v>9.127272727272727</v>
          </cell>
          <cell r="DD418">
            <v>0.9877956763119331</v>
          </cell>
          <cell r="FJ418">
            <v>58.185248443259262</v>
          </cell>
          <cell r="FK418">
            <v>0.26300000000000001</v>
          </cell>
          <cell r="FL418">
            <v>0.22003529059952642</v>
          </cell>
          <cell r="FO418">
            <v>1</v>
          </cell>
        </row>
        <row r="419">
          <cell r="A419">
            <v>465679</v>
          </cell>
          <cell r="C419" t="str">
            <v>Deduno, Samuel</v>
          </cell>
          <cell r="Q419" t="str">
            <v>R</v>
          </cell>
          <cell r="AJ419">
            <v>4.3419415547421991</v>
          </cell>
          <cell r="AR419">
            <v>16.241882222222223</v>
          </cell>
          <cell r="AS419">
            <v>0.11540680876393285</v>
          </cell>
          <cell r="AT419">
            <v>0.44939720700699964</v>
          </cell>
          <cell r="BE419">
            <v>1.1734575349941283</v>
          </cell>
          <cell r="CP419">
            <v>32.958333333333336</v>
          </cell>
          <cell r="CV419">
            <v>87.845841817263548</v>
          </cell>
          <cell r="DA419">
            <v>2.8262606060606061</v>
          </cell>
          <cell r="DD419">
            <v>0.99172609092254282</v>
          </cell>
          <cell r="FJ419">
            <v>40.604705555555554</v>
          </cell>
          <cell r="FK419">
            <v>0.26406316946575997</v>
          </cell>
          <cell r="FL419">
            <v>0.11229010888733393</v>
          </cell>
          <cell r="FO419">
            <v>0.52535036218206899</v>
          </cell>
        </row>
        <row r="420">
          <cell r="A420">
            <v>466446</v>
          </cell>
          <cell r="C420" t="str">
            <v>Prado, Marcel</v>
          </cell>
          <cell r="Q420" t="str">
            <v>R</v>
          </cell>
          <cell r="AJ420">
            <v>6.0447218420283999</v>
          </cell>
          <cell r="AR420">
            <v>20.398131272877038</v>
          </cell>
          <cell r="AS420">
            <v>0.18989734647927148</v>
          </cell>
          <cell r="AT420">
            <v>0.83286396083255032</v>
          </cell>
          <cell r="BE420">
            <v>1.3486606139372379</v>
          </cell>
          <cell r="CP420">
            <v>28.625</v>
          </cell>
          <cell r="CV420">
            <v>92.1</v>
          </cell>
          <cell r="DA420">
            <v>0</v>
          </cell>
          <cell r="DD420">
            <v>1.0723412893435287</v>
          </cell>
          <cell r="FJ420">
            <v>50.995328182192594</v>
          </cell>
          <cell r="FK420">
            <v>0.26300000000000001</v>
          </cell>
          <cell r="FL420">
            <v>-0.3334230306689675</v>
          </cell>
          <cell r="FO420">
            <v>1</v>
          </cell>
        </row>
        <row r="421">
          <cell r="A421">
            <v>466454</v>
          </cell>
          <cell r="C421" t="str">
            <v>Sanchez, Jesus</v>
          </cell>
          <cell r="Q421" t="str">
            <v>R</v>
          </cell>
          <cell r="AJ421">
            <v>5.5841600747149194</v>
          </cell>
          <cell r="AR421">
            <v>16.8</v>
          </cell>
          <cell r="AS421">
            <v>2.5358594697210534E-2</v>
          </cell>
          <cell r="AT421">
            <v>0.93355160362499923</v>
          </cell>
          <cell r="BE421">
            <v>0.77073223896570831</v>
          </cell>
          <cell r="CP421">
            <v>28.791666666666668</v>
          </cell>
          <cell r="CV421">
            <v>92.1</v>
          </cell>
          <cell r="DA421">
            <v>0</v>
          </cell>
          <cell r="DD421">
            <v>1.0442195762436266</v>
          </cell>
          <cell r="FJ421">
            <v>42</v>
          </cell>
          <cell r="FK421">
            <v>0.26300000000000001</v>
          </cell>
          <cell r="FL421">
            <v>-0.28568904981498705</v>
          </cell>
          <cell r="FO421">
            <v>1</v>
          </cell>
        </row>
        <row r="422">
          <cell r="A422">
            <v>466459</v>
          </cell>
          <cell r="C422" t="str">
            <v>Rosario, Sandy</v>
          </cell>
          <cell r="Q422" t="str">
            <v>R</v>
          </cell>
          <cell r="AJ422">
            <v>5.2336460542169014</v>
          </cell>
          <cell r="AR422">
            <v>16.556882222222221</v>
          </cell>
          <cell r="AS422">
            <v>1.3281840951231207</v>
          </cell>
          <cell r="AT422">
            <v>0.86504908354678356</v>
          </cell>
          <cell r="BE422">
            <v>0.86929966940430892</v>
          </cell>
          <cell r="CP422">
            <v>30.875</v>
          </cell>
          <cell r="CV422">
            <v>91.384519547325112</v>
          </cell>
          <cell r="DA422">
            <v>0.89696767676767675</v>
          </cell>
          <cell r="DD422">
            <v>1.1153787845113647</v>
          </cell>
          <cell r="FJ422">
            <v>41.392205555555549</v>
          </cell>
          <cell r="FK422">
            <v>0.26294050245049355</v>
          </cell>
          <cell r="FL422">
            <v>0.12073751188355812</v>
          </cell>
          <cell r="FO422">
            <v>1</v>
          </cell>
        </row>
        <row r="423">
          <cell r="A423">
            <v>466463</v>
          </cell>
          <cell r="C423" t="str">
            <v>Rodriguez, Pedro</v>
          </cell>
          <cell r="Q423" t="str">
            <v>R</v>
          </cell>
          <cell r="AJ423">
            <v>5.3145874067739696</v>
          </cell>
          <cell r="AR423">
            <v>16.8</v>
          </cell>
          <cell r="AS423">
            <v>0.10878014168139839</v>
          </cell>
          <cell r="AT423">
            <v>0.89603211070713462</v>
          </cell>
          <cell r="BE423">
            <v>0.7471045197172641</v>
          </cell>
          <cell r="CP423">
            <v>28.708333333333332</v>
          </cell>
          <cell r="CV423">
            <v>92.1</v>
          </cell>
          <cell r="DA423">
            <v>0</v>
          </cell>
          <cell r="DD423">
            <v>0.92582029144377342</v>
          </cell>
          <cell r="FJ423">
            <v>42</v>
          </cell>
          <cell r="FK423">
            <v>0.26300000000000001</v>
          </cell>
          <cell r="FL423">
            <v>-0.74607656474477957</v>
          </cell>
          <cell r="FO423">
            <v>1</v>
          </cell>
        </row>
        <row r="424">
          <cell r="A424">
            <v>466918</v>
          </cell>
          <cell r="C424" t="str">
            <v>Corpas, Manny</v>
          </cell>
          <cell r="Q424" t="str">
            <v>R</v>
          </cell>
          <cell r="AJ424">
            <v>4.5639225587385681</v>
          </cell>
          <cell r="AR424">
            <v>16.153682222222223</v>
          </cell>
          <cell r="AS424">
            <v>-0.4303419131397635</v>
          </cell>
          <cell r="AT424">
            <v>0.49946297237303444</v>
          </cell>
          <cell r="BE424">
            <v>1.0008941025964018</v>
          </cell>
          <cell r="CP424">
            <v>33.541666666666664</v>
          </cell>
          <cell r="CV424">
            <v>88.570275377229095</v>
          </cell>
          <cell r="DA424">
            <v>6.2181818181818169</v>
          </cell>
          <cell r="DD424">
            <v>0.8565469335176733</v>
          </cell>
          <cell r="FJ424">
            <v>40.384205555555553</v>
          </cell>
          <cell r="FK424">
            <v>0.26283892830896527</v>
          </cell>
          <cell r="FL424">
            <v>-0.1408234106670625</v>
          </cell>
          <cell r="FO424">
            <v>1</v>
          </cell>
        </row>
        <row r="425">
          <cell r="A425">
            <v>466948</v>
          </cell>
          <cell r="C425" t="str">
            <v>Machi, Jean</v>
          </cell>
          <cell r="Q425" t="str">
            <v>R</v>
          </cell>
          <cell r="AJ425">
            <v>4.1394067095737368</v>
          </cell>
          <cell r="AR425">
            <v>33.40845409704739</v>
          </cell>
          <cell r="AS425">
            <v>0.24618644216744426</v>
          </cell>
          <cell r="AT425">
            <v>0.68732282391765553</v>
          </cell>
          <cell r="BE425">
            <v>0.94599698774781493</v>
          </cell>
          <cell r="CP425">
            <v>34.375</v>
          </cell>
          <cell r="CV425">
            <v>91.27266842218674</v>
          </cell>
          <cell r="DA425">
            <v>3.3454545454545457</v>
          </cell>
          <cell r="DD425">
            <v>0.922571856030169</v>
          </cell>
          <cell r="FJ425">
            <v>57.599538258888828</v>
          </cell>
          <cell r="FK425">
            <v>0.26158218268940503</v>
          </cell>
          <cell r="FL425">
            <v>7.5865185261724533E-3</v>
          </cell>
          <cell r="FO425">
            <v>1</v>
          </cell>
        </row>
        <row r="426">
          <cell r="A426">
            <v>467008</v>
          </cell>
          <cell r="C426" t="str">
            <v>Strop, Pedro</v>
          </cell>
          <cell r="Q426" t="str">
            <v>R</v>
          </cell>
          <cell r="AJ426">
            <v>2.9115764554423671</v>
          </cell>
          <cell r="AR426">
            <v>53.820834765185118</v>
          </cell>
          <cell r="AS426">
            <v>0.41756873269834588</v>
          </cell>
          <cell r="AT426">
            <v>0.76880205127262435</v>
          </cell>
          <cell r="BE426">
            <v>1.1599570715473311</v>
          </cell>
          <cell r="CP426">
            <v>31.041666666666668</v>
          </cell>
          <cell r="CV426">
            <v>93.690342064228545</v>
          </cell>
          <cell r="DA426">
            <v>6.1090909090909085</v>
          </cell>
          <cell r="DD426">
            <v>1.2561806397228783</v>
          </cell>
          <cell r="FJ426">
            <v>53.820834765185118</v>
          </cell>
          <cell r="FK426">
            <v>0.26300000000000001</v>
          </cell>
          <cell r="FL426">
            <v>-0.65775318415490225</v>
          </cell>
          <cell r="FO426">
            <v>1</v>
          </cell>
        </row>
        <row r="427">
          <cell r="A427">
            <v>467031</v>
          </cell>
          <cell r="C427" t="str">
            <v>Obispo, Wirfin</v>
          </cell>
          <cell r="Q427" t="str">
            <v>R</v>
          </cell>
          <cell r="AJ427">
            <v>5.0441324340782066</v>
          </cell>
          <cell r="AR427">
            <v>16.418282222222224</v>
          </cell>
          <cell r="AS427">
            <v>-0.29037861174198504</v>
          </cell>
          <cell r="AT427">
            <v>0.73689513938356233</v>
          </cell>
          <cell r="BE427">
            <v>0.73198225952404883</v>
          </cell>
          <cell r="CP427">
            <v>31.791666666666668</v>
          </cell>
          <cell r="CV427">
            <v>92.1</v>
          </cell>
          <cell r="DA427">
            <v>0</v>
          </cell>
          <cell r="DD427">
            <v>1.1485538345974304</v>
          </cell>
          <cell r="FJ427">
            <v>41.045705555555557</v>
          </cell>
          <cell r="FK427">
            <v>0.26300000000000001</v>
          </cell>
          <cell r="FL427">
            <v>-0.72390307751781302</v>
          </cell>
          <cell r="FO427">
            <v>1</v>
          </cell>
        </row>
        <row r="428">
          <cell r="A428">
            <v>467094</v>
          </cell>
          <cell r="C428" t="str">
            <v>Doubront, Felix</v>
          </cell>
          <cell r="Q428" t="str">
            <v>S</v>
          </cell>
          <cell r="AJ428">
            <v>4.3883683209034299</v>
          </cell>
          <cell r="AR428">
            <v>112.57970170034518</v>
          </cell>
          <cell r="AS428">
            <v>-0.18613730983839885</v>
          </cell>
          <cell r="AT428">
            <v>0.66002631447412108</v>
          </cell>
          <cell r="BE428">
            <v>0.92974528779835008</v>
          </cell>
          <cell r="CP428">
            <v>28.708333333333332</v>
          </cell>
          <cell r="CV428">
            <v>91.878452090059966</v>
          </cell>
          <cell r="DA428">
            <v>3.1131333333333333</v>
          </cell>
          <cell r="DD428">
            <v>0.97129708104324086</v>
          </cell>
          <cell r="FJ428">
            <v>112.57970170034518</v>
          </cell>
          <cell r="FK428">
            <v>0.26317552797178712</v>
          </cell>
          <cell r="FL428">
            <v>-0.28281318810613931</v>
          </cell>
          <cell r="FO428">
            <v>0</v>
          </cell>
        </row>
        <row r="429">
          <cell r="A429">
            <v>467099</v>
          </cell>
          <cell r="C429" t="str">
            <v>Norberto, Jordan</v>
          </cell>
          <cell r="Q429" t="str">
            <v>R</v>
          </cell>
          <cell r="AJ429">
            <v>5.4909465378854199</v>
          </cell>
          <cell r="AR429">
            <v>16.758482222222224</v>
          </cell>
          <cell r="AS429">
            <v>5.9723017981672143E-2</v>
          </cell>
          <cell r="AT429">
            <v>0.93934487567342573</v>
          </cell>
          <cell r="BE429">
            <v>0.73358329768345065</v>
          </cell>
          <cell r="CP429">
            <v>29.541666666666668</v>
          </cell>
          <cell r="CV429">
            <v>93.3</v>
          </cell>
          <cell r="DA429">
            <v>1.4303050505050505</v>
          </cell>
          <cell r="DD429">
            <v>1.2814363033244112</v>
          </cell>
          <cell r="FJ429">
            <v>41.896205555555554</v>
          </cell>
          <cell r="FK429">
            <v>0.26300000000000001</v>
          </cell>
          <cell r="FL429">
            <v>0.13464697327303507</v>
          </cell>
          <cell r="FO429">
            <v>1</v>
          </cell>
        </row>
        <row r="430">
          <cell r="A430">
            <v>467100</v>
          </cell>
          <cell r="C430" t="str">
            <v>Nova, Ivan</v>
          </cell>
          <cell r="Q430" t="str">
            <v>S</v>
          </cell>
          <cell r="AJ430">
            <v>4.3067640324586156</v>
          </cell>
          <cell r="AR430">
            <v>129.13386103168716</v>
          </cell>
          <cell r="AS430">
            <v>-0.53651374985542466</v>
          </cell>
          <cell r="AT430">
            <v>0.66570710435386404</v>
          </cell>
          <cell r="BE430">
            <v>1.2160537646655833</v>
          </cell>
          <cell r="CP430">
            <v>29.458333333333332</v>
          </cell>
          <cell r="CV430">
            <v>92.317422830551479</v>
          </cell>
          <cell r="DA430">
            <v>4.4929272727272727</v>
          </cell>
          <cell r="DD430">
            <v>0.8381146708239543</v>
          </cell>
          <cell r="FJ430">
            <v>129.13386103168716</v>
          </cell>
          <cell r="FK430">
            <v>0.25872542251885722</v>
          </cell>
          <cell r="FL430">
            <v>0.36674100338258814</v>
          </cell>
          <cell r="FO430">
            <v>0</v>
          </cell>
        </row>
        <row r="431">
          <cell r="A431">
            <v>467726</v>
          </cell>
          <cell r="C431" t="str">
            <v>Mijares, Jose</v>
          </cell>
          <cell r="Q431" t="str">
            <v>R</v>
          </cell>
          <cell r="AJ431">
            <v>4.4181049027727095</v>
          </cell>
          <cell r="AR431">
            <v>16.43088222222222</v>
          </cell>
          <cell r="AS431">
            <v>-2.42779041047591</v>
          </cell>
          <cell r="AT431">
            <v>0.79223067819768911</v>
          </cell>
          <cell r="BE431">
            <v>0.73320179383210915</v>
          </cell>
          <cell r="CP431">
            <v>31.708333333333332</v>
          </cell>
          <cell r="CV431">
            <v>90.480068244170113</v>
          </cell>
          <cell r="DA431">
            <v>4.7090909090909081</v>
          </cell>
          <cell r="DD431">
            <v>1.2464560854466238</v>
          </cell>
          <cell r="FJ431">
            <v>41.077205555555551</v>
          </cell>
          <cell r="FK431">
            <v>0.26300000000000001</v>
          </cell>
          <cell r="FL431">
            <v>1.9172398980149588</v>
          </cell>
          <cell r="FO431">
            <v>1</v>
          </cell>
        </row>
        <row r="432">
          <cell r="A432">
            <v>467785</v>
          </cell>
          <cell r="C432" t="str">
            <v>Liz, Radhames</v>
          </cell>
          <cell r="Q432" t="str">
            <v>S</v>
          </cell>
          <cell r="AJ432">
            <v>4.7051365544955805</v>
          </cell>
          <cell r="AR432">
            <v>90.674231290891953</v>
          </cell>
          <cell r="AS432">
            <v>2.5536918181385385E-2</v>
          </cell>
          <cell r="AT432">
            <v>0.88280003229680859</v>
          </cell>
          <cell r="BE432">
            <v>0.80311706482472123</v>
          </cell>
          <cell r="CP432">
            <v>32.708333333333336</v>
          </cell>
          <cell r="CV432">
            <v>93.282420814793966</v>
          </cell>
          <cell r="DA432">
            <v>0.81010303030303032</v>
          </cell>
          <cell r="DD432">
            <v>1.1734991209595447</v>
          </cell>
          <cell r="FJ432">
            <v>104.80574074074075</v>
          </cell>
          <cell r="FK432">
            <v>0.26276191673466581</v>
          </cell>
          <cell r="FL432">
            <v>0.66575054988548865</v>
          </cell>
          <cell r="FO432">
            <v>0.22406180710412016</v>
          </cell>
        </row>
        <row r="433">
          <cell r="A433">
            <v>467850</v>
          </cell>
          <cell r="C433" t="str">
            <v>Escalona, Edgmer</v>
          </cell>
          <cell r="Q433" t="str">
            <v>R</v>
          </cell>
          <cell r="AJ433">
            <v>4.7002197347539445</v>
          </cell>
          <cell r="AR433">
            <v>16.733282222222222</v>
          </cell>
          <cell r="AS433">
            <v>0.4363787576400418</v>
          </cell>
          <cell r="AT433">
            <v>0.92720660759567042</v>
          </cell>
          <cell r="BE433">
            <v>0.97370757939950559</v>
          </cell>
          <cell r="CP433">
            <v>29.708333333333332</v>
          </cell>
          <cell r="CV433">
            <v>92.790751371742118</v>
          </cell>
          <cell r="DA433">
            <v>1.8181818181818179</v>
          </cell>
          <cell r="DD433">
            <v>0.98601104292577346</v>
          </cell>
          <cell r="FJ433">
            <v>41.833205555555551</v>
          </cell>
          <cell r="FK433">
            <v>0.262747992370646</v>
          </cell>
          <cell r="FL433">
            <v>-0.2562120274648863</v>
          </cell>
          <cell r="FO433">
            <v>0.94294355123765561</v>
          </cell>
        </row>
        <row r="434">
          <cell r="A434">
            <v>468396</v>
          </cell>
          <cell r="C434" t="str">
            <v>Ogando, Alexi</v>
          </cell>
          <cell r="Q434" t="str">
            <v>R</v>
          </cell>
          <cell r="AJ434">
            <v>4.4514547396993205</v>
          </cell>
          <cell r="AR434">
            <v>19.500857424429626</v>
          </cell>
          <cell r="AS434">
            <v>-1.1848817559606432E-2</v>
          </cell>
          <cell r="AT434">
            <v>0.62734698076961593</v>
          </cell>
          <cell r="BE434">
            <v>0.85393240650983415</v>
          </cell>
          <cell r="CP434">
            <v>32.708333333333336</v>
          </cell>
          <cell r="CV434">
            <v>92.799748644599205</v>
          </cell>
          <cell r="DA434">
            <v>5.907068686868687</v>
          </cell>
          <cell r="DD434">
            <v>0.98857936071232455</v>
          </cell>
          <cell r="FJ434">
            <v>48.752143561074064</v>
          </cell>
          <cell r="FK434">
            <v>0.26294050245049355</v>
          </cell>
          <cell r="FL434">
            <v>0.38410739303793506</v>
          </cell>
          <cell r="FO434">
            <v>1</v>
          </cell>
        </row>
        <row r="435">
          <cell r="A435">
            <v>468504</v>
          </cell>
          <cell r="C435" t="str">
            <v>Chacin, Jhoulys</v>
          </cell>
          <cell r="Q435" t="str">
            <v>S</v>
          </cell>
          <cell r="AJ435">
            <v>4.270952970831952</v>
          </cell>
          <cell r="AR435">
            <v>144.61399885699416</v>
          </cell>
          <cell r="AS435">
            <v>0.17935278759380877</v>
          </cell>
          <cell r="AT435">
            <v>0.58580722827239129</v>
          </cell>
          <cell r="BE435">
            <v>1.0458512994143545</v>
          </cell>
          <cell r="CP435">
            <v>28.458333333333332</v>
          </cell>
          <cell r="CV435">
            <v>89.832189757763345</v>
          </cell>
          <cell r="DA435">
            <v>4.8323212121212116</v>
          </cell>
          <cell r="DD435">
            <v>0.89897513937921925</v>
          </cell>
          <cell r="FJ435">
            <v>144.61399885699416</v>
          </cell>
          <cell r="FK435">
            <v>0.27784022359807947</v>
          </cell>
          <cell r="FL435">
            <v>-0.20518053902747277</v>
          </cell>
          <cell r="FO435">
            <v>0</v>
          </cell>
        </row>
        <row r="436">
          <cell r="A436">
            <v>468517</v>
          </cell>
          <cell r="C436" t="str">
            <v>Ramirez, Elvin</v>
          </cell>
          <cell r="Q436" t="str">
            <v>R</v>
          </cell>
          <cell r="AJ436">
            <v>6.5452122916190163</v>
          </cell>
          <cell r="AR436">
            <v>16.8</v>
          </cell>
          <cell r="AS436">
            <v>1.2077725285856922</v>
          </cell>
          <cell r="AT436">
            <v>0.87084591612866991</v>
          </cell>
          <cell r="BE436">
            <v>1.1670107082332946</v>
          </cell>
          <cell r="CP436">
            <v>28.708333333333332</v>
          </cell>
          <cell r="CV436">
            <v>91.6</v>
          </cell>
          <cell r="DA436">
            <v>0.38787676767676771</v>
          </cell>
          <cell r="DD436">
            <v>1.1533428019425431</v>
          </cell>
          <cell r="FJ436">
            <v>42</v>
          </cell>
          <cell r="FK436">
            <v>0.26300000000000001</v>
          </cell>
          <cell r="FL436">
            <v>-0.34503159618397028</v>
          </cell>
          <cell r="FO436">
            <v>1</v>
          </cell>
        </row>
        <row r="437">
          <cell r="A437">
            <v>468528</v>
          </cell>
          <cell r="C437" t="str">
            <v>Carreno, Joel</v>
          </cell>
          <cell r="Q437" t="str">
            <v>R</v>
          </cell>
          <cell r="AJ437">
            <v>4.3074170313171427</v>
          </cell>
          <cell r="AR437">
            <v>16.796282222222224</v>
          </cell>
          <cell r="AS437">
            <v>0.22399220010040524</v>
          </cell>
          <cell r="AT437">
            <v>0.87447364660648108</v>
          </cell>
          <cell r="BE437">
            <v>0.79449062131561154</v>
          </cell>
          <cell r="CP437">
            <v>29.291666666666668</v>
          </cell>
          <cell r="CV437">
            <v>91.6</v>
          </cell>
          <cell r="DA437">
            <v>0.57575959595959592</v>
          </cell>
          <cell r="DD437">
            <v>1.111622399204458</v>
          </cell>
          <cell r="FJ437">
            <v>41.990705555555557</v>
          </cell>
          <cell r="FK437">
            <v>0.26300000000000001</v>
          </cell>
          <cell r="FL437">
            <v>-0.39596071724145399</v>
          </cell>
          <cell r="FO437">
            <v>0.5232074877175068</v>
          </cell>
        </row>
        <row r="438">
          <cell r="A438">
            <v>468539</v>
          </cell>
          <cell r="C438" t="str">
            <v>Garcia, Edgar</v>
          </cell>
          <cell r="Q438" t="str">
            <v>S</v>
          </cell>
          <cell r="AJ438">
            <v>6.1426008898759763</v>
          </cell>
          <cell r="AR438">
            <v>54.578509391475805</v>
          </cell>
          <cell r="AS438">
            <v>0.4842911846765719</v>
          </cell>
          <cell r="AT438">
            <v>0.8497982502284428</v>
          </cell>
          <cell r="BE438">
            <v>0.64229783840318166</v>
          </cell>
          <cell r="CP438">
            <v>28.791666666666668</v>
          </cell>
          <cell r="CV438">
            <v>92.1</v>
          </cell>
          <cell r="DA438">
            <v>0</v>
          </cell>
          <cell r="DD438">
            <v>0.95776092280337899</v>
          </cell>
          <cell r="FJ438">
            <v>136.44627347868951</v>
          </cell>
          <cell r="FK438">
            <v>0.26300000000000001</v>
          </cell>
          <cell r="FL438">
            <v>-2.231636422202533E-2</v>
          </cell>
          <cell r="FO438">
            <v>0</v>
          </cell>
        </row>
        <row r="439">
          <cell r="A439">
            <v>469134</v>
          </cell>
          <cell r="C439" t="str">
            <v>Rogers, Esmil</v>
          </cell>
          <cell r="Q439" t="str">
            <v>R</v>
          </cell>
          <cell r="AJ439">
            <v>4.2584596068709644</v>
          </cell>
          <cell r="AR439">
            <v>17.466551155670462</v>
          </cell>
          <cell r="AS439">
            <v>-0.51781790774379655</v>
          </cell>
          <cell r="AT439">
            <v>0.63735778359721951</v>
          </cell>
          <cell r="BE439">
            <v>0.9906478004725392</v>
          </cell>
          <cell r="CP439">
            <v>30.875</v>
          </cell>
          <cell r="CV439">
            <v>92.107412675062491</v>
          </cell>
          <cell r="DA439">
            <v>5.5191919191919183</v>
          </cell>
          <cell r="DD439">
            <v>1.0048114844348628</v>
          </cell>
          <cell r="FJ439">
            <v>41.453635956641399</v>
          </cell>
          <cell r="FK439">
            <v>0.26279380118459883</v>
          </cell>
          <cell r="FL439">
            <v>-4.9900389714821622E-2</v>
          </cell>
          <cell r="FO439">
            <v>0.56003437464570549</v>
          </cell>
        </row>
        <row r="440">
          <cell r="A440">
            <v>469159</v>
          </cell>
          <cell r="C440" t="str">
            <v>Rodriguez, Henry Alberto</v>
          </cell>
          <cell r="Q440" t="str">
            <v>R</v>
          </cell>
          <cell r="AJ440">
            <v>6.2496378927972795</v>
          </cell>
          <cell r="AR440">
            <v>16.783682222222222</v>
          </cell>
          <cell r="AS440">
            <v>0.26056338306003796</v>
          </cell>
          <cell r="AT440">
            <v>0.94131995316068562</v>
          </cell>
          <cell r="BE440">
            <v>1.1267645780679771</v>
          </cell>
          <cell r="CP440">
            <v>29.375</v>
          </cell>
          <cell r="CV440">
            <v>95.637849839038267</v>
          </cell>
          <cell r="DA440">
            <v>2.7333313131313126</v>
          </cell>
          <cell r="DD440">
            <v>1.8473124506680509</v>
          </cell>
          <cell r="FJ440">
            <v>41.959205555555556</v>
          </cell>
          <cell r="FK440">
            <v>0.26300000000000001</v>
          </cell>
          <cell r="FL440">
            <v>1.6329240854402616</v>
          </cell>
          <cell r="FO440">
            <v>1</v>
          </cell>
        </row>
        <row r="441">
          <cell r="A441">
            <v>469686</v>
          </cell>
          <cell r="C441" t="str">
            <v>Aceves, Alfredo</v>
          </cell>
          <cell r="Q441" t="str">
            <v>S</v>
          </cell>
          <cell r="AJ441">
            <v>5.351630612031002</v>
          </cell>
          <cell r="AR441">
            <v>41.322296296296301</v>
          </cell>
          <cell r="AS441">
            <v>-0.8414755397579351</v>
          </cell>
          <cell r="AT441">
            <v>0.7793661223646996</v>
          </cell>
          <cell r="BE441">
            <v>0.73470093208222509</v>
          </cell>
          <cell r="CP441">
            <v>33.541666666666664</v>
          </cell>
          <cell r="CV441">
            <v>91.167103830950083</v>
          </cell>
          <cell r="DA441">
            <v>2.3050484848484851</v>
          </cell>
          <cell r="DD441">
            <v>0.9820353293107611</v>
          </cell>
          <cell r="FJ441">
            <v>103.30574074074075</v>
          </cell>
          <cell r="FK441">
            <v>0.26300000000000001</v>
          </cell>
          <cell r="FL441">
            <v>0.69667276036971548</v>
          </cell>
          <cell r="FO441">
            <v>0.26339570187882178</v>
          </cell>
        </row>
        <row r="442">
          <cell r="A442">
            <v>469802</v>
          </cell>
          <cell r="C442" t="str">
            <v>Perez, Luis</v>
          </cell>
          <cell r="Q442" t="str">
            <v>R</v>
          </cell>
          <cell r="AJ442">
            <v>5.7321916058987732</v>
          </cell>
          <cell r="AR442">
            <v>16.46868222222222</v>
          </cell>
          <cell r="AS442">
            <v>0.54447813011646051</v>
          </cell>
          <cell r="AT442">
            <v>0.91160185692040263</v>
          </cell>
          <cell r="BE442">
            <v>0.83981205053599561</v>
          </cell>
          <cell r="CP442">
            <v>31.458333333333332</v>
          </cell>
          <cell r="CV442">
            <v>92.281403635116604</v>
          </cell>
          <cell r="DA442">
            <v>1.8101010101010098</v>
          </cell>
          <cell r="DD442">
            <v>1.1225671574896692</v>
          </cell>
          <cell r="FJ442">
            <v>41.171705555555548</v>
          </cell>
          <cell r="FK442">
            <v>0.26300000000000001</v>
          </cell>
          <cell r="FL442">
            <v>0.11277942926511468</v>
          </cell>
          <cell r="FO442">
            <v>1</v>
          </cell>
        </row>
        <row r="443">
          <cell r="A443">
            <v>470462</v>
          </cell>
          <cell r="C443" t="str">
            <v>Troncoso, Ramon</v>
          </cell>
          <cell r="Q443" t="str">
            <v>R</v>
          </cell>
          <cell r="AJ443">
            <v>4.6692981019673159</v>
          </cell>
          <cell r="AR443">
            <v>16.178882222222224</v>
          </cell>
          <cell r="AS443">
            <v>0.4442508655430652</v>
          </cell>
          <cell r="AT443">
            <v>0.81693390944615141</v>
          </cell>
          <cell r="BE443">
            <v>1.061979146578961</v>
          </cell>
          <cell r="CP443">
            <v>33.375</v>
          </cell>
          <cell r="CV443">
            <v>91.471165637860096</v>
          </cell>
          <cell r="DA443">
            <v>4.133331313131313</v>
          </cell>
          <cell r="DD443">
            <v>0.76589318126303452</v>
          </cell>
          <cell r="FJ443">
            <v>40.447205555555556</v>
          </cell>
          <cell r="FK443">
            <v>0.26300000000000001</v>
          </cell>
          <cell r="FL443">
            <v>-0.26950608663256437</v>
          </cell>
          <cell r="FO443">
            <v>1</v>
          </cell>
        </row>
        <row r="444">
          <cell r="A444">
            <v>471174</v>
          </cell>
          <cell r="C444" t="str">
            <v>Vasquez, Luis</v>
          </cell>
          <cell r="Q444" t="str">
            <v>R</v>
          </cell>
          <cell r="AJ444">
            <v>5.0140434947350947</v>
          </cell>
          <cell r="AR444">
            <v>16.657682222222221</v>
          </cell>
          <cell r="AS444">
            <v>-2.2332266001097483</v>
          </cell>
          <cell r="AT444">
            <v>0.93982676155957257</v>
          </cell>
          <cell r="BE444">
            <v>1.0196364846871646</v>
          </cell>
          <cell r="CP444">
            <v>30.208333333333332</v>
          </cell>
          <cell r="CV444">
            <v>92.1</v>
          </cell>
          <cell r="DA444">
            <v>0</v>
          </cell>
          <cell r="DD444">
            <v>1.3468523598892592</v>
          </cell>
          <cell r="FJ444">
            <v>41.644205555555551</v>
          </cell>
          <cell r="FK444">
            <v>0.26300000000000001</v>
          </cell>
          <cell r="FL444">
            <v>-0.24773895822693931</v>
          </cell>
          <cell r="FO444">
            <v>1</v>
          </cell>
        </row>
        <row r="445">
          <cell r="A445">
            <v>471822</v>
          </cell>
          <cell r="C445" t="str">
            <v>Diaz, Jumbo</v>
          </cell>
          <cell r="Q445" t="str">
            <v>R</v>
          </cell>
          <cell r="AJ445">
            <v>3.657492857943839</v>
          </cell>
          <cell r="AR445">
            <v>57.238995202925864</v>
          </cell>
          <cell r="AS445">
            <v>1.7599641232308855E-2</v>
          </cell>
          <cell r="AT445">
            <v>0.75148086317420937</v>
          </cell>
          <cell r="BE445">
            <v>1.0737825092820801</v>
          </cell>
          <cell r="CP445">
            <v>32.375</v>
          </cell>
          <cell r="CV445">
            <v>95.250809433773739</v>
          </cell>
          <cell r="DA445">
            <v>2.157577777777778</v>
          </cell>
          <cell r="DD445">
            <v>1.0327862027966748</v>
          </cell>
          <cell r="FJ445">
            <v>57.238995202925864</v>
          </cell>
          <cell r="FK445">
            <v>0.26300000000000001</v>
          </cell>
          <cell r="FL445">
            <v>0.56733743848223872</v>
          </cell>
          <cell r="FO445">
            <v>1</v>
          </cell>
        </row>
        <row r="446">
          <cell r="A446">
            <v>471896</v>
          </cell>
          <cell r="C446" t="str">
            <v>Figueroa, Pedro</v>
          </cell>
          <cell r="Q446" t="str">
            <v>R</v>
          </cell>
          <cell r="AJ446">
            <v>5.1393300277026661</v>
          </cell>
          <cell r="AR446">
            <v>16.594682222222225</v>
          </cell>
          <cell r="AS446">
            <v>0.61816759052937864</v>
          </cell>
          <cell r="AT446">
            <v>0.96474438922656613</v>
          </cell>
          <cell r="BE446">
            <v>0.84191804936833115</v>
          </cell>
          <cell r="CP446">
            <v>30.625</v>
          </cell>
          <cell r="CV446">
            <v>94.382490238675317</v>
          </cell>
          <cell r="DA446">
            <v>0.6121232323232324</v>
          </cell>
          <cell r="DD446">
            <v>1.0502616245477852</v>
          </cell>
          <cell r="FJ446">
            <v>41.486705555555559</v>
          </cell>
          <cell r="FK446">
            <v>0.26300000000000001</v>
          </cell>
          <cell r="FL446">
            <v>0.74446104633104371</v>
          </cell>
          <cell r="FO446">
            <v>1</v>
          </cell>
        </row>
        <row r="447">
          <cell r="A447">
            <v>471911</v>
          </cell>
          <cell r="C447" t="str">
            <v>Carrasco, Carlos</v>
          </cell>
          <cell r="Q447" t="str">
            <v>S</v>
          </cell>
          <cell r="AJ447">
            <v>3.2241313909262925</v>
          </cell>
          <cell r="AR447">
            <v>170.27185171498718</v>
          </cell>
          <cell r="AS447">
            <v>4.0154318500955695E-2</v>
          </cell>
          <cell r="AT447">
            <v>0.73455789828450457</v>
          </cell>
          <cell r="BE447">
            <v>1.2482653650826878</v>
          </cell>
          <cell r="CP447">
            <v>29.291666666666668</v>
          </cell>
          <cell r="CV447">
            <v>93.875554730497385</v>
          </cell>
          <cell r="DA447">
            <v>4.0323212121212118</v>
          </cell>
          <cell r="DD447">
            <v>1.1004136150752937</v>
          </cell>
          <cell r="FJ447">
            <v>170.27185171498718</v>
          </cell>
          <cell r="FK447">
            <v>0.26414133067327145</v>
          </cell>
          <cell r="FL447">
            <v>-0.21470582914510936</v>
          </cell>
          <cell r="FO447">
            <v>0</v>
          </cell>
        </row>
        <row r="448">
          <cell r="A448">
            <v>472551</v>
          </cell>
          <cell r="C448" t="str">
            <v>Abad, Fernando</v>
          </cell>
          <cell r="Q448" t="str">
            <v>R</v>
          </cell>
          <cell r="AJ448">
            <v>4.0083064100272701</v>
          </cell>
          <cell r="AR448">
            <v>35.504366332314291</v>
          </cell>
          <cell r="AS448">
            <v>0.42604613722013812</v>
          </cell>
          <cell r="AT448">
            <v>0.74616446596183783</v>
          </cell>
          <cell r="BE448">
            <v>0.86140415603319265</v>
          </cell>
          <cell r="CP448">
            <v>30.541666666666668</v>
          </cell>
          <cell r="CV448">
            <v>91.499870573102996</v>
          </cell>
          <cell r="DA448">
            <v>4.5535333333333341</v>
          </cell>
          <cell r="DD448">
            <v>1.0861094945798704</v>
          </cell>
          <cell r="FJ448">
            <v>47.018563468074078</v>
          </cell>
          <cell r="FK448">
            <v>0.26300000000000001</v>
          </cell>
          <cell r="FL448">
            <v>0.55149337892686867</v>
          </cell>
          <cell r="FO448">
            <v>1</v>
          </cell>
        </row>
        <row r="449">
          <cell r="A449">
            <v>472610</v>
          </cell>
          <cell r="C449" t="str">
            <v>Garcia, Luis</v>
          </cell>
          <cell r="Q449" t="str">
            <v>R</v>
          </cell>
          <cell r="AJ449">
            <v>4.1466361559850871</v>
          </cell>
          <cell r="AR449">
            <v>34.983539851856634</v>
          </cell>
          <cell r="AS449">
            <v>-0.63752315042068364</v>
          </cell>
          <cell r="AT449">
            <v>0.51080783421543052</v>
          </cell>
          <cell r="BE449">
            <v>1.244776537206354</v>
          </cell>
          <cell r="CP449">
            <v>29.458333333333332</v>
          </cell>
          <cell r="CV449">
            <v>94.446711064232531</v>
          </cell>
          <cell r="DA449">
            <v>2.1939414141414142</v>
          </cell>
          <cell r="DD449">
            <v>0.9830917156357073</v>
          </cell>
          <cell r="FJ449">
            <v>61.334988763999995</v>
          </cell>
          <cell r="FK449">
            <v>0.26324631981352326</v>
          </cell>
          <cell r="FL449">
            <v>0.70276301657281481</v>
          </cell>
          <cell r="FO449">
            <v>1</v>
          </cell>
        </row>
        <row r="450">
          <cell r="A450">
            <v>473265</v>
          </cell>
          <cell r="C450" t="str">
            <v>De La Torre, Jose</v>
          </cell>
          <cell r="Q450" t="str">
            <v>R</v>
          </cell>
          <cell r="AJ450">
            <v>5.052911502410427</v>
          </cell>
          <cell r="AR450">
            <v>19.62957107072889</v>
          </cell>
          <cell r="AS450">
            <v>-1.0114102579659898E-2</v>
          </cell>
          <cell r="AT450">
            <v>0.51936178103910757</v>
          </cell>
          <cell r="BE450">
            <v>1.1420019845792966</v>
          </cell>
          <cell r="CP450">
            <v>30.708333333333332</v>
          </cell>
          <cell r="CV450">
            <v>90.085409807956111</v>
          </cell>
          <cell r="DA450">
            <v>0.20605858585858586</v>
          </cell>
          <cell r="DD450">
            <v>1.0557083723030336</v>
          </cell>
          <cell r="FJ450">
            <v>49.073927676822223</v>
          </cell>
          <cell r="FK450">
            <v>0.26300000000000001</v>
          </cell>
          <cell r="FL450">
            <v>-1.8446913037059483E-2</v>
          </cell>
          <cell r="FO450">
            <v>1</v>
          </cell>
        </row>
        <row r="451">
          <cell r="A451">
            <v>473646</v>
          </cell>
          <cell r="C451" t="str">
            <v>Zeid, Josh</v>
          </cell>
          <cell r="Q451" t="str">
            <v>S</v>
          </cell>
          <cell r="AJ451">
            <v>6.2685445832800744</v>
          </cell>
          <cell r="AR451">
            <v>44.382296296296296</v>
          </cell>
          <cell r="AS451">
            <v>6.7313611457842912E-2</v>
          </cell>
          <cell r="AT451">
            <v>0.80898214590297335</v>
          </cell>
          <cell r="BE451">
            <v>0.97647521326541697</v>
          </cell>
          <cell r="CP451">
            <v>29.291666666666668</v>
          </cell>
          <cell r="CV451">
            <v>92.563578179177895</v>
          </cell>
          <cell r="DA451">
            <v>0.2929272727272727</v>
          </cell>
          <cell r="DD451">
            <v>1.0869421485224364</v>
          </cell>
          <cell r="FJ451">
            <v>110.95574074074074</v>
          </cell>
          <cell r="FK451">
            <v>0.2626888490222074</v>
          </cell>
          <cell r="FL451">
            <v>0.10580187861981623</v>
          </cell>
          <cell r="FO451">
            <v>5.7899352244131119E-2</v>
          </cell>
        </row>
        <row r="452">
          <cell r="A452">
            <v>473879</v>
          </cell>
          <cell r="C452" t="str">
            <v>Dyson, Sam</v>
          </cell>
          <cell r="Q452" t="str">
            <v>R</v>
          </cell>
          <cell r="AJ452">
            <v>3.1543518964756543</v>
          </cell>
          <cell r="AR452">
            <v>63.075530598111115</v>
          </cell>
          <cell r="AS452">
            <v>-0.10313968354051539</v>
          </cell>
          <cell r="AT452">
            <v>0.49007745883916254</v>
          </cell>
          <cell r="BE452">
            <v>1.1669319476521218</v>
          </cell>
          <cell r="CP452">
            <v>28.125</v>
          </cell>
          <cell r="CV452">
            <v>94.079926864546081</v>
          </cell>
          <cell r="DA452">
            <v>3.3010080808080806</v>
          </cell>
          <cell r="DD452">
            <v>0.74997401103621908</v>
          </cell>
          <cell r="FJ452">
            <v>63.075530598111115</v>
          </cell>
          <cell r="FK452">
            <v>0.26282547871615303</v>
          </cell>
          <cell r="FL452">
            <v>0.17727716891085793</v>
          </cell>
          <cell r="FO452">
            <v>1</v>
          </cell>
        </row>
        <row r="453">
          <cell r="A453">
            <v>474029</v>
          </cell>
          <cell r="C453" t="str">
            <v>Putnam, Zach</v>
          </cell>
          <cell r="Q453" t="str">
            <v>R</v>
          </cell>
          <cell r="AJ453">
            <v>3.4505535697492302</v>
          </cell>
          <cell r="AR453">
            <v>45.102632955333334</v>
          </cell>
          <cell r="AS453">
            <v>0.33158953510344774</v>
          </cell>
          <cell r="AT453">
            <v>0.55511963942804443</v>
          </cell>
          <cell r="BE453">
            <v>1.0157785427189387</v>
          </cell>
          <cell r="CP453">
            <v>28.958333333333332</v>
          </cell>
          <cell r="CV453">
            <v>89.210615177087632</v>
          </cell>
          <cell r="DA453">
            <v>2.6060585858585852</v>
          </cell>
          <cell r="DD453">
            <v>1.2372025796929451</v>
          </cell>
          <cell r="FJ453">
            <v>45.102632955333334</v>
          </cell>
          <cell r="FK453">
            <v>0.26300000000000001</v>
          </cell>
          <cell r="FL453">
            <v>0.3296349889007546</v>
          </cell>
          <cell r="FO453">
            <v>1</v>
          </cell>
        </row>
        <row r="454">
          <cell r="A454">
            <v>474039</v>
          </cell>
          <cell r="C454" t="str">
            <v>Beato, Pedro</v>
          </cell>
          <cell r="Q454" t="str">
            <v>R</v>
          </cell>
          <cell r="AJ454">
            <v>4.5295361343051841</v>
          </cell>
          <cell r="AR454">
            <v>25.622625303229633</v>
          </cell>
          <cell r="AS454">
            <v>-2.3553598828737945E-2</v>
          </cell>
          <cell r="AT454">
            <v>0.43357926747351216</v>
          </cell>
          <cell r="BE454">
            <v>1.3438689831497777</v>
          </cell>
          <cell r="CP454">
            <v>29.708333333333332</v>
          </cell>
          <cell r="CV454">
            <v>90.597204128243661</v>
          </cell>
          <cell r="DA454">
            <v>1.6969676767676769</v>
          </cell>
          <cell r="DD454">
            <v>0.9682036455526698</v>
          </cell>
          <cell r="FJ454">
            <v>64.056563258074078</v>
          </cell>
          <cell r="FK454">
            <v>0.26300000000000001</v>
          </cell>
          <cell r="FL454">
            <v>0.30228324057272066</v>
          </cell>
          <cell r="FO454">
            <v>1</v>
          </cell>
        </row>
        <row r="455">
          <cell r="A455">
            <v>474226</v>
          </cell>
          <cell r="C455" t="str">
            <v>Tobin, Mason</v>
          </cell>
          <cell r="Q455" t="str">
            <v>R</v>
          </cell>
          <cell r="AJ455">
            <v>5.5289721234879181</v>
          </cell>
          <cell r="AR455">
            <v>16.8</v>
          </cell>
          <cell r="AS455">
            <v>0.56907805004672596</v>
          </cell>
          <cell r="AT455">
            <v>0.93832951083168314</v>
          </cell>
          <cell r="BE455">
            <v>1.2361640738551618</v>
          </cell>
          <cell r="CP455">
            <v>28.958333333333332</v>
          </cell>
          <cell r="CV455">
            <v>92.1</v>
          </cell>
          <cell r="DA455">
            <v>0</v>
          </cell>
          <cell r="DD455">
            <v>1.0634363710085513</v>
          </cell>
          <cell r="FJ455">
            <v>42</v>
          </cell>
          <cell r="FK455">
            <v>0.26300000000000001</v>
          </cell>
          <cell r="FL455">
            <v>0.15918989525288793</v>
          </cell>
          <cell r="FO455">
            <v>1</v>
          </cell>
        </row>
        <row r="456">
          <cell r="A456">
            <v>474256</v>
          </cell>
          <cell r="C456" t="str">
            <v>Reid, Ryan</v>
          </cell>
          <cell r="Q456" t="str">
            <v>R</v>
          </cell>
          <cell r="AJ456">
            <v>5.2458398799267973</v>
          </cell>
          <cell r="AR456">
            <v>20.003177414411855</v>
          </cell>
          <cell r="AS456">
            <v>6.8041915460580291E-2</v>
          </cell>
          <cell r="AT456">
            <v>0.71514061664787809</v>
          </cell>
          <cell r="BE456">
            <v>1.1017512847090403</v>
          </cell>
          <cell r="CP456">
            <v>31.208333333333332</v>
          </cell>
          <cell r="CV456">
            <v>90.482739026063115</v>
          </cell>
          <cell r="DA456">
            <v>0.2</v>
          </cell>
          <cell r="DD456">
            <v>0.91039104601695309</v>
          </cell>
          <cell r="FJ456">
            <v>50.007943536029636</v>
          </cell>
          <cell r="FK456">
            <v>0.26297241473794603</v>
          </cell>
          <cell r="FL456">
            <v>0.53414767248361072</v>
          </cell>
          <cell r="FO456">
            <v>1</v>
          </cell>
        </row>
        <row r="457">
          <cell r="A457">
            <v>474284</v>
          </cell>
          <cell r="C457" t="str">
            <v>Rasmus, Cory</v>
          </cell>
          <cell r="Q457" t="str">
            <v>R</v>
          </cell>
          <cell r="AJ457">
            <v>4.0579286088431026</v>
          </cell>
          <cell r="AR457">
            <v>28.929162888713741</v>
          </cell>
          <cell r="AS457">
            <v>0.71614289816463661</v>
          </cell>
          <cell r="AT457">
            <v>0.71988374641090025</v>
          </cell>
          <cell r="BE457">
            <v>0.95241071529601196</v>
          </cell>
          <cell r="CP457">
            <v>28.625</v>
          </cell>
          <cell r="CV457">
            <v>90.866061610823891</v>
          </cell>
          <cell r="DA457">
            <v>1.886868686868687</v>
          </cell>
          <cell r="DD457">
            <v>1.1795776320156777</v>
          </cell>
          <cell r="FJ457">
            <v>42</v>
          </cell>
          <cell r="FK457">
            <v>0.26276191673466581</v>
          </cell>
          <cell r="FL457">
            <v>-0.27130970183062453</v>
          </cell>
          <cell r="FO457">
            <v>0.90625970324792782</v>
          </cell>
        </row>
        <row r="458">
          <cell r="A458">
            <v>474463</v>
          </cell>
          <cell r="C458" t="str">
            <v>Anderson, Brett</v>
          </cell>
          <cell r="Q458" t="str">
            <v>S</v>
          </cell>
          <cell r="AJ458">
            <v>3.7897412363364769</v>
          </cell>
          <cell r="AR458">
            <v>133.21541456285294</v>
          </cell>
          <cell r="AS458">
            <v>-1.0346281437578522</v>
          </cell>
          <cell r="AT458">
            <v>0.70158051539093047</v>
          </cell>
          <cell r="BE458">
            <v>1.5256439530174735</v>
          </cell>
          <cell r="CP458">
            <v>28.375</v>
          </cell>
          <cell r="CV458">
            <v>92.157249835456739</v>
          </cell>
          <cell r="DA458">
            <v>4.0929272727272723</v>
          </cell>
          <cell r="DD458">
            <v>0.65412490804893408</v>
          </cell>
          <cell r="FJ458">
            <v>133.21541456285294</v>
          </cell>
          <cell r="FK458">
            <v>0.26500191163806341</v>
          </cell>
          <cell r="FL458">
            <v>-2.9596812578178661E-2</v>
          </cell>
          <cell r="FO458">
            <v>0</v>
          </cell>
        </row>
        <row r="459">
          <cell r="A459">
            <v>474521</v>
          </cell>
          <cell r="C459" t="str">
            <v>Tolleson, Shawn</v>
          </cell>
          <cell r="Q459" t="str">
            <v>R</v>
          </cell>
          <cell r="AJ459">
            <v>3.5712602131700568</v>
          </cell>
          <cell r="AR459">
            <v>56.452044204966668</v>
          </cell>
          <cell r="AS459">
            <v>-0.62155030619597806</v>
          </cell>
          <cell r="AT459">
            <v>0.50881489538412872</v>
          </cell>
          <cell r="BE459">
            <v>0.88426672287338048</v>
          </cell>
          <cell r="CP459">
            <v>28.458333333333332</v>
          </cell>
          <cell r="CV459">
            <v>91.603710883369857</v>
          </cell>
          <cell r="DA459">
            <v>3.9636363636363634</v>
          </cell>
          <cell r="DD459">
            <v>0.94968900065038597</v>
          </cell>
          <cell r="FJ459">
            <v>56.452044204966668</v>
          </cell>
          <cell r="FK459">
            <v>0.26300000000000001</v>
          </cell>
          <cell r="FL459">
            <v>0.21122095126695314</v>
          </cell>
          <cell r="FO459">
            <v>1</v>
          </cell>
        </row>
        <row r="460">
          <cell r="A460">
            <v>474599</v>
          </cell>
          <cell r="C460" t="str">
            <v>Wagner, Neil</v>
          </cell>
          <cell r="Q460" t="str">
            <v>R</v>
          </cell>
          <cell r="AJ460">
            <v>5.1143871222108874</v>
          </cell>
          <cell r="AR460">
            <v>16.317482222222225</v>
          </cell>
          <cell r="AS460">
            <v>-0.42885813737697287</v>
          </cell>
          <cell r="AT460">
            <v>0.78244323427316775</v>
          </cell>
          <cell r="BE460">
            <v>0.88391217661097621</v>
          </cell>
          <cell r="CP460">
            <v>32.458333333333336</v>
          </cell>
          <cell r="CV460">
            <v>93.865499907301313</v>
          </cell>
          <cell r="DA460">
            <v>0.96363636363636362</v>
          </cell>
          <cell r="DD460">
            <v>1.1190835465694997</v>
          </cell>
          <cell r="FJ460">
            <v>40.793705555555562</v>
          </cell>
          <cell r="FK460">
            <v>0.26300000000000001</v>
          </cell>
          <cell r="FL460">
            <v>0.20969622068114269</v>
          </cell>
          <cell r="FO460">
            <v>1</v>
          </cell>
        </row>
        <row r="461">
          <cell r="A461">
            <v>474668</v>
          </cell>
          <cell r="C461" t="str">
            <v>Surkamp, Eric</v>
          </cell>
          <cell r="Q461" t="str">
            <v>S</v>
          </cell>
          <cell r="AJ461">
            <v>5.1869125106830758</v>
          </cell>
          <cell r="AR461">
            <v>48.187745805743845</v>
          </cell>
          <cell r="AS461">
            <v>-0.4863281475995464</v>
          </cell>
          <cell r="AT461">
            <v>0.46217196575904279</v>
          </cell>
          <cell r="BE461">
            <v>0.95996211185125746</v>
          </cell>
          <cell r="CP461">
            <v>28.958333333333332</v>
          </cell>
          <cell r="CV461">
            <v>90.321546301208656</v>
          </cell>
          <cell r="DA461">
            <v>0.57979999999999998</v>
          </cell>
          <cell r="DD461">
            <v>1.0163466004079926</v>
          </cell>
          <cell r="FJ461">
            <v>120.4693645143596</v>
          </cell>
          <cell r="FK461">
            <v>0.26318883115163894</v>
          </cell>
          <cell r="FL461">
            <v>0.23506180159145648</v>
          </cell>
          <cell r="FO461">
            <v>0</v>
          </cell>
        </row>
        <row r="462">
          <cell r="A462">
            <v>474699</v>
          </cell>
          <cell r="C462" t="str">
            <v>Worley, Vance</v>
          </cell>
          <cell r="Q462" t="str">
            <v>S</v>
          </cell>
          <cell r="AJ462">
            <v>4.6008616354692835</v>
          </cell>
          <cell r="AR462">
            <v>137.09899751772264</v>
          </cell>
          <cell r="AS462">
            <v>5.6274759218020817E-2</v>
          </cell>
          <cell r="AT462">
            <v>0.43037524463120419</v>
          </cell>
          <cell r="BE462">
            <v>0.94531567513021353</v>
          </cell>
          <cell r="CP462">
            <v>28.791666666666668</v>
          </cell>
          <cell r="CV462">
            <v>88.177157060252725</v>
          </cell>
          <cell r="DA462">
            <v>3.4848484848484849</v>
          </cell>
          <cell r="DD462">
            <v>0.8126541283364016</v>
          </cell>
          <cell r="FJ462">
            <v>140.47947912342693</v>
          </cell>
          <cell r="FK462">
            <v>0.26196336771159762</v>
          </cell>
          <cell r="FL462">
            <v>0.27634354408119238</v>
          </cell>
          <cell r="FO462">
            <v>0.46858017781353223</v>
          </cell>
        </row>
        <row r="463">
          <cell r="A463">
            <v>475054</v>
          </cell>
          <cell r="C463" t="str">
            <v>Roe, Chaz</v>
          </cell>
          <cell r="Q463" t="str">
            <v>R</v>
          </cell>
          <cell r="AJ463">
            <v>3.613684344735395</v>
          </cell>
          <cell r="AR463">
            <v>59.04266128133326</v>
          </cell>
          <cell r="AS463">
            <v>-0.31196996391808618</v>
          </cell>
          <cell r="AT463">
            <v>0.46787696310078442</v>
          </cell>
          <cell r="BE463">
            <v>1.6189639888016247</v>
          </cell>
          <cell r="CP463">
            <v>29.708333333333332</v>
          </cell>
          <cell r="CV463">
            <v>91.206653923534944</v>
          </cell>
          <cell r="DA463">
            <v>1.4363636363636361</v>
          </cell>
          <cell r="DD463">
            <v>1.0425510568411684</v>
          </cell>
          <cell r="FJ463">
            <v>59.04266128133326</v>
          </cell>
          <cell r="FK463">
            <v>0.26294050245049355</v>
          </cell>
          <cell r="FL463">
            <v>5.7567734353948595E-2</v>
          </cell>
          <cell r="FO463">
            <v>1</v>
          </cell>
        </row>
        <row r="464">
          <cell r="A464">
            <v>475095</v>
          </cell>
          <cell r="C464" t="str">
            <v>Weiland, Kyle</v>
          </cell>
          <cell r="Q464" t="str">
            <v>R</v>
          </cell>
          <cell r="AJ464">
            <v>6.655579083194592</v>
          </cell>
          <cell r="AR464">
            <v>16.720682222222223</v>
          </cell>
          <cell r="AS464">
            <v>-3.3348002037564557</v>
          </cell>
          <cell r="AT464">
            <v>0.90490887804115927</v>
          </cell>
          <cell r="BE464">
            <v>0.96649007545137622</v>
          </cell>
          <cell r="CP464">
            <v>29.791666666666668</v>
          </cell>
          <cell r="CV464">
            <v>91.6</v>
          </cell>
          <cell r="DA464">
            <v>0.2929272727272727</v>
          </cell>
          <cell r="DD464">
            <v>0.94855964877441834</v>
          </cell>
          <cell r="FJ464">
            <v>41.801705555555557</v>
          </cell>
          <cell r="FK464">
            <v>0.26300000000000001</v>
          </cell>
          <cell r="FL464">
            <v>2.3312816135881791</v>
          </cell>
          <cell r="FO464">
            <v>0.88931001465694792</v>
          </cell>
        </row>
        <row r="465">
          <cell r="A465">
            <v>475115</v>
          </cell>
          <cell r="C465" t="str">
            <v>Ross, Tyson</v>
          </cell>
          <cell r="Q465" t="str">
            <v>S</v>
          </cell>
          <cell r="AJ465">
            <v>3.7023846091486803</v>
          </cell>
          <cell r="AR465">
            <v>158.62647687127767</v>
          </cell>
          <cell r="AS465">
            <v>-0.45457319761634912</v>
          </cell>
          <cell r="AT465">
            <v>0.55230242140417252</v>
          </cell>
          <cell r="BE465">
            <v>1.455162819515837</v>
          </cell>
          <cell r="CP465">
            <v>29.208333333333332</v>
          </cell>
          <cell r="CV465">
            <v>92.646257588986387</v>
          </cell>
          <cell r="DA465">
            <v>4.064648484848485</v>
          </cell>
          <cell r="DD465">
            <v>1.087638111466005</v>
          </cell>
          <cell r="FJ465">
            <v>158.62647687127767</v>
          </cell>
          <cell r="FK465">
            <v>0.29452520164295043</v>
          </cell>
          <cell r="FL465">
            <v>-0.1020493821222362</v>
          </cell>
          <cell r="FO465">
            <v>0</v>
          </cell>
        </row>
        <row r="466">
          <cell r="A466">
            <v>475138</v>
          </cell>
          <cell r="C466" t="str">
            <v>Drabek, Kyle</v>
          </cell>
          <cell r="Q466" t="str">
            <v>S</v>
          </cell>
          <cell r="AJ466">
            <v>5.8210260070303947</v>
          </cell>
          <cell r="AR466">
            <v>48.470810305928133</v>
          </cell>
          <cell r="AS466">
            <v>-6.161907021626415E-2</v>
          </cell>
          <cell r="AT466">
            <v>0.35188407597608978</v>
          </cell>
          <cell r="BE466">
            <v>1.3932702546669269</v>
          </cell>
          <cell r="CP466">
            <v>28.541666666666668</v>
          </cell>
          <cell r="CV466">
            <v>88.51181251131932</v>
          </cell>
          <cell r="DA466">
            <v>1.0888909090909091</v>
          </cell>
          <cell r="DD466">
            <v>0.83998726388436107</v>
          </cell>
          <cell r="FJ466">
            <v>121.17702576482033</v>
          </cell>
          <cell r="FK466">
            <v>0.26300000000000001</v>
          </cell>
          <cell r="FL466">
            <v>6.2903517985651927E-2</v>
          </cell>
          <cell r="FO466">
            <v>0</v>
          </cell>
        </row>
        <row r="467">
          <cell r="A467">
            <v>475243</v>
          </cell>
          <cell r="C467" t="str">
            <v>Wood, Travis</v>
          </cell>
          <cell r="Q467" t="str">
            <v>R</v>
          </cell>
          <cell r="AJ467">
            <v>3.8229310343744398</v>
          </cell>
          <cell r="AR467">
            <v>54.61500580621216</v>
          </cell>
          <cell r="AS467">
            <v>4.3170436421182914E-2</v>
          </cell>
          <cell r="AT467">
            <v>0.63713022399033781</v>
          </cell>
          <cell r="BE467">
            <v>0.74130016204292992</v>
          </cell>
          <cell r="CP467">
            <v>29.375</v>
          </cell>
          <cell r="CV467">
            <v>90.808204567529387</v>
          </cell>
          <cell r="DA467">
            <v>6.7030303030303031</v>
          </cell>
          <cell r="DD467">
            <v>1.0947110725200826</v>
          </cell>
          <cell r="FJ467">
            <v>54.61500580621216</v>
          </cell>
          <cell r="FK467">
            <v>0.28800016560989272</v>
          </cell>
          <cell r="FL467">
            <v>-0.16392630252503188</v>
          </cell>
          <cell r="FO467">
            <v>0.73644474404514781</v>
          </cell>
        </row>
        <row r="468">
          <cell r="A468">
            <v>475416</v>
          </cell>
          <cell r="C468" t="str">
            <v>Masterson, Justin</v>
          </cell>
          <cell r="Q468" t="str">
            <v>S</v>
          </cell>
          <cell r="AJ468">
            <v>5.5381927276169565</v>
          </cell>
          <cell r="AR468">
            <v>45.718682580167382</v>
          </cell>
          <cell r="AS468">
            <v>-0.78595567454529836</v>
          </cell>
          <cell r="AT468">
            <v>0.31036389984541479</v>
          </cell>
          <cell r="BE468">
            <v>1.2814973511123344</v>
          </cell>
          <cell r="CP468">
            <v>31.291666666666668</v>
          </cell>
          <cell r="CV468">
            <v>87.741430666774875</v>
          </cell>
          <cell r="DA468">
            <v>7.2787878787878784</v>
          </cell>
          <cell r="DD468">
            <v>0.98223528857463083</v>
          </cell>
          <cell r="FJ468">
            <v>114.29670645041844</v>
          </cell>
          <cell r="FK468">
            <v>0.26530352786381622</v>
          </cell>
          <cell r="FL468">
            <v>-6.8155574707996325E-2</v>
          </cell>
          <cell r="FO468">
            <v>0.13206479902145218</v>
          </cell>
        </row>
        <row r="469">
          <cell r="A469">
            <v>475442</v>
          </cell>
          <cell r="C469" t="str">
            <v>Peavey, Greg</v>
          </cell>
          <cell r="Q469" t="str">
            <v>S</v>
          </cell>
          <cell r="AJ469">
            <v>6.4237482695837835</v>
          </cell>
          <cell r="AR469">
            <v>48.499752922444451</v>
          </cell>
          <cell r="AS469">
            <v>0.47083416893626928</v>
          </cell>
          <cell r="AT469">
            <v>0.82046549587414119</v>
          </cell>
          <cell r="BE469">
            <v>0.69270775362019332</v>
          </cell>
          <cell r="CP469">
            <v>27.958333333333332</v>
          </cell>
          <cell r="CV469">
            <v>92.1</v>
          </cell>
          <cell r="DA469">
            <v>0</v>
          </cell>
          <cell r="DD469">
            <v>0.99453157982744322</v>
          </cell>
          <cell r="FJ469">
            <v>121.24938230611112</v>
          </cell>
          <cell r="FK469">
            <v>0.26300000000000001</v>
          </cell>
          <cell r="FL469">
            <v>-0.40483785992514215</v>
          </cell>
          <cell r="FO469">
            <v>0</v>
          </cell>
        </row>
        <row r="470">
          <cell r="A470">
            <v>475479</v>
          </cell>
          <cell r="C470" t="str">
            <v>Phelps, David</v>
          </cell>
          <cell r="Q470" t="str">
            <v>R</v>
          </cell>
          <cell r="AJ470">
            <v>3.1219243119235767</v>
          </cell>
          <cell r="AR470">
            <v>53.561137672496088</v>
          </cell>
          <cell r="AS470">
            <v>0.22789850243054552</v>
          </cell>
          <cell r="AT470">
            <v>0.74365689201725182</v>
          </cell>
          <cell r="BE470">
            <v>0.88215633631520418</v>
          </cell>
          <cell r="CP470">
            <v>29.708333333333332</v>
          </cell>
          <cell r="CV470">
            <v>91.790321780276329</v>
          </cell>
          <cell r="DA470">
            <v>4.5999979797979798</v>
          </cell>
          <cell r="DD470">
            <v>1.1103919458828058</v>
          </cell>
          <cell r="FJ470">
            <v>53.561137672496088</v>
          </cell>
          <cell r="FK470">
            <v>0.25542268901142423</v>
          </cell>
          <cell r="FL470">
            <v>-7.4968734666668688E-2</v>
          </cell>
          <cell r="FO470">
            <v>0.50106815784262149</v>
          </cell>
        </row>
        <row r="471">
          <cell r="A471">
            <v>475622</v>
          </cell>
          <cell r="C471" t="str">
            <v>Hensley, Steven</v>
          </cell>
          <cell r="Q471" t="str">
            <v>R</v>
          </cell>
          <cell r="AJ471">
            <v>5.0084498849691261</v>
          </cell>
          <cell r="AR471">
            <v>17.445901792852567</v>
          </cell>
          <cell r="AS471">
            <v>-0.5525399859374307</v>
          </cell>
          <cell r="AT471">
            <v>0.70237552185275298</v>
          </cell>
          <cell r="BE471">
            <v>0.79415855904323518</v>
          </cell>
          <cell r="CP471">
            <v>29.541666666666668</v>
          </cell>
          <cell r="CV471">
            <v>92.1</v>
          </cell>
          <cell r="DA471">
            <v>0</v>
          </cell>
          <cell r="DD471">
            <v>1.0609618513031307</v>
          </cell>
          <cell r="FJ471">
            <v>43.614754482131417</v>
          </cell>
          <cell r="FK471">
            <v>0.26300000000000001</v>
          </cell>
          <cell r="FL471">
            <v>0.54299485144866855</v>
          </cell>
          <cell r="FO471">
            <v>1</v>
          </cell>
        </row>
        <row r="472">
          <cell r="A472">
            <v>475857</v>
          </cell>
          <cell r="C472" t="str">
            <v>Cook, Ryan</v>
          </cell>
          <cell r="Q472" t="str">
            <v>R</v>
          </cell>
          <cell r="AJ472">
            <v>4.2328073245610458</v>
          </cell>
          <cell r="AR472">
            <v>20.428671399048518</v>
          </cell>
          <cell r="AS472">
            <v>6.4324597933119607E-2</v>
          </cell>
          <cell r="AT472">
            <v>0.84072926286177019</v>
          </cell>
          <cell r="BE472">
            <v>1.0005832835168385</v>
          </cell>
          <cell r="CP472">
            <v>29.041666666666668</v>
          </cell>
          <cell r="CV472">
            <v>92.722330245374721</v>
          </cell>
          <cell r="DA472">
            <v>3.7636363636363637</v>
          </cell>
          <cell r="DD472">
            <v>1.0349759054317687</v>
          </cell>
          <cell r="FJ472">
            <v>44.847910456066671</v>
          </cell>
          <cell r="FK472">
            <v>0.26300000000000001</v>
          </cell>
          <cell r="FL472">
            <v>-7.6721663876567368E-3</v>
          </cell>
          <cell r="FO472">
            <v>1</v>
          </cell>
        </row>
        <row r="473">
          <cell r="A473">
            <v>476123</v>
          </cell>
          <cell r="C473" t="str">
            <v>Marks, Justin</v>
          </cell>
          <cell r="Q473" t="str">
            <v>S</v>
          </cell>
          <cell r="AJ473">
            <v>5.1907462935508732</v>
          </cell>
          <cell r="AR473">
            <v>55.175949067502074</v>
          </cell>
          <cell r="AS473">
            <v>9.1329543633917418E-2</v>
          </cell>
          <cell r="AT473">
            <v>0.63901788835414697</v>
          </cell>
          <cell r="BE473">
            <v>0.90146633326947168</v>
          </cell>
          <cell r="CP473">
            <v>28.458333333333332</v>
          </cell>
          <cell r="CV473">
            <v>90.30127539367956</v>
          </cell>
          <cell r="DA473">
            <v>1.2121212121212121E-2</v>
          </cell>
          <cell r="DD473">
            <v>1.0460901458056628</v>
          </cell>
          <cell r="FJ473">
            <v>137.93987266875519</v>
          </cell>
          <cell r="FK473">
            <v>0.26300000000000001</v>
          </cell>
          <cell r="FL473">
            <v>-0.1860667992363895</v>
          </cell>
          <cell r="FO473">
            <v>0</v>
          </cell>
        </row>
        <row r="474">
          <cell r="A474">
            <v>476127</v>
          </cell>
          <cell r="C474" t="str">
            <v>Kroenke, Zach</v>
          </cell>
          <cell r="Q474" t="str">
            <v>S</v>
          </cell>
          <cell r="AJ474">
            <v>6.9933339161357555</v>
          </cell>
          <cell r="AR474">
            <v>42.282296296296295</v>
          </cell>
          <cell r="AS474">
            <v>-0.13051692657809263</v>
          </cell>
          <cell r="AT474">
            <v>0.83838176565139366</v>
          </cell>
          <cell r="BE474">
            <v>0.82674277886224434</v>
          </cell>
          <cell r="CP474">
            <v>32.208333333333336</v>
          </cell>
          <cell r="CV474">
            <v>92.1</v>
          </cell>
          <cell r="DA474">
            <v>0</v>
          </cell>
          <cell r="DD474">
            <v>0.92484667859638658</v>
          </cell>
          <cell r="FJ474">
            <v>105.70574074074074</v>
          </cell>
          <cell r="FK474">
            <v>0.26300000000000001</v>
          </cell>
          <cell r="FL474">
            <v>-0.32772956521463098</v>
          </cell>
          <cell r="FO474">
            <v>0</v>
          </cell>
        </row>
        <row r="475">
          <cell r="A475">
            <v>476205</v>
          </cell>
          <cell r="C475" t="str">
            <v>Wall, Josh</v>
          </cell>
          <cell r="Q475" t="str">
            <v>R</v>
          </cell>
          <cell r="AJ475">
            <v>5.6861979364174191</v>
          </cell>
          <cell r="AR475">
            <v>16.771082222222223</v>
          </cell>
          <cell r="AS475">
            <v>-0.61633093860796895</v>
          </cell>
          <cell r="AT475">
            <v>0.57764410017484935</v>
          </cell>
          <cell r="BE475">
            <v>1.6230213010712369</v>
          </cell>
          <cell r="CP475">
            <v>29.458333333333332</v>
          </cell>
          <cell r="CV475">
            <v>90.117567646089242</v>
          </cell>
          <cell r="DA475">
            <v>0.24848686868686867</v>
          </cell>
          <cell r="DD475">
            <v>1.2919573638020396</v>
          </cell>
          <cell r="FJ475">
            <v>41.927705555555555</v>
          </cell>
          <cell r="FK475">
            <v>0.26300000000000001</v>
          </cell>
          <cell r="FL475">
            <v>-0.19488749706144212</v>
          </cell>
          <cell r="FO475">
            <v>1</v>
          </cell>
        </row>
        <row r="476">
          <cell r="A476">
            <v>476206</v>
          </cell>
          <cell r="C476" t="str">
            <v>Thomas, Justin</v>
          </cell>
          <cell r="Q476" t="str">
            <v>S</v>
          </cell>
          <cell r="AJ476">
            <v>5.2514580097936214</v>
          </cell>
          <cell r="AR476">
            <v>42.102296296296295</v>
          </cell>
          <cell r="AS476">
            <v>-0.69035007774917145</v>
          </cell>
          <cell r="AT476">
            <v>0.84139720066905355</v>
          </cell>
          <cell r="BE476">
            <v>0.85774932216731947</v>
          </cell>
          <cell r="CP476">
            <v>32.458333333333336</v>
          </cell>
          <cell r="CV476">
            <v>93.3</v>
          </cell>
          <cell r="DA476">
            <v>0.14949696969696971</v>
          </cell>
          <cell r="DD476">
            <v>0.96530460647846394</v>
          </cell>
          <cell r="FJ476">
            <v>105.25574074074073</v>
          </cell>
          <cell r="FK476">
            <v>0.26300000000000001</v>
          </cell>
          <cell r="FL476">
            <v>0.31345972069212458</v>
          </cell>
          <cell r="FO476">
            <v>0</v>
          </cell>
        </row>
        <row r="477">
          <cell r="A477">
            <v>476225</v>
          </cell>
          <cell r="C477" t="str">
            <v>Riordan, Cory</v>
          </cell>
          <cell r="Q477" t="str">
            <v>S</v>
          </cell>
          <cell r="AJ477">
            <v>5.7643824397777799</v>
          </cell>
          <cell r="AR477">
            <v>48.582296096296275</v>
          </cell>
          <cell r="AS477">
            <v>-0.38143514953042257</v>
          </cell>
          <cell r="AT477">
            <v>0.78990434851921876</v>
          </cell>
          <cell r="BE477">
            <v>0.889811382501562</v>
          </cell>
          <cell r="CP477">
            <v>30.125</v>
          </cell>
          <cell r="CV477">
            <v>92.1</v>
          </cell>
          <cell r="DA477">
            <v>0</v>
          </cell>
          <cell r="DD477">
            <v>0.89144106717524552</v>
          </cell>
          <cell r="FJ477">
            <v>121.45574024074068</v>
          </cell>
          <cell r="FK477">
            <v>0.26300000000000001</v>
          </cell>
          <cell r="FL477">
            <v>0.15723872138428097</v>
          </cell>
          <cell r="FO477">
            <v>0</v>
          </cell>
        </row>
        <row r="478">
          <cell r="A478">
            <v>476258</v>
          </cell>
          <cell r="C478" t="str">
            <v>Erbe, Brandon</v>
          </cell>
          <cell r="Q478" t="str">
            <v>R</v>
          </cell>
          <cell r="AJ478">
            <v>6.2783664923316849</v>
          </cell>
          <cell r="AR478">
            <v>16.8</v>
          </cell>
          <cell r="AS478">
            <v>-1.1198105088818542</v>
          </cell>
          <cell r="AT478">
            <v>0.93462898261589744</v>
          </cell>
          <cell r="BE478">
            <v>1.3272708790918997</v>
          </cell>
          <cell r="CP478">
            <v>28.541666666666668</v>
          </cell>
          <cell r="CV478">
            <v>92.1</v>
          </cell>
          <cell r="DA478">
            <v>0</v>
          </cell>
          <cell r="DD478">
            <v>1.5326708805987375</v>
          </cell>
          <cell r="FJ478">
            <v>42</v>
          </cell>
          <cell r="FK478">
            <v>0.26300000000000001</v>
          </cell>
          <cell r="FL478">
            <v>0.71977562632295489</v>
          </cell>
          <cell r="FO478">
            <v>1</v>
          </cell>
        </row>
        <row r="479">
          <cell r="A479">
            <v>476451</v>
          </cell>
          <cell r="C479" t="str">
            <v>Hellickson, Jeremy</v>
          </cell>
          <cell r="Q479" t="str">
            <v>S</v>
          </cell>
          <cell r="AJ479">
            <v>4.3878149700991402</v>
          </cell>
          <cell r="AR479">
            <v>160.64639917695473</v>
          </cell>
          <cell r="AS479">
            <v>6.996124409772117E-2</v>
          </cell>
          <cell r="AT479">
            <v>0.58524042538956322</v>
          </cell>
          <cell r="BE479">
            <v>1.1304855522801267</v>
          </cell>
          <cell r="CP479">
            <v>29.208333333333332</v>
          </cell>
          <cell r="CV479">
            <v>89.895529922738405</v>
          </cell>
          <cell r="DA479">
            <v>5.6303030303030299</v>
          </cell>
          <cell r="DD479">
            <v>0.99639192173641244</v>
          </cell>
          <cell r="FJ479">
            <v>160.64639917695473</v>
          </cell>
          <cell r="FK479">
            <v>0.27968235942956449</v>
          </cell>
          <cell r="FL479">
            <v>-0.11805086151076737</v>
          </cell>
          <cell r="FO479">
            <v>0</v>
          </cell>
        </row>
        <row r="480">
          <cell r="A480">
            <v>476454</v>
          </cell>
          <cell r="C480" t="str">
            <v>Betances, Dellin</v>
          </cell>
          <cell r="Q480" t="str">
            <v>R</v>
          </cell>
          <cell r="AJ480">
            <v>2.0087474064715138</v>
          </cell>
          <cell r="AR480">
            <v>65.793777567777795</v>
          </cell>
          <cell r="AS480">
            <v>-0.16135859134277772</v>
          </cell>
          <cell r="AT480">
            <v>0.42771124882381484</v>
          </cell>
          <cell r="BE480">
            <v>2.0208121558824996</v>
          </cell>
          <cell r="CP480">
            <v>28.291666666666668</v>
          </cell>
          <cell r="CV480">
            <v>96.017625815007264</v>
          </cell>
          <cell r="DA480">
            <v>4.3212121212121213</v>
          </cell>
          <cell r="DD480">
            <v>1.6119903424494588</v>
          </cell>
          <cell r="FJ480">
            <v>65.793777567777795</v>
          </cell>
          <cell r="FK480">
            <v>0.26300000000000001</v>
          </cell>
          <cell r="FL480">
            <v>0.15308039547357175</v>
          </cell>
          <cell r="FO480">
            <v>1</v>
          </cell>
        </row>
        <row r="481">
          <cell r="A481">
            <v>476570</v>
          </cell>
          <cell r="C481" t="str">
            <v>Mazzaro, Vin</v>
          </cell>
          <cell r="Q481" t="str">
            <v>R</v>
          </cell>
          <cell r="AJ481">
            <v>5.5782600388519672</v>
          </cell>
          <cell r="AR481">
            <v>19.179280338715078</v>
          </cell>
          <cell r="AS481">
            <v>-0.8786783490297575</v>
          </cell>
          <cell r="AT481">
            <v>0.47506013878197784</v>
          </cell>
          <cell r="BE481">
            <v>1.3962953852533171</v>
          </cell>
          <cell r="CP481">
            <v>29.791666666666668</v>
          </cell>
          <cell r="CV481">
            <v>90.990148481233575</v>
          </cell>
          <cell r="DA481">
            <v>3.9939393939393937</v>
          </cell>
          <cell r="DD481">
            <v>0.91962434891992428</v>
          </cell>
          <cell r="FJ481">
            <v>47.948200846787692</v>
          </cell>
          <cell r="FK481">
            <v>0.26179123454509889</v>
          </cell>
          <cell r="FL481">
            <v>0.25800493133122243</v>
          </cell>
          <cell r="FO481">
            <v>1</v>
          </cell>
        </row>
        <row r="482">
          <cell r="A482">
            <v>476589</v>
          </cell>
          <cell r="C482" t="str">
            <v>Warren, Adam</v>
          </cell>
          <cell r="Q482" t="str">
            <v>R</v>
          </cell>
          <cell r="AJ482">
            <v>3.886992774785059</v>
          </cell>
          <cell r="AR482">
            <v>48.694852906554978</v>
          </cell>
          <cell r="AS482">
            <v>0.85340408971268689</v>
          </cell>
          <cell r="AT482">
            <v>0.71156468787476046</v>
          </cell>
          <cell r="BE482">
            <v>0.83756443343671194</v>
          </cell>
          <cell r="CP482">
            <v>28.875</v>
          </cell>
          <cell r="CV482">
            <v>91.790692212532278</v>
          </cell>
          <cell r="DA482">
            <v>4.7474727272727275</v>
          </cell>
          <cell r="DD482">
            <v>1.0486785461286063</v>
          </cell>
          <cell r="FJ482">
            <v>53.07326497532047</v>
          </cell>
          <cell r="FK482">
            <v>0.25963899725292988</v>
          </cell>
          <cell r="FL482">
            <v>0.10346310186688844</v>
          </cell>
          <cell r="FO482">
            <v>0.73285177748121488</v>
          </cell>
        </row>
        <row r="483">
          <cell r="A483">
            <v>476594</v>
          </cell>
          <cell r="C483" t="str">
            <v>Stock, Robert</v>
          </cell>
          <cell r="Q483" t="str">
            <v>R</v>
          </cell>
          <cell r="AJ483">
            <v>8.824362406666614</v>
          </cell>
          <cell r="AR483">
            <v>17.637925804882965</v>
          </cell>
          <cell r="AS483">
            <v>1.4284923912841674</v>
          </cell>
          <cell r="AT483">
            <v>0.8781581086620055</v>
          </cell>
          <cell r="BE483">
            <v>1.2043335412794913</v>
          </cell>
          <cell r="CP483">
            <v>26.625</v>
          </cell>
          <cell r="CV483">
            <v>92.1</v>
          </cell>
          <cell r="DA483">
            <v>0</v>
          </cell>
          <cell r="DD483">
            <v>1.2833643224795999</v>
          </cell>
          <cell r="FJ483">
            <v>44.094814512207407</v>
          </cell>
          <cell r="FK483">
            <v>0.26300000000000001</v>
          </cell>
          <cell r="FL483">
            <v>2.2692777073623435E-2</v>
          </cell>
          <cell r="FO483">
            <v>1</v>
          </cell>
        </row>
        <row r="484">
          <cell r="A484">
            <v>476595</v>
          </cell>
          <cell r="C484" t="str">
            <v>Luetge, Lucas</v>
          </cell>
          <cell r="Q484" t="str">
            <v>R</v>
          </cell>
          <cell r="AJ484">
            <v>4.9900817726186197</v>
          </cell>
          <cell r="AR484">
            <v>21.743798697933062</v>
          </cell>
          <cell r="AS484">
            <v>-0.35722820382754433</v>
          </cell>
          <cell r="AT484">
            <v>0.47193591087172743</v>
          </cell>
          <cell r="BE484">
            <v>1.1270653497730767</v>
          </cell>
          <cell r="CP484">
            <v>29.291666666666668</v>
          </cell>
          <cell r="CV484">
            <v>91.02590157658625</v>
          </cell>
          <cell r="DA484">
            <v>1.6181818181818182</v>
          </cell>
          <cell r="DD484">
            <v>1.095473287516856</v>
          </cell>
          <cell r="FJ484">
            <v>54.359496744832654</v>
          </cell>
          <cell r="FK484">
            <v>0.26300000000000001</v>
          </cell>
          <cell r="FL484">
            <v>0.25282637336955538</v>
          </cell>
          <cell r="FO484">
            <v>1</v>
          </cell>
        </row>
        <row r="485">
          <cell r="A485">
            <v>476601</v>
          </cell>
          <cell r="C485" t="str">
            <v>Bowden, Michael</v>
          </cell>
          <cell r="Q485" t="str">
            <v>S</v>
          </cell>
          <cell r="AJ485">
            <v>5.4367738399892698</v>
          </cell>
          <cell r="AR485">
            <v>44.022296296296297</v>
          </cell>
          <cell r="AS485">
            <v>0.974287046880149</v>
          </cell>
          <cell r="AT485">
            <v>0.61525607233229762</v>
          </cell>
          <cell r="BE485">
            <v>1.0758378645199846</v>
          </cell>
          <cell r="CP485">
            <v>29.791666666666668</v>
          </cell>
          <cell r="CV485">
            <v>89.29030624142662</v>
          </cell>
          <cell r="DA485">
            <v>0.81010303030303032</v>
          </cell>
          <cell r="DD485">
            <v>1.1065455163297253</v>
          </cell>
          <cell r="FJ485">
            <v>110.05574074074073</v>
          </cell>
          <cell r="FK485">
            <v>0.26300000000000001</v>
          </cell>
          <cell r="FL485">
            <v>0.11794624748155867</v>
          </cell>
          <cell r="FO485">
            <v>0</v>
          </cell>
        </row>
        <row r="486">
          <cell r="A486">
            <v>477003</v>
          </cell>
          <cell r="C486" t="str">
            <v>Niese, Jonathon</v>
          </cell>
          <cell r="Q486" t="str">
            <v>S</v>
          </cell>
          <cell r="AJ486">
            <v>4.9661850469965403</v>
          </cell>
          <cell r="AR486">
            <v>96.552465342806713</v>
          </cell>
          <cell r="AS486">
            <v>-0.51673481553404421</v>
          </cell>
          <cell r="AT486">
            <v>0.38739894071962261</v>
          </cell>
          <cell r="BE486">
            <v>1.3982887088109199</v>
          </cell>
          <cell r="CP486">
            <v>29.708333333333332</v>
          </cell>
          <cell r="CV486">
            <v>90.602744295220106</v>
          </cell>
          <cell r="DA486">
            <v>7.1777757575757581</v>
          </cell>
          <cell r="DD486">
            <v>0.84423573876999647</v>
          </cell>
          <cell r="FJ486">
            <v>155.2062378414609</v>
          </cell>
          <cell r="FK486">
            <v>0.27351610920767866</v>
          </cell>
          <cell r="FL486">
            <v>0.35840116100685038</v>
          </cell>
          <cell r="FO486">
            <v>0</v>
          </cell>
        </row>
        <row r="487">
          <cell r="A487">
            <v>477132</v>
          </cell>
          <cell r="C487" t="str">
            <v>Kershaw, Clayton</v>
          </cell>
          <cell r="Q487" t="str">
            <v>S</v>
          </cell>
          <cell r="AJ487">
            <v>2.2946477249928732</v>
          </cell>
          <cell r="AR487">
            <v>201.02549356722221</v>
          </cell>
          <cell r="AS487">
            <v>0.20678166608310855</v>
          </cell>
          <cell r="AT487">
            <v>0.70719782385042351</v>
          </cell>
          <cell r="BE487">
            <v>1.6818603773219523</v>
          </cell>
          <cell r="CP487">
            <v>28.291666666666668</v>
          </cell>
          <cell r="CV487">
            <v>94.714674369972371</v>
          </cell>
          <cell r="DA487">
            <v>10.496969696969696</v>
          </cell>
          <cell r="DD487">
            <v>1.2343046724294906</v>
          </cell>
          <cell r="FJ487">
            <v>201.02549356722221</v>
          </cell>
          <cell r="FK487">
            <v>0.2746526435827199</v>
          </cell>
          <cell r="FL487">
            <v>-4.4814527132910682E-2</v>
          </cell>
          <cell r="FO487">
            <v>0</v>
          </cell>
        </row>
        <row r="488">
          <cell r="A488">
            <v>477229</v>
          </cell>
          <cell r="C488" t="str">
            <v>Walden, Jordan</v>
          </cell>
          <cell r="Q488" t="str">
            <v>R</v>
          </cell>
          <cell r="AJ488">
            <v>3.6538787773084103</v>
          </cell>
          <cell r="AR488">
            <v>42</v>
          </cell>
          <cell r="AS488">
            <v>0.53695927475491778</v>
          </cell>
          <cell r="AT488">
            <v>0.89326598861735673</v>
          </cell>
          <cell r="BE488">
            <v>1.4350388241928704</v>
          </cell>
          <cell r="CP488">
            <v>28.625</v>
          </cell>
          <cell r="CV488">
            <v>93.674414168970884</v>
          </cell>
          <cell r="DA488">
            <v>4.036363636363637</v>
          </cell>
          <cell r="DD488">
            <v>1.4018611447500158</v>
          </cell>
          <cell r="FJ488">
            <v>42</v>
          </cell>
          <cell r="FK488">
            <v>0.26300000000000001</v>
          </cell>
          <cell r="FL488">
            <v>-2.543730862993792E-2</v>
          </cell>
          <cell r="FO488">
            <v>1</v>
          </cell>
        </row>
        <row r="489">
          <cell r="A489">
            <v>477569</v>
          </cell>
          <cell r="C489" t="str">
            <v>Salas, Fernando</v>
          </cell>
          <cell r="Q489" t="str">
            <v>R</v>
          </cell>
          <cell r="AJ489">
            <v>3.8881581477469478</v>
          </cell>
          <cell r="AR489">
            <v>53.024012459979815</v>
          </cell>
          <cell r="AS489">
            <v>0.26053789067920624</v>
          </cell>
          <cell r="AT489">
            <v>0.56078908978606867</v>
          </cell>
          <cell r="BE489">
            <v>0.89672197731195524</v>
          </cell>
          <cell r="CP489">
            <v>31.125</v>
          </cell>
          <cell r="CV489">
            <v>89.670777362947376</v>
          </cell>
          <cell r="DA489">
            <v>6.6363636363636358</v>
          </cell>
          <cell r="DD489">
            <v>1.1196062102564732</v>
          </cell>
          <cell r="FJ489">
            <v>57.890211406222221</v>
          </cell>
          <cell r="FK489">
            <v>0.26291221925059172</v>
          </cell>
          <cell r="FL489">
            <v>-0.54296616470394055</v>
          </cell>
          <cell r="FO489">
            <v>1</v>
          </cell>
        </row>
        <row r="490">
          <cell r="A490">
            <v>487675</v>
          </cell>
          <cell r="C490" t="str">
            <v>Paredes, Edward</v>
          </cell>
          <cell r="Q490" t="str">
            <v>R</v>
          </cell>
          <cell r="AJ490">
            <v>5.7476685408141837</v>
          </cell>
          <cell r="AR490">
            <v>16.720682222222223</v>
          </cell>
          <cell r="AS490">
            <v>1.2313428752494608</v>
          </cell>
          <cell r="AT490">
            <v>0.93346962844292902</v>
          </cell>
          <cell r="BE490">
            <v>0.70206871612030941</v>
          </cell>
          <cell r="CP490">
            <v>29.791666666666668</v>
          </cell>
          <cell r="CV490">
            <v>92.1</v>
          </cell>
          <cell r="DA490">
            <v>0</v>
          </cell>
          <cell r="DD490">
            <v>1.5260513786117813</v>
          </cell>
          <cell r="FJ490">
            <v>41.801705555555557</v>
          </cell>
          <cell r="FK490">
            <v>0.26300000000000001</v>
          </cell>
          <cell r="FL490">
            <v>0.4576011609679852</v>
          </cell>
          <cell r="FO490">
            <v>1</v>
          </cell>
        </row>
        <row r="491">
          <cell r="A491">
            <v>488674</v>
          </cell>
          <cell r="C491" t="str">
            <v>Badenhop, Burke</v>
          </cell>
          <cell r="Q491" t="str">
            <v>R</v>
          </cell>
          <cell r="AJ491">
            <v>4.4196199532491836</v>
          </cell>
          <cell r="AR491">
            <v>20.901766570875559</v>
          </cell>
          <cell r="AS491">
            <v>0.94018102997106279</v>
          </cell>
          <cell r="AT491">
            <v>0.379821441502455</v>
          </cell>
          <cell r="BE491">
            <v>1.2821656217489721</v>
          </cell>
          <cell r="CP491">
            <v>33.375</v>
          </cell>
          <cell r="CV491">
            <v>87.309372420731918</v>
          </cell>
          <cell r="DA491">
            <v>8.7373717171717171</v>
          </cell>
          <cell r="DD491">
            <v>0.81281234395646718</v>
          </cell>
          <cell r="FJ491">
            <v>52.254416427188893</v>
          </cell>
          <cell r="FK491">
            <v>0.26270026728874007</v>
          </cell>
          <cell r="FL491">
            <v>-1.5134951235654177E-2</v>
          </cell>
          <cell r="FO491">
            <v>1</v>
          </cell>
        </row>
        <row r="492">
          <cell r="A492">
            <v>488683</v>
          </cell>
          <cell r="C492" t="str">
            <v>Barnes, Scott</v>
          </cell>
          <cell r="Q492" t="str">
            <v>R</v>
          </cell>
          <cell r="AJ492">
            <v>5.1027683307353362</v>
          </cell>
          <cell r="AR492">
            <v>16.8</v>
          </cell>
          <cell r="AS492">
            <v>-0.70539607616614819</v>
          </cell>
          <cell r="AT492">
            <v>0.64178119412283097</v>
          </cell>
          <cell r="BE492">
            <v>0.87212918049326793</v>
          </cell>
          <cell r="CP492">
            <v>28.791666666666668</v>
          </cell>
          <cell r="CV492">
            <v>90.895647805212619</v>
          </cell>
          <cell r="DA492">
            <v>0.50303232323232328</v>
          </cell>
          <cell r="DD492">
            <v>1.1405023665658967</v>
          </cell>
          <cell r="FJ492">
            <v>42</v>
          </cell>
          <cell r="FK492">
            <v>0.26300000000000001</v>
          </cell>
          <cell r="FL492">
            <v>-0.29358591051555716</v>
          </cell>
          <cell r="FO492">
            <v>0.53753685947624197</v>
          </cell>
        </row>
        <row r="493">
          <cell r="A493">
            <v>488735</v>
          </cell>
          <cell r="C493" t="str">
            <v>Bromberg, David</v>
          </cell>
          <cell r="Q493" t="str">
            <v>S</v>
          </cell>
          <cell r="AJ493">
            <v>5.3313522455822415</v>
          </cell>
          <cell r="AR493">
            <v>44.400000000000006</v>
          </cell>
          <cell r="AS493">
            <v>-0.52205404303413527</v>
          </cell>
          <cell r="AT493">
            <v>0.90676488699239488</v>
          </cell>
          <cell r="BE493">
            <v>1.2286046460178486</v>
          </cell>
          <cell r="CP493">
            <v>28.791666666666668</v>
          </cell>
          <cell r="CV493">
            <v>92.1</v>
          </cell>
          <cell r="DA493">
            <v>0</v>
          </cell>
          <cell r="DD493">
            <v>1.0738933330530622</v>
          </cell>
          <cell r="FJ493">
            <v>111</v>
          </cell>
          <cell r="FK493">
            <v>0.26300000000000001</v>
          </cell>
          <cell r="FL493">
            <v>-0.32027251478228197</v>
          </cell>
          <cell r="FO493">
            <v>0</v>
          </cell>
        </row>
        <row r="494">
          <cell r="A494">
            <v>488748</v>
          </cell>
          <cell r="C494" t="str">
            <v>Buchter, Ryan</v>
          </cell>
          <cell r="Q494" t="str">
            <v>R</v>
          </cell>
          <cell r="AJ494">
            <v>3.5562760635905639</v>
          </cell>
          <cell r="AR494">
            <v>57.204340825851787</v>
          </cell>
          <cell r="AS494">
            <v>0.73918682315249018</v>
          </cell>
          <cell r="AT494">
            <v>0.77200636523676103</v>
          </cell>
          <cell r="BE494">
            <v>0.89381999099572851</v>
          </cell>
          <cell r="CP494">
            <v>29.375</v>
          </cell>
          <cell r="CV494">
            <v>92.794973927902987</v>
          </cell>
          <cell r="DA494">
            <v>0.97575959595959616</v>
          </cell>
          <cell r="DD494">
            <v>1.3662068719908294</v>
          </cell>
          <cell r="FJ494">
            <v>57.204340825851787</v>
          </cell>
          <cell r="FK494">
            <v>0.26300000000000001</v>
          </cell>
          <cell r="FL494">
            <v>0.24452483823975013</v>
          </cell>
          <cell r="FO494">
            <v>1</v>
          </cell>
        </row>
        <row r="495">
          <cell r="A495">
            <v>488768</v>
          </cell>
          <cell r="C495" t="str">
            <v>Cashner, Andrew</v>
          </cell>
          <cell r="Q495" t="str">
            <v>S</v>
          </cell>
          <cell r="AJ495">
            <v>4.4389265866391687</v>
          </cell>
          <cell r="AR495">
            <v>133.61399631847223</v>
          </cell>
          <cell r="AS495">
            <v>-0.3106984032226735</v>
          </cell>
          <cell r="AT495">
            <v>0.52591935693032266</v>
          </cell>
          <cell r="BE495">
            <v>1.1891694201433705</v>
          </cell>
          <cell r="CP495">
            <v>29.791666666666668</v>
          </cell>
          <cell r="CV495">
            <v>93.809117071248579</v>
          </cell>
          <cell r="DA495">
            <v>4.1818181818181817</v>
          </cell>
          <cell r="DD495">
            <v>0.95356110825352136</v>
          </cell>
          <cell r="FJ495">
            <v>133.61399631847223</v>
          </cell>
          <cell r="FK495">
            <v>0.26238419575511901</v>
          </cell>
          <cell r="FL495">
            <v>-0.29153490222511069</v>
          </cell>
          <cell r="FO495">
            <v>0</v>
          </cell>
        </row>
        <row r="496">
          <cell r="A496">
            <v>488776</v>
          </cell>
          <cell r="C496" t="str">
            <v>Chapman, Jaye</v>
          </cell>
          <cell r="Q496" t="str">
            <v>R</v>
          </cell>
          <cell r="AJ496">
            <v>4.2402751984723102</v>
          </cell>
          <cell r="AR496">
            <v>24.123186447961018</v>
          </cell>
          <cell r="AS496">
            <v>0.35286774527152281</v>
          </cell>
          <cell r="AT496">
            <v>0.79948426555275076</v>
          </cell>
          <cell r="BE496">
            <v>0.9705384856643996</v>
          </cell>
          <cell r="CP496">
            <v>29.125</v>
          </cell>
          <cell r="CV496">
            <v>91.6</v>
          </cell>
          <cell r="DA496">
            <v>0.21818181818181817</v>
          </cell>
          <cell r="DD496">
            <v>1.1733584939623023</v>
          </cell>
          <cell r="FJ496">
            <v>54.140764689925867</v>
          </cell>
          <cell r="FK496">
            <v>0.26300000000000001</v>
          </cell>
          <cell r="FL496">
            <v>8.7832365164035628E-2</v>
          </cell>
          <cell r="FO496">
            <v>1</v>
          </cell>
        </row>
        <row r="497">
          <cell r="A497">
            <v>488786</v>
          </cell>
          <cell r="C497" t="str">
            <v>Coleman, Louis</v>
          </cell>
          <cell r="Q497" t="str">
            <v>R</v>
          </cell>
          <cell r="AJ497">
            <v>4.4117512925962314</v>
          </cell>
          <cell r="AR497">
            <v>21.287044587292314</v>
          </cell>
          <cell r="AS497">
            <v>0.2950891184684028</v>
          </cell>
          <cell r="AT497">
            <v>0.39795265696674825</v>
          </cell>
          <cell r="BE497">
            <v>0.9322523120684777</v>
          </cell>
          <cell r="CP497">
            <v>30.208333333333332</v>
          </cell>
          <cell r="CV497">
            <v>87.775560333497793</v>
          </cell>
          <cell r="DA497">
            <v>3.9757595959595955</v>
          </cell>
          <cell r="DD497">
            <v>1.1493730199383305</v>
          </cell>
          <cell r="FJ497">
            <v>53.217611468230785</v>
          </cell>
          <cell r="FK497">
            <v>0.26300000000000001</v>
          </cell>
          <cell r="FL497">
            <v>0.47093015316829817</v>
          </cell>
          <cell r="FO497">
            <v>1</v>
          </cell>
        </row>
        <row r="498">
          <cell r="A498">
            <v>488787</v>
          </cell>
          <cell r="C498" t="str">
            <v>Coleman, Casey</v>
          </cell>
          <cell r="Q498" t="str">
            <v>R</v>
          </cell>
          <cell r="AJ498">
            <v>4.7940036363601264</v>
          </cell>
          <cell r="AR498">
            <v>21.418235285519845</v>
          </cell>
          <cell r="AS498">
            <v>0.13664510872882685</v>
          </cell>
          <cell r="AT498">
            <v>0.74700708267507843</v>
          </cell>
          <cell r="BE498">
            <v>0.804091758960917</v>
          </cell>
          <cell r="CP498">
            <v>28.958333333333332</v>
          </cell>
          <cell r="CV498">
            <v>92.598604611786556</v>
          </cell>
          <cell r="DA498">
            <v>1.5777797979797978</v>
          </cell>
          <cell r="DD498">
            <v>0.98163936543484365</v>
          </cell>
          <cell r="FJ498">
            <v>53.545588213799611</v>
          </cell>
          <cell r="FK498">
            <v>0.26300000000000001</v>
          </cell>
          <cell r="FL498">
            <v>0.28715139480449836</v>
          </cell>
          <cell r="FO498">
            <v>1</v>
          </cell>
        </row>
        <row r="499">
          <cell r="A499">
            <v>488846</v>
          </cell>
          <cell r="C499" t="str">
            <v>Duensing, Brian</v>
          </cell>
          <cell r="Q499" t="str">
            <v>R</v>
          </cell>
          <cell r="AJ499">
            <v>4.0417315652192451</v>
          </cell>
          <cell r="AR499">
            <v>30.150254116382818</v>
          </cell>
          <cell r="AS499">
            <v>0.40326067599045246</v>
          </cell>
          <cell r="AT499">
            <v>0.78670944424915168</v>
          </cell>
          <cell r="BE499">
            <v>0.7529486341940721</v>
          </cell>
          <cell r="CP499">
            <v>33.375</v>
          </cell>
          <cell r="CV499">
            <v>91.856685661424791</v>
          </cell>
          <cell r="DA499">
            <v>7.7252525252525253</v>
          </cell>
          <cell r="DD499">
            <v>0.82263015574981679</v>
          </cell>
          <cell r="FJ499">
            <v>42.439327450255561</v>
          </cell>
          <cell r="FK499">
            <v>0.26276191673466581</v>
          </cell>
          <cell r="FL499">
            <v>0.38353628977088061</v>
          </cell>
          <cell r="FO499">
            <v>1</v>
          </cell>
        </row>
        <row r="500">
          <cell r="A500">
            <v>488878</v>
          </cell>
          <cell r="C500" t="str">
            <v>Fleet, Austin</v>
          </cell>
          <cell r="Q500" t="str">
            <v>S</v>
          </cell>
          <cell r="AJ500">
            <v>6.6046362808200225</v>
          </cell>
          <cell r="AR500">
            <v>47.815955659328274</v>
          </cell>
          <cell r="AS500">
            <v>0.48345112031927034</v>
          </cell>
          <cell r="AT500">
            <v>0.81019281247744035</v>
          </cell>
          <cell r="BE500">
            <v>0.63364532119937444</v>
          </cell>
          <cell r="CP500">
            <v>29.208333333333332</v>
          </cell>
          <cell r="CV500">
            <v>92.1</v>
          </cell>
          <cell r="DA500">
            <v>0</v>
          </cell>
          <cell r="DD500">
            <v>0.98663478591170373</v>
          </cell>
          <cell r="FJ500">
            <v>119.53988914832068</v>
          </cell>
          <cell r="FK500">
            <v>0.26300000000000001</v>
          </cell>
          <cell r="FL500">
            <v>0.45866520915890036</v>
          </cell>
          <cell r="FO500">
            <v>0.47479058542782393</v>
          </cell>
        </row>
        <row r="501">
          <cell r="A501">
            <v>488957</v>
          </cell>
          <cell r="C501" t="str">
            <v>Hernandez, Carlos</v>
          </cell>
          <cell r="Q501" t="str">
            <v>S</v>
          </cell>
          <cell r="AJ501">
            <v>5.1168505586782009</v>
          </cell>
          <cell r="AR501">
            <v>53.524074438366391</v>
          </cell>
          <cell r="AS501">
            <v>-0.923535067457259</v>
          </cell>
          <cell r="AT501">
            <v>0.61626176195241777</v>
          </cell>
          <cell r="BE501">
            <v>1.1147906268739314</v>
          </cell>
          <cell r="CP501">
            <v>29.291666666666668</v>
          </cell>
          <cell r="CV501">
            <v>92.1</v>
          </cell>
          <cell r="DA501">
            <v>0</v>
          </cell>
          <cell r="DD501">
            <v>0.79246183403095027</v>
          </cell>
          <cell r="FJ501">
            <v>123.40005400390555</v>
          </cell>
          <cell r="FK501">
            <v>0.26300000000000001</v>
          </cell>
          <cell r="FL501">
            <v>0.12648956180280904</v>
          </cell>
          <cell r="FO501">
            <v>0</v>
          </cell>
        </row>
        <row r="502">
          <cell r="A502">
            <v>488984</v>
          </cell>
          <cell r="C502" t="str">
            <v>Hunter, Tommy</v>
          </cell>
          <cell r="Q502" t="str">
            <v>R</v>
          </cell>
          <cell r="AJ502">
            <v>3.6635474912381776</v>
          </cell>
          <cell r="AR502">
            <v>49.689616011622221</v>
          </cell>
          <cell r="AS502">
            <v>0.41959900807656997</v>
          </cell>
          <cell r="AT502">
            <v>0.78352289306172496</v>
          </cell>
          <cell r="BE502">
            <v>1.0041270619497531</v>
          </cell>
          <cell r="CP502">
            <v>29.958333333333332</v>
          </cell>
          <cell r="CV502">
            <v>93.790131690863191</v>
          </cell>
          <cell r="DA502">
            <v>7.3919171717171714</v>
          </cell>
          <cell r="DD502">
            <v>0.86087378503289502</v>
          </cell>
          <cell r="FJ502">
            <v>49.689616011622221</v>
          </cell>
          <cell r="FK502">
            <v>0.26300000000000001</v>
          </cell>
          <cell r="FL502">
            <v>1.0895279550907274E-2</v>
          </cell>
          <cell r="FO502">
            <v>1</v>
          </cell>
        </row>
        <row r="503">
          <cell r="A503">
            <v>489002</v>
          </cell>
          <cell r="C503" t="str">
            <v>Johnson, Steve</v>
          </cell>
          <cell r="Q503" t="str">
            <v>R</v>
          </cell>
          <cell r="AJ503">
            <v>4.1737168367630835</v>
          </cell>
          <cell r="AR503">
            <v>25.087198567344494</v>
          </cell>
          <cell r="AS503">
            <v>-0.43027691452118516</v>
          </cell>
          <cell r="AT503">
            <v>0.3401908369476937</v>
          </cell>
          <cell r="BE503">
            <v>0.85576264682805947</v>
          </cell>
          <cell r="CP503">
            <v>28.875</v>
          </cell>
          <cell r="CV503">
            <v>87.611227952334048</v>
          </cell>
          <cell r="DA503">
            <v>1.0666666666666669</v>
          </cell>
          <cell r="DD503">
            <v>1.1834507250640012</v>
          </cell>
          <cell r="FJ503">
            <v>46.957479687516255</v>
          </cell>
          <cell r="FK503">
            <v>0.26300000000000001</v>
          </cell>
          <cell r="FL503">
            <v>0.11369652657888991</v>
          </cell>
          <cell r="FO503">
            <v>1</v>
          </cell>
        </row>
        <row r="504">
          <cell r="A504">
            <v>489039</v>
          </cell>
          <cell r="C504" t="str">
            <v>LaFromboise, Bobby</v>
          </cell>
          <cell r="Q504" t="str">
            <v>R</v>
          </cell>
          <cell r="AJ504">
            <v>5.473344817534362</v>
          </cell>
          <cell r="AR504">
            <v>20.135126570875556</v>
          </cell>
          <cell r="AS504">
            <v>-0.42270313635838536</v>
          </cell>
          <cell r="AT504">
            <v>0.3757613178114062</v>
          </cell>
          <cell r="BE504">
            <v>1.142539275219312</v>
          </cell>
          <cell r="CP504">
            <v>30.041666666666668</v>
          </cell>
          <cell r="CV504">
            <v>88.691642371720718</v>
          </cell>
          <cell r="DA504">
            <v>0.40605858585858579</v>
          </cell>
          <cell r="DD504">
            <v>1.0215411751762526</v>
          </cell>
          <cell r="FJ504">
            <v>50.337816427188891</v>
          </cell>
          <cell r="FK504">
            <v>0.26300000000000001</v>
          </cell>
          <cell r="FL504">
            <v>-2.6679384185715468E-2</v>
          </cell>
          <cell r="FO504">
            <v>1</v>
          </cell>
        </row>
        <row r="505">
          <cell r="A505">
            <v>489052</v>
          </cell>
          <cell r="C505" t="str">
            <v>Leach, Brent</v>
          </cell>
          <cell r="Q505" t="str">
            <v>R</v>
          </cell>
          <cell r="AJ505">
            <v>3.8848371950791183</v>
          </cell>
          <cell r="AR505">
            <v>37.140268472914478</v>
          </cell>
          <cell r="AS505">
            <v>-0.44900532832299256</v>
          </cell>
          <cell r="AT505">
            <v>0.77670046828654038</v>
          </cell>
          <cell r="BE505">
            <v>1.0484764612499462</v>
          </cell>
          <cell r="CP505">
            <v>33.625</v>
          </cell>
          <cell r="CV505">
            <v>92.1</v>
          </cell>
          <cell r="DA505">
            <v>0</v>
          </cell>
          <cell r="DD505">
            <v>1.1035885457969374</v>
          </cell>
          <cell r="FJ505">
            <v>40.352705555555559</v>
          </cell>
          <cell r="FK505">
            <v>0.26300000000000001</v>
          </cell>
          <cell r="FL505">
            <v>-8.7965313890690539E-2</v>
          </cell>
          <cell r="FO505">
            <v>1</v>
          </cell>
        </row>
        <row r="506">
          <cell r="A506">
            <v>489055</v>
          </cell>
          <cell r="C506" t="str">
            <v>Lee, Michael</v>
          </cell>
          <cell r="Q506" t="str">
            <v>S</v>
          </cell>
          <cell r="AJ506">
            <v>5.9664892002167296</v>
          </cell>
          <cell r="AR506">
            <v>45.172947939127724</v>
          </cell>
          <cell r="AS506">
            <v>-0.10970076965577992</v>
          </cell>
          <cell r="AT506">
            <v>0.74859362333176627</v>
          </cell>
          <cell r="BE506">
            <v>1.2591310489643714</v>
          </cell>
          <cell r="CP506">
            <v>29.625</v>
          </cell>
          <cell r="CV506">
            <v>92.1</v>
          </cell>
          <cell r="DA506">
            <v>0</v>
          </cell>
          <cell r="DD506">
            <v>0.80061850182256877</v>
          </cell>
          <cell r="FJ506">
            <v>112.9323698478193</v>
          </cell>
          <cell r="FK506">
            <v>0.26300000000000001</v>
          </cell>
          <cell r="FL506">
            <v>0.16198445949639897</v>
          </cell>
          <cell r="FO506">
            <v>0</v>
          </cell>
        </row>
        <row r="507">
          <cell r="A507">
            <v>489056</v>
          </cell>
          <cell r="C507" t="str">
            <v>Leesman, Charlie</v>
          </cell>
          <cell r="Q507" t="str">
            <v>S</v>
          </cell>
          <cell r="AJ507">
            <v>5.4551673999698904</v>
          </cell>
          <cell r="AR507">
            <v>44.382296296296296</v>
          </cell>
          <cell r="AS507">
            <v>-0.78519230918336436</v>
          </cell>
          <cell r="AT507">
            <v>0.6088753591119036</v>
          </cell>
          <cell r="BE507">
            <v>1.3040644363719422</v>
          </cell>
          <cell r="CP507">
            <v>29.291666666666668</v>
          </cell>
          <cell r="CV507">
            <v>89.646927105789146</v>
          </cell>
          <cell r="DA507">
            <v>0.10909090909090909</v>
          </cell>
          <cell r="DD507">
            <v>0.98705337844651053</v>
          </cell>
          <cell r="FJ507">
            <v>110.95574074074074</v>
          </cell>
          <cell r="FK507">
            <v>0.26300000000000001</v>
          </cell>
          <cell r="FL507">
            <v>-0.2536188218763531</v>
          </cell>
          <cell r="FO507">
            <v>0</v>
          </cell>
        </row>
        <row r="508">
          <cell r="A508">
            <v>489058</v>
          </cell>
          <cell r="C508" t="str">
            <v>Lewis, Fred</v>
          </cell>
          <cell r="Q508" t="str">
            <v>R</v>
          </cell>
          <cell r="AJ508">
            <v>5.8514767596191515</v>
          </cell>
          <cell r="AR508">
            <v>16.758482222222224</v>
          </cell>
          <cell r="AS508">
            <v>-1.98762430542364</v>
          </cell>
          <cell r="AT508">
            <v>0.86198255601132212</v>
          </cell>
          <cell r="BE508">
            <v>1.0525252504450298</v>
          </cell>
          <cell r="CP508">
            <v>29.541666666666668</v>
          </cell>
          <cell r="CV508">
            <v>92.1</v>
          </cell>
          <cell r="DA508">
            <v>0</v>
          </cell>
          <cell r="DD508">
            <v>1.067841900843274</v>
          </cell>
          <cell r="FJ508">
            <v>41.896205555555554</v>
          </cell>
          <cell r="FK508">
            <v>0.26300000000000001</v>
          </cell>
          <cell r="FL508">
            <v>1.0428638992251607</v>
          </cell>
          <cell r="FO508">
            <v>1</v>
          </cell>
        </row>
        <row r="509">
          <cell r="A509">
            <v>489096</v>
          </cell>
          <cell r="C509" t="str">
            <v>McBryde, Jeremy</v>
          </cell>
          <cell r="Q509" t="str">
            <v>R</v>
          </cell>
          <cell r="AJ509">
            <v>4.2225206834236531</v>
          </cell>
          <cell r="AR509">
            <v>23.807220502791509</v>
          </cell>
          <cell r="AS509">
            <v>0.56320594670393087</v>
          </cell>
          <cell r="AT509">
            <v>0.81866390458306471</v>
          </cell>
          <cell r="BE509">
            <v>1.114549745695282</v>
          </cell>
          <cell r="CP509">
            <v>29.125</v>
          </cell>
          <cell r="CV509">
            <v>92.1</v>
          </cell>
          <cell r="DA509">
            <v>0</v>
          </cell>
          <cell r="DD509">
            <v>1.1625405196126335</v>
          </cell>
          <cell r="FJ509">
            <v>50.738729300001125</v>
          </cell>
          <cell r="FK509">
            <v>0.26300000000000001</v>
          </cell>
          <cell r="FL509">
            <v>-0.2611602314606799</v>
          </cell>
          <cell r="FO509">
            <v>1</v>
          </cell>
        </row>
        <row r="510">
          <cell r="A510">
            <v>489119</v>
          </cell>
          <cell r="C510" t="str">
            <v>Miley, Wade</v>
          </cell>
          <cell r="Q510" t="str">
            <v>S</v>
          </cell>
          <cell r="AJ510">
            <v>4.2776707612807856</v>
          </cell>
          <cell r="AR510">
            <v>159.53103178847735</v>
          </cell>
          <cell r="AS510">
            <v>-0.20239923806807478</v>
          </cell>
          <cell r="AT510">
            <v>0.43918733840317925</v>
          </cell>
          <cell r="BE510">
            <v>0.86071779393689407</v>
          </cell>
          <cell r="CP510">
            <v>29.625</v>
          </cell>
          <cell r="CV510">
            <v>92.021173935804768</v>
          </cell>
          <cell r="DA510">
            <v>5.8161636363636369</v>
          </cell>
          <cell r="DD510">
            <v>0.91200988179623621</v>
          </cell>
          <cell r="FJ510">
            <v>159.53103178847735</v>
          </cell>
          <cell r="FK510">
            <v>0.26654758263975836</v>
          </cell>
          <cell r="FL510">
            <v>1.8591205887642542E-2</v>
          </cell>
          <cell r="FO510">
            <v>0</v>
          </cell>
        </row>
        <row r="511">
          <cell r="A511">
            <v>489150</v>
          </cell>
          <cell r="C511" t="str">
            <v>Mortensen, Clayton</v>
          </cell>
          <cell r="Q511" t="str">
            <v>S</v>
          </cell>
          <cell r="AJ511">
            <v>6.0603559875199968</v>
          </cell>
          <cell r="AR511">
            <v>47.272733125196943</v>
          </cell>
          <cell r="AS511">
            <v>-0.3295815038501036</v>
          </cell>
          <cell r="AT511">
            <v>0.31552501419270934</v>
          </cell>
          <cell r="BE511">
            <v>0.73332166076150984</v>
          </cell>
          <cell r="CP511">
            <v>31.208333333333332</v>
          </cell>
          <cell r="CV511">
            <v>87.682739026063103</v>
          </cell>
          <cell r="DA511">
            <v>1.0141393939393939</v>
          </cell>
          <cell r="DD511">
            <v>1.0676488552520833</v>
          </cell>
          <cell r="FJ511">
            <v>118.18183281299235</v>
          </cell>
          <cell r="FK511">
            <v>0.26294050245049355</v>
          </cell>
          <cell r="FL511">
            <v>2.6004767966007911E-2</v>
          </cell>
          <cell r="FO511">
            <v>0.44269386661235199</v>
          </cell>
        </row>
        <row r="512">
          <cell r="A512">
            <v>489172</v>
          </cell>
          <cell r="C512" t="str">
            <v>Nix, Michael</v>
          </cell>
          <cell r="Q512" t="str">
            <v>S</v>
          </cell>
          <cell r="AJ512">
            <v>6.7416916337421711</v>
          </cell>
          <cell r="AR512">
            <v>41.622296296296298</v>
          </cell>
          <cell r="AS512">
            <v>0.76286006822305186</v>
          </cell>
          <cell r="AT512">
            <v>0.93035542356141554</v>
          </cell>
          <cell r="BE512">
            <v>1.1538937666157298</v>
          </cell>
          <cell r="CP512">
            <v>33.125</v>
          </cell>
          <cell r="CV512">
            <v>92.1</v>
          </cell>
          <cell r="DA512">
            <v>0</v>
          </cell>
          <cell r="DD512">
            <v>1.0418420117096356</v>
          </cell>
          <cell r="FJ512">
            <v>104.05574074074075</v>
          </cell>
          <cell r="FK512">
            <v>0.26300000000000001</v>
          </cell>
          <cell r="FL512">
            <v>-0.31560077920562529</v>
          </cell>
          <cell r="FO512">
            <v>0.27700169512078965</v>
          </cell>
        </row>
        <row r="513">
          <cell r="A513">
            <v>489189</v>
          </cell>
          <cell r="C513" t="str">
            <v>Outman, Josh</v>
          </cell>
          <cell r="Q513" t="str">
            <v>R</v>
          </cell>
          <cell r="AJ513">
            <v>4.7312910515516391</v>
          </cell>
          <cell r="AR513">
            <v>16.418282222222224</v>
          </cell>
          <cell r="AS513">
            <v>-0.43513832786497181</v>
          </cell>
          <cell r="AT513">
            <v>0.64547025337427277</v>
          </cell>
          <cell r="BE513">
            <v>0.90084510517298344</v>
          </cell>
          <cell r="CP513">
            <v>31.791666666666668</v>
          </cell>
          <cell r="CV513">
            <v>90.827110078027687</v>
          </cell>
          <cell r="DA513">
            <v>2.9959575757575756</v>
          </cell>
          <cell r="DD513">
            <v>1.0381586231651738</v>
          </cell>
          <cell r="FJ513">
            <v>41.045705555555557</v>
          </cell>
          <cell r="FK513">
            <v>0.26279162192392358</v>
          </cell>
          <cell r="FL513">
            <v>0.30115200972050182</v>
          </cell>
          <cell r="FO513">
            <v>1</v>
          </cell>
        </row>
        <row r="514">
          <cell r="A514">
            <v>489197</v>
          </cell>
          <cell r="C514" t="str">
            <v>Partch, Curtis</v>
          </cell>
          <cell r="Q514" t="str">
            <v>R</v>
          </cell>
          <cell r="AJ514">
            <v>4.5864887744692968</v>
          </cell>
          <cell r="AR514">
            <v>23.099324692801765</v>
          </cell>
          <cell r="AS514">
            <v>0.12647987255494988</v>
          </cell>
          <cell r="AT514">
            <v>0.77642009681045554</v>
          </cell>
          <cell r="BE514">
            <v>1.5041753218643723</v>
          </cell>
          <cell r="CP514">
            <v>29.375</v>
          </cell>
          <cell r="CV514">
            <v>94.037966911499069</v>
          </cell>
          <cell r="DA514">
            <v>0.56363636363636371</v>
          </cell>
          <cell r="DD514">
            <v>1.3187071492446414</v>
          </cell>
          <cell r="FJ514">
            <v>57.74831173200441</v>
          </cell>
          <cell r="FK514">
            <v>0.26297241473794603</v>
          </cell>
          <cell r="FL514">
            <v>-4.2603374585951032E-3</v>
          </cell>
          <cell r="FO514">
            <v>1</v>
          </cell>
        </row>
        <row r="515">
          <cell r="A515">
            <v>489223</v>
          </cell>
          <cell r="C515" t="str">
            <v>Quirarte, Edwin</v>
          </cell>
          <cell r="Q515" t="str">
            <v>R</v>
          </cell>
          <cell r="AJ515">
            <v>5.5037416814327624</v>
          </cell>
          <cell r="AR515">
            <v>21.328482648551724</v>
          </cell>
          <cell r="AS515">
            <v>0.32482850317998746</v>
          </cell>
          <cell r="AT515">
            <v>0.8198742936934551</v>
          </cell>
          <cell r="BE515">
            <v>1.0593593547089</v>
          </cell>
          <cell r="CP515">
            <v>29.541666666666668</v>
          </cell>
          <cell r="CV515">
            <v>92.1</v>
          </cell>
          <cell r="DA515">
            <v>0</v>
          </cell>
          <cell r="DD515">
            <v>0.93557441479175218</v>
          </cell>
          <cell r="FJ515">
            <v>53.321206621379304</v>
          </cell>
          <cell r="FK515">
            <v>0.26300000000000001</v>
          </cell>
          <cell r="FL515">
            <v>0.3212157115469903</v>
          </cell>
          <cell r="FO515">
            <v>0.7413841998992996</v>
          </cell>
        </row>
        <row r="516">
          <cell r="A516">
            <v>489265</v>
          </cell>
          <cell r="C516" t="str">
            <v>Romo, Sergio</v>
          </cell>
          <cell r="Q516" t="str">
            <v>R</v>
          </cell>
          <cell r="AJ516">
            <v>3.6900088830138085</v>
          </cell>
          <cell r="AR516">
            <v>46.627660972588892</v>
          </cell>
          <cell r="AS516">
            <v>-0.58240625387662903</v>
          </cell>
          <cell r="AT516">
            <v>0.15877591291524604</v>
          </cell>
          <cell r="BE516">
            <v>0.70077061423152975</v>
          </cell>
          <cell r="CP516">
            <v>33.291666666666664</v>
          </cell>
          <cell r="CV516">
            <v>85.422809531194659</v>
          </cell>
          <cell r="DA516">
            <v>7.7393959595959592</v>
          </cell>
          <cell r="DD516">
            <v>1.1582904175097166</v>
          </cell>
          <cell r="FJ516">
            <v>46.627660972588892</v>
          </cell>
          <cell r="FK516">
            <v>0.26222033401232764</v>
          </cell>
          <cell r="FL516">
            <v>-0.16526657205376566</v>
          </cell>
          <cell r="FO516">
            <v>1</v>
          </cell>
        </row>
        <row r="517">
          <cell r="A517">
            <v>489292</v>
          </cell>
          <cell r="C517" t="str">
            <v>Satterwhite, Cody</v>
          </cell>
          <cell r="Q517" t="str">
            <v>R</v>
          </cell>
          <cell r="AJ517">
            <v>4.7797768979943482</v>
          </cell>
          <cell r="AR517">
            <v>21.66865555555556</v>
          </cell>
          <cell r="AS517">
            <v>0.51481342245898365</v>
          </cell>
          <cell r="AT517">
            <v>0.79570463234777933</v>
          </cell>
          <cell r="BE517">
            <v>1.1164480379709847</v>
          </cell>
          <cell r="CP517">
            <v>29.458333333333332</v>
          </cell>
          <cell r="CV517">
            <v>92.1</v>
          </cell>
          <cell r="DA517">
            <v>0</v>
          </cell>
          <cell r="DD517">
            <v>1.1480264595691074</v>
          </cell>
          <cell r="FJ517">
            <v>54.171638888888893</v>
          </cell>
          <cell r="FK517">
            <v>0.26300000000000001</v>
          </cell>
          <cell r="FL517">
            <v>7.7206880408525691E-2</v>
          </cell>
          <cell r="FO517">
            <v>1</v>
          </cell>
        </row>
        <row r="518">
          <cell r="A518">
            <v>489294</v>
          </cell>
          <cell r="C518" t="str">
            <v>Scheppers, Tanner</v>
          </cell>
          <cell r="Q518" t="str">
            <v>R</v>
          </cell>
          <cell r="AJ518">
            <v>4.3788002261175158</v>
          </cell>
          <cell r="AR518">
            <v>16.771082222222223</v>
          </cell>
          <cell r="AS518">
            <v>-0.37230351310255022</v>
          </cell>
          <cell r="AT518">
            <v>0.74791280268059301</v>
          </cell>
          <cell r="BE518">
            <v>1.0098169232390739</v>
          </cell>
          <cell r="CP518">
            <v>29.458333333333332</v>
          </cell>
          <cell r="CV518">
            <v>93.520516925193832</v>
          </cell>
          <cell r="DA518">
            <v>2.8747454545454545</v>
          </cell>
          <cell r="DD518">
            <v>1.016064584485928</v>
          </cell>
          <cell r="FJ518">
            <v>41.927705555555555</v>
          </cell>
          <cell r="FK518">
            <v>0.26300000000000001</v>
          </cell>
          <cell r="FL518">
            <v>-4.0038860214646636E-2</v>
          </cell>
          <cell r="FO518">
            <v>1</v>
          </cell>
        </row>
        <row r="519">
          <cell r="A519">
            <v>489295</v>
          </cell>
          <cell r="C519" t="str">
            <v>Schlitter, Brian</v>
          </cell>
          <cell r="Q519" t="str">
            <v>R</v>
          </cell>
          <cell r="AJ519">
            <v>4.6632475234409965</v>
          </cell>
          <cell r="AR519">
            <v>19.086796175253337</v>
          </cell>
          <cell r="AS519">
            <v>-0.1434981069110304</v>
          </cell>
          <cell r="AT519">
            <v>0.57459348571633717</v>
          </cell>
          <cell r="BE519">
            <v>1.2810398451802316</v>
          </cell>
          <cell r="CP519">
            <v>30.541666666666668</v>
          </cell>
          <cell r="CV519">
            <v>92.000250660783479</v>
          </cell>
          <cell r="DA519">
            <v>1.3030323232323233</v>
          </cell>
          <cell r="DD519">
            <v>0.85044853898016726</v>
          </cell>
          <cell r="FJ519">
            <v>47.716990438133337</v>
          </cell>
          <cell r="FK519">
            <v>0.26378481919215424</v>
          </cell>
          <cell r="FL519">
            <v>0.32137738949576339</v>
          </cell>
          <cell r="FO519">
            <v>1</v>
          </cell>
        </row>
        <row r="520">
          <cell r="A520">
            <v>489334</v>
          </cell>
          <cell r="C520" t="str">
            <v>Stammen, Craig</v>
          </cell>
          <cell r="Q520" t="str">
            <v>R</v>
          </cell>
          <cell r="AJ520">
            <v>4.028125681665891</v>
          </cell>
          <cell r="AR520">
            <v>38.057236429039655</v>
          </cell>
          <cell r="AS520">
            <v>-3.0235141813922999E-2</v>
          </cell>
          <cell r="AT520">
            <v>0.5476799972769012</v>
          </cell>
          <cell r="BE520">
            <v>1.321070382215727</v>
          </cell>
          <cell r="CP520">
            <v>32.291666666666664</v>
          </cell>
          <cell r="CV520">
            <v>90.19389702696283</v>
          </cell>
          <cell r="DA520">
            <v>6.3676787878787877</v>
          </cell>
          <cell r="DD520">
            <v>0.9347867156391243</v>
          </cell>
          <cell r="FJ520">
            <v>52.232171886222226</v>
          </cell>
          <cell r="FK520">
            <v>0.26502306565634509</v>
          </cell>
          <cell r="FL520">
            <v>0.19622029267652183</v>
          </cell>
          <cell r="FO520">
            <v>1</v>
          </cell>
        </row>
        <row r="521">
          <cell r="A521">
            <v>489336</v>
          </cell>
          <cell r="C521" t="str">
            <v>Startup, Will</v>
          </cell>
          <cell r="Q521" t="str">
            <v>R</v>
          </cell>
          <cell r="AJ521">
            <v>6.3159541477386849</v>
          </cell>
          <cell r="AR521">
            <v>17.760743852112597</v>
          </cell>
          <cell r="AS521">
            <v>0.22452172591871608</v>
          </cell>
          <cell r="AT521">
            <v>0.89727008947775788</v>
          </cell>
          <cell r="BE521">
            <v>0.74052574541730976</v>
          </cell>
          <cell r="CP521">
            <v>31.875</v>
          </cell>
          <cell r="CV521">
            <v>92.1</v>
          </cell>
          <cell r="DA521">
            <v>0</v>
          </cell>
          <cell r="DD521">
            <v>0.92057146362953601</v>
          </cell>
          <cell r="FJ521">
            <v>44.401859630281493</v>
          </cell>
          <cell r="FK521">
            <v>0.26300000000000001</v>
          </cell>
          <cell r="FL521">
            <v>0.50301344408475779</v>
          </cell>
          <cell r="FO521">
            <v>1</v>
          </cell>
        </row>
        <row r="522">
          <cell r="A522">
            <v>489400</v>
          </cell>
          <cell r="C522" t="str">
            <v>Verdugo, Ryan</v>
          </cell>
          <cell r="Q522" t="str">
            <v>R</v>
          </cell>
          <cell r="AJ522">
            <v>4.4463139844063484</v>
          </cell>
          <cell r="AR522">
            <v>16.8</v>
          </cell>
          <cell r="AS522">
            <v>0.48100160468123476</v>
          </cell>
          <cell r="AT522">
            <v>0.85629766102804661</v>
          </cell>
          <cell r="BE522">
            <v>0.71671245189612098</v>
          </cell>
          <cell r="CP522">
            <v>29.208333333333332</v>
          </cell>
          <cell r="CV522">
            <v>93.3</v>
          </cell>
          <cell r="DA522">
            <v>1.0103030303030303E-2</v>
          </cell>
          <cell r="DD522">
            <v>1.1557813514796145</v>
          </cell>
          <cell r="FJ522">
            <v>42</v>
          </cell>
          <cell r="FK522">
            <v>0.26300000000000001</v>
          </cell>
          <cell r="FL522">
            <v>-0.57546861032096797</v>
          </cell>
          <cell r="FO522">
            <v>0.57406026525366061</v>
          </cell>
        </row>
        <row r="523">
          <cell r="A523">
            <v>489446</v>
          </cell>
          <cell r="C523" t="str">
            <v>Yates, Kirby</v>
          </cell>
          <cell r="Q523" t="str">
            <v>R</v>
          </cell>
          <cell r="AJ523">
            <v>4.2144942957570919</v>
          </cell>
          <cell r="AR523">
            <v>24.685591040606404</v>
          </cell>
          <cell r="AS523">
            <v>-0.70926351597393589</v>
          </cell>
          <cell r="AT523">
            <v>0.5459500416360239</v>
          </cell>
          <cell r="BE523">
            <v>0.63995278417540635</v>
          </cell>
          <cell r="CP523">
            <v>29.291666666666668</v>
          </cell>
          <cell r="CV523">
            <v>91.66221357627991</v>
          </cell>
          <cell r="DA523">
            <v>1.5393959595959594</v>
          </cell>
          <cell r="DD523">
            <v>1.3098473485712807</v>
          </cell>
          <cell r="FJ523">
            <v>51.438492473052833</v>
          </cell>
          <cell r="FK523">
            <v>0.26300000000000001</v>
          </cell>
          <cell r="FL523">
            <v>3.5423892940936771E-2</v>
          </cell>
          <cell r="FO523">
            <v>1</v>
          </cell>
        </row>
        <row r="524">
          <cell r="A524">
            <v>489448</v>
          </cell>
          <cell r="C524" t="str">
            <v>Zagurski, Mike</v>
          </cell>
          <cell r="Q524" t="str">
            <v>R</v>
          </cell>
          <cell r="AJ524">
            <v>4.3652111694906175</v>
          </cell>
          <cell r="AR524">
            <v>17.758839124859261</v>
          </cell>
          <cell r="AS524">
            <v>0.22561956074022452</v>
          </cell>
          <cell r="AT524">
            <v>0.89551829081768475</v>
          </cell>
          <cell r="BE524">
            <v>0.90073108598435592</v>
          </cell>
          <cell r="CP524">
            <v>33.458333333333336</v>
          </cell>
          <cell r="CV524">
            <v>92.770720507544596</v>
          </cell>
          <cell r="DA524">
            <v>1.3696949494949497</v>
          </cell>
          <cell r="DD524">
            <v>1.5421903694338219</v>
          </cell>
          <cell r="FJ524">
            <v>44.397097812148147</v>
          </cell>
          <cell r="FK524">
            <v>0.26300000000000001</v>
          </cell>
          <cell r="FL524">
            <v>-0.44370954092616816</v>
          </cell>
          <cell r="FO524">
            <v>1</v>
          </cell>
        </row>
        <row r="525">
          <cell r="A525">
            <v>490063</v>
          </cell>
          <cell r="C525" t="str">
            <v>Garza, Matt</v>
          </cell>
          <cell r="Q525" t="str">
            <v>S</v>
          </cell>
          <cell r="AJ525">
            <v>4.6598125004667414</v>
          </cell>
          <cell r="AR525">
            <v>98.332666067766795</v>
          </cell>
          <cell r="AS525">
            <v>-0.27186091705422372</v>
          </cell>
          <cell r="AT525">
            <v>0.55296687506409092</v>
          </cell>
          <cell r="BE525">
            <v>1.0505135050726455</v>
          </cell>
          <cell r="CP525">
            <v>32.625</v>
          </cell>
          <cell r="CV525">
            <v>92.095963421722786</v>
          </cell>
          <cell r="DA525">
            <v>9.1151515151515152</v>
          </cell>
          <cell r="DD525">
            <v>0.85154566235095019</v>
          </cell>
          <cell r="FJ525">
            <v>118.61317875240741</v>
          </cell>
          <cell r="FK525">
            <v>0.23598172350650118</v>
          </cell>
          <cell r="FL525">
            <v>-0.34091400358504437</v>
          </cell>
          <cell r="FO525">
            <v>0</v>
          </cell>
        </row>
        <row r="526">
          <cell r="A526">
            <v>491159</v>
          </cell>
          <cell r="C526" t="str">
            <v>Thatcher, Joe</v>
          </cell>
          <cell r="Q526" t="str">
            <v>R</v>
          </cell>
          <cell r="AJ526">
            <v>4.5639609915135662</v>
          </cell>
          <cell r="AR526">
            <v>15.977282222222222</v>
          </cell>
          <cell r="AS526">
            <v>-0.47651456523794367</v>
          </cell>
          <cell r="AT526">
            <v>0.17816595048544043</v>
          </cell>
          <cell r="BE526">
            <v>1.2342476490780463</v>
          </cell>
          <cell r="CP526">
            <v>34.708333333333336</v>
          </cell>
          <cell r="CV526">
            <v>85.140132442731442</v>
          </cell>
          <cell r="DA526">
            <v>4.7393959595959601</v>
          </cell>
          <cell r="DD526">
            <v>1.2315194047032278</v>
          </cell>
          <cell r="FJ526">
            <v>39.943205555555551</v>
          </cell>
          <cell r="FK526">
            <v>0.26300000000000001</v>
          </cell>
          <cell r="FL526">
            <v>0.82875172076860359</v>
          </cell>
          <cell r="FO526">
            <v>1</v>
          </cell>
        </row>
        <row r="527">
          <cell r="A527">
            <v>491624</v>
          </cell>
          <cell r="C527" t="str">
            <v>Valdez, Cesar</v>
          </cell>
          <cell r="Q527" t="str">
            <v>S</v>
          </cell>
          <cell r="AJ527">
            <v>4.6888947778425951</v>
          </cell>
          <cell r="AR527">
            <v>105.15216138943239</v>
          </cell>
          <cell r="AS527">
            <v>0.35129483654408761</v>
          </cell>
          <cell r="AT527">
            <v>0.90653793176527486</v>
          </cell>
          <cell r="BE527">
            <v>1.0881370623084552</v>
          </cell>
          <cell r="CP527">
            <v>31.291666666666668</v>
          </cell>
          <cell r="CV527">
            <v>92.1</v>
          </cell>
          <cell r="DA527">
            <v>0</v>
          </cell>
          <cell r="DD527">
            <v>0.84104872217116589</v>
          </cell>
          <cell r="FJ527">
            <v>119.02240724074073</v>
          </cell>
          <cell r="FK527">
            <v>0.26300000000000001</v>
          </cell>
          <cell r="FL527">
            <v>0.16107600216367282</v>
          </cell>
          <cell r="FO527">
            <v>0</v>
          </cell>
        </row>
        <row r="528">
          <cell r="A528">
            <v>491627</v>
          </cell>
          <cell r="C528" t="str">
            <v>Fermin, Miguel</v>
          </cell>
          <cell r="Q528" t="str">
            <v>R</v>
          </cell>
          <cell r="AJ528">
            <v>5.7457819516510504</v>
          </cell>
          <cell r="AR528">
            <v>16.481282222222223</v>
          </cell>
          <cell r="AS528">
            <v>-0.66655149972825201</v>
          </cell>
          <cell r="AT528">
            <v>0.92009037739447519</v>
          </cell>
          <cell r="BE528">
            <v>0.85088931292920167</v>
          </cell>
          <cell r="CP528">
            <v>31.375</v>
          </cell>
          <cell r="CV528">
            <v>92.1</v>
          </cell>
          <cell r="DA528">
            <v>0</v>
          </cell>
          <cell r="DD528">
            <v>0.87893358388845089</v>
          </cell>
          <cell r="FJ528">
            <v>41.203205555555556</v>
          </cell>
          <cell r="FK528">
            <v>0.26300000000000001</v>
          </cell>
          <cell r="FL528">
            <v>0.98984226180258994</v>
          </cell>
          <cell r="FO528">
            <v>1</v>
          </cell>
        </row>
        <row r="529">
          <cell r="A529">
            <v>491646</v>
          </cell>
          <cell r="C529" t="str">
            <v>Gomez, Jeanmar</v>
          </cell>
          <cell r="Q529" t="str">
            <v>R</v>
          </cell>
          <cell r="AJ529">
            <v>4.1302830439618177</v>
          </cell>
          <cell r="AR529">
            <v>37.037257517336883</v>
          </cell>
          <cell r="AS529">
            <v>0.7573635602567369</v>
          </cell>
          <cell r="AT529">
            <v>0.58218232984028273</v>
          </cell>
          <cell r="BE529">
            <v>1.1029191875758517</v>
          </cell>
          <cell r="CP529">
            <v>28.375</v>
          </cell>
          <cell r="CV529">
            <v>90.063572128501718</v>
          </cell>
          <cell r="DA529">
            <v>5.8545474747474744</v>
          </cell>
          <cell r="DD529">
            <v>0.84552925423807612</v>
          </cell>
          <cell r="FJ529">
            <v>62.54335749251846</v>
          </cell>
          <cell r="FK529">
            <v>0.2628965554405896</v>
          </cell>
          <cell r="FL529">
            <v>0.47009886606400048</v>
          </cell>
          <cell r="FO529">
            <v>1</v>
          </cell>
        </row>
        <row r="530">
          <cell r="A530">
            <v>491703</v>
          </cell>
          <cell r="C530" t="str">
            <v>Feliz, Neftali</v>
          </cell>
          <cell r="Q530" t="str">
            <v>R</v>
          </cell>
          <cell r="AJ530">
            <v>3.2857663780545234</v>
          </cell>
          <cell r="AR530">
            <v>55.287295918037039</v>
          </cell>
          <cell r="AS530">
            <v>1.9745686362888922E-2</v>
          </cell>
          <cell r="AT530">
            <v>0.78386726830634412</v>
          </cell>
          <cell r="BE530">
            <v>0.7150371686800987</v>
          </cell>
          <cell r="CP530">
            <v>28.125</v>
          </cell>
          <cell r="CV530">
            <v>94.377690138220927</v>
          </cell>
          <cell r="DA530">
            <v>5.5757575757575761</v>
          </cell>
          <cell r="DD530">
            <v>1.0510521450462258</v>
          </cell>
          <cell r="FJ530">
            <v>55.287295918037039</v>
          </cell>
          <cell r="FK530">
            <v>0.26300000000000001</v>
          </cell>
          <cell r="FL530">
            <v>0.10743406303296553</v>
          </cell>
          <cell r="FO530">
            <v>1</v>
          </cell>
        </row>
        <row r="531">
          <cell r="A531">
            <v>491708</v>
          </cell>
          <cell r="C531" t="str">
            <v>Caminero, Arquimedes</v>
          </cell>
          <cell r="Q531" t="str">
            <v>R</v>
          </cell>
          <cell r="AJ531">
            <v>4.3326225006811372</v>
          </cell>
          <cell r="AR531">
            <v>24.34534316500741</v>
          </cell>
          <cell r="AS531">
            <v>-0.38533538822088992</v>
          </cell>
          <cell r="AT531">
            <v>0.48907935738037045</v>
          </cell>
          <cell r="BE531">
            <v>0.94268511476818739</v>
          </cell>
          <cell r="CP531">
            <v>29.041666666666668</v>
          </cell>
          <cell r="CV531">
            <v>96.479834615041327</v>
          </cell>
          <cell r="DA531">
            <v>2.5696949494949495</v>
          </cell>
          <cell r="DD531">
            <v>1.0796061325575699</v>
          </cell>
          <cell r="FJ531">
            <v>60.863357912518524</v>
          </cell>
          <cell r="FK531">
            <v>0.26300000000000001</v>
          </cell>
          <cell r="FL531">
            <v>0.35626183188964233</v>
          </cell>
          <cell r="FO531">
            <v>1</v>
          </cell>
        </row>
        <row r="532">
          <cell r="A532">
            <v>493109</v>
          </cell>
          <cell r="C532" t="str">
            <v>Yang, Yao-Hsun</v>
          </cell>
          <cell r="Q532" t="str">
            <v>R</v>
          </cell>
          <cell r="AJ532">
            <v>5.5951244158233608</v>
          </cell>
          <cell r="AR532">
            <v>16.166282222222222</v>
          </cell>
          <cell r="AS532">
            <v>-1.4533815350162362</v>
          </cell>
          <cell r="AT532">
            <v>0.94953377398100192</v>
          </cell>
          <cell r="BE532">
            <v>0.61186554896124545</v>
          </cell>
          <cell r="CP532">
            <v>33.458333333333336</v>
          </cell>
          <cell r="CV532">
            <v>92.1</v>
          </cell>
          <cell r="DA532">
            <v>0</v>
          </cell>
          <cell r="DD532">
            <v>1.1987023864920687</v>
          </cell>
          <cell r="FJ532">
            <v>40.415705555555554</v>
          </cell>
          <cell r="FK532">
            <v>0.26300000000000001</v>
          </cell>
          <cell r="FL532">
            <v>-8.359394776568152E-2</v>
          </cell>
          <cell r="FO532">
            <v>1</v>
          </cell>
        </row>
        <row r="533">
          <cell r="A533">
            <v>493117</v>
          </cell>
          <cell r="C533" t="str">
            <v>Fujikawa, Kyuji</v>
          </cell>
          <cell r="Q533" t="str">
            <v>R</v>
          </cell>
          <cell r="AJ533">
            <v>4.8704975287743766</v>
          </cell>
          <cell r="AR533">
            <v>15.788282222222222</v>
          </cell>
          <cell r="AS533">
            <v>-1.6099164245221447</v>
          </cell>
          <cell r="AT533">
            <v>0.59235629697410896</v>
          </cell>
          <cell r="BE533">
            <v>1.0097795705909574</v>
          </cell>
          <cell r="CP533">
            <v>35.958333333333336</v>
          </cell>
          <cell r="CV533">
            <v>89.089994744043636</v>
          </cell>
          <cell r="DA533">
            <v>0.48485050505050503</v>
          </cell>
          <cell r="DD533">
            <v>1.029072723217475</v>
          </cell>
          <cell r="FJ533">
            <v>39.470705555555554</v>
          </cell>
          <cell r="FK533">
            <v>0.26300000000000001</v>
          </cell>
          <cell r="FL533">
            <v>-0.24892573577959626</v>
          </cell>
          <cell r="FO533">
            <v>1</v>
          </cell>
        </row>
        <row r="534">
          <cell r="A534">
            <v>493133</v>
          </cell>
          <cell r="C534" t="str">
            <v>Kuroda, Hiroki</v>
          </cell>
          <cell r="Q534" t="str">
            <v>S</v>
          </cell>
          <cell r="AJ534">
            <v>4.1708627474466242</v>
          </cell>
          <cell r="AR534">
            <v>117.9419683876132</v>
          </cell>
          <cell r="AS534">
            <v>0.37624808518501168</v>
          </cell>
          <cell r="AT534">
            <v>0.74794755638960086</v>
          </cell>
          <cell r="BE534">
            <v>1.0099525718194222</v>
          </cell>
          <cell r="CP534">
            <v>41.375</v>
          </cell>
          <cell r="CV534">
            <v>90.897662160138964</v>
          </cell>
          <cell r="DA534">
            <v>7.9939393939393941</v>
          </cell>
          <cell r="DD534">
            <v>0.90195079005543266</v>
          </cell>
          <cell r="FJ534">
            <v>117.9419683876132</v>
          </cell>
          <cell r="FK534">
            <v>0.26225846227574939</v>
          </cell>
          <cell r="FL534">
            <v>-0.10712794960508032</v>
          </cell>
          <cell r="FO534">
            <v>0</v>
          </cell>
        </row>
        <row r="535">
          <cell r="A535">
            <v>493137</v>
          </cell>
          <cell r="C535" t="str">
            <v>Matsuzaka, Daisuke</v>
          </cell>
          <cell r="Q535" t="str">
            <v>S</v>
          </cell>
          <cell r="AJ535">
            <v>4.9420997072942736</v>
          </cell>
          <cell r="AR535">
            <v>63.734048967309924</v>
          </cell>
          <cell r="AS535">
            <v>0.9718973968430179</v>
          </cell>
          <cell r="AT535">
            <v>0.62802800282708349</v>
          </cell>
          <cell r="BE535">
            <v>0.61742176856833075</v>
          </cell>
          <cell r="CP535">
            <v>35.791666666666664</v>
          </cell>
          <cell r="CV535">
            <v>89.458827665709592</v>
          </cell>
          <cell r="DA535">
            <v>4.7898969696969695</v>
          </cell>
          <cell r="DD535">
            <v>1.1628488849753689</v>
          </cell>
          <cell r="FJ535">
            <v>102.99313355837515</v>
          </cell>
          <cell r="FK535">
            <v>0.26446269426719704</v>
          </cell>
          <cell r="FL535">
            <v>-0.25530920995315809</v>
          </cell>
          <cell r="FO535">
            <v>4.7256416215399999E-2</v>
          </cell>
        </row>
        <row r="536">
          <cell r="A536">
            <v>493157</v>
          </cell>
          <cell r="C536" t="str">
            <v>Uehara, Koji</v>
          </cell>
          <cell r="Q536" t="str">
            <v>R</v>
          </cell>
          <cell r="AJ536">
            <v>3.3279688380021994</v>
          </cell>
          <cell r="AR536">
            <v>44.796279461629631</v>
          </cell>
          <cell r="AS536">
            <v>-5.1744675031160266E-2</v>
          </cell>
          <cell r="AT536">
            <v>0.17956427459105684</v>
          </cell>
          <cell r="BE536">
            <v>0.76068159194760554</v>
          </cell>
          <cell r="CP536">
            <v>41.208333333333336</v>
          </cell>
          <cell r="CV536">
            <v>85.761559679661985</v>
          </cell>
          <cell r="DA536">
            <v>6.9494969696969697</v>
          </cell>
          <cell r="DD536">
            <v>1.3828218369140599</v>
          </cell>
          <cell r="FJ536">
            <v>44.796279461629631</v>
          </cell>
          <cell r="FK536">
            <v>0.26300000000000001</v>
          </cell>
          <cell r="FL536">
            <v>-7.398480599718503E-3</v>
          </cell>
          <cell r="FO536">
            <v>1</v>
          </cell>
        </row>
        <row r="537">
          <cell r="A537">
            <v>493159</v>
          </cell>
          <cell r="C537" t="str">
            <v>Wada, Tsuyoshi</v>
          </cell>
          <cell r="Q537" t="str">
            <v>S</v>
          </cell>
          <cell r="AJ537">
            <v>4.7157322195245195</v>
          </cell>
          <cell r="AR537">
            <v>92.093423778931907</v>
          </cell>
          <cell r="AS537">
            <v>-7.6318346266901163E-2</v>
          </cell>
          <cell r="AT537">
            <v>0.49403126118904928</v>
          </cell>
          <cell r="BE537">
            <v>0.70338241144432612</v>
          </cell>
          <cell r="CP537">
            <v>35.375</v>
          </cell>
          <cell r="CV537">
            <v>89.989651543450179</v>
          </cell>
          <cell r="DA537">
            <v>0.61616363636363636</v>
          </cell>
          <cell r="DD537">
            <v>0.99938053411442995</v>
          </cell>
          <cell r="FJ537">
            <v>109.50195140165914</v>
          </cell>
          <cell r="FK537">
            <v>0.2587474799245687</v>
          </cell>
          <cell r="FL537">
            <v>0.33092186686067493</v>
          </cell>
          <cell r="FO537">
            <v>0</v>
          </cell>
        </row>
        <row r="538">
          <cell r="A538">
            <v>493200</v>
          </cell>
          <cell r="C538" t="str">
            <v>Oh, Seung Hwan</v>
          </cell>
          <cell r="Q538" t="str">
            <v>R</v>
          </cell>
          <cell r="AJ538">
            <v>3.1606659841534333</v>
          </cell>
          <cell r="AR538">
            <v>53.036705345555553</v>
          </cell>
          <cell r="AS538">
            <v>0.92909006013919448</v>
          </cell>
          <cell r="AT538">
            <v>0.83192850009993369</v>
          </cell>
          <cell r="BE538">
            <v>0.7160156224101546</v>
          </cell>
          <cell r="CP538">
            <v>33.958333333333336</v>
          </cell>
          <cell r="CV538">
            <v>91.395541201614833</v>
          </cell>
          <cell r="DA538">
            <v>1.1151494949494949</v>
          </cell>
          <cell r="DD538">
            <v>1.392294017576402</v>
          </cell>
          <cell r="FJ538">
            <v>53.036705345555553</v>
          </cell>
          <cell r="FK538">
            <v>0.26300000000000001</v>
          </cell>
          <cell r="FL538">
            <v>-0.43666202028290979</v>
          </cell>
          <cell r="FO538">
            <v>1</v>
          </cell>
        </row>
        <row r="539">
          <cell r="A539">
            <v>493247</v>
          </cell>
          <cell r="C539" t="str">
            <v>Moylan, Peter</v>
          </cell>
          <cell r="Q539" t="str">
            <v>R</v>
          </cell>
          <cell r="AJ539">
            <v>4.0564879531955151</v>
          </cell>
          <cell r="AR539">
            <v>31.672233466062863</v>
          </cell>
          <cell r="AS539">
            <v>3.940982316578432E-2</v>
          </cell>
          <cell r="AT539">
            <v>0.52268156600520921</v>
          </cell>
          <cell r="BE539">
            <v>1.0791835494426878</v>
          </cell>
          <cell r="CP539">
            <v>37.541666666666664</v>
          </cell>
          <cell r="CV539">
            <v>88.515749938056331</v>
          </cell>
          <cell r="DA539">
            <v>5.460604040404041</v>
          </cell>
          <cell r="DD539">
            <v>0.89787741071847471</v>
          </cell>
          <cell r="FJ539">
            <v>45.854316078407344</v>
          </cell>
          <cell r="FK539">
            <v>0.26300000000000001</v>
          </cell>
          <cell r="FL539">
            <v>0.29405737771866963</v>
          </cell>
          <cell r="FO539">
            <v>1</v>
          </cell>
        </row>
        <row r="540">
          <cell r="A540">
            <v>493337</v>
          </cell>
          <cell r="C540" t="str">
            <v>Maya, Yunesky</v>
          </cell>
          <cell r="Q540" t="str">
            <v>S</v>
          </cell>
          <cell r="AJ540">
            <v>5.7120704954694235</v>
          </cell>
          <cell r="AR540">
            <v>40.3622962962963</v>
          </cell>
          <cell r="AS540">
            <v>-0.2480761748688908</v>
          </cell>
          <cell r="AT540">
            <v>0.58969378826394769</v>
          </cell>
          <cell r="BE540">
            <v>0.85865885403400366</v>
          </cell>
          <cell r="CP540">
            <v>34.875</v>
          </cell>
          <cell r="CV540">
            <v>89.56315329218107</v>
          </cell>
          <cell r="DA540">
            <v>0.3575757575757576</v>
          </cell>
          <cell r="DD540">
            <v>0.80166096034560907</v>
          </cell>
          <cell r="FJ540">
            <v>100.90574074074074</v>
          </cell>
          <cell r="FK540">
            <v>0.26300000000000001</v>
          </cell>
          <cell r="FL540">
            <v>0.21271405560080148</v>
          </cell>
          <cell r="FO540">
            <v>0</v>
          </cell>
        </row>
        <row r="541">
          <cell r="A541">
            <v>493476</v>
          </cell>
          <cell r="C541" t="str">
            <v>Houston, Dan</v>
          </cell>
          <cell r="Q541" t="str">
            <v>S</v>
          </cell>
          <cell r="AJ541">
            <v>6.1294176213430358</v>
          </cell>
          <cell r="AR541">
            <v>44.082296296296299</v>
          </cell>
          <cell r="AS541">
            <v>0.2783934065445226</v>
          </cell>
          <cell r="AT541">
            <v>0.90774202483257338</v>
          </cell>
          <cell r="BE541">
            <v>0.97073158778586854</v>
          </cell>
          <cell r="CP541">
            <v>29.708333333333332</v>
          </cell>
          <cell r="CV541">
            <v>92.1</v>
          </cell>
          <cell r="DA541">
            <v>0</v>
          </cell>
          <cell r="DD541">
            <v>0.92276784350359287</v>
          </cell>
          <cell r="FJ541">
            <v>110.20574074074074</v>
          </cell>
          <cell r="FK541">
            <v>0.26300000000000001</v>
          </cell>
          <cell r="FL541">
            <v>-0.13692728622657369</v>
          </cell>
          <cell r="FO541">
            <v>0.37444030555247898</v>
          </cell>
        </row>
        <row r="542">
          <cell r="A542">
            <v>493517</v>
          </cell>
          <cell r="C542" t="str">
            <v>Kloess, Branch</v>
          </cell>
          <cell r="Q542" t="str">
            <v>R</v>
          </cell>
          <cell r="AJ542">
            <v>5.772150299267917</v>
          </cell>
          <cell r="AR542">
            <v>16.456082222222221</v>
          </cell>
          <cell r="AS542">
            <v>0.69800287093539293</v>
          </cell>
          <cell r="AT542">
            <v>0.89237066622417416</v>
          </cell>
          <cell r="BE542">
            <v>1.3921162235690314</v>
          </cell>
          <cell r="CP542">
            <v>31.541666666666668</v>
          </cell>
          <cell r="CV542">
            <v>92.1</v>
          </cell>
          <cell r="DA542">
            <v>0</v>
          </cell>
          <cell r="DD542">
            <v>0.97479657074052517</v>
          </cell>
          <cell r="FJ542">
            <v>41.140205555555553</v>
          </cell>
          <cell r="FK542">
            <v>0.26300000000000001</v>
          </cell>
          <cell r="FL542">
            <v>-0.23383949660447428</v>
          </cell>
          <cell r="FO542">
            <v>0.66271409495947609</v>
          </cell>
        </row>
        <row r="543">
          <cell r="A543">
            <v>493547</v>
          </cell>
          <cell r="C543" t="str">
            <v>Storey, Mickey</v>
          </cell>
          <cell r="Q543" t="str">
            <v>S</v>
          </cell>
          <cell r="AJ543">
            <v>6.1448764307857928</v>
          </cell>
          <cell r="AR543">
            <v>43.662296296296297</v>
          </cell>
          <cell r="AS543">
            <v>-0.68139751086859013</v>
          </cell>
          <cell r="AT543">
            <v>0.45350892511613383</v>
          </cell>
          <cell r="BE543">
            <v>0.70509376395681078</v>
          </cell>
          <cell r="CP543">
            <v>30.291666666666668</v>
          </cell>
          <cell r="CV543">
            <v>87.787635459533618</v>
          </cell>
          <cell r="DA543">
            <v>0.20807878787878786</v>
          </cell>
          <cell r="DD543">
            <v>1.0690471422707633</v>
          </cell>
          <cell r="FJ543">
            <v>109.15574074074074</v>
          </cell>
          <cell r="FK543">
            <v>0.26300000000000001</v>
          </cell>
          <cell r="FL543">
            <v>0.48835990931904266</v>
          </cell>
          <cell r="FO543">
            <v>0.21166195346077743</v>
          </cell>
        </row>
        <row r="544">
          <cell r="A544">
            <v>493603</v>
          </cell>
          <cell r="C544" t="str">
            <v>Ottavino, Adam</v>
          </cell>
          <cell r="Q544" t="str">
            <v>R</v>
          </cell>
          <cell r="AJ544">
            <v>3.2290662856962733</v>
          </cell>
          <cell r="AR544">
            <v>49.581470942785188</v>
          </cell>
          <cell r="AS544">
            <v>-0.12349540540368138</v>
          </cell>
          <cell r="AT544">
            <v>0.6840126301470133</v>
          </cell>
          <cell r="BE544">
            <v>1.2596358730415254</v>
          </cell>
          <cell r="CP544">
            <v>30.625</v>
          </cell>
          <cell r="CV544">
            <v>92.435058778099801</v>
          </cell>
          <cell r="DA544">
            <v>4.7171717171717162</v>
          </cell>
          <cell r="DD544">
            <v>1.1394806778153057</v>
          </cell>
          <cell r="FJ544">
            <v>49.581470942785188</v>
          </cell>
          <cell r="FK544">
            <v>0.26274175247733561</v>
          </cell>
          <cell r="FL544">
            <v>0.71667195756611313</v>
          </cell>
          <cell r="FO544">
            <v>1</v>
          </cell>
        </row>
        <row r="545">
          <cell r="A545">
            <v>493649</v>
          </cell>
          <cell r="C545" t="str">
            <v>Yoon, Suk-min</v>
          </cell>
          <cell r="Q545" t="str">
            <v>S</v>
          </cell>
          <cell r="AJ545">
            <v>5.4157335379004738</v>
          </cell>
          <cell r="AR545">
            <v>43.902296296296299</v>
          </cell>
          <cell r="AS545">
            <v>-1.5270570599957725</v>
          </cell>
          <cell r="AT545">
            <v>0.87433426262928582</v>
          </cell>
          <cell r="BE545">
            <v>0.67200983210810672</v>
          </cell>
          <cell r="CP545">
            <v>29.958333333333332</v>
          </cell>
          <cell r="CV545">
            <v>92.1</v>
          </cell>
          <cell r="DA545">
            <v>0</v>
          </cell>
          <cell r="DD545">
            <v>0.84345230538031513</v>
          </cell>
          <cell r="FJ545">
            <v>109.75574074074073</v>
          </cell>
          <cell r="FK545">
            <v>0.26300000000000001</v>
          </cell>
          <cell r="FL545">
            <v>-4.6644952095275194E-2</v>
          </cell>
          <cell r="FO545">
            <v>0</v>
          </cell>
        </row>
        <row r="546">
          <cell r="A546">
            <v>496073</v>
          </cell>
          <cell r="C546" t="str">
            <v>Rodriguez, Daniel</v>
          </cell>
          <cell r="Q546" t="str">
            <v>S</v>
          </cell>
          <cell r="AJ546">
            <v>5.341178449061613</v>
          </cell>
          <cell r="AR546">
            <v>42.762296296296299</v>
          </cell>
          <cell r="AS546">
            <v>-0.2171497302940745</v>
          </cell>
          <cell r="AT546">
            <v>0.81369178320433755</v>
          </cell>
          <cell r="BE546">
            <v>0.65447369940478284</v>
          </cell>
          <cell r="CP546">
            <v>31.541666666666668</v>
          </cell>
          <cell r="CV546">
            <v>92.1</v>
          </cell>
          <cell r="DA546">
            <v>0</v>
          </cell>
          <cell r="DD546">
            <v>1.0650646363279717</v>
          </cell>
          <cell r="FJ546">
            <v>106.90574074074074</v>
          </cell>
          <cell r="FK546">
            <v>0.26300000000000001</v>
          </cell>
          <cell r="FL546">
            <v>-0.50120760440219037</v>
          </cell>
          <cell r="FO546">
            <v>0</v>
          </cell>
        </row>
        <row r="547">
          <cell r="A547">
            <v>497807</v>
          </cell>
          <cell r="C547" t="str">
            <v>Herrmann, Frank</v>
          </cell>
          <cell r="Q547" t="str">
            <v>R</v>
          </cell>
          <cell r="AJ547">
            <v>4.5912824097136813</v>
          </cell>
          <cell r="AR547">
            <v>17.224543821748149</v>
          </cell>
          <cell r="AS547">
            <v>-0.19347138302649836</v>
          </cell>
          <cell r="AT547">
            <v>0.65056737520956287</v>
          </cell>
          <cell r="BE547">
            <v>0.92305419245092157</v>
          </cell>
          <cell r="CP547">
            <v>32.125</v>
          </cell>
          <cell r="CV547">
            <v>91.6</v>
          </cell>
          <cell r="DA547">
            <v>2.1878767676767681</v>
          </cell>
          <cell r="DD547">
            <v>1.1224991552186572</v>
          </cell>
          <cell r="FJ547">
            <v>43.06135955437037</v>
          </cell>
          <cell r="FK547">
            <v>0.26300000000000001</v>
          </cell>
          <cell r="FL547">
            <v>0.61996330509033071</v>
          </cell>
          <cell r="FO547">
            <v>1</v>
          </cell>
        </row>
        <row r="548">
          <cell r="A548">
            <v>499107</v>
          </cell>
          <cell r="C548" t="str">
            <v>Bueno, Francisley</v>
          </cell>
          <cell r="Q548" t="str">
            <v>R</v>
          </cell>
          <cell r="AJ548">
            <v>4.3178326448201627</v>
          </cell>
          <cell r="AR548">
            <v>15.889082222222221</v>
          </cell>
          <cell r="AS548">
            <v>0.18016908721248212</v>
          </cell>
          <cell r="AT548">
            <v>0.67353347798113361</v>
          </cell>
          <cell r="BE548">
            <v>0.8087710725948134</v>
          </cell>
          <cell r="CP548">
            <v>35.291666666666664</v>
          </cell>
          <cell r="CV548">
            <v>89.683593682472562</v>
          </cell>
          <cell r="DA548">
            <v>1.0969676767676768</v>
          </cell>
          <cell r="DD548">
            <v>0.88739061208837511</v>
          </cell>
          <cell r="FJ548">
            <v>39.722705555555549</v>
          </cell>
          <cell r="FK548">
            <v>0.26300000000000001</v>
          </cell>
          <cell r="FL548">
            <v>1.9510030480177295E-2</v>
          </cell>
          <cell r="FO548">
            <v>1</v>
          </cell>
        </row>
        <row r="549">
          <cell r="A549">
            <v>499603</v>
          </cell>
          <cell r="C549" t="str">
            <v>Castillo, Yeiper</v>
          </cell>
          <cell r="Q549" t="str">
            <v>S</v>
          </cell>
          <cell r="AJ549">
            <v>7.5800187703028854</v>
          </cell>
          <cell r="AR549">
            <v>44.400000000000006</v>
          </cell>
          <cell r="AS549">
            <v>0.11900567105335935</v>
          </cell>
          <cell r="AT549">
            <v>0.93394642711906783</v>
          </cell>
          <cell r="BE549">
            <v>0.96100293634183909</v>
          </cell>
          <cell r="CP549">
            <v>27.791666666666668</v>
          </cell>
          <cell r="CV549">
            <v>92.1</v>
          </cell>
          <cell r="DA549">
            <v>0</v>
          </cell>
          <cell r="DD549">
            <v>1.0630451558302325</v>
          </cell>
          <cell r="FJ549">
            <v>111</v>
          </cell>
          <cell r="FK549">
            <v>0.26300000000000001</v>
          </cell>
          <cell r="FL549">
            <v>-0.26889676173073218</v>
          </cell>
          <cell r="FO549">
            <v>0</v>
          </cell>
        </row>
        <row r="550">
          <cell r="A550">
            <v>500610</v>
          </cell>
          <cell r="C550" t="str">
            <v>Guerra, Deolis</v>
          </cell>
          <cell r="Q550" t="str">
            <v>R</v>
          </cell>
          <cell r="AJ550">
            <v>4.1532390332780018</v>
          </cell>
          <cell r="AR550">
            <v>29.21456244609276</v>
          </cell>
          <cell r="AS550">
            <v>0.25234217313447543</v>
          </cell>
          <cell r="AT550">
            <v>0.52616080303074075</v>
          </cell>
          <cell r="BE550">
            <v>1.0173532813329664</v>
          </cell>
          <cell r="CP550">
            <v>27.208333333333332</v>
          </cell>
          <cell r="CV550">
            <v>88.935395180823335</v>
          </cell>
          <cell r="DA550">
            <v>1.0060585858585858</v>
          </cell>
          <cell r="DD550">
            <v>1.0435365665838314</v>
          </cell>
          <cell r="FJ550">
            <v>52.023826516148084</v>
          </cell>
          <cell r="FK550">
            <v>0.26276191673466581</v>
          </cell>
          <cell r="FL550">
            <v>0.15315268423394207</v>
          </cell>
          <cell r="FO550">
            <v>1</v>
          </cell>
        </row>
        <row r="551">
          <cell r="A551">
            <v>500674</v>
          </cell>
          <cell r="C551" t="str">
            <v>Sanchez, Eduardo</v>
          </cell>
          <cell r="Q551" t="str">
            <v>R</v>
          </cell>
          <cell r="AJ551">
            <v>5.7065792513196634</v>
          </cell>
          <cell r="AR551">
            <v>16.8</v>
          </cell>
          <cell r="AS551">
            <v>-0.86565711264158041</v>
          </cell>
          <cell r="AT551">
            <v>0.75970496375442842</v>
          </cell>
          <cell r="BE551">
            <v>0.60482033728747542</v>
          </cell>
          <cell r="CP551">
            <v>27.375</v>
          </cell>
          <cell r="CV551">
            <v>90.203215020576138</v>
          </cell>
          <cell r="DA551">
            <v>0.93333131313131312</v>
          </cell>
          <cell r="DD551">
            <v>1.1951909470484696</v>
          </cell>
          <cell r="FJ551">
            <v>42</v>
          </cell>
          <cell r="FK551">
            <v>0.26300000000000001</v>
          </cell>
          <cell r="FL551">
            <v>0.57662702113067565</v>
          </cell>
          <cell r="FO551">
            <v>1</v>
          </cell>
        </row>
        <row r="552">
          <cell r="A552">
            <v>500721</v>
          </cell>
          <cell r="C552" t="str">
            <v>Medina, Yoervis</v>
          </cell>
          <cell r="Q552" t="str">
            <v>R</v>
          </cell>
          <cell r="AJ552">
            <v>4.7221319058186033</v>
          </cell>
          <cell r="AR552">
            <v>19.808506500440004</v>
          </cell>
          <cell r="AS552">
            <v>-3.0122756087604709E-2</v>
          </cell>
          <cell r="AT552">
            <v>0.63892811687997564</v>
          </cell>
          <cell r="BE552">
            <v>1.1567765340821317</v>
          </cell>
          <cell r="CP552">
            <v>27.958333333333332</v>
          </cell>
          <cell r="CV552">
            <v>92.152593840913468</v>
          </cell>
          <cell r="DA552">
            <v>2.6545454545454548</v>
          </cell>
          <cell r="DD552">
            <v>1.1832705339812835</v>
          </cell>
          <cell r="FJ552">
            <v>49.521266251100002</v>
          </cell>
          <cell r="FK552">
            <v>0.26300000000000001</v>
          </cell>
          <cell r="FL552">
            <v>0.52149759959225572</v>
          </cell>
          <cell r="FO552">
            <v>1</v>
          </cell>
        </row>
        <row r="553">
          <cell r="A553">
            <v>500724</v>
          </cell>
          <cell r="C553" t="str">
            <v>Ramirez, JC</v>
          </cell>
          <cell r="Q553" t="str">
            <v>R</v>
          </cell>
          <cell r="AJ553">
            <v>4.4513064756478142</v>
          </cell>
          <cell r="AR553">
            <v>26.662913451377779</v>
          </cell>
          <cell r="AS553">
            <v>0.21854520724698526</v>
          </cell>
          <cell r="AT553">
            <v>0.76161740011314571</v>
          </cell>
          <cell r="BE553">
            <v>1.1639644154173732</v>
          </cell>
          <cell r="CP553">
            <v>27.875</v>
          </cell>
          <cell r="CV553">
            <v>92.1</v>
          </cell>
          <cell r="DA553">
            <v>0</v>
          </cell>
          <cell r="DD553">
            <v>0.9757651797063509</v>
          </cell>
          <cell r="FJ553">
            <v>66.657283628444446</v>
          </cell>
          <cell r="FK553">
            <v>0.26300000000000001</v>
          </cell>
          <cell r="FL553">
            <v>4.9402908665703668E-2</v>
          </cell>
          <cell r="FO553">
            <v>1</v>
          </cell>
        </row>
        <row r="554">
          <cell r="A554">
            <v>500765</v>
          </cell>
          <cell r="C554" t="str">
            <v>Diaz, Dayan</v>
          </cell>
          <cell r="Q554" t="str">
            <v>R</v>
          </cell>
          <cell r="AJ554">
            <v>5.0939637375598625</v>
          </cell>
          <cell r="AR554">
            <v>22.242032669293522</v>
          </cell>
          <cell r="AS554">
            <v>0.30767732577970119</v>
          </cell>
          <cell r="AT554">
            <v>0.76032063534779792</v>
          </cell>
          <cell r="BE554">
            <v>0.64198629374844329</v>
          </cell>
          <cell r="CP554">
            <v>27.375</v>
          </cell>
          <cell r="CV554">
            <v>91.895541201614833</v>
          </cell>
          <cell r="DA554">
            <v>0.12121414141414141</v>
          </cell>
          <cell r="DD554">
            <v>1.0460317944546891</v>
          </cell>
          <cell r="FJ554">
            <v>55.605081673233798</v>
          </cell>
          <cell r="FK554">
            <v>0.26300000000000001</v>
          </cell>
          <cell r="FL554">
            <v>0.59456507082015164</v>
          </cell>
          <cell r="FO554">
            <v>1</v>
          </cell>
        </row>
        <row r="555">
          <cell r="A555">
            <v>500779</v>
          </cell>
          <cell r="C555" t="str">
            <v>Quintana, Jose</v>
          </cell>
          <cell r="Q555" t="str">
            <v>S</v>
          </cell>
          <cell r="AJ555">
            <v>3.3494501522322886</v>
          </cell>
          <cell r="AR555">
            <v>189.20614415684884</v>
          </cell>
          <cell r="AS555">
            <v>0.53457256155048416</v>
          </cell>
          <cell r="AT555">
            <v>0.70797338677645472</v>
          </cell>
          <cell r="BE555">
            <v>0.86378669687987086</v>
          </cell>
          <cell r="CP555">
            <v>27.458333333333332</v>
          </cell>
          <cell r="CV555">
            <v>93.541487226738667</v>
          </cell>
          <cell r="DA555">
            <v>5.4222242424242424</v>
          </cell>
          <cell r="DD555">
            <v>0.98781030115591872</v>
          </cell>
          <cell r="FJ555">
            <v>189.20614415684884</v>
          </cell>
          <cell r="FK555">
            <v>0.25582985142002024</v>
          </cell>
          <cell r="FL555">
            <v>0.16161502159981642</v>
          </cell>
          <cell r="FO555">
            <v>0</v>
          </cell>
        </row>
        <row r="556">
          <cell r="A556">
            <v>500872</v>
          </cell>
          <cell r="C556" t="str">
            <v>Infante, Gregory</v>
          </cell>
          <cell r="Q556" t="str">
            <v>R</v>
          </cell>
          <cell r="AJ556">
            <v>5.5778471322979595</v>
          </cell>
          <cell r="AR556">
            <v>21.745111716760167</v>
          </cell>
          <cell r="AS556">
            <v>0.37365259862190731</v>
          </cell>
          <cell r="AT556">
            <v>0.78888353013256152</v>
          </cell>
          <cell r="BE556">
            <v>0.87689725310916655</v>
          </cell>
          <cell r="CP556">
            <v>28.958333333333332</v>
          </cell>
          <cell r="CV556">
            <v>92.1</v>
          </cell>
          <cell r="DA556">
            <v>0</v>
          </cell>
          <cell r="DD556">
            <v>1.175601823608067</v>
          </cell>
          <cell r="FJ556">
            <v>54.362779291900416</v>
          </cell>
          <cell r="FK556">
            <v>0.26300000000000001</v>
          </cell>
          <cell r="FL556">
            <v>0.7630301366968103</v>
          </cell>
          <cell r="FO556">
            <v>1</v>
          </cell>
        </row>
        <row r="557">
          <cell r="A557">
            <v>500882</v>
          </cell>
          <cell r="C557" t="str">
            <v>Molina, Nestor</v>
          </cell>
          <cell r="Q557" t="str">
            <v>R</v>
          </cell>
          <cell r="AJ557">
            <v>5.185539914701641</v>
          </cell>
          <cell r="AR557">
            <v>16.8</v>
          </cell>
          <cell r="AS557">
            <v>-0.28393718957215397</v>
          </cell>
          <cell r="AT557">
            <v>0.80983017274338764</v>
          </cell>
          <cell r="BE557">
            <v>1.0286723113956249</v>
          </cell>
          <cell r="CP557">
            <v>27.458333333333332</v>
          </cell>
          <cell r="CV557">
            <v>92.1</v>
          </cell>
          <cell r="DA557">
            <v>0</v>
          </cell>
          <cell r="DD557">
            <v>0.90057408691927154</v>
          </cell>
          <cell r="FJ557">
            <v>42</v>
          </cell>
          <cell r="FK557">
            <v>0.26300000000000001</v>
          </cell>
          <cell r="FL557">
            <v>-1.3267177770322283</v>
          </cell>
          <cell r="FO557">
            <v>1</v>
          </cell>
        </row>
        <row r="558">
          <cell r="A558">
            <v>500891</v>
          </cell>
          <cell r="C558" t="str">
            <v>Ibarra, Edgar</v>
          </cell>
          <cell r="Q558" t="str">
            <v>R</v>
          </cell>
          <cell r="AJ558">
            <v>5.0293409388043386</v>
          </cell>
          <cell r="AR558">
            <v>19.768842354128342</v>
          </cell>
          <cell r="AS558">
            <v>7.9625558545322328E-2</v>
          </cell>
          <cell r="AT558">
            <v>0.70232358478457579</v>
          </cell>
          <cell r="BE558">
            <v>0.80038371062425973</v>
          </cell>
          <cell r="CP558">
            <v>27.125</v>
          </cell>
          <cell r="CV558">
            <v>90.812244545932515</v>
          </cell>
          <cell r="DA558">
            <v>7.2727272727272724E-2</v>
          </cell>
          <cell r="DD558">
            <v>1.1671542179256815</v>
          </cell>
          <cell r="FJ558">
            <v>49.422105885320853</v>
          </cell>
          <cell r="FK558">
            <v>0.26300000000000001</v>
          </cell>
          <cell r="FL558">
            <v>4.4297283694190871E-2</v>
          </cell>
          <cell r="FO558">
            <v>1</v>
          </cell>
        </row>
        <row r="559">
          <cell r="A559">
            <v>500902</v>
          </cell>
          <cell r="C559" t="str">
            <v>Oliveros, Lester</v>
          </cell>
          <cell r="Q559" t="str">
            <v>R</v>
          </cell>
          <cell r="AJ559">
            <v>3.9424754692481798</v>
          </cell>
          <cell r="AR559">
            <v>36.247769119328836</v>
          </cell>
          <cell r="AS559">
            <v>-0.4132477984871436</v>
          </cell>
          <cell r="AT559">
            <v>0.73464615480423556</v>
          </cell>
          <cell r="BE559">
            <v>0.69158894802998305</v>
          </cell>
          <cell r="CP559">
            <v>28.125</v>
          </cell>
          <cell r="CV559">
            <v>92.403055914941575</v>
          </cell>
          <cell r="DA559">
            <v>0.5333313131313131</v>
          </cell>
          <cell r="DD559">
            <v>1.3088489476356424</v>
          </cell>
          <cell r="FJ559">
            <v>42.988779832651851</v>
          </cell>
          <cell r="FK559">
            <v>0.26300000000000001</v>
          </cell>
          <cell r="FL559">
            <v>0.3871716669361332</v>
          </cell>
          <cell r="FO559">
            <v>0.85845802851530673</v>
          </cell>
        </row>
        <row r="560">
          <cell r="A560">
            <v>500903</v>
          </cell>
          <cell r="C560" t="str">
            <v>Villarreal, Brayan</v>
          </cell>
          <cell r="Q560" t="str">
            <v>R</v>
          </cell>
          <cell r="AJ560">
            <v>5.5934666793605583</v>
          </cell>
          <cell r="AR560">
            <v>16.8</v>
          </cell>
          <cell r="AS560">
            <v>1.532482831793875</v>
          </cell>
          <cell r="AT560">
            <v>0.96467143660238008</v>
          </cell>
          <cell r="BE560">
            <v>0.774805885221443</v>
          </cell>
          <cell r="CP560">
            <v>29.125</v>
          </cell>
          <cell r="CV560">
            <v>94.09386728395063</v>
          </cell>
          <cell r="DA560">
            <v>1.3636363636363635</v>
          </cell>
          <cell r="DD560">
            <v>1.556716206924077</v>
          </cell>
          <cell r="FJ560">
            <v>42</v>
          </cell>
          <cell r="FK560">
            <v>0.26300000000000001</v>
          </cell>
          <cell r="FL560">
            <v>-0.4009164648563962</v>
          </cell>
          <cell r="FO560">
            <v>1</v>
          </cell>
        </row>
        <row r="561">
          <cell r="A561">
            <v>501227</v>
          </cell>
          <cell r="C561" t="str">
            <v>Cabrera, Alberto</v>
          </cell>
          <cell r="Q561" t="str">
            <v>R</v>
          </cell>
          <cell r="AJ561">
            <v>5.4498824063376627</v>
          </cell>
          <cell r="AR561">
            <v>19.502342181840003</v>
          </cell>
          <cell r="AS561">
            <v>-0.69697252111398289</v>
          </cell>
          <cell r="AT561">
            <v>0.59803067631215667</v>
          </cell>
          <cell r="BE561">
            <v>1.0180379770338768</v>
          </cell>
          <cell r="CP561">
            <v>27.708333333333332</v>
          </cell>
          <cell r="CV561">
            <v>91.501434499314144</v>
          </cell>
          <cell r="DA561">
            <v>0.50303232323232328</v>
          </cell>
          <cell r="DD561">
            <v>1.0910577438487254</v>
          </cell>
          <cell r="FJ561">
            <v>48.755855454600002</v>
          </cell>
          <cell r="FK561">
            <v>0.26300000000000001</v>
          </cell>
          <cell r="FL561">
            <v>0.31891321740028578</v>
          </cell>
          <cell r="FO561">
            <v>1</v>
          </cell>
        </row>
        <row r="562">
          <cell r="A562">
            <v>501320</v>
          </cell>
          <cell r="C562" t="str">
            <v>Flores, Jose</v>
          </cell>
          <cell r="Q562" t="str">
            <v>R</v>
          </cell>
          <cell r="AJ562">
            <v>4.808017973166594</v>
          </cell>
          <cell r="AR562">
            <v>17.717210747745185</v>
          </cell>
          <cell r="AS562">
            <v>6.8271627963143747E-2</v>
          </cell>
          <cell r="AT562">
            <v>0.90227673628348648</v>
          </cell>
          <cell r="BE562">
            <v>1.0618509729374794</v>
          </cell>
          <cell r="CP562">
            <v>27.041666666666668</v>
          </cell>
          <cell r="CV562">
            <v>92.1</v>
          </cell>
          <cell r="DA562">
            <v>0</v>
          </cell>
          <cell r="DD562">
            <v>1.046291148339461</v>
          </cell>
          <cell r="FJ562">
            <v>44.293026869362961</v>
          </cell>
          <cell r="FK562">
            <v>0.26300000000000001</v>
          </cell>
          <cell r="FL562">
            <v>-9.9258914638229084E-2</v>
          </cell>
          <cell r="FO562">
            <v>1</v>
          </cell>
        </row>
        <row r="563">
          <cell r="A563">
            <v>501381</v>
          </cell>
          <cell r="C563" t="str">
            <v>Pineda, Michael</v>
          </cell>
          <cell r="Q563" t="str">
            <v>S</v>
          </cell>
          <cell r="AJ563">
            <v>3.4942674580539532</v>
          </cell>
          <cell r="AR563">
            <v>168.39638622284414</v>
          </cell>
          <cell r="AS563">
            <v>-0.60625931061263871</v>
          </cell>
          <cell r="AT563">
            <v>0.57292307338565074</v>
          </cell>
          <cell r="BE563">
            <v>1.3323042684188944</v>
          </cell>
          <cell r="CP563">
            <v>27.458333333333332</v>
          </cell>
          <cell r="CV563">
            <v>93.694560233464983</v>
          </cell>
          <cell r="DA563">
            <v>3.2686848484848481</v>
          </cell>
          <cell r="DD563">
            <v>1.1026729763532941</v>
          </cell>
          <cell r="FJ563">
            <v>168.39638622284414</v>
          </cell>
          <cell r="FK563">
            <v>0.26133863671986163</v>
          </cell>
          <cell r="FL563">
            <v>-0.1925035049707228</v>
          </cell>
          <cell r="FO563">
            <v>0</v>
          </cell>
        </row>
        <row r="564">
          <cell r="A564">
            <v>501491</v>
          </cell>
          <cell r="C564" t="str">
            <v>Rondon, Francisco</v>
          </cell>
          <cell r="Q564" t="str">
            <v>R</v>
          </cell>
          <cell r="AJ564">
            <v>5.9457561089850506</v>
          </cell>
          <cell r="AR564">
            <v>16.8</v>
          </cell>
          <cell r="AS564">
            <v>9.1366030173230889E-2</v>
          </cell>
          <cell r="AT564">
            <v>0.87393705529616772</v>
          </cell>
          <cell r="BE564">
            <v>0.8556951746199013</v>
          </cell>
          <cell r="CP564">
            <v>28.208333333333332</v>
          </cell>
          <cell r="CV564">
            <v>92.1</v>
          </cell>
          <cell r="DA564">
            <v>0</v>
          </cell>
          <cell r="DD564">
            <v>1.1916453117260364</v>
          </cell>
          <cell r="FJ564">
            <v>42</v>
          </cell>
          <cell r="FK564">
            <v>0.26300000000000001</v>
          </cell>
          <cell r="FL564">
            <v>-0.72267577100771574</v>
          </cell>
          <cell r="FO564">
            <v>1</v>
          </cell>
        </row>
        <row r="565">
          <cell r="A565">
            <v>501529</v>
          </cell>
          <cell r="C565" t="str">
            <v>De Leon, Jorge</v>
          </cell>
          <cell r="Q565" t="str">
            <v>R</v>
          </cell>
          <cell r="AJ565">
            <v>5.4357116984619536</v>
          </cell>
          <cell r="AR565">
            <v>20.610570211518144</v>
          </cell>
          <cell r="AS565">
            <v>3.9331096325912529E-2</v>
          </cell>
          <cell r="AT565">
            <v>0.81499175316615158</v>
          </cell>
          <cell r="BE565">
            <v>0.73873169734827715</v>
          </cell>
          <cell r="CP565">
            <v>28.875</v>
          </cell>
          <cell r="CV565">
            <v>93.811112890522182</v>
          </cell>
          <cell r="DA565">
            <v>0.31514949494949501</v>
          </cell>
          <cell r="DD565">
            <v>0.94819489210475083</v>
          </cell>
          <cell r="FJ565">
            <v>51.526425528795357</v>
          </cell>
          <cell r="FK565">
            <v>0.26300000000000001</v>
          </cell>
          <cell r="FL565">
            <v>0.33962452232514218</v>
          </cell>
          <cell r="FO565">
            <v>1</v>
          </cell>
        </row>
        <row r="566">
          <cell r="A566">
            <v>501563</v>
          </cell>
          <cell r="C566" t="str">
            <v>Castro, Simon</v>
          </cell>
          <cell r="Q566" t="str">
            <v>R</v>
          </cell>
          <cell r="AJ566">
            <v>4.1226660270831186</v>
          </cell>
          <cell r="AR566">
            <v>33.008420525980235</v>
          </cell>
          <cell r="AS566">
            <v>-0.32922856692899971</v>
          </cell>
          <cell r="AT566">
            <v>0.50226654318041919</v>
          </cell>
          <cell r="BE566">
            <v>1.117634099765771</v>
          </cell>
          <cell r="CP566">
            <v>28.208333333333332</v>
          </cell>
          <cell r="CV566">
            <v>89.955637818181842</v>
          </cell>
          <cell r="DA566">
            <v>0.30909090909090914</v>
          </cell>
          <cell r="DD566">
            <v>1.1367112172244267</v>
          </cell>
          <cell r="FJ566">
            <v>54.799456524037041</v>
          </cell>
          <cell r="FK566">
            <v>0.26300000000000001</v>
          </cell>
          <cell r="FL566">
            <v>-5.5325212294042622E-2</v>
          </cell>
          <cell r="FO566">
            <v>1</v>
          </cell>
        </row>
        <row r="567">
          <cell r="A567">
            <v>501593</v>
          </cell>
          <cell r="C567" t="str">
            <v>Avilan, Luis</v>
          </cell>
          <cell r="Q567" t="str">
            <v>R</v>
          </cell>
          <cell r="AJ567">
            <v>3.9559434089056538</v>
          </cell>
          <cell r="AR567">
            <v>40.848770142727055</v>
          </cell>
          <cell r="AS567">
            <v>-0.18695455874632638</v>
          </cell>
          <cell r="AT567">
            <v>0.58229469040130866</v>
          </cell>
          <cell r="BE567">
            <v>1.0202161074273544</v>
          </cell>
          <cell r="CP567">
            <v>26.958333333333332</v>
          </cell>
          <cell r="CV567">
            <v>93.161001036580032</v>
          </cell>
          <cell r="DA567">
            <v>3.7878767676767673</v>
          </cell>
          <cell r="DD567">
            <v>1.003974249668077</v>
          </cell>
          <cell r="FJ567">
            <v>49.503826516148081</v>
          </cell>
          <cell r="FK567">
            <v>0.26292329595637781</v>
          </cell>
          <cell r="FL567">
            <v>-0.22128998197469973</v>
          </cell>
          <cell r="FO567">
            <v>1</v>
          </cell>
        </row>
        <row r="568">
          <cell r="A568">
            <v>501625</v>
          </cell>
          <cell r="C568" t="str">
            <v>Alvarez, Jose</v>
          </cell>
          <cell r="Q568" t="str">
            <v>R</v>
          </cell>
          <cell r="AJ568">
            <v>4.0959486977551594</v>
          </cell>
          <cell r="AR568">
            <v>38.678414909704856</v>
          </cell>
          <cell r="AS568">
            <v>9.5611887941639065E-2</v>
          </cell>
          <cell r="AT568">
            <v>0.71269072098537822</v>
          </cell>
          <cell r="BE568">
            <v>0.90905028753445083</v>
          </cell>
          <cell r="CP568">
            <v>27.125</v>
          </cell>
          <cell r="CV568">
            <v>91.113959183424299</v>
          </cell>
          <cell r="DA568">
            <v>2.4363656565656564</v>
          </cell>
          <cell r="DD568">
            <v>1.0458353103243074</v>
          </cell>
          <cell r="FJ568">
            <v>60.623369950370375</v>
          </cell>
          <cell r="FK568">
            <v>0.26278263978444261</v>
          </cell>
          <cell r="FL568">
            <v>-0.15665797334927845</v>
          </cell>
          <cell r="FO568">
            <v>1</v>
          </cell>
        </row>
        <row r="569">
          <cell r="A569">
            <v>501627</v>
          </cell>
          <cell r="C569" t="str">
            <v>Cabral, Cesar</v>
          </cell>
          <cell r="Q569" t="str">
            <v>R</v>
          </cell>
          <cell r="AJ569">
            <v>5.8748176688663172</v>
          </cell>
          <cell r="AR569">
            <v>16.8</v>
          </cell>
          <cell r="AS569">
            <v>-1.0842643599328743</v>
          </cell>
          <cell r="AT569">
            <v>0.58401457356752795</v>
          </cell>
          <cell r="BE569">
            <v>1.23196026947921</v>
          </cell>
          <cell r="CP569">
            <v>27.375</v>
          </cell>
          <cell r="CV569">
            <v>90.382496363170887</v>
          </cell>
          <cell r="DA569">
            <v>0.10303232323232323</v>
          </cell>
          <cell r="DD569">
            <v>1.1778877625333366</v>
          </cell>
          <cell r="FJ569">
            <v>42</v>
          </cell>
          <cell r="FK569">
            <v>0.26300000000000001</v>
          </cell>
          <cell r="FL569">
            <v>-0.42951205571282147</v>
          </cell>
          <cell r="FO569">
            <v>1</v>
          </cell>
        </row>
        <row r="570">
          <cell r="A570">
            <v>501645</v>
          </cell>
          <cell r="C570" t="str">
            <v>Gomez, Leuris</v>
          </cell>
          <cell r="Q570" t="str">
            <v>R</v>
          </cell>
          <cell r="AJ570">
            <v>4.4791120337645713</v>
          </cell>
          <cell r="AR570">
            <v>16.733282222222222</v>
          </cell>
          <cell r="AS570">
            <v>-2.4571821095489828E-2</v>
          </cell>
          <cell r="AT570">
            <v>0.78392083501766896</v>
          </cell>
          <cell r="BE570">
            <v>0.60733978428664903</v>
          </cell>
          <cell r="CP570">
            <v>29.708333333333332</v>
          </cell>
          <cell r="CV570">
            <v>92.1</v>
          </cell>
          <cell r="DA570">
            <v>0</v>
          </cell>
          <cell r="DD570">
            <v>1.1992117826781514</v>
          </cell>
          <cell r="FJ570">
            <v>41.833205555555551</v>
          </cell>
          <cell r="FK570">
            <v>0.26300000000000001</v>
          </cell>
          <cell r="FL570">
            <v>0.18395710099682802</v>
          </cell>
          <cell r="FO570">
            <v>0.66750726959828555</v>
          </cell>
        </row>
        <row r="571">
          <cell r="A571">
            <v>501679</v>
          </cell>
          <cell r="C571" t="str">
            <v>De Los Santos, Frank</v>
          </cell>
          <cell r="Q571" t="str">
            <v>R</v>
          </cell>
          <cell r="AJ571">
            <v>5.8492143285270002</v>
          </cell>
          <cell r="AR571">
            <v>16.8</v>
          </cell>
          <cell r="AS571">
            <v>0.68965062938581134</v>
          </cell>
          <cell r="AT571">
            <v>0.92305500564697374</v>
          </cell>
          <cell r="BE571">
            <v>0.84229795650220263</v>
          </cell>
          <cell r="CP571">
            <v>28.625</v>
          </cell>
          <cell r="CV571">
            <v>92.1</v>
          </cell>
          <cell r="DA571">
            <v>0</v>
          </cell>
          <cell r="DD571">
            <v>0.84076925773066558</v>
          </cell>
          <cell r="FJ571">
            <v>42</v>
          </cell>
          <cell r="FK571">
            <v>0.26300000000000001</v>
          </cell>
          <cell r="FL571">
            <v>-6.723483794311042E-3</v>
          </cell>
          <cell r="FO571">
            <v>1</v>
          </cell>
        </row>
        <row r="572">
          <cell r="A572">
            <v>501697</v>
          </cell>
          <cell r="C572" t="str">
            <v>Marinez, Jhan</v>
          </cell>
          <cell r="Q572" t="str">
            <v>R</v>
          </cell>
          <cell r="AJ572">
            <v>4.5190210590077369</v>
          </cell>
          <cell r="AR572">
            <v>23.011782525614812</v>
          </cell>
          <cell r="AS572">
            <v>-0.7307721578980616</v>
          </cell>
          <cell r="AT572">
            <v>0.57943446281896205</v>
          </cell>
          <cell r="BE572">
            <v>0.94345556654884444</v>
          </cell>
          <cell r="CP572">
            <v>27.875</v>
          </cell>
          <cell r="CV572">
            <v>93.217646464772727</v>
          </cell>
          <cell r="DA572">
            <v>0.78787676767676784</v>
          </cell>
          <cell r="DD572">
            <v>1.1547731142719491</v>
          </cell>
          <cell r="FJ572">
            <v>57.529456314037027</v>
          </cell>
          <cell r="FK572">
            <v>0.26300000000000001</v>
          </cell>
          <cell r="FL572">
            <v>0.72773641466368555</v>
          </cell>
          <cell r="FO572">
            <v>1</v>
          </cell>
        </row>
        <row r="573">
          <cell r="A573">
            <v>501699</v>
          </cell>
          <cell r="C573" t="str">
            <v>Benjamin, Ramon</v>
          </cell>
          <cell r="Q573" t="str">
            <v>R</v>
          </cell>
          <cell r="AJ573">
            <v>5.8470384163111753</v>
          </cell>
          <cell r="AR573">
            <v>19.312191000293335</v>
          </cell>
          <cell r="AS573">
            <v>-0.81943062173209869</v>
          </cell>
          <cell r="AT573">
            <v>0.66922912148891167</v>
          </cell>
          <cell r="BE573">
            <v>0.88401599975753209</v>
          </cell>
          <cell r="CP573">
            <v>29.041666666666668</v>
          </cell>
          <cell r="CV573">
            <v>92.1</v>
          </cell>
          <cell r="DA573">
            <v>0</v>
          </cell>
          <cell r="DD573">
            <v>0.91061148801942438</v>
          </cell>
          <cell r="FJ573">
            <v>48.280477500733333</v>
          </cell>
          <cell r="FK573">
            <v>0.26300000000000001</v>
          </cell>
          <cell r="FL573">
            <v>-4.0389702506225943E-2</v>
          </cell>
          <cell r="FO573">
            <v>1</v>
          </cell>
        </row>
        <row r="574">
          <cell r="A574">
            <v>501725</v>
          </cell>
          <cell r="C574" t="str">
            <v>Arias, Jonathan</v>
          </cell>
          <cell r="Q574" t="str">
            <v>R</v>
          </cell>
          <cell r="AJ574">
            <v>4.9247013672989377</v>
          </cell>
          <cell r="AR574">
            <v>16.8</v>
          </cell>
          <cell r="AS574">
            <v>-1.389304680009644</v>
          </cell>
          <cell r="AT574">
            <v>0.90024158806647048</v>
          </cell>
          <cell r="BE574">
            <v>0.92633810493395674</v>
          </cell>
          <cell r="CP574">
            <v>28.375</v>
          </cell>
          <cell r="CV574">
            <v>92.1</v>
          </cell>
          <cell r="DA574">
            <v>0</v>
          </cell>
          <cell r="DD574">
            <v>1.0751239535030293</v>
          </cell>
          <cell r="FJ574">
            <v>42</v>
          </cell>
          <cell r="FK574">
            <v>0.26300000000000001</v>
          </cell>
          <cell r="FL574">
            <v>-0.45024456085981124</v>
          </cell>
          <cell r="FO574">
            <v>1</v>
          </cell>
        </row>
        <row r="575">
          <cell r="A575">
            <v>501789</v>
          </cell>
          <cell r="C575" t="str">
            <v>Harris, Will</v>
          </cell>
          <cell r="Q575" t="str">
            <v>R</v>
          </cell>
          <cell r="AJ575">
            <v>3.2595851075242956</v>
          </cell>
          <cell r="AR575">
            <v>55.900612542962897</v>
          </cell>
          <cell r="AS575">
            <v>0.42072434144126003</v>
          </cell>
          <cell r="AT575">
            <v>0.64512429355883372</v>
          </cell>
          <cell r="BE575">
            <v>1.3145360301835385</v>
          </cell>
          <cell r="CP575">
            <v>31.875</v>
          </cell>
          <cell r="CV575">
            <v>90.834930487454571</v>
          </cell>
          <cell r="DA575">
            <v>3.9454545454545453</v>
          </cell>
          <cell r="DD575">
            <v>1.1075833011777281</v>
          </cell>
          <cell r="FJ575">
            <v>55.900612542962897</v>
          </cell>
          <cell r="FK575">
            <v>0.26246167947844701</v>
          </cell>
          <cell r="FL575">
            <v>0.33999418178384927</v>
          </cell>
          <cell r="FO575">
            <v>1</v>
          </cell>
        </row>
        <row r="576">
          <cell r="A576">
            <v>501817</v>
          </cell>
          <cell r="C576" t="str">
            <v>Barnette, Tony</v>
          </cell>
          <cell r="Q576" t="str">
            <v>R</v>
          </cell>
          <cell r="AJ576">
            <v>4.0579491538989885</v>
          </cell>
          <cell r="AR576">
            <v>32.248329269573922</v>
          </cell>
          <cell r="AS576">
            <v>1.6950535010819814</v>
          </cell>
          <cell r="AT576">
            <v>0.79576379985251022</v>
          </cell>
          <cell r="BE576">
            <v>0.89902392839097611</v>
          </cell>
          <cell r="CP576">
            <v>32.625</v>
          </cell>
          <cell r="CV576">
            <v>90.895541201614833</v>
          </cell>
          <cell r="DA576">
            <v>0.93939595959595978</v>
          </cell>
          <cell r="DD576">
            <v>0.97901371971034823</v>
          </cell>
          <cell r="FJ576">
            <v>46.820705135555485</v>
          </cell>
          <cell r="FK576">
            <v>0.26300000000000001</v>
          </cell>
          <cell r="FL576">
            <v>0.87932861027155307</v>
          </cell>
          <cell r="FO576">
            <v>1</v>
          </cell>
        </row>
        <row r="577">
          <cell r="A577">
            <v>501822</v>
          </cell>
          <cell r="C577" t="str">
            <v>Hatcher, Chris</v>
          </cell>
          <cell r="Q577" t="str">
            <v>R</v>
          </cell>
          <cell r="AJ577">
            <v>3.9673097821311014</v>
          </cell>
          <cell r="AR577">
            <v>43.638327387119709</v>
          </cell>
          <cell r="AS577">
            <v>-0.68424432126222778</v>
          </cell>
          <cell r="AT577">
            <v>0.54652415343422267</v>
          </cell>
          <cell r="BE577">
            <v>0.8783246066644631</v>
          </cell>
          <cell r="CP577">
            <v>31.458333333333332</v>
          </cell>
          <cell r="CV577">
            <v>94.388536080517966</v>
          </cell>
          <cell r="DA577">
            <v>3.0787858585858583</v>
          </cell>
          <cell r="DD577">
            <v>1.1215868711574626</v>
          </cell>
          <cell r="FJ577">
            <v>53.877621347199998</v>
          </cell>
          <cell r="FK577">
            <v>0.26392935749659691</v>
          </cell>
          <cell r="FL577">
            <v>-0.15989344917060797</v>
          </cell>
          <cell r="FO577">
            <v>1</v>
          </cell>
        </row>
        <row r="578">
          <cell r="A578">
            <v>501852</v>
          </cell>
          <cell r="C578" t="str">
            <v>Billings, Bruce</v>
          </cell>
          <cell r="Q578" t="str">
            <v>S</v>
          </cell>
          <cell r="AJ578">
            <v>5.456015012564702</v>
          </cell>
          <cell r="AR578">
            <v>44.765643675975667</v>
          </cell>
          <cell r="AS578">
            <v>-0.33207758698556117</v>
          </cell>
          <cell r="AT578">
            <v>0.21194688619524799</v>
          </cell>
          <cell r="BE578">
            <v>0.68852838883077228</v>
          </cell>
          <cell r="CP578">
            <v>30.625</v>
          </cell>
          <cell r="CV578">
            <v>85.889702005476536</v>
          </cell>
          <cell r="DA578">
            <v>6.6666666666666666E-2</v>
          </cell>
          <cell r="DD578">
            <v>0.9324866801065379</v>
          </cell>
          <cell r="FJ578">
            <v>111.91410918993915</v>
          </cell>
          <cell r="FK578">
            <v>0.26300000000000001</v>
          </cell>
          <cell r="FL578">
            <v>-9.8716804359368832E-2</v>
          </cell>
          <cell r="FO578">
            <v>0</v>
          </cell>
        </row>
        <row r="579">
          <cell r="A579">
            <v>501870</v>
          </cell>
          <cell r="C579" t="str">
            <v>Teaford, Everett</v>
          </cell>
          <cell r="Q579" t="str">
            <v>S</v>
          </cell>
          <cell r="AJ579">
            <v>6.2970902361323278</v>
          </cell>
          <cell r="AR579">
            <v>42.342296296296297</v>
          </cell>
          <cell r="AS579">
            <v>-0.12401638863757457</v>
          </cell>
          <cell r="AT579">
            <v>0.59398692864011504</v>
          </cell>
          <cell r="BE579">
            <v>0.75777831851375121</v>
          </cell>
          <cell r="CP579">
            <v>32.125</v>
          </cell>
          <cell r="CV579">
            <v>89.69831560075292</v>
          </cell>
          <cell r="DA579">
            <v>0.67676969696969702</v>
          </cell>
          <cell r="DD579">
            <v>1.0824481801245027</v>
          </cell>
          <cell r="FJ579">
            <v>105.85574074074074</v>
          </cell>
          <cell r="FK579">
            <v>0.26300000000000001</v>
          </cell>
          <cell r="FL579">
            <v>5.6280347018843289E-2</v>
          </cell>
          <cell r="FO579">
            <v>0</v>
          </cell>
        </row>
        <row r="580">
          <cell r="A580">
            <v>501873</v>
          </cell>
          <cell r="C580" t="str">
            <v>McClendon, Mike</v>
          </cell>
          <cell r="Q580" t="str">
            <v>S</v>
          </cell>
          <cell r="AJ580">
            <v>5.9223423803059303</v>
          </cell>
          <cell r="AR580">
            <v>43.002296296296294</v>
          </cell>
          <cell r="AS580">
            <v>-1.0986344408648097</v>
          </cell>
          <cell r="AT580">
            <v>0.79799259985951665</v>
          </cell>
          <cell r="BE580">
            <v>0.98200899331317848</v>
          </cell>
          <cell r="CP580">
            <v>31.208333333333332</v>
          </cell>
          <cell r="CV580">
            <v>91.6</v>
          </cell>
          <cell r="DA580">
            <v>0.29495151515151519</v>
          </cell>
          <cell r="DD580">
            <v>0.79748671793547388</v>
          </cell>
          <cell r="FJ580">
            <v>107.50574074074073</v>
          </cell>
          <cell r="FK580">
            <v>0.26300000000000001</v>
          </cell>
          <cell r="FL580">
            <v>0.20394926347013512</v>
          </cell>
          <cell r="FO580">
            <v>0.30387180232821498</v>
          </cell>
        </row>
        <row r="581">
          <cell r="A581">
            <v>501879</v>
          </cell>
          <cell r="C581" t="str">
            <v>Pucetas, Kevin</v>
          </cell>
          <cell r="Q581" t="str">
            <v>S</v>
          </cell>
          <cell r="AJ581">
            <v>8.8283727738337472</v>
          </cell>
          <cell r="AR581">
            <v>42.702296296296304</v>
          </cell>
          <cell r="AS581">
            <v>0.78134613684903553</v>
          </cell>
          <cell r="AT581">
            <v>0.90587074678111557</v>
          </cell>
          <cell r="BE581">
            <v>0.89986809701419634</v>
          </cell>
          <cell r="CP581">
            <v>31.625</v>
          </cell>
          <cell r="CV581">
            <v>92.1</v>
          </cell>
          <cell r="DA581">
            <v>0</v>
          </cell>
          <cell r="DD581">
            <v>0.9841346593876551</v>
          </cell>
          <cell r="FJ581">
            <v>106.75574074074075</v>
          </cell>
          <cell r="FK581">
            <v>0.26300000000000001</v>
          </cell>
          <cell r="FL581">
            <v>0.46637809142845021</v>
          </cell>
          <cell r="FO581">
            <v>0.43392824665693985</v>
          </cell>
        </row>
        <row r="582">
          <cell r="A582">
            <v>501925</v>
          </cell>
          <cell r="C582" t="str">
            <v>Smith, Joe</v>
          </cell>
          <cell r="Q582" t="str">
            <v>R</v>
          </cell>
          <cell r="AJ582">
            <v>3.7050139747815094</v>
          </cell>
          <cell r="AR582">
            <v>52.854083093855557</v>
          </cell>
          <cell r="AS582">
            <v>4.1584738931805906E-2</v>
          </cell>
          <cell r="AT582">
            <v>0.32796464480957632</v>
          </cell>
          <cell r="BE582">
            <v>1.0111368057967596</v>
          </cell>
          <cell r="CP582">
            <v>32.291666666666664</v>
          </cell>
          <cell r="CV582">
            <v>86.933584124747753</v>
          </cell>
          <cell r="DA582">
            <v>10.175759595959594</v>
          </cell>
          <cell r="DD582">
            <v>0.84546194746427739</v>
          </cell>
          <cell r="FJ582">
            <v>52.854083093855557</v>
          </cell>
          <cell r="FK582">
            <v>0.26300000000000001</v>
          </cell>
          <cell r="FL582">
            <v>0.37792639529133687</v>
          </cell>
          <cell r="FO582">
            <v>1</v>
          </cell>
        </row>
        <row r="583">
          <cell r="A583">
            <v>501936</v>
          </cell>
          <cell r="C583" t="str">
            <v>Buschmann, Matt</v>
          </cell>
          <cell r="Q583" t="str">
            <v>S</v>
          </cell>
          <cell r="AJ583">
            <v>5.5706237785327737</v>
          </cell>
          <cell r="AR583">
            <v>56.052211479645671</v>
          </cell>
          <cell r="AS583">
            <v>-0.25113826405860235</v>
          </cell>
          <cell r="AT583">
            <v>0.33247578775074638</v>
          </cell>
          <cell r="BE583">
            <v>0.87923307918884686</v>
          </cell>
          <cell r="CP583">
            <v>32.375</v>
          </cell>
          <cell r="CV583">
            <v>88.695541201614844</v>
          </cell>
          <cell r="DA583">
            <v>2.6260606060606061E-2</v>
          </cell>
          <cell r="DD583">
            <v>0.93946749908403149</v>
          </cell>
          <cell r="FJ583">
            <v>140.13052869911417</v>
          </cell>
          <cell r="FK583">
            <v>0.26300000000000001</v>
          </cell>
          <cell r="FL583">
            <v>0.15995320807027505</v>
          </cell>
          <cell r="FO583">
            <v>0</v>
          </cell>
        </row>
        <row r="584">
          <cell r="A584">
            <v>501955</v>
          </cell>
          <cell r="C584" t="str">
            <v>Chamberlain, Joba</v>
          </cell>
          <cell r="Q584" t="str">
            <v>R</v>
          </cell>
          <cell r="AJ584">
            <v>3.8590016483809708</v>
          </cell>
          <cell r="AR584">
            <v>41.867889878422531</v>
          </cell>
          <cell r="AS584">
            <v>-0.52947371207653771</v>
          </cell>
          <cell r="AT584">
            <v>0.6503297327609967</v>
          </cell>
          <cell r="BE584">
            <v>1.045038918657837</v>
          </cell>
          <cell r="CP584">
            <v>30.791666666666668</v>
          </cell>
          <cell r="CV584">
            <v>92.180690204986206</v>
          </cell>
          <cell r="DA584">
            <v>7.4100989898989891</v>
          </cell>
          <cell r="DD584">
            <v>1.006261665894707</v>
          </cell>
          <cell r="FJ584">
            <v>43.83980761316873</v>
          </cell>
          <cell r="FK584">
            <v>0.2626888490222074</v>
          </cell>
          <cell r="FL584">
            <v>0.29025818666685743</v>
          </cell>
          <cell r="FO584">
            <v>1</v>
          </cell>
        </row>
        <row r="585">
          <cell r="A585">
            <v>501957</v>
          </cell>
          <cell r="C585" t="str">
            <v>Tillman, Chris</v>
          </cell>
          <cell r="Q585" t="str">
            <v>S</v>
          </cell>
          <cell r="AJ585">
            <v>3.7503430184829933</v>
          </cell>
          <cell r="AR585">
            <v>172.55396090534981</v>
          </cell>
          <cell r="AS585">
            <v>0.44872393300803326</v>
          </cell>
          <cell r="AT585">
            <v>0.67684570302547031</v>
          </cell>
          <cell r="BE585">
            <v>1.211131020319403</v>
          </cell>
          <cell r="CP585">
            <v>28.208333333333332</v>
          </cell>
          <cell r="CV585">
            <v>91.56804420825398</v>
          </cell>
          <cell r="DA585">
            <v>6.0868666666666664</v>
          </cell>
          <cell r="DD585">
            <v>0.9227962397213002</v>
          </cell>
          <cell r="FJ585">
            <v>172.55396090534981</v>
          </cell>
          <cell r="FK585">
            <v>0.25925313423778679</v>
          </cell>
          <cell r="FL585">
            <v>0.1486496145379366</v>
          </cell>
          <cell r="FO585">
            <v>0</v>
          </cell>
        </row>
        <row r="586">
          <cell r="A586">
            <v>501958</v>
          </cell>
          <cell r="C586" t="str">
            <v>Giardina, Carmine</v>
          </cell>
          <cell r="Q586" t="str">
            <v>R</v>
          </cell>
          <cell r="AJ586">
            <v>5.9506879852415402</v>
          </cell>
          <cell r="AR586">
            <v>16.8</v>
          </cell>
          <cell r="AS586">
            <v>-0.15110537660104276</v>
          </cell>
          <cell r="AT586">
            <v>0.8174754829739197</v>
          </cell>
          <cell r="BE586">
            <v>0.95269487949120701</v>
          </cell>
          <cell r="CP586">
            <v>28.375</v>
          </cell>
          <cell r="CV586">
            <v>92.1</v>
          </cell>
          <cell r="DA586">
            <v>0</v>
          </cell>
          <cell r="DD586">
            <v>1.0413170690212721</v>
          </cell>
          <cell r="FJ586">
            <v>42</v>
          </cell>
          <cell r="FK586">
            <v>0.26300000000000001</v>
          </cell>
          <cell r="FL586">
            <v>-7.3435198828257888E-4</v>
          </cell>
          <cell r="FO586">
            <v>1</v>
          </cell>
        </row>
        <row r="587">
          <cell r="A587">
            <v>501985</v>
          </cell>
          <cell r="C587" t="str">
            <v>Minor, Mike</v>
          </cell>
          <cell r="Q587" t="str">
            <v>S</v>
          </cell>
          <cell r="AJ587">
            <v>4.5118567643649712</v>
          </cell>
          <cell r="AR587">
            <v>126.91419767594277</v>
          </cell>
          <cell r="AS587">
            <v>-0.65943352720636184</v>
          </cell>
          <cell r="AT587">
            <v>0.68799946668012024</v>
          </cell>
          <cell r="BE587">
            <v>0.87521616858246498</v>
          </cell>
          <cell r="CP587">
            <v>28.541666666666668</v>
          </cell>
          <cell r="CV587">
            <v>91.820556370739126</v>
          </cell>
          <cell r="DA587">
            <v>3.955557575757576</v>
          </cell>
          <cell r="DD587">
            <v>1.06666543003397</v>
          </cell>
          <cell r="FJ587">
            <v>126.91419767594277</v>
          </cell>
          <cell r="FK587">
            <v>0.27116193570013603</v>
          </cell>
          <cell r="FL587">
            <v>9.1766913173029097E-2</v>
          </cell>
          <cell r="FO587">
            <v>0</v>
          </cell>
        </row>
        <row r="588">
          <cell r="A588">
            <v>501989</v>
          </cell>
          <cell r="C588" t="str">
            <v>Oliver, Andy</v>
          </cell>
          <cell r="Q588" t="str">
            <v>S</v>
          </cell>
          <cell r="AJ588">
            <v>5.1737411498607377</v>
          </cell>
          <cell r="AR588">
            <v>48.022715916049385</v>
          </cell>
          <cell r="AS588">
            <v>0.18205952172544193</v>
          </cell>
          <cell r="AT588">
            <v>0.7761416500408379</v>
          </cell>
          <cell r="BE588">
            <v>0.93905271163595005</v>
          </cell>
          <cell r="CP588">
            <v>28.541666666666668</v>
          </cell>
          <cell r="CV588">
            <v>92.1</v>
          </cell>
          <cell r="DA588">
            <v>0.19192121212121213</v>
          </cell>
          <cell r="DD588">
            <v>1.1796304454733284</v>
          </cell>
          <cell r="FJ588">
            <v>120.05678979012346</v>
          </cell>
          <cell r="FK588">
            <v>0.26300000000000001</v>
          </cell>
          <cell r="FL588">
            <v>0.19072274012240328</v>
          </cell>
          <cell r="FO588">
            <v>0.37230892424843265</v>
          </cell>
        </row>
        <row r="589">
          <cell r="A589">
            <v>501992</v>
          </cell>
          <cell r="C589" t="str">
            <v>Karns, Nathan</v>
          </cell>
          <cell r="Q589" t="str">
            <v>S</v>
          </cell>
          <cell r="AJ589">
            <v>4.2256023932933173</v>
          </cell>
          <cell r="AR589">
            <v>127.7472220555555</v>
          </cell>
          <cell r="AS589">
            <v>-0.31539125676708984</v>
          </cell>
          <cell r="AT589">
            <v>0.53532630999573039</v>
          </cell>
          <cell r="BE589">
            <v>0.96883771858935541</v>
          </cell>
          <cell r="CP589">
            <v>28.625</v>
          </cell>
          <cell r="CV589">
            <v>92.406604842947075</v>
          </cell>
          <cell r="DA589">
            <v>1.6080787878787881</v>
          </cell>
          <cell r="DD589">
            <v>1.1801133066794729</v>
          </cell>
          <cell r="FJ589">
            <v>127.7472220555555</v>
          </cell>
          <cell r="FK589">
            <v>0.26791252641222596</v>
          </cell>
          <cell r="FL589">
            <v>7.0944475073629415E-2</v>
          </cell>
          <cell r="FO589">
            <v>0</v>
          </cell>
        </row>
        <row r="590">
          <cell r="A590">
            <v>501993</v>
          </cell>
          <cell r="C590" t="str">
            <v>Kimball, Cole</v>
          </cell>
          <cell r="Q590" t="str">
            <v>R</v>
          </cell>
          <cell r="AJ590">
            <v>5.5625643931133348</v>
          </cell>
          <cell r="AR590">
            <v>16.556882222222221</v>
          </cell>
          <cell r="AS590">
            <v>5.6305943001567361E-2</v>
          </cell>
          <cell r="AT590">
            <v>0.95086624451414037</v>
          </cell>
          <cell r="BE590">
            <v>0.96155618790284192</v>
          </cell>
          <cell r="CP590">
            <v>30.875</v>
          </cell>
          <cell r="CV590">
            <v>92.1</v>
          </cell>
          <cell r="DA590">
            <v>0</v>
          </cell>
          <cell r="DD590">
            <v>1.2556341940102287</v>
          </cell>
          <cell r="FJ590">
            <v>41.392205555555549</v>
          </cell>
          <cell r="FK590">
            <v>0.26300000000000001</v>
          </cell>
          <cell r="FL590">
            <v>-0.77904633312365223</v>
          </cell>
          <cell r="FO590">
            <v>1</v>
          </cell>
        </row>
        <row r="591">
          <cell r="A591">
            <v>502004</v>
          </cell>
          <cell r="C591" t="str">
            <v>Kontos, George</v>
          </cell>
          <cell r="Q591" t="str">
            <v>R</v>
          </cell>
          <cell r="AJ591">
            <v>4.350330706877922</v>
          </cell>
          <cell r="AR591">
            <v>22.983504328462228</v>
          </cell>
          <cell r="AS591">
            <v>1.3755798439973375</v>
          </cell>
          <cell r="AT591">
            <v>0.54590926808195317</v>
          </cell>
          <cell r="BE591">
            <v>1.0805153154429761</v>
          </cell>
          <cell r="CP591">
            <v>31.041666666666668</v>
          </cell>
          <cell r="CV591">
            <v>89.714067650045791</v>
          </cell>
          <cell r="DA591">
            <v>4.6060585858585856</v>
          </cell>
          <cell r="DD591">
            <v>1.0122494266299999</v>
          </cell>
          <cell r="FJ591">
            <v>57.458760821155565</v>
          </cell>
          <cell r="FK591">
            <v>0.2620622843630539</v>
          </cell>
          <cell r="FL591">
            <v>8.1516240185159974E-2</v>
          </cell>
          <cell r="FO591">
            <v>1</v>
          </cell>
        </row>
        <row r="592">
          <cell r="A592">
            <v>502006</v>
          </cell>
          <cell r="C592" t="str">
            <v>Seidel, R.J.</v>
          </cell>
          <cell r="Q592" t="str">
            <v>R</v>
          </cell>
          <cell r="AJ592">
            <v>5.5674729491289439</v>
          </cell>
          <cell r="AR592">
            <v>16.8</v>
          </cell>
          <cell r="AS592">
            <v>-1.322936007466069</v>
          </cell>
          <cell r="AT592">
            <v>0.87834366801547614</v>
          </cell>
          <cell r="BE592">
            <v>1.3017406184664335</v>
          </cell>
          <cell r="CP592">
            <v>28.791666666666668</v>
          </cell>
          <cell r="CV592">
            <v>92.1</v>
          </cell>
          <cell r="DA592">
            <v>0</v>
          </cell>
          <cell r="DD592">
            <v>1.1545450094640259</v>
          </cell>
          <cell r="FJ592">
            <v>42</v>
          </cell>
          <cell r="FK592">
            <v>0.26300000000000001</v>
          </cell>
          <cell r="FL592">
            <v>-0.31930012341398883</v>
          </cell>
          <cell r="FO592">
            <v>0.58779860476726897</v>
          </cell>
        </row>
        <row r="593">
          <cell r="A593">
            <v>502009</v>
          </cell>
          <cell r="C593" t="str">
            <v>Latos, Mat</v>
          </cell>
          <cell r="Q593" t="str">
            <v>S</v>
          </cell>
          <cell r="AJ593">
            <v>4.7075204291588362</v>
          </cell>
          <cell r="AR593">
            <v>99.565694043797009</v>
          </cell>
          <cell r="AS593">
            <v>0.61547466375584647</v>
          </cell>
          <cell r="AT593">
            <v>0.64158341261554452</v>
          </cell>
          <cell r="BE593">
            <v>1.4890614972652489</v>
          </cell>
          <cell r="CP593">
            <v>28.541666666666668</v>
          </cell>
          <cell r="CV593">
            <v>90.318548151121988</v>
          </cell>
          <cell r="DA593">
            <v>6.8404060606060604</v>
          </cell>
          <cell r="DD593">
            <v>0.99170607963134927</v>
          </cell>
          <cell r="FJ593">
            <v>114.847324836214</v>
          </cell>
          <cell r="FK593">
            <v>0.26413469209197482</v>
          </cell>
          <cell r="FL593">
            <v>-6.6440713139497939E-2</v>
          </cell>
          <cell r="FO593">
            <v>0</v>
          </cell>
        </row>
        <row r="594">
          <cell r="A594">
            <v>502010</v>
          </cell>
          <cell r="C594" t="str">
            <v>Brigham, Jake</v>
          </cell>
          <cell r="Q594" t="str">
            <v>S</v>
          </cell>
          <cell r="AJ594">
            <v>5.7932933210812845</v>
          </cell>
          <cell r="AR594">
            <v>45.634343338730375</v>
          </cell>
          <cell r="AS594">
            <v>-0.13653113926290639</v>
          </cell>
          <cell r="AT594">
            <v>0.52516214783142645</v>
          </cell>
          <cell r="BE594">
            <v>1.2678174824168977</v>
          </cell>
          <cell r="CP594">
            <v>28.375</v>
          </cell>
          <cell r="CV594">
            <v>90.105567591199986</v>
          </cell>
          <cell r="DA594">
            <v>0.10101212121212122</v>
          </cell>
          <cell r="DD594">
            <v>0.97525180972388537</v>
          </cell>
          <cell r="FJ594">
            <v>114.08585834682593</v>
          </cell>
          <cell r="FK594">
            <v>0.26267513777604068</v>
          </cell>
          <cell r="FL594">
            <v>-0.20434640520604555</v>
          </cell>
          <cell r="FO594">
            <v>0</v>
          </cell>
        </row>
        <row r="595">
          <cell r="A595">
            <v>502011</v>
          </cell>
          <cell r="C595" t="str">
            <v>Claiborne, Preston</v>
          </cell>
          <cell r="Q595" t="str">
            <v>R</v>
          </cell>
          <cell r="AJ595">
            <v>4.4593960607325505</v>
          </cell>
          <cell r="AR595">
            <v>16.8</v>
          </cell>
          <cell r="AS595">
            <v>7.5103963450263198E-2</v>
          </cell>
          <cell r="AT595">
            <v>0.6919419686952667</v>
          </cell>
          <cell r="BE595">
            <v>0.89710248098384837</v>
          </cell>
          <cell r="CP595">
            <v>28.458333333333332</v>
          </cell>
          <cell r="CV595">
            <v>90.279029936389492</v>
          </cell>
          <cell r="DA595">
            <v>1.2969676767676765</v>
          </cell>
          <cell r="DD595">
            <v>1.0842277805087668</v>
          </cell>
          <cell r="FJ595">
            <v>42</v>
          </cell>
          <cell r="FK595">
            <v>0.2631414894245544</v>
          </cell>
          <cell r="FL595">
            <v>5.2111312853279655E-2</v>
          </cell>
          <cell r="FO595">
            <v>1</v>
          </cell>
        </row>
        <row r="596">
          <cell r="A596">
            <v>502026</v>
          </cell>
          <cell r="C596" t="str">
            <v>Jeffress, Jeremy</v>
          </cell>
          <cell r="Q596" t="str">
            <v>R</v>
          </cell>
          <cell r="AJ596">
            <v>3.4566125257461313</v>
          </cell>
          <cell r="AR596">
            <v>59.531629209629564</v>
          </cell>
          <cell r="AS596">
            <v>-6.3265771063119133E-2</v>
          </cell>
          <cell r="AT596">
            <v>0.50504138226620743</v>
          </cell>
          <cell r="BE596">
            <v>1.3036982704717486</v>
          </cell>
          <cell r="CP596">
            <v>28.791666666666668</v>
          </cell>
          <cell r="CV596">
            <v>94.170000006719874</v>
          </cell>
          <cell r="DA596">
            <v>3.6303050505050507</v>
          </cell>
          <cell r="DD596">
            <v>0.88824418443738629</v>
          </cell>
          <cell r="FJ596">
            <v>59.531629209629564</v>
          </cell>
          <cell r="FK596">
            <v>0.26300000000000001</v>
          </cell>
          <cell r="FL596">
            <v>0.89283323989293317</v>
          </cell>
          <cell r="FO596">
            <v>1</v>
          </cell>
        </row>
        <row r="597">
          <cell r="A597">
            <v>502028</v>
          </cell>
          <cell r="C597" t="str">
            <v>Wood, Blake</v>
          </cell>
          <cell r="Q597" t="str">
            <v>R</v>
          </cell>
          <cell r="AJ597">
            <v>4.0948680334334373</v>
          </cell>
          <cell r="AR597">
            <v>38.420607123512205</v>
          </cell>
          <cell r="AS597">
            <v>-0.18680885377889198</v>
          </cell>
          <cell r="AT597">
            <v>0.56748653808315774</v>
          </cell>
          <cell r="BE597">
            <v>1.2501692137384699</v>
          </cell>
          <cell r="CP597">
            <v>30.875</v>
          </cell>
          <cell r="CV597">
            <v>94.493123135390192</v>
          </cell>
          <cell r="DA597">
            <v>3.3272727272727272</v>
          </cell>
          <cell r="DD597">
            <v>1.1617182692377954</v>
          </cell>
          <cell r="FJ597">
            <v>60.083415319925933</v>
          </cell>
          <cell r="FK597">
            <v>0.26300000000000001</v>
          </cell>
          <cell r="FL597">
            <v>0.13757196292607038</v>
          </cell>
          <cell r="FO597">
            <v>1</v>
          </cell>
        </row>
        <row r="598">
          <cell r="A598">
            <v>502032</v>
          </cell>
          <cell r="C598" t="str">
            <v>Norris, Bud</v>
          </cell>
          <cell r="Q598" t="str">
            <v>S</v>
          </cell>
          <cell r="AJ598">
            <v>4.3514432686379463</v>
          </cell>
          <cell r="AR598">
            <v>133.06221442718106</v>
          </cell>
          <cell r="AS598">
            <v>-0.20364432719127251</v>
          </cell>
          <cell r="AT598">
            <v>0.51249726721572042</v>
          </cell>
          <cell r="BE598">
            <v>0.83757917535589932</v>
          </cell>
          <cell r="CP598">
            <v>31.291666666666668</v>
          </cell>
          <cell r="CV598">
            <v>93.1497728685206</v>
          </cell>
          <cell r="DA598">
            <v>6.5939393939393938</v>
          </cell>
          <cell r="DD598">
            <v>1.0136008949611448</v>
          </cell>
          <cell r="FJ598">
            <v>133.06221442718106</v>
          </cell>
          <cell r="FK598">
            <v>0.28399134547862603</v>
          </cell>
          <cell r="FL598">
            <v>4.8741041988488408E-2</v>
          </cell>
          <cell r="FO598">
            <v>0</v>
          </cell>
        </row>
        <row r="599">
          <cell r="A599">
            <v>502033</v>
          </cell>
          <cell r="C599" t="str">
            <v>Brewer, Charles</v>
          </cell>
          <cell r="Q599" t="str">
            <v>S</v>
          </cell>
          <cell r="AJ599">
            <v>4.9856007073480448</v>
          </cell>
          <cell r="AR599">
            <v>69.503615131562313</v>
          </cell>
          <cell r="AS599">
            <v>6.075851103027842E-2</v>
          </cell>
          <cell r="AT599">
            <v>0.59066698169539589</v>
          </cell>
          <cell r="BE599">
            <v>0.96764114282189662</v>
          </cell>
          <cell r="CP599">
            <v>28.208333333333332</v>
          </cell>
          <cell r="CV599">
            <v>89.19876371742113</v>
          </cell>
          <cell r="DA599">
            <v>3.6363636363636362E-2</v>
          </cell>
          <cell r="DD599">
            <v>0.91480352565060241</v>
          </cell>
          <cell r="FJ599">
            <v>122.17492971621093</v>
          </cell>
          <cell r="FK599">
            <v>0.26300000000000001</v>
          </cell>
          <cell r="FL599">
            <v>0.11951321320853128</v>
          </cell>
          <cell r="FO599">
            <v>0</v>
          </cell>
        </row>
        <row r="600">
          <cell r="A600">
            <v>502042</v>
          </cell>
          <cell r="C600" t="str">
            <v>Archer, Chris</v>
          </cell>
          <cell r="Q600" t="str">
            <v>S</v>
          </cell>
          <cell r="AJ600">
            <v>3.58135239132731</v>
          </cell>
          <cell r="AR600">
            <v>180.50133686522545</v>
          </cell>
          <cell r="AS600">
            <v>-0.2444439343803389</v>
          </cell>
          <cell r="AT600">
            <v>0.42511404478067183</v>
          </cell>
          <cell r="BE600">
            <v>1.4022283061307743</v>
          </cell>
          <cell r="CP600">
            <v>27.791666666666668</v>
          </cell>
          <cell r="CV600">
            <v>94.299160892466801</v>
          </cell>
          <cell r="DA600">
            <v>4.3292909090909086</v>
          </cell>
          <cell r="DD600">
            <v>1.1965265720067222</v>
          </cell>
          <cell r="FJ600">
            <v>180.50133686522545</v>
          </cell>
          <cell r="FK600">
            <v>0.25854700431151834</v>
          </cell>
          <cell r="FL600">
            <v>-0.1568214361163284</v>
          </cell>
          <cell r="FO600">
            <v>0</v>
          </cell>
        </row>
        <row r="601">
          <cell r="A601">
            <v>502043</v>
          </cell>
          <cell r="C601" t="str">
            <v>Gibson, Kyle</v>
          </cell>
          <cell r="Q601" t="str">
            <v>S</v>
          </cell>
          <cell r="AJ601">
            <v>3.9531434436563981</v>
          </cell>
          <cell r="AR601">
            <v>150.07503040930555</v>
          </cell>
          <cell r="AS601">
            <v>0.16368848050745161</v>
          </cell>
          <cell r="AT601">
            <v>0.66652465310309672</v>
          </cell>
          <cell r="BE601">
            <v>1.2740055868488005</v>
          </cell>
          <cell r="CP601">
            <v>28.708333333333332</v>
          </cell>
          <cell r="CV601">
            <v>91.170560307374316</v>
          </cell>
          <cell r="DA601">
            <v>3.1333333333333333</v>
          </cell>
          <cell r="DD601">
            <v>0.80170199526344343</v>
          </cell>
          <cell r="FJ601">
            <v>150.07503040930555</v>
          </cell>
          <cell r="FK601">
            <v>0.26185079541943918</v>
          </cell>
          <cell r="FL601">
            <v>-9.5860231330875012E-2</v>
          </cell>
          <cell r="FO601">
            <v>0</v>
          </cell>
        </row>
        <row r="602">
          <cell r="A602">
            <v>502046</v>
          </cell>
          <cell r="C602" t="str">
            <v>Locke, Jeff</v>
          </cell>
          <cell r="Q602" t="str">
            <v>S</v>
          </cell>
          <cell r="AJ602">
            <v>4.5705783486158928</v>
          </cell>
          <cell r="AR602">
            <v>136.15207946739812</v>
          </cell>
          <cell r="AS602">
            <v>-9.5986943540300421E-2</v>
          </cell>
          <cell r="AT602">
            <v>0.48677323211069784</v>
          </cell>
          <cell r="BE602">
            <v>1.1450873424926169</v>
          </cell>
          <cell r="CP602">
            <v>28.625</v>
          </cell>
          <cell r="CV602">
            <v>92.92798748202955</v>
          </cell>
          <cell r="DA602">
            <v>3.8141393939393939</v>
          </cell>
          <cell r="DD602">
            <v>0.82690620394892367</v>
          </cell>
          <cell r="FJ602">
            <v>141.5675579294753</v>
          </cell>
          <cell r="FK602">
            <v>0.24708212621366302</v>
          </cell>
          <cell r="FL602">
            <v>-0.10719722060713674</v>
          </cell>
          <cell r="FO602">
            <v>0</v>
          </cell>
        </row>
        <row r="603">
          <cell r="A603">
            <v>502051</v>
          </cell>
          <cell r="C603" t="str">
            <v>Ravin, Josh</v>
          </cell>
          <cell r="Q603" t="str">
            <v>R</v>
          </cell>
          <cell r="AJ603">
            <v>4.4251658816000461</v>
          </cell>
          <cell r="AR603">
            <v>16.8</v>
          </cell>
          <cell r="AS603">
            <v>-0.92860085192492925</v>
          </cell>
          <cell r="AT603">
            <v>0.76457098077499985</v>
          </cell>
          <cell r="BE603">
            <v>1.4935549517829079</v>
          </cell>
          <cell r="CP603">
            <v>28.458333333333332</v>
          </cell>
          <cell r="CV603">
            <v>95.595248799499799</v>
          </cell>
          <cell r="DA603">
            <v>0.20605858585858586</v>
          </cell>
          <cell r="DD603">
            <v>1.4055989810557805</v>
          </cell>
          <cell r="FJ603">
            <v>42</v>
          </cell>
          <cell r="FK603">
            <v>0.26300000000000001</v>
          </cell>
          <cell r="FL603">
            <v>0.57078859258057046</v>
          </cell>
          <cell r="FO603">
            <v>1</v>
          </cell>
        </row>
        <row r="604">
          <cell r="A604">
            <v>502062</v>
          </cell>
          <cell r="C604" t="str">
            <v>Oaks, Alan</v>
          </cell>
          <cell r="Q604" t="str">
            <v>R</v>
          </cell>
          <cell r="AJ604">
            <v>6.2409678762522773</v>
          </cell>
          <cell r="AR604">
            <v>16.8</v>
          </cell>
          <cell r="AS604">
            <v>-0.29795681566855592</v>
          </cell>
          <cell r="AT604">
            <v>0.967405530486937</v>
          </cell>
          <cell r="BE604">
            <v>1.0354833699413879</v>
          </cell>
          <cell r="CP604">
            <v>28.208333333333332</v>
          </cell>
          <cell r="CV604">
            <v>92.1</v>
          </cell>
          <cell r="DA604">
            <v>0</v>
          </cell>
          <cell r="DD604">
            <v>1.2619611014278587</v>
          </cell>
          <cell r="FJ604">
            <v>42</v>
          </cell>
          <cell r="FK604">
            <v>0.26300000000000001</v>
          </cell>
          <cell r="FL604">
            <v>-3.2711461168727456</v>
          </cell>
          <cell r="FO604">
            <v>1</v>
          </cell>
        </row>
        <row r="605">
          <cell r="A605">
            <v>502075</v>
          </cell>
          <cell r="C605" t="str">
            <v>Souza, Justin</v>
          </cell>
          <cell r="Q605" t="str">
            <v>R</v>
          </cell>
          <cell r="AJ605">
            <v>5.1553037488719333</v>
          </cell>
          <cell r="AR605">
            <v>16.582082222222223</v>
          </cell>
          <cell r="AS605">
            <v>-0.43158277306082865</v>
          </cell>
          <cell r="AT605">
            <v>0.90816100709858816</v>
          </cell>
          <cell r="BE605">
            <v>0.74155510119405454</v>
          </cell>
          <cell r="CP605">
            <v>30.708333333333332</v>
          </cell>
          <cell r="CV605">
            <v>92.1</v>
          </cell>
          <cell r="DA605">
            <v>0</v>
          </cell>
          <cell r="DD605">
            <v>0.8843610096360851</v>
          </cell>
          <cell r="FJ605">
            <v>41.455205555555551</v>
          </cell>
          <cell r="FK605">
            <v>0.26300000000000001</v>
          </cell>
          <cell r="FL605">
            <v>-0.22365873487823365</v>
          </cell>
          <cell r="FO605">
            <v>1</v>
          </cell>
        </row>
        <row r="606">
          <cell r="A606">
            <v>502083</v>
          </cell>
          <cell r="C606" t="str">
            <v>McAllister, Zach</v>
          </cell>
          <cell r="Q606" t="str">
            <v>R</v>
          </cell>
          <cell r="AJ606">
            <v>3.6273494851371622</v>
          </cell>
          <cell r="AR606">
            <v>49.657146274274062</v>
          </cell>
          <cell r="AS606">
            <v>-6.2221708260484489E-2</v>
          </cell>
          <cell r="AT606">
            <v>0.52953550196088561</v>
          </cell>
          <cell r="BE606">
            <v>1.3832583547630408</v>
          </cell>
          <cell r="CP606">
            <v>28.541666666666668</v>
          </cell>
          <cell r="CV606">
            <v>93.127609898367325</v>
          </cell>
          <cell r="DA606">
            <v>4.2020202020202024</v>
          </cell>
          <cell r="DD606">
            <v>1.1138848112808493</v>
          </cell>
          <cell r="FJ606">
            <v>49.657146274274062</v>
          </cell>
          <cell r="FK606">
            <v>0.26348359093939605</v>
          </cell>
          <cell r="FL606">
            <v>0.15447599937918177</v>
          </cell>
          <cell r="FO606">
            <v>0.89511419563130357</v>
          </cell>
        </row>
        <row r="607">
          <cell r="A607">
            <v>502085</v>
          </cell>
          <cell r="C607" t="str">
            <v>Robertson, David</v>
          </cell>
          <cell r="Q607" t="str">
            <v>R</v>
          </cell>
          <cell r="AJ607">
            <v>3.1003253161313618</v>
          </cell>
          <cell r="AR607">
            <v>56.542625042555557</v>
          </cell>
          <cell r="AS607">
            <v>4.1547932300767615E-2</v>
          </cell>
          <cell r="AT607">
            <v>0.64446036173543475</v>
          </cell>
          <cell r="BE607">
            <v>0.85536759919678074</v>
          </cell>
          <cell r="CP607">
            <v>31.208333333333332</v>
          </cell>
          <cell r="CV607">
            <v>90.693037882218832</v>
          </cell>
          <cell r="DA607">
            <v>9.1717171717171713</v>
          </cell>
          <cell r="DD607">
            <v>1.3057786725333271</v>
          </cell>
          <cell r="FJ607">
            <v>56.542625042555557</v>
          </cell>
          <cell r="FK607">
            <v>0.26300000000000001</v>
          </cell>
          <cell r="FL607">
            <v>-0.15157933688974182</v>
          </cell>
          <cell r="FO607">
            <v>1</v>
          </cell>
        </row>
        <row r="608">
          <cell r="A608">
            <v>502087</v>
          </cell>
          <cell r="C608" t="str">
            <v>Chapman, Kevin</v>
          </cell>
          <cell r="Q608" t="str">
            <v>R</v>
          </cell>
          <cell r="AJ608">
            <v>5.0930121302576818</v>
          </cell>
          <cell r="AR608">
            <v>23.078049276281483</v>
          </cell>
          <cell r="AS608">
            <v>-0.73200569298963902</v>
          </cell>
          <cell r="AT608">
            <v>0.5259762349051631</v>
          </cell>
          <cell r="BE608">
            <v>1.0545579166793726</v>
          </cell>
          <cell r="CP608">
            <v>28.375</v>
          </cell>
          <cell r="CV608">
            <v>92.145712985803641</v>
          </cell>
          <cell r="DA608">
            <v>0.87878585858585856</v>
          </cell>
          <cell r="DD608">
            <v>1.2732682856797992</v>
          </cell>
          <cell r="FJ608">
            <v>57.695123190703704</v>
          </cell>
          <cell r="FK608">
            <v>0.26300000000000001</v>
          </cell>
          <cell r="FL608">
            <v>0.24213126760928322</v>
          </cell>
          <cell r="FO608">
            <v>1</v>
          </cell>
        </row>
        <row r="609">
          <cell r="A609">
            <v>502102</v>
          </cell>
          <cell r="C609" t="str">
            <v>Below, Duane</v>
          </cell>
          <cell r="Q609" t="str">
            <v>S</v>
          </cell>
          <cell r="AJ609">
            <v>5.4096282225140868</v>
          </cell>
          <cell r="AR609">
            <v>51.396939347695131</v>
          </cell>
          <cell r="AS609">
            <v>2.7055302604935428E-2</v>
          </cell>
          <cell r="AT609">
            <v>0.66395749311347152</v>
          </cell>
          <cell r="BE609">
            <v>0.96451082200455096</v>
          </cell>
          <cell r="CP609">
            <v>30.625</v>
          </cell>
          <cell r="CV609">
            <v>90.485854938271615</v>
          </cell>
          <cell r="DA609">
            <v>0.47272727272727272</v>
          </cell>
          <cell r="DD609">
            <v>0.82313408436999924</v>
          </cell>
          <cell r="FJ609">
            <v>128.49234836923782</v>
          </cell>
          <cell r="FK609">
            <v>0.26300000000000001</v>
          </cell>
          <cell r="FL609">
            <v>0.34295569105569024</v>
          </cell>
          <cell r="FO609">
            <v>0</v>
          </cell>
        </row>
        <row r="610">
          <cell r="A610">
            <v>502103</v>
          </cell>
          <cell r="C610" t="str">
            <v>Antonini, Michael</v>
          </cell>
          <cell r="Q610" t="str">
            <v>S</v>
          </cell>
          <cell r="AJ610">
            <v>5.3056934316345066</v>
          </cell>
          <cell r="AR610">
            <v>43.242296296296303</v>
          </cell>
          <cell r="AS610">
            <v>-1.9277195999026435</v>
          </cell>
          <cell r="AT610">
            <v>0.97385769827607227</v>
          </cell>
          <cell r="BE610">
            <v>0.83725013952341099</v>
          </cell>
          <cell r="CP610">
            <v>30.875</v>
          </cell>
          <cell r="CV610">
            <v>92.1</v>
          </cell>
          <cell r="DA610">
            <v>0</v>
          </cell>
          <cell r="DD610">
            <v>0.96346690310427618</v>
          </cell>
          <cell r="FJ610">
            <v>108.10574074074074</v>
          </cell>
          <cell r="FK610">
            <v>0.26300000000000001</v>
          </cell>
          <cell r="FL610">
            <v>-4.1518828274280217E-2</v>
          </cell>
          <cell r="FO610">
            <v>0</v>
          </cell>
        </row>
        <row r="611">
          <cell r="A611">
            <v>502108</v>
          </cell>
          <cell r="C611" t="str">
            <v>Hill, Nick</v>
          </cell>
          <cell r="Q611" t="str">
            <v>R</v>
          </cell>
          <cell r="AJ611">
            <v>6.1653206297372876</v>
          </cell>
          <cell r="AR611">
            <v>16.46868222222222</v>
          </cell>
          <cell r="AS611">
            <v>-0.54158747596914369</v>
          </cell>
          <cell r="AT611">
            <v>0.81797993717171669</v>
          </cell>
          <cell r="BE611">
            <v>0.77038677890616813</v>
          </cell>
          <cell r="CP611">
            <v>31.458333333333332</v>
          </cell>
          <cell r="CV611">
            <v>92.1</v>
          </cell>
          <cell r="DA611">
            <v>0</v>
          </cell>
          <cell r="DD611">
            <v>1.1279277990338705</v>
          </cell>
          <cell r="FJ611">
            <v>41.171705555555548</v>
          </cell>
          <cell r="FK611">
            <v>0.26300000000000001</v>
          </cell>
          <cell r="FL611">
            <v>0.73107908205282912</v>
          </cell>
          <cell r="FO611">
            <v>1</v>
          </cell>
        </row>
        <row r="612">
          <cell r="A612">
            <v>502130</v>
          </cell>
          <cell r="C612" t="str">
            <v>Runzler, Dan</v>
          </cell>
          <cell r="Q612" t="str">
            <v>R</v>
          </cell>
          <cell r="AJ612">
            <v>5.6145778285826324</v>
          </cell>
          <cell r="AR612">
            <v>16.493882222222222</v>
          </cell>
          <cell r="AS612">
            <v>-0.42638081413230611</v>
          </cell>
          <cell r="AT612">
            <v>0.68152917904226062</v>
          </cell>
          <cell r="BE612">
            <v>1.3314084153883741</v>
          </cell>
          <cell r="CP612">
            <v>31.291666666666668</v>
          </cell>
          <cell r="CV612">
            <v>93.3</v>
          </cell>
          <cell r="DA612">
            <v>1.2767656565656564</v>
          </cell>
          <cell r="DD612">
            <v>1.1503968513855922</v>
          </cell>
          <cell r="FJ612">
            <v>41.23470555555555</v>
          </cell>
          <cell r="FK612">
            <v>0.26300000000000001</v>
          </cell>
          <cell r="FL612">
            <v>-0.11627915155518384</v>
          </cell>
          <cell r="FO612">
            <v>1</v>
          </cell>
        </row>
        <row r="613">
          <cell r="A613">
            <v>502139</v>
          </cell>
          <cell r="C613" t="str">
            <v>Stinson, Josh</v>
          </cell>
          <cell r="Q613" t="str">
            <v>S</v>
          </cell>
          <cell r="AJ613">
            <v>5.660120897436717</v>
          </cell>
          <cell r="AR613">
            <v>44.502237443806578</v>
          </cell>
          <cell r="AS613">
            <v>-0.1958554245629211</v>
          </cell>
          <cell r="AT613">
            <v>0.67399665510477758</v>
          </cell>
          <cell r="BE613">
            <v>1.2974547178631233</v>
          </cell>
          <cell r="CP613">
            <v>28.291666666666668</v>
          </cell>
          <cell r="CV613">
            <v>90.786575893463564</v>
          </cell>
          <cell r="DA613">
            <v>0.31716969696969693</v>
          </cell>
          <cell r="DD613">
            <v>0.99106807928509044</v>
          </cell>
          <cell r="FJ613">
            <v>111.25559360951644</v>
          </cell>
          <cell r="FK613">
            <v>0.26300000000000001</v>
          </cell>
          <cell r="FL613">
            <v>-3.6966207752437294E-2</v>
          </cell>
          <cell r="FO613">
            <v>0</v>
          </cell>
        </row>
        <row r="614">
          <cell r="A614">
            <v>502140</v>
          </cell>
          <cell r="C614" t="str">
            <v>Barfield, Jeremy</v>
          </cell>
          <cell r="Q614" t="str">
            <v>R</v>
          </cell>
          <cell r="AJ614">
            <v>5.9508512528896009</v>
          </cell>
          <cell r="AR614">
            <v>16.8</v>
          </cell>
          <cell r="AS614">
            <v>0.3038061525318842</v>
          </cell>
          <cell r="AT614">
            <v>0.94328187850630896</v>
          </cell>
          <cell r="BE614">
            <v>1.2781998293992831</v>
          </cell>
          <cell r="CP614">
            <v>27.958333333333332</v>
          </cell>
          <cell r="CV614">
            <v>92.1</v>
          </cell>
          <cell r="DA614">
            <v>0</v>
          </cell>
          <cell r="DD614">
            <v>1.4048245409806162</v>
          </cell>
          <cell r="FJ614">
            <v>42</v>
          </cell>
          <cell r="FK614">
            <v>0.26300000000000001</v>
          </cell>
          <cell r="FL614">
            <v>0.39773289928586231</v>
          </cell>
          <cell r="FO614">
            <v>1</v>
          </cell>
        </row>
        <row r="615">
          <cell r="A615">
            <v>502142</v>
          </cell>
          <cell r="C615" t="str">
            <v>Pena, Hassan</v>
          </cell>
          <cell r="Q615" t="str">
            <v>R</v>
          </cell>
          <cell r="AJ615">
            <v>5.5721816089691343</v>
          </cell>
          <cell r="AR615">
            <v>16.493882222222222</v>
          </cell>
          <cell r="AS615">
            <v>0.7416233614577763</v>
          </cell>
          <cell r="AT615">
            <v>0.98470576311488145</v>
          </cell>
          <cell r="BE615">
            <v>0.82180169408101367</v>
          </cell>
          <cell r="CP615">
            <v>31.291666666666668</v>
          </cell>
          <cell r="CV615">
            <v>92.1</v>
          </cell>
          <cell r="DA615">
            <v>0</v>
          </cell>
          <cell r="DD615">
            <v>1.2649402888498009</v>
          </cell>
          <cell r="FJ615">
            <v>41.23470555555555</v>
          </cell>
          <cell r="FK615">
            <v>0.26300000000000001</v>
          </cell>
          <cell r="FL615">
            <v>0.82458764952350805</v>
          </cell>
          <cell r="FO615">
            <v>1</v>
          </cell>
        </row>
        <row r="616">
          <cell r="A616">
            <v>502144</v>
          </cell>
          <cell r="C616" t="str">
            <v>Inman, Jeff</v>
          </cell>
          <cell r="Q616" t="str">
            <v>R</v>
          </cell>
          <cell r="AJ616">
            <v>5.1584698916910323</v>
          </cell>
          <cell r="AR616">
            <v>16.8</v>
          </cell>
          <cell r="AS616">
            <v>0.48016119279345698</v>
          </cell>
          <cell r="AT616">
            <v>0.89442892187233891</v>
          </cell>
          <cell r="BE616">
            <v>1.1264323237363196</v>
          </cell>
          <cell r="CP616">
            <v>28.625</v>
          </cell>
          <cell r="CV616">
            <v>92.1</v>
          </cell>
          <cell r="DA616">
            <v>0</v>
          </cell>
          <cell r="DD616">
            <v>1.0360809073239028</v>
          </cell>
          <cell r="FJ616">
            <v>42</v>
          </cell>
          <cell r="FK616">
            <v>0.26300000000000001</v>
          </cell>
          <cell r="FL616">
            <v>0.84142186709521838</v>
          </cell>
          <cell r="FO616">
            <v>1</v>
          </cell>
        </row>
        <row r="617">
          <cell r="A617">
            <v>502154</v>
          </cell>
          <cell r="C617" t="str">
            <v>Britton, Zach</v>
          </cell>
          <cell r="Q617" t="str">
            <v>R</v>
          </cell>
          <cell r="AJ617">
            <v>1.8218663574939564</v>
          </cell>
          <cell r="AR617">
            <v>58.089024579185185</v>
          </cell>
          <cell r="AS617">
            <v>-2.2627291916701684E-2</v>
          </cell>
          <cell r="AT617">
            <v>0.50012434880649836</v>
          </cell>
          <cell r="BE617">
            <v>2.0020362601812738</v>
          </cell>
          <cell r="CP617">
            <v>28.541666666666668</v>
          </cell>
          <cell r="CV617">
            <v>96.591719804911008</v>
          </cell>
          <cell r="DA617">
            <v>5.0909111111111107</v>
          </cell>
          <cell r="DD617">
            <v>0.9571382960318936</v>
          </cell>
          <cell r="FJ617">
            <v>58.089024579185185</v>
          </cell>
          <cell r="FK617">
            <v>0.26300000000000001</v>
          </cell>
          <cell r="FL617">
            <v>0.13597930322786894</v>
          </cell>
          <cell r="FO617">
            <v>1</v>
          </cell>
        </row>
        <row r="618">
          <cell r="A618">
            <v>502158</v>
          </cell>
          <cell r="C618" t="str">
            <v>Roenicke, Josh</v>
          </cell>
          <cell r="Q618" t="str">
            <v>S</v>
          </cell>
          <cell r="AJ618">
            <v>6.2153573453154074</v>
          </cell>
          <cell r="AR618">
            <v>42.145999866666671</v>
          </cell>
          <cell r="AS618">
            <v>-0.87428113590743861</v>
          </cell>
          <cell r="AT618">
            <v>0.45835025243690009</v>
          </cell>
          <cell r="BE618">
            <v>0.95153493910895637</v>
          </cell>
          <cell r="CP618">
            <v>33.875</v>
          </cell>
          <cell r="CV618">
            <v>89.968494855967094</v>
          </cell>
          <cell r="DA618">
            <v>1.3353515151515152</v>
          </cell>
          <cell r="DD618">
            <v>0.84966036375375542</v>
          </cell>
          <cell r="FJ618">
            <v>105.36499966666668</v>
          </cell>
          <cell r="FK618">
            <v>0.26297241473794603</v>
          </cell>
          <cell r="FL618">
            <v>0.18319896756135262</v>
          </cell>
          <cell r="FO618">
            <v>0.44255990946011381</v>
          </cell>
        </row>
        <row r="619">
          <cell r="A619">
            <v>502162</v>
          </cell>
          <cell r="C619" t="str">
            <v>Castro, Angel</v>
          </cell>
          <cell r="Q619" t="str">
            <v>S</v>
          </cell>
          <cell r="AJ619">
            <v>6.0818852037922344</v>
          </cell>
          <cell r="AR619">
            <v>48.524823980627204</v>
          </cell>
          <cell r="AS619">
            <v>-0.63389437155305883</v>
          </cell>
          <cell r="AT619">
            <v>0.53990222851034742</v>
          </cell>
          <cell r="BE619">
            <v>0.7919090425760148</v>
          </cell>
          <cell r="CP619">
            <v>33.625</v>
          </cell>
          <cell r="CV619">
            <v>92.677524381323451</v>
          </cell>
          <cell r="DA619">
            <v>2.4242424242424242E-2</v>
          </cell>
          <cell r="DD619">
            <v>0.87387888822201953</v>
          </cell>
          <cell r="FJ619">
            <v>121.312059951568</v>
          </cell>
          <cell r="FK619">
            <v>0.26300000000000001</v>
          </cell>
          <cell r="FL619">
            <v>0.31347699577043359</v>
          </cell>
          <cell r="FO619">
            <v>0.43612081747758347</v>
          </cell>
        </row>
        <row r="620">
          <cell r="A620">
            <v>502165</v>
          </cell>
          <cell r="C620" t="str">
            <v>Carpenter, Drew</v>
          </cell>
          <cell r="Q620" t="str">
            <v>S</v>
          </cell>
          <cell r="AJ620">
            <v>6.153318271260968</v>
          </cell>
          <cell r="AR620">
            <v>43.062296296296296</v>
          </cell>
          <cell r="AS620">
            <v>-7.9337197365035125E-2</v>
          </cell>
          <cell r="AT620">
            <v>0.87399538765084173</v>
          </cell>
          <cell r="BE620">
            <v>0.94764485855290326</v>
          </cell>
          <cell r="CP620">
            <v>31.125</v>
          </cell>
          <cell r="CV620">
            <v>92.1</v>
          </cell>
          <cell r="DA620">
            <v>0</v>
          </cell>
          <cell r="DD620">
            <v>0.89751266433329724</v>
          </cell>
          <cell r="FJ620">
            <v>107.65574074074074</v>
          </cell>
          <cell r="FK620">
            <v>0.26300000000000001</v>
          </cell>
          <cell r="FL620">
            <v>-0.26734093701993056</v>
          </cell>
          <cell r="FO620">
            <v>0</v>
          </cell>
        </row>
        <row r="621">
          <cell r="A621">
            <v>502166</v>
          </cell>
          <cell r="C621" t="str">
            <v>Mills, Brad</v>
          </cell>
          <cell r="Q621" t="str">
            <v>S</v>
          </cell>
          <cell r="AJ621">
            <v>5.6824101960526523</v>
          </cell>
          <cell r="AR621">
            <v>46.086464074414835</v>
          </cell>
          <cell r="AS621">
            <v>-3.6232673028266257E-2</v>
          </cell>
          <cell r="AT621">
            <v>0.30184833659395177</v>
          </cell>
          <cell r="BE621">
            <v>0.71214812981182751</v>
          </cell>
          <cell r="CP621">
            <v>31.291666666666668</v>
          </cell>
          <cell r="CV621">
            <v>87.413916461997729</v>
          </cell>
          <cell r="DA621">
            <v>0.47878787878787876</v>
          </cell>
          <cell r="DD621">
            <v>0.97834926880148576</v>
          </cell>
          <cell r="FJ621">
            <v>115.21616018603709</v>
          </cell>
          <cell r="FK621">
            <v>0.26239047962338702</v>
          </cell>
          <cell r="FL621">
            <v>-5.0097243973632334E-2</v>
          </cell>
          <cell r="FO621">
            <v>0</v>
          </cell>
        </row>
        <row r="622">
          <cell r="A622">
            <v>502168</v>
          </cell>
          <cell r="C622" t="str">
            <v>Owens, Rudy</v>
          </cell>
          <cell r="Q622" t="str">
            <v>S</v>
          </cell>
          <cell r="AJ622">
            <v>5.527456171584558</v>
          </cell>
          <cell r="AR622">
            <v>44.400000000000006</v>
          </cell>
          <cell r="AS622">
            <v>0.39203131280832548</v>
          </cell>
          <cell r="AT622">
            <v>0.58953045048526154</v>
          </cell>
          <cell r="BE622">
            <v>1.2019322302566919</v>
          </cell>
          <cell r="CP622">
            <v>28.541666666666668</v>
          </cell>
          <cell r="CV622">
            <v>89.200830263364068</v>
          </cell>
          <cell r="DA622">
            <v>3.4345454545454547E-2</v>
          </cell>
          <cell r="DD622">
            <v>0.92995060637254101</v>
          </cell>
          <cell r="FJ622">
            <v>111</v>
          </cell>
          <cell r="FK622">
            <v>0.26300000000000001</v>
          </cell>
          <cell r="FL622">
            <v>-0.13847161846942865</v>
          </cell>
          <cell r="FO622">
            <v>0</v>
          </cell>
        </row>
        <row r="623">
          <cell r="A623">
            <v>502171</v>
          </cell>
          <cell r="C623" t="str">
            <v>Cobb, Alex</v>
          </cell>
          <cell r="Q623" t="str">
            <v>S</v>
          </cell>
          <cell r="AJ623">
            <v>3.8646802959644959</v>
          </cell>
          <cell r="AR623">
            <v>131.21850771646899</v>
          </cell>
          <cell r="AS623">
            <v>-0.15475924606875632</v>
          </cell>
          <cell r="AT623">
            <v>0.68944736866702216</v>
          </cell>
          <cell r="BE623">
            <v>1.5353893315216953</v>
          </cell>
          <cell r="CP623">
            <v>28.708333333333332</v>
          </cell>
          <cell r="CV623">
            <v>91.395253382163588</v>
          </cell>
          <cell r="DA623">
            <v>3.0222242424242425</v>
          </cell>
          <cell r="DD623">
            <v>1.0385010618741943</v>
          </cell>
          <cell r="FJ623">
            <v>131.21850771646899</v>
          </cell>
          <cell r="FK623">
            <v>0.26519926483386802</v>
          </cell>
          <cell r="FL623">
            <v>0.38171982885229533</v>
          </cell>
          <cell r="FO623">
            <v>0</v>
          </cell>
        </row>
        <row r="624">
          <cell r="A624">
            <v>502175</v>
          </cell>
          <cell r="C624" t="str">
            <v>Clay, Caleb</v>
          </cell>
          <cell r="Q624" t="str">
            <v>S</v>
          </cell>
          <cell r="AJ624">
            <v>5.68496554423497</v>
          </cell>
          <cell r="AR624">
            <v>44.400000000000006</v>
          </cell>
          <cell r="AS624">
            <v>0.45217942078891554</v>
          </cell>
          <cell r="AT624">
            <v>0.86692137221472221</v>
          </cell>
          <cell r="BE624">
            <v>1.1348954093179668</v>
          </cell>
          <cell r="CP624">
            <v>28.375</v>
          </cell>
          <cell r="CV624">
            <v>92.1</v>
          </cell>
          <cell r="DA624">
            <v>0</v>
          </cell>
          <cell r="DD624">
            <v>0.76966212762300312</v>
          </cell>
          <cell r="FJ624">
            <v>111</v>
          </cell>
          <cell r="FK624">
            <v>0.26300000000000001</v>
          </cell>
          <cell r="FL624">
            <v>8.1409667505397756E-2</v>
          </cell>
          <cell r="FO624">
            <v>0</v>
          </cell>
        </row>
        <row r="625">
          <cell r="A625">
            <v>502179</v>
          </cell>
          <cell r="C625" t="str">
            <v>Espino, Paolo</v>
          </cell>
          <cell r="Q625" t="str">
            <v>S</v>
          </cell>
          <cell r="AJ625">
            <v>4.8222378729718161</v>
          </cell>
          <cell r="AR625">
            <v>114.45224618329182</v>
          </cell>
          <cell r="AS625">
            <v>-9.628359825153443E-2</v>
          </cell>
          <cell r="AT625">
            <v>0.51644170095558928</v>
          </cell>
          <cell r="BE625">
            <v>0.95191612421471716</v>
          </cell>
          <cell r="CP625">
            <v>29.458333333333332</v>
          </cell>
          <cell r="CV625">
            <v>92.1</v>
          </cell>
          <cell r="DA625">
            <v>0</v>
          </cell>
          <cell r="DD625">
            <v>0.96043574824141265</v>
          </cell>
          <cell r="FJ625">
            <v>154.5544957154604</v>
          </cell>
          <cell r="FK625">
            <v>0.26300000000000001</v>
          </cell>
          <cell r="FL625">
            <v>-3.7675205233918228E-2</v>
          </cell>
          <cell r="FO625">
            <v>0</v>
          </cell>
        </row>
        <row r="626">
          <cell r="A626">
            <v>502188</v>
          </cell>
          <cell r="C626" t="str">
            <v>Samardzija, Jeff</v>
          </cell>
          <cell r="Q626" t="str">
            <v>S</v>
          </cell>
          <cell r="AJ626">
            <v>4.1568231062588801</v>
          </cell>
          <cell r="AR626">
            <v>179.6494644372419</v>
          </cell>
          <cell r="AS626">
            <v>-5.2671040671975804E-2</v>
          </cell>
          <cell r="AT626">
            <v>0.4000002830083611</v>
          </cell>
          <cell r="BE626">
            <v>1.1139251393275147</v>
          </cell>
          <cell r="CP626">
            <v>31.458333333333332</v>
          </cell>
          <cell r="CV626">
            <v>94.072952327120603</v>
          </cell>
          <cell r="DA626">
            <v>6.8989878787878789</v>
          </cell>
          <cell r="DD626">
            <v>0.95378087545219592</v>
          </cell>
          <cell r="FJ626">
            <v>179.6494644372419</v>
          </cell>
          <cell r="FK626">
            <v>0.27492019870499679</v>
          </cell>
          <cell r="FL626">
            <v>-0.18452099675366179</v>
          </cell>
          <cell r="FO626">
            <v>0</v>
          </cell>
        </row>
        <row r="627">
          <cell r="A627">
            <v>502190</v>
          </cell>
          <cell r="C627" t="str">
            <v>Leake, Mike</v>
          </cell>
          <cell r="Q627" t="str">
            <v>S</v>
          </cell>
          <cell r="AJ627">
            <v>4.2426419004766087</v>
          </cell>
          <cell r="AR627">
            <v>171.74413556877573</v>
          </cell>
          <cell r="AS627">
            <v>-6.8782194078256406E-2</v>
          </cell>
          <cell r="AT627">
            <v>0.36019299071678196</v>
          </cell>
          <cell r="BE627">
            <v>0.84623806385632661</v>
          </cell>
          <cell r="CP627">
            <v>28.625</v>
          </cell>
          <cell r="CV627">
            <v>90.677721736738661</v>
          </cell>
          <cell r="DA627">
            <v>7.4464666666666659</v>
          </cell>
          <cell r="DD627">
            <v>0.79960202608633679</v>
          </cell>
          <cell r="FJ627">
            <v>171.74413556877573</v>
          </cell>
          <cell r="FK627">
            <v>0.28065394772391278</v>
          </cell>
          <cell r="FL627">
            <v>9.3633031000894026E-2</v>
          </cell>
          <cell r="FO627">
            <v>0</v>
          </cell>
        </row>
        <row r="628">
          <cell r="A628">
            <v>502195</v>
          </cell>
          <cell r="C628" t="str">
            <v>Black, Vic</v>
          </cell>
          <cell r="Q628" t="str">
            <v>R</v>
          </cell>
          <cell r="AJ628">
            <v>5.1175052694297065</v>
          </cell>
          <cell r="AR628">
            <v>17.524377051045928</v>
          </cell>
          <cell r="AS628">
            <v>0.21359206357891505</v>
          </cell>
          <cell r="AT628">
            <v>0.85871439485748846</v>
          </cell>
          <cell r="BE628">
            <v>0.96774927168067093</v>
          </cell>
          <cell r="CP628">
            <v>28.125</v>
          </cell>
          <cell r="CV628">
            <v>94.19285849333491</v>
          </cell>
          <cell r="DA628">
            <v>0.93939595959595978</v>
          </cell>
          <cell r="DD628">
            <v>1.2168503007509952</v>
          </cell>
          <cell r="FJ628">
            <v>43.810942627614814</v>
          </cell>
          <cell r="FK628">
            <v>0.26300000000000001</v>
          </cell>
          <cell r="FL628">
            <v>0.44416289564136074</v>
          </cell>
          <cell r="FO628">
            <v>1</v>
          </cell>
        </row>
        <row r="629">
          <cell r="A629">
            <v>502202</v>
          </cell>
          <cell r="C629" t="str">
            <v>Boxberger, Brad</v>
          </cell>
          <cell r="Q629" t="str">
            <v>R</v>
          </cell>
          <cell r="AJ629">
            <v>3.7911787492984907</v>
          </cell>
          <cell r="AR629">
            <v>53.553905758577791</v>
          </cell>
          <cell r="AS629">
            <v>-0.5819114540833269</v>
          </cell>
          <cell r="AT629">
            <v>0.52729100585024902</v>
          </cell>
          <cell r="BE629">
            <v>0.88755372516139697</v>
          </cell>
          <cell r="CP629">
            <v>28.125</v>
          </cell>
          <cell r="CV629">
            <v>91.309446693636474</v>
          </cell>
          <cell r="DA629">
            <v>3.3393959595959593</v>
          </cell>
          <cell r="DD629">
            <v>1.4320025670059644</v>
          </cell>
          <cell r="FJ629">
            <v>53.553905758577791</v>
          </cell>
          <cell r="FK629">
            <v>0.26282547871615303</v>
          </cell>
          <cell r="FL629">
            <v>0.33875700235766437</v>
          </cell>
          <cell r="FO629">
            <v>1</v>
          </cell>
        </row>
        <row r="630">
          <cell r="A630">
            <v>502208</v>
          </cell>
          <cell r="C630" t="str">
            <v>Walters, P.J.</v>
          </cell>
          <cell r="Q630" t="str">
            <v>S</v>
          </cell>
          <cell r="AJ630">
            <v>5.9838835178773637</v>
          </cell>
          <cell r="AR630">
            <v>43.722566375638067</v>
          </cell>
          <cell r="AS630">
            <v>-0.88211169806065537</v>
          </cell>
          <cell r="AT630">
            <v>0.44835051251944147</v>
          </cell>
          <cell r="BE630">
            <v>1.0532097101261204</v>
          </cell>
          <cell r="CP630">
            <v>31.291666666666668</v>
          </cell>
          <cell r="CV630">
            <v>89.18229389574762</v>
          </cell>
          <cell r="DA630">
            <v>0.92121212121212126</v>
          </cell>
          <cell r="DD630">
            <v>0.99080286165375098</v>
          </cell>
          <cell r="FJ630">
            <v>109.30641593909516</v>
          </cell>
          <cell r="FK630">
            <v>0.26300000000000001</v>
          </cell>
          <cell r="FL630">
            <v>-5.6535609589919107E-2</v>
          </cell>
          <cell r="FO630">
            <v>0</v>
          </cell>
        </row>
        <row r="631">
          <cell r="A631">
            <v>502211</v>
          </cell>
          <cell r="C631" t="str">
            <v>Bolsinger, Mike</v>
          </cell>
          <cell r="Q631" t="str">
            <v>S</v>
          </cell>
          <cell r="AJ631">
            <v>4.6809564519587008</v>
          </cell>
          <cell r="AR631">
            <v>100.37075481676086</v>
          </cell>
          <cell r="AS631">
            <v>-0.6677898161512873</v>
          </cell>
          <cell r="AT631">
            <v>0.25884776563026796</v>
          </cell>
          <cell r="BE631">
            <v>0.99142126235443617</v>
          </cell>
          <cell r="CP631">
            <v>28.458333333333332</v>
          </cell>
          <cell r="CV631">
            <v>87.259673585548001</v>
          </cell>
          <cell r="DA631">
            <v>1.1474727272727272</v>
          </cell>
          <cell r="DD631">
            <v>1.050645245646129</v>
          </cell>
          <cell r="FJ631">
            <v>125.39748949141644</v>
          </cell>
          <cell r="FK631">
            <v>0.23418800016629843</v>
          </cell>
          <cell r="FL631">
            <v>9.4269577325021836E-2</v>
          </cell>
          <cell r="FO631">
            <v>0</v>
          </cell>
        </row>
        <row r="632">
          <cell r="A632">
            <v>502212</v>
          </cell>
          <cell r="C632" t="str">
            <v>Bibens-Dirkx, Austin</v>
          </cell>
          <cell r="Q632" t="str">
            <v>S</v>
          </cell>
          <cell r="AJ632">
            <v>5.3137303752682863</v>
          </cell>
          <cell r="AR632">
            <v>44.838495997116731</v>
          </cell>
          <cell r="AS632">
            <v>-0.15615295294904666</v>
          </cell>
          <cell r="AT632">
            <v>0.59109095527974609</v>
          </cell>
          <cell r="BE632">
            <v>0.77876461727460378</v>
          </cell>
          <cell r="CP632">
            <v>31.208333333333332</v>
          </cell>
          <cell r="CV632">
            <v>92.1</v>
          </cell>
          <cell r="DA632">
            <v>0</v>
          </cell>
          <cell r="DD632">
            <v>0.99042221526225771</v>
          </cell>
          <cell r="FJ632">
            <v>112.09623999279182</v>
          </cell>
          <cell r="FK632">
            <v>0.26300000000000001</v>
          </cell>
          <cell r="FL632">
            <v>-5.9876744695068207E-3</v>
          </cell>
          <cell r="FO632">
            <v>0</v>
          </cell>
        </row>
        <row r="633">
          <cell r="A633">
            <v>502229</v>
          </cell>
          <cell r="C633" t="str">
            <v>White, Alex</v>
          </cell>
          <cell r="Q633" t="str">
            <v>S</v>
          </cell>
          <cell r="AJ633">
            <v>6.3837780705099005</v>
          </cell>
          <cell r="AR633">
            <v>44.400000000000006</v>
          </cell>
          <cell r="AS633">
            <v>-4.3206082476839524E-3</v>
          </cell>
          <cell r="AT633">
            <v>0.75324694736278197</v>
          </cell>
          <cell r="BE633">
            <v>0.89608659849077876</v>
          </cell>
          <cell r="CP633">
            <v>27.875</v>
          </cell>
          <cell r="CV633">
            <v>91.6</v>
          </cell>
          <cell r="DA633">
            <v>0.90504848484848488</v>
          </cell>
          <cell r="DD633">
            <v>0.97144273858599861</v>
          </cell>
          <cell r="FJ633">
            <v>111</v>
          </cell>
          <cell r="FK633">
            <v>0.26300000000000001</v>
          </cell>
          <cell r="FL633">
            <v>-0.56203638096095443</v>
          </cell>
          <cell r="FO633">
            <v>0</v>
          </cell>
        </row>
        <row r="634">
          <cell r="A634">
            <v>502239</v>
          </cell>
          <cell r="C634" t="str">
            <v>Cahill, Trevor</v>
          </cell>
          <cell r="Q634" t="str">
            <v>R</v>
          </cell>
          <cell r="AJ634">
            <v>4.0933744123561837</v>
          </cell>
          <cell r="AR634">
            <v>31.070488531229941</v>
          </cell>
          <cell r="AS634">
            <v>-0.66846814618593819</v>
          </cell>
          <cell r="AT634">
            <v>0.43391442870782465</v>
          </cell>
          <cell r="BE634">
            <v>1.5378465170797626</v>
          </cell>
          <cell r="CP634">
            <v>28.291666666666668</v>
          </cell>
          <cell r="CV634">
            <v>90.819946293808215</v>
          </cell>
          <cell r="DA634">
            <v>8.0242444444444434</v>
          </cell>
          <cell r="DD634">
            <v>1.1042619517351766</v>
          </cell>
          <cell r="FJ634">
            <v>48.437997396316973</v>
          </cell>
          <cell r="FK634">
            <v>0.27016641121896912</v>
          </cell>
          <cell r="FL634">
            <v>5.6149520511421649E-2</v>
          </cell>
          <cell r="FO634">
            <v>0.57004987328342116</v>
          </cell>
        </row>
        <row r="635">
          <cell r="A635">
            <v>502253</v>
          </cell>
          <cell r="C635" t="str">
            <v>Sanabia, Alex</v>
          </cell>
          <cell r="Q635" t="str">
            <v>S</v>
          </cell>
          <cell r="AJ635">
            <v>6.407395720790138</v>
          </cell>
          <cell r="AR635">
            <v>44.400000000000006</v>
          </cell>
          <cell r="AS635">
            <v>-0.50038252374387038</v>
          </cell>
          <cell r="AT635">
            <v>0.47634184773671667</v>
          </cell>
          <cell r="BE635">
            <v>1.2029697717645922</v>
          </cell>
          <cell r="CP635">
            <v>27.791666666666668</v>
          </cell>
          <cell r="CV635">
            <v>89.400989368998651</v>
          </cell>
          <cell r="DA635">
            <v>0.8404060606060606</v>
          </cell>
          <cell r="DD635">
            <v>0.91649901950080048</v>
          </cell>
          <cell r="FJ635">
            <v>111</v>
          </cell>
          <cell r="FK635">
            <v>0.26268518587912965</v>
          </cell>
          <cell r="FL635">
            <v>0.53255732299826186</v>
          </cell>
          <cell r="FO635">
            <v>0</v>
          </cell>
        </row>
        <row r="636">
          <cell r="A636">
            <v>502255</v>
          </cell>
          <cell r="C636" t="str">
            <v>Weathers, Casey</v>
          </cell>
          <cell r="Q636" t="str">
            <v>R</v>
          </cell>
          <cell r="AJ636">
            <v>6.2799535011464371</v>
          </cell>
          <cell r="AR636">
            <v>16.531682222222223</v>
          </cell>
          <cell r="AS636">
            <v>-1.1794334170452794</v>
          </cell>
          <cell r="AT636">
            <v>0.76899422103033199</v>
          </cell>
          <cell r="BE636">
            <v>1.0148313391829007</v>
          </cell>
          <cell r="CP636">
            <v>31.041666666666668</v>
          </cell>
          <cell r="CV636">
            <v>92.1</v>
          </cell>
          <cell r="DA636">
            <v>0</v>
          </cell>
          <cell r="DD636">
            <v>1.2912604437585804</v>
          </cell>
          <cell r="FJ636">
            <v>41.329205555555554</v>
          </cell>
          <cell r="FK636">
            <v>0.26300000000000001</v>
          </cell>
          <cell r="FL636">
            <v>0.79536150767624825</v>
          </cell>
          <cell r="FO636">
            <v>1</v>
          </cell>
        </row>
        <row r="637">
          <cell r="A637">
            <v>502260</v>
          </cell>
          <cell r="C637" t="str">
            <v>Pestano, Vinnie</v>
          </cell>
          <cell r="Q637" t="str">
            <v>R</v>
          </cell>
          <cell r="AJ637">
            <v>4.0746332466567736</v>
          </cell>
          <cell r="AR637">
            <v>28.344502603260981</v>
          </cell>
          <cell r="AS637">
            <v>-0.30919710460161842</v>
          </cell>
          <cell r="AT637">
            <v>0.40546511512010758</v>
          </cell>
          <cell r="BE637">
            <v>0.68840334415707993</v>
          </cell>
          <cell r="CP637">
            <v>31.375</v>
          </cell>
          <cell r="CV637">
            <v>88.524194418536695</v>
          </cell>
          <cell r="DA637">
            <v>3.6848505050505049</v>
          </cell>
          <cell r="DD637">
            <v>1.3514546509467242</v>
          </cell>
          <cell r="FJ637">
            <v>42.528953199703707</v>
          </cell>
          <cell r="FK637">
            <v>0.26300000000000001</v>
          </cell>
          <cell r="FL637">
            <v>0.3286765031665862</v>
          </cell>
          <cell r="FO637">
            <v>1</v>
          </cell>
        </row>
        <row r="638">
          <cell r="A638">
            <v>502264</v>
          </cell>
          <cell r="C638" t="str">
            <v>Adcock, Nate</v>
          </cell>
          <cell r="Q638" t="str">
            <v>R</v>
          </cell>
          <cell r="AJ638">
            <v>4.9357827591657788</v>
          </cell>
          <cell r="AR638">
            <v>16.8</v>
          </cell>
          <cell r="AS638">
            <v>0.47461068997679118</v>
          </cell>
          <cell r="AT638">
            <v>0.88026968667281225</v>
          </cell>
          <cell r="BE638">
            <v>1.5715432133678351</v>
          </cell>
          <cell r="CP638">
            <v>28.375</v>
          </cell>
          <cell r="CV638">
            <v>92.384193638626812</v>
          </cell>
          <cell r="DA638">
            <v>1.9898989898989901</v>
          </cell>
          <cell r="DD638">
            <v>1.0059884195878295</v>
          </cell>
          <cell r="FJ638">
            <v>42</v>
          </cell>
          <cell r="FK638">
            <v>0.26300000000000001</v>
          </cell>
          <cell r="FL638">
            <v>-0.18991175499568688</v>
          </cell>
          <cell r="FO638">
            <v>1</v>
          </cell>
        </row>
        <row r="639">
          <cell r="A639">
            <v>502271</v>
          </cell>
          <cell r="C639" t="str">
            <v>Black, Sean</v>
          </cell>
          <cell r="Q639" t="str">
            <v>S</v>
          </cell>
          <cell r="AJ639">
            <v>7.0278439470709753</v>
          </cell>
          <cell r="AR639">
            <v>44.400000000000006</v>
          </cell>
          <cell r="AS639">
            <v>0.75539689494318696</v>
          </cell>
          <cell r="AT639">
            <v>0.95501488093389564</v>
          </cell>
          <cell r="BE639">
            <v>0.98641438471005005</v>
          </cell>
          <cell r="CP639">
            <v>28.208333333333332</v>
          </cell>
          <cell r="CV639">
            <v>92.1</v>
          </cell>
          <cell r="DA639">
            <v>0</v>
          </cell>
          <cell r="DD639">
            <v>0.98559634944368746</v>
          </cell>
          <cell r="FJ639">
            <v>111</v>
          </cell>
          <cell r="FK639">
            <v>0.26300000000000001</v>
          </cell>
          <cell r="FL639">
            <v>0.18131096462797014</v>
          </cell>
          <cell r="FO639">
            <v>0.3966118921029087</v>
          </cell>
        </row>
        <row r="640">
          <cell r="A640">
            <v>502272</v>
          </cell>
          <cell r="C640" t="str">
            <v>Fien, Casey</v>
          </cell>
          <cell r="Q640" t="str">
            <v>R</v>
          </cell>
          <cell r="AJ640">
            <v>3.7489544781625734</v>
          </cell>
          <cell r="AR640">
            <v>53.967075325401517</v>
          </cell>
          <cell r="AS640">
            <v>-0.2536433626048567</v>
          </cell>
          <cell r="AT640">
            <v>0.50212603719145132</v>
          </cell>
          <cell r="BE640">
            <v>0.74292670380333181</v>
          </cell>
          <cell r="CP640">
            <v>32.708333333333336</v>
          </cell>
          <cell r="CV640">
            <v>91.671407236013025</v>
          </cell>
          <cell r="DA640">
            <v>4.9696949494949489</v>
          </cell>
          <cell r="DD640">
            <v>0.91619107672155642</v>
          </cell>
          <cell r="FJ640">
            <v>53.967075325401517</v>
          </cell>
          <cell r="FK640">
            <v>0.26300000000000001</v>
          </cell>
          <cell r="FL640">
            <v>-9.0458979447240795E-2</v>
          </cell>
          <cell r="FO640">
            <v>1</v>
          </cell>
        </row>
        <row r="641">
          <cell r="A641">
            <v>502281</v>
          </cell>
          <cell r="C641" t="str">
            <v>Hatley, Marcus</v>
          </cell>
          <cell r="Q641" t="str">
            <v>R</v>
          </cell>
          <cell r="AJ641">
            <v>4.8856034190015256</v>
          </cell>
          <cell r="AR641">
            <v>17.374279833773336</v>
          </cell>
          <cell r="AS641">
            <v>-0.68746668019951362</v>
          </cell>
          <cell r="AT641">
            <v>0.37830873142236315</v>
          </cell>
          <cell r="BE641">
            <v>1.4451466567925568</v>
          </cell>
          <cell r="CP641">
            <v>28.291666666666668</v>
          </cell>
          <cell r="CV641">
            <v>87.906012721515509</v>
          </cell>
          <cell r="DA641">
            <v>2.4240404040404041E-2</v>
          </cell>
          <cell r="DD641">
            <v>0.9632094383968457</v>
          </cell>
          <cell r="FJ641">
            <v>43.435699584433337</v>
          </cell>
          <cell r="FK641">
            <v>0.26300000000000001</v>
          </cell>
          <cell r="FL641">
            <v>0.15443719804240558</v>
          </cell>
          <cell r="FO641">
            <v>1</v>
          </cell>
        </row>
        <row r="642">
          <cell r="A642">
            <v>502304</v>
          </cell>
          <cell r="C642" t="str">
            <v>Carpenter, David</v>
          </cell>
          <cell r="Q642" t="str">
            <v>R</v>
          </cell>
          <cell r="AJ642">
            <v>4.3956484490771759</v>
          </cell>
          <cell r="AR642">
            <v>19.230495665311775</v>
          </cell>
          <cell r="AS642">
            <v>1.0120008776773975E-2</v>
          </cell>
          <cell r="AT642">
            <v>0.83603134808040802</v>
          </cell>
          <cell r="BE642">
            <v>0.80798859635371689</v>
          </cell>
          <cell r="CP642">
            <v>30.958333333333332</v>
          </cell>
          <cell r="CV642">
            <v>93.778876219700493</v>
          </cell>
          <cell r="DA642">
            <v>3.8141393939393939</v>
          </cell>
          <cell r="DD642">
            <v>1.1451910093985656</v>
          </cell>
          <cell r="FJ642">
            <v>48.076239163279432</v>
          </cell>
          <cell r="FK642">
            <v>0.26290431247703333</v>
          </cell>
          <cell r="FL642">
            <v>0.40770222034543213</v>
          </cell>
          <cell r="FO642">
            <v>1</v>
          </cell>
        </row>
        <row r="643">
          <cell r="A643">
            <v>502327</v>
          </cell>
          <cell r="C643" t="str">
            <v>Santiago, Hector</v>
          </cell>
          <cell r="Q643" t="str">
            <v>S</v>
          </cell>
          <cell r="AJ643">
            <v>4.2995290759310425</v>
          </cell>
          <cell r="AR643">
            <v>160.69614951790123</v>
          </cell>
          <cell r="AS643">
            <v>0.11768593061519549</v>
          </cell>
          <cell r="AT643">
            <v>0.74368389594481699</v>
          </cell>
          <cell r="BE643">
            <v>0.84036311043400724</v>
          </cell>
          <cell r="CP643">
            <v>28.541666666666668</v>
          </cell>
          <cell r="CV643">
            <v>92.952642186559899</v>
          </cell>
          <cell r="DA643">
            <v>4.0464666666666664</v>
          </cell>
          <cell r="DD643">
            <v>1.096560903331814</v>
          </cell>
          <cell r="FJ643">
            <v>160.69614951790123</v>
          </cell>
          <cell r="FK643">
            <v>0.26355460027317601</v>
          </cell>
          <cell r="FL643">
            <v>0.17303389509726483</v>
          </cell>
          <cell r="FO643">
            <v>0</v>
          </cell>
        </row>
        <row r="644">
          <cell r="A644">
            <v>502356</v>
          </cell>
          <cell r="C644" t="str">
            <v>Robertson, Tyler</v>
          </cell>
          <cell r="Q644" t="str">
            <v>R</v>
          </cell>
          <cell r="AJ644">
            <v>5.8275212532115788</v>
          </cell>
          <cell r="AR644">
            <v>16.8</v>
          </cell>
          <cell r="AS644">
            <v>-1.6629426992975007</v>
          </cell>
          <cell r="AT644">
            <v>0.21071390650061611</v>
          </cell>
          <cell r="BE644">
            <v>1.4870083684124726</v>
          </cell>
          <cell r="CP644">
            <v>28.541666666666668</v>
          </cell>
          <cell r="CV644">
            <v>85.09698319615913</v>
          </cell>
          <cell r="DA644">
            <v>0.47272727272727266</v>
          </cell>
          <cell r="DD644">
            <v>0.979582918446534</v>
          </cell>
          <cell r="FJ644">
            <v>42</v>
          </cell>
          <cell r="FK644">
            <v>0.26300000000000001</v>
          </cell>
          <cell r="FL644">
            <v>1.2550095942178368</v>
          </cell>
          <cell r="FO644">
            <v>1</v>
          </cell>
        </row>
        <row r="645">
          <cell r="A645">
            <v>502368</v>
          </cell>
          <cell r="C645" t="str">
            <v>Walters, Jeff</v>
          </cell>
          <cell r="Q645" t="str">
            <v>R</v>
          </cell>
          <cell r="AJ645">
            <v>5.3129842899260691</v>
          </cell>
          <cell r="AR645">
            <v>22.059111296583609</v>
          </cell>
          <cell r="AS645">
            <v>-0.25941113840872293</v>
          </cell>
          <cell r="AT645">
            <v>0.67180565916388191</v>
          </cell>
          <cell r="BE645">
            <v>0.94909519483618021</v>
          </cell>
          <cell r="CP645">
            <v>28.625</v>
          </cell>
          <cell r="CV645">
            <v>92.1</v>
          </cell>
          <cell r="DA645">
            <v>0</v>
          </cell>
          <cell r="DD645">
            <v>1.0222526358389294</v>
          </cell>
          <cell r="FJ645">
            <v>55.147778241459015</v>
          </cell>
          <cell r="FK645">
            <v>0.26300000000000001</v>
          </cell>
          <cell r="FL645">
            <v>0.18456046143123248</v>
          </cell>
          <cell r="FO645">
            <v>1</v>
          </cell>
        </row>
        <row r="646">
          <cell r="A646">
            <v>502371</v>
          </cell>
          <cell r="C646" t="str">
            <v>Williamson, Fabian</v>
          </cell>
          <cell r="Q646" t="str">
            <v>R</v>
          </cell>
          <cell r="AJ646">
            <v>5.9588379415767792</v>
          </cell>
          <cell r="AR646">
            <v>17.718462166813335</v>
          </cell>
          <cell r="AS646">
            <v>-0.42567501667153179</v>
          </cell>
          <cell r="AT646">
            <v>0.70424756279051248</v>
          </cell>
          <cell r="BE646">
            <v>1.226147067072906</v>
          </cell>
          <cell r="CP646">
            <v>27.708333333333332</v>
          </cell>
          <cell r="CV646">
            <v>92.1</v>
          </cell>
          <cell r="DA646">
            <v>0</v>
          </cell>
          <cell r="DD646">
            <v>1.2706663362676003</v>
          </cell>
          <cell r="FJ646">
            <v>44.296155417033333</v>
          </cell>
          <cell r="FK646">
            <v>0.26300000000000001</v>
          </cell>
          <cell r="FL646">
            <v>1.8267482181608896E-2</v>
          </cell>
          <cell r="FO646">
            <v>1</v>
          </cell>
        </row>
        <row r="647">
          <cell r="A647">
            <v>502373</v>
          </cell>
          <cell r="C647" t="str">
            <v>Barbosa, Andrew</v>
          </cell>
          <cell r="Q647" t="str">
            <v>S</v>
          </cell>
          <cell r="AJ647">
            <v>4.7842644605098474</v>
          </cell>
          <cell r="AR647">
            <v>86.688289193036084</v>
          </cell>
          <cell r="AS647">
            <v>0.10378292637679909</v>
          </cell>
          <cell r="AT647">
            <v>0.8613166343676032</v>
          </cell>
          <cell r="BE647">
            <v>1.1050288239969319</v>
          </cell>
          <cell r="CP647">
            <v>28.625</v>
          </cell>
          <cell r="CV647">
            <v>92.1</v>
          </cell>
          <cell r="DA647">
            <v>0</v>
          </cell>
          <cell r="DD647">
            <v>1.1857440724658095</v>
          </cell>
          <cell r="FJ647">
            <v>111</v>
          </cell>
          <cell r="FK647">
            <v>0.26300000000000001</v>
          </cell>
          <cell r="FL647">
            <v>0.1217226145615854</v>
          </cell>
          <cell r="FO647">
            <v>0</v>
          </cell>
        </row>
        <row r="648">
          <cell r="A648">
            <v>502381</v>
          </cell>
          <cell r="C648" t="str">
            <v>Gregerson, Luke</v>
          </cell>
          <cell r="Q648" t="str">
            <v>R</v>
          </cell>
          <cell r="AJ648">
            <v>2.9720130989564364</v>
          </cell>
          <cell r="AR648">
            <v>52.863519950370311</v>
          </cell>
          <cell r="AS648">
            <v>0.31755453266231787</v>
          </cell>
          <cell r="AT648">
            <v>0.41271044003980495</v>
          </cell>
          <cell r="BE648">
            <v>1.4155786892572031</v>
          </cell>
          <cell r="CP648">
            <v>32.125</v>
          </cell>
          <cell r="CV648">
            <v>87.928695648729089</v>
          </cell>
          <cell r="DA648">
            <v>9.5454545454545432</v>
          </cell>
          <cell r="DD648">
            <v>1.081057397655153</v>
          </cell>
          <cell r="FJ648">
            <v>52.863519950370311</v>
          </cell>
          <cell r="FK648">
            <v>0.26300000000000001</v>
          </cell>
          <cell r="FL648">
            <v>-0.43931663653107167</v>
          </cell>
          <cell r="FO648">
            <v>1</v>
          </cell>
        </row>
        <row r="649">
          <cell r="A649">
            <v>502425</v>
          </cell>
          <cell r="C649" t="str">
            <v>Dyer, Shane</v>
          </cell>
          <cell r="Q649" t="str">
            <v>R</v>
          </cell>
          <cell r="AJ649">
            <v>5.1598279331661461</v>
          </cell>
          <cell r="AR649">
            <v>16.8</v>
          </cell>
          <cell r="AS649">
            <v>1.5817817624462966E-3</v>
          </cell>
          <cell r="AT649">
            <v>0.91414972142165141</v>
          </cell>
          <cell r="BE649">
            <v>1.3379322850120101</v>
          </cell>
          <cell r="CP649">
            <v>28.291666666666668</v>
          </cell>
          <cell r="CV649">
            <v>92.1</v>
          </cell>
          <cell r="DA649">
            <v>0</v>
          </cell>
          <cell r="DD649">
            <v>0.80896269740577131</v>
          </cell>
          <cell r="FJ649">
            <v>42</v>
          </cell>
          <cell r="FK649">
            <v>0.26300000000000001</v>
          </cell>
          <cell r="FL649">
            <v>0.18157078241851343</v>
          </cell>
          <cell r="FO649">
            <v>0.69957122501108748</v>
          </cell>
        </row>
        <row r="650">
          <cell r="A650">
            <v>502432</v>
          </cell>
          <cell r="C650" t="str">
            <v>Howell, Blaine</v>
          </cell>
          <cell r="Q650" t="str">
            <v>R</v>
          </cell>
          <cell r="AJ650">
            <v>5.9878039921484039</v>
          </cell>
          <cell r="AR650">
            <v>16.8</v>
          </cell>
          <cell r="AS650">
            <v>0.20764047694679574</v>
          </cell>
          <cell r="AT650">
            <v>0.9498834024210463</v>
          </cell>
          <cell r="BE650">
            <v>1.0615701540017242</v>
          </cell>
          <cell r="CP650">
            <v>27.708333333333332</v>
          </cell>
          <cell r="CV650">
            <v>92.1</v>
          </cell>
          <cell r="DA650">
            <v>0</v>
          </cell>
          <cell r="DD650">
            <v>0.93823989816286313</v>
          </cell>
          <cell r="FJ650">
            <v>42</v>
          </cell>
          <cell r="FK650">
            <v>0.26300000000000001</v>
          </cell>
          <cell r="FL650">
            <v>-0.10778077892339978</v>
          </cell>
          <cell r="FO650">
            <v>1</v>
          </cell>
        </row>
        <row r="651">
          <cell r="A651">
            <v>502457</v>
          </cell>
          <cell r="C651" t="str">
            <v>Hayes, Drew</v>
          </cell>
          <cell r="Q651" t="str">
            <v>R</v>
          </cell>
          <cell r="AJ651">
            <v>5.2561389444581517</v>
          </cell>
          <cell r="AR651">
            <v>24.217601278192834</v>
          </cell>
          <cell r="AS651">
            <v>-0.33109960203780103</v>
          </cell>
          <cell r="AT651">
            <v>0.38273441184845469</v>
          </cell>
          <cell r="BE651">
            <v>0.85576513054829939</v>
          </cell>
          <cell r="CP651">
            <v>28.791666666666668</v>
          </cell>
          <cell r="CV651">
            <v>89.995541201614827</v>
          </cell>
          <cell r="DA651">
            <v>0.17575959595959595</v>
          </cell>
          <cell r="DD651">
            <v>1.0728673191357523</v>
          </cell>
          <cell r="FJ651">
            <v>60.544003195482084</v>
          </cell>
          <cell r="FK651">
            <v>0.26300000000000001</v>
          </cell>
          <cell r="FL651">
            <v>1.1823245522866985E-2</v>
          </cell>
          <cell r="FO651">
            <v>1</v>
          </cell>
        </row>
        <row r="652">
          <cell r="A652">
            <v>502462</v>
          </cell>
          <cell r="C652" t="str">
            <v>Kelly, Ryan</v>
          </cell>
          <cell r="Q652" t="str">
            <v>R</v>
          </cell>
          <cell r="AJ652">
            <v>4.1524657495432606</v>
          </cell>
          <cell r="AR652">
            <v>27.035430128506089</v>
          </cell>
          <cell r="AS652">
            <v>-0.1150323445066757</v>
          </cell>
          <cell r="AT652">
            <v>0.59410615993518689</v>
          </cell>
          <cell r="BE652">
            <v>1.1650152580894051</v>
          </cell>
          <cell r="CP652">
            <v>28.708333333333332</v>
          </cell>
          <cell r="CV652">
            <v>90.903787069938005</v>
          </cell>
          <cell r="DA652">
            <v>0.30303232323232321</v>
          </cell>
          <cell r="DD652">
            <v>1.0267631717839096</v>
          </cell>
          <cell r="FJ652">
            <v>48.055077085166673</v>
          </cell>
          <cell r="FK652">
            <v>0.26300000000000001</v>
          </cell>
          <cell r="FL652">
            <v>0.11102692471841616</v>
          </cell>
          <cell r="FO652">
            <v>1</v>
          </cell>
        </row>
        <row r="653">
          <cell r="A653">
            <v>502522</v>
          </cell>
          <cell r="C653" t="str">
            <v>Miller, Justin</v>
          </cell>
          <cell r="Q653" t="str">
            <v>R</v>
          </cell>
          <cell r="AJ653">
            <v>4.4017060225406217</v>
          </cell>
          <cell r="AR653">
            <v>21.526181940013341</v>
          </cell>
          <cell r="AS653">
            <v>0.61852385760616813</v>
          </cell>
          <cell r="AT653">
            <v>0.77932950424447034</v>
          </cell>
          <cell r="BE653">
            <v>0.84359347198109891</v>
          </cell>
          <cell r="CP653">
            <v>29.041666666666668</v>
          </cell>
          <cell r="CV653">
            <v>92.101095592167454</v>
          </cell>
          <cell r="DA653">
            <v>1.4727272727272727</v>
          </cell>
          <cell r="DD653">
            <v>1.2187110133667145</v>
          </cell>
          <cell r="FJ653">
            <v>53.815454850033348</v>
          </cell>
          <cell r="FK653">
            <v>0.26124532872253448</v>
          </cell>
          <cell r="FL653">
            <v>-0.16527707947145059</v>
          </cell>
          <cell r="FO653">
            <v>1</v>
          </cell>
        </row>
        <row r="654">
          <cell r="A654">
            <v>502578</v>
          </cell>
          <cell r="C654" t="str">
            <v>Barrett, Aaron</v>
          </cell>
          <cell r="Q654" t="str">
            <v>R</v>
          </cell>
          <cell r="AJ654">
            <v>3.4368437129234257</v>
          </cell>
          <cell r="AR654">
            <v>42</v>
          </cell>
          <cell r="AS654">
            <v>0.23480633459683523</v>
          </cell>
          <cell r="AT654">
            <v>0.87123266511560404</v>
          </cell>
          <cell r="BE654">
            <v>1.0578705807650273</v>
          </cell>
          <cell r="CP654">
            <v>28.458333333333332</v>
          </cell>
          <cell r="CV654">
            <v>92.572636374722677</v>
          </cell>
          <cell r="DA654">
            <v>1.2727272727272725</v>
          </cell>
          <cell r="DD654">
            <v>1.2624067538455834</v>
          </cell>
          <cell r="FJ654">
            <v>42</v>
          </cell>
          <cell r="FK654">
            <v>0.26300000000000001</v>
          </cell>
          <cell r="FL654">
            <v>-0.29507174025668659</v>
          </cell>
          <cell r="FO654">
            <v>1</v>
          </cell>
        </row>
        <row r="655">
          <cell r="A655">
            <v>502593</v>
          </cell>
          <cell r="C655" t="str">
            <v>Petricka, Jake</v>
          </cell>
          <cell r="Q655" t="str">
            <v>R</v>
          </cell>
          <cell r="AJ655">
            <v>3.5481684364750974</v>
          </cell>
          <cell r="AR655">
            <v>51.571319110369508</v>
          </cell>
          <cell r="AS655">
            <v>-5.6117440621396501E-2</v>
          </cell>
          <cell r="AT655">
            <v>0.612608549961142</v>
          </cell>
          <cell r="BE655">
            <v>1.3618703135141959</v>
          </cell>
          <cell r="CP655">
            <v>28.041666666666668</v>
          </cell>
          <cell r="CV655">
            <v>92.781868830185331</v>
          </cell>
          <cell r="DA655">
            <v>2.7696949494949492</v>
          </cell>
          <cell r="DD655">
            <v>0.79545395810216435</v>
          </cell>
          <cell r="FJ655">
            <v>51.571319110369508</v>
          </cell>
          <cell r="FK655">
            <v>0.26300000000000001</v>
          </cell>
          <cell r="FL655">
            <v>0.69179722246553366</v>
          </cell>
          <cell r="FO655">
            <v>1</v>
          </cell>
        </row>
        <row r="656">
          <cell r="A656">
            <v>502624</v>
          </cell>
          <cell r="C656" t="str">
            <v>Anderson, Chase</v>
          </cell>
          <cell r="Q656" t="str">
            <v>S</v>
          </cell>
          <cell r="AJ656">
            <v>4.8617864807257476</v>
          </cell>
          <cell r="AR656">
            <v>87.081497293108526</v>
          </cell>
          <cell r="AS656">
            <v>0.10648782370114901</v>
          </cell>
          <cell r="AT656">
            <v>0.6727377572712383</v>
          </cell>
          <cell r="BE656">
            <v>0.74845687091991442</v>
          </cell>
          <cell r="CP656">
            <v>28.625</v>
          </cell>
          <cell r="CV656">
            <v>90.974617651030059</v>
          </cell>
          <cell r="DA656">
            <v>2.2929272727272729</v>
          </cell>
          <cell r="DD656">
            <v>1.0304985346981668</v>
          </cell>
          <cell r="FJ656">
            <v>134.61196829413581</v>
          </cell>
          <cell r="FK656">
            <v>0.24662748590222133</v>
          </cell>
          <cell r="FL656">
            <v>4.269550510496576E-2</v>
          </cell>
          <cell r="FO656">
            <v>0</v>
          </cell>
        </row>
        <row r="657">
          <cell r="A657">
            <v>502644</v>
          </cell>
          <cell r="C657" t="str">
            <v>Moye, Andy</v>
          </cell>
          <cell r="Q657" t="str">
            <v>S</v>
          </cell>
          <cell r="AJ657">
            <v>5.9492780430856893</v>
          </cell>
          <cell r="AR657">
            <v>44.400000000000006</v>
          </cell>
          <cell r="AS657">
            <v>-0.45495189380349155</v>
          </cell>
          <cell r="AT657">
            <v>0.89618281775701258</v>
          </cell>
          <cell r="BE657">
            <v>0.95790237545062606</v>
          </cell>
          <cell r="CP657">
            <v>28.791666666666668</v>
          </cell>
          <cell r="CV657">
            <v>92.1</v>
          </cell>
          <cell r="DA657">
            <v>0</v>
          </cell>
          <cell r="DD657">
            <v>0.85895962874616838</v>
          </cell>
          <cell r="FJ657">
            <v>111</v>
          </cell>
          <cell r="FK657">
            <v>0.26300000000000001</v>
          </cell>
          <cell r="FL657">
            <v>-0.26617613715719129</v>
          </cell>
          <cell r="FO657">
            <v>0</v>
          </cell>
        </row>
        <row r="658">
          <cell r="A658">
            <v>502653</v>
          </cell>
          <cell r="C658" t="str">
            <v>Fraser, Ryan</v>
          </cell>
          <cell r="Q658" t="str">
            <v>R</v>
          </cell>
          <cell r="AJ658">
            <v>7.1382295810501901</v>
          </cell>
          <cell r="AR658">
            <v>16.8</v>
          </cell>
          <cell r="AS658">
            <v>0.18716613358493009</v>
          </cell>
          <cell r="AT658">
            <v>0.91910545588980741</v>
          </cell>
          <cell r="BE658">
            <v>1.2037945403735533</v>
          </cell>
          <cell r="CP658">
            <v>27.875</v>
          </cell>
          <cell r="CV658">
            <v>92.1</v>
          </cell>
          <cell r="DA658">
            <v>0</v>
          </cell>
          <cell r="DD658">
            <v>1.0061456377291802</v>
          </cell>
          <cell r="FJ658">
            <v>42</v>
          </cell>
          <cell r="FK658">
            <v>0.26300000000000001</v>
          </cell>
          <cell r="FL658">
            <v>0.67514259796625253</v>
          </cell>
          <cell r="FO658">
            <v>1</v>
          </cell>
        </row>
        <row r="659">
          <cell r="A659">
            <v>502674</v>
          </cell>
          <cell r="C659" t="str">
            <v>Bradley, Ryan</v>
          </cell>
          <cell r="Q659" t="str">
            <v>S</v>
          </cell>
          <cell r="AJ659">
            <v>8.1501837040404883</v>
          </cell>
          <cell r="AR659">
            <v>44.400000000000006</v>
          </cell>
          <cell r="AS659">
            <v>-1.5857552402180415</v>
          </cell>
          <cell r="AT659">
            <v>0.8329777014738402</v>
          </cell>
          <cell r="BE659">
            <v>0.87367409262396023</v>
          </cell>
          <cell r="CP659">
            <v>27.958333333333332</v>
          </cell>
          <cell r="CV659">
            <v>92.1</v>
          </cell>
          <cell r="DA659">
            <v>0</v>
          </cell>
          <cell r="DD659">
            <v>0.9234762829327251</v>
          </cell>
          <cell r="FJ659">
            <v>111</v>
          </cell>
          <cell r="FK659">
            <v>0.26300000000000001</v>
          </cell>
          <cell r="FL659">
            <v>8.0335243746650367E-2</v>
          </cell>
          <cell r="FO659">
            <v>0.46533780905210387</v>
          </cell>
        </row>
        <row r="660">
          <cell r="A660">
            <v>502681</v>
          </cell>
          <cell r="C660" t="str">
            <v>Rogers, Jay</v>
          </cell>
          <cell r="Q660" t="str">
            <v>S</v>
          </cell>
          <cell r="AJ660">
            <v>6.1849114220670867</v>
          </cell>
          <cell r="AR660">
            <v>44.400000000000006</v>
          </cell>
          <cell r="AS660">
            <v>-0.19283489536034348</v>
          </cell>
          <cell r="AT660">
            <v>0.81237699758756876</v>
          </cell>
          <cell r="BE660">
            <v>1.2539852324404837</v>
          </cell>
          <cell r="CP660">
            <v>28.125</v>
          </cell>
          <cell r="CV660">
            <v>92.1</v>
          </cell>
          <cell r="DA660">
            <v>0</v>
          </cell>
          <cell r="DD660">
            <v>0.81990752672701428</v>
          </cell>
          <cell r="FJ660">
            <v>111</v>
          </cell>
          <cell r="FK660">
            <v>0.26300000000000001</v>
          </cell>
          <cell r="FL660">
            <v>5.7140776771275589E-2</v>
          </cell>
          <cell r="FO660">
            <v>0</v>
          </cell>
        </row>
        <row r="661">
          <cell r="A661">
            <v>502695</v>
          </cell>
          <cell r="C661" t="str">
            <v>Kussmaul, Ryan</v>
          </cell>
          <cell r="Q661" t="str">
            <v>S</v>
          </cell>
          <cell r="AJ661">
            <v>5.8518418346827081</v>
          </cell>
          <cell r="AR661">
            <v>44.022296296296297</v>
          </cell>
          <cell r="AS661">
            <v>-0.17964650144185587</v>
          </cell>
          <cell r="AT661">
            <v>0.77503251988311095</v>
          </cell>
          <cell r="BE661">
            <v>1.2075589559216708</v>
          </cell>
          <cell r="CP661">
            <v>29.791666666666668</v>
          </cell>
          <cell r="CV661">
            <v>92.1</v>
          </cell>
          <cell r="DA661">
            <v>0</v>
          </cell>
          <cell r="DD661">
            <v>1.1270010974708815</v>
          </cell>
          <cell r="FJ661">
            <v>110.05574074074073</v>
          </cell>
          <cell r="FK661">
            <v>0.26300000000000001</v>
          </cell>
          <cell r="FL661">
            <v>5.7008060681561414E-3</v>
          </cell>
          <cell r="FO661">
            <v>0.18685607520686409</v>
          </cell>
        </row>
        <row r="662">
          <cell r="A662">
            <v>502706</v>
          </cell>
          <cell r="C662" t="str">
            <v>Holland, Derek</v>
          </cell>
          <cell r="Q662" t="str">
            <v>S</v>
          </cell>
          <cell r="AJ662">
            <v>4.5441684502755653</v>
          </cell>
          <cell r="AR662">
            <v>110.20574074074074</v>
          </cell>
          <cell r="AS662">
            <v>0.39609612572803349</v>
          </cell>
          <cell r="AT662">
            <v>0.84815304574659234</v>
          </cell>
          <cell r="BE662">
            <v>0.81045397232335059</v>
          </cell>
          <cell r="CP662">
            <v>29.708333333333332</v>
          </cell>
          <cell r="CV662">
            <v>93.560827448737598</v>
          </cell>
          <cell r="DA662">
            <v>5.7595939393939393</v>
          </cell>
          <cell r="DD662">
            <v>0.93340012692035446</v>
          </cell>
          <cell r="FJ662">
            <v>110.20574074074074</v>
          </cell>
          <cell r="FK662">
            <v>0.26320970621853346</v>
          </cell>
          <cell r="FL662">
            <v>8.62846903682922E-2</v>
          </cell>
          <cell r="FO662">
            <v>0</v>
          </cell>
        </row>
        <row r="663">
          <cell r="A663">
            <v>502748</v>
          </cell>
          <cell r="C663" t="str">
            <v>Peacock, Brad</v>
          </cell>
          <cell r="Q663" t="str">
            <v>S</v>
          </cell>
          <cell r="AJ663">
            <v>4.9380879526469084</v>
          </cell>
          <cell r="AR663">
            <v>71.015000334799609</v>
          </cell>
          <cell r="AS663">
            <v>-0.36334674503695025</v>
          </cell>
          <cell r="AT663">
            <v>0.60967696585093534</v>
          </cell>
          <cell r="BE663">
            <v>1.0823542819001075</v>
          </cell>
          <cell r="CP663">
            <v>28.375</v>
          </cell>
          <cell r="CV663">
            <v>91.553579081930579</v>
          </cell>
          <cell r="DA663">
            <v>1.406060606060606</v>
          </cell>
          <cell r="DD663">
            <v>1.1166244122172069</v>
          </cell>
          <cell r="FJ663">
            <v>115.76709095036792</v>
          </cell>
          <cell r="FK663">
            <v>0.26141570992152191</v>
          </cell>
          <cell r="FL663">
            <v>-7.6922320112988571E-3</v>
          </cell>
          <cell r="FO663">
            <v>0</v>
          </cell>
        </row>
        <row r="664">
          <cell r="A664">
            <v>502836</v>
          </cell>
          <cell r="C664" t="str">
            <v>Additon, Nick</v>
          </cell>
          <cell r="Q664" t="str">
            <v>S</v>
          </cell>
          <cell r="AJ664">
            <v>5.8881739190373494</v>
          </cell>
          <cell r="AR664">
            <v>46.594739939301896</v>
          </cell>
          <cell r="AS664">
            <v>0.63363534719165704</v>
          </cell>
          <cell r="AT664">
            <v>0.7782126683733982</v>
          </cell>
          <cell r="BE664">
            <v>1.0852494815807237</v>
          </cell>
          <cell r="CP664">
            <v>28.541666666666668</v>
          </cell>
          <cell r="CV664">
            <v>92.1</v>
          </cell>
          <cell r="DA664">
            <v>0</v>
          </cell>
          <cell r="DD664">
            <v>0.93829148206978841</v>
          </cell>
          <cell r="FJ664">
            <v>116.48684984825474</v>
          </cell>
          <cell r="FK664">
            <v>0.26300000000000001</v>
          </cell>
          <cell r="FL664">
            <v>-4.8192795458764787E-2</v>
          </cell>
          <cell r="FO664">
            <v>0</v>
          </cell>
        </row>
        <row r="665">
          <cell r="A665">
            <v>503285</v>
          </cell>
          <cell r="C665" t="str">
            <v>O'Day, Darren</v>
          </cell>
          <cell r="Q665" t="str">
            <v>R</v>
          </cell>
          <cell r="AJ665">
            <v>3.1958367126046721</v>
          </cell>
          <cell r="AR665">
            <v>51.409983093855558</v>
          </cell>
          <cell r="AS665">
            <v>0.37618759609168528</v>
          </cell>
          <cell r="AT665">
            <v>0.18196327390354072</v>
          </cell>
          <cell r="BE665">
            <v>0.93007763954001177</v>
          </cell>
          <cell r="CP665">
            <v>33.708333333333336</v>
          </cell>
          <cell r="CV665">
            <v>85.123938998969635</v>
          </cell>
          <cell r="DA665">
            <v>8.5636363636363626</v>
          </cell>
          <cell r="DD665">
            <v>1.2597575531036953</v>
          </cell>
          <cell r="FJ665">
            <v>51.409983093855558</v>
          </cell>
          <cell r="FK665">
            <v>0.26294050245049355</v>
          </cell>
          <cell r="FL665">
            <v>0.65019769111783432</v>
          </cell>
          <cell r="FO665">
            <v>1</v>
          </cell>
        </row>
        <row r="666">
          <cell r="A666">
            <v>503423</v>
          </cell>
          <cell r="C666" t="str">
            <v>Kent, Steve</v>
          </cell>
          <cell r="Q666" t="str">
            <v>R</v>
          </cell>
          <cell r="AJ666">
            <v>5.1494706992763408</v>
          </cell>
          <cell r="AR666">
            <v>18.815999999999999</v>
          </cell>
          <cell r="AS666">
            <v>-1.2346192950165014</v>
          </cell>
          <cell r="AT666">
            <v>0.8392289960821393</v>
          </cell>
          <cell r="BE666">
            <v>0.81936192185296308</v>
          </cell>
          <cell r="CP666">
            <v>27.125</v>
          </cell>
          <cell r="CV666">
            <v>92.1</v>
          </cell>
          <cell r="DA666">
            <v>0</v>
          </cell>
          <cell r="DD666">
            <v>1.1169837889660197</v>
          </cell>
          <cell r="FJ666">
            <v>47.04</v>
          </cell>
          <cell r="FK666">
            <v>0.26300000000000001</v>
          </cell>
          <cell r="FL666">
            <v>0.15659591180292942</v>
          </cell>
          <cell r="FO666">
            <v>1</v>
          </cell>
        </row>
        <row r="667">
          <cell r="A667">
            <v>503441</v>
          </cell>
          <cell r="C667" t="str">
            <v>van Mil, Loek</v>
          </cell>
          <cell r="Q667" t="str">
            <v>S</v>
          </cell>
          <cell r="AJ667">
            <v>7.2373493894034082</v>
          </cell>
          <cell r="AR667">
            <v>42.582296296296299</v>
          </cell>
          <cell r="AS667">
            <v>-2.2580580136306039</v>
          </cell>
          <cell r="AT667">
            <v>0.93201678876343785</v>
          </cell>
          <cell r="BE667">
            <v>1.6275236913320803</v>
          </cell>
          <cell r="CP667">
            <v>31.791666666666668</v>
          </cell>
          <cell r="CV667">
            <v>92.1</v>
          </cell>
          <cell r="DA667">
            <v>0</v>
          </cell>
          <cell r="DD667">
            <v>0.94291926824833205</v>
          </cell>
          <cell r="FJ667">
            <v>106.45574074074074</v>
          </cell>
          <cell r="FK667">
            <v>0.26300000000000001</v>
          </cell>
          <cell r="FL667">
            <v>0.53049101368470064</v>
          </cell>
          <cell r="FO667">
            <v>0.38579474675795666</v>
          </cell>
        </row>
        <row r="668">
          <cell r="A668">
            <v>503444</v>
          </cell>
          <cell r="C668" t="str">
            <v>De La Cruz, Joel</v>
          </cell>
          <cell r="Q668" t="str">
            <v>S</v>
          </cell>
          <cell r="AJ668">
            <v>5.3718830710799654</v>
          </cell>
          <cell r="AR668">
            <v>57.491635731737347</v>
          </cell>
          <cell r="AS668">
            <v>-9.301108085468586E-2</v>
          </cell>
          <cell r="AT668">
            <v>0.47271453915486489</v>
          </cell>
          <cell r="BE668">
            <v>0.92202053160825104</v>
          </cell>
          <cell r="CP668">
            <v>27.041666666666668</v>
          </cell>
          <cell r="CV668">
            <v>91.028886656160296</v>
          </cell>
          <cell r="DA668">
            <v>0.2</v>
          </cell>
          <cell r="DD668">
            <v>0.82001697140951901</v>
          </cell>
          <cell r="FJ668">
            <v>143.72908932934337</v>
          </cell>
          <cell r="FK668">
            <v>0.26300000000000001</v>
          </cell>
          <cell r="FL668">
            <v>-0.24579282563483679</v>
          </cell>
          <cell r="FO668">
            <v>0.2184960608178278</v>
          </cell>
        </row>
        <row r="669">
          <cell r="A669">
            <v>503449</v>
          </cell>
          <cell r="C669" t="str">
            <v>Peralta, Wily</v>
          </cell>
          <cell r="Q669" t="str">
            <v>S</v>
          </cell>
          <cell r="AJ669">
            <v>4.7447279734766683</v>
          </cell>
          <cell r="AR669">
            <v>108.19108725356509</v>
          </cell>
          <cell r="AS669">
            <v>-0.7949116523055344</v>
          </cell>
          <cell r="AT669">
            <v>0.51091972328895707</v>
          </cell>
          <cell r="BE669">
            <v>0.92183161555704585</v>
          </cell>
          <cell r="CP669">
            <v>27.125</v>
          </cell>
          <cell r="CV669">
            <v>94.424310020412648</v>
          </cell>
          <cell r="DA669">
            <v>3.6222242424242426</v>
          </cell>
          <cell r="DD669">
            <v>0.82724153448404369</v>
          </cell>
          <cell r="FJ669">
            <v>136.20002703049386</v>
          </cell>
          <cell r="FK669">
            <v>0.25385928504811189</v>
          </cell>
          <cell r="FL669">
            <v>0.24226772325106444</v>
          </cell>
          <cell r="FO669">
            <v>0</v>
          </cell>
        </row>
        <row r="670">
          <cell r="A670">
            <v>503474</v>
          </cell>
          <cell r="C670" t="str">
            <v>Casilla, Jose</v>
          </cell>
          <cell r="Q670" t="str">
            <v>R</v>
          </cell>
          <cell r="AJ670">
            <v>5.9255837554381134</v>
          </cell>
          <cell r="AR670">
            <v>20.591441952874078</v>
          </cell>
          <cell r="AS670">
            <v>0.29070450544697801</v>
          </cell>
          <cell r="AT670">
            <v>0.77621898497146946</v>
          </cell>
          <cell r="BE670">
            <v>1.1387753462621637</v>
          </cell>
          <cell r="CP670">
            <v>27.125</v>
          </cell>
          <cell r="CV670">
            <v>92.1</v>
          </cell>
          <cell r="DA670">
            <v>0</v>
          </cell>
          <cell r="DD670">
            <v>0.883256044980261</v>
          </cell>
          <cell r="FJ670">
            <v>51.478604882185188</v>
          </cell>
          <cell r="FK670">
            <v>0.26300000000000001</v>
          </cell>
          <cell r="FL670">
            <v>0.62037163789092875</v>
          </cell>
          <cell r="FO670">
            <v>1</v>
          </cell>
        </row>
        <row r="671">
          <cell r="A671">
            <v>503566</v>
          </cell>
          <cell r="C671" t="str">
            <v>Castillo, Fabio</v>
          </cell>
          <cell r="Q671" t="str">
            <v>S</v>
          </cell>
          <cell r="AJ671">
            <v>5.7056470294144868</v>
          </cell>
          <cell r="AR671">
            <v>44.400000000000006</v>
          </cell>
          <cell r="AS671">
            <v>-0.15229064718918917</v>
          </cell>
          <cell r="AT671">
            <v>0.70185836375706101</v>
          </cell>
          <cell r="BE671">
            <v>0.94057988291706129</v>
          </cell>
          <cell r="CP671">
            <v>27.375</v>
          </cell>
          <cell r="CV671">
            <v>92.1</v>
          </cell>
          <cell r="DA671">
            <v>0</v>
          </cell>
          <cell r="DD671">
            <v>0.94781195854132982</v>
          </cell>
          <cell r="FJ671">
            <v>111</v>
          </cell>
          <cell r="FK671">
            <v>0.26300000000000001</v>
          </cell>
          <cell r="FL671">
            <v>-6.8993462818781298E-2</v>
          </cell>
          <cell r="FO671">
            <v>0</v>
          </cell>
        </row>
        <row r="672">
          <cell r="A672">
            <v>503569</v>
          </cell>
          <cell r="C672" t="str">
            <v>Dolis, Rafael</v>
          </cell>
          <cell r="Q672" t="str">
            <v>R</v>
          </cell>
          <cell r="AJ672">
            <v>5.3541686139450988</v>
          </cell>
          <cell r="AR672">
            <v>17.504853257733334</v>
          </cell>
          <cell r="AS672">
            <v>-0.10452951557020036</v>
          </cell>
          <cell r="AT672">
            <v>0.78709118142440238</v>
          </cell>
          <cell r="BE672">
            <v>1.2470070068875332</v>
          </cell>
          <cell r="CP672">
            <v>28.458333333333332</v>
          </cell>
          <cell r="CV672">
            <v>93.29742832647463</v>
          </cell>
          <cell r="DA672">
            <v>0.80605858585858581</v>
          </cell>
          <cell r="DD672">
            <v>1.0669514130467017</v>
          </cell>
          <cell r="FJ672">
            <v>43.762133144333333</v>
          </cell>
          <cell r="FK672">
            <v>0.26300000000000001</v>
          </cell>
          <cell r="FL672">
            <v>-0.9224362155532192</v>
          </cell>
          <cell r="FO672">
            <v>1</v>
          </cell>
        </row>
        <row r="673">
          <cell r="A673">
            <v>503931</v>
          </cell>
          <cell r="C673" t="str">
            <v>Joseph, Jonathan</v>
          </cell>
          <cell r="Q673" t="str">
            <v>R</v>
          </cell>
          <cell r="AJ673">
            <v>5.4148973432950349</v>
          </cell>
          <cell r="AR673">
            <v>18.349116856198624</v>
          </cell>
          <cell r="AS673">
            <v>0.2407068478040211</v>
          </cell>
          <cell r="AT673">
            <v>0.80030811389148748</v>
          </cell>
          <cell r="BE673">
            <v>0.69486998759365592</v>
          </cell>
          <cell r="CP673">
            <v>28.125</v>
          </cell>
          <cell r="CV673">
            <v>92.1</v>
          </cell>
          <cell r="DA673">
            <v>0</v>
          </cell>
          <cell r="DD673">
            <v>1.0347390255731947</v>
          </cell>
          <cell r="FJ673">
            <v>45.872792140496557</v>
          </cell>
          <cell r="FK673">
            <v>0.26300000000000001</v>
          </cell>
          <cell r="FL673">
            <v>0.1592417852154441</v>
          </cell>
          <cell r="FO673">
            <v>0.69915736822135499</v>
          </cell>
        </row>
        <row r="674">
          <cell r="A674">
            <v>504083</v>
          </cell>
          <cell r="C674" t="str">
            <v>Rondon, Jorge</v>
          </cell>
          <cell r="Q674" t="str">
            <v>R</v>
          </cell>
          <cell r="AJ674">
            <v>4.9780540025897473</v>
          </cell>
          <cell r="AR674">
            <v>24.535777542474076</v>
          </cell>
          <cell r="AS674">
            <v>0.32804208857548101</v>
          </cell>
          <cell r="AT674">
            <v>0.74901001903160669</v>
          </cell>
          <cell r="BE674">
            <v>0.94408413780762324</v>
          </cell>
          <cell r="CP674">
            <v>28.375</v>
          </cell>
          <cell r="CV674">
            <v>94.693771063620403</v>
          </cell>
          <cell r="DA674">
            <v>0.34545454545454551</v>
          </cell>
          <cell r="DD674">
            <v>0.95724003382455414</v>
          </cell>
          <cell r="FJ674">
            <v>61.339443856185184</v>
          </cell>
          <cell r="FK674">
            <v>0.26300000000000001</v>
          </cell>
          <cell r="FL674">
            <v>-2.9446217327967587E-2</v>
          </cell>
          <cell r="FO674">
            <v>1</v>
          </cell>
        </row>
        <row r="675">
          <cell r="A675">
            <v>504186</v>
          </cell>
          <cell r="C675" t="str">
            <v>Leon, Arnold</v>
          </cell>
          <cell r="Q675" t="str">
            <v>S</v>
          </cell>
          <cell r="AJ675">
            <v>5.2186265733943129</v>
          </cell>
          <cell r="AR675">
            <v>47.674408557369418</v>
          </cell>
          <cell r="AS675">
            <v>-0.4291872600495224</v>
          </cell>
          <cell r="AT675">
            <v>0.49459471577454794</v>
          </cell>
          <cell r="BE675">
            <v>0.85048138194310563</v>
          </cell>
          <cell r="CP675">
            <v>27.791666666666668</v>
          </cell>
          <cell r="CV675">
            <v>90.33417669063148</v>
          </cell>
          <cell r="DA675">
            <v>0.17575757575757575</v>
          </cell>
          <cell r="DD675">
            <v>1.0263409425114824</v>
          </cell>
          <cell r="FJ675">
            <v>119.18602139342353</v>
          </cell>
          <cell r="FK675">
            <v>0.26300000000000001</v>
          </cell>
          <cell r="FL675">
            <v>0.27368125284021727</v>
          </cell>
          <cell r="FO675">
            <v>0.25565527304276903</v>
          </cell>
        </row>
        <row r="676">
          <cell r="A676">
            <v>504379</v>
          </cell>
          <cell r="C676" t="str">
            <v>Nicasio, Juan</v>
          </cell>
          <cell r="Q676" t="str">
            <v>S</v>
          </cell>
          <cell r="AJ676">
            <v>4.2926353105083432</v>
          </cell>
          <cell r="AR676">
            <v>130.65065219816566</v>
          </cell>
          <cell r="AS676">
            <v>-0.58044011051124178</v>
          </cell>
          <cell r="AT676">
            <v>0.50764302582470555</v>
          </cell>
          <cell r="BE676">
            <v>0.95431346786965854</v>
          </cell>
          <cell r="CP676">
            <v>29.875</v>
          </cell>
          <cell r="CV676">
            <v>92.868943893845284</v>
          </cell>
          <cell r="DA676">
            <v>3.2201999999999997</v>
          </cell>
          <cell r="DD676">
            <v>1.0532860156701447</v>
          </cell>
          <cell r="FJ676">
            <v>130.65065219816566</v>
          </cell>
          <cell r="FK676">
            <v>0.25158583034935228</v>
          </cell>
          <cell r="FL676">
            <v>-0.17863350472297831</v>
          </cell>
          <cell r="FO676">
            <v>0.26659984499895006</v>
          </cell>
        </row>
        <row r="677">
          <cell r="A677">
            <v>506433</v>
          </cell>
          <cell r="C677" t="str">
            <v>Darvish, Yu</v>
          </cell>
          <cell r="Q677" t="str">
            <v>S</v>
          </cell>
          <cell r="AJ677">
            <v>3.2745836260588836</v>
          </cell>
          <cell r="AR677">
            <v>149.05829034012018</v>
          </cell>
          <cell r="AS677">
            <v>-0.15304380100880696</v>
          </cell>
          <cell r="AT677">
            <v>0.68945090058796854</v>
          </cell>
          <cell r="BE677">
            <v>1.1387154212842472</v>
          </cell>
          <cell r="CP677">
            <v>29.875</v>
          </cell>
          <cell r="CV677">
            <v>92.901119306658771</v>
          </cell>
          <cell r="DA677">
            <v>3.6201999999999996</v>
          </cell>
          <cell r="DD677">
            <v>1.3357354409732403</v>
          </cell>
          <cell r="FJ677">
            <v>149.05829034012018</v>
          </cell>
          <cell r="FK677">
            <v>0.26338653473521467</v>
          </cell>
          <cell r="FL677">
            <v>0.31672881002492004</v>
          </cell>
          <cell r="FO677">
            <v>0</v>
          </cell>
        </row>
        <row r="678">
          <cell r="A678">
            <v>506648</v>
          </cell>
          <cell r="C678" t="str">
            <v>Herrera, Yoslan</v>
          </cell>
          <cell r="Q678" t="str">
            <v>R</v>
          </cell>
          <cell r="AJ678">
            <v>4.5358451317885402</v>
          </cell>
          <cell r="AR678">
            <v>15.901682222222224</v>
          </cell>
          <cell r="AS678">
            <v>5.4235958529627482E-2</v>
          </cell>
          <cell r="AT678">
            <v>0.8728332566780409</v>
          </cell>
          <cell r="BE678">
            <v>1.0587744753084183</v>
          </cell>
          <cell r="CP678">
            <v>35.208333333333336</v>
          </cell>
          <cell r="CV678">
            <v>91.765219838124011</v>
          </cell>
          <cell r="DA678">
            <v>0.41414141414141414</v>
          </cell>
          <cell r="DD678">
            <v>0.9896133270440709</v>
          </cell>
          <cell r="FJ678">
            <v>39.754205555555558</v>
          </cell>
          <cell r="FK678">
            <v>0.26300000000000001</v>
          </cell>
          <cell r="FL678">
            <v>1.5760128199841921</v>
          </cell>
          <cell r="FO678">
            <v>1</v>
          </cell>
        </row>
        <row r="679">
          <cell r="A679">
            <v>506693</v>
          </cell>
          <cell r="C679" t="str">
            <v>Alvarez, Henderson</v>
          </cell>
          <cell r="Q679" t="str">
            <v>S</v>
          </cell>
          <cell r="AJ679">
            <v>4.3695267008870333</v>
          </cell>
          <cell r="AR679">
            <v>123.89012334995886</v>
          </cell>
          <cell r="AS679">
            <v>0.20943457681665006</v>
          </cell>
          <cell r="AT679">
            <v>0.84434928360361949</v>
          </cell>
          <cell r="BE679">
            <v>0.94672863670346641</v>
          </cell>
          <cell r="CP679">
            <v>26.208333333333332</v>
          </cell>
          <cell r="CV679">
            <v>92.313482507623718</v>
          </cell>
          <cell r="DA679">
            <v>3.4121212121212121</v>
          </cell>
          <cell r="DD679">
            <v>0.73791238334640785</v>
          </cell>
          <cell r="FJ679">
            <v>123.89012334995886</v>
          </cell>
          <cell r="FK679">
            <v>0.2752943432445874</v>
          </cell>
          <cell r="FL679">
            <v>0.20452283299289883</v>
          </cell>
          <cell r="FO679">
            <v>0</v>
          </cell>
        </row>
        <row r="680">
          <cell r="A680">
            <v>506694</v>
          </cell>
          <cell r="C680" t="str">
            <v>Antigua, Jeffry</v>
          </cell>
          <cell r="Q680" t="str">
            <v>S</v>
          </cell>
          <cell r="AJ680">
            <v>5.6812862872148342</v>
          </cell>
          <cell r="AR680">
            <v>45.560238627769905</v>
          </cell>
          <cell r="AS680">
            <v>6.7279105505067507E-2</v>
          </cell>
          <cell r="AT680">
            <v>0.83784437652185129</v>
          </cell>
          <cell r="BE680">
            <v>0.60531584893036494</v>
          </cell>
          <cell r="CP680">
            <v>26.041666666666668</v>
          </cell>
          <cell r="CV680">
            <v>92.1</v>
          </cell>
          <cell r="DA680">
            <v>0</v>
          </cell>
          <cell r="DD680">
            <v>0.80644373106786615</v>
          </cell>
          <cell r="FJ680">
            <v>113.90059656942475</v>
          </cell>
          <cell r="FK680">
            <v>0.26300000000000001</v>
          </cell>
          <cell r="FL680">
            <v>4.5258372381772174E-2</v>
          </cell>
          <cell r="FO680">
            <v>0</v>
          </cell>
        </row>
        <row r="681">
          <cell r="A681">
            <v>506988</v>
          </cell>
          <cell r="C681" t="str">
            <v>Belfiore, Mike</v>
          </cell>
          <cell r="Q681" t="str">
            <v>S</v>
          </cell>
          <cell r="AJ681">
            <v>6.3121828141458778</v>
          </cell>
          <cell r="AR681">
            <v>45.710691150074084</v>
          </cell>
          <cell r="AS681">
            <v>-0.11766729674819665</v>
          </cell>
          <cell r="AT681">
            <v>0.3942260821561912</v>
          </cell>
          <cell r="BE681">
            <v>0.8487161957378706</v>
          </cell>
          <cell r="CP681">
            <v>27.708333333333332</v>
          </cell>
          <cell r="CV681">
            <v>88.401434499314135</v>
          </cell>
          <cell r="DA681">
            <v>8.078787878787878E-3</v>
          </cell>
          <cell r="DD681">
            <v>0.95886931017220567</v>
          </cell>
          <cell r="FJ681">
            <v>114.2767278751852</v>
          </cell>
          <cell r="FK681">
            <v>0.26300000000000001</v>
          </cell>
          <cell r="FL681">
            <v>0.48529099773459705</v>
          </cell>
          <cell r="FO681">
            <v>0</v>
          </cell>
        </row>
        <row r="682">
          <cell r="A682">
            <v>514639</v>
          </cell>
          <cell r="C682" t="str">
            <v>Ortega, Jose</v>
          </cell>
          <cell r="Q682" t="str">
            <v>R</v>
          </cell>
          <cell r="AJ682">
            <v>5.952879971079108</v>
          </cell>
          <cell r="AR682">
            <v>18.296608603858697</v>
          </cell>
          <cell r="AS682">
            <v>0.56604339219409083</v>
          </cell>
          <cell r="AT682">
            <v>0.83589290966462781</v>
          </cell>
          <cell r="BE682">
            <v>0.77584919111170869</v>
          </cell>
          <cell r="CP682">
            <v>27.708333333333332</v>
          </cell>
          <cell r="CV682">
            <v>93.138398904025465</v>
          </cell>
          <cell r="DA682">
            <v>0.28485050505050502</v>
          </cell>
          <cell r="DD682">
            <v>1.1448593184537736</v>
          </cell>
          <cell r="FJ682">
            <v>45.741521509646745</v>
          </cell>
          <cell r="FK682">
            <v>0.26300000000000001</v>
          </cell>
          <cell r="FL682">
            <v>0.29169377003823671</v>
          </cell>
          <cell r="FO682">
            <v>1</v>
          </cell>
        </row>
        <row r="683">
          <cell r="A683">
            <v>514640</v>
          </cell>
          <cell r="C683" t="str">
            <v>Palacios, Wilsen</v>
          </cell>
          <cell r="Q683" t="str">
            <v>S</v>
          </cell>
          <cell r="AJ683">
            <v>6.8581206236067045</v>
          </cell>
          <cell r="AR683">
            <v>44.400000000000006</v>
          </cell>
          <cell r="AS683">
            <v>0.5036865123362344</v>
          </cell>
          <cell r="AT683">
            <v>0.90146965641449983</v>
          </cell>
          <cell r="BE683">
            <v>0.77051626166345888</v>
          </cell>
          <cell r="CP683">
            <v>26.541666666666668</v>
          </cell>
          <cell r="CV683">
            <v>92.1</v>
          </cell>
          <cell r="DA683">
            <v>0</v>
          </cell>
          <cell r="DD683">
            <v>1.0350052147321391</v>
          </cell>
          <cell r="FJ683">
            <v>111</v>
          </cell>
          <cell r="FK683">
            <v>0.26300000000000001</v>
          </cell>
          <cell r="FL683">
            <v>0.57443935857724426</v>
          </cell>
          <cell r="FO683">
            <v>0</v>
          </cell>
        </row>
        <row r="684">
          <cell r="A684">
            <v>514669</v>
          </cell>
          <cell r="C684" t="str">
            <v>Martin, Rafael</v>
          </cell>
          <cell r="Q684" t="str">
            <v>R</v>
          </cell>
          <cell r="AJ684">
            <v>3.9765449418945233</v>
          </cell>
          <cell r="AR684">
            <v>43.315379148578415</v>
          </cell>
          <cell r="AS684">
            <v>-0.37779473446772271</v>
          </cell>
          <cell r="AT684">
            <v>0.29159892312699398</v>
          </cell>
          <cell r="BE684">
            <v>0.5942007487911638</v>
          </cell>
          <cell r="CP684">
            <v>32.125</v>
          </cell>
          <cell r="CV684">
            <v>87.816375442939076</v>
          </cell>
          <cell r="DA684">
            <v>0.24242222222222221</v>
          </cell>
          <cell r="DD684">
            <v>1.2153223969174425</v>
          </cell>
          <cell r="FJ684">
            <v>54.307421548851849</v>
          </cell>
          <cell r="FK684">
            <v>0.26300000000000001</v>
          </cell>
          <cell r="FL684">
            <v>-0.24249654923539901</v>
          </cell>
          <cell r="FO684">
            <v>1</v>
          </cell>
        </row>
        <row r="685">
          <cell r="A685">
            <v>514919</v>
          </cell>
          <cell r="C685" t="str">
            <v>Pirela, Jesus</v>
          </cell>
          <cell r="Q685" t="str">
            <v>R</v>
          </cell>
          <cell r="AJ685">
            <v>4.8943894522700866</v>
          </cell>
          <cell r="AR685">
            <v>16.8</v>
          </cell>
          <cell r="AS685">
            <v>0.30081682312711294</v>
          </cell>
          <cell r="AT685">
            <v>0.9081116257301628</v>
          </cell>
          <cell r="BE685">
            <v>0.73754529999872487</v>
          </cell>
          <cell r="CP685">
            <v>27.291666666666668</v>
          </cell>
          <cell r="CV685">
            <v>92.1</v>
          </cell>
          <cell r="DA685">
            <v>0</v>
          </cell>
          <cell r="DD685">
            <v>1.2850470049606892</v>
          </cell>
          <cell r="FJ685">
            <v>42</v>
          </cell>
          <cell r="FK685">
            <v>0.26300000000000001</v>
          </cell>
          <cell r="FL685">
            <v>7.4535750524501981E-2</v>
          </cell>
          <cell r="FO685">
            <v>1</v>
          </cell>
        </row>
        <row r="686">
          <cell r="A686">
            <v>514923</v>
          </cell>
          <cell r="C686" t="str">
            <v>Bencomo, Omar</v>
          </cell>
          <cell r="Q686" t="str">
            <v>S</v>
          </cell>
          <cell r="AJ686">
            <v>5.7911493888351933</v>
          </cell>
          <cell r="AR686">
            <v>44.400000000000006</v>
          </cell>
          <cell r="AS686">
            <v>0.33122461661449348</v>
          </cell>
          <cell r="AT686">
            <v>0.93018201400216483</v>
          </cell>
          <cell r="BE686">
            <v>0.66099331666764582</v>
          </cell>
          <cell r="CP686">
            <v>27.375</v>
          </cell>
          <cell r="CV686">
            <v>92.1</v>
          </cell>
          <cell r="DA686">
            <v>0</v>
          </cell>
          <cell r="DD686">
            <v>0.7997711415454527</v>
          </cell>
          <cell r="FJ686">
            <v>111</v>
          </cell>
          <cell r="FK686">
            <v>0.26300000000000001</v>
          </cell>
          <cell r="FL686">
            <v>-0.55840252303662374</v>
          </cell>
          <cell r="FO686">
            <v>3.1684846269691036E-2</v>
          </cell>
        </row>
        <row r="687">
          <cell r="A687">
            <v>514931</v>
          </cell>
          <cell r="C687" t="str">
            <v>Quinonez, Eduar</v>
          </cell>
          <cell r="Q687" t="str">
            <v>R</v>
          </cell>
          <cell r="AJ687">
            <v>6.7292057109198451</v>
          </cell>
          <cell r="AR687">
            <v>16.8</v>
          </cell>
          <cell r="AS687">
            <v>-1.6123171024948511</v>
          </cell>
          <cell r="AT687">
            <v>0.87741238088231088</v>
          </cell>
          <cell r="BE687">
            <v>0.99576683074890426</v>
          </cell>
          <cell r="CP687">
            <v>26.875</v>
          </cell>
          <cell r="CV687">
            <v>92.1</v>
          </cell>
          <cell r="DA687">
            <v>0</v>
          </cell>
          <cell r="DD687">
            <v>0.99363564863389708</v>
          </cell>
          <cell r="FJ687">
            <v>42</v>
          </cell>
          <cell r="FK687">
            <v>0.26300000000000001</v>
          </cell>
          <cell r="FL687">
            <v>-1.5534732642136044</v>
          </cell>
          <cell r="FO687">
            <v>1</v>
          </cell>
        </row>
        <row r="688">
          <cell r="A688">
            <v>514980</v>
          </cell>
          <cell r="C688" t="str">
            <v>Ramos, Jhonathan</v>
          </cell>
          <cell r="Q688" t="str">
            <v>S</v>
          </cell>
          <cell r="AJ688">
            <v>6.5307095143872882</v>
          </cell>
          <cell r="AR688">
            <v>44.400000000000006</v>
          </cell>
          <cell r="AS688">
            <v>-0.32651415205340611</v>
          </cell>
          <cell r="AT688">
            <v>0.77530395304640098</v>
          </cell>
          <cell r="BE688">
            <v>0.61779496637326137</v>
          </cell>
          <cell r="CP688">
            <v>26.708333333333332</v>
          </cell>
          <cell r="CV688">
            <v>92.1</v>
          </cell>
          <cell r="DA688">
            <v>0</v>
          </cell>
          <cell r="DD688">
            <v>0.84253550608361216</v>
          </cell>
          <cell r="FJ688">
            <v>111</v>
          </cell>
          <cell r="FK688">
            <v>0.26300000000000001</v>
          </cell>
          <cell r="FL688">
            <v>0.26128159936940587</v>
          </cell>
          <cell r="FO688">
            <v>0.11834242142950524</v>
          </cell>
        </row>
        <row r="689">
          <cell r="A689">
            <v>514981</v>
          </cell>
          <cell r="C689" t="str">
            <v>Moreno, Diego</v>
          </cell>
          <cell r="Q689" t="str">
            <v>R</v>
          </cell>
          <cell r="AJ689">
            <v>4.7007991349550444</v>
          </cell>
          <cell r="AR689">
            <v>18.84180402386335</v>
          </cell>
          <cell r="AS689">
            <v>-9.7060435300606637E-2</v>
          </cell>
          <cell r="AT689">
            <v>0.57814205706997157</v>
          </cell>
          <cell r="BE689">
            <v>0.96795819239626413</v>
          </cell>
          <cell r="CP689">
            <v>28.958333333333332</v>
          </cell>
          <cell r="CV689">
            <v>93.402451678991497</v>
          </cell>
          <cell r="DA689">
            <v>0.18787676767676764</v>
          </cell>
          <cell r="DD689">
            <v>1.1378585574833397</v>
          </cell>
          <cell r="FJ689">
            <v>47.104510059658374</v>
          </cell>
          <cell r="FK689">
            <v>0.26300000000000001</v>
          </cell>
          <cell r="FL689">
            <v>-0.13883841670734584</v>
          </cell>
          <cell r="FO689">
            <v>1</v>
          </cell>
        </row>
        <row r="690">
          <cell r="A690">
            <v>515032</v>
          </cell>
          <cell r="C690" t="str">
            <v>Castillo, Richard</v>
          </cell>
          <cell r="Q690" t="str">
            <v>S</v>
          </cell>
          <cell r="AJ690">
            <v>7.1379071768628828</v>
          </cell>
          <cell r="AR690">
            <v>44.497635049020587</v>
          </cell>
          <cell r="AS690">
            <v>0.24196750569821557</v>
          </cell>
          <cell r="AT690">
            <v>0.8997863801281607</v>
          </cell>
          <cell r="BE690">
            <v>0.78975297627167174</v>
          </cell>
          <cell r="CP690">
            <v>26.708333333333332</v>
          </cell>
          <cell r="CV690">
            <v>92.1</v>
          </cell>
          <cell r="DA690">
            <v>0</v>
          </cell>
          <cell r="DD690">
            <v>0.86718826306602437</v>
          </cell>
          <cell r="FJ690">
            <v>111.24408762255146</v>
          </cell>
          <cell r="FK690">
            <v>0.26300000000000001</v>
          </cell>
          <cell r="FL690">
            <v>-0.31853353040865168</v>
          </cell>
          <cell r="FO690">
            <v>0</v>
          </cell>
        </row>
        <row r="691">
          <cell r="A691">
            <v>515052</v>
          </cell>
          <cell r="C691" t="str">
            <v>Guaipe, Mayckol</v>
          </cell>
          <cell r="Q691" t="str">
            <v>R</v>
          </cell>
          <cell r="AJ691">
            <v>4.5127594382800158</v>
          </cell>
          <cell r="AR691">
            <v>21.853471000293336</v>
          </cell>
          <cell r="AS691">
            <v>-0.15429586163740686</v>
          </cell>
          <cell r="AT691">
            <v>0.53753092080598297</v>
          </cell>
          <cell r="BE691">
            <v>1.0218614424946257</v>
          </cell>
          <cell r="CP691">
            <v>25.875</v>
          </cell>
          <cell r="CV691">
            <v>91.298550696454541</v>
          </cell>
          <cell r="DA691">
            <v>0.61818181818181817</v>
          </cell>
          <cell r="DD691">
            <v>0.97041392194805032</v>
          </cell>
          <cell r="FJ691">
            <v>54.633677500733334</v>
          </cell>
          <cell r="FK691">
            <v>0.26300000000000001</v>
          </cell>
          <cell r="FL691">
            <v>3.4994834699139284E-2</v>
          </cell>
          <cell r="FO691">
            <v>1</v>
          </cell>
        </row>
        <row r="692">
          <cell r="A692">
            <v>516148</v>
          </cell>
          <cell r="C692" t="str">
            <v>Figueroa, Eduardo</v>
          </cell>
          <cell r="Q692" t="str">
            <v>S</v>
          </cell>
          <cell r="AJ692">
            <v>6.4202099014257854</v>
          </cell>
          <cell r="AR692">
            <v>44.400000000000006</v>
          </cell>
          <cell r="AS692">
            <v>-9.8088714759037132E-2</v>
          </cell>
          <cell r="AT692">
            <v>0.86300042062754967</v>
          </cell>
          <cell r="BE692">
            <v>0.81434752987838421</v>
          </cell>
          <cell r="CP692">
            <v>27.625</v>
          </cell>
          <cell r="CV692">
            <v>92.1</v>
          </cell>
          <cell r="DA692">
            <v>0</v>
          </cell>
          <cell r="DD692">
            <v>0.86650644033019586</v>
          </cell>
          <cell r="FJ692">
            <v>111</v>
          </cell>
          <cell r="FK692">
            <v>0.26300000000000001</v>
          </cell>
          <cell r="FL692">
            <v>0.17114109097240093</v>
          </cell>
          <cell r="FO692">
            <v>0</v>
          </cell>
        </row>
        <row r="693">
          <cell r="A693">
            <v>516410</v>
          </cell>
          <cell r="C693" t="str">
            <v>Correa, Manny</v>
          </cell>
          <cell r="Q693" t="str">
            <v>S</v>
          </cell>
          <cell r="AJ693">
            <v>6.0905974302904813</v>
          </cell>
          <cell r="AR693">
            <v>44.400000000000006</v>
          </cell>
          <cell r="AS693">
            <v>-1.0232453046171701</v>
          </cell>
          <cell r="AT693">
            <v>0.91354227660561838</v>
          </cell>
          <cell r="BE693">
            <v>0.87818064628352688</v>
          </cell>
          <cell r="CP693">
            <v>27.458333333333332</v>
          </cell>
          <cell r="CV693">
            <v>92.1</v>
          </cell>
          <cell r="DA693">
            <v>0</v>
          </cell>
          <cell r="DD693">
            <v>0.81901648209353839</v>
          </cell>
          <cell r="FJ693">
            <v>111</v>
          </cell>
          <cell r="FK693">
            <v>0.26300000000000001</v>
          </cell>
          <cell r="FL693">
            <v>-0.21659222435571493</v>
          </cell>
          <cell r="FO693">
            <v>0</v>
          </cell>
        </row>
        <row r="694">
          <cell r="A694">
            <v>516414</v>
          </cell>
          <cell r="C694" t="str">
            <v>Pena, Ariel</v>
          </cell>
          <cell r="Q694" t="str">
            <v>S</v>
          </cell>
          <cell r="AJ694">
            <v>5.2424389124311199</v>
          </cell>
          <cell r="AR694">
            <v>49.0474749003818</v>
          </cell>
          <cell r="AS694">
            <v>-0.17976712628943367</v>
          </cell>
          <cell r="AT694">
            <v>0.51422105167374321</v>
          </cell>
          <cell r="BE694">
            <v>0.58864506335427325</v>
          </cell>
          <cell r="CP694">
            <v>27.125</v>
          </cell>
          <cell r="CV694">
            <v>91.072993213277982</v>
          </cell>
          <cell r="DA694">
            <v>0.17575757575757575</v>
          </cell>
          <cell r="DD694">
            <v>1.0905843345286408</v>
          </cell>
          <cell r="FJ694">
            <v>122.61868725095449</v>
          </cell>
          <cell r="FK694">
            <v>0.25944268871964876</v>
          </cell>
          <cell r="FL694">
            <v>-0.10949923701385501</v>
          </cell>
          <cell r="FO694">
            <v>0.14666020853639383</v>
          </cell>
        </row>
        <row r="695">
          <cell r="A695">
            <v>516418</v>
          </cell>
          <cell r="C695" t="str">
            <v>Arenas, Orangel</v>
          </cell>
          <cell r="Q695" t="str">
            <v>S</v>
          </cell>
          <cell r="AJ695">
            <v>7.1085062052183474</v>
          </cell>
          <cell r="AR695">
            <v>44.400000000000006</v>
          </cell>
          <cell r="AS695">
            <v>0.55112144902711269</v>
          </cell>
          <cell r="AT695">
            <v>0.90700642681694166</v>
          </cell>
          <cell r="BE695">
            <v>0.90489747353003391</v>
          </cell>
          <cell r="CP695">
            <v>27.291666666666668</v>
          </cell>
          <cell r="CV695">
            <v>92.1</v>
          </cell>
          <cell r="DA695">
            <v>0</v>
          </cell>
          <cell r="DD695">
            <v>0.79798490412562217</v>
          </cell>
          <cell r="FJ695">
            <v>111</v>
          </cell>
          <cell r="FK695">
            <v>0.26300000000000001</v>
          </cell>
          <cell r="FL695">
            <v>-6.3737780646796E-2</v>
          </cell>
          <cell r="FO695">
            <v>0</v>
          </cell>
        </row>
        <row r="696">
          <cell r="A696">
            <v>516421</v>
          </cell>
          <cell r="C696" t="str">
            <v>Martinez, Fabio</v>
          </cell>
          <cell r="Q696" t="str">
            <v>S</v>
          </cell>
          <cell r="AJ696">
            <v>8.6303197118752664</v>
          </cell>
          <cell r="AR696">
            <v>44.400000000000006</v>
          </cell>
          <cell r="AS696">
            <v>0.45560859701069262</v>
          </cell>
          <cell r="AT696">
            <v>0.90975735589989015</v>
          </cell>
          <cell r="BE696">
            <v>1.4536214510698253</v>
          </cell>
          <cell r="CP696">
            <v>26.708333333333332</v>
          </cell>
          <cell r="CV696">
            <v>92.1</v>
          </cell>
          <cell r="DA696">
            <v>0</v>
          </cell>
          <cell r="DD696">
            <v>1.3613306863042054</v>
          </cell>
          <cell r="FJ696">
            <v>111</v>
          </cell>
          <cell r="FK696">
            <v>0.26300000000000001</v>
          </cell>
          <cell r="FL696">
            <v>-0.6258648799165224</v>
          </cell>
          <cell r="FO696">
            <v>9.0986644009551698E-2</v>
          </cell>
        </row>
        <row r="697">
          <cell r="A697">
            <v>516589</v>
          </cell>
          <cell r="C697" t="str">
            <v>Rienzo, Andre</v>
          </cell>
          <cell r="Q697" t="str">
            <v>S</v>
          </cell>
          <cell r="AJ697">
            <v>5.8505283086148063</v>
          </cell>
          <cell r="AR697">
            <v>44.867439104221461</v>
          </cell>
          <cell r="AS697">
            <v>0.51862622843355688</v>
          </cell>
          <cell r="AT697">
            <v>0.59257416028708876</v>
          </cell>
          <cell r="BE697">
            <v>1.04038014733757</v>
          </cell>
          <cell r="CP697">
            <v>27.958333333333332</v>
          </cell>
          <cell r="CV697">
            <v>89.79774240808743</v>
          </cell>
          <cell r="DA697">
            <v>0.85050303030303032</v>
          </cell>
          <cell r="DD697">
            <v>1.1234982542137431</v>
          </cell>
          <cell r="FJ697">
            <v>112.16859776055364</v>
          </cell>
          <cell r="FK697">
            <v>0.26252183276962304</v>
          </cell>
          <cell r="FL697">
            <v>-0.26487527877778144</v>
          </cell>
          <cell r="FO697">
            <v>0.4047717440964943</v>
          </cell>
        </row>
        <row r="698">
          <cell r="A698">
            <v>516668</v>
          </cell>
          <cell r="C698" t="str">
            <v>Garrido, Santiago</v>
          </cell>
          <cell r="Q698" t="str">
            <v>R</v>
          </cell>
          <cell r="AJ698">
            <v>5.8174118062752029</v>
          </cell>
          <cell r="AR698">
            <v>18.16006712459852</v>
          </cell>
          <cell r="AS698">
            <v>-0.63466117167353531</v>
          </cell>
          <cell r="AT698">
            <v>0.67712324576406169</v>
          </cell>
          <cell r="BE698">
            <v>0.91169603412464251</v>
          </cell>
          <cell r="CP698">
            <v>26.708333333333332</v>
          </cell>
          <cell r="CV698">
            <v>92.1</v>
          </cell>
          <cell r="DA698">
            <v>0</v>
          </cell>
          <cell r="DD698">
            <v>1.028660830498475</v>
          </cell>
          <cell r="FJ698">
            <v>45.400167811496296</v>
          </cell>
          <cell r="FK698">
            <v>0.26300000000000001</v>
          </cell>
          <cell r="FL698">
            <v>0.26291326396962111</v>
          </cell>
          <cell r="FO698">
            <v>1</v>
          </cell>
        </row>
        <row r="699">
          <cell r="A699">
            <v>516684</v>
          </cell>
          <cell r="C699" t="str">
            <v>Castillo, Lendy</v>
          </cell>
          <cell r="Q699" t="str">
            <v>R</v>
          </cell>
          <cell r="AJ699">
            <v>6.3530158430724208</v>
          </cell>
          <cell r="AR699">
            <v>20.485123871841463</v>
          </cell>
          <cell r="AS699">
            <v>-0.42152948604300633</v>
          </cell>
          <cell r="AT699">
            <v>0.56879074194917689</v>
          </cell>
          <cell r="BE699">
            <v>0.86779275201467154</v>
          </cell>
          <cell r="CP699">
            <v>27.208333333333332</v>
          </cell>
          <cell r="CV699">
            <v>91.6</v>
          </cell>
          <cell r="DA699">
            <v>0.29090909090909089</v>
          </cell>
          <cell r="DD699">
            <v>1.1635052769539802</v>
          </cell>
          <cell r="FJ699">
            <v>51.212809679603652</v>
          </cell>
          <cell r="FK699">
            <v>0.26300000000000001</v>
          </cell>
          <cell r="FL699">
            <v>0.10085461562110919</v>
          </cell>
          <cell r="FO699">
            <v>1</v>
          </cell>
        </row>
        <row r="700">
          <cell r="A700">
            <v>516685</v>
          </cell>
          <cell r="C700" t="str">
            <v>Gonzalez, Nelson</v>
          </cell>
          <cell r="Q700" t="str">
            <v>R</v>
          </cell>
          <cell r="AJ700">
            <v>4.5804076974603909</v>
          </cell>
          <cell r="AR700">
            <v>21.764244424253334</v>
          </cell>
          <cell r="AS700">
            <v>6.7707311159248371E-2</v>
          </cell>
          <cell r="AT700">
            <v>0.7672490361372053</v>
          </cell>
          <cell r="BE700">
            <v>0.89516636863674792</v>
          </cell>
          <cell r="CP700">
            <v>26.375</v>
          </cell>
          <cell r="CV700">
            <v>92.1</v>
          </cell>
          <cell r="DA700">
            <v>0</v>
          </cell>
          <cell r="DD700">
            <v>0.98587578512586571</v>
          </cell>
          <cell r="FJ700">
            <v>54.410611060633336</v>
          </cell>
          <cell r="FK700">
            <v>0.26300000000000001</v>
          </cell>
          <cell r="FL700">
            <v>-0.68699690395101076</v>
          </cell>
          <cell r="FO700">
            <v>1</v>
          </cell>
        </row>
        <row r="701">
          <cell r="A701">
            <v>516714</v>
          </cell>
          <cell r="C701" t="str">
            <v>Alvarez, Dario</v>
          </cell>
          <cell r="Q701" t="str">
            <v>R</v>
          </cell>
          <cell r="AJ701">
            <v>3.7258037287273229</v>
          </cell>
          <cell r="AR701">
            <v>50.943838764000006</v>
          </cell>
          <cell r="AS701">
            <v>-1.1643535239034604</v>
          </cell>
          <cell r="AT701">
            <v>0.60567942098051608</v>
          </cell>
          <cell r="BE701">
            <v>1.0115060525966006</v>
          </cell>
          <cell r="CP701">
            <v>27.458333333333332</v>
          </cell>
          <cell r="CV701">
            <v>93.782821517548157</v>
          </cell>
          <cell r="DA701">
            <v>0.39394141414141415</v>
          </cell>
          <cell r="DD701">
            <v>1.5518261016116717</v>
          </cell>
          <cell r="FJ701">
            <v>50.943838764000006</v>
          </cell>
          <cell r="FK701">
            <v>0.26300000000000001</v>
          </cell>
          <cell r="FL701">
            <v>5.5434671929202955E-2</v>
          </cell>
          <cell r="FO701">
            <v>1</v>
          </cell>
        </row>
        <row r="702">
          <cell r="A702">
            <v>516737</v>
          </cell>
          <cell r="C702" t="str">
            <v>Chirinos, Luis</v>
          </cell>
          <cell r="Q702" t="str">
            <v>S</v>
          </cell>
          <cell r="AJ702">
            <v>6.925868998550337</v>
          </cell>
          <cell r="AR702">
            <v>44.400000000000006</v>
          </cell>
          <cell r="AS702">
            <v>-0.68077997271703072</v>
          </cell>
          <cell r="AT702">
            <v>0.85614180438114462</v>
          </cell>
          <cell r="BE702">
            <v>0.93976735194196048</v>
          </cell>
          <cell r="CP702">
            <v>26.208333333333332</v>
          </cell>
          <cell r="CV702">
            <v>92.1</v>
          </cell>
          <cell r="DA702">
            <v>0</v>
          </cell>
          <cell r="DD702">
            <v>0.93110093098941171</v>
          </cell>
          <cell r="FJ702">
            <v>111</v>
          </cell>
          <cell r="FK702">
            <v>0.26300000000000001</v>
          </cell>
          <cell r="FL702">
            <v>-0.18009003255682124</v>
          </cell>
          <cell r="FO702">
            <v>9.7372885883384441E-4</v>
          </cell>
        </row>
        <row r="703">
          <cell r="A703">
            <v>516760</v>
          </cell>
          <cell r="C703" t="str">
            <v>Paulino, Luis</v>
          </cell>
          <cell r="Q703" t="str">
            <v>S</v>
          </cell>
          <cell r="AJ703">
            <v>6.9996327818428972</v>
          </cell>
          <cell r="AR703">
            <v>44.400000000000006</v>
          </cell>
          <cell r="AS703">
            <v>8.7421390880954072E-3</v>
          </cell>
          <cell r="AT703">
            <v>0.94547206881070467</v>
          </cell>
          <cell r="BE703">
            <v>0.63396077247561733</v>
          </cell>
          <cell r="CP703">
            <v>27.041666666666668</v>
          </cell>
          <cell r="CV703">
            <v>92.1</v>
          </cell>
          <cell r="DA703">
            <v>0</v>
          </cell>
          <cell r="DD703">
            <v>1.0683536293584894</v>
          </cell>
          <cell r="FJ703">
            <v>111</v>
          </cell>
          <cell r="FK703">
            <v>0.26300000000000001</v>
          </cell>
          <cell r="FL703">
            <v>0.25130619345899313</v>
          </cell>
          <cell r="FO703">
            <v>0.43087515484420569</v>
          </cell>
        </row>
        <row r="704">
          <cell r="A704">
            <v>516769</v>
          </cell>
          <cell r="C704" t="str">
            <v>Mejia, Jenrry</v>
          </cell>
          <cell r="Q704" t="str">
            <v>R</v>
          </cell>
          <cell r="AJ704">
            <v>3.6634875506900517</v>
          </cell>
          <cell r="AR704">
            <v>42</v>
          </cell>
          <cell r="AS704">
            <v>-1.0701410795254271</v>
          </cell>
          <cell r="AT704">
            <v>0.7048300291292614</v>
          </cell>
          <cell r="BE704">
            <v>1.001520117726199</v>
          </cell>
          <cell r="CP704">
            <v>26.708333333333332</v>
          </cell>
          <cell r="CV704">
            <v>91.60579258380595</v>
          </cell>
          <cell r="DA704">
            <v>2.2545434343434345</v>
          </cell>
          <cell r="DD704">
            <v>1.1117106424488874</v>
          </cell>
          <cell r="FJ704">
            <v>42</v>
          </cell>
          <cell r="FK704">
            <v>0.2580963396199511</v>
          </cell>
          <cell r="FL704">
            <v>0.85464645778116133</v>
          </cell>
          <cell r="FO704">
            <v>0.84881914012638782</v>
          </cell>
        </row>
        <row r="705">
          <cell r="A705">
            <v>516776</v>
          </cell>
          <cell r="C705" t="str">
            <v>Vasquez, Andy</v>
          </cell>
          <cell r="Q705" t="str">
            <v>R</v>
          </cell>
          <cell r="AJ705">
            <v>9.5661057149598836</v>
          </cell>
          <cell r="AR705">
            <v>16.8</v>
          </cell>
          <cell r="AS705">
            <v>-1.9921863371352735</v>
          </cell>
          <cell r="AT705">
            <v>0.9734299918477366</v>
          </cell>
          <cell r="BE705">
            <v>0.81503514415515843</v>
          </cell>
          <cell r="CP705">
            <v>28.708333333333332</v>
          </cell>
          <cell r="CV705">
            <v>92.1</v>
          </cell>
          <cell r="DA705">
            <v>0</v>
          </cell>
          <cell r="DD705">
            <v>0.75718125586168927</v>
          </cell>
          <cell r="FJ705">
            <v>42</v>
          </cell>
          <cell r="FK705">
            <v>0.26300000000000001</v>
          </cell>
          <cell r="FL705">
            <v>0.98045089317204503</v>
          </cell>
          <cell r="FO705">
            <v>1</v>
          </cell>
        </row>
        <row r="706">
          <cell r="A706">
            <v>516853</v>
          </cell>
          <cell r="C706" t="str">
            <v>Rodriguez, Wilking</v>
          </cell>
          <cell r="Q706" t="str">
            <v>R</v>
          </cell>
          <cell r="AJ706">
            <v>4.2035841678654391</v>
          </cell>
          <cell r="AR706">
            <v>20.766576471174876</v>
          </cell>
          <cell r="AS706">
            <v>0.46822348915485962</v>
          </cell>
          <cell r="AT706">
            <v>0.9408330803085615</v>
          </cell>
          <cell r="BE706">
            <v>0.81727228287575016</v>
          </cell>
          <cell r="CP706">
            <v>26.291666666666668</v>
          </cell>
          <cell r="CV706">
            <v>93.412848781882573</v>
          </cell>
          <cell r="DA706">
            <v>3.6363636363636362E-2</v>
          </cell>
          <cell r="DD706">
            <v>1.1477662132207147</v>
          </cell>
          <cell r="FJ706">
            <v>42</v>
          </cell>
          <cell r="FK706">
            <v>0.26300000000000001</v>
          </cell>
          <cell r="FL706">
            <v>0.73924901178229585</v>
          </cell>
          <cell r="FO706">
            <v>1</v>
          </cell>
        </row>
        <row r="707">
          <cell r="A707">
            <v>516910</v>
          </cell>
          <cell r="C707" t="str">
            <v>Frias, Carlos</v>
          </cell>
          <cell r="Q707" t="str">
            <v>S</v>
          </cell>
          <cell r="AJ707">
            <v>4.7822738714389939</v>
          </cell>
          <cell r="AR707">
            <v>95.538959889992682</v>
          </cell>
          <cell r="AS707">
            <v>6.2691966439794786E-2</v>
          </cell>
          <cell r="AT707">
            <v>0.78036543504799327</v>
          </cell>
          <cell r="BE707">
            <v>1.1953701217245236</v>
          </cell>
          <cell r="CP707">
            <v>26.625</v>
          </cell>
          <cell r="CV707">
            <v>93.592685799537492</v>
          </cell>
          <cell r="DA707">
            <v>0.69090909090909092</v>
          </cell>
          <cell r="DD707">
            <v>0.83924801966732698</v>
          </cell>
          <cell r="FJ707">
            <v>125.25124711135798</v>
          </cell>
          <cell r="FK707">
            <v>0.25657451652450258</v>
          </cell>
          <cell r="FL707">
            <v>3.4453785918588054E-2</v>
          </cell>
          <cell r="FO707">
            <v>0</v>
          </cell>
        </row>
        <row r="708">
          <cell r="A708">
            <v>516935</v>
          </cell>
          <cell r="C708" t="str">
            <v>Pimentel, Stolmy</v>
          </cell>
          <cell r="Q708" t="str">
            <v>S</v>
          </cell>
          <cell r="AJ708">
            <v>6.276462739104633</v>
          </cell>
          <cell r="AR708">
            <v>44.400000000000006</v>
          </cell>
          <cell r="AS708">
            <v>-0.58169180758347794</v>
          </cell>
          <cell r="AT708">
            <v>0.5992636483655942</v>
          </cell>
          <cell r="BE708">
            <v>0.97077798035097618</v>
          </cell>
          <cell r="CP708">
            <v>26.375</v>
          </cell>
          <cell r="CV708">
            <v>91.147792318170517</v>
          </cell>
          <cell r="DA708">
            <v>0.32323030303030303</v>
          </cell>
          <cell r="DD708">
            <v>1.1180429731192376</v>
          </cell>
          <cell r="FJ708">
            <v>111</v>
          </cell>
          <cell r="FK708">
            <v>0.26170720225319039</v>
          </cell>
          <cell r="FL708">
            <v>9.1924600228386E-2</v>
          </cell>
          <cell r="FO708">
            <v>4.7031087770577629E-2</v>
          </cell>
        </row>
        <row r="709">
          <cell r="A709">
            <v>516945</v>
          </cell>
          <cell r="C709" t="str">
            <v>Bucardo, Jorge</v>
          </cell>
          <cell r="Q709" t="str">
            <v>R</v>
          </cell>
          <cell r="AJ709">
            <v>6.2392799429548678</v>
          </cell>
          <cell r="AR709">
            <v>18.741084377244448</v>
          </cell>
          <cell r="AS709">
            <v>-2.6228398128589889E-2</v>
          </cell>
          <cell r="AT709">
            <v>0.78326636126535498</v>
          </cell>
          <cell r="BE709">
            <v>0.99289083770830677</v>
          </cell>
          <cell r="CP709">
            <v>26.708333333333332</v>
          </cell>
          <cell r="CV709">
            <v>92.1</v>
          </cell>
          <cell r="DA709">
            <v>0</v>
          </cell>
          <cell r="DD709">
            <v>0.95922776784074992</v>
          </cell>
          <cell r="FJ709">
            <v>46.85271094311112</v>
          </cell>
          <cell r="FK709">
            <v>0.26300000000000001</v>
          </cell>
          <cell r="FL709">
            <v>0.70302782613407866</v>
          </cell>
          <cell r="FO709">
            <v>1</v>
          </cell>
        </row>
        <row r="710">
          <cell r="A710">
            <v>516969</v>
          </cell>
          <cell r="C710" t="str">
            <v>Herrera, Kelvin</v>
          </cell>
          <cell r="Q710" t="str">
            <v>R</v>
          </cell>
          <cell r="AJ710">
            <v>3.0614531971906116</v>
          </cell>
          <cell r="AR710">
            <v>60.442061196222163</v>
          </cell>
          <cell r="AS710">
            <v>0.65267915927422637</v>
          </cell>
          <cell r="AT710">
            <v>0.74752337634771093</v>
          </cell>
          <cell r="BE710">
            <v>0.79258718898359604</v>
          </cell>
          <cell r="CP710">
            <v>26.541666666666668</v>
          </cell>
          <cell r="CV710">
            <v>96.168108709526834</v>
          </cell>
          <cell r="DA710">
            <v>6.1272727272727288</v>
          </cell>
          <cell r="DD710">
            <v>1.1691825038776491</v>
          </cell>
          <cell r="FJ710">
            <v>60.442061196222163</v>
          </cell>
          <cell r="FK710">
            <v>0.26300000000000001</v>
          </cell>
          <cell r="FL710">
            <v>0.38840484637721262</v>
          </cell>
          <cell r="FO710">
            <v>1</v>
          </cell>
        </row>
        <row r="711">
          <cell r="A711">
            <v>516970</v>
          </cell>
          <cell r="C711" t="str">
            <v>Marimon, Sugar Ray</v>
          </cell>
          <cell r="Q711" t="str">
            <v>S</v>
          </cell>
          <cell r="AJ711">
            <v>5.7582650750676034</v>
          </cell>
          <cell r="AR711">
            <v>46.894108907952457</v>
          </cell>
          <cell r="AS711">
            <v>0.346098137365217</v>
          </cell>
          <cell r="AT711">
            <v>0.63914576585953575</v>
          </cell>
          <cell r="BE711">
            <v>0.6741860700411253</v>
          </cell>
          <cell r="CP711">
            <v>27.791666666666668</v>
          </cell>
          <cell r="CV711">
            <v>90.008683503408506</v>
          </cell>
          <cell r="DA711">
            <v>0.15555757575757576</v>
          </cell>
          <cell r="DD711">
            <v>0.90902491407966546</v>
          </cell>
          <cell r="FJ711">
            <v>117.23527226988114</v>
          </cell>
          <cell r="FK711">
            <v>0.26576678060150544</v>
          </cell>
          <cell r="FL711">
            <v>0.14381396286216394</v>
          </cell>
          <cell r="FO711">
            <v>0</v>
          </cell>
        </row>
        <row r="712">
          <cell r="A712">
            <v>517008</v>
          </cell>
          <cell r="C712" t="str">
            <v>Colome, Alex</v>
          </cell>
          <cell r="Q712" t="str">
            <v>R</v>
          </cell>
          <cell r="AJ712">
            <v>3.302699305227319</v>
          </cell>
          <cell r="AR712">
            <v>50.699721948339068</v>
          </cell>
          <cell r="AS712">
            <v>0.32640667060010853</v>
          </cell>
          <cell r="AT712">
            <v>0.77345009277528565</v>
          </cell>
          <cell r="BE712">
            <v>1.0339878682157557</v>
          </cell>
          <cell r="CP712">
            <v>27.541666666666668</v>
          </cell>
          <cell r="CV712">
            <v>93.423906947857418</v>
          </cell>
          <cell r="DA712">
            <v>2.2040383838383839</v>
          </cell>
          <cell r="DD712">
            <v>1.1341093594023945</v>
          </cell>
          <cell r="FJ712">
            <v>50.699721948339068</v>
          </cell>
          <cell r="FK712">
            <v>0.26291221925059172</v>
          </cell>
          <cell r="FL712">
            <v>0.26392471491615671</v>
          </cell>
          <cell r="FO712">
            <v>0.70385076604946373</v>
          </cell>
        </row>
        <row r="713">
          <cell r="A713">
            <v>517014</v>
          </cell>
          <cell r="C713" t="str">
            <v>Mateo, Victor</v>
          </cell>
          <cell r="Q713" t="str">
            <v>S</v>
          </cell>
          <cell r="AJ713">
            <v>6.6159676026570207</v>
          </cell>
          <cell r="AR713">
            <v>50.064380615732603</v>
          </cell>
          <cell r="AS713">
            <v>9.3801174305332649E-2</v>
          </cell>
          <cell r="AT713">
            <v>0.78131969967014836</v>
          </cell>
          <cell r="BE713">
            <v>0.97731221478521468</v>
          </cell>
          <cell r="CP713">
            <v>26.958333333333332</v>
          </cell>
          <cell r="CV713">
            <v>92.1</v>
          </cell>
          <cell r="DA713">
            <v>0</v>
          </cell>
          <cell r="DD713">
            <v>0.85466783168606919</v>
          </cell>
          <cell r="FJ713">
            <v>125.16095153933151</v>
          </cell>
          <cell r="FK713">
            <v>0.26300000000000001</v>
          </cell>
          <cell r="FL713">
            <v>0.24879651196488203</v>
          </cell>
          <cell r="FO713">
            <v>0</v>
          </cell>
        </row>
        <row r="714">
          <cell r="A714">
            <v>517059</v>
          </cell>
          <cell r="C714" t="str">
            <v>De Paula, Jose</v>
          </cell>
          <cell r="Q714" t="str">
            <v>S</v>
          </cell>
          <cell r="AJ714">
            <v>6.2240216457700388</v>
          </cell>
          <cell r="AR714">
            <v>44.400000000000006</v>
          </cell>
          <cell r="AS714">
            <v>0.76535332666425837</v>
          </cell>
          <cell r="AT714">
            <v>0.80102594297720564</v>
          </cell>
          <cell r="BE714">
            <v>0.91888890972422899</v>
          </cell>
          <cell r="CP714">
            <v>28.291666666666668</v>
          </cell>
          <cell r="CV714">
            <v>90.806012721515515</v>
          </cell>
          <cell r="DA714">
            <v>2.0200000000000003E-2</v>
          </cell>
          <cell r="DD714">
            <v>1.0110959466681042</v>
          </cell>
          <cell r="FJ714">
            <v>111</v>
          </cell>
          <cell r="FK714">
            <v>0.26300000000000001</v>
          </cell>
          <cell r="FL714">
            <v>-0.38791644258664482</v>
          </cell>
          <cell r="FO714">
            <v>0</v>
          </cell>
        </row>
        <row r="715">
          <cell r="A715">
            <v>517060</v>
          </cell>
          <cell r="C715" t="str">
            <v>Hernandez, Pedro</v>
          </cell>
          <cell r="Q715" t="str">
            <v>S</v>
          </cell>
          <cell r="AJ715">
            <v>5.528040309009989</v>
          </cell>
          <cell r="AR715">
            <v>44.400000000000006</v>
          </cell>
          <cell r="AS715">
            <v>-0.4483440513672145</v>
          </cell>
          <cell r="AT715">
            <v>0.57975779018900953</v>
          </cell>
          <cell r="BE715">
            <v>0.63029830701153267</v>
          </cell>
          <cell r="CP715">
            <v>27.208333333333332</v>
          </cell>
          <cell r="CV715">
            <v>89.229135627171999</v>
          </cell>
          <cell r="DA715">
            <v>0.40201818181818183</v>
          </cell>
          <cell r="DD715">
            <v>0.74363101090237338</v>
          </cell>
          <cell r="FJ715">
            <v>111</v>
          </cell>
          <cell r="FK715">
            <v>0.26237402509863983</v>
          </cell>
          <cell r="FL715">
            <v>0.21561731943436879</v>
          </cell>
          <cell r="FO715">
            <v>0</v>
          </cell>
        </row>
        <row r="716">
          <cell r="A716">
            <v>517062</v>
          </cell>
          <cell r="C716" t="str">
            <v>Oramas, Juan Pablo</v>
          </cell>
          <cell r="Q716" t="str">
            <v>S</v>
          </cell>
          <cell r="AJ716">
            <v>6.0080847483771249</v>
          </cell>
          <cell r="AR716">
            <v>44.400000000000006</v>
          </cell>
          <cell r="AS716">
            <v>0.2175246058234323</v>
          </cell>
          <cell r="AT716">
            <v>0.90842250513840272</v>
          </cell>
          <cell r="BE716">
            <v>0.66107941236306722</v>
          </cell>
          <cell r="CP716">
            <v>26.125</v>
          </cell>
          <cell r="CV716">
            <v>92.1</v>
          </cell>
          <cell r="DA716">
            <v>0</v>
          </cell>
          <cell r="DD716">
            <v>1.1835137338652559</v>
          </cell>
          <cell r="FJ716">
            <v>111</v>
          </cell>
          <cell r="FK716">
            <v>0.26300000000000001</v>
          </cell>
          <cell r="FL716">
            <v>0.31898437320299267</v>
          </cell>
          <cell r="FO716">
            <v>0</v>
          </cell>
        </row>
        <row r="717">
          <cell r="A717">
            <v>517355</v>
          </cell>
          <cell r="C717" t="str">
            <v>Gonzalez, Juan</v>
          </cell>
          <cell r="Q717" t="str">
            <v>R</v>
          </cell>
          <cell r="AJ717">
            <v>5.6045711456780181</v>
          </cell>
          <cell r="AR717">
            <v>20.333185017185162</v>
          </cell>
          <cell r="AS717">
            <v>0.89987108254019155</v>
          </cell>
          <cell r="AT717">
            <v>0.7811220552682695</v>
          </cell>
          <cell r="BE717">
            <v>0.99252252005944408</v>
          </cell>
          <cell r="CP717">
            <v>26.208333333333332</v>
          </cell>
          <cell r="CV717">
            <v>92.1</v>
          </cell>
          <cell r="DA717">
            <v>0</v>
          </cell>
          <cell r="DD717">
            <v>1.1465140767008137</v>
          </cell>
          <cell r="FJ717">
            <v>50.832962542962903</v>
          </cell>
          <cell r="FK717">
            <v>0.26300000000000001</v>
          </cell>
          <cell r="FL717">
            <v>0.33303099795634139</v>
          </cell>
          <cell r="FO717">
            <v>1</v>
          </cell>
        </row>
        <row r="718">
          <cell r="A718">
            <v>517372</v>
          </cell>
          <cell r="C718" t="str">
            <v>Garcia, Martire</v>
          </cell>
          <cell r="Q718" t="str">
            <v>R</v>
          </cell>
          <cell r="AJ718">
            <v>5.6997880699665702</v>
          </cell>
          <cell r="AR718">
            <v>16.8</v>
          </cell>
          <cell r="AS718">
            <v>0.84912963618041404</v>
          </cell>
          <cell r="AT718">
            <v>0.94411551519369985</v>
          </cell>
          <cell r="BE718">
            <v>0.69019831386183839</v>
          </cell>
          <cell r="CP718">
            <v>26.291666666666668</v>
          </cell>
          <cell r="CV718">
            <v>92.1</v>
          </cell>
          <cell r="DA718">
            <v>0</v>
          </cell>
          <cell r="DD718">
            <v>1.1660271093346923</v>
          </cell>
          <cell r="FJ718">
            <v>42</v>
          </cell>
          <cell r="FK718">
            <v>0.26300000000000001</v>
          </cell>
          <cell r="FL718">
            <v>0.92621194743258761</v>
          </cell>
          <cell r="FO718">
            <v>1</v>
          </cell>
        </row>
        <row r="719">
          <cell r="A719">
            <v>517414</v>
          </cell>
          <cell r="C719" t="str">
            <v>Delgado, Randall</v>
          </cell>
          <cell r="Q719" t="str">
            <v>R</v>
          </cell>
          <cell r="AJ719">
            <v>4.3479224125058007</v>
          </cell>
          <cell r="AR719">
            <v>25.7656020898301</v>
          </cell>
          <cell r="AS719">
            <v>0.20837428839953578</v>
          </cell>
          <cell r="AT719">
            <v>0.63703690242065436</v>
          </cell>
          <cell r="BE719">
            <v>0.93565574812366914</v>
          </cell>
          <cell r="CP719">
            <v>26.375</v>
          </cell>
          <cell r="CV719">
            <v>90.834484491931235</v>
          </cell>
          <cell r="DA719">
            <v>5.101012121212122</v>
          </cell>
          <cell r="DD719">
            <v>1.0735247397926169</v>
          </cell>
          <cell r="FJ719">
            <v>64.414005224575249</v>
          </cell>
          <cell r="FK719">
            <v>0.26030659235495196</v>
          </cell>
          <cell r="FL719">
            <v>-5.7844669199756699E-2</v>
          </cell>
          <cell r="FO719">
            <v>1</v>
          </cell>
        </row>
        <row r="720">
          <cell r="A720">
            <v>517448</v>
          </cell>
          <cell r="C720" t="str">
            <v>Boscan, Wilfredo</v>
          </cell>
          <cell r="Q720" t="str">
            <v>S</v>
          </cell>
          <cell r="AJ720">
            <v>5.5931041208153838</v>
          </cell>
          <cell r="AR720">
            <v>52.241905819429284</v>
          </cell>
          <cell r="AS720">
            <v>-0.26825221070481509</v>
          </cell>
          <cell r="AT720">
            <v>0.41594584920917699</v>
          </cell>
          <cell r="BE720">
            <v>1.0078199464631046</v>
          </cell>
          <cell r="CP720">
            <v>26.708333333333332</v>
          </cell>
          <cell r="CV720">
            <v>89.530328914391191</v>
          </cell>
          <cell r="DA720">
            <v>9.2927272727272733E-2</v>
          </cell>
          <cell r="DD720">
            <v>0.80916107706851714</v>
          </cell>
          <cell r="FJ720">
            <v>130.6047645485732</v>
          </cell>
          <cell r="FK720">
            <v>0.26300000000000001</v>
          </cell>
          <cell r="FL720">
            <v>4.537052993549625E-2</v>
          </cell>
          <cell r="FO720">
            <v>0</v>
          </cell>
        </row>
        <row r="721">
          <cell r="A721">
            <v>517449</v>
          </cell>
          <cell r="C721" t="str">
            <v>Grullon, Juan</v>
          </cell>
          <cell r="Q721" t="str">
            <v>R</v>
          </cell>
          <cell r="AJ721">
            <v>4.7106327384606148</v>
          </cell>
          <cell r="AR721">
            <v>22.910463097407057</v>
          </cell>
          <cell r="AS721">
            <v>-0.27041450354687729</v>
          </cell>
          <cell r="AT721">
            <v>0.6579753297339388</v>
          </cell>
          <cell r="BE721">
            <v>0.62247817843151632</v>
          </cell>
          <cell r="CP721">
            <v>26.291666666666668</v>
          </cell>
          <cell r="CV721">
            <v>92.1</v>
          </cell>
          <cell r="DA721">
            <v>0</v>
          </cell>
          <cell r="DD721">
            <v>1.0182434041212307</v>
          </cell>
          <cell r="FJ721">
            <v>57.276157743517636</v>
          </cell>
          <cell r="FK721">
            <v>0.26300000000000001</v>
          </cell>
          <cell r="FL721">
            <v>1.912824878487266E-2</v>
          </cell>
          <cell r="FO721">
            <v>1</v>
          </cell>
        </row>
        <row r="722">
          <cell r="A722">
            <v>517451</v>
          </cell>
          <cell r="C722" t="str">
            <v>Ortiz, Joe</v>
          </cell>
          <cell r="Q722" t="str">
            <v>R</v>
          </cell>
          <cell r="AJ722">
            <v>5.2394969486916727</v>
          </cell>
          <cell r="AR722">
            <v>16.8</v>
          </cell>
          <cell r="AS722">
            <v>-0.17104921422950001</v>
          </cell>
          <cell r="AT722">
            <v>0.66131645839091213</v>
          </cell>
          <cell r="BE722">
            <v>0.52329532155357361</v>
          </cell>
          <cell r="CP722">
            <v>25.875</v>
          </cell>
          <cell r="CV722">
            <v>91.011227366255156</v>
          </cell>
          <cell r="DA722">
            <v>0.81212323232323247</v>
          </cell>
          <cell r="DD722">
            <v>0.74138752260022733</v>
          </cell>
          <cell r="FJ722">
            <v>42</v>
          </cell>
          <cell r="FK722">
            <v>0.26300000000000001</v>
          </cell>
          <cell r="FL722">
            <v>-0.60380219488613796</v>
          </cell>
          <cell r="FO722">
            <v>1</v>
          </cell>
        </row>
        <row r="723">
          <cell r="A723">
            <v>517529</v>
          </cell>
          <cell r="C723" t="str">
            <v>Fernandez, Anthony</v>
          </cell>
          <cell r="Q723" t="str">
            <v>S</v>
          </cell>
          <cell r="AJ723">
            <v>6.4873191767615781</v>
          </cell>
          <cell r="AR723">
            <v>44.400000000000006</v>
          </cell>
          <cell r="AS723">
            <v>0.72820768444673412</v>
          </cell>
          <cell r="AT723">
            <v>0.94242591210241966</v>
          </cell>
          <cell r="BE723">
            <v>0.92299811220844741</v>
          </cell>
          <cell r="CP723">
            <v>26.041666666666668</v>
          </cell>
          <cell r="CV723">
            <v>92.1</v>
          </cell>
          <cell r="DA723">
            <v>0</v>
          </cell>
          <cell r="DD723">
            <v>1.0486860238584297</v>
          </cell>
          <cell r="FJ723">
            <v>111</v>
          </cell>
          <cell r="FK723">
            <v>0.26300000000000001</v>
          </cell>
          <cell r="FL723">
            <v>-0.66816384571732879</v>
          </cell>
          <cell r="FO723">
            <v>0</v>
          </cell>
        </row>
        <row r="724">
          <cell r="A724">
            <v>517530</v>
          </cell>
          <cell r="C724" t="str">
            <v>Celestino, Miguel</v>
          </cell>
          <cell r="Q724" t="str">
            <v>R</v>
          </cell>
          <cell r="AJ724">
            <v>5.3691060816402034</v>
          </cell>
          <cell r="AR724">
            <v>19.812087593379744</v>
          </cell>
          <cell r="AS724">
            <v>-0.76024336996870578</v>
          </cell>
          <cell r="AT724">
            <v>0.6446231560632143</v>
          </cell>
          <cell r="BE724">
            <v>1.1517907691464004</v>
          </cell>
          <cell r="CP724">
            <v>26.708333333333332</v>
          </cell>
          <cell r="CV724">
            <v>92.1</v>
          </cell>
          <cell r="DA724">
            <v>0</v>
          </cell>
          <cell r="DD724">
            <v>1.069058953086548</v>
          </cell>
          <cell r="FJ724">
            <v>49.530218983449359</v>
          </cell>
          <cell r="FK724">
            <v>0.26300000000000001</v>
          </cell>
          <cell r="FL724">
            <v>0.48355869024084014</v>
          </cell>
          <cell r="FO724">
            <v>1</v>
          </cell>
        </row>
        <row r="725">
          <cell r="A725">
            <v>517539</v>
          </cell>
          <cell r="C725" t="str">
            <v>Morla, Ramon</v>
          </cell>
          <cell r="Q725" t="str">
            <v>R</v>
          </cell>
          <cell r="AJ725">
            <v>6.345806459001107</v>
          </cell>
          <cell r="AR725">
            <v>16.8</v>
          </cell>
          <cell r="AS725">
            <v>0.13130887873675329</v>
          </cell>
          <cell r="AT725">
            <v>0.93521129797488933</v>
          </cell>
          <cell r="BE725">
            <v>1.0294132647882428</v>
          </cell>
          <cell r="CP725">
            <v>26.625</v>
          </cell>
          <cell r="CV725">
            <v>92.1</v>
          </cell>
          <cell r="DA725">
            <v>0</v>
          </cell>
          <cell r="DD725">
            <v>1.2495926374943416</v>
          </cell>
          <cell r="FJ725">
            <v>42</v>
          </cell>
          <cell r="FK725">
            <v>0.26300000000000001</v>
          </cell>
          <cell r="FL725">
            <v>-0.46058880970817934</v>
          </cell>
          <cell r="FO725">
            <v>1</v>
          </cell>
        </row>
        <row r="726">
          <cell r="A726">
            <v>517593</v>
          </cell>
          <cell r="C726" t="str">
            <v>Salazar, Danny</v>
          </cell>
          <cell r="Q726" t="str">
            <v>S</v>
          </cell>
          <cell r="AJ726">
            <v>3.3455386674166658</v>
          </cell>
          <cell r="AR726">
            <v>167.12878021860598</v>
          </cell>
          <cell r="AS726">
            <v>5.3979177250947218E-2</v>
          </cell>
          <cell r="AT726">
            <v>0.74342342781866444</v>
          </cell>
          <cell r="BE726">
            <v>0.86148422929928192</v>
          </cell>
          <cell r="CP726">
            <v>26.458333333333332</v>
          </cell>
          <cell r="CV726">
            <v>94.595022126331926</v>
          </cell>
          <cell r="DA726">
            <v>2.8141393939393939</v>
          </cell>
          <cell r="DD726">
            <v>1.19791815844807</v>
          </cell>
          <cell r="FJ726">
            <v>167.12878021860598</v>
          </cell>
          <cell r="FK726">
            <v>0.25600780339880896</v>
          </cell>
          <cell r="FL726">
            <v>-7.3454022385711039E-3</v>
          </cell>
          <cell r="FO726">
            <v>0</v>
          </cell>
        </row>
        <row r="727">
          <cell r="A727">
            <v>517629</v>
          </cell>
          <cell r="C727" t="str">
            <v>Marte, Kelvin</v>
          </cell>
          <cell r="Q727" t="str">
            <v>S</v>
          </cell>
          <cell r="AJ727">
            <v>5.475509921188328</v>
          </cell>
          <cell r="AR727">
            <v>56.522963431575015</v>
          </cell>
          <cell r="AS727">
            <v>8.8839170335655637E-2</v>
          </cell>
          <cell r="AT727">
            <v>0.76579158452657292</v>
          </cell>
          <cell r="BE727">
            <v>0.82951821829422601</v>
          </cell>
          <cell r="CP727">
            <v>28.625</v>
          </cell>
          <cell r="CV727">
            <v>92.1</v>
          </cell>
          <cell r="DA727">
            <v>0</v>
          </cell>
          <cell r="DD727">
            <v>0.84566701426230284</v>
          </cell>
          <cell r="FJ727">
            <v>141.30740857893753</v>
          </cell>
          <cell r="FK727">
            <v>0.26300000000000001</v>
          </cell>
          <cell r="FL727">
            <v>0.25620637264434587</v>
          </cell>
          <cell r="FO727">
            <v>0.45150343521816672</v>
          </cell>
        </row>
        <row r="728">
          <cell r="A728">
            <v>518396</v>
          </cell>
          <cell r="C728" t="str">
            <v>Alderson, Tim</v>
          </cell>
          <cell r="Q728" t="str">
            <v>S</v>
          </cell>
          <cell r="AJ728">
            <v>5.6450258350329499</v>
          </cell>
          <cell r="AR728">
            <v>47.300482844434498</v>
          </cell>
          <cell r="AS728">
            <v>-0.29279601129330568</v>
          </cell>
          <cell r="AT728">
            <v>0.72112613623586252</v>
          </cell>
          <cell r="BE728">
            <v>1.4407851171118227</v>
          </cell>
          <cell r="CP728">
            <v>27.625</v>
          </cell>
          <cell r="CV728">
            <v>92.1</v>
          </cell>
          <cell r="DA728">
            <v>0</v>
          </cell>
          <cell r="DD728">
            <v>0.88441137592885299</v>
          </cell>
          <cell r="FJ728">
            <v>118.25120711108623</v>
          </cell>
          <cell r="FK728">
            <v>0.26300000000000001</v>
          </cell>
          <cell r="FL728">
            <v>-0.24340285245974944</v>
          </cell>
          <cell r="FO728">
            <v>0.32090756546462151</v>
          </cell>
        </row>
        <row r="729">
          <cell r="A729">
            <v>518397</v>
          </cell>
          <cell r="C729" t="str">
            <v>Alexander, Scott</v>
          </cell>
          <cell r="Q729" t="str">
            <v>R</v>
          </cell>
          <cell r="AJ729">
            <v>4.31560213023642</v>
          </cell>
          <cell r="AR729">
            <v>21.83984434865334</v>
          </cell>
          <cell r="AS729">
            <v>-0.25125345291547002</v>
          </cell>
          <cell r="AT729">
            <v>0.42713566519211205</v>
          </cell>
          <cell r="BE729">
            <v>1.2228955278384874</v>
          </cell>
          <cell r="CP729">
            <v>26.958333333333332</v>
          </cell>
          <cell r="CV729">
            <v>90.532486304125314</v>
          </cell>
          <cell r="DA729">
            <v>0.34545454545454546</v>
          </cell>
          <cell r="DD729">
            <v>0.83085791267301767</v>
          </cell>
          <cell r="FJ729">
            <v>54.599610871633345</v>
          </cell>
          <cell r="FK729">
            <v>0.26300000000000001</v>
          </cell>
          <cell r="FL729">
            <v>-0.19062166471190845</v>
          </cell>
          <cell r="FO729">
            <v>1</v>
          </cell>
        </row>
        <row r="730">
          <cell r="A730">
            <v>518418</v>
          </cell>
          <cell r="C730" t="str">
            <v>Aumont, Phillippe</v>
          </cell>
          <cell r="Q730" t="str">
            <v>S</v>
          </cell>
          <cell r="AJ730">
            <v>6.5557113673817344</v>
          </cell>
          <cell r="AR730">
            <v>44.400000000000006</v>
          </cell>
          <cell r="AS730">
            <v>-0.77364819528301887</v>
          </cell>
          <cell r="AT730">
            <v>0.67054427537655847</v>
          </cell>
          <cell r="BE730">
            <v>1.4578951610182354</v>
          </cell>
          <cell r="CP730">
            <v>27.458333333333332</v>
          </cell>
          <cell r="CV730">
            <v>92.478177740988315</v>
          </cell>
          <cell r="DA730">
            <v>0.26464848484848486</v>
          </cell>
          <cell r="DD730">
            <v>1.3500842598934253</v>
          </cell>
          <cell r="FJ730">
            <v>111</v>
          </cell>
          <cell r="FK730">
            <v>0.26462921200356704</v>
          </cell>
          <cell r="FL730">
            <v>0.49190526974980647</v>
          </cell>
          <cell r="FO730">
            <v>0.39550656794003203</v>
          </cell>
        </row>
        <row r="731">
          <cell r="A731">
            <v>518420</v>
          </cell>
          <cell r="C731" t="str">
            <v>Axelrod, Dylan</v>
          </cell>
          <cell r="Q731" t="str">
            <v>S</v>
          </cell>
          <cell r="AJ731">
            <v>5.4172051098115528</v>
          </cell>
          <cell r="AR731">
            <v>51.866608740965631</v>
          </cell>
          <cell r="AS731">
            <v>0.13960461835680432</v>
          </cell>
          <cell r="AT731">
            <v>0.32480996615130969</v>
          </cell>
          <cell r="BE731">
            <v>0.60707015391253794</v>
          </cell>
          <cell r="CP731">
            <v>30.958333333333332</v>
          </cell>
          <cell r="CV731">
            <v>86.853765607599783</v>
          </cell>
          <cell r="DA731">
            <v>1.385860606060606</v>
          </cell>
          <cell r="DD731">
            <v>0.90458642236046261</v>
          </cell>
          <cell r="FJ731">
            <v>129.66652185241406</v>
          </cell>
          <cell r="FK731">
            <v>0.26118820610941113</v>
          </cell>
          <cell r="FL731">
            <v>0.13404322640430236</v>
          </cell>
          <cell r="FO731">
            <v>0</v>
          </cell>
        </row>
        <row r="732">
          <cell r="A732">
            <v>518432</v>
          </cell>
          <cell r="C732" t="str">
            <v>Banwart, Travis</v>
          </cell>
          <cell r="Q732" t="str">
            <v>S</v>
          </cell>
          <cell r="AJ732">
            <v>4.9659315512019369</v>
          </cell>
          <cell r="AR732">
            <v>64.24255640448861</v>
          </cell>
          <cell r="AS732">
            <v>0.16454704638860551</v>
          </cell>
          <cell r="AT732">
            <v>0.92565074183839935</v>
          </cell>
          <cell r="BE732">
            <v>0.75007181294943492</v>
          </cell>
          <cell r="CP732">
            <v>30.375</v>
          </cell>
          <cell r="CV732">
            <v>92.1</v>
          </cell>
          <cell r="DA732">
            <v>0</v>
          </cell>
          <cell r="DD732">
            <v>1.0625033270848656</v>
          </cell>
          <cell r="FJ732">
            <v>109.00574074074075</v>
          </cell>
          <cell r="FK732">
            <v>0.26300000000000001</v>
          </cell>
          <cell r="FL732">
            <v>0.48839406538555979</v>
          </cell>
          <cell r="FO732">
            <v>0</v>
          </cell>
        </row>
        <row r="733">
          <cell r="A733">
            <v>518435</v>
          </cell>
          <cell r="C733" t="str">
            <v>Barreda, Manny</v>
          </cell>
          <cell r="Q733" t="str">
            <v>R</v>
          </cell>
          <cell r="AJ733">
            <v>5.2321353886478326</v>
          </cell>
          <cell r="AR733">
            <v>20.37642253239704</v>
          </cell>
          <cell r="AS733">
            <v>-0.86805888045041169</v>
          </cell>
          <cell r="AT733">
            <v>0.64559988516370348</v>
          </cell>
          <cell r="BE733">
            <v>0.72960333059026861</v>
          </cell>
          <cell r="CP733">
            <v>27.708333333333332</v>
          </cell>
          <cell r="CV733">
            <v>92.1</v>
          </cell>
          <cell r="DA733">
            <v>0</v>
          </cell>
          <cell r="DD733">
            <v>1.1998797703742867</v>
          </cell>
          <cell r="FJ733">
            <v>50.941056330992595</v>
          </cell>
          <cell r="FK733">
            <v>0.26300000000000001</v>
          </cell>
          <cell r="FL733">
            <v>0.72537997302086288</v>
          </cell>
          <cell r="FO733">
            <v>1</v>
          </cell>
        </row>
        <row r="734">
          <cell r="A734">
            <v>518444</v>
          </cell>
          <cell r="C734" t="str">
            <v>Beavan, Blake</v>
          </cell>
          <cell r="Q734" t="str">
            <v>S</v>
          </cell>
          <cell r="AJ734">
            <v>6.193989494494911</v>
          </cell>
          <cell r="AR734">
            <v>44.400000000000006</v>
          </cell>
          <cell r="AS734">
            <v>-0.55843761107329692</v>
          </cell>
          <cell r="AT734">
            <v>0.43882467221149174</v>
          </cell>
          <cell r="BE734">
            <v>1.3633090075361274</v>
          </cell>
          <cell r="CP734">
            <v>27.458333333333332</v>
          </cell>
          <cell r="CV734">
            <v>87.847265619481519</v>
          </cell>
          <cell r="DA734">
            <v>1.7757575757575759</v>
          </cell>
          <cell r="DD734">
            <v>0.85345068480607633</v>
          </cell>
          <cell r="FJ734">
            <v>111</v>
          </cell>
          <cell r="FK734">
            <v>0.26300000000000001</v>
          </cell>
          <cell r="FL734">
            <v>0.35082711764424857</v>
          </cell>
          <cell r="FO734">
            <v>0.13973221665672253</v>
          </cell>
        </row>
        <row r="735">
          <cell r="A735">
            <v>518445</v>
          </cell>
          <cell r="C735" t="str">
            <v>Bell, Chad</v>
          </cell>
          <cell r="Q735" t="str">
            <v>S</v>
          </cell>
          <cell r="AJ735">
            <v>5.4959145128643723</v>
          </cell>
          <cell r="AR735">
            <v>54.138998480432058</v>
          </cell>
          <cell r="AS735">
            <v>-8.778063913642821E-2</v>
          </cell>
          <cell r="AT735">
            <v>0.60212259211547692</v>
          </cell>
          <cell r="BE735">
            <v>1.3617984411223614</v>
          </cell>
          <cell r="CP735">
            <v>27.375</v>
          </cell>
          <cell r="CV735">
            <v>92.1</v>
          </cell>
          <cell r="DA735">
            <v>0</v>
          </cell>
          <cell r="DD735">
            <v>0.95978337666406988</v>
          </cell>
          <cell r="FJ735">
            <v>135.34749620108013</v>
          </cell>
          <cell r="FK735">
            <v>0.26300000000000001</v>
          </cell>
          <cell r="FL735">
            <v>0.10834064202715811</v>
          </cell>
          <cell r="FO735">
            <v>0</v>
          </cell>
        </row>
        <row r="736">
          <cell r="A736">
            <v>518452</v>
          </cell>
          <cell r="C736" t="str">
            <v>Bettis, Chad</v>
          </cell>
          <cell r="Q736" t="str">
            <v>S</v>
          </cell>
          <cell r="AJ736">
            <v>4.1173365625501566</v>
          </cell>
          <cell r="AR736">
            <v>160.43443035745887</v>
          </cell>
          <cell r="AS736">
            <v>-3.7627867437251168E-2</v>
          </cell>
          <cell r="AT736">
            <v>0.49327662899278141</v>
          </cell>
          <cell r="BE736">
            <v>0.95043975360722566</v>
          </cell>
          <cell r="CP736">
            <v>27.208333333333332</v>
          </cell>
          <cell r="CV736">
            <v>91.88179117687045</v>
          </cell>
          <cell r="DA736">
            <v>1.9555575757575756</v>
          </cell>
          <cell r="DD736">
            <v>0.86556321476861176</v>
          </cell>
          <cell r="FJ736">
            <v>160.43443035745887</v>
          </cell>
          <cell r="FK736">
            <v>0.24144785125597151</v>
          </cell>
          <cell r="FL736">
            <v>-4.7050267422702942E-2</v>
          </cell>
          <cell r="FO736">
            <v>0</v>
          </cell>
        </row>
        <row r="737">
          <cell r="A737">
            <v>518456</v>
          </cell>
          <cell r="C737" t="str">
            <v>Bierman, Sean</v>
          </cell>
          <cell r="Q737" t="str">
            <v>S</v>
          </cell>
          <cell r="AJ737">
            <v>6.452114717441173</v>
          </cell>
          <cell r="AR737">
            <v>44.400000000000006</v>
          </cell>
          <cell r="AS737">
            <v>-0.55137520643138849</v>
          </cell>
          <cell r="AT737">
            <v>0.89258759283644173</v>
          </cell>
          <cell r="BE737">
            <v>0.92991335132290265</v>
          </cell>
          <cell r="CP737">
            <v>27.708333333333332</v>
          </cell>
          <cell r="CV737">
            <v>92.1</v>
          </cell>
          <cell r="DA737">
            <v>0</v>
          </cell>
          <cell r="DD737">
            <v>0.81916848225136074</v>
          </cell>
          <cell r="FJ737">
            <v>111</v>
          </cell>
          <cell r="FK737">
            <v>0.26300000000000001</v>
          </cell>
          <cell r="FL737">
            <v>0.25238369927544202</v>
          </cell>
          <cell r="FO737">
            <v>0</v>
          </cell>
        </row>
        <row r="738">
          <cell r="A738">
            <v>518461</v>
          </cell>
          <cell r="C738" t="str">
            <v>Blacksher, Derek</v>
          </cell>
          <cell r="Q738" t="str">
            <v>S</v>
          </cell>
          <cell r="AJ738">
            <v>5.8052832883962706</v>
          </cell>
          <cell r="AR738">
            <v>42.942296296296298</v>
          </cell>
          <cell r="AS738">
            <v>-1.8905928488256023</v>
          </cell>
          <cell r="AT738">
            <v>0.97213915680974461</v>
          </cell>
          <cell r="BE738">
            <v>0.80693666002610842</v>
          </cell>
          <cell r="CP738">
            <v>31.291666666666668</v>
          </cell>
          <cell r="CV738">
            <v>92.1</v>
          </cell>
          <cell r="DA738">
            <v>0</v>
          </cell>
          <cell r="DD738">
            <v>0.71209750626989488</v>
          </cell>
          <cell r="FJ738">
            <v>107.35574074074074</v>
          </cell>
          <cell r="FK738">
            <v>0.26300000000000001</v>
          </cell>
          <cell r="FL738">
            <v>1.0577901245212438</v>
          </cell>
          <cell r="FO738">
            <v>0</v>
          </cell>
        </row>
        <row r="739">
          <cell r="A739">
            <v>518464</v>
          </cell>
          <cell r="C739" t="str">
            <v>Blair, Seth</v>
          </cell>
          <cell r="Q739" t="str">
            <v>S</v>
          </cell>
          <cell r="AJ739">
            <v>7.2332396851784777</v>
          </cell>
          <cell r="AR739">
            <v>44.400000000000006</v>
          </cell>
          <cell r="AS739">
            <v>-0.42777186653787092</v>
          </cell>
          <cell r="AT739">
            <v>0.8270474519950719</v>
          </cell>
          <cell r="BE739">
            <v>0.86687998416754575</v>
          </cell>
          <cell r="CP739">
            <v>27.291666666666668</v>
          </cell>
          <cell r="CV739">
            <v>92.1</v>
          </cell>
          <cell r="DA739">
            <v>0</v>
          </cell>
          <cell r="DD739">
            <v>1.0664645483717738</v>
          </cell>
          <cell r="FJ739">
            <v>111</v>
          </cell>
          <cell r="FK739">
            <v>0.26300000000000001</v>
          </cell>
          <cell r="FL739">
            <v>-2.6073893395540889E-2</v>
          </cell>
          <cell r="FO739">
            <v>0</v>
          </cell>
        </row>
        <row r="740">
          <cell r="A740">
            <v>518468</v>
          </cell>
          <cell r="C740" t="str">
            <v>Blazek, Michael</v>
          </cell>
          <cell r="Q740" t="str">
            <v>R</v>
          </cell>
          <cell r="AJ740">
            <v>4.52663861521554</v>
          </cell>
          <cell r="AR740">
            <v>20.611876706781345</v>
          </cell>
          <cell r="AS740">
            <v>3.8345586437765727E-2</v>
          </cell>
          <cell r="AT740">
            <v>0.74590524217274701</v>
          </cell>
          <cell r="BE740">
            <v>1.0354010911702871</v>
          </cell>
          <cell r="CP740">
            <v>27.291666666666668</v>
          </cell>
          <cell r="CV740">
            <v>91.657216459087437</v>
          </cell>
          <cell r="DA740">
            <v>2.0606040404040407</v>
          </cell>
          <cell r="DD740">
            <v>1.0396810479247871</v>
          </cell>
          <cell r="FJ740">
            <v>51.529691766953356</v>
          </cell>
          <cell r="FK740">
            <v>0.26553017917640531</v>
          </cell>
          <cell r="FL740">
            <v>0.24398571068654257</v>
          </cell>
          <cell r="FO740">
            <v>1</v>
          </cell>
        </row>
        <row r="741">
          <cell r="A741">
            <v>518485</v>
          </cell>
          <cell r="C741" t="str">
            <v>Bowman, Josh</v>
          </cell>
          <cell r="Q741" t="str">
            <v>S</v>
          </cell>
          <cell r="AJ741">
            <v>6.5554138358557772</v>
          </cell>
          <cell r="AR741">
            <v>45.56590444939382</v>
          </cell>
          <cell r="AS741">
            <v>-0.13601781951208758</v>
          </cell>
          <cell r="AT741">
            <v>0.78237277573394781</v>
          </cell>
          <cell r="BE741">
            <v>0.91470350557477387</v>
          </cell>
          <cell r="CP741">
            <v>27.791666666666668</v>
          </cell>
          <cell r="CV741">
            <v>92.1</v>
          </cell>
          <cell r="DA741">
            <v>0</v>
          </cell>
          <cell r="DD741">
            <v>0.82067124130827152</v>
          </cell>
          <cell r="FJ741">
            <v>113.91476112348454</v>
          </cell>
          <cell r="FK741">
            <v>0.26300000000000001</v>
          </cell>
          <cell r="FL741">
            <v>7.62557496582804E-2</v>
          </cell>
          <cell r="FO741">
            <v>0</v>
          </cell>
        </row>
        <row r="742">
          <cell r="A742">
            <v>518489</v>
          </cell>
          <cell r="C742" t="str">
            <v>Brasier, Ryan</v>
          </cell>
          <cell r="Q742" t="str">
            <v>R</v>
          </cell>
          <cell r="AJ742">
            <v>4.0740829114191524</v>
          </cell>
          <cell r="AR742">
            <v>33.415977570216874</v>
          </cell>
          <cell r="AS742">
            <v>-0.19660617171847414</v>
          </cell>
          <cell r="AT742">
            <v>0.77592769704240272</v>
          </cell>
          <cell r="BE742">
            <v>1.2013743056788655</v>
          </cell>
          <cell r="CP742">
            <v>28.875</v>
          </cell>
          <cell r="CV742">
            <v>93.095202674897124</v>
          </cell>
          <cell r="DA742">
            <v>0.16363636363636364</v>
          </cell>
          <cell r="DD742">
            <v>1.1555141866604171</v>
          </cell>
          <cell r="FJ742">
            <v>50.083113129089469</v>
          </cell>
          <cell r="FK742">
            <v>0.26300000000000001</v>
          </cell>
          <cell r="FL742">
            <v>0.19922414689495502</v>
          </cell>
          <cell r="FO742">
            <v>1</v>
          </cell>
        </row>
        <row r="743">
          <cell r="A743">
            <v>518493</v>
          </cell>
          <cell r="C743" t="str">
            <v>Britton, Drake</v>
          </cell>
          <cell r="Q743" t="str">
            <v>R</v>
          </cell>
          <cell r="AJ743">
            <v>6.4990660597004659</v>
          </cell>
          <cell r="AR743">
            <v>18.980677453112076</v>
          </cell>
          <cell r="AS743">
            <v>0.66815824581692163</v>
          </cell>
          <cell r="AT743">
            <v>0.78233363532604983</v>
          </cell>
          <cell r="BE743">
            <v>1.1214475183106012</v>
          </cell>
          <cell r="CP743">
            <v>27.125</v>
          </cell>
          <cell r="CV743">
            <v>92.821424814427274</v>
          </cell>
          <cell r="DA743">
            <v>0.50303232323232328</v>
          </cell>
          <cell r="DD743">
            <v>0.97261331307531429</v>
          </cell>
          <cell r="FJ743">
            <v>47.451693632780191</v>
          </cell>
          <cell r="FK743">
            <v>0.26300000000000001</v>
          </cell>
          <cell r="FL743">
            <v>-0.11014053121024403</v>
          </cell>
          <cell r="FO743">
            <v>0.94017052279819224</v>
          </cell>
        </row>
        <row r="744">
          <cell r="A744">
            <v>518495</v>
          </cell>
          <cell r="C744" t="str">
            <v>Broderick, Brian</v>
          </cell>
          <cell r="Q744" t="str">
            <v>R</v>
          </cell>
          <cell r="AJ744">
            <v>4.308434858387276</v>
          </cell>
          <cell r="AR744">
            <v>16.720682222222223</v>
          </cell>
          <cell r="AS744">
            <v>-0.23663219451249606</v>
          </cell>
          <cell r="AT744">
            <v>0.80921744650814098</v>
          </cell>
          <cell r="BE744">
            <v>1.3478671652824725</v>
          </cell>
          <cell r="CP744">
            <v>29.791666666666668</v>
          </cell>
          <cell r="CV744">
            <v>92.1</v>
          </cell>
          <cell r="DA744">
            <v>0</v>
          </cell>
          <cell r="DD744">
            <v>0.67056945106103072</v>
          </cell>
          <cell r="FJ744">
            <v>41.801705555555557</v>
          </cell>
          <cell r="FK744">
            <v>0.26300000000000001</v>
          </cell>
          <cell r="FL744">
            <v>-3.1679655573744074E-2</v>
          </cell>
          <cell r="FO744">
            <v>1</v>
          </cell>
        </row>
        <row r="745">
          <cell r="A745">
            <v>518516</v>
          </cell>
          <cell r="C745" t="str">
            <v>Bumgarner, Madison</v>
          </cell>
          <cell r="Q745" t="str">
            <v>S</v>
          </cell>
          <cell r="AJ745">
            <v>3.5126658963567845</v>
          </cell>
          <cell r="AR745">
            <v>200.35639508636743</v>
          </cell>
          <cell r="AS745">
            <v>0.15122397132756141</v>
          </cell>
          <cell r="AT745">
            <v>0.69390986542241151</v>
          </cell>
          <cell r="BE745">
            <v>1.4168868231472385</v>
          </cell>
          <cell r="CP745">
            <v>26.875</v>
          </cell>
          <cell r="CV745">
            <v>92.677742433936885</v>
          </cell>
          <cell r="DA745">
            <v>8.1313151515151514</v>
          </cell>
          <cell r="DD745">
            <v>1.1760762310599493</v>
          </cell>
          <cell r="FJ745">
            <v>200.35639508636743</v>
          </cell>
          <cell r="FK745">
            <v>0.33642082559868064</v>
          </cell>
          <cell r="FL745">
            <v>-2.2061310686830156E-2</v>
          </cell>
          <cell r="FO745">
            <v>0</v>
          </cell>
        </row>
        <row r="746">
          <cell r="A746">
            <v>518526</v>
          </cell>
          <cell r="C746" t="str">
            <v>Carpenter, David</v>
          </cell>
          <cell r="Q746" t="str">
            <v>R</v>
          </cell>
          <cell r="AJ746">
            <v>4.0334921486045339</v>
          </cell>
          <cell r="AR746">
            <v>33.805230639698749</v>
          </cell>
          <cell r="AS746">
            <v>0.21097090006032654</v>
          </cell>
          <cell r="AT746">
            <v>0.82859497976974106</v>
          </cell>
          <cell r="BE746">
            <v>0.98375460008036197</v>
          </cell>
          <cell r="CP746">
            <v>28.791666666666668</v>
          </cell>
          <cell r="CV746">
            <v>93.778876219700493</v>
          </cell>
          <cell r="DA746">
            <v>3.8141393939393939</v>
          </cell>
          <cell r="DD746">
            <v>1.0308091616987125</v>
          </cell>
          <cell r="FJ746">
            <v>46.857749702783778</v>
          </cell>
          <cell r="FK746">
            <v>0.26290431247703333</v>
          </cell>
          <cell r="FL746">
            <v>7.7314030548220392E-2</v>
          </cell>
          <cell r="FO746">
            <v>1</v>
          </cell>
        </row>
        <row r="747">
          <cell r="A747">
            <v>518533</v>
          </cell>
          <cell r="C747" t="str">
            <v>Carson, Robert</v>
          </cell>
          <cell r="Q747" t="str">
            <v>R</v>
          </cell>
          <cell r="AJ747">
            <v>5.7100101983761569</v>
          </cell>
          <cell r="AR747">
            <v>18.921390464936298</v>
          </cell>
          <cell r="AS747">
            <v>-0.31112009084107894</v>
          </cell>
          <cell r="AT747">
            <v>0.78347179070662021</v>
          </cell>
          <cell r="BE747">
            <v>1.3189036237036467</v>
          </cell>
          <cell r="CP747">
            <v>27.458333333333332</v>
          </cell>
          <cell r="CV747">
            <v>93.20276989026064</v>
          </cell>
          <cell r="DA747">
            <v>0.59999999999999987</v>
          </cell>
          <cell r="DD747">
            <v>1.018543836560607</v>
          </cell>
          <cell r="FJ747">
            <v>47.303476162340743</v>
          </cell>
          <cell r="FK747">
            <v>0.26320521746239467</v>
          </cell>
          <cell r="FL747">
            <v>-0.11785199155135434</v>
          </cell>
          <cell r="FO747">
            <v>1</v>
          </cell>
        </row>
        <row r="748">
          <cell r="A748">
            <v>518543</v>
          </cell>
          <cell r="C748" t="str">
            <v>Chaffee, Ryan</v>
          </cell>
          <cell r="Q748" t="str">
            <v>R</v>
          </cell>
          <cell r="AJ748">
            <v>5.2467120554542142</v>
          </cell>
          <cell r="AR748">
            <v>18.450990532136299</v>
          </cell>
          <cell r="AS748">
            <v>-9.254033937518126E-2</v>
          </cell>
          <cell r="AT748">
            <v>0.66714373862896514</v>
          </cell>
          <cell r="BE748">
            <v>1.3006789377953614</v>
          </cell>
          <cell r="CP748">
            <v>28.125</v>
          </cell>
          <cell r="CV748">
            <v>92.1</v>
          </cell>
          <cell r="DA748">
            <v>0</v>
          </cell>
          <cell r="DD748">
            <v>1.1543374998166025</v>
          </cell>
          <cell r="FJ748">
            <v>46.127476330340741</v>
          </cell>
          <cell r="FK748">
            <v>0.26300000000000001</v>
          </cell>
          <cell r="FL748">
            <v>0.21338557406290259</v>
          </cell>
          <cell r="FO748">
            <v>1</v>
          </cell>
        </row>
        <row r="749">
          <cell r="A749">
            <v>518553</v>
          </cell>
          <cell r="C749" t="str">
            <v>Cishek, Steve</v>
          </cell>
          <cell r="Q749" t="str">
            <v>R</v>
          </cell>
          <cell r="AJ749">
            <v>3.6836140430892188</v>
          </cell>
          <cell r="AR749">
            <v>55.57176045881338</v>
          </cell>
          <cell r="AS749">
            <v>0.11524771212325441</v>
          </cell>
          <cell r="AT749">
            <v>0.57923264023543564</v>
          </cell>
          <cell r="BE749">
            <v>1.2278892417415799</v>
          </cell>
          <cell r="CP749">
            <v>30.041666666666668</v>
          </cell>
          <cell r="CV749">
            <v>89.903444528916552</v>
          </cell>
          <cell r="DA749">
            <v>6.5292949494949504</v>
          </cell>
          <cell r="DD749">
            <v>1.2666186947536775</v>
          </cell>
          <cell r="FJ749">
            <v>55.57176045881338</v>
          </cell>
          <cell r="FK749">
            <v>0.26300000000000001</v>
          </cell>
          <cell r="FL749">
            <v>1.2296595985407778E-2</v>
          </cell>
          <cell r="FO749">
            <v>1</v>
          </cell>
        </row>
        <row r="750">
          <cell r="A750">
            <v>518559</v>
          </cell>
          <cell r="C750" t="str">
            <v>Clark, Tyler</v>
          </cell>
          <cell r="Q750" t="str">
            <v>R</v>
          </cell>
          <cell r="AJ750">
            <v>6.7731249579699302</v>
          </cell>
          <cell r="AR750">
            <v>16.8</v>
          </cell>
          <cell r="AS750">
            <v>-1.080718968622324</v>
          </cell>
          <cell r="AT750">
            <v>0.8786769193980335</v>
          </cell>
          <cell r="BE750">
            <v>0.70945433881029862</v>
          </cell>
          <cell r="CP750">
            <v>27.458333333333332</v>
          </cell>
          <cell r="CV750">
            <v>92.1</v>
          </cell>
          <cell r="DA750">
            <v>0</v>
          </cell>
          <cell r="DD750">
            <v>1.2987919001065846</v>
          </cell>
          <cell r="FJ750">
            <v>42</v>
          </cell>
          <cell r="FK750">
            <v>0.26300000000000001</v>
          </cell>
          <cell r="FL750">
            <v>0.82529448648469073</v>
          </cell>
          <cell r="FO750">
            <v>1</v>
          </cell>
        </row>
        <row r="751">
          <cell r="A751">
            <v>518560</v>
          </cell>
          <cell r="C751" t="str">
            <v>Clemens, Paul</v>
          </cell>
          <cell r="Q751" t="str">
            <v>S</v>
          </cell>
          <cell r="AJ751">
            <v>5.7818873440038958</v>
          </cell>
          <cell r="AR751">
            <v>47.437654084767757</v>
          </cell>
          <cell r="AS751">
            <v>0.3094570408672308</v>
          </cell>
          <cell r="AT751">
            <v>0.77311098976418791</v>
          </cell>
          <cell r="BE751">
            <v>1.2314080787579229</v>
          </cell>
          <cell r="CP751">
            <v>28.375</v>
          </cell>
          <cell r="CV751">
            <v>91.731148985421157</v>
          </cell>
          <cell r="DA751">
            <v>0.78989696969696965</v>
          </cell>
          <cell r="DD751">
            <v>1.0785273150248114</v>
          </cell>
          <cell r="FJ751">
            <v>118.59413521191939</v>
          </cell>
          <cell r="FK751">
            <v>0.26300000000000001</v>
          </cell>
          <cell r="FL751">
            <v>-0.10462184975602838</v>
          </cell>
          <cell r="FO751">
            <v>0</v>
          </cell>
        </row>
        <row r="752">
          <cell r="A752">
            <v>518566</v>
          </cell>
          <cell r="C752" t="str">
            <v>Cole, Taylor</v>
          </cell>
          <cell r="Q752" t="str">
            <v>S</v>
          </cell>
          <cell r="AJ752">
            <v>5.4430028307841507</v>
          </cell>
          <cell r="AR752">
            <v>50.846187685566264</v>
          </cell>
          <cell r="AS752">
            <v>-0.3723174187292807</v>
          </cell>
          <cell r="AT752">
            <v>0.56582642735865818</v>
          </cell>
          <cell r="BE752">
            <v>0.89067366317846719</v>
          </cell>
          <cell r="CP752">
            <v>26.875</v>
          </cell>
          <cell r="CV752">
            <v>92.1</v>
          </cell>
          <cell r="DA752">
            <v>0</v>
          </cell>
          <cell r="DD752">
            <v>1.0144062860991554</v>
          </cell>
          <cell r="FJ752">
            <v>127.11546921391565</v>
          </cell>
          <cell r="FK752">
            <v>0.26300000000000001</v>
          </cell>
          <cell r="FL752">
            <v>0.11923722440164683</v>
          </cell>
          <cell r="FO752">
            <v>0</v>
          </cell>
        </row>
        <row r="753">
          <cell r="A753">
            <v>518567</v>
          </cell>
          <cell r="C753" t="str">
            <v>Collmenter, Josh</v>
          </cell>
          <cell r="Q753" t="str">
            <v>S</v>
          </cell>
          <cell r="AJ753">
            <v>5.0173863476998699</v>
          </cell>
          <cell r="AR753">
            <v>79.654817971998099</v>
          </cell>
          <cell r="AS753">
            <v>0.81582836658001612</v>
          </cell>
          <cell r="AT753">
            <v>6.1385371411084494E-2</v>
          </cell>
          <cell r="BE753">
            <v>0.78645927954077111</v>
          </cell>
          <cell r="CP753">
            <v>30.375</v>
          </cell>
          <cell r="CV753">
            <v>83.750657191937137</v>
          </cell>
          <cell r="DA753">
            <v>3.9959575757575756</v>
          </cell>
          <cell r="DD753">
            <v>0.8952897821852327</v>
          </cell>
          <cell r="FJ753">
            <v>139.82872117007156</v>
          </cell>
          <cell r="FK753">
            <v>0.27376553022552141</v>
          </cell>
          <cell r="FL753">
            <v>0.17459991823127899</v>
          </cell>
          <cell r="FO753">
            <v>0.44950770471980706</v>
          </cell>
        </row>
        <row r="754">
          <cell r="A754">
            <v>518582</v>
          </cell>
          <cell r="C754" t="str">
            <v>Crosby, Casey</v>
          </cell>
          <cell r="Q754" t="str">
            <v>S</v>
          </cell>
          <cell r="AJ754">
            <v>5.6984654287291407</v>
          </cell>
          <cell r="AR754">
            <v>44.400000000000006</v>
          </cell>
          <cell r="AS754">
            <v>-0.30755417677120778</v>
          </cell>
          <cell r="AT754">
            <v>0.93057532552936228</v>
          </cell>
          <cell r="BE754">
            <v>1.396873006392845</v>
          </cell>
          <cell r="CP754">
            <v>27.791666666666668</v>
          </cell>
          <cell r="CV754">
            <v>93.3</v>
          </cell>
          <cell r="DA754">
            <v>7.4745454545454545E-2</v>
          </cell>
          <cell r="DD754">
            <v>1.0646448210508568</v>
          </cell>
          <cell r="FJ754">
            <v>111</v>
          </cell>
          <cell r="FK754">
            <v>0.26300000000000001</v>
          </cell>
          <cell r="FL754">
            <v>-0.90048863837573523</v>
          </cell>
          <cell r="FO754">
            <v>0.44832826365240508</v>
          </cell>
        </row>
        <row r="755">
          <cell r="A755">
            <v>518585</v>
          </cell>
          <cell r="C755" t="str">
            <v>Cruz, Fernando</v>
          </cell>
          <cell r="Q755" t="str">
            <v>R</v>
          </cell>
          <cell r="AJ755">
            <v>5.5126356002175037</v>
          </cell>
          <cell r="AR755">
            <v>16.8</v>
          </cell>
          <cell r="AS755">
            <v>-2.0010894942269166</v>
          </cell>
          <cell r="AT755">
            <v>0.838977754984785</v>
          </cell>
          <cell r="BE755">
            <v>1.1806223075735931</v>
          </cell>
          <cell r="CP755">
            <v>26.291666666666668</v>
          </cell>
          <cell r="CV755">
            <v>92.1</v>
          </cell>
          <cell r="DA755">
            <v>0</v>
          </cell>
          <cell r="DD755">
            <v>0.96887597248505386</v>
          </cell>
          <cell r="FJ755">
            <v>42</v>
          </cell>
          <cell r="FK755">
            <v>0.26300000000000001</v>
          </cell>
          <cell r="FL755">
            <v>-0.58853040683735869</v>
          </cell>
          <cell r="FO755">
            <v>0.82228175849398921</v>
          </cell>
        </row>
        <row r="756">
          <cell r="A756">
            <v>518603</v>
          </cell>
          <cell r="C756" t="str">
            <v>De Fratus, Justin</v>
          </cell>
          <cell r="Q756" t="str">
            <v>R</v>
          </cell>
          <cell r="AJ756">
            <v>5.1925942837949037</v>
          </cell>
          <cell r="AR756">
            <v>23.696296044296268</v>
          </cell>
          <cell r="AS756">
            <v>0.95043276274374167</v>
          </cell>
          <cell r="AT756">
            <v>0.58483891462080684</v>
          </cell>
          <cell r="BE756">
            <v>1.4468283193893505</v>
          </cell>
          <cell r="CP756">
            <v>28.708333333333332</v>
          </cell>
          <cell r="CV756">
            <v>90.144378270075549</v>
          </cell>
          <cell r="DA756">
            <v>3.5272727272727269</v>
          </cell>
          <cell r="DD756">
            <v>1.1184861044521162</v>
          </cell>
          <cell r="FJ756">
            <v>59.240740110740667</v>
          </cell>
          <cell r="FK756">
            <v>0.26322621804421814</v>
          </cell>
          <cell r="FL756">
            <v>0.15734007792538215</v>
          </cell>
          <cell r="FO756">
            <v>1</v>
          </cell>
        </row>
        <row r="757">
          <cell r="A757">
            <v>518611</v>
          </cell>
          <cell r="C757" t="str">
            <v>Demny, Paul</v>
          </cell>
          <cell r="Q757" t="str">
            <v>R</v>
          </cell>
          <cell r="AJ757">
            <v>5.4011561151306697</v>
          </cell>
          <cell r="AR757">
            <v>18.234632383510856</v>
          </cell>
          <cell r="AS757">
            <v>8.897270312677738E-2</v>
          </cell>
          <cell r="AT757">
            <v>0.8486530872598268</v>
          </cell>
          <cell r="BE757">
            <v>1.0731969754226183</v>
          </cell>
          <cell r="CP757">
            <v>26.875</v>
          </cell>
          <cell r="CV757">
            <v>92.1</v>
          </cell>
          <cell r="DA757">
            <v>0</v>
          </cell>
          <cell r="DD757">
            <v>1.3292471894729614</v>
          </cell>
          <cell r="FJ757">
            <v>45.586580958777141</v>
          </cell>
          <cell r="FK757">
            <v>0.26300000000000001</v>
          </cell>
          <cell r="FL757">
            <v>0.25312335537009323</v>
          </cell>
          <cell r="FO757">
            <v>1</v>
          </cell>
        </row>
        <row r="758">
          <cell r="A758">
            <v>518617</v>
          </cell>
          <cell r="C758" t="str">
            <v>Diekman, Jake</v>
          </cell>
          <cell r="Q758" t="str">
            <v>R</v>
          </cell>
          <cell r="AJ758">
            <v>3.2959279649310362</v>
          </cell>
          <cell r="AR758">
            <v>53.369827223688887</v>
          </cell>
          <cell r="AS758">
            <v>-0.11130459830426298</v>
          </cell>
          <cell r="AT758">
            <v>0.52294758207978842</v>
          </cell>
          <cell r="BE758">
            <v>1.4464976229913282</v>
          </cell>
          <cell r="CP758">
            <v>29.458333333333332</v>
          </cell>
          <cell r="CV758">
            <v>96.005118551337702</v>
          </cell>
          <cell r="DA758">
            <v>4.290909090909091</v>
          </cell>
          <cell r="DD758">
            <v>1.2177847987000716</v>
          </cell>
          <cell r="FJ758">
            <v>53.369827223688887</v>
          </cell>
          <cell r="FK758">
            <v>0.26300000000000001</v>
          </cell>
          <cell r="FL758">
            <v>-0.43247320222273755</v>
          </cell>
          <cell r="FO758">
            <v>1</v>
          </cell>
        </row>
        <row r="759">
          <cell r="A759">
            <v>518629</v>
          </cell>
          <cell r="C759" t="str">
            <v>Downs, Brodie</v>
          </cell>
          <cell r="Q759" t="str">
            <v>R</v>
          </cell>
          <cell r="AJ759">
            <v>5.7887566785830122</v>
          </cell>
          <cell r="AR759">
            <v>15.637082222222222</v>
          </cell>
          <cell r="AS759">
            <v>-0.86231770238187266</v>
          </cell>
          <cell r="AT759">
            <v>0.97444446412816488</v>
          </cell>
          <cell r="BE759">
            <v>1.1140365870251061</v>
          </cell>
          <cell r="CP759">
            <v>36.958333333333336</v>
          </cell>
          <cell r="CV759">
            <v>92.1</v>
          </cell>
          <cell r="DA759">
            <v>0</v>
          </cell>
          <cell r="DD759">
            <v>1.0361664639508534</v>
          </cell>
          <cell r="FJ759">
            <v>39.092705555555554</v>
          </cell>
          <cell r="FK759">
            <v>0.26300000000000001</v>
          </cell>
          <cell r="FL759">
            <v>0.49286075453550454</v>
          </cell>
          <cell r="FO759">
            <v>1</v>
          </cell>
        </row>
        <row r="760">
          <cell r="A760">
            <v>518631</v>
          </cell>
          <cell r="C760" t="str">
            <v>Doyle, Terry</v>
          </cell>
          <cell r="Q760" t="str">
            <v>S</v>
          </cell>
          <cell r="AJ760">
            <v>5.5229945319675187</v>
          </cell>
          <cell r="AR760">
            <v>49.967470498499885</v>
          </cell>
          <cell r="AS760">
            <v>0.52202108458936236</v>
          </cell>
          <cell r="AT760">
            <v>0.7964899982229896</v>
          </cell>
          <cell r="BE760">
            <v>1.0189037216616217</v>
          </cell>
          <cell r="CP760">
            <v>30.625</v>
          </cell>
          <cell r="CV760">
            <v>92.1</v>
          </cell>
          <cell r="DA760">
            <v>0</v>
          </cell>
          <cell r="DD760">
            <v>0.89090652452134411</v>
          </cell>
          <cell r="FJ760">
            <v>124.9186762462497</v>
          </cell>
          <cell r="FK760">
            <v>0.26300000000000001</v>
          </cell>
          <cell r="FL760">
            <v>7.8394355923955494E-2</v>
          </cell>
          <cell r="FO760">
            <v>0</v>
          </cell>
        </row>
        <row r="761">
          <cell r="A761">
            <v>518633</v>
          </cell>
          <cell r="C761" t="str">
            <v>Duffy, Danny</v>
          </cell>
          <cell r="Q761" t="str">
            <v>S</v>
          </cell>
          <cell r="AJ761">
            <v>3.1793893609326469</v>
          </cell>
          <cell r="AR761">
            <v>187.31215473709727</v>
          </cell>
          <cell r="AS761">
            <v>0.20428795148831652</v>
          </cell>
          <cell r="AT761">
            <v>0.74133536873164807</v>
          </cell>
          <cell r="BE761">
            <v>1.017916111730188</v>
          </cell>
          <cell r="CP761">
            <v>27.541666666666668</v>
          </cell>
          <cell r="CV761">
            <v>96.222512223086184</v>
          </cell>
          <cell r="DA761">
            <v>3.4404060606060609</v>
          </cell>
          <cell r="DD761">
            <v>1.071243233739066</v>
          </cell>
          <cell r="FJ761">
            <v>187.31215473709727</v>
          </cell>
          <cell r="FK761">
            <v>0.26209677115202878</v>
          </cell>
          <cell r="FL761">
            <v>0.33656908799489843</v>
          </cell>
          <cell r="FO761">
            <v>0</v>
          </cell>
        </row>
        <row r="762">
          <cell r="A762">
            <v>518637</v>
          </cell>
          <cell r="C762" t="str">
            <v>Dupra, Brian</v>
          </cell>
          <cell r="Q762" t="str">
            <v>R</v>
          </cell>
          <cell r="AJ762">
            <v>6.1234409870256128</v>
          </cell>
          <cell r="AR762">
            <v>17.923363253372059</v>
          </cell>
          <cell r="AS762">
            <v>0.61513454522711331</v>
          </cell>
          <cell r="AT762">
            <v>0.81962583231787234</v>
          </cell>
          <cell r="BE762">
            <v>0.96911939654932711</v>
          </cell>
          <cell r="CP762">
            <v>27.541666666666668</v>
          </cell>
          <cell r="CV762">
            <v>92.1</v>
          </cell>
          <cell r="DA762">
            <v>0</v>
          </cell>
          <cell r="DD762">
            <v>1.0419266743466664</v>
          </cell>
          <cell r="FJ762">
            <v>44.808408133430149</v>
          </cell>
          <cell r="FK762">
            <v>0.26300000000000001</v>
          </cell>
          <cell r="FL762">
            <v>4.8272982368727721E-3</v>
          </cell>
          <cell r="FO762">
            <v>0.92837713694272606</v>
          </cell>
        </row>
        <row r="763">
          <cell r="A763">
            <v>518655</v>
          </cell>
          <cell r="C763" t="str">
            <v>Ely, John</v>
          </cell>
          <cell r="Q763" t="str">
            <v>R</v>
          </cell>
          <cell r="AJ763">
            <v>5.2873563706500883</v>
          </cell>
          <cell r="AR763">
            <v>16.670282222222223</v>
          </cell>
          <cell r="AS763">
            <v>-0.65648524575763079</v>
          </cell>
          <cell r="AT763">
            <v>0.80518612493957731</v>
          </cell>
          <cell r="BE763">
            <v>1.0384166948503921</v>
          </cell>
          <cell r="CP763">
            <v>30.125</v>
          </cell>
          <cell r="CV763">
            <v>91.6</v>
          </cell>
          <cell r="DA763">
            <v>0.81615959595959597</v>
          </cell>
          <cell r="DD763">
            <v>1.0627220278068195</v>
          </cell>
          <cell r="FJ763">
            <v>41.675705555555552</v>
          </cell>
          <cell r="FK763">
            <v>0.26300000000000001</v>
          </cell>
          <cell r="FL763">
            <v>0.80195176223504849</v>
          </cell>
          <cell r="FO763">
            <v>0.55289742797767749</v>
          </cell>
        </row>
        <row r="764">
          <cell r="A764">
            <v>518691</v>
          </cell>
          <cell r="C764" t="str">
            <v>Frazier, Parker</v>
          </cell>
          <cell r="Q764" t="str">
            <v>S</v>
          </cell>
          <cell r="AJ764">
            <v>6.6656076184838273</v>
          </cell>
          <cell r="AR764">
            <v>44.400000000000006</v>
          </cell>
          <cell r="AS764">
            <v>-0.14971177703287167</v>
          </cell>
          <cell r="AT764">
            <v>0.68066794922225893</v>
          </cell>
          <cell r="BE764">
            <v>1.6116463078066408</v>
          </cell>
          <cell r="CP764">
            <v>27.625</v>
          </cell>
          <cell r="CV764">
            <v>92.1</v>
          </cell>
          <cell r="DA764">
            <v>0</v>
          </cell>
          <cell r="DD764">
            <v>0.82708299442313415</v>
          </cell>
          <cell r="FJ764">
            <v>111</v>
          </cell>
          <cell r="FK764">
            <v>0.26300000000000001</v>
          </cell>
          <cell r="FL764">
            <v>0.68323468616503569</v>
          </cell>
          <cell r="FO764">
            <v>1.1886242552971549E-2</v>
          </cell>
        </row>
        <row r="765">
          <cell r="A765">
            <v>518693</v>
          </cell>
          <cell r="C765" t="str">
            <v>Freeman, Sam</v>
          </cell>
          <cell r="Q765" t="str">
            <v>R</v>
          </cell>
          <cell r="AJ765">
            <v>4.3482490273010166</v>
          </cell>
          <cell r="AR765">
            <v>19.250283353694815</v>
          </cell>
          <cell r="AS765">
            <v>-0.63316533972502054</v>
          </cell>
          <cell r="AT765">
            <v>0.56934094901231469</v>
          </cell>
          <cell r="BE765">
            <v>0.67888298388410251</v>
          </cell>
          <cell r="CP765">
            <v>29.041666666666668</v>
          </cell>
          <cell r="CV765">
            <v>94.257171989666261</v>
          </cell>
          <cell r="DA765">
            <v>2.1151494949494953</v>
          </cell>
          <cell r="DD765">
            <v>0.95408798914864867</v>
          </cell>
          <cell r="FJ765">
            <v>48.125708384237036</v>
          </cell>
          <cell r="FK765">
            <v>0.26300000000000001</v>
          </cell>
          <cell r="FL765">
            <v>0.58843915254723367</v>
          </cell>
          <cell r="FO765">
            <v>1</v>
          </cell>
        </row>
        <row r="766">
          <cell r="A766">
            <v>518701</v>
          </cell>
          <cell r="C766" t="str">
            <v>Fuentes, Nelvin</v>
          </cell>
          <cell r="Q766" t="str">
            <v>R</v>
          </cell>
          <cell r="AJ766">
            <v>5.3081514921039741</v>
          </cell>
          <cell r="AR766">
            <v>18.485641266524446</v>
          </cell>
          <cell r="AS766">
            <v>0.23577694751799574</v>
          </cell>
          <cell r="AT766">
            <v>0.89346988878327638</v>
          </cell>
          <cell r="BE766">
            <v>0.86470010667166952</v>
          </cell>
          <cell r="CP766">
            <v>27.208333333333332</v>
          </cell>
          <cell r="CV766">
            <v>92.1</v>
          </cell>
          <cell r="DA766">
            <v>0</v>
          </cell>
          <cell r="DD766">
            <v>1.2288007389338493</v>
          </cell>
          <cell r="FJ766">
            <v>46.214103166311112</v>
          </cell>
          <cell r="FK766">
            <v>0.26300000000000001</v>
          </cell>
          <cell r="FL766">
            <v>-8.6363895058856929E-2</v>
          </cell>
          <cell r="FO766">
            <v>1</v>
          </cell>
        </row>
        <row r="767">
          <cell r="A767">
            <v>518703</v>
          </cell>
          <cell r="C767" t="str">
            <v>Furbush, Charlie</v>
          </cell>
          <cell r="Q767" t="str">
            <v>R</v>
          </cell>
          <cell r="AJ767">
            <v>3.9774255085593149</v>
          </cell>
          <cell r="AR767">
            <v>33.16618802157253</v>
          </cell>
          <cell r="AS767">
            <v>0.44455699594791759</v>
          </cell>
          <cell r="AT767">
            <v>0.84992105031940979</v>
          </cell>
          <cell r="BE767">
            <v>1.159866170442881</v>
          </cell>
          <cell r="CP767">
            <v>30.208333333333332</v>
          </cell>
          <cell r="CV767">
            <v>91.775561562565002</v>
          </cell>
          <cell r="DA767">
            <v>4.0202040404040407</v>
          </cell>
          <cell r="DD767">
            <v>1.2181107309186212</v>
          </cell>
          <cell r="FJ767">
            <v>41.644205555555551</v>
          </cell>
          <cell r="FK767">
            <v>0.26300000000000001</v>
          </cell>
          <cell r="FL767">
            <v>-0.55676946961846185</v>
          </cell>
          <cell r="FO767">
            <v>1</v>
          </cell>
        </row>
        <row r="768">
          <cell r="A768">
            <v>518705</v>
          </cell>
          <cell r="C768" t="str">
            <v>Gailey, Frank</v>
          </cell>
          <cell r="Q768" t="str">
            <v>R</v>
          </cell>
          <cell r="AJ768">
            <v>5.2943485951139211</v>
          </cell>
          <cell r="AR768">
            <v>17.032311851851855</v>
          </cell>
          <cell r="AS768">
            <v>4.7049850456490627E-2</v>
          </cell>
          <cell r="AT768">
            <v>0.90572436487577834</v>
          </cell>
          <cell r="BE768">
            <v>0.69384548072662511</v>
          </cell>
          <cell r="CP768">
            <v>30.625</v>
          </cell>
          <cell r="CV768">
            <v>92.1</v>
          </cell>
          <cell r="DA768">
            <v>0</v>
          </cell>
          <cell r="DD768">
            <v>0.9580204224219222</v>
          </cell>
          <cell r="FJ768">
            <v>42.580779629629632</v>
          </cell>
          <cell r="FK768">
            <v>0.26300000000000001</v>
          </cell>
          <cell r="FL768">
            <v>0.50397149379862372</v>
          </cell>
          <cell r="FO768">
            <v>1</v>
          </cell>
        </row>
        <row r="769">
          <cell r="A769">
            <v>518713</v>
          </cell>
          <cell r="C769" t="str">
            <v>Gast, John</v>
          </cell>
          <cell r="Q769" t="str">
            <v>S</v>
          </cell>
          <cell r="AJ769">
            <v>6.0024987906865981</v>
          </cell>
          <cell r="AR769">
            <v>44.400000000000006</v>
          </cell>
          <cell r="AS769">
            <v>-0.16670740697892067</v>
          </cell>
          <cell r="AT769">
            <v>0.46411696993343482</v>
          </cell>
          <cell r="BE769">
            <v>0.82292335371539804</v>
          </cell>
          <cell r="CP769">
            <v>27.375</v>
          </cell>
          <cell r="CV769">
            <v>88.50321502057615</v>
          </cell>
          <cell r="DA769">
            <v>7.4745454545454545E-2</v>
          </cell>
          <cell r="DD769">
            <v>0.96819246417829152</v>
          </cell>
          <cell r="FJ769">
            <v>111</v>
          </cell>
          <cell r="FK769">
            <v>0.26297037662408479</v>
          </cell>
          <cell r="FL769">
            <v>-4.6344599361782084E-2</v>
          </cell>
          <cell r="FO769">
            <v>0</v>
          </cell>
        </row>
        <row r="770">
          <cell r="A770">
            <v>518715</v>
          </cell>
          <cell r="C770" t="str">
            <v>Gearrin, Cory</v>
          </cell>
          <cell r="Q770" t="str">
            <v>R</v>
          </cell>
          <cell r="AJ770">
            <v>3.8624688941078533</v>
          </cell>
          <cell r="AR770">
            <v>48.237353501723568</v>
          </cell>
          <cell r="AS770">
            <v>-0.13265289492610738</v>
          </cell>
          <cell r="AT770">
            <v>0.57637403328473069</v>
          </cell>
          <cell r="BE770">
            <v>1.1846243517748867</v>
          </cell>
          <cell r="CP770">
            <v>30.208333333333332</v>
          </cell>
          <cell r="CV770">
            <v>90.284152856636879</v>
          </cell>
          <cell r="DA770">
            <v>2</v>
          </cell>
          <cell r="DD770">
            <v>0.96711057656028632</v>
          </cell>
          <cell r="FJ770">
            <v>50.756304208814811</v>
          </cell>
          <cell r="FK770">
            <v>0.26300000000000001</v>
          </cell>
          <cell r="FL770">
            <v>-1.0224538743928027E-2</v>
          </cell>
          <cell r="FO770">
            <v>1</v>
          </cell>
        </row>
        <row r="771">
          <cell r="A771">
            <v>518716</v>
          </cell>
          <cell r="C771" t="str">
            <v>Gee, Dillon</v>
          </cell>
          <cell r="Q771" t="str">
            <v>S</v>
          </cell>
          <cell r="AJ771">
            <v>4.8519661121678492</v>
          </cell>
          <cell r="AR771">
            <v>96.557709447353034</v>
          </cell>
          <cell r="AS771">
            <v>-0.40651818041924959</v>
          </cell>
          <cell r="AT771">
            <v>0.3403696363114167</v>
          </cell>
          <cell r="BE771">
            <v>0.80549923062701445</v>
          </cell>
          <cell r="CP771">
            <v>30.208333333333332</v>
          </cell>
          <cell r="CV771">
            <v>89.110240293302255</v>
          </cell>
          <cell r="DA771">
            <v>4.6424242424242426</v>
          </cell>
          <cell r="DD771">
            <v>0.90120169988648713</v>
          </cell>
          <cell r="FJ771">
            <v>143.80371616650839</v>
          </cell>
          <cell r="FK771">
            <v>0.25110865620693218</v>
          </cell>
          <cell r="FL771">
            <v>0.39536858835422012</v>
          </cell>
          <cell r="FO771">
            <v>0</v>
          </cell>
        </row>
        <row r="772">
          <cell r="A772">
            <v>518748</v>
          </cell>
          <cell r="C772" t="str">
            <v>Grimm, Justin</v>
          </cell>
          <cell r="Q772" t="str">
            <v>R</v>
          </cell>
          <cell r="AJ772">
            <v>3.653694064217742</v>
          </cell>
          <cell r="AR772">
            <v>49.265135690296297</v>
          </cell>
          <cell r="AS772">
            <v>0.11624473761848293</v>
          </cell>
          <cell r="AT772">
            <v>0.7796056584103257</v>
          </cell>
          <cell r="BE772">
            <v>1.0402061205372475</v>
          </cell>
          <cell r="CP772">
            <v>27.875</v>
          </cell>
          <cell r="CV772">
            <v>93.099174787299958</v>
          </cell>
          <cell r="DA772">
            <v>3.7212141414141406</v>
          </cell>
          <cell r="DD772">
            <v>1.2627510081267719</v>
          </cell>
          <cell r="FJ772">
            <v>49.265135690296297</v>
          </cell>
          <cell r="FK772">
            <v>0.26178915997008406</v>
          </cell>
          <cell r="FL772">
            <v>-0.38054912524291146</v>
          </cell>
          <cell r="FO772">
            <v>1</v>
          </cell>
        </row>
        <row r="773">
          <cell r="A773">
            <v>518764</v>
          </cell>
          <cell r="C773" t="str">
            <v>Hand, Donovan</v>
          </cell>
          <cell r="Q773" t="str">
            <v>S</v>
          </cell>
          <cell r="AJ773">
            <v>6.2263078675889556</v>
          </cell>
          <cell r="AR773">
            <v>45.582605042002655</v>
          </cell>
          <cell r="AS773">
            <v>-0.23557397934173224</v>
          </cell>
          <cell r="AT773">
            <v>0.30089629813905122</v>
          </cell>
          <cell r="BE773">
            <v>0.96277483573087441</v>
          </cell>
          <cell r="CP773">
            <v>30.208333333333332</v>
          </cell>
          <cell r="CV773">
            <v>87.291884882222263</v>
          </cell>
          <cell r="DA773">
            <v>0.43232121212121211</v>
          </cell>
          <cell r="DD773">
            <v>0.89983188945183878</v>
          </cell>
          <cell r="FJ773">
            <v>113.95651260500662</v>
          </cell>
          <cell r="FK773">
            <v>0.26274855404283615</v>
          </cell>
          <cell r="FL773">
            <v>0.33601304150339106</v>
          </cell>
          <cell r="FO773">
            <v>0.36681234319142786</v>
          </cell>
        </row>
        <row r="774">
          <cell r="A774">
            <v>518771</v>
          </cell>
          <cell r="C774" t="str">
            <v>Harris, Mitch</v>
          </cell>
          <cell r="Q774" t="str">
            <v>R</v>
          </cell>
          <cell r="AJ774">
            <v>5.1678509660319154</v>
          </cell>
          <cell r="AR774">
            <v>18.404384252862226</v>
          </cell>
          <cell r="AS774">
            <v>0.29579684845391324</v>
          </cell>
          <cell r="AT774">
            <v>0.84254414229342545</v>
          </cell>
          <cell r="BE774">
            <v>0.95969416738616931</v>
          </cell>
          <cell r="CP774">
            <v>30.625</v>
          </cell>
          <cell r="CV774">
            <v>93.293549072681486</v>
          </cell>
          <cell r="DA774">
            <v>0.49090909090909091</v>
          </cell>
          <cell r="DD774">
            <v>0.9179151300188636</v>
          </cell>
          <cell r="FJ774">
            <v>46.010960632155559</v>
          </cell>
          <cell r="FK774">
            <v>0.26246167947844701</v>
          </cell>
          <cell r="FL774">
            <v>0.51301704275341753</v>
          </cell>
          <cell r="FO774">
            <v>1</v>
          </cell>
        </row>
        <row r="775">
          <cell r="A775">
            <v>518774</v>
          </cell>
          <cell r="C775" t="str">
            <v>Harvey, Matt</v>
          </cell>
          <cell r="Q775" t="str">
            <v>S</v>
          </cell>
          <cell r="AJ775">
            <v>3.8181898239854735</v>
          </cell>
          <cell r="AR775">
            <v>138.03009103643436</v>
          </cell>
          <cell r="AS775">
            <v>0.11258020975797126</v>
          </cell>
          <cell r="AT775">
            <v>0.81911269594352221</v>
          </cell>
          <cell r="BE775">
            <v>1.0890997283756039</v>
          </cell>
          <cell r="CP775">
            <v>27.291666666666668</v>
          </cell>
          <cell r="CV775">
            <v>94.781012547509235</v>
          </cell>
          <cell r="DA775">
            <v>3.1494969696969699</v>
          </cell>
          <cell r="DD775">
            <v>1.0119227949694583</v>
          </cell>
          <cell r="FJ775">
            <v>138.03009103643436</v>
          </cell>
          <cell r="FK775">
            <v>0.25756700288920492</v>
          </cell>
          <cell r="FL775">
            <v>-3.6464796580991679E-2</v>
          </cell>
          <cell r="FO775">
            <v>0</v>
          </cell>
        </row>
        <row r="776">
          <cell r="A776">
            <v>518782</v>
          </cell>
          <cell r="C776" t="str">
            <v>Hellweg, Johnny</v>
          </cell>
          <cell r="Q776" t="str">
            <v>S</v>
          </cell>
          <cell r="AJ776">
            <v>8.5305569078628327</v>
          </cell>
          <cell r="AR776">
            <v>44.400000000000006</v>
          </cell>
          <cell r="AS776">
            <v>-0.75879581056437895</v>
          </cell>
          <cell r="AT776">
            <v>0.81753719980224915</v>
          </cell>
          <cell r="BE776">
            <v>1.7167698271010747</v>
          </cell>
          <cell r="CP776">
            <v>27.708333333333332</v>
          </cell>
          <cell r="CV776">
            <v>93.662304489857718</v>
          </cell>
          <cell r="DA776">
            <v>0.18586060606060606</v>
          </cell>
          <cell r="DD776">
            <v>1.1276849571651069</v>
          </cell>
          <cell r="FJ776">
            <v>111</v>
          </cell>
          <cell r="FK776">
            <v>0.26258474455803027</v>
          </cell>
          <cell r="FL776">
            <v>-3.1538846007784234E-2</v>
          </cell>
          <cell r="FO776">
            <v>0</v>
          </cell>
        </row>
        <row r="777">
          <cell r="A777">
            <v>518787</v>
          </cell>
          <cell r="C777" t="str">
            <v>Hernandez, Chris</v>
          </cell>
          <cell r="Q777" t="str">
            <v>S</v>
          </cell>
          <cell r="AJ777">
            <v>5.7736739993858963</v>
          </cell>
          <cell r="AR777">
            <v>45.216251420285246</v>
          </cell>
          <cell r="AS777">
            <v>1.3452147805338485E-3</v>
          </cell>
          <cell r="AT777">
            <v>0.89069664426717576</v>
          </cell>
          <cell r="BE777">
            <v>1.094914191737653</v>
          </cell>
          <cell r="CP777">
            <v>27.541666666666668</v>
          </cell>
          <cell r="CV777">
            <v>92.1</v>
          </cell>
          <cell r="DA777">
            <v>0</v>
          </cell>
          <cell r="DD777">
            <v>0.83622396697212542</v>
          </cell>
          <cell r="FJ777">
            <v>113.04062855071311</v>
          </cell>
          <cell r="FK777">
            <v>0.26300000000000001</v>
          </cell>
          <cell r="FL777">
            <v>2.5150448477182806E-2</v>
          </cell>
          <cell r="FO777">
            <v>0</v>
          </cell>
        </row>
        <row r="778">
          <cell r="A778">
            <v>518790</v>
          </cell>
          <cell r="C778" t="str">
            <v>Heston, Chris</v>
          </cell>
          <cell r="Q778" t="str">
            <v>S</v>
          </cell>
          <cell r="AJ778">
            <v>4.9595597285008219</v>
          </cell>
          <cell r="AR778">
            <v>85.937468202056365</v>
          </cell>
          <cell r="AS778">
            <v>-0.1672561718972603</v>
          </cell>
          <cell r="AT778">
            <v>0.31134841089870435</v>
          </cell>
          <cell r="BE778">
            <v>1.0502309866784776</v>
          </cell>
          <cell r="CP778">
            <v>28.208333333333332</v>
          </cell>
          <cell r="CV778">
            <v>88.463120286204813</v>
          </cell>
          <cell r="DA778">
            <v>1.1393939393939394</v>
          </cell>
          <cell r="DD778">
            <v>0.87578855919161436</v>
          </cell>
          <cell r="FJ778">
            <v>140.15160237469337</v>
          </cell>
          <cell r="FK778">
            <v>0.26847075381094426</v>
          </cell>
          <cell r="FL778">
            <v>8.712601006945167E-2</v>
          </cell>
          <cell r="FO778">
            <v>0</v>
          </cell>
        </row>
        <row r="779">
          <cell r="A779">
            <v>518809</v>
          </cell>
          <cell r="C779" t="str">
            <v>Hoffman, Matt</v>
          </cell>
          <cell r="Q779" t="str">
            <v>R</v>
          </cell>
          <cell r="AJ779">
            <v>4.7919799226067514</v>
          </cell>
          <cell r="AR779">
            <v>16.8</v>
          </cell>
          <cell r="AS779">
            <v>-0.7784986545506728</v>
          </cell>
          <cell r="AT779">
            <v>0.8387102038874199</v>
          </cell>
          <cell r="BE779">
            <v>1.189064579860974</v>
          </cell>
          <cell r="CP779">
            <v>27.625</v>
          </cell>
          <cell r="CV779">
            <v>92.1</v>
          </cell>
          <cell r="DA779">
            <v>0</v>
          </cell>
          <cell r="DD779">
            <v>1.133374699327339</v>
          </cell>
          <cell r="FJ779">
            <v>42</v>
          </cell>
          <cell r="FK779">
            <v>0.26300000000000001</v>
          </cell>
          <cell r="FL779">
            <v>0.67964115665846248</v>
          </cell>
          <cell r="FO779">
            <v>1</v>
          </cell>
        </row>
        <row r="780">
          <cell r="A780">
            <v>518813</v>
          </cell>
          <cell r="C780" t="str">
            <v>Holland, Greg</v>
          </cell>
          <cell r="Q780" t="str">
            <v>R</v>
          </cell>
          <cell r="AJ780">
            <v>3.0026359283631803</v>
          </cell>
          <cell r="AR780">
            <v>47.070873333659264</v>
          </cell>
          <cell r="AS780">
            <v>-0.14390755357335366</v>
          </cell>
          <cell r="AT780">
            <v>0.67643417829123176</v>
          </cell>
          <cell r="BE780">
            <v>0.79511861883566859</v>
          </cell>
          <cell r="CP780">
            <v>30.625</v>
          </cell>
          <cell r="CV780">
            <v>92.75975606746475</v>
          </cell>
          <cell r="DA780">
            <v>5.8121232323232324</v>
          </cell>
          <cell r="DD780">
            <v>1.3255484036836052</v>
          </cell>
          <cell r="FJ780">
            <v>47.070873333659264</v>
          </cell>
          <cell r="FK780">
            <v>0.26300000000000001</v>
          </cell>
          <cell r="FL780">
            <v>0.13744029359560339</v>
          </cell>
          <cell r="FO780">
            <v>1</v>
          </cell>
        </row>
        <row r="781">
          <cell r="A781">
            <v>518815</v>
          </cell>
          <cell r="C781" t="str">
            <v>Holle, Greg</v>
          </cell>
          <cell r="Q781" t="str">
            <v>R</v>
          </cell>
          <cell r="AJ781">
            <v>5.1299090743602793</v>
          </cell>
          <cell r="AR781">
            <v>16.8</v>
          </cell>
          <cell r="AS781">
            <v>0.54632867723040057</v>
          </cell>
          <cell r="AT781">
            <v>0.91099396929474563</v>
          </cell>
          <cell r="BE781">
            <v>1.4482231766181217</v>
          </cell>
          <cell r="CP781">
            <v>27.625</v>
          </cell>
          <cell r="CV781">
            <v>92.1</v>
          </cell>
          <cell r="DA781">
            <v>0</v>
          </cell>
          <cell r="DD781">
            <v>0.93714789926987674</v>
          </cell>
          <cell r="FJ781">
            <v>42</v>
          </cell>
          <cell r="FK781">
            <v>0.26300000000000001</v>
          </cell>
          <cell r="FL781">
            <v>0.18273671784117418</v>
          </cell>
          <cell r="FO781">
            <v>1</v>
          </cell>
        </row>
        <row r="782">
          <cell r="A782">
            <v>518818</v>
          </cell>
          <cell r="C782" t="str">
            <v>Hooker, Deryk</v>
          </cell>
          <cell r="Q782" t="str">
            <v>R</v>
          </cell>
          <cell r="AJ782">
            <v>5.4580569691416061</v>
          </cell>
          <cell r="AR782">
            <v>16.8</v>
          </cell>
          <cell r="AS782">
            <v>0.32759930466339598</v>
          </cell>
          <cell r="AT782">
            <v>0.90188227200953475</v>
          </cell>
          <cell r="BE782">
            <v>1.4349736942094387</v>
          </cell>
          <cell r="CP782">
            <v>27.041666666666668</v>
          </cell>
          <cell r="CV782">
            <v>92.1</v>
          </cell>
          <cell r="DA782">
            <v>0</v>
          </cell>
          <cell r="DD782">
            <v>0.94659796833741772</v>
          </cell>
          <cell r="FJ782">
            <v>42</v>
          </cell>
          <cell r="FK782">
            <v>0.26300000000000001</v>
          </cell>
          <cell r="FL782">
            <v>0.10868991790235819</v>
          </cell>
          <cell r="FO782">
            <v>1</v>
          </cell>
        </row>
        <row r="783">
          <cell r="A783">
            <v>518830</v>
          </cell>
          <cell r="C783" t="str">
            <v>Huntzinger, Brock</v>
          </cell>
          <cell r="Q783" t="str">
            <v>R</v>
          </cell>
          <cell r="AJ783">
            <v>5.0403479828940227</v>
          </cell>
          <cell r="AR783">
            <v>21.881536754228151</v>
          </cell>
          <cell r="AS783">
            <v>-0.7095564078917791</v>
          </cell>
          <cell r="AT783">
            <v>0.58094938508792127</v>
          </cell>
          <cell r="BE783">
            <v>1.1669568438587656</v>
          </cell>
          <cell r="CP783">
            <v>27.958333333333332</v>
          </cell>
          <cell r="CV783">
            <v>92.1</v>
          </cell>
          <cell r="DA783">
            <v>0</v>
          </cell>
          <cell r="DD783">
            <v>1.0595843341688695</v>
          </cell>
          <cell r="FJ783">
            <v>54.70384188557037</v>
          </cell>
          <cell r="FK783">
            <v>0.26300000000000001</v>
          </cell>
          <cell r="FL783">
            <v>5.8922176456163863E-2</v>
          </cell>
          <cell r="FO783">
            <v>1</v>
          </cell>
        </row>
        <row r="784">
          <cell r="A784">
            <v>518833</v>
          </cell>
          <cell r="C784" t="str">
            <v>Hynes, Colt</v>
          </cell>
          <cell r="Q784" t="str">
            <v>R</v>
          </cell>
          <cell r="AJ784">
            <v>4.8087349408935127</v>
          </cell>
          <cell r="AR784">
            <v>19.958432458637013</v>
          </cell>
          <cell r="AS784">
            <v>-0.47674547713904702</v>
          </cell>
          <cell r="AT784">
            <v>0.3998016436178069</v>
          </cell>
          <cell r="BE784">
            <v>0.82244028762803645</v>
          </cell>
          <cell r="CP784">
            <v>31.041666666666668</v>
          </cell>
          <cell r="CV784">
            <v>89.369566015551229</v>
          </cell>
          <cell r="DA784">
            <v>0.36363636363636365</v>
          </cell>
          <cell r="DD784">
            <v>1.0896652153648643</v>
          </cell>
          <cell r="FJ784">
            <v>49.896081146592529</v>
          </cell>
          <cell r="FK784">
            <v>0.26300000000000001</v>
          </cell>
          <cell r="FL784">
            <v>0.25853772029113226</v>
          </cell>
          <cell r="FO784">
            <v>1</v>
          </cell>
        </row>
        <row r="785">
          <cell r="A785">
            <v>518837</v>
          </cell>
          <cell r="C785" t="str">
            <v>Jackson, Justin</v>
          </cell>
          <cell r="Q785" t="str">
            <v>R</v>
          </cell>
          <cell r="AJ785">
            <v>6.5754368669578493</v>
          </cell>
          <cell r="AR785">
            <v>20.146124273053335</v>
          </cell>
          <cell r="AS785">
            <v>5.111796364508104E-2</v>
          </cell>
          <cell r="AT785">
            <v>0.82756449876563931</v>
          </cell>
          <cell r="BE785">
            <v>1.1062789342236845</v>
          </cell>
          <cell r="CP785">
            <v>27.541666666666668</v>
          </cell>
          <cell r="CV785">
            <v>92.1</v>
          </cell>
          <cell r="DA785">
            <v>0</v>
          </cell>
          <cell r="DD785">
            <v>1.0744697271916133</v>
          </cell>
          <cell r="FJ785">
            <v>50.365310682633336</v>
          </cell>
          <cell r="FK785">
            <v>0.26300000000000001</v>
          </cell>
          <cell r="FL785">
            <v>0.8188708884173389</v>
          </cell>
          <cell r="FO785">
            <v>1</v>
          </cell>
        </row>
        <row r="786">
          <cell r="A786">
            <v>518852</v>
          </cell>
          <cell r="C786" t="str">
            <v>Jokisch, Eric</v>
          </cell>
          <cell r="Q786" t="str">
            <v>S</v>
          </cell>
          <cell r="AJ786">
            <v>5.9501335499060692</v>
          </cell>
          <cell r="AR786">
            <v>50.847384160152998</v>
          </cell>
          <cell r="AS786">
            <v>-0.14201114641398688</v>
          </cell>
          <cell r="AT786">
            <v>0.43500894728427919</v>
          </cell>
          <cell r="BE786">
            <v>1.0576170829329994</v>
          </cell>
          <cell r="CP786">
            <v>26.958333333333332</v>
          </cell>
          <cell r="CV786">
            <v>89.944179248463442</v>
          </cell>
          <cell r="DA786">
            <v>8.6866666666666661E-2</v>
          </cell>
          <cell r="DD786">
            <v>0.92240503202529611</v>
          </cell>
          <cell r="FJ786">
            <v>127.11846040038249</v>
          </cell>
          <cell r="FK786">
            <v>0.26267293497249794</v>
          </cell>
          <cell r="FL786">
            <v>2.2827409294441853E-2</v>
          </cell>
          <cell r="FO786">
            <v>0.1174262971239689</v>
          </cell>
        </row>
        <row r="787">
          <cell r="A787">
            <v>518854</v>
          </cell>
          <cell r="C787" t="str">
            <v>Jones, Chris</v>
          </cell>
          <cell r="Q787" t="str">
            <v>S</v>
          </cell>
          <cell r="AJ787">
            <v>5.5642176633701128</v>
          </cell>
          <cell r="AR787">
            <v>51.039506108740738</v>
          </cell>
          <cell r="AS787">
            <v>-9.0376030116676387E-2</v>
          </cell>
          <cell r="AT787">
            <v>0.51360320265598558</v>
          </cell>
          <cell r="BE787">
            <v>1.3189952376654657</v>
          </cell>
          <cell r="CP787">
            <v>27.791666666666668</v>
          </cell>
          <cell r="CV787">
            <v>92.1</v>
          </cell>
          <cell r="DA787">
            <v>0</v>
          </cell>
          <cell r="DD787">
            <v>0.87125905918175861</v>
          </cell>
          <cell r="FJ787">
            <v>127.59876527185185</v>
          </cell>
          <cell r="FK787">
            <v>0.26300000000000001</v>
          </cell>
          <cell r="FL787">
            <v>7.5876105938201502E-2</v>
          </cell>
          <cell r="FO787">
            <v>0</v>
          </cell>
        </row>
        <row r="788">
          <cell r="A788">
            <v>518858</v>
          </cell>
          <cell r="C788" t="str">
            <v>Jones, Nate</v>
          </cell>
          <cell r="Q788" t="str">
            <v>R</v>
          </cell>
          <cell r="AJ788">
            <v>2.9966030800377919</v>
          </cell>
          <cell r="AR788">
            <v>53.901102672812087</v>
          </cell>
          <cell r="AS788">
            <v>0.40333788392962505</v>
          </cell>
          <cell r="AT788">
            <v>0.85500354126913258</v>
          </cell>
          <cell r="BE788">
            <v>1.2013315895796133</v>
          </cell>
          <cell r="CP788">
            <v>30.458333333333332</v>
          </cell>
          <cell r="CV788">
            <v>95.541820918757537</v>
          </cell>
          <cell r="DA788">
            <v>4.0666686868686863</v>
          </cell>
          <cell r="DD788">
            <v>1.2070092365791971</v>
          </cell>
          <cell r="FJ788">
            <v>53.901102672812087</v>
          </cell>
          <cell r="FK788">
            <v>0.26300000000000001</v>
          </cell>
          <cell r="FL788">
            <v>-0.3492409726133538</v>
          </cell>
          <cell r="FO788">
            <v>1</v>
          </cell>
        </row>
        <row r="789">
          <cell r="A789">
            <v>518863</v>
          </cell>
          <cell r="C789" t="str">
            <v>Jordan, Taylor</v>
          </cell>
          <cell r="Q789" t="str">
            <v>S</v>
          </cell>
          <cell r="AJ789">
            <v>5.3782266649363013</v>
          </cell>
          <cell r="AR789">
            <v>44.400000000000006</v>
          </cell>
          <cell r="AS789">
            <v>0.99341078669377247</v>
          </cell>
          <cell r="AT789">
            <v>0.68120963429509962</v>
          </cell>
          <cell r="BE789">
            <v>1.5988608517844873</v>
          </cell>
          <cell r="CP789">
            <v>27.458333333333332</v>
          </cell>
          <cell r="CV789">
            <v>90.223106767828099</v>
          </cell>
          <cell r="DA789">
            <v>0.57171515151515151</v>
          </cell>
          <cell r="DD789">
            <v>0.93271329193119712</v>
          </cell>
          <cell r="FJ789">
            <v>111</v>
          </cell>
          <cell r="FK789">
            <v>0.26313617713174808</v>
          </cell>
          <cell r="FL789">
            <v>-6.8973071958242996E-3</v>
          </cell>
          <cell r="FO789">
            <v>0</v>
          </cell>
        </row>
        <row r="790">
          <cell r="A790">
            <v>518865</v>
          </cell>
          <cell r="C790" t="str">
            <v>Judy, Josh</v>
          </cell>
          <cell r="Q790" t="str">
            <v>R</v>
          </cell>
          <cell r="AJ790">
            <v>5.1891751160695625</v>
          </cell>
          <cell r="AR790">
            <v>16.632482222222222</v>
          </cell>
          <cell r="AS790">
            <v>-0.18846723938475685</v>
          </cell>
          <cell r="AT790">
            <v>0.89298926706275183</v>
          </cell>
          <cell r="BE790">
            <v>1.0516134799374011</v>
          </cell>
          <cell r="CP790">
            <v>30.375</v>
          </cell>
          <cell r="CV790">
            <v>92.1</v>
          </cell>
          <cell r="DA790">
            <v>0</v>
          </cell>
          <cell r="DD790">
            <v>1.0080965994671918</v>
          </cell>
          <cell r="FJ790">
            <v>41.581205555555556</v>
          </cell>
          <cell r="FK790">
            <v>0.26300000000000001</v>
          </cell>
          <cell r="FL790">
            <v>4.6637138867659717E-2</v>
          </cell>
          <cell r="FO790">
            <v>1</v>
          </cell>
        </row>
        <row r="791">
          <cell r="A791">
            <v>518870</v>
          </cell>
          <cell r="C791" t="str">
            <v>Kaminska, Kyle</v>
          </cell>
          <cell r="Q791" t="str">
            <v>R</v>
          </cell>
          <cell r="AJ791">
            <v>4.8019117090571832</v>
          </cell>
          <cell r="AR791">
            <v>16.8</v>
          </cell>
          <cell r="AS791">
            <v>-0.74455274023487794</v>
          </cell>
          <cell r="AT791">
            <v>0.8458371846828816</v>
          </cell>
          <cell r="BE791">
            <v>1.2243227681785516</v>
          </cell>
          <cell r="CP791">
            <v>27.708333333333332</v>
          </cell>
          <cell r="CV791">
            <v>92.1</v>
          </cell>
          <cell r="DA791">
            <v>0</v>
          </cell>
          <cell r="DD791">
            <v>0.72220020011802522</v>
          </cell>
          <cell r="FJ791">
            <v>42</v>
          </cell>
          <cell r="FK791">
            <v>0.26300000000000001</v>
          </cell>
          <cell r="FL791">
            <v>0.38389815006432332</v>
          </cell>
          <cell r="FO791">
            <v>1</v>
          </cell>
        </row>
        <row r="792">
          <cell r="A792">
            <v>518875</v>
          </cell>
          <cell r="C792" t="str">
            <v>Kelley, Shawn</v>
          </cell>
          <cell r="Q792" t="str">
            <v>R</v>
          </cell>
          <cell r="AJ792">
            <v>2.9849266468897069</v>
          </cell>
          <cell r="AR792">
            <v>50.625997346153881</v>
          </cell>
          <cell r="AS792">
            <v>-9.0119188786587881E-2</v>
          </cell>
          <cell r="AT792">
            <v>0.5091212614738555</v>
          </cell>
          <cell r="BE792">
            <v>0.98137389950242893</v>
          </cell>
          <cell r="CP792">
            <v>32.208333333333336</v>
          </cell>
          <cell r="CV792">
            <v>90.96369850217647</v>
          </cell>
          <cell r="DA792">
            <v>5.9515131313131313</v>
          </cell>
          <cell r="DD792">
            <v>1.421481833651826</v>
          </cell>
          <cell r="FJ792">
            <v>50.625997346153881</v>
          </cell>
          <cell r="FK792">
            <v>0.26300000000000001</v>
          </cell>
          <cell r="FL792">
            <v>-0.4058052121786398</v>
          </cell>
          <cell r="FO792">
            <v>1</v>
          </cell>
        </row>
        <row r="793">
          <cell r="A793">
            <v>518876</v>
          </cell>
          <cell r="C793" t="str">
            <v>Kelly, Merrill</v>
          </cell>
          <cell r="Q793" t="str">
            <v>S</v>
          </cell>
          <cell r="AJ793">
            <v>5.2152604048266564</v>
          </cell>
          <cell r="AR793">
            <v>44.749036247974779</v>
          </cell>
          <cell r="AS793">
            <v>0.43632816554562015</v>
          </cell>
          <cell r="AT793">
            <v>0.89532122684020832</v>
          </cell>
          <cell r="BE793">
            <v>0.98268264435464137</v>
          </cell>
          <cell r="CP793">
            <v>27.708333333333332</v>
          </cell>
          <cell r="CV793">
            <v>92.1</v>
          </cell>
          <cell r="DA793">
            <v>0</v>
          </cell>
          <cell r="DD793">
            <v>1.0494993025328099</v>
          </cell>
          <cell r="FJ793">
            <v>111.87259061993694</v>
          </cell>
          <cell r="FK793">
            <v>0.26300000000000001</v>
          </cell>
          <cell r="FL793">
            <v>7.3428141796627738E-2</v>
          </cell>
          <cell r="FO793">
            <v>0</v>
          </cell>
        </row>
        <row r="794">
          <cell r="A794">
            <v>518883</v>
          </cell>
          <cell r="C794" t="str">
            <v>Kiekhefer, Dean</v>
          </cell>
          <cell r="Q794" t="str">
            <v>R</v>
          </cell>
          <cell r="AJ794">
            <v>4.6056128190202887</v>
          </cell>
          <cell r="AR794">
            <v>20.750579307056292</v>
          </cell>
          <cell r="AS794">
            <v>0.26672698576319415</v>
          </cell>
          <cell r="AT794">
            <v>0.42199896645550017</v>
          </cell>
          <cell r="BE794">
            <v>0.93013307958561497</v>
          </cell>
          <cell r="CP794">
            <v>27.041666666666668</v>
          </cell>
          <cell r="CV794">
            <v>87.995541201614827</v>
          </cell>
          <cell r="DA794">
            <v>0.25454545454545457</v>
          </cell>
          <cell r="DD794">
            <v>0.80794481397293128</v>
          </cell>
          <cell r="FJ794">
            <v>51.876448267640725</v>
          </cell>
          <cell r="FK794">
            <v>0.26300000000000001</v>
          </cell>
          <cell r="FL794">
            <v>0.43940455875857559</v>
          </cell>
          <cell r="FO794">
            <v>1</v>
          </cell>
        </row>
        <row r="795">
          <cell r="A795">
            <v>518886</v>
          </cell>
          <cell r="C795" t="str">
            <v>Kimbrel, Craig</v>
          </cell>
          <cell r="Q795" t="str">
            <v>R</v>
          </cell>
          <cell r="AJ795">
            <v>2.6740503456798157</v>
          </cell>
          <cell r="AR795">
            <v>50.012098103819405</v>
          </cell>
          <cell r="AS795">
            <v>0.23612029639459853</v>
          </cell>
          <cell r="AT795">
            <v>0.77893236726640824</v>
          </cell>
          <cell r="BE795">
            <v>1.0637291267006006</v>
          </cell>
          <cell r="CP795">
            <v>28.125</v>
          </cell>
          <cell r="CV795">
            <v>96.023344864658171</v>
          </cell>
          <cell r="DA795">
            <v>7.0242404040404036</v>
          </cell>
          <cell r="DD795">
            <v>1.5559947041142936</v>
          </cell>
          <cell r="FJ795">
            <v>50.012098103819405</v>
          </cell>
          <cell r="FK795">
            <v>0.26246167947844701</v>
          </cell>
          <cell r="FL795">
            <v>7.4896247557499851E-2</v>
          </cell>
          <cell r="FO795">
            <v>1</v>
          </cell>
        </row>
        <row r="796">
          <cell r="A796">
            <v>518898</v>
          </cell>
          <cell r="C796" t="str">
            <v>Kohlscheen, Stephen</v>
          </cell>
          <cell r="Q796" t="str">
            <v>R</v>
          </cell>
          <cell r="AJ796">
            <v>4.384251182364844</v>
          </cell>
          <cell r="AR796">
            <v>21.546928034183868</v>
          </cell>
          <cell r="AS796">
            <v>0.23017185824437436</v>
          </cell>
          <cell r="AT796">
            <v>0.75430950522425655</v>
          </cell>
          <cell r="BE796">
            <v>1.0428364399989425</v>
          </cell>
          <cell r="CP796">
            <v>27.791666666666668</v>
          </cell>
          <cell r="CV796">
            <v>92.1</v>
          </cell>
          <cell r="DA796">
            <v>0</v>
          </cell>
          <cell r="DD796">
            <v>1.1961595506791356</v>
          </cell>
          <cell r="FJ796">
            <v>53.867320085459667</v>
          </cell>
          <cell r="FK796">
            <v>0.26300000000000001</v>
          </cell>
          <cell r="FL796">
            <v>0.20058884947492975</v>
          </cell>
          <cell r="FO796">
            <v>1</v>
          </cell>
        </row>
        <row r="797">
          <cell r="A797">
            <v>518927</v>
          </cell>
          <cell r="C797" t="str">
            <v>Layne, Tommy</v>
          </cell>
          <cell r="Q797" t="str">
            <v>R</v>
          </cell>
          <cell r="AJ797">
            <v>3.5612975976232595</v>
          </cell>
          <cell r="AR797">
            <v>47.789427223688897</v>
          </cell>
          <cell r="AS797">
            <v>0.39020684559512958</v>
          </cell>
          <cell r="AT797">
            <v>0.64049197301844063</v>
          </cell>
          <cell r="BE797">
            <v>1.0493820488341221</v>
          </cell>
          <cell r="CP797">
            <v>31.625</v>
          </cell>
          <cell r="CV797">
            <v>90.393501037995875</v>
          </cell>
          <cell r="DA797">
            <v>2.2484868686868684</v>
          </cell>
          <cell r="DD797">
            <v>0.99379560573441017</v>
          </cell>
          <cell r="FJ797">
            <v>47.789427223688897</v>
          </cell>
          <cell r="FK797">
            <v>0.26300000000000001</v>
          </cell>
          <cell r="FL797">
            <v>0.13143885680689438</v>
          </cell>
          <cell r="FO797">
            <v>1</v>
          </cell>
        </row>
        <row r="798">
          <cell r="A798">
            <v>518944</v>
          </cell>
          <cell r="C798" t="str">
            <v>Lively, Mitch</v>
          </cell>
          <cell r="Q798" t="str">
            <v>S</v>
          </cell>
          <cell r="AJ798">
            <v>5.3671493836886173</v>
          </cell>
          <cell r="AR798">
            <v>43.51819741359671</v>
          </cell>
          <cell r="AS798">
            <v>0.18875698652297876</v>
          </cell>
          <cell r="AT798">
            <v>0.85899250298718355</v>
          </cell>
          <cell r="BE798">
            <v>0.99272367332837896</v>
          </cell>
          <cell r="CP798">
            <v>30.791666666666668</v>
          </cell>
          <cell r="CV798">
            <v>92.1</v>
          </cell>
          <cell r="DA798">
            <v>0</v>
          </cell>
          <cell r="DD798">
            <v>1.0364425392507017</v>
          </cell>
          <cell r="FJ798">
            <v>108.79549353399177</v>
          </cell>
          <cell r="FK798">
            <v>0.26300000000000001</v>
          </cell>
          <cell r="FL798">
            <v>-0.26109150929395103</v>
          </cell>
          <cell r="FO798">
            <v>0.19708029123377202</v>
          </cell>
        </row>
        <row r="799">
          <cell r="A799">
            <v>518952</v>
          </cell>
          <cell r="C799" t="str">
            <v>Lotzkar, Kyle</v>
          </cell>
          <cell r="Q799" t="str">
            <v>R</v>
          </cell>
          <cell r="AJ799">
            <v>6.3465201045614013</v>
          </cell>
          <cell r="AR799">
            <v>16.8</v>
          </cell>
          <cell r="AS799">
            <v>-0.90574775754111447</v>
          </cell>
          <cell r="AT799">
            <v>0.78437832761740633</v>
          </cell>
          <cell r="BE799">
            <v>1.3479580857522315</v>
          </cell>
          <cell r="CP799">
            <v>26.708333333333332</v>
          </cell>
          <cell r="CV799">
            <v>92.1</v>
          </cell>
          <cell r="DA799">
            <v>0</v>
          </cell>
          <cell r="DD799">
            <v>1.2252524886901859</v>
          </cell>
          <cell r="FJ799">
            <v>42</v>
          </cell>
          <cell r="FK799">
            <v>0.26300000000000001</v>
          </cell>
          <cell r="FL799">
            <v>-0.17587583265646739</v>
          </cell>
          <cell r="FO799">
            <v>0.98264595383581366</v>
          </cell>
        </row>
        <row r="800">
          <cell r="A800">
            <v>518954</v>
          </cell>
          <cell r="C800" t="str">
            <v>Loux, Barret</v>
          </cell>
          <cell r="Q800" t="str">
            <v>S</v>
          </cell>
          <cell r="AJ800">
            <v>5.5901128060631846</v>
          </cell>
          <cell r="AR800">
            <v>44.400000000000006</v>
          </cell>
          <cell r="AS800">
            <v>9.7452413867398419E-2</v>
          </cell>
          <cell r="AT800">
            <v>0.98034934881044045</v>
          </cell>
          <cell r="BE800">
            <v>1.199021435314388</v>
          </cell>
          <cell r="CP800">
            <v>27.208333333333332</v>
          </cell>
          <cell r="CV800">
            <v>92.1</v>
          </cell>
          <cell r="DA800">
            <v>0</v>
          </cell>
          <cell r="DD800">
            <v>1.1067152946341068</v>
          </cell>
          <cell r="FJ800">
            <v>111</v>
          </cell>
          <cell r="FK800">
            <v>0.26300000000000001</v>
          </cell>
          <cell r="FL800">
            <v>0.16786670184426103</v>
          </cell>
          <cell r="FO800">
            <v>0</v>
          </cell>
        </row>
        <row r="801">
          <cell r="A801">
            <v>518956</v>
          </cell>
          <cell r="C801" t="str">
            <v>Lowe, Johnnie</v>
          </cell>
          <cell r="Q801" t="str">
            <v>R</v>
          </cell>
          <cell r="AJ801">
            <v>4.8788598830302803</v>
          </cell>
          <cell r="AR801">
            <v>16.493882222222222</v>
          </cell>
          <cell r="AS801">
            <v>-0.88717956680525545</v>
          </cell>
          <cell r="AT801">
            <v>0.86306958415830781</v>
          </cell>
          <cell r="BE801">
            <v>1.2021554872348037</v>
          </cell>
          <cell r="CP801">
            <v>31.291666666666668</v>
          </cell>
          <cell r="CV801">
            <v>92.1</v>
          </cell>
          <cell r="DA801">
            <v>0</v>
          </cell>
          <cell r="DD801">
            <v>1.0077498862811691</v>
          </cell>
          <cell r="FJ801">
            <v>41.23470555555555</v>
          </cell>
          <cell r="FK801">
            <v>0.26300000000000001</v>
          </cell>
          <cell r="FL801">
            <v>0.42281392651164912</v>
          </cell>
          <cell r="FO801">
            <v>0.58723385716340348</v>
          </cell>
        </row>
        <row r="802">
          <cell r="A802">
            <v>518961</v>
          </cell>
          <cell r="C802" t="str">
            <v>Lueke, Josh</v>
          </cell>
          <cell r="Q802" t="str">
            <v>R</v>
          </cell>
          <cell r="AJ802">
            <v>4.5772195675945602</v>
          </cell>
          <cell r="AR802">
            <v>20.105954680414818</v>
          </cell>
          <cell r="AS802">
            <v>-0.38603665602133391</v>
          </cell>
          <cell r="AT802">
            <v>0.73892075821333814</v>
          </cell>
          <cell r="BE802">
            <v>1.145213092129107</v>
          </cell>
          <cell r="CP802">
            <v>31.541666666666668</v>
          </cell>
          <cell r="CV802">
            <v>91.817512882076187</v>
          </cell>
          <cell r="DA802">
            <v>1.5939414141414141</v>
          </cell>
          <cell r="DD802">
            <v>1.1691471380696212</v>
          </cell>
          <cell r="FJ802">
            <v>50.264886701037042</v>
          </cell>
          <cell r="FK802">
            <v>0.26300000000000001</v>
          </cell>
          <cell r="FL802">
            <v>0.31821301725854056</v>
          </cell>
          <cell r="FO802">
            <v>1</v>
          </cell>
        </row>
        <row r="803">
          <cell r="A803">
            <v>519003</v>
          </cell>
          <cell r="C803" t="str">
            <v>McCoy, Pat</v>
          </cell>
          <cell r="Q803" t="str">
            <v>R</v>
          </cell>
          <cell r="AJ803">
            <v>5.8981951770133296</v>
          </cell>
          <cell r="AR803">
            <v>20.051484534612992</v>
          </cell>
          <cell r="AS803">
            <v>-0.70000698018420837</v>
          </cell>
          <cell r="AT803">
            <v>0.52764408218416137</v>
          </cell>
          <cell r="BE803">
            <v>1.2833319478281966</v>
          </cell>
          <cell r="CP803">
            <v>27.875</v>
          </cell>
          <cell r="CV803">
            <v>91.504391305888078</v>
          </cell>
          <cell r="DA803">
            <v>0.25454545454545457</v>
          </cell>
          <cell r="DD803">
            <v>0.99922249102328298</v>
          </cell>
          <cell r="FJ803">
            <v>50.128711336532476</v>
          </cell>
          <cell r="FK803">
            <v>0.26300000000000001</v>
          </cell>
          <cell r="FL803">
            <v>0.59896848227028798</v>
          </cell>
          <cell r="FO803">
            <v>1</v>
          </cell>
        </row>
        <row r="804">
          <cell r="A804">
            <v>519008</v>
          </cell>
          <cell r="C804" t="str">
            <v>McFarland, T.J.</v>
          </cell>
          <cell r="Q804" t="str">
            <v>R</v>
          </cell>
          <cell r="AJ804">
            <v>4.0162850840490494</v>
          </cell>
          <cell r="AR804">
            <v>33.492648278556139</v>
          </cell>
          <cell r="AS804">
            <v>-0.44806255123028232</v>
          </cell>
          <cell r="AT804">
            <v>0.51558939761149869</v>
          </cell>
          <cell r="BE804">
            <v>1.5179800803624726</v>
          </cell>
          <cell r="CP804">
            <v>27.041666666666668</v>
          </cell>
          <cell r="CV804">
            <v>91.992783404165294</v>
          </cell>
          <cell r="DA804">
            <v>3.5010121212121215</v>
          </cell>
          <cell r="DD804">
            <v>0.57602842789036202</v>
          </cell>
          <cell r="FJ804">
            <v>44.990045844372354</v>
          </cell>
          <cell r="FK804">
            <v>0.2631414894245544</v>
          </cell>
          <cell r="FL804">
            <v>0.19156372828524743</v>
          </cell>
          <cell r="FO804">
            <v>0.75989935704570954</v>
          </cell>
        </row>
        <row r="805">
          <cell r="A805">
            <v>519009</v>
          </cell>
          <cell r="C805" t="str">
            <v>McGeary, Jack</v>
          </cell>
          <cell r="Q805" t="str">
            <v>R</v>
          </cell>
          <cell r="AJ805">
            <v>7.3012144142971165</v>
          </cell>
          <cell r="AR805">
            <v>16.8</v>
          </cell>
          <cell r="AS805">
            <v>-1.2081827834486731</v>
          </cell>
          <cell r="AT805">
            <v>0.93902104493700445</v>
          </cell>
          <cell r="BE805">
            <v>1.2036136459584177</v>
          </cell>
          <cell r="CP805">
            <v>27.291666666666668</v>
          </cell>
          <cell r="CV805">
            <v>92.1</v>
          </cell>
          <cell r="DA805">
            <v>0</v>
          </cell>
          <cell r="DD805">
            <v>1.4584523216925278</v>
          </cell>
          <cell r="FJ805">
            <v>42</v>
          </cell>
          <cell r="FK805">
            <v>0.26300000000000001</v>
          </cell>
          <cell r="FL805">
            <v>0.28664698707378083</v>
          </cell>
          <cell r="FO805">
            <v>1</v>
          </cell>
        </row>
        <row r="806">
          <cell r="A806">
            <v>519015</v>
          </cell>
          <cell r="C806" t="str">
            <v>McPherson, Kyle</v>
          </cell>
          <cell r="Q806" t="str">
            <v>R</v>
          </cell>
          <cell r="AJ806">
            <v>6.4102218321023203</v>
          </cell>
          <cell r="AR806">
            <v>16.8</v>
          </cell>
          <cell r="AS806">
            <v>-3.5588105678652164</v>
          </cell>
          <cell r="AT806">
            <v>0.8326464757452452</v>
          </cell>
          <cell r="BE806">
            <v>1.14339118044396</v>
          </cell>
          <cell r="CP806">
            <v>28.625</v>
          </cell>
          <cell r="CV806">
            <v>91.6</v>
          </cell>
          <cell r="DA806">
            <v>0.30100808080808072</v>
          </cell>
          <cell r="DD806">
            <v>1.0890107978308612</v>
          </cell>
          <cell r="FJ806">
            <v>42</v>
          </cell>
          <cell r="FK806">
            <v>0.26300000000000001</v>
          </cell>
          <cell r="FL806">
            <v>-1.4133143879674819</v>
          </cell>
          <cell r="FO806">
            <v>1</v>
          </cell>
        </row>
        <row r="807">
          <cell r="A807">
            <v>519038</v>
          </cell>
          <cell r="C807" t="str">
            <v>Monroe, Grant</v>
          </cell>
          <cell r="Q807" t="str">
            <v>R</v>
          </cell>
          <cell r="AJ807">
            <v>7.0318658866098467</v>
          </cell>
          <cell r="AR807">
            <v>16.8</v>
          </cell>
          <cell r="AS807">
            <v>-0.34897239317762618</v>
          </cell>
          <cell r="AT807">
            <v>0.90938793101314408</v>
          </cell>
          <cell r="BE807">
            <v>0.96386578342825036</v>
          </cell>
          <cell r="CP807">
            <v>27.791666666666668</v>
          </cell>
          <cell r="CV807">
            <v>92.1</v>
          </cell>
          <cell r="DA807">
            <v>0</v>
          </cell>
          <cell r="DD807">
            <v>0.90175311366793265</v>
          </cell>
          <cell r="FJ807">
            <v>42</v>
          </cell>
          <cell r="FK807">
            <v>0.26300000000000001</v>
          </cell>
          <cell r="FL807">
            <v>-3.6120817130410175E-2</v>
          </cell>
          <cell r="FO807">
            <v>1</v>
          </cell>
        </row>
        <row r="808">
          <cell r="A808">
            <v>519043</v>
          </cell>
          <cell r="C808" t="str">
            <v>Moore, Matt</v>
          </cell>
          <cell r="Q808" t="str">
            <v>S</v>
          </cell>
          <cell r="AJ808">
            <v>4.3159777593064916</v>
          </cell>
          <cell r="AR808">
            <v>156.21894711003088</v>
          </cell>
          <cell r="AS808">
            <v>-2.0857727805416705E-2</v>
          </cell>
          <cell r="AT808">
            <v>0.64719722154555259</v>
          </cell>
          <cell r="BE808">
            <v>1.1492546609135785</v>
          </cell>
          <cell r="CP808">
            <v>27.041666666666668</v>
          </cell>
          <cell r="CV808">
            <v>94.314115929728317</v>
          </cell>
          <cell r="DA808">
            <v>3.3818181818181818</v>
          </cell>
          <cell r="DD808">
            <v>1.0923973950818249</v>
          </cell>
          <cell r="FJ808">
            <v>156.21894711003088</v>
          </cell>
          <cell r="FK808">
            <v>0.26175874414690625</v>
          </cell>
          <cell r="FL808">
            <v>0.24366244961181016</v>
          </cell>
          <cell r="FO808">
            <v>0</v>
          </cell>
        </row>
        <row r="809">
          <cell r="A809">
            <v>519049</v>
          </cell>
          <cell r="C809" t="str">
            <v>Morey, Robert</v>
          </cell>
          <cell r="Q809" t="str">
            <v>S</v>
          </cell>
          <cell r="AJ809">
            <v>6.418402533820581</v>
          </cell>
          <cell r="AR809">
            <v>44.400000000000006</v>
          </cell>
          <cell r="AS809">
            <v>-0.11601527834129932</v>
          </cell>
          <cell r="AT809">
            <v>0.7560276150899361</v>
          </cell>
          <cell r="BE809">
            <v>0.96363796002061786</v>
          </cell>
          <cell r="CP809">
            <v>27.625</v>
          </cell>
          <cell r="CV809">
            <v>92.1</v>
          </cell>
          <cell r="DA809">
            <v>0</v>
          </cell>
          <cell r="DD809">
            <v>0.95489695259737217</v>
          </cell>
          <cell r="FJ809">
            <v>111</v>
          </cell>
          <cell r="FK809">
            <v>0.26300000000000001</v>
          </cell>
          <cell r="FL809">
            <v>0.4727146696529978</v>
          </cell>
          <cell r="FO809">
            <v>0</v>
          </cell>
        </row>
        <row r="810">
          <cell r="A810">
            <v>519072</v>
          </cell>
          <cell r="C810" t="str">
            <v>Nazario, Iden</v>
          </cell>
          <cell r="Q810" t="str">
            <v>R</v>
          </cell>
          <cell r="AJ810">
            <v>5.6637128921777196</v>
          </cell>
          <cell r="AR810">
            <v>18.199723407537778</v>
          </cell>
          <cell r="AS810">
            <v>0.39434246705013648</v>
          </cell>
          <cell r="AT810">
            <v>0.85105297434133886</v>
          </cell>
          <cell r="BE810">
            <v>0.56701348249886163</v>
          </cell>
          <cell r="CP810">
            <v>27.291666666666668</v>
          </cell>
          <cell r="CV810">
            <v>92.1</v>
          </cell>
          <cell r="DA810">
            <v>0</v>
          </cell>
          <cell r="DD810">
            <v>1.1813329438643057</v>
          </cell>
          <cell r="FJ810">
            <v>45.499308518844444</v>
          </cell>
          <cell r="FK810">
            <v>0.26300000000000001</v>
          </cell>
          <cell r="FL810">
            <v>0.35723825740455944</v>
          </cell>
          <cell r="FO810">
            <v>1</v>
          </cell>
        </row>
        <row r="811">
          <cell r="A811">
            <v>519073</v>
          </cell>
          <cell r="C811" t="str">
            <v>Neff, Steven</v>
          </cell>
          <cell r="Q811" t="str">
            <v>R</v>
          </cell>
          <cell r="AJ811">
            <v>6.2674313898585181</v>
          </cell>
          <cell r="AR811">
            <v>16.8</v>
          </cell>
          <cell r="AS811">
            <v>-1.4586430385337232</v>
          </cell>
          <cell r="AT811">
            <v>0.88990001382038231</v>
          </cell>
          <cell r="BE811">
            <v>1.1116776446447481</v>
          </cell>
          <cell r="CP811">
            <v>27.375</v>
          </cell>
          <cell r="CV811">
            <v>92.1</v>
          </cell>
          <cell r="DA811">
            <v>0</v>
          </cell>
          <cell r="DD811">
            <v>1.0651676230752587</v>
          </cell>
          <cell r="FJ811">
            <v>42</v>
          </cell>
          <cell r="FK811">
            <v>0.26300000000000001</v>
          </cell>
          <cell r="FL811">
            <v>1.6324929775727117</v>
          </cell>
          <cell r="FO811">
            <v>1</v>
          </cell>
        </row>
        <row r="812">
          <cell r="A812">
            <v>519075</v>
          </cell>
          <cell r="C812" t="str">
            <v>Nelo, Hector</v>
          </cell>
          <cell r="Q812" t="str">
            <v>R</v>
          </cell>
          <cell r="AJ812">
            <v>5.7857347201855189</v>
          </cell>
          <cell r="AR812">
            <v>16.745882222222221</v>
          </cell>
          <cell r="AS812">
            <v>-1.4357045348510746</v>
          </cell>
          <cell r="AT812">
            <v>0.84693006491119993</v>
          </cell>
          <cell r="BE812">
            <v>0.94233364396514474</v>
          </cell>
          <cell r="CP812">
            <v>29.625</v>
          </cell>
          <cell r="CV812">
            <v>92.1</v>
          </cell>
          <cell r="DA812">
            <v>0</v>
          </cell>
          <cell r="DD812">
            <v>1.105890849052618</v>
          </cell>
          <cell r="FJ812">
            <v>41.864705555555553</v>
          </cell>
          <cell r="FK812">
            <v>0.26300000000000001</v>
          </cell>
          <cell r="FL812">
            <v>-0.21067502871350346</v>
          </cell>
          <cell r="FO812">
            <v>1</v>
          </cell>
        </row>
        <row r="813">
          <cell r="A813">
            <v>519076</v>
          </cell>
          <cell r="C813" t="str">
            <v>Nelson, Jimmy</v>
          </cell>
          <cell r="Q813" t="str">
            <v>S</v>
          </cell>
          <cell r="AJ813">
            <v>4.3640928603578715</v>
          </cell>
          <cell r="AR813">
            <v>161.31663229521607</v>
          </cell>
          <cell r="AS813">
            <v>-2.5042549477207531E-2</v>
          </cell>
          <cell r="AT813">
            <v>0.4647987418752228</v>
          </cell>
          <cell r="BE813">
            <v>1.2047132340111355</v>
          </cell>
          <cell r="CP813">
            <v>27.041666666666668</v>
          </cell>
          <cell r="CV813">
            <v>92.984865446273659</v>
          </cell>
          <cell r="DA813">
            <v>2.3858606060606058</v>
          </cell>
          <cell r="DD813">
            <v>0.94808563445519334</v>
          </cell>
          <cell r="FJ813">
            <v>161.31663229521607</v>
          </cell>
          <cell r="FK813">
            <v>0.23929252216184924</v>
          </cell>
          <cell r="FL813">
            <v>2.2148606975965776E-3</v>
          </cell>
          <cell r="FO813">
            <v>0</v>
          </cell>
        </row>
        <row r="814">
          <cell r="A814">
            <v>519080</v>
          </cell>
          <cell r="C814" t="str">
            <v>Nieves, Efrain</v>
          </cell>
          <cell r="Q814" t="str">
            <v>R</v>
          </cell>
          <cell r="AJ814">
            <v>4.8746509997428138</v>
          </cell>
          <cell r="AR814">
            <v>17.832725403391095</v>
          </cell>
          <cell r="AS814">
            <v>0.17228615184984231</v>
          </cell>
          <cell r="AT814">
            <v>0.87604097084814925</v>
          </cell>
          <cell r="BE814">
            <v>1.4451698552473011</v>
          </cell>
          <cell r="CP814">
            <v>26.625</v>
          </cell>
          <cell r="CV814">
            <v>92.1</v>
          </cell>
          <cell r="DA814">
            <v>0</v>
          </cell>
          <cell r="DD814">
            <v>0.7615484493503033</v>
          </cell>
          <cell r="FJ814">
            <v>44.581813508477737</v>
          </cell>
          <cell r="FK814">
            <v>0.26300000000000001</v>
          </cell>
          <cell r="FL814">
            <v>-0.31021318595601616</v>
          </cell>
          <cell r="FO814">
            <v>1</v>
          </cell>
        </row>
        <row r="815">
          <cell r="A815">
            <v>519085</v>
          </cell>
          <cell r="C815" t="str">
            <v>Oberholtzer, Brett</v>
          </cell>
          <cell r="Q815" t="str">
            <v>R</v>
          </cell>
          <cell r="AJ815">
            <v>4.5900311527896198</v>
          </cell>
          <cell r="AR815">
            <v>22.002411263155558</v>
          </cell>
          <cell r="AS815">
            <v>-0.22727392545983166</v>
          </cell>
          <cell r="AT815">
            <v>0.38657785053887106</v>
          </cell>
          <cell r="BE815">
            <v>1.1375323547380227</v>
          </cell>
          <cell r="CP815">
            <v>26.958333333333332</v>
          </cell>
          <cell r="CV815">
            <v>89.56820862571881</v>
          </cell>
          <cell r="DA815">
            <v>2.5717191919191915</v>
          </cell>
          <cell r="DD815">
            <v>0.95060112604899893</v>
          </cell>
          <cell r="FJ815">
            <v>55.006028157888892</v>
          </cell>
          <cell r="FK815">
            <v>0.26415245781836366</v>
          </cell>
          <cell r="FL815">
            <v>0.20939907854015932</v>
          </cell>
          <cell r="FO815">
            <v>0.51055965454140129</v>
          </cell>
        </row>
        <row r="816">
          <cell r="A816">
            <v>519092</v>
          </cell>
          <cell r="C816" t="str">
            <v>Olmsted, Michael</v>
          </cell>
          <cell r="Q816" t="str">
            <v>R</v>
          </cell>
          <cell r="AJ816">
            <v>5.2513794744307773</v>
          </cell>
          <cell r="AR816">
            <v>16.8</v>
          </cell>
          <cell r="AS816">
            <v>-1.372944607289883</v>
          </cell>
          <cell r="AT816">
            <v>0.86451491924081947</v>
          </cell>
          <cell r="BE816">
            <v>1.2955633745144324</v>
          </cell>
          <cell r="CP816">
            <v>29.125</v>
          </cell>
          <cell r="CV816">
            <v>92.1</v>
          </cell>
          <cell r="DA816">
            <v>0</v>
          </cell>
          <cell r="DD816">
            <v>1.1354292580059733</v>
          </cell>
          <cell r="FJ816">
            <v>42</v>
          </cell>
          <cell r="FK816">
            <v>0.26300000000000001</v>
          </cell>
          <cell r="FL816">
            <v>-0.18420039233474814</v>
          </cell>
          <cell r="FO816">
            <v>1</v>
          </cell>
        </row>
        <row r="817">
          <cell r="A817">
            <v>519096</v>
          </cell>
          <cell r="C817" t="str">
            <v>Otero, Dan</v>
          </cell>
          <cell r="Q817" t="str">
            <v>R</v>
          </cell>
          <cell r="AJ817">
            <v>3.561404101749567</v>
          </cell>
          <cell r="AR817">
            <v>55.686187980474088</v>
          </cell>
          <cell r="AS817">
            <v>0.45294203395037769</v>
          </cell>
          <cell r="AT817">
            <v>0.46359362905165713</v>
          </cell>
          <cell r="BE817">
            <v>1.2611174686928397</v>
          </cell>
          <cell r="CP817">
            <v>31.375</v>
          </cell>
          <cell r="CV817">
            <v>88.710574229565253</v>
          </cell>
          <cell r="DA817">
            <v>4.2181818181818178</v>
          </cell>
          <cell r="DD817">
            <v>0.79296344424336906</v>
          </cell>
          <cell r="FJ817">
            <v>55.686187980474088</v>
          </cell>
          <cell r="FK817">
            <v>0.26300000000000001</v>
          </cell>
          <cell r="FL817">
            <v>0.3110257368699238</v>
          </cell>
          <cell r="FO817">
            <v>1</v>
          </cell>
        </row>
        <row r="818">
          <cell r="A818">
            <v>519105</v>
          </cell>
          <cell r="C818" t="str">
            <v>Parker, Jarrod</v>
          </cell>
          <cell r="Q818" t="str">
            <v>S</v>
          </cell>
          <cell r="AJ818">
            <v>4.8993444296435804</v>
          </cell>
          <cell r="AR818">
            <v>73.153339726091446</v>
          </cell>
          <cell r="AS818">
            <v>0.3617124408973712</v>
          </cell>
          <cell r="AT818">
            <v>0.87448210127109094</v>
          </cell>
          <cell r="BE818">
            <v>1.2369814234848076</v>
          </cell>
          <cell r="CP818">
            <v>27.625</v>
          </cell>
          <cell r="CV818">
            <v>91.301879629629653</v>
          </cell>
          <cell r="DA818">
            <v>2.3272727272727272</v>
          </cell>
          <cell r="DD818">
            <v>0.97597663338894702</v>
          </cell>
          <cell r="FJ818">
            <v>111</v>
          </cell>
          <cell r="FK818">
            <v>0.26300000000000001</v>
          </cell>
          <cell r="FL818">
            <v>-0.2092027306446986</v>
          </cell>
          <cell r="FO818">
            <v>0</v>
          </cell>
        </row>
        <row r="819">
          <cell r="A819">
            <v>519110</v>
          </cell>
          <cell r="C819" t="str">
            <v>Paterson, Joe</v>
          </cell>
          <cell r="Q819" t="str">
            <v>R</v>
          </cell>
          <cell r="AJ819">
            <v>5.7225549010784018</v>
          </cell>
          <cell r="AR819">
            <v>16.670282222222223</v>
          </cell>
          <cell r="AS819">
            <v>-9.7427249708678026E-2</v>
          </cell>
          <cell r="AT819">
            <v>3.1489140798713025E-2</v>
          </cell>
          <cell r="BE819">
            <v>0.87467275207178929</v>
          </cell>
          <cell r="CP819">
            <v>30.125</v>
          </cell>
          <cell r="CV819">
            <v>83.367708510283805</v>
          </cell>
          <cell r="DA819">
            <v>0.73333131313131306</v>
          </cell>
          <cell r="DD819">
            <v>0.97710642055035402</v>
          </cell>
          <cell r="FJ819">
            <v>41.675705555555552</v>
          </cell>
          <cell r="FK819">
            <v>0.26300000000000001</v>
          </cell>
          <cell r="FL819">
            <v>0.42775153957086715</v>
          </cell>
          <cell r="FO819">
            <v>1</v>
          </cell>
        </row>
        <row r="820">
          <cell r="A820">
            <v>519141</v>
          </cell>
          <cell r="C820" t="str">
            <v>Pomeranz, Drew</v>
          </cell>
          <cell r="Q820" t="str">
            <v>S</v>
          </cell>
          <cell r="AJ820">
            <v>3.5020583943355432</v>
          </cell>
          <cell r="AR820">
            <v>162.76630384273457</v>
          </cell>
          <cell r="AS820">
            <v>0.10223879817690879</v>
          </cell>
          <cell r="AT820">
            <v>0.74665438005322116</v>
          </cell>
          <cell r="BE820">
            <v>1.1716208175503391</v>
          </cell>
          <cell r="CP820">
            <v>27.625</v>
          </cell>
          <cell r="CV820">
            <v>91.872643334301273</v>
          </cell>
          <cell r="DA820">
            <v>2.5878787878787879</v>
          </cell>
          <cell r="DD820">
            <v>1.0917969402863348</v>
          </cell>
          <cell r="FJ820">
            <v>162.76630384273457</v>
          </cell>
          <cell r="FK820">
            <v>0.26204607742265223</v>
          </cell>
          <cell r="FL820">
            <v>1.8116896383118593E-2</v>
          </cell>
          <cell r="FO820">
            <v>0</v>
          </cell>
        </row>
        <row r="821">
          <cell r="A821">
            <v>519144</v>
          </cell>
          <cell r="C821" t="str">
            <v>Porcello, Rick</v>
          </cell>
          <cell r="Q821" t="str">
            <v>S</v>
          </cell>
          <cell r="AJ821">
            <v>3.8503608743106645</v>
          </cell>
          <cell r="AR821">
            <v>180.62640572407409</v>
          </cell>
          <cell r="AS821">
            <v>0.41140340198616604</v>
          </cell>
          <cell r="AT821">
            <v>0.56165510491466253</v>
          </cell>
          <cell r="BE821">
            <v>1.4815381073682361</v>
          </cell>
          <cell r="CP821">
            <v>27.541666666666668</v>
          </cell>
          <cell r="CV821">
            <v>90.143810930670043</v>
          </cell>
          <cell r="DA821">
            <v>8.5050484848484853</v>
          </cell>
          <cell r="DD821">
            <v>0.94756614675094708</v>
          </cell>
          <cell r="FJ821">
            <v>180.62640572407409</v>
          </cell>
          <cell r="FK821">
            <v>0.26115024718314483</v>
          </cell>
          <cell r="FL821">
            <v>-0.10831697283404441</v>
          </cell>
          <cell r="FO821">
            <v>0</v>
          </cell>
        </row>
        <row r="822">
          <cell r="A822">
            <v>519145</v>
          </cell>
          <cell r="C822" t="str">
            <v>Poreda, Aaron</v>
          </cell>
          <cell r="Q822" t="str">
            <v>R</v>
          </cell>
          <cell r="AJ822">
            <v>3.4439169994573899</v>
          </cell>
          <cell r="AR822">
            <v>41.833205555555551</v>
          </cell>
          <cell r="AS822">
            <v>-2.2925126891406808</v>
          </cell>
          <cell r="AT822">
            <v>0.88946078006614693</v>
          </cell>
          <cell r="BE822">
            <v>1.2334161469113858</v>
          </cell>
          <cell r="CP822">
            <v>29.708333333333332</v>
          </cell>
          <cell r="CV822">
            <v>95.694598438947054</v>
          </cell>
          <cell r="DA822">
            <v>0.6303050505050507</v>
          </cell>
          <cell r="DD822">
            <v>1.123582229652297</v>
          </cell>
          <cell r="FJ822">
            <v>41.833205555555551</v>
          </cell>
          <cell r="FK822">
            <v>0.26300000000000001</v>
          </cell>
          <cell r="FL822">
            <v>9.4485880883506193E-2</v>
          </cell>
          <cell r="FO822">
            <v>1</v>
          </cell>
        </row>
        <row r="823">
          <cell r="A823">
            <v>519151</v>
          </cell>
          <cell r="C823" t="str">
            <v>Pressly, Ryan</v>
          </cell>
          <cell r="Q823" t="str">
            <v>R</v>
          </cell>
          <cell r="AJ823">
            <v>3.7403755723022973</v>
          </cell>
          <cell r="AR823">
            <v>60.517765109925925</v>
          </cell>
          <cell r="AS823">
            <v>0.74460714134955119</v>
          </cell>
          <cell r="AT823">
            <v>0.74982440024429353</v>
          </cell>
          <cell r="BE823">
            <v>1.2074288127212038</v>
          </cell>
          <cell r="CP823">
            <v>27.541666666666668</v>
          </cell>
          <cell r="CV823">
            <v>93.57111335206686</v>
          </cell>
          <cell r="DA823">
            <v>3.5151494949494948</v>
          </cell>
          <cell r="DD823">
            <v>1.0183030917848914</v>
          </cell>
          <cell r="FJ823">
            <v>60.517765109925925</v>
          </cell>
          <cell r="FK823">
            <v>0.26300000000000001</v>
          </cell>
          <cell r="FL823">
            <v>-6.8583479405307055E-2</v>
          </cell>
          <cell r="FO823">
            <v>1</v>
          </cell>
        </row>
        <row r="824">
          <cell r="A824">
            <v>519159</v>
          </cell>
          <cell r="C824" t="str">
            <v>Pruneda, Benino</v>
          </cell>
          <cell r="Q824" t="str">
            <v>R</v>
          </cell>
          <cell r="AJ824">
            <v>5.0277695610265667</v>
          </cell>
          <cell r="AR824">
            <v>19.042975189435065</v>
          </cell>
          <cell r="AS824">
            <v>0.39145413242352284</v>
          </cell>
          <cell r="AT824">
            <v>0.81874226967552355</v>
          </cell>
          <cell r="BE824">
            <v>0.94050382051477954</v>
          </cell>
          <cell r="CP824">
            <v>27.875</v>
          </cell>
          <cell r="CV824">
            <v>92.1</v>
          </cell>
          <cell r="DA824">
            <v>0</v>
          </cell>
          <cell r="DD824">
            <v>1.2812302639250615</v>
          </cell>
          <cell r="FJ824">
            <v>47.607437973587665</v>
          </cell>
          <cell r="FK824">
            <v>0.26300000000000001</v>
          </cell>
          <cell r="FL824">
            <v>-0.68925927552338928</v>
          </cell>
          <cell r="FO824">
            <v>1</v>
          </cell>
        </row>
        <row r="825">
          <cell r="A825">
            <v>519166</v>
          </cell>
          <cell r="C825" t="str">
            <v>Ramirez, Neil</v>
          </cell>
          <cell r="Q825" t="str">
            <v>R</v>
          </cell>
          <cell r="AJ825">
            <v>4.3054931526487907</v>
          </cell>
          <cell r="AR825">
            <v>16.8</v>
          </cell>
          <cell r="AS825">
            <v>-9.1027278946332293E-2</v>
          </cell>
          <cell r="AT825">
            <v>0.59578895236185858</v>
          </cell>
          <cell r="BE825">
            <v>0.88542645140273035</v>
          </cell>
          <cell r="CP825">
            <v>27.125</v>
          </cell>
          <cell r="CV825">
            <v>90.975372613183353</v>
          </cell>
          <cell r="DA825">
            <v>1.484850505050505</v>
          </cell>
          <cell r="DD825">
            <v>1.2251912944015626</v>
          </cell>
          <cell r="FJ825">
            <v>42</v>
          </cell>
          <cell r="FK825">
            <v>0.26300000000000001</v>
          </cell>
          <cell r="FL825">
            <v>8.4025753920985921E-2</v>
          </cell>
          <cell r="FO825">
            <v>1</v>
          </cell>
        </row>
        <row r="826">
          <cell r="A826">
            <v>519168</v>
          </cell>
          <cell r="C826" t="str">
            <v>Ranaudo, Anthony</v>
          </cell>
          <cell r="Q826" t="str">
            <v>S</v>
          </cell>
          <cell r="AJ826">
            <v>4.9398181814659372</v>
          </cell>
          <cell r="AR826">
            <v>90.605175720280343</v>
          </cell>
          <cell r="AS826">
            <v>0.48390384377628093</v>
          </cell>
          <cell r="AT826">
            <v>0.63851263349963028</v>
          </cell>
          <cell r="BE826">
            <v>1.0688923251712963</v>
          </cell>
          <cell r="CP826">
            <v>26.791666666666668</v>
          </cell>
          <cell r="CV826">
            <v>90.681119339431575</v>
          </cell>
          <cell r="DA826">
            <v>0.39393939393939392</v>
          </cell>
          <cell r="DD826">
            <v>0.94670494554224272</v>
          </cell>
          <cell r="FJ826">
            <v>141.8259283359007</v>
          </cell>
          <cell r="FK826">
            <v>0.27007818046049076</v>
          </cell>
          <cell r="FL826">
            <v>0.19720458272265179</v>
          </cell>
          <cell r="FO826">
            <v>0</v>
          </cell>
        </row>
        <row r="827">
          <cell r="A827">
            <v>519169</v>
          </cell>
          <cell r="C827" t="str">
            <v>Rasmussen, Rob</v>
          </cell>
          <cell r="Q827" t="str">
            <v>R</v>
          </cell>
          <cell r="AJ827">
            <v>4.8866257344171782</v>
          </cell>
          <cell r="AR827">
            <v>18.104996158542747</v>
          </cell>
          <cell r="AS827">
            <v>0.45027777358447352</v>
          </cell>
          <cell r="AT827">
            <v>0.83595565370623615</v>
          </cell>
          <cell r="BE827">
            <v>0.76966607143920973</v>
          </cell>
          <cell r="CP827">
            <v>27.208333333333332</v>
          </cell>
          <cell r="CV827">
            <v>93.535921822845708</v>
          </cell>
          <cell r="DA827">
            <v>0.48485050505050503</v>
          </cell>
          <cell r="DD827">
            <v>1.2209113985217266</v>
          </cell>
          <cell r="FJ827">
            <v>45.262490396356867</v>
          </cell>
          <cell r="FK827">
            <v>0.26300000000000001</v>
          </cell>
          <cell r="FL827">
            <v>7.5412838959416362E-2</v>
          </cell>
          <cell r="FO827">
            <v>1</v>
          </cell>
        </row>
        <row r="828">
          <cell r="A828">
            <v>519175</v>
          </cell>
          <cell r="C828" t="str">
            <v>Reed, Evan</v>
          </cell>
          <cell r="Q828" t="str">
            <v>R</v>
          </cell>
          <cell r="AJ828">
            <v>3.886121452582759</v>
          </cell>
          <cell r="AR828">
            <v>39.674203074410968</v>
          </cell>
          <cell r="AS828">
            <v>-0.64077125765417886</v>
          </cell>
          <cell r="AT828">
            <v>0.80049351941586089</v>
          </cell>
          <cell r="BE828">
            <v>1.0787184741050737</v>
          </cell>
          <cell r="CP828">
            <v>30.541666666666668</v>
          </cell>
          <cell r="CV828">
            <v>94.525471752454109</v>
          </cell>
          <cell r="DA828">
            <v>1.0121232323232325</v>
          </cell>
          <cell r="DD828">
            <v>0.96405562625269114</v>
          </cell>
          <cell r="FJ828">
            <v>43.186562853983077</v>
          </cell>
          <cell r="FK828">
            <v>0.26300000000000001</v>
          </cell>
          <cell r="FL828">
            <v>-0.26930870274328905</v>
          </cell>
          <cell r="FO828">
            <v>1</v>
          </cell>
        </row>
        <row r="829">
          <cell r="A829">
            <v>519179</v>
          </cell>
          <cell r="C829" t="str">
            <v>Reifer, Adam</v>
          </cell>
          <cell r="Q829" t="str">
            <v>R</v>
          </cell>
          <cell r="AJ829">
            <v>5.5535848826245218</v>
          </cell>
          <cell r="AR829">
            <v>17.664389333463703</v>
          </cell>
          <cell r="AS829">
            <v>0.37898383988650147</v>
          </cell>
          <cell r="AT829">
            <v>0.89783411698659255</v>
          </cell>
          <cell r="BE829">
            <v>0.70517992949515962</v>
          </cell>
          <cell r="CP829">
            <v>30.041666666666668</v>
          </cell>
          <cell r="CV829">
            <v>92.1</v>
          </cell>
          <cell r="DA829">
            <v>0</v>
          </cell>
          <cell r="DD829">
            <v>1.3451674559566673</v>
          </cell>
          <cell r="FJ829">
            <v>44.160973333659257</v>
          </cell>
          <cell r="FK829">
            <v>0.26300000000000001</v>
          </cell>
          <cell r="FL829">
            <v>-0.33602244986977059</v>
          </cell>
          <cell r="FO829">
            <v>1</v>
          </cell>
        </row>
        <row r="830">
          <cell r="A830">
            <v>519182</v>
          </cell>
          <cell r="C830" t="str">
            <v>Renken, Daniel</v>
          </cell>
          <cell r="Q830" t="str">
            <v>S</v>
          </cell>
          <cell r="AJ830">
            <v>6.1654525884926592</v>
          </cell>
          <cell r="AR830">
            <v>44.400000000000006</v>
          </cell>
          <cell r="AS830">
            <v>9.3610391333505023E-3</v>
          </cell>
          <cell r="AT830">
            <v>0.96033523568188917</v>
          </cell>
          <cell r="BE830">
            <v>0.93434702700305705</v>
          </cell>
          <cell r="CP830">
            <v>26.958333333333332</v>
          </cell>
          <cell r="CV830">
            <v>92.1</v>
          </cell>
          <cell r="DA830">
            <v>0</v>
          </cell>
          <cell r="DD830">
            <v>1.1471826727852112</v>
          </cell>
          <cell r="FJ830">
            <v>111</v>
          </cell>
          <cell r="FK830">
            <v>0.26300000000000001</v>
          </cell>
          <cell r="FL830">
            <v>-9.6041723384594768E-2</v>
          </cell>
          <cell r="FO830">
            <v>0</v>
          </cell>
        </row>
        <row r="831">
          <cell r="A831">
            <v>519186</v>
          </cell>
          <cell r="C831" t="str">
            <v>Reynolds, Matt</v>
          </cell>
          <cell r="Q831" t="str">
            <v>R</v>
          </cell>
          <cell r="AJ831">
            <v>4.5915206952876391</v>
          </cell>
          <cell r="AR831">
            <v>16.43088222222222</v>
          </cell>
          <cell r="AS831">
            <v>-0.8122746048511903</v>
          </cell>
          <cell r="AT831">
            <v>0.42952009112735284</v>
          </cell>
          <cell r="BE831">
            <v>1.0686658256774841</v>
          </cell>
          <cell r="CP831">
            <v>31.708333333333332</v>
          </cell>
          <cell r="CV831">
            <v>88.144647495210094</v>
          </cell>
          <cell r="DA831">
            <v>3.0545454545454542</v>
          </cell>
          <cell r="DD831">
            <v>1.1168626945425884</v>
          </cell>
          <cell r="FJ831">
            <v>41.077205555555551</v>
          </cell>
          <cell r="FK831">
            <v>0.26300000000000001</v>
          </cell>
          <cell r="FL831">
            <v>0.81811917030720693</v>
          </cell>
          <cell r="FO831">
            <v>1</v>
          </cell>
        </row>
        <row r="832">
          <cell r="A832">
            <v>519229</v>
          </cell>
          <cell r="C832" t="str">
            <v>Rosin, Seth</v>
          </cell>
          <cell r="Q832" t="str">
            <v>R</v>
          </cell>
          <cell r="AJ832">
            <v>5.4455063255358942</v>
          </cell>
          <cell r="AR832">
            <v>21.219392403522964</v>
          </cell>
          <cell r="AS832">
            <v>-0.47948260559387301</v>
          </cell>
          <cell r="AT832">
            <v>0.51549868075340743</v>
          </cell>
          <cell r="BE832">
            <v>1.1016740247396575</v>
          </cell>
          <cell r="CP832">
            <v>27.625</v>
          </cell>
          <cell r="CV832">
            <v>90.664151909712402</v>
          </cell>
          <cell r="DA832">
            <v>0.10909090909090909</v>
          </cell>
          <cell r="DD832">
            <v>0.86966998222985747</v>
          </cell>
          <cell r="FJ832">
            <v>53.048481008807407</v>
          </cell>
          <cell r="FK832">
            <v>0.26300000000000001</v>
          </cell>
          <cell r="FL832">
            <v>0.28498420745277353</v>
          </cell>
          <cell r="FO832">
            <v>1</v>
          </cell>
        </row>
        <row r="833">
          <cell r="A833">
            <v>519236</v>
          </cell>
          <cell r="C833" t="str">
            <v>Runion, Sam</v>
          </cell>
          <cell r="Q833" t="str">
            <v>R</v>
          </cell>
          <cell r="AJ833">
            <v>5.620095590865259</v>
          </cell>
          <cell r="AR833">
            <v>20.245893406573103</v>
          </cell>
          <cell r="AS833">
            <v>6.5566499641396296E-3</v>
          </cell>
          <cell r="AT833">
            <v>0.79365260832656415</v>
          </cell>
          <cell r="BE833">
            <v>1.386552186846735</v>
          </cell>
          <cell r="CP833">
            <v>27.625</v>
          </cell>
          <cell r="CV833">
            <v>92.1</v>
          </cell>
          <cell r="DA833">
            <v>0</v>
          </cell>
          <cell r="DD833">
            <v>1.029370443902645</v>
          </cell>
          <cell r="FJ833">
            <v>50.61473351643275</v>
          </cell>
          <cell r="FK833">
            <v>0.26300000000000001</v>
          </cell>
          <cell r="FL833">
            <v>-0.56050278696530742</v>
          </cell>
          <cell r="FO833">
            <v>1</v>
          </cell>
        </row>
        <row r="834">
          <cell r="A834">
            <v>519240</v>
          </cell>
          <cell r="C834" t="str">
            <v>Rzepczynski, Marc</v>
          </cell>
          <cell r="Q834" t="str">
            <v>R</v>
          </cell>
          <cell r="AJ834">
            <v>3.524782314500956</v>
          </cell>
          <cell r="AR834">
            <v>43.081279251370376</v>
          </cell>
          <cell r="AS834">
            <v>-0.75641682726474935</v>
          </cell>
          <cell r="AT834">
            <v>0.61966503726148225</v>
          </cell>
          <cell r="BE834">
            <v>1.3530907222860882</v>
          </cell>
          <cell r="CP834">
            <v>30.875</v>
          </cell>
          <cell r="CV834">
            <v>91.763246271825025</v>
          </cell>
          <cell r="DA834">
            <v>5.3899010101010099</v>
          </cell>
          <cell r="DD834">
            <v>0.98836951468418532</v>
          </cell>
          <cell r="FJ834">
            <v>43.081279251370376</v>
          </cell>
          <cell r="FK834">
            <v>0.26294050245049355</v>
          </cell>
          <cell r="FL834">
            <v>-0.44826732699249061</v>
          </cell>
          <cell r="FO834">
            <v>1</v>
          </cell>
        </row>
        <row r="835">
          <cell r="A835">
            <v>519242</v>
          </cell>
          <cell r="C835" t="str">
            <v>Sale, Chris</v>
          </cell>
          <cell r="Q835" t="str">
            <v>S</v>
          </cell>
          <cell r="AJ835">
            <v>3.15014910130422</v>
          </cell>
          <cell r="AR835">
            <v>197.99327211566867</v>
          </cell>
          <cell r="AS835">
            <v>0.3813207693991319</v>
          </cell>
          <cell r="AT835">
            <v>0.71224746232898695</v>
          </cell>
          <cell r="BE835">
            <v>1.1954747564073469</v>
          </cell>
          <cell r="CP835">
            <v>27.291666666666668</v>
          </cell>
          <cell r="CV835">
            <v>94.7414299377986</v>
          </cell>
          <cell r="DA835">
            <v>6.3272727272727272</v>
          </cell>
          <cell r="DD835">
            <v>1.2079388115274168</v>
          </cell>
          <cell r="FJ835">
            <v>197.99327211566867</v>
          </cell>
          <cell r="FK835">
            <v>0.25979990224528049</v>
          </cell>
          <cell r="FL835">
            <v>-4.1367711791504509E-2</v>
          </cell>
          <cell r="FO835">
            <v>0</v>
          </cell>
        </row>
        <row r="836">
          <cell r="A836">
            <v>519246</v>
          </cell>
          <cell r="C836" t="str">
            <v>Santiago, Andres</v>
          </cell>
          <cell r="Q836" t="str">
            <v>S</v>
          </cell>
          <cell r="AJ836">
            <v>6.4211181319519719</v>
          </cell>
          <cell r="AR836">
            <v>44.400000000000006</v>
          </cell>
          <cell r="AS836">
            <v>0.13586636155472634</v>
          </cell>
          <cell r="AT836">
            <v>0.8342713122025458</v>
          </cell>
          <cell r="BE836">
            <v>1.2368443463198788</v>
          </cell>
          <cell r="CP836">
            <v>26.708333333333332</v>
          </cell>
          <cell r="CV836">
            <v>92.1</v>
          </cell>
          <cell r="DA836">
            <v>0</v>
          </cell>
          <cell r="DD836">
            <v>1.0108898112049112</v>
          </cell>
          <cell r="FJ836">
            <v>111</v>
          </cell>
          <cell r="FK836">
            <v>0.26300000000000001</v>
          </cell>
          <cell r="FL836">
            <v>-0.26278582318727606</v>
          </cell>
          <cell r="FO836">
            <v>0.12384062459754086</v>
          </cell>
        </row>
        <row r="837">
          <cell r="A837">
            <v>519255</v>
          </cell>
          <cell r="C837" t="str">
            <v>Scarpetta, Cody</v>
          </cell>
          <cell r="Q837" t="str">
            <v>S</v>
          </cell>
          <cell r="AJ837">
            <v>6.9550253270095315</v>
          </cell>
          <cell r="AR837">
            <v>44.400000000000006</v>
          </cell>
          <cell r="AS837">
            <v>8.9347981013535735E-2</v>
          </cell>
          <cell r="AT837">
            <v>0.95764944447065192</v>
          </cell>
          <cell r="BE837">
            <v>1.2123809666025385</v>
          </cell>
          <cell r="CP837">
            <v>27.875</v>
          </cell>
          <cell r="CV837">
            <v>92.1</v>
          </cell>
          <cell r="DA837">
            <v>0</v>
          </cell>
          <cell r="DD837">
            <v>1.1799639046653061</v>
          </cell>
          <cell r="FJ837">
            <v>111</v>
          </cell>
          <cell r="FK837">
            <v>0.26300000000000001</v>
          </cell>
          <cell r="FL837">
            <v>-0.62955138847655856</v>
          </cell>
          <cell r="FO837">
            <v>0</v>
          </cell>
        </row>
        <row r="838">
          <cell r="A838">
            <v>519259</v>
          </cell>
          <cell r="C838" t="str">
            <v>Schlereth, Daniel</v>
          </cell>
          <cell r="Q838" t="str">
            <v>R</v>
          </cell>
          <cell r="AJ838">
            <v>6.5724643964811129</v>
          </cell>
          <cell r="AR838">
            <v>16.670282222222223</v>
          </cell>
          <cell r="AS838">
            <v>0.28171433768209142</v>
          </cell>
          <cell r="AT838">
            <v>0.91324766464795093</v>
          </cell>
          <cell r="BE838">
            <v>0.99431188144057148</v>
          </cell>
          <cell r="CP838">
            <v>30.125</v>
          </cell>
          <cell r="CV838">
            <v>93.3</v>
          </cell>
          <cell r="DA838">
            <v>1.6909090909090909</v>
          </cell>
          <cell r="DD838">
            <v>1.1838692940269091</v>
          </cell>
          <cell r="FJ838">
            <v>41.675705555555552</v>
          </cell>
          <cell r="FK838">
            <v>0.26300000000000001</v>
          </cell>
          <cell r="FL838">
            <v>-0.78319516589661997</v>
          </cell>
          <cell r="FO838">
            <v>1</v>
          </cell>
        </row>
        <row r="839">
          <cell r="A839">
            <v>519260</v>
          </cell>
          <cell r="C839" t="str">
            <v>Schmidt, Nick</v>
          </cell>
          <cell r="Q839" t="str">
            <v>R</v>
          </cell>
          <cell r="AJ839">
            <v>5.3411430255551497</v>
          </cell>
          <cell r="AR839">
            <v>16.582082222222223</v>
          </cell>
          <cell r="AS839">
            <v>-0.38823043265294077</v>
          </cell>
          <cell r="AT839">
            <v>0.90871428201668381</v>
          </cell>
          <cell r="BE839">
            <v>1.034869040089035</v>
          </cell>
          <cell r="CP839">
            <v>30.708333333333332</v>
          </cell>
          <cell r="CV839">
            <v>92.1</v>
          </cell>
          <cell r="DA839">
            <v>0</v>
          </cell>
          <cell r="DD839">
            <v>0.92367483642475823</v>
          </cell>
          <cell r="FJ839">
            <v>41.455205555555551</v>
          </cell>
          <cell r="FK839">
            <v>0.26300000000000001</v>
          </cell>
          <cell r="FL839">
            <v>0.44013727408024522</v>
          </cell>
          <cell r="FO839">
            <v>0.89630719081595056</v>
          </cell>
        </row>
        <row r="840">
          <cell r="A840">
            <v>519263</v>
          </cell>
          <cell r="C840" t="str">
            <v>Schugel, A.J.</v>
          </cell>
          <cell r="Q840" t="str">
            <v>R</v>
          </cell>
          <cell r="AJ840">
            <v>4.4589762601134924</v>
          </cell>
          <cell r="AR840">
            <v>24.67159880595592</v>
          </cell>
          <cell r="AS840">
            <v>0.22152904457080813</v>
          </cell>
          <cell r="AT840">
            <v>0.66799277109320054</v>
          </cell>
          <cell r="BE840">
            <v>0.79930010436162791</v>
          </cell>
          <cell r="CP840">
            <v>27.041666666666668</v>
          </cell>
          <cell r="CV840">
            <v>90.970711087571289</v>
          </cell>
          <cell r="DA840">
            <v>1.0545454545454545</v>
          </cell>
          <cell r="DD840">
            <v>0.9764740167603535</v>
          </cell>
          <cell r="FJ840">
            <v>61.678997014889795</v>
          </cell>
          <cell r="FK840">
            <v>0.26300000000000001</v>
          </cell>
          <cell r="FL840">
            <v>-0.19601975540660083</v>
          </cell>
          <cell r="FO840">
            <v>0.72564612284964491</v>
          </cell>
        </row>
        <row r="841">
          <cell r="A841">
            <v>519267</v>
          </cell>
          <cell r="C841" t="str">
            <v>Scribner, Evan</v>
          </cell>
          <cell r="Q841" t="str">
            <v>R</v>
          </cell>
          <cell r="AJ841">
            <v>3.69867504346802</v>
          </cell>
          <cell r="AR841">
            <v>48.718794343488895</v>
          </cell>
          <cell r="AS841">
            <v>-1.0672275921768468</v>
          </cell>
          <cell r="AT841">
            <v>0.47005198713346263</v>
          </cell>
          <cell r="BE841">
            <v>0.98045428225396758</v>
          </cell>
          <cell r="CP841">
            <v>30.958333333333332</v>
          </cell>
          <cell r="CV841">
            <v>89.650844528785541</v>
          </cell>
          <cell r="DA841">
            <v>2.6848505050505049</v>
          </cell>
          <cell r="DD841">
            <v>1.1981340907184148</v>
          </cell>
          <cell r="FJ841">
            <v>48.718794343488895</v>
          </cell>
          <cell r="FK841">
            <v>0.26300000000000001</v>
          </cell>
          <cell r="FL841">
            <v>-4.2022769332762978E-2</v>
          </cell>
          <cell r="FO841">
            <v>1</v>
          </cell>
        </row>
        <row r="842">
          <cell r="A842">
            <v>519275</v>
          </cell>
          <cell r="C842" t="str">
            <v>Sexton, Tim</v>
          </cell>
          <cell r="Q842" t="str">
            <v>R</v>
          </cell>
          <cell r="AJ842">
            <v>5.5734538414254109</v>
          </cell>
          <cell r="AR842">
            <v>16.8</v>
          </cell>
          <cell r="AS842">
            <v>-2.3742748829625911E-2</v>
          </cell>
          <cell r="AT842">
            <v>0.79690701126156416</v>
          </cell>
          <cell r="BE842">
            <v>1.5077833328904262</v>
          </cell>
          <cell r="CP842">
            <v>29.041666666666668</v>
          </cell>
          <cell r="CV842">
            <v>92.1</v>
          </cell>
          <cell r="DA842">
            <v>0</v>
          </cell>
          <cell r="DD842">
            <v>0.94606621624800191</v>
          </cell>
          <cell r="FJ842">
            <v>42</v>
          </cell>
          <cell r="FK842">
            <v>0.26300000000000001</v>
          </cell>
          <cell r="FL842">
            <v>4.3862714535257738E-2</v>
          </cell>
          <cell r="FO842">
            <v>1</v>
          </cell>
        </row>
        <row r="843">
          <cell r="A843">
            <v>519285</v>
          </cell>
          <cell r="C843" t="str">
            <v>Simmons, James</v>
          </cell>
          <cell r="Q843" t="str">
            <v>S</v>
          </cell>
          <cell r="AJ843">
            <v>6.5155157416944762</v>
          </cell>
          <cell r="AR843">
            <v>44.022296296296297</v>
          </cell>
          <cell r="AS843">
            <v>0.41839979700263363</v>
          </cell>
          <cell r="AT843">
            <v>0.87102688656020877</v>
          </cell>
          <cell r="BE843">
            <v>0.81630332443873277</v>
          </cell>
          <cell r="CP843">
            <v>29.791666666666668</v>
          </cell>
          <cell r="CV843">
            <v>92.1</v>
          </cell>
          <cell r="DA843">
            <v>0</v>
          </cell>
          <cell r="DD843">
            <v>1.0416555380985202</v>
          </cell>
          <cell r="FJ843">
            <v>110.05574074074073</v>
          </cell>
          <cell r="FK843">
            <v>0.26300000000000001</v>
          </cell>
          <cell r="FL843">
            <v>-0.30215007120844739</v>
          </cell>
          <cell r="FO843">
            <v>1.5675220094092612E-2</v>
          </cell>
        </row>
        <row r="844">
          <cell r="A844">
            <v>519293</v>
          </cell>
          <cell r="C844" t="str">
            <v>Smith, Will</v>
          </cell>
          <cell r="Q844" t="str">
            <v>R</v>
          </cell>
          <cell r="AJ844">
            <v>3.5454319616502477</v>
          </cell>
          <cell r="AR844">
            <v>51.80334420496667</v>
          </cell>
          <cell r="AS844">
            <v>-0.66608873203411545</v>
          </cell>
          <cell r="AT844">
            <v>0.55283416956618714</v>
          </cell>
          <cell r="BE844">
            <v>1.4612385379651629</v>
          </cell>
          <cell r="CP844">
            <v>26.958333333333332</v>
          </cell>
          <cell r="CV844">
            <v>92.599724663741</v>
          </cell>
          <cell r="DA844">
            <v>3.9131333333333327</v>
          </cell>
          <cell r="DD844">
            <v>1.2782033072710102</v>
          </cell>
          <cell r="FJ844">
            <v>51.80334420496667</v>
          </cell>
          <cell r="FK844">
            <v>0.26300000000000001</v>
          </cell>
          <cell r="FL844">
            <v>-0.22701184128817969</v>
          </cell>
          <cell r="FO844">
            <v>1</v>
          </cell>
        </row>
        <row r="845">
          <cell r="A845">
            <v>519294</v>
          </cell>
          <cell r="C845" t="str">
            <v>Smoker, Josh</v>
          </cell>
          <cell r="Q845" t="str">
            <v>R</v>
          </cell>
          <cell r="AJ845">
            <v>4.4204463622912815</v>
          </cell>
          <cell r="AR845">
            <v>23.877881414177779</v>
          </cell>
          <cell r="AS845">
            <v>-0.43348834912625606</v>
          </cell>
          <cell r="AT845">
            <v>0.69847604302978583</v>
          </cell>
          <cell r="BE845">
            <v>1.4193166331414395</v>
          </cell>
          <cell r="CP845">
            <v>27.625</v>
          </cell>
          <cell r="CV845">
            <v>92.1</v>
          </cell>
          <cell r="DA845">
            <v>0</v>
          </cell>
          <cell r="DD845">
            <v>1.3979264439655217</v>
          </cell>
          <cell r="FJ845">
            <v>59.694703535444447</v>
          </cell>
          <cell r="FK845">
            <v>0.26300000000000001</v>
          </cell>
          <cell r="FL845">
            <v>-0.19223630640504813</v>
          </cell>
          <cell r="FO845">
            <v>1</v>
          </cell>
        </row>
        <row r="846">
          <cell r="A846">
            <v>519296</v>
          </cell>
          <cell r="C846" t="str">
            <v>Snow, Forrest</v>
          </cell>
          <cell r="Q846" t="str">
            <v>S</v>
          </cell>
          <cell r="AJ846">
            <v>4.6916006091471179</v>
          </cell>
          <cell r="AR846">
            <v>99.548365183100216</v>
          </cell>
          <cell r="AS846">
            <v>-0.43164139576421751</v>
          </cell>
          <cell r="AT846">
            <v>0.60113323662214313</v>
          </cell>
          <cell r="BE846">
            <v>0.95603541420248861</v>
          </cell>
          <cell r="CP846">
            <v>27.541666666666668</v>
          </cell>
          <cell r="CV846">
            <v>92.1</v>
          </cell>
          <cell r="DA846">
            <v>0</v>
          </cell>
          <cell r="DD846">
            <v>1.0365453501070205</v>
          </cell>
          <cell r="FJ846">
            <v>113.05383989153265</v>
          </cell>
          <cell r="FK846">
            <v>0.26300000000000001</v>
          </cell>
          <cell r="FL846">
            <v>0.46372239803246879</v>
          </cell>
          <cell r="FO846">
            <v>0.29932256587451</v>
          </cell>
        </row>
        <row r="847">
          <cell r="A847">
            <v>519301</v>
          </cell>
          <cell r="C847" t="str">
            <v>Solis, Sammy</v>
          </cell>
          <cell r="Q847" t="str">
            <v>R</v>
          </cell>
          <cell r="AJ847">
            <v>3.9233320121256252</v>
          </cell>
          <cell r="AR847">
            <v>46.624190471061198</v>
          </cell>
          <cell r="AS847">
            <v>0.34202917500714097</v>
          </cell>
          <cell r="AT847">
            <v>0.84710736238037587</v>
          </cell>
          <cell r="BE847">
            <v>1.1874012512565144</v>
          </cell>
          <cell r="CP847">
            <v>27.875</v>
          </cell>
          <cell r="CV847">
            <v>94.105553409825049</v>
          </cell>
          <cell r="DA847">
            <v>1.0848505050505053</v>
          </cell>
          <cell r="DD847">
            <v>1.1728346342138631</v>
          </cell>
          <cell r="FJ847">
            <v>53.663613664619412</v>
          </cell>
          <cell r="FK847">
            <v>0.26240841592532521</v>
          </cell>
          <cell r="FL847">
            <v>0.22470788669614161</v>
          </cell>
          <cell r="FO847">
            <v>1</v>
          </cell>
        </row>
        <row r="848">
          <cell r="A848">
            <v>519322</v>
          </cell>
          <cell r="C848" t="str">
            <v>Storen, Drew</v>
          </cell>
          <cell r="Q848" t="str">
            <v>R</v>
          </cell>
          <cell r="AJ848">
            <v>3.9952077100080818</v>
          </cell>
          <cell r="AR848">
            <v>39.438373533640359</v>
          </cell>
          <cell r="AS848">
            <v>4.0547232700378398E-3</v>
          </cell>
          <cell r="AT848">
            <v>0.69587129011215232</v>
          </cell>
          <cell r="BE848">
            <v>0.95362839625492357</v>
          </cell>
          <cell r="CP848">
            <v>28.875</v>
          </cell>
          <cell r="CV848">
            <v>91.058446613669702</v>
          </cell>
          <cell r="DA848">
            <v>6.8303050505050509</v>
          </cell>
          <cell r="DD848">
            <v>1.0867144280009826</v>
          </cell>
          <cell r="FJ848">
            <v>51.044258839259257</v>
          </cell>
          <cell r="FK848">
            <v>0.26300000000000001</v>
          </cell>
          <cell r="FL848">
            <v>-4.1706808284841558E-2</v>
          </cell>
          <cell r="FO848">
            <v>1</v>
          </cell>
        </row>
        <row r="849">
          <cell r="A849">
            <v>519326</v>
          </cell>
          <cell r="C849" t="str">
            <v>Strickland, Hunter</v>
          </cell>
          <cell r="Q849" t="str">
            <v>R</v>
          </cell>
          <cell r="AJ849">
            <v>3.2565997373352733</v>
          </cell>
          <cell r="AR849">
            <v>57.852925337666598</v>
          </cell>
          <cell r="AS849">
            <v>0.44046426318229587</v>
          </cell>
          <cell r="AT849">
            <v>0.78236177065992607</v>
          </cell>
          <cell r="BE849">
            <v>1.3759315202601907</v>
          </cell>
          <cell r="CP849">
            <v>27.791666666666668</v>
          </cell>
          <cell r="CV849">
            <v>95.256765796023913</v>
          </cell>
          <cell r="DA849">
            <v>1.9151494949494947</v>
          </cell>
          <cell r="DD849">
            <v>1.1204581962435662</v>
          </cell>
          <cell r="FJ849">
            <v>57.852925337666598</v>
          </cell>
          <cell r="FK849">
            <v>0.26246167947844701</v>
          </cell>
          <cell r="FL849">
            <v>5.3328640996740603E-2</v>
          </cell>
          <cell r="FO849">
            <v>1</v>
          </cell>
        </row>
        <row r="850">
          <cell r="A850">
            <v>519327</v>
          </cell>
          <cell r="C850" t="str">
            <v>Striz, Nate</v>
          </cell>
          <cell r="Q850" t="str">
            <v>R</v>
          </cell>
          <cell r="AJ850">
            <v>6.1889676335169455</v>
          </cell>
          <cell r="AR850">
            <v>18.526956969837041</v>
          </cell>
          <cell r="AS850">
            <v>-0.93591904801615666</v>
          </cell>
          <cell r="AT850">
            <v>0.78897594395274284</v>
          </cell>
          <cell r="BE850">
            <v>1.0323970555889121</v>
          </cell>
          <cell r="CP850">
            <v>27.708333333333332</v>
          </cell>
          <cell r="CV850">
            <v>92.1</v>
          </cell>
          <cell r="DA850">
            <v>0</v>
          </cell>
          <cell r="DD850">
            <v>1.0900370565395308</v>
          </cell>
          <cell r="FJ850">
            <v>46.317392424592597</v>
          </cell>
          <cell r="FK850">
            <v>0.26300000000000001</v>
          </cell>
          <cell r="FL850">
            <v>0.18025748962582525</v>
          </cell>
          <cell r="FO850">
            <v>1</v>
          </cell>
        </row>
        <row r="851">
          <cell r="A851">
            <v>519338</v>
          </cell>
          <cell r="C851" t="str">
            <v>Tatusko, Ryan</v>
          </cell>
          <cell r="Q851" t="str">
            <v>S</v>
          </cell>
          <cell r="AJ851">
            <v>5.2767855310106837</v>
          </cell>
          <cell r="AR851">
            <v>42.942296296296298</v>
          </cell>
          <cell r="AS851">
            <v>0.54594877707130651</v>
          </cell>
          <cell r="AT851">
            <v>0.93071587782090692</v>
          </cell>
          <cell r="BE851">
            <v>1.1009248231604325</v>
          </cell>
          <cell r="CP851">
            <v>31.291666666666668</v>
          </cell>
          <cell r="CV851">
            <v>92.1</v>
          </cell>
          <cell r="DA851">
            <v>0</v>
          </cell>
          <cell r="DD851">
            <v>0.906249441427737</v>
          </cell>
          <cell r="FJ851">
            <v>107.35574074074074</v>
          </cell>
          <cell r="FK851">
            <v>0.26300000000000001</v>
          </cell>
          <cell r="FL851">
            <v>1.5763411618125618E-2</v>
          </cell>
          <cell r="FO851">
            <v>0</v>
          </cell>
        </row>
        <row r="852">
          <cell r="A852">
            <v>519344</v>
          </cell>
          <cell r="C852" t="str">
            <v>Tepesch, Nick</v>
          </cell>
          <cell r="Q852" t="str">
            <v>S</v>
          </cell>
          <cell r="AJ852">
            <v>5.3218562827508142</v>
          </cell>
          <cell r="AR852">
            <v>47.099077582234905</v>
          </cell>
          <cell r="AS852">
            <v>0.85765797487156725</v>
          </cell>
          <cell r="AT852">
            <v>0.51457672619454387</v>
          </cell>
          <cell r="BE852">
            <v>1.0246237620684875</v>
          </cell>
          <cell r="CP852">
            <v>27.708333333333332</v>
          </cell>
          <cell r="CV852">
            <v>88.678166153107284</v>
          </cell>
          <cell r="DA852">
            <v>1.3515151515151516</v>
          </cell>
          <cell r="DD852">
            <v>0.82427392672662969</v>
          </cell>
          <cell r="FJ852">
            <v>117.74769395558725</v>
          </cell>
          <cell r="FK852">
            <v>0.26263669624417435</v>
          </cell>
          <cell r="FL852">
            <v>1.14369768979158E-2</v>
          </cell>
          <cell r="FO852">
            <v>0</v>
          </cell>
        </row>
        <row r="853">
          <cell r="A853">
            <v>519357</v>
          </cell>
          <cell r="C853" t="str">
            <v>Todd, Jess</v>
          </cell>
          <cell r="Q853" t="str">
            <v>S</v>
          </cell>
          <cell r="AJ853">
            <v>5.6208032660376865</v>
          </cell>
          <cell r="AR853">
            <v>43.842800962238684</v>
          </cell>
          <cell r="AS853">
            <v>7.8782154242982017E-2</v>
          </cell>
          <cell r="AT853">
            <v>0.8315888410230301</v>
          </cell>
          <cell r="BE853">
            <v>0.82510168647540316</v>
          </cell>
          <cell r="CP853">
            <v>30.208333333333332</v>
          </cell>
          <cell r="CV853">
            <v>92.1</v>
          </cell>
          <cell r="DA853">
            <v>0</v>
          </cell>
          <cell r="DD853">
            <v>0.90388337532411356</v>
          </cell>
          <cell r="FJ853">
            <v>109.6070024055967</v>
          </cell>
          <cell r="FK853">
            <v>0.26300000000000001</v>
          </cell>
          <cell r="FL853">
            <v>-0.36381643302675648</v>
          </cell>
          <cell r="FO853">
            <v>0.29073587653972566</v>
          </cell>
        </row>
        <row r="854">
          <cell r="A854">
            <v>519358</v>
          </cell>
          <cell r="C854" t="str">
            <v>Toledo, Tommy</v>
          </cell>
          <cell r="Q854" t="str">
            <v>R</v>
          </cell>
          <cell r="AJ854">
            <v>4.9153142613266567</v>
          </cell>
          <cell r="AR854">
            <v>19.045779636634073</v>
          </cell>
          <cell r="AS854">
            <v>-1.234779011057932</v>
          </cell>
          <cell r="AT854">
            <v>0.77878857712540972</v>
          </cell>
          <cell r="BE854">
            <v>0.95128321118764159</v>
          </cell>
          <cell r="CP854">
            <v>27.541666666666668</v>
          </cell>
          <cell r="CV854">
            <v>92.1</v>
          </cell>
          <cell r="DA854">
            <v>0</v>
          </cell>
          <cell r="DD854">
            <v>1.0054471791381292</v>
          </cell>
          <cell r="FJ854">
            <v>47.614449091585179</v>
          </cell>
          <cell r="FK854">
            <v>0.26300000000000001</v>
          </cell>
          <cell r="FL854">
            <v>0.45243684170292015</v>
          </cell>
          <cell r="FO854">
            <v>1</v>
          </cell>
        </row>
        <row r="855">
          <cell r="A855">
            <v>519381</v>
          </cell>
          <cell r="C855" t="str">
            <v>Venditte, Pat</v>
          </cell>
          <cell r="Q855" t="str">
            <v>R</v>
          </cell>
          <cell r="AJ855">
            <v>4.5963907145348895</v>
          </cell>
          <cell r="AR855">
            <v>20.899253474769353</v>
          </cell>
          <cell r="AS855">
            <v>0.14696150019436632</v>
          </cell>
          <cell r="AT855">
            <v>0.13850950855426628</v>
          </cell>
          <cell r="BE855">
            <v>0.64620752896302514</v>
          </cell>
          <cell r="CP855">
            <v>31.041666666666668</v>
          </cell>
          <cell r="CV855">
            <v>84.651501055204065</v>
          </cell>
          <cell r="DA855">
            <v>0.67878585858585849</v>
          </cell>
          <cell r="DD855">
            <v>1.2516999043377339</v>
          </cell>
          <cell r="FJ855">
            <v>52.248133686923374</v>
          </cell>
          <cell r="FK855">
            <v>0.26246167947844701</v>
          </cell>
          <cell r="FL855">
            <v>0.1869108467383119</v>
          </cell>
          <cell r="FO855">
            <v>1</v>
          </cell>
        </row>
        <row r="856">
          <cell r="A856">
            <v>519387</v>
          </cell>
          <cell r="C856" t="str">
            <v>Viramontes, Martin</v>
          </cell>
          <cell r="Q856" t="str">
            <v>R</v>
          </cell>
          <cell r="AJ856">
            <v>7.3149783383600351</v>
          </cell>
          <cell r="AR856">
            <v>17.949959924400002</v>
          </cell>
          <cell r="AS856">
            <v>-0.76487421662221955</v>
          </cell>
          <cell r="AT856">
            <v>0.67617402229342782</v>
          </cell>
          <cell r="BE856">
            <v>0.94260457545310217</v>
          </cell>
          <cell r="CP856">
            <v>26.958333333333332</v>
          </cell>
          <cell r="CV856">
            <v>92.1</v>
          </cell>
          <cell r="DA856">
            <v>0</v>
          </cell>
          <cell r="DD856">
            <v>1.186860086977279</v>
          </cell>
          <cell r="FJ856">
            <v>44.874899811000006</v>
          </cell>
          <cell r="FK856">
            <v>0.26300000000000001</v>
          </cell>
          <cell r="FL856">
            <v>0.14864072602273234</v>
          </cell>
          <cell r="FO856">
            <v>1</v>
          </cell>
        </row>
        <row r="857">
          <cell r="A857">
            <v>519393</v>
          </cell>
          <cell r="C857" t="str">
            <v>Walden, Marcus</v>
          </cell>
          <cell r="Q857" t="str">
            <v>R</v>
          </cell>
          <cell r="AJ857">
            <v>5.1775398421504182</v>
          </cell>
          <cell r="AR857">
            <v>20.4793036197037</v>
          </cell>
          <cell r="AS857">
            <v>0.34507727700363872</v>
          </cell>
          <cell r="AT857">
            <v>0.81658135635135909</v>
          </cell>
          <cell r="BE857">
            <v>1.3713919444876566</v>
          </cell>
          <cell r="CP857">
            <v>27.791666666666668</v>
          </cell>
          <cell r="CV857">
            <v>92.1</v>
          </cell>
          <cell r="DA857">
            <v>0</v>
          </cell>
          <cell r="DD857">
            <v>0.82413716155040084</v>
          </cell>
          <cell r="FJ857">
            <v>51.198259049259249</v>
          </cell>
          <cell r="FK857">
            <v>0.26300000000000001</v>
          </cell>
          <cell r="FL857">
            <v>0.10368357606290593</v>
          </cell>
          <cell r="FO857">
            <v>1</v>
          </cell>
        </row>
        <row r="858">
          <cell r="A858">
            <v>519403</v>
          </cell>
          <cell r="C858" t="str">
            <v>Weber, Thad</v>
          </cell>
          <cell r="Q858" t="str">
            <v>S</v>
          </cell>
          <cell r="AJ858">
            <v>5.7650520267023158</v>
          </cell>
          <cell r="AR858">
            <v>59.665485363374138</v>
          </cell>
          <cell r="AS858">
            <v>4.0032826302044369E-2</v>
          </cell>
          <cell r="AT858">
            <v>0.50619525277714283</v>
          </cell>
          <cell r="BE858">
            <v>1.0137533122528994</v>
          </cell>
          <cell r="CP858">
            <v>31.791666666666668</v>
          </cell>
          <cell r="CV858">
            <v>88.679623113854603</v>
          </cell>
          <cell r="DA858">
            <v>0.11515151515151516</v>
          </cell>
          <cell r="DD858">
            <v>0.81775556594084886</v>
          </cell>
          <cell r="FJ858">
            <v>149.16371340843534</v>
          </cell>
          <cell r="FK858">
            <v>0.2629159069798338</v>
          </cell>
          <cell r="FL858">
            <v>-5.8951681958322955E-2</v>
          </cell>
          <cell r="FO858">
            <v>0</v>
          </cell>
        </row>
        <row r="859">
          <cell r="A859">
            <v>519411</v>
          </cell>
          <cell r="C859" t="str">
            <v>West, Matt</v>
          </cell>
          <cell r="Q859" t="str">
            <v>R</v>
          </cell>
          <cell r="AJ859">
            <v>4.4739652729384538</v>
          </cell>
          <cell r="AR859">
            <v>20.246940966377515</v>
          </cell>
          <cell r="AS859">
            <v>0.46221255840311709</v>
          </cell>
          <cell r="AT859">
            <v>0.79934480957936116</v>
          </cell>
          <cell r="BE859">
            <v>1.1838239014646386</v>
          </cell>
          <cell r="CP859">
            <v>27.625</v>
          </cell>
          <cell r="CV859">
            <v>92.502112282027667</v>
          </cell>
          <cell r="DA859">
            <v>0.12727272727272729</v>
          </cell>
          <cell r="DD859">
            <v>1.1009255255885355</v>
          </cell>
          <cell r="FJ859">
            <v>50.617352415943785</v>
          </cell>
          <cell r="FK859">
            <v>0.26300000000000001</v>
          </cell>
          <cell r="FL859">
            <v>-6.5031674967247363E-2</v>
          </cell>
          <cell r="FO859">
            <v>1</v>
          </cell>
        </row>
        <row r="860">
          <cell r="A860">
            <v>519435</v>
          </cell>
          <cell r="C860" t="str">
            <v>Winiarski, Cody</v>
          </cell>
          <cell r="Q860" t="str">
            <v>R</v>
          </cell>
          <cell r="AJ860">
            <v>5.1172602913517755</v>
          </cell>
          <cell r="AR860">
            <v>16.8</v>
          </cell>
          <cell r="AS860">
            <v>-1.2660254891334788</v>
          </cell>
          <cell r="AT860">
            <v>0.76057105545072523</v>
          </cell>
          <cell r="BE860">
            <v>1.0942513412627555</v>
          </cell>
          <cell r="CP860">
            <v>26.875</v>
          </cell>
          <cell r="CV860">
            <v>92.1</v>
          </cell>
          <cell r="DA860">
            <v>0</v>
          </cell>
          <cell r="DD860">
            <v>1.2594006583636204</v>
          </cell>
          <cell r="FJ860">
            <v>42</v>
          </cell>
          <cell r="FK860">
            <v>0.26300000000000001</v>
          </cell>
          <cell r="FL860">
            <v>8.3701834949135353E-3</v>
          </cell>
          <cell r="FO860">
            <v>1</v>
          </cell>
        </row>
        <row r="861">
          <cell r="A861">
            <v>519437</v>
          </cell>
          <cell r="C861" t="str">
            <v>Withrow, Chris</v>
          </cell>
          <cell r="Q861" t="str">
            <v>R</v>
          </cell>
          <cell r="AJ861">
            <v>4.1115811897562269</v>
          </cell>
          <cell r="AR861">
            <v>25.920022389098417</v>
          </cell>
          <cell r="AS861">
            <v>0.74640888665264737</v>
          </cell>
          <cell r="AT861">
            <v>0.88671375851931633</v>
          </cell>
          <cell r="BE861">
            <v>1.2053523176689429</v>
          </cell>
          <cell r="CP861">
            <v>27.208333333333332</v>
          </cell>
          <cell r="CV861">
            <v>92.245017246173404</v>
          </cell>
          <cell r="DA861">
            <v>1.6121232323232324</v>
          </cell>
          <cell r="DD861">
            <v>1.0950708173999795</v>
          </cell>
          <cell r="FJ861">
            <v>42</v>
          </cell>
          <cell r="FK861">
            <v>0.26296145897643963</v>
          </cell>
          <cell r="FL861">
            <v>0.29555300670551488</v>
          </cell>
          <cell r="FO861">
            <v>1</v>
          </cell>
        </row>
        <row r="862">
          <cell r="A862">
            <v>519443</v>
          </cell>
          <cell r="C862" t="str">
            <v>Workman, Brandon</v>
          </cell>
          <cell r="Q862" t="str">
            <v>S</v>
          </cell>
          <cell r="AJ862">
            <v>4.8538828711681514</v>
          </cell>
          <cell r="AR862">
            <v>84.68095386429259</v>
          </cell>
          <cell r="AS862">
            <v>-0.65534126254789982</v>
          </cell>
          <cell r="AT862">
            <v>0.58928751996874618</v>
          </cell>
          <cell r="BE862">
            <v>1.0201838737541467</v>
          </cell>
          <cell r="CP862">
            <v>27.875</v>
          </cell>
          <cell r="CV862">
            <v>90.230774209168345</v>
          </cell>
          <cell r="DA862">
            <v>0.77980000000000005</v>
          </cell>
          <cell r="DD862">
            <v>1.0526664982808147</v>
          </cell>
          <cell r="FJ862">
            <v>120.21030403755367</v>
          </cell>
          <cell r="FK862">
            <v>0.26219384601874879</v>
          </cell>
          <cell r="FL862">
            <v>-0.22179861350217692</v>
          </cell>
          <cell r="FO862">
            <v>2.0734344621494705E-3</v>
          </cell>
        </row>
        <row r="863">
          <cell r="A863">
            <v>519455</v>
          </cell>
          <cell r="C863" t="str">
            <v>Zimmermann, Jordan</v>
          </cell>
          <cell r="Q863" t="str">
            <v>S</v>
          </cell>
          <cell r="AJ863">
            <v>3.9129010345605679</v>
          </cell>
          <cell r="AR863">
            <v>156.84759206759261</v>
          </cell>
          <cell r="AS863">
            <v>0.25525939332760134</v>
          </cell>
          <cell r="AT863">
            <v>0.72836968185766637</v>
          </cell>
          <cell r="BE863">
            <v>0.83089233436603205</v>
          </cell>
          <cell r="CP863">
            <v>30.125</v>
          </cell>
          <cell r="CV863">
            <v>92.183387631495364</v>
          </cell>
          <cell r="DA863">
            <v>7.2202000000000002</v>
          </cell>
          <cell r="DD863">
            <v>0.84031726292250508</v>
          </cell>
          <cell r="FJ863">
            <v>156.84759206759261</v>
          </cell>
          <cell r="FK863">
            <v>0.264678049967847</v>
          </cell>
          <cell r="FL863">
            <v>1.6992792883180272E-2</v>
          </cell>
          <cell r="FO863">
            <v>0</v>
          </cell>
        </row>
        <row r="864">
          <cell r="A864">
            <v>519508</v>
          </cell>
          <cell r="C864" t="str">
            <v>De La Cruz, Luis</v>
          </cell>
          <cell r="Q864" t="str">
            <v>R</v>
          </cell>
          <cell r="AJ864">
            <v>6.2726929788165648</v>
          </cell>
          <cell r="AR864">
            <v>19.705252309783706</v>
          </cell>
          <cell r="AS864">
            <v>2.379885562996293E-2</v>
          </cell>
          <cell r="AT864">
            <v>0.86137978497879109</v>
          </cell>
          <cell r="BE864">
            <v>1.1614208592275679</v>
          </cell>
          <cell r="CP864">
            <v>27.041666666666668</v>
          </cell>
          <cell r="CV864">
            <v>92.1</v>
          </cell>
          <cell r="DA864">
            <v>0</v>
          </cell>
          <cell r="DD864">
            <v>1.1352844717245438</v>
          </cell>
          <cell r="FJ864">
            <v>49.263130774459263</v>
          </cell>
          <cell r="FK864">
            <v>0.26300000000000001</v>
          </cell>
          <cell r="FL864">
            <v>-0.25694248129663616</v>
          </cell>
          <cell r="FO864">
            <v>1</v>
          </cell>
        </row>
        <row r="865">
          <cell r="A865">
            <v>520973</v>
          </cell>
          <cell r="C865" t="str">
            <v>Heredia, Jairo</v>
          </cell>
          <cell r="Q865" t="str">
            <v>S</v>
          </cell>
          <cell r="AJ865">
            <v>5.4627881031589496</v>
          </cell>
          <cell r="AR865">
            <v>44.400000000000006</v>
          </cell>
          <cell r="AS865">
            <v>-3.255485617513737E-2</v>
          </cell>
          <cell r="AT865">
            <v>0.78007152824552484</v>
          </cell>
          <cell r="BE865">
            <v>0.90797202099714491</v>
          </cell>
          <cell r="CP865">
            <v>26.708333333333332</v>
          </cell>
          <cell r="CV865">
            <v>92.1</v>
          </cell>
          <cell r="DA865">
            <v>0</v>
          </cell>
          <cell r="DD865">
            <v>1.046125866264612</v>
          </cell>
          <cell r="FJ865">
            <v>111</v>
          </cell>
          <cell r="FK865">
            <v>0.26300000000000001</v>
          </cell>
          <cell r="FL865">
            <v>7.5054498477885034E-2</v>
          </cell>
          <cell r="FO865">
            <v>6.6144980090965366E-2</v>
          </cell>
        </row>
        <row r="866">
          <cell r="A866">
            <v>520980</v>
          </cell>
          <cell r="C866" t="str">
            <v>Baez, Pedro</v>
          </cell>
          <cell r="Q866" t="str">
            <v>R</v>
          </cell>
          <cell r="AJ866">
            <v>3.3666568722460624</v>
          </cell>
          <cell r="AR866">
            <v>59.660010051204132</v>
          </cell>
          <cell r="AS866">
            <v>5.9159077885343754E-2</v>
          </cell>
          <cell r="AT866">
            <v>0.76497134743352824</v>
          </cell>
          <cell r="BE866">
            <v>0.85929885151823027</v>
          </cell>
          <cell r="CP866">
            <v>28.291666666666668</v>
          </cell>
          <cell r="CV866">
            <v>95.418885125014668</v>
          </cell>
          <cell r="DA866">
            <v>2.3757595959595954</v>
          </cell>
          <cell r="DD866">
            <v>1.1366320214377346</v>
          </cell>
          <cell r="FJ866">
            <v>59.660010051204132</v>
          </cell>
          <cell r="FK866">
            <v>0.26300000000000001</v>
          </cell>
          <cell r="FL866">
            <v>3.7046082850559735E-2</v>
          </cell>
          <cell r="FO866">
            <v>1</v>
          </cell>
        </row>
        <row r="867">
          <cell r="A867">
            <v>521055</v>
          </cell>
          <cell r="C867" t="str">
            <v>Cleto, Maikel</v>
          </cell>
          <cell r="Q867" t="str">
            <v>R</v>
          </cell>
          <cell r="AJ867">
            <v>4.371431909796673</v>
          </cell>
          <cell r="AR867">
            <v>18.590444424253334</v>
          </cell>
          <cell r="AS867">
            <v>-0.65313336274039768</v>
          </cell>
          <cell r="AT867">
            <v>0.62911527249850252</v>
          </cell>
          <cell r="BE867">
            <v>0.85228326577382574</v>
          </cell>
          <cell r="CP867">
            <v>27.125</v>
          </cell>
          <cell r="CV867">
            <v>95.681495567045772</v>
          </cell>
          <cell r="DA867">
            <v>0.81818181818181812</v>
          </cell>
          <cell r="DD867">
            <v>1.3630887029528918</v>
          </cell>
          <cell r="FJ867">
            <v>46.476111060633336</v>
          </cell>
          <cell r="FK867">
            <v>0.26294050245049355</v>
          </cell>
          <cell r="FL867">
            <v>9.581949031097492E-2</v>
          </cell>
          <cell r="FO867">
            <v>1</v>
          </cell>
        </row>
        <row r="868">
          <cell r="A868">
            <v>521230</v>
          </cell>
          <cell r="C868" t="str">
            <v>Hendriks, Liam</v>
          </cell>
          <cell r="Q868" t="str">
            <v>R</v>
          </cell>
          <cell r="AJ868">
            <v>3.147679562243078</v>
          </cell>
          <cell r="AR868">
            <v>58.970764899925932</v>
          </cell>
          <cell r="AS868">
            <v>-6.9051762881894047E-2</v>
          </cell>
          <cell r="AT868">
            <v>0.49435267644416975</v>
          </cell>
          <cell r="BE868">
            <v>0.95308604783391782</v>
          </cell>
          <cell r="CP868">
            <v>27.375</v>
          </cell>
          <cell r="CV868">
            <v>92.733021452744183</v>
          </cell>
          <cell r="DA868">
            <v>3.3696949494949497</v>
          </cell>
          <cell r="DD868">
            <v>0.96137154789282919</v>
          </cell>
          <cell r="FJ868">
            <v>58.970764899925932</v>
          </cell>
          <cell r="FK868">
            <v>0.26493029872530893</v>
          </cell>
          <cell r="FL868">
            <v>-0.23179594379695323</v>
          </cell>
          <cell r="FO868">
            <v>1</v>
          </cell>
        </row>
        <row r="869">
          <cell r="A869">
            <v>521428</v>
          </cell>
          <cell r="C869" t="str">
            <v>Lin, Che-Hsuan</v>
          </cell>
          <cell r="Q869" t="str">
            <v>R</v>
          </cell>
          <cell r="AJ869">
            <v>6.6794023001908549</v>
          </cell>
          <cell r="AR869">
            <v>16.8</v>
          </cell>
          <cell r="AS869">
            <v>-1.1586450945276445</v>
          </cell>
          <cell r="AT869">
            <v>0.96120186042058575</v>
          </cell>
          <cell r="BE869">
            <v>0.68724225980836318</v>
          </cell>
          <cell r="CP869">
            <v>27.791666666666668</v>
          </cell>
          <cell r="CV869">
            <v>92.1</v>
          </cell>
          <cell r="DA869">
            <v>0</v>
          </cell>
          <cell r="DD869">
            <v>0.98859367745502758</v>
          </cell>
          <cell r="FJ869">
            <v>42</v>
          </cell>
          <cell r="FK869">
            <v>0.26300000000000001</v>
          </cell>
          <cell r="FL869">
            <v>-7.6959763059523012E-2</v>
          </cell>
          <cell r="FO869">
            <v>1</v>
          </cell>
        </row>
        <row r="870">
          <cell r="A870">
            <v>521655</v>
          </cell>
          <cell r="C870" t="str">
            <v>Font, Wilmer</v>
          </cell>
          <cell r="Q870" t="str">
            <v>S</v>
          </cell>
          <cell r="AJ870">
            <v>5.9369376228488013</v>
          </cell>
          <cell r="AR870">
            <v>44.400000000000006</v>
          </cell>
          <cell r="AS870">
            <v>1.1060436728123633</v>
          </cell>
          <cell r="AT870">
            <v>0.90855855681196829</v>
          </cell>
          <cell r="BE870">
            <v>0.82953369890657624</v>
          </cell>
          <cell r="CP870">
            <v>26.125</v>
          </cell>
          <cell r="CV870">
            <v>93.209891975308636</v>
          </cell>
          <cell r="DA870">
            <v>2.0200000000000003E-2</v>
          </cell>
          <cell r="DD870">
            <v>1.0939143973123682</v>
          </cell>
          <cell r="FJ870">
            <v>111</v>
          </cell>
          <cell r="FK870">
            <v>0.26300000000000001</v>
          </cell>
          <cell r="FL870">
            <v>0.43352951550758145</v>
          </cell>
          <cell r="FO870">
            <v>0</v>
          </cell>
        </row>
        <row r="871">
          <cell r="A871">
            <v>521835</v>
          </cell>
          <cell r="C871" t="str">
            <v>Santiago, Leonel</v>
          </cell>
          <cell r="Q871" t="str">
            <v>S</v>
          </cell>
          <cell r="AJ871">
            <v>7.2507588134401129</v>
          </cell>
          <cell r="AR871">
            <v>44.400000000000006</v>
          </cell>
          <cell r="AS871">
            <v>0.286873924462273</v>
          </cell>
          <cell r="AT871">
            <v>0.94036004557589514</v>
          </cell>
          <cell r="BE871">
            <v>0.81605810680975543</v>
          </cell>
          <cell r="CP871">
            <v>26.541666666666668</v>
          </cell>
          <cell r="CV871">
            <v>92.1</v>
          </cell>
          <cell r="DA871">
            <v>0</v>
          </cell>
          <cell r="DD871">
            <v>0.92572884002404199</v>
          </cell>
          <cell r="FJ871">
            <v>111</v>
          </cell>
          <cell r="FK871">
            <v>0.26300000000000001</v>
          </cell>
          <cell r="FL871">
            <v>-0.95222372133965882</v>
          </cell>
          <cell r="FO871">
            <v>0</v>
          </cell>
        </row>
        <row r="872">
          <cell r="A872">
            <v>522228</v>
          </cell>
          <cell r="C872" t="str">
            <v>Pimentel, Carlos</v>
          </cell>
          <cell r="Q872" t="str">
            <v>S</v>
          </cell>
          <cell r="AJ872">
            <v>5.9780256647686896</v>
          </cell>
          <cell r="AR872">
            <v>55.888638514794245</v>
          </cell>
          <cell r="AS872">
            <v>0.26244617455881442</v>
          </cell>
          <cell r="AT872">
            <v>0.77405345754367572</v>
          </cell>
          <cell r="BE872">
            <v>0.83759539985513665</v>
          </cell>
          <cell r="CP872">
            <v>26.541666666666668</v>
          </cell>
          <cell r="CV872">
            <v>92.1</v>
          </cell>
          <cell r="DA872">
            <v>0</v>
          </cell>
          <cell r="DD872">
            <v>1.1019836837079826</v>
          </cell>
          <cell r="FJ872">
            <v>139.7215962869856</v>
          </cell>
          <cell r="FK872">
            <v>0.26300000000000001</v>
          </cell>
          <cell r="FL872">
            <v>0.17750909142214391</v>
          </cell>
          <cell r="FO872">
            <v>0</v>
          </cell>
        </row>
        <row r="873">
          <cell r="A873">
            <v>522588</v>
          </cell>
          <cell r="C873" t="str">
            <v>Batista, Lay</v>
          </cell>
          <cell r="Q873" t="str">
            <v>R</v>
          </cell>
          <cell r="AJ873">
            <v>6.3156220962933141</v>
          </cell>
          <cell r="AR873">
            <v>16.8</v>
          </cell>
          <cell r="AS873">
            <v>0.67005410543372612</v>
          </cell>
          <cell r="AT873">
            <v>0.88396877364191995</v>
          </cell>
          <cell r="BE873">
            <v>1.02467777196995</v>
          </cell>
          <cell r="CP873">
            <v>26.875</v>
          </cell>
          <cell r="CV873">
            <v>92.1</v>
          </cell>
          <cell r="DA873">
            <v>0</v>
          </cell>
          <cell r="DD873">
            <v>1.133371915476473</v>
          </cell>
          <cell r="FJ873">
            <v>42</v>
          </cell>
          <cell r="FK873">
            <v>0.26300000000000001</v>
          </cell>
          <cell r="FL873">
            <v>-0.23914948837685107</v>
          </cell>
          <cell r="FO873">
            <v>0.88232903060376677</v>
          </cell>
        </row>
        <row r="874">
          <cell r="A874">
            <v>523260</v>
          </cell>
          <cell r="C874" t="str">
            <v>Kelly, Joe</v>
          </cell>
          <cell r="Q874" t="str">
            <v>S</v>
          </cell>
          <cell r="AJ874">
            <v>4.2570879714340117</v>
          </cell>
          <cell r="AR874">
            <v>118.89135783462964</v>
          </cell>
          <cell r="AS874">
            <v>-0.26716619340966707</v>
          </cell>
          <cell r="AT874">
            <v>0.59966483546614757</v>
          </cell>
          <cell r="BE874">
            <v>0.92153302736932996</v>
          </cell>
          <cell r="CP874">
            <v>28.041666666666668</v>
          </cell>
          <cell r="CV874">
            <v>95.149315581531567</v>
          </cell>
          <cell r="DA874">
            <v>2.9555575757575756</v>
          </cell>
          <cell r="DD874">
            <v>1.017365082360298</v>
          </cell>
          <cell r="FJ874">
            <v>118.89135783462964</v>
          </cell>
          <cell r="FK874">
            <v>0.27073042399342301</v>
          </cell>
          <cell r="FL874">
            <v>0.34232107823079427</v>
          </cell>
          <cell r="FO874">
            <v>0</v>
          </cell>
        </row>
        <row r="875">
          <cell r="A875">
            <v>523648</v>
          </cell>
          <cell r="C875" t="str">
            <v>Hamburger, Mark</v>
          </cell>
          <cell r="Q875" t="str">
            <v>R</v>
          </cell>
          <cell r="AJ875">
            <v>4.5037950921569614</v>
          </cell>
          <cell r="AR875">
            <v>16.783682222222222</v>
          </cell>
          <cell r="AS875">
            <v>-5.7234206272885092E-2</v>
          </cell>
          <cell r="AT875">
            <v>0.71905376075578786</v>
          </cell>
          <cell r="BE875">
            <v>1.4909813648927424</v>
          </cell>
          <cell r="CP875">
            <v>29.375</v>
          </cell>
          <cell r="CV875">
            <v>92.1</v>
          </cell>
          <cell r="DA875">
            <v>0</v>
          </cell>
          <cell r="DD875">
            <v>0.9962604814121061</v>
          </cell>
          <cell r="FJ875">
            <v>41.959205555555556</v>
          </cell>
          <cell r="FK875">
            <v>0.26300000000000001</v>
          </cell>
          <cell r="FL875">
            <v>5.3422317674502305E-2</v>
          </cell>
          <cell r="FO875">
            <v>0.80909530682613462</v>
          </cell>
        </row>
        <row r="876">
          <cell r="A876">
            <v>523848</v>
          </cell>
          <cell r="C876" t="str">
            <v>Dominguez, Jose</v>
          </cell>
          <cell r="Q876" t="str">
            <v>R</v>
          </cell>
          <cell r="AJ876">
            <v>5.270644142355903</v>
          </cell>
          <cell r="AR876">
            <v>20.999063470643843</v>
          </cell>
          <cell r="AS876">
            <v>0.46175413917234359</v>
          </cell>
          <cell r="AT876">
            <v>0.82378621835738985</v>
          </cell>
          <cell r="BE876">
            <v>0.8579215688858326</v>
          </cell>
          <cell r="CP876">
            <v>25.875</v>
          </cell>
          <cell r="CV876">
            <v>94.785941633347065</v>
          </cell>
          <cell r="DA876">
            <v>0.67878585858585849</v>
          </cell>
          <cell r="DD876">
            <v>1.2289623987496299</v>
          </cell>
          <cell r="FJ876">
            <v>52.497658676609603</v>
          </cell>
          <cell r="FK876">
            <v>0.2626265110060132</v>
          </cell>
          <cell r="FL876">
            <v>0.54409626971236547</v>
          </cell>
          <cell r="FO876">
            <v>1</v>
          </cell>
        </row>
        <row r="877">
          <cell r="A877">
            <v>523989</v>
          </cell>
          <cell r="C877" t="str">
            <v>De La Rosa, Rubby</v>
          </cell>
          <cell r="Q877" t="str">
            <v>S</v>
          </cell>
          <cell r="AJ877">
            <v>4.239261492954137</v>
          </cell>
          <cell r="AR877">
            <v>143.25126284847553</v>
          </cell>
          <cell r="AS877">
            <v>-0.4834677674291607</v>
          </cell>
          <cell r="AT877">
            <v>0.54888086077197307</v>
          </cell>
          <cell r="BE877">
            <v>0.87106474109244458</v>
          </cell>
          <cell r="CP877">
            <v>27.291666666666668</v>
          </cell>
          <cell r="CV877">
            <v>94.262212675492322</v>
          </cell>
          <cell r="DA877">
            <v>2.4888909090909088</v>
          </cell>
          <cell r="DD877">
            <v>0.95454512653654211</v>
          </cell>
          <cell r="FJ877">
            <v>143.25126284847553</v>
          </cell>
          <cell r="FK877">
            <v>0.24084633882081766</v>
          </cell>
          <cell r="FL877">
            <v>8.2618326596759689E-2</v>
          </cell>
          <cell r="FO877">
            <v>0</v>
          </cell>
        </row>
        <row r="878">
          <cell r="A878">
            <v>524349</v>
          </cell>
          <cell r="C878" t="str">
            <v>Acevedo, Andury</v>
          </cell>
          <cell r="Q878" t="str">
            <v>R</v>
          </cell>
          <cell r="AJ878">
            <v>6.4526157540077236</v>
          </cell>
          <cell r="AR878">
            <v>18.446306439866667</v>
          </cell>
          <cell r="AS878">
            <v>-0.11752750477248484</v>
          </cell>
          <cell r="AT878">
            <v>0.70624960479174237</v>
          </cell>
          <cell r="BE878">
            <v>1.2888038438362635</v>
          </cell>
          <cell r="CP878">
            <v>25.875</v>
          </cell>
          <cell r="CV878">
            <v>92.1</v>
          </cell>
          <cell r="DA878">
            <v>0</v>
          </cell>
          <cell r="DD878">
            <v>1.2701602865436339</v>
          </cell>
          <cell r="FJ878">
            <v>46.115766099666665</v>
          </cell>
          <cell r="FK878">
            <v>0.26300000000000001</v>
          </cell>
          <cell r="FL878">
            <v>0.2436361814797452</v>
          </cell>
          <cell r="FO878">
            <v>1</v>
          </cell>
        </row>
        <row r="879">
          <cell r="A879">
            <v>525734</v>
          </cell>
          <cell r="C879" t="str">
            <v>Arias, Gabriel</v>
          </cell>
          <cell r="Q879" t="str">
            <v>S</v>
          </cell>
          <cell r="AJ879">
            <v>5.6133691670627908</v>
          </cell>
          <cell r="AR879">
            <v>46.503017532534571</v>
          </cell>
          <cell r="AS879">
            <v>0.46851524545664996</v>
          </cell>
          <cell r="AT879">
            <v>0.83690502502074282</v>
          </cell>
          <cell r="BE879">
            <v>0.6934048195095488</v>
          </cell>
          <cell r="CP879">
            <v>26.541666666666668</v>
          </cell>
          <cell r="CV879">
            <v>92.1</v>
          </cell>
          <cell r="DA879">
            <v>0</v>
          </cell>
          <cell r="DD879">
            <v>0.87735907111795197</v>
          </cell>
          <cell r="FJ879">
            <v>116.25754383133642</v>
          </cell>
          <cell r="FK879">
            <v>0.26300000000000001</v>
          </cell>
          <cell r="FL879">
            <v>-0.12739076645924494</v>
          </cell>
          <cell r="FO879">
            <v>0</v>
          </cell>
        </row>
        <row r="880">
          <cell r="A880">
            <v>525768</v>
          </cell>
          <cell r="C880" t="str">
            <v>Collins, Tim</v>
          </cell>
          <cell r="Q880" t="str">
            <v>R</v>
          </cell>
          <cell r="AJ880">
            <v>3.7896537327814563</v>
          </cell>
          <cell r="AR880">
            <v>43.670751355002224</v>
          </cell>
          <cell r="AS880">
            <v>-4.8088936444661293E-2</v>
          </cell>
          <cell r="AT880">
            <v>0.79358447897395035</v>
          </cell>
          <cell r="BE880">
            <v>0.64792853412581219</v>
          </cell>
          <cell r="CP880">
            <v>26.875</v>
          </cell>
          <cell r="CV880">
            <v>92.876445214267491</v>
          </cell>
          <cell r="DA880">
            <v>3.8363636363636369</v>
          </cell>
          <cell r="DD880">
            <v>1.1538633510241061</v>
          </cell>
          <cell r="FJ880">
            <v>43.670751355002224</v>
          </cell>
          <cell r="FK880">
            <v>0.26300000000000001</v>
          </cell>
          <cell r="FL880">
            <v>3.4016329672429992E-2</v>
          </cell>
          <cell r="FO880">
            <v>1</v>
          </cell>
        </row>
        <row r="881">
          <cell r="A881">
            <v>527048</v>
          </cell>
          <cell r="C881" t="str">
            <v>Perez, Martin</v>
          </cell>
          <cell r="Q881" t="str">
            <v>S</v>
          </cell>
          <cell r="AJ881">
            <v>4.1006834089131203</v>
          </cell>
          <cell r="AR881">
            <v>157.38201271995885</v>
          </cell>
          <cell r="AS881">
            <v>0.49923541825124074</v>
          </cell>
          <cell r="AT881">
            <v>0.80689775874494196</v>
          </cell>
          <cell r="BE881">
            <v>0.89330566461831507</v>
          </cell>
          <cell r="CP881">
            <v>25.208333333333332</v>
          </cell>
          <cell r="CV881">
            <v>94.261080090816421</v>
          </cell>
          <cell r="DA881">
            <v>2.6929272727272728</v>
          </cell>
          <cell r="DD881">
            <v>0.71771058326137527</v>
          </cell>
          <cell r="FJ881">
            <v>157.38201271995885</v>
          </cell>
          <cell r="FK881">
            <v>0.26261408601475628</v>
          </cell>
          <cell r="FL881">
            <v>-7.2711308842787148E-2</v>
          </cell>
          <cell r="FO881">
            <v>0</v>
          </cell>
        </row>
        <row r="882">
          <cell r="A882">
            <v>527054</v>
          </cell>
          <cell r="C882" t="str">
            <v>Teheran, Julio</v>
          </cell>
          <cell r="Q882" t="str">
            <v>S</v>
          </cell>
          <cell r="AJ882">
            <v>3.804430311477498</v>
          </cell>
          <cell r="AR882">
            <v>169.10281133220079</v>
          </cell>
          <cell r="AS882">
            <v>0.53920966564446693</v>
          </cell>
          <cell r="AT882">
            <v>0.5991743618335208</v>
          </cell>
          <cell r="BE882">
            <v>0.76057826170814824</v>
          </cell>
          <cell r="CP882">
            <v>25.458333333333332</v>
          </cell>
          <cell r="CV882">
            <v>90.670264080217677</v>
          </cell>
          <cell r="DA882">
            <v>4.6545454545454543</v>
          </cell>
          <cell r="DD882">
            <v>1.0184474027324442</v>
          </cell>
          <cell r="FJ882">
            <v>169.10281133220079</v>
          </cell>
          <cell r="FK882">
            <v>0.26411907776824761</v>
          </cell>
          <cell r="FL882">
            <v>0.12076403873960058</v>
          </cell>
          <cell r="FO882">
            <v>0</v>
          </cell>
        </row>
        <row r="883">
          <cell r="A883">
            <v>527055</v>
          </cell>
          <cell r="C883" t="str">
            <v>Vizcaino, Arodys</v>
          </cell>
          <cell r="Q883" t="str">
            <v>R</v>
          </cell>
          <cell r="AJ883">
            <v>3.6061443409418019</v>
          </cell>
          <cell r="AR883">
            <v>45.398213639309333</v>
          </cell>
          <cell r="AS883">
            <v>-0.10603740052151693</v>
          </cell>
          <cell r="AT883">
            <v>0.66028442227133088</v>
          </cell>
          <cell r="BE883">
            <v>0.9130694606983194</v>
          </cell>
          <cell r="CP883">
            <v>25.625</v>
          </cell>
          <cell r="CV883">
            <v>96.202074725374899</v>
          </cell>
          <cell r="DA883">
            <v>1.6727272727272726</v>
          </cell>
          <cell r="DD883">
            <v>1.2458785834823252</v>
          </cell>
          <cell r="FJ883">
            <v>45.398213639309333</v>
          </cell>
          <cell r="FK883">
            <v>0.26300000000000001</v>
          </cell>
          <cell r="FL883">
            <v>0.40722717560679483</v>
          </cell>
          <cell r="FO883">
            <v>1</v>
          </cell>
        </row>
        <row r="884">
          <cell r="A884">
            <v>529507</v>
          </cell>
          <cell r="C884" t="str">
            <v>Encarnacion, Rafael</v>
          </cell>
          <cell r="Q884" t="str">
            <v>R</v>
          </cell>
          <cell r="AJ884">
            <v>8.5631710439963769</v>
          </cell>
          <cell r="AR884">
            <v>16.8</v>
          </cell>
          <cell r="AS884">
            <v>-0.55002819864814201</v>
          </cell>
          <cell r="AT884">
            <v>0.69664138011967092</v>
          </cell>
          <cell r="BE884">
            <v>1.0046795312089034</v>
          </cell>
          <cell r="CP884">
            <v>21.791666666666668</v>
          </cell>
          <cell r="CV884">
            <v>92.1</v>
          </cell>
          <cell r="DA884">
            <v>0</v>
          </cell>
          <cell r="DD884">
            <v>1.0700057826498208</v>
          </cell>
          <cell r="FJ884">
            <v>42</v>
          </cell>
          <cell r="FK884">
            <v>0.26300000000000001</v>
          </cell>
          <cell r="FL884">
            <v>-0.23718236722467878</v>
          </cell>
          <cell r="FO884">
            <v>1</v>
          </cell>
        </row>
        <row r="885">
          <cell r="A885">
            <v>530037</v>
          </cell>
          <cell r="C885" t="str">
            <v>Gomez, Gustavo</v>
          </cell>
          <cell r="Q885" t="str">
            <v>R</v>
          </cell>
          <cell r="AJ885">
            <v>7.105108274516299</v>
          </cell>
          <cell r="AR885">
            <v>16.8</v>
          </cell>
          <cell r="AS885">
            <v>-0.5881222690614567</v>
          </cell>
          <cell r="AT885">
            <v>0.83702306458111875</v>
          </cell>
          <cell r="BE885">
            <v>0.75451558790062467</v>
          </cell>
          <cell r="CP885">
            <v>25.125</v>
          </cell>
          <cell r="CV885">
            <v>92.1</v>
          </cell>
          <cell r="DA885">
            <v>0</v>
          </cell>
          <cell r="DD885">
            <v>1.0667443396888545</v>
          </cell>
          <cell r="FJ885">
            <v>42</v>
          </cell>
          <cell r="FK885">
            <v>0.26300000000000001</v>
          </cell>
          <cell r="FL885">
            <v>-3.6841795112521281E-2</v>
          </cell>
          <cell r="FO885">
            <v>0.5505754013673414</v>
          </cell>
        </row>
        <row r="886">
          <cell r="A886">
            <v>531326</v>
          </cell>
          <cell r="C886" t="str">
            <v>Marte, Felix</v>
          </cell>
          <cell r="Q886" t="str">
            <v>R</v>
          </cell>
          <cell r="AJ886">
            <v>7.2262191812816363</v>
          </cell>
          <cell r="AR886">
            <v>16.8</v>
          </cell>
          <cell r="AS886">
            <v>0.2894550249919649</v>
          </cell>
          <cell r="AT886">
            <v>0.91597365387275953</v>
          </cell>
          <cell r="BE886">
            <v>0.72281573143727007</v>
          </cell>
          <cell r="CP886">
            <v>25.625</v>
          </cell>
          <cell r="CV886">
            <v>92.1</v>
          </cell>
          <cell r="DA886">
            <v>0</v>
          </cell>
          <cell r="DD886">
            <v>1.1677000002033124</v>
          </cell>
          <cell r="FJ886">
            <v>42</v>
          </cell>
          <cell r="FK886">
            <v>0.26300000000000001</v>
          </cell>
          <cell r="FL886">
            <v>0.58543896126873329</v>
          </cell>
          <cell r="FO886">
            <v>1</v>
          </cell>
        </row>
        <row r="887">
          <cell r="A887">
            <v>531565</v>
          </cell>
          <cell r="C887" t="str">
            <v>Mejia, Miguel</v>
          </cell>
          <cell r="Q887" t="str">
            <v>R</v>
          </cell>
          <cell r="AJ887">
            <v>5.1263848139993797</v>
          </cell>
          <cell r="AR887">
            <v>19.991999832000001</v>
          </cell>
          <cell r="AS887">
            <v>-0.25190054180097482</v>
          </cell>
          <cell r="AT887">
            <v>0.82553267109530459</v>
          </cell>
          <cell r="BE887">
            <v>0.90854072988231516</v>
          </cell>
          <cell r="CP887">
            <v>28.458333333333332</v>
          </cell>
          <cell r="CV887">
            <v>92.1</v>
          </cell>
          <cell r="DA887">
            <v>0</v>
          </cell>
          <cell r="DD887">
            <v>1.1749908081487686</v>
          </cell>
          <cell r="FJ887">
            <v>49.979999579999998</v>
          </cell>
          <cell r="FK887">
            <v>0.26300000000000001</v>
          </cell>
          <cell r="FL887">
            <v>-0.10531705631796826</v>
          </cell>
          <cell r="FO887">
            <v>1</v>
          </cell>
        </row>
        <row r="888">
          <cell r="A888">
            <v>531955</v>
          </cell>
          <cell r="C888" t="str">
            <v>Nina, Jose</v>
          </cell>
          <cell r="Q888" t="str">
            <v>R</v>
          </cell>
          <cell r="AJ888">
            <v>9.6329558038198346</v>
          </cell>
          <cell r="AR888">
            <v>16.8</v>
          </cell>
          <cell r="AS888">
            <v>-0.15372266299409706</v>
          </cell>
          <cell r="AT888">
            <v>0.93005327130408921</v>
          </cell>
          <cell r="BE888">
            <v>0.89164291024107611</v>
          </cell>
          <cell r="CP888">
            <v>21.958333333333332</v>
          </cell>
          <cell r="CV888">
            <v>92.1</v>
          </cell>
          <cell r="DA888">
            <v>0</v>
          </cell>
          <cell r="DD888">
            <v>0.94776375787856693</v>
          </cell>
          <cell r="FJ888">
            <v>42</v>
          </cell>
          <cell r="FK888">
            <v>0.26300000000000001</v>
          </cell>
          <cell r="FL888">
            <v>0.18525156236106888</v>
          </cell>
          <cell r="FO888">
            <v>1</v>
          </cell>
        </row>
        <row r="889">
          <cell r="A889">
            <v>532077</v>
          </cell>
          <cell r="C889" t="str">
            <v>Osuna, Roberto</v>
          </cell>
          <cell r="Q889" t="str">
            <v>R</v>
          </cell>
          <cell r="AJ889">
            <v>3.0069858715481019</v>
          </cell>
          <cell r="AR889">
            <v>60.232061406222229</v>
          </cell>
          <cell r="AS889">
            <v>0.60706484672713867</v>
          </cell>
          <cell r="AT889">
            <v>0.81717133242150586</v>
          </cell>
          <cell r="BE889">
            <v>0.87335182996820571</v>
          </cell>
          <cell r="CP889">
            <v>21.375</v>
          </cell>
          <cell r="CV889">
            <v>94.36178646675755</v>
          </cell>
          <cell r="DA889">
            <v>2.2181818181818178</v>
          </cell>
          <cell r="DD889">
            <v>1.3065946175976282</v>
          </cell>
          <cell r="FJ889">
            <v>60.232061406222229</v>
          </cell>
          <cell r="FK889">
            <v>0.26300000000000001</v>
          </cell>
          <cell r="FL889">
            <v>-9.4963140304025084E-2</v>
          </cell>
          <cell r="FO889">
            <v>1</v>
          </cell>
        </row>
        <row r="890">
          <cell r="A890">
            <v>532776</v>
          </cell>
          <cell r="C890" t="str">
            <v>Rodriguez, Santiago</v>
          </cell>
          <cell r="Q890" t="str">
            <v>S</v>
          </cell>
          <cell r="AJ890">
            <v>8.02613803012283</v>
          </cell>
          <cell r="AR890">
            <v>44.400000000000006</v>
          </cell>
          <cell r="AS890">
            <v>-1.1141788578601123E-2</v>
          </cell>
          <cell r="AT890">
            <v>0.85064337547812729</v>
          </cell>
          <cell r="BE890">
            <v>0.79102302203909214</v>
          </cell>
          <cell r="CP890">
            <v>22.041666666666668</v>
          </cell>
          <cell r="CV890">
            <v>92.1</v>
          </cell>
          <cell r="DA890">
            <v>0</v>
          </cell>
          <cell r="DD890">
            <v>0.88158431993186326</v>
          </cell>
          <cell r="FJ890">
            <v>111</v>
          </cell>
          <cell r="FK890">
            <v>0.26300000000000001</v>
          </cell>
          <cell r="FL890">
            <v>1.0259428783395668</v>
          </cell>
          <cell r="FO890">
            <v>0.40353484753234525</v>
          </cell>
        </row>
        <row r="891">
          <cell r="A891">
            <v>532936</v>
          </cell>
          <cell r="C891" t="str">
            <v>Sanchez, Mario</v>
          </cell>
          <cell r="Q891" t="str">
            <v>R</v>
          </cell>
          <cell r="AJ891">
            <v>6.0824753970100129</v>
          </cell>
          <cell r="AR891">
            <v>25.138474113364129</v>
          </cell>
          <cell r="AS891">
            <v>-0.38281390990697411</v>
          </cell>
          <cell r="AT891">
            <v>0.5576030346192955</v>
          </cell>
          <cell r="BE891">
            <v>0.75419308115933137</v>
          </cell>
          <cell r="CP891">
            <v>21.708333333333332</v>
          </cell>
          <cell r="CV891">
            <v>92.1</v>
          </cell>
          <cell r="DA891">
            <v>0</v>
          </cell>
          <cell r="DD891">
            <v>0.91079212279214994</v>
          </cell>
          <cell r="FJ891">
            <v>62.846185283410321</v>
          </cell>
          <cell r="FK891">
            <v>0.26300000000000001</v>
          </cell>
          <cell r="FL891">
            <v>-0.33771863099808952</v>
          </cell>
          <cell r="FO891">
            <v>1</v>
          </cell>
        </row>
        <row r="892">
          <cell r="A892">
            <v>533167</v>
          </cell>
          <cell r="C892" t="str">
            <v>Shoemaker, Matt</v>
          </cell>
          <cell r="Q892" t="str">
            <v>S</v>
          </cell>
          <cell r="AJ892">
            <v>4.086700654171521</v>
          </cell>
          <cell r="AR892">
            <v>159.02280496429776</v>
          </cell>
          <cell r="AS892">
            <v>-3.7867319232729366E-3</v>
          </cell>
          <cell r="AT892">
            <v>0.43109281606696664</v>
          </cell>
          <cell r="BE892">
            <v>0.9621936924771638</v>
          </cell>
          <cell r="CP892">
            <v>29.791666666666668</v>
          </cell>
          <cell r="CV892">
            <v>91.049501527271858</v>
          </cell>
          <cell r="DA892">
            <v>2.5151515151515151</v>
          </cell>
          <cell r="DD892">
            <v>1.0742563276828847</v>
          </cell>
          <cell r="FJ892">
            <v>159.02280496429776</v>
          </cell>
          <cell r="FK892">
            <v>0.26326120686500543</v>
          </cell>
          <cell r="FL892">
            <v>0.15460516399652058</v>
          </cell>
          <cell r="FO892">
            <v>0</v>
          </cell>
        </row>
        <row r="893">
          <cell r="A893">
            <v>534576</v>
          </cell>
          <cell r="C893" t="str">
            <v>Schlosser, Gus</v>
          </cell>
          <cell r="Q893" t="str">
            <v>R</v>
          </cell>
          <cell r="AJ893">
            <v>5.1302129086934833</v>
          </cell>
          <cell r="AR893">
            <v>16.8</v>
          </cell>
          <cell r="AS893">
            <v>-0.23065437387311441</v>
          </cell>
          <cell r="AT893">
            <v>0.33827244111903937</v>
          </cell>
          <cell r="BE893">
            <v>1.1200303254868142</v>
          </cell>
          <cell r="CP893">
            <v>27.708333333333332</v>
          </cell>
          <cell r="CV893">
            <v>88.105281566519068</v>
          </cell>
          <cell r="DA893">
            <v>0.3212141414141414</v>
          </cell>
          <cell r="DD893">
            <v>0.94773254892461678</v>
          </cell>
          <cell r="FJ893">
            <v>42</v>
          </cell>
          <cell r="FK893">
            <v>0.26378481919215424</v>
          </cell>
          <cell r="FL893">
            <v>0.14678894771187834</v>
          </cell>
          <cell r="FO893">
            <v>0.80027464450681118</v>
          </cell>
        </row>
        <row r="894">
          <cell r="A894">
            <v>534581</v>
          </cell>
          <cell r="C894" t="str">
            <v>Tillman, Daniel</v>
          </cell>
          <cell r="Q894" t="str">
            <v>R</v>
          </cell>
          <cell r="AJ894">
            <v>5.0551935413959539</v>
          </cell>
          <cell r="AR894">
            <v>18.915866515466671</v>
          </cell>
          <cell r="AS894">
            <v>-0.31457556080493332</v>
          </cell>
          <cell r="AT894">
            <v>0.64915841933370388</v>
          </cell>
          <cell r="BE894">
            <v>0.85438777993191217</v>
          </cell>
          <cell r="CP894">
            <v>27.291666666666668</v>
          </cell>
          <cell r="CV894">
            <v>92.1</v>
          </cell>
          <cell r="DA894">
            <v>0</v>
          </cell>
          <cell r="DD894">
            <v>1.1286413178319408</v>
          </cell>
          <cell r="FJ894">
            <v>47.289666288666673</v>
          </cell>
          <cell r="FK894">
            <v>0.26300000000000001</v>
          </cell>
          <cell r="FL894">
            <v>-0.24803137643280448</v>
          </cell>
          <cell r="FO894">
            <v>1</v>
          </cell>
        </row>
        <row r="895">
          <cell r="A895">
            <v>534631</v>
          </cell>
          <cell r="C895" t="str">
            <v>Villanueva, Elih</v>
          </cell>
          <cell r="Q895" t="str">
            <v>S</v>
          </cell>
          <cell r="AJ895">
            <v>5.8287488172722339</v>
          </cell>
          <cell r="AR895">
            <v>50.451999868074076</v>
          </cell>
          <cell r="AS895">
            <v>0.41626450296911438</v>
          </cell>
          <cell r="AT895">
            <v>0.82644883155823001</v>
          </cell>
          <cell r="BE895">
            <v>0.88538312613700565</v>
          </cell>
          <cell r="CP895">
            <v>29.958333333333332</v>
          </cell>
          <cell r="CV895">
            <v>92.1</v>
          </cell>
          <cell r="DA895">
            <v>0</v>
          </cell>
          <cell r="DD895">
            <v>0.86982522456591971</v>
          </cell>
          <cell r="FJ895">
            <v>126.12999967018519</v>
          </cell>
          <cell r="FK895">
            <v>0.26300000000000001</v>
          </cell>
          <cell r="FL895">
            <v>0.17627102157924074</v>
          </cell>
          <cell r="FO895">
            <v>0</v>
          </cell>
        </row>
        <row r="896">
          <cell r="A896">
            <v>534648</v>
          </cell>
          <cell r="C896" t="str">
            <v>Rhee, Dae-Eun</v>
          </cell>
          <cell r="Q896" t="str">
            <v>S</v>
          </cell>
          <cell r="AJ896">
            <v>5.8384281010442542</v>
          </cell>
          <cell r="AR896">
            <v>44.400000000000006</v>
          </cell>
          <cell r="AS896">
            <v>0.49664034649334537</v>
          </cell>
          <cell r="AT896">
            <v>0.89761473162759708</v>
          </cell>
          <cell r="BE896">
            <v>0.92924447072603078</v>
          </cell>
          <cell r="CP896">
            <v>27.291666666666668</v>
          </cell>
          <cell r="CV896">
            <v>92.1</v>
          </cell>
          <cell r="DA896">
            <v>0</v>
          </cell>
          <cell r="DD896">
            <v>0.87171813959582289</v>
          </cell>
          <cell r="FJ896">
            <v>111</v>
          </cell>
          <cell r="FK896">
            <v>0.26300000000000001</v>
          </cell>
          <cell r="FL896">
            <v>0.19460002044347349</v>
          </cell>
          <cell r="FO896">
            <v>0</v>
          </cell>
        </row>
        <row r="897">
          <cell r="A897">
            <v>534737</v>
          </cell>
          <cell r="C897" t="str">
            <v>Dean, Pat</v>
          </cell>
          <cell r="Q897" t="str">
            <v>S</v>
          </cell>
          <cell r="AJ897">
            <v>5.4055536322287479</v>
          </cell>
          <cell r="AR897">
            <v>63.974228231220764</v>
          </cell>
          <cell r="AS897">
            <v>-0.46795015996471134</v>
          </cell>
          <cell r="AT897">
            <v>0.40172294482376675</v>
          </cell>
          <cell r="BE897">
            <v>0.72144116179948858</v>
          </cell>
          <cell r="CP897">
            <v>27.125</v>
          </cell>
          <cell r="CV897">
            <v>90.381255487329099</v>
          </cell>
          <cell r="DA897">
            <v>0.25454545454545452</v>
          </cell>
          <cell r="DD897">
            <v>0.76676945399553909</v>
          </cell>
          <cell r="FJ897">
            <v>159.93557057805191</v>
          </cell>
          <cell r="FK897">
            <v>0.26300000000000001</v>
          </cell>
          <cell r="FL897">
            <v>0.13686764382100855</v>
          </cell>
          <cell r="FO897">
            <v>0</v>
          </cell>
        </row>
        <row r="898">
          <cell r="A898">
            <v>534803</v>
          </cell>
          <cell r="C898" t="str">
            <v>Fontanez, Randy</v>
          </cell>
          <cell r="Q898" t="str">
            <v>S</v>
          </cell>
          <cell r="AJ898">
            <v>5.7415849653162114</v>
          </cell>
          <cell r="AR898">
            <v>44.400000000000006</v>
          </cell>
          <cell r="AS898">
            <v>-0.25742105236553264</v>
          </cell>
          <cell r="AT898">
            <v>0.69506962458924293</v>
          </cell>
          <cell r="BE898">
            <v>0.9712528810540203</v>
          </cell>
          <cell r="CP898">
            <v>27.125</v>
          </cell>
          <cell r="CV898">
            <v>92.1</v>
          </cell>
          <cell r="DA898">
            <v>0</v>
          </cell>
          <cell r="DD898">
            <v>1.0543945097117871</v>
          </cell>
          <cell r="FJ898">
            <v>111</v>
          </cell>
          <cell r="FK898">
            <v>0.26300000000000001</v>
          </cell>
          <cell r="FL898">
            <v>-0.45276102964626141</v>
          </cell>
          <cell r="FO898">
            <v>0.33819629726220235</v>
          </cell>
        </row>
        <row r="899">
          <cell r="A899">
            <v>534812</v>
          </cell>
          <cell r="C899" t="str">
            <v>Quackenbush, Kevin</v>
          </cell>
          <cell r="Q899" t="str">
            <v>R</v>
          </cell>
          <cell r="AJ899">
            <v>4.0752817869205078</v>
          </cell>
          <cell r="AR899">
            <v>41.106793868080963</v>
          </cell>
          <cell r="AS899">
            <v>0.98256229124013494</v>
          </cell>
          <cell r="AT899">
            <v>0.52517496186072654</v>
          </cell>
          <cell r="BE899">
            <v>1.0140414975789569</v>
          </cell>
          <cell r="CP899">
            <v>27.625</v>
          </cell>
          <cell r="CV899">
            <v>89.394071708786655</v>
          </cell>
          <cell r="DA899">
            <v>2.8060585858585858</v>
          </cell>
          <cell r="DD899">
            <v>1.117407977349073</v>
          </cell>
          <cell r="FJ899">
            <v>61.758147559888826</v>
          </cell>
          <cell r="FK899">
            <v>0.26300000000000001</v>
          </cell>
          <cell r="FL899">
            <v>5.4757337262833862E-2</v>
          </cell>
          <cell r="FO899">
            <v>1</v>
          </cell>
        </row>
        <row r="900">
          <cell r="A900">
            <v>534899</v>
          </cell>
          <cell r="C900" t="str">
            <v>Wright, Justin</v>
          </cell>
          <cell r="Q900" t="str">
            <v>R</v>
          </cell>
          <cell r="AJ900">
            <v>5.1756656470518516</v>
          </cell>
          <cell r="AR900">
            <v>21.537876330340719</v>
          </cell>
          <cell r="AS900">
            <v>0.42124390315091004</v>
          </cell>
          <cell r="AT900">
            <v>0.78274423893328759</v>
          </cell>
          <cell r="BE900">
            <v>0.75330224083973929</v>
          </cell>
          <cell r="CP900">
            <v>26.875</v>
          </cell>
          <cell r="CV900">
            <v>92.1</v>
          </cell>
          <cell r="DA900">
            <v>0</v>
          </cell>
          <cell r="DD900">
            <v>1.0250089424844571</v>
          </cell>
          <cell r="FJ900">
            <v>53.844690825851792</v>
          </cell>
          <cell r="FK900">
            <v>0.26300000000000001</v>
          </cell>
          <cell r="FL900">
            <v>2.1615502987008914E-2</v>
          </cell>
          <cell r="FO900">
            <v>1</v>
          </cell>
        </row>
        <row r="901">
          <cell r="A901">
            <v>534910</v>
          </cell>
          <cell r="C901" t="str">
            <v>Hahn, Jesse</v>
          </cell>
          <cell r="Q901" t="str">
            <v>S</v>
          </cell>
          <cell r="AJ901">
            <v>4.5981624507577248</v>
          </cell>
          <cell r="AR901">
            <v>118.47371421558177</v>
          </cell>
          <cell r="AS901">
            <v>0.22371236679432266</v>
          </cell>
          <cell r="AT901">
            <v>0.81139338927556326</v>
          </cell>
          <cell r="BE901">
            <v>1.1829695297331857</v>
          </cell>
          <cell r="CP901">
            <v>26.958333333333332</v>
          </cell>
          <cell r="CV901">
            <v>93.099364626364334</v>
          </cell>
          <cell r="DA901">
            <v>1.311109090909091</v>
          </cell>
          <cell r="DD901">
            <v>0.8899746099251804</v>
          </cell>
          <cell r="FJ901">
            <v>123.07544556049383</v>
          </cell>
          <cell r="FK901">
            <v>0.25684143520319891</v>
          </cell>
          <cell r="FL901">
            <v>-6.2421377787369982E-2</v>
          </cell>
          <cell r="FO901">
            <v>0</v>
          </cell>
        </row>
        <row r="902">
          <cell r="A902">
            <v>534947</v>
          </cell>
          <cell r="C902" t="str">
            <v>Adleman, Tim</v>
          </cell>
          <cell r="Q902" t="str">
            <v>S</v>
          </cell>
          <cell r="AJ902">
            <v>5.0127076012710212</v>
          </cell>
          <cell r="AR902">
            <v>66.380007441629218</v>
          </cell>
          <cell r="AS902">
            <v>0.35010955396868698</v>
          </cell>
          <cell r="AT902">
            <v>0.70322044112816573</v>
          </cell>
          <cell r="BE902">
            <v>1.1281329343887541</v>
          </cell>
          <cell r="CP902">
            <v>28.625</v>
          </cell>
          <cell r="CV902">
            <v>91.095541201614836</v>
          </cell>
          <cell r="DA902">
            <v>0.11716969696969697</v>
          </cell>
          <cell r="DD902">
            <v>0.90471949712365218</v>
          </cell>
          <cell r="FJ902">
            <v>122.74997664776639</v>
          </cell>
          <cell r="FK902">
            <v>0.26300000000000001</v>
          </cell>
          <cell r="FL902">
            <v>0.47443009023450505</v>
          </cell>
          <cell r="FO902">
            <v>0</v>
          </cell>
        </row>
        <row r="903">
          <cell r="A903">
            <v>538506</v>
          </cell>
          <cell r="C903" t="str">
            <v>Murata, Toru</v>
          </cell>
          <cell r="Q903" t="str">
            <v>S</v>
          </cell>
          <cell r="AJ903">
            <v>5.4769754479552288</v>
          </cell>
          <cell r="AR903">
            <v>58.501952308475808</v>
          </cell>
          <cell r="AS903">
            <v>-3.1634980536421414E-2</v>
          </cell>
          <cell r="AT903">
            <v>0.19151559927335249</v>
          </cell>
          <cell r="BE903">
            <v>0.57937444382816916</v>
          </cell>
          <cell r="CP903">
            <v>31.125</v>
          </cell>
          <cell r="CV903">
            <v>86.490878290788501</v>
          </cell>
          <cell r="DA903">
            <v>2.0200000000000003E-2</v>
          </cell>
          <cell r="DD903">
            <v>0.79309348949521663</v>
          </cell>
          <cell r="FJ903">
            <v>146.25488077118951</v>
          </cell>
          <cell r="FK903">
            <v>0.26300000000000001</v>
          </cell>
          <cell r="FL903">
            <v>1.1995650054360518E-2</v>
          </cell>
          <cell r="FO903">
            <v>0.14377455471551936</v>
          </cell>
        </row>
        <row r="904">
          <cell r="A904">
            <v>539438</v>
          </cell>
          <cell r="C904" t="str">
            <v>Diamond, Scott</v>
          </cell>
          <cell r="Q904" t="str">
            <v>S</v>
          </cell>
          <cell r="AJ904">
            <v>5.5880185173610277</v>
          </cell>
          <cell r="AR904">
            <v>66.974283972217492</v>
          </cell>
          <cell r="AS904">
            <v>-0.13681286570563264</v>
          </cell>
          <cell r="AT904">
            <v>0.35923228650652472</v>
          </cell>
          <cell r="BE904">
            <v>1.0955024455301057</v>
          </cell>
          <cell r="CP904">
            <v>29.958333333333332</v>
          </cell>
          <cell r="CV904">
            <v>89.452070045649549</v>
          </cell>
          <cell r="DA904">
            <v>2.084848484848485</v>
          </cell>
          <cell r="DD904">
            <v>0.77994362231115866</v>
          </cell>
          <cell r="FJ904">
            <v>167.43570993054374</v>
          </cell>
          <cell r="FK904">
            <v>0.26287102101172638</v>
          </cell>
          <cell r="FL904">
            <v>-0.23968706449260227</v>
          </cell>
          <cell r="FO904">
            <v>0</v>
          </cell>
        </row>
        <row r="905">
          <cell r="A905">
            <v>541593</v>
          </cell>
          <cell r="C905" t="str">
            <v>Cuan, Angel</v>
          </cell>
          <cell r="Q905" t="str">
            <v>S</v>
          </cell>
          <cell r="AJ905">
            <v>6.0561375021487374</v>
          </cell>
          <cell r="AR905">
            <v>44.400000000000006</v>
          </cell>
          <cell r="AS905">
            <v>-0.45947039258477168</v>
          </cell>
          <cell r="AT905">
            <v>0.89669598915655335</v>
          </cell>
          <cell r="BE905">
            <v>0.49537369858879782</v>
          </cell>
          <cell r="CP905">
            <v>27.125</v>
          </cell>
          <cell r="CV905">
            <v>92.1</v>
          </cell>
          <cell r="DA905">
            <v>0</v>
          </cell>
          <cell r="DD905">
            <v>0.90214066443697116</v>
          </cell>
          <cell r="FJ905">
            <v>111</v>
          </cell>
          <cell r="FK905">
            <v>0.26300000000000001</v>
          </cell>
          <cell r="FL905">
            <v>-0.20158017842597212</v>
          </cell>
          <cell r="FO905">
            <v>0</v>
          </cell>
        </row>
        <row r="906">
          <cell r="A906">
            <v>541603</v>
          </cell>
          <cell r="C906" t="str">
            <v>Tijerina, Ismael</v>
          </cell>
          <cell r="Q906" t="str">
            <v>R</v>
          </cell>
          <cell r="AJ906">
            <v>7.5079408246456607</v>
          </cell>
          <cell r="AR906">
            <v>16.8</v>
          </cell>
          <cell r="AS906">
            <v>-0.27367443405162251</v>
          </cell>
          <cell r="AT906">
            <v>0.937358120880326</v>
          </cell>
          <cell r="BE906">
            <v>0.77692686923284149</v>
          </cell>
          <cell r="CP906">
            <v>26.875</v>
          </cell>
          <cell r="CV906">
            <v>92.1</v>
          </cell>
          <cell r="DA906">
            <v>0</v>
          </cell>
          <cell r="DD906">
            <v>0.84761482423065582</v>
          </cell>
          <cell r="FJ906">
            <v>42</v>
          </cell>
          <cell r="FK906">
            <v>0.26300000000000001</v>
          </cell>
          <cell r="FL906">
            <v>2.4593311202294297</v>
          </cell>
          <cell r="FO906">
            <v>1</v>
          </cell>
        </row>
        <row r="907">
          <cell r="A907">
            <v>541640</v>
          </cell>
          <cell r="C907" t="str">
            <v>Ramirez, Erasmo</v>
          </cell>
          <cell r="Q907" t="str">
            <v>S</v>
          </cell>
          <cell r="AJ907">
            <v>4.44004526570225</v>
          </cell>
          <cell r="AR907">
            <v>163.03062023410055</v>
          </cell>
          <cell r="AS907">
            <v>-0.25052814462372447</v>
          </cell>
          <cell r="AT907">
            <v>0.36424860137506349</v>
          </cell>
          <cell r="BE907">
            <v>0.84637724389656577</v>
          </cell>
          <cell r="CP907">
            <v>26.125</v>
          </cell>
          <cell r="CV907">
            <v>90.280754750068326</v>
          </cell>
          <cell r="DA907">
            <v>2.6727272727272728</v>
          </cell>
          <cell r="DD907">
            <v>0.90736355666627622</v>
          </cell>
          <cell r="FJ907">
            <v>163.03062023410055</v>
          </cell>
          <cell r="FK907">
            <v>0.26153773675346642</v>
          </cell>
          <cell r="FL907">
            <v>5.7889338362425401E-2</v>
          </cell>
          <cell r="FO907">
            <v>0.48743987426266855</v>
          </cell>
        </row>
        <row r="908">
          <cell r="A908">
            <v>541641</v>
          </cell>
          <cell r="C908" t="str">
            <v>Pereira, Ricardo</v>
          </cell>
          <cell r="Q908" t="str">
            <v>R</v>
          </cell>
          <cell r="AJ908">
            <v>7.1600577707146735</v>
          </cell>
          <cell r="AR908">
            <v>16.8</v>
          </cell>
          <cell r="AS908">
            <v>1.3853037443387892</v>
          </cell>
          <cell r="AT908">
            <v>0.90987676597958167</v>
          </cell>
          <cell r="BE908">
            <v>0.89105369187616779</v>
          </cell>
          <cell r="CP908">
            <v>25.208333333333332</v>
          </cell>
          <cell r="CV908">
            <v>92.1</v>
          </cell>
          <cell r="DA908">
            <v>0</v>
          </cell>
          <cell r="DD908">
            <v>0.81144216890544907</v>
          </cell>
          <cell r="FJ908">
            <v>42</v>
          </cell>
          <cell r="FK908">
            <v>0.26300000000000001</v>
          </cell>
          <cell r="FL908">
            <v>0.16222523696462349</v>
          </cell>
          <cell r="FO908">
            <v>1</v>
          </cell>
        </row>
        <row r="909">
          <cell r="A909">
            <v>541652</v>
          </cell>
          <cell r="C909" t="str">
            <v>Rondon, Bruce</v>
          </cell>
          <cell r="Q909" t="str">
            <v>R</v>
          </cell>
          <cell r="AJ909">
            <v>3.6824808486038978</v>
          </cell>
          <cell r="AR909">
            <v>48.087320245481422</v>
          </cell>
          <cell r="AS909">
            <v>-0.85434992875126825</v>
          </cell>
          <cell r="AT909">
            <v>0.7222468030939273</v>
          </cell>
          <cell r="BE909">
            <v>0.95638831478875108</v>
          </cell>
          <cell r="CP909">
            <v>25.541666666666668</v>
          </cell>
          <cell r="CV909">
            <v>96.605583226480249</v>
          </cell>
          <cell r="DA909">
            <v>1.4060585858585861</v>
          </cell>
          <cell r="DD909">
            <v>1.2603787672646676</v>
          </cell>
          <cell r="FJ909">
            <v>48.087320245481422</v>
          </cell>
          <cell r="FK909">
            <v>0.26300000000000001</v>
          </cell>
          <cell r="FL909">
            <v>-9.7545182999972918E-2</v>
          </cell>
          <cell r="FO909">
            <v>1</v>
          </cell>
        </row>
        <row r="910">
          <cell r="A910">
            <v>541656</v>
          </cell>
          <cell r="C910" t="str">
            <v>Lopez, Reinaldo</v>
          </cell>
          <cell r="Q910" t="str">
            <v>S</v>
          </cell>
          <cell r="AJ910">
            <v>6.898633293253198</v>
          </cell>
          <cell r="AR910">
            <v>44.497646090534985</v>
          </cell>
          <cell r="AS910">
            <v>0.93219580806239855</v>
          </cell>
          <cell r="AT910">
            <v>0.88510495347138551</v>
          </cell>
          <cell r="BE910">
            <v>1.0895010743552673</v>
          </cell>
          <cell r="CP910">
            <v>25.208333333333332</v>
          </cell>
          <cell r="CV910">
            <v>92.1</v>
          </cell>
          <cell r="DA910">
            <v>0</v>
          </cell>
          <cell r="DD910">
            <v>0.95273168205343872</v>
          </cell>
          <cell r="FJ910">
            <v>111.24411522633746</v>
          </cell>
          <cell r="FK910">
            <v>0.26300000000000001</v>
          </cell>
          <cell r="FL910">
            <v>1.1731306592172646E-2</v>
          </cell>
          <cell r="FO910">
            <v>0</v>
          </cell>
        </row>
        <row r="911">
          <cell r="A911">
            <v>542201</v>
          </cell>
          <cell r="C911" t="str">
            <v>Pacheco, Ronan</v>
          </cell>
          <cell r="Q911" t="str">
            <v>R</v>
          </cell>
          <cell r="AJ911">
            <v>7.6453286297410976</v>
          </cell>
          <cell r="AR911">
            <v>16.8</v>
          </cell>
          <cell r="AS911">
            <v>1.0917921535674369</v>
          </cell>
          <cell r="AT911">
            <v>0.91151355610444262</v>
          </cell>
          <cell r="BE911">
            <v>1.5065949287427065</v>
          </cell>
          <cell r="CP911">
            <v>27.958333333333332</v>
          </cell>
          <cell r="CV911">
            <v>92.1</v>
          </cell>
          <cell r="DA911">
            <v>0</v>
          </cell>
          <cell r="DD911">
            <v>1.103794723156839</v>
          </cell>
          <cell r="FJ911">
            <v>42</v>
          </cell>
          <cell r="FK911">
            <v>0.26300000000000001</v>
          </cell>
          <cell r="FL911">
            <v>-0.40342127555969282</v>
          </cell>
          <cell r="FO911">
            <v>1</v>
          </cell>
        </row>
        <row r="912">
          <cell r="A912">
            <v>542225</v>
          </cell>
          <cell r="C912" t="str">
            <v>Peralta, Starling</v>
          </cell>
          <cell r="Q912" t="str">
            <v>R</v>
          </cell>
          <cell r="AJ912">
            <v>5.7947275896221431</v>
          </cell>
          <cell r="AR912">
            <v>22.239609793248714</v>
          </cell>
          <cell r="AS912">
            <v>0.60960721143048413</v>
          </cell>
          <cell r="AT912">
            <v>0.75551456301957731</v>
          </cell>
          <cell r="BE912">
            <v>0.96058590483893314</v>
          </cell>
          <cell r="CP912">
            <v>25.625</v>
          </cell>
          <cell r="CV912">
            <v>92.1</v>
          </cell>
          <cell r="DA912">
            <v>0</v>
          </cell>
          <cell r="DD912">
            <v>0.8709435194973294</v>
          </cell>
          <cell r="FJ912">
            <v>55.599024483121781</v>
          </cell>
          <cell r="FK912">
            <v>0.26300000000000001</v>
          </cell>
          <cell r="FL912">
            <v>-0.28019101283658215</v>
          </cell>
          <cell r="FO912">
            <v>1</v>
          </cell>
        </row>
        <row r="913">
          <cell r="A913">
            <v>542231</v>
          </cell>
          <cell r="C913" t="str">
            <v>Rosario, Jose</v>
          </cell>
          <cell r="Q913" t="str">
            <v>R</v>
          </cell>
          <cell r="AJ913">
            <v>5.7566864138309572</v>
          </cell>
          <cell r="AR913">
            <v>17.975999831999999</v>
          </cell>
          <cell r="AS913">
            <v>-0.79873360957351791</v>
          </cell>
          <cell r="AT913">
            <v>0.70171794568239054</v>
          </cell>
          <cell r="BE913">
            <v>1.0288136220334818</v>
          </cell>
          <cell r="CP913">
            <v>25.875</v>
          </cell>
          <cell r="CV913">
            <v>92.1</v>
          </cell>
          <cell r="DA913">
            <v>0</v>
          </cell>
          <cell r="DD913">
            <v>1.0243221720703666</v>
          </cell>
          <cell r="FJ913">
            <v>44.939999579999999</v>
          </cell>
          <cell r="FK913">
            <v>0.26300000000000001</v>
          </cell>
          <cell r="FL913">
            <v>0.32503262969122254</v>
          </cell>
          <cell r="FO913">
            <v>1</v>
          </cell>
        </row>
        <row r="914">
          <cell r="A914">
            <v>542232</v>
          </cell>
          <cell r="C914" t="str">
            <v>Jose, Jose</v>
          </cell>
          <cell r="Q914" t="str">
            <v>R</v>
          </cell>
          <cell r="AJ914">
            <v>5.1210614200796787</v>
          </cell>
          <cell r="AR914">
            <v>16.8</v>
          </cell>
          <cell r="AS914">
            <v>-1.200614962705657</v>
          </cell>
          <cell r="AT914">
            <v>0.72349368941315739</v>
          </cell>
          <cell r="BE914">
            <v>0.80688843251780873</v>
          </cell>
          <cell r="CP914">
            <v>25.958333333333332</v>
          </cell>
          <cell r="CV914">
            <v>92.1</v>
          </cell>
          <cell r="DA914">
            <v>0</v>
          </cell>
          <cell r="DD914">
            <v>1.2690616680420321</v>
          </cell>
          <cell r="FJ914">
            <v>42</v>
          </cell>
          <cell r="FK914">
            <v>0.26300000000000001</v>
          </cell>
          <cell r="FL914">
            <v>-0.4324326243725638</v>
          </cell>
          <cell r="FO914">
            <v>1</v>
          </cell>
        </row>
        <row r="915">
          <cell r="A915">
            <v>542235</v>
          </cell>
          <cell r="C915" t="str">
            <v>Mercedes, Melvin</v>
          </cell>
          <cell r="Q915" t="str">
            <v>R</v>
          </cell>
          <cell r="AJ915">
            <v>5.5880620198840685</v>
          </cell>
          <cell r="AR915">
            <v>18.279865629760003</v>
          </cell>
          <cell r="AS915">
            <v>-0.25740613189927231</v>
          </cell>
          <cell r="AT915">
            <v>0.6608049866895882</v>
          </cell>
          <cell r="BE915">
            <v>1.1075897680486295</v>
          </cell>
          <cell r="CP915">
            <v>25.625</v>
          </cell>
          <cell r="CV915">
            <v>92.116409824406588</v>
          </cell>
          <cell r="DA915">
            <v>3.6363636363636362E-2</v>
          </cell>
          <cell r="DD915">
            <v>1.0165323025094506</v>
          </cell>
          <cell r="FJ915">
            <v>45.699664074400005</v>
          </cell>
          <cell r="FK915">
            <v>0.26300000000000001</v>
          </cell>
          <cell r="FL915">
            <v>9.9275867801715573E-2</v>
          </cell>
          <cell r="FO915">
            <v>1</v>
          </cell>
        </row>
        <row r="916">
          <cell r="A916">
            <v>542258</v>
          </cell>
          <cell r="C916" t="str">
            <v>Melo, Carlos</v>
          </cell>
          <cell r="Q916" t="str">
            <v>R</v>
          </cell>
          <cell r="AJ916">
            <v>8.2339192897634668</v>
          </cell>
          <cell r="AR916">
            <v>16.8</v>
          </cell>
          <cell r="AS916">
            <v>-1.3196371963411155</v>
          </cell>
          <cell r="AT916">
            <v>0.86597403823805186</v>
          </cell>
          <cell r="BE916">
            <v>1.1079686713821815</v>
          </cell>
          <cell r="CP916">
            <v>25.375</v>
          </cell>
          <cell r="CV916">
            <v>92.1</v>
          </cell>
          <cell r="DA916">
            <v>0</v>
          </cell>
          <cell r="DD916">
            <v>1.537119032727214</v>
          </cell>
          <cell r="FJ916">
            <v>42</v>
          </cell>
          <cell r="FK916">
            <v>0.26300000000000001</v>
          </cell>
          <cell r="FL916">
            <v>0.23324497925083085</v>
          </cell>
          <cell r="FO916">
            <v>1</v>
          </cell>
        </row>
        <row r="917">
          <cell r="A917">
            <v>542266</v>
          </cell>
          <cell r="C917" t="str">
            <v>Contreras, Carlos</v>
          </cell>
          <cell r="Q917" t="str">
            <v>R</v>
          </cell>
          <cell r="AJ917">
            <v>5.1105773335482976</v>
          </cell>
          <cell r="AR917">
            <v>18.951956434243936</v>
          </cell>
          <cell r="AS917">
            <v>0.81033028705013532</v>
          </cell>
          <cell r="AT917">
            <v>0.72510018846860647</v>
          </cell>
          <cell r="BE917">
            <v>0.64080309794332369</v>
          </cell>
          <cell r="CP917">
            <v>25.458333333333332</v>
          </cell>
          <cell r="CV917">
            <v>90.777314027064861</v>
          </cell>
          <cell r="DA917">
            <v>0.86060404040404048</v>
          </cell>
          <cell r="DD917">
            <v>1.3096296829268133</v>
          </cell>
          <cell r="FJ917">
            <v>47.379891085609842</v>
          </cell>
          <cell r="FK917">
            <v>0.2626888490222074</v>
          </cell>
          <cell r="FL917">
            <v>0.14232638958025837</v>
          </cell>
          <cell r="FO917">
            <v>1</v>
          </cell>
        </row>
        <row r="918">
          <cell r="A918">
            <v>542289</v>
          </cell>
          <cell r="C918" t="str">
            <v>Corcino, Daniel</v>
          </cell>
          <cell r="Q918" t="str">
            <v>R</v>
          </cell>
          <cell r="AJ918">
            <v>5.3690666039449022</v>
          </cell>
          <cell r="AR918">
            <v>17.060187399668475</v>
          </cell>
          <cell r="AS918">
            <v>0.27641690557838988</v>
          </cell>
          <cell r="AT918">
            <v>0.50906960091407738</v>
          </cell>
          <cell r="BE918">
            <v>0.530403195646171</v>
          </cell>
          <cell r="CP918">
            <v>25.875</v>
          </cell>
          <cell r="CV918">
            <v>88.543627495012544</v>
          </cell>
          <cell r="DA918">
            <v>0.14545656565656567</v>
          </cell>
          <cell r="DD918">
            <v>1.1087103495621697</v>
          </cell>
          <cell r="FJ918">
            <v>42.650468499171183</v>
          </cell>
          <cell r="FK918">
            <v>0.26379524605640059</v>
          </cell>
          <cell r="FL918">
            <v>-0.23231468317835718</v>
          </cell>
          <cell r="FO918">
            <v>0.6207614500789771</v>
          </cell>
        </row>
        <row r="919">
          <cell r="A919">
            <v>542301</v>
          </cell>
          <cell r="C919" t="str">
            <v>Martinez, Juancito</v>
          </cell>
          <cell r="Q919" t="str">
            <v>R</v>
          </cell>
          <cell r="AJ919">
            <v>7.119276389108169</v>
          </cell>
          <cell r="AR919">
            <v>18.147670849093334</v>
          </cell>
          <cell r="AS919">
            <v>0.32144102116195056</v>
          </cell>
          <cell r="AT919">
            <v>0.83638959887701758</v>
          </cell>
          <cell r="BE919">
            <v>0.82715621159648012</v>
          </cell>
          <cell r="CP919">
            <v>27.041666666666668</v>
          </cell>
          <cell r="CV919">
            <v>92.1</v>
          </cell>
          <cell r="DA919">
            <v>0</v>
          </cell>
          <cell r="DD919">
            <v>1.0409248004947034</v>
          </cell>
          <cell r="FJ919">
            <v>45.369177122733333</v>
          </cell>
          <cell r="FK919">
            <v>0.26300000000000001</v>
          </cell>
          <cell r="FL919">
            <v>-0.12977941849217137</v>
          </cell>
          <cell r="FO919">
            <v>1</v>
          </cell>
        </row>
        <row r="920">
          <cell r="A920">
            <v>542306</v>
          </cell>
          <cell r="C920" t="str">
            <v>Guerrero, Harold</v>
          </cell>
          <cell r="Q920" t="str">
            <v>R</v>
          </cell>
          <cell r="AJ920">
            <v>7.2822090997917019</v>
          </cell>
          <cell r="AR920">
            <v>16.8</v>
          </cell>
          <cell r="AS920">
            <v>0.56894703982532924</v>
          </cell>
          <cell r="AT920">
            <v>0.93353827114835264</v>
          </cell>
          <cell r="BE920">
            <v>0.88344675480517676</v>
          </cell>
          <cell r="CP920">
            <v>26.125</v>
          </cell>
          <cell r="CV920">
            <v>92.1</v>
          </cell>
          <cell r="DA920">
            <v>0</v>
          </cell>
          <cell r="DD920">
            <v>1.3799975015971864</v>
          </cell>
          <cell r="FJ920">
            <v>42</v>
          </cell>
          <cell r="FK920">
            <v>0.26300000000000001</v>
          </cell>
          <cell r="FL920">
            <v>-5.4207205437357887E-2</v>
          </cell>
          <cell r="FO920">
            <v>1</v>
          </cell>
        </row>
        <row r="921">
          <cell r="A921">
            <v>542316</v>
          </cell>
          <cell r="C921" t="str">
            <v>Lara, Braulio</v>
          </cell>
          <cell r="Q921" t="str">
            <v>R</v>
          </cell>
          <cell r="AJ921">
            <v>5.6911591604193053</v>
          </cell>
          <cell r="AR921">
            <v>18.774877926186669</v>
          </cell>
          <cell r="AS921">
            <v>-0.38983812033026249</v>
          </cell>
          <cell r="AT921">
            <v>0.63645352300745905</v>
          </cell>
          <cell r="BE921">
            <v>0.99895563120341713</v>
          </cell>
          <cell r="CP921">
            <v>27.541666666666668</v>
          </cell>
          <cell r="CV921">
            <v>92.1</v>
          </cell>
          <cell r="DA921">
            <v>0</v>
          </cell>
          <cell r="DD921">
            <v>1.1182411887167245</v>
          </cell>
          <cell r="FJ921">
            <v>46.937194815466668</v>
          </cell>
          <cell r="FK921">
            <v>0.26300000000000001</v>
          </cell>
          <cell r="FL921">
            <v>-0.4222314651032511</v>
          </cell>
          <cell r="FO921">
            <v>1</v>
          </cell>
        </row>
        <row r="922">
          <cell r="A922">
            <v>542326</v>
          </cell>
          <cell r="C922" t="str">
            <v>Molina, Jose</v>
          </cell>
          <cell r="Q922" t="str">
            <v>R</v>
          </cell>
          <cell r="AJ922">
            <v>5.8192402615955254</v>
          </cell>
          <cell r="AR922">
            <v>21.637933257733337</v>
          </cell>
          <cell r="AS922">
            <v>-0.13845518315453587</v>
          </cell>
          <cell r="AT922">
            <v>0.49322625520881669</v>
          </cell>
          <cell r="BE922">
            <v>0.72464224342755057</v>
          </cell>
          <cell r="CP922">
            <v>25.041666666666668</v>
          </cell>
          <cell r="CV922">
            <v>92.1</v>
          </cell>
          <cell r="DA922">
            <v>0</v>
          </cell>
          <cell r="DD922">
            <v>0.93654186356330416</v>
          </cell>
          <cell r="FJ922">
            <v>54.094833144333343</v>
          </cell>
          <cell r="FK922">
            <v>0.26300000000000001</v>
          </cell>
          <cell r="FL922">
            <v>-8.5916880692203396E-3</v>
          </cell>
          <cell r="FO922">
            <v>0.97772434940945985</v>
          </cell>
        </row>
        <row r="923">
          <cell r="A923">
            <v>542342</v>
          </cell>
          <cell r="C923" t="str">
            <v>Velette, Raynel</v>
          </cell>
          <cell r="Q923" t="str">
            <v>R</v>
          </cell>
          <cell r="AJ923">
            <v>7.0557155900923814</v>
          </cell>
          <cell r="AR923">
            <v>16.8</v>
          </cell>
          <cell r="AS923">
            <v>0.66479982907653135</v>
          </cell>
          <cell r="AT923">
            <v>0.92012493892167213</v>
          </cell>
          <cell r="BE923">
            <v>0.63870626277727127</v>
          </cell>
          <cell r="CP923">
            <v>25.041666666666668</v>
          </cell>
          <cell r="CV923">
            <v>92.1</v>
          </cell>
          <cell r="DA923">
            <v>0</v>
          </cell>
          <cell r="DD923">
            <v>1.0495999958489395</v>
          </cell>
          <cell r="FJ923">
            <v>42</v>
          </cell>
          <cell r="FK923">
            <v>0.26300000000000001</v>
          </cell>
          <cell r="FL923">
            <v>0.99512747561895409</v>
          </cell>
          <cell r="FO923">
            <v>1</v>
          </cell>
        </row>
        <row r="924">
          <cell r="A924">
            <v>542362</v>
          </cell>
          <cell r="C924" t="str">
            <v>Hernandez, Jefri</v>
          </cell>
          <cell r="Q924" t="str">
            <v>R</v>
          </cell>
          <cell r="AJ924">
            <v>5.3347267886375755</v>
          </cell>
          <cell r="AR924">
            <v>18.176791000293331</v>
          </cell>
          <cell r="AS924">
            <v>-0.47918635554263361</v>
          </cell>
          <cell r="AT924">
            <v>0.69114948240121965</v>
          </cell>
          <cell r="BE924">
            <v>0.99279698651575932</v>
          </cell>
          <cell r="CP924">
            <v>25.208333333333332</v>
          </cell>
          <cell r="CV924">
            <v>92.1</v>
          </cell>
          <cell r="DA924">
            <v>0</v>
          </cell>
          <cell r="DD924">
            <v>1.1173901744268444</v>
          </cell>
          <cell r="FJ924">
            <v>45.44197750073333</v>
          </cell>
          <cell r="FK924">
            <v>0.26300000000000001</v>
          </cell>
          <cell r="FL924">
            <v>0.67625777521879316</v>
          </cell>
          <cell r="FO924">
            <v>1</v>
          </cell>
        </row>
        <row r="925">
          <cell r="A925">
            <v>542369</v>
          </cell>
          <cell r="C925" t="str">
            <v>Cabrera, Edwar</v>
          </cell>
          <cell r="Q925" t="str">
            <v>S</v>
          </cell>
          <cell r="AJ925">
            <v>5.5218316409087151</v>
          </cell>
          <cell r="AR925">
            <v>45.479108364099403</v>
          </cell>
          <cell r="AS925">
            <v>-0.12477569752193196</v>
          </cell>
          <cell r="AT925">
            <v>0.64881096129103621</v>
          </cell>
          <cell r="BE925">
            <v>0.78934095309661867</v>
          </cell>
          <cell r="CP925">
            <v>28.708333333333332</v>
          </cell>
          <cell r="CV925">
            <v>93.3</v>
          </cell>
          <cell r="DA925">
            <v>3.4345454545454547E-2</v>
          </cell>
          <cell r="DD925">
            <v>0.95376501423141091</v>
          </cell>
          <cell r="FJ925">
            <v>113.69777091024849</v>
          </cell>
          <cell r="FK925">
            <v>0.26300000000000001</v>
          </cell>
          <cell r="FL925">
            <v>0.27611575730471782</v>
          </cell>
          <cell r="FO925">
            <v>0.48704539606358044</v>
          </cell>
        </row>
        <row r="926">
          <cell r="A926">
            <v>542383</v>
          </cell>
          <cell r="C926" t="str">
            <v>Mendoza, Francisco</v>
          </cell>
          <cell r="Q926" t="str">
            <v>R</v>
          </cell>
          <cell r="AJ926">
            <v>4.8235268121107495</v>
          </cell>
          <cell r="AR926">
            <v>21.918150426400373</v>
          </cell>
          <cell r="AS926">
            <v>9.491409792857719E-2</v>
          </cell>
          <cell r="AT926">
            <v>0.76927046723796644</v>
          </cell>
          <cell r="BE926">
            <v>0.78266936374205187</v>
          </cell>
          <cell r="CP926">
            <v>28.541666666666668</v>
          </cell>
          <cell r="CV926">
            <v>92.1</v>
          </cell>
          <cell r="DA926">
            <v>0</v>
          </cell>
          <cell r="DD926">
            <v>1.035464323286047</v>
          </cell>
          <cell r="FJ926">
            <v>54.795376066000934</v>
          </cell>
          <cell r="FK926">
            <v>0.26300000000000001</v>
          </cell>
          <cell r="FL926">
            <v>0.33007618102081543</v>
          </cell>
          <cell r="FO926">
            <v>1</v>
          </cell>
        </row>
        <row r="927">
          <cell r="A927">
            <v>542385</v>
          </cell>
          <cell r="C927" t="str">
            <v>Cabrera, Luis</v>
          </cell>
          <cell r="Q927" t="str">
            <v>R</v>
          </cell>
          <cell r="AJ927">
            <v>7.3387473978942115</v>
          </cell>
          <cell r="AR927">
            <v>16.8</v>
          </cell>
          <cell r="AS927">
            <v>-0.66064698367426788</v>
          </cell>
          <cell r="AT927">
            <v>0.87724463888336257</v>
          </cell>
          <cell r="BE927">
            <v>0.92523056784110547</v>
          </cell>
          <cell r="CP927">
            <v>25.875</v>
          </cell>
          <cell r="CV927">
            <v>92.1</v>
          </cell>
          <cell r="DA927">
            <v>0</v>
          </cell>
          <cell r="DD927">
            <v>1.0939915507025522</v>
          </cell>
          <cell r="FJ927">
            <v>42</v>
          </cell>
          <cell r="FK927">
            <v>0.26300000000000001</v>
          </cell>
          <cell r="FL927">
            <v>0.31538068703694688</v>
          </cell>
          <cell r="FO927">
            <v>1</v>
          </cell>
        </row>
        <row r="928">
          <cell r="A928">
            <v>542404</v>
          </cell>
          <cell r="C928" t="str">
            <v>Quezada, Radhames</v>
          </cell>
          <cell r="Q928" t="str">
            <v>R</v>
          </cell>
          <cell r="AJ928">
            <v>7.1694993791178083</v>
          </cell>
          <cell r="AR928">
            <v>16.8</v>
          </cell>
          <cell r="AS928">
            <v>1.5093110191081445</v>
          </cell>
          <cell r="AT928">
            <v>0.96821309303690939</v>
          </cell>
          <cell r="BE928">
            <v>0.96833232850464479</v>
          </cell>
          <cell r="CP928">
            <v>25.958333333333332</v>
          </cell>
          <cell r="CV928">
            <v>92.1</v>
          </cell>
          <cell r="DA928">
            <v>0</v>
          </cell>
          <cell r="DD928">
            <v>1.4100694899170716</v>
          </cell>
          <cell r="FJ928">
            <v>42</v>
          </cell>
          <cell r="FK928">
            <v>0.26300000000000001</v>
          </cell>
          <cell r="FL928">
            <v>0.31849813793633069</v>
          </cell>
          <cell r="FO928">
            <v>1</v>
          </cell>
        </row>
        <row r="929">
          <cell r="A929">
            <v>542406</v>
          </cell>
          <cell r="C929" t="str">
            <v>Sierra, Jefry</v>
          </cell>
          <cell r="Q929" t="str">
            <v>R</v>
          </cell>
          <cell r="AJ929">
            <v>7.5510668821994127</v>
          </cell>
          <cell r="AR929">
            <v>16.8</v>
          </cell>
          <cell r="AS929">
            <v>0.99807159170593718</v>
          </cell>
          <cell r="AT929">
            <v>0.95975201614876771</v>
          </cell>
          <cell r="BE929">
            <v>0.78376818449195995</v>
          </cell>
          <cell r="CP929">
            <v>26.208333333333332</v>
          </cell>
          <cell r="CV929">
            <v>92.1</v>
          </cell>
          <cell r="DA929">
            <v>0</v>
          </cell>
          <cell r="DD929">
            <v>1.3398605924878348</v>
          </cell>
          <cell r="FJ929">
            <v>42</v>
          </cell>
          <cell r="FK929">
            <v>0.26300000000000001</v>
          </cell>
          <cell r="FL929">
            <v>0.26157374121594223</v>
          </cell>
          <cell r="FO929">
            <v>1</v>
          </cell>
        </row>
        <row r="930">
          <cell r="A930">
            <v>542413</v>
          </cell>
          <cell r="C930" t="str">
            <v>Gonzalez, Felipe</v>
          </cell>
          <cell r="Q930" t="str">
            <v>S</v>
          </cell>
          <cell r="AJ930">
            <v>7.4786185698792167</v>
          </cell>
          <cell r="AR930">
            <v>49.577882930131693</v>
          </cell>
          <cell r="AS930">
            <v>-0.45171702010363746</v>
          </cell>
          <cell r="AT930">
            <v>0.53063952612965015</v>
          </cell>
          <cell r="BE930">
            <v>0.71801091314974275</v>
          </cell>
          <cell r="CP930">
            <v>24.875</v>
          </cell>
          <cell r="CV930">
            <v>92.1</v>
          </cell>
          <cell r="DA930">
            <v>0</v>
          </cell>
          <cell r="DD930">
            <v>1.0299135940536905</v>
          </cell>
          <cell r="FJ930">
            <v>123.94470732532923</v>
          </cell>
          <cell r="FK930">
            <v>0.26300000000000001</v>
          </cell>
          <cell r="FL930">
            <v>0.28063869003089881</v>
          </cell>
          <cell r="FO930">
            <v>0.16861026935621759</v>
          </cell>
        </row>
        <row r="931">
          <cell r="A931">
            <v>542432</v>
          </cell>
          <cell r="C931" t="str">
            <v>Ramirez, Jose</v>
          </cell>
          <cell r="Q931" t="str">
            <v>R</v>
          </cell>
          <cell r="AJ931">
            <v>4.9339588238878722</v>
          </cell>
          <cell r="AR931">
            <v>24.389693653422224</v>
          </cell>
          <cell r="AS931">
            <v>-1.0442098311121286</v>
          </cell>
          <cell r="AT931">
            <v>0.59798822957828679</v>
          </cell>
          <cell r="BE931">
            <v>0.79213638504288686</v>
          </cell>
          <cell r="CP931">
            <v>26.458333333333332</v>
          </cell>
          <cell r="CV931">
            <v>93.419085801612638</v>
          </cell>
          <cell r="DA931">
            <v>0.52727272727272734</v>
          </cell>
          <cell r="DD931">
            <v>1.2382053257478045</v>
          </cell>
          <cell r="FJ931">
            <v>60.974234133555555</v>
          </cell>
          <cell r="FK931">
            <v>0.26300000000000001</v>
          </cell>
          <cell r="FL931">
            <v>0.48476362074182344</v>
          </cell>
          <cell r="FO931">
            <v>1</v>
          </cell>
        </row>
        <row r="932">
          <cell r="A932">
            <v>542439</v>
          </cell>
          <cell r="C932" t="str">
            <v>Fernandez, Raul</v>
          </cell>
          <cell r="Q932" t="str">
            <v>R</v>
          </cell>
          <cell r="AJ932">
            <v>5.8521948176265468</v>
          </cell>
          <cell r="AR932">
            <v>24.707960471392596</v>
          </cell>
          <cell r="AS932">
            <v>0.51717600964302268</v>
          </cell>
          <cell r="AT932">
            <v>0.77782795496431512</v>
          </cell>
          <cell r="BE932">
            <v>0.92000556436006042</v>
          </cell>
          <cell r="CP932">
            <v>26.041666666666668</v>
          </cell>
          <cell r="CV932">
            <v>92.1</v>
          </cell>
          <cell r="DA932">
            <v>0</v>
          </cell>
          <cell r="DD932">
            <v>0.98313046336026211</v>
          </cell>
          <cell r="FJ932">
            <v>61.769901178481483</v>
          </cell>
          <cell r="FK932">
            <v>0.26300000000000001</v>
          </cell>
          <cell r="FL932">
            <v>3.5430534624018004E-2</v>
          </cell>
          <cell r="FO932">
            <v>1</v>
          </cell>
        </row>
        <row r="933">
          <cell r="A933">
            <v>542482</v>
          </cell>
          <cell r="C933" t="str">
            <v>Valera, Francisco</v>
          </cell>
          <cell r="Q933" t="str">
            <v>R</v>
          </cell>
          <cell r="AJ933">
            <v>6.1440400110754325</v>
          </cell>
          <cell r="AR933">
            <v>16.8</v>
          </cell>
          <cell r="AS933">
            <v>-0.98489215532117946</v>
          </cell>
          <cell r="AT933">
            <v>0.9057215692678533</v>
          </cell>
          <cell r="BE933">
            <v>0.87112487089712065</v>
          </cell>
          <cell r="CP933">
            <v>26.708333333333332</v>
          </cell>
          <cell r="CV933">
            <v>92.1</v>
          </cell>
          <cell r="DA933">
            <v>0</v>
          </cell>
          <cell r="DD933">
            <v>0.98065512130220944</v>
          </cell>
          <cell r="FJ933">
            <v>42</v>
          </cell>
          <cell r="FK933">
            <v>0.26300000000000001</v>
          </cell>
          <cell r="FL933">
            <v>0.36243924979164094</v>
          </cell>
          <cell r="FO933">
            <v>1</v>
          </cell>
        </row>
        <row r="934">
          <cell r="A934">
            <v>542493</v>
          </cell>
          <cell r="C934" t="str">
            <v>Montero, Raymundo</v>
          </cell>
          <cell r="Q934" t="str">
            <v>R</v>
          </cell>
          <cell r="AJ934">
            <v>5.1514650482990794</v>
          </cell>
          <cell r="AR934">
            <v>19.635715439573335</v>
          </cell>
          <cell r="AS934">
            <v>-0.40572015416608259</v>
          </cell>
          <cell r="AT934">
            <v>0.69019003777766996</v>
          </cell>
          <cell r="BE934">
            <v>1.1893156714381814</v>
          </cell>
          <cell r="CP934">
            <v>27.041666666666668</v>
          </cell>
          <cell r="CV934">
            <v>92.1</v>
          </cell>
          <cell r="DA934">
            <v>0</v>
          </cell>
          <cell r="DD934">
            <v>1.2347372697244745</v>
          </cell>
          <cell r="FJ934">
            <v>49.089288598933337</v>
          </cell>
          <cell r="FK934">
            <v>0.26300000000000001</v>
          </cell>
          <cell r="FL934">
            <v>-0.50827755338034764</v>
          </cell>
          <cell r="FO934">
            <v>1</v>
          </cell>
        </row>
        <row r="935">
          <cell r="A935">
            <v>542524</v>
          </cell>
          <cell r="C935" t="str">
            <v>Almarante, Jose</v>
          </cell>
          <cell r="Q935" t="str">
            <v>R</v>
          </cell>
          <cell r="AJ935">
            <v>5.4674472078482639</v>
          </cell>
          <cell r="AR935">
            <v>16.8</v>
          </cell>
          <cell r="AS935">
            <v>0.21581374475370491</v>
          </cell>
          <cell r="AT935">
            <v>0.94118720757670349</v>
          </cell>
          <cell r="BE935">
            <v>0.76937144145146119</v>
          </cell>
          <cell r="CP935">
            <v>27.708333333333332</v>
          </cell>
          <cell r="CV935">
            <v>92.1</v>
          </cell>
          <cell r="DA935">
            <v>0</v>
          </cell>
          <cell r="DD935">
            <v>1.16617833966872</v>
          </cell>
          <cell r="FJ935">
            <v>42</v>
          </cell>
          <cell r="FK935">
            <v>0.26300000000000001</v>
          </cell>
          <cell r="FL935">
            <v>-0.34784112302207693</v>
          </cell>
          <cell r="FO935">
            <v>1</v>
          </cell>
        </row>
        <row r="936">
          <cell r="A936">
            <v>542528</v>
          </cell>
          <cell r="C936" t="str">
            <v>Cruzado, Fernand</v>
          </cell>
          <cell r="Q936" t="str">
            <v>R</v>
          </cell>
          <cell r="AJ936">
            <v>6.8243930558587156</v>
          </cell>
          <cell r="AR936">
            <v>16.8</v>
          </cell>
          <cell r="AS936">
            <v>-0.94773038340159854</v>
          </cell>
          <cell r="AT936">
            <v>0.90786017678944475</v>
          </cell>
          <cell r="BE936">
            <v>0.93396583704194458</v>
          </cell>
          <cell r="CP936">
            <v>26.708333333333332</v>
          </cell>
          <cell r="CV936">
            <v>92.1</v>
          </cell>
          <cell r="DA936">
            <v>0</v>
          </cell>
          <cell r="DD936">
            <v>0.95134056475815276</v>
          </cell>
          <cell r="FJ936">
            <v>42</v>
          </cell>
          <cell r="FK936">
            <v>0.26300000000000001</v>
          </cell>
          <cell r="FL936">
            <v>1.2476682889965134</v>
          </cell>
          <cell r="FO936">
            <v>1</v>
          </cell>
        </row>
        <row r="937">
          <cell r="A937">
            <v>542547</v>
          </cell>
          <cell r="C937" t="str">
            <v>Garcia, Oliver</v>
          </cell>
          <cell r="Q937" t="str">
            <v>R</v>
          </cell>
          <cell r="AJ937">
            <v>5.2866934320536254</v>
          </cell>
          <cell r="AR937">
            <v>17.773572428393006</v>
          </cell>
          <cell r="AS937">
            <v>-3.3908316622587149E-2</v>
          </cell>
          <cell r="AT937">
            <v>0.79635018862981899</v>
          </cell>
          <cell r="BE937">
            <v>0.72766416104942455</v>
          </cell>
          <cell r="CP937">
            <v>25.541666666666668</v>
          </cell>
          <cell r="CV937">
            <v>92.1</v>
          </cell>
          <cell r="DA937">
            <v>0</v>
          </cell>
          <cell r="DD937">
            <v>1.1324242993360878</v>
          </cell>
          <cell r="FJ937">
            <v>44.43393107098251</v>
          </cell>
          <cell r="FK937">
            <v>0.26300000000000001</v>
          </cell>
          <cell r="FL937">
            <v>0.16796399721620936</v>
          </cell>
          <cell r="FO937">
            <v>1</v>
          </cell>
        </row>
        <row r="938">
          <cell r="A938">
            <v>542555</v>
          </cell>
          <cell r="C938" t="str">
            <v>Duran, Omar</v>
          </cell>
          <cell r="Q938" t="str">
            <v>R</v>
          </cell>
          <cell r="AJ938">
            <v>5.5529104086548875</v>
          </cell>
          <cell r="AR938">
            <v>18.271514006874074</v>
          </cell>
          <cell r="AS938">
            <v>-0.6360308421642642</v>
          </cell>
          <cell r="AT938">
            <v>0.67644734179715527</v>
          </cell>
          <cell r="BE938">
            <v>1.000507072265048</v>
          </cell>
          <cell r="CP938">
            <v>26.375</v>
          </cell>
          <cell r="CV938">
            <v>92.1</v>
          </cell>
          <cell r="DA938">
            <v>0</v>
          </cell>
          <cell r="DD938">
            <v>1.2597993979854167</v>
          </cell>
          <cell r="FJ938">
            <v>45.678785017185184</v>
          </cell>
          <cell r="FK938">
            <v>0.26300000000000001</v>
          </cell>
          <cell r="FL938">
            <v>-0.26917733362007501</v>
          </cell>
          <cell r="FO938">
            <v>1</v>
          </cell>
        </row>
        <row r="939">
          <cell r="A939">
            <v>542565</v>
          </cell>
          <cell r="C939" t="str">
            <v>Salcedo, Adrian</v>
          </cell>
          <cell r="Q939" t="str">
            <v>R</v>
          </cell>
          <cell r="AJ939">
            <v>4.941709396632243</v>
          </cell>
          <cell r="AR939">
            <v>16.8</v>
          </cell>
          <cell r="AS939">
            <v>-0.2058290065367005</v>
          </cell>
          <cell r="AT939">
            <v>0.75158695845870116</v>
          </cell>
          <cell r="BE939">
            <v>1.3474393490717451</v>
          </cell>
          <cell r="CP939">
            <v>25.375</v>
          </cell>
          <cell r="CV939">
            <v>92.1</v>
          </cell>
          <cell r="DA939">
            <v>0</v>
          </cell>
          <cell r="DD939">
            <v>1.0779442597201874</v>
          </cell>
          <cell r="FJ939">
            <v>42</v>
          </cell>
          <cell r="FK939">
            <v>0.26300000000000001</v>
          </cell>
          <cell r="FL939">
            <v>-0.16677147803072925</v>
          </cell>
          <cell r="FO939">
            <v>0.97594027064089239</v>
          </cell>
        </row>
        <row r="940">
          <cell r="A940">
            <v>542585</v>
          </cell>
          <cell r="C940" t="str">
            <v>Cisnero, Jose</v>
          </cell>
          <cell r="Q940" t="str">
            <v>R</v>
          </cell>
          <cell r="AJ940">
            <v>4.5193492765489012</v>
          </cell>
          <cell r="AR940">
            <v>16.8</v>
          </cell>
          <cell r="AS940">
            <v>-0.35673961545254512</v>
          </cell>
          <cell r="AT940">
            <v>0.857885795098702</v>
          </cell>
          <cell r="BE940">
            <v>0.8619587253740697</v>
          </cell>
          <cell r="CP940">
            <v>27.208333333333332</v>
          </cell>
          <cell r="CV940">
            <v>91.717922610874055</v>
          </cell>
          <cell r="DA940">
            <v>0.87878585858585856</v>
          </cell>
          <cell r="DD940">
            <v>1.3237373009710884</v>
          </cell>
          <cell r="FJ940">
            <v>42</v>
          </cell>
          <cell r="FK940">
            <v>0.26294050245049355</v>
          </cell>
          <cell r="FL940">
            <v>7.8425342992934452E-2</v>
          </cell>
          <cell r="FO940">
            <v>1</v>
          </cell>
        </row>
        <row r="941">
          <cell r="A941">
            <v>542587</v>
          </cell>
          <cell r="C941" t="str">
            <v>Araujo, Elvis</v>
          </cell>
          <cell r="Q941" t="str">
            <v>R</v>
          </cell>
          <cell r="AJ941">
            <v>4.5751590597890228</v>
          </cell>
          <cell r="AR941">
            <v>19.531797189125903</v>
          </cell>
          <cell r="AS941">
            <v>-0.41425573188849835</v>
          </cell>
          <cell r="AT941">
            <v>0.63758373893395581</v>
          </cell>
          <cell r="BE941">
            <v>1.1993000473700051</v>
          </cell>
          <cell r="CP941">
            <v>24.958333333333332</v>
          </cell>
          <cell r="CV941">
            <v>92.742682421893377</v>
          </cell>
          <cell r="DA941">
            <v>1.1212141414141414</v>
          </cell>
          <cell r="DD941">
            <v>1.1597851689573886</v>
          </cell>
          <cell r="FJ941">
            <v>48.829492972814755</v>
          </cell>
          <cell r="FK941">
            <v>0.26246167947844701</v>
          </cell>
          <cell r="FL941">
            <v>-0.14310735397316879</v>
          </cell>
          <cell r="FO941">
            <v>1</v>
          </cell>
        </row>
        <row r="942">
          <cell r="A942">
            <v>542609</v>
          </cell>
          <cell r="C942" t="str">
            <v>Burgos, Enrique</v>
          </cell>
          <cell r="Q942" t="str">
            <v>R</v>
          </cell>
          <cell r="AJ942">
            <v>3.9806080508468273</v>
          </cell>
          <cell r="AR942">
            <v>46.434290761908507</v>
          </cell>
          <cell r="AS942">
            <v>0.23718960596258998</v>
          </cell>
          <cell r="AT942">
            <v>0.78156002263089619</v>
          </cell>
          <cell r="BE942">
            <v>1.049710993015829</v>
          </cell>
          <cell r="CP942">
            <v>25.625</v>
          </cell>
          <cell r="CV942">
            <v>94.214748338903206</v>
          </cell>
          <cell r="DA942">
            <v>0.98181818181818181</v>
          </cell>
          <cell r="DD942">
            <v>1.2627293195985332</v>
          </cell>
          <cell r="FJ942">
            <v>58.617308165888829</v>
          </cell>
          <cell r="FK942">
            <v>0.26300000000000001</v>
          </cell>
          <cell r="FL942">
            <v>0.40348992096482184</v>
          </cell>
          <cell r="FO942">
            <v>1</v>
          </cell>
        </row>
        <row r="943">
          <cell r="A943">
            <v>542621</v>
          </cell>
          <cell r="C943" t="str">
            <v>De Leon, Emmanuel</v>
          </cell>
          <cell r="Q943" t="str">
            <v>R</v>
          </cell>
          <cell r="AJ943">
            <v>6.1567017922454017</v>
          </cell>
          <cell r="AR943">
            <v>16.8</v>
          </cell>
          <cell r="AS943">
            <v>-0.55429203231704105</v>
          </cell>
          <cell r="AT943">
            <v>0.8265324380513599</v>
          </cell>
          <cell r="BE943">
            <v>0.9077031986802524</v>
          </cell>
          <cell r="CP943">
            <v>25.541666666666668</v>
          </cell>
          <cell r="CV943">
            <v>92.1</v>
          </cell>
          <cell r="DA943">
            <v>0</v>
          </cell>
          <cell r="DD943">
            <v>1.0643548203739854</v>
          </cell>
          <cell r="FJ943">
            <v>42</v>
          </cell>
          <cell r="FK943">
            <v>0.26300000000000001</v>
          </cell>
          <cell r="FL943">
            <v>0.56406781097091241</v>
          </cell>
          <cell r="FO943">
            <v>1</v>
          </cell>
        </row>
        <row r="944">
          <cell r="A944">
            <v>542657</v>
          </cell>
          <cell r="C944" t="str">
            <v>Monegro, Jose</v>
          </cell>
          <cell r="Q944" t="str">
            <v>S</v>
          </cell>
          <cell r="AJ944">
            <v>6.6875340064907336</v>
          </cell>
          <cell r="AR944">
            <v>44.400000000000006</v>
          </cell>
          <cell r="AS944">
            <v>-0.26275335507058301</v>
          </cell>
          <cell r="AT944">
            <v>0.6811070448157861</v>
          </cell>
          <cell r="BE944">
            <v>0.85693625518141947</v>
          </cell>
          <cell r="CP944">
            <v>26.791666666666668</v>
          </cell>
          <cell r="CV944">
            <v>92.1</v>
          </cell>
          <cell r="DA944">
            <v>0</v>
          </cell>
          <cell r="DD944">
            <v>0.96156513350564576</v>
          </cell>
          <cell r="FJ944">
            <v>111</v>
          </cell>
          <cell r="FK944">
            <v>0.26300000000000001</v>
          </cell>
          <cell r="FL944">
            <v>-0.31918680646084147</v>
          </cell>
          <cell r="FO944">
            <v>0.42697512221000133</v>
          </cell>
        </row>
        <row r="945">
          <cell r="A945">
            <v>542664</v>
          </cell>
          <cell r="C945" t="str">
            <v>Nina, Aroni</v>
          </cell>
          <cell r="Q945" t="str">
            <v>R</v>
          </cell>
          <cell r="AJ945">
            <v>5.9999997750737393</v>
          </cell>
          <cell r="AR945">
            <v>17.446659035870567</v>
          </cell>
          <cell r="AS945">
            <v>0.29652817166229972</v>
          </cell>
          <cell r="AT945">
            <v>0.81251164297356193</v>
          </cell>
          <cell r="BE945">
            <v>1.1485073295529633</v>
          </cell>
          <cell r="CP945">
            <v>26.208333333333332</v>
          </cell>
          <cell r="CV945">
            <v>92.1</v>
          </cell>
          <cell r="DA945">
            <v>0</v>
          </cell>
          <cell r="DD945">
            <v>1.1631253764598211</v>
          </cell>
          <cell r="FJ945">
            <v>43.616647589676418</v>
          </cell>
          <cell r="FK945">
            <v>0.26300000000000001</v>
          </cell>
          <cell r="FL945">
            <v>-0.71551968171102287</v>
          </cell>
          <cell r="FO945">
            <v>1</v>
          </cell>
        </row>
        <row r="946">
          <cell r="A946">
            <v>542668</v>
          </cell>
          <cell r="C946" t="str">
            <v>Yambati, Robinson</v>
          </cell>
          <cell r="Q946" t="str">
            <v>R</v>
          </cell>
          <cell r="AJ946">
            <v>6.8488614136160324</v>
          </cell>
          <cell r="AR946">
            <v>16.8</v>
          </cell>
          <cell r="AS946">
            <v>-0.67946520107003516</v>
          </cell>
          <cell r="AT946">
            <v>0.78643731884910428</v>
          </cell>
          <cell r="BE946">
            <v>1.0019116950749392</v>
          </cell>
          <cell r="CP946">
            <v>25.458333333333332</v>
          </cell>
          <cell r="CV946">
            <v>92.1</v>
          </cell>
          <cell r="DA946">
            <v>0</v>
          </cell>
          <cell r="DD946">
            <v>1.0983978914714481</v>
          </cell>
          <cell r="FJ946">
            <v>42</v>
          </cell>
          <cell r="FK946">
            <v>0.26300000000000001</v>
          </cell>
          <cell r="FL946">
            <v>-0.36524701298844597</v>
          </cell>
          <cell r="FO946">
            <v>1</v>
          </cell>
        </row>
        <row r="947">
          <cell r="A947">
            <v>542669</v>
          </cell>
          <cell r="C947" t="str">
            <v>Mendez, Roman</v>
          </cell>
          <cell r="Q947" t="str">
            <v>R</v>
          </cell>
          <cell r="AJ947">
            <v>4.929175836232746</v>
          </cell>
          <cell r="AR947">
            <v>23.564315791644418</v>
          </cell>
          <cell r="AS947">
            <v>0.93711910324771974</v>
          </cell>
          <cell r="AT947">
            <v>0.77825536420276087</v>
          </cell>
          <cell r="BE947">
            <v>0.6934378561999901</v>
          </cell>
          <cell r="CP947">
            <v>25.958333333333332</v>
          </cell>
          <cell r="CV947">
            <v>92.339104263878511</v>
          </cell>
          <cell r="DA947">
            <v>0.84848686868686873</v>
          </cell>
          <cell r="DD947">
            <v>1.1346758602587563</v>
          </cell>
          <cell r="FJ947">
            <v>58.910789479111045</v>
          </cell>
          <cell r="FK947">
            <v>0.26300000000000001</v>
          </cell>
          <cell r="FL947">
            <v>0.46651347331884246</v>
          </cell>
          <cell r="FO947">
            <v>1</v>
          </cell>
        </row>
        <row r="948">
          <cell r="A948">
            <v>542674</v>
          </cell>
          <cell r="C948" t="str">
            <v>Germen, Gonzalez</v>
          </cell>
          <cell r="Q948" t="str">
            <v>R</v>
          </cell>
          <cell r="AJ948">
            <v>4.7153476855173748</v>
          </cell>
          <cell r="AR948">
            <v>22.464055808450983</v>
          </cell>
          <cell r="AS948">
            <v>0.33926379058390077</v>
          </cell>
          <cell r="AT948">
            <v>0.75938619271503205</v>
          </cell>
          <cell r="BE948">
            <v>0.80521207087046531</v>
          </cell>
          <cell r="CP948">
            <v>28.791666666666668</v>
          </cell>
          <cell r="CV948">
            <v>92.340111009507282</v>
          </cell>
          <cell r="DA948">
            <v>2.5818181818181816</v>
          </cell>
          <cell r="DD948">
            <v>1.0884653654039296</v>
          </cell>
          <cell r="FJ948">
            <v>56.160139521127455</v>
          </cell>
          <cell r="FK948">
            <v>0.26038451410711244</v>
          </cell>
          <cell r="FL948">
            <v>0.26777792323373606</v>
          </cell>
          <cell r="FO948">
            <v>1</v>
          </cell>
        </row>
        <row r="949">
          <cell r="A949">
            <v>542686</v>
          </cell>
          <cell r="C949" t="str">
            <v>Beras, Wander</v>
          </cell>
          <cell r="Q949" t="str">
            <v>R</v>
          </cell>
          <cell r="AJ949">
            <v>7.2741031886591045</v>
          </cell>
          <cell r="AR949">
            <v>16.8</v>
          </cell>
          <cell r="AS949">
            <v>0.32175899343732484</v>
          </cell>
          <cell r="AT949">
            <v>0.90408931388199176</v>
          </cell>
          <cell r="BE949">
            <v>0.92102119009180794</v>
          </cell>
          <cell r="CP949">
            <v>27.958333333333332</v>
          </cell>
          <cell r="CV949">
            <v>92.1</v>
          </cell>
          <cell r="DA949">
            <v>0</v>
          </cell>
          <cell r="DD949">
            <v>1.1596196745186296</v>
          </cell>
          <cell r="FJ949">
            <v>42</v>
          </cell>
          <cell r="FK949">
            <v>0.26300000000000001</v>
          </cell>
          <cell r="FL949">
            <v>-1.1322118914368733</v>
          </cell>
          <cell r="FO949">
            <v>1</v>
          </cell>
        </row>
        <row r="950">
          <cell r="A950">
            <v>542694</v>
          </cell>
          <cell r="C950" t="str">
            <v>Manzueta, Jheyson</v>
          </cell>
          <cell r="Q950" t="str">
            <v>R</v>
          </cell>
          <cell r="AJ950">
            <v>6.6262236021507466</v>
          </cell>
          <cell r="AR950">
            <v>19.285763852112595</v>
          </cell>
          <cell r="AS950">
            <v>0.83518680453336647</v>
          </cell>
          <cell r="AT950">
            <v>0.89095473099817946</v>
          </cell>
          <cell r="BE950">
            <v>0.96762770962477584</v>
          </cell>
          <cell r="CP950">
            <v>26.541666666666668</v>
          </cell>
          <cell r="CV950">
            <v>92.1</v>
          </cell>
          <cell r="DA950">
            <v>0</v>
          </cell>
          <cell r="DD950">
            <v>0.98087295981430733</v>
          </cell>
          <cell r="FJ950">
            <v>48.21440963028148</v>
          </cell>
          <cell r="FK950">
            <v>0.26300000000000001</v>
          </cell>
          <cell r="FL950">
            <v>-0.22554511167841809</v>
          </cell>
          <cell r="FO950">
            <v>1</v>
          </cell>
        </row>
        <row r="951">
          <cell r="A951">
            <v>542742</v>
          </cell>
          <cell r="C951" t="str">
            <v>Santos, Eduard</v>
          </cell>
          <cell r="Q951" t="str">
            <v>R</v>
          </cell>
          <cell r="AJ951">
            <v>4.4791049348286673</v>
          </cell>
          <cell r="AR951">
            <v>20.163763488071552</v>
          </cell>
          <cell r="AS951">
            <v>-0.14633320505700007</v>
          </cell>
          <cell r="AT951">
            <v>0.56752439260591903</v>
          </cell>
          <cell r="BE951">
            <v>1.0984052776323669</v>
          </cell>
          <cell r="CP951">
            <v>26.708333333333332</v>
          </cell>
          <cell r="CV951">
            <v>92.1</v>
          </cell>
          <cell r="DA951">
            <v>0</v>
          </cell>
          <cell r="DD951">
            <v>1.3014480561608506</v>
          </cell>
          <cell r="FJ951">
            <v>50.409408720178874</v>
          </cell>
          <cell r="FK951">
            <v>0.26300000000000001</v>
          </cell>
          <cell r="FL951">
            <v>7.9623803223390396E-2</v>
          </cell>
          <cell r="FO951">
            <v>1</v>
          </cell>
        </row>
        <row r="952">
          <cell r="A952">
            <v>542861</v>
          </cell>
          <cell r="C952" t="str">
            <v>Louico, Williams</v>
          </cell>
          <cell r="Q952" t="str">
            <v>R</v>
          </cell>
          <cell r="AJ952">
            <v>8.2127707048048038</v>
          </cell>
          <cell r="AR952">
            <v>16.8</v>
          </cell>
          <cell r="AS952">
            <v>-0.5594638463738697</v>
          </cell>
          <cell r="AT952">
            <v>0.71193802842018572</v>
          </cell>
          <cell r="BE952">
            <v>0.7909967576153254</v>
          </cell>
          <cell r="CP952">
            <v>26.208333333333332</v>
          </cell>
          <cell r="CV952">
            <v>92.1</v>
          </cell>
          <cell r="DA952">
            <v>0</v>
          </cell>
          <cell r="DD952">
            <v>1.1414304528405841</v>
          </cell>
          <cell r="FJ952">
            <v>42</v>
          </cell>
          <cell r="FK952">
            <v>0.26300000000000001</v>
          </cell>
          <cell r="FL952">
            <v>0.33185895631243095</v>
          </cell>
          <cell r="FO952">
            <v>1</v>
          </cell>
        </row>
        <row r="953">
          <cell r="A953">
            <v>542866</v>
          </cell>
          <cell r="C953" t="str">
            <v>Adams, Austin</v>
          </cell>
          <cell r="Q953" t="str">
            <v>R</v>
          </cell>
          <cell r="AJ953">
            <v>4.4171422333627151</v>
          </cell>
          <cell r="AR953">
            <v>21.103183350355554</v>
          </cell>
          <cell r="AS953">
            <v>-5.6608840877481914E-2</v>
          </cell>
          <cell r="AT953">
            <v>0.57451429321851277</v>
          </cell>
          <cell r="BE953">
            <v>0.87151263062356443</v>
          </cell>
          <cell r="CP953">
            <v>29.875</v>
          </cell>
          <cell r="CV953">
            <v>95.007065065324696</v>
          </cell>
          <cell r="DA953">
            <v>1.0121232323232325</v>
          </cell>
          <cell r="DD953">
            <v>1.1394520173720104</v>
          </cell>
          <cell r="FJ953">
            <v>52.757958375888883</v>
          </cell>
          <cell r="FK953">
            <v>0.26276191673466581</v>
          </cell>
          <cell r="FL953">
            <v>0.13667175794392161</v>
          </cell>
          <cell r="FO953">
            <v>1</v>
          </cell>
        </row>
        <row r="954">
          <cell r="A954">
            <v>542879</v>
          </cell>
          <cell r="C954" t="str">
            <v>Anderson, John</v>
          </cell>
          <cell r="Q954" t="str">
            <v>S</v>
          </cell>
          <cell r="AJ954">
            <v>6.2525722183961339</v>
          </cell>
          <cell r="AR954">
            <v>52.823384276667895</v>
          </cell>
          <cell r="AS954">
            <v>-0.84135768044212267</v>
          </cell>
          <cell r="AT954">
            <v>0.57117716412471053</v>
          </cell>
          <cell r="BE954">
            <v>1.2620432952386755</v>
          </cell>
          <cell r="CP954">
            <v>27.625</v>
          </cell>
          <cell r="CV954">
            <v>92.1</v>
          </cell>
          <cell r="DA954">
            <v>0</v>
          </cell>
          <cell r="DD954">
            <v>0.94506318067309758</v>
          </cell>
          <cell r="FJ954">
            <v>132.05846069166972</v>
          </cell>
          <cell r="FK954">
            <v>0.26300000000000001</v>
          </cell>
          <cell r="FL954">
            <v>4.9483190001913528E-2</v>
          </cell>
          <cell r="FO954">
            <v>0</v>
          </cell>
        </row>
        <row r="955">
          <cell r="A955">
            <v>542881</v>
          </cell>
          <cell r="C955" t="str">
            <v>Anderson, Tyler</v>
          </cell>
          <cell r="Q955" t="str">
            <v>S</v>
          </cell>
          <cell r="AJ955">
            <v>4.0204523535165366</v>
          </cell>
          <cell r="AR955">
            <v>114.83416762692121</v>
          </cell>
          <cell r="AS955">
            <v>0.52413178371531732</v>
          </cell>
          <cell r="AT955">
            <v>0.8585957272143443</v>
          </cell>
          <cell r="BE955">
            <v>1.1861310892608579</v>
          </cell>
          <cell r="CP955">
            <v>26.541666666666668</v>
          </cell>
          <cell r="CV955">
            <v>92.295541201614839</v>
          </cell>
          <cell r="DA955">
            <v>0.4303030303030303</v>
          </cell>
          <cell r="DD955">
            <v>0.88851818928052684</v>
          </cell>
          <cell r="FJ955">
            <v>114.83416762692121</v>
          </cell>
          <cell r="FK955">
            <v>0.26300000000000001</v>
          </cell>
          <cell r="FL955">
            <v>0.11310338548809738</v>
          </cell>
          <cell r="FO955">
            <v>0</v>
          </cell>
        </row>
        <row r="956">
          <cell r="A956">
            <v>542882</v>
          </cell>
          <cell r="C956" t="str">
            <v>Andriese, Matt</v>
          </cell>
          <cell r="Q956" t="str">
            <v>S</v>
          </cell>
          <cell r="AJ956">
            <v>4.1120113843596409</v>
          </cell>
          <cell r="AR956">
            <v>157.18619313191968</v>
          </cell>
          <cell r="AS956">
            <v>1.9700005570638793E-2</v>
          </cell>
          <cell r="AT956">
            <v>0.68683804828122197</v>
          </cell>
          <cell r="BE956">
            <v>1.1500111838862885</v>
          </cell>
          <cell r="CP956">
            <v>26.875</v>
          </cell>
          <cell r="CV956">
            <v>91.441151224560855</v>
          </cell>
          <cell r="DA956">
            <v>0.91716969696969697</v>
          </cell>
          <cell r="DD956">
            <v>1.0081964826410441</v>
          </cell>
          <cell r="FJ956">
            <v>157.18619313191968</v>
          </cell>
          <cell r="FK956">
            <v>0.26236943064000812</v>
          </cell>
          <cell r="FL956">
            <v>-9.0553489668107699E-3</v>
          </cell>
          <cell r="FO956">
            <v>0</v>
          </cell>
        </row>
        <row r="957">
          <cell r="A957">
            <v>542884</v>
          </cell>
          <cell r="C957" t="str">
            <v>Antolin, Dustin</v>
          </cell>
          <cell r="Q957" t="str">
            <v>R</v>
          </cell>
          <cell r="AJ957">
            <v>4.9210523483927515</v>
          </cell>
          <cell r="AR957">
            <v>19.661259369144325</v>
          </cell>
          <cell r="AS957">
            <v>-5.3618290229858881E-2</v>
          </cell>
          <cell r="AT957">
            <v>0.52021034409393874</v>
          </cell>
          <cell r="BE957">
            <v>1.1258501809555017</v>
          </cell>
          <cell r="CP957">
            <v>26.875</v>
          </cell>
          <cell r="CV957">
            <v>90.895541201614833</v>
          </cell>
          <cell r="DA957">
            <v>3.6363636363636362E-2</v>
          </cell>
          <cell r="DD957">
            <v>1.2201528208113106</v>
          </cell>
          <cell r="FJ957">
            <v>49.153148422860809</v>
          </cell>
          <cell r="FK957">
            <v>0.26300000000000001</v>
          </cell>
          <cell r="FL957">
            <v>7.8506582044028647E-2</v>
          </cell>
          <cell r="FO957">
            <v>1</v>
          </cell>
        </row>
        <row r="958">
          <cell r="A958">
            <v>542888</v>
          </cell>
          <cell r="C958" t="str">
            <v>Armstrong, Shawn</v>
          </cell>
          <cell r="Q958" t="str">
            <v>R</v>
          </cell>
          <cell r="AJ958">
            <v>3.6556145482008802</v>
          </cell>
          <cell r="AR958">
            <v>56.112950505111108</v>
          </cell>
          <cell r="AS958">
            <v>0.25897668114389594</v>
          </cell>
          <cell r="AT958">
            <v>0.76010072048699717</v>
          </cell>
          <cell r="BE958">
            <v>0.95091234933924562</v>
          </cell>
          <cell r="CP958">
            <v>25.791666666666668</v>
          </cell>
          <cell r="CV958">
            <v>91.841279179736929</v>
          </cell>
          <cell r="DA958">
            <v>0.2</v>
          </cell>
          <cell r="DD958">
            <v>1.5315793682012162</v>
          </cell>
          <cell r="FJ958">
            <v>56.112950505111108</v>
          </cell>
          <cell r="FK958">
            <v>0.26300000000000001</v>
          </cell>
          <cell r="FL958">
            <v>0.24057530571831479</v>
          </cell>
          <cell r="FO958">
            <v>1</v>
          </cell>
        </row>
        <row r="959">
          <cell r="A959">
            <v>542890</v>
          </cell>
          <cell r="C959" t="str">
            <v>Arroyo, Spencer</v>
          </cell>
          <cell r="Q959" t="str">
            <v>S</v>
          </cell>
          <cell r="AJ959">
            <v>6.2843799420638913</v>
          </cell>
          <cell r="AR959">
            <v>48.184603431374484</v>
          </cell>
          <cell r="AS959">
            <v>0.30294728625397194</v>
          </cell>
          <cell r="AT959">
            <v>0.88340903395621539</v>
          </cell>
          <cell r="BE959">
            <v>1.1796711491418748</v>
          </cell>
          <cell r="CP959">
            <v>27.875</v>
          </cell>
          <cell r="CV959">
            <v>92.1</v>
          </cell>
          <cell r="DA959">
            <v>0</v>
          </cell>
          <cell r="DD959">
            <v>0.85702264600849043</v>
          </cell>
          <cell r="FJ959">
            <v>120.46150857843621</v>
          </cell>
          <cell r="FK959">
            <v>0.26300000000000001</v>
          </cell>
          <cell r="FL959">
            <v>-0.19722893315159087</v>
          </cell>
          <cell r="FO959">
            <v>0</v>
          </cell>
        </row>
        <row r="960">
          <cell r="A960">
            <v>542907</v>
          </cell>
          <cell r="C960" t="str">
            <v>Bandilla, Bryce</v>
          </cell>
          <cell r="Q960" t="str">
            <v>R</v>
          </cell>
          <cell r="AJ960">
            <v>5.155428437397255</v>
          </cell>
          <cell r="AR960">
            <v>16.8</v>
          </cell>
          <cell r="AS960">
            <v>-1.0205148336917467</v>
          </cell>
          <cell r="AT960">
            <v>0.82845663919716284</v>
          </cell>
          <cell r="BE960">
            <v>0.87841428707643232</v>
          </cell>
          <cell r="CP960">
            <v>26.458333333333332</v>
          </cell>
          <cell r="CV960">
            <v>92.1</v>
          </cell>
          <cell r="DA960">
            <v>0</v>
          </cell>
          <cell r="DD960">
            <v>1.3160386661567121</v>
          </cell>
          <cell r="FJ960">
            <v>42</v>
          </cell>
          <cell r="FK960">
            <v>0.26300000000000001</v>
          </cell>
          <cell r="FL960">
            <v>-0.17910066852581022</v>
          </cell>
          <cell r="FO960">
            <v>1</v>
          </cell>
        </row>
        <row r="961">
          <cell r="A961">
            <v>542914</v>
          </cell>
          <cell r="C961" t="str">
            <v>Bass, Anthony</v>
          </cell>
          <cell r="Q961" t="str">
            <v>R</v>
          </cell>
          <cell r="AJ961">
            <v>4.3420300288770752</v>
          </cell>
          <cell r="AR961">
            <v>20.157009454523251</v>
          </cell>
          <cell r="AS961">
            <v>-0.21598850052932406</v>
          </cell>
          <cell r="AT961">
            <v>0.59413069958555387</v>
          </cell>
          <cell r="BE961">
            <v>0.96550606989861276</v>
          </cell>
          <cell r="CP961">
            <v>28.625</v>
          </cell>
          <cell r="CV961">
            <v>91.285095772528422</v>
          </cell>
          <cell r="DA961">
            <v>3.8686848484848486</v>
          </cell>
          <cell r="DD961">
            <v>0.84570960030377318</v>
          </cell>
          <cell r="FJ961">
            <v>50.392523636308127</v>
          </cell>
          <cell r="FK961">
            <v>0.26291221925059172</v>
          </cell>
          <cell r="FL961">
            <v>-0.13795435046787874</v>
          </cell>
          <cell r="FO961">
            <v>1</v>
          </cell>
        </row>
        <row r="962">
          <cell r="A962">
            <v>542918</v>
          </cell>
          <cell r="C962" t="str">
            <v>Beal, Jesse</v>
          </cell>
          <cell r="Q962" t="str">
            <v>R</v>
          </cell>
          <cell r="AJ962">
            <v>5.7104221735911427</v>
          </cell>
          <cell r="AR962">
            <v>16.8</v>
          </cell>
          <cell r="AS962">
            <v>-0.31707514443781193</v>
          </cell>
          <cell r="AT962">
            <v>0.87111125124041289</v>
          </cell>
          <cell r="BE962">
            <v>1.5418372602537826</v>
          </cell>
          <cell r="CP962">
            <v>25.958333333333332</v>
          </cell>
          <cell r="CV962">
            <v>92.1</v>
          </cell>
          <cell r="DA962">
            <v>0</v>
          </cell>
          <cell r="DD962">
            <v>1.0249398108978616</v>
          </cell>
          <cell r="FJ962">
            <v>42</v>
          </cell>
          <cell r="FK962">
            <v>0.26300000000000001</v>
          </cell>
          <cell r="FL962">
            <v>0.58769476454712632</v>
          </cell>
          <cell r="FO962">
            <v>0.73728812912956054</v>
          </cell>
        </row>
        <row r="963">
          <cell r="A963">
            <v>542923</v>
          </cell>
          <cell r="C963" t="str">
            <v>Beeler, Dallas</v>
          </cell>
          <cell r="Q963" t="str">
            <v>S</v>
          </cell>
          <cell r="AJ963">
            <v>4.8294492887825982</v>
          </cell>
          <cell r="AR963">
            <v>82.46300312836415</v>
          </cell>
          <cell r="AS963">
            <v>0.13663872208664249</v>
          </cell>
          <cell r="AT963">
            <v>0.5592548889270087</v>
          </cell>
          <cell r="BE963">
            <v>1.4300420992566305</v>
          </cell>
          <cell r="CP963">
            <v>27.041666666666668</v>
          </cell>
          <cell r="CV963">
            <v>89.056707948380847</v>
          </cell>
          <cell r="DA963">
            <v>0.11716969696969697</v>
          </cell>
          <cell r="DD963">
            <v>0.80917622581183812</v>
          </cell>
          <cell r="FJ963">
            <v>111.01302432148148</v>
          </cell>
          <cell r="FK963">
            <v>0.2661539125418157</v>
          </cell>
          <cell r="FL963">
            <v>-0.6522552787984961</v>
          </cell>
          <cell r="FO963">
            <v>0</v>
          </cell>
        </row>
        <row r="964">
          <cell r="A964">
            <v>542924</v>
          </cell>
          <cell r="C964" t="str">
            <v>Beliveau, Jeff</v>
          </cell>
          <cell r="Q964" t="str">
            <v>R</v>
          </cell>
          <cell r="AJ964">
            <v>4.2285281995850168</v>
          </cell>
          <cell r="AR964">
            <v>20.418620671374686</v>
          </cell>
          <cell r="AS964">
            <v>0.32066415883223459</v>
          </cell>
          <cell r="AT964">
            <v>0.54978559356720558</v>
          </cell>
          <cell r="BE964">
            <v>0.84558682125739504</v>
          </cell>
          <cell r="CP964">
            <v>29.458333333333332</v>
          </cell>
          <cell r="CV964">
            <v>88.976933467579642</v>
          </cell>
          <cell r="DA964">
            <v>0.81818181818181823</v>
          </cell>
          <cell r="DD964">
            <v>1.4309464972456776</v>
          </cell>
          <cell r="FJ964">
            <v>44.271893030400001</v>
          </cell>
          <cell r="FK964">
            <v>0.26300000000000001</v>
          </cell>
          <cell r="FL964">
            <v>-2.3992297023991981E-2</v>
          </cell>
          <cell r="FO964">
            <v>1</v>
          </cell>
        </row>
        <row r="965">
          <cell r="A965">
            <v>542937</v>
          </cell>
          <cell r="C965" t="str">
            <v>Billo, Greg</v>
          </cell>
          <cell r="Q965" t="str">
            <v>S</v>
          </cell>
          <cell r="AJ965">
            <v>6.8802616571753461</v>
          </cell>
          <cell r="AR965">
            <v>44.400000000000006</v>
          </cell>
          <cell r="AS965">
            <v>-2.7080722356624065</v>
          </cell>
          <cell r="AT965">
            <v>0.9535836938248341</v>
          </cell>
          <cell r="BE965">
            <v>1.2268377994752953</v>
          </cell>
          <cell r="CP965">
            <v>25.958333333333332</v>
          </cell>
          <cell r="CV965">
            <v>92.1</v>
          </cell>
          <cell r="DA965">
            <v>0</v>
          </cell>
          <cell r="DD965">
            <v>1.1490548676024306</v>
          </cell>
          <cell r="FJ965">
            <v>111</v>
          </cell>
          <cell r="FK965">
            <v>0.26300000000000001</v>
          </cell>
          <cell r="FL965">
            <v>0.7846177142357923</v>
          </cell>
          <cell r="FO965">
            <v>0</v>
          </cell>
        </row>
        <row r="966">
          <cell r="A966">
            <v>542940</v>
          </cell>
          <cell r="C966" t="str">
            <v>Bischoff, Matt</v>
          </cell>
          <cell r="Q966" t="str">
            <v>S</v>
          </cell>
          <cell r="AJ966">
            <v>6.1694572958363354</v>
          </cell>
          <cell r="AR966">
            <v>44.400000000000006</v>
          </cell>
          <cell r="AS966">
            <v>-0.66250292039887049</v>
          </cell>
          <cell r="AT966">
            <v>0.83994705195735131</v>
          </cell>
          <cell r="BE966">
            <v>0.51383766015925969</v>
          </cell>
          <cell r="CP966">
            <v>29.125</v>
          </cell>
          <cell r="CV966">
            <v>92.1</v>
          </cell>
          <cell r="DA966">
            <v>0</v>
          </cell>
          <cell r="DD966">
            <v>1.0629706343423864</v>
          </cell>
          <cell r="FJ966">
            <v>111</v>
          </cell>
          <cell r="FK966">
            <v>0.26300000000000001</v>
          </cell>
          <cell r="FL966">
            <v>0.31180285266426688</v>
          </cell>
          <cell r="FO966">
            <v>0.35289225310512273</v>
          </cell>
        </row>
        <row r="967">
          <cell r="A967">
            <v>542946</v>
          </cell>
          <cell r="C967" t="str">
            <v>Bleich, Jeremy</v>
          </cell>
          <cell r="Q967" t="str">
            <v>R</v>
          </cell>
          <cell r="AJ967">
            <v>5.1752027881270557</v>
          </cell>
          <cell r="AR967">
            <v>18.921670257343532</v>
          </cell>
          <cell r="AS967">
            <v>-0.34446925027012754</v>
          </cell>
          <cell r="AT967">
            <v>0.59098860887255</v>
          </cell>
          <cell r="BE967">
            <v>1.0931098932403991</v>
          </cell>
          <cell r="CP967">
            <v>29.041666666666668</v>
          </cell>
          <cell r="CV967">
            <v>92.1</v>
          </cell>
          <cell r="DA967">
            <v>0</v>
          </cell>
          <cell r="DD967">
            <v>0.82521566808509861</v>
          </cell>
          <cell r="FJ967">
            <v>47.304175643358832</v>
          </cell>
          <cell r="FK967">
            <v>0.26300000000000001</v>
          </cell>
          <cell r="FL967">
            <v>2.6628197529054778E-3</v>
          </cell>
          <cell r="FO967">
            <v>1</v>
          </cell>
        </row>
        <row r="968">
          <cell r="A968">
            <v>542947</v>
          </cell>
          <cell r="C968" t="str">
            <v>Bleier, Richard</v>
          </cell>
          <cell r="Q968" t="str">
            <v>S</v>
          </cell>
          <cell r="AJ968">
            <v>5.1137898710389562</v>
          </cell>
          <cell r="AR968">
            <v>57.803349773184195</v>
          </cell>
          <cell r="AS968">
            <v>0.18217077492117542</v>
          </cell>
          <cell r="AT968">
            <v>0.58430412893372341</v>
          </cell>
          <cell r="BE968">
            <v>1.3145216774458077</v>
          </cell>
          <cell r="CP968">
            <v>29.208333333333332</v>
          </cell>
          <cell r="CV968">
            <v>89.995541201614827</v>
          </cell>
          <cell r="DA968">
            <v>8.0806060606060603E-2</v>
          </cell>
          <cell r="DD968">
            <v>0.54524276141688077</v>
          </cell>
          <cell r="FJ968">
            <v>132.31312914899326</v>
          </cell>
          <cell r="FK968">
            <v>0.26300000000000001</v>
          </cell>
          <cell r="FL968">
            <v>0.34576393910672754</v>
          </cell>
          <cell r="FO968">
            <v>0</v>
          </cell>
        </row>
        <row r="969">
          <cell r="A969">
            <v>542953</v>
          </cell>
          <cell r="C969" t="str">
            <v>Boshers, Buddy</v>
          </cell>
          <cell r="Q969" t="str">
            <v>R</v>
          </cell>
          <cell r="AJ969">
            <v>4.2863444688964698</v>
          </cell>
          <cell r="AR969">
            <v>18.311999747999977</v>
          </cell>
          <cell r="AS969">
            <v>0.43818836632438635</v>
          </cell>
          <cell r="AT969">
            <v>0.84240448074591212</v>
          </cell>
          <cell r="BE969">
            <v>1.4661542951368793</v>
          </cell>
          <cell r="CP969">
            <v>28.125</v>
          </cell>
          <cell r="CV969">
            <v>92.293289031911286</v>
          </cell>
          <cell r="DA969">
            <v>0.72727272727272718</v>
          </cell>
          <cell r="DD969">
            <v>1.173600227655601</v>
          </cell>
          <cell r="FJ969">
            <v>45.779999369999942</v>
          </cell>
          <cell r="FK969">
            <v>0.26300000000000001</v>
          </cell>
          <cell r="FL969">
            <v>-0.80419919351968516</v>
          </cell>
          <cell r="FO969">
            <v>1</v>
          </cell>
        </row>
        <row r="970">
          <cell r="A970">
            <v>542960</v>
          </cell>
          <cell r="C970" t="str">
            <v>Brach, Brad</v>
          </cell>
          <cell r="Q970" t="str">
            <v>R</v>
          </cell>
          <cell r="AJ970">
            <v>3.1539507608868482</v>
          </cell>
          <cell r="AR970">
            <v>67.172773190703708</v>
          </cell>
          <cell r="AS970">
            <v>0.61248956206799154</v>
          </cell>
          <cell r="AT970">
            <v>0.71699708245964622</v>
          </cell>
          <cell r="BE970">
            <v>1.1555060441448144</v>
          </cell>
          <cell r="CP970">
            <v>30.208333333333332</v>
          </cell>
          <cell r="CV970">
            <v>92.948141224017732</v>
          </cell>
          <cell r="DA970">
            <v>5.575759595959596</v>
          </cell>
          <cell r="DD970">
            <v>1.2500832748935371</v>
          </cell>
          <cell r="FJ970">
            <v>67.172773190703708</v>
          </cell>
          <cell r="FK970">
            <v>0.26299585681259141</v>
          </cell>
          <cell r="FL970">
            <v>0.44111385285534399</v>
          </cell>
          <cell r="FO970">
            <v>1</v>
          </cell>
        </row>
        <row r="971">
          <cell r="A971">
            <v>542980</v>
          </cell>
          <cell r="C971" t="str">
            <v>Bruening, Brett</v>
          </cell>
          <cell r="Q971" t="str">
            <v>R</v>
          </cell>
          <cell r="AJ971">
            <v>7.4495336716823353</v>
          </cell>
          <cell r="AR971">
            <v>16.8</v>
          </cell>
          <cell r="AS971">
            <v>-1.2118213381949907</v>
          </cell>
          <cell r="AT971">
            <v>0.95586906450079778</v>
          </cell>
          <cell r="BE971">
            <v>1.2574533062805653</v>
          </cell>
          <cell r="CP971">
            <v>27.541666666666668</v>
          </cell>
          <cell r="CV971">
            <v>92.1</v>
          </cell>
          <cell r="DA971">
            <v>0</v>
          </cell>
          <cell r="DD971">
            <v>1.4546465582342056</v>
          </cell>
          <cell r="FJ971">
            <v>42</v>
          </cell>
          <cell r="FK971">
            <v>0.26300000000000001</v>
          </cell>
          <cell r="FL971">
            <v>-0.20023664050396897</v>
          </cell>
          <cell r="FO971">
            <v>1</v>
          </cell>
        </row>
        <row r="972">
          <cell r="A972">
            <v>542989</v>
          </cell>
          <cell r="C972" t="str">
            <v>Bundy, Bobby</v>
          </cell>
          <cell r="Q972" t="str">
            <v>R</v>
          </cell>
          <cell r="AJ972">
            <v>5.891726442145675</v>
          </cell>
          <cell r="AR972">
            <v>18.39755547155556</v>
          </cell>
          <cell r="AS972">
            <v>0.50508461592397214</v>
          </cell>
          <cell r="AT972">
            <v>0.90007571059897973</v>
          </cell>
          <cell r="BE972">
            <v>1.2237347420784284</v>
          </cell>
          <cell r="CP972">
            <v>26.458333333333332</v>
          </cell>
          <cell r="CV972">
            <v>92.1</v>
          </cell>
          <cell r="DA972">
            <v>0</v>
          </cell>
          <cell r="DD972">
            <v>1.1535416139668984</v>
          </cell>
          <cell r="FJ972">
            <v>45.993888678888894</v>
          </cell>
          <cell r="FK972">
            <v>0.26300000000000001</v>
          </cell>
          <cell r="FL972">
            <v>0.24560088824694062</v>
          </cell>
          <cell r="FO972">
            <v>1</v>
          </cell>
        </row>
        <row r="973">
          <cell r="A973">
            <v>542996</v>
          </cell>
          <cell r="C973" t="str">
            <v>Cales, David</v>
          </cell>
          <cell r="Q973" t="str">
            <v>R</v>
          </cell>
          <cell r="AJ973">
            <v>5.6860869032021562</v>
          </cell>
          <cell r="AR973">
            <v>16.8</v>
          </cell>
          <cell r="AS973">
            <v>-0.69969173239516325</v>
          </cell>
          <cell r="AT973">
            <v>0.84199686431631648</v>
          </cell>
          <cell r="BE973">
            <v>0.74513231954007353</v>
          </cell>
          <cell r="CP973">
            <v>28.958333333333332</v>
          </cell>
          <cell r="CV973">
            <v>92.1</v>
          </cell>
          <cell r="DA973">
            <v>0</v>
          </cell>
          <cell r="DD973">
            <v>1.1997847457797299</v>
          </cell>
          <cell r="FJ973">
            <v>42</v>
          </cell>
          <cell r="FK973">
            <v>0.26300000000000001</v>
          </cell>
          <cell r="FL973">
            <v>1.3342245841273728</v>
          </cell>
          <cell r="FO973">
            <v>0.8585156477367466</v>
          </cell>
        </row>
        <row r="974">
          <cell r="A974">
            <v>543001</v>
          </cell>
          <cell r="C974" t="str">
            <v>Carpenter, Ryan</v>
          </cell>
          <cell r="Q974" t="str">
            <v>S</v>
          </cell>
          <cell r="AJ974">
            <v>5.478918393414018</v>
          </cell>
          <cell r="AR974">
            <v>48.053744722633731</v>
          </cell>
          <cell r="AS974">
            <v>-0.74858726517945984</v>
          </cell>
          <cell r="AT974">
            <v>0.60288906604524461</v>
          </cell>
          <cell r="BE974">
            <v>0.85441520638832125</v>
          </cell>
          <cell r="CP974">
            <v>25.875</v>
          </cell>
          <cell r="CV974">
            <v>92.1</v>
          </cell>
          <cell r="DA974">
            <v>0</v>
          </cell>
          <cell r="DD974">
            <v>0.97983570144721421</v>
          </cell>
          <cell r="FJ974">
            <v>120.13436180658432</v>
          </cell>
          <cell r="FK974">
            <v>0.26300000000000001</v>
          </cell>
          <cell r="FL974">
            <v>-0.10061408062756627</v>
          </cell>
          <cell r="FO974">
            <v>0</v>
          </cell>
        </row>
        <row r="975">
          <cell r="A975">
            <v>543017</v>
          </cell>
          <cell r="C975" t="str">
            <v>Cervenka, Hunter</v>
          </cell>
          <cell r="Q975" t="str">
            <v>R</v>
          </cell>
          <cell r="AJ975">
            <v>4.2091660175014329</v>
          </cell>
          <cell r="AR975">
            <v>22.749850069316992</v>
          </cell>
          <cell r="AS975">
            <v>0.31192493691974577</v>
          </cell>
          <cell r="AT975">
            <v>0.80159777375972097</v>
          </cell>
          <cell r="BE975">
            <v>1.2517435165254451</v>
          </cell>
          <cell r="CP975">
            <v>26.458333333333332</v>
          </cell>
          <cell r="CV975">
            <v>93.195541201614844</v>
          </cell>
          <cell r="DA975">
            <v>0.63636363636363635</v>
          </cell>
          <cell r="DD975">
            <v>1.2762509783759635</v>
          </cell>
          <cell r="FJ975">
            <v>46.713851473592598</v>
          </cell>
          <cell r="FK975">
            <v>0.26300000000000001</v>
          </cell>
          <cell r="FL975">
            <v>-0.30199408251663917</v>
          </cell>
          <cell r="FO975">
            <v>1</v>
          </cell>
        </row>
        <row r="976">
          <cell r="A976">
            <v>543019</v>
          </cell>
          <cell r="C976" t="str">
            <v>Champlin, Kramer</v>
          </cell>
          <cell r="Q976" t="str">
            <v>R</v>
          </cell>
          <cell r="AJ976">
            <v>5.1595379539663826</v>
          </cell>
          <cell r="AR976">
            <v>16.8</v>
          </cell>
          <cell r="AS976">
            <v>0.52666404995382599</v>
          </cell>
          <cell r="AT976">
            <v>0.92795553230382377</v>
          </cell>
          <cell r="BE976">
            <v>1.2279026508826583</v>
          </cell>
          <cell r="CP976">
            <v>26.291666666666668</v>
          </cell>
          <cell r="CV976">
            <v>92.1</v>
          </cell>
          <cell r="DA976">
            <v>0</v>
          </cell>
          <cell r="DD976">
            <v>0.86428946050739408</v>
          </cell>
          <cell r="FJ976">
            <v>42</v>
          </cell>
          <cell r="FK976">
            <v>0.26300000000000001</v>
          </cell>
          <cell r="FL976">
            <v>-0.9126163418456954</v>
          </cell>
          <cell r="FO976">
            <v>1</v>
          </cell>
        </row>
        <row r="977">
          <cell r="A977">
            <v>543022</v>
          </cell>
          <cell r="C977" t="str">
            <v>Chatwood, Tyler</v>
          </cell>
          <cell r="Q977" t="str">
            <v>S</v>
          </cell>
          <cell r="AJ977">
            <v>4.2914978799607537</v>
          </cell>
          <cell r="AR977">
            <v>122.20082287860082</v>
          </cell>
          <cell r="AS977">
            <v>0.8590629595500866</v>
          </cell>
          <cell r="AT977">
            <v>0.85675979383839074</v>
          </cell>
          <cell r="BE977">
            <v>1.1756985207064621</v>
          </cell>
          <cell r="CP977">
            <v>26.541666666666668</v>
          </cell>
          <cell r="CV977">
            <v>91.899374025644875</v>
          </cell>
          <cell r="DA977">
            <v>2.8444424242424242</v>
          </cell>
          <cell r="DD977">
            <v>0.80917949414394674</v>
          </cell>
          <cell r="FJ977">
            <v>122.20082287860082</v>
          </cell>
          <cell r="FK977">
            <v>0.26163748593022568</v>
          </cell>
          <cell r="FL977">
            <v>0.36843319056872126</v>
          </cell>
          <cell r="FO977">
            <v>0</v>
          </cell>
        </row>
        <row r="978">
          <cell r="A978">
            <v>543023</v>
          </cell>
          <cell r="C978" t="str">
            <v>Christiani, Nick</v>
          </cell>
          <cell r="Q978" t="str">
            <v>R</v>
          </cell>
          <cell r="AJ978">
            <v>6.9289066049717416</v>
          </cell>
          <cell r="AR978">
            <v>16.8</v>
          </cell>
          <cell r="AS978">
            <v>-0.91136560314137305</v>
          </cell>
          <cell r="AT978">
            <v>0.65928571988290208</v>
          </cell>
          <cell r="BE978">
            <v>0.82819398267259225</v>
          </cell>
          <cell r="CP978">
            <v>28.958333333333332</v>
          </cell>
          <cell r="CV978">
            <v>91.0092936224016</v>
          </cell>
          <cell r="DA978">
            <v>0.30909090909090908</v>
          </cell>
          <cell r="DD978">
            <v>1.0646752547720324</v>
          </cell>
          <cell r="FJ978">
            <v>42</v>
          </cell>
          <cell r="FK978">
            <v>0.26285439169844088</v>
          </cell>
          <cell r="FL978">
            <v>0.6497802688936215</v>
          </cell>
          <cell r="FO978">
            <v>1</v>
          </cell>
        </row>
        <row r="979">
          <cell r="A979">
            <v>543028</v>
          </cell>
          <cell r="C979" t="str">
            <v>Clinard, Will</v>
          </cell>
          <cell r="Q979" t="str">
            <v>R</v>
          </cell>
          <cell r="AJ979">
            <v>5.668723052133803</v>
          </cell>
          <cell r="AR979">
            <v>16.8</v>
          </cell>
          <cell r="AS979">
            <v>0.67004790995126151</v>
          </cell>
          <cell r="AT979">
            <v>0.91582253787859647</v>
          </cell>
          <cell r="BE979">
            <v>0.95812146584227553</v>
          </cell>
          <cell r="CP979">
            <v>26.625</v>
          </cell>
          <cell r="CV979">
            <v>92.1</v>
          </cell>
          <cell r="DA979">
            <v>0</v>
          </cell>
          <cell r="DD979">
            <v>0.98117569053862286</v>
          </cell>
          <cell r="FJ979">
            <v>42</v>
          </cell>
          <cell r="FK979">
            <v>0.26300000000000001</v>
          </cell>
          <cell r="FL979">
            <v>0.66355666748544062</v>
          </cell>
          <cell r="FO979">
            <v>1</v>
          </cell>
        </row>
        <row r="980">
          <cell r="A980">
            <v>543031</v>
          </cell>
          <cell r="C980" t="str">
            <v>Cloyd, Tyler</v>
          </cell>
          <cell r="Q980" t="str">
            <v>S</v>
          </cell>
          <cell r="AJ980">
            <v>5.5932266079610358</v>
          </cell>
          <cell r="AR980">
            <v>49.472532966449656</v>
          </cell>
          <cell r="AS980">
            <v>-0.51228509353680407</v>
          </cell>
          <cell r="AT980">
            <v>0.24011706274736594</v>
          </cell>
          <cell r="BE980">
            <v>0.90114759775665898</v>
          </cell>
          <cell r="CP980">
            <v>29.125</v>
          </cell>
          <cell r="CV980">
            <v>85.974529608051867</v>
          </cell>
          <cell r="DA980">
            <v>0.56565454545454541</v>
          </cell>
          <cell r="DD980">
            <v>0.93384330176772534</v>
          </cell>
          <cell r="FJ980">
            <v>123.68133241612414</v>
          </cell>
          <cell r="FK980">
            <v>0.26351557371631845</v>
          </cell>
          <cell r="FL980">
            <v>9.8109732273440289E-2</v>
          </cell>
          <cell r="FO980">
            <v>0</v>
          </cell>
        </row>
        <row r="981">
          <cell r="A981">
            <v>543037</v>
          </cell>
          <cell r="C981" t="str">
            <v>Cole, Gerrit</v>
          </cell>
          <cell r="Q981" t="str">
            <v>S</v>
          </cell>
          <cell r="AJ981">
            <v>3.668412826344206</v>
          </cell>
          <cell r="AR981">
            <v>159.52672387739725</v>
          </cell>
          <cell r="AS981">
            <v>0.36629469448748331</v>
          </cell>
          <cell r="AT981">
            <v>0.74023534640959132</v>
          </cell>
          <cell r="BE981">
            <v>1.1117982661056351</v>
          </cell>
          <cell r="CP981">
            <v>25.791666666666668</v>
          </cell>
          <cell r="CV981">
            <v>95.261771546340711</v>
          </cell>
          <cell r="DA981">
            <v>3.4282848484848487</v>
          </cell>
          <cell r="DD981">
            <v>1.0221403403806675</v>
          </cell>
          <cell r="FJ981">
            <v>159.52672387739725</v>
          </cell>
          <cell r="FK981">
            <v>0.27174178560207607</v>
          </cell>
          <cell r="FL981">
            <v>0.15967763310266159</v>
          </cell>
          <cell r="FO981">
            <v>0</v>
          </cell>
        </row>
        <row r="982">
          <cell r="A982">
            <v>543040</v>
          </cell>
          <cell r="C982" t="str">
            <v>Collier, Tommy</v>
          </cell>
          <cell r="Q982" t="str">
            <v>S</v>
          </cell>
          <cell r="AJ982">
            <v>5.8282075355264027</v>
          </cell>
          <cell r="AR982">
            <v>55.384643051399195</v>
          </cell>
          <cell r="AS982">
            <v>0.52194446125223004</v>
          </cell>
          <cell r="AT982">
            <v>0.778426758958361</v>
          </cell>
          <cell r="BE982">
            <v>0.86127282830198248</v>
          </cell>
          <cell r="CP982">
            <v>26.541666666666668</v>
          </cell>
          <cell r="CV982">
            <v>92.1</v>
          </cell>
          <cell r="DA982">
            <v>0</v>
          </cell>
          <cell r="DD982">
            <v>0.92748209816623728</v>
          </cell>
          <cell r="FJ982">
            <v>138.46160762849797</v>
          </cell>
          <cell r="FK982">
            <v>0.26300000000000001</v>
          </cell>
          <cell r="FL982">
            <v>-5.6317605723035659E-2</v>
          </cell>
          <cell r="FO982">
            <v>0</v>
          </cell>
        </row>
        <row r="983">
          <cell r="A983">
            <v>543045</v>
          </cell>
          <cell r="C983" t="str">
            <v>Conley, Adam</v>
          </cell>
          <cell r="Q983" t="str">
            <v>S</v>
          </cell>
          <cell r="AJ983">
            <v>4.4332536960109543</v>
          </cell>
          <cell r="AR983">
            <v>156.72455827853145</v>
          </cell>
          <cell r="AS983">
            <v>0.15624308570267442</v>
          </cell>
          <cell r="AT983">
            <v>0.77887735553533166</v>
          </cell>
          <cell r="BE983">
            <v>0.84281862314439437</v>
          </cell>
          <cell r="CP983">
            <v>26.125</v>
          </cell>
          <cell r="CV983">
            <v>92.691777836516806</v>
          </cell>
          <cell r="DA983">
            <v>1.1959575757575758</v>
          </cell>
          <cell r="DD983">
            <v>1.0309179764276286</v>
          </cell>
          <cell r="FJ983">
            <v>156.72455827853145</v>
          </cell>
          <cell r="FK983">
            <v>0.25259973778986844</v>
          </cell>
          <cell r="FL983">
            <v>0.12515484439917074</v>
          </cell>
          <cell r="FO983">
            <v>0</v>
          </cell>
        </row>
        <row r="984">
          <cell r="A984">
            <v>543050</v>
          </cell>
          <cell r="C984" t="str">
            <v>Cook, Clayton</v>
          </cell>
          <cell r="Q984" t="str">
            <v>R</v>
          </cell>
          <cell r="AJ984">
            <v>6.8160957917778884</v>
          </cell>
          <cell r="AR984">
            <v>16.8</v>
          </cell>
          <cell r="AS984">
            <v>-0.12475829386002975</v>
          </cell>
          <cell r="AT984">
            <v>0.77117203283957481</v>
          </cell>
          <cell r="BE984">
            <v>1.5372044815309265</v>
          </cell>
          <cell r="CP984">
            <v>25.958333333333332</v>
          </cell>
          <cell r="CV984">
            <v>92.1</v>
          </cell>
          <cell r="DA984">
            <v>0</v>
          </cell>
          <cell r="DD984">
            <v>1.2453194667421901</v>
          </cell>
          <cell r="FJ984">
            <v>42</v>
          </cell>
          <cell r="FK984">
            <v>0.26300000000000001</v>
          </cell>
          <cell r="FL984">
            <v>-0.13817403620659352</v>
          </cell>
          <cell r="FO984">
            <v>1</v>
          </cell>
        </row>
        <row r="985">
          <cell r="A985">
            <v>543052</v>
          </cell>
          <cell r="C985" t="str">
            <v>Cooper, Jordan</v>
          </cell>
          <cell r="Q985" t="str">
            <v>S</v>
          </cell>
          <cell r="AJ985">
            <v>6.5459240151088363</v>
          </cell>
          <cell r="AR985">
            <v>44.400000000000006</v>
          </cell>
          <cell r="AS985">
            <v>-0.21557891928121134</v>
          </cell>
          <cell r="AT985">
            <v>0.65398735376717365</v>
          </cell>
          <cell r="BE985">
            <v>0.98147561587913934</v>
          </cell>
          <cell r="CP985">
            <v>27.125</v>
          </cell>
          <cell r="CV985">
            <v>92.1</v>
          </cell>
          <cell r="DA985">
            <v>0</v>
          </cell>
          <cell r="DD985">
            <v>0.88009062347812539</v>
          </cell>
          <cell r="FJ985">
            <v>111</v>
          </cell>
          <cell r="FK985">
            <v>0.26300000000000001</v>
          </cell>
          <cell r="FL985">
            <v>0.47146183511467343</v>
          </cell>
          <cell r="FO985">
            <v>0</v>
          </cell>
        </row>
        <row r="986">
          <cell r="A986">
            <v>543054</v>
          </cell>
          <cell r="C986" t="str">
            <v>Cosart, Jarred</v>
          </cell>
          <cell r="Q986" t="str">
            <v>S</v>
          </cell>
          <cell r="AJ986">
            <v>5.2068385950043821</v>
          </cell>
          <cell r="AR986">
            <v>49.940187267855407</v>
          </cell>
          <cell r="AS986">
            <v>0.30724103260474833</v>
          </cell>
          <cell r="AT986">
            <v>0.78191090698928967</v>
          </cell>
          <cell r="BE986">
            <v>1.3917132357263962</v>
          </cell>
          <cell r="CP986">
            <v>26.125</v>
          </cell>
          <cell r="CV986">
            <v>92.805932839519144</v>
          </cell>
          <cell r="DA986">
            <v>2.084848484848485</v>
          </cell>
          <cell r="DD986">
            <v>0.86526843045646729</v>
          </cell>
          <cell r="FJ986">
            <v>124.8504681696385</v>
          </cell>
          <cell r="FK986">
            <v>0.25506292373657941</v>
          </cell>
          <cell r="FL986">
            <v>0.20120036791147472</v>
          </cell>
          <cell r="FO986">
            <v>0</v>
          </cell>
        </row>
        <row r="987">
          <cell r="A987">
            <v>543056</v>
          </cell>
          <cell r="C987" t="str">
            <v>Coulombe, Daniel</v>
          </cell>
          <cell r="Q987" t="str">
            <v>R</v>
          </cell>
          <cell r="AJ987">
            <v>3.9131904748478208</v>
          </cell>
          <cell r="AR987">
            <v>53.170985212928869</v>
          </cell>
          <cell r="AS987">
            <v>0.13640986037673811</v>
          </cell>
          <cell r="AT987">
            <v>0.58188724316434581</v>
          </cell>
          <cell r="BE987">
            <v>0.94065272711838144</v>
          </cell>
          <cell r="CP987">
            <v>26.708333333333332</v>
          </cell>
          <cell r="CV987">
            <v>89.998753774897594</v>
          </cell>
          <cell r="DA987">
            <v>0.92727272727272736</v>
          </cell>
          <cell r="DD987">
            <v>1.1574188260882399</v>
          </cell>
          <cell r="FJ987">
            <v>60.25686355318512</v>
          </cell>
          <cell r="FK987">
            <v>0.26246167947844701</v>
          </cell>
          <cell r="FL987">
            <v>-0.11511754308709965</v>
          </cell>
          <cell r="FO987">
            <v>1</v>
          </cell>
        </row>
        <row r="988">
          <cell r="A988">
            <v>543070</v>
          </cell>
          <cell r="C988" t="str">
            <v>Crow, Aaron</v>
          </cell>
          <cell r="Q988" t="str">
            <v>R</v>
          </cell>
          <cell r="AJ988">
            <v>4.2997087994093848</v>
          </cell>
          <cell r="AR988">
            <v>17.907280740740742</v>
          </cell>
          <cell r="AS988">
            <v>-0.13823736146431767</v>
          </cell>
          <cell r="AT988">
            <v>0.69187934428235331</v>
          </cell>
          <cell r="BE988">
            <v>1.202090233514437</v>
          </cell>
          <cell r="CP988">
            <v>29.625</v>
          </cell>
          <cell r="CV988">
            <v>90.957166178606641</v>
          </cell>
          <cell r="DA988">
            <v>4.248486868686868</v>
          </cell>
          <cell r="DD988">
            <v>0.86405170340367488</v>
          </cell>
          <cell r="FJ988">
            <v>44.768201851851856</v>
          </cell>
          <cell r="FK988">
            <v>0.26300000000000001</v>
          </cell>
          <cell r="FL988">
            <v>0.45251745885210903</v>
          </cell>
          <cell r="FO988">
            <v>1</v>
          </cell>
        </row>
        <row r="989">
          <cell r="A989">
            <v>543071</v>
          </cell>
          <cell r="C989" t="str">
            <v>Cruz, Luis</v>
          </cell>
          <cell r="Q989" t="str">
            <v>S</v>
          </cell>
          <cell r="AJ989">
            <v>5.521875399401142</v>
          </cell>
          <cell r="AR989">
            <v>45.561514743572424</v>
          </cell>
          <cell r="AS989">
            <v>-4.9617432499969499E-2</v>
          </cell>
          <cell r="AT989">
            <v>0.66714033619629953</v>
          </cell>
          <cell r="BE989">
            <v>0.71105152011539707</v>
          </cell>
          <cell r="CP989">
            <v>25.791666666666668</v>
          </cell>
          <cell r="CV989">
            <v>92.1</v>
          </cell>
          <cell r="DA989">
            <v>0</v>
          </cell>
          <cell r="DD989">
            <v>1.0909224511933466</v>
          </cell>
          <cell r="FJ989">
            <v>113.90378685893106</v>
          </cell>
          <cell r="FK989">
            <v>0.26300000000000001</v>
          </cell>
          <cell r="FL989">
            <v>0.27549599159505761</v>
          </cell>
          <cell r="FO989">
            <v>0</v>
          </cell>
        </row>
        <row r="990">
          <cell r="A990">
            <v>543074</v>
          </cell>
          <cell r="C990" t="str">
            <v>Culver, Malcom</v>
          </cell>
          <cell r="Q990" t="str">
            <v>R</v>
          </cell>
          <cell r="AJ990">
            <v>5.1192904498062095</v>
          </cell>
          <cell r="AR990">
            <v>23.49213544814625</v>
          </cell>
          <cell r="AS990">
            <v>2.9618600839954622E-2</v>
          </cell>
          <cell r="AT990">
            <v>0.75372011995495436</v>
          </cell>
          <cell r="BE990">
            <v>1.1650721064156095</v>
          </cell>
          <cell r="CP990">
            <v>26.375</v>
          </cell>
          <cell r="CV990">
            <v>92.1</v>
          </cell>
          <cell r="DA990">
            <v>0</v>
          </cell>
          <cell r="DD990">
            <v>1.0323530567935373</v>
          </cell>
          <cell r="FJ990">
            <v>58.730338620365622</v>
          </cell>
          <cell r="FK990">
            <v>0.26300000000000001</v>
          </cell>
          <cell r="FL990">
            <v>-0.26710696924098026</v>
          </cell>
          <cell r="FO990">
            <v>1</v>
          </cell>
        </row>
        <row r="991">
          <cell r="A991">
            <v>543098</v>
          </cell>
          <cell r="C991" t="str">
            <v>Dennhardt, Mike</v>
          </cell>
          <cell r="Q991" t="str">
            <v>S</v>
          </cell>
          <cell r="AJ991">
            <v>6.3732460410878309</v>
          </cell>
          <cell r="AR991">
            <v>44.400000000000006</v>
          </cell>
          <cell r="AS991">
            <v>0.12710966059823395</v>
          </cell>
          <cell r="AT991">
            <v>0.89792834511659692</v>
          </cell>
          <cell r="BE991">
            <v>0.82571596880765408</v>
          </cell>
          <cell r="CP991">
            <v>26.041666666666668</v>
          </cell>
          <cell r="CV991">
            <v>92.1</v>
          </cell>
          <cell r="DA991">
            <v>0</v>
          </cell>
          <cell r="DD991">
            <v>0.95115276985421515</v>
          </cell>
          <cell r="FJ991">
            <v>111</v>
          </cell>
          <cell r="FK991">
            <v>0.26300000000000001</v>
          </cell>
          <cell r="FL991">
            <v>0.1659271668189248</v>
          </cell>
          <cell r="FO991">
            <v>0</v>
          </cell>
        </row>
        <row r="992">
          <cell r="A992">
            <v>543101</v>
          </cell>
          <cell r="C992" t="str">
            <v>DeSclafani, Anthony</v>
          </cell>
          <cell r="Q992" t="str">
            <v>S</v>
          </cell>
          <cell r="AJ992">
            <v>3.8847344249969638</v>
          </cell>
          <cell r="AR992">
            <v>142.69350248368571</v>
          </cell>
          <cell r="AS992">
            <v>6.0074159726192705E-2</v>
          </cell>
          <cell r="AT992">
            <v>0.76102347281639537</v>
          </cell>
          <cell r="BE992">
            <v>0.80663732256373266</v>
          </cell>
          <cell r="CP992">
            <v>26.208333333333332</v>
          </cell>
          <cell r="CV992">
            <v>92.6894706174985</v>
          </cell>
          <cell r="DA992">
            <v>1.7575757575757576</v>
          </cell>
          <cell r="DD992">
            <v>0.98175120409278205</v>
          </cell>
          <cell r="FJ992">
            <v>142.69350248368571</v>
          </cell>
          <cell r="FK992">
            <v>0.2564805540327299</v>
          </cell>
          <cell r="FL992">
            <v>2.2111913475816081E-2</v>
          </cell>
          <cell r="FO992">
            <v>0</v>
          </cell>
        </row>
        <row r="993">
          <cell r="A993">
            <v>543114</v>
          </cell>
          <cell r="C993" t="str">
            <v>Doolittle, Ryan</v>
          </cell>
          <cell r="Q993" t="str">
            <v>R</v>
          </cell>
          <cell r="AJ993">
            <v>5.1858738398957414</v>
          </cell>
          <cell r="AR993">
            <v>21.140310859111089</v>
          </cell>
          <cell r="AS993">
            <v>-4.2178005100551239E-2</v>
          </cell>
          <cell r="AT993">
            <v>0.58827593781351539</v>
          </cell>
          <cell r="BE993">
            <v>1.1708127348527146</v>
          </cell>
          <cell r="CP993">
            <v>28.291666666666668</v>
          </cell>
          <cell r="CV993">
            <v>92.1</v>
          </cell>
          <cell r="DA993">
            <v>0</v>
          </cell>
          <cell r="DD993">
            <v>0.88649943771767703</v>
          </cell>
          <cell r="FJ993">
            <v>52.85077714777772</v>
          </cell>
          <cell r="FK993">
            <v>0.26300000000000001</v>
          </cell>
          <cell r="FL993">
            <v>0.46188386048524049</v>
          </cell>
          <cell r="FO993">
            <v>1</v>
          </cell>
        </row>
        <row r="994">
          <cell r="A994">
            <v>543118</v>
          </cell>
          <cell r="C994" t="str">
            <v>Drake, Oliver</v>
          </cell>
          <cell r="Q994" t="str">
            <v>R</v>
          </cell>
          <cell r="AJ994">
            <v>3.4707410790543247</v>
          </cell>
          <cell r="AR994">
            <v>56.636014982714386</v>
          </cell>
          <cell r="AS994">
            <v>-0.45876775483301835</v>
          </cell>
          <cell r="AT994">
            <v>0.36089077417540427</v>
          </cell>
          <cell r="BE994">
            <v>1.1600588162590708</v>
          </cell>
          <cell r="CP994">
            <v>29.458333333333332</v>
          </cell>
          <cell r="CV994">
            <v>88.873405611416516</v>
          </cell>
          <cell r="DA994">
            <v>0.3878767676767676</v>
          </cell>
          <cell r="DD994">
            <v>1.3558034380977848</v>
          </cell>
          <cell r="FJ994">
            <v>56.636014982714386</v>
          </cell>
          <cell r="FK994">
            <v>0.26300000000000001</v>
          </cell>
          <cell r="FL994">
            <v>-4.7333239125726297E-3</v>
          </cell>
          <cell r="FO994">
            <v>1</v>
          </cell>
        </row>
        <row r="995">
          <cell r="A995">
            <v>543119</v>
          </cell>
          <cell r="C995" t="str">
            <v>Drummond, Calvin</v>
          </cell>
          <cell r="Q995" t="str">
            <v>R</v>
          </cell>
          <cell r="AJ995">
            <v>5.8145345055098918</v>
          </cell>
          <cell r="AR995">
            <v>19.711315424546669</v>
          </cell>
          <cell r="AS995">
            <v>-0.34308887637191837</v>
          </cell>
          <cell r="AT995">
            <v>0.60022191401117753</v>
          </cell>
          <cell r="BE995">
            <v>1.1430282043835833</v>
          </cell>
          <cell r="CP995">
            <v>26.791666666666668</v>
          </cell>
          <cell r="CV995">
            <v>92.1</v>
          </cell>
          <cell r="DA995">
            <v>0</v>
          </cell>
          <cell r="DD995">
            <v>1.1489338356086607</v>
          </cell>
          <cell r="FJ995">
            <v>49.278288561366665</v>
          </cell>
          <cell r="FK995">
            <v>0.26300000000000001</v>
          </cell>
          <cell r="FL995">
            <v>0.33038897264614536</v>
          </cell>
          <cell r="FO995">
            <v>0.83981043944348022</v>
          </cell>
        </row>
        <row r="996">
          <cell r="A996">
            <v>543125</v>
          </cell>
          <cell r="C996" t="str">
            <v>Dwyer, Chris</v>
          </cell>
          <cell r="Q996" t="str">
            <v>S</v>
          </cell>
          <cell r="AJ996">
            <v>6.2302361931123658</v>
          </cell>
          <cell r="AR996">
            <v>44.400000000000006</v>
          </cell>
          <cell r="AS996">
            <v>0.41696804184397129</v>
          </cell>
          <cell r="AT996">
            <v>0.60318309143100923</v>
          </cell>
          <cell r="BE996">
            <v>0.86369762322843868</v>
          </cell>
          <cell r="CP996">
            <v>28.208333333333332</v>
          </cell>
          <cell r="CV996">
            <v>89.598763717421136</v>
          </cell>
          <cell r="DA996">
            <v>1.8181818181818181E-2</v>
          </cell>
          <cell r="DD996">
            <v>1.0313492489452629</v>
          </cell>
          <cell r="FJ996">
            <v>111</v>
          </cell>
          <cell r="FK996">
            <v>0.26300000000000001</v>
          </cell>
          <cell r="FL996">
            <v>0.16415549169738128</v>
          </cell>
          <cell r="FO996">
            <v>0.27655077368438064</v>
          </cell>
        </row>
        <row r="997">
          <cell r="A997">
            <v>543130</v>
          </cell>
          <cell r="C997" t="str">
            <v>Eichhorn, Kevin</v>
          </cell>
          <cell r="Q997" t="str">
            <v>S</v>
          </cell>
          <cell r="AJ997">
            <v>6.0064709345333203</v>
          </cell>
          <cell r="AR997">
            <v>44.400000000000006</v>
          </cell>
          <cell r="AS997">
            <v>0.59840546580066878</v>
          </cell>
          <cell r="AT997">
            <v>0.93009463403196213</v>
          </cell>
          <cell r="BE997">
            <v>0.98878089633786859</v>
          </cell>
          <cell r="CP997">
            <v>26.375</v>
          </cell>
          <cell r="CV997">
            <v>92.1</v>
          </cell>
          <cell r="DA997">
            <v>0</v>
          </cell>
          <cell r="DD997">
            <v>0.82073124450162305</v>
          </cell>
          <cell r="FJ997">
            <v>111</v>
          </cell>
          <cell r="FK997">
            <v>0.26300000000000001</v>
          </cell>
          <cell r="FL997">
            <v>0.40047039786944755</v>
          </cell>
          <cell r="FO997">
            <v>0</v>
          </cell>
        </row>
        <row r="998">
          <cell r="A998">
            <v>543135</v>
          </cell>
          <cell r="C998" t="str">
            <v>Eovaldi, Nathan</v>
          </cell>
          <cell r="Q998" t="str">
            <v>S</v>
          </cell>
          <cell r="AJ998">
            <v>3.6241487277155087</v>
          </cell>
          <cell r="AR998">
            <v>158.39766109312592</v>
          </cell>
          <cell r="AS998">
            <v>-0.20516526111798913</v>
          </cell>
          <cell r="AT998">
            <v>0.48508476473399176</v>
          </cell>
          <cell r="BE998">
            <v>1.1744967711348195</v>
          </cell>
          <cell r="CP998">
            <v>26.375</v>
          </cell>
          <cell r="CV998">
            <v>96.767461880959544</v>
          </cell>
          <cell r="DA998">
            <v>4.4787878787878785</v>
          </cell>
          <cell r="DD998">
            <v>0.83359580410421963</v>
          </cell>
          <cell r="FJ998">
            <v>158.39766109312592</v>
          </cell>
          <cell r="FK998">
            <v>0.24510365142624432</v>
          </cell>
          <cell r="FL998">
            <v>-5.5095739701223202E-2</v>
          </cell>
          <cell r="FO998">
            <v>0</v>
          </cell>
        </row>
        <row r="999">
          <cell r="A999">
            <v>543136</v>
          </cell>
          <cell r="C999" t="str">
            <v>Eppley, Cody</v>
          </cell>
          <cell r="Q999" t="str">
            <v>R</v>
          </cell>
          <cell r="AJ999">
            <v>6.7770113336875735</v>
          </cell>
          <cell r="AR999">
            <v>16.582082222222223</v>
          </cell>
          <cell r="AS999">
            <v>-1.6627314533917745</v>
          </cell>
          <cell r="AT999">
            <v>0.13076809665622766</v>
          </cell>
          <cell r="BE999">
            <v>1.3057774864286082</v>
          </cell>
          <cell r="CP999">
            <v>30.708333333333332</v>
          </cell>
          <cell r="CV999">
            <v>84.285409807956114</v>
          </cell>
          <cell r="DA999">
            <v>1.0303050505050506</v>
          </cell>
          <cell r="DD999">
            <v>0.95895699897177367</v>
          </cell>
          <cell r="FJ999">
            <v>41.455205555555551</v>
          </cell>
          <cell r="FK999">
            <v>0.26300000000000001</v>
          </cell>
          <cell r="FL999">
            <v>-0.50800383757869383</v>
          </cell>
          <cell r="FO999">
            <v>1</v>
          </cell>
        </row>
        <row r="1000">
          <cell r="A1000">
            <v>543141</v>
          </cell>
          <cell r="C1000" t="str">
            <v>Evans, Bryan</v>
          </cell>
          <cell r="Q1000" t="str">
            <v>S</v>
          </cell>
          <cell r="AJ1000">
            <v>4.969870762521392</v>
          </cell>
          <cell r="AR1000">
            <v>64.84876718710477</v>
          </cell>
          <cell r="AS1000">
            <v>-6.5052544476643812E-2</v>
          </cell>
          <cell r="AT1000">
            <v>0.71475998091539417</v>
          </cell>
          <cell r="BE1000">
            <v>0.85692294755310927</v>
          </cell>
          <cell r="CP1000">
            <v>29.375</v>
          </cell>
          <cell r="CV1000">
            <v>92.1</v>
          </cell>
          <cell r="DA1000">
            <v>0</v>
          </cell>
          <cell r="DD1000">
            <v>1.0538365054004462</v>
          </cell>
          <cell r="FJ1000">
            <v>110.80574074074075</v>
          </cell>
          <cell r="FK1000">
            <v>0.26300000000000001</v>
          </cell>
          <cell r="FL1000">
            <v>-0.30378926711939819</v>
          </cell>
          <cell r="FO1000">
            <v>0</v>
          </cell>
        </row>
        <row r="1001">
          <cell r="A1001">
            <v>543144</v>
          </cell>
          <cell r="C1001" t="str">
            <v>Farquhar, Danny</v>
          </cell>
          <cell r="Q1001" t="str">
            <v>R</v>
          </cell>
          <cell r="AJ1001">
            <v>4.3697923617288223</v>
          </cell>
          <cell r="AR1001">
            <v>25.461181596818122</v>
          </cell>
          <cell r="AS1001">
            <v>-0.27106680449185061</v>
          </cell>
          <cell r="AT1001">
            <v>0.41961529020020694</v>
          </cell>
          <cell r="BE1001">
            <v>0.61798381428735272</v>
          </cell>
          <cell r="CP1001">
            <v>29.375</v>
          </cell>
          <cell r="CV1001">
            <v>91.343523842198451</v>
          </cell>
          <cell r="DA1001">
            <v>3.5454545454545459</v>
          </cell>
          <cell r="DD1001">
            <v>1.1497249541543062</v>
          </cell>
          <cell r="FJ1001">
            <v>63.652953992045298</v>
          </cell>
          <cell r="FK1001">
            <v>0.26300000000000001</v>
          </cell>
          <cell r="FL1001">
            <v>-0.36932421227825457</v>
          </cell>
          <cell r="FO1001">
            <v>1</v>
          </cell>
        </row>
        <row r="1002">
          <cell r="A1002">
            <v>543154</v>
          </cell>
          <cell r="C1002" t="str">
            <v>Ferrara, Anthony</v>
          </cell>
          <cell r="Q1002" t="str">
            <v>S</v>
          </cell>
          <cell r="AJ1002">
            <v>6.9715786160163704</v>
          </cell>
          <cell r="AR1002">
            <v>44.400000000000006</v>
          </cell>
          <cell r="AS1002">
            <v>-0.13821200392658547</v>
          </cell>
          <cell r="AT1002">
            <v>0.88313157829503397</v>
          </cell>
          <cell r="BE1002">
            <v>0.98049909468214758</v>
          </cell>
          <cell r="CP1002">
            <v>26.791666666666668</v>
          </cell>
          <cell r="CV1002">
            <v>92.1</v>
          </cell>
          <cell r="DA1002">
            <v>0</v>
          </cell>
          <cell r="DD1002">
            <v>1.0703162208778174</v>
          </cell>
          <cell r="FJ1002">
            <v>111</v>
          </cell>
          <cell r="FK1002">
            <v>0.26300000000000001</v>
          </cell>
          <cell r="FL1002">
            <v>3.6184813406418145E-2</v>
          </cell>
          <cell r="FO1002">
            <v>0.45406360761153219</v>
          </cell>
        </row>
        <row r="1003">
          <cell r="A1003">
            <v>543155</v>
          </cell>
          <cell r="C1003" t="str">
            <v>Fife, Stephen</v>
          </cell>
          <cell r="Q1003" t="str">
            <v>S</v>
          </cell>
          <cell r="AJ1003">
            <v>6.0257355497375462</v>
          </cell>
          <cell r="AR1003">
            <v>44.082296296296299</v>
          </cell>
          <cell r="AS1003">
            <v>-0.89238207598426578</v>
          </cell>
          <cell r="AT1003">
            <v>0.58571528473495038</v>
          </cell>
          <cell r="BE1003">
            <v>1.1345733171022883</v>
          </cell>
          <cell r="CP1003">
            <v>29.708333333333332</v>
          </cell>
          <cell r="CV1003">
            <v>89.089222990501</v>
          </cell>
          <cell r="DA1003">
            <v>0.55151515151515151</v>
          </cell>
          <cell r="DD1003">
            <v>0.88583509818847295</v>
          </cell>
          <cell r="FJ1003">
            <v>110.20574074074074</v>
          </cell>
          <cell r="FK1003">
            <v>0.26172014508526303</v>
          </cell>
          <cell r="FL1003">
            <v>0.4161538334152351</v>
          </cell>
          <cell r="FO1003">
            <v>0</v>
          </cell>
        </row>
        <row r="1004">
          <cell r="A1004">
            <v>543160</v>
          </cell>
          <cell r="C1004" t="str">
            <v>Fitzgerald, Justin</v>
          </cell>
          <cell r="Q1004" t="str">
            <v>S</v>
          </cell>
          <cell r="AJ1004">
            <v>5.9730560519502598</v>
          </cell>
          <cell r="AR1004">
            <v>43.662296296296297</v>
          </cell>
          <cell r="AS1004">
            <v>-0.52557963851319445</v>
          </cell>
          <cell r="AT1004">
            <v>0.87728190581651733</v>
          </cell>
          <cell r="BE1004">
            <v>1.195219107551204</v>
          </cell>
          <cell r="CP1004">
            <v>30.291666666666668</v>
          </cell>
          <cell r="CV1004">
            <v>92.1</v>
          </cell>
          <cell r="DA1004">
            <v>0</v>
          </cell>
          <cell r="DD1004">
            <v>1.0504693945912047</v>
          </cell>
          <cell r="FJ1004">
            <v>109.15574074074074</v>
          </cell>
          <cell r="FK1004">
            <v>0.26300000000000001</v>
          </cell>
          <cell r="FL1004">
            <v>0.51020727806247068</v>
          </cell>
          <cell r="FO1004">
            <v>0</v>
          </cell>
        </row>
        <row r="1005">
          <cell r="A1005">
            <v>543169</v>
          </cell>
          <cell r="C1005" t="str">
            <v>Flynn, Brian</v>
          </cell>
          <cell r="Q1005" t="str">
            <v>R</v>
          </cell>
          <cell r="AJ1005">
            <v>3.7325147258841223</v>
          </cell>
          <cell r="AR1005">
            <v>42</v>
          </cell>
          <cell r="AS1005">
            <v>-0.16600452760526346</v>
          </cell>
          <cell r="AT1005">
            <v>0.64917920644121851</v>
          </cell>
          <cell r="BE1005">
            <v>1.3771778499793477</v>
          </cell>
          <cell r="CP1005">
            <v>26.208333333333332</v>
          </cell>
          <cell r="CV1005">
            <v>93.147118325366776</v>
          </cell>
          <cell r="DA1005">
            <v>0.85050505050505065</v>
          </cell>
          <cell r="DD1005">
            <v>0.94756093567558652</v>
          </cell>
          <cell r="FJ1005">
            <v>42</v>
          </cell>
          <cell r="FK1005">
            <v>0.26285208820973488</v>
          </cell>
          <cell r="FL1005">
            <v>0.31513149539844593</v>
          </cell>
          <cell r="FO1005">
            <v>0.53012064423257166</v>
          </cell>
        </row>
        <row r="1006">
          <cell r="A1006">
            <v>543174</v>
          </cell>
          <cell r="C1006" t="str">
            <v>Fornataro, Eric</v>
          </cell>
          <cell r="Q1006" t="str">
            <v>R</v>
          </cell>
          <cell r="AJ1006">
            <v>5.7265787002927588</v>
          </cell>
          <cell r="AR1006">
            <v>17.84148978540388</v>
          </cell>
          <cell r="AS1006">
            <v>0.59759343133526477</v>
          </cell>
          <cell r="AT1006">
            <v>0.76077478036614121</v>
          </cell>
          <cell r="BE1006">
            <v>1.418256400297363</v>
          </cell>
          <cell r="CP1006">
            <v>28.458333333333332</v>
          </cell>
          <cell r="CV1006">
            <v>91.401275393679541</v>
          </cell>
          <cell r="DA1006">
            <v>0.17575959595959595</v>
          </cell>
          <cell r="DD1006">
            <v>0.97195621467925042</v>
          </cell>
          <cell r="FJ1006">
            <v>44.6037244635097</v>
          </cell>
          <cell r="FK1006">
            <v>0.26300000000000001</v>
          </cell>
          <cell r="FL1006">
            <v>-0.71350758001041481</v>
          </cell>
          <cell r="FO1006">
            <v>1</v>
          </cell>
        </row>
        <row r="1007">
          <cell r="A1007">
            <v>543178</v>
          </cell>
          <cell r="C1007" t="str">
            <v>Freeman, Justin</v>
          </cell>
          <cell r="Q1007" t="str">
            <v>R</v>
          </cell>
          <cell r="AJ1007">
            <v>5.1864077218682114</v>
          </cell>
          <cell r="AR1007">
            <v>16.733282222222222</v>
          </cell>
          <cell r="AS1007">
            <v>0.51395986661922244</v>
          </cell>
          <cell r="AT1007">
            <v>0.80625075853167105</v>
          </cell>
          <cell r="BE1007">
            <v>0.73670920598187994</v>
          </cell>
          <cell r="CP1007">
            <v>29.708333333333332</v>
          </cell>
          <cell r="CV1007">
            <v>90.890751371742112</v>
          </cell>
          <cell r="DA1007">
            <v>1.8181818181818181E-2</v>
          </cell>
          <cell r="DD1007">
            <v>1.0314660883729039</v>
          </cell>
          <cell r="FJ1007">
            <v>41.833205555555551</v>
          </cell>
          <cell r="FK1007">
            <v>0.26300000000000001</v>
          </cell>
          <cell r="FL1007">
            <v>-0.3626418681615548</v>
          </cell>
          <cell r="FO1007">
            <v>1</v>
          </cell>
        </row>
        <row r="1008">
          <cell r="A1008">
            <v>543184</v>
          </cell>
          <cell r="C1008" t="str">
            <v>Friedrich, Christian</v>
          </cell>
          <cell r="Q1008" t="str">
            <v>S</v>
          </cell>
          <cell r="AJ1008">
            <v>4.8381485785356517</v>
          </cell>
          <cell r="AR1008">
            <v>86.192163946206904</v>
          </cell>
          <cell r="AS1008">
            <v>-0.1892228493197452</v>
          </cell>
          <cell r="AT1008">
            <v>0.49697025344327572</v>
          </cell>
          <cell r="BE1008">
            <v>1.0203809601404437</v>
          </cell>
          <cell r="CP1008">
            <v>28.958333333333332</v>
          </cell>
          <cell r="CV1008">
            <v>90.967607503325794</v>
          </cell>
          <cell r="DA1008">
            <v>1.5434363636363637</v>
          </cell>
          <cell r="DD1008">
            <v>0.88068860782385805</v>
          </cell>
          <cell r="FJ1008">
            <v>124.07956045349789</v>
          </cell>
          <cell r="FK1008">
            <v>0.25382110323298313</v>
          </cell>
          <cell r="FL1008">
            <v>-0.44966641342804797</v>
          </cell>
          <cell r="FO1008">
            <v>0</v>
          </cell>
        </row>
        <row r="1009">
          <cell r="A1009">
            <v>543188</v>
          </cell>
          <cell r="C1009" t="str">
            <v>Fuller, Jim</v>
          </cell>
          <cell r="Q1009" t="str">
            <v>R</v>
          </cell>
          <cell r="AJ1009">
            <v>5.2653348994699432</v>
          </cell>
          <cell r="AR1009">
            <v>17.182542222222224</v>
          </cell>
          <cell r="AS1009">
            <v>-0.19419159298939512</v>
          </cell>
          <cell r="AT1009">
            <v>0.69497978966459839</v>
          </cell>
          <cell r="BE1009">
            <v>0.69060032624859835</v>
          </cell>
          <cell r="CP1009">
            <v>29.041666666666668</v>
          </cell>
          <cell r="CV1009">
            <v>92.1</v>
          </cell>
          <cell r="DA1009">
            <v>0</v>
          </cell>
          <cell r="DD1009">
            <v>1.1928920398840588</v>
          </cell>
          <cell r="FJ1009">
            <v>42.956355555555561</v>
          </cell>
          <cell r="FK1009">
            <v>0.26300000000000001</v>
          </cell>
          <cell r="FL1009">
            <v>0.17415934107587919</v>
          </cell>
          <cell r="FO1009">
            <v>1</v>
          </cell>
        </row>
        <row r="1010">
          <cell r="A1010">
            <v>543193</v>
          </cell>
          <cell r="C1010" t="str">
            <v>Gagnon, Drew</v>
          </cell>
          <cell r="Q1010" t="str">
            <v>S</v>
          </cell>
          <cell r="AJ1010">
            <v>5.7793711382862831</v>
          </cell>
          <cell r="AR1010">
            <v>49.128152813326679</v>
          </cell>
          <cell r="AS1010">
            <v>-0.13106754614980615</v>
          </cell>
          <cell r="AT1010">
            <v>0.54474455413551093</v>
          </cell>
          <cell r="BE1010">
            <v>0.86478310387123358</v>
          </cell>
          <cell r="CP1010">
            <v>26.041666666666668</v>
          </cell>
          <cell r="CV1010">
            <v>92.1</v>
          </cell>
          <cell r="DA1010">
            <v>0</v>
          </cell>
          <cell r="DD1010">
            <v>0.98048835954330626</v>
          </cell>
          <cell r="FJ1010">
            <v>122.82038203331669</v>
          </cell>
          <cell r="FK1010">
            <v>0.26300000000000001</v>
          </cell>
          <cell r="FL1010">
            <v>-0.17544847072498598</v>
          </cell>
          <cell r="FO1010">
            <v>0.4077100254435696</v>
          </cell>
        </row>
        <row r="1011">
          <cell r="A1011">
            <v>543195</v>
          </cell>
          <cell r="C1011" t="str">
            <v>Gamboa, Eddie</v>
          </cell>
          <cell r="Q1011" t="str">
            <v>S</v>
          </cell>
          <cell r="AJ1011">
            <v>5.773288073656679</v>
          </cell>
          <cell r="AR1011">
            <v>47.843599366831256</v>
          </cell>
          <cell r="AS1011">
            <v>1.029383343586102</v>
          </cell>
          <cell r="AT1011">
            <v>0.79265145001340764</v>
          </cell>
          <cell r="BE1011">
            <v>0.81699051185494531</v>
          </cell>
          <cell r="CP1011">
            <v>31.541666666666668</v>
          </cell>
          <cell r="CV1011">
            <v>92.1</v>
          </cell>
          <cell r="DA1011">
            <v>0</v>
          </cell>
          <cell r="DD1011">
            <v>1.1362343766214185</v>
          </cell>
          <cell r="FJ1011">
            <v>119.60899841707814</v>
          </cell>
          <cell r="FK1011">
            <v>0.26300000000000001</v>
          </cell>
          <cell r="FL1011">
            <v>-0.65755250539207621</v>
          </cell>
          <cell r="FO1011">
            <v>0</v>
          </cell>
        </row>
        <row r="1012">
          <cell r="A1012">
            <v>543204</v>
          </cell>
          <cell r="C1012" t="str">
            <v>Garvin, Grayson</v>
          </cell>
          <cell r="Q1012" t="str">
            <v>S</v>
          </cell>
          <cell r="AJ1012">
            <v>5.3760885932245071</v>
          </cell>
          <cell r="AR1012">
            <v>44.400000000000006</v>
          </cell>
          <cell r="AS1012">
            <v>0.11417398444293352</v>
          </cell>
          <cell r="AT1012">
            <v>0.92607061240256161</v>
          </cell>
          <cell r="BE1012">
            <v>0.98272339520470908</v>
          </cell>
          <cell r="CP1012">
            <v>26.708333333333332</v>
          </cell>
          <cell r="CV1012">
            <v>92.1</v>
          </cell>
          <cell r="DA1012">
            <v>0</v>
          </cell>
          <cell r="DD1012">
            <v>0.85695592028440093</v>
          </cell>
          <cell r="FJ1012">
            <v>111</v>
          </cell>
          <cell r="FK1012">
            <v>0.26300000000000001</v>
          </cell>
          <cell r="FL1012">
            <v>-0.11452497431968282</v>
          </cell>
          <cell r="FO1012">
            <v>0</v>
          </cell>
        </row>
        <row r="1013">
          <cell r="A1013">
            <v>543208</v>
          </cell>
          <cell r="C1013" t="str">
            <v>Gaviglio, Sam</v>
          </cell>
          <cell r="Q1013" t="str">
            <v>S</v>
          </cell>
          <cell r="AJ1013">
            <v>5.3060540529312359</v>
          </cell>
          <cell r="AR1013">
            <v>60.891694858996779</v>
          </cell>
          <cell r="AS1013">
            <v>3.6228117446074459E-2</v>
          </cell>
          <cell r="AT1013">
            <v>0.78212578852539716</v>
          </cell>
          <cell r="BE1013">
            <v>1.0834590876870089</v>
          </cell>
          <cell r="CP1013">
            <v>26.125</v>
          </cell>
          <cell r="CV1013">
            <v>92.1</v>
          </cell>
          <cell r="DA1013">
            <v>0</v>
          </cell>
          <cell r="DD1013">
            <v>0.90162430404742433</v>
          </cell>
          <cell r="FJ1013">
            <v>152.22923714749194</v>
          </cell>
          <cell r="FK1013">
            <v>0.26300000000000001</v>
          </cell>
          <cell r="FL1013">
            <v>-0.19645412024503017</v>
          </cell>
          <cell r="FO1013">
            <v>0</v>
          </cell>
        </row>
        <row r="1014">
          <cell r="A1014">
            <v>543219</v>
          </cell>
          <cell r="C1014" t="str">
            <v>Gilmartin, Sean</v>
          </cell>
          <cell r="Q1014" t="str">
            <v>S</v>
          </cell>
          <cell r="AJ1014">
            <v>4.8665788551280933</v>
          </cell>
          <cell r="AR1014">
            <v>93.629368225752316</v>
          </cell>
          <cell r="AS1014">
            <v>-4.2102965436027241E-2</v>
          </cell>
          <cell r="AT1014">
            <v>0.33377545408400527</v>
          </cell>
          <cell r="BE1014">
            <v>0.9791144481291888</v>
          </cell>
          <cell r="CP1014">
            <v>26.125</v>
          </cell>
          <cell r="CV1014">
            <v>88.549592223609466</v>
          </cell>
          <cell r="DA1014">
            <v>0.40201818181818183</v>
          </cell>
          <cell r="DD1014">
            <v>1.0096008391079498</v>
          </cell>
          <cell r="FJ1014">
            <v>134.51853021700012</v>
          </cell>
          <cell r="FK1014">
            <v>0.2637834123282134</v>
          </cell>
          <cell r="FL1014">
            <v>-0.11009295020661718</v>
          </cell>
          <cell r="FO1014">
            <v>0</v>
          </cell>
        </row>
        <row r="1015">
          <cell r="A1015">
            <v>543234</v>
          </cell>
          <cell r="C1015" t="str">
            <v>Gonzalez, Rayan</v>
          </cell>
          <cell r="Q1015" t="str">
            <v>R</v>
          </cell>
          <cell r="AJ1015">
            <v>5.0869720370315639</v>
          </cell>
          <cell r="AR1015">
            <v>18.723115858948123</v>
          </cell>
          <cell r="AS1015">
            <v>-0.37111010044974468</v>
          </cell>
          <cell r="AT1015">
            <v>0.63999106657719818</v>
          </cell>
          <cell r="BE1015">
            <v>1.3058341138609555</v>
          </cell>
          <cell r="CP1015">
            <v>25.708333333333332</v>
          </cell>
          <cell r="CV1015">
            <v>92.1</v>
          </cell>
          <cell r="DA1015">
            <v>0</v>
          </cell>
          <cell r="DD1015">
            <v>1.1165330092536905</v>
          </cell>
          <cell r="FJ1015">
            <v>46.807789647370306</v>
          </cell>
          <cell r="FK1015">
            <v>0.26300000000000001</v>
          </cell>
          <cell r="FL1015">
            <v>0.14374128004113079</v>
          </cell>
          <cell r="FO1015">
            <v>1</v>
          </cell>
        </row>
        <row r="1016">
          <cell r="A1016">
            <v>543241</v>
          </cell>
          <cell r="C1016" t="str">
            <v>Gracey, Scott</v>
          </cell>
          <cell r="Q1016" t="str">
            <v>R</v>
          </cell>
          <cell r="AJ1016">
            <v>5.2308910754937736</v>
          </cell>
          <cell r="AR1016">
            <v>16.933001643247408</v>
          </cell>
          <cell r="AS1016">
            <v>-0.51930904342605744</v>
          </cell>
          <cell r="AT1016">
            <v>0.81389431236727106</v>
          </cell>
          <cell r="BE1016">
            <v>0.88113575907706254</v>
          </cell>
          <cell r="CP1016">
            <v>29.708333333333332</v>
          </cell>
          <cell r="CV1016">
            <v>92.1</v>
          </cell>
          <cell r="DA1016">
            <v>0</v>
          </cell>
          <cell r="DD1016">
            <v>1.1403009278376053</v>
          </cell>
          <cell r="FJ1016">
            <v>42.33250410811852</v>
          </cell>
          <cell r="FK1016">
            <v>0.26300000000000001</v>
          </cell>
          <cell r="FL1016">
            <v>-0.14026258891443061</v>
          </cell>
          <cell r="FO1016">
            <v>1</v>
          </cell>
        </row>
        <row r="1017">
          <cell r="A1017">
            <v>543242</v>
          </cell>
          <cell r="C1017" t="str">
            <v>Graham, J.R.</v>
          </cell>
          <cell r="Q1017" t="str">
            <v>R</v>
          </cell>
          <cell r="AJ1017">
            <v>4.6233997172234753</v>
          </cell>
          <cell r="AR1017">
            <v>18.024368162685466</v>
          </cell>
          <cell r="AS1017">
            <v>-0.63751232303656591</v>
          </cell>
          <cell r="AT1017">
            <v>0.65339814635551852</v>
          </cell>
          <cell r="BE1017">
            <v>0.8179216677096125</v>
          </cell>
          <cell r="CP1017">
            <v>26.458333333333332</v>
          </cell>
          <cell r="CV1017">
            <v>93.437632017649165</v>
          </cell>
          <cell r="DA1017">
            <v>1.1393919191919191</v>
          </cell>
          <cell r="DD1017">
            <v>1.0475680589018432</v>
          </cell>
          <cell r="FJ1017">
            <v>45.060920406713663</v>
          </cell>
          <cell r="FK1017">
            <v>0.26300000000000001</v>
          </cell>
          <cell r="FL1017">
            <v>-0.36890440247491707</v>
          </cell>
          <cell r="FO1017">
            <v>1</v>
          </cell>
        </row>
        <row r="1018">
          <cell r="A1018">
            <v>543243</v>
          </cell>
          <cell r="C1018" t="str">
            <v>Gray, Sonny</v>
          </cell>
          <cell r="Q1018" t="str">
            <v>S</v>
          </cell>
          <cell r="AJ1018">
            <v>3.6717295066153612</v>
          </cell>
          <cell r="AR1018">
            <v>166.4615043054994</v>
          </cell>
          <cell r="AS1018">
            <v>-0.16055664296084965</v>
          </cell>
          <cell r="AT1018">
            <v>0.43537578184983738</v>
          </cell>
          <cell r="BE1018">
            <v>0.85726714243682067</v>
          </cell>
          <cell r="CP1018">
            <v>26.625</v>
          </cell>
          <cell r="CV1018">
            <v>92.633142268662397</v>
          </cell>
          <cell r="DA1018">
            <v>3.6787878787878787</v>
          </cell>
          <cell r="DD1018">
            <v>0.89552740581391133</v>
          </cell>
          <cell r="FJ1018">
            <v>166.4615043054994</v>
          </cell>
          <cell r="FK1018">
            <v>0.26069448503715115</v>
          </cell>
          <cell r="FL1018">
            <v>-0.1149300100290577</v>
          </cell>
          <cell r="FO1018">
            <v>0</v>
          </cell>
        </row>
        <row r="1019">
          <cell r="A1019">
            <v>543258</v>
          </cell>
          <cell r="C1019" t="str">
            <v>Guilmet, Preston</v>
          </cell>
          <cell r="Q1019" t="str">
            <v>R</v>
          </cell>
          <cell r="AJ1019">
            <v>4.2016370870024105</v>
          </cell>
          <cell r="AR1019">
            <v>31.230300476750099</v>
          </cell>
          <cell r="AS1019">
            <v>-0.16334765821954458</v>
          </cell>
          <cell r="AT1019">
            <v>0.2098346391230069</v>
          </cell>
          <cell r="BE1019">
            <v>1.0412846667160141</v>
          </cell>
          <cell r="CP1019">
            <v>28.958333333333332</v>
          </cell>
          <cell r="CV1019">
            <v>86.651785947605063</v>
          </cell>
          <cell r="DA1019">
            <v>0.41818181818181821</v>
          </cell>
          <cell r="DD1019">
            <v>1.1384831210408275</v>
          </cell>
          <cell r="FJ1019">
            <v>62.832950085111051</v>
          </cell>
          <cell r="FK1019">
            <v>0.26300000000000001</v>
          </cell>
          <cell r="FL1019">
            <v>-0.52101453222358762</v>
          </cell>
          <cell r="FO1019">
            <v>1</v>
          </cell>
        </row>
        <row r="1020">
          <cell r="A1020">
            <v>543261</v>
          </cell>
          <cell r="C1020" t="str">
            <v>Gurka, Jason</v>
          </cell>
          <cell r="Q1020" t="str">
            <v>R</v>
          </cell>
          <cell r="AJ1020">
            <v>4.1672756482411275</v>
          </cell>
          <cell r="AR1020">
            <v>26.39796133692705</v>
          </cell>
          <cell r="AS1020">
            <v>-0.41566265773515032</v>
          </cell>
          <cell r="AT1020">
            <v>0.4972803281523458</v>
          </cell>
          <cell r="BE1020">
            <v>1.2749501186385739</v>
          </cell>
          <cell r="CP1020">
            <v>28.458333333333332</v>
          </cell>
          <cell r="CV1020">
            <v>90.859667207119855</v>
          </cell>
          <cell r="DA1020">
            <v>0.31514949494949485</v>
          </cell>
          <cell r="DD1020">
            <v>0.99230787909807572</v>
          </cell>
          <cell r="FJ1020">
            <v>48.629184785011589</v>
          </cell>
          <cell r="FK1020">
            <v>0.26300000000000001</v>
          </cell>
          <cell r="FL1020">
            <v>0.34109079436651268</v>
          </cell>
          <cell r="FO1020">
            <v>1</v>
          </cell>
        </row>
        <row r="1021">
          <cell r="A1021">
            <v>543266</v>
          </cell>
          <cell r="C1021" t="str">
            <v>Hagens, Bradin</v>
          </cell>
          <cell r="Q1021" t="str">
            <v>S</v>
          </cell>
          <cell r="AJ1021">
            <v>5.8285839610852568</v>
          </cell>
          <cell r="AR1021">
            <v>49.011131783515879</v>
          </cell>
          <cell r="AS1021">
            <v>0.77450077819498608</v>
          </cell>
          <cell r="AT1021">
            <v>0.40404742840638247</v>
          </cell>
          <cell r="BE1021">
            <v>1.4295096617252703</v>
          </cell>
          <cell r="CP1021">
            <v>27.125</v>
          </cell>
          <cell r="CV1021">
            <v>87.508397478727574</v>
          </cell>
          <cell r="DA1021">
            <v>1.6163636363636363E-2</v>
          </cell>
          <cell r="DD1021">
            <v>0.92437319034836307</v>
          </cell>
          <cell r="FJ1021">
            <v>122.5278294587897</v>
          </cell>
          <cell r="FK1021">
            <v>0.26300000000000001</v>
          </cell>
          <cell r="FL1021">
            <v>0.21797324621143188</v>
          </cell>
          <cell r="FO1021">
            <v>0</v>
          </cell>
        </row>
        <row r="1022">
          <cell r="A1022">
            <v>543270</v>
          </cell>
          <cell r="C1022" t="str">
            <v>Haley, Trey</v>
          </cell>
          <cell r="Q1022" t="str">
            <v>R</v>
          </cell>
          <cell r="AJ1022">
            <v>6.4853360337822608</v>
          </cell>
          <cell r="AR1022">
            <v>22.349703619703703</v>
          </cell>
          <cell r="AS1022">
            <v>-5.3982576076800383E-2</v>
          </cell>
          <cell r="AT1022">
            <v>0.63922691619897276</v>
          </cell>
          <cell r="BE1022">
            <v>1.4320281598895281</v>
          </cell>
          <cell r="CP1022">
            <v>26.041666666666668</v>
          </cell>
          <cell r="CV1022">
            <v>92.1</v>
          </cell>
          <cell r="DA1022">
            <v>0</v>
          </cell>
          <cell r="DD1022">
            <v>1.2450873707910657</v>
          </cell>
          <cell r="FJ1022">
            <v>55.874259049259258</v>
          </cell>
          <cell r="FK1022">
            <v>0.26300000000000001</v>
          </cell>
          <cell r="FL1022">
            <v>6.5162140289802245E-2</v>
          </cell>
          <cell r="FO1022">
            <v>1</v>
          </cell>
        </row>
        <row r="1023">
          <cell r="A1023">
            <v>543271</v>
          </cell>
          <cell r="C1023" t="str">
            <v>Hamren, Erik</v>
          </cell>
          <cell r="Q1023" t="str">
            <v>R</v>
          </cell>
          <cell r="AJ1023">
            <v>4.7499108426316088</v>
          </cell>
          <cell r="AR1023">
            <v>16.708082222222224</v>
          </cell>
          <cell r="AS1023">
            <v>-7.1949772993422645E-2</v>
          </cell>
          <cell r="AT1023">
            <v>0.90648318724658683</v>
          </cell>
          <cell r="BE1023">
            <v>0.97774282721206462</v>
          </cell>
          <cell r="CP1023">
            <v>29.875</v>
          </cell>
          <cell r="CV1023">
            <v>92.1</v>
          </cell>
          <cell r="DA1023">
            <v>0</v>
          </cell>
          <cell r="DD1023">
            <v>1.285042980323593</v>
          </cell>
          <cell r="FJ1023">
            <v>41.770205555555556</v>
          </cell>
          <cell r="FK1023">
            <v>0.26300000000000001</v>
          </cell>
          <cell r="FL1023">
            <v>0.89358511735362267</v>
          </cell>
          <cell r="FO1023">
            <v>1</v>
          </cell>
        </row>
        <row r="1024">
          <cell r="A1024">
            <v>543272</v>
          </cell>
          <cell r="C1024" t="str">
            <v>Hand, Brad</v>
          </cell>
          <cell r="Q1024" t="str">
            <v>R</v>
          </cell>
          <cell r="AJ1024">
            <v>3.6230341070197962</v>
          </cell>
          <cell r="AR1024">
            <v>62.730586381412756</v>
          </cell>
          <cell r="AS1024">
            <v>0.28179683914082126</v>
          </cell>
          <cell r="AT1024">
            <v>0.74502391234506371</v>
          </cell>
          <cell r="BE1024">
            <v>1.3367470832571711</v>
          </cell>
          <cell r="CP1024">
            <v>26.291666666666668</v>
          </cell>
          <cell r="CV1024">
            <v>93.207714157407352</v>
          </cell>
          <cell r="DA1024">
            <v>3.7212141414141411</v>
          </cell>
          <cell r="DD1024">
            <v>1.0624461610382301</v>
          </cell>
          <cell r="FJ1024">
            <v>62.730586381412756</v>
          </cell>
          <cell r="FK1024">
            <v>0.25331843128353421</v>
          </cell>
          <cell r="FL1024">
            <v>-4.791611768574701E-4</v>
          </cell>
          <cell r="FO1024">
            <v>0.88329587389173492</v>
          </cell>
        </row>
        <row r="1025">
          <cell r="A1025">
            <v>543278</v>
          </cell>
          <cell r="C1025" t="str">
            <v>Hardy, Blaine</v>
          </cell>
          <cell r="Q1025" t="str">
            <v>R</v>
          </cell>
          <cell r="AJ1025">
            <v>3.8106383147709755</v>
          </cell>
          <cell r="AR1025">
            <v>52.657537440509522</v>
          </cell>
          <cell r="AS1025">
            <v>0.69949439792649315</v>
          </cell>
          <cell r="AT1025">
            <v>0.48666394982670702</v>
          </cell>
          <cell r="BE1025">
            <v>0.92771261157820939</v>
          </cell>
          <cell r="CP1025">
            <v>29.291666666666668</v>
          </cell>
          <cell r="CV1025">
            <v>88.798729263108328</v>
          </cell>
          <cell r="DA1025">
            <v>2.1212141414141414</v>
          </cell>
          <cell r="DD1025">
            <v>0.96659697700155012</v>
          </cell>
          <cell r="FJ1025">
            <v>52.657537440509522</v>
          </cell>
          <cell r="FK1025">
            <v>0.26276191673466581</v>
          </cell>
          <cell r="FL1025">
            <v>0.30539841368433041</v>
          </cell>
          <cell r="FO1025">
            <v>1</v>
          </cell>
        </row>
        <row r="1026">
          <cell r="A1026">
            <v>543280</v>
          </cell>
          <cell r="C1026" t="str">
            <v>Harper, Bryan</v>
          </cell>
          <cell r="Q1026" t="str">
            <v>R</v>
          </cell>
          <cell r="AJ1026">
            <v>5.0512322032616686</v>
          </cell>
          <cell r="AR1026">
            <v>20.713535673600003</v>
          </cell>
          <cell r="AS1026">
            <v>0.79316479589294686</v>
          </cell>
          <cell r="AT1026">
            <v>0.79299550161747745</v>
          </cell>
          <cell r="BE1026">
            <v>1.0048553492836503</v>
          </cell>
          <cell r="CP1026">
            <v>26.541666666666668</v>
          </cell>
          <cell r="CV1026">
            <v>92.1</v>
          </cell>
          <cell r="DA1026">
            <v>0</v>
          </cell>
          <cell r="DD1026">
            <v>1.0205761239434996</v>
          </cell>
          <cell r="FJ1026">
            <v>51.783839184000001</v>
          </cell>
          <cell r="FK1026">
            <v>0.26300000000000001</v>
          </cell>
          <cell r="FL1026">
            <v>0.17126008120983049</v>
          </cell>
          <cell r="FO1026">
            <v>1</v>
          </cell>
        </row>
        <row r="1027">
          <cell r="A1027">
            <v>543286</v>
          </cell>
          <cell r="C1027" t="str">
            <v>Haviland, Shawn</v>
          </cell>
          <cell r="Q1027" t="str">
            <v>S</v>
          </cell>
          <cell r="AJ1027">
            <v>5.6041555525269473</v>
          </cell>
          <cell r="AR1027">
            <v>45.285259079259269</v>
          </cell>
          <cell r="AS1027">
            <v>0.10264841660672587</v>
          </cell>
          <cell r="AT1027">
            <v>0.83181393447906993</v>
          </cell>
          <cell r="BE1027">
            <v>0.78433155189740478</v>
          </cell>
          <cell r="CP1027">
            <v>30.625</v>
          </cell>
          <cell r="CV1027">
            <v>92.1</v>
          </cell>
          <cell r="DA1027">
            <v>0</v>
          </cell>
          <cell r="DD1027">
            <v>0.91767080429482817</v>
          </cell>
          <cell r="FJ1027">
            <v>113.21314769814816</v>
          </cell>
          <cell r="FK1027">
            <v>0.26300000000000001</v>
          </cell>
          <cell r="FL1027">
            <v>-9.4245257499423987E-2</v>
          </cell>
          <cell r="FO1027">
            <v>0</v>
          </cell>
        </row>
        <row r="1028">
          <cell r="A1028">
            <v>543294</v>
          </cell>
          <cell r="C1028" t="str">
            <v>Hendricks, Kyle</v>
          </cell>
          <cell r="Q1028" t="str">
            <v>S</v>
          </cell>
          <cell r="AJ1028">
            <v>3.5112117826435654</v>
          </cell>
          <cell r="AR1028">
            <v>171.94462464451226</v>
          </cell>
          <cell r="AS1028">
            <v>0.15885948473216094</v>
          </cell>
          <cell r="AT1028">
            <v>0.37663508026625508</v>
          </cell>
          <cell r="BE1028">
            <v>1.1161156992851446</v>
          </cell>
          <cell r="CP1028">
            <v>26.541666666666668</v>
          </cell>
          <cell r="CV1028">
            <v>87.685948751064018</v>
          </cell>
          <cell r="DA1028">
            <v>2.4262606060606062</v>
          </cell>
          <cell r="DD1028">
            <v>0.91151948852261144</v>
          </cell>
          <cell r="FJ1028">
            <v>171.94462464451226</v>
          </cell>
          <cell r="FK1028">
            <v>0.24388212175297549</v>
          </cell>
          <cell r="FL1028">
            <v>-6.2817639073417211E-2</v>
          </cell>
          <cell r="FO1028">
            <v>0</v>
          </cell>
        </row>
        <row r="1029">
          <cell r="A1029">
            <v>543297</v>
          </cell>
          <cell r="C1029" t="str">
            <v>Hermsen, B.J.</v>
          </cell>
          <cell r="Q1029" t="str">
            <v>S</v>
          </cell>
          <cell r="AJ1029">
            <v>7.5056296645304066</v>
          </cell>
          <cell r="AR1029">
            <v>44.400000000000006</v>
          </cell>
          <cell r="AS1029">
            <v>-1.934736020896844</v>
          </cell>
          <cell r="AT1029">
            <v>0.88110706715776677</v>
          </cell>
          <cell r="BE1029">
            <v>1.566518732921333</v>
          </cell>
          <cell r="CP1029">
            <v>26.541666666666668</v>
          </cell>
          <cell r="CV1029">
            <v>92.1</v>
          </cell>
          <cell r="DA1029">
            <v>0</v>
          </cell>
          <cell r="DD1029">
            <v>0.71033056283702312</v>
          </cell>
          <cell r="FJ1029">
            <v>111</v>
          </cell>
          <cell r="FK1029">
            <v>0.26300000000000001</v>
          </cell>
          <cell r="FL1029">
            <v>0.55709467335367135</v>
          </cell>
          <cell r="FO1029">
            <v>0.36166054371785461</v>
          </cell>
        </row>
        <row r="1030">
          <cell r="A1030">
            <v>543328</v>
          </cell>
          <cell r="C1030" t="str">
            <v>Holman, David</v>
          </cell>
          <cell r="Q1030" t="str">
            <v>R</v>
          </cell>
          <cell r="AJ1030">
            <v>5.986719402483601</v>
          </cell>
          <cell r="AR1030">
            <v>16.8</v>
          </cell>
          <cell r="AS1030">
            <v>0.76392825834871658</v>
          </cell>
          <cell r="AT1030">
            <v>0.91339576323927041</v>
          </cell>
          <cell r="BE1030">
            <v>1.3975833058015223</v>
          </cell>
          <cell r="CP1030">
            <v>26.125</v>
          </cell>
          <cell r="CV1030">
            <v>92.1</v>
          </cell>
          <cell r="DA1030">
            <v>0</v>
          </cell>
          <cell r="DD1030">
            <v>0.60796731025128614</v>
          </cell>
          <cell r="FJ1030">
            <v>42</v>
          </cell>
          <cell r="FK1030">
            <v>0.26300000000000001</v>
          </cell>
          <cell r="FL1030">
            <v>-0.25221053417717432</v>
          </cell>
          <cell r="FO1030">
            <v>0.64158008808511613</v>
          </cell>
        </row>
        <row r="1031">
          <cell r="A1031">
            <v>543331</v>
          </cell>
          <cell r="C1031" t="str">
            <v>Hoover, J.J.</v>
          </cell>
          <cell r="Q1031" t="str">
            <v>R</v>
          </cell>
          <cell r="AJ1031">
            <v>4.6425159986913531</v>
          </cell>
          <cell r="AR1031">
            <v>23.145871330503685</v>
          </cell>
          <cell r="AS1031">
            <v>-0.22568825902124268</v>
          </cell>
          <cell r="AT1031">
            <v>0.45541355185895538</v>
          </cell>
          <cell r="BE1031">
            <v>0.67211746191114075</v>
          </cell>
          <cell r="CP1031">
            <v>28.875</v>
          </cell>
          <cell r="CV1031">
            <v>91.037302190958684</v>
          </cell>
          <cell r="DA1031">
            <v>4.4060585858585855</v>
          </cell>
          <cell r="DD1031">
            <v>1.1322835109514593</v>
          </cell>
          <cell r="FJ1031">
            <v>57.864678326259209</v>
          </cell>
          <cell r="FK1031">
            <v>0.26417250367434486</v>
          </cell>
          <cell r="FL1031">
            <v>-0.26488114338186086</v>
          </cell>
          <cell r="FO1031">
            <v>1</v>
          </cell>
        </row>
        <row r="1032">
          <cell r="A1032">
            <v>543334</v>
          </cell>
          <cell r="C1032" t="str">
            <v>House, TJ</v>
          </cell>
          <cell r="Q1032" t="str">
            <v>S</v>
          </cell>
          <cell r="AJ1032">
            <v>5.4913664536458109</v>
          </cell>
          <cell r="AR1032">
            <v>48.639595199447442</v>
          </cell>
          <cell r="AS1032">
            <v>-0.65935409558266533</v>
          </cell>
          <cell r="AT1032">
            <v>0.57326461976218024</v>
          </cell>
          <cell r="BE1032">
            <v>1.2726980751402281</v>
          </cell>
          <cell r="CP1032">
            <v>26.791666666666668</v>
          </cell>
          <cell r="CV1032">
            <v>91.130734576055133</v>
          </cell>
          <cell r="DA1032">
            <v>0.7131333333333334</v>
          </cell>
          <cell r="DD1032">
            <v>0.89206361098414744</v>
          </cell>
          <cell r="FJ1032">
            <v>121.5989879986186</v>
          </cell>
          <cell r="FK1032">
            <v>0.26237402509863983</v>
          </cell>
          <cell r="FL1032">
            <v>0.36629924353923649</v>
          </cell>
          <cell r="FO1032">
            <v>0</v>
          </cell>
        </row>
        <row r="1033">
          <cell r="A1033">
            <v>543339</v>
          </cell>
          <cell r="C1033" t="str">
            <v>Hudson, Daniel</v>
          </cell>
          <cell r="Q1033" t="str">
            <v>R</v>
          </cell>
          <cell r="AJ1033">
            <v>3.8925751301470353</v>
          </cell>
          <cell r="AR1033">
            <v>48.41456816422685</v>
          </cell>
          <cell r="AS1033">
            <v>-0.29026458254675802</v>
          </cell>
          <cell r="AT1033">
            <v>0.68130780152193715</v>
          </cell>
          <cell r="BE1033">
            <v>0.90224920792998919</v>
          </cell>
          <cell r="CP1033">
            <v>29.291666666666668</v>
          </cell>
          <cell r="CV1033">
            <v>94.479751739078367</v>
          </cell>
          <cell r="DA1033">
            <v>4.4181797979797981</v>
          </cell>
          <cell r="DD1033">
            <v>1.0209147396502916</v>
          </cell>
          <cell r="FJ1033">
            <v>53.201508526721852</v>
          </cell>
          <cell r="FK1033">
            <v>0.26246167947844701</v>
          </cell>
          <cell r="FL1033">
            <v>-1.0400399508837086</v>
          </cell>
          <cell r="FO1033">
            <v>1</v>
          </cell>
        </row>
        <row r="1034">
          <cell r="A1034">
            <v>543347</v>
          </cell>
          <cell r="C1034" t="str">
            <v>Hunter, Kyle</v>
          </cell>
          <cell r="Q1034" t="str">
            <v>R</v>
          </cell>
          <cell r="AJ1034">
            <v>5.8332187216649114</v>
          </cell>
          <cell r="AR1034">
            <v>21.041903064147053</v>
          </cell>
          <cell r="AS1034">
            <v>0.61784815004226168</v>
          </cell>
          <cell r="AT1034">
            <v>0.77221720662066184</v>
          </cell>
          <cell r="BE1034">
            <v>0.89238208713970102</v>
          </cell>
          <cell r="CP1034">
            <v>27.041666666666668</v>
          </cell>
          <cell r="CV1034">
            <v>92.1</v>
          </cell>
          <cell r="DA1034">
            <v>0</v>
          </cell>
          <cell r="DD1034">
            <v>0.87412382818412593</v>
          </cell>
          <cell r="FJ1034">
            <v>52.604757660367632</v>
          </cell>
          <cell r="FK1034">
            <v>0.26300000000000001</v>
          </cell>
          <cell r="FL1034">
            <v>0.51636040949569206</v>
          </cell>
          <cell r="FO1034">
            <v>1</v>
          </cell>
        </row>
        <row r="1035">
          <cell r="A1035">
            <v>543351</v>
          </cell>
          <cell r="C1035" t="str">
            <v>Jackson, Jay</v>
          </cell>
          <cell r="Q1035" t="str">
            <v>R</v>
          </cell>
          <cell r="AJ1035">
            <v>4.3842729445749171</v>
          </cell>
          <cell r="AR1035">
            <v>21.837626955763863</v>
          </cell>
          <cell r="AS1035">
            <v>7.3736528996568018E-2</v>
          </cell>
          <cell r="AT1035">
            <v>0.81155814658869418</v>
          </cell>
          <cell r="BE1035">
            <v>0.80208688225708491</v>
          </cell>
          <cell r="CP1035">
            <v>28.708333333333332</v>
          </cell>
          <cell r="CV1035">
            <v>93.203787069938002</v>
          </cell>
          <cell r="DA1035">
            <v>7.878585858585857E-2</v>
          </cell>
          <cell r="DD1035">
            <v>1.2451911400491749</v>
          </cell>
          <cell r="FJ1035">
            <v>54.594067389409652</v>
          </cell>
          <cell r="FK1035">
            <v>0.26300000000000001</v>
          </cell>
          <cell r="FL1035">
            <v>-0.13943142553274693</v>
          </cell>
          <cell r="FO1035">
            <v>0.85722230691432499</v>
          </cell>
        </row>
        <row r="1036">
          <cell r="A1036">
            <v>543357</v>
          </cell>
          <cell r="C1036" t="str">
            <v>Jankowski, Jordan</v>
          </cell>
          <cell r="Q1036" t="str">
            <v>R</v>
          </cell>
          <cell r="AJ1036">
            <v>3.8992750628210966</v>
          </cell>
          <cell r="AR1036">
            <v>51.286234525691306</v>
          </cell>
          <cell r="AS1036">
            <v>4.8804957886609553E-2</v>
          </cell>
          <cell r="AT1036">
            <v>0.75978920779139802</v>
          </cell>
          <cell r="BE1036">
            <v>0.77360104312428102</v>
          </cell>
          <cell r="CP1036">
            <v>27.125</v>
          </cell>
          <cell r="CV1036">
            <v>92.1</v>
          </cell>
          <cell r="DA1036">
            <v>0</v>
          </cell>
          <cell r="DD1036">
            <v>1.3337733088172243</v>
          </cell>
          <cell r="FJ1036">
            <v>56.918557942847592</v>
          </cell>
          <cell r="FK1036">
            <v>0.26300000000000001</v>
          </cell>
          <cell r="FL1036">
            <v>-5.5173618912282708E-2</v>
          </cell>
          <cell r="FO1036">
            <v>1</v>
          </cell>
        </row>
        <row r="1037">
          <cell r="A1037">
            <v>543359</v>
          </cell>
          <cell r="C1037" t="str">
            <v>Jennings, Dan</v>
          </cell>
          <cell r="Q1037" t="str">
            <v>R</v>
          </cell>
          <cell r="AJ1037">
            <v>3.9351067666565167</v>
          </cell>
          <cell r="AR1037">
            <v>48.716490781792274</v>
          </cell>
          <cell r="AS1037">
            <v>0.33840653916731678</v>
          </cell>
          <cell r="AT1037">
            <v>0.72379809868141387</v>
          </cell>
          <cell r="BE1037">
            <v>1.1850187355260433</v>
          </cell>
          <cell r="CP1037">
            <v>29.208333333333332</v>
          </cell>
          <cell r="CV1037">
            <v>91.509018657200798</v>
          </cell>
          <cell r="DA1037">
            <v>3.7393959595959596</v>
          </cell>
          <cell r="DD1037">
            <v>0.92374058442913898</v>
          </cell>
          <cell r="FJ1037">
            <v>57.108160227740747</v>
          </cell>
          <cell r="FK1037">
            <v>0.26300000000000001</v>
          </cell>
          <cell r="FL1037">
            <v>0.42853777228371959</v>
          </cell>
          <cell r="FO1037">
            <v>1</v>
          </cell>
        </row>
        <row r="1038">
          <cell r="A1038">
            <v>543371</v>
          </cell>
          <cell r="C1038" t="str">
            <v>Jones, Devin</v>
          </cell>
          <cell r="Q1038" t="str">
            <v>S</v>
          </cell>
          <cell r="AJ1038">
            <v>6.4179956737201378</v>
          </cell>
          <cell r="AR1038">
            <v>44.400000000000006</v>
          </cell>
          <cell r="AS1038">
            <v>-1.3565185411711471</v>
          </cell>
          <cell r="AT1038">
            <v>0.89759890813427845</v>
          </cell>
          <cell r="BE1038">
            <v>1.0042701893522143</v>
          </cell>
          <cell r="CP1038">
            <v>25.958333333333332</v>
          </cell>
          <cell r="CV1038">
            <v>92.1</v>
          </cell>
          <cell r="DA1038">
            <v>0</v>
          </cell>
          <cell r="DD1038">
            <v>0.95874127905791751</v>
          </cell>
          <cell r="FJ1038">
            <v>111</v>
          </cell>
          <cell r="FK1038">
            <v>0.26300000000000001</v>
          </cell>
          <cell r="FL1038">
            <v>-0.7523278325386451</v>
          </cell>
          <cell r="FO1038">
            <v>0</v>
          </cell>
        </row>
        <row r="1039">
          <cell r="A1039">
            <v>543380</v>
          </cell>
          <cell r="C1039" t="str">
            <v>Jungmann, Taylor</v>
          </cell>
          <cell r="Q1039" t="str">
            <v>S</v>
          </cell>
          <cell r="AJ1039">
            <v>5.138646485338942</v>
          </cell>
          <cell r="AR1039">
            <v>61.238830886686337</v>
          </cell>
          <cell r="AS1039">
            <v>2.4792893277994749E-2</v>
          </cell>
          <cell r="AT1039">
            <v>0.6409228051212893</v>
          </cell>
          <cell r="BE1039">
            <v>1.154777602120747</v>
          </cell>
          <cell r="CP1039">
            <v>26.541666666666668</v>
          </cell>
          <cell r="CV1039">
            <v>90.691027039657314</v>
          </cell>
          <cell r="DA1039">
            <v>0.84848484848484851</v>
          </cell>
          <cell r="DD1039">
            <v>1.0520644180856282</v>
          </cell>
          <cell r="FJ1039">
            <v>137.11192198018961</v>
          </cell>
          <cell r="FK1039">
            <v>0.27425285768616309</v>
          </cell>
          <cell r="FL1039">
            <v>-0.22455499104021912</v>
          </cell>
          <cell r="FO1039">
            <v>0</v>
          </cell>
        </row>
        <row r="1040">
          <cell r="A1040">
            <v>543389</v>
          </cell>
          <cell r="C1040" t="str">
            <v>Kehrt, Jeremy</v>
          </cell>
          <cell r="Q1040" t="str">
            <v>S</v>
          </cell>
          <cell r="AJ1040">
            <v>5.6572621351427124</v>
          </cell>
          <cell r="AR1040">
            <v>50.834411048744883</v>
          </cell>
          <cell r="AS1040">
            <v>-0.36846401543646634</v>
          </cell>
          <cell r="AT1040">
            <v>0.5932450633013544</v>
          </cell>
          <cell r="BE1040">
            <v>1.1289302534863714</v>
          </cell>
          <cell r="CP1040">
            <v>30.541666666666668</v>
          </cell>
          <cell r="CV1040">
            <v>92.1</v>
          </cell>
          <cell r="DA1040">
            <v>0</v>
          </cell>
          <cell r="DD1040">
            <v>0.83290426100043502</v>
          </cell>
          <cell r="FJ1040">
            <v>127.0860276218622</v>
          </cell>
          <cell r="FK1040">
            <v>0.26300000000000001</v>
          </cell>
          <cell r="FL1040">
            <v>-9.870279286358323E-2</v>
          </cell>
          <cell r="FO1040">
            <v>0</v>
          </cell>
        </row>
        <row r="1041">
          <cell r="A1041">
            <v>543391</v>
          </cell>
          <cell r="C1041" t="str">
            <v>Kelly, Casey</v>
          </cell>
          <cell r="Q1041" t="str">
            <v>S</v>
          </cell>
          <cell r="AJ1041">
            <v>6.1262646412797821</v>
          </cell>
          <cell r="AR1041">
            <v>54.225060644064598</v>
          </cell>
          <cell r="AS1041">
            <v>0.22290274358204637</v>
          </cell>
          <cell r="AT1041">
            <v>0.56163770273963765</v>
          </cell>
          <cell r="BE1041">
            <v>1.3077122717209793</v>
          </cell>
          <cell r="CP1041">
            <v>26.708333333333332</v>
          </cell>
          <cell r="CV1041">
            <v>89.106671150665264</v>
          </cell>
          <cell r="DA1041">
            <v>0.37575757575757573</v>
          </cell>
          <cell r="DD1041">
            <v>0.88431459986799077</v>
          </cell>
          <cell r="FJ1041">
            <v>135.56265161016148</v>
          </cell>
          <cell r="FK1041">
            <v>0.26178552512743936</v>
          </cell>
          <cell r="FL1041">
            <v>-0.40624736831053093</v>
          </cell>
          <cell r="FO1041">
            <v>0</v>
          </cell>
        </row>
        <row r="1042">
          <cell r="A1042">
            <v>543405</v>
          </cell>
          <cell r="C1042" t="str">
            <v>Knapp, Jason</v>
          </cell>
          <cell r="Q1042" t="str">
            <v>R</v>
          </cell>
          <cell r="AJ1042">
            <v>5.6833437263936464</v>
          </cell>
          <cell r="AR1042">
            <v>16.8</v>
          </cell>
          <cell r="AS1042">
            <v>-0.5150339990053121</v>
          </cell>
          <cell r="AT1042">
            <v>0.9287353603824221</v>
          </cell>
          <cell r="BE1042">
            <v>1.3489020427491578</v>
          </cell>
          <cell r="CP1042">
            <v>25.875</v>
          </cell>
          <cell r="CV1042">
            <v>92.1</v>
          </cell>
          <cell r="DA1042">
            <v>0</v>
          </cell>
          <cell r="DD1042">
            <v>1.3530774338736651</v>
          </cell>
          <cell r="FJ1042">
            <v>42</v>
          </cell>
          <cell r="FK1042">
            <v>0.26300000000000001</v>
          </cell>
          <cell r="FL1042">
            <v>1.0606570593061573</v>
          </cell>
          <cell r="FO1042">
            <v>0.59399635209092638</v>
          </cell>
        </row>
        <row r="1043">
          <cell r="A1043">
            <v>543408</v>
          </cell>
          <cell r="C1043" t="str">
            <v>Koehler, Tom</v>
          </cell>
          <cell r="Q1043" t="str">
            <v>S</v>
          </cell>
          <cell r="AJ1043">
            <v>4.6186899238053414</v>
          </cell>
          <cell r="AR1043">
            <v>141.83170666119662</v>
          </cell>
          <cell r="AS1043">
            <v>0.31202007179691638</v>
          </cell>
          <cell r="AT1043">
            <v>0.71370665537667743</v>
          </cell>
          <cell r="BE1043">
            <v>0.89005481337259484</v>
          </cell>
          <cell r="CP1043">
            <v>30.041666666666668</v>
          </cell>
          <cell r="CV1043">
            <v>91.925253177652394</v>
          </cell>
          <cell r="DA1043">
            <v>4.0484848484848488</v>
          </cell>
          <cell r="DD1043">
            <v>0.97235172132984937</v>
          </cell>
          <cell r="FJ1043">
            <v>159.10984731579217</v>
          </cell>
          <cell r="FK1043">
            <v>0.24152771677387444</v>
          </cell>
          <cell r="FL1043">
            <v>-1.6007388195618276E-2</v>
          </cell>
          <cell r="FO1043">
            <v>0</v>
          </cell>
        </row>
        <row r="1044">
          <cell r="A1044">
            <v>543409</v>
          </cell>
          <cell r="C1044" t="str">
            <v>Kohn, Michael</v>
          </cell>
          <cell r="Q1044" t="str">
            <v>R</v>
          </cell>
          <cell r="AJ1044">
            <v>4.9503028813276879</v>
          </cell>
          <cell r="AR1044">
            <v>17.706534451448892</v>
          </cell>
          <cell r="AS1044">
            <v>1.5306062653928754</v>
          </cell>
          <cell r="AT1044">
            <v>0.87991381452235962</v>
          </cell>
          <cell r="BE1044">
            <v>0.53841887304843883</v>
          </cell>
          <cell r="CP1044">
            <v>30.041666666666668</v>
          </cell>
          <cell r="CV1044">
            <v>92.66216297856532</v>
          </cell>
          <cell r="DA1044">
            <v>2.0909090909090908</v>
          </cell>
          <cell r="DD1044">
            <v>1.3461559254553612</v>
          </cell>
          <cell r="FJ1044">
            <v>44.266336128622228</v>
          </cell>
          <cell r="FK1044">
            <v>0.26300000000000001</v>
          </cell>
          <cell r="FL1044">
            <v>-1.736521958626313E-2</v>
          </cell>
          <cell r="FO1044">
            <v>1</v>
          </cell>
        </row>
        <row r="1045">
          <cell r="A1045">
            <v>543416</v>
          </cell>
          <cell r="C1045" t="str">
            <v>Kuebler, Jake</v>
          </cell>
          <cell r="Q1045" t="str">
            <v>R</v>
          </cell>
          <cell r="AJ1045">
            <v>5.5799290500482908</v>
          </cell>
          <cell r="AR1045">
            <v>16.8</v>
          </cell>
          <cell r="AS1045">
            <v>-0.5804859047495976</v>
          </cell>
          <cell r="AT1045">
            <v>0.71890700889032688</v>
          </cell>
          <cell r="BE1045">
            <v>1.5502792398368592</v>
          </cell>
          <cell r="CP1045">
            <v>26.791666666666668</v>
          </cell>
          <cell r="CV1045">
            <v>92.1</v>
          </cell>
          <cell r="DA1045">
            <v>0</v>
          </cell>
          <cell r="DD1045">
            <v>0.84882680732881943</v>
          </cell>
          <cell r="FJ1045">
            <v>42</v>
          </cell>
          <cell r="FK1045">
            <v>0.26300000000000001</v>
          </cell>
          <cell r="FL1045">
            <v>0.30679113455155343</v>
          </cell>
          <cell r="FO1045">
            <v>0.76415061205542423</v>
          </cell>
        </row>
        <row r="1046">
          <cell r="A1046">
            <v>543418</v>
          </cell>
          <cell r="C1046" t="str">
            <v>Kulik, Ryan</v>
          </cell>
          <cell r="Q1046" t="str">
            <v>S</v>
          </cell>
          <cell r="AJ1046">
            <v>6.6989674725186541</v>
          </cell>
          <cell r="AR1046">
            <v>43.482296296296298</v>
          </cell>
          <cell r="AS1046">
            <v>-2.2819202754606343</v>
          </cell>
          <cell r="AT1046">
            <v>0.92781242842159195</v>
          </cell>
          <cell r="BE1046">
            <v>0.72438899589672412</v>
          </cell>
          <cell r="CP1046">
            <v>30.541666666666668</v>
          </cell>
          <cell r="CV1046">
            <v>92.1</v>
          </cell>
          <cell r="DA1046">
            <v>0</v>
          </cell>
          <cell r="DD1046">
            <v>0.95844084584933165</v>
          </cell>
          <cell r="FJ1046">
            <v>108.70574074074074</v>
          </cell>
          <cell r="FK1046">
            <v>0.26300000000000001</v>
          </cell>
          <cell r="FL1046">
            <v>0.73883695585611597</v>
          </cell>
          <cell r="FO1046">
            <v>0</v>
          </cell>
        </row>
        <row r="1047">
          <cell r="A1047">
            <v>543421</v>
          </cell>
          <cell r="C1047" t="str">
            <v>Lafreniere, Francois</v>
          </cell>
          <cell r="Q1047" t="str">
            <v>S</v>
          </cell>
          <cell r="AJ1047">
            <v>6.8800079874191482</v>
          </cell>
          <cell r="AR1047">
            <v>44.400000000000006</v>
          </cell>
          <cell r="AS1047">
            <v>-0.70272223388690014</v>
          </cell>
          <cell r="AT1047">
            <v>0.93328347937492917</v>
          </cell>
          <cell r="BE1047">
            <v>1.4258479771833212</v>
          </cell>
          <cell r="CP1047">
            <v>26.041666666666668</v>
          </cell>
          <cell r="CV1047">
            <v>92.1</v>
          </cell>
          <cell r="DA1047">
            <v>0</v>
          </cell>
          <cell r="DD1047">
            <v>0.78547143596839097</v>
          </cell>
          <cell r="FJ1047">
            <v>111</v>
          </cell>
          <cell r="FK1047">
            <v>0.26300000000000001</v>
          </cell>
          <cell r="FL1047">
            <v>-0.72110228801211418</v>
          </cell>
          <cell r="FO1047">
            <v>0</v>
          </cell>
        </row>
        <row r="1048">
          <cell r="A1048">
            <v>543424</v>
          </cell>
          <cell r="C1048" t="str">
            <v>Lamb, John</v>
          </cell>
          <cell r="Q1048" t="str">
            <v>S</v>
          </cell>
          <cell r="AJ1048">
            <v>4.7973014885374123</v>
          </cell>
          <cell r="AR1048">
            <v>92.750565944250525</v>
          </cell>
          <cell r="AS1048">
            <v>-0.68100598050580818</v>
          </cell>
          <cell r="AT1048">
            <v>0.49907534451023999</v>
          </cell>
          <cell r="BE1048">
            <v>1.0854442083368541</v>
          </cell>
          <cell r="CP1048">
            <v>25.958333333333332</v>
          </cell>
          <cell r="CV1048">
            <v>91.195810646284258</v>
          </cell>
          <cell r="DA1048">
            <v>0.72525454545454549</v>
          </cell>
          <cell r="DD1048">
            <v>1.0213618585616893</v>
          </cell>
          <cell r="FJ1048">
            <v>126.66646060514402</v>
          </cell>
          <cell r="FK1048">
            <v>0.25199085464718357</v>
          </cell>
          <cell r="FL1048">
            <v>-9.9504693030994143E-2</v>
          </cell>
          <cell r="FO1048">
            <v>0</v>
          </cell>
        </row>
        <row r="1049">
          <cell r="A1049">
            <v>543456</v>
          </cell>
          <cell r="C1049" t="str">
            <v>Lobstein, Kyle</v>
          </cell>
          <cell r="Q1049" t="str">
            <v>S</v>
          </cell>
          <cell r="AJ1049">
            <v>5.0722894262340485</v>
          </cell>
          <cell r="AR1049">
            <v>61.70448304155655</v>
          </cell>
          <cell r="AS1049">
            <v>-0.34485981518021175</v>
          </cell>
          <cell r="AT1049">
            <v>0.28818205015394222</v>
          </cell>
          <cell r="BE1049">
            <v>1.2825850312229552</v>
          </cell>
          <cell r="CP1049">
            <v>26.875</v>
          </cell>
          <cell r="CV1049">
            <v>87.943631093063658</v>
          </cell>
          <cell r="DA1049">
            <v>0.77575757575757576</v>
          </cell>
          <cell r="DD1049">
            <v>0.85684990688756724</v>
          </cell>
          <cell r="FJ1049">
            <v>128.72491283937347</v>
          </cell>
          <cell r="FK1049">
            <v>0.26300000000000001</v>
          </cell>
          <cell r="FL1049">
            <v>3.5540292880841366E-2</v>
          </cell>
          <cell r="FO1049">
            <v>0.24281754675070133</v>
          </cell>
        </row>
        <row r="1050">
          <cell r="A1050">
            <v>543475</v>
          </cell>
          <cell r="C1050" t="str">
            <v>Lyles, Jordan</v>
          </cell>
          <cell r="Q1050" t="str">
            <v>S</v>
          </cell>
          <cell r="AJ1050">
            <v>4.8407621128933558</v>
          </cell>
          <cell r="AR1050">
            <v>81.063286811186146</v>
          </cell>
          <cell r="AS1050">
            <v>0.58825076236915508</v>
          </cell>
          <cell r="AT1050">
            <v>0.80998665435423911</v>
          </cell>
          <cell r="BE1050">
            <v>1.2989967919430796</v>
          </cell>
          <cell r="CP1050">
            <v>25.708333333333332</v>
          </cell>
          <cell r="CV1050">
            <v>92.0935272940375</v>
          </cell>
          <cell r="DA1050">
            <v>3.606060606060606</v>
          </cell>
          <cell r="DD1050">
            <v>0.85754822472209857</v>
          </cell>
          <cell r="FJ1050">
            <v>115.78798015184083</v>
          </cell>
          <cell r="FK1050">
            <v>0.2564206177258897</v>
          </cell>
          <cell r="FL1050">
            <v>-0.41981754421708845</v>
          </cell>
          <cell r="FO1050">
            <v>0</v>
          </cell>
        </row>
        <row r="1051">
          <cell r="A1051">
            <v>543483</v>
          </cell>
          <cell r="C1051" t="str">
            <v>Magill, Matt</v>
          </cell>
          <cell r="Q1051" t="str">
            <v>R</v>
          </cell>
          <cell r="AJ1051">
            <v>4.7484156760305174</v>
          </cell>
          <cell r="AR1051">
            <v>18.114605494360493</v>
          </cell>
          <cell r="AS1051">
            <v>-0.54302821465301143</v>
          </cell>
          <cell r="AT1051">
            <v>0.57440959674511549</v>
          </cell>
          <cell r="BE1051">
            <v>1.1250741973585245</v>
          </cell>
          <cell r="CP1051">
            <v>26.625</v>
          </cell>
          <cell r="CV1051">
            <v>90.60722119341564</v>
          </cell>
          <cell r="DA1051">
            <v>0.1676787878787879</v>
          </cell>
          <cell r="DD1051">
            <v>1.1513064764861771</v>
          </cell>
          <cell r="FJ1051">
            <v>45.286513735901231</v>
          </cell>
          <cell r="FK1051">
            <v>0.26264907335977583</v>
          </cell>
          <cell r="FL1051">
            <v>-3.1846491009469381E-2</v>
          </cell>
          <cell r="FO1051">
            <v>1</v>
          </cell>
        </row>
        <row r="1052">
          <cell r="A1052">
            <v>543488</v>
          </cell>
          <cell r="C1052" t="str">
            <v>Maronde, Nick</v>
          </cell>
          <cell r="Q1052" t="str">
            <v>R</v>
          </cell>
          <cell r="AJ1052">
            <v>5.5487571160523901</v>
          </cell>
          <cell r="AR1052">
            <v>16.8</v>
          </cell>
          <cell r="AS1052">
            <v>-1.1131089252864632</v>
          </cell>
          <cell r="AT1052">
            <v>0.57422372199367944</v>
          </cell>
          <cell r="BE1052">
            <v>0.8392525783581084</v>
          </cell>
          <cell r="CP1052">
            <v>26.791666666666668</v>
          </cell>
          <cell r="CV1052">
            <v>91.265176472124438</v>
          </cell>
          <cell r="DA1052">
            <v>0.3212141414141414</v>
          </cell>
          <cell r="DD1052">
            <v>1.147520891637378</v>
          </cell>
          <cell r="FJ1052">
            <v>42</v>
          </cell>
          <cell r="FK1052">
            <v>0.26300000000000001</v>
          </cell>
          <cell r="FL1052">
            <v>-4.7103310329192676E-2</v>
          </cell>
          <cell r="FO1052">
            <v>0.65987208528710273</v>
          </cell>
        </row>
        <row r="1053">
          <cell r="A1053">
            <v>543493</v>
          </cell>
          <cell r="C1053" t="str">
            <v>Marshall, Brett</v>
          </cell>
          <cell r="Q1053" t="str">
            <v>S</v>
          </cell>
          <cell r="AJ1053">
            <v>7.2694847569477927</v>
          </cell>
          <cell r="AR1053">
            <v>44.400000000000006</v>
          </cell>
          <cell r="AS1053">
            <v>-0.51059965756648606</v>
          </cell>
          <cell r="AT1053">
            <v>0.37782011617721506</v>
          </cell>
          <cell r="BE1053">
            <v>1.2686867377221553</v>
          </cell>
          <cell r="CP1053">
            <v>26.291666666666668</v>
          </cell>
          <cell r="CV1053">
            <v>87.509001714677652</v>
          </cell>
          <cell r="DA1053">
            <v>7.2727272727272724E-2</v>
          </cell>
          <cell r="DD1053">
            <v>1.0975267273354197</v>
          </cell>
          <cell r="FJ1053">
            <v>111</v>
          </cell>
          <cell r="FK1053">
            <v>0.26300000000000001</v>
          </cell>
          <cell r="FL1053">
            <v>-0.50229170168233916</v>
          </cell>
          <cell r="FO1053">
            <v>0.34347801502609832</v>
          </cell>
        </row>
        <row r="1054">
          <cell r="A1054">
            <v>543495</v>
          </cell>
          <cell r="C1054" t="str">
            <v>Martin, Ethan</v>
          </cell>
          <cell r="Q1054" t="str">
            <v>S</v>
          </cell>
          <cell r="AJ1054">
            <v>6.1286461677201007</v>
          </cell>
          <cell r="AR1054">
            <v>44.400000000000006</v>
          </cell>
          <cell r="AS1054">
            <v>0.63680718682443516</v>
          </cell>
          <cell r="AT1054">
            <v>0.85587127611251679</v>
          </cell>
          <cell r="BE1054">
            <v>1.1741765556267432</v>
          </cell>
          <cell r="CP1054">
            <v>27.041666666666668</v>
          </cell>
          <cell r="CV1054">
            <v>92.165345275220403</v>
          </cell>
          <cell r="DA1054">
            <v>0.26666666666666666</v>
          </cell>
          <cell r="DD1054">
            <v>1.0693657752417198</v>
          </cell>
          <cell r="FJ1054">
            <v>111</v>
          </cell>
          <cell r="FK1054">
            <v>0.2625492682872006</v>
          </cell>
          <cell r="FL1054">
            <v>8.6033512984021787E-2</v>
          </cell>
          <cell r="FO1054">
            <v>0.4999303344431254</v>
          </cell>
        </row>
        <row r="1055">
          <cell r="A1055">
            <v>543496</v>
          </cell>
          <cell r="C1055" t="str">
            <v>Martin, Jarret</v>
          </cell>
          <cell r="Q1055" t="str">
            <v>R</v>
          </cell>
          <cell r="AJ1055">
            <v>6.3620712861177484</v>
          </cell>
          <cell r="AR1055">
            <v>16.8</v>
          </cell>
          <cell r="AS1055">
            <v>0.36883736895820646</v>
          </cell>
          <cell r="AT1055">
            <v>0.89930374203559116</v>
          </cell>
          <cell r="BE1055">
            <v>1.2934301482799027</v>
          </cell>
          <cell r="CP1055">
            <v>26.875</v>
          </cell>
          <cell r="CV1055">
            <v>92.1</v>
          </cell>
          <cell r="DA1055">
            <v>0</v>
          </cell>
          <cell r="DD1055">
            <v>1.3471485743579052</v>
          </cell>
          <cell r="FJ1055">
            <v>42</v>
          </cell>
          <cell r="FK1055">
            <v>0.26300000000000001</v>
          </cell>
          <cell r="FL1055">
            <v>0.14835574956767941</v>
          </cell>
          <cell r="FO1055">
            <v>0.88429979176000906</v>
          </cell>
        </row>
        <row r="1056">
          <cell r="A1056">
            <v>543506</v>
          </cell>
          <cell r="C1056" t="str">
            <v>Maurer, Brandon</v>
          </cell>
          <cell r="Q1056" t="str">
            <v>R</v>
          </cell>
          <cell r="AJ1056">
            <v>3.6722678752068272</v>
          </cell>
          <cell r="AR1056">
            <v>58.351222012222216</v>
          </cell>
          <cell r="AS1056">
            <v>0.27509947738235419</v>
          </cell>
          <cell r="AT1056">
            <v>0.76790231587365043</v>
          </cell>
          <cell r="BE1056">
            <v>1.3448687696547457</v>
          </cell>
          <cell r="CP1056">
            <v>25.958333333333332</v>
          </cell>
          <cell r="CV1056">
            <v>93.992917963319414</v>
          </cell>
          <cell r="DA1056">
            <v>3.581818181818182</v>
          </cell>
          <cell r="DD1056">
            <v>1.0922402222327399</v>
          </cell>
          <cell r="FJ1056">
            <v>58.351222012222216</v>
          </cell>
          <cell r="FK1056">
            <v>0.26299585681259141</v>
          </cell>
          <cell r="FL1056">
            <v>-0.53566859048871451</v>
          </cell>
          <cell r="FO1056">
            <v>1</v>
          </cell>
        </row>
        <row r="1057">
          <cell r="A1057">
            <v>543507</v>
          </cell>
          <cell r="C1057" t="str">
            <v>May, Trevor</v>
          </cell>
          <cell r="Q1057" t="str">
            <v>R</v>
          </cell>
          <cell r="AJ1057">
            <v>3.451700365638541</v>
          </cell>
          <cell r="AR1057">
            <v>52.574662606451035</v>
          </cell>
          <cell r="AS1057">
            <v>-0.25428570790613819</v>
          </cell>
          <cell r="AT1057">
            <v>0.5311409441473105</v>
          </cell>
          <cell r="BE1057">
            <v>1.2420651892864669</v>
          </cell>
          <cell r="CP1057">
            <v>26.791666666666668</v>
          </cell>
          <cell r="CV1057">
            <v>92.55866379258029</v>
          </cell>
          <cell r="DA1057">
            <v>2.1494969696969695</v>
          </cell>
          <cell r="DD1057">
            <v>1.2016029207650705</v>
          </cell>
          <cell r="FJ1057">
            <v>52.574662606451035</v>
          </cell>
          <cell r="FK1057">
            <v>0.26137141006770681</v>
          </cell>
          <cell r="FL1057">
            <v>-9.3740247995170251E-2</v>
          </cell>
          <cell r="FO1057">
            <v>0.63653849188024059</v>
          </cell>
        </row>
        <row r="1058">
          <cell r="A1058">
            <v>543508</v>
          </cell>
          <cell r="C1058" t="str">
            <v>Mazzoni, Cory</v>
          </cell>
          <cell r="Q1058" t="str">
            <v>R</v>
          </cell>
          <cell r="AJ1058">
            <v>4.4925788067193775</v>
          </cell>
          <cell r="AR1058">
            <v>16.8</v>
          </cell>
          <cell r="AS1058">
            <v>-0.70244837930012727</v>
          </cell>
          <cell r="AT1058">
            <v>0.76889870049297815</v>
          </cell>
          <cell r="BE1058">
            <v>0.94038134546852559</v>
          </cell>
          <cell r="CP1058">
            <v>26.708333333333332</v>
          </cell>
          <cell r="CV1058">
            <v>93.014470197510036</v>
          </cell>
          <cell r="DA1058">
            <v>0.15757777777777776</v>
          </cell>
          <cell r="DD1058">
            <v>1.1650635900505613</v>
          </cell>
          <cell r="FJ1058">
            <v>42</v>
          </cell>
          <cell r="FK1058">
            <v>0.26300000000000001</v>
          </cell>
          <cell r="FL1058">
            <v>-1.384756838721082</v>
          </cell>
          <cell r="FO1058">
            <v>0.73783175266960366</v>
          </cell>
        </row>
        <row r="1059">
          <cell r="A1059">
            <v>543518</v>
          </cell>
          <cell r="C1059" t="str">
            <v>McGough, Scott</v>
          </cell>
          <cell r="Q1059" t="str">
            <v>R</v>
          </cell>
          <cell r="AJ1059">
            <v>5.515050974576015</v>
          </cell>
          <cell r="AR1059">
            <v>23.234060961925408</v>
          </cell>
          <cell r="AS1059">
            <v>-0.42765497388356605</v>
          </cell>
          <cell r="AT1059">
            <v>0.66624526421649444</v>
          </cell>
          <cell r="BE1059">
            <v>0.74172160145707355</v>
          </cell>
          <cell r="CP1059">
            <v>26.708333333333332</v>
          </cell>
          <cell r="CV1059">
            <v>92.114470197510016</v>
          </cell>
          <cell r="DA1059">
            <v>0.12121414141414141</v>
          </cell>
          <cell r="DD1059">
            <v>0.89026285742763966</v>
          </cell>
          <cell r="FJ1059">
            <v>58.08515240481352</v>
          </cell>
          <cell r="FK1059">
            <v>0.26300000000000001</v>
          </cell>
          <cell r="FL1059">
            <v>0.25676926059315436</v>
          </cell>
          <cell r="FO1059">
            <v>1</v>
          </cell>
        </row>
        <row r="1060">
          <cell r="A1060">
            <v>543520</v>
          </cell>
          <cell r="C1060" t="str">
            <v>McGregor, Scott</v>
          </cell>
          <cell r="Q1060" t="str">
            <v>S</v>
          </cell>
          <cell r="AJ1060">
            <v>6.1344414189154879</v>
          </cell>
          <cell r="AR1060">
            <v>44.202296296296296</v>
          </cell>
          <cell r="AS1060">
            <v>-0.48527728270830589</v>
          </cell>
          <cell r="AT1060">
            <v>0.68843466915151552</v>
          </cell>
          <cell r="BE1060">
            <v>0.88710548482223572</v>
          </cell>
          <cell r="CP1060">
            <v>29.541666666666668</v>
          </cell>
          <cell r="CV1060">
            <v>92.1</v>
          </cell>
          <cell r="DA1060">
            <v>0</v>
          </cell>
          <cell r="DD1060">
            <v>0.86878716369224018</v>
          </cell>
          <cell r="FJ1060">
            <v>110.50574074074073</v>
          </cell>
          <cell r="FK1060">
            <v>0.26300000000000001</v>
          </cell>
          <cell r="FL1060">
            <v>0.37663302622704875</v>
          </cell>
          <cell r="FO1060">
            <v>0</v>
          </cell>
        </row>
        <row r="1061">
          <cell r="A1061">
            <v>543521</v>
          </cell>
          <cell r="C1061" t="str">
            <v>McHugh, Collin</v>
          </cell>
          <cell r="Q1061" t="str">
            <v>S</v>
          </cell>
          <cell r="AJ1061">
            <v>4.1130020477171785</v>
          </cell>
          <cell r="AR1061">
            <v>164.84555882911522</v>
          </cell>
          <cell r="AS1061">
            <v>-0.40085194713956995</v>
          </cell>
          <cell r="AT1061">
            <v>0.36250053689036715</v>
          </cell>
          <cell r="BE1061">
            <v>0.97467570720792562</v>
          </cell>
          <cell r="CP1061">
            <v>29.041666666666668</v>
          </cell>
          <cell r="CV1061">
            <v>90.160360544072816</v>
          </cell>
          <cell r="DA1061">
            <v>3.270709090909091</v>
          </cell>
          <cell r="DD1061">
            <v>1.0345481883574223</v>
          </cell>
          <cell r="FJ1061">
            <v>164.84555882911522</v>
          </cell>
          <cell r="FK1061">
            <v>0.25947151724459183</v>
          </cell>
          <cell r="FL1061">
            <v>0.14629423026863309</v>
          </cell>
          <cell r="FO1061">
            <v>0</v>
          </cell>
        </row>
        <row r="1062">
          <cell r="A1062">
            <v>543532</v>
          </cell>
          <cell r="C1062" t="str">
            <v>Melville, Tim</v>
          </cell>
          <cell r="Q1062" t="str">
            <v>S</v>
          </cell>
          <cell r="AJ1062">
            <v>6.4807856435117852</v>
          </cell>
          <cell r="AR1062">
            <v>48.42634557503704</v>
          </cell>
          <cell r="AS1062">
            <v>6.3491348754690178E-3</v>
          </cell>
          <cell r="AT1062">
            <v>0.71437767386231554</v>
          </cell>
          <cell r="BE1062">
            <v>1.1159400884226731</v>
          </cell>
          <cell r="CP1062">
            <v>26.708333333333332</v>
          </cell>
          <cell r="CV1062">
            <v>90.82887453494817</v>
          </cell>
          <cell r="DA1062">
            <v>5.4545454545454543E-2</v>
          </cell>
          <cell r="DD1062">
            <v>1.082299482977318</v>
          </cell>
          <cell r="FJ1062">
            <v>121.0658639375926</v>
          </cell>
          <cell r="FK1062">
            <v>0.26300000000000001</v>
          </cell>
          <cell r="FL1062">
            <v>-0.60605182819049852</v>
          </cell>
          <cell r="FO1062">
            <v>0</v>
          </cell>
        </row>
        <row r="1063">
          <cell r="A1063">
            <v>543542</v>
          </cell>
          <cell r="C1063" t="str">
            <v>Meyer, Alex</v>
          </cell>
          <cell r="Q1063" t="str">
            <v>S</v>
          </cell>
          <cell r="AJ1063">
            <v>4.6469365472976172</v>
          </cell>
          <cell r="AR1063">
            <v>111.88189966486598</v>
          </cell>
          <cell r="AS1063">
            <v>-1.2528923661793399</v>
          </cell>
          <cell r="AT1063">
            <v>0.62780030427266498</v>
          </cell>
          <cell r="BE1063">
            <v>1.4048974168808508</v>
          </cell>
          <cell r="CP1063">
            <v>26.458333333333332</v>
          </cell>
          <cell r="CV1063">
            <v>94.871313165972921</v>
          </cell>
          <cell r="DA1063">
            <v>3.8381818181818184E-2</v>
          </cell>
          <cell r="DD1063">
            <v>1.1859276878572607</v>
          </cell>
          <cell r="FJ1063">
            <v>120.43663497121909</v>
          </cell>
          <cell r="FK1063">
            <v>0.26300000000000001</v>
          </cell>
          <cell r="FL1063">
            <v>3.6782232422602611E-2</v>
          </cell>
          <cell r="FO1063">
            <v>8.4820696307920329E-2</v>
          </cell>
        </row>
        <row r="1064">
          <cell r="A1064">
            <v>543547</v>
          </cell>
          <cell r="C1064" t="str">
            <v>Miller, Quinton</v>
          </cell>
          <cell r="Q1064" t="str">
            <v>R</v>
          </cell>
          <cell r="AJ1064">
            <v>6.3509367120714844</v>
          </cell>
          <cell r="AR1064">
            <v>16.8</v>
          </cell>
          <cell r="AS1064">
            <v>-6.8691115335862835E-2</v>
          </cell>
          <cell r="AT1064">
            <v>0.85089609155679824</v>
          </cell>
          <cell r="BE1064">
            <v>1.1615336592874079</v>
          </cell>
          <cell r="CP1064">
            <v>26.625</v>
          </cell>
          <cell r="CV1064">
            <v>92.1</v>
          </cell>
          <cell r="DA1064">
            <v>0</v>
          </cell>
          <cell r="DD1064">
            <v>1.1609969576217753</v>
          </cell>
          <cell r="FJ1064">
            <v>42</v>
          </cell>
          <cell r="FK1064">
            <v>0.26300000000000001</v>
          </cell>
          <cell r="FL1064">
            <v>0.49645392287580326</v>
          </cell>
          <cell r="FO1064">
            <v>1</v>
          </cell>
        </row>
        <row r="1065">
          <cell r="A1065">
            <v>543548</v>
          </cell>
          <cell r="C1065" t="str">
            <v>Milone, Tommy</v>
          </cell>
          <cell r="Q1065" t="str">
            <v>S</v>
          </cell>
          <cell r="AJ1065">
            <v>4.3153751765831139</v>
          </cell>
          <cell r="AR1065">
            <v>143.26321300094182</v>
          </cell>
          <cell r="AS1065">
            <v>-0.21675983154697367</v>
          </cell>
          <cell r="AT1065">
            <v>0.3431564799445202</v>
          </cell>
          <cell r="BE1065">
            <v>0.74750145440669569</v>
          </cell>
          <cell r="CP1065">
            <v>29.375</v>
          </cell>
          <cell r="CV1065">
            <v>89.084078134299205</v>
          </cell>
          <cell r="DA1065">
            <v>4.1454545454545455</v>
          </cell>
          <cell r="DD1065">
            <v>0.8699076753411894</v>
          </cell>
          <cell r="FJ1065">
            <v>143.26321300094182</v>
          </cell>
          <cell r="FK1065">
            <v>0.26601115844213469</v>
          </cell>
          <cell r="FL1065">
            <v>7.5326227031121379E-2</v>
          </cell>
          <cell r="FO1065">
            <v>0</v>
          </cell>
        </row>
        <row r="1066">
          <cell r="A1066">
            <v>543549</v>
          </cell>
          <cell r="C1066" t="str">
            <v>Miranda, Danny</v>
          </cell>
          <cell r="Q1066" t="str">
            <v>R</v>
          </cell>
          <cell r="AJ1066">
            <v>6.0166796512088876</v>
          </cell>
          <cell r="AR1066">
            <v>18.549495272746668</v>
          </cell>
          <cell r="AS1066">
            <v>0.47660604774473386</v>
          </cell>
          <cell r="AT1066">
            <v>0.8945008919723797</v>
          </cell>
          <cell r="BE1066">
            <v>0.90716191612193786</v>
          </cell>
          <cell r="CP1066">
            <v>25.875</v>
          </cell>
          <cell r="CV1066">
            <v>92.1</v>
          </cell>
          <cell r="DA1066">
            <v>0</v>
          </cell>
          <cell r="DD1066">
            <v>0.91344182478811753</v>
          </cell>
          <cell r="FJ1066">
            <v>46.373738181866671</v>
          </cell>
          <cell r="FK1066">
            <v>0.26300000000000001</v>
          </cell>
          <cell r="FL1066">
            <v>-7.5096507490936618E-2</v>
          </cell>
          <cell r="FO1066">
            <v>1</v>
          </cell>
        </row>
        <row r="1067">
          <cell r="A1067">
            <v>543557</v>
          </cell>
          <cell r="C1067" t="str">
            <v>Montgomery, Mike</v>
          </cell>
          <cell r="Q1067" t="str">
            <v>S</v>
          </cell>
          <cell r="AJ1067">
            <v>4.2043450145710111</v>
          </cell>
          <cell r="AR1067">
            <v>151.83683315118293</v>
          </cell>
          <cell r="AS1067">
            <v>0.25226298034457106</v>
          </cell>
          <cell r="AT1067">
            <v>0.75913228790742859</v>
          </cell>
          <cell r="BE1067">
            <v>1.6131445335004821</v>
          </cell>
          <cell r="CP1067">
            <v>26.958333333333332</v>
          </cell>
          <cell r="CV1067">
            <v>94.147804493904573</v>
          </cell>
          <cell r="DA1067">
            <v>0.95959393939393933</v>
          </cell>
          <cell r="DD1067">
            <v>0.97658926695671122</v>
          </cell>
          <cell r="FJ1067">
            <v>151.83683315118293</v>
          </cell>
          <cell r="FK1067">
            <v>0.2616741809716574</v>
          </cell>
          <cell r="FL1067">
            <v>-0.14755941819339971</v>
          </cell>
          <cell r="FO1067">
            <v>0.46188517066665735</v>
          </cell>
        </row>
        <row r="1068">
          <cell r="A1068">
            <v>543561</v>
          </cell>
          <cell r="C1068" t="str">
            <v>Mooneyham, Brett</v>
          </cell>
          <cell r="Q1068" t="str">
            <v>S</v>
          </cell>
          <cell r="AJ1068">
            <v>9.2773072598812441</v>
          </cell>
          <cell r="AR1068">
            <v>44.400000000000006</v>
          </cell>
          <cell r="AS1068">
            <v>-7.1871639671828677E-2</v>
          </cell>
          <cell r="AT1068">
            <v>0.82367718736359374</v>
          </cell>
          <cell r="BE1068">
            <v>0.85205275337557485</v>
          </cell>
          <cell r="CP1068">
            <v>26.458333333333332</v>
          </cell>
          <cell r="CV1068">
            <v>92.1</v>
          </cell>
          <cell r="DA1068">
            <v>0</v>
          </cell>
          <cell r="DD1068">
            <v>1.1515640707485832</v>
          </cell>
          <cell r="FJ1068">
            <v>111</v>
          </cell>
          <cell r="FK1068">
            <v>0.26300000000000001</v>
          </cell>
          <cell r="FL1068">
            <v>0.41839123122319499</v>
          </cell>
          <cell r="FO1068">
            <v>0.30775762711038857</v>
          </cell>
        </row>
        <row r="1069">
          <cell r="A1069">
            <v>543563</v>
          </cell>
          <cell r="C1069" t="str">
            <v>Moore, Navery</v>
          </cell>
          <cell r="Q1069" t="str">
            <v>R</v>
          </cell>
          <cell r="AJ1069">
            <v>5.8250345309674874</v>
          </cell>
          <cell r="AR1069">
            <v>16.8</v>
          </cell>
          <cell r="AS1069">
            <v>-1.6168024055487682</v>
          </cell>
          <cell r="AT1069">
            <v>0.8293534987262241</v>
          </cell>
          <cell r="BE1069">
            <v>0.92027061294072843</v>
          </cell>
          <cell r="CP1069">
            <v>25.875</v>
          </cell>
          <cell r="CV1069">
            <v>92.1</v>
          </cell>
          <cell r="DA1069">
            <v>0</v>
          </cell>
          <cell r="DD1069">
            <v>0.95477392352850954</v>
          </cell>
          <cell r="FJ1069">
            <v>42</v>
          </cell>
          <cell r="FK1069">
            <v>0.26300000000000001</v>
          </cell>
          <cell r="FL1069">
            <v>6.5165247849666194E-2</v>
          </cell>
          <cell r="FO1069">
            <v>0.78037383534007443</v>
          </cell>
        </row>
        <row r="1070">
          <cell r="A1070">
            <v>543583</v>
          </cell>
          <cell r="C1070" t="str">
            <v>Murray, Matt</v>
          </cell>
          <cell r="Q1070" t="str">
            <v>R</v>
          </cell>
          <cell r="AJ1070">
            <v>5.4124097019161077</v>
          </cell>
          <cell r="AR1070">
            <v>17.404859868998994</v>
          </cell>
          <cell r="AS1070">
            <v>8.8914027055351216E-2</v>
          </cell>
          <cell r="AT1070">
            <v>0.80962695632997361</v>
          </cell>
          <cell r="BE1070">
            <v>1.1769585535197182</v>
          </cell>
          <cell r="CP1070">
            <v>26.541666666666668</v>
          </cell>
          <cell r="CV1070">
            <v>92.1</v>
          </cell>
          <cell r="DA1070">
            <v>0</v>
          </cell>
          <cell r="DD1070">
            <v>0.92190657903353168</v>
          </cell>
          <cell r="FJ1070">
            <v>43.512149672497486</v>
          </cell>
          <cell r="FK1070">
            <v>0.26300000000000001</v>
          </cell>
          <cell r="FL1070">
            <v>-0.26664221795802001</v>
          </cell>
          <cell r="FO1070">
            <v>0.72627005114422816</v>
          </cell>
        </row>
        <row r="1071">
          <cell r="A1071">
            <v>543594</v>
          </cell>
          <cell r="C1071" t="str">
            <v>Nolin, Sean</v>
          </cell>
          <cell r="Q1071" t="str">
            <v>S</v>
          </cell>
          <cell r="AJ1071">
            <v>5.198135533549058</v>
          </cell>
          <cell r="AR1071">
            <v>44.400000000000006</v>
          </cell>
          <cell r="AS1071">
            <v>0.34291892039785365</v>
          </cell>
          <cell r="AT1071">
            <v>0.52888355907936746</v>
          </cell>
          <cell r="BE1071">
            <v>0.83021419298098176</v>
          </cell>
          <cell r="CP1071">
            <v>26.541666666666668</v>
          </cell>
          <cell r="CV1071">
            <v>88.451919342391648</v>
          </cell>
          <cell r="DA1071">
            <v>0.18989696969696968</v>
          </cell>
          <cell r="DD1071">
            <v>1.0125732466775741</v>
          </cell>
          <cell r="FJ1071">
            <v>111</v>
          </cell>
          <cell r="FK1071">
            <v>0.26300000000000001</v>
          </cell>
          <cell r="FL1071">
            <v>0.42501888505736352</v>
          </cell>
          <cell r="FO1071">
            <v>0</v>
          </cell>
        </row>
        <row r="1072">
          <cell r="A1072">
            <v>543600</v>
          </cell>
          <cell r="C1072" t="str">
            <v>O'Brien, Mikey</v>
          </cell>
          <cell r="Q1072" t="str">
            <v>S</v>
          </cell>
          <cell r="AJ1072">
            <v>6.3686631310973976</v>
          </cell>
          <cell r="AR1072">
            <v>46.336330863808307</v>
          </cell>
          <cell r="AS1072">
            <v>0.2997884595112455</v>
          </cell>
          <cell r="AT1072">
            <v>0.82929430411981331</v>
          </cell>
          <cell r="BE1072">
            <v>0.91897170835321129</v>
          </cell>
          <cell r="CP1072">
            <v>26.291666666666668</v>
          </cell>
          <cell r="CV1072">
            <v>92.1</v>
          </cell>
          <cell r="DA1072">
            <v>0</v>
          </cell>
          <cell r="DD1072">
            <v>1.0131547847515878</v>
          </cell>
          <cell r="FJ1072">
            <v>115.84082715952076</v>
          </cell>
          <cell r="FK1072">
            <v>0.26300000000000001</v>
          </cell>
          <cell r="FL1072">
            <v>-9.57866380900394E-2</v>
          </cell>
          <cell r="FO1072">
            <v>0</v>
          </cell>
        </row>
        <row r="1073">
          <cell r="A1073">
            <v>543606</v>
          </cell>
          <cell r="C1073" t="str">
            <v>Odorizzi, Jake</v>
          </cell>
          <cell r="Q1073" t="str">
            <v>S</v>
          </cell>
          <cell r="AJ1073">
            <v>3.8688697048501393</v>
          </cell>
          <cell r="AR1073">
            <v>166.66445391548265</v>
          </cell>
          <cell r="AS1073">
            <v>0.24958505658647223</v>
          </cell>
          <cell r="AT1073">
            <v>0.67165104056751346</v>
          </cell>
          <cell r="BE1073">
            <v>1.0836784952891365</v>
          </cell>
          <cell r="CP1073">
            <v>26.291666666666668</v>
          </cell>
          <cell r="CV1073">
            <v>91.291716662441104</v>
          </cell>
          <cell r="DA1073">
            <v>3.1333333333333333</v>
          </cell>
          <cell r="DD1073">
            <v>1.1002758605004683</v>
          </cell>
          <cell r="FJ1073">
            <v>166.66445391548265</v>
          </cell>
          <cell r="FK1073">
            <v>0.26205795785697727</v>
          </cell>
          <cell r="FL1073">
            <v>6.4582567406885213E-2</v>
          </cell>
          <cell r="FO1073">
            <v>0</v>
          </cell>
        </row>
        <row r="1074">
          <cell r="A1074">
            <v>543607</v>
          </cell>
          <cell r="C1074" t="str">
            <v>Olmos, Edgar</v>
          </cell>
          <cell r="Q1074" t="str">
            <v>R</v>
          </cell>
          <cell r="AJ1074">
            <v>4.3746632455672794</v>
          </cell>
          <cell r="AR1074">
            <v>22.851751252415326</v>
          </cell>
          <cell r="AS1074">
            <v>-8.7273165785199745E-4</v>
          </cell>
          <cell r="AT1074">
            <v>0.53760018574584589</v>
          </cell>
          <cell r="BE1074">
            <v>1.4160535502663221</v>
          </cell>
          <cell r="CP1074">
            <v>26.208333333333332</v>
          </cell>
          <cell r="CV1074">
            <v>93.293961277612425</v>
          </cell>
          <cell r="DA1074">
            <v>0.26868686868686864</v>
          </cell>
          <cell r="DD1074">
            <v>1.1292546812680675</v>
          </cell>
          <cell r="FJ1074">
            <v>57.129378131038315</v>
          </cell>
          <cell r="FK1074">
            <v>0.26300000000000001</v>
          </cell>
          <cell r="FL1074">
            <v>-3.387478035521461E-3</v>
          </cell>
          <cell r="FO1074">
            <v>1</v>
          </cell>
        </row>
        <row r="1075">
          <cell r="A1075">
            <v>543617</v>
          </cell>
          <cell r="C1075" t="str">
            <v>O'Sullivan, Ryan</v>
          </cell>
          <cell r="Q1075" t="str">
            <v>R</v>
          </cell>
          <cell r="AJ1075">
            <v>5.5567527598830955</v>
          </cell>
          <cell r="AR1075">
            <v>18.076214960129573</v>
          </cell>
          <cell r="AS1075">
            <v>0.52051811132162995</v>
          </cell>
          <cell r="AT1075">
            <v>0.81580088220637048</v>
          </cell>
          <cell r="BE1075">
            <v>0.9604837136187746</v>
          </cell>
          <cell r="CP1075">
            <v>25.791666666666668</v>
          </cell>
          <cell r="CV1075">
            <v>92.1</v>
          </cell>
          <cell r="DA1075">
            <v>0</v>
          </cell>
          <cell r="DD1075">
            <v>0.85011552282560832</v>
          </cell>
          <cell r="FJ1075">
            <v>45.190537400323933</v>
          </cell>
          <cell r="FK1075">
            <v>0.26300000000000001</v>
          </cell>
          <cell r="FL1075">
            <v>0.41443148645302214</v>
          </cell>
          <cell r="FO1075">
            <v>1</v>
          </cell>
        </row>
        <row r="1076">
          <cell r="A1076">
            <v>543634</v>
          </cell>
          <cell r="C1076" t="str">
            <v>Perry, Ryan</v>
          </cell>
          <cell r="Q1076" t="str">
            <v>R</v>
          </cell>
          <cell r="AJ1076">
            <v>6.2025715209208334</v>
          </cell>
          <cell r="AR1076">
            <v>16.783682222222222</v>
          </cell>
          <cell r="AS1076">
            <v>-0.78184004807502727</v>
          </cell>
          <cell r="AT1076">
            <v>0.86723936377231126</v>
          </cell>
          <cell r="BE1076">
            <v>1.0198643392447946</v>
          </cell>
          <cell r="CP1076">
            <v>29.375</v>
          </cell>
          <cell r="CV1076">
            <v>91.6</v>
          </cell>
          <cell r="DA1076">
            <v>3.0787858585858583</v>
          </cell>
          <cell r="DD1076">
            <v>1.1153546089051061</v>
          </cell>
          <cell r="FJ1076">
            <v>41.959205555555556</v>
          </cell>
          <cell r="FK1076">
            <v>0.26300000000000001</v>
          </cell>
          <cell r="FL1076">
            <v>-0.58727367541606235</v>
          </cell>
          <cell r="FO1076">
            <v>1</v>
          </cell>
        </row>
        <row r="1077">
          <cell r="A1077">
            <v>543639</v>
          </cell>
          <cell r="C1077" t="str">
            <v>Peterson, David</v>
          </cell>
          <cell r="Q1077" t="str">
            <v>R</v>
          </cell>
          <cell r="AJ1077">
            <v>5.943435022055418</v>
          </cell>
          <cell r="AR1077">
            <v>22.270923115051829</v>
          </cell>
          <cell r="AS1077">
            <v>-0.56463553508272246</v>
          </cell>
          <cell r="AT1077">
            <v>0.63716435791611614</v>
          </cell>
          <cell r="BE1077">
            <v>1.4943808912686465</v>
          </cell>
          <cell r="CP1077">
            <v>26.458333333333332</v>
          </cell>
          <cell r="CV1077">
            <v>92.1</v>
          </cell>
          <cell r="DA1077">
            <v>0</v>
          </cell>
          <cell r="DD1077">
            <v>0.97481205065329601</v>
          </cell>
          <cell r="FJ1077">
            <v>55.677307787629566</v>
          </cell>
          <cell r="FK1077">
            <v>0.26300000000000001</v>
          </cell>
          <cell r="FL1077">
            <v>0.32833139427771085</v>
          </cell>
          <cell r="FO1077">
            <v>1</v>
          </cell>
        </row>
        <row r="1078">
          <cell r="A1078">
            <v>543643</v>
          </cell>
          <cell r="C1078" t="str">
            <v>Pettibone, Jonathan</v>
          </cell>
          <cell r="Q1078" t="str">
            <v>S</v>
          </cell>
          <cell r="AJ1078">
            <v>4.8437120558009434</v>
          </cell>
          <cell r="AR1078">
            <v>79.518115440815706</v>
          </cell>
          <cell r="AS1078">
            <v>7.0646032662273123E-2</v>
          </cell>
          <cell r="AT1078">
            <v>0.80260032025168204</v>
          </cell>
          <cell r="BE1078">
            <v>1.4388958260376843</v>
          </cell>
          <cell r="CP1078">
            <v>25.958333333333332</v>
          </cell>
          <cell r="CV1078">
            <v>90.611098916217742</v>
          </cell>
          <cell r="DA1078">
            <v>0.66262424242424245</v>
          </cell>
          <cell r="DD1078">
            <v>0.81214543385140603</v>
          </cell>
          <cell r="FJ1078">
            <v>111</v>
          </cell>
          <cell r="FK1078">
            <v>0.26256579318777634</v>
          </cell>
          <cell r="FL1078">
            <v>1.1868005138154591E-2</v>
          </cell>
          <cell r="FO1078">
            <v>0</v>
          </cell>
        </row>
        <row r="1079">
          <cell r="A1079">
            <v>543646</v>
          </cell>
          <cell r="C1079" t="str">
            <v>Pfisterer, Eric</v>
          </cell>
          <cell r="Q1079" t="str">
            <v>R</v>
          </cell>
          <cell r="AJ1079">
            <v>5.0688970332307006</v>
          </cell>
          <cell r="AR1079">
            <v>16.8</v>
          </cell>
          <cell r="AS1079">
            <v>-1.157833711480881</v>
          </cell>
          <cell r="AT1079">
            <v>0.91520497333419848</v>
          </cell>
          <cell r="BE1079">
            <v>1.0908766424963834</v>
          </cell>
          <cell r="CP1079">
            <v>26.125</v>
          </cell>
          <cell r="CV1079">
            <v>92.1</v>
          </cell>
          <cell r="DA1079">
            <v>0</v>
          </cell>
          <cell r="DD1079">
            <v>1.1909828175176067</v>
          </cell>
          <cell r="FJ1079">
            <v>42</v>
          </cell>
          <cell r="FK1079">
            <v>0.26300000000000001</v>
          </cell>
          <cell r="FL1079">
            <v>-1.2633118151628124</v>
          </cell>
          <cell r="FO1079">
            <v>1</v>
          </cell>
        </row>
        <row r="1080">
          <cell r="A1080">
            <v>543652</v>
          </cell>
          <cell r="C1080" t="str">
            <v>Pill, Tyler</v>
          </cell>
          <cell r="Q1080" t="str">
            <v>S</v>
          </cell>
          <cell r="AJ1080">
            <v>5.5962840141234231</v>
          </cell>
          <cell r="AR1080">
            <v>60.61366222462928</v>
          </cell>
          <cell r="AS1080">
            <v>0.10377059281586345</v>
          </cell>
          <cell r="AT1080">
            <v>0.78779343437410554</v>
          </cell>
          <cell r="BE1080">
            <v>0.94890694318307223</v>
          </cell>
          <cell r="CP1080">
            <v>26.125</v>
          </cell>
          <cell r="CV1080">
            <v>92.1</v>
          </cell>
          <cell r="DA1080">
            <v>0</v>
          </cell>
          <cell r="DD1080">
            <v>0.96058498916543122</v>
          </cell>
          <cell r="FJ1080">
            <v>151.53415556157319</v>
          </cell>
          <cell r="FK1080">
            <v>0.26300000000000001</v>
          </cell>
          <cell r="FL1080">
            <v>-0.29142025262237092</v>
          </cell>
          <cell r="FO1080">
            <v>0</v>
          </cell>
        </row>
        <row r="1081">
          <cell r="A1081">
            <v>543656</v>
          </cell>
          <cell r="C1081" t="str">
            <v>Pope, Mark</v>
          </cell>
          <cell r="Q1081" t="str">
            <v>R</v>
          </cell>
          <cell r="AJ1081">
            <v>6.1008740740816947</v>
          </cell>
          <cell r="AR1081">
            <v>16.8</v>
          </cell>
          <cell r="AS1081">
            <v>0.78104776993781555</v>
          </cell>
          <cell r="AT1081">
            <v>0.90763925304180526</v>
          </cell>
          <cell r="BE1081">
            <v>0.95601764711355497</v>
          </cell>
          <cell r="CP1081">
            <v>26.875</v>
          </cell>
          <cell r="CV1081">
            <v>92.1</v>
          </cell>
          <cell r="DA1081">
            <v>0</v>
          </cell>
          <cell r="DD1081">
            <v>0.9090359200082907</v>
          </cell>
          <cell r="FJ1081">
            <v>42</v>
          </cell>
          <cell r="FK1081">
            <v>0.26300000000000001</v>
          </cell>
          <cell r="FL1081">
            <v>-0.40329078336326146</v>
          </cell>
          <cell r="FO1081">
            <v>1</v>
          </cell>
        </row>
        <row r="1082">
          <cell r="A1082">
            <v>543668</v>
          </cell>
          <cell r="C1082" t="str">
            <v>Pryor, Stephen</v>
          </cell>
          <cell r="Q1082" t="str">
            <v>R</v>
          </cell>
          <cell r="AJ1082">
            <v>5.389679418153638</v>
          </cell>
          <cell r="AR1082">
            <v>16.8</v>
          </cell>
          <cell r="AS1082">
            <v>-0.12268667612713177</v>
          </cell>
          <cell r="AT1082">
            <v>0.77290928172029694</v>
          </cell>
          <cell r="BE1082">
            <v>0.75836234079544729</v>
          </cell>
          <cell r="CP1082">
            <v>26.958333333333332</v>
          </cell>
          <cell r="CV1082">
            <v>92.225051626116624</v>
          </cell>
          <cell r="DA1082">
            <v>0.58181818181818179</v>
          </cell>
          <cell r="DD1082">
            <v>1.2194881578597738</v>
          </cell>
          <cell r="FJ1082">
            <v>42</v>
          </cell>
          <cell r="FK1082">
            <v>0.26300000000000001</v>
          </cell>
          <cell r="FL1082">
            <v>7.4639662518434735E-2</v>
          </cell>
          <cell r="FO1082">
            <v>1</v>
          </cell>
        </row>
        <row r="1083">
          <cell r="A1083">
            <v>543677</v>
          </cell>
          <cell r="C1083" t="str">
            <v>Ramsey, Matt</v>
          </cell>
          <cell r="Q1083" t="str">
            <v>R</v>
          </cell>
          <cell r="AJ1083">
            <v>4.3398311672087706</v>
          </cell>
          <cell r="AR1083">
            <v>18.006474828823702</v>
          </cell>
          <cell r="AS1083">
            <v>0.32180747190993853</v>
          </cell>
          <cell r="AT1083">
            <v>0.88125075738569159</v>
          </cell>
          <cell r="BE1083">
            <v>0.90844172973806059</v>
          </cell>
          <cell r="CP1083">
            <v>26.791666666666668</v>
          </cell>
          <cell r="CV1083">
            <v>92.1</v>
          </cell>
          <cell r="DA1083">
            <v>0</v>
          </cell>
          <cell r="DD1083">
            <v>1.3310754381862999</v>
          </cell>
          <cell r="FJ1083">
            <v>45.016187072059253</v>
          </cell>
          <cell r="FK1083">
            <v>0.26300000000000001</v>
          </cell>
          <cell r="FL1083">
            <v>0.3201978286128111</v>
          </cell>
          <cell r="FO1083">
            <v>1</v>
          </cell>
        </row>
        <row r="1084">
          <cell r="A1084">
            <v>543681</v>
          </cell>
          <cell r="C1084" t="str">
            <v>Rayl, Mike</v>
          </cell>
          <cell r="Q1084" t="str">
            <v>S</v>
          </cell>
          <cell r="AJ1084">
            <v>7.9414136358567315</v>
          </cell>
          <cell r="AR1084">
            <v>44.400000000000006</v>
          </cell>
          <cell r="AS1084">
            <v>-1.0207757072645496</v>
          </cell>
          <cell r="AT1084">
            <v>0.97407302033660581</v>
          </cell>
          <cell r="BE1084">
            <v>1.1516530235912692</v>
          </cell>
          <cell r="CP1084">
            <v>27.625</v>
          </cell>
          <cell r="CV1084">
            <v>92.1</v>
          </cell>
          <cell r="DA1084">
            <v>0</v>
          </cell>
          <cell r="DD1084">
            <v>1.1937604688965455</v>
          </cell>
          <cell r="FJ1084">
            <v>111</v>
          </cell>
          <cell r="FK1084">
            <v>0.26300000000000001</v>
          </cell>
          <cell r="FL1084">
            <v>-1.6463677096198101E-2</v>
          </cell>
          <cell r="FO1084">
            <v>0</v>
          </cell>
        </row>
        <row r="1085">
          <cell r="A1085">
            <v>543692</v>
          </cell>
          <cell r="C1085" t="str">
            <v>Ridenhour, Lee</v>
          </cell>
          <cell r="Q1085" t="str">
            <v>R</v>
          </cell>
          <cell r="AJ1085">
            <v>6.1603157658634649</v>
          </cell>
          <cell r="AR1085">
            <v>16.8</v>
          </cell>
          <cell r="AS1085">
            <v>-0.11793453409976444</v>
          </cell>
          <cell r="AT1085">
            <v>0.74746407758157973</v>
          </cell>
          <cell r="BE1085">
            <v>1.2033826396802514</v>
          </cell>
          <cell r="CP1085">
            <v>26.875</v>
          </cell>
          <cell r="CV1085">
            <v>92.1</v>
          </cell>
          <cell r="DA1085">
            <v>0</v>
          </cell>
          <cell r="DD1085">
            <v>0.887285534084713</v>
          </cell>
          <cell r="FJ1085">
            <v>42</v>
          </cell>
          <cell r="FK1085">
            <v>0.26300000000000001</v>
          </cell>
          <cell r="FL1085">
            <v>-0.38188927345325702</v>
          </cell>
          <cell r="FO1085">
            <v>1</v>
          </cell>
        </row>
        <row r="1086">
          <cell r="A1086">
            <v>543698</v>
          </cell>
          <cell r="C1086" t="str">
            <v>Roach, Donn</v>
          </cell>
          <cell r="Q1086" t="str">
            <v>S</v>
          </cell>
          <cell r="AJ1086">
            <v>5.1298317607353203</v>
          </cell>
          <cell r="AR1086">
            <v>65.458780305685877</v>
          </cell>
          <cell r="AS1086">
            <v>-2.9305723951855333E-2</v>
          </cell>
          <cell r="AT1086">
            <v>0.40483573742916812</v>
          </cell>
          <cell r="BE1086">
            <v>1.1429611452136563</v>
          </cell>
          <cell r="CP1086">
            <v>26.541666666666668</v>
          </cell>
          <cell r="CV1086">
            <v>90.369265027363255</v>
          </cell>
          <cell r="DA1086">
            <v>0.23636363636363636</v>
          </cell>
          <cell r="DD1086">
            <v>0.63619972257962676</v>
          </cell>
          <cell r="FJ1086">
            <v>152.18302718093969</v>
          </cell>
          <cell r="FK1086">
            <v>0.2660811164159318</v>
          </cell>
          <cell r="FL1086">
            <v>-0.13028960943774595</v>
          </cell>
          <cell r="FO1086">
            <v>0</v>
          </cell>
        </row>
        <row r="1087">
          <cell r="A1087">
            <v>543699</v>
          </cell>
          <cell r="C1087" t="str">
            <v>Roark, Tanner</v>
          </cell>
          <cell r="Q1087" t="str">
            <v>S</v>
          </cell>
          <cell r="AJ1087">
            <v>4.0478459862986353</v>
          </cell>
          <cell r="AR1087">
            <v>175.96275762653602</v>
          </cell>
          <cell r="AS1087">
            <v>0.91201131379255262</v>
          </cell>
          <cell r="AT1087">
            <v>0.69961069537656895</v>
          </cell>
          <cell r="BE1087">
            <v>1.0003735005171572</v>
          </cell>
          <cell r="CP1087">
            <v>29.708333333333332</v>
          </cell>
          <cell r="CV1087">
            <v>91.942069096276001</v>
          </cell>
          <cell r="DA1087">
            <v>3.1535333333333333</v>
          </cell>
          <cell r="DD1087">
            <v>0.91185442511291703</v>
          </cell>
          <cell r="FJ1087">
            <v>175.96275762653602</v>
          </cell>
          <cell r="FK1087">
            <v>0.26713702145339235</v>
          </cell>
          <cell r="FL1087">
            <v>0.23792363953601997</v>
          </cell>
          <cell r="FO1087">
            <v>0</v>
          </cell>
        </row>
        <row r="1088">
          <cell r="A1088">
            <v>543704</v>
          </cell>
          <cell r="C1088" t="str">
            <v>Roberts, Will</v>
          </cell>
          <cell r="Q1088" t="str">
            <v>S</v>
          </cell>
          <cell r="AJ1088">
            <v>6.0025585035956608</v>
          </cell>
          <cell r="AR1088">
            <v>50.608320899703713</v>
          </cell>
          <cell r="AS1088">
            <v>0.28332765790335818</v>
          </cell>
          <cell r="AT1088">
            <v>0.76947132135516816</v>
          </cell>
          <cell r="BE1088">
            <v>0.95660698473585704</v>
          </cell>
          <cell r="CP1088">
            <v>25.875</v>
          </cell>
          <cell r="CV1088">
            <v>92.1</v>
          </cell>
          <cell r="DA1088">
            <v>0</v>
          </cell>
          <cell r="DD1088">
            <v>0.81308169757549553</v>
          </cell>
          <cell r="FJ1088">
            <v>126.52080224925928</v>
          </cell>
          <cell r="FK1088">
            <v>0.26300000000000001</v>
          </cell>
          <cell r="FL1088">
            <v>8.4055015228803889E-2</v>
          </cell>
          <cell r="FO1088">
            <v>0</v>
          </cell>
        </row>
        <row r="1089">
          <cell r="A1089">
            <v>543713</v>
          </cell>
          <cell r="C1089" t="str">
            <v>Rodriguez, Julio</v>
          </cell>
          <cell r="Q1089" t="str">
            <v>S</v>
          </cell>
          <cell r="AJ1089">
            <v>7.4015265159915931</v>
          </cell>
          <cell r="AR1089">
            <v>44.400000000000006</v>
          </cell>
          <cell r="AS1089">
            <v>1.6322038602555495</v>
          </cell>
          <cell r="AT1089">
            <v>0.98636040489893906</v>
          </cell>
          <cell r="BE1089">
            <v>1.267513223850584</v>
          </cell>
          <cell r="CP1089">
            <v>25.875</v>
          </cell>
          <cell r="CV1089">
            <v>92.1</v>
          </cell>
          <cell r="DA1089">
            <v>0</v>
          </cell>
          <cell r="DD1089">
            <v>1.4391468736906878</v>
          </cell>
          <cell r="FJ1089">
            <v>111</v>
          </cell>
          <cell r="FK1089">
            <v>0.26300000000000001</v>
          </cell>
          <cell r="FL1089">
            <v>-1.6882500118286634</v>
          </cell>
          <cell r="FO1089">
            <v>0</v>
          </cell>
        </row>
        <row r="1090">
          <cell r="A1090">
            <v>543716</v>
          </cell>
          <cell r="C1090" t="str">
            <v>Rollins, David</v>
          </cell>
          <cell r="Q1090" t="str">
            <v>R</v>
          </cell>
          <cell r="AJ1090">
            <v>4.6330543231473476</v>
          </cell>
          <cell r="AR1090">
            <v>20.370760219392594</v>
          </cell>
          <cell r="AS1090">
            <v>8.7054305187035691E-2</v>
          </cell>
          <cell r="AT1090">
            <v>0.80874599844277473</v>
          </cell>
          <cell r="BE1090">
            <v>0.80879523354676741</v>
          </cell>
          <cell r="CP1090">
            <v>26.541666666666668</v>
          </cell>
          <cell r="CV1090">
            <v>92.035940979235633</v>
          </cell>
          <cell r="DA1090">
            <v>0.59394141414141433</v>
          </cell>
          <cell r="DD1090">
            <v>0.99749361200425324</v>
          </cell>
          <cell r="FJ1090">
            <v>50.926900548481484</v>
          </cell>
          <cell r="FK1090">
            <v>0.26300000000000001</v>
          </cell>
          <cell r="FL1090">
            <v>-0.15291537653838846</v>
          </cell>
          <cell r="FO1090">
            <v>1</v>
          </cell>
        </row>
        <row r="1091">
          <cell r="A1091">
            <v>543725</v>
          </cell>
          <cell r="C1091" t="str">
            <v>Rosenberg, B.J.</v>
          </cell>
          <cell r="Q1091" t="str">
            <v>R</v>
          </cell>
          <cell r="AJ1091">
            <v>5.2720660891644346</v>
          </cell>
          <cell r="AR1091">
            <v>16.569482222222224</v>
          </cell>
          <cell r="AS1091">
            <v>-1.4625408172714931</v>
          </cell>
          <cell r="AT1091">
            <v>0.80356962872434845</v>
          </cell>
          <cell r="BE1091">
            <v>0.86832368994815434</v>
          </cell>
          <cell r="CP1091">
            <v>30.791666666666668</v>
          </cell>
          <cell r="CV1091">
            <v>91.532033604518276</v>
          </cell>
          <cell r="DA1091">
            <v>0.98182020202020215</v>
          </cell>
          <cell r="DD1091">
            <v>1.0449737173836406</v>
          </cell>
          <cell r="FJ1091">
            <v>41.423705555555557</v>
          </cell>
          <cell r="FK1091">
            <v>0.26300000000000001</v>
          </cell>
          <cell r="FL1091">
            <v>0.32771494341279028</v>
          </cell>
          <cell r="FO1091">
            <v>0.98655167298550661</v>
          </cell>
        </row>
        <row r="1092">
          <cell r="A1092">
            <v>543726</v>
          </cell>
          <cell r="C1092" t="str">
            <v>Ross, Robbie</v>
          </cell>
          <cell r="Q1092" t="str">
            <v>R</v>
          </cell>
          <cell r="AJ1092">
            <v>3.8003194526284441</v>
          </cell>
          <cell r="AR1092">
            <v>54.015543097703706</v>
          </cell>
          <cell r="AS1092">
            <v>-0.22061118863332241</v>
          </cell>
          <cell r="AT1092">
            <v>0.51711420012235765</v>
          </cell>
          <cell r="BE1092">
            <v>1.1578846483240883</v>
          </cell>
          <cell r="CP1092">
            <v>27.041666666666668</v>
          </cell>
          <cell r="CV1092">
            <v>92.1</v>
          </cell>
          <cell r="DA1092">
            <v>0</v>
          </cell>
          <cell r="DD1092">
            <v>0.9981568793465847</v>
          </cell>
          <cell r="FJ1092">
            <v>54.015543097703706</v>
          </cell>
          <cell r="FK1092">
            <v>0.26300000000000001</v>
          </cell>
          <cell r="FL1092">
            <v>-0.12740212710153789</v>
          </cell>
          <cell r="FO1092">
            <v>1</v>
          </cell>
        </row>
        <row r="1093">
          <cell r="A1093">
            <v>543732</v>
          </cell>
          <cell r="C1093" t="str">
            <v>Ruiz, Pete</v>
          </cell>
          <cell r="Q1093" t="str">
            <v>R</v>
          </cell>
          <cell r="AJ1093">
            <v>5.5403435032931219</v>
          </cell>
          <cell r="AR1093">
            <v>16.8</v>
          </cell>
          <cell r="AS1093">
            <v>0.25235019376048368</v>
          </cell>
          <cell r="AT1093">
            <v>0.9170325119552043</v>
          </cell>
          <cell r="BE1093">
            <v>0.94855020297034198</v>
          </cell>
          <cell r="CP1093">
            <v>28.875</v>
          </cell>
          <cell r="CV1093">
            <v>92.1</v>
          </cell>
          <cell r="DA1093">
            <v>0</v>
          </cell>
          <cell r="DD1093">
            <v>1.2825861375195908</v>
          </cell>
          <cell r="FJ1093">
            <v>42</v>
          </cell>
          <cell r="FK1093">
            <v>0.26300000000000001</v>
          </cell>
          <cell r="FL1093">
            <v>-0.32078410450966049</v>
          </cell>
          <cell r="FO1093">
            <v>1</v>
          </cell>
        </row>
        <row r="1094">
          <cell r="A1094">
            <v>543734</v>
          </cell>
          <cell r="C1094" t="str">
            <v>Rusin, Chris</v>
          </cell>
          <cell r="Q1094" t="str">
            <v>S</v>
          </cell>
          <cell r="AJ1094">
            <v>4.549810641946447</v>
          </cell>
          <cell r="AR1094">
            <v>134.63088465361062</v>
          </cell>
          <cell r="AS1094">
            <v>-0.18997021300111613</v>
          </cell>
          <cell r="AT1094">
            <v>0.40374070348610491</v>
          </cell>
          <cell r="BE1094">
            <v>1.0398975700855637</v>
          </cell>
          <cell r="CP1094">
            <v>29.708333333333332</v>
          </cell>
          <cell r="CV1094">
            <v>90.546931760766782</v>
          </cell>
          <cell r="DA1094">
            <v>1.8484848484848484</v>
          </cell>
          <cell r="DD1094">
            <v>0.76755409038677713</v>
          </cell>
          <cell r="FJ1094">
            <v>134.63088465361062</v>
          </cell>
          <cell r="FK1094">
            <v>0.27867347531286008</v>
          </cell>
          <cell r="FL1094">
            <v>-4.0939386923728623E-2</v>
          </cell>
          <cell r="FO1094">
            <v>0</v>
          </cell>
        </row>
        <row r="1095">
          <cell r="A1095">
            <v>543737</v>
          </cell>
          <cell r="C1095" t="str">
            <v>Sabatino, Steven</v>
          </cell>
          <cell r="Q1095" t="str">
            <v>R</v>
          </cell>
          <cell r="AJ1095">
            <v>6.5567947989939617</v>
          </cell>
          <cell r="AR1095">
            <v>17.162506530493335</v>
          </cell>
          <cell r="AS1095">
            <v>-0.2168432092265514</v>
          </cell>
          <cell r="AT1095">
            <v>0.7217526157573344</v>
          </cell>
          <cell r="BE1095">
            <v>0.81049378827064056</v>
          </cell>
          <cell r="CP1095">
            <v>26.291666666666668</v>
          </cell>
          <cell r="CV1095">
            <v>92.1</v>
          </cell>
          <cell r="DA1095">
            <v>0</v>
          </cell>
          <cell r="DD1095">
            <v>1.083595947971679</v>
          </cell>
          <cell r="FJ1095">
            <v>42.906266326233336</v>
          </cell>
          <cell r="FK1095">
            <v>0.26300000000000001</v>
          </cell>
          <cell r="FL1095">
            <v>0.40142220267989048</v>
          </cell>
          <cell r="FO1095">
            <v>1</v>
          </cell>
        </row>
        <row r="1096">
          <cell r="A1096">
            <v>543741</v>
          </cell>
          <cell r="C1096" t="str">
            <v>Sample, Tyler</v>
          </cell>
          <cell r="Q1096" t="str">
            <v>R</v>
          </cell>
          <cell r="AJ1096">
            <v>7.2106587030791287</v>
          </cell>
          <cell r="AR1096">
            <v>16.8</v>
          </cell>
          <cell r="AS1096">
            <v>-0.40028467027955256</v>
          </cell>
          <cell r="AT1096">
            <v>0.85502170955344137</v>
          </cell>
          <cell r="BE1096">
            <v>1.5351920153458678</v>
          </cell>
          <cell r="CP1096">
            <v>27.041666666666668</v>
          </cell>
          <cell r="CV1096">
            <v>92.1</v>
          </cell>
          <cell r="DA1096">
            <v>0</v>
          </cell>
          <cell r="DD1096">
            <v>1.4232260018620657</v>
          </cell>
          <cell r="FJ1096">
            <v>42</v>
          </cell>
          <cell r="FK1096">
            <v>0.26300000000000001</v>
          </cell>
          <cell r="FL1096">
            <v>-1.5384760386215121E-2</v>
          </cell>
          <cell r="FO1096">
            <v>0.63596010915437073</v>
          </cell>
        </row>
        <row r="1097">
          <cell r="A1097">
            <v>543746</v>
          </cell>
          <cell r="C1097" t="str">
            <v>Scahill, Rob</v>
          </cell>
          <cell r="Q1097" t="str">
            <v>R</v>
          </cell>
          <cell r="AJ1097">
            <v>4.7825963028084946</v>
          </cell>
          <cell r="AR1097">
            <v>21.306739932800003</v>
          </cell>
          <cell r="AS1097">
            <v>-0.47076385116233443</v>
          </cell>
          <cell r="AT1097">
            <v>0.54452141950995125</v>
          </cell>
          <cell r="BE1097">
            <v>1.137475208065194</v>
          </cell>
          <cell r="CP1097">
            <v>29.375</v>
          </cell>
          <cell r="CV1097">
            <v>92.128530075821317</v>
          </cell>
          <cell r="DA1097">
            <v>1.9818181818181817</v>
          </cell>
          <cell r="DD1097">
            <v>0.9262987963457745</v>
          </cell>
          <cell r="FJ1097">
            <v>53.266849832000005</v>
          </cell>
          <cell r="FK1097">
            <v>0.26169662581203873</v>
          </cell>
          <cell r="FL1097">
            <v>0.32409462365617742</v>
          </cell>
          <cell r="FO1097">
            <v>1</v>
          </cell>
        </row>
        <row r="1098">
          <cell r="A1098">
            <v>543758</v>
          </cell>
          <cell r="C1098" t="str">
            <v>Seaton, Ross</v>
          </cell>
          <cell r="Q1098" t="str">
            <v>S</v>
          </cell>
          <cell r="AJ1098">
            <v>6.3847129161681266</v>
          </cell>
          <cell r="AR1098">
            <v>44.476008308655459</v>
          </cell>
          <cell r="AS1098">
            <v>0.20912515858341885</v>
          </cell>
          <cell r="AT1098">
            <v>0.85863914249640649</v>
          </cell>
          <cell r="BE1098">
            <v>1.2865065151686823</v>
          </cell>
          <cell r="CP1098">
            <v>26.791666666666668</v>
          </cell>
          <cell r="CV1098">
            <v>92.1</v>
          </cell>
          <cell r="DA1098">
            <v>0</v>
          </cell>
          <cell r="DD1098">
            <v>0.83214855363986362</v>
          </cell>
          <cell r="FJ1098">
            <v>111.19002077163864</v>
          </cell>
          <cell r="FK1098">
            <v>0.26300000000000001</v>
          </cell>
          <cell r="FL1098">
            <v>-0.41362972115751895</v>
          </cell>
          <cell r="FO1098">
            <v>0</v>
          </cell>
        </row>
        <row r="1099">
          <cell r="A1099">
            <v>543766</v>
          </cell>
          <cell r="C1099" t="str">
            <v>Shaw, Bryan</v>
          </cell>
          <cell r="Q1099" t="str">
            <v>R</v>
          </cell>
          <cell r="AJ1099">
            <v>3.2833798333854576</v>
          </cell>
          <cell r="AR1099">
            <v>57.808592592592589</v>
          </cell>
          <cell r="AS1099">
            <v>0.16069084561623889</v>
          </cell>
          <cell r="AT1099">
            <v>0.54143431829944833</v>
          </cell>
          <cell r="BE1099">
            <v>0.94049644062125626</v>
          </cell>
          <cell r="CP1099">
            <v>28.625</v>
          </cell>
          <cell r="CV1099">
            <v>89.58205512507547</v>
          </cell>
          <cell r="DA1099">
            <v>6.418181818181818</v>
          </cell>
          <cell r="DD1099">
            <v>0.98550940971636425</v>
          </cell>
          <cell r="FJ1099">
            <v>57.808592592592589</v>
          </cell>
          <cell r="FK1099">
            <v>0.26300000000000001</v>
          </cell>
          <cell r="FL1099">
            <v>0.12222094918945561</v>
          </cell>
          <cell r="FO1099">
            <v>1</v>
          </cell>
        </row>
        <row r="1100">
          <cell r="A1100">
            <v>543779</v>
          </cell>
          <cell r="C1100" t="str">
            <v>Siegrist, Kevin</v>
          </cell>
          <cell r="Q1100" t="str">
            <v>R</v>
          </cell>
          <cell r="AJ1100">
            <v>3.7097735932097704</v>
          </cell>
          <cell r="AR1100">
            <v>57.293357702518527</v>
          </cell>
          <cell r="AS1100">
            <v>0.42505497946029003</v>
          </cell>
          <cell r="AT1100">
            <v>0.77536446721941454</v>
          </cell>
          <cell r="BE1100">
            <v>1.0648233561469749</v>
          </cell>
          <cell r="CP1100">
            <v>26.958333333333332</v>
          </cell>
          <cell r="CV1100">
            <v>93.715356201756066</v>
          </cell>
          <cell r="DA1100">
            <v>3.4727272727272727</v>
          </cell>
          <cell r="DD1100">
            <v>1.2423952892714238</v>
          </cell>
          <cell r="FJ1100">
            <v>57.293357702518527</v>
          </cell>
          <cell r="FK1100">
            <v>0.26294050245049355</v>
          </cell>
          <cell r="FL1100">
            <v>0.25042426783513722</v>
          </cell>
          <cell r="FO1100">
            <v>1</v>
          </cell>
        </row>
        <row r="1101">
          <cell r="A1101">
            <v>543780</v>
          </cell>
          <cell r="C1101" t="str">
            <v>Silverstein, Scott</v>
          </cell>
          <cell r="Q1101" t="str">
            <v>R</v>
          </cell>
          <cell r="AJ1101">
            <v>6.8410945448409013</v>
          </cell>
          <cell r="AR1101">
            <v>16.8</v>
          </cell>
          <cell r="AS1101">
            <v>-0.96395012640348654</v>
          </cell>
          <cell r="AT1101">
            <v>0.77082467426511436</v>
          </cell>
          <cell r="BE1101">
            <v>1.2323099199007959</v>
          </cell>
          <cell r="CP1101">
            <v>26.125</v>
          </cell>
          <cell r="CV1101">
            <v>92.1</v>
          </cell>
          <cell r="DA1101">
            <v>0</v>
          </cell>
          <cell r="DD1101">
            <v>1.0526582127579327</v>
          </cell>
          <cell r="FJ1101">
            <v>42</v>
          </cell>
          <cell r="FK1101">
            <v>0.26300000000000001</v>
          </cell>
          <cell r="FL1101">
            <v>0.809123824451775</v>
          </cell>
          <cell r="FO1101">
            <v>1</v>
          </cell>
        </row>
        <row r="1102">
          <cell r="A1102">
            <v>543786</v>
          </cell>
          <cell r="C1102" t="str">
            <v>Singer, Kirk</v>
          </cell>
          <cell r="Q1102" t="str">
            <v>R</v>
          </cell>
          <cell r="AJ1102">
            <v>7.5497459063290169</v>
          </cell>
          <cell r="AR1102">
            <v>16.8</v>
          </cell>
          <cell r="AS1102">
            <v>-1.403797153485123</v>
          </cell>
          <cell r="AT1102">
            <v>0.8883578562525607</v>
          </cell>
          <cell r="BE1102">
            <v>0.97481103354270193</v>
          </cell>
          <cell r="CP1102">
            <v>26.541666666666668</v>
          </cell>
          <cell r="CV1102">
            <v>92.1</v>
          </cell>
          <cell r="DA1102">
            <v>0</v>
          </cell>
          <cell r="DD1102">
            <v>1.1485347645620636</v>
          </cell>
          <cell r="FJ1102">
            <v>42</v>
          </cell>
          <cell r="FK1102">
            <v>0.26300000000000001</v>
          </cell>
          <cell r="FL1102">
            <v>-0.41796830278278291</v>
          </cell>
          <cell r="FO1102">
            <v>1</v>
          </cell>
        </row>
        <row r="1103">
          <cell r="A1103">
            <v>543797</v>
          </cell>
          <cell r="C1103" t="str">
            <v>Sogard, Alex</v>
          </cell>
          <cell r="Q1103" t="str">
            <v>R</v>
          </cell>
          <cell r="AJ1103">
            <v>6.0999748048931863</v>
          </cell>
          <cell r="AR1103">
            <v>17.961398370761483</v>
          </cell>
          <cell r="AS1103">
            <v>-1.0529488756451435</v>
          </cell>
          <cell r="AT1103">
            <v>0.7947620159187041</v>
          </cell>
          <cell r="BE1103">
            <v>0.97602474665090766</v>
          </cell>
          <cell r="CP1103">
            <v>28.958333333333332</v>
          </cell>
          <cell r="CV1103">
            <v>92.1</v>
          </cell>
          <cell r="DA1103">
            <v>0</v>
          </cell>
          <cell r="DD1103">
            <v>0.92701235239241719</v>
          </cell>
          <cell r="FJ1103">
            <v>44.903495926903709</v>
          </cell>
          <cell r="FK1103">
            <v>0.26300000000000001</v>
          </cell>
          <cell r="FL1103">
            <v>-0.20469870165183024</v>
          </cell>
          <cell r="FO1103">
            <v>1</v>
          </cell>
        </row>
        <row r="1104">
          <cell r="A1104">
            <v>543803</v>
          </cell>
          <cell r="C1104" t="str">
            <v>Soto, Giovanni</v>
          </cell>
          <cell r="Q1104" t="str">
            <v>R</v>
          </cell>
          <cell r="AJ1104">
            <v>4.7916584242529918</v>
          </cell>
          <cell r="AR1104">
            <v>20.079296933776462</v>
          </cell>
          <cell r="AS1104">
            <v>0.30051619855927691</v>
          </cell>
          <cell r="AT1104">
            <v>0.6555558324119668</v>
          </cell>
          <cell r="BE1104">
            <v>1.3810960920029265</v>
          </cell>
          <cell r="CP1104">
            <v>25.125</v>
          </cell>
          <cell r="CV1104">
            <v>90.422927673504532</v>
          </cell>
          <cell r="DA1104">
            <v>6.060404040404041E-2</v>
          </cell>
          <cell r="DD1104">
            <v>1.1806111083277389</v>
          </cell>
          <cell r="FJ1104">
            <v>50.198242334441154</v>
          </cell>
          <cell r="FK1104">
            <v>0.26300000000000001</v>
          </cell>
          <cell r="FL1104">
            <v>-0.51414872905812592</v>
          </cell>
          <cell r="FO1104">
            <v>1</v>
          </cell>
        </row>
        <row r="1105">
          <cell r="A1105">
            <v>543805</v>
          </cell>
          <cell r="C1105" t="str">
            <v>Spence, Josh</v>
          </cell>
          <cell r="Q1105" t="str">
            <v>R</v>
          </cell>
          <cell r="AJ1105">
            <v>4.6489637299278215</v>
          </cell>
          <cell r="AR1105">
            <v>16.8</v>
          </cell>
          <cell r="AS1105">
            <v>-1.0797542894429466</v>
          </cell>
          <cell r="AT1105">
            <v>0.93465025504299082</v>
          </cell>
          <cell r="BE1105">
            <v>0.92285209940027568</v>
          </cell>
          <cell r="CP1105">
            <v>28.458333333333332</v>
          </cell>
          <cell r="CV1105">
            <v>93.3</v>
          </cell>
          <cell r="DA1105">
            <v>0.72727272727272718</v>
          </cell>
          <cell r="DD1105">
            <v>1.1070217631800858</v>
          </cell>
          <cell r="FJ1105">
            <v>42</v>
          </cell>
          <cell r="FK1105">
            <v>0.26300000000000001</v>
          </cell>
          <cell r="FL1105">
            <v>0.84598674638474558</v>
          </cell>
          <cell r="FO1105">
            <v>1</v>
          </cell>
        </row>
        <row r="1106">
          <cell r="A1106">
            <v>543809</v>
          </cell>
          <cell r="C1106" t="str">
            <v>Spruill, Zeke</v>
          </cell>
          <cell r="Q1106" t="str">
            <v>S</v>
          </cell>
          <cell r="AJ1106">
            <v>5.6518150075233979</v>
          </cell>
          <cell r="AR1106">
            <v>48.834413779127189</v>
          </cell>
          <cell r="AS1106">
            <v>-8.0777372349815246E-2</v>
          </cell>
          <cell r="AT1106">
            <v>0.52551799271987898</v>
          </cell>
          <cell r="BE1106">
            <v>1.5223826926303838</v>
          </cell>
          <cell r="CP1106">
            <v>26.791666666666668</v>
          </cell>
          <cell r="CV1106">
            <v>90.769354661019307</v>
          </cell>
          <cell r="DA1106">
            <v>0.20606060606060606</v>
          </cell>
          <cell r="DD1106">
            <v>0.87140138277545054</v>
          </cell>
          <cell r="FJ1106">
            <v>122.08603444781797</v>
          </cell>
          <cell r="FK1106">
            <v>0.26454528343532008</v>
          </cell>
          <cell r="FL1106">
            <v>-4.4185234387071566E-2</v>
          </cell>
          <cell r="FO1106">
            <v>7.3616080216393764E-2</v>
          </cell>
        </row>
        <row r="1107">
          <cell r="A1107">
            <v>543812</v>
          </cell>
          <cell r="C1107" t="str">
            <v>Stafford, Sam</v>
          </cell>
          <cell r="Q1107" t="str">
            <v>R</v>
          </cell>
          <cell r="AJ1107">
            <v>7.1487377703069681</v>
          </cell>
          <cell r="AR1107">
            <v>16.8</v>
          </cell>
          <cell r="AS1107">
            <v>-0.43125304922097535</v>
          </cell>
          <cell r="AT1107">
            <v>0.86611140347597648</v>
          </cell>
          <cell r="BE1107">
            <v>0.97519008045390032</v>
          </cell>
          <cell r="CP1107">
            <v>26.208333333333332</v>
          </cell>
          <cell r="CV1107">
            <v>92.1</v>
          </cell>
          <cell r="DA1107">
            <v>0</v>
          </cell>
          <cell r="DD1107">
            <v>1.2669041448625031</v>
          </cell>
          <cell r="FJ1107">
            <v>42</v>
          </cell>
          <cell r="FK1107">
            <v>0.26300000000000001</v>
          </cell>
          <cell r="FL1107">
            <v>0.34084995881402619</v>
          </cell>
          <cell r="FO1107">
            <v>1</v>
          </cell>
        </row>
        <row r="1108">
          <cell r="A1108">
            <v>543819</v>
          </cell>
          <cell r="C1108" t="str">
            <v>Stewart, Zach</v>
          </cell>
          <cell r="Q1108" t="str">
            <v>S</v>
          </cell>
          <cell r="AJ1108">
            <v>5.359337327694937</v>
          </cell>
          <cell r="AR1108">
            <v>44.022296296296297</v>
          </cell>
          <cell r="AS1108">
            <v>-0.25952482884786365</v>
          </cell>
          <cell r="AT1108">
            <v>0.72507196086910886</v>
          </cell>
          <cell r="BE1108">
            <v>0.99943880787782657</v>
          </cell>
          <cell r="CP1108">
            <v>29.791666666666668</v>
          </cell>
          <cell r="CV1108">
            <v>91.6</v>
          </cell>
          <cell r="DA1108">
            <v>0.62424242424242427</v>
          </cell>
          <cell r="DD1108">
            <v>0.79562835238125462</v>
          </cell>
          <cell r="FJ1108">
            <v>110.05574074074073</v>
          </cell>
          <cell r="FK1108">
            <v>0.26300000000000001</v>
          </cell>
          <cell r="FL1108">
            <v>0.10605452359120737</v>
          </cell>
          <cell r="FO1108">
            <v>0</v>
          </cell>
        </row>
        <row r="1109">
          <cell r="A1109">
            <v>543828</v>
          </cell>
          <cell r="C1109" t="str">
            <v>Stowell, Bryce</v>
          </cell>
          <cell r="Q1109" t="str">
            <v>R</v>
          </cell>
          <cell r="AJ1109">
            <v>5.9201497333142541</v>
          </cell>
          <cell r="AR1109">
            <v>16.720682222222223</v>
          </cell>
          <cell r="AS1109">
            <v>0.46964390800367473</v>
          </cell>
          <cell r="AT1109">
            <v>0.87095936165856702</v>
          </cell>
          <cell r="BE1109">
            <v>0.87560907638243846</v>
          </cell>
          <cell r="CP1109">
            <v>29.791666666666668</v>
          </cell>
          <cell r="CV1109">
            <v>92.1</v>
          </cell>
          <cell r="DA1109">
            <v>0</v>
          </cell>
          <cell r="DD1109">
            <v>1.4124381574031415</v>
          </cell>
          <cell r="FJ1109">
            <v>41.801705555555557</v>
          </cell>
          <cell r="FK1109">
            <v>0.26300000000000001</v>
          </cell>
          <cell r="FL1109">
            <v>0.13953988722029395</v>
          </cell>
          <cell r="FO1109">
            <v>1</v>
          </cell>
        </row>
        <row r="1110">
          <cell r="A1110">
            <v>543830</v>
          </cell>
          <cell r="C1110" t="str">
            <v>Stroup, Kyle</v>
          </cell>
          <cell r="Q1110" t="str">
            <v>S</v>
          </cell>
          <cell r="AJ1110">
            <v>7.0788208583078527</v>
          </cell>
          <cell r="AR1110">
            <v>44.400000000000006</v>
          </cell>
          <cell r="AS1110">
            <v>-2.6877417240053458</v>
          </cell>
          <cell r="AT1110">
            <v>0.90310722173914826</v>
          </cell>
          <cell r="BE1110">
            <v>1.3397479730638342</v>
          </cell>
          <cell r="CP1110">
            <v>26.291666666666668</v>
          </cell>
          <cell r="CV1110">
            <v>92.1</v>
          </cell>
          <cell r="DA1110">
            <v>0</v>
          </cell>
          <cell r="DD1110">
            <v>0.82256061588156903</v>
          </cell>
          <cell r="FJ1110">
            <v>111</v>
          </cell>
          <cell r="FK1110">
            <v>0.26300000000000001</v>
          </cell>
          <cell r="FL1110">
            <v>0.36503992190846779</v>
          </cell>
          <cell r="FO1110">
            <v>0.40566037735849059</v>
          </cell>
        </row>
        <row r="1111">
          <cell r="A1111">
            <v>543833</v>
          </cell>
          <cell r="C1111" t="str">
            <v>Sulbaran, J.C.</v>
          </cell>
          <cell r="Q1111" t="str">
            <v>S</v>
          </cell>
          <cell r="AJ1111">
            <v>6.032501358720479</v>
          </cell>
          <cell r="AR1111">
            <v>58.711848386734076</v>
          </cell>
          <cell r="AS1111">
            <v>-0.44746541456931582</v>
          </cell>
          <cell r="AT1111">
            <v>0.54313512918493689</v>
          </cell>
          <cell r="BE1111">
            <v>0.97266293702779905</v>
          </cell>
          <cell r="CP1111">
            <v>26.625</v>
          </cell>
          <cell r="CV1111">
            <v>92.1</v>
          </cell>
          <cell r="DA1111">
            <v>0</v>
          </cell>
          <cell r="DD1111">
            <v>0.9742690488286887</v>
          </cell>
          <cell r="FJ1111">
            <v>146.77962096683518</v>
          </cell>
          <cell r="FK1111">
            <v>0.26300000000000001</v>
          </cell>
          <cell r="FL1111">
            <v>0.20318520836753637</v>
          </cell>
          <cell r="FO1111">
            <v>0</v>
          </cell>
        </row>
        <row r="1112">
          <cell r="A1112">
            <v>543836</v>
          </cell>
          <cell r="C1112" t="str">
            <v>Summers, Matt</v>
          </cell>
          <cell r="Q1112" t="str">
            <v>R</v>
          </cell>
          <cell r="AJ1112">
            <v>5.5998928673823816</v>
          </cell>
          <cell r="AR1112">
            <v>16.8</v>
          </cell>
          <cell r="AS1112">
            <v>-8.4498457909489802E-2</v>
          </cell>
          <cell r="AT1112">
            <v>0.74732114281799467</v>
          </cell>
          <cell r="BE1112">
            <v>0.97907089963864002</v>
          </cell>
          <cell r="CP1112">
            <v>26.875</v>
          </cell>
          <cell r="CV1112">
            <v>92.1</v>
          </cell>
          <cell r="DA1112">
            <v>0</v>
          </cell>
          <cell r="DD1112">
            <v>0.97589416147479546</v>
          </cell>
          <cell r="FJ1112">
            <v>42</v>
          </cell>
          <cell r="FK1112">
            <v>0.26300000000000001</v>
          </cell>
          <cell r="FL1112">
            <v>-0.41120659533107418</v>
          </cell>
          <cell r="FO1112">
            <v>0.7298277885933051</v>
          </cell>
        </row>
        <row r="1113">
          <cell r="A1113">
            <v>543838</v>
          </cell>
          <cell r="C1113" t="str">
            <v>Swagerty, Jordan</v>
          </cell>
          <cell r="Q1113" t="str">
            <v>R</v>
          </cell>
          <cell r="AJ1113">
            <v>7.8208264274099299</v>
          </cell>
          <cell r="AR1113">
            <v>16.8</v>
          </cell>
          <cell r="AS1113">
            <v>-2.9127106141645052</v>
          </cell>
          <cell r="AT1113">
            <v>0.94420918113222052</v>
          </cell>
          <cell r="BE1113">
            <v>1.0574489775786291</v>
          </cell>
          <cell r="CP1113">
            <v>26.958333333333332</v>
          </cell>
          <cell r="CV1113">
            <v>92.1</v>
          </cell>
          <cell r="DA1113">
            <v>0</v>
          </cell>
          <cell r="DD1113">
            <v>1.4642087842420404</v>
          </cell>
          <cell r="FJ1113">
            <v>42</v>
          </cell>
          <cell r="FK1113">
            <v>0.26300000000000001</v>
          </cell>
          <cell r="FL1113">
            <v>-1.212087572433445</v>
          </cell>
          <cell r="FO1113">
            <v>1</v>
          </cell>
        </row>
        <row r="1114">
          <cell r="A1114">
            <v>543843</v>
          </cell>
          <cell r="C1114" t="str">
            <v>Tanner, Cecil</v>
          </cell>
          <cell r="Q1114" t="str">
            <v>R</v>
          </cell>
          <cell r="AJ1114">
            <v>11.649752512936109</v>
          </cell>
          <cell r="AR1114">
            <v>16.8</v>
          </cell>
          <cell r="AS1114">
            <v>1.2896107263163079</v>
          </cell>
          <cell r="AT1114">
            <v>0.95222742882158706</v>
          </cell>
          <cell r="BE1114">
            <v>1.8831078465812259</v>
          </cell>
          <cell r="CP1114">
            <v>26.208333333333332</v>
          </cell>
          <cell r="CV1114">
            <v>92.1</v>
          </cell>
          <cell r="DA1114">
            <v>0</v>
          </cell>
          <cell r="DD1114">
            <v>2</v>
          </cell>
          <cell r="FJ1114">
            <v>42</v>
          </cell>
          <cell r="FK1114">
            <v>0.26300000000000001</v>
          </cell>
          <cell r="FL1114">
            <v>-0.71242824734983934</v>
          </cell>
          <cell r="FO1114">
            <v>1</v>
          </cell>
        </row>
        <row r="1115">
          <cell r="A1115">
            <v>543853</v>
          </cell>
          <cell r="C1115" t="str">
            <v>Thompson, Taylor</v>
          </cell>
          <cell r="Q1115" t="str">
            <v>R</v>
          </cell>
          <cell r="AJ1115">
            <v>5.1484159998377113</v>
          </cell>
          <cell r="AR1115">
            <v>19.293285858725927</v>
          </cell>
          <cell r="AS1115">
            <v>-0.35014863214582231</v>
          </cell>
          <cell r="AT1115">
            <v>0.51710787560296978</v>
          </cell>
          <cell r="BE1115">
            <v>1.4669808885402376</v>
          </cell>
          <cell r="CP1115">
            <v>29.041666666666668</v>
          </cell>
          <cell r="CV1115">
            <v>89.398159481471069</v>
          </cell>
          <cell r="DA1115">
            <v>9.6967676767676758E-2</v>
          </cell>
          <cell r="DD1115">
            <v>1.1609961598557557</v>
          </cell>
          <cell r="FJ1115">
            <v>48.233214646814815</v>
          </cell>
          <cell r="FK1115">
            <v>0.26300000000000001</v>
          </cell>
          <cell r="FL1115">
            <v>-0.49164448200806365</v>
          </cell>
          <cell r="FO1115">
            <v>1</v>
          </cell>
        </row>
        <row r="1116">
          <cell r="A1116">
            <v>543856</v>
          </cell>
          <cell r="C1116" t="str">
            <v>Thornton, Zack</v>
          </cell>
          <cell r="Q1116" t="str">
            <v>R</v>
          </cell>
          <cell r="AJ1116">
            <v>5.1678936771709285</v>
          </cell>
          <cell r="AR1116">
            <v>20.525057606386667</v>
          </cell>
          <cell r="AS1116">
            <v>0.44185621381682244</v>
          </cell>
          <cell r="AT1116">
            <v>0.76992095556048601</v>
          </cell>
          <cell r="BE1116">
            <v>1.270539658787859</v>
          </cell>
          <cell r="CP1116">
            <v>28.125</v>
          </cell>
          <cell r="CV1116">
            <v>92.1</v>
          </cell>
          <cell r="DA1116">
            <v>0</v>
          </cell>
          <cell r="DD1116">
            <v>1.0143044799349423</v>
          </cell>
          <cell r="FJ1116">
            <v>51.312644015966669</v>
          </cell>
          <cell r="FK1116">
            <v>0.26300000000000001</v>
          </cell>
          <cell r="FL1116">
            <v>-0.57454162501857542</v>
          </cell>
          <cell r="FO1116">
            <v>1</v>
          </cell>
        </row>
        <row r="1117">
          <cell r="A1117">
            <v>543858</v>
          </cell>
          <cell r="C1117" t="str">
            <v>Todd, Jade</v>
          </cell>
          <cell r="Q1117" t="str">
            <v>R</v>
          </cell>
          <cell r="AJ1117">
            <v>5.4557535727449791</v>
          </cell>
          <cell r="AR1117">
            <v>16.8</v>
          </cell>
          <cell r="AS1117">
            <v>-1.682570610372532</v>
          </cell>
          <cell r="AT1117">
            <v>0.89419118040036005</v>
          </cell>
          <cell r="BE1117">
            <v>1.0837009605213681</v>
          </cell>
          <cell r="CP1117">
            <v>26.291666666666668</v>
          </cell>
          <cell r="CV1117">
            <v>92.1</v>
          </cell>
          <cell r="DA1117">
            <v>0</v>
          </cell>
          <cell r="DD1117">
            <v>1.0838581787988535</v>
          </cell>
          <cell r="FJ1117">
            <v>42</v>
          </cell>
          <cell r="FK1117">
            <v>0.26300000000000001</v>
          </cell>
          <cell r="FL1117">
            <v>-0.61054265526452378</v>
          </cell>
          <cell r="FO1117">
            <v>1</v>
          </cell>
        </row>
        <row r="1118">
          <cell r="A1118">
            <v>543859</v>
          </cell>
          <cell r="C1118" t="str">
            <v>Tonkin, Michael</v>
          </cell>
          <cell r="Q1118" t="str">
            <v>R</v>
          </cell>
          <cell r="AJ1118">
            <v>3.635161351487314</v>
          </cell>
          <cell r="AR1118">
            <v>63.324678536259199</v>
          </cell>
          <cell r="AS1118">
            <v>-0.33631915061703338</v>
          </cell>
          <cell r="AT1118">
            <v>0.50385136498990968</v>
          </cell>
          <cell r="BE1118">
            <v>1.5216610710965568</v>
          </cell>
          <cell r="CP1118">
            <v>26.625</v>
          </cell>
          <cell r="CV1118">
            <v>92.609015613203468</v>
          </cell>
          <cell r="DA1118">
            <v>2.0424222222222226</v>
          </cell>
          <cell r="DD1118">
            <v>1.12792388690882</v>
          </cell>
          <cell r="FJ1118">
            <v>63.324678536259199</v>
          </cell>
          <cell r="FK1118">
            <v>0.26300000000000001</v>
          </cell>
          <cell r="FL1118">
            <v>0.1041351518196458</v>
          </cell>
          <cell r="FO1118">
            <v>1</v>
          </cell>
        </row>
        <row r="1119">
          <cell r="A1119">
            <v>543867</v>
          </cell>
          <cell r="C1119" t="str">
            <v>Turley, Nik</v>
          </cell>
          <cell r="Q1119" t="str">
            <v>S</v>
          </cell>
          <cell r="AJ1119">
            <v>5.8140437103434026</v>
          </cell>
          <cell r="AR1119">
            <v>44.400000000000006</v>
          </cell>
          <cell r="AS1119">
            <v>1.957024652240022E-2</v>
          </cell>
          <cell r="AT1119">
            <v>0.83993616049309816</v>
          </cell>
          <cell r="BE1119">
            <v>1.2122812519386799</v>
          </cell>
          <cell r="CP1119">
            <v>26.791666666666668</v>
          </cell>
          <cell r="CV1119">
            <v>92.1</v>
          </cell>
          <cell r="DA1119">
            <v>0</v>
          </cell>
          <cell r="DD1119">
            <v>1.1894405082813624</v>
          </cell>
          <cell r="FJ1119">
            <v>111</v>
          </cell>
          <cell r="FK1119">
            <v>0.26300000000000001</v>
          </cell>
          <cell r="FL1119">
            <v>-0.17227288089204476</v>
          </cell>
          <cell r="FO1119">
            <v>0.11106880513005435</v>
          </cell>
        </row>
        <row r="1120">
          <cell r="A1120">
            <v>543881</v>
          </cell>
          <cell r="C1120" t="str">
            <v>Villarreal, Pedro</v>
          </cell>
          <cell r="Q1120" t="str">
            <v>R</v>
          </cell>
          <cell r="AJ1120">
            <v>4.6101293143499253</v>
          </cell>
          <cell r="AR1120">
            <v>22.376284170861194</v>
          </cell>
          <cell r="AS1120">
            <v>0.42449349017559812</v>
          </cell>
          <cell r="AT1120">
            <v>0.70093184325764446</v>
          </cell>
          <cell r="BE1120">
            <v>0.8591253717997398</v>
          </cell>
          <cell r="CP1120">
            <v>28.541666666666668</v>
          </cell>
          <cell r="CV1120">
            <v>91.025227126728055</v>
          </cell>
          <cell r="DA1120">
            <v>1.2525232323232323</v>
          </cell>
          <cell r="DD1120">
            <v>0.89095033229992182</v>
          </cell>
          <cell r="FJ1120">
            <v>55.940710427152979</v>
          </cell>
          <cell r="FK1120">
            <v>0.2652590289800475</v>
          </cell>
          <cell r="FL1120">
            <v>0.33101609063803916</v>
          </cell>
          <cell r="FO1120">
            <v>1</v>
          </cell>
        </row>
        <row r="1121">
          <cell r="A1121">
            <v>543883</v>
          </cell>
          <cell r="C1121" t="str">
            <v>Vincent, Nick</v>
          </cell>
          <cell r="Q1121" t="str">
            <v>R</v>
          </cell>
          <cell r="AJ1121">
            <v>3.5099233527580824</v>
          </cell>
          <cell r="AR1121">
            <v>54.38529430592223</v>
          </cell>
          <cell r="AS1121">
            <v>-0.30999095005657495</v>
          </cell>
          <cell r="AT1121">
            <v>0.33923858142858659</v>
          </cell>
          <cell r="BE1121">
            <v>0.73751137857273807</v>
          </cell>
          <cell r="CP1121">
            <v>29.958333333333332</v>
          </cell>
          <cell r="CV1121">
            <v>88.795614510241364</v>
          </cell>
          <cell r="DA1121">
            <v>3.4666686868686862</v>
          </cell>
          <cell r="DD1121">
            <v>1.2360426715267392</v>
          </cell>
          <cell r="FJ1121">
            <v>54.38529430592223</v>
          </cell>
          <cell r="FK1121">
            <v>0.2626888490222074</v>
          </cell>
          <cell r="FL1121">
            <v>-2.765369786628058E-2</v>
          </cell>
          <cell r="FO1121">
            <v>1</v>
          </cell>
        </row>
        <row r="1122">
          <cell r="A1122">
            <v>543900</v>
          </cell>
          <cell r="C1122" t="str">
            <v>Webb, Daniel</v>
          </cell>
          <cell r="Q1122" t="str">
            <v>R</v>
          </cell>
          <cell r="AJ1122">
            <v>4.6348832436544383</v>
          </cell>
          <cell r="AR1122">
            <v>20.198605279751117</v>
          </cell>
          <cell r="AS1122">
            <v>-0.16897626890040685</v>
          </cell>
          <cell r="AT1122">
            <v>0.60508227810440007</v>
          </cell>
          <cell r="BE1122">
            <v>1.3845751000392921</v>
          </cell>
          <cell r="CP1122">
            <v>26.875</v>
          </cell>
          <cell r="CV1122">
            <v>93.13504289475884</v>
          </cell>
          <cell r="DA1122">
            <v>2</v>
          </cell>
          <cell r="DD1122">
            <v>1.0392525589746151</v>
          </cell>
          <cell r="FJ1122">
            <v>50.496513199377787</v>
          </cell>
          <cell r="FK1122">
            <v>0.26300000000000001</v>
          </cell>
          <cell r="FL1122">
            <v>0.25276797085721253</v>
          </cell>
          <cell r="FO1122">
            <v>1</v>
          </cell>
        </row>
        <row r="1123">
          <cell r="A1123">
            <v>543901</v>
          </cell>
          <cell r="C1123" t="str">
            <v>Weber, Ryan</v>
          </cell>
          <cell r="Q1123" t="str">
            <v>R</v>
          </cell>
          <cell r="AJ1123">
            <v>4.6247234098834715</v>
          </cell>
          <cell r="AR1123">
            <v>22.088714496064622</v>
          </cell>
          <cell r="AS1123">
            <v>5.4108349984866521E-4</v>
          </cell>
          <cell r="AT1123">
            <v>0.54460695156818073</v>
          </cell>
          <cell r="BE1123">
            <v>1.4334650718790631</v>
          </cell>
          <cell r="CP1123">
            <v>25.875</v>
          </cell>
          <cell r="CV1123">
            <v>89.687114913826662</v>
          </cell>
          <cell r="DA1123">
            <v>0.43232525252525256</v>
          </cell>
          <cell r="DD1123">
            <v>0.76707777299180635</v>
          </cell>
          <cell r="FJ1123">
            <v>55.221786240161549</v>
          </cell>
          <cell r="FK1123">
            <v>0.25761400441237703</v>
          </cell>
          <cell r="FL1123">
            <v>-0.12305344174725931</v>
          </cell>
          <cell r="FO1123">
            <v>0.60779912512556122</v>
          </cell>
        </row>
        <row r="1124">
          <cell r="A1124">
            <v>543903</v>
          </cell>
          <cell r="C1124" t="str">
            <v>Webster, Allen</v>
          </cell>
          <cell r="Q1124" t="str">
            <v>S</v>
          </cell>
          <cell r="AJ1124">
            <v>5.1991019916182912</v>
          </cell>
          <cell r="AR1124">
            <v>49.362888616255624</v>
          </cell>
          <cell r="AS1124">
            <v>-0.27891984792347274</v>
          </cell>
          <cell r="AT1124">
            <v>0.58708063876618433</v>
          </cell>
          <cell r="BE1124">
            <v>1.244606975655917</v>
          </cell>
          <cell r="CP1124">
            <v>26.375</v>
          </cell>
          <cell r="CV1124">
            <v>91.323451183195374</v>
          </cell>
          <cell r="DA1124">
            <v>0.7292909090909091</v>
          </cell>
          <cell r="DD1124">
            <v>0.97302787515876665</v>
          </cell>
          <cell r="FJ1124">
            <v>123.40722154063906</v>
          </cell>
          <cell r="FK1124">
            <v>0.25838663262016903</v>
          </cell>
          <cell r="FL1124">
            <v>-0.34495851203145628</v>
          </cell>
          <cell r="FO1124">
            <v>0</v>
          </cell>
        </row>
        <row r="1125">
          <cell r="A1125">
            <v>543908</v>
          </cell>
          <cell r="C1125" t="str">
            <v>Weller, Blayne</v>
          </cell>
          <cell r="Q1125" t="str">
            <v>S</v>
          </cell>
          <cell r="AJ1125">
            <v>6.3720752644792746</v>
          </cell>
          <cell r="AR1125">
            <v>49.434434673554847</v>
          </cell>
          <cell r="AS1125">
            <v>-0.97689333541684531</v>
          </cell>
          <cell r="AT1125">
            <v>0.561268655542146</v>
          </cell>
          <cell r="BE1125">
            <v>1.1146975254854115</v>
          </cell>
          <cell r="CP1125">
            <v>26.458333333333332</v>
          </cell>
          <cell r="CV1125">
            <v>92.1</v>
          </cell>
          <cell r="DA1125">
            <v>0</v>
          </cell>
          <cell r="DD1125">
            <v>1.0775418362158857</v>
          </cell>
          <cell r="FJ1125">
            <v>123.58608668388712</v>
          </cell>
          <cell r="FK1125">
            <v>0.26300000000000001</v>
          </cell>
          <cell r="FL1125">
            <v>-4.7834863368820466E-2</v>
          </cell>
          <cell r="FO1125">
            <v>0</v>
          </cell>
        </row>
        <row r="1126">
          <cell r="A1126">
            <v>543914</v>
          </cell>
          <cell r="C1126" t="str">
            <v>White, Cole</v>
          </cell>
          <cell r="Q1126" t="str">
            <v>R</v>
          </cell>
          <cell r="AJ1126">
            <v>5.9301981573535434</v>
          </cell>
          <cell r="AR1126">
            <v>16.8</v>
          </cell>
          <cell r="AS1126">
            <v>0.62184407424192356</v>
          </cell>
          <cell r="AT1126">
            <v>0.91059839068596649</v>
          </cell>
          <cell r="BE1126">
            <v>0.76996345503342589</v>
          </cell>
          <cell r="CP1126">
            <v>28.458333333333332</v>
          </cell>
          <cell r="CV1126">
            <v>92.1</v>
          </cell>
          <cell r="DA1126">
            <v>0</v>
          </cell>
          <cell r="DD1126">
            <v>1.1202293775055143</v>
          </cell>
          <cell r="FJ1126">
            <v>42</v>
          </cell>
          <cell r="FK1126">
            <v>0.26300000000000001</v>
          </cell>
          <cell r="FL1126">
            <v>0.29794190038669255</v>
          </cell>
          <cell r="FO1126">
            <v>1</v>
          </cell>
        </row>
        <row r="1127">
          <cell r="A1127">
            <v>543921</v>
          </cell>
          <cell r="C1127" t="str">
            <v>Wieland, Joe</v>
          </cell>
          <cell r="Q1127" t="str">
            <v>S</v>
          </cell>
          <cell r="AJ1127">
            <v>5.4674386851915537</v>
          </cell>
          <cell r="AR1127">
            <v>51.134005671322768</v>
          </cell>
          <cell r="AS1127">
            <v>-0.70977941599007854</v>
          </cell>
          <cell r="AT1127">
            <v>0.56961060161347721</v>
          </cell>
          <cell r="BE1127">
            <v>1.2246081784060365</v>
          </cell>
          <cell r="CP1127">
            <v>26.458333333333332</v>
          </cell>
          <cell r="CV1127">
            <v>90.751395622382361</v>
          </cell>
          <cell r="DA1127">
            <v>0.31919393939393942</v>
          </cell>
          <cell r="DD1127">
            <v>0.99675300732025618</v>
          </cell>
          <cell r="FJ1127">
            <v>127.83501417830692</v>
          </cell>
          <cell r="FK1127">
            <v>0.26188562619051764</v>
          </cell>
          <cell r="FL1127">
            <v>1.4024455879830972E-2</v>
          </cell>
          <cell r="FO1127">
            <v>0</v>
          </cell>
        </row>
        <row r="1128">
          <cell r="A1128">
            <v>543935</v>
          </cell>
          <cell r="C1128" t="str">
            <v>Wilson, Alex</v>
          </cell>
          <cell r="Q1128" t="str">
            <v>R</v>
          </cell>
          <cell r="AJ1128">
            <v>3.8315439314888011</v>
          </cell>
          <cell r="AR1128">
            <v>58.556597920672772</v>
          </cell>
          <cell r="AS1128">
            <v>1.0038893624071441</v>
          </cell>
          <cell r="AT1128">
            <v>0.62118896462421547</v>
          </cell>
          <cell r="BE1128">
            <v>0.75774964033063896</v>
          </cell>
          <cell r="CP1128">
            <v>29.625</v>
          </cell>
          <cell r="CV1128">
            <v>90.545989781267735</v>
          </cell>
          <cell r="DA1128">
            <v>3.163636363636364</v>
          </cell>
          <cell r="DD1128">
            <v>0.83134644866488938</v>
          </cell>
          <cell r="FJ1128">
            <v>59.038337535245248</v>
          </cell>
          <cell r="FK1128">
            <v>0.26300000000000001</v>
          </cell>
          <cell r="FL1128">
            <v>0.32418843098482403</v>
          </cell>
          <cell r="FO1128">
            <v>1</v>
          </cell>
        </row>
        <row r="1129">
          <cell r="A1129">
            <v>543937</v>
          </cell>
          <cell r="C1129" t="str">
            <v>Winkler, Kyle</v>
          </cell>
          <cell r="Q1129" t="str">
            <v>R</v>
          </cell>
          <cell r="AJ1129">
            <v>5.3308156283712842</v>
          </cell>
          <cell r="AR1129">
            <v>18.085808927255528</v>
          </cell>
          <cell r="AS1129">
            <v>-0.16082523703279991</v>
          </cell>
          <cell r="AT1129">
            <v>0.62684841655756829</v>
          </cell>
          <cell r="BE1129">
            <v>0.75681742356570447</v>
          </cell>
          <cell r="CP1129">
            <v>26.041666666666668</v>
          </cell>
          <cell r="CV1129">
            <v>92.1</v>
          </cell>
          <cell r="DA1129">
            <v>0</v>
          </cell>
          <cell r="DD1129">
            <v>1.1867988092033064</v>
          </cell>
          <cell r="FJ1129">
            <v>45.214522318138819</v>
          </cell>
          <cell r="FK1129">
            <v>0.26300000000000001</v>
          </cell>
          <cell r="FL1129">
            <v>-0.24656767525064499</v>
          </cell>
          <cell r="FO1129">
            <v>1</v>
          </cell>
        </row>
        <row r="1130">
          <cell r="A1130">
            <v>543941</v>
          </cell>
          <cell r="C1130" t="str">
            <v>Woodall, Bryan</v>
          </cell>
          <cell r="Q1130" t="str">
            <v>S</v>
          </cell>
          <cell r="AJ1130">
            <v>4.9582438230803074</v>
          </cell>
          <cell r="AR1130">
            <v>65.832907503305691</v>
          </cell>
          <cell r="AS1130">
            <v>-0.92365899803243823</v>
          </cell>
          <cell r="AT1130">
            <v>0.90065432229643883</v>
          </cell>
          <cell r="BE1130">
            <v>1.0431521690256396</v>
          </cell>
          <cell r="CP1130">
            <v>29.708333333333332</v>
          </cell>
          <cell r="CV1130">
            <v>92.1</v>
          </cell>
          <cell r="DA1130">
            <v>0</v>
          </cell>
          <cell r="DD1130">
            <v>0.940643325060046</v>
          </cell>
          <cell r="FJ1130">
            <v>110.20574074074074</v>
          </cell>
          <cell r="FK1130">
            <v>0.26300000000000001</v>
          </cell>
          <cell r="FL1130">
            <v>0.45399068388681701</v>
          </cell>
          <cell r="FO1130">
            <v>0.25093928771742668</v>
          </cell>
        </row>
        <row r="1131">
          <cell r="A1131">
            <v>543942</v>
          </cell>
          <cell r="C1131" t="str">
            <v>Wooten, Rob</v>
          </cell>
          <cell r="Q1131" t="str">
            <v>R</v>
          </cell>
          <cell r="AJ1131">
            <v>4.4871402119427888</v>
          </cell>
          <cell r="AR1131">
            <v>19.68450775793022</v>
          </cell>
          <cell r="AS1131">
            <v>-0.17309547241900694</v>
          </cell>
          <cell r="AT1131">
            <v>0.26795058559396323</v>
          </cell>
          <cell r="BE1131">
            <v>0.88821648872302716</v>
          </cell>
          <cell r="CP1131">
            <v>30.958333333333332</v>
          </cell>
          <cell r="CV1131">
            <v>87.483733172831805</v>
          </cell>
          <cell r="DA1131">
            <v>1.2363636363636363</v>
          </cell>
          <cell r="DD1131">
            <v>0.96746295176538921</v>
          </cell>
          <cell r="FJ1131">
            <v>49.21126939482555</v>
          </cell>
          <cell r="FK1131">
            <v>0.26270026728874007</v>
          </cell>
          <cell r="FL1131">
            <v>-0.30054425310192512</v>
          </cell>
          <cell r="FO1131">
            <v>1</v>
          </cell>
        </row>
        <row r="1132">
          <cell r="A1132">
            <v>543944</v>
          </cell>
          <cell r="C1132" t="str">
            <v>Wright, Austin</v>
          </cell>
          <cell r="Q1132" t="str">
            <v>R</v>
          </cell>
          <cell r="AJ1132">
            <v>6.2378266869263639</v>
          </cell>
          <cell r="AR1132">
            <v>20.243999831999972</v>
          </cell>
          <cell r="AS1132">
            <v>0.35774749334736855</v>
          </cell>
          <cell r="AT1132">
            <v>0.83937963359913048</v>
          </cell>
          <cell r="BE1132">
            <v>0.91479860484303466</v>
          </cell>
          <cell r="CP1132">
            <v>26.791666666666668</v>
          </cell>
          <cell r="CV1132">
            <v>92.1</v>
          </cell>
          <cell r="DA1132">
            <v>0</v>
          </cell>
          <cell r="DD1132">
            <v>1.2207952033919982</v>
          </cell>
          <cell r="FJ1132">
            <v>50.609999579999929</v>
          </cell>
          <cell r="FK1132">
            <v>0.26300000000000001</v>
          </cell>
          <cell r="FL1132">
            <v>4.0031542312928395E-2</v>
          </cell>
          <cell r="FO1132">
            <v>1</v>
          </cell>
        </row>
        <row r="1133">
          <cell r="A1133">
            <v>543950</v>
          </cell>
          <cell r="C1133" t="str">
            <v>Ybarra, Tyler</v>
          </cell>
          <cell r="Q1133" t="str">
            <v>R</v>
          </cell>
          <cell r="AJ1133">
            <v>5.9907202864006779</v>
          </cell>
          <cell r="AR1133">
            <v>17.026433562299264</v>
          </cell>
          <cell r="AS1133">
            <v>-0.29937463625747091</v>
          </cell>
          <cell r="AT1133">
            <v>0.70416764835305545</v>
          </cell>
          <cell r="BE1133">
            <v>1.3474319817633542</v>
          </cell>
          <cell r="CP1133">
            <v>26.541666666666668</v>
          </cell>
          <cell r="CV1133">
            <v>92.1</v>
          </cell>
          <cell r="DA1133">
            <v>0</v>
          </cell>
          <cell r="DD1133">
            <v>1.2370473812847118</v>
          </cell>
          <cell r="FJ1133">
            <v>42.566083905748158</v>
          </cell>
          <cell r="FK1133">
            <v>0.26300000000000001</v>
          </cell>
          <cell r="FL1133">
            <v>0.23695239983469438</v>
          </cell>
          <cell r="FO1133">
            <v>1</v>
          </cell>
        </row>
        <row r="1134">
          <cell r="A1134">
            <v>543964</v>
          </cell>
          <cell r="C1134" t="str">
            <v>Zych, Tony</v>
          </cell>
          <cell r="Q1134" t="str">
            <v>R</v>
          </cell>
          <cell r="AJ1134">
            <v>3.9730434248917419</v>
          </cell>
          <cell r="AR1134">
            <v>38.535224165125982</v>
          </cell>
          <cell r="AS1134">
            <v>-0.63893692143072378</v>
          </cell>
          <cell r="AT1134">
            <v>0.61864773543157359</v>
          </cell>
          <cell r="BE1134">
            <v>1.2029371123557897</v>
          </cell>
          <cell r="CP1134">
            <v>25.875</v>
          </cell>
          <cell r="CV1134">
            <v>94.203982178109342</v>
          </cell>
          <cell r="DA1134">
            <v>0.51918989898989898</v>
          </cell>
          <cell r="DD1134">
            <v>1.178079738616399</v>
          </cell>
          <cell r="FJ1134">
            <v>48.032090791331463</v>
          </cell>
          <cell r="FK1134">
            <v>0.26300000000000001</v>
          </cell>
          <cell r="FL1134">
            <v>-0.20799680651515173</v>
          </cell>
          <cell r="FO1134">
            <v>1</v>
          </cell>
        </row>
        <row r="1135">
          <cell r="A1135">
            <v>544150</v>
          </cell>
          <cell r="C1135" t="str">
            <v>Suarez, Albert</v>
          </cell>
          <cell r="Q1135" t="str">
            <v>S</v>
          </cell>
          <cell r="AJ1135">
            <v>5.057381206543532</v>
          </cell>
          <cell r="AR1135">
            <v>69.567681457719218</v>
          </cell>
          <cell r="AS1135">
            <v>0.4557669773148022</v>
          </cell>
          <cell r="AT1135">
            <v>0.74019277401008943</v>
          </cell>
          <cell r="BE1135">
            <v>0.96045840940047644</v>
          </cell>
          <cell r="CP1135">
            <v>26.708333333333332</v>
          </cell>
          <cell r="CV1135">
            <v>91.399735787275986</v>
          </cell>
          <cell r="DA1135">
            <v>0.33737575757575761</v>
          </cell>
          <cell r="DD1135">
            <v>0.89868080048801269</v>
          </cell>
          <cell r="FJ1135">
            <v>140.63371795532942</v>
          </cell>
          <cell r="FK1135">
            <v>0.26300000000000001</v>
          </cell>
          <cell r="FL1135">
            <v>-2.2694918242297565E-2</v>
          </cell>
          <cell r="FO1135">
            <v>0</v>
          </cell>
        </row>
        <row r="1136">
          <cell r="A1136">
            <v>544365</v>
          </cell>
          <cell r="C1136" t="str">
            <v>Banuelos, Manny</v>
          </cell>
          <cell r="Q1136" t="str">
            <v>S</v>
          </cell>
          <cell r="AJ1136">
            <v>6.0525576220705615</v>
          </cell>
          <cell r="AR1136">
            <v>44.400000000000006</v>
          </cell>
          <cell r="AS1136">
            <v>5.3756253690965788E-2</v>
          </cell>
          <cell r="AT1136">
            <v>0.70744198844152961</v>
          </cell>
          <cell r="BE1136">
            <v>0.64290877793745826</v>
          </cell>
          <cell r="CP1136">
            <v>25.291666666666668</v>
          </cell>
          <cell r="CV1136">
            <v>90.476467215782421</v>
          </cell>
          <cell r="DA1136">
            <v>0.15959393939393937</v>
          </cell>
          <cell r="DD1136">
            <v>1.1420070006304845</v>
          </cell>
          <cell r="FJ1136">
            <v>111</v>
          </cell>
          <cell r="FK1136">
            <v>0.26284078616272305</v>
          </cell>
          <cell r="FL1136">
            <v>0.30396593975805325</v>
          </cell>
          <cell r="FO1136">
            <v>0</v>
          </cell>
        </row>
        <row r="1137">
          <cell r="A1137">
            <v>544381</v>
          </cell>
          <cell r="C1137" t="str">
            <v>Atherton, Tim</v>
          </cell>
          <cell r="Q1137" t="str">
            <v>S</v>
          </cell>
          <cell r="AJ1137">
            <v>5.6791367310053946</v>
          </cell>
          <cell r="AR1137">
            <v>44.400000000000006</v>
          </cell>
          <cell r="AS1137">
            <v>-8.864373140111341E-2</v>
          </cell>
          <cell r="AT1137">
            <v>0.75197427855211552</v>
          </cell>
          <cell r="BE1137">
            <v>0.90514658042372198</v>
          </cell>
          <cell r="CP1137">
            <v>26.625</v>
          </cell>
          <cell r="CV1137">
            <v>92.1</v>
          </cell>
          <cell r="DA1137">
            <v>0</v>
          </cell>
          <cell r="DD1137">
            <v>0.98001019451729499</v>
          </cell>
          <cell r="FJ1137">
            <v>111</v>
          </cell>
          <cell r="FK1137">
            <v>0.26300000000000001</v>
          </cell>
          <cell r="FL1137">
            <v>-0.43361640275527352</v>
          </cell>
          <cell r="FO1137">
            <v>0</v>
          </cell>
        </row>
        <row r="1138">
          <cell r="A1138">
            <v>544621</v>
          </cell>
          <cell r="C1138" t="str">
            <v>Hensley, Ty</v>
          </cell>
          <cell r="Q1138" t="str">
            <v>S</v>
          </cell>
          <cell r="AJ1138">
            <v>7.192244919254108</v>
          </cell>
          <cell r="AR1138">
            <v>44.400000000000006</v>
          </cell>
          <cell r="AS1138">
            <v>-0.68307391554741337</v>
          </cell>
          <cell r="AT1138">
            <v>0.9610800761641467</v>
          </cell>
          <cell r="BE1138">
            <v>1.1445713380790179</v>
          </cell>
          <cell r="CP1138">
            <v>22.958333333333332</v>
          </cell>
          <cell r="CV1138">
            <v>92.1</v>
          </cell>
          <cell r="DA1138">
            <v>0</v>
          </cell>
          <cell r="DD1138">
            <v>1.418680618368926</v>
          </cell>
          <cell r="FJ1138">
            <v>111</v>
          </cell>
          <cell r="FK1138">
            <v>0.26300000000000001</v>
          </cell>
          <cell r="FL1138">
            <v>1.2540579676686352</v>
          </cell>
          <cell r="FO1138">
            <v>0</v>
          </cell>
        </row>
        <row r="1139">
          <cell r="A1139">
            <v>544727</v>
          </cell>
          <cell r="C1139" t="str">
            <v>Familia, Jeurys</v>
          </cell>
          <cell r="Q1139" t="str">
            <v>R</v>
          </cell>
          <cell r="AJ1139">
            <v>2.9228759674193978</v>
          </cell>
          <cell r="AR1139">
            <v>64.364221802222175</v>
          </cell>
          <cell r="AS1139">
            <v>3.0015399126897838E-2</v>
          </cell>
          <cell r="AT1139">
            <v>0.7407764450382005</v>
          </cell>
          <cell r="BE1139">
            <v>1.31968774921486</v>
          </cell>
          <cell r="CP1139">
            <v>26.708333333333332</v>
          </cell>
          <cell r="CV1139">
            <v>94.916886887483145</v>
          </cell>
          <cell r="DA1139">
            <v>4.2060606060606061</v>
          </cell>
          <cell r="DD1139">
            <v>1.0165878276603875</v>
          </cell>
          <cell r="FJ1139">
            <v>64.364221802222175</v>
          </cell>
          <cell r="FK1139">
            <v>0.26444093968508897</v>
          </cell>
          <cell r="FL1139">
            <v>0.53457648709693839</v>
          </cell>
          <cell r="FO1139">
            <v>1</v>
          </cell>
        </row>
        <row r="1140">
          <cell r="A1140">
            <v>544759</v>
          </cell>
          <cell r="C1140" t="str">
            <v>Schultz, Bo</v>
          </cell>
          <cell r="Q1140" t="str">
            <v>R</v>
          </cell>
          <cell r="AJ1140">
            <v>4.3430530148658324</v>
          </cell>
          <cell r="AR1140">
            <v>21.151353300725901</v>
          </cell>
          <cell r="AS1140">
            <v>-3.3386775119696038E-2</v>
          </cell>
          <cell r="AT1140">
            <v>0.52786616813482135</v>
          </cell>
          <cell r="BE1140">
            <v>1.3900967877108703</v>
          </cell>
          <cell r="CP1140">
            <v>30.791666666666668</v>
          </cell>
          <cell r="CV1140">
            <v>94.728676688473357</v>
          </cell>
          <cell r="DA1140">
            <v>1.1454545454545455</v>
          </cell>
          <cell r="DD1140">
            <v>0.86009902205301003</v>
          </cell>
          <cell r="FJ1140">
            <v>52.878383251814746</v>
          </cell>
          <cell r="FK1140">
            <v>0.26285439169844088</v>
          </cell>
          <cell r="FL1140">
            <v>-0.2034029657318171</v>
          </cell>
          <cell r="FO1140">
            <v>1</v>
          </cell>
        </row>
        <row r="1141">
          <cell r="A1141">
            <v>544836</v>
          </cell>
          <cell r="C1141" t="str">
            <v>Romero, Enny</v>
          </cell>
          <cell r="Q1141" t="str">
            <v>R</v>
          </cell>
          <cell r="AJ1141">
            <v>4.6841998259990447</v>
          </cell>
          <cell r="AR1141">
            <v>18.41343952796889</v>
          </cell>
          <cell r="AS1141">
            <v>-0.33671426656517256</v>
          </cell>
          <cell r="AT1141">
            <v>0.5649065963623876</v>
          </cell>
          <cell r="BE1141">
            <v>0.97245614060764352</v>
          </cell>
          <cell r="CP1141">
            <v>25.458333333333332</v>
          </cell>
          <cell r="CV1141">
            <v>96.480684023608831</v>
          </cell>
          <cell r="DA1141">
            <v>1.1676747474747475</v>
          </cell>
          <cell r="DD1141">
            <v>1.1542785275722287</v>
          </cell>
          <cell r="FJ1141">
            <v>46.033598819922226</v>
          </cell>
          <cell r="FK1141">
            <v>0.26300000000000001</v>
          </cell>
          <cell r="FL1141">
            <v>7.0928702780507502E-2</v>
          </cell>
          <cell r="FO1141">
            <v>0.96472704364689021</v>
          </cell>
        </row>
        <row r="1142">
          <cell r="A1142">
            <v>544928</v>
          </cell>
          <cell r="C1142" t="str">
            <v>Lyons, Tyler</v>
          </cell>
          <cell r="Q1142" t="str">
            <v>R</v>
          </cell>
          <cell r="AJ1142">
            <v>3.7007894229232279</v>
          </cell>
          <cell r="AR1142">
            <v>55.120466716553757</v>
          </cell>
          <cell r="AS1142">
            <v>-0.59592273349122449</v>
          </cell>
          <cell r="AT1142">
            <v>0.45403920728790076</v>
          </cell>
          <cell r="BE1142">
            <v>1.0131992900209015</v>
          </cell>
          <cell r="CP1142">
            <v>28.375</v>
          </cell>
          <cell r="CV1142">
            <v>91.031785205725683</v>
          </cell>
          <cell r="DA1142">
            <v>2.2929313131313136</v>
          </cell>
          <cell r="DD1142">
            <v>1.0338350692806839</v>
          </cell>
          <cell r="FJ1142">
            <v>55.120466716553757</v>
          </cell>
          <cell r="FK1142">
            <v>0.26535214303211435</v>
          </cell>
          <cell r="FL1142">
            <v>-3.4226997559489665E-2</v>
          </cell>
          <cell r="FO1142">
            <v>0.53138753441237463</v>
          </cell>
        </row>
        <row r="1143">
          <cell r="A1143">
            <v>544930</v>
          </cell>
          <cell r="C1143" t="str">
            <v>Smith, Blake</v>
          </cell>
          <cell r="Q1143" t="str">
            <v>R</v>
          </cell>
          <cell r="AJ1143">
            <v>4.7853016973453979</v>
          </cell>
          <cell r="AR1143">
            <v>24.651096228992593</v>
          </cell>
          <cell r="AS1143">
            <v>-0.19466383779661978</v>
          </cell>
          <cell r="AT1143">
            <v>0.55033977008717705</v>
          </cell>
          <cell r="BE1143">
            <v>1.0031526900727772</v>
          </cell>
          <cell r="CP1143">
            <v>28.541666666666668</v>
          </cell>
          <cell r="CV1143">
            <v>92.1</v>
          </cell>
          <cell r="DA1143">
            <v>0</v>
          </cell>
          <cell r="DD1143">
            <v>1.2040513367908796</v>
          </cell>
          <cell r="FJ1143">
            <v>61.627740572481478</v>
          </cell>
          <cell r="FK1143">
            <v>0.26300000000000001</v>
          </cell>
          <cell r="FL1143">
            <v>0.1323283515544442</v>
          </cell>
          <cell r="FO1143">
            <v>1</v>
          </cell>
        </row>
        <row r="1144">
          <cell r="A1144">
            <v>544931</v>
          </cell>
          <cell r="C1144" t="str">
            <v>Strasburg, Stephen</v>
          </cell>
          <cell r="Q1144" t="str">
            <v>S</v>
          </cell>
          <cell r="AJ1144">
            <v>3.1202986237800525</v>
          </cell>
          <cell r="AR1144">
            <v>181.63543247448777</v>
          </cell>
          <cell r="AS1144">
            <v>-0.11285841558935215</v>
          </cell>
          <cell r="AT1144">
            <v>0.46358348215565748</v>
          </cell>
          <cell r="BE1144">
            <v>1.4063650727310906</v>
          </cell>
          <cell r="CP1144">
            <v>27.958333333333332</v>
          </cell>
          <cell r="CV1144">
            <v>94.841682675305805</v>
          </cell>
          <cell r="DA1144">
            <v>5.5777757575757576</v>
          </cell>
          <cell r="DD1144">
            <v>1.23953190599403</v>
          </cell>
          <cell r="FJ1144">
            <v>181.63543247448777</v>
          </cell>
          <cell r="FK1144">
            <v>0.2770924893934924</v>
          </cell>
          <cell r="FL1144">
            <v>-0.21662238858495925</v>
          </cell>
          <cell r="FO1144">
            <v>0</v>
          </cell>
        </row>
        <row r="1145">
          <cell r="A1145">
            <v>544993</v>
          </cell>
          <cell r="C1145" t="str">
            <v>Geltz, Steve</v>
          </cell>
          <cell r="Q1145" t="str">
            <v>R</v>
          </cell>
          <cell r="AJ1145">
            <v>4.5519604877128188</v>
          </cell>
          <cell r="AR1145">
            <v>21.528742664300836</v>
          </cell>
          <cell r="AS1145">
            <v>0.16786578291680213</v>
          </cell>
          <cell r="AT1145">
            <v>0.68586559005315428</v>
          </cell>
          <cell r="BE1145">
            <v>0.35021088559572588</v>
          </cell>
          <cell r="CP1145">
            <v>28.625</v>
          </cell>
          <cell r="CV1145">
            <v>91.008917203841207</v>
          </cell>
          <cell r="DA1145">
            <v>1.7272747474747474</v>
          </cell>
          <cell r="DD1145">
            <v>1.2950064157939665</v>
          </cell>
          <cell r="FJ1145">
            <v>53.821856660752083</v>
          </cell>
          <cell r="FK1145">
            <v>0.26300000000000001</v>
          </cell>
          <cell r="FL1145">
            <v>-7.4510756869153649E-2</v>
          </cell>
          <cell r="FO1145">
            <v>1</v>
          </cell>
        </row>
        <row r="1146">
          <cell r="A1146">
            <v>545001</v>
          </cell>
          <cell r="C1146" t="str">
            <v>De La Rosa, Eury</v>
          </cell>
          <cell r="Q1146" t="str">
            <v>R</v>
          </cell>
          <cell r="AJ1146">
            <v>5.106091221213978</v>
          </cell>
          <cell r="AR1146">
            <v>20.909431879217777</v>
          </cell>
          <cell r="AS1146">
            <v>0.15633646078264851</v>
          </cell>
          <cell r="AT1146">
            <v>0.52605903133425513</v>
          </cell>
          <cell r="BE1146">
            <v>0.56673927296858273</v>
          </cell>
          <cell r="CP1146">
            <v>26.375</v>
          </cell>
          <cell r="CV1146">
            <v>88.9038969778682</v>
          </cell>
          <cell r="DA1146">
            <v>0.93333131313131301</v>
          </cell>
          <cell r="DD1146">
            <v>1.1055151819430689</v>
          </cell>
          <cell r="FJ1146">
            <v>52.273579698044443</v>
          </cell>
          <cell r="FK1146">
            <v>0.26248145973941833</v>
          </cell>
          <cell r="FL1146">
            <v>0.26091040602613019</v>
          </cell>
          <cell r="FO1146">
            <v>1</v>
          </cell>
        </row>
        <row r="1147">
          <cell r="A1147">
            <v>545046</v>
          </cell>
          <cell r="C1147" t="str">
            <v>Smith, Steve</v>
          </cell>
          <cell r="Q1147" t="str">
            <v>R</v>
          </cell>
          <cell r="AJ1147">
            <v>5.43448080053059</v>
          </cell>
          <cell r="AR1147">
            <v>16.670282222222223</v>
          </cell>
          <cell r="AS1147">
            <v>-0.28799734432375379</v>
          </cell>
          <cell r="AT1147">
            <v>0.68155195476697172</v>
          </cell>
          <cell r="BE1147">
            <v>0.77552995804639902</v>
          </cell>
          <cell r="CP1147">
            <v>30.125</v>
          </cell>
          <cell r="CV1147">
            <v>92.1</v>
          </cell>
          <cell r="DA1147">
            <v>0</v>
          </cell>
          <cell r="DD1147">
            <v>0.8879429816176263</v>
          </cell>
          <cell r="FJ1147">
            <v>41.675705555555552</v>
          </cell>
          <cell r="FK1147">
            <v>0.26300000000000001</v>
          </cell>
          <cell r="FL1147">
            <v>6.520626481884495E-2</v>
          </cell>
          <cell r="FO1147">
            <v>0.6887592529345592</v>
          </cell>
        </row>
        <row r="1148">
          <cell r="A1148">
            <v>545064</v>
          </cell>
          <cell r="C1148" t="str">
            <v>Diaz, Jairo</v>
          </cell>
          <cell r="Q1148" t="str">
            <v>R</v>
          </cell>
          <cell r="AJ1148">
            <v>4.1226908804837619</v>
          </cell>
          <cell r="AR1148">
            <v>34.297540038540504</v>
          </cell>
          <cell r="AS1148">
            <v>-0.30548811751308969</v>
          </cell>
          <cell r="AT1148">
            <v>0.60251146498085828</v>
          </cell>
          <cell r="BE1148">
            <v>0.96589481070829453</v>
          </cell>
          <cell r="CP1148">
            <v>25.125</v>
          </cell>
          <cell r="CV1148">
            <v>95.822043847751488</v>
          </cell>
          <cell r="DA1148">
            <v>0.44848686868686871</v>
          </cell>
          <cell r="DD1148">
            <v>1.0630676645056141</v>
          </cell>
          <cell r="FJ1148">
            <v>56.942744242533337</v>
          </cell>
          <cell r="FK1148">
            <v>0.26300000000000001</v>
          </cell>
          <cell r="FL1148">
            <v>0.16887544656158229</v>
          </cell>
          <cell r="FO1148">
            <v>1</v>
          </cell>
        </row>
        <row r="1149">
          <cell r="A1149">
            <v>545117</v>
          </cell>
          <cell r="C1149" t="str">
            <v>Urckfitz, Pat</v>
          </cell>
          <cell r="Q1149" t="str">
            <v>R</v>
          </cell>
          <cell r="AJ1149">
            <v>5.2978651802634502</v>
          </cell>
          <cell r="AR1149">
            <v>18.332191015320003</v>
          </cell>
          <cell r="AS1149">
            <v>0.10942684875034255</v>
          </cell>
          <cell r="AT1149">
            <v>0.83790907038551798</v>
          </cell>
          <cell r="BE1149">
            <v>1.4692545784434849</v>
          </cell>
          <cell r="CP1149">
            <v>27.958333333333332</v>
          </cell>
          <cell r="CV1149">
            <v>92.1</v>
          </cell>
          <cell r="DA1149">
            <v>0</v>
          </cell>
          <cell r="DD1149">
            <v>0.9285056563921561</v>
          </cell>
          <cell r="FJ1149">
            <v>45.830477538300002</v>
          </cell>
          <cell r="FK1149">
            <v>0.26300000000000001</v>
          </cell>
          <cell r="FL1149">
            <v>0.40700904443659697</v>
          </cell>
          <cell r="FO1149">
            <v>1</v>
          </cell>
        </row>
        <row r="1150">
          <cell r="A1150">
            <v>545196</v>
          </cell>
          <cell r="C1150" t="str">
            <v>Sisk, Brandon</v>
          </cell>
          <cell r="Q1150" t="str">
            <v>R</v>
          </cell>
          <cell r="AJ1150">
            <v>5.3964006008618064</v>
          </cell>
          <cell r="AR1150">
            <v>16.544282222222222</v>
          </cell>
          <cell r="AS1150">
            <v>0.28971678105215659</v>
          </cell>
          <cell r="AT1150">
            <v>0.95784824222119302</v>
          </cell>
          <cell r="BE1150">
            <v>0.87894353122155477</v>
          </cell>
          <cell r="CP1150">
            <v>30.958333333333332</v>
          </cell>
          <cell r="CV1150">
            <v>92.1</v>
          </cell>
          <cell r="DA1150">
            <v>0</v>
          </cell>
          <cell r="DD1150">
            <v>1.2477606897593434</v>
          </cell>
          <cell r="FJ1150">
            <v>41.360705555555555</v>
          </cell>
          <cell r="FK1150">
            <v>0.26300000000000001</v>
          </cell>
          <cell r="FL1150">
            <v>-1.9371447036611849</v>
          </cell>
          <cell r="FO1150">
            <v>1</v>
          </cell>
        </row>
        <row r="1151">
          <cell r="A1151">
            <v>545332</v>
          </cell>
          <cell r="C1151" t="str">
            <v>Barrett, Jake</v>
          </cell>
          <cell r="Q1151" t="str">
            <v>R</v>
          </cell>
          <cell r="AJ1151">
            <v>4.1388383448673762</v>
          </cell>
          <cell r="AR1151">
            <v>31.157040134330384</v>
          </cell>
          <cell r="AS1151">
            <v>7.1405322749018785E-2</v>
          </cell>
          <cell r="AT1151">
            <v>0.78694330261669887</v>
          </cell>
          <cell r="BE1151">
            <v>0.8334430571397623</v>
          </cell>
          <cell r="CP1151">
            <v>24.958333333333332</v>
          </cell>
          <cell r="CV1151">
            <v>93.795541201614839</v>
          </cell>
          <cell r="DA1151">
            <v>0.79394141414141428</v>
          </cell>
          <cell r="DD1151">
            <v>1.0367089870164818</v>
          </cell>
          <cell r="FJ1151">
            <v>53.647739900740675</v>
          </cell>
          <cell r="FK1151">
            <v>0.26300000000000001</v>
          </cell>
          <cell r="FL1151">
            <v>0.52453534862476892</v>
          </cell>
          <cell r="FO1151">
            <v>1</v>
          </cell>
        </row>
        <row r="1152">
          <cell r="A1152">
            <v>545333</v>
          </cell>
          <cell r="C1152" t="str">
            <v>Bauer, Trevor</v>
          </cell>
          <cell r="Q1152" t="str">
            <v>S</v>
          </cell>
          <cell r="AJ1152">
            <v>3.9922793916505039</v>
          </cell>
          <cell r="AR1152">
            <v>165.58474765072017</v>
          </cell>
          <cell r="AS1152">
            <v>0.37845286286547664</v>
          </cell>
          <cell r="AT1152">
            <v>0.72738744282924794</v>
          </cell>
          <cell r="BE1152">
            <v>1.0742679051296038</v>
          </cell>
          <cell r="CP1152">
            <v>25.458333333333332</v>
          </cell>
          <cell r="CV1152">
            <v>92.981700520413312</v>
          </cell>
          <cell r="DA1152">
            <v>2.9919212121212118</v>
          </cell>
          <cell r="DD1152">
            <v>1.0763394033472915</v>
          </cell>
          <cell r="FJ1152">
            <v>165.58474765072017</v>
          </cell>
          <cell r="FK1152">
            <v>0.2598502449053362</v>
          </cell>
          <cell r="FL1152">
            <v>0.1064888109009441</v>
          </cell>
          <cell r="FO1152">
            <v>0</v>
          </cell>
        </row>
        <row r="1153">
          <cell r="A1153">
            <v>545335</v>
          </cell>
          <cell r="C1153" t="str">
            <v>Cain, Colton</v>
          </cell>
          <cell r="Q1153" t="str">
            <v>S</v>
          </cell>
          <cell r="AJ1153">
            <v>7.0138862797421186</v>
          </cell>
          <cell r="AR1153">
            <v>44.400000000000006</v>
          </cell>
          <cell r="AS1153">
            <v>-0.98327823867839192</v>
          </cell>
          <cell r="AT1153">
            <v>0.8936313301018336</v>
          </cell>
          <cell r="BE1153">
            <v>1.167625923467221</v>
          </cell>
          <cell r="CP1153">
            <v>25.375</v>
          </cell>
          <cell r="CV1153">
            <v>92.1</v>
          </cell>
          <cell r="DA1153">
            <v>0</v>
          </cell>
          <cell r="DD1153">
            <v>0.99156376589693374</v>
          </cell>
          <cell r="FJ1153">
            <v>111</v>
          </cell>
          <cell r="FK1153">
            <v>0.26300000000000001</v>
          </cell>
          <cell r="FL1153">
            <v>0.45541935807849859</v>
          </cell>
          <cell r="FO1153">
            <v>0</v>
          </cell>
        </row>
        <row r="1154">
          <cell r="A1154">
            <v>545340</v>
          </cell>
          <cell r="C1154" t="str">
            <v>Gould, Garrett</v>
          </cell>
          <cell r="Q1154" t="str">
            <v>S</v>
          </cell>
          <cell r="AJ1154">
            <v>6.4503835213057057</v>
          </cell>
          <cell r="AR1154">
            <v>44.400000000000006</v>
          </cell>
          <cell r="AS1154">
            <v>-1.3830511389572477</v>
          </cell>
          <cell r="AT1154">
            <v>0.87622198019642417</v>
          </cell>
          <cell r="BE1154">
            <v>1.2886807946406063</v>
          </cell>
          <cell r="CP1154">
            <v>24.958333333333332</v>
          </cell>
          <cell r="CV1154">
            <v>92.1</v>
          </cell>
          <cell r="DA1154">
            <v>0</v>
          </cell>
          <cell r="DD1154">
            <v>0.96651904072010908</v>
          </cell>
          <cell r="FJ1154">
            <v>111</v>
          </cell>
          <cell r="FK1154">
            <v>0.26300000000000001</v>
          </cell>
          <cell r="FL1154">
            <v>-0.94868945717427022</v>
          </cell>
          <cell r="FO1154">
            <v>0</v>
          </cell>
        </row>
        <row r="1155">
          <cell r="A1155">
            <v>545343</v>
          </cell>
          <cell r="C1155" t="str">
            <v>Head, Louis</v>
          </cell>
          <cell r="Q1155" t="str">
            <v>R</v>
          </cell>
          <cell r="AJ1155">
            <v>5.0103039849153381</v>
          </cell>
          <cell r="AR1155">
            <v>25.732656683688891</v>
          </cell>
          <cell r="AS1155">
            <v>9.8199684574957577E-2</v>
          </cell>
          <cell r="AT1155">
            <v>0.75925289400939378</v>
          </cell>
          <cell r="BE1155">
            <v>1.0366695552322114</v>
          </cell>
          <cell r="CP1155">
            <v>26.208333333333332</v>
          </cell>
          <cell r="CV1155">
            <v>92.1</v>
          </cell>
          <cell r="DA1155">
            <v>0</v>
          </cell>
          <cell r="DD1155">
            <v>1.1005663121038816</v>
          </cell>
          <cell r="FJ1155">
            <v>64.331641709222225</v>
          </cell>
          <cell r="FK1155">
            <v>0.26300000000000001</v>
          </cell>
          <cell r="FL1155">
            <v>0.14702127585955893</v>
          </cell>
          <cell r="FO1155">
            <v>1</v>
          </cell>
        </row>
        <row r="1156">
          <cell r="A1156">
            <v>545345</v>
          </cell>
          <cell r="C1156" t="str">
            <v>James, Chad</v>
          </cell>
          <cell r="Q1156" t="str">
            <v>R</v>
          </cell>
          <cell r="AJ1156">
            <v>6.0631270567268567</v>
          </cell>
          <cell r="AR1156">
            <v>16.8</v>
          </cell>
          <cell r="AS1156">
            <v>0.33857284334449483</v>
          </cell>
          <cell r="AT1156">
            <v>0.93053988778919838</v>
          </cell>
          <cell r="BE1156">
            <v>0.95160001566296182</v>
          </cell>
          <cell r="CP1156">
            <v>25.458333333333332</v>
          </cell>
          <cell r="CV1156">
            <v>92.1</v>
          </cell>
          <cell r="DA1156">
            <v>0</v>
          </cell>
          <cell r="DD1156">
            <v>1.1766966431178789</v>
          </cell>
          <cell r="FJ1156">
            <v>42</v>
          </cell>
          <cell r="FK1156">
            <v>0.26300000000000001</v>
          </cell>
          <cell r="FL1156">
            <v>0.45485505666222248</v>
          </cell>
          <cell r="FO1156">
            <v>0.63999116514899956</v>
          </cell>
        </row>
        <row r="1157">
          <cell r="A1157">
            <v>545346</v>
          </cell>
          <cell r="C1157" t="str">
            <v>Lee, Zach</v>
          </cell>
          <cell r="Q1157" t="str">
            <v>S</v>
          </cell>
          <cell r="AJ1157">
            <v>5.1778390497223379</v>
          </cell>
          <cell r="AR1157">
            <v>56.065102437181082</v>
          </cell>
          <cell r="AS1157">
            <v>-0.15323454703693548</v>
          </cell>
          <cell r="AT1157">
            <v>0.38119750817542852</v>
          </cell>
          <cell r="BE1157">
            <v>1.4503360169875068</v>
          </cell>
          <cell r="CP1157">
            <v>24.791666666666668</v>
          </cell>
          <cell r="CV1157">
            <v>89.424708194766538</v>
          </cell>
          <cell r="DA1157">
            <v>2.8284848484848482E-2</v>
          </cell>
          <cell r="DD1157">
            <v>0.84927465387134682</v>
          </cell>
          <cell r="FJ1157">
            <v>140.16275609295269</v>
          </cell>
          <cell r="FK1157">
            <v>0.26252183276962304</v>
          </cell>
          <cell r="FL1157">
            <v>-0.12252892576230941</v>
          </cell>
          <cell r="FO1157">
            <v>0</v>
          </cell>
        </row>
        <row r="1158">
          <cell r="A1158">
            <v>545348</v>
          </cell>
          <cell r="C1158" t="str">
            <v>Maddox, Austin</v>
          </cell>
          <cell r="Q1158" t="str">
            <v>R</v>
          </cell>
          <cell r="AJ1158">
            <v>5.4281593092095255</v>
          </cell>
          <cell r="AR1158">
            <v>19.076968601096539</v>
          </cell>
          <cell r="AS1158">
            <v>-0.32561847719076109</v>
          </cell>
          <cell r="AT1158">
            <v>0.67605848343278341</v>
          </cell>
          <cell r="BE1158">
            <v>0.76527214469519345</v>
          </cell>
          <cell r="CP1158">
            <v>25.125</v>
          </cell>
          <cell r="CV1158">
            <v>92.1</v>
          </cell>
          <cell r="DA1158">
            <v>0</v>
          </cell>
          <cell r="DD1158">
            <v>1.0628111281493182</v>
          </cell>
          <cell r="FJ1158">
            <v>47.692421502741347</v>
          </cell>
          <cell r="FK1158">
            <v>0.26300000000000001</v>
          </cell>
          <cell r="FL1158">
            <v>-0.24051159792186005</v>
          </cell>
          <cell r="FO1158">
            <v>1</v>
          </cell>
        </row>
        <row r="1159">
          <cell r="A1159">
            <v>545349</v>
          </cell>
          <cell r="C1159" t="str">
            <v>Malm, Jeff</v>
          </cell>
          <cell r="Q1159" t="str">
            <v>R</v>
          </cell>
          <cell r="AJ1159">
            <v>6.1112987380085713</v>
          </cell>
          <cell r="AR1159">
            <v>17.808448577629605</v>
          </cell>
          <cell r="AS1159">
            <v>-0.18221746318587281</v>
          </cell>
          <cell r="AT1159">
            <v>0.78445922334608209</v>
          </cell>
          <cell r="BE1159">
            <v>1.1232984530493721</v>
          </cell>
          <cell r="CP1159">
            <v>25.708333333333332</v>
          </cell>
          <cell r="CV1159">
            <v>92.1</v>
          </cell>
          <cell r="DA1159">
            <v>0</v>
          </cell>
          <cell r="DD1159">
            <v>1.1696591382085473</v>
          </cell>
          <cell r="FJ1159">
            <v>44.521121444074012</v>
          </cell>
          <cell r="FK1159">
            <v>0.26300000000000001</v>
          </cell>
          <cell r="FL1159">
            <v>0.92691694845403139</v>
          </cell>
          <cell r="FO1159">
            <v>1</v>
          </cell>
        </row>
        <row r="1160">
          <cell r="A1160">
            <v>545357</v>
          </cell>
          <cell r="C1160" t="str">
            <v>Purke, Matt</v>
          </cell>
          <cell r="Q1160" t="str">
            <v>R</v>
          </cell>
          <cell r="AJ1160">
            <v>5.4095155571631306</v>
          </cell>
          <cell r="AR1160">
            <v>17.903229272396988</v>
          </cell>
          <cell r="AS1160">
            <v>7.7960724208396906E-2</v>
          </cell>
          <cell r="AT1160">
            <v>0.86564310613343076</v>
          </cell>
          <cell r="BE1160">
            <v>1.4489235110826852</v>
          </cell>
          <cell r="CP1160">
            <v>25.958333333333332</v>
          </cell>
          <cell r="CV1160">
            <v>92.795541201614839</v>
          </cell>
          <cell r="DA1160">
            <v>0.32727272727272727</v>
          </cell>
          <cell r="DD1160">
            <v>1.0899517721546752</v>
          </cell>
          <cell r="FJ1160">
            <v>44.758073180992469</v>
          </cell>
          <cell r="FK1160">
            <v>0.26300000000000001</v>
          </cell>
          <cell r="FL1160">
            <v>-0.6210301185661341</v>
          </cell>
          <cell r="FO1160">
            <v>0.77830922499294064</v>
          </cell>
        </row>
        <row r="1161">
          <cell r="A1161">
            <v>545362</v>
          </cell>
          <cell r="C1161" t="str">
            <v>Turley, Joshua</v>
          </cell>
          <cell r="Q1161" t="str">
            <v>S</v>
          </cell>
          <cell r="AJ1161">
            <v>5.4656652528556275</v>
          </cell>
          <cell r="AR1161">
            <v>60.61870323703701</v>
          </cell>
          <cell r="AS1161">
            <v>0.52111983354809355</v>
          </cell>
          <cell r="AT1161">
            <v>0.75250008757803588</v>
          </cell>
          <cell r="BE1161">
            <v>0.82998344423147141</v>
          </cell>
          <cell r="CP1161">
            <v>25.875</v>
          </cell>
          <cell r="CV1161">
            <v>92.1</v>
          </cell>
          <cell r="DA1161">
            <v>0</v>
          </cell>
          <cell r="DD1161">
            <v>0.95106915021819205</v>
          </cell>
          <cell r="FJ1161">
            <v>151.54675809259251</v>
          </cell>
          <cell r="FK1161">
            <v>0.26300000000000001</v>
          </cell>
          <cell r="FL1161">
            <v>0.17696998154102145</v>
          </cell>
          <cell r="FO1161">
            <v>0</v>
          </cell>
        </row>
        <row r="1162">
          <cell r="A1162">
            <v>545363</v>
          </cell>
          <cell r="C1162" t="str">
            <v>Turner, Jacob</v>
          </cell>
          <cell r="Q1162" t="str">
            <v>S</v>
          </cell>
          <cell r="AJ1162">
            <v>5.0178981474155187</v>
          </cell>
          <cell r="AR1162">
            <v>65.73643216099957</v>
          </cell>
          <cell r="AS1162">
            <v>-0.59735104542201944</v>
          </cell>
          <cell r="AT1162">
            <v>0.63946079978603776</v>
          </cell>
          <cell r="BE1162">
            <v>1.4801908641733881</v>
          </cell>
          <cell r="CP1162">
            <v>25.125</v>
          </cell>
          <cell r="CV1162">
            <v>93.606184561143309</v>
          </cell>
          <cell r="DA1162">
            <v>1.8909090909090909</v>
          </cell>
          <cell r="DD1162">
            <v>0.95343534646224937</v>
          </cell>
          <cell r="FJ1162">
            <v>119.14153160121469</v>
          </cell>
          <cell r="FK1162">
            <v>0.26821503187252371</v>
          </cell>
          <cell r="FL1162">
            <v>-0.13066187889810818</v>
          </cell>
          <cell r="FO1162">
            <v>0</v>
          </cell>
        </row>
        <row r="1163">
          <cell r="A1163">
            <v>545404</v>
          </cell>
          <cell r="C1163" t="str">
            <v>Beachy, Brandon</v>
          </cell>
          <cell r="Q1163" t="str">
            <v>S</v>
          </cell>
          <cell r="AJ1163">
            <v>5.3372362356311331</v>
          </cell>
          <cell r="AR1163">
            <v>44.022296296296297</v>
          </cell>
          <cell r="AS1163">
            <v>0.17729476395573054</v>
          </cell>
          <cell r="AT1163">
            <v>0.63132270174476446</v>
          </cell>
          <cell r="BE1163">
            <v>0.85910432552329152</v>
          </cell>
          <cell r="CP1163">
            <v>29.791666666666668</v>
          </cell>
          <cell r="CV1163">
            <v>89.035404320066689</v>
          </cell>
          <cell r="DA1163">
            <v>1.6707090909090907</v>
          </cell>
          <cell r="DD1163">
            <v>0.9805643652400079</v>
          </cell>
          <cell r="FJ1163">
            <v>110.05574074074073</v>
          </cell>
          <cell r="FK1163">
            <v>0.26226922725964508</v>
          </cell>
          <cell r="FL1163">
            <v>-0.27470778641010135</v>
          </cell>
          <cell r="FO1163">
            <v>0</v>
          </cell>
        </row>
        <row r="1164">
          <cell r="A1164">
            <v>545989</v>
          </cell>
          <cell r="C1164" t="str">
            <v>Searle, Ryan</v>
          </cell>
          <cell r="Q1164" t="str">
            <v>R</v>
          </cell>
          <cell r="AJ1164">
            <v>5.3638383662986122</v>
          </cell>
          <cell r="AR1164">
            <v>16.8</v>
          </cell>
          <cell r="AS1164">
            <v>-1.936465020052303</v>
          </cell>
          <cell r="AT1164">
            <v>0.92604821196415132</v>
          </cell>
          <cell r="BE1164">
            <v>0.88464605272550245</v>
          </cell>
          <cell r="CP1164">
            <v>27.041666666666668</v>
          </cell>
          <cell r="CV1164">
            <v>92.1</v>
          </cell>
          <cell r="DA1164">
            <v>0</v>
          </cell>
          <cell r="DD1164">
            <v>1.0551226714802251</v>
          </cell>
          <cell r="FJ1164">
            <v>42</v>
          </cell>
          <cell r="FK1164">
            <v>0.26300000000000001</v>
          </cell>
          <cell r="FL1164">
            <v>-0.35126033052831129</v>
          </cell>
          <cell r="FO1164">
            <v>1</v>
          </cell>
        </row>
        <row r="1165">
          <cell r="A1165">
            <v>546000</v>
          </cell>
          <cell r="C1165" t="str">
            <v>Paniagua, Armando</v>
          </cell>
          <cell r="Q1165" t="str">
            <v>R</v>
          </cell>
          <cell r="AJ1165">
            <v>9.416738390957363</v>
          </cell>
          <cell r="AR1165">
            <v>16.8</v>
          </cell>
          <cell r="AS1165">
            <v>1.3449204857714585</v>
          </cell>
          <cell r="AT1165">
            <v>0.91900784277187231</v>
          </cell>
          <cell r="BE1165">
            <v>0.92945373022856748</v>
          </cell>
          <cell r="CP1165">
            <v>25.625</v>
          </cell>
          <cell r="CV1165">
            <v>92.1</v>
          </cell>
          <cell r="DA1165">
            <v>0</v>
          </cell>
          <cell r="DD1165">
            <v>1.3151982819223247</v>
          </cell>
          <cell r="FJ1165">
            <v>42</v>
          </cell>
          <cell r="FK1165">
            <v>0.26300000000000001</v>
          </cell>
          <cell r="FL1165">
            <v>-0.17466571204914169</v>
          </cell>
          <cell r="FO1165">
            <v>1</v>
          </cell>
        </row>
        <row r="1166">
          <cell r="A1166">
            <v>546276</v>
          </cell>
          <cell r="C1166" t="str">
            <v>Escobar, Edwin</v>
          </cell>
          <cell r="Q1166" t="str">
            <v>S</v>
          </cell>
          <cell r="AJ1166">
            <v>5.6361662344568142</v>
          </cell>
          <cell r="AR1166">
            <v>47.804387566828666</v>
          </cell>
          <cell r="AS1166">
            <v>-5.4872364281424273E-2</v>
          </cell>
          <cell r="AT1166">
            <v>0.60507259270369929</v>
          </cell>
          <cell r="BE1166">
            <v>0.84716049722687514</v>
          </cell>
          <cell r="CP1166">
            <v>24.208333333333332</v>
          </cell>
          <cell r="CV1166">
            <v>93.304803314770169</v>
          </cell>
          <cell r="DA1166">
            <v>6.2624242424242429E-2</v>
          </cell>
          <cell r="DD1166">
            <v>0.90449971565397091</v>
          </cell>
          <cell r="FJ1166">
            <v>119.51096891707166</v>
          </cell>
          <cell r="FK1166">
            <v>0.26300000000000001</v>
          </cell>
          <cell r="FL1166">
            <v>4.8916907157262685E-2</v>
          </cell>
          <cell r="FO1166">
            <v>0</v>
          </cell>
        </row>
        <row r="1167">
          <cell r="A1167">
            <v>546365</v>
          </cell>
          <cell r="C1167" t="str">
            <v>Martinez, Hector</v>
          </cell>
          <cell r="Q1167" t="str">
            <v>R</v>
          </cell>
          <cell r="AJ1167">
            <v>8.5296284980419141</v>
          </cell>
          <cell r="AR1167">
            <v>16.8</v>
          </cell>
          <cell r="AS1167">
            <v>1.0321909958043647</v>
          </cell>
          <cell r="AT1167">
            <v>0.94548469765828058</v>
          </cell>
          <cell r="BE1167">
            <v>0.89563688807295394</v>
          </cell>
          <cell r="CP1167">
            <v>24.791666666666668</v>
          </cell>
          <cell r="CV1167">
            <v>92.1</v>
          </cell>
          <cell r="DA1167">
            <v>0</v>
          </cell>
          <cell r="DD1167">
            <v>0.95240682786487318</v>
          </cell>
          <cell r="FJ1167">
            <v>42</v>
          </cell>
          <cell r="FK1167">
            <v>0.26300000000000001</v>
          </cell>
          <cell r="FL1167">
            <v>1.4532634932196404</v>
          </cell>
          <cell r="FO1167">
            <v>1</v>
          </cell>
        </row>
        <row r="1168">
          <cell r="A1168">
            <v>546497</v>
          </cell>
          <cell r="C1168" t="str">
            <v>Valdez, Carlos</v>
          </cell>
          <cell r="Q1168" t="str">
            <v>R</v>
          </cell>
          <cell r="AJ1168">
            <v>6.0636575280910092</v>
          </cell>
          <cell r="AR1168">
            <v>16.8</v>
          </cell>
          <cell r="AS1168">
            <v>-0.48293047742453293</v>
          </cell>
          <cell r="AT1168">
            <v>0.80970066440063859</v>
          </cell>
          <cell r="BE1168">
            <v>0.86668081984490852</v>
          </cell>
          <cell r="CP1168">
            <v>25.791666666666668</v>
          </cell>
          <cell r="CV1168">
            <v>92.1</v>
          </cell>
          <cell r="DA1168">
            <v>0</v>
          </cell>
          <cell r="DD1168">
            <v>1.005330243263634</v>
          </cell>
          <cell r="FJ1168">
            <v>42</v>
          </cell>
          <cell r="FK1168">
            <v>0.26300000000000001</v>
          </cell>
          <cell r="FL1168">
            <v>4.0716276675371303E-2</v>
          </cell>
          <cell r="FO1168">
            <v>0.99883172135404608</v>
          </cell>
        </row>
        <row r="1169">
          <cell r="A1169">
            <v>547001</v>
          </cell>
          <cell r="C1169" t="str">
            <v>Poteet, Cody</v>
          </cell>
          <cell r="Q1169" t="str">
            <v>S</v>
          </cell>
          <cell r="AJ1169">
            <v>6.7532627188249688</v>
          </cell>
          <cell r="AR1169">
            <v>45.343264643950619</v>
          </cell>
          <cell r="AS1169">
            <v>0.17259989599162714</v>
          </cell>
          <cell r="AT1169">
            <v>0.91724981036667008</v>
          </cell>
          <cell r="BE1169">
            <v>0.97975400457615713</v>
          </cell>
          <cell r="CP1169">
            <v>21.958333333333332</v>
          </cell>
          <cell r="CV1169">
            <v>92.1</v>
          </cell>
          <cell r="DA1169">
            <v>0</v>
          </cell>
          <cell r="DD1169">
            <v>1.0608480062272123</v>
          </cell>
          <cell r="FJ1169">
            <v>113.35816160987655</v>
          </cell>
          <cell r="FK1169">
            <v>0.26300000000000001</v>
          </cell>
          <cell r="FL1169">
            <v>4.8451958916982492E-3</v>
          </cell>
          <cell r="FO1169">
            <v>0</v>
          </cell>
        </row>
        <row r="1170">
          <cell r="A1170">
            <v>547007</v>
          </cell>
          <cell r="C1170" t="str">
            <v>Whalen, Rob</v>
          </cell>
          <cell r="Q1170" t="str">
            <v>S</v>
          </cell>
          <cell r="AJ1170">
            <v>5.4182210772277104</v>
          </cell>
          <cell r="AR1170">
            <v>56.776361041728364</v>
          </cell>
          <cell r="AS1170">
            <v>0.42412546870041284</v>
          </cell>
          <cell r="AT1170">
            <v>0.53004495483360503</v>
          </cell>
          <cell r="BE1170">
            <v>1.4255957181262384</v>
          </cell>
          <cell r="CP1170">
            <v>22.458333333333332</v>
          </cell>
          <cell r="CV1170">
            <v>88.895541201614833</v>
          </cell>
          <cell r="DA1170">
            <v>9.696969696969697E-2</v>
          </cell>
          <cell r="DD1170">
            <v>1.0950096950006616</v>
          </cell>
          <cell r="FJ1170">
            <v>141.94090260432091</v>
          </cell>
          <cell r="FK1170">
            <v>0.26300000000000001</v>
          </cell>
          <cell r="FL1170">
            <v>5.9122325527042205E-2</v>
          </cell>
          <cell r="FO1170">
            <v>0</v>
          </cell>
        </row>
        <row r="1171">
          <cell r="A1171">
            <v>547176</v>
          </cell>
          <cell r="C1171" t="str">
            <v>Camarena, Daniel</v>
          </cell>
          <cell r="Q1171" t="str">
            <v>S</v>
          </cell>
          <cell r="AJ1171">
            <v>5.1400836768291693</v>
          </cell>
          <cell r="AR1171">
            <v>50.827885251854134</v>
          </cell>
          <cell r="AS1171">
            <v>-8.48773559296018E-2</v>
          </cell>
          <cell r="AT1171">
            <v>0.64479240942196325</v>
          </cell>
          <cell r="BE1171">
            <v>1.0331643215861546</v>
          </cell>
          <cell r="CP1171">
            <v>23.625</v>
          </cell>
          <cell r="CV1171">
            <v>92.1</v>
          </cell>
          <cell r="DA1171">
            <v>0</v>
          </cell>
          <cell r="DD1171">
            <v>0.8750281293021378</v>
          </cell>
          <cell r="FJ1171">
            <v>123.94690162618757</v>
          </cell>
          <cell r="FK1171">
            <v>0.26300000000000001</v>
          </cell>
          <cell r="FL1171">
            <v>-0.47548349574240129</v>
          </cell>
          <cell r="FO1171">
            <v>0</v>
          </cell>
        </row>
        <row r="1172">
          <cell r="A1172">
            <v>547177</v>
          </cell>
          <cell r="C1172" t="str">
            <v>Pfeifer, Philip</v>
          </cell>
          <cell r="Q1172" t="str">
            <v>R</v>
          </cell>
          <cell r="AJ1172">
            <v>5.7127163503301981</v>
          </cell>
          <cell r="AR1172">
            <v>16.8</v>
          </cell>
          <cell r="AS1172">
            <v>-0.10203142666075024</v>
          </cell>
          <cell r="AT1172">
            <v>0.8643122432989172</v>
          </cell>
          <cell r="BE1172">
            <v>0.94741724213497081</v>
          </cell>
          <cell r="CP1172">
            <v>23.958333333333332</v>
          </cell>
          <cell r="CV1172">
            <v>92.1</v>
          </cell>
          <cell r="DA1172">
            <v>0</v>
          </cell>
          <cell r="DD1172">
            <v>1.4004538371774318</v>
          </cell>
          <cell r="FJ1172">
            <v>42</v>
          </cell>
          <cell r="FK1172">
            <v>0.26300000000000001</v>
          </cell>
          <cell r="FL1172">
            <v>0.64816879858720866</v>
          </cell>
          <cell r="FO1172">
            <v>1</v>
          </cell>
        </row>
        <row r="1173">
          <cell r="A1173">
            <v>547178</v>
          </cell>
          <cell r="C1173" t="str">
            <v>Radziewski, Bryan</v>
          </cell>
          <cell r="Q1173" t="str">
            <v>S</v>
          </cell>
          <cell r="AJ1173">
            <v>6.464982063281175</v>
          </cell>
          <cell r="AR1173">
            <v>44.400000000000006</v>
          </cell>
          <cell r="AS1173">
            <v>0.92651131938943376</v>
          </cell>
          <cell r="AT1173">
            <v>0.89608935970178916</v>
          </cell>
          <cell r="BE1173">
            <v>0.9794361331175826</v>
          </cell>
          <cell r="CP1173">
            <v>24.375</v>
          </cell>
          <cell r="CV1173">
            <v>92.1</v>
          </cell>
          <cell r="DA1173">
            <v>0</v>
          </cell>
          <cell r="DD1173">
            <v>1.0569056343332526</v>
          </cell>
          <cell r="FJ1173">
            <v>111</v>
          </cell>
          <cell r="FK1173">
            <v>0.26300000000000001</v>
          </cell>
          <cell r="FL1173">
            <v>7.3560548092913153E-2</v>
          </cell>
          <cell r="FO1173">
            <v>0</v>
          </cell>
        </row>
        <row r="1174">
          <cell r="A1174">
            <v>547179</v>
          </cell>
          <cell r="C1174" t="str">
            <v>Lorenzen, Michael</v>
          </cell>
          <cell r="Q1174" t="str">
            <v>S</v>
          </cell>
          <cell r="AJ1174">
            <v>4.5010947172064721</v>
          </cell>
          <cell r="AR1174">
            <v>124.55904019644947</v>
          </cell>
          <cell r="AS1174">
            <v>0.12664333919730197</v>
          </cell>
          <cell r="AT1174">
            <v>0.79837667462059414</v>
          </cell>
          <cell r="BE1174">
            <v>0.97952054253685927</v>
          </cell>
          <cell r="CP1174">
            <v>24.458333333333332</v>
          </cell>
          <cell r="CV1174">
            <v>94.427240980907357</v>
          </cell>
          <cell r="DA1174">
            <v>0.85252727272727269</v>
          </cell>
          <cell r="DD1174">
            <v>0.95186158772614893</v>
          </cell>
          <cell r="FJ1174">
            <v>124.55904019644947</v>
          </cell>
          <cell r="FK1174">
            <v>0.26998551027822043</v>
          </cell>
          <cell r="FL1174">
            <v>0.62462321286312861</v>
          </cell>
          <cell r="FO1174">
            <v>0.2661037350041966</v>
          </cell>
        </row>
        <row r="1175">
          <cell r="A1175">
            <v>547182</v>
          </cell>
          <cell r="C1175" t="str">
            <v>Buckel, Cody</v>
          </cell>
          <cell r="Q1175" t="str">
            <v>S</v>
          </cell>
          <cell r="AJ1175">
            <v>8.1288889966749629</v>
          </cell>
          <cell r="AR1175">
            <v>44.400000000000006</v>
          </cell>
          <cell r="AS1175">
            <v>0.1205442220199303</v>
          </cell>
          <cell r="AT1175">
            <v>0.88493830778511373</v>
          </cell>
          <cell r="BE1175">
            <v>1.0491065312423091</v>
          </cell>
          <cell r="CP1175">
            <v>24.041666666666668</v>
          </cell>
          <cell r="CV1175">
            <v>92.1</v>
          </cell>
          <cell r="DA1175">
            <v>0</v>
          </cell>
          <cell r="DD1175">
            <v>1.2460941058494461</v>
          </cell>
          <cell r="FJ1175">
            <v>111</v>
          </cell>
          <cell r="FK1175">
            <v>0.26300000000000001</v>
          </cell>
          <cell r="FL1175">
            <v>-1.0194503118780198</v>
          </cell>
          <cell r="FO1175">
            <v>0.42917454458493487</v>
          </cell>
        </row>
        <row r="1176">
          <cell r="A1176">
            <v>547183</v>
          </cell>
          <cell r="C1176" t="str">
            <v>Child, Daniel</v>
          </cell>
          <cell r="Q1176" t="str">
            <v>R</v>
          </cell>
          <cell r="AJ1176">
            <v>6.8583355510572135</v>
          </cell>
          <cell r="AR1176">
            <v>16.8</v>
          </cell>
          <cell r="AS1176">
            <v>-0.98295262506671299</v>
          </cell>
          <cell r="AT1176">
            <v>0.85448195830692364</v>
          </cell>
          <cell r="BE1176">
            <v>1.2858841471922038</v>
          </cell>
          <cell r="CP1176">
            <v>23.958333333333332</v>
          </cell>
          <cell r="CV1176">
            <v>92.1</v>
          </cell>
          <cell r="DA1176">
            <v>0</v>
          </cell>
          <cell r="DD1176">
            <v>1.074353569816773</v>
          </cell>
          <cell r="FJ1176">
            <v>42</v>
          </cell>
          <cell r="FK1176">
            <v>0.26300000000000001</v>
          </cell>
          <cell r="FL1176">
            <v>0.1864725961400783</v>
          </cell>
          <cell r="FO1176">
            <v>1</v>
          </cell>
        </row>
        <row r="1177">
          <cell r="A1177">
            <v>547184</v>
          </cell>
          <cell r="C1177" t="str">
            <v>Kelly, Michael</v>
          </cell>
          <cell r="Q1177" t="str">
            <v>S</v>
          </cell>
          <cell r="AJ1177">
            <v>5.7464286110897085</v>
          </cell>
          <cell r="AR1177">
            <v>52.466395348425266</v>
          </cell>
          <cell r="AS1177">
            <v>-0.12190370932510032</v>
          </cell>
          <cell r="AT1177">
            <v>0.63190290453241493</v>
          </cell>
          <cell r="BE1177">
            <v>1.2264446367915878</v>
          </cell>
          <cell r="CP1177">
            <v>23.791666666666668</v>
          </cell>
          <cell r="CV1177">
            <v>92.1</v>
          </cell>
          <cell r="DA1177">
            <v>0</v>
          </cell>
          <cell r="DD1177">
            <v>0.98524014587409747</v>
          </cell>
          <cell r="FJ1177">
            <v>131.16598837106315</v>
          </cell>
          <cell r="FK1177">
            <v>0.26300000000000001</v>
          </cell>
          <cell r="FL1177">
            <v>-0.5267478634084406</v>
          </cell>
          <cell r="FO1177">
            <v>0</v>
          </cell>
        </row>
        <row r="1178">
          <cell r="A1178">
            <v>547185</v>
          </cell>
          <cell r="C1178" t="str">
            <v>Tago, Peter</v>
          </cell>
          <cell r="Q1178" t="str">
            <v>R</v>
          </cell>
          <cell r="AJ1178">
            <v>5.2575128501449901</v>
          </cell>
          <cell r="AR1178">
            <v>25.716478821911085</v>
          </cell>
          <cell r="AS1178">
            <v>-0.12542768019241782</v>
          </cell>
          <cell r="AT1178">
            <v>0.52071624470407873</v>
          </cell>
          <cell r="BE1178">
            <v>1.2605623614389407</v>
          </cell>
          <cell r="CP1178">
            <v>23.958333333333332</v>
          </cell>
          <cell r="CV1178">
            <v>92.1</v>
          </cell>
          <cell r="DA1178">
            <v>0</v>
          </cell>
          <cell r="DD1178">
            <v>1.2710135007055341</v>
          </cell>
          <cell r="FJ1178">
            <v>64.291197054777712</v>
          </cell>
          <cell r="FK1178">
            <v>0.26300000000000001</v>
          </cell>
          <cell r="FL1178">
            <v>-0.30273136623887492</v>
          </cell>
          <cell r="FO1178">
            <v>1</v>
          </cell>
        </row>
        <row r="1179">
          <cell r="A1179">
            <v>547348</v>
          </cell>
          <cell r="C1179" t="str">
            <v>Lee, C.C.</v>
          </cell>
          <cell r="Q1179" t="str">
            <v>R</v>
          </cell>
          <cell r="AJ1179">
            <v>4.2510940444935006</v>
          </cell>
          <cell r="AR1179">
            <v>21.165685635334125</v>
          </cell>
          <cell r="AS1179">
            <v>-0.51270791845851693</v>
          </cell>
          <cell r="AT1179">
            <v>0.58623066029945214</v>
          </cell>
          <cell r="BE1179">
            <v>0.73201884878231072</v>
          </cell>
          <cell r="CP1179">
            <v>29.708333333333332</v>
          </cell>
          <cell r="CV1179">
            <v>90.96850004369341</v>
          </cell>
          <cell r="DA1179">
            <v>0.61818181818181817</v>
          </cell>
          <cell r="DD1179">
            <v>1.2036318528298457</v>
          </cell>
          <cell r="FJ1179">
            <v>49.09033847332222</v>
          </cell>
          <cell r="FK1179">
            <v>0.26300000000000001</v>
          </cell>
          <cell r="FL1179">
            <v>4.4434374186509161E-2</v>
          </cell>
          <cell r="FO1179">
            <v>1</v>
          </cell>
        </row>
        <row r="1180">
          <cell r="A1180">
            <v>547532</v>
          </cell>
          <cell r="C1180" t="str">
            <v>Encarnacion, Pedro</v>
          </cell>
          <cell r="Q1180" t="str">
            <v>S</v>
          </cell>
          <cell r="AJ1180">
            <v>6.6473071078670696</v>
          </cell>
          <cell r="AR1180">
            <v>44.400000000000006</v>
          </cell>
          <cell r="AS1180">
            <v>-1.1347843801114061</v>
          </cell>
          <cell r="AT1180">
            <v>0.88070799679949197</v>
          </cell>
          <cell r="BE1180">
            <v>1.1722788689271391</v>
          </cell>
          <cell r="CP1180">
            <v>25.041666666666668</v>
          </cell>
          <cell r="CV1180">
            <v>92.1</v>
          </cell>
          <cell r="DA1180">
            <v>0</v>
          </cell>
          <cell r="DD1180">
            <v>0.97328560127032515</v>
          </cell>
          <cell r="FJ1180">
            <v>111</v>
          </cell>
          <cell r="FK1180">
            <v>0.26300000000000001</v>
          </cell>
          <cell r="FL1180">
            <v>-2.2667627403553255E-3</v>
          </cell>
          <cell r="FO1180">
            <v>0</v>
          </cell>
        </row>
        <row r="1181">
          <cell r="A1181">
            <v>547568</v>
          </cell>
          <cell r="C1181" t="str">
            <v>Lo, Chia-Jen</v>
          </cell>
          <cell r="Q1181" t="str">
            <v>R</v>
          </cell>
          <cell r="AJ1181">
            <v>5.1615272243556989</v>
          </cell>
          <cell r="AR1181">
            <v>16.657682222222221</v>
          </cell>
          <cell r="AS1181">
            <v>-0.45769481134309425</v>
          </cell>
          <cell r="AT1181">
            <v>0.91744810854066028</v>
          </cell>
          <cell r="BE1181">
            <v>0.67170081948299609</v>
          </cell>
          <cell r="CP1181">
            <v>30.208333333333332</v>
          </cell>
          <cell r="CV1181">
            <v>92.688080589849108</v>
          </cell>
          <cell r="DA1181">
            <v>0.35151313131313139</v>
          </cell>
          <cell r="DD1181">
            <v>1.1159833315620864</v>
          </cell>
          <cell r="FJ1181">
            <v>41.644205555555551</v>
          </cell>
          <cell r="FK1181">
            <v>0.26300000000000001</v>
          </cell>
          <cell r="FL1181">
            <v>0.77697189589730653</v>
          </cell>
          <cell r="FO1181">
            <v>1</v>
          </cell>
        </row>
        <row r="1182">
          <cell r="A1182">
            <v>547749</v>
          </cell>
          <cell r="C1182" t="str">
            <v>Tazawa, Junichi</v>
          </cell>
          <cell r="Q1182" t="str">
            <v>R</v>
          </cell>
          <cell r="AJ1182">
            <v>3.7485398352422363</v>
          </cell>
          <cell r="AR1182">
            <v>49.898415109925928</v>
          </cell>
          <cell r="AS1182">
            <v>-0.14568389739699328</v>
          </cell>
          <cell r="AT1182">
            <v>0.53984594552258403</v>
          </cell>
          <cell r="BE1182">
            <v>0.68612855489835356</v>
          </cell>
          <cell r="CP1182">
            <v>30.041666666666668</v>
          </cell>
          <cell r="CV1182">
            <v>91.839706298724835</v>
          </cell>
          <cell r="DA1182">
            <v>5.242426262626263</v>
          </cell>
          <cell r="DD1182">
            <v>1.1582935478113816</v>
          </cell>
          <cell r="FJ1182">
            <v>49.898415109925928</v>
          </cell>
          <cell r="FK1182">
            <v>0.26300000000000001</v>
          </cell>
          <cell r="FL1182">
            <v>0.46370918868676092</v>
          </cell>
          <cell r="FO1182">
            <v>1</v>
          </cell>
        </row>
        <row r="1183">
          <cell r="A1183">
            <v>547874</v>
          </cell>
          <cell r="C1183" t="str">
            <v>Iwakuma, Hisashi</v>
          </cell>
          <cell r="Q1183" t="str">
            <v>S</v>
          </cell>
          <cell r="AJ1183">
            <v>3.9222578023143431</v>
          </cell>
          <cell r="AR1183">
            <v>153.97389870956789</v>
          </cell>
          <cell r="AS1183">
            <v>-5.8960329771132712E-2</v>
          </cell>
          <cell r="AT1183">
            <v>0.2462521705534455</v>
          </cell>
          <cell r="BE1183">
            <v>1.0368937000038729</v>
          </cell>
          <cell r="CP1183">
            <v>35.208333333333336</v>
          </cell>
          <cell r="CV1183">
            <v>87.727308984205777</v>
          </cell>
          <cell r="DA1183">
            <v>4.8707090909090907</v>
          </cell>
          <cell r="DD1183">
            <v>0.90168261128141203</v>
          </cell>
          <cell r="FJ1183">
            <v>153.97389870956789</v>
          </cell>
          <cell r="FK1183">
            <v>0.26115653655227494</v>
          </cell>
          <cell r="FL1183">
            <v>0.10742519696242919</v>
          </cell>
          <cell r="FO1183">
            <v>0</v>
          </cell>
        </row>
        <row r="1184">
          <cell r="A1184">
            <v>547888</v>
          </cell>
          <cell r="C1184" t="str">
            <v>Tanaka, Masahiro</v>
          </cell>
          <cell r="Q1184" t="str">
            <v>S</v>
          </cell>
          <cell r="AJ1184">
            <v>3.4357567688913448</v>
          </cell>
          <cell r="AR1184">
            <v>177.83143473283587</v>
          </cell>
          <cell r="AS1184">
            <v>0.26902033648893547</v>
          </cell>
          <cell r="AT1184">
            <v>0.6333344811010857</v>
          </cell>
          <cell r="BE1184">
            <v>1.388294441123249</v>
          </cell>
          <cell r="CP1184">
            <v>27.625</v>
          </cell>
          <cell r="CV1184">
            <v>90.526216018149711</v>
          </cell>
          <cell r="DA1184">
            <v>2.688890909090909</v>
          </cell>
          <cell r="DD1184">
            <v>0.95887958792904704</v>
          </cell>
          <cell r="FJ1184">
            <v>177.83143473283587</v>
          </cell>
          <cell r="FK1184">
            <v>0.25939974466545224</v>
          </cell>
          <cell r="FL1184">
            <v>-0.10319172887259112</v>
          </cell>
          <cell r="FO1184">
            <v>0</v>
          </cell>
        </row>
        <row r="1185">
          <cell r="A1185">
            <v>547921</v>
          </cell>
          <cell r="C1185" t="str">
            <v>Da Silva, Tiago</v>
          </cell>
          <cell r="Q1185" t="str">
            <v>R</v>
          </cell>
          <cell r="AJ1185">
            <v>4.6179048886855636</v>
          </cell>
          <cell r="AR1185">
            <v>16.493882222222222</v>
          </cell>
          <cell r="AS1185">
            <v>-0.16614000229539808</v>
          </cell>
          <cell r="AT1185">
            <v>0.93045644590334742</v>
          </cell>
          <cell r="BE1185">
            <v>0.61600636226027405</v>
          </cell>
          <cell r="CP1185">
            <v>31.291666666666668</v>
          </cell>
          <cell r="CV1185">
            <v>92.1</v>
          </cell>
          <cell r="DA1185">
            <v>0</v>
          </cell>
          <cell r="DD1185">
            <v>1.3092092945312668</v>
          </cell>
          <cell r="FJ1185">
            <v>41.23470555555555</v>
          </cell>
          <cell r="FK1185">
            <v>0.26300000000000001</v>
          </cell>
          <cell r="FL1185">
            <v>-1.2932076497825853</v>
          </cell>
          <cell r="FO1185">
            <v>1</v>
          </cell>
        </row>
        <row r="1186">
          <cell r="A1186">
            <v>547943</v>
          </cell>
          <cell r="C1186" t="str">
            <v>Ryu, Hyun-Jin</v>
          </cell>
          <cell r="Q1186" t="str">
            <v>S</v>
          </cell>
          <cell r="AJ1186">
            <v>4.092984573725964</v>
          </cell>
          <cell r="AR1186">
            <v>121.82453168913858</v>
          </cell>
          <cell r="AS1186">
            <v>-0.13800603231628475</v>
          </cell>
          <cell r="AT1186">
            <v>0.72285261965799308</v>
          </cell>
          <cell r="BE1186">
            <v>1.0963891487983966</v>
          </cell>
          <cell r="CP1186">
            <v>29.291666666666668</v>
          </cell>
          <cell r="CV1186">
            <v>91.936376342567129</v>
          </cell>
          <cell r="DA1186">
            <v>2.1131333333333333</v>
          </cell>
          <cell r="DD1186">
            <v>0.9234681716477865</v>
          </cell>
          <cell r="FJ1186">
            <v>121.82453168913858</v>
          </cell>
          <cell r="FK1186">
            <v>0.26924509538049241</v>
          </cell>
          <cell r="FL1186">
            <v>0.10103436026648577</v>
          </cell>
          <cell r="FO1186">
            <v>0</v>
          </cell>
        </row>
        <row r="1187">
          <cell r="A1187">
            <v>547973</v>
          </cell>
          <cell r="C1187" t="str">
            <v>Chapman, Aroldis</v>
          </cell>
          <cell r="Q1187" t="str">
            <v>R</v>
          </cell>
          <cell r="AJ1187">
            <v>2.0606367420875591</v>
          </cell>
          <cell r="AR1187">
            <v>52.531196844777774</v>
          </cell>
          <cell r="AS1187">
            <v>1.2939969055891063E-2</v>
          </cell>
          <cell r="AT1187">
            <v>0.7764589581688266</v>
          </cell>
          <cell r="BE1187">
            <v>1.1009447274042843</v>
          </cell>
          <cell r="CP1187">
            <v>28.375</v>
          </cell>
          <cell r="CV1187">
            <v>100.47148130790892</v>
          </cell>
          <cell r="DA1187">
            <v>6.5272727272727264</v>
          </cell>
          <cell r="DD1187">
            <v>1.6577756195497595</v>
          </cell>
          <cell r="FJ1187">
            <v>52.531196844777774</v>
          </cell>
          <cell r="FK1187">
            <v>0.26270026728874007</v>
          </cell>
          <cell r="FL1187">
            <v>0.10819077181561725</v>
          </cell>
          <cell r="FO1187">
            <v>1</v>
          </cell>
        </row>
        <row r="1188">
          <cell r="A1188">
            <v>547977</v>
          </cell>
          <cell r="C1188" t="str">
            <v>Roibal, Reinier</v>
          </cell>
          <cell r="Q1188" t="str">
            <v>S</v>
          </cell>
          <cell r="AJ1188">
            <v>5.5487524486700011</v>
          </cell>
          <cell r="AR1188">
            <v>44.400000000000006</v>
          </cell>
          <cell r="AS1188">
            <v>-0.90971924647757141</v>
          </cell>
          <cell r="AT1188">
            <v>0.80046990849288302</v>
          </cell>
          <cell r="BE1188">
            <v>0.99391973984788384</v>
          </cell>
          <cell r="CP1188">
            <v>27.458333333333332</v>
          </cell>
          <cell r="CV1188">
            <v>92.1</v>
          </cell>
          <cell r="DA1188">
            <v>0</v>
          </cell>
          <cell r="DD1188">
            <v>1.0365251148027197</v>
          </cell>
          <cell r="FJ1188">
            <v>111</v>
          </cell>
          <cell r="FK1188">
            <v>0.26300000000000001</v>
          </cell>
          <cell r="FL1188">
            <v>0.35356695473895072</v>
          </cell>
          <cell r="FO1188">
            <v>0.377224110891764</v>
          </cell>
        </row>
        <row r="1189">
          <cell r="A1189">
            <v>548108</v>
          </cell>
          <cell r="C1189" t="str">
            <v>Brazis, Matt</v>
          </cell>
          <cell r="Q1189" t="str">
            <v>R</v>
          </cell>
          <cell r="AJ1189">
            <v>4.9877600267996653</v>
          </cell>
          <cell r="AR1189">
            <v>20.06254608769186</v>
          </cell>
          <cell r="AS1189">
            <v>0.46886885781418791</v>
          </cell>
          <cell r="AT1189">
            <v>0.85645734047192845</v>
          </cell>
          <cell r="BE1189">
            <v>0.79761630988915655</v>
          </cell>
          <cell r="CP1189">
            <v>26.791666666666668</v>
          </cell>
          <cell r="CV1189">
            <v>92.1</v>
          </cell>
          <cell r="DA1189">
            <v>0</v>
          </cell>
          <cell r="DD1189">
            <v>1.1460151338007682</v>
          </cell>
          <cell r="FJ1189">
            <v>50.156365219229649</v>
          </cell>
          <cell r="FK1189">
            <v>0.26300000000000001</v>
          </cell>
          <cell r="FL1189">
            <v>1.8706803127986758E-2</v>
          </cell>
          <cell r="FO1189">
            <v>1</v>
          </cell>
        </row>
        <row r="1190">
          <cell r="A1190">
            <v>548120</v>
          </cell>
          <cell r="C1190" t="str">
            <v>Kemp, Ryan</v>
          </cell>
          <cell r="Q1190" t="str">
            <v>R</v>
          </cell>
          <cell r="AJ1190">
            <v>6.2107250766039801</v>
          </cell>
          <cell r="AR1190">
            <v>16.8</v>
          </cell>
          <cell r="AS1190">
            <v>-0.63106368259318935</v>
          </cell>
          <cell r="AT1190">
            <v>0.82518500066733225</v>
          </cell>
          <cell r="BE1190">
            <v>1.1055273865663922</v>
          </cell>
          <cell r="CP1190">
            <v>25.791666666666668</v>
          </cell>
          <cell r="CV1190">
            <v>92.1</v>
          </cell>
          <cell r="DA1190">
            <v>0</v>
          </cell>
          <cell r="DD1190">
            <v>0.95007776011759704</v>
          </cell>
          <cell r="FJ1190">
            <v>42</v>
          </cell>
          <cell r="FK1190">
            <v>0.26300000000000001</v>
          </cell>
          <cell r="FL1190">
            <v>-0.57050966085932897</v>
          </cell>
          <cell r="FO1190">
            <v>1</v>
          </cell>
        </row>
        <row r="1191">
          <cell r="A1191">
            <v>548122</v>
          </cell>
          <cell r="C1191" t="str">
            <v>Leenhouts, Drew</v>
          </cell>
          <cell r="Q1191" t="str">
            <v>S</v>
          </cell>
          <cell r="AJ1191">
            <v>6.72962484991384</v>
          </cell>
          <cell r="AR1191">
            <v>44.400000000000006</v>
          </cell>
          <cell r="AS1191">
            <v>-0.13314706264292225</v>
          </cell>
          <cell r="AT1191">
            <v>0.77124339424757604</v>
          </cell>
          <cell r="BE1191">
            <v>0.95297405519655476</v>
          </cell>
          <cell r="CP1191">
            <v>26.291666666666668</v>
          </cell>
          <cell r="CV1191">
            <v>92.1</v>
          </cell>
          <cell r="DA1191">
            <v>0</v>
          </cell>
          <cell r="DD1191">
            <v>0.78418368600730237</v>
          </cell>
          <cell r="FJ1191">
            <v>111</v>
          </cell>
          <cell r="FK1191">
            <v>0.26300000000000001</v>
          </cell>
          <cell r="FL1191">
            <v>0.18071862263824356</v>
          </cell>
          <cell r="FO1191">
            <v>0</v>
          </cell>
        </row>
        <row r="1192">
          <cell r="A1192">
            <v>548178</v>
          </cell>
          <cell r="C1192" t="str">
            <v>Sinnery, Brandon</v>
          </cell>
          <cell r="Q1192" t="str">
            <v>S</v>
          </cell>
          <cell r="AJ1192">
            <v>6.3051806549495613</v>
          </cell>
          <cell r="AR1192">
            <v>50.661234463925929</v>
          </cell>
          <cell r="AS1192">
            <v>0.360168512672006</v>
          </cell>
          <cell r="AT1192">
            <v>0.80862305130010237</v>
          </cell>
          <cell r="BE1192">
            <v>1.1750645656471506</v>
          </cell>
          <cell r="CP1192">
            <v>26.458333333333332</v>
          </cell>
          <cell r="CV1192">
            <v>92.1</v>
          </cell>
          <cell r="DA1192">
            <v>0</v>
          </cell>
          <cell r="DD1192">
            <v>0.79084356143410883</v>
          </cell>
          <cell r="FJ1192">
            <v>126.65308615981482</v>
          </cell>
          <cell r="FK1192">
            <v>0.26300000000000001</v>
          </cell>
          <cell r="FL1192">
            <v>6.0493586543070139E-2</v>
          </cell>
          <cell r="FO1192">
            <v>0</v>
          </cell>
        </row>
        <row r="1193">
          <cell r="A1193">
            <v>548183</v>
          </cell>
          <cell r="C1193" t="str">
            <v>Burgos, Alex</v>
          </cell>
          <cell r="Q1193" t="str">
            <v>R</v>
          </cell>
          <cell r="AJ1193">
            <v>5.7233215915233044</v>
          </cell>
          <cell r="AR1193">
            <v>19.414903694792926</v>
          </cell>
          <cell r="AS1193">
            <v>4.6076324206921516E-2</v>
          </cell>
          <cell r="AT1193">
            <v>0.79670347296279198</v>
          </cell>
          <cell r="BE1193">
            <v>0.94798902497931914</v>
          </cell>
          <cell r="CP1193">
            <v>25.541666666666668</v>
          </cell>
          <cell r="CV1193">
            <v>92.1</v>
          </cell>
          <cell r="DA1193">
            <v>0</v>
          </cell>
          <cell r="DD1193">
            <v>0.93402268019360402</v>
          </cell>
          <cell r="FJ1193">
            <v>48.537259236982315</v>
          </cell>
          <cell r="FK1193">
            <v>0.26300000000000001</v>
          </cell>
          <cell r="FL1193">
            <v>0.80500373235148726</v>
          </cell>
          <cell r="FO1193">
            <v>1</v>
          </cell>
        </row>
        <row r="1194">
          <cell r="A1194">
            <v>548305</v>
          </cell>
          <cell r="C1194" t="str">
            <v>Blank, Trent</v>
          </cell>
          <cell r="Q1194" t="str">
            <v>R</v>
          </cell>
          <cell r="AJ1194">
            <v>5.1555222086830517</v>
          </cell>
          <cell r="AR1194">
            <v>16.8</v>
          </cell>
          <cell r="AS1194">
            <v>0.67089892669219797</v>
          </cell>
          <cell r="AT1194">
            <v>0.9043137528468953</v>
          </cell>
          <cell r="BE1194">
            <v>1.085831703992898</v>
          </cell>
          <cell r="CP1194">
            <v>26.875</v>
          </cell>
          <cell r="CV1194">
            <v>92.1</v>
          </cell>
          <cell r="DA1194">
            <v>0</v>
          </cell>
          <cell r="DD1194">
            <v>0.79923490481093096</v>
          </cell>
          <cell r="FJ1194">
            <v>42</v>
          </cell>
          <cell r="FK1194">
            <v>0.26300000000000001</v>
          </cell>
          <cell r="FL1194">
            <v>1.5186527012705009E-2</v>
          </cell>
          <cell r="FO1194">
            <v>1</v>
          </cell>
        </row>
        <row r="1195">
          <cell r="A1195">
            <v>548330</v>
          </cell>
          <cell r="C1195" t="str">
            <v>Pinckard, Brooks</v>
          </cell>
          <cell r="Q1195" t="str">
            <v>R</v>
          </cell>
          <cell r="AJ1195">
            <v>6.6526662386057875</v>
          </cell>
          <cell r="AR1195">
            <v>16.8</v>
          </cell>
          <cell r="AS1195">
            <v>1.0497126843022879</v>
          </cell>
          <cell r="AT1195">
            <v>0.91619286531259736</v>
          </cell>
          <cell r="BE1195">
            <v>0.92559266398259099</v>
          </cell>
          <cell r="CP1195">
            <v>27.875</v>
          </cell>
          <cell r="CV1195">
            <v>92.1</v>
          </cell>
          <cell r="DA1195">
            <v>0</v>
          </cell>
          <cell r="DD1195">
            <v>0.83872238293172807</v>
          </cell>
          <cell r="FJ1195">
            <v>42</v>
          </cell>
          <cell r="FK1195">
            <v>0.26300000000000001</v>
          </cell>
          <cell r="FL1195">
            <v>-5.4352406033535312E-2</v>
          </cell>
          <cell r="FO1195">
            <v>1</v>
          </cell>
        </row>
        <row r="1196">
          <cell r="A1196">
            <v>548337</v>
          </cell>
          <cell r="C1196" t="str">
            <v>Verrett, Logan</v>
          </cell>
          <cell r="Q1196" t="str">
            <v>S</v>
          </cell>
          <cell r="AJ1196">
            <v>5.2181146369343336</v>
          </cell>
          <cell r="AR1196">
            <v>55.444179075699552</v>
          </cell>
          <cell r="AS1196">
            <v>0.55676066963229609</v>
          </cell>
          <cell r="AT1196">
            <v>0.54680225641529989</v>
          </cell>
          <cell r="BE1196">
            <v>0.95106539658259159</v>
          </cell>
          <cell r="CP1196">
            <v>26.041666666666668</v>
          </cell>
          <cell r="CV1196">
            <v>89.629149764981079</v>
          </cell>
          <cell r="DA1196">
            <v>0.80807878787878784</v>
          </cell>
          <cell r="DD1196">
            <v>0.98927148158055767</v>
          </cell>
          <cell r="FJ1196">
            <v>138.61044768924887</v>
          </cell>
          <cell r="FK1196">
            <v>0.2546188728762514</v>
          </cell>
          <cell r="FL1196">
            <v>-0.10021920523997402</v>
          </cell>
          <cell r="FO1196">
            <v>3.4142175315722612E-2</v>
          </cell>
        </row>
        <row r="1197">
          <cell r="A1197">
            <v>548348</v>
          </cell>
          <cell r="C1197" t="str">
            <v>Joseph, Donnie</v>
          </cell>
          <cell r="Q1197" t="str">
            <v>R</v>
          </cell>
          <cell r="AJ1197">
            <v>5.5810961207978895</v>
          </cell>
          <cell r="AR1197">
            <v>16.8</v>
          </cell>
          <cell r="AS1197">
            <v>-2.6724396905447945</v>
          </cell>
          <cell r="AT1197">
            <v>0.72412995353207488</v>
          </cell>
          <cell r="BE1197">
            <v>0.96569278270995673</v>
          </cell>
          <cell r="CP1197">
            <v>28.625</v>
          </cell>
          <cell r="CV1197">
            <v>90.730091369411141</v>
          </cell>
          <cell r="DA1197">
            <v>0.11514949494949497</v>
          </cell>
          <cell r="DD1197">
            <v>1.2657146300095503</v>
          </cell>
          <cell r="FJ1197">
            <v>42</v>
          </cell>
          <cell r="FK1197">
            <v>0.26300000000000001</v>
          </cell>
          <cell r="FL1197">
            <v>0.74077801461552917</v>
          </cell>
          <cell r="FO1197">
            <v>1</v>
          </cell>
        </row>
        <row r="1198">
          <cell r="A1198">
            <v>548357</v>
          </cell>
          <cell r="C1198" t="str">
            <v>Bergman, Christian</v>
          </cell>
          <cell r="Q1198" t="str">
            <v>S</v>
          </cell>
          <cell r="AJ1198">
            <v>5.2086178318876009</v>
          </cell>
          <cell r="AR1198">
            <v>47.800987537053501</v>
          </cell>
          <cell r="AS1198">
            <v>0.62026963225261311</v>
          </cell>
          <cell r="AT1198">
            <v>0.47142286618342782</v>
          </cell>
          <cell r="BE1198">
            <v>0.68083080156972875</v>
          </cell>
          <cell r="CP1198">
            <v>28.125</v>
          </cell>
          <cell r="CV1198">
            <v>88.521452578235568</v>
          </cell>
          <cell r="DA1198">
            <v>0.8565636363636363</v>
          </cell>
          <cell r="DD1198">
            <v>0.88872812917158706</v>
          </cell>
          <cell r="FJ1198">
            <v>119.50246884263375</v>
          </cell>
          <cell r="FK1198">
            <v>0.26367502606326815</v>
          </cell>
          <cell r="FL1198">
            <v>0.14596393842409419</v>
          </cell>
          <cell r="FO1198">
            <v>0.16271894814024168</v>
          </cell>
        </row>
        <row r="1199">
          <cell r="A1199">
            <v>548384</v>
          </cell>
          <cell r="C1199" t="str">
            <v>Raley, Brooks</v>
          </cell>
          <cell r="Q1199" t="str">
            <v>S</v>
          </cell>
          <cell r="AJ1199">
            <v>6.3650642588163517</v>
          </cell>
          <cell r="AR1199">
            <v>44.400000000000006</v>
          </cell>
          <cell r="AS1199">
            <v>-3.6590905861585504E-2</v>
          </cell>
          <cell r="AT1199">
            <v>0.62029677315089049</v>
          </cell>
          <cell r="BE1199">
            <v>0.98458627015307998</v>
          </cell>
          <cell r="CP1199">
            <v>28.041666666666668</v>
          </cell>
          <cell r="CV1199">
            <v>89.399653978052129</v>
          </cell>
          <cell r="DA1199">
            <v>0.23232121212121212</v>
          </cell>
          <cell r="DD1199">
            <v>1.0302985714333732</v>
          </cell>
          <cell r="FJ1199">
            <v>111</v>
          </cell>
          <cell r="FK1199">
            <v>0.26290431247703333</v>
          </cell>
          <cell r="FL1199">
            <v>-0.1200908841701092</v>
          </cell>
          <cell r="FO1199">
            <v>0</v>
          </cell>
        </row>
        <row r="1200">
          <cell r="A1200">
            <v>548389</v>
          </cell>
          <cell r="C1200" t="str">
            <v>Stripling, Ross</v>
          </cell>
          <cell r="Q1200" t="str">
            <v>S</v>
          </cell>
          <cell r="AJ1200">
            <v>4.8613971984145277</v>
          </cell>
          <cell r="AR1200">
            <v>77.785397404829439</v>
          </cell>
          <cell r="AS1200">
            <v>0.46939339259642415</v>
          </cell>
          <cell r="AT1200">
            <v>0.69364285579925322</v>
          </cell>
          <cell r="BE1200">
            <v>1.2295091403177694</v>
          </cell>
          <cell r="CP1200">
            <v>26.625</v>
          </cell>
          <cell r="CV1200">
            <v>90.184478834467257</v>
          </cell>
          <cell r="DA1200">
            <v>0.40201818181818183</v>
          </cell>
          <cell r="DD1200">
            <v>0.97551306125060855</v>
          </cell>
          <cell r="FJ1200">
            <v>111.27496877612933</v>
          </cell>
          <cell r="FK1200">
            <v>0.26300000000000001</v>
          </cell>
          <cell r="FL1200">
            <v>2.2264374579579329E-2</v>
          </cell>
          <cell r="FO1200">
            <v>0</v>
          </cell>
        </row>
        <row r="1201">
          <cell r="A1201">
            <v>550012</v>
          </cell>
          <cell r="C1201" t="str">
            <v>Pierre, Gustavo</v>
          </cell>
          <cell r="Q1201" t="str">
            <v>R</v>
          </cell>
          <cell r="AJ1201">
            <v>8.6131944956614639</v>
          </cell>
          <cell r="AR1201">
            <v>16.8</v>
          </cell>
          <cell r="AS1201">
            <v>2.2712518852001553</v>
          </cell>
          <cell r="AT1201">
            <v>0.98016418085816637</v>
          </cell>
          <cell r="BE1201">
            <v>1.0748505556731029</v>
          </cell>
          <cell r="CP1201">
            <v>24.541666666666668</v>
          </cell>
          <cell r="CV1201">
            <v>92.1</v>
          </cell>
          <cell r="DA1201">
            <v>0</v>
          </cell>
          <cell r="DD1201">
            <v>1.2861143169126195</v>
          </cell>
          <cell r="FJ1201">
            <v>42</v>
          </cell>
          <cell r="FK1201">
            <v>0.26300000000000001</v>
          </cell>
          <cell r="FL1201">
            <v>-1.8361869526549706</v>
          </cell>
          <cell r="FO1201">
            <v>1</v>
          </cell>
        </row>
        <row r="1202">
          <cell r="A1202">
            <v>550495</v>
          </cell>
          <cell r="C1202" t="str">
            <v>Velasquez, Jon</v>
          </cell>
          <cell r="Q1202" t="str">
            <v>R</v>
          </cell>
          <cell r="AJ1202">
            <v>4.8156697801786539</v>
          </cell>
          <cell r="AR1202">
            <v>18.507299737982223</v>
          </cell>
          <cell r="AS1202">
            <v>0.88952906445904145</v>
          </cell>
          <cell r="AT1202">
            <v>0.85262465898896966</v>
          </cell>
          <cell r="BE1202">
            <v>1.2126804495994199</v>
          </cell>
          <cell r="CP1202">
            <v>30.708333333333332</v>
          </cell>
          <cell r="CV1202">
            <v>92.1</v>
          </cell>
          <cell r="DA1202">
            <v>0</v>
          </cell>
          <cell r="DD1202">
            <v>1.0247921305488925</v>
          </cell>
          <cell r="FJ1202">
            <v>46.268249344955557</v>
          </cell>
          <cell r="FK1202">
            <v>0.26300000000000001</v>
          </cell>
          <cell r="FL1202">
            <v>-0.80699275818441163</v>
          </cell>
          <cell r="FO1202">
            <v>1</v>
          </cell>
        </row>
        <row r="1203">
          <cell r="A1203">
            <v>552616</v>
          </cell>
          <cell r="C1203" t="str">
            <v>Brown, Geoff</v>
          </cell>
          <cell r="Q1203" t="str">
            <v>R</v>
          </cell>
          <cell r="AJ1203">
            <v>6.0679827360023806</v>
          </cell>
          <cell r="AR1203">
            <v>19.244254743167858</v>
          </cell>
          <cell r="AS1203">
            <v>0.13874823359924995</v>
          </cell>
          <cell r="AT1203">
            <v>0.8704425519801906</v>
          </cell>
          <cell r="BE1203">
            <v>0.94485596750404133</v>
          </cell>
          <cell r="CP1203">
            <v>27.458333333333332</v>
          </cell>
          <cell r="CV1203">
            <v>92.1</v>
          </cell>
          <cell r="DA1203">
            <v>0</v>
          </cell>
          <cell r="DD1203">
            <v>0.99245626919787089</v>
          </cell>
          <cell r="FJ1203">
            <v>48.110636857919644</v>
          </cell>
          <cell r="FK1203">
            <v>0.26300000000000001</v>
          </cell>
          <cell r="FL1203">
            <v>-1.6167833652895671E-2</v>
          </cell>
          <cell r="FO1203">
            <v>1</v>
          </cell>
        </row>
        <row r="1204">
          <cell r="A1204">
            <v>552632</v>
          </cell>
          <cell r="C1204" t="str">
            <v>Gorton, Ryan</v>
          </cell>
          <cell r="Q1204" t="str">
            <v>R</v>
          </cell>
          <cell r="AJ1204">
            <v>7.4417792192026173</v>
          </cell>
          <cell r="AR1204">
            <v>16.8</v>
          </cell>
          <cell r="AS1204">
            <v>-0.20134238024018472</v>
          </cell>
          <cell r="AT1204">
            <v>0.89955808491967204</v>
          </cell>
          <cell r="BE1204">
            <v>0.86778553995649588</v>
          </cell>
          <cell r="CP1204">
            <v>26.375</v>
          </cell>
          <cell r="CV1204">
            <v>92.1</v>
          </cell>
          <cell r="DA1204">
            <v>0</v>
          </cell>
          <cell r="DD1204">
            <v>1.2591762708831253</v>
          </cell>
          <cell r="FJ1204">
            <v>42</v>
          </cell>
          <cell r="FK1204">
            <v>0.26300000000000001</v>
          </cell>
          <cell r="FL1204">
            <v>0.16674611868642622</v>
          </cell>
          <cell r="FO1204">
            <v>1</v>
          </cell>
        </row>
        <row r="1205">
          <cell r="A1205">
            <v>552640</v>
          </cell>
          <cell r="C1205" t="str">
            <v>Kittredge, Andrew</v>
          </cell>
          <cell r="Q1205" t="str">
            <v>R</v>
          </cell>
          <cell r="AJ1205">
            <v>4.8664479876636353</v>
          </cell>
          <cell r="AR1205">
            <v>22.348552080602015</v>
          </cell>
          <cell r="AS1205">
            <v>-0.10477969239949109</v>
          </cell>
          <cell r="AT1205">
            <v>0.47884145809520007</v>
          </cell>
          <cell r="BE1205">
            <v>0.83045532998554583</v>
          </cell>
          <cell r="CP1205">
            <v>26.291666666666668</v>
          </cell>
          <cell r="CV1205">
            <v>92.1</v>
          </cell>
          <cell r="DA1205">
            <v>0</v>
          </cell>
          <cell r="DD1205">
            <v>1.1216669775168906</v>
          </cell>
          <cell r="FJ1205">
            <v>55.871380201505033</v>
          </cell>
          <cell r="FK1205">
            <v>0.26300000000000001</v>
          </cell>
          <cell r="FL1205">
            <v>0.14895563846462578</v>
          </cell>
          <cell r="FO1205">
            <v>0.92074397928582363</v>
          </cell>
        </row>
        <row r="1206">
          <cell r="A1206">
            <v>552668</v>
          </cell>
          <cell r="C1206" t="str">
            <v>Sitton, Kraig</v>
          </cell>
          <cell r="Q1206" t="str">
            <v>R</v>
          </cell>
          <cell r="AJ1206">
            <v>5.4642908150846967</v>
          </cell>
          <cell r="AR1206">
            <v>19.799577666960001</v>
          </cell>
          <cell r="AS1206">
            <v>0.47198483297184324</v>
          </cell>
          <cell r="AT1206">
            <v>0.77281977644860689</v>
          </cell>
          <cell r="BE1206">
            <v>1.2148900079748295</v>
          </cell>
          <cell r="CP1206">
            <v>27.958333333333332</v>
          </cell>
          <cell r="CV1206">
            <v>92.1</v>
          </cell>
          <cell r="DA1206">
            <v>0</v>
          </cell>
          <cell r="DD1206">
            <v>0.90374938853346232</v>
          </cell>
          <cell r="FJ1206">
            <v>49.498944167399998</v>
          </cell>
          <cell r="FK1206">
            <v>0.26300000000000001</v>
          </cell>
          <cell r="FL1206">
            <v>0.2728427347284213</v>
          </cell>
          <cell r="FO1206">
            <v>1</v>
          </cell>
        </row>
        <row r="1207">
          <cell r="A1207">
            <v>552673</v>
          </cell>
          <cell r="C1207" t="str">
            <v>Waldron, Tyler</v>
          </cell>
          <cell r="Q1207" t="str">
            <v>R</v>
          </cell>
          <cell r="AJ1207">
            <v>4.8487598153066074</v>
          </cell>
          <cell r="AR1207">
            <v>18.226500315896796</v>
          </cell>
          <cell r="AS1207">
            <v>-0.37996269020607987</v>
          </cell>
          <cell r="AT1207">
            <v>0.69347721404488127</v>
          </cell>
          <cell r="BE1207">
            <v>0.96870806179321101</v>
          </cell>
          <cell r="CP1207">
            <v>27.125</v>
          </cell>
          <cell r="CV1207">
            <v>92.1</v>
          </cell>
          <cell r="DA1207">
            <v>0</v>
          </cell>
          <cell r="DD1207">
            <v>0.77881615669479864</v>
          </cell>
          <cell r="FJ1207">
            <v>45.566250789741986</v>
          </cell>
          <cell r="FK1207">
            <v>0.26300000000000001</v>
          </cell>
          <cell r="FL1207">
            <v>-7.6875455217261177E-2</v>
          </cell>
          <cell r="FO1207">
            <v>1</v>
          </cell>
        </row>
        <row r="1208">
          <cell r="A1208">
            <v>552676</v>
          </cell>
          <cell r="C1208" t="str">
            <v>West, Aaron</v>
          </cell>
          <cell r="Q1208" t="str">
            <v>R</v>
          </cell>
          <cell r="AJ1208">
            <v>5.271405604192938</v>
          </cell>
          <cell r="AR1208">
            <v>27.790285362719228</v>
          </cell>
          <cell r="AS1208">
            <v>0.29425115380960798</v>
          </cell>
          <cell r="AT1208">
            <v>0.78176324735798797</v>
          </cell>
          <cell r="BE1208">
            <v>0.81797785493208419</v>
          </cell>
          <cell r="CP1208">
            <v>26.041666666666668</v>
          </cell>
          <cell r="CV1208">
            <v>92.1</v>
          </cell>
          <cell r="DA1208">
            <v>0</v>
          </cell>
          <cell r="DD1208">
            <v>0.92962720116776187</v>
          </cell>
          <cell r="FJ1208">
            <v>69.475713406798064</v>
          </cell>
          <cell r="FK1208">
            <v>0.26300000000000001</v>
          </cell>
          <cell r="FL1208">
            <v>-0.21053355624515108</v>
          </cell>
          <cell r="FO1208">
            <v>1</v>
          </cell>
        </row>
        <row r="1209">
          <cell r="A1209">
            <v>553859</v>
          </cell>
          <cell r="C1209" t="str">
            <v>Diaz, Miller</v>
          </cell>
          <cell r="Q1209" t="str">
            <v>S</v>
          </cell>
          <cell r="AJ1209">
            <v>6.8344953426439856</v>
          </cell>
          <cell r="AR1209">
            <v>47.853773226775068</v>
          </cell>
          <cell r="AS1209">
            <v>-0.63807618404112854</v>
          </cell>
          <cell r="AT1209">
            <v>0.62842891304007398</v>
          </cell>
          <cell r="BE1209">
            <v>1.0209640938314717</v>
          </cell>
          <cell r="CP1209">
            <v>24.041666666666668</v>
          </cell>
          <cell r="CV1209">
            <v>92.1</v>
          </cell>
          <cell r="DA1209">
            <v>0</v>
          </cell>
          <cell r="DD1209">
            <v>1.0731004668091122</v>
          </cell>
          <cell r="FJ1209">
            <v>119.63443306693766</v>
          </cell>
          <cell r="FK1209">
            <v>0.26300000000000001</v>
          </cell>
          <cell r="FL1209">
            <v>0.16040085180373528</v>
          </cell>
          <cell r="FO1209">
            <v>0.25610648753737808</v>
          </cell>
        </row>
        <row r="1210">
          <cell r="A1210">
            <v>553864</v>
          </cell>
          <cell r="C1210" t="str">
            <v>Villasmil, Edioglis</v>
          </cell>
          <cell r="Q1210" t="str">
            <v>R</v>
          </cell>
          <cell r="AJ1210">
            <v>6.7301171770460746</v>
          </cell>
          <cell r="AR1210">
            <v>16.8</v>
          </cell>
          <cell r="AS1210">
            <v>0.29480232705193937</v>
          </cell>
          <cell r="AT1210">
            <v>0.90279238064191725</v>
          </cell>
          <cell r="BE1210">
            <v>0.9331063533158177</v>
          </cell>
          <cell r="CP1210">
            <v>24.208333333333332</v>
          </cell>
          <cell r="CV1210">
            <v>92.1</v>
          </cell>
          <cell r="DA1210">
            <v>0</v>
          </cell>
          <cell r="DD1210">
            <v>1.0028034677147899</v>
          </cell>
          <cell r="FJ1210">
            <v>42</v>
          </cell>
          <cell r="FK1210">
            <v>0.26300000000000001</v>
          </cell>
          <cell r="FL1210">
            <v>-0.32397863852478587</v>
          </cell>
          <cell r="FO1210">
            <v>0.5126699694772503</v>
          </cell>
        </row>
        <row r="1211">
          <cell r="A1211">
            <v>553872</v>
          </cell>
          <cell r="C1211" t="str">
            <v>Barrios, Yhonathan</v>
          </cell>
          <cell r="Q1211" t="str">
            <v>R</v>
          </cell>
          <cell r="AJ1211">
            <v>5.4326165381632006</v>
          </cell>
          <cell r="AR1211">
            <v>20.886630758466669</v>
          </cell>
          <cell r="AS1211">
            <v>0.19158313183872047</v>
          </cell>
          <cell r="AT1211">
            <v>0.83248419401998386</v>
          </cell>
          <cell r="BE1211">
            <v>0.71919503369655469</v>
          </cell>
          <cell r="CP1211">
            <v>24.541666666666668</v>
          </cell>
          <cell r="CV1211">
            <v>95.026043585713055</v>
          </cell>
          <cell r="DA1211">
            <v>0.12121414141414141</v>
          </cell>
          <cell r="DD1211">
            <v>0.94793839217481946</v>
          </cell>
          <cell r="FJ1211">
            <v>52.216576896166671</v>
          </cell>
          <cell r="FK1211">
            <v>0.26300000000000001</v>
          </cell>
          <cell r="FL1211">
            <v>0.64691225434615618</v>
          </cell>
          <cell r="FO1211">
            <v>1</v>
          </cell>
        </row>
        <row r="1212">
          <cell r="A1212">
            <v>553874</v>
          </cell>
          <cell r="C1212" t="str">
            <v>Echarry, Eli</v>
          </cell>
          <cell r="Q1212" t="str">
            <v>R</v>
          </cell>
          <cell r="AJ1212">
            <v>6.9607629063369245</v>
          </cell>
          <cell r="AR1212">
            <v>16.8</v>
          </cell>
          <cell r="AS1212">
            <v>0.38224212804816798</v>
          </cell>
          <cell r="AT1212">
            <v>0.91973023016511113</v>
          </cell>
          <cell r="BE1212">
            <v>0.78591678029199463</v>
          </cell>
          <cell r="CP1212">
            <v>23.958333333333332</v>
          </cell>
          <cell r="CV1212">
            <v>92.1</v>
          </cell>
          <cell r="DA1212">
            <v>0</v>
          </cell>
          <cell r="DD1212">
            <v>0.99943970581069852</v>
          </cell>
          <cell r="FJ1212">
            <v>42</v>
          </cell>
          <cell r="FK1212">
            <v>0.26300000000000001</v>
          </cell>
          <cell r="FL1212">
            <v>-0.33002911231219545</v>
          </cell>
          <cell r="FO1212">
            <v>1</v>
          </cell>
        </row>
        <row r="1213">
          <cell r="A1213">
            <v>553878</v>
          </cell>
          <cell r="C1213" t="str">
            <v>Rivero, Felipe</v>
          </cell>
          <cell r="Q1213" t="str">
            <v>R</v>
          </cell>
          <cell r="AJ1213">
            <v>3.5426910518113637</v>
          </cell>
          <cell r="AR1213">
            <v>60.914258250999936</v>
          </cell>
          <cell r="AS1213">
            <v>0.42454327191231234</v>
          </cell>
          <cell r="AT1213">
            <v>0.80454387507090908</v>
          </cell>
          <cell r="BE1213">
            <v>1.0037388220079639</v>
          </cell>
          <cell r="CP1213">
            <v>24.958333333333332</v>
          </cell>
          <cell r="CV1213">
            <v>95.800400756738313</v>
          </cell>
          <cell r="DA1213">
            <v>1.9212141414141415</v>
          </cell>
          <cell r="DD1213">
            <v>1.142039945039953</v>
          </cell>
          <cell r="FJ1213">
            <v>60.914258250999936</v>
          </cell>
          <cell r="FK1213">
            <v>0.26300000000000001</v>
          </cell>
          <cell r="FL1213">
            <v>-0.62229039661290153</v>
          </cell>
          <cell r="FO1213">
            <v>1</v>
          </cell>
        </row>
        <row r="1214">
          <cell r="A1214">
            <v>553883</v>
          </cell>
          <cell r="C1214" t="str">
            <v>Campos, Vicente</v>
          </cell>
          <cell r="Q1214" t="str">
            <v>S</v>
          </cell>
          <cell r="AJ1214">
            <v>5.9744080746092605</v>
          </cell>
          <cell r="AR1214">
            <v>52.678936425226311</v>
          </cell>
          <cell r="AS1214">
            <v>0.11221575504385084</v>
          </cell>
          <cell r="AT1214">
            <v>0.87056140623875444</v>
          </cell>
          <cell r="BE1214">
            <v>0.89205839189003933</v>
          </cell>
          <cell r="CP1214">
            <v>23.958333333333332</v>
          </cell>
          <cell r="CV1214">
            <v>92.1</v>
          </cell>
          <cell r="DA1214">
            <v>0</v>
          </cell>
          <cell r="DD1214">
            <v>1.0168642112075008</v>
          </cell>
          <cell r="FJ1214">
            <v>131.69734106306578</v>
          </cell>
          <cell r="FK1214">
            <v>0.26300000000000001</v>
          </cell>
          <cell r="FL1214">
            <v>-8.9508150961588304E-2</v>
          </cell>
          <cell r="FO1214">
            <v>0</v>
          </cell>
        </row>
        <row r="1215">
          <cell r="A1215">
            <v>553885</v>
          </cell>
          <cell r="C1215" t="str">
            <v>Pereira, Cruz</v>
          </cell>
          <cell r="Q1215" t="str">
            <v>R</v>
          </cell>
          <cell r="AJ1215">
            <v>7.3284694507341674</v>
          </cell>
          <cell r="AR1215">
            <v>16.8</v>
          </cell>
          <cell r="AS1215">
            <v>1.0118035673811152</v>
          </cell>
          <cell r="AT1215">
            <v>0.91207694560949715</v>
          </cell>
          <cell r="BE1215">
            <v>0.84626648085319189</v>
          </cell>
          <cell r="CP1215">
            <v>25.541666666666668</v>
          </cell>
          <cell r="CV1215">
            <v>92.1</v>
          </cell>
          <cell r="DA1215">
            <v>0</v>
          </cell>
          <cell r="DD1215">
            <v>0.94713119798513967</v>
          </cell>
          <cell r="FJ1215">
            <v>42</v>
          </cell>
          <cell r="FK1215">
            <v>0.26300000000000001</v>
          </cell>
          <cell r="FL1215">
            <v>-0.1647578924398535</v>
          </cell>
          <cell r="FO1215">
            <v>1</v>
          </cell>
        </row>
        <row r="1216">
          <cell r="A1216">
            <v>553968</v>
          </cell>
          <cell r="C1216" t="str">
            <v>Briceno, Endrys</v>
          </cell>
          <cell r="Q1216" t="str">
            <v>S</v>
          </cell>
          <cell r="AJ1216">
            <v>7.2042455643503187</v>
          </cell>
          <cell r="AR1216">
            <v>45.797385575074571</v>
          </cell>
          <cell r="AS1216">
            <v>-1.202092418260337</v>
          </cell>
          <cell r="AT1216">
            <v>0.75091887480134156</v>
          </cell>
          <cell r="BE1216">
            <v>0.9862188366961504</v>
          </cell>
          <cell r="CP1216">
            <v>24.375</v>
          </cell>
          <cell r="CV1216">
            <v>92.1</v>
          </cell>
          <cell r="DA1216">
            <v>0</v>
          </cell>
          <cell r="DD1216">
            <v>0.95337407883714154</v>
          </cell>
          <cell r="FJ1216">
            <v>114.49346393768641</v>
          </cell>
          <cell r="FK1216">
            <v>0.26300000000000001</v>
          </cell>
          <cell r="FL1216">
            <v>0.2420835827372739</v>
          </cell>
          <cell r="FO1216">
            <v>0</v>
          </cell>
        </row>
        <row r="1217">
          <cell r="A1217">
            <v>553970</v>
          </cell>
          <cell r="C1217" t="str">
            <v>Nesbitt, Angel</v>
          </cell>
          <cell r="Q1217" t="str">
            <v>R</v>
          </cell>
          <cell r="AJ1217">
            <v>5.3655523070224032</v>
          </cell>
          <cell r="AR1217">
            <v>20.560275348946668</v>
          </cell>
          <cell r="AS1217">
            <v>-0.44807953675478168</v>
          </cell>
          <cell r="AT1217">
            <v>0.54225286358562164</v>
          </cell>
          <cell r="BE1217">
            <v>0.92912941632309964</v>
          </cell>
          <cell r="CP1217">
            <v>25.541666666666668</v>
          </cell>
          <cell r="CV1217">
            <v>92.920702021927028</v>
          </cell>
          <cell r="DA1217">
            <v>0.39394141414141415</v>
          </cell>
          <cell r="DD1217">
            <v>1.0203315127006791</v>
          </cell>
          <cell r="FJ1217">
            <v>51.400688372366666</v>
          </cell>
          <cell r="FK1217">
            <v>0.26300000000000001</v>
          </cell>
          <cell r="FL1217">
            <v>4.2051838137955606E-2</v>
          </cell>
          <cell r="FO1217">
            <v>1</v>
          </cell>
        </row>
        <row r="1218">
          <cell r="A1218">
            <v>553973</v>
          </cell>
          <cell r="C1218" t="str">
            <v>Alvarado, Carlos</v>
          </cell>
          <cell r="Q1218" t="str">
            <v>R</v>
          </cell>
          <cell r="AJ1218">
            <v>5.0788473878263147</v>
          </cell>
          <cell r="AR1218">
            <v>18.577338845839233</v>
          </cell>
          <cell r="AS1218">
            <v>-9.5099327636673503E-2</v>
          </cell>
          <cell r="AT1218">
            <v>0.65432866342489238</v>
          </cell>
          <cell r="BE1218">
            <v>0.97945344325108263</v>
          </cell>
          <cell r="CP1218">
            <v>26.708333333333332</v>
          </cell>
          <cell r="CV1218">
            <v>92.1</v>
          </cell>
          <cell r="DA1218">
            <v>0</v>
          </cell>
          <cell r="DD1218">
            <v>1.1024681899740516</v>
          </cell>
          <cell r="FJ1218">
            <v>46.443347114598076</v>
          </cell>
          <cell r="FK1218">
            <v>0.26300000000000001</v>
          </cell>
          <cell r="FL1218">
            <v>-0.10072220968797671</v>
          </cell>
          <cell r="FO1218">
            <v>1</v>
          </cell>
        </row>
        <row r="1219">
          <cell r="A1219">
            <v>553980</v>
          </cell>
          <cell r="C1219" t="str">
            <v>Velazco, Gerwuins</v>
          </cell>
          <cell r="Q1219" t="str">
            <v>R</v>
          </cell>
          <cell r="AJ1219">
            <v>7.9634021452024983</v>
          </cell>
          <cell r="AR1219">
            <v>16.8</v>
          </cell>
          <cell r="AS1219">
            <v>-0.89011226727362025</v>
          </cell>
          <cell r="AT1219">
            <v>0.83160681568735595</v>
          </cell>
          <cell r="BE1219">
            <v>0.90928719258503277</v>
          </cell>
          <cell r="CP1219">
            <v>24.708333333333332</v>
          </cell>
          <cell r="CV1219">
            <v>92.1</v>
          </cell>
          <cell r="DA1219">
            <v>0</v>
          </cell>
          <cell r="DD1219">
            <v>1.0032603990099316</v>
          </cell>
          <cell r="FJ1219">
            <v>42</v>
          </cell>
          <cell r="FK1219">
            <v>0.26300000000000001</v>
          </cell>
          <cell r="FL1219">
            <v>0.9296269191937917</v>
          </cell>
          <cell r="FO1219">
            <v>1</v>
          </cell>
        </row>
        <row r="1220">
          <cell r="A1220">
            <v>553995</v>
          </cell>
          <cell r="C1220" t="str">
            <v>Lopez, Yorfrank</v>
          </cell>
          <cell r="Q1220" t="str">
            <v>S</v>
          </cell>
          <cell r="AJ1220">
            <v>7.0255496031520774</v>
          </cell>
          <cell r="AR1220">
            <v>44.400000000000006</v>
          </cell>
          <cell r="AS1220">
            <v>-0.50146388598837932</v>
          </cell>
          <cell r="AT1220">
            <v>0.79658297691392055</v>
          </cell>
          <cell r="BE1220">
            <v>0.58114658255978036</v>
          </cell>
          <cell r="CP1220">
            <v>25.541666666666668</v>
          </cell>
          <cell r="CV1220">
            <v>92.1</v>
          </cell>
          <cell r="DA1220">
            <v>0</v>
          </cell>
          <cell r="DD1220">
            <v>0.91227267389153022</v>
          </cell>
          <cell r="FJ1220">
            <v>111</v>
          </cell>
          <cell r="FK1220">
            <v>0.26300000000000001</v>
          </cell>
          <cell r="FL1220">
            <v>-0.42201270556958853</v>
          </cell>
          <cell r="FO1220">
            <v>0</v>
          </cell>
        </row>
        <row r="1221">
          <cell r="A1221">
            <v>554036</v>
          </cell>
          <cell r="C1221" t="str">
            <v>Jimenez, Eswarlin</v>
          </cell>
          <cell r="Q1221" t="str">
            <v>R</v>
          </cell>
          <cell r="AJ1221">
            <v>6.0270148390825158</v>
          </cell>
          <cell r="AR1221">
            <v>16.8</v>
          </cell>
          <cell r="AS1221">
            <v>-3.0545092872833264</v>
          </cell>
          <cell r="AT1221">
            <v>0.91352796482393051</v>
          </cell>
          <cell r="BE1221">
            <v>0.8817033578497766</v>
          </cell>
          <cell r="CP1221">
            <v>24.625</v>
          </cell>
          <cell r="CV1221">
            <v>92.1</v>
          </cell>
          <cell r="DA1221">
            <v>0</v>
          </cell>
          <cell r="DD1221">
            <v>0.74265900402080898</v>
          </cell>
          <cell r="FJ1221">
            <v>42</v>
          </cell>
          <cell r="FK1221">
            <v>0.26300000000000001</v>
          </cell>
          <cell r="FL1221">
            <v>-0.34669575385008211</v>
          </cell>
          <cell r="FO1221">
            <v>0.55461960152920753</v>
          </cell>
        </row>
        <row r="1222">
          <cell r="A1222">
            <v>554037</v>
          </cell>
          <cell r="C1222" t="str">
            <v>Perez, Gabriel</v>
          </cell>
          <cell r="Q1222" t="str">
            <v>S</v>
          </cell>
          <cell r="AJ1222">
            <v>7.4613008440681572</v>
          </cell>
          <cell r="AR1222">
            <v>44.400000000000006</v>
          </cell>
          <cell r="AS1222">
            <v>0.64261435184353133</v>
          </cell>
          <cell r="AT1222">
            <v>0.98257683005202356</v>
          </cell>
          <cell r="BE1222">
            <v>0.78796691938061203</v>
          </cell>
          <cell r="CP1222">
            <v>25.041666666666668</v>
          </cell>
          <cell r="CV1222">
            <v>92.1</v>
          </cell>
          <cell r="DA1222">
            <v>0</v>
          </cell>
          <cell r="DD1222">
            <v>1.3779636282942969</v>
          </cell>
          <cell r="FJ1222">
            <v>111</v>
          </cell>
          <cell r="FK1222">
            <v>0.26300000000000001</v>
          </cell>
          <cell r="FL1222">
            <v>4.710575460880051E-2</v>
          </cell>
          <cell r="FO1222">
            <v>0.13157894736842102</v>
          </cell>
        </row>
        <row r="1223">
          <cell r="A1223">
            <v>554045</v>
          </cell>
          <cell r="C1223" t="str">
            <v>Hurtado, Daniel</v>
          </cell>
          <cell r="Q1223" t="str">
            <v>S</v>
          </cell>
          <cell r="AJ1223">
            <v>6.4203928692824164</v>
          </cell>
          <cell r="AR1223">
            <v>44.400000000000006</v>
          </cell>
          <cell r="AS1223">
            <v>-0.79466740944088954</v>
          </cell>
          <cell r="AT1223">
            <v>0.87367922809515464</v>
          </cell>
          <cell r="BE1223">
            <v>0.73101328201630267</v>
          </cell>
          <cell r="CP1223">
            <v>23.958333333333332</v>
          </cell>
          <cell r="CV1223">
            <v>92.1</v>
          </cell>
          <cell r="DA1223">
            <v>0</v>
          </cell>
          <cell r="DD1223">
            <v>1.057939527269885</v>
          </cell>
          <cell r="FJ1223">
            <v>111</v>
          </cell>
          <cell r="FK1223">
            <v>0.26300000000000001</v>
          </cell>
          <cell r="FL1223">
            <v>0.91494745237026021</v>
          </cell>
          <cell r="FO1223">
            <v>0</v>
          </cell>
        </row>
        <row r="1224">
          <cell r="A1224">
            <v>554059</v>
          </cell>
          <cell r="C1224" t="str">
            <v>Ramirez, Francis</v>
          </cell>
          <cell r="Q1224" t="str">
            <v>S</v>
          </cell>
          <cell r="AJ1224">
            <v>7.2407969177941602</v>
          </cell>
          <cell r="AR1224">
            <v>44.400000000000006</v>
          </cell>
          <cell r="AS1224">
            <v>-0.59454504644007578</v>
          </cell>
          <cell r="AT1224">
            <v>0.91029065224680172</v>
          </cell>
          <cell r="BE1224">
            <v>0.94059397268178668</v>
          </cell>
          <cell r="CP1224">
            <v>24.458333333333332</v>
          </cell>
          <cell r="CV1224">
            <v>92.1</v>
          </cell>
          <cell r="DA1224">
            <v>0</v>
          </cell>
          <cell r="DD1224">
            <v>1.0265846606079847</v>
          </cell>
          <cell r="FJ1224">
            <v>111</v>
          </cell>
          <cell r="FK1224">
            <v>0.26300000000000001</v>
          </cell>
          <cell r="FL1224">
            <v>-1.3370893791682718E-2</v>
          </cell>
          <cell r="FO1224">
            <v>0</v>
          </cell>
        </row>
        <row r="1225">
          <cell r="A1225">
            <v>554062</v>
          </cell>
          <cell r="C1225" t="str">
            <v>Tiburcio, Frederick</v>
          </cell>
          <cell r="Q1225" t="str">
            <v>R</v>
          </cell>
          <cell r="AJ1225">
            <v>6.449697841155257</v>
          </cell>
          <cell r="AR1225">
            <v>16.8</v>
          </cell>
          <cell r="AS1225">
            <v>0.12343172257833897</v>
          </cell>
          <cell r="AT1225">
            <v>0.88770191003936993</v>
          </cell>
          <cell r="BE1225">
            <v>0.95665588566191295</v>
          </cell>
          <cell r="CP1225">
            <v>25.625</v>
          </cell>
          <cell r="CV1225">
            <v>92.1</v>
          </cell>
          <cell r="DA1225">
            <v>0</v>
          </cell>
          <cell r="DD1225">
            <v>1.0960950814217119</v>
          </cell>
          <cell r="FJ1225">
            <v>42</v>
          </cell>
          <cell r="FK1225">
            <v>0.26300000000000001</v>
          </cell>
          <cell r="FL1225">
            <v>0.4009500824348684</v>
          </cell>
          <cell r="FO1225">
            <v>1</v>
          </cell>
        </row>
        <row r="1226">
          <cell r="A1226">
            <v>554106</v>
          </cell>
          <cell r="C1226" t="str">
            <v>Nolasco, Alex</v>
          </cell>
          <cell r="Q1226" t="str">
            <v>R</v>
          </cell>
          <cell r="AJ1226">
            <v>10.358067728686102</v>
          </cell>
          <cell r="AR1226">
            <v>16.8</v>
          </cell>
          <cell r="AS1226">
            <v>0.67759318163542548</v>
          </cell>
          <cell r="AT1226">
            <v>0.97024460267899826</v>
          </cell>
          <cell r="BE1226">
            <v>0.96468311203964796</v>
          </cell>
          <cell r="CP1226">
            <v>25.791666666666668</v>
          </cell>
          <cell r="CV1226">
            <v>92.1</v>
          </cell>
          <cell r="DA1226">
            <v>0</v>
          </cell>
          <cell r="DD1226">
            <v>1.0579413519142442</v>
          </cell>
          <cell r="FJ1226">
            <v>42</v>
          </cell>
          <cell r="FK1226">
            <v>0.26300000000000001</v>
          </cell>
          <cell r="FL1226">
            <v>-5.0619449730400657E-3</v>
          </cell>
          <cell r="FO1226">
            <v>0.82894276543654621</v>
          </cell>
        </row>
        <row r="1227">
          <cell r="A1227">
            <v>554189</v>
          </cell>
          <cell r="C1227" t="str">
            <v>Espinosa, Roberto</v>
          </cell>
          <cell r="Q1227" t="str">
            <v>R</v>
          </cell>
          <cell r="AJ1227">
            <v>6.3521510538981829</v>
          </cell>
          <cell r="AR1227">
            <v>18.030700175122966</v>
          </cell>
          <cell r="AS1227">
            <v>-0.41839911844071886</v>
          </cell>
          <cell r="AT1227">
            <v>0.78730237172401596</v>
          </cell>
          <cell r="BE1227">
            <v>1.006638920252614</v>
          </cell>
          <cell r="CP1227">
            <v>24.125</v>
          </cell>
          <cell r="CV1227">
            <v>92.1</v>
          </cell>
          <cell r="DA1227">
            <v>0</v>
          </cell>
          <cell r="DD1227">
            <v>1.1175400101597242</v>
          </cell>
          <cell r="FJ1227">
            <v>45.076750437807412</v>
          </cell>
          <cell r="FK1227">
            <v>0.26300000000000001</v>
          </cell>
          <cell r="FL1227">
            <v>0.18667511145859175</v>
          </cell>
          <cell r="FO1227">
            <v>1</v>
          </cell>
        </row>
        <row r="1228">
          <cell r="A1228">
            <v>554229</v>
          </cell>
          <cell r="C1228" t="str">
            <v>Briceno, Rafael</v>
          </cell>
          <cell r="Q1228" t="str">
            <v>S</v>
          </cell>
          <cell r="AJ1228">
            <v>8.9581507342306903</v>
          </cell>
          <cell r="AR1228">
            <v>44.400000000000006</v>
          </cell>
          <cell r="AS1228">
            <v>-1.2856445471625806</v>
          </cell>
          <cell r="AT1228">
            <v>0.93334091324615565</v>
          </cell>
          <cell r="BE1228">
            <v>1.0530689854101241</v>
          </cell>
          <cell r="CP1228">
            <v>25.708333333333332</v>
          </cell>
          <cell r="CV1228">
            <v>92.1</v>
          </cell>
          <cell r="DA1228">
            <v>0</v>
          </cell>
          <cell r="DD1228">
            <v>1.0308187832238027</v>
          </cell>
          <cell r="FJ1228">
            <v>111</v>
          </cell>
          <cell r="FK1228">
            <v>0.26300000000000001</v>
          </cell>
          <cell r="FL1228">
            <v>-0.69908393946808123</v>
          </cell>
          <cell r="FO1228">
            <v>0.31215469077561731</v>
          </cell>
        </row>
        <row r="1229">
          <cell r="A1229">
            <v>554234</v>
          </cell>
          <cell r="C1229" t="str">
            <v>Perez, Williams</v>
          </cell>
          <cell r="Q1229" t="str">
            <v>S</v>
          </cell>
          <cell r="AJ1229">
            <v>4.5234974606702734</v>
          </cell>
          <cell r="AR1229">
            <v>124.50008788570265</v>
          </cell>
          <cell r="AS1229">
            <v>0.20145944771892313</v>
          </cell>
          <cell r="AT1229">
            <v>0.68361436332122272</v>
          </cell>
          <cell r="BE1229">
            <v>0.88447368473912102</v>
          </cell>
          <cell r="CP1229">
            <v>25.125</v>
          </cell>
          <cell r="CV1229">
            <v>90.864755690216597</v>
          </cell>
          <cell r="DA1229">
            <v>1.0020181818181819</v>
          </cell>
          <cell r="DD1229">
            <v>0.79691993672490447</v>
          </cell>
          <cell r="FJ1229">
            <v>124.50008788570265</v>
          </cell>
          <cell r="FK1229">
            <v>0.25062705310405115</v>
          </cell>
          <cell r="FL1229">
            <v>0.11298719277452338</v>
          </cell>
          <cell r="FO1229">
            <v>0</v>
          </cell>
        </row>
        <row r="1230">
          <cell r="A1230">
            <v>554240</v>
          </cell>
          <cell r="C1230" t="str">
            <v>Reyes, Manolo</v>
          </cell>
          <cell r="Q1230" t="str">
            <v>R</v>
          </cell>
          <cell r="AJ1230">
            <v>8.1313233036163517</v>
          </cell>
          <cell r="AR1230">
            <v>16.8</v>
          </cell>
          <cell r="AS1230">
            <v>-0.1209690653722123</v>
          </cell>
          <cell r="AT1230">
            <v>0.8303932413393631</v>
          </cell>
          <cell r="BE1230">
            <v>1.2343020743339466</v>
          </cell>
          <cell r="CP1230">
            <v>26.625</v>
          </cell>
          <cell r="CV1230">
            <v>92.1</v>
          </cell>
          <cell r="DA1230">
            <v>0</v>
          </cell>
          <cell r="DD1230">
            <v>1.3054916323160197</v>
          </cell>
          <cell r="FJ1230">
            <v>42</v>
          </cell>
          <cell r="FK1230">
            <v>0.26300000000000001</v>
          </cell>
          <cell r="FL1230">
            <v>-0.30595796343311987</v>
          </cell>
          <cell r="FO1230">
            <v>1</v>
          </cell>
        </row>
        <row r="1231">
          <cell r="A1231">
            <v>554241</v>
          </cell>
          <cell r="C1231" t="str">
            <v>Otero, Andy</v>
          </cell>
          <cell r="Q1231" t="str">
            <v>R</v>
          </cell>
          <cell r="AJ1231">
            <v>5.2843589339434853</v>
          </cell>
          <cell r="AR1231">
            <v>17.196118366428106</v>
          </cell>
          <cell r="AS1231">
            <v>-0.14514177602698122</v>
          </cell>
          <cell r="AT1231">
            <v>0.6896539280148628</v>
          </cell>
          <cell r="BE1231">
            <v>0.62857597266121701</v>
          </cell>
          <cell r="CP1231">
            <v>24.041666666666668</v>
          </cell>
          <cell r="CV1231">
            <v>92.1</v>
          </cell>
          <cell r="DA1231">
            <v>0</v>
          </cell>
          <cell r="DD1231">
            <v>1.0528668225768982</v>
          </cell>
          <cell r="FJ1231">
            <v>42.990295916070266</v>
          </cell>
          <cell r="FK1231">
            <v>0.26300000000000001</v>
          </cell>
          <cell r="FL1231">
            <v>0.23019914295724531</v>
          </cell>
          <cell r="FO1231">
            <v>1</v>
          </cell>
        </row>
        <row r="1232">
          <cell r="A1232">
            <v>554340</v>
          </cell>
          <cell r="C1232" t="str">
            <v>Garcia, Yimi</v>
          </cell>
          <cell r="Q1232" t="str">
            <v>R</v>
          </cell>
          <cell r="AJ1232">
            <v>3.7008545734568341</v>
          </cell>
          <cell r="AR1232">
            <v>51.11162838660583</v>
          </cell>
          <cell r="AS1232">
            <v>4.3624191284097003E-2</v>
          </cell>
          <cell r="AT1232">
            <v>0.76625954511711047</v>
          </cell>
          <cell r="BE1232">
            <v>0.59843143488388395</v>
          </cell>
          <cell r="CP1232">
            <v>25.875</v>
          </cell>
          <cell r="CV1232">
            <v>91.789806425289086</v>
          </cell>
          <cell r="DA1232">
            <v>1.3393939393939391</v>
          </cell>
          <cell r="DD1232">
            <v>1.1941297762458205</v>
          </cell>
          <cell r="FJ1232">
            <v>51.11162838660583</v>
          </cell>
          <cell r="FK1232">
            <v>0.26285439169844088</v>
          </cell>
          <cell r="FL1232">
            <v>3.827434120433406E-2</v>
          </cell>
          <cell r="FO1232">
            <v>1</v>
          </cell>
        </row>
        <row r="1233">
          <cell r="A1233">
            <v>554347</v>
          </cell>
          <cell r="C1233" t="str">
            <v>Meza, Luis</v>
          </cell>
          <cell r="Q1233" t="str">
            <v>R</v>
          </cell>
          <cell r="AJ1233">
            <v>7.5874948331769447</v>
          </cell>
          <cell r="AR1233">
            <v>16.8</v>
          </cell>
          <cell r="AS1233">
            <v>-1.3779943486382817</v>
          </cell>
          <cell r="AT1233">
            <v>0.78956637306688737</v>
          </cell>
          <cell r="BE1233">
            <v>1.0567527751644843</v>
          </cell>
          <cell r="CP1233">
            <v>25.958333333333332</v>
          </cell>
          <cell r="CV1233">
            <v>92.1</v>
          </cell>
          <cell r="DA1233">
            <v>0</v>
          </cell>
          <cell r="DD1233">
            <v>0.87071527605836097</v>
          </cell>
          <cell r="FJ1233">
            <v>42</v>
          </cell>
          <cell r="FK1233">
            <v>0.26300000000000001</v>
          </cell>
          <cell r="FL1233">
            <v>0.29457657002567239</v>
          </cell>
          <cell r="FO1233">
            <v>1</v>
          </cell>
        </row>
        <row r="1234">
          <cell r="A1234">
            <v>554374</v>
          </cell>
          <cell r="C1234" t="str">
            <v>Hernandez, Ariel</v>
          </cell>
          <cell r="Q1234" t="str">
            <v>R</v>
          </cell>
          <cell r="AJ1234">
            <v>6.8910876775525995</v>
          </cell>
          <cell r="AR1234">
            <v>21.915115942948148</v>
          </cell>
          <cell r="AS1234">
            <v>1.5233255150091107</v>
          </cell>
          <cell r="AT1234">
            <v>0.87961338899974784</v>
          </cell>
          <cell r="BE1234">
            <v>1.129268377614796</v>
          </cell>
          <cell r="CP1234">
            <v>24.291666666666668</v>
          </cell>
          <cell r="CV1234">
            <v>92.1</v>
          </cell>
          <cell r="DA1234">
            <v>0</v>
          </cell>
          <cell r="DD1234">
            <v>1.440610867065848</v>
          </cell>
          <cell r="FJ1234">
            <v>54.787789857370363</v>
          </cell>
          <cell r="FK1234">
            <v>0.26300000000000001</v>
          </cell>
          <cell r="FL1234">
            <v>-0.41655011879494358</v>
          </cell>
          <cell r="FO1234">
            <v>1</v>
          </cell>
        </row>
        <row r="1235">
          <cell r="A1235">
            <v>554414</v>
          </cell>
          <cell r="C1235" t="str">
            <v>Baez, Angel</v>
          </cell>
          <cell r="Q1235" t="str">
            <v>R</v>
          </cell>
          <cell r="AJ1235">
            <v>5.5389571577876877</v>
          </cell>
          <cell r="AR1235">
            <v>16.8</v>
          </cell>
          <cell r="AS1235">
            <v>-0.77659276461414162</v>
          </cell>
          <cell r="AT1235">
            <v>0.77944693776191998</v>
          </cell>
          <cell r="BE1235">
            <v>0.83823994200156404</v>
          </cell>
          <cell r="CP1235">
            <v>25.375</v>
          </cell>
          <cell r="CV1235">
            <v>92.1</v>
          </cell>
          <cell r="DA1235">
            <v>0</v>
          </cell>
          <cell r="DD1235">
            <v>1.1979329971818526</v>
          </cell>
          <cell r="FJ1235">
            <v>42</v>
          </cell>
          <cell r="FK1235">
            <v>0.26300000000000001</v>
          </cell>
          <cell r="FL1235">
            <v>0.45404128223728518</v>
          </cell>
          <cell r="FO1235">
            <v>1</v>
          </cell>
        </row>
        <row r="1236">
          <cell r="A1236">
            <v>554430</v>
          </cell>
          <cell r="C1236" t="str">
            <v>Wheeler, Zack</v>
          </cell>
          <cell r="Q1236" t="str">
            <v>S</v>
          </cell>
          <cell r="AJ1236">
            <v>3.7358379207211918</v>
          </cell>
          <cell r="AR1236">
            <v>141.64848467714512</v>
          </cell>
          <cell r="AS1236">
            <v>-0.51846129184861767</v>
          </cell>
          <cell r="AT1236">
            <v>0.74351853981291094</v>
          </cell>
          <cell r="BE1236">
            <v>1.3642958687704561</v>
          </cell>
          <cell r="CP1236">
            <v>26.125</v>
          </cell>
          <cell r="CV1236">
            <v>94.753949116407455</v>
          </cell>
          <cell r="DA1236">
            <v>1.7292909090909092</v>
          </cell>
          <cell r="DD1236">
            <v>1.0606968949655187</v>
          </cell>
          <cell r="FJ1236">
            <v>141.64848467714512</v>
          </cell>
          <cell r="FK1236">
            <v>0.25674643655765839</v>
          </cell>
          <cell r="FL1236">
            <v>1.8428961956262098E-2</v>
          </cell>
          <cell r="FO1236">
            <v>0</v>
          </cell>
        </row>
        <row r="1237">
          <cell r="A1237">
            <v>554431</v>
          </cell>
          <cell r="C1237" t="str">
            <v>Matzek, Tyler</v>
          </cell>
          <cell r="Q1237" t="str">
            <v>S</v>
          </cell>
          <cell r="AJ1237">
            <v>5.6596707966498956</v>
          </cell>
          <cell r="AR1237">
            <v>50.09587682329763</v>
          </cell>
          <cell r="AS1237">
            <v>0.36505159806580684</v>
          </cell>
          <cell r="AT1237">
            <v>0.82457114561462574</v>
          </cell>
          <cell r="BE1237">
            <v>1.2207971420725505</v>
          </cell>
          <cell r="CP1237">
            <v>25.708333333333332</v>
          </cell>
          <cell r="CV1237">
            <v>93.681577021580424</v>
          </cell>
          <cell r="DA1237">
            <v>0.8464666666666667</v>
          </cell>
          <cell r="DD1237">
            <v>1.146283108103378</v>
          </cell>
          <cell r="FJ1237">
            <v>125.23969205824407</v>
          </cell>
          <cell r="FK1237">
            <v>0.27457043069545706</v>
          </cell>
          <cell r="FL1237">
            <v>0.46354374514098212</v>
          </cell>
          <cell r="FO1237">
            <v>0.19358502645852271</v>
          </cell>
        </row>
        <row r="1238">
          <cell r="A1238">
            <v>554432</v>
          </cell>
          <cell r="C1238" t="str">
            <v>Jenkins, Chad</v>
          </cell>
          <cell r="Q1238" t="str">
            <v>R</v>
          </cell>
          <cell r="AJ1238">
            <v>5.6612530957047795</v>
          </cell>
          <cell r="AR1238">
            <v>17.050194960901827</v>
          </cell>
          <cell r="AS1238">
            <v>0.48930450767532985</v>
          </cell>
          <cell r="AT1238">
            <v>0.51292954742382213</v>
          </cell>
          <cell r="BE1238">
            <v>1.2286535080613541</v>
          </cell>
          <cell r="CP1238">
            <v>28.541666666666668</v>
          </cell>
          <cell r="CV1238">
            <v>88.906786554665018</v>
          </cell>
          <cell r="DA1238">
            <v>1.4828303030303029</v>
          </cell>
          <cell r="DD1238">
            <v>0.98112587984715594</v>
          </cell>
          <cell r="FJ1238">
            <v>42.625487402254564</v>
          </cell>
          <cell r="FK1238">
            <v>0.26288005119747404</v>
          </cell>
          <cell r="FL1238">
            <v>0.30610327716244273</v>
          </cell>
          <cell r="FO1238">
            <v>0.65995360788095936</v>
          </cell>
        </row>
        <row r="1239">
          <cell r="A1239">
            <v>570145</v>
          </cell>
          <cell r="C1239" t="str">
            <v>Guillon, Ismael</v>
          </cell>
          <cell r="Q1239" t="str">
            <v>S</v>
          </cell>
          <cell r="AJ1239">
            <v>5.010068010039042</v>
          </cell>
          <cell r="AR1239">
            <v>60.555732310973255</v>
          </cell>
          <cell r="AS1239">
            <v>2.5886182328073355E-3</v>
          </cell>
          <cell r="AT1239">
            <v>0.83986562679387788</v>
          </cell>
          <cell r="BE1239">
            <v>0.5013071683910586</v>
          </cell>
          <cell r="CP1239">
            <v>24.375</v>
          </cell>
          <cell r="CV1239">
            <v>92.1</v>
          </cell>
          <cell r="DA1239">
            <v>0</v>
          </cell>
          <cell r="DD1239">
            <v>1.2033018058016616</v>
          </cell>
          <cell r="FJ1239">
            <v>111.41666649999995</v>
          </cell>
          <cell r="FK1239">
            <v>0.26300000000000001</v>
          </cell>
          <cell r="FL1239">
            <v>-0.26358305088597095</v>
          </cell>
          <cell r="FO1239">
            <v>0</v>
          </cell>
        </row>
        <row r="1240">
          <cell r="A1240">
            <v>570233</v>
          </cell>
          <cell r="C1240" t="str">
            <v>Batista, Frank</v>
          </cell>
          <cell r="Q1240" t="str">
            <v>S</v>
          </cell>
          <cell r="AJ1240">
            <v>5.8787885365196697</v>
          </cell>
          <cell r="AR1240">
            <v>44.400000000000006</v>
          </cell>
          <cell r="AS1240">
            <v>0.26262377398604037</v>
          </cell>
          <cell r="AT1240">
            <v>0.84603067633231621</v>
          </cell>
          <cell r="BE1240">
            <v>0.81177399715671261</v>
          </cell>
          <cell r="CP1240">
            <v>27.208333333333332</v>
          </cell>
          <cell r="CV1240">
            <v>92.1</v>
          </cell>
          <cell r="DA1240">
            <v>0</v>
          </cell>
          <cell r="DD1240">
            <v>0.86440211575171866</v>
          </cell>
          <cell r="FJ1240">
            <v>111</v>
          </cell>
          <cell r="FK1240">
            <v>0.26300000000000001</v>
          </cell>
          <cell r="FL1240">
            <v>0.72900453232577833</v>
          </cell>
          <cell r="FO1240">
            <v>0</v>
          </cell>
        </row>
        <row r="1241">
          <cell r="A1241">
            <v>570240</v>
          </cell>
          <cell r="C1241" t="str">
            <v>Pena, Felix</v>
          </cell>
          <cell r="Q1241" t="str">
            <v>R</v>
          </cell>
          <cell r="AJ1241">
            <v>4.2929369745154826</v>
          </cell>
          <cell r="AR1241">
            <v>24.458587501453461</v>
          </cell>
          <cell r="AS1241">
            <v>-2.363497234791832E-2</v>
          </cell>
          <cell r="AT1241">
            <v>0.54768374062091607</v>
          </cell>
          <cell r="BE1241">
            <v>0.80505026421621784</v>
          </cell>
          <cell r="CP1241">
            <v>26.375</v>
          </cell>
          <cell r="CV1241">
            <v>92.1</v>
          </cell>
          <cell r="DA1241">
            <v>0</v>
          </cell>
          <cell r="DD1241">
            <v>1.2317511159345953</v>
          </cell>
          <cell r="FJ1241">
            <v>61.146468753633648</v>
          </cell>
          <cell r="FK1241">
            <v>0.26300000000000001</v>
          </cell>
          <cell r="FL1241">
            <v>-0.29615780489709875</v>
          </cell>
          <cell r="FO1241">
            <v>0.56812559333922552</v>
          </cell>
        </row>
        <row r="1242">
          <cell r="A1242">
            <v>570255</v>
          </cell>
          <cell r="C1242" t="str">
            <v>Perez, Clario</v>
          </cell>
          <cell r="Q1242" t="str">
            <v>R</v>
          </cell>
          <cell r="AJ1242">
            <v>5.7728098409877715</v>
          </cell>
          <cell r="AR1242">
            <v>24.48444425802667</v>
          </cell>
          <cell r="AS1242">
            <v>0.58478377314741981</v>
          </cell>
          <cell r="AT1242">
            <v>0.7979502116539029</v>
          </cell>
          <cell r="BE1242">
            <v>0.86883758208837647</v>
          </cell>
          <cell r="CP1242">
            <v>23.875</v>
          </cell>
          <cell r="CV1242">
            <v>92.1</v>
          </cell>
          <cell r="DA1242">
            <v>0</v>
          </cell>
          <cell r="DD1242">
            <v>0.92738322175293475</v>
          </cell>
          <cell r="FJ1242">
            <v>61.211110645066668</v>
          </cell>
          <cell r="FK1242">
            <v>0.26300000000000001</v>
          </cell>
          <cell r="FL1242">
            <v>9.3010781797200331E-3</v>
          </cell>
          <cell r="FO1242">
            <v>1</v>
          </cell>
        </row>
        <row r="1243">
          <cell r="A1243">
            <v>570257</v>
          </cell>
          <cell r="C1243" t="str">
            <v>Rodriguez, Joely</v>
          </cell>
          <cell r="Q1243" t="str">
            <v>R</v>
          </cell>
          <cell r="AJ1243">
            <v>4.954833528834234</v>
          </cell>
          <cell r="AR1243">
            <v>25.418991110669719</v>
          </cell>
          <cell r="AS1243">
            <v>-0.45172855002426821</v>
          </cell>
          <cell r="AT1243">
            <v>0.50093393276223375</v>
          </cell>
          <cell r="BE1243">
            <v>1.0638513546823583</v>
          </cell>
          <cell r="CP1243">
            <v>24.625</v>
          </cell>
          <cell r="CV1243">
            <v>92.1</v>
          </cell>
          <cell r="DA1243">
            <v>0</v>
          </cell>
          <cell r="DD1243">
            <v>0.86414689751786966</v>
          </cell>
          <cell r="FJ1243">
            <v>63.547477776674292</v>
          </cell>
          <cell r="FK1243">
            <v>0.26300000000000001</v>
          </cell>
          <cell r="FL1243">
            <v>-1.1177152949947282E-2</v>
          </cell>
          <cell r="FO1243">
            <v>0.6019824980643842</v>
          </cell>
        </row>
        <row r="1244">
          <cell r="A1244">
            <v>570488</v>
          </cell>
          <cell r="C1244" t="str">
            <v>Valdez, Phillips</v>
          </cell>
          <cell r="Q1244" t="str">
            <v>S</v>
          </cell>
          <cell r="AJ1244">
            <v>6.0619863757199894</v>
          </cell>
          <cell r="AR1244">
            <v>53.343034229289287</v>
          </cell>
          <cell r="AS1244">
            <v>-0.32992406627005971</v>
          </cell>
          <cell r="AT1244">
            <v>0.61107133298593541</v>
          </cell>
          <cell r="BE1244">
            <v>1.2268796173377881</v>
          </cell>
          <cell r="CP1244">
            <v>24.625</v>
          </cell>
          <cell r="CV1244">
            <v>92.1</v>
          </cell>
          <cell r="DA1244">
            <v>0</v>
          </cell>
          <cell r="DD1244">
            <v>0.88434427732894816</v>
          </cell>
          <cell r="FJ1244">
            <v>133.35758557322322</v>
          </cell>
          <cell r="FK1244">
            <v>0.26300000000000001</v>
          </cell>
          <cell r="FL1244">
            <v>-0.17130172963152679</v>
          </cell>
          <cell r="FO1244">
            <v>0</v>
          </cell>
        </row>
        <row r="1245">
          <cell r="A1245">
            <v>570504</v>
          </cell>
          <cell r="C1245" t="str">
            <v>Mejias, Alving</v>
          </cell>
          <cell r="Q1245" t="str">
            <v>R</v>
          </cell>
          <cell r="AJ1245">
            <v>5.4933634619753304</v>
          </cell>
          <cell r="AR1245">
            <v>21.577256229096296</v>
          </cell>
          <cell r="AS1245">
            <v>-0.63994889454858339</v>
          </cell>
          <cell r="AT1245">
            <v>0.74197229422905964</v>
          </cell>
          <cell r="BE1245">
            <v>0.65580770468473037</v>
          </cell>
          <cell r="CP1245">
            <v>24.541666666666668</v>
          </cell>
          <cell r="CV1245">
            <v>92.1</v>
          </cell>
          <cell r="DA1245">
            <v>0</v>
          </cell>
          <cell r="DD1245">
            <v>0.98522563319925149</v>
          </cell>
          <cell r="FJ1245">
            <v>53.943140572740738</v>
          </cell>
          <cell r="FK1245">
            <v>0.26300000000000001</v>
          </cell>
          <cell r="FL1245">
            <v>0.28999649024483032</v>
          </cell>
          <cell r="FO1245">
            <v>1</v>
          </cell>
        </row>
        <row r="1246">
          <cell r="A1246">
            <v>570559</v>
          </cell>
          <cell r="C1246" t="str">
            <v>Yan, Julian</v>
          </cell>
          <cell r="Q1246" t="str">
            <v>R</v>
          </cell>
          <cell r="AJ1246">
            <v>9.1894866845356464</v>
          </cell>
          <cell r="AR1246">
            <v>16.8</v>
          </cell>
          <cell r="AS1246">
            <v>-1.7536592725881264</v>
          </cell>
          <cell r="AT1246">
            <v>0.91390830628356023</v>
          </cell>
          <cell r="BE1246">
            <v>1.0107406346523449</v>
          </cell>
          <cell r="CP1246">
            <v>24.625</v>
          </cell>
          <cell r="CV1246">
            <v>92.1</v>
          </cell>
          <cell r="DA1246">
            <v>0</v>
          </cell>
          <cell r="DD1246">
            <v>1.0154245649881002</v>
          </cell>
          <cell r="FJ1246">
            <v>42</v>
          </cell>
          <cell r="FK1246">
            <v>0.26300000000000001</v>
          </cell>
          <cell r="FL1246">
            <v>0.89332975332758102</v>
          </cell>
          <cell r="FO1246">
            <v>1</v>
          </cell>
        </row>
        <row r="1247">
          <cell r="A1247">
            <v>570563</v>
          </cell>
          <cell r="C1247" t="str">
            <v>De La Rosa, Edgar</v>
          </cell>
          <cell r="Q1247" t="str">
            <v>R</v>
          </cell>
          <cell r="AJ1247">
            <v>6.3107712699210801</v>
          </cell>
          <cell r="AR1247">
            <v>16.8</v>
          </cell>
          <cell r="AS1247">
            <v>0.13310123449841826</v>
          </cell>
          <cell r="AT1247">
            <v>0.85328168608128718</v>
          </cell>
          <cell r="BE1247">
            <v>1.0305781484502343</v>
          </cell>
          <cell r="CP1247">
            <v>25.625</v>
          </cell>
          <cell r="CV1247">
            <v>92.1</v>
          </cell>
          <cell r="DA1247">
            <v>0</v>
          </cell>
          <cell r="DD1247">
            <v>0.99160628259031414</v>
          </cell>
          <cell r="FJ1247">
            <v>42</v>
          </cell>
          <cell r="FK1247">
            <v>0.26300000000000001</v>
          </cell>
          <cell r="FL1247">
            <v>-0.38314162553116582</v>
          </cell>
          <cell r="FO1247">
            <v>0.61650159510823843</v>
          </cell>
        </row>
        <row r="1248">
          <cell r="A1248">
            <v>570624</v>
          </cell>
          <cell r="C1248" t="str">
            <v>Morillo, Junior</v>
          </cell>
          <cell r="Q1248" t="str">
            <v>S</v>
          </cell>
          <cell r="AJ1248">
            <v>8.4140304620398734</v>
          </cell>
          <cell r="AR1248">
            <v>44.400000000000006</v>
          </cell>
          <cell r="AS1248">
            <v>-1.3050011124853658</v>
          </cell>
          <cell r="AT1248">
            <v>0.86643040924522108</v>
          </cell>
          <cell r="BE1248">
            <v>0.73232286949313874</v>
          </cell>
          <cell r="CP1248">
            <v>24.708333333333332</v>
          </cell>
          <cell r="CV1248">
            <v>92.1</v>
          </cell>
          <cell r="DA1248">
            <v>0</v>
          </cell>
          <cell r="DD1248">
            <v>0.87549269593026857</v>
          </cell>
          <cell r="FJ1248">
            <v>111</v>
          </cell>
          <cell r="FK1248">
            <v>0.26300000000000001</v>
          </cell>
          <cell r="FL1248">
            <v>0.44490482942907372</v>
          </cell>
          <cell r="FO1248">
            <v>0</v>
          </cell>
        </row>
        <row r="1249">
          <cell r="A1249">
            <v>570631</v>
          </cell>
          <cell r="C1249" t="str">
            <v>Del Orbe, Ramon</v>
          </cell>
          <cell r="Q1249" t="str">
            <v>R</v>
          </cell>
          <cell r="AJ1249">
            <v>6.8218760303516026</v>
          </cell>
          <cell r="AR1249">
            <v>16.8</v>
          </cell>
          <cell r="AS1249">
            <v>-0.27122331617845458</v>
          </cell>
          <cell r="AT1249">
            <v>0.72857040314277555</v>
          </cell>
          <cell r="BE1249">
            <v>0.75761949868319567</v>
          </cell>
          <cell r="CP1249">
            <v>24.375</v>
          </cell>
          <cell r="CV1249">
            <v>92.1</v>
          </cell>
          <cell r="DA1249">
            <v>0</v>
          </cell>
          <cell r="DD1249">
            <v>0.95376895789717087</v>
          </cell>
          <cell r="FJ1249">
            <v>42</v>
          </cell>
          <cell r="FK1249">
            <v>0.26300000000000001</v>
          </cell>
          <cell r="FL1249">
            <v>0.22612038791776126</v>
          </cell>
          <cell r="FO1249">
            <v>1</v>
          </cell>
        </row>
        <row r="1250">
          <cell r="A1250">
            <v>570632</v>
          </cell>
          <cell r="C1250" t="str">
            <v>Urena, Jose</v>
          </cell>
          <cell r="Q1250" t="str">
            <v>S</v>
          </cell>
          <cell r="AJ1250">
            <v>4.8090178887099615</v>
          </cell>
          <cell r="AR1250">
            <v>100.34202182177792</v>
          </cell>
          <cell r="AS1250">
            <v>-7.0091297322456827E-3</v>
          </cell>
          <cell r="AT1250">
            <v>0.5056398597446019</v>
          </cell>
          <cell r="BE1250">
            <v>0.92265668536191892</v>
          </cell>
          <cell r="CP1250">
            <v>24.791666666666668</v>
          </cell>
          <cell r="CV1250">
            <v>94.069443056317198</v>
          </cell>
          <cell r="DA1250">
            <v>0.59393939393939399</v>
          </cell>
          <cell r="DD1250">
            <v>0.88205592026477786</v>
          </cell>
          <cell r="FJ1250">
            <v>137.88086458155422</v>
          </cell>
          <cell r="FK1250">
            <v>0.25450851509552236</v>
          </cell>
          <cell r="FL1250">
            <v>-5.8973458349464547E-2</v>
          </cell>
          <cell r="FO1250">
            <v>0</v>
          </cell>
        </row>
        <row r="1251">
          <cell r="A1251">
            <v>570649</v>
          </cell>
          <cell r="C1251" t="str">
            <v>Ventura, Yordano</v>
          </cell>
          <cell r="Q1251" t="str">
            <v>S</v>
          </cell>
          <cell r="AJ1251">
            <v>3.8916824148332925</v>
          </cell>
          <cell r="AR1251">
            <v>156.72606294434158</v>
          </cell>
          <cell r="AS1251">
            <v>-6.1343239697980202E-2</v>
          </cell>
          <cell r="AT1251">
            <v>0.4761794572025943</v>
          </cell>
          <cell r="BE1251">
            <v>0.84244840001600019</v>
          </cell>
          <cell r="CP1251">
            <v>25.041666666666668</v>
          </cell>
          <cell r="CV1251">
            <v>95.685938413213947</v>
          </cell>
          <cell r="DA1251">
            <v>2.9979818181818181</v>
          </cell>
          <cell r="DD1251">
            <v>0.96222470233239221</v>
          </cell>
          <cell r="FJ1251">
            <v>156.72606294434158</v>
          </cell>
          <cell r="FK1251">
            <v>0.26210215575239548</v>
          </cell>
          <cell r="FL1251">
            <v>0.1323313743625994</v>
          </cell>
          <cell r="FO1251">
            <v>0</v>
          </cell>
        </row>
        <row r="1252">
          <cell r="A1252">
            <v>570658</v>
          </cell>
          <cell r="C1252" t="str">
            <v>Arias, Martires</v>
          </cell>
          <cell r="Q1252" t="str">
            <v>S</v>
          </cell>
          <cell r="AJ1252">
            <v>7.1454741853749963</v>
          </cell>
          <cell r="AR1252">
            <v>46.188759553204001</v>
          </cell>
          <cell r="AS1252">
            <v>0.46446080842213289</v>
          </cell>
          <cell r="AT1252">
            <v>0.82431884789387411</v>
          </cell>
          <cell r="BE1252">
            <v>1.4353703685672776</v>
          </cell>
          <cell r="CP1252">
            <v>25.625</v>
          </cell>
          <cell r="CV1252">
            <v>92.1</v>
          </cell>
          <cell r="DA1252">
            <v>0</v>
          </cell>
          <cell r="DD1252">
            <v>1.2525323712125838</v>
          </cell>
          <cell r="FJ1252">
            <v>115.47189888301</v>
          </cell>
          <cell r="FK1252">
            <v>0.26300000000000001</v>
          </cell>
          <cell r="FL1252">
            <v>-0.23039876619895017</v>
          </cell>
          <cell r="FO1252">
            <v>0.18273187769330723</v>
          </cell>
        </row>
        <row r="1253">
          <cell r="A1253">
            <v>570660</v>
          </cell>
          <cell r="C1253" t="str">
            <v>Frias, Dawrin</v>
          </cell>
          <cell r="Q1253" t="str">
            <v>R</v>
          </cell>
          <cell r="AJ1253">
            <v>7.2101574943883948</v>
          </cell>
          <cell r="AR1253">
            <v>16.8</v>
          </cell>
          <cell r="AS1253">
            <v>-1.1692615467041596</v>
          </cell>
          <cell r="AT1253">
            <v>0.72566161626423975</v>
          </cell>
          <cell r="BE1253">
            <v>0.74177555866498657</v>
          </cell>
          <cell r="CP1253">
            <v>24.375</v>
          </cell>
          <cell r="CV1253">
            <v>92.1</v>
          </cell>
          <cell r="DA1253">
            <v>0</v>
          </cell>
          <cell r="DD1253">
            <v>1.420383969658044</v>
          </cell>
          <cell r="FJ1253">
            <v>42</v>
          </cell>
          <cell r="FK1253">
            <v>0.26300000000000001</v>
          </cell>
          <cell r="FL1253">
            <v>0.50005474702890285</v>
          </cell>
          <cell r="FO1253">
            <v>1</v>
          </cell>
        </row>
        <row r="1254">
          <cell r="A1254">
            <v>570662</v>
          </cell>
          <cell r="C1254" t="str">
            <v>Ortega, Flabio</v>
          </cell>
          <cell r="Q1254" t="str">
            <v>R</v>
          </cell>
          <cell r="AJ1254">
            <v>7.2510616355038886</v>
          </cell>
          <cell r="AR1254">
            <v>16.8</v>
          </cell>
          <cell r="AS1254">
            <v>-0.87242955487253526</v>
          </cell>
          <cell r="AT1254">
            <v>0.95855275690490482</v>
          </cell>
          <cell r="BE1254">
            <v>0.6281005735893066</v>
          </cell>
          <cell r="CP1254">
            <v>25.875</v>
          </cell>
          <cell r="CV1254">
            <v>92.1</v>
          </cell>
          <cell r="DA1254">
            <v>0</v>
          </cell>
          <cell r="DD1254">
            <v>0.58439784321659949</v>
          </cell>
          <cell r="FJ1254">
            <v>42</v>
          </cell>
          <cell r="FK1254">
            <v>0.26300000000000001</v>
          </cell>
          <cell r="FL1254">
            <v>1.4001840296577601</v>
          </cell>
          <cell r="FO1254">
            <v>1</v>
          </cell>
        </row>
        <row r="1255">
          <cell r="A1255">
            <v>570663</v>
          </cell>
          <cell r="C1255" t="str">
            <v>Robles, Hansel</v>
          </cell>
          <cell r="Q1255" t="str">
            <v>R</v>
          </cell>
          <cell r="AJ1255">
            <v>4.1078465170520495</v>
          </cell>
          <cell r="AR1255">
            <v>39.247583536747499</v>
          </cell>
          <cell r="AS1255">
            <v>0.18621036375338451</v>
          </cell>
          <cell r="AT1255">
            <v>0.76665865869172289</v>
          </cell>
          <cell r="BE1255">
            <v>0.47991067176076513</v>
          </cell>
          <cell r="CP1255">
            <v>25.875</v>
          </cell>
          <cell r="CV1255">
            <v>93.875757864712497</v>
          </cell>
          <cell r="DA1255">
            <v>2.0424222222222221</v>
          </cell>
          <cell r="DD1255">
            <v>1.2678978854740124</v>
          </cell>
          <cell r="FJ1255">
            <v>63.085987542148153</v>
          </cell>
          <cell r="FK1255">
            <v>0.26300000000000001</v>
          </cell>
          <cell r="FL1255">
            <v>-6.1073432973039916E-2</v>
          </cell>
          <cell r="FO1255">
            <v>1</v>
          </cell>
        </row>
        <row r="1256">
          <cell r="A1256">
            <v>570666</v>
          </cell>
          <cell r="C1256" t="str">
            <v>Cessa, Luis</v>
          </cell>
          <cell r="Q1256" t="str">
            <v>S</v>
          </cell>
          <cell r="AJ1256">
            <v>5.0001509735563721</v>
          </cell>
          <cell r="AR1256">
            <v>77.148255068772073</v>
          </cell>
          <cell r="AS1256">
            <v>-0.27131103257017625</v>
          </cell>
          <cell r="AT1256">
            <v>0.55560901463342893</v>
          </cell>
          <cell r="BE1256">
            <v>0.86332213723664375</v>
          </cell>
          <cell r="CP1256">
            <v>24.208333333333332</v>
          </cell>
          <cell r="CV1256">
            <v>93.395541201614847</v>
          </cell>
          <cell r="DA1256">
            <v>0.11313333333333335</v>
          </cell>
          <cell r="DD1256">
            <v>0.97003101842248329</v>
          </cell>
          <cell r="FJ1256">
            <v>139.31128066732373</v>
          </cell>
          <cell r="FK1256">
            <v>0.26300000000000001</v>
          </cell>
          <cell r="FL1256">
            <v>-7.7694828393645429E-2</v>
          </cell>
          <cell r="FO1256">
            <v>0</v>
          </cell>
        </row>
        <row r="1257">
          <cell r="A1257">
            <v>570702</v>
          </cell>
          <cell r="C1257" t="str">
            <v>Ramirez, Carlos</v>
          </cell>
          <cell r="Q1257" t="str">
            <v>R</v>
          </cell>
          <cell r="AJ1257">
            <v>6.5503424274914277</v>
          </cell>
          <cell r="AR1257">
            <v>18.461713535377779</v>
          </cell>
          <cell r="AS1257">
            <v>-0.21621182289894297</v>
          </cell>
          <cell r="AT1257">
            <v>0.69090042644202687</v>
          </cell>
          <cell r="BE1257">
            <v>0.92811043261783976</v>
          </cell>
          <cell r="CP1257">
            <v>25.208333333333332</v>
          </cell>
          <cell r="CV1257">
            <v>92.1</v>
          </cell>
          <cell r="DA1257">
            <v>0</v>
          </cell>
          <cell r="DD1257">
            <v>1.0950183509247506</v>
          </cell>
          <cell r="FJ1257">
            <v>46.154283838444442</v>
          </cell>
          <cell r="FK1257">
            <v>0.26300000000000001</v>
          </cell>
          <cell r="FL1257">
            <v>0.8739325861420294</v>
          </cell>
          <cell r="FO1257">
            <v>1</v>
          </cell>
        </row>
        <row r="1258">
          <cell r="A1258">
            <v>570714</v>
          </cell>
          <cell r="C1258" t="str">
            <v>Vargas, Cesar</v>
          </cell>
          <cell r="Q1258" t="str">
            <v>S</v>
          </cell>
          <cell r="AJ1258">
            <v>5.1500521629079277</v>
          </cell>
          <cell r="AR1258">
            <v>48.159505844888891</v>
          </cell>
          <cell r="AS1258">
            <v>-0.13613382208590613</v>
          </cell>
          <cell r="AT1258">
            <v>0.39157506861539859</v>
          </cell>
          <cell r="BE1258">
            <v>1.0046610009672394</v>
          </cell>
          <cell r="CP1258">
            <v>24.541666666666668</v>
          </cell>
          <cell r="CV1258">
            <v>89.295541201614839</v>
          </cell>
          <cell r="DA1258">
            <v>0.20606060606060606</v>
          </cell>
          <cell r="DD1258">
            <v>1.0019616258678083</v>
          </cell>
          <cell r="FJ1258">
            <v>120.39876461222222</v>
          </cell>
          <cell r="FK1258">
            <v>0.26300000000000001</v>
          </cell>
          <cell r="FL1258">
            <v>-0.15838556692595948</v>
          </cell>
          <cell r="FO1258">
            <v>0.12551091345429466</v>
          </cell>
        </row>
        <row r="1259">
          <cell r="A1259">
            <v>570775</v>
          </cell>
          <cell r="C1259" t="str">
            <v>Perez, Oscar</v>
          </cell>
          <cell r="Q1259" t="str">
            <v>R</v>
          </cell>
          <cell r="AJ1259">
            <v>7.3668062295480681</v>
          </cell>
          <cell r="AR1259">
            <v>16.8</v>
          </cell>
          <cell r="AS1259">
            <v>-0.10378550650566994</v>
          </cell>
          <cell r="AT1259">
            <v>0.85532357669090575</v>
          </cell>
          <cell r="BE1259">
            <v>0.79726718359665583</v>
          </cell>
          <cell r="CP1259">
            <v>24.625</v>
          </cell>
          <cell r="CV1259">
            <v>92.1</v>
          </cell>
          <cell r="DA1259">
            <v>0</v>
          </cell>
          <cell r="DD1259">
            <v>0.72910353806615413</v>
          </cell>
          <cell r="FJ1259">
            <v>42</v>
          </cell>
          <cell r="FK1259">
            <v>0.26300000000000001</v>
          </cell>
          <cell r="FL1259">
            <v>-0.6902695050695552</v>
          </cell>
          <cell r="FO1259">
            <v>1</v>
          </cell>
        </row>
        <row r="1260">
          <cell r="A1260">
            <v>570780</v>
          </cell>
          <cell r="C1260" t="str">
            <v>Suero, Bruedlin</v>
          </cell>
          <cell r="Q1260" t="str">
            <v>S</v>
          </cell>
          <cell r="AJ1260">
            <v>6.5912028222789178</v>
          </cell>
          <cell r="AR1260">
            <v>44.400000000000006</v>
          </cell>
          <cell r="AS1260">
            <v>-0.96994161366757958</v>
          </cell>
          <cell r="AT1260">
            <v>0.81181094050053448</v>
          </cell>
          <cell r="BE1260">
            <v>1.0380236401048955</v>
          </cell>
          <cell r="CP1260">
            <v>26.375</v>
          </cell>
          <cell r="CV1260">
            <v>92.1</v>
          </cell>
          <cell r="DA1260">
            <v>0</v>
          </cell>
          <cell r="DD1260">
            <v>0.87532391353272665</v>
          </cell>
          <cell r="FJ1260">
            <v>111</v>
          </cell>
          <cell r="FK1260">
            <v>0.26300000000000001</v>
          </cell>
          <cell r="FL1260">
            <v>0.17309574965511032</v>
          </cell>
          <cell r="FO1260">
            <v>0</v>
          </cell>
        </row>
        <row r="1261">
          <cell r="A1261">
            <v>570790</v>
          </cell>
          <cell r="C1261" t="str">
            <v>Escarra, Fernando</v>
          </cell>
          <cell r="Q1261" t="str">
            <v>R</v>
          </cell>
          <cell r="AJ1261">
            <v>9.532439942946386</v>
          </cell>
          <cell r="AR1261">
            <v>16.8</v>
          </cell>
          <cell r="AS1261">
            <v>-0.98559791886743575</v>
          </cell>
          <cell r="AT1261">
            <v>0.81116949156668006</v>
          </cell>
          <cell r="BE1261">
            <v>0.8512645224522879</v>
          </cell>
          <cell r="CP1261">
            <v>24.458333333333332</v>
          </cell>
          <cell r="CV1261">
            <v>92.1</v>
          </cell>
          <cell r="DA1261">
            <v>0</v>
          </cell>
          <cell r="DD1261">
            <v>0.75618684110997869</v>
          </cell>
          <cell r="FJ1261">
            <v>42</v>
          </cell>
          <cell r="FK1261">
            <v>0.26300000000000001</v>
          </cell>
          <cell r="FL1261">
            <v>0.12823657122698032</v>
          </cell>
          <cell r="FO1261">
            <v>1</v>
          </cell>
        </row>
        <row r="1262">
          <cell r="A1262">
            <v>570795</v>
          </cell>
          <cell r="C1262" t="str">
            <v>Guzman, Jorge</v>
          </cell>
          <cell r="Q1262" t="str">
            <v>R</v>
          </cell>
          <cell r="AJ1262">
            <v>6.7632305300890048</v>
          </cell>
          <cell r="AR1262">
            <v>16.8</v>
          </cell>
          <cell r="AS1262">
            <v>1.0602744225808205</v>
          </cell>
          <cell r="AT1262">
            <v>0.93096965969770906</v>
          </cell>
          <cell r="BE1262">
            <v>0.73309081694195877</v>
          </cell>
          <cell r="CP1262">
            <v>26.958333333333332</v>
          </cell>
          <cell r="CV1262">
            <v>92.1</v>
          </cell>
          <cell r="DA1262">
            <v>0</v>
          </cell>
          <cell r="DD1262">
            <v>1.0059503380714487</v>
          </cell>
          <cell r="FJ1262">
            <v>42</v>
          </cell>
          <cell r="FK1262">
            <v>0.26300000000000001</v>
          </cell>
          <cell r="FL1262">
            <v>0.15902746025685388</v>
          </cell>
          <cell r="FO1262">
            <v>1</v>
          </cell>
        </row>
        <row r="1263">
          <cell r="A1263">
            <v>570798</v>
          </cell>
          <cell r="C1263" t="str">
            <v>Vargas, Richard</v>
          </cell>
          <cell r="Q1263" t="str">
            <v>R</v>
          </cell>
          <cell r="AJ1263">
            <v>5.7831309644060962</v>
          </cell>
          <cell r="AR1263">
            <v>16.8</v>
          </cell>
          <cell r="AS1263">
            <v>0.37739520692020084</v>
          </cell>
          <cell r="AT1263">
            <v>0.89028328569231718</v>
          </cell>
          <cell r="BE1263">
            <v>0.86464904916157614</v>
          </cell>
          <cell r="CP1263">
            <v>25.208333333333332</v>
          </cell>
          <cell r="CV1263">
            <v>92.1</v>
          </cell>
          <cell r="DA1263">
            <v>0</v>
          </cell>
          <cell r="DD1263">
            <v>1.3703942210442732</v>
          </cell>
          <cell r="FJ1263">
            <v>42</v>
          </cell>
          <cell r="FK1263">
            <v>0.26300000000000001</v>
          </cell>
          <cell r="FL1263">
            <v>0.28774490321551288</v>
          </cell>
          <cell r="FO1263">
            <v>1</v>
          </cell>
        </row>
        <row r="1264">
          <cell r="A1264">
            <v>570810</v>
          </cell>
          <cell r="C1264" t="str">
            <v>Bonilla, Lisalverto</v>
          </cell>
          <cell r="Q1264" t="str">
            <v>S</v>
          </cell>
          <cell r="AJ1264">
            <v>4.9277230095602267</v>
          </cell>
          <cell r="AR1264">
            <v>77.02696621562859</v>
          </cell>
          <cell r="AS1264">
            <v>-0.34896658685593479</v>
          </cell>
          <cell r="AT1264">
            <v>0.57417504646229867</v>
          </cell>
          <cell r="BE1264">
            <v>1.0013641833891282</v>
          </cell>
          <cell r="CP1264">
            <v>26.041666666666668</v>
          </cell>
          <cell r="CV1264">
            <v>91.501265026363711</v>
          </cell>
          <cell r="DA1264">
            <v>0.12525454545454545</v>
          </cell>
          <cell r="DD1264">
            <v>1.1503343910587598</v>
          </cell>
          <cell r="FJ1264">
            <v>122.40859976699959</v>
          </cell>
          <cell r="FK1264">
            <v>0.26300000000000001</v>
          </cell>
          <cell r="FL1264">
            <v>-0.19459282789266674</v>
          </cell>
          <cell r="FO1264">
            <v>0.43695216415024496</v>
          </cell>
        </row>
        <row r="1265">
          <cell r="A1265">
            <v>570826</v>
          </cell>
          <cell r="C1265" t="str">
            <v>Heredia, Angel</v>
          </cell>
          <cell r="Q1265" t="str">
            <v>R</v>
          </cell>
          <cell r="AJ1265">
            <v>5.7791028673326075</v>
          </cell>
          <cell r="AR1265">
            <v>16.8</v>
          </cell>
          <cell r="AS1265">
            <v>2.4116244086686063E-2</v>
          </cell>
          <cell r="AT1265">
            <v>0.84470844302288728</v>
          </cell>
          <cell r="BE1265">
            <v>0.6739679426331846</v>
          </cell>
          <cell r="CP1265">
            <v>23.958333333333332</v>
          </cell>
          <cell r="CV1265">
            <v>92.1</v>
          </cell>
          <cell r="DA1265">
            <v>0</v>
          </cell>
          <cell r="DD1265">
            <v>1.3228283449485152</v>
          </cell>
          <cell r="FJ1265">
            <v>42</v>
          </cell>
          <cell r="FK1265">
            <v>0.26300000000000001</v>
          </cell>
          <cell r="FL1265">
            <v>0.39913007552083485</v>
          </cell>
          <cell r="FO1265">
            <v>1</v>
          </cell>
        </row>
        <row r="1266">
          <cell r="A1266">
            <v>570883</v>
          </cell>
          <cell r="C1266" t="str">
            <v>Paniagua, Juan</v>
          </cell>
          <cell r="Q1266" t="str">
            <v>R</v>
          </cell>
          <cell r="AJ1266">
            <v>6.2567088903891737</v>
          </cell>
          <cell r="AR1266">
            <v>23.89561457951109</v>
          </cell>
          <cell r="AS1266">
            <v>-0.26874180271163578</v>
          </cell>
          <cell r="AT1266">
            <v>0.57541897061606795</v>
          </cell>
          <cell r="BE1266">
            <v>0.80879306035290544</v>
          </cell>
          <cell r="CP1266">
            <v>26.208333333333332</v>
          </cell>
          <cell r="CV1266">
            <v>92.1</v>
          </cell>
          <cell r="DA1266">
            <v>0</v>
          </cell>
          <cell r="DD1266">
            <v>1.1216180454501032</v>
          </cell>
          <cell r="FJ1266">
            <v>59.739036448777718</v>
          </cell>
          <cell r="FK1266">
            <v>0.26300000000000001</v>
          </cell>
          <cell r="FL1266">
            <v>0.1829681210899983</v>
          </cell>
          <cell r="FO1266">
            <v>1</v>
          </cell>
        </row>
        <row r="1267">
          <cell r="A1267">
            <v>570887</v>
          </cell>
          <cell r="C1267" t="str">
            <v>Sanchez, Miguel</v>
          </cell>
          <cell r="Q1267" t="str">
            <v>R</v>
          </cell>
          <cell r="AJ1267">
            <v>8.3234252642140376</v>
          </cell>
          <cell r="AR1267">
            <v>16.8</v>
          </cell>
          <cell r="AS1267">
            <v>-0.48829492479261383</v>
          </cell>
          <cell r="AT1267">
            <v>0.8987477747830428</v>
          </cell>
          <cell r="BE1267">
            <v>0.7653127658154768</v>
          </cell>
          <cell r="CP1267">
            <v>24.791666666666668</v>
          </cell>
          <cell r="CV1267">
            <v>92.1</v>
          </cell>
          <cell r="DA1267">
            <v>0</v>
          </cell>
          <cell r="DD1267">
            <v>1.1220583157955093</v>
          </cell>
          <cell r="FJ1267">
            <v>42</v>
          </cell>
          <cell r="FK1267">
            <v>0.26300000000000001</v>
          </cell>
          <cell r="FL1267">
            <v>0.85506317274589461</v>
          </cell>
          <cell r="FO1267">
            <v>1</v>
          </cell>
        </row>
        <row r="1268">
          <cell r="A1268">
            <v>570912</v>
          </cell>
          <cell r="C1268" t="str">
            <v>Mejia, Ruben</v>
          </cell>
          <cell r="Q1268" t="str">
            <v>S</v>
          </cell>
          <cell r="AJ1268">
            <v>7.4116511667572187</v>
          </cell>
          <cell r="AR1268">
            <v>44.400000000000006</v>
          </cell>
          <cell r="AS1268">
            <v>-0.6607107169879527</v>
          </cell>
          <cell r="AT1268">
            <v>0.92922268272445807</v>
          </cell>
          <cell r="BE1268">
            <v>0.83731554775383232</v>
          </cell>
          <cell r="CP1268">
            <v>24.375</v>
          </cell>
          <cell r="CV1268">
            <v>92.1</v>
          </cell>
          <cell r="DA1268">
            <v>0</v>
          </cell>
          <cell r="DD1268">
            <v>1.0522179709561112</v>
          </cell>
          <cell r="FJ1268">
            <v>111</v>
          </cell>
          <cell r="FK1268">
            <v>0.26300000000000001</v>
          </cell>
          <cell r="FL1268">
            <v>-0.40179698069737446</v>
          </cell>
          <cell r="FO1268">
            <v>7.3599209898910667E-2</v>
          </cell>
        </row>
        <row r="1269">
          <cell r="A1269">
            <v>571033</v>
          </cell>
          <cell r="C1269" t="str">
            <v>Parra, Luis</v>
          </cell>
          <cell r="Q1269" t="str">
            <v>S</v>
          </cell>
          <cell r="AJ1269">
            <v>7.1700730656016534</v>
          </cell>
          <cell r="AR1269">
            <v>44.400000000000006</v>
          </cell>
          <cell r="AS1269">
            <v>-0.3767846249463</v>
          </cell>
          <cell r="AT1269">
            <v>0.68554916904312413</v>
          </cell>
          <cell r="BE1269">
            <v>0.95289471188943309</v>
          </cell>
          <cell r="CP1269">
            <v>24.625</v>
          </cell>
          <cell r="CV1269">
            <v>92.1</v>
          </cell>
          <cell r="DA1269">
            <v>0</v>
          </cell>
          <cell r="DD1269">
            <v>0.9422262529219454</v>
          </cell>
          <cell r="FJ1269">
            <v>111</v>
          </cell>
          <cell r="FK1269">
            <v>0.26300000000000001</v>
          </cell>
          <cell r="FL1269">
            <v>0.10957769862291515</v>
          </cell>
          <cell r="FO1269">
            <v>0</v>
          </cell>
        </row>
        <row r="1270">
          <cell r="A1270">
            <v>571035</v>
          </cell>
          <cell r="C1270" t="str">
            <v>Cuevas, William</v>
          </cell>
          <cell r="Q1270" t="str">
            <v>S</v>
          </cell>
          <cell r="AJ1270">
            <v>6.1964116538830467</v>
          </cell>
          <cell r="AR1270">
            <v>60.850937088916503</v>
          </cell>
          <cell r="AS1270">
            <v>8.2881278373599876E-2</v>
          </cell>
          <cell r="AT1270">
            <v>0.4867482195811017</v>
          </cell>
          <cell r="BE1270">
            <v>0.58630893362164249</v>
          </cell>
          <cell r="CP1270">
            <v>25.708333333333332</v>
          </cell>
          <cell r="CV1270">
            <v>88.795541201614824</v>
          </cell>
          <cell r="DA1270">
            <v>3.0303030303030304E-2</v>
          </cell>
          <cell r="DD1270">
            <v>1.0175022109813101</v>
          </cell>
          <cell r="FJ1270">
            <v>152.12734272229125</v>
          </cell>
          <cell r="FK1270">
            <v>0.26300000000000001</v>
          </cell>
          <cell r="FL1270">
            <v>-0.1292048303235224</v>
          </cell>
          <cell r="FO1270">
            <v>0</v>
          </cell>
        </row>
        <row r="1271">
          <cell r="A1271">
            <v>571057</v>
          </cell>
          <cell r="C1271" t="str">
            <v>Garces, Frank</v>
          </cell>
          <cell r="Q1271" t="str">
            <v>S</v>
          </cell>
          <cell r="AJ1271">
            <v>6.0523749205175603</v>
          </cell>
          <cell r="AR1271">
            <v>53.422229844235247</v>
          </cell>
          <cell r="AS1271">
            <v>0.19223565556413419</v>
          </cell>
          <cell r="AT1271">
            <v>0.68404304299363838</v>
          </cell>
          <cell r="BE1271">
            <v>0.68915820854350729</v>
          </cell>
          <cell r="CP1271">
            <v>26.458333333333332</v>
          </cell>
          <cell r="CV1271">
            <v>91.225119167269312</v>
          </cell>
          <cell r="DA1271">
            <v>0.28484848484848485</v>
          </cell>
          <cell r="DD1271">
            <v>1.1056541790652927</v>
          </cell>
          <cell r="FJ1271">
            <v>133.55557461058811</v>
          </cell>
          <cell r="FK1271">
            <v>0.26300000000000001</v>
          </cell>
          <cell r="FL1271">
            <v>0.53187774463140614</v>
          </cell>
          <cell r="FO1271">
            <v>0.36260820991009279</v>
          </cell>
        </row>
        <row r="1272">
          <cell r="A1272">
            <v>571074</v>
          </cell>
          <cell r="C1272" t="str">
            <v>Diaz, Luis</v>
          </cell>
          <cell r="Q1272" t="str">
            <v>S</v>
          </cell>
          <cell r="AJ1272">
            <v>6.316778604284071</v>
          </cell>
          <cell r="AR1272">
            <v>47.200617147925925</v>
          </cell>
          <cell r="AS1272">
            <v>-0.1534701294602806</v>
          </cell>
          <cell r="AT1272">
            <v>0.60839548829829293</v>
          </cell>
          <cell r="BE1272">
            <v>1.0245513301888725</v>
          </cell>
          <cell r="CP1272">
            <v>24.208333333333332</v>
          </cell>
          <cell r="CV1272">
            <v>92.1</v>
          </cell>
          <cell r="DA1272">
            <v>0</v>
          </cell>
          <cell r="DD1272">
            <v>0.98347127405770174</v>
          </cell>
          <cell r="FJ1272">
            <v>118.00154286981481</v>
          </cell>
          <cell r="FK1272">
            <v>0.26300000000000001</v>
          </cell>
          <cell r="FL1272">
            <v>2.4956562142837455E-2</v>
          </cell>
          <cell r="FO1272">
            <v>0</v>
          </cell>
        </row>
        <row r="1273">
          <cell r="A1273">
            <v>571432</v>
          </cell>
          <cell r="C1273" t="str">
            <v>Adkins, Hunter</v>
          </cell>
          <cell r="Q1273" t="str">
            <v>S</v>
          </cell>
          <cell r="AJ1273">
            <v>7.1292889179855532</v>
          </cell>
          <cell r="AR1273">
            <v>45.824806993504666</v>
          </cell>
          <cell r="AS1273">
            <v>5.6839200719982469E-2</v>
          </cell>
          <cell r="AT1273">
            <v>0.84381796663642239</v>
          </cell>
          <cell r="BE1273">
            <v>0.66871837814362867</v>
          </cell>
          <cell r="CP1273">
            <v>25.791666666666668</v>
          </cell>
          <cell r="CV1273">
            <v>92.1</v>
          </cell>
          <cell r="DA1273">
            <v>0</v>
          </cell>
          <cell r="DD1273">
            <v>1.0480418236202098</v>
          </cell>
          <cell r="FJ1273">
            <v>114.56201748376165</v>
          </cell>
          <cell r="FK1273">
            <v>0.26300000000000001</v>
          </cell>
          <cell r="FL1273">
            <v>-0.53210960196140711</v>
          </cell>
          <cell r="FO1273">
            <v>8.4883766076317535E-2</v>
          </cell>
        </row>
        <row r="1274">
          <cell r="A1274">
            <v>571439</v>
          </cell>
          <cell r="C1274" t="str">
            <v>Alvarez, R.J.</v>
          </cell>
          <cell r="Q1274" t="str">
            <v>R</v>
          </cell>
          <cell r="AJ1274">
            <v>5.1862733643387813</v>
          </cell>
          <cell r="AR1274">
            <v>18.467897757586666</v>
          </cell>
          <cell r="AS1274">
            <v>-1.2703608816090457</v>
          </cell>
          <cell r="AT1274">
            <v>0.64366618486738925</v>
          </cell>
          <cell r="BE1274">
            <v>0.87329329033748582</v>
          </cell>
          <cell r="CP1274">
            <v>25.041666666666668</v>
          </cell>
          <cell r="CV1274">
            <v>92.688940308428144</v>
          </cell>
          <cell r="DA1274">
            <v>0.50909090909090915</v>
          </cell>
          <cell r="DD1274">
            <v>1.33568402491246</v>
          </cell>
          <cell r="FJ1274">
            <v>46.169744393966667</v>
          </cell>
          <cell r="FK1274">
            <v>0.26300000000000001</v>
          </cell>
          <cell r="FL1274">
            <v>0.2188256388119785</v>
          </cell>
          <cell r="FO1274">
            <v>1</v>
          </cell>
        </row>
        <row r="1275">
          <cell r="A1275">
            <v>571440</v>
          </cell>
          <cell r="C1275" t="str">
            <v>Ames, Jeff</v>
          </cell>
          <cell r="Q1275" t="str">
            <v>R</v>
          </cell>
          <cell r="AJ1275">
            <v>6.2319450705714843</v>
          </cell>
          <cell r="AR1275">
            <v>24.478913367377753</v>
          </cell>
          <cell r="AS1275">
            <v>-8.3760230678447525E-2</v>
          </cell>
          <cell r="AT1275">
            <v>0.61067285067907529</v>
          </cell>
          <cell r="BE1275">
            <v>0.89580451414538476</v>
          </cell>
          <cell r="CP1275">
            <v>25.458333333333332</v>
          </cell>
          <cell r="CV1275">
            <v>92.1</v>
          </cell>
          <cell r="DA1275">
            <v>0</v>
          </cell>
          <cell r="DD1275">
            <v>1.1418729133091012</v>
          </cell>
          <cell r="FJ1275">
            <v>61.197283418444378</v>
          </cell>
          <cell r="FK1275">
            <v>0.26300000000000001</v>
          </cell>
          <cell r="FL1275">
            <v>0.84477219361124789</v>
          </cell>
          <cell r="FO1275">
            <v>1</v>
          </cell>
        </row>
        <row r="1276">
          <cell r="A1276">
            <v>571441</v>
          </cell>
          <cell r="C1276" t="str">
            <v>Ames, Steve</v>
          </cell>
          <cell r="Q1276" t="str">
            <v>R</v>
          </cell>
          <cell r="AJ1276">
            <v>5.8093110140504329</v>
          </cell>
          <cell r="AR1276">
            <v>16.8</v>
          </cell>
          <cell r="AS1276">
            <v>0.69602462297204626</v>
          </cell>
          <cell r="AT1276">
            <v>0.43419058500373853</v>
          </cell>
          <cell r="BE1276">
            <v>0.86020694298964051</v>
          </cell>
          <cell r="CP1276">
            <v>28.291666666666668</v>
          </cell>
          <cell r="CV1276">
            <v>87.198318587105632</v>
          </cell>
          <cell r="DA1276">
            <v>7.2727272727272724E-2</v>
          </cell>
          <cell r="DD1276">
            <v>0.88354937126118638</v>
          </cell>
          <cell r="FJ1276">
            <v>42</v>
          </cell>
          <cell r="FK1276">
            <v>0.26300000000000001</v>
          </cell>
          <cell r="FL1276">
            <v>0.77542569175965681</v>
          </cell>
          <cell r="FO1276">
            <v>1</v>
          </cell>
        </row>
        <row r="1277">
          <cell r="A1277">
            <v>571446</v>
          </cell>
          <cell r="C1277" t="str">
            <v>Appel, Mark</v>
          </cell>
          <cell r="Q1277" t="str">
            <v>S</v>
          </cell>
          <cell r="AJ1277">
            <v>5.5821281917501722</v>
          </cell>
          <cell r="AR1277">
            <v>44.400000000000006</v>
          </cell>
          <cell r="AS1277">
            <v>-0.57865133012159131</v>
          </cell>
          <cell r="AT1277">
            <v>0.70008314242543657</v>
          </cell>
          <cell r="BE1277">
            <v>1.1624928522381941</v>
          </cell>
          <cell r="CP1277">
            <v>24.958333333333332</v>
          </cell>
          <cell r="CV1277">
            <v>92.1</v>
          </cell>
          <cell r="DA1277">
            <v>0</v>
          </cell>
          <cell r="DD1277">
            <v>1.0323187563495873</v>
          </cell>
          <cell r="FJ1277">
            <v>111</v>
          </cell>
          <cell r="FK1277">
            <v>0.26300000000000001</v>
          </cell>
          <cell r="FL1277">
            <v>-0.22170430253520435</v>
          </cell>
          <cell r="FO1277">
            <v>0</v>
          </cell>
        </row>
        <row r="1278">
          <cell r="A1278">
            <v>571460</v>
          </cell>
          <cell r="C1278" t="str">
            <v>Baker, Nate</v>
          </cell>
          <cell r="Q1278" t="str">
            <v>R</v>
          </cell>
          <cell r="AJ1278">
            <v>5.7470472588953685</v>
          </cell>
          <cell r="AR1278">
            <v>16.8</v>
          </cell>
          <cell r="AS1278">
            <v>-0.54731341761408625</v>
          </cell>
          <cell r="AT1278">
            <v>0.86774590937014673</v>
          </cell>
          <cell r="BE1278">
            <v>0.96200495015603471</v>
          </cell>
          <cell r="CP1278">
            <v>28.541666666666668</v>
          </cell>
          <cell r="CV1278">
            <v>92.1</v>
          </cell>
          <cell r="DA1278">
            <v>0</v>
          </cell>
          <cell r="DD1278">
            <v>1.0345492995624703</v>
          </cell>
          <cell r="FJ1278">
            <v>42</v>
          </cell>
          <cell r="FK1278">
            <v>0.26300000000000001</v>
          </cell>
          <cell r="FL1278">
            <v>-0.36021834653979024</v>
          </cell>
          <cell r="FO1278">
            <v>1</v>
          </cell>
        </row>
        <row r="1279">
          <cell r="A1279">
            <v>571473</v>
          </cell>
          <cell r="C1279" t="str">
            <v>Baumann, Buddy</v>
          </cell>
          <cell r="Q1279" t="str">
            <v>R</v>
          </cell>
          <cell r="AJ1279">
            <v>4.2155514226749293</v>
          </cell>
          <cell r="AR1279">
            <v>20.096857128771237</v>
          </cell>
          <cell r="AS1279">
            <v>0.56894901863032943</v>
          </cell>
          <cell r="AT1279">
            <v>0.46470609705006366</v>
          </cell>
          <cell r="BE1279">
            <v>0.48172390804403181</v>
          </cell>
          <cell r="CP1279">
            <v>28.541666666666668</v>
          </cell>
          <cell r="CV1279">
            <v>88.295541201614839</v>
          </cell>
          <cell r="DA1279">
            <v>9.6967676767676758E-2</v>
          </cell>
          <cell r="DD1279">
            <v>1.1854509904007509</v>
          </cell>
          <cell r="FJ1279">
            <v>42</v>
          </cell>
          <cell r="FK1279">
            <v>0.26300000000000001</v>
          </cell>
          <cell r="FL1279">
            <v>0.53398861598973857</v>
          </cell>
          <cell r="FO1279">
            <v>1</v>
          </cell>
        </row>
        <row r="1280">
          <cell r="A1280">
            <v>571474</v>
          </cell>
          <cell r="C1280" t="str">
            <v>Baxendale, D.J.</v>
          </cell>
          <cell r="Q1280" t="str">
            <v>S</v>
          </cell>
          <cell r="AJ1280">
            <v>5.6527095213303067</v>
          </cell>
          <cell r="AR1280">
            <v>57.016677464716452</v>
          </cell>
          <cell r="AS1280">
            <v>0.21606162842161727</v>
          </cell>
          <cell r="AT1280">
            <v>0.7867635496585913</v>
          </cell>
          <cell r="BE1280">
            <v>0.89985612859209518</v>
          </cell>
          <cell r="CP1280">
            <v>25.541666666666668</v>
          </cell>
          <cell r="CV1280">
            <v>92.1</v>
          </cell>
          <cell r="DA1280">
            <v>0</v>
          </cell>
          <cell r="DD1280">
            <v>0.95162696676646585</v>
          </cell>
          <cell r="FJ1280">
            <v>142.54169366179113</v>
          </cell>
          <cell r="FK1280">
            <v>0.26300000000000001</v>
          </cell>
          <cell r="FL1280">
            <v>-1.5188484634609145E-2</v>
          </cell>
          <cell r="FO1280">
            <v>0</v>
          </cell>
        </row>
        <row r="1281">
          <cell r="A1281">
            <v>571476</v>
          </cell>
          <cell r="C1281" t="str">
            <v>Beck, Chris</v>
          </cell>
          <cell r="Q1281" t="str">
            <v>S</v>
          </cell>
          <cell r="AJ1281">
            <v>5.3083632721558551</v>
          </cell>
          <cell r="AR1281">
            <v>48.400088694009611</v>
          </cell>
          <cell r="AS1281">
            <v>9.5385897403138117E-2</v>
          </cell>
          <cell r="AT1281">
            <v>0.79679100097852107</v>
          </cell>
          <cell r="BE1281">
            <v>1.0062132715099776</v>
          </cell>
          <cell r="CP1281">
            <v>25.791666666666668</v>
          </cell>
          <cell r="CV1281">
            <v>93.162422362860397</v>
          </cell>
          <cell r="DA1281">
            <v>8.4848484848484854E-2</v>
          </cell>
          <cell r="DD1281">
            <v>0.83256457061399702</v>
          </cell>
          <cell r="FJ1281">
            <v>121.00022173502401</v>
          </cell>
          <cell r="FK1281">
            <v>0.26300000000000001</v>
          </cell>
          <cell r="FL1281">
            <v>0.45799357208786745</v>
          </cell>
          <cell r="FO1281">
            <v>0.17305405157006504</v>
          </cell>
        </row>
        <row r="1282">
          <cell r="A1282">
            <v>571479</v>
          </cell>
          <cell r="C1282" t="str">
            <v>Bellatti, Andrew</v>
          </cell>
          <cell r="Q1282" t="str">
            <v>R</v>
          </cell>
          <cell r="AJ1282">
            <v>4.9613434104647975</v>
          </cell>
          <cell r="AR1282">
            <v>21.103924902376299</v>
          </cell>
          <cell r="AS1282">
            <v>-3.8794691122043902E-2</v>
          </cell>
          <cell r="AT1282">
            <v>0.53855057726886624</v>
          </cell>
          <cell r="BE1282">
            <v>1.0815932046049808</v>
          </cell>
          <cell r="CP1282">
            <v>24.875</v>
          </cell>
          <cell r="CV1282">
            <v>91.42426306445104</v>
          </cell>
          <cell r="DA1282">
            <v>0.42424040404040408</v>
          </cell>
          <cell r="DD1282">
            <v>1.2451978184624055</v>
          </cell>
          <cell r="FJ1282">
            <v>52.759812255940744</v>
          </cell>
          <cell r="FK1282">
            <v>0.26300000000000001</v>
          </cell>
          <cell r="FL1282">
            <v>-0.31450690163743322</v>
          </cell>
          <cell r="FO1282">
            <v>1</v>
          </cell>
        </row>
        <row r="1283">
          <cell r="A1283">
            <v>571499</v>
          </cell>
          <cell r="C1283" t="str">
            <v>Blanke, Mike</v>
          </cell>
          <cell r="Q1283" t="str">
            <v>R</v>
          </cell>
          <cell r="AJ1283">
            <v>8.2636299532130444</v>
          </cell>
          <cell r="AR1283">
            <v>16.8</v>
          </cell>
          <cell r="AS1283">
            <v>-6.5306611496746214E-2</v>
          </cell>
          <cell r="AT1283">
            <v>0.95842888064475407</v>
          </cell>
          <cell r="BE1283">
            <v>1.1037189255989888</v>
          </cell>
          <cell r="CP1283">
            <v>27.708333333333332</v>
          </cell>
          <cell r="CV1283">
            <v>92.1</v>
          </cell>
          <cell r="DA1283">
            <v>0</v>
          </cell>
          <cell r="DD1283">
            <v>1.2354485285075154</v>
          </cell>
          <cell r="FJ1283">
            <v>42</v>
          </cell>
          <cell r="FK1283">
            <v>0.26300000000000001</v>
          </cell>
          <cell r="FL1283">
            <v>1.1872044050095294</v>
          </cell>
          <cell r="FO1283">
            <v>1</v>
          </cell>
        </row>
        <row r="1284">
          <cell r="A1284">
            <v>571500</v>
          </cell>
          <cell r="C1284" t="str">
            <v>Blough, Bryan</v>
          </cell>
          <cell r="Q1284" t="str">
            <v>S</v>
          </cell>
          <cell r="AJ1284">
            <v>6.9526473385957495</v>
          </cell>
          <cell r="AR1284">
            <v>44.400000000000006</v>
          </cell>
          <cell r="AS1284">
            <v>0.72942463423278869</v>
          </cell>
          <cell r="AT1284">
            <v>0.9006796626792456</v>
          </cell>
          <cell r="BE1284">
            <v>0.91493484064540886</v>
          </cell>
          <cell r="CP1284">
            <v>26.875</v>
          </cell>
          <cell r="CV1284">
            <v>92.1</v>
          </cell>
          <cell r="DA1284">
            <v>0</v>
          </cell>
          <cell r="DD1284">
            <v>0.91709899665096684</v>
          </cell>
          <cell r="FJ1284">
            <v>111</v>
          </cell>
          <cell r="FK1284">
            <v>0.26300000000000001</v>
          </cell>
          <cell r="FL1284">
            <v>0.11600404193111344</v>
          </cell>
          <cell r="FO1284">
            <v>6.8278460307862332E-3</v>
          </cell>
        </row>
        <row r="1285">
          <cell r="A1285">
            <v>571510</v>
          </cell>
          <cell r="C1285" t="str">
            <v>Boyd, Matt</v>
          </cell>
          <cell r="Q1285" t="str">
            <v>S</v>
          </cell>
          <cell r="AJ1285">
            <v>4.0951132345077426</v>
          </cell>
          <cell r="AR1285">
            <v>154.32305293484001</v>
          </cell>
          <cell r="AS1285">
            <v>-0.14054884711076518</v>
          </cell>
          <cell r="AT1285">
            <v>0.53772820978280289</v>
          </cell>
          <cell r="BE1285">
            <v>0.67983415961470905</v>
          </cell>
          <cell r="CP1285">
            <v>25.375</v>
          </cell>
          <cell r="CV1285">
            <v>92.58867123931401</v>
          </cell>
          <cell r="DA1285">
            <v>0.72727272727272729</v>
          </cell>
          <cell r="DD1285">
            <v>0.97325278768756462</v>
          </cell>
          <cell r="FJ1285">
            <v>154.32305293484001</v>
          </cell>
          <cell r="FK1285">
            <v>0.26300000000000001</v>
          </cell>
          <cell r="FL1285">
            <v>-5.9573310670972809E-2</v>
          </cell>
          <cell r="FO1285">
            <v>0</v>
          </cell>
        </row>
        <row r="1286">
          <cell r="A1286">
            <v>571511</v>
          </cell>
          <cell r="C1286" t="str">
            <v>Brach, Brett</v>
          </cell>
          <cell r="Q1286" t="str">
            <v>S</v>
          </cell>
          <cell r="AJ1286">
            <v>5.9715489809574285</v>
          </cell>
          <cell r="AR1286">
            <v>44.400000000000006</v>
          </cell>
          <cell r="AS1286">
            <v>-0.362139062809403</v>
          </cell>
          <cell r="AT1286">
            <v>0.88525287751062198</v>
          </cell>
          <cell r="BE1286">
            <v>0.94346007485226535</v>
          </cell>
          <cell r="CP1286">
            <v>28.291666666666668</v>
          </cell>
          <cell r="CV1286">
            <v>92.1</v>
          </cell>
          <cell r="DA1286">
            <v>0</v>
          </cell>
          <cell r="DD1286">
            <v>0.77770755481589804</v>
          </cell>
          <cell r="FJ1286">
            <v>111</v>
          </cell>
          <cell r="FK1286">
            <v>0.26300000000000001</v>
          </cell>
          <cell r="FL1286">
            <v>-0.13740080288008483</v>
          </cell>
          <cell r="FO1286">
            <v>0</v>
          </cell>
        </row>
        <row r="1287">
          <cell r="A1287">
            <v>571512</v>
          </cell>
          <cell r="C1287" t="str">
            <v>Branham, Matt</v>
          </cell>
          <cell r="Q1287" t="str">
            <v>R</v>
          </cell>
          <cell r="AJ1287">
            <v>5.6307714664718898</v>
          </cell>
          <cell r="AR1287">
            <v>17.560720423353082</v>
          </cell>
          <cell r="AS1287">
            <v>-0.51432077243996321</v>
          </cell>
          <cell r="AT1287">
            <v>0.7574899954479386</v>
          </cell>
          <cell r="BE1287">
            <v>0.92110080867296629</v>
          </cell>
          <cell r="CP1287">
            <v>28.791666666666668</v>
          </cell>
          <cell r="CV1287">
            <v>92.1</v>
          </cell>
          <cell r="DA1287">
            <v>0</v>
          </cell>
          <cell r="DD1287">
            <v>1.0246985941902804</v>
          </cell>
          <cell r="FJ1287">
            <v>43.901801058382702</v>
          </cell>
          <cell r="FK1287">
            <v>0.26300000000000001</v>
          </cell>
          <cell r="FL1287">
            <v>-3.0675210159509428E-2</v>
          </cell>
          <cell r="FO1287">
            <v>0.89824538119085173</v>
          </cell>
        </row>
        <row r="1288">
          <cell r="A1288">
            <v>571521</v>
          </cell>
          <cell r="C1288" t="str">
            <v>Brothers, Rex</v>
          </cell>
          <cell r="Q1288" t="str">
            <v>R</v>
          </cell>
          <cell r="AJ1288">
            <v>4.4411067179532155</v>
          </cell>
          <cell r="AR1288">
            <v>18.382902091213335</v>
          </cell>
          <cell r="AS1288">
            <v>0.26491420290276785</v>
          </cell>
          <cell r="AT1288">
            <v>0.83575061082175162</v>
          </cell>
          <cell r="BE1288">
            <v>0.68257941698597924</v>
          </cell>
          <cell r="CP1288">
            <v>28.541666666666668</v>
          </cell>
          <cell r="CV1288">
            <v>93.420925081968278</v>
          </cell>
          <cell r="DA1288">
            <v>4.4060585858585855</v>
          </cell>
          <cell r="DD1288">
            <v>1.248119387799931</v>
          </cell>
          <cell r="FJ1288">
            <v>45.957255228033333</v>
          </cell>
          <cell r="FK1288">
            <v>0.26294050245049355</v>
          </cell>
          <cell r="FL1288">
            <v>0.49626083106597668</v>
          </cell>
          <cell r="FO1288">
            <v>1</v>
          </cell>
        </row>
        <row r="1289">
          <cell r="A1289">
            <v>571527</v>
          </cell>
          <cell r="C1289" t="str">
            <v>Buchanan, David</v>
          </cell>
          <cell r="Q1289" t="str">
            <v>S</v>
          </cell>
          <cell r="AJ1289">
            <v>5.347812122526955</v>
          </cell>
          <cell r="AR1289">
            <v>63.272702090658441</v>
          </cell>
          <cell r="AS1289">
            <v>-2.9687464771348839E-2</v>
          </cell>
          <cell r="AT1289">
            <v>0.35888261317674724</v>
          </cell>
          <cell r="BE1289">
            <v>0.98156979281340717</v>
          </cell>
          <cell r="CP1289">
            <v>27.125</v>
          </cell>
          <cell r="CV1289">
            <v>89.577643646224942</v>
          </cell>
          <cell r="DA1289">
            <v>1.1656545454545455</v>
          </cell>
          <cell r="DD1289">
            <v>0.77002153315937771</v>
          </cell>
          <cell r="FJ1289">
            <v>158.18175522664609</v>
          </cell>
          <cell r="FK1289">
            <v>0.27269018552395208</v>
          </cell>
          <cell r="FL1289">
            <v>0.18146347473792013</v>
          </cell>
          <cell r="FO1289">
            <v>0</v>
          </cell>
        </row>
        <row r="1290">
          <cell r="A1290">
            <v>571539</v>
          </cell>
          <cell r="C1290" t="str">
            <v>Carasiti, Matt</v>
          </cell>
          <cell r="Q1290" t="str">
            <v>R</v>
          </cell>
          <cell r="AJ1290">
            <v>4.9190761084242247</v>
          </cell>
          <cell r="AR1290">
            <v>22.209876414340741</v>
          </cell>
          <cell r="AS1290">
            <v>-2.8957650722450448E-2</v>
          </cell>
          <cell r="AT1290">
            <v>0.53001335672040728</v>
          </cell>
          <cell r="BE1290">
            <v>1.0677424571425065</v>
          </cell>
          <cell r="CP1290">
            <v>24.958333333333332</v>
          </cell>
          <cell r="CV1290">
            <v>94.095541201614836</v>
          </cell>
          <cell r="DA1290">
            <v>3.6363636363636362E-2</v>
          </cell>
          <cell r="DD1290">
            <v>1.0704439562707402</v>
          </cell>
          <cell r="FJ1290">
            <v>55.524691035851852</v>
          </cell>
          <cell r="FK1290">
            <v>0.26300000000000001</v>
          </cell>
          <cell r="FL1290">
            <v>-2.2834308328392804E-2</v>
          </cell>
          <cell r="FO1290">
            <v>1</v>
          </cell>
        </row>
        <row r="1291">
          <cell r="A1291">
            <v>571544</v>
          </cell>
          <cell r="C1291" t="str">
            <v>Carraway, Andrew</v>
          </cell>
          <cell r="Q1291" t="str">
            <v>S</v>
          </cell>
          <cell r="AJ1291">
            <v>6.4809080809299342</v>
          </cell>
          <cell r="AR1291">
            <v>44.022296296296297</v>
          </cell>
          <cell r="AS1291">
            <v>0.52063522421076536</v>
          </cell>
          <cell r="AT1291">
            <v>0.89852586884968</v>
          </cell>
          <cell r="BE1291">
            <v>0.92892504685385779</v>
          </cell>
          <cell r="CP1291">
            <v>29.791666666666668</v>
          </cell>
          <cell r="CV1291">
            <v>92.1</v>
          </cell>
          <cell r="DA1291">
            <v>0</v>
          </cell>
          <cell r="DD1291">
            <v>1.0248648056196543</v>
          </cell>
          <cell r="FJ1291">
            <v>110.05574074074073</v>
          </cell>
          <cell r="FK1291">
            <v>0.26300000000000001</v>
          </cell>
          <cell r="FL1291">
            <v>-1.5145519143410592E-2</v>
          </cell>
          <cell r="FO1291">
            <v>0</v>
          </cell>
        </row>
        <row r="1292">
          <cell r="A1292">
            <v>571547</v>
          </cell>
          <cell r="C1292" t="str">
            <v>Casey, Jarrett</v>
          </cell>
          <cell r="Q1292" t="str">
            <v>R</v>
          </cell>
          <cell r="AJ1292">
            <v>5.8405088182950449</v>
          </cell>
          <cell r="AR1292">
            <v>19.714115424546669</v>
          </cell>
          <cell r="AS1292">
            <v>0.8828620049560939</v>
          </cell>
          <cell r="AT1292">
            <v>0.82043031890105933</v>
          </cell>
          <cell r="BE1292">
            <v>0.78531241434346521</v>
          </cell>
          <cell r="CP1292">
            <v>28.708333333333332</v>
          </cell>
          <cell r="CV1292">
            <v>92.1</v>
          </cell>
          <cell r="DA1292">
            <v>0</v>
          </cell>
          <cell r="DD1292">
            <v>1.0485174566246251</v>
          </cell>
          <cell r="FJ1292">
            <v>49.28528856136667</v>
          </cell>
          <cell r="FK1292">
            <v>0.26300000000000001</v>
          </cell>
          <cell r="FL1292">
            <v>0.34754076807903911</v>
          </cell>
          <cell r="FO1292">
            <v>1</v>
          </cell>
        </row>
        <row r="1293">
          <cell r="A1293">
            <v>571557</v>
          </cell>
          <cell r="C1293" t="str">
            <v>Checo, Mariel</v>
          </cell>
          <cell r="Q1293" t="str">
            <v>R</v>
          </cell>
          <cell r="AJ1293">
            <v>6.965836423063914</v>
          </cell>
          <cell r="AR1293">
            <v>16.8</v>
          </cell>
          <cell r="AS1293">
            <v>-1.3309394343189778</v>
          </cell>
          <cell r="AT1293">
            <v>0.94624831276308285</v>
          </cell>
          <cell r="BE1293">
            <v>1.2285901455259554</v>
          </cell>
          <cell r="CP1293">
            <v>26.708333333333332</v>
          </cell>
          <cell r="CV1293">
            <v>92.1</v>
          </cell>
          <cell r="DA1293">
            <v>0</v>
          </cell>
          <cell r="DD1293">
            <v>1.2711484245994182</v>
          </cell>
          <cell r="FJ1293">
            <v>42</v>
          </cell>
          <cell r="FK1293">
            <v>0.26300000000000001</v>
          </cell>
          <cell r="FL1293">
            <v>-0.97850803770843664</v>
          </cell>
          <cell r="FO1293">
            <v>1</v>
          </cell>
        </row>
        <row r="1294">
          <cell r="A1294">
            <v>571560</v>
          </cell>
          <cell r="C1294" t="str">
            <v>Chism, T.J.</v>
          </cell>
          <cell r="Q1294" t="str">
            <v>R</v>
          </cell>
          <cell r="AJ1294">
            <v>5.2334008768154128</v>
          </cell>
          <cell r="AR1294">
            <v>16.8</v>
          </cell>
          <cell r="AS1294">
            <v>-0.81180363572552705</v>
          </cell>
          <cell r="AT1294">
            <v>0.83182932187100511</v>
          </cell>
          <cell r="BE1294">
            <v>0.66895560620342953</v>
          </cell>
          <cell r="CP1294">
            <v>27.875</v>
          </cell>
          <cell r="CV1294">
            <v>92.1</v>
          </cell>
          <cell r="DA1294">
            <v>0</v>
          </cell>
          <cell r="DD1294">
            <v>1.0504011388608121</v>
          </cell>
          <cell r="FJ1294">
            <v>42</v>
          </cell>
          <cell r="FK1294">
            <v>0.26300000000000001</v>
          </cell>
          <cell r="FL1294">
            <v>5.2747429783431936E-2</v>
          </cell>
          <cell r="FO1294">
            <v>1</v>
          </cell>
        </row>
        <row r="1295">
          <cell r="A1295">
            <v>571561</v>
          </cell>
          <cell r="C1295" t="str">
            <v>Cingrani, Tony</v>
          </cell>
          <cell r="Q1295" t="str">
            <v>R</v>
          </cell>
          <cell r="AJ1295">
            <v>3.938624311526326</v>
          </cell>
          <cell r="AR1295">
            <v>44.568712194859863</v>
          </cell>
          <cell r="AS1295">
            <v>0.28440536831961527</v>
          </cell>
          <cell r="AT1295">
            <v>0.8168511200376698</v>
          </cell>
          <cell r="BE1295">
            <v>0.7633647102664618</v>
          </cell>
          <cell r="CP1295">
            <v>26.958333333333332</v>
          </cell>
          <cell r="CV1295">
            <v>94.140569165216121</v>
          </cell>
          <cell r="DA1295">
            <v>2.7131333333333334</v>
          </cell>
          <cell r="DD1295">
            <v>1.1211029977615226</v>
          </cell>
          <cell r="FJ1295">
            <v>52.5359375029267</v>
          </cell>
          <cell r="FK1295">
            <v>0.26630098417324094</v>
          </cell>
          <cell r="FL1295">
            <v>0.13051607426193287</v>
          </cell>
          <cell r="FO1295">
            <v>1</v>
          </cell>
        </row>
        <row r="1296">
          <cell r="A1296">
            <v>571563</v>
          </cell>
          <cell r="C1296" t="str">
            <v>Clark, Michael</v>
          </cell>
          <cell r="Q1296" t="str">
            <v>R</v>
          </cell>
          <cell r="AJ1296">
            <v>7.9681448897336598</v>
          </cell>
          <cell r="AR1296">
            <v>16.8</v>
          </cell>
          <cell r="AS1296">
            <v>-0.91356225163349858</v>
          </cell>
          <cell r="AT1296">
            <v>0.98153394605651989</v>
          </cell>
          <cell r="BE1296">
            <v>0.94327298033812867</v>
          </cell>
          <cell r="CP1296">
            <v>25.041666666666668</v>
          </cell>
          <cell r="CV1296">
            <v>92.1</v>
          </cell>
          <cell r="DA1296">
            <v>0</v>
          </cell>
          <cell r="DD1296">
            <v>1.1007813627148952</v>
          </cell>
          <cell r="FJ1296">
            <v>42</v>
          </cell>
          <cell r="FK1296">
            <v>0.26300000000000001</v>
          </cell>
          <cell r="FL1296">
            <v>0.63029014059575406</v>
          </cell>
          <cell r="FO1296">
            <v>1</v>
          </cell>
        </row>
        <row r="1297">
          <cell r="A1297">
            <v>571572</v>
          </cell>
          <cell r="C1297" t="str">
            <v>Colon, Joseph</v>
          </cell>
          <cell r="Q1297" t="str">
            <v>R</v>
          </cell>
          <cell r="AJ1297">
            <v>4.6780783356731899</v>
          </cell>
          <cell r="AR1297">
            <v>16.8</v>
          </cell>
          <cell r="AS1297">
            <v>0.41956688472266723</v>
          </cell>
          <cell r="AT1297">
            <v>0.82334780630175586</v>
          </cell>
          <cell r="BE1297">
            <v>1.203876498778532</v>
          </cell>
          <cell r="CP1297">
            <v>26.375</v>
          </cell>
          <cell r="CV1297">
            <v>92.695541201614816</v>
          </cell>
          <cell r="DA1297">
            <v>6.6668686868686877E-2</v>
          </cell>
          <cell r="DD1297">
            <v>1.0222258214307989</v>
          </cell>
          <cell r="FJ1297">
            <v>42</v>
          </cell>
          <cell r="FK1297">
            <v>0.26300000000000001</v>
          </cell>
          <cell r="FL1297">
            <v>0.11039362158499683</v>
          </cell>
          <cell r="FO1297">
            <v>0.83692265626243723</v>
          </cell>
        </row>
        <row r="1298">
          <cell r="A1298">
            <v>571573</v>
          </cell>
          <cell r="C1298" t="str">
            <v>Colvin, Brody</v>
          </cell>
          <cell r="Q1298" t="str">
            <v>S</v>
          </cell>
          <cell r="AJ1298">
            <v>7.6935821716579262</v>
          </cell>
          <cell r="AR1298">
            <v>44.400000000000006</v>
          </cell>
          <cell r="AS1298">
            <v>1.3359658432015147</v>
          </cell>
          <cell r="AT1298">
            <v>0.97297398227255316</v>
          </cell>
          <cell r="BE1298">
            <v>1.1258788795959989</v>
          </cell>
          <cell r="CP1298">
            <v>25.875</v>
          </cell>
          <cell r="CV1298">
            <v>92.1</v>
          </cell>
          <cell r="DA1298">
            <v>0</v>
          </cell>
          <cell r="DD1298">
            <v>0.93350211503794533</v>
          </cell>
          <cell r="FJ1298">
            <v>111</v>
          </cell>
          <cell r="FK1298">
            <v>0.26300000000000001</v>
          </cell>
          <cell r="FL1298">
            <v>-7.2538722890421986E-2</v>
          </cell>
          <cell r="FO1298">
            <v>0</v>
          </cell>
        </row>
        <row r="1299">
          <cell r="A1299">
            <v>571577</v>
          </cell>
          <cell r="C1299" t="str">
            <v>Copeland, Scott</v>
          </cell>
          <cell r="Q1299" t="str">
            <v>S</v>
          </cell>
          <cell r="AJ1299">
            <v>5.2122141681654046</v>
          </cell>
          <cell r="AR1299">
            <v>49.23494574018985</v>
          </cell>
          <cell r="AS1299">
            <v>5.5715088902169016E-2</v>
          </cell>
          <cell r="AT1299">
            <v>0.60364203634414437</v>
          </cell>
          <cell r="BE1299">
            <v>1.2711211429166978</v>
          </cell>
          <cell r="CP1299">
            <v>28.541666666666668</v>
          </cell>
          <cell r="CV1299">
            <v>89.869889617792637</v>
          </cell>
          <cell r="DA1299">
            <v>9.2927272727272733E-2</v>
          </cell>
          <cell r="DD1299">
            <v>0.73085219017213299</v>
          </cell>
          <cell r="FJ1299">
            <v>123.08736435047462</v>
          </cell>
          <cell r="FK1299">
            <v>0.26246167947844701</v>
          </cell>
          <cell r="FL1299">
            <v>0.26635832791302633</v>
          </cell>
          <cell r="FO1299">
            <v>0</v>
          </cell>
        </row>
        <row r="1300">
          <cell r="A1300">
            <v>571578</v>
          </cell>
          <cell r="C1300" t="str">
            <v>Corbin, Patrick</v>
          </cell>
          <cell r="Q1300" t="str">
            <v>S</v>
          </cell>
          <cell r="AJ1300">
            <v>4.4533503405426371</v>
          </cell>
          <cell r="AR1300">
            <v>142.69089453636832</v>
          </cell>
          <cell r="AS1300">
            <v>-0.58592016076385223</v>
          </cell>
          <cell r="AT1300">
            <v>0.66724550288514317</v>
          </cell>
          <cell r="BE1300">
            <v>1.3328795019003046</v>
          </cell>
          <cell r="CP1300">
            <v>26.958333333333332</v>
          </cell>
          <cell r="CV1300">
            <v>93.099141124832713</v>
          </cell>
          <cell r="DA1300">
            <v>3.2282848484848485</v>
          </cell>
          <cell r="DD1300">
            <v>0.91507179567276697</v>
          </cell>
          <cell r="FJ1300">
            <v>142.69089453636832</v>
          </cell>
          <cell r="FK1300">
            <v>0.30160638335305529</v>
          </cell>
          <cell r="FL1300">
            <v>6.0798203987102485E-2</v>
          </cell>
          <cell r="FO1300">
            <v>0</v>
          </cell>
        </row>
        <row r="1301">
          <cell r="A1301">
            <v>571584</v>
          </cell>
          <cell r="C1301" t="str">
            <v>Cotham, Caleb</v>
          </cell>
          <cell r="Q1301" t="str">
            <v>R</v>
          </cell>
          <cell r="AJ1301">
            <v>4.9826566213095385</v>
          </cell>
          <cell r="AR1301">
            <v>18.487016809015696</v>
          </cell>
          <cell r="AS1301">
            <v>-0.48681188342863835</v>
          </cell>
          <cell r="AT1301">
            <v>0.57212922622874685</v>
          </cell>
          <cell r="BE1301">
            <v>1.0541943234512028</v>
          </cell>
          <cell r="CP1301">
            <v>28.625</v>
          </cell>
          <cell r="CV1301">
            <v>91.009833273921089</v>
          </cell>
          <cell r="DA1301">
            <v>0.61818181818181817</v>
          </cell>
          <cell r="DD1301">
            <v>1.0670686921535251</v>
          </cell>
          <cell r="FJ1301">
            <v>46.217542022539234</v>
          </cell>
          <cell r="FK1301">
            <v>0.26300000000000001</v>
          </cell>
          <cell r="FL1301">
            <v>-4.1083678646560075E-2</v>
          </cell>
          <cell r="FO1301">
            <v>1</v>
          </cell>
        </row>
        <row r="1302">
          <cell r="A1302">
            <v>571585</v>
          </cell>
          <cell r="C1302" t="str">
            <v>Cotton, Jamaine</v>
          </cell>
          <cell r="Q1302" t="str">
            <v>R</v>
          </cell>
          <cell r="AJ1302">
            <v>6.5560156390313278</v>
          </cell>
          <cell r="AR1302">
            <v>16.8</v>
          </cell>
          <cell r="AS1302">
            <v>2.5467239118267367E-2</v>
          </cell>
          <cell r="AT1302">
            <v>0.91624676180447462</v>
          </cell>
          <cell r="BE1302">
            <v>1.0959635810511494</v>
          </cell>
          <cell r="CP1302">
            <v>25.791666666666668</v>
          </cell>
          <cell r="CV1302">
            <v>92.1</v>
          </cell>
          <cell r="DA1302">
            <v>0</v>
          </cell>
          <cell r="DD1302">
            <v>0.87179488461949606</v>
          </cell>
          <cell r="FJ1302">
            <v>42</v>
          </cell>
          <cell r="FK1302">
            <v>0.26300000000000001</v>
          </cell>
          <cell r="FL1302">
            <v>0.13554769916796208</v>
          </cell>
          <cell r="FO1302">
            <v>1</v>
          </cell>
        </row>
        <row r="1303">
          <cell r="A1303">
            <v>571588</v>
          </cell>
          <cell r="C1303" t="str">
            <v>Crabbe, Tim</v>
          </cell>
          <cell r="Q1303" t="str">
            <v>R</v>
          </cell>
          <cell r="AJ1303">
            <v>4.6808592963717928</v>
          </cell>
          <cell r="AR1303">
            <v>16.987598574598554</v>
          </cell>
          <cell r="AS1303">
            <v>0.11854289590059974</v>
          </cell>
          <cell r="AT1303">
            <v>0.82231425671920877</v>
          </cell>
          <cell r="BE1303">
            <v>1.0767781375545007</v>
          </cell>
          <cell r="CP1303">
            <v>28.375</v>
          </cell>
          <cell r="CV1303">
            <v>92.1</v>
          </cell>
          <cell r="DA1303">
            <v>0</v>
          </cell>
          <cell r="DD1303">
            <v>1.0088022036566224</v>
          </cell>
          <cell r="FJ1303">
            <v>42.468996436496383</v>
          </cell>
          <cell r="FK1303">
            <v>0.26300000000000001</v>
          </cell>
          <cell r="FL1303">
            <v>0.53566476054272283</v>
          </cell>
          <cell r="FO1303">
            <v>0.51402759613444426</v>
          </cell>
        </row>
        <row r="1304">
          <cell r="A1304">
            <v>571593</v>
          </cell>
          <cell r="C1304" t="str">
            <v>Crowley, Ryan</v>
          </cell>
          <cell r="Q1304" t="str">
            <v>S</v>
          </cell>
          <cell r="AJ1304">
            <v>6.0742633494485032</v>
          </cell>
          <cell r="AR1304">
            <v>44.400000000000006</v>
          </cell>
          <cell r="AS1304">
            <v>-1.2518908602993186</v>
          </cell>
          <cell r="AT1304">
            <v>0.89655574030379415</v>
          </cell>
          <cell r="BE1304">
            <v>0.92320329883766583</v>
          </cell>
          <cell r="CP1304">
            <v>25.625</v>
          </cell>
          <cell r="CV1304">
            <v>92.1</v>
          </cell>
          <cell r="DA1304">
            <v>0</v>
          </cell>
          <cell r="DD1304">
            <v>0.75724659957233054</v>
          </cell>
          <cell r="FJ1304">
            <v>111</v>
          </cell>
          <cell r="FK1304">
            <v>0.26300000000000001</v>
          </cell>
          <cell r="FL1304">
            <v>0.25868908580457023</v>
          </cell>
          <cell r="FO1304">
            <v>0</v>
          </cell>
        </row>
        <row r="1305">
          <cell r="A1305">
            <v>571612</v>
          </cell>
          <cell r="C1305" t="str">
            <v>DeLuca, Evan</v>
          </cell>
          <cell r="Q1305" t="str">
            <v>R</v>
          </cell>
          <cell r="AJ1305">
            <v>7.9989116059573746</v>
          </cell>
          <cell r="AR1305">
            <v>16.8</v>
          </cell>
          <cell r="AS1305">
            <v>-0.92701670040727191</v>
          </cell>
          <cell r="AT1305">
            <v>0.95942223794034898</v>
          </cell>
          <cell r="BE1305">
            <v>1.2511620339870109</v>
          </cell>
          <cell r="CP1305">
            <v>25.291666666666668</v>
          </cell>
          <cell r="CV1305">
            <v>92.1</v>
          </cell>
          <cell r="DA1305">
            <v>0</v>
          </cell>
          <cell r="DD1305">
            <v>1.6204194716739604</v>
          </cell>
          <cell r="FJ1305">
            <v>42</v>
          </cell>
          <cell r="FK1305">
            <v>0.26300000000000001</v>
          </cell>
          <cell r="FL1305">
            <v>1.8896742769213104</v>
          </cell>
          <cell r="FO1305">
            <v>1</v>
          </cell>
        </row>
        <row r="1306">
          <cell r="A1306">
            <v>571616</v>
          </cell>
          <cell r="C1306" t="str">
            <v>Dermody, Matt</v>
          </cell>
          <cell r="Q1306" t="str">
            <v>R</v>
          </cell>
          <cell r="AJ1306">
            <v>5.323638924508546</v>
          </cell>
          <cell r="AR1306">
            <v>22.906903457411723</v>
          </cell>
          <cell r="AS1306">
            <v>-0.20644946280170387</v>
          </cell>
          <cell r="AT1306">
            <v>0.54046119111254431</v>
          </cell>
          <cell r="BE1306">
            <v>1.0786363004872987</v>
          </cell>
          <cell r="CP1306">
            <v>25.958333333333332</v>
          </cell>
          <cell r="CV1306">
            <v>92.1</v>
          </cell>
          <cell r="DA1306">
            <v>0</v>
          </cell>
          <cell r="DD1306">
            <v>0.93408957520100799</v>
          </cell>
          <cell r="FJ1306">
            <v>57.267258643529303</v>
          </cell>
          <cell r="FK1306">
            <v>0.26300000000000001</v>
          </cell>
          <cell r="FL1306">
            <v>0.28566155721308734</v>
          </cell>
          <cell r="FO1306">
            <v>1</v>
          </cell>
        </row>
        <row r="1307">
          <cell r="A1307">
            <v>571621</v>
          </cell>
          <cell r="C1307" t="str">
            <v>Dodson, Zack</v>
          </cell>
          <cell r="Q1307" t="str">
            <v>S</v>
          </cell>
          <cell r="AJ1307">
            <v>5.6629129477790086</v>
          </cell>
          <cell r="AR1307">
            <v>49.739086387703708</v>
          </cell>
          <cell r="AS1307">
            <v>-0.4115543594867821</v>
          </cell>
          <cell r="AT1307">
            <v>0.65609226590023972</v>
          </cell>
          <cell r="BE1307">
            <v>1.2706090209201215</v>
          </cell>
          <cell r="CP1307">
            <v>25.958333333333332</v>
          </cell>
          <cell r="CV1307">
            <v>92.1</v>
          </cell>
          <cell r="DA1307">
            <v>0</v>
          </cell>
          <cell r="DD1307">
            <v>0.77052257744073693</v>
          </cell>
          <cell r="FJ1307">
            <v>124.34771596925927</v>
          </cell>
          <cell r="FK1307">
            <v>0.26300000000000001</v>
          </cell>
          <cell r="FL1307">
            <v>-0.32378697750435259</v>
          </cell>
          <cell r="FO1307">
            <v>0</v>
          </cell>
        </row>
        <row r="1308">
          <cell r="A1308">
            <v>571625</v>
          </cell>
          <cell r="C1308" t="str">
            <v>Doran, Bobby</v>
          </cell>
          <cell r="Q1308" t="str">
            <v>S</v>
          </cell>
          <cell r="AJ1308">
            <v>6.4092629646433696</v>
          </cell>
          <cell r="AR1308">
            <v>46.4878696898027</v>
          </cell>
          <cell r="AS1308">
            <v>0.76671759219447766</v>
          </cell>
          <cell r="AT1308">
            <v>0.88540460657166675</v>
          </cell>
          <cell r="BE1308">
            <v>1.2211401133414626</v>
          </cell>
          <cell r="CP1308">
            <v>27.291666666666668</v>
          </cell>
          <cell r="CV1308">
            <v>92.1</v>
          </cell>
          <cell r="DA1308">
            <v>0</v>
          </cell>
          <cell r="DD1308">
            <v>0.937709114919137</v>
          </cell>
          <cell r="FJ1308">
            <v>116.21967422450675</v>
          </cell>
          <cell r="FK1308">
            <v>0.26300000000000001</v>
          </cell>
          <cell r="FL1308">
            <v>6.2183516962936961E-2</v>
          </cell>
          <cell r="FO1308">
            <v>0</v>
          </cell>
        </row>
        <row r="1309">
          <cell r="A1309">
            <v>571626</v>
          </cell>
          <cell r="C1309" t="str">
            <v>Dorris, Nathan</v>
          </cell>
          <cell r="Q1309" t="str">
            <v>S</v>
          </cell>
          <cell r="AJ1309">
            <v>7.2094237973908823</v>
          </cell>
          <cell r="AR1309">
            <v>44.400000000000006</v>
          </cell>
          <cell r="AS1309">
            <v>-0.2052739107685424</v>
          </cell>
          <cell r="AT1309">
            <v>0.79200637787677541</v>
          </cell>
          <cell r="BE1309">
            <v>1.0379452240557148</v>
          </cell>
          <cell r="CP1309">
            <v>25.541666666666668</v>
          </cell>
          <cell r="CV1309">
            <v>92.1</v>
          </cell>
          <cell r="DA1309">
            <v>0</v>
          </cell>
          <cell r="DD1309">
            <v>1.0004009273406467</v>
          </cell>
          <cell r="FJ1309">
            <v>111</v>
          </cell>
          <cell r="FK1309">
            <v>0.26300000000000001</v>
          </cell>
          <cell r="FL1309">
            <v>-0.15721219535289441</v>
          </cell>
          <cell r="FO1309">
            <v>0.37729232768443166</v>
          </cell>
        </row>
        <row r="1310">
          <cell r="A1310">
            <v>571628</v>
          </cell>
          <cell r="C1310" t="str">
            <v>Dott, Aaron</v>
          </cell>
          <cell r="Q1310" t="str">
            <v>R</v>
          </cell>
          <cell r="AJ1310">
            <v>5.5736162678511416</v>
          </cell>
          <cell r="AR1310">
            <v>16.8</v>
          </cell>
          <cell r="AS1310">
            <v>0.48956694409469609</v>
          </cell>
          <cell r="AT1310">
            <v>0.9434189139176048</v>
          </cell>
          <cell r="BE1310">
            <v>1.2857209942885508</v>
          </cell>
          <cell r="CP1310">
            <v>28.125</v>
          </cell>
          <cell r="CV1310">
            <v>92.1</v>
          </cell>
          <cell r="DA1310">
            <v>0</v>
          </cell>
          <cell r="DD1310">
            <v>1.0267862634588416</v>
          </cell>
          <cell r="FJ1310">
            <v>42</v>
          </cell>
          <cell r="FK1310">
            <v>0.26300000000000001</v>
          </cell>
          <cell r="FL1310">
            <v>-0.63534047061155241</v>
          </cell>
          <cell r="FO1310">
            <v>1</v>
          </cell>
        </row>
        <row r="1311">
          <cell r="A1311">
            <v>571638</v>
          </cell>
          <cell r="C1311" t="str">
            <v>Dykstra, James</v>
          </cell>
          <cell r="Q1311" t="str">
            <v>S</v>
          </cell>
          <cell r="AJ1311">
            <v>5.9156853874686561</v>
          </cell>
          <cell r="AR1311">
            <v>49.169080781646102</v>
          </cell>
          <cell r="AS1311">
            <v>-0.42825074037947308</v>
          </cell>
          <cell r="AT1311">
            <v>0.57343073875647632</v>
          </cell>
          <cell r="BE1311">
            <v>1.3648047467673758</v>
          </cell>
          <cell r="CP1311">
            <v>25.625</v>
          </cell>
          <cell r="CV1311">
            <v>92.1</v>
          </cell>
          <cell r="DA1311">
            <v>0</v>
          </cell>
          <cell r="DD1311">
            <v>0.83262120957988794</v>
          </cell>
          <cell r="FJ1311">
            <v>122.92270195411524</v>
          </cell>
          <cell r="FK1311">
            <v>0.26300000000000001</v>
          </cell>
          <cell r="FL1311">
            <v>-7.2223506630414824E-2</v>
          </cell>
          <cell r="FO1311">
            <v>0</v>
          </cell>
        </row>
        <row r="1312">
          <cell r="A1312">
            <v>571639</v>
          </cell>
          <cell r="C1312" t="str">
            <v>Dziedzic, Jonathan</v>
          </cell>
          <cell r="Q1312" t="str">
            <v>S</v>
          </cell>
          <cell r="AJ1312">
            <v>5.8712354831231384</v>
          </cell>
          <cell r="AR1312">
            <v>55.382571189357833</v>
          </cell>
          <cell r="AS1312">
            <v>0.67954889637994231</v>
          </cell>
          <cell r="AT1312">
            <v>0.78653588392174356</v>
          </cell>
          <cell r="BE1312">
            <v>0.65464417873035152</v>
          </cell>
          <cell r="CP1312">
            <v>25.375</v>
          </cell>
          <cell r="CV1312">
            <v>92.1</v>
          </cell>
          <cell r="DA1312">
            <v>0</v>
          </cell>
          <cell r="DD1312">
            <v>1.0065824928686657</v>
          </cell>
          <cell r="FJ1312">
            <v>138.45642797339457</v>
          </cell>
          <cell r="FK1312">
            <v>0.26300000000000001</v>
          </cell>
          <cell r="FL1312">
            <v>0.1873766655873941</v>
          </cell>
          <cell r="FO1312">
            <v>0</v>
          </cell>
        </row>
        <row r="1313">
          <cell r="A1313">
            <v>571648</v>
          </cell>
          <cell r="C1313" t="str">
            <v>Encinosa, E.J.</v>
          </cell>
          <cell r="Q1313" t="str">
            <v>R</v>
          </cell>
          <cell r="AJ1313">
            <v>7.5254428763741297</v>
          </cell>
          <cell r="AR1313">
            <v>16.8</v>
          </cell>
          <cell r="AS1313">
            <v>-9.0865007840981449E-2</v>
          </cell>
          <cell r="AT1313">
            <v>0.77147044204280446</v>
          </cell>
          <cell r="BE1313">
            <v>1.2910311191050214</v>
          </cell>
          <cell r="CP1313">
            <v>24.875</v>
          </cell>
          <cell r="CV1313">
            <v>92.1</v>
          </cell>
          <cell r="DA1313">
            <v>0</v>
          </cell>
          <cell r="DD1313">
            <v>1.135618361654211</v>
          </cell>
          <cell r="FJ1313">
            <v>42</v>
          </cell>
          <cell r="FK1313">
            <v>0.26300000000000001</v>
          </cell>
          <cell r="FL1313">
            <v>-9.7092836898479445E-2</v>
          </cell>
          <cell r="FO1313">
            <v>1</v>
          </cell>
        </row>
        <row r="1314">
          <cell r="A1314">
            <v>571656</v>
          </cell>
          <cell r="C1314" t="str">
            <v>Farmer, Buck</v>
          </cell>
          <cell r="Q1314" t="str">
            <v>S</v>
          </cell>
          <cell r="AJ1314">
            <v>5.0138309561933925</v>
          </cell>
          <cell r="AR1314">
            <v>77.246174178373082</v>
          </cell>
          <cell r="AS1314">
            <v>-0.837841063152726</v>
          </cell>
          <cell r="AT1314">
            <v>0.53153085777637332</v>
          </cell>
          <cell r="BE1314">
            <v>1.0167610392138791</v>
          </cell>
          <cell r="CP1314">
            <v>25.375</v>
          </cell>
          <cell r="CV1314">
            <v>91.75225194175313</v>
          </cell>
          <cell r="DA1314">
            <v>0.39798181818181821</v>
          </cell>
          <cell r="DD1314">
            <v>0.98437767578656332</v>
          </cell>
          <cell r="FJ1314">
            <v>143.40895372579604</v>
          </cell>
          <cell r="FK1314">
            <v>0.26269119612555786</v>
          </cell>
          <cell r="FL1314">
            <v>-0.21341429391391087</v>
          </cell>
          <cell r="FO1314">
            <v>0</v>
          </cell>
        </row>
        <row r="1315">
          <cell r="A1315">
            <v>571660</v>
          </cell>
          <cell r="C1315" t="str">
            <v>Faulk, Kenny</v>
          </cell>
          <cell r="Q1315" t="str">
            <v>R</v>
          </cell>
          <cell r="AJ1315">
            <v>5.0965506301812837</v>
          </cell>
          <cell r="AR1315">
            <v>16.8</v>
          </cell>
          <cell r="AS1315">
            <v>0.27161909207771928</v>
          </cell>
          <cell r="AT1315">
            <v>0.88551309023169211</v>
          </cell>
          <cell r="BE1315">
            <v>0.6107999897441625</v>
          </cell>
          <cell r="CP1315">
            <v>29.125</v>
          </cell>
          <cell r="CV1315">
            <v>92.1</v>
          </cell>
          <cell r="DA1315">
            <v>0</v>
          </cell>
          <cell r="DD1315">
            <v>1.3420907816920329</v>
          </cell>
          <cell r="FJ1315">
            <v>42</v>
          </cell>
          <cell r="FK1315">
            <v>0.26300000000000001</v>
          </cell>
          <cell r="FL1315">
            <v>-1.0740304501712612</v>
          </cell>
          <cell r="FO1315">
            <v>1</v>
          </cell>
        </row>
        <row r="1316">
          <cell r="A1316">
            <v>571666</v>
          </cell>
          <cell r="C1316" t="str">
            <v>Fiers, Mike</v>
          </cell>
          <cell r="Q1316" t="str">
            <v>S</v>
          </cell>
          <cell r="AJ1316">
            <v>4.4543546366041289</v>
          </cell>
          <cell r="AR1316">
            <v>150.56982615632714</v>
          </cell>
          <cell r="AS1316">
            <v>0.15244260911165189</v>
          </cell>
          <cell r="AT1316">
            <v>0.52190648615255186</v>
          </cell>
          <cell r="BE1316">
            <v>0.93024653741063246</v>
          </cell>
          <cell r="CP1316">
            <v>31.041666666666668</v>
          </cell>
          <cell r="CV1316">
            <v>89.383190822323115</v>
          </cell>
          <cell r="DA1316">
            <v>3.2101030303030305</v>
          </cell>
          <cell r="DD1316">
            <v>1.1155829370217818</v>
          </cell>
          <cell r="FJ1316">
            <v>150.56982615632714</v>
          </cell>
          <cell r="FK1316">
            <v>0.2508811335039825</v>
          </cell>
          <cell r="FL1316">
            <v>0.13452785645729579</v>
          </cell>
          <cell r="FO1316">
            <v>0</v>
          </cell>
        </row>
        <row r="1317">
          <cell r="A1317">
            <v>571667</v>
          </cell>
          <cell r="C1317" t="str">
            <v>Firth, Scott</v>
          </cell>
          <cell r="Q1317" t="str">
            <v>R</v>
          </cell>
          <cell r="AJ1317">
            <v>7.7529983631794277</v>
          </cell>
          <cell r="AR1317">
            <v>16.8</v>
          </cell>
          <cell r="AS1317">
            <v>0.25401665744603313</v>
          </cell>
          <cell r="AT1317">
            <v>0.90413570172855762</v>
          </cell>
          <cell r="BE1317">
            <v>0.86350319416910282</v>
          </cell>
          <cell r="CP1317">
            <v>25.458333333333332</v>
          </cell>
          <cell r="CV1317">
            <v>92.1</v>
          </cell>
          <cell r="DA1317">
            <v>0</v>
          </cell>
          <cell r="DD1317">
            <v>1.1035355688217861</v>
          </cell>
          <cell r="FJ1317">
            <v>42</v>
          </cell>
          <cell r="FK1317">
            <v>0.26300000000000001</v>
          </cell>
          <cell r="FL1317">
            <v>-0.18655397907959714</v>
          </cell>
          <cell r="FO1317">
            <v>1</v>
          </cell>
        </row>
        <row r="1318">
          <cell r="A1318">
            <v>571670</v>
          </cell>
          <cell r="C1318" t="str">
            <v>Floro, Dylan</v>
          </cell>
          <cell r="Q1318" t="str">
            <v>R</v>
          </cell>
          <cell r="AJ1318">
            <v>4.3551920099136794</v>
          </cell>
          <cell r="AR1318">
            <v>25.137180185417662</v>
          </cell>
          <cell r="AS1318">
            <v>-0.36039534776156096</v>
          </cell>
          <cell r="AT1318">
            <v>0.44426949325475329</v>
          </cell>
          <cell r="BE1318">
            <v>1.2366576499527007</v>
          </cell>
          <cell r="CP1318">
            <v>25.541666666666668</v>
          </cell>
          <cell r="CV1318">
            <v>91.195541201614844</v>
          </cell>
          <cell r="DA1318">
            <v>0.27272727272727271</v>
          </cell>
          <cell r="DD1318">
            <v>0.7932620427493996</v>
          </cell>
          <cell r="FJ1318">
            <v>62.842950463544156</v>
          </cell>
          <cell r="FK1318">
            <v>0.26300000000000001</v>
          </cell>
          <cell r="FL1318">
            <v>2.6744621075864367E-2</v>
          </cell>
          <cell r="FO1318">
            <v>0.54210459472079942</v>
          </cell>
        </row>
        <row r="1319">
          <cell r="A1319">
            <v>571676</v>
          </cell>
          <cell r="C1319" t="str">
            <v>Frankoff, Seth</v>
          </cell>
          <cell r="Q1319" t="str">
            <v>R</v>
          </cell>
          <cell r="AJ1319">
            <v>4.6689825120014437</v>
          </cell>
          <cell r="AR1319">
            <v>20.197302030640003</v>
          </cell>
          <cell r="AS1319">
            <v>-0.23342328984645239</v>
          </cell>
          <cell r="AT1319">
            <v>0.55249327251675528</v>
          </cell>
          <cell r="BE1319">
            <v>1.3181980419078942</v>
          </cell>
          <cell r="CP1319">
            <v>27.875</v>
          </cell>
          <cell r="CV1319">
            <v>92.1</v>
          </cell>
          <cell r="DA1319">
            <v>0</v>
          </cell>
          <cell r="DD1319">
            <v>1.0372948026970565</v>
          </cell>
          <cell r="FJ1319">
            <v>50.493255076600008</v>
          </cell>
          <cell r="FK1319">
            <v>0.26300000000000001</v>
          </cell>
          <cell r="FL1319">
            <v>-0.14950198219040164</v>
          </cell>
          <cell r="FO1319">
            <v>0.77691691267934804</v>
          </cell>
        </row>
        <row r="1320">
          <cell r="A1320">
            <v>571687</v>
          </cell>
          <cell r="C1320" t="str">
            <v>Gardeck, Ian</v>
          </cell>
          <cell r="Q1320" t="str">
            <v>R</v>
          </cell>
          <cell r="AJ1320">
            <v>5.4356405535926404</v>
          </cell>
          <cell r="AR1320">
            <v>22.828306591066671</v>
          </cell>
          <cell r="AS1320">
            <v>0.14738625937120939</v>
          </cell>
          <cell r="AT1320">
            <v>0.82219111502628439</v>
          </cell>
          <cell r="BE1320">
            <v>1.2825540245990705</v>
          </cell>
          <cell r="CP1320">
            <v>25.625</v>
          </cell>
          <cell r="CV1320">
            <v>92.1</v>
          </cell>
          <cell r="DA1320">
            <v>0</v>
          </cell>
          <cell r="DD1320">
            <v>1.2247262357596431</v>
          </cell>
          <cell r="FJ1320">
            <v>57.070766477666673</v>
          </cell>
          <cell r="FK1320">
            <v>0.26300000000000001</v>
          </cell>
          <cell r="FL1320">
            <v>-0.24902109968762146</v>
          </cell>
          <cell r="FO1320">
            <v>1</v>
          </cell>
        </row>
        <row r="1321">
          <cell r="A1321">
            <v>571688</v>
          </cell>
          <cell r="C1321" t="str">
            <v>Gardner, Joe</v>
          </cell>
          <cell r="Q1321" t="str">
            <v>S</v>
          </cell>
          <cell r="AJ1321">
            <v>5.9245940104368051</v>
          </cell>
          <cell r="AR1321">
            <v>44.400000000000006</v>
          </cell>
          <cell r="AS1321">
            <v>0.53859112349760685</v>
          </cell>
          <cell r="AT1321">
            <v>0.94776412325154624</v>
          </cell>
          <cell r="BE1321">
            <v>1.2472783489926336</v>
          </cell>
          <cell r="CP1321">
            <v>28.291666666666668</v>
          </cell>
          <cell r="CV1321">
            <v>92.1</v>
          </cell>
          <cell r="DA1321">
            <v>0</v>
          </cell>
          <cell r="DD1321">
            <v>0.88569778666844989</v>
          </cell>
          <cell r="FJ1321">
            <v>111</v>
          </cell>
          <cell r="FK1321">
            <v>0.26300000000000001</v>
          </cell>
          <cell r="FL1321">
            <v>-0.60187231203966274</v>
          </cell>
          <cell r="FO1321">
            <v>1.6329702202690144E-2</v>
          </cell>
        </row>
        <row r="1322">
          <cell r="A1322">
            <v>571699</v>
          </cell>
          <cell r="C1322" t="str">
            <v>Gerritse, Brett</v>
          </cell>
          <cell r="Q1322" t="str">
            <v>S</v>
          </cell>
          <cell r="AJ1322">
            <v>6.2047706520467933</v>
          </cell>
          <cell r="AR1322">
            <v>44.400000000000006</v>
          </cell>
          <cell r="AS1322">
            <v>-0.523004199324686</v>
          </cell>
          <cell r="AT1322">
            <v>0.79384642056478683</v>
          </cell>
          <cell r="BE1322">
            <v>1.4137130335098913</v>
          </cell>
          <cell r="CP1322">
            <v>25.291666666666668</v>
          </cell>
          <cell r="CV1322">
            <v>92.1</v>
          </cell>
          <cell r="DA1322">
            <v>0</v>
          </cell>
          <cell r="DD1322">
            <v>0.84259513844466449</v>
          </cell>
          <cell r="FJ1322">
            <v>111</v>
          </cell>
          <cell r="FK1322">
            <v>0.26300000000000001</v>
          </cell>
          <cell r="FL1322">
            <v>-0.20232627477373086</v>
          </cell>
          <cell r="FO1322">
            <v>0.14723134945902727</v>
          </cell>
        </row>
        <row r="1323">
          <cell r="A1323">
            <v>571704</v>
          </cell>
          <cell r="C1323" t="str">
            <v>Giles, Ken</v>
          </cell>
          <cell r="Q1323" t="str">
            <v>R</v>
          </cell>
          <cell r="AJ1323">
            <v>3.1456195061087753</v>
          </cell>
          <cell r="AR1323">
            <v>57.138147938148151</v>
          </cell>
          <cell r="AS1323">
            <v>0.36725085609800828</v>
          </cell>
          <cell r="AT1323">
            <v>0.75808669087767999</v>
          </cell>
          <cell r="BE1323">
            <v>1.04088719312734</v>
          </cell>
          <cell r="CP1323">
            <v>25.791666666666668</v>
          </cell>
          <cell r="CV1323">
            <v>95.566241736449072</v>
          </cell>
          <cell r="DA1323">
            <v>2.9454545454545458</v>
          </cell>
          <cell r="DD1323">
            <v>1.4678742619726388</v>
          </cell>
          <cell r="FJ1323">
            <v>57.138147938148151</v>
          </cell>
          <cell r="FK1323">
            <v>0.26300000000000001</v>
          </cell>
          <cell r="FL1323">
            <v>5.820199201452015E-2</v>
          </cell>
          <cell r="FO1323">
            <v>1</v>
          </cell>
        </row>
        <row r="1324">
          <cell r="A1324">
            <v>571706</v>
          </cell>
          <cell r="C1324" t="str">
            <v>Gillheeney, James</v>
          </cell>
          <cell r="Q1324" t="str">
            <v>S</v>
          </cell>
          <cell r="AJ1324">
            <v>5.3254454612003785</v>
          </cell>
          <cell r="AR1324">
            <v>46.577466490363456</v>
          </cell>
          <cell r="AS1324">
            <v>-8.7079330026054256E-3</v>
          </cell>
          <cell r="AT1324">
            <v>0.67268565471793629</v>
          </cell>
          <cell r="BE1324">
            <v>0.58133226157914519</v>
          </cell>
          <cell r="CP1324">
            <v>28.625</v>
          </cell>
          <cell r="CV1324">
            <v>92.1</v>
          </cell>
          <cell r="DA1324">
            <v>0</v>
          </cell>
          <cell r="DD1324">
            <v>0.94658835635722061</v>
          </cell>
          <cell r="FJ1324">
            <v>116.44366622590863</v>
          </cell>
          <cell r="FK1324">
            <v>0.26300000000000001</v>
          </cell>
          <cell r="FL1324">
            <v>-0.2427076795981237</v>
          </cell>
          <cell r="FO1324">
            <v>0</v>
          </cell>
        </row>
        <row r="1325">
          <cell r="A1325">
            <v>571707</v>
          </cell>
          <cell r="C1325" t="str">
            <v>Gilliam, Robert</v>
          </cell>
          <cell r="Q1325" t="str">
            <v>S</v>
          </cell>
          <cell r="AJ1325">
            <v>6.3264930046218115</v>
          </cell>
          <cell r="AR1325">
            <v>44.400000000000006</v>
          </cell>
          <cell r="AS1325">
            <v>0.35429036217611781</v>
          </cell>
          <cell r="AT1325">
            <v>0.97395479168327581</v>
          </cell>
          <cell r="BE1325">
            <v>0.56147973533271756</v>
          </cell>
          <cell r="CP1325">
            <v>28.625</v>
          </cell>
          <cell r="CV1325">
            <v>92.1</v>
          </cell>
          <cell r="DA1325">
            <v>0</v>
          </cell>
          <cell r="DD1325">
            <v>1.091824812451869</v>
          </cell>
          <cell r="FJ1325">
            <v>111</v>
          </cell>
          <cell r="FK1325">
            <v>0.26300000000000001</v>
          </cell>
          <cell r="FL1325">
            <v>0.19865746054212291</v>
          </cell>
          <cell r="FO1325">
            <v>0</v>
          </cell>
        </row>
        <row r="1326">
          <cell r="A1326">
            <v>571710</v>
          </cell>
          <cell r="C1326" t="str">
            <v>Givens, Mychal</v>
          </cell>
          <cell r="Q1326" t="str">
            <v>R</v>
          </cell>
          <cell r="AJ1326">
            <v>3.6066931891653313</v>
          </cell>
          <cell r="AR1326">
            <v>64.674641499222162</v>
          </cell>
          <cell r="AS1326">
            <v>0.74938954182339834</v>
          </cell>
          <cell r="AT1326">
            <v>0.7454115032630676</v>
          </cell>
          <cell r="BE1326">
            <v>1.1161487432640524</v>
          </cell>
          <cell r="CP1326">
            <v>26.125</v>
          </cell>
          <cell r="CV1326">
            <v>92.806536071906962</v>
          </cell>
          <cell r="DA1326">
            <v>1.5212141414141414</v>
          </cell>
          <cell r="DD1326">
            <v>1.3669686012399493</v>
          </cell>
          <cell r="FJ1326">
            <v>64.674641499222162</v>
          </cell>
          <cell r="FK1326">
            <v>0.26300000000000001</v>
          </cell>
          <cell r="FL1326">
            <v>-4.5099016665305506E-3</v>
          </cell>
          <cell r="FO1326">
            <v>1</v>
          </cell>
        </row>
        <row r="1327">
          <cell r="A1327">
            <v>571719</v>
          </cell>
          <cell r="C1327" t="str">
            <v>Gorski, Darin</v>
          </cell>
          <cell r="Q1327" t="str">
            <v>S</v>
          </cell>
          <cell r="AJ1327">
            <v>5.7887553864841585</v>
          </cell>
          <cell r="AR1327">
            <v>45.354274974955445</v>
          </cell>
          <cell r="AS1327">
            <v>-0.24605882705676041</v>
          </cell>
          <cell r="AT1327">
            <v>0.66028999580811831</v>
          </cell>
          <cell r="BE1327">
            <v>0.72496463043133752</v>
          </cell>
          <cell r="CP1327">
            <v>28.708333333333332</v>
          </cell>
          <cell r="CV1327">
            <v>92.1</v>
          </cell>
          <cell r="DA1327">
            <v>0</v>
          </cell>
          <cell r="DD1327">
            <v>1.0339330496544805</v>
          </cell>
          <cell r="FJ1327">
            <v>113.3856874373886</v>
          </cell>
          <cell r="FK1327">
            <v>0.26300000000000001</v>
          </cell>
          <cell r="FL1327">
            <v>0.20663315696855719</v>
          </cell>
          <cell r="FO1327">
            <v>0</v>
          </cell>
        </row>
        <row r="1328">
          <cell r="A1328">
            <v>571727</v>
          </cell>
          <cell r="C1328" t="str">
            <v>Griggs, Scott</v>
          </cell>
          <cell r="Q1328" t="str">
            <v>R</v>
          </cell>
          <cell r="AJ1328">
            <v>5.8460433892649339</v>
          </cell>
          <cell r="AR1328">
            <v>17.884152895985189</v>
          </cell>
          <cell r="AS1328">
            <v>0.26193135616736651</v>
          </cell>
          <cell r="AT1328">
            <v>0.8815098159590451</v>
          </cell>
          <cell r="BE1328">
            <v>1.3726473707158466</v>
          </cell>
          <cell r="CP1328">
            <v>25.125</v>
          </cell>
          <cell r="CV1328">
            <v>92.1</v>
          </cell>
          <cell r="DA1328">
            <v>0</v>
          </cell>
          <cell r="DD1328">
            <v>1.0807133400424096</v>
          </cell>
          <cell r="FJ1328">
            <v>44.710382239962968</v>
          </cell>
          <cell r="FK1328">
            <v>0.26300000000000001</v>
          </cell>
          <cell r="FL1328">
            <v>-5.8858078582690126E-2</v>
          </cell>
          <cell r="FO1328">
            <v>1</v>
          </cell>
        </row>
        <row r="1329">
          <cell r="A1329">
            <v>571729</v>
          </cell>
          <cell r="C1329" t="str">
            <v>Grundy, Jerad</v>
          </cell>
          <cell r="Q1329" t="str">
            <v>R</v>
          </cell>
          <cell r="AJ1329">
            <v>7.3195964462928629</v>
          </cell>
          <cell r="AR1329">
            <v>16.8</v>
          </cell>
          <cell r="AS1329">
            <v>-0.82682617691841431</v>
          </cell>
          <cell r="AT1329">
            <v>0.80288852161742397</v>
          </cell>
          <cell r="BE1329">
            <v>0.88687752373198603</v>
          </cell>
          <cell r="CP1329">
            <v>25.791666666666668</v>
          </cell>
          <cell r="CV1329">
            <v>92.1</v>
          </cell>
          <cell r="DA1329">
            <v>0</v>
          </cell>
          <cell r="DD1329">
            <v>0.95376163624571175</v>
          </cell>
          <cell r="FJ1329">
            <v>42</v>
          </cell>
          <cell r="FK1329">
            <v>0.26300000000000001</v>
          </cell>
          <cell r="FL1329">
            <v>-0.25977663290204722</v>
          </cell>
          <cell r="FO1329">
            <v>0.56188811717887055</v>
          </cell>
        </row>
        <row r="1330">
          <cell r="A1330">
            <v>571733</v>
          </cell>
          <cell r="C1330" t="str">
            <v>Hagan, Sean</v>
          </cell>
          <cell r="Q1330" t="str">
            <v>R</v>
          </cell>
          <cell r="AJ1330">
            <v>6.9620118749477111</v>
          </cell>
          <cell r="AR1330">
            <v>17.346172741001482</v>
          </cell>
          <cell r="AS1330">
            <v>1.9690684556696292</v>
          </cell>
          <cell r="AT1330">
            <v>0.8597715610088531</v>
          </cell>
          <cell r="BE1330">
            <v>1.2602085864584902</v>
          </cell>
          <cell r="CP1330">
            <v>25.291666666666668</v>
          </cell>
          <cell r="CV1330">
            <v>92.1</v>
          </cell>
          <cell r="DA1330">
            <v>0</v>
          </cell>
          <cell r="DD1330">
            <v>0.93578646745179683</v>
          </cell>
          <cell r="FJ1330">
            <v>43.365431852503704</v>
          </cell>
          <cell r="FK1330">
            <v>0.26300000000000001</v>
          </cell>
          <cell r="FL1330">
            <v>-0.17159986408409764</v>
          </cell>
          <cell r="FO1330">
            <v>1</v>
          </cell>
        </row>
        <row r="1331">
          <cell r="A1331">
            <v>571735</v>
          </cell>
          <cell r="C1331" t="str">
            <v>Hale, David</v>
          </cell>
          <cell r="Q1331" t="str">
            <v>S</v>
          </cell>
          <cell r="AJ1331">
            <v>5.4575671459589037</v>
          </cell>
          <cell r="AR1331">
            <v>47.616016902823318</v>
          </cell>
          <cell r="AS1331">
            <v>-0.34427301013041867</v>
          </cell>
          <cell r="AT1331">
            <v>0.41721678788083744</v>
          </cell>
          <cell r="BE1331">
            <v>1.0216643076341025</v>
          </cell>
          <cell r="CP1331">
            <v>28.791666666666668</v>
          </cell>
          <cell r="CV1331">
            <v>89.870484967346087</v>
          </cell>
          <cell r="DA1331">
            <v>1.082830303030303</v>
          </cell>
          <cell r="DD1331">
            <v>0.83520068730877517</v>
          </cell>
          <cell r="FJ1331">
            <v>119.04004225705829</v>
          </cell>
          <cell r="FK1331">
            <v>0.25363150710679594</v>
          </cell>
          <cell r="FL1331">
            <v>0.17019276260531613</v>
          </cell>
          <cell r="FO1331">
            <v>0</v>
          </cell>
        </row>
        <row r="1332">
          <cell r="A1332">
            <v>571736</v>
          </cell>
          <cell r="C1332" t="str">
            <v>Hall, Brooks</v>
          </cell>
          <cell r="Q1332" t="str">
            <v>S</v>
          </cell>
          <cell r="AJ1332">
            <v>5.3264415048260032</v>
          </cell>
          <cell r="AR1332">
            <v>58.669018855846275</v>
          </cell>
          <cell r="AS1332">
            <v>-0.39920655153129991</v>
          </cell>
          <cell r="AT1332">
            <v>0.62837317873569032</v>
          </cell>
          <cell r="BE1332">
            <v>1.3178601417176208</v>
          </cell>
          <cell r="CP1332">
            <v>26.041666666666668</v>
          </cell>
          <cell r="CV1332">
            <v>92.1</v>
          </cell>
          <cell r="DA1332">
            <v>0</v>
          </cell>
          <cell r="DD1332">
            <v>0.81283731960221595</v>
          </cell>
          <cell r="FJ1332">
            <v>146.67254713961569</v>
          </cell>
          <cell r="FK1332">
            <v>0.26300000000000001</v>
          </cell>
          <cell r="FL1332">
            <v>-8.8737969116756465E-2</v>
          </cell>
          <cell r="FO1332">
            <v>0.29197997154125654</v>
          </cell>
        </row>
        <row r="1333">
          <cell r="A1333">
            <v>571746</v>
          </cell>
          <cell r="C1333" t="str">
            <v>Hansen, Kyle</v>
          </cell>
          <cell r="Q1333" t="str">
            <v>R</v>
          </cell>
          <cell r="AJ1333">
            <v>5.4735837430032293</v>
          </cell>
          <cell r="AR1333">
            <v>20.982422106240001</v>
          </cell>
          <cell r="AS1333">
            <v>-4.2082531719392677E-2</v>
          </cell>
          <cell r="AT1333">
            <v>0.60008523121016011</v>
          </cell>
          <cell r="BE1333">
            <v>1.2880125647477616</v>
          </cell>
          <cell r="CP1333">
            <v>25.208333333333332</v>
          </cell>
          <cell r="CV1333">
            <v>92.1</v>
          </cell>
          <cell r="DA1333">
            <v>0</v>
          </cell>
          <cell r="DD1333">
            <v>1.0545212321990334</v>
          </cell>
          <cell r="FJ1333">
            <v>52.4560552656</v>
          </cell>
          <cell r="FK1333">
            <v>0.26300000000000001</v>
          </cell>
          <cell r="FL1333">
            <v>-0.31403250346258987</v>
          </cell>
          <cell r="FO1333">
            <v>1</v>
          </cell>
        </row>
        <row r="1334">
          <cell r="A1334">
            <v>571751</v>
          </cell>
          <cell r="C1334" t="str">
            <v>Harrison, Jordan</v>
          </cell>
          <cell r="Q1334" t="str">
            <v>R</v>
          </cell>
          <cell r="AJ1334">
            <v>6.4245175328951198</v>
          </cell>
          <cell r="AR1334">
            <v>17.937256612986396</v>
          </cell>
          <cell r="AS1334">
            <v>0.59438455636443555</v>
          </cell>
          <cell r="AT1334">
            <v>0.80953262605698617</v>
          </cell>
          <cell r="BE1334">
            <v>0.87802274930583779</v>
          </cell>
          <cell r="CP1334">
            <v>25.208333333333332</v>
          </cell>
          <cell r="CV1334">
            <v>92.1</v>
          </cell>
          <cell r="DA1334">
            <v>0</v>
          </cell>
          <cell r="DD1334">
            <v>0.98139734806261325</v>
          </cell>
          <cell r="FJ1334">
            <v>44.843141532465985</v>
          </cell>
          <cell r="FK1334">
            <v>0.26300000000000001</v>
          </cell>
          <cell r="FL1334">
            <v>0.16285329225665696</v>
          </cell>
          <cell r="FO1334">
            <v>1</v>
          </cell>
        </row>
        <row r="1335">
          <cell r="A1335">
            <v>571752</v>
          </cell>
          <cell r="C1335" t="str">
            <v>Harvey, Seth</v>
          </cell>
          <cell r="Q1335" t="str">
            <v>R</v>
          </cell>
          <cell r="AJ1335">
            <v>6.6829337777026883</v>
          </cell>
          <cell r="AR1335">
            <v>16.8</v>
          </cell>
          <cell r="AS1335">
            <v>-0.31344972135801469</v>
          </cell>
          <cell r="AT1335">
            <v>0.92321276389900719</v>
          </cell>
          <cell r="BE1335">
            <v>1.0427688380168947</v>
          </cell>
          <cell r="CP1335">
            <v>28.458333333333332</v>
          </cell>
          <cell r="CV1335">
            <v>92.1</v>
          </cell>
          <cell r="DA1335">
            <v>0</v>
          </cell>
          <cell r="DD1335">
            <v>1.1752975808889436</v>
          </cell>
          <cell r="FJ1335">
            <v>42</v>
          </cell>
          <cell r="FK1335">
            <v>0.26300000000000001</v>
          </cell>
          <cell r="FL1335">
            <v>0.46234265319192713</v>
          </cell>
          <cell r="FO1335">
            <v>1</v>
          </cell>
        </row>
        <row r="1336">
          <cell r="A1336">
            <v>571754</v>
          </cell>
          <cell r="C1336" t="str">
            <v>Hauser, Blake</v>
          </cell>
          <cell r="Q1336" t="str">
            <v>R</v>
          </cell>
          <cell r="AJ1336">
            <v>6.4207810684626239</v>
          </cell>
          <cell r="AR1336">
            <v>16.8</v>
          </cell>
          <cell r="AS1336">
            <v>0.23765525687723182</v>
          </cell>
          <cell r="AT1336">
            <v>0.93093202675251141</v>
          </cell>
          <cell r="BE1336">
            <v>0.81210766924781741</v>
          </cell>
          <cell r="CP1336">
            <v>25.208333333333332</v>
          </cell>
          <cell r="CV1336">
            <v>92.1</v>
          </cell>
          <cell r="DA1336">
            <v>0</v>
          </cell>
          <cell r="DD1336">
            <v>1.1731122272452013</v>
          </cell>
          <cell r="FJ1336">
            <v>42</v>
          </cell>
          <cell r="FK1336">
            <v>0.26300000000000001</v>
          </cell>
          <cell r="FL1336">
            <v>6.8817965682302959E-2</v>
          </cell>
          <cell r="FO1336">
            <v>1</v>
          </cell>
        </row>
        <row r="1337">
          <cell r="A1337">
            <v>571760</v>
          </cell>
          <cell r="C1337" t="str">
            <v>Heaney, Andrew</v>
          </cell>
          <cell r="Q1337" t="str">
            <v>S</v>
          </cell>
          <cell r="AJ1337">
            <v>4.2973695096707045</v>
          </cell>
          <cell r="AR1337">
            <v>142.38945155718969</v>
          </cell>
          <cell r="AS1337">
            <v>0.29989264670817251</v>
          </cell>
          <cell r="AT1337">
            <v>0.79730164324441899</v>
          </cell>
          <cell r="BE1337">
            <v>0.99578006833187171</v>
          </cell>
          <cell r="CP1337">
            <v>25.041666666666668</v>
          </cell>
          <cell r="CV1337">
            <v>92.76062389843851</v>
          </cell>
          <cell r="DA1337">
            <v>0.8545454545454545</v>
          </cell>
          <cell r="DD1337">
            <v>1.0543975969335406</v>
          </cell>
          <cell r="FJ1337">
            <v>142.38945155718969</v>
          </cell>
          <cell r="FK1337">
            <v>0.26051755675767668</v>
          </cell>
          <cell r="FL1337">
            <v>0.1027161273517936</v>
          </cell>
          <cell r="FO1337">
            <v>0</v>
          </cell>
        </row>
        <row r="1338">
          <cell r="A1338">
            <v>571762</v>
          </cell>
          <cell r="C1338" t="str">
            <v>Heckathorn, Kyle</v>
          </cell>
          <cell r="Q1338" t="str">
            <v>R</v>
          </cell>
          <cell r="AJ1338">
            <v>5.702896934653892</v>
          </cell>
          <cell r="AR1338">
            <v>16.8</v>
          </cell>
          <cell r="AS1338">
            <v>0.70792966580517136</v>
          </cell>
          <cell r="AT1338">
            <v>0.92594010475840727</v>
          </cell>
          <cell r="BE1338">
            <v>1.2822301535720164</v>
          </cell>
          <cell r="CP1338">
            <v>28.041666666666668</v>
          </cell>
          <cell r="CV1338">
            <v>92.1</v>
          </cell>
          <cell r="DA1338">
            <v>0</v>
          </cell>
          <cell r="DD1338">
            <v>1.0085475334994751</v>
          </cell>
          <cell r="FJ1338">
            <v>42</v>
          </cell>
          <cell r="FK1338">
            <v>0.26300000000000001</v>
          </cell>
          <cell r="FL1338">
            <v>-0.24689913217897255</v>
          </cell>
          <cell r="FO1338">
            <v>0.91376236201725547</v>
          </cell>
        </row>
        <row r="1339">
          <cell r="A1339">
            <v>571765</v>
          </cell>
          <cell r="C1339" t="str">
            <v>Heidenreich, Matt</v>
          </cell>
          <cell r="Q1339" t="str">
            <v>S</v>
          </cell>
          <cell r="AJ1339">
            <v>5.7153937816241198</v>
          </cell>
          <cell r="AR1339">
            <v>48.066972169423103</v>
          </cell>
          <cell r="AS1339">
            <v>-0.71697651362464732</v>
          </cell>
          <cell r="AT1339">
            <v>0.66544768221914263</v>
          </cell>
          <cell r="BE1339">
            <v>1.5113824508097007</v>
          </cell>
          <cell r="CP1339">
            <v>25.458333333333332</v>
          </cell>
          <cell r="CV1339">
            <v>92.1</v>
          </cell>
          <cell r="DA1339">
            <v>0</v>
          </cell>
          <cell r="DD1339">
            <v>0.95028174397642806</v>
          </cell>
          <cell r="FJ1339">
            <v>120.16743042355775</v>
          </cell>
          <cell r="FK1339">
            <v>0.26300000000000001</v>
          </cell>
          <cell r="FL1339">
            <v>6.7760272754802855E-2</v>
          </cell>
          <cell r="FO1339">
            <v>0</v>
          </cell>
        </row>
        <row r="1340">
          <cell r="A1340">
            <v>571766</v>
          </cell>
          <cell r="C1340" t="str">
            <v>Heller, Michael</v>
          </cell>
          <cell r="Q1340" t="str">
            <v>R</v>
          </cell>
          <cell r="AJ1340">
            <v>8.0505551527154182</v>
          </cell>
          <cell r="AR1340">
            <v>16.8</v>
          </cell>
          <cell r="AS1340">
            <v>1.0278460258702786</v>
          </cell>
          <cell r="AT1340">
            <v>0.9936829103376249</v>
          </cell>
          <cell r="BE1340">
            <v>0.82932224667936583</v>
          </cell>
          <cell r="CP1340">
            <v>25.208333333333332</v>
          </cell>
          <cell r="CV1340">
            <v>92.1</v>
          </cell>
          <cell r="DA1340">
            <v>0</v>
          </cell>
          <cell r="DD1340">
            <v>1.1039523199244852</v>
          </cell>
          <cell r="FJ1340">
            <v>42</v>
          </cell>
          <cell r="FK1340">
            <v>0.26300000000000001</v>
          </cell>
          <cell r="FL1340">
            <v>0.97782760608523478</v>
          </cell>
          <cell r="FO1340">
            <v>1</v>
          </cell>
        </row>
        <row r="1341">
          <cell r="A1341">
            <v>571770</v>
          </cell>
          <cell r="C1341" t="str">
            <v>Henry, Randy</v>
          </cell>
          <cell r="Q1341" t="str">
            <v>R</v>
          </cell>
          <cell r="AJ1341">
            <v>5.373930643895009</v>
          </cell>
          <cell r="AR1341">
            <v>16.8</v>
          </cell>
          <cell r="AS1341">
            <v>0.12493875130920094</v>
          </cell>
          <cell r="AT1341">
            <v>0.93566229250011324</v>
          </cell>
          <cell r="BE1341">
            <v>1.3759541519432181</v>
          </cell>
          <cell r="CP1341">
            <v>26.125</v>
          </cell>
          <cell r="CV1341">
            <v>92.1</v>
          </cell>
          <cell r="DA1341">
            <v>0</v>
          </cell>
          <cell r="DD1341">
            <v>0.81511019355850234</v>
          </cell>
          <cell r="FJ1341">
            <v>42</v>
          </cell>
          <cell r="FK1341">
            <v>0.26300000000000001</v>
          </cell>
          <cell r="FL1341">
            <v>0.36172586019963116</v>
          </cell>
          <cell r="FO1341">
            <v>1</v>
          </cell>
        </row>
        <row r="1342">
          <cell r="A1342">
            <v>571772</v>
          </cell>
          <cell r="C1342" t="str">
            <v>Hernandez, Hector</v>
          </cell>
          <cell r="Q1342" t="str">
            <v>R</v>
          </cell>
          <cell r="AJ1342">
            <v>5.7685594078489517</v>
          </cell>
          <cell r="AR1342">
            <v>16.8</v>
          </cell>
          <cell r="AS1342">
            <v>0.25067997318717566</v>
          </cell>
          <cell r="AT1342">
            <v>0.8428718609821757</v>
          </cell>
          <cell r="BE1342">
            <v>1.1965217986619658</v>
          </cell>
          <cell r="CP1342">
            <v>25.375</v>
          </cell>
          <cell r="CV1342">
            <v>92.1</v>
          </cell>
          <cell r="DA1342">
            <v>0</v>
          </cell>
          <cell r="DD1342">
            <v>0.9539800891183311</v>
          </cell>
          <cell r="FJ1342">
            <v>42</v>
          </cell>
          <cell r="FK1342">
            <v>0.26300000000000001</v>
          </cell>
          <cell r="FL1342">
            <v>0.24961326868702721</v>
          </cell>
          <cell r="FO1342">
            <v>0.61170751533885492</v>
          </cell>
        </row>
        <row r="1343">
          <cell r="A1343">
            <v>571776</v>
          </cell>
          <cell r="C1343" t="str">
            <v>Heyer, Kurt</v>
          </cell>
          <cell r="Q1343" t="str">
            <v>S</v>
          </cell>
          <cell r="AJ1343">
            <v>5.8624479094133779</v>
          </cell>
          <cell r="AR1343">
            <v>50.574201744410608</v>
          </cell>
          <cell r="AS1343">
            <v>-3.3203813652536232E-2</v>
          </cell>
          <cell r="AT1343">
            <v>0.52470885163954128</v>
          </cell>
          <cell r="BE1343">
            <v>0.98237920334776219</v>
          </cell>
          <cell r="CP1343">
            <v>25.458333333333332</v>
          </cell>
          <cell r="CV1343">
            <v>92.1</v>
          </cell>
          <cell r="DA1343">
            <v>0</v>
          </cell>
          <cell r="DD1343">
            <v>0.87350636131127946</v>
          </cell>
          <cell r="FJ1343">
            <v>126.43550436102652</v>
          </cell>
          <cell r="FK1343">
            <v>0.26300000000000001</v>
          </cell>
          <cell r="FL1343">
            <v>1.4400009244815989E-2</v>
          </cell>
          <cell r="FO1343">
            <v>0.29876567272124532</v>
          </cell>
        </row>
        <row r="1344">
          <cell r="A1344">
            <v>571784</v>
          </cell>
          <cell r="C1344" t="str">
            <v>Hobgood, Matt</v>
          </cell>
          <cell r="Q1344" t="str">
            <v>R</v>
          </cell>
          <cell r="AJ1344">
            <v>6.7684492654056267</v>
          </cell>
          <cell r="AR1344">
            <v>20.357841614810134</v>
          </cell>
          <cell r="AS1344">
            <v>0.64255984903724706</v>
          </cell>
          <cell r="AT1344">
            <v>0.86985430675664499</v>
          </cell>
          <cell r="BE1344">
            <v>1.467900652634174</v>
          </cell>
          <cell r="CP1344">
            <v>25.875</v>
          </cell>
          <cell r="CV1344">
            <v>92.1</v>
          </cell>
          <cell r="DA1344">
            <v>0</v>
          </cell>
          <cell r="DD1344">
            <v>1.0043720072962716</v>
          </cell>
          <cell r="FJ1344">
            <v>50.894604037025331</v>
          </cell>
          <cell r="FK1344">
            <v>0.26300000000000001</v>
          </cell>
          <cell r="FL1344">
            <v>-0.65149120491829104</v>
          </cell>
          <cell r="FO1344">
            <v>1</v>
          </cell>
        </row>
        <row r="1345">
          <cell r="A1345">
            <v>571786</v>
          </cell>
          <cell r="C1345" t="str">
            <v>Hollands, Mario</v>
          </cell>
          <cell r="Q1345" t="str">
            <v>R</v>
          </cell>
          <cell r="AJ1345">
            <v>5.028073608886519</v>
          </cell>
          <cell r="AR1345">
            <v>16.8</v>
          </cell>
          <cell r="AS1345">
            <v>0.10807635675047242</v>
          </cell>
          <cell r="AT1345">
            <v>0.86113839075152931</v>
          </cell>
          <cell r="BE1345">
            <v>1.0636753507620278</v>
          </cell>
          <cell r="CP1345">
            <v>27.875</v>
          </cell>
          <cell r="CV1345">
            <v>93.304391305888075</v>
          </cell>
          <cell r="DA1345">
            <v>0.8545454545454545</v>
          </cell>
          <cell r="DD1345">
            <v>1.0461142998123674</v>
          </cell>
          <cell r="FJ1345">
            <v>42</v>
          </cell>
          <cell r="FK1345">
            <v>0.26300000000000001</v>
          </cell>
          <cell r="FL1345">
            <v>0.37075691175768227</v>
          </cell>
          <cell r="FO1345">
            <v>1</v>
          </cell>
        </row>
        <row r="1346">
          <cell r="A1346">
            <v>571787</v>
          </cell>
          <cell r="C1346" t="str">
            <v>Holmberg, David</v>
          </cell>
          <cell r="Q1346" t="str">
            <v>S</v>
          </cell>
          <cell r="AJ1346">
            <v>5.5354653914138101</v>
          </cell>
          <cell r="AR1346">
            <v>65.48955793203929</v>
          </cell>
          <cell r="AS1346">
            <v>0.2964482627181953</v>
          </cell>
          <cell r="AT1346">
            <v>0.53241448176799655</v>
          </cell>
          <cell r="BE1346">
            <v>1.2210775870130557</v>
          </cell>
          <cell r="CP1346">
            <v>24.958333333333332</v>
          </cell>
          <cell r="CV1346">
            <v>89.375945735975634</v>
          </cell>
          <cell r="DA1346">
            <v>0.37575757575757573</v>
          </cell>
          <cell r="DD1346">
            <v>0.8438010306282564</v>
          </cell>
          <cell r="FJ1346">
            <v>163.7238948300982</v>
          </cell>
          <cell r="FK1346">
            <v>0.26666151713184882</v>
          </cell>
          <cell r="FL1346">
            <v>0.29735686309785325</v>
          </cell>
          <cell r="FO1346">
            <v>0</v>
          </cell>
        </row>
        <row r="1347">
          <cell r="A1347">
            <v>571791</v>
          </cell>
          <cell r="C1347" t="str">
            <v>Hooper, Kyle</v>
          </cell>
          <cell r="Q1347" t="str">
            <v>R</v>
          </cell>
          <cell r="AJ1347">
            <v>5.571562755732888</v>
          </cell>
          <cell r="AR1347">
            <v>19.11088234010251</v>
          </cell>
          <cell r="AS1347">
            <v>0.43608598481593314</v>
          </cell>
          <cell r="AT1347">
            <v>0.81591392580483579</v>
          </cell>
          <cell r="BE1347">
            <v>0.92972248463012319</v>
          </cell>
          <cell r="CP1347">
            <v>25.125</v>
          </cell>
          <cell r="CV1347">
            <v>92.1</v>
          </cell>
          <cell r="DA1347">
            <v>0</v>
          </cell>
          <cell r="DD1347">
            <v>1.2554081100756709</v>
          </cell>
          <cell r="FJ1347">
            <v>47.777205850256273</v>
          </cell>
          <cell r="FK1347">
            <v>0.26300000000000001</v>
          </cell>
          <cell r="FL1347">
            <v>8.1426059079221208E-2</v>
          </cell>
          <cell r="FO1347">
            <v>1</v>
          </cell>
        </row>
        <row r="1348">
          <cell r="A1348">
            <v>571798</v>
          </cell>
          <cell r="C1348" t="str">
            <v>Hurlbut, David</v>
          </cell>
          <cell r="Q1348" t="str">
            <v>S</v>
          </cell>
          <cell r="AJ1348">
            <v>5.6450385751132144</v>
          </cell>
          <cell r="AR1348">
            <v>61.302727422380315</v>
          </cell>
          <cell r="AS1348">
            <v>5.4377378480459787E-2</v>
          </cell>
          <cell r="AT1348">
            <v>0.79855639246878551</v>
          </cell>
          <cell r="BE1348">
            <v>1.1513860069827493</v>
          </cell>
          <cell r="CP1348">
            <v>26.625</v>
          </cell>
          <cell r="CV1348">
            <v>92.1</v>
          </cell>
          <cell r="DA1348">
            <v>0</v>
          </cell>
          <cell r="DD1348">
            <v>0.75125308945723435</v>
          </cell>
          <cell r="FJ1348">
            <v>153.25681855595079</v>
          </cell>
          <cell r="FK1348">
            <v>0.26300000000000001</v>
          </cell>
          <cell r="FL1348">
            <v>0.24844027272462205</v>
          </cell>
          <cell r="FO1348">
            <v>0</v>
          </cell>
        </row>
        <row r="1349">
          <cell r="A1349">
            <v>571800</v>
          </cell>
          <cell r="C1349" t="str">
            <v>Hutchison, Drew</v>
          </cell>
          <cell r="Q1349" t="str">
            <v>S</v>
          </cell>
          <cell r="AJ1349">
            <v>4.3341759470075729</v>
          </cell>
          <cell r="AR1349">
            <v>153.49049787894899</v>
          </cell>
          <cell r="AS1349">
            <v>-0.20192836550142468</v>
          </cell>
          <cell r="AT1349">
            <v>0.50623082750670889</v>
          </cell>
          <cell r="BE1349">
            <v>1.1006371036326175</v>
          </cell>
          <cell r="CP1349">
            <v>25.875</v>
          </cell>
          <cell r="CV1349">
            <v>92.14549078003256</v>
          </cell>
          <cell r="DA1349">
            <v>2.4626242424242424</v>
          </cell>
          <cell r="DD1349">
            <v>1.1197065172303988</v>
          </cell>
          <cell r="FJ1349">
            <v>153.49049787894899</v>
          </cell>
          <cell r="FK1349">
            <v>0.26396431088691702</v>
          </cell>
          <cell r="FL1349">
            <v>-0.22171971432742496</v>
          </cell>
          <cell r="FO1349">
            <v>0</v>
          </cell>
        </row>
        <row r="1350">
          <cell r="A1350">
            <v>571801</v>
          </cell>
          <cell r="C1350" t="str">
            <v>Hyatt, Nate</v>
          </cell>
          <cell r="Q1350" t="str">
            <v>R</v>
          </cell>
          <cell r="AJ1350">
            <v>6.3503685120790641</v>
          </cell>
          <cell r="AR1350">
            <v>18.0373649023763</v>
          </cell>
          <cell r="AS1350">
            <v>-0.40557546407597844</v>
          </cell>
          <cell r="AT1350">
            <v>0.69030826578339788</v>
          </cell>
          <cell r="BE1350">
            <v>0.80982422068741011</v>
          </cell>
          <cell r="CP1350">
            <v>25.791666666666668</v>
          </cell>
          <cell r="CV1350">
            <v>92.1</v>
          </cell>
          <cell r="DA1350">
            <v>0</v>
          </cell>
          <cell r="DD1350">
            <v>1.3031852965340223</v>
          </cell>
          <cell r="FJ1350">
            <v>45.093412255940748</v>
          </cell>
          <cell r="FK1350">
            <v>0.26300000000000001</v>
          </cell>
          <cell r="FL1350">
            <v>0.27433090157261875</v>
          </cell>
          <cell r="FO1350">
            <v>1</v>
          </cell>
        </row>
        <row r="1351">
          <cell r="A1351">
            <v>571813</v>
          </cell>
          <cell r="C1351" t="str">
            <v>John, Jordan</v>
          </cell>
          <cell r="Q1351" t="str">
            <v>S</v>
          </cell>
          <cell r="AJ1351">
            <v>6.3825331738685769</v>
          </cell>
          <cell r="AR1351">
            <v>44.400000000000006</v>
          </cell>
          <cell r="AS1351">
            <v>0.39741874921703996</v>
          </cell>
          <cell r="AT1351">
            <v>0.97379283439497177</v>
          </cell>
          <cell r="BE1351">
            <v>1.1693828172338143</v>
          </cell>
          <cell r="CP1351">
            <v>25.958333333333332</v>
          </cell>
          <cell r="CV1351">
            <v>92.1</v>
          </cell>
          <cell r="DA1351">
            <v>0</v>
          </cell>
          <cell r="DD1351">
            <v>0.89709647133502401</v>
          </cell>
          <cell r="FJ1351">
            <v>111</v>
          </cell>
          <cell r="FK1351">
            <v>0.26300000000000001</v>
          </cell>
          <cell r="FL1351">
            <v>-0.10712548725353292</v>
          </cell>
          <cell r="FO1351">
            <v>0</v>
          </cell>
        </row>
        <row r="1352">
          <cell r="A1352">
            <v>571819</v>
          </cell>
          <cell r="C1352" t="str">
            <v>Johnson, Jacob</v>
          </cell>
          <cell r="Q1352" t="str">
            <v>R</v>
          </cell>
          <cell r="AJ1352">
            <v>5.9653718527076744</v>
          </cell>
          <cell r="AR1352">
            <v>20.498444881804438</v>
          </cell>
          <cell r="AS1352">
            <v>-0.22678714340973216</v>
          </cell>
          <cell r="AT1352">
            <v>0.60013471670793805</v>
          </cell>
          <cell r="BE1352">
            <v>1.3824368265475282</v>
          </cell>
          <cell r="CP1352">
            <v>25.791666666666668</v>
          </cell>
          <cell r="CV1352">
            <v>92.1</v>
          </cell>
          <cell r="DA1352">
            <v>0</v>
          </cell>
          <cell r="DD1352">
            <v>0.84400690093001152</v>
          </cell>
          <cell r="FJ1352">
            <v>51.246112204511093</v>
          </cell>
          <cell r="FK1352">
            <v>0.26300000000000001</v>
          </cell>
          <cell r="FL1352">
            <v>0.22425001755041488</v>
          </cell>
          <cell r="FO1352">
            <v>1</v>
          </cell>
        </row>
        <row r="1353">
          <cell r="A1353">
            <v>571820</v>
          </cell>
          <cell r="C1353" t="str">
            <v>Johnson, Jay</v>
          </cell>
          <cell r="Q1353" t="str">
            <v>R</v>
          </cell>
          <cell r="AJ1353">
            <v>6.0553117181249796</v>
          </cell>
          <cell r="AR1353">
            <v>16.8</v>
          </cell>
          <cell r="AS1353">
            <v>-0.6343489090884471</v>
          </cell>
          <cell r="AT1353">
            <v>0.92240465365493707</v>
          </cell>
          <cell r="BE1353">
            <v>1.1036024382318166</v>
          </cell>
          <cell r="CP1353">
            <v>26.541666666666668</v>
          </cell>
          <cell r="CV1353">
            <v>92.1</v>
          </cell>
          <cell r="DA1353">
            <v>0</v>
          </cell>
          <cell r="DD1353">
            <v>1.2886932416085832</v>
          </cell>
          <cell r="FJ1353">
            <v>42</v>
          </cell>
          <cell r="FK1353">
            <v>0.26300000000000001</v>
          </cell>
          <cell r="FL1353">
            <v>-0.63846150521135681</v>
          </cell>
          <cell r="FO1353">
            <v>1</v>
          </cell>
        </row>
        <row r="1354">
          <cell r="A1354">
            <v>571821</v>
          </cell>
          <cell r="C1354" t="str">
            <v>Johnson, Kevin</v>
          </cell>
          <cell r="Q1354" t="str">
            <v>S</v>
          </cell>
          <cell r="AJ1354">
            <v>8.8966389529440075</v>
          </cell>
          <cell r="AR1354">
            <v>44.400000000000006</v>
          </cell>
          <cell r="AS1354">
            <v>9.2576843704612805E-2</v>
          </cell>
          <cell r="AT1354">
            <v>0.89444291038632096</v>
          </cell>
          <cell r="BE1354">
            <v>1.0761871039477184</v>
          </cell>
          <cell r="CP1354">
            <v>25.208333333333332</v>
          </cell>
          <cell r="CV1354">
            <v>92.1</v>
          </cell>
          <cell r="DA1354">
            <v>0</v>
          </cell>
          <cell r="DD1354">
            <v>0.98596919725324361</v>
          </cell>
          <cell r="FJ1354">
            <v>111</v>
          </cell>
          <cell r="FK1354">
            <v>0.26300000000000001</v>
          </cell>
          <cell r="FL1354">
            <v>-0.34103283190543882</v>
          </cell>
          <cell r="FO1354">
            <v>0.17521087929904189</v>
          </cell>
        </row>
        <row r="1355">
          <cell r="A1355">
            <v>571845</v>
          </cell>
          <cell r="C1355" t="str">
            <v>Kern, Bruce</v>
          </cell>
          <cell r="Q1355" t="str">
            <v>R</v>
          </cell>
          <cell r="AJ1355">
            <v>7.0806267689095694</v>
          </cell>
          <cell r="AR1355">
            <v>16.8</v>
          </cell>
          <cell r="AS1355">
            <v>1.0066508428255285</v>
          </cell>
          <cell r="AT1355">
            <v>0.94818266451389333</v>
          </cell>
          <cell r="BE1355">
            <v>0.91007116936483723</v>
          </cell>
          <cell r="CP1355">
            <v>28.208333333333332</v>
          </cell>
          <cell r="CV1355">
            <v>92.1</v>
          </cell>
          <cell r="DA1355">
            <v>0</v>
          </cell>
          <cell r="DD1355">
            <v>1.1774285688558093</v>
          </cell>
          <cell r="FJ1355">
            <v>42</v>
          </cell>
          <cell r="FK1355">
            <v>0.26300000000000001</v>
          </cell>
          <cell r="FL1355">
            <v>0.51864781567370322</v>
          </cell>
          <cell r="FO1355">
            <v>1</v>
          </cell>
        </row>
        <row r="1356">
          <cell r="A1356">
            <v>571853</v>
          </cell>
          <cell r="C1356" t="str">
            <v>Kirk, Austin</v>
          </cell>
          <cell r="Q1356" t="str">
            <v>R</v>
          </cell>
          <cell r="AJ1356">
            <v>6.2967682145008883</v>
          </cell>
          <cell r="AR1356">
            <v>17.174042257706901</v>
          </cell>
          <cell r="AS1356">
            <v>-8.1463701949301567E-2</v>
          </cell>
          <cell r="AT1356">
            <v>0.78584962615569021</v>
          </cell>
          <cell r="BE1356">
            <v>1.042337743582437</v>
          </cell>
          <cell r="CP1356">
            <v>26.125</v>
          </cell>
          <cell r="CV1356">
            <v>92.1</v>
          </cell>
          <cell r="DA1356">
            <v>0</v>
          </cell>
          <cell r="DD1356">
            <v>0.9340744178803132</v>
          </cell>
          <cell r="FJ1356">
            <v>42.935105644267253</v>
          </cell>
          <cell r="FK1356">
            <v>0.26300000000000001</v>
          </cell>
          <cell r="FL1356">
            <v>1.7800353476461646E-2</v>
          </cell>
          <cell r="FO1356">
            <v>0.79455760094411665</v>
          </cell>
        </row>
        <row r="1357">
          <cell r="A1357">
            <v>571857</v>
          </cell>
          <cell r="C1357" t="str">
            <v>Kleven, Colin</v>
          </cell>
          <cell r="Q1357" t="str">
            <v>S</v>
          </cell>
          <cell r="AJ1357">
            <v>6.6441165550279564</v>
          </cell>
          <cell r="AR1357">
            <v>46.616926862057568</v>
          </cell>
          <cell r="AS1357">
            <v>-0.48089941434342098</v>
          </cell>
          <cell r="AT1357">
            <v>0.61501091085544513</v>
          </cell>
          <cell r="BE1357">
            <v>1.4995072848889268</v>
          </cell>
          <cell r="CP1357">
            <v>25.208333333333332</v>
          </cell>
          <cell r="CV1357">
            <v>92.1</v>
          </cell>
          <cell r="DA1357">
            <v>0</v>
          </cell>
          <cell r="DD1357">
            <v>0.96361873961318656</v>
          </cell>
          <cell r="FJ1357">
            <v>116.54231715514392</v>
          </cell>
          <cell r="FK1357">
            <v>0.26300000000000001</v>
          </cell>
          <cell r="FL1357">
            <v>-0.29430051966907689</v>
          </cell>
          <cell r="FO1357">
            <v>0.49963463854984758</v>
          </cell>
        </row>
        <row r="1358">
          <cell r="A1358">
            <v>571858</v>
          </cell>
          <cell r="C1358" t="str">
            <v>Kline, Branden</v>
          </cell>
          <cell r="Q1358" t="str">
            <v>S</v>
          </cell>
          <cell r="AJ1358">
            <v>6.2906055096420825</v>
          </cell>
          <cell r="AR1358">
            <v>44.400000000000006</v>
          </cell>
          <cell r="AS1358">
            <v>-2.6390643828486183E-3</v>
          </cell>
          <cell r="AT1358">
            <v>0.77881410212825397</v>
          </cell>
          <cell r="BE1358">
            <v>0.94912814724872663</v>
          </cell>
          <cell r="CP1358">
            <v>24.791666666666668</v>
          </cell>
          <cell r="CV1358">
            <v>92.1</v>
          </cell>
          <cell r="DA1358">
            <v>0</v>
          </cell>
          <cell r="DD1358">
            <v>0.96043880255270986</v>
          </cell>
          <cell r="FJ1358">
            <v>111</v>
          </cell>
          <cell r="FK1358">
            <v>0.26300000000000001</v>
          </cell>
          <cell r="FL1358">
            <v>0.35104543073009853</v>
          </cell>
          <cell r="FO1358">
            <v>0</v>
          </cell>
        </row>
        <row r="1359">
          <cell r="A1359">
            <v>571863</v>
          </cell>
          <cell r="C1359" t="str">
            <v>Koch, Matt</v>
          </cell>
          <cell r="Q1359" t="str">
            <v>S</v>
          </cell>
          <cell r="AJ1359">
            <v>5.9758314874714547</v>
          </cell>
          <cell r="AR1359">
            <v>49.28007809623751</v>
          </cell>
          <cell r="AS1359">
            <v>0.13968233235182745</v>
          </cell>
          <cell r="AT1359">
            <v>0.78585003114251151</v>
          </cell>
          <cell r="BE1359">
            <v>0.95130029347691158</v>
          </cell>
          <cell r="CP1359">
            <v>25.625</v>
          </cell>
          <cell r="CV1359">
            <v>92.1</v>
          </cell>
          <cell r="DA1359">
            <v>0</v>
          </cell>
          <cell r="DD1359">
            <v>0.80907958809169656</v>
          </cell>
          <cell r="FJ1359">
            <v>123.20019524059377</v>
          </cell>
          <cell r="FK1359">
            <v>0.26300000000000001</v>
          </cell>
          <cell r="FL1359">
            <v>5.6592100316366627E-2</v>
          </cell>
          <cell r="FO1359">
            <v>0</v>
          </cell>
        </row>
        <row r="1360">
          <cell r="A1360">
            <v>571871</v>
          </cell>
          <cell r="C1360" t="str">
            <v>Krol, Ian</v>
          </cell>
          <cell r="Q1360" t="str">
            <v>R</v>
          </cell>
          <cell r="AJ1360">
            <v>3.5859138206270669</v>
          </cell>
          <cell r="AR1360">
            <v>56.813382239962962</v>
          </cell>
          <cell r="AS1360">
            <v>-0.64516784724159648</v>
          </cell>
          <cell r="AT1360">
            <v>0.58011124226304744</v>
          </cell>
          <cell r="BE1360">
            <v>1.2638540205523638</v>
          </cell>
          <cell r="CP1360">
            <v>25.125</v>
          </cell>
          <cell r="CV1360">
            <v>94.257146514984342</v>
          </cell>
          <cell r="DA1360">
            <v>2.2545454545454544</v>
          </cell>
          <cell r="DD1360">
            <v>1.0501638064258465</v>
          </cell>
          <cell r="FJ1360">
            <v>56.813382239962962</v>
          </cell>
          <cell r="FK1360">
            <v>0.26246140180675398</v>
          </cell>
          <cell r="FL1360">
            <v>0.26598790300508479</v>
          </cell>
          <cell r="FO1360">
            <v>1</v>
          </cell>
        </row>
        <row r="1361">
          <cell r="A1361">
            <v>571876</v>
          </cell>
          <cell r="C1361" t="str">
            <v>Lamm, Mark</v>
          </cell>
          <cell r="Q1361" t="str">
            <v>R</v>
          </cell>
          <cell r="AJ1361">
            <v>5.8522833395147549</v>
          </cell>
          <cell r="AR1361">
            <v>16.8</v>
          </cell>
          <cell r="AS1361">
            <v>-7.9567841674155163E-2</v>
          </cell>
          <cell r="AT1361">
            <v>0.75214992879802445</v>
          </cell>
          <cell r="BE1361">
            <v>0.95436474751194844</v>
          </cell>
          <cell r="CP1361">
            <v>28.291666666666668</v>
          </cell>
          <cell r="CV1361">
            <v>92.1</v>
          </cell>
          <cell r="DA1361">
            <v>0</v>
          </cell>
          <cell r="DD1361">
            <v>0.94209824837894507</v>
          </cell>
          <cell r="FJ1361">
            <v>42</v>
          </cell>
          <cell r="FK1361">
            <v>0.26300000000000001</v>
          </cell>
          <cell r="FL1361">
            <v>1.322875084831184E-2</v>
          </cell>
          <cell r="FO1361">
            <v>1</v>
          </cell>
        </row>
        <row r="1362">
          <cell r="A1362">
            <v>571882</v>
          </cell>
          <cell r="C1362" t="str">
            <v>Law, Derek</v>
          </cell>
          <cell r="Q1362" t="str">
            <v>R</v>
          </cell>
          <cell r="AJ1362">
            <v>3.6940624617288629</v>
          </cell>
          <cell r="AR1362">
            <v>51.358654208814812</v>
          </cell>
          <cell r="AS1362">
            <v>0.24380227386593625</v>
          </cell>
          <cell r="AT1362">
            <v>0.80770934716762055</v>
          </cell>
          <cell r="BE1362">
            <v>1.0726677318813027</v>
          </cell>
          <cell r="CP1362">
            <v>25.791666666666668</v>
          </cell>
          <cell r="CV1362">
            <v>91.795541201614824</v>
          </cell>
          <cell r="DA1362">
            <v>0.83030505050505066</v>
          </cell>
          <cell r="DD1362">
            <v>1.091799725547413</v>
          </cell>
          <cell r="FJ1362">
            <v>51.358654208814812</v>
          </cell>
          <cell r="FK1362">
            <v>0.26300000000000001</v>
          </cell>
          <cell r="FL1362">
            <v>1.9784730018127536E-3</v>
          </cell>
          <cell r="FO1362">
            <v>1</v>
          </cell>
        </row>
        <row r="1363">
          <cell r="A1363">
            <v>571884</v>
          </cell>
          <cell r="C1363" t="str">
            <v>Lee, Brett</v>
          </cell>
          <cell r="Q1363" t="str">
            <v>S</v>
          </cell>
          <cell r="AJ1363">
            <v>6.8675415630079817</v>
          </cell>
          <cell r="AR1363">
            <v>45.134172691555563</v>
          </cell>
          <cell r="AS1363">
            <v>0.67857294409448377</v>
          </cell>
          <cell r="AT1363">
            <v>0.81462860262570014</v>
          </cell>
          <cell r="BE1363">
            <v>1.2652523496481505</v>
          </cell>
          <cell r="CP1363">
            <v>25.791666666666668</v>
          </cell>
          <cell r="CV1363">
            <v>92.1</v>
          </cell>
          <cell r="DA1363">
            <v>0</v>
          </cell>
          <cell r="DD1363">
            <v>0.78989015058976386</v>
          </cell>
          <cell r="FJ1363">
            <v>112.83543172888889</v>
          </cell>
          <cell r="FK1363">
            <v>0.26300000000000001</v>
          </cell>
          <cell r="FL1363">
            <v>0.12234540144020395</v>
          </cell>
          <cell r="FO1363">
            <v>0.1488466103485897</v>
          </cell>
        </row>
        <row r="1364">
          <cell r="A1364">
            <v>571893</v>
          </cell>
          <cell r="C1364" t="str">
            <v>Liberatore, Adam</v>
          </cell>
          <cell r="Q1364" t="str">
            <v>R</v>
          </cell>
          <cell r="AJ1364">
            <v>3.6042047091758955</v>
          </cell>
          <cell r="AR1364">
            <v>48.95730820762963</v>
          </cell>
          <cell r="AS1364">
            <v>0.85488013498837445</v>
          </cell>
          <cell r="AT1364">
            <v>0.78446489136162934</v>
          </cell>
          <cell r="BE1364">
            <v>1.1151294258204116</v>
          </cell>
          <cell r="CP1364">
            <v>29.125</v>
          </cell>
          <cell r="CV1364">
            <v>92.397135061549349</v>
          </cell>
          <cell r="DA1364">
            <v>1.1454545454545455</v>
          </cell>
          <cell r="DD1364">
            <v>1.2808401183413836</v>
          </cell>
          <cell r="FJ1364">
            <v>48.95730820762963</v>
          </cell>
          <cell r="FK1364">
            <v>0.26191883525503229</v>
          </cell>
          <cell r="FL1364">
            <v>-0.31806709740984157</v>
          </cell>
          <cell r="FO1364">
            <v>1</v>
          </cell>
        </row>
        <row r="1365">
          <cell r="A1365">
            <v>571896</v>
          </cell>
          <cell r="C1365" t="str">
            <v>Lollis, Matt</v>
          </cell>
          <cell r="Q1365" t="str">
            <v>R</v>
          </cell>
          <cell r="AJ1365">
            <v>5.1539120102296199</v>
          </cell>
          <cell r="AR1365">
            <v>22.275408486821888</v>
          </cell>
          <cell r="AS1365">
            <v>-3.6655104611709399E-2</v>
          </cell>
          <cell r="AT1365">
            <v>0.50975821325211479</v>
          </cell>
          <cell r="BE1365">
            <v>1.5289056654826214</v>
          </cell>
          <cell r="CP1365">
            <v>25.791666666666668</v>
          </cell>
          <cell r="CV1365">
            <v>92.1</v>
          </cell>
          <cell r="DA1365">
            <v>0</v>
          </cell>
          <cell r="DD1365">
            <v>1.1534493074689522</v>
          </cell>
          <cell r="FJ1365">
            <v>55.688521217054713</v>
          </cell>
          <cell r="FK1365">
            <v>0.26300000000000001</v>
          </cell>
          <cell r="FL1365">
            <v>6.1496520243849363E-2</v>
          </cell>
          <cell r="FO1365">
            <v>1</v>
          </cell>
        </row>
        <row r="1366">
          <cell r="A1366">
            <v>571898</v>
          </cell>
          <cell r="C1366" t="str">
            <v>Long, Nate</v>
          </cell>
          <cell r="Q1366" t="str">
            <v>S</v>
          </cell>
          <cell r="AJ1366">
            <v>5.7502796008777084</v>
          </cell>
          <cell r="AR1366">
            <v>49.323054566556721</v>
          </cell>
          <cell r="AS1366">
            <v>-0.11700241118326417</v>
          </cell>
          <cell r="AT1366">
            <v>0.62872327834783959</v>
          </cell>
          <cell r="BE1366">
            <v>0.96706555788580462</v>
          </cell>
          <cell r="CP1366">
            <v>30.375</v>
          </cell>
          <cell r="CV1366">
            <v>92.1</v>
          </cell>
          <cell r="DA1366">
            <v>0</v>
          </cell>
          <cell r="DD1366">
            <v>0.98620316323234558</v>
          </cell>
          <cell r="FJ1366">
            <v>123.3076364163918</v>
          </cell>
          <cell r="FK1366">
            <v>0.26300000000000001</v>
          </cell>
          <cell r="FL1366">
            <v>0.20010589901324197</v>
          </cell>
          <cell r="FO1366">
            <v>0</v>
          </cell>
        </row>
        <row r="1367">
          <cell r="A1367">
            <v>571900</v>
          </cell>
          <cell r="C1367" t="str">
            <v>Lorick, Jeff</v>
          </cell>
          <cell r="Q1367" t="str">
            <v>R</v>
          </cell>
          <cell r="AJ1367">
            <v>5.1647241289089685</v>
          </cell>
          <cell r="AR1367">
            <v>17.956392969967407</v>
          </cell>
          <cell r="AS1367">
            <v>-0.92934525717799332</v>
          </cell>
          <cell r="AT1367">
            <v>0.79342122768728895</v>
          </cell>
          <cell r="BE1367">
            <v>1.0205696569855132</v>
          </cell>
          <cell r="CP1367">
            <v>28.541666666666668</v>
          </cell>
          <cell r="CV1367">
            <v>92.1</v>
          </cell>
          <cell r="DA1367">
            <v>0</v>
          </cell>
          <cell r="DD1367">
            <v>0.97609792619813318</v>
          </cell>
          <cell r="FJ1367">
            <v>44.890982424918519</v>
          </cell>
          <cell r="FK1367">
            <v>0.26300000000000001</v>
          </cell>
          <cell r="FL1367">
            <v>-0.42413384912890506</v>
          </cell>
          <cell r="FO1367">
            <v>1</v>
          </cell>
        </row>
        <row r="1368">
          <cell r="A1368">
            <v>571901</v>
          </cell>
          <cell r="C1368" t="str">
            <v>Loup, Aaron</v>
          </cell>
          <cell r="Q1368" t="str">
            <v>R</v>
          </cell>
          <cell r="AJ1368">
            <v>3.8117596674303749</v>
          </cell>
          <cell r="AR1368">
            <v>50.23773798047408</v>
          </cell>
          <cell r="AS1368">
            <v>-0.47640904755005542</v>
          </cell>
          <cell r="AT1368">
            <v>0.59881624079303797</v>
          </cell>
          <cell r="BE1368">
            <v>0.9833012053946163</v>
          </cell>
          <cell r="CP1368">
            <v>28.541666666666668</v>
          </cell>
          <cell r="CV1368">
            <v>92.358347136679569</v>
          </cell>
          <cell r="DA1368">
            <v>3.9454545454545453</v>
          </cell>
          <cell r="DD1368">
            <v>1.0719965868298005</v>
          </cell>
          <cell r="FJ1368">
            <v>50.23773798047408</v>
          </cell>
          <cell r="FK1368">
            <v>0.26300000000000001</v>
          </cell>
          <cell r="FL1368">
            <v>8.5199677380392261E-2</v>
          </cell>
          <cell r="FO1368">
            <v>1</v>
          </cell>
        </row>
        <row r="1369">
          <cell r="A1369">
            <v>571911</v>
          </cell>
          <cell r="C1369" t="str">
            <v>Magnifico, Damien</v>
          </cell>
          <cell r="Q1369" t="str">
            <v>R</v>
          </cell>
          <cell r="AJ1369">
            <v>4.8196303833923793</v>
          </cell>
          <cell r="AR1369">
            <v>24.359965219229608</v>
          </cell>
          <cell r="AS1369">
            <v>0.32000208175019806</v>
          </cell>
          <cell r="AT1369">
            <v>0.78272253338600239</v>
          </cell>
          <cell r="BE1369">
            <v>1.1198186324643444</v>
          </cell>
          <cell r="CP1369">
            <v>25.125</v>
          </cell>
          <cell r="CV1369">
            <v>92.1</v>
          </cell>
          <cell r="DA1369">
            <v>0</v>
          </cell>
          <cell r="DD1369">
            <v>0.95212575223721674</v>
          </cell>
          <cell r="FJ1369">
            <v>60.899913048074012</v>
          </cell>
          <cell r="FK1369">
            <v>0.26300000000000001</v>
          </cell>
          <cell r="FL1369">
            <v>0.30628833591703886</v>
          </cell>
          <cell r="FO1369">
            <v>1</v>
          </cell>
        </row>
        <row r="1370">
          <cell r="A1370">
            <v>571917</v>
          </cell>
          <cell r="C1370" t="str">
            <v>Markel, Parker</v>
          </cell>
          <cell r="Q1370" t="str">
            <v>R</v>
          </cell>
          <cell r="AJ1370">
            <v>6.3602040876568813</v>
          </cell>
          <cell r="AR1370">
            <v>23.111830669547359</v>
          </cell>
          <cell r="AS1370">
            <v>0.54928282806069006</v>
          </cell>
          <cell r="AT1370">
            <v>0.76434254221613718</v>
          </cell>
          <cell r="BE1370">
            <v>1.4496201430982285</v>
          </cell>
          <cell r="CP1370">
            <v>25.791666666666668</v>
          </cell>
          <cell r="CV1370">
            <v>92.1</v>
          </cell>
          <cell r="DA1370">
            <v>0</v>
          </cell>
          <cell r="DD1370">
            <v>1.1536427627000394</v>
          </cell>
          <cell r="FJ1370">
            <v>57.779576673868398</v>
          </cell>
          <cell r="FK1370">
            <v>0.26300000000000001</v>
          </cell>
          <cell r="FL1370">
            <v>6.7825715227509895E-2</v>
          </cell>
          <cell r="FO1370">
            <v>1</v>
          </cell>
        </row>
        <row r="1371">
          <cell r="A1371">
            <v>571920</v>
          </cell>
          <cell r="C1371" t="str">
            <v>Martinez, Brandon</v>
          </cell>
          <cell r="Q1371" t="str">
            <v>S</v>
          </cell>
          <cell r="AJ1371">
            <v>7.0519291232372492</v>
          </cell>
          <cell r="AR1371">
            <v>44.400000000000006</v>
          </cell>
          <cell r="AS1371">
            <v>-0.87847442171028822</v>
          </cell>
          <cell r="AT1371">
            <v>0.78972231203399046</v>
          </cell>
          <cell r="BE1371">
            <v>1.2210254791351007</v>
          </cell>
          <cell r="CP1371">
            <v>25.625</v>
          </cell>
          <cell r="CV1371">
            <v>92.1</v>
          </cell>
          <cell r="DA1371">
            <v>0</v>
          </cell>
          <cell r="DD1371">
            <v>0.84191616784275736</v>
          </cell>
          <cell r="FJ1371">
            <v>111</v>
          </cell>
          <cell r="FK1371">
            <v>0.26300000000000001</v>
          </cell>
          <cell r="FL1371">
            <v>0.44230079398244099</v>
          </cell>
          <cell r="FO1371">
            <v>0</v>
          </cell>
        </row>
        <row r="1372">
          <cell r="A1372">
            <v>571927</v>
          </cell>
          <cell r="C1372" t="str">
            <v>Matz, Steven</v>
          </cell>
          <cell r="Q1372" t="str">
            <v>S</v>
          </cell>
          <cell r="AJ1372">
            <v>3.513343271941705</v>
          </cell>
          <cell r="AR1372">
            <v>162.26099495964749</v>
          </cell>
          <cell r="AS1372">
            <v>-0.1433277139502484</v>
          </cell>
          <cell r="AT1372">
            <v>0.53996043407529615</v>
          </cell>
          <cell r="BE1372">
            <v>1.4256583332775072</v>
          </cell>
          <cell r="CP1372">
            <v>25.125</v>
          </cell>
          <cell r="CV1372">
            <v>95.226793061704157</v>
          </cell>
          <cell r="DA1372">
            <v>1.0181818181818181</v>
          </cell>
          <cell r="DD1372">
            <v>0.99752345999663683</v>
          </cell>
          <cell r="FJ1372">
            <v>162.26099495964749</v>
          </cell>
          <cell r="FK1372">
            <v>0.28811643334139803</v>
          </cell>
          <cell r="FL1372">
            <v>0.58970324781794248</v>
          </cell>
          <cell r="FO1372">
            <v>0</v>
          </cell>
        </row>
        <row r="1373">
          <cell r="A1373">
            <v>571945</v>
          </cell>
          <cell r="C1373" t="str">
            <v>Mikolas, Miles</v>
          </cell>
          <cell r="Q1373" t="str">
            <v>S</v>
          </cell>
          <cell r="AJ1373">
            <v>4.7306962146770042</v>
          </cell>
          <cell r="AR1373">
            <v>93.059008663480213</v>
          </cell>
          <cell r="AS1373">
            <v>0.22259238706399873</v>
          </cell>
          <cell r="AT1373">
            <v>0.90884891904984799</v>
          </cell>
          <cell r="BE1373">
            <v>1.1090945436720701</v>
          </cell>
          <cell r="CP1373">
            <v>27.875</v>
          </cell>
          <cell r="CV1373">
            <v>92.504860762900961</v>
          </cell>
          <cell r="DA1373">
            <v>0.55353333333333332</v>
          </cell>
          <cell r="DD1373">
            <v>0.88898741895325895</v>
          </cell>
          <cell r="FJ1373">
            <v>111</v>
          </cell>
          <cell r="FK1373">
            <v>0.26299585681259141</v>
          </cell>
          <cell r="FL1373">
            <v>-0.3633262918734575</v>
          </cell>
          <cell r="FO1373">
            <v>0</v>
          </cell>
        </row>
        <row r="1374">
          <cell r="A1374">
            <v>571946</v>
          </cell>
          <cell r="C1374" t="str">
            <v>Miller, Shelby</v>
          </cell>
          <cell r="Q1374" t="str">
            <v>S</v>
          </cell>
          <cell r="AJ1374">
            <v>4.1497481428636593</v>
          </cell>
          <cell r="AR1374">
            <v>157.31824826439816</v>
          </cell>
          <cell r="AS1374">
            <v>0.10643020125868019</v>
          </cell>
          <cell r="AT1374">
            <v>0.73000227730360479</v>
          </cell>
          <cell r="BE1374">
            <v>1.187340601424524</v>
          </cell>
          <cell r="CP1374">
            <v>25.708333333333332</v>
          </cell>
          <cell r="CV1374">
            <v>93.067279416326841</v>
          </cell>
          <cell r="DA1374">
            <v>3.9070727272727273</v>
          </cell>
          <cell r="DD1374">
            <v>0.96523392887589243</v>
          </cell>
          <cell r="FJ1374">
            <v>157.31824826439816</v>
          </cell>
          <cell r="FK1374">
            <v>0.26869473221331686</v>
          </cell>
          <cell r="FL1374">
            <v>0.1228824862075233</v>
          </cell>
          <cell r="FO1374">
            <v>0</v>
          </cell>
        </row>
        <row r="1375">
          <cell r="A1375">
            <v>571948</v>
          </cell>
          <cell r="C1375" t="str">
            <v>Milner, Hoby</v>
          </cell>
          <cell r="Q1375" t="str">
            <v>R</v>
          </cell>
          <cell r="AJ1375">
            <v>4.7352788211076806</v>
          </cell>
          <cell r="AR1375">
            <v>23.831566455590465</v>
          </cell>
          <cell r="AS1375">
            <v>-2.5295031578904979E-2</v>
          </cell>
          <cell r="AT1375">
            <v>0.53042372588299158</v>
          </cell>
          <cell r="BE1375">
            <v>0.7372902729211519</v>
          </cell>
          <cell r="CP1375">
            <v>25.458333333333332</v>
          </cell>
          <cell r="CV1375">
            <v>92.1</v>
          </cell>
          <cell r="DA1375">
            <v>0</v>
          </cell>
          <cell r="DD1375">
            <v>0.99881355611915745</v>
          </cell>
          <cell r="FJ1375">
            <v>59.578916138976162</v>
          </cell>
          <cell r="FK1375">
            <v>0.26300000000000001</v>
          </cell>
          <cell r="FL1375">
            <v>0.56334367530136709</v>
          </cell>
          <cell r="FO1375">
            <v>1</v>
          </cell>
        </row>
        <row r="1376">
          <cell r="A1376">
            <v>571949</v>
          </cell>
          <cell r="C1376" t="str">
            <v>Milroy, Matt</v>
          </cell>
          <cell r="Q1376" t="str">
            <v>R</v>
          </cell>
          <cell r="AJ1376">
            <v>6.3855728435552388</v>
          </cell>
          <cell r="AR1376">
            <v>17.534849556196782</v>
          </cell>
          <cell r="AS1376">
            <v>7.6139568147214787E-2</v>
          </cell>
          <cell r="AT1376">
            <v>0.82031311110597482</v>
          </cell>
          <cell r="BE1376">
            <v>0.9166914751831553</v>
          </cell>
          <cell r="CP1376">
            <v>25.708333333333332</v>
          </cell>
          <cell r="CV1376">
            <v>92.1</v>
          </cell>
          <cell r="DA1376">
            <v>0</v>
          </cell>
          <cell r="DD1376">
            <v>1.3171365200160539</v>
          </cell>
          <cell r="FJ1376">
            <v>43.837123890491952</v>
          </cell>
          <cell r="FK1376">
            <v>0.26300000000000001</v>
          </cell>
          <cell r="FL1376">
            <v>-0.16472269248308691</v>
          </cell>
          <cell r="FO1376">
            <v>0.97157620500434128</v>
          </cell>
        </row>
        <row r="1377">
          <cell r="A1377">
            <v>571950</v>
          </cell>
          <cell r="C1377" t="str">
            <v>Mincone, John</v>
          </cell>
          <cell r="Q1377" t="str">
            <v>R</v>
          </cell>
          <cell r="AJ1377">
            <v>6.8754741477964298</v>
          </cell>
          <cell r="AR1377">
            <v>16.8</v>
          </cell>
          <cell r="AS1377">
            <v>-0.67052676374880182</v>
          </cell>
          <cell r="AT1377">
            <v>0.8238661135737686</v>
          </cell>
          <cell r="BE1377">
            <v>1.4577353614081319</v>
          </cell>
          <cell r="CP1377">
            <v>26.958333333333332</v>
          </cell>
          <cell r="CV1377">
            <v>92.1</v>
          </cell>
          <cell r="DA1377">
            <v>0</v>
          </cell>
          <cell r="DD1377">
            <v>0.98124121003031828</v>
          </cell>
          <cell r="FJ1377">
            <v>42</v>
          </cell>
          <cell r="FK1377">
            <v>0.26300000000000001</v>
          </cell>
          <cell r="FL1377">
            <v>0.29440542286215343</v>
          </cell>
          <cell r="FO1377">
            <v>1</v>
          </cell>
        </row>
        <row r="1378">
          <cell r="A1378">
            <v>571951</v>
          </cell>
          <cell r="C1378" t="str">
            <v>Mitchell, Bryan</v>
          </cell>
          <cell r="Q1378" t="str">
            <v>S</v>
          </cell>
          <cell r="AJ1378">
            <v>4.8790983816594196</v>
          </cell>
          <cell r="AR1378">
            <v>77.027620514579198</v>
          </cell>
          <cell r="AS1378">
            <v>-0.50138323770031146</v>
          </cell>
          <cell r="AT1378">
            <v>0.66286356189052364</v>
          </cell>
          <cell r="BE1378">
            <v>1.4232139647683557</v>
          </cell>
          <cell r="CP1378">
            <v>25.208333333333332</v>
          </cell>
          <cell r="CV1378">
            <v>94.827520339874241</v>
          </cell>
          <cell r="DA1378">
            <v>0.24646666666666667</v>
          </cell>
          <cell r="DD1378">
            <v>1.0318711557076237</v>
          </cell>
          <cell r="FJ1378">
            <v>113.49999318167065</v>
          </cell>
          <cell r="FK1378">
            <v>0.26246167947844701</v>
          </cell>
          <cell r="FL1378">
            <v>-2.4852468204876054E-3</v>
          </cell>
          <cell r="FO1378">
            <v>0</v>
          </cell>
        </row>
        <row r="1379">
          <cell r="A1379">
            <v>571956</v>
          </cell>
          <cell r="C1379" t="str">
            <v>Montgomery, Matt</v>
          </cell>
          <cell r="Q1379" t="str">
            <v>S</v>
          </cell>
          <cell r="AJ1379">
            <v>6.4468671602124328</v>
          </cell>
          <cell r="AR1379">
            <v>44.400000000000006</v>
          </cell>
          <cell r="AS1379">
            <v>-0.71685186981324556</v>
          </cell>
          <cell r="AT1379">
            <v>0.92161020889085443</v>
          </cell>
          <cell r="BE1379">
            <v>1.1708429022179025</v>
          </cell>
          <cell r="CP1379">
            <v>28.958333333333332</v>
          </cell>
          <cell r="CV1379">
            <v>92.1</v>
          </cell>
          <cell r="DA1379">
            <v>0</v>
          </cell>
          <cell r="DD1379">
            <v>0.91258001489473406</v>
          </cell>
          <cell r="FJ1379">
            <v>111</v>
          </cell>
          <cell r="FK1379">
            <v>0.26300000000000001</v>
          </cell>
          <cell r="FL1379">
            <v>7.5760629720222142E-3</v>
          </cell>
          <cell r="FO1379">
            <v>0.19860550946200195</v>
          </cell>
        </row>
        <row r="1380">
          <cell r="A1380">
            <v>571963</v>
          </cell>
          <cell r="C1380" t="str">
            <v>Morris, A.J.</v>
          </cell>
          <cell r="Q1380" t="str">
            <v>S</v>
          </cell>
          <cell r="AJ1380">
            <v>5.6145520018351105</v>
          </cell>
          <cell r="AR1380">
            <v>48.297574284037601</v>
          </cell>
          <cell r="AS1380">
            <v>-0.27493269706686563</v>
          </cell>
          <cell r="AT1380">
            <v>0.58074176687826462</v>
          </cell>
          <cell r="BE1380">
            <v>1.0931154690678575</v>
          </cell>
          <cell r="CP1380">
            <v>29.541666666666668</v>
          </cell>
          <cell r="CV1380">
            <v>92.1</v>
          </cell>
          <cell r="DA1380">
            <v>0</v>
          </cell>
          <cell r="DD1380">
            <v>0.96717132003562201</v>
          </cell>
          <cell r="FJ1380">
            <v>120.74393571009399</v>
          </cell>
          <cell r="FK1380">
            <v>0.26300000000000001</v>
          </cell>
          <cell r="FL1380">
            <v>-0.13152159723658099</v>
          </cell>
          <cell r="FO1380">
            <v>0.4711728820567147</v>
          </cell>
        </row>
        <row r="1381">
          <cell r="A1381">
            <v>571964</v>
          </cell>
          <cell r="C1381" t="str">
            <v>Morris, Jacob</v>
          </cell>
          <cell r="Q1381" t="str">
            <v>R</v>
          </cell>
          <cell r="AJ1381">
            <v>7.0648398611395749</v>
          </cell>
          <cell r="AR1381">
            <v>20.087441952874073</v>
          </cell>
          <cell r="AS1381">
            <v>1.0856701553056713</v>
          </cell>
          <cell r="AT1381">
            <v>0.86246972056983195</v>
          </cell>
          <cell r="BE1381">
            <v>0.79318358526062649</v>
          </cell>
          <cell r="CP1381">
            <v>25.541666666666668</v>
          </cell>
          <cell r="CV1381">
            <v>92.1</v>
          </cell>
          <cell r="DA1381">
            <v>0</v>
          </cell>
          <cell r="DD1381">
            <v>1.3748006383187621</v>
          </cell>
          <cell r="FJ1381">
            <v>50.218604882185183</v>
          </cell>
          <cell r="FK1381">
            <v>0.26300000000000001</v>
          </cell>
          <cell r="FL1381">
            <v>-0.70283362910826963</v>
          </cell>
          <cell r="FO1381">
            <v>1</v>
          </cell>
        </row>
        <row r="1382">
          <cell r="A1382">
            <v>571969</v>
          </cell>
          <cell r="C1382" t="str">
            <v>Mullee, Conor</v>
          </cell>
          <cell r="Q1382" t="str">
            <v>R</v>
          </cell>
          <cell r="AJ1382">
            <v>4.4790114998695332</v>
          </cell>
          <cell r="AR1382">
            <v>20.412483670444448</v>
          </cell>
          <cell r="AS1382">
            <v>0.73881583094992676</v>
          </cell>
          <cell r="AT1382">
            <v>0.67244665195984377</v>
          </cell>
          <cell r="BE1382">
            <v>1.1035980074339757</v>
          </cell>
          <cell r="CP1382">
            <v>28.375</v>
          </cell>
          <cell r="CV1382">
            <v>90.495541201614827</v>
          </cell>
          <cell r="DA1382">
            <v>5.4545454545454543E-2</v>
          </cell>
          <cell r="DD1382">
            <v>1.2691777795290107</v>
          </cell>
          <cell r="FJ1382">
            <v>51.031209176111119</v>
          </cell>
          <cell r="FK1382">
            <v>0.26300000000000001</v>
          </cell>
          <cell r="FL1382">
            <v>3.2529291503814742E-2</v>
          </cell>
          <cell r="FO1382">
            <v>1</v>
          </cell>
        </row>
        <row r="1383">
          <cell r="A1383">
            <v>571973</v>
          </cell>
          <cell r="C1383" t="str">
            <v>Muren, Alex</v>
          </cell>
          <cell r="Q1383" t="str">
            <v>R</v>
          </cell>
          <cell r="AJ1383">
            <v>5.0980764379985217</v>
          </cell>
          <cell r="AR1383">
            <v>22.596311015320001</v>
          </cell>
          <cell r="AS1383">
            <v>0.24137268207486892</v>
          </cell>
          <cell r="AT1383">
            <v>0.79877780149047461</v>
          </cell>
          <cell r="BE1383">
            <v>1.2610639766819145</v>
          </cell>
          <cell r="CP1383">
            <v>24.625</v>
          </cell>
          <cell r="CV1383">
            <v>92.1</v>
          </cell>
          <cell r="DA1383">
            <v>0</v>
          </cell>
          <cell r="DD1383">
            <v>0.82657802861597895</v>
          </cell>
          <cell r="FJ1383">
            <v>56.490777538300001</v>
          </cell>
          <cell r="FK1383">
            <v>0.26300000000000001</v>
          </cell>
          <cell r="FL1383">
            <v>-4.4580186167036788E-2</v>
          </cell>
          <cell r="FO1383">
            <v>1</v>
          </cell>
        </row>
        <row r="1384">
          <cell r="A1384">
            <v>571982</v>
          </cell>
          <cell r="C1384" t="str">
            <v>Needy, James</v>
          </cell>
          <cell r="Q1384" t="str">
            <v>S</v>
          </cell>
          <cell r="AJ1384">
            <v>5.5918584430722582</v>
          </cell>
          <cell r="AR1384">
            <v>46.541357948666672</v>
          </cell>
          <cell r="AS1384">
            <v>0.10039231998491081</v>
          </cell>
          <cell r="AT1384">
            <v>0.83035827763190995</v>
          </cell>
          <cell r="BE1384">
            <v>1.4872913538182997</v>
          </cell>
          <cell r="CP1384">
            <v>25.291666666666668</v>
          </cell>
          <cell r="CV1384">
            <v>92.1</v>
          </cell>
          <cell r="DA1384">
            <v>0</v>
          </cell>
          <cell r="DD1384">
            <v>0.95785105730413767</v>
          </cell>
          <cell r="FJ1384">
            <v>116.35339487166667</v>
          </cell>
          <cell r="FK1384">
            <v>0.26300000000000001</v>
          </cell>
          <cell r="FL1384">
            <v>0.29676011673609271</v>
          </cell>
          <cell r="FO1384">
            <v>0</v>
          </cell>
        </row>
        <row r="1385">
          <cell r="A1385">
            <v>571988</v>
          </cell>
          <cell r="C1385" t="str">
            <v>Nesseth, Mike</v>
          </cell>
          <cell r="Q1385" t="str">
            <v>R</v>
          </cell>
          <cell r="AJ1385">
            <v>5.8779648760053727</v>
          </cell>
          <cell r="AR1385">
            <v>16.8</v>
          </cell>
          <cell r="AS1385">
            <v>-0.57804794488780609</v>
          </cell>
          <cell r="AT1385">
            <v>0.72326914876163984</v>
          </cell>
          <cell r="BE1385">
            <v>1.1689642571108878</v>
          </cell>
          <cell r="CP1385">
            <v>28.208333333333332</v>
          </cell>
          <cell r="CV1385">
            <v>92.1</v>
          </cell>
          <cell r="DA1385">
            <v>0</v>
          </cell>
          <cell r="DD1385">
            <v>0.90531267612059896</v>
          </cell>
          <cell r="FJ1385">
            <v>42</v>
          </cell>
          <cell r="FK1385">
            <v>0.26300000000000001</v>
          </cell>
          <cell r="FL1385">
            <v>7.6658482982565099E-2</v>
          </cell>
          <cell r="FO1385">
            <v>0.99237668055532979</v>
          </cell>
        </row>
        <row r="1386">
          <cell r="A1386">
            <v>571990</v>
          </cell>
          <cell r="C1386" t="str">
            <v>Nuding, Zach</v>
          </cell>
          <cell r="Q1386" t="str">
            <v>S</v>
          </cell>
          <cell r="AJ1386">
            <v>5.9969620447065379</v>
          </cell>
          <cell r="AR1386">
            <v>47.146455849352463</v>
          </cell>
          <cell r="AS1386">
            <v>-3.6771236830356172E-2</v>
          </cell>
          <cell r="AT1386">
            <v>0.58709526150507818</v>
          </cell>
          <cell r="BE1386">
            <v>1.0863627745457669</v>
          </cell>
          <cell r="CP1386">
            <v>26.291666666666668</v>
          </cell>
          <cell r="CV1386">
            <v>92.1</v>
          </cell>
          <cell r="DA1386">
            <v>0</v>
          </cell>
          <cell r="DD1386">
            <v>0.91246999547952834</v>
          </cell>
          <cell r="FJ1386">
            <v>117.86613962338114</v>
          </cell>
          <cell r="FK1386">
            <v>0.26300000000000001</v>
          </cell>
          <cell r="FL1386">
            <v>0.18581932524327016</v>
          </cell>
          <cell r="FO1386">
            <v>0</v>
          </cell>
        </row>
        <row r="1387">
          <cell r="A1387">
            <v>571993</v>
          </cell>
          <cell r="C1387" t="str">
            <v>Nunn, Chris</v>
          </cell>
          <cell r="Q1387" t="str">
            <v>R</v>
          </cell>
          <cell r="AJ1387">
            <v>7.0358316113802273</v>
          </cell>
          <cell r="AR1387">
            <v>19.13373768198667</v>
          </cell>
          <cell r="AS1387">
            <v>-0.26843246563258055</v>
          </cell>
          <cell r="AT1387">
            <v>0.65960919550679153</v>
          </cell>
          <cell r="BE1387">
            <v>1.006140269047898</v>
          </cell>
          <cell r="CP1387">
            <v>25.708333333333332</v>
          </cell>
          <cell r="CV1387">
            <v>92.1</v>
          </cell>
          <cell r="DA1387">
            <v>0</v>
          </cell>
          <cell r="DD1387">
            <v>1.2398257252185627</v>
          </cell>
          <cell r="FJ1387">
            <v>47.834344204966669</v>
          </cell>
          <cell r="FK1387">
            <v>0.26300000000000001</v>
          </cell>
          <cell r="FL1387">
            <v>0.24252463823648326</v>
          </cell>
          <cell r="FO1387">
            <v>1</v>
          </cell>
        </row>
        <row r="1388">
          <cell r="A1388">
            <v>572017</v>
          </cell>
          <cell r="C1388" t="str">
            <v>Patterson, Red</v>
          </cell>
          <cell r="Q1388" t="str">
            <v>S</v>
          </cell>
          <cell r="AJ1388">
            <v>5.2440479881421744</v>
          </cell>
          <cell r="AR1388">
            <v>44.838767415299202</v>
          </cell>
          <cell r="AS1388">
            <v>-0.44393341601555819</v>
          </cell>
          <cell r="AT1388">
            <v>0.35914797576229718</v>
          </cell>
          <cell r="BE1388">
            <v>0.86288736734825933</v>
          </cell>
          <cell r="CP1388">
            <v>29.125</v>
          </cell>
          <cell r="CV1388">
            <v>87.197714351155554</v>
          </cell>
          <cell r="DA1388">
            <v>2.8284848484848482E-2</v>
          </cell>
          <cell r="DD1388">
            <v>0.88323241550785625</v>
          </cell>
          <cell r="FJ1388">
            <v>112.09691853824799</v>
          </cell>
          <cell r="FK1388">
            <v>0.26300000000000001</v>
          </cell>
          <cell r="FL1388">
            <v>0.37376354244449361</v>
          </cell>
          <cell r="FO1388">
            <v>6.6568050654485345E-2</v>
          </cell>
        </row>
        <row r="1389">
          <cell r="A1389">
            <v>572020</v>
          </cell>
          <cell r="C1389" t="str">
            <v>Paxton, James</v>
          </cell>
          <cell r="Q1389" t="str">
            <v>S</v>
          </cell>
          <cell r="AJ1389">
            <v>3.649502951401141</v>
          </cell>
          <cell r="AR1389">
            <v>146.8214425844991</v>
          </cell>
          <cell r="AS1389">
            <v>9.4651850353709099E-2</v>
          </cell>
          <cell r="AT1389">
            <v>0.81532055605314058</v>
          </cell>
          <cell r="BE1389">
            <v>1.2499131132713206</v>
          </cell>
          <cell r="CP1389">
            <v>27.625</v>
          </cell>
          <cell r="CV1389">
            <v>98.290678179044676</v>
          </cell>
          <cell r="DA1389">
            <v>1.4949515151515151</v>
          </cell>
          <cell r="DD1389">
            <v>1.0175163901877908</v>
          </cell>
          <cell r="FJ1389">
            <v>146.8214425844991</v>
          </cell>
          <cell r="FK1389">
            <v>0.2623219759493719</v>
          </cell>
          <cell r="FL1389">
            <v>-0.19373834164964338</v>
          </cell>
          <cell r="FO1389">
            <v>0</v>
          </cell>
        </row>
        <row r="1390">
          <cell r="A1390">
            <v>572021</v>
          </cell>
          <cell r="C1390" t="str">
            <v>Pazos, James</v>
          </cell>
          <cell r="Q1390" t="str">
            <v>R</v>
          </cell>
          <cell r="AJ1390">
            <v>4.3251981964923427</v>
          </cell>
          <cell r="AR1390">
            <v>17.757008222195349</v>
          </cell>
          <cell r="AS1390">
            <v>0.44767620275385883</v>
          </cell>
          <cell r="AT1390">
            <v>0.81466518431598145</v>
          </cell>
          <cell r="BE1390">
            <v>1.0990007231390617</v>
          </cell>
          <cell r="CP1390">
            <v>25.125</v>
          </cell>
          <cell r="CV1390">
            <v>94.122927673504535</v>
          </cell>
          <cell r="DA1390">
            <v>9.0909090909090912E-2</v>
          </cell>
          <cell r="DD1390">
            <v>1.2767398863633066</v>
          </cell>
          <cell r="FJ1390">
            <v>44.392520555488375</v>
          </cell>
          <cell r="FK1390">
            <v>0.26300000000000001</v>
          </cell>
          <cell r="FL1390">
            <v>0.43564135890753009</v>
          </cell>
          <cell r="FO1390">
            <v>1</v>
          </cell>
        </row>
        <row r="1391">
          <cell r="A1391">
            <v>572024</v>
          </cell>
          <cell r="C1391" t="str">
            <v>Pearl, Brian</v>
          </cell>
          <cell r="Q1391" t="str">
            <v>R</v>
          </cell>
          <cell r="AJ1391">
            <v>6.3975118351783067</v>
          </cell>
          <cell r="AR1391">
            <v>16.8</v>
          </cell>
          <cell r="AS1391">
            <v>-0.48997717919054978</v>
          </cell>
          <cell r="AT1391">
            <v>0.93018753016735256</v>
          </cell>
          <cell r="BE1391">
            <v>0.94144573074742099</v>
          </cell>
          <cell r="CP1391">
            <v>28.125</v>
          </cell>
          <cell r="CV1391">
            <v>92.1</v>
          </cell>
          <cell r="DA1391">
            <v>0</v>
          </cell>
          <cell r="DD1391">
            <v>0.80653747768676065</v>
          </cell>
          <cell r="FJ1391">
            <v>42</v>
          </cell>
          <cell r="FK1391">
            <v>0.26300000000000001</v>
          </cell>
          <cell r="FL1391">
            <v>0.52362585328531497</v>
          </cell>
          <cell r="FO1391">
            <v>0.96702210339910954</v>
          </cell>
        </row>
        <row r="1392">
          <cell r="A1392">
            <v>572025</v>
          </cell>
          <cell r="C1392" t="str">
            <v>Pena, Miguel</v>
          </cell>
          <cell r="Q1392" t="str">
            <v>S</v>
          </cell>
          <cell r="AJ1392">
            <v>6.2537152001696725</v>
          </cell>
          <cell r="AR1392">
            <v>44.400000000000006</v>
          </cell>
          <cell r="AS1392">
            <v>-0.64827126429690152</v>
          </cell>
          <cell r="AT1392">
            <v>0.89661458184396292</v>
          </cell>
          <cell r="BE1392">
            <v>0.80753715819849015</v>
          </cell>
          <cell r="CP1392">
            <v>25.708333333333332</v>
          </cell>
          <cell r="CV1392">
            <v>92.1</v>
          </cell>
          <cell r="DA1392">
            <v>0</v>
          </cell>
          <cell r="DD1392">
            <v>0.93358499151180463</v>
          </cell>
          <cell r="FJ1392">
            <v>111</v>
          </cell>
          <cell r="FK1392">
            <v>0.26300000000000001</v>
          </cell>
          <cell r="FL1392">
            <v>-6.9645451896357138E-2</v>
          </cell>
          <cell r="FO1392">
            <v>0</v>
          </cell>
        </row>
        <row r="1393">
          <cell r="A1393">
            <v>572038</v>
          </cell>
          <cell r="C1393" t="str">
            <v>Pinder, Branden</v>
          </cell>
          <cell r="Q1393" t="str">
            <v>R</v>
          </cell>
          <cell r="AJ1393">
            <v>4.3768239089625638</v>
          </cell>
          <cell r="AR1393">
            <v>18.59644927485822</v>
          </cell>
          <cell r="AS1393">
            <v>5.7892990099991389E-2</v>
          </cell>
          <cell r="AT1393">
            <v>0.84047441566935321</v>
          </cell>
          <cell r="BE1393">
            <v>0.8154590178202108</v>
          </cell>
          <cell r="CP1393">
            <v>27.458333333333332</v>
          </cell>
          <cell r="CV1393">
            <v>93.299526191137545</v>
          </cell>
          <cell r="DA1393">
            <v>0.52121414141414135</v>
          </cell>
          <cell r="DD1393">
            <v>1.1872605820873199</v>
          </cell>
          <cell r="FJ1393">
            <v>46.491123187145547</v>
          </cell>
          <cell r="FK1393">
            <v>0.26681314391359345</v>
          </cell>
          <cell r="FL1393">
            <v>0.41169698914009084</v>
          </cell>
          <cell r="FO1393">
            <v>1</v>
          </cell>
        </row>
        <row r="1394">
          <cell r="A1394">
            <v>572042</v>
          </cell>
          <cell r="C1394" t="str">
            <v>Poppe, Tanner</v>
          </cell>
          <cell r="Q1394" t="str">
            <v>R</v>
          </cell>
          <cell r="AJ1394">
            <v>4.9048121855379678</v>
          </cell>
          <cell r="AR1394">
            <v>16.8</v>
          </cell>
          <cell r="AS1394">
            <v>-1.7118486852476658</v>
          </cell>
          <cell r="AT1394">
            <v>0.84082131147047923</v>
          </cell>
          <cell r="BE1394">
            <v>1.3064060002087978</v>
          </cell>
          <cell r="CP1394">
            <v>25.958333333333332</v>
          </cell>
          <cell r="CV1394">
            <v>92.1</v>
          </cell>
          <cell r="DA1394">
            <v>0</v>
          </cell>
          <cell r="DD1394">
            <v>0.98739188932382072</v>
          </cell>
          <cell r="FJ1394">
            <v>42</v>
          </cell>
          <cell r="FK1394">
            <v>0.26300000000000001</v>
          </cell>
          <cell r="FL1394">
            <v>0.69839988148907872</v>
          </cell>
          <cell r="FO1394">
            <v>1</v>
          </cell>
        </row>
        <row r="1395">
          <cell r="A1395">
            <v>572044</v>
          </cell>
          <cell r="C1395" t="str">
            <v>Pounders, Brooks</v>
          </cell>
          <cell r="Q1395" t="str">
            <v>S</v>
          </cell>
          <cell r="AJ1395">
            <v>5.682157155473635</v>
          </cell>
          <cell r="AR1395">
            <v>50.616102473310335</v>
          </cell>
          <cell r="AS1395">
            <v>0.33561484517339502</v>
          </cell>
          <cell r="AT1395">
            <v>0.73903708184754879</v>
          </cell>
          <cell r="BE1395">
            <v>1.1839033088859856</v>
          </cell>
          <cell r="CP1395">
            <v>25.791666666666668</v>
          </cell>
          <cell r="CV1395">
            <v>90.995541201614827</v>
          </cell>
          <cell r="DA1395">
            <v>2.8284848484848482E-2</v>
          </cell>
          <cell r="DD1395">
            <v>1.2159361745091999</v>
          </cell>
          <cell r="FJ1395">
            <v>126.54025618327583</v>
          </cell>
          <cell r="FK1395">
            <v>0.26300000000000001</v>
          </cell>
          <cell r="FL1395">
            <v>4.2796451128647842E-2</v>
          </cell>
          <cell r="FO1395">
            <v>0.33384471214401523</v>
          </cell>
        </row>
        <row r="1396">
          <cell r="A1396">
            <v>572045</v>
          </cell>
          <cell r="C1396" t="str">
            <v>Powell, Christian</v>
          </cell>
          <cell r="Q1396" t="str">
            <v>S</v>
          </cell>
          <cell r="AJ1396">
            <v>8.1919261738329539</v>
          </cell>
          <cell r="AR1396">
            <v>44.400000000000006</v>
          </cell>
          <cell r="AS1396">
            <v>-9.5377609562788429E-2</v>
          </cell>
          <cell r="AT1396">
            <v>0.83416759716759281</v>
          </cell>
          <cell r="BE1396">
            <v>1.1272452546763712</v>
          </cell>
          <cell r="CP1396">
            <v>24.958333333333332</v>
          </cell>
          <cell r="CV1396">
            <v>92.1</v>
          </cell>
          <cell r="DA1396">
            <v>0</v>
          </cell>
          <cell r="DD1396">
            <v>1.1532940671811709</v>
          </cell>
          <cell r="FJ1396">
            <v>111</v>
          </cell>
          <cell r="FK1396">
            <v>0.26300000000000001</v>
          </cell>
          <cell r="FL1396">
            <v>0.52768882969302</v>
          </cell>
          <cell r="FO1396">
            <v>0</v>
          </cell>
        </row>
        <row r="1397">
          <cell r="A1397">
            <v>572058</v>
          </cell>
          <cell r="C1397" t="str">
            <v>Reed, Nate</v>
          </cell>
          <cell r="Q1397" t="str">
            <v>R</v>
          </cell>
          <cell r="AJ1397">
            <v>6.0370743418129775</v>
          </cell>
          <cell r="AR1397">
            <v>16.8</v>
          </cell>
          <cell r="AS1397">
            <v>-0.66094786657149296</v>
          </cell>
          <cell r="AT1397">
            <v>0.82864093350092283</v>
          </cell>
          <cell r="BE1397">
            <v>0.87316504030281072</v>
          </cell>
          <cell r="CP1397">
            <v>28.541666666666668</v>
          </cell>
          <cell r="CV1397">
            <v>92.1</v>
          </cell>
          <cell r="DA1397">
            <v>0</v>
          </cell>
          <cell r="DD1397">
            <v>0.92481412965023491</v>
          </cell>
          <cell r="FJ1397">
            <v>42</v>
          </cell>
          <cell r="FK1397">
            <v>0.26300000000000001</v>
          </cell>
          <cell r="FL1397">
            <v>0.97980029184071749</v>
          </cell>
          <cell r="FO1397">
            <v>1</v>
          </cell>
        </row>
        <row r="1398">
          <cell r="A1398">
            <v>572064</v>
          </cell>
          <cell r="C1398" t="str">
            <v>Reyes, Jorge</v>
          </cell>
          <cell r="Q1398" t="str">
            <v>R</v>
          </cell>
          <cell r="AJ1398">
            <v>5.0519918165015021</v>
          </cell>
          <cell r="AR1398">
            <v>20.17875340362847</v>
          </cell>
          <cell r="AS1398">
            <v>-0.11414618512023944</v>
          </cell>
          <cell r="AT1398">
            <v>0.61420779237100209</v>
          </cell>
          <cell r="BE1398">
            <v>0.80601552080506356</v>
          </cell>
          <cell r="CP1398">
            <v>28.541666666666668</v>
          </cell>
          <cell r="CV1398">
            <v>92.1</v>
          </cell>
          <cell r="DA1398">
            <v>0</v>
          </cell>
          <cell r="DD1398">
            <v>1.025795565122235</v>
          </cell>
          <cell r="FJ1398">
            <v>50.446883509071171</v>
          </cell>
          <cell r="FK1398">
            <v>0.26300000000000001</v>
          </cell>
          <cell r="FL1398">
            <v>-0.44227686745383954</v>
          </cell>
          <cell r="FO1398">
            <v>0.7834702251024841</v>
          </cell>
        </row>
        <row r="1399">
          <cell r="A1399">
            <v>572066</v>
          </cell>
          <cell r="C1399" t="str">
            <v>Reynolds, Danny</v>
          </cell>
          <cell r="Q1399" t="str">
            <v>R</v>
          </cell>
          <cell r="AJ1399">
            <v>6.2982964317357357</v>
          </cell>
          <cell r="AR1399">
            <v>17.985328718297286</v>
          </cell>
          <cell r="AS1399">
            <v>0.3851711586566729</v>
          </cell>
          <cell r="AT1399">
            <v>0.80205017338483942</v>
          </cell>
          <cell r="BE1399">
            <v>1.05404209259611</v>
          </cell>
          <cell r="CP1399">
            <v>25.125</v>
          </cell>
          <cell r="CV1399">
            <v>92.1</v>
          </cell>
          <cell r="DA1399">
            <v>0</v>
          </cell>
          <cell r="DD1399">
            <v>1.213724811665593</v>
          </cell>
          <cell r="FJ1399">
            <v>44.963321795743212</v>
          </cell>
          <cell r="FK1399">
            <v>0.26300000000000001</v>
          </cell>
          <cell r="FL1399">
            <v>-0.24075775216383011</v>
          </cell>
          <cell r="FO1399">
            <v>1</v>
          </cell>
        </row>
        <row r="1400">
          <cell r="A1400">
            <v>572070</v>
          </cell>
          <cell r="C1400" t="str">
            <v>Richards, Garrett</v>
          </cell>
          <cell r="Q1400" t="str">
            <v>S</v>
          </cell>
          <cell r="AJ1400">
            <v>3.6660970478571309</v>
          </cell>
          <cell r="AR1400">
            <v>162.03851671518561</v>
          </cell>
          <cell r="AS1400">
            <v>0.35576498828602388</v>
          </cell>
          <cell r="AT1400">
            <v>0.76458774372368776</v>
          </cell>
          <cell r="BE1400">
            <v>1.2418586988484619</v>
          </cell>
          <cell r="CP1400">
            <v>28.125</v>
          </cell>
          <cell r="CV1400">
            <v>95.42988136034208</v>
          </cell>
          <cell r="DA1400">
            <v>3.8828303030303033</v>
          </cell>
          <cell r="DD1400">
            <v>1.0224510579253283</v>
          </cell>
          <cell r="FJ1400">
            <v>162.03851671518561</v>
          </cell>
          <cell r="FK1400">
            <v>0.26059502458384093</v>
          </cell>
          <cell r="FL1400">
            <v>-0.23247078536562538</v>
          </cell>
          <cell r="FO1400">
            <v>0</v>
          </cell>
        </row>
        <row r="1401">
          <cell r="A1401">
            <v>572077</v>
          </cell>
          <cell r="C1401" t="str">
            <v>Rivera, Raul</v>
          </cell>
          <cell r="Q1401" t="str">
            <v>R</v>
          </cell>
          <cell r="AJ1401">
            <v>5.9912981846757702</v>
          </cell>
          <cell r="AR1401">
            <v>16.8</v>
          </cell>
          <cell r="AS1401">
            <v>-0.69943894135836393</v>
          </cell>
          <cell r="AT1401">
            <v>0.87139613865686982</v>
          </cell>
          <cell r="BE1401">
            <v>1.3572924181812993</v>
          </cell>
          <cell r="CP1401">
            <v>25.375</v>
          </cell>
          <cell r="CV1401">
            <v>92.1</v>
          </cell>
          <cell r="DA1401">
            <v>0</v>
          </cell>
          <cell r="DD1401">
            <v>0.99333159436026386</v>
          </cell>
          <cell r="FJ1401">
            <v>42</v>
          </cell>
          <cell r="FK1401">
            <v>0.26300000000000001</v>
          </cell>
          <cell r="FL1401">
            <v>-0.15568513667562076</v>
          </cell>
          <cell r="FO1401">
            <v>1</v>
          </cell>
        </row>
        <row r="1402">
          <cell r="A1402">
            <v>572080</v>
          </cell>
          <cell r="C1402" t="str">
            <v>Robertson, Montreal</v>
          </cell>
          <cell r="Q1402" t="str">
            <v>R</v>
          </cell>
          <cell r="AJ1402">
            <v>6.1632844320168587</v>
          </cell>
          <cell r="AR1402">
            <v>20.759608472288363</v>
          </cell>
          <cell r="AS1402">
            <v>7.3710678775870658E-3</v>
          </cell>
          <cell r="AT1402">
            <v>0.81026252146162203</v>
          </cell>
          <cell r="BE1402">
            <v>1.3036033557795119</v>
          </cell>
          <cell r="CP1402">
            <v>26.041666666666668</v>
          </cell>
          <cell r="CV1402">
            <v>92.1</v>
          </cell>
          <cell r="DA1402">
            <v>0</v>
          </cell>
          <cell r="DD1402">
            <v>0.98626636433031079</v>
          </cell>
          <cell r="FJ1402">
            <v>51.899021180720901</v>
          </cell>
          <cell r="FK1402">
            <v>0.26300000000000001</v>
          </cell>
          <cell r="FL1402">
            <v>0.20336878940285488</v>
          </cell>
          <cell r="FO1402">
            <v>1</v>
          </cell>
        </row>
        <row r="1403">
          <cell r="A1403">
            <v>572082</v>
          </cell>
          <cell r="C1403" t="str">
            <v>Robinson, Andrew</v>
          </cell>
          <cell r="Q1403" t="str">
            <v>R</v>
          </cell>
          <cell r="AJ1403">
            <v>4.5839074706370697</v>
          </cell>
          <cell r="AR1403">
            <v>23.174364122160263</v>
          </cell>
          <cell r="AS1403">
            <v>5.9145079142708404E-2</v>
          </cell>
          <cell r="AT1403">
            <v>0.75589509969728297</v>
          </cell>
          <cell r="BE1403">
            <v>0.79487654929826668</v>
          </cell>
          <cell r="CP1403">
            <v>28.375</v>
          </cell>
          <cell r="CV1403">
            <v>92.1</v>
          </cell>
          <cell r="DA1403">
            <v>0</v>
          </cell>
          <cell r="DD1403">
            <v>1.1017245432613703</v>
          </cell>
          <cell r="FJ1403">
            <v>57.935910305400654</v>
          </cell>
          <cell r="FK1403">
            <v>0.26300000000000001</v>
          </cell>
          <cell r="FL1403">
            <v>0.45064941283245158</v>
          </cell>
          <cell r="FO1403">
            <v>1</v>
          </cell>
        </row>
        <row r="1404">
          <cell r="A1404">
            <v>572084</v>
          </cell>
          <cell r="C1404" t="str">
            <v>Robowski, Ryan</v>
          </cell>
          <cell r="Q1404" t="str">
            <v>R</v>
          </cell>
          <cell r="AJ1404">
            <v>5.5765750630771427</v>
          </cell>
          <cell r="AR1404">
            <v>16.8</v>
          </cell>
          <cell r="AS1404">
            <v>-0.34408122768653054</v>
          </cell>
          <cell r="AT1404">
            <v>0.7152664419367909</v>
          </cell>
          <cell r="BE1404">
            <v>0.79842023189519873</v>
          </cell>
          <cell r="CP1404">
            <v>28.375</v>
          </cell>
          <cell r="CV1404">
            <v>92.1</v>
          </cell>
          <cell r="DA1404">
            <v>0</v>
          </cell>
          <cell r="DD1404">
            <v>1.1408919133581652</v>
          </cell>
          <cell r="FJ1404">
            <v>42</v>
          </cell>
          <cell r="FK1404">
            <v>0.26300000000000001</v>
          </cell>
          <cell r="FL1404">
            <v>0.14934131005201362</v>
          </cell>
          <cell r="FO1404">
            <v>0.95513890859846007</v>
          </cell>
        </row>
        <row r="1405">
          <cell r="A1405">
            <v>572086</v>
          </cell>
          <cell r="C1405" t="str">
            <v>Rodgers, Brady</v>
          </cell>
          <cell r="Q1405" t="str">
            <v>S</v>
          </cell>
          <cell r="AJ1405">
            <v>4.5153936483939665</v>
          </cell>
          <cell r="AR1405">
            <v>132.61387100298356</v>
          </cell>
          <cell r="AS1405">
            <v>-0.14805058910806895</v>
          </cell>
          <cell r="AT1405">
            <v>0.56163757070024523</v>
          </cell>
          <cell r="BE1405">
            <v>1.0635717721779905</v>
          </cell>
          <cell r="CP1405">
            <v>25.791666666666668</v>
          </cell>
          <cell r="CV1405">
            <v>92.1</v>
          </cell>
          <cell r="DA1405">
            <v>0</v>
          </cell>
          <cell r="DD1405">
            <v>0.88981078991710727</v>
          </cell>
          <cell r="FJ1405">
            <v>132.61387100298356</v>
          </cell>
          <cell r="FK1405">
            <v>0.26300000000000001</v>
          </cell>
          <cell r="FL1405">
            <v>-1.8633607117759091E-2</v>
          </cell>
          <cell r="FO1405">
            <v>0</v>
          </cell>
        </row>
        <row r="1406">
          <cell r="A1406">
            <v>572089</v>
          </cell>
          <cell r="C1406" t="str">
            <v>Rodriguez, Paco</v>
          </cell>
          <cell r="Q1406" t="str">
            <v>R</v>
          </cell>
          <cell r="AJ1406">
            <v>3.7758703343609952</v>
          </cell>
          <cell r="AR1406">
            <v>42</v>
          </cell>
          <cell r="AS1406">
            <v>0.17780879282788031</v>
          </cell>
          <cell r="AT1406">
            <v>0.48644714577135939</v>
          </cell>
          <cell r="BE1406">
            <v>1.0783507043447071</v>
          </cell>
          <cell r="CP1406">
            <v>25.208333333333332</v>
          </cell>
          <cell r="CV1406">
            <v>87.899506407415515</v>
          </cell>
          <cell r="DA1406">
            <v>1.5515131313131314</v>
          </cell>
          <cell r="DD1406">
            <v>1.1526468459049248</v>
          </cell>
          <cell r="FJ1406">
            <v>42</v>
          </cell>
          <cell r="FK1406">
            <v>0.26294050245049355</v>
          </cell>
          <cell r="FL1406">
            <v>-0.16370948677411165</v>
          </cell>
          <cell r="FO1406">
            <v>1</v>
          </cell>
        </row>
        <row r="1407">
          <cell r="A1407">
            <v>572090</v>
          </cell>
          <cell r="C1407" t="str">
            <v>Rogers, Chad</v>
          </cell>
          <cell r="Q1407" t="str">
            <v>R</v>
          </cell>
          <cell r="AJ1407">
            <v>5.6503228706805055</v>
          </cell>
          <cell r="AR1407">
            <v>17.984076974958338</v>
          </cell>
          <cell r="AS1407">
            <v>7.1952895466872099E-2</v>
          </cell>
          <cell r="AT1407">
            <v>0.82065377567213238</v>
          </cell>
          <cell r="BE1407">
            <v>0.5559183657229505</v>
          </cell>
          <cell r="CP1407">
            <v>26.875</v>
          </cell>
          <cell r="CV1407">
            <v>92.1</v>
          </cell>
          <cell r="DA1407">
            <v>0</v>
          </cell>
          <cell r="DD1407">
            <v>1.0585610689196809</v>
          </cell>
          <cell r="FJ1407">
            <v>44.960192437395847</v>
          </cell>
          <cell r="FK1407">
            <v>0.26300000000000001</v>
          </cell>
          <cell r="FL1407">
            <v>0.14410459344428211</v>
          </cell>
          <cell r="FO1407">
            <v>1</v>
          </cell>
        </row>
        <row r="1408">
          <cell r="A1408">
            <v>572095</v>
          </cell>
          <cell r="C1408" t="str">
            <v>Rosenbaum, Danny</v>
          </cell>
          <cell r="Q1408" t="str">
            <v>S</v>
          </cell>
          <cell r="AJ1408">
            <v>6.8890662429650513</v>
          </cell>
          <cell r="AR1408">
            <v>44.400000000000006</v>
          </cell>
          <cell r="AS1408">
            <v>-0.3237654144694303</v>
          </cell>
          <cell r="AT1408">
            <v>0.859206518407442</v>
          </cell>
          <cell r="BE1408">
            <v>0.99279233487770091</v>
          </cell>
          <cell r="CP1408">
            <v>28.708333333333332</v>
          </cell>
          <cell r="CV1408">
            <v>92.1</v>
          </cell>
          <cell r="DA1408">
            <v>0</v>
          </cell>
          <cell r="DD1408">
            <v>0.88299203950108884</v>
          </cell>
          <cell r="FJ1408">
            <v>111</v>
          </cell>
          <cell r="FK1408">
            <v>0.26300000000000001</v>
          </cell>
          <cell r="FL1408">
            <v>-0.27335436925983525</v>
          </cell>
          <cell r="FO1408">
            <v>0</v>
          </cell>
        </row>
        <row r="1409">
          <cell r="A1409">
            <v>572096</v>
          </cell>
          <cell r="C1409" t="str">
            <v>Rosenthal, Trevor</v>
          </cell>
          <cell r="Q1409" t="str">
            <v>R</v>
          </cell>
          <cell r="AJ1409">
            <v>3.4515602021470415</v>
          </cell>
          <cell r="AR1409">
            <v>54.726388561366676</v>
          </cell>
          <cell r="AS1409">
            <v>-0.71732918877874385</v>
          </cell>
          <cell r="AT1409">
            <v>0.5325823967747394</v>
          </cell>
          <cell r="BE1409">
            <v>1.1758848710797145</v>
          </cell>
          <cell r="CP1409">
            <v>26.125</v>
          </cell>
          <cell r="CV1409">
            <v>95.819013404730185</v>
          </cell>
          <cell r="DA1409">
            <v>4.9151494949494952</v>
          </cell>
          <cell r="DD1409">
            <v>1.2496437848046595</v>
          </cell>
          <cell r="FJ1409">
            <v>54.726388561366676</v>
          </cell>
          <cell r="FK1409">
            <v>0.2611885548799493</v>
          </cell>
          <cell r="FL1409">
            <v>0.62896840845021784</v>
          </cell>
          <cell r="FO1409">
            <v>1</v>
          </cell>
        </row>
        <row r="1410">
          <cell r="A1410">
            <v>572100</v>
          </cell>
          <cell r="C1410" t="str">
            <v>Rutledge, Lex</v>
          </cell>
          <cell r="Q1410" t="str">
            <v>R</v>
          </cell>
          <cell r="AJ1410">
            <v>5.8566879935732379</v>
          </cell>
          <cell r="AR1410">
            <v>17.020441609149469</v>
          </cell>
          <cell r="AS1410">
            <v>1.1563707291055163</v>
          </cell>
          <cell r="AT1410">
            <v>0.87351850314249935</v>
          </cell>
          <cell r="BE1410">
            <v>1.1814854250274629</v>
          </cell>
          <cell r="CP1410">
            <v>25.041666666666668</v>
          </cell>
          <cell r="CV1410">
            <v>92.1</v>
          </cell>
          <cell r="DA1410">
            <v>0</v>
          </cell>
          <cell r="DD1410">
            <v>0.82389596578875324</v>
          </cell>
          <cell r="FJ1410">
            <v>42.551104022873673</v>
          </cell>
          <cell r="FK1410">
            <v>0.26300000000000001</v>
          </cell>
          <cell r="FL1410">
            <v>4.9354979226252822E-2</v>
          </cell>
          <cell r="FO1410">
            <v>1</v>
          </cell>
        </row>
        <row r="1411">
          <cell r="A1411">
            <v>572102</v>
          </cell>
          <cell r="C1411" t="str">
            <v>Sampson, Keyvius</v>
          </cell>
          <cell r="Q1411" t="str">
            <v>S</v>
          </cell>
          <cell r="AJ1411">
            <v>5.1517911769598586</v>
          </cell>
          <cell r="AR1411">
            <v>55.236125199910376</v>
          </cell>
          <cell r="AS1411">
            <v>0.10400924597114342</v>
          </cell>
          <cell r="AT1411">
            <v>0.74359450331835553</v>
          </cell>
          <cell r="BE1411">
            <v>1.1308318939250341</v>
          </cell>
          <cell r="CP1411">
            <v>25.458333333333332</v>
          </cell>
          <cell r="CV1411">
            <v>91.736462532860415</v>
          </cell>
          <cell r="DA1411">
            <v>0.4888909090909091</v>
          </cell>
          <cell r="DD1411">
            <v>1.1468648297973885</v>
          </cell>
          <cell r="FJ1411">
            <v>138.09031299977593</v>
          </cell>
          <cell r="FK1411">
            <v>0.25036236736971107</v>
          </cell>
          <cell r="FL1411">
            <v>0.13178097069723446</v>
          </cell>
          <cell r="FO1411">
            <v>4.475574089361678E-2</v>
          </cell>
        </row>
        <row r="1412">
          <cell r="A1412">
            <v>572119</v>
          </cell>
          <cell r="C1412" t="str">
            <v>Schuster, Patrick</v>
          </cell>
          <cell r="Q1412" t="str">
            <v>R</v>
          </cell>
          <cell r="AJ1412">
            <v>4.8802795203460381</v>
          </cell>
          <cell r="AR1412">
            <v>21.526399663999978</v>
          </cell>
          <cell r="AS1412">
            <v>0.77146201657513924</v>
          </cell>
          <cell r="AT1412">
            <v>0.47324385507995648</v>
          </cell>
          <cell r="BE1412">
            <v>1.3016463905045152</v>
          </cell>
          <cell r="CP1412">
            <v>25.708333333333332</v>
          </cell>
          <cell r="CV1412">
            <v>88.395541201614833</v>
          </cell>
          <cell r="DA1412">
            <v>0.12121414141414141</v>
          </cell>
          <cell r="DD1412">
            <v>1.1115420973072527</v>
          </cell>
          <cell r="FJ1412">
            <v>53.81599915999994</v>
          </cell>
          <cell r="FK1412">
            <v>0.26300000000000001</v>
          </cell>
          <cell r="FL1412">
            <v>0.35187653688175985</v>
          </cell>
          <cell r="FO1412">
            <v>1</v>
          </cell>
        </row>
        <row r="1413">
          <cell r="A1413">
            <v>572125</v>
          </cell>
          <cell r="C1413" t="str">
            <v>Selman, Sam</v>
          </cell>
          <cell r="Q1413" t="str">
            <v>R</v>
          </cell>
          <cell r="AJ1413">
            <v>6.1572802478297275</v>
          </cell>
          <cell r="AR1413">
            <v>17.802437558347794</v>
          </cell>
          <cell r="AS1413">
            <v>-1.1842051910102058</v>
          </cell>
          <cell r="AT1413">
            <v>0.63590659489187362</v>
          </cell>
          <cell r="BE1413">
            <v>1.0690150225059181</v>
          </cell>
          <cell r="CP1413">
            <v>25.625</v>
          </cell>
          <cell r="CV1413">
            <v>92.1</v>
          </cell>
          <cell r="DA1413">
            <v>0</v>
          </cell>
          <cell r="DD1413">
            <v>1.1709314325837303</v>
          </cell>
          <cell r="FJ1413">
            <v>44.506093895869483</v>
          </cell>
          <cell r="FK1413">
            <v>0.26300000000000001</v>
          </cell>
          <cell r="FL1413">
            <v>-0.26843971512021031</v>
          </cell>
          <cell r="FO1413">
            <v>0.98445226168117417</v>
          </cell>
        </row>
        <row r="1414">
          <cell r="A1414">
            <v>572137</v>
          </cell>
          <cell r="C1414" t="str">
            <v>Simmons, Crawford</v>
          </cell>
          <cell r="Q1414" t="str">
            <v>S</v>
          </cell>
          <cell r="AJ1414">
            <v>7.3891701504152429</v>
          </cell>
          <cell r="AR1414">
            <v>44.400000000000006</v>
          </cell>
          <cell r="AS1414">
            <v>-0.54649647353064978</v>
          </cell>
          <cell r="AT1414">
            <v>0.88029339625416236</v>
          </cell>
          <cell r="BE1414">
            <v>1.1160092132734345</v>
          </cell>
          <cell r="CP1414">
            <v>25.041666666666668</v>
          </cell>
          <cell r="CV1414">
            <v>92.1</v>
          </cell>
          <cell r="DA1414">
            <v>0</v>
          </cell>
          <cell r="DD1414">
            <v>1.0488322583789855</v>
          </cell>
          <cell r="FJ1414">
            <v>111</v>
          </cell>
          <cell r="FK1414">
            <v>0.26300000000000001</v>
          </cell>
          <cell r="FL1414">
            <v>3.253813571016978E-2</v>
          </cell>
          <cell r="FO1414">
            <v>0.3483502421152308</v>
          </cell>
        </row>
        <row r="1415">
          <cell r="A1415">
            <v>572140</v>
          </cell>
          <cell r="C1415" t="str">
            <v>Skaggs, Tyler</v>
          </cell>
          <cell r="Q1415" t="str">
            <v>S</v>
          </cell>
          <cell r="AJ1415">
            <v>3.9220395162240145</v>
          </cell>
          <cell r="AR1415">
            <v>118.27861693215948</v>
          </cell>
          <cell r="AS1415">
            <v>2.9572038335693362E-3</v>
          </cell>
          <cell r="AT1415">
            <v>0.87406586427905475</v>
          </cell>
          <cell r="BE1415">
            <v>1.4286242739060571</v>
          </cell>
          <cell r="CP1415">
            <v>24.958333333333332</v>
          </cell>
          <cell r="CV1415">
            <v>94.220231040291551</v>
          </cell>
          <cell r="DA1415">
            <v>1.2343454545454546</v>
          </cell>
          <cell r="DD1415">
            <v>1.1751857011295206</v>
          </cell>
          <cell r="FJ1415">
            <v>118.27861693215948</v>
          </cell>
          <cell r="FK1415">
            <v>0.26208776067212125</v>
          </cell>
          <cell r="FL1415">
            <v>-0.49228797233400923</v>
          </cell>
          <cell r="FO1415">
            <v>0</v>
          </cell>
        </row>
        <row r="1416">
          <cell r="A1416">
            <v>572151</v>
          </cell>
          <cell r="C1416" t="str">
            <v>Smith, Slade</v>
          </cell>
          <cell r="Q1416" t="str">
            <v>R</v>
          </cell>
          <cell r="AJ1416">
            <v>6.7262217886753302</v>
          </cell>
          <cell r="AR1416">
            <v>17.831948501370988</v>
          </cell>
          <cell r="AS1416">
            <v>-0.44434208670313008</v>
          </cell>
          <cell r="AT1416">
            <v>0.64074786276319551</v>
          </cell>
          <cell r="BE1416">
            <v>1.2217474274929723</v>
          </cell>
          <cell r="CP1416">
            <v>25.791666666666668</v>
          </cell>
          <cell r="CV1416">
            <v>92.1</v>
          </cell>
          <cell r="DA1416">
            <v>0</v>
          </cell>
          <cell r="DD1416">
            <v>0.88534662225365124</v>
          </cell>
          <cell r="FJ1416">
            <v>44.57987125342747</v>
          </cell>
          <cell r="FK1416">
            <v>0.26300000000000001</v>
          </cell>
          <cell r="FL1416">
            <v>7.5102747952836113E-2</v>
          </cell>
          <cell r="FO1416">
            <v>1</v>
          </cell>
        </row>
        <row r="1417">
          <cell r="A1417">
            <v>572152</v>
          </cell>
          <cell r="C1417" t="str">
            <v>Smyth, Paul</v>
          </cell>
          <cell r="Q1417" t="str">
            <v>R</v>
          </cell>
          <cell r="AJ1417">
            <v>4.6763564559819324</v>
          </cell>
          <cell r="AR1417">
            <v>18.146295272746666</v>
          </cell>
          <cell r="AS1417">
            <v>0.3054020815239476</v>
          </cell>
          <cell r="AT1417">
            <v>0.89479082330859916</v>
          </cell>
          <cell r="BE1417">
            <v>0.61151209263128736</v>
          </cell>
          <cell r="CP1417">
            <v>29.208333333333332</v>
          </cell>
          <cell r="CV1417">
            <v>92.1</v>
          </cell>
          <cell r="DA1417">
            <v>0</v>
          </cell>
          <cell r="DD1417">
            <v>1.071945380803254</v>
          </cell>
          <cell r="FJ1417">
            <v>45.365738181866668</v>
          </cell>
          <cell r="FK1417">
            <v>0.26300000000000001</v>
          </cell>
          <cell r="FL1417">
            <v>0.36848819876184191</v>
          </cell>
          <cell r="FO1417">
            <v>1</v>
          </cell>
        </row>
        <row r="1418">
          <cell r="A1418">
            <v>572163</v>
          </cell>
          <cell r="C1418" t="str">
            <v>Stewart, Ethan</v>
          </cell>
          <cell r="Q1418" t="str">
            <v>S</v>
          </cell>
          <cell r="AJ1418">
            <v>7.1057158840727421</v>
          </cell>
          <cell r="AR1418">
            <v>44.400000000000006</v>
          </cell>
          <cell r="AS1418">
            <v>-0.68062398168220084</v>
          </cell>
          <cell r="AT1418">
            <v>0.75819532518750732</v>
          </cell>
          <cell r="BE1418">
            <v>1.3396920467236646</v>
          </cell>
          <cell r="CP1418">
            <v>25.458333333333332</v>
          </cell>
          <cell r="CV1418">
            <v>92.1</v>
          </cell>
          <cell r="DA1418">
            <v>0</v>
          </cell>
          <cell r="DD1418">
            <v>1.0042115015954713</v>
          </cell>
          <cell r="FJ1418">
            <v>111</v>
          </cell>
          <cell r="FK1418">
            <v>0.26300000000000001</v>
          </cell>
          <cell r="FL1418">
            <v>0.55868181215575508</v>
          </cell>
          <cell r="FO1418">
            <v>0.39885557740298294</v>
          </cell>
        </row>
        <row r="1419">
          <cell r="A1419">
            <v>572166</v>
          </cell>
          <cell r="C1419" t="str">
            <v>Stilson, John</v>
          </cell>
          <cell r="Q1419" t="str">
            <v>R</v>
          </cell>
          <cell r="AJ1419">
            <v>5.4314846540719417</v>
          </cell>
          <cell r="AR1419">
            <v>16.8</v>
          </cell>
          <cell r="AS1419">
            <v>0.55705219935270056</v>
          </cell>
          <cell r="AT1419">
            <v>0.87314212732000385</v>
          </cell>
          <cell r="BE1419">
            <v>0.99013792934343881</v>
          </cell>
          <cell r="CP1419">
            <v>25.958333333333332</v>
          </cell>
          <cell r="CV1419">
            <v>92.1</v>
          </cell>
          <cell r="DA1419">
            <v>0</v>
          </cell>
          <cell r="DD1419">
            <v>1.07240814190387</v>
          </cell>
          <cell r="FJ1419">
            <v>42</v>
          </cell>
          <cell r="FK1419">
            <v>0.26300000000000001</v>
          </cell>
          <cell r="FL1419">
            <v>0.18657672579379103</v>
          </cell>
          <cell r="FO1419">
            <v>1</v>
          </cell>
        </row>
        <row r="1420">
          <cell r="A1420">
            <v>572168</v>
          </cell>
          <cell r="C1420" t="str">
            <v>Stoffel, Jason</v>
          </cell>
          <cell r="Q1420" t="str">
            <v>R</v>
          </cell>
          <cell r="AJ1420">
            <v>4.1567008539039465</v>
          </cell>
          <cell r="AR1420">
            <v>33.848104307556547</v>
          </cell>
          <cell r="AS1420">
            <v>0.14824040397539456</v>
          </cell>
          <cell r="AT1420">
            <v>0.76000866035523917</v>
          </cell>
          <cell r="BE1420">
            <v>0.82558960880305599</v>
          </cell>
          <cell r="CP1420">
            <v>27.791666666666668</v>
          </cell>
          <cell r="CV1420">
            <v>92.1</v>
          </cell>
          <cell r="DA1420">
            <v>0</v>
          </cell>
          <cell r="DD1420">
            <v>1.2937569070847246</v>
          </cell>
          <cell r="FJ1420">
            <v>60.774690825851792</v>
          </cell>
          <cell r="FK1420">
            <v>0.26300000000000001</v>
          </cell>
          <cell r="FL1420">
            <v>-0.12484322677448212</v>
          </cell>
          <cell r="FO1420">
            <v>1</v>
          </cell>
        </row>
        <row r="1421">
          <cell r="A1421">
            <v>572169</v>
          </cell>
          <cell r="C1421" t="str">
            <v>Stokes, James</v>
          </cell>
          <cell r="Q1421" t="str">
            <v>R</v>
          </cell>
          <cell r="AJ1421">
            <v>6.92471764311375</v>
          </cell>
          <cell r="AR1421">
            <v>16.8</v>
          </cell>
          <cell r="AS1421">
            <v>-0.68387068608445556</v>
          </cell>
          <cell r="AT1421">
            <v>0.82467900460437593</v>
          </cell>
          <cell r="BE1421">
            <v>1.4205165956419901</v>
          </cell>
          <cell r="CP1421">
            <v>25.708333333333332</v>
          </cell>
          <cell r="CV1421">
            <v>92.1</v>
          </cell>
          <cell r="DA1421">
            <v>0</v>
          </cell>
          <cell r="DD1421">
            <v>0.95257485022090238</v>
          </cell>
          <cell r="FJ1421">
            <v>42</v>
          </cell>
          <cell r="FK1421">
            <v>0.26300000000000001</v>
          </cell>
          <cell r="FL1421">
            <v>0.99484853635275239</v>
          </cell>
          <cell r="FO1421">
            <v>1</v>
          </cell>
        </row>
        <row r="1422">
          <cell r="A1422">
            <v>572170</v>
          </cell>
          <cell r="C1422" t="str">
            <v>Stoneburner, Graham</v>
          </cell>
          <cell r="Q1422" t="str">
            <v>S</v>
          </cell>
          <cell r="AJ1422">
            <v>6.3565732694895214</v>
          </cell>
          <cell r="AR1422">
            <v>44.400000000000006</v>
          </cell>
          <cell r="AS1422">
            <v>-0.25670946157065316</v>
          </cell>
          <cell r="AT1422">
            <v>0.88298346211397982</v>
          </cell>
          <cell r="BE1422">
            <v>0.86989186450206024</v>
          </cell>
          <cell r="CP1422">
            <v>28.791666666666668</v>
          </cell>
          <cell r="CV1422">
            <v>92.1</v>
          </cell>
          <cell r="DA1422">
            <v>0</v>
          </cell>
          <cell r="DD1422">
            <v>0.79019967193170704</v>
          </cell>
          <cell r="FJ1422">
            <v>111</v>
          </cell>
          <cell r="FK1422">
            <v>0.26300000000000001</v>
          </cell>
          <cell r="FL1422">
            <v>-0.44388824094770751</v>
          </cell>
          <cell r="FO1422">
            <v>0</v>
          </cell>
        </row>
        <row r="1423">
          <cell r="A1423">
            <v>572172</v>
          </cell>
          <cell r="C1423" t="str">
            <v>Streich, Seth</v>
          </cell>
          <cell r="Q1423" t="str">
            <v>S</v>
          </cell>
          <cell r="AJ1423">
            <v>5.2253003475289406</v>
          </cell>
          <cell r="AR1423">
            <v>44.400000000000006</v>
          </cell>
          <cell r="AS1423">
            <v>0.11138723362291089</v>
          </cell>
          <cell r="AT1423">
            <v>0.91648761645061128</v>
          </cell>
          <cell r="BE1423">
            <v>1.0983636702363084</v>
          </cell>
          <cell r="CP1423">
            <v>25.375</v>
          </cell>
          <cell r="CV1423">
            <v>92.1</v>
          </cell>
          <cell r="DA1423">
            <v>0</v>
          </cell>
          <cell r="DD1423">
            <v>0.98888997238419529</v>
          </cell>
          <cell r="FJ1423">
            <v>111</v>
          </cell>
          <cell r="FK1423">
            <v>0.26300000000000001</v>
          </cell>
          <cell r="FL1423">
            <v>0.10001182153047387</v>
          </cell>
          <cell r="FO1423">
            <v>0</v>
          </cell>
        </row>
        <row r="1424">
          <cell r="A1424">
            <v>572175</v>
          </cell>
          <cell r="C1424" t="str">
            <v>Strong, Mike</v>
          </cell>
          <cell r="Q1424" t="str">
            <v>R</v>
          </cell>
          <cell r="AJ1424">
            <v>5.6484782653544423</v>
          </cell>
          <cell r="AR1424">
            <v>18.580054229312889</v>
          </cell>
          <cell r="AS1424">
            <v>5.8275164526515759E-2</v>
          </cell>
          <cell r="AT1424">
            <v>0.79936499145960949</v>
          </cell>
          <cell r="BE1424">
            <v>0.65216620415794868</v>
          </cell>
          <cell r="CP1424">
            <v>27.625</v>
          </cell>
          <cell r="CV1424">
            <v>92.1</v>
          </cell>
          <cell r="DA1424">
            <v>0</v>
          </cell>
          <cell r="DD1424">
            <v>1.0922542485451689</v>
          </cell>
          <cell r="FJ1424">
            <v>46.450135573282225</v>
          </cell>
          <cell r="FK1424">
            <v>0.26300000000000001</v>
          </cell>
          <cell r="FL1424">
            <v>-0.10311552143267161</v>
          </cell>
          <cell r="FO1424">
            <v>1</v>
          </cell>
        </row>
        <row r="1425">
          <cell r="A1425">
            <v>572177</v>
          </cell>
          <cell r="C1425" t="str">
            <v>Struck, Nick</v>
          </cell>
          <cell r="Q1425" t="str">
            <v>S</v>
          </cell>
          <cell r="AJ1425">
            <v>6.8336351548275811</v>
          </cell>
          <cell r="AR1425">
            <v>44.400000000000006</v>
          </cell>
          <cell r="AS1425">
            <v>-0.102657413811404</v>
          </cell>
          <cell r="AT1425">
            <v>0.82421386442400602</v>
          </cell>
          <cell r="BE1425">
            <v>1.1534453308512589</v>
          </cell>
          <cell r="CP1425">
            <v>26.708333333333332</v>
          </cell>
          <cell r="CV1425">
            <v>92.1</v>
          </cell>
          <cell r="DA1425">
            <v>0</v>
          </cell>
          <cell r="DD1425">
            <v>0.89216627462782483</v>
          </cell>
          <cell r="FJ1425">
            <v>111</v>
          </cell>
          <cell r="FK1425">
            <v>0.26300000000000001</v>
          </cell>
          <cell r="FL1425">
            <v>4.1551694586095519E-2</v>
          </cell>
          <cell r="FO1425">
            <v>0</v>
          </cell>
        </row>
        <row r="1426">
          <cell r="A1426">
            <v>572179</v>
          </cell>
          <cell r="C1426" t="str">
            <v>Sullivan, Jerry</v>
          </cell>
          <cell r="Q1426" t="str">
            <v>R</v>
          </cell>
          <cell r="AJ1426">
            <v>4.9990448638525455</v>
          </cell>
          <cell r="AR1426">
            <v>17.380844333626669</v>
          </cell>
          <cell r="AS1426">
            <v>0.82474628609361422</v>
          </cell>
          <cell r="AT1426">
            <v>0.85894705210320754</v>
          </cell>
          <cell r="BE1426">
            <v>1.167245496493823</v>
          </cell>
          <cell r="CP1426">
            <v>28.458333333333332</v>
          </cell>
          <cell r="CV1426">
            <v>92.1</v>
          </cell>
          <cell r="DA1426">
            <v>0</v>
          </cell>
          <cell r="DD1426">
            <v>1.2558316906259357</v>
          </cell>
          <cell r="FJ1426">
            <v>43.452110834066673</v>
          </cell>
          <cell r="FK1426">
            <v>0.26300000000000001</v>
          </cell>
          <cell r="FL1426">
            <v>-0.42404550452337003</v>
          </cell>
          <cell r="FO1426">
            <v>1</v>
          </cell>
        </row>
        <row r="1427">
          <cell r="A1427">
            <v>572190</v>
          </cell>
          <cell r="C1427" t="str">
            <v>Taylor, Matt</v>
          </cell>
          <cell r="Q1427" t="str">
            <v>S</v>
          </cell>
          <cell r="AJ1427">
            <v>7.4598297636777842</v>
          </cell>
          <cell r="AR1427">
            <v>44.400000000000006</v>
          </cell>
          <cell r="AS1427">
            <v>1.1330011140295788</v>
          </cell>
          <cell r="AT1427">
            <v>0.89542751149293298</v>
          </cell>
          <cell r="BE1427">
            <v>1.2151140842885939</v>
          </cell>
          <cell r="CP1427">
            <v>25.208333333333332</v>
          </cell>
          <cell r="CV1427">
            <v>92.1</v>
          </cell>
          <cell r="DA1427">
            <v>0</v>
          </cell>
          <cell r="DD1427">
            <v>0.85892147152651277</v>
          </cell>
          <cell r="FJ1427">
            <v>111</v>
          </cell>
          <cell r="FK1427">
            <v>0.26300000000000001</v>
          </cell>
          <cell r="FL1427">
            <v>0.10246541169291123</v>
          </cell>
          <cell r="FO1427">
            <v>0</v>
          </cell>
        </row>
        <row r="1428">
          <cell r="A1428">
            <v>572193</v>
          </cell>
          <cell r="C1428" t="str">
            <v>Tepera, Ryan</v>
          </cell>
          <cell r="Q1428" t="str">
            <v>R</v>
          </cell>
          <cell r="AJ1428">
            <v>4.0228211994535616</v>
          </cell>
          <cell r="AR1428">
            <v>42.901589586921226</v>
          </cell>
          <cell r="AS1428">
            <v>0.39664750508686508</v>
          </cell>
          <cell r="AT1428">
            <v>0.76046045892807324</v>
          </cell>
          <cell r="BE1428">
            <v>1.0655155315157931</v>
          </cell>
          <cell r="CP1428">
            <v>28.625</v>
          </cell>
          <cell r="CV1428">
            <v>93.821046774267899</v>
          </cell>
          <cell r="DA1428">
            <v>0.75151313131313136</v>
          </cell>
          <cell r="DD1428">
            <v>1.044385418864781</v>
          </cell>
          <cell r="FJ1428">
            <v>58.313369740370305</v>
          </cell>
          <cell r="FK1428">
            <v>0.26300000000000001</v>
          </cell>
          <cell r="FL1428">
            <v>3.2306417300664317E-2</v>
          </cell>
          <cell r="FO1428">
            <v>1</v>
          </cell>
        </row>
        <row r="1429">
          <cell r="A1429">
            <v>572202</v>
          </cell>
          <cell r="C1429" t="str">
            <v>Thompson, Chad</v>
          </cell>
          <cell r="Q1429" t="str">
            <v>S</v>
          </cell>
          <cell r="AJ1429">
            <v>7.3422912888412313</v>
          </cell>
          <cell r="AR1429">
            <v>44.400000000000006</v>
          </cell>
          <cell r="AS1429">
            <v>-0.36403368631901323</v>
          </cell>
          <cell r="AT1429">
            <v>0.91729123410712332</v>
          </cell>
          <cell r="BE1429">
            <v>1.405982163788478</v>
          </cell>
          <cell r="CP1429">
            <v>25.375</v>
          </cell>
          <cell r="CV1429">
            <v>92.1</v>
          </cell>
          <cell r="DA1429">
            <v>0</v>
          </cell>
          <cell r="DD1429">
            <v>1.0486612944190725</v>
          </cell>
          <cell r="FJ1429">
            <v>111</v>
          </cell>
          <cell r="FK1429">
            <v>0.26300000000000001</v>
          </cell>
          <cell r="FL1429">
            <v>0.49200836423429334</v>
          </cell>
          <cell r="FO1429">
            <v>0</v>
          </cell>
        </row>
        <row r="1430">
          <cell r="A1430">
            <v>572208</v>
          </cell>
          <cell r="C1430" t="str">
            <v>Tolliver, Ashur</v>
          </cell>
          <cell r="Q1430" t="str">
            <v>R</v>
          </cell>
          <cell r="AJ1430">
            <v>4.8973633498373204</v>
          </cell>
          <cell r="AR1430">
            <v>20.196342195592145</v>
          </cell>
          <cell r="AS1430">
            <v>0.18556909883846789</v>
          </cell>
          <cell r="AT1430">
            <v>0.81149547985872628</v>
          </cell>
          <cell r="BE1430">
            <v>0.719268450394283</v>
          </cell>
          <cell r="CP1430">
            <v>28.458333333333332</v>
          </cell>
          <cell r="CV1430">
            <v>93.295541201614824</v>
          </cell>
          <cell r="DA1430">
            <v>8.4850505050505051E-2</v>
          </cell>
          <cell r="DD1430">
            <v>1.2160029731728224</v>
          </cell>
          <cell r="FJ1430">
            <v>50.490855488980358</v>
          </cell>
          <cell r="FK1430">
            <v>0.26300000000000001</v>
          </cell>
          <cell r="FL1430">
            <v>0.69870257956813797</v>
          </cell>
          <cell r="FO1430">
            <v>1</v>
          </cell>
        </row>
        <row r="1431">
          <cell r="A1431">
            <v>572224</v>
          </cell>
          <cell r="C1431" t="str">
            <v>Varner, Rett</v>
          </cell>
          <cell r="Q1431" t="str">
            <v>R</v>
          </cell>
          <cell r="AJ1431">
            <v>6.2703584456350558</v>
          </cell>
          <cell r="AR1431">
            <v>16.8</v>
          </cell>
          <cell r="AS1431">
            <v>-0.45396299208695023</v>
          </cell>
          <cell r="AT1431">
            <v>0.86199193276530828</v>
          </cell>
          <cell r="BE1431">
            <v>0.98097745779644085</v>
          </cell>
          <cell r="CP1431">
            <v>28.375</v>
          </cell>
          <cell r="CV1431">
            <v>92.1</v>
          </cell>
          <cell r="DA1431">
            <v>0</v>
          </cell>
          <cell r="DD1431">
            <v>1.1089918003802006</v>
          </cell>
          <cell r="FJ1431">
            <v>42</v>
          </cell>
          <cell r="FK1431">
            <v>0.26300000000000001</v>
          </cell>
          <cell r="FL1431">
            <v>0.74019890558590484</v>
          </cell>
          <cell r="FO1431">
            <v>1</v>
          </cell>
        </row>
        <row r="1432">
          <cell r="A1432">
            <v>572229</v>
          </cell>
          <cell r="C1432" t="str">
            <v>Von Rosenberg, Zack</v>
          </cell>
          <cell r="Q1432" t="str">
            <v>R</v>
          </cell>
          <cell r="AJ1432">
            <v>6.472500744670981</v>
          </cell>
          <cell r="AR1432">
            <v>16.8</v>
          </cell>
          <cell r="AS1432">
            <v>0.68639363363004924</v>
          </cell>
          <cell r="AT1432">
            <v>0.93752559286585135</v>
          </cell>
          <cell r="BE1432">
            <v>1.4154992148469099</v>
          </cell>
          <cell r="CP1432">
            <v>25.791666666666668</v>
          </cell>
          <cell r="CV1432">
            <v>92.1</v>
          </cell>
          <cell r="DA1432">
            <v>0</v>
          </cell>
          <cell r="DD1432">
            <v>0.85160664394665464</v>
          </cell>
          <cell r="FJ1432">
            <v>42</v>
          </cell>
          <cell r="FK1432">
            <v>0.26300000000000001</v>
          </cell>
          <cell r="FL1432">
            <v>0.52312362161608361</v>
          </cell>
          <cell r="FO1432">
            <v>1</v>
          </cell>
        </row>
        <row r="1433">
          <cell r="A1433">
            <v>572230</v>
          </cell>
          <cell r="C1433" t="str">
            <v>Walczak, Jamie</v>
          </cell>
          <cell r="Q1433" t="str">
            <v>R</v>
          </cell>
          <cell r="AJ1433">
            <v>4.6645855220365124</v>
          </cell>
          <cell r="AR1433">
            <v>18.308287610152131</v>
          </cell>
          <cell r="AS1433">
            <v>-0.82864016012272523</v>
          </cell>
          <cell r="AT1433">
            <v>0.77500866250342182</v>
          </cell>
          <cell r="BE1433">
            <v>1.0035822654144426</v>
          </cell>
          <cell r="CP1433">
            <v>29.125</v>
          </cell>
          <cell r="CV1433">
            <v>92.1</v>
          </cell>
          <cell r="DA1433">
            <v>0</v>
          </cell>
          <cell r="DD1433">
            <v>1.2627311666983947</v>
          </cell>
          <cell r="FJ1433">
            <v>45.77071902538033</v>
          </cell>
          <cell r="FK1433">
            <v>0.26300000000000001</v>
          </cell>
          <cell r="FL1433">
            <v>-0.24357355650932327</v>
          </cell>
          <cell r="FO1433">
            <v>1</v>
          </cell>
        </row>
        <row r="1434">
          <cell r="A1434">
            <v>572236</v>
          </cell>
          <cell r="C1434" t="str">
            <v>Walla, Max</v>
          </cell>
          <cell r="Q1434" t="str">
            <v>R</v>
          </cell>
          <cell r="AJ1434">
            <v>8.7823042763968751</v>
          </cell>
          <cell r="AR1434">
            <v>16.8</v>
          </cell>
          <cell r="AS1434">
            <v>-0.68917848905532253</v>
          </cell>
          <cell r="AT1434">
            <v>0.967405530486937</v>
          </cell>
          <cell r="BE1434">
            <v>1.0154816318941815</v>
          </cell>
          <cell r="CP1434">
            <v>25.208333333333332</v>
          </cell>
          <cell r="CV1434">
            <v>92.1</v>
          </cell>
          <cell r="DA1434">
            <v>0</v>
          </cell>
          <cell r="DD1434">
            <v>1.2200607530046288</v>
          </cell>
          <cell r="FJ1434">
            <v>42</v>
          </cell>
          <cell r="FK1434">
            <v>0.26300000000000001</v>
          </cell>
          <cell r="FL1434">
            <v>-0.52268414578289668</v>
          </cell>
          <cell r="FO1434">
            <v>1</v>
          </cell>
        </row>
        <row r="1435">
          <cell r="A1435">
            <v>572240</v>
          </cell>
          <cell r="C1435" t="str">
            <v>Walters, Blair</v>
          </cell>
          <cell r="Q1435" t="str">
            <v>S</v>
          </cell>
          <cell r="AJ1435">
            <v>5.7205677710510692</v>
          </cell>
          <cell r="AR1435">
            <v>52.051701149950105</v>
          </cell>
          <cell r="AS1435">
            <v>3.4412457605740777E-2</v>
          </cell>
          <cell r="AT1435">
            <v>0.81042641597224463</v>
          </cell>
          <cell r="BE1435">
            <v>0.85274759600513639</v>
          </cell>
          <cell r="CP1435">
            <v>26.625</v>
          </cell>
          <cell r="CV1435">
            <v>92.1</v>
          </cell>
          <cell r="DA1435">
            <v>0</v>
          </cell>
          <cell r="DD1435">
            <v>0.83362498899914228</v>
          </cell>
          <cell r="FJ1435">
            <v>130.12925287487525</v>
          </cell>
          <cell r="FK1435">
            <v>0.26300000000000001</v>
          </cell>
          <cell r="FL1435">
            <v>0.21940592334010009</v>
          </cell>
          <cell r="FO1435">
            <v>0</v>
          </cell>
        </row>
        <row r="1436">
          <cell r="A1436">
            <v>572266</v>
          </cell>
          <cell r="C1436" t="str">
            <v>Wilson, Alex</v>
          </cell>
          <cell r="Q1436" t="str">
            <v>R</v>
          </cell>
          <cell r="AJ1436">
            <v>5.243365200039281</v>
          </cell>
          <cell r="AR1436">
            <v>18.261917939543707</v>
          </cell>
          <cell r="AS1436">
            <v>0.57702657924515288</v>
          </cell>
          <cell r="AT1436">
            <v>0.89555410284073067</v>
          </cell>
          <cell r="BE1436">
            <v>1.1780941213662059</v>
          </cell>
          <cell r="CP1436">
            <v>25.208333333333332</v>
          </cell>
          <cell r="CV1436">
            <v>92.1</v>
          </cell>
          <cell r="DA1436">
            <v>0</v>
          </cell>
          <cell r="DD1436">
            <v>0.9799811543687148</v>
          </cell>
          <cell r="FJ1436">
            <v>45.654794848859268</v>
          </cell>
          <cell r="FK1436">
            <v>0.26300000000000001</v>
          </cell>
          <cell r="FL1436">
            <v>0.5315753989480706</v>
          </cell>
          <cell r="FO1436">
            <v>1</v>
          </cell>
        </row>
        <row r="1437">
          <cell r="A1437">
            <v>572278</v>
          </cell>
          <cell r="C1437" t="str">
            <v>Wooster, James</v>
          </cell>
          <cell r="Q1437" t="str">
            <v>R</v>
          </cell>
          <cell r="AJ1437">
            <v>6.8361546677891596</v>
          </cell>
          <cell r="AR1437">
            <v>16.8</v>
          </cell>
          <cell r="AS1437">
            <v>1.2772264923841017</v>
          </cell>
          <cell r="AT1437">
            <v>0.96837518075390971</v>
          </cell>
          <cell r="BE1437">
            <v>0.97030633925369802</v>
          </cell>
          <cell r="CP1437">
            <v>27.041666666666668</v>
          </cell>
          <cell r="CV1437">
            <v>92.1</v>
          </cell>
          <cell r="DA1437">
            <v>0</v>
          </cell>
          <cell r="DD1437">
            <v>1.2255870747380715</v>
          </cell>
          <cell r="FJ1437">
            <v>42</v>
          </cell>
          <cell r="FK1437">
            <v>0.26300000000000001</v>
          </cell>
          <cell r="FL1437">
            <v>-1.4800278342458781</v>
          </cell>
          <cell r="FO1437">
            <v>1</v>
          </cell>
        </row>
        <row r="1438">
          <cell r="A1438">
            <v>572283</v>
          </cell>
          <cell r="C1438" t="str">
            <v>Younginer, Madison</v>
          </cell>
          <cell r="Q1438" t="str">
            <v>R</v>
          </cell>
          <cell r="AJ1438">
            <v>5.1988036114489455</v>
          </cell>
          <cell r="AR1438">
            <v>25.784819411348145</v>
          </cell>
          <cell r="AS1438">
            <v>6.0733296210083276E-2</v>
          </cell>
          <cell r="AT1438">
            <v>0.75263842827650762</v>
          </cell>
          <cell r="BE1438">
            <v>1.4876000713126012</v>
          </cell>
          <cell r="CP1438">
            <v>25.625</v>
          </cell>
          <cell r="CV1438">
            <v>93.095541201614836</v>
          </cell>
          <cell r="DA1438">
            <v>8.4850505050505051E-2</v>
          </cell>
          <cell r="DD1438">
            <v>1.0793620275295224</v>
          </cell>
          <cell r="FJ1438">
            <v>64.46204852837036</v>
          </cell>
          <cell r="FK1438">
            <v>0.26300000000000001</v>
          </cell>
          <cell r="FL1438">
            <v>-1.6686223398187868E-2</v>
          </cell>
          <cell r="FO1438">
            <v>1</v>
          </cell>
        </row>
        <row r="1439">
          <cell r="A1439">
            <v>572308</v>
          </cell>
          <cell r="C1439" t="str">
            <v>Valdez, Jose</v>
          </cell>
          <cell r="Q1439" t="str">
            <v>R</v>
          </cell>
          <cell r="AJ1439">
            <v>4.8790178987332258</v>
          </cell>
          <cell r="AR1439">
            <v>23.510043940444415</v>
          </cell>
          <cell r="AS1439">
            <v>0.12705629884616104</v>
          </cell>
          <cell r="AT1439">
            <v>0.72632585142534001</v>
          </cell>
          <cell r="BE1439">
            <v>0.69745983249824683</v>
          </cell>
          <cell r="CP1439">
            <v>26.291666666666668</v>
          </cell>
          <cell r="CV1439">
            <v>91.6</v>
          </cell>
          <cell r="DA1439">
            <v>0.47272727272727266</v>
          </cell>
          <cell r="DD1439">
            <v>1.1393204876959502</v>
          </cell>
          <cell r="FJ1439">
            <v>58.775109851111033</v>
          </cell>
          <cell r="FK1439">
            <v>0.26300000000000001</v>
          </cell>
          <cell r="FL1439">
            <v>0.47415393006348611</v>
          </cell>
          <cell r="FO1439">
            <v>1</v>
          </cell>
        </row>
        <row r="1440">
          <cell r="A1440">
            <v>572309</v>
          </cell>
          <cell r="C1440" t="str">
            <v>Flores, Kendry</v>
          </cell>
          <cell r="Q1440" t="str">
            <v>S</v>
          </cell>
          <cell r="AJ1440">
            <v>5.2933863072148464</v>
          </cell>
          <cell r="AR1440">
            <v>48.115444091772929</v>
          </cell>
          <cell r="AS1440">
            <v>0.56809801542691607</v>
          </cell>
          <cell r="AT1440">
            <v>0.66064731533049759</v>
          </cell>
          <cell r="BE1440">
            <v>0.88066008745036717</v>
          </cell>
          <cell r="CP1440">
            <v>24.625</v>
          </cell>
          <cell r="CV1440">
            <v>90.54632632756271</v>
          </cell>
          <cell r="DA1440">
            <v>9.4951515151515148E-2</v>
          </cell>
          <cell r="DD1440">
            <v>0.99592692800862681</v>
          </cell>
          <cell r="FJ1440">
            <v>120.28861022943232</v>
          </cell>
          <cell r="FK1440">
            <v>0.26158408208321032</v>
          </cell>
          <cell r="FL1440">
            <v>0.11082563372636982</v>
          </cell>
          <cell r="FO1440">
            <v>0</v>
          </cell>
        </row>
        <row r="1441">
          <cell r="A1441">
            <v>572362</v>
          </cell>
          <cell r="C1441" t="str">
            <v>Erlin, Robbie</v>
          </cell>
          <cell r="Q1441" t="str">
            <v>S</v>
          </cell>
          <cell r="AJ1441">
            <v>5.0917948848832237</v>
          </cell>
          <cell r="AR1441">
            <v>48.974792613998062</v>
          </cell>
          <cell r="AS1441">
            <v>-0.73023620744540008</v>
          </cell>
          <cell r="AT1441">
            <v>0.51690919539714641</v>
          </cell>
          <cell r="BE1441">
            <v>1.0991843198389408</v>
          </cell>
          <cell r="CP1441">
            <v>25.708333333333332</v>
          </cell>
          <cell r="CV1441">
            <v>89.906732786724533</v>
          </cell>
          <cell r="DA1441">
            <v>0.90101212121212126</v>
          </cell>
          <cell r="DD1441">
            <v>0.96870699492755474</v>
          </cell>
          <cell r="FJ1441">
            <v>112.97715841429655</v>
          </cell>
          <cell r="FK1441">
            <v>0.25473946534383329</v>
          </cell>
          <cell r="FL1441">
            <v>-0.17161242151412032</v>
          </cell>
          <cell r="FO1441">
            <v>0</v>
          </cell>
        </row>
        <row r="1442">
          <cell r="A1442">
            <v>572371</v>
          </cell>
          <cell r="C1442" t="str">
            <v>Higgins, Tyler</v>
          </cell>
          <cell r="Q1442" t="str">
            <v>R</v>
          </cell>
          <cell r="AJ1442">
            <v>5.9417434913285794</v>
          </cell>
          <cell r="AR1442">
            <v>26.006054276118519</v>
          </cell>
          <cell r="AS1442">
            <v>8.782703333855893E-2</v>
          </cell>
          <cell r="AT1442">
            <v>0.79292885386357792</v>
          </cell>
          <cell r="BE1442">
            <v>1.1888775125105937</v>
          </cell>
          <cell r="CP1442">
            <v>25.208333333333332</v>
          </cell>
          <cell r="CV1442">
            <v>92.1</v>
          </cell>
          <cell r="DA1442">
            <v>0</v>
          </cell>
          <cell r="DD1442">
            <v>0.94316650325611007</v>
          </cell>
          <cell r="FJ1442">
            <v>65.01513569029629</v>
          </cell>
          <cell r="FK1442">
            <v>0.26300000000000001</v>
          </cell>
          <cell r="FL1442">
            <v>6.3404161807738307E-2</v>
          </cell>
          <cell r="FO1442">
            <v>1</v>
          </cell>
        </row>
        <row r="1443">
          <cell r="A1443">
            <v>572383</v>
          </cell>
          <cell r="C1443" t="str">
            <v>Moran, Brian</v>
          </cell>
          <cell r="Q1443" t="str">
            <v>R</v>
          </cell>
          <cell r="AJ1443">
            <v>5.0293463417030715</v>
          </cell>
          <cell r="AR1443">
            <v>16.8</v>
          </cell>
          <cell r="AS1443">
            <v>5.2923755464077259E-2</v>
          </cell>
          <cell r="AT1443">
            <v>0.92488694469766974</v>
          </cell>
          <cell r="BE1443">
            <v>0.87278311543371079</v>
          </cell>
          <cell r="CP1443">
            <v>27.791666666666668</v>
          </cell>
          <cell r="CV1443">
            <v>92.1</v>
          </cell>
          <cell r="DA1443">
            <v>0</v>
          </cell>
          <cell r="DD1443">
            <v>1.1609441157654214</v>
          </cell>
          <cell r="FJ1443">
            <v>42</v>
          </cell>
          <cell r="FK1443">
            <v>0.26300000000000001</v>
          </cell>
          <cell r="FL1443">
            <v>0.56764114479365013</v>
          </cell>
          <cell r="FO1443">
            <v>1</v>
          </cell>
        </row>
        <row r="1444">
          <cell r="A1444">
            <v>572384</v>
          </cell>
          <cell r="C1444" t="str">
            <v>Morrow, Bryce</v>
          </cell>
          <cell r="Q1444" t="str">
            <v>S</v>
          </cell>
          <cell r="AJ1444">
            <v>6.9801531334411822</v>
          </cell>
          <cell r="AR1444">
            <v>44.400000000000006</v>
          </cell>
          <cell r="AS1444">
            <v>0.12924931552591643</v>
          </cell>
          <cell r="AT1444">
            <v>0.81202424681890817</v>
          </cell>
          <cell r="BE1444">
            <v>1.0418203656615275</v>
          </cell>
          <cell r="CP1444">
            <v>28.458333333333332</v>
          </cell>
          <cell r="CV1444">
            <v>92.1</v>
          </cell>
          <cell r="DA1444">
            <v>0</v>
          </cell>
          <cell r="DD1444">
            <v>0.921605175763756</v>
          </cell>
          <cell r="FJ1444">
            <v>111</v>
          </cell>
          <cell r="FK1444">
            <v>0.26300000000000001</v>
          </cell>
          <cell r="FL1444">
            <v>9.7625602607091605E-2</v>
          </cell>
          <cell r="FO1444">
            <v>0</v>
          </cell>
        </row>
        <row r="1445">
          <cell r="A1445">
            <v>572395</v>
          </cell>
          <cell r="C1445" t="str">
            <v>Schreiber, Brad</v>
          </cell>
          <cell r="Q1445" t="str">
            <v>R</v>
          </cell>
          <cell r="AJ1445">
            <v>5.8984929116435714</v>
          </cell>
          <cell r="AR1445">
            <v>20.696448833480005</v>
          </cell>
          <cell r="AS1445">
            <v>0.28299699563594172</v>
          </cell>
          <cell r="AT1445">
            <v>0.78126220086913933</v>
          </cell>
          <cell r="BE1445">
            <v>1.0382037424777348</v>
          </cell>
          <cell r="CP1445">
            <v>25.375</v>
          </cell>
          <cell r="CV1445">
            <v>92.1</v>
          </cell>
          <cell r="DA1445">
            <v>0</v>
          </cell>
          <cell r="DD1445">
            <v>1.1440836305579993</v>
          </cell>
          <cell r="FJ1445">
            <v>51.741122083700006</v>
          </cell>
          <cell r="FK1445">
            <v>0.26300000000000001</v>
          </cell>
          <cell r="FL1445">
            <v>-0.2299277723274212</v>
          </cell>
          <cell r="FO1445">
            <v>1</v>
          </cell>
        </row>
        <row r="1446">
          <cell r="A1446">
            <v>572403</v>
          </cell>
          <cell r="C1446" t="str">
            <v>VerHagen, Drew</v>
          </cell>
          <cell r="Q1446" t="str">
            <v>R</v>
          </cell>
          <cell r="AJ1446">
            <v>3.9636005166419359</v>
          </cell>
          <cell r="AR1446">
            <v>37.952948606001655</v>
          </cell>
          <cell r="AS1446">
            <v>-0.1194809429769513</v>
          </cell>
          <cell r="AT1446">
            <v>0.63169985196629574</v>
          </cell>
          <cell r="BE1446">
            <v>1.3167604158624084</v>
          </cell>
          <cell r="CP1446">
            <v>25.708333333333332</v>
          </cell>
          <cell r="CV1446">
            <v>92.947510239401979</v>
          </cell>
          <cell r="DA1446">
            <v>0.85454343434343438</v>
          </cell>
          <cell r="DD1446">
            <v>0.66562607733047408</v>
          </cell>
          <cell r="FJ1446">
            <v>46.57281410537778</v>
          </cell>
          <cell r="FK1446">
            <v>0.26300000000000001</v>
          </cell>
          <cell r="FL1446">
            <v>4.3639557800363223E-2</v>
          </cell>
          <cell r="FO1446">
            <v>1</v>
          </cell>
        </row>
        <row r="1447">
          <cell r="A1447">
            <v>572406</v>
          </cell>
          <cell r="C1447" t="str">
            <v>Wolff, Sam</v>
          </cell>
          <cell r="Q1447" t="str">
            <v>S</v>
          </cell>
          <cell r="AJ1447">
            <v>7.0341598341629474</v>
          </cell>
          <cell r="AR1447">
            <v>44.400000000000006</v>
          </cell>
          <cell r="AS1447">
            <v>0.54192059409863613</v>
          </cell>
          <cell r="AT1447">
            <v>0.88716681770581685</v>
          </cell>
          <cell r="BE1447">
            <v>0.72271110094023916</v>
          </cell>
          <cell r="CP1447">
            <v>25.208333333333332</v>
          </cell>
          <cell r="CV1447">
            <v>92.1</v>
          </cell>
          <cell r="DA1447">
            <v>0</v>
          </cell>
          <cell r="DD1447">
            <v>1.0831874902973753</v>
          </cell>
          <cell r="FJ1447">
            <v>111</v>
          </cell>
          <cell r="FK1447">
            <v>0.26300000000000001</v>
          </cell>
          <cell r="FL1447">
            <v>0.46621519676287798</v>
          </cell>
          <cell r="FO1447">
            <v>0</v>
          </cell>
        </row>
        <row r="1448">
          <cell r="A1448">
            <v>572590</v>
          </cell>
          <cell r="C1448" t="str">
            <v>Polanco, Jhonny</v>
          </cell>
          <cell r="Q1448" t="str">
            <v>R</v>
          </cell>
          <cell r="AJ1448">
            <v>6.3988100441907747</v>
          </cell>
          <cell r="AR1448">
            <v>19.362023962987138</v>
          </cell>
          <cell r="AS1448">
            <v>0.46049494379472156</v>
          </cell>
          <cell r="AT1448">
            <v>0.7879296843745941</v>
          </cell>
          <cell r="BE1448">
            <v>0.54983096218652139</v>
          </cell>
          <cell r="CP1448">
            <v>24.208333333333332</v>
          </cell>
          <cell r="CV1448">
            <v>92.1</v>
          </cell>
          <cell r="DA1448">
            <v>0</v>
          </cell>
          <cell r="DD1448">
            <v>1.3381981885146867</v>
          </cell>
          <cell r="FJ1448">
            <v>48.405059907467844</v>
          </cell>
          <cell r="FK1448">
            <v>0.26300000000000001</v>
          </cell>
          <cell r="FL1448">
            <v>0.24238369620154818</v>
          </cell>
          <cell r="FO1448">
            <v>1</v>
          </cell>
        </row>
        <row r="1449">
          <cell r="A1449">
            <v>572673</v>
          </cell>
          <cell r="C1449" t="str">
            <v>Alexander, Kevin</v>
          </cell>
          <cell r="Q1449" t="str">
            <v>R</v>
          </cell>
          <cell r="AJ1449">
            <v>6.303606642305934</v>
          </cell>
          <cell r="AR1449">
            <v>16.8</v>
          </cell>
          <cell r="AS1449">
            <v>-1.0806430146162198</v>
          </cell>
          <cell r="AT1449">
            <v>0.78851380538700155</v>
          </cell>
          <cell r="BE1449">
            <v>1.2563397837516377</v>
          </cell>
          <cell r="CP1449">
            <v>25.125</v>
          </cell>
          <cell r="CV1449">
            <v>92.1</v>
          </cell>
          <cell r="DA1449">
            <v>0</v>
          </cell>
          <cell r="DD1449">
            <v>0.95629150787158346</v>
          </cell>
          <cell r="FJ1449">
            <v>42</v>
          </cell>
          <cell r="FK1449">
            <v>0.26300000000000001</v>
          </cell>
          <cell r="FL1449">
            <v>0.50852996376965409</v>
          </cell>
          <cell r="FO1449">
            <v>1</v>
          </cell>
        </row>
        <row r="1450">
          <cell r="A1450">
            <v>572687</v>
          </cell>
          <cell r="C1450" t="str">
            <v>Archer, Tristan</v>
          </cell>
          <cell r="Q1450" t="str">
            <v>R</v>
          </cell>
          <cell r="AJ1450">
            <v>4.8404653069480252</v>
          </cell>
          <cell r="AR1450">
            <v>26.002611063315385</v>
          </cell>
          <cell r="AS1450">
            <v>2.6366414782163675E-2</v>
          </cell>
          <cell r="AT1450">
            <v>0.74959110096431447</v>
          </cell>
          <cell r="BE1450">
            <v>0.9944899957227703</v>
          </cell>
          <cell r="CP1450">
            <v>25.708333333333332</v>
          </cell>
          <cell r="CV1450">
            <v>92.1</v>
          </cell>
          <cell r="DA1450">
            <v>0</v>
          </cell>
          <cell r="DD1450">
            <v>0.94621821900705361</v>
          </cell>
          <cell r="FJ1450">
            <v>65.006527658288462</v>
          </cell>
          <cell r="FK1450">
            <v>0.26300000000000001</v>
          </cell>
          <cell r="FL1450">
            <v>8.3432811532090423E-2</v>
          </cell>
          <cell r="FO1450">
            <v>1</v>
          </cell>
        </row>
        <row r="1451">
          <cell r="A1451">
            <v>572691</v>
          </cell>
          <cell r="C1451" t="str">
            <v>Avila, Nick</v>
          </cell>
          <cell r="Q1451" t="str">
            <v>S</v>
          </cell>
          <cell r="AJ1451">
            <v>8.1463867601968598</v>
          </cell>
          <cell r="AR1451">
            <v>44.400000000000006</v>
          </cell>
          <cell r="AS1451">
            <v>-0.10320431127231079</v>
          </cell>
          <cell r="AT1451">
            <v>0.90152660618306535</v>
          </cell>
          <cell r="BE1451">
            <v>0.72870235684839268</v>
          </cell>
          <cell r="CP1451">
            <v>27.875</v>
          </cell>
          <cell r="CV1451">
            <v>92.1</v>
          </cell>
          <cell r="DA1451">
            <v>0</v>
          </cell>
          <cell r="DD1451">
            <v>1.0125283011565587</v>
          </cell>
          <cell r="FJ1451">
            <v>111</v>
          </cell>
          <cell r="FK1451">
            <v>0.26300000000000001</v>
          </cell>
          <cell r="FL1451">
            <v>0.67767400409628098</v>
          </cell>
          <cell r="FO1451">
            <v>0.44335056218983293</v>
          </cell>
        </row>
        <row r="1452">
          <cell r="A1452">
            <v>572703</v>
          </cell>
          <cell r="C1452" t="str">
            <v>Bard, Luke</v>
          </cell>
          <cell r="Q1452" t="str">
            <v>R</v>
          </cell>
          <cell r="AJ1452">
            <v>5.5708149209887514</v>
          </cell>
          <cell r="AR1452">
            <v>24.438227054059261</v>
          </cell>
          <cell r="AS1452">
            <v>-0.27197933580074929</v>
          </cell>
          <cell r="AT1452">
            <v>0.6809625907257717</v>
          </cell>
          <cell r="BE1452">
            <v>1.2508981115090971</v>
          </cell>
          <cell r="CP1452">
            <v>25.625</v>
          </cell>
          <cell r="CV1452">
            <v>92.1</v>
          </cell>
          <cell r="DA1452">
            <v>0</v>
          </cell>
          <cell r="DD1452">
            <v>0.90995401863231862</v>
          </cell>
          <cell r="FJ1452">
            <v>61.09556763514815</v>
          </cell>
          <cell r="FK1452">
            <v>0.26300000000000001</v>
          </cell>
          <cell r="FL1452">
            <v>0.37153294371599949</v>
          </cell>
          <cell r="FO1452">
            <v>1</v>
          </cell>
        </row>
        <row r="1453">
          <cell r="A1453">
            <v>572706</v>
          </cell>
          <cell r="C1453" t="str">
            <v>Bates, Colin</v>
          </cell>
          <cell r="Q1453" t="str">
            <v>S</v>
          </cell>
          <cell r="AJ1453">
            <v>6.2826838507808311</v>
          </cell>
          <cell r="AR1453">
            <v>47.658787198429252</v>
          </cell>
          <cell r="AS1453">
            <v>1.785256918162869E-2</v>
          </cell>
          <cell r="AT1453">
            <v>0.80190388384837963</v>
          </cell>
          <cell r="BE1453">
            <v>0.97291068044518292</v>
          </cell>
          <cell r="CP1453">
            <v>28.291666666666668</v>
          </cell>
          <cell r="CV1453">
            <v>92.1</v>
          </cell>
          <cell r="DA1453">
            <v>0</v>
          </cell>
          <cell r="DD1453">
            <v>0.80379098717038877</v>
          </cell>
          <cell r="FJ1453">
            <v>119.14696799607313</v>
          </cell>
          <cell r="FK1453">
            <v>0.26300000000000001</v>
          </cell>
          <cell r="FL1453">
            <v>5.3682302397312587E-2</v>
          </cell>
          <cell r="FO1453">
            <v>0.23051019845313003</v>
          </cell>
        </row>
        <row r="1454">
          <cell r="A1454">
            <v>572713</v>
          </cell>
          <cell r="C1454" t="str">
            <v>Beckman, Ryan</v>
          </cell>
          <cell r="Q1454" t="str">
            <v>R</v>
          </cell>
          <cell r="AJ1454">
            <v>6.0953579806837457</v>
          </cell>
          <cell r="AR1454">
            <v>16.8</v>
          </cell>
          <cell r="AS1454">
            <v>1.3385946347709405</v>
          </cell>
          <cell r="AT1454">
            <v>0.90963370888761574</v>
          </cell>
          <cell r="BE1454">
            <v>1.5631057892856317</v>
          </cell>
          <cell r="CP1454">
            <v>26.458333333333332</v>
          </cell>
          <cell r="CV1454">
            <v>92.1</v>
          </cell>
          <cell r="DA1454">
            <v>0</v>
          </cell>
          <cell r="DD1454">
            <v>0.87739165489532445</v>
          </cell>
          <cell r="FJ1454">
            <v>42</v>
          </cell>
          <cell r="FK1454">
            <v>0.26300000000000001</v>
          </cell>
          <cell r="FL1454">
            <v>0.53806122955453017</v>
          </cell>
          <cell r="FO1454">
            <v>1</v>
          </cell>
        </row>
        <row r="1455">
          <cell r="A1455">
            <v>572718</v>
          </cell>
          <cell r="C1455" t="str">
            <v>Berry, Tim</v>
          </cell>
          <cell r="Q1455" t="str">
            <v>S</v>
          </cell>
          <cell r="AJ1455">
            <v>7.3630736026689512</v>
          </cell>
          <cell r="AR1455">
            <v>44.400000000000006</v>
          </cell>
          <cell r="AS1455">
            <v>-0.82508729330377339</v>
          </cell>
          <cell r="AT1455">
            <v>0.62671937750639617</v>
          </cell>
          <cell r="BE1455">
            <v>1.2219919969004485</v>
          </cell>
          <cell r="CP1455">
            <v>25.291666666666668</v>
          </cell>
          <cell r="CV1455">
            <v>92.1</v>
          </cell>
          <cell r="DA1455">
            <v>0</v>
          </cell>
          <cell r="DD1455">
            <v>1.0117185901799721</v>
          </cell>
          <cell r="FJ1455">
            <v>111</v>
          </cell>
          <cell r="FK1455">
            <v>0.26300000000000001</v>
          </cell>
          <cell r="FL1455">
            <v>-0.11001933433396217</v>
          </cell>
          <cell r="FO1455">
            <v>0</v>
          </cell>
        </row>
        <row r="1456">
          <cell r="A1456">
            <v>572728</v>
          </cell>
          <cell r="C1456" t="str">
            <v>Brady, Michael</v>
          </cell>
          <cell r="Q1456" t="str">
            <v>S</v>
          </cell>
          <cell r="AJ1456">
            <v>4.877803897120728</v>
          </cell>
          <cell r="AR1456">
            <v>79.101685939468553</v>
          </cell>
          <cell r="AS1456">
            <v>-8.6785984784883058E-2</v>
          </cell>
          <cell r="AT1456">
            <v>0.58070724578239541</v>
          </cell>
          <cell r="BE1456">
            <v>0.77434479021694014</v>
          </cell>
          <cell r="CP1456">
            <v>29.291666666666668</v>
          </cell>
          <cell r="CV1456">
            <v>92.1</v>
          </cell>
          <cell r="DA1456">
            <v>0</v>
          </cell>
          <cell r="DD1456">
            <v>0.96499666790873984</v>
          </cell>
          <cell r="FJ1456">
            <v>116.03272146691609</v>
          </cell>
          <cell r="FK1456">
            <v>0.26300000000000001</v>
          </cell>
          <cell r="FL1456">
            <v>-0.25687583909641909</v>
          </cell>
          <cell r="FO1456">
            <v>0</v>
          </cell>
        </row>
        <row r="1457">
          <cell r="A1457">
            <v>572744</v>
          </cell>
          <cell r="C1457" t="str">
            <v>Burgos, Hiram</v>
          </cell>
          <cell r="Q1457" t="str">
            <v>S</v>
          </cell>
          <cell r="AJ1457">
            <v>4.8953722025003792</v>
          </cell>
          <cell r="AR1457">
            <v>94.038809616113284</v>
          </cell>
          <cell r="AS1457">
            <v>9.0197271213189642E-2</v>
          </cell>
          <cell r="AT1457">
            <v>0.41702838396209324</v>
          </cell>
          <cell r="BE1457">
            <v>0.42452978672608493</v>
          </cell>
          <cell r="CP1457">
            <v>28.875</v>
          </cell>
          <cell r="CV1457">
            <v>87.595202674897124</v>
          </cell>
          <cell r="DA1457">
            <v>0.17777575757575756</v>
          </cell>
          <cell r="DD1457">
            <v>0.92337417097668539</v>
          </cell>
          <cell r="FJ1457">
            <v>141.93988279866255</v>
          </cell>
          <cell r="FK1457">
            <v>0.26278068394041637</v>
          </cell>
          <cell r="FL1457">
            <v>-0.19806059070922927</v>
          </cell>
          <cell r="FO1457">
            <v>0</v>
          </cell>
        </row>
        <row r="1458">
          <cell r="A1458">
            <v>572750</v>
          </cell>
          <cell r="C1458" t="str">
            <v>Butler, Eddie</v>
          </cell>
          <cell r="Q1458" t="str">
            <v>S</v>
          </cell>
          <cell r="AJ1458">
            <v>5.2583764085922713</v>
          </cell>
          <cell r="AR1458">
            <v>56.867880947817461</v>
          </cell>
          <cell r="AS1458">
            <v>0.31839606860107472</v>
          </cell>
          <cell r="AT1458">
            <v>0.77137314327851803</v>
          </cell>
          <cell r="BE1458">
            <v>0.90495263506955859</v>
          </cell>
          <cell r="CP1458">
            <v>25.291666666666668</v>
          </cell>
          <cell r="CV1458">
            <v>92.518683536555599</v>
          </cell>
          <cell r="DA1458">
            <v>0.90707272727272725</v>
          </cell>
          <cell r="DD1458">
            <v>0.76447803183285301</v>
          </cell>
          <cell r="FJ1458">
            <v>142.16970236954364</v>
          </cell>
          <cell r="FK1458">
            <v>0.24912331532063625</v>
          </cell>
          <cell r="FL1458">
            <v>3.8101774069488692E-3</v>
          </cell>
          <cell r="FO1458">
            <v>0</v>
          </cell>
        </row>
        <row r="1459">
          <cell r="A1459">
            <v>572751</v>
          </cell>
          <cell r="C1459" t="str">
            <v>Butler, Keith</v>
          </cell>
          <cell r="Q1459" t="str">
            <v>R</v>
          </cell>
          <cell r="AJ1459">
            <v>5.5870591674558661</v>
          </cell>
          <cell r="AR1459">
            <v>16.8</v>
          </cell>
          <cell r="AS1459">
            <v>-0.15158507746445438</v>
          </cell>
          <cell r="AT1459">
            <v>0.45928678214992502</v>
          </cell>
          <cell r="BE1459">
            <v>0.94709868380676165</v>
          </cell>
          <cell r="CP1459">
            <v>27.458333333333332</v>
          </cell>
          <cell r="CV1459">
            <v>88.236452956976223</v>
          </cell>
          <cell r="DA1459">
            <v>0.4</v>
          </cell>
          <cell r="DD1459">
            <v>1.176380509316179</v>
          </cell>
          <cell r="FJ1459">
            <v>42</v>
          </cell>
          <cell r="FK1459">
            <v>0.26300000000000001</v>
          </cell>
          <cell r="FL1459">
            <v>-0.50753100194255951</v>
          </cell>
          <cell r="FO1459">
            <v>1</v>
          </cell>
        </row>
        <row r="1460">
          <cell r="A1460">
            <v>572771</v>
          </cell>
          <cell r="C1460" t="str">
            <v>Church, John</v>
          </cell>
          <cell r="Q1460" t="str">
            <v>R</v>
          </cell>
          <cell r="AJ1460">
            <v>4.920517558991496</v>
          </cell>
          <cell r="AR1460">
            <v>21.416655555555558</v>
          </cell>
          <cell r="AS1460">
            <v>0.73944534258949168</v>
          </cell>
          <cell r="AT1460">
            <v>0.78273999948470774</v>
          </cell>
          <cell r="BE1460">
            <v>1.0975997135755233</v>
          </cell>
          <cell r="CP1460">
            <v>29.625</v>
          </cell>
          <cell r="CV1460">
            <v>92.1</v>
          </cell>
          <cell r="DA1460">
            <v>0</v>
          </cell>
          <cell r="DD1460">
            <v>0.97981806447249331</v>
          </cell>
          <cell r="FJ1460">
            <v>53.54163888888889</v>
          </cell>
          <cell r="FK1460">
            <v>0.26300000000000001</v>
          </cell>
          <cell r="FL1460">
            <v>-0.10445972297490752</v>
          </cell>
          <cell r="FO1460">
            <v>1</v>
          </cell>
        </row>
        <row r="1461">
          <cell r="A1461">
            <v>572781</v>
          </cell>
          <cell r="C1461" t="str">
            <v>Conway, Josh</v>
          </cell>
          <cell r="Q1461" t="str">
            <v>R</v>
          </cell>
          <cell r="AJ1461">
            <v>7.2119473646945753</v>
          </cell>
          <cell r="AR1461">
            <v>17.718226970059259</v>
          </cell>
          <cell r="AS1461">
            <v>0.2926980075863822</v>
          </cell>
          <cell r="AT1461">
            <v>0.86038960193403158</v>
          </cell>
          <cell r="BE1461">
            <v>0.82412233168725357</v>
          </cell>
          <cell r="CP1461">
            <v>25.208333333333332</v>
          </cell>
          <cell r="CV1461">
            <v>92.1</v>
          </cell>
          <cell r="DA1461">
            <v>0</v>
          </cell>
          <cell r="DD1461">
            <v>1.2047220068389914</v>
          </cell>
          <cell r="FJ1461">
            <v>44.295567425148143</v>
          </cell>
          <cell r="FK1461">
            <v>0.26300000000000001</v>
          </cell>
          <cell r="FL1461">
            <v>0.57251520438171999</v>
          </cell>
          <cell r="FO1461">
            <v>1</v>
          </cell>
        </row>
        <row r="1462">
          <cell r="A1462">
            <v>572788</v>
          </cell>
          <cell r="C1462" t="str">
            <v>Cravy, Tyler</v>
          </cell>
          <cell r="Q1462" t="str">
            <v>S</v>
          </cell>
          <cell r="AJ1462">
            <v>4.6725586399433015</v>
          </cell>
          <cell r="AR1462">
            <v>106.38901374399995</v>
          </cell>
          <cell r="AS1462">
            <v>0.30652034754651625</v>
          </cell>
          <cell r="AT1462">
            <v>0.63513286173677097</v>
          </cell>
          <cell r="BE1462">
            <v>1.071373178411279</v>
          </cell>
          <cell r="CP1462">
            <v>26.958333333333332</v>
          </cell>
          <cell r="CV1462">
            <v>90.194222268344319</v>
          </cell>
          <cell r="DA1462">
            <v>0.31716969696969693</v>
          </cell>
          <cell r="DD1462">
            <v>1.0709040781250703</v>
          </cell>
          <cell r="FJ1462">
            <v>119.12423045159272</v>
          </cell>
          <cell r="FK1462">
            <v>0.26045840364526973</v>
          </cell>
          <cell r="FL1462">
            <v>-0.1932669383175136</v>
          </cell>
          <cell r="FO1462">
            <v>0</v>
          </cell>
        </row>
        <row r="1463">
          <cell r="A1463">
            <v>572799</v>
          </cell>
          <cell r="C1463" t="str">
            <v>Davis, Tony</v>
          </cell>
          <cell r="Q1463" t="str">
            <v>R</v>
          </cell>
          <cell r="AJ1463">
            <v>5.2584663489000674</v>
          </cell>
          <cell r="AR1463">
            <v>18.861712444835558</v>
          </cell>
          <cell r="AS1463">
            <v>-0.51353821114385045</v>
          </cell>
          <cell r="AT1463">
            <v>0.7805501914162889</v>
          </cell>
          <cell r="BE1463">
            <v>0.63386334472393979</v>
          </cell>
          <cell r="CP1463">
            <v>28.458333333333332</v>
          </cell>
          <cell r="CV1463">
            <v>92.1</v>
          </cell>
          <cell r="DA1463">
            <v>0</v>
          </cell>
          <cell r="DD1463">
            <v>1.2186919390676847</v>
          </cell>
          <cell r="FJ1463">
            <v>47.154281112088896</v>
          </cell>
          <cell r="FK1463">
            <v>0.26300000000000001</v>
          </cell>
          <cell r="FL1463">
            <v>-0.24531948064415615</v>
          </cell>
          <cell r="FO1463">
            <v>1</v>
          </cell>
        </row>
        <row r="1464">
          <cell r="A1464">
            <v>572810</v>
          </cell>
          <cell r="C1464" t="str">
            <v>Dennick, Ryan</v>
          </cell>
          <cell r="Q1464" t="str">
            <v>R</v>
          </cell>
          <cell r="AJ1464">
            <v>5.3933828151555741</v>
          </cell>
          <cell r="AR1464">
            <v>19.084162010448889</v>
          </cell>
          <cell r="AS1464">
            <v>0.25521786438176852</v>
          </cell>
          <cell r="AT1464">
            <v>0.68817855605028544</v>
          </cell>
          <cell r="BE1464">
            <v>0.92261172100275124</v>
          </cell>
          <cell r="CP1464">
            <v>29.458333333333332</v>
          </cell>
          <cell r="CV1464">
            <v>90.495933829893545</v>
          </cell>
          <cell r="DA1464">
            <v>8.4850505050505051E-2</v>
          </cell>
          <cell r="DD1464">
            <v>0.9420199836817249</v>
          </cell>
          <cell r="FJ1464">
            <v>47.710405026122224</v>
          </cell>
          <cell r="FK1464">
            <v>0.26300000000000001</v>
          </cell>
          <cell r="FL1464">
            <v>-0.14940897071276449</v>
          </cell>
          <cell r="FO1464">
            <v>1</v>
          </cell>
        </row>
        <row r="1465">
          <cell r="A1465">
            <v>572827</v>
          </cell>
          <cell r="C1465" t="str">
            <v>Dunning, Jake</v>
          </cell>
          <cell r="Q1465" t="str">
            <v>R</v>
          </cell>
          <cell r="AJ1465">
            <v>5.6442816062994581</v>
          </cell>
          <cell r="AR1465">
            <v>20.922165650235744</v>
          </cell>
          <cell r="AS1465">
            <v>-0.1520029490059035</v>
          </cell>
          <cell r="AT1465">
            <v>0.3573260910017958</v>
          </cell>
          <cell r="BE1465">
            <v>1.1590837243289147</v>
          </cell>
          <cell r="CP1465">
            <v>27.875</v>
          </cell>
          <cell r="CV1465">
            <v>88.509813434450834</v>
          </cell>
          <cell r="DA1465">
            <v>0.47272727272727277</v>
          </cell>
          <cell r="DD1465">
            <v>1.0079130649160504</v>
          </cell>
          <cell r="FJ1465">
            <v>52.305414125589358</v>
          </cell>
          <cell r="FK1465">
            <v>0.26300000000000001</v>
          </cell>
          <cell r="FL1465">
            <v>0.21696515050635892</v>
          </cell>
          <cell r="FO1465">
            <v>1</v>
          </cell>
        </row>
        <row r="1466">
          <cell r="A1466">
            <v>572831</v>
          </cell>
          <cell r="C1466" t="str">
            <v>Edgin, Josh</v>
          </cell>
          <cell r="Q1466" t="str">
            <v>R</v>
          </cell>
          <cell r="AJ1466">
            <v>4.2686476288751232</v>
          </cell>
          <cell r="AR1466">
            <v>17.084829972191166</v>
          </cell>
          <cell r="AS1466">
            <v>0.40885302119992417</v>
          </cell>
          <cell r="AT1466">
            <v>0.86350622464486992</v>
          </cell>
          <cell r="BE1466">
            <v>0.94902001169769823</v>
          </cell>
          <cell r="CP1466">
            <v>29.541666666666668</v>
          </cell>
          <cell r="CV1466">
            <v>91.941922249487916</v>
          </cell>
          <cell r="DA1466">
            <v>1.5272727272727271</v>
          </cell>
          <cell r="DD1466">
            <v>1.193075167222476</v>
          </cell>
          <cell r="FJ1466">
            <v>41.896205555555554</v>
          </cell>
          <cell r="FK1466">
            <v>0.2626888490222074</v>
          </cell>
          <cell r="FL1466">
            <v>0.62861729322636717</v>
          </cell>
          <cell r="FO1466">
            <v>1</v>
          </cell>
        </row>
        <row r="1467">
          <cell r="A1467">
            <v>572840</v>
          </cell>
          <cell r="C1467" t="str">
            <v>Fant, Randall</v>
          </cell>
          <cell r="Q1467" t="str">
            <v>R</v>
          </cell>
          <cell r="AJ1467">
            <v>6.3446945533150263</v>
          </cell>
          <cell r="AR1467">
            <v>16.8</v>
          </cell>
          <cell r="AS1467">
            <v>-1.4064708711955087</v>
          </cell>
          <cell r="AT1467">
            <v>0.87092475846957673</v>
          </cell>
          <cell r="BE1467">
            <v>0.86614012748441349</v>
          </cell>
          <cell r="CP1467">
            <v>25.458333333333332</v>
          </cell>
          <cell r="CV1467">
            <v>92.1</v>
          </cell>
          <cell r="DA1467">
            <v>0</v>
          </cell>
          <cell r="DD1467">
            <v>0.96378838785431076</v>
          </cell>
          <cell r="FJ1467">
            <v>42</v>
          </cell>
          <cell r="FK1467">
            <v>0.26300000000000001</v>
          </cell>
          <cell r="FL1467">
            <v>0.35616069358293306</v>
          </cell>
          <cell r="FO1467">
            <v>0.53704395913019987</v>
          </cell>
        </row>
        <row r="1468">
          <cell r="A1468">
            <v>572860</v>
          </cell>
          <cell r="C1468" t="str">
            <v>Gagnon, Tyler</v>
          </cell>
          <cell r="Q1468" t="str">
            <v>S</v>
          </cell>
          <cell r="AJ1468">
            <v>8.2329219464984575</v>
          </cell>
          <cell r="AR1468">
            <v>44.400000000000006</v>
          </cell>
          <cell r="AS1468">
            <v>0.65132688382815673</v>
          </cell>
          <cell r="AT1468">
            <v>0.91621757572218576</v>
          </cell>
          <cell r="BE1468">
            <v>1.2149366855971513</v>
          </cell>
          <cell r="CP1468">
            <v>27.291666666666668</v>
          </cell>
          <cell r="CV1468">
            <v>92.1</v>
          </cell>
          <cell r="DA1468">
            <v>0</v>
          </cell>
          <cell r="DD1468">
            <v>0.91622670576002663</v>
          </cell>
          <cell r="FJ1468">
            <v>111</v>
          </cell>
          <cell r="FK1468">
            <v>0.26300000000000001</v>
          </cell>
          <cell r="FL1468">
            <v>-5.4910401683719419E-2</v>
          </cell>
          <cell r="FO1468">
            <v>1.62776911743161E-2</v>
          </cell>
        </row>
        <row r="1469">
          <cell r="A1469">
            <v>572888</v>
          </cell>
          <cell r="C1469" t="str">
            <v>Greene, Shane</v>
          </cell>
          <cell r="Q1469" t="str">
            <v>S</v>
          </cell>
          <cell r="AJ1469">
            <v>4.1930817285099744</v>
          </cell>
          <cell r="AR1469">
            <v>115.48990623023471</v>
          </cell>
          <cell r="AS1469">
            <v>-0.53673438927019423</v>
          </cell>
          <cell r="AT1469">
            <v>0.5708880724914811</v>
          </cell>
          <cell r="BE1469">
            <v>0.99680689628494468</v>
          </cell>
          <cell r="CP1469">
            <v>27.625</v>
          </cell>
          <cell r="CV1469">
            <v>92.360833685212469</v>
          </cell>
          <cell r="DA1469">
            <v>1.2404060606060605</v>
          </cell>
          <cell r="DD1469">
            <v>0.91446450409952251</v>
          </cell>
          <cell r="FJ1469">
            <v>115.48990623023471</v>
          </cell>
          <cell r="FK1469">
            <v>0.25945432570019544</v>
          </cell>
          <cell r="FL1469">
            <v>-0.14725231152625962</v>
          </cell>
          <cell r="FO1469">
            <v>8.7078117674685429E-2</v>
          </cell>
        </row>
        <row r="1470">
          <cell r="A1470">
            <v>572889</v>
          </cell>
          <cell r="C1470" t="str">
            <v>Greenwood, Nick</v>
          </cell>
          <cell r="Q1470" t="str">
            <v>S</v>
          </cell>
          <cell r="AJ1470">
            <v>5.1335349963622736</v>
          </cell>
          <cell r="AR1470">
            <v>51.339684852131931</v>
          </cell>
          <cell r="AS1470">
            <v>-0.49896483974048866</v>
          </cell>
          <cell r="AT1470">
            <v>0.33982261482882581</v>
          </cell>
          <cell r="BE1470">
            <v>0.91365996791475557</v>
          </cell>
          <cell r="CP1470">
            <v>28.791666666666668</v>
          </cell>
          <cell r="CV1470">
            <v>88.799494872417569</v>
          </cell>
          <cell r="DA1470">
            <v>0.21818181818181817</v>
          </cell>
          <cell r="DD1470">
            <v>0.62244489822347226</v>
          </cell>
          <cell r="FJ1470">
            <v>123.75370184445529</v>
          </cell>
          <cell r="FK1470">
            <v>0.26239571965862979</v>
          </cell>
          <cell r="FL1470">
            <v>-0.17887590148936683</v>
          </cell>
          <cell r="FO1470">
            <v>0</v>
          </cell>
        </row>
        <row r="1471">
          <cell r="A1471">
            <v>572925</v>
          </cell>
          <cell r="C1471" t="str">
            <v>Hodges, Josh</v>
          </cell>
          <cell r="Q1471" t="str">
            <v>R</v>
          </cell>
          <cell r="AJ1471">
            <v>5.5471044124612927</v>
          </cell>
          <cell r="AR1471">
            <v>16.8</v>
          </cell>
          <cell r="AS1471">
            <v>-0.20947716919774159</v>
          </cell>
          <cell r="AT1471">
            <v>0.65861983184444228</v>
          </cell>
          <cell r="BE1471">
            <v>1.5029298084153915</v>
          </cell>
          <cell r="CP1471">
            <v>25.041666666666668</v>
          </cell>
          <cell r="CV1471">
            <v>92.1</v>
          </cell>
          <cell r="DA1471">
            <v>0</v>
          </cell>
          <cell r="DD1471">
            <v>0.96703612659883742</v>
          </cell>
          <cell r="FJ1471">
            <v>42</v>
          </cell>
          <cell r="FK1471">
            <v>0.26300000000000001</v>
          </cell>
          <cell r="FL1471">
            <v>-0.21591154499354989</v>
          </cell>
          <cell r="FO1471">
            <v>0.53444756687728923</v>
          </cell>
        </row>
        <row r="1472">
          <cell r="A1472">
            <v>572930</v>
          </cell>
          <cell r="C1472" t="str">
            <v>Holmes, Colby</v>
          </cell>
          <cell r="Q1472" t="str">
            <v>R</v>
          </cell>
          <cell r="AJ1472">
            <v>7.5836487732678721</v>
          </cell>
          <cell r="AR1472">
            <v>16.8</v>
          </cell>
          <cell r="AS1472">
            <v>-0.3713408073736939</v>
          </cell>
          <cell r="AT1472">
            <v>0.82976142184528778</v>
          </cell>
          <cell r="BE1472">
            <v>0.63306618750455124</v>
          </cell>
          <cell r="CP1472">
            <v>25.708333333333332</v>
          </cell>
          <cell r="CV1472">
            <v>92.1</v>
          </cell>
          <cell r="DA1472">
            <v>0</v>
          </cell>
          <cell r="DD1472">
            <v>0.93668216194976595</v>
          </cell>
          <cell r="FJ1472">
            <v>42</v>
          </cell>
          <cell r="FK1472">
            <v>0.26300000000000001</v>
          </cell>
          <cell r="FL1472">
            <v>0.29890331876453419</v>
          </cell>
          <cell r="FO1472">
            <v>1</v>
          </cell>
        </row>
        <row r="1473">
          <cell r="A1473">
            <v>572934</v>
          </cell>
          <cell r="C1473" t="str">
            <v>House, Austin</v>
          </cell>
          <cell r="Q1473" t="str">
            <v>R</v>
          </cell>
          <cell r="AJ1473">
            <v>5.0096167876816589</v>
          </cell>
          <cell r="AR1473">
            <v>23.178226802059207</v>
          </cell>
          <cell r="AS1473">
            <v>-0.73634552250234375</v>
          </cell>
          <cell r="AT1473">
            <v>0.53926978053393104</v>
          </cell>
          <cell r="BE1473">
            <v>1.2934571379587765</v>
          </cell>
          <cell r="CP1473">
            <v>25.458333333333332</v>
          </cell>
          <cell r="CV1473">
            <v>92.1</v>
          </cell>
          <cell r="DA1473">
            <v>0</v>
          </cell>
          <cell r="DD1473">
            <v>0.97626123569302103</v>
          </cell>
          <cell r="FJ1473">
            <v>57.945567005148014</v>
          </cell>
          <cell r="FK1473">
            <v>0.26300000000000001</v>
          </cell>
          <cell r="FL1473">
            <v>0.30967659178272727</v>
          </cell>
          <cell r="FO1473">
            <v>1</v>
          </cell>
        </row>
        <row r="1474">
          <cell r="A1474">
            <v>572943</v>
          </cell>
          <cell r="C1474" t="str">
            <v>Ibarra, Jeff</v>
          </cell>
          <cell r="Q1474" t="str">
            <v>R</v>
          </cell>
          <cell r="AJ1474">
            <v>4.9169336377668378</v>
          </cell>
          <cell r="AR1474">
            <v>16.8</v>
          </cell>
          <cell r="AS1474">
            <v>-1.5140075147013361</v>
          </cell>
          <cell r="AT1474">
            <v>0.84305455273945196</v>
          </cell>
          <cell r="BE1474">
            <v>1.1608465224032285</v>
          </cell>
          <cell r="CP1474">
            <v>28.875</v>
          </cell>
          <cell r="CV1474">
            <v>92.1</v>
          </cell>
          <cell r="DA1474">
            <v>0</v>
          </cell>
          <cell r="DD1474">
            <v>1.1446263168251751</v>
          </cell>
          <cell r="FJ1474">
            <v>42</v>
          </cell>
          <cell r="FK1474">
            <v>0.26300000000000001</v>
          </cell>
          <cell r="FL1474">
            <v>2.9187241930445054E-2</v>
          </cell>
          <cell r="FO1474">
            <v>1</v>
          </cell>
        </row>
        <row r="1475">
          <cell r="A1475">
            <v>572947</v>
          </cell>
          <cell r="C1475" t="str">
            <v>Irwin, Phil</v>
          </cell>
          <cell r="Q1475" t="str">
            <v>S</v>
          </cell>
          <cell r="AJ1475">
            <v>6.024154674233924</v>
          </cell>
          <cell r="AR1475">
            <v>44.322296296296301</v>
          </cell>
          <cell r="AS1475">
            <v>-0.73540783983108726</v>
          </cell>
          <cell r="AT1475">
            <v>0.48991809335924452</v>
          </cell>
          <cell r="BE1475">
            <v>0.96522997047418591</v>
          </cell>
          <cell r="CP1475">
            <v>29.375</v>
          </cell>
          <cell r="CV1475">
            <v>88.315947642299577</v>
          </cell>
          <cell r="DA1475">
            <v>5.2527272727272728E-2</v>
          </cell>
          <cell r="DD1475">
            <v>1.1110745321120643</v>
          </cell>
          <cell r="FJ1475">
            <v>110.80574074074075</v>
          </cell>
          <cell r="FK1475">
            <v>0.26294050245049355</v>
          </cell>
          <cell r="FL1475">
            <v>0.21708115724228338</v>
          </cell>
          <cell r="FO1475">
            <v>0</v>
          </cell>
        </row>
        <row r="1476">
          <cell r="A1476">
            <v>572952</v>
          </cell>
          <cell r="C1476" t="str">
            <v>Johansen, Jake</v>
          </cell>
          <cell r="Q1476" t="str">
            <v>R</v>
          </cell>
          <cell r="AJ1476">
            <v>7.7332366847151901</v>
          </cell>
          <cell r="AR1476">
            <v>17.953530757762962</v>
          </cell>
          <cell r="AS1476">
            <v>-1.1968445348228234</v>
          </cell>
          <cell r="AT1476">
            <v>0.63372040975836796</v>
          </cell>
          <cell r="BE1476">
            <v>1.4485249186330735</v>
          </cell>
          <cell r="CP1476">
            <v>25.458333333333332</v>
          </cell>
          <cell r="CV1476">
            <v>92.1</v>
          </cell>
          <cell r="DA1476">
            <v>0</v>
          </cell>
          <cell r="DD1476">
            <v>1.0622458771041701</v>
          </cell>
          <cell r="FJ1476">
            <v>44.883826894407406</v>
          </cell>
          <cell r="FK1476">
            <v>0.26300000000000001</v>
          </cell>
          <cell r="FL1476">
            <v>0.20729207255974402</v>
          </cell>
          <cell r="FO1476">
            <v>1</v>
          </cell>
        </row>
        <row r="1477">
          <cell r="A1477">
            <v>572955</v>
          </cell>
          <cell r="C1477" t="str">
            <v>Johnson, Pierce</v>
          </cell>
          <cell r="Q1477" t="str">
            <v>S</v>
          </cell>
          <cell r="AJ1477">
            <v>5.3221745642567244</v>
          </cell>
          <cell r="AR1477">
            <v>44.400000000000006</v>
          </cell>
          <cell r="AS1477">
            <v>7.2517890855074624E-2</v>
          </cell>
          <cell r="AT1477">
            <v>0.84203499646132085</v>
          </cell>
          <cell r="BE1477">
            <v>0.85051801087689005</v>
          </cell>
          <cell r="CP1477">
            <v>25.125</v>
          </cell>
          <cell r="CV1477">
            <v>92.1</v>
          </cell>
          <cell r="DA1477">
            <v>0</v>
          </cell>
          <cell r="DD1477">
            <v>1.1221894113272926</v>
          </cell>
          <cell r="FJ1477">
            <v>111</v>
          </cell>
          <cell r="FK1477">
            <v>0.26300000000000001</v>
          </cell>
          <cell r="FL1477">
            <v>0.46797382364341628</v>
          </cell>
          <cell r="FO1477">
            <v>0</v>
          </cell>
        </row>
        <row r="1478">
          <cell r="A1478">
            <v>572958</v>
          </cell>
          <cell r="C1478" t="str">
            <v>Jones, Zack</v>
          </cell>
          <cell r="Q1478" t="str">
            <v>R</v>
          </cell>
          <cell r="AJ1478">
            <v>4.7208572286743804</v>
          </cell>
          <cell r="AR1478">
            <v>16.8</v>
          </cell>
          <cell r="AS1478">
            <v>3.6530230670737476E-2</v>
          </cell>
          <cell r="AT1478">
            <v>0.86220056420608204</v>
          </cell>
          <cell r="BE1478">
            <v>0.78524283839611553</v>
          </cell>
          <cell r="CP1478">
            <v>25.541666666666668</v>
          </cell>
          <cell r="CV1478">
            <v>92.1</v>
          </cell>
          <cell r="DA1478">
            <v>0</v>
          </cell>
          <cell r="DD1478">
            <v>1.4145993162317752</v>
          </cell>
          <cell r="FJ1478">
            <v>42</v>
          </cell>
          <cell r="FK1478">
            <v>0.26300000000000001</v>
          </cell>
          <cell r="FL1478">
            <v>-3.8757799349214556E-2</v>
          </cell>
          <cell r="FO1478">
            <v>1</v>
          </cell>
        </row>
        <row r="1479">
          <cell r="A1479">
            <v>572965</v>
          </cell>
          <cell r="C1479" t="str">
            <v>Keck, Jon</v>
          </cell>
          <cell r="Q1479" t="str">
            <v>R</v>
          </cell>
          <cell r="AJ1479">
            <v>6.0034541327597735</v>
          </cell>
          <cell r="AR1479">
            <v>16.8</v>
          </cell>
          <cell r="AS1479">
            <v>0.32131696849951941</v>
          </cell>
          <cell r="AT1479">
            <v>0.9320643130002022</v>
          </cell>
          <cell r="BE1479">
            <v>1.2205258667458305</v>
          </cell>
          <cell r="CP1479">
            <v>28.041666666666668</v>
          </cell>
          <cell r="CV1479">
            <v>92.1</v>
          </cell>
          <cell r="DA1479">
            <v>0</v>
          </cell>
          <cell r="DD1479">
            <v>1.1611909265411662</v>
          </cell>
          <cell r="FJ1479">
            <v>42</v>
          </cell>
          <cell r="FK1479">
            <v>0.26300000000000001</v>
          </cell>
          <cell r="FL1479">
            <v>-8.0920653543161511E-2</v>
          </cell>
          <cell r="FO1479">
            <v>1</v>
          </cell>
        </row>
        <row r="1480">
          <cell r="A1480">
            <v>572971</v>
          </cell>
          <cell r="C1480" t="str">
            <v>Keuchel, Dallas</v>
          </cell>
          <cell r="Q1480" t="str">
            <v>S</v>
          </cell>
          <cell r="AJ1480">
            <v>3.325074358851865</v>
          </cell>
          <cell r="AR1480">
            <v>191.15346739903248</v>
          </cell>
          <cell r="AS1480">
            <v>-0.39600653347934694</v>
          </cell>
          <cell r="AT1480">
            <v>0.32870492454014849</v>
          </cell>
          <cell r="BE1480">
            <v>1.3047297800041073</v>
          </cell>
          <cell r="CP1480">
            <v>28.458333333333332</v>
          </cell>
          <cell r="CV1480">
            <v>90.368660497271748</v>
          </cell>
          <cell r="DA1480">
            <v>4.9636363636363638</v>
          </cell>
          <cell r="DD1480">
            <v>0.8566207034568355</v>
          </cell>
          <cell r="FJ1480">
            <v>191.15346739903248</v>
          </cell>
          <cell r="FK1480">
            <v>0.26179767671472454</v>
          </cell>
          <cell r="FL1480">
            <v>-2.3061885614714919E-2</v>
          </cell>
          <cell r="FO1480">
            <v>0</v>
          </cell>
        </row>
        <row r="1481">
          <cell r="A1481">
            <v>572990</v>
          </cell>
          <cell r="C1481" t="str">
            <v>Light, Pat</v>
          </cell>
          <cell r="Q1481" t="str">
            <v>R</v>
          </cell>
          <cell r="AJ1481">
            <v>4.8858389685575521</v>
          </cell>
          <cell r="AR1481">
            <v>20.177698552562962</v>
          </cell>
          <cell r="AS1481">
            <v>-0.2880638709688888</v>
          </cell>
          <cell r="AT1481">
            <v>0.58955005556061346</v>
          </cell>
          <cell r="BE1481">
            <v>1.192184150020474</v>
          </cell>
          <cell r="CP1481">
            <v>25.291666666666668</v>
          </cell>
          <cell r="CV1481">
            <v>94.995541201614827</v>
          </cell>
          <cell r="DA1481">
            <v>4.8486868686868689E-2</v>
          </cell>
          <cell r="DD1481">
            <v>1.0865804891266204</v>
          </cell>
          <cell r="FJ1481">
            <v>50.444246381407403</v>
          </cell>
          <cell r="FK1481">
            <v>0.26300000000000001</v>
          </cell>
          <cell r="FL1481">
            <v>-0.12406210080681722</v>
          </cell>
          <cell r="FO1481">
            <v>1</v>
          </cell>
        </row>
        <row r="1482">
          <cell r="A1482">
            <v>572998</v>
          </cell>
          <cell r="C1482" t="str">
            <v>Lucas, Josh</v>
          </cell>
          <cell r="Q1482" t="str">
            <v>R</v>
          </cell>
          <cell r="AJ1482">
            <v>4.8357836805418781</v>
          </cell>
          <cell r="AR1482">
            <v>23.63839484885926</v>
          </cell>
          <cell r="AS1482">
            <v>8.8284559098597852E-4</v>
          </cell>
          <cell r="AT1482">
            <v>0.79314873418293697</v>
          </cell>
          <cell r="BE1482">
            <v>1.5922961884134879</v>
          </cell>
          <cell r="CP1482">
            <v>25.625</v>
          </cell>
          <cell r="CV1482">
            <v>92.1</v>
          </cell>
          <cell r="DA1482">
            <v>0</v>
          </cell>
          <cell r="DD1482">
            <v>1.0175346877242604</v>
          </cell>
          <cell r="FJ1482">
            <v>59.095987122148145</v>
          </cell>
          <cell r="FK1482">
            <v>0.26300000000000001</v>
          </cell>
          <cell r="FL1482">
            <v>-6.7679634008617595E-2</v>
          </cell>
          <cell r="FO1482">
            <v>1</v>
          </cell>
        </row>
        <row r="1483">
          <cell r="A1483">
            <v>573004</v>
          </cell>
          <cell r="C1483" t="str">
            <v>Madrid, Roman</v>
          </cell>
          <cell r="Q1483" t="str">
            <v>R</v>
          </cell>
          <cell r="AJ1483">
            <v>5.7764021335072444</v>
          </cell>
          <cell r="AR1483">
            <v>16.8</v>
          </cell>
          <cell r="AS1483">
            <v>1.3116615907846005</v>
          </cell>
          <cell r="AT1483">
            <v>0.94893908439819397</v>
          </cell>
          <cell r="BE1483">
            <v>0.78193363512913983</v>
          </cell>
          <cell r="CP1483">
            <v>25.375</v>
          </cell>
          <cell r="CV1483">
            <v>92.1</v>
          </cell>
          <cell r="DA1483">
            <v>0</v>
          </cell>
          <cell r="DD1483">
            <v>1.1907181639831685</v>
          </cell>
          <cell r="FJ1483">
            <v>42</v>
          </cell>
          <cell r="FK1483">
            <v>0.26300000000000001</v>
          </cell>
          <cell r="FL1483">
            <v>-0.27918814524689378</v>
          </cell>
          <cell r="FO1483">
            <v>1</v>
          </cell>
        </row>
        <row r="1484">
          <cell r="A1484">
            <v>573008</v>
          </cell>
          <cell r="C1484" t="str">
            <v>Manno, Chris</v>
          </cell>
          <cell r="Q1484" t="str">
            <v>R</v>
          </cell>
          <cell r="AJ1484">
            <v>5.5392498442124687</v>
          </cell>
          <cell r="AR1484">
            <v>16.8</v>
          </cell>
          <cell r="AS1484">
            <v>-4.8946618230124216E-2</v>
          </cell>
          <cell r="AT1484">
            <v>0.90173194593292572</v>
          </cell>
          <cell r="BE1484">
            <v>0.73508945169379769</v>
          </cell>
          <cell r="CP1484">
            <v>27.625</v>
          </cell>
          <cell r="CV1484">
            <v>92.1</v>
          </cell>
          <cell r="DA1484">
            <v>0</v>
          </cell>
          <cell r="DD1484">
            <v>1.2240094701390867</v>
          </cell>
          <cell r="FJ1484">
            <v>42</v>
          </cell>
          <cell r="FK1484">
            <v>0.26300000000000001</v>
          </cell>
          <cell r="FL1484">
            <v>0.52389195510891395</v>
          </cell>
          <cell r="FO1484">
            <v>1</v>
          </cell>
        </row>
        <row r="1485">
          <cell r="A1485">
            <v>573009</v>
          </cell>
          <cell r="C1485" t="str">
            <v>Mantiply, Joe</v>
          </cell>
          <cell r="Q1485" t="str">
            <v>R</v>
          </cell>
          <cell r="AJ1485">
            <v>4.4731578022763667</v>
          </cell>
          <cell r="AR1485">
            <v>21.710702106240007</v>
          </cell>
          <cell r="AS1485">
            <v>0.16924010997487787</v>
          </cell>
          <cell r="AT1485">
            <v>0.76031087761455818</v>
          </cell>
          <cell r="BE1485">
            <v>1.2215867084621981</v>
          </cell>
          <cell r="CP1485">
            <v>25.291666666666668</v>
          </cell>
          <cell r="CV1485">
            <v>92.1</v>
          </cell>
          <cell r="DA1485">
            <v>0</v>
          </cell>
          <cell r="DD1485">
            <v>1.0410133211664065</v>
          </cell>
          <cell r="FJ1485">
            <v>54.276755265600009</v>
          </cell>
          <cell r="FK1485">
            <v>0.26300000000000001</v>
          </cell>
          <cell r="FL1485">
            <v>0.26639009616848258</v>
          </cell>
          <cell r="FO1485">
            <v>1</v>
          </cell>
        </row>
        <row r="1486">
          <cell r="A1486">
            <v>573016</v>
          </cell>
          <cell r="C1486" t="str">
            <v>Martin, Kyle</v>
          </cell>
          <cell r="Q1486" t="str">
            <v>R</v>
          </cell>
          <cell r="AJ1486">
            <v>4.4472968305148619</v>
          </cell>
          <cell r="AR1486">
            <v>23.507970286370373</v>
          </cell>
          <cell r="AS1486">
            <v>-0.93961592505157499</v>
          </cell>
          <cell r="AT1486">
            <v>0.52622232076071174</v>
          </cell>
          <cell r="BE1486">
            <v>1.2279108613995633</v>
          </cell>
          <cell r="CP1486">
            <v>25.458333333333332</v>
          </cell>
          <cell r="CV1486">
            <v>92.1</v>
          </cell>
          <cell r="DA1486">
            <v>0</v>
          </cell>
          <cell r="DD1486">
            <v>1.1768955664401293</v>
          </cell>
          <cell r="FJ1486">
            <v>58.769925715925929</v>
          </cell>
          <cell r="FK1486">
            <v>0.26300000000000001</v>
          </cell>
          <cell r="FL1486">
            <v>7.3876521983248192E-2</v>
          </cell>
          <cell r="FO1486">
            <v>1</v>
          </cell>
        </row>
        <row r="1487">
          <cell r="A1487">
            <v>573024</v>
          </cell>
          <cell r="C1487" t="str">
            <v>McCully, Nick</v>
          </cell>
          <cell r="Q1487" t="str">
            <v>S</v>
          </cell>
          <cell r="AJ1487">
            <v>7.4228608676112628</v>
          </cell>
          <cell r="AR1487">
            <v>44.400000000000006</v>
          </cell>
          <cell r="AS1487">
            <v>0.38253019774925801</v>
          </cell>
          <cell r="AT1487">
            <v>0.92169217345404619</v>
          </cell>
          <cell r="BE1487">
            <v>0.44569635462060647</v>
          </cell>
          <cell r="CP1487">
            <v>27.791666666666668</v>
          </cell>
          <cell r="CV1487">
            <v>92.1</v>
          </cell>
          <cell r="DA1487">
            <v>0</v>
          </cell>
          <cell r="DD1487">
            <v>0.89120267707954182</v>
          </cell>
          <cell r="FJ1487">
            <v>111</v>
          </cell>
          <cell r="FK1487">
            <v>0.26300000000000001</v>
          </cell>
          <cell r="FL1487">
            <v>-0.18353081761197662</v>
          </cell>
          <cell r="FO1487">
            <v>0</v>
          </cell>
        </row>
        <row r="1488">
          <cell r="A1488">
            <v>573030</v>
          </cell>
          <cell r="C1488" t="str">
            <v>McKenzie, Kyle</v>
          </cell>
          <cell r="Q1488" t="str">
            <v>R</v>
          </cell>
          <cell r="AJ1488">
            <v>6.2943632182655609</v>
          </cell>
          <cell r="AR1488">
            <v>16.8</v>
          </cell>
          <cell r="AS1488">
            <v>-0.62683513032499816</v>
          </cell>
          <cell r="AT1488">
            <v>0.78256396165884357</v>
          </cell>
          <cell r="BE1488">
            <v>0.93169639346913857</v>
          </cell>
          <cell r="CP1488">
            <v>25.791666666666668</v>
          </cell>
          <cell r="CV1488">
            <v>92.1</v>
          </cell>
          <cell r="DA1488">
            <v>0</v>
          </cell>
          <cell r="DD1488">
            <v>0.93195491859069035</v>
          </cell>
          <cell r="FJ1488">
            <v>42</v>
          </cell>
          <cell r="FK1488">
            <v>0.26300000000000001</v>
          </cell>
          <cell r="FL1488">
            <v>-0.400704940513116</v>
          </cell>
          <cell r="FO1488">
            <v>1</v>
          </cell>
        </row>
        <row r="1489">
          <cell r="A1489">
            <v>573046</v>
          </cell>
          <cell r="C1489" t="str">
            <v>Morin, Mike</v>
          </cell>
          <cell r="Q1489" t="str">
            <v>R</v>
          </cell>
          <cell r="AJ1489">
            <v>3.597940320878918</v>
          </cell>
          <cell r="AR1489">
            <v>56.316890723476277</v>
          </cell>
          <cell r="AS1489">
            <v>-0.17459415379871676</v>
          </cell>
          <cell r="AT1489">
            <v>0.41239883723990778</v>
          </cell>
          <cell r="BE1489">
            <v>1.0516792512625399</v>
          </cell>
          <cell r="CP1489">
            <v>25.125</v>
          </cell>
          <cell r="CV1489">
            <v>90.051868383897684</v>
          </cell>
          <cell r="DA1489">
            <v>2.454545454545455</v>
          </cell>
          <cell r="DD1489">
            <v>1.0265628459688545</v>
          </cell>
          <cell r="FJ1489">
            <v>56.316890723476277</v>
          </cell>
          <cell r="FK1489">
            <v>0.26300000000000001</v>
          </cell>
          <cell r="FL1489">
            <v>-0.77966823694523402</v>
          </cell>
          <cell r="FO1489">
            <v>1</v>
          </cell>
        </row>
        <row r="1490">
          <cell r="A1490">
            <v>573062</v>
          </cell>
          <cell r="C1490" t="str">
            <v>Northcraft, Aaron</v>
          </cell>
          <cell r="Q1490" t="str">
            <v>S</v>
          </cell>
          <cell r="AJ1490">
            <v>5.6022128747595534</v>
          </cell>
          <cell r="AR1490">
            <v>51.525185559857938</v>
          </cell>
          <cell r="AS1490">
            <v>-0.26562105783623957</v>
          </cell>
          <cell r="AT1490">
            <v>0.54321622593518226</v>
          </cell>
          <cell r="BE1490">
            <v>1.4969626972781498</v>
          </cell>
          <cell r="CP1490">
            <v>26.125</v>
          </cell>
          <cell r="CV1490">
            <v>92.1</v>
          </cell>
          <cell r="DA1490">
            <v>0</v>
          </cell>
          <cell r="DD1490">
            <v>0.93942158356786321</v>
          </cell>
          <cell r="FJ1490">
            <v>128.81296389964484</v>
          </cell>
          <cell r="FK1490">
            <v>0.26300000000000001</v>
          </cell>
          <cell r="FL1490">
            <v>0.1760519691253801</v>
          </cell>
          <cell r="FO1490">
            <v>4.0416760266022922E-2</v>
          </cell>
        </row>
        <row r="1491">
          <cell r="A1491">
            <v>573064</v>
          </cell>
          <cell r="C1491" t="str">
            <v>Nuno, Vidal</v>
          </cell>
          <cell r="Q1491" t="str">
            <v>R</v>
          </cell>
          <cell r="AJ1491">
            <v>3.6139303501192841</v>
          </cell>
          <cell r="AR1491">
            <v>49.739417980627685</v>
          </cell>
          <cell r="AS1491">
            <v>-0.13751648119654961</v>
          </cell>
          <cell r="AT1491">
            <v>0.3958675886934408</v>
          </cell>
          <cell r="BE1491">
            <v>0.75680894183702463</v>
          </cell>
          <cell r="CP1491">
            <v>28.958333333333332</v>
          </cell>
          <cell r="CV1491">
            <v>90.125534936972059</v>
          </cell>
          <cell r="DA1491">
            <v>2.9454565656565652</v>
          </cell>
          <cell r="DD1491">
            <v>1.0234896747517415</v>
          </cell>
          <cell r="FJ1491">
            <v>49.739417980627685</v>
          </cell>
          <cell r="FK1491">
            <v>0.26165987848513167</v>
          </cell>
          <cell r="FL1491">
            <v>0.27608031934315924</v>
          </cell>
          <cell r="FO1491">
            <v>0.51620260114414962</v>
          </cell>
        </row>
        <row r="1492">
          <cell r="A1492">
            <v>573070</v>
          </cell>
          <cell r="C1492" t="str">
            <v>O'Gara, Joseph</v>
          </cell>
          <cell r="Q1492" t="str">
            <v>R</v>
          </cell>
          <cell r="AJ1492">
            <v>5.9472883698284829</v>
          </cell>
          <cell r="AR1492">
            <v>16.8</v>
          </cell>
          <cell r="AS1492">
            <v>0.75925948559151912</v>
          </cell>
          <cell r="AT1492">
            <v>0.95057375760292895</v>
          </cell>
          <cell r="BE1492">
            <v>1.3934464085404155</v>
          </cell>
          <cell r="CP1492">
            <v>28.208333333333332</v>
          </cell>
          <cell r="CV1492">
            <v>92.1</v>
          </cell>
          <cell r="DA1492">
            <v>0</v>
          </cell>
          <cell r="DD1492">
            <v>0.97082385086897582</v>
          </cell>
          <cell r="FJ1492">
            <v>42</v>
          </cell>
          <cell r="FK1492">
            <v>0.26300000000000001</v>
          </cell>
          <cell r="FL1492">
            <v>0.41731588234811662</v>
          </cell>
          <cell r="FO1492">
            <v>1</v>
          </cell>
        </row>
        <row r="1493">
          <cell r="A1493">
            <v>573074</v>
          </cell>
          <cell r="C1493" t="str">
            <v>Orlan, R.C.</v>
          </cell>
          <cell r="Q1493" t="str">
            <v>R</v>
          </cell>
          <cell r="AJ1493">
            <v>6.0118476945430519</v>
          </cell>
          <cell r="AR1493">
            <v>22.828342445419164</v>
          </cell>
          <cell r="AS1493">
            <v>-0.29484857451046259</v>
          </cell>
          <cell r="AT1493">
            <v>0.56185476817174407</v>
          </cell>
          <cell r="BE1493">
            <v>0.81840216220407547</v>
          </cell>
          <cell r="CP1493">
            <v>25.791666666666668</v>
          </cell>
          <cell r="CV1493">
            <v>92.1</v>
          </cell>
          <cell r="DA1493">
            <v>0</v>
          </cell>
          <cell r="DD1493">
            <v>1.15266605223763</v>
          </cell>
          <cell r="FJ1493">
            <v>57.070856113547904</v>
          </cell>
          <cell r="FK1493">
            <v>0.26300000000000001</v>
          </cell>
          <cell r="FL1493">
            <v>0.27378431777677609</v>
          </cell>
          <cell r="FO1493">
            <v>1</v>
          </cell>
        </row>
        <row r="1494">
          <cell r="A1494">
            <v>573103</v>
          </cell>
          <cell r="C1494" t="str">
            <v>Jensen, Marcus</v>
          </cell>
          <cell r="Q1494" t="str">
            <v>R</v>
          </cell>
          <cell r="AJ1494">
            <v>6.3748203120382412</v>
          </cell>
          <cell r="AR1494">
            <v>21.172534266460211</v>
          </cell>
          <cell r="AS1494">
            <v>0.28021970874229812</v>
          </cell>
          <cell r="AT1494">
            <v>0.86443248565758724</v>
          </cell>
          <cell r="BE1494">
            <v>1.1798795142746379</v>
          </cell>
          <cell r="CP1494">
            <v>24.875</v>
          </cell>
          <cell r="CV1494">
            <v>92.1</v>
          </cell>
          <cell r="DA1494">
            <v>0</v>
          </cell>
          <cell r="DD1494">
            <v>0.95836513547936808</v>
          </cell>
          <cell r="FJ1494">
            <v>52.931335666150524</v>
          </cell>
          <cell r="FK1494">
            <v>0.26300000000000001</v>
          </cell>
          <cell r="FL1494">
            <v>-3.9136831333756297E-2</v>
          </cell>
          <cell r="FO1494">
            <v>1</v>
          </cell>
        </row>
        <row r="1495">
          <cell r="A1495">
            <v>573109</v>
          </cell>
          <cell r="C1495" t="str">
            <v>Ramos, A.J.</v>
          </cell>
          <cell r="Q1495" t="str">
            <v>R</v>
          </cell>
          <cell r="AJ1495">
            <v>3.5962877610281501</v>
          </cell>
          <cell r="AR1495">
            <v>55.105939857370373</v>
          </cell>
          <cell r="AS1495">
            <v>0.88245673493568966</v>
          </cell>
          <cell r="AT1495">
            <v>0.64213874756951261</v>
          </cell>
          <cell r="BE1495">
            <v>0.66239312527368199</v>
          </cell>
          <cell r="CP1495">
            <v>29.791666666666668</v>
          </cell>
          <cell r="CV1495">
            <v>90.711905640835255</v>
          </cell>
          <cell r="DA1495">
            <v>4.872727272727273</v>
          </cell>
          <cell r="DD1495">
            <v>1.3654803056908407</v>
          </cell>
          <cell r="FJ1495">
            <v>55.105939857370373</v>
          </cell>
          <cell r="FK1495">
            <v>0.26300000000000001</v>
          </cell>
          <cell r="FL1495">
            <v>6.647737640681034E-2</v>
          </cell>
          <cell r="FO1495">
            <v>1</v>
          </cell>
        </row>
        <row r="1496">
          <cell r="A1496">
            <v>573124</v>
          </cell>
          <cell r="C1496" t="str">
            <v>Rogers, Taylor</v>
          </cell>
          <cell r="Q1496" t="str">
            <v>S</v>
          </cell>
          <cell r="AJ1496">
            <v>4.7219612777937758</v>
          </cell>
          <cell r="AR1496">
            <v>119.28920253291498</v>
          </cell>
          <cell r="AS1496">
            <v>-6.0520883887974906E-2</v>
          </cell>
          <cell r="AT1496">
            <v>0.50234496960956254</v>
          </cell>
          <cell r="BE1496">
            <v>1.1262467690652189</v>
          </cell>
          <cell r="CP1496">
            <v>25.541666666666668</v>
          </cell>
          <cell r="CV1496">
            <v>92.795541201614839</v>
          </cell>
          <cell r="DA1496">
            <v>0.25858787878787881</v>
          </cell>
          <cell r="DD1496">
            <v>0.91553630013105647</v>
          </cell>
          <cell r="FJ1496">
            <v>140.70732663868907</v>
          </cell>
          <cell r="FK1496">
            <v>0.26300000000000001</v>
          </cell>
          <cell r="FL1496">
            <v>-6.6752677114925912E-2</v>
          </cell>
          <cell r="FO1496">
            <v>0.38615844841371716</v>
          </cell>
        </row>
        <row r="1497">
          <cell r="A1497">
            <v>573127</v>
          </cell>
          <cell r="C1497" t="str">
            <v>Rosscup, Zac</v>
          </cell>
          <cell r="Q1497" t="str">
            <v>R</v>
          </cell>
          <cell r="AJ1497">
            <v>4.1328796447198792</v>
          </cell>
          <cell r="AR1497">
            <v>24.726270710967498</v>
          </cell>
          <cell r="AS1497">
            <v>-0.21544392763563019</v>
          </cell>
          <cell r="AT1497">
            <v>0.73117238647031546</v>
          </cell>
          <cell r="BE1497">
            <v>0.78238897519399608</v>
          </cell>
          <cell r="CP1497">
            <v>28.041666666666668</v>
          </cell>
          <cell r="CV1497">
            <v>93.1204677397767</v>
          </cell>
          <cell r="DA1497">
            <v>0.84848686868686873</v>
          </cell>
          <cell r="DD1497">
            <v>1.5208462631687147</v>
          </cell>
          <cell r="FJ1497">
            <v>42</v>
          </cell>
          <cell r="FK1497">
            <v>0.26300000000000001</v>
          </cell>
          <cell r="FL1497">
            <v>-0.16374916302390813</v>
          </cell>
          <cell r="FO1497">
            <v>1</v>
          </cell>
        </row>
        <row r="1498">
          <cell r="A1498">
            <v>573142</v>
          </cell>
          <cell r="C1498" t="str">
            <v>Sarianides, Nick</v>
          </cell>
          <cell r="Q1498" t="str">
            <v>R</v>
          </cell>
          <cell r="AJ1498">
            <v>5.4218223956661369</v>
          </cell>
          <cell r="AR1498">
            <v>18.17213808117037</v>
          </cell>
          <cell r="AS1498">
            <v>5.809046839411338E-2</v>
          </cell>
          <cell r="AT1498">
            <v>0.84246917794813692</v>
          </cell>
          <cell r="BE1498">
            <v>1.0385706677636801</v>
          </cell>
          <cell r="CP1498">
            <v>26.875</v>
          </cell>
          <cell r="CV1498">
            <v>92.1</v>
          </cell>
          <cell r="DA1498">
            <v>0</v>
          </cell>
          <cell r="DD1498">
            <v>1.3272446104454407</v>
          </cell>
          <cell r="FJ1498">
            <v>45.43034520292592</v>
          </cell>
          <cell r="FK1498">
            <v>0.26300000000000001</v>
          </cell>
          <cell r="FL1498">
            <v>0.52882689931307802</v>
          </cell>
          <cell r="FO1498">
            <v>1</v>
          </cell>
        </row>
        <row r="1499">
          <cell r="A1499">
            <v>573166</v>
          </cell>
          <cell r="C1499" t="str">
            <v>Smith, Murphy</v>
          </cell>
          <cell r="Q1499" t="str">
            <v>R</v>
          </cell>
          <cell r="AJ1499">
            <v>4.8071151532289145</v>
          </cell>
          <cell r="AR1499">
            <v>24.605969388672236</v>
          </cell>
          <cell r="AS1499">
            <v>0.26005508984917636</v>
          </cell>
          <cell r="AT1499">
            <v>0.76926329962782236</v>
          </cell>
          <cell r="BE1499">
            <v>0.97689586933053507</v>
          </cell>
          <cell r="CP1499">
            <v>28.875</v>
          </cell>
          <cell r="CV1499">
            <v>92.1</v>
          </cell>
          <cell r="DA1499">
            <v>0</v>
          </cell>
          <cell r="DD1499">
            <v>0.99841928208683073</v>
          </cell>
          <cell r="FJ1499">
            <v>61.514923471680582</v>
          </cell>
          <cell r="FK1499">
            <v>0.26300000000000001</v>
          </cell>
          <cell r="FL1499">
            <v>9.0677902326732576E-2</v>
          </cell>
          <cell r="FO1499">
            <v>0.80290678358615852</v>
          </cell>
        </row>
        <row r="1500">
          <cell r="A1500">
            <v>573168</v>
          </cell>
          <cell r="C1500" t="str">
            <v>Soptic, Jeff</v>
          </cell>
          <cell r="Q1500" t="str">
            <v>R</v>
          </cell>
          <cell r="AJ1500">
            <v>7.6926259372462784</v>
          </cell>
          <cell r="AR1500">
            <v>23.822572794637036</v>
          </cell>
          <cell r="AS1500">
            <v>3.2257298862968513E-2</v>
          </cell>
          <cell r="AT1500">
            <v>0.76974195704821557</v>
          </cell>
          <cell r="BE1500">
            <v>1.5119842329341178</v>
          </cell>
          <cell r="CP1500">
            <v>25.208333333333332</v>
          </cell>
          <cell r="CV1500">
            <v>92.1</v>
          </cell>
          <cell r="DA1500">
            <v>0</v>
          </cell>
          <cell r="DD1500">
            <v>1.1854024294613925</v>
          </cell>
          <cell r="FJ1500">
            <v>59.556431986592585</v>
          </cell>
          <cell r="FK1500">
            <v>0.26300000000000001</v>
          </cell>
          <cell r="FL1500">
            <v>0.32243497304001956</v>
          </cell>
          <cell r="FO1500">
            <v>1</v>
          </cell>
        </row>
        <row r="1501">
          <cell r="A1501">
            <v>573185</v>
          </cell>
          <cell r="C1501" t="str">
            <v>Straily, Dan</v>
          </cell>
          <cell r="Q1501" t="str">
            <v>S</v>
          </cell>
          <cell r="AJ1501">
            <v>4.8622922395285535</v>
          </cell>
          <cell r="AR1501">
            <v>100.21783488663499</v>
          </cell>
          <cell r="AS1501">
            <v>0.60575052814553365</v>
          </cell>
          <cell r="AT1501">
            <v>0.4977030680829912</v>
          </cell>
          <cell r="BE1501">
            <v>0.72846129975413032</v>
          </cell>
          <cell r="CP1501">
            <v>27.541666666666668</v>
          </cell>
          <cell r="CV1501">
            <v>89.111312707008494</v>
          </cell>
          <cell r="DA1501">
            <v>2.4222242424242424</v>
          </cell>
          <cell r="DD1501">
            <v>1.1445764377525187</v>
          </cell>
          <cell r="FJ1501">
            <v>158.89180030620582</v>
          </cell>
          <cell r="FK1501">
            <v>0.24168707586560217</v>
          </cell>
          <cell r="FL1501">
            <v>-0.30811054582899378</v>
          </cell>
          <cell r="FO1501">
            <v>0</v>
          </cell>
        </row>
        <row r="1502">
          <cell r="A1502">
            <v>573186</v>
          </cell>
          <cell r="C1502" t="str">
            <v>Stroman, Marcus</v>
          </cell>
          <cell r="Q1502" t="str">
            <v>S</v>
          </cell>
          <cell r="AJ1502">
            <v>3.5832123318031313</v>
          </cell>
          <cell r="AR1502">
            <v>156.10025657907096</v>
          </cell>
          <cell r="AS1502">
            <v>-0.33681508386274706</v>
          </cell>
          <cell r="AT1502">
            <v>0.57634902674648725</v>
          </cell>
          <cell r="BE1502">
            <v>0.88210306224925239</v>
          </cell>
          <cell r="CP1502">
            <v>25.125</v>
          </cell>
          <cell r="CV1502">
            <v>92.212285832031199</v>
          </cell>
          <cell r="DA1502">
            <v>1.8868666666666669</v>
          </cell>
          <cell r="DD1502">
            <v>0.86545671460924556</v>
          </cell>
          <cell r="FJ1502">
            <v>156.10025657907096</v>
          </cell>
          <cell r="FK1502">
            <v>0.26300000000000001</v>
          </cell>
          <cell r="FL1502">
            <v>-0.27154918011500512</v>
          </cell>
          <cell r="FO1502">
            <v>0</v>
          </cell>
        </row>
        <row r="1503">
          <cell r="A1503">
            <v>573188</v>
          </cell>
          <cell r="C1503" t="str">
            <v>Sturdevant, Tyler</v>
          </cell>
          <cell r="Q1503" t="str">
            <v>R</v>
          </cell>
          <cell r="AJ1503">
            <v>4.1942624882140018</v>
          </cell>
          <cell r="AR1503">
            <v>26.590317123009036</v>
          </cell>
          <cell r="AS1503">
            <v>-6.2850005235045997E-2</v>
          </cell>
          <cell r="AT1503">
            <v>0.48964525444117707</v>
          </cell>
          <cell r="BE1503">
            <v>0.71139031693568433</v>
          </cell>
          <cell r="CP1503">
            <v>30.541666666666668</v>
          </cell>
          <cell r="CV1503">
            <v>90.095541201614836</v>
          </cell>
          <cell r="DA1503">
            <v>0.3212141414141414</v>
          </cell>
          <cell r="DD1503">
            <v>1.0762580313900396</v>
          </cell>
          <cell r="FJ1503">
            <v>52.460328326259202</v>
          </cell>
          <cell r="FK1503">
            <v>0.26300000000000001</v>
          </cell>
          <cell r="FL1503">
            <v>0.52820777406898112</v>
          </cell>
          <cell r="FO1503">
            <v>1</v>
          </cell>
        </row>
        <row r="1504">
          <cell r="A1504">
            <v>573192</v>
          </cell>
          <cell r="C1504" t="str">
            <v>Swynenberg, Matt</v>
          </cell>
          <cell r="Q1504" t="str">
            <v>S</v>
          </cell>
          <cell r="AJ1504">
            <v>7.2033237156557481</v>
          </cell>
          <cell r="AR1504">
            <v>44.400000000000006</v>
          </cell>
          <cell r="AS1504">
            <v>0.67440631598724421</v>
          </cell>
          <cell r="AT1504">
            <v>0.95426921993201674</v>
          </cell>
          <cell r="BE1504">
            <v>1.452309080476468</v>
          </cell>
          <cell r="CP1504">
            <v>27.375</v>
          </cell>
          <cell r="CV1504">
            <v>92.1</v>
          </cell>
          <cell r="DA1504">
            <v>0</v>
          </cell>
          <cell r="DD1504">
            <v>1.0557454732791864</v>
          </cell>
          <cell r="FJ1504">
            <v>111</v>
          </cell>
          <cell r="FK1504">
            <v>0.26300000000000001</v>
          </cell>
          <cell r="FL1504">
            <v>8.4377186162047008E-2</v>
          </cell>
          <cell r="FO1504">
            <v>8.3910963429917218E-2</v>
          </cell>
        </row>
        <row r="1505">
          <cell r="A1505">
            <v>573195</v>
          </cell>
          <cell r="C1505" t="str">
            <v>Taylor, Chad</v>
          </cell>
          <cell r="Q1505" t="str">
            <v>R</v>
          </cell>
          <cell r="AJ1505">
            <v>6.2610638209913088</v>
          </cell>
          <cell r="AR1505">
            <v>16.8</v>
          </cell>
          <cell r="AS1505">
            <v>0.89642930872817039</v>
          </cell>
          <cell r="AT1505">
            <v>0.8847459518730777</v>
          </cell>
          <cell r="BE1505">
            <v>0.71783838073496398</v>
          </cell>
          <cell r="CP1505">
            <v>25.875</v>
          </cell>
          <cell r="CV1505">
            <v>92.1</v>
          </cell>
          <cell r="DA1505">
            <v>0</v>
          </cell>
          <cell r="DD1505">
            <v>1.059092789350653</v>
          </cell>
          <cell r="FJ1505">
            <v>42</v>
          </cell>
          <cell r="FK1505">
            <v>0.26300000000000001</v>
          </cell>
          <cell r="FL1505">
            <v>-0.20455090827605271</v>
          </cell>
          <cell r="FO1505">
            <v>0.9366714369514979</v>
          </cell>
        </row>
        <row r="1506">
          <cell r="A1506">
            <v>573204</v>
          </cell>
          <cell r="C1506" t="str">
            <v>Thielbar, Caleb</v>
          </cell>
          <cell r="Q1506" t="str">
            <v>R</v>
          </cell>
          <cell r="AJ1506">
            <v>4.5644311487318525</v>
          </cell>
          <cell r="AR1506">
            <v>17.274926570875557</v>
          </cell>
          <cell r="AS1506">
            <v>1.1500248361857395</v>
          </cell>
          <cell r="AT1506">
            <v>0.62654443923426062</v>
          </cell>
          <cell r="BE1506">
            <v>0.63777537651872274</v>
          </cell>
          <cell r="CP1506">
            <v>29.458333333333332</v>
          </cell>
          <cell r="CV1506">
            <v>89.725847309585575</v>
          </cell>
          <cell r="DA1506">
            <v>1.7939414141414143</v>
          </cell>
          <cell r="DD1506">
            <v>0.9836513417356012</v>
          </cell>
          <cell r="FJ1506">
            <v>43.18731642718889</v>
          </cell>
          <cell r="FK1506">
            <v>0.26300000000000001</v>
          </cell>
          <cell r="FL1506">
            <v>0.35660977423035045</v>
          </cell>
          <cell r="FO1506">
            <v>1</v>
          </cell>
        </row>
        <row r="1507">
          <cell r="A1507">
            <v>573225</v>
          </cell>
          <cell r="C1507" t="str">
            <v>Wager, Brady</v>
          </cell>
          <cell r="Q1507" t="str">
            <v>S</v>
          </cell>
          <cell r="AJ1507">
            <v>6.7622122528437192</v>
          </cell>
          <cell r="AR1507">
            <v>44.400000000000006</v>
          </cell>
          <cell r="AS1507">
            <v>-0.58714037960851417</v>
          </cell>
          <cell r="AT1507">
            <v>0.81296981011726288</v>
          </cell>
          <cell r="BE1507">
            <v>1.2097891097162676</v>
          </cell>
          <cell r="CP1507">
            <v>25.625</v>
          </cell>
          <cell r="CV1507">
            <v>92.1</v>
          </cell>
          <cell r="DA1507">
            <v>0</v>
          </cell>
          <cell r="DD1507">
            <v>0.81658851329118831</v>
          </cell>
          <cell r="FJ1507">
            <v>111</v>
          </cell>
          <cell r="FK1507">
            <v>0.26300000000000001</v>
          </cell>
          <cell r="FL1507">
            <v>-0.1081816590267643</v>
          </cell>
          <cell r="FO1507">
            <v>0</v>
          </cell>
        </row>
        <row r="1508">
          <cell r="A1508">
            <v>573227</v>
          </cell>
          <cell r="C1508" t="str">
            <v>Wagner, Nick</v>
          </cell>
          <cell r="Q1508" t="str">
            <v>R</v>
          </cell>
          <cell r="AJ1508">
            <v>6.011417561937515</v>
          </cell>
          <cell r="AR1508">
            <v>16.8</v>
          </cell>
          <cell r="AS1508">
            <v>-5.0344232181696924E-2</v>
          </cell>
          <cell r="AT1508">
            <v>0.94071910442173334</v>
          </cell>
          <cell r="BE1508">
            <v>1.0467352399273648</v>
          </cell>
          <cell r="CP1508">
            <v>25.708333333333332</v>
          </cell>
          <cell r="CV1508">
            <v>92.1</v>
          </cell>
          <cell r="DA1508">
            <v>0</v>
          </cell>
          <cell r="DD1508">
            <v>1.4782697665192215</v>
          </cell>
          <cell r="FJ1508">
            <v>42</v>
          </cell>
          <cell r="FK1508">
            <v>0.26300000000000001</v>
          </cell>
          <cell r="FL1508">
            <v>-0.30822682627535331</v>
          </cell>
          <cell r="FO1508">
            <v>1</v>
          </cell>
        </row>
        <row r="1509">
          <cell r="A1509">
            <v>573231</v>
          </cell>
          <cell r="C1509" t="str">
            <v>Walter, Andrew</v>
          </cell>
          <cell r="Q1509" t="str">
            <v>R</v>
          </cell>
          <cell r="AJ1509">
            <v>6.2843949874515665</v>
          </cell>
          <cell r="AR1509">
            <v>16.8</v>
          </cell>
          <cell r="AS1509">
            <v>-0.57363210188083036</v>
          </cell>
          <cell r="AT1509">
            <v>0.70674620848093728</v>
          </cell>
          <cell r="BE1509">
            <v>0.79602781716735849</v>
          </cell>
          <cell r="CP1509">
            <v>25.708333333333332</v>
          </cell>
          <cell r="CV1509">
            <v>92.1</v>
          </cell>
          <cell r="DA1509">
            <v>0</v>
          </cell>
          <cell r="DD1509">
            <v>1.209767868827103</v>
          </cell>
          <cell r="FJ1509">
            <v>42</v>
          </cell>
          <cell r="FK1509">
            <v>0.26300000000000001</v>
          </cell>
          <cell r="FL1509">
            <v>0.41829078910028689</v>
          </cell>
          <cell r="FO1509">
            <v>1</v>
          </cell>
        </row>
        <row r="1510">
          <cell r="A1510">
            <v>573232</v>
          </cell>
          <cell r="C1510" t="str">
            <v>Wasserman, Zak</v>
          </cell>
          <cell r="Q1510" t="str">
            <v>S</v>
          </cell>
          <cell r="AJ1510">
            <v>8.7001972970827453</v>
          </cell>
          <cell r="AR1510">
            <v>44.400000000000006</v>
          </cell>
          <cell r="AS1510">
            <v>0.13845005836770255</v>
          </cell>
          <cell r="AT1510">
            <v>0.93323960361883052</v>
          </cell>
          <cell r="BE1510">
            <v>1.4328980036353043</v>
          </cell>
          <cell r="CP1510">
            <v>25.875</v>
          </cell>
          <cell r="CV1510">
            <v>92.1</v>
          </cell>
          <cell r="DA1510">
            <v>0</v>
          </cell>
          <cell r="DD1510">
            <v>0.75176454381460123</v>
          </cell>
          <cell r="FJ1510">
            <v>111</v>
          </cell>
          <cell r="FK1510">
            <v>0.26300000000000001</v>
          </cell>
          <cell r="FL1510">
            <v>0.12025345203898694</v>
          </cell>
          <cell r="FO1510">
            <v>0.4340331858444012</v>
          </cell>
        </row>
        <row r="1511">
          <cell r="A1511">
            <v>573235</v>
          </cell>
          <cell r="C1511" t="str">
            <v>Watts, Dakota</v>
          </cell>
          <cell r="Q1511" t="str">
            <v>R</v>
          </cell>
          <cell r="AJ1511">
            <v>6.2356009992557926</v>
          </cell>
          <cell r="AR1511">
            <v>16.8</v>
          </cell>
          <cell r="AS1511">
            <v>-0.76524201109919998</v>
          </cell>
          <cell r="AT1511">
            <v>0.93352071642381351</v>
          </cell>
          <cell r="BE1511">
            <v>1.0621338580375523</v>
          </cell>
          <cell r="CP1511">
            <v>28.625</v>
          </cell>
          <cell r="CV1511">
            <v>92.1</v>
          </cell>
          <cell r="DA1511">
            <v>0</v>
          </cell>
          <cell r="DD1511">
            <v>0.95587181172475155</v>
          </cell>
          <cell r="FJ1511">
            <v>42</v>
          </cell>
          <cell r="FK1511">
            <v>0.26300000000000001</v>
          </cell>
          <cell r="FL1511">
            <v>0.69260629752185865</v>
          </cell>
          <cell r="FO1511">
            <v>1</v>
          </cell>
        </row>
        <row r="1512">
          <cell r="A1512">
            <v>573236</v>
          </cell>
          <cell r="C1512" t="str">
            <v>Weaver, Matt</v>
          </cell>
          <cell r="Q1512" t="str">
            <v>R</v>
          </cell>
          <cell r="AJ1512">
            <v>7.1627650383156709</v>
          </cell>
          <cell r="AR1512">
            <v>16.8</v>
          </cell>
          <cell r="AS1512">
            <v>-3.1020287759338383</v>
          </cell>
          <cell r="AT1512">
            <v>0.95698711174157647</v>
          </cell>
          <cell r="BE1512">
            <v>1.0009367613685811</v>
          </cell>
          <cell r="CP1512">
            <v>26.458333333333332</v>
          </cell>
          <cell r="CV1512">
            <v>92.1</v>
          </cell>
          <cell r="DA1512">
            <v>0</v>
          </cell>
          <cell r="DD1512">
            <v>1.3481405453788184</v>
          </cell>
          <cell r="FJ1512">
            <v>42</v>
          </cell>
          <cell r="FK1512">
            <v>0.26300000000000001</v>
          </cell>
          <cell r="FL1512">
            <v>1.6266396847397575</v>
          </cell>
          <cell r="FO1512">
            <v>1</v>
          </cell>
        </row>
        <row r="1513">
          <cell r="A1513">
            <v>573244</v>
          </cell>
          <cell r="C1513" t="str">
            <v>Wilk, Adam</v>
          </cell>
          <cell r="Q1513" t="str">
            <v>S</v>
          </cell>
          <cell r="AJ1513">
            <v>5.1434549565716354</v>
          </cell>
          <cell r="AR1513">
            <v>50.526937569489888</v>
          </cell>
          <cell r="AS1513">
            <v>-0.20568469118347993</v>
          </cell>
          <cell r="AT1513">
            <v>0.38834420959050986</v>
          </cell>
          <cell r="BE1513">
            <v>0.85325121043341912</v>
          </cell>
          <cell r="CP1513">
            <v>28.541666666666668</v>
          </cell>
          <cell r="CV1513">
            <v>89.104677330569004</v>
          </cell>
          <cell r="DA1513">
            <v>0.15959393939393937</v>
          </cell>
          <cell r="DD1513">
            <v>0.9299708553579511</v>
          </cell>
          <cell r="FJ1513">
            <v>124.25162310828235</v>
          </cell>
          <cell r="FK1513">
            <v>0.26300000000000001</v>
          </cell>
          <cell r="FL1513">
            <v>-0.65251905118628661</v>
          </cell>
          <cell r="FO1513">
            <v>0</v>
          </cell>
        </row>
        <row r="1514">
          <cell r="A1514">
            <v>573257</v>
          </cell>
          <cell r="C1514" t="str">
            <v>Wort, Rob</v>
          </cell>
          <cell r="Q1514" t="str">
            <v>R</v>
          </cell>
          <cell r="AJ1514">
            <v>5.8008385476330977</v>
          </cell>
          <cell r="AR1514">
            <v>16.8</v>
          </cell>
          <cell r="AS1514">
            <v>-0.83140932253684086</v>
          </cell>
          <cell r="AT1514">
            <v>0.85794887680597465</v>
          </cell>
          <cell r="BE1514">
            <v>0.94669888160828897</v>
          </cell>
          <cell r="CP1514">
            <v>27.375</v>
          </cell>
          <cell r="CV1514">
            <v>92.1</v>
          </cell>
          <cell r="DA1514">
            <v>0</v>
          </cell>
          <cell r="DD1514">
            <v>1.2049373389141926</v>
          </cell>
          <cell r="FJ1514">
            <v>42</v>
          </cell>
          <cell r="FK1514">
            <v>0.26300000000000001</v>
          </cell>
          <cell r="FL1514">
            <v>-0.27448047828914723</v>
          </cell>
          <cell r="FO1514">
            <v>1</v>
          </cell>
        </row>
        <row r="1515">
          <cell r="A1515">
            <v>573350</v>
          </cell>
          <cell r="C1515" t="str">
            <v>Ha, Jae-Hoon</v>
          </cell>
          <cell r="Q1515" t="str">
            <v>R</v>
          </cell>
          <cell r="AJ1515">
            <v>7.2600237377375221</v>
          </cell>
          <cell r="AR1515">
            <v>16.8</v>
          </cell>
          <cell r="AS1515">
            <v>0.40686724860835177</v>
          </cell>
          <cell r="AT1515">
            <v>0.95885419478829748</v>
          </cell>
          <cell r="BE1515">
            <v>0.97621533150270512</v>
          </cell>
          <cell r="CP1515">
            <v>25.708333333333332</v>
          </cell>
          <cell r="CV1515">
            <v>92.1</v>
          </cell>
          <cell r="DA1515">
            <v>0</v>
          </cell>
          <cell r="DD1515">
            <v>1.2602407422545852</v>
          </cell>
          <cell r="FJ1515">
            <v>42</v>
          </cell>
          <cell r="FK1515">
            <v>0.26300000000000001</v>
          </cell>
          <cell r="FL1515">
            <v>1.5317869763714622</v>
          </cell>
          <cell r="FO1515">
            <v>1</v>
          </cell>
        </row>
        <row r="1516">
          <cell r="A1516">
            <v>573584</v>
          </cell>
          <cell r="C1516" t="str">
            <v>Portillo, Adys</v>
          </cell>
          <cell r="Q1516" t="str">
            <v>R</v>
          </cell>
          <cell r="AJ1516">
            <v>6.1454875553213917</v>
          </cell>
          <cell r="AR1516">
            <v>16.8</v>
          </cell>
          <cell r="AS1516">
            <v>-3.8316171212932869E-2</v>
          </cell>
          <cell r="AT1516">
            <v>0.82629396946528133</v>
          </cell>
          <cell r="BE1516">
            <v>0.9351796003094428</v>
          </cell>
          <cell r="CP1516">
            <v>24.541666666666668</v>
          </cell>
          <cell r="CV1516">
            <v>92.1</v>
          </cell>
          <cell r="DA1516">
            <v>0</v>
          </cell>
          <cell r="DD1516">
            <v>1.4386366441939962</v>
          </cell>
          <cell r="FJ1516">
            <v>42</v>
          </cell>
          <cell r="FK1516">
            <v>0.26300000000000001</v>
          </cell>
          <cell r="FL1516">
            <v>7.8480861495584447E-2</v>
          </cell>
          <cell r="FO1516">
            <v>1</v>
          </cell>
        </row>
        <row r="1517">
          <cell r="A1517">
            <v>573589</v>
          </cell>
          <cell r="C1517" t="str">
            <v>Ynoa, Michael</v>
          </cell>
          <cell r="Q1517" t="str">
            <v>R</v>
          </cell>
          <cell r="AJ1517">
            <v>5.2804499279959227</v>
          </cell>
          <cell r="AR1517">
            <v>20.029540572740718</v>
          </cell>
          <cell r="AS1517">
            <v>0.47118330474300302</v>
          </cell>
          <cell r="AT1517">
            <v>0.81881922786298855</v>
          </cell>
          <cell r="BE1517">
            <v>1.1362680503464051</v>
          </cell>
          <cell r="CP1517">
            <v>24.791666666666668</v>
          </cell>
          <cell r="CV1517">
            <v>92.995541201614827</v>
          </cell>
          <cell r="DA1517">
            <v>0.30909090909090908</v>
          </cell>
          <cell r="DD1517">
            <v>1.2115008986943649</v>
          </cell>
          <cell r="FJ1517">
            <v>50.073851431851793</v>
          </cell>
          <cell r="FK1517">
            <v>0.26300000000000001</v>
          </cell>
          <cell r="FL1517">
            <v>0.29008578323544298</v>
          </cell>
          <cell r="FO1517">
            <v>1</v>
          </cell>
        </row>
        <row r="1518">
          <cell r="A1518">
            <v>573637</v>
          </cell>
          <cell r="C1518" t="str">
            <v>Piazza, Mike</v>
          </cell>
          <cell r="Q1518" t="str">
            <v>S</v>
          </cell>
          <cell r="AJ1518">
            <v>7.4438632558701858</v>
          </cell>
          <cell r="AR1518">
            <v>44.142296296296301</v>
          </cell>
          <cell r="AS1518">
            <v>-0.67070447859854498</v>
          </cell>
          <cell r="AT1518">
            <v>0.91785386600199548</v>
          </cell>
          <cell r="BE1518">
            <v>1.2141537488741938</v>
          </cell>
          <cell r="CP1518">
            <v>29.625</v>
          </cell>
          <cell r="CV1518">
            <v>92.1</v>
          </cell>
          <cell r="DA1518">
            <v>0</v>
          </cell>
          <cell r="DD1518">
            <v>1.0750093852463882</v>
          </cell>
          <cell r="FJ1518">
            <v>110.35574074074074</v>
          </cell>
          <cell r="FK1518">
            <v>0.26300000000000001</v>
          </cell>
          <cell r="FL1518">
            <v>1.2664233134652987</v>
          </cell>
          <cell r="FO1518">
            <v>0</v>
          </cell>
        </row>
        <row r="1519">
          <cell r="A1519">
            <v>573667</v>
          </cell>
          <cell r="C1519" t="str">
            <v>Van Steensel, Todd</v>
          </cell>
          <cell r="Q1519" t="str">
            <v>R</v>
          </cell>
          <cell r="AJ1519">
            <v>5.3800508591249301</v>
          </cell>
          <cell r="AR1519">
            <v>24.434044276444418</v>
          </cell>
          <cell r="AS1519">
            <v>-0.10050511192922229</v>
          </cell>
          <cell r="AT1519">
            <v>0.54910589895724438</v>
          </cell>
          <cell r="BE1519">
            <v>0.47270477860786181</v>
          </cell>
          <cell r="CP1519">
            <v>25.458333333333332</v>
          </cell>
          <cell r="CV1519">
            <v>92.1</v>
          </cell>
          <cell r="DA1519">
            <v>0</v>
          </cell>
          <cell r="DD1519">
            <v>1.160380009861782</v>
          </cell>
          <cell r="FJ1519">
            <v>61.085110691111041</v>
          </cell>
          <cell r="FK1519">
            <v>0.26300000000000001</v>
          </cell>
          <cell r="FL1519">
            <v>0.87074166786291041</v>
          </cell>
          <cell r="FO1519">
            <v>1</v>
          </cell>
        </row>
        <row r="1520">
          <cell r="A1520">
            <v>573668</v>
          </cell>
          <cell r="C1520" t="str">
            <v>Minaya, Juan</v>
          </cell>
          <cell r="Q1520" t="str">
            <v>R</v>
          </cell>
          <cell r="AJ1520">
            <v>4.8206158752415931</v>
          </cell>
          <cell r="AR1520">
            <v>21.319269006933336</v>
          </cell>
          <cell r="AS1520">
            <v>1.9503244319136248E-2</v>
          </cell>
          <cell r="AT1520">
            <v>0.79315434350883673</v>
          </cell>
          <cell r="BE1520">
            <v>1.1229591572902338</v>
          </cell>
          <cell r="CP1520">
            <v>25.791666666666668</v>
          </cell>
          <cell r="CV1520">
            <v>92.1</v>
          </cell>
          <cell r="DA1520">
            <v>0</v>
          </cell>
          <cell r="DD1520">
            <v>1.1181160700667172</v>
          </cell>
          <cell r="FJ1520">
            <v>53.298172517333334</v>
          </cell>
          <cell r="FK1520">
            <v>0.26300000000000001</v>
          </cell>
          <cell r="FL1520">
            <v>0.36627305061746035</v>
          </cell>
          <cell r="FO1520">
            <v>1</v>
          </cell>
        </row>
        <row r="1521">
          <cell r="A1521">
            <v>573673</v>
          </cell>
          <cell r="C1521" t="str">
            <v>Perez, Carlos</v>
          </cell>
          <cell r="Q1521" t="str">
            <v>R</v>
          </cell>
          <cell r="AJ1521">
            <v>7.5563495516143995</v>
          </cell>
          <cell r="AR1521">
            <v>16.8</v>
          </cell>
          <cell r="AS1521">
            <v>2.0788010251890854</v>
          </cell>
          <cell r="AT1521">
            <v>0.97004826928019139</v>
          </cell>
          <cell r="BE1521">
            <v>1.1256065209953228</v>
          </cell>
          <cell r="CP1521">
            <v>24.625</v>
          </cell>
          <cell r="CV1521">
            <v>92.1</v>
          </cell>
          <cell r="DA1521">
            <v>0</v>
          </cell>
          <cell r="DD1521">
            <v>1.5452116381067331</v>
          </cell>
          <cell r="FJ1521">
            <v>42</v>
          </cell>
          <cell r="FK1521">
            <v>0.26300000000000001</v>
          </cell>
          <cell r="FL1521">
            <v>-1.6104321404472288</v>
          </cell>
          <cell r="FO1521">
            <v>1</v>
          </cell>
        </row>
        <row r="1522">
          <cell r="A1522">
            <v>574850</v>
          </cell>
          <cell r="C1522" t="str">
            <v>Wheeler, Cody</v>
          </cell>
          <cell r="Q1522" t="str">
            <v>R</v>
          </cell>
          <cell r="AJ1522">
            <v>5.6634027638120692</v>
          </cell>
          <cell r="AR1522">
            <v>18.589977515760001</v>
          </cell>
          <cell r="AS1522">
            <v>0.67972128587180747</v>
          </cell>
          <cell r="AT1522">
            <v>0.8358706463611405</v>
          </cell>
          <cell r="BE1522">
            <v>0.72766075334192748</v>
          </cell>
          <cell r="CP1522">
            <v>26.875</v>
          </cell>
          <cell r="CV1522">
            <v>92.1</v>
          </cell>
          <cell r="DA1522">
            <v>0</v>
          </cell>
          <cell r="DD1522">
            <v>1.3595763270268733</v>
          </cell>
          <cell r="FJ1522">
            <v>46.474943789400001</v>
          </cell>
          <cell r="FK1522">
            <v>0.26300000000000001</v>
          </cell>
          <cell r="FL1522">
            <v>0.42017959447040093</v>
          </cell>
          <cell r="FO1522">
            <v>1</v>
          </cell>
        </row>
        <row r="1523">
          <cell r="A1523">
            <v>574968</v>
          </cell>
          <cell r="C1523" t="str">
            <v>Rengel, Luis</v>
          </cell>
          <cell r="Q1523" t="str">
            <v>R</v>
          </cell>
          <cell r="AJ1523">
            <v>6.5028475128550669</v>
          </cell>
          <cell r="AR1523">
            <v>16.8</v>
          </cell>
          <cell r="AS1523">
            <v>-1.31188030118359</v>
          </cell>
          <cell r="AT1523">
            <v>0.93057176678489084</v>
          </cell>
          <cell r="BE1523">
            <v>1.0928732449684855</v>
          </cell>
          <cell r="CP1523">
            <v>26.291666666666668</v>
          </cell>
          <cell r="CV1523">
            <v>92.1</v>
          </cell>
          <cell r="DA1523">
            <v>0</v>
          </cell>
          <cell r="DD1523">
            <v>1.1536228979803211</v>
          </cell>
          <cell r="FJ1523">
            <v>42</v>
          </cell>
          <cell r="FK1523">
            <v>0.26300000000000001</v>
          </cell>
          <cell r="FL1523">
            <v>-0.24960904088994099</v>
          </cell>
          <cell r="FO1523">
            <v>1</v>
          </cell>
        </row>
        <row r="1524">
          <cell r="A1524">
            <v>575070</v>
          </cell>
          <cell r="C1524" t="str">
            <v>Franco, Enderson</v>
          </cell>
          <cell r="Q1524" t="str">
            <v>S</v>
          </cell>
          <cell r="AJ1524">
            <v>7.1629968799529324</v>
          </cell>
          <cell r="AR1524">
            <v>56.753148054670788</v>
          </cell>
          <cell r="AS1524">
            <v>-0.29353997112976626</v>
          </cell>
          <cell r="AT1524">
            <v>0.6259946097144693</v>
          </cell>
          <cell r="BE1524">
            <v>0.85042349200905387</v>
          </cell>
          <cell r="CP1524">
            <v>23.541666666666668</v>
          </cell>
          <cell r="CV1524">
            <v>92.1</v>
          </cell>
          <cell r="DA1524">
            <v>0</v>
          </cell>
          <cell r="DD1524">
            <v>0.8793251656753962</v>
          </cell>
          <cell r="FJ1524">
            <v>141.88287013667696</v>
          </cell>
          <cell r="FK1524">
            <v>0.26300000000000001</v>
          </cell>
          <cell r="FL1524">
            <v>-9.1064931747834501E-3</v>
          </cell>
          <cell r="FO1524">
            <v>0</v>
          </cell>
        </row>
        <row r="1525">
          <cell r="A1525">
            <v>576288</v>
          </cell>
          <cell r="C1525" t="str">
            <v>Bautista, Jose</v>
          </cell>
          <cell r="Q1525" t="str">
            <v>R</v>
          </cell>
          <cell r="AJ1525">
            <v>6.9879759209389292</v>
          </cell>
          <cell r="AR1525">
            <v>16.8</v>
          </cell>
          <cell r="AS1525">
            <v>0.71221032986444843</v>
          </cell>
          <cell r="AT1525">
            <v>0.91767207081215629</v>
          </cell>
          <cell r="BE1525">
            <v>0.78845521555854847</v>
          </cell>
          <cell r="CP1525">
            <v>24.291666666666668</v>
          </cell>
          <cell r="CV1525">
            <v>92.1</v>
          </cell>
          <cell r="DA1525">
            <v>0</v>
          </cell>
          <cell r="DD1525">
            <v>1.4059800827298354</v>
          </cell>
          <cell r="FJ1525">
            <v>42</v>
          </cell>
          <cell r="FK1525">
            <v>0.26300000000000001</v>
          </cell>
          <cell r="FL1525">
            <v>7.3486753895418769E-2</v>
          </cell>
          <cell r="FO1525">
            <v>1</v>
          </cell>
        </row>
        <row r="1526">
          <cell r="A1526">
            <v>576409</v>
          </cell>
          <cell r="C1526" t="str">
            <v>Munson, Kevin</v>
          </cell>
          <cell r="Q1526" t="str">
            <v>R</v>
          </cell>
          <cell r="AJ1526">
            <v>4.7970886640997508</v>
          </cell>
          <cell r="AR1526">
            <v>18.369603865469632</v>
          </cell>
          <cell r="AS1526">
            <v>0.38337150899491557</v>
          </cell>
          <cell r="AT1526">
            <v>0.8260311825001514</v>
          </cell>
          <cell r="BE1526">
            <v>0.7758337562795864</v>
          </cell>
          <cell r="CP1526">
            <v>27.458333333333332</v>
          </cell>
          <cell r="CV1526">
            <v>92.1</v>
          </cell>
          <cell r="DA1526">
            <v>0</v>
          </cell>
          <cell r="DD1526">
            <v>1.1795656856134218</v>
          </cell>
          <cell r="FJ1526">
            <v>45.924009663674077</v>
          </cell>
          <cell r="FK1526">
            <v>0.26300000000000001</v>
          </cell>
          <cell r="FL1526">
            <v>-0.17568674369968496</v>
          </cell>
          <cell r="FO1526">
            <v>1</v>
          </cell>
        </row>
        <row r="1527">
          <cell r="A1527">
            <v>576828</v>
          </cell>
          <cell r="C1527" t="str">
            <v>Berg, Jeremy</v>
          </cell>
          <cell r="Q1527" t="str">
            <v>R</v>
          </cell>
          <cell r="AJ1527">
            <v>4.8338802144684605</v>
          </cell>
          <cell r="AR1527">
            <v>20.573668821688891</v>
          </cell>
          <cell r="AS1527">
            <v>-7.201157298468211E-2</v>
          </cell>
          <cell r="AT1527">
            <v>0.75877557589815914</v>
          </cell>
          <cell r="BE1527">
            <v>1.0158836963404163</v>
          </cell>
          <cell r="CP1527">
            <v>29.958333333333332</v>
          </cell>
          <cell r="CV1527">
            <v>92.1</v>
          </cell>
          <cell r="DA1527">
            <v>0</v>
          </cell>
          <cell r="DD1527">
            <v>1.0806754778850627</v>
          </cell>
          <cell r="FJ1527">
            <v>51.434172054222223</v>
          </cell>
          <cell r="FK1527">
            <v>0.26300000000000001</v>
          </cell>
          <cell r="FL1527">
            <v>3.9805090248756995E-2</v>
          </cell>
          <cell r="FO1527">
            <v>1</v>
          </cell>
        </row>
        <row r="1528">
          <cell r="A1528">
            <v>576968</v>
          </cell>
          <cell r="C1528" t="str">
            <v>Pena, Jose</v>
          </cell>
          <cell r="Q1528" t="str">
            <v>R</v>
          </cell>
          <cell r="AJ1528">
            <v>5.1818880887509291</v>
          </cell>
          <cell r="AR1528">
            <v>16.8</v>
          </cell>
          <cell r="AS1528">
            <v>0.36907489235657609</v>
          </cell>
          <cell r="AT1528">
            <v>0.93126584104839205</v>
          </cell>
          <cell r="BE1528">
            <v>0.51449436122709424</v>
          </cell>
          <cell r="CP1528">
            <v>25.291666666666668</v>
          </cell>
          <cell r="CV1528">
            <v>92.1</v>
          </cell>
          <cell r="DA1528">
            <v>0</v>
          </cell>
          <cell r="DD1528">
            <v>1.4136681390055981</v>
          </cell>
          <cell r="FJ1528">
            <v>42</v>
          </cell>
          <cell r="FK1528">
            <v>0.26300000000000001</v>
          </cell>
          <cell r="FL1528">
            <v>-0.25788334002823787</v>
          </cell>
          <cell r="FO1528">
            <v>1</v>
          </cell>
        </row>
        <row r="1529">
          <cell r="A1529">
            <v>577448</v>
          </cell>
          <cell r="C1529" t="str">
            <v>Montero, Joan</v>
          </cell>
          <cell r="Q1529" t="str">
            <v>R</v>
          </cell>
          <cell r="AJ1529">
            <v>7.3859191950843464</v>
          </cell>
          <cell r="AR1529">
            <v>16.8</v>
          </cell>
          <cell r="AS1529">
            <v>-0.74726362898038146</v>
          </cell>
          <cell r="AT1529">
            <v>0.79398513025285955</v>
          </cell>
          <cell r="BE1529">
            <v>1.0519089734877609</v>
          </cell>
          <cell r="CP1529">
            <v>27.708333333333332</v>
          </cell>
          <cell r="CV1529">
            <v>92.1</v>
          </cell>
          <cell r="DA1529">
            <v>0</v>
          </cell>
          <cell r="DD1529">
            <v>1.0382716361583466</v>
          </cell>
          <cell r="FJ1529">
            <v>42</v>
          </cell>
          <cell r="FK1529">
            <v>0.26300000000000001</v>
          </cell>
          <cell r="FL1529">
            <v>0.53667053660563768</v>
          </cell>
          <cell r="FO1529">
            <v>0.71746531331981411</v>
          </cell>
        </row>
        <row r="1530">
          <cell r="A1530">
            <v>578568</v>
          </cell>
          <cell r="C1530" t="str">
            <v>Martinez, Lino</v>
          </cell>
          <cell r="Q1530" t="str">
            <v>R</v>
          </cell>
          <cell r="AJ1530">
            <v>6.5439257771656294</v>
          </cell>
          <cell r="AR1530">
            <v>16.872876489658964</v>
          </cell>
          <cell r="AS1530">
            <v>-0.25256586086510363</v>
          </cell>
          <cell r="AT1530">
            <v>0.76234604888908564</v>
          </cell>
          <cell r="BE1530">
            <v>0.63247878143292247</v>
          </cell>
          <cell r="CP1530">
            <v>23.791666666666668</v>
          </cell>
          <cell r="CV1530">
            <v>92.1</v>
          </cell>
          <cell r="DA1530">
            <v>0</v>
          </cell>
          <cell r="DD1530">
            <v>1.1956382685268749</v>
          </cell>
          <cell r="FJ1530">
            <v>42.18219122414741</v>
          </cell>
          <cell r="FK1530">
            <v>0.26300000000000001</v>
          </cell>
          <cell r="FL1530">
            <v>-0.10659641030377698</v>
          </cell>
          <cell r="FO1530">
            <v>1</v>
          </cell>
        </row>
        <row r="1531">
          <cell r="A1531">
            <v>578661</v>
          </cell>
          <cell r="C1531" t="str">
            <v>Santana, Juan</v>
          </cell>
          <cell r="Q1531" t="str">
            <v>S</v>
          </cell>
          <cell r="AJ1531">
            <v>8.7080870123157919</v>
          </cell>
          <cell r="AR1531">
            <v>44.400000000000006</v>
          </cell>
          <cell r="AS1531">
            <v>-0.91139941279395831</v>
          </cell>
          <cell r="AT1531">
            <v>0.90479820845792736</v>
          </cell>
          <cell r="BE1531">
            <v>0.99759037943841355</v>
          </cell>
          <cell r="CP1531">
            <v>22.958333333333332</v>
          </cell>
          <cell r="CV1531">
            <v>92.1</v>
          </cell>
          <cell r="DA1531">
            <v>0</v>
          </cell>
          <cell r="DD1531">
            <v>0.88676856493497891</v>
          </cell>
          <cell r="FJ1531">
            <v>111</v>
          </cell>
          <cell r="FK1531">
            <v>0.26300000000000001</v>
          </cell>
          <cell r="FL1531">
            <v>0.53161703474098509</v>
          </cell>
          <cell r="FO1531">
            <v>0</v>
          </cell>
        </row>
        <row r="1532">
          <cell r="A1532">
            <v>580016</v>
          </cell>
          <cell r="C1532" t="str">
            <v>Arguelles, Noel</v>
          </cell>
          <cell r="Q1532" t="str">
            <v>R</v>
          </cell>
          <cell r="AJ1532">
            <v>6.5901351740659342</v>
          </cell>
          <cell r="AR1532">
            <v>16.977133423718314</v>
          </cell>
          <cell r="AS1532">
            <v>-0.54716413627937832</v>
          </cell>
          <cell r="AT1532">
            <v>0.79862804111615193</v>
          </cell>
          <cell r="BE1532">
            <v>1.0572275923713677</v>
          </cell>
          <cell r="CP1532">
            <v>26.458333333333332</v>
          </cell>
          <cell r="CV1532">
            <v>92.1</v>
          </cell>
          <cell r="DA1532">
            <v>0</v>
          </cell>
          <cell r="DD1532">
            <v>1.008966590879135</v>
          </cell>
          <cell r="FJ1532">
            <v>42.442833559295785</v>
          </cell>
          <cell r="FK1532">
            <v>0.26300000000000001</v>
          </cell>
          <cell r="FL1532">
            <v>-1.4248402707275811</v>
          </cell>
          <cell r="FO1532">
            <v>1</v>
          </cell>
        </row>
        <row r="1533">
          <cell r="A1533">
            <v>580048</v>
          </cell>
          <cell r="C1533" t="str">
            <v>Bautista, Rony</v>
          </cell>
          <cell r="Q1533" t="str">
            <v>S</v>
          </cell>
          <cell r="AJ1533">
            <v>8.0572592402353092</v>
          </cell>
          <cell r="AR1533">
            <v>44.400000000000006</v>
          </cell>
          <cell r="AS1533">
            <v>-2.3535116570665478E-2</v>
          </cell>
          <cell r="AT1533">
            <v>0.72213608767115733</v>
          </cell>
          <cell r="BE1533">
            <v>1.2129516630956267</v>
          </cell>
          <cell r="CP1533">
            <v>24.791666666666668</v>
          </cell>
          <cell r="CV1533">
            <v>92.1</v>
          </cell>
          <cell r="DA1533">
            <v>0</v>
          </cell>
          <cell r="DD1533">
            <v>1.4764447980249145</v>
          </cell>
          <cell r="FJ1533">
            <v>111</v>
          </cell>
          <cell r="FK1533">
            <v>0.26300000000000001</v>
          </cell>
          <cell r="FL1533">
            <v>0.76522506479710939</v>
          </cell>
          <cell r="FO1533">
            <v>0.25734477018587643</v>
          </cell>
        </row>
        <row r="1534">
          <cell r="A1534">
            <v>580792</v>
          </cell>
          <cell r="C1534" t="str">
            <v>Goody, Nick</v>
          </cell>
          <cell r="Q1534" t="str">
            <v>R</v>
          </cell>
          <cell r="AJ1534">
            <v>3.9973062493016331</v>
          </cell>
          <cell r="AR1534">
            <v>41.787313983588227</v>
          </cell>
          <cell r="AS1534">
            <v>-0.38027985898141026</v>
          </cell>
          <cell r="AT1534">
            <v>0.4628936808166515</v>
          </cell>
          <cell r="BE1534">
            <v>0.49417227968018723</v>
          </cell>
          <cell r="CP1534">
            <v>24.958333333333332</v>
          </cell>
          <cell r="CV1534">
            <v>89.592029729022386</v>
          </cell>
          <cell r="DA1534">
            <v>0.60605858585858585</v>
          </cell>
          <cell r="DD1534">
            <v>1.3767749358734911</v>
          </cell>
          <cell r="FJ1534">
            <v>54.281628453110983</v>
          </cell>
          <cell r="FK1534">
            <v>0.26300000000000001</v>
          </cell>
          <cell r="FL1534">
            <v>0.59484545589266924</v>
          </cell>
          <cell r="FO1534">
            <v>1</v>
          </cell>
        </row>
        <row r="1535">
          <cell r="A1535">
            <v>580901</v>
          </cell>
          <cell r="C1535" t="str">
            <v>Ferguson, Kevin</v>
          </cell>
          <cell r="Q1535" t="str">
            <v>R</v>
          </cell>
          <cell r="AJ1535">
            <v>7.6140904772937947</v>
          </cell>
          <cell r="AR1535">
            <v>16.8</v>
          </cell>
          <cell r="AS1535">
            <v>-1.2058976404706283</v>
          </cell>
          <cell r="AT1535">
            <v>0.95370008969961462</v>
          </cell>
          <cell r="BE1535">
            <v>1.125910768993845</v>
          </cell>
          <cell r="CP1535">
            <v>24.958333333333332</v>
          </cell>
          <cell r="CV1535">
            <v>92.1</v>
          </cell>
          <cell r="DA1535">
            <v>0</v>
          </cell>
          <cell r="DD1535">
            <v>1.0555270597189135</v>
          </cell>
          <cell r="FJ1535">
            <v>42</v>
          </cell>
          <cell r="FK1535">
            <v>0.26300000000000001</v>
          </cell>
          <cell r="FL1535">
            <v>0.38191115216564264</v>
          </cell>
          <cell r="FO1535">
            <v>1</v>
          </cell>
        </row>
        <row r="1536">
          <cell r="A1536">
            <v>581530</v>
          </cell>
          <cell r="C1536" t="str">
            <v>Benincasa, Robert</v>
          </cell>
          <cell r="Q1536" t="str">
            <v>R</v>
          </cell>
          <cell r="AJ1536">
            <v>5.4093494581112793</v>
          </cell>
          <cell r="AR1536">
            <v>17.137880444574815</v>
          </cell>
          <cell r="AS1536">
            <v>-0.64220600580672449</v>
          </cell>
          <cell r="AT1536">
            <v>0.71402196336988655</v>
          </cell>
          <cell r="BE1536">
            <v>0.72409623219183816</v>
          </cell>
          <cell r="CP1536">
            <v>25.791666666666668</v>
          </cell>
          <cell r="CV1536">
            <v>92.1</v>
          </cell>
          <cell r="DA1536">
            <v>0</v>
          </cell>
          <cell r="DD1536">
            <v>1.2126562354493333</v>
          </cell>
          <cell r="FJ1536">
            <v>42.844701111437033</v>
          </cell>
          <cell r="FK1536">
            <v>0.26300000000000001</v>
          </cell>
          <cell r="FL1536">
            <v>4.5826587625031806E-2</v>
          </cell>
          <cell r="FO1536">
            <v>1</v>
          </cell>
        </row>
        <row r="1537">
          <cell r="A1537">
            <v>581651</v>
          </cell>
          <cell r="C1537" t="str">
            <v>Alvarez, Matt</v>
          </cell>
          <cell r="Q1537" t="str">
            <v>R</v>
          </cell>
          <cell r="AJ1537">
            <v>8.0374447772707249</v>
          </cell>
          <cell r="AR1537">
            <v>17.040647166113224</v>
          </cell>
          <cell r="AS1537">
            <v>0.40134659501927655</v>
          </cell>
          <cell r="AT1537">
            <v>0.82477264248211746</v>
          </cell>
          <cell r="BE1537">
            <v>0.95253393989976598</v>
          </cell>
          <cell r="CP1537">
            <v>25.458333333333332</v>
          </cell>
          <cell r="CV1537">
            <v>92.1</v>
          </cell>
          <cell r="DA1537">
            <v>0</v>
          </cell>
          <cell r="DD1537">
            <v>1.3391274670991515</v>
          </cell>
          <cell r="FJ1537">
            <v>42.601617915283057</v>
          </cell>
          <cell r="FK1537">
            <v>0.26300000000000001</v>
          </cell>
          <cell r="FL1537">
            <v>2.1876614543219427E-2</v>
          </cell>
          <cell r="FO1537">
            <v>1</v>
          </cell>
        </row>
        <row r="1538">
          <cell r="A1538">
            <v>581682</v>
          </cell>
          <cell r="C1538" t="str">
            <v>Lovecchio, Joseph</v>
          </cell>
          <cell r="Q1538" t="str">
            <v>R</v>
          </cell>
          <cell r="AJ1538">
            <v>6.8980217670789692</v>
          </cell>
          <cell r="AR1538">
            <v>16.8</v>
          </cell>
          <cell r="AS1538">
            <v>-0.6573906221126038</v>
          </cell>
          <cell r="AT1538">
            <v>0.89429432840805245</v>
          </cell>
          <cell r="BE1538">
            <v>1.2464159871954736</v>
          </cell>
          <cell r="CP1538">
            <v>25.791666666666668</v>
          </cell>
          <cell r="CV1538">
            <v>92.1</v>
          </cell>
          <cell r="DA1538">
            <v>0</v>
          </cell>
          <cell r="DD1538">
            <v>0.82214231916238556</v>
          </cell>
          <cell r="FJ1538">
            <v>42</v>
          </cell>
          <cell r="FK1538">
            <v>0.26300000000000001</v>
          </cell>
          <cell r="FL1538">
            <v>9.1196590200692151E-2</v>
          </cell>
          <cell r="FO1538">
            <v>1</v>
          </cell>
        </row>
        <row r="1539">
          <cell r="A1539">
            <v>582494</v>
          </cell>
          <cell r="C1539" t="str">
            <v>Scott, Robby</v>
          </cell>
          <cell r="Q1539" t="str">
            <v>R</v>
          </cell>
          <cell r="AJ1539">
            <v>4.403428752332835</v>
          </cell>
          <cell r="AR1539">
            <v>19.314844781035021</v>
          </cell>
          <cell r="AS1539">
            <v>-7.3888153719302324E-2</v>
          </cell>
          <cell r="AT1539">
            <v>0.52382689485428369</v>
          </cell>
          <cell r="BE1539">
            <v>1.0287700278812426</v>
          </cell>
          <cell r="CP1539">
            <v>26.875</v>
          </cell>
          <cell r="CV1539">
            <v>92.1</v>
          </cell>
          <cell r="DA1539">
            <v>0</v>
          </cell>
          <cell r="DD1539">
            <v>1.0294516677440029</v>
          </cell>
          <cell r="FJ1539">
            <v>48.287111952587544</v>
          </cell>
          <cell r="FK1539">
            <v>0.26300000000000001</v>
          </cell>
          <cell r="FL1539">
            <v>9.7873493087086913E-2</v>
          </cell>
          <cell r="FO1539">
            <v>0.80818414847162345</v>
          </cell>
        </row>
        <row r="1540">
          <cell r="A1540">
            <v>584176</v>
          </cell>
          <cell r="C1540" t="str">
            <v>Avila, Andres</v>
          </cell>
          <cell r="Q1540" t="str">
            <v>R</v>
          </cell>
          <cell r="AJ1540">
            <v>4.8248436375345571</v>
          </cell>
          <cell r="AR1540">
            <v>25.749726894718563</v>
          </cell>
          <cell r="AS1540">
            <v>-3.6941854195499141E-2</v>
          </cell>
          <cell r="AT1540">
            <v>0.49957329809406065</v>
          </cell>
          <cell r="BE1540">
            <v>0.6027254462315832</v>
          </cell>
          <cell r="CP1540">
            <v>26.041666666666668</v>
          </cell>
          <cell r="CV1540">
            <v>92.1</v>
          </cell>
          <cell r="DA1540">
            <v>0</v>
          </cell>
          <cell r="DD1540">
            <v>1.0716952358755636</v>
          </cell>
          <cell r="FJ1540">
            <v>64.374317236796401</v>
          </cell>
          <cell r="FK1540">
            <v>0.26300000000000001</v>
          </cell>
          <cell r="FL1540">
            <v>0.17995337299194336</v>
          </cell>
          <cell r="FO1540">
            <v>1</v>
          </cell>
        </row>
        <row r="1541">
          <cell r="A1541">
            <v>585671</v>
          </cell>
          <cell r="C1541" t="str">
            <v>Noriega, Juan Ramon</v>
          </cell>
          <cell r="Q1541" t="str">
            <v>R</v>
          </cell>
          <cell r="AJ1541">
            <v>5.2627066668239539</v>
          </cell>
          <cell r="AR1541">
            <v>16.8</v>
          </cell>
          <cell r="AS1541">
            <v>0.4362804916687098</v>
          </cell>
          <cell r="AT1541">
            <v>0.92149019808892652</v>
          </cell>
          <cell r="BE1541">
            <v>0.47177713206776234</v>
          </cell>
          <cell r="CP1541">
            <v>25.791666666666668</v>
          </cell>
          <cell r="CV1541">
            <v>92.1</v>
          </cell>
          <cell r="DA1541">
            <v>0</v>
          </cell>
          <cell r="DD1541">
            <v>1.1202768870517885</v>
          </cell>
          <cell r="FJ1541">
            <v>42</v>
          </cell>
          <cell r="FK1541">
            <v>0.26300000000000001</v>
          </cell>
          <cell r="FL1541">
            <v>1.2393034448361264E-2</v>
          </cell>
          <cell r="FO1541">
            <v>1</v>
          </cell>
        </row>
        <row r="1542">
          <cell r="A1542">
            <v>585691</v>
          </cell>
          <cell r="C1542" t="str">
            <v>Niebla, Luis Alberto</v>
          </cell>
          <cell r="Q1542" t="str">
            <v>R</v>
          </cell>
          <cell r="AJ1542">
            <v>6.4862483968313995</v>
          </cell>
          <cell r="AR1542">
            <v>19.926985206750011</v>
          </cell>
          <cell r="AS1542">
            <v>0.95595574477675882</v>
          </cell>
          <cell r="AT1542">
            <v>0.8225628379771156</v>
          </cell>
          <cell r="BE1542">
            <v>0.93790218658758673</v>
          </cell>
          <cell r="CP1542">
            <v>25.458333333333332</v>
          </cell>
          <cell r="CV1542">
            <v>92.1</v>
          </cell>
          <cell r="DA1542">
            <v>0</v>
          </cell>
          <cell r="DD1542">
            <v>1.0090724938391671</v>
          </cell>
          <cell r="FJ1542">
            <v>49.817463016875024</v>
          </cell>
          <cell r="FK1542">
            <v>0.26300000000000001</v>
          </cell>
          <cell r="FL1542">
            <v>-0.1498413434943385</v>
          </cell>
          <cell r="FO1542">
            <v>1</v>
          </cell>
        </row>
        <row r="1543">
          <cell r="A1543">
            <v>586512</v>
          </cell>
          <cell r="C1543" t="str">
            <v>Kim, Seon Gi</v>
          </cell>
          <cell r="Q1543" t="str">
            <v>S</v>
          </cell>
          <cell r="AJ1543">
            <v>7.5225779388449165</v>
          </cell>
          <cell r="AR1543">
            <v>44.400000000000006</v>
          </cell>
          <cell r="AS1543">
            <v>0.17415773757583242</v>
          </cell>
          <cell r="AT1543">
            <v>0.89622218044939139</v>
          </cell>
          <cell r="BE1543">
            <v>0.80513541870872785</v>
          </cell>
          <cell r="CP1543">
            <v>24.791666666666668</v>
          </cell>
          <cell r="CV1543">
            <v>92.1</v>
          </cell>
          <cell r="DA1543">
            <v>0</v>
          </cell>
          <cell r="DD1543">
            <v>1.0610270434998628</v>
          </cell>
          <cell r="FJ1543">
            <v>111</v>
          </cell>
          <cell r="FK1543">
            <v>0.26300000000000001</v>
          </cell>
          <cell r="FL1543">
            <v>-0.2523986898070536</v>
          </cell>
          <cell r="FO1543">
            <v>0.46188146076053571</v>
          </cell>
        </row>
        <row r="1544">
          <cell r="A1544">
            <v>591611</v>
          </cell>
          <cell r="C1544" t="str">
            <v>Belisario, Johan</v>
          </cell>
          <cell r="Q1544" t="str">
            <v>R</v>
          </cell>
          <cell r="AJ1544">
            <v>6.3833704777826927</v>
          </cell>
          <cell r="AR1544">
            <v>17.473368833480006</v>
          </cell>
          <cell r="AS1544">
            <v>0.89221776596113933</v>
          </cell>
          <cell r="AT1544">
            <v>0.84378123773958991</v>
          </cell>
          <cell r="BE1544">
            <v>0.56703494926621945</v>
          </cell>
          <cell r="CP1544">
            <v>22.875</v>
          </cell>
          <cell r="CV1544">
            <v>92.1</v>
          </cell>
          <cell r="DA1544">
            <v>0</v>
          </cell>
          <cell r="DD1544">
            <v>1.1212952140926027</v>
          </cell>
          <cell r="FJ1544">
            <v>43.683422083700009</v>
          </cell>
          <cell r="FK1544">
            <v>0.26300000000000001</v>
          </cell>
          <cell r="FL1544">
            <v>0.61242803838404136</v>
          </cell>
          <cell r="FO1544">
            <v>1</v>
          </cell>
        </row>
        <row r="1545">
          <cell r="A1545">
            <v>591672</v>
          </cell>
          <cell r="C1545" t="str">
            <v>Morales, Osmer</v>
          </cell>
          <cell r="Q1545" t="str">
            <v>S</v>
          </cell>
          <cell r="AJ1545">
            <v>5.2891089281402728</v>
          </cell>
          <cell r="AR1545">
            <v>59.454688519657992</v>
          </cell>
          <cell r="AS1545">
            <v>-0.56522444128549321</v>
          </cell>
          <cell r="AT1545">
            <v>0.5679487903424707</v>
          </cell>
          <cell r="BE1545">
            <v>0.9316401339755096</v>
          </cell>
          <cell r="CP1545">
            <v>23.708333333333332</v>
          </cell>
          <cell r="CV1545">
            <v>92.1</v>
          </cell>
          <cell r="DA1545">
            <v>0</v>
          </cell>
          <cell r="DD1545">
            <v>1.108789531943325</v>
          </cell>
          <cell r="FJ1545">
            <v>148.63672129914497</v>
          </cell>
          <cell r="FK1545">
            <v>0.26300000000000001</v>
          </cell>
          <cell r="FL1545">
            <v>0.11323596529017649</v>
          </cell>
          <cell r="FO1545">
            <v>0.32098670012271757</v>
          </cell>
        </row>
        <row r="1546">
          <cell r="A1546">
            <v>591673</v>
          </cell>
          <cell r="C1546" t="str">
            <v>Flores, Jose</v>
          </cell>
          <cell r="Q1546" t="str">
            <v>S</v>
          </cell>
          <cell r="AJ1546">
            <v>8.2585393624790875</v>
          </cell>
          <cell r="AR1546">
            <v>44.400000000000006</v>
          </cell>
          <cell r="AS1546">
            <v>0.68160135474894112</v>
          </cell>
          <cell r="AT1546">
            <v>0.93050471778725097</v>
          </cell>
          <cell r="BE1546">
            <v>0.8331760277834257</v>
          </cell>
          <cell r="CP1546">
            <v>23.541666666666668</v>
          </cell>
          <cell r="CV1546">
            <v>92.1</v>
          </cell>
          <cell r="DA1546">
            <v>0</v>
          </cell>
          <cell r="DD1546">
            <v>0.89706969022468286</v>
          </cell>
          <cell r="FJ1546">
            <v>111</v>
          </cell>
          <cell r="FK1546">
            <v>0.26300000000000001</v>
          </cell>
          <cell r="FL1546">
            <v>0.51120193708958317</v>
          </cell>
          <cell r="FO1546">
            <v>0</v>
          </cell>
        </row>
        <row r="1547">
          <cell r="A1547">
            <v>591687</v>
          </cell>
          <cell r="C1547" t="str">
            <v>Escudero, Jhonatan</v>
          </cell>
          <cell r="Q1547" t="str">
            <v>R</v>
          </cell>
          <cell r="AJ1547">
            <v>5.7666222283299824</v>
          </cell>
          <cell r="AR1547">
            <v>16.8</v>
          </cell>
          <cell r="AS1547">
            <v>0.21370432301239697</v>
          </cell>
          <cell r="AT1547">
            <v>0.86833907136667632</v>
          </cell>
          <cell r="BE1547">
            <v>0.65080964056555546</v>
          </cell>
          <cell r="CP1547">
            <v>22.958333333333332</v>
          </cell>
          <cell r="CV1547">
            <v>92.1</v>
          </cell>
          <cell r="DA1547">
            <v>0</v>
          </cell>
          <cell r="DD1547">
            <v>1.3157253378364224</v>
          </cell>
          <cell r="FJ1547">
            <v>42</v>
          </cell>
          <cell r="FK1547">
            <v>0.26300000000000001</v>
          </cell>
          <cell r="FL1547">
            <v>0.54831659484774753</v>
          </cell>
          <cell r="FO1547">
            <v>1</v>
          </cell>
        </row>
        <row r="1548">
          <cell r="A1548">
            <v>591688</v>
          </cell>
          <cell r="C1548" t="str">
            <v>Garcia, Silfredo</v>
          </cell>
          <cell r="Q1548" t="str">
            <v>R</v>
          </cell>
          <cell r="AJ1548">
            <v>5.4929862721706231</v>
          </cell>
          <cell r="AR1548">
            <v>16.8</v>
          </cell>
          <cell r="AS1548">
            <v>5.0034155912357825E-2</v>
          </cell>
          <cell r="AT1548">
            <v>0.84051388624022561</v>
          </cell>
          <cell r="BE1548">
            <v>1.2833245498890216</v>
          </cell>
          <cell r="CP1548">
            <v>24.958333333333332</v>
          </cell>
          <cell r="CV1548">
            <v>92.1</v>
          </cell>
          <cell r="DA1548">
            <v>0</v>
          </cell>
          <cell r="DD1548">
            <v>0.96392744691079524</v>
          </cell>
          <cell r="FJ1548">
            <v>42</v>
          </cell>
          <cell r="FK1548">
            <v>0.26300000000000001</v>
          </cell>
          <cell r="FL1548">
            <v>0.36355527604089921</v>
          </cell>
          <cell r="FO1548">
            <v>0.72680045359542467</v>
          </cell>
        </row>
        <row r="1549">
          <cell r="A1549">
            <v>591689</v>
          </cell>
          <cell r="C1549" t="str">
            <v>Gerdel, Anderson</v>
          </cell>
          <cell r="Q1549" t="str">
            <v>R</v>
          </cell>
          <cell r="AJ1549">
            <v>6.7086573184433789</v>
          </cell>
          <cell r="AR1549">
            <v>16.8</v>
          </cell>
          <cell r="AS1549">
            <v>6.3017403117082316E-2</v>
          </cell>
          <cell r="AT1549">
            <v>0.88610790432984909</v>
          </cell>
          <cell r="BE1549">
            <v>0.85215149259906431</v>
          </cell>
          <cell r="CP1549">
            <v>23.291666666666668</v>
          </cell>
          <cell r="CV1549">
            <v>92.1</v>
          </cell>
          <cell r="DA1549">
            <v>0</v>
          </cell>
          <cell r="DD1549">
            <v>0.93556528327295863</v>
          </cell>
          <cell r="FJ1549">
            <v>42</v>
          </cell>
          <cell r="FK1549">
            <v>0.26300000000000001</v>
          </cell>
          <cell r="FL1549">
            <v>0.30198997425980073</v>
          </cell>
          <cell r="FO1549">
            <v>1</v>
          </cell>
        </row>
        <row r="1550">
          <cell r="A1550">
            <v>591693</v>
          </cell>
          <cell r="C1550" t="str">
            <v>Ramos, Edubray</v>
          </cell>
          <cell r="Q1550" t="str">
            <v>R</v>
          </cell>
          <cell r="AJ1550">
            <v>4.1412493922085831</v>
          </cell>
          <cell r="AR1550">
            <v>37.940730117264145</v>
          </cell>
          <cell r="AS1550">
            <v>0.92300988061562261</v>
          </cell>
          <cell r="AT1550">
            <v>0.77591133088391628</v>
          </cell>
          <cell r="BE1550">
            <v>0.74663077018847868</v>
          </cell>
          <cell r="CP1550">
            <v>23.541666666666668</v>
          </cell>
          <cell r="CV1550">
            <v>93.69554120161483</v>
          </cell>
          <cell r="DA1550">
            <v>0.4060585858585859</v>
          </cell>
          <cell r="DD1550">
            <v>1.2125526257597083</v>
          </cell>
          <cell r="FJ1550">
            <v>65.692060986222145</v>
          </cell>
          <cell r="FK1550">
            <v>0.26300000000000001</v>
          </cell>
          <cell r="FL1550">
            <v>0.13237408745209189</v>
          </cell>
          <cell r="FO1550">
            <v>1</v>
          </cell>
        </row>
        <row r="1551">
          <cell r="A1551">
            <v>591701</v>
          </cell>
          <cell r="C1551" t="str">
            <v>Chacin, Alejandro</v>
          </cell>
          <cell r="Q1551" t="str">
            <v>R</v>
          </cell>
          <cell r="AJ1551">
            <v>4.6250165969354615</v>
          </cell>
          <cell r="AR1551">
            <v>23.02692336705185</v>
          </cell>
          <cell r="AS1551">
            <v>-0.29491863040456179</v>
          </cell>
          <cell r="AT1551">
            <v>0.53826292304115486</v>
          </cell>
          <cell r="BE1551">
            <v>0.94039999996374557</v>
          </cell>
          <cell r="CP1551">
            <v>23.041666666666668</v>
          </cell>
          <cell r="CV1551">
            <v>92.1</v>
          </cell>
          <cell r="DA1551">
            <v>0</v>
          </cell>
          <cell r="DD1551">
            <v>1.2560841918843895</v>
          </cell>
          <cell r="FJ1551">
            <v>57.567308417629626</v>
          </cell>
          <cell r="FK1551">
            <v>0.26300000000000001</v>
          </cell>
          <cell r="FL1551">
            <v>0.45951781715523038</v>
          </cell>
          <cell r="FO1551">
            <v>1</v>
          </cell>
        </row>
        <row r="1552">
          <cell r="A1552">
            <v>591708</v>
          </cell>
          <cell r="C1552" t="str">
            <v>Romero, Franderlin</v>
          </cell>
          <cell r="Q1552" t="str">
            <v>S</v>
          </cell>
          <cell r="AJ1552">
            <v>6.3522968022281425</v>
          </cell>
          <cell r="AR1552">
            <v>48.663936815390926</v>
          </cell>
          <cell r="AS1552">
            <v>-0.49382041093770912</v>
          </cell>
          <cell r="AT1552">
            <v>0.73172686334100834</v>
          </cell>
          <cell r="BE1552">
            <v>0.85354578794768732</v>
          </cell>
          <cell r="CP1552">
            <v>23.375</v>
          </cell>
          <cell r="CV1552">
            <v>92.1</v>
          </cell>
          <cell r="DA1552">
            <v>0</v>
          </cell>
          <cell r="DD1552">
            <v>0.80806958815078833</v>
          </cell>
          <cell r="FJ1552">
            <v>121.65984203847731</v>
          </cell>
          <cell r="FK1552">
            <v>0.26300000000000001</v>
          </cell>
          <cell r="FL1552">
            <v>-0.22099486285568262</v>
          </cell>
          <cell r="FO1552">
            <v>0</v>
          </cell>
        </row>
        <row r="1553">
          <cell r="A1553">
            <v>591731</v>
          </cell>
          <cell r="C1553" t="str">
            <v>Castro, Orlando</v>
          </cell>
          <cell r="Q1553" t="str">
            <v>S</v>
          </cell>
          <cell r="AJ1553">
            <v>5.5214479739262403</v>
          </cell>
          <cell r="AR1553">
            <v>44.400000000000006</v>
          </cell>
          <cell r="AS1553">
            <v>6.0463780369346486E-2</v>
          </cell>
          <cell r="AT1553">
            <v>0.91984505158222607</v>
          </cell>
          <cell r="BE1553">
            <v>0.78147547092050607</v>
          </cell>
          <cell r="CP1553">
            <v>24.291666666666668</v>
          </cell>
          <cell r="CV1553">
            <v>92.1</v>
          </cell>
          <cell r="DA1553">
            <v>0</v>
          </cell>
          <cell r="DD1553">
            <v>0.88165451978814702</v>
          </cell>
          <cell r="FJ1553">
            <v>111</v>
          </cell>
          <cell r="FK1553">
            <v>0.26300000000000001</v>
          </cell>
          <cell r="FL1553">
            <v>0.10164912107131224</v>
          </cell>
          <cell r="FO1553">
            <v>0</v>
          </cell>
        </row>
        <row r="1554">
          <cell r="A1554">
            <v>591733</v>
          </cell>
          <cell r="C1554" t="str">
            <v>Ruiz, Carlos</v>
          </cell>
          <cell r="Q1554" t="str">
            <v>R</v>
          </cell>
          <cell r="AJ1554">
            <v>8.8210274750967557</v>
          </cell>
          <cell r="AR1554">
            <v>16.8</v>
          </cell>
          <cell r="AS1554">
            <v>0.42190448676245562</v>
          </cell>
          <cell r="AT1554">
            <v>0.96948372800268034</v>
          </cell>
          <cell r="BE1554">
            <v>1.1019499043982759</v>
          </cell>
          <cell r="CP1554">
            <v>25.208333333333332</v>
          </cell>
          <cell r="CV1554">
            <v>92.1</v>
          </cell>
          <cell r="DA1554">
            <v>0</v>
          </cell>
          <cell r="DD1554">
            <v>0.95343831929311063</v>
          </cell>
          <cell r="FJ1554">
            <v>42</v>
          </cell>
          <cell r="FK1554">
            <v>0.26300000000000001</v>
          </cell>
          <cell r="FL1554">
            <v>-0.34551561742147668</v>
          </cell>
          <cell r="FO1554">
            <v>1</v>
          </cell>
        </row>
        <row r="1555">
          <cell r="A1555">
            <v>591756</v>
          </cell>
          <cell r="C1555" t="str">
            <v>Morales, Luis</v>
          </cell>
          <cell r="Q1555" t="str">
            <v>R</v>
          </cell>
          <cell r="AJ1555">
            <v>7.4152107771882125</v>
          </cell>
          <cell r="AR1555">
            <v>17.607996030321033</v>
          </cell>
          <cell r="AS1555">
            <v>-0.29168194439191453</v>
          </cell>
          <cell r="AT1555">
            <v>0.75585143891425854</v>
          </cell>
          <cell r="BE1555">
            <v>1.0460564841983815</v>
          </cell>
          <cell r="CP1555">
            <v>23.291666666666668</v>
          </cell>
          <cell r="CV1555">
            <v>92.1</v>
          </cell>
          <cell r="DA1555">
            <v>0</v>
          </cell>
          <cell r="DD1555">
            <v>0.89690254556387905</v>
          </cell>
          <cell r="FJ1555">
            <v>44.019990075802582</v>
          </cell>
          <cell r="FK1555">
            <v>0.26300000000000001</v>
          </cell>
          <cell r="FL1555">
            <v>0.13564687599466146</v>
          </cell>
          <cell r="FO1555">
            <v>1</v>
          </cell>
        </row>
        <row r="1556">
          <cell r="A1556">
            <v>591972</v>
          </cell>
          <cell r="C1556" t="str">
            <v>Brito, Ismael</v>
          </cell>
          <cell r="Q1556" t="str">
            <v>R</v>
          </cell>
          <cell r="AJ1556">
            <v>7.4501421427176382</v>
          </cell>
          <cell r="AR1556">
            <v>16.8</v>
          </cell>
          <cell r="AS1556">
            <v>0.20572147307818753</v>
          </cell>
          <cell r="AT1556">
            <v>0.89585438119099814</v>
          </cell>
          <cell r="BE1556">
            <v>0.68025436288840258</v>
          </cell>
          <cell r="CP1556">
            <v>23.291666666666668</v>
          </cell>
          <cell r="CV1556">
            <v>92.1</v>
          </cell>
          <cell r="DA1556">
            <v>0</v>
          </cell>
          <cell r="DD1556">
            <v>1.1389404644992429</v>
          </cell>
          <cell r="FJ1556">
            <v>42</v>
          </cell>
          <cell r="FK1556">
            <v>0.26300000000000001</v>
          </cell>
          <cell r="FL1556">
            <v>0.81909006807199236</v>
          </cell>
          <cell r="FO1556">
            <v>1</v>
          </cell>
        </row>
        <row r="1557">
          <cell r="A1557">
            <v>591973</v>
          </cell>
          <cell r="C1557" t="str">
            <v>Villegas, Kender</v>
          </cell>
          <cell r="Q1557" t="str">
            <v>R</v>
          </cell>
          <cell r="AJ1557">
            <v>5.3959856320628647</v>
          </cell>
          <cell r="AR1557">
            <v>25.765094378746895</v>
          </cell>
          <cell r="AS1557">
            <v>-0.55178720792330027</v>
          </cell>
          <cell r="AT1557">
            <v>0.568235171437381</v>
          </cell>
          <cell r="BE1557">
            <v>0.90223458975999216</v>
          </cell>
          <cell r="CP1557">
            <v>23.041666666666668</v>
          </cell>
          <cell r="CV1557">
            <v>92.1</v>
          </cell>
          <cell r="DA1557">
            <v>0</v>
          </cell>
          <cell r="DD1557">
            <v>1.0709210597387975</v>
          </cell>
          <cell r="FJ1557">
            <v>64.41273594686723</v>
          </cell>
          <cell r="FK1557">
            <v>0.26300000000000001</v>
          </cell>
          <cell r="FL1557">
            <v>-0.16085947920620408</v>
          </cell>
          <cell r="FO1557">
            <v>1</v>
          </cell>
        </row>
        <row r="1558">
          <cell r="A1558">
            <v>591993</v>
          </cell>
          <cell r="C1558" t="str">
            <v>Sanchez, Angel</v>
          </cell>
          <cell r="Q1558" t="str">
            <v>R</v>
          </cell>
          <cell r="AJ1558">
            <v>8.6715063852153946</v>
          </cell>
          <cell r="AR1558">
            <v>16.8</v>
          </cell>
          <cell r="AS1558">
            <v>0.71901647090096588</v>
          </cell>
          <cell r="AT1558">
            <v>0.96930875401395211</v>
          </cell>
          <cell r="BE1558">
            <v>1.1892573477150234</v>
          </cell>
          <cell r="CP1558">
            <v>23.291666666666668</v>
          </cell>
          <cell r="CV1558">
            <v>92.1</v>
          </cell>
          <cell r="DA1558">
            <v>0</v>
          </cell>
          <cell r="DD1558">
            <v>1.1639971365606236</v>
          </cell>
          <cell r="FJ1558">
            <v>42</v>
          </cell>
          <cell r="FK1558">
            <v>0.26300000000000001</v>
          </cell>
          <cell r="FL1558">
            <v>0.21205250321370439</v>
          </cell>
          <cell r="FO1558">
            <v>1</v>
          </cell>
        </row>
        <row r="1559">
          <cell r="A1559">
            <v>591996</v>
          </cell>
          <cell r="C1559" t="str">
            <v>Rocha, Oderman</v>
          </cell>
          <cell r="Q1559" t="str">
            <v>R</v>
          </cell>
          <cell r="AJ1559">
            <v>6.6878984334726095</v>
          </cell>
          <cell r="AR1559">
            <v>16.8</v>
          </cell>
          <cell r="AS1559">
            <v>0.24027945774509196</v>
          </cell>
          <cell r="AT1559">
            <v>0.93643992659413</v>
          </cell>
          <cell r="BE1559">
            <v>1.0614924530009735</v>
          </cell>
          <cell r="CP1559">
            <v>23.625</v>
          </cell>
          <cell r="CV1559">
            <v>92.1</v>
          </cell>
          <cell r="DA1559">
            <v>0</v>
          </cell>
          <cell r="DD1559">
            <v>0.84807918717298547</v>
          </cell>
          <cell r="FJ1559">
            <v>42</v>
          </cell>
          <cell r="FK1559">
            <v>0.26300000000000001</v>
          </cell>
          <cell r="FL1559">
            <v>-0.10163665599295559</v>
          </cell>
          <cell r="FO1559">
            <v>1</v>
          </cell>
        </row>
        <row r="1560">
          <cell r="A1560">
            <v>592091</v>
          </cell>
          <cell r="C1560" t="str">
            <v>Achter, A.J.</v>
          </cell>
          <cell r="Q1560" t="str">
            <v>R</v>
          </cell>
          <cell r="AJ1560">
            <v>4.3624118836931993</v>
          </cell>
          <cell r="AR1560">
            <v>26.135960303392597</v>
          </cell>
          <cell r="AS1560">
            <v>0.42933703902852066</v>
          </cell>
          <cell r="AT1560">
            <v>0.52553900877015092</v>
          </cell>
          <cell r="BE1560">
            <v>0.9298360079982485</v>
          </cell>
          <cell r="CP1560">
            <v>27.875</v>
          </cell>
          <cell r="CV1560">
            <v>89.547108322382726</v>
          </cell>
          <cell r="DA1560">
            <v>0.83030505050505066</v>
          </cell>
          <cell r="DD1560">
            <v>0.91663857593817855</v>
          </cell>
          <cell r="FJ1560">
            <v>65.339900758481491</v>
          </cell>
          <cell r="FK1560">
            <v>0.26300000000000001</v>
          </cell>
          <cell r="FL1560">
            <v>0.30725752522929167</v>
          </cell>
          <cell r="FO1560">
            <v>1</v>
          </cell>
        </row>
        <row r="1561">
          <cell r="A1561">
            <v>592094</v>
          </cell>
          <cell r="C1561" t="str">
            <v>Adam, Jason</v>
          </cell>
          <cell r="Q1561" t="str">
            <v>S</v>
          </cell>
          <cell r="AJ1561">
            <v>5.6753506533610967</v>
          </cell>
          <cell r="AR1561">
            <v>44.778174585590591</v>
          </cell>
          <cell r="AS1561">
            <v>-0.2060837103797678</v>
          </cell>
          <cell r="AT1561">
            <v>0.78853482619493609</v>
          </cell>
          <cell r="BE1561">
            <v>1.18890602655638</v>
          </cell>
          <cell r="CP1561">
            <v>24.875</v>
          </cell>
          <cell r="CV1561">
            <v>92.1</v>
          </cell>
          <cell r="DA1561">
            <v>0</v>
          </cell>
          <cell r="DD1561">
            <v>1.0271287595715022</v>
          </cell>
          <cell r="FJ1561">
            <v>111.94543646397648</v>
          </cell>
          <cell r="FK1561">
            <v>0.26300000000000001</v>
          </cell>
          <cell r="FL1561">
            <v>-0.50996355421450923</v>
          </cell>
          <cell r="FO1561">
            <v>0</v>
          </cell>
        </row>
        <row r="1562">
          <cell r="A1562">
            <v>592102</v>
          </cell>
          <cell r="C1562" t="str">
            <v>Allen, Cody</v>
          </cell>
          <cell r="Q1562" t="str">
            <v>R</v>
          </cell>
          <cell r="AJ1562">
            <v>2.9262031655345213</v>
          </cell>
          <cell r="AR1562">
            <v>59.335975252555556</v>
          </cell>
          <cell r="AS1562">
            <v>0.17413150069565153</v>
          </cell>
          <cell r="AT1562">
            <v>0.74961634354474382</v>
          </cell>
          <cell r="BE1562">
            <v>0.87632671385841021</v>
          </cell>
          <cell r="CP1562">
            <v>27.625</v>
          </cell>
          <cell r="CV1562">
            <v>93.06800345816454</v>
          </cell>
          <cell r="DA1562">
            <v>5.2424222222222214</v>
          </cell>
          <cell r="DD1562">
            <v>1.4214799335817347</v>
          </cell>
          <cell r="FJ1562">
            <v>59.335975252555556</v>
          </cell>
          <cell r="FK1562">
            <v>0.26300000000000001</v>
          </cell>
          <cell r="FL1562">
            <v>8.4408535288566011E-2</v>
          </cell>
          <cell r="FO1562">
            <v>1</v>
          </cell>
        </row>
        <row r="1563">
          <cell r="A1563">
            <v>592107</v>
          </cell>
          <cell r="C1563" t="str">
            <v>Amezcua, Tony</v>
          </cell>
          <cell r="Q1563" t="str">
            <v>R</v>
          </cell>
          <cell r="AJ1563">
            <v>6.8415055316946987</v>
          </cell>
          <cell r="AR1563">
            <v>17.593236458062222</v>
          </cell>
          <cell r="AS1563">
            <v>-0.11290784977746049</v>
          </cell>
          <cell r="AT1563">
            <v>0.81050626158217653</v>
          </cell>
          <cell r="BE1563">
            <v>0.95165013641949403</v>
          </cell>
          <cell r="CP1563">
            <v>25.125</v>
          </cell>
          <cell r="CV1563">
            <v>92.1</v>
          </cell>
          <cell r="DA1563">
            <v>0</v>
          </cell>
          <cell r="DD1563">
            <v>1.1133464554204717</v>
          </cell>
          <cell r="FJ1563">
            <v>43.983091145155555</v>
          </cell>
          <cell r="FK1563">
            <v>0.26300000000000001</v>
          </cell>
          <cell r="FL1563">
            <v>-0.52079585866606226</v>
          </cell>
          <cell r="FO1563">
            <v>1</v>
          </cell>
        </row>
        <row r="1564">
          <cell r="A1564">
            <v>592108</v>
          </cell>
          <cell r="C1564" t="str">
            <v>Anderson, Chris</v>
          </cell>
          <cell r="Q1564" t="str">
            <v>S</v>
          </cell>
          <cell r="AJ1564">
            <v>7.1098592802268286</v>
          </cell>
          <cell r="AR1564">
            <v>46.537990126024262</v>
          </cell>
          <cell r="AS1564">
            <v>-0.13280147456334715</v>
          </cell>
          <cell r="AT1564">
            <v>0.59698581689833996</v>
          </cell>
          <cell r="BE1564">
            <v>0.95289837428691782</v>
          </cell>
          <cell r="CP1564">
            <v>23.958333333333332</v>
          </cell>
          <cell r="CV1564">
            <v>92.1</v>
          </cell>
          <cell r="DA1564">
            <v>0</v>
          </cell>
          <cell r="DD1564">
            <v>1.0851929684961394</v>
          </cell>
          <cell r="FJ1564">
            <v>116.34497531506065</v>
          </cell>
          <cell r="FK1564">
            <v>0.26300000000000001</v>
          </cell>
          <cell r="FL1564">
            <v>1.4663459461268416E-2</v>
          </cell>
          <cell r="FO1564">
            <v>0</v>
          </cell>
        </row>
        <row r="1565">
          <cell r="A1565">
            <v>592109</v>
          </cell>
          <cell r="C1565" t="str">
            <v>Anderson, Dixon</v>
          </cell>
          <cell r="Q1565" t="str">
            <v>S</v>
          </cell>
          <cell r="AJ1565">
            <v>7.7488439232174304</v>
          </cell>
          <cell r="AR1565">
            <v>44.400000000000006</v>
          </cell>
          <cell r="AS1565">
            <v>0.25444888889725226</v>
          </cell>
          <cell r="AT1565">
            <v>0.96777467966341879</v>
          </cell>
          <cell r="BE1565">
            <v>1.3142273342472619</v>
          </cell>
          <cell r="CP1565">
            <v>26.958333333333332</v>
          </cell>
          <cell r="CV1565">
            <v>92.1</v>
          </cell>
          <cell r="DA1565">
            <v>0</v>
          </cell>
          <cell r="DD1565">
            <v>0.95505690184946779</v>
          </cell>
          <cell r="FJ1565">
            <v>111</v>
          </cell>
          <cell r="FK1565">
            <v>0.26300000000000001</v>
          </cell>
          <cell r="FL1565">
            <v>-0.22777862755022568</v>
          </cell>
          <cell r="FO1565">
            <v>0</v>
          </cell>
        </row>
        <row r="1566">
          <cell r="A1566">
            <v>592120</v>
          </cell>
          <cell r="C1566" t="str">
            <v>Astin, Barrett</v>
          </cell>
          <cell r="Q1566" t="str">
            <v>S</v>
          </cell>
          <cell r="AJ1566">
            <v>5.4505446072491299</v>
          </cell>
          <cell r="AR1566">
            <v>58.327317501575045</v>
          </cell>
          <cell r="AS1566">
            <v>-0.21029468425407108</v>
          </cell>
          <cell r="AT1566">
            <v>0.53096714527018629</v>
          </cell>
          <cell r="BE1566">
            <v>1.1815182982850529</v>
          </cell>
          <cell r="CP1566">
            <v>24.708333333333332</v>
          </cell>
          <cell r="CV1566">
            <v>92.1</v>
          </cell>
          <cell r="DA1566">
            <v>0</v>
          </cell>
          <cell r="DD1566">
            <v>0.92342368077075365</v>
          </cell>
          <cell r="FJ1566">
            <v>145.81829375393761</v>
          </cell>
          <cell r="FK1566">
            <v>0.26300000000000001</v>
          </cell>
          <cell r="FL1566">
            <v>-0.26878611958520265</v>
          </cell>
          <cell r="FO1566">
            <v>0.12191552489860746</v>
          </cell>
        </row>
        <row r="1567">
          <cell r="A1567">
            <v>592121</v>
          </cell>
          <cell r="C1567" t="str">
            <v>Atwood, Ryan</v>
          </cell>
          <cell r="Q1567" t="str">
            <v>R</v>
          </cell>
          <cell r="AJ1567">
            <v>7.7153902262861038</v>
          </cell>
          <cell r="AR1567">
            <v>16.8</v>
          </cell>
          <cell r="AS1567">
            <v>-2.0207605755366629</v>
          </cell>
          <cell r="AT1567">
            <v>0.99689846051129216</v>
          </cell>
          <cell r="BE1567">
            <v>0.85563873096936072</v>
          </cell>
          <cell r="CP1567">
            <v>24.875</v>
          </cell>
          <cell r="CV1567">
            <v>92.1</v>
          </cell>
          <cell r="DA1567">
            <v>0</v>
          </cell>
          <cell r="DD1567">
            <v>1.1573762438469091</v>
          </cell>
          <cell r="FJ1567">
            <v>42</v>
          </cell>
          <cell r="FK1567">
            <v>0.26300000000000001</v>
          </cell>
          <cell r="FL1567">
            <v>0.42067328708804297</v>
          </cell>
          <cell r="FO1567">
            <v>1</v>
          </cell>
        </row>
        <row r="1568">
          <cell r="A1568">
            <v>592124</v>
          </cell>
          <cell r="C1568" t="str">
            <v>Autrey, J.T.</v>
          </cell>
          <cell r="Q1568" t="str">
            <v>R</v>
          </cell>
          <cell r="AJ1568">
            <v>8.2530614208545323</v>
          </cell>
          <cell r="AR1568">
            <v>16.8</v>
          </cell>
          <cell r="AS1568">
            <v>-4.1635972966261443</v>
          </cell>
          <cell r="AT1568">
            <v>0.95545483977267953</v>
          </cell>
          <cell r="BE1568">
            <v>1.1109225308158053</v>
          </cell>
          <cell r="CP1568">
            <v>24.125</v>
          </cell>
          <cell r="CV1568">
            <v>92.1</v>
          </cell>
          <cell r="DA1568">
            <v>0</v>
          </cell>
          <cell r="DD1568">
            <v>1.1607094485141631</v>
          </cell>
          <cell r="FJ1568">
            <v>42</v>
          </cell>
          <cell r="FK1568">
            <v>0.26300000000000001</v>
          </cell>
          <cell r="FL1568">
            <v>2.4834457951585418</v>
          </cell>
          <cell r="FO1568">
            <v>1</v>
          </cell>
        </row>
        <row r="1569">
          <cell r="A1569">
            <v>592125</v>
          </cell>
          <cell r="C1569" t="str">
            <v>Aviles, Robbie</v>
          </cell>
          <cell r="Q1569" t="str">
            <v>R</v>
          </cell>
          <cell r="AJ1569">
            <v>5.9992061129495964</v>
          </cell>
          <cell r="AR1569">
            <v>23.985352895985184</v>
          </cell>
          <cell r="AS1569">
            <v>-2.2778988186406026E-2</v>
          </cell>
          <cell r="AT1569">
            <v>0.55654952253176226</v>
          </cell>
          <cell r="BE1569">
            <v>1.5341059334343861</v>
          </cell>
          <cell r="CP1569">
            <v>24.541666666666668</v>
          </cell>
          <cell r="CV1569">
            <v>92.1</v>
          </cell>
          <cell r="DA1569">
            <v>0</v>
          </cell>
          <cell r="DD1569">
            <v>0.7595718552184898</v>
          </cell>
          <cell r="FJ1569">
            <v>59.963382239962954</v>
          </cell>
          <cell r="FK1569">
            <v>0.26300000000000001</v>
          </cell>
          <cell r="FL1569">
            <v>0.13081559581428909</v>
          </cell>
          <cell r="FO1569">
            <v>1</v>
          </cell>
        </row>
        <row r="1570">
          <cell r="A1570">
            <v>592127</v>
          </cell>
          <cell r="C1570" t="str">
            <v>Barbato, Johnny</v>
          </cell>
          <cell r="Q1570" t="str">
            <v>R</v>
          </cell>
          <cell r="AJ1570">
            <v>4.5484730698974207</v>
          </cell>
          <cell r="AR1570">
            <v>21.85652571583551</v>
          </cell>
          <cell r="AS1570">
            <v>-0.13281159325590711</v>
          </cell>
          <cell r="AT1570">
            <v>0.5794527461861616</v>
          </cell>
          <cell r="BE1570">
            <v>1.0995448697298591</v>
          </cell>
          <cell r="CP1570">
            <v>23.958333333333332</v>
          </cell>
          <cell r="CV1570">
            <v>93.295541201614824</v>
          </cell>
          <cell r="DA1570">
            <v>0.23636363636363633</v>
          </cell>
          <cell r="DD1570">
            <v>1.1595103294757365</v>
          </cell>
          <cell r="FJ1570">
            <v>54.64131428958877</v>
          </cell>
          <cell r="FK1570">
            <v>0.26300000000000001</v>
          </cell>
          <cell r="FL1570">
            <v>-9.8819215283161649E-2</v>
          </cell>
          <cell r="FO1570">
            <v>1</v>
          </cell>
        </row>
        <row r="1571">
          <cell r="A1571">
            <v>592130</v>
          </cell>
          <cell r="C1571" t="str">
            <v>Barnes, Danny</v>
          </cell>
          <cell r="Q1571" t="str">
            <v>R</v>
          </cell>
          <cell r="AJ1571">
            <v>3.9269666875509239</v>
          </cell>
          <cell r="AR1571">
            <v>53.302419429195496</v>
          </cell>
          <cell r="AS1571">
            <v>6.3397803494911795E-2</v>
          </cell>
          <cell r="AT1571">
            <v>0.67280368937497237</v>
          </cell>
          <cell r="BE1571">
            <v>0.65273189853050007</v>
          </cell>
          <cell r="CP1571">
            <v>26.708333333333332</v>
          </cell>
          <cell r="CV1571">
            <v>90.69554120161483</v>
          </cell>
          <cell r="DA1571">
            <v>7.2727272727272724E-2</v>
          </cell>
          <cell r="DD1571">
            <v>1.2905560513087708</v>
          </cell>
          <cell r="FJ1571">
            <v>61.695762586647334</v>
          </cell>
          <cell r="FK1571">
            <v>0.26300000000000001</v>
          </cell>
          <cell r="FL1571">
            <v>0.16435803675289781</v>
          </cell>
          <cell r="FO1571">
            <v>1</v>
          </cell>
        </row>
        <row r="1572">
          <cell r="A1572">
            <v>592132</v>
          </cell>
          <cell r="C1572" t="str">
            <v>Barnette, Tyler</v>
          </cell>
          <cell r="Q1572" t="str">
            <v>R</v>
          </cell>
          <cell r="AJ1572">
            <v>5.6049832213496869</v>
          </cell>
          <cell r="AR1572">
            <v>18.775132871784802</v>
          </cell>
          <cell r="AS1572">
            <v>-0.27981786313973755</v>
          </cell>
          <cell r="AT1572">
            <v>0.55514666963940451</v>
          </cell>
          <cell r="BE1572">
            <v>1.1962150351996987</v>
          </cell>
          <cell r="CP1572">
            <v>24.125</v>
          </cell>
          <cell r="CV1572">
            <v>92.1</v>
          </cell>
          <cell r="DA1572">
            <v>0</v>
          </cell>
          <cell r="DD1572">
            <v>0.87019976227726004</v>
          </cell>
          <cell r="FJ1572">
            <v>46.937832179462006</v>
          </cell>
          <cell r="FK1572">
            <v>0.26300000000000001</v>
          </cell>
          <cell r="FL1572">
            <v>-0.64873725335168864</v>
          </cell>
          <cell r="FO1572">
            <v>0.54237844940505697</v>
          </cell>
        </row>
        <row r="1573">
          <cell r="A1573">
            <v>592135</v>
          </cell>
          <cell r="C1573" t="str">
            <v>Bedrosian, Cam</v>
          </cell>
          <cell r="Q1573" t="str">
            <v>R</v>
          </cell>
          <cell r="AJ1573">
            <v>3.4433181558282739</v>
          </cell>
          <cell r="AR1573">
            <v>57.80988830062963</v>
          </cell>
          <cell r="AS1573">
            <v>-0.11224556849334971</v>
          </cell>
          <cell r="AT1573">
            <v>0.5191699794536706</v>
          </cell>
          <cell r="BE1573">
            <v>1.3163263406793049</v>
          </cell>
          <cell r="CP1573">
            <v>24.708333333333332</v>
          </cell>
          <cell r="CV1573">
            <v>93.843267079635837</v>
          </cell>
          <cell r="DA1573">
            <v>1.6909090909090909</v>
          </cell>
          <cell r="DD1573">
            <v>1.347332004859926</v>
          </cell>
          <cell r="FJ1573">
            <v>57.80988830062963</v>
          </cell>
          <cell r="FK1573">
            <v>0.26300000000000001</v>
          </cell>
          <cell r="FL1573">
            <v>-2.9311841684366985E-2</v>
          </cell>
          <cell r="FO1573">
            <v>1</v>
          </cell>
        </row>
        <row r="1574">
          <cell r="A1574">
            <v>592138</v>
          </cell>
          <cell r="C1574" t="str">
            <v>Bellow, Kirby</v>
          </cell>
          <cell r="Q1574" t="str">
            <v>R</v>
          </cell>
          <cell r="AJ1574">
            <v>4.9576161707325417</v>
          </cell>
          <cell r="AR1574">
            <v>16.8</v>
          </cell>
          <cell r="AS1574">
            <v>-0.95264684291246982</v>
          </cell>
          <cell r="AT1574">
            <v>0.83931860776752965</v>
          </cell>
          <cell r="BE1574">
            <v>1.0761542772875894</v>
          </cell>
          <cell r="CP1574">
            <v>24.625</v>
          </cell>
          <cell r="CV1574">
            <v>92.1</v>
          </cell>
          <cell r="DA1574">
            <v>0</v>
          </cell>
          <cell r="DD1574">
            <v>1.3381327954678206</v>
          </cell>
          <cell r="FJ1574">
            <v>42</v>
          </cell>
          <cell r="FK1574">
            <v>0.26300000000000001</v>
          </cell>
          <cell r="FL1574">
            <v>0.7764888987300711</v>
          </cell>
          <cell r="FO1574">
            <v>1</v>
          </cell>
        </row>
        <row r="1575">
          <cell r="A1575">
            <v>592139</v>
          </cell>
          <cell r="C1575" t="str">
            <v>Bender, Joel</v>
          </cell>
          <cell r="Q1575" t="str">
            <v>R</v>
          </cell>
          <cell r="AJ1575">
            <v>5.5339742268680645</v>
          </cell>
          <cell r="AR1575">
            <v>21.452649913265233</v>
          </cell>
          <cell r="AS1575">
            <v>-0.29883971659160641</v>
          </cell>
          <cell r="AT1575">
            <v>0.60069089073773552</v>
          </cell>
          <cell r="BE1575">
            <v>1.5594814544422637</v>
          </cell>
          <cell r="CP1575">
            <v>24.875</v>
          </cell>
          <cell r="CV1575">
            <v>92.1</v>
          </cell>
          <cell r="DA1575">
            <v>0</v>
          </cell>
          <cell r="DD1575">
            <v>1.0766554158821784</v>
          </cell>
          <cell r="FJ1575">
            <v>53.631624783163083</v>
          </cell>
          <cell r="FK1575">
            <v>0.26300000000000001</v>
          </cell>
          <cell r="FL1575">
            <v>-0.13095834459566827</v>
          </cell>
          <cell r="FO1575">
            <v>1</v>
          </cell>
        </row>
        <row r="1576">
          <cell r="A1576">
            <v>592145</v>
          </cell>
          <cell r="C1576" t="str">
            <v>Biddle, Jesse</v>
          </cell>
          <cell r="Q1576" t="str">
            <v>S</v>
          </cell>
          <cell r="AJ1576">
            <v>5.9842093720459548</v>
          </cell>
          <cell r="AR1576">
            <v>44.400000000000006</v>
          </cell>
          <cell r="AS1576">
            <v>-0.47877648309997767</v>
          </cell>
          <cell r="AT1576">
            <v>0.71566497082725156</v>
          </cell>
          <cell r="BE1576">
            <v>1.3637393999059593</v>
          </cell>
          <cell r="CP1576">
            <v>24.708333333333332</v>
          </cell>
          <cell r="CV1576">
            <v>92.1</v>
          </cell>
          <cell r="DA1576">
            <v>0</v>
          </cell>
          <cell r="DD1576">
            <v>1.0731741439441298</v>
          </cell>
          <cell r="FJ1576">
            <v>111</v>
          </cell>
          <cell r="FK1576">
            <v>0.26300000000000001</v>
          </cell>
          <cell r="FL1576">
            <v>-6.6237574274882527E-2</v>
          </cell>
          <cell r="FO1576">
            <v>0</v>
          </cell>
        </row>
        <row r="1577">
          <cell r="A1577">
            <v>592147</v>
          </cell>
          <cell r="C1577" t="str">
            <v>Blackmar, Mark</v>
          </cell>
          <cell r="Q1577" t="str">
            <v>S</v>
          </cell>
          <cell r="AJ1577">
            <v>6.3738716432601077</v>
          </cell>
          <cell r="AR1577">
            <v>49.007333273333337</v>
          </cell>
          <cell r="AS1577">
            <v>1.0552814708858282</v>
          </cell>
          <cell r="AT1577">
            <v>0.80255260318901023</v>
          </cell>
          <cell r="BE1577">
            <v>1.5640361203799289</v>
          </cell>
          <cell r="CP1577">
            <v>24.208333333333332</v>
          </cell>
          <cell r="CV1577">
            <v>92.1</v>
          </cell>
          <cell r="DA1577">
            <v>0</v>
          </cell>
          <cell r="DD1577">
            <v>0.7480419121003693</v>
          </cell>
          <cell r="FJ1577">
            <v>122.51833318333334</v>
          </cell>
          <cell r="FK1577">
            <v>0.26300000000000001</v>
          </cell>
          <cell r="FL1577">
            <v>-0.16775988562261554</v>
          </cell>
          <cell r="FO1577">
            <v>0</v>
          </cell>
        </row>
        <row r="1578">
          <cell r="A1578">
            <v>592153</v>
          </cell>
          <cell r="C1578" t="str">
            <v>Bolaski, Michael</v>
          </cell>
          <cell r="Q1578" t="str">
            <v>S</v>
          </cell>
          <cell r="AJ1578">
            <v>7.3423579977957427</v>
          </cell>
          <cell r="AR1578">
            <v>45.270036917037046</v>
          </cell>
          <cell r="AS1578">
            <v>0.35271602914792194</v>
          </cell>
          <cell r="AT1578">
            <v>0.87166482243954135</v>
          </cell>
          <cell r="BE1578">
            <v>1.4466755243338307</v>
          </cell>
          <cell r="CP1578">
            <v>24.375</v>
          </cell>
          <cell r="CV1578">
            <v>92.1</v>
          </cell>
          <cell r="DA1578">
            <v>0</v>
          </cell>
          <cell r="DD1578">
            <v>0.7798743911599999</v>
          </cell>
          <cell r="FJ1578">
            <v>113.17509229259261</v>
          </cell>
          <cell r="FK1578">
            <v>0.26300000000000001</v>
          </cell>
          <cell r="FL1578">
            <v>0.19211320161632187</v>
          </cell>
          <cell r="FO1578">
            <v>0</v>
          </cell>
        </row>
        <row r="1579">
          <cell r="A1579">
            <v>592155</v>
          </cell>
          <cell r="C1579" t="str">
            <v>Booser, Cameron</v>
          </cell>
          <cell r="Q1579" t="str">
            <v>R</v>
          </cell>
          <cell r="AJ1579">
            <v>6.8366051121456701</v>
          </cell>
          <cell r="AR1579">
            <v>16.8</v>
          </cell>
          <cell r="AS1579">
            <v>-0.66465713699158024</v>
          </cell>
          <cell r="AT1579">
            <v>0.7295493599772338</v>
          </cell>
          <cell r="BE1579">
            <v>1.1332146626149806</v>
          </cell>
          <cell r="CP1579">
            <v>24.125</v>
          </cell>
          <cell r="CV1579">
            <v>92.1</v>
          </cell>
          <cell r="DA1579">
            <v>0</v>
          </cell>
          <cell r="DD1579">
            <v>1.3950652097269269</v>
          </cell>
          <cell r="FJ1579">
            <v>42</v>
          </cell>
          <cell r="FK1579">
            <v>0.26300000000000001</v>
          </cell>
          <cell r="FL1579">
            <v>-1.2964010672603863</v>
          </cell>
          <cell r="FO1579">
            <v>1</v>
          </cell>
        </row>
        <row r="1580">
          <cell r="A1580">
            <v>592161</v>
          </cell>
          <cell r="C1580" t="str">
            <v>Bradley, J.R.</v>
          </cell>
          <cell r="Q1580" t="str">
            <v>R</v>
          </cell>
          <cell r="AJ1580">
            <v>5.2091562776856986</v>
          </cell>
          <cell r="AR1580">
            <v>16.8</v>
          </cell>
          <cell r="AS1580">
            <v>-0.116539460147795</v>
          </cell>
          <cell r="AT1580">
            <v>0.76075144450011911</v>
          </cell>
          <cell r="BE1580">
            <v>1.3617164758418423</v>
          </cell>
          <cell r="CP1580">
            <v>24.041666666666668</v>
          </cell>
          <cell r="CV1580">
            <v>92.1</v>
          </cell>
          <cell r="DA1580">
            <v>0</v>
          </cell>
          <cell r="DD1580">
            <v>1.2626782409167374</v>
          </cell>
          <cell r="FJ1580">
            <v>42</v>
          </cell>
          <cell r="FK1580">
            <v>0.26300000000000001</v>
          </cell>
          <cell r="FL1580">
            <v>-4.0105708940181013E-2</v>
          </cell>
          <cell r="FO1580">
            <v>1</v>
          </cell>
        </row>
        <row r="1581">
          <cell r="A1581">
            <v>592164</v>
          </cell>
          <cell r="C1581" t="str">
            <v>Bremer, Tyler</v>
          </cell>
          <cell r="Q1581" t="str">
            <v>R</v>
          </cell>
          <cell r="AJ1581">
            <v>5.5585889491387537</v>
          </cell>
          <cell r="AR1581">
            <v>27.010389849022193</v>
          </cell>
          <cell r="AS1581">
            <v>0.30271776571958958</v>
          </cell>
          <cell r="AT1581">
            <v>0.75368000716669581</v>
          </cell>
          <cell r="BE1581">
            <v>0.83281753856157847</v>
          </cell>
          <cell r="CP1581">
            <v>26.541666666666668</v>
          </cell>
          <cell r="CV1581">
            <v>92.1</v>
          </cell>
          <cell r="DA1581">
            <v>0</v>
          </cell>
          <cell r="DD1581">
            <v>1.1437002622488035</v>
          </cell>
          <cell r="FJ1581">
            <v>67.525974622555481</v>
          </cell>
          <cell r="FK1581">
            <v>0.26300000000000001</v>
          </cell>
          <cell r="FL1581">
            <v>0.51615207988312717</v>
          </cell>
          <cell r="FO1581">
            <v>1</v>
          </cell>
        </row>
        <row r="1582">
          <cell r="A1582">
            <v>592165</v>
          </cell>
          <cell r="C1582" t="str">
            <v>Brennan, Brandon</v>
          </cell>
          <cell r="Q1582" t="str">
            <v>S</v>
          </cell>
          <cell r="AJ1582">
            <v>6.4253932004830103</v>
          </cell>
          <cell r="AR1582">
            <v>47.601657495374013</v>
          </cell>
          <cell r="AS1582">
            <v>-0.42503814978486126</v>
          </cell>
          <cell r="AT1582">
            <v>0.69341074604521791</v>
          </cell>
          <cell r="BE1582">
            <v>1.2229194358292852</v>
          </cell>
          <cell r="CP1582">
            <v>24.958333333333332</v>
          </cell>
          <cell r="CV1582">
            <v>92.1</v>
          </cell>
          <cell r="DA1582">
            <v>0</v>
          </cell>
          <cell r="DD1582">
            <v>0.8993240411422041</v>
          </cell>
          <cell r="FJ1582">
            <v>119.00414373843503</v>
          </cell>
          <cell r="FK1582">
            <v>0.26300000000000001</v>
          </cell>
          <cell r="FL1582">
            <v>-0.42818471663226115</v>
          </cell>
          <cell r="FO1582">
            <v>0</v>
          </cell>
        </row>
        <row r="1583">
          <cell r="A1583">
            <v>592169</v>
          </cell>
          <cell r="C1583" t="str">
            <v>Brice, Austin</v>
          </cell>
          <cell r="Q1583" t="str">
            <v>S</v>
          </cell>
          <cell r="AJ1583">
            <v>5.6046125750108038</v>
          </cell>
          <cell r="AR1583">
            <v>54.018098515570131</v>
          </cell>
          <cell r="AS1583">
            <v>1.706132769403124E-2</v>
          </cell>
          <cell r="AT1583">
            <v>0.78145640066595146</v>
          </cell>
          <cell r="BE1583">
            <v>1.1723061591837096</v>
          </cell>
          <cell r="CP1583">
            <v>24.041666666666668</v>
          </cell>
          <cell r="CV1583">
            <v>94.295541201614824</v>
          </cell>
          <cell r="DA1583">
            <v>6.0606060606060606E-3</v>
          </cell>
          <cell r="DD1583">
            <v>1.0966580075839458</v>
          </cell>
          <cell r="FJ1583">
            <v>135.04524628892531</v>
          </cell>
          <cell r="FK1583">
            <v>0.26300000000000001</v>
          </cell>
          <cell r="FL1583">
            <v>-0.1869325982634919</v>
          </cell>
          <cell r="FO1583">
            <v>0</v>
          </cell>
        </row>
        <row r="1584">
          <cell r="A1584">
            <v>592170</v>
          </cell>
          <cell r="C1584" t="str">
            <v>Bridwell, Parker</v>
          </cell>
          <cell r="Q1584" t="str">
            <v>S</v>
          </cell>
          <cell r="AJ1584">
            <v>6.0222938061586717</v>
          </cell>
          <cell r="AR1584">
            <v>47.142560873626579</v>
          </cell>
          <cell r="AS1584">
            <v>1.5894251257927015E-2</v>
          </cell>
          <cell r="AT1584">
            <v>0.79444410958004852</v>
          </cell>
          <cell r="BE1584">
            <v>1.1302983393598443</v>
          </cell>
          <cell r="CP1584">
            <v>24.875</v>
          </cell>
          <cell r="CV1584">
            <v>92.1</v>
          </cell>
          <cell r="DA1584">
            <v>0</v>
          </cell>
          <cell r="DD1584">
            <v>1.0502211870827949</v>
          </cell>
          <cell r="FJ1584">
            <v>117.85640218406644</v>
          </cell>
          <cell r="FK1584">
            <v>0.26300000000000001</v>
          </cell>
          <cell r="FL1584">
            <v>-0.25488028511217581</v>
          </cell>
          <cell r="FO1584">
            <v>0</v>
          </cell>
        </row>
        <row r="1585">
          <cell r="A1585">
            <v>592181</v>
          </cell>
          <cell r="C1585" t="str">
            <v>Burawa, Danny</v>
          </cell>
          <cell r="Q1585" t="str">
            <v>R</v>
          </cell>
          <cell r="AJ1585">
            <v>5.5124273787172946</v>
          </cell>
          <cell r="AR1585">
            <v>19.390769954655848</v>
          </cell>
          <cell r="AS1585">
            <v>-0.16504722439861658</v>
          </cell>
          <cell r="AT1585">
            <v>0.58588563672743743</v>
          </cell>
          <cell r="BE1585">
            <v>1.1276018269483348</v>
          </cell>
          <cell r="CP1585">
            <v>27.541666666666668</v>
          </cell>
          <cell r="CV1585">
            <v>93.174634278970387</v>
          </cell>
          <cell r="DA1585">
            <v>0.23636363636363639</v>
          </cell>
          <cell r="DD1585">
            <v>1.1009457709290102</v>
          </cell>
          <cell r="FJ1585">
            <v>48.476924886639615</v>
          </cell>
          <cell r="FK1585">
            <v>0.26300000000000001</v>
          </cell>
          <cell r="FL1585">
            <v>-3.481737129713474E-2</v>
          </cell>
          <cell r="FO1585">
            <v>1</v>
          </cell>
        </row>
        <row r="1586">
          <cell r="A1586">
            <v>592188</v>
          </cell>
          <cell r="C1586" t="str">
            <v>Bywater, Matt</v>
          </cell>
          <cell r="Q1586" t="str">
            <v>S</v>
          </cell>
          <cell r="AJ1586">
            <v>6.7640581359159189</v>
          </cell>
          <cell r="AR1586">
            <v>44.400000000000006</v>
          </cell>
          <cell r="AS1586">
            <v>-2.7586007804812818</v>
          </cell>
          <cell r="AT1586">
            <v>0.96785586625624187</v>
          </cell>
          <cell r="BE1586">
            <v>0.98274642809452029</v>
          </cell>
          <cell r="CP1586">
            <v>27.041666666666668</v>
          </cell>
          <cell r="CV1586">
            <v>92.1</v>
          </cell>
          <cell r="DA1586">
            <v>0</v>
          </cell>
          <cell r="DD1586">
            <v>1.3293427889637193</v>
          </cell>
          <cell r="FJ1586">
            <v>111</v>
          </cell>
          <cell r="FK1586">
            <v>0.26300000000000001</v>
          </cell>
          <cell r="FL1586">
            <v>2.0103728018984621</v>
          </cell>
          <cell r="FO1586">
            <v>0</v>
          </cell>
        </row>
        <row r="1587">
          <cell r="A1587">
            <v>592203</v>
          </cell>
          <cell r="C1587" t="str">
            <v>Cash, Ralston</v>
          </cell>
          <cell r="Q1587" t="str">
            <v>R</v>
          </cell>
          <cell r="AJ1587">
            <v>4.6896811945078909</v>
          </cell>
          <cell r="AR1587">
            <v>24.735614814814816</v>
          </cell>
          <cell r="AS1587">
            <v>0.20066879429032644</v>
          </cell>
          <cell r="AT1587">
            <v>0.77103464861470894</v>
          </cell>
          <cell r="BE1587">
            <v>1.3195666984942593</v>
          </cell>
          <cell r="CP1587">
            <v>24.875</v>
          </cell>
          <cell r="CV1587">
            <v>92.1</v>
          </cell>
          <cell r="DA1587">
            <v>0</v>
          </cell>
          <cell r="DD1587">
            <v>1.2460066975125903</v>
          </cell>
          <cell r="FJ1587">
            <v>61.839037037037038</v>
          </cell>
          <cell r="FK1587">
            <v>0.26300000000000001</v>
          </cell>
          <cell r="FL1587">
            <v>-0.40778588854560122</v>
          </cell>
          <cell r="FO1587">
            <v>1</v>
          </cell>
        </row>
        <row r="1588">
          <cell r="A1588">
            <v>592208</v>
          </cell>
          <cell r="C1588" t="str">
            <v>Cates, Zach</v>
          </cell>
          <cell r="Q1588" t="str">
            <v>R</v>
          </cell>
          <cell r="AJ1588">
            <v>7.0708463399733041</v>
          </cell>
          <cell r="AR1588">
            <v>16.8</v>
          </cell>
          <cell r="AS1588">
            <v>0.86921752650935069</v>
          </cell>
          <cell r="AT1588">
            <v>0.86223353377256307</v>
          </cell>
          <cell r="BE1588">
            <v>1.2661996045400696</v>
          </cell>
          <cell r="CP1588">
            <v>26.541666666666668</v>
          </cell>
          <cell r="CV1588">
            <v>92.1</v>
          </cell>
          <cell r="DA1588">
            <v>0</v>
          </cell>
          <cell r="DD1588">
            <v>1.232400362300845</v>
          </cell>
          <cell r="FJ1588">
            <v>42</v>
          </cell>
          <cell r="FK1588">
            <v>0.26300000000000001</v>
          </cell>
          <cell r="FL1588">
            <v>-0.6022935300534844</v>
          </cell>
          <cell r="FO1588">
            <v>1</v>
          </cell>
        </row>
        <row r="1589">
          <cell r="A1589">
            <v>592216</v>
          </cell>
          <cell r="C1589" t="str">
            <v>Chrismon, Austin</v>
          </cell>
          <cell r="Q1589" t="str">
            <v>S</v>
          </cell>
          <cell r="AJ1589">
            <v>6.7475912760825603</v>
          </cell>
          <cell r="AR1589">
            <v>44.400000000000006</v>
          </cell>
          <cell r="AS1589">
            <v>0.33055672418292176</v>
          </cell>
          <cell r="AT1589">
            <v>0.87008725524630959</v>
          </cell>
          <cell r="BE1589">
            <v>0.8513754439873239</v>
          </cell>
          <cell r="CP1589">
            <v>23.791666666666668</v>
          </cell>
          <cell r="CV1589">
            <v>92.1</v>
          </cell>
          <cell r="DA1589">
            <v>0</v>
          </cell>
          <cell r="DD1589">
            <v>0.8103327953875058</v>
          </cell>
          <cell r="FJ1589">
            <v>111</v>
          </cell>
          <cell r="FK1589">
            <v>0.26300000000000001</v>
          </cell>
          <cell r="FL1589">
            <v>-1.633615538969924E-2</v>
          </cell>
          <cell r="FO1589">
            <v>0</v>
          </cell>
        </row>
        <row r="1590">
          <cell r="A1590">
            <v>592219</v>
          </cell>
          <cell r="C1590" t="str">
            <v>Cisco, Drew</v>
          </cell>
          <cell r="Q1590" t="str">
            <v>S</v>
          </cell>
          <cell r="AJ1590">
            <v>6.7494976065090686</v>
          </cell>
          <cell r="AR1590">
            <v>44.592054802107</v>
          </cell>
          <cell r="AS1590">
            <v>-0.54884300568273336</v>
          </cell>
          <cell r="AT1590">
            <v>0.79655719567092365</v>
          </cell>
          <cell r="BE1590">
            <v>1.0531178705176354</v>
          </cell>
          <cell r="CP1590">
            <v>24.958333333333332</v>
          </cell>
          <cell r="CV1590">
            <v>92.1</v>
          </cell>
          <cell r="DA1590">
            <v>0</v>
          </cell>
          <cell r="DD1590">
            <v>0.73733116347440086</v>
          </cell>
          <cell r="FJ1590">
            <v>111.48013700526749</v>
          </cell>
          <cell r="FK1590">
            <v>0.26300000000000001</v>
          </cell>
          <cell r="FL1590">
            <v>1.4570976302606788E-2</v>
          </cell>
          <cell r="FO1590">
            <v>0</v>
          </cell>
        </row>
        <row r="1591">
          <cell r="A1591">
            <v>592222</v>
          </cell>
          <cell r="C1591" t="str">
            <v>Claudio, Alex</v>
          </cell>
          <cell r="Q1591" t="str">
            <v>R</v>
          </cell>
          <cell r="AJ1591">
            <v>3.4212923278889105</v>
          </cell>
          <cell r="AR1591">
            <v>58.716431566592604</v>
          </cell>
          <cell r="AS1591">
            <v>0.2942050376379674</v>
          </cell>
          <cell r="AT1591">
            <v>0.18983858625195257</v>
          </cell>
          <cell r="BE1591">
            <v>1.5392232172523597</v>
          </cell>
          <cell r="CP1591">
            <v>24.458333333333332</v>
          </cell>
          <cell r="CV1591">
            <v>85.300539261964772</v>
          </cell>
          <cell r="DA1591">
            <v>1.1151494949494949</v>
          </cell>
          <cell r="DD1591">
            <v>0.79652806241150809</v>
          </cell>
          <cell r="FJ1591">
            <v>58.716431566592604</v>
          </cell>
          <cell r="FK1591">
            <v>0.26300000000000001</v>
          </cell>
          <cell r="FL1591">
            <v>0.3015135761303524</v>
          </cell>
          <cell r="FO1591">
            <v>1</v>
          </cell>
        </row>
        <row r="1592">
          <cell r="A1592">
            <v>592228</v>
          </cell>
          <cell r="C1592" t="str">
            <v>Couch, Keith</v>
          </cell>
          <cell r="Q1592" t="str">
            <v>S</v>
          </cell>
          <cell r="AJ1592">
            <v>6.1109319773409236</v>
          </cell>
          <cell r="AR1592">
            <v>53.366020497242374</v>
          </cell>
          <cell r="AS1592">
            <v>0.35300542612758895</v>
          </cell>
          <cell r="AT1592">
            <v>0.78526668887805429</v>
          </cell>
          <cell r="BE1592">
            <v>1.0760993006151434</v>
          </cell>
          <cell r="CP1592">
            <v>26.625</v>
          </cell>
          <cell r="CV1592">
            <v>92.1</v>
          </cell>
          <cell r="DA1592">
            <v>0</v>
          </cell>
          <cell r="DD1592">
            <v>0.83495924178863612</v>
          </cell>
          <cell r="FJ1592">
            <v>133.41505124310592</v>
          </cell>
          <cell r="FK1592">
            <v>0.26300000000000001</v>
          </cell>
          <cell r="FL1592">
            <v>-6.737389766946765E-2</v>
          </cell>
          <cell r="FO1592">
            <v>0</v>
          </cell>
        </row>
        <row r="1593">
          <cell r="A1593">
            <v>592229</v>
          </cell>
          <cell r="C1593" t="str">
            <v>Covey, Dylan</v>
          </cell>
          <cell r="Q1593" t="str">
            <v>S</v>
          </cell>
          <cell r="AJ1593">
            <v>6.1906692460250401</v>
          </cell>
          <cell r="AR1593">
            <v>47.514691230756782</v>
          </cell>
          <cell r="AS1593">
            <v>0.32353576417003799</v>
          </cell>
          <cell r="AT1593">
            <v>0.82268440866271619</v>
          </cell>
          <cell r="BE1593">
            <v>1.1971150681161373</v>
          </cell>
          <cell r="CP1593">
            <v>24.875</v>
          </cell>
          <cell r="CV1593">
            <v>92.1</v>
          </cell>
          <cell r="DA1593">
            <v>0</v>
          </cell>
          <cell r="DD1593">
            <v>0.85099690661618677</v>
          </cell>
          <cell r="FJ1593">
            <v>118.78672807689195</v>
          </cell>
          <cell r="FK1593">
            <v>0.26300000000000001</v>
          </cell>
          <cell r="FL1593">
            <v>-0.13814687703678391</v>
          </cell>
          <cell r="FO1593">
            <v>0</v>
          </cell>
        </row>
        <row r="1594">
          <cell r="A1594">
            <v>592232</v>
          </cell>
          <cell r="C1594" t="str">
            <v>Crawford, Jonathon</v>
          </cell>
          <cell r="Q1594" t="str">
            <v>S</v>
          </cell>
          <cell r="AJ1594">
            <v>7.1723327549147662</v>
          </cell>
          <cell r="AR1594">
            <v>44.400000000000006</v>
          </cell>
          <cell r="AS1594">
            <v>0.95998533712870227</v>
          </cell>
          <cell r="AT1594">
            <v>0.89906409950491772</v>
          </cell>
          <cell r="BE1594">
            <v>0.99081486338839853</v>
          </cell>
          <cell r="CP1594">
            <v>24.625</v>
          </cell>
          <cell r="CV1594">
            <v>92.1</v>
          </cell>
          <cell r="DA1594">
            <v>0</v>
          </cell>
          <cell r="DD1594">
            <v>0.85309767414393245</v>
          </cell>
          <cell r="FJ1594">
            <v>111</v>
          </cell>
          <cell r="FK1594">
            <v>0.26300000000000001</v>
          </cell>
          <cell r="FL1594">
            <v>8.3328870080195974E-2</v>
          </cell>
          <cell r="FO1594">
            <v>0</v>
          </cell>
        </row>
        <row r="1595">
          <cell r="A1595">
            <v>592233</v>
          </cell>
          <cell r="C1595" t="str">
            <v>Crichton, Stefan</v>
          </cell>
          <cell r="Q1595" t="str">
            <v>R</v>
          </cell>
          <cell r="AJ1595">
            <v>5.6026250161176296</v>
          </cell>
          <cell r="AR1595">
            <v>21.329606664642256</v>
          </cell>
          <cell r="AS1595">
            <v>0.20839069513819675</v>
          </cell>
          <cell r="AT1595">
            <v>0.77844150908847098</v>
          </cell>
          <cell r="BE1595">
            <v>1.1833935498498092</v>
          </cell>
          <cell r="CP1595">
            <v>24.375</v>
          </cell>
          <cell r="CV1595">
            <v>92.1</v>
          </cell>
          <cell r="DA1595">
            <v>0</v>
          </cell>
          <cell r="DD1595">
            <v>1.0154807866107536</v>
          </cell>
          <cell r="FJ1595">
            <v>53.32401666160564</v>
          </cell>
          <cell r="FK1595">
            <v>0.26300000000000001</v>
          </cell>
          <cell r="FL1595">
            <v>-0.29942050854597574</v>
          </cell>
          <cell r="FO1595">
            <v>1</v>
          </cell>
        </row>
        <row r="1596">
          <cell r="A1596">
            <v>592238</v>
          </cell>
          <cell r="C1596" t="str">
            <v>Cumpton, Brandon</v>
          </cell>
          <cell r="Q1596" t="str">
            <v>S</v>
          </cell>
          <cell r="AJ1596">
            <v>5.0862701900944183</v>
          </cell>
          <cell r="AR1596">
            <v>54.784109638505797</v>
          </cell>
          <cell r="AS1596">
            <v>0.22141243855381687</v>
          </cell>
          <cell r="AT1596">
            <v>0.88598424430049838</v>
          </cell>
          <cell r="BE1596">
            <v>1.0436349165520507</v>
          </cell>
          <cell r="CP1596">
            <v>27.625</v>
          </cell>
          <cell r="CV1596">
            <v>92.193871117865001</v>
          </cell>
          <cell r="DA1596">
            <v>0.61010303030303026</v>
          </cell>
          <cell r="DD1596">
            <v>0.85728321966735943</v>
          </cell>
          <cell r="FJ1596">
            <v>118.25926993713901</v>
          </cell>
          <cell r="FK1596">
            <v>0.26243815814482468</v>
          </cell>
          <cell r="FL1596">
            <v>-2.6973036301223597E-2</v>
          </cell>
          <cell r="FO1596">
            <v>0</v>
          </cell>
        </row>
        <row r="1597">
          <cell r="A1597">
            <v>592240</v>
          </cell>
          <cell r="C1597" t="str">
            <v>Curtis, Luke</v>
          </cell>
          <cell r="Q1597" t="str">
            <v>R</v>
          </cell>
          <cell r="AJ1597">
            <v>7.5632301670668012</v>
          </cell>
          <cell r="AR1597">
            <v>16.8</v>
          </cell>
          <cell r="AS1597">
            <v>1.3980236394119085</v>
          </cell>
          <cell r="AT1597">
            <v>0.88592949505882601</v>
          </cell>
          <cell r="BE1597">
            <v>0.65754605004134326</v>
          </cell>
          <cell r="CP1597">
            <v>24.541666666666668</v>
          </cell>
          <cell r="CV1597">
            <v>92.1</v>
          </cell>
          <cell r="DA1597">
            <v>0</v>
          </cell>
          <cell r="DD1597">
            <v>1.098418025505518</v>
          </cell>
          <cell r="FJ1597">
            <v>42</v>
          </cell>
          <cell r="FK1597">
            <v>0.26300000000000001</v>
          </cell>
          <cell r="FL1597">
            <v>0.30365915947366651</v>
          </cell>
          <cell r="FO1597">
            <v>1</v>
          </cell>
        </row>
        <row r="1598">
          <cell r="A1598">
            <v>592242</v>
          </cell>
          <cell r="C1598" t="str">
            <v>Dahlstrand, Jacob</v>
          </cell>
          <cell r="Q1598" t="str">
            <v>S</v>
          </cell>
          <cell r="AJ1598">
            <v>6.9808656437280803</v>
          </cell>
          <cell r="AR1598">
            <v>46.743161756256228</v>
          </cell>
          <cell r="AS1598">
            <v>0.40917865441568535</v>
          </cell>
          <cell r="AT1598">
            <v>0.83983776500893925</v>
          </cell>
          <cell r="BE1598">
            <v>1.396179552132262</v>
          </cell>
          <cell r="CP1598">
            <v>24.291666666666668</v>
          </cell>
          <cell r="CV1598">
            <v>92.1</v>
          </cell>
          <cell r="DA1598">
            <v>0</v>
          </cell>
          <cell r="DD1598">
            <v>0.83901850097403263</v>
          </cell>
          <cell r="FJ1598">
            <v>116.85790439064056</v>
          </cell>
          <cell r="FK1598">
            <v>0.26300000000000001</v>
          </cell>
          <cell r="FL1598">
            <v>0.52614668871763826</v>
          </cell>
          <cell r="FO1598">
            <v>0</v>
          </cell>
        </row>
        <row r="1599">
          <cell r="A1599">
            <v>592244</v>
          </cell>
          <cell r="C1599" t="str">
            <v>Darnell, Logan</v>
          </cell>
          <cell r="Q1599" t="str">
            <v>S</v>
          </cell>
          <cell r="AJ1599">
            <v>5.2619297333258634</v>
          </cell>
          <cell r="AR1599">
            <v>50.561014884609058</v>
          </cell>
          <cell r="AS1599">
            <v>0.12985143972373997</v>
          </cell>
          <cell r="AT1599">
            <v>0.67938253219435241</v>
          </cell>
          <cell r="BE1599">
            <v>0.91246256823309413</v>
          </cell>
          <cell r="CP1599">
            <v>27.375</v>
          </cell>
          <cell r="CV1599">
            <v>91.00706208778108</v>
          </cell>
          <cell r="DA1599">
            <v>0.14545454545454545</v>
          </cell>
          <cell r="DD1599">
            <v>0.82132912378528966</v>
          </cell>
          <cell r="FJ1599">
            <v>126.40253721152264</v>
          </cell>
          <cell r="FK1599">
            <v>0.26300000000000001</v>
          </cell>
          <cell r="FL1599">
            <v>3.1323574549519957E-2</v>
          </cell>
          <cell r="FO1599">
            <v>0</v>
          </cell>
        </row>
        <row r="1600">
          <cell r="A1600">
            <v>592245</v>
          </cell>
          <cell r="C1600" t="str">
            <v>Davis, Cody</v>
          </cell>
          <cell r="Q1600" t="str">
            <v>R</v>
          </cell>
          <cell r="AJ1600">
            <v>6.9648283073045487</v>
          </cell>
          <cell r="AR1600">
            <v>16.8</v>
          </cell>
          <cell r="AS1600">
            <v>1.0886029563603832</v>
          </cell>
          <cell r="AT1600">
            <v>0.90648002659044402</v>
          </cell>
          <cell r="BE1600">
            <v>0.51130288148342806</v>
          </cell>
          <cell r="CP1600">
            <v>25.958333333333332</v>
          </cell>
          <cell r="CV1600">
            <v>92.1</v>
          </cell>
          <cell r="DA1600">
            <v>0</v>
          </cell>
          <cell r="DD1600">
            <v>1.0459511251280416</v>
          </cell>
          <cell r="FJ1600">
            <v>42</v>
          </cell>
          <cell r="FK1600">
            <v>0.26300000000000001</v>
          </cell>
          <cell r="FL1600">
            <v>0.71093879149192329</v>
          </cell>
          <cell r="FO1600">
            <v>1</v>
          </cell>
        </row>
        <row r="1601">
          <cell r="A1601">
            <v>592254</v>
          </cell>
          <cell r="C1601" t="str">
            <v>De Leon, Jose</v>
          </cell>
          <cell r="Q1601" t="str">
            <v>S</v>
          </cell>
          <cell r="AJ1601">
            <v>4.0150240272575424</v>
          </cell>
          <cell r="AR1601">
            <v>115.02415904598601</v>
          </cell>
          <cell r="AS1601">
            <v>-0.24623838012100008</v>
          </cell>
          <cell r="AT1601">
            <v>0.68979826403348832</v>
          </cell>
          <cell r="BE1601">
            <v>0.75716512317148255</v>
          </cell>
          <cell r="CP1601">
            <v>23.875</v>
          </cell>
          <cell r="CV1601">
            <v>92.1</v>
          </cell>
          <cell r="DA1601">
            <v>0</v>
          </cell>
          <cell r="DD1601">
            <v>1.3199409493365926</v>
          </cell>
          <cell r="FJ1601">
            <v>115.02415904598601</v>
          </cell>
          <cell r="FK1601">
            <v>0.26300000000000001</v>
          </cell>
          <cell r="FL1601">
            <v>-0.11946414349110962</v>
          </cell>
          <cell r="FO1601">
            <v>0</v>
          </cell>
        </row>
        <row r="1602">
          <cell r="A1602">
            <v>592271</v>
          </cell>
          <cell r="C1602" t="str">
            <v>Dorminy, Thomas</v>
          </cell>
          <cell r="Q1602" t="str">
            <v>S</v>
          </cell>
          <cell r="AJ1602">
            <v>7.4598084979184698</v>
          </cell>
          <cell r="AR1602">
            <v>56.113641741975279</v>
          </cell>
          <cell r="AS1602">
            <v>-0.22917472923778548</v>
          </cell>
          <cell r="AT1602">
            <v>0.67330624214465384</v>
          </cell>
          <cell r="BE1602">
            <v>0.77359598163124432</v>
          </cell>
          <cell r="CP1602">
            <v>24.041666666666668</v>
          </cell>
          <cell r="CV1602">
            <v>92.1</v>
          </cell>
          <cell r="DA1602">
            <v>0</v>
          </cell>
          <cell r="DD1602">
            <v>0.86097566277157933</v>
          </cell>
          <cell r="FJ1602">
            <v>140.28410435493819</v>
          </cell>
          <cell r="FK1602">
            <v>0.26300000000000001</v>
          </cell>
          <cell r="FL1602">
            <v>9.3288769505836699E-2</v>
          </cell>
          <cell r="FO1602">
            <v>0</v>
          </cell>
        </row>
        <row r="1603">
          <cell r="A1603">
            <v>592279</v>
          </cell>
          <cell r="C1603" t="str">
            <v>Therrien, Jesen</v>
          </cell>
          <cell r="Q1603" t="str">
            <v>R</v>
          </cell>
          <cell r="AJ1603">
            <v>4.8076147448517519</v>
          </cell>
          <cell r="AR1603">
            <v>22.048133014029602</v>
          </cell>
          <cell r="AS1603">
            <v>-0.10404439530935104</v>
          </cell>
          <cell r="AT1603">
            <v>0.54490097661656267</v>
          </cell>
          <cell r="BE1603">
            <v>1.4615469738971965</v>
          </cell>
          <cell r="CP1603">
            <v>23.291666666666668</v>
          </cell>
          <cell r="CV1603">
            <v>92.1</v>
          </cell>
          <cell r="DA1603">
            <v>0</v>
          </cell>
          <cell r="DD1603">
            <v>1.1136352749716256</v>
          </cell>
          <cell r="FJ1603">
            <v>55.120332535074006</v>
          </cell>
          <cell r="FK1603">
            <v>0.26300000000000001</v>
          </cell>
          <cell r="FL1603">
            <v>-5.871886109268102E-2</v>
          </cell>
          <cell r="FO1603">
            <v>1</v>
          </cell>
        </row>
        <row r="1604">
          <cell r="A1604">
            <v>592280</v>
          </cell>
          <cell r="C1604" t="str">
            <v>Eades, Ryan</v>
          </cell>
          <cell r="Q1604" t="str">
            <v>S</v>
          </cell>
          <cell r="AJ1604">
            <v>6.7852527342507791</v>
          </cell>
          <cell r="AR1604">
            <v>48.771988857119339</v>
          </cell>
          <cell r="AS1604">
            <v>0.24803009954510191</v>
          </cell>
          <cell r="AT1604">
            <v>0.80085855464037869</v>
          </cell>
          <cell r="BE1604">
            <v>0.75894982376308739</v>
          </cell>
          <cell r="CP1604">
            <v>24.541666666666668</v>
          </cell>
          <cell r="CV1604">
            <v>92.1</v>
          </cell>
          <cell r="DA1604">
            <v>0</v>
          </cell>
          <cell r="DD1604">
            <v>1.0149681379046258</v>
          </cell>
          <cell r="FJ1604">
            <v>121.92997214279835</v>
          </cell>
          <cell r="FK1604">
            <v>0.26300000000000001</v>
          </cell>
          <cell r="FL1604">
            <v>-1.3811329081647231E-2</v>
          </cell>
          <cell r="FO1604">
            <v>0</v>
          </cell>
        </row>
        <row r="1605">
          <cell r="A1605">
            <v>592283</v>
          </cell>
          <cell r="C1605" t="str">
            <v>Ehlers, Logan</v>
          </cell>
          <cell r="Q1605" t="str">
            <v>R</v>
          </cell>
          <cell r="AJ1605">
            <v>5.8119170873617243</v>
          </cell>
          <cell r="AR1605">
            <v>16.8</v>
          </cell>
          <cell r="AS1605">
            <v>-1.6300192253098675</v>
          </cell>
          <cell r="AT1605">
            <v>0.80831845574200334</v>
          </cell>
          <cell r="BE1605">
            <v>0.90934737653166164</v>
          </cell>
          <cell r="CP1605">
            <v>24.708333333333332</v>
          </cell>
          <cell r="CV1605">
            <v>92.1</v>
          </cell>
          <cell r="DA1605">
            <v>0</v>
          </cell>
          <cell r="DD1605">
            <v>0.76789087858379113</v>
          </cell>
          <cell r="FJ1605">
            <v>42</v>
          </cell>
          <cell r="FK1605">
            <v>0.26300000000000001</v>
          </cell>
          <cell r="FL1605">
            <v>0.22579648077440315</v>
          </cell>
          <cell r="FO1605">
            <v>0.89559772346887634</v>
          </cell>
        </row>
        <row r="1606">
          <cell r="A1606">
            <v>592288</v>
          </cell>
          <cell r="C1606" t="str">
            <v>Emanuel, Kent</v>
          </cell>
          <cell r="Q1606" t="str">
            <v>S</v>
          </cell>
          <cell r="AJ1606">
            <v>6.1378444744231491</v>
          </cell>
          <cell r="AR1606">
            <v>44.400000000000006</v>
          </cell>
          <cell r="AS1606">
            <v>0.49934596875981846</v>
          </cell>
          <cell r="AT1606">
            <v>0.86627455507504991</v>
          </cell>
          <cell r="BE1606">
            <v>1.0111415952862943</v>
          </cell>
          <cell r="CP1606">
            <v>24.041666666666668</v>
          </cell>
          <cell r="CV1606">
            <v>92.1</v>
          </cell>
          <cell r="DA1606">
            <v>0</v>
          </cell>
          <cell r="DD1606">
            <v>0.84557780513021297</v>
          </cell>
          <cell r="FJ1606">
            <v>111</v>
          </cell>
          <cell r="FK1606">
            <v>0.26300000000000001</v>
          </cell>
          <cell r="FL1606">
            <v>-0.20535483398576898</v>
          </cell>
          <cell r="FO1606">
            <v>0</v>
          </cell>
        </row>
        <row r="1607">
          <cell r="A1607">
            <v>592290</v>
          </cell>
          <cell r="C1607" t="str">
            <v>Encinas, Gabriel</v>
          </cell>
          <cell r="Q1607" t="str">
            <v>S</v>
          </cell>
          <cell r="AJ1607">
            <v>9.3142456157995159</v>
          </cell>
          <cell r="AR1607">
            <v>44.400000000000006</v>
          </cell>
          <cell r="AS1607">
            <v>0.16664676832410155</v>
          </cell>
          <cell r="AT1607">
            <v>0.88084056930321408</v>
          </cell>
          <cell r="BE1607">
            <v>1.3796996518653974</v>
          </cell>
          <cell r="CP1607">
            <v>24.541666666666668</v>
          </cell>
          <cell r="CV1607">
            <v>92.1</v>
          </cell>
          <cell r="DA1607">
            <v>0</v>
          </cell>
          <cell r="DD1607">
            <v>1.5274637433545739</v>
          </cell>
          <cell r="FJ1607">
            <v>111</v>
          </cell>
          <cell r="FK1607">
            <v>0.26300000000000001</v>
          </cell>
          <cell r="FL1607">
            <v>-3.0099395926710418E-2</v>
          </cell>
          <cell r="FO1607">
            <v>0</v>
          </cell>
        </row>
        <row r="1608">
          <cell r="A1608">
            <v>592295</v>
          </cell>
          <cell r="C1608" t="str">
            <v>Farris, James</v>
          </cell>
          <cell r="Q1608" t="str">
            <v>R</v>
          </cell>
          <cell r="AJ1608">
            <v>4.6417931492124014</v>
          </cell>
          <cell r="AR1608">
            <v>23.888839293303683</v>
          </cell>
          <cell r="AS1608">
            <v>-0.17286702104884361</v>
          </cell>
          <cell r="AT1608">
            <v>0.67122385329448453</v>
          </cell>
          <cell r="BE1608">
            <v>1.0650881569766848</v>
          </cell>
          <cell r="CP1608">
            <v>24.208333333333332</v>
          </cell>
          <cell r="CV1608">
            <v>92.1</v>
          </cell>
          <cell r="DA1608">
            <v>0</v>
          </cell>
          <cell r="DD1608">
            <v>1.1888981814560435</v>
          </cell>
          <cell r="FJ1608">
            <v>59.722098233259203</v>
          </cell>
          <cell r="FK1608">
            <v>0.26300000000000001</v>
          </cell>
          <cell r="FL1608">
            <v>-0.15113911823746778</v>
          </cell>
          <cell r="FO1608">
            <v>1</v>
          </cell>
        </row>
        <row r="1609">
          <cell r="A1609">
            <v>592296</v>
          </cell>
          <cell r="C1609" t="str">
            <v>Fasola, John</v>
          </cell>
          <cell r="Q1609" t="str">
            <v>R</v>
          </cell>
          <cell r="AJ1609">
            <v>4.803998104423493</v>
          </cell>
          <cell r="AR1609">
            <v>22.792137997170347</v>
          </cell>
          <cell r="AS1609">
            <v>6.0174625697822184E-2</v>
          </cell>
          <cell r="AT1609">
            <v>0.82101622767757143</v>
          </cell>
          <cell r="BE1609">
            <v>1.0193231352846883</v>
          </cell>
          <cell r="CP1609">
            <v>24.541666666666668</v>
          </cell>
          <cell r="CV1609">
            <v>92.1</v>
          </cell>
          <cell r="DA1609">
            <v>0</v>
          </cell>
          <cell r="DD1609">
            <v>1.1889244131832986</v>
          </cell>
          <cell r="FJ1609">
            <v>56.980344992925865</v>
          </cell>
          <cell r="FK1609">
            <v>0.26300000000000001</v>
          </cell>
          <cell r="FL1609">
            <v>-0.25567901174418783</v>
          </cell>
          <cell r="FO1609">
            <v>1</v>
          </cell>
        </row>
        <row r="1610">
          <cell r="A1610">
            <v>592299</v>
          </cell>
          <cell r="C1610" t="str">
            <v>Ferguson, Andy</v>
          </cell>
          <cell r="Q1610" t="str">
            <v>S</v>
          </cell>
          <cell r="AJ1610">
            <v>4.9295601909227784</v>
          </cell>
          <cell r="AR1610">
            <v>73.242208771802495</v>
          </cell>
          <cell r="AS1610">
            <v>0.34627993651346611</v>
          </cell>
          <cell r="AT1610">
            <v>0.81293734638734938</v>
          </cell>
          <cell r="BE1610">
            <v>0.74336786728052273</v>
          </cell>
          <cell r="CP1610">
            <v>27.791666666666668</v>
          </cell>
          <cell r="CV1610">
            <v>92.1</v>
          </cell>
          <cell r="DA1610">
            <v>0</v>
          </cell>
          <cell r="DD1610">
            <v>1.0328920599511671</v>
          </cell>
          <cell r="FJ1610">
            <v>116.75093073074068</v>
          </cell>
          <cell r="FK1610">
            <v>0.26300000000000001</v>
          </cell>
          <cell r="FL1610">
            <v>0.20090648212154921</v>
          </cell>
          <cell r="FO1610">
            <v>0</v>
          </cell>
        </row>
        <row r="1611">
          <cell r="A1611">
            <v>592306</v>
          </cell>
          <cell r="C1611" t="str">
            <v>Fisk, Conor</v>
          </cell>
          <cell r="Q1611" t="str">
            <v>S</v>
          </cell>
          <cell r="AJ1611">
            <v>6.6139947977825422</v>
          </cell>
          <cell r="AR1611">
            <v>65.882979024590938</v>
          </cell>
          <cell r="AS1611">
            <v>0.21265199693069639</v>
          </cell>
          <cell r="AT1611">
            <v>0.79853783620528018</v>
          </cell>
          <cell r="BE1611">
            <v>0.63231354313707688</v>
          </cell>
          <cell r="CP1611">
            <v>24.208333333333332</v>
          </cell>
          <cell r="CV1611">
            <v>92.1</v>
          </cell>
          <cell r="DA1611">
            <v>0</v>
          </cell>
          <cell r="DD1611">
            <v>0.98875883418777089</v>
          </cell>
          <cell r="FJ1611">
            <v>164.70744756147735</v>
          </cell>
          <cell r="FK1611">
            <v>0.26300000000000001</v>
          </cell>
          <cell r="FL1611">
            <v>-4.3805444042884622E-3</v>
          </cell>
          <cell r="FO1611">
            <v>0.39891922877928998</v>
          </cell>
        </row>
        <row r="1612">
          <cell r="A1612">
            <v>592310</v>
          </cell>
          <cell r="C1612" t="str">
            <v>Fleck, Kaleb</v>
          </cell>
          <cell r="Q1612" t="str">
            <v>R</v>
          </cell>
          <cell r="AJ1612">
            <v>4.5466795963982758</v>
          </cell>
          <cell r="AR1612">
            <v>18.696097757586667</v>
          </cell>
          <cell r="AS1612">
            <v>-0.25957723511213071</v>
          </cell>
          <cell r="AT1612">
            <v>0.60241572555724421</v>
          </cell>
          <cell r="BE1612">
            <v>0.98004849233888758</v>
          </cell>
          <cell r="CP1612">
            <v>27.458333333333332</v>
          </cell>
          <cell r="CV1612">
            <v>92.1</v>
          </cell>
          <cell r="DA1612">
            <v>0</v>
          </cell>
          <cell r="DD1612">
            <v>1.2446798037995832</v>
          </cell>
          <cell r="FJ1612">
            <v>46.740244393966663</v>
          </cell>
          <cell r="FK1612">
            <v>0.26300000000000001</v>
          </cell>
          <cell r="FL1612">
            <v>0.33514882381429262</v>
          </cell>
          <cell r="FO1612">
            <v>1</v>
          </cell>
        </row>
        <row r="1613">
          <cell r="A1613">
            <v>592314</v>
          </cell>
          <cell r="C1613" t="str">
            <v>Foltynewicz, Mike</v>
          </cell>
          <cell r="Q1613" t="str">
            <v>S</v>
          </cell>
          <cell r="AJ1613">
            <v>4.5124825866131308</v>
          </cell>
          <cell r="AR1613">
            <v>131.81418722036159</v>
          </cell>
          <cell r="AS1613">
            <v>-0.53559515720216655</v>
          </cell>
          <cell r="AT1613">
            <v>0.52865929919577948</v>
          </cell>
          <cell r="BE1613">
            <v>1.159541473817594</v>
          </cell>
          <cell r="CP1613">
            <v>24.708333333333332</v>
          </cell>
          <cell r="CV1613">
            <v>95.042861095267227</v>
          </cell>
          <cell r="DA1613">
            <v>1.1474727272727272</v>
          </cell>
          <cell r="DD1613">
            <v>1.024958106129181</v>
          </cell>
          <cell r="FJ1613">
            <v>131.81418722036159</v>
          </cell>
          <cell r="FK1613">
            <v>0.26024401523469837</v>
          </cell>
          <cell r="FL1613">
            <v>6.8709563142669794E-2</v>
          </cell>
          <cell r="FO1613">
            <v>0</v>
          </cell>
        </row>
        <row r="1614">
          <cell r="A1614">
            <v>592317</v>
          </cell>
          <cell r="C1614" t="str">
            <v>Foriest, Nathan</v>
          </cell>
          <cell r="Q1614" t="str">
            <v>R</v>
          </cell>
          <cell r="AJ1614">
            <v>6.905670663665</v>
          </cell>
          <cell r="AR1614">
            <v>16.8</v>
          </cell>
          <cell r="AS1614">
            <v>-0.36895152841145773</v>
          </cell>
          <cell r="AT1614">
            <v>0.83985644409381544</v>
          </cell>
          <cell r="BE1614">
            <v>0.91940588374876886</v>
          </cell>
          <cell r="CP1614">
            <v>24.458333333333332</v>
          </cell>
          <cell r="CV1614">
            <v>92.1</v>
          </cell>
          <cell r="DA1614">
            <v>0</v>
          </cell>
          <cell r="DD1614">
            <v>1.2879162607283567</v>
          </cell>
          <cell r="FJ1614">
            <v>42</v>
          </cell>
          <cell r="FK1614">
            <v>0.26300000000000001</v>
          </cell>
          <cell r="FL1614">
            <v>1.0037736847692089</v>
          </cell>
          <cell r="FO1614">
            <v>1</v>
          </cell>
        </row>
        <row r="1615">
          <cell r="A1615">
            <v>592321</v>
          </cell>
          <cell r="C1615" t="str">
            <v>Frazier, Scott</v>
          </cell>
          <cell r="Q1615" t="str">
            <v>R</v>
          </cell>
          <cell r="AJ1615">
            <v>9.8749498375857971</v>
          </cell>
          <cell r="AR1615">
            <v>16.8</v>
          </cell>
          <cell r="AS1615">
            <v>-0.90029954901599185</v>
          </cell>
          <cell r="AT1615">
            <v>0.87984167071819996</v>
          </cell>
          <cell r="BE1615">
            <v>1.2172397246833062</v>
          </cell>
          <cell r="CP1615">
            <v>24.541666666666668</v>
          </cell>
          <cell r="CV1615">
            <v>92.1</v>
          </cell>
          <cell r="DA1615">
            <v>0</v>
          </cell>
          <cell r="DD1615">
            <v>1.5991497592999364</v>
          </cell>
          <cell r="FJ1615">
            <v>42</v>
          </cell>
          <cell r="FK1615">
            <v>0.26300000000000001</v>
          </cell>
          <cell r="FL1615">
            <v>-0.52696940218747268</v>
          </cell>
          <cell r="FO1615">
            <v>1</v>
          </cell>
        </row>
        <row r="1616">
          <cell r="A1616">
            <v>592324</v>
          </cell>
          <cell r="C1616" t="str">
            <v>Gallant, Dallas</v>
          </cell>
          <cell r="Q1616" t="str">
            <v>R</v>
          </cell>
          <cell r="AJ1616">
            <v>5.9290296590703848</v>
          </cell>
          <cell r="AR1616">
            <v>16.8</v>
          </cell>
          <cell r="AS1616">
            <v>0.3245860848549284</v>
          </cell>
          <cell r="AT1616">
            <v>0.88591943963672259</v>
          </cell>
          <cell r="BE1616">
            <v>0.86951242617919411</v>
          </cell>
          <cell r="CP1616">
            <v>27.458333333333332</v>
          </cell>
          <cell r="CV1616">
            <v>92.1</v>
          </cell>
          <cell r="DA1616">
            <v>0</v>
          </cell>
          <cell r="DD1616">
            <v>1.2562744298346864</v>
          </cell>
          <cell r="FJ1616">
            <v>42</v>
          </cell>
          <cell r="FK1616">
            <v>0.26300000000000001</v>
          </cell>
          <cell r="FL1616">
            <v>0.113218244406966</v>
          </cell>
          <cell r="FO1616">
            <v>0.81851715849443196</v>
          </cell>
        </row>
        <row r="1617">
          <cell r="A1617">
            <v>592329</v>
          </cell>
          <cell r="C1617" t="str">
            <v>Garcia, Jason</v>
          </cell>
          <cell r="Q1617" t="str">
            <v>S</v>
          </cell>
          <cell r="AJ1617">
            <v>6.5613859651395874</v>
          </cell>
          <cell r="AR1617">
            <v>47.571796910946503</v>
          </cell>
          <cell r="AS1617">
            <v>0.75053046621046682</v>
          </cell>
          <cell r="AT1617">
            <v>0.80906725360880061</v>
          </cell>
          <cell r="BE1617">
            <v>1.0281516920860341</v>
          </cell>
          <cell r="CP1617">
            <v>23.625</v>
          </cell>
          <cell r="CV1617">
            <v>91.930940019183524</v>
          </cell>
          <cell r="DA1617">
            <v>0.17980000000000002</v>
          </cell>
          <cell r="DD1617">
            <v>0.96302252799414245</v>
          </cell>
          <cell r="FJ1617">
            <v>118.92949227736625</v>
          </cell>
          <cell r="FK1617">
            <v>0.26493029872530893</v>
          </cell>
          <cell r="FL1617">
            <v>-0.30815758741684424</v>
          </cell>
          <cell r="FO1617">
            <v>0</v>
          </cell>
        </row>
        <row r="1618">
          <cell r="A1618">
            <v>592330</v>
          </cell>
          <cell r="C1618" t="str">
            <v>Garner, Perci</v>
          </cell>
          <cell r="Q1618" t="str">
            <v>R</v>
          </cell>
          <cell r="AJ1618">
            <v>4.3675831565111309</v>
          </cell>
          <cell r="AR1618">
            <v>26.477763549753448</v>
          </cell>
          <cell r="AS1618">
            <v>0.39001620005524257</v>
          </cell>
          <cell r="AT1618">
            <v>0.78870555516303764</v>
          </cell>
          <cell r="BE1618">
            <v>1.4634398369996553</v>
          </cell>
          <cell r="CP1618">
            <v>27.541666666666668</v>
          </cell>
          <cell r="CV1618">
            <v>92.1</v>
          </cell>
          <cell r="DA1618">
            <v>0</v>
          </cell>
          <cell r="DD1618">
            <v>1.0155865478421753</v>
          </cell>
          <cell r="FJ1618">
            <v>66.194408874383612</v>
          </cell>
          <cell r="FK1618">
            <v>0.26300000000000001</v>
          </cell>
          <cell r="FL1618">
            <v>3.0226590319739278E-2</v>
          </cell>
          <cell r="FO1618">
            <v>1</v>
          </cell>
        </row>
        <row r="1619">
          <cell r="A1619">
            <v>592331</v>
          </cell>
          <cell r="C1619" t="str">
            <v>Gause, Jay</v>
          </cell>
          <cell r="Q1619" t="str">
            <v>S</v>
          </cell>
          <cell r="AJ1619">
            <v>7.4576716806031058</v>
          </cell>
          <cell r="AR1619">
            <v>44.400000000000006</v>
          </cell>
          <cell r="AS1619">
            <v>-2.6530395640827895</v>
          </cell>
          <cell r="AT1619">
            <v>0.9828901003898658</v>
          </cell>
          <cell r="BE1619">
            <v>0.84292102325868457</v>
          </cell>
          <cell r="CP1619">
            <v>24.208333333333332</v>
          </cell>
          <cell r="CV1619">
            <v>92.1</v>
          </cell>
          <cell r="DA1619">
            <v>0</v>
          </cell>
          <cell r="DD1619">
            <v>1.0190202599173892</v>
          </cell>
          <cell r="FJ1619">
            <v>111</v>
          </cell>
          <cell r="FK1619">
            <v>0.26300000000000001</v>
          </cell>
          <cell r="FL1619">
            <v>-2.1704808606273964</v>
          </cell>
          <cell r="FO1619">
            <v>0</v>
          </cell>
        </row>
        <row r="1620">
          <cell r="A1620">
            <v>592332</v>
          </cell>
          <cell r="C1620" t="str">
            <v>Gausman, Kevin</v>
          </cell>
          <cell r="Q1620" t="str">
            <v>S</v>
          </cell>
          <cell r="AJ1620">
            <v>3.5135261823172494</v>
          </cell>
          <cell r="AR1620">
            <v>162.42180826254952</v>
          </cell>
          <cell r="AS1620">
            <v>-0.60761046727768619</v>
          </cell>
          <cell r="AT1620">
            <v>0.50830487298969729</v>
          </cell>
          <cell r="BE1620">
            <v>0.94789180472731138</v>
          </cell>
          <cell r="CP1620">
            <v>25.458333333333332</v>
          </cell>
          <cell r="CV1620">
            <v>94.653767127622729</v>
          </cell>
          <cell r="DA1620">
            <v>2.3858606060606058</v>
          </cell>
          <cell r="DD1620">
            <v>0.99110955722364291</v>
          </cell>
          <cell r="FJ1620">
            <v>162.42180826254952</v>
          </cell>
          <cell r="FK1620">
            <v>0.26351168076212622</v>
          </cell>
          <cell r="FL1620">
            <v>0.12126562350426573</v>
          </cell>
          <cell r="FO1620">
            <v>0</v>
          </cell>
        </row>
        <row r="1621">
          <cell r="A1621">
            <v>592336</v>
          </cell>
          <cell r="C1621" t="str">
            <v>Gibson, Daniel</v>
          </cell>
          <cell r="Q1621" t="str">
            <v>R</v>
          </cell>
          <cell r="AJ1621">
            <v>5.4837798579093899</v>
          </cell>
          <cell r="AR1621">
            <v>19.459792424592568</v>
          </cell>
          <cell r="AS1621">
            <v>0.32854408756461706</v>
          </cell>
          <cell r="AT1621">
            <v>0.79837830790955955</v>
          </cell>
          <cell r="BE1621">
            <v>1.0234992688694751</v>
          </cell>
          <cell r="CP1621">
            <v>24.708333333333332</v>
          </cell>
          <cell r="CV1621">
            <v>92.1</v>
          </cell>
          <cell r="DA1621">
            <v>0</v>
          </cell>
          <cell r="DD1621">
            <v>1.1007488018360516</v>
          </cell>
          <cell r="FJ1621">
            <v>48.649481061481417</v>
          </cell>
          <cell r="FK1621">
            <v>0.26300000000000001</v>
          </cell>
          <cell r="FL1621">
            <v>0.57760702770902173</v>
          </cell>
          <cell r="FO1621">
            <v>1</v>
          </cell>
        </row>
        <row r="1622">
          <cell r="A1622">
            <v>592340</v>
          </cell>
          <cell r="C1622" t="str">
            <v>Goeddel, Erik</v>
          </cell>
          <cell r="Q1622" t="str">
            <v>R</v>
          </cell>
          <cell r="AJ1622">
            <v>4.8833646191820401</v>
          </cell>
          <cell r="AR1622">
            <v>22.113362559659208</v>
          </cell>
          <cell r="AS1622">
            <v>1.1004781831032189</v>
          </cell>
          <cell r="AT1622">
            <v>0.6781589861085946</v>
          </cell>
          <cell r="BE1622">
            <v>1.0417158562485749</v>
          </cell>
          <cell r="CP1622">
            <v>27.541666666666668</v>
          </cell>
          <cell r="CV1622">
            <v>90.96039424062846</v>
          </cell>
          <cell r="DA1622">
            <v>1.2303050505050506</v>
          </cell>
          <cell r="DD1622">
            <v>1.2662665586163069</v>
          </cell>
          <cell r="FJ1622">
            <v>55.283406399148021</v>
          </cell>
          <cell r="FK1622">
            <v>0.26276191673466581</v>
          </cell>
          <cell r="FL1622">
            <v>1.0880159309493863E-2</v>
          </cell>
          <cell r="FO1622">
            <v>1</v>
          </cell>
        </row>
        <row r="1623">
          <cell r="A1623">
            <v>592341</v>
          </cell>
          <cell r="C1623" t="str">
            <v>Goforth, David</v>
          </cell>
          <cell r="Q1623" t="str">
            <v>R</v>
          </cell>
          <cell r="AJ1623">
            <v>4.8639948917409264</v>
          </cell>
          <cell r="AR1623">
            <v>25.067431885896273</v>
          </cell>
          <cell r="AS1623">
            <v>-7.9320413723774991E-2</v>
          </cell>
          <cell r="AT1623">
            <v>0.49080465578898674</v>
          </cell>
          <cell r="BE1623">
            <v>0.76209306021511292</v>
          </cell>
          <cell r="CP1623">
            <v>27.708333333333332</v>
          </cell>
          <cell r="CV1623">
            <v>92.014368883880422</v>
          </cell>
          <cell r="DA1623">
            <v>0.64242222222222212</v>
          </cell>
          <cell r="DD1623">
            <v>0.87246189003660501</v>
          </cell>
          <cell r="FJ1623">
            <v>62.66857971474068</v>
          </cell>
          <cell r="FK1623">
            <v>0.2615820575482854</v>
          </cell>
          <cell r="FL1623">
            <v>9.9898415461835227E-2</v>
          </cell>
          <cell r="FO1623">
            <v>1</v>
          </cell>
        </row>
        <row r="1624">
          <cell r="A1624">
            <v>592346</v>
          </cell>
          <cell r="C1624" t="str">
            <v>Gonzalez, Chi Chi</v>
          </cell>
          <cell r="Q1624" t="str">
            <v>S</v>
          </cell>
          <cell r="AJ1624">
            <v>5.0901535543968572</v>
          </cell>
          <cell r="AR1624">
            <v>68.659650998322903</v>
          </cell>
          <cell r="AS1624">
            <v>0.11911368074737644</v>
          </cell>
          <cell r="AT1624">
            <v>0.69571088634581424</v>
          </cell>
          <cell r="BE1624">
            <v>1.1092970994424061</v>
          </cell>
          <cell r="CP1624">
            <v>24.458333333333332</v>
          </cell>
          <cell r="CV1624">
            <v>91.231387371809205</v>
          </cell>
          <cell r="DA1624">
            <v>0.46868484848484848</v>
          </cell>
          <cell r="DD1624">
            <v>0.83140805335354118</v>
          </cell>
          <cell r="FJ1624">
            <v>148.92532379140883</v>
          </cell>
          <cell r="FK1624">
            <v>0.26300000000000001</v>
          </cell>
          <cell r="FL1624">
            <v>-0.1372576770912427</v>
          </cell>
          <cell r="FO1624">
            <v>0</v>
          </cell>
        </row>
        <row r="1625">
          <cell r="A1625">
            <v>592347</v>
          </cell>
          <cell r="C1625" t="str">
            <v>Gonzalez, Carlos</v>
          </cell>
          <cell r="Q1625" t="str">
            <v>R</v>
          </cell>
          <cell r="AJ1625">
            <v>5.4761653323242836</v>
          </cell>
          <cell r="AR1625">
            <v>23.615441885570377</v>
          </cell>
          <cell r="AS1625">
            <v>0.44873666801508422</v>
          </cell>
          <cell r="AT1625">
            <v>0.77203882943856184</v>
          </cell>
          <cell r="BE1625">
            <v>0.82541316641985962</v>
          </cell>
          <cell r="CP1625">
            <v>26.041666666666668</v>
          </cell>
          <cell r="CV1625">
            <v>92.1</v>
          </cell>
          <cell r="DA1625">
            <v>0</v>
          </cell>
          <cell r="DD1625">
            <v>1.0675284435131818</v>
          </cell>
          <cell r="FJ1625">
            <v>59.038604713925935</v>
          </cell>
          <cell r="FK1625">
            <v>0.26300000000000001</v>
          </cell>
          <cell r="FL1625">
            <v>0.40315888538813699</v>
          </cell>
          <cell r="FO1625">
            <v>1</v>
          </cell>
        </row>
        <row r="1626">
          <cell r="A1626">
            <v>592351</v>
          </cell>
          <cell r="C1626" t="str">
            <v>Gray, Jon</v>
          </cell>
          <cell r="Q1626" t="str">
            <v>S</v>
          </cell>
          <cell r="AJ1626">
            <v>3.7649274686160297</v>
          </cell>
          <cell r="AR1626">
            <v>154.82282617110974</v>
          </cell>
          <cell r="AS1626">
            <v>8.3443091520100557E-2</v>
          </cell>
          <cell r="AT1626">
            <v>0.77767999496440998</v>
          </cell>
          <cell r="BE1626">
            <v>0.98224896807792994</v>
          </cell>
          <cell r="CP1626">
            <v>24.625</v>
          </cell>
          <cell r="CV1626">
            <v>95.040487665401727</v>
          </cell>
          <cell r="DA1626">
            <v>0.98989696969696972</v>
          </cell>
          <cell r="DD1626">
            <v>1.0673287380977483</v>
          </cell>
          <cell r="FJ1626">
            <v>154.82282617110974</v>
          </cell>
          <cell r="FK1626">
            <v>0.25328001012787565</v>
          </cell>
          <cell r="FL1626">
            <v>-0.24304631891527664</v>
          </cell>
          <cell r="FO1626">
            <v>0</v>
          </cell>
        </row>
        <row r="1627">
          <cell r="A1627">
            <v>592358</v>
          </cell>
          <cell r="C1627" t="str">
            <v>Greve, Greg</v>
          </cell>
          <cell r="Q1627" t="str">
            <v>R</v>
          </cell>
          <cell r="AJ1627">
            <v>7.6685756709390205</v>
          </cell>
          <cell r="AR1627">
            <v>16.8</v>
          </cell>
          <cell r="AS1627">
            <v>0.76347001927688474</v>
          </cell>
          <cell r="AT1627">
            <v>0.9475110218318108</v>
          </cell>
          <cell r="BE1627">
            <v>0.82855022254756672</v>
          </cell>
          <cell r="CP1627">
            <v>24.458333333333332</v>
          </cell>
          <cell r="CV1627">
            <v>92.1</v>
          </cell>
          <cell r="DA1627">
            <v>0</v>
          </cell>
          <cell r="DD1627">
            <v>0.83736318207530969</v>
          </cell>
          <cell r="FJ1627">
            <v>42</v>
          </cell>
          <cell r="FK1627">
            <v>0.26300000000000001</v>
          </cell>
          <cell r="FL1627">
            <v>1.3933052406461505E-2</v>
          </cell>
          <cell r="FO1627">
            <v>1</v>
          </cell>
        </row>
        <row r="1628">
          <cell r="A1628">
            <v>592361</v>
          </cell>
          <cell r="C1628" t="str">
            <v>Grills, Evan</v>
          </cell>
          <cell r="Q1628" t="str">
            <v>S</v>
          </cell>
          <cell r="AJ1628">
            <v>5.2898535681016456</v>
          </cell>
          <cell r="AR1628">
            <v>49.681911794981886</v>
          </cell>
          <cell r="AS1628">
            <v>-0.27771013253010923</v>
          </cell>
          <cell r="AT1628">
            <v>0.62951699100962299</v>
          </cell>
          <cell r="BE1628">
            <v>1.4018811520989205</v>
          </cell>
          <cell r="CP1628">
            <v>24.041666666666668</v>
          </cell>
          <cell r="CV1628">
            <v>92.1</v>
          </cell>
          <cell r="DA1628">
            <v>0</v>
          </cell>
          <cell r="DD1628">
            <v>0.81611884040908711</v>
          </cell>
          <cell r="FJ1628">
            <v>124.20477948745472</v>
          </cell>
          <cell r="FK1628">
            <v>0.26300000000000001</v>
          </cell>
          <cell r="FL1628">
            <v>-0.11124829002223464</v>
          </cell>
          <cell r="FO1628">
            <v>0</v>
          </cell>
        </row>
        <row r="1629">
          <cell r="A1629">
            <v>592362</v>
          </cell>
          <cell r="C1629" t="str">
            <v>Grimes, Matthew</v>
          </cell>
          <cell r="Q1629" t="str">
            <v>S</v>
          </cell>
          <cell r="AJ1629">
            <v>6.6740574454613197</v>
          </cell>
          <cell r="AR1629">
            <v>53.357600501216602</v>
          </cell>
          <cell r="AS1629">
            <v>0.42908803855826444</v>
          </cell>
          <cell r="AT1629">
            <v>0.84413818540708152</v>
          </cell>
          <cell r="BE1629">
            <v>1.066231757373846</v>
          </cell>
          <cell r="CP1629">
            <v>24.791666666666668</v>
          </cell>
          <cell r="CV1629">
            <v>92.1</v>
          </cell>
          <cell r="DA1629">
            <v>0</v>
          </cell>
          <cell r="DD1629">
            <v>0.89126691554133985</v>
          </cell>
          <cell r="FJ1629">
            <v>133.39400125304149</v>
          </cell>
          <cell r="FK1629">
            <v>0.26300000000000001</v>
          </cell>
          <cell r="FL1629">
            <v>0.27294053481389646</v>
          </cell>
          <cell r="FO1629">
            <v>0</v>
          </cell>
        </row>
        <row r="1630">
          <cell r="A1630">
            <v>592363</v>
          </cell>
          <cell r="C1630" t="str">
            <v>Gruver, Steven</v>
          </cell>
          <cell r="Q1630" t="str">
            <v>R</v>
          </cell>
          <cell r="AJ1630">
            <v>6.0209683923834385</v>
          </cell>
          <cell r="AR1630">
            <v>16.8</v>
          </cell>
          <cell r="AS1630">
            <v>0.82816273564428522</v>
          </cell>
          <cell r="AT1630">
            <v>0.89474225420568021</v>
          </cell>
          <cell r="BE1630">
            <v>1.1267480342397347</v>
          </cell>
          <cell r="CP1630">
            <v>27.041666666666668</v>
          </cell>
          <cell r="CV1630">
            <v>92.1</v>
          </cell>
          <cell r="DA1630">
            <v>0</v>
          </cell>
          <cell r="DD1630">
            <v>0.99417433703461811</v>
          </cell>
          <cell r="FJ1630">
            <v>42</v>
          </cell>
          <cell r="FK1630">
            <v>0.26300000000000001</v>
          </cell>
          <cell r="FL1630">
            <v>0.4493349401795903</v>
          </cell>
          <cell r="FO1630">
            <v>0.55837705682464245</v>
          </cell>
        </row>
        <row r="1631">
          <cell r="A1631">
            <v>592381</v>
          </cell>
          <cell r="C1631" t="str">
            <v>Hassebrock, Blake</v>
          </cell>
          <cell r="Q1631" t="str">
            <v>R</v>
          </cell>
          <cell r="AJ1631">
            <v>6.2970200032050538</v>
          </cell>
          <cell r="AR1631">
            <v>16.8</v>
          </cell>
          <cell r="AS1631">
            <v>-2.5608838054767755</v>
          </cell>
          <cell r="AT1631">
            <v>0.83485748443756735</v>
          </cell>
          <cell r="BE1631">
            <v>1.1136548979514023</v>
          </cell>
          <cell r="CP1631">
            <v>26.958333333333332</v>
          </cell>
          <cell r="CV1631">
            <v>92.1</v>
          </cell>
          <cell r="DA1631">
            <v>0</v>
          </cell>
          <cell r="DD1631">
            <v>0.8790775509047597</v>
          </cell>
          <cell r="FJ1631">
            <v>42</v>
          </cell>
          <cell r="FK1631">
            <v>0.26300000000000001</v>
          </cell>
          <cell r="FL1631">
            <v>0.13133892513611101</v>
          </cell>
          <cell r="FO1631">
            <v>1</v>
          </cell>
        </row>
        <row r="1632">
          <cell r="A1632">
            <v>592382</v>
          </cell>
          <cell r="C1632" t="str">
            <v>Hauser, Matt</v>
          </cell>
          <cell r="Q1632" t="str">
            <v>R</v>
          </cell>
          <cell r="AJ1632">
            <v>5.9327085705006333</v>
          </cell>
          <cell r="AR1632">
            <v>16.8</v>
          </cell>
          <cell r="AS1632">
            <v>-1.8491400649053373</v>
          </cell>
          <cell r="AT1632">
            <v>0.92272590870941018</v>
          </cell>
          <cell r="BE1632">
            <v>0.87988792543358485</v>
          </cell>
          <cell r="CP1632">
            <v>28.291666666666668</v>
          </cell>
          <cell r="CV1632">
            <v>92.1</v>
          </cell>
          <cell r="DA1632">
            <v>0</v>
          </cell>
          <cell r="DD1632">
            <v>1.0658335259297065</v>
          </cell>
          <cell r="FJ1632">
            <v>42</v>
          </cell>
          <cell r="FK1632">
            <v>0.26300000000000001</v>
          </cell>
          <cell r="FL1632">
            <v>-0.42507353401892078</v>
          </cell>
          <cell r="FO1632">
            <v>1</v>
          </cell>
        </row>
        <row r="1633">
          <cell r="A1633">
            <v>592390</v>
          </cell>
          <cell r="C1633" t="str">
            <v>Hembree, Heath</v>
          </cell>
          <cell r="Q1633" t="str">
            <v>R</v>
          </cell>
          <cell r="AJ1633">
            <v>4.2465409369974685</v>
          </cell>
          <cell r="AR1633">
            <v>24.292916409911001</v>
          </cell>
          <cell r="AS1633">
            <v>0.35152010430344033</v>
          </cell>
          <cell r="AT1633">
            <v>0.7771026772950328</v>
          </cell>
          <cell r="BE1633">
            <v>0.88440023376454746</v>
          </cell>
          <cell r="CP1633">
            <v>27.458333333333332</v>
          </cell>
          <cell r="CV1633">
            <v>92.433166407174937</v>
          </cell>
          <cell r="DA1633">
            <v>1.4606040404040406</v>
          </cell>
          <cell r="DD1633">
            <v>1.1857304527416592</v>
          </cell>
          <cell r="FJ1633">
            <v>55.562171041707316</v>
          </cell>
          <cell r="FK1633">
            <v>0.26300000000000001</v>
          </cell>
          <cell r="FL1633">
            <v>0.62283000604847916</v>
          </cell>
          <cell r="FO1633">
            <v>1</v>
          </cell>
        </row>
        <row r="1634">
          <cell r="A1634">
            <v>592398</v>
          </cell>
          <cell r="C1634" t="str">
            <v>Hill, Taylor</v>
          </cell>
          <cell r="Q1634" t="str">
            <v>S</v>
          </cell>
          <cell r="AJ1634">
            <v>5.5948609057578169</v>
          </cell>
          <cell r="AR1634">
            <v>59.372828918580346</v>
          </cell>
          <cell r="AS1634">
            <v>-0.33897746846078119</v>
          </cell>
          <cell r="AT1634">
            <v>0.36187963435258202</v>
          </cell>
          <cell r="BE1634">
            <v>0.87725293695632967</v>
          </cell>
          <cell r="CP1634">
            <v>27.291666666666668</v>
          </cell>
          <cell r="CV1634">
            <v>89.4995664117789</v>
          </cell>
          <cell r="DA1634">
            <v>0.12727272727272726</v>
          </cell>
          <cell r="DD1634">
            <v>0.8147456465962265</v>
          </cell>
          <cell r="FJ1634">
            <v>148.43207229645085</v>
          </cell>
          <cell r="FK1634">
            <v>0.26349946385811696</v>
          </cell>
          <cell r="FL1634">
            <v>0.30584447299248235</v>
          </cell>
          <cell r="FO1634">
            <v>0</v>
          </cell>
        </row>
        <row r="1635">
          <cell r="A1635">
            <v>592400</v>
          </cell>
          <cell r="C1635" t="str">
            <v>Hively, RJ</v>
          </cell>
          <cell r="Q1635" t="str">
            <v>S</v>
          </cell>
          <cell r="AJ1635">
            <v>5.8859633418777504</v>
          </cell>
          <cell r="AR1635">
            <v>44.400000000000006</v>
          </cell>
          <cell r="AS1635">
            <v>-0.53025643214957008</v>
          </cell>
          <cell r="AT1635">
            <v>0.65784436949447245</v>
          </cell>
          <cell r="BE1635">
            <v>1.1072973711210112</v>
          </cell>
          <cell r="CP1635">
            <v>27.625</v>
          </cell>
          <cell r="CV1635">
            <v>92.1</v>
          </cell>
          <cell r="DA1635">
            <v>0</v>
          </cell>
          <cell r="DD1635">
            <v>1.0961792795808838</v>
          </cell>
          <cell r="FJ1635">
            <v>111</v>
          </cell>
          <cell r="FK1635">
            <v>0.26300000000000001</v>
          </cell>
          <cell r="FL1635">
            <v>0.1100722072443458</v>
          </cell>
          <cell r="FO1635">
            <v>0.36172461821351054</v>
          </cell>
        </row>
        <row r="1636">
          <cell r="A1636">
            <v>592402</v>
          </cell>
          <cell r="C1636" t="str">
            <v>Hobson, Cam</v>
          </cell>
          <cell r="Q1636" t="str">
            <v>S</v>
          </cell>
          <cell r="AJ1636">
            <v>6.8272717340527311</v>
          </cell>
          <cell r="AR1636">
            <v>44.945843621399177</v>
          </cell>
          <cell r="AS1636">
            <v>-9.8648497504581656E-2</v>
          </cell>
          <cell r="AT1636">
            <v>0.75668427678077155</v>
          </cell>
          <cell r="BE1636">
            <v>0.81686969192718395</v>
          </cell>
          <cell r="CP1636">
            <v>27.208333333333332</v>
          </cell>
          <cell r="CV1636">
            <v>92.1</v>
          </cell>
          <cell r="DA1636">
            <v>0</v>
          </cell>
          <cell r="DD1636">
            <v>0.92021387762185181</v>
          </cell>
          <cell r="FJ1636">
            <v>112.36460905349794</v>
          </cell>
          <cell r="FK1636">
            <v>0.26300000000000001</v>
          </cell>
          <cell r="FL1636">
            <v>0.37022368497113045</v>
          </cell>
          <cell r="FO1636">
            <v>0</v>
          </cell>
        </row>
        <row r="1637">
          <cell r="A1637">
            <v>592408</v>
          </cell>
          <cell r="C1637" t="str">
            <v>Holland, Neil</v>
          </cell>
          <cell r="Q1637" t="str">
            <v>R</v>
          </cell>
          <cell r="AJ1637">
            <v>5.3391241692943474</v>
          </cell>
          <cell r="AR1637">
            <v>18.923948759598591</v>
          </cell>
          <cell r="AS1637">
            <v>0.72700760572695533</v>
          </cell>
          <cell r="AT1637">
            <v>0.84866809110668195</v>
          </cell>
          <cell r="BE1637">
            <v>0.80670468876193546</v>
          </cell>
          <cell r="CP1637">
            <v>27.875</v>
          </cell>
          <cell r="CV1637">
            <v>92.1</v>
          </cell>
          <cell r="DA1637">
            <v>0</v>
          </cell>
          <cell r="DD1637">
            <v>1.0562125810342824</v>
          </cell>
          <cell r="FJ1637">
            <v>47.309871898996477</v>
          </cell>
          <cell r="FK1637">
            <v>0.26300000000000001</v>
          </cell>
          <cell r="FL1637">
            <v>0.26848688084007477</v>
          </cell>
          <cell r="FO1637">
            <v>1</v>
          </cell>
        </row>
        <row r="1638">
          <cell r="A1638">
            <v>592411</v>
          </cell>
          <cell r="C1638" t="str">
            <v>Holmes, Ben</v>
          </cell>
          <cell r="Q1638" t="str">
            <v>R</v>
          </cell>
          <cell r="AJ1638">
            <v>5.6375754758816763</v>
          </cell>
          <cell r="AR1638">
            <v>28.132543807141417</v>
          </cell>
          <cell r="AS1638">
            <v>2.7293582231294446E-2</v>
          </cell>
          <cell r="AT1638">
            <v>0.79612434544187505</v>
          </cell>
          <cell r="BE1638">
            <v>0.90497648654197993</v>
          </cell>
          <cell r="CP1638">
            <v>24.791666666666668</v>
          </cell>
          <cell r="CV1638">
            <v>92.1</v>
          </cell>
          <cell r="DA1638">
            <v>0</v>
          </cell>
          <cell r="DD1638">
            <v>0.93607500320316483</v>
          </cell>
          <cell r="FJ1638">
            <v>70.331359517853542</v>
          </cell>
          <cell r="FK1638">
            <v>0.26300000000000001</v>
          </cell>
          <cell r="FL1638">
            <v>0.59864092710886374</v>
          </cell>
          <cell r="FO1638">
            <v>0.73714016515554848</v>
          </cell>
        </row>
        <row r="1639">
          <cell r="A1639">
            <v>592422</v>
          </cell>
          <cell r="C1639" t="str">
            <v>Hursh, Jason</v>
          </cell>
          <cell r="Q1639" t="str">
            <v>R</v>
          </cell>
          <cell r="AJ1639">
            <v>5.3081718583244077</v>
          </cell>
          <cell r="AR1639">
            <v>25.193760729536265</v>
          </cell>
          <cell r="AS1639">
            <v>8.9569103551381303E-4</v>
          </cell>
          <cell r="AT1639">
            <v>0.76848850004364755</v>
          </cell>
          <cell r="BE1639">
            <v>1.32508294769267</v>
          </cell>
          <cell r="CP1639">
            <v>24.708333333333332</v>
          </cell>
          <cell r="CV1639">
            <v>93.295541201614824</v>
          </cell>
          <cell r="DA1639">
            <v>1.8181818181818181E-2</v>
          </cell>
          <cell r="DD1639">
            <v>0.83832234992762866</v>
          </cell>
          <cell r="FJ1639">
            <v>62.984401823840656</v>
          </cell>
          <cell r="FK1639">
            <v>0.26300000000000001</v>
          </cell>
          <cell r="FL1639">
            <v>0.14739536929663219</v>
          </cell>
          <cell r="FO1639">
            <v>0.77477914993583208</v>
          </cell>
        </row>
        <row r="1640">
          <cell r="A1640">
            <v>592426</v>
          </cell>
          <cell r="C1640" t="str">
            <v>Jackson, Luke</v>
          </cell>
          <cell r="Q1640" t="str">
            <v>R</v>
          </cell>
          <cell r="AJ1640">
            <v>4.6677909374998343</v>
          </cell>
          <cell r="AR1640">
            <v>21.927051627781609</v>
          </cell>
          <cell r="AS1640">
            <v>-0.57326636487698113</v>
          </cell>
          <cell r="AT1640">
            <v>0.55684878775047641</v>
          </cell>
          <cell r="BE1640">
            <v>1.1596447165351722</v>
          </cell>
          <cell r="CP1640">
            <v>24.875</v>
          </cell>
          <cell r="CV1640">
            <v>92.983162661954381</v>
          </cell>
          <cell r="DA1640">
            <v>0.32727272727272733</v>
          </cell>
          <cell r="DD1640">
            <v>1.1482224942199297</v>
          </cell>
          <cell r="FJ1640">
            <v>54.817629069454014</v>
          </cell>
          <cell r="FK1640">
            <v>0.26300000000000001</v>
          </cell>
          <cell r="FL1640">
            <v>4.2857419342711978E-2</v>
          </cell>
          <cell r="FO1640">
            <v>0.98898662799252612</v>
          </cell>
        </row>
        <row r="1641">
          <cell r="A1641">
            <v>592433</v>
          </cell>
          <cell r="C1641" t="str">
            <v>Jenkins, Tyrell</v>
          </cell>
          <cell r="Q1641" t="str">
            <v>S</v>
          </cell>
          <cell r="AJ1641">
            <v>5.7337303009501088</v>
          </cell>
          <cell r="AR1641">
            <v>56.557674978398111</v>
          </cell>
          <cell r="AS1641">
            <v>0.53410120079621437</v>
          </cell>
          <cell r="AT1641">
            <v>0.6850245176864278</v>
          </cell>
          <cell r="BE1641">
            <v>1.3365200954537673</v>
          </cell>
          <cell r="CP1641">
            <v>23.958333333333332</v>
          </cell>
          <cell r="CV1641">
            <v>90.752071636397446</v>
          </cell>
          <cell r="DA1641">
            <v>0.27878787878787881</v>
          </cell>
          <cell r="DD1641">
            <v>0.86241402829319891</v>
          </cell>
          <cell r="FJ1641">
            <v>141.39418744599527</v>
          </cell>
          <cell r="FK1641">
            <v>0.26300000000000001</v>
          </cell>
          <cell r="FL1641">
            <v>0.40714828241198531</v>
          </cell>
          <cell r="FO1641">
            <v>0</v>
          </cell>
        </row>
        <row r="1642">
          <cell r="A1642">
            <v>592438</v>
          </cell>
          <cell r="C1642" t="str">
            <v>Johnson, Chase</v>
          </cell>
          <cell r="Q1642" t="str">
            <v>S</v>
          </cell>
          <cell r="AJ1642">
            <v>6.0088914159019398</v>
          </cell>
          <cell r="AR1642">
            <v>44.400000000000006</v>
          </cell>
          <cell r="AS1642">
            <v>0.279279413112894</v>
          </cell>
          <cell r="AT1642">
            <v>0.8189107019298778</v>
          </cell>
          <cell r="BE1642">
            <v>1.2767076297125117</v>
          </cell>
          <cell r="CP1642">
            <v>24.458333333333332</v>
          </cell>
          <cell r="CV1642">
            <v>92.1</v>
          </cell>
          <cell r="DA1642">
            <v>0</v>
          </cell>
          <cell r="DD1642">
            <v>1.031271831470242</v>
          </cell>
          <cell r="FJ1642">
            <v>111</v>
          </cell>
          <cell r="FK1642">
            <v>0.26300000000000001</v>
          </cell>
          <cell r="FL1642">
            <v>-7.0238838824693048E-2</v>
          </cell>
          <cell r="FO1642">
            <v>0</v>
          </cell>
        </row>
        <row r="1643">
          <cell r="A1643">
            <v>592448</v>
          </cell>
          <cell r="C1643" t="str">
            <v>Jones, Tyler</v>
          </cell>
          <cell r="Q1643" t="str">
            <v>R</v>
          </cell>
          <cell r="AJ1643">
            <v>4.9366005782884574</v>
          </cell>
          <cell r="AR1643">
            <v>19.258399916000002</v>
          </cell>
          <cell r="AS1643">
            <v>-0.15715913025942405</v>
          </cell>
          <cell r="AT1643">
            <v>0.60067621656164882</v>
          </cell>
          <cell r="BE1643">
            <v>1.2345385410938099</v>
          </cell>
          <cell r="CP1643">
            <v>26.791666666666668</v>
          </cell>
          <cell r="CV1643">
            <v>92.1</v>
          </cell>
          <cell r="DA1643">
            <v>0</v>
          </cell>
          <cell r="DD1643">
            <v>1.3492522924455008</v>
          </cell>
          <cell r="FJ1643">
            <v>48.145999790000005</v>
          </cell>
          <cell r="FK1643">
            <v>0.26300000000000001</v>
          </cell>
          <cell r="FL1643">
            <v>0.10297437230360065</v>
          </cell>
          <cell r="FO1643">
            <v>1</v>
          </cell>
        </row>
        <row r="1644">
          <cell r="A1644">
            <v>592454</v>
          </cell>
          <cell r="C1644" t="str">
            <v>Kahnle, Tommy</v>
          </cell>
          <cell r="Q1644" t="str">
            <v>R</v>
          </cell>
          <cell r="AJ1644">
            <v>3.7929493565038848</v>
          </cell>
          <cell r="AR1644">
            <v>51.01094420496667</v>
          </cell>
          <cell r="AS1644">
            <v>0.56078108075798871</v>
          </cell>
          <cell r="AT1644">
            <v>0.7728719803240911</v>
          </cell>
          <cell r="BE1644">
            <v>0.81759394641425276</v>
          </cell>
          <cell r="CP1644">
            <v>26.875</v>
          </cell>
          <cell r="CV1644">
            <v>94.78860966157059</v>
          </cell>
          <cell r="DA1644">
            <v>2.0787858585858587</v>
          </cell>
          <cell r="DD1644">
            <v>1.1885065483980524</v>
          </cell>
          <cell r="FJ1644">
            <v>51.01094420496667</v>
          </cell>
          <cell r="FK1644">
            <v>0.26253086378794088</v>
          </cell>
          <cell r="FL1644">
            <v>-0.53181903028737332</v>
          </cell>
          <cell r="FO1644">
            <v>1</v>
          </cell>
        </row>
        <row r="1645">
          <cell r="A1645">
            <v>592455</v>
          </cell>
          <cell r="C1645" t="str">
            <v>Kalish, Jake</v>
          </cell>
          <cell r="Q1645" t="str">
            <v>R</v>
          </cell>
          <cell r="AJ1645">
            <v>5.7174975001094701</v>
          </cell>
          <cell r="AR1645">
            <v>20.012818446669947</v>
          </cell>
          <cell r="AS1645">
            <v>1.1485498303790072</v>
          </cell>
          <cell r="AT1645">
            <v>0.8828982393565189</v>
          </cell>
          <cell r="BE1645">
            <v>1.0975123571254866</v>
          </cell>
          <cell r="CP1645">
            <v>24.958333333333332</v>
          </cell>
          <cell r="CV1645">
            <v>92.1</v>
          </cell>
          <cell r="DA1645">
            <v>0</v>
          </cell>
          <cell r="DD1645">
            <v>1.1460940888214046</v>
          </cell>
          <cell r="FJ1645">
            <v>50.032046116674863</v>
          </cell>
          <cell r="FK1645">
            <v>0.26300000000000001</v>
          </cell>
          <cell r="FL1645">
            <v>-9.0372032005098749E-3</v>
          </cell>
          <cell r="FO1645">
            <v>1</v>
          </cell>
        </row>
        <row r="1646">
          <cell r="A1646">
            <v>592458</v>
          </cell>
          <cell r="C1646" t="str">
            <v>Keller, Jon</v>
          </cell>
          <cell r="Q1646" t="str">
            <v>R</v>
          </cell>
          <cell r="AJ1646">
            <v>5.892541328489604</v>
          </cell>
          <cell r="AR1646">
            <v>22.599608606680004</v>
          </cell>
          <cell r="AS1646">
            <v>0.2281132146537726</v>
          </cell>
          <cell r="AT1646">
            <v>0.77211454400850443</v>
          </cell>
          <cell r="BE1646">
            <v>1.152814435185421</v>
          </cell>
          <cell r="CP1646">
            <v>23.875</v>
          </cell>
          <cell r="CV1646">
            <v>92.1</v>
          </cell>
          <cell r="DA1646">
            <v>0</v>
          </cell>
          <cell r="DD1646">
            <v>1.1184676136815292</v>
          </cell>
          <cell r="FJ1646">
            <v>56.499021516700004</v>
          </cell>
          <cell r="FK1646">
            <v>0.26300000000000001</v>
          </cell>
          <cell r="FL1646">
            <v>0.17764200583154693</v>
          </cell>
          <cell r="FO1646">
            <v>1</v>
          </cell>
        </row>
        <row r="1647">
          <cell r="A1647">
            <v>592459</v>
          </cell>
          <cell r="C1647" t="str">
            <v>Kelly, Adaric</v>
          </cell>
          <cell r="Q1647" t="str">
            <v>R</v>
          </cell>
          <cell r="AJ1647">
            <v>7.6630350661553805</v>
          </cell>
          <cell r="AR1647">
            <v>16.8</v>
          </cell>
          <cell r="AS1647">
            <v>0.20040672298886453</v>
          </cell>
          <cell r="AT1647">
            <v>0.92974451796467183</v>
          </cell>
          <cell r="BE1647">
            <v>0.8903475195021513</v>
          </cell>
          <cell r="CP1647">
            <v>23.541666666666668</v>
          </cell>
          <cell r="CV1647">
            <v>92.1</v>
          </cell>
          <cell r="DA1647">
            <v>0</v>
          </cell>
          <cell r="DD1647">
            <v>1.0207578371342854</v>
          </cell>
          <cell r="FJ1647">
            <v>42</v>
          </cell>
          <cell r="FK1647">
            <v>0.26300000000000001</v>
          </cell>
          <cell r="FL1647">
            <v>0.7562538488717746</v>
          </cell>
          <cell r="FO1647">
            <v>1</v>
          </cell>
        </row>
        <row r="1648">
          <cell r="A1648">
            <v>592461</v>
          </cell>
          <cell r="C1648" t="str">
            <v>Kendall, Ian</v>
          </cell>
          <cell r="Q1648" t="str">
            <v>R</v>
          </cell>
          <cell r="AJ1648">
            <v>7.1275893778873902</v>
          </cell>
          <cell r="AR1648">
            <v>16.8</v>
          </cell>
          <cell r="AS1648">
            <v>1.7509724159167404</v>
          </cell>
          <cell r="AT1648">
            <v>0.94824655577785266</v>
          </cell>
          <cell r="BE1648">
            <v>1.209763066324588</v>
          </cell>
          <cell r="CP1648">
            <v>24.625</v>
          </cell>
          <cell r="CV1648">
            <v>92.1</v>
          </cell>
          <cell r="DA1648">
            <v>0</v>
          </cell>
          <cell r="DD1648">
            <v>1.0910721434129065</v>
          </cell>
          <cell r="FJ1648">
            <v>42</v>
          </cell>
          <cell r="FK1648">
            <v>0.26300000000000001</v>
          </cell>
          <cell r="FL1648">
            <v>-0.59980746949191532</v>
          </cell>
          <cell r="FO1648">
            <v>1</v>
          </cell>
        </row>
        <row r="1649">
          <cell r="A1649">
            <v>592462</v>
          </cell>
          <cell r="C1649" t="str">
            <v>Kendall, Will</v>
          </cell>
          <cell r="Q1649" t="str">
            <v>R</v>
          </cell>
          <cell r="AJ1649">
            <v>6.7684724944454411</v>
          </cell>
          <cell r="AR1649">
            <v>16.8</v>
          </cell>
          <cell r="AS1649">
            <v>-0.78840304877087053</v>
          </cell>
          <cell r="AT1649">
            <v>0.93325928669807046</v>
          </cell>
          <cell r="BE1649">
            <v>0.90433047873705086</v>
          </cell>
          <cell r="CP1649">
            <v>24.791666666666668</v>
          </cell>
          <cell r="CV1649">
            <v>92.1</v>
          </cell>
          <cell r="DA1649">
            <v>0</v>
          </cell>
          <cell r="DD1649">
            <v>1.0893810909506787</v>
          </cell>
          <cell r="FJ1649">
            <v>42</v>
          </cell>
          <cell r="FK1649">
            <v>0.26300000000000001</v>
          </cell>
          <cell r="FL1649">
            <v>1.0475571432497244</v>
          </cell>
          <cell r="FO1649">
            <v>1</v>
          </cell>
        </row>
        <row r="1650">
          <cell r="A1650">
            <v>592464</v>
          </cell>
          <cell r="C1650" t="str">
            <v>Kickham, Mike</v>
          </cell>
          <cell r="Q1650" t="str">
            <v>S</v>
          </cell>
          <cell r="AJ1650">
            <v>6.3120458194861415</v>
          </cell>
          <cell r="AR1650">
            <v>46.850741335986157</v>
          </cell>
          <cell r="AS1650">
            <v>-0.65333773737002643</v>
          </cell>
          <cell r="AT1650">
            <v>0.60188943374857728</v>
          </cell>
          <cell r="BE1650">
            <v>1.300827910722977</v>
          </cell>
          <cell r="CP1650">
            <v>27.541666666666668</v>
          </cell>
          <cell r="CV1650">
            <v>90.682572154591284</v>
          </cell>
          <cell r="DA1650">
            <v>0.18383636363636363</v>
          </cell>
          <cell r="DD1650">
            <v>1.0158898297350234</v>
          </cell>
          <cell r="FJ1650">
            <v>117.12685333996538</v>
          </cell>
          <cell r="FK1650">
            <v>0.26324710365370152</v>
          </cell>
          <cell r="FL1650">
            <v>-0.41986239247492879</v>
          </cell>
          <cell r="FO1650">
            <v>0.12431198773590968</v>
          </cell>
        </row>
        <row r="1651">
          <cell r="A1651">
            <v>592467</v>
          </cell>
          <cell r="C1651" t="str">
            <v>Kime, Dace</v>
          </cell>
          <cell r="Q1651" t="str">
            <v>S</v>
          </cell>
          <cell r="AJ1651">
            <v>8.3203969287280177</v>
          </cell>
          <cell r="AR1651">
            <v>48.147209860518522</v>
          </cell>
          <cell r="AS1651">
            <v>-0.29875100172756802</v>
          </cell>
          <cell r="AT1651">
            <v>0.63553894290312085</v>
          </cell>
          <cell r="BE1651">
            <v>1.1330674606971609</v>
          </cell>
          <cell r="CP1651">
            <v>24.291666666666668</v>
          </cell>
          <cell r="CV1651">
            <v>92.1</v>
          </cell>
          <cell r="DA1651">
            <v>0</v>
          </cell>
          <cell r="DD1651">
            <v>1.1090082655552003</v>
          </cell>
          <cell r="FJ1651">
            <v>120.3680246512963</v>
          </cell>
          <cell r="FK1651">
            <v>0.26300000000000001</v>
          </cell>
          <cell r="FL1651">
            <v>-0.13992163468111116</v>
          </cell>
          <cell r="FO1651">
            <v>0</v>
          </cell>
        </row>
        <row r="1652">
          <cell r="A1652">
            <v>592468</v>
          </cell>
          <cell r="C1652" t="str">
            <v>Kingham, Nick</v>
          </cell>
          <cell r="Q1652" t="str">
            <v>S</v>
          </cell>
          <cell r="AJ1652">
            <v>5.6528850395968098</v>
          </cell>
          <cell r="AR1652">
            <v>47.103314377563926</v>
          </cell>
          <cell r="AS1652">
            <v>0.41173241428753626</v>
          </cell>
          <cell r="AT1652">
            <v>0.85890118692059714</v>
          </cell>
          <cell r="BE1652">
            <v>1.4877325313708871</v>
          </cell>
          <cell r="CP1652">
            <v>24.625</v>
          </cell>
          <cell r="CV1652">
            <v>92.1</v>
          </cell>
          <cell r="DA1652">
            <v>0</v>
          </cell>
          <cell r="DD1652">
            <v>1.0077728067319802</v>
          </cell>
          <cell r="FJ1652">
            <v>117.75828594390981</v>
          </cell>
          <cell r="FK1652">
            <v>0.26300000000000001</v>
          </cell>
          <cell r="FL1652">
            <v>-0.26229304238648649</v>
          </cell>
          <cell r="FO1652">
            <v>0</v>
          </cell>
        </row>
        <row r="1653">
          <cell r="A1653">
            <v>592471</v>
          </cell>
          <cell r="C1653" t="str">
            <v>Knigge, Tyler</v>
          </cell>
          <cell r="Q1653" t="str">
            <v>R</v>
          </cell>
          <cell r="AJ1653">
            <v>5.5626352771295462</v>
          </cell>
          <cell r="AR1653">
            <v>21.070217666960001</v>
          </cell>
          <cell r="AS1653">
            <v>0.17384489765330824</v>
          </cell>
          <cell r="AT1653">
            <v>0.80596292157509197</v>
          </cell>
          <cell r="BE1653">
            <v>1.1304801774623829</v>
          </cell>
          <cell r="CP1653">
            <v>27.708333333333332</v>
          </cell>
          <cell r="CV1653">
            <v>92.1</v>
          </cell>
          <cell r="DA1653">
            <v>0</v>
          </cell>
          <cell r="DD1653">
            <v>0.92161088543733927</v>
          </cell>
          <cell r="FJ1653">
            <v>52.675544167399998</v>
          </cell>
          <cell r="FK1653">
            <v>0.26300000000000001</v>
          </cell>
          <cell r="FL1653">
            <v>0.21206489530008815</v>
          </cell>
          <cell r="FO1653">
            <v>1</v>
          </cell>
        </row>
        <row r="1654">
          <cell r="A1654">
            <v>592473</v>
          </cell>
          <cell r="C1654" t="str">
            <v>Kolarek, Adam</v>
          </cell>
          <cell r="Q1654" t="str">
            <v>R</v>
          </cell>
          <cell r="AJ1654">
            <v>4.9472812937750223</v>
          </cell>
          <cell r="AR1654">
            <v>24.261846669606811</v>
          </cell>
          <cell r="AS1654">
            <v>0.31825448704933951</v>
          </cell>
          <cell r="AT1654">
            <v>0.76178662835555178</v>
          </cell>
          <cell r="BE1654">
            <v>1.3485129193056624</v>
          </cell>
          <cell r="CP1654">
            <v>27.458333333333332</v>
          </cell>
          <cell r="CV1654">
            <v>92.1</v>
          </cell>
          <cell r="DA1654">
            <v>0</v>
          </cell>
          <cell r="DD1654">
            <v>1.1127242366651375</v>
          </cell>
          <cell r="FJ1654">
            <v>60.654616674017028</v>
          </cell>
          <cell r="FK1654">
            <v>0.26300000000000001</v>
          </cell>
          <cell r="FL1654">
            <v>-0.54719339984446658</v>
          </cell>
          <cell r="FO1654">
            <v>1</v>
          </cell>
        </row>
        <row r="1655">
          <cell r="A1655">
            <v>592477</v>
          </cell>
          <cell r="C1655" t="str">
            <v>Kubitza, Austin</v>
          </cell>
          <cell r="Q1655" t="str">
            <v>S</v>
          </cell>
          <cell r="AJ1655">
            <v>6.8105115452318161</v>
          </cell>
          <cell r="AR1655">
            <v>48.07983990469063</v>
          </cell>
          <cell r="AS1655">
            <v>-0.31133489671223069</v>
          </cell>
          <cell r="AT1655">
            <v>0.58657189172396196</v>
          </cell>
          <cell r="BE1655">
            <v>1.5880192949878773</v>
          </cell>
          <cell r="CP1655">
            <v>24.625</v>
          </cell>
          <cell r="CV1655">
            <v>92.1</v>
          </cell>
          <cell r="DA1655">
            <v>0</v>
          </cell>
          <cell r="DD1655">
            <v>1.0049846876001323</v>
          </cell>
          <cell r="FJ1655">
            <v>120.19959976172656</v>
          </cell>
          <cell r="FK1655">
            <v>0.26300000000000001</v>
          </cell>
          <cell r="FL1655">
            <v>-0.30873421439267806</v>
          </cell>
          <cell r="FO1655">
            <v>0.12721946180575772</v>
          </cell>
        </row>
        <row r="1656">
          <cell r="A1656">
            <v>592480</v>
          </cell>
          <cell r="C1656" t="str">
            <v>Lakatos, Alex</v>
          </cell>
          <cell r="Q1656" t="str">
            <v>R</v>
          </cell>
          <cell r="AJ1656">
            <v>8.1098507144505465</v>
          </cell>
          <cell r="AR1656">
            <v>16.8</v>
          </cell>
          <cell r="AS1656">
            <v>-1.7399404896559363</v>
          </cell>
          <cell r="AT1656">
            <v>0.97950319182496892</v>
          </cell>
          <cell r="BE1656">
            <v>0.92869439024413836</v>
          </cell>
          <cell r="CP1656">
            <v>24.625</v>
          </cell>
          <cell r="CV1656">
            <v>92.1</v>
          </cell>
          <cell r="DA1656">
            <v>0</v>
          </cell>
          <cell r="DD1656">
            <v>0.94859685211198719</v>
          </cell>
          <cell r="FJ1656">
            <v>42</v>
          </cell>
          <cell r="FK1656">
            <v>0.26300000000000001</v>
          </cell>
          <cell r="FL1656">
            <v>0.75225631642468482</v>
          </cell>
          <cell r="FO1656">
            <v>1</v>
          </cell>
        </row>
        <row r="1657">
          <cell r="A1657">
            <v>592481</v>
          </cell>
          <cell r="C1657" t="str">
            <v>Lakind, Jared</v>
          </cell>
          <cell r="Q1657" t="str">
            <v>R</v>
          </cell>
          <cell r="AJ1657">
            <v>5.2605747024996203</v>
          </cell>
          <cell r="AR1657">
            <v>22.206765303229631</v>
          </cell>
          <cell r="AS1657">
            <v>5.9044478452532245E-2</v>
          </cell>
          <cell r="AT1657">
            <v>0.83011799526006214</v>
          </cell>
          <cell r="BE1657">
            <v>1.176028819714972</v>
          </cell>
          <cell r="CP1657">
            <v>24.291666666666668</v>
          </cell>
          <cell r="CV1657">
            <v>92.1</v>
          </cell>
          <cell r="DA1657">
            <v>0</v>
          </cell>
          <cell r="DD1657">
            <v>1.1128000850284965</v>
          </cell>
          <cell r="FJ1657">
            <v>55.516913258074077</v>
          </cell>
          <cell r="FK1657">
            <v>0.26300000000000001</v>
          </cell>
          <cell r="FL1657">
            <v>0.79341511392716213</v>
          </cell>
          <cell r="FO1657">
            <v>1</v>
          </cell>
        </row>
        <row r="1658">
          <cell r="A1658">
            <v>592485</v>
          </cell>
          <cell r="C1658" t="str">
            <v>Landazuri, Stephen</v>
          </cell>
          <cell r="Q1658" t="str">
            <v>S</v>
          </cell>
          <cell r="AJ1658">
            <v>6.0925889238533593</v>
          </cell>
          <cell r="AR1658">
            <v>44.400000000000006</v>
          </cell>
          <cell r="AS1658">
            <v>-0.19620721118861317</v>
          </cell>
          <cell r="AT1658">
            <v>0.70849432916624777</v>
          </cell>
          <cell r="BE1658">
            <v>1.0691206998545502</v>
          </cell>
          <cell r="CP1658">
            <v>24.458333333333332</v>
          </cell>
          <cell r="CV1658">
            <v>92.1</v>
          </cell>
          <cell r="DA1658">
            <v>0</v>
          </cell>
          <cell r="DD1658">
            <v>1.0128756691627026</v>
          </cell>
          <cell r="FJ1658">
            <v>111</v>
          </cell>
          <cell r="FK1658">
            <v>0.26300000000000001</v>
          </cell>
          <cell r="FL1658">
            <v>-0.42461748032744601</v>
          </cell>
          <cell r="FO1658">
            <v>0</v>
          </cell>
        </row>
        <row r="1659">
          <cell r="A1659">
            <v>592492</v>
          </cell>
          <cell r="C1659" t="str">
            <v>LeBlanc, Randy</v>
          </cell>
          <cell r="Q1659" t="str">
            <v>S</v>
          </cell>
          <cell r="AJ1659">
            <v>6.1789054514757442</v>
          </cell>
          <cell r="AR1659">
            <v>57.465342935528128</v>
          </cell>
          <cell r="AS1659">
            <v>-2.4484838966926336E-2</v>
          </cell>
          <cell r="AT1659">
            <v>0.59029493472936911</v>
          </cell>
          <cell r="BE1659">
            <v>1.2559403271813536</v>
          </cell>
          <cell r="CP1659">
            <v>24.291666666666668</v>
          </cell>
          <cell r="CV1659">
            <v>92.1</v>
          </cell>
          <cell r="DA1659">
            <v>0</v>
          </cell>
          <cell r="DD1659">
            <v>0.75528374825497446</v>
          </cell>
          <cell r="FJ1659">
            <v>143.6633573388203</v>
          </cell>
          <cell r="FK1659">
            <v>0.26300000000000001</v>
          </cell>
          <cell r="FL1659">
            <v>0.33114635601062231</v>
          </cell>
          <cell r="FO1659">
            <v>0</v>
          </cell>
        </row>
        <row r="1660">
          <cell r="A1660">
            <v>592499</v>
          </cell>
          <cell r="C1660" t="str">
            <v>Lewicki, Artie</v>
          </cell>
          <cell r="Q1660" t="str">
            <v>S</v>
          </cell>
          <cell r="AJ1660">
            <v>5.3168505818816811</v>
          </cell>
          <cell r="AR1660">
            <v>44.400000000000006</v>
          </cell>
          <cell r="AS1660">
            <v>-0.35872697994875219</v>
          </cell>
          <cell r="AT1660">
            <v>0.75335493237440376</v>
          </cell>
          <cell r="BE1660">
            <v>1.0712244784638352</v>
          </cell>
          <cell r="CP1660">
            <v>24.208333333333332</v>
          </cell>
          <cell r="CV1660">
            <v>92.1</v>
          </cell>
          <cell r="DA1660">
            <v>0</v>
          </cell>
          <cell r="DD1660">
            <v>0.96492021320631327</v>
          </cell>
          <cell r="FJ1660">
            <v>111</v>
          </cell>
          <cell r="FK1660">
            <v>0.26300000000000001</v>
          </cell>
          <cell r="FL1660">
            <v>0.1440490866446717</v>
          </cell>
          <cell r="FO1660">
            <v>0</v>
          </cell>
        </row>
        <row r="1661">
          <cell r="A1661">
            <v>592505</v>
          </cell>
          <cell r="C1661" t="str">
            <v>Lindquist, Sam</v>
          </cell>
          <cell r="Q1661" t="str">
            <v>R</v>
          </cell>
          <cell r="AJ1661">
            <v>8.2379900495319145</v>
          </cell>
          <cell r="AR1661">
            <v>16.8</v>
          </cell>
          <cell r="AS1661">
            <v>-6.9911055685647474E-3</v>
          </cell>
          <cell r="AT1661">
            <v>0.93682700608947289</v>
          </cell>
          <cell r="BE1661">
            <v>1.2527225721506565</v>
          </cell>
          <cell r="CP1661">
            <v>24.291666666666668</v>
          </cell>
          <cell r="CV1661">
            <v>92.1</v>
          </cell>
          <cell r="DA1661">
            <v>0</v>
          </cell>
          <cell r="DD1661">
            <v>1.0571413734099391</v>
          </cell>
          <cell r="FJ1661">
            <v>42</v>
          </cell>
          <cell r="FK1661">
            <v>0.26300000000000001</v>
          </cell>
          <cell r="FL1661">
            <v>1.5385176663860811</v>
          </cell>
          <cell r="FO1661">
            <v>1</v>
          </cell>
        </row>
        <row r="1662">
          <cell r="A1662">
            <v>592511</v>
          </cell>
          <cell r="C1662" t="str">
            <v>Littrell, Corey</v>
          </cell>
          <cell r="Q1662" t="str">
            <v>R</v>
          </cell>
          <cell r="AJ1662">
            <v>4.4387479243959893</v>
          </cell>
          <cell r="AR1662">
            <v>22.715148375843661</v>
          </cell>
          <cell r="AS1662">
            <v>-0.3665115995491689</v>
          </cell>
          <cell r="AT1662">
            <v>0.54702941205148781</v>
          </cell>
          <cell r="BE1662">
            <v>0.98802563167917501</v>
          </cell>
          <cell r="CP1662">
            <v>24.291666666666668</v>
          </cell>
          <cell r="CV1662">
            <v>92.1</v>
          </cell>
          <cell r="DA1662">
            <v>0</v>
          </cell>
          <cell r="DD1662">
            <v>0.91373947798854116</v>
          </cell>
          <cell r="FJ1662">
            <v>56.787870939609149</v>
          </cell>
          <cell r="FK1662">
            <v>0.26300000000000001</v>
          </cell>
          <cell r="FL1662">
            <v>0.2166413902313257</v>
          </cell>
          <cell r="FO1662">
            <v>0.58187792516326553</v>
          </cell>
        </row>
        <row r="1663">
          <cell r="A1663">
            <v>592515</v>
          </cell>
          <cell r="C1663" t="str">
            <v>Lucas, Aidan</v>
          </cell>
          <cell r="Q1663" t="str">
            <v>R</v>
          </cell>
          <cell r="AJ1663">
            <v>6.4219093666865579</v>
          </cell>
          <cell r="AR1663">
            <v>16.8</v>
          </cell>
          <cell r="AS1663">
            <v>1.2447091525659562</v>
          </cell>
          <cell r="AT1663">
            <v>0.94957427533529393</v>
          </cell>
          <cell r="BE1663">
            <v>0.85810830504973346</v>
          </cell>
          <cell r="CP1663">
            <v>28.208333333333332</v>
          </cell>
          <cell r="CV1663">
            <v>92.1</v>
          </cell>
          <cell r="DA1663">
            <v>0</v>
          </cell>
          <cell r="DD1663">
            <v>0.94984096933391571</v>
          </cell>
          <cell r="FJ1663">
            <v>42</v>
          </cell>
          <cell r="FK1663">
            <v>0.26300000000000001</v>
          </cell>
          <cell r="FL1663">
            <v>-0.39364228303777377</v>
          </cell>
          <cell r="FO1663">
            <v>1</v>
          </cell>
        </row>
        <row r="1664">
          <cell r="A1664">
            <v>592527</v>
          </cell>
          <cell r="C1664" t="str">
            <v>Mariot, Michael</v>
          </cell>
          <cell r="Q1664" t="str">
            <v>R</v>
          </cell>
          <cell r="AJ1664">
            <v>4.4643144767107747</v>
          </cell>
          <cell r="AR1664">
            <v>20.695554023025803</v>
          </cell>
          <cell r="AS1664">
            <v>6.2881130906527444E-2</v>
          </cell>
          <cell r="AT1664">
            <v>0.68604751985055656</v>
          </cell>
          <cell r="BE1664">
            <v>0.71716747475773968</v>
          </cell>
          <cell r="CP1664">
            <v>27.708333333333332</v>
          </cell>
          <cell r="CV1664">
            <v>90.943930717332123</v>
          </cell>
          <cell r="DA1664">
            <v>0.58181818181818179</v>
          </cell>
          <cell r="DD1664">
            <v>1.1807863888258299</v>
          </cell>
          <cell r="FJ1664">
            <v>51.738885057564502</v>
          </cell>
          <cell r="FK1664">
            <v>0.26300000000000001</v>
          </cell>
          <cell r="FL1664">
            <v>-0.35097979670131507</v>
          </cell>
          <cell r="FO1664">
            <v>1</v>
          </cell>
        </row>
        <row r="1665">
          <cell r="A1665">
            <v>592533</v>
          </cell>
          <cell r="C1665" t="str">
            <v>Martin, Cody</v>
          </cell>
          <cell r="Q1665" t="str">
            <v>S</v>
          </cell>
          <cell r="AJ1665">
            <v>5.1514579641603007</v>
          </cell>
          <cell r="AR1665">
            <v>61.325998080610816</v>
          </cell>
          <cell r="AS1665">
            <v>8.8322281439651137E-2</v>
          </cell>
          <cell r="AT1665">
            <v>0.37881319526212381</v>
          </cell>
          <cell r="BE1665">
            <v>0.8797316906683782</v>
          </cell>
          <cell r="CP1665">
            <v>26.791666666666668</v>
          </cell>
          <cell r="CV1665">
            <v>87.618282250688424</v>
          </cell>
          <cell r="DA1665">
            <v>0.24646666666666667</v>
          </cell>
          <cell r="DD1665">
            <v>1.1013573476059642</v>
          </cell>
          <cell r="FJ1665">
            <v>153.31499520152704</v>
          </cell>
          <cell r="FK1665">
            <v>0.26321481755376086</v>
          </cell>
          <cell r="FL1665">
            <v>0.12885982132862786</v>
          </cell>
          <cell r="FO1665">
            <v>0</v>
          </cell>
        </row>
        <row r="1666">
          <cell r="A1666">
            <v>592536</v>
          </cell>
          <cell r="C1666" t="str">
            <v>Masek, Trey</v>
          </cell>
          <cell r="Q1666" t="str">
            <v>R</v>
          </cell>
          <cell r="AJ1666">
            <v>8.3320505308527046</v>
          </cell>
          <cell r="AR1666">
            <v>16.8</v>
          </cell>
          <cell r="AS1666">
            <v>0.9577622025891761</v>
          </cell>
          <cell r="AT1666">
            <v>0.95679268715827448</v>
          </cell>
          <cell r="BE1666">
            <v>0.95054866125149562</v>
          </cell>
          <cell r="CP1666">
            <v>24.458333333333332</v>
          </cell>
          <cell r="CV1666">
            <v>92.1</v>
          </cell>
          <cell r="DA1666">
            <v>0</v>
          </cell>
          <cell r="DD1666">
            <v>1.4018802282412899</v>
          </cell>
          <cell r="FJ1666">
            <v>42</v>
          </cell>
          <cell r="FK1666">
            <v>0.26300000000000001</v>
          </cell>
          <cell r="FL1666">
            <v>-0.93230556692751798</v>
          </cell>
          <cell r="FO1666">
            <v>1</v>
          </cell>
        </row>
        <row r="1667">
          <cell r="A1667">
            <v>592543</v>
          </cell>
          <cell r="C1667" t="str">
            <v>McCarthy, Mike</v>
          </cell>
          <cell r="Q1667" t="str">
            <v>S</v>
          </cell>
          <cell r="AJ1667">
            <v>7.0396234340488535</v>
          </cell>
          <cell r="AR1667">
            <v>46.527070312100861</v>
          </cell>
          <cell r="AS1667">
            <v>1.3854472065962589E-2</v>
          </cell>
          <cell r="AT1667">
            <v>0.80712155827394683</v>
          </cell>
          <cell r="BE1667">
            <v>0.55945438719697005</v>
          </cell>
          <cell r="CP1667">
            <v>28.625</v>
          </cell>
          <cell r="CV1667">
            <v>92.1</v>
          </cell>
          <cell r="DA1667">
            <v>0</v>
          </cell>
          <cell r="DD1667">
            <v>0.82310579072374457</v>
          </cell>
          <cell r="FJ1667">
            <v>116.31767578025215</v>
          </cell>
          <cell r="FK1667">
            <v>0.26300000000000001</v>
          </cell>
          <cell r="FL1667">
            <v>-8.7696689505401076E-2</v>
          </cell>
          <cell r="FO1667">
            <v>0</v>
          </cell>
        </row>
        <row r="1668">
          <cell r="A1668">
            <v>592544</v>
          </cell>
          <cell r="C1668" t="str">
            <v>McCrummen, Jerad</v>
          </cell>
          <cell r="Q1668" t="str">
            <v>R</v>
          </cell>
          <cell r="AJ1668">
            <v>6.0317417399694175</v>
          </cell>
          <cell r="AR1668">
            <v>17.061084333626667</v>
          </cell>
          <cell r="AS1668">
            <v>7.8378526388271724E-2</v>
          </cell>
          <cell r="AT1668">
            <v>0.86772935752919123</v>
          </cell>
          <cell r="BE1668">
            <v>1.211440801750175</v>
          </cell>
          <cell r="CP1668">
            <v>25.791666666666668</v>
          </cell>
          <cell r="CV1668">
            <v>92.1</v>
          </cell>
          <cell r="DA1668">
            <v>0</v>
          </cell>
          <cell r="DD1668">
            <v>0.87239499178273028</v>
          </cell>
          <cell r="FJ1668">
            <v>42.652710834066667</v>
          </cell>
          <cell r="FK1668">
            <v>0.26300000000000001</v>
          </cell>
          <cell r="FL1668">
            <v>0.57956824548200259</v>
          </cell>
          <cell r="FO1668">
            <v>1</v>
          </cell>
        </row>
        <row r="1669">
          <cell r="A1669">
            <v>592547</v>
          </cell>
          <cell r="C1669" t="str">
            <v>McGuire, Deck</v>
          </cell>
          <cell r="Q1669" t="str">
            <v>S</v>
          </cell>
          <cell r="AJ1669">
            <v>5.4047722833243688</v>
          </cell>
          <cell r="AR1669">
            <v>55.610387744242864</v>
          </cell>
          <cell r="AS1669">
            <v>-0.4389485231523178</v>
          </cell>
          <cell r="AT1669">
            <v>0.51968377947618971</v>
          </cell>
          <cell r="BE1669">
            <v>0.8735505293070408</v>
          </cell>
          <cell r="CP1669">
            <v>27.041666666666668</v>
          </cell>
          <cell r="CV1669">
            <v>92.1</v>
          </cell>
          <cell r="DA1669">
            <v>0</v>
          </cell>
          <cell r="DD1669">
            <v>0.91917655894715899</v>
          </cell>
          <cell r="FJ1669">
            <v>139.02596936060715</v>
          </cell>
          <cell r="FK1669">
            <v>0.26300000000000001</v>
          </cell>
          <cell r="FL1669">
            <v>-0.25999659257562513</v>
          </cell>
          <cell r="FO1669">
            <v>0</v>
          </cell>
        </row>
        <row r="1670">
          <cell r="A1670">
            <v>592558</v>
          </cell>
          <cell r="C1670" t="str">
            <v>Minnis, Albert</v>
          </cell>
          <cell r="Q1670" t="str">
            <v>R</v>
          </cell>
          <cell r="AJ1670">
            <v>5.8268701306635755</v>
          </cell>
          <cell r="AR1670">
            <v>18.281013030933334</v>
          </cell>
          <cell r="AS1670">
            <v>-0.36675202847140237</v>
          </cell>
          <cell r="AT1670">
            <v>0.63732590515360377</v>
          </cell>
          <cell r="BE1670">
            <v>1.0567497983879117</v>
          </cell>
          <cell r="CP1670">
            <v>24.625</v>
          </cell>
          <cell r="CV1670">
            <v>92.1</v>
          </cell>
          <cell r="DA1670">
            <v>0</v>
          </cell>
          <cell r="DD1670">
            <v>0.81847406048690985</v>
          </cell>
          <cell r="FJ1670">
            <v>45.702532577333336</v>
          </cell>
          <cell r="FK1670">
            <v>0.26300000000000001</v>
          </cell>
          <cell r="FL1670">
            <v>0.40289915133608373</v>
          </cell>
          <cell r="FO1670">
            <v>1</v>
          </cell>
        </row>
        <row r="1671">
          <cell r="A1671">
            <v>592559</v>
          </cell>
          <cell r="C1671" t="str">
            <v>Mitchell, Andrew</v>
          </cell>
          <cell r="Q1671" t="str">
            <v>R</v>
          </cell>
          <cell r="AJ1671">
            <v>7.1286126535830565</v>
          </cell>
          <cell r="AR1671">
            <v>16.8</v>
          </cell>
          <cell r="AS1671">
            <v>-9.6216724731190209E-2</v>
          </cell>
          <cell r="AT1671">
            <v>0.83742768104644916</v>
          </cell>
          <cell r="BE1671">
            <v>0.78579024557278354</v>
          </cell>
          <cell r="CP1671">
            <v>24.625</v>
          </cell>
          <cell r="CV1671">
            <v>92.1</v>
          </cell>
          <cell r="DA1671">
            <v>0</v>
          </cell>
          <cell r="DD1671">
            <v>1.4115489685174021</v>
          </cell>
          <cell r="FJ1671">
            <v>42</v>
          </cell>
          <cell r="FK1671">
            <v>0.26300000000000001</v>
          </cell>
          <cell r="FL1671">
            <v>0.28944356805163812</v>
          </cell>
          <cell r="FO1671">
            <v>0.50956785777506841</v>
          </cell>
        </row>
        <row r="1672">
          <cell r="A1672">
            <v>592560</v>
          </cell>
          <cell r="C1672" t="str">
            <v>Mitchell, Bret</v>
          </cell>
          <cell r="Q1672" t="str">
            <v>R</v>
          </cell>
          <cell r="AJ1672">
            <v>5.8310935559658539</v>
          </cell>
          <cell r="AR1672">
            <v>16.8</v>
          </cell>
          <cell r="AS1672">
            <v>9.1836762202911024E-2</v>
          </cell>
          <cell r="AT1672">
            <v>0.92017237095305404</v>
          </cell>
          <cell r="BE1672">
            <v>0.96400029518121466</v>
          </cell>
          <cell r="CP1672">
            <v>27.541666666666668</v>
          </cell>
          <cell r="CV1672">
            <v>92.1</v>
          </cell>
          <cell r="DA1672">
            <v>0</v>
          </cell>
          <cell r="DD1672">
            <v>1.2760997548384487</v>
          </cell>
          <cell r="FJ1672">
            <v>42</v>
          </cell>
          <cell r="FK1672">
            <v>0.26300000000000001</v>
          </cell>
          <cell r="FL1672">
            <v>0.40855552105597021</v>
          </cell>
          <cell r="FO1672">
            <v>1</v>
          </cell>
        </row>
        <row r="1673">
          <cell r="A1673">
            <v>592563</v>
          </cell>
          <cell r="C1673" t="str">
            <v>Montanez, Josue</v>
          </cell>
          <cell r="Q1673" t="str">
            <v>S</v>
          </cell>
          <cell r="AJ1673">
            <v>6.9275943611025088</v>
          </cell>
          <cell r="AR1673">
            <v>44.400000000000006</v>
          </cell>
          <cell r="AS1673">
            <v>-0.67393946117080006</v>
          </cell>
          <cell r="AT1673">
            <v>0.81443934269035312</v>
          </cell>
          <cell r="BE1673">
            <v>1.0901786646002656</v>
          </cell>
          <cell r="CP1673">
            <v>24.458333333333332</v>
          </cell>
          <cell r="CV1673">
            <v>92.1</v>
          </cell>
          <cell r="DA1673">
            <v>0</v>
          </cell>
          <cell r="DD1673">
            <v>0.96969545500700149</v>
          </cell>
          <cell r="FJ1673">
            <v>111</v>
          </cell>
          <cell r="FK1673">
            <v>0.26300000000000001</v>
          </cell>
          <cell r="FL1673">
            <v>-0.84792216185227043</v>
          </cell>
          <cell r="FO1673">
            <v>0.43700709333872179</v>
          </cell>
        </row>
        <row r="1674">
          <cell r="A1674">
            <v>592570</v>
          </cell>
          <cell r="C1674" t="str">
            <v>Morris, Akeel</v>
          </cell>
          <cell r="Q1674" t="str">
            <v>R</v>
          </cell>
          <cell r="AJ1674">
            <v>4.3578864780088677</v>
          </cell>
          <cell r="AR1674">
            <v>22.736829310325902</v>
          </cell>
          <cell r="AS1674">
            <v>-0.23750541641973194</v>
          </cell>
          <cell r="AT1674">
            <v>0.50183456973665441</v>
          </cell>
          <cell r="BE1674">
            <v>1.0356831678879246</v>
          </cell>
          <cell r="CP1674">
            <v>23.625</v>
          </cell>
          <cell r="CV1674">
            <v>91.230940019183535</v>
          </cell>
          <cell r="DA1674">
            <v>1.2123232323232324E-2</v>
          </cell>
          <cell r="DD1674">
            <v>1.4095551587233535</v>
          </cell>
          <cell r="FJ1674">
            <v>56.842073275814755</v>
          </cell>
          <cell r="FK1674">
            <v>0.26300000000000001</v>
          </cell>
          <cell r="FL1674">
            <v>0.3410045792213609</v>
          </cell>
          <cell r="FO1674">
            <v>1</v>
          </cell>
        </row>
        <row r="1675">
          <cell r="A1675">
            <v>592573</v>
          </cell>
          <cell r="C1675" t="str">
            <v>Mueller, Josh</v>
          </cell>
          <cell r="Q1675" t="str">
            <v>R</v>
          </cell>
          <cell r="AJ1675">
            <v>6.7254055297187101</v>
          </cell>
          <cell r="AR1675">
            <v>16.8</v>
          </cell>
          <cell r="AS1675">
            <v>1.724119162233928</v>
          </cell>
          <cell r="AT1675">
            <v>0.95319002054892221</v>
          </cell>
          <cell r="BE1675">
            <v>1.085175004392712</v>
          </cell>
          <cell r="CP1675">
            <v>27.458333333333332</v>
          </cell>
          <cell r="CV1675">
            <v>92.1</v>
          </cell>
          <cell r="DA1675">
            <v>0</v>
          </cell>
          <cell r="DD1675">
            <v>1.2539871499894049</v>
          </cell>
          <cell r="FJ1675">
            <v>42</v>
          </cell>
          <cell r="FK1675">
            <v>0.26300000000000001</v>
          </cell>
          <cell r="FL1675">
            <v>0.49503182085634678</v>
          </cell>
          <cell r="FO1675">
            <v>1</v>
          </cell>
        </row>
        <row r="1676">
          <cell r="A1676">
            <v>592575</v>
          </cell>
          <cell r="C1676" t="str">
            <v>Mulholland, Casey</v>
          </cell>
          <cell r="Q1676" t="str">
            <v>R</v>
          </cell>
          <cell r="AJ1676">
            <v>7.3997964846052211</v>
          </cell>
          <cell r="AR1676">
            <v>16.8</v>
          </cell>
          <cell r="AS1676">
            <v>-0.40735185266459167</v>
          </cell>
          <cell r="AT1676">
            <v>0.97385769930809574</v>
          </cell>
          <cell r="BE1676">
            <v>0.88397592164829308</v>
          </cell>
          <cell r="CP1676">
            <v>24.541666666666668</v>
          </cell>
          <cell r="CV1676">
            <v>92.1</v>
          </cell>
          <cell r="DA1676">
            <v>0</v>
          </cell>
          <cell r="DD1676">
            <v>1.5396714876324058</v>
          </cell>
          <cell r="FJ1676">
            <v>42</v>
          </cell>
          <cell r="FK1676">
            <v>0.26300000000000001</v>
          </cell>
          <cell r="FL1676">
            <v>2.5159954654753447</v>
          </cell>
          <cell r="FO1676">
            <v>1</v>
          </cell>
        </row>
        <row r="1677">
          <cell r="A1677">
            <v>592580</v>
          </cell>
          <cell r="C1677" t="str">
            <v>Murphy, Griffin</v>
          </cell>
          <cell r="Q1677" t="str">
            <v>R</v>
          </cell>
          <cell r="AJ1677">
            <v>5.7990139538770968</v>
          </cell>
          <cell r="AR1677">
            <v>18.461001481481485</v>
          </cell>
          <cell r="AS1677">
            <v>-0.39120802621128498</v>
          </cell>
          <cell r="AT1677">
            <v>0.76343449540517971</v>
          </cell>
          <cell r="BE1677">
            <v>1.1964926003403156</v>
          </cell>
          <cell r="CP1677">
            <v>25.458333333333332</v>
          </cell>
          <cell r="CV1677">
            <v>92.1</v>
          </cell>
          <cell r="DA1677">
            <v>0</v>
          </cell>
          <cell r="DD1677">
            <v>1.0334573566424838</v>
          </cell>
          <cell r="FJ1677">
            <v>46.152503703703708</v>
          </cell>
          <cell r="FK1677">
            <v>0.26300000000000001</v>
          </cell>
          <cell r="FL1677">
            <v>5.578326551210832E-2</v>
          </cell>
          <cell r="FO1677">
            <v>1</v>
          </cell>
        </row>
        <row r="1678">
          <cell r="A1678">
            <v>592593</v>
          </cell>
          <cell r="C1678" t="str">
            <v>Nicolino, Justin</v>
          </cell>
          <cell r="Q1678" t="str">
            <v>S</v>
          </cell>
          <cell r="AJ1678">
            <v>5.1008052410318285</v>
          </cell>
          <cell r="AR1678">
            <v>66.355790846751972</v>
          </cell>
          <cell r="AS1678">
            <v>0.40349218343975535</v>
          </cell>
          <cell r="AT1678">
            <v>0.60215921051751864</v>
          </cell>
          <cell r="BE1678">
            <v>1.3538451495485999</v>
          </cell>
          <cell r="CP1678">
            <v>24.625</v>
          </cell>
          <cell r="CV1678">
            <v>90.44363824176915</v>
          </cell>
          <cell r="DA1678">
            <v>0.8404060606060606</v>
          </cell>
          <cell r="DD1678">
            <v>0.72817726442058506</v>
          </cell>
          <cell r="FJ1678">
            <v>165.20972105555558</v>
          </cell>
          <cell r="FK1678">
            <v>0.24751776012497048</v>
          </cell>
          <cell r="FL1678">
            <v>0.25093147316048137</v>
          </cell>
          <cell r="FO1678">
            <v>0</v>
          </cell>
        </row>
        <row r="1679">
          <cell r="A1679">
            <v>592594</v>
          </cell>
          <cell r="C1679" t="str">
            <v>Nielsen, Trey</v>
          </cell>
          <cell r="Q1679" t="str">
            <v>S</v>
          </cell>
          <cell r="AJ1679">
            <v>6.7923182478947925</v>
          </cell>
          <cell r="AR1679">
            <v>53.00749965</v>
          </cell>
          <cell r="AS1679">
            <v>0.60527234477054059</v>
          </cell>
          <cell r="AT1679">
            <v>0.82517797424982553</v>
          </cell>
          <cell r="BE1679">
            <v>0.94932822071965794</v>
          </cell>
          <cell r="CP1679">
            <v>24.791666666666668</v>
          </cell>
          <cell r="CV1679">
            <v>92.1</v>
          </cell>
          <cell r="DA1679">
            <v>0</v>
          </cell>
          <cell r="DD1679">
            <v>0.96518232880026089</v>
          </cell>
          <cell r="FJ1679">
            <v>132.518749125</v>
          </cell>
          <cell r="FK1679">
            <v>0.26300000000000001</v>
          </cell>
          <cell r="FL1679">
            <v>7.030727181243511E-2</v>
          </cell>
          <cell r="FO1679">
            <v>0</v>
          </cell>
        </row>
        <row r="1680">
          <cell r="A1680">
            <v>592602</v>
          </cell>
          <cell r="C1680" t="str">
            <v>Nygren, James</v>
          </cell>
          <cell r="Q1680" t="str">
            <v>R</v>
          </cell>
          <cell r="AJ1680">
            <v>5.365288679158235</v>
          </cell>
          <cell r="AR1680">
            <v>16.8</v>
          </cell>
          <cell r="AS1680">
            <v>-8.3073468780923421E-2</v>
          </cell>
          <cell r="AT1680">
            <v>0.73198123769492773</v>
          </cell>
          <cell r="BE1680">
            <v>0.89656324027620882</v>
          </cell>
          <cell r="CP1680">
            <v>27.291666666666668</v>
          </cell>
          <cell r="CV1680">
            <v>92.1</v>
          </cell>
          <cell r="DA1680">
            <v>0</v>
          </cell>
          <cell r="DD1680">
            <v>0.74607302258294195</v>
          </cell>
          <cell r="FJ1680">
            <v>42</v>
          </cell>
          <cell r="FK1680">
            <v>0.26300000000000001</v>
          </cell>
          <cell r="FL1680">
            <v>0.15341007950724733</v>
          </cell>
          <cell r="FO1680">
            <v>1</v>
          </cell>
        </row>
        <row r="1681">
          <cell r="A1681">
            <v>592612</v>
          </cell>
          <cell r="C1681" t="str">
            <v>Osich, Josh</v>
          </cell>
          <cell r="Q1681" t="str">
            <v>R</v>
          </cell>
          <cell r="AJ1681">
            <v>4.3057267906692811</v>
          </cell>
          <cell r="AR1681">
            <v>19.815568757880001</v>
          </cell>
          <cell r="AS1681">
            <v>-0.34338662422774557</v>
          </cell>
          <cell r="AT1681">
            <v>0.60747334666097674</v>
          </cell>
          <cell r="BE1681">
            <v>1.182848948652528</v>
          </cell>
          <cell r="CP1681">
            <v>27.791666666666668</v>
          </cell>
          <cell r="CV1681">
            <v>95.996105064010223</v>
          </cell>
          <cell r="DA1681">
            <v>1.0606040404040402</v>
          </cell>
          <cell r="DD1681">
            <v>0.9811656772959767</v>
          </cell>
          <cell r="FJ1681">
            <v>49.538921894699996</v>
          </cell>
          <cell r="FK1681">
            <v>0.26289039740947895</v>
          </cell>
          <cell r="FL1681">
            <v>0.13572993111123646</v>
          </cell>
          <cell r="FO1681">
            <v>1</v>
          </cell>
        </row>
        <row r="1682">
          <cell r="A1682">
            <v>592614</v>
          </cell>
          <cell r="C1682" t="str">
            <v>Overton, Dillon</v>
          </cell>
          <cell r="Q1682" t="str">
            <v>S</v>
          </cell>
          <cell r="AJ1682">
            <v>5.6935097053042645</v>
          </cell>
          <cell r="AR1682">
            <v>57.538345540963327</v>
          </cell>
          <cell r="AS1682">
            <v>-0.19961712234598492</v>
          </cell>
          <cell r="AT1682">
            <v>0.48647236542983063</v>
          </cell>
          <cell r="BE1682">
            <v>0.75074137680599895</v>
          </cell>
          <cell r="CP1682">
            <v>24.875</v>
          </cell>
          <cell r="CV1682">
            <v>89.695541201614816</v>
          </cell>
          <cell r="DA1682">
            <v>0.12929090909090907</v>
          </cell>
          <cell r="DD1682">
            <v>1.0303751563752237</v>
          </cell>
          <cell r="FJ1682">
            <v>143.84586385240831</v>
          </cell>
          <cell r="FK1682">
            <v>0.26300000000000001</v>
          </cell>
          <cell r="FL1682">
            <v>0.46566050050763169</v>
          </cell>
          <cell r="FO1682">
            <v>0</v>
          </cell>
        </row>
        <row r="1683">
          <cell r="A1683">
            <v>592615</v>
          </cell>
          <cell r="C1683" t="str">
            <v>Packrall, Preston</v>
          </cell>
          <cell r="Q1683" t="str">
            <v>S</v>
          </cell>
          <cell r="AJ1683">
            <v>7.4624509781885005</v>
          </cell>
          <cell r="AR1683">
            <v>44.400000000000006</v>
          </cell>
          <cell r="AS1683">
            <v>-1.4049527259902463</v>
          </cell>
          <cell r="AT1683">
            <v>0.95273655857055328</v>
          </cell>
          <cell r="BE1683">
            <v>0.89878724236154184</v>
          </cell>
          <cell r="CP1683">
            <v>24.708333333333332</v>
          </cell>
          <cell r="CV1683">
            <v>92.1</v>
          </cell>
          <cell r="DA1683">
            <v>0</v>
          </cell>
          <cell r="DD1683">
            <v>0.74793875731627035</v>
          </cell>
          <cell r="FJ1683">
            <v>111</v>
          </cell>
          <cell r="FK1683">
            <v>0.26300000000000001</v>
          </cell>
          <cell r="FL1683">
            <v>-0.84441068670538588</v>
          </cell>
          <cell r="FO1683">
            <v>0.26712327078251041</v>
          </cell>
        </row>
        <row r="1684">
          <cell r="A1684">
            <v>592617</v>
          </cell>
          <cell r="C1684" t="str">
            <v>Painton, Tyler</v>
          </cell>
          <cell r="Q1684" t="str">
            <v>R</v>
          </cell>
          <cell r="AJ1684">
            <v>8.9524941444493855</v>
          </cell>
          <cell r="AR1684">
            <v>16.8</v>
          </cell>
          <cell r="AS1684">
            <v>1.1324878815443242</v>
          </cell>
          <cell r="AT1684">
            <v>0.91182842024201172</v>
          </cell>
          <cell r="BE1684">
            <v>1.0047991591029721</v>
          </cell>
          <cell r="CP1684">
            <v>24.375</v>
          </cell>
          <cell r="CV1684">
            <v>92.1</v>
          </cell>
          <cell r="DA1684">
            <v>0</v>
          </cell>
          <cell r="DD1684">
            <v>1.0540801433999472</v>
          </cell>
          <cell r="FJ1684">
            <v>42</v>
          </cell>
          <cell r="FK1684">
            <v>0.26300000000000001</v>
          </cell>
          <cell r="FL1684">
            <v>0.10747219480026071</v>
          </cell>
          <cell r="FO1684">
            <v>1</v>
          </cell>
        </row>
        <row r="1685">
          <cell r="A1685">
            <v>592630</v>
          </cell>
          <cell r="C1685" t="str">
            <v>Pena, Ronald</v>
          </cell>
          <cell r="Q1685" t="str">
            <v>R</v>
          </cell>
          <cell r="AJ1685">
            <v>7.259745866971322</v>
          </cell>
          <cell r="AR1685">
            <v>16.8</v>
          </cell>
          <cell r="AS1685">
            <v>0.35150336526622239</v>
          </cell>
          <cell r="AT1685">
            <v>0.92489533287569892</v>
          </cell>
          <cell r="BE1685">
            <v>0.97801653460252747</v>
          </cell>
          <cell r="CP1685">
            <v>24.791666666666668</v>
          </cell>
          <cell r="CV1685">
            <v>92.1</v>
          </cell>
          <cell r="DA1685">
            <v>0</v>
          </cell>
          <cell r="DD1685">
            <v>0.79008965990130453</v>
          </cell>
          <cell r="FJ1685">
            <v>42</v>
          </cell>
          <cell r="FK1685">
            <v>0.26300000000000001</v>
          </cell>
          <cell r="FL1685">
            <v>0.52666500042524966</v>
          </cell>
          <cell r="FO1685">
            <v>0.63144591061632283</v>
          </cell>
        </row>
        <row r="1686">
          <cell r="A1686">
            <v>592631</v>
          </cell>
          <cell r="C1686" t="str">
            <v>Pennell, Ryan</v>
          </cell>
          <cell r="Q1686" t="str">
            <v>R</v>
          </cell>
          <cell r="AJ1686">
            <v>7.1535887915675698</v>
          </cell>
          <cell r="AR1686">
            <v>16.8</v>
          </cell>
          <cell r="AS1686">
            <v>-1.9571599017015548</v>
          </cell>
          <cell r="AT1686">
            <v>0.83249316918985228</v>
          </cell>
          <cell r="BE1686">
            <v>0.79334827344779246</v>
          </cell>
          <cell r="CP1686">
            <v>23.958333333333332</v>
          </cell>
          <cell r="CV1686">
            <v>92.1</v>
          </cell>
          <cell r="DA1686">
            <v>0</v>
          </cell>
          <cell r="DD1686">
            <v>0.95844305729356727</v>
          </cell>
          <cell r="FJ1686">
            <v>42</v>
          </cell>
          <cell r="FK1686">
            <v>0.26300000000000001</v>
          </cell>
          <cell r="FL1686">
            <v>-0.38038620654155508</v>
          </cell>
          <cell r="FO1686">
            <v>1</v>
          </cell>
        </row>
        <row r="1687">
          <cell r="A1687">
            <v>592644</v>
          </cell>
          <cell r="C1687" t="str">
            <v>Plutko, Adam</v>
          </cell>
          <cell r="Q1687" t="str">
            <v>S</v>
          </cell>
          <cell r="AJ1687">
            <v>4.8379011158651064</v>
          </cell>
          <cell r="AR1687">
            <v>119.71720579160102</v>
          </cell>
          <cell r="AS1687">
            <v>0.25748629566467157</v>
          </cell>
          <cell r="AT1687">
            <v>0.76209893685280716</v>
          </cell>
          <cell r="BE1687">
            <v>0.64297608294409125</v>
          </cell>
          <cell r="CP1687">
            <v>24.708333333333332</v>
          </cell>
          <cell r="CV1687">
            <v>92.1</v>
          </cell>
          <cell r="DA1687">
            <v>0</v>
          </cell>
          <cell r="DD1687">
            <v>0.96312821680670813</v>
          </cell>
          <cell r="FJ1687">
            <v>165.37643951219138</v>
          </cell>
          <cell r="FK1687">
            <v>0.26300000000000001</v>
          </cell>
          <cell r="FL1687">
            <v>-0.10071155198937518</v>
          </cell>
          <cell r="FO1687">
            <v>0</v>
          </cell>
        </row>
        <row r="1688">
          <cell r="A1688">
            <v>592662</v>
          </cell>
          <cell r="C1688" t="str">
            <v>Ray, Robbie</v>
          </cell>
          <cell r="Q1688" t="str">
            <v>S</v>
          </cell>
          <cell r="AJ1688">
            <v>4.0050763652282626</v>
          </cell>
          <cell r="AR1688">
            <v>155.94708473641975</v>
          </cell>
          <cell r="AS1688">
            <v>-0.52795389888627231</v>
          </cell>
          <cell r="AT1688">
            <v>0.51975873872195999</v>
          </cell>
          <cell r="BE1688">
            <v>1.1771958735206489</v>
          </cell>
          <cell r="CP1688">
            <v>24.708333333333332</v>
          </cell>
          <cell r="CV1688">
            <v>95.366204504682429</v>
          </cell>
          <cell r="DA1688">
            <v>1.7535333333333334</v>
          </cell>
          <cell r="DD1688">
            <v>1.1503061223892865</v>
          </cell>
          <cell r="FJ1688">
            <v>155.94708473641975</v>
          </cell>
          <cell r="FK1688">
            <v>0.2757186009536845</v>
          </cell>
          <cell r="FL1688">
            <v>0.1063348612923062</v>
          </cell>
          <cell r="FO1688">
            <v>0</v>
          </cell>
        </row>
        <row r="1689">
          <cell r="A1689">
            <v>592665</v>
          </cell>
          <cell r="C1689" t="str">
            <v>Reed, Addison</v>
          </cell>
          <cell r="Q1689" t="str">
            <v>R</v>
          </cell>
          <cell r="AJ1689">
            <v>3.4355744316039787</v>
          </cell>
          <cell r="AR1689">
            <v>62.401196886518463</v>
          </cell>
          <cell r="AS1689">
            <v>0.39712254917823031</v>
          </cell>
          <cell r="AT1689">
            <v>0.6667925828281217</v>
          </cell>
          <cell r="BE1689">
            <v>1.0980437356299846</v>
          </cell>
          <cell r="CP1689">
            <v>27.541666666666668</v>
          </cell>
          <cell r="CV1689">
            <v>91.030635689997453</v>
          </cell>
          <cell r="DA1689">
            <v>5.5333313131313133</v>
          </cell>
          <cell r="DD1689">
            <v>1.2441017744427456</v>
          </cell>
          <cell r="FJ1689">
            <v>62.401196886518463</v>
          </cell>
          <cell r="FK1689">
            <v>0.26252183276962304</v>
          </cell>
          <cell r="FL1689">
            <v>2.2353214310973361E-2</v>
          </cell>
          <cell r="FO1689">
            <v>1</v>
          </cell>
        </row>
        <row r="1690">
          <cell r="A1690">
            <v>592666</v>
          </cell>
          <cell r="C1690" t="str">
            <v>Reed, Austin</v>
          </cell>
          <cell r="Q1690" t="str">
            <v>R</v>
          </cell>
          <cell r="AJ1690">
            <v>6.6598223068625728</v>
          </cell>
          <cell r="AR1690">
            <v>16.8</v>
          </cell>
          <cell r="AS1690">
            <v>0.36143726821117306</v>
          </cell>
          <cell r="AT1690">
            <v>0.93958408714608721</v>
          </cell>
          <cell r="BE1690">
            <v>1.4569878866525101</v>
          </cell>
          <cell r="CP1690">
            <v>24.708333333333332</v>
          </cell>
          <cell r="CV1690">
            <v>92.1</v>
          </cell>
          <cell r="DA1690">
            <v>0</v>
          </cell>
          <cell r="DD1690">
            <v>1.0414966555102843</v>
          </cell>
          <cell r="FJ1690">
            <v>42</v>
          </cell>
          <cell r="FK1690">
            <v>0.26300000000000001</v>
          </cell>
          <cell r="FL1690">
            <v>0.26658298479886172</v>
          </cell>
          <cell r="FO1690">
            <v>1</v>
          </cell>
        </row>
        <row r="1691">
          <cell r="A1691">
            <v>592670</v>
          </cell>
          <cell r="C1691" t="str">
            <v>Reyes, Jimmy</v>
          </cell>
          <cell r="Q1691" t="str">
            <v>R</v>
          </cell>
          <cell r="AJ1691">
            <v>4.9239040866834598</v>
          </cell>
          <cell r="AR1691">
            <v>21.929561598894306</v>
          </cell>
          <cell r="AS1691">
            <v>0.17209904499270448</v>
          </cell>
          <cell r="AT1691">
            <v>0.77599258162300822</v>
          </cell>
          <cell r="BE1691">
            <v>0.78059435066429439</v>
          </cell>
          <cell r="CP1691">
            <v>27.291666666666668</v>
          </cell>
          <cell r="CV1691">
            <v>92.1</v>
          </cell>
          <cell r="DA1691">
            <v>0</v>
          </cell>
          <cell r="DD1691">
            <v>0.8697085898403929</v>
          </cell>
          <cell r="FJ1691">
            <v>54.82390399723576</v>
          </cell>
          <cell r="FK1691">
            <v>0.26300000000000001</v>
          </cell>
          <cell r="FL1691">
            <v>-0.20123140299794789</v>
          </cell>
          <cell r="FO1691">
            <v>1</v>
          </cell>
        </row>
        <row r="1692">
          <cell r="A1692">
            <v>592677</v>
          </cell>
          <cell r="C1692" t="str">
            <v>Riefenhauser, C.J.</v>
          </cell>
          <cell r="Q1692" t="str">
            <v>R</v>
          </cell>
          <cell r="AJ1692">
            <v>4.5881182850312907</v>
          </cell>
          <cell r="AR1692">
            <v>19.491124754619261</v>
          </cell>
          <cell r="AS1692">
            <v>1.0797391410308053</v>
          </cell>
          <cell r="AT1692">
            <v>0.54863159801849248</v>
          </cell>
          <cell r="BE1692">
            <v>1.0360462980059679</v>
          </cell>
          <cell r="CP1692">
            <v>26.458333333333332</v>
          </cell>
          <cell r="CV1692">
            <v>89.269012747088382</v>
          </cell>
          <cell r="DA1692">
            <v>0.36363636363636365</v>
          </cell>
          <cell r="DD1692">
            <v>1.0570922059703385</v>
          </cell>
          <cell r="FJ1692">
            <v>48.727811886548146</v>
          </cell>
          <cell r="FK1692">
            <v>0.26300000000000001</v>
          </cell>
          <cell r="FL1692">
            <v>-0.37320272321686671</v>
          </cell>
          <cell r="FO1692">
            <v>1</v>
          </cell>
        </row>
        <row r="1693">
          <cell r="A1693">
            <v>592681</v>
          </cell>
          <cell r="C1693" t="str">
            <v>Rizzotti, Tony</v>
          </cell>
          <cell r="Q1693" t="str">
            <v>R</v>
          </cell>
          <cell r="AJ1693">
            <v>6.7156822896369235</v>
          </cell>
          <cell r="AR1693">
            <v>16.972864189108837</v>
          </cell>
          <cell r="AS1693">
            <v>-0.54566254271109615</v>
          </cell>
          <cell r="AT1693">
            <v>0.79728221419295386</v>
          </cell>
          <cell r="BE1693">
            <v>1.0535835302582484</v>
          </cell>
          <cell r="CP1693">
            <v>24.208333333333332</v>
          </cell>
          <cell r="CV1693">
            <v>92.1</v>
          </cell>
          <cell r="DA1693">
            <v>0</v>
          </cell>
          <cell r="DD1693">
            <v>1.0848176598494825</v>
          </cell>
          <cell r="FJ1693">
            <v>42.43216047277209</v>
          </cell>
          <cell r="FK1693">
            <v>0.26300000000000001</v>
          </cell>
          <cell r="FL1693">
            <v>0.32040638233067298</v>
          </cell>
          <cell r="FO1693">
            <v>1</v>
          </cell>
        </row>
        <row r="1694">
          <cell r="A1694">
            <v>592684</v>
          </cell>
          <cell r="C1694" t="str">
            <v>Robertshaw, Britt</v>
          </cell>
          <cell r="Q1694" t="str">
            <v>R</v>
          </cell>
          <cell r="AJ1694">
            <v>4.9644120780469869</v>
          </cell>
          <cell r="AR1694">
            <v>16.8</v>
          </cell>
          <cell r="AS1694">
            <v>-1.4390244361321018</v>
          </cell>
          <cell r="AT1694">
            <v>0.89271080065904118</v>
          </cell>
          <cell r="BE1694">
            <v>1.442975825199998</v>
          </cell>
          <cell r="CP1694">
            <v>26.458333333333332</v>
          </cell>
          <cell r="CV1694">
            <v>92.1</v>
          </cell>
          <cell r="DA1694">
            <v>0</v>
          </cell>
          <cell r="DD1694">
            <v>1.1401354805396184</v>
          </cell>
          <cell r="FJ1694">
            <v>42</v>
          </cell>
          <cell r="FK1694">
            <v>0.26300000000000001</v>
          </cell>
          <cell r="FL1694">
            <v>-0.4030575402424601</v>
          </cell>
          <cell r="FO1694">
            <v>1</v>
          </cell>
        </row>
        <row r="1695">
          <cell r="A1695">
            <v>592687</v>
          </cell>
          <cell r="C1695" t="str">
            <v>Rodebaugh, Ryan</v>
          </cell>
          <cell r="Q1695" t="str">
            <v>R</v>
          </cell>
          <cell r="AJ1695">
            <v>5.371905660127446</v>
          </cell>
          <cell r="AR1695">
            <v>16.8</v>
          </cell>
          <cell r="AS1695">
            <v>-1.5319859587688798</v>
          </cell>
          <cell r="AT1695">
            <v>0.84467101405641776</v>
          </cell>
          <cell r="BE1695">
            <v>0.75376869322073059</v>
          </cell>
          <cell r="CP1695">
            <v>27.291666666666668</v>
          </cell>
          <cell r="CV1695">
            <v>92.1</v>
          </cell>
          <cell r="DA1695">
            <v>0</v>
          </cell>
          <cell r="DD1695">
            <v>1.2818278094632691</v>
          </cell>
          <cell r="FJ1695">
            <v>42</v>
          </cell>
          <cell r="FK1695">
            <v>0.26300000000000001</v>
          </cell>
          <cell r="FL1695">
            <v>3.5458405349918833E-4</v>
          </cell>
          <cell r="FO1695">
            <v>1</v>
          </cell>
        </row>
        <row r="1696">
          <cell r="A1696">
            <v>592689</v>
          </cell>
          <cell r="C1696" t="str">
            <v>Rodriguez, Manny</v>
          </cell>
          <cell r="Q1696" t="str">
            <v>R</v>
          </cell>
          <cell r="AJ1696">
            <v>6.4929844402874428</v>
          </cell>
          <cell r="AR1696">
            <v>16.8</v>
          </cell>
          <cell r="AS1696">
            <v>-0.30831388343800531</v>
          </cell>
          <cell r="AT1696">
            <v>0.88076809166949066</v>
          </cell>
          <cell r="BE1696">
            <v>0.96159717454637772</v>
          </cell>
          <cell r="CP1696">
            <v>27.458333333333332</v>
          </cell>
          <cell r="CV1696">
            <v>92.1</v>
          </cell>
          <cell r="DA1696">
            <v>0</v>
          </cell>
          <cell r="DD1696">
            <v>1.3130039816156305</v>
          </cell>
          <cell r="FJ1696">
            <v>42</v>
          </cell>
          <cell r="FK1696">
            <v>0.26300000000000001</v>
          </cell>
          <cell r="FL1696">
            <v>0.10063359367368295</v>
          </cell>
          <cell r="FO1696">
            <v>1</v>
          </cell>
        </row>
        <row r="1697">
          <cell r="A1697">
            <v>592697</v>
          </cell>
          <cell r="C1697" t="str">
            <v>Ross, Austin</v>
          </cell>
          <cell r="Q1697" t="str">
            <v>R</v>
          </cell>
          <cell r="AJ1697">
            <v>4.1548065646568819</v>
          </cell>
          <cell r="AR1697">
            <v>35.651361034283248</v>
          </cell>
          <cell r="AS1697">
            <v>-0.73304746310536539</v>
          </cell>
          <cell r="AT1697">
            <v>0.51282687572039065</v>
          </cell>
          <cell r="BE1697">
            <v>1.0539056744856337</v>
          </cell>
          <cell r="CP1697">
            <v>27.875</v>
          </cell>
          <cell r="CV1697">
            <v>92.1</v>
          </cell>
          <cell r="DA1697">
            <v>0</v>
          </cell>
          <cell r="DD1697">
            <v>1.0474464091585416</v>
          </cell>
          <cell r="FJ1697">
            <v>63.723396522987997</v>
          </cell>
          <cell r="FK1697">
            <v>0.26300000000000001</v>
          </cell>
          <cell r="FL1697">
            <v>-4.7315324378134252E-2</v>
          </cell>
          <cell r="FO1697">
            <v>1</v>
          </cell>
        </row>
        <row r="1698">
          <cell r="A1698">
            <v>592700</v>
          </cell>
          <cell r="C1698" t="str">
            <v>Rowland, Robby</v>
          </cell>
          <cell r="Q1698" t="str">
            <v>R</v>
          </cell>
          <cell r="AJ1698">
            <v>6.3595361983903587</v>
          </cell>
          <cell r="AR1698">
            <v>19.515502030640004</v>
          </cell>
          <cell r="AS1698">
            <v>0.26168632109954837</v>
          </cell>
          <cell r="AT1698">
            <v>0.82058704274836536</v>
          </cell>
          <cell r="BE1698">
            <v>1.4792311710986912</v>
          </cell>
          <cell r="CP1698">
            <v>24.541666666666668</v>
          </cell>
          <cell r="CV1698">
            <v>92.1</v>
          </cell>
          <cell r="DA1698">
            <v>0</v>
          </cell>
          <cell r="DD1698">
            <v>1.0212276432343177</v>
          </cell>
          <cell r="FJ1698">
            <v>48.788755076600005</v>
          </cell>
          <cell r="FK1698">
            <v>0.26300000000000001</v>
          </cell>
          <cell r="FL1698">
            <v>-0.62178563070395843</v>
          </cell>
          <cell r="FO1698">
            <v>1</v>
          </cell>
        </row>
        <row r="1699">
          <cell r="A1699">
            <v>592704</v>
          </cell>
          <cell r="C1699" t="str">
            <v>Ruffin, Chance</v>
          </cell>
          <cell r="Q1699" t="str">
            <v>S</v>
          </cell>
          <cell r="AJ1699">
            <v>6.3387914801143879</v>
          </cell>
          <cell r="AR1699">
            <v>44.400000000000006</v>
          </cell>
          <cell r="AS1699">
            <v>2.4586929878155118E-2</v>
          </cell>
          <cell r="AT1699">
            <v>0.81922048249158685</v>
          </cell>
          <cell r="BE1699">
            <v>0.66895993692820532</v>
          </cell>
          <cell r="CP1699">
            <v>27.791666666666668</v>
          </cell>
          <cell r="CV1699">
            <v>91.10098936899864</v>
          </cell>
          <cell r="DA1699">
            <v>0.16565454545454544</v>
          </cell>
          <cell r="DD1699">
            <v>1.082870734235498</v>
          </cell>
          <cell r="FJ1699">
            <v>111</v>
          </cell>
          <cell r="FK1699">
            <v>0.26300000000000001</v>
          </cell>
          <cell r="FL1699">
            <v>0.20821028274171177</v>
          </cell>
          <cell r="FO1699">
            <v>0.17057803596973042</v>
          </cell>
        </row>
        <row r="1700">
          <cell r="A1700">
            <v>592705</v>
          </cell>
          <cell r="C1700" t="str">
            <v>Rumbelow, Nick</v>
          </cell>
          <cell r="Q1700" t="str">
            <v>R</v>
          </cell>
          <cell r="AJ1700">
            <v>4.2338167665581912</v>
          </cell>
          <cell r="AR1700">
            <v>23.966617517070592</v>
          </cell>
          <cell r="AS1700">
            <v>-5.800187733013943E-2</v>
          </cell>
          <cell r="AT1700">
            <v>0.64802520600058378</v>
          </cell>
          <cell r="BE1700">
            <v>0.93536394346850649</v>
          </cell>
          <cell r="CP1700">
            <v>24.791666666666668</v>
          </cell>
          <cell r="CV1700">
            <v>92.024708194766546</v>
          </cell>
          <cell r="DA1700">
            <v>0.28485050505050502</v>
          </cell>
          <cell r="DD1700">
            <v>1.2273406443610932</v>
          </cell>
          <cell r="FJ1700">
            <v>52.770665910666672</v>
          </cell>
          <cell r="FK1700">
            <v>0.26300000000000001</v>
          </cell>
          <cell r="FL1700">
            <v>-0.71086940830076251</v>
          </cell>
          <cell r="FO1700">
            <v>1</v>
          </cell>
        </row>
        <row r="1701">
          <cell r="A1701">
            <v>592709</v>
          </cell>
          <cell r="C1701" t="str">
            <v>Rutckyj, Evan</v>
          </cell>
          <cell r="Q1701" t="str">
            <v>R</v>
          </cell>
          <cell r="AJ1701">
            <v>6.0363356417377512</v>
          </cell>
          <cell r="AR1701">
            <v>19.475119848800002</v>
          </cell>
          <cell r="AS1701">
            <v>-1.307218504242079</v>
          </cell>
          <cell r="AT1701">
            <v>0.66708528373481268</v>
          </cell>
          <cell r="BE1701">
            <v>1.6005532804967697</v>
          </cell>
          <cell r="CP1701">
            <v>24.458333333333332</v>
          </cell>
          <cell r="CV1701">
            <v>92.1</v>
          </cell>
          <cell r="DA1701">
            <v>0</v>
          </cell>
          <cell r="DD1701">
            <v>1.2894493175090842</v>
          </cell>
          <cell r="FJ1701">
            <v>48.687799622</v>
          </cell>
          <cell r="FK1701">
            <v>0.26300000000000001</v>
          </cell>
          <cell r="FL1701">
            <v>0.70982414410870831</v>
          </cell>
          <cell r="FO1701">
            <v>1</v>
          </cell>
        </row>
        <row r="1702">
          <cell r="A1702">
            <v>592712</v>
          </cell>
          <cell r="C1702" t="str">
            <v>Sadzeck, Connor</v>
          </cell>
          <cell r="Q1702" t="str">
            <v>S</v>
          </cell>
          <cell r="AJ1702">
            <v>5.9796473931790963</v>
          </cell>
          <cell r="AR1702">
            <v>50.357490509829333</v>
          </cell>
          <cell r="AS1702">
            <v>0.30296609493739052</v>
          </cell>
          <cell r="AT1702">
            <v>0.86777389463173538</v>
          </cell>
          <cell r="BE1702">
            <v>1.4523924281584943</v>
          </cell>
          <cell r="CP1702">
            <v>24.708333333333332</v>
          </cell>
          <cell r="CV1702">
            <v>92.1</v>
          </cell>
          <cell r="DA1702">
            <v>0</v>
          </cell>
          <cell r="DD1702">
            <v>1.0451369703944615</v>
          </cell>
          <cell r="FJ1702">
            <v>125.89372627457332</v>
          </cell>
          <cell r="FK1702">
            <v>0.26300000000000001</v>
          </cell>
          <cell r="FL1702">
            <v>0.29309795497452323</v>
          </cell>
          <cell r="FO1702">
            <v>0</v>
          </cell>
        </row>
        <row r="1703">
          <cell r="A1703">
            <v>592713</v>
          </cell>
          <cell r="C1703" t="str">
            <v>Salas, Javier</v>
          </cell>
          <cell r="Q1703" t="str">
            <v>S</v>
          </cell>
          <cell r="AJ1703">
            <v>7.7387315130882177</v>
          </cell>
          <cell r="AR1703">
            <v>44.400000000000006</v>
          </cell>
          <cell r="AS1703">
            <v>1.9041153423880876E-2</v>
          </cell>
          <cell r="AT1703">
            <v>0.84829625594194624</v>
          </cell>
          <cell r="BE1703">
            <v>1.1872249269083857</v>
          </cell>
          <cell r="CP1703">
            <v>24.291666666666668</v>
          </cell>
          <cell r="CV1703">
            <v>92.1</v>
          </cell>
          <cell r="DA1703">
            <v>0</v>
          </cell>
          <cell r="DD1703">
            <v>1.0763864354867114</v>
          </cell>
          <cell r="FJ1703">
            <v>111</v>
          </cell>
          <cell r="FK1703">
            <v>0.26300000000000001</v>
          </cell>
          <cell r="FL1703">
            <v>-0.37582412940173249</v>
          </cell>
          <cell r="FO1703">
            <v>0</v>
          </cell>
        </row>
        <row r="1704">
          <cell r="A1704">
            <v>592715</v>
          </cell>
          <cell r="C1704" t="str">
            <v>Salgado, Brad</v>
          </cell>
          <cell r="Q1704" t="str">
            <v>R</v>
          </cell>
          <cell r="AJ1704">
            <v>6.4974235096821022</v>
          </cell>
          <cell r="AR1704">
            <v>21.156177666960005</v>
          </cell>
          <cell r="AS1704">
            <v>0.38676562477824356</v>
          </cell>
          <cell r="AT1704">
            <v>0.84605198641364043</v>
          </cell>
          <cell r="BE1704">
            <v>1.1505662045687597</v>
          </cell>
          <cell r="CP1704">
            <v>24.958333333333332</v>
          </cell>
          <cell r="CV1704">
            <v>92.1</v>
          </cell>
          <cell r="DA1704">
            <v>0</v>
          </cell>
          <cell r="DD1704">
            <v>0.90132951560244279</v>
          </cell>
          <cell r="FJ1704">
            <v>52.890444167400013</v>
          </cell>
          <cell r="FK1704">
            <v>0.26300000000000001</v>
          </cell>
          <cell r="FL1704">
            <v>-0.24704931161945085</v>
          </cell>
          <cell r="FO1704">
            <v>1</v>
          </cell>
        </row>
        <row r="1705">
          <cell r="A1705">
            <v>592716</v>
          </cell>
          <cell r="C1705" t="str">
            <v>Sampson, Adrian</v>
          </cell>
          <cell r="Q1705" t="str">
            <v>S</v>
          </cell>
          <cell r="AJ1705">
            <v>5.0885589596429934</v>
          </cell>
          <cell r="AR1705">
            <v>59.786239621209397</v>
          </cell>
          <cell r="AS1705">
            <v>-0.23484963938210709</v>
          </cell>
          <cell r="AT1705">
            <v>0.47312398217214374</v>
          </cell>
          <cell r="BE1705">
            <v>0.9910413567199724</v>
          </cell>
          <cell r="CP1705">
            <v>24.708333333333332</v>
          </cell>
          <cell r="CV1705">
            <v>90.995541201614827</v>
          </cell>
          <cell r="DA1705">
            <v>2.8284848484848482E-2</v>
          </cell>
          <cell r="DD1705">
            <v>0.87997842593974118</v>
          </cell>
          <cell r="FJ1705">
            <v>129.22080224925926</v>
          </cell>
          <cell r="FK1705">
            <v>0.26300000000000001</v>
          </cell>
          <cell r="FL1705">
            <v>0.16274519669639531</v>
          </cell>
          <cell r="FO1705">
            <v>0</v>
          </cell>
        </row>
        <row r="1706">
          <cell r="A1706">
            <v>592717</v>
          </cell>
          <cell r="C1706" t="str">
            <v>Sanchez, Aaron</v>
          </cell>
          <cell r="Q1706" t="str">
            <v>S</v>
          </cell>
          <cell r="AJ1706">
            <v>3.6361461554808256</v>
          </cell>
          <cell r="AR1706">
            <v>167.74186262854363</v>
          </cell>
          <cell r="AS1706">
            <v>0.38916165394305591</v>
          </cell>
          <cell r="AT1706">
            <v>0.73705930374303286</v>
          </cell>
          <cell r="BE1706">
            <v>1.5911782077014376</v>
          </cell>
          <cell r="CP1706">
            <v>23.958333333333332</v>
          </cell>
          <cell r="CV1706">
            <v>94.491220424344007</v>
          </cell>
          <cell r="DA1706">
            <v>1.6828303030303029</v>
          </cell>
          <cell r="DD1706">
            <v>0.88370357206119943</v>
          </cell>
          <cell r="FJ1706">
            <v>167.74186262854363</v>
          </cell>
          <cell r="FK1706">
            <v>0.26300000000000001</v>
          </cell>
          <cell r="FL1706">
            <v>3.4246134390829942E-2</v>
          </cell>
          <cell r="FO1706">
            <v>0</v>
          </cell>
        </row>
        <row r="1707">
          <cell r="A1707">
            <v>592737</v>
          </cell>
          <cell r="C1707" t="str">
            <v>Shipers, Jordan</v>
          </cell>
          <cell r="Q1707" t="str">
            <v>R</v>
          </cell>
          <cell r="AJ1707">
            <v>6.5400709165293378</v>
          </cell>
          <cell r="AR1707">
            <v>16.8</v>
          </cell>
          <cell r="AS1707">
            <v>-0.83981538390392163</v>
          </cell>
          <cell r="AT1707">
            <v>0.74038554550849156</v>
          </cell>
          <cell r="BE1707">
            <v>0.88985531667431461</v>
          </cell>
          <cell r="CP1707">
            <v>25.041666666666668</v>
          </cell>
          <cell r="CV1707">
            <v>92.1</v>
          </cell>
          <cell r="DA1707">
            <v>0</v>
          </cell>
          <cell r="DD1707">
            <v>1.0659596223420256</v>
          </cell>
          <cell r="FJ1707">
            <v>42</v>
          </cell>
          <cell r="FK1707">
            <v>0.26300000000000001</v>
          </cell>
          <cell r="FL1707">
            <v>0.21574694797043856</v>
          </cell>
          <cell r="FO1707">
            <v>1</v>
          </cell>
        </row>
        <row r="1708">
          <cell r="A1708">
            <v>592739</v>
          </cell>
          <cell r="C1708" t="str">
            <v>Shirley, Tommy</v>
          </cell>
          <cell r="Q1708" t="str">
            <v>S</v>
          </cell>
          <cell r="AJ1708">
            <v>5.1084885934738375</v>
          </cell>
          <cell r="AR1708">
            <v>50.712467900365141</v>
          </cell>
          <cell r="AS1708">
            <v>-0.63952459958023822</v>
          </cell>
          <cell r="AT1708">
            <v>0.63155129819036615</v>
          </cell>
          <cell r="BE1708">
            <v>1.1315675864991757</v>
          </cell>
          <cell r="CP1708">
            <v>27.625</v>
          </cell>
          <cell r="CV1708">
            <v>92.1</v>
          </cell>
          <cell r="DA1708">
            <v>0</v>
          </cell>
          <cell r="DD1708">
            <v>0.81129490953104844</v>
          </cell>
          <cell r="FJ1708">
            <v>114.66118198524393</v>
          </cell>
          <cell r="FK1708">
            <v>0.26300000000000001</v>
          </cell>
          <cell r="FL1708">
            <v>0.50422902752274879</v>
          </cell>
          <cell r="FO1708">
            <v>0</v>
          </cell>
        </row>
        <row r="1709">
          <cell r="A1709">
            <v>592741</v>
          </cell>
          <cell r="C1709" t="str">
            <v>Shreve, Chasen</v>
          </cell>
          <cell r="Q1709" t="str">
            <v>R</v>
          </cell>
          <cell r="AJ1709">
            <v>3.5299472662858751</v>
          </cell>
          <cell r="AR1709">
            <v>52.3104550766</v>
          </cell>
          <cell r="AS1709">
            <v>-0.62012828364387584</v>
          </cell>
          <cell r="AT1709">
            <v>0.5282887419550909</v>
          </cell>
          <cell r="BE1709">
            <v>1.2993827899321324</v>
          </cell>
          <cell r="CP1709">
            <v>25.958333333333332</v>
          </cell>
          <cell r="CV1709">
            <v>91.908431540492728</v>
          </cell>
          <cell r="DA1709">
            <v>1.7757595959595962</v>
          </cell>
          <cell r="DD1709">
            <v>1.0663333505213137</v>
          </cell>
          <cell r="FJ1709">
            <v>52.3104550766</v>
          </cell>
          <cell r="FK1709">
            <v>0.26300000000000001</v>
          </cell>
          <cell r="FL1709">
            <v>0.41740748752291984</v>
          </cell>
          <cell r="FO1709">
            <v>1</v>
          </cell>
        </row>
        <row r="1710">
          <cell r="A1710">
            <v>592745</v>
          </cell>
          <cell r="C1710" t="str">
            <v>Simms, John</v>
          </cell>
          <cell r="Q1710" t="str">
            <v>S</v>
          </cell>
          <cell r="AJ1710">
            <v>5.9212152592738496</v>
          </cell>
          <cell r="AR1710">
            <v>51.756470693553183</v>
          </cell>
          <cell r="AS1710">
            <v>0.63716092327945006</v>
          </cell>
          <cell r="AT1710">
            <v>0.77514907235908614</v>
          </cell>
          <cell r="BE1710">
            <v>0.82166138386735466</v>
          </cell>
          <cell r="CP1710">
            <v>24.458333333333332</v>
          </cell>
          <cell r="CV1710">
            <v>92.1</v>
          </cell>
          <cell r="DA1710">
            <v>0</v>
          </cell>
          <cell r="DD1710">
            <v>1.0098220363762562</v>
          </cell>
          <cell r="FJ1710">
            <v>129.39117673388296</v>
          </cell>
          <cell r="FK1710">
            <v>0.26300000000000001</v>
          </cell>
          <cell r="FL1710">
            <v>-0.13576099925114649</v>
          </cell>
          <cell r="FO1710">
            <v>4.0233014904846209E-2</v>
          </cell>
        </row>
        <row r="1711">
          <cell r="A1711">
            <v>592751</v>
          </cell>
          <cell r="C1711" t="str">
            <v>Skulina, Tyler</v>
          </cell>
          <cell r="Q1711" t="str">
            <v>S</v>
          </cell>
          <cell r="AJ1711">
            <v>6.9817704243676264</v>
          </cell>
          <cell r="AR1711">
            <v>47.753336656966319</v>
          </cell>
          <cell r="AS1711">
            <v>-0.15555589482803658</v>
          </cell>
          <cell r="AT1711">
            <v>0.66850373754062287</v>
          </cell>
          <cell r="BE1711">
            <v>0.84674828216199372</v>
          </cell>
          <cell r="CP1711">
            <v>24.791666666666668</v>
          </cell>
          <cell r="CV1711">
            <v>92.1</v>
          </cell>
          <cell r="DA1711">
            <v>0</v>
          </cell>
          <cell r="DD1711">
            <v>1.0286442237127869</v>
          </cell>
          <cell r="FJ1711">
            <v>119.38334164241579</v>
          </cell>
          <cell r="FK1711">
            <v>0.26300000000000001</v>
          </cell>
          <cell r="FL1711">
            <v>-0.22463667930514047</v>
          </cell>
          <cell r="FO1711">
            <v>0</v>
          </cell>
        </row>
        <row r="1712">
          <cell r="A1712">
            <v>592753</v>
          </cell>
          <cell r="C1712" t="str">
            <v>Slania, Dan</v>
          </cell>
          <cell r="Q1712" t="str">
            <v>S</v>
          </cell>
          <cell r="AJ1712">
            <v>5.6152231703150974</v>
          </cell>
          <cell r="AR1712">
            <v>59.069992295900128</v>
          </cell>
          <cell r="AS1712">
            <v>0.43353933024744401</v>
          </cell>
          <cell r="AT1712">
            <v>0.751718358928955</v>
          </cell>
          <cell r="BE1712">
            <v>0.98904910408437485</v>
          </cell>
          <cell r="CP1712">
            <v>24.125</v>
          </cell>
          <cell r="CV1712">
            <v>92.1</v>
          </cell>
          <cell r="DA1712">
            <v>0</v>
          </cell>
          <cell r="DD1712">
            <v>1.0613554928455677</v>
          </cell>
          <cell r="FJ1712">
            <v>147.67498073975031</v>
          </cell>
          <cell r="FK1712">
            <v>0.26300000000000001</v>
          </cell>
          <cell r="FL1712">
            <v>-7.2441431913150167E-2</v>
          </cell>
          <cell r="FO1712">
            <v>0.34892389504595644</v>
          </cell>
        </row>
        <row r="1713">
          <cell r="A1713">
            <v>592759</v>
          </cell>
          <cell r="C1713" t="str">
            <v>Smith, Brennan</v>
          </cell>
          <cell r="Q1713" t="str">
            <v>S</v>
          </cell>
          <cell r="AJ1713">
            <v>6.4933790455606175</v>
          </cell>
          <cell r="AR1713">
            <v>45.575588173734104</v>
          </cell>
          <cell r="AS1713">
            <v>-0.49426375883998336</v>
          </cell>
          <cell r="AT1713">
            <v>0.64505126717256478</v>
          </cell>
          <cell r="BE1713">
            <v>0.7446053650797777</v>
          </cell>
          <cell r="CP1713">
            <v>26.875</v>
          </cell>
          <cell r="CV1713">
            <v>92.1</v>
          </cell>
          <cell r="DA1713">
            <v>0</v>
          </cell>
          <cell r="DD1713">
            <v>0.97298114268852198</v>
          </cell>
          <cell r="FJ1713">
            <v>113.93897043433526</v>
          </cell>
          <cell r="FK1713">
            <v>0.26300000000000001</v>
          </cell>
          <cell r="FL1713">
            <v>-0.25834263812975722</v>
          </cell>
          <cell r="FO1713">
            <v>8.424123177958931E-3</v>
          </cell>
        </row>
        <row r="1714">
          <cell r="A1714">
            <v>592761</v>
          </cell>
          <cell r="C1714" t="str">
            <v>Smith, Caleb</v>
          </cell>
          <cell r="Q1714" t="str">
            <v>S</v>
          </cell>
          <cell r="AJ1714">
            <v>5.557010431721543</v>
          </cell>
          <cell r="AR1714">
            <v>45.864082067173172</v>
          </cell>
          <cell r="AS1714">
            <v>-8.260805157884081E-2</v>
          </cell>
          <cell r="AT1714">
            <v>0.61771978921433202</v>
          </cell>
          <cell r="BE1714">
            <v>0.69059912438485749</v>
          </cell>
          <cell r="CP1714">
            <v>24.958333333333332</v>
          </cell>
          <cell r="CV1714">
            <v>92.1</v>
          </cell>
          <cell r="DA1714">
            <v>0</v>
          </cell>
          <cell r="DD1714">
            <v>1.0156476397518297</v>
          </cell>
          <cell r="FJ1714">
            <v>114.66020516793293</v>
          </cell>
          <cell r="FK1714">
            <v>0.26300000000000001</v>
          </cell>
          <cell r="FL1714">
            <v>-0.12589216365799069</v>
          </cell>
          <cell r="FO1714">
            <v>0</v>
          </cell>
        </row>
        <row r="1715">
          <cell r="A1715">
            <v>592763</v>
          </cell>
          <cell r="C1715" t="str">
            <v>Smith, Myles</v>
          </cell>
          <cell r="Q1715" t="str">
            <v>R</v>
          </cell>
          <cell r="AJ1715">
            <v>6.3181774461188516</v>
          </cell>
          <cell r="AR1715">
            <v>19.706399814559695</v>
          </cell>
          <cell r="AS1715">
            <v>-0.423999791400127</v>
          </cell>
          <cell r="AT1715">
            <v>0.613324622198967</v>
          </cell>
          <cell r="BE1715">
            <v>0.63555782492218893</v>
          </cell>
          <cell r="CP1715">
            <v>24.291666666666668</v>
          </cell>
          <cell r="CV1715">
            <v>92.1</v>
          </cell>
          <cell r="DA1715">
            <v>0</v>
          </cell>
          <cell r="DD1715">
            <v>1.1851694467001896</v>
          </cell>
          <cell r="FJ1715">
            <v>49.265999536399235</v>
          </cell>
          <cell r="FK1715">
            <v>0.26300000000000001</v>
          </cell>
          <cell r="FL1715">
            <v>0.44330802519604284</v>
          </cell>
          <cell r="FO1715">
            <v>1</v>
          </cell>
        </row>
        <row r="1716">
          <cell r="A1716">
            <v>592767</v>
          </cell>
          <cell r="C1716" t="str">
            <v>Smyly, Drew</v>
          </cell>
          <cell r="Q1716" t="str">
            <v>S</v>
          </cell>
          <cell r="AJ1716">
            <v>3.9926497117523221</v>
          </cell>
          <cell r="AR1716">
            <v>141.04327762669755</v>
          </cell>
          <cell r="AS1716">
            <v>-0.27859641084987113</v>
          </cell>
          <cell r="AT1716">
            <v>0.52428842309089041</v>
          </cell>
          <cell r="BE1716">
            <v>0.83246785334810613</v>
          </cell>
          <cell r="CP1716">
            <v>27.041666666666668</v>
          </cell>
          <cell r="CV1716">
            <v>91.685126791689569</v>
          </cell>
          <cell r="DA1716">
            <v>3.2262606060606061</v>
          </cell>
          <cell r="DD1716">
            <v>1.1345764809241672</v>
          </cell>
          <cell r="FJ1716">
            <v>141.04327762669755</v>
          </cell>
          <cell r="FK1716">
            <v>0.26190099023944602</v>
          </cell>
          <cell r="FL1716">
            <v>8.3237416332999553E-2</v>
          </cell>
          <cell r="FO1716">
            <v>0</v>
          </cell>
        </row>
        <row r="1717">
          <cell r="A1717">
            <v>592769</v>
          </cell>
          <cell r="C1717" t="str">
            <v>Snelten, D.J.</v>
          </cell>
          <cell r="Q1717" t="str">
            <v>S</v>
          </cell>
          <cell r="AJ1717">
            <v>5.977057643812409</v>
          </cell>
          <cell r="AR1717">
            <v>54.415109591543185</v>
          </cell>
          <cell r="AS1717">
            <v>-0.83343287693611279</v>
          </cell>
          <cell r="AT1717">
            <v>0.60799832806550813</v>
          </cell>
          <cell r="BE1717">
            <v>1.5954999573410011</v>
          </cell>
          <cell r="CP1717">
            <v>24.125</v>
          </cell>
          <cell r="CV1717">
            <v>92.1</v>
          </cell>
          <cell r="DA1717">
            <v>0</v>
          </cell>
          <cell r="DD1717">
            <v>0.92585024509569169</v>
          </cell>
          <cell r="FJ1717">
            <v>136.03777397885796</v>
          </cell>
          <cell r="FK1717">
            <v>0.26300000000000001</v>
          </cell>
          <cell r="FL1717">
            <v>0.47342039794080321</v>
          </cell>
          <cell r="FO1717">
            <v>0</v>
          </cell>
        </row>
        <row r="1718">
          <cell r="A1718">
            <v>592772</v>
          </cell>
          <cell r="C1718" t="str">
            <v>Spann, Matthew</v>
          </cell>
          <cell r="Q1718" t="str">
            <v>S</v>
          </cell>
          <cell r="AJ1718">
            <v>6.9672321355794082</v>
          </cell>
          <cell r="AR1718">
            <v>46.899982957170607</v>
          </cell>
          <cell r="AS1718">
            <v>-0.50889730807642064</v>
          </cell>
          <cell r="AT1718">
            <v>0.58756359953034121</v>
          </cell>
          <cell r="BE1718">
            <v>1.5283137941112885</v>
          </cell>
          <cell r="CP1718">
            <v>25.375</v>
          </cell>
          <cell r="CV1718">
            <v>92.1</v>
          </cell>
          <cell r="DA1718">
            <v>0</v>
          </cell>
          <cell r="DD1718">
            <v>1.0005693246401366</v>
          </cell>
          <cell r="FJ1718">
            <v>117.24995739292652</v>
          </cell>
          <cell r="FK1718">
            <v>0.26300000000000001</v>
          </cell>
          <cell r="FL1718">
            <v>0.62338921192442953</v>
          </cell>
          <cell r="FO1718">
            <v>0</v>
          </cell>
        </row>
        <row r="1719">
          <cell r="A1719">
            <v>592773</v>
          </cell>
          <cell r="C1719" t="str">
            <v>Stanek, Ryne</v>
          </cell>
          <cell r="Q1719" t="str">
            <v>S</v>
          </cell>
          <cell r="AJ1719">
            <v>5.2315668225855525</v>
          </cell>
          <cell r="AR1719">
            <v>54.278696293701245</v>
          </cell>
          <cell r="AS1719">
            <v>4.5539960254238863E-2</v>
          </cell>
          <cell r="AT1719">
            <v>0.81930757529920595</v>
          </cell>
          <cell r="BE1719">
            <v>1.098392189473111</v>
          </cell>
          <cell r="CP1719">
            <v>24.958333333333332</v>
          </cell>
          <cell r="CV1719">
            <v>92.1</v>
          </cell>
          <cell r="DA1719">
            <v>0</v>
          </cell>
          <cell r="DD1719">
            <v>1.0774719544509852</v>
          </cell>
          <cell r="FJ1719">
            <v>135.6967407342531</v>
          </cell>
          <cell r="FK1719">
            <v>0.26300000000000001</v>
          </cell>
          <cell r="FL1719">
            <v>-0.39885913652599725</v>
          </cell>
          <cell r="FO1719">
            <v>0</v>
          </cell>
        </row>
        <row r="1720">
          <cell r="A1720">
            <v>592779</v>
          </cell>
          <cell r="C1720" t="str">
            <v>Stewart, Brock</v>
          </cell>
          <cell r="Q1720" t="str">
            <v>S</v>
          </cell>
          <cell r="AJ1720">
            <v>4.6294918735430866</v>
          </cell>
          <cell r="AR1720">
            <v>128.52725346157089</v>
          </cell>
          <cell r="AS1720">
            <v>-0.46660776935064807</v>
          </cell>
          <cell r="AT1720">
            <v>0.64958905767688901</v>
          </cell>
          <cell r="BE1720">
            <v>1.0145070953406561</v>
          </cell>
          <cell r="CP1720">
            <v>24.708333333333332</v>
          </cell>
          <cell r="CV1720">
            <v>92.995541201614827</v>
          </cell>
          <cell r="DA1720">
            <v>7.2727272727272724E-2</v>
          </cell>
          <cell r="DD1720">
            <v>1.076096654096093</v>
          </cell>
          <cell r="FJ1720">
            <v>135.58269920296081</v>
          </cell>
          <cell r="FK1720">
            <v>0.26300000000000001</v>
          </cell>
          <cell r="FL1720">
            <v>0.14301103096916798</v>
          </cell>
          <cell r="FO1720">
            <v>0</v>
          </cell>
        </row>
        <row r="1721">
          <cell r="A1721">
            <v>592781</v>
          </cell>
          <cell r="C1721" t="str">
            <v>Stites, Matt</v>
          </cell>
          <cell r="Q1721" t="str">
            <v>R</v>
          </cell>
          <cell r="AJ1721">
            <v>4.9472998959215095</v>
          </cell>
          <cell r="AR1721">
            <v>20.376498485259262</v>
          </cell>
          <cell r="AS1721">
            <v>0.14064132721244244</v>
          </cell>
          <cell r="AT1721">
            <v>0.79835501180790092</v>
          </cell>
          <cell r="BE1721">
            <v>0.75458133038617337</v>
          </cell>
          <cell r="CP1721">
            <v>26.125</v>
          </cell>
          <cell r="CV1721">
            <v>93.33591870273068</v>
          </cell>
          <cell r="DA1721">
            <v>0.75757777777777791</v>
          </cell>
          <cell r="DD1721">
            <v>0.98591583667882654</v>
          </cell>
          <cell r="FJ1721">
            <v>50.941246213148148</v>
          </cell>
          <cell r="FK1721">
            <v>0.26300000000000001</v>
          </cell>
          <cell r="FL1721">
            <v>-0.50254732239971944</v>
          </cell>
          <cell r="FO1721">
            <v>1</v>
          </cell>
        </row>
        <row r="1722">
          <cell r="A1722">
            <v>592784</v>
          </cell>
          <cell r="C1722" t="str">
            <v>Suggs, Colby</v>
          </cell>
          <cell r="Q1722" t="str">
            <v>R</v>
          </cell>
          <cell r="AJ1722">
            <v>6.5060311198782017</v>
          </cell>
          <cell r="AR1722">
            <v>16.8</v>
          </cell>
          <cell r="AS1722">
            <v>0.63770872466712913</v>
          </cell>
          <cell r="AT1722">
            <v>0.8980783852867793</v>
          </cell>
          <cell r="BE1722">
            <v>0.76874715110744007</v>
          </cell>
          <cell r="CP1722">
            <v>24.708333333333332</v>
          </cell>
          <cell r="CV1722">
            <v>92.1</v>
          </cell>
          <cell r="DA1722">
            <v>0</v>
          </cell>
          <cell r="DD1722">
            <v>1.1604901598619364</v>
          </cell>
          <cell r="FJ1722">
            <v>42</v>
          </cell>
          <cell r="FK1722">
            <v>0.26300000000000001</v>
          </cell>
          <cell r="FL1722">
            <v>-0.64459275604888722</v>
          </cell>
          <cell r="FO1722">
            <v>0.84701664949553135</v>
          </cell>
        </row>
        <row r="1723">
          <cell r="A1723">
            <v>592789</v>
          </cell>
          <cell r="C1723" t="str">
            <v>Syndergaard, Noah</v>
          </cell>
          <cell r="Q1723" t="str">
            <v>S</v>
          </cell>
          <cell r="AJ1723">
            <v>3.0745456427761479</v>
          </cell>
          <cell r="AR1723">
            <v>187.18342641929573</v>
          </cell>
          <cell r="AS1723">
            <v>-0.41387761113749721</v>
          </cell>
          <cell r="AT1723">
            <v>0.50715482938676248</v>
          </cell>
          <cell r="BE1723">
            <v>1.6732104370108909</v>
          </cell>
          <cell r="CP1723">
            <v>23.875</v>
          </cell>
          <cell r="CV1723">
            <v>97.710281009701063</v>
          </cell>
          <cell r="DA1723">
            <v>1.7232303030303031</v>
          </cell>
          <cell r="DD1723">
            <v>1.1854484639315528</v>
          </cell>
          <cell r="FJ1723">
            <v>187.18342641929573</v>
          </cell>
          <cell r="FK1723">
            <v>0.29974591940197237</v>
          </cell>
          <cell r="FL1723">
            <v>0.11710746502692553</v>
          </cell>
          <cell r="FO1723">
            <v>0</v>
          </cell>
        </row>
        <row r="1724">
          <cell r="A1724">
            <v>592791</v>
          </cell>
          <cell r="C1724" t="str">
            <v>Taillon, Jameson</v>
          </cell>
          <cell r="Q1724" t="str">
            <v>S</v>
          </cell>
          <cell r="AJ1724">
            <v>3.3497143273068772</v>
          </cell>
          <cell r="AR1724">
            <v>146.64333154425924</v>
          </cell>
          <cell r="AS1724">
            <v>-8.4301361800646291E-2</v>
          </cell>
          <cell r="AT1724">
            <v>0.79145203009550702</v>
          </cell>
          <cell r="BE1724">
            <v>1.5595820377594978</v>
          </cell>
          <cell r="CP1724">
            <v>24.625</v>
          </cell>
          <cell r="CV1724">
            <v>94.195541201614844</v>
          </cell>
          <cell r="DA1724">
            <v>0.36363636363636365</v>
          </cell>
          <cell r="DD1724">
            <v>0.89007124866998799</v>
          </cell>
          <cell r="FJ1724">
            <v>146.64333154425924</v>
          </cell>
          <cell r="FK1724">
            <v>0.26300000000000001</v>
          </cell>
          <cell r="FL1724">
            <v>0.21979057155342591</v>
          </cell>
          <cell r="FO1724">
            <v>0</v>
          </cell>
        </row>
        <row r="1725">
          <cell r="A1725">
            <v>592802</v>
          </cell>
          <cell r="C1725" t="str">
            <v>Thompson, Jake</v>
          </cell>
          <cell r="Q1725" t="str">
            <v>S</v>
          </cell>
          <cell r="AJ1725">
            <v>5.8909057630084263</v>
          </cell>
          <cell r="AR1725">
            <v>44.400000000000006</v>
          </cell>
          <cell r="AS1725">
            <v>-0.1075716944624628</v>
          </cell>
          <cell r="AT1725">
            <v>0.81823751823374979</v>
          </cell>
          <cell r="BE1725">
            <v>0.88129232327517804</v>
          </cell>
          <cell r="CP1725">
            <v>26.875</v>
          </cell>
          <cell r="CV1725">
            <v>92.1</v>
          </cell>
          <cell r="DA1725">
            <v>0</v>
          </cell>
          <cell r="DD1725">
            <v>0.92562958267791062</v>
          </cell>
          <cell r="FJ1725">
            <v>111</v>
          </cell>
          <cell r="FK1725">
            <v>0.26300000000000001</v>
          </cell>
          <cell r="FL1725">
            <v>0.1850313725703728</v>
          </cell>
          <cell r="FO1725">
            <v>0.46956208676277889</v>
          </cell>
        </row>
        <row r="1726">
          <cell r="A1726">
            <v>592804</v>
          </cell>
          <cell r="C1726" t="str">
            <v>Thornburg, Tyler</v>
          </cell>
          <cell r="Q1726" t="str">
            <v>R</v>
          </cell>
          <cell r="AJ1726">
            <v>3.6932083770545878</v>
          </cell>
          <cell r="AR1726">
            <v>55.24663049804473</v>
          </cell>
          <cell r="AS1726">
            <v>0.42439478634984151</v>
          </cell>
          <cell r="AT1726">
            <v>0.78008517619644369</v>
          </cell>
          <cell r="BE1726">
            <v>0.61988141862115587</v>
          </cell>
          <cell r="CP1726">
            <v>27.791666666666668</v>
          </cell>
          <cell r="CV1726">
            <v>92.521005365846023</v>
          </cell>
          <cell r="DA1726">
            <v>2.9515131313131304</v>
          </cell>
          <cell r="DD1726">
            <v>1.2068030021201952</v>
          </cell>
          <cell r="FJ1726">
            <v>55.24663049804473</v>
          </cell>
          <cell r="FK1726">
            <v>0.26223447288345131</v>
          </cell>
          <cell r="FL1726">
            <v>7.9780869442104579E-2</v>
          </cell>
          <cell r="FO1726">
            <v>0.95388685581398569</v>
          </cell>
        </row>
        <row r="1727">
          <cell r="A1727">
            <v>592805</v>
          </cell>
          <cell r="C1727" t="str">
            <v>Thornhill, Nathan</v>
          </cell>
          <cell r="Q1727" t="str">
            <v>R</v>
          </cell>
          <cell r="AJ1727">
            <v>7.304742590332296</v>
          </cell>
          <cell r="AR1727">
            <v>16.8</v>
          </cell>
          <cell r="AS1727">
            <v>-4.1403929240687951</v>
          </cell>
          <cell r="AT1727">
            <v>0.98765129205316693</v>
          </cell>
          <cell r="BE1727">
            <v>0.79347627916321029</v>
          </cell>
          <cell r="CP1727">
            <v>24.791666666666668</v>
          </cell>
          <cell r="CV1727">
            <v>92.1</v>
          </cell>
          <cell r="DA1727">
            <v>0</v>
          </cell>
          <cell r="DD1727">
            <v>0.92035492886877901</v>
          </cell>
          <cell r="FJ1727">
            <v>42</v>
          </cell>
          <cell r="FK1727">
            <v>0.26300000000000001</v>
          </cell>
          <cell r="FL1727">
            <v>-0.22320483568486069</v>
          </cell>
          <cell r="FO1727">
            <v>1</v>
          </cell>
        </row>
        <row r="1728">
          <cell r="A1728">
            <v>592806</v>
          </cell>
          <cell r="C1728" t="str">
            <v>Thurman, Andrew</v>
          </cell>
          <cell r="Q1728" t="str">
            <v>S</v>
          </cell>
          <cell r="AJ1728">
            <v>7.4579835067031022</v>
          </cell>
          <cell r="AR1728">
            <v>44.400000000000006</v>
          </cell>
          <cell r="AS1728">
            <v>-0.74319425220343516</v>
          </cell>
          <cell r="AT1728">
            <v>0.65065691832706429</v>
          </cell>
          <cell r="BE1728">
            <v>0.65496743309766459</v>
          </cell>
          <cell r="CP1728">
            <v>24.541666666666668</v>
          </cell>
          <cell r="CV1728">
            <v>92.1</v>
          </cell>
          <cell r="DA1728">
            <v>0</v>
          </cell>
          <cell r="DD1728">
            <v>1.0907222712168769</v>
          </cell>
          <cell r="FJ1728">
            <v>111</v>
          </cell>
          <cell r="FK1728">
            <v>0.26300000000000001</v>
          </cell>
          <cell r="FL1728">
            <v>-0.31511686550976842</v>
          </cell>
          <cell r="FO1728">
            <v>0</v>
          </cell>
        </row>
        <row r="1729">
          <cell r="A1729">
            <v>592811</v>
          </cell>
          <cell r="C1729" t="str">
            <v>Triggs, Andrew</v>
          </cell>
          <cell r="Q1729" t="str">
            <v>R</v>
          </cell>
          <cell r="AJ1729">
            <v>3.6795309011443855</v>
          </cell>
          <cell r="AR1729">
            <v>51.641747913076109</v>
          </cell>
          <cell r="AS1729">
            <v>-3.5327790576723292E-2</v>
          </cell>
          <cell r="AT1729">
            <v>0.38006542476401356</v>
          </cell>
          <cell r="BE1729">
            <v>1.3431599277682049</v>
          </cell>
          <cell r="CP1729">
            <v>27.291666666666668</v>
          </cell>
          <cell r="CV1729">
            <v>89.518548077660171</v>
          </cell>
          <cell r="DA1729">
            <v>0.6000020202020202</v>
          </cell>
          <cell r="DD1729">
            <v>1.0296891654382914</v>
          </cell>
          <cell r="FJ1729">
            <v>51.641747913076109</v>
          </cell>
          <cell r="FK1729">
            <v>0.26300000000000001</v>
          </cell>
          <cell r="FL1729">
            <v>-0.16829080974021735</v>
          </cell>
          <cell r="FO1729">
            <v>1</v>
          </cell>
        </row>
        <row r="1730">
          <cell r="A1730">
            <v>592815</v>
          </cell>
          <cell r="C1730" t="str">
            <v>Tuivailala, Sam</v>
          </cell>
          <cell r="Q1730" t="str">
            <v>R</v>
          </cell>
          <cell r="AJ1730">
            <v>4.1330734915128486</v>
          </cell>
          <cell r="AR1730">
            <v>32.106179319009769</v>
          </cell>
          <cell r="AS1730">
            <v>-0.62243703206407297</v>
          </cell>
          <cell r="AT1730">
            <v>0.55850163688543342</v>
          </cell>
          <cell r="BE1730">
            <v>1.3475673941199988</v>
          </cell>
          <cell r="CP1730">
            <v>23.708333333333332</v>
          </cell>
          <cell r="CV1730">
            <v>94.562610545633987</v>
          </cell>
          <cell r="DA1730">
            <v>0.33939595959595958</v>
          </cell>
          <cell r="DD1730">
            <v>1.4018803793394152</v>
          </cell>
          <cell r="FJ1730">
            <v>54.559469023629632</v>
          </cell>
          <cell r="FK1730">
            <v>0.26300000000000001</v>
          </cell>
          <cell r="FL1730">
            <v>8.4303170720984102E-2</v>
          </cell>
          <cell r="FO1730">
            <v>1</v>
          </cell>
        </row>
        <row r="1731">
          <cell r="A1731">
            <v>592819</v>
          </cell>
          <cell r="C1731" t="str">
            <v>Urban, Austin</v>
          </cell>
          <cell r="Q1731" t="str">
            <v>R</v>
          </cell>
          <cell r="AJ1731">
            <v>6.7479050916896854</v>
          </cell>
          <cell r="AR1731">
            <v>16.8</v>
          </cell>
          <cell r="AS1731">
            <v>0.14228517800862986</v>
          </cell>
          <cell r="AT1731">
            <v>0.84079259397728012</v>
          </cell>
          <cell r="BE1731">
            <v>1.2596813195796275</v>
          </cell>
          <cell r="CP1731">
            <v>23.958333333333332</v>
          </cell>
          <cell r="CV1731">
            <v>92.1</v>
          </cell>
          <cell r="DA1731">
            <v>0</v>
          </cell>
          <cell r="DD1731">
            <v>0.97889154340084827</v>
          </cell>
          <cell r="FJ1731">
            <v>42</v>
          </cell>
          <cell r="FK1731">
            <v>0.26300000000000001</v>
          </cell>
          <cell r="FL1731">
            <v>0.655443278907477</v>
          </cell>
          <cell r="FO1731">
            <v>1</v>
          </cell>
        </row>
        <row r="1732">
          <cell r="A1732">
            <v>592820</v>
          </cell>
          <cell r="C1732" t="str">
            <v>Vader, Sebastian</v>
          </cell>
          <cell r="Q1732" t="str">
            <v>S</v>
          </cell>
          <cell r="AJ1732">
            <v>6.6685309260724797</v>
          </cell>
          <cell r="AR1732">
            <v>44.400000000000006</v>
          </cell>
          <cell r="AS1732">
            <v>0.53003245012437317</v>
          </cell>
          <cell r="AT1732">
            <v>0.88507946365801915</v>
          </cell>
          <cell r="BE1732">
            <v>1.3757116768929147</v>
          </cell>
          <cell r="CP1732">
            <v>24.041666666666668</v>
          </cell>
          <cell r="CV1732">
            <v>92.1</v>
          </cell>
          <cell r="DA1732">
            <v>0</v>
          </cell>
          <cell r="DD1732">
            <v>0.87950130670544557</v>
          </cell>
          <cell r="FJ1732">
            <v>111</v>
          </cell>
          <cell r="FK1732">
            <v>0.26300000000000001</v>
          </cell>
          <cell r="FL1732">
            <v>0.24215068194705378</v>
          </cell>
          <cell r="FO1732">
            <v>0</v>
          </cell>
        </row>
        <row r="1733">
          <cell r="A1733">
            <v>592821</v>
          </cell>
          <cell r="C1733" t="str">
            <v>Vail, Tyler</v>
          </cell>
          <cell r="Q1733" t="str">
            <v>R</v>
          </cell>
          <cell r="AJ1733">
            <v>7.8502158934884623</v>
          </cell>
          <cell r="AR1733">
            <v>16.8</v>
          </cell>
          <cell r="AS1733">
            <v>-0.14843925058027505</v>
          </cell>
          <cell r="AT1733">
            <v>0.84353547509211979</v>
          </cell>
          <cell r="BE1733">
            <v>1.307299616092187</v>
          </cell>
          <cell r="CP1733">
            <v>24.625</v>
          </cell>
          <cell r="CV1733">
            <v>92.1</v>
          </cell>
          <cell r="DA1733">
            <v>0</v>
          </cell>
          <cell r="DD1733">
            <v>0.97419545229224425</v>
          </cell>
          <cell r="FJ1733">
            <v>42</v>
          </cell>
          <cell r="FK1733">
            <v>0.26300000000000001</v>
          </cell>
          <cell r="FL1733">
            <v>0.62397275742403424</v>
          </cell>
          <cell r="FO1733">
            <v>1</v>
          </cell>
        </row>
        <row r="1734">
          <cell r="A1734">
            <v>592823</v>
          </cell>
          <cell r="C1734" t="str">
            <v>Vanegas, A.J.</v>
          </cell>
          <cell r="Q1734" t="str">
            <v>R</v>
          </cell>
          <cell r="AJ1734">
            <v>6.4870761021615237</v>
          </cell>
          <cell r="AR1734">
            <v>16.8</v>
          </cell>
          <cell r="AS1734">
            <v>1.203925987464316</v>
          </cell>
          <cell r="AT1734">
            <v>0.87770649526442623</v>
          </cell>
          <cell r="BE1734">
            <v>0.97298549297015191</v>
          </cell>
          <cell r="CP1734">
            <v>23.875</v>
          </cell>
          <cell r="CV1734">
            <v>92.1</v>
          </cell>
          <cell r="DA1734">
            <v>0</v>
          </cell>
          <cell r="DD1734">
            <v>1.0824779504705808</v>
          </cell>
          <cell r="FJ1734">
            <v>42</v>
          </cell>
          <cell r="FK1734">
            <v>0.26300000000000001</v>
          </cell>
          <cell r="FL1734">
            <v>0.71515951122849986</v>
          </cell>
          <cell r="FO1734">
            <v>1</v>
          </cell>
        </row>
        <row r="1735">
          <cell r="A1735">
            <v>592826</v>
          </cell>
          <cell r="C1735" t="str">
            <v>Velasquez, Vince</v>
          </cell>
          <cell r="Q1735" t="str">
            <v>S</v>
          </cell>
          <cell r="AJ1735">
            <v>3.7960715675217402</v>
          </cell>
          <cell r="AR1735">
            <v>141.3922184417637</v>
          </cell>
          <cell r="AS1735">
            <v>-0.34833564305537806</v>
          </cell>
          <cell r="AT1735">
            <v>0.61693811018783817</v>
          </cell>
          <cell r="BE1735">
            <v>1.0809902381207415</v>
          </cell>
          <cell r="CP1735">
            <v>24.041666666666668</v>
          </cell>
          <cell r="CV1735">
            <v>93.636818238884857</v>
          </cell>
          <cell r="DA1735">
            <v>0.98787878787878791</v>
          </cell>
          <cell r="DD1735">
            <v>1.2300964973099224</v>
          </cell>
          <cell r="FJ1735">
            <v>141.3922184417637</v>
          </cell>
          <cell r="FK1735">
            <v>0.26300000000000001</v>
          </cell>
          <cell r="FL1735">
            <v>1.562464336483371E-4</v>
          </cell>
          <cell r="FO1735">
            <v>0</v>
          </cell>
        </row>
        <row r="1736">
          <cell r="A1736">
            <v>592831</v>
          </cell>
          <cell r="C1736" t="str">
            <v>Wade, Konner</v>
          </cell>
          <cell r="Q1736" t="str">
            <v>S</v>
          </cell>
          <cell r="AJ1736">
            <v>6.7123329330670938</v>
          </cell>
          <cell r="AR1736">
            <v>51.378271560962972</v>
          </cell>
          <cell r="AS1736">
            <v>3.1474136762146051E-3</v>
          </cell>
          <cell r="AT1736">
            <v>0.77191030224171608</v>
          </cell>
          <cell r="BE1736">
            <v>1.1783008114562894</v>
          </cell>
          <cell r="CP1736">
            <v>24.541666666666668</v>
          </cell>
          <cell r="CV1736">
            <v>92.1</v>
          </cell>
          <cell r="DA1736">
            <v>0</v>
          </cell>
          <cell r="DD1736">
            <v>0.76844052688937781</v>
          </cell>
          <cell r="FJ1736">
            <v>128.44567890240742</v>
          </cell>
          <cell r="FK1736">
            <v>0.26300000000000001</v>
          </cell>
          <cell r="FL1736">
            <v>-0.13983885248918904</v>
          </cell>
          <cell r="FO1736">
            <v>8.1774404340083651E-3</v>
          </cell>
        </row>
        <row r="1737">
          <cell r="A1737">
            <v>592832</v>
          </cell>
          <cell r="C1737" t="str">
            <v>Wagner, Michael</v>
          </cell>
          <cell r="Q1737" t="str">
            <v>S</v>
          </cell>
          <cell r="AJ1737">
            <v>6.4349533897435123</v>
          </cell>
          <cell r="AR1737">
            <v>45.056544397669725</v>
          </cell>
          <cell r="AS1737">
            <v>-0.2880151076986936</v>
          </cell>
          <cell r="AT1737">
            <v>0.59438811624265964</v>
          </cell>
          <cell r="BE1737">
            <v>0.76152614633706428</v>
          </cell>
          <cell r="CP1737">
            <v>24.708333333333332</v>
          </cell>
          <cell r="CV1737">
            <v>92.1</v>
          </cell>
          <cell r="DA1737">
            <v>0</v>
          </cell>
          <cell r="DD1737">
            <v>1.0422042085137457</v>
          </cell>
          <cell r="FJ1737">
            <v>112.64136099417431</v>
          </cell>
          <cell r="FK1737">
            <v>0.26300000000000001</v>
          </cell>
          <cell r="FL1737">
            <v>0.7015166337622033</v>
          </cell>
          <cell r="FO1737">
            <v>4.4322356566891541E-2</v>
          </cell>
        </row>
        <row r="1738">
          <cell r="A1738">
            <v>592833</v>
          </cell>
          <cell r="C1738" t="str">
            <v>Wahl, Bobby</v>
          </cell>
          <cell r="Q1738" t="str">
            <v>R</v>
          </cell>
          <cell r="AJ1738">
            <v>4.5393514489497964</v>
          </cell>
          <cell r="AR1738">
            <v>20.656152895985159</v>
          </cell>
          <cell r="AS1738">
            <v>-0.44453004874577262</v>
          </cell>
          <cell r="AT1738">
            <v>0.67844314515781345</v>
          </cell>
          <cell r="BE1738">
            <v>1.0001276875534746</v>
          </cell>
          <cell r="CP1738">
            <v>24.291666666666668</v>
          </cell>
          <cell r="CV1738">
            <v>92.1</v>
          </cell>
          <cell r="DA1738">
            <v>0</v>
          </cell>
          <cell r="DD1738">
            <v>1.1706328109639572</v>
          </cell>
          <cell r="FJ1738">
            <v>51.640382239962896</v>
          </cell>
          <cell r="FK1738">
            <v>0.26300000000000001</v>
          </cell>
          <cell r="FL1738">
            <v>0.17166791936282996</v>
          </cell>
          <cell r="FO1738">
            <v>1</v>
          </cell>
        </row>
        <row r="1739">
          <cell r="A1739">
            <v>592834</v>
          </cell>
          <cell r="C1739" t="str">
            <v>Walby, Philip</v>
          </cell>
          <cell r="Q1739" t="str">
            <v>R</v>
          </cell>
          <cell r="AJ1739">
            <v>6.8483002928390437</v>
          </cell>
          <cell r="AR1739">
            <v>18.646928182192593</v>
          </cell>
          <cell r="AS1739">
            <v>-0.35523460468898221</v>
          </cell>
          <cell r="AT1739">
            <v>0.63410087264990644</v>
          </cell>
          <cell r="BE1739">
            <v>1.2832352530795441</v>
          </cell>
          <cell r="CP1739">
            <v>23.958333333333332</v>
          </cell>
          <cell r="CV1739">
            <v>92.1</v>
          </cell>
          <cell r="DA1739">
            <v>0</v>
          </cell>
          <cell r="DD1739">
            <v>1.180625772989776</v>
          </cell>
          <cell r="FJ1739">
            <v>46.617320455481476</v>
          </cell>
          <cell r="FK1739">
            <v>0.26300000000000001</v>
          </cell>
          <cell r="FL1739">
            <v>0.71522707879798075</v>
          </cell>
          <cell r="FO1739">
            <v>1</v>
          </cell>
        </row>
        <row r="1740">
          <cell r="A1740">
            <v>592836</v>
          </cell>
          <cell r="C1740" t="str">
            <v>Walker, Taijuan</v>
          </cell>
          <cell r="Q1740" t="str">
            <v>S</v>
          </cell>
          <cell r="AJ1740">
            <v>3.8437177800012616</v>
          </cell>
          <cell r="AR1740">
            <v>137.51034366991468</v>
          </cell>
          <cell r="AS1740">
            <v>-9.1588952944786112E-2</v>
          </cell>
          <cell r="AT1740">
            <v>0.54825802581343774</v>
          </cell>
          <cell r="BE1740">
            <v>1.3157206131266825</v>
          </cell>
          <cell r="CP1740">
            <v>23.875</v>
          </cell>
          <cell r="CV1740">
            <v>94.032391859455984</v>
          </cell>
          <cell r="DA1740">
            <v>1.8949515151515151</v>
          </cell>
          <cell r="DD1740">
            <v>1.0468891421483879</v>
          </cell>
          <cell r="FJ1740">
            <v>137.51034366991468</v>
          </cell>
          <cell r="FK1740">
            <v>0.26364645246172724</v>
          </cell>
          <cell r="FL1740">
            <v>-0.29361312726559768</v>
          </cell>
          <cell r="FO1740">
            <v>0</v>
          </cell>
        </row>
        <row r="1741">
          <cell r="A1741">
            <v>592848</v>
          </cell>
          <cell r="C1741" t="str">
            <v>Weiss, Zack</v>
          </cell>
          <cell r="Q1741" t="str">
            <v>R</v>
          </cell>
          <cell r="AJ1741">
            <v>3.8801057540303407</v>
          </cell>
          <cell r="AR1741">
            <v>47.808718310942396</v>
          </cell>
          <cell r="AS1741">
            <v>-0.30533135145553725</v>
          </cell>
          <cell r="AT1741">
            <v>0.65998400111967759</v>
          </cell>
          <cell r="BE1741">
            <v>1.1121836215038126</v>
          </cell>
          <cell r="CP1741">
            <v>24.041666666666668</v>
          </cell>
          <cell r="CV1741">
            <v>92.1</v>
          </cell>
          <cell r="DA1741">
            <v>0</v>
          </cell>
          <cell r="DD1741">
            <v>1.376251263059066</v>
          </cell>
          <cell r="FJ1741">
            <v>51.588521894700001</v>
          </cell>
          <cell r="FK1741">
            <v>0.26300000000000001</v>
          </cell>
          <cell r="FL1741">
            <v>0.42398555310488584</v>
          </cell>
          <cell r="FO1741">
            <v>1</v>
          </cell>
        </row>
        <row r="1742">
          <cell r="A1742">
            <v>592853</v>
          </cell>
          <cell r="C1742" t="str">
            <v>Wheeler, Andre</v>
          </cell>
          <cell r="Q1742" t="str">
            <v>R</v>
          </cell>
          <cell r="AJ1742">
            <v>5.6596505275534597</v>
          </cell>
          <cell r="AR1742">
            <v>19.767911318575102</v>
          </cell>
          <cell r="AS1742">
            <v>-0.50971920403298077</v>
          </cell>
          <cell r="AT1742">
            <v>0.59810203548445151</v>
          </cell>
          <cell r="BE1742">
            <v>0.74702514756162486</v>
          </cell>
          <cell r="CP1742">
            <v>24.791666666666668</v>
          </cell>
          <cell r="CV1742">
            <v>92.1</v>
          </cell>
          <cell r="DA1742">
            <v>0</v>
          </cell>
          <cell r="DD1742">
            <v>1.1124754793509668</v>
          </cell>
          <cell r="FJ1742">
            <v>49.419778296437755</v>
          </cell>
          <cell r="FK1742">
            <v>0.26300000000000001</v>
          </cell>
          <cell r="FL1742">
            <v>0.23073575916671588</v>
          </cell>
          <cell r="FO1742">
            <v>0.97653575710140839</v>
          </cell>
        </row>
        <row r="1743">
          <cell r="A1743">
            <v>592856</v>
          </cell>
          <cell r="C1743" t="str">
            <v>Whitehead, David</v>
          </cell>
          <cell r="Q1743" t="str">
            <v>S</v>
          </cell>
          <cell r="AJ1743">
            <v>8.7611905102214553</v>
          </cell>
          <cell r="AR1743">
            <v>47.469614287001832</v>
          </cell>
          <cell r="AS1743">
            <v>-0.43361584201596631</v>
          </cell>
          <cell r="AT1743">
            <v>0.65473800931611592</v>
          </cell>
          <cell r="BE1743">
            <v>1.0606604999343405</v>
          </cell>
          <cell r="CP1743">
            <v>24.208333333333332</v>
          </cell>
          <cell r="CV1743">
            <v>92.1</v>
          </cell>
          <cell r="DA1743">
            <v>0</v>
          </cell>
          <cell r="DD1743">
            <v>1.1231058749522156</v>
          </cell>
          <cell r="FJ1743">
            <v>118.67403571750457</v>
          </cell>
          <cell r="FK1743">
            <v>0.26300000000000001</v>
          </cell>
          <cell r="FL1743">
            <v>0.31910070050359224</v>
          </cell>
          <cell r="FO1743">
            <v>0</v>
          </cell>
        </row>
        <row r="1744">
          <cell r="A1744">
            <v>592857</v>
          </cell>
          <cell r="C1744" t="str">
            <v>Whitson, Karsten</v>
          </cell>
          <cell r="Q1744" t="str">
            <v>S</v>
          </cell>
          <cell r="AJ1744">
            <v>7.7343601441011538</v>
          </cell>
          <cell r="AR1744">
            <v>44.400000000000006</v>
          </cell>
          <cell r="AS1744">
            <v>-1.3576231432702139</v>
          </cell>
          <cell r="AT1744">
            <v>0.99098065144590108</v>
          </cell>
          <cell r="BE1744">
            <v>1.0139792344595808</v>
          </cell>
          <cell r="CP1744">
            <v>24.875</v>
          </cell>
          <cell r="CV1744">
            <v>92.1</v>
          </cell>
          <cell r="DA1744">
            <v>0</v>
          </cell>
          <cell r="DD1744">
            <v>1.1609744429052606</v>
          </cell>
          <cell r="FJ1744">
            <v>111</v>
          </cell>
          <cell r="FK1744">
            <v>0.26300000000000001</v>
          </cell>
          <cell r="FL1744">
            <v>0.2762286040645705</v>
          </cell>
          <cell r="FO1744">
            <v>0</v>
          </cell>
        </row>
        <row r="1745">
          <cell r="A1745">
            <v>592858</v>
          </cell>
          <cell r="C1745" t="str">
            <v>Wick, Rowan</v>
          </cell>
          <cell r="Q1745" t="str">
            <v>R</v>
          </cell>
          <cell r="AJ1745">
            <v>5.1931005165579096</v>
          </cell>
          <cell r="AR1745">
            <v>16.8</v>
          </cell>
          <cell r="AS1745">
            <v>-0.15457317949615859</v>
          </cell>
          <cell r="AT1745">
            <v>0.87494468651360835</v>
          </cell>
          <cell r="BE1745">
            <v>1.2991828635529006</v>
          </cell>
          <cell r="CP1745">
            <v>23.625</v>
          </cell>
          <cell r="CV1745">
            <v>92.1</v>
          </cell>
          <cell r="DA1745">
            <v>0</v>
          </cell>
          <cell r="DD1745">
            <v>1.4040146651112999</v>
          </cell>
          <cell r="FJ1745">
            <v>42</v>
          </cell>
          <cell r="FK1745">
            <v>0.26300000000000001</v>
          </cell>
          <cell r="FL1745">
            <v>0.68332745733645506</v>
          </cell>
          <cell r="FO1745">
            <v>1</v>
          </cell>
        </row>
        <row r="1746">
          <cell r="A1746">
            <v>592865</v>
          </cell>
          <cell r="C1746" t="str">
            <v>Williams, Taylor</v>
          </cell>
          <cell r="Q1746" t="str">
            <v>S</v>
          </cell>
          <cell r="AJ1746">
            <v>5.5573948513514946</v>
          </cell>
          <cell r="AR1746">
            <v>44.400000000000006</v>
          </cell>
          <cell r="AS1746">
            <v>7.4393966364216288E-2</v>
          </cell>
          <cell r="AT1746">
            <v>0.89466549992782851</v>
          </cell>
          <cell r="BE1746">
            <v>0.85309253473436775</v>
          </cell>
          <cell r="CP1746">
            <v>24.958333333333332</v>
          </cell>
          <cell r="CV1746">
            <v>92.1</v>
          </cell>
          <cell r="DA1746">
            <v>0</v>
          </cell>
          <cell r="DD1746">
            <v>1.0704372225017651</v>
          </cell>
          <cell r="FJ1746">
            <v>111</v>
          </cell>
          <cell r="FK1746">
            <v>0.26300000000000001</v>
          </cell>
          <cell r="FL1746">
            <v>3.9015787671284961E-2</v>
          </cell>
          <cell r="FO1746">
            <v>0</v>
          </cell>
        </row>
        <row r="1747">
          <cell r="A1747">
            <v>592866</v>
          </cell>
          <cell r="C1747" t="str">
            <v>Williams, Trevor</v>
          </cell>
          <cell r="Q1747" t="str">
            <v>S</v>
          </cell>
          <cell r="AJ1747">
            <v>5.4453930902106817</v>
          </cell>
          <cell r="AR1747">
            <v>49.010204889065946</v>
          </cell>
          <cell r="AS1747">
            <v>8.006860470544569E-2</v>
          </cell>
          <cell r="AT1747">
            <v>0.79458370176172866</v>
          </cell>
          <cell r="BE1747">
            <v>1.190642927994326</v>
          </cell>
          <cell r="CP1747">
            <v>24.208333333333332</v>
          </cell>
          <cell r="CV1747">
            <v>92.1</v>
          </cell>
          <cell r="DA1747">
            <v>0</v>
          </cell>
          <cell r="DD1747">
            <v>0.86521006359967867</v>
          </cell>
          <cell r="FJ1747">
            <v>122.52551222266486</v>
          </cell>
          <cell r="FK1747">
            <v>0.26300000000000001</v>
          </cell>
          <cell r="FL1747">
            <v>0.29165241062065123</v>
          </cell>
          <cell r="FO1747">
            <v>0</v>
          </cell>
        </row>
        <row r="1748">
          <cell r="A1748">
            <v>592869</v>
          </cell>
          <cell r="C1748" t="str">
            <v>Wilson, Tyler</v>
          </cell>
          <cell r="Q1748" t="str">
            <v>S</v>
          </cell>
          <cell r="AJ1748">
            <v>4.683831592484748</v>
          </cell>
          <cell r="AR1748">
            <v>114.43726351533067</v>
          </cell>
          <cell r="AS1748">
            <v>0.3352041480901165</v>
          </cell>
          <cell r="AT1748">
            <v>0.51537358054173055</v>
          </cell>
          <cell r="BE1748">
            <v>0.98898877101277638</v>
          </cell>
          <cell r="CP1748">
            <v>26.791666666666668</v>
          </cell>
          <cell r="CV1748">
            <v>89.131370143881128</v>
          </cell>
          <cell r="DA1748">
            <v>0.74343636363636367</v>
          </cell>
          <cell r="DD1748">
            <v>0.82723118615242497</v>
          </cell>
          <cell r="FJ1748">
            <v>128.8551647717461</v>
          </cell>
          <cell r="FK1748">
            <v>0.26273644554649417</v>
          </cell>
          <cell r="FL1748">
            <v>7.3646703856149257E-2</v>
          </cell>
          <cell r="FO1748">
            <v>0</v>
          </cell>
        </row>
        <row r="1749">
          <cell r="A1749">
            <v>592870</v>
          </cell>
          <cell r="C1749" t="str">
            <v>Wilson, Sam</v>
          </cell>
          <cell r="Q1749" t="str">
            <v>R</v>
          </cell>
          <cell r="AJ1749">
            <v>6.0110511297592684</v>
          </cell>
          <cell r="AR1749">
            <v>16.8</v>
          </cell>
          <cell r="AS1749">
            <v>-0.62768521608721062</v>
          </cell>
          <cell r="AT1749">
            <v>0.81571755334895379</v>
          </cell>
          <cell r="BE1749">
            <v>0.8263802063168203</v>
          </cell>
          <cell r="CP1749">
            <v>24.958333333333332</v>
          </cell>
          <cell r="CV1749">
            <v>92.1</v>
          </cell>
          <cell r="DA1749">
            <v>0</v>
          </cell>
          <cell r="DD1749">
            <v>0.99867294567853893</v>
          </cell>
          <cell r="FJ1749">
            <v>42</v>
          </cell>
          <cell r="FK1749">
            <v>0.26300000000000001</v>
          </cell>
          <cell r="FL1749">
            <v>-0.714577286615242</v>
          </cell>
          <cell r="FO1749">
            <v>1</v>
          </cell>
        </row>
        <row r="1750">
          <cell r="A1750">
            <v>592872</v>
          </cell>
          <cell r="C1750" t="str">
            <v>Wimmers, Alex</v>
          </cell>
          <cell r="Q1750" t="str">
            <v>R</v>
          </cell>
          <cell r="AJ1750">
            <v>4.9820331858599767</v>
          </cell>
          <cell r="AR1750">
            <v>22.627931793293815</v>
          </cell>
          <cell r="AS1750">
            <v>-0.24658655458132558</v>
          </cell>
          <cell r="AT1750">
            <v>0.56428787462480123</v>
          </cell>
          <cell r="BE1750">
            <v>0.83310176774656552</v>
          </cell>
          <cell r="CP1750">
            <v>27.625</v>
          </cell>
          <cell r="CV1750">
            <v>92.1</v>
          </cell>
          <cell r="DA1750">
            <v>0</v>
          </cell>
          <cell r="DD1750">
            <v>1.1073607975713173</v>
          </cell>
          <cell r="FJ1750">
            <v>56.569829483234535</v>
          </cell>
          <cell r="FK1750">
            <v>0.26300000000000001</v>
          </cell>
          <cell r="FL1750">
            <v>-0.45177005567457684</v>
          </cell>
          <cell r="FO1750">
            <v>0.78464746720897849</v>
          </cell>
        </row>
        <row r="1751">
          <cell r="A1751">
            <v>592874</v>
          </cell>
          <cell r="C1751" t="str">
            <v>Windle, Tom</v>
          </cell>
          <cell r="Q1751" t="str">
            <v>R</v>
          </cell>
          <cell r="AJ1751">
            <v>5.4443370463833354</v>
          </cell>
          <cell r="AR1751">
            <v>20.830602173993881</v>
          </cell>
          <cell r="AS1751">
            <v>-0.48254139471075602</v>
          </cell>
          <cell r="AT1751">
            <v>0.57172420726470397</v>
          </cell>
          <cell r="BE1751">
            <v>1.1247904333034886</v>
          </cell>
          <cell r="CP1751">
            <v>24.291666666666668</v>
          </cell>
          <cell r="CV1751">
            <v>92.1</v>
          </cell>
          <cell r="DA1751">
            <v>0</v>
          </cell>
          <cell r="DD1751">
            <v>0.95313967802798727</v>
          </cell>
          <cell r="FJ1751">
            <v>52.076505434984703</v>
          </cell>
          <cell r="FK1751">
            <v>0.26300000000000001</v>
          </cell>
          <cell r="FL1751">
            <v>0.11519312834110347</v>
          </cell>
          <cell r="FO1751">
            <v>0.66243929218199549</v>
          </cell>
        </row>
        <row r="1752">
          <cell r="A1752">
            <v>592879</v>
          </cell>
          <cell r="C1752" t="str">
            <v>Wojciechowski, Asher</v>
          </cell>
          <cell r="Q1752" t="str">
            <v>S</v>
          </cell>
          <cell r="AJ1752">
            <v>6.4439604690588164</v>
          </cell>
          <cell r="AR1752">
            <v>44.400000000000006</v>
          </cell>
          <cell r="AS1752">
            <v>0.24513197185391356</v>
          </cell>
          <cell r="AT1752">
            <v>0.67895827325208291</v>
          </cell>
          <cell r="BE1752">
            <v>0.80648563936552264</v>
          </cell>
          <cell r="CP1752">
            <v>27.541666666666668</v>
          </cell>
          <cell r="CV1752">
            <v>90.491669540286551</v>
          </cell>
          <cell r="DA1752">
            <v>9.8987878787878777E-2</v>
          </cell>
          <cell r="DD1752">
            <v>1.1187351373152981</v>
          </cell>
          <cell r="FJ1752">
            <v>111</v>
          </cell>
          <cell r="FK1752">
            <v>0.26300000000000001</v>
          </cell>
          <cell r="FL1752">
            <v>-4.916692090373577E-3</v>
          </cell>
          <cell r="FO1752">
            <v>0</v>
          </cell>
        </row>
        <row r="1753">
          <cell r="A1753">
            <v>592895</v>
          </cell>
          <cell r="C1753" t="str">
            <v>Ziomek, Kevin</v>
          </cell>
          <cell r="Q1753" t="str">
            <v>S</v>
          </cell>
          <cell r="AJ1753">
            <v>5.0176433524818274</v>
          </cell>
          <cell r="AR1753">
            <v>64.973219759919189</v>
          </cell>
          <cell r="AS1753">
            <v>-0.15177809768996509</v>
          </cell>
          <cell r="AT1753">
            <v>0.68572486614166817</v>
          </cell>
          <cell r="BE1753">
            <v>1.0961325599917642</v>
          </cell>
          <cell r="CP1753">
            <v>24.291666666666668</v>
          </cell>
          <cell r="CV1753">
            <v>92.1</v>
          </cell>
          <cell r="DA1753">
            <v>0</v>
          </cell>
          <cell r="DD1753">
            <v>1.0382528263681998</v>
          </cell>
          <cell r="FJ1753">
            <v>121.2941355825926</v>
          </cell>
          <cell r="FK1753">
            <v>0.26300000000000001</v>
          </cell>
          <cell r="FL1753">
            <v>-0.46484235751722486</v>
          </cell>
          <cell r="FO1753">
            <v>0</v>
          </cell>
        </row>
        <row r="1754">
          <cell r="A1754">
            <v>593140</v>
          </cell>
          <cell r="C1754" t="str">
            <v>Feliz, Michael</v>
          </cell>
          <cell r="Q1754" t="str">
            <v>R</v>
          </cell>
          <cell r="AJ1754">
            <v>3.7822204370042853</v>
          </cell>
          <cell r="AR1754">
            <v>54.532082812215371</v>
          </cell>
          <cell r="AS1754">
            <v>8.330340217523298E-2</v>
          </cell>
          <cell r="AT1754">
            <v>0.779776977839437</v>
          </cell>
          <cell r="BE1754">
            <v>1.1848023979818134</v>
          </cell>
          <cell r="CP1754">
            <v>23.041666666666668</v>
          </cell>
          <cell r="CV1754">
            <v>93.64808288129997</v>
          </cell>
          <cell r="DA1754">
            <v>1.0848505050505053</v>
          </cell>
          <cell r="DD1754">
            <v>1.3091493668348948</v>
          </cell>
          <cell r="FJ1754">
            <v>54.532082812215371</v>
          </cell>
          <cell r="FK1754">
            <v>0.26300000000000001</v>
          </cell>
          <cell r="FL1754">
            <v>-0.23071345729451539</v>
          </cell>
          <cell r="FO1754">
            <v>0.74272043567655444</v>
          </cell>
        </row>
        <row r="1755">
          <cell r="A1755">
            <v>593142</v>
          </cell>
          <cell r="C1755" t="str">
            <v>Montero, Jose</v>
          </cell>
          <cell r="Q1755" t="str">
            <v>R</v>
          </cell>
          <cell r="AJ1755">
            <v>7.3989850209028551</v>
          </cell>
          <cell r="AR1755">
            <v>16.8</v>
          </cell>
          <cell r="AS1755">
            <v>0.6202277853171887</v>
          </cell>
          <cell r="AT1755">
            <v>0.94114194756933678</v>
          </cell>
          <cell r="BE1755">
            <v>0.9018919846616138</v>
          </cell>
          <cell r="CP1755">
            <v>23.458333333333332</v>
          </cell>
          <cell r="CV1755">
            <v>92.1</v>
          </cell>
          <cell r="DA1755">
            <v>0</v>
          </cell>
          <cell r="DD1755">
            <v>1.2369001770885224</v>
          </cell>
          <cell r="FJ1755">
            <v>42</v>
          </cell>
          <cell r="FK1755">
            <v>0.26300000000000001</v>
          </cell>
          <cell r="FL1755">
            <v>-2.6180442334658164E-2</v>
          </cell>
          <cell r="FO1755">
            <v>0.78725789877156815</v>
          </cell>
        </row>
        <row r="1756">
          <cell r="A1756">
            <v>593144</v>
          </cell>
          <cell r="C1756" t="str">
            <v>Rodriguez, Richard</v>
          </cell>
          <cell r="Q1756" t="str">
            <v>R</v>
          </cell>
          <cell r="AJ1756">
            <v>4.3804205242580316</v>
          </cell>
          <cell r="AR1756">
            <v>26.798237608694023</v>
          </cell>
          <cell r="AS1756">
            <v>0.37743181393836972</v>
          </cell>
          <cell r="AT1756">
            <v>0.7381877782417462</v>
          </cell>
          <cell r="BE1756">
            <v>0.90898081003774633</v>
          </cell>
          <cell r="CP1756">
            <v>26.291666666666668</v>
          </cell>
          <cell r="CV1756">
            <v>92.1</v>
          </cell>
          <cell r="DA1756">
            <v>0</v>
          </cell>
          <cell r="DD1756">
            <v>1.1393647300092031</v>
          </cell>
          <cell r="FJ1756">
            <v>66.995594021735059</v>
          </cell>
          <cell r="FK1756">
            <v>0.26300000000000001</v>
          </cell>
          <cell r="FL1756">
            <v>0.37129453443167587</v>
          </cell>
          <cell r="FO1756">
            <v>1</v>
          </cell>
        </row>
        <row r="1757">
          <cell r="A1757">
            <v>593151</v>
          </cell>
          <cell r="C1757" t="str">
            <v>Taylor, Logan</v>
          </cell>
          <cell r="Q1757" t="str">
            <v>S</v>
          </cell>
          <cell r="AJ1757">
            <v>5.7612746629590115</v>
          </cell>
          <cell r="AR1757">
            <v>57.137723373368161</v>
          </cell>
          <cell r="AS1757">
            <v>-0.31856644073898105</v>
          </cell>
          <cell r="AT1757">
            <v>0.60339593505045808</v>
          </cell>
          <cell r="BE1757">
            <v>1.2657774255797434</v>
          </cell>
          <cell r="CP1757">
            <v>24.541666666666668</v>
          </cell>
          <cell r="CV1757">
            <v>92.1</v>
          </cell>
          <cell r="DA1757">
            <v>0</v>
          </cell>
          <cell r="DD1757">
            <v>1.1269020986938778</v>
          </cell>
          <cell r="FJ1757">
            <v>142.84430843342039</v>
          </cell>
          <cell r="FK1757">
            <v>0.26300000000000001</v>
          </cell>
          <cell r="FL1757">
            <v>-1.4184514512717898E-2</v>
          </cell>
          <cell r="FO1757">
            <v>0.40495271977058933</v>
          </cell>
        </row>
        <row r="1758">
          <cell r="A1758">
            <v>593163</v>
          </cell>
          <cell r="C1758" t="str">
            <v>Navas, Carlos</v>
          </cell>
          <cell r="Q1758" t="str">
            <v>R</v>
          </cell>
          <cell r="AJ1758">
            <v>5.6113446786788774</v>
          </cell>
          <cell r="AR1758">
            <v>23.874217239081482</v>
          </cell>
          <cell r="AS1758">
            <v>7.8778777379454754E-2</v>
          </cell>
          <cell r="AT1758">
            <v>0.79576425105675408</v>
          </cell>
          <cell r="BE1758">
            <v>0.75517526793679779</v>
          </cell>
          <cell r="CP1758">
            <v>23.875</v>
          </cell>
          <cell r="CV1758">
            <v>92.1</v>
          </cell>
          <cell r="DA1758">
            <v>0</v>
          </cell>
          <cell r="DD1758">
            <v>1.1734733331229963</v>
          </cell>
          <cell r="FJ1758">
            <v>59.6855430977037</v>
          </cell>
          <cell r="FK1758">
            <v>0.26300000000000001</v>
          </cell>
          <cell r="FL1758">
            <v>2.303432013959816E-2</v>
          </cell>
          <cell r="FO1758">
            <v>1</v>
          </cell>
        </row>
        <row r="1759">
          <cell r="A1759">
            <v>593333</v>
          </cell>
          <cell r="C1759" t="str">
            <v>De La Rosa, Esmerling</v>
          </cell>
          <cell r="Q1759" t="str">
            <v>R</v>
          </cell>
          <cell r="AJ1759">
            <v>6.05172885233186</v>
          </cell>
          <cell r="AR1759">
            <v>24.479431969896297</v>
          </cell>
          <cell r="AS1759">
            <v>-1.1745211957957808E-3</v>
          </cell>
          <cell r="AT1759">
            <v>0.54632316551876658</v>
          </cell>
          <cell r="BE1759">
            <v>0.68987104367720953</v>
          </cell>
          <cell r="CP1759">
            <v>25.125</v>
          </cell>
          <cell r="CV1759">
            <v>92.1</v>
          </cell>
          <cell r="DA1759">
            <v>0</v>
          </cell>
          <cell r="DD1759">
            <v>1.0882014126444433</v>
          </cell>
          <cell r="FJ1759">
            <v>61.198579924740741</v>
          </cell>
          <cell r="FK1759">
            <v>0.26300000000000001</v>
          </cell>
          <cell r="FL1759">
            <v>9.8036618008272763E-2</v>
          </cell>
          <cell r="FO1759">
            <v>1</v>
          </cell>
        </row>
        <row r="1760">
          <cell r="A1760">
            <v>593334</v>
          </cell>
          <cell r="C1760" t="str">
            <v>German, Domingo</v>
          </cell>
          <cell r="Q1760" t="str">
            <v>S</v>
          </cell>
          <cell r="AJ1760">
            <v>5.7511292531863267</v>
          </cell>
          <cell r="AR1760">
            <v>44.400000000000006</v>
          </cell>
          <cell r="AS1760">
            <v>0.43837415124256068</v>
          </cell>
          <cell r="AT1760">
            <v>0.89348538903992925</v>
          </cell>
          <cell r="BE1760">
            <v>0.88740330235641696</v>
          </cell>
          <cell r="CP1760">
            <v>23.875</v>
          </cell>
          <cell r="CV1760">
            <v>92.1</v>
          </cell>
          <cell r="DA1760">
            <v>0</v>
          </cell>
          <cell r="DD1760">
            <v>0.9460124756991023</v>
          </cell>
          <cell r="FJ1760">
            <v>111</v>
          </cell>
          <cell r="FK1760">
            <v>0.26300000000000001</v>
          </cell>
          <cell r="FL1760">
            <v>0.21195484480684959</v>
          </cell>
          <cell r="FO1760">
            <v>0</v>
          </cell>
        </row>
        <row r="1761">
          <cell r="A1761">
            <v>593337</v>
          </cell>
          <cell r="C1761" t="str">
            <v>Mendoza, Yeims</v>
          </cell>
          <cell r="Q1761" t="str">
            <v>S</v>
          </cell>
          <cell r="AJ1761">
            <v>9.260303010638836</v>
          </cell>
          <cell r="AR1761">
            <v>44.400000000000006</v>
          </cell>
          <cell r="AS1761">
            <v>-0.8900328249559204</v>
          </cell>
          <cell r="AT1761">
            <v>0.92384357575165277</v>
          </cell>
          <cell r="BE1761">
            <v>0.77551362133907675</v>
          </cell>
          <cell r="CP1761">
            <v>23.375</v>
          </cell>
          <cell r="CV1761">
            <v>92.1</v>
          </cell>
          <cell r="DA1761">
            <v>0</v>
          </cell>
          <cell r="DD1761">
            <v>1.1204324597154485</v>
          </cell>
          <cell r="FJ1761">
            <v>111</v>
          </cell>
          <cell r="FK1761">
            <v>0.26300000000000001</v>
          </cell>
          <cell r="FL1761">
            <v>0.22657757193570308</v>
          </cell>
          <cell r="FO1761">
            <v>0.18111106449745473</v>
          </cell>
        </row>
        <row r="1762">
          <cell r="A1762">
            <v>593340</v>
          </cell>
          <cell r="C1762" t="str">
            <v>Gregorio, Joan</v>
          </cell>
          <cell r="Q1762" t="str">
            <v>S</v>
          </cell>
          <cell r="AJ1762">
            <v>4.9749595104127824</v>
          </cell>
          <cell r="AR1762">
            <v>73.460913382638807</v>
          </cell>
          <cell r="AS1762">
            <v>-0.38763009979369734</v>
          </cell>
          <cell r="AT1762">
            <v>0.61760745661567173</v>
          </cell>
          <cell r="BE1762">
            <v>1.0608201976877891</v>
          </cell>
          <cell r="CP1762">
            <v>24.458333333333332</v>
          </cell>
          <cell r="CV1762">
            <v>92.1</v>
          </cell>
          <cell r="DA1762">
            <v>0</v>
          </cell>
          <cell r="DD1762">
            <v>1.1767932742836011</v>
          </cell>
          <cell r="FJ1762">
            <v>126.66755795432094</v>
          </cell>
          <cell r="FK1762">
            <v>0.26300000000000001</v>
          </cell>
          <cell r="FL1762">
            <v>-0.35661259475495011</v>
          </cell>
          <cell r="FO1762">
            <v>0</v>
          </cell>
        </row>
        <row r="1763">
          <cell r="A1763">
            <v>593372</v>
          </cell>
          <cell r="C1763" t="str">
            <v>Martinez, Carlos</v>
          </cell>
          <cell r="Q1763" t="str">
            <v>S</v>
          </cell>
          <cell r="AJ1763">
            <v>3.6834854580297312</v>
          </cell>
          <cell r="AR1763">
            <v>164.18781666937093</v>
          </cell>
          <cell r="AS1763">
            <v>-0.25417120526033304</v>
          </cell>
          <cell r="AT1763">
            <v>0.46692068193641556</v>
          </cell>
          <cell r="BE1763">
            <v>0.93785638799132065</v>
          </cell>
          <cell r="CP1763">
            <v>24.791666666666668</v>
          </cell>
          <cell r="CV1763">
            <v>95.492997997073559</v>
          </cell>
          <cell r="DA1763">
            <v>2.6343454545454543</v>
          </cell>
          <cell r="DD1763">
            <v>0.91877805171307303</v>
          </cell>
          <cell r="FJ1763">
            <v>164.18781666937093</v>
          </cell>
          <cell r="FK1763">
            <v>0.27135767091972063</v>
          </cell>
          <cell r="FL1763">
            <v>0.28629877356157485</v>
          </cell>
          <cell r="FO1763">
            <v>0</v>
          </cell>
        </row>
        <row r="1764">
          <cell r="A1764">
            <v>593374</v>
          </cell>
          <cell r="C1764" t="str">
            <v>Baez, Fernando</v>
          </cell>
          <cell r="Q1764" t="str">
            <v>R</v>
          </cell>
          <cell r="AJ1764">
            <v>5.6410554349870949</v>
          </cell>
          <cell r="AR1764">
            <v>16.8</v>
          </cell>
          <cell r="AS1764">
            <v>-0.39722049039221302</v>
          </cell>
          <cell r="AT1764">
            <v>0.77472116100780108</v>
          </cell>
          <cell r="BE1764">
            <v>0.61179654176284615</v>
          </cell>
          <cell r="CP1764">
            <v>24.375</v>
          </cell>
          <cell r="CV1764">
            <v>92.1</v>
          </cell>
          <cell r="DA1764">
            <v>0</v>
          </cell>
          <cell r="DD1764">
            <v>1.4879151330960203</v>
          </cell>
          <cell r="FJ1764">
            <v>42</v>
          </cell>
          <cell r="FK1764">
            <v>0.26300000000000001</v>
          </cell>
          <cell r="FL1764">
            <v>-0.25464096341259551</v>
          </cell>
          <cell r="FO1764">
            <v>0.87695972132978062</v>
          </cell>
        </row>
        <row r="1765">
          <cell r="A1765">
            <v>593416</v>
          </cell>
          <cell r="C1765" t="str">
            <v>Alcantara, Mario</v>
          </cell>
          <cell r="Q1765" t="str">
            <v>R</v>
          </cell>
          <cell r="AJ1765">
            <v>7.050413692506929</v>
          </cell>
          <cell r="AR1765">
            <v>28.270908451540745</v>
          </cell>
          <cell r="AS1765">
            <v>0.38952563684248898</v>
          </cell>
          <cell r="AT1765">
            <v>0.76324883984250003</v>
          </cell>
          <cell r="BE1765">
            <v>0.8264948082433774</v>
          </cell>
          <cell r="CP1765">
            <v>23.541666666666668</v>
          </cell>
          <cell r="CV1765">
            <v>92.1</v>
          </cell>
          <cell r="DA1765">
            <v>0</v>
          </cell>
          <cell r="DD1765">
            <v>1.0911796031876571</v>
          </cell>
          <cell r="FJ1765">
            <v>70.677271128851856</v>
          </cell>
          <cell r="FK1765">
            <v>0.26300000000000001</v>
          </cell>
          <cell r="FL1765">
            <v>-9.5521949940526055E-2</v>
          </cell>
          <cell r="FO1765">
            <v>1</v>
          </cell>
        </row>
        <row r="1766">
          <cell r="A1766">
            <v>593417</v>
          </cell>
          <cell r="C1766" t="str">
            <v>Alcantara, Raul</v>
          </cell>
          <cell r="Q1766" t="str">
            <v>S</v>
          </cell>
          <cell r="AJ1766">
            <v>5.291416883185053</v>
          </cell>
          <cell r="AR1766">
            <v>48.932894206913566</v>
          </cell>
          <cell r="AS1766">
            <v>0.10210889593544627</v>
          </cell>
          <cell r="AT1766">
            <v>0.86403753152962093</v>
          </cell>
          <cell r="BE1766">
            <v>1.0372615497855964</v>
          </cell>
          <cell r="CP1766">
            <v>23.541666666666668</v>
          </cell>
          <cell r="CV1766">
            <v>92.1</v>
          </cell>
          <cell r="DA1766">
            <v>0</v>
          </cell>
          <cell r="DD1766">
            <v>0.82201154594528236</v>
          </cell>
          <cell r="FJ1766">
            <v>122.33223551728391</v>
          </cell>
          <cell r="FK1766">
            <v>0.26300000000000001</v>
          </cell>
          <cell r="FL1766">
            <v>0.13372655928928959</v>
          </cell>
          <cell r="FO1766">
            <v>0</v>
          </cell>
        </row>
        <row r="1767">
          <cell r="A1767">
            <v>593422</v>
          </cell>
          <cell r="C1767" t="str">
            <v>Jimenez, Ellis</v>
          </cell>
          <cell r="Q1767" t="str">
            <v>R</v>
          </cell>
          <cell r="AJ1767">
            <v>7.8603779551395219</v>
          </cell>
          <cell r="AR1767">
            <v>16.8</v>
          </cell>
          <cell r="AS1767">
            <v>0.79016488964426079</v>
          </cell>
          <cell r="AT1767">
            <v>0.93166095608932897</v>
          </cell>
          <cell r="BE1767">
            <v>1.0262424267736867</v>
          </cell>
          <cell r="CP1767">
            <v>24.041666666666668</v>
          </cell>
          <cell r="CV1767">
            <v>92.1</v>
          </cell>
          <cell r="DA1767">
            <v>0</v>
          </cell>
          <cell r="DD1767">
            <v>0.97648148133334467</v>
          </cell>
          <cell r="FJ1767">
            <v>42</v>
          </cell>
          <cell r="FK1767">
            <v>0.26300000000000001</v>
          </cell>
          <cell r="FL1767">
            <v>-0.36081532178950154</v>
          </cell>
          <cell r="FO1767">
            <v>1</v>
          </cell>
        </row>
        <row r="1768">
          <cell r="A1768">
            <v>593423</v>
          </cell>
          <cell r="C1768" t="str">
            <v>Montas, Frankie</v>
          </cell>
          <cell r="Q1768" t="str">
            <v>S</v>
          </cell>
          <cell r="AJ1768">
            <v>4.4692382353198337</v>
          </cell>
          <cell r="AR1768">
            <v>111</v>
          </cell>
          <cell r="AS1768">
            <v>0.56610288772399431</v>
          </cell>
          <cell r="AT1768">
            <v>0.85301798035264764</v>
          </cell>
          <cell r="BE1768">
            <v>0.98269538280739321</v>
          </cell>
          <cell r="CP1768">
            <v>23.291666666666668</v>
          </cell>
          <cell r="CV1768">
            <v>95.892720540445538</v>
          </cell>
          <cell r="DA1768">
            <v>9.0909090909090912E-2</v>
          </cell>
          <cell r="DD1768">
            <v>1.1816668145888767</v>
          </cell>
          <cell r="FJ1768">
            <v>111</v>
          </cell>
          <cell r="FK1768">
            <v>0.26300000000000001</v>
          </cell>
          <cell r="FL1768">
            <v>-0.37924522893940604</v>
          </cell>
          <cell r="FO1768">
            <v>0</v>
          </cell>
        </row>
        <row r="1769">
          <cell r="A1769">
            <v>593424</v>
          </cell>
          <cell r="C1769" t="str">
            <v>Pinales, Carlos</v>
          </cell>
          <cell r="Q1769" t="str">
            <v>R</v>
          </cell>
          <cell r="AJ1769">
            <v>6.2799819469649671</v>
          </cell>
          <cell r="AR1769">
            <v>20.374355515173335</v>
          </cell>
          <cell r="AS1769">
            <v>-0.55482229055386389</v>
          </cell>
          <cell r="AT1769">
            <v>0.69666581328897736</v>
          </cell>
          <cell r="BE1769">
            <v>0.77768356161246999</v>
          </cell>
          <cell r="CP1769">
            <v>24.208333333333332</v>
          </cell>
          <cell r="CV1769">
            <v>92.1</v>
          </cell>
          <cell r="DA1769">
            <v>0</v>
          </cell>
          <cell r="DD1769">
            <v>0.84698698758355473</v>
          </cell>
          <cell r="FJ1769">
            <v>50.93588878793333</v>
          </cell>
          <cell r="FK1769">
            <v>0.26300000000000001</v>
          </cell>
          <cell r="FL1769">
            <v>-3.3021618323497565E-2</v>
          </cell>
          <cell r="FO1769">
            <v>1</v>
          </cell>
        </row>
        <row r="1770">
          <cell r="A1770">
            <v>593439</v>
          </cell>
          <cell r="C1770" t="str">
            <v>Chalas, Miguel</v>
          </cell>
          <cell r="Q1770" t="str">
            <v>R</v>
          </cell>
          <cell r="AJ1770">
            <v>5.3201385952264859</v>
          </cell>
          <cell r="AR1770">
            <v>22.232967798139263</v>
          </cell>
          <cell r="AS1770">
            <v>0.25383492935272206</v>
          </cell>
          <cell r="AT1770">
            <v>0.80331001744008845</v>
          </cell>
          <cell r="BE1770">
            <v>0.72698008133363845</v>
          </cell>
          <cell r="CP1770">
            <v>24.041666666666668</v>
          </cell>
          <cell r="CV1770">
            <v>92.1</v>
          </cell>
          <cell r="DA1770">
            <v>0</v>
          </cell>
          <cell r="DD1770">
            <v>0.92860036120962341</v>
          </cell>
          <cell r="FJ1770">
            <v>55.582419495348155</v>
          </cell>
          <cell r="FK1770">
            <v>0.26300000000000001</v>
          </cell>
          <cell r="FL1770">
            <v>-0.15173084552111851</v>
          </cell>
          <cell r="FO1770">
            <v>1</v>
          </cell>
        </row>
        <row r="1771">
          <cell r="A1771">
            <v>593440</v>
          </cell>
          <cell r="C1771" t="str">
            <v>Severino, Janser</v>
          </cell>
          <cell r="Q1771" t="str">
            <v>S</v>
          </cell>
          <cell r="AJ1771">
            <v>6.7057019474658288</v>
          </cell>
          <cell r="AR1771">
            <v>44.400000000000006</v>
          </cell>
          <cell r="AS1771">
            <v>-0.93822274653021964</v>
          </cell>
          <cell r="AT1771">
            <v>0.88960751388819115</v>
          </cell>
          <cell r="BE1771">
            <v>0.99479548991173794</v>
          </cell>
          <cell r="CP1771">
            <v>24.791666666666668</v>
          </cell>
          <cell r="CV1771">
            <v>92.1</v>
          </cell>
          <cell r="DA1771">
            <v>0</v>
          </cell>
          <cell r="DD1771">
            <v>1.0268687258833851</v>
          </cell>
          <cell r="FJ1771">
            <v>111</v>
          </cell>
          <cell r="FK1771">
            <v>0.26300000000000001</v>
          </cell>
          <cell r="FL1771">
            <v>4.8493083805671994E-2</v>
          </cell>
          <cell r="FO1771">
            <v>0</v>
          </cell>
        </row>
        <row r="1772">
          <cell r="A1772">
            <v>593442</v>
          </cell>
          <cell r="C1772" t="str">
            <v>Medina, Jhondaniel</v>
          </cell>
          <cell r="Q1772" t="str">
            <v>R</v>
          </cell>
          <cell r="AJ1772">
            <v>5.544056342012432</v>
          </cell>
          <cell r="AR1772">
            <v>25.340829293629607</v>
          </cell>
          <cell r="AS1772">
            <v>1.0870286187698526</v>
          </cell>
          <cell r="AT1772">
            <v>0.77087342117807256</v>
          </cell>
          <cell r="BE1772">
            <v>0.70504193126335357</v>
          </cell>
          <cell r="CP1772">
            <v>23.375</v>
          </cell>
          <cell r="CV1772">
            <v>92.1</v>
          </cell>
          <cell r="DA1772">
            <v>0</v>
          </cell>
          <cell r="DD1772">
            <v>1.1594663253368369</v>
          </cell>
          <cell r="FJ1772">
            <v>63.352073234074012</v>
          </cell>
          <cell r="FK1772">
            <v>0.26300000000000001</v>
          </cell>
          <cell r="FL1772">
            <v>-4.3983808254176734E-2</v>
          </cell>
          <cell r="FO1772">
            <v>1</v>
          </cell>
        </row>
        <row r="1773">
          <cell r="A1773">
            <v>593443</v>
          </cell>
          <cell r="C1773" t="str">
            <v>Hernandez, Ivan</v>
          </cell>
          <cell r="Q1773" t="str">
            <v>R</v>
          </cell>
          <cell r="AJ1773">
            <v>6.2565484073201283</v>
          </cell>
          <cell r="AR1773">
            <v>18.680787450980393</v>
          </cell>
          <cell r="AS1773">
            <v>0.15145649393729502</v>
          </cell>
          <cell r="AT1773">
            <v>0.84608822007890705</v>
          </cell>
          <cell r="BE1773">
            <v>1.1980006613942831</v>
          </cell>
          <cell r="CP1773">
            <v>24.958333333333332</v>
          </cell>
          <cell r="CV1773">
            <v>92.1</v>
          </cell>
          <cell r="DA1773">
            <v>0</v>
          </cell>
          <cell r="DD1773">
            <v>0.80599914259749572</v>
          </cell>
          <cell r="FJ1773">
            <v>46.701968627450981</v>
          </cell>
          <cell r="FK1773">
            <v>0.26300000000000001</v>
          </cell>
          <cell r="FL1773">
            <v>0.14509018214897829</v>
          </cell>
          <cell r="FO1773">
            <v>1</v>
          </cell>
        </row>
        <row r="1774">
          <cell r="A1774">
            <v>593445</v>
          </cell>
          <cell r="C1774" t="str">
            <v>Santana, Alex</v>
          </cell>
          <cell r="Q1774" t="str">
            <v>R</v>
          </cell>
          <cell r="AJ1774">
            <v>4.9617568670044143</v>
          </cell>
          <cell r="AR1774">
            <v>16.8</v>
          </cell>
          <cell r="AS1774">
            <v>-9.8704418862194915E-2</v>
          </cell>
          <cell r="AT1774">
            <v>0.86614739697163712</v>
          </cell>
          <cell r="BE1774">
            <v>0.66593652863663499</v>
          </cell>
          <cell r="CP1774">
            <v>24.875</v>
          </cell>
          <cell r="CV1774">
            <v>92.1</v>
          </cell>
          <cell r="DA1774">
            <v>0</v>
          </cell>
          <cell r="DD1774">
            <v>1.3143910329458017</v>
          </cell>
          <cell r="FJ1774">
            <v>42</v>
          </cell>
          <cell r="FK1774">
            <v>0.26300000000000001</v>
          </cell>
          <cell r="FL1774">
            <v>0.28964698083747303</v>
          </cell>
          <cell r="FO1774">
            <v>1</v>
          </cell>
        </row>
        <row r="1775">
          <cell r="A1775">
            <v>593450</v>
          </cell>
          <cell r="C1775" t="str">
            <v>Ramirez, Luis</v>
          </cell>
          <cell r="Q1775" t="str">
            <v>R</v>
          </cell>
          <cell r="AJ1775">
            <v>5.2243968712360402</v>
          </cell>
          <cell r="AR1775">
            <v>21.229530505762913</v>
          </cell>
          <cell r="AS1775">
            <v>-0.13838317042283485</v>
          </cell>
          <cell r="AT1775">
            <v>0.67276804544131585</v>
          </cell>
          <cell r="BE1775">
            <v>0.97184082476077416</v>
          </cell>
          <cell r="CP1775">
            <v>23.958333333333332</v>
          </cell>
          <cell r="CV1775">
            <v>92.1</v>
          </cell>
          <cell r="DA1775">
            <v>0</v>
          </cell>
          <cell r="DD1775">
            <v>1.3704315371539386</v>
          </cell>
          <cell r="FJ1775">
            <v>53.07382626440728</v>
          </cell>
          <cell r="FK1775">
            <v>0.26300000000000001</v>
          </cell>
          <cell r="FL1775">
            <v>0.28519938465197536</v>
          </cell>
          <cell r="FO1775">
            <v>1</v>
          </cell>
        </row>
        <row r="1776">
          <cell r="A1776">
            <v>593461</v>
          </cell>
          <cell r="C1776" t="str">
            <v>Diaz, Frangy</v>
          </cell>
          <cell r="Q1776" t="str">
            <v>R</v>
          </cell>
          <cell r="AJ1776">
            <v>10.384220989315128</v>
          </cell>
          <cell r="AR1776">
            <v>16.8</v>
          </cell>
          <cell r="AS1776">
            <v>1.6125137588248017</v>
          </cell>
          <cell r="AT1776">
            <v>0.97427520605993656</v>
          </cell>
          <cell r="BE1776">
            <v>0.96049731896918722</v>
          </cell>
          <cell r="CP1776">
            <v>23.458333333333332</v>
          </cell>
          <cell r="CV1776">
            <v>92.1</v>
          </cell>
          <cell r="DA1776">
            <v>0</v>
          </cell>
          <cell r="DD1776">
            <v>1.4400086057297536</v>
          </cell>
          <cell r="FJ1776">
            <v>42</v>
          </cell>
          <cell r="FK1776">
            <v>0.26300000000000001</v>
          </cell>
          <cell r="FL1776">
            <v>1.732499232415563E-2</v>
          </cell>
          <cell r="FO1776">
            <v>1</v>
          </cell>
        </row>
        <row r="1777">
          <cell r="A1777">
            <v>593465</v>
          </cell>
          <cell r="C1777" t="str">
            <v>Paredes, Alexis</v>
          </cell>
          <cell r="Q1777" t="str">
            <v>R</v>
          </cell>
          <cell r="AJ1777">
            <v>7.4057426913406061</v>
          </cell>
          <cell r="AR1777">
            <v>18.244862716734612</v>
          </cell>
          <cell r="AS1777">
            <v>-1.1547662766643711</v>
          </cell>
          <cell r="AT1777">
            <v>0.78352589785218596</v>
          </cell>
          <cell r="BE1777">
            <v>1.1356212731654165</v>
          </cell>
          <cell r="CP1777">
            <v>24.458333333333332</v>
          </cell>
          <cell r="CV1777">
            <v>92.1</v>
          </cell>
          <cell r="DA1777">
            <v>0</v>
          </cell>
          <cell r="DD1777">
            <v>0.9372240325935135</v>
          </cell>
          <cell r="FJ1777">
            <v>45.612156791836533</v>
          </cell>
          <cell r="FK1777">
            <v>0.26300000000000001</v>
          </cell>
          <cell r="FL1777">
            <v>0.34361308720595607</v>
          </cell>
          <cell r="FO1777">
            <v>1</v>
          </cell>
        </row>
        <row r="1778">
          <cell r="A1778">
            <v>593467</v>
          </cell>
          <cell r="C1778" t="str">
            <v>Tejeda, Enosil</v>
          </cell>
          <cell r="Q1778" t="str">
            <v>R</v>
          </cell>
          <cell r="AJ1778">
            <v>4.872574850583443</v>
          </cell>
          <cell r="AR1778">
            <v>17.729738101309632</v>
          </cell>
          <cell r="AS1778">
            <v>0.82432593642422247</v>
          </cell>
          <cell r="AT1778">
            <v>0.84830040599884826</v>
          </cell>
          <cell r="BE1778">
            <v>0.67860840257135013</v>
          </cell>
          <cell r="CP1778">
            <v>27.041666666666668</v>
          </cell>
          <cell r="CV1778">
            <v>92.1</v>
          </cell>
          <cell r="DA1778">
            <v>0</v>
          </cell>
          <cell r="DD1778">
            <v>1.1836294699447534</v>
          </cell>
          <cell r="FJ1778">
            <v>44.324345253274075</v>
          </cell>
          <cell r="FK1778">
            <v>0.26300000000000001</v>
          </cell>
          <cell r="FL1778">
            <v>0.35086993451587334</v>
          </cell>
          <cell r="FO1778">
            <v>1</v>
          </cell>
        </row>
        <row r="1779">
          <cell r="A1779">
            <v>593473</v>
          </cell>
          <cell r="C1779" t="str">
            <v>Bello, Yoely</v>
          </cell>
          <cell r="Q1779" t="str">
            <v>R</v>
          </cell>
          <cell r="AJ1779">
            <v>7.5513789959011568</v>
          </cell>
          <cell r="AR1779">
            <v>19.32158651546667</v>
          </cell>
          <cell r="AS1779">
            <v>0.15055574600656524</v>
          </cell>
          <cell r="AT1779">
            <v>0.82027297502206131</v>
          </cell>
          <cell r="BE1779">
            <v>1.009908530803955</v>
          </cell>
          <cell r="CP1779">
            <v>25.541666666666668</v>
          </cell>
          <cell r="CV1779">
            <v>92.1</v>
          </cell>
          <cell r="DA1779">
            <v>0</v>
          </cell>
          <cell r="DD1779">
            <v>1.0824905950709409</v>
          </cell>
          <cell r="FJ1779">
            <v>48.303966288666672</v>
          </cell>
          <cell r="FK1779">
            <v>0.26300000000000001</v>
          </cell>
          <cell r="FL1779">
            <v>0.19796852480458757</v>
          </cell>
          <cell r="FO1779">
            <v>1</v>
          </cell>
        </row>
        <row r="1780">
          <cell r="A1780">
            <v>593474</v>
          </cell>
          <cell r="C1780" t="str">
            <v>Cabrera, Christopher</v>
          </cell>
          <cell r="Q1780" t="str">
            <v>R</v>
          </cell>
          <cell r="AJ1780">
            <v>8.2611087699675831</v>
          </cell>
          <cell r="AR1780">
            <v>16.8</v>
          </cell>
          <cell r="AS1780">
            <v>0.84673058020034619</v>
          </cell>
          <cell r="AT1780">
            <v>0.95024456931657808</v>
          </cell>
          <cell r="BE1780">
            <v>0.7048824156610356</v>
          </cell>
          <cell r="CP1780">
            <v>23.541666666666668</v>
          </cell>
          <cell r="CV1780">
            <v>92.1</v>
          </cell>
          <cell r="DA1780">
            <v>0</v>
          </cell>
          <cell r="DD1780">
            <v>1.2563741995500659</v>
          </cell>
          <cell r="FJ1780">
            <v>42</v>
          </cell>
          <cell r="FK1780">
            <v>0.26300000000000001</v>
          </cell>
          <cell r="FL1780">
            <v>0.25383172967692824</v>
          </cell>
          <cell r="FO1780">
            <v>0.84102119630491035</v>
          </cell>
        </row>
        <row r="1781">
          <cell r="A1781">
            <v>593476</v>
          </cell>
          <cell r="C1781" t="str">
            <v>Espinosa, Abraham</v>
          </cell>
          <cell r="Q1781" t="str">
            <v>R</v>
          </cell>
          <cell r="AJ1781">
            <v>8.1619310225628379</v>
          </cell>
          <cell r="AR1781">
            <v>16.8</v>
          </cell>
          <cell r="AS1781">
            <v>6.0754988238258666E-2</v>
          </cell>
          <cell r="AT1781">
            <v>0.95132401518289333</v>
          </cell>
          <cell r="BE1781">
            <v>0.73388607102958359</v>
          </cell>
          <cell r="CP1781">
            <v>23.041666666666668</v>
          </cell>
          <cell r="CV1781">
            <v>92.1</v>
          </cell>
          <cell r="DA1781">
            <v>0</v>
          </cell>
          <cell r="DD1781">
            <v>0.9353834650675813</v>
          </cell>
          <cell r="FJ1781">
            <v>42</v>
          </cell>
          <cell r="FK1781">
            <v>0.26300000000000001</v>
          </cell>
          <cell r="FL1781">
            <v>-0.49855987945490976</v>
          </cell>
          <cell r="FO1781">
            <v>1</v>
          </cell>
        </row>
        <row r="1782">
          <cell r="A1782">
            <v>593477</v>
          </cell>
          <cell r="C1782" t="str">
            <v>Rincon, Angel</v>
          </cell>
          <cell r="Q1782" t="str">
            <v>R</v>
          </cell>
          <cell r="AJ1782">
            <v>5.5995460020019685</v>
          </cell>
          <cell r="AR1782">
            <v>22.122053182133335</v>
          </cell>
          <cell r="AS1782">
            <v>0.16962335652302332</v>
          </cell>
          <cell r="AT1782">
            <v>0.79516811498400231</v>
          </cell>
          <cell r="BE1782">
            <v>1.1840572815716914</v>
          </cell>
          <cell r="CP1782">
            <v>23.791666666666668</v>
          </cell>
          <cell r="CV1782">
            <v>92.1</v>
          </cell>
          <cell r="DA1782">
            <v>0</v>
          </cell>
          <cell r="DD1782">
            <v>0.81147658511513254</v>
          </cell>
          <cell r="FJ1782">
            <v>55.305132955333335</v>
          </cell>
          <cell r="FK1782">
            <v>0.26300000000000001</v>
          </cell>
          <cell r="FL1782">
            <v>4.9611059492718407E-2</v>
          </cell>
          <cell r="FO1782">
            <v>1</v>
          </cell>
        </row>
        <row r="1783">
          <cell r="A1783">
            <v>593479</v>
          </cell>
          <cell r="C1783" t="str">
            <v>Gil, Yean Carlos</v>
          </cell>
          <cell r="Q1783" t="str">
            <v>S</v>
          </cell>
          <cell r="AJ1783">
            <v>6.4474823061095528</v>
          </cell>
          <cell r="AR1783">
            <v>49.126407347407408</v>
          </cell>
          <cell r="AS1783">
            <v>0.43487323295013908</v>
          </cell>
          <cell r="AT1783">
            <v>0.83388823763278486</v>
          </cell>
          <cell r="BE1783">
            <v>0.98171175037285363</v>
          </cell>
          <cell r="CP1783">
            <v>25.541666666666668</v>
          </cell>
          <cell r="CV1783">
            <v>92.1</v>
          </cell>
          <cell r="DA1783">
            <v>0</v>
          </cell>
          <cell r="DD1783">
            <v>0.86063878174524167</v>
          </cell>
          <cell r="FJ1783">
            <v>122.81601836851851</v>
          </cell>
          <cell r="FK1783">
            <v>0.26300000000000001</v>
          </cell>
          <cell r="FL1783">
            <v>-0.52604933753347793</v>
          </cell>
          <cell r="FO1783">
            <v>0</v>
          </cell>
        </row>
        <row r="1784">
          <cell r="A1784">
            <v>593490</v>
          </cell>
          <cell r="C1784" t="str">
            <v>Paulino, Brenny</v>
          </cell>
          <cell r="Q1784" t="str">
            <v>R</v>
          </cell>
          <cell r="AJ1784">
            <v>9.0117371097601549</v>
          </cell>
          <cell r="AR1784">
            <v>16.8</v>
          </cell>
          <cell r="AS1784">
            <v>-0.99936283730253828</v>
          </cell>
          <cell r="AT1784">
            <v>0.96103859618090359</v>
          </cell>
          <cell r="BE1784">
            <v>1.1740515970495247</v>
          </cell>
          <cell r="CP1784">
            <v>23.375</v>
          </cell>
          <cell r="CV1784">
            <v>92.1</v>
          </cell>
          <cell r="DA1784">
            <v>0</v>
          </cell>
          <cell r="DD1784">
            <v>1.5439500129536587</v>
          </cell>
          <cell r="FJ1784">
            <v>42</v>
          </cell>
          <cell r="FK1784">
            <v>0.26300000000000001</v>
          </cell>
          <cell r="FL1784">
            <v>-0.75068512874030091</v>
          </cell>
          <cell r="FO1784">
            <v>0.93167700627869277</v>
          </cell>
        </row>
        <row r="1785">
          <cell r="A1785">
            <v>593501</v>
          </cell>
          <cell r="C1785" t="str">
            <v>Lara, Confesor</v>
          </cell>
          <cell r="Q1785" t="str">
            <v>R</v>
          </cell>
          <cell r="AJ1785">
            <v>6.3890404653209503</v>
          </cell>
          <cell r="AR1785">
            <v>19.41018461808298</v>
          </cell>
          <cell r="AS1785">
            <v>6.4373433120932702E-2</v>
          </cell>
          <cell r="AT1785">
            <v>0.79835405163370288</v>
          </cell>
          <cell r="BE1785">
            <v>0.94768283775661777</v>
          </cell>
          <cell r="CP1785">
            <v>25.875</v>
          </cell>
          <cell r="CV1785">
            <v>92.1</v>
          </cell>
          <cell r="DA1785">
            <v>0</v>
          </cell>
          <cell r="DD1785">
            <v>1.0900813727215966</v>
          </cell>
          <cell r="FJ1785">
            <v>48.525461545207442</v>
          </cell>
          <cell r="FK1785">
            <v>0.26300000000000001</v>
          </cell>
          <cell r="FL1785">
            <v>-0.13038385094305222</v>
          </cell>
          <cell r="FO1785">
            <v>1</v>
          </cell>
        </row>
        <row r="1786">
          <cell r="A1786">
            <v>593507</v>
          </cell>
          <cell r="C1786" t="str">
            <v>Arias, Jose</v>
          </cell>
          <cell r="Q1786" t="str">
            <v>R</v>
          </cell>
          <cell r="AJ1786">
            <v>5.8727654901379518</v>
          </cell>
          <cell r="AR1786">
            <v>16.8</v>
          </cell>
          <cell r="AS1786">
            <v>0.37409391222533017</v>
          </cell>
          <cell r="AT1786">
            <v>0.89872541569134146</v>
          </cell>
          <cell r="BE1786">
            <v>1.1524511625032761</v>
          </cell>
          <cell r="CP1786">
            <v>25.458333333333332</v>
          </cell>
          <cell r="CV1786">
            <v>92.1</v>
          </cell>
          <cell r="DA1786">
            <v>0</v>
          </cell>
          <cell r="DD1786">
            <v>1.3067386327979933</v>
          </cell>
          <cell r="FJ1786">
            <v>42</v>
          </cell>
          <cell r="FK1786">
            <v>0.26300000000000001</v>
          </cell>
          <cell r="FL1786">
            <v>4.3861136228182912E-2</v>
          </cell>
          <cell r="FO1786">
            <v>1</v>
          </cell>
        </row>
        <row r="1787">
          <cell r="A1787">
            <v>593574</v>
          </cell>
          <cell r="C1787" t="str">
            <v>Gonzalez, Luis</v>
          </cell>
          <cell r="Q1787" t="str">
            <v>S</v>
          </cell>
          <cell r="AJ1787">
            <v>6.5900906310921021</v>
          </cell>
          <cell r="AR1787">
            <v>44.400000000000006</v>
          </cell>
          <cell r="AS1787">
            <v>-1.1098246558735483</v>
          </cell>
          <cell r="AT1787">
            <v>0.68393121190931772</v>
          </cell>
          <cell r="BE1787">
            <v>0.74940338199875467</v>
          </cell>
          <cell r="CP1787">
            <v>24.458333333333332</v>
          </cell>
          <cell r="CV1787">
            <v>92.1</v>
          </cell>
          <cell r="DA1787">
            <v>0</v>
          </cell>
          <cell r="DD1787">
            <v>1.1013414136782453</v>
          </cell>
          <cell r="FJ1787">
            <v>111</v>
          </cell>
          <cell r="FK1787">
            <v>0.26300000000000001</v>
          </cell>
          <cell r="FL1787">
            <v>-0.30601575518240115</v>
          </cell>
          <cell r="FO1787">
            <v>0.30802066200801659</v>
          </cell>
        </row>
        <row r="1788">
          <cell r="A1788">
            <v>593576</v>
          </cell>
          <cell r="C1788" t="str">
            <v>Neris, Hector</v>
          </cell>
          <cell r="Q1788" t="str">
            <v>R</v>
          </cell>
          <cell r="AJ1788">
            <v>3.8142922516116946</v>
          </cell>
          <cell r="AR1788">
            <v>67.248135480296298</v>
          </cell>
          <cell r="AS1788">
            <v>0.10481399244943881</v>
          </cell>
          <cell r="AT1788">
            <v>0.72649507601140351</v>
          </cell>
          <cell r="BE1788">
            <v>0.89253898262388787</v>
          </cell>
          <cell r="CP1788">
            <v>27.041666666666668</v>
          </cell>
          <cell r="CV1788">
            <v>92.414269416025746</v>
          </cell>
          <cell r="DA1788">
            <v>1.866668686868687</v>
          </cell>
          <cell r="DD1788">
            <v>1.2146272831234948</v>
          </cell>
          <cell r="FJ1788">
            <v>67.248135480296298</v>
          </cell>
          <cell r="FK1788">
            <v>0.26246167947844701</v>
          </cell>
          <cell r="FL1788">
            <v>0.38499530888893863</v>
          </cell>
          <cell r="FO1788">
            <v>1</v>
          </cell>
        </row>
        <row r="1789">
          <cell r="A1789">
            <v>593577</v>
          </cell>
          <cell r="C1789" t="str">
            <v>Nunez, Miguel</v>
          </cell>
          <cell r="Q1789" t="str">
            <v>R</v>
          </cell>
          <cell r="AJ1789">
            <v>5.6996407474428841</v>
          </cell>
          <cell r="AR1789">
            <v>21.162491915743288</v>
          </cell>
          <cell r="AS1789">
            <v>0.6675755423500126</v>
          </cell>
          <cell r="AT1789">
            <v>0.77672222299049665</v>
          </cell>
          <cell r="BE1789">
            <v>0.9991366315799437</v>
          </cell>
          <cell r="CP1789">
            <v>23.708333333333332</v>
          </cell>
          <cell r="CV1789">
            <v>92.1</v>
          </cell>
          <cell r="DA1789">
            <v>0</v>
          </cell>
          <cell r="DD1789">
            <v>1.122937145876767</v>
          </cell>
          <cell r="FJ1789">
            <v>52.906229789358214</v>
          </cell>
          <cell r="FK1789">
            <v>0.26300000000000001</v>
          </cell>
          <cell r="FL1789">
            <v>-6.5694334257275416E-2</v>
          </cell>
          <cell r="FO1789">
            <v>0.99644108681605403</v>
          </cell>
        </row>
        <row r="1790">
          <cell r="A1790">
            <v>593579</v>
          </cell>
          <cell r="C1790" t="str">
            <v>Oviedo, Ramon</v>
          </cell>
          <cell r="Q1790" t="str">
            <v>R</v>
          </cell>
          <cell r="AJ1790">
            <v>7.0421952850905694</v>
          </cell>
          <cell r="AR1790">
            <v>16.8</v>
          </cell>
          <cell r="AS1790">
            <v>-0.2047446369199187</v>
          </cell>
          <cell r="AT1790">
            <v>0.8668362436668533</v>
          </cell>
          <cell r="BE1790">
            <v>0.95583647678946737</v>
          </cell>
          <cell r="CP1790">
            <v>25.958333333333332</v>
          </cell>
          <cell r="CV1790">
            <v>92.1</v>
          </cell>
          <cell r="DA1790">
            <v>0</v>
          </cell>
          <cell r="DD1790">
            <v>0.98746333149070764</v>
          </cell>
          <cell r="FJ1790">
            <v>42</v>
          </cell>
          <cell r="FK1790">
            <v>0.26300000000000001</v>
          </cell>
          <cell r="FL1790">
            <v>0.32180756612636902</v>
          </cell>
          <cell r="FO1790">
            <v>1</v>
          </cell>
        </row>
        <row r="1791">
          <cell r="A1791">
            <v>593580</v>
          </cell>
          <cell r="C1791" t="str">
            <v>Beltre, Dario</v>
          </cell>
          <cell r="Q1791" t="str">
            <v>R</v>
          </cell>
          <cell r="AJ1791">
            <v>8.3109676068147031</v>
          </cell>
          <cell r="AR1791">
            <v>16.8</v>
          </cell>
          <cell r="AS1791">
            <v>-1.9318584242395636</v>
          </cell>
          <cell r="AT1791">
            <v>0.89051008107200169</v>
          </cell>
          <cell r="BE1791">
            <v>1.057647352453019</v>
          </cell>
          <cell r="CP1791">
            <v>23.625</v>
          </cell>
          <cell r="CV1791">
            <v>92.1</v>
          </cell>
          <cell r="DA1791">
            <v>0</v>
          </cell>
          <cell r="DD1791">
            <v>1.2608782634276579</v>
          </cell>
          <cell r="FJ1791">
            <v>42</v>
          </cell>
          <cell r="FK1791">
            <v>0.26300000000000001</v>
          </cell>
          <cell r="FL1791">
            <v>0.42857655018094082</v>
          </cell>
          <cell r="FO1791">
            <v>1</v>
          </cell>
        </row>
        <row r="1792">
          <cell r="A1792">
            <v>593581</v>
          </cell>
          <cell r="C1792" t="str">
            <v>Reyes, Julio</v>
          </cell>
          <cell r="Q1792" t="str">
            <v>R</v>
          </cell>
          <cell r="AJ1792">
            <v>6.6514710826402732</v>
          </cell>
          <cell r="AR1792">
            <v>16.8</v>
          </cell>
          <cell r="AS1792">
            <v>1.2197386215745778</v>
          </cell>
          <cell r="AT1792">
            <v>0.90076141563970391</v>
          </cell>
          <cell r="BE1792">
            <v>0.81356874270806823</v>
          </cell>
          <cell r="CP1792">
            <v>25.208333333333332</v>
          </cell>
          <cell r="CV1792">
            <v>92.1</v>
          </cell>
          <cell r="DA1792">
            <v>0</v>
          </cell>
          <cell r="DD1792">
            <v>0.95647793609035225</v>
          </cell>
          <cell r="FJ1792">
            <v>42</v>
          </cell>
          <cell r="FK1792">
            <v>0.26300000000000001</v>
          </cell>
          <cell r="FL1792">
            <v>-0.68140697664675187</v>
          </cell>
          <cell r="FO1792">
            <v>0.54555948378391084</v>
          </cell>
        </row>
        <row r="1793">
          <cell r="A1793">
            <v>593582</v>
          </cell>
          <cell r="C1793" t="str">
            <v>De Los Santos, Abel</v>
          </cell>
          <cell r="Q1793" t="str">
            <v>R</v>
          </cell>
          <cell r="AJ1793">
            <v>4.8942967362779237</v>
          </cell>
          <cell r="AR1793">
            <v>21.96935282868148</v>
          </cell>
          <cell r="AS1793">
            <v>-1.7040909790262189E-2</v>
          </cell>
          <cell r="AT1793">
            <v>0.56380905418919713</v>
          </cell>
          <cell r="BE1793">
            <v>0.70462708562131571</v>
          </cell>
          <cell r="CP1793">
            <v>23.625</v>
          </cell>
          <cell r="CV1793">
            <v>92.830940019183529</v>
          </cell>
          <cell r="DA1793">
            <v>3.0305050505050501E-2</v>
          </cell>
          <cell r="DD1793">
            <v>1.2427008068248331</v>
          </cell>
          <cell r="FJ1793">
            <v>54.923382071703692</v>
          </cell>
          <cell r="FK1793">
            <v>0.26300000000000001</v>
          </cell>
          <cell r="FL1793">
            <v>0.42514436884323842</v>
          </cell>
          <cell r="FO1793">
            <v>1</v>
          </cell>
        </row>
        <row r="1794">
          <cell r="A1794">
            <v>593587</v>
          </cell>
          <cell r="C1794" t="str">
            <v>Francisco, Delvy</v>
          </cell>
          <cell r="Q1794" t="str">
            <v>R</v>
          </cell>
          <cell r="AJ1794">
            <v>7.4059506153729533</v>
          </cell>
          <cell r="AR1794">
            <v>17.677146666666669</v>
          </cell>
          <cell r="AS1794">
            <v>-0.80115423711824074</v>
          </cell>
          <cell r="AT1794">
            <v>0.68964632669724768</v>
          </cell>
          <cell r="BE1794">
            <v>0.72278135664154042</v>
          </cell>
          <cell r="CP1794">
            <v>23.875</v>
          </cell>
          <cell r="CV1794">
            <v>92.1</v>
          </cell>
          <cell r="DA1794">
            <v>0</v>
          </cell>
          <cell r="DD1794">
            <v>1.222391996575017</v>
          </cell>
          <cell r="FJ1794">
            <v>44.192866666666667</v>
          </cell>
          <cell r="FK1794">
            <v>0.26300000000000001</v>
          </cell>
          <cell r="FL1794">
            <v>-0.6860802929543055</v>
          </cell>
          <cell r="FO1794">
            <v>1</v>
          </cell>
        </row>
        <row r="1795">
          <cell r="A1795">
            <v>593594</v>
          </cell>
          <cell r="C1795" t="str">
            <v>Acosta, Octavio</v>
          </cell>
          <cell r="Q1795" t="str">
            <v>S</v>
          </cell>
          <cell r="AJ1795">
            <v>7.351100456320367</v>
          </cell>
          <cell r="AR1795">
            <v>44.400000000000006</v>
          </cell>
          <cell r="AS1795">
            <v>0.88037811533729393</v>
          </cell>
          <cell r="AT1795">
            <v>0.94492779025109608</v>
          </cell>
          <cell r="BE1795">
            <v>0.62614762914268618</v>
          </cell>
          <cell r="CP1795">
            <v>25.875</v>
          </cell>
          <cell r="CV1795">
            <v>92.1</v>
          </cell>
          <cell r="DA1795">
            <v>0</v>
          </cell>
          <cell r="DD1795">
            <v>0.998499340364013</v>
          </cell>
          <cell r="FJ1795">
            <v>111</v>
          </cell>
          <cell r="FK1795">
            <v>0.26300000000000001</v>
          </cell>
          <cell r="FL1795">
            <v>-0.22490922770195418</v>
          </cell>
          <cell r="FO1795">
            <v>0</v>
          </cell>
        </row>
        <row r="1796">
          <cell r="A1796">
            <v>593604</v>
          </cell>
          <cell r="C1796" t="str">
            <v>Baldonado, Alberto</v>
          </cell>
          <cell r="Q1796" t="str">
            <v>R</v>
          </cell>
          <cell r="AJ1796">
            <v>5.6211291253384204</v>
          </cell>
          <cell r="AR1796">
            <v>22.629876246340718</v>
          </cell>
          <cell r="AS1796">
            <v>-0.54581941952513202</v>
          </cell>
          <cell r="AT1796">
            <v>0.63679888721027922</v>
          </cell>
          <cell r="BE1796">
            <v>1.0300952678233779</v>
          </cell>
          <cell r="CP1796">
            <v>23.375</v>
          </cell>
          <cell r="CV1796">
            <v>92.1</v>
          </cell>
          <cell r="DA1796">
            <v>0</v>
          </cell>
          <cell r="DD1796">
            <v>1.2930536385044418</v>
          </cell>
          <cell r="FJ1796">
            <v>56.574690615851793</v>
          </cell>
          <cell r="FK1796">
            <v>0.26300000000000001</v>
          </cell>
          <cell r="FL1796">
            <v>0.46148495970000342</v>
          </cell>
          <cell r="FO1796">
            <v>1</v>
          </cell>
        </row>
        <row r="1797">
          <cell r="A1797">
            <v>593608</v>
          </cell>
          <cell r="C1797" t="str">
            <v>Feliz, Gabriel</v>
          </cell>
          <cell r="Q1797" t="str">
            <v>R</v>
          </cell>
          <cell r="AJ1797">
            <v>7.4300805670121761</v>
          </cell>
          <cell r="AR1797">
            <v>16.8</v>
          </cell>
          <cell r="AS1797">
            <v>-1.4954849001389341</v>
          </cell>
          <cell r="AT1797">
            <v>0.82228656035909853</v>
          </cell>
          <cell r="BE1797">
            <v>0.76474862889008466</v>
          </cell>
          <cell r="CP1797">
            <v>23.625</v>
          </cell>
          <cell r="CV1797">
            <v>92.1</v>
          </cell>
          <cell r="DA1797">
            <v>0</v>
          </cell>
          <cell r="DD1797">
            <v>1.0231570165895536</v>
          </cell>
          <cell r="FJ1797">
            <v>42</v>
          </cell>
          <cell r="FK1797">
            <v>0.26300000000000001</v>
          </cell>
          <cell r="FL1797">
            <v>0.5146856688926631</v>
          </cell>
          <cell r="FO1797">
            <v>1</v>
          </cell>
        </row>
        <row r="1798">
          <cell r="A1798">
            <v>593610</v>
          </cell>
          <cell r="C1798" t="str">
            <v>Hilario, Julian</v>
          </cell>
          <cell r="Q1798" t="str">
            <v>R</v>
          </cell>
          <cell r="AJ1798">
            <v>6.9113449287199291</v>
          </cell>
          <cell r="AR1798">
            <v>16.8</v>
          </cell>
          <cell r="AS1798">
            <v>-0.40128673653827157</v>
          </cell>
          <cell r="AT1798">
            <v>0.74180948055293938</v>
          </cell>
          <cell r="BE1798">
            <v>0.70874703415140949</v>
          </cell>
          <cell r="CP1798">
            <v>25.875</v>
          </cell>
          <cell r="CV1798">
            <v>92.1</v>
          </cell>
          <cell r="DA1798">
            <v>0</v>
          </cell>
          <cell r="DD1798">
            <v>1.117444310624363</v>
          </cell>
          <cell r="FJ1798">
            <v>42</v>
          </cell>
          <cell r="FK1798">
            <v>0.26300000000000001</v>
          </cell>
          <cell r="FL1798">
            <v>0.20662462536227219</v>
          </cell>
          <cell r="FO1798">
            <v>1</v>
          </cell>
        </row>
        <row r="1799">
          <cell r="A1799">
            <v>593619</v>
          </cell>
          <cell r="C1799" t="str">
            <v>Tapia, Domingo</v>
          </cell>
          <cell r="Q1799" t="str">
            <v>R</v>
          </cell>
          <cell r="AJ1799">
            <v>6.6490875368252365</v>
          </cell>
          <cell r="AR1799">
            <v>16.8</v>
          </cell>
          <cell r="AS1799">
            <v>-7.620487654029369E-2</v>
          </cell>
          <cell r="AT1799">
            <v>0.77378290365622138</v>
          </cell>
          <cell r="BE1799">
            <v>0.93125908022120507</v>
          </cell>
          <cell r="CP1799">
            <v>24.541666666666668</v>
          </cell>
          <cell r="CV1799">
            <v>92.1</v>
          </cell>
          <cell r="DA1799">
            <v>0</v>
          </cell>
          <cell r="DD1799">
            <v>0.98036933734739407</v>
          </cell>
          <cell r="FJ1799">
            <v>42</v>
          </cell>
          <cell r="FK1799">
            <v>0.26300000000000001</v>
          </cell>
          <cell r="FL1799">
            <v>-0.21561625385037136</v>
          </cell>
          <cell r="FO1799">
            <v>0.6788705211245627</v>
          </cell>
        </row>
        <row r="1800">
          <cell r="A1800">
            <v>593624</v>
          </cell>
          <cell r="C1800" t="str">
            <v>Araujo, Victor</v>
          </cell>
          <cell r="Q1800" t="str">
            <v>R</v>
          </cell>
          <cell r="AJ1800">
            <v>6.0439023522918935</v>
          </cell>
          <cell r="AR1800">
            <v>22.329128833479999</v>
          </cell>
          <cell r="AS1800">
            <v>8.2117767602833819E-2</v>
          </cell>
          <cell r="AT1800">
            <v>0.78395111991020439</v>
          </cell>
          <cell r="BE1800">
            <v>0.84694493447386288</v>
          </cell>
          <cell r="CP1800">
            <v>23.625</v>
          </cell>
          <cell r="CV1800">
            <v>92.1</v>
          </cell>
          <cell r="DA1800">
            <v>0</v>
          </cell>
          <cell r="DD1800">
            <v>1.1317289494724239</v>
          </cell>
          <cell r="FJ1800">
            <v>55.822822083699997</v>
          </cell>
          <cell r="FK1800">
            <v>0.26300000000000001</v>
          </cell>
          <cell r="FL1800">
            <v>-0.11971750173037252</v>
          </cell>
          <cell r="FO1800">
            <v>1</v>
          </cell>
        </row>
        <row r="1801">
          <cell r="A1801">
            <v>593633</v>
          </cell>
          <cell r="C1801" t="str">
            <v>Payano, Victor</v>
          </cell>
          <cell r="Q1801" t="str">
            <v>S</v>
          </cell>
          <cell r="AJ1801">
            <v>6.4482698125333338</v>
          </cell>
          <cell r="AR1801">
            <v>50.310063559959346</v>
          </cell>
          <cell r="AS1801">
            <v>-0.38080125902831091</v>
          </cell>
          <cell r="AT1801">
            <v>0.59241421444028752</v>
          </cell>
          <cell r="BE1801">
            <v>0.7959969872637469</v>
          </cell>
          <cell r="CP1801">
            <v>23.708333333333332</v>
          </cell>
          <cell r="CV1801">
            <v>92.1</v>
          </cell>
          <cell r="DA1801">
            <v>0</v>
          </cell>
          <cell r="DD1801">
            <v>1.0535458602229697</v>
          </cell>
          <cell r="FJ1801">
            <v>125.77515889989836</v>
          </cell>
          <cell r="FK1801">
            <v>0.26300000000000001</v>
          </cell>
          <cell r="FL1801">
            <v>0.42916065501093081</v>
          </cell>
          <cell r="FO1801">
            <v>0</v>
          </cell>
        </row>
        <row r="1802">
          <cell r="A1802">
            <v>593634</v>
          </cell>
          <cell r="C1802" t="str">
            <v>Perez, David</v>
          </cell>
          <cell r="Q1802" t="str">
            <v>R</v>
          </cell>
          <cell r="AJ1802">
            <v>5.6831621076335299</v>
          </cell>
          <cell r="AR1802">
            <v>19.852313199795468</v>
          </cell>
          <cell r="AS1802">
            <v>2.9905685503788144E-2</v>
          </cell>
          <cell r="AT1802">
            <v>0.81447679390161554</v>
          </cell>
          <cell r="BE1802">
            <v>1.0143934340882859</v>
          </cell>
          <cell r="CP1802">
            <v>23.541666666666668</v>
          </cell>
          <cell r="CV1802">
            <v>92.1</v>
          </cell>
          <cell r="DA1802">
            <v>0</v>
          </cell>
          <cell r="DD1802">
            <v>1.094983521786564</v>
          </cell>
          <cell r="FJ1802">
            <v>49.630782999488666</v>
          </cell>
          <cell r="FK1802">
            <v>0.26300000000000001</v>
          </cell>
          <cell r="FL1802">
            <v>0.52848581286841134</v>
          </cell>
          <cell r="FO1802">
            <v>0.91869261706376704</v>
          </cell>
        </row>
        <row r="1803">
          <cell r="A1803">
            <v>593657</v>
          </cell>
          <cell r="C1803" t="str">
            <v>Velasquez, Abdiel</v>
          </cell>
          <cell r="Q1803" t="str">
            <v>S</v>
          </cell>
          <cell r="AJ1803">
            <v>8.9055947851767741</v>
          </cell>
          <cell r="AR1803">
            <v>44.400000000000006</v>
          </cell>
          <cell r="AS1803">
            <v>0.78245752837759508</v>
          </cell>
          <cell r="AT1803">
            <v>0.94393360002618754</v>
          </cell>
          <cell r="BE1803">
            <v>0.85188616426678654</v>
          </cell>
          <cell r="CP1803">
            <v>23.291666666666668</v>
          </cell>
          <cell r="CV1803">
            <v>92.1</v>
          </cell>
          <cell r="DA1803">
            <v>0</v>
          </cell>
          <cell r="DD1803">
            <v>0.90402863308028747</v>
          </cell>
          <cell r="FJ1803">
            <v>111</v>
          </cell>
          <cell r="FK1803">
            <v>0.26300000000000001</v>
          </cell>
          <cell r="FL1803">
            <v>-0.25305701347124476</v>
          </cell>
          <cell r="FO1803">
            <v>0</v>
          </cell>
        </row>
        <row r="1804">
          <cell r="A1804">
            <v>593658</v>
          </cell>
          <cell r="C1804" t="str">
            <v>Hernandez, Luis</v>
          </cell>
          <cell r="Q1804" t="str">
            <v>R</v>
          </cell>
          <cell r="AJ1804">
            <v>8.2392663173172682</v>
          </cell>
          <cell r="AR1804">
            <v>16.8</v>
          </cell>
          <cell r="AS1804">
            <v>0.39716581786806282</v>
          </cell>
          <cell r="AT1804">
            <v>0.91452877772162511</v>
          </cell>
          <cell r="BE1804">
            <v>1.0547733688352834</v>
          </cell>
          <cell r="CP1804">
            <v>24.041666666666668</v>
          </cell>
          <cell r="CV1804">
            <v>92.1</v>
          </cell>
          <cell r="DA1804">
            <v>0</v>
          </cell>
          <cell r="DD1804">
            <v>1.1269359427587549</v>
          </cell>
          <cell r="FJ1804">
            <v>42</v>
          </cell>
          <cell r="FK1804">
            <v>0.26300000000000001</v>
          </cell>
          <cell r="FL1804">
            <v>-0.29875269477212646</v>
          </cell>
          <cell r="FO1804">
            <v>1</v>
          </cell>
        </row>
        <row r="1805">
          <cell r="A1805">
            <v>593659</v>
          </cell>
          <cell r="C1805" t="str">
            <v>Mateo, Wagner</v>
          </cell>
          <cell r="Q1805" t="str">
            <v>R</v>
          </cell>
          <cell r="AJ1805">
            <v>7.8612928662322279</v>
          </cell>
          <cell r="AR1805">
            <v>16.8</v>
          </cell>
          <cell r="AS1805">
            <v>1.6233859768911345</v>
          </cell>
          <cell r="AT1805">
            <v>0.97535122454426648</v>
          </cell>
          <cell r="BE1805">
            <v>0.92325133414342364</v>
          </cell>
          <cell r="CP1805">
            <v>23.291666666666668</v>
          </cell>
          <cell r="CV1805">
            <v>92.1</v>
          </cell>
          <cell r="DA1805">
            <v>0</v>
          </cell>
          <cell r="DD1805">
            <v>1.4706774315627298</v>
          </cell>
          <cell r="FJ1805">
            <v>42</v>
          </cell>
          <cell r="FK1805">
            <v>0.26300000000000001</v>
          </cell>
          <cell r="FL1805">
            <v>-0.91408408802771335</v>
          </cell>
          <cell r="FO1805">
            <v>1</v>
          </cell>
        </row>
        <row r="1806">
          <cell r="A1806">
            <v>593662</v>
          </cell>
          <cell r="C1806" t="str">
            <v>Solis, Jency</v>
          </cell>
          <cell r="Q1806" t="str">
            <v>R</v>
          </cell>
          <cell r="AJ1806">
            <v>7.0346833634437962</v>
          </cell>
          <cell r="AR1806">
            <v>23.660310859111085</v>
          </cell>
          <cell r="AS1806">
            <v>0.7545891430963424</v>
          </cell>
          <cell r="AT1806">
            <v>0.79366675788389496</v>
          </cell>
          <cell r="BE1806">
            <v>1.0722518891902943</v>
          </cell>
          <cell r="CP1806">
            <v>23.375</v>
          </cell>
          <cell r="CV1806">
            <v>92.1</v>
          </cell>
          <cell r="DA1806">
            <v>0</v>
          </cell>
          <cell r="DD1806">
            <v>1.0362675167227604</v>
          </cell>
          <cell r="FJ1806">
            <v>59.15077714777771</v>
          </cell>
          <cell r="FK1806">
            <v>0.26300000000000001</v>
          </cell>
          <cell r="FL1806">
            <v>-0.18321290392682446</v>
          </cell>
          <cell r="FO1806">
            <v>1</v>
          </cell>
        </row>
        <row r="1807">
          <cell r="A1807">
            <v>593664</v>
          </cell>
          <cell r="C1807" t="str">
            <v>Celas, Jose</v>
          </cell>
          <cell r="Q1807" t="str">
            <v>S</v>
          </cell>
          <cell r="AJ1807">
            <v>10.194132415048738</v>
          </cell>
          <cell r="AR1807">
            <v>44.400000000000006</v>
          </cell>
          <cell r="AS1807">
            <v>0.51243087792521846</v>
          </cell>
          <cell r="AT1807">
            <v>0.96070732758562416</v>
          </cell>
          <cell r="BE1807">
            <v>0.962868190900803</v>
          </cell>
          <cell r="CP1807">
            <v>25.458333333333332</v>
          </cell>
          <cell r="CV1807">
            <v>92.1</v>
          </cell>
          <cell r="DA1807">
            <v>0</v>
          </cell>
          <cell r="DD1807">
            <v>1.2844386159003545</v>
          </cell>
          <cell r="FJ1807">
            <v>111</v>
          </cell>
          <cell r="FK1807">
            <v>0.26300000000000001</v>
          </cell>
          <cell r="FL1807">
            <v>0.77463028485616148</v>
          </cell>
          <cell r="FO1807">
            <v>0</v>
          </cell>
        </row>
        <row r="1808">
          <cell r="A1808">
            <v>593670</v>
          </cell>
          <cell r="C1808" t="str">
            <v>Lara, Rainy</v>
          </cell>
          <cell r="Q1808" t="str">
            <v>S</v>
          </cell>
          <cell r="AJ1808">
            <v>6.2533544454464387</v>
          </cell>
          <cell r="AR1808">
            <v>50.096345018197148</v>
          </cell>
          <cell r="AS1808">
            <v>0.1341361105898041</v>
          </cell>
          <cell r="AT1808">
            <v>0.79602871969328959</v>
          </cell>
          <cell r="BE1808">
            <v>0.68914267112024108</v>
          </cell>
          <cell r="CP1808">
            <v>25.291666666666668</v>
          </cell>
          <cell r="CV1808">
            <v>92.1</v>
          </cell>
          <cell r="DA1808">
            <v>0</v>
          </cell>
          <cell r="DD1808">
            <v>0.91226417066222454</v>
          </cell>
          <cell r="FJ1808">
            <v>125.24086254549286</v>
          </cell>
          <cell r="FK1808">
            <v>0.26300000000000001</v>
          </cell>
          <cell r="FL1808">
            <v>-5.592821141441999E-2</v>
          </cell>
          <cell r="FO1808">
            <v>0</v>
          </cell>
        </row>
        <row r="1809">
          <cell r="A1809">
            <v>593674</v>
          </cell>
          <cell r="C1809" t="str">
            <v>Nuez, Yoryi</v>
          </cell>
          <cell r="Q1809" t="str">
            <v>R</v>
          </cell>
          <cell r="AJ1809">
            <v>8.404576570005112</v>
          </cell>
          <cell r="AR1809">
            <v>16.8</v>
          </cell>
          <cell r="AS1809">
            <v>0.40014648766250266</v>
          </cell>
          <cell r="AT1809">
            <v>0.92618449532406522</v>
          </cell>
          <cell r="BE1809">
            <v>0.92348328664572432</v>
          </cell>
          <cell r="CP1809">
            <v>23.375</v>
          </cell>
          <cell r="CV1809">
            <v>92.1</v>
          </cell>
          <cell r="DA1809">
            <v>0</v>
          </cell>
          <cell r="DD1809">
            <v>1.2644986965215135</v>
          </cell>
          <cell r="FJ1809">
            <v>42</v>
          </cell>
          <cell r="FK1809">
            <v>0.26300000000000001</v>
          </cell>
          <cell r="FL1809">
            <v>-8.4794819767364984E-2</v>
          </cell>
          <cell r="FO1809">
            <v>0.67025914595241765</v>
          </cell>
        </row>
        <row r="1810">
          <cell r="A1810">
            <v>593675</v>
          </cell>
          <cell r="C1810" t="str">
            <v>Reyes, Persio</v>
          </cell>
          <cell r="Q1810" t="str">
            <v>S</v>
          </cell>
          <cell r="AJ1810">
            <v>7.2547366949742216</v>
          </cell>
          <cell r="AR1810">
            <v>44.400000000000006</v>
          </cell>
          <cell r="AS1810">
            <v>1.0449446207582775</v>
          </cell>
          <cell r="AT1810">
            <v>0.96334513372226527</v>
          </cell>
          <cell r="BE1810">
            <v>1.021645637014013</v>
          </cell>
          <cell r="CP1810">
            <v>23.291666666666668</v>
          </cell>
          <cell r="CV1810">
            <v>92.1</v>
          </cell>
          <cell r="DA1810">
            <v>0</v>
          </cell>
          <cell r="DD1810">
            <v>0.995884028162903</v>
          </cell>
          <cell r="FJ1810">
            <v>111</v>
          </cell>
          <cell r="FK1810">
            <v>0.26300000000000001</v>
          </cell>
          <cell r="FL1810">
            <v>-0.46980449274588992</v>
          </cell>
          <cell r="FO1810">
            <v>0</v>
          </cell>
        </row>
        <row r="1811">
          <cell r="A1811">
            <v>593676</v>
          </cell>
          <cell r="C1811" t="str">
            <v>Reyes, Ruben</v>
          </cell>
          <cell r="Q1811" t="str">
            <v>R</v>
          </cell>
          <cell r="AJ1811">
            <v>8.2659729854455719</v>
          </cell>
          <cell r="AR1811">
            <v>16.8</v>
          </cell>
          <cell r="AS1811">
            <v>3.8901431844504043E-2</v>
          </cell>
          <cell r="AT1811">
            <v>0.92085122090902216</v>
          </cell>
          <cell r="BE1811">
            <v>1.0744640128621301</v>
          </cell>
          <cell r="CP1811">
            <v>25.791666666666668</v>
          </cell>
          <cell r="CV1811">
            <v>92.1</v>
          </cell>
          <cell r="DA1811">
            <v>0</v>
          </cell>
          <cell r="DD1811">
            <v>1.3731599564674708</v>
          </cell>
          <cell r="FJ1811">
            <v>42</v>
          </cell>
          <cell r="FK1811">
            <v>0.26300000000000001</v>
          </cell>
          <cell r="FL1811">
            <v>-0.12854351259898697</v>
          </cell>
          <cell r="FO1811">
            <v>1</v>
          </cell>
        </row>
        <row r="1812">
          <cell r="A1812">
            <v>593679</v>
          </cell>
          <cell r="C1812" t="str">
            <v>Ynoa, Gabriel</v>
          </cell>
          <cell r="Q1812" t="str">
            <v>S</v>
          </cell>
          <cell r="AJ1812">
            <v>5.7867387767608509</v>
          </cell>
          <cell r="AR1812">
            <v>64.490530534769306</v>
          </cell>
          <cell r="AS1812">
            <v>0.38603925663600558</v>
          </cell>
          <cell r="AT1812">
            <v>0.75491785526098598</v>
          </cell>
          <cell r="BE1812">
            <v>0.94792888427891953</v>
          </cell>
          <cell r="CP1812">
            <v>23.125</v>
          </cell>
          <cell r="CV1812">
            <v>92.19554120161483</v>
          </cell>
          <cell r="DA1812">
            <v>1.2121212121212121E-2</v>
          </cell>
          <cell r="DD1812">
            <v>0.7993172492821301</v>
          </cell>
          <cell r="FJ1812">
            <v>161.22632633692325</v>
          </cell>
          <cell r="FK1812">
            <v>0.26300000000000001</v>
          </cell>
          <cell r="FL1812">
            <v>0.24021674237835058</v>
          </cell>
          <cell r="FO1812">
            <v>0</v>
          </cell>
        </row>
        <row r="1813">
          <cell r="A1813">
            <v>593689</v>
          </cell>
          <cell r="C1813" t="str">
            <v>De Leon, Christopher</v>
          </cell>
          <cell r="Q1813" t="str">
            <v>R</v>
          </cell>
          <cell r="AJ1813">
            <v>6.5512525664216366</v>
          </cell>
          <cell r="AR1813">
            <v>16.8</v>
          </cell>
          <cell r="AS1813">
            <v>0.21278100853364379</v>
          </cell>
          <cell r="AT1813">
            <v>0.90518234605680314</v>
          </cell>
          <cell r="BE1813">
            <v>0.68356139894282619</v>
          </cell>
          <cell r="CP1813">
            <v>23.875</v>
          </cell>
          <cell r="CV1813">
            <v>92.1</v>
          </cell>
          <cell r="DA1813">
            <v>0</v>
          </cell>
          <cell r="DD1813">
            <v>1.2352272128810373</v>
          </cell>
          <cell r="FJ1813">
            <v>42</v>
          </cell>
          <cell r="FK1813">
            <v>0.26300000000000001</v>
          </cell>
          <cell r="FL1813">
            <v>-0.73090490081667636</v>
          </cell>
          <cell r="FO1813">
            <v>1</v>
          </cell>
        </row>
        <row r="1814">
          <cell r="A1814">
            <v>593690</v>
          </cell>
          <cell r="C1814" t="str">
            <v>Ferreras, Miguel</v>
          </cell>
          <cell r="Q1814" t="str">
            <v>R</v>
          </cell>
          <cell r="AJ1814">
            <v>9.9453603708187295</v>
          </cell>
          <cell r="AR1814">
            <v>16.8</v>
          </cell>
          <cell r="AS1814">
            <v>0.64013445651293399</v>
          </cell>
          <cell r="AT1814">
            <v>0.94049038206563906</v>
          </cell>
          <cell r="BE1814">
            <v>1.2259120164499913</v>
          </cell>
          <cell r="CP1814">
            <v>24.791666666666668</v>
          </cell>
          <cell r="CV1814">
            <v>92.1</v>
          </cell>
          <cell r="DA1814">
            <v>0</v>
          </cell>
          <cell r="DD1814">
            <v>1.2159727204844915</v>
          </cell>
          <cell r="FJ1814">
            <v>42</v>
          </cell>
          <cell r="FK1814">
            <v>0.26300000000000001</v>
          </cell>
          <cell r="FL1814">
            <v>-0.62227034180194696</v>
          </cell>
          <cell r="FO1814">
            <v>1</v>
          </cell>
        </row>
        <row r="1815">
          <cell r="A1815">
            <v>593691</v>
          </cell>
          <cell r="C1815" t="str">
            <v>Sanchez, Isaac</v>
          </cell>
          <cell r="Q1815" t="str">
            <v>R</v>
          </cell>
          <cell r="AJ1815">
            <v>5.9015686171443358</v>
          </cell>
          <cell r="AR1815">
            <v>26.791782525614792</v>
          </cell>
          <cell r="AS1815">
            <v>-0.21328195527356936</v>
          </cell>
          <cell r="AT1815">
            <v>0.52054418047846052</v>
          </cell>
          <cell r="BE1815">
            <v>1.0125722790097649</v>
          </cell>
          <cell r="CP1815">
            <v>23.708333333333332</v>
          </cell>
          <cell r="CV1815">
            <v>92.1</v>
          </cell>
          <cell r="DA1815">
            <v>0</v>
          </cell>
          <cell r="DD1815">
            <v>1.09097288788562</v>
          </cell>
          <cell r="FJ1815">
            <v>66.97945631403698</v>
          </cell>
          <cell r="FK1815">
            <v>0.26300000000000001</v>
          </cell>
          <cell r="FL1815">
            <v>0.34339170223979643</v>
          </cell>
          <cell r="FO1815">
            <v>1</v>
          </cell>
        </row>
        <row r="1816">
          <cell r="A1816">
            <v>593701</v>
          </cell>
          <cell r="C1816" t="str">
            <v>Urena, Luis</v>
          </cell>
          <cell r="Q1816" t="str">
            <v>R</v>
          </cell>
          <cell r="AJ1816">
            <v>7.6181786124479549</v>
          </cell>
          <cell r="AR1816">
            <v>16.8</v>
          </cell>
          <cell r="AS1816">
            <v>-0.4068778516995058</v>
          </cell>
          <cell r="AT1816">
            <v>0.83532780958632524</v>
          </cell>
          <cell r="BE1816">
            <v>1.2820082099767853</v>
          </cell>
          <cell r="CP1816">
            <v>23.875</v>
          </cell>
          <cell r="CV1816">
            <v>92.1</v>
          </cell>
          <cell r="DA1816">
            <v>0</v>
          </cell>
          <cell r="DD1816">
            <v>0.95682345896195831</v>
          </cell>
          <cell r="FJ1816">
            <v>42</v>
          </cell>
          <cell r="FK1816">
            <v>0.26300000000000001</v>
          </cell>
          <cell r="FL1816">
            <v>-0.46802651953103819</v>
          </cell>
          <cell r="FO1816">
            <v>1</v>
          </cell>
        </row>
        <row r="1817">
          <cell r="A1817">
            <v>593717</v>
          </cell>
          <cell r="C1817" t="str">
            <v>Polanco, Reynaldo</v>
          </cell>
          <cell r="Q1817" t="str">
            <v>R</v>
          </cell>
          <cell r="AJ1817">
            <v>7.9992451811045102</v>
          </cell>
          <cell r="AR1817">
            <v>16.8</v>
          </cell>
          <cell r="AS1817">
            <v>0.94273477533801564</v>
          </cell>
          <cell r="AT1817">
            <v>0.93926722311956523</v>
          </cell>
          <cell r="BE1817">
            <v>1.1232746613441813</v>
          </cell>
          <cell r="CP1817">
            <v>23.125</v>
          </cell>
          <cell r="CV1817">
            <v>92.1</v>
          </cell>
          <cell r="DA1817">
            <v>0</v>
          </cell>
          <cell r="DD1817">
            <v>1.0966441651498893</v>
          </cell>
          <cell r="FJ1817">
            <v>42</v>
          </cell>
          <cell r="FK1817">
            <v>0.26300000000000001</v>
          </cell>
          <cell r="FL1817">
            <v>-4.3482888722157768E-2</v>
          </cell>
          <cell r="FO1817">
            <v>0.90416296342877889</v>
          </cell>
        </row>
        <row r="1818">
          <cell r="A1818">
            <v>593751</v>
          </cell>
          <cell r="C1818" t="str">
            <v>Alonzo, Jose</v>
          </cell>
          <cell r="Q1818" t="str">
            <v>S</v>
          </cell>
          <cell r="AJ1818">
            <v>7.1643928981927676</v>
          </cell>
          <cell r="AR1818">
            <v>44.400000000000006</v>
          </cell>
          <cell r="AS1818">
            <v>-0.21641391070202678</v>
          </cell>
          <cell r="AT1818">
            <v>0.86171637552966973</v>
          </cell>
          <cell r="BE1818">
            <v>1.0044377715944997</v>
          </cell>
          <cell r="CP1818">
            <v>23.375</v>
          </cell>
          <cell r="CV1818">
            <v>92.1</v>
          </cell>
          <cell r="DA1818">
            <v>0</v>
          </cell>
          <cell r="DD1818">
            <v>0.81122312142994035</v>
          </cell>
          <cell r="FJ1818">
            <v>111</v>
          </cell>
          <cell r="FK1818">
            <v>0.26300000000000001</v>
          </cell>
          <cell r="FL1818">
            <v>0.74232336034263835</v>
          </cell>
          <cell r="FO1818">
            <v>0</v>
          </cell>
        </row>
        <row r="1819">
          <cell r="A1819">
            <v>593812</v>
          </cell>
          <cell r="C1819" t="str">
            <v>Ogando, Jochi</v>
          </cell>
          <cell r="Q1819" t="str">
            <v>S</v>
          </cell>
          <cell r="AJ1819">
            <v>6.7122387952609603</v>
          </cell>
          <cell r="AR1819">
            <v>44.400000000000006</v>
          </cell>
          <cell r="AS1819">
            <v>-0.62724502681616723</v>
          </cell>
          <cell r="AT1819">
            <v>0.86638855060293563</v>
          </cell>
          <cell r="BE1819">
            <v>1.0927047298363657</v>
          </cell>
          <cell r="CP1819">
            <v>23.125</v>
          </cell>
          <cell r="CV1819">
            <v>92.1</v>
          </cell>
          <cell r="DA1819">
            <v>0</v>
          </cell>
          <cell r="DD1819">
            <v>1.086581074521197</v>
          </cell>
          <cell r="FJ1819">
            <v>111</v>
          </cell>
          <cell r="FK1819">
            <v>0.26300000000000001</v>
          </cell>
          <cell r="FL1819">
            <v>-0.19129091524626826</v>
          </cell>
          <cell r="FO1819">
            <v>0</v>
          </cell>
        </row>
        <row r="1820">
          <cell r="A1820">
            <v>593814</v>
          </cell>
          <cell r="C1820" t="str">
            <v>Gomez, Wagner</v>
          </cell>
          <cell r="Q1820" t="str">
            <v>R</v>
          </cell>
          <cell r="AJ1820">
            <v>8.5985897675828689</v>
          </cell>
          <cell r="AR1820">
            <v>16.8</v>
          </cell>
          <cell r="AS1820">
            <v>-7.6685558866915873E-2</v>
          </cell>
          <cell r="AT1820">
            <v>0.91576270038348706</v>
          </cell>
          <cell r="BE1820">
            <v>0.67281747138730275</v>
          </cell>
          <cell r="CP1820">
            <v>24.541666666666668</v>
          </cell>
          <cell r="CV1820">
            <v>92.1</v>
          </cell>
          <cell r="DA1820">
            <v>0</v>
          </cell>
          <cell r="DD1820">
            <v>1.3476286516913154</v>
          </cell>
          <cell r="FJ1820">
            <v>42</v>
          </cell>
          <cell r="FK1820">
            <v>0.26300000000000001</v>
          </cell>
          <cell r="FL1820">
            <v>0.13001294192176255</v>
          </cell>
          <cell r="FO1820">
            <v>1</v>
          </cell>
        </row>
        <row r="1821">
          <cell r="A1821">
            <v>593817</v>
          </cell>
          <cell r="C1821" t="str">
            <v>De La Cruz, Noel</v>
          </cell>
          <cell r="Q1821" t="str">
            <v>S</v>
          </cell>
          <cell r="AJ1821">
            <v>8.0535377098408016</v>
          </cell>
          <cell r="AR1821">
            <v>44.400000000000006</v>
          </cell>
          <cell r="AS1821">
            <v>0.33315154148175097</v>
          </cell>
          <cell r="AT1821">
            <v>0.97150132850617821</v>
          </cell>
          <cell r="BE1821">
            <v>0.98166175780893861</v>
          </cell>
          <cell r="CP1821">
            <v>24.541666666666668</v>
          </cell>
          <cell r="CV1821">
            <v>92.1</v>
          </cell>
          <cell r="DA1821">
            <v>0</v>
          </cell>
          <cell r="DD1821">
            <v>0.88739747600414542</v>
          </cell>
          <cell r="FJ1821">
            <v>111</v>
          </cell>
          <cell r="FK1821">
            <v>0.26300000000000001</v>
          </cell>
          <cell r="FL1821">
            <v>0.24177538486862374</v>
          </cell>
          <cell r="FO1821">
            <v>0</v>
          </cell>
        </row>
        <row r="1822">
          <cell r="A1822">
            <v>593818</v>
          </cell>
          <cell r="C1822" t="str">
            <v>Gonzalez, Yeuri</v>
          </cell>
          <cell r="Q1822" t="str">
            <v>R</v>
          </cell>
          <cell r="AJ1822">
            <v>7.8507844638837998</v>
          </cell>
          <cell r="AR1822">
            <v>16.8</v>
          </cell>
          <cell r="AS1822">
            <v>-0.24332597572497078</v>
          </cell>
          <cell r="AT1822">
            <v>0.84651275343607923</v>
          </cell>
          <cell r="BE1822">
            <v>1.0336340326340625</v>
          </cell>
          <cell r="CP1822">
            <v>23.541666666666668</v>
          </cell>
          <cell r="CV1822">
            <v>92.1</v>
          </cell>
          <cell r="DA1822">
            <v>0</v>
          </cell>
          <cell r="DD1822">
            <v>0.81163098459086425</v>
          </cell>
          <cell r="FJ1822">
            <v>42</v>
          </cell>
          <cell r="FK1822">
            <v>0.26300000000000001</v>
          </cell>
          <cell r="FL1822">
            <v>-0.5313707862941105</v>
          </cell>
          <cell r="FO1822">
            <v>0.74563937840152583</v>
          </cell>
        </row>
        <row r="1823">
          <cell r="A1823">
            <v>593820</v>
          </cell>
          <cell r="C1823" t="str">
            <v>Munoz, Leoncio</v>
          </cell>
          <cell r="Q1823" t="str">
            <v>R</v>
          </cell>
          <cell r="AJ1823">
            <v>6.9046382486450169</v>
          </cell>
          <cell r="AR1823">
            <v>16.933861054557891</v>
          </cell>
          <cell r="AS1823">
            <v>0.26840959477276405</v>
          </cell>
          <cell r="AT1823">
            <v>0.89823199798980324</v>
          </cell>
          <cell r="BE1823">
            <v>0.77157868333677904</v>
          </cell>
          <cell r="CP1823">
            <v>25.875</v>
          </cell>
          <cell r="CV1823">
            <v>92.1</v>
          </cell>
          <cell r="DA1823">
            <v>0</v>
          </cell>
          <cell r="DD1823">
            <v>1.0640074283174357</v>
          </cell>
          <cell r="FJ1823">
            <v>42.334652636394722</v>
          </cell>
          <cell r="FK1823">
            <v>0.26300000000000001</v>
          </cell>
          <cell r="FL1823">
            <v>-0.76606124945806708</v>
          </cell>
          <cell r="FO1823">
            <v>1</v>
          </cell>
        </row>
        <row r="1824">
          <cell r="A1824">
            <v>593833</v>
          </cell>
          <cell r="C1824" t="str">
            <v>Suero, Wander</v>
          </cell>
          <cell r="Q1824" t="str">
            <v>R</v>
          </cell>
          <cell r="AJ1824">
            <v>5.7350188852783504</v>
          </cell>
          <cell r="AR1824">
            <v>21.760042068621047</v>
          </cell>
          <cell r="AS1824">
            <v>-6.7823916589119113E-2</v>
          </cell>
          <cell r="AT1824">
            <v>0.49460812864013498</v>
          </cell>
          <cell r="BE1824">
            <v>0.90201897706147616</v>
          </cell>
          <cell r="CP1824">
            <v>24.791666666666668</v>
          </cell>
          <cell r="CV1824">
            <v>92.1</v>
          </cell>
          <cell r="DA1824">
            <v>0</v>
          </cell>
          <cell r="DD1824">
            <v>0.98054657605220785</v>
          </cell>
          <cell r="FJ1824">
            <v>54.40010517155261</v>
          </cell>
          <cell r="FK1824">
            <v>0.26300000000000001</v>
          </cell>
          <cell r="FL1824">
            <v>0.44999548083787039</v>
          </cell>
          <cell r="FO1824">
            <v>1</v>
          </cell>
        </row>
        <row r="1825">
          <cell r="A1825">
            <v>593957</v>
          </cell>
          <cell r="C1825" t="str">
            <v>Silva, Jhon</v>
          </cell>
          <cell r="Q1825" t="str">
            <v>R</v>
          </cell>
          <cell r="AJ1825">
            <v>7.1127664930820931</v>
          </cell>
          <cell r="AR1825">
            <v>16.8</v>
          </cell>
          <cell r="AS1825">
            <v>-0.84753224239225422</v>
          </cell>
          <cell r="AT1825">
            <v>0.92050902935525558</v>
          </cell>
          <cell r="BE1825">
            <v>0.68533112088581016</v>
          </cell>
          <cell r="CP1825">
            <v>23.041666666666668</v>
          </cell>
          <cell r="CV1825">
            <v>92.1</v>
          </cell>
          <cell r="DA1825">
            <v>0</v>
          </cell>
          <cell r="DD1825">
            <v>1.0804576451478536</v>
          </cell>
          <cell r="FJ1825">
            <v>42</v>
          </cell>
          <cell r="FK1825">
            <v>0.26300000000000001</v>
          </cell>
          <cell r="FL1825">
            <v>0.57469731243816435</v>
          </cell>
          <cell r="FO1825">
            <v>1</v>
          </cell>
        </row>
        <row r="1826">
          <cell r="A1826">
            <v>593958</v>
          </cell>
          <cell r="C1826" t="str">
            <v>Rodriguez, Eduardo</v>
          </cell>
          <cell r="Q1826" t="str">
            <v>S</v>
          </cell>
          <cell r="AJ1826">
            <v>4.1412296339360886</v>
          </cell>
          <cell r="AR1826">
            <v>133.06121317474282</v>
          </cell>
          <cell r="AS1826">
            <v>0.11157190109594678</v>
          </cell>
          <cell r="AT1826">
            <v>0.77479578737463206</v>
          </cell>
          <cell r="BE1826">
            <v>0.79372118448652174</v>
          </cell>
          <cell r="CP1826">
            <v>23.208333333333332</v>
          </cell>
          <cell r="CV1826">
            <v>95.0681559346787</v>
          </cell>
          <cell r="DA1826">
            <v>1.1292909090909091</v>
          </cell>
          <cell r="DD1826">
            <v>0.95190471083373362</v>
          </cell>
          <cell r="FJ1826">
            <v>133.06121317474282</v>
          </cell>
          <cell r="FK1826">
            <v>0.26035675429913974</v>
          </cell>
          <cell r="FL1826">
            <v>-9.1304997287182707E-2</v>
          </cell>
          <cell r="FO1826">
            <v>0</v>
          </cell>
        </row>
        <row r="1827">
          <cell r="A1827">
            <v>593969</v>
          </cell>
          <cell r="C1827" t="str">
            <v>Aquino, Jayson</v>
          </cell>
          <cell r="Q1827" t="str">
            <v>S</v>
          </cell>
          <cell r="AJ1827">
            <v>5.8276198057565667</v>
          </cell>
          <cell r="AR1827">
            <v>56.499682220170257</v>
          </cell>
          <cell r="AS1827">
            <v>0.10752374758278227</v>
          </cell>
          <cell r="AT1827">
            <v>0.52880368149678403</v>
          </cell>
          <cell r="BE1827">
            <v>1.1072990106616867</v>
          </cell>
          <cell r="CP1827">
            <v>23.625</v>
          </cell>
          <cell r="CV1827">
            <v>89.095541201614836</v>
          </cell>
          <cell r="DA1827">
            <v>4.0424242424242423E-3</v>
          </cell>
          <cell r="DD1827">
            <v>0.81919871648686138</v>
          </cell>
          <cell r="FJ1827">
            <v>141.24920555042564</v>
          </cell>
          <cell r="FK1827">
            <v>0.26300000000000001</v>
          </cell>
          <cell r="FL1827">
            <v>-2.4549813193367992E-2</v>
          </cell>
          <cell r="FO1827">
            <v>0</v>
          </cell>
        </row>
        <row r="1828">
          <cell r="A1828">
            <v>593972</v>
          </cell>
          <cell r="C1828" t="str">
            <v>Guzman, Jose</v>
          </cell>
          <cell r="Q1828" t="str">
            <v>S</v>
          </cell>
          <cell r="AJ1828">
            <v>9.3414933018739248</v>
          </cell>
          <cell r="AR1828">
            <v>44.400000000000006</v>
          </cell>
          <cell r="AS1828">
            <v>-1.2806342868423171</v>
          </cell>
          <cell r="AT1828">
            <v>0.94476130798954183</v>
          </cell>
          <cell r="BE1828">
            <v>0.79031983147464713</v>
          </cell>
          <cell r="CP1828">
            <v>24.791666666666668</v>
          </cell>
          <cell r="CV1828">
            <v>92.1</v>
          </cell>
          <cell r="DA1828">
            <v>0</v>
          </cell>
          <cell r="DD1828">
            <v>1.1147887227386108</v>
          </cell>
          <cell r="FJ1828">
            <v>111</v>
          </cell>
          <cell r="FK1828">
            <v>0.26300000000000001</v>
          </cell>
          <cell r="FL1828">
            <v>-0.16509335259652352</v>
          </cell>
          <cell r="FO1828">
            <v>0.26056337155326315</v>
          </cell>
        </row>
        <row r="1829">
          <cell r="A1829">
            <v>593974</v>
          </cell>
          <cell r="C1829" t="str">
            <v>Peralta, Wandy</v>
          </cell>
          <cell r="Q1829" t="str">
            <v>R</v>
          </cell>
          <cell r="AJ1829">
            <v>4.8395277772556895</v>
          </cell>
          <cell r="AR1829">
            <v>22.988217047271917</v>
          </cell>
          <cell r="AS1829">
            <v>-0.10508088623198387</v>
          </cell>
          <cell r="AT1829">
            <v>0.51274154462414678</v>
          </cell>
          <cell r="BE1829">
            <v>0.91100632536825099</v>
          </cell>
          <cell r="CP1829">
            <v>24.958333333333332</v>
          </cell>
          <cell r="CV1829">
            <v>92.1</v>
          </cell>
          <cell r="DA1829">
            <v>0</v>
          </cell>
          <cell r="DD1829">
            <v>0.86815526033331603</v>
          </cell>
          <cell r="FJ1829">
            <v>57.470542618179792</v>
          </cell>
          <cell r="FK1829">
            <v>0.26300000000000001</v>
          </cell>
          <cell r="FL1829">
            <v>0.11488425911837387</v>
          </cell>
          <cell r="FO1829">
            <v>0.59194508928639844</v>
          </cell>
        </row>
        <row r="1830">
          <cell r="A1830">
            <v>593977</v>
          </cell>
          <cell r="C1830" t="str">
            <v>Jiminian, Johendi</v>
          </cell>
          <cell r="Q1830" t="str">
            <v>S</v>
          </cell>
          <cell r="AJ1830">
            <v>6.6933935360405181</v>
          </cell>
          <cell r="AR1830">
            <v>49.980671984691362</v>
          </cell>
          <cell r="AS1830">
            <v>0.20088955255505878</v>
          </cell>
          <cell r="AT1830">
            <v>0.77044597603168219</v>
          </cell>
          <cell r="BE1830">
            <v>0.7212049730566108</v>
          </cell>
          <cell r="CP1830">
            <v>23.708333333333332</v>
          </cell>
          <cell r="CV1830">
            <v>92.1</v>
          </cell>
          <cell r="DA1830">
            <v>0</v>
          </cell>
          <cell r="DD1830">
            <v>0.96462713665254574</v>
          </cell>
          <cell r="FJ1830">
            <v>124.9516799617284</v>
          </cell>
          <cell r="FK1830">
            <v>0.26300000000000001</v>
          </cell>
          <cell r="FL1830">
            <v>0.12350725926733208</v>
          </cell>
          <cell r="FO1830">
            <v>0.49148642226043526</v>
          </cell>
        </row>
        <row r="1831">
          <cell r="A1831">
            <v>593989</v>
          </cell>
          <cell r="C1831" t="str">
            <v>Sanchez, Julio</v>
          </cell>
          <cell r="Q1831" t="str">
            <v>R</v>
          </cell>
          <cell r="AJ1831">
            <v>9.9382910795191606</v>
          </cell>
          <cell r="AR1831">
            <v>16.8</v>
          </cell>
          <cell r="AS1831">
            <v>-0.18813664260953722</v>
          </cell>
          <cell r="AT1831">
            <v>0.89502204366362148</v>
          </cell>
          <cell r="BE1831">
            <v>0.57738135489415909</v>
          </cell>
          <cell r="CP1831">
            <v>24.791666666666668</v>
          </cell>
          <cell r="CV1831">
            <v>92.1</v>
          </cell>
          <cell r="DA1831">
            <v>0</v>
          </cell>
          <cell r="DD1831">
            <v>1.0330085579323227</v>
          </cell>
          <cell r="FJ1831">
            <v>42</v>
          </cell>
          <cell r="FK1831">
            <v>0.26300000000000001</v>
          </cell>
          <cell r="FL1831">
            <v>-0.40010164337662951</v>
          </cell>
          <cell r="FO1831">
            <v>1</v>
          </cell>
        </row>
        <row r="1832">
          <cell r="A1832">
            <v>594012</v>
          </cell>
          <cell r="C1832" t="str">
            <v>Morrobel, Eddy</v>
          </cell>
          <cell r="Q1832" t="str">
            <v>R</v>
          </cell>
          <cell r="AJ1832">
            <v>9.502156597131048</v>
          </cell>
          <cell r="AR1832">
            <v>16.8</v>
          </cell>
          <cell r="AS1832">
            <v>-0.47874801514077492</v>
          </cell>
          <cell r="AT1832">
            <v>0.86634154933198104</v>
          </cell>
          <cell r="BE1832">
            <v>0.80009934056805609</v>
          </cell>
          <cell r="CP1832">
            <v>23.291666666666668</v>
          </cell>
          <cell r="CV1832">
            <v>92.1</v>
          </cell>
          <cell r="DA1832">
            <v>0</v>
          </cell>
          <cell r="DD1832">
            <v>1.0038959140594086</v>
          </cell>
          <cell r="FJ1832">
            <v>42</v>
          </cell>
          <cell r="FK1832">
            <v>0.26300000000000001</v>
          </cell>
          <cell r="FL1832">
            <v>0.24316007836345363</v>
          </cell>
          <cell r="FO1832">
            <v>1</v>
          </cell>
        </row>
        <row r="1833">
          <cell r="A1833">
            <v>594016</v>
          </cell>
          <cell r="C1833" t="str">
            <v>Herrera, Alvin</v>
          </cell>
          <cell r="Q1833" t="str">
            <v>R</v>
          </cell>
          <cell r="AJ1833">
            <v>7.4628899988633641</v>
          </cell>
          <cell r="AR1833">
            <v>16.8</v>
          </cell>
          <cell r="AS1833">
            <v>8.4879394595133481E-2</v>
          </cell>
          <cell r="AT1833">
            <v>0.90367481870998534</v>
          </cell>
          <cell r="BE1833">
            <v>0.81705538539350941</v>
          </cell>
          <cell r="CP1833">
            <v>23.291666666666668</v>
          </cell>
          <cell r="CV1833">
            <v>92.1</v>
          </cell>
          <cell r="DA1833">
            <v>0</v>
          </cell>
          <cell r="DD1833">
            <v>0.7829741032464268</v>
          </cell>
          <cell r="FJ1833">
            <v>42</v>
          </cell>
          <cell r="FK1833">
            <v>0.26300000000000001</v>
          </cell>
          <cell r="FL1833">
            <v>0.2850083519405136</v>
          </cell>
          <cell r="FO1833">
            <v>1</v>
          </cell>
        </row>
        <row r="1834">
          <cell r="A1834">
            <v>594027</v>
          </cell>
          <cell r="C1834" t="str">
            <v>Guerrero, Tayron</v>
          </cell>
          <cell r="Q1834" t="str">
            <v>R</v>
          </cell>
          <cell r="AJ1834">
            <v>5.635042645089114</v>
          </cell>
          <cell r="AR1834">
            <v>20.737007172103681</v>
          </cell>
          <cell r="AS1834">
            <v>0.81889328580054288</v>
          </cell>
          <cell r="AT1834">
            <v>0.79892885546367021</v>
          </cell>
          <cell r="BE1834">
            <v>1.2923226415512179</v>
          </cell>
          <cell r="CP1834">
            <v>25.458333333333332</v>
          </cell>
          <cell r="CV1834">
            <v>93.895541201614833</v>
          </cell>
          <cell r="DA1834">
            <v>3.6363636363636362E-2</v>
          </cell>
          <cell r="DD1834">
            <v>1.232022188956059</v>
          </cell>
          <cell r="FJ1834">
            <v>51.842517930259199</v>
          </cell>
          <cell r="FK1834">
            <v>0.26300000000000001</v>
          </cell>
          <cell r="FL1834">
            <v>-0.31860690129114067</v>
          </cell>
          <cell r="FO1834">
            <v>1</v>
          </cell>
        </row>
        <row r="1835">
          <cell r="A1835">
            <v>594029</v>
          </cell>
          <cell r="C1835" t="str">
            <v>Rodriguez, Bryan</v>
          </cell>
          <cell r="Q1835" t="str">
            <v>S</v>
          </cell>
          <cell r="AJ1835">
            <v>6.2427581210486442</v>
          </cell>
          <cell r="AR1835">
            <v>57.423232581089088</v>
          </cell>
          <cell r="AS1835">
            <v>-6.0805074450861266E-2</v>
          </cell>
          <cell r="AT1835">
            <v>0.53512488815867765</v>
          </cell>
          <cell r="BE1835">
            <v>1.3828443476400611</v>
          </cell>
          <cell r="CP1835">
            <v>24.958333333333332</v>
          </cell>
          <cell r="CV1835">
            <v>92.1</v>
          </cell>
          <cell r="DA1835">
            <v>0</v>
          </cell>
          <cell r="DD1835">
            <v>0.80497533703416602</v>
          </cell>
          <cell r="FJ1835">
            <v>143.55808145272272</v>
          </cell>
          <cell r="FK1835">
            <v>0.26300000000000001</v>
          </cell>
          <cell r="FL1835">
            <v>0.2334082298495338</v>
          </cell>
          <cell r="FO1835">
            <v>0</v>
          </cell>
        </row>
        <row r="1836">
          <cell r="A1836">
            <v>594051</v>
          </cell>
          <cell r="C1836" t="str">
            <v>De Leon, Ambiorix</v>
          </cell>
          <cell r="Q1836" t="str">
            <v>R</v>
          </cell>
          <cell r="AJ1836">
            <v>7.7549773949439569</v>
          </cell>
          <cell r="AR1836">
            <v>16.8</v>
          </cell>
          <cell r="AS1836">
            <v>-0.5927134705331748</v>
          </cell>
          <cell r="AT1836">
            <v>0.94771393831018291</v>
          </cell>
          <cell r="BE1836">
            <v>0.96597555814607583</v>
          </cell>
          <cell r="CP1836">
            <v>24.958333333333332</v>
          </cell>
          <cell r="CV1836">
            <v>92.1</v>
          </cell>
          <cell r="DA1836">
            <v>0</v>
          </cell>
          <cell r="DD1836">
            <v>1.0553054251367082</v>
          </cell>
          <cell r="FJ1836">
            <v>42</v>
          </cell>
          <cell r="FK1836">
            <v>0.26300000000000001</v>
          </cell>
          <cell r="FL1836">
            <v>1.0805072228245691</v>
          </cell>
          <cell r="FO1836">
            <v>1</v>
          </cell>
        </row>
        <row r="1837">
          <cell r="A1837">
            <v>594052</v>
          </cell>
          <cell r="C1837" t="str">
            <v>Perez, Cristhian</v>
          </cell>
          <cell r="Q1837" t="str">
            <v>S</v>
          </cell>
          <cell r="AJ1837">
            <v>8.1393022366324139</v>
          </cell>
          <cell r="AR1837">
            <v>44.400000000000006</v>
          </cell>
          <cell r="AS1837">
            <v>-0.32353740465036313</v>
          </cell>
          <cell r="AT1837">
            <v>0.89626865199105854</v>
          </cell>
          <cell r="BE1837">
            <v>0.82309974638849637</v>
          </cell>
          <cell r="CP1837">
            <v>24.791666666666668</v>
          </cell>
          <cell r="CV1837">
            <v>92.1</v>
          </cell>
          <cell r="DA1837">
            <v>0</v>
          </cell>
          <cell r="DD1837">
            <v>0.72463132419627385</v>
          </cell>
          <cell r="FJ1837">
            <v>111</v>
          </cell>
          <cell r="FK1837">
            <v>0.26300000000000001</v>
          </cell>
          <cell r="FL1837">
            <v>-0.21133556315599489</v>
          </cell>
          <cell r="FO1837">
            <v>0</v>
          </cell>
        </row>
        <row r="1838">
          <cell r="A1838">
            <v>594056</v>
          </cell>
          <cell r="C1838" t="str">
            <v>Guduan, Reymin</v>
          </cell>
          <cell r="Q1838" t="str">
            <v>R</v>
          </cell>
          <cell r="AJ1838">
            <v>4.8554907747860669</v>
          </cell>
          <cell r="AR1838">
            <v>21.973535673600004</v>
          </cell>
          <cell r="AS1838">
            <v>-0.88164154626469515</v>
          </cell>
          <cell r="AT1838">
            <v>0.6724828312821971</v>
          </cell>
          <cell r="BE1838">
            <v>1.315191722720616</v>
          </cell>
          <cell r="CP1838">
            <v>24.291666666666668</v>
          </cell>
          <cell r="CV1838">
            <v>92.1</v>
          </cell>
          <cell r="DA1838">
            <v>0</v>
          </cell>
          <cell r="DD1838">
            <v>1.319851665894229</v>
          </cell>
          <cell r="FJ1838">
            <v>54.933839184000007</v>
          </cell>
          <cell r="FK1838">
            <v>0.26300000000000001</v>
          </cell>
          <cell r="FL1838">
            <v>-0.19585900316430807</v>
          </cell>
          <cell r="FO1838">
            <v>1</v>
          </cell>
        </row>
        <row r="1839">
          <cell r="A1839">
            <v>594135</v>
          </cell>
          <cell r="C1839" t="str">
            <v>Estevez, Wirkin</v>
          </cell>
          <cell r="Q1839" t="str">
            <v>S</v>
          </cell>
          <cell r="AJ1839">
            <v>7.3683591913984881</v>
          </cell>
          <cell r="AR1839">
            <v>44.400000000000006</v>
          </cell>
          <cell r="AS1839">
            <v>-0.60988431547679745</v>
          </cell>
          <cell r="AT1839">
            <v>0.87245027546135145</v>
          </cell>
          <cell r="BE1839">
            <v>0.79542690756986834</v>
          </cell>
          <cell r="CP1839">
            <v>24.291666666666668</v>
          </cell>
          <cell r="CV1839">
            <v>92.1</v>
          </cell>
          <cell r="DA1839">
            <v>0</v>
          </cell>
          <cell r="DD1839">
            <v>0.87037956923835436</v>
          </cell>
          <cell r="FJ1839">
            <v>111</v>
          </cell>
          <cell r="FK1839">
            <v>0.26300000000000001</v>
          </cell>
          <cell r="FL1839">
            <v>-4.2554019133069908E-2</v>
          </cell>
          <cell r="FO1839">
            <v>0</v>
          </cell>
        </row>
        <row r="1840">
          <cell r="A1840">
            <v>594195</v>
          </cell>
          <cell r="C1840" t="str">
            <v>Brito, Jose</v>
          </cell>
          <cell r="Q1840" t="str">
            <v>R</v>
          </cell>
          <cell r="AJ1840">
            <v>7.9774768852674605</v>
          </cell>
          <cell r="AR1840">
            <v>20.128441721447999</v>
          </cell>
          <cell r="AS1840">
            <v>0.3011264947781877</v>
          </cell>
          <cell r="AT1840">
            <v>0.81578565046475349</v>
          </cell>
          <cell r="BE1840">
            <v>1.1603434047418251</v>
          </cell>
          <cell r="CP1840">
            <v>25.708333333333332</v>
          </cell>
          <cell r="CV1840">
            <v>92.1</v>
          </cell>
          <cell r="DA1840">
            <v>0</v>
          </cell>
          <cell r="DD1840">
            <v>0.96446198859516685</v>
          </cell>
          <cell r="FJ1840">
            <v>50.32110430361999</v>
          </cell>
          <cell r="FK1840">
            <v>0.26300000000000001</v>
          </cell>
          <cell r="FL1840">
            <v>-0.16664700495126275</v>
          </cell>
          <cell r="FO1840">
            <v>1</v>
          </cell>
        </row>
        <row r="1841">
          <cell r="A1841">
            <v>594311</v>
          </cell>
          <cell r="C1841" t="str">
            <v>Gustave, Jandel</v>
          </cell>
          <cell r="Q1841" t="str">
            <v>R</v>
          </cell>
          <cell r="AJ1841">
            <v>4.6647496287507861</v>
          </cell>
          <cell r="AR1841">
            <v>23.856483821748149</v>
          </cell>
          <cell r="AS1841">
            <v>0.25435332497743557</v>
          </cell>
          <cell r="AT1841">
            <v>0.79722461368767872</v>
          </cell>
          <cell r="BE1841">
            <v>1.1053845757752574</v>
          </cell>
          <cell r="CP1841">
            <v>23.708333333333332</v>
          </cell>
          <cell r="CV1841">
            <v>96.395541201614819</v>
          </cell>
          <cell r="DA1841">
            <v>6.060404040404041E-2</v>
          </cell>
          <cell r="DD1841">
            <v>1.0605243753644253</v>
          </cell>
          <cell r="FJ1841">
            <v>59.64120955437037</v>
          </cell>
          <cell r="FK1841">
            <v>0.26300000000000001</v>
          </cell>
          <cell r="FL1841">
            <v>-6.1728194757035863E-3</v>
          </cell>
          <cell r="FO1841">
            <v>1</v>
          </cell>
        </row>
        <row r="1842">
          <cell r="A1842">
            <v>594554</v>
          </cell>
          <cell r="C1842" t="str">
            <v>Burris, Josh</v>
          </cell>
          <cell r="Q1842" t="str">
            <v>S</v>
          </cell>
          <cell r="AJ1842">
            <v>8.8857330908977126</v>
          </cell>
          <cell r="AR1842">
            <v>44.400000000000006</v>
          </cell>
          <cell r="AS1842">
            <v>0.76593268091341504</v>
          </cell>
          <cell r="AT1842">
            <v>0.97413098886954652</v>
          </cell>
          <cell r="BE1842">
            <v>0.97641647979506807</v>
          </cell>
          <cell r="CP1842">
            <v>24.625</v>
          </cell>
          <cell r="CV1842">
            <v>92.1</v>
          </cell>
          <cell r="DA1842">
            <v>0</v>
          </cell>
          <cell r="DD1842">
            <v>1.3488958400323521</v>
          </cell>
          <cell r="FJ1842">
            <v>111</v>
          </cell>
          <cell r="FK1842">
            <v>0.26300000000000001</v>
          </cell>
          <cell r="FL1842">
            <v>-0.70374575655139804</v>
          </cell>
          <cell r="FO1842">
            <v>0.21273586398571898</v>
          </cell>
        </row>
        <row r="1843">
          <cell r="A1843">
            <v>594561</v>
          </cell>
          <cell r="C1843" t="str">
            <v>Donofrio, Joey</v>
          </cell>
          <cell r="Q1843" t="str">
            <v>R</v>
          </cell>
          <cell r="AJ1843">
            <v>5.492405450530006</v>
          </cell>
          <cell r="AR1843">
            <v>22.005137530786669</v>
          </cell>
          <cell r="AS1843">
            <v>0.39003831540496114</v>
          </cell>
          <cell r="AT1843">
            <v>0.78427623418825598</v>
          </cell>
          <cell r="BE1843">
            <v>1.0532310529554503</v>
          </cell>
          <cell r="CP1843">
            <v>27.125</v>
          </cell>
          <cell r="CV1843">
            <v>92.1</v>
          </cell>
          <cell r="DA1843">
            <v>0</v>
          </cell>
          <cell r="DD1843">
            <v>1.0081622095482454</v>
          </cell>
          <cell r="FJ1843">
            <v>55.012843826966673</v>
          </cell>
          <cell r="FK1843">
            <v>0.26300000000000001</v>
          </cell>
          <cell r="FL1843">
            <v>8.5707103685841668E-2</v>
          </cell>
          <cell r="FO1843">
            <v>1</v>
          </cell>
        </row>
        <row r="1844">
          <cell r="A1844">
            <v>594566</v>
          </cell>
          <cell r="C1844" t="str">
            <v>Francescon, P.J.</v>
          </cell>
          <cell r="Q1844" t="str">
            <v>R</v>
          </cell>
          <cell r="AJ1844">
            <v>4.8341836029995946</v>
          </cell>
          <cell r="AR1844">
            <v>19.075187605224738</v>
          </cell>
          <cell r="AS1844">
            <v>4.2639623584258936E-3</v>
          </cell>
          <cell r="AT1844">
            <v>0.81792545008922513</v>
          </cell>
          <cell r="BE1844">
            <v>0.79756630553836183</v>
          </cell>
          <cell r="CP1844">
            <v>27.458333333333332</v>
          </cell>
          <cell r="CV1844">
            <v>92.1</v>
          </cell>
          <cell r="DA1844">
            <v>0</v>
          </cell>
          <cell r="DD1844">
            <v>0.97603558822442227</v>
          </cell>
          <cell r="FJ1844">
            <v>47.687969013061846</v>
          </cell>
          <cell r="FK1844">
            <v>0.26300000000000001</v>
          </cell>
          <cell r="FL1844">
            <v>0.40974688717095231</v>
          </cell>
          <cell r="FO1844">
            <v>1</v>
          </cell>
        </row>
        <row r="1845">
          <cell r="A1845">
            <v>594577</v>
          </cell>
          <cell r="C1845" t="str">
            <v>Mayers, Mike</v>
          </cell>
          <cell r="Q1845" t="str">
            <v>S</v>
          </cell>
          <cell r="AJ1845">
            <v>5.2827497702935347</v>
          </cell>
          <cell r="AR1845">
            <v>50.999972196213974</v>
          </cell>
          <cell r="AS1845">
            <v>-0.34678068470555728</v>
          </cell>
          <cell r="AT1845">
            <v>0.61897467399525929</v>
          </cell>
          <cell r="BE1845">
            <v>0.93419503759939693</v>
          </cell>
          <cell r="CP1845">
            <v>24.541666666666668</v>
          </cell>
          <cell r="CV1845">
            <v>93.195541201614816</v>
          </cell>
          <cell r="DA1845">
            <v>8.078787878787878E-3</v>
          </cell>
          <cell r="DD1845">
            <v>0.94252038101276825</v>
          </cell>
          <cell r="FJ1845">
            <v>127.49993049053494</v>
          </cell>
          <cell r="FK1845">
            <v>0.26300000000000001</v>
          </cell>
          <cell r="FL1845">
            <v>0.22137423344640661</v>
          </cell>
          <cell r="FO1845">
            <v>0</v>
          </cell>
        </row>
        <row r="1846">
          <cell r="A1846">
            <v>594580</v>
          </cell>
          <cell r="C1846" t="str">
            <v>Moll, Sam</v>
          </cell>
          <cell r="Q1846" t="str">
            <v>R</v>
          </cell>
          <cell r="AJ1846">
            <v>4.507942202268052</v>
          </cell>
          <cell r="AR1846">
            <v>21.231086246014815</v>
          </cell>
          <cell r="AS1846">
            <v>6.6650831056209114E-2</v>
          </cell>
          <cell r="AT1846">
            <v>0.82935426803405599</v>
          </cell>
          <cell r="BE1846">
            <v>0.74194548706140895</v>
          </cell>
          <cell r="CP1846">
            <v>24.458333333333332</v>
          </cell>
          <cell r="CV1846">
            <v>92.1</v>
          </cell>
          <cell r="DA1846">
            <v>0</v>
          </cell>
          <cell r="DD1846">
            <v>0.95126665660608756</v>
          </cell>
          <cell r="FJ1846">
            <v>53.077715615037036</v>
          </cell>
          <cell r="FK1846">
            <v>0.26300000000000001</v>
          </cell>
          <cell r="FL1846">
            <v>-0.14440794595788792</v>
          </cell>
          <cell r="FO1846">
            <v>1</v>
          </cell>
        </row>
        <row r="1847">
          <cell r="A1847">
            <v>594582</v>
          </cell>
          <cell r="C1847" t="str">
            <v>Negrin, Yoanner</v>
          </cell>
          <cell r="Q1847" t="str">
            <v>R</v>
          </cell>
          <cell r="AJ1847">
            <v>4.7093700904571056</v>
          </cell>
          <cell r="AR1847">
            <v>16.355282222222225</v>
          </cell>
          <cell r="AS1847">
            <v>-0.58698205432607442</v>
          </cell>
          <cell r="AT1847">
            <v>0.75129515120031454</v>
          </cell>
          <cell r="BE1847">
            <v>0.88088472541243934</v>
          </cell>
          <cell r="CP1847">
            <v>32.208333333333336</v>
          </cell>
          <cell r="CV1847">
            <v>92.1</v>
          </cell>
          <cell r="DA1847">
            <v>0</v>
          </cell>
          <cell r="DD1847">
            <v>1.064915006840174</v>
          </cell>
          <cell r="FJ1847">
            <v>40.888205555555558</v>
          </cell>
          <cell r="FK1847">
            <v>0.26300000000000001</v>
          </cell>
          <cell r="FL1847">
            <v>9.4499407896877746E-2</v>
          </cell>
          <cell r="FO1847">
            <v>0.76435069910527687</v>
          </cell>
        </row>
        <row r="1848">
          <cell r="A1848">
            <v>594583</v>
          </cell>
          <cell r="C1848" t="str">
            <v>Ogando, Cesar</v>
          </cell>
          <cell r="Q1848" t="str">
            <v>R</v>
          </cell>
          <cell r="AJ1848">
            <v>7.9246329070686761</v>
          </cell>
          <cell r="AR1848">
            <v>16.8</v>
          </cell>
          <cell r="AS1848">
            <v>0.10978846094088844</v>
          </cell>
          <cell r="AT1848">
            <v>0.97604575502282431</v>
          </cell>
          <cell r="BE1848">
            <v>1.3827336119396041</v>
          </cell>
          <cell r="CP1848">
            <v>24.041666666666668</v>
          </cell>
          <cell r="CV1848">
            <v>92.1</v>
          </cell>
          <cell r="DA1848">
            <v>0</v>
          </cell>
          <cell r="DD1848">
            <v>1.095012430629736</v>
          </cell>
          <cell r="FJ1848">
            <v>42</v>
          </cell>
          <cell r="FK1848">
            <v>0.26300000000000001</v>
          </cell>
          <cell r="FL1848">
            <v>-1.2740348649475819</v>
          </cell>
          <cell r="FO1848">
            <v>0.53946570403917393</v>
          </cell>
        </row>
        <row r="1849">
          <cell r="A1849">
            <v>594585</v>
          </cell>
          <cell r="C1849" t="str">
            <v>Rivas, Kelvin</v>
          </cell>
          <cell r="Q1849" t="str">
            <v>R</v>
          </cell>
          <cell r="AJ1849">
            <v>6.0490684949051818</v>
          </cell>
          <cell r="AR1849">
            <v>16.8</v>
          </cell>
          <cell r="AS1849">
            <v>0.49178995960682326</v>
          </cell>
          <cell r="AT1849">
            <v>0.95355537880162067</v>
          </cell>
          <cell r="BE1849">
            <v>0.8895396780946313</v>
          </cell>
          <cell r="CP1849">
            <v>24.041666666666668</v>
          </cell>
          <cell r="CV1849">
            <v>92.1</v>
          </cell>
          <cell r="DA1849">
            <v>0</v>
          </cell>
          <cell r="DD1849">
            <v>1.283499376517018</v>
          </cell>
          <cell r="FJ1849">
            <v>42</v>
          </cell>
          <cell r="FK1849">
            <v>0.26300000000000001</v>
          </cell>
          <cell r="FL1849">
            <v>-0.81070619458686144</v>
          </cell>
          <cell r="FO1849">
            <v>0.67655836362988242</v>
          </cell>
        </row>
        <row r="1850">
          <cell r="A1850">
            <v>594589</v>
          </cell>
          <cell r="C1850" t="str">
            <v>Vander Tuig, Nick</v>
          </cell>
          <cell r="Q1850" t="str">
            <v>S</v>
          </cell>
          <cell r="AJ1850">
            <v>7.3085755159254671</v>
          </cell>
          <cell r="AR1850">
            <v>44.400000000000006</v>
          </cell>
          <cell r="AS1850">
            <v>0.39905182105295506</v>
          </cell>
          <cell r="AT1850">
            <v>0.93733598077360847</v>
          </cell>
          <cell r="BE1850">
            <v>1.1715047455607597</v>
          </cell>
          <cell r="CP1850">
            <v>24.541666666666668</v>
          </cell>
          <cell r="CV1850">
            <v>92.1</v>
          </cell>
          <cell r="DA1850">
            <v>0</v>
          </cell>
          <cell r="DD1850">
            <v>0.86281809807670717</v>
          </cell>
          <cell r="FJ1850">
            <v>111</v>
          </cell>
          <cell r="FK1850">
            <v>0.26300000000000001</v>
          </cell>
          <cell r="FL1850">
            <v>0.56196507702731613</v>
          </cell>
          <cell r="FO1850">
            <v>0</v>
          </cell>
        </row>
        <row r="1851">
          <cell r="A1851">
            <v>594631</v>
          </cell>
          <cell r="C1851" t="str">
            <v>Leyer, Euclides</v>
          </cell>
          <cell r="Q1851" t="str">
            <v>R</v>
          </cell>
          <cell r="AJ1851">
            <v>6.9704338167108366</v>
          </cell>
          <cell r="AR1851">
            <v>20.024839377303707</v>
          </cell>
          <cell r="AS1851">
            <v>0.53814310995113823</v>
          </cell>
          <cell r="AT1851">
            <v>0.79679075009459699</v>
          </cell>
          <cell r="BE1851">
            <v>0.80233393539972964</v>
          </cell>
          <cell r="CP1851">
            <v>25.541666666666668</v>
          </cell>
          <cell r="CV1851">
            <v>92.1</v>
          </cell>
          <cell r="DA1851">
            <v>0</v>
          </cell>
          <cell r="DD1851">
            <v>1.1174595686269</v>
          </cell>
          <cell r="FJ1851">
            <v>50.062098443259259</v>
          </cell>
          <cell r="FK1851">
            <v>0.26300000000000001</v>
          </cell>
          <cell r="FL1851">
            <v>0.25034822742593243</v>
          </cell>
          <cell r="FO1851">
            <v>1</v>
          </cell>
        </row>
        <row r="1852">
          <cell r="A1852">
            <v>594674</v>
          </cell>
          <cell r="C1852" t="str">
            <v>Urbina, Juan</v>
          </cell>
          <cell r="Q1852" t="str">
            <v>R</v>
          </cell>
          <cell r="AJ1852">
            <v>7.3807762320341137</v>
          </cell>
          <cell r="AR1852">
            <v>16.8</v>
          </cell>
          <cell r="AS1852">
            <v>-1.572106366957672</v>
          </cell>
          <cell r="AT1852">
            <v>0.95091753607106777</v>
          </cell>
          <cell r="BE1852">
            <v>0.9946202255384895</v>
          </cell>
          <cell r="CP1852">
            <v>23.125</v>
          </cell>
          <cell r="CV1852">
            <v>92.1</v>
          </cell>
          <cell r="DA1852">
            <v>0</v>
          </cell>
          <cell r="DD1852">
            <v>1.334791130055897</v>
          </cell>
          <cell r="FJ1852">
            <v>42</v>
          </cell>
          <cell r="FK1852">
            <v>0.26300000000000001</v>
          </cell>
          <cell r="FL1852">
            <v>-0.50948839548241864</v>
          </cell>
          <cell r="FO1852">
            <v>1</v>
          </cell>
        </row>
        <row r="1853">
          <cell r="A1853">
            <v>594736</v>
          </cell>
          <cell r="C1853" t="str">
            <v>Anderson, Cody</v>
          </cell>
          <cell r="Q1853" t="str">
            <v>S</v>
          </cell>
          <cell r="AJ1853">
            <v>4.6713460949359034</v>
          </cell>
          <cell r="AR1853">
            <v>111.49267890515671</v>
          </cell>
          <cell r="AS1853">
            <v>-0.37820174713784149</v>
          </cell>
          <cell r="AT1853">
            <v>0.56833350050423692</v>
          </cell>
          <cell r="BE1853">
            <v>0.98633151618919801</v>
          </cell>
          <cell r="CP1853">
            <v>25.791666666666668</v>
          </cell>
          <cell r="CV1853">
            <v>93.213487108025149</v>
          </cell>
          <cell r="DA1853">
            <v>0.85858787878787879</v>
          </cell>
          <cell r="DD1853">
            <v>0.91386507696645092</v>
          </cell>
          <cell r="FJ1853">
            <v>124.25314784814816</v>
          </cell>
          <cell r="FK1853">
            <v>0.26137141006770681</v>
          </cell>
          <cell r="FL1853">
            <v>0.29409282532971526</v>
          </cell>
          <cell r="FO1853">
            <v>0</v>
          </cell>
        </row>
        <row r="1854">
          <cell r="A1854">
            <v>594742</v>
          </cell>
          <cell r="C1854" t="str">
            <v>Asher, Alec</v>
          </cell>
          <cell r="Q1854" t="str">
            <v>S</v>
          </cell>
          <cell r="AJ1854">
            <v>4.8348101327610449</v>
          </cell>
          <cell r="AR1854">
            <v>94.176189017980178</v>
          </cell>
          <cell r="AS1854">
            <v>-2.4150599974767568E-3</v>
          </cell>
          <cell r="AT1854">
            <v>0.52130323343305851</v>
          </cell>
          <cell r="BE1854">
            <v>0.86630624328533334</v>
          </cell>
          <cell r="CP1854">
            <v>24.708333333333332</v>
          </cell>
          <cell r="CV1854">
            <v>91.225153325082033</v>
          </cell>
          <cell r="DA1854">
            <v>0.17575757575757575</v>
          </cell>
          <cell r="DD1854">
            <v>0.86943735828833535</v>
          </cell>
          <cell r="FJ1854">
            <v>127.65839484185187</v>
          </cell>
          <cell r="FK1854">
            <v>0.2663400076092548</v>
          </cell>
          <cell r="FL1854">
            <v>-0.14590647139121299</v>
          </cell>
          <cell r="FO1854">
            <v>0</v>
          </cell>
        </row>
        <row r="1855">
          <cell r="A1855">
            <v>594747</v>
          </cell>
          <cell r="C1855" t="str">
            <v>Bawcom, Logan</v>
          </cell>
          <cell r="Q1855" t="str">
            <v>R</v>
          </cell>
          <cell r="AJ1855">
            <v>5.0316658659073727</v>
          </cell>
          <cell r="AR1855">
            <v>20.617646234920411</v>
          </cell>
          <cell r="AS1855">
            <v>0.89167956672354187</v>
          </cell>
          <cell r="AT1855">
            <v>0.76218887689144521</v>
          </cell>
          <cell r="BE1855">
            <v>0.87304650413147733</v>
          </cell>
          <cell r="CP1855">
            <v>27.625</v>
          </cell>
          <cell r="CV1855">
            <v>92.1</v>
          </cell>
          <cell r="DA1855">
            <v>0</v>
          </cell>
          <cell r="DD1855">
            <v>1.0274493307526822</v>
          </cell>
          <cell r="FJ1855">
            <v>51.544115587301022</v>
          </cell>
          <cell r="FK1855">
            <v>0.26300000000000001</v>
          </cell>
          <cell r="FL1855">
            <v>0.24532880757932196</v>
          </cell>
          <cell r="FO1855">
            <v>0.6878014042256877</v>
          </cell>
        </row>
        <row r="1856">
          <cell r="A1856">
            <v>594750</v>
          </cell>
          <cell r="C1856" t="str">
            <v>Bennett, Hamilton</v>
          </cell>
          <cell r="Q1856" t="str">
            <v>R</v>
          </cell>
          <cell r="AJ1856">
            <v>4.9999553079633134</v>
          </cell>
          <cell r="AR1856">
            <v>16.8</v>
          </cell>
          <cell r="AS1856">
            <v>-0.55979947405308639</v>
          </cell>
          <cell r="AT1856">
            <v>0.91806449466156037</v>
          </cell>
          <cell r="BE1856">
            <v>0.81369503404398269</v>
          </cell>
          <cell r="CP1856">
            <v>28.041666666666668</v>
          </cell>
          <cell r="CV1856">
            <v>92.1</v>
          </cell>
          <cell r="DA1856">
            <v>0</v>
          </cell>
          <cell r="DD1856">
            <v>0.99972366311455074</v>
          </cell>
          <cell r="FJ1856">
            <v>42</v>
          </cell>
          <cell r="FK1856">
            <v>0.26300000000000001</v>
          </cell>
          <cell r="FL1856">
            <v>0.73061866363180195</v>
          </cell>
          <cell r="FO1856">
            <v>1</v>
          </cell>
        </row>
        <row r="1857">
          <cell r="A1857">
            <v>594760</v>
          </cell>
          <cell r="C1857" t="str">
            <v>Blair, Aaron</v>
          </cell>
          <cell r="Q1857" t="str">
            <v>S</v>
          </cell>
          <cell r="AJ1857">
            <v>4.9402779817655329</v>
          </cell>
          <cell r="AR1857">
            <v>85.487478863376722</v>
          </cell>
          <cell r="AS1857">
            <v>0.24645786224262775</v>
          </cell>
          <cell r="AT1857">
            <v>0.65939902092177349</v>
          </cell>
          <cell r="BE1857">
            <v>1.0286887776118729</v>
          </cell>
          <cell r="CP1857">
            <v>24.125</v>
          </cell>
          <cell r="CV1857">
            <v>90.795541201614839</v>
          </cell>
          <cell r="DA1857">
            <v>0.30707272727272727</v>
          </cell>
          <cell r="DD1857">
            <v>0.97649755707567198</v>
          </cell>
          <cell r="FJ1857">
            <v>138.75050936105404</v>
          </cell>
          <cell r="FK1857">
            <v>0.26300000000000001</v>
          </cell>
          <cell r="FL1857">
            <v>-0.23176213879038324</v>
          </cell>
          <cell r="FO1857">
            <v>0</v>
          </cell>
        </row>
        <row r="1858">
          <cell r="A1858">
            <v>594762</v>
          </cell>
          <cell r="C1858" t="str">
            <v>Bochy, Brett</v>
          </cell>
          <cell r="Q1858" t="str">
            <v>R</v>
          </cell>
          <cell r="AJ1858">
            <v>5.4104262183624998</v>
          </cell>
          <cell r="AR1858">
            <v>19.152204197798881</v>
          </cell>
          <cell r="AS1858">
            <v>0.80457877108748044</v>
          </cell>
          <cell r="AT1858">
            <v>0.39050097989543858</v>
          </cell>
          <cell r="BE1858">
            <v>0.68755966067269303</v>
          </cell>
          <cell r="CP1858">
            <v>28.875</v>
          </cell>
          <cell r="CV1858">
            <v>87.273609819148945</v>
          </cell>
          <cell r="DA1858">
            <v>0.11514949494949493</v>
          </cell>
          <cell r="DD1858">
            <v>1.1349092134073469</v>
          </cell>
          <cell r="FJ1858">
            <v>47.880510494497202</v>
          </cell>
          <cell r="FK1858">
            <v>0.26300000000000001</v>
          </cell>
          <cell r="FL1858">
            <v>4.7220568188537426E-2</v>
          </cell>
          <cell r="FO1858">
            <v>1</v>
          </cell>
        </row>
        <row r="1859">
          <cell r="A1859">
            <v>594772</v>
          </cell>
          <cell r="C1859" t="str">
            <v>Buchanan, Jake</v>
          </cell>
          <cell r="Q1859" t="str">
            <v>S</v>
          </cell>
          <cell r="AJ1859">
            <v>4.9592381865558961</v>
          </cell>
          <cell r="AR1859">
            <v>88.629450916540719</v>
          </cell>
          <cell r="AS1859">
            <v>-3.1445551945592849E-2</v>
          </cell>
          <cell r="AT1859">
            <v>0.24216527151358333</v>
          </cell>
          <cell r="BE1859">
            <v>1.1751358494427397</v>
          </cell>
          <cell r="CP1859">
            <v>26.791666666666668</v>
          </cell>
          <cell r="CV1859">
            <v>87.530457825524365</v>
          </cell>
          <cell r="DA1859">
            <v>0.26868484848484847</v>
          </cell>
          <cell r="DD1859">
            <v>0.83093599336606339</v>
          </cell>
          <cell r="FJ1859">
            <v>148.73980804165774</v>
          </cell>
          <cell r="FK1859">
            <v>0.26285439169844088</v>
          </cell>
          <cell r="FL1859">
            <v>-8.0604053836528713E-3</v>
          </cell>
          <cell r="FO1859">
            <v>0</v>
          </cell>
        </row>
        <row r="1860">
          <cell r="A1860">
            <v>594788</v>
          </cell>
          <cell r="C1860" t="str">
            <v>Cooper, Blake</v>
          </cell>
          <cell r="Q1860" t="str">
            <v>R</v>
          </cell>
          <cell r="AJ1860">
            <v>4.3118446684929292</v>
          </cell>
          <cell r="AR1860">
            <v>21.713999924399999</v>
          </cell>
          <cell r="AS1860">
            <v>1.9107864202095381E-2</v>
          </cell>
          <cell r="AT1860">
            <v>0.80820628439562381</v>
          </cell>
          <cell r="BE1860">
            <v>1.2212960451103785</v>
          </cell>
          <cell r="CP1860">
            <v>28.291666666666668</v>
          </cell>
          <cell r="CV1860">
            <v>92.1</v>
          </cell>
          <cell r="DA1860">
            <v>0</v>
          </cell>
          <cell r="DD1860">
            <v>1.0129216988603389</v>
          </cell>
          <cell r="FJ1860">
            <v>54.284999810999999</v>
          </cell>
          <cell r="FK1860">
            <v>0.26300000000000001</v>
          </cell>
          <cell r="FL1860">
            <v>-0.23427381694729646</v>
          </cell>
          <cell r="FO1860">
            <v>1</v>
          </cell>
        </row>
        <row r="1861">
          <cell r="A1861">
            <v>594792</v>
          </cell>
          <cell r="C1861" t="str">
            <v>Cunniff, Brandon</v>
          </cell>
          <cell r="Q1861" t="str">
            <v>R</v>
          </cell>
          <cell r="AJ1861">
            <v>4.2141681145177277</v>
          </cell>
          <cell r="AR1861">
            <v>27.397629800720569</v>
          </cell>
          <cell r="AS1861">
            <v>-9.1652219240441105E-2</v>
          </cell>
          <cell r="AT1861">
            <v>0.53783627679278267</v>
          </cell>
          <cell r="BE1861">
            <v>0.71762324087346108</v>
          </cell>
          <cell r="CP1861">
            <v>27.708333333333332</v>
          </cell>
          <cell r="CV1861">
            <v>91.700278361491542</v>
          </cell>
          <cell r="DA1861">
            <v>0.70303232323232334</v>
          </cell>
          <cell r="DD1861">
            <v>1.0049381926618637</v>
          </cell>
          <cell r="FJ1861">
            <v>57.038040140327141</v>
          </cell>
          <cell r="FK1861">
            <v>0.26300000000000001</v>
          </cell>
          <cell r="FL1861">
            <v>-0.19509815097499833</v>
          </cell>
          <cell r="FO1861">
            <v>1</v>
          </cell>
        </row>
        <row r="1862">
          <cell r="A1862">
            <v>594795</v>
          </cell>
          <cell r="C1862" t="str">
            <v>Dayton, Grant</v>
          </cell>
          <cell r="Q1862" t="str">
            <v>R</v>
          </cell>
          <cell r="AJ1862">
            <v>3.3655202650167579</v>
          </cell>
          <cell r="AR1862">
            <v>62.986863343185128</v>
          </cell>
          <cell r="AS1862">
            <v>-7.9603475967851833E-2</v>
          </cell>
          <cell r="AT1862">
            <v>0.50118091368441131</v>
          </cell>
          <cell r="BE1862">
            <v>1.0274574207243632</v>
          </cell>
          <cell r="CP1862">
            <v>28.625</v>
          </cell>
          <cell r="CV1862">
            <v>91.895541201614833</v>
          </cell>
          <cell r="DA1862">
            <v>0.14545454545454545</v>
          </cell>
          <cell r="DD1862">
            <v>1.5274730284989104</v>
          </cell>
          <cell r="FJ1862">
            <v>62.986863343185128</v>
          </cell>
          <cell r="FK1862">
            <v>0.26300000000000001</v>
          </cell>
          <cell r="FL1862">
            <v>-7.4085256764250219E-3</v>
          </cell>
          <cell r="FO1862">
            <v>1</v>
          </cell>
        </row>
        <row r="1863">
          <cell r="A1863">
            <v>594798</v>
          </cell>
          <cell r="C1863" t="str">
            <v>deGrom, Jacob</v>
          </cell>
          <cell r="Q1863" t="str">
            <v>S</v>
          </cell>
          <cell r="AJ1863">
            <v>3.2876175096052616</v>
          </cell>
          <cell r="AR1863">
            <v>177.15602074200515</v>
          </cell>
          <cell r="AS1863">
            <v>0.34837102313246554</v>
          </cell>
          <cell r="AT1863">
            <v>0.73401033072679411</v>
          </cell>
          <cell r="BE1863">
            <v>1.1345564903329217</v>
          </cell>
          <cell r="CP1863">
            <v>28.041666666666668</v>
          </cell>
          <cell r="CV1863">
            <v>93.618645167323891</v>
          </cell>
          <cell r="DA1863">
            <v>2.816163636363636</v>
          </cell>
          <cell r="DD1863">
            <v>1.0508516255553042</v>
          </cell>
          <cell r="FJ1863">
            <v>177.15602074200515</v>
          </cell>
          <cell r="FK1863">
            <v>0.28369461156083764</v>
          </cell>
          <cell r="FL1863">
            <v>0.16423367669763475</v>
          </cell>
          <cell r="FO1863">
            <v>0</v>
          </cell>
        </row>
        <row r="1864">
          <cell r="A1864">
            <v>594811</v>
          </cell>
          <cell r="C1864" t="str">
            <v>Eitel, Derek</v>
          </cell>
          <cell r="Q1864" t="str">
            <v>R</v>
          </cell>
          <cell r="AJ1864">
            <v>4.8057423043027843</v>
          </cell>
          <cell r="AR1864">
            <v>23.045014421082488</v>
          </cell>
          <cell r="AS1864">
            <v>-1.5345094078170016E-3</v>
          </cell>
          <cell r="AT1864">
            <v>0.60617860563396175</v>
          </cell>
          <cell r="BE1864">
            <v>1.1972391774985371</v>
          </cell>
          <cell r="CP1864">
            <v>28.625</v>
          </cell>
          <cell r="CV1864">
            <v>92.1</v>
          </cell>
          <cell r="DA1864">
            <v>0</v>
          </cell>
          <cell r="DD1864">
            <v>1.1872584267805755</v>
          </cell>
          <cell r="FJ1864">
            <v>57.612536052706218</v>
          </cell>
          <cell r="FK1864">
            <v>0.26300000000000001</v>
          </cell>
          <cell r="FL1864">
            <v>5.4089034229733171E-2</v>
          </cell>
          <cell r="FO1864">
            <v>1</v>
          </cell>
        </row>
        <row r="1865">
          <cell r="A1865">
            <v>594815</v>
          </cell>
          <cell r="C1865" t="str">
            <v>Ferrell, Jeff</v>
          </cell>
          <cell r="Q1865" t="str">
            <v>R</v>
          </cell>
          <cell r="AJ1865">
            <v>4.424364825194238</v>
          </cell>
          <cell r="AR1865">
            <v>16.8</v>
          </cell>
          <cell r="AS1865">
            <v>-0.67079211116733917</v>
          </cell>
          <cell r="AT1865">
            <v>0.63676041858279653</v>
          </cell>
          <cell r="BE1865">
            <v>1.1298846265511571</v>
          </cell>
          <cell r="CP1865">
            <v>25.625</v>
          </cell>
          <cell r="CV1865">
            <v>91.720256891611541</v>
          </cell>
          <cell r="DA1865">
            <v>0.20605858585858586</v>
          </cell>
          <cell r="DD1865">
            <v>1.0588172699624059</v>
          </cell>
          <cell r="FJ1865">
            <v>42</v>
          </cell>
          <cell r="FK1865">
            <v>0.26300000000000001</v>
          </cell>
          <cell r="FL1865">
            <v>0.38591421912912671</v>
          </cell>
          <cell r="FO1865">
            <v>0.52938222167531013</v>
          </cell>
        </row>
        <row r="1866">
          <cell r="A1866">
            <v>594835</v>
          </cell>
          <cell r="C1866" t="str">
            <v>Gonzales, Marco</v>
          </cell>
          <cell r="Q1866" t="str">
            <v>S</v>
          </cell>
          <cell r="AJ1866">
            <v>5.0506122340157695</v>
          </cell>
          <cell r="AR1866">
            <v>57.289209919414709</v>
          </cell>
          <cell r="AS1866">
            <v>-0.51152916779087687</v>
          </cell>
          <cell r="AT1866">
            <v>0.61196760167199038</v>
          </cell>
          <cell r="BE1866">
            <v>0.76972156551926885</v>
          </cell>
          <cell r="CP1866">
            <v>24.375</v>
          </cell>
          <cell r="CV1866">
            <v>90.842810788712143</v>
          </cell>
          <cell r="DA1866">
            <v>0.22626060606060605</v>
          </cell>
          <cell r="DD1866">
            <v>0.98195511765405619</v>
          </cell>
          <cell r="FJ1866">
            <v>111</v>
          </cell>
          <cell r="FK1866">
            <v>0.26762411924587826</v>
          </cell>
          <cell r="FL1866">
            <v>0.61766701956685166</v>
          </cell>
          <cell r="FO1866">
            <v>0</v>
          </cell>
        </row>
        <row r="1867">
          <cell r="A1867">
            <v>594837</v>
          </cell>
          <cell r="C1867" t="str">
            <v>Gonzalez, Nicholas</v>
          </cell>
          <cell r="Q1867" t="str">
            <v>S</v>
          </cell>
          <cell r="AJ1867">
            <v>7.0657356398084268</v>
          </cell>
          <cell r="AR1867">
            <v>44.400000000000006</v>
          </cell>
          <cell r="AS1867">
            <v>-0.56884797088431127</v>
          </cell>
          <cell r="AT1867">
            <v>0.78039120868545564</v>
          </cell>
          <cell r="BE1867">
            <v>0.99202588608213949</v>
          </cell>
          <cell r="CP1867">
            <v>24.041666666666668</v>
          </cell>
          <cell r="CV1867">
            <v>92.1</v>
          </cell>
          <cell r="DA1867">
            <v>0</v>
          </cell>
          <cell r="DD1867">
            <v>0.85653332561926554</v>
          </cell>
          <cell r="FJ1867">
            <v>111</v>
          </cell>
          <cell r="FK1867">
            <v>0.26300000000000001</v>
          </cell>
          <cell r="FL1867">
            <v>-0.37537647218411774</v>
          </cell>
          <cell r="FO1867">
            <v>0</v>
          </cell>
        </row>
        <row r="1868">
          <cell r="A1868">
            <v>594840</v>
          </cell>
          <cell r="C1868" t="str">
            <v>Grace, Matt</v>
          </cell>
          <cell r="Q1868" t="str">
            <v>R</v>
          </cell>
          <cell r="AJ1868">
            <v>4.38360319556769</v>
          </cell>
          <cell r="AR1868">
            <v>21.975609579674078</v>
          </cell>
          <cell r="AS1868">
            <v>-0.10225993708893689</v>
          </cell>
          <cell r="AT1868">
            <v>0.46809238137064579</v>
          </cell>
          <cell r="BE1868">
            <v>1.4365000687577889</v>
          </cell>
          <cell r="CP1868">
            <v>27.541666666666668</v>
          </cell>
          <cell r="CV1868">
            <v>91.410018894355005</v>
          </cell>
          <cell r="DA1868">
            <v>0.30909090909090908</v>
          </cell>
          <cell r="DD1868">
            <v>0.74510618158959918</v>
          </cell>
          <cell r="FJ1868">
            <v>54.939023949185191</v>
          </cell>
          <cell r="FK1868">
            <v>0.26300000000000001</v>
          </cell>
          <cell r="FL1868">
            <v>0.54018869171354844</v>
          </cell>
          <cell r="FO1868">
            <v>1</v>
          </cell>
        </row>
        <row r="1869">
          <cell r="A1869">
            <v>594846</v>
          </cell>
          <cell r="C1869" t="str">
            <v>Hafner, Ryan</v>
          </cell>
          <cell r="Q1869" t="str">
            <v>R</v>
          </cell>
          <cell r="AJ1869">
            <v>7.7675774202464307</v>
          </cell>
          <cell r="AR1869">
            <v>21.921151882311765</v>
          </cell>
          <cell r="AS1869">
            <v>6.7165175980450839E-2</v>
          </cell>
          <cell r="AT1869">
            <v>0.81629747394920182</v>
          </cell>
          <cell r="BE1869">
            <v>1.6283182524435083</v>
          </cell>
          <cell r="CP1869">
            <v>24.625</v>
          </cell>
          <cell r="CV1869">
            <v>92.1</v>
          </cell>
          <cell r="DA1869">
            <v>0</v>
          </cell>
          <cell r="DD1869">
            <v>1.1722700641890387</v>
          </cell>
          <cell r="FJ1869">
            <v>54.802879705779411</v>
          </cell>
          <cell r="FK1869">
            <v>0.26300000000000001</v>
          </cell>
          <cell r="FL1869">
            <v>-0.23344028008834763</v>
          </cell>
          <cell r="FO1869">
            <v>1</v>
          </cell>
        </row>
        <row r="1870">
          <cell r="A1870">
            <v>594857</v>
          </cell>
          <cell r="C1870" t="str">
            <v>Hessler, Keith</v>
          </cell>
          <cell r="Q1870" t="str">
            <v>R</v>
          </cell>
          <cell r="AJ1870">
            <v>4.7905454421987903</v>
          </cell>
          <cell r="AR1870">
            <v>22.776997273125925</v>
          </cell>
          <cell r="AS1870">
            <v>-0.50789478025766832</v>
          </cell>
          <cell r="AT1870">
            <v>0.51934305435428496</v>
          </cell>
          <cell r="BE1870">
            <v>1.1216053770318308</v>
          </cell>
          <cell r="CP1870">
            <v>27.291666666666668</v>
          </cell>
          <cell r="CV1870">
            <v>91.974629228265258</v>
          </cell>
          <cell r="DA1870">
            <v>0.36969494949494952</v>
          </cell>
          <cell r="DD1870">
            <v>1.1020625040635186</v>
          </cell>
          <cell r="FJ1870">
            <v>56.942493182814808</v>
          </cell>
          <cell r="FK1870">
            <v>0.26431003388947755</v>
          </cell>
          <cell r="FL1870">
            <v>0.36968008282473697</v>
          </cell>
          <cell r="FO1870">
            <v>1</v>
          </cell>
        </row>
        <row r="1871">
          <cell r="A1871">
            <v>594867</v>
          </cell>
          <cell r="C1871" t="str">
            <v>Jaye, Myles</v>
          </cell>
          <cell r="Q1871" t="str">
            <v>S</v>
          </cell>
          <cell r="AJ1871">
            <v>5.3687533791291742</v>
          </cell>
          <cell r="AR1871">
            <v>62.453490671358033</v>
          </cell>
          <cell r="AS1871">
            <v>0.28873089058128742</v>
          </cell>
          <cell r="AT1871">
            <v>0.75256957177491224</v>
          </cell>
          <cell r="BE1871">
            <v>1.4242147084481809</v>
          </cell>
          <cell r="CP1871">
            <v>24.541666666666668</v>
          </cell>
          <cell r="CV1871">
            <v>92.1</v>
          </cell>
          <cell r="DA1871">
            <v>0</v>
          </cell>
          <cell r="DD1871">
            <v>0.9248851099111044</v>
          </cell>
          <cell r="FJ1871">
            <v>156.13372667839508</v>
          </cell>
          <cell r="FK1871">
            <v>0.26300000000000001</v>
          </cell>
          <cell r="FL1871">
            <v>-7.0780726444982803E-2</v>
          </cell>
          <cell r="FO1871">
            <v>0</v>
          </cell>
        </row>
        <row r="1872">
          <cell r="A1872">
            <v>594869</v>
          </cell>
          <cell r="C1872" t="str">
            <v>Johnson, Kevin</v>
          </cell>
          <cell r="Q1872" t="str">
            <v>R</v>
          </cell>
          <cell r="AJ1872">
            <v>5.7404782098374572</v>
          </cell>
          <cell r="AR1872">
            <v>18.603338087952594</v>
          </cell>
          <cell r="AS1872">
            <v>-1.5912588494360642</v>
          </cell>
          <cell r="AT1872">
            <v>0.78839999593731758</v>
          </cell>
          <cell r="BE1872">
            <v>1.1607226806815796</v>
          </cell>
          <cell r="CP1872">
            <v>27.875</v>
          </cell>
          <cell r="CV1872">
            <v>92.1</v>
          </cell>
          <cell r="DA1872">
            <v>0</v>
          </cell>
          <cell r="DD1872">
            <v>0.67344596865795903</v>
          </cell>
          <cell r="FJ1872">
            <v>46.508345219881484</v>
          </cell>
          <cell r="FK1872">
            <v>0.26300000000000001</v>
          </cell>
          <cell r="FL1872">
            <v>1.3377750518332419</v>
          </cell>
          <cell r="FO1872">
            <v>1</v>
          </cell>
        </row>
        <row r="1873">
          <cell r="A1873">
            <v>594884</v>
          </cell>
          <cell r="C1873" t="str">
            <v>Kirsch, Chris</v>
          </cell>
          <cell r="Q1873" t="str">
            <v>S</v>
          </cell>
          <cell r="AJ1873">
            <v>6.3728063684561214</v>
          </cell>
          <cell r="AR1873">
            <v>57.567179543708249</v>
          </cell>
          <cell r="AS1873">
            <v>0.30593490502389431</v>
          </cell>
          <cell r="AT1873">
            <v>0.77420888347075112</v>
          </cell>
          <cell r="BE1873">
            <v>1.0339357565231049</v>
          </cell>
          <cell r="CP1873">
            <v>24.625</v>
          </cell>
          <cell r="CV1873">
            <v>92.1</v>
          </cell>
          <cell r="DA1873">
            <v>0</v>
          </cell>
          <cell r="DD1873">
            <v>0.9570053723970251</v>
          </cell>
          <cell r="FJ1873">
            <v>143.91794885927061</v>
          </cell>
          <cell r="FK1873">
            <v>0.26300000000000001</v>
          </cell>
          <cell r="FL1873">
            <v>-0.12801033729148911</v>
          </cell>
          <cell r="FO1873">
            <v>0</v>
          </cell>
        </row>
        <row r="1874">
          <cell r="A1874">
            <v>594890</v>
          </cell>
          <cell r="C1874" t="str">
            <v>Kukuruda, John</v>
          </cell>
          <cell r="Q1874" t="str">
            <v>R</v>
          </cell>
          <cell r="AJ1874">
            <v>7.3381006356109877</v>
          </cell>
          <cell r="AR1874">
            <v>16.8</v>
          </cell>
          <cell r="AS1874">
            <v>-0.97680729753311568</v>
          </cell>
          <cell r="AT1874">
            <v>0.91599772079733799</v>
          </cell>
          <cell r="BE1874">
            <v>1.4689467142817956</v>
          </cell>
          <cell r="CP1874">
            <v>24.041666666666668</v>
          </cell>
          <cell r="CV1874">
            <v>92.1</v>
          </cell>
          <cell r="DA1874">
            <v>0</v>
          </cell>
          <cell r="DD1874">
            <v>1.0030055408465646</v>
          </cell>
          <cell r="FJ1874">
            <v>42</v>
          </cell>
          <cell r="FK1874">
            <v>0.26300000000000001</v>
          </cell>
          <cell r="FL1874">
            <v>0.19013283313233967</v>
          </cell>
          <cell r="FO1874">
            <v>1</v>
          </cell>
        </row>
        <row r="1875">
          <cell r="A1875">
            <v>594891</v>
          </cell>
          <cell r="C1875" t="str">
            <v>Kurcz, Aaron</v>
          </cell>
          <cell r="Q1875" t="str">
            <v>R</v>
          </cell>
          <cell r="AJ1875">
            <v>5.2368725501328326</v>
          </cell>
          <cell r="AR1875">
            <v>23.679470990206873</v>
          </cell>
          <cell r="AS1875">
            <v>0.89525673727177513</v>
          </cell>
          <cell r="AT1875">
            <v>0.79282455473297098</v>
          </cell>
          <cell r="BE1875">
            <v>0.95863209827728879</v>
          </cell>
          <cell r="CP1875">
            <v>25.875</v>
          </cell>
          <cell r="CV1875">
            <v>92.1</v>
          </cell>
          <cell r="DA1875">
            <v>0</v>
          </cell>
          <cell r="DD1875">
            <v>1.2112320828498822</v>
          </cell>
          <cell r="FJ1875">
            <v>59.198677475517179</v>
          </cell>
          <cell r="FK1875">
            <v>0.26300000000000001</v>
          </cell>
          <cell r="FL1875">
            <v>0.22631893673658041</v>
          </cell>
          <cell r="FO1875">
            <v>1</v>
          </cell>
        </row>
        <row r="1876">
          <cell r="A1876">
            <v>594901</v>
          </cell>
          <cell r="C1876" t="str">
            <v>Linehan, Tyler</v>
          </cell>
          <cell r="Q1876" t="str">
            <v>R</v>
          </cell>
          <cell r="AJ1876">
            <v>7.5989255602559602</v>
          </cell>
          <cell r="AR1876">
            <v>16.8</v>
          </cell>
          <cell r="AS1876">
            <v>8.5830873089877344E-2</v>
          </cell>
          <cell r="AT1876">
            <v>0.86863331625374418</v>
          </cell>
          <cell r="BE1876">
            <v>1.1037489932380662</v>
          </cell>
          <cell r="CP1876">
            <v>24.875</v>
          </cell>
          <cell r="CV1876">
            <v>92.1</v>
          </cell>
          <cell r="DA1876">
            <v>0</v>
          </cell>
          <cell r="DD1876">
            <v>1.14742616782274</v>
          </cell>
          <cell r="FJ1876">
            <v>42</v>
          </cell>
          <cell r="FK1876">
            <v>0.26300000000000001</v>
          </cell>
          <cell r="FL1876">
            <v>-0.63590312212823519</v>
          </cell>
          <cell r="FO1876">
            <v>1</v>
          </cell>
        </row>
        <row r="1877">
          <cell r="A1877">
            <v>594902</v>
          </cell>
          <cell r="C1877" t="str">
            <v>Lively, Ben</v>
          </cell>
          <cell r="Q1877" t="str">
            <v>S</v>
          </cell>
          <cell r="AJ1877">
            <v>5.1101156347046821</v>
          </cell>
          <cell r="AR1877">
            <v>71.725005245337769</v>
          </cell>
          <cell r="AS1877">
            <v>0.44038564820029247</v>
          </cell>
          <cell r="AT1877">
            <v>0.76519828772247189</v>
          </cell>
          <cell r="BE1877">
            <v>0.84902013001012733</v>
          </cell>
          <cell r="CP1877">
            <v>24.291666666666668</v>
          </cell>
          <cell r="CV1877">
            <v>92.1</v>
          </cell>
          <cell r="DA1877">
            <v>0</v>
          </cell>
          <cell r="DD1877">
            <v>1.0210158528459694</v>
          </cell>
          <cell r="FJ1877">
            <v>162.78228664084364</v>
          </cell>
          <cell r="FK1877">
            <v>0.26300000000000001</v>
          </cell>
          <cell r="FL1877">
            <v>0.12806884204094135</v>
          </cell>
          <cell r="FO1877">
            <v>0</v>
          </cell>
        </row>
        <row r="1878">
          <cell r="A1878">
            <v>594905</v>
          </cell>
          <cell r="C1878" t="str">
            <v>Loosen, Matt</v>
          </cell>
          <cell r="Q1878" t="str">
            <v>S</v>
          </cell>
          <cell r="AJ1878">
            <v>6.3261515173358962</v>
          </cell>
          <cell r="AR1878">
            <v>44.400000000000006</v>
          </cell>
          <cell r="AS1878">
            <v>-0.53604451513847695</v>
          </cell>
          <cell r="AT1878">
            <v>0.82290849738150662</v>
          </cell>
          <cell r="BE1878">
            <v>0.68167057523385788</v>
          </cell>
          <cell r="CP1878">
            <v>27.208333333333332</v>
          </cell>
          <cell r="CV1878">
            <v>92.1</v>
          </cell>
          <cell r="DA1878">
            <v>0</v>
          </cell>
          <cell r="DD1878">
            <v>1.1653831754868142</v>
          </cell>
          <cell r="FJ1878">
            <v>111</v>
          </cell>
          <cell r="FK1878">
            <v>0.26300000000000001</v>
          </cell>
          <cell r="FL1878">
            <v>-0.32969571029301231</v>
          </cell>
          <cell r="FO1878">
            <v>0</v>
          </cell>
        </row>
        <row r="1879">
          <cell r="A1879">
            <v>594916</v>
          </cell>
          <cell r="C1879" t="str">
            <v>Marzec, Eric</v>
          </cell>
          <cell r="Q1879" t="str">
            <v>S</v>
          </cell>
          <cell r="AJ1879">
            <v>6.6673904332149858</v>
          </cell>
          <cell r="AR1879">
            <v>44.400000000000006</v>
          </cell>
          <cell r="AS1879">
            <v>-1.0192758983800001</v>
          </cell>
          <cell r="AT1879">
            <v>0.70629093135167476</v>
          </cell>
          <cell r="BE1879">
            <v>0.93048300016754248</v>
          </cell>
          <cell r="CP1879">
            <v>28.458333333333332</v>
          </cell>
          <cell r="CV1879">
            <v>92.1</v>
          </cell>
          <cell r="DA1879">
            <v>0</v>
          </cell>
          <cell r="DD1879">
            <v>0.8575969416956174</v>
          </cell>
          <cell r="FJ1879">
            <v>111</v>
          </cell>
          <cell r="FK1879">
            <v>0.26300000000000001</v>
          </cell>
          <cell r="FL1879">
            <v>0.40614934938471198</v>
          </cell>
          <cell r="FO1879">
            <v>0.19833821626418258</v>
          </cell>
        </row>
        <row r="1880">
          <cell r="A1880">
            <v>594943</v>
          </cell>
          <cell r="C1880" t="str">
            <v>Neal, Zach</v>
          </cell>
          <cell r="Q1880" t="str">
            <v>S</v>
          </cell>
          <cell r="AJ1880">
            <v>5.1444485882050381</v>
          </cell>
          <cell r="AR1880">
            <v>58.667486446163771</v>
          </cell>
          <cell r="AS1880">
            <v>0.23205232722495056</v>
          </cell>
          <cell r="AT1880">
            <v>0.74535011687951058</v>
          </cell>
          <cell r="BE1880">
            <v>1.0961691707222723</v>
          </cell>
          <cell r="CP1880">
            <v>27.625</v>
          </cell>
          <cell r="CV1880">
            <v>92.1</v>
          </cell>
          <cell r="DA1880">
            <v>0</v>
          </cell>
          <cell r="DD1880">
            <v>0.72266465917506828</v>
          </cell>
          <cell r="FJ1880">
            <v>144.62938927866588</v>
          </cell>
          <cell r="FK1880">
            <v>0.26300000000000001</v>
          </cell>
          <cell r="FL1880">
            <v>-0.24216822515256078</v>
          </cell>
          <cell r="FO1880">
            <v>0</v>
          </cell>
        </row>
        <row r="1881">
          <cell r="A1881">
            <v>594951</v>
          </cell>
          <cell r="C1881" t="str">
            <v>O'Rourke, Ryan</v>
          </cell>
          <cell r="Q1881" t="str">
            <v>R</v>
          </cell>
          <cell r="AJ1881">
            <v>4.104444190103429</v>
          </cell>
          <cell r="AR1881">
            <v>28.115922932901373</v>
          </cell>
          <cell r="AS1881">
            <v>-0.14307280643884557</v>
          </cell>
          <cell r="AT1881">
            <v>0.52470145425715631</v>
          </cell>
          <cell r="BE1881">
            <v>0.95861621338843139</v>
          </cell>
          <cell r="CP1881">
            <v>28.208333333333332</v>
          </cell>
          <cell r="CV1881">
            <v>90.234253491317986</v>
          </cell>
          <cell r="DA1881">
            <v>0.55757777777777773</v>
          </cell>
          <cell r="DD1881">
            <v>1.1476609496856403</v>
          </cell>
          <cell r="FJ1881">
            <v>44.865592004333323</v>
          </cell>
          <cell r="FK1881">
            <v>0.26300000000000001</v>
          </cell>
          <cell r="FL1881">
            <v>-0.8446460727846633</v>
          </cell>
          <cell r="FO1881">
            <v>1</v>
          </cell>
        </row>
        <row r="1882">
          <cell r="A1882">
            <v>594959</v>
          </cell>
          <cell r="C1882" t="str">
            <v>Perry, Blake</v>
          </cell>
          <cell r="Q1882" t="str">
            <v>S</v>
          </cell>
          <cell r="AJ1882">
            <v>5.9573234486743356</v>
          </cell>
          <cell r="AR1882">
            <v>44.417135726444457</v>
          </cell>
          <cell r="AS1882">
            <v>-0.65940846552554488</v>
          </cell>
          <cell r="AT1882">
            <v>0.63107689499442343</v>
          </cell>
          <cell r="BE1882">
            <v>1.2260029098153278</v>
          </cell>
          <cell r="CP1882">
            <v>24.375</v>
          </cell>
          <cell r="CV1882">
            <v>92.1</v>
          </cell>
          <cell r="DA1882">
            <v>0</v>
          </cell>
          <cell r="DD1882">
            <v>1.1020488251685159</v>
          </cell>
          <cell r="FJ1882">
            <v>111.04283931611113</v>
          </cell>
          <cell r="FK1882">
            <v>0.26300000000000001</v>
          </cell>
          <cell r="FL1882">
            <v>5.383521083624053E-2</v>
          </cell>
          <cell r="FO1882">
            <v>8.2611738962699577E-2</v>
          </cell>
        </row>
        <row r="1883">
          <cell r="A1883">
            <v>594965</v>
          </cell>
          <cell r="C1883" t="str">
            <v>Poncedeleon, Daniel</v>
          </cell>
          <cell r="Q1883" t="str">
            <v>S</v>
          </cell>
          <cell r="AJ1883">
            <v>6.0702194691024234</v>
          </cell>
          <cell r="AR1883">
            <v>58.170262998824299</v>
          </cell>
          <cell r="AS1883">
            <v>0.67832618555825508</v>
          </cell>
          <cell r="AT1883">
            <v>0.82880470675888118</v>
          </cell>
          <cell r="BE1883">
            <v>1.1109026866593048</v>
          </cell>
          <cell r="CP1883">
            <v>24.458333333333332</v>
          </cell>
          <cell r="CV1883">
            <v>92.1</v>
          </cell>
          <cell r="DA1883">
            <v>0</v>
          </cell>
          <cell r="DD1883">
            <v>0.9700598565527242</v>
          </cell>
          <cell r="FJ1883">
            <v>145.42565749706074</v>
          </cell>
          <cell r="FK1883">
            <v>0.26300000000000001</v>
          </cell>
          <cell r="FL1883">
            <v>5.9522482180501012E-2</v>
          </cell>
          <cell r="FO1883">
            <v>0</v>
          </cell>
        </row>
        <row r="1884">
          <cell r="A1884">
            <v>594976</v>
          </cell>
          <cell r="C1884" t="str">
            <v>Richardson, David</v>
          </cell>
          <cell r="Q1884" t="str">
            <v>S</v>
          </cell>
          <cell r="AJ1884">
            <v>6.7277239918402811</v>
          </cell>
          <cell r="AR1884">
            <v>44.400000000000006</v>
          </cell>
          <cell r="AS1884">
            <v>-9.7907583536048476E-2</v>
          </cell>
          <cell r="AT1884">
            <v>0.75532269924856243</v>
          </cell>
          <cell r="BE1884">
            <v>1.0442930014637726</v>
          </cell>
          <cell r="CP1884">
            <v>25.458333333333332</v>
          </cell>
          <cell r="CV1884">
            <v>92.1</v>
          </cell>
          <cell r="DA1884">
            <v>0</v>
          </cell>
          <cell r="DD1884">
            <v>0.99565903311301829</v>
          </cell>
          <cell r="FJ1884">
            <v>111</v>
          </cell>
          <cell r="FK1884">
            <v>0.26300000000000001</v>
          </cell>
          <cell r="FL1884">
            <v>0.60853475220496767</v>
          </cell>
          <cell r="FO1884">
            <v>0</v>
          </cell>
        </row>
        <row r="1885">
          <cell r="A1885">
            <v>594977</v>
          </cell>
          <cell r="C1885" t="str">
            <v>Roberts, Ken</v>
          </cell>
          <cell r="Q1885" t="str">
            <v>R</v>
          </cell>
          <cell r="AJ1885">
            <v>4.8100193853649866</v>
          </cell>
          <cell r="AR1885">
            <v>21.649046828432596</v>
          </cell>
          <cell r="AS1885">
            <v>2.786036312287676E-2</v>
          </cell>
          <cell r="AT1885">
            <v>0.52064745715392324</v>
          </cell>
          <cell r="BE1885">
            <v>1.0104337315604799</v>
          </cell>
          <cell r="CP1885">
            <v>28.291666666666668</v>
          </cell>
          <cell r="CV1885">
            <v>88.806012721515501</v>
          </cell>
          <cell r="DA1885">
            <v>0.24848686868686867</v>
          </cell>
          <cell r="DD1885">
            <v>0.80323577685688075</v>
          </cell>
          <cell r="FJ1885">
            <v>54.122617071081486</v>
          </cell>
          <cell r="FK1885">
            <v>0.26300000000000001</v>
          </cell>
          <cell r="FL1885">
            <v>6.7602609521907595E-2</v>
          </cell>
          <cell r="FO1885">
            <v>1</v>
          </cell>
        </row>
        <row r="1886">
          <cell r="A1886">
            <v>594985</v>
          </cell>
          <cell r="C1886" t="str">
            <v>Rowen, Ben</v>
          </cell>
          <cell r="Q1886" t="str">
            <v>R</v>
          </cell>
          <cell r="AJ1886">
            <v>4.0335768517886876</v>
          </cell>
          <cell r="AR1886">
            <v>42.385934157479177</v>
          </cell>
          <cell r="AS1886">
            <v>0.71025502158231801</v>
          </cell>
          <cell r="AT1886">
            <v>4.4919872493663762E-16</v>
          </cell>
          <cell r="BE1886">
            <v>1.4432749204156599</v>
          </cell>
          <cell r="CP1886">
            <v>27.625</v>
          </cell>
          <cell r="CV1886">
            <v>83</v>
          </cell>
          <cell r="DA1886">
            <v>0.15757777777777776</v>
          </cell>
          <cell r="DD1886">
            <v>0.76320237916155986</v>
          </cell>
          <cell r="FJ1886">
            <v>58.760764941666665</v>
          </cell>
          <cell r="FK1886">
            <v>0.26300000000000001</v>
          </cell>
          <cell r="FL1886">
            <v>0.30026597083484086</v>
          </cell>
          <cell r="FO1886">
            <v>1</v>
          </cell>
        </row>
        <row r="1887">
          <cell r="A1887">
            <v>594986</v>
          </cell>
          <cell r="C1887" t="str">
            <v>Ryan, Kyle</v>
          </cell>
          <cell r="Q1887" t="str">
            <v>R</v>
          </cell>
          <cell r="AJ1887">
            <v>3.9383147607204902</v>
          </cell>
          <cell r="AR1887">
            <v>47.729774410301516</v>
          </cell>
          <cell r="AS1887">
            <v>0.28743661079492039</v>
          </cell>
          <cell r="AT1887">
            <v>0.52020217532166757</v>
          </cell>
          <cell r="BE1887">
            <v>1.4751720860618953</v>
          </cell>
          <cell r="CP1887">
            <v>24.791666666666668</v>
          </cell>
          <cell r="CV1887">
            <v>89.4118047607422</v>
          </cell>
          <cell r="DA1887">
            <v>1.5191919191919194</v>
          </cell>
          <cell r="DD1887">
            <v>0.7350012017958345</v>
          </cell>
          <cell r="FJ1887">
            <v>56.234608654575695</v>
          </cell>
          <cell r="FK1887">
            <v>0.26300000000000001</v>
          </cell>
          <cell r="FL1887">
            <v>8.326041467822505E-2</v>
          </cell>
          <cell r="FO1887">
            <v>0.52888824561191172</v>
          </cell>
        </row>
        <row r="1888">
          <cell r="A1888">
            <v>594987</v>
          </cell>
          <cell r="C1888" t="str">
            <v>Sadler, Casey</v>
          </cell>
          <cell r="Q1888" t="str">
            <v>S</v>
          </cell>
          <cell r="AJ1888">
            <v>4.8657186385083424</v>
          </cell>
          <cell r="AR1888">
            <v>79.045274152542433</v>
          </cell>
          <cell r="AS1888">
            <v>4.5112973252361903E-2</v>
          </cell>
          <cell r="AT1888">
            <v>0.71164995654624352</v>
          </cell>
          <cell r="BE1888">
            <v>1.4507067591194092</v>
          </cell>
          <cell r="CP1888">
            <v>25.958333333333332</v>
          </cell>
          <cell r="CV1888">
            <v>90.632862270913819</v>
          </cell>
          <cell r="DA1888">
            <v>9.2927272727272733E-2</v>
          </cell>
          <cell r="DD1888">
            <v>0.76999935439856648</v>
          </cell>
          <cell r="FJ1888">
            <v>113.83271142853951</v>
          </cell>
          <cell r="FK1888">
            <v>0.26297663653333603</v>
          </cell>
          <cell r="FL1888">
            <v>-0.1657429284228272</v>
          </cell>
          <cell r="FO1888">
            <v>0</v>
          </cell>
        </row>
        <row r="1889">
          <cell r="A1889">
            <v>594992</v>
          </cell>
          <cell r="C1889" t="str">
            <v>Shackelford, Kevin</v>
          </cell>
          <cell r="Q1889" t="str">
            <v>R</v>
          </cell>
          <cell r="AJ1889">
            <v>5.5292329954629036</v>
          </cell>
          <cell r="AR1889">
            <v>19.959865562560001</v>
          </cell>
          <cell r="AS1889">
            <v>-0.29812779353036495</v>
          </cell>
          <cell r="AT1889">
            <v>0.59228670015014173</v>
          </cell>
          <cell r="BE1889">
            <v>1.357572123496172</v>
          </cell>
          <cell r="CP1889">
            <v>27.208333333333332</v>
          </cell>
          <cell r="CV1889">
            <v>92.1</v>
          </cell>
          <cell r="DA1889">
            <v>0</v>
          </cell>
          <cell r="DD1889">
            <v>0.84134597287114632</v>
          </cell>
          <cell r="FJ1889">
            <v>49.899663906400001</v>
          </cell>
          <cell r="FK1889">
            <v>0.26300000000000001</v>
          </cell>
          <cell r="FL1889">
            <v>0.58479211268904885</v>
          </cell>
          <cell r="FO1889">
            <v>1</v>
          </cell>
        </row>
        <row r="1890">
          <cell r="A1890">
            <v>594995</v>
          </cell>
          <cell r="C1890" t="str">
            <v>Sim, Eric</v>
          </cell>
          <cell r="Q1890" t="str">
            <v>R</v>
          </cell>
          <cell r="AJ1890">
            <v>6.7487445050501549</v>
          </cell>
          <cell r="AR1890">
            <v>16.8</v>
          </cell>
          <cell r="AS1890">
            <v>0.74836802058291152</v>
          </cell>
          <cell r="AT1890">
            <v>0.94926499332358205</v>
          </cell>
          <cell r="BE1890">
            <v>0.67264033323010841</v>
          </cell>
          <cell r="CP1890">
            <v>27.458333333333332</v>
          </cell>
          <cell r="CV1890">
            <v>92.1</v>
          </cell>
          <cell r="DA1890">
            <v>0</v>
          </cell>
          <cell r="DD1890">
            <v>1.0591338937077401</v>
          </cell>
          <cell r="FJ1890">
            <v>42</v>
          </cell>
          <cell r="FK1890">
            <v>0.26300000000000001</v>
          </cell>
          <cell r="FL1890">
            <v>0.83904792496584513</v>
          </cell>
          <cell r="FO1890">
            <v>1</v>
          </cell>
        </row>
        <row r="1891">
          <cell r="A1891">
            <v>595001</v>
          </cell>
          <cell r="C1891" t="str">
            <v>Smith, Josh</v>
          </cell>
          <cell r="Q1891" t="str">
            <v>S</v>
          </cell>
          <cell r="AJ1891">
            <v>5.2489470848238948</v>
          </cell>
          <cell r="AR1891">
            <v>57.960063273294537</v>
          </cell>
          <cell r="AS1891">
            <v>0.24621975588285047</v>
          </cell>
          <cell r="AT1891">
            <v>0.55011506891831652</v>
          </cell>
          <cell r="BE1891">
            <v>0.84058239276927116</v>
          </cell>
          <cell r="CP1891">
            <v>28.875</v>
          </cell>
          <cell r="CV1891">
            <v>89.765470633905792</v>
          </cell>
          <cell r="DA1891">
            <v>0.40606060606060607</v>
          </cell>
          <cell r="DD1891">
            <v>1.0415928275739421</v>
          </cell>
          <cell r="FJ1891">
            <v>144.90015818323633</v>
          </cell>
          <cell r="FK1891">
            <v>0.27115280074579196</v>
          </cell>
          <cell r="FL1891">
            <v>6.8015914167426264E-2</v>
          </cell>
          <cell r="FO1891">
            <v>8.1871508501156653E-2</v>
          </cell>
        </row>
        <row r="1892">
          <cell r="A1892">
            <v>595011</v>
          </cell>
          <cell r="C1892" t="str">
            <v>Tate, Richie</v>
          </cell>
          <cell r="Q1892" t="str">
            <v>R</v>
          </cell>
          <cell r="AJ1892">
            <v>5.8344375015988907</v>
          </cell>
          <cell r="AR1892">
            <v>17.762729858595556</v>
          </cell>
          <cell r="AS1892">
            <v>-0.29180559063879624</v>
          </cell>
          <cell r="AT1892">
            <v>0.70609965284026854</v>
          </cell>
          <cell r="BE1892">
            <v>1.494691615616609</v>
          </cell>
          <cell r="CP1892">
            <v>24.208333333333332</v>
          </cell>
          <cell r="CV1892">
            <v>92.1</v>
          </cell>
          <cell r="DA1892">
            <v>0</v>
          </cell>
          <cell r="DD1892">
            <v>0.99853148300774386</v>
          </cell>
          <cell r="FJ1892">
            <v>44.406824646488886</v>
          </cell>
          <cell r="FK1892">
            <v>0.26300000000000001</v>
          </cell>
          <cell r="FL1892">
            <v>1.0095882628955202</v>
          </cell>
          <cell r="FO1892">
            <v>1</v>
          </cell>
        </row>
        <row r="1893">
          <cell r="A1893">
            <v>595014</v>
          </cell>
          <cell r="C1893" t="str">
            <v>Treinen, Blake</v>
          </cell>
          <cell r="Q1893" t="str">
            <v>R</v>
          </cell>
          <cell r="AJ1893">
            <v>3.0929183642230531</v>
          </cell>
          <cell r="AR1893">
            <v>60.234653788814761</v>
          </cell>
          <cell r="AS1893">
            <v>-0.13892658133148914</v>
          </cell>
          <cell r="AT1893">
            <v>0.50190862577601991</v>
          </cell>
          <cell r="BE1893">
            <v>1.3880616151721006</v>
          </cell>
          <cell r="CP1893">
            <v>28.041666666666668</v>
          </cell>
          <cell r="CV1893">
            <v>94.194824174644083</v>
          </cell>
          <cell r="DA1893">
            <v>2.587876767676768</v>
          </cell>
          <cell r="DD1893">
            <v>0.87932253221089618</v>
          </cell>
          <cell r="FJ1893">
            <v>60.234653788814761</v>
          </cell>
          <cell r="FK1893">
            <v>0.26185352030841436</v>
          </cell>
          <cell r="FL1893">
            <v>0.28549981868467428</v>
          </cell>
          <cell r="FO1893">
            <v>1</v>
          </cell>
        </row>
        <row r="1894">
          <cell r="A1894">
            <v>595015</v>
          </cell>
          <cell r="C1894" t="str">
            <v>Turnbull, Kylin</v>
          </cell>
          <cell r="Q1894" t="str">
            <v>S</v>
          </cell>
          <cell r="AJ1894">
            <v>6.9417520082224948</v>
          </cell>
          <cell r="AR1894">
            <v>44.400000000000006</v>
          </cell>
          <cell r="AS1894">
            <v>-0.77537282690363962</v>
          </cell>
          <cell r="AT1894">
            <v>0.84907113546224156</v>
          </cell>
          <cell r="BE1894">
            <v>1.1482877740429929</v>
          </cell>
          <cell r="CP1894">
            <v>26.791666666666668</v>
          </cell>
          <cell r="CV1894">
            <v>92.1</v>
          </cell>
          <cell r="DA1894">
            <v>0</v>
          </cell>
          <cell r="DD1894">
            <v>0.84896958074482831</v>
          </cell>
          <cell r="FJ1894">
            <v>111</v>
          </cell>
          <cell r="FK1894">
            <v>0.26300000000000001</v>
          </cell>
          <cell r="FL1894">
            <v>2.5703231390264581E-2</v>
          </cell>
          <cell r="FO1894">
            <v>0.17543487202295294</v>
          </cell>
        </row>
        <row r="1895">
          <cell r="A1895">
            <v>595018</v>
          </cell>
          <cell r="C1895" t="str">
            <v>Van Meter, Joe</v>
          </cell>
          <cell r="Q1895" t="str">
            <v>S</v>
          </cell>
          <cell r="AJ1895">
            <v>6.6574225508796996</v>
          </cell>
          <cell r="AR1895">
            <v>44.400000000000006</v>
          </cell>
          <cell r="AS1895">
            <v>-0.43509734162477359</v>
          </cell>
          <cell r="AT1895">
            <v>0.90215711668535836</v>
          </cell>
          <cell r="BE1895">
            <v>0.82203222366251694</v>
          </cell>
          <cell r="CP1895">
            <v>27.708333333333332</v>
          </cell>
          <cell r="CV1895">
            <v>92.1</v>
          </cell>
          <cell r="DA1895">
            <v>0</v>
          </cell>
          <cell r="DD1895">
            <v>0.99890230564110483</v>
          </cell>
          <cell r="FJ1895">
            <v>111</v>
          </cell>
          <cell r="FK1895">
            <v>0.26300000000000001</v>
          </cell>
          <cell r="FL1895">
            <v>0.37021694133422905</v>
          </cell>
          <cell r="FO1895">
            <v>0</v>
          </cell>
        </row>
        <row r="1896">
          <cell r="A1896">
            <v>595024</v>
          </cell>
          <cell r="C1896" t="str">
            <v>Walter, Kevin</v>
          </cell>
          <cell r="Q1896" t="str">
            <v>R</v>
          </cell>
          <cell r="AJ1896">
            <v>6.9388601636969085</v>
          </cell>
          <cell r="AR1896">
            <v>16.8</v>
          </cell>
          <cell r="AS1896">
            <v>0.56010103152216073</v>
          </cell>
          <cell r="AT1896">
            <v>0.88888270347093878</v>
          </cell>
          <cell r="BE1896">
            <v>1.4622559221217137</v>
          </cell>
          <cell r="CP1896">
            <v>24.125</v>
          </cell>
          <cell r="CV1896">
            <v>92.1</v>
          </cell>
          <cell r="DA1896">
            <v>0</v>
          </cell>
          <cell r="DD1896">
            <v>0.99980833054265372</v>
          </cell>
          <cell r="FJ1896">
            <v>42</v>
          </cell>
          <cell r="FK1896">
            <v>0.26300000000000001</v>
          </cell>
          <cell r="FL1896">
            <v>-0.14684697959484777</v>
          </cell>
          <cell r="FO1896">
            <v>1</v>
          </cell>
        </row>
        <row r="1897">
          <cell r="A1897">
            <v>595028</v>
          </cell>
          <cell r="C1897" t="str">
            <v>Wells, Ben</v>
          </cell>
          <cell r="Q1897" t="str">
            <v>S</v>
          </cell>
          <cell r="AJ1897">
            <v>7.4223229684286052</v>
          </cell>
          <cell r="AR1897">
            <v>44.400000000000006</v>
          </cell>
          <cell r="AS1897">
            <v>0.27508604443021129</v>
          </cell>
          <cell r="AT1897">
            <v>0.91829838458257496</v>
          </cell>
          <cell r="BE1897">
            <v>1.4872142998765299</v>
          </cell>
          <cell r="CP1897">
            <v>23.791666666666668</v>
          </cell>
          <cell r="CV1897">
            <v>92.1</v>
          </cell>
          <cell r="DA1897">
            <v>0</v>
          </cell>
          <cell r="DD1897">
            <v>0.9526560977888503</v>
          </cell>
          <cell r="FJ1897">
            <v>111</v>
          </cell>
          <cell r="FK1897">
            <v>0.26300000000000001</v>
          </cell>
          <cell r="FL1897">
            <v>0.17723311518056431</v>
          </cell>
          <cell r="FO1897">
            <v>0</v>
          </cell>
        </row>
        <row r="1898">
          <cell r="A1898">
            <v>595031</v>
          </cell>
          <cell r="C1898" t="str">
            <v>Whiting, Boone</v>
          </cell>
          <cell r="Q1898" t="str">
            <v>S</v>
          </cell>
          <cell r="AJ1898">
            <v>6.5492655847788583</v>
          </cell>
          <cell r="AR1898">
            <v>50.809053364609042</v>
          </cell>
          <cell r="AS1898">
            <v>-0.10873925926758</v>
          </cell>
          <cell r="AT1898">
            <v>0.60830735372208</v>
          </cell>
          <cell r="BE1898">
            <v>0.63015112395228889</v>
          </cell>
          <cell r="CP1898">
            <v>26.875</v>
          </cell>
          <cell r="CV1898">
            <v>92.1</v>
          </cell>
          <cell r="DA1898">
            <v>0</v>
          </cell>
          <cell r="DD1898">
            <v>0.93975614445850741</v>
          </cell>
          <cell r="FJ1898">
            <v>127.02263341152259</v>
          </cell>
          <cell r="FK1898">
            <v>0.26300000000000001</v>
          </cell>
          <cell r="FL1898">
            <v>0.13451469233504831</v>
          </cell>
          <cell r="FO1898">
            <v>0</v>
          </cell>
        </row>
        <row r="1899">
          <cell r="A1899">
            <v>595032</v>
          </cell>
          <cell r="C1899" t="str">
            <v>Whitley, Chase</v>
          </cell>
          <cell r="Q1899" t="str">
            <v>S</v>
          </cell>
          <cell r="AJ1899">
            <v>4.3767364482590914</v>
          </cell>
          <cell r="AR1899">
            <v>111</v>
          </cell>
          <cell r="AS1899">
            <v>-0.28536174945070369</v>
          </cell>
          <cell r="AT1899">
            <v>0.53263282765685793</v>
          </cell>
          <cell r="BE1899">
            <v>0.93761923086205667</v>
          </cell>
          <cell r="CP1899">
            <v>27.041666666666668</v>
          </cell>
          <cell r="CV1899">
            <v>89.493772386746514</v>
          </cell>
          <cell r="DA1899">
            <v>0.5757575757575758</v>
          </cell>
          <cell r="DD1899">
            <v>1.0674697120217822</v>
          </cell>
          <cell r="FJ1899">
            <v>111</v>
          </cell>
          <cell r="FK1899">
            <v>0.26320725019845481</v>
          </cell>
          <cell r="FL1899">
            <v>0.37123739683192308</v>
          </cell>
          <cell r="FO1899">
            <v>0</v>
          </cell>
        </row>
        <row r="1900">
          <cell r="A1900">
            <v>595113</v>
          </cell>
          <cell r="C1900" t="str">
            <v>Anderson, Will</v>
          </cell>
          <cell r="Q1900" t="str">
            <v>S</v>
          </cell>
          <cell r="AJ1900">
            <v>6.9444071561054495</v>
          </cell>
          <cell r="AR1900">
            <v>44.400000000000006</v>
          </cell>
          <cell r="AS1900">
            <v>-0.10204463444512758</v>
          </cell>
          <cell r="AT1900">
            <v>0.8061521922322421</v>
          </cell>
          <cell r="BE1900">
            <v>1.2159917170646872</v>
          </cell>
          <cell r="CP1900">
            <v>23.875</v>
          </cell>
          <cell r="CV1900">
            <v>92.1</v>
          </cell>
          <cell r="DA1900">
            <v>0</v>
          </cell>
          <cell r="DD1900">
            <v>0.93976475501632051</v>
          </cell>
          <cell r="FJ1900">
            <v>111</v>
          </cell>
          <cell r="FK1900">
            <v>0.26300000000000001</v>
          </cell>
          <cell r="FL1900">
            <v>1.598296171956206E-2</v>
          </cell>
          <cell r="FO1900">
            <v>0</v>
          </cell>
        </row>
        <row r="1901">
          <cell r="A1901">
            <v>595121</v>
          </cell>
          <cell r="C1901" t="str">
            <v>Baker, Nick</v>
          </cell>
          <cell r="Q1901" t="str">
            <v>R</v>
          </cell>
          <cell r="AJ1901">
            <v>5.4117538895992725</v>
          </cell>
          <cell r="AR1901">
            <v>22.345696113947323</v>
          </cell>
          <cell r="AS1901">
            <v>0.23497664072497199</v>
          </cell>
          <cell r="AT1901">
            <v>0.77811562659987688</v>
          </cell>
          <cell r="BE1901">
            <v>0.94274356002686133</v>
          </cell>
          <cell r="CP1901">
            <v>23.875</v>
          </cell>
          <cell r="CV1901">
            <v>92.1</v>
          </cell>
          <cell r="DA1901">
            <v>0</v>
          </cell>
          <cell r="DD1901">
            <v>0.88284844611874813</v>
          </cell>
          <cell r="FJ1901">
            <v>55.864240284868302</v>
          </cell>
          <cell r="FK1901">
            <v>0.26300000000000001</v>
          </cell>
          <cell r="FL1901">
            <v>0.61939206862138396</v>
          </cell>
          <cell r="FO1901">
            <v>1</v>
          </cell>
        </row>
        <row r="1902">
          <cell r="A1902">
            <v>595145</v>
          </cell>
          <cell r="C1902" t="str">
            <v>Buckelew, James</v>
          </cell>
          <cell r="Q1902" t="str">
            <v>R</v>
          </cell>
          <cell r="AJ1902">
            <v>5.6647100216576298</v>
          </cell>
          <cell r="AR1902">
            <v>21.969030556999968</v>
          </cell>
          <cell r="AS1902">
            <v>0.20005296974075593</v>
          </cell>
          <cell r="AT1902">
            <v>0.78719457794704917</v>
          </cell>
          <cell r="BE1902">
            <v>1.422592820565288</v>
          </cell>
          <cell r="CP1902">
            <v>24.875</v>
          </cell>
          <cell r="CV1902">
            <v>92.1</v>
          </cell>
          <cell r="DA1902">
            <v>0</v>
          </cell>
          <cell r="DD1902">
            <v>0.92824461806695946</v>
          </cell>
          <cell r="FJ1902">
            <v>54.92257639249992</v>
          </cell>
          <cell r="FK1902">
            <v>0.26300000000000001</v>
          </cell>
          <cell r="FL1902">
            <v>7.9058113167284727E-2</v>
          </cell>
          <cell r="FO1902">
            <v>0.96794019211840787</v>
          </cell>
        </row>
        <row r="1903">
          <cell r="A1903">
            <v>595148</v>
          </cell>
          <cell r="C1903" t="str">
            <v>Campbell, Eddie</v>
          </cell>
          <cell r="Q1903" t="str">
            <v>S</v>
          </cell>
          <cell r="AJ1903">
            <v>7.2980221260702667</v>
          </cell>
          <cell r="AR1903">
            <v>54.822002478991777</v>
          </cell>
          <cell r="AS1903">
            <v>-0.13532941673683171</v>
          </cell>
          <cell r="AT1903">
            <v>0.58539068401074723</v>
          </cell>
          <cell r="BE1903">
            <v>0.63713728649199353</v>
          </cell>
          <cell r="CP1903">
            <v>24.458333333333332</v>
          </cell>
          <cell r="CV1903">
            <v>92.1</v>
          </cell>
          <cell r="DA1903">
            <v>0</v>
          </cell>
          <cell r="DD1903">
            <v>0.98772199957678608</v>
          </cell>
          <cell r="FJ1903">
            <v>137.05500619747943</v>
          </cell>
          <cell r="FK1903">
            <v>0.26300000000000001</v>
          </cell>
          <cell r="FL1903">
            <v>0.22354984838013264</v>
          </cell>
          <cell r="FO1903">
            <v>0</v>
          </cell>
        </row>
        <row r="1904">
          <cell r="A1904">
            <v>595152</v>
          </cell>
          <cell r="C1904" t="str">
            <v>Carnevale, Hunter</v>
          </cell>
          <cell r="Q1904" t="str">
            <v>R</v>
          </cell>
          <cell r="AJ1904">
            <v>7.4667261316190068</v>
          </cell>
          <cell r="AR1904">
            <v>16.8</v>
          </cell>
          <cell r="AS1904">
            <v>0.3410018578557249</v>
          </cell>
          <cell r="AT1904">
            <v>0.93145318619135986</v>
          </cell>
          <cell r="BE1904">
            <v>0.81630667711790739</v>
          </cell>
          <cell r="CP1904">
            <v>27.875</v>
          </cell>
          <cell r="CV1904">
            <v>92.1</v>
          </cell>
          <cell r="DA1904">
            <v>0</v>
          </cell>
          <cell r="DD1904">
            <v>1.1830589810844514</v>
          </cell>
          <cell r="FJ1904">
            <v>42</v>
          </cell>
          <cell r="FK1904">
            <v>0.26300000000000001</v>
          </cell>
          <cell r="FL1904">
            <v>-0.20974060934437283</v>
          </cell>
          <cell r="FO1904">
            <v>1</v>
          </cell>
        </row>
        <row r="1905">
          <cell r="A1905">
            <v>595165</v>
          </cell>
          <cell r="C1905" t="str">
            <v>Cooney, Harrison</v>
          </cell>
          <cell r="Q1905" t="str">
            <v>S</v>
          </cell>
          <cell r="AJ1905">
            <v>7.9770811962866777</v>
          </cell>
          <cell r="AR1905">
            <v>48.118793292129183</v>
          </cell>
          <cell r="AS1905">
            <v>0.2571280036455792</v>
          </cell>
          <cell r="AT1905">
            <v>0.83220398870392087</v>
          </cell>
          <cell r="BE1905">
            <v>1.0441455097083479</v>
          </cell>
          <cell r="CP1905">
            <v>24.291666666666668</v>
          </cell>
          <cell r="CV1905">
            <v>92.1</v>
          </cell>
          <cell r="DA1905">
            <v>0</v>
          </cell>
          <cell r="DD1905">
            <v>1.0277521010976218</v>
          </cell>
          <cell r="FJ1905">
            <v>120.29698323032295</v>
          </cell>
          <cell r="FK1905">
            <v>0.26300000000000001</v>
          </cell>
          <cell r="FL1905">
            <v>-1.3336940922624989E-2</v>
          </cell>
          <cell r="FO1905">
            <v>0</v>
          </cell>
        </row>
        <row r="1906">
          <cell r="A1906">
            <v>595191</v>
          </cell>
          <cell r="C1906" t="str">
            <v>Eickhoff, Jerad</v>
          </cell>
          <cell r="Q1906" t="str">
            <v>S</v>
          </cell>
          <cell r="AJ1906">
            <v>4.3293483661836696</v>
          </cell>
          <cell r="AR1906">
            <v>169.10036270217464</v>
          </cell>
          <cell r="AS1906">
            <v>0.33229570295974514</v>
          </cell>
          <cell r="AT1906">
            <v>0.64128246901117569</v>
          </cell>
          <cell r="BE1906">
            <v>0.94975741594833052</v>
          </cell>
          <cell r="CP1906">
            <v>25.958333333333332</v>
          </cell>
          <cell r="CV1906">
            <v>90.889432213803417</v>
          </cell>
          <cell r="DA1906">
            <v>1.1798</v>
          </cell>
          <cell r="DD1906">
            <v>1.0139822706310246</v>
          </cell>
          <cell r="FJ1906">
            <v>169.10036270217464</v>
          </cell>
          <cell r="FK1906">
            <v>0.27636984469749137</v>
          </cell>
          <cell r="FL1906">
            <v>-3.4079165683989443E-2</v>
          </cell>
          <cell r="FO1906">
            <v>0</v>
          </cell>
        </row>
        <row r="1907">
          <cell r="A1907">
            <v>595196</v>
          </cell>
          <cell r="C1907" t="str">
            <v>Fagan, Mike</v>
          </cell>
          <cell r="Q1907" t="str">
            <v>R</v>
          </cell>
          <cell r="AJ1907">
            <v>7.2846677505108755</v>
          </cell>
          <cell r="AR1907">
            <v>16.8</v>
          </cell>
          <cell r="AS1907">
            <v>-6.842775771903594E-5</v>
          </cell>
          <cell r="AT1907">
            <v>0.7857642039312327</v>
          </cell>
          <cell r="BE1907">
            <v>0.76298272987252413</v>
          </cell>
          <cell r="CP1907">
            <v>24.125</v>
          </cell>
          <cell r="CV1907">
            <v>92.1</v>
          </cell>
          <cell r="DA1907">
            <v>0</v>
          </cell>
          <cell r="DD1907">
            <v>1.3859878937372709</v>
          </cell>
          <cell r="FJ1907">
            <v>42</v>
          </cell>
          <cell r="FK1907">
            <v>0.26300000000000001</v>
          </cell>
          <cell r="FL1907">
            <v>-0.47891088386549829</v>
          </cell>
          <cell r="FO1907">
            <v>1</v>
          </cell>
        </row>
        <row r="1908">
          <cell r="A1908">
            <v>595219</v>
          </cell>
          <cell r="C1908" t="str">
            <v>Garner, David</v>
          </cell>
          <cell r="Q1908" t="str">
            <v>R</v>
          </cell>
          <cell r="AJ1908">
            <v>6.072512262555942</v>
          </cell>
          <cell r="AR1908">
            <v>21.890572710637034</v>
          </cell>
          <cell r="AS1908">
            <v>-0.70531345638659548</v>
          </cell>
          <cell r="AT1908">
            <v>0.63779827996728367</v>
          </cell>
          <cell r="BE1908">
            <v>0.84197496727615595</v>
          </cell>
          <cell r="CP1908">
            <v>23.791666666666668</v>
          </cell>
          <cell r="CV1908">
            <v>92.1</v>
          </cell>
          <cell r="DA1908">
            <v>0</v>
          </cell>
          <cell r="DD1908">
            <v>1.3043604486200349</v>
          </cell>
          <cell r="FJ1908">
            <v>54.726431776592584</v>
          </cell>
          <cell r="FK1908">
            <v>0.26300000000000001</v>
          </cell>
          <cell r="FL1908">
            <v>0.13281326127539053</v>
          </cell>
          <cell r="FO1908">
            <v>1</v>
          </cell>
        </row>
        <row r="1909">
          <cell r="A1909">
            <v>595231</v>
          </cell>
          <cell r="C1909" t="str">
            <v>Griset, Ben</v>
          </cell>
          <cell r="Q1909" t="str">
            <v>R</v>
          </cell>
          <cell r="AJ1909">
            <v>5.1945773092712049</v>
          </cell>
          <cell r="AR1909">
            <v>19.578879380172399</v>
          </cell>
          <cell r="AS1909">
            <v>-0.12359762809206445</v>
          </cell>
          <cell r="AT1909">
            <v>0.63047559997223424</v>
          </cell>
          <cell r="BE1909">
            <v>1.0217381745378153</v>
          </cell>
          <cell r="CP1909">
            <v>24.291666666666668</v>
          </cell>
          <cell r="CV1909">
            <v>92.1</v>
          </cell>
          <cell r="DA1909">
            <v>0</v>
          </cell>
          <cell r="DD1909">
            <v>1.0290825667700501</v>
          </cell>
          <cell r="FJ1909">
            <v>48.947198450430996</v>
          </cell>
          <cell r="FK1909">
            <v>0.26300000000000001</v>
          </cell>
          <cell r="FL1909">
            <v>0.33572430575756157</v>
          </cell>
          <cell r="FO1909">
            <v>1</v>
          </cell>
        </row>
        <row r="1910">
          <cell r="A1910">
            <v>595234</v>
          </cell>
          <cell r="C1910" t="str">
            <v>Haley, Justin</v>
          </cell>
          <cell r="Q1910" t="str">
            <v>S</v>
          </cell>
          <cell r="AJ1910">
            <v>4.9334781859288412</v>
          </cell>
          <cell r="AR1910">
            <v>87.621424937368445</v>
          </cell>
          <cell r="AS1910">
            <v>0.43207746312992712</v>
          </cell>
          <cell r="AT1910">
            <v>0.77223300504832004</v>
          </cell>
          <cell r="BE1910">
            <v>1.0133255134826349</v>
          </cell>
          <cell r="CP1910">
            <v>25.041666666666668</v>
          </cell>
          <cell r="CV1910">
            <v>92.1</v>
          </cell>
          <cell r="DA1910">
            <v>0</v>
          </cell>
          <cell r="DD1910">
            <v>0.98821342027688686</v>
          </cell>
          <cell r="FJ1910">
            <v>140.59105476769051</v>
          </cell>
          <cell r="FK1910">
            <v>0.26300000000000001</v>
          </cell>
          <cell r="FL1910">
            <v>1.7429189671377368E-2</v>
          </cell>
          <cell r="FO1910">
            <v>0</v>
          </cell>
        </row>
        <row r="1911">
          <cell r="A1911">
            <v>595235</v>
          </cell>
          <cell r="C1911" t="str">
            <v>Hall, Cody</v>
          </cell>
          <cell r="Q1911" t="str">
            <v>R</v>
          </cell>
          <cell r="AJ1911">
            <v>5.1747902766646003</v>
          </cell>
          <cell r="AR1911">
            <v>21.978848682279999</v>
          </cell>
          <cell r="AS1911">
            <v>-0.10343671197022061</v>
          </cell>
          <cell r="AT1911">
            <v>0.55401701726736807</v>
          </cell>
          <cell r="BE1911">
            <v>1.0774214988696897</v>
          </cell>
          <cell r="CP1911">
            <v>28.458333333333332</v>
          </cell>
          <cell r="CV1911">
            <v>91.590152910001649</v>
          </cell>
          <cell r="DA1911">
            <v>0.20605858585858586</v>
          </cell>
          <cell r="DD1911">
            <v>1.0611989863577107</v>
          </cell>
          <cell r="FJ1911">
            <v>54.947121705699992</v>
          </cell>
          <cell r="FK1911">
            <v>0.26300000000000001</v>
          </cell>
          <cell r="FL1911">
            <v>-0.10476924849544579</v>
          </cell>
          <cell r="FO1911">
            <v>1</v>
          </cell>
        </row>
        <row r="1912">
          <cell r="A1912">
            <v>595237</v>
          </cell>
          <cell r="C1912" t="str">
            <v>Halstead, Ryan</v>
          </cell>
          <cell r="Q1912" t="str">
            <v>R</v>
          </cell>
          <cell r="AJ1912">
            <v>6.0333338722525465</v>
          </cell>
          <cell r="AR1912">
            <v>19.6252</v>
          </cell>
          <cell r="AS1912">
            <v>-0.25639605151738704</v>
          </cell>
          <cell r="AT1912">
            <v>0.78041971474113669</v>
          </cell>
          <cell r="BE1912">
            <v>1.1441365480614383</v>
          </cell>
          <cell r="CP1912">
            <v>24.125</v>
          </cell>
          <cell r="CV1912">
            <v>92.1</v>
          </cell>
          <cell r="DA1912">
            <v>0</v>
          </cell>
          <cell r="DD1912">
            <v>1.2043201265595493</v>
          </cell>
          <cell r="FJ1912">
            <v>49.062999999999995</v>
          </cell>
          <cell r="FK1912">
            <v>0.26300000000000001</v>
          </cell>
          <cell r="FL1912">
            <v>-0.32397358912246127</v>
          </cell>
          <cell r="FO1912">
            <v>1</v>
          </cell>
        </row>
        <row r="1913">
          <cell r="A1913">
            <v>595240</v>
          </cell>
          <cell r="C1913" t="str">
            <v>Hanson, Raymond</v>
          </cell>
          <cell r="Q1913" t="str">
            <v>S</v>
          </cell>
          <cell r="AJ1913">
            <v>6.6437237278871848</v>
          </cell>
          <cell r="AR1913">
            <v>44.400000000000006</v>
          </cell>
          <cell r="AS1913">
            <v>0.50171105230939439</v>
          </cell>
          <cell r="AT1913">
            <v>0.95547911525974938</v>
          </cell>
          <cell r="BE1913">
            <v>1.3437843750900578</v>
          </cell>
          <cell r="CP1913">
            <v>26.375</v>
          </cell>
          <cell r="CV1913">
            <v>92.1</v>
          </cell>
          <cell r="DA1913">
            <v>0</v>
          </cell>
          <cell r="DD1913">
            <v>0.9674244310053165</v>
          </cell>
          <cell r="FJ1913">
            <v>111</v>
          </cell>
          <cell r="FK1913">
            <v>0.26300000000000001</v>
          </cell>
          <cell r="FL1913">
            <v>0.1105935983455737</v>
          </cell>
          <cell r="FO1913">
            <v>0</v>
          </cell>
        </row>
        <row r="1914">
          <cell r="A1914">
            <v>595254</v>
          </cell>
          <cell r="C1914" t="str">
            <v>Holley, Krishawn</v>
          </cell>
          <cell r="Q1914" t="str">
            <v>R</v>
          </cell>
          <cell r="AJ1914">
            <v>9.4545227812444548</v>
          </cell>
          <cell r="AR1914">
            <v>16.8</v>
          </cell>
          <cell r="AS1914">
            <v>0.11207894862340997</v>
          </cell>
          <cell r="AT1914">
            <v>0.96070583140512866</v>
          </cell>
          <cell r="BE1914">
            <v>1.0654423963043536</v>
          </cell>
          <cell r="CP1914">
            <v>24.375</v>
          </cell>
          <cell r="CV1914">
            <v>92.1</v>
          </cell>
          <cell r="DA1914">
            <v>0</v>
          </cell>
          <cell r="DD1914">
            <v>1.182930991552579</v>
          </cell>
          <cell r="FJ1914">
            <v>42</v>
          </cell>
          <cell r="FK1914">
            <v>0.26300000000000001</v>
          </cell>
          <cell r="FL1914">
            <v>0.18929004627237117</v>
          </cell>
          <cell r="FO1914">
            <v>1</v>
          </cell>
        </row>
        <row r="1915">
          <cell r="A1915">
            <v>595255</v>
          </cell>
          <cell r="C1915" t="str">
            <v>Horacek, Mitch</v>
          </cell>
          <cell r="Q1915" t="str">
            <v>S</v>
          </cell>
          <cell r="AJ1915">
            <v>6.0894990439323582</v>
          </cell>
          <cell r="AR1915">
            <v>54.793340044218112</v>
          </cell>
          <cell r="AS1915">
            <v>-0.71950419109424069</v>
          </cell>
          <cell r="AT1915">
            <v>0.55106224885146982</v>
          </cell>
          <cell r="BE1915">
            <v>1.176794923961221</v>
          </cell>
          <cell r="CP1915">
            <v>24.541666666666668</v>
          </cell>
          <cell r="CV1915">
            <v>92.1</v>
          </cell>
          <cell r="DA1915">
            <v>0</v>
          </cell>
          <cell r="DD1915">
            <v>1.001848823124617</v>
          </cell>
          <cell r="FJ1915">
            <v>136.98335011054527</v>
          </cell>
          <cell r="FK1915">
            <v>0.26300000000000001</v>
          </cell>
          <cell r="FL1915">
            <v>-0.19903572882379864</v>
          </cell>
          <cell r="FO1915">
            <v>0</v>
          </cell>
        </row>
        <row r="1916">
          <cell r="A1916">
            <v>595259</v>
          </cell>
          <cell r="C1916" t="str">
            <v>Irvine, Luke</v>
          </cell>
          <cell r="Q1916" t="str">
            <v>S</v>
          </cell>
          <cell r="AJ1916">
            <v>5.9130703249881558</v>
          </cell>
          <cell r="AR1916">
            <v>44.400000000000006</v>
          </cell>
          <cell r="AS1916">
            <v>0.2958393874494602</v>
          </cell>
          <cell r="AT1916">
            <v>0.9401561564801898</v>
          </cell>
          <cell r="BE1916">
            <v>0.76869018432609382</v>
          </cell>
          <cell r="CP1916">
            <v>27.541666666666668</v>
          </cell>
          <cell r="CV1916">
            <v>92.1</v>
          </cell>
          <cell r="DA1916">
            <v>0</v>
          </cell>
          <cell r="DD1916">
            <v>0.94991852427873114</v>
          </cell>
          <cell r="FJ1916">
            <v>111</v>
          </cell>
          <cell r="FK1916">
            <v>0.26300000000000001</v>
          </cell>
          <cell r="FL1916">
            <v>0.13872675931597628</v>
          </cell>
          <cell r="FO1916">
            <v>0</v>
          </cell>
        </row>
        <row r="1917">
          <cell r="A1917">
            <v>595260</v>
          </cell>
          <cell r="C1917" t="str">
            <v>Isaacs, Dusty</v>
          </cell>
          <cell r="Q1917" t="str">
            <v>R</v>
          </cell>
          <cell r="AJ1917">
            <v>5.5287170919129061</v>
          </cell>
          <cell r="AR1917">
            <v>21.772661515525925</v>
          </cell>
          <cell r="AS1917">
            <v>-0.43931259199518619</v>
          </cell>
          <cell r="AT1917">
            <v>0.65005761681690588</v>
          </cell>
          <cell r="BE1917">
            <v>0.77703981390067878</v>
          </cell>
          <cell r="CP1917">
            <v>24.875</v>
          </cell>
          <cell r="CV1917">
            <v>92.1</v>
          </cell>
          <cell r="DA1917">
            <v>0</v>
          </cell>
          <cell r="DD1917">
            <v>1.1880075124557954</v>
          </cell>
          <cell r="FJ1917">
            <v>54.431653788814813</v>
          </cell>
          <cell r="FK1917">
            <v>0.26300000000000001</v>
          </cell>
          <cell r="FL1917">
            <v>0.11748464176765518</v>
          </cell>
          <cell r="FO1917">
            <v>1</v>
          </cell>
        </row>
        <row r="1918">
          <cell r="A1918">
            <v>595263</v>
          </cell>
          <cell r="C1918" t="str">
            <v>Jannis, Mickey</v>
          </cell>
          <cell r="Q1918" t="str">
            <v>S</v>
          </cell>
          <cell r="AJ1918">
            <v>7.3622624097461316</v>
          </cell>
          <cell r="AR1918">
            <v>50.178462024961817</v>
          </cell>
          <cell r="AS1918">
            <v>0.72262275785179497</v>
          </cell>
          <cell r="AT1918">
            <v>0.88408435205529723</v>
          </cell>
          <cell r="BE1918">
            <v>0.7726186963612317</v>
          </cell>
          <cell r="CP1918">
            <v>28.541666666666668</v>
          </cell>
          <cell r="CV1918">
            <v>92.1</v>
          </cell>
          <cell r="DA1918">
            <v>0</v>
          </cell>
          <cell r="DD1918">
            <v>0.97828531256890283</v>
          </cell>
          <cell r="FJ1918">
            <v>125.44615506240453</v>
          </cell>
          <cell r="FK1918">
            <v>0.26300000000000001</v>
          </cell>
          <cell r="FL1918">
            <v>-0.53000531579226795</v>
          </cell>
          <cell r="FO1918">
            <v>0</v>
          </cell>
        </row>
        <row r="1919">
          <cell r="A1919">
            <v>595285</v>
          </cell>
          <cell r="C1919" t="str">
            <v>Knapp, Ricky</v>
          </cell>
          <cell r="Q1919" t="str">
            <v>S</v>
          </cell>
          <cell r="AJ1919">
            <v>6.1641044083983543</v>
          </cell>
          <cell r="AR1919">
            <v>61.3588933020838</v>
          </cell>
          <cell r="AS1919">
            <v>0.14403944506156535</v>
          </cell>
          <cell r="AT1919">
            <v>0.77499004026895912</v>
          </cell>
          <cell r="BE1919">
            <v>0.97869996087868938</v>
          </cell>
          <cell r="CP1919">
            <v>24.125</v>
          </cell>
          <cell r="CV1919">
            <v>92.1</v>
          </cell>
          <cell r="DA1919">
            <v>0</v>
          </cell>
          <cell r="DD1919">
            <v>0.83757054754174076</v>
          </cell>
          <cell r="FJ1919">
            <v>153.3972332552095</v>
          </cell>
          <cell r="FK1919">
            <v>0.26300000000000001</v>
          </cell>
          <cell r="FL1919">
            <v>0.22740484662886254</v>
          </cell>
          <cell r="FO1919">
            <v>0</v>
          </cell>
        </row>
        <row r="1920">
          <cell r="A1920">
            <v>595296</v>
          </cell>
          <cell r="C1920" t="str">
            <v>Lee, Chris</v>
          </cell>
          <cell r="Q1920" t="str">
            <v>S</v>
          </cell>
          <cell r="AJ1920">
            <v>6.2071974706969684</v>
          </cell>
          <cell r="AR1920">
            <v>47.708607714102442</v>
          </cell>
          <cell r="AS1920">
            <v>0.68380685444368683</v>
          </cell>
          <cell r="AT1920">
            <v>0.81123577830723215</v>
          </cell>
          <cell r="BE1920">
            <v>1.5199473929600813</v>
          </cell>
          <cell r="CP1920">
            <v>23.875</v>
          </cell>
          <cell r="CV1920">
            <v>92.1</v>
          </cell>
          <cell r="DA1920">
            <v>0</v>
          </cell>
          <cell r="DD1920">
            <v>0.78899188938099107</v>
          </cell>
          <cell r="FJ1920">
            <v>119.27151928525609</v>
          </cell>
          <cell r="FK1920">
            <v>0.26300000000000001</v>
          </cell>
          <cell r="FL1920">
            <v>0.37451373444980834</v>
          </cell>
          <cell r="FO1920">
            <v>0</v>
          </cell>
        </row>
        <row r="1921">
          <cell r="A1921">
            <v>595297</v>
          </cell>
          <cell r="C1921" t="str">
            <v>Lee, Nick</v>
          </cell>
          <cell r="Q1921" t="str">
            <v>R</v>
          </cell>
          <cell r="AJ1921">
            <v>6.0968358243567087</v>
          </cell>
          <cell r="AR1921">
            <v>20.719792424592569</v>
          </cell>
          <cell r="AS1921">
            <v>-0.85748044145480573</v>
          </cell>
          <cell r="AT1921">
            <v>0.65632948698868931</v>
          </cell>
          <cell r="BE1921">
            <v>1.0953785635684092</v>
          </cell>
          <cell r="CP1921">
            <v>25.458333333333332</v>
          </cell>
          <cell r="CV1921">
            <v>92.1</v>
          </cell>
          <cell r="DA1921">
            <v>0</v>
          </cell>
          <cell r="DD1921">
            <v>1.262005205751719</v>
          </cell>
          <cell r="FJ1921">
            <v>51.799481061481416</v>
          </cell>
          <cell r="FK1921">
            <v>0.26300000000000001</v>
          </cell>
          <cell r="FL1921">
            <v>1.2034889093651172E-2</v>
          </cell>
          <cell r="FO1921">
            <v>1</v>
          </cell>
        </row>
        <row r="1922">
          <cell r="A1922">
            <v>595307</v>
          </cell>
          <cell r="C1922" t="str">
            <v>Maness, Seth</v>
          </cell>
          <cell r="Q1922" t="str">
            <v>R</v>
          </cell>
          <cell r="AJ1922">
            <v>4.403835158015319</v>
          </cell>
          <cell r="AR1922">
            <v>21.609746591066667</v>
          </cell>
          <cell r="AS1922">
            <v>-0.39848225985927482</v>
          </cell>
          <cell r="AT1922">
            <v>0.23440970593700849</v>
          </cell>
          <cell r="BE1922">
            <v>1.0054204902411592</v>
          </cell>
          <cell r="CP1922">
            <v>27.708333333333332</v>
          </cell>
          <cell r="CV1922">
            <v>87.122895293890593</v>
          </cell>
          <cell r="DA1922">
            <v>4.3151494949494955</v>
          </cell>
          <cell r="DD1922">
            <v>0.67757623144107182</v>
          </cell>
          <cell r="FJ1922">
            <v>54.024366477666668</v>
          </cell>
          <cell r="FK1922">
            <v>0.26177702554749055</v>
          </cell>
          <cell r="FL1922">
            <v>0.33122997494861089</v>
          </cell>
          <cell r="FO1922">
            <v>1</v>
          </cell>
        </row>
        <row r="1923">
          <cell r="A1923">
            <v>595316</v>
          </cell>
          <cell r="C1923" t="str">
            <v>McCasland, Jake</v>
          </cell>
          <cell r="Q1923" t="str">
            <v>S</v>
          </cell>
          <cell r="AJ1923">
            <v>6.7076463041840642</v>
          </cell>
          <cell r="AR1923">
            <v>51.282955672714223</v>
          </cell>
          <cell r="AS1923">
            <v>6.4117930919021487E-2</v>
          </cell>
          <cell r="AT1923">
            <v>0.82110176262678114</v>
          </cell>
          <cell r="BE1923">
            <v>1.0046354763800918</v>
          </cell>
          <cell r="CP1923">
            <v>24.791666666666668</v>
          </cell>
          <cell r="CV1923">
            <v>92.1</v>
          </cell>
          <cell r="DA1923">
            <v>0</v>
          </cell>
          <cell r="DD1923">
            <v>1.0329356158034733</v>
          </cell>
          <cell r="FJ1923">
            <v>128.20738918178554</v>
          </cell>
          <cell r="FK1923">
            <v>0.26300000000000001</v>
          </cell>
          <cell r="FL1923">
            <v>0.39277264855139821</v>
          </cell>
          <cell r="FO1923">
            <v>0.37034323796328794</v>
          </cell>
        </row>
        <row r="1924">
          <cell r="A1924">
            <v>595328</v>
          </cell>
          <cell r="C1924" t="str">
            <v>Miller, Peter</v>
          </cell>
          <cell r="Q1924" t="str">
            <v>R</v>
          </cell>
          <cell r="AJ1924">
            <v>7.1139815845210146</v>
          </cell>
          <cell r="AR1924">
            <v>16.8</v>
          </cell>
          <cell r="AS1924">
            <v>0.36814636653993094</v>
          </cell>
          <cell r="AT1924">
            <v>0.90954404476020156</v>
          </cell>
          <cell r="BE1924">
            <v>0.93428178819445573</v>
          </cell>
          <cell r="CP1924">
            <v>24.208333333333332</v>
          </cell>
          <cell r="CV1924">
            <v>92.1</v>
          </cell>
          <cell r="DA1924">
            <v>0</v>
          </cell>
          <cell r="DD1924">
            <v>1.26972913218659</v>
          </cell>
          <cell r="FJ1924">
            <v>42</v>
          </cell>
          <cell r="FK1924">
            <v>0.26300000000000001</v>
          </cell>
          <cell r="FL1924">
            <v>0.51608318033500944</v>
          </cell>
          <cell r="FO1924">
            <v>1</v>
          </cell>
        </row>
        <row r="1925">
          <cell r="A1925">
            <v>595333</v>
          </cell>
          <cell r="C1925" t="str">
            <v>Moran, Lucas</v>
          </cell>
          <cell r="Q1925" t="str">
            <v>S</v>
          </cell>
          <cell r="AJ1925">
            <v>6.8867927363247921</v>
          </cell>
          <cell r="AR1925">
            <v>44.400000000000006</v>
          </cell>
          <cell r="AS1925">
            <v>-0.19558980355692179</v>
          </cell>
          <cell r="AT1925">
            <v>0.88271971992297393</v>
          </cell>
          <cell r="BE1925">
            <v>1.1160705247690927</v>
          </cell>
          <cell r="CP1925">
            <v>24.291666666666668</v>
          </cell>
          <cell r="CV1925">
            <v>92.1</v>
          </cell>
          <cell r="DA1925">
            <v>0</v>
          </cell>
          <cell r="DD1925">
            <v>0.92406759665617266</v>
          </cell>
          <cell r="FJ1925">
            <v>111</v>
          </cell>
          <cell r="FK1925">
            <v>0.26300000000000001</v>
          </cell>
          <cell r="FL1925">
            <v>0.22078856492609036</v>
          </cell>
          <cell r="FO1925">
            <v>0</v>
          </cell>
        </row>
        <row r="1926">
          <cell r="A1926">
            <v>595337</v>
          </cell>
          <cell r="C1926" t="str">
            <v>Muhammad, El'Hajj</v>
          </cell>
          <cell r="Q1926" t="str">
            <v>R</v>
          </cell>
          <cell r="AJ1926">
            <v>6.9924992088686864</v>
          </cell>
          <cell r="AR1926">
            <v>19.770652740256267</v>
          </cell>
          <cell r="AS1926">
            <v>0.77490812169588252</v>
          </cell>
          <cell r="AT1926">
            <v>0.82970123277981733</v>
          </cell>
          <cell r="BE1926">
            <v>1.1588036927047849</v>
          </cell>
          <cell r="CP1926">
            <v>24.958333333333332</v>
          </cell>
          <cell r="CV1926">
            <v>92.1</v>
          </cell>
          <cell r="DA1926">
            <v>0</v>
          </cell>
          <cell r="DD1926">
            <v>1.0946752486267401</v>
          </cell>
          <cell r="FJ1926">
            <v>49.426631850640661</v>
          </cell>
          <cell r="FK1926">
            <v>0.26300000000000001</v>
          </cell>
          <cell r="FL1926">
            <v>0.10867504334709682</v>
          </cell>
          <cell r="FO1926">
            <v>1</v>
          </cell>
        </row>
        <row r="1927">
          <cell r="A1927">
            <v>595340</v>
          </cell>
          <cell r="C1927" t="str">
            <v>Murphy, Sean</v>
          </cell>
          <cell r="Q1927" t="str">
            <v>S</v>
          </cell>
          <cell r="AJ1927">
            <v>5.7967906134810185</v>
          </cell>
          <cell r="AR1927">
            <v>44.400000000000006</v>
          </cell>
          <cell r="AS1927">
            <v>-0.27686347622286828</v>
          </cell>
          <cell r="AT1927">
            <v>0.82863901494111314</v>
          </cell>
          <cell r="BE1927">
            <v>1.0670562161202062</v>
          </cell>
          <cell r="CP1927">
            <v>27.875</v>
          </cell>
          <cell r="CV1927">
            <v>92.1</v>
          </cell>
          <cell r="DA1927">
            <v>0</v>
          </cell>
          <cell r="DD1927">
            <v>1.0328811657374835</v>
          </cell>
          <cell r="FJ1927">
            <v>111</v>
          </cell>
          <cell r="FK1927">
            <v>0.26300000000000001</v>
          </cell>
          <cell r="FL1927">
            <v>0.2432803618381201</v>
          </cell>
          <cell r="FO1927">
            <v>0</v>
          </cell>
        </row>
        <row r="1928">
          <cell r="A1928">
            <v>595345</v>
          </cell>
          <cell r="C1928" t="str">
            <v>Okert, Steven</v>
          </cell>
          <cell r="Q1928" t="str">
            <v>R</v>
          </cell>
          <cell r="AJ1928">
            <v>4.5147499357581493</v>
          </cell>
          <cell r="AR1928">
            <v>21.767960387392595</v>
          </cell>
          <cell r="AS1928">
            <v>-1.1251165191322978</v>
          </cell>
          <cell r="AT1928">
            <v>0.53176046226161078</v>
          </cell>
          <cell r="BE1928">
            <v>1.0462692114923826</v>
          </cell>
          <cell r="CP1928">
            <v>24.958333333333332</v>
          </cell>
          <cell r="CV1928">
            <v>92.895541201614819</v>
          </cell>
          <cell r="DA1928">
            <v>0.10909090909090909</v>
          </cell>
          <cell r="DD1928">
            <v>1.1939351415328381</v>
          </cell>
          <cell r="FJ1928">
            <v>54.419900968481485</v>
          </cell>
          <cell r="FK1928">
            <v>0.26300000000000001</v>
          </cell>
          <cell r="FL1928">
            <v>0.10950290153288371</v>
          </cell>
          <cell r="FO1928">
            <v>1</v>
          </cell>
        </row>
        <row r="1929">
          <cell r="A1929">
            <v>595360</v>
          </cell>
          <cell r="C1929" t="str">
            <v>Pettit, Jake</v>
          </cell>
          <cell r="Q1929" t="str">
            <v>S</v>
          </cell>
          <cell r="AJ1929">
            <v>6.2574057972658945</v>
          </cell>
          <cell r="AR1929">
            <v>44.082296296296299</v>
          </cell>
          <cell r="AS1929">
            <v>-0.25805622342041196</v>
          </cell>
          <cell r="AT1929">
            <v>0.80676079290093838</v>
          </cell>
          <cell r="BE1929">
            <v>0.70660733757944483</v>
          </cell>
          <cell r="CP1929">
            <v>29.708333333333332</v>
          </cell>
          <cell r="CV1929">
            <v>92.1</v>
          </cell>
          <cell r="DA1929">
            <v>0</v>
          </cell>
          <cell r="DD1929">
            <v>0.83922019780783264</v>
          </cell>
          <cell r="FJ1929">
            <v>110.20574074074074</v>
          </cell>
          <cell r="FK1929">
            <v>0.26300000000000001</v>
          </cell>
          <cell r="FL1929">
            <v>-0.48142054678370827</v>
          </cell>
          <cell r="FO1929">
            <v>0</v>
          </cell>
        </row>
        <row r="1930">
          <cell r="A1930">
            <v>595371</v>
          </cell>
          <cell r="C1930" t="str">
            <v>Rearick, Chris</v>
          </cell>
          <cell r="Q1930" t="str">
            <v>R</v>
          </cell>
          <cell r="AJ1930">
            <v>5.5888536329326897</v>
          </cell>
          <cell r="AR1930">
            <v>17.504822181840002</v>
          </cell>
          <cell r="AS1930">
            <v>-0.16880709437836422</v>
          </cell>
          <cell r="AT1930">
            <v>0.55985635339037898</v>
          </cell>
          <cell r="BE1930">
            <v>1.0320261302927436</v>
          </cell>
          <cell r="CP1930">
            <v>28.541666666666668</v>
          </cell>
          <cell r="CV1930">
            <v>90.104677330569004</v>
          </cell>
          <cell r="DA1930">
            <v>5.4545454545454543E-2</v>
          </cell>
          <cell r="DD1930">
            <v>1.1426114831814331</v>
          </cell>
          <cell r="FJ1930">
            <v>43.762055454600002</v>
          </cell>
          <cell r="FK1930">
            <v>0.26300000000000001</v>
          </cell>
          <cell r="FL1930">
            <v>0.40575938206242029</v>
          </cell>
          <cell r="FO1930">
            <v>1</v>
          </cell>
        </row>
        <row r="1931">
          <cell r="A1931">
            <v>595389</v>
          </cell>
          <cell r="C1931" t="str">
            <v>Roseboom, David</v>
          </cell>
          <cell r="Q1931" t="str">
            <v>R</v>
          </cell>
          <cell r="AJ1931">
            <v>4.6535585497629341</v>
          </cell>
          <cell r="AR1931">
            <v>23.056133266029633</v>
          </cell>
          <cell r="AS1931">
            <v>-6.3874004335863377E-2</v>
          </cell>
          <cell r="AT1931">
            <v>0.63566506377684262</v>
          </cell>
          <cell r="BE1931">
            <v>1.0507361842450536</v>
          </cell>
          <cell r="CP1931">
            <v>24.125</v>
          </cell>
          <cell r="CV1931">
            <v>92.1</v>
          </cell>
          <cell r="DA1931">
            <v>0</v>
          </cell>
          <cell r="DD1931">
            <v>1.0392851801990743</v>
          </cell>
          <cell r="FJ1931">
            <v>57.640333165074075</v>
          </cell>
          <cell r="FK1931">
            <v>0.26300000000000001</v>
          </cell>
          <cell r="FL1931">
            <v>0.18625774160753045</v>
          </cell>
          <cell r="FO1931">
            <v>1</v>
          </cell>
        </row>
        <row r="1932">
          <cell r="A1932">
            <v>595393</v>
          </cell>
          <cell r="C1932" t="str">
            <v>Sanburn, Nolan</v>
          </cell>
          <cell r="Q1932" t="str">
            <v>R</v>
          </cell>
          <cell r="AJ1932">
            <v>5.1548915805843789</v>
          </cell>
          <cell r="AR1932">
            <v>19.984677715228852</v>
          </cell>
          <cell r="AS1932">
            <v>-0.18037645331439953</v>
          </cell>
          <cell r="AT1932">
            <v>0.58276774933360564</v>
          </cell>
          <cell r="BE1932">
            <v>1.1170330666168311</v>
          </cell>
          <cell r="CP1932">
            <v>24.958333333333332</v>
          </cell>
          <cell r="CV1932">
            <v>92.1</v>
          </cell>
          <cell r="DA1932">
            <v>0</v>
          </cell>
          <cell r="DD1932">
            <v>1.0240027305634474</v>
          </cell>
          <cell r="FJ1932">
            <v>49.961694288072124</v>
          </cell>
          <cell r="FK1932">
            <v>0.26300000000000001</v>
          </cell>
          <cell r="FL1932">
            <v>0.30803742989404276</v>
          </cell>
          <cell r="FO1932">
            <v>1</v>
          </cell>
        </row>
        <row r="1933">
          <cell r="A1933">
            <v>595397</v>
          </cell>
          <cell r="C1933" t="str">
            <v>Sawyer, Nick</v>
          </cell>
          <cell r="Q1933" t="str">
            <v>R</v>
          </cell>
          <cell r="AJ1933">
            <v>7.2776798411596371</v>
          </cell>
          <cell r="AR1933">
            <v>16.8</v>
          </cell>
          <cell r="AS1933">
            <v>-0.1305199440318425</v>
          </cell>
          <cell r="AT1933">
            <v>0.77529398036415742</v>
          </cell>
          <cell r="BE1933">
            <v>0.67494067105541744</v>
          </cell>
          <cell r="CP1933">
            <v>24.791666666666668</v>
          </cell>
          <cell r="CV1933">
            <v>92.1</v>
          </cell>
          <cell r="DA1933">
            <v>0</v>
          </cell>
          <cell r="DD1933">
            <v>1.5419598648358277</v>
          </cell>
          <cell r="FJ1933">
            <v>42</v>
          </cell>
          <cell r="FK1933">
            <v>0.26300000000000001</v>
          </cell>
          <cell r="FL1933">
            <v>0.13787032986961476</v>
          </cell>
          <cell r="FO1933">
            <v>1</v>
          </cell>
        </row>
        <row r="1934">
          <cell r="A1934">
            <v>595399</v>
          </cell>
          <cell r="C1934" t="str">
            <v>Schaub, Michael</v>
          </cell>
          <cell r="Q1934" t="str">
            <v>R</v>
          </cell>
          <cell r="AJ1934">
            <v>5.7244584775535214</v>
          </cell>
          <cell r="AR1934">
            <v>16.8</v>
          </cell>
          <cell r="AS1934">
            <v>0.21743274717441316</v>
          </cell>
          <cell r="AT1934">
            <v>0.95026200444431264</v>
          </cell>
          <cell r="BE1934">
            <v>1.3877210366510528</v>
          </cell>
          <cell r="CP1934">
            <v>24.125</v>
          </cell>
          <cell r="CV1934">
            <v>92.1</v>
          </cell>
          <cell r="DA1934">
            <v>0</v>
          </cell>
          <cell r="DD1934">
            <v>0.90485240318239901</v>
          </cell>
          <cell r="FJ1934">
            <v>42</v>
          </cell>
          <cell r="FK1934">
            <v>0.26300000000000001</v>
          </cell>
          <cell r="FL1934">
            <v>1.1254156622968758</v>
          </cell>
          <cell r="FO1934">
            <v>1</v>
          </cell>
        </row>
        <row r="1935">
          <cell r="A1935">
            <v>595407</v>
          </cell>
          <cell r="C1935" t="str">
            <v>Shackleford, Stephen</v>
          </cell>
          <cell r="Q1935" t="str">
            <v>R</v>
          </cell>
          <cell r="AJ1935">
            <v>5.2566368561861569</v>
          </cell>
          <cell r="AR1935">
            <v>19.159559848800001</v>
          </cell>
          <cell r="AS1935">
            <v>-0.12182808848178076</v>
          </cell>
          <cell r="AT1935">
            <v>0.65877941680412699</v>
          </cell>
          <cell r="BE1935">
            <v>0.96682400894057163</v>
          </cell>
          <cell r="CP1935">
            <v>27.125</v>
          </cell>
          <cell r="CV1935">
            <v>92.1</v>
          </cell>
          <cell r="DA1935">
            <v>0</v>
          </cell>
          <cell r="DD1935">
            <v>1.1959685890042195</v>
          </cell>
          <cell r="FJ1935">
            <v>47.898899622000002</v>
          </cell>
          <cell r="FK1935">
            <v>0.26300000000000001</v>
          </cell>
          <cell r="FL1935">
            <v>0.19606175153763389</v>
          </cell>
          <cell r="FO1935">
            <v>1</v>
          </cell>
        </row>
        <row r="1936">
          <cell r="A1936">
            <v>595411</v>
          </cell>
          <cell r="C1936" t="str">
            <v>Sherriff, Ryan</v>
          </cell>
          <cell r="Q1936" t="str">
            <v>R</v>
          </cell>
          <cell r="AJ1936">
            <v>4.6111991542966111</v>
          </cell>
          <cell r="AR1936">
            <v>23.753713535377781</v>
          </cell>
          <cell r="AS1936">
            <v>0.22384070264796752</v>
          </cell>
          <cell r="AT1936">
            <v>0.7828008905279038</v>
          </cell>
          <cell r="BE1936">
            <v>1.1357771652868074</v>
          </cell>
          <cell r="CP1936">
            <v>26.125</v>
          </cell>
          <cell r="CV1936">
            <v>92.1</v>
          </cell>
          <cell r="DA1936">
            <v>0</v>
          </cell>
          <cell r="DD1936">
            <v>0.84023717597064329</v>
          </cell>
          <cell r="FJ1936">
            <v>59.384283838444446</v>
          </cell>
          <cell r="FK1936">
            <v>0.26300000000000001</v>
          </cell>
          <cell r="FL1936">
            <v>0.58125794640020656</v>
          </cell>
          <cell r="FO1936">
            <v>1</v>
          </cell>
        </row>
        <row r="1937">
          <cell r="A1937">
            <v>595418</v>
          </cell>
          <cell r="C1937" t="str">
            <v>Sneed, Kramer</v>
          </cell>
          <cell r="Q1937" t="str">
            <v>S</v>
          </cell>
          <cell r="AJ1937">
            <v>6.5036788537108592</v>
          </cell>
          <cell r="AR1937">
            <v>44.400000000000006</v>
          </cell>
          <cell r="AS1937">
            <v>-0.39346623285370069</v>
          </cell>
          <cell r="AT1937">
            <v>0.79649260473564354</v>
          </cell>
          <cell r="BE1937">
            <v>0.78988602456215717</v>
          </cell>
          <cell r="CP1937">
            <v>27.708333333333332</v>
          </cell>
          <cell r="CV1937">
            <v>92.1</v>
          </cell>
          <cell r="DA1937">
            <v>0</v>
          </cell>
          <cell r="DD1937">
            <v>1.015306487953777</v>
          </cell>
          <cell r="FJ1937">
            <v>111</v>
          </cell>
          <cell r="FK1937">
            <v>0.26300000000000001</v>
          </cell>
          <cell r="FL1937">
            <v>6.0186726379795455E-2</v>
          </cell>
          <cell r="FO1937">
            <v>0</v>
          </cell>
        </row>
        <row r="1938">
          <cell r="A1938">
            <v>595425</v>
          </cell>
          <cell r="C1938" t="str">
            <v>Stark, Taylor</v>
          </cell>
          <cell r="Q1938" t="str">
            <v>R</v>
          </cell>
          <cell r="AJ1938">
            <v>8.3689930757599829</v>
          </cell>
          <cell r="AR1938">
            <v>16.8</v>
          </cell>
          <cell r="AS1938">
            <v>-2.8591671810531119</v>
          </cell>
          <cell r="AT1938">
            <v>0.97444446412816488</v>
          </cell>
          <cell r="BE1938">
            <v>0.81551785181854453</v>
          </cell>
          <cell r="CP1938">
            <v>24.708333333333332</v>
          </cell>
          <cell r="CV1938">
            <v>92.1</v>
          </cell>
          <cell r="DA1938">
            <v>0</v>
          </cell>
          <cell r="DD1938">
            <v>0.91367246944732816</v>
          </cell>
          <cell r="FJ1938">
            <v>42</v>
          </cell>
          <cell r="FK1938">
            <v>0.26300000000000001</v>
          </cell>
          <cell r="FL1938">
            <v>0.80268774008630572</v>
          </cell>
          <cell r="FO1938">
            <v>1</v>
          </cell>
        </row>
        <row r="1939">
          <cell r="A1939">
            <v>595441</v>
          </cell>
          <cell r="C1939" t="str">
            <v>Tracy, Matt</v>
          </cell>
          <cell r="Q1939" t="str">
            <v>S</v>
          </cell>
          <cell r="AJ1939">
            <v>6.1863578636761707</v>
          </cell>
          <cell r="AR1939">
            <v>48.53291085124733</v>
          </cell>
          <cell r="AS1939">
            <v>-0.46977038002706289</v>
          </cell>
          <cell r="AT1939">
            <v>0.44241276195865459</v>
          </cell>
          <cell r="BE1939">
            <v>1.0789121629930238</v>
          </cell>
          <cell r="CP1939">
            <v>27.625</v>
          </cell>
          <cell r="CV1939">
            <v>90.209573764039504</v>
          </cell>
          <cell r="DA1939">
            <v>1.2121212121212121E-2</v>
          </cell>
          <cell r="DD1939">
            <v>0.89244715019905951</v>
          </cell>
          <cell r="FJ1939">
            <v>121.33227712811832</v>
          </cell>
          <cell r="FK1939">
            <v>0.26300000000000001</v>
          </cell>
          <cell r="FL1939">
            <v>0.13924077549097261</v>
          </cell>
          <cell r="FO1939">
            <v>0.18109471198270721</v>
          </cell>
        </row>
        <row r="1940">
          <cell r="A1940">
            <v>595443</v>
          </cell>
          <cell r="C1940" t="str">
            <v>Trepagnier, Bryton</v>
          </cell>
          <cell r="Q1940" t="str">
            <v>R</v>
          </cell>
          <cell r="AJ1940">
            <v>6.9182676771316167</v>
          </cell>
          <cell r="AR1940">
            <v>18.976906591066665</v>
          </cell>
          <cell r="AS1940">
            <v>0.89088919317093518</v>
          </cell>
          <cell r="AT1940">
            <v>0.83002069054703331</v>
          </cell>
          <cell r="BE1940">
            <v>1.5506893067061656</v>
          </cell>
          <cell r="CP1940">
            <v>24.791666666666668</v>
          </cell>
          <cell r="CV1940">
            <v>92.1</v>
          </cell>
          <cell r="DA1940">
            <v>0</v>
          </cell>
          <cell r="DD1940">
            <v>1.0490174540990906</v>
          </cell>
          <cell r="FJ1940">
            <v>47.442266477666664</v>
          </cell>
          <cell r="FK1940">
            <v>0.26300000000000001</v>
          </cell>
          <cell r="FL1940">
            <v>0.37711348965947339</v>
          </cell>
          <cell r="FO1940">
            <v>1</v>
          </cell>
        </row>
        <row r="1941">
          <cell r="A1941">
            <v>595465</v>
          </cell>
          <cell r="C1941" t="str">
            <v>Winkler, Daniel</v>
          </cell>
          <cell r="Q1941" t="str">
            <v>S</v>
          </cell>
          <cell r="AJ1941">
            <v>4.4944875534566204</v>
          </cell>
          <cell r="AR1941">
            <v>111</v>
          </cell>
          <cell r="AS1941">
            <v>0.6565282400054363</v>
          </cell>
          <cell r="AT1941">
            <v>0.7511287020845594</v>
          </cell>
          <cell r="BE1941">
            <v>0.96595325754391614</v>
          </cell>
          <cell r="CP1941">
            <v>26.375</v>
          </cell>
          <cell r="CV1941">
            <v>90.35911134209104</v>
          </cell>
          <cell r="DA1941">
            <v>2.4242424242424242E-2</v>
          </cell>
          <cell r="DD1941">
            <v>1.189692953337335</v>
          </cell>
          <cell r="FJ1941">
            <v>111</v>
          </cell>
          <cell r="FK1941">
            <v>0.26300000000000001</v>
          </cell>
          <cell r="FL1941">
            <v>9.94339780315706E-2</v>
          </cell>
          <cell r="FO1941">
            <v>4.2824524468090264E-3</v>
          </cell>
        </row>
        <row r="1942">
          <cell r="A1942">
            <v>595535</v>
          </cell>
          <cell r="C1942" t="str">
            <v>Perez, Elvin</v>
          </cell>
          <cell r="Q1942" t="str">
            <v>S</v>
          </cell>
          <cell r="AJ1942">
            <v>7.3998886011548697</v>
          </cell>
          <cell r="AR1942">
            <v>44.400000000000006</v>
          </cell>
          <cell r="AS1942">
            <v>-5.6099368402830689E-2</v>
          </cell>
          <cell r="AT1942">
            <v>0.90088229498466654</v>
          </cell>
          <cell r="BE1942">
            <v>1.1412452169399805</v>
          </cell>
          <cell r="CP1942">
            <v>25.875</v>
          </cell>
          <cell r="CV1942">
            <v>92.1</v>
          </cell>
          <cell r="DA1942">
            <v>0</v>
          </cell>
          <cell r="DD1942">
            <v>0.96271020207197311</v>
          </cell>
          <cell r="FJ1942">
            <v>111</v>
          </cell>
          <cell r="FK1942">
            <v>0.26300000000000001</v>
          </cell>
          <cell r="FL1942">
            <v>-0.35139448104350168</v>
          </cell>
          <cell r="FO1942">
            <v>9.3664765152950302E-2</v>
          </cell>
        </row>
        <row r="1943">
          <cell r="A1943">
            <v>595775</v>
          </cell>
          <cell r="C1943" t="str">
            <v>Wang, Yao-Lin</v>
          </cell>
          <cell r="Q1943" t="str">
            <v>S</v>
          </cell>
          <cell r="AJ1943">
            <v>7.0700638735778316</v>
          </cell>
          <cell r="AR1943">
            <v>44.400000000000006</v>
          </cell>
          <cell r="AS1943">
            <v>0.34525390272083989</v>
          </cell>
          <cell r="AT1943">
            <v>0.93305105394931198</v>
          </cell>
          <cell r="BE1943">
            <v>0.76632173254322233</v>
          </cell>
          <cell r="CP1943">
            <v>25.375</v>
          </cell>
          <cell r="CV1943">
            <v>92.1</v>
          </cell>
          <cell r="DA1943">
            <v>0</v>
          </cell>
          <cell r="DD1943">
            <v>1.1116254385452322</v>
          </cell>
          <cell r="FJ1943">
            <v>111</v>
          </cell>
          <cell r="FK1943">
            <v>0.26300000000000001</v>
          </cell>
          <cell r="FL1943">
            <v>-0.42882012913230722</v>
          </cell>
          <cell r="FO1943">
            <v>0</v>
          </cell>
        </row>
        <row r="1944">
          <cell r="A1944">
            <v>595798</v>
          </cell>
          <cell r="C1944" t="str">
            <v>Alaniz, Ruben</v>
          </cell>
          <cell r="Q1944" t="str">
            <v>R</v>
          </cell>
          <cell r="AJ1944">
            <v>5.2074011744619773</v>
          </cell>
          <cell r="AR1944">
            <v>23.676599152774106</v>
          </cell>
          <cell r="AS1944">
            <v>-3.6192786119857739E-2</v>
          </cell>
          <cell r="AT1944">
            <v>0.60823753000142178</v>
          </cell>
          <cell r="BE1944">
            <v>1.2354446293356358</v>
          </cell>
          <cell r="CP1944">
            <v>25.041666666666668</v>
          </cell>
          <cell r="CV1944">
            <v>92.1</v>
          </cell>
          <cell r="DA1944">
            <v>0</v>
          </cell>
          <cell r="DD1944">
            <v>0.97126494042078426</v>
          </cell>
          <cell r="FJ1944">
            <v>59.191497881935263</v>
          </cell>
          <cell r="FK1944">
            <v>0.26300000000000001</v>
          </cell>
          <cell r="FL1944">
            <v>9.9389180333328081E-2</v>
          </cell>
          <cell r="FO1944">
            <v>1</v>
          </cell>
        </row>
        <row r="1945">
          <cell r="A1945">
            <v>595833</v>
          </cell>
          <cell r="C1945" t="str">
            <v>Ordosgoitti, Luis</v>
          </cell>
          <cell r="Q1945" t="str">
            <v>S</v>
          </cell>
          <cell r="AJ1945">
            <v>6.7345291129004945</v>
          </cell>
          <cell r="AR1945">
            <v>44.400000000000006</v>
          </cell>
          <cell r="AS1945">
            <v>-0.22119361024038925</v>
          </cell>
          <cell r="AT1945">
            <v>0.90579290313732441</v>
          </cell>
          <cell r="BE1945">
            <v>1.2298387787006522</v>
          </cell>
          <cell r="CP1945">
            <v>23.791666666666668</v>
          </cell>
          <cell r="CV1945">
            <v>92.1</v>
          </cell>
          <cell r="DA1945">
            <v>0</v>
          </cell>
          <cell r="DD1945">
            <v>0.92608314277840975</v>
          </cell>
          <cell r="FJ1945">
            <v>111</v>
          </cell>
          <cell r="FK1945">
            <v>0.26300000000000001</v>
          </cell>
          <cell r="FL1945">
            <v>-0.72944216848393983</v>
          </cell>
          <cell r="FO1945">
            <v>0</v>
          </cell>
        </row>
        <row r="1946">
          <cell r="A1946">
            <v>595860</v>
          </cell>
          <cell r="C1946" t="str">
            <v>Estevez, Ramon</v>
          </cell>
          <cell r="Q1946" t="str">
            <v>R</v>
          </cell>
          <cell r="AJ1946">
            <v>7.8650000830453131</v>
          </cell>
          <cell r="AR1946">
            <v>16.8</v>
          </cell>
          <cell r="AS1946">
            <v>0.30081288770831566</v>
          </cell>
          <cell r="AT1946">
            <v>0.95749537019823538</v>
          </cell>
          <cell r="BE1946">
            <v>0.8466140510329565</v>
          </cell>
          <cell r="CP1946">
            <v>25.708333333333332</v>
          </cell>
          <cell r="CV1946">
            <v>92.1</v>
          </cell>
          <cell r="DA1946">
            <v>0</v>
          </cell>
          <cell r="DD1946">
            <v>1.002953391029247</v>
          </cell>
          <cell r="FJ1946">
            <v>42</v>
          </cell>
          <cell r="FK1946">
            <v>0.26300000000000001</v>
          </cell>
          <cell r="FL1946">
            <v>-0.28506190049076707</v>
          </cell>
          <cell r="FO1946">
            <v>1</v>
          </cell>
        </row>
        <row r="1947">
          <cell r="A1947">
            <v>595861</v>
          </cell>
          <cell r="C1947" t="str">
            <v>Diaz, Alberto</v>
          </cell>
          <cell r="Q1947" t="str">
            <v>R</v>
          </cell>
          <cell r="AJ1947">
            <v>9.0926650939548566</v>
          </cell>
          <cell r="AR1947">
            <v>16.8</v>
          </cell>
          <cell r="AS1947">
            <v>-1.1192088761322434</v>
          </cell>
          <cell r="AT1947">
            <v>0.88008473408229482</v>
          </cell>
          <cell r="BE1947">
            <v>0.76110056481003641</v>
          </cell>
          <cell r="CP1947">
            <v>25.041666666666668</v>
          </cell>
          <cell r="CV1947">
            <v>92.1</v>
          </cell>
          <cell r="DA1947">
            <v>0</v>
          </cell>
          <cell r="DD1947">
            <v>1.0492535270324499</v>
          </cell>
          <cell r="FJ1947">
            <v>42</v>
          </cell>
          <cell r="FK1947">
            <v>0.26300000000000001</v>
          </cell>
          <cell r="FL1947">
            <v>-0.20869829956713573</v>
          </cell>
          <cell r="FO1947">
            <v>1</v>
          </cell>
        </row>
        <row r="1948">
          <cell r="A1948">
            <v>595880</v>
          </cell>
          <cell r="C1948" t="str">
            <v>Baranik, Carson</v>
          </cell>
          <cell r="Q1948" t="str">
            <v>R</v>
          </cell>
          <cell r="AJ1948">
            <v>7.4398504508285193</v>
          </cell>
          <cell r="AR1948">
            <v>16.8</v>
          </cell>
          <cell r="AS1948">
            <v>-0.58577091465938846</v>
          </cell>
          <cell r="AT1948">
            <v>0.92292784050907772</v>
          </cell>
          <cell r="BE1948">
            <v>1.0268283182167455</v>
          </cell>
          <cell r="CP1948">
            <v>23.625</v>
          </cell>
          <cell r="CV1948">
            <v>92.1</v>
          </cell>
          <cell r="DA1948">
            <v>0</v>
          </cell>
          <cell r="DD1948">
            <v>1.0275117574682007</v>
          </cell>
          <cell r="FJ1948">
            <v>42</v>
          </cell>
          <cell r="FK1948">
            <v>0.26300000000000001</v>
          </cell>
          <cell r="FL1948">
            <v>1.2464155902761664</v>
          </cell>
          <cell r="FO1948">
            <v>1</v>
          </cell>
        </row>
        <row r="1949">
          <cell r="A1949">
            <v>595881</v>
          </cell>
          <cell r="C1949" t="str">
            <v>Beede, Tyler</v>
          </cell>
          <cell r="Q1949" t="str">
            <v>S</v>
          </cell>
          <cell r="AJ1949">
            <v>5.31429231557125</v>
          </cell>
          <cell r="AR1949">
            <v>53.886844697489714</v>
          </cell>
          <cell r="AS1949">
            <v>-0.1609699251521868</v>
          </cell>
          <cell r="AT1949">
            <v>0.69437417402800183</v>
          </cell>
          <cell r="BE1949">
            <v>1.1254805486118409</v>
          </cell>
          <cell r="CP1949">
            <v>23.125</v>
          </cell>
          <cell r="CV1949">
            <v>92.1</v>
          </cell>
          <cell r="DA1949">
            <v>0</v>
          </cell>
          <cell r="DD1949">
            <v>0.93356872884572506</v>
          </cell>
          <cell r="FJ1949">
            <v>134.71711174372427</v>
          </cell>
          <cell r="FK1949">
            <v>0.26300000000000001</v>
          </cell>
          <cell r="FL1949">
            <v>-0.21037203816339872</v>
          </cell>
          <cell r="FO1949">
            <v>0</v>
          </cell>
        </row>
        <row r="1950">
          <cell r="A1950">
            <v>595891</v>
          </cell>
          <cell r="C1950" t="str">
            <v>Boyd, Hudson</v>
          </cell>
          <cell r="Q1950" t="str">
            <v>R</v>
          </cell>
          <cell r="AJ1950">
            <v>6.6120391771406215</v>
          </cell>
          <cell r="AR1950">
            <v>16.901537755829906</v>
          </cell>
          <cell r="AS1950">
            <v>-7.9210425135944076E-2</v>
          </cell>
          <cell r="AT1950">
            <v>0.80097760133516149</v>
          </cell>
          <cell r="BE1950">
            <v>1.1150756280504037</v>
          </cell>
          <cell r="CP1950">
            <v>23.708333333333332</v>
          </cell>
          <cell r="CV1950">
            <v>92.1</v>
          </cell>
          <cell r="DA1950">
            <v>0</v>
          </cell>
          <cell r="DD1950">
            <v>0.95030086120702184</v>
          </cell>
          <cell r="FJ1950">
            <v>42.253844389574766</v>
          </cell>
          <cell r="FK1950">
            <v>0.26300000000000001</v>
          </cell>
          <cell r="FL1950">
            <v>0.10634893556770343</v>
          </cell>
          <cell r="FO1950">
            <v>0.89711191335740059</v>
          </cell>
        </row>
        <row r="1951">
          <cell r="A1951">
            <v>595892</v>
          </cell>
          <cell r="C1951" t="str">
            <v>Bragg, Sam</v>
          </cell>
          <cell r="Q1951" t="str">
            <v>R</v>
          </cell>
          <cell r="AJ1951">
            <v>4.9345041032248043</v>
          </cell>
          <cell r="AR1951">
            <v>22.629859775941355</v>
          </cell>
          <cell r="AS1951">
            <v>-0.66340001710796481</v>
          </cell>
          <cell r="AT1951">
            <v>0.50486111035966852</v>
          </cell>
          <cell r="BE1951">
            <v>1.1454210964874005</v>
          </cell>
          <cell r="CP1951">
            <v>23.291666666666668</v>
          </cell>
          <cell r="CV1951">
            <v>92.1</v>
          </cell>
          <cell r="DA1951">
            <v>0</v>
          </cell>
          <cell r="DD1951">
            <v>1.0471128541165584</v>
          </cell>
          <cell r="FJ1951">
            <v>56.574649439853381</v>
          </cell>
          <cell r="FK1951">
            <v>0.26300000000000001</v>
          </cell>
          <cell r="FL1951">
            <v>-0.1627715595335491</v>
          </cell>
          <cell r="FO1951">
            <v>1</v>
          </cell>
        </row>
        <row r="1952">
          <cell r="A1952">
            <v>595893</v>
          </cell>
          <cell r="C1952" t="str">
            <v>Brickhouse, Bryan</v>
          </cell>
          <cell r="Q1952" t="str">
            <v>S</v>
          </cell>
          <cell r="AJ1952">
            <v>7.4170156853125597</v>
          </cell>
          <cell r="AR1952">
            <v>44.400000000000006</v>
          </cell>
          <cell r="AS1952">
            <v>1.0133142136912741E-2</v>
          </cell>
          <cell r="AT1952">
            <v>0.96388958816785142</v>
          </cell>
          <cell r="BE1952">
            <v>1.1559801110340655</v>
          </cell>
          <cell r="CP1952">
            <v>24.041666666666668</v>
          </cell>
          <cell r="CV1952">
            <v>92.1</v>
          </cell>
          <cell r="DA1952">
            <v>0</v>
          </cell>
          <cell r="DD1952">
            <v>0.93148774231897979</v>
          </cell>
          <cell r="FJ1952">
            <v>111</v>
          </cell>
          <cell r="FK1952">
            <v>0.26300000000000001</v>
          </cell>
          <cell r="FL1952">
            <v>0.85747513598563252</v>
          </cell>
          <cell r="FO1952">
            <v>0</v>
          </cell>
        </row>
        <row r="1953">
          <cell r="A1953">
            <v>595896</v>
          </cell>
          <cell r="C1953" t="str">
            <v>Buchanan, Hawtin</v>
          </cell>
          <cell r="Q1953" t="str">
            <v>R</v>
          </cell>
          <cell r="AJ1953">
            <v>6.9710242114979746</v>
          </cell>
          <cell r="AR1953">
            <v>16.8</v>
          </cell>
          <cell r="AS1953">
            <v>-0.50902329066338048</v>
          </cell>
          <cell r="AT1953">
            <v>0.79726064422815579</v>
          </cell>
          <cell r="BE1953">
            <v>1.0792778711486415</v>
          </cell>
          <cell r="CP1953">
            <v>23.208333333333332</v>
          </cell>
          <cell r="CV1953">
            <v>92.1</v>
          </cell>
          <cell r="DA1953">
            <v>0</v>
          </cell>
          <cell r="DD1953">
            <v>1.5157130518338597</v>
          </cell>
          <cell r="FJ1953">
            <v>42</v>
          </cell>
          <cell r="FK1953">
            <v>0.26300000000000001</v>
          </cell>
          <cell r="FL1953">
            <v>1.2006616076387449</v>
          </cell>
          <cell r="FO1953">
            <v>1</v>
          </cell>
        </row>
        <row r="1954">
          <cell r="A1954">
            <v>595897</v>
          </cell>
          <cell r="C1954" t="str">
            <v>Burdi, Nick</v>
          </cell>
          <cell r="Q1954" t="str">
            <v>R</v>
          </cell>
          <cell r="AJ1954">
            <v>4.7676047077229491</v>
          </cell>
          <cell r="AR1954">
            <v>18.030755424546665</v>
          </cell>
          <cell r="AS1954">
            <v>-0.53389139107441674</v>
          </cell>
          <cell r="AT1954">
            <v>0.75745034920358711</v>
          </cell>
          <cell r="BE1954">
            <v>1.2058842925760864</v>
          </cell>
          <cell r="CP1954">
            <v>23.458333333333332</v>
          </cell>
          <cell r="CV1954">
            <v>92.1</v>
          </cell>
          <cell r="DA1954">
            <v>0</v>
          </cell>
          <cell r="DD1954">
            <v>1.353410351186394</v>
          </cell>
          <cell r="FJ1954">
            <v>45.076888561366665</v>
          </cell>
          <cell r="FK1954">
            <v>0.26300000000000001</v>
          </cell>
          <cell r="FL1954">
            <v>-0.42564064406023028</v>
          </cell>
          <cell r="FO1954">
            <v>1</v>
          </cell>
        </row>
        <row r="1955">
          <cell r="A1955">
            <v>595898</v>
          </cell>
          <cell r="C1955" t="str">
            <v>Burnette, Jake</v>
          </cell>
          <cell r="Q1955" t="str">
            <v>R</v>
          </cell>
          <cell r="AJ1955">
            <v>7.974844212489522</v>
          </cell>
          <cell r="AR1955">
            <v>16.8</v>
          </cell>
          <cell r="AS1955">
            <v>-0.78522909057782875</v>
          </cell>
          <cell r="AT1955">
            <v>0.80457283257739598</v>
          </cell>
          <cell r="BE1955">
            <v>1.1716750118471839</v>
          </cell>
          <cell r="CP1955">
            <v>23.875</v>
          </cell>
          <cell r="CV1955">
            <v>92.1</v>
          </cell>
          <cell r="DA1955">
            <v>0</v>
          </cell>
          <cell r="DD1955">
            <v>1.3094690632743482</v>
          </cell>
          <cell r="FJ1955">
            <v>42</v>
          </cell>
          <cell r="FK1955">
            <v>0.26300000000000001</v>
          </cell>
          <cell r="FL1955">
            <v>0.17643959259459208</v>
          </cell>
          <cell r="FO1955">
            <v>1</v>
          </cell>
        </row>
        <row r="1956">
          <cell r="A1956">
            <v>595911</v>
          </cell>
          <cell r="C1956" t="str">
            <v>Chapman, Collin</v>
          </cell>
          <cell r="Q1956" t="str">
            <v>R</v>
          </cell>
          <cell r="AJ1956">
            <v>7.3085489166559707</v>
          </cell>
          <cell r="AR1956">
            <v>16.8</v>
          </cell>
          <cell r="AS1956">
            <v>0.58992623423522683</v>
          </cell>
          <cell r="AT1956">
            <v>0.98128517743716448</v>
          </cell>
          <cell r="BE1956">
            <v>0.90050998894432333</v>
          </cell>
          <cell r="CP1956">
            <v>23.458333333333332</v>
          </cell>
          <cell r="CV1956">
            <v>92.1</v>
          </cell>
          <cell r="DA1956">
            <v>0</v>
          </cell>
          <cell r="DD1956">
            <v>0.92945973949112526</v>
          </cell>
          <cell r="FJ1956">
            <v>42</v>
          </cell>
          <cell r="FK1956">
            <v>0.26300000000000001</v>
          </cell>
          <cell r="FL1956">
            <v>1.7501785235387146E-2</v>
          </cell>
          <cell r="FO1956">
            <v>1</v>
          </cell>
        </row>
        <row r="1957">
          <cell r="A1957">
            <v>595912</v>
          </cell>
          <cell r="C1957" t="str">
            <v>Chin, Andrew</v>
          </cell>
          <cell r="Q1957" t="str">
            <v>R</v>
          </cell>
          <cell r="AJ1957">
            <v>7.173385709465725</v>
          </cell>
          <cell r="AR1957">
            <v>16.8</v>
          </cell>
          <cell r="AS1957">
            <v>-1.141810155238473</v>
          </cell>
          <cell r="AT1957">
            <v>0.89692074476475381</v>
          </cell>
          <cell r="BE1957">
            <v>0.87783322519293649</v>
          </cell>
          <cell r="CP1957">
            <v>23.791666666666668</v>
          </cell>
          <cell r="CV1957">
            <v>92.1</v>
          </cell>
          <cell r="DA1957">
            <v>0</v>
          </cell>
          <cell r="DD1957">
            <v>0.92228625482758775</v>
          </cell>
          <cell r="FJ1957">
            <v>42</v>
          </cell>
          <cell r="FK1957">
            <v>0.26300000000000001</v>
          </cell>
          <cell r="FL1957">
            <v>0.78725991037020648</v>
          </cell>
          <cell r="FO1957">
            <v>1</v>
          </cell>
        </row>
        <row r="1958">
          <cell r="A1958">
            <v>595915</v>
          </cell>
          <cell r="C1958" t="str">
            <v>Clayton, Porter</v>
          </cell>
          <cell r="Q1958" t="str">
            <v>R</v>
          </cell>
          <cell r="AJ1958">
            <v>7.6251201759442608</v>
          </cell>
          <cell r="AR1958">
            <v>16.8</v>
          </cell>
          <cell r="AS1958">
            <v>0.19705961625911481</v>
          </cell>
          <cell r="AT1958">
            <v>0.92060120547148638</v>
          </cell>
          <cell r="BE1958">
            <v>1.0701146613054529</v>
          </cell>
          <cell r="CP1958">
            <v>23.125</v>
          </cell>
          <cell r="CV1958">
            <v>92.1</v>
          </cell>
          <cell r="DA1958">
            <v>0</v>
          </cell>
          <cell r="DD1958">
            <v>0.75464415427906051</v>
          </cell>
          <cell r="FJ1958">
            <v>42</v>
          </cell>
          <cell r="FK1958">
            <v>0.26300000000000001</v>
          </cell>
          <cell r="FL1958">
            <v>-0.43832712582876204</v>
          </cell>
          <cell r="FO1958">
            <v>1</v>
          </cell>
        </row>
        <row r="1959">
          <cell r="A1959">
            <v>595918</v>
          </cell>
          <cell r="C1959" t="str">
            <v>Cole, A.J.</v>
          </cell>
          <cell r="Q1959" t="str">
            <v>S</v>
          </cell>
          <cell r="AJ1959">
            <v>5.1375088144555816</v>
          </cell>
          <cell r="AR1959">
            <v>56.671525767749372</v>
          </cell>
          <cell r="AS1959">
            <v>-5.669409992728941E-2</v>
          </cell>
          <cell r="AT1959">
            <v>0.39166551713536801</v>
          </cell>
          <cell r="BE1959">
            <v>1.2844643634795019</v>
          </cell>
          <cell r="CP1959">
            <v>24.458333333333332</v>
          </cell>
          <cell r="CV1959">
            <v>89.383640757172856</v>
          </cell>
          <cell r="DA1959">
            <v>5.6563636363636365E-2</v>
          </cell>
          <cell r="DD1959">
            <v>1.0146569051385432</v>
          </cell>
          <cell r="FJ1959">
            <v>137.81855160101117</v>
          </cell>
          <cell r="FK1959">
            <v>0.26252183276962304</v>
          </cell>
          <cell r="FL1959">
            <v>4.2926636460565895E-2</v>
          </cell>
          <cell r="FO1959">
            <v>0</v>
          </cell>
        </row>
        <row r="1960">
          <cell r="A1960">
            <v>595919</v>
          </cell>
          <cell r="C1960" t="str">
            <v>Comer, Kevin</v>
          </cell>
          <cell r="Q1960" t="str">
            <v>R</v>
          </cell>
          <cell r="AJ1960">
            <v>5.7006846362126558</v>
          </cell>
          <cell r="AR1960">
            <v>18.534990098355465</v>
          </cell>
          <cell r="AS1960">
            <v>3.051025538379061E-2</v>
          </cell>
          <cell r="AT1960">
            <v>0.80990827014909395</v>
          </cell>
          <cell r="BE1960">
            <v>1.3316505732605342</v>
          </cell>
          <cell r="CP1960">
            <v>23.875</v>
          </cell>
          <cell r="CV1960">
            <v>92.1</v>
          </cell>
          <cell r="DA1960">
            <v>0</v>
          </cell>
          <cell r="DD1960">
            <v>1.0970364765340535</v>
          </cell>
          <cell r="FJ1960">
            <v>46.337475245888662</v>
          </cell>
          <cell r="FK1960">
            <v>0.26300000000000001</v>
          </cell>
          <cell r="FL1960">
            <v>-0.19356543973206991</v>
          </cell>
          <cell r="FO1960">
            <v>0.69390365224872341</v>
          </cell>
        </row>
        <row r="1961">
          <cell r="A1961">
            <v>595921</v>
          </cell>
          <cell r="C1961" t="str">
            <v>Connaughton, Patrick</v>
          </cell>
          <cell r="Q1961" t="str">
            <v>S</v>
          </cell>
          <cell r="AJ1961">
            <v>6.5440585170427186</v>
          </cell>
          <cell r="AR1961">
            <v>44.400000000000006</v>
          </cell>
          <cell r="AS1961">
            <v>0.68707154175809748</v>
          </cell>
          <cell r="AT1961">
            <v>0.99059759911186718</v>
          </cell>
          <cell r="BE1961">
            <v>1.1370447162402877</v>
          </cell>
          <cell r="CP1961">
            <v>23.458333333333332</v>
          </cell>
          <cell r="CV1961">
            <v>92.1</v>
          </cell>
          <cell r="DA1961">
            <v>0</v>
          </cell>
          <cell r="DD1961">
            <v>0.67789061419161012</v>
          </cell>
          <cell r="FJ1961">
            <v>111</v>
          </cell>
          <cell r="FK1961">
            <v>0.26300000000000001</v>
          </cell>
          <cell r="FL1961">
            <v>-1.8930836869650598</v>
          </cell>
          <cell r="FO1961">
            <v>0</v>
          </cell>
        </row>
        <row r="1962">
          <cell r="A1962">
            <v>595926</v>
          </cell>
          <cell r="C1962" t="str">
            <v>Creasy, Jason</v>
          </cell>
          <cell r="Q1962" t="str">
            <v>S</v>
          </cell>
          <cell r="AJ1962">
            <v>6.8490004146277688</v>
          </cell>
          <cell r="AR1962">
            <v>49.208012313629638</v>
          </cell>
          <cell r="AS1962">
            <v>-0.30202184140301558</v>
          </cell>
          <cell r="AT1962">
            <v>0.60722819830124086</v>
          </cell>
          <cell r="BE1962">
            <v>1.2462330132933035</v>
          </cell>
          <cell r="CP1962">
            <v>24.125</v>
          </cell>
          <cell r="CV1962">
            <v>92.1</v>
          </cell>
          <cell r="DA1962">
            <v>0</v>
          </cell>
          <cell r="DD1962">
            <v>0.8858259724241625</v>
          </cell>
          <cell r="FJ1962">
            <v>123.02003078407408</v>
          </cell>
          <cell r="FK1962">
            <v>0.26300000000000001</v>
          </cell>
          <cell r="FL1962">
            <v>0.39624525751644007</v>
          </cell>
          <cell r="FO1962">
            <v>0</v>
          </cell>
        </row>
        <row r="1963">
          <cell r="A1963">
            <v>595928</v>
          </cell>
          <cell r="C1963" t="str">
            <v>Curtiss, John</v>
          </cell>
          <cell r="Q1963" t="str">
            <v>R</v>
          </cell>
          <cell r="AJ1963">
            <v>5.0502577054002655</v>
          </cell>
          <cell r="AR1963">
            <v>20.796570853377645</v>
          </cell>
          <cell r="AS1963">
            <v>-1.1905913470840201</v>
          </cell>
          <cell r="AT1963">
            <v>0.71766699844709714</v>
          </cell>
          <cell r="BE1963">
            <v>0.89470571141494237</v>
          </cell>
          <cell r="CP1963">
            <v>23.208333333333332</v>
          </cell>
          <cell r="CV1963">
            <v>92.1</v>
          </cell>
          <cell r="DA1963">
            <v>0</v>
          </cell>
          <cell r="DD1963">
            <v>1.2619475248958083</v>
          </cell>
          <cell r="FJ1963">
            <v>51.991427133444112</v>
          </cell>
          <cell r="FK1963">
            <v>0.26300000000000001</v>
          </cell>
          <cell r="FL1963">
            <v>0.44513297493257942</v>
          </cell>
          <cell r="FO1963">
            <v>1</v>
          </cell>
        </row>
        <row r="1964">
          <cell r="A1964">
            <v>595939</v>
          </cell>
          <cell r="C1964" t="str">
            <v>Ellis, Chris</v>
          </cell>
          <cell r="Q1964" t="str">
            <v>S</v>
          </cell>
          <cell r="AJ1964">
            <v>6.446187809807606</v>
          </cell>
          <cell r="AR1964">
            <v>56.665815657571983</v>
          </cell>
          <cell r="AS1964">
            <v>0.32913281363192459</v>
          </cell>
          <cell r="AT1964">
            <v>0.83403322708433769</v>
          </cell>
          <cell r="BE1964">
            <v>0.88412948873177755</v>
          </cell>
          <cell r="CP1964">
            <v>23.791666666666668</v>
          </cell>
          <cell r="CV1964">
            <v>92.1</v>
          </cell>
          <cell r="DA1964">
            <v>0</v>
          </cell>
          <cell r="DD1964">
            <v>1.1653350770683861</v>
          </cell>
          <cell r="FJ1964">
            <v>141.66453914392994</v>
          </cell>
          <cell r="FK1964">
            <v>0.26300000000000001</v>
          </cell>
          <cell r="FL1964">
            <v>0.29685468594568765</v>
          </cell>
          <cell r="FO1964">
            <v>0</v>
          </cell>
        </row>
        <row r="1965">
          <cell r="A1965">
            <v>595947</v>
          </cell>
          <cell r="C1965" t="str">
            <v>Filomeno, Joe</v>
          </cell>
          <cell r="Q1965" t="str">
            <v>R</v>
          </cell>
          <cell r="AJ1965">
            <v>4.8325212735222758</v>
          </cell>
          <cell r="AR1965">
            <v>23.279441784874052</v>
          </cell>
          <cell r="AS1965">
            <v>0.66847819727467361</v>
          </cell>
          <cell r="AT1965">
            <v>0.83641131584883721</v>
          </cell>
          <cell r="BE1965">
            <v>0.62238973914587592</v>
          </cell>
          <cell r="CP1965">
            <v>23.541666666666668</v>
          </cell>
          <cell r="CV1965">
            <v>92.1</v>
          </cell>
          <cell r="DA1965">
            <v>0</v>
          </cell>
          <cell r="DD1965">
            <v>1.2272938766317603</v>
          </cell>
          <cell r="FJ1965">
            <v>58.198604462185124</v>
          </cell>
          <cell r="FK1965">
            <v>0.26300000000000001</v>
          </cell>
          <cell r="FL1965">
            <v>0.28646424708629603</v>
          </cell>
          <cell r="FO1965">
            <v>1</v>
          </cell>
        </row>
        <row r="1966">
          <cell r="A1966">
            <v>595948</v>
          </cell>
          <cell r="C1966" t="str">
            <v>Fisher, Jared</v>
          </cell>
          <cell r="Q1966" t="str">
            <v>R</v>
          </cell>
          <cell r="AJ1966">
            <v>7.5054160302249233</v>
          </cell>
          <cell r="AR1966">
            <v>16.8</v>
          </cell>
          <cell r="AS1966">
            <v>0.91428889369455923</v>
          </cell>
          <cell r="AT1966">
            <v>0.96695908161201272</v>
          </cell>
          <cell r="BE1966">
            <v>1.1943440973340487</v>
          </cell>
          <cell r="CP1966">
            <v>23.791666666666668</v>
          </cell>
          <cell r="CV1966">
            <v>92.1</v>
          </cell>
          <cell r="DA1966">
            <v>0</v>
          </cell>
          <cell r="DD1966">
            <v>1.1408529613284191</v>
          </cell>
          <cell r="FJ1966">
            <v>42</v>
          </cell>
          <cell r="FK1966">
            <v>0.26300000000000001</v>
          </cell>
          <cell r="FL1966">
            <v>-0.2863555565365008</v>
          </cell>
          <cell r="FO1966">
            <v>1</v>
          </cell>
        </row>
        <row r="1967">
          <cell r="A1967">
            <v>595950</v>
          </cell>
          <cell r="C1967" t="str">
            <v>Flamion, Billy</v>
          </cell>
          <cell r="Q1967" t="str">
            <v>R</v>
          </cell>
          <cell r="AJ1967">
            <v>6.9488593016038793</v>
          </cell>
          <cell r="AR1967">
            <v>16.8</v>
          </cell>
          <cell r="AS1967">
            <v>1.2272269134092109</v>
          </cell>
          <cell r="AT1967">
            <v>0.9535550773808692</v>
          </cell>
          <cell r="BE1967">
            <v>1.049325773544189</v>
          </cell>
          <cell r="CP1967">
            <v>23.458333333333332</v>
          </cell>
          <cell r="CV1967">
            <v>92.1</v>
          </cell>
          <cell r="DA1967">
            <v>0</v>
          </cell>
          <cell r="DD1967">
            <v>1.3818875304637843</v>
          </cell>
          <cell r="FJ1967">
            <v>42</v>
          </cell>
          <cell r="FK1967">
            <v>0.26300000000000001</v>
          </cell>
          <cell r="FL1967">
            <v>0.16428466935718589</v>
          </cell>
          <cell r="FO1967">
            <v>1</v>
          </cell>
        </row>
        <row r="1968">
          <cell r="A1968">
            <v>595966</v>
          </cell>
          <cell r="C1968" t="str">
            <v>Gorman, John</v>
          </cell>
          <cell r="Q1968" t="str">
            <v>R</v>
          </cell>
          <cell r="AJ1968">
            <v>6.8778550223298023</v>
          </cell>
          <cell r="AR1968">
            <v>16.8</v>
          </cell>
          <cell r="AS1968">
            <v>-0.22497694665051157</v>
          </cell>
          <cell r="AT1968">
            <v>0.93739123559746595</v>
          </cell>
          <cell r="BE1968">
            <v>0.92756813693551032</v>
          </cell>
          <cell r="CP1968">
            <v>24.375</v>
          </cell>
          <cell r="CV1968">
            <v>92.1</v>
          </cell>
          <cell r="DA1968">
            <v>0</v>
          </cell>
          <cell r="DD1968">
            <v>1.1958902027019813</v>
          </cell>
          <cell r="FJ1968">
            <v>42</v>
          </cell>
          <cell r="FK1968">
            <v>0.26300000000000001</v>
          </cell>
          <cell r="FL1968">
            <v>-1.1246201446421391</v>
          </cell>
          <cell r="FO1968">
            <v>1</v>
          </cell>
        </row>
        <row r="1969">
          <cell r="A1969">
            <v>595971</v>
          </cell>
          <cell r="C1969" t="str">
            <v>Gunn, Michael</v>
          </cell>
          <cell r="Q1969" t="str">
            <v>R</v>
          </cell>
          <cell r="AJ1969">
            <v>7.1435061396788173</v>
          </cell>
          <cell r="AR1969">
            <v>16.8</v>
          </cell>
          <cell r="AS1969">
            <v>-0.72566171997073836</v>
          </cell>
          <cell r="AT1969">
            <v>0.84854194255925619</v>
          </cell>
          <cell r="BE1969">
            <v>0.71745989888170147</v>
          </cell>
          <cell r="CP1969">
            <v>23.458333333333332</v>
          </cell>
          <cell r="CV1969">
            <v>92.1</v>
          </cell>
          <cell r="DA1969">
            <v>0</v>
          </cell>
          <cell r="DD1969">
            <v>1.1828546056174201</v>
          </cell>
          <cell r="FJ1969">
            <v>42</v>
          </cell>
          <cell r="FK1969">
            <v>0.26300000000000001</v>
          </cell>
          <cell r="FL1969">
            <v>0.32733799920693296</v>
          </cell>
          <cell r="FO1969">
            <v>1</v>
          </cell>
        </row>
        <row r="1970">
          <cell r="A1970">
            <v>595995</v>
          </cell>
          <cell r="C1970" t="str">
            <v>Istler, Andrew</v>
          </cell>
          <cell r="Q1970" t="str">
            <v>R</v>
          </cell>
          <cell r="AJ1970">
            <v>7.1542792371451362</v>
          </cell>
          <cell r="AR1970">
            <v>16.8</v>
          </cell>
          <cell r="AS1970">
            <v>0.51565761867060445</v>
          </cell>
          <cell r="AT1970">
            <v>0.9324236757151676</v>
          </cell>
          <cell r="BE1970">
            <v>0.75523360246594351</v>
          </cell>
          <cell r="CP1970">
            <v>23.791666666666668</v>
          </cell>
          <cell r="CV1970">
            <v>92.1</v>
          </cell>
          <cell r="DA1970">
            <v>0</v>
          </cell>
          <cell r="DD1970">
            <v>1.071832489057656</v>
          </cell>
          <cell r="FJ1970">
            <v>42</v>
          </cell>
          <cell r="FK1970">
            <v>0.26300000000000001</v>
          </cell>
          <cell r="FL1970">
            <v>0.10786633944291701</v>
          </cell>
          <cell r="FO1970">
            <v>1</v>
          </cell>
        </row>
        <row r="1971">
          <cell r="A1971">
            <v>596001</v>
          </cell>
          <cell r="C1971" t="str">
            <v>Junis, Jake</v>
          </cell>
          <cell r="Q1971" t="str">
            <v>S</v>
          </cell>
          <cell r="AJ1971">
            <v>5.1562810091265039</v>
          </cell>
          <cell r="AR1971">
            <v>60.775219416419759</v>
          </cell>
          <cell r="AS1971">
            <v>-0.20944941441329507</v>
          </cell>
          <cell r="AT1971">
            <v>0.53378905652885034</v>
          </cell>
          <cell r="BE1971">
            <v>1.0761595038428049</v>
          </cell>
          <cell r="CP1971">
            <v>23.791666666666668</v>
          </cell>
          <cell r="CV1971">
            <v>92.1</v>
          </cell>
          <cell r="DA1971">
            <v>0</v>
          </cell>
          <cell r="DD1971">
            <v>0.97471214355884572</v>
          </cell>
          <cell r="FJ1971">
            <v>151.9380485410494</v>
          </cell>
          <cell r="FK1971">
            <v>0.26300000000000001</v>
          </cell>
          <cell r="FL1971">
            <v>-0.10753122827107695</v>
          </cell>
          <cell r="FO1971">
            <v>0</v>
          </cell>
        </row>
        <row r="1972">
          <cell r="A1972">
            <v>596011</v>
          </cell>
          <cell r="C1972" t="str">
            <v>Kline, Breck</v>
          </cell>
          <cell r="Q1972" t="str">
            <v>R</v>
          </cell>
          <cell r="AJ1972">
            <v>8.2705629729597483</v>
          </cell>
          <cell r="AR1972">
            <v>16.8</v>
          </cell>
          <cell r="AS1972">
            <v>0.67578615651239993</v>
          </cell>
          <cell r="AT1972">
            <v>0.97772723511100645</v>
          </cell>
          <cell r="BE1972">
            <v>0.58564172269227699</v>
          </cell>
          <cell r="CP1972">
            <v>24.291666666666668</v>
          </cell>
          <cell r="CV1972">
            <v>92.1</v>
          </cell>
          <cell r="DA1972">
            <v>0</v>
          </cell>
          <cell r="DD1972">
            <v>1.063236603632054</v>
          </cell>
          <cell r="FJ1972">
            <v>42</v>
          </cell>
          <cell r="FK1972">
            <v>0.26300000000000001</v>
          </cell>
          <cell r="FL1972">
            <v>1.4011695902319864E-3</v>
          </cell>
          <cell r="FO1972">
            <v>1</v>
          </cell>
        </row>
        <row r="1973">
          <cell r="A1973">
            <v>596015</v>
          </cell>
          <cell r="C1973" t="str">
            <v>Lake, Deshorn</v>
          </cell>
          <cell r="Q1973" t="str">
            <v>R</v>
          </cell>
          <cell r="AJ1973">
            <v>8.7716765076326517</v>
          </cell>
          <cell r="AR1973">
            <v>16.8</v>
          </cell>
          <cell r="AS1973">
            <v>-3.6932110037906835E-2</v>
          </cell>
          <cell r="AT1973">
            <v>0.88023822987265787</v>
          </cell>
          <cell r="BE1973">
            <v>1.0327955197424805</v>
          </cell>
          <cell r="CP1973">
            <v>22.708333333333332</v>
          </cell>
          <cell r="CV1973">
            <v>92.1</v>
          </cell>
          <cell r="DA1973">
            <v>0</v>
          </cell>
          <cell r="DD1973">
            <v>0.99463799203654624</v>
          </cell>
          <cell r="FJ1973">
            <v>42</v>
          </cell>
          <cell r="FK1973">
            <v>0.26300000000000001</v>
          </cell>
          <cell r="FL1973">
            <v>-0.20479234011830905</v>
          </cell>
          <cell r="FO1973">
            <v>1</v>
          </cell>
        </row>
        <row r="1974">
          <cell r="A1974">
            <v>596025</v>
          </cell>
          <cell r="C1974" t="str">
            <v>Lucroy, David</v>
          </cell>
          <cell r="Q1974" t="str">
            <v>R</v>
          </cell>
          <cell r="AJ1974">
            <v>7.978771073588657</v>
          </cell>
          <cell r="AR1974">
            <v>19.891804086777874</v>
          </cell>
          <cell r="AS1974">
            <v>-1.4409091094968911</v>
          </cell>
          <cell r="AT1974">
            <v>0.73132748822468208</v>
          </cell>
          <cell r="BE1974">
            <v>0.75504214430450434</v>
          </cell>
          <cell r="CP1974">
            <v>23.791666666666668</v>
          </cell>
          <cell r="CV1974">
            <v>92.1</v>
          </cell>
          <cell r="DA1974">
            <v>0</v>
          </cell>
          <cell r="DD1974">
            <v>1.073123541704035</v>
          </cell>
          <cell r="FJ1974">
            <v>49.729510216944682</v>
          </cell>
          <cell r="FK1974">
            <v>0.26300000000000001</v>
          </cell>
          <cell r="FL1974">
            <v>0.74376825826632031</v>
          </cell>
          <cell r="FO1974">
            <v>1</v>
          </cell>
        </row>
        <row r="1975">
          <cell r="A1975">
            <v>596026</v>
          </cell>
          <cell r="C1975" t="str">
            <v>Magliozzi, Johnny</v>
          </cell>
          <cell r="Q1975" t="str">
            <v>R</v>
          </cell>
          <cell r="AJ1975">
            <v>6.4695850599570992</v>
          </cell>
          <cell r="AR1975">
            <v>21.075115959644446</v>
          </cell>
          <cell r="AS1975">
            <v>-0.33683295321882606</v>
          </cell>
          <cell r="AT1975">
            <v>0.76379334154024514</v>
          </cell>
          <cell r="BE1975">
            <v>0.70441866631589567</v>
          </cell>
          <cell r="CP1975">
            <v>24.958333333333332</v>
          </cell>
          <cell r="CV1975">
            <v>92.1</v>
          </cell>
          <cell r="DA1975">
            <v>0</v>
          </cell>
          <cell r="DD1975">
            <v>0.94455793585039538</v>
          </cell>
          <cell r="FJ1975">
            <v>52.68778989911111</v>
          </cell>
          <cell r="FK1975">
            <v>0.26300000000000001</v>
          </cell>
          <cell r="FL1975">
            <v>0.37945321219819267</v>
          </cell>
          <cell r="FO1975">
            <v>1</v>
          </cell>
        </row>
        <row r="1976">
          <cell r="A1976">
            <v>596027</v>
          </cell>
          <cell r="C1976" t="str">
            <v>Maples, Dillon</v>
          </cell>
          <cell r="Q1976" t="str">
            <v>R</v>
          </cell>
          <cell r="AJ1976">
            <v>7.3631180436197088</v>
          </cell>
          <cell r="AR1976">
            <v>16.8</v>
          </cell>
          <cell r="AS1976">
            <v>-0.53457423226086731</v>
          </cell>
          <cell r="AT1976">
            <v>0.77357136574415919</v>
          </cell>
          <cell r="BE1976">
            <v>1.5981098085405891</v>
          </cell>
          <cell r="CP1976">
            <v>24.125</v>
          </cell>
          <cell r="CV1976">
            <v>92.1</v>
          </cell>
          <cell r="DA1976">
            <v>0</v>
          </cell>
          <cell r="DD1976">
            <v>1.0080713266566264</v>
          </cell>
          <cell r="FJ1976">
            <v>42</v>
          </cell>
          <cell r="FK1976">
            <v>0.26300000000000001</v>
          </cell>
          <cell r="FL1976">
            <v>-0.72495943916445282</v>
          </cell>
          <cell r="FO1976">
            <v>1</v>
          </cell>
        </row>
        <row r="1977">
          <cell r="A1977">
            <v>596031</v>
          </cell>
          <cell r="C1977" t="str">
            <v>Matthews, Kevin</v>
          </cell>
          <cell r="Q1977" t="str">
            <v>R</v>
          </cell>
          <cell r="AJ1977">
            <v>7.8789441591087126</v>
          </cell>
          <cell r="AR1977">
            <v>16.8</v>
          </cell>
          <cell r="AS1977">
            <v>-0.26665897569142322</v>
          </cell>
          <cell r="AT1977">
            <v>0.92535348805069839</v>
          </cell>
          <cell r="BE1977">
            <v>1.0715979264382456</v>
          </cell>
          <cell r="CP1977">
            <v>23.625</v>
          </cell>
          <cell r="CV1977">
            <v>92.1</v>
          </cell>
          <cell r="DA1977">
            <v>0</v>
          </cell>
          <cell r="DD1977">
            <v>1.39266224609531</v>
          </cell>
          <cell r="FJ1977">
            <v>42</v>
          </cell>
          <cell r="FK1977">
            <v>0.26300000000000001</v>
          </cell>
          <cell r="FL1977">
            <v>-2.2324481723275783E-2</v>
          </cell>
          <cell r="FO1977">
            <v>1</v>
          </cell>
        </row>
        <row r="1978">
          <cell r="A1978">
            <v>596043</v>
          </cell>
          <cell r="C1978" t="str">
            <v>Mengden, Daniel</v>
          </cell>
          <cell r="Q1978" t="str">
            <v>S</v>
          </cell>
          <cell r="AJ1978">
            <v>4.8136312078060097</v>
          </cell>
          <cell r="AR1978">
            <v>110.51676094859859</v>
          </cell>
          <cell r="AS1978">
            <v>0.36278832209023326</v>
          </cell>
          <cell r="AT1978">
            <v>0.7958051891776573</v>
          </cell>
          <cell r="BE1978">
            <v>0.99525028361976908</v>
          </cell>
          <cell r="CP1978">
            <v>23.375</v>
          </cell>
          <cell r="CV1978">
            <v>91.695541201614844</v>
          </cell>
          <cell r="DA1978">
            <v>0.29495151515151519</v>
          </cell>
          <cell r="DD1978">
            <v>1.0832916794555363</v>
          </cell>
          <cell r="FJ1978">
            <v>147.41879547084554</v>
          </cell>
          <cell r="FK1978">
            <v>0.26300000000000001</v>
          </cell>
          <cell r="FL1978">
            <v>0.30555191830074302</v>
          </cell>
          <cell r="FO1978">
            <v>0</v>
          </cell>
        </row>
        <row r="1979">
          <cell r="A1979">
            <v>596047</v>
          </cell>
          <cell r="C1979" t="str">
            <v>Montgomery, Christian</v>
          </cell>
          <cell r="Q1979" t="str">
            <v>R</v>
          </cell>
          <cell r="AJ1979">
            <v>6.4984133099923493</v>
          </cell>
          <cell r="AR1979">
            <v>16.8</v>
          </cell>
          <cell r="AS1979">
            <v>-0.93248469059904449</v>
          </cell>
          <cell r="AT1979">
            <v>0.77489314003463949</v>
          </cell>
          <cell r="BE1979">
            <v>1.2451088898706086</v>
          </cell>
          <cell r="CP1979">
            <v>23.625</v>
          </cell>
          <cell r="CV1979">
            <v>92.1</v>
          </cell>
          <cell r="DA1979">
            <v>0</v>
          </cell>
          <cell r="DD1979">
            <v>1.5676145117906497</v>
          </cell>
          <cell r="FJ1979">
            <v>42</v>
          </cell>
          <cell r="FK1979">
            <v>0.26300000000000001</v>
          </cell>
          <cell r="FL1979">
            <v>-0.54583286494090821</v>
          </cell>
          <cell r="FO1979">
            <v>1</v>
          </cell>
        </row>
        <row r="1980">
          <cell r="A1980">
            <v>596049</v>
          </cell>
          <cell r="C1980" t="str">
            <v>Morimando, Shawn</v>
          </cell>
          <cell r="Q1980" t="str">
            <v>S</v>
          </cell>
          <cell r="AJ1980">
            <v>5.6879685791289187</v>
          </cell>
          <cell r="AR1980">
            <v>65.554867697755753</v>
          </cell>
          <cell r="AS1980">
            <v>0.60582271883243677</v>
          </cell>
          <cell r="AT1980">
            <v>0.65108204973349526</v>
          </cell>
          <cell r="BE1980">
            <v>0.97004868718127213</v>
          </cell>
          <cell r="CP1980">
            <v>23.625</v>
          </cell>
          <cell r="CV1980">
            <v>90.895541201614833</v>
          </cell>
          <cell r="DA1980">
            <v>2.8284848484848482E-2</v>
          </cell>
          <cell r="DD1980">
            <v>1.0125478285554677</v>
          </cell>
          <cell r="FJ1980">
            <v>163.88716924438938</v>
          </cell>
          <cell r="FK1980">
            <v>0.26300000000000001</v>
          </cell>
          <cell r="FL1980">
            <v>6.3528437092119666E-2</v>
          </cell>
          <cell r="FO1980">
            <v>0</v>
          </cell>
        </row>
        <row r="1981">
          <cell r="A1981">
            <v>596052</v>
          </cell>
          <cell r="C1981" t="str">
            <v>Moss, Benton</v>
          </cell>
          <cell r="Q1981" t="str">
            <v>S</v>
          </cell>
          <cell r="AJ1981">
            <v>5.52056184731671</v>
          </cell>
          <cell r="AR1981">
            <v>51.536406017860081</v>
          </cell>
          <cell r="AS1981">
            <v>-0.52794865108890676</v>
          </cell>
          <cell r="AT1981">
            <v>0.75329504968286698</v>
          </cell>
          <cell r="BE1981">
            <v>0.91463795858580532</v>
          </cell>
          <cell r="CP1981">
            <v>23.375</v>
          </cell>
          <cell r="CV1981">
            <v>92.1</v>
          </cell>
          <cell r="DA1981">
            <v>0</v>
          </cell>
          <cell r="DD1981">
            <v>0.98434462448990212</v>
          </cell>
          <cell r="FJ1981">
            <v>128.84101504465019</v>
          </cell>
          <cell r="FK1981">
            <v>0.26300000000000001</v>
          </cell>
          <cell r="FL1981">
            <v>-0.34298368927606554</v>
          </cell>
          <cell r="FO1981">
            <v>0</v>
          </cell>
        </row>
        <row r="1982">
          <cell r="A1982">
            <v>596057</v>
          </cell>
          <cell r="C1982" t="str">
            <v>Norris, Daniel</v>
          </cell>
          <cell r="Q1982" t="str">
            <v>S</v>
          </cell>
          <cell r="AJ1982">
            <v>4.549396536020077</v>
          </cell>
          <cell r="AR1982">
            <v>130.87647306661515</v>
          </cell>
          <cell r="AS1982">
            <v>-0.23555521519861225</v>
          </cell>
          <cell r="AT1982">
            <v>0.55957178334299029</v>
          </cell>
          <cell r="BE1982">
            <v>1.3031078064983961</v>
          </cell>
          <cell r="CP1982">
            <v>23.208333333333332</v>
          </cell>
          <cell r="CV1982">
            <v>93.75627373869925</v>
          </cell>
          <cell r="DA1982">
            <v>0.54545454545454541</v>
          </cell>
          <cell r="DD1982">
            <v>1.1006045826393835</v>
          </cell>
          <cell r="FJ1982">
            <v>130.87647306661515</v>
          </cell>
          <cell r="FK1982">
            <v>0.27094946913943679</v>
          </cell>
          <cell r="FL1982">
            <v>4.6387319730517844E-2</v>
          </cell>
          <cell r="FO1982">
            <v>0</v>
          </cell>
        </row>
        <row r="1983">
          <cell r="A1983">
            <v>596058</v>
          </cell>
          <cell r="C1983" t="str">
            <v>Nuss, Garrett</v>
          </cell>
          <cell r="Q1983" t="str">
            <v>S</v>
          </cell>
          <cell r="AJ1983">
            <v>7.5346713185877112</v>
          </cell>
          <cell r="AR1983">
            <v>44.400000000000006</v>
          </cell>
          <cell r="AS1983">
            <v>-0.28012659847959198</v>
          </cell>
          <cell r="AT1983">
            <v>0.68972341380083035</v>
          </cell>
          <cell r="BE1983">
            <v>1.1511351249949648</v>
          </cell>
          <cell r="CP1983">
            <v>23.208333333333332</v>
          </cell>
          <cell r="CV1983">
            <v>92.1</v>
          </cell>
          <cell r="DA1983">
            <v>0</v>
          </cell>
          <cell r="DD1983">
            <v>1.0476339856032002</v>
          </cell>
          <cell r="FJ1983">
            <v>111</v>
          </cell>
          <cell r="FK1983">
            <v>0.26300000000000001</v>
          </cell>
          <cell r="FL1983">
            <v>2.6837350443804507E-3</v>
          </cell>
          <cell r="FO1983">
            <v>0</v>
          </cell>
        </row>
        <row r="1984">
          <cell r="A1984">
            <v>596064</v>
          </cell>
          <cell r="C1984" t="str">
            <v>Owens, Henry</v>
          </cell>
          <cell r="Q1984" t="str">
            <v>S</v>
          </cell>
          <cell r="AJ1984">
            <v>5.1460856761773419</v>
          </cell>
          <cell r="AR1984">
            <v>63.503134014975032</v>
          </cell>
          <cell r="AS1984">
            <v>0.27185828275738388</v>
          </cell>
          <cell r="AT1984">
            <v>0.58656652955492483</v>
          </cell>
          <cell r="BE1984">
            <v>1.1736796439745316</v>
          </cell>
          <cell r="CP1984">
            <v>23.958333333333332</v>
          </cell>
          <cell r="CV1984">
            <v>90.16699991503117</v>
          </cell>
          <cell r="DA1984">
            <v>0.45656363636363634</v>
          </cell>
          <cell r="DD1984">
            <v>1.1633028884414518</v>
          </cell>
          <cell r="FJ1984">
            <v>158.51951237031892</v>
          </cell>
          <cell r="FK1984">
            <v>0.26191883525503229</v>
          </cell>
          <cell r="FL1984">
            <v>5.9259386314094664E-2</v>
          </cell>
          <cell r="FO1984">
            <v>0</v>
          </cell>
        </row>
        <row r="1985">
          <cell r="A1985">
            <v>596071</v>
          </cell>
          <cell r="C1985" t="str">
            <v>Peters, Dillon</v>
          </cell>
          <cell r="Q1985" t="str">
            <v>S</v>
          </cell>
          <cell r="AJ1985">
            <v>5.6619470230246964</v>
          </cell>
          <cell r="AR1985">
            <v>48.337036850288051</v>
          </cell>
          <cell r="AS1985">
            <v>8.9467213904459497E-2</v>
          </cell>
          <cell r="AT1985">
            <v>0.89586426287890741</v>
          </cell>
          <cell r="BE1985">
            <v>0.91706900707210959</v>
          </cell>
          <cell r="CP1985">
            <v>23.875</v>
          </cell>
          <cell r="CV1985">
            <v>92.1</v>
          </cell>
          <cell r="DA1985">
            <v>0</v>
          </cell>
          <cell r="DD1985">
            <v>0.91691156791902839</v>
          </cell>
          <cell r="FJ1985">
            <v>120.84259212572012</v>
          </cell>
          <cell r="FK1985">
            <v>0.26300000000000001</v>
          </cell>
          <cell r="FL1985">
            <v>0.27406558804862213</v>
          </cell>
          <cell r="FO1985">
            <v>0</v>
          </cell>
        </row>
        <row r="1986">
          <cell r="A1986">
            <v>596074</v>
          </cell>
          <cell r="C1986" t="str">
            <v>Poyner, Bobby</v>
          </cell>
          <cell r="Q1986" t="str">
            <v>R</v>
          </cell>
          <cell r="AJ1986">
            <v>5.5385115069238307</v>
          </cell>
          <cell r="AR1986">
            <v>19.999407324282885</v>
          </cell>
          <cell r="AS1986">
            <v>-4.3476012950003161E-2</v>
          </cell>
          <cell r="AT1986">
            <v>0.76832370779972536</v>
          </cell>
          <cell r="BE1986">
            <v>0.70852257678844166</v>
          </cell>
          <cell r="CP1986">
            <v>23.541666666666668</v>
          </cell>
          <cell r="CV1986">
            <v>92.1</v>
          </cell>
          <cell r="DA1986">
            <v>0</v>
          </cell>
          <cell r="DD1986">
            <v>0.97229870418650854</v>
          </cell>
          <cell r="FJ1986">
            <v>49.998518310707212</v>
          </cell>
          <cell r="FK1986">
            <v>0.26300000000000001</v>
          </cell>
          <cell r="FL1986">
            <v>0.58641401759808687</v>
          </cell>
          <cell r="FO1986">
            <v>1</v>
          </cell>
        </row>
        <row r="1987">
          <cell r="A1987">
            <v>596078</v>
          </cell>
          <cell r="C1987" t="str">
            <v>Ramsey, Jordan</v>
          </cell>
          <cell r="Q1987" t="str">
            <v>R</v>
          </cell>
          <cell r="AJ1987">
            <v>7.7463100110095429</v>
          </cell>
          <cell r="AR1987">
            <v>16.8</v>
          </cell>
          <cell r="AS1987">
            <v>0.4270817390313833</v>
          </cell>
          <cell r="AT1987">
            <v>0.95691152688119774</v>
          </cell>
          <cell r="BE1987">
            <v>0.98468088690564437</v>
          </cell>
          <cell r="CP1987">
            <v>23.791666666666668</v>
          </cell>
          <cell r="CV1987">
            <v>92.1</v>
          </cell>
          <cell r="DA1987">
            <v>0</v>
          </cell>
          <cell r="DD1987">
            <v>1.2228368085481871</v>
          </cell>
          <cell r="FJ1987">
            <v>42</v>
          </cell>
          <cell r="FK1987">
            <v>0.26300000000000001</v>
          </cell>
          <cell r="FL1987">
            <v>-0.31180494455360186</v>
          </cell>
          <cell r="FO1987">
            <v>0.53936296328363231</v>
          </cell>
        </row>
        <row r="1988">
          <cell r="A1988">
            <v>596082</v>
          </cell>
          <cell r="C1988" t="str">
            <v>Reed, Jake</v>
          </cell>
          <cell r="Q1988" t="str">
            <v>R</v>
          </cell>
          <cell r="AJ1988">
            <v>5.0076395750680369</v>
          </cell>
          <cell r="AR1988">
            <v>25.58135306398519</v>
          </cell>
          <cell r="AS1988">
            <v>0.19572874957572525</v>
          </cell>
          <cell r="AT1988">
            <v>0.80058245673041928</v>
          </cell>
          <cell r="BE1988">
            <v>0.95131886898631957</v>
          </cell>
          <cell r="CP1988">
            <v>23.791666666666668</v>
          </cell>
          <cell r="CV1988">
            <v>92.1</v>
          </cell>
          <cell r="DA1988">
            <v>0</v>
          </cell>
          <cell r="DD1988">
            <v>1.0999301097244421</v>
          </cell>
          <cell r="FJ1988">
            <v>63.953382659962969</v>
          </cell>
          <cell r="FK1988">
            <v>0.26300000000000001</v>
          </cell>
          <cell r="FL1988">
            <v>-0.97109869183506647</v>
          </cell>
          <cell r="FO1988">
            <v>1</v>
          </cell>
        </row>
        <row r="1989">
          <cell r="A1989">
            <v>596095</v>
          </cell>
          <cell r="C1989" t="str">
            <v>Ruxer, Jared</v>
          </cell>
          <cell r="Q1989" t="str">
            <v>S</v>
          </cell>
          <cell r="AJ1989">
            <v>6.1566996670849097</v>
          </cell>
          <cell r="AR1989">
            <v>45.580948567662304</v>
          </cell>
          <cell r="AS1989">
            <v>-0.23359657758380786</v>
          </cell>
          <cell r="AT1989">
            <v>0.81274425255251925</v>
          </cell>
          <cell r="BE1989">
            <v>0.93026444564645072</v>
          </cell>
          <cell r="CP1989">
            <v>23.958333333333332</v>
          </cell>
          <cell r="CV1989">
            <v>92.1</v>
          </cell>
          <cell r="DA1989">
            <v>0</v>
          </cell>
          <cell r="DD1989">
            <v>1.0003284343056797</v>
          </cell>
          <cell r="FJ1989">
            <v>113.95237141915575</v>
          </cell>
          <cell r="FK1989">
            <v>0.26300000000000001</v>
          </cell>
          <cell r="FL1989">
            <v>0.27278459525213822</v>
          </cell>
          <cell r="FO1989">
            <v>0</v>
          </cell>
        </row>
        <row r="1990">
          <cell r="A1990">
            <v>596098</v>
          </cell>
          <cell r="C1990" t="str">
            <v>Schlecht, Garrett</v>
          </cell>
          <cell r="Q1990" t="str">
            <v>R</v>
          </cell>
          <cell r="AJ1990">
            <v>7.5076042378951655</v>
          </cell>
          <cell r="AR1990">
            <v>16.8</v>
          </cell>
          <cell r="AS1990">
            <v>-0.32642942441748879</v>
          </cell>
          <cell r="AT1990">
            <v>0.96840801728317638</v>
          </cell>
          <cell r="BE1990">
            <v>1.2206689735252141</v>
          </cell>
          <cell r="CP1990">
            <v>23.375</v>
          </cell>
          <cell r="CV1990">
            <v>92.1</v>
          </cell>
          <cell r="DA1990">
            <v>0</v>
          </cell>
          <cell r="DD1990">
            <v>1.2690097745858226</v>
          </cell>
          <cell r="FJ1990">
            <v>42</v>
          </cell>
          <cell r="FK1990">
            <v>0.26300000000000001</v>
          </cell>
          <cell r="FL1990">
            <v>1.2250484495512206</v>
          </cell>
          <cell r="FO1990">
            <v>1</v>
          </cell>
        </row>
        <row r="1991">
          <cell r="A1991">
            <v>596101</v>
          </cell>
          <cell r="C1991" t="str">
            <v>Shafer, Justin</v>
          </cell>
          <cell r="Q1991" t="str">
            <v>S</v>
          </cell>
          <cell r="AJ1991">
            <v>7.4524410319033594</v>
          </cell>
          <cell r="AR1991">
            <v>50.152187209365785</v>
          </cell>
          <cell r="AS1991">
            <v>0.2847698218769395</v>
          </cell>
          <cell r="AT1991">
            <v>0.83714910328408376</v>
          </cell>
          <cell r="BE1991">
            <v>1.0585753649864094</v>
          </cell>
          <cell r="CP1991">
            <v>23.791666666666668</v>
          </cell>
          <cell r="CV1991">
            <v>92.1</v>
          </cell>
          <cell r="DA1991">
            <v>0</v>
          </cell>
          <cell r="DD1991">
            <v>0.78537446468008965</v>
          </cell>
          <cell r="FJ1991">
            <v>125.38046802341445</v>
          </cell>
          <cell r="FK1991">
            <v>0.26300000000000001</v>
          </cell>
          <cell r="FL1991">
            <v>-0.55292799244156143</v>
          </cell>
          <cell r="FO1991">
            <v>0</v>
          </cell>
        </row>
        <row r="1992">
          <cell r="A1992">
            <v>596106</v>
          </cell>
          <cell r="C1992" t="str">
            <v>Smith, Kyle</v>
          </cell>
          <cell r="Q1992" t="str">
            <v>S</v>
          </cell>
          <cell r="AJ1992">
            <v>6.0966340878488499</v>
          </cell>
          <cell r="AR1992">
            <v>44.768115808695612</v>
          </cell>
          <cell r="AS1992">
            <v>-0.90345092828791163</v>
          </cell>
          <cell r="AT1992">
            <v>0.64939978065082093</v>
          </cell>
          <cell r="BE1992">
            <v>1.0986665578733308</v>
          </cell>
          <cell r="CP1992">
            <v>23.791666666666668</v>
          </cell>
          <cell r="CV1992">
            <v>92.1</v>
          </cell>
          <cell r="DA1992">
            <v>0</v>
          </cell>
          <cell r="DD1992">
            <v>0.95053105931487991</v>
          </cell>
          <cell r="FJ1992">
            <v>111.92028952173902</v>
          </cell>
          <cell r="FK1992">
            <v>0.26300000000000001</v>
          </cell>
          <cell r="FL1992">
            <v>0.25403297939705682</v>
          </cell>
          <cell r="FO1992">
            <v>0.4491312219159459</v>
          </cell>
        </row>
        <row r="1993">
          <cell r="A1993">
            <v>596111</v>
          </cell>
          <cell r="C1993" t="str">
            <v>Stephens, Jordan</v>
          </cell>
          <cell r="Q1993" t="str">
            <v>S</v>
          </cell>
          <cell r="AJ1993">
            <v>5.6317731983662522</v>
          </cell>
          <cell r="AR1993">
            <v>48.046404496128794</v>
          </cell>
          <cell r="AS1993">
            <v>-5.2317239627534623E-2</v>
          </cell>
          <cell r="AT1993">
            <v>0.79850213837399786</v>
          </cell>
          <cell r="BE1993">
            <v>0.94140518921041838</v>
          </cell>
          <cell r="CP1993">
            <v>23.791666666666668</v>
          </cell>
          <cell r="CV1993">
            <v>92.1</v>
          </cell>
          <cell r="DA1993">
            <v>0</v>
          </cell>
          <cell r="DD1993">
            <v>1.1011800187169689</v>
          </cell>
          <cell r="FJ1993">
            <v>120.11601124032198</v>
          </cell>
          <cell r="FK1993">
            <v>0.26300000000000001</v>
          </cell>
          <cell r="FL1993">
            <v>0.39504149624182811</v>
          </cell>
          <cell r="FO1993">
            <v>0</v>
          </cell>
        </row>
        <row r="1994">
          <cell r="A1994">
            <v>596112</v>
          </cell>
          <cell r="C1994" t="str">
            <v>Stephenson, Robert</v>
          </cell>
          <cell r="Q1994" t="str">
            <v>S</v>
          </cell>
          <cell r="AJ1994">
            <v>5.3278381636458558</v>
          </cell>
          <cell r="AR1994">
            <v>59.309300084711936</v>
          </cell>
          <cell r="AS1994">
            <v>0.2920497178883546</v>
          </cell>
          <cell r="AT1994">
            <v>0.77289970796492868</v>
          </cell>
          <cell r="BE1994">
            <v>1.0195322679898537</v>
          </cell>
          <cell r="CP1994">
            <v>23.375</v>
          </cell>
          <cell r="CV1994">
            <v>92.595541201614822</v>
          </cell>
          <cell r="DA1994">
            <v>7.2727272727272724E-2</v>
          </cell>
          <cell r="DD1994">
            <v>1.123469587668626</v>
          </cell>
          <cell r="FJ1994">
            <v>148.27325021177984</v>
          </cell>
          <cell r="FK1994">
            <v>0.26300000000000001</v>
          </cell>
          <cell r="FL1994">
            <v>-0.33214358826688228</v>
          </cell>
          <cell r="FO1994">
            <v>0</v>
          </cell>
        </row>
        <row r="1995">
          <cell r="A1995">
            <v>596121</v>
          </cell>
          <cell r="C1995" t="str">
            <v>Tillery, Zach</v>
          </cell>
          <cell r="Q1995" t="str">
            <v>S</v>
          </cell>
          <cell r="AJ1995">
            <v>6.8077655484593667</v>
          </cell>
          <cell r="AR1995">
            <v>44.400000000000006</v>
          </cell>
          <cell r="AS1995">
            <v>-0.11812437641035112</v>
          </cell>
          <cell r="AT1995">
            <v>0.76476868987121693</v>
          </cell>
          <cell r="BE1995">
            <v>0.91108051645152166</v>
          </cell>
          <cell r="CP1995">
            <v>23.458333333333332</v>
          </cell>
          <cell r="CV1995">
            <v>92.1</v>
          </cell>
          <cell r="DA1995">
            <v>0</v>
          </cell>
          <cell r="DD1995">
            <v>0.96950678108917898</v>
          </cell>
          <cell r="FJ1995">
            <v>111</v>
          </cell>
          <cell r="FK1995">
            <v>0.26300000000000001</v>
          </cell>
          <cell r="FL1995">
            <v>0.16683615100387911</v>
          </cell>
          <cell r="FO1995">
            <v>0.35791170615783929</v>
          </cell>
        </row>
        <row r="1996">
          <cell r="A1996">
            <v>596133</v>
          </cell>
          <cell r="C1996" t="str">
            <v>Weaver, Luke</v>
          </cell>
          <cell r="Q1996" t="str">
            <v>S</v>
          </cell>
          <cell r="AJ1996">
            <v>4.9945424995123524</v>
          </cell>
          <cell r="AR1996">
            <v>63.271927660760973</v>
          </cell>
          <cell r="AS1996">
            <v>0.40921521000024508</v>
          </cell>
          <cell r="AT1996">
            <v>0.87783433142783329</v>
          </cell>
          <cell r="BE1996">
            <v>0.97758595481480948</v>
          </cell>
          <cell r="CP1996">
            <v>22.875</v>
          </cell>
          <cell r="CV1996">
            <v>92.395541201614833</v>
          </cell>
          <cell r="DA1996">
            <v>2.4242424242424242E-2</v>
          </cell>
          <cell r="DD1996">
            <v>1.1085466313031287</v>
          </cell>
          <cell r="FJ1996">
            <v>113.06611792530865</v>
          </cell>
          <cell r="FK1996">
            <v>0.26300000000000001</v>
          </cell>
          <cell r="FL1996">
            <v>0.19883900235769333</v>
          </cell>
          <cell r="FO1996">
            <v>0</v>
          </cell>
        </row>
        <row r="1997">
          <cell r="A1997">
            <v>596136</v>
          </cell>
          <cell r="C1997" t="str">
            <v>Williams, Deion</v>
          </cell>
          <cell r="Q1997" t="str">
            <v>R</v>
          </cell>
          <cell r="AJ1997">
            <v>7.1853300419589763</v>
          </cell>
          <cell r="AR1997">
            <v>16.8</v>
          </cell>
          <cell r="AS1997">
            <v>-1.327126247192898</v>
          </cell>
          <cell r="AT1997">
            <v>0.81979315072012771</v>
          </cell>
          <cell r="BE1997">
            <v>1.1765831387951244</v>
          </cell>
          <cell r="CP1997">
            <v>23.625</v>
          </cell>
          <cell r="CV1997">
            <v>92.1</v>
          </cell>
          <cell r="DA1997">
            <v>0</v>
          </cell>
          <cell r="DD1997">
            <v>1.0373936441456204</v>
          </cell>
          <cell r="FJ1997">
            <v>42</v>
          </cell>
          <cell r="FK1997">
            <v>0.26300000000000001</v>
          </cell>
          <cell r="FL1997">
            <v>-1.0451238761943318</v>
          </cell>
          <cell r="FO1997">
            <v>1</v>
          </cell>
        </row>
        <row r="1998">
          <cell r="A1998">
            <v>596140</v>
          </cell>
          <cell r="C1998" t="str">
            <v>Wiper, Cole</v>
          </cell>
          <cell r="Q1998" t="str">
            <v>S</v>
          </cell>
          <cell r="AJ1998">
            <v>6.2081896538371364</v>
          </cell>
          <cell r="AR1998">
            <v>44.400000000000006</v>
          </cell>
          <cell r="AS1998">
            <v>-8.6714243914590428E-2</v>
          </cell>
          <cell r="AT1998">
            <v>0.68971490266489743</v>
          </cell>
          <cell r="BE1998">
            <v>1.0310248550262882</v>
          </cell>
          <cell r="CP1998">
            <v>24.041666666666668</v>
          </cell>
          <cell r="CV1998">
            <v>92.1</v>
          </cell>
          <cell r="DA1998">
            <v>0</v>
          </cell>
          <cell r="DD1998">
            <v>0.91505081024165158</v>
          </cell>
          <cell r="FJ1998">
            <v>111</v>
          </cell>
          <cell r="FK1998">
            <v>0.26300000000000001</v>
          </cell>
          <cell r="FL1998">
            <v>0.18295600178759189</v>
          </cell>
          <cell r="FO1998">
            <v>0</v>
          </cell>
        </row>
        <row r="1999">
          <cell r="A1999">
            <v>596211</v>
          </cell>
          <cell r="C1999" t="str">
            <v>Wood, Austin</v>
          </cell>
          <cell r="Q1999" t="str">
            <v>R</v>
          </cell>
          <cell r="AJ1999">
            <v>6.3035874233515408</v>
          </cell>
          <cell r="AR1999">
            <v>16.8</v>
          </cell>
          <cell r="AS1999">
            <v>0.83422847076712514</v>
          </cell>
          <cell r="AT1999">
            <v>0.87548411718718488</v>
          </cell>
          <cell r="BE1999">
            <v>1.0828237304013637</v>
          </cell>
          <cell r="CP1999">
            <v>25.958333333333332</v>
          </cell>
          <cell r="CV1999">
            <v>92.1</v>
          </cell>
          <cell r="DA1999">
            <v>0</v>
          </cell>
          <cell r="DD1999">
            <v>0.97366557824393818</v>
          </cell>
          <cell r="FJ1999">
            <v>42</v>
          </cell>
          <cell r="FK1999">
            <v>0.26300000000000001</v>
          </cell>
          <cell r="FL1999">
            <v>-9.5271131072424367E-2</v>
          </cell>
          <cell r="FO1999">
            <v>0.85773671111634608</v>
          </cell>
        </row>
        <row r="2000">
          <cell r="A2000">
            <v>596255</v>
          </cell>
          <cell r="C2000" t="str">
            <v>Reyes, Jose</v>
          </cell>
          <cell r="Q2000" t="str">
            <v>S</v>
          </cell>
          <cell r="AJ2000">
            <v>6.9564862498247981</v>
          </cell>
          <cell r="AR2000">
            <v>50.974625249620686</v>
          </cell>
          <cell r="AS2000">
            <v>0.24663088097915872</v>
          </cell>
          <cell r="AT2000">
            <v>0.81141228763293582</v>
          </cell>
          <cell r="BE2000">
            <v>0.8436376099681524</v>
          </cell>
          <cell r="CP2000">
            <v>25.458333333333332</v>
          </cell>
          <cell r="CV2000">
            <v>92.1</v>
          </cell>
          <cell r="DA2000">
            <v>0</v>
          </cell>
          <cell r="DD2000">
            <v>0.8860551594219872</v>
          </cell>
          <cell r="FJ2000">
            <v>127.4365631240517</v>
          </cell>
          <cell r="FK2000">
            <v>0.26300000000000001</v>
          </cell>
          <cell r="FL2000">
            <v>4.988961456967099E-2</v>
          </cell>
          <cell r="FO2000">
            <v>0</v>
          </cell>
        </row>
        <row r="2001">
          <cell r="A2001">
            <v>596271</v>
          </cell>
          <cell r="C2001" t="str">
            <v>Lawrence, Casey</v>
          </cell>
          <cell r="Q2001" t="str">
            <v>S</v>
          </cell>
          <cell r="AJ2001">
            <v>5.9892503825954364</v>
          </cell>
          <cell r="AR2001">
            <v>62.689704896460924</v>
          </cell>
          <cell r="AS2001">
            <v>5.7781841492533993E-2</v>
          </cell>
          <cell r="AT2001">
            <v>0.75257097488505553</v>
          </cell>
          <cell r="BE2001">
            <v>1.3724695819227355</v>
          </cell>
          <cell r="CP2001">
            <v>28.708333333333332</v>
          </cell>
          <cell r="CV2001">
            <v>92.1</v>
          </cell>
          <cell r="DA2001">
            <v>0</v>
          </cell>
          <cell r="DD2001">
            <v>0.83881385857661872</v>
          </cell>
          <cell r="FJ2001">
            <v>156.7242622411523</v>
          </cell>
          <cell r="FK2001">
            <v>0.26300000000000001</v>
          </cell>
          <cell r="FL2001">
            <v>-2.7612498751551782E-2</v>
          </cell>
          <cell r="FO2001">
            <v>0</v>
          </cell>
        </row>
        <row r="2002">
          <cell r="A2002">
            <v>596292</v>
          </cell>
          <cell r="C2002" t="str">
            <v>Recchia, Mike</v>
          </cell>
          <cell r="Q2002" t="str">
            <v>S</v>
          </cell>
          <cell r="AJ2002">
            <v>5.7018471278071061</v>
          </cell>
          <cell r="AR2002">
            <v>44.400000000000006</v>
          </cell>
          <cell r="AS2002">
            <v>0.23778171001245005</v>
          </cell>
          <cell r="AT2002">
            <v>0.89398950272728728</v>
          </cell>
          <cell r="BE2002">
            <v>0.55075319580120108</v>
          </cell>
          <cell r="CP2002">
            <v>27.208333333333332</v>
          </cell>
          <cell r="CV2002">
            <v>92.1</v>
          </cell>
          <cell r="DA2002">
            <v>0</v>
          </cell>
          <cell r="DD2002">
            <v>1.0672018927504554</v>
          </cell>
          <cell r="FJ2002">
            <v>111</v>
          </cell>
          <cell r="FK2002">
            <v>0.26300000000000001</v>
          </cell>
          <cell r="FL2002">
            <v>0.34025065104450908</v>
          </cell>
          <cell r="FO2002">
            <v>0</v>
          </cell>
        </row>
        <row r="2003">
          <cell r="A2003">
            <v>596294</v>
          </cell>
          <cell r="C2003" t="str">
            <v>Reynoso, Javier</v>
          </cell>
          <cell r="Q2003" t="str">
            <v>S</v>
          </cell>
          <cell r="AJ2003">
            <v>8.4470093476450749</v>
          </cell>
          <cell r="AR2003">
            <v>44.400000000000006</v>
          </cell>
          <cell r="AS2003">
            <v>0.29513211601413369</v>
          </cell>
          <cell r="AT2003">
            <v>0.96898989732380891</v>
          </cell>
          <cell r="BE2003">
            <v>0.74083740501988393</v>
          </cell>
          <cell r="CP2003">
            <v>23.708333333333332</v>
          </cell>
          <cell r="CV2003">
            <v>92.1</v>
          </cell>
          <cell r="DA2003">
            <v>0</v>
          </cell>
          <cell r="DD2003">
            <v>1.2535735002299992</v>
          </cell>
          <cell r="FJ2003">
            <v>111</v>
          </cell>
          <cell r="FK2003">
            <v>0.26300000000000001</v>
          </cell>
          <cell r="FL2003">
            <v>-0.33348105639250986</v>
          </cell>
          <cell r="FO2003">
            <v>0.43939393939393945</v>
          </cell>
        </row>
        <row r="2004">
          <cell r="A2004">
            <v>596295</v>
          </cell>
          <cell r="C2004" t="str">
            <v>Gomber, Austin</v>
          </cell>
          <cell r="Q2004" t="str">
            <v>S</v>
          </cell>
          <cell r="AJ2004">
            <v>5.4752469917632043</v>
          </cell>
          <cell r="AR2004">
            <v>54.85277754444445</v>
          </cell>
          <cell r="AS2004">
            <v>0.51790222570075606</v>
          </cell>
          <cell r="AT2004">
            <v>0.828011277414471</v>
          </cell>
          <cell r="BE2004">
            <v>1.0134435871804217</v>
          </cell>
          <cell r="CP2004">
            <v>22.625</v>
          </cell>
          <cell r="CV2004">
            <v>92.1</v>
          </cell>
          <cell r="DA2004">
            <v>0</v>
          </cell>
          <cell r="DD2004">
            <v>1.0700713850149877</v>
          </cell>
          <cell r="FJ2004">
            <v>137.13194386111113</v>
          </cell>
          <cell r="FK2004">
            <v>0.26300000000000001</v>
          </cell>
          <cell r="FL2004">
            <v>0.25807493799257375</v>
          </cell>
          <cell r="FO2004">
            <v>0</v>
          </cell>
        </row>
        <row r="2005">
          <cell r="A2005">
            <v>596331</v>
          </cell>
          <cell r="C2005" t="str">
            <v>Ogando, Nefi</v>
          </cell>
          <cell r="Q2005" t="str">
            <v>R</v>
          </cell>
          <cell r="AJ2005">
            <v>5.7446344120678257</v>
          </cell>
          <cell r="AR2005">
            <v>20.74529316710667</v>
          </cell>
          <cell r="AS2005">
            <v>-0.14131806892591503</v>
          </cell>
          <cell r="AT2005">
            <v>0.58791381458923908</v>
          </cell>
          <cell r="BE2005">
            <v>0.86544038904578735</v>
          </cell>
          <cell r="CP2005">
            <v>27.041666666666668</v>
          </cell>
          <cell r="CV2005">
            <v>93.563408094867583</v>
          </cell>
          <cell r="DA2005">
            <v>0.18787676767676764</v>
          </cell>
          <cell r="DD2005">
            <v>1.0902554800638651</v>
          </cell>
          <cell r="FJ2005">
            <v>51.863232917766673</v>
          </cell>
          <cell r="FK2005">
            <v>0.26300000000000001</v>
          </cell>
          <cell r="FL2005">
            <v>-1.7123278920694939E-2</v>
          </cell>
          <cell r="FO2005">
            <v>1</v>
          </cell>
        </row>
        <row r="2006">
          <cell r="A2006">
            <v>596720</v>
          </cell>
          <cell r="C2006" t="str">
            <v>Neverauskas, Dovydas</v>
          </cell>
          <cell r="Q2006" t="str">
            <v>R</v>
          </cell>
          <cell r="AJ2006">
            <v>5.3358530647193421</v>
          </cell>
          <cell r="AR2006">
            <v>22.160344714043077</v>
          </cell>
          <cell r="AS2006">
            <v>-0.12689995783970831</v>
          </cell>
          <cell r="AT2006">
            <v>0.57953729971271928</v>
          </cell>
          <cell r="BE2006">
            <v>1.1163953299168536</v>
          </cell>
          <cell r="CP2006">
            <v>23.458333333333332</v>
          </cell>
          <cell r="CV2006">
            <v>92.1</v>
          </cell>
          <cell r="DA2006">
            <v>0</v>
          </cell>
          <cell r="DD2006">
            <v>0.9828338538967003</v>
          </cell>
          <cell r="FJ2006">
            <v>55.400861785107693</v>
          </cell>
          <cell r="FK2006">
            <v>0.26300000000000001</v>
          </cell>
          <cell r="FL2006">
            <v>0.21529533181139726</v>
          </cell>
          <cell r="FO2006">
            <v>1</v>
          </cell>
        </row>
        <row r="2007">
          <cell r="A2007">
            <v>596745</v>
          </cell>
          <cell r="C2007" t="str">
            <v>Petrini, Chris</v>
          </cell>
          <cell r="Q2007" t="str">
            <v>R</v>
          </cell>
          <cell r="AJ2007">
            <v>5.5719223283797934</v>
          </cell>
          <cell r="AR2007">
            <v>16.783682222222222</v>
          </cell>
          <cell r="AS2007">
            <v>-0.14180200019754149</v>
          </cell>
          <cell r="AT2007">
            <v>0.88962106472562108</v>
          </cell>
          <cell r="BE2007">
            <v>0.70446744050226606</v>
          </cell>
          <cell r="CP2007">
            <v>29.375</v>
          </cell>
          <cell r="CV2007">
            <v>92.1</v>
          </cell>
          <cell r="DA2007">
            <v>0</v>
          </cell>
          <cell r="DD2007">
            <v>0.96170158997063182</v>
          </cell>
          <cell r="FJ2007">
            <v>41.959205555555556</v>
          </cell>
          <cell r="FK2007">
            <v>0.26300000000000001</v>
          </cell>
          <cell r="FL2007">
            <v>0.30915728222425504</v>
          </cell>
          <cell r="FO2007">
            <v>1</v>
          </cell>
        </row>
        <row r="2008">
          <cell r="A2008">
            <v>596796</v>
          </cell>
          <cell r="C2008" t="str">
            <v>Gomez, Sergio</v>
          </cell>
          <cell r="Q2008" t="str">
            <v>R</v>
          </cell>
          <cell r="AJ2008">
            <v>7.2830607089284616</v>
          </cell>
          <cell r="AR2008">
            <v>17.919185033511962</v>
          </cell>
          <cell r="AS2008">
            <v>-0.42836577885359889</v>
          </cell>
          <cell r="AT2008">
            <v>0.75891311839697417</v>
          </cell>
          <cell r="BE2008">
            <v>0.66822831557247286</v>
          </cell>
          <cell r="CP2008">
            <v>22.875</v>
          </cell>
          <cell r="CV2008">
            <v>92.1</v>
          </cell>
          <cell r="DA2008">
            <v>0</v>
          </cell>
          <cell r="DD2008">
            <v>1.0467429345027468</v>
          </cell>
          <cell r="FJ2008">
            <v>44.797962583779899</v>
          </cell>
          <cell r="FK2008">
            <v>0.26300000000000001</v>
          </cell>
          <cell r="FL2008">
            <v>0.28602218713575961</v>
          </cell>
          <cell r="FO2008">
            <v>0.96819976508121375</v>
          </cell>
        </row>
        <row r="2009">
          <cell r="A2009">
            <v>596814</v>
          </cell>
          <cell r="C2009" t="str">
            <v>Sookee, Aaron</v>
          </cell>
          <cell r="Q2009" t="str">
            <v>R</v>
          </cell>
          <cell r="AJ2009">
            <v>7.1156247216608524</v>
          </cell>
          <cell r="AR2009">
            <v>16.8</v>
          </cell>
          <cell r="AS2009">
            <v>-0.40638660323932907</v>
          </cell>
          <cell r="AT2009">
            <v>0.90994678181337152</v>
          </cell>
          <cell r="BE2009">
            <v>1.0029489252353048</v>
          </cell>
          <cell r="CP2009">
            <v>25.041666666666668</v>
          </cell>
          <cell r="CV2009">
            <v>92.1</v>
          </cell>
          <cell r="DA2009">
            <v>0</v>
          </cell>
          <cell r="DD2009">
            <v>1.2932864069878589</v>
          </cell>
          <cell r="FJ2009">
            <v>42</v>
          </cell>
          <cell r="FK2009">
            <v>0.26300000000000001</v>
          </cell>
          <cell r="FL2009">
            <v>1.1962030125869332</v>
          </cell>
          <cell r="FO2009">
            <v>1</v>
          </cell>
        </row>
        <row r="2010">
          <cell r="A2010">
            <v>596816</v>
          </cell>
          <cell r="C2010" t="str">
            <v>Gomez, Roberto</v>
          </cell>
          <cell r="Q2010" t="str">
            <v>S</v>
          </cell>
          <cell r="AJ2010">
            <v>7.3632600234509216</v>
          </cell>
          <cell r="AR2010">
            <v>44.400000000000006</v>
          </cell>
          <cell r="AS2010">
            <v>0.12604792605898957</v>
          </cell>
          <cell r="AT2010">
            <v>0.93167715141583896</v>
          </cell>
          <cell r="BE2010">
            <v>1.0775887947690188</v>
          </cell>
          <cell r="CP2010">
            <v>26.875</v>
          </cell>
          <cell r="CV2010">
            <v>92.1</v>
          </cell>
          <cell r="DA2010">
            <v>0</v>
          </cell>
          <cell r="DD2010">
            <v>0.94469980287954958</v>
          </cell>
          <cell r="FJ2010">
            <v>111</v>
          </cell>
          <cell r="FK2010">
            <v>0.26300000000000001</v>
          </cell>
          <cell r="FL2010">
            <v>-0.24355677863556019</v>
          </cell>
          <cell r="FO2010">
            <v>0</v>
          </cell>
        </row>
        <row r="2011">
          <cell r="A2011">
            <v>596842</v>
          </cell>
          <cell r="C2011" t="str">
            <v>Unsworth, Dylan</v>
          </cell>
          <cell r="Q2011" t="str">
            <v>S</v>
          </cell>
          <cell r="AJ2011">
            <v>4.9193896915093225</v>
          </cell>
          <cell r="AR2011">
            <v>70.817265834097512</v>
          </cell>
          <cell r="AS2011">
            <v>-0.30603133046068665</v>
          </cell>
          <cell r="AT2011">
            <v>0.66444861084446627</v>
          </cell>
          <cell r="BE2011">
            <v>0.93222028431820103</v>
          </cell>
          <cell r="CP2011">
            <v>23.791666666666668</v>
          </cell>
          <cell r="CV2011">
            <v>92.1</v>
          </cell>
          <cell r="DA2011">
            <v>0</v>
          </cell>
          <cell r="DD2011">
            <v>0.88301629324506492</v>
          </cell>
          <cell r="FJ2011">
            <v>111</v>
          </cell>
          <cell r="FK2011">
            <v>0.26300000000000001</v>
          </cell>
          <cell r="FL2011">
            <v>3.9715332327411937E-3</v>
          </cell>
          <cell r="FO2011">
            <v>0</v>
          </cell>
        </row>
        <row r="2012">
          <cell r="A2012">
            <v>596883</v>
          </cell>
          <cell r="C2012" t="str">
            <v>Beltre, Andy</v>
          </cell>
          <cell r="Q2012" t="str">
            <v>R</v>
          </cell>
          <cell r="AJ2012">
            <v>5.8511312545411815</v>
          </cell>
          <cell r="AR2012">
            <v>16.8</v>
          </cell>
          <cell r="AS2012">
            <v>0.70421250552002879</v>
          </cell>
          <cell r="AT2012">
            <v>0.92678938498638919</v>
          </cell>
          <cell r="BE2012">
            <v>1.0597536838519475</v>
          </cell>
          <cell r="CP2012">
            <v>22.958333333333332</v>
          </cell>
          <cell r="CV2012">
            <v>92.1</v>
          </cell>
          <cell r="DA2012">
            <v>0</v>
          </cell>
          <cell r="DD2012">
            <v>1.3025903180617275</v>
          </cell>
          <cell r="FJ2012">
            <v>42</v>
          </cell>
          <cell r="FK2012">
            <v>0.26300000000000001</v>
          </cell>
          <cell r="FL2012">
            <v>-0.27221547731237089</v>
          </cell>
          <cell r="FO2012">
            <v>1</v>
          </cell>
        </row>
        <row r="2013">
          <cell r="A2013">
            <v>596952</v>
          </cell>
          <cell r="C2013" t="str">
            <v>Hernandez, Jesse</v>
          </cell>
          <cell r="Q2013" t="str">
            <v>S</v>
          </cell>
          <cell r="AJ2013">
            <v>7.0963306643167989</v>
          </cell>
          <cell r="AR2013">
            <v>44.400000000000006</v>
          </cell>
          <cell r="AS2013">
            <v>-0.39994208436473588</v>
          </cell>
          <cell r="AT2013">
            <v>0.79872612426140099</v>
          </cell>
          <cell r="BE2013">
            <v>1.098117614497176</v>
          </cell>
          <cell r="CP2013">
            <v>27.875</v>
          </cell>
          <cell r="CV2013">
            <v>92.1</v>
          </cell>
          <cell r="DA2013">
            <v>0</v>
          </cell>
          <cell r="DD2013">
            <v>0.79091056757287004</v>
          </cell>
          <cell r="FJ2013">
            <v>111</v>
          </cell>
          <cell r="FK2013">
            <v>0.26300000000000001</v>
          </cell>
          <cell r="FL2013">
            <v>0.18738932595428526</v>
          </cell>
          <cell r="FO2013">
            <v>0</v>
          </cell>
        </row>
        <row r="2014">
          <cell r="A2014">
            <v>597113</v>
          </cell>
          <cell r="C2014" t="str">
            <v>Johnson, D.J.</v>
          </cell>
          <cell r="Q2014" t="str">
            <v>R</v>
          </cell>
          <cell r="AJ2014">
            <v>5.9305321085483955</v>
          </cell>
          <cell r="AR2014">
            <v>23.298266831887656</v>
          </cell>
          <cell r="AS2014">
            <v>-0.59896248726725598</v>
          </cell>
          <cell r="AT2014">
            <v>0.64748448315537788</v>
          </cell>
          <cell r="BE2014">
            <v>1.1715988311529384</v>
          </cell>
          <cell r="CP2014">
            <v>26.875</v>
          </cell>
          <cell r="CV2014">
            <v>92.1</v>
          </cell>
          <cell r="DA2014">
            <v>0</v>
          </cell>
          <cell r="DD2014">
            <v>1.099988198319253</v>
          </cell>
          <cell r="FJ2014">
            <v>58.245667079719134</v>
          </cell>
          <cell r="FK2014">
            <v>0.26300000000000001</v>
          </cell>
          <cell r="FL2014">
            <v>0.46322239738672127</v>
          </cell>
          <cell r="FO2014">
            <v>1</v>
          </cell>
        </row>
        <row r="2015">
          <cell r="A2015">
            <v>597411</v>
          </cell>
          <cell r="C2015" t="str">
            <v>Bautista, Juan</v>
          </cell>
          <cell r="Q2015" t="str">
            <v>S</v>
          </cell>
          <cell r="AJ2015">
            <v>8.4939779658858203</v>
          </cell>
          <cell r="AR2015">
            <v>44.400000000000006</v>
          </cell>
          <cell r="AS2015">
            <v>-0.18481998795440835</v>
          </cell>
          <cell r="AT2015">
            <v>0.90976297882035539</v>
          </cell>
          <cell r="BE2015">
            <v>0.68279305522038891</v>
          </cell>
          <cell r="CP2015">
            <v>23.041666666666668</v>
          </cell>
          <cell r="CV2015">
            <v>92.1</v>
          </cell>
          <cell r="DA2015">
            <v>0</v>
          </cell>
          <cell r="DD2015">
            <v>0.90464547197242595</v>
          </cell>
          <cell r="FJ2015">
            <v>111</v>
          </cell>
          <cell r="FK2015">
            <v>0.26300000000000001</v>
          </cell>
          <cell r="FL2015">
            <v>-0.21194185634597859</v>
          </cell>
          <cell r="FO2015">
            <v>0</v>
          </cell>
        </row>
        <row r="2016">
          <cell r="A2016">
            <v>597534</v>
          </cell>
          <cell r="C2016" t="str">
            <v>Demmin, Ryan</v>
          </cell>
          <cell r="Q2016" t="str">
            <v>S</v>
          </cell>
          <cell r="AJ2016">
            <v>5.9628815548609602</v>
          </cell>
          <cell r="AR2016">
            <v>44.400000000000006</v>
          </cell>
          <cell r="AS2016">
            <v>0.482383491501993</v>
          </cell>
          <cell r="AT2016">
            <v>0.96628671175219416</v>
          </cell>
          <cell r="BE2016">
            <v>0.79906604159873496</v>
          </cell>
          <cell r="CP2016">
            <v>28.208333333333332</v>
          </cell>
          <cell r="CV2016">
            <v>92.1</v>
          </cell>
          <cell r="DA2016">
            <v>0</v>
          </cell>
          <cell r="DD2016">
            <v>0.9418655267864372</v>
          </cell>
          <cell r="FJ2016">
            <v>111</v>
          </cell>
          <cell r="FK2016">
            <v>0.26300000000000001</v>
          </cell>
          <cell r="FL2016">
            <v>-0.53056028655671394</v>
          </cell>
          <cell r="FO2016">
            <v>0</v>
          </cell>
        </row>
        <row r="2017">
          <cell r="A2017">
            <v>597715</v>
          </cell>
          <cell r="C2017" t="str">
            <v>Batista, Gean</v>
          </cell>
          <cell r="Q2017" t="str">
            <v>R</v>
          </cell>
          <cell r="AJ2017">
            <v>7.3659857289752537</v>
          </cell>
          <cell r="AR2017">
            <v>16.8</v>
          </cell>
          <cell r="AS2017">
            <v>0.34698879072773947</v>
          </cell>
          <cell r="AT2017">
            <v>0.92284736377673582</v>
          </cell>
          <cell r="BE2017">
            <v>0.90083833295503446</v>
          </cell>
          <cell r="CP2017">
            <v>24.708333333333332</v>
          </cell>
          <cell r="CV2017">
            <v>92.1</v>
          </cell>
          <cell r="DA2017">
            <v>0</v>
          </cell>
          <cell r="DD2017">
            <v>0.99399343548863861</v>
          </cell>
          <cell r="FJ2017">
            <v>42</v>
          </cell>
          <cell r="FK2017">
            <v>0.26300000000000001</v>
          </cell>
          <cell r="FL2017">
            <v>-0.53745808095567527</v>
          </cell>
          <cell r="FO2017">
            <v>0.67686023793591055</v>
          </cell>
        </row>
        <row r="2018">
          <cell r="A2018">
            <v>597772</v>
          </cell>
          <cell r="C2018" t="str">
            <v>Leclerc, Anyelo</v>
          </cell>
          <cell r="Q2018" t="str">
            <v>R</v>
          </cell>
          <cell r="AJ2018">
            <v>5.5441396646522891</v>
          </cell>
          <cell r="AR2018">
            <v>20.31481914819506</v>
          </cell>
          <cell r="AS2018">
            <v>-0.16751553202155323</v>
          </cell>
          <cell r="AT2018">
            <v>0.59693763467985606</v>
          </cell>
          <cell r="BE2018">
            <v>0.44074054047089511</v>
          </cell>
          <cell r="CP2018">
            <v>24.708333333333332</v>
          </cell>
          <cell r="CV2018">
            <v>92.1</v>
          </cell>
          <cell r="DA2018">
            <v>0</v>
          </cell>
          <cell r="DD2018">
            <v>1.0741155408669607</v>
          </cell>
          <cell r="FJ2018">
            <v>50.787047870487648</v>
          </cell>
          <cell r="FK2018">
            <v>0.26300000000000001</v>
          </cell>
          <cell r="FL2018">
            <v>0.5986371506166096</v>
          </cell>
          <cell r="FO2018">
            <v>0.79001207323478795</v>
          </cell>
        </row>
        <row r="2019">
          <cell r="A2019">
            <v>597913</v>
          </cell>
          <cell r="C2019" t="str">
            <v>Ovando, Ariel</v>
          </cell>
          <cell r="Q2019" t="str">
            <v>R</v>
          </cell>
          <cell r="AJ2019">
            <v>6.8827678235586518</v>
          </cell>
          <cell r="AR2019">
            <v>16.8</v>
          </cell>
          <cell r="AS2019">
            <v>-0.97254439881529486</v>
          </cell>
          <cell r="AT2019">
            <v>0.8792379330958956</v>
          </cell>
          <cell r="BE2019">
            <v>0.8412767830952661</v>
          </cell>
          <cell r="CP2019">
            <v>22.791666666666668</v>
          </cell>
          <cell r="CV2019">
            <v>92.1</v>
          </cell>
          <cell r="DA2019">
            <v>0</v>
          </cell>
          <cell r="DD2019">
            <v>1.0764495241458334</v>
          </cell>
          <cell r="FJ2019">
            <v>42</v>
          </cell>
          <cell r="FK2019">
            <v>0.26300000000000001</v>
          </cell>
          <cell r="FL2019">
            <v>0.87575745085863765</v>
          </cell>
          <cell r="FO2019">
            <v>1</v>
          </cell>
        </row>
        <row r="2020">
          <cell r="A2020">
            <v>597955</v>
          </cell>
          <cell r="C2020" t="str">
            <v>Burgos, Cesar</v>
          </cell>
          <cell r="Q2020" t="str">
            <v>R</v>
          </cell>
          <cell r="AJ2020">
            <v>7.567099474326592</v>
          </cell>
          <cell r="AR2020">
            <v>16.8</v>
          </cell>
          <cell r="AS2020">
            <v>-1.1704532731223867</v>
          </cell>
          <cell r="AT2020">
            <v>0.87128304188293937</v>
          </cell>
          <cell r="BE2020">
            <v>0.96884155970881358</v>
          </cell>
          <cell r="CP2020">
            <v>23.291666666666668</v>
          </cell>
          <cell r="CV2020">
            <v>92.1</v>
          </cell>
          <cell r="DA2020">
            <v>0</v>
          </cell>
          <cell r="DD2020">
            <v>0.83473284972669637</v>
          </cell>
          <cell r="FJ2020">
            <v>42</v>
          </cell>
          <cell r="FK2020">
            <v>0.26300000000000001</v>
          </cell>
          <cell r="FL2020">
            <v>1.2251367116795895</v>
          </cell>
          <cell r="FO2020">
            <v>1</v>
          </cell>
        </row>
        <row r="2021">
          <cell r="A2021">
            <v>597972</v>
          </cell>
          <cell r="C2021" t="str">
            <v>Huchingson, Chase</v>
          </cell>
          <cell r="Q2021" t="str">
            <v>R</v>
          </cell>
          <cell r="AJ2021">
            <v>5.3568566632685757</v>
          </cell>
          <cell r="AR2021">
            <v>17.720359758173334</v>
          </cell>
          <cell r="AS2021">
            <v>0.17728966335420812</v>
          </cell>
          <cell r="AT2021">
            <v>0.82547489826007758</v>
          </cell>
          <cell r="BE2021">
            <v>1.4288840874412079</v>
          </cell>
          <cell r="CP2021">
            <v>27.208333333333332</v>
          </cell>
          <cell r="CV2021">
            <v>92.1</v>
          </cell>
          <cell r="DA2021">
            <v>0</v>
          </cell>
          <cell r="DD2021">
            <v>1.1902693832431994</v>
          </cell>
          <cell r="FJ2021">
            <v>44.300899395433333</v>
          </cell>
          <cell r="FK2021">
            <v>0.26300000000000001</v>
          </cell>
          <cell r="FL2021">
            <v>9.2041807617908061E-2</v>
          </cell>
          <cell r="FO2021">
            <v>1</v>
          </cell>
        </row>
        <row r="2022">
          <cell r="A2022">
            <v>598215</v>
          </cell>
          <cell r="C2022" t="str">
            <v>Cardona, Adonys</v>
          </cell>
          <cell r="Q2022" t="str">
            <v>R</v>
          </cell>
          <cell r="AJ2022">
            <v>8.0128917914230868</v>
          </cell>
          <cell r="AR2022">
            <v>16.8</v>
          </cell>
          <cell r="AS2022">
            <v>0.46807850502524984</v>
          </cell>
          <cell r="AT2022">
            <v>0.93576968338320043</v>
          </cell>
          <cell r="BE2022">
            <v>1.1273560680739265</v>
          </cell>
          <cell r="CP2022">
            <v>22.458333333333332</v>
          </cell>
          <cell r="CV2022">
            <v>92.1</v>
          </cell>
          <cell r="DA2022">
            <v>0</v>
          </cell>
          <cell r="DD2022">
            <v>1.2488194279427907</v>
          </cell>
          <cell r="FJ2022">
            <v>42</v>
          </cell>
          <cell r="FK2022">
            <v>0.26300000000000001</v>
          </cell>
          <cell r="FL2022">
            <v>0.16678236574271299</v>
          </cell>
          <cell r="FO2022">
            <v>1</v>
          </cell>
        </row>
        <row r="2023">
          <cell r="A2023">
            <v>598264</v>
          </cell>
          <cell r="C2023" t="str">
            <v>Barnes, Matt</v>
          </cell>
          <cell r="Q2023" t="str">
            <v>R</v>
          </cell>
          <cell r="AJ2023">
            <v>3.8678682130299209</v>
          </cell>
          <cell r="AR2023">
            <v>55.231425290915048</v>
          </cell>
          <cell r="AS2023">
            <v>-0.22767286738789955</v>
          </cell>
          <cell r="AT2023">
            <v>0.51883347121690915</v>
          </cell>
          <cell r="BE2023">
            <v>1.0173516143501413</v>
          </cell>
          <cell r="CP2023">
            <v>26.041666666666668</v>
          </cell>
          <cell r="CV2023">
            <v>95.230719125684899</v>
          </cell>
          <cell r="DA2023">
            <v>1.7959616161616165</v>
          </cell>
          <cell r="DD2023">
            <v>1.1375098122259637</v>
          </cell>
          <cell r="FJ2023">
            <v>58.561601437693241</v>
          </cell>
          <cell r="FK2023">
            <v>0.26300000000000001</v>
          </cell>
          <cell r="FL2023">
            <v>0.22487579164406002</v>
          </cell>
          <cell r="FO2023">
            <v>1</v>
          </cell>
        </row>
        <row r="2024">
          <cell r="A2024">
            <v>598271</v>
          </cell>
          <cell r="C2024" t="str">
            <v>Johnson, Brian</v>
          </cell>
          <cell r="Q2024" t="str">
            <v>S</v>
          </cell>
          <cell r="AJ2024">
            <v>4.6131411191363823</v>
          </cell>
          <cell r="AR2024">
            <v>107.20421116443394</v>
          </cell>
          <cell r="AS2024">
            <v>0.47242711562732614</v>
          </cell>
          <cell r="AT2024">
            <v>0.53766745516657433</v>
          </cell>
          <cell r="BE2024">
            <v>0.92789490449422207</v>
          </cell>
          <cell r="CP2024">
            <v>25.541666666666668</v>
          </cell>
          <cell r="CV2024">
            <v>89.02070202192705</v>
          </cell>
          <cell r="DA2024">
            <v>2.6260606060606061E-2</v>
          </cell>
          <cell r="DD2024">
            <v>1.0648344117918997</v>
          </cell>
          <cell r="FJ2024">
            <v>111</v>
          </cell>
          <cell r="FK2024">
            <v>0.26300000000000001</v>
          </cell>
          <cell r="FL2024">
            <v>-0.20518005041971304</v>
          </cell>
          <cell r="FO2024">
            <v>0</v>
          </cell>
        </row>
        <row r="2025">
          <cell r="A2025">
            <v>598287</v>
          </cell>
          <cell r="C2025" t="str">
            <v>Ramirez, Noe</v>
          </cell>
          <cell r="Q2025" t="str">
            <v>R</v>
          </cell>
          <cell r="AJ2025">
            <v>4.5329743194919763</v>
          </cell>
          <cell r="AR2025">
            <v>21.441804575562269</v>
          </cell>
          <cell r="AS2025">
            <v>4.3388393032524855E-2</v>
          </cell>
          <cell r="AT2025">
            <v>0.45600637006905748</v>
          </cell>
          <cell r="BE2025">
            <v>0.98153199215786191</v>
          </cell>
          <cell r="CP2025">
            <v>26.541666666666668</v>
          </cell>
          <cell r="CV2025">
            <v>88.397691154288324</v>
          </cell>
          <cell r="DA2025">
            <v>0.43636363636363634</v>
          </cell>
          <cell r="DD2025">
            <v>1.1789272176675178</v>
          </cell>
          <cell r="FJ2025">
            <v>53.604511438905668</v>
          </cell>
          <cell r="FK2025">
            <v>0.26300000000000001</v>
          </cell>
          <cell r="FL2025">
            <v>0.4071183267222146</v>
          </cell>
          <cell r="FO2025">
            <v>1</v>
          </cell>
        </row>
        <row r="2026">
          <cell r="A2026">
            <v>598456</v>
          </cell>
          <cell r="C2026" t="str">
            <v>Torres, Jose</v>
          </cell>
          <cell r="Q2026" t="str">
            <v>R</v>
          </cell>
          <cell r="AJ2026">
            <v>9.348075167309986</v>
          </cell>
          <cell r="AR2026">
            <v>16.8</v>
          </cell>
          <cell r="AS2026">
            <v>1.1351012178919242</v>
          </cell>
          <cell r="AT2026">
            <v>0.96533547996694014</v>
          </cell>
          <cell r="BE2026">
            <v>1.1130147302186078</v>
          </cell>
          <cell r="CP2026">
            <v>22.791666666666668</v>
          </cell>
          <cell r="CV2026">
            <v>92.1</v>
          </cell>
          <cell r="DA2026">
            <v>0</v>
          </cell>
          <cell r="DD2026">
            <v>1.2603040360173026</v>
          </cell>
          <cell r="FJ2026">
            <v>42</v>
          </cell>
          <cell r="FK2026">
            <v>0.26300000000000001</v>
          </cell>
          <cell r="FL2026">
            <v>0.20329757974655163</v>
          </cell>
          <cell r="FO2026">
            <v>1</v>
          </cell>
        </row>
        <row r="2027">
          <cell r="A2027">
            <v>598457</v>
          </cell>
          <cell r="C2027" t="str">
            <v>Garcia, Rigoberto</v>
          </cell>
          <cell r="Q2027" t="str">
            <v>S</v>
          </cell>
          <cell r="AJ2027">
            <v>9.7775044362197185</v>
          </cell>
          <cell r="AR2027">
            <v>44.400000000000006</v>
          </cell>
          <cell r="AS2027">
            <v>-1.2464304426944361</v>
          </cell>
          <cell r="AT2027">
            <v>0.93289743422212945</v>
          </cell>
          <cell r="BE2027">
            <v>0.95354474903544362</v>
          </cell>
          <cell r="CP2027">
            <v>22.791666666666668</v>
          </cell>
          <cell r="CV2027">
            <v>92.1</v>
          </cell>
          <cell r="DA2027">
            <v>0</v>
          </cell>
          <cell r="DD2027">
            <v>1.3328583175685913</v>
          </cell>
          <cell r="FJ2027">
            <v>111</v>
          </cell>
          <cell r="FK2027">
            <v>0.26300000000000001</v>
          </cell>
          <cell r="FL2027">
            <v>-0.73289818277632968</v>
          </cell>
          <cell r="FO2027">
            <v>0</v>
          </cell>
        </row>
        <row r="2028">
          <cell r="A2028">
            <v>598458</v>
          </cell>
          <cell r="C2028" t="str">
            <v>Pina, Luis</v>
          </cell>
          <cell r="Q2028" t="str">
            <v>R</v>
          </cell>
          <cell r="AJ2028">
            <v>7.4387818170643287</v>
          </cell>
          <cell r="AR2028">
            <v>16.8</v>
          </cell>
          <cell r="AS2028">
            <v>-0.29547276900259822</v>
          </cell>
          <cell r="AT2028">
            <v>0.85619060468776498</v>
          </cell>
          <cell r="BE2028">
            <v>1.0621344508832704</v>
          </cell>
          <cell r="CP2028">
            <v>22.541666666666668</v>
          </cell>
          <cell r="CV2028">
            <v>92.1</v>
          </cell>
          <cell r="DA2028">
            <v>0</v>
          </cell>
          <cell r="DD2028">
            <v>0.79864151367867431</v>
          </cell>
          <cell r="FJ2028">
            <v>42</v>
          </cell>
          <cell r="FK2028">
            <v>0.26300000000000001</v>
          </cell>
          <cell r="FL2028">
            <v>5.8866833516185026E-2</v>
          </cell>
          <cell r="FO2028">
            <v>1</v>
          </cell>
        </row>
        <row r="2029">
          <cell r="A2029">
            <v>598464</v>
          </cell>
          <cell r="C2029" t="str">
            <v>Henriquez, Christian</v>
          </cell>
          <cell r="Q2029" t="str">
            <v>R</v>
          </cell>
          <cell r="AJ2029">
            <v>7.9771031487915973</v>
          </cell>
          <cell r="AR2029">
            <v>16.8</v>
          </cell>
          <cell r="AS2029">
            <v>-1.7654428943447174</v>
          </cell>
          <cell r="AT2029">
            <v>0.9232704687360419</v>
          </cell>
          <cell r="BE2029">
            <v>0.51736188100806335</v>
          </cell>
          <cell r="CP2029">
            <v>24.041666666666668</v>
          </cell>
          <cell r="CV2029">
            <v>92.1</v>
          </cell>
          <cell r="DA2029">
            <v>0</v>
          </cell>
          <cell r="DD2029">
            <v>0.64632014260390602</v>
          </cell>
          <cell r="FJ2029">
            <v>42</v>
          </cell>
          <cell r="FK2029">
            <v>0.26300000000000001</v>
          </cell>
          <cell r="FL2029">
            <v>0.97323990829831042</v>
          </cell>
          <cell r="FO2029">
            <v>0.7601555657511101</v>
          </cell>
        </row>
        <row r="2030">
          <cell r="A2030">
            <v>598465</v>
          </cell>
          <cell r="C2030" t="str">
            <v>Montero, Yunior</v>
          </cell>
          <cell r="Q2030" t="str">
            <v>R</v>
          </cell>
          <cell r="AJ2030">
            <v>6.5662392404699315</v>
          </cell>
          <cell r="AR2030">
            <v>16.8</v>
          </cell>
          <cell r="AS2030">
            <v>2.1397938955179364E-2</v>
          </cell>
          <cell r="AT2030">
            <v>0.88550624855085491</v>
          </cell>
          <cell r="BE2030">
            <v>1.0705609828279576</v>
          </cell>
          <cell r="CP2030">
            <v>23.375</v>
          </cell>
          <cell r="CV2030">
            <v>92.1</v>
          </cell>
          <cell r="DA2030">
            <v>0</v>
          </cell>
          <cell r="DD2030">
            <v>1.1963758527089929</v>
          </cell>
          <cell r="FJ2030">
            <v>42</v>
          </cell>
          <cell r="FK2030">
            <v>0.26300000000000001</v>
          </cell>
          <cell r="FL2030">
            <v>-0.32532695287558139</v>
          </cell>
          <cell r="FO2030">
            <v>0.62499908462041898</v>
          </cell>
        </row>
        <row r="2031">
          <cell r="A2031">
            <v>598573</v>
          </cell>
          <cell r="C2031" t="str">
            <v>Patterson, Jim</v>
          </cell>
          <cell r="Q2031" t="str">
            <v>R</v>
          </cell>
          <cell r="AJ2031">
            <v>5.0274788223724762</v>
          </cell>
          <cell r="AR2031">
            <v>16.8</v>
          </cell>
          <cell r="AS2031">
            <v>0.52152399196780908</v>
          </cell>
          <cell r="AT2031">
            <v>0.88366717615702295</v>
          </cell>
          <cell r="BE2031">
            <v>0.8128697177656462</v>
          </cell>
          <cell r="CP2031">
            <v>27.375</v>
          </cell>
          <cell r="CV2031">
            <v>92.1</v>
          </cell>
          <cell r="DA2031">
            <v>0</v>
          </cell>
          <cell r="DD2031">
            <v>0.97253311345174387</v>
          </cell>
          <cell r="FJ2031">
            <v>42</v>
          </cell>
          <cell r="FK2031">
            <v>0.26300000000000001</v>
          </cell>
          <cell r="FL2031">
            <v>-0.12646023132520071</v>
          </cell>
          <cell r="FO2031">
            <v>0.67259016398873883</v>
          </cell>
        </row>
        <row r="2032">
          <cell r="A2032">
            <v>598718</v>
          </cell>
          <cell r="C2032" t="str">
            <v>Marin, Terance</v>
          </cell>
          <cell r="Q2032" t="str">
            <v>S</v>
          </cell>
          <cell r="AJ2032">
            <v>5.4511507304583597</v>
          </cell>
          <cell r="AR2032">
            <v>47.416309978107002</v>
          </cell>
          <cell r="AS2032">
            <v>1.7058932434452462E-2</v>
          </cell>
          <cell r="AT2032">
            <v>0.814245810098432</v>
          </cell>
          <cell r="BE2032">
            <v>0.97544953933576906</v>
          </cell>
          <cell r="CP2032">
            <v>26.875</v>
          </cell>
          <cell r="CV2032">
            <v>92.1</v>
          </cell>
          <cell r="DA2032">
            <v>0</v>
          </cell>
          <cell r="DD2032">
            <v>0.78825862802920499</v>
          </cell>
          <cell r="FJ2032">
            <v>118.5407749452675</v>
          </cell>
          <cell r="FK2032">
            <v>0.26300000000000001</v>
          </cell>
          <cell r="FL2032">
            <v>-0.30004537170474294</v>
          </cell>
          <cell r="FO2032">
            <v>0</v>
          </cell>
        </row>
        <row r="2033">
          <cell r="A2033">
            <v>598866</v>
          </cell>
          <cell r="C2033" t="str">
            <v>Sims, Blaine</v>
          </cell>
          <cell r="Q2033" t="str">
            <v>S</v>
          </cell>
          <cell r="AJ2033">
            <v>8.6553767280477523</v>
          </cell>
          <cell r="AR2033">
            <v>44.400000000000006</v>
          </cell>
          <cell r="AS2033">
            <v>-0.4262594470513793</v>
          </cell>
          <cell r="AT2033">
            <v>0.8502857619055082</v>
          </cell>
          <cell r="BE2033">
            <v>0.83646097585764234</v>
          </cell>
          <cell r="CP2033">
            <v>27.291666666666668</v>
          </cell>
          <cell r="CV2033">
            <v>92.1</v>
          </cell>
          <cell r="DA2033">
            <v>0</v>
          </cell>
          <cell r="DD2033">
            <v>1.0382705399395571</v>
          </cell>
          <cell r="FJ2033">
            <v>111</v>
          </cell>
          <cell r="FK2033">
            <v>0.26300000000000001</v>
          </cell>
          <cell r="FL2033">
            <v>-5.476977184515576E-2</v>
          </cell>
          <cell r="FO2033">
            <v>0</v>
          </cell>
        </row>
        <row r="2034">
          <cell r="A2034">
            <v>598899</v>
          </cell>
          <cell r="C2034" t="str">
            <v>Marban, Jorge</v>
          </cell>
          <cell r="Q2034" t="str">
            <v>R</v>
          </cell>
          <cell r="AJ2034">
            <v>6.3611267237345928</v>
          </cell>
          <cell r="AR2034">
            <v>18.872829209629604</v>
          </cell>
          <cell r="AS2034">
            <v>0.92556577676987162</v>
          </cell>
          <cell r="AT2034">
            <v>0.86400934707915433</v>
          </cell>
          <cell r="BE2034">
            <v>0.60541850430041644</v>
          </cell>
          <cell r="CP2034">
            <v>27.541666666666668</v>
          </cell>
          <cell r="CV2034">
            <v>92.1</v>
          </cell>
          <cell r="DA2034">
            <v>0</v>
          </cell>
          <cell r="DD2034">
            <v>1.0154373167989983</v>
          </cell>
          <cell r="FJ2034">
            <v>47.182073024074008</v>
          </cell>
          <cell r="FK2034">
            <v>0.26300000000000001</v>
          </cell>
          <cell r="FL2034">
            <v>1.0925271461253088</v>
          </cell>
          <cell r="FO2034">
            <v>1</v>
          </cell>
        </row>
        <row r="2035">
          <cell r="A2035">
            <v>599093</v>
          </cell>
          <cell r="C2035" t="str">
            <v>Heredia, Luis</v>
          </cell>
          <cell r="Q2035" t="str">
            <v>R</v>
          </cell>
          <cell r="AJ2035">
            <v>6.7339030636933215</v>
          </cell>
          <cell r="AR2035">
            <v>20.32537275550618</v>
          </cell>
          <cell r="AS2035">
            <v>-0.20571277574390653</v>
          </cell>
          <cell r="AT2035">
            <v>0.65393942826291762</v>
          </cell>
          <cell r="BE2035">
            <v>1.3452859931436278</v>
          </cell>
          <cell r="CP2035">
            <v>21.875</v>
          </cell>
          <cell r="CV2035">
            <v>92.1</v>
          </cell>
          <cell r="DA2035">
            <v>0</v>
          </cell>
          <cell r="DD2035">
            <v>0.96423826444135452</v>
          </cell>
          <cell r="FJ2035">
            <v>50.813431888765443</v>
          </cell>
          <cell r="FK2035">
            <v>0.26300000000000001</v>
          </cell>
          <cell r="FL2035">
            <v>0.35918203999144521</v>
          </cell>
          <cell r="FO2035">
            <v>0.59248796523882641</v>
          </cell>
        </row>
        <row r="2036">
          <cell r="A2036">
            <v>599216</v>
          </cell>
          <cell r="C2036" t="str">
            <v>Bryant, Tony</v>
          </cell>
          <cell r="Q2036" t="str">
            <v>R</v>
          </cell>
          <cell r="AJ2036">
            <v>6.5210616207209071</v>
          </cell>
          <cell r="AR2036">
            <v>16.8</v>
          </cell>
          <cell r="AS2036">
            <v>-0.78122984566045683</v>
          </cell>
          <cell r="AT2036">
            <v>0.94003887270522868</v>
          </cell>
          <cell r="BE2036">
            <v>1.5180438133284859</v>
          </cell>
          <cell r="CP2036">
            <v>25.208333333333332</v>
          </cell>
          <cell r="CV2036">
            <v>92.1</v>
          </cell>
          <cell r="DA2036">
            <v>0</v>
          </cell>
          <cell r="DD2036">
            <v>1.0899622385720547</v>
          </cell>
          <cell r="FJ2036">
            <v>42</v>
          </cell>
          <cell r="FK2036">
            <v>0.26300000000000001</v>
          </cell>
          <cell r="FL2036">
            <v>0.36000841979169501</v>
          </cell>
          <cell r="FO2036">
            <v>0.52069299704118643</v>
          </cell>
        </row>
        <row r="2037">
          <cell r="A2037">
            <v>599477</v>
          </cell>
          <cell r="C2037" t="str">
            <v>Zoquiel, Reyson</v>
          </cell>
          <cell r="Q2037" t="str">
            <v>R</v>
          </cell>
          <cell r="AJ2037">
            <v>10.020539874709344</v>
          </cell>
          <cell r="AR2037">
            <v>16.8</v>
          </cell>
          <cell r="AS2037">
            <v>-3.7502111125155259E-2</v>
          </cell>
          <cell r="AT2037">
            <v>0.9572654467642564</v>
          </cell>
          <cell r="BE2037">
            <v>0.91971871010636086</v>
          </cell>
          <cell r="CP2037">
            <v>22.625</v>
          </cell>
          <cell r="CV2037">
            <v>92.1</v>
          </cell>
          <cell r="DA2037">
            <v>0</v>
          </cell>
          <cell r="DD2037">
            <v>1.4677914958865228</v>
          </cell>
          <cell r="FJ2037">
            <v>42</v>
          </cell>
          <cell r="FK2037">
            <v>0.26300000000000001</v>
          </cell>
          <cell r="FL2037">
            <v>-1.86883971276593</v>
          </cell>
          <cell r="FO2037">
            <v>1</v>
          </cell>
        </row>
        <row r="2038">
          <cell r="A2038">
            <v>599480</v>
          </cell>
          <cell r="C2038" t="str">
            <v>Rivas, Jesus</v>
          </cell>
          <cell r="Q2038" t="str">
            <v>R</v>
          </cell>
          <cell r="AJ2038">
            <v>8.3327080214626204</v>
          </cell>
          <cell r="AR2038">
            <v>16.8</v>
          </cell>
          <cell r="AS2038">
            <v>-1.0720516569749901</v>
          </cell>
          <cell r="AT2038">
            <v>0.87191531796198096</v>
          </cell>
          <cell r="BE2038">
            <v>0.93999914590518929</v>
          </cell>
          <cell r="CP2038">
            <v>22.291666666666668</v>
          </cell>
          <cell r="CV2038">
            <v>92.1</v>
          </cell>
          <cell r="DA2038">
            <v>0</v>
          </cell>
          <cell r="DD2038">
            <v>0.75013290753499517</v>
          </cell>
          <cell r="FJ2038">
            <v>42</v>
          </cell>
          <cell r="FK2038">
            <v>0.26300000000000001</v>
          </cell>
          <cell r="FL2038">
            <v>0.76963011820148952</v>
          </cell>
          <cell r="FO2038">
            <v>1</v>
          </cell>
        </row>
        <row r="2039">
          <cell r="A2039">
            <v>599481</v>
          </cell>
          <cell r="C2039" t="str">
            <v>Rodriguez, Helmis</v>
          </cell>
          <cell r="Q2039" t="str">
            <v>S</v>
          </cell>
          <cell r="AJ2039">
            <v>7.2100951655826542</v>
          </cell>
          <cell r="AR2039">
            <v>67.120408853509034</v>
          </cell>
          <cell r="AS2039">
            <v>1.0205364782532582</v>
          </cell>
          <cell r="AT2039">
            <v>0.77303808318576106</v>
          </cell>
          <cell r="BE2039">
            <v>0.90220027752790077</v>
          </cell>
          <cell r="CP2039">
            <v>22.041666666666668</v>
          </cell>
          <cell r="CV2039">
            <v>92.1</v>
          </cell>
          <cell r="DA2039">
            <v>0</v>
          </cell>
          <cell r="DD2039">
            <v>0.90014785361426075</v>
          </cell>
          <cell r="FJ2039">
            <v>167.80102213377256</v>
          </cell>
          <cell r="FK2039">
            <v>0.26300000000000001</v>
          </cell>
          <cell r="FL2039">
            <v>-0.18129883097277602</v>
          </cell>
          <cell r="FO2039">
            <v>0.14119430937364452</v>
          </cell>
        </row>
        <row r="2040">
          <cell r="A2040">
            <v>599683</v>
          </cell>
          <cell r="C2040" t="str">
            <v>Saupold, Warwick</v>
          </cell>
          <cell r="Q2040" t="str">
            <v>S</v>
          </cell>
          <cell r="AJ2040">
            <v>5.573584236772426</v>
          </cell>
          <cell r="AR2040">
            <v>48.58962168143038</v>
          </cell>
          <cell r="AS2040">
            <v>0.3556606682171129</v>
          </cell>
          <cell r="AT2040">
            <v>0.66752881784730045</v>
          </cell>
          <cell r="BE2040">
            <v>0.96077708850099919</v>
          </cell>
          <cell r="CP2040">
            <v>26.458333333333332</v>
          </cell>
          <cell r="CV2040">
            <v>90.795541201614824</v>
          </cell>
          <cell r="DA2040">
            <v>5.8587878787878786E-2</v>
          </cell>
          <cell r="DD2040">
            <v>0.94992742066811575</v>
          </cell>
          <cell r="FJ2040">
            <v>121.47405420357595</v>
          </cell>
          <cell r="FK2040">
            <v>0.26300000000000001</v>
          </cell>
          <cell r="FL2040">
            <v>-0.146392497571942</v>
          </cell>
          <cell r="FO2040">
            <v>0</v>
          </cell>
        </row>
        <row r="2041">
          <cell r="A2041">
            <v>599819</v>
          </cell>
          <cell r="C2041" t="str">
            <v>Werner, Andrew</v>
          </cell>
          <cell r="Q2041" t="str">
            <v>S</v>
          </cell>
          <cell r="AJ2041">
            <v>5.4158002156251266</v>
          </cell>
          <cell r="AR2041">
            <v>44.322296296296301</v>
          </cell>
          <cell r="AS2041">
            <v>-0.94078194737158449</v>
          </cell>
          <cell r="AT2041">
            <v>0.88155544614662351</v>
          </cell>
          <cell r="BE2041">
            <v>1.1743908053287266</v>
          </cell>
          <cell r="CP2041">
            <v>29.375</v>
          </cell>
          <cell r="CV2041">
            <v>93.3</v>
          </cell>
          <cell r="DA2041">
            <v>0.24444242424242424</v>
          </cell>
          <cell r="DD2041">
            <v>0.82554077873657283</v>
          </cell>
          <cell r="FJ2041">
            <v>110.80574074074075</v>
          </cell>
          <cell r="FK2041">
            <v>0.26300000000000001</v>
          </cell>
          <cell r="FL2041">
            <v>-0.56999901359238403</v>
          </cell>
          <cell r="FO2041">
            <v>0</v>
          </cell>
        </row>
        <row r="2042">
          <cell r="A2042">
            <v>599899</v>
          </cell>
          <cell r="C2042" t="str">
            <v>Tateyama, Yoshinori</v>
          </cell>
          <cell r="Q2042" t="str">
            <v>R</v>
          </cell>
          <cell r="AJ2042">
            <v>4.5688406938985153</v>
          </cell>
          <cell r="AR2042">
            <v>15.095282222222222</v>
          </cell>
          <cell r="AS2042">
            <v>-0.86270527065446967</v>
          </cell>
          <cell r="AT2042">
            <v>0.85763462387677192</v>
          </cell>
          <cell r="BE2042">
            <v>0.56387380691129252</v>
          </cell>
          <cell r="CP2042">
            <v>40.541666666666664</v>
          </cell>
          <cell r="CV2042">
            <v>91.6</v>
          </cell>
          <cell r="DA2042">
            <v>1.1090909090909091</v>
          </cell>
          <cell r="DD2042">
            <v>1.1808071937790037</v>
          </cell>
          <cell r="FJ2042">
            <v>37.738205555555552</v>
          </cell>
          <cell r="FK2042">
            <v>0.26300000000000001</v>
          </cell>
          <cell r="FL2042">
            <v>0.57620022880835453</v>
          </cell>
          <cell r="FO2042">
            <v>1</v>
          </cell>
        </row>
        <row r="2043">
          <cell r="A2043">
            <v>599998</v>
          </cell>
          <cell r="C2043" t="str">
            <v>Campos, Leonel</v>
          </cell>
          <cell r="Q2043" t="str">
            <v>R</v>
          </cell>
          <cell r="AJ2043">
            <v>4.5147795363346921</v>
          </cell>
          <cell r="AR2043">
            <v>24.158054108118492</v>
          </cell>
          <cell r="AS2043">
            <v>-0.26483355904085698</v>
          </cell>
          <cell r="AT2043">
            <v>0.52877629449545249</v>
          </cell>
          <cell r="BE2043">
            <v>1.0578543887643708</v>
          </cell>
          <cell r="CP2043">
            <v>28.958333333333332</v>
          </cell>
          <cell r="CV2043">
            <v>91.648121416657361</v>
          </cell>
          <cell r="DA2043">
            <v>0.39394141414141415</v>
          </cell>
          <cell r="DD2043">
            <v>1.3708742703526136</v>
          </cell>
          <cell r="FJ2043">
            <v>60.39513527029623</v>
          </cell>
          <cell r="FK2043">
            <v>0.26300000000000001</v>
          </cell>
          <cell r="FL2043">
            <v>-0.33498527662129063</v>
          </cell>
          <cell r="FO2043">
            <v>1</v>
          </cell>
        </row>
        <row r="2044">
          <cell r="A2044">
            <v>600011</v>
          </cell>
          <cell r="C2044" t="str">
            <v>McGrath, Daniel</v>
          </cell>
          <cell r="Q2044" t="str">
            <v>S</v>
          </cell>
          <cell r="AJ2044">
            <v>5.7141086941329657</v>
          </cell>
          <cell r="AR2044">
            <v>44.400000000000006</v>
          </cell>
          <cell r="AS2044">
            <v>3.2495390017735021E-2</v>
          </cell>
          <cell r="AT2044">
            <v>0.840385569612768</v>
          </cell>
          <cell r="BE2044">
            <v>0.51539995414132322</v>
          </cell>
          <cell r="CP2044">
            <v>21.958333333333332</v>
          </cell>
          <cell r="CV2044">
            <v>92.1</v>
          </cell>
          <cell r="DA2044">
            <v>0</v>
          </cell>
          <cell r="DD2044">
            <v>0.84165150224094532</v>
          </cell>
          <cell r="FJ2044">
            <v>111</v>
          </cell>
          <cell r="FK2044">
            <v>0.26300000000000001</v>
          </cell>
          <cell r="FL2044">
            <v>-0.5409614720455691</v>
          </cell>
          <cell r="FO2044">
            <v>0</v>
          </cell>
        </row>
        <row r="2045">
          <cell r="A2045">
            <v>600288</v>
          </cell>
          <cell r="C2045" t="str">
            <v>Carter, Nate</v>
          </cell>
          <cell r="Q2045" t="str">
            <v>R</v>
          </cell>
          <cell r="AJ2045">
            <v>6.1409144222762571</v>
          </cell>
          <cell r="AR2045">
            <v>16.8</v>
          </cell>
          <cell r="AS2045">
            <v>0.5278911740260761</v>
          </cell>
          <cell r="AT2045">
            <v>0.98772706947054678</v>
          </cell>
          <cell r="BE2045">
            <v>0.918256689225318</v>
          </cell>
          <cell r="CP2045">
            <v>24.875</v>
          </cell>
          <cell r="CV2045">
            <v>92.1</v>
          </cell>
          <cell r="DA2045">
            <v>0</v>
          </cell>
          <cell r="DD2045">
            <v>1.0320204962882842</v>
          </cell>
          <cell r="FJ2045">
            <v>42</v>
          </cell>
          <cell r="FK2045">
            <v>0.26300000000000001</v>
          </cell>
          <cell r="FL2045">
            <v>-1.4324856447841248</v>
          </cell>
          <cell r="FO2045">
            <v>1</v>
          </cell>
        </row>
        <row r="2046">
          <cell r="A2046">
            <v>600355</v>
          </cell>
          <cell r="C2046" t="str">
            <v>Herb, Tyler</v>
          </cell>
          <cell r="Q2046" t="str">
            <v>S</v>
          </cell>
          <cell r="AJ2046">
            <v>6.7376118536153147</v>
          </cell>
          <cell r="AR2046">
            <v>54.472338641316881</v>
          </cell>
          <cell r="AS2046">
            <v>-0.43295776725610824</v>
          </cell>
          <cell r="AT2046">
            <v>0.61792027155747631</v>
          </cell>
          <cell r="BE2046">
            <v>1.1452779038063114</v>
          </cell>
          <cell r="CP2046">
            <v>24.208333333333332</v>
          </cell>
          <cell r="CV2046">
            <v>92.1</v>
          </cell>
          <cell r="DA2046">
            <v>0</v>
          </cell>
          <cell r="DD2046">
            <v>1.0167789543966406</v>
          </cell>
          <cell r="FJ2046">
            <v>136.1808466032922</v>
          </cell>
          <cell r="FK2046">
            <v>0.26300000000000001</v>
          </cell>
          <cell r="FL2046">
            <v>0.40586913300298222</v>
          </cell>
          <cell r="FO2046">
            <v>0</v>
          </cell>
        </row>
        <row r="2047">
          <cell r="A2047">
            <v>600470</v>
          </cell>
          <cell r="C2047" t="str">
            <v>Silvestre, Hector</v>
          </cell>
          <cell r="Q2047" t="str">
            <v>S</v>
          </cell>
          <cell r="AJ2047">
            <v>6.4360852341048833</v>
          </cell>
          <cell r="AR2047">
            <v>44.400000000000006</v>
          </cell>
          <cell r="AS2047">
            <v>0.15751550611932122</v>
          </cell>
          <cell r="AT2047">
            <v>0.90829639435641341</v>
          </cell>
          <cell r="BE2047">
            <v>0.84511366938218346</v>
          </cell>
          <cell r="CP2047">
            <v>23.541666666666668</v>
          </cell>
          <cell r="CV2047">
            <v>92.1</v>
          </cell>
          <cell r="DA2047">
            <v>0</v>
          </cell>
          <cell r="DD2047">
            <v>0.7848431743022336</v>
          </cell>
          <cell r="FJ2047">
            <v>111</v>
          </cell>
          <cell r="FK2047">
            <v>0.26300000000000001</v>
          </cell>
          <cell r="FL2047">
            <v>0.13038200765652971</v>
          </cell>
          <cell r="FO2047">
            <v>0</v>
          </cell>
        </row>
        <row r="2048">
          <cell r="A2048">
            <v>600471</v>
          </cell>
          <cell r="C2048" t="str">
            <v>Martinez, Anderson</v>
          </cell>
          <cell r="Q2048" t="str">
            <v>S</v>
          </cell>
          <cell r="AJ2048">
            <v>7.7453003210551845</v>
          </cell>
          <cell r="AR2048">
            <v>44.400000000000006</v>
          </cell>
          <cell r="AS2048">
            <v>0.12513465237682733</v>
          </cell>
          <cell r="AT2048">
            <v>0.95436682652960214</v>
          </cell>
          <cell r="BE2048">
            <v>1.0448408024446298</v>
          </cell>
          <cell r="CP2048">
            <v>23.375</v>
          </cell>
          <cell r="CV2048">
            <v>92.1</v>
          </cell>
          <cell r="DA2048">
            <v>0</v>
          </cell>
          <cell r="DD2048">
            <v>0.74232303023646207</v>
          </cell>
          <cell r="FJ2048">
            <v>111</v>
          </cell>
          <cell r="FK2048">
            <v>0.26300000000000001</v>
          </cell>
          <cell r="FL2048">
            <v>0.92577170563708977</v>
          </cell>
          <cell r="FO2048">
            <v>0</v>
          </cell>
        </row>
        <row r="2049">
          <cell r="A2049">
            <v>600472</v>
          </cell>
          <cell r="C2049" t="str">
            <v>Mendez, Gilberto</v>
          </cell>
          <cell r="Q2049" t="str">
            <v>R</v>
          </cell>
          <cell r="AJ2049">
            <v>5.71158774493572</v>
          </cell>
          <cell r="AR2049">
            <v>23.938542474246262</v>
          </cell>
          <cell r="AS2049">
            <v>-0.12022344330360371</v>
          </cell>
          <cell r="AT2049">
            <v>0.54788306055749558</v>
          </cell>
          <cell r="BE2049">
            <v>0.7595998023037871</v>
          </cell>
          <cell r="CP2049">
            <v>23.625</v>
          </cell>
          <cell r="CV2049">
            <v>92.1</v>
          </cell>
          <cell r="DA2049">
            <v>0</v>
          </cell>
          <cell r="DD2049">
            <v>1.0117991296320454</v>
          </cell>
          <cell r="FJ2049">
            <v>59.846356185615655</v>
          </cell>
          <cell r="FK2049">
            <v>0.26300000000000001</v>
          </cell>
          <cell r="FL2049">
            <v>0.2424986153360692</v>
          </cell>
          <cell r="FO2049">
            <v>1</v>
          </cell>
        </row>
        <row r="2050">
          <cell r="A2050">
            <v>600526</v>
          </cell>
          <cell r="C2050" t="str">
            <v>Torres, Jose</v>
          </cell>
          <cell r="Q2050" t="str">
            <v>R</v>
          </cell>
          <cell r="AJ2050">
            <v>4.9023020776328696</v>
          </cell>
          <cell r="AR2050">
            <v>25.952819495348152</v>
          </cell>
          <cell r="AS2050">
            <v>0.62360317534030629</v>
          </cell>
          <cell r="AT2050">
            <v>0.78340701326275453</v>
          </cell>
          <cell r="BE2050">
            <v>1.019413121146328</v>
          </cell>
          <cell r="CP2050">
            <v>22.791666666666668</v>
          </cell>
          <cell r="CV2050">
            <v>92.1</v>
          </cell>
          <cell r="DA2050">
            <v>0</v>
          </cell>
          <cell r="DD2050">
            <v>1.0681652547140592</v>
          </cell>
          <cell r="FJ2050">
            <v>64.882048738370372</v>
          </cell>
          <cell r="FK2050">
            <v>0.26300000000000001</v>
          </cell>
          <cell r="FL2050">
            <v>-0.12102577979156032</v>
          </cell>
          <cell r="FO2050">
            <v>1</v>
          </cell>
        </row>
        <row r="2051">
          <cell r="A2051">
            <v>600853</v>
          </cell>
          <cell r="C2051" t="str">
            <v>Adames, Jose</v>
          </cell>
          <cell r="Q2051" t="str">
            <v>R</v>
          </cell>
          <cell r="AJ2051">
            <v>6.7494450233919938</v>
          </cell>
          <cell r="AR2051">
            <v>20.768844338009878</v>
          </cell>
          <cell r="AS2051">
            <v>0.18698170168884234</v>
          </cell>
          <cell r="AT2051">
            <v>0.81095046433901141</v>
          </cell>
          <cell r="BE2051">
            <v>1.0141499506913119</v>
          </cell>
          <cell r="CP2051">
            <v>23.458333333333332</v>
          </cell>
          <cell r="CV2051">
            <v>92.1</v>
          </cell>
          <cell r="DA2051">
            <v>0</v>
          </cell>
          <cell r="DD2051">
            <v>1.1214532469305112</v>
          </cell>
          <cell r="FJ2051">
            <v>51.92211084502469</v>
          </cell>
          <cell r="FK2051">
            <v>0.26300000000000001</v>
          </cell>
          <cell r="FL2051">
            <v>7.9002831229386741E-3</v>
          </cell>
          <cell r="FO2051">
            <v>0.5629821039433518</v>
          </cell>
        </row>
        <row r="2052">
          <cell r="A2052">
            <v>600863</v>
          </cell>
          <cell r="C2052" t="str">
            <v>Blanco, Rolgenis</v>
          </cell>
          <cell r="Q2052" t="str">
            <v>R</v>
          </cell>
          <cell r="AJ2052">
            <v>11.067060003110665</v>
          </cell>
          <cell r="AR2052">
            <v>16.8</v>
          </cell>
          <cell r="AS2052">
            <v>-1.8632779493112057</v>
          </cell>
          <cell r="AT2052">
            <v>0.94375788954833562</v>
          </cell>
          <cell r="BE2052">
            <v>0.86455959835037466</v>
          </cell>
          <cell r="CP2052">
            <v>23.375</v>
          </cell>
          <cell r="CV2052">
            <v>92.1</v>
          </cell>
          <cell r="DA2052">
            <v>0</v>
          </cell>
          <cell r="DD2052">
            <v>1.115389863136645</v>
          </cell>
          <cell r="FJ2052">
            <v>42</v>
          </cell>
          <cell r="FK2052">
            <v>0.26300000000000001</v>
          </cell>
          <cell r="FL2052">
            <v>0.69656273588133466</v>
          </cell>
          <cell r="FO2052">
            <v>1</v>
          </cell>
        </row>
        <row r="2053">
          <cell r="A2053">
            <v>600868</v>
          </cell>
          <cell r="C2053" t="str">
            <v>Caminero, Franly</v>
          </cell>
          <cell r="Q2053" t="str">
            <v>S</v>
          </cell>
          <cell r="AJ2053">
            <v>10.110579758353285</v>
          </cell>
          <cell r="AR2053">
            <v>44.400000000000006</v>
          </cell>
          <cell r="AS2053">
            <v>-3.1722635209742491</v>
          </cell>
          <cell r="AT2053">
            <v>0.94662444018541003</v>
          </cell>
          <cell r="BE2053">
            <v>0.80159547706719181</v>
          </cell>
          <cell r="CP2053">
            <v>23.541666666666668</v>
          </cell>
          <cell r="CV2053">
            <v>92.1</v>
          </cell>
          <cell r="DA2053">
            <v>0</v>
          </cell>
          <cell r="DD2053">
            <v>1.051113476696784</v>
          </cell>
          <cell r="FJ2053">
            <v>111</v>
          </cell>
          <cell r="FK2053">
            <v>0.26300000000000001</v>
          </cell>
          <cell r="FL2053">
            <v>0.19778119043671077</v>
          </cell>
          <cell r="FO2053">
            <v>0.18613136768074978</v>
          </cell>
        </row>
        <row r="2054">
          <cell r="A2054">
            <v>600870</v>
          </cell>
          <cell r="C2054" t="str">
            <v>Canelon, Kevin</v>
          </cell>
          <cell r="Q2054" t="str">
            <v>S</v>
          </cell>
          <cell r="AJ2054">
            <v>6.4298793130388132</v>
          </cell>
          <cell r="AR2054">
            <v>51.326460772016461</v>
          </cell>
          <cell r="AS2054">
            <v>1.7553906353925407E-2</v>
          </cell>
          <cell r="AT2054">
            <v>0.84264369820112506</v>
          </cell>
          <cell r="BE2054">
            <v>0.43048983988534045</v>
          </cell>
          <cell r="CP2054">
            <v>22.458333333333332</v>
          </cell>
          <cell r="CV2054">
            <v>92.1</v>
          </cell>
          <cell r="DA2054">
            <v>0</v>
          </cell>
          <cell r="DD2054">
            <v>0.88225917180417801</v>
          </cell>
          <cell r="FJ2054">
            <v>128.31615193004114</v>
          </cell>
          <cell r="FK2054">
            <v>0.26300000000000001</v>
          </cell>
          <cell r="FL2054">
            <v>-0.22054651330886024</v>
          </cell>
          <cell r="FO2054">
            <v>0</v>
          </cell>
        </row>
        <row r="2055">
          <cell r="A2055">
            <v>600872</v>
          </cell>
          <cell r="C2055" t="str">
            <v>Cano, Joselito</v>
          </cell>
          <cell r="Q2055" t="str">
            <v>R</v>
          </cell>
          <cell r="AJ2055">
            <v>8.0652904156658565</v>
          </cell>
          <cell r="AR2055">
            <v>16.8</v>
          </cell>
          <cell r="AS2055">
            <v>0.23171193161048595</v>
          </cell>
          <cell r="AT2055">
            <v>0.88203570809276921</v>
          </cell>
          <cell r="BE2055">
            <v>1.1028884450545851</v>
          </cell>
          <cell r="CP2055">
            <v>23.791666666666668</v>
          </cell>
          <cell r="CV2055">
            <v>92.1</v>
          </cell>
          <cell r="DA2055">
            <v>0</v>
          </cell>
          <cell r="DD2055">
            <v>1.1593745846711891</v>
          </cell>
          <cell r="FJ2055">
            <v>42</v>
          </cell>
          <cell r="FK2055">
            <v>0.26300000000000001</v>
          </cell>
          <cell r="FL2055">
            <v>0.3337499462337416</v>
          </cell>
          <cell r="FO2055">
            <v>1</v>
          </cell>
        </row>
        <row r="2056">
          <cell r="A2056">
            <v>600881</v>
          </cell>
          <cell r="C2056" t="str">
            <v>Chen, Min-Sih</v>
          </cell>
          <cell r="Q2056" t="str">
            <v>R</v>
          </cell>
          <cell r="AJ2056">
            <v>6.2882193178901638</v>
          </cell>
          <cell r="AR2056">
            <v>16.8</v>
          </cell>
          <cell r="AS2056">
            <v>-0.9515793697595929</v>
          </cell>
          <cell r="AT2056">
            <v>0.8247594096712505</v>
          </cell>
          <cell r="BE2056">
            <v>0.82870919553260181</v>
          </cell>
          <cell r="CP2056">
            <v>26.541666666666668</v>
          </cell>
          <cell r="CV2056">
            <v>92.1</v>
          </cell>
          <cell r="DA2056">
            <v>0</v>
          </cell>
          <cell r="DD2056">
            <v>0.9150652381720098</v>
          </cell>
          <cell r="FJ2056">
            <v>42</v>
          </cell>
          <cell r="FK2056">
            <v>0.26300000000000001</v>
          </cell>
          <cell r="FL2056">
            <v>-8.3988110153685333E-2</v>
          </cell>
          <cell r="FO2056">
            <v>0.57806398063075171</v>
          </cell>
        </row>
        <row r="2057">
          <cell r="A2057">
            <v>600887</v>
          </cell>
          <cell r="C2057" t="str">
            <v>Del Pozo, Miguel</v>
          </cell>
          <cell r="Q2057" t="str">
            <v>R</v>
          </cell>
          <cell r="AJ2057">
            <v>5.5724374942593364</v>
          </cell>
          <cell r="AR2057">
            <v>17.385829117854815</v>
          </cell>
          <cell r="AS2057">
            <v>-0.81967240975374256</v>
          </cell>
          <cell r="AT2057">
            <v>0.68935893399574111</v>
          </cell>
          <cell r="BE2057">
            <v>0.97902945365230964</v>
          </cell>
          <cell r="CP2057">
            <v>23.708333333333332</v>
          </cell>
          <cell r="CV2057">
            <v>92.1</v>
          </cell>
          <cell r="DA2057">
            <v>0</v>
          </cell>
          <cell r="DD2057">
            <v>1.1988024495467982</v>
          </cell>
          <cell r="FJ2057">
            <v>43.464572794637036</v>
          </cell>
          <cell r="FK2057">
            <v>0.26300000000000001</v>
          </cell>
          <cell r="FL2057">
            <v>-0.1165364364346111</v>
          </cell>
          <cell r="FO2057">
            <v>0.90269207236587401</v>
          </cell>
        </row>
        <row r="2058">
          <cell r="A2058">
            <v>600888</v>
          </cell>
          <cell r="C2058" t="str">
            <v>Del Rosario, Mervin</v>
          </cell>
          <cell r="Q2058" t="str">
            <v>R</v>
          </cell>
          <cell r="AJ2058">
            <v>7.9803825583509527</v>
          </cell>
          <cell r="AR2058">
            <v>16.8</v>
          </cell>
          <cell r="AS2058">
            <v>-0.25122764166955919</v>
          </cell>
          <cell r="AT2058">
            <v>0.83367885988092705</v>
          </cell>
          <cell r="BE2058">
            <v>1.008392274739156</v>
          </cell>
          <cell r="CP2058">
            <v>24.291666666666668</v>
          </cell>
          <cell r="CV2058">
            <v>92.1</v>
          </cell>
          <cell r="DA2058">
            <v>0</v>
          </cell>
          <cell r="DD2058">
            <v>0.96002026799696172</v>
          </cell>
          <cell r="FJ2058">
            <v>42</v>
          </cell>
          <cell r="FK2058">
            <v>0.26300000000000001</v>
          </cell>
          <cell r="FL2058">
            <v>-1.3288742841265011</v>
          </cell>
          <cell r="FO2058">
            <v>1</v>
          </cell>
        </row>
        <row r="2059">
          <cell r="A2059">
            <v>600890</v>
          </cell>
          <cell r="C2059" t="str">
            <v>Diaz, Pedro</v>
          </cell>
          <cell r="Q2059" t="str">
            <v>R</v>
          </cell>
          <cell r="AJ2059">
            <v>7.4003814393022598</v>
          </cell>
          <cell r="AR2059">
            <v>16.8</v>
          </cell>
          <cell r="AS2059">
            <v>-0.63360304584922544</v>
          </cell>
          <cell r="AT2059">
            <v>0.81414441481734823</v>
          </cell>
          <cell r="BE2059">
            <v>0.76664498090839506</v>
          </cell>
          <cell r="CP2059">
            <v>23.208333333333332</v>
          </cell>
          <cell r="CV2059">
            <v>92.1</v>
          </cell>
          <cell r="DA2059">
            <v>0</v>
          </cell>
          <cell r="DD2059">
            <v>0.97227415137918882</v>
          </cell>
          <cell r="FJ2059">
            <v>42</v>
          </cell>
          <cell r="FK2059">
            <v>0.26300000000000001</v>
          </cell>
          <cell r="FL2059">
            <v>-0.54377315297408546</v>
          </cell>
          <cell r="FO2059">
            <v>0.77561303440219609</v>
          </cell>
        </row>
        <row r="2060">
          <cell r="A2060">
            <v>600900</v>
          </cell>
          <cell r="C2060" t="str">
            <v>Garcia, Alejandro</v>
          </cell>
          <cell r="Q2060" t="str">
            <v>R</v>
          </cell>
          <cell r="AJ2060">
            <v>6.6234926621610324</v>
          </cell>
          <cell r="AR2060">
            <v>16.8</v>
          </cell>
          <cell r="AS2060">
            <v>0.40581053051349247</v>
          </cell>
          <cell r="AT2060">
            <v>0.94184717948541075</v>
          </cell>
          <cell r="BE2060">
            <v>1.0531503645216642</v>
          </cell>
          <cell r="CP2060">
            <v>21.958333333333332</v>
          </cell>
          <cell r="CV2060">
            <v>92.1</v>
          </cell>
          <cell r="DA2060">
            <v>0</v>
          </cell>
          <cell r="DD2060">
            <v>1.0103473654168147</v>
          </cell>
          <cell r="FJ2060">
            <v>42</v>
          </cell>
          <cell r="FK2060">
            <v>0.26300000000000001</v>
          </cell>
          <cell r="FL2060">
            <v>0.81197547297422334</v>
          </cell>
          <cell r="FO2060">
            <v>1</v>
          </cell>
        </row>
        <row r="2061">
          <cell r="A2061">
            <v>600901</v>
          </cell>
          <cell r="C2061" t="str">
            <v>Garcia, Edwar</v>
          </cell>
          <cell r="Q2061" t="str">
            <v>R</v>
          </cell>
          <cell r="AJ2061">
            <v>7.158410949461226</v>
          </cell>
          <cell r="AR2061">
            <v>16.8</v>
          </cell>
          <cell r="AS2061">
            <v>-0.56499884889496121</v>
          </cell>
          <cell r="AT2061">
            <v>0.80477819360097302</v>
          </cell>
          <cell r="BE2061">
            <v>0.60610950588718593</v>
          </cell>
          <cell r="CP2061">
            <v>22.625</v>
          </cell>
          <cell r="CV2061">
            <v>92.1</v>
          </cell>
          <cell r="DA2061">
            <v>0</v>
          </cell>
          <cell r="DD2061">
            <v>1.0808979070341809</v>
          </cell>
          <cell r="FJ2061">
            <v>42</v>
          </cell>
          <cell r="FK2061">
            <v>0.26300000000000001</v>
          </cell>
          <cell r="FL2061">
            <v>9.5622444190514452E-2</v>
          </cell>
          <cell r="FO2061">
            <v>1</v>
          </cell>
        </row>
        <row r="2062">
          <cell r="A2062">
            <v>600911</v>
          </cell>
          <cell r="C2062" t="str">
            <v>Jacobs, Vijandrick</v>
          </cell>
          <cell r="Q2062" t="str">
            <v>R</v>
          </cell>
          <cell r="AJ2062">
            <v>10.265880043231276</v>
          </cell>
          <cell r="AR2062">
            <v>16.8</v>
          </cell>
          <cell r="AS2062">
            <v>-1.0325454180667555</v>
          </cell>
          <cell r="AT2062">
            <v>0.88393206190110085</v>
          </cell>
          <cell r="BE2062">
            <v>0.82579603951920055</v>
          </cell>
          <cell r="CP2062">
            <v>22.375</v>
          </cell>
          <cell r="CV2062">
            <v>92.1</v>
          </cell>
          <cell r="DA2062">
            <v>0</v>
          </cell>
          <cell r="DD2062">
            <v>1.2108143970969922</v>
          </cell>
          <cell r="FJ2062">
            <v>42</v>
          </cell>
          <cell r="FK2062">
            <v>0.26300000000000001</v>
          </cell>
          <cell r="FL2062">
            <v>-0.34070291257420138</v>
          </cell>
          <cell r="FO2062">
            <v>1</v>
          </cell>
        </row>
        <row r="2063">
          <cell r="A2063">
            <v>600914</v>
          </cell>
          <cell r="C2063" t="str">
            <v>Joaquin, Ulises</v>
          </cell>
          <cell r="Q2063" t="str">
            <v>R</v>
          </cell>
          <cell r="AJ2063">
            <v>5.8115680041518045</v>
          </cell>
          <cell r="AR2063">
            <v>25.457703535703704</v>
          </cell>
          <cell r="AS2063">
            <v>-3.6711584632172174E-2</v>
          </cell>
          <cell r="AT2063">
            <v>0.53320062104129562</v>
          </cell>
          <cell r="BE2063">
            <v>0.71090209881219923</v>
          </cell>
          <cell r="CP2063">
            <v>24.041666666666668</v>
          </cell>
          <cell r="CV2063">
            <v>92.1</v>
          </cell>
          <cell r="DA2063">
            <v>0</v>
          </cell>
          <cell r="DD2063">
            <v>1.007168327429635</v>
          </cell>
          <cell r="FJ2063">
            <v>63.644258839259258</v>
          </cell>
          <cell r="FK2063">
            <v>0.26300000000000001</v>
          </cell>
          <cell r="FL2063">
            <v>0.61304570276961834</v>
          </cell>
          <cell r="FO2063">
            <v>1</v>
          </cell>
        </row>
        <row r="2064">
          <cell r="A2064">
            <v>600915</v>
          </cell>
          <cell r="C2064" t="str">
            <v>Landa, Yorman</v>
          </cell>
          <cell r="Q2064" t="str">
            <v>R</v>
          </cell>
          <cell r="AJ2064">
            <v>5.5579058916043822</v>
          </cell>
          <cell r="AR2064">
            <v>19.138933165333309</v>
          </cell>
          <cell r="AS2064">
            <v>0.11506448363664031</v>
          </cell>
          <cell r="AT2064">
            <v>0.84925037215476218</v>
          </cell>
          <cell r="BE2064">
            <v>1.0031965804769452</v>
          </cell>
          <cell r="CP2064">
            <v>22.041666666666668</v>
          </cell>
          <cell r="CV2064">
            <v>92.1</v>
          </cell>
          <cell r="DA2064">
            <v>0</v>
          </cell>
          <cell r="DD2064">
            <v>1.0588127524264341</v>
          </cell>
          <cell r="FJ2064">
            <v>47.847332913333268</v>
          </cell>
          <cell r="FK2064">
            <v>0.26300000000000001</v>
          </cell>
          <cell r="FL2064">
            <v>0.28353880587961811</v>
          </cell>
          <cell r="FO2064">
            <v>1</v>
          </cell>
        </row>
        <row r="2065">
          <cell r="A2065">
            <v>600917</v>
          </cell>
          <cell r="C2065" t="str">
            <v>Leclerc, Jose</v>
          </cell>
          <cell r="Q2065" t="str">
            <v>R</v>
          </cell>
          <cell r="AJ2065">
            <v>4.6593089909892971</v>
          </cell>
          <cell r="AR2065">
            <v>21.310486738111745</v>
          </cell>
          <cell r="AS2065">
            <v>0.29995181868234566</v>
          </cell>
          <cell r="AT2065">
            <v>0.77895959107564217</v>
          </cell>
          <cell r="BE2065">
            <v>0.4899963019933346</v>
          </cell>
          <cell r="CP2065">
            <v>22.541666666666668</v>
          </cell>
          <cell r="CV2065">
            <v>93.295541201614824</v>
          </cell>
          <cell r="DA2065">
            <v>0.10303232323232323</v>
          </cell>
          <cell r="DD2065">
            <v>1.25055144326833</v>
          </cell>
          <cell r="FJ2065">
            <v>53.276216845279357</v>
          </cell>
          <cell r="FK2065">
            <v>0.26300000000000001</v>
          </cell>
          <cell r="FL2065">
            <v>5.5346753096449534E-2</v>
          </cell>
          <cell r="FO2065">
            <v>0.71712564324549799</v>
          </cell>
        </row>
        <row r="2066">
          <cell r="A2066">
            <v>600920</v>
          </cell>
          <cell r="C2066" t="str">
            <v>Lovera, Yeiker</v>
          </cell>
          <cell r="Q2066" t="str">
            <v>R</v>
          </cell>
          <cell r="AJ2066">
            <v>8.0261744138080555</v>
          </cell>
          <cell r="AR2066">
            <v>16.8</v>
          </cell>
          <cell r="AS2066">
            <v>-2.8251575301333718</v>
          </cell>
          <cell r="AT2066">
            <v>0.96240836825866727</v>
          </cell>
          <cell r="BE2066">
            <v>0.80257621691713532</v>
          </cell>
          <cell r="CP2066">
            <v>23.458333333333332</v>
          </cell>
          <cell r="CV2066">
            <v>92.1</v>
          </cell>
          <cell r="DA2066">
            <v>0</v>
          </cell>
          <cell r="DD2066">
            <v>0.97573820976004411</v>
          </cell>
          <cell r="FJ2066">
            <v>42</v>
          </cell>
          <cell r="FK2066">
            <v>0.26300000000000001</v>
          </cell>
          <cell r="FL2066">
            <v>1.5337222452885442</v>
          </cell>
          <cell r="FO2066">
            <v>1</v>
          </cell>
        </row>
        <row r="2067">
          <cell r="A2067">
            <v>600921</v>
          </cell>
          <cell r="C2067" t="str">
            <v>Machado, Andres</v>
          </cell>
          <cell r="Q2067" t="str">
            <v>S</v>
          </cell>
          <cell r="AJ2067">
            <v>8.125456988595392</v>
          </cell>
          <cell r="AR2067">
            <v>44.400000000000006</v>
          </cell>
          <cell r="AS2067">
            <v>0.10854031161850793</v>
          </cell>
          <cell r="AT2067">
            <v>0.93759006604681527</v>
          </cell>
          <cell r="BE2067">
            <v>0.86759585742946688</v>
          </cell>
          <cell r="CP2067">
            <v>23.208333333333332</v>
          </cell>
          <cell r="CV2067">
            <v>92.1</v>
          </cell>
          <cell r="DA2067">
            <v>0</v>
          </cell>
          <cell r="DD2067">
            <v>1.0131819598890244</v>
          </cell>
          <cell r="FJ2067">
            <v>111</v>
          </cell>
          <cell r="FK2067">
            <v>0.26300000000000001</v>
          </cell>
          <cell r="FL2067">
            <v>0.4131759521856429</v>
          </cell>
          <cell r="FO2067">
            <v>0</v>
          </cell>
        </row>
        <row r="2068">
          <cell r="A2068">
            <v>600922</v>
          </cell>
          <cell r="C2068" t="str">
            <v>Manzanillo, Rafael</v>
          </cell>
          <cell r="Q2068" t="str">
            <v>S</v>
          </cell>
          <cell r="AJ2068">
            <v>9.3421973811536425</v>
          </cell>
          <cell r="AR2068">
            <v>44.400000000000006</v>
          </cell>
          <cell r="AS2068">
            <v>0.15663298210559143</v>
          </cell>
          <cell r="AT2068">
            <v>0.97858676138205758</v>
          </cell>
          <cell r="BE2068">
            <v>0.97487595195447607</v>
          </cell>
          <cell r="CP2068">
            <v>24.708333333333332</v>
          </cell>
          <cell r="CV2068">
            <v>92.1</v>
          </cell>
          <cell r="DA2068">
            <v>0</v>
          </cell>
          <cell r="DD2068">
            <v>1.0576583887416018</v>
          </cell>
          <cell r="FJ2068">
            <v>111</v>
          </cell>
          <cell r="FK2068">
            <v>0.26300000000000001</v>
          </cell>
          <cell r="FL2068">
            <v>-0.75440541723584575</v>
          </cell>
          <cell r="FO2068">
            <v>7.3584900277678944E-2</v>
          </cell>
        </row>
        <row r="2069">
          <cell r="A2069">
            <v>600924</v>
          </cell>
          <cell r="C2069" t="str">
            <v>Marval, Johan</v>
          </cell>
          <cell r="Q2069" t="str">
            <v>R</v>
          </cell>
          <cell r="AJ2069">
            <v>7.2350772872361091</v>
          </cell>
          <cell r="AR2069">
            <v>16.8</v>
          </cell>
          <cell r="AS2069">
            <v>0.15831658804640855</v>
          </cell>
          <cell r="AT2069">
            <v>0.93317976894204679</v>
          </cell>
          <cell r="BE2069">
            <v>0.85507275559111684</v>
          </cell>
          <cell r="CP2069">
            <v>22.625</v>
          </cell>
          <cell r="CV2069">
            <v>92.1</v>
          </cell>
          <cell r="DA2069">
            <v>0</v>
          </cell>
          <cell r="DD2069">
            <v>0.80797913458802628</v>
          </cell>
          <cell r="FJ2069">
            <v>42</v>
          </cell>
          <cell r="FK2069">
            <v>0.26300000000000001</v>
          </cell>
          <cell r="FL2069">
            <v>-0.1701255087645154</v>
          </cell>
          <cell r="FO2069">
            <v>1</v>
          </cell>
        </row>
        <row r="2070">
          <cell r="A2070">
            <v>600925</v>
          </cell>
          <cell r="C2070" t="str">
            <v>Jimenez, Juan</v>
          </cell>
          <cell r="Q2070" t="str">
            <v>S</v>
          </cell>
          <cell r="AJ2070">
            <v>7.4461473942671352</v>
          </cell>
          <cell r="AR2070">
            <v>44.400000000000006</v>
          </cell>
          <cell r="AS2070">
            <v>-0.77014789100063219</v>
          </cell>
          <cell r="AT2070">
            <v>0.80477731773441596</v>
          </cell>
          <cell r="BE2070">
            <v>0.83204881311044887</v>
          </cell>
          <cell r="CP2070">
            <v>22.708333333333332</v>
          </cell>
          <cell r="CV2070">
            <v>92.1</v>
          </cell>
          <cell r="DA2070">
            <v>0</v>
          </cell>
          <cell r="DD2070">
            <v>0.86808269332845378</v>
          </cell>
          <cell r="FJ2070">
            <v>111</v>
          </cell>
          <cell r="FK2070">
            <v>0.26300000000000001</v>
          </cell>
          <cell r="FL2070">
            <v>0.54570365851615144</v>
          </cell>
          <cell r="FO2070">
            <v>0</v>
          </cell>
        </row>
        <row r="2071">
          <cell r="A2071">
            <v>600928</v>
          </cell>
          <cell r="C2071" t="str">
            <v>Mejias, Angel</v>
          </cell>
          <cell r="Q2071" t="str">
            <v>R</v>
          </cell>
          <cell r="AJ2071">
            <v>9.0557379314336792</v>
          </cell>
          <cell r="AR2071">
            <v>16.8</v>
          </cell>
          <cell r="AS2071">
            <v>-1.2307893352954344</v>
          </cell>
          <cell r="AT2071">
            <v>0.89378021107256111</v>
          </cell>
          <cell r="BE2071">
            <v>1.0235652597784148</v>
          </cell>
          <cell r="CP2071">
            <v>22.708333333333332</v>
          </cell>
          <cell r="CV2071">
            <v>92.1</v>
          </cell>
          <cell r="DA2071">
            <v>0</v>
          </cell>
          <cell r="DD2071">
            <v>1.0198423484840518</v>
          </cell>
          <cell r="FJ2071">
            <v>42</v>
          </cell>
          <cell r="FK2071">
            <v>0.26300000000000001</v>
          </cell>
          <cell r="FL2071">
            <v>0.46169739713444635</v>
          </cell>
          <cell r="FO2071">
            <v>1</v>
          </cell>
        </row>
        <row r="2072">
          <cell r="A2072">
            <v>600932</v>
          </cell>
          <cell r="C2072" t="str">
            <v>Mora, Abel</v>
          </cell>
          <cell r="Q2072" t="str">
            <v>R</v>
          </cell>
          <cell r="AJ2072">
            <v>8.5210089109006208</v>
          </cell>
          <cell r="AR2072">
            <v>16.8</v>
          </cell>
          <cell r="AS2072">
            <v>-0.11925471627882353</v>
          </cell>
          <cell r="AT2072">
            <v>0.91884796243795241</v>
          </cell>
          <cell r="BE2072">
            <v>1.0131838698406848</v>
          </cell>
          <cell r="CP2072">
            <v>24.541666666666668</v>
          </cell>
          <cell r="CV2072">
            <v>92.1</v>
          </cell>
          <cell r="DA2072">
            <v>0</v>
          </cell>
          <cell r="DD2072">
            <v>0.99272950795976966</v>
          </cell>
          <cell r="FJ2072">
            <v>42</v>
          </cell>
          <cell r="FK2072">
            <v>0.26300000000000001</v>
          </cell>
          <cell r="FL2072">
            <v>0.57810339686074175</v>
          </cell>
          <cell r="FO2072">
            <v>1</v>
          </cell>
        </row>
        <row r="2073">
          <cell r="A2073">
            <v>600933</v>
          </cell>
          <cell r="C2073" t="str">
            <v>Morel, Luis</v>
          </cell>
          <cell r="Q2073" t="str">
            <v>R</v>
          </cell>
          <cell r="AJ2073">
            <v>9.7479516732226372</v>
          </cell>
          <cell r="AR2073">
            <v>16.8</v>
          </cell>
          <cell r="AS2073">
            <v>6.6878858910390804E-2</v>
          </cell>
          <cell r="AT2073">
            <v>0.96358236204453873</v>
          </cell>
          <cell r="BE2073">
            <v>0.84926277409137207</v>
          </cell>
          <cell r="CP2073">
            <v>22.791666666666668</v>
          </cell>
          <cell r="CV2073">
            <v>92.1</v>
          </cell>
          <cell r="DA2073">
            <v>0</v>
          </cell>
          <cell r="DD2073">
            <v>0.7916696735731733</v>
          </cell>
          <cell r="FJ2073">
            <v>42</v>
          </cell>
          <cell r="FK2073">
            <v>0.26300000000000001</v>
          </cell>
          <cell r="FL2073">
            <v>-1.1049889166871001</v>
          </cell>
          <cell r="FO2073">
            <v>1</v>
          </cell>
        </row>
        <row r="2074">
          <cell r="A2074">
            <v>600934</v>
          </cell>
          <cell r="C2074" t="str">
            <v>Morel, Yomar</v>
          </cell>
          <cell r="Q2074" t="str">
            <v>R</v>
          </cell>
          <cell r="AJ2074">
            <v>6.720082002253454</v>
          </cell>
          <cell r="AR2074">
            <v>16.8</v>
          </cell>
          <cell r="AS2074">
            <v>-0.8704818444458029</v>
          </cell>
          <cell r="AT2074">
            <v>0.89630044761828132</v>
          </cell>
          <cell r="BE2074">
            <v>0.89532587911028427</v>
          </cell>
          <cell r="CP2074">
            <v>22.625</v>
          </cell>
          <cell r="CV2074">
            <v>92.1</v>
          </cell>
          <cell r="DA2074">
            <v>0</v>
          </cell>
          <cell r="DD2074">
            <v>0.76726101939695102</v>
          </cell>
          <cell r="FJ2074">
            <v>42</v>
          </cell>
          <cell r="FK2074">
            <v>0.26300000000000001</v>
          </cell>
          <cell r="FL2074">
            <v>0.83245914237077823</v>
          </cell>
          <cell r="FO2074">
            <v>1</v>
          </cell>
        </row>
        <row r="2075">
          <cell r="A2075">
            <v>600940</v>
          </cell>
          <cell r="C2075" t="str">
            <v>Osorio, Neritzon</v>
          </cell>
          <cell r="Q2075" t="str">
            <v>S</v>
          </cell>
          <cell r="AJ2075">
            <v>9.2127991482944118</v>
          </cell>
          <cell r="AR2075">
            <v>44.400000000000006</v>
          </cell>
          <cell r="AS2075">
            <v>-0.13063440499135254</v>
          </cell>
          <cell r="AT2075">
            <v>0.89823718471618341</v>
          </cell>
          <cell r="BE2075">
            <v>0.63116945387470769</v>
          </cell>
          <cell r="CP2075">
            <v>22.541666666666668</v>
          </cell>
          <cell r="CV2075">
            <v>92.1</v>
          </cell>
          <cell r="DA2075">
            <v>0</v>
          </cell>
          <cell r="DD2075">
            <v>0.95175863809459171</v>
          </cell>
          <cell r="FJ2075">
            <v>111</v>
          </cell>
          <cell r="FK2075">
            <v>0.26300000000000001</v>
          </cell>
          <cell r="FL2075">
            <v>1.3158368011657935E-2</v>
          </cell>
          <cell r="FO2075">
            <v>0.35450380691350369</v>
          </cell>
        </row>
        <row r="2076">
          <cell r="A2076">
            <v>600941</v>
          </cell>
          <cell r="C2076" t="str">
            <v>Padilla, Marcos</v>
          </cell>
          <cell r="Q2076" t="str">
            <v>R</v>
          </cell>
          <cell r="AJ2076">
            <v>10.282163133865708</v>
          </cell>
          <cell r="AR2076">
            <v>16.8</v>
          </cell>
          <cell r="AS2076">
            <v>-3.32357703254138</v>
          </cell>
          <cell r="AT2076">
            <v>0.93896570765927234</v>
          </cell>
          <cell r="BE2076">
            <v>0.87656192304645342</v>
          </cell>
          <cell r="CP2076">
            <v>22.458333333333332</v>
          </cell>
          <cell r="CV2076">
            <v>92.1</v>
          </cell>
          <cell r="DA2076">
            <v>0</v>
          </cell>
          <cell r="DD2076">
            <v>1.2959175562993686</v>
          </cell>
          <cell r="FJ2076">
            <v>42</v>
          </cell>
          <cell r="FK2076">
            <v>0.26300000000000001</v>
          </cell>
          <cell r="FL2076">
            <v>-0.52171966838885275</v>
          </cell>
          <cell r="FO2076">
            <v>1</v>
          </cell>
        </row>
        <row r="2077">
          <cell r="A2077">
            <v>600942</v>
          </cell>
          <cell r="C2077" t="str">
            <v>Palacios, Javier</v>
          </cell>
          <cell r="Q2077" t="str">
            <v>S</v>
          </cell>
          <cell r="AJ2077">
            <v>8.9237979404729728</v>
          </cell>
          <cell r="AR2077">
            <v>44.400000000000006</v>
          </cell>
          <cell r="AS2077">
            <v>0.83151768855527908</v>
          </cell>
          <cell r="AT2077">
            <v>0.85257581312143016</v>
          </cell>
          <cell r="BE2077">
            <v>0.83351970474843018</v>
          </cell>
          <cell r="CP2077">
            <v>22.791666666666668</v>
          </cell>
          <cell r="CV2077">
            <v>92.1</v>
          </cell>
          <cell r="DA2077">
            <v>0</v>
          </cell>
          <cell r="DD2077">
            <v>0.87790894763683558</v>
          </cell>
          <cell r="FJ2077">
            <v>111</v>
          </cell>
          <cell r="FK2077">
            <v>0.26300000000000001</v>
          </cell>
          <cell r="FL2077">
            <v>-0.2637489054504909</v>
          </cell>
          <cell r="FO2077">
            <v>0.37200426867984393</v>
          </cell>
        </row>
        <row r="2078">
          <cell r="A2078">
            <v>600944</v>
          </cell>
          <cell r="C2078" t="str">
            <v>Paulino, David</v>
          </cell>
          <cell r="Q2078" t="str">
            <v>S</v>
          </cell>
          <cell r="AJ2078">
            <v>4.8618147836742258</v>
          </cell>
          <cell r="AR2078">
            <v>77.544201699669699</v>
          </cell>
          <cell r="AS2078">
            <v>0.85079739412820321</v>
          </cell>
          <cell r="AT2078">
            <v>0.89884517777459727</v>
          </cell>
          <cell r="BE2078">
            <v>1.327031938521904</v>
          </cell>
          <cell r="CP2078">
            <v>22.375</v>
          </cell>
          <cell r="CV2078">
            <v>92.1</v>
          </cell>
          <cell r="DA2078">
            <v>0</v>
          </cell>
          <cell r="DD2078">
            <v>1.1807329900027661</v>
          </cell>
          <cell r="FJ2078">
            <v>111</v>
          </cell>
          <cell r="FK2078">
            <v>0.26300000000000001</v>
          </cell>
          <cell r="FL2078">
            <v>-0.11454117330513078</v>
          </cell>
          <cell r="FO2078">
            <v>0</v>
          </cell>
        </row>
        <row r="2079">
          <cell r="A2079">
            <v>600955</v>
          </cell>
          <cell r="C2079" t="str">
            <v>Quintin, Cristian</v>
          </cell>
          <cell r="Q2079" t="str">
            <v>R</v>
          </cell>
          <cell r="AJ2079">
            <v>6.6868161125802406</v>
          </cell>
          <cell r="AR2079">
            <v>18.847802340266668</v>
          </cell>
          <cell r="AS2079">
            <v>-0.46299983045956805</v>
          </cell>
          <cell r="AT2079">
            <v>0.72375681580915496</v>
          </cell>
          <cell r="BE2079">
            <v>1.0334034768662081</v>
          </cell>
          <cell r="CP2079">
            <v>22.541666666666668</v>
          </cell>
          <cell r="CV2079">
            <v>92.1</v>
          </cell>
          <cell r="DA2079">
            <v>0</v>
          </cell>
          <cell r="DD2079">
            <v>0.99015497479765902</v>
          </cell>
          <cell r="FJ2079">
            <v>47.11950585066667</v>
          </cell>
          <cell r="FK2079">
            <v>0.26300000000000001</v>
          </cell>
          <cell r="FL2079">
            <v>0.13882974754246638</v>
          </cell>
          <cell r="FO2079">
            <v>1</v>
          </cell>
        </row>
        <row r="2080">
          <cell r="A2080">
            <v>600962</v>
          </cell>
          <cell r="C2080" t="str">
            <v>Rivas, Frank</v>
          </cell>
          <cell r="Q2080" t="str">
            <v>R</v>
          </cell>
          <cell r="AJ2080">
            <v>5.8245833920522392</v>
          </cell>
          <cell r="AR2080">
            <v>16.8</v>
          </cell>
          <cell r="AS2080">
            <v>-0.2873040631198796</v>
          </cell>
          <cell r="AT2080">
            <v>0.87227484517413156</v>
          </cell>
          <cell r="BE2080">
            <v>0.78536091218072102</v>
          </cell>
          <cell r="CP2080">
            <v>23.958333333333332</v>
          </cell>
          <cell r="CV2080">
            <v>92.1</v>
          </cell>
          <cell r="DA2080">
            <v>0</v>
          </cell>
          <cell r="DD2080">
            <v>1.1155235393952319</v>
          </cell>
          <cell r="FJ2080">
            <v>42</v>
          </cell>
          <cell r="FK2080">
            <v>0.26300000000000001</v>
          </cell>
          <cell r="FL2080">
            <v>-6.6608775318905784E-3</v>
          </cell>
          <cell r="FO2080">
            <v>1</v>
          </cell>
        </row>
        <row r="2081">
          <cell r="A2081">
            <v>600965</v>
          </cell>
          <cell r="C2081" t="str">
            <v>Rodriguez, Ricardo</v>
          </cell>
          <cell r="Q2081" t="str">
            <v>R</v>
          </cell>
          <cell r="AJ2081">
            <v>6.6652095732199044</v>
          </cell>
          <cell r="AR2081">
            <v>16.8</v>
          </cell>
          <cell r="AS2081">
            <v>1.0715876810795784</v>
          </cell>
          <cell r="AT2081">
            <v>0.88546203079706087</v>
          </cell>
          <cell r="BE2081">
            <v>0.90179370700465866</v>
          </cell>
          <cell r="CP2081">
            <v>23.875</v>
          </cell>
          <cell r="CV2081">
            <v>92.1</v>
          </cell>
          <cell r="DA2081">
            <v>0</v>
          </cell>
          <cell r="DD2081">
            <v>1.0247725809323152</v>
          </cell>
          <cell r="FJ2081">
            <v>42</v>
          </cell>
          <cell r="FK2081">
            <v>0.26300000000000001</v>
          </cell>
          <cell r="FL2081">
            <v>0.27513972055104885</v>
          </cell>
          <cell r="FO2081">
            <v>0.58277262184594747</v>
          </cell>
        </row>
        <row r="2082">
          <cell r="A2082">
            <v>600968</v>
          </cell>
          <cell r="C2082" t="str">
            <v>Rosario, Randy</v>
          </cell>
          <cell r="Q2082" t="str">
            <v>S</v>
          </cell>
          <cell r="AJ2082">
            <v>6.4746284734650326</v>
          </cell>
          <cell r="AR2082">
            <v>45.309179656254457</v>
          </cell>
          <cell r="AS2082">
            <v>-0.12417739962831156</v>
          </cell>
          <cell r="AT2082">
            <v>0.76923902264058541</v>
          </cell>
          <cell r="BE2082">
            <v>1.0499406940358238</v>
          </cell>
          <cell r="CP2082">
            <v>22.125</v>
          </cell>
          <cell r="CV2082">
            <v>92.1</v>
          </cell>
          <cell r="DA2082">
            <v>0</v>
          </cell>
          <cell r="DD2082">
            <v>0.86802914050479418</v>
          </cell>
          <cell r="FJ2082">
            <v>113.27294914063614</v>
          </cell>
          <cell r="FK2082">
            <v>0.26300000000000001</v>
          </cell>
          <cell r="FL2082">
            <v>-1.9505109964688933E-2</v>
          </cell>
          <cell r="FO2082">
            <v>0</v>
          </cell>
        </row>
        <row r="2083">
          <cell r="A2083">
            <v>600970</v>
          </cell>
          <cell r="C2083" t="str">
            <v>Santana, Alex</v>
          </cell>
          <cell r="Q2083" t="str">
            <v>R</v>
          </cell>
          <cell r="AJ2083">
            <v>8.609975722266082</v>
          </cell>
          <cell r="AR2083">
            <v>16.8</v>
          </cell>
          <cell r="AS2083">
            <v>8.0640778435154742E-2</v>
          </cell>
          <cell r="AT2083">
            <v>0.88872264153652036</v>
          </cell>
          <cell r="BE2083">
            <v>1.2323525403576219</v>
          </cell>
          <cell r="CP2083">
            <v>22.708333333333332</v>
          </cell>
          <cell r="CV2083">
            <v>92.1</v>
          </cell>
          <cell r="DA2083">
            <v>0</v>
          </cell>
          <cell r="DD2083">
            <v>1.0417663268455031</v>
          </cell>
          <cell r="FJ2083">
            <v>42</v>
          </cell>
          <cell r="FK2083">
            <v>0.26300000000000001</v>
          </cell>
          <cell r="FL2083">
            <v>-0.60716768859509807</v>
          </cell>
          <cell r="FO2083">
            <v>1</v>
          </cell>
        </row>
        <row r="2084">
          <cell r="A2084">
            <v>600983</v>
          </cell>
          <cell r="C2084" t="str">
            <v>Ubiera, Andry</v>
          </cell>
          <cell r="Q2084" t="str">
            <v>S</v>
          </cell>
          <cell r="AJ2084">
            <v>8.8837734246773579</v>
          </cell>
          <cell r="AR2084">
            <v>44.400000000000006</v>
          </cell>
          <cell r="AS2084">
            <v>0.44117825676295153</v>
          </cell>
          <cell r="AT2084">
            <v>0.94132865039150304</v>
          </cell>
          <cell r="BE2084">
            <v>0.57740537446001783</v>
          </cell>
          <cell r="CP2084">
            <v>23.125</v>
          </cell>
          <cell r="CV2084">
            <v>92.1</v>
          </cell>
          <cell r="DA2084">
            <v>0</v>
          </cell>
          <cell r="DD2084">
            <v>1.1625469008598444</v>
          </cell>
          <cell r="FJ2084">
            <v>111</v>
          </cell>
          <cell r="FK2084">
            <v>0.26300000000000001</v>
          </cell>
          <cell r="FL2084">
            <v>-2.5030790547025519E-2</v>
          </cell>
          <cell r="FO2084">
            <v>0</v>
          </cell>
        </row>
        <row r="2085">
          <cell r="A2085">
            <v>600984</v>
          </cell>
          <cell r="C2085" t="str">
            <v>Vargas, Franklyn</v>
          </cell>
          <cell r="Q2085" t="str">
            <v>R</v>
          </cell>
          <cell r="AJ2085">
            <v>10.033538739378564</v>
          </cell>
          <cell r="AR2085">
            <v>16.8</v>
          </cell>
          <cell r="AS2085">
            <v>-0.453544782064496</v>
          </cell>
          <cell r="AT2085">
            <v>0.94505442215726698</v>
          </cell>
          <cell r="BE2085">
            <v>1.0525066310998259</v>
          </cell>
          <cell r="CP2085">
            <v>21.875</v>
          </cell>
          <cell r="CV2085">
            <v>92.1</v>
          </cell>
          <cell r="DA2085">
            <v>0</v>
          </cell>
          <cell r="DD2085">
            <v>1.4817974589529022</v>
          </cell>
          <cell r="FJ2085">
            <v>42</v>
          </cell>
          <cell r="FK2085">
            <v>0.26300000000000001</v>
          </cell>
          <cell r="FL2085">
            <v>-0.53499365854067205</v>
          </cell>
          <cell r="FO2085">
            <v>1</v>
          </cell>
        </row>
        <row r="2086">
          <cell r="A2086">
            <v>600986</v>
          </cell>
          <cell r="C2086" t="str">
            <v>Vieira, Thyago</v>
          </cell>
          <cell r="Q2086" t="str">
            <v>R</v>
          </cell>
          <cell r="AJ2086">
            <v>6.7491052860265208</v>
          </cell>
          <cell r="AR2086">
            <v>17.122414814814817</v>
          </cell>
          <cell r="AS2086">
            <v>0.39651479333642742</v>
          </cell>
          <cell r="AT2086">
            <v>0.86689374028321387</v>
          </cell>
          <cell r="BE2086">
            <v>1.0252230867715728</v>
          </cell>
          <cell r="CP2086">
            <v>23.458333333333332</v>
          </cell>
          <cell r="CV2086">
            <v>92.1</v>
          </cell>
          <cell r="DA2086">
            <v>0</v>
          </cell>
          <cell r="DD2086">
            <v>1.1828303590796641</v>
          </cell>
          <cell r="FJ2086">
            <v>42.806037037037044</v>
          </cell>
          <cell r="FK2086">
            <v>0.26300000000000001</v>
          </cell>
          <cell r="FL2086">
            <v>-0.28268575210539459</v>
          </cell>
          <cell r="FO2086">
            <v>1</v>
          </cell>
        </row>
        <row r="2087">
          <cell r="A2087">
            <v>600989</v>
          </cell>
          <cell r="C2087" t="str">
            <v>Williams, Jose</v>
          </cell>
          <cell r="Q2087" t="str">
            <v>R</v>
          </cell>
          <cell r="AJ2087">
            <v>8.0256442495473692</v>
          </cell>
          <cell r="AR2087">
            <v>16.8</v>
          </cell>
          <cell r="AS2087">
            <v>2.5124343236309117</v>
          </cell>
          <cell r="AT2087">
            <v>0.95030807045773558</v>
          </cell>
          <cell r="BE2087">
            <v>1.0905991091044032</v>
          </cell>
          <cell r="CP2087">
            <v>25.375</v>
          </cell>
          <cell r="CV2087">
            <v>92.1</v>
          </cell>
          <cell r="DA2087">
            <v>0</v>
          </cell>
          <cell r="DD2087">
            <v>0.90514152307725215</v>
          </cell>
          <cell r="FJ2087">
            <v>42</v>
          </cell>
          <cell r="FK2087">
            <v>0.26300000000000001</v>
          </cell>
          <cell r="FL2087">
            <v>0.25556620832049942</v>
          </cell>
          <cell r="FO2087">
            <v>1</v>
          </cell>
        </row>
        <row r="2088">
          <cell r="A2088">
            <v>601700</v>
          </cell>
          <cell r="C2088" t="str">
            <v>Dawe, Dayton</v>
          </cell>
          <cell r="Q2088" t="str">
            <v>R</v>
          </cell>
          <cell r="AJ2088">
            <v>8.2865184846564794</v>
          </cell>
          <cell r="AR2088">
            <v>16.8</v>
          </cell>
          <cell r="AS2088">
            <v>-2.2034393199850455</v>
          </cell>
          <cell r="AT2088">
            <v>0.91415329298259118</v>
          </cell>
          <cell r="BE2088">
            <v>1.2737149290753544</v>
          </cell>
          <cell r="CP2088">
            <v>22.208333333333332</v>
          </cell>
          <cell r="CV2088">
            <v>92.1</v>
          </cell>
          <cell r="DA2088">
            <v>0</v>
          </cell>
          <cell r="DD2088">
            <v>1.1827706340625264</v>
          </cell>
          <cell r="FJ2088">
            <v>42</v>
          </cell>
          <cell r="FK2088">
            <v>0.26300000000000001</v>
          </cell>
          <cell r="FL2088">
            <v>-0.72321829390608916</v>
          </cell>
          <cell r="FO2088">
            <v>1</v>
          </cell>
        </row>
        <row r="2089">
          <cell r="A2089">
            <v>601701</v>
          </cell>
          <cell r="C2089" t="str">
            <v>Elias, Ethan</v>
          </cell>
          <cell r="Q2089" t="str">
            <v>S</v>
          </cell>
          <cell r="AJ2089">
            <v>6.9451827482813266</v>
          </cell>
          <cell r="AR2089">
            <v>44.400000000000006</v>
          </cell>
          <cell r="AS2089">
            <v>-4.1462121073179037E-2</v>
          </cell>
          <cell r="AT2089">
            <v>0.74150644245022046</v>
          </cell>
          <cell r="BE2089">
            <v>1.2704948966778795</v>
          </cell>
          <cell r="CP2089">
            <v>23.208333333333332</v>
          </cell>
          <cell r="CV2089">
            <v>92.1</v>
          </cell>
          <cell r="DA2089">
            <v>0</v>
          </cell>
          <cell r="DD2089">
            <v>0.93446953480858519</v>
          </cell>
          <cell r="FJ2089">
            <v>111</v>
          </cell>
          <cell r="FK2089">
            <v>0.26300000000000001</v>
          </cell>
          <cell r="FL2089">
            <v>0.34189234130645768</v>
          </cell>
          <cell r="FO2089">
            <v>0</v>
          </cell>
        </row>
        <row r="2090">
          <cell r="A2090">
            <v>601713</v>
          </cell>
          <cell r="C2090" t="str">
            <v>Pivetta, Nick</v>
          </cell>
          <cell r="Q2090" t="str">
            <v>S</v>
          </cell>
          <cell r="AJ2090">
            <v>5.6859952315946112</v>
          </cell>
          <cell r="AR2090">
            <v>57.407631635029276</v>
          </cell>
          <cell r="AS2090">
            <v>8.3487374997429156E-2</v>
          </cell>
          <cell r="AT2090">
            <v>0.7852251850444889</v>
          </cell>
          <cell r="BE2090">
            <v>1.2915865642009219</v>
          </cell>
          <cell r="CP2090">
            <v>23.375</v>
          </cell>
          <cell r="CV2090">
            <v>92.1</v>
          </cell>
          <cell r="DA2090">
            <v>0</v>
          </cell>
          <cell r="DD2090">
            <v>1.0356113519349273</v>
          </cell>
          <cell r="FJ2090">
            <v>143.51907908757318</v>
          </cell>
          <cell r="FK2090">
            <v>0.26300000000000001</v>
          </cell>
          <cell r="FL2090">
            <v>0.27266406928310588</v>
          </cell>
          <cell r="FO2090">
            <v>0</v>
          </cell>
        </row>
        <row r="2091">
          <cell r="A2091">
            <v>601715</v>
          </cell>
          <cell r="C2091" t="str">
            <v>Robson, Tom</v>
          </cell>
          <cell r="Q2091" t="str">
            <v>S</v>
          </cell>
          <cell r="AJ2091">
            <v>8.6235055502486304</v>
          </cell>
          <cell r="AR2091">
            <v>44.400000000000006</v>
          </cell>
          <cell r="AS2091">
            <v>-1.3498771866058925</v>
          </cell>
          <cell r="AT2091">
            <v>0.77414962325904324</v>
          </cell>
          <cell r="BE2091">
            <v>1.3048531749088175</v>
          </cell>
          <cell r="CP2091">
            <v>23.041666666666668</v>
          </cell>
          <cell r="CV2091">
            <v>92.1</v>
          </cell>
          <cell r="DA2091">
            <v>0</v>
          </cell>
          <cell r="DD2091">
            <v>0.96104395342316851</v>
          </cell>
          <cell r="FJ2091">
            <v>111</v>
          </cell>
          <cell r="FK2091">
            <v>0.26300000000000001</v>
          </cell>
          <cell r="FL2091">
            <v>0.11469563790764699</v>
          </cell>
          <cell r="FO2091">
            <v>0.22530365664329977</v>
          </cell>
        </row>
        <row r="2092">
          <cell r="A2092">
            <v>601720</v>
          </cell>
          <cell r="C2092" t="str">
            <v>Seifrit, Logan</v>
          </cell>
          <cell r="Q2092" t="str">
            <v>R</v>
          </cell>
          <cell r="AJ2092">
            <v>9.3636768487562776</v>
          </cell>
          <cell r="AR2092">
            <v>16.8</v>
          </cell>
          <cell r="AS2092">
            <v>-0.91389787717699367</v>
          </cell>
          <cell r="AT2092">
            <v>0.91162622480834865</v>
          </cell>
          <cell r="BE2092">
            <v>1.1113497036282125</v>
          </cell>
          <cell r="CP2092">
            <v>21.875</v>
          </cell>
          <cell r="CV2092">
            <v>92.1</v>
          </cell>
          <cell r="DA2092">
            <v>0</v>
          </cell>
          <cell r="DD2092">
            <v>1.0717061527402756</v>
          </cell>
          <cell r="FJ2092">
            <v>42</v>
          </cell>
          <cell r="FK2092">
            <v>0.26300000000000001</v>
          </cell>
          <cell r="FL2092">
            <v>-1.1853833968273142</v>
          </cell>
          <cell r="FO2092">
            <v>0.9174195827751106</v>
          </cell>
        </row>
        <row r="2093">
          <cell r="A2093">
            <v>601973</v>
          </cell>
          <cell r="C2093" t="str">
            <v>Reyes, Genison</v>
          </cell>
          <cell r="Q2093" t="str">
            <v>R</v>
          </cell>
          <cell r="AJ2093">
            <v>6.6774193262009991</v>
          </cell>
          <cell r="AR2093">
            <v>20.647268922933335</v>
          </cell>
          <cell r="AS2093">
            <v>-0.59815740613743085</v>
          </cell>
          <cell r="AT2093">
            <v>0.56366835794659442</v>
          </cell>
          <cell r="BE2093">
            <v>1.089075959214614</v>
          </cell>
          <cell r="CP2093">
            <v>24.791666666666668</v>
          </cell>
          <cell r="CV2093">
            <v>92.1</v>
          </cell>
          <cell r="DA2093">
            <v>0</v>
          </cell>
          <cell r="DD2093">
            <v>1.07469899767539</v>
          </cell>
          <cell r="FJ2093">
            <v>51.618172307333339</v>
          </cell>
          <cell r="FK2093">
            <v>0.26300000000000001</v>
          </cell>
          <cell r="FL2093">
            <v>-7.6653758672785594E-2</v>
          </cell>
          <cell r="FO2093">
            <v>1</v>
          </cell>
        </row>
        <row r="2094">
          <cell r="A2094">
            <v>601985</v>
          </cell>
          <cell r="C2094" t="str">
            <v>Olacio, Jefferson</v>
          </cell>
          <cell r="Q2094" t="str">
            <v>R</v>
          </cell>
          <cell r="AJ2094">
            <v>5.9769043204105206</v>
          </cell>
          <cell r="AR2094">
            <v>16.8</v>
          </cell>
          <cell r="AS2094">
            <v>-0.70361770651958355</v>
          </cell>
          <cell r="AT2094">
            <v>0.723616092793405</v>
          </cell>
          <cell r="BE2094">
            <v>1.3580288375693037</v>
          </cell>
          <cell r="CP2094">
            <v>22.458333333333332</v>
          </cell>
          <cell r="CV2094">
            <v>92.1</v>
          </cell>
          <cell r="DA2094">
            <v>0</v>
          </cell>
          <cell r="DD2094">
            <v>1.1017881460365637</v>
          </cell>
          <cell r="FJ2094">
            <v>42</v>
          </cell>
          <cell r="FK2094">
            <v>0.26300000000000001</v>
          </cell>
          <cell r="FL2094">
            <v>-0.76718739623347776</v>
          </cell>
          <cell r="FO2094">
            <v>0.89305012117614102</v>
          </cell>
        </row>
        <row r="2095">
          <cell r="A2095">
            <v>602083</v>
          </cell>
          <cell r="C2095" t="str">
            <v>Almonte, Miguel</v>
          </cell>
          <cell r="Q2095" t="str">
            <v>S</v>
          </cell>
          <cell r="AJ2095">
            <v>5.4820561503759615</v>
          </cell>
          <cell r="AR2095">
            <v>44.884290047091923</v>
          </cell>
          <cell r="AS2095">
            <v>-0.50053624311169675</v>
          </cell>
          <cell r="AT2095">
            <v>0.60864636801198468</v>
          </cell>
          <cell r="BE2095">
            <v>0.88269980713048679</v>
          </cell>
          <cell r="CP2095">
            <v>23.208333333333332</v>
          </cell>
          <cell r="CV2095">
            <v>95.133165670761059</v>
          </cell>
          <cell r="DA2095">
            <v>5.2527272727272728E-2</v>
          </cell>
          <cell r="DD2095">
            <v>1.0863024613237484</v>
          </cell>
          <cell r="FJ2095">
            <v>112.21072511772979</v>
          </cell>
          <cell r="FK2095">
            <v>0.26300000000000001</v>
          </cell>
          <cell r="FL2095">
            <v>-7.2756793487074686E-2</v>
          </cell>
          <cell r="FO2095">
            <v>0</v>
          </cell>
        </row>
        <row r="2096">
          <cell r="A2096">
            <v>602101</v>
          </cell>
          <cell r="C2096" t="str">
            <v>Armenta, Oscar</v>
          </cell>
          <cell r="Q2096" t="str">
            <v>S</v>
          </cell>
          <cell r="AJ2096">
            <v>7.9348475133290135</v>
          </cell>
          <cell r="AR2096">
            <v>44.400000000000006</v>
          </cell>
          <cell r="AS2096">
            <v>-0.23859530971158124</v>
          </cell>
          <cell r="AT2096">
            <v>0.89603058393420221</v>
          </cell>
          <cell r="BE2096">
            <v>0.56183613273548505</v>
          </cell>
          <cell r="CP2096">
            <v>22.708333333333332</v>
          </cell>
          <cell r="CV2096">
            <v>92.1</v>
          </cell>
          <cell r="DA2096">
            <v>0</v>
          </cell>
          <cell r="DD2096">
            <v>0.96602232912666608</v>
          </cell>
          <cell r="FJ2096">
            <v>111</v>
          </cell>
          <cell r="FK2096">
            <v>0.26300000000000001</v>
          </cell>
          <cell r="FL2096">
            <v>-0.11222738480059588</v>
          </cell>
          <cell r="FO2096">
            <v>0</v>
          </cell>
        </row>
        <row r="2097">
          <cell r="A2097">
            <v>602105</v>
          </cell>
          <cell r="C2097" t="str">
            <v>Liriano, Elvin</v>
          </cell>
          <cell r="Q2097" t="str">
            <v>R</v>
          </cell>
          <cell r="AJ2097">
            <v>6.4234131324461483</v>
          </cell>
          <cell r="AR2097">
            <v>17.901367710799974</v>
          </cell>
          <cell r="AS2097">
            <v>0.8932945787849631</v>
          </cell>
          <cell r="AT2097">
            <v>0.84349842695541144</v>
          </cell>
          <cell r="BE2097">
            <v>0.77823380952646426</v>
          </cell>
          <cell r="CP2097">
            <v>23.708333333333332</v>
          </cell>
          <cell r="CV2097">
            <v>92.1</v>
          </cell>
          <cell r="DA2097">
            <v>0</v>
          </cell>
          <cell r="DD2097">
            <v>1.1666345980168022</v>
          </cell>
          <cell r="FJ2097">
            <v>44.753419276999935</v>
          </cell>
          <cell r="FK2097">
            <v>0.26300000000000001</v>
          </cell>
          <cell r="FL2097">
            <v>-0.15035962217553064</v>
          </cell>
          <cell r="FO2097">
            <v>1</v>
          </cell>
        </row>
        <row r="2098">
          <cell r="A2098">
            <v>602107</v>
          </cell>
          <cell r="C2098" t="str">
            <v>Peguero, Pedro</v>
          </cell>
          <cell r="Q2098" t="str">
            <v>S</v>
          </cell>
          <cell r="AJ2098">
            <v>13.667725310461904</v>
          </cell>
          <cell r="AR2098">
            <v>44.400000000000006</v>
          </cell>
          <cell r="AS2098">
            <v>0.69999234084632445</v>
          </cell>
          <cell r="AT2098">
            <v>0.96966346650543944</v>
          </cell>
          <cell r="BE2098">
            <v>1.5041337744322518</v>
          </cell>
          <cell r="CP2098">
            <v>22.875</v>
          </cell>
          <cell r="CV2098">
            <v>92.1</v>
          </cell>
          <cell r="DA2098">
            <v>0</v>
          </cell>
          <cell r="DD2098">
            <v>1.8344196910808113</v>
          </cell>
          <cell r="FJ2098">
            <v>111</v>
          </cell>
          <cell r="FK2098">
            <v>0.26300000000000001</v>
          </cell>
          <cell r="FL2098">
            <v>0.47854133025602708</v>
          </cell>
          <cell r="FO2098">
            <v>0.11875000386718748</v>
          </cell>
        </row>
        <row r="2099">
          <cell r="A2099">
            <v>602110</v>
          </cell>
          <cell r="C2099" t="str">
            <v>Ramos, Felix</v>
          </cell>
          <cell r="Q2099" t="str">
            <v>R</v>
          </cell>
          <cell r="AJ2099">
            <v>8.6159604209404126</v>
          </cell>
          <cell r="AR2099">
            <v>16.8</v>
          </cell>
          <cell r="AS2099">
            <v>-1.3542304398194343</v>
          </cell>
          <cell r="AT2099">
            <v>0.89675368618727103</v>
          </cell>
          <cell r="BE2099">
            <v>0.84883326300847739</v>
          </cell>
          <cell r="CP2099">
            <v>22.541666666666668</v>
          </cell>
          <cell r="CV2099">
            <v>92.1</v>
          </cell>
          <cell r="DA2099">
            <v>0</v>
          </cell>
          <cell r="DD2099">
            <v>1.0011029746124456</v>
          </cell>
          <cell r="FJ2099">
            <v>42</v>
          </cell>
          <cell r="FK2099">
            <v>0.26300000000000001</v>
          </cell>
          <cell r="FL2099">
            <v>-0.3590255870954035</v>
          </cell>
          <cell r="FO2099">
            <v>0.85190215207910125</v>
          </cell>
        </row>
        <row r="2100">
          <cell r="A2100">
            <v>602120</v>
          </cell>
          <cell r="C2100" t="str">
            <v>Pena, Arturo</v>
          </cell>
          <cell r="Q2100" t="str">
            <v>S</v>
          </cell>
          <cell r="AJ2100">
            <v>8.4687214379054669</v>
          </cell>
          <cell r="AR2100">
            <v>44.400000000000006</v>
          </cell>
          <cell r="AS2100">
            <v>4.521459757262411E-2</v>
          </cell>
          <cell r="AT2100">
            <v>0.94691138608274661</v>
          </cell>
          <cell r="BE2100">
            <v>0.98570279467376509</v>
          </cell>
          <cell r="CP2100">
            <v>22.125</v>
          </cell>
          <cell r="CV2100">
            <v>92.1</v>
          </cell>
          <cell r="DA2100">
            <v>0</v>
          </cell>
          <cell r="DD2100">
            <v>1.0973901644075976</v>
          </cell>
          <cell r="FJ2100">
            <v>111</v>
          </cell>
          <cell r="FK2100">
            <v>0.26300000000000001</v>
          </cell>
          <cell r="FL2100">
            <v>0.65085601439456764</v>
          </cell>
          <cell r="FO2100">
            <v>5.072463067982913E-2</v>
          </cell>
        </row>
        <row r="2101">
          <cell r="A2101">
            <v>602131</v>
          </cell>
          <cell r="C2101" t="str">
            <v>Aybar, Manuel</v>
          </cell>
          <cell r="Q2101" t="str">
            <v>R</v>
          </cell>
          <cell r="AJ2101">
            <v>7.3729113376186568</v>
          </cell>
          <cell r="AR2101">
            <v>20.319818922562963</v>
          </cell>
          <cell r="AS2101">
            <v>0.23412009798856856</v>
          </cell>
          <cell r="AT2101">
            <v>0.89031749948431149</v>
          </cell>
          <cell r="BE2101">
            <v>0.87341726783337315</v>
          </cell>
          <cell r="CP2101">
            <v>23.458333333333332</v>
          </cell>
          <cell r="CV2101">
            <v>92.1</v>
          </cell>
          <cell r="DA2101">
            <v>0</v>
          </cell>
          <cell r="DD2101">
            <v>1.3838078705607399</v>
          </cell>
          <cell r="FJ2101">
            <v>50.799547306407405</v>
          </cell>
          <cell r="FK2101">
            <v>0.26300000000000001</v>
          </cell>
          <cell r="FL2101">
            <v>0.36637748879758869</v>
          </cell>
          <cell r="FO2101">
            <v>1</v>
          </cell>
        </row>
        <row r="2102">
          <cell r="A2102">
            <v>602132</v>
          </cell>
          <cell r="C2102" t="str">
            <v>Cazorla, Kevin</v>
          </cell>
          <cell r="Q2102" t="str">
            <v>S</v>
          </cell>
          <cell r="AJ2102">
            <v>8.5259563449393028</v>
          </cell>
          <cell r="AR2102">
            <v>44.400000000000006</v>
          </cell>
          <cell r="AS2102">
            <v>0.76317756411861293</v>
          </cell>
          <cell r="AT2102">
            <v>0.97109133724504526</v>
          </cell>
          <cell r="BE2102">
            <v>0.89273172147973878</v>
          </cell>
          <cell r="CP2102">
            <v>22.708333333333332</v>
          </cell>
          <cell r="CV2102">
            <v>92.1</v>
          </cell>
          <cell r="DA2102">
            <v>0</v>
          </cell>
          <cell r="DD2102">
            <v>0.80177793798207875</v>
          </cell>
          <cell r="FJ2102">
            <v>111</v>
          </cell>
          <cell r="FK2102">
            <v>0.26300000000000001</v>
          </cell>
          <cell r="FL2102">
            <v>0.10683974697364196</v>
          </cell>
          <cell r="FO2102">
            <v>0</v>
          </cell>
        </row>
        <row r="2103">
          <cell r="A2103">
            <v>602513</v>
          </cell>
          <cell r="C2103" t="str">
            <v>Sanudo, Gonzalo</v>
          </cell>
          <cell r="Q2103" t="str">
            <v>R</v>
          </cell>
          <cell r="AJ2103">
            <v>5.6497764696186632</v>
          </cell>
          <cell r="AR2103">
            <v>16.8</v>
          </cell>
          <cell r="AS2103">
            <v>0.23771214450719938</v>
          </cell>
          <cell r="AT2103">
            <v>0.86828752860102443</v>
          </cell>
          <cell r="BE2103">
            <v>0.96039293872998566</v>
          </cell>
          <cell r="CP2103">
            <v>24.458333333333332</v>
          </cell>
          <cell r="CV2103">
            <v>92.1</v>
          </cell>
          <cell r="DA2103">
            <v>0</v>
          </cell>
          <cell r="DD2103">
            <v>1.000209678628363</v>
          </cell>
          <cell r="FJ2103">
            <v>42</v>
          </cell>
          <cell r="FK2103">
            <v>0.26300000000000001</v>
          </cell>
          <cell r="FL2103">
            <v>3.3797633741585072E-2</v>
          </cell>
          <cell r="FO2103">
            <v>1</v>
          </cell>
        </row>
        <row r="2104">
          <cell r="A2104">
            <v>602515</v>
          </cell>
          <cell r="C2104" t="str">
            <v>Pardo, Lawrence</v>
          </cell>
          <cell r="Q2104" t="str">
            <v>R</v>
          </cell>
          <cell r="AJ2104">
            <v>8.3370186180175381</v>
          </cell>
          <cell r="AR2104">
            <v>16.8</v>
          </cell>
          <cell r="AS2104">
            <v>1.7862818505492528</v>
          </cell>
          <cell r="AT2104">
            <v>0.95132021633387109</v>
          </cell>
          <cell r="BE2104">
            <v>0.63627234378365338</v>
          </cell>
          <cell r="CP2104">
            <v>24.708333333333332</v>
          </cell>
          <cell r="CV2104">
            <v>92.1</v>
          </cell>
          <cell r="DA2104">
            <v>0</v>
          </cell>
          <cell r="DD2104">
            <v>1.155037981128314</v>
          </cell>
          <cell r="FJ2104">
            <v>42</v>
          </cell>
          <cell r="FK2104">
            <v>0.26300000000000001</v>
          </cell>
          <cell r="FL2104">
            <v>9.7455281836021743E-2</v>
          </cell>
          <cell r="FO2104">
            <v>1</v>
          </cell>
        </row>
        <row r="2105">
          <cell r="A2105">
            <v>602714</v>
          </cell>
          <cell r="C2105" t="str">
            <v>Rosario, Jose</v>
          </cell>
          <cell r="Q2105" t="str">
            <v>S</v>
          </cell>
          <cell r="AJ2105">
            <v>8.2404544044696895</v>
          </cell>
          <cell r="AR2105">
            <v>44.400000000000006</v>
          </cell>
          <cell r="AS2105">
            <v>-0.63668069159026008</v>
          </cell>
          <cell r="AT2105">
            <v>0.86710378584820913</v>
          </cell>
          <cell r="BE2105">
            <v>0.96567306746238191</v>
          </cell>
          <cell r="CP2105">
            <v>22.375</v>
          </cell>
          <cell r="CV2105">
            <v>92.1</v>
          </cell>
          <cell r="DA2105">
            <v>0</v>
          </cell>
          <cell r="DD2105">
            <v>0.88479909328566453</v>
          </cell>
          <cell r="FJ2105">
            <v>111</v>
          </cell>
          <cell r="FK2105">
            <v>0.26300000000000001</v>
          </cell>
          <cell r="FL2105">
            <v>-0.20045796342667471</v>
          </cell>
          <cell r="FO2105">
            <v>0</v>
          </cell>
        </row>
        <row r="2106">
          <cell r="A2106">
            <v>602715</v>
          </cell>
          <cell r="C2106" t="str">
            <v>Pinales, Elias</v>
          </cell>
          <cell r="Q2106" t="str">
            <v>R</v>
          </cell>
          <cell r="AJ2106">
            <v>6.874330410465598</v>
          </cell>
          <cell r="AR2106">
            <v>16.8</v>
          </cell>
          <cell r="AS2106">
            <v>-0.39173901627835345</v>
          </cell>
          <cell r="AT2106">
            <v>0.72407807179406491</v>
          </cell>
          <cell r="BE2106">
            <v>1.3922024258084853</v>
          </cell>
          <cell r="CP2106">
            <v>23.625</v>
          </cell>
          <cell r="CV2106">
            <v>92.1</v>
          </cell>
          <cell r="DA2106">
            <v>0</v>
          </cell>
          <cell r="DD2106">
            <v>0.82385002167728105</v>
          </cell>
          <cell r="FJ2106">
            <v>42</v>
          </cell>
          <cell r="FK2106">
            <v>0.26300000000000001</v>
          </cell>
          <cell r="FL2106">
            <v>0.70146099208621004</v>
          </cell>
          <cell r="FO2106">
            <v>1</v>
          </cell>
        </row>
        <row r="2107">
          <cell r="A2107">
            <v>602718</v>
          </cell>
          <cell r="C2107" t="str">
            <v>Torrez, Daury</v>
          </cell>
          <cell r="Q2107" t="str">
            <v>R</v>
          </cell>
          <cell r="AJ2107">
            <v>5.3365514290130296</v>
          </cell>
          <cell r="AR2107">
            <v>23.700313023748574</v>
          </cell>
          <cell r="AS2107">
            <v>-4.9291665884271536E-2</v>
          </cell>
          <cell r="AT2107">
            <v>0.54737234629481257</v>
          </cell>
          <cell r="BE2107">
            <v>0.99326571608293035</v>
          </cell>
          <cell r="CP2107">
            <v>23.041666666666668</v>
          </cell>
          <cell r="CV2107">
            <v>92.1</v>
          </cell>
          <cell r="DA2107">
            <v>0</v>
          </cell>
          <cell r="DD2107">
            <v>0.88646324248667197</v>
          </cell>
          <cell r="FJ2107">
            <v>59.25078255937143</v>
          </cell>
          <cell r="FK2107">
            <v>0.26300000000000001</v>
          </cell>
          <cell r="FL2107">
            <v>-6.5102689607373282E-2</v>
          </cell>
          <cell r="FO2107">
            <v>0.50521076047781488</v>
          </cell>
        </row>
        <row r="2108">
          <cell r="A2108">
            <v>602850</v>
          </cell>
          <cell r="C2108" t="str">
            <v>Castellanos, Gabriel</v>
          </cell>
          <cell r="Q2108" t="str">
            <v>S</v>
          </cell>
          <cell r="AJ2108">
            <v>7.4454007312033319</v>
          </cell>
          <cell r="AR2108">
            <v>44.400000000000006</v>
          </cell>
          <cell r="AS2108">
            <v>-0.18109908905475705</v>
          </cell>
          <cell r="AT2108">
            <v>0.77005696062711393</v>
          </cell>
          <cell r="BE2108">
            <v>0.74706167070459339</v>
          </cell>
          <cell r="CP2108">
            <v>22.541666666666668</v>
          </cell>
          <cell r="CV2108">
            <v>92.1</v>
          </cell>
          <cell r="DA2108">
            <v>0</v>
          </cell>
          <cell r="DD2108">
            <v>1.0456986938601438</v>
          </cell>
          <cell r="FJ2108">
            <v>111</v>
          </cell>
          <cell r="FK2108">
            <v>0.26300000000000001</v>
          </cell>
          <cell r="FL2108">
            <v>-0.55938199289151413</v>
          </cell>
          <cell r="FO2108">
            <v>0</v>
          </cell>
        </row>
        <row r="2109">
          <cell r="A2109">
            <v>602925</v>
          </cell>
          <cell r="C2109" t="str">
            <v>Mercedes, Simon</v>
          </cell>
          <cell r="Q2109" t="str">
            <v>R</v>
          </cell>
          <cell r="AJ2109">
            <v>5.6986791851070056</v>
          </cell>
          <cell r="AR2109">
            <v>24.407427138059258</v>
          </cell>
          <cell r="AS2109">
            <v>-1.0912544695248487</v>
          </cell>
          <cell r="AT2109">
            <v>0.52789339639136368</v>
          </cell>
          <cell r="BE2109">
            <v>1.2982263629076185</v>
          </cell>
          <cell r="CP2109">
            <v>24.375</v>
          </cell>
          <cell r="CV2109">
            <v>92.1</v>
          </cell>
          <cell r="DA2109">
            <v>0</v>
          </cell>
          <cell r="DD2109">
            <v>0.93497955766274021</v>
          </cell>
          <cell r="FJ2109">
            <v>61.018567845148141</v>
          </cell>
          <cell r="FK2109">
            <v>0.26300000000000001</v>
          </cell>
          <cell r="FL2109">
            <v>-0.24248338937021069</v>
          </cell>
          <cell r="FO2109">
            <v>1</v>
          </cell>
        </row>
        <row r="2110">
          <cell r="A2110">
            <v>602927</v>
          </cell>
          <cell r="C2110" t="str">
            <v>Abreu, Jose</v>
          </cell>
          <cell r="Q2110" t="str">
            <v>R</v>
          </cell>
          <cell r="AJ2110">
            <v>7.6067970398614673</v>
          </cell>
          <cell r="AR2110">
            <v>16.8</v>
          </cell>
          <cell r="AS2110">
            <v>0.88092421628637496</v>
          </cell>
          <cell r="AT2110">
            <v>0.94974446158752746</v>
          </cell>
          <cell r="BE2110">
            <v>0.82293305090507163</v>
          </cell>
          <cell r="CP2110">
            <v>23.958333333333332</v>
          </cell>
          <cell r="CV2110">
            <v>92.1</v>
          </cell>
          <cell r="DA2110">
            <v>0</v>
          </cell>
          <cell r="DD2110">
            <v>1.0126369440709146</v>
          </cell>
          <cell r="FJ2110">
            <v>42</v>
          </cell>
          <cell r="FK2110">
            <v>0.26300000000000001</v>
          </cell>
          <cell r="FL2110">
            <v>-5.6808645446796459E-2</v>
          </cell>
          <cell r="FO2110">
            <v>1</v>
          </cell>
        </row>
        <row r="2111">
          <cell r="A2111">
            <v>602928</v>
          </cell>
          <cell r="C2111" t="str">
            <v>Jorge, Felix</v>
          </cell>
          <cell r="Q2111" t="str">
            <v>S</v>
          </cell>
          <cell r="AJ2111">
            <v>4.9065549942043249</v>
          </cell>
          <cell r="AR2111">
            <v>99.560774798864301</v>
          </cell>
          <cell r="AS2111">
            <v>-2.0586786706292912E-2</v>
          </cell>
          <cell r="AT2111">
            <v>0.57202081584214692</v>
          </cell>
          <cell r="BE2111">
            <v>0.87149414443105111</v>
          </cell>
          <cell r="CP2111">
            <v>22.458333333333332</v>
          </cell>
          <cell r="CV2111">
            <v>92.1</v>
          </cell>
          <cell r="DA2111">
            <v>0</v>
          </cell>
          <cell r="DD2111">
            <v>0.78097331570654938</v>
          </cell>
          <cell r="FJ2111">
            <v>152.82667151903294</v>
          </cell>
          <cell r="FK2111">
            <v>0.26300000000000001</v>
          </cell>
          <cell r="FL2111">
            <v>0.12402911248340595</v>
          </cell>
          <cell r="FO2111">
            <v>0</v>
          </cell>
        </row>
        <row r="2112">
          <cell r="A2112">
            <v>602929</v>
          </cell>
          <cell r="C2112" t="str">
            <v>Solbach, Markus</v>
          </cell>
          <cell r="Q2112" t="str">
            <v>S</v>
          </cell>
          <cell r="AJ2112">
            <v>7.0069883900586216</v>
          </cell>
          <cell r="AR2112">
            <v>46.465629580042439</v>
          </cell>
          <cell r="AS2112">
            <v>0.7044908612219134</v>
          </cell>
          <cell r="AT2112">
            <v>0.83831641853715766</v>
          </cell>
          <cell r="BE2112">
            <v>1.0434074955531425</v>
          </cell>
          <cell r="CP2112">
            <v>24.875</v>
          </cell>
          <cell r="CV2112">
            <v>92.1</v>
          </cell>
          <cell r="DA2112">
            <v>0</v>
          </cell>
          <cell r="DD2112">
            <v>0.81270330428175863</v>
          </cell>
          <cell r="FJ2112">
            <v>116.16407395010609</v>
          </cell>
          <cell r="FK2112">
            <v>0.26300000000000001</v>
          </cell>
          <cell r="FL2112">
            <v>-0.19199709396415782</v>
          </cell>
          <cell r="FO2112">
            <v>0</v>
          </cell>
        </row>
        <row r="2113">
          <cell r="A2113">
            <v>602993</v>
          </cell>
          <cell r="C2113" t="str">
            <v>Rivera, Eduardo</v>
          </cell>
          <cell r="Q2113" t="str">
            <v>R</v>
          </cell>
          <cell r="AJ2113">
            <v>5.9071920726273852</v>
          </cell>
          <cell r="AR2113">
            <v>16.8</v>
          </cell>
          <cell r="AS2113">
            <v>0.32197947297214996</v>
          </cell>
          <cell r="AT2113">
            <v>0.89340444617926984</v>
          </cell>
          <cell r="BE2113">
            <v>1.1139061032109621</v>
          </cell>
          <cell r="CP2113">
            <v>23.791666666666668</v>
          </cell>
          <cell r="CV2113">
            <v>92.1</v>
          </cell>
          <cell r="DA2113">
            <v>0</v>
          </cell>
          <cell r="DD2113">
            <v>1.3174928059942057</v>
          </cell>
          <cell r="FJ2113">
            <v>42</v>
          </cell>
          <cell r="FK2113">
            <v>0.26300000000000001</v>
          </cell>
          <cell r="FL2113">
            <v>0.81498700549488434</v>
          </cell>
          <cell r="FO2113">
            <v>1</v>
          </cell>
        </row>
        <row r="2114">
          <cell r="A2114">
            <v>605100</v>
          </cell>
          <cell r="C2114" t="str">
            <v>Miliani, Eduardo</v>
          </cell>
          <cell r="Q2114" t="str">
            <v>R</v>
          </cell>
          <cell r="AJ2114">
            <v>9.262793676774951</v>
          </cell>
          <cell r="AR2114">
            <v>16.8</v>
          </cell>
          <cell r="AS2114">
            <v>-3.5437576971461243E-2</v>
          </cell>
          <cell r="AT2114">
            <v>0.90911719621884601</v>
          </cell>
          <cell r="BE2114">
            <v>0.77013551699861393</v>
          </cell>
          <cell r="CP2114">
            <v>22.958333333333332</v>
          </cell>
          <cell r="CV2114">
            <v>92.1</v>
          </cell>
          <cell r="DA2114">
            <v>0</v>
          </cell>
          <cell r="DD2114">
            <v>0.97577732377250648</v>
          </cell>
          <cell r="FJ2114">
            <v>42</v>
          </cell>
          <cell r="FK2114">
            <v>0.26300000000000001</v>
          </cell>
          <cell r="FL2114">
            <v>-0.36769297249470767</v>
          </cell>
          <cell r="FO2114">
            <v>0.93647186147186146</v>
          </cell>
        </row>
        <row r="2115">
          <cell r="A2115">
            <v>605109</v>
          </cell>
          <cell r="C2115" t="str">
            <v>Martinez, Manny</v>
          </cell>
          <cell r="Q2115" t="str">
            <v>R</v>
          </cell>
          <cell r="AJ2115">
            <v>7.0602106930184236</v>
          </cell>
          <cell r="AR2115">
            <v>20.870059091259236</v>
          </cell>
          <cell r="AS2115">
            <v>-6.5473585711367355E-2</v>
          </cell>
          <cell r="AT2115">
            <v>0.6535086724955137</v>
          </cell>
          <cell r="BE2115">
            <v>0.66944788479143513</v>
          </cell>
          <cell r="CP2115">
            <v>24.541666666666668</v>
          </cell>
          <cell r="CV2115">
            <v>92.1</v>
          </cell>
          <cell r="DA2115">
            <v>0</v>
          </cell>
          <cell r="DD2115">
            <v>1.1662278356769018</v>
          </cell>
          <cell r="FJ2115">
            <v>52.175147728148083</v>
          </cell>
          <cell r="FK2115">
            <v>0.26300000000000001</v>
          </cell>
          <cell r="FL2115">
            <v>-0.2153213279923539</v>
          </cell>
          <cell r="FO2115">
            <v>1</v>
          </cell>
        </row>
        <row r="2116">
          <cell r="A2116">
            <v>605110</v>
          </cell>
          <cell r="C2116" t="str">
            <v>Rojas, Keive</v>
          </cell>
          <cell r="Q2116" t="str">
            <v>R</v>
          </cell>
          <cell r="AJ2116">
            <v>6.7463098221942213</v>
          </cell>
          <cell r="AR2116">
            <v>16.8</v>
          </cell>
          <cell r="AS2116">
            <v>-0.33650948568437605</v>
          </cell>
          <cell r="AT2116">
            <v>0.85040065081320892</v>
          </cell>
          <cell r="BE2116">
            <v>0.63867035207557188</v>
          </cell>
          <cell r="CP2116">
            <v>23.375</v>
          </cell>
          <cell r="CV2116">
            <v>92.1</v>
          </cell>
          <cell r="DA2116">
            <v>0</v>
          </cell>
          <cell r="DD2116">
            <v>0.92561243443853447</v>
          </cell>
          <cell r="FJ2116">
            <v>42</v>
          </cell>
          <cell r="FK2116">
            <v>0.26300000000000001</v>
          </cell>
          <cell r="FL2116">
            <v>-5.2001722085993629E-2</v>
          </cell>
          <cell r="FO2116">
            <v>1</v>
          </cell>
        </row>
        <row r="2117">
          <cell r="A2117">
            <v>605117</v>
          </cell>
          <cell r="C2117" t="str">
            <v>Allen, James</v>
          </cell>
          <cell r="Q2117" t="str">
            <v>S</v>
          </cell>
          <cell r="AJ2117">
            <v>6.3657494548580003</v>
          </cell>
          <cell r="AR2117">
            <v>44.400000000000006</v>
          </cell>
          <cell r="AS2117">
            <v>-0.88250902594172598</v>
          </cell>
          <cell r="AT2117">
            <v>0.79867272697406211</v>
          </cell>
          <cell r="BE2117">
            <v>0.76251457848334836</v>
          </cell>
          <cell r="CP2117">
            <v>26.625</v>
          </cell>
          <cell r="CV2117">
            <v>92.1</v>
          </cell>
          <cell r="DA2117">
            <v>0</v>
          </cell>
          <cell r="DD2117">
            <v>0.72777662602903059</v>
          </cell>
          <cell r="FJ2117">
            <v>111</v>
          </cell>
          <cell r="FK2117">
            <v>0.26300000000000001</v>
          </cell>
          <cell r="FL2117">
            <v>-9.104200124551115E-2</v>
          </cell>
          <cell r="FO2117">
            <v>4.4105516742571016E-2</v>
          </cell>
        </row>
        <row r="2118">
          <cell r="A2118">
            <v>605121</v>
          </cell>
          <cell r="C2118" t="str">
            <v>Anderson, Justin</v>
          </cell>
          <cell r="Q2118" t="str">
            <v>S</v>
          </cell>
          <cell r="AJ2118">
            <v>7.1975663483924244</v>
          </cell>
          <cell r="AR2118">
            <v>58.219067036378604</v>
          </cell>
          <cell r="AS2118">
            <v>-0.35246543420770676</v>
          </cell>
          <cell r="AT2118">
            <v>0.64787311185530938</v>
          </cell>
          <cell r="BE2118">
            <v>0.90871790781652007</v>
          </cell>
          <cell r="CP2118">
            <v>23.791666666666668</v>
          </cell>
          <cell r="CV2118">
            <v>92.1</v>
          </cell>
          <cell r="DA2118">
            <v>0</v>
          </cell>
          <cell r="DD2118">
            <v>0.89508427094360876</v>
          </cell>
          <cell r="FJ2118">
            <v>145.5476675909465</v>
          </cell>
          <cell r="FK2118">
            <v>0.26300000000000001</v>
          </cell>
          <cell r="FL2118">
            <v>0.22003257864272477</v>
          </cell>
          <cell r="FO2118">
            <v>0</v>
          </cell>
        </row>
        <row r="2119">
          <cell r="A2119">
            <v>605130</v>
          </cell>
          <cell r="C2119" t="str">
            <v>Barlow, Scott</v>
          </cell>
          <cell r="Q2119" t="str">
            <v>S</v>
          </cell>
          <cell r="AJ2119">
            <v>7.0462627330321315</v>
          </cell>
          <cell r="AR2119">
            <v>47.884533679448559</v>
          </cell>
          <cell r="AS2119">
            <v>0.38198695566382068</v>
          </cell>
          <cell r="AT2119">
            <v>0.82199090946756015</v>
          </cell>
          <cell r="BE2119">
            <v>1.3497176090678404</v>
          </cell>
          <cell r="CP2119">
            <v>23.541666666666668</v>
          </cell>
          <cell r="CV2119">
            <v>92.1</v>
          </cell>
          <cell r="DA2119">
            <v>0</v>
          </cell>
          <cell r="DD2119">
            <v>1.1082359937807946</v>
          </cell>
          <cell r="FJ2119">
            <v>119.71133419862139</v>
          </cell>
          <cell r="FK2119">
            <v>0.26300000000000001</v>
          </cell>
          <cell r="FL2119">
            <v>4.7725013592708886E-2</v>
          </cell>
          <cell r="FO2119">
            <v>0</v>
          </cell>
        </row>
        <row r="2120">
          <cell r="A2120">
            <v>605135</v>
          </cell>
          <cell r="C2120" t="str">
            <v>Bassitt, Chris</v>
          </cell>
          <cell r="Q2120" t="str">
            <v>S</v>
          </cell>
          <cell r="AJ2120">
            <v>4.5551389547170471</v>
          </cell>
          <cell r="AR2120">
            <v>119.68314950714652</v>
          </cell>
          <cell r="AS2120">
            <v>0.35989134935534961</v>
          </cell>
          <cell r="AT2120">
            <v>0.8286383589912093</v>
          </cell>
          <cell r="BE2120">
            <v>1.1599855365088421</v>
          </cell>
          <cell r="CP2120">
            <v>27.375</v>
          </cell>
          <cell r="CV2120">
            <v>92.507759634082859</v>
          </cell>
          <cell r="DA2120">
            <v>0.87070909090909088</v>
          </cell>
          <cell r="DD2120">
            <v>1.034610681883277</v>
          </cell>
          <cell r="FJ2120">
            <v>119.68314950714652</v>
          </cell>
          <cell r="FK2120">
            <v>0.26222033401232764</v>
          </cell>
          <cell r="FL2120">
            <v>9.2211200671837815E-2</v>
          </cell>
          <cell r="FO2120">
            <v>0</v>
          </cell>
        </row>
        <row r="2121">
          <cell r="A2121">
            <v>605138</v>
          </cell>
          <cell r="C2121" t="str">
            <v>Benjamin, Wes</v>
          </cell>
          <cell r="Q2121" t="str">
            <v>S</v>
          </cell>
          <cell r="AJ2121">
            <v>5.9541217010563781</v>
          </cell>
          <cell r="AR2121">
            <v>44.400000000000006</v>
          </cell>
          <cell r="AS2121">
            <v>-0.62167674364229619</v>
          </cell>
          <cell r="AT2121">
            <v>0.85889236186628137</v>
          </cell>
          <cell r="BE2121">
            <v>0.82390048422452766</v>
          </cell>
          <cell r="CP2121">
            <v>22.958333333333332</v>
          </cell>
          <cell r="CV2121">
            <v>92.1</v>
          </cell>
          <cell r="DA2121">
            <v>0</v>
          </cell>
          <cell r="DD2121">
            <v>0.96225799142204527</v>
          </cell>
          <cell r="FJ2121">
            <v>111</v>
          </cell>
          <cell r="FK2121">
            <v>0.26300000000000001</v>
          </cell>
          <cell r="FL2121">
            <v>0.39880015385394812</v>
          </cell>
          <cell r="FO2121">
            <v>0</v>
          </cell>
        </row>
        <row r="2122">
          <cell r="A2122">
            <v>605143</v>
          </cell>
          <cell r="C2122" t="str">
            <v>Black, Ray</v>
          </cell>
          <cell r="Q2122" t="str">
            <v>R</v>
          </cell>
          <cell r="AJ2122">
            <v>4.8540498609699325</v>
          </cell>
          <cell r="AR2122">
            <v>16.8</v>
          </cell>
          <cell r="AS2122">
            <v>-0.13558216224327563</v>
          </cell>
          <cell r="AT2122">
            <v>0.77586363507304346</v>
          </cell>
          <cell r="BE2122">
            <v>1.0726128506953592</v>
          </cell>
          <cell r="CP2122">
            <v>26.041666666666668</v>
          </cell>
          <cell r="CV2122">
            <v>92.1</v>
          </cell>
          <cell r="DA2122">
            <v>0</v>
          </cell>
          <cell r="DD2122">
            <v>1.8876477572016785</v>
          </cell>
          <cell r="FJ2122">
            <v>42</v>
          </cell>
          <cell r="FK2122">
            <v>0.26300000000000001</v>
          </cell>
          <cell r="FL2122">
            <v>-0.73613224664816956</v>
          </cell>
          <cell r="FO2122">
            <v>1</v>
          </cell>
        </row>
        <row r="2123">
          <cell r="A2123">
            <v>605145</v>
          </cell>
          <cell r="C2123" t="str">
            <v>Bleeker, Derrick</v>
          </cell>
          <cell r="Q2123" t="str">
            <v>R</v>
          </cell>
          <cell r="AJ2123">
            <v>5.766838964031475</v>
          </cell>
          <cell r="AR2123">
            <v>16.8</v>
          </cell>
          <cell r="AS2123">
            <v>-0.19525800357571316</v>
          </cell>
          <cell r="AT2123">
            <v>0.83592177921586819</v>
          </cell>
          <cell r="BE2123">
            <v>1.1307100814205711</v>
          </cell>
          <cell r="CP2123">
            <v>25.291666666666668</v>
          </cell>
          <cell r="CV2123">
            <v>92.1</v>
          </cell>
          <cell r="DA2123">
            <v>0</v>
          </cell>
          <cell r="DD2123">
            <v>1.0008502734267397</v>
          </cell>
          <cell r="FJ2123">
            <v>42</v>
          </cell>
          <cell r="FK2123">
            <v>0.26300000000000001</v>
          </cell>
          <cell r="FL2123">
            <v>-0.84793410757844268</v>
          </cell>
          <cell r="FO2123">
            <v>1</v>
          </cell>
        </row>
        <row r="2124">
          <cell r="A2124">
            <v>605146</v>
          </cell>
          <cell r="C2124" t="str">
            <v>Boardman, Toller</v>
          </cell>
          <cell r="Q2124" t="str">
            <v>R</v>
          </cell>
          <cell r="AJ2124">
            <v>6.9247596647514635</v>
          </cell>
          <cell r="AR2124">
            <v>23.091167200376791</v>
          </cell>
          <cell r="AS2124">
            <v>7.3714111185063741E-2</v>
          </cell>
          <cell r="AT2124">
            <v>0.87035058401220811</v>
          </cell>
          <cell r="BE2124">
            <v>0.98630437092792322</v>
          </cell>
          <cell r="CP2124">
            <v>23.625</v>
          </cell>
          <cell r="CV2124">
            <v>92.1</v>
          </cell>
          <cell r="DA2124">
            <v>0</v>
          </cell>
          <cell r="DD2124">
            <v>0.77091452024060558</v>
          </cell>
          <cell r="FJ2124">
            <v>57.727918000941976</v>
          </cell>
          <cell r="FK2124">
            <v>0.26300000000000001</v>
          </cell>
          <cell r="FL2124">
            <v>1.0662353089158911</v>
          </cell>
          <cell r="FO2124">
            <v>1</v>
          </cell>
        </row>
        <row r="2125">
          <cell r="A2125">
            <v>605147</v>
          </cell>
          <cell r="C2125" t="str">
            <v>Boer, Madison</v>
          </cell>
          <cell r="Q2125" t="str">
            <v>R</v>
          </cell>
          <cell r="AJ2125">
            <v>6.1282842115194471</v>
          </cell>
          <cell r="AR2125">
            <v>16.8</v>
          </cell>
          <cell r="AS2125">
            <v>0.86781275803664615</v>
          </cell>
          <cell r="AT2125">
            <v>0.86346825842113062</v>
          </cell>
          <cell r="BE2125">
            <v>1.040009504580919</v>
          </cell>
          <cell r="CP2125">
            <v>26.625</v>
          </cell>
          <cell r="CV2125">
            <v>92.1</v>
          </cell>
          <cell r="DA2125">
            <v>0</v>
          </cell>
          <cell r="DD2125">
            <v>0.92130146653407363</v>
          </cell>
          <cell r="FJ2125">
            <v>42</v>
          </cell>
          <cell r="FK2125">
            <v>0.26300000000000001</v>
          </cell>
          <cell r="FL2125">
            <v>-0.10683441449904806</v>
          </cell>
          <cell r="FO2125">
            <v>1</v>
          </cell>
        </row>
        <row r="2126">
          <cell r="A2126">
            <v>605151</v>
          </cell>
          <cell r="C2126" t="str">
            <v>Bradley, Archie</v>
          </cell>
          <cell r="Q2126" t="str">
            <v>S</v>
          </cell>
          <cell r="AJ2126">
            <v>4.365743480184558</v>
          </cell>
          <cell r="AR2126">
            <v>134.19007090776734</v>
          </cell>
          <cell r="AS2126">
            <v>0.23060591177480277</v>
          </cell>
          <cell r="AT2126">
            <v>0.81990731765299241</v>
          </cell>
          <cell r="BE2126">
            <v>1.3852538189839556</v>
          </cell>
          <cell r="CP2126">
            <v>23.875</v>
          </cell>
          <cell r="CV2126">
            <v>92.275995200760704</v>
          </cell>
          <cell r="DA2126">
            <v>0.79393939393939394</v>
          </cell>
          <cell r="DD2126">
            <v>1.0898538193101284</v>
          </cell>
          <cell r="FJ2126">
            <v>134.19007090776734</v>
          </cell>
          <cell r="FK2126">
            <v>0.2450133014049066</v>
          </cell>
          <cell r="FL2126">
            <v>0.27298585790084878</v>
          </cell>
          <cell r="FO2126">
            <v>0</v>
          </cell>
        </row>
        <row r="2127">
          <cell r="A2127">
            <v>605152</v>
          </cell>
          <cell r="C2127" t="str">
            <v>Bradley, Jed</v>
          </cell>
          <cell r="Q2127" t="str">
            <v>S</v>
          </cell>
          <cell r="AJ2127">
            <v>5.7573788158533556</v>
          </cell>
          <cell r="AR2127">
            <v>53.194790278119967</v>
          </cell>
          <cell r="AS2127">
            <v>-0.9869144661423721</v>
          </cell>
          <cell r="AT2127">
            <v>0.54455526109069474</v>
          </cell>
          <cell r="BE2127">
            <v>1.2855019463890909</v>
          </cell>
          <cell r="CP2127">
            <v>26.041666666666668</v>
          </cell>
          <cell r="CV2127">
            <v>92.1</v>
          </cell>
          <cell r="DA2127">
            <v>0</v>
          </cell>
          <cell r="DD2127">
            <v>0.98770627324765869</v>
          </cell>
          <cell r="FJ2127">
            <v>132.98697569529992</v>
          </cell>
          <cell r="FK2127">
            <v>0.26300000000000001</v>
          </cell>
          <cell r="FL2127">
            <v>5.3609043905438386E-2</v>
          </cell>
          <cell r="FO2127">
            <v>0.29209942688427515</v>
          </cell>
        </row>
        <row r="2128">
          <cell r="A2128">
            <v>605154</v>
          </cell>
          <cell r="C2128" t="str">
            <v>Brebbia, John</v>
          </cell>
          <cell r="Q2128" t="str">
            <v>R</v>
          </cell>
          <cell r="AJ2128">
            <v>5.4021762313320663</v>
          </cell>
          <cell r="AR2128">
            <v>21.083999747999979</v>
          </cell>
          <cell r="AS2128">
            <v>-1.1656646517748399</v>
          </cell>
          <cell r="AT2128">
            <v>0.7715142733600191</v>
          </cell>
          <cell r="BE2128">
            <v>0.80606322288623622</v>
          </cell>
          <cell r="CP2128">
            <v>26.125</v>
          </cell>
          <cell r="CV2128">
            <v>92.1</v>
          </cell>
          <cell r="DA2128">
            <v>0</v>
          </cell>
          <cell r="DD2128">
            <v>0.95231952317706681</v>
          </cell>
          <cell r="FJ2128">
            <v>52.709999369999942</v>
          </cell>
          <cell r="FK2128">
            <v>0.26300000000000001</v>
          </cell>
          <cell r="FL2128">
            <v>0.35669836610112887</v>
          </cell>
          <cell r="FO2128">
            <v>1</v>
          </cell>
        </row>
        <row r="2129">
          <cell r="A2129">
            <v>605155</v>
          </cell>
          <cell r="C2129" t="str">
            <v>Brewer, Colten</v>
          </cell>
          <cell r="Q2129" t="str">
            <v>S</v>
          </cell>
          <cell r="AJ2129">
            <v>6.8616266700290023</v>
          </cell>
          <cell r="AR2129">
            <v>44.400000000000006</v>
          </cell>
          <cell r="AS2129">
            <v>-0.6043534132093914</v>
          </cell>
          <cell r="AT2129">
            <v>0.75771866405193689</v>
          </cell>
          <cell r="BE2129">
            <v>1.4118052410771538</v>
          </cell>
          <cell r="CP2129">
            <v>23.708333333333332</v>
          </cell>
          <cell r="CV2129">
            <v>92.1</v>
          </cell>
          <cell r="DA2129">
            <v>0</v>
          </cell>
          <cell r="DD2129">
            <v>1.0665091332552807</v>
          </cell>
          <cell r="FJ2129">
            <v>111</v>
          </cell>
          <cell r="FK2129">
            <v>0.26300000000000001</v>
          </cell>
          <cell r="FL2129">
            <v>-0.21437993285067422</v>
          </cell>
          <cell r="FO2129">
            <v>0</v>
          </cell>
        </row>
        <row r="2130">
          <cell r="A2130">
            <v>605156</v>
          </cell>
          <cell r="C2130" t="str">
            <v>Brooks, Aaron</v>
          </cell>
          <cell r="Q2130" t="str">
            <v>S</v>
          </cell>
          <cell r="AJ2130">
            <v>4.7323251287379318</v>
          </cell>
          <cell r="AR2130">
            <v>114.35574442746849</v>
          </cell>
          <cell r="AS2130">
            <v>-0.97852586429181687</v>
          </cell>
          <cell r="AT2130">
            <v>0.53186743117642044</v>
          </cell>
          <cell r="BE2130">
            <v>1.0361533405474854</v>
          </cell>
          <cell r="CP2130">
            <v>26.208333333333332</v>
          </cell>
          <cell r="CV2130">
            <v>91.176868423859148</v>
          </cell>
          <cell r="DA2130">
            <v>0.3515151515151515</v>
          </cell>
          <cell r="DD2130">
            <v>0.83752773143047143</v>
          </cell>
          <cell r="FJ2130">
            <v>136.93372753518079</v>
          </cell>
          <cell r="FK2130">
            <v>0.26252183276962304</v>
          </cell>
          <cell r="FL2130">
            <v>-3.0866498209545451E-3</v>
          </cell>
          <cell r="FO2130">
            <v>0</v>
          </cell>
        </row>
        <row r="2131">
          <cell r="A2131">
            <v>605158</v>
          </cell>
          <cell r="C2131" t="str">
            <v>Brown, Jarrett</v>
          </cell>
          <cell r="Q2131" t="str">
            <v>S</v>
          </cell>
          <cell r="AJ2131">
            <v>8.2905434679880479</v>
          </cell>
          <cell r="AR2131">
            <v>44.400000000000006</v>
          </cell>
          <cell r="AS2131">
            <v>-0.69177800848939641</v>
          </cell>
          <cell r="AT2131">
            <v>0.77352368231142155</v>
          </cell>
          <cell r="BE2131">
            <v>0.79884101578094102</v>
          </cell>
          <cell r="CP2131">
            <v>23.541666666666668</v>
          </cell>
          <cell r="CV2131">
            <v>92.1</v>
          </cell>
          <cell r="DA2131">
            <v>0</v>
          </cell>
          <cell r="DD2131">
            <v>0.98068561613957717</v>
          </cell>
          <cell r="FJ2131">
            <v>111</v>
          </cell>
          <cell r="FK2131">
            <v>0.26300000000000001</v>
          </cell>
          <cell r="FL2131">
            <v>-0.22327867385227021</v>
          </cell>
          <cell r="FO2131">
            <v>0.34647424903219481</v>
          </cell>
        </row>
        <row r="2132">
          <cell r="A2132">
            <v>605164</v>
          </cell>
          <cell r="C2132" t="str">
            <v>Bundy, Dylan</v>
          </cell>
          <cell r="Q2132" t="str">
            <v>R</v>
          </cell>
          <cell r="AJ2132">
            <v>3.4398349721430037</v>
          </cell>
          <cell r="AR2132">
            <v>42</v>
          </cell>
          <cell r="AS2132">
            <v>0.33540207666278765</v>
          </cell>
          <cell r="AT2132">
            <v>0.88196713710088792</v>
          </cell>
          <cell r="BE2132">
            <v>1.0304152784111169</v>
          </cell>
          <cell r="CP2132">
            <v>23.625</v>
          </cell>
          <cell r="CV2132">
            <v>93.250261226520365</v>
          </cell>
          <cell r="DA2132">
            <v>0.91918989898989911</v>
          </cell>
          <cell r="DD2132">
            <v>1.0652477337366935</v>
          </cell>
          <cell r="FJ2132">
            <v>42</v>
          </cell>
          <cell r="FK2132">
            <v>0.26300000000000001</v>
          </cell>
          <cell r="FL2132">
            <v>0.37723918968833031</v>
          </cell>
          <cell r="FO2132">
            <v>0.53116495923222984</v>
          </cell>
        </row>
        <row r="2133">
          <cell r="A2133">
            <v>605167</v>
          </cell>
          <cell r="C2133" t="str">
            <v>Cabrera, Freddie</v>
          </cell>
          <cell r="Q2133" t="str">
            <v>R</v>
          </cell>
          <cell r="AJ2133">
            <v>6.5642416316792529</v>
          </cell>
          <cell r="AR2133">
            <v>16.8</v>
          </cell>
          <cell r="AS2133">
            <v>0.66419726934228973</v>
          </cell>
          <cell r="AT2133">
            <v>0.89552357000556437</v>
          </cell>
          <cell r="BE2133">
            <v>1.2020859601716352</v>
          </cell>
          <cell r="CP2133">
            <v>26.458333333333332</v>
          </cell>
          <cell r="CV2133">
            <v>92.1</v>
          </cell>
          <cell r="DA2133">
            <v>0</v>
          </cell>
          <cell r="DD2133">
            <v>0.75387632719630782</v>
          </cell>
          <cell r="FJ2133">
            <v>42</v>
          </cell>
          <cell r="FK2133">
            <v>0.26300000000000001</v>
          </cell>
          <cell r="FL2133">
            <v>0.11854508522944079</v>
          </cell>
          <cell r="FO2133">
            <v>1</v>
          </cell>
        </row>
        <row r="2134">
          <cell r="A2134">
            <v>605169</v>
          </cell>
          <cell r="C2134" t="str">
            <v>Capps, Carter</v>
          </cell>
          <cell r="Q2134" t="str">
            <v>R</v>
          </cell>
          <cell r="AJ2134">
            <v>2.8597883314179207</v>
          </cell>
          <cell r="AR2134">
            <v>42</v>
          </cell>
          <cell r="AS2134">
            <v>-0.29251512327875945</v>
          </cell>
          <cell r="AT2134">
            <v>0.73707011868323535</v>
          </cell>
          <cell r="BE2134">
            <v>1.1918236491635343</v>
          </cell>
          <cell r="CP2134">
            <v>25.875</v>
          </cell>
          <cell r="CV2134">
            <v>96.480397505476716</v>
          </cell>
          <cell r="DA2134">
            <v>2.4606040404040401</v>
          </cell>
          <cell r="DD2134">
            <v>1.4956685236239062</v>
          </cell>
          <cell r="FJ2134">
            <v>42</v>
          </cell>
          <cell r="FK2134">
            <v>0.26377495586106714</v>
          </cell>
          <cell r="FL2134">
            <v>0.43966270927791462</v>
          </cell>
          <cell r="FO2134">
            <v>1</v>
          </cell>
        </row>
        <row r="2135">
          <cell r="A2135">
            <v>605175</v>
          </cell>
          <cell r="C2135" t="str">
            <v>Cederoth, Michael</v>
          </cell>
          <cell r="Q2135" t="str">
            <v>R</v>
          </cell>
          <cell r="AJ2135">
            <v>5.9768094422130833</v>
          </cell>
          <cell r="AR2135">
            <v>16.8</v>
          </cell>
          <cell r="AS2135">
            <v>-0.32494920609867767</v>
          </cell>
          <cell r="AT2135">
            <v>0.78160819554543104</v>
          </cell>
          <cell r="BE2135">
            <v>1.2176567051506966</v>
          </cell>
          <cell r="CP2135">
            <v>23.625</v>
          </cell>
          <cell r="CV2135">
            <v>92.1</v>
          </cell>
          <cell r="DA2135">
            <v>0</v>
          </cell>
          <cell r="DD2135">
            <v>1.1918220928736842</v>
          </cell>
          <cell r="FJ2135">
            <v>42</v>
          </cell>
          <cell r="FK2135">
            <v>0.26300000000000001</v>
          </cell>
          <cell r="FL2135">
            <v>6.3171673364786365E-2</v>
          </cell>
          <cell r="FO2135">
            <v>0.95619388427333529</v>
          </cell>
        </row>
        <row r="2136">
          <cell r="A2136">
            <v>605176</v>
          </cell>
          <cell r="C2136" t="str">
            <v>Chaffee, Matt</v>
          </cell>
          <cell r="Q2136" t="str">
            <v>R</v>
          </cell>
          <cell r="AJ2136">
            <v>6.93778332824904</v>
          </cell>
          <cell r="AR2136">
            <v>16.8</v>
          </cell>
          <cell r="AS2136">
            <v>-1.4629510865662534</v>
          </cell>
          <cell r="AT2136">
            <v>0.88617166075003762</v>
          </cell>
          <cell r="BE2136">
            <v>0.73671410032484475</v>
          </cell>
          <cell r="CP2136">
            <v>27.541666666666668</v>
          </cell>
          <cell r="CV2136">
            <v>92.1</v>
          </cell>
          <cell r="DA2136">
            <v>0</v>
          </cell>
          <cell r="DD2136">
            <v>1.4711673194023667</v>
          </cell>
          <cell r="FJ2136">
            <v>42</v>
          </cell>
          <cell r="FK2136">
            <v>0.26300000000000001</v>
          </cell>
          <cell r="FL2136">
            <v>-0.56862926486214416</v>
          </cell>
          <cell r="FO2136">
            <v>1</v>
          </cell>
        </row>
        <row r="2137">
          <cell r="A2137">
            <v>605177</v>
          </cell>
          <cell r="C2137" t="str">
            <v>Chafin, Andrew</v>
          </cell>
          <cell r="Q2137" t="str">
            <v>R</v>
          </cell>
          <cell r="AJ2137">
            <v>3.4434536852721185</v>
          </cell>
          <cell r="AR2137">
            <v>55.333867477307649</v>
          </cell>
          <cell r="AS2137">
            <v>0.28710320281672497</v>
          </cell>
          <cell r="AT2137">
            <v>0.76419819675120515</v>
          </cell>
          <cell r="BE2137">
            <v>1.0374162022154332</v>
          </cell>
          <cell r="CP2137">
            <v>26.041666666666668</v>
          </cell>
          <cell r="CV2137">
            <v>93.030903176417794</v>
          </cell>
          <cell r="DA2137">
            <v>1.8606080808080809</v>
          </cell>
          <cell r="DD2137">
            <v>0.9544697681450397</v>
          </cell>
          <cell r="FJ2137">
            <v>55.333867477307649</v>
          </cell>
          <cell r="FK2137">
            <v>0.26244728791829969</v>
          </cell>
          <cell r="FL2137">
            <v>-1.7150551671291179E-3</v>
          </cell>
          <cell r="FO2137">
            <v>0.94103110464745443</v>
          </cell>
        </row>
        <row r="2138">
          <cell r="A2138">
            <v>605178</v>
          </cell>
          <cell r="C2138" t="str">
            <v>Chavez, Dylan</v>
          </cell>
          <cell r="Q2138" t="str">
            <v>R</v>
          </cell>
          <cell r="AJ2138">
            <v>6.8861808501972535</v>
          </cell>
          <cell r="AR2138">
            <v>16.8</v>
          </cell>
          <cell r="AS2138">
            <v>0.57296131117083982</v>
          </cell>
          <cell r="AT2138">
            <v>0.90981139752880891</v>
          </cell>
          <cell r="BE2138">
            <v>1.2766926893716508</v>
          </cell>
          <cell r="CP2138">
            <v>25.208333333333332</v>
          </cell>
          <cell r="CV2138">
            <v>92.1</v>
          </cell>
          <cell r="DA2138">
            <v>0</v>
          </cell>
          <cell r="DD2138">
            <v>0.97998671101881341</v>
          </cell>
          <cell r="FJ2138">
            <v>42</v>
          </cell>
          <cell r="FK2138">
            <v>0.26300000000000001</v>
          </cell>
          <cell r="FL2138">
            <v>-2.9173714595855486E-2</v>
          </cell>
          <cell r="FO2138">
            <v>1</v>
          </cell>
        </row>
        <row r="2139">
          <cell r="A2139">
            <v>605179</v>
          </cell>
          <cell r="C2139" t="str">
            <v>Choplick, Adam</v>
          </cell>
          <cell r="Q2139" t="str">
            <v>R</v>
          </cell>
          <cell r="AJ2139">
            <v>5.9098169527264348</v>
          </cell>
          <cell r="AR2139">
            <v>21.541022222222225</v>
          </cell>
          <cell r="AS2139">
            <v>-0.50534637676124183</v>
          </cell>
          <cell r="AT2139">
            <v>0.74923651280123282</v>
          </cell>
          <cell r="BE2139">
            <v>1.3324631127513711</v>
          </cell>
          <cell r="CP2139">
            <v>23.625</v>
          </cell>
          <cell r="CV2139">
            <v>92.1</v>
          </cell>
          <cell r="DA2139">
            <v>0</v>
          </cell>
          <cell r="DD2139">
            <v>1.1604332681482945</v>
          </cell>
          <cell r="FJ2139">
            <v>53.852555555555554</v>
          </cell>
          <cell r="FK2139">
            <v>0.26300000000000001</v>
          </cell>
          <cell r="FL2139">
            <v>1.2491662310074922</v>
          </cell>
          <cell r="FO2139">
            <v>1</v>
          </cell>
        </row>
        <row r="2140">
          <cell r="A2140">
            <v>605182</v>
          </cell>
          <cell r="C2140" t="str">
            <v>Clevinger, Mike</v>
          </cell>
          <cell r="Q2140" t="str">
            <v>S</v>
          </cell>
          <cell r="AJ2140">
            <v>5.1628899381003661</v>
          </cell>
          <cell r="AR2140">
            <v>57.285371816009004</v>
          </cell>
          <cell r="AS2140">
            <v>0.44748868546350395</v>
          </cell>
          <cell r="AT2140">
            <v>0.79305958057087533</v>
          </cell>
          <cell r="BE2140">
            <v>0.92366397128956834</v>
          </cell>
          <cell r="CP2140">
            <v>25.541666666666668</v>
          </cell>
          <cell r="CV2140">
            <v>92.804400807432643</v>
          </cell>
          <cell r="DA2140">
            <v>0.15959393939393937</v>
          </cell>
          <cell r="DD2140">
            <v>1.1783502923035416</v>
          </cell>
          <cell r="FJ2140">
            <v>143.2134295400225</v>
          </cell>
          <cell r="FK2140">
            <v>0.26300000000000001</v>
          </cell>
          <cell r="FL2140">
            <v>0.18452461445559232</v>
          </cell>
          <cell r="FO2140">
            <v>0</v>
          </cell>
        </row>
        <row r="2141">
          <cell r="A2141">
            <v>605184</v>
          </cell>
          <cell r="C2141" t="str">
            <v>Cochran-Gill, Trey</v>
          </cell>
          <cell r="Q2141" t="str">
            <v>R</v>
          </cell>
          <cell r="AJ2141">
            <v>4.9482068661157426</v>
          </cell>
          <cell r="AR2141">
            <v>26.376006608989844</v>
          </cell>
          <cell r="AS2141">
            <v>0.17075034975873854</v>
          </cell>
          <cell r="AT2141">
            <v>0.78084288629893894</v>
          </cell>
          <cell r="BE2141">
            <v>0.84769545468162522</v>
          </cell>
          <cell r="CP2141">
            <v>23.541666666666668</v>
          </cell>
          <cell r="CV2141">
            <v>92.1</v>
          </cell>
          <cell r="DA2141">
            <v>0</v>
          </cell>
          <cell r="DD2141">
            <v>0.81374913091290879</v>
          </cell>
          <cell r="FJ2141">
            <v>65.940016522474608</v>
          </cell>
          <cell r="FK2141">
            <v>0.26300000000000001</v>
          </cell>
          <cell r="FL2141">
            <v>-0.22455808693947865</v>
          </cell>
          <cell r="FO2141">
            <v>1</v>
          </cell>
        </row>
        <row r="2142">
          <cell r="A2142">
            <v>605186</v>
          </cell>
          <cell r="C2142" t="str">
            <v>Colvin, David</v>
          </cell>
          <cell r="Q2142" t="str">
            <v>R</v>
          </cell>
          <cell r="AJ2142">
            <v>4.9178724928264934</v>
          </cell>
          <cell r="AR2142">
            <v>16.8</v>
          </cell>
          <cell r="AS2142">
            <v>0.57363024077028613</v>
          </cell>
          <cell r="AT2142">
            <v>0.93824175760970696</v>
          </cell>
          <cell r="BE2142">
            <v>1.0390539227085489</v>
          </cell>
          <cell r="CP2142">
            <v>27.458333333333332</v>
          </cell>
          <cell r="CV2142">
            <v>92.1</v>
          </cell>
          <cell r="DA2142">
            <v>0</v>
          </cell>
          <cell r="DD2142">
            <v>1.0478611204214596</v>
          </cell>
          <cell r="FJ2142">
            <v>42</v>
          </cell>
          <cell r="FK2142">
            <v>0.26300000000000001</v>
          </cell>
          <cell r="FL2142">
            <v>0.35774152459606995</v>
          </cell>
          <cell r="FO2142">
            <v>1</v>
          </cell>
        </row>
        <row r="2143">
          <cell r="A2143">
            <v>605190</v>
          </cell>
          <cell r="C2143" t="str">
            <v>Cooper, Zach</v>
          </cell>
          <cell r="Q2143" t="str">
            <v>R</v>
          </cell>
          <cell r="AJ2143">
            <v>7.0040692116950112</v>
          </cell>
          <cell r="AR2143">
            <v>16.8</v>
          </cell>
          <cell r="AS2143">
            <v>-1.1381293392202076</v>
          </cell>
          <cell r="AT2143">
            <v>0.7844733982548624</v>
          </cell>
          <cell r="BE2143">
            <v>0.55563870723204623</v>
          </cell>
          <cell r="CP2143">
            <v>26.458333333333332</v>
          </cell>
          <cell r="CV2143">
            <v>92.1</v>
          </cell>
          <cell r="DA2143">
            <v>0</v>
          </cell>
          <cell r="DD2143">
            <v>1.0876724564786764</v>
          </cell>
          <cell r="FJ2143">
            <v>42</v>
          </cell>
          <cell r="FK2143">
            <v>0.26300000000000001</v>
          </cell>
          <cell r="FL2143">
            <v>1.1276783747406047</v>
          </cell>
          <cell r="FO2143">
            <v>1</v>
          </cell>
        </row>
        <row r="2144">
          <cell r="A2144">
            <v>605194</v>
          </cell>
          <cell r="C2144" t="str">
            <v>Cotton, Jharel</v>
          </cell>
          <cell r="Q2144" t="str">
            <v>S</v>
          </cell>
          <cell r="AJ2144">
            <v>4.2263573966281234</v>
          </cell>
          <cell r="AR2144">
            <v>138.48930689187705</v>
          </cell>
          <cell r="AS2144">
            <v>-0.23293403096236701</v>
          </cell>
          <cell r="AT2144">
            <v>0.56027504945096385</v>
          </cell>
          <cell r="BE2144">
            <v>1.001530162981932</v>
          </cell>
          <cell r="CP2144">
            <v>24.458333333333332</v>
          </cell>
          <cell r="CV2144">
            <v>92.1</v>
          </cell>
          <cell r="DA2144">
            <v>0</v>
          </cell>
          <cell r="DD2144">
            <v>1.2067408855921071</v>
          </cell>
          <cell r="FJ2144">
            <v>138.48930689187705</v>
          </cell>
          <cell r="FK2144">
            <v>0.26300000000000001</v>
          </cell>
          <cell r="FL2144">
            <v>-0.48096333746887393</v>
          </cell>
          <cell r="FO2144">
            <v>0</v>
          </cell>
        </row>
        <row r="2145">
          <cell r="A2145">
            <v>605195</v>
          </cell>
          <cell r="C2145" t="str">
            <v>Crick, Kyle</v>
          </cell>
          <cell r="Q2145" t="str">
            <v>S</v>
          </cell>
          <cell r="AJ2145">
            <v>6.9393110263965792</v>
          </cell>
          <cell r="AR2145">
            <v>45.125843488065847</v>
          </cell>
          <cell r="AS2145">
            <v>-0.21271122264825623</v>
          </cell>
          <cell r="AT2145">
            <v>0.68343635462910801</v>
          </cell>
          <cell r="BE2145">
            <v>1.273159976772865</v>
          </cell>
          <cell r="CP2145">
            <v>23.625</v>
          </cell>
          <cell r="CV2145">
            <v>92.1</v>
          </cell>
          <cell r="DA2145">
            <v>0</v>
          </cell>
          <cell r="DD2145">
            <v>1.2539476727977605</v>
          </cell>
          <cell r="FJ2145">
            <v>112.81460872016461</v>
          </cell>
          <cell r="FK2145">
            <v>0.26300000000000001</v>
          </cell>
          <cell r="FL2145">
            <v>0.43487914052108328</v>
          </cell>
          <cell r="FO2145">
            <v>0</v>
          </cell>
        </row>
        <row r="2146">
          <cell r="A2146">
            <v>605200</v>
          </cell>
          <cell r="C2146" t="str">
            <v>Davies, Zach</v>
          </cell>
          <cell r="Q2146" t="str">
            <v>S</v>
          </cell>
          <cell r="AJ2146">
            <v>3.9344535410241859</v>
          </cell>
          <cell r="AR2146">
            <v>153.75789762341049</v>
          </cell>
          <cell r="AS2146">
            <v>0.10768367835196653</v>
          </cell>
          <cell r="AT2146">
            <v>0.52083641662895463</v>
          </cell>
          <cell r="BE2146">
            <v>1.1460683185597891</v>
          </cell>
          <cell r="CP2146">
            <v>23.375</v>
          </cell>
          <cell r="CV2146">
            <v>89.165180639666218</v>
          </cell>
          <cell r="DA2146">
            <v>0.95151515151515154</v>
          </cell>
          <cell r="DD2146">
            <v>0.8748503210654015</v>
          </cell>
          <cell r="FJ2146">
            <v>153.75789762341049</v>
          </cell>
          <cell r="FK2146">
            <v>0.24732932206350031</v>
          </cell>
          <cell r="FL2146">
            <v>-4.2526368115570479E-2</v>
          </cell>
          <cell r="FO2146">
            <v>0</v>
          </cell>
        </row>
        <row r="2147">
          <cell r="A2147">
            <v>605209</v>
          </cell>
          <cell r="C2147" t="str">
            <v>Diaz, Chris</v>
          </cell>
          <cell r="Q2147" t="str">
            <v>S</v>
          </cell>
          <cell r="AJ2147">
            <v>6.1784609565852948</v>
          </cell>
          <cell r="AR2147">
            <v>44.400000000000006</v>
          </cell>
          <cell r="AS2147">
            <v>0.76035742244769289</v>
          </cell>
          <cell r="AT2147">
            <v>0.978883599789098</v>
          </cell>
          <cell r="BE2147">
            <v>0.9931771507064221</v>
          </cell>
          <cell r="CP2147">
            <v>23.125</v>
          </cell>
          <cell r="CV2147">
            <v>92.1</v>
          </cell>
          <cell r="DA2147">
            <v>0</v>
          </cell>
          <cell r="DD2147">
            <v>1.1775483050444677</v>
          </cell>
          <cell r="FJ2147">
            <v>111</v>
          </cell>
          <cell r="FK2147">
            <v>0.26300000000000001</v>
          </cell>
          <cell r="FL2147">
            <v>0.3039515556433674</v>
          </cell>
          <cell r="FO2147">
            <v>0</v>
          </cell>
        </row>
        <row r="2148">
          <cell r="A2148">
            <v>605218</v>
          </cell>
          <cell r="C2148" t="str">
            <v>Edwards, Carl</v>
          </cell>
          <cell r="Q2148" t="str">
            <v>R</v>
          </cell>
          <cell r="AJ2148">
            <v>3.7143362374851288</v>
          </cell>
          <cell r="AR2148">
            <v>53.98555458903698</v>
          </cell>
          <cell r="AS2148">
            <v>1.0358100891210913</v>
          </cell>
          <cell r="AT2148">
            <v>0.81499928902959062</v>
          </cell>
          <cell r="BE2148">
            <v>1.4034312976920191</v>
          </cell>
          <cell r="CP2148">
            <v>24.791666666666668</v>
          </cell>
          <cell r="CV2148">
            <v>92.1</v>
          </cell>
          <cell r="DA2148">
            <v>0</v>
          </cell>
          <cell r="DD2148">
            <v>1.4155044116587852</v>
          </cell>
          <cell r="FJ2148">
            <v>53.98555458903698</v>
          </cell>
          <cell r="FK2148">
            <v>0.26300000000000001</v>
          </cell>
          <cell r="FL2148">
            <v>-0.61720438436515412</v>
          </cell>
          <cell r="FO2148">
            <v>1</v>
          </cell>
        </row>
        <row r="2149">
          <cell r="A2149">
            <v>605222</v>
          </cell>
          <cell r="C2149" t="str">
            <v>Esch, Jake</v>
          </cell>
          <cell r="Q2149" t="str">
            <v>S</v>
          </cell>
          <cell r="AJ2149">
            <v>6.1792968828262858</v>
          </cell>
          <cell r="AR2149">
            <v>57.028874790308606</v>
          </cell>
          <cell r="AS2149">
            <v>0.32198026298784577</v>
          </cell>
          <cell r="AT2149">
            <v>0.78109126685577357</v>
          </cell>
          <cell r="BE2149">
            <v>0.9723246772562758</v>
          </cell>
          <cell r="CP2149">
            <v>26.291666666666668</v>
          </cell>
          <cell r="CV2149">
            <v>92.1</v>
          </cell>
          <cell r="DA2149">
            <v>0</v>
          </cell>
          <cell r="DD2149">
            <v>0.94385036644638365</v>
          </cell>
          <cell r="FJ2149">
            <v>142.5721869757715</v>
          </cell>
          <cell r="FK2149">
            <v>0.26300000000000001</v>
          </cell>
          <cell r="FL2149">
            <v>-1.2105916403050079E-2</v>
          </cell>
          <cell r="FO2149">
            <v>0</v>
          </cell>
        </row>
        <row r="2150">
          <cell r="A2150">
            <v>605226</v>
          </cell>
          <cell r="C2150" t="str">
            <v>Faulkner, Andrew</v>
          </cell>
          <cell r="Q2150" t="str">
            <v>R</v>
          </cell>
          <cell r="AJ2150">
            <v>4.8086665612599475</v>
          </cell>
          <cell r="AR2150">
            <v>18.771031484950829</v>
          </cell>
          <cell r="AS2150">
            <v>8.1737112517654267E-2</v>
          </cell>
          <cell r="AT2150">
            <v>0.77440420129096821</v>
          </cell>
          <cell r="BE2150">
            <v>1.15813587830577</v>
          </cell>
          <cell r="CP2150">
            <v>23.791666666666668</v>
          </cell>
          <cell r="CV2150">
            <v>92.956988598000109</v>
          </cell>
          <cell r="DA2150">
            <v>0.27878585858585858</v>
          </cell>
          <cell r="DD2150">
            <v>1.0417178628560946</v>
          </cell>
          <cell r="FJ2150">
            <v>46.92757871237707</v>
          </cell>
          <cell r="FK2150">
            <v>0.26300000000000001</v>
          </cell>
          <cell r="FL2150">
            <v>0.11095778058001585</v>
          </cell>
          <cell r="FO2150">
            <v>0.62313577489407268</v>
          </cell>
        </row>
        <row r="2151">
          <cell r="A2151">
            <v>605228</v>
          </cell>
          <cell r="C2151" t="str">
            <v>Fernandez, Jose</v>
          </cell>
          <cell r="Q2151" t="str">
            <v>S</v>
          </cell>
          <cell r="AJ2151">
            <v>2.6643720532028756</v>
          </cell>
          <cell r="AR2151">
            <v>180.01282527736575</v>
          </cell>
          <cell r="AS2151">
            <v>-0.304067294832843</v>
          </cell>
          <cell r="AT2151">
            <v>0.63942526625095297</v>
          </cell>
          <cell r="BE2151">
            <v>1.3450745526947741</v>
          </cell>
          <cell r="CP2151">
            <v>23.958333333333332</v>
          </cell>
          <cell r="CV2151">
            <v>94.949732926756653</v>
          </cell>
          <cell r="DA2151">
            <v>2.585860606060606</v>
          </cell>
          <cell r="DD2151">
            <v>1.3301939455385379</v>
          </cell>
          <cell r="FJ2151">
            <v>180.01282527736575</v>
          </cell>
          <cell r="FK2151">
            <v>0.29590564868879388</v>
          </cell>
          <cell r="FL2151">
            <v>-0.16407017980386315</v>
          </cell>
          <cell r="FO2151">
            <v>0</v>
          </cell>
        </row>
        <row r="2152">
          <cell r="A2152">
            <v>605232</v>
          </cell>
          <cell r="C2152" t="str">
            <v>Finnegan, Brandon</v>
          </cell>
          <cell r="Q2152" t="str">
            <v>S</v>
          </cell>
          <cell r="AJ2152">
            <v>4.9793901534030205</v>
          </cell>
          <cell r="AR2152">
            <v>84.237562159050441</v>
          </cell>
          <cell r="AS2152">
            <v>0.53518283664210797</v>
          </cell>
          <cell r="AT2152">
            <v>0.806773889020588</v>
          </cell>
          <cell r="BE2152">
            <v>0.60869969276481395</v>
          </cell>
          <cell r="CP2152">
            <v>23.208333333333332</v>
          </cell>
          <cell r="CV2152">
            <v>93.218796095746612</v>
          </cell>
          <cell r="DA2152">
            <v>1.1494969696969697</v>
          </cell>
          <cell r="DD2152">
            <v>1.0677878146790265</v>
          </cell>
          <cell r="FJ2152">
            <v>150.14381628149613</v>
          </cell>
          <cell r="FK2152">
            <v>0.25845054165729164</v>
          </cell>
          <cell r="FL2152">
            <v>8.7691031593271213E-3</v>
          </cell>
          <cell r="FO2152">
            <v>0</v>
          </cell>
        </row>
        <row r="2153">
          <cell r="A2153">
            <v>605238</v>
          </cell>
          <cell r="C2153" t="str">
            <v>French, Parker</v>
          </cell>
          <cell r="Q2153" t="str">
            <v>S</v>
          </cell>
          <cell r="AJ2153">
            <v>6.1841149067983832</v>
          </cell>
          <cell r="AR2153">
            <v>57.601405771172494</v>
          </cell>
          <cell r="AS2153">
            <v>0.67408549910316529</v>
          </cell>
          <cell r="AT2153">
            <v>0.87528405190911784</v>
          </cell>
          <cell r="BE2153">
            <v>1.1748704861836803</v>
          </cell>
          <cell r="CP2153">
            <v>23.291666666666668</v>
          </cell>
          <cell r="CV2153">
            <v>92.1</v>
          </cell>
          <cell r="DA2153">
            <v>0</v>
          </cell>
          <cell r="DD2153">
            <v>0.77042545154735509</v>
          </cell>
          <cell r="FJ2153">
            <v>144.00351442793124</v>
          </cell>
          <cell r="FK2153">
            <v>0.26300000000000001</v>
          </cell>
          <cell r="FL2153">
            <v>-8.3377296899430318E-3</v>
          </cell>
          <cell r="FO2153">
            <v>0</v>
          </cell>
        </row>
        <row r="2154">
          <cell r="A2154">
            <v>605240</v>
          </cell>
          <cell r="C2154" t="str">
            <v>Fry, Jace</v>
          </cell>
          <cell r="Q2154" t="str">
            <v>S</v>
          </cell>
          <cell r="AJ2154">
            <v>6.4070173653265181</v>
          </cell>
          <cell r="AR2154">
            <v>44.400000000000006</v>
          </cell>
          <cell r="AS2154">
            <v>0.25019660473728311</v>
          </cell>
          <cell r="AT2154">
            <v>0.95288084718058053</v>
          </cell>
          <cell r="BE2154">
            <v>1.0345800705724819</v>
          </cell>
          <cell r="CP2154">
            <v>22.958333333333332</v>
          </cell>
          <cell r="CV2154">
            <v>92.1</v>
          </cell>
          <cell r="DA2154">
            <v>0</v>
          </cell>
          <cell r="DD2154">
            <v>0.99435630077228765</v>
          </cell>
          <cell r="FJ2154">
            <v>111</v>
          </cell>
          <cell r="FK2154">
            <v>0.26300000000000001</v>
          </cell>
          <cell r="FL2154">
            <v>0.22732671980662708</v>
          </cell>
          <cell r="FO2154">
            <v>0</v>
          </cell>
        </row>
        <row r="2155">
          <cell r="A2155">
            <v>605242</v>
          </cell>
          <cell r="C2155" t="str">
            <v>Fulmer, Michael</v>
          </cell>
          <cell r="Q2155" t="str">
            <v>S</v>
          </cell>
          <cell r="AJ2155">
            <v>3.4786559611142658</v>
          </cell>
          <cell r="AR2155">
            <v>162.6115815717003</v>
          </cell>
          <cell r="AS2155">
            <v>0.25921951897950246</v>
          </cell>
          <cell r="AT2155">
            <v>0.79859414109346538</v>
          </cell>
          <cell r="BE2155">
            <v>1.3956160313954198</v>
          </cell>
          <cell r="CP2155">
            <v>23.291666666666668</v>
          </cell>
          <cell r="CV2155">
            <v>94.695541201614844</v>
          </cell>
          <cell r="DA2155">
            <v>0.72727272727272729</v>
          </cell>
          <cell r="DD2155">
            <v>0.97271032184168094</v>
          </cell>
          <cell r="FJ2155">
            <v>162.6115815717003</v>
          </cell>
          <cell r="FK2155">
            <v>0.26300000000000001</v>
          </cell>
          <cell r="FL2155">
            <v>0.32739156645321899</v>
          </cell>
          <cell r="FO2155">
            <v>0</v>
          </cell>
        </row>
        <row r="2156">
          <cell r="A2156">
            <v>605243</v>
          </cell>
          <cell r="C2156" t="str">
            <v>Gabryszwski, Jeremy</v>
          </cell>
          <cell r="Q2156" t="str">
            <v>S</v>
          </cell>
          <cell r="AJ2156">
            <v>6.1228704978571811</v>
          </cell>
          <cell r="AR2156">
            <v>57.034660493827168</v>
          </cell>
          <cell r="AS2156">
            <v>-0.16473640475412477</v>
          </cell>
          <cell r="AT2156">
            <v>0.54450132784597471</v>
          </cell>
          <cell r="BE2156">
            <v>1.1163513966471916</v>
          </cell>
          <cell r="CP2156">
            <v>23.291666666666668</v>
          </cell>
          <cell r="CV2156">
            <v>92.1</v>
          </cell>
          <cell r="DA2156">
            <v>0</v>
          </cell>
          <cell r="DD2156">
            <v>0.82364480540636964</v>
          </cell>
          <cell r="FJ2156">
            <v>142.58665123456791</v>
          </cell>
          <cell r="FK2156">
            <v>0.26300000000000001</v>
          </cell>
          <cell r="FL2156">
            <v>-0.14800969230943567</v>
          </cell>
          <cell r="FO2156">
            <v>0</v>
          </cell>
        </row>
        <row r="2157">
          <cell r="A2157">
            <v>605254</v>
          </cell>
          <cell r="C2157" t="str">
            <v>Gossett, Daniel</v>
          </cell>
          <cell r="Q2157" t="str">
            <v>S</v>
          </cell>
          <cell r="AJ2157">
            <v>5.4726373898655147</v>
          </cell>
          <cell r="AR2157">
            <v>57.9730589225926</v>
          </cell>
          <cell r="AS2157">
            <v>5.1573299861726374E-2</v>
          </cell>
          <cell r="AT2157">
            <v>0.81860786312825229</v>
          </cell>
          <cell r="BE2157">
            <v>1.144337803667606</v>
          </cell>
          <cell r="CP2157">
            <v>23.625</v>
          </cell>
          <cell r="CV2157">
            <v>92.1</v>
          </cell>
          <cell r="DA2157">
            <v>0</v>
          </cell>
          <cell r="DD2157">
            <v>1.0023506987199171</v>
          </cell>
          <cell r="FJ2157">
            <v>144.9326473064815</v>
          </cell>
          <cell r="FK2157">
            <v>0.26300000000000001</v>
          </cell>
          <cell r="FL2157">
            <v>-0.53020589697093323</v>
          </cell>
          <cell r="FO2157">
            <v>0</v>
          </cell>
        </row>
        <row r="2158">
          <cell r="A2158">
            <v>605255</v>
          </cell>
          <cell r="C2158" t="str">
            <v>Graves, Brett</v>
          </cell>
          <cell r="Q2158" t="str">
            <v>S</v>
          </cell>
          <cell r="AJ2158">
            <v>7.3198869768387622</v>
          </cell>
          <cell r="AR2158">
            <v>59.536104190082327</v>
          </cell>
          <cell r="AS2158">
            <v>0.36130419251682433</v>
          </cell>
          <cell r="AT2158">
            <v>0.82284077613477957</v>
          </cell>
          <cell r="BE2158">
            <v>0.90804525650311552</v>
          </cell>
          <cell r="CP2158">
            <v>23.458333333333332</v>
          </cell>
          <cell r="CV2158">
            <v>92.1</v>
          </cell>
          <cell r="DA2158">
            <v>0</v>
          </cell>
          <cell r="DD2158">
            <v>0.79987562120277222</v>
          </cell>
          <cell r="FJ2158">
            <v>148.84026047520581</v>
          </cell>
          <cell r="FK2158">
            <v>0.26300000000000001</v>
          </cell>
          <cell r="FL2158">
            <v>-0.28719225251539615</v>
          </cell>
          <cell r="FO2158">
            <v>0</v>
          </cell>
        </row>
        <row r="2159">
          <cell r="A2159">
            <v>605260</v>
          </cell>
          <cell r="C2159" t="str">
            <v>Guerrieri, Taylor</v>
          </cell>
          <cell r="Q2159" t="str">
            <v>S</v>
          </cell>
          <cell r="AJ2159">
            <v>6.1177317298095719</v>
          </cell>
          <cell r="AR2159">
            <v>51.766419753086417</v>
          </cell>
          <cell r="AS2159">
            <v>0.6501611663560426</v>
          </cell>
          <cell r="AT2159">
            <v>0.86089642669940647</v>
          </cell>
          <cell r="BE2159">
            <v>1.6453482974022577</v>
          </cell>
          <cell r="CP2159">
            <v>23.541666666666668</v>
          </cell>
          <cell r="CV2159">
            <v>92.1</v>
          </cell>
          <cell r="DA2159">
            <v>0</v>
          </cell>
          <cell r="DD2159">
            <v>0.93707351001027717</v>
          </cell>
          <cell r="FJ2159">
            <v>129.41604938271604</v>
          </cell>
          <cell r="FK2159">
            <v>0.26300000000000001</v>
          </cell>
          <cell r="FL2159">
            <v>9.457296725217107E-2</v>
          </cell>
          <cell r="FO2159">
            <v>0</v>
          </cell>
        </row>
        <row r="2160">
          <cell r="A2160">
            <v>605267</v>
          </cell>
          <cell r="C2160" t="str">
            <v>Harris, Ryan</v>
          </cell>
          <cell r="Q2160" t="str">
            <v>R</v>
          </cell>
          <cell r="AJ2160">
            <v>6.167159334257855</v>
          </cell>
          <cell r="AR2160">
            <v>16.8</v>
          </cell>
          <cell r="AS2160">
            <v>0.81934280562984085</v>
          </cell>
          <cell r="AT2160">
            <v>0.92065432316846896</v>
          </cell>
          <cell r="BE2160">
            <v>0.97122470921050141</v>
          </cell>
          <cell r="CP2160">
            <v>23.458333333333332</v>
          </cell>
          <cell r="CV2160">
            <v>92.1</v>
          </cell>
          <cell r="DA2160">
            <v>0</v>
          </cell>
          <cell r="DD2160">
            <v>0.92950801850878284</v>
          </cell>
          <cell r="FJ2160">
            <v>42</v>
          </cell>
          <cell r="FK2160">
            <v>0.26300000000000001</v>
          </cell>
          <cell r="FL2160">
            <v>0.14022422622291092</v>
          </cell>
          <cell r="FO2160">
            <v>1</v>
          </cell>
        </row>
        <row r="2161">
          <cell r="A2161">
            <v>605272</v>
          </cell>
          <cell r="C2161" t="str">
            <v>Healy, Tucker</v>
          </cell>
          <cell r="Q2161" t="str">
            <v>R</v>
          </cell>
          <cell r="AJ2161">
            <v>4.1583488214084765</v>
          </cell>
          <cell r="AR2161">
            <v>30.328168706071349</v>
          </cell>
          <cell r="AS2161">
            <v>0.28973299679605508</v>
          </cell>
          <cell r="AT2161">
            <v>0.77912394962248399</v>
          </cell>
          <cell r="BE2161">
            <v>0.68087008304852592</v>
          </cell>
          <cell r="CP2161">
            <v>26.041666666666668</v>
          </cell>
          <cell r="CV2161">
            <v>92.1</v>
          </cell>
          <cell r="DA2161">
            <v>0</v>
          </cell>
          <cell r="DD2161">
            <v>1.4062835683746739</v>
          </cell>
          <cell r="FJ2161">
            <v>54.670345412925919</v>
          </cell>
          <cell r="FK2161">
            <v>0.26300000000000001</v>
          </cell>
          <cell r="FL2161">
            <v>-0.16883516763186665</v>
          </cell>
          <cell r="FO2161">
            <v>1</v>
          </cell>
        </row>
        <row r="2162">
          <cell r="A2162">
            <v>605273</v>
          </cell>
          <cell r="C2162" t="str">
            <v>Henke, Travis</v>
          </cell>
          <cell r="Q2162" t="str">
            <v>R</v>
          </cell>
          <cell r="AJ2162">
            <v>6.6034679830426821</v>
          </cell>
          <cell r="AR2162">
            <v>19.728205346951114</v>
          </cell>
          <cell r="AS2162">
            <v>-0.60631111414191485</v>
          </cell>
          <cell r="AT2162">
            <v>0.77236749537012539</v>
          </cell>
          <cell r="BE2162">
            <v>1.0528805089430864</v>
          </cell>
          <cell r="CP2162">
            <v>27.958333333333332</v>
          </cell>
          <cell r="CV2162">
            <v>92.1</v>
          </cell>
          <cell r="DA2162">
            <v>0</v>
          </cell>
          <cell r="DD2162">
            <v>0.87981030765600454</v>
          </cell>
          <cell r="FJ2162">
            <v>49.320513367377785</v>
          </cell>
          <cell r="FK2162">
            <v>0.26300000000000001</v>
          </cell>
          <cell r="FL2162">
            <v>0.13547876745729728</v>
          </cell>
          <cell r="FO2162">
            <v>1</v>
          </cell>
        </row>
        <row r="2163">
          <cell r="A2163">
            <v>605276</v>
          </cell>
          <cell r="C2163" t="str">
            <v>Hess, David</v>
          </cell>
          <cell r="Q2163" t="str">
            <v>S</v>
          </cell>
          <cell r="AJ2163">
            <v>6.5419208494026062</v>
          </cell>
          <cell r="AR2163">
            <v>50.735941051556715</v>
          </cell>
          <cell r="AS2163">
            <v>0.3140376654654069</v>
          </cell>
          <cell r="AT2163">
            <v>0.83757216225274544</v>
          </cell>
          <cell r="BE2163">
            <v>0.65698171248133974</v>
          </cell>
          <cell r="CP2163">
            <v>22.958333333333332</v>
          </cell>
          <cell r="CV2163">
            <v>92.1</v>
          </cell>
          <cell r="DA2163">
            <v>0</v>
          </cell>
          <cell r="DD2163">
            <v>1.0255538100813484</v>
          </cell>
          <cell r="FJ2163">
            <v>126.83985262889178</v>
          </cell>
          <cell r="FK2163">
            <v>0.26300000000000001</v>
          </cell>
          <cell r="FL2163">
            <v>2.4646267796681167E-3</v>
          </cell>
          <cell r="FO2163">
            <v>0</v>
          </cell>
        </row>
        <row r="2164">
          <cell r="A2164">
            <v>605280</v>
          </cell>
          <cell r="C2164" t="str">
            <v>Holmes, Clay</v>
          </cell>
          <cell r="Q2164" t="str">
            <v>S</v>
          </cell>
          <cell r="AJ2164">
            <v>6.1922014013428655</v>
          </cell>
          <cell r="AR2164">
            <v>48.740768157777779</v>
          </cell>
          <cell r="AS2164">
            <v>-8.8458167971697754E-2</v>
          </cell>
          <cell r="AT2164">
            <v>0.76630022249436358</v>
          </cell>
          <cell r="BE2164">
            <v>1.6318431545406824</v>
          </cell>
          <cell r="CP2164">
            <v>23.291666666666668</v>
          </cell>
          <cell r="CV2164">
            <v>92.1</v>
          </cell>
          <cell r="DA2164">
            <v>0</v>
          </cell>
          <cell r="DD2164">
            <v>0.93310335284198609</v>
          </cell>
          <cell r="FJ2164">
            <v>121.85192039444443</v>
          </cell>
          <cell r="FK2164">
            <v>0.26300000000000001</v>
          </cell>
          <cell r="FL2164">
            <v>0.54745034311738627</v>
          </cell>
          <cell r="FO2164">
            <v>0</v>
          </cell>
        </row>
        <row r="2165">
          <cell r="A2165">
            <v>605282</v>
          </cell>
          <cell r="C2165" t="str">
            <v>Holtmann, Bryant</v>
          </cell>
          <cell r="Q2165" t="str">
            <v>S</v>
          </cell>
          <cell r="AJ2165">
            <v>8.7688094107452343</v>
          </cell>
          <cell r="AR2165">
            <v>44.400000000000006</v>
          </cell>
          <cell r="AS2165">
            <v>0.29487201194152624</v>
          </cell>
          <cell r="AT2165">
            <v>0.92603587694027234</v>
          </cell>
          <cell r="BE2165">
            <v>1.2836389035910034</v>
          </cell>
          <cell r="CP2165">
            <v>23.375</v>
          </cell>
          <cell r="CV2165">
            <v>92.1</v>
          </cell>
          <cell r="DA2165">
            <v>0</v>
          </cell>
          <cell r="DD2165">
            <v>0.87285646184600252</v>
          </cell>
          <cell r="FJ2165">
            <v>111</v>
          </cell>
          <cell r="FK2165">
            <v>0.26300000000000001</v>
          </cell>
          <cell r="FL2165">
            <v>0.47992743201631782</v>
          </cell>
          <cell r="FO2165">
            <v>0.23923443343215289</v>
          </cell>
        </row>
        <row r="2166">
          <cell r="A2166">
            <v>605288</v>
          </cell>
          <cell r="C2166" t="str">
            <v>Houser, Adrian</v>
          </cell>
          <cell r="Q2166" t="str">
            <v>S</v>
          </cell>
          <cell r="AJ2166">
            <v>5.3117777637327324</v>
          </cell>
          <cell r="AR2166">
            <v>45.666418333376775</v>
          </cell>
          <cell r="AS2166">
            <v>-0.45526211964977659</v>
          </cell>
          <cell r="AT2166">
            <v>0.62180873222296307</v>
          </cell>
          <cell r="BE2166">
            <v>1.5690437685985288</v>
          </cell>
          <cell r="CP2166">
            <v>23.375</v>
          </cell>
          <cell r="CV2166">
            <v>93.132275410130049</v>
          </cell>
          <cell r="DA2166">
            <v>1.2121212121212121E-2</v>
          </cell>
          <cell r="DD2166">
            <v>0.89244846275333412</v>
          </cell>
          <cell r="FJ2166">
            <v>114.16604583344193</v>
          </cell>
          <cell r="FK2166">
            <v>0.26300000000000001</v>
          </cell>
          <cell r="FL2166">
            <v>-0.33401826024297432</v>
          </cell>
          <cell r="FO2166">
            <v>0</v>
          </cell>
        </row>
        <row r="2167">
          <cell r="A2167">
            <v>605292</v>
          </cell>
          <cell r="C2167" t="str">
            <v>Hunter, Darrell</v>
          </cell>
          <cell r="Q2167" t="str">
            <v>R</v>
          </cell>
          <cell r="AJ2167">
            <v>6.1554509687534917</v>
          </cell>
          <cell r="AR2167">
            <v>16.8</v>
          </cell>
          <cell r="AS2167">
            <v>6.3174995467007541E-2</v>
          </cell>
          <cell r="AT2167">
            <v>0.97182422880190733</v>
          </cell>
          <cell r="BE2167">
            <v>1.3431148882691797</v>
          </cell>
          <cell r="CP2167">
            <v>25.958333333333332</v>
          </cell>
          <cell r="CV2167">
            <v>92.1</v>
          </cell>
          <cell r="DA2167">
            <v>0</v>
          </cell>
          <cell r="DD2167">
            <v>1.2313666432424131</v>
          </cell>
          <cell r="FJ2167">
            <v>42</v>
          </cell>
          <cell r="FK2167">
            <v>0.26300000000000001</v>
          </cell>
          <cell r="FL2167">
            <v>1.8482301850704097E-2</v>
          </cell>
          <cell r="FO2167">
            <v>1</v>
          </cell>
        </row>
        <row r="2168">
          <cell r="A2168">
            <v>605300</v>
          </cell>
          <cell r="C2168" t="str">
            <v>Jensen, Chris</v>
          </cell>
          <cell r="Q2168" t="str">
            <v>S</v>
          </cell>
          <cell r="AJ2168">
            <v>6.3860442152251924</v>
          </cell>
          <cell r="AR2168">
            <v>61.59980348515947</v>
          </cell>
          <cell r="AS2168">
            <v>0.25790083451406903</v>
          </cell>
          <cell r="AT2168">
            <v>0.74957490662685966</v>
          </cell>
          <cell r="BE2168">
            <v>0.97725867288382295</v>
          </cell>
          <cell r="CP2168">
            <v>25.791666666666668</v>
          </cell>
          <cell r="CV2168">
            <v>92.1</v>
          </cell>
          <cell r="DA2168">
            <v>0</v>
          </cell>
          <cell r="DD2168">
            <v>0.90800888679123515</v>
          </cell>
          <cell r="FJ2168">
            <v>153.99950871289866</v>
          </cell>
          <cell r="FK2168">
            <v>0.26300000000000001</v>
          </cell>
          <cell r="FL2168">
            <v>-2.7931586323058793E-2</v>
          </cell>
          <cell r="FO2168">
            <v>0</v>
          </cell>
        </row>
        <row r="2169">
          <cell r="A2169">
            <v>605301</v>
          </cell>
          <cell r="C2169" t="str">
            <v>Jerez, Williams</v>
          </cell>
          <cell r="Q2169" t="str">
            <v>R</v>
          </cell>
          <cell r="AJ2169">
            <v>5.5236050236416343</v>
          </cell>
          <cell r="AR2169">
            <v>26.295595016859263</v>
          </cell>
          <cell r="AS2169">
            <v>-0.78174797262494367</v>
          </cell>
          <cell r="AT2169">
            <v>0.54781217885991507</v>
          </cell>
          <cell r="BE2169">
            <v>1.2963491927394131</v>
          </cell>
          <cell r="CP2169">
            <v>24.125</v>
          </cell>
          <cell r="CV2169">
            <v>92.1</v>
          </cell>
          <cell r="DA2169">
            <v>0</v>
          </cell>
          <cell r="DD2169">
            <v>1.0594980947256594</v>
          </cell>
          <cell r="FJ2169">
            <v>65.738987542148152</v>
          </cell>
          <cell r="FK2169">
            <v>0.26300000000000001</v>
          </cell>
          <cell r="FL2169">
            <v>0.64601892133916738</v>
          </cell>
          <cell r="FO2169">
            <v>1</v>
          </cell>
        </row>
        <row r="2170">
          <cell r="A2170">
            <v>605302</v>
          </cell>
          <cell r="C2170" t="str">
            <v>Jester, Jason</v>
          </cell>
          <cell r="Q2170" t="str">
            <v>R</v>
          </cell>
          <cell r="AJ2170">
            <v>4.7896900552420369</v>
          </cell>
          <cell r="AR2170">
            <v>21.195101128133331</v>
          </cell>
          <cell r="AS2170">
            <v>-0.17157784122909625</v>
          </cell>
          <cell r="AT2170">
            <v>0.66688727575317897</v>
          </cell>
          <cell r="BE2170">
            <v>0.87558639383301384</v>
          </cell>
          <cell r="CP2170">
            <v>25.125</v>
          </cell>
          <cell r="CV2170">
            <v>92.1</v>
          </cell>
          <cell r="DA2170">
            <v>0</v>
          </cell>
          <cell r="DD2170">
            <v>1.2150352181024071</v>
          </cell>
          <cell r="FJ2170">
            <v>52.987752820333327</v>
          </cell>
          <cell r="FK2170">
            <v>0.26300000000000001</v>
          </cell>
          <cell r="FL2170">
            <v>-0.20954244500539929</v>
          </cell>
          <cell r="FO2170">
            <v>1</v>
          </cell>
        </row>
        <row r="2171">
          <cell r="A2171">
            <v>605304</v>
          </cell>
          <cell r="C2171" t="str">
            <v>Johnson, Erik</v>
          </cell>
          <cell r="Q2171" t="str">
            <v>S</v>
          </cell>
          <cell r="AJ2171">
            <v>5.4246304041686644</v>
          </cell>
          <cell r="AR2171">
            <v>50.718799230607367</v>
          </cell>
          <cell r="AS2171">
            <v>0.10693395085791929</v>
          </cell>
          <cell r="AT2171">
            <v>0.59063151893560539</v>
          </cell>
          <cell r="BE2171">
            <v>0.84564345859134227</v>
          </cell>
          <cell r="CP2171">
            <v>26.541666666666668</v>
          </cell>
          <cell r="CV2171">
            <v>89.885686575266064</v>
          </cell>
          <cell r="DA2171">
            <v>0.7131333333333334</v>
          </cell>
          <cell r="DD2171">
            <v>1.0713172811493406</v>
          </cell>
          <cell r="FJ2171">
            <v>126.79699807651841</v>
          </cell>
          <cell r="FK2171">
            <v>0.25980711714151139</v>
          </cell>
          <cell r="FL2171">
            <v>0.38744231948060354</v>
          </cell>
          <cell r="FO2171">
            <v>0</v>
          </cell>
        </row>
        <row r="2172">
          <cell r="A2172">
            <v>605309</v>
          </cell>
          <cell r="C2172" t="str">
            <v>Kela, Keone</v>
          </cell>
          <cell r="Q2172" t="str">
            <v>R</v>
          </cell>
          <cell r="AJ2172">
            <v>3.1024451643033464</v>
          </cell>
          <cell r="AR2172">
            <v>48.863888598933343</v>
          </cell>
          <cell r="AS2172">
            <v>-0.44862646468843692</v>
          </cell>
          <cell r="AT2172">
            <v>0.62210294875537131</v>
          </cell>
          <cell r="BE2172">
            <v>1.3904191496007521</v>
          </cell>
          <cell r="CP2172">
            <v>23.208333333333332</v>
          </cell>
          <cell r="CV2172">
            <v>94.022279468047131</v>
          </cell>
          <cell r="DA2172">
            <v>1.4545454545454544</v>
          </cell>
          <cell r="DD2172">
            <v>1.2826627228233358</v>
          </cell>
          <cell r="FJ2172">
            <v>48.863888598933343</v>
          </cell>
          <cell r="FK2172">
            <v>0.26300000000000001</v>
          </cell>
          <cell r="FL2172">
            <v>0.22558306028026645</v>
          </cell>
          <cell r="FO2172">
            <v>1</v>
          </cell>
        </row>
        <row r="2173">
          <cell r="A2173">
            <v>605314</v>
          </cell>
          <cell r="C2173" t="str">
            <v>Keudell, Alex</v>
          </cell>
          <cell r="Q2173" t="str">
            <v>S</v>
          </cell>
          <cell r="AJ2173">
            <v>7.1438446038011012</v>
          </cell>
          <cell r="AR2173">
            <v>44.400000000000006</v>
          </cell>
          <cell r="AS2173">
            <v>-1.0278347220068622</v>
          </cell>
          <cell r="AT2173">
            <v>0.91969133936841485</v>
          </cell>
          <cell r="BE2173">
            <v>0.92383166025068919</v>
          </cell>
          <cell r="CP2173">
            <v>26.375</v>
          </cell>
          <cell r="CV2173">
            <v>92.1</v>
          </cell>
          <cell r="DA2173">
            <v>0</v>
          </cell>
          <cell r="DD2173">
            <v>0.86780348630036541</v>
          </cell>
          <cell r="FJ2173">
            <v>111</v>
          </cell>
          <cell r="FK2173">
            <v>0.26300000000000001</v>
          </cell>
          <cell r="FL2173">
            <v>4.5870775926728148E-2</v>
          </cell>
          <cell r="FO2173">
            <v>0</v>
          </cell>
        </row>
        <row r="2174">
          <cell r="A2174">
            <v>605317</v>
          </cell>
          <cell r="C2174" t="str">
            <v>Knudson, Guido</v>
          </cell>
          <cell r="Q2174" t="str">
            <v>R</v>
          </cell>
          <cell r="AJ2174">
            <v>5.2603131046799341</v>
          </cell>
          <cell r="AR2174">
            <v>21.8259601984638</v>
          </cell>
          <cell r="AS2174">
            <v>-0.22094491846706485</v>
          </cell>
          <cell r="AT2174">
            <v>0.51704072069384199</v>
          </cell>
          <cell r="BE2174">
            <v>0.56539300792921376</v>
          </cell>
          <cell r="CP2174">
            <v>26.875</v>
          </cell>
          <cell r="CV2174">
            <v>92.013579936879026</v>
          </cell>
          <cell r="DA2174">
            <v>9.0909090909090912E-2</v>
          </cell>
          <cell r="DD2174">
            <v>1.1433695426984696</v>
          </cell>
          <cell r="FJ2174">
            <v>54.564900496159495</v>
          </cell>
          <cell r="FK2174">
            <v>0.26300000000000001</v>
          </cell>
          <cell r="FL2174">
            <v>0.37904909226491001</v>
          </cell>
          <cell r="FO2174">
            <v>1</v>
          </cell>
        </row>
        <row r="2175">
          <cell r="A2175">
            <v>605321</v>
          </cell>
          <cell r="C2175" t="str">
            <v>Kraus, Kyle</v>
          </cell>
          <cell r="Q2175" t="str">
            <v>R</v>
          </cell>
          <cell r="AJ2175">
            <v>5.5833992127325391</v>
          </cell>
          <cell r="AR2175">
            <v>22.925857381705764</v>
          </cell>
          <cell r="AS2175">
            <v>-0.40580654485086221</v>
          </cell>
          <cell r="AT2175">
            <v>0.55010366508046649</v>
          </cell>
          <cell r="BE2175">
            <v>0.87752420056873259</v>
          </cell>
          <cell r="CP2175">
            <v>26.458333333333332</v>
          </cell>
          <cell r="CV2175">
            <v>92.1</v>
          </cell>
          <cell r="DA2175">
            <v>0</v>
          </cell>
          <cell r="DD2175">
            <v>0.77924977934843687</v>
          </cell>
          <cell r="FJ2175">
            <v>57.314643454264406</v>
          </cell>
          <cell r="FK2175">
            <v>0.26300000000000001</v>
          </cell>
          <cell r="FL2175">
            <v>0.23230709210413369</v>
          </cell>
          <cell r="FO2175">
            <v>1</v>
          </cell>
        </row>
        <row r="2176">
          <cell r="A2176">
            <v>605325</v>
          </cell>
          <cell r="C2176" t="str">
            <v>Kukuk, Cody</v>
          </cell>
          <cell r="Q2176" t="str">
            <v>S</v>
          </cell>
          <cell r="AJ2176">
            <v>6.4363966397374979</v>
          </cell>
          <cell r="AR2176">
            <v>44.400000000000006</v>
          </cell>
          <cell r="AS2176">
            <v>2.9418900536490437E-2</v>
          </cell>
          <cell r="AT2176">
            <v>0.92317943429218952</v>
          </cell>
          <cell r="BE2176">
            <v>1.3237220240239458</v>
          </cell>
          <cell r="CP2176">
            <v>23.208333333333332</v>
          </cell>
          <cell r="CV2176">
            <v>92.1</v>
          </cell>
          <cell r="DA2176">
            <v>0</v>
          </cell>
          <cell r="DD2176">
            <v>1.2893345049005214</v>
          </cell>
          <cell r="FJ2176">
            <v>111</v>
          </cell>
          <cell r="FK2176">
            <v>0.26300000000000001</v>
          </cell>
          <cell r="FL2176">
            <v>-0.43283929297154639</v>
          </cell>
          <cell r="FO2176">
            <v>0</v>
          </cell>
        </row>
        <row r="2177">
          <cell r="A2177">
            <v>605326</v>
          </cell>
          <cell r="C2177" t="str">
            <v>Lamb, Chris</v>
          </cell>
          <cell r="Q2177" t="str">
            <v>S</v>
          </cell>
          <cell r="AJ2177">
            <v>6.4296086600978413</v>
          </cell>
          <cell r="AR2177">
            <v>44.400000000000006</v>
          </cell>
          <cell r="AS2177">
            <v>-0.16371037658498172</v>
          </cell>
          <cell r="AT2177">
            <v>0.74925142769747954</v>
          </cell>
          <cell r="BE2177">
            <v>0.77526726544929736</v>
          </cell>
          <cell r="CP2177">
            <v>26.041666666666668</v>
          </cell>
          <cell r="CV2177">
            <v>92.1</v>
          </cell>
          <cell r="DA2177">
            <v>0</v>
          </cell>
          <cell r="DD2177">
            <v>1.0547655920222667</v>
          </cell>
          <cell r="FJ2177">
            <v>111</v>
          </cell>
          <cell r="FK2177">
            <v>0.26300000000000001</v>
          </cell>
          <cell r="FL2177">
            <v>-1.4771747338955706E-2</v>
          </cell>
          <cell r="FO2177">
            <v>0</v>
          </cell>
        </row>
        <row r="2178">
          <cell r="A2178">
            <v>605327</v>
          </cell>
          <cell r="C2178" t="str">
            <v>Lamb, Will</v>
          </cell>
          <cell r="Q2178" t="str">
            <v>R</v>
          </cell>
          <cell r="AJ2178">
            <v>5.7449132625609387</v>
          </cell>
          <cell r="AR2178">
            <v>20.69656888008781</v>
          </cell>
          <cell r="AS2178">
            <v>0.75372064516752346</v>
          </cell>
          <cell r="AT2178">
            <v>0.78237364453608438</v>
          </cell>
          <cell r="BE2178">
            <v>1.0113011039200805</v>
          </cell>
          <cell r="CP2178">
            <v>25.791666666666668</v>
          </cell>
          <cell r="CV2178">
            <v>92.1</v>
          </cell>
          <cell r="DA2178">
            <v>0</v>
          </cell>
          <cell r="DD2178">
            <v>1.1160981357987116</v>
          </cell>
          <cell r="FJ2178">
            <v>51.741422200219525</v>
          </cell>
          <cell r="FK2178">
            <v>0.26300000000000001</v>
          </cell>
          <cell r="FL2178">
            <v>0.26635203841919336</v>
          </cell>
          <cell r="FO2178">
            <v>1</v>
          </cell>
        </row>
        <row r="2179">
          <cell r="A2179">
            <v>605328</v>
          </cell>
          <cell r="C2179" t="str">
            <v>Lambson, Mitch</v>
          </cell>
          <cell r="Q2179" t="str">
            <v>R</v>
          </cell>
          <cell r="AJ2179">
            <v>4.1630263230768207</v>
          </cell>
          <cell r="AR2179">
            <v>26.133229737042033</v>
          </cell>
          <cell r="AS2179">
            <v>9.938778098890726E-3</v>
          </cell>
          <cell r="AT2179">
            <v>0.80710742353446963</v>
          </cell>
          <cell r="BE2179">
            <v>0.63948685120328397</v>
          </cell>
          <cell r="CP2179">
            <v>25.958333333333332</v>
          </cell>
          <cell r="CV2179">
            <v>92.1</v>
          </cell>
          <cell r="DA2179">
            <v>0</v>
          </cell>
          <cell r="DD2179">
            <v>1.1060014605962645</v>
          </cell>
          <cell r="FJ2179">
            <v>47.644177122733332</v>
          </cell>
          <cell r="FK2179">
            <v>0.26300000000000001</v>
          </cell>
          <cell r="FL2179">
            <v>0.40416691518819525</v>
          </cell>
          <cell r="FO2179">
            <v>1</v>
          </cell>
        </row>
        <row r="2180">
          <cell r="A2180">
            <v>605331</v>
          </cell>
          <cell r="C2180" t="str">
            <v>Laxer, Josh</v>
          </cell>
          <cell r="Q2180" t="str">
            <v>R</v>
          </cell>
          <cell r="AJ2180">
            <v>6.3193691695760723</v>
          </cell>
          <cell r="AR2180">
            <v>16.8</v>
          </cell>
          <cell r="AS2180">
            <v>8.5611497581459084E-2</v>
          </cell>
          <cell r="AT2180">
            <v>0.91620021811300567</v>
          </cell>
          <cell r="BE2180">
            <v>0.67295429314280641</v>
          </cell>
          <cell r="CP2180">
            <v>23.041666666666668</v>
          </cell>
          <cell r="CV2180">
            <v>92.1</v>
          </cell>
          <cell r="DA2180">
            <v>0</v>
          </cell>
          <cell r="DD2180">
            <v>0.9206397548049442</v>
          </cell>
          <cell r="FJ2180">
            <v>42</v>
          </cell>
          <cell r="FK2180">
            <v>0.26300000000000001</v>
          </cell>
          <cell r="FL2180">
            <v>-0.33542594107507251</v>
          </cell>
          <cell r="FO2180">
            <v>1</v>
          </cell>
        </row>
        <row r="2181">
          <cell r="A2181">
            <v>605333</v>
          </cell>
          <cell r="C2181" t="str">
            <v>Leathersich, Jack</v>
          </cell>
          <cell r="Q2181" t="str">
            <v>R</v>
          </cell>
          <cell r="AJ2181">
            <v>4.158265012107579</v>
          </cell>
          <cell r="AR2181">
            <v>24.115477328656333</v>
          </cell>
          <cell r="AS2181">
            <v>-0.99037862433989798</v>
          </cell>
          <cell r="AT2181">
            <v>0.66300395068722473</v>
          </cell>
          <cell r="BE2181">
            <v>0.75397815808036339</v>
          </cell>
          <cell r="CP2181">
            <v>25.958333333333332</v>
          </cell>
          <cell r="CV2181">
            <v>91.518476370349518</v>
          </cell>
          <cell r="DA2181">
            <v>0.21212323232323227</v>
          </cell>
          <cell r="DD2181">
            <v>1.5529047814273433</v>
          </cell>
          <cell r="FJ2181">
            <v>43.462429461629632</v>
          </cell>
          <cell r="FK2181">
            <v>0.26300000000000001</v>
          </cell>
          <cell r="FL2181">
            <v>0.23548344507589641</v>
          </cell>
          <cell r="FO2181">
            <v>1</v>
          </cell>
        </row>
        <row r="2182">
          <cell r="A2182">
            <v>605334</v>
          </cell>
          <cell r="C2182" t="str">
            <v>Lee, Jacob</v>
          </cell>
          <cell r="Q2182" t="str">
            <v>R</v>
          </cell>
          <cell r="AJ2182">
            <v>5.994066067871282</v>
          </cell>
          <cell r="AR2182">
            <v>20.510662477330552</v>
          </cell>
          <cell r="AS2182">
            <v>-0.29180080142115306</v>
          </cell>
          <cell r="AT2182">
            <v>0.64503781715606112</v>
          </cell>
          <cell r="BE2182">
            <v>0.90649631570037925</v>
          </cell>
          <cell r="CP2182">
            <v>26.708333333333332</v>
          </cell>
          <cell r="CV2182">
            <v>92.1</v>
          </cell>
          <cell r="DA2182">
            <v>0</v>
          </cell>
          <cell r="DD2182">
            <v>0.98586095630884818</v>
          </cell>
          <cell r="FJ2182">
            <v>51.276656193326374</v>
          </cell>
          <cell r="FK2182">
            <v>0.26300000000000001</v>
          </cell>
          <cell r="FL2182">
            <v>0.16489421854628153</v>
          </cell>
          <cell r="FO2182">
            <v>1</v>
          </cell>
        </row>
        <row r="2183">
          <cell r="A2183">
            <v>605335</v>
          </cell>
          <cell r="C2183" t="str">
            <v>Leibrandt, Brandon</v>
          </cell>
          <cell r="Q2183" t="str">
            <v>S</v>
          </cell>
          <cell r="AJ2183">
            <v>5.3412259282972103</v>
          </cell>
          <cell r="AR2183">
            <v>44.400000000000006</v>
          </cell>
          <cell r="AS2183">
            <v>0.22112207071891535</v>
          </cell>
          <cell r="AT2183">
            <v>0.87898571572003237</v>
          </cell>
          <cell r="BE2183">
            <v>0.78294591166727134</v>
          </cell>
          <cell r="CP2183">
            <v>23.541666666666668</v>
          </cell>
          <cell r="CV2183">
            <v>92.1</v>
          </cell>
          <cell r="DA2183">
            <v>0</v>
          </cell>
          <cell r="DD2183">
            <v>0.88565287250434155</v>
          </cell>
          <cell r="FJ2183">
            <v>111</v>
          </cell>
          <cell r="FK2183">
            <v>0.26300000000000001</v>
          </cell>
          <cell r="FL2183">
            <v>-0.14524605733402787</v>
          </cell>
          <cell r="FO2183">
            <v>0</v>
          </cell>
        </row>
        <row r="2184">
          <cell r="A2184">
            <v>605338</v>
          </cell>
          <cell r="C2184" t="str">
            <v>Lindgren, Jacob</v>
          </cell>
          <cell r="Q2184" t="str">
            <v>R</v>
          </cell>
          <cell r="AJ2184">
            <v>4.8550554257870804</v>
          </cell>
          <cell r="AR2184">
            <v>16.8</v>
          </cell>
          <cell r="AS2184">
            <v>0.30986457133693762</v>
          </cell>
          <cell r="AT2184">
            <v>0.67434218963603287</v>
          </cell>
          <cell r="BE2184">
            <v>1.0684582554669759</v>
          </cell>
          <cell r="CP2184">
            <v>23.291666666666668</v>
          </cell>
          <cell r="CV2184">
            <v>89.732720540445555</v>
          </cell>
          <cell r="DA2184">
            <v>0.12727272727272729</v>
          </cell>
          <cell r="DD2184">
            <v>1.5926114346296614</v>
          </cell>
          <cell r="FJ2184">
            <v>42</v>
          </cell>
          <cell r="FK2184">
            <v>0.26300000000000001</v>
          </cell>
          <cell r="FL2184">
            <v>-0.6676015090089783</v>
          </cell>
          <cell r="FO2184">
            <v>1</v>
          </cell>
        </row>
        <row r="2185">
          <cell r="A2185">
            <v>605342</v>
          </cell>
          <cell r="C2185" t="str">
            <v>Locante, Will</v>
          </cell>
          <cell r="Q2185" t="str">
            <v>R</v>
          </cell>
          <cell r="AJ2185">
            <v>6.4350542512692037</v>
          </cell>
          <cell r="AR2185">
            <v>16.8</v>
          </cell>
          <cell r="AS2185">
            <v>0.1129679041699377</v>
          </cell>
          <cell r="AT2185">
            <v>0.84286405471547388</v>
          </cell>
          <cell r="BE2185">
            <v>0.83670515125958878</v>
          </cell>
          <cell r="CP2185">
            <v>26.375</v>
          </cell>
          <cell r="CV2185">
            <v>92.1</v>
          </cell>
          <cell r="DA2185">
            <v>0</v>
          </cell>
          <cell r="DD2185">
            <v>1.2380536680716305</v>
          </cell>
          <cell r="FJ2185">
            <v>42</v>
          </cell>
          <cell r="FK2185">
            <v>0.26300000000000001</v>
          </cell>
          <cell r="FL2185">
            <v>-0.18902857119508282</v>
          </cell>
          <cell r="FO2185">
            <v>1</v>
          </cell>
        </row>
        <row r="2186">
          <cell r="A2186">
            <v>605344</v>
          </cell>
          <cell r="C2186" t="str">
            <v>Lopez, Adam</v>
          </cell>
          <cell r="Q2186" t="str">
            <v>R</v>
          </cell>
          <cell r="AJ2186">
            <v>5.269936775442714</v>
          </cell>
          <cell r="AR2186">
            <v>16.8</v>
          </cell>
          <cell r="AS2186">
            <v>0.23933198559714727</v>
          </cell>
          <cell r="AT2186">
            <v>0.9578087927417761</v>
          </cell>
          <cell r="BE2186">
            <v>1.0725596677132898</v>
          </cell>
          <cell r="CP2186">
            <v>26.375</v>
          </cell>
          <cell r="CV2186">
            <v>92.1</v>
          </cell>
          <cell r="DA2186">
            <v>0</v>
          </cell>
          <cell r="DD2186">
            <v>1.2799729290854565</v>
          </cell>
          <cell r="FJ2186">
            <v>42</v>
          </cell>
          <cell r="FK2186">
            <v>0.26300000000000001</v>
          </cell>
          <cell r="FL2186">
            <v>-7.5883035424785555E-2</v>
          </cell>
          <cell r="FO2186">
            <v>0.79082533017767642</v>
          </cell>
        </row>
        <row r="2187">
          <cell r="A2187">
            <v>605347</v>
          </cell>
          <cell r="C2187" t="str">
            <v>Lopez, Jorge</v>
          </cell>
          <cell r="Q2187" t="str">
            <v>S</v>
          </cell>
          <cell r="AJ2187">
            <v>5.5076090807761293</v>
          </cell>
          <cell r="AR2187">
            <v>50.257064387407389</v>
          </cell>
          <cell r="AS2187">
            <v>-1.0011002245876321</v>
          </cell>
          <cell r="AT2187">
            <v>0.55967830127808238</v>
          </cell>
          <cell r="BE2187">
            <v>1.3364213895144339</v>
          </cell>
          <cell r="CP2187">
            <v>23.375</v>
          </cell>
          <cell r="CV2187">
            <v>93.432275410130046</v>
          </cell>
          <cell r="DA2187">
            <v>6.0606060606060608E-2</v>
          </cell>
          <cell r="DD2187">
            <v>0.98502178898985449</v>
          </cell>
          <cell r="FJ2187">
            <v>125.64266096851847</v>
          </cell>
          <cell r="FK2187">
            <v>0.26191883525503229</v>
          </cell>
          <cell r="FL2187">
            <v>0.15637134557194343</v>
          </cell>
          <cell r="FO2187">
            <v>0</v>
          </cell>
        </row>
        <row r="2188">
          <cell r="A2188">
            <v>605350</v>
          </cell>
          <cell r="C2188" t="str">
            <v>Lujan, Matt</v>
          </cell>
          <cell r="Q2188" t="str">
            <v>S</v>
          </cell>
          <cell r="AJ2188">
            <v>5.5945101423786401</v>
          </cell>
          <cell r="AR2188">
            <v>44.400000000000006</v>
          </cell>
          <cell r="AS2188">
            <v>-0.51789284193449281</v>
          </cell>
          <cell r="AT2188">
            <v>0.64726868885658195</v>
          </cell>
          <cell r="BE2188">
            <v>0.84797225857659553</v>
          </cell>
          <cell r="CP2188">
            <v>27.875</v>
          </cell>
          <cell r="CV2188">
            <v>92.1</v>
          </cell>
          <cell r="DA2188">
            <v>0</v>
          </cell>
          <cell r="DD2188">
            <v>1.0230656487541721</v>
          </cell>
          <cell r="FJ2188">
            <v>111</v>
          </cell>
          <cell r="FK2188">
            <v>0.26300000000000001</v>
          </cell>
          <cell r="FL2188">
            <v>0.66084750815303084</v>
          </cell>
          <cell r="FO2188">
            <v>0</v>
          </cell>
        </row>
        <row r="2189">
          <cell r="A2189">
            <v>605351</v>
          </cell>
          <cell r="C2189" t="str">
            <v>Lyman, Scott</v>
          </cell>
          <cell r="Q2189" t="str">
            <v>S</v>
          </cell>
          <cell r="AJ2189">
            <v>6.7065587486258815</v>
          </cell>
          <cell r="AR2189">
            <v>48.19155555555556</v>
          </cell>
          <cell r="AS2189">
            <v>0.3302382858727067</v>
          </cell>
          <cell r="AT2189">
            <v>0.78888213286724018</v>
          </cell>
          <cell r="BE2189">
            <v>1.2055616651793215</v>
          </cell>
          <cell r="CP2189">
            <v>26.291666666666668</v>
          </cell>
          <cell r="CV2189">
            <v>92.1</v>
          </cell>
          <cell r="DA2189">
            <v>0</v>
          </cell>
          <cell r="DD2189">
            <v>0.87763452460618951</v>
          </cell>
          <cell r="FJ2189">
            <v>120.47888888888889</v>
          </cell>
          <cell r="FK2189">
            <v>0.26300000000000001</v>
          </cell>
          <cell r="FL2189">
            <v>0.11792885623010162</v>
          </cell>
          <cell r="FO2189">
            <v>0.10462536575459125</v>
          </cell>
        </row>
        <row r="2190">
          <cell r="A2190">
            <v>605356</v>
          </cell>
          <cell r="C2190" t="str">
            <v>Mapes, Tyler</v>
          </cell>
          <cell r="Q2190" t="str">
            <v>S</v>
          </cell>
          <cell r="AJ2190">
            <v>6.0503432705131361</v>
          </cell>
          <cell r="AR2190">
            <v>62.367482960301075</v>
          </cell>
          <cell r="AS2190">
            <v>0.4666214919478256</v>
          </cell>
          <cell r="AT2190">
            <v>0.79923477947858945</v>
          </cell>
          <cell r="BE2190">
            <v>1.143575834624504</v>
          </cell>
          <cell r="CP2190">
            <v>24.958333333333332</v>
          </cell>
          <cell r="CV2190">
            <v>92.1</v>
          </cell>
          <cell r="DA2190">
            <v>0</v>
          </cell>
          <cell r="DD2190">
            <v>0.75902191325017898</v>
          </cell>
          <cell r="FJ2190">
            <v>155.91870740075268</v>
          </cell>
          <cell r="FK2190">
            <v>0.26300000000000001</v>
          </cell>
          <cell r="FL2190">
            <v>0.64076760784353892</v>
          </cell>
          <cell r="FO2190">
            <v>0</v>
          </cell>
        </row>
        <row r="2191">
          <cell r="A2191">
            <v>605359</v>
          </cell>
          <cell r="C2191" t="str">
            <v>Marshall, Evan</v>
          </cell>
          <cell r="Q2191" t="str">
            <v>R</v>
          </cell>
          <cell r="AJ2191">
            <v>4.883702533595935</v>
          </cell>
          <cell r="AR2191">
            <v>20.041535589600002</v>
          </cell>
          <cell r="AS2191">
            <v>-1.0376554175108672</v>
          </cell>
          <cell r="AT2191">
            <v>0.57294690847784779</v>
          </cell>
          <cell r="BE2191">
            <v>1.0823369846900663</v>
          </cell>
          <cell r="CP2191">
            <v>26.208333333333332</v>
          </cell>
          <cell r="CV2191">
            <v>92.241951192705372</v>
          </cell>
          <cell r="DA2191">
            <v>1.418181818181818</v>
          </cell>
          <cell r="DD2191">
            <v>0.84794800727899422</v>
          </cell>
          <cell r="FJ2191">
            <v>50.103838973999999</v>
          </cell>
          <cell r="FK2191">
            <v>0.26300000000000001</v>
          </cell>
          <cell r="FL2191">
            <v>0.6025697937004475</v>
          </cell>
          <cell r="FO2191">
            <v>1</v>
          </cell>
        </row>
        <row r="2192">
          <cell r="A2192">
            <v>605367</v>
          </cell>
          <cell r="C2192" t="str">
            <v>McCord, Rocky</v>
          </cell>
          <cell r="Q2192" t="str">
            <v>R</v>
          </cell>
          <cell r="AJ2192">
            <v>10.233138913738404</v>
          </cell>
          <cell r="AR2192">
            <v>16.8</v>
          </cell>
          <cell r="AS2192">
            <v>0.70270256457839098</v>
          </cell>
          <cell r="AT2192">
            <v>0.94025082127494919</v>
          </cell>
          <cell r="BE2192">
            <v>1.0467265819305771</v>
          </cell>
          <cell r="CP2192">
            <v>23.625</v>
          </cell>
          <cell r="CV2192">
            <v>92.1</v>
          </cell>
          <cell r="DA2192">
            <v>0</v>
          </cell>
          <cell r="DD2192">
            <v>1.2885356952166511</v>
          </cell>
          <cell r="FJ2192">
            <v>42</v>
          </cell>
          <cell r="FK2192">
            <v>0.26300000000000001</v>
          </cell>
          <cell r="FL2192">
            <v>0.7370173430841227</v>
          </cell>
          <cell r="FO2192">
            <v>1</v>
          </cell>
        </row>
        <row r="2193">
          <cell r="A2193">
            <v>605368</v>
          </cell>
          <cell r="C2193" t="str">
            <v>McCullough, Mason</v>
          </cell>
          <cell r="Q2193" t="str">
            <v>R</v>
          </cell>
          <cell r="AJ2193">
            <v>7.4190453493800295</v>
          </cell>
          <cell r="AR2193">
            <v>16.972666431362939</v>
          </cell>
          <cell r="AS2193">
            <v>0.52363980319407333</v>
          </cell>
          <cell r="AT2193">
            <v>0.87351087399099503</v>
          </cell>
          <cell r="BE2193">
            <v>1.141128874809016</v>
          </cell>
          <cell r="CP2193">
            <v>23.458333333333332</v>
          </cell>
          <cell r="CV2193">
            <v>92.1</v>
          </cell>
          <cell r="DA2193">
            <v>0</v>
          </cell>
          <cell r="DD2193">
            <v>1.324523375263909</v>
          </cell>
          <cell r="FJ2193">
            <v>42.431666078407346</v>
          </cell>
          <cell r="FK2193">
            <v>0.26300000000000001</v>
          </cell>
          <cell r="FL2193">
            <v>-3.5532803520588137E-2</v>
          </cell>
          <cell r="FO2193">
            <v>1</v>
          </cell>
        </row>
        <row r="2194">
          <cell r="A2194">
            <v>605371</v>
          </cell>
          <cell r="C2194" t="str">
            <v>McElwee, Josh</v>
          </cell>
          <cell r="Q2194" t="str">
            <v>R</v>
          </cell>
          <cell r="AJ2194">
            <v>5.4252807755927499</v>
          </cell>
          <cell r="AR2194">
            <v>19.153465508717037</v>
          </cell>
          <cell r="AS2194">
            <v>-7.5345879864614981E-2</v>
          </cell>
          <cell r="AT2194">
            <v>0.72717706406468219</v>
          </cell>
          <cell r="BE2194">
            <v>1.0362409386879157</v>
          </cell>
          <cell r="CP2194">
            <v>27.041666666666668</v>
          </cell>
          <cell r="CV2194">
            <v>92.1</v>
          </cell>
          <cell r="DA2194">
            <v>0</v>
          </cell>
          <cell r="DD2194">
            <v>1.2006830616317947</v>
          </cell>
          <cell r="FJ2194">
            <v>47.883663771792591</v>
          </cell>
          <cell r="FK2194">
            <v>0.26300000000000001</v>
          </cell>
          <cell r="FL2194">
            <v>0.2496756882135869</v>
          </cell>
          <cell r="FO2194">
            <v>1</v>
          </cell>
        </row>
        <row r="2195">
          <cell r="A2195">
            <v>605374</v>
          </cell>
          <cell r="C2195" t="str">
            <v>McKirahan, Andrew</v>
          </cell>
          <cell r="Q2195" t="str">
            <v>R</v>
          </cell>
          <cell r="AJ2195">
            <v>4.3964603679127983</v>
          </cell>
          <cell r="AR2195">
            <v>17.381653131733334</v>
          </cell>
          <cell r="AS2195">
            <v>-1.1602282230830243</v>
          </cell>
          <cell r="AT2195">
            <v>0.71618907612813221</v>
          </cell>
          <cell r="BE2195">
            <v>0.9515695924114157</v>
          </cell>
          <cell r="CP2195">
            <v>26.375</v>
          </cell>
          <cell r="CV2195">
            <v>93.416250718772019</v>
          </cell>
          <cell r="DA2195">
            <v>0.49696767676767684</v>
          </cell>
          <cell r="DD2195">
            <v>0.91778199985680087</v>
          </cell>
          <cell r="FJ2195">
            <v>43.454132829333332</v>
          </cell>
          <cell r="FK2195">
            <v>0.26246167947844701</v>
          </cell>
          <cell r="FL2195">
            <v>0.52528502512056241</v>
          </cell>
          <cell r="FO2195">
            <v>1</v>
          </cell>
        </row>
        <row r="2196">
          <cell r="A2196">
            <v>605376</v>
          </cell>
          <cell r="C2196" t="str">
            <v>McMyne, Kyle</v>
          </cell>
          <cell r="Q2196" t="str">
            <v>R</v>
          </cell>
          <cell r="AJ2196">
            <v>6.4620752680185305</v>
          </cell>
          <cell r="AR2196">
            <v>22.71439501685926</v>
          </cell>
          <cell r="AS2196">
            <v>-0.21499751787215768</v>
          </cell>
          <cell r="AT2196">
            <v>0.54189194943727115</v>
          </cell>
          <cell r="BE2196">
            <v>0.93687727439245572</v>
          </cell>
          <cell r="CP2196">
            <v>26.708333333333332</v>
          </cell>
          <cell r="CV2196">
            <v>92.1</v>
          </cell>
          <cell r="DA2196">
            <v>0</v>
          </cell>
          <cell r="DD2196">
            <v>0.87141551476972001</v>
          </cell>
          <cell r="FJ2196">
            <v>56.785987542148149</v>
          </cell>
          <cell r="FK2196">
            <v>0.26300000000000001</v>
          </cell>
          <cell r="FL2196">
            <v>0.73322465250942404</v>
          </cell>
          <cell r="FO2196">
            <v>1</v>
          </cell>
        </row>
        <row r="2197">
          <cell r="A2197">
            <v>605377</v>
          </cell>
          <cell r="C2197" t="str">
            <v>McVey, Cameron</v>
          </cell>
          <cell r="Q2197" t="str">
            <v>R</v>
          </cell>
          <cell r="AJ2197">
            <v>6.2957900488962792</v>
          </cell>
          <cell r="AR2197">
            <v>16.8</v>
          </cell>
          <cell r="AS2197">
            <v>-0.10968482624995922</v>
          </cell>
          <cell r="AT2197">
            <v>0.88875894731790039</v>
          </cell>
          <cell r="BE2197">
            <v>1.2538875834803298</v>
          </cell>
          <cell r="CP2197">
            <v>27.708333333333332</v>
          </cell>
          <cell r="CV2197">
            <v>92.1</v>
          </cell>
          <cell r="DA2197">
            <v>0</v>
          </cell>
          <cell r="DD2197">
            <v>1.1443541620367201</v>
          </cell>
          <cell r="FJ2197">
            <v>42</v>
          </cell>
          <cell r="FK2197">
            <v>0.26300000000000001</v>
          </cell>
          <cell r="FL2197">
            <v>-0.39269593183850127</v>
          </cell>
          <cell r="FO2197">
            <v>1</v>
          </cell>
        </row>
        <row r="2198">
          <cell r="A2198">
            <v>605384</v>
          </cell>
          <cell r="C2198" t="str">
            <v>Montgomery, Mark</v>
          </cell>
          <cell r="Q2198" t="str">
            <v>R</v>
          </cell>
          <cell r="AJ2198">
            <v>4.3970046960308622</v>
          </cell>
          <cell r="AR2198">
            <v>18.782054192118519</v>
          </cell>
          <cell r="AS2198">
            <v>0.63750018461471569</v>
          </cell>
          <cell r="AT2198">
            <v>0.8064427712087624</v>
          </cell>
          <cell r="BE2198">
            <v>0.77681318951819867</v>
          </cell>
          <cell r="CP2198">
            <v>25.875</v>
          </cell>
          <cell r="CV2198">
            <v>92.1</v>
          </cell>
          <cell r="DA2198">
            <v>0</v>
          </cell>
          <cell r="DD2198">
            <v>1.326153100218507</v>
          </cell>
          <cell r="FJ2198">
            <v>46.955135480296292</v>
          </cell>
          <cell r="FK2198">
            <v>0.26300000000000001</v>
          </cell>
          <cell r="FL2198">
            <v>0.26946948384642438</v>
          </cell>
          <cell r="FO2198">
            <v>1</v>
          </cell>
        </row>
        <row r="2199">
          <cell r="A2199">
            <v>605388</v>
          </cell>
          <cell r="C2199" t="str">
            <v>Morgan, Adam</v>
          </cell>
          <cell r="Q2199" t="str">
            <v>S</v>
          </cell>
          <cell r="AJ2199">
            <v>5.0717404795776044</v>
          </cell>
          <cell r="AR2199">
            <v>66.080679533740721</v>
          </cell>
          <cell r="AS2199">
            <v>0.12190289441773376</v>
          </cell>
          <cell r="AT2199">
            <v>0.82968813561424237</v>
          </cell>
          <cell r="BE2199">
            <v>0.69819950936120534</v>
          </cell>
          <cell r="CP2199">
            <v>26.375</v>
          </cell>
          <cell r="CV2199">
            <v>92.216424562444644</v>
          </cell>
          <cell r="DA2199">
            <v>0.93131515151515154</v>
          </cell>
          <cell r="DD2199">
            <v>1.0012285042823821</v>
          </cell>
          <cell r="FJ2199">
            <v>144.44101431115655</v>
          </cell>
          <cell r="FK2199">
            <v>0.25584227376967722</v>
          </cell>
          <cell r="FL2199">
            <v>-5.6364904192880531E-2</v>
          </cell>
          <cell r="FO2199">
            <v>0</v>
          </cell>
        </row>
        <row r="2200">
          <cell r="A2200">
            <v>605392</v>
          </cell>
          <cell r="C2200" t="str">
            <v>Morton, Zach</v>
          </cell>
          <cell r="Q2200" t="str">
            <v>R</v>
          </cell>
          <cell r="AJ2200">
            <v>6.8963472240112278</v>
          </cell>
          <cell r="AR2200">
            <v>16.8</v>
          </cell>
          <cell r="AS2200">
            <v>1.01629473920318</v>
          </cell>
          <cell r="AT2200">
            <v>0.86211845717207625</v>
          </cell>
          <cell r="BE2200">
            <v>1.0575767986101476</v>
          </cell>
          <cell r="CP2200">
            <v>25.958333333333332</v>
          </cell>
          <cell r="CV2200">
            <v>92.1</v>
          </cell>
          <cell r="DA2200">
            <v>0</v>
          </cell>
          <cell r="DD2200">
            <v>0.80958375734794574</v>
          </cell>
          <cell r="FJ2200">
            <v>42</v>
          </cell>
          <cell r="FK2200">
            <v>0.26300000000000001</v>
          </cell>
          <cell r="FL2200">
            <v>3.035090648303148E-3</v>
          </cell>
          <cell r="FO2200">
            <v>0.57533677336575328</v>
          </cell>
        </row>
        <row r="2201">
          <cell r="A2201">
            <v>605396</v>
          </cell>
          <cell r="C2201" t="str">
            <v>Murray, Colton</v>
          </cell>
          <cell r="Q2201" t="str">
            <v>R</v>
          </cell>
          <cell r="AJ2201">
            <v>4.2734095264597993</v>
          </cell>
          <cell r="AR2201">
            <v>25.660016603500548</v>
          </cell>
          <cell r="AS2201">
            <v>0.30860014101640421</v>
          </cell>
          <cell r="AT2201">
            <v>0.73196964865855396</v>
          </cell>
          <cell r="BE2201">
            <v>0.71405022849451849</v>
          </cell>
          <cell r="CP2201">
            <v>26.208333333333332</v>
          </cell>
          <cell r="CV2201">
            <v>92.195928985815726</v>
          </cell>
          <cell r="DA2201">
            <v>0.55757777777777773</v>
          </cell>
          <cell r="DD2201">
            <v>1.1262378213281659</v>
          </cell>
          <cell r="FJ2201">
            <v>63.918123232444451</v>
          </cell>
          <cell r="FK2201">
            <v>0.26300000000000001</v>
          </cell>
          <cell r="FL2201">
            <v>-0.17855684154359938</v>
          </cell>
          <cell r="FO2201">
            <v>1</v>
          </cell>
        </row>
        <row r="2202">
          <cell r="A2202">
            <v>605397</v>
          </cell>
          <cell r="C2202" t="str">
            <v>Musgrove, Joe</v>
          </cell>
          <cell r="Q2202" t="str">
            <v>S</v>
          </cell>
          <cell r="AJ2202">
            <v>3.8403347708441098</v>
          </cell>
          <cell r="AR2202">
            <v>135.88324036727383</v>
          </cell>
          <cell r="AS2202">
            <v>0.1568913248209246</v>
          </cell>
          <cell r="AT2202">
            <v>0.79411863084502377</v>
          </cell>
          <cell r="BE2202">
            <v>1.6433251522263734</v>
          </cell>
          <cell r="CP2202">
            <v>23.541666666666668</v>
          </cell>
          <cell r="CV2202">
            <v>91.811921499438427</v>
          </cell>
          <cell r="DA2202">
            <v>0.11110909090909089</v>
          </cell>
          <cell r="DD2202">
            <v>1.0233406686090529</v>
          </cell>
          <cell r="FJ2202">
            <v>135.88324036727383</v>
          </cell>
          <cell r="FK2202">
            <v>0.26300000000000001</v>
          </cell>
          <cell r="FL2202">
            <v>0.29532579455151703</v>
          </cell>
          <cell r="FO2202">
            <v>0</v>
          </cell>
        </row>
        <row r="2203">
          <cell r="A2203">
            <v>605400</v>
          </cell>
          <cell r="C2203" t="str">
            <v>Nola, Aaron</v>
          </cell>
          <cell r="Q2203" t="str">
            <v>S</v>
          </cell>
          <cell r="AJ2203">
            <v>3.7187654405780761</v>
          </cell>
          <cell r="AR2203">
            <v>150.36502001227763</v>
          </cell>
          <cell r="AS2203">
            <v>-0.17995016847144121</v>
          </cell>
          <cell r="AT2203">
            <v>0.47219175893238324</v>
          </cell>
          <cell r="BE2203">
            <v>1.1053382941751073</v>
          </cell>
          <cell r="CP2203">
            <v>23.041666666666668</v>
          </cell>
          <cell r="CV2203">
            <v>90.035691036730583</v>
          </cell>
          <cell r="DA2203">
            <v>1.1434363636363636</v>
          </cell>
          <cell r="DD2203">
            <v>0.99416547301609892</v>
          </cell>
          <cell r="FJ2203">
            <v>150.36502001227763</v>
          </cell>
          <cell r="FK2203">
            <v>0.25620711692695886</v>
          </cell>
          <cell r="FL2203">
            <v>-0.10959097161308184</v>
          </cell>
          <cell r="FO2203">
            <v>0</v>
          </cell>
        </row>
        <row r="2204">
          <cell r="A2204">
            <v>605409</v>
          </cell>
          <cell r="C2204" t="str">
            <v>Ott, Matty</v>
          </cell>
          <cell r="Q2204" t="str">
            <v>R</v>
          </cell>
          <cell r="AJ2204">
            <v>5.4175367797607006</v>
          </cell>
          <cell r="AR2204">
            <v>16.912469926447411</v>
          </cell>
          <cell r="AS2204">
            <v>0.44465557293911095</v>
          </cell>
          <cell r="AT2204">
            <v>0.91089306043972018</v>
          </cell>
          <cell r="BE2204">
            <v>0.87210663360860463</v>
          </cell>
          <cell r="CP2204">
            <v>26.208333333333332</v>
          </cell>
          <cell r="CV2204">
            <v>92.1</v>
          </cell>
          <cell r="DA2204">
            <v>0</v>
          </cell>
          <cell r="DD2204">
            <v>0.93764265660942481</v>
          </cell>
          <cell r="FJ2204">
            <v>42.281174816118522</v>
          </cell>
          <cell r="FK2204">
            <v>0.26300000000000001</v>
          </cell>
          <cell r="FL2204">
            <v>-0.35374481641870986</v>
          </cell>
          <cell r="FO2204">
            <v>1</v>
          </cell>
        </row>
        <row r="2205">
          <cell r="A2205">
            <v>605414</v>
          </cell>
          <cell r="C2205" t="str">
            <v>Panteliodis, Alex</v>
          </cell>
          <cell r="Q2205" t="str">
            <v>S</v>
          </cell>
          <cell r="AJ2205">
            <v>7.5987312850675188</v>
          </cell>
          <cell r="AR2205">
            <v>44.400000000000006</v>
          </cell>
          <cell r="AS2205">
            <v>-0.51794372920401954</v>
          </cell>
          <cell r="AT2205">
            <v>0.85996340409473837</v>
          </cell>
          <cell r="BE2205">
            <v>0.83841525899875424</v>
          </cell>
          <cell r="CP2205">
            <v>25.958333333333332</v>
          </cell>
          <cell r="CV2205">
            <v>92.1</v>
          </cell>
          <cell r="DA2205">
            <v>0</v>
          </cell>
          <cell r="DD2205">
            <v>0.78954388085827543</v>
          </cell>
          <cell r="FJ2205">
            <v>111</v>
          </cell>
          <cell r="FK2205">
            <v>0.26300000000000001</v>
          </cell>
          <cell r="FL2205">
            <v>-1.4075965294645968E-2</v>
          </cell>
          <cell r="FO2205">
            <v>0</v>
          </cell>
        </row>
        <row r="2206">
          <cell r="A2206">
            <v>605416</v>
          </cell>
          <cell r="C2206" t="str">
            <v>Parmenter, Tyler</v>
          </cell>
          <cell r="Q2206" t="str">
            <v>R</v>
          </cell>
          <cell r="AJ2206">
            <v>6.840530897248402</v>
          </cell>
          <cell r="AR2206">
            <v>16.8</v>
          </cell>
          <cell r="AS2206">
            <v>-0.99429606035425921</v>
          </cell>
          <cell r="AT2206">
            <v>0.85923915014559893</v>
          </cell>
          <cell r="BE2206">
            <v>0.76369573028854676</v>
          </cell>
          <cell r="CP2206">
            <v>23.125</v>
          </cell>
          <cell r="CV2206">
            <v>92.1</v>
          </cell>
          <cell r="DA2206">
            <v>0</v>
          </cell>
          <cell r="DD2206">
            <v>1.2397928989959865</v>
          </cell>
          <cell r="FJ2206">
            <v>42</v>
          </cell>
          <cell r="FK2206">
            <v>0.26300000000000001</v>
          </cell>
          <cell r="FL2206">
            <v>1.5454848323033632</v>
          </cell>
          <cell r="FO2206">
            <v>1</v>
          </cell>
        </row>
        <row r="2207">
          <cell r="A2207">
            <v>605420</v>
          </cell>
          <cell r="C2207" t="str">
            <v>Paullus, Ben</v>
          </cell>
          <cell r="Q2207" t="str">
            <v>R</v>
          </cell>
          <cell r="AJ2207">
            <v>6.6619069115774883</v>
          </cell>
          <cell r="AR2207">
            <v>16.8</v>
          </cell>
          <cell r="AS2207">
            <v>-0.74147349040272414</v>
          </cell>
          <cell r="AT2207">
            <v>0.74666677934797909</v>
          </cell>
          <cell r="BE2207">
            <v>0.8403682305302973</v>
          </cell>
          <cell r="CP2207">
            <v>26.875</v>
          </cell>
          <cell r="CV2207">
            <v>92.1</v>
          </cell>
          <cell r="DA2207">
            <v>0</v>
          </cell>
          <cell r="DD2207">
            <v>0.84137425375787878</v>
          </cell>
          <cell r="FJ2207">
            <v>42</v>
          </cell>
          <cell r="FK2207">
            <v>0.26300000000000001</v>
          </cell>
          <cell r="FL2207">
            <v>0.81579827825574946</v>
          </cell>
          <cell r="FO2207">
            <v>1</v>
          </cell>
        </row>
        <row r="2208">
          <cell r="A2208">
            <v>605428</v>
          </cell>
          <cell r="C2208" t="str">
            <v>Povse, Max</v>
          </cell>
          <cell r="Q2208" t="str">
            <v>S</v>
          </cell>
          <cell r="AJ2208">
            <v>5.1785517957677936</v>
          </cell>
          <cell r="AR2208">
            <v>53.024567574423827</v>
          </cell>
          <cell r="AS2208">
            <v>-7.7457938939489032E-2</v>
          </cell>
          <cell r="AT2208">
            <v>0.698561519102608</v>
          </cell>
          <cell r="BE2208">
            <v>1.4765488724456435</v>
          </cell>
          <cell r="CP2208">
            <v>22.875</v>
          </cell>
          <cell r="CV2208">
            <v>92.1</v>
          </cell>
          <cell r="DA2208">
            <v>0</v>
          </cell>
          <cell r="DD2208">
            <v>0.9394370015526714</v>
          </cell>
          <cell r="FJ2208">
            <v>132.56141893605957</v>
          </cell>
          <cell r="FK2208">
            <v>0.26300000000000001</v>
          </cell>
          <cell r="FL2208">
            <v>-0.35371368975929635</v>
          </cell>
          <cell r="FO2208">
            <v>0</v>
          </cell>
        </row>
        <row r="2209">
          <cell r="A2209">
            <v>605429</v>
          </cell>
          <cell r="C2209" t="str">
            <v>Price, Matt</v>
          </cell>
          <cell r="Q2209" t="str">
            <v>R</v>
          </cell>
          <cell r="AJ2209">
            <v>6.088542971800468</v>
          </cell>
          <cell r="AR2209">
            <v>16.8</v>
          </cell>
          <cell r="AS2209">
            <v>-2.6168976824037058</v>
          </cell>
          <cell r="AT2209">
            <v>0.88493556065842194</v>
          </cell>
          <cell r="BE2209">
            <v>0.90263627186621931</v>
          </cell>
          <cell r="CP2209">
            <v>26.791666666666668</v>
          </cell>
          <cell r="CV2209">
            <v>92.1</v>
          </cell>
          <cell r="DA2209">
            <v>0</v>
          </cell>
          <cell r="DD2209">
            <v>1.1564706246119856</v>
          </cell>
          <cell r="FJ2209">
            <v>42</v>
          </cell>
          <cell r="FK2209">
            <v>0.26300000000000001</v>
          </cell>
          <cell r="FL2209">
            <v>0.76460297065484306</v>
          </cell>
          <cell r="FO2209">
            <v>1</v>
          </cell>
        </row>
        <row r="2210">
          <cell r="A2210">
            <v>605430</v>
          </cell>
          <cell r="C2210" t="str">
            <v>Pugliese, James</v>
          </cell>
          <cell r="Q2210" t="str">
            <v>R</v>
          </cell>
          <cell r="AJ2210">
            <v>5.4357243914227844</v>
          </cell>
          <cell r="AR2210">
            <v>21.624741954923323</v>
          </cell>
          <cell r="AS2210">
            <v>0.20212664623690352</v>
          </cell>
          <cell r="AT2210">
            <v>0.77110048407606313</v>
          </cell>
          <cell r="BE2210">
            <v>1.3893667821645106</v>
          </cell>
          <cell r="CP2210">
            <v>23.875</v>
          </cell>
          <cell r="CV2210">
            <v>92.1</v>
          </cell>
          <cell r="DA2210">
            <v>0</v>
          </cell>
          <cell r="DD2210">
            <v>1.0406729950446858</v>
          </cell>
          <cell r="FJ2210">
            <v>54.061854887308307</v>
          </cell>
          <cell r="FK2210">
            <v>0.26300000000000001</v>
          </cell>
          <cell r="FL2210">
            <v>0.32651132931843907</v>
          </cell>
          <cell r="FO2210">
            <v>1</v>
          </cell>
        </row>
        <row r="2211">
          <cell r="A2211">
            <v>605435</v>
          </cell>
          <cell r="C2211" t="str">
            <v>Ravenelle, Adam</v>
          </cell>
          <cell r="Q2211" t="str">
            <v>R</v>
          </cell>
          <cell r="AJ2211">
            <v>5.7930290115123624</v>
          </cell>
          <cell r="AR2211">
            <v>20.807975118207409</v>
          </cell>
          <cell r="AS2211">
            <v>-0.50907580395759189</v>
          </cell>
          <cell r="AT2211">
            <v>0.73842102838160795</v>
          </cell>
          <cell r="BE2211">
            <v>1.1846391552108513</v>
          </cell>
          <cell r="CP2211">
            <v>23.708333333333332</v>
          </cell>
          <cell r="CV2211">
            <v>92.1</v>
          </cell>
          <cell r="DA2211">
            <v>0</v>
          </cell>
          <cell r="DD2211">
            <v>1.0965918770581768</v>
          </cell>
          <cell r="FJ2211">
            <v>52.019937795518523</v>
          </cell>
          <cell r="FK2211">
            <v>0.26300000000000001</v>
          </cell>
          <cell r="FL2211">
            <v>0.40204177058050083</v>
          </cell>
          <cell r="FO2211">
            <v>1</v>
          </cell>
        </row>
        <row r="2212">
          <cell r="A2212">
            <v>605436</v>
          </cell>
          <cell r="C2212" t="str">
            <v>Ray, Corey</v>
          </cell>
          <cell r="Q2212" t="str">
            <v>S</v>
          </cell>
          <cell r="AJ2212">
            <v>7.5062156013673826</v>
          </cell>
          <cell r="AR2212">
            <v>51.543004048559652</v>
          </cell>
          <cell r="AS2212">
            <v>-0.2948101428702804</v>
          </cell>
          <cell r="AT2212">
            <v>0.67603171512817806</v>
          </cell>
          <cell r="BE2212">
            <v>1.2370140836142913</v>
          </cell>
          <cell r="CP2212">
            <v>23.541666666666668</v>
          </cell>
          <cell r="CV2212">
            <v>92.1</v>
          </cell>
          <cell r="DA2212">
            <v>0</v>
          </cell>
          <cell r="DD2212">
            <v>1.0087357661353615</v>
          </cell>
          <cell r="FJ2212">
            <v>128.85751012139912</v>
          </cell>
          <cell r="FK2212">
            <v>0.26300000000000001</v>
          </cell>
          <cell r="FL2212">
            <v>-0.29892242581014289</v>
          </cell>
          <cell r="FO2212">
            <v>0</v>
          </cell>
        </row>
        <row r="2213">
          <cell r="A2213">
            <v>605441</v>
          </cell>
          <cell r="C2213" t="str">
            <v>Rios, Yacksel</v>
          </cell>
          <cell r="Q2213" t="str">
            <v>S</v>
          </cell>
          <cell r="AJ2213">
            <v>7.1902397284114903</v>
          </cell>
          <cell r="AR2213">
            <v>46.966995110577955</v>
          </cell>
          <cell r="AS2213">
            <v>-4.0779103681049422E-2</v>
          </cell>
          <cell r="AT2213">
            <v>0.58342341831448397</v>
          </cell>
          <cell r="BE2213">
            <v>1.2347991445391253</v>
          </cell>
          <cell r="CP2213">
            <v>23.041666666666668</v>
          </cell>
          <cell r="CV2213">
            <v>92.1</v>
          </cell>
          <cell r="DA2213">
            <v>0</v>
          </cell>
          <cell r="DD2213">
            <v>1.002303406659292</v>
          </cell>
          <cell r="FJ2213">
            <v>117.41748777644487</v>
          </cell>
          <cell r="FK2213">
            <v>0.26300000000000001</v>
          </cell>
          <cell r="FL2213">
            <v>-0.19137737570604951</v>
          </cell>
          <cell r="FO2213">
            <v>0.25696709294202891</v>
          </cell>
        </row>
        <row r="2214">
          <cell r="A2214">
            <v>605444</v>
          </cell>
          <cell r="C2214" t="str">
            <v>Robichaux, Austin</v>
          </cell>
          <cell r="Q2214" t="str">
            <v>S</v>
          </cell>
          <cell r="AJ2214">
            <v>6.7439781229655535</v>
          </cell>
          <cell r="AR2214">
            <v>44.400000000000006</v>
          </cell>
          <cell r="AS2214">
            <v>0.13932582207260613</v>
          </cell>
          <cell r="AT2214">
            <v>0.86732142488899311</v>
          </cell>
          <cell r="BE2214">
            <v>1.3083866389176868</v>
          </cell>
          <cell r="CP2214">
            <v>23.625</v>
          </cell>
          <cell r="CV2214">
            <v>92.1</v>
          </cell>
          <cell r="DA2214">
            <v>0</v>
          </cell>
          <cell r="DD2214">
            <v>0.79292660159088602</v>
          </cell>
          <cell r="FJ2214">
            <v>111</v>
          </cell>
          <cell r="FK2214">
            <v>0.26300000000000001</v>
          </cell>
          <cell r="FL2214">
            <v>-3.3317824507482405E-3</v>
          </cell>
          <cell r="FO2214">
            <v>0</v>
          </cell>
        </row>
        <row r="2215">
          <cell r="A2215">
            <v>605445</v>
          </cell>
          <cell r="C2215" t="str">
            <v>Robinett, Alex</v>
          </cell>
          <cell r="Q2215" t="str">
            <v>R</v>
          </cell>
          <cell r="AJ2215">
            <v>6.3485858331155285</v>
          </cell>
          <cell r="AR2215">
            <v>16.8</v>
          </cell>
          <cell r="AS2215">
            <v>-1.8040095796252722</v>
          </cell>
          <cell r="AT2215">
            <v>0.92848418538463928</v>
          </cell>
          <cell r="BE2215">
            <v>0.83437587715855155</v>
          </cell>
          <cell r="CP2215">
            <v>23.625</v>
          </cell>
          <cell r="CV2215">
            <v>92.1</v>
          </cell>
          <cell r="DA2215">
            <v>0</v>
          </cell>
          <cell r="DD2215">
            <v>1.1458072648260995</v>
          </cell>
          <cell r="FJ2215">
            <v>42</v>
          </cell>
          <cell r="FK2215">
            <v>0.26300000000000001</v>
          </cell>
          <cell r="FL2215">
            <v>-1.7561013825537102</v>
          </cell>
          <cell r="FO2215">
            <v>1</v>
          </cell>
        </row>
        <row r="2216">
          <cell r="A2216">
            <v>605446</v>
          </cell>
          <cell r="C2216" t="str">
            <v>Rodriguez, Dereck</v>
          </cell>
          <cell r="Q2216" t="str">
            <v>S</v>
          </cell>
          <cell r="AJ2216">
            <v>6.7271781430130151</v>
          </cell>
          <cell r="AR2216">
            <v>49.284558610737918</v>
          </cell>
          <cell r="AS2216">
            <v>-0.1641553757190696</v>
          </cell>
          <cell r="AT2216">
            <v>0.70142191128280418</v>
          </cell>
          <cell r="BE2216">
            <v>0.9886494064444924</v>
          </cell>
          <cell r="CP2216">
            <v>24.041666666666668</v>
          </cell>
          <cell r="CV2216">
            <v>92.1</v>
          </cell>
          <cell r="DA2216">
            <v>0</v>
          </cell>
          <cell r="DD2216">
            <v>0.98292170830145564</v>
          </cell>
          <cell r="FJ2216">
            <v>123.21139652684479</v>
          </cell>
          <cell r="FK2216">
            <v>0.26300000000000001</v>
          </cell>
          <cell r="FL2216">
            <v>-0.34208822826568652</v>
          </cell>
          <cell r="FO2216">
            <v>0</v>
          </cell>
        </row>
        <row r="2217">
          <cell r="A2217">
            <v>605447</v>
          </cell>
          <cell r="C2217" t="str">
            <v>Romano, Jordan</v>
          </cell>
          <cell r="Q2217" t="str">
            <v>S</v>
          </cell>
          <cell r="AJ2217">
            <v>7.1291134830402019</v>
          </cell>
          <cell r="AR2217">
            <v>44.400000000000006</v>
          </cell>
          <cell r="AS2217">
            <v>1.2224366168514287</v>
          </cell>
          <cell r="AT2217">
            <v>0.92020916269132391</v>
          </cell>
          <cell r="BE2217">
            <v>0.92415754725481813</v>
          </cell>
          <cell r="CP2217">
            <v>23.208333333333332</v>
          </cell>
          <cell r="CV2217">
            <v>92.1</v>
          </cell>
          <cell r="DA2217">
            <v>0</v>
          </cell>
          <cell r="DD2217">
            <v>1.0925218435956749</v>
          </cell>
          <cell r="FJ2217">
            <v>111</v>
          </cell>
          <cell r="FK2217">
            <v>0.26300000000000001</v>
          </cell>
          <cell r="FL2217">
            <v>0.21080884221472673</v>
          </cell>
          <cell r="FO2217">
            <v>0</v>
          </cell>
        </row>
        <row r="2218">
          <cell r="A2218">
            <v>605448</v>
          </cell>
          <cell r="C2218" t="str">
            <v>Roney, Bradley</v>
          </cell>
          <cell r="Q2218" t="str">
            <v>R</v>
          </cell>
          <cell r="AJ2218">
            <v>5.2594173176003993</v>
          </cell>
          <cell r="AR2218">
            <v>23.245012087940744</v>
          </cell>
          <cell r="AS2218">
            <v>0.25083890398775016</v>
          </cell>
          <cell r="AT2218">
            <v>0.82844890372090574</v>
          </cell>
          <cell r="BE2218">
            <v>0.78048421779730548</v>
          </cell>
          <cell r="CP2218">
            <v>23.791666666666668</v>
          </cell>
          <cell r="CV2218">
            <v>92.1</v>
          </cell>
          <cell r="DA2218">
            <v>0</v>
          </cell>
          <cell r="DD2218">
            <v>1.4129391700444778</v>
          </cell>
          <cell r="FJ2218">
            <v>58.112530219851855</v>
          </cell>
          <cell r="FK2218">
            <v>0.26300000000000001</v>
          </cell>
          <cell r="FL2218">
            <v>-0.21013619777891651</v>
          </cell>
          <cell r="FO2218">
            <v>1</v>
          </cell>
        </row>
        <row r="2219">
          <cell r="A2219">
            <v>605452</v>
          </cell>
          <cell r="C2219" t="str">
            <v>Ross, Joe</v>
          </cell>
          <cell r="Q2219" t="str">
            <v>S</v>
          </cell>
          <cell r="AJ2219">
            <v>4.3654989185282282</v>
          </cell>
          <cell r="AR2219">
            <v>128.1086141740216</v>
          </cell>
          <cell r="AS2219">
            <v>0.40637959291655829</v>
          </cell>
          <cell r="AT2219">
            <v>0.78094878905321996</v>
          </cell>
          <cell r="BE2219">
            <v>1.4344508584151612</v>
          </cell>
          <cell r="CP2219">
            <v>23.125</v>
          </cell>
          <cell r="CV2219">
            <v>92.67596329120461</v>
          </cell>
          <cell r="DA2219">
            <v>1.0424242424242425</v>
          </cell>
          <cell r="DD2219">
            <v>0.98140204596034863</v>
          </cell>
          <cell r="FJ2219">
            <v>128.1086141740216</v>
          </cell>
          <cell r="FK2219">
            <v>0.2825828259005122</v>
          </cell>
          <cell r="FL2219">
            <v>9.753951980742968E-3</v>
          </cell>
          <cell r="FO2219">
            <v>0</v>
          </cell>
        </row>
        <row r="2220">
          <cell r="A2220">
            <v>605458</v>
          </cell>
          <cell r="C2220" t="str">
            <v>Schmidt, David</v>
          </cell>
          <cell r="Q2220" t="str">
            <v>R</v>
          </cell>
          <cell r="AJ2220">
            <v>6.8408914338718372</v>
          </cell>
          <cell r="AR2220">
            <v>19.013728266192597</v>
          </cell>
          <cell r="AS2220">
            <v>-0.65893751833622938</v>
          </cell>
          <cell r="AT2220">
            <v>0.80588459271417201</v>
          </cell>
          <cell r="BE2220">
            <v>0.928585002475662</v>
          </cell>
          <cell r="CP2220">
            <v>23.458333333333332</v>
          </cell>
          <cell r="CV2220">
            <v>92.1</v>
          </cell>
          <cell r="DA2220">
            <v>0</v>
          </cell>
          <cell r="DD2220">
            <v>0.83536410365638802</v>
          </cell>
          <cell r="FJ2220">
            <v>47.534320665481488</v>
          </cell>
          <cell r="FK2220">
            <v>0.26300000000000001</v>
          </cell>
          <cell r="FL2220">
            <v>-3.6815654625412812E-3</v>
          </cell>
          <cell r="FO2220">
            <v>1</v>
          </cell>
        </row>
        <row r="2221">
          <cell r="A2221">
            <v>605463</v>
          </cell>
          <cell r="C2221" t="str">
            <v>Scott, Tayler</v>
          </cell>
          <cell r="Q2221" t="str">
            <v>R</v>
          </cell>
          <cell r="AJ2221">
            <v>5.6175728617852254</v>
          </cell>
          <cell r="AR2221">
            <v>16.8</v>
          </cell>
          <cell r="AS2221">
            <v>0.23748998831790272</v>
          </cell>
          <cell r="AT2221">
            <v>0.82026817054723433</v>
          </cell>
          <cell r="BE2221">
            <v>1.2650242778341307</v>
          </cell>
          <cell r="CP2221">
            <v>24.041666666666668</v>
          </cell>
          <cell r="CV2221">
            <v>92.1</v>
          </cell>
          <cell r="DA2221">
            <v>0</v>
          </cell>
          <cell r="DD2221">
            <v>1.0046667571357504</v>
          </cell>
          <cell r="FJ2221">
            <v>42</v>
          </cell>
          <cell r="FK2221">
            <v>0.26300000000000001</v>
          </cell>
          <cell r="FL2221">
            <v>-3.8132800982268497E-2</v>
          </cell>
          <cell r="FO2221">
            <v>0.75917238359901051</v>
          </cell>
        </row>
        <row r="2222">
          <cell r="A2222">
            <v>605464</v>
          </cell>
          <cell r="C2222" t="str">
            <v>Self, Derek</v>
          </cell>
          <cell r="Q2222" t="str">
            <v>R</v>
          </cell>
          <cell r="AJ2222">
            <v>5.8128271420391968</v>
          </cell>
          <cell r="AR2222">
            <v>23.739090977155531</v>
          </cell>
          <cell r="AS2222">
            <v>-0.37876917666889404</v>
          </cell>
          <cell r="AT2222">
            <v>0.521757985130749</v>
          </cell>
          <cell r="BE2222">
            <v>0.80147318079238605</v>
          </cell>
          <cell r="CP2222">
            <v>26.458333333333332</v>
          </cell>
          <cell r="CV2222">
            <v>92.1</v>
          </cell>
          <cell r="DA2222">
            <v>0</v>
          </cell>
          <cell r="DD2222">
            <v>0.9922091531690076</v>
          </cell>
          <cell r="FJ2222">
            <v>59.347727442888825</v>
          </cell>
          <cell r="FK2222">
            <v>0.26300000000000001</v>
          </cell>
          <cell r="FL2222">
            <v>1.0075490636492026</v>
          </cell>
          <cell r="FO2222">
            <v>1</v>
          </cell>
        </row>
        <row r="2223">
          <cell r="A2223">
            <v>605467</v>
          </cell>
          <cell r="C2223" t="str">
            <v>Shankin, Brett</v>
          </cell>
          <cell r="Q2223" t="str">
            <v>S</v>
          </cell>
          <cell r="AJ2223">
            <v>7.033053469911529</v>
          </cell>
          <cell r="AR2223">
            <v>44.400000000000006</v>
          </cell>
          <cell r="AS2223">
            <v>-0.64242535557325564</v>
          </cell>
          <cell r="AT2223">
            <v>0.79898574574671599</v>
          </cell>
          <cell r="BE2223">
            <v>0.97305342624236413</v>
          </cell>
          <cell r="CP2223">
            <v>26.708333333333332</v>
          </cell>
          <cell r="CV2223">
            <v>92.1</v>
          </cell>
          <cell r="DA2223">
            <v>0</v>
          </cell>
          <cell r="DD2223">
            <v>0.90431146006622143</v>
          </cell>
          <cell r="FJ2223">
            <v>111</v>
          </cell>
          <cell r="FK2223">
            <v>0.26300000000000001</v>
          </cell>
          <cell r="FL2223">
            <v>7.4166476931541325E-2</v>
          </cell>
          <cell r="FO2223">
            <v>0</v>
          </cell>
        </row>
        <row r="2224">
          <cell r="A2224">
            <v>605469</v>
          </cell>
          <cell r="C2224" t="str">
            <v>Shepherd, Chandler</v>
          </cell>
          <cell r="Q2224" t="str">
            <v>R</v>
          </cell>
          <cell r="AJ2224">
            <v>4.6971365685063917</v>
          </cell>
          <cell r="AR2224">
            <v>24.501347912844423</v>
          </cell>
          <cell r="AS2224">
            <v>0.25520035350566628</v>
          </cell>
          <cell r="AT2224">
            <v>0.80005123026261582</v>
          </cell>
          <cell r="BE2224">
            <v>0.97629662755861013</v>
          </cell>
          <cell r="CP2224">
            <v>23.875</v>
          </cell>
          <cell r="CV2224">
            <v>92.1</v>
          </cell>
          <cell r="DA2224">
            <v>0</v>
          </cell>
          <cell r="DD2224">
            <v>1.0605244908718225</v>
          </cell>
          <cell r="FJ2224">
            <v>61.253369782111051</v>
          </cell>
          <cell r="FK2224">
            <v>0.26300000000000001</v>
          </cell>
          <cell r="FL2224">
            <v>-0.30211782624468952</v>
          </cell>
          <cell r="FO2224">
            <v>1</v>
          </cell>
        </row>
        <row r="2225">
          <cell r="A2225">
            <v>605470</v>
          </cell>
          <cell r="C2225" t="str">
            <v>Sides, Grant</v>
          </cell>
          <cell r="Q2225" t="str">
            <v>R</v>
          </cell>
          <cell r="AJ2225">
            <v>5.6529972852136243</v>
          </cell>
          <cell r="AR2225">
            <v>23.082750404414789</v>
          </cell>
          <cell r="AS2225">
            <v>0.95201188397275438</v>
          </cell>
          <cell r="AT2225">
            <v>0.77949262592012503</v>
          </cell>
          <cell r="BE2225">
            <v>1.0051729386317685</v>
          </cell>
          <cell r="CP2225">
            <v>27.041666666666668</v>
          </cell>
          <cell r="CV2225">
            <v>92.1</v>
          </cell>
          <cell r="DA2225">
            <v>0</v>
          </cell>
          <cell r="DD2225">
            <v>1.262700227572183</v>
          </cell>
          <cell r="FJ2225">
            <v>57.706876011036968</v>
          </cell>
          <cell r="FK2225">
            <v>0.26300000000000001</v>
          </cell>
          <cell r="FL2225">
            <v>3.8684515899406441E-2</v>
          </cell>
          <cell r="FO2225">
            <v>1</v>
          </cell>
        </row>
        <row r="2226">
          <cell r="A2226">
            <v>605473</v>
          </cell>
          <cell r="C2226" t="str">
            <v>Simon, Kyle</v>
          </cell>
          <cell r="Q2226" t="str">
            <v>R</v>
          </cell>
          <cell r="AJ2226">
            <v>5.3399590236959167</v>
          </cell>
          <cell r="AR2226">
            <v>20.447383569303707</v>
          </cell>
          <cell r="AS2226">
            <v>0.26676043944418198</v>
          </cell>
          <cell r="AT2226">
            <v>0.87808577975235658</v>
          </cell>
          <cell r="BE2226">
            <v>1.4380470523953925</v>
          </cell>
          <cell r="CP2226">
            <v>25.875</v>
          </cell>
          <cell r="CV2226">
            <v>92.1</v>
          </cell>
          <cell r="DA2226">
            <v>0</v>
          </cell>
          <cell r="DD2226">
            <v>0.72421086289394676</v>
          </cell>
          <cell r="FJ2226">
            <v>51.118458923259261</v>
          </cell>
          <cell r="FK2226">
            <v>0.26300000000000001</v>
          </cell>
          <cell r="FL2226">
            <v>-1.1088147485191872E-2</v>
          </cell>
          <cell r="FO2226">
            <v>1</v>
          </cell>
        </row>
        <row r="2227">
          <cell r="A2227">
            <v>605476</v>
          </cell>
          <cell r="C2227" t="str">
            <v>Smith, Carson</v>
          </cell>
          <cell r="Q2227" t="str">
            <v>R</v>
          </cell>
          <cell r="AJ2227">
            <v>2.8659566677668327</v>
          </cell>
          <cell r="AR2227">
            <v>52.403244393966673</v>
          </cell>
          <cell r="AS2227">
            <v>0.19266991052071747</v>
          </cell>
          <cell r="AT2227">
            <v>0.75832696386868526</v>
          </cell>
          <cell r="BE2227">
            <v>1.7161609639605548</v>
          </cell>
          <cell r="CP2227">
            <v>26.708333333333332</v>
          </cell>
          <cell r="CV2227">
            <v>91.400773311633969</v>
          </cell>
          <cell r="DA2227">
            <v>1.4727272727272727</v>
          </cell>
          <cell r="DD2227">
            <v>1.2446023633208918</v>
          </cell>
          <cell r="FJ2227">
            <v>52.403244393966673</v>
          </cell>
          <cell r="FK2227">
            <v>0.26300000000000001</v>
          </cell>
          <cell r="FL2227">
            <v>-2.2827527710005624E-2</v>
          </cell>
          <cell r="FO2227">
            <v>1</v>
          </cell>
        </row>
        <row r="2228">
          <cell r="A2228">
            <v>605477</v>
          </cell>
          <cell r="C2228" t="str">
            <v>Smith, Chad</v>
          </cell>
          <cell r="Q2228" t="str">
            <v>R</v>
          </cell>
          <cell r="AJ2228">
            <v>5.5864428763659166</v>
          </cell>
          <cell r="AR2228">
            <v>18.023074498323663</v>
          </cell>
          <cell r="AS2228">
            <v>-1.6256610121517285</v>
          </cell>
          <cell r="AT2228">
            <v>0.66344386687956369</v>
          </cell>
          <cell r="BE2228">
            <v>0.91055951623276099</v>
          </cell>
          <cell r="CP2228">
            <v>26.708333333333332</v>
          </cell>
          <cell r="CV2228">
            <v>91.592874464974983</v>
          </cell>
          <cell r="DA2228">
            <v>0.23636363636363639</v>
          </cell>
          <cell r="DD2228">
            <v>0.90415981960516523</v>
          </cell>
          <cell r="FJ2228">
            <v>45.057686245809151</v>
          </cell>
          <cell r="FK2228">
            <v>0.26300000000000001</v>
          </cell>
          <cell r="FL2228">
            <v>0.50690805416449769</v>
          </cell>
          <cell r="FO2228">
            <v>1</v>
          </cell>
        </row>
        <row r="2229">
          <cell r="A2229">
            <v>605479</v>
          </cell>
          <cell r="C2229" t="str">
            <v>Smith, Josh</v>
          </cell>
          <cell r="Q2229" t="str">
            <v>R</v>
          </cell>
          <cell r="AJ2229">
            <v>5.9350366595109803</v>
          </cell>
          <cell r="AR2229">
            <v>23.872143081007412</v>
          </cell>
          <cell r="AS2229">
            <v>-0.44727865651635573</v>
          </cell>
          <cell r="AT2229">
            <v>0.57186682828237489</v>
          </cell>
          <cell r="BE2229">
            <v>0.8832083547881866</v>
          </cell>
          <cell r="CP2229">
            <v>26.708333333333332</v>
          </cell>
          <cell r="CV2229">
            <v>92.1</v>
          </cell>
          <cell r="DA2229">
            <v>0</v>
          </cell>
          <cell r="DD2229">
            <v>1.118738776101379</v>
          </cell>
          <cell r="FJ2229">
            <v>59.680357702518528</v>
          </cell>
          <cell r="FK2229">
            <v>0.26300000000000001</v>
          </cell>
          <cell r="FL2229">
            <v>-0.3005697646867716</v>
          </cell>
          <cell r="FO2229">
            <v>1</v>
          </cell>
        </row>
        <row r="2230">
          <cell r="A2230">
            <v>605482</v>
          </cell>
          <cell r="C2230" t="str">
            <v>Sneed, Cy</v>
          </cell>
          <cell r="Q2230" t="str">
            <v>S</v>
          </cell>
          <cell r="AJ2230">
            <v>5.9021843500197351</v>
          </cell>
          <cell r="AR2230">
            <v>49.664596651058197</v>
          </cell>
          <cell r="AS2230">
            <v>-9.7035232299209434E-2</v>
          </cell>
          <cell r="AT2230">
            <v>0.66603083459937573</v>
          </cell>
          <cell r="BE2230">
            <v>0.96586239556181608</v>
          </cell>
          <cell r="CP2230">
            <v>23.708333333333332</v>
          </cell>
          <cell r="CV2230">
            <v>92.1</v>
          </cell>
          <cell r="DA2230">
            <v>0</v>
          </cell>
          <cell r="DD2230">
            <v>1.070601526372708</v>
          </cell>
          <cell r="FJ2230">
            <v>124.16149162764549</v>
          </cell>
          <cell r="FK2230">
            <v>0.26300000000000001</v>
          </cell>
          <cell r="FL2230">
            <v>-9.6881641698670612E-2</v>
          </cell>
          <cell r="FO2230">
            <v>0</v>
          </cell>
        </row>
        <row r="2231">
          <cell r="A2231">
            <v>605483</v>
          </cell>
          <cell r="C2231" t="str">
            <v>Snell, Blake</v>
          </cell>
          <cell r="Q2231" t="str">
            <v>S</v>
          </cell>
          <cell r="AJ2231">
            <v>3.8989133163061531</v>
          </cell>
          <cell r="AR2231">
            <v>144.79243540598935</v>
          </cell>
          <cell r="AS2231">
            <v>-7.0150340053707655E-2</v>
          </cell>
          <cell r="AT2231">
            <v>0.56653634525249408</v>
          </cell>
          <cell r="BE2231">
            <v>1.4739762023313843</v>
          </cell>
          <cell r="CP2231">
            <v>23.541666666666668</v>
          </cell>
          <cell r="CV2231">
            <v>95.095541201614836</v>
          </cell>
          <cell r="DA2231">
            <v>0.34343636363636365</v>
          </cell>
          <cell r="DD2231">
            <v>1.2850583766914814</v>
          </cell>
          <cell r="FJ2231">
            <v>144.79243540598935</v>
          </cell>
          <cell r="FK2231">
            <v>0.26300000000000001</v>
          </cell>
          <cell r="FL2231">
            <v>0.30616789386279397</v>
          </cell>
          <cell r="FO2231">
            <v>0</v>
          </cell>
        </row>
        <row r="2232">
          <cell r="A2232">
            <v>605488</v>
          </cell>
          <cell r="C2232" t="str">
            <v>Springs, Jeffrey</v>
          </cell>
          <cell r="Q2232" t="str">
            <v>R</v>
          </cell>
          <cell r="AJ2232">
            <v>4.6215002748666869</v>
          </cell>
          <cell r="AR2232">
            <v>16.883409262270039</v>
          </cell>
          <cell r="AS2232">
            <v>-0.24947316929432281</v>
          </cell>
          <cell r="AT2232">
            <v>0.76510414656413928</v>
          </cell>
          <cell r="BE2232">
            <v>0.96905087268267864</v>
          </cell>
          <cell r="CP2232">
            <v>23.791666666666668</v>
          </cell>
          <cell r="CV2232">
            <v>92.1</v>
          </cell>
          <cell r="DA2232">
            <v>0</v>
          </cell>
          <cell r="DD2232">
            <v>1.1328424906540562</v>
          </cell>
          <cell r="FJ2232">
            <v>42.208523155675095</v>
          </cell>
          <cell r="FK2232">
            <v>0.26300000000000001</v>
          </cell>
          <cell r="FL2232">
            <v>-0.16027266310426266</v>
          </cell>
          <cell r="FO2232">
            <v>0.67881772360885995</v>
          </cell>
        </row>
        <row r="2233">
          <cell r="A2233">
            <v>605489</v>
          </cell>
          <cell r="C2233" t="str">
            <v>Squier, Scott</v>
          </cell>
          <cell r="Q2233" t="str">
            <v>R</v>
          </cell>
          <cell r="AJ2233">
            <v>5.5404497710496843</v>
          </cell>
          <cell r="AR2233">
            <v>20.419120162593412</v>
          </cell>
          <cell r="AS2233">
            <v>-0.31635687889666297</v>
          </cell>
          <cell r="AT2233">
            <v>0.61066528348115057</v>
          </cell>
          <cell r="BE2233">
            <v>1.1997624330034868</v>
          </cell>
          <cell r="CP2233">
            <v>23.791666666666668</v>
          </cell>
          <cell r="CV2233">
            <v>92.1</v>
          </cell>
          <cell r="DA2233">
            <v>0</v>
          </cell>
          <cell r="DD2233">
            <v>0.9729372879552276</v>
          </cell>
          <cell r="FJ2233">
            <v>51.047800406483525</v>
          </cell>
          <cell r="FK2233">
            <v>0.26300000000000001</v>
          </cell>
          <cell r="FL2233">
            <v>7.7215193381466075E-3</v>
          </cell>
          <cell r="FO2233">
            <v>0.58457649626668284</v>
          </cell>
        </row>
        <row r="2234">
          <cell r="A2234">
            <v>605492</v>
          </cell>
          <cell r="C2234" t="str">
            <v>Stem, Craig</v>
          </cell>
          <cell r="Q2234" t="str">
            <v>R</v>
          </cell>
          <cell r="AJ2234">
            <v>6.2357638249394149</v>
          </cell>
          <cell r="AR2234">
            <v>18.74691934046815</v>
          </cell>
          <cell r="AS2234">
            <v>-1.0022229447039863</v>
          </cell>
          <cell r="AT2234">
            <v>0.66958520839719271</v>
          </cell>
          <cell r="BE2234">
            <v>1.0569137101832589</v>
          </cell>
          <cell r="CP2234">
            <v>26.458333333333332</v>
          </cell>
          <cell r="CV2234">
            <v>92.1</v>
          </cell>
          <cell r="DA2234">
            <v>0</v>
          </cell>
          <cell r="DD2234">
            <v>0.97591974175493168</v>
          </cell>
          <cell r="FJ2234">
            <v>46.867298351170376</v>
          </cell>
          <cell r="FK2234">
            <v>0.26300000000000001</v>
          </cell>
          <cell r="FL2234">
            <v>-0.29790980550654328</v>
          </cell>
          <cell r="FO2234">
            <v>1</v>
          </cell>
        </row>
        <row r="2235">
          <cell r="A2235">
            <v>605495</v>
          </cell>
          <cell r="C2235" t="str">
            <v>Strahan, Wyatt</v>
          </cell>
          <cell r="Q2235" t="str">
            <v>S</v>
          </cell>
          <cell r="AJ2235">
            <v>6.7299470791394302</v>
          </cell>
          <cell r="AR2235">
            <v>45.914962902962969</v>
          </cell>
          <cell r="AS2235">
            <v>0.16714434432114869</v>
          </cell>
          <cell r="AT2235">
            <v>0.86695703075492836</v>
          </cell>
          <cell r="BE2235">
            <v>1.2508332830422693</v>
          </cell>
          <cell r="CP2235">
            <v>23.208333333333332</v>
          </cell>
          <cell r="CV2235">
            <v>92.1</v>
          </cell>
          <cell r="DA2235">
            <v>0</v>
          </cell>
          <cell r="DD2235">
            <v>0.96479522671401319</v>
          </cell>
          <cell r="FJ2235">
            <v>114.78740725740741</v>
          </cell>
          <cell r="FK2235">
            <v>0.26300000000000001</v>
          </cell>
          <cell r="FL2235">
            <v>0.49717978820853587</v>
          </cell>
          <cell r="FO2235">
            <v>0</v>
          </cell>
        </row>
        <row r="2236">
          <cell r="A2236">
            <v>605496</v>
          </cell>
          <cell r="C2236" t="str">
            <v>Stubblefield, Gandy</v>
          </cell>
          <cell r="Q2236" t="str">
            <v>R</v>
          </cell>
          <cell r="AJ2236">
            <v>7.5301416869439421</v>
          </cell>
          <cell r="AR2236">
            <v>16.8</v>
          </cell>
          <cell r="AS2236">
            <v>-0.67699189531461501</v>
          </cell>
          <cell r="AT2236">
            <v>0.93679487328973332</v>
          </cell>
          <cell r="BE2236">
            <v>1.0945971832633206</v>
          </cell>
          <cell r="CP2236">
            <v>23.958333333333332</v>
          </cell>
          <cell r="CV2236">
            <v>92.1</v>
          </cell>
          <cell r="DA2236">
            <v>0</v>
          </cell>
          <cell r="DD2236">
            <v>1.383915192418145</v>
          </cell>
          <cell r="FJ2236">
            <v>42</v>
          </cell>
          <cell r="FK2236">
            <v>0.26300000000000001</v>
          </cell>
          <cell r="FL2236">
            <v>-0.28185254934336224</v>
          </cell>
          <cell r="FO2236">
            <v>1</v>
          </cell>
        </row>
        <row r="2237">
          <cell r="A2237">
            <v>605498</v>
          </cell>
          <cell r="C2237" t="str">
            <v>Suarez, Andrew</v>
          </cell>
          <cell r="Q2237" t="str">
            <v>S</v>
          </cell>
          <cell r="AJ2237">
            <v>5.4112090668781274</v>
          </cell>
          <cell r="AR2237">
            <v>48.062812343745264</v>
          </cell>
          <cell r="AS2237">
            <v>-0.41549623304956895</v>
          </cell>
          <cell r="AT2237">
            <v>0.79255665299322553</v>
          </cell>
          <cell r="BE2237">
            <v>1.048316264955417</v>
          </cell>
          <cell r="CP2237">
            <v>23.791666666666668</v>
          </cell>
          <cell r="CV2237">
            <v>92.1</v>
          </cell>
          <cell r="DA2237">
            <v>0</v>
          </cell>
          <cell r="DD2237">
            <v>0.95668569244994583</v>
          </cell>
          <cell r="FJ2237">
            <v>120.15703085936315</v>
          </cell>
          <cell r="FK2237">
            <v>0.26300000000000001</v>
          </cell>
          <cell r="FL2237">
            <v>0.18822321141109738</v>
          </cell>
          <cell r="FO2237">
            <v>0</v>
          </cell>
        </row>
        <row r="2238">
          <cell r="A2238">
            <v>605501</v>
          </cell>
          <cell r="C2238" t="str">
            <v>Tarpley, Stephen</v>
          </cell>
          <cell r="Q2238" t="str">
            <v>S</v>
          </cell>
          <cell r="AJ2238">
            <v>6.3964522561702086</v>
          </cell>
          <cell r="AR2238">
            <v>45.996213991769551</v>
          </cell>
          <cell r="AS2238">
            <v>-0.27712863890555006</v>
          </cell>
          <cell r="AT2238">
            <v>0.68279657931558702</v>
          </cell>
          <cell r="BE2238">
            <v>1.2241076883782764</v>
          </cell>
          <cell r="CP2238">
            <v>23.375</v>
          </cell>
          <cell r="CV2238">
            <v>92.1</v>
          </cell>
          <cell r="DA2238">
            <v>0</v>
          </cell>
          <cell r="DD2238">
            <v>1.0646693188798013</v>
          </cell>
          <cell r="FJ2238">
            <v>114.99053497942387</v>
          </cell>
          <cell r="FK2238">
            <v>0.26300000000000001</v>
          </cell>
          <cell r="FL2238">
            <v>9.4160123955246713E-2</v>
          </cell>
          <cell r="FO2238">
            <v>0</v>
          </cell>
        </row>
        <row r="2239">
          <cell r="A2239">
            <v>605507</v>
          </cell>
          <cell r="C2239" t="str">
            <v>Thompson, Zach</v>
          </cell>
          <cell r="Q2239" t="str">
            <v>S</v>
          </cell>
          <cell r="AJ2239">
            <v>6.455939960946135</v>
          </cell>
          <cell r="AR2239">
            <v>50.739506039506153</v>
          </cell>
          <cell r="AS2239">
            <v>8.8706355112769322E-2</v>
          </cell>
          <cell r="AT2239">
            <v>0.85653426998194793</v>
          </cell>
          <cell r="BE2239">
            <v>1.3868200653302434</v>
          </cell>
          <cell r="CP2239">
            <v>22.708333333333332</v>
          </cell>
          <cell r="CV2239">
            <v>92.1</v>
          </cell>
          <cell r="DA2239">
            <v>0</v>
          </cell>
          <cell r="DD2239">
            <v>0.99459689430670994</v>
          </cell>
          <cell r="FJ2239">
            <v>126.84876509876538</v>
          </cell>
          <cell r="FK2239">
            <v>0.26300000000000001</v>
          </cell>
          <cell r="FL2239">
            <v>-0.42412156059664879</v>
          </cell>
          <cell r="FO2239">
            <v>0</v>
          </cell>
        </row>
        <row r="2240">
          <cell r="A2240">
            <v>605513</v>
          </cell>
          <cell r="C2240" t="str">
            <v>Turnbull, Spencer</v>
          </cell>
          <cell r="Q2240" t="str">
            <v>S</v>
          </cell>
          <cell r="AJ2240">
            <v>6.865677969424496</v>
          </cell>
          <cell r="AR2240">
            <v>44.400000000000006</v>
          </cell>
          <cell r="AS2240">
            <v>0.65346876600779569</v>
          </cell>
          <cell r="AT2240">
            <v>0.8978238598815681</v>
          </cell>
          <cell r="BE2240">
            <v>1.2135369675490149</v>
          </cell>
          <cell r="CP2240">
            <v>23.791666666666668</v>
          </cell>
          <cell r="CV2240">
            <v>92.1</v>
          </cell>
          <cell r="DA2240">
            <v>0</v>
          </cell>
          <cell r="DD2240">
            <v>1.0909253187722985</v>
          </cell>
          <cell r="FJ2240">
            <v>111</v>
          </cell>
          <cell r="FK2240">
            <v>0.26300000000000001</v>
          </cell>
          <cell r="FL2240">
            <v>0.3120091712356754</v>
          </cell>
          <cell r="FO2240">
            <v>0</v>
          </cell>
        </row>
        <row r="2241">
          <cell r="A2241">
            <v>605515</v>
          </cell>
          <cell r="C2241" t="str">
            <v>Valenza, Nick</v>
          </cell>
          <cell r="Q2241" t="str">
            <v>R</v>
          </cell>
          <cell r="AJ2241">
            <v>6.627202236833277</v>
          </cell>
          <cell r="AR2241">
            <v>18.611599848800001</v>
          </cell>
          <cell r="AS2241">
            <v>-0.1665575316742417</v>
          </cell>
          <cell r="AT2241">
            <v>0.72229183683987697</v>
          </cell>
          <cell r="BE2241">
            <v>1.1675417447737804</v>
          </cell>
          <cell r="CP2241">
            <v>23.291666666666668</v>
          </cell>
          <cell r="CV2241">
            <v>92.1</v>
          </cell>
          <cell r="DA2241">
            <v>0</v>
          </cell>
          <cell r="DD2241">
            <v>0.97566576794496418</v>
          </cell>
          <cell r="FJ2241">
            <v>46.528999622000001</v>
          </cell>
          <cell r="FK2241">
            <v>0.26300000000000001</v>
          </cell>
          <cell r="FL2241">
            <v>-0.1069633146022272</v>
          </cell>
          <cell r="FO2241">
            <v>1</v>
          </cell>
        </row>
        <row r="2242">
          <cell r="A2242">
            <v>605518</v>
          </cell>
          <cell r="C2242" t="str">
            <v>Velasquez, Michael</v>
          </cell>
          <cell r="Q2242" t="str">
            <v>S</v>
          </cell>
          <cell r="AJ2242">
            <v>7.3583169539703857</v>
          </cell>
          <cell r="AR2242">
            <v>45.698106995884771</v>
          </cell>
          <cell r="AS2242">
            <v>-0.9223404352958765</v>
          </cell>
          <cell r="AT2242">
            <v>0.75631673467556393</v>
          </cell>
          <cell r="BE2242">
            <v>0.89403666211383059</v>
          </cell>
          <cell r="CP2242">
            <v>23.375</v>
          </cell>
          <cell r="CV2242">
            <v>92.1</v>
          </cell>
          <cell r="DA2242">
            <v>0</v>
          </cell>
          <cell r="DD2242">
            <v>1.0897398463354326</v>
          </cell>
          <cell r="FJ2242">
            <v>114.24526748971192</v>
          </cell>
          <cell r="FK2242">
            <v>0.26300000000000001</v>
          </cell>
          <cell r="FL2242">
            <v>-0.2449887379830045</v>
          </cell>
          <cell r="FO2242">
            <v>0</v>
          </cell>
        </row>
        <row r="2243">
          <cell r="A2243">
            <v>605521</v>
          </cell>
          <cell r="C2243" t="str">
            <v>Warren, Art</v>
          </cell>
          <cell r="Q2243" t="str">
            <v>S</v>
          </cell>
          <cell r="AJ2243">
            <v>7.0289026234123106</v>
          </cell>
          <cell r="AR2243">
            <v>44.400000000000006</v>
          </cell>
          <cell r="AS2243">
            <v>0.52697082711484888</v>
          </cell>
          <cell r="AT2243">
            <v>0.91857801987399246</v>
          </cell>
          <cell r="BE2243">
            <v>1.1566445514576187</v>
          </cell>
          <cell r="CP2243">
            <v>23.291666666666668</v>
          </cell>
          <cell r="CV2243">
            <v>92.1</v>
          </cell>
          <cell r="DA2243">
            <v>0</v>
          </cell>
          <cell r="DD2243">
            <v>0.93546192019252905</v>
          </cell>
          <cell r="FJ2243">
            <v>111</v>
          </cell>
          <cell r="FK2243">
            <v>0.26300000000000001</v>
          </cell>
          <cell r="FL2243">
            <v>0.77344656169030734</v>
          </cell>
          <cell r="FO2243">
            <v>0</v>
          </cell>
        </row>
        <row r="2244">
          <cell r="A2244">
            <v>605524</v>
          </cell>
          <cell r="C2244" t="str">
            <v>Welmon, Colin</v>
          </cell>
          <cell r="Q2244" t="str">
            <v>R</v>
          </cell>
          <cell r="AJ2244">
            <v>6.4367200648998608</v>
          </cell>
          <cell r="AR2244">
            <v>18.293016448629857</v>
          </cell>
          <cell r="AS2244">
            <v>-1.4165588989225593</v>
          </cell>
          <cell r="AT2244">
            <v>0.79048927675037084</v>
          </cell>
          <cell r="BE2244">
            <v>0.90145986759819452</v>
          </cell>
          <cell r="CP2244">
            <v>23.875</v>
          </cell>
          <cell r="CV2244">
            <v>92.1</v>
          </cell>
          <cell r="DA2244">
            <v>0</v>
          </cell>
          <cell r="DD2244">
            <v>0.87128031080145141</v>
          </cell>
          <cell r="FJ2244">
            <v>45.732541121574641</v>
          </cell>
          <cell r="FK2244">
            <v>0.26300000000000001</v>
          </cell>
          <cell r="FL2244">
            <v>0.62369568492076299</v>
          </cell>
          <cell r="FO2244">
            <v>0.92967691565066035</v>
          </cell>
        </row>
        <row r="2245">
          <cell r="A2245">
            <v>605525</v>
          </cell>
          <cell r="C2245" t="str">
            <v>Wendelken, J.B.</v>
          </cell>
          <cell r="Q2245" t="str">
            <v>R</v>
          </cell>
          <cell r="AJ2245">
            <v>5.038567324884121</v>
          </cell>
          <cell r="AR2245">
            <v>22.114918434518518</v>
          </cell>
          <cell r="AS2245">
            <v>-0.62466686287186612</v>
          </cell>
          <cell r="AT2245">
            <v>0.48440266863822251</v>
          </cell>
          <cell r="BE2245">
            <v>0.9232723670265981</v>
          </cell>
          <cell r="CP2245">
            <v>23.291666666666668</v>
          </cell>
          <cell r="CV2245">
            <v>91.195541201614844</v>
          </cell>
          <cell r="DA2245">
            <v>9.6967676767676758E-2</v>
          </cell>
          <cell r="DD2245">
            <v>1.2278022690332375</v>
          </cell>
          <cell r="FJ2245">
            <v>55.287296086296294</v>
          </cell>
          <cell r="FK2245">
            <v>0.26300000000000001</v>
          </cell>
          <cell r="FL2245">
            <v>-6.161509349364943E-2</v>
          </cell>
          <cell r="FO2245">
            <v>1</v>
          </cell>
        </row>
        <row r="2246">
          <cell r="A2246">
            <v>605526</v>
          </cell>
          <cell r="C2246" t="str">
            <v>Wetherell, Phil</v>
          </cell>
          <cell r="Q2246" t="str">
            <v>R</v>
          </cell>
          <cell r="AJ2246">
            <v>6.1578111400723596</v>
          </cell>
          <cell r="AR2246">
            <v>18.449331259520005</v>
          </cell>
          <cell r="AS2246">
            <v>0.30774348762134091</v>
          </cell>
          <cell r="AT2246">
            <v>0.89311816041950975</v>
          </cell>
          <cell r="BE2246">
            <v>1.4812749922914155</v>
          </cell>
          <cell r="CP2246">
            <v>26.708333333333332</v>
          </cell>
          <cell r="CV2246">
            <v>92.1</v>
          </cell>
          <cell r="DA2246">
            <v>0</v>
          </cell>
          <cell r="DD2246">
            <v>1.0562775725117302</v>
          </cell>
          <cell r="FJ2246">
            <v>46.123328148800013</v>
          </cell>
          <cell r="FK2246">
            <v>0.26300000000000001</v>
          </cell>
          <cell r="FL2246">
            <v>4.4314030159512748E-2</v>
          </cell>
          <cell r="FO2246">
            <v>1</v>
          </cell>
        </row>
        <row r="2247">
          <cell r="A2247">
            <v>605528</v>
          </cell>
          <cell r="C2247" t="str">
            <v>Wheeler, Jason</v>
          </cell>
          <cell r="Q2247" t="str">
            <v>S</v>
          </cell>
          <cell r="AJ2247">
            <v>5.2190982434188875</v>
          </cell>
          <cell r="AR2247">
            <v>64.668717358806589</v>
          </cell>
          <cell r="AS2247">
            <v>-5.5875645484614718E-2</v>
          </cell>
          <cell r="AT2247">
            <v>0.51068102902143186</v>
          </cell>
          <cell r="BE2247">
            <v>0.93800658917268132</v>
          </cell>
          <cell r="CP2247">
            <v>25.708333333333332</v>
          </cell>
          <cell r="CV2247">
            <v>92.1</v>
          </cell>
          <cell r="DA2247">
            <v>0</v>
          </cell>
          <cell r="DD2247">
            <v>0.89192307780693914</v>
          </cell>
          <cell r="FJ2247">
            <v>161.67179339701647</v>
          </cell>
          <cell r="FK2247">
            <v>0.26300000000000001</v>
          </cell>
          <cell r="FL2247">
            <v>0.18883115275310525</v>
          </cell>
          <cell r="FO2247">
            <v>0</v>
          </cell>
        </row>
        <row r="2248">
          <cell r="A2248">
            <v>605534</v>
          </cell>
          <cell r="C2248" t="str">
            <v>Williams, Corey</v>
          </cell>
          <cell r="Q2248" t="str">
            <v>R</v>
          </cell>
          <cell r="AJ2248">
            <v>5.8265028581008123</v>
          </cell>
          <cell r="AR2248">
            <v>17.783456767688886</v>
          </cell>
          <cell r="AS2248">
            <v>0.14329640982476602</v>
          </cell>
          <cell r="AT2248">
            <v>0.88069404472249091</v>
          </cell>
          <cell r="BE2248">
            <v>0.71038294856145334</v>
          </cell>
          <cell r="CP2248">
            <v>25.958333333333332</v>
          </cell>
          <cell r="CV2248">
            <v>92.1</v>
          </cell>
          <cell r="DA2248">
            <v>0</v>
          </cell>
          <cell r="DD2248">
            <v>0.9620619524470071</v>
          </cell>
          <cell r="FJ2248">
            <v>44.458641919222217</v>
          </cell>
          <cell r="FK2248">
            <v>0.26300000000000001</v>
          </cell>
          <cell r="FL2248">
            <v>0.54405174028713899</v>
          </cell>
          <cell r="FO2248">
            <v>1</v>
          </cell>
        </row>
        <row r="2249">
          <cell r="A2249">
            <v>605538</v>
          </cell>
          <cell r="C2249" t="str">
            <v>Wisler, Matt</v>
          </cell>
          <cell r="Q2249" t="str">
            <v>S</v>
          </cell>
          <cell r="AJ2249">
            <v>4.7946976855806476</v>
          </cell>
          <cell r="AR2249">
            <v>124.15873131587625</v>
          </cell>
          <cell r="AS2249">
            <v>1.1116707998107751E-2</v>
          </cell>
          <cell r="AT2249">
            <v>0.74748697801110597</v>
          </cell>
          <cell r="BE2249">
            <v>1.1302356961785445</v>
          </cell>
          <cell r="CP2249">
            <v>23.791666666666668</v>
          </cell>
          <cell r="CV2249">
            <v>92.748199392694744</v>
          </cell>
          <cell r="DA2249">
            <v>1.4</v>
          </cell>
          <cell r="DD2249">
            <v>0.96400318941976548</v>
          </cell>
          <cell r="FJ2249">
            <v>166.38530731708013</v>
          </cell>
          <cell r="FK2249">
            <v>0.25552700992048893</v>
          </cell>
          <cell r="FL2249">
            <v>6.4793109535407414E-2</v>
          </cell>
          <cell r="FO2249">
            <v>0</v>
          </cell>
        </row>
        <row r="2250">
          <cell r="A2250">
            <v>605540</v>
          </cell>
          <cell r="C2250" t="str">
            <v>Woodruff, Brandon</v>
          </cell>
          <cell r="Q2250" t="str">
            <v>S</v>
          </cell>
          <cell r="AJ2250">
            <v>5.1331588760545612</v>
          </cell>
          <cell r="AR2250">
            <v>59.038784624580572</v>
          </cell>
          <cell r="AS2250">
            <v>0.29135198206740126</v>
          </cell>
          <cell r="AT2250">
            <v>0.82811932692905621</v>
          </cell>
          <cell r="BE2250">
            <v>1.065261223298664</v>
          </cell>
          <cell r="CP2250">
            <v>23.375</v>
          </cell>
          <cell r="CV2250">
            <v>92.1</v>
          </cell>
          <cell r="DA2250">
            <v>0</v>
          </cell>
          <cell r="DD2250">
            <v>1.0458510924058828</v>
          </cell>
          <cell r="FJ2250">
            <v>141.53779075606988</v>
          </cell>
          <cell r="FK2250">
            <v>0.26300000000000001</v>
          </cell>
          <cell r="FL2250">
            <v>-0.15815629889666274</v>
          </cell>
          <cell r="FO2250">
            <v>0</v>
          </cell>
        </row>
        <row r="2251">
          <cell r="A2251">
            <v>605541</v>
          </cell>
          <cell r="C2251" t="str">
            <v>Wright, Mike</v>
          </cell>
          <cell r="Q2251" t="str">
            <v>S</v>
          </cell>
          <cell r="AJ2251">
            <v>4.6315941122256046</v>
          </cell>
          <cell r="AR2251">
            <v>138.70037576672192</v>
          </cell>
          <cell r="AS2251">
            <v>0.13610578435083129</v>
          </cell>
          <cell r="AT2251">
            <v>0.77022258038948088</v>
          </cell>
          <cell r="BE2251">
            <v>0.99930342254317794</v>
          </cell>
          <cell r="CP2251">
            <v>26.458333333333332</v>
          </cell>
          <cell r="CV2251">
            <v>92.811820522650521</v>
          </cell>
          <cell r="DA2251">
            <v>0.69090909090909092</v>
          </cell>
          <cell r="DD2251">
            <v>0.87255442038830333</v>
          </cell>
          <cell r="FJ2251">
            <v>146.18087265474082</v>
          </cell>
          <cell r="FK2251">
            <v>0.26399485607714268</v>
          </cell>
          <cell r="FL2251">
            <v>-0.17342534382109867</v>
          </cell>
          <cell r="FO2251">
            <v>0</v>
          </cell>
        </row>
        <row r="2252">
          <cell r="A2252">
            <v>605635</v>
          </cell>
          <cell r="C2252" t="str">
            <v>Alvarez, Freddy</v>
          </cell>
          <cell r="Q2252" t="str">
            <v>S</v>
          </cell>
          <cell r="AJ2252">
            <v>7.9407515432090889</v>
          </cell>
          <cell r="AR2252">
            <v>44.400000000000006</v>
          </cell>
          <cell r="AS2252">
            <v>-0.23236607933398046</v>
          </cell>
          <cell r="AT2252">
            <v>0.90698965177319923</v>
          </cell>
          <cell r="BE2252">
            <v>0.67070761551379321</v>
          </cell>
          <cell r="CP2252">
            <v>22.791666666666668</v>
          </cell>
          <cell r="CV2252">
            <v>92.1</v>
          </cell>
          <cell r="DA2252">
            <v>0</v>
          </cell>
          <cell r="DD2252">
            <v>0.88913324269243688</v>
          </cell>
          <cell r="FJ2252">
            <v>111</v>
          </cell>
          <cell r="FK2252">
            <v>0.26300000000000001</v>
          </cell>
          <cell r="FL2252">
            <v>0.62423951653688325</v>
          </cell>
          <cell r="FO2252">
            <v>0</v>
          </cell>
        </row>
        <row r="2253">
          <cell r="A2253">
            <v>605636</v>
          </cell>
          <cell r="C2253" t="str">
            <v>Centeno, Henry</v>
          </cell>
          <cell r="Q2253" t="str">
            <v>S</v>
          </cell>
          <cell r="AJ2253">
            <v>6.5701043465601972</v>
          </cell>
          <cell r="AR2253">
            <v>46.63180986211453</v>
          </cell>
          <cell r="AS2253">
            <v>0.68640077223699836</v>
          </cell>
          <cell r="AT2253">
            <v>0.83949180767048681</v>
          </cell>
          <cell r="BE2253">
            <v>0.87196947715497064</v>
          </cell>
          <cell r="CP2253">
            <v>21.875</v>
          </cell>
          <cell r="CV2253">
            <v>92.1</v>
          </cell>
          <cell r="DA2253">
            <v>0</v>
          </cell>
          <cell r="DD2253">
            <v>1.0166617828460269</v>
          </cell>
          <cell r="FJ2253">
            <v>116.57952465528632</v>
          </cell>
          <cell r="FK2253">
            <v>0.26300000000000001</v>
          </cell>
          <cell r="FL2253">
            <v>0.12806708939805531</v>
          </cell>
          <cell r="FO2253">
            <v>0</v>
          </cell>
        </row>
        <row r="2254">
          <cell r="A2254">
            <v>605638</v>
          </cell>
          <cell r="C2254" t="str">
            <v>Fernandez, Mario</v>
          </cell>
          <cell r="Q2254" t="str">
            <v>R</v>
          </cell>
          <cell r="AJ2254">
            <v>7.7624783615881841</v>
          </cell>
          <cell r="AR2254">
            <v>16.8</v>
          </cell>
          <cell r="AS2254">
            <v>-1.0637077299103985</v>
          </cell>
          <cell r="AT2254">
            <v>0.87329107149610508</v>
          </cell>
          <cell r="BE2254">
            <v>0.65480634873650523</v>
          </cell>
          <cell r="CP2254">
            <v>22.791666666666668</v>
          </cell>
          <cell r="CV2254">
            <v>92.1</v>
          </cell>
          <cell r="DA2254">
            <v>0</v>
          </cell>
          <cell r="DD2254">
            <v>1.0657189301659746</v>
          </cell>
          <cell r="FJ2254">
            <v>42</v>
          </cell>
          <cell r="FK2254">
            <v>0.26300000000000001</v>
          </cell>
          <cell r="FL2254">
            <v>1.5309023700040507</v>
          </cell>
          <cell r="FO2254">
            <v>0.98152030703402882</v>
          </cell>
        </row>
        <row r="2255">
          <cell r="A2255">
            <v>605652</v>
          </cell>
          <cell r="C2255" t="str">
            <v>Vivas, Julio</v>
          </cell>
          <cell r="Q2255" t="str">
            <v>R</v>
          </cell>
          <cell r="AJ2255">
            <v>6.8470591562649936</v>
          </cell>
          <cell r="AR2255">
            <v>22.608478653911089</v>
          </cell>
          <cell r="AS2255">
            <v>0.27647516207128459</v>
          </cell>
          <cell r="AT2255">
            <v>0.80683210727452248</v>
          </cell>
          <cell r="BE2255">
            <v>0.78612043056249092</v>
          </cell>
          <cell r="CP2255">
            <v>22.708333333333332</v>
          </cell>
          <cell r="CV2255">
            <v>92.1</v>
          </cell>
          <cell r="DA2255">
            <v>0</v>
          </cell>
          <cell r="DD2255">
            <v>1.1416177282659878</v>
          </cell>
          <cell r="FJ2255">
            <v>56.521196634777716</v>
          </cell>
          <cell r="FK2255">
            <v>0.26300000000000001</v>
          </cell>
          <cell r="FL2255">
            <v>0.64649973505627345</v>
          </cell>
          <cell r="FO2255">
            <v>1</v>
          </cell>
        </row>
        <row r="2256">
          <cell r="A2256">
            <v>605653</v>
          </cell>
          <cell r="C2256" t="str">
            <v>Urbina, Dan</v>
          </cell>
          <cell r="Q2256" t="str">
            <v>R</v>
          </cell>
          <cell r="AJ2256">
            <v>8.326436050556822</v>
          </cell>
          <cell r="AR2256">
            <v>16.8</v>
          </cell>
          <cell r="AS2256">
            <v>-1.9438111301140375</v>
          </cell>
          <cell r="AT2256">
            <v>0.83143915864885054</v>
          </cell>
          <cell r="BE2256">
            <v>1.0362869599007971</v>
          </cell>
          <cell r="CP2256">
            <v>22.625</v>
          </cell>
          <cell r="CV2256">
            <v>92.1</v>
          </cell>
          <cell r="DA2256">
            <v>0</v>
          </cell>
          <cell r="DD2256">
            <v>0.92802968522898699</v>
          </cell>
          <cell r="FJ2256">
            <v>42</v>
          </cell>
          <cell r="FK2256">
            <v>0.26300000000000001</v>
          </cell>
          <cell r="FL2256">
            <v>0.19498233105603685</v>
          </cell>
          <cell r="FO2256">
            <v>1</v>
          </cell>
        </row>
        <row r="2257">
          <cell r="A2257">
            <v>605654</v>
          </cell>
          <cell r="C2257" t="str">
            <v>Otamendi, Andy</v>
          </cell>
          <cell r="Q2257" t="str">
            <v>R</v>
          </cell>
          <cell r="AJ2257">
            <v>5.8807119442295575</v>
          </cell>
          <cell r="AR2257">
            <v>17.155745101344035</v>
          </cell>
          <cell r="AS2257">
            <v>-0.29341844367307801</v>
          </cell>
          <cell r="AT2257">
            <v>0.72575687736525074</v>
          </cell>
          <cell r="BE2257">
            <v>0.50861169439671516</v>
          </cell>
          <cell r="CP2257">
            <v>24.125</v>
          </cell>
          <cell r="CV2257">
            <v>92.1</v>
          </cell>
          <cell r="DA2257">
            <v>0</v>
          </cell>
          <cell r="DD2257">
            <v>0.96442287239483204</v>
          </cell>
          <cell r="FJ2257">
            <v>42.889362753360089</v>
          </cell>
          <cell r="FK2257">
            <v>0.26300000000000001</v>
          </cell>
          <cell r="FL2257">
            <v>0.3242447787435645</v>
          </cell>
          <cell r="FO2257">
            <v>1</v>
          </cell>
        </row>
        <row r="2258">
          <cell r="A2258">
            <v>605655</v>
          </cell>
          <cell r="C2258" t="str">
            <v>Paredes, Jesus</v>
          </cell>
          <cell r="Q2258" t="str">
            <v>R</v>
          </cell>
          <cell r="AJ2258">
            <v>7.5175466749798581</v>
          </cell>
          <cell r="AR2258">
            <v>16.8</v>
          </cell>
          <cell r="AS2258">
            <v>-0.86954366201782018</v>
          </cell>
          <cell r="AT2258">
            <v>0.91148236280465555</v>
          </cell>
          <cell r="BE2258">
            <v>0.73863437590195646</v>
          </cell>
          <cell r="CP2258">
            <v>23.458333333333332</v>
          </cell>
          <cell r="CV2258">
            <v>92.1</v>
          </cell>
          <cell r="DA2258">
            <v>0</v>
          </cell>
          <cell r="DD2258">
            <v>0.98854268929779721</v>
          </cell>
          <cell r="FJ2258">
            <v>42</v>
          </cell>
          <cell r="FK2258">
            <v>0.26300000000000001</v>
          </cell>
          <cell r="FL2258">
            <v>1.4011398645257951</v>
          </cell>
          <cell r="FO2258">
            <v>1</v>
          </cell>
        </row>
        <row r="2259">
          <cell r="A2259">
            <v>605656</v>
          </cell>
          <cell r="C2259" t="str">
            <v>Mendoza, Andres</v>
          </cell>
          <cell r="Q2259" t="str">
            <v>R</v>
          </cell>
          <cell r="AJ2259">
            <v>8.0896212222156478</v>
          </cell>
          <cell r="AR2259">
            <v>16.8</v>
          </cell>
          <cell r="AS2259">
            <v>-1.4261758123800574</v>
          </cell>
          <cell r="AT2259">
            <v>0.93113639178502117</v>
          </cell>
          <cell r="BE2259">
            <v>1.0050489135668352</v>
          </cell>
          <cell r="CP2259">
            <v>24.041666666666668</v>
          </cell>
          <cell r="CV2259">
            <v>92.1</v>
          </cell>
          <cell r="DA2259">
            <v>0</v>
          </cell>
          <cell r="DD2259">
            <v>0.92314059544106708</v>
          </cell>
          <cell r="FJ2259">
            <v>42</v>
          </cell>
          <cell r="FK2259">
            <v>0.26300000000000001</v>
          </cell>
          <cell r="FL2259">
            <v>-0.40039448607982225</v>
          </cell>
          <cell r="FO2259">
            <v>1</v>
          </cell>
        </row>
        <row r="2260">
          <cell r="A2260">
            <v>605795</v>
          </cell>
          <cell r="C2260" t="str">
            <v>Sanchez, Angel</v>
          </cell>
          <cell r="Q2260" t="str">
            <v>S</v>
          </cell>
          <cell r="AJ2260">
            <v>5.4857999385016907</v>
          </cell>
          <cell r="AR2260">
            <v>46.271532590370541</v>
          </cell>
          <cell r="AS2260">
            <v>-0.45794624919294452</v>
          </cell>
          <cell r="AT2260">
            <v>0.67695640819621539</v>
          </cell>
          <cell r="BE2260">
            <v>0.94642101661815525</v>
          </cell>
          <cell r="CP2260">
            <v>26.625</v>
          </cell>
          <cell r="CV2260">
            <v>92.1</v>
          </cell>
          <cell r="DA2260">
            <v>0</v>
          </cell>
          <cell r="DD2260">
            <v>0.90179765848706706</v>
          </cell>
          <cell r="FJ2260">
            <v>115.67883147592634</v>
          </cell>
          <cell r="FK2260">
            <v>0.26300000000000001</v>
          </cell>
          <cell r="FL2260">
            <v>6.1344150036471118E-2</v>
          </cell>
          <cell r="FO2260">
            <v>0</v>
          </cell>
        </row>
        <row r="2261">
          <cell r="A2261">
            <v>605891</v>
          </cell>
          <cell r="C2261" t="str">
            <v>Rico, Luis</v>
          </cell>
          <cell r="Q2261" t="str">
            <v>R</v>
          </cell>
          <cell r="AJ2261">
            <v>5.7948229667873878</v>
          </cell>
          <cell r="AR2261">
            <v>18.939744042158804</v>
          </cell>
          <cell r="AS2261">
            <v>-0.38227249957534276</v>
          </cell>
          <cell r="AT2261">
            <v>0.60632352955979618</v>
          </cell>
          <cell r="BE2261">
            <v>0.636470449243971</v>
          </cell>
          <cell r="CP2261">
            <v>22.625</v>
          </cell>
          <cell r="CV2261">
            <v>92.1</v>
          </cell>
          <cell r="DA2261">
            <v>0</v>
          </cell>
          <cell r="DD2261">
            <v>1.1605218384856717</v>
          </cell>
          <cell r="FJ2261">
            <v>47.349360105397004</v>
          </cell>
          <cell r="FK2261">
            <v>0.26300000000000001</v>
          </cell>
          <cell r="FL2261">
            <v>0.14048953106582951</v>
          </cell>
          <cell r="FO2261">
            <v>0.64506509296261805</v>
          </cell>
        </row>
        <row r="2262">
          <cell r="A2262">
            <v>605894</v>
          </cell>
          <cell r="C2262" t="str">
            <v>Gonzalez, Severino</v>
          </cell>
          <cell r="Q2262" t="str">
            <v>R</v>
          </cell>
          <cell r="AJ2262">
            <v>4.5106075821180589</v>
          </cell>
          <cell r="AR2262">
            <v>25.038990751282881</v>
          </cell>
          <cell r="AS2262">
            <v>-0.43357514223375654</v>
          </cell>
          <cell r="AT2262">
            <v>0.48730968607816433</v>
          </cell>
          <cell r="BE2262">
            <v>0.73132500650692323</v>
          </cell>
          <cell r="CP2262">
            <v>23.791666666666668</v>
          </cell>
          <cell r="CV2262">
            <v>91.647799522170615</v>
          </cell>
          <cell r="DA2262">
            <v>0.62222424242424235</v>
          </cell>
          <cell r="DD2262">
            <v>0.93168604298793223</v>
          </cell>
          <cell r="FJ2262">
            <v>62.597476878207203</v>
          </cell>
          <cell r="FK2262">
            <v>0.26270599745485346</v>
          </cell>
          <cell r="FL2262">
            <v>-8.6624938425597195E-2</v>
          </cell>
          <cell r="FO2262">
            <v>0.56744011997638211</v>
          </cell>
        </row>
        <row r="2263">
          <cell r="A2263">
            <v>606113</v>
          </cell>
          <cell r="C2263" t="str">
            <v>Ortiz, Randy</v>
          </cell>
          <cell r="Q2263" t="str">
            <v>R</v>
          </cell>
          <cell r="AJ2263">
            <v>9.7690332960188915</v>
          </cell>
          <cell r="AR2263">
            <v>16.8</v>
          </cell>
          <cell r="AS2263">
            <v>0.42973844616748469</v>
          </cell>
          <cell r="AT2263">
            <v>0.96631529808581773</v>
          </cell>
          <cell r="BE2263">
            <v>0.78436567112330113</v>
          </cell>
          <cell r="CP2263">
            <v>23.041666666666668</v>
          </cell>
          <cell r="CV2263">
            <v>92.1</v>
          </cell>
          <cell r="DA2263">
            <v>0</v>
          </cell>
          <cell r="DD2263">
            <v>1.3311484989939195</v>
          </cell>
          <cell r="FJ2263">
            <v>42</v>
          </cell>
          <cell r="FK2263">
            <v>0.26300000000000001</v>
          </cell>
          <cell r="FL2263">
            <v>-1.6878889579715466</v>
          </cell>
          <cell r="FO2263">
            <v>1</v>
          </cell>
        </row>
        <row r="2264">
          <cell r="A2264">
            <v>606117</v>
          </cell>
          <cell r="C2264" t="str">
            <v>Almonte, Yomelbin</v>
          </cell>
          <cell r="Q2264" t="str">
            <v>R</v>
          </cell>
          <cell r="AJ2264">
            <v>9.9885949468575408</v>
          </cell>
          <cell r="AR2264">
            <v>16.8</v>
          </cell>
          <cell r="AS2264">
            <v>0.9972880702907867</v>
          </cell>
          <cell r="AT2264">
            <v>0.94238434671787963</v>
          </cell>
          <cell r="BE2264">
            <v>0.9155759215806778</v>
          </cell>
          <cell r="CP2264">
            <v>23.375</v>
          </cell>
          <cell r="CV2264">
            <v>92.1</v>
          </cell>
          <cell r="DA2264">
            <v>0</v>
          </cell>
          <cell r="DD2264">
            <v>1.1237203231449786</v>
          </cell>
          <cell r="FJ2264">
            <v>42</v>
          </cell>
          <cell r="FK2264">
            <v>0.26300000000000001</v>
          </cell>
          <cell r="FL2264">
            <v>-0.42604158949780585</v>
          </cell>
          <cell r="FO2264">
            <v>1</v>
          </cell>
        </row>
        <row r="2265">
          <cell r="A2265">
            <v>606118</v>
          </cell>
          <cell r="C2265" t="str">
            <v>Rodriguez, Jorge</v>
          </cell>
          <cell r="Q2265" t="str">
            <v>R</v>
          </cell>
          <cell r="AJ2265">
            <v>7.2653799377003443</v>
          </cell>
          <cell r="AR2265">
            <v>16.8</v>
          </cell>
          <cell r="AS2265">
            <v>-1.2037402716956982</v>
          </cell>
          <cell r="AT2265">
            <v>0.87291113120874542</v>
          </cell>
          <cell r="BE2265">
            <v>0.71530384912631173</v>
          </cell>
          <cell r="CP2265">
            <v>24.541666666666668</v>
          </cell>
          <cell r="CV2265">
            <v>92.1</v>
          </cell>
          <cell r="DA2265">
            <v>0</v>
          </cell>
          <cell r="DD2265">
            <v>0.92339024887711674</v>
          </cell>
          <cell r="FJ2265">
            <v>42</v>
          </cell>
          <cell r="FK2265">
            <v>0.26300000000000001</v>
          </cell>
          <cell r="FL2265">
            <v>0.40174853866867533</v>
          </cell>
          <cell r="FO2265">
            <v>0.61613404319437537</v>
          </cell>
        </row>
        <row r="2266">
          <cell r="A2266">
            <v>606122</v>
          </cell>
          <cell r="C2266" t="str">
            <v>Emelenciano, Pedro</v>
          </cell>
          <cell r="Q2266" t="str">
            <v>R</v>
          </cell>
          <cell r="AJ2266">
            <v>9.6700447736493444</v>
          </cell>
          <cell r="AR2266">
            <v>16.8</v>
          </cell>
          <cell r="AS2266">
            <v>0.49328224497786721</v>
          </cell>
          <cell r="AT2266">
            <v>0.97046956680587737</v>
          </cell>
          <cell r="BE2266">
            <v>1.1947891715613637</v>
          </cell>
          <cell r="CP2266">
            <v>22.958333333333332</v>
          </cell>
          <cell r="CV2266">
            <v>92.1</v>
          </cell>
          <cell r="DA2266">
            <v>0</v>
          </cell>
          <cell r="DD2266">
            <v>0.89906183733442557</v>
          </cell>
          <cell r="FJ2266">
            <v>42</v>
          </cell>
          <cell r="FK2266">
            <v>0.26300000000000001</v>
          </cell>
          <cell r="FL2266">
            <v>-4.0100163627884093E-2</v>
          </cell>
          <cell r="FO2266">
            <v>1</v>
          </cell>
        </row>
        <row r="2267">
          <cell r="A2267">
            <v>606123</v>
          </cell>
          <cell r="C2267" t="str">
            <v>Guevara, Cruz</v>
          </cell>
          <cell r="Q2267" t="str">
            <v>R</v>
          </cell>
          <cell r="AJ2267">
            <v>7.1371095674541323</v>
          </cell>
          <cell r="AR2267">
            <v>16.8</v>
          </cell>
          <cell r="AS2267">
            <v>3.5621660929979058E-2</v>
          </cell>
          <cell r="AT2267">
            <v>0.90082684563139459</v>
          </cell>
          <cell r="BE2267">
            <v>0.93792794137215929</v>
          </cell>
          <cell r="CP2267">
            <v>22.125</v>
          </cell>
          <cell r="CV2267">
            <v>92.1</v>
          </cell>
          <cell r="DA2267">
            <v>0</v>
          </cell>
          <cell r="DD2267">
            <v>1.04846915627215</v>
          </cell>
          <cell r="FJ2267">
            <v>42</v>
          </cell>
          <cell r="FK2267">
            <v>0.26300000000000001</v>
          </cell>
          <cell r="FL2267">
            <v>0.54614540360770536</v>
          </cell>
          <cell r="FO2267">
            <v>1</v>
          </cell>
        </row>
        <row r="2268">
          <cell r="A2268">
            <v>606127</v>
          </cell>
          <cell r="C2268" t="str">
            <v>De Paula, Rafael</v>
          </cell>
          <cell r="Q2268" t="str">
            <v>R</v>
          </cell>
          <cell r="AJ2268">
            <v>4.635323928237093</v>
          </cell>
          <cell r="AR2268">
            <v>23.555758321043342</v>
          </cell>
          <cell r="AS2268">
            <v>-0.7168116808277416</v>
          </cell>
          <cell r="AT2268">
            <v>0.52857384013154629</v>
          </cell>
          <cell r="BE2268">
            <v>0.67660471516717258</v>
          </cell>
          <cell r="CP2268">
            <v>25.291666666666668</v>
          </cell>
          <cell r="CV2268">
            <v>92.1</v>
          </cell>
          <cell r="DA2268">
            <v>0</v>
          </cell>
          <cell r="DD2268">
            <v>1.2207411544181601</v>
          </cell>
          <cell r="FJ2268">
            <v>58.889395802608355</v>
          </cell>
          <cell r="FK2268">
            <v>0.26300000000000001</v>
          </cell>
          <cell r="FL2268">
            <v>7.5898841881816281E-3</v>
          </cell>
          <cell r="FO2268">
            <v>0.66760078322642014</v>
          </cell>
        </row>
        <row r="2269">
          <cell r="A2269">
            <v>606131</v>
          </cell>
          <cell r="C2269" t="str">
            <v>Perdomo, Luis</v>
          </cell>
          <cell r="Q2269" t="str">
            <v>S</v>
          </cell>
          <cell r="AJ2269">
            <v>5.5889005763382782</v>
          </cell>
          <cell r="AR2269">
            <v>54.730326305887381</v>
          </cell>
          <cell r="AS2269">
            <v>-1.4547877567918459</v>
          </cell>
          <cell r="AT2269">
            <v>0.58318371218082521</v>
          </cell>
          <cell r="BE2269">
            <v>1.1688493881379147</v>
          </cell>
          <cell r="CP2269">
            <v>23.125</v>
          </cell>
          <cell r="CV2269">
            <v>91.6</v>
          </cell>
          <cell r="DA2269">
            <v>0.47272727272727272</v>
          </cell>
          <cell r="DD2269">
            <v>0.88743402455229337</v>
          </cell>
          <cell r="FJ2269">
            <v>136.82581576471844</v>
          </cell>
          <cell r="FK2269">
            <v>0.26300000000000001</v>
          </cell>
          <cell r="FL2269">
            <v>-0.18340563140808588</v>
          </cell>
          <cell r="FO2269">
            <v>0</v>
          </cell>
        </row>
        <row r="2270">
          <cell r="A2270">
            <v>606135</v>
          </cell>
          <cell r="C2270" t="str">
            <v>Caramo, Yender</v>
          </cell>
          <cell r="Q2270" t="str">
            <v>R</v>
          </cell>
          <cell r="AJ2270">
            <v>5.8351419038508654</v>
          </cell>
          <cell r="AR2270">
            <v>24.532087077567187</v>
          </cell>
          <cell r="AS2270">
            <v>0.874110013678563</v>
          </cell>
          <cell r="AT2270">
            <v>0.72328757616787609</v>
          </cell>
          <cell r="BE2270">
            <v>1.0893226719817442</v>
          </cell>
          <cell r="CP2270">
            <v>24.875</v>
          </cell>
          <cell r="CV2270">
            <v>92.1</v>
          </cell>
          <cell r="DA2270">
            <v>0</v>
          </cell>
          <cell r="DD2270">
            <v>0.73200179524503972</v>
          </cell>
          <cell r="FJ2270">
            <v>61.330217693917966</v>
          </cell>
          <cell r="FK2270">
            <v>0.26300000000000001</v>
          </cell>
          <cell r="FL2270">
            <v>4.2576599915974497E-2</v>
          </cell>
          <cell r="FO2270">
            <v>0.7712470926590933</v>
          </cell>
        </row>
        <row r="2271">
          <cell r="A2271">
            <v>606137</v>
          </cell>
          <cell r="C2271" t="str">
            <v>Ferreras, Kevin</v>
          </cell>
          <cell r="Q2271" t="str">
            <v>R</v>
          </cell>
          <cell r="AJ2271">
            <v>7.4489659157234218</v>
          </cell>
          <cell r="AR2271">
            <v>16.8</v>
          </cell>
          <cell r="AS2271">
            <v>8.9544189257422344E-2</v>
          </cell>
          <cell r="AT2271">
            <v>0.88342478190578311</v>
          </cell>
          <cell r="BE2271">
            <v>0.91341198419547553</v>
          </cell>
          <cell r="CP2271">
            <v>22.958333333333332</v>
          </cell>
          <cell r="CV2271">
            <v>92.1</v>
          </cell>
          <cell r="DA2271">
            <v>0</v>
          </cell>
          <cell r="DD2271">
            <v>0.93836753119264649</v>
          </cell>
          <cell r="FJ2271">
            <v>42</v>
          </cell>
          <cell r="FK2271">
            <v>0.26300000000000001</v>
          </cell>
          <cell r="FL2271">
            <v>-0.21423857550510023</v>
          </cell>
          <cell r="FO2271">
            <v>0.87729148299670112</v>
          </cell>
        </row>
        <row r="2272">
          <cell r="A2272">
            <v>606140</v>
          </cell>
          <cell r="C2272" t="str">
            <v>Lopez, Frank</v>
          </cell>
          <cell r="Q2272" t="str">
            <v>S</v>
          </cell>
          <cell r="AJ2272">
            <v>5.6360704260194563</v>
          </cell>
          <cell r="AR2272">
            <v>46.751906619259245</v>
          </cell>
          <cell r="AS2272">
            <v>-0.39937895304203858</v>
          </cell>
          <cell r="AT2272">
            <v>0.65301706900171674</v>
          </cell>
          <cell r="BE2272">
            <v>0.74065778365120827</v>
          </cell>
          <cell r="CP2272">
            <v>22.375</v>
          </cell>
          <cell r="CV2272">
            <v>92.1</v>
          </cell>
          <cell r="DA2272">
            <v>0</v>
          </cell>
          <cell r="DD2272">
            <v>0.91310390268749531</v>
          </cell>
          <cell r="FJ2272">
            <v>116.8797665481481</v>
          </cell>
          <cell r="FK2272">
            <v>0.26300000000000001</v>
          </cell>
          <cell r="FL2272">
            <v>0.13749552229048884</v>
          </cell>
          <cell r="FO2272">
            <v>0</v>
          </cell>
        </row>
        <row r="2273">
          <cell r="A2273">
            <v>606141</v>
          </cell>
          <cell r="C2273" t="str">
            <v>Reyes, Scarlyn</v>
          </cell>
          <cell r="Q2273" t="str">
            <v>S</v>
          </cell>
          <cell r="AJ2273">
            <v>7.7981830173756039</v>
          </cell>
          <cell r="AR2273">
            <v>51.923435887181064</v>
          </cell>
          <cell r="AS2273">
            <v>0.17486110001588664</v>
          </cell>
          <cell r="AT2273">
            <v>0.82153745618648688</v>
          </cell>
          <cell r="BE2273">
            <v>1.0270107546568188</v>
          </cell>
          <cell r="CP2273">
            <v>26.541666666666668</v>
          </cell>
          <cell r="CV2273">
            <v>92.1</v>
          </cell>
          <cell r="DA2273">
            <v>0</v>
          </cell>
          <cell r="DD2273">
            <v>1.1141477333542971</v>
          </cell>
          <cell r="FJ2273">
            <v>129.80858971795266</v>
          </cell>
          <cell r="FK2273">
            <v>0.26300000000000001</v>
          </cell>
          <cell r="FL2273">
            <v>-0.25204906739905908</v>
          </cell>
          <cell r="FO2273">
            <v>0</v>
          </cell>
        </row>
        <row r="2274">
          <cell r="A2274">
            <v>606149</v>
          </cell>
          <cell r="C2274" t="str">
            <v>Gallegos, Giovanny</v>
          </cell>
          <cell r="Q2274" t="str">
            <v>R</v>
          </cell>
          <cell r="AJ2274">
            <v>4.2476281212021618</v>
          </cell>
          <cell r="AR2274">
            <v>29.236140542805185</v>
          </cell>
          <cell r="AS2274">
            <v>-0.25411738408596579</v>
          </cell>
          <cell r="AT2274">
            <v>0.49885698552878477</v>
          </cell>
          <cell r="BE2274">
            <v>0.88371477354638306</v>
          </cell>
          <cell r="CP2274">
            <v>24.875</v>
          </cell>
          <cell r="CV2274">
            <v>92.1</v>
          </cell>
          <cell r="DA2274">
            <v>0</v>
          </cell>
          <cell r="DD2274">
            <v>1.2138463356563356</v>
          </cell>
          <cell r="FJ2274">
            <v>67.090332535074012</v>
          </cell>
          <cell r="FK2274">
            <v>0.26300000000000001</v>
          </cell>
          <cell r="FL2274">
            <v>0.32466408256523827</v>
          </cell>
          <cell r="FO2274">
            <v>1</v>
          </cell>
        </row>
        <row r="2275">
          <cell r="A2275">
            <v>606159</v>
          </cell>
          <cell r="C2275" t="str">
            <v>Arias, Doni</v>
          </cell>
          <cell r="Q2275" t="str">
            <v>R</v>
          </cell>
          <cell r="AJ2275">
            <v>9.4598483182790272</v>
          </cell>
          <cell r="AR2275">
            <v>16.8</v>
          </cell>
          <cell r="AS2275">
            <v>2.4813300558053197</v>
          </cell>
          <cell r="AT2275">
            <v>0.97495104154723788</v>
          </cell>
          <cell r="BE2275">
            <v>1.0070468899032479</v>
          </cell>
          <cell r="CP2275">
            <v>23.958333333333332</v>
          </cell>
          <cell r="CV2275">
            <v>92.1</v>
          </cell>
          <cell r="DA2275">
            <v>0</v>
          </cell>
          <cell r="DD2275">
            <v>1.0536133406287627</v>
          </cell>
          <cell r="FJ2275">
            <v>42</v>
          </cell>
          <cell r="FK2275">
            <v>0.26300000000000001</v>
          </cell>
          <cell r="FL2275">
            <v>-0.29189544729249511</v>
          </cell>
          <cell r="FO2275">
            <v>1</v>
          </cell>
        </row>
        <row r="2276">
          <cell r="A2276">
            <v>606160</v>
          </cell>
          <cell r="C2276" t="str">
            <v>Montero, Rafael</v>
          </cell>
          <cell r="Q2276" t="str">
            <v>S</v>
          </cell>
          <cell r="AJ2276">
            <v>5.0049376328581561</v>
          </cell>
          <cell r="AR2276">
            <v>66.509792151642714</v>
          </cell>
          <cell r="AS2276">
            <v>-0.24075219716589769</v>
          </cell>
          <cell r="AT2276">
            <v>0.57431615341126308</v>
          </cell>
          <cell r="BE2276">
            <v>0.77842429719030548</v>
          </cell>
          <cell r="CP2276">
            <v>25.708333333333332</v>
          </cell>
          <cell r="CV2276">
            <v>91.355947325199182</v>
          </cell>
          <cell r="DA2276">
            <v>0.34343636363636365</v>
          </cell>
          <cell r="DD2276">
            <v>1.0197049829486688</v>
          </cell>
          <cell r="FJ2276">
            <v>123.42743361016944</v>
          </cell>
          <cell r="FK2276">
            <v>0.2598257610887747</v>
          </cell>
          <cell r="FL2276">
            <v>-0.12753769489249175</v>
          </cell>
          <cell r="FO2276">
            <v>0</v>
          </cell>
        </row>
        <row r="2277">
          <cell r="A2277">
            <v>606162</v>
          </cell>
          <cell r="C2277" t="str">
            <v>Ramirez, Yefrey</v>
          </cell>
          <cell r="Q2277" t="str">
            <v>S</v>
          </cell>
          <cell r="AJ2277">
            <v>5.7380282362413713</v>
          </cell>
          <cell r="AR2277">
            <v>47.632469069135809</v>
          </cell>
          <cell r="AS2277">
            <v>0.26170378202424893</v>
          </cell>
          <cell r="AT2277">
            <v>0.84132876526657607</v>
          </cell>
          <cell r="BE2277">
            <v>0.73601693302253479</v>
          </cell>
          <cell r="CP2277">
            <v>22.625</v>
          </cell>
          <cell r="CV2277">
            <v>92.1</v>
          </cell>
          <cell r="DA2277">
            <v>0</v>
          </cell>
          <cell r="DD2277">
            <v>1.045366604346182</v>
          </cell>
          <cell r="FJ2277">
            <v>119.08117267283951</v>
          </cell>
          <cell r="FK2277">
            <v>0.26300000000000001</v>
          </cell>
          <cell r="FL2277">
            <v>-0.18572422056103666</v>
          </cell>
          <cell r="FO2277">
            <v>0</v>
          </cell>
        </row>
        <row r="2278">
          <cell r="A2278">
            <v>606167</v>
          </cell>
          <cell r="C2278" t="str">
            <v>Mejia, Adalberto</v>
          </cell>
          <cell r="Q2278" t="str">
            <v>S</v>
          </cell>
          <cell r="AJ2278">
            <v>4.9207070413405782</v>
          </cell>
          <cell r="AR2278">
            <v>79.8667896212187</v>
          </cell>
          <cell r="AS2278">
            <v>8.2232546710606411E-2</v>
          </cell>
          <cell r="AT2278">
            <v>0.82311820070833963</v>
          </cell>
          <cell r="BE2278">
            <v>0.9422326919741757</v>
          </cell>
          <cell r="CP2278">
            <v>23.041666666666668</v>
          </cell>
          <cell r="CV2278">
            <v>92.1</v>
          </cell>
          <cell r="DA2278">
            <v>0</v>
          </cell>
          <cell r="DD2278">
            <v>1.0568107595031189</v>
          </cell>
          <cell r="FJ2278">
            <v>125.4559322401234</v>
          </cell>
          <cell r="FK2278">
            <v>0.26300000000000001</v>
          </cell>
          <cell r="FL2278">
            <v>0.12534747936301319</v>
          </cell>
          <cell r="FO2278">
            <v>0</v>
          </cell>
        </row>
        <row r="2279">
          <cell r="A2279">
            <v>606170</v>
          </cell>
          <cell r="C2279" t="str">
            <v>Alejo, Francibel</v>
          </cell>
          <cell r="Q2279" t="str">
            <v>R</v>
          </cell>
          <cell r="AJ2279">
            <v>8.8413796481809772</v>
          </cell>
          <cell r="AR2279">
            <v>16.8</v>
          </cell>
          <cell r="AS2279">
            <v>0.73586193331362104</v>
          </cell>
          <cell r="AT2279">
            <v>0.96115923277409032</v>
          </cell>
          <cell r="BE2279">
            <v>1.0147677764503011</v>
          </cell>
          <cell r="CP2279">
            <v>23.458333333333332</v>
          </cell>
          <cell r="CV2279">
            <v>92.1</v>
          </cell>
          <cell r="DA2279">
            <v>0</v>
          </cell>
          <cell r="DD2279">
            <v>1.0008255864652322</v>
          </cell>
          <cell r="FJ2279">
            <v>42</v>
          </cell>
          <cell r="FK2279">
            <v>0.26300000000000001</v>
          </cell>
          <cell r="FL2279">
            <v>-0.43690531920858844</v>
          </cell>
          <cell r="FO2279">
            <v>0.88460472528233969</v>
          </cell>
        </row>
        <row r="2280">
          <cell r="A2280">
            <v>606172</v>
          </cell>
          <cell r="C2280" t="str">
            <v>Veliz, Victor</v>
          </cell>
          <cell r="Q2280" t="str">
            <v>R</v>
          </cell>
          <cell r="AJ2280">
            <v>7.0664936393813012</v>
          </cell>
          <cell r="AR2280">
            <v>16.8</v>
          </cell>
          <cell r="AS2280">
            <v>0.83413331387859901</v>
          </cell>
          <cell r="AT2280">
            <v>0.87035427739522242</v>
          </cell>
          <cell r="BE2280">
            <v>0.55678488532916703</v>
          </cell>
          <cell r="CP2280">
            <v>22.708333333333332</v>
          </cell>
          <cell r="CV2280">
            <v>92.1</v>
          </cell>
          <cell r="DA2280">
            <v>0</v>
          </cell>
          <cell r="DD2280">
            <v>0.92096746852160072</v>
          </cell>
          <cell r="FJ2280">
            <v>42</v>
          </cell>
          <cell r="FK2280">
            <v>0.26300000000000001</v>
          </cell>
          <cell r="FL2280">
            <v>-0.47602236182315466</v>
          </cell>
          <cell r="FO2280">
            <v>1</v>
          </cell>
        </row>
        <row r="2281">
          <cell r="A2281">
            <v>606176</v>
          </cell>
          <cell r="C2281" t="str">
            <v>Damian, Pedro</v>
          </cell>
          <cell r="Q2281" t="str">
            <v>R</v>
          </cell>
          <cell r="AJ2281">
            <v>7.6506015484399796</v>
          </cell>
          <cell r="AR2281">
            <v>16.8</v>
          </cell>
          <cell r="AS2281">
            <v>-0.42492897431208421</v>
          </cell>
          <cell r="AT2281">
            <v>0.86149277728516505</v>
          </cell>
          <cell r="BE2281">
            <v>0.91255099444014798</v>
          </cell>
          <cell r="CP2281">
            <v>23.625</v>
          </cell>
          <cell r="CV2281">
            <v>92.1</v>
          </cell>
          <cell r="DA2281">
            <v>0</v>
          </cell>
          <cell r="DD2281">
            <v>1.3195998370660746</v>
          </cell>
          <cell r="FJ2281">
            <v>42</v>
          </cell>
          <cell r="FK2281">
            <v>0.26300000000000001</v>
          </cell>
          <cell r="FL2281">
            <v>-0.11783633451159149</v>
          </cell>
          <cell r="FO2281">
            <v>0.56800921765742873</v>
          </cell>
        </row>
        <row r="2282">
          <cell r="A2282">
            <v>606182</v>
          </cell>
          <cell r="C2282" t="str">
            <v>Tamarez, Albert</v>
          </cell>
          <cell r="Q2282" t="str">
            <v>S</v>
          </cell>
          <cell r="AJ2282">
            <v>12.445323559736757</v>
          </cell>
          <cell r="AR2282">
            <v>44.400000000000006</v>
          </cell>
          <cell r="AS2282">
            <v>-0.374755230801807</v>
          </cell>
          <cell r="AT2282">
            <v>0.94012019490772369</v>
          </cell>
          <cell r="BE2282">
            <v>0.97078633744088938</v>
          </cell>
          <cell r="CP2282">
            <v>22.625</v>
          </cell>
          <cell r="CV2282">
            <v>92.1</v>
          </cell>
          <cell r="DA2282">
            <v>0</v>
          </cell>
          <cell r="DD2282">
            <v>1.0210097240274105</v>
          </cell>
          <cell r="FJ2282">
            <v>111</v>
          </cell>
          <cell r="FK2282">
            <v>0.26300000000000001</v>
          </cell>
          <cell r="FL2282">
            <v>-0.99933727634928737</v>
          </cell>
          <cell r="FO2282">
            <v>2.1193062441930643E-2</v>
          </cell>
        </row>
        <row r="2283">
          <cell r="A2283">
            <v>606187</v>
          </cell>
          <cell r="C2283" t="str">
            <v>German, Audry</v>
          </cell>
          <cell r="Q2283" t="str">
            <v>S</v>
          </cell>
          <cell r="AJ2283">
            <v>8.0745106633807744</v>
          </cell>
          <cell r="AR2283">
            <v>44.400000000000006</v>
          </cell>
          <cell r="AS2283">
            <v>-0.93132812619630501</v>
          </cell>
          <cell r="AT2283">
            <v>0.85548355493522288</v>
          </cell>
          <cell r="BE2283">
            <v>0.96482557272820424</v>
          </cell>
          <cell r="CP2283">
            <v>23.875</v>
          </cell>
          <cell r="CV2283">
            <v>92.1</v>
          </cell>
          <cell r="DA2283">
            <v>0</v>
          </cell>
          <cell r="DD2283">
            <v>0.63152689895894376</v>
          </cell>
          <cell r="FJ2283">
            <v>111</v>
          </cell>
          <cell r="FK2283">
            <v>0.26300000000000001</v>
          </cell>
          <cell r="FL2283">
            <v>0.3923910359522797</v>
          </cell>
          <cell r="FO2283">
            <v>0</v>
          </cell>
        </row>
        <row r="2284">
          <cell r="A2284">
            <v>606190</v>
          </cell>
          <cell r="C2284" t="str">
            <v>Cavanerio, Jorgan</v>
          </cell>
          <cell r="Q2284" t="str">
            <v>S</v>
          </cell>
          <cell r="AJ2284">
            <v>7.400418419583251</v>
          </cell>
          <cell r="AR2284">
            <v>54.58684469748971</v>
          </cell>
          <cell r="AS2284">
            <v>-0.2145388291696953</v>
          </cell>
          <cell r="AT2284">
            <v>0.62363865364449378</v>
          </cell>
          <cell r="BE2284">
            <v>0.94237731295377891</v>
          </cell>
          <cell r="CP2284">
            <v>21.875</v>
          </cell>
          <cell r="CV2284">
            <v>92.1</v>
          </cell>
          <cell r="DA2284">
            <v>0</v>
          </cell>
          <cell r="DD2284">
            <v>0.840912328874594</v>
          </cell>
          <cell r="FJ2284">
            <v>136.46711174372427</v>
          </cell>
          <cell r="FK2284">
            <v>0.26300000000000001</v>
          </cell>
          <cell r="FL2284">
            <v>0.10546703223419865</v>
          </cell>
          <cell r="FO2284">
            <v>0</v>
          </cell>
        </row>
        <row r="2285">
          <cell r="A2285">
            <v>606197</v>
          </cell>
          <cell r="C2285" t="str">
            <v>Feliz, Igol</v>
          </cell>
          <cell r="Q2285" t="str">
            <v>S</v>
          </cell>
          <cell r="AJ2285">
            <v>9.6930122788949209</v>
          </cell>
          <cell r="AR2285">
            <v>44.400000000000006</v>
          </cell>
          <cell r="AS2285">
            <v>1.6566673247552206</v>
          </cell>
          <cell r="AT2285">
            <v>0.91023977197329586</v>
          </cell>
          <cell r="BE2285">
            <v>0.92273855399486271</v>
          </cell>
          <cell r="CP2285">
            <v>23.125</v>
          </cell>
          <cell r="CV2285">
            <v>92.1</v>
          </cell>
          <cell r="DA2285">
            <v>0</v>
          </cell>
          <cell r="DD2285">
            <v>0.76723158861015117</v>
          </cell>
          <cell r="FJ2285">
            <v>111</v>
          </cell>
          <cell r="FK2285">
            <v>0.26300000000000001</v>
          </cell>
          <cell r="FL2285">
            <v>-8.3328026144672634E-2</v>
          </cell>
          <cell r="FO2285">
            <v>0</v>
          </cell>
        </row>
        <row r="2286">
          <cell r="A2286">
            <v>606198</v>
          </cell>
          <cell r="C2286" t="str">
            <v>Polanco, Anderson</v>
          </cell>
          <cell r="Q2286" t="str">
            <v>S</v>
          </cell>
          <cell r="AJ2286">
            <v>6.3122291199048526</v>
          </cell>
          <cell r="AR2286">
            <v>45.998334009420375</v>
          </cell>
          <cell r="AS2286">
            <v>-0.28385614255407837</v>
          </cell>
          <cell r="AT2286">
            <v>0.6486405805794031</v>
          </cell>
          <cell r="BE2286">
            <v>1.0484670796216131</v>
          </cell>
          <cell r="CP2286">
            <v>23.791666666666668</v>
          </cell>
          <cell r="CV2286">
            <v>92.1</v>
          </cell>
          <cell r="DA2286">
            <v>0</v>
          </cell>
          <cell r="DD2286">
            <v>1.1373077950294774</v>
          </cell>
          <cell r="FJ2286">
            <v>114.99583502355092</v>
          </cell>
          <cell r="FK2286">
            <v>0.26300000000000001</v>
          </cell>
          <cell r="FL2286">
            <v>-0.53878406538744539</v>
          </cell>
          <cell r="FO2286">
            <v>0</v>
          </cell>
        </row>
        <row r="2287">
          <cell r="A2287">
            <v>606199</v>
          </cell>
          <cell r="C2287" t="str">
            <v>Fernandez, Jeffry</v>
          </cell>
          <cell r="Q2287" t="str">
            <v>R</v>
          </cell>
          <cell r="AJ2287">
            <v>6.8578657359295914</v>
          </cell>
          <cell r="AR2287">
            <v>24.652206525207234</v>
          </cell>
          <cell r="AS2287">
            <v>0.23110745659980081</v>
          </cell>
          <cell r="AT2287">
            <v>0.8126886533789387</v>
          </cell>
          <cell r="BE2287">
            <v>0.79322576462461014</v>
          </cell>
          <cell r="CP2287">
            <v>23.291666666666668</v>
          </cell>
          <cell r="CV2287">
            <v>92.1</v>
          </cell>
          <cell r="DA2287">
            <v>0</v>
          </cell>
          <cell r="DD2287">
            <v>0.84548236882950401</v>
          </cell>
          <cell r="FJ2287">
            <v>61.630516313018084</v>
          </cell>
          <cell r="FK2287">
            <v>0.26300000000000001</v>
          </cell>
          <cell r="FL2287">
            <v>-0.47751364824305859</v>
          </cell>
          <cell r="FO2287">
            <v>0.66393903874757454</v>
          </cell>
        </row>
        <row r="2288">
          <cell r="A2288">
            <v>606203</v>
          </cell>
          <cell r="C2288" t="str">
            <v>Paredes, Willy</v>
          </cell>
          <cell r="Q2288" t="str">
            <v>R</v>
          </cell>
          <cell r="AJ2288">
            <v>5.949177850241492</v>
          </cell>
          <cell r="AR2288">
            <v>16.8</v>
          </cell>
          <cell r="AS2288">
            <v>-0.61723701869668079</v>
          </cell>
          <cell r="AT2288">
            <v>0.70684687375697663</v>
          </cell>
          <cell r="BE2288">
            <v>1.0792731904750474</v>
          </cell>
          <cell r="CP2288">
            <v>27.375</v>
          </cell>
          <cell r="CV2288">
            <v>92.1</v>
          </cell>
          <cell r="DA2288">
            <v>0</v>
          </cell>
          <cell r="DD2288">
            <v>1.0044843238833425</v>
          </cell>
          <cell r="FJ2288">
            <v>42</v>
          </cell>
          <cell r="FK2288">
            <v>0.26300000000000001</v>
          </cell>
          <cell r="FL2288">
            <v>0.77773609183194192</v>
          </cell>
          <cell r="FO2288">
            <v>1</v>
          </cell>
        </row>
        <row r="2289">
          <cell r="A2289">
            <v>606207</v>
          </cell>
          <cell r="C2289" t="str">
            <v>Valdespina, Jose</v>
          </cell>
          <cell r="Q2289" t="str">
            <v>R</v>
          </cell>
          <cell r="AJ2289">
            <v>5.8039961738114396</v>
          </cell>
          <cell r="AR2289">
            <v>23.854928266192598</v>
          </cell>
          <cell r="AS2289">
            <v>0.67323542275953552</v>
          </cell>
          <cell r="AT2289">
            <v>0.80730695310098333</v>
          </cell>
          <cell r="BE2289">
            <v>1.3831110453350863</v>
          </cell>
          <cell r="CP2289">
            <v>24.291666666666668</v>
          </cell>
          <cell r="CV2289">
            <v>92.1</v>
          </cell>
          <cell r="DA2289">
            <v>0</v>
          </cell>
          <cell r="DD2289">
            <v>0.88356649873281001</v>
          </cell>
          <cell r="FJ2289">
            <v>59.637320665481489</v>
          </cell>
          <cell r="FK2289">
            <v>0.26300000000000001</v>
          </cell>
          <cell r="FL2289">
            <v>0.29773106690976942</v>
          </cell>
          <cell r="FO2289">
            <v>1</v>
          </cell>
        </row>
        <row r="2290">
          <cell r="A2290">
            <v>606208</v>
          </cell>
          <cell r="C2290" t="str">
            <v>Lugo, Luis</v>
          </cell>
          <cell r="Q2290" t="str">
            <v>S</v>
          </cell>
          <cell r="AJ2290">
            <v>6.1870660287957095</v>
          </cell>
          <cell r="AR2290">
            <v>53.863655513744845</v>
          </cell>
          <cell r="AS2290">
            <v>-0.30455334415737217</v>
          </cell>
          <cell r="AT2290">
            <v>0.57534653690472704</v>
          </cell>
          <cell r="BE2290">
            <v>0.95682859034724688</v>
          </cell>
          <cell r="CP2290">
            <v>22.291666666666668</v>
          </cell>
          <cell r="CV2290">
            <v>92.1</v>
          </cell>
          <cell r="DA2290">
            <v>0</v>
          </cell>
          <cell r="DD2290">
            <v>1.0644725088106708</v>
          </cell>
          <cell r="FJ2290">
            <v>134.65913878436211</v>
          </cell>
          <cell r="FK2290">
            <v>0.26300000000000001</v>
          </cell>
          <cell r="FL2290">
            <v>-0.41884250369885884</v>
          </cell>
          <cell r="FO2290">
            <v>0</v>
          </cell>
        </row>
        <row r="2291">
          <cell r="A2291">
            <v>606211</v>
          </cell>
          <cell r="C2291" t="str">
            <v>Bautista, Miguel</v>
          </cell>
          <cell r="Q2291" t="str">
            <v>R</v>
          </cell>
          <cell r="AJ2291">
            <v>8.827470475826809</v>
          </cell>
          <cell r="AR2291">
            <v>16.8</v>
          </cell>
          <cell r="AS2291">
            <v>0.25945987647976676</v>
          </cell>
          <cell r="AT2291">
            <v>0.88949021850010246</v>
          </cell>
          <cell r="BE2291">
            <v>0.79536231014137537</v>
          </cell>
          <cell r="CP2291">
            <v>23.541666666666668</v>
          </cell>
          <cell r="CV2291">
            <v>92.1</v>
          </cell>
          <cell r="DA2291">
            <v>0</v>
          </cell>
          <cell r="DD2291">
            <v>1.090552715738111</v>
          </cell>
          <cell r="FJ2291">
            <v>42</v>
          </cell>
          <cell r="FK2291">
            <v>0.26300000000000001</v>
          </cell>
          <cell r="FL2291">
            <v>0.11893899837795528</v>
          </cell>
          <cell r="FO2291">
            <v>1</v>
          </cell>
        </row>
        <row r="2292">
          <cell r="A2292">
            <v>606215</v>
          </cell>
          <cell r="C2292" t="str">
            <v>Vasquez, Daury</v>
          </cell>
          <cell r="Q2292" t="str">
            <v>S</v>
          </cell>
          <cell r="AJ2292">
            <v>10.177981593428225</v>
          </cell>
          <cell r="AR2292">
            <v>44.400000000000006</v>
          </cell>
          <cell r="AS2292">
            <v>1.5019236302118151</v>
          </cell>
          <cell r="AT2292">
            <v>0.98512428343948077</v>
          </cell>
          <cell r="BE2292">
            <v>1.1402365021522007</v>
          </cell>
          <cell r="CP2292">
            <v>23.625</v>
          </cell>
          <cell r="CV2292">
            <v>92.1</v>
          </cell>
          <cell r="DA2292">
            <v>0</v>
          </cell>
          <cell r="DD2292">
            <v>1.2339521069771944</v>
          </cell>
          <cell r="FJ2292">
            <v>111</v>
          </cell>
          <cell r="FK2292">
            <v>0.26300000000000001</v>
          </cell>
          <cell r="FL2292">
            <v>0.25719908775084299</v>
          </cell>
          <cell r="FO2292">
            <v>0</v>
          </cell>
        </row>
        <row r="2293">
          <cell r="A2293">
            <v>606219</v>
          </cell>
          <cell r="C2293" t="str">
            <v>Del Rosario, Yeyfry</v>
          </cell>
          <cell r="Q2293" t="str">
            <v>R</v>
          </cell>
          <cell r="AJ2293">
            <v>6.2910511388733017</v>
          </cell>
          <cell r="AR2293">
            <v>16.8</v>
          </cell>
          <cell r="AS2293">
            <v>6.7182779458330136E-2</v>
          </cell>
          <cell r="AT2293">
            <v>0.84216900922798854</v>
          </cell>
          <cell r="BE2293">
            <v>0.8146114123925523</v>
          </cell>
          <cell r="CP2293">
            <v>22.208333333333332</v>
          </cell>
          <cell r="CV2293">
            <v>92.1</v>
          </cell>
          <cell r="DA2293">
            <v>0</v>
          </cell>
          <cell r="DD2293">
            <v>1.2021257565375207</v>
          </cell>
          <cell r="FJ2293">
            <v>42</v>
          </cell>
          <cell r="FK2293">
            <v>0.26300000000000001</v>
          </cell>
          <cell r="FL2293">
            <v>0.10619758727723175</v>
          </cell>
          <cell r="FO2293">
            <v>1</v>
          </cell>
        </row>
        <row r="2294">
          <cell r="A2294">
            <v>606222</v>
          </cell>
          <cell r="C2294" t="str">
            <v>De Leon, John</v>
          </cell>
          <cell r="Q2294" t="str">
            <v>R</v>
          </cell>
          <cell r="AJ2294">
            <v>11.743696582340831</v>
          </cell>
          <cell r="AR2294">
            <v>16.8</v>
          </cell>
          <cell r="AS2294">
            <v>-1.0066724229763535</v>
          </cell>
          <cell r="AT2294">
            <v>0.86752835972228737</v>
          </cell>
          <cell r="BE2294">
            <v>1.0553787681207509</v>
          </cell>
          <cell r="CP2294">
            <v>22.708333333333332</v>
          </cell>
          <cell r="CV2294">
            <v>92.1</v>
          </cell>
          <cell r="DA2294">
            <v>0</v>
          </cell>
          <cell r="DD2294">
            <v>1.0537366649141926</v>
          </cell>
          <cell r="FJ2294">
            <v>42</v>
          </cell>
          <cell r="FK2294">
            <v>0.26300000000000001</v>
          </cell>
          <cell r="FL2294">
            <v>-0.30391889788731302</v>
          </cell>
          <cell r="FO2294">
            <v>1</v>
          </cell>
        </row>
        <row r="2295">
          <cell r="A2295">
            <v>606226</v>
          </cell>
          <cell r="C2295" t="str">
            <v>Ventura, Angel</v>
          </cell>
          <cell r="Q2295" t="str">
            <v>S</v>
          </cell>
          <cell r="AJ2295">
            <v>6.3809956690902965</v>
          </cell>
          <cell r="AR2295">
            <v>52.047851743887023</v>
          </cell>
          <cell r="AS2295">
            <v>-0.11281378770831822</v>
          </cell>
          <cell r="AT2295">
            <v>0.59504935044904972</v>
          </cell>
          <cell r="BE2295">
            <v>0.97483853001294674</v>
          </cell>
          <cell r="CP2295">
            <v>23.208333333333332</v>
          </cell>
          <cell r="CV2295">
            <v>92.1</v>
          </cell>
          <cell r="DA2295">
            <v>0</v>
          </cell>
          <cell r="DD2295">
            <v>1.1359122453623616</v>
          </cell>
          <cell r="FJ2295">
            <v>130.11962935971755</v>
          </cell>
          <cell r="FK2295">
            <v>0.26300000000000001</v>
          </cell>
          <cell r="FL2295">
            <v>5.1879712770978893E-2</v>
          </cell>
          <cell r="FO2295">
            <v>0</v>
          </cell>
        </row>
        <row r="2296">
          <cell r="A2296">
            <v>606227</v>
          </cell>
          <cell r="C2296" t="str">
            <v>Espinal, Yoel</v>
          </cell>
          <cell r="Q2296" t="str">
            <v>R</v>
          </cell>
          <cell r="AJ2296">
            <v>8.0675464468450819</v>
          </cell>
          <cell r="AR2296">
            <v>20.7272950781127</v>
          </cell>
          <cell r="AS2296">
            <v>0.58143203920114117</v>
          </cell>
          <cell r="AT2296">
            <v>0.86313138981077242</v>
          </cell>
          <cell r="BE2296">
            <v>0.75773722752312334</v>
          </cell>
          <cell r="CP2296">
            <v>23.625</v>
          </cell>
          <cell r="CV2296">
            <v>92.1</v>
          </cell>
          <cell r="DA2296">
            <v>0</v>
          </cell>
          <cell r="DD2296">
            <v>1.4348624012875639</v>
          </cell>
          <cell r="FJ2296">
            <v>51.818237695281745</v>
          </cell>
          <cell r="FK2296">
            <v>0.26300000000000001</v>
          </cell>
          <cell r="FL2296">
            <v>0.45620609912813914</v>
          </cell>
          <cell r="FO2296">
            <v>1</v>
          </cell>
        </row>
        <row r="2297">
          <cell r="A2297">
            <v>606228</v>
          </cell>
          <cell r="C2297" t="str">
            <v>Rizzo, Gian</v>
          </cell>
          <cell r="Q2297" t="str">
            <v>R</v>
          </cell>
          <cell r="AJ2297">
            <v>6.224117916972129</v>
          </cell>
          <cell r="AR2297">
            <v>17.130119924400002</v>
          </cell>
          <cell r="AS2297">
            <v>0.43046329981900566</v>
          </cell>
          <cell r="AT2297">
            <v>0.87425758115530172</v>
          </cell>
          <cell r="BE2297">
            <v>0.53973220451068316</v>
          </cell>
          <cell r="CP2297">
            <v>22.791666666666668</v>
          </cell>
          <cell r="CV2297">
            <v>92.1</v>
          </cell>
          <cell r="DA2297">
            <v>0</v>
          </cell>
          <cell r="DD2297">
            <v>0.90278011476734843</v>
          </cell>
          <cell r="FJ2297">
            <v>42.825299811000008</v>
          </cell>
          <cell r="FK2297">
            <v>0.26300000000000001</v>
          </cell>
          <cell r="FL2297">
            <v>-6.1150173735396079E-2</v>
          </cell>
          <cell r="FO2297">
            <v>1</v>
          </cell>
        </row>
        <row r="2298">
          <cell r="A2298">
            <v>606234</v>
          </cell>
          <cell r="C2298" t="str">
            <v>Diaz, Carlos</v>
          </cell>
          <cell r="Q2298" t="str">
            <v>R</v>
          </cell>
          <cell r="AJ2298">
            <v>5.9501367914778402</v>
          </cell>
          <cell r="AR2298">
            <v>18.209786514301353</v>
          </cell>
          <cell r="AS2298">
            <v>-0.23966302110279092</v>
          </cell>
          <cell r="AT2298">
            <v>0.64539171724159328</v>
          </cell>
          <cell r="BE2298">
            <v>0.98659607209349143</v>
          </cell>
          <cell r="CP2298">
            <v>22.625</v>
          </cell>
          <cell r="CV2298">
            <v>92.1</v>
          </cell>
          <cell r="DA2298">
            <v>0</v>
          </cell>
          <cell r="DD2298">
            <v>1.1506433793006274</v>
          </cell>
          <cell r="FJ2298">
            <v>45.524466285753377</v>
          </cell>
          <cell r="FK2298">
            <v>0.26300000000000001</v>
          </cell>
          <cell r="FL2298">
            <v>0.10434302966599973</v>
          </cell>
          <cell r="FO2298">
            <v>1</v>
          </cell>
        </row>
        <row r="2299">
          <cell r="A2299">
            <v>606237</v>
          </cell>
          <cell r="C2299" t="str">
            <v>Bock, Edinson</v>
          </cell>
          <cell r="Q2299" t="str">
            <v>R</v>
          </cell>
          <cell r="AJ2299">
            <v>8.25640222524145</v>
          </cell>
          <cell r="AR2299">
            <v>16.8</v>
          </cell>
          <cell r="AS2299">
            <v>0.95122162554570899</v>
          </cell>
          <cell r="AT2299">
            <v>0.97078011128957264</v>
          </cell>
          <cell r="BE2299">
            <v>0.85211622661360442</v>
          </cell>
          <cell r="CP2299">
            <v>22.208333333333332</v>
          </cell>
          <cell r="CV2299">
            <v>92.1</v>
          </cell>
          <cell r="DA2299">
            <v>0</v>
          </cell>
          <cell r="DD2299">
            <v>1.251617610871953</v>
          </cell>
          <cell r="FJ2299">
            <v>42</v>
          </cell>
          <cell r="FK2299">
            <v>0.26300000000000001</v>
          </cell>
          <cell r="FL2299">
            <v>0.50823526375078376</v>
          </cell>
          <cell r="FO2299">
            <v>1</v>
          </cell>
        </row>
        <row r="2300">
          <cell r="A2300">
            <v>606239</v>
          </cell>
          <cell r="C2300" t="str">
            <v>Santos, Gregorio</v>
          </cell>
          <cell r="Q2300" t="str">
            <v>S</v>
          </cell>
          <cell r="AJ2300">
            <v>9.0106714272537829</v>
          </cell>
          <cell r="AR2300">
            <v>44.400000000000006</v>
          </cell>
          <cell r="AS2300">
            <v>0.4460483053985676</v>
          </cell>
          <cell r="AT2300">
            <v>0.96212478575363969</v>
          </cell>
          <cell r="BE2300">
            <v>0.81889973003466676</v>
          </cell>
          <cell r="CP2300">
            <v>23.291666666666668</v>
          </cell>
          <cell r="CV2300">
            <v>92.1</v>
          </cell>
          <cell r="DA2300">
            <v>0</v>
          </cell>
          <cell r="DD2300">
            <v>0.70186222404161502</v>
          </cell>
          <cell r="FJ2300">
            <v>111</v>
          </cell>
          <cell r="FK2300">
            <v>0.26300000000000001</v>
          </cell>
          <cell r="FL2300">
            <v>0.52419275402060672</v>
          </cell>
          <cell r="FO2300">
            <v>0.37009482067510346</v>
          </cell>
        </row>
        <row r="2301">
          <cell r="A2301">
            <v>606246</v>
          </cell>
          <cell r="C2301" t="str">
            <v>Sulbaran, Miguel</v>
          </cell>
          <cell r="Q2301" t="str">
            <v>S</v>
          </cell>
          <cell r="AJ2301">
            <v>6.3511968258963885</v>
          </cell>
          <cell r="AR2301">
            <v>44.400000000000006</v>
          </cell>
          <cell r="AS2301">
            <v>0.53384973934593694</v>
          </cell>
          <cell r="AT2301">
            <v>0.87289170031275887</v>
          </cell>
          <cell r="BE2301">
            <v>0.656226226184212</v>
          </cell>
          <cell r="CP2301">
            <v>22.291666666666668</v>
          </cell>
          <cell r="CV2301">
            <v>92.1</v>
          </cell>
          <cell r="DA2301">
            <v>0</v>
          </cell>
          <cell r="DD2301">
            <v>1.0302029265458923</v>
          </cell>
          <cell r="FJ2301">
            <v>111</v>
          </cell>
          <cell r="FK2301">
            <v>0.26300000000000001</v>
          </cell>
          <cell r="FL2301">
            <v>-0.21581237451922078</v>
          </cell>
          <cell r="FO2301">
            <v>0</v>
          </cell>
        </row>
        <row r="2302">
          <cell r="A2302">
            <v>606247</v>
          </cell>
          <cell r="C2302" t="str">
            <v>Alejo, Yordy</v>
          </cell>
          <cell r="Q2302" t="str">
            <v>R</v>
          </cell>
          <cell r="AJ2302">
            <v>7.5354801549419008</v>
          </cell>
          <cell r="AR2302">
            <v>16.8</v>
          </cell>
          <cell r="AS2302">
            <v>0.90377222238335486</v>
          </cell>
          <cell r="AT2302">
            <v>0.94370588209602813</v>
          </cell>
          <cell r="BE2302">
            <v>0.91393245468113871</v>
          </cell>
          <cell r="CP2302">
            <v>22.625</v>
          </cell>
          <cell r="CV2302">
            <v>92.1</v>
          </cell>
          <cell r="DA2302">
            <v>0</v>
          </cell>
          <cell r="DD2302">
            <v>1.08032111671245</v>
          </cell>
          <cell r="FJ2302">
            <v>42</v>
          </cell>
          <cell r="FK2302">
            <v>0.26300000000000001</v>
          </cell>
          <cell r="FL2302">
            <v>-0.9601317678015957</v>
          </cell>
          <cell r="FO2302">
            <v>1</v>
          </cell>
        </row>
        <row r="2303">
          <cell r="A2303">
            <v>606252</v>
          </cell>
          <cell r="C2303" t="str">
            <v>Guerra, Angel</v>
          </cell>
          <cell r="Q2303" t="str">
            <v>S</v>
          </cell>
          <cell r="AJ2303">
            <v>9.2789775504755294</v>
          </cell>
          <cell r="AR2303">
            <v>44.400000000000006</v>
          </cell>
          <cell r="AS2303">
            <v>-0.17688506458687378</v>
          </cell>
          <cell r="AT2303">
            <v>0.91025142805551629</v>
          </cell>
          <cell r="BE2303">
            <v>0.97881199264991814</v>
          </cell>
          <cell r="CP2303">
            <v>23.375</v>
          </cell>
          <cell r="CV2303">
            <v>92.1</v>
          </cell>
          <cell r="DA2303">
            <v>0</v>
          </cell>
          <cell r="DD2303">
            <v>0.69905202845067937</v>
          </cell>
          <cell r="FJ2303">
            <v>111</v>
          </cell>
          <cell r="FK2303">
            <v>0.26300000000000001</v>
          </cell>
          <cell r="FL2303">
            <v>0.60047360375665648</v>
          </cell>
          <cell r="FO2303">
            <v>4.0211048045407205E-2</v>
          </cell>
        </row>
        <row r="2304">
          <cell r="A2304">
            <v>606256</v>
          </cell>
          <cell r="C2304" t="str">
            <v>Ortega, Jorge</v>
          </cell>
          <cell r="Q2304" t="str">
            <v>S</v>
          </cell>
          <cell r="AJ2304">
            <v>6.2789864064383831</v>
          </cell>
          <cell r="AR2304">
            <v>49.713555375737627</v>
          </cell>
          <cell r="AS2304">
            <v>0.52309243679337736</v>
          </cell>
          <cell r="AT2304">
            <v>0.80644623384704128</v>
          </cell>
          <cell r="BE2304">
            <v>0.73385631632079096</v>
          </cell>
          <cell r="CP2304">
            <v>23.041666666666668</v>
          </cell>
          <cell r="CV2304">
            <v>92.1</v>
          </cell>
          <cell r="DA2304">
            <v>0</v>
          </cell>
          <cell r="DD2304">
            <v>0.73727795252619455</v>
          </cell>
          <cell r="FJ2304">
            <v>124.28388843934407</v>
          </cell>
          <cell r="FK2304">
            <v>0.26300000000000001</v>
          </cell>
          <cell r="FL2304">
            <v>-0.17172910947206793</v>
          </cell>
          <cell r="FO2304">
            <v>0</v>
          </cell>
        </row>
        <row r="2305">
          <cell r="A2305">
            <v>606263</v>
          </cell>
          <cell r="C2305" t="str">
            <v>Sanchez, Raydel</v>
          </cell>
          <cell r="Q2305" t="str">
            <v>S</v>
          </cell>
          <cell r="AJ2305">
            <v>7.1339058301529619</v>
          </cell>
          <cell r="AR2305">
            <v>44.400000000000006</v>
          </cell>
          <cell r="AS2305">
            <v>0.48303766982980667</v>
          </cell>
          <cell r="AT2305">
            <v>0.93500125332029416</v>
          </cell>
          <cell r="BE2305">
            <v>0.9980829732145694</v>
          </cell>
          <cell r="CP2305">
            <v>26.291666666666668</v>
          </cell>
          <cell r="CV2305">
            <v>92.1</v>
          </cell>
          <cell r="DA2305">
            <v>0</v>
          </cell>
          <cell r="DD2305">
            <v>0.82632763255825048</v>
          </cell>
          <cell r="FJ2305">
            <v>111</v>
          </cell>
          <cell r="FK2305">
            <v>0.26300000000000001</v>
          </cell>
          <cell r="FL2305">
            <v>-0.24312284577304072</v>
          </cell>
          <cell r="FO2305">
            <v>0</v>
          </cell>
        </row>
        <row r="2306">
          <cell r="A2306">
            <v>606270</v>
          </cell>
          <cell r="C2306" t="str">
            <v>Rocha, Jaider</v>
          </cell>
          <cell r="Q2306" t="str">
            <v>R</v>
          </cell>
          <cell r="AJ2306">
            <v>8.0542684408500573</v>
          </cell>
          <cell r="AR2306">
            <v>16.8</v>
          </cell>
          <cell r="AS2306">
            <v>5.8111702287275524E-2</v>
          </cell>
          <cell r="AT2306">
            <v>0.8794770906066085</v>
          </cell>
          <cell r="BE2306">
            <v>1.0200648104955017</v>
          </cell>
          <cell r="CP2306">
            <v>23.125</v>
          </cell>
          <cell r="CV2306">
            <v>92.1</v>
          </cell>
          <cell r="DA2306">
            <v>0</v>
          </cell>
          <cell r="DD2306">
            <v>1.1703827966074003</v>
          </cell>
          <cell r="FJ2306">
            <v>42</v>
          </cell>
          <cell r="FK2306">
            <v>0.26300000000000001</v>
          </cell>
          <cell r="FL2306">
            <v>-0.29354998456636139</v>
          </cell>
          <cell r="FO2306">
            <v>1</v>
          </cell>
        </row>
        <row r="2307">
          <cell r="A2307">
            <v>606273</v>
          </cell>
          <cell r="C2307" t="str">
            <v>Elias, Roenis</v>
          </cell>
          <cell r="Q2307" t="str">
            <v>S</v>
          </cell>
          <cell r="AJ2307">
            <v>5.0081413786502358</v>
          </cell>
          <cell r="AR2307">
            <v>77.94738032074352</v>
          </cell>
          <cell r="AS2307">
            <v>-0.34743799238279716</v>
          </cell>
          <cell r="AT2307">
            <v>0.49699452494104168</v>
          </cell>
          <cell r="BE2307">
            <v>0.79937990455138919</v>
          </cell>
          <cell r="CP2307">
            <v>27.875</v>
          </cell>
          <cell r="CV2307">
            <v>93.334423022245005</v>
          </cell>
          <cell r="DA2307">
            <v>1.7373757575757574</v>
          </cell>
          <cell r="DD2307">
            <v>1.0455497682778629</v>
          </cell>
          <cell r="FJ2307">
            <v>143.51958490459748</v>
          </cell>
          <cell r="FK2307">
            <v>0.26223862181929464</v>
          </cell>
          <cell r="FL2307">
            <v>-0.14397484930893886</v>
          </cell>
          <cell r="FO2307">
            <v>0</v>
          </cell>
        </row>
        <row r="2308">
          <cell r="A2308">
            <v>606279</v>
          </cell>
          <cell r="C2308" t="str">
            <v>Mecias, Yoel</v>
          </cell>
          <cell r="Q2308" t="str">
            <v>S</v>
          </cell>
          <cell r="AJ2308">
            <v>7.125041946202189</v>
          </cell>
          <cell r="AR2308">
            <v>44.400000000000006</v>
          </cell>
          <cell r="AS2308">
            <v>-0.59281834411247336</v>
          </cell>
          <cell r="AT2308">
            <v>0.89554650885193898</v>
          </cell>
          <cell r="BE2308">
            <v>0.6973270946616712</v>
          </cell>
          <cell r="CP2308">
            <v>22.708333333333332</v>
          </cell>
          <cell r="CV2308">
            <v>92.1</v>
          </cell>
          <cell r="DA2308">
            <v>0</v>
          </cell>
          <cell r="DD2308">
            <v>0.97540731627565846</v>
          </cell>
          <cell r="FJ2308">
            <v>111</v>
          </cell>
          <cell r="FK2308">
            <v>0.26300000000000001</v>
          </cell>
          <cell r="FL2308">
            <v>1.9644495501901858E-2</v>
          </cell>
          <cell r="FO2308">
            <v>0</v>
          </cell>
        </row>
        <row r="2309">
          <cell r="A2309">
            <v>606291</v>
          </cell>
          <cell r="C2309" t="str">
            <v>Cabrera, Mauricio</v>
          </cell>
          <cell r="Q2309" t="str">
            <v>R</v>
          </cell>
          <cell r="AJ2309">
            <v>4.7602887459866352</v>
          </cell>
          <cell r="AR2309">
            <v>23.833012071244426</v>
          </cell>
          <cell r="AS2309">
            <v>0.53546270576758814</v>
          </cell>
          <cell r="AT2309">
            <v>0.81166892982232841</v>
          </cell>
          <cell r="BE2309">
            <v>1.2225714391594624</v>
          </cell>
          <cell r="CP2309">
            <v>22.791666666666668</v>
          </cell>
          <cell r="CV2309">
            <v>99.09554120161485</v>
          </cell>
          <cell r="DA2309">
            <v>0.41212323232323234</v>
          </cell>
          <cell r="DD2309">
            <v>1.1388635682448349</v>
          </cell>
          <cell r="FJ2309">
            <v>59.582530178111057</v>
          </cell>
          <cell r="FK2309">
            <v>0.26300000000000001</v>
          </cell>
          <cell r="FL2309">
            <v>-0.88508582102324906</v>
          </cell>
          <cell r="FO2309">
            <v>1</v>
          </cell>
        </row>
        <row r="2310">
          <cell r="A2310">
            <v>606294</v>
          </cell>
          <cell r="C2310" t="str">
            <v>Caicedo, Oriel L</v>
          </cell>
          <cell r="Q2310" t="str">
            <v>R</v>
          </cell>
          <cell r="AJ2310">
            <v>6.1043430719532275</v>
          </cell>
          <cell r="AR2310">
            <v>21.016392189536713</v>
          </cell>
          <cell r="AS2310">
            <v>1.0909800846846273E-2</v>
          </cell>
          <cell r="AT2310">
            <v>0.80205402689313532</v>
          </cell>
          <cell r="BE2310">
            <v>0.82718090696850233</v>
          </cell>
          <cell r="CP2310">
            <v>22.458333333333332</v>
          </cell>
          <cell r="CV2310">
            <v>92.1</v>
          </cell>
          <cell r="DA2310">
            <v>0</v>
          </cell>
          <cell r="DD2310">
            <v>0.7510076628993867</v>
          </cell>
          <cell r="FJ2310">
            <v>52.540980473841778</v>
          </cell>
          <cell r="FK2310">
            <v>0.26300000000000001</v>
          </cell>
          <cell r="FL2310">
            <v>-0.30412024152993017</v>
          </cell>
          <cell r="FO2310">
            <v>0.54560964835460801</v>
          </cell>
        </row>
        <row r="2311">
          <cell r="A2311">
            <v>606302</v>
          </cell>
          <cell r="C2311" t="str">
            <v>Lezama, Angel</v>
          </cell>
          <cell r="Q2311" t="str">
            <v>S</v>
          </cell>
          <cell r="AJ2311">
            <v>9.2604353557912162</v>
          </cell>
          <cell r="AR2311">
            <v>44.400000000000006</v>
          </cell>
          <cell r="AS2311">
            <v>-1.4144040102813453</v>
          </cell>
          <cell r="AT2311">
            <v>0.91503636580732683</v>
          </cell>
          <cell r="BE2311">
            <v>0.82228545245033136</v>
          </cell>
          <cell r="CP2311">
            <v>22.291666666666668</v>
          </cell>
          <cell r="CV2311">
            <v>92.1</v>
          </cell>
          <cell r="DA2311">
            <v>0</v>
          </cell>
          <cell r="DD2311">
            <v>0.94508092658148424</v>
          </cell>
          <cell r="FJ2311">
            <v>111</v>
          </cell>
          <cell r="FK2311">
            <v>0.26300000000000001</v>
          </cell>
          <cell r="FL2311">
            <v>-0.23762533151556184</v>
          </cell>
          <cell r="FO2311">
            <v>0</v>
          </cell>
        </row>
        <row r="2312">
          <cell r="A2312">
            <v>606303</v>
          </cell>
          <cell r="C2312" t="str">
            <v>Payamps, Joel</v>
          </cell>
          <cell r="Q2312" t="str">
            <v>S</v>
          </cell>
          <cell r="AJ2312">
            <v>5.1895520234800054</v>
          </cell>
          <cell r="AR2312">
            <v>50.555949338677777</v>
          </cell>
          <cell r="AS2312">
            <v>-0.55525126664770252</v>
          </cell>
          <cell r="AT2312">
            <v>0.76200824514986176</v>
          </cell>
          <cell r="BE2312">
            <v>0.89131739410179245</v>
          </cell>
          <cell r="CP2312">
            <v>22.208333333333332</v>
          </cell>
          <cell r="CV2312">
            <v>92.1</v>
          </cell>
          <cell r="DA2312">
            <v>0</v>
          </cell>
          <cell r="DD2312">
            <v>0.96366864823074394</v>
          </cell>
          <cell r="FJ2312">
            <v>126.38987334669443</v>
          </cell>
          <cell r="FK2312">
            <v>0.26300000000000001</v>
          </cell>
          <cell r="FL2312">
            <v>-9.912442709634893E-2</v>
          </cell>
          <cell r="FO2312">
            <v>0</v>
          </cell>
        </row>
        <row r="2313">
          <cell r="A2313">
            <v>606305</v>
          </cell>
          <cell r="C2313" t="str">
            <v>Yan, Carlos</v>
          </cell>
          <cell r="Q2313" t="str">
            <v>R</v>
          </cell>
          <cell r="AJ2313">
            <v>8.083718507720544</v>
          </cell>
          <cell r="AR2313">
            <v>16.8</v>
          </cell>
          <cell r="AS2313">
            <v>-1.9381751125575466</v>
          </cell>
          <cell r="AT2313">
            <v>0.89720952047810254</v>
          </cell>
          <cell r="BE2313">
            <v>1.2502852465168295</v>
          </cell>
          <cell r="CP2313">
            <v>25.458333333333332</v>
          </cell>
          <cell r="CV2313">
            <v>92.1</v>
          </cell>
          <cell r="DA2313">
            <v>0</v>
          </cell>
          <cell r="DD2313">
            <v>1.20676572495652</v>
          </cell>
          <cell r="FJ2313">
            <v>42</v>
          </cell>
          <cell r="FK2313">
            <v>0.26300000000000001</v>
          </cell>
          <cell r="FL2313">
            <v>0.74242305781602036</v>
          </cell>
          <cell r="FO2313">
            <v>1</v>
          </cell>
        </row>
        <row r="2314">
          <cell r="A2314">
            <v>606308</v>
          </cell>
          <cell r="C2314" t="str">
            <v>Moreta, Bernardo</v>
          </cell>
          <cell r="Q2314" t="str">
            <v>R</v>
          </cell>
          <cell r="AJ2314">
            <v>8.2735260852416488</v>
          </cell>
          <cell r="AR2314">
            <v>16.8</v>
          </cell>
          <cell r="AS2314">
            <v>-0.33250301678323546</v>
          </cell>
          <cell r="AT2314">
            <v>0.90242119265932919</v>
          </cell>
          <cell r="BE2314">
            <v>0.55014462686466548</v>
          </cell>
          <cell r="CP2314">
            <v>23.375</v>
          </cell>
          <cell r="CV2314">
            <v>92.1</v>
          </cell>
          <cell r="DA2314">
            <v>0</v>
          </cell>
          <cell r="DD2314">
            <v>1.1514231663562502</v>
          </cell>
          <cell r="FJ2314">
            <v>42</v>
          </cell>
          <cell r="FK2314">
            <v>0.26300000000000001</v>
          </cell>
          <cell r="FL2314">
            <v>0.75047488099550408</v>
          </cell>
          <cell r="FO2314">
            <v>0.87741968303964302</v>
          </cell>
        </row>
        <row r="2315">
          <cell r="A2315">
            <v>606315</v>
          </cell>
          <cell r="C2315" t="str">
            <v>Valerio, Kelvis</v>
          </cell>
          <cell r="Q2315" t="str">
            <v>R</v>
          </cell>
          <cell r="AJ2315">
            <v>6.0952756653677547</v>
          </cell>
          <cell r="AR2315">
            <v>19.967410320656754</v>
          </cell>
          <cell r="AS2315">
            <v>-0.2282433968153848</v>
          </cell>
          <cell r="AT2315">
            <v>0.59603372059971638</v>
          </cell>
          <cell r="BE2315">
            <v>0.78965800154884591</v>
          </cell>
          <cell r="CP2315">
            <v>24.791666666666668</v>
          </cell>
          <cell r="CV2315">
            <v>92.1</v>
          </cell>
          <cell r="DA2315">
            <v>0</v>
          </cell>
          <cell r="DD2315">
            <v>0.80949217509702076</v>
          </cell>
          <cell r="FJ2315">
            <v>49.918525801641877</v>
          </cell>
          <cell r="FK2315">
            <v>0.26300000000000001</v>
          </cell>
          <cell r="FL2315">
            <v>0.24674237011921143</v>
          </cell>
          <cell r="FO2315">
            <v>0.69235681001029592</v>
          </cell>
        </row>
        <row r="2316">
          <cell r="A2316">
            <v>606318</v>
          </cell>
          <cell r="C2316" t="str">
            <v>Barrios, Agapito</v>
          </cell>
          <cell r="Q2316" t="str">
            <v>S</v>
          </cell>
          <cell r="AJ2316">
            <v>6.2867654123403298</v>
          </cell>
          <cell r="AR2316">
            <v>44.400000000000006</v>
          </cell>
          <cell r="AS2316">
            <v>0.88422642416297415</v>
          </cell>
          <cell r="AT2316">
            <v>0.89401584017501323</v>
          </cell>
          <cell r="BE2316">
            <v>0.82650865387894967</v>
          </cell>
          <cell r="CP2316">
            <v>22.625</v>
          </cell>
          <cell r="CV2316">
            <v>92.1</v>
          </cell>
          <cell r="DA2316">
            <v>0</v>
          </cell>
          <cell r="DD2316">
            <v>0.89996603060717684</v>
          </cell>
          <cell r="FJ2316">
            <v>111</v>
          </cell>
          <cell r="FK2316">
            <v>0.26300000000000001</v>
          </cell>
          <cell r="FL2316">
            <v>0.36997506894727722</v>
          </cell>
          <cell r="FO2316">
            <v>0</v>
          </cell>
        </row>
        <row r="2317">
          <cell r="A2317">
            <v>606334</v>
          </cell>
          <cell r="C2317" t="str">
            <v>Rincon, Junior</v>
          </cell>
          <cell r="Q2317" t="str">
            <v>R</v>
          </cell>
          <cell r="AJ2317">
            <v>6.8056015049473357</v>
          </cell>
          <cell r="AR2317">
            <v>21.222017372734385</v>
          </cell>
          <cell r="AS2317">
            <v>0.12975721316038746</v>
          </cell>
          <cell r="AT2317">
            <v>0.85356459736463697</v>
          </cell>
          <cell r="BE2317">
            <v>0.85344807959660951</v>
          </cell>
          <cell r="CP2317">
            <v>24.541666666666668</v>
          </cell>
          <cell r="CV2317">
            <v>92.1</v>
          </cell>
          <cell r="DA2317">
            <v>0</v>
          </cell>
          <cell r="DD2317">
            <v>1.2671418913175059</v>
          </cell>
          <cell r="FJ2317">
            <v>53.055043431835962</v>
          </cell>
          <cell r="FK2317">
            <v>0.26300000000000001</v>
          </cell>
          <cell r="FL2317">
            <v>-0.53711704598280541</v>
          </cell>
          <cell r="FO2317">
            <v>1</v>
          </cell>
        </row>
        <row r="2318">
          <cell r="A2318">
            <v>606335</v>
          </cell>
          <cell r="C2318" t="str">
            <v>Pineyro, Ivan</v>
          </cell>
          <cell r="Q2318" t="str">
            <v>S</v>
          </cell>
          <cell r="AJ2318">
            <v>6.0016016027572974</v>
          </cell>
          <cell r="AR2318">
            <v>44.400000000000006</v>
          </cell>
          <cell r="AS2318">
            <v>-3.6362531271729587E-2</v>
          </cell>
          <cell r="AT2318">
            <v>0.69933049854820117</v>
          </cell>
          <cell r="BE2318">
            <v>0.73705937080487383</v>
          </cell>
          <cell r="CP2318">
            <v>24.791666666666668</v>
          </cell>
          <cell r="CV2318">
            <v>92.1</v>
          </cell>
          <cell r="DA2318">
            <v>0</v>
          </cell>
          <cell r="DD2318">
            <v>1.01734306009779</v>
          </cell>
          <cell r="FJ2318">
            <v>111</v>
          </cell>
          <cell r="FK2318">
            <v>0.26300000000000001</v>
          </cell>
          <cell r="FL2318">
            <v>7.3086862105967695E-2</v>
          </cell>
          <cell r="FO2318">
            <v>0</v>
          </cell>
        </row>
        <row r="2319">
          <cell r="A2319">
            <v>606424</v>
          </cell>
          <cell r="C2319" t="str">
            <v>Garcia, Jarlin</v>
          </cell>
          <cell r="Q2319" t="str">
            <v>S</v>
          </cell>
          <cell r="AJ2319">
            <v>5.9170489196956098</v>
          </cell>
          <cell r="AR2319">
            <v>46.259999880000009</v>
          </cell>
          <cell r="AS2319">
            <v>-3.6473005255079669E-2</v>
          </cell>
          <cell r="AT2319">
            <v>0.64237678925221875</v>
          </cell>
          <cell r="BE2319">
            <v>0.98533165997186312</v>
          </cell>
          <cell r="CP2319">
            <v>23.458333333333332</v>
          </cell>
          <cell r="CV2319">
            <v>92.1</v>
          </cell>
          <cell r="DA2319">
            <v>0</v>
          </cell>
          <cell r="DD2319">
            <v>0.9736816982135944</v>
          </cell>
          <cell r="FJ2319">
            <v>115.64999970000001</v>
          </cell>
          <cell r="FK2319">
            <v>0.26300000000000001</v>
          </cell>
          <cell r="FL2319">
            <v>-0.27902048927959866</v>
          </cell>
          <cell r="FO2319">
            <v>0</v>
          </cell>
        </row>
        <row r="2320">
          <cell r="A2320">
            <v>606467</v>
          </cell>
          <cell r="C2320" t="str">
            <v>Pena, Richelson</v>
          </cell>
          <cell r="Q2320" t="str">
            <v>S</v>
          </cell>
          <cell r="AJ2320">
            <v>6.0431991598884061</v>
          </cell>
          <cell r="AR2320">
            <v>44.400000000000006</v>
          </cell>
          <cell r="AS2320">
            <v>-0.34033880614958584</v>
          </cell>
          <cell r="AT2320">
            <v>0.69079366060413538</v>
          </cell>
          <cell r="BE2320">
            <v>0.70810030113332911</v>
          </cell>
          <cell r="CP2320">
            <v>22.791666666666668</v>
          </cell>
          <cell r="CV2320">
            <v>92.1</v>
          </cell>
          <cell r="DA2320">
            <v>0</v>
          </cell>
          <cell r="DD2320">
            <v>0.91416406792734017</v>
          </cell>
          <cell r="FJ2320">
            <v>111</v>
          </cell>
          <cell r="FK2320">
            <v>0.26300000000000001</v>
          </cell>
          <cell r="FL2320">
            <v>3.7647850922272077E-3</v>
          </cell>
          <cell r="FO2320">
            <v>0</v>
          </cell>
        </row>
        <row r="2321">
          <cell r="A2321">
            <v>606469</v>
          </cell>
          <cell r="C2321" t="str">
            <v>Frias, Edison</v>
          </cell>
          <cell r="Q2321" t="str">
            <v>S</v>
          </cell>
          <cell r="AJ2321">
            <v>6.3397365098622833</v>
          </cell>
          <cell r="AR2321">
            <v>48.744192301195447</v>
          </cell>
          <cell r="AS2321">
            <v>9.3877262393193453E-2</v>
          </cell>
          <cell r="AT2321">
            <v>0.81756054244334719</v>
          </cell>
          <cell r="BE2321">
            <v>0.93186489760381841</v>
          </cell>
          <cell r="CP2321">
            <v>25.541666666666668</v>
          </cell>
          <cell r="CV2321">
            <v>92.1</v>
          </cell>
          <cell r="DA2321">
            <v>0</v>
          </cell>
          <cell r="DD2321">
            <v>1.0043414829971746</v>
          </cell>
          <cell r="FJ2321">
            <v>121.86048075298861</v>
          </cell>
          <cell r="FK2321">
            <v>0.26300000000000001</v>
          </cell>
          <cell r="FL2321">
            <v>-6.3037479595304285E-2</v>
          </cell>
          <cell r="FO2321">
            <v>0</v>
          </cell>
        </row>
        <row r="2322">
          <cell r="A2322">
            <v>606471</v>
          </cell>
          <cell r="C2322" t="str">
            <v>Gomez, Milton</v>
          </cell>
          <cell r="Q2322" t="str">
            <v>S</v>
          </cell>
          <cell r="AJ2322">
            <v>7.805211506480461</v>
          </cell>
          <cell r="AR2322">
            <v>44.400000000000006</v>
          </cell>
          <cell r="AS2322">
            <v>-0.37129404123860382</v>
          </cell>
          <cell r="AT2322">
            <v>0.7681336182768117</v>
          </cell>
          <cell r="BE2322">
            <v>1.1041249995839153</v>
          </cell>
          <cell r="CP2322">
            <v>22.208333333333332</v>
          </cell>
          <cell r="CV2322">
            <v>92.1</v>
          </cell>
          <cell r="DA2322">
            <v>0</v>
          </cell>
          <cell r="DD2322">
            <v>0.80069697690129071</v>
          </cell>
          <cell r="FJ2322">
            <v>111</v>
          </cell>
          <cell r="FK2322">
            <v>0.26300000000000001</v>
          </cell>
          <cell r="FL2322">
            <v>-0.30825909538297375</v>
          </cell>
          <cell r="FO2322">
            <v>0</v>
          </cell>
        </row>
        <row r="2323">
          <cell r="A2323">
            <v>606476</v>
          </cell>
          <cell r="C2323" t="str">
            <v>Ferrer, Gerald</v>
          </cell>
          <cell r="Q2323" t="str">
            <v>R</v>
          </cell>
          <cell r="AJ2323">
            <v>9.3438548647441646</v>
          </cell>
          <cell r="AR2323">
            <v>16.8</v>
          </cell>
          <cell r="AS2323">
            <v>-3.9271574289555495</v>
          </cell>
          <cell r="AT2323">
            <v>0.95446550004820441</v>
          </cell>
          <cell r="BE2323">
            <v>0.85391867506917762</v>
          </cell>
          <cell r="CP2323">
            <v>24.208333333333332</v>
          </cell>
          <cell r="CV2323">
            <v>92.1</v>
          </cell>
          <cell r="DA2323">
            <v>0</v>
          </cell>
          <cell r="DD2323">
            <v>1.0949965004464834</v>
          </cell>
          <cell r="FJ2323">
            <v>42</v>
          </cell>
          <cell r="FK2323">
            <v>0.26300000000000001</v>
          </cell>
          <cell r="FL2323">
            <v>2.8311011249419815</v>
          </cell>
          <cell r="FO2323">
            <v>1</v>
          </cell>
        </row>
        <row r="2324">
          <cell r="A2324">
            <v>606478</v>
          </cell>
          <cell r="C2324" t="str">
            <v>Araujo, Pedro</v>
          </cell>
          <cell r="Q2324" t="str">
            <v>R</v>
          </cell>
          <cell r="AJ2324">
            <v>5.3711578798050095</v>
          </cell>
          <cell r="AR2324">
            <v>19.935619730651855</v>
          </cell>
          <cell r="AS2324">
            <v>1.5561429940434543E-2</v>
          </cell>
          <cell r="AT2324">
            <v>0.83275788698033548</v>
          </cell>
          <cell r="BE2324">
            <v>1.0542761358824424</v>
          </cell>
          <cell r="CP2324">
            <v>22.958333333333332</v>
          </cell>
          <cell r="CV2324">
            <v>92.1</v>
          </cell>
          <cell r="DA2324">
            <v>0</v>
          </cell>
          <cell r="DD2324">
            <v>1.2868676747856664</v>
          </cell>
          <cell r="FJ2324">
            <v>49.839049326629635</v>
          </cell>
          <cell r="FK2324">
            <v>0.26300000000000001</v>
          </cell>
          <cell r="FL2324">
            <v>0.39006348181054012</v>
          </cell>
          <cell r="FO2324">
            <v>1</v>
          </cell>
        </row>
        <row r="2325">
          <cell r="A2325">
            <v>606480</v>
          </cell>
          <cell r="C2325" t="str">
            <v>Estrella, Edward</v>
          </cell>
          <cell r="Q2325" t="str">
            <v>R</v>
          </cell>
          <cell r="AJ2325">
            <v>8.2333997561079464</v>
          </cell>
          <cell r="AR2325">
            <v>16.8</v>
          </cell>
          <cell r="AS2325">
            <v>-8.6228286342148686E-2</v>
          </cell>
          <cell r="AT2325">
            <v>0.80717759459521443</v>
          </cell>
          <cell r="BE2325">
            <v>0.79761564791565864</v>
          </cell>
          <cell r="CP2325">
            <v>22.458333333333332</v>
          </cell>
          <cell r="CV2325">
            <v>92.1</v>
          </cell>
          <cell r="DA2325">
            <v>0</v>
          </cell>
          <cell r="DD2325">
            <v>1.0042109013707821</v>
          </cell>
          <cell r="FJ2325">
            <v>42</v>
          </cell>
          <cell r="FK2325">
            <v>0.26300000000000001</v>
          </cell>
          <cell r="FL2325">
            <v>0.5604371693164959</v>
          </cell>
          <cell r="FO2325">
            <v>1</v>
          </cell>
        </row>
        <row r="2326">
          <cell r="A2326">
            <v>606481</v>
          </cell>
          <cell r="C2326" t="str">
            <v>Almonte, Jefferies</v>
          </cell>
          <cell r="Q2326" t="str">
            <v>R</v>
          </cell>
          <cell r="AJ2326">
            <v>8.1782989604987435</v>
          </cell>
          <cell r="AR2326">
            <v>16.8</v>
          </cell>
          <cell r="AS2326">
            <v>-1.5155948004144895</v>
          </cell>
          <cell r="AT2326">
            <v>0.91009304265195823</v>
          </cell>
          <cell r="BE2326">
            <v>0.92325921248792908</v>
          </cell>
          <cell r="CP2326">
            <v>24.125</v>
          </cell>
          <cell r="CV2326">
            <v>92.1</v>
          </cell>
          <cell r="DA2326">
            <v>0</v>
          </cell>
          <cell r="DD2326">
            <v>1.1961562652495621</v>
          </cell>
          <cell r="FJ2326">
            <v>42</v>
          </cell>
          <cell r="FK2326">
            <v>0.26300000000000001</v>
          </cell>
          <cell r="FL2326">
            <v>0.35133573535462709</v>
          </cell>
          <cell r="FO2326">
            <v>1</v>
          </cell>
        </row>
        <row r="2327">
          <cell r="A2327">
            <v>606482</v>
          </cell>
          <cell r="C2327" t="str">
            <v>Lara, Erick</v>
          </cell>
          <cell r="Q2327" t="str">
            <v>S</v>
          </cell>
          <cell r="AJ2327">
            <v>10.064711176343224</v>
          </cell>
          <cell r="AR2327">
            <v>44.400000000000006</v>
          </cell>
          <cell r="AS2327">
            <v>0.30311080635973514</v>
          </cell>
          <cell r="AT2327">
            <v>0.94415589769212993</v>
          </cell>
          <cell r="BE2327">
            <v>1.1113990478783173</v>
          </cell>
          <cell r="CP2327">
            <v>22.291666666666668</v>
          </cell>
          <cell r="CV2327">
            <v>92.1</v>
          </cell>
          <cell r="DA2327">
            <v>0</v>
          </cell>
          <cell r="DD2327">
            <v>0.97362429369303605</v>
          </cell>
          <cell r="FJ2327">
            <v>111</v>
          </cell>
          <cell r="FK2327">
            <v>0.26300000000000001</v>
          </cell>
          <cell r="FL2327">
            <v>-0.75649795688986921</v>
          </cell>
          <cell r="FO2327">
            <v>0.48582744016829948</v>
          </cell>
        </row>
        <row r="2328">
          <cell r="A2328">
            <v>606486</v>
          </cell>
          <cell r="C2328" t="str">
            <v>Delis, Juan</v>
          </cell>
          <cell r="Q2328" t="str">
            <v>R</v>
          </cell>
          <cell r="AJ2328">
            <v>7.6258575368266834</v>
          </cell>
          <cell r="AR2328">
            <v>16.8</v>
          </cell>
          <cell r="AS2328">
            <v>-0.47460362566655451</v>
          </cell>
          <cell r="AT2328">
            <v>0.91198699218894719</v>
          </cell>
          <cell r="BE2328">
            <v>1.2175479116124741</v>
          </cell>
          <cell r="CP2328">
            <v>22.125</v>
          </cell>
          <cell r="CV2328">
            <v>92.1</v>
          </cell>
          <cell r="DA2328">
            <v>0</v>
          </cell>
          <cell r="DD2328">
            <v>1.1905311942389973</v>
          </cell>
          <cell r="FJ2328">
            <v>42</v>
          </cell>
          <cell r="FK2328">
            <v>0.26300000000000001</v>
          </cell>
          <cell r="FL2328">
            <v>1.4777449850418317E-2</v>
          </cell>
          <cell r="FO2328">
            <v>1</v>
          </cell>
        </row>
        <row r="2329">
          <cell r="A2329">
            <v>606488</v>
          </cell>
          <cell r="C2329" t="str">
            <v>Rodriguez, Jose Miguel</v>
          </cell>
          <cell r="Q2329" t="str">
            <v>R</v>
          </cell>
          <cell r="AJ2329">
            <v>6.8400166275128838</v>
          </cell>
          <cell r="AR2329">
            <v>16.8</v>
          </cell>
          <cell r="AS2329">
            <v>0.18195172122130718</v>
          </cell>
          <cell r="AT2329">
            <v>0.90237419317962064</v>
          </cell>
          <cell r="BE2329">
            <v>0.90911383529769596</v>
          </cell>
          <cell r="CP2329">
            <v>23.791666666666668</v>
          </cell>
          <cell r="CV2329">
            <v>92.1</v>
          </cell>
          <cell r="DA2329">
            <v>0</v>
          </cell>
          <cell r="DD2329">
            <v>1.0548385866654038</v>
          </cell>
          <cell r="FJ2329">
            <v>42</v>
          </cell>
          <cell r="FK2329">
            <v>0.26300000000000001</v>
          </cell>
          <cell r="FL2329">
            <v>-0.31151716975039823</v>
          </cell>
          <cell r="FO2329">
            <v>1</v>
          </cell>
        </row>
        <row r="2330">
          <cell r="A2330">
            <v>606491</v>
          </cell>
          <cell r="C2330" t="str">
            <v>Almonte, Gaby</v>
          </cell>
          <cell r="Q2330" t="str">
            <v>S</v>
          </cell>
          <cell r="AJ2330">
            <v>7.6711956103070049</v>
          </cell>
          <cell r="AR2330">
            <v>44.400000000000006</v>
          </cell>
          <cell r="AS2330">
            <v>-0.61394973428058963</v>
          </cell>
          <cell r="AT2330">
            <v>0.74397775846617864</v>
          </cell>
          <cell r="BE2330">
            <v>0.80726843934422732</v>
          </cell>
          <cell r="CP2330">
            <v>23.875</v>
          </cell>
          <cell r="CV2330">
            <v>92.1</v>
          </cell>
          <cell r="DA2330">
            <v>0</v>
          </cell>
          <cell r="DD2330">
            <v>0.86819967781943297</v>
          </cell>
          <cell r="FJ2330">
            <v>111</v>
          </cell>
          <cell r="FK2330">
            <v>0.26300000000000001</v>
          </cell>
          <cell r="FL2330">
            <v>0.28831070517002461</v>
          </cell>
          <cell r="FO2330">
            <v>0</v>
          </cell>
        </row>
        <row r="2331">
          <cell r="A2331">
            <v>606532</v>
          </cell>
          <cell r="C2331" t="str">
            <v>Cleto, Ramire</v>
          </cell>
          <cell r="Q2331" t="str">
            <v>R</v>
          </cell>
          <cell r="AJ2331">
            <v>8.8739995114740573</v>
          </cell>
          <cell r="AR2331">
            <v>16.8</v>
          </cell>
          <cell r="AS2331">
            <v>-0.19374391703796068</v>
          </cell>
          <cell r="AT2331">
            <v>0.8007003393082277</v>
          </cell>
          <cell r="BE2331">
            <v>1.0797824992715281</v>
          </cell>
          <cell r="CP2331">
            <v>23.208333333333332</v>
          </cell>
          <cell r="CV2331">
            <v>92.1</v>
          </cell>
          <cell r="DA2331">
            <v>0</v>
          </cell>
          <cell r="DD2331">
            <v>0.98167644392695697</v>
          </cell>
          <cell r="FJ2331">
            <v>42</v>
          </cell>
          <cell r="FK2331">
            <v>0.26300000000000001</v>
          </cell>
          <cell r="FL2331">
            <v>0.11140740845597508</v>
          </cell>
          <cell r="FO2331">
            <v>0.74290747577095484</v>
          </cell>
        </row>
        <row r="2332">
          <cell r="A2332">
            <v>606574</v>
          </cell>
          <cell r="C2332" t="str">
            <v>Brasoban, Yimmi</v>
          </cell>
          <cell r="Q2332" t="str">
            <v>R</v>
          </cell>
          <cell r="AJ2332">
            <v>4.4679091853229576</v>
          </cell>
          <cell r="AR2332">
            <v>20.33232121092469</v>
          </cell>
          <cell r="AS2332">
            <v>0.10007688901149425</v>
          </cell>
          <cell r="AT2332">
            <v>0.80843159190848368</v>
          </cell>
          <cell r="BE2332">
            <v>1.0414342079129766</v>
          </cell>
          <cell r="CP2332">
            <v>22.041666666666668</v>
          </cell>
          <cell r="CV2332">
            <v>92.1</v>
          </cell>
          <cell r="DA2332">
            <v>0</v>
          </cell>
          <cell r="DD2332">
            <v>1.0528379942657069</v>
          </cell>
          <cell r="FJ2332">
            <v>50.830803027311724</v>
          </cell>
          <cell r="FK2332">
            <v>0.26300000000000001</v>
          </cell>
          <cell r="FL2332">
            <v>-0.1040296517268588</v>
          </cell>
          <cell r="FO2332">
            <v>1</v>
          </cell>
        </row>
        <row r="2333">
          <cell r="A2333">
            <v>606575</v>
          </cell>
          <cell r="C2333" t="str">
            <v>Cabrera, Erik</v>
          </cell>
          <cell r="Q2333" t="str">
            <v>S</v>
          </cell>
          <cell r="AJ2333">
            <v>8.8017335352632102</v>
          </cell>
          <cell r="AR2333">
            <v>44.400000000000006</v>
          </cell>
          <cell r="AS2333">
            <v>0.60522254176313006</v>
          </cell>
          <cell r="AT2333">
            <v>0.90119980630142671</v>
          </cell>
          <cell r="BE2333">
            <v>0.82119546534571275</v>
          </cell>
          <cell r="CP2333">
            <v>25.875</v>
          </cell>
          <cell r="CV2333">
            <v>92.1</v>
          </cell>
          <cell r="DA2333">
            <v>0</v>
          </cell>
          <cell r="DD2333">
            <v>1.0685489054841493</v>
          </cell>
          <cell r="FJ2333">
            <v>111</v>
          </cell>
          <cell r="FK2333">
            <v>0.26300000000000001</v>
          </cell>
          <cell r="FL2333">
            <v>-0.50049754689581682</v>
          </cell>
          <cell r="FO2333">
            <v>0.30916667157065103</v>
          </cell>
        </row>
        <row r="2334">
          <cell r="A2334">
            <v>606581</v>
          </cell>
          <cell r="C2334" t="str">
            <v>Vasquez, Angel</v>
          </cell>
          <cell r="Q2334" t="str">
            <v>S</v>
          </cell>
          <cell r="AJ2334">
            <v>8.1421606772921873</v>
          </cell>
          <cell r="AR2334">
            <v>44.400000000000006</v>
          </cell>
          <cell r="AS2334">
            <v>0.36791109229813057</v>
          </cell>
          <cell r="AT2334">
            <v>0.93438812723695386</v>
          </cell>
          <cell r="BE2334">
            <v>1.1969169435586804</v>
          </cell>
          <cell r="CP2334">
            <v>22.708333333333332</v>
          </cell>
          <cell r="CV2334">
            <v>92.1</v>
          </cell>
          <cell r="DA2334">
            <v>0</v>
          </cell>
          <cell r="DD2334">
            <v>0.71755717321927981</v>
          </cell>
          <cell r="FJ2334">
            <v>111</v>
          </cell>
          <cell r="FK2334">
            <v>0.26300000000000001</v>
          </cell>
          <cell r="FL2334">
            <v>0.32420818928904438</v>
          </cell>
          <cell r="FO2334">
            <v>0.27393106171293458</v>
          </cell>
        </row>
        <row r="2335">
          <cell r="A2335">
            <v>606625</v>
          </cell>
          <cell r="C2335" t="str">
            <v>Moronta, Reyes</v>
          </cell>
          <cell r="Q2335" t="str">
            <v>R</v>
          </cell>
          <cell r="AJ2335">
            <v>5.1322962756461585</v>
          </cell>
          <cell r="AR2335">
            <v>22.427446784711112</v>
          </cell>
          <cell r="AS2335">
            <v>-0.7379036594583479</v>
          </cell>
          <cell r="AT2335">
            <v>0.66595320994188234</v>
          </cell>
          <cell r="BE2335">
            <v>0.75579521743664801</v>
          </cell>
          <cell r="CP2335">
            <v>23.458333333333332</v>
          </cell>
          <cell r="CV2335">
            <v>92.1</v>
          </cell>
          <cell r="DA2335">
            <v>0</v>
          </cell>
          <cell r="DD2335">
            <v>1.4020740407041246</v>
          </cell>
          <cell r="FJ2335">
            <v>56.068616961777778</v>
          </cell>
          <cell r="FK2335">
            <v>0.26300000000000001</v>
          </cell>
          <cell r="FL2335">
            <v>-6.065775834198249E-2</v>
          </cell>
          <cell r="FO2335">
            <v>1</v>
          </cell>
        </row>
        <row r="2336">
          <cell r="A2336">
            <v>606716</v>
          </cell>
          <cell r="C2336" t="str">
            <v>Mateo, Luis</v>
          </cell>
          <cell r="Q2336" t="str">
            <v>R</v>
          </cell>
          <cell r="AJ2336">
            <v>5.2003946742853095</v>
          </cell>
          <cell r="AR2336">
            <v>21.685550488414815</v>
          </cell>
          <cell r="AS2336">
            <v>-0.2853490316214366</v>
          </cell>
          <cell r="AT2336">
            <v>0.73719022889521924</v>
          </cell>
          <cell r="BE2336">
            <v>1.1372359097235292</v>
          </cell>
          <cell r="CP2336">
            <v>26.291666666666668</v>
          </cell>
          <cell r="CV2336">
            <v>92.1</v>
          </cell>
          <cell r="DA2336">
            <v>0</v>
          </cell>
          <cell r="DD2336">
            <v>0.93786524406616967</v>
          </cell>
          <cell r="FJ2336">
            <v>54.213876221037033</v>
          </cell>
          <cell r="FK2336">
            <v>0.26300000000000001</v>
          </cell>
          <cell r="FL2336">
            <v>0.3760321552538689</v>
          </cell>
          <cell r="FO2336">
            <v>1</v>
          </cell>
        </row>
        <row r="2337">
          <cell r="A2337">
            <v>606924</v>
          </cell>
          <cell r="C2337" t="str">
            <v>Alsup, Ben</v>
          </cell>
          <cell r="Q2337" t="str">
            <v>S</v>
          </cell>
          <cell r="AJ2337">
            <v>7.7977836557049116</v>
          </cell>
          <cell r="AR2337">
            <v>47.284883373432109</v>
          </cell>
          <cell r="AS2337">
            <v>0.34804518036118792</v>
          </cell>
          <cell r="AT2337">
            <v>0.88837593444853669</v>
          </cell>
          <cell r="BE2337">
            <v>0.94997696450794977</v>
          </cell>
          <cell r="CP2337">
            <v>27.791666666666668</v>
          </cell>
          <cell r="CV2337">
            <v>92.1</v>
          </cell>
          <cell r="DA2337">
            <v>0</v>
          </cell>
          <cell r="DD2337">
            <v>1.0017408392610285</v>
          </cell>
          <cell r="FJ2337">
            <v>118.21220843358026</v>
          </cell>
          <cell r="FK2337">
            <v>0.26300000000000001</v>
          </cell>
          <cell r="FL2337">
            <v>7.3345403507159693E-2</v>
          </cell>
          <cell r="FO2337">
            <v>0</v>
          </cell>
        </row>
        <row r="2338">
          <cell r="A2338">
            <v>606930</v>
          </cell>
          <cell r="C2338" t="str">
            <v>Barnes, Jacob</v>
          </cell>
          <cell r="Q2338" t="str">
            <v>R</v>
          </cell>
          <cell r="AJ2338">
            <v>3.7857289371292455</v>
          </cell>
          <cell r="AR2338">
            <v>47.477625347494666</v>
          </cell>
          <cell r="AS2338">
            <v>1.6107443117587474E-2</v>
          </cell>
          <cell r="AT2338">
            <v>0.79353396664536702</v>
          </cell>
          <cell r="BE2338">
            <v>0.99134317713223508</v>
          </cell>
          <cell r="CP2338">
            <v>26.208333333333332</v>
          </cell>
          <cell r="CV2338">
            <v>93.095541201614836</v>
          </cell>
          <cell r="DA2338">
            <v>0.30909090909090908</v>
          </cell>
          <cell r="DD2338">
            <v>1.0529892791070876</v>
          </cell>
          <cell r="FJ2338">
            <v>47.477625347494666</v>
          </cell>
          <cell r="FK2338">
            <v>0.26300000000000001</v>
          </cell>
          <cell r="FL2338">
            <v>1.1425357834301255E-3</v>
          </cell>
          <cell r="FO2338">
            <v>0.96568010590075826</v>
          </cell>
        </row>
        <row r="2339">
          <cell r="A2339">
            <v>606931</v>
          </cell>
          <cell r="C2339" t="str">
            <v>Beal, Evan</v>
          </cell>
          <cell r="Q2339" t="str">
            <v>R</v>
          </cell>
          <cell r="AJ2339">
            <v>5.6999894578784671</v>
          </cell>
          <cell r="AR2339">
            <v>26.348829293629581</v>
          </cell>
          <cell r="AS2339">
            <v>-9.628285470399793E-2</v>
          </cell>
          <cell r="AT2339">
            <v>0.63569703170077463</v>
          </cell>
          <cell r="BE2339">
            <v>1.1369859462933809</v>
          </cell>
          <cell r="CP2339">
            <v>22.875</v>
          </cell>
          <cell r="CV2339">
            <v>92.1</v>
          </cell>
          <cell r="DA2339">
            <v>0</v>
          </cell>
          <cell r="DD2339">
            <v>0.98744993459003294</v>
          </cell>
          <cell r="FJ2339">
            <v>65.872073234073952</v>
          </cell>
          <cell r="FK2339">
            <v>0.26300000000000001</v>
          </cell>
          <cell r="FL2339">
            <v>1.1262909369091767</v>
          </cell>
          <cell r="FO2339">
            <v>1</v>
          </cell>
        </row>
        <row r="2340">
          <cell r="A2340">
            <v>606934</v>
          </cell>
          <cell r="C2340" t="str">
            <v>Biggs, Mark</v>
          </cell>
          <cell r="Q2340" t="str">
            <v>R</v>
          </cell>
          <cell r="AJ2340">
            <v>6.5739304026392968</v>
          </cell>
          <cell r="AR2340">
            <v>18.092262181839999</v>
          </cell>
          <cell r="AS2340">
            <v>-0.88619440110383851</v>
          </cell>
          <cell r="AT2340">
            <v>0.74068007066350927</v>
          </cell>
          <cell r="BE2340">
            <v>1.4620051033207264</v>
          </cell>
          <cell r="CP2340">
            <v>23.125</v>
          </cell>
          <cell r="CV2340">
            <v>92.1</v>
          </cell>
          <cell r="DA2340">
            <v>0</v>
          </cell>
          <cell r="DD2340">
            <v>0.84790627560463461</v>
          </cell>
          <cell r="FJ2340">
            <v>45.230655454599997</v>
          </cell>
          <cell r="FK2340">
            <v>0.26300000000000001</v>
          </cell>
          <cell r="FL2340">
            <v>0.42748637220576641</v>
          </cell>
          <cell r="FO2340">
            <v>1</v>
          </cell>
        </row>
        <row r="2341">
          <cell r="A2341">
            <v>606935</v>
          </cell>
          <cell r="C2341" t="str">
            <v>Binford, Christian</v>
          </cell>
          <cell r="Q2341" t="str">
            <v>S</v>
          </cell>
          <cell r="AJ2341">
            <v>6.0091176811109888</v>
          </cell>
          <cell r="AR2341">
            <v>54.757139590884748</v>
          </cell>
          <cell r="AS2341">
            <v>-7.1427349580376026E-2</v>
          </cell>
          <cell r="AT2341">
            <v>0.54801134326527001</v>
          </cell>
          <cell r="BE2341">
            <v>1.2413969249343109</v>
          </cell>
          <cell r="CP2341">
            <v>23.541666666666668</v>
          </cell>
          <cell r="CV2341">
            <v>92.1</v>
          </cell>
          <cell r="DA2341">
            <v>0</v>
          </cell>
          <cell r="DD2341">
            <v>0.9245056424337047</v>
          </cell>
          <cell r="FJ2341">
            <v>136.89284897721186</v>
          </cell>
          <cell r="FK2341">
            <v>0.26300000000000001</v>
          </cell>
          <cell r="FL2341">
            <v>-3.632840421713051E-2</v>
          </cell>
          <cell r="FO2341">
            <v>0</v>
          </cell>
        </row>
        <row r="2342">
          <cell r="A2342">
            <v>606937</v>
          </cell>
          <cell r="C2342" t="str">
            <v>Bores, Ryan</v>
          </cell>
          <cell r="Q2342" t="str">
            <v>S</v>
          </cell>
          <cell r="AJ2342">
            <v>7.4112197269540374</v>
          </cell>
          <cell r="AR2342">
            <v>44.400000000000006</v>
          </cell>
          <cell r="AS2342">
            <v>-0.65109615285910838</v>
          </cell>
          <cell r="AT2342">
            <v>0.80392783717349148</v>
          </cell>
          <cell r="BE2342">
            <v>1.0934827220372463</v>
          </cell>
          <cell r="CP2342">
            <v>25.708333333333332</v>
          </cell>
          <cell r="CV2342">
            <v>92.1</v>
          </cell>
          <cell r="DA2342">
            <v>0</v>
          </cell>
          <cell r="DD2342">
            <v>0.66735789245050503</v>
          </cell>
          <cell r="FJ2342">
            <v>111</v>
          </cell>
          <cell r="FK2342">
            <v>0.26300000000000001</v>
          </cell>
          <cell r="FL2342">
            <v>0.40334483053474757</v>
          </cell>
          <cell r="FO2342">
            <v>0.46241689313300971</v>
          </cell>
        </row>
        <row r="2343">
          <cell r="A2343">
            <v>606942</v>
          </cell>
          <cell r="C2343" t="str">
            <v>Callahan, Derek</v>
          </cell>
          <cell r="Q2343" t="str">
            <v>S</v>
          </cell>
          <cell r="AJ2343">
            <v>8.015494789296806</v>
          </cell>
          <cell r="AR2343">
            <v>44.400000000000006</v>
          </cell>
          <cell r="AS2343">
            <v>-0.24343059069608913</v>
          </cell>
          <cell r="AT2343">
            <v>0.86506475750176381</v>
          </cell>
          <cell r="BE2343">
            <v>0.98102634002340661</v>
          </cell>
          <cell r="CP2343">
            <v>23.541666666666668</v>
          </cell>
          <cell r="CV2343">
            <v>92.1</v>
          </cell>
          <cell r="DA2343">
            <v>0</v>
          </cell>
          <cell r="DD2343">
            <v>0.94249578905638043</v>
          </cell>
          <cell r="FJ2343">
            <v>111</v>
          </cell>
          <cell r="FK2343">
            <v>0.26300000000000001</v>
          </cell>
          <cell r="FL2343">
            <v>0.10140601997851023</v>
          </cell>
          <cell r="FO2343">
            <v>0</v>
          </cell>
        </row>
        <row r="2344">
          <cell r="A2344">
            <v>606944</v>
          </cell>
          <cell r="C2344" t="str">
            <v>Carroll, Cody</v>
          </cell>
          <cell r="Q2344" t="str">
            <v>R</v>
          </cell>
          <cell r="AJ2344">
            <v>6.5666054978964441</v>
          </cell>
          <cell r="AR2344">
            <v>19.576985265615477</v>
          </cell>
          <cell r="AS2344">
            <v>-0.11527993700861727</v>
          </cell>
          <cell r="AT2344">
            <v>0.73657571919578091</v>
          </cell>
          <cell r="BE2344">
            <v>1.1691543701742149</v>
          </cell>
          <cell r="CP2344">
            <v>23.708333333333332</v>
          </cell>
          <cell r="CV2344">
            <v>92.1</v>
          </cell>
          <cell r="DA2344">
            <v>0</v>
          </cell>
          <cell r="DD2344">
            <v>1.0770446666375293</v>
          </cell>
          <cell r="FJ2344">
            <v>48.942463164038685</v>
          </cell>
          <cell r="FK2344">
            <v>0.26300000000000001</v>
          </cell>
          <cell r="FL2344">
            <v>0.13320138228769804</v>
          </cell>
          <cell r="FO2344">
            <v>0.7892478347381735</v>
          </cell>
        </row>
        <row r="2345">
          <cell r="A2345">
            <v>606945</v>
          </cell>
          <cell r="C2345" t="str">
            <v>Caughel, Lindsey</v>
          </cell>
          <cell r="Q2345" t="str">
            <v>S</v>
          </cell>
          <cell r="AJ2345">
            <v>5.9041861151003321</v>
          </cell>
          <cell r="AR2345">
            <v>44.400000000000006</v>
          </cell>
          <cell r="AS2345">
            <v>-0.35694560591034846</v>
          </cell>
          <cell r="AT2345">
            <v>0.84331321094669853</v>
          </cell>
          <cell r="BE2345">
            <v>0.97428016693847652</v>
          </cell>
          <cell r="CP2345">
            <v>25.875</v>
          </cell>
          <cell r="CV2345">
            <v>92.1</v>
          </cell>
          <cell r="DA2345">
            <v>0</v>
          </cell>
          <cell r="DD2345">
            <v>0.99716191571177903</v>
          </cell>
          <cell r="FJ2345">
            <v>111</v>
          </cell>
          <cell r="FK2345">
            <v>0.26300000000000001</v>
          </cell>
          <cell r="FL2345">
            <v>0.11262827525878839</v>
          </cell>
          <cell r="FO2345">
            <v>0</v>
          </cell>
        </row>
        <row r="2346">
          <cell r="A2346">
            <v>606955</v>
          </cell>
          <cell r="C2346" t="str">
            <v>Cote, Jordan</v>
          </cell>
          <cell r="Q2346" t="str">
            <v>S</v>
          </cell>
          <cell r="AJ2346">
            <v>8.1614587014068682</v>
          </cell>
          <cell r="AR2346">
            <v>44.400000000000006</v>
          </cell>
          <cell r="AS2346">
            <v>-0.8059086907062335</v>
          </cell>
          <cell r="AT2346">
            <v>0.85362111038413291</v>
          </cell>
          <cell r="BE2346">
            <v>1.3709744592217188</v>
          </cell>
          <cell r="CP2346">
            <v>23.625</v>
          </cell>
          <cell r="CV2346">
            <v>92.1</v>
          </cell>
          <cell r="DA2346">
            <v>0</v>
          </cell>
          <cell r="DD2346">
            <v>0.95776380175098697</v>
          </cell>
          <cell r="FJ2346">
            <v>111</v>
          </cell>
          <cell r="FK2346">
            <v>0.26300000000000001</v>
          </cell>
          <cell r="FL2346">
            <v>-0.41550802958033489</v>
          </cell>
          <cell r="FO2346">
            <v>0.23841428992002101</v>
          </cell>
        </row>
        <row r="2347">
          <cell r="A2347">
            <v>606959</v>
          </cell>
          <cell r="C2347" t="str">
            <v>Davis, Rookie</v>
          </cell>
          <cell r="Q2347" t="str">
            <v>S</v>
          </cell>
          <cell r="AJ2347">
            <v>5.8281297328792308</v>
          </cell>
          <cell r="AR2347">
            <v>50.386933413391375</v>
          </cell>
          <cell r="AS2347">
            <v>-0.13815282800827011</v>
          </cell>
          <cell r="AT2347">
            <v>0.59235852671068034</v>
          </cell>
          <cell r="BE2347">
            <v>1.3905032401975308</v>
          </cell>
          <cell r="CP2347">
            <v>23.208333333333332</v>
          </cell>
          <cell r="CV2347">
            <v>92.1</v>
          </cell>
          <cell r="DA2347">
            <v>0</v>
          </cell>
          <cell r="DD2347">
            <v>0.94745654102072652</v>
          </cell>
          <cell r="FJ2347">
            <v>125.96733353347844</v>
          </cell>
          <cell r="FK2347">
            <v>0.26300000000000001</v>
          </cell>
          <cell r="FL2347">
            <v>-7.0147354382887606E-2</v>
          </cell>
          <cell r="FO2347">
            <v>0</v>
          </cell>
        </row>
        <row r="2348">
          <cell r="A2348">
            <v>606964</v>
          </cell>
          <cell r="C2348" t="str">
            <v>Dettmann, Jared</v>
          </cell>
          <cell r="Q2348" t="str">
            <v>S</v>
          </cell>
          <cell r="AJ2348">
            <v>9.1923839084910988</v>
          </cell>
          <cell r="AR2348">
            <v>44.400000000000006</v>
          </cell>
          <cell r="AS2348">
            <v>0.55600242275018996</v>
          </cell>
          <cell r="AT2348">
            <v>0.94171055015921745</v>
          </cell>
          <cell r="BE2348">
            <v>0.87026271398516941</v>
          </cell>
          <cell r="CP2348">
            <v>24.125</v>
          </cell>
          <cell r="CV2348">
            <v>92.1</v>
          </cell>
          <cell r="DA2348">
            <v>0</v>
          </cell>
          <cell r="DD2348">
            <v>0.96250420144276105</v>
          </cell>
          <cell r="FJ2348">
            <v>111</v>
          </cell>
          <cell r="FK2348">
            <v>0.26300000000000001</v>
          </cell>
          <cell r="FL2348">
            <v>6.327407404136827E-2</v>
          </cell>
          <cell r="FO2348">
            <v>0.31991532460668393</v>
          </cell>
        </row>
        <row r="2349">
          <cell r="A2349">
            <v>606965</v>
          </cell>
          <cell r="C2349" t="str">
            <v>Devenski, Chris</v>
          </cell>
          <cell r="Q2349" t="str">
            <v>R</v>
          </cell>
          <cell r="AJ2349">
            <v>3.9051776942046561</v>
          </cell>
          <cell r="AR2349">
            <v>49.607287122695965</v>
          </cell>
          <cell r="AS2349">
            <v>0.69194525633133652</v>
          </cell>
          <cell r="AT2349">
            <v>0.6860732983625355</v>
          </cell>
          <cell r="BE2349">
            <v>0.80180715560122695</v>
          </cell>
          <cell r="CP2349">
            <v>25.625</v>
          </cell>
          <cell r="CV2349">
            <v>91.263997502263365</v>
          </cell>
          <cell r="DA2349">
            <v>1.1616141414141414</v>
          </cell>
          <cell r="DD2349">
            <v>1.086178378022046</v>
          </cell>
          <cell r="FJ2349">
            <v>55.542661034176398</v>
          </cell>
          <cell r="FK2349">
            <v>0.26300000000000001</v>
          </cell>
          <cell r="FL2349">
            <v>0.33432961434959774</v>
          </cell>
          <cell r="FO2349">
            <v>0.55076401694122401</v>
          </cell>
        </row>
        <row r="2350">
          <cell r="A2350">
            <v>606969</v>
          </cell>
          <cell r="C2350" t="str">
            <v>Dufek, Jonas</v>
          </cell>
          <cell r="Q2350" t="str">
            <v>R</v>
          </cell>
          <cell r="AJ2350">
            <v>6.2227336355412559</v>
          </cell>
          <cell r="AR2350">
            <v>16.8</v>
          </cell>
          <cell r="AS2350">
            <v>1.0162947090442489</v>
          </cell>
          <cell r="AT2350">
            <v>0.94871015758881883</v>
          </cell>
          <cell r="BE2350">
            <v>1.0631857448120807</v>
          </cell>
          <cell r="CP2350">
            <v>28.041666666666668</v>
          </cell>
          <cell r="CV2350">
            <v>92.1</v>
          </cell>
          <cell r="DA2350">
            <v>0</v>
          </cell>
          <cell r="DD2350">
            <v>1.1653135168623652</v>
          </cell>
          <cell r="FJ2350">
            <v>42</v>
          </cell>
          <cell r="FK2350">
            <v>0.26300000000000001</v>
          </cell>
          <cell r="FL2350">
            <v>-5.0764350449830492E-2</v>
          </cell>
          <cell r="FO2350">
            <v>1</v>
          </cell>
        </row>
        <row r="2351">
          <cell r="A2351">
            <v>606978</v>
          </cell>
          <cell r="C2351" t="str">
            <v>Garrison, Taylor</v>
          </cell>
          <cell r="Q2351" t="str">
            <v>S</v>
          </cell>
          <cell r="AJ2351">
            <v>6.0172083027894203</v>
          </cell>
          <cell r="AR2351">
            <v>44.400000000000006</v>
          </cell>
          <cell r="AS2351">
            <v>-0.79802643871721834</v>
          </cell>
          <cell r="AT2351">
            <v>0.74491489890391271</v>
          </cell>
          <cell r="BE2351">
            <v>0.62894927106818987</v>
          </cell>
          <cell r="CP2351">
            <v>26.125</v>
          </cell>
          <cell r="CV2351">
            <v>92.1</v>
          </cell>
          <cell r="DA2351">
            <v>0</v>
          </cell>
          <cell r="DD2351">
            <v>0.98463556875874014</v>
          </cell>
          <cell r="FJ2351">
            <v>111</v>
          </cell>
          <cell r="FK2351">
            <v>0.26300000000000001</v>
          </cell>
          <cell r="FL2351">
            <v>0.22852179110532372</v>
          </cell>
          <cell r="FO2351">
            <v>0.31926776512523736</v>
          </cell>
        </row>
        <row r="2352">
          <cell r="A2352">
            <v>606981</v>
          </cell>
          <cell r="C2352" t="str">
            <v>Gillies, Darin</v>
          </cell>
          <cell r="Q2352" t="str">
            <v>R</v>
          </cell>
          <cell r="AJ2352">
            <v>5.1563715292280969</v>
          </cell>
          <cell r="AR2352">
            <v>23.399045447615833</v>
          </cell>
          <cell r="AS2352">
            <v>0.15268593170262515</v>
          </cell>
          <cell r="AT2352">
            <v>0.86822187702426001</v>
          </cell>
          <cell r="BE2352">
            <v>0.70321496677329076</v>
          </cell>
          <cell r="CP2352">
            <v>23.625</v>
          </cell>
          <cell r="CV2352">
            <v>92.1</v>
          </cell>
          <cell r="DA2352">
            <v>0</v>
          </cell>
          <cell r="DD2352">
            <v>1.1555741231948959</v>
          </cell>
          <cell r="FJ2352">
            <v>58.497613619039576</v>
          </cell>
          <cell r="FK2352">
            <v>0.26300000000000001</v>
          </cell>
          <cell r="FL2352">
            <v>0.55042893508029678</v>
          </cell>
          <cell r="FO2352">
            <v>1</v>
          </cell>
        </row>
        <row r="2353">
          <cell r="A2353">
            <v>606983</v>
          </cell>
          <cell r="C2353" t="str">
            <v>Glover, Koda</v>
          </cell>
          <cell r="Q2353" t="str">
            <v>R</v>
          </cell>
          <cell r="AJ2353">
            <v>3.9428290198255684</v>
          </cell>
          <cell r="AR2353">
            <v>48.142611422660472</v>
          </cell>
          <cell r="AS2353">
            <v>0.47961764102512305</v>
          </cell>
          <cell r="AT2353">
            <v>0.8702633300002276</v>
          </cell>
          <cell r="BE2353">
            <v>1.2697145659722677</v>
          </cell>
          <cell r="CP2353">
            <v>23.208333333333332</v>
          </cell>
          <cell r="CV2353">
            <v>96.095541201614836</v>
          </cell>
          <cell r="DA2353">
            <v>3.6363636363636362E-2</v>
          </cell>
          <cell r="DD2353">
            <v>1.2405003378396906</v>
          </cell>
          <cell r="FJ2353">
            <v>57.12777714777777</v>
          </cell>
          <cell r="FK2353">
            <v>0.26300000000000001</v>
          </cell>
          <cell r="FL2353">
            <v>1.8870855007213597E-2</v>
          </cell>
          <cell r="FO2353">
            <v>1</v>
          </cell>
        </row>
        <row r="2354">
          <cell r="A2354">
            <v>606994</v>
          </cell>
          <cell r="C2354" t="str">
            <v>Hald, Kyle</v>
          </cell>
          <cell r="Q2354" t="str">
            <v>S</v>
          </cell>
          <cell r="AJ2354">
            <v>6.269264392976404</v>
          </cell>
          <cell r="AR2354">
            <v>46.411548760870375</v>
          </cell>
          <cell r="AS2354">
            <v>0.14671889804315538</v>
          </cell>
          <cell r="AT2354">
            <v>0.82931069671031243</v>
          </cell>
          <cell r="BE2354">
            <v>0.79404465364545529</v>
          </cell>
          <cell r="CP2354">
            <v>27.125</v>
          </cell>
          <cell r="CV2354">
            <v>92.1</v>
          </cell>
          <cell r="DA2354">
            <v>0</v>
          </cell>
          <cell r="DD2354">
            <v>0.91165473548213405</v>
          </cell>
          <cell r="FJ2354">
            <v>116.02887190217592</v>
          </cell>
          <cell r="FK2354">
            <v>0.26300000000000001</v>
          </cell>
          <cell r="FL2354">
            <v>-0.12281374145992087</v>
          </cell>
          <cell r="FO2354">
            <v>0</v>
          </cell>
        </row>
        <row r="2355">
          <cell r="A2355">
            <v>606995</v>
          </cell>
          <cell r="C2355" t="str">
            <v>Hancock, Justin</v>
          </cell>
          <cell r="Q2355" t="str">
            <v>S</v>
          </cell>
          <cell r="AJ2355">
            <v>6.4084893164649888</v>
          </cell>
          <cell r="AR2355">
            <v>44.400000000000006</v>
          </cell>
          <cell r="AS2355">
            <v>-0.26576385620297777</v>
          </cell>
          <cell r="AT2355">
            <v>0.73685784985187475</v>
          </cell>
          <cell r="BE2355">
            <v>1.1809202610971974</v>
          </cell>
          <cell r="CP2355">
            <v>25.708333333333332</v>
          </cell>
          <cell r="CV2355">
            <v>92.1</v>
          </cell>
          <cell r="DA2355">
            <v>0</v>
          </cell>
          <cell r="DD2355">
            <v>0.97116617945231898</v>
          </cell>
          <cell r="FJ2355">
            <v>111</v>
          </cell>
          <cell r="FK2355">
            <v>0.26300000000000001</v>
          </cell>
          <cell r="FL2355">
            <v>0.7421077232200437</v>
          </cell>
          <cell r="FO2355">
            <v>0</v>
          </cell>
        </row>
        <row r="2356">
          <cell r="A2356">
            <v>606998</v>
          </cell>
          <cell r="C2356" t="str">
            <v>Hebner, Cody</v>
          </cell>
          <cell r="Q2356" t="str">
            <v>R</v>
          </cell>
          <cell r="AJ2356">
            <v>6.6324594949030624</v>
          </cell>
          <cell r="AR2356">
            <v>16.8</v>
          </cell>
          <cell r="AS2356">
            <v>0.71109561537619193</v>
          </cell>
          <cell r="AT2356">
            <v>0.85322538299486683</v>
          </cell>
          <cell r="BE2356">
            <v>0.69116563902114392</v>
          </cell>
          <cell r="CP2356">
            <v>25.625</v>
          </cell>
          <cell r="CV2356">
            <v>92.1</v>
          </cell>
          <cell r="DA2356">
            <v>0</v>
          </cell>
          <cell r="DD2356">
            <v>1.2602140620931201</v>
          </cell>
          <cell r="FJ2356">
            <v>42</v>
          </cell>
          <cell r="FK2356">
            <v>0.26300000000000001</v>
          </cell>
          <cell r="FL2356">
            <v>-0.79183867391967844</v>
          </cell>
          <cell r="FO2356">
            <v>1</v>
          </cell>
        </row>
        <row r="2357">
          <cell r="A2357">
            <v>607001</v>
          </cell>
          <cell r="C2357" t="str">
            <v>Holland, A.J.</v>
          </cell>
          <cell r="Q2357" t="str">
            <v>S</v>
          </cell>
          <cell r="AJ2357">
            <v>8.4063449715699985</v>
          </cell>
          <cell r="AR2357">
            <v>44.400000000000006</v>
          </cell>
          <cell r="AS2357">
            <v>-0.34316844510589878</v>
          </cell>
          <cell r="AT2357">
            <v>0.90300398285581529</v>
          </cell>
          <cell r="BE2357">
            <v>1.2633599869727725</v>
          </cell>
          <cell r="CP2357">
            <v>26.541666666666668</v>
          </cell>
          <cell r="CV2357">
            <v>92.1</v>
          </cell>
          <cell r="DA2357">
            <v>0</v>
          </cell>
          <cell r="DD2357">
            <v>0.98012266555247429</v>
          </cell>
          <cell r="FJ2357">
            <v>111</v>
          </cell>
          <cell r="FK2357">
            <v>0.26300000000000001</v>
          </cell>
          <cell r="FL2357">
            <v>0.11406208720131578</v>
          </cell>
          <cell r="FO2357">
            <v>0</v>
          </cell>
        </row>
        <row r="2358">
          <cell r="A2358">
            <v>607006</v>
          </cell>
          <cell r="C2358" t="str">
            <v>Jernigan, Logan</v>
          </cell>
          <cell r="Q2358" t="str">
            <v>S</v>
          </cell>
          <cell r="AJ2358">
            <v>7.2794742728328812</v>
          </cell>
          <cell r="AR2358">
            <v>44.400000000000006</v>
          </cell>
          <cell r="AS2358">
            <v>-1.0690001494954346</v>
          </cell>
          <cell r="AT2358">
            <v>0.95323022808833646</v>
          </cell>
          <cell r="BE2358">
            <v>0.90598590706372106</v>
          </cell>
          <cell r="CP2358">
            <v>23.791666666666668</v>
          </cell>
          <cell r="CV2358">
            <v>92.1</v>
          </cell>
          <cell r="DA2358">
            <v>0</v>
          </cell>
          <cell r="DD2358">
            <v>1.1480144053236283</v>
          </cell>
          <cell r="FJ2358">
            <v>111</v>
          </cell>
          <cell r="FK2358">
            <v>0.26300000000000001</v>
          </cell>
          <cell r="FL2358">
            <v>-0.62342886801651076</v>
          </cell>
          <cell r="FO2358">
            <v>0</v>
          </cell>
        </row>
        <row r="2359">
          <cell r="A2359">
            <v>607010</v>
          </cell>
          <cell r="C2359" t="str">
            <v>Kuebel, Sasha</v>
          </cell>
          <cell r="Q2359" t="str">
            <v>R</v>
          </cell>
          <cell r="AJ2359">
            <v>5.8956623920661535</v>
          </cell>
          <cell r="AR2359">
            <v>16.8</v>
          </cell>
          <cell r="AS2359">
            <v>-0.3248315633022355</v>
          </cell>
          <cell r="AT2359">
            <v>0.78550128031634125</v>
          </cell>
          <cell r="BE2359">
            <v>1.0724027092596307</v>
          </cell>
          <cell r="CP2359">
            <v>23.958333333333332</v>
          </cell>
          <cell r="CV2359">
            <v>92.1</v>
          </cell>
          <cell r="DA2359">
            <v>0</v>
          </cell>
          <cell r="DD2359">
            <v>0.84226830518599594</v>
          </cell>
          <cell r="FJ2359">
            <v>42</v>
          </cell>
          <cell r="FK2359">
            <v>0.26300000000000001</v>
          </cell>
          <cell r="FL2359">
            <v>0.12479697584738854</v>
          </cell>
          <cell r="FO2359">
            <v>1</v>
          </cell>
        </row>
        <row r="2360">
          <cell r="A2360">
            <v>607029</v>
          </cell>
          <cell r="C2360" t="str">
            <v>McCormick, Phil</v>
          </cell>
          <cell r="Q2360" t="str">
            <v>R</v>
          </cell>
          <cell r="AJ2360">
            <v>5.2503856127561361</v>
          </cell>
          <cell r="AR2360">
            <v>19.70378659106667</v>
          </cell>
          <cell r="AS2360">
            <v>-0.47574357167134235</v>
          </cell>
          <cell r="AT2360">
            <v>0.58204452337990364</v>
          </cell>
          <cell r="BE2360">
            <v>1.0519053956538509</v>
          </cell>
          <cell r="CP2360">
            <v>27.791666666666668</v>
          </cell>
          <cell r="CV2360">
            <v>92.1</v>
          </cell>
          <cell r="DA2360">
            <v>0</v>
          </cell>
          <cell r="DD2360">
            <v>0.82202964943973189</v>
          </cell>
          <cell r="FJ2360">
            <v>49.25946647766667</v>
          </cell>
          <cell r="FK2360">
            <v>0.26300000000000001</v>
          </cell>
          <cell r="FL2360">
            <v>0.29990837078438254</v>
          </cell>
          <cell r="FO2360">
            <v>1</v>
          </cell>
        </row>
        <row r="2361">
          <cell r="A2361">
            <v>607030</v>
          </cell>
          <cell r="C2361" t="str">
            <v>McCreery, Adam</v>
          </cell>
          <cell r="Q2361" t="str">
            <v>R</v>
          </cell>
          <cell r="AJ2361">
            <v>7.4868097464898664</v>
          </cell>
          <cell r="AR2361">
            <v>16.8</v>
          </cell>
          <cell r="AS2361">
            <v>0.42369830568392397</v>
          </cell>
          <cell r="AT2361">
            <v>0.90395473962940021</v>
          </cell>
          <cell r="BE2361">
            <v>1.5936321331013077</v>
          </cell>
          <cell r="CP2361">
            <v>23.541666666666668</v>
          </cell>
          <cell r="CV2361">
            <v>92.1</v>
          </cell>
          <cell r="DA2361">
            <v>0</v>
          </cell>
          <cell r="DD2361">
            <v>1.1443424609749315</v>
          </cell>
          <cell r="FJ2361">
            <v>42</v>
          </cell>
          <cell r="FK2361">
            <v>0.26300000000000001</v>
          </cell>
          <cell r="FL2361">
            <v>-0.88113570226399673</v>
          </cell>
          <cell r="FO2361">
            <v>1</v>
          </cell>
        </row>
        <row r="2362">
          <cell r="A2362">
            <v>607036</v>
          </cell>
          <cell r="C2362" t="str">
            <v>Miller, Adam</v>
          </cell>
          <cell r="Q2362" t="str">
            <v>R</v>
          </cell>
          <cell r="AJ2362">
            <v>5.8381411256622382</v>
          </cell>
          <cell r="AR2362">
            <v>16.969537970211672</v>
          </cell>
          <cell r="AS2362">
            <v>-0.42635939448786303</v>
          </cell>
          <cell r="AT2362">
            <v>0.67577792729812636</v>
          </cell>
          <cell r="BE2362">
            <v>1.1611063497406575</v>
          </cell>
          <cell r="CP2362">
            <v>26.541666666666668</v>
          </cell>
          <cell r="CV2362">
            <v>92.1</v>
          </cell>
          <cell r="DA2362">
            <v>0</v>
          </cell>
          <cell r="DD2362">
            <v>1.1246431518422451</v>
          </cell>
          <cell r="FJ2362">
            <v>42.423844925529174</v>
          </cell>
          <cell r="FK2362">
            <v>0.26300000000000001</v>
          </cell>
          <cell r="FL2362">
            <v>0.78424267652836888</v>
          </cell>
          <cell r="FO2362">
            <v>1</v>
          </cell>
        </row>
        <row r="2363">
          <cell r="A2363">
            <v>607038</v>
          </cell>
          <cell r="C2363" t="str">
            <v>Mizenko, Tyler</v>
          </cell>
          <cell r="Q2363" t="str">
            <v>R</v>
          </cell>
          <cell r="AJ2363">
            <v>5.8522990949080489</v>
          </cell>
          <cell r="AR2363">
            <v>21.509185101185185</v>
          </cell>
          <cell r="AS2363">
            <v>-0.43110360847338075</v>
          </cell>
          <cell r="AT2363">
            <v>0.56470059995389699</v>
          </cell>
          <cell r="BE2363">
            <v>1.0848672890163367</v>
          </cell>
          <cell r="CP2363">
            <v>26.208333333333332</v>
          </cell>
          <cell r="CV2363">
            <v>92.1</v>
          </cell>
          <cell r="DA2363">
            <v>0</v>
          </cell>
          <cell r="DD2363">
            <v>0.92259472338074056</v>
          </cell>
          <cell r="FJ2363">
            <v>53.772962752962961</v>
          </cell>
          <cell r="FK2363">
            <v>0.26300000000000001</v>
          </cell>
          <cell r="FL2363">
            <v>1.0490876983950275</v>
          </cell>
          <cell r="FO2363">
            <v>1</v>
          </cell>
        </row>
        <row r="2364">
          <cell r="A2364">
            <v>607042</v>
          </cell>
          <cell r="C2364" t="str">
            <v>Neil, Matt</v>
          </cell>
          <cell r="Q2364" t="str">
            <v>S</v>
          </cell>
          <cell r="AJ2364">
            <v>5.6160229251333282</v>
          </cell>
          <cell r="AR2364">
            <v>44.022296296296297</v>
          </cell>
          <cell r="AS2364">
            <v>-1.3200766442252401</v>
          </cell>
          <cell r="AT2364">
            <v>0.92693431485239564</v>
          </cell>
          <cell r="BE2364">
            <v>1.1335400637412532</v>
          </cell>
          <cell r="CP2364">
            <v>29.791666666666668</v>
          </cell>
          <cell r="CV2364">
            <v>92.1</v>
          </cell>
          <cell r="DA2364">
            <v>0</v>
          </cell>
          <cell r="DD2364">
            <v>1.0319950184716389</v>
          </cell>
          <cell r="FJ2364">
            <v>110.05574074074073</v>
          </cell>
          <cell r="FK2364">
            <v>0.26300000000000001</v>
          </cell>
          <cell r="FL2364">
            <v>0.20562694873529447</v>
          </cell>
          <cell r="FO2364">
            <v>0</v>
          </cell>
        </row>
        <row r="2365">
          <cell r="A2365">
            <v>607045</v>
          </cell>
          <cell r="C2365" t="str">
            <v>Null, Jeremy</v>
          </cell>
          <cell r="Q2365" t="str">
            <v>S</v>
          </cell>
          <cell r="AJ2365">
            <v>6.6906854149277235</v>
          </cell>
          <cell r="AR2365">
            <v>45.250637951111408</v>
          </cell>
          <cell r="AS2365">
            <v>-0.139003181228118</v>
          </cell>
          <cell r="AT2365">
            <v>0.72315372950010848</v>
          </cell>
          <cell r="BE2365">
            <v>1.1308076812058743</v>
          </cell>
          <cell r="CP2365">
            <v>22.791666666666668</v>
          </cell>
          <cell r="CV2365">
            <v>92.1</v>
          </cell>
          <cell r="DA2365">
            <v>0</v>
          </cell>
          <cell r="DD2365">
            <v>0.84896619546001295</v>
          </cell>
          <cell r="FJ2365">
            <v>113.12659487777852</v>
          </cell>
          <cell r="FK2365">
            <v>0.26300000000000001</v>
          </cell>
          <cell r="FL2365">
            <v>0.22600538101249049</v>
          </cell>
          <cell r="FO2365">
            <v>0</v>
          </cell>
        </row>
        <row r="2366">
          <cell r="A2366">
            <v>607048</v>
          </cell>
          <cell r="C2366" t="str">
            <v>Osborne, J.D.</v>
          </cell>
          <cell r="Q2366" t="str">
            <v>R</v>
          </cell>
          <cell r="AJ2366">
            <v>8.8673151646832213</v>
          </cell>
          <cell r="AR2366">
            <v>16.8</v>
          </cell>
          <cell r="AS2366">
            <v>1.2367610415623327</v>
          </cell>
          <cell r="AT2366">
            <v>0.92357605707775448</v>
          </cell>
          <cell r="BE2366">
            <v>1.2910649574401754</v>
          </cell>
          <cell r="CP2366">
            <v>25.625</v>
          </cell>
          <cell r="CV2366">
            <v>92.1</v>
          </cell>
          <cell r="DA2366">
            <v>0</v>
          </cell>
          <cell r="DD2366">
            <v>1.2633182773578284</v>
          </cell>
          <cell r="FJ2366">
            <v>42</v>
          </cell>
          <cell r="FK2366">
            <v>0.26300000000000001</v>
          </cell>
          <cell r="FL2366">
            <v>-0.13287463544497119</v>
          </cell>
          <cell r="FO2366">
            <v>1</v>
          </cell>
        </row>
        <row r="2367">
          <cell r="A2367">
            <v>607057</v>
          </cell>
          <cell r="C2367" t="str">
            <v>Pistorese, Joe</v>
          </cell>
          <cell r="Q2367" t="str">
            <v>R</v>
          </cell>
          <cell r="AJ2367">
            <v>4.4763857554028901</v>
          </cell>
          <cell r="AR2367">
            <v>16.8</v>
          </cell>
          <cell r="AS2367">
            <v>0.23540349987610401</v>
          </cell>
          <cell r="AT2367">
            <v>0.89821599423111342</v>
          </cell>
          <cell r="BE2367">
            <v>1.070322016308219</v>
          </cell>
          <cell r="CP2367">
            <v>23.708333333333332</v>
          </cell>
          <cell r="CV2367">
            <v>92.1</v>
          </cell>
          <cell r="DA2367">
            <v>0</v>
          </cell>
          <cell r="DD2367">
            <v>1.1442321776623792</v>
          </cell>
          <cell r="FJ2367">
            <v>42</v>
          </cell>
          <cell r="FK2367">
            <v>0.26300000000000001</v>
          </cell>
          <cell r="FL2367">
            <v>0.52376654754549823</v>
          </cell>
          <cell r="FO2367">
            <v>1</v>
          </cell>
        </row>
        <row r="2368">
          <cell r="A2368">
            <v>607061</v>
          </cell>
          <cell r="C2368" t="str">
            <v>Pries, Jordan</v>
          </cell>
          <cell r="Q2368" t="str">
            <v>S</v>
          </cell>
          <cell r="AJ2368">
            <v>5.5912991685196012</v>
          </cell>
          <cell r="AR2368">
            <v>50.911175362258007</v>
          </cell>
          <cell r="AS2368">
            <v>-0.3046471623155188</v>
          </cell>
          <cell r="AT2368">
            <v>0.57435216472382189</v>
          </cell>
          <cell r="BE2368">
            <v>0.80734757213620567</v>
          </cell>
          <cell r="CP2368">
            <v>26.458333333333332</v>
          </cell>
          <cell r="CV2368">
            <v>92.1</v>
          </cell>
          <cell r="DA2368">
            <v>0</v>
          </cell>
          <cell r="DD2368">
            <v>1.003843888506343</v>
          </cell>
          <cell r="FJ2368">
            <v>127.27793840564502</v>
          </cell>
          <cell r="FK2368">
            <v>0.26300000000000001</v>
          </cell>
          <cell r="FL2368">
            <v>7.330074661238542E-2</v>
          </cell>
          <cell r="FO2368">
            <v>0</v>
          </cell>
        </row>
        <row r="2369">
          <cell r="A2369">
            <v>607063</v>
          </cell>
          <cell r="C2369" t="str">
            <v>Putman, David</v>
          </cell>
          <cell r="Q2369" t="str">
            <v>R</v>
          </cell>
          <cell r="AJ2369">
            <v>6.1906475303323827</v>
          </cell>
          <cell r="AR2369">
            <v>16.8</v>
          </cell>
          <cell r="AS2369">
            <v>-1.0481085792918834</v>
          </cell>
          <cell r="AT2369">
            <v>0.87574778861514169</v>
          </cell>
          <cell r="BE2369">
            <v>1.387699102706456</v>
          </cell>
          <cell r="CP2369">
            <v>26.375</v>
          </cell>
          <cell r="CV2369">
            <v>92.1</v>
          </cell>
          <cell r="DA2369">
            <v>0</v>
          </cell>
          <cell r="DD2369">
            <v>1.5068325107162375</v>
          </cell>
          <cell r="FJ2369">
            <v>42</v>
          </cell>
          <cell r="FK2369">
            <v>0.26300000000000001</v>
          </cell>
          <cell r="FL2369">
            <v>1.5099151488204974</v>
          </cell>
          <cell r="FO2369">
            <v>1</v>
          </cell>
        </row>
        <row r="2370">
          <cell r="A2370">
            <v>607067</v>
          </cell>
          <cell r="C2370" t="str">
            <v>Rea, Colin</v>
          </cell>
          <cell r="Q2370" t="str">
            <v>S</v>
          </cell>
          <cell r="AJ2370">
            <v>4.8547918385041733</v>
          </cell>
          <cell r="AR2370">
            <v>89.477294423784713</v>
          </cell>
          <cell r="AS2370">
            <v>0.4565161189668448</v>
          </cell>
          <cell r="AT2370">
            <v>0.75329991530321816</v>
          </cell>
          <cell r="BE2370">
            <v>1.1632717976375984</v>
          </cell>
          <cell r="CP2370">
            <v>25.958333333333332</v>
          </cell>
          <cell r="CV2370">
            <v>91.738465264413506</v>
          </cell>
          <cell r="DA2370">
            <v>0.81413939393939394</v>
          </cell>
          <cell r="DD2370">
            <v>0.97972809954173079</v>
          </cell>
          <cell r="FJ2370">
            <v>125.8907221591773</v>
          </cell>
          <cell r="FK2370">
            <v>0.26450091056354974</v>
          </cell>
          <cell r="FL2370">
            <v>-1.9017792341472221E-2</v>
          </cell>
          <cell r="FO2370">
            <v>0</v>
          </cell>
        </row>
        <row r="2371">
          <cell r="A2371">
            <v>607068</v>
          </cell>
          <cell r="C2371" t="str">
            <v>Reed, Chris</v>
          </cell>
          <cell r="Q2371" t="str">
            <v>S</v>
          </cell>
          <cell r="AJ2371">
            <v>5.5939499018369894</v>
          </cell>
          <cell r="AR2371">
            <v>47.639634001064614</v>
          </cell>
          <cell r="AS2371">
            <v>0.128314803890173</v>
          </cell>
          <cell r="AT2371">
            <v>0.71482350726924115</v>
          </cell>
          <cell r="BE2371">
            <v>1.0205827773202605</v>
          </cell>
          <cell r="CP2371">
            <v>26.125</v>
          </cell>
          <cell r="CV2371">
            <v>91.417586109718513</v>
          </cell>
          <cell r="DA2371">
            <v>2.4242424242424242E-2</v>
          </cell>
          <cell r="DD2371">
            <v>0.98780275577946175</v>
          </cell>
          <cell r="FJ2371">
            <v>119.09908500266152</v>
          </cell>
          <cell r="FK2371">
            <v>0.26300000000000001</v>
          </cell>
          <cell r="FL2371">
            <v>-0.25611150342171962</v>
          </cell>
          <cell r="FO2371">
            <v>0.10998184556038026</v>
          </cell>
        </row>
        <row r="2372">
          <cell r="A2372">
            <v>607070</v>
          </cell>
          <cell r="C2372" t="str">
            <v>Reyes, Mark</v>
          </cell>
          <cell r="Q2372" t="str">
            <v>S</v>
          </cell>
          <cell r="AJ2372">
            <v>6.8737219269362955</v>
          </cell>
          <cell r="AR2372">
            <v>52.722338641316867</v>
          </cell>
          <cell r="AS2372">
            <v>0.66002143338387331</v>
          </cell>
          <cell r="AT2372">
            <v>0.84544362582308175</v>
          </cell>
          <cell r="BE2372">
            <v>0.89791307596842851</v>
          </cell>
          <cell r="CP2372">
            <v>23.708333333333332</v>
          </cell>
          <cell r="CV2372">
            <v>92.1</v>
          </cell>
          <cell r="DA2372">
            <v>0</v>
          </cell>
          <cell r="DD2372">
            <v>0.80218985010409538</v>
          </cell>
          <cell r="FJ2372">
            <v>131.80584660329217</v>
          </cell>
          <cell r="FK2372">
            <v>0.26300000000000001</v>
          </cell>
          <cell r="FL2372">
            <v>0.15055428873888657</v>
          </cell>
          <cell r="FO2372">
            <v>0</v>
          </cell>
        </row>
        <row r="2373">
          <cell r="A2373">
            <v>607074</v>
          </cell>
          <cell r="C2373" t="str">
            <v>Rodon, Carlos</v>
          </cell>
          <cell r="Q2373" t="str">
            <v>S</v>
          </cell>
          <cell r="AJ2373">
            <v>3.9572791806016481</v>
          </cell>
          <cell r="AR2373">
            <v>139.10031186072138</v>
          </cell>
          <cell r="AS2373">
            <v>-8.3461707731112209E-2</v>
          </cell>
          <cell r="AT2373">
            <v>0.66368202209340543</v>
          </cell>
          <cell r="BE2373">
            <v>1.0068222966327525</v>
          </cell>
          <cell r="CP2373">
            <v>23.541666666666668</v>
          </cell>
          <cell r="CV2373">
            <v>94.730440274645105</v>
          </cell>
          <cell r="DA2373">
            <v>1.5131333333333334</v>
          </cell>
          <cell r="DD2373">
            <v>1.1262877447540247</v>
          </cell>
          <cell r="FJ2373">
            <v>139.10031186072138</v>
          </cell>
          <cell r="FK2373">
            <v>0.26071888641466329</v>
          </cell>
          <cell r="FL2373">
            <v>0.41442440696781718</v>
          </cell>
          <cell r="FO2373">
            <v>0</v>
          </cell>
        </row>
        <row r="2374">
          <cell r="A2374">
            <v>607075</v>
          </cell>
          <cell r="C2374" t="str">
            <v>Routt, Nick</v>
          </cell>
          <cell r="Q2374" t="str">
            <v>R</v>
          </cell>
          <cell r="AJ2374">
            <v>5.2163149205884523</v>
          </cell>
          <cell r="AR2374">
            <v>23.286224433809171</v>
          </cell>
          <cell r="AS2374">
            <v>-1.2100752994774082E-2</v>
          </cell>
          <cell r="AT2374">
            <v>0.67901226048573715</v>
          </cell>
          <cell r="BE2374">
            <v>0.98898608634107543</v>
          </cell>
          <cell r="CP2374">
            <v>25.875</v>
          </cell>
          <cell r="CV2374">
            <v>92.1</v>
          </cell>
          <cell r="DA2374">
            <v>0</v>
          </cell>
          <cell r="DD2374">
            <v>1.0067461467416337</v>
          </cell>
          <cell r="FJ2374">
            <v>58.215561084522925</v>
          </cell>
          <cell r="FK2374">
            <v>0.26300000000000001</v>
          </cell>
          <cell r="FL2374">
            <v>0.23176125422236538</v>
          </cell>
          <cell r="FO2374">
            <v>0.93190226724853065</v>
          </cell>
        </row>
        <row r="2375">
          <cell r="A2375">
            <v>607080</v>
          </cell>
          <cell r="C2375" t="str">
            <v>Seddon, Joel</v>
          </cell>
          <cell r="Q2375" t="str">
            <v>S</v>
          </cell>
          <cell r="AJ2375">
            <v>6.5359459467841976</v>
          </cell>
          <cell r="AR2375">
            <v>57.39227008537037</v>
          </cell>
          <cell r="AS2375">
            <v>0.36663779206067837</v>
          </cell>
          <cell r="AT2375">
            <v>0.81065199283313782</v>
          </cell>
          <cell r="BE2375">
            <v>0.78845858384732548</v>
          </cell>
          <cell r="CP2375">
            <v>23.958333333333332</v>
          </cell>
          <cell r="CV2375">
            <v>92.1</v>
          </cell>
          <cell r="DA2375">
            <v>0</v>
          </cell>
          <cell r="DD2375">
            <v>0.84614761246830716</v>
          </cell>
          <cell r="FJ2375">
            <v>143.48067521342591</v>
          </cell>
          <cell r="FK2375">
            <v>0.26300000000000001</v>
          </cell>
          <cell r="FL2375">
            <v>-0.20261466874892919</v>
          </cell>
          <cell r="FO2375">
            <v>0</v>
          </cell>
        </row>
        <row r="2376">
          <cell r="A2376">
            <v>607083</v>
          </cell>
          <cell r="C2376" t="str">
            <v>Shepherd, Matthew</v>
          </cell>
          <cell r="Q2376" t="str">
            <v>S</v>
          </cell>
          <cell r="AJ2376">
            <v>7.4044553645433968</v>
          </cell>
          <cell r="AR2376">
            <v>46.781731266149876</v>
          </cell>
          <cell r="AS2376">
            <v>-0.84755841253870257</v>
          </cell>
          <cell r="AT2376">
            <v>0.62504826894689236</v>
          </cell>
          <cell r="BE2376">
            <v>1.0663914742894074</v>
          </cell>
          <cell r="CP2376">
            <v>26.125</v>
          </cell>
          <cell r="CV2376">
            <v>92.1</v>
          </cell>
          <cell r="DA2376">
            <v>0</v>
          </cell>
          <cell r="DD2376">
            <v>1.030250624867491</v>
          </cell>
          <cell r="FJ2376">
            <v>116.95432816537468</v>
          </cell>
          <cell r="FK2376">
            <v>0.26300000000000001</v>
          </cell>
          <cell r="FL2376">
            <v>-0.18237287176200659</v>
          </cell>
          <cell r="FO2376">
            <v>5.0664300596803824E-2</v>
          </cell>
        </row>
        <row r="2377">
          <cell r="A2377">
            <v>607087</v>
          </cell>
          <cell r="C2377" t="str">
            <v>Snodgress, Scott</v>
          </cell>
          <cell r="Q2377" t="str">
            <v>S</v>
          </cell>
          <cell r="AJ2377">
            <v>6.5698420335594143</v>
          </cell>
          <cell r="AR2377">
            <v>47.364105077471166</v>
          </cell>
          <cell r="AS2377">
            <v>-0.48226087264967749</v>
          </cell>
          <cell r="AT2377">
            <v>0.6313965115992598</v>
          </cell>
          <cell r="BE2377">
            <v>1.1473008456929519</v>
          </cell>
          <cell r="CP2377">
            <v>26.791666666666668</v>
          </cell>
          <cell r="CV2377">
            <v>91.310177999989591</v>
          </cell>
          <cell r="DA2377">
            <v>1.4139393939393941E-2</v>
          </cell>
          <cell r="DD2377">
            <v>0.98258033798804256</v>
          </cell>
          <cell r="FJ2377">
            <v>118.41026269367791</v>
          </cell>
          <cell r="FK2377">
            <v>0.26300000000000001</v>
          </cell>
          <cell r="FL2377">
            <v>-0.48103055038540837</v>
          </cell>
          <cell r="FO2377">
            <v>0.26788032275208096</v>
          </cell>
        </row>
        <row r="2378">
          <cell r="A2378">
            <v>607099</v>
          </cell>
          <cell r="C2378" t="str">
            <v>VanVossen, Mick</v>
          </cell>
          <cell r="Q2378" t="str">
            <v>R</v>
          </cell>
          <cell r="AJ2378">
            <v>7.6104689110142676</v>
          </cell>
          <cell r="AR2378">
            <v>20.150969536036573</v>
          </cell>
          <cell r="AS2378">
            <v>0.78303394192313558</v>
          </cell>
          <cell r="AT2378">
            <v>0.88575192861874097</v>
          </cell>
          <cell r="BE2378">
            <v>0.71327506923763451</v>
          </cell>
          <cell r="CP2378">
            <v>23.708333333333332</v>
          </cell>
          <cell r="CV2378">
            <v>92.1</v>
          </cell>
          <cell r="DA2378">
            <v>0</v>
          </cell>
          <cell r="DD2378">
            <v>0.99991881979809538</v>
          </cell>
          <cell r="FJ2378">
            <v>50.377423840091431</v>
          </cell>
          <cell r="FK2378">
            <v>0.26300000000000001</v>
          </cell>
          <cell r="FL2378">
            <v>-0.16989578187317703</v>
          </cell>
          <cell r="FO2378">
            <v>1</v>
          </cell>
        </row>
        <row r="2379">
          <cell r="A2379">
            <v>607162</v>
          </cell>
          <cell r="C2379" t="str">
            <v>Garcia, Onelki</v>
          </cell>
          <cell r="Q2379" t="str">
            <v>R</v>
          </cell>
          <cell r="AJ2379">
            <v>5.1074391959371379</v>
          </cell>
          <cell r="AR2379">
            <v>16.8</v>
          </cell>
          <cell r="AS2379">
            <v>-0.89330416398516066</v>
          </cell>
          <cell r="AT2379">
            <v>0.80696291732182002</v>
          </cell>
          <cell r="BE2379">
            <v>1.1610241776421901</v>
          </cell>
          <cell r="CP2379">
            <v>26.875</v>
          </cell>
          <cell r="CV2379">
            <v>93.605885802469146</v>
          </cell>
          <cell r="DA2379">
            <v>2.4240404040404041E-2</v>
          </cell>
          <cell r="DD2379">
            <v>1.3817586195511076</v>
          </cell>
          <cell r="FJ2379">
            <v>42</v>
          </cell>
          <cell r="FK2379">
            <v>0.26300000000000001</v>
          </cell>
          <cell r="FL2379">
            <v>0.10651730461717943</v>
          </cell>
          <cell r="FO2379">
            <v>1</v>
          </cell>
        </row>
        <row r="2380">
          <cell r="A2380">
            <v>607170</v>
          </cell>
          <cell r="C2380" t="str">
            <v>Dragmire, Brady</v>
          </cell>
          <cell r="Q2380" t="str">
            <v>R</v>
          </cell>
          <cell r="AJ2380">
            <v>5.2038718629771683</v>
          </cell>
          <cell r="AR2380">
            <v>26.522567710799979</v>
          </cell>
          <cell r="AS2380">
            <v>-0.56307241154556775</v>
          </cell>
          <cell r="AT2380">
            <v>0.49043973401747665</v>
          </cell>
          <cell r="BE2380">
            <v>1.4046168052038042</v>
          </cell>
          <cell r="CP2380">
            <v>23.375</v>
          </cell>
          <cell r="CV2380">
            <v>92.1</v>
          </cell>
          <cell r="DA2380">
            <v>0</v>
          </cell>
          <cell r="DD2380">
            <v>0.71675420701220394</v>
          </cell>
          <cell r="FJ2380">
            <v>66.306419276999947</v>
          </cell>
          <cell r="FK2380">
            <v>0.26300000000000001</v>
          </cell>
          <cell r="FL2380">
            <v>-2.7762935004822593E-2</v>
          </cell>
          <cell r="FO2380">
            <v>1</v>
          </cell>
        </row>
        <row r="2381">
          <cell r="A2381">
            <v>607171</v>
          </cell>
          <cell r="C2381" t="str">
            <v>Hebert, Chaz</v>
          </cell>
          <cell r="Q2381" t="str">
            <v>S</v>
          </cell>
          <cell r="AJ2381">
            <v>5.3164181113316529</v>
          </cell>
          <cell r="AR2381">
            <v>45.366885314722488</v>
          </cell>
          <cell r="AS2381">
            <v>2.3705645068895736E-3</v>
          </cell>
          <cell r="AT2381">
            <v>0.85677755302759528</v>
          </cell>
          <cell r="BE2381">
            <v>1.0064087814787013</v>
          </cell>
          <cell r="CP2381">
            <v>23.791666666666668</v>
          </cell>
          <cell r="CV2381">
            <v>92.1</v>
          </cell>
          <cell r="DA2381">
            <v>0</v>
          </cell>
          <cell r="DD2381">
            <v>0.92844983403293468</v>
          </cell>
          <cell r="FJ2381">
            <v>113.41721328680622</v>
          </cell>
          <cell r="FK2381">
            <v>0.26300000000000001</v>
          </cell>
          <cell r="FL2381">
            <v>0.14054271742203109</v>
          </cell>
          <cell r="FO2381">
            <v>0</v>
          </cell>
        </row>
        <row r="2382">
          <cell r="A2382">
            <v>607180</v>
          </cell>
          <cell r="C2382" t="str">
            <v>Mathews, Kenny</v>
          </cell>
          <cell r="Q2382" t="str">
            <v>R</v>
          </cell>
          <cell r="AJ2382">
            <v>5.6957948398903975</v>
          </cell>
          <cell r="AR2382">
            <v>16.8</v>
          </cell>
          <cell r="AS2382">
            <v>-0.24098193220363787</v>
          </cell>
          <cell r="AT2382">
            <v>0.87416122549287167</v>
          </cell>
          <cell r="BE2382">
            <v>1.3273041857407366</v>
          </cell>
          <cell r="CP2382">
            <v>22.875</v>
          </cell>
          <cell r="CV2382">
            <v>92.1</v>
          </cell>
          <cell r="DA2382">
            <v>0</v>
          </cell>
          <cell r="DD2382">
            <v>0.93950107887723699</v>
          </cell>
          <cell r="FJ2382">
            <v>42</v>
          </cell>
          <cell r="FK2382">
            <v>0.26300000000000001</v>
          </cell>
          <cell r="FL2382">
            <v>-0.36197388529887276</v>
          </cell>
          <cell r="FO2382">
            <v>1</v>
          </cell>
        </row>
        <row r="2383">
          <cell r="A2383">
            <v>607185</v>
          </cell>
          <cell r="C2383" t="str">
            <v>Blackburn, Clayton</v>
          </cell>
          <cell r="Q2383" t="str">
            <v>S</v>
          </cell>
          <cell r="AJ2383">
            <v>5.0650397743710052</v>
          </cell>
          <cell r="AR2383">
            <v>65.334428072483547</v>
          </cell>
          <cell r="AS2383">
            <v>-0.13796735693139836</v>
          </cell>
          <cell r="AT2383">
            <v>0.5902129881499012</v>
          </cell>
          <cell r="BE2383">
            <v>1.4505213601364715</v>
          </cell>
          <cell r="CP2383">
            <v>23.458333333333332</v>
          </cell>
          <cell r="CV2383">
            <v>92.1</v>
          </cell>
          <cell r="DA2383">
            <v>0</v>
          </cell>
          <cell r="DD2383">
            <v>0.96606309412768709</v>
          </cell>
          <cell r="FJ2383">
            <v>134.21257686882717</v>
          </cell>
          <cell r="FK2383">
            <v>0.26300000000000001</v>
          </cell>
          <cell r="FL2383">
            <v>-9.2573502424446077E-2</v>
          </cell>
          <cell r="FO2383">
            <v>0</v>
          </cell>
        </row>
        <row r="2384">
          <cell r="A2384">
            <v>607186</v>
          </cell>
          <cell r="C2384" t="str">
            <v>Palladino, David</v>
          </cell>
          <cell r="Q2384" t="str">
            <v>S</v>
          </cell>
          <cell r="AJ2384">
            <v>8.3153571354990312</v>
          </cell>
          <cell r="AR2384">
            <v>44.400000000000006</v>
          </cell>
          <cell r="AS2384">
            <v>-7.8312354688300084E-2</v>
          </cell>
          <cell r="AT2384">
            <v>0.66365613212825125</v>
          </cell>
          <cell r="BE2384">
            <v>1.6250788177020312</v>
          </cell>
          <cell r="CP2384">
            <v>23.291666666666668</v>
          </cell>
          <cell r="CV2384">
            <v>92.1</v>
          </cell>
          <cell r="DA2384">
            <v>0</v>
          </cell>
          <cell r="DD2384">
            <v>1.3182784102329286</v>
          </cell>
          <cell r="FJ2384">
            <v>111</v>
          </cell>
          <cell r="FK2384">
            <v>0.26300000000000001</v>
          </cell>
          <cell r="FL2384">
            <v>1.5663453454411627E-2</v>
          </cell>
          <cell r="FO2384">
            <v>0.45436666502593626</v>
          </cell>
        </row>
        <row r="2385">
          <cell r="A2385">
            <v>607188</v>
          </cell>
          <cell r="C2385" t="str">
            <v>Faria, Jacob</v>
          </cell>
          <cell r="Q2385" t="str">
            <v>S</v>
          </cell>
          <cell r="AJ2385">
            <v>4.9572031180653759</v>
          </cell>
          <cell r="AR2385">
            <v>88.012692676710628</v>
          </cell>
          <cell r="AS2385">
            <v>0.33384014040744786</v>
          </cell>
          <cell r="AT2385">
            <v>0.78017886047969021</v>
          </cell>
          <cell r="BE2385">
            <v>1.1971118976534663</v>
          </cell>
          <cell r="CP2385">
            <v>22.958333333333332</v>
          </cell>
          <cell r="CV2385">
            <v>92.1</v>
          </cell>
          <cell r="DA2385">
            <v>0</v>
          </cell>
          <cell r="DD2385">
            <v>1.2085229843429652</v>
          </cell>
          <cell r="FJ2385">
            <v>147.0679582365762</v>
          </cell>
          <cell r="FK2385">
            <v>0.26300000000000001</v>
          </cell>
          <cell r="FL2385">
            <v>-0.31677292425359055</v>
          </cell>
          <cell r="FO2385">
            <v>0</v>
          </cell>
        </row>
        <row r="2386">
          <cell r="A2386">
            <v>607192</v>
          </cell>
          <cell r="C2386" t="str">
            <v>Glasnow, Tyler</v>
          </cell>
          <cell r="Q2386" t="str">
            <v>S</v>
          </cell>
          <cell r="AJ2386">
            <v>3.8683075412423511</v>
          </cell>
          <cell r="AR2386">
            <v>135.92617686042718</v>
          </cell>
          <cell r="AS2386">
            <v>0.2195613018847633</v>
          </cell>
          <cell r="AT2386">
            <v>0.79816616444960764</v>
          </cell>
          <cell r="BE2386">
            <v>1.4582818662229438</v>
          </cell>
          <cell r="CP2386">
            <v>22.875</v>
          </cell>
          <cell r="CV2386">
            <v>93.795541201614839</v>
          </cell>
          <cell r="DA2386">
            <v>5.0503030303030307E-2</v>
          </cell>
          <cell r="DD2386">
            <v>1.3193535333546382</v>
          </cell>
          <cell r="FJ2386">
            <v>135.92617686042718</v>
          </cell>
          <cell r="FK2386">
            <v>0.26300000000000001</v>
          </cell>
          <cell r="FL2386">
            <v>3.6216350944708084E-2</v>
          </cell>
          <cell r="FO2386">
            <v>0</v>
          </cell>
        </row>
        <row r="2387">
          <cell r="A2387">
            <v>607193</v>
          </cell>
          <cell r="C2387" t="str">
            <v>Dunatov, Jordan</v>
          </cell>
          <cell r="Q2387" t="str">
            <v>R</v>
          </cell>
          <cell r="AJ2387">
            <v>8.1601926461030914</v>
          </cell>
          <cell r="AR2387">
            <v>16.8</v>
          </cell>
          <cell r="AS2387">
            <v>1.4635042104037927</v>
          </cell>
          <cell r="AT2387">
            <v>0.98621410232492179</v>
          </cell>
          <cell r="BE2387">
            <v>1.0701464606113427</v>
          </cell>
          <cell r="CP2387">
            <v>23.708333333333332</v>
          </cell>
          <cell r="CV2387">
            <v>92.1</v>
          </cell>
          <cell r="DA2387">
            <v>0</v>
          </cell>
          <cell r="DD2387">
            <v>1.1737736581399565</v>
          </cell>
          <cell r="FJ2387">
            <v>42</v>
          </cell>
          <cell r="FK2387">
            <v>0.26300000000000001</v>
          </cell>
          <cell r="FL2387">
            <v>0.85950065687046961</v>
          </cell>
          <cell r="FO2387">
            <v>1</v>
          </cell>
        </row>
        <row r="2388">
          <cell r="A2388">
            <v>607200</v>
          </cell>
          <cell r="C2388" t="str">
            <v>Fedde, Erick</v>
          </cell>
          <cell r="Q2388" t="str">
            <v>S</v>
          </cell>
          <cell r="AJ2388">
            <v>5.1443097951068903</v>
          </cell>
          <cell r="AR2388">
            <v>47.188404318962526</v>
          </cell>
          <cell r="AS2388">
            <v>-0.54157170280382483</v>
          </cell>
          <cell r="AT2388">
            <v>0.7874260144216203</v>
          </cell>
          <cell r="BE2388">
            <v>1.213590478661029</v>
          </cell>
          <cell r="CP2388">
            <v>23.375</v>
          </cell>
          <cell r="CV2388">
            <v>92.1</v>
          </cell>
          <cell r="DA2388">
            <v>0</v>
          </cell>
          <cell r="DD2388">
            <v>1.0222853248959149</v>
          </cell>
          <cell r="FJ2388">
            <v>116.29026391072227</v>
          </cell>
          <cell r="FK2388">
            <v>0.26300000000000001</v>
          </cell>
          <cell r="FL2388">
            <v>0.10338319931764796</v>
          </cell>
          <cell r="FO2388">
            <v>0</v>
          </cell>
        </row>
        <row r="2389">
          <cell r="A2389">
            <v>607204</v>
          </cell>
          <cell r="C2389" t="str">
            <v>Sharp, Hayden</v>
          </cell>
          <cell r="Q2389" t="str">
            <v>S</v>
          </cell>
          <cell r="AJ2389">
            <v>8.9448916860451604</v>
          </cell>
          <cell r="AR2389">
            <v>44.400000000000006</v>
          </cell>
          <cell r="AS2389">
            <v>0.59343333240746843</v>
          </cell>
          <cell r="AT2389">
            <v>0.981921899965711</v>
          </cell>
          <cell r="BE2389">
            <v>1.5040711593318183</v>
          </cell>
          <cell r="CP2389">
            <v>23.708333333333332</v>
          </cell>
          <cell r="CV2389">
            <v>92.1</v>
          </cell>
          <cell r="DA2389">
            <v>0</v>
          </cell>
          <cell r="DD2389">
            <v>0.99458399947031473</v>
          </cell>
          <cell r="FJ2389">
            <v>111</v>
          </cell>
          <cell r="FK2389">
            <v>0.26300000000000001</v>
          </cell>
          <cell r="FL2389">
            <v>0.57483477456731924</v>
          </cell>
          <cell r="FO2389">
            <v>0.20634916528092584</v>
          </cell>
        </row>
        <row r="2390">
          <cell r="A2390">
            <v>607212</v>
          </cell>
          <cell r="C2390" t="str">
            <v>Nunez, Taylor</v>
          </cell>
          <cell r="Q2390" t="str">
            <v>R</v>
          </cell>
          <cell r="AJ2390">
            <v>6.9973563320231005</v>
          </cell>
          <cell r="AR2390">
            <v>16.8</v>
          </cell>
          <cell r="AS2390">
            <v>0.72211710209653335</v>
          </cell>
          <cell r="AT2390">
            <v>0.93052569823959763</v>
          </cell>
          <cell r="BE2390">
            <v>1.0732738372850381</v>
          </cell>
          <cell r="CP2390">
            <v>23.958333333333332</v>
          </cell>
          <cell r="CV2390">
            <v>92.1</v>
          </cell>
          <cell r="DA2390">
            <v>0</v>
          </cell>
          <cell r="DD2390">
            <v>0.70747074420266975</v>
          </cell>
          <cell r="FJ2390">
            <v>42</v>
          </cell>
          <cell r="FK2390">
            <v>0.26300000000000001</v>
          </cell>
          <cell r="FL2390">
            <v>-0.86112307763106166</v>
          </cell>
          <cell r="FO2390">
            <v>1</v>
          </cell>
        </row>
        <row r="2391">
          <cell r="A2391">
            <v>607215</v>
          </cell>
          <cell r="C2391" t="str">
            <v>Skoglund, Eric</v>
          </cell>
          <cell r="Q2391" t="str">
            <v>S</v>
          </cell>
          <cell r="AJ2391">
            <v>5.763660462537838</v>
          </cell>
          <cell r="AR2391">
            <v>53.849924406358042</v>
          </cell>
          <cell r="AS2391">
            <v>0.61837711223001524</v>
          </cell>
          <cell r="AT2391">
            <v>0.85733951164830791</v>
          </cell>
          <cell r="BE2391">
            <v>1.2766085839051635</v>
          </cell>
          <cell r="CP2391">
            <v>23.708333333333332</v>
          </cell>
          <cell r="CV2391">
            <v>92.1</v>
          </cell>
          <cell r="DA2391">
            <v>0</v>
          </cell>
          <cell r="DD2391">
            <v>1.0084224348006059</v>
          </cell>
          <cell r="FJ2391">
            <v>134.62481101589509</v>
          </cell>
          <cell r="FK2391">
            <v>0.26300000000000001</v>
          </cell>
          <cell r="FL2391">
            <v>-0.1422189554762496</v>
          </cell>
          <cell r="FO2391">
            <v>0</v>
          </cell>
        </row>
        <row r="2392">
          <cell r="A2392">
            <v>607216</v>
          </cell>
          <cell r="C2392" t="str">
            <v>Krehbiel, Joey</v>
          </cell>
          <cell r="Q2392" t="str">
            <v>R</v>
          </cell>
          <cell r="AJ2392">
            <v>4.7330831362262442</v>
          </cell>
          <cell r="AR2392">
            <v>23.140651851851857</v>
          </cell>
          <cell r="AS2392">
            <v>0.45887608371247007</v>
          </cell>
          <cell r="AT2392">
            <v>0.77830480829537341</v>
          </cell>
          <cell r="BE2392">
            <v>1.1649050184183158</v>
          </cell>
          <cell r="CP2392">
            <v>23.541666666666668</v>
          </cell>
          <cell r="CV2392">
            <v>92.1</v>
          </cell>
          <cell r="DA2392">
            <v>0</v>
          </cell>
          <cell r="DD2392">
            <v>1.3059643478867369</v>
          </cell>
          <cell r="FJ2392">
            <v>57.851629629629635</v>
          </cell>
          <cell r="FK2392">
            <v>0.26300000000000001</v>
          </cell>
          <cell r="FL2392">
            <v>0.14136386432640072</v>
          </cell>
          <cell r="FO2392">
            <v>1</v>
          </cell>
        </row>
        <row r="2393">
          <cell r="A2393">
            <v>607217</v>
          </cell>
          <cell r="C2393" t="str">
            <v>Oliver, Chris</v>
          </cell>
          <cell r="Q2393" t="str">
            <v>S</v>
          </cell>
          <cell r="AJ2393">
            <v>9.4728123657037955</v>
          </cell>
          <cell r="AR2393">
            <v>44.400000000000006</v>
          </cell>
          <cell r="AS2393">
            <v>-0.21773679575152882</v>
          </cell>
          <cell r="AT2393">
            <v>0.81815573094832073</v>
          </cell>
          <cell r="BE2393">
            <v>1.0076846011399023</v>
          </cell>
          <cell r="CP2393">
            <v>22.958333333333332</v>
          </cell>
          <cell r="CV2393">
            <v>92.1</v>
          </cell>
          <cell r="DA2393">
            <v>0</v>
          </cell>
          <cell r="DD2393">
            <v>0.9312168655916675</v>
          </cell>
          <cell r="FJ2393">
            <v>111</v>
          </cell>
          <cell r="FK2393">
            <v>0.26300000000000001</v>
          </cell>
          <cell r="FL2393">
            <v>4.2361400077068151E-2</v>
          </cell>
          <cell r="FO2393">
            <v>0</v>
          </cell>
        </row>
        <row r="2394">
          <cell r="A2394">
            <v>607219</v>
          </cell>
          <cell r="C2394" t="str">
            <v>Romano, Sal</v>
          </cell>
          <cell r="Q2394" t="str">
            <v>S</v>
          </cell>
          <cell r="AJ2394">
            <v>5.6732591616386667</v>
          </cell>
          <cell r="AR2394">
            <v>56.809932439484079</v>
          </cell>
          <cell r="AS2394">
            <v>-0.73866505419989514</v>
          </cell>
          <cell r="AT2394">
            <v>0.54585229284051695</v>
          </cell>
          <cell r="BE2394">
            <v>1.5189062815467382</v>
          </cell>
          <cell r="CP2394">
            <v>22.708333333333332</v>
          </cell>
          <cell r="CV2394">
            <v>92.1</v>
          </cell>
          <cell r="DA2394">
            <v>0</v>
          </cell>
          <cell r="DD2394">
            <v>0.95914048807261754</v>
          </cell>
          <cell r="FJ2394">
            <v>142.02483109871019</v>
          </cell>
          <cell r="FK2394">
            <v>0.26300000000000001</v>
          </cell>
          <cell r="FL2394">
            <v>-0.31342420984418912</v>
          </cell>
          <cell r="FO2394">
            <v>0</v>
          </cell>
        </row>
        <row r="2395">
          <cell r="A2395">
            <v>607222</v>
          </cell>
          <cell r="C2395" t="str">
            <v>Chleborad, Tanner</v>
          </cell>
          <cell r="Q2395" t="str">
            <v>R</v>
          </cell>
          <cell r="AJ2395">
            <v>5.837773110307694</v>
          </cell>
          <cell r="AR2395">
            <v>16.8</v>
          </cell>
          <cell r="AS2395">
            <v>-8.5116457159122832E-2</v>
          </cell>
          <cell r="AT2395">
            <v>0.78485588684626095</v>
          </cell>
          <cell r="BE2395">
            <v>1.3920624638107961</v>
          </cell>
          <cell r="CP2395">
            <v>23.625</v>
          </cell>
          <cell r="CV2395">
            <v>92.1</v>
          </cell>
          <cell r="DA2395">
            <v>0</v>
          </cell>
          <cell r="DD2395">
            <v>0.74296947221377385</v>
          </cell>
          <cell r="FJ2395">
            <v>42</v>
          </cell>
          <cell r="FK2395">
            <v>0.26300000000000001</v>
          </cell>
          <cell r="FL2395">
            <v>0.10873874131715761</v>
          </cell>
          <cell r="FO2395">
            <v>1</v>
          </cell>
        </row>
        <row r="2396">
          <cell r="A2396">
            <v>607224</v>
          </cell>
          <cell r="C2396" t="str">
            <v>Thompson, Derek</v>
          </cell>
          <cell r="Q2396" t="str">
            <v>S</v>
          </cell>
          <cell r="AJ2396">
            <v>6.1910861249164277</v>
          </cell>
          <cell r="AR2396">
            <v>44.400000000000006</v>
          </cell>
          <cell r="AS2396">
            <v>-0.23778772087792246</v>
          </cell>
          <cell r="AT2396">
            <v>0.89917915555254668</v>
          </cell>
          <cell r="BE2396">
            <v>0.98554165727609544</v>
          </cell>
          <cell r="CP2396">
            <v>23.875</v>
          </cell>
          <cell r="CV2396">
            <v>92.1</v>
          </cell>
          <cell r="DA2396">
            <v>0</v>
          </cell>
          <cell r="DD2396">
            <v>1.0640543576566059</v>
          </cell>
          <cell r="FJ2396">
            <v>111</v>
          </cell>
          <cell r="FK2396">
            <v>0.26300000000000001</v>
          </cell>
          <cell r="FL2396">
            <v>0.56734972054592669</v>
          </cell>
          <cell r="FO2396">
            <v>0</v>
          </cell>
        </row>
        <row r="2397">
          <cell r="A2397">
            <v>607225</v>
          </cell>
          <cell r="C2397" t="str">
            <v>Foley, Jordan</v>
          </cell>
          <cell r="Q2397" t="str">
            <v>R</v>
          </cell>
          <cell r="AJ2397">
            <v>5.022171951462516</v>
          </cell>
          <cell r="AR2397">
            <v>22.205113404816444</v>
          </cell>
          <cell r="AS2397">
            <v>-4.4556149116687545E-3</v>
          </cell>
          <cell r="AT2397">
            <v>0.68055694166662573</v>
          </cell>
          <cell r="BE2397">
            <v>1.0967112614169283</v>
          </cell>
          <cell r="CP2397">
            <v>22.958333333333332</v>
          </cell>
          <cell r="CV2397">
            <v>92.1</v>
          </cell>
          <cell r="DA2397">
            <v>0</v>
          </cell>
          <cell r="DD2397">
            <v>1.3310078772107445</v>
          </cell>
          <cell r="FJ2397">
            <v>55.512783512041104</v>
          </cell>
          <cell r="FK2397">
            <v>0.26300000000000001</v>
          </cell>
          <cell r="FL2397">
            <v>0.23830371730306724</v>
          </cell>
          <cell r="FO2397">
            <v>0.79382500806438272</v>
          </cell>
        </row>
        <row r="2398">
          <cell r="A2398">
            <v>607226</v>
          </cell>
          <cell r="C2398" t="str">
            <v>Kamplain, Justin</v>
          </cell>
          <cell r="Q2398" t="str">
            <v>S</v>
          </cell>
          <cell r="AJ2398">
            <v>6.5077043802053707</v>
          </cell>
          <cell r="AR2398">
            <v>44.400000000000006</v>
          </cell>
          <cell r="AS2398">
            <v>-0.15947736718865674</v>
          </cell>
          <cell r="AT2398">
            <v>0.71018343483709145</v>
          </cell>
          <cell r="BE2398">
            <v>0.73760178092211426</v>
          </cell>
          <cell r="CP2398">
            <v>23.375</v>
          </cell>
          <cell r="CV2398">
            <v>92.1</v>
          </cell>
          <cell r="DA2398">
            <v>0</v>
          </cell>
          <cell r="DD2398">
            <v>1.0696285958569112</v>
          </cell>
          <cell r="FJ2398">
            <v>111</v>
          </cell>
          <cell r="FK2398">
            <v>0.26300000000000001</v>
          </cell>
          <cell r="FL2398">
            <v>0.11793394877673437</v>
          </cell>
          <cell r="FO2398">
            <v>0.2252946482977769</v>
          </cell>
        </row>
        <row r="2399">
          <cell r="A2399">
            <v>607229</v>
          </cell>
          <cell r="C2399" t="str">
            <v>Gsellman, Robert</v>
          </cell>
          <cell r="Q2399" t="str">
            <v>S</v>
          </cell>
          <cell r="AJ2399">
            <v>4.9775194954167317</v>
          </cell>
          <cell r="AR2399">
            <v>74.551219326492244</v>
          </cell>
          <cell r="AS2399">
            <v>0.22854945747091174</v>
          </cell>
          <cell r="AT2399">
            <v>0.78955830081471956</v>
          </cell>
          <cell r="BE2399">
            <v>1.5065039803804128</v>
          </cell>
          <cell r="CP2399">
            <v>22.958333333333332</v>
          </cell>
          <cell r="CV2399">
            <v>92.1</v>
          </cell>
          <cell r="DA2399">
            <v>0</v>
          </cell>
          <cell r="DD2399">
            <v>0.82823529297077303</v>
          </cell>
          <cell r="FJ2399">
            <v>129.14060302201636</v>
          </cell>
          <cell r="FK2399">
            <v>0.26300000000000001</v>
          </cell>
          <cell r="FL2399">
            <v>7.8786086777232089E-2</v>
          </cell>
          <cell r="FO2399">
            <v>0</v>
          </cell>
        </row>
        <row r="2400">
          <cell r="A2400">
            <v>607231</v>
          </cell>
          <cell r="C2400" t="str">
            <v>Gant, John</v>
          </cell>
          <cell r="Q2400" t="str">
            <v>S</v>
          </cell>
          <cell r="AJ2400">
            <v>4.9851981569850654</v>
          </cell>
          <cell r="AR2400">
            <v>71.291765178907951</v>
          </cell>
          <cell r="AS2400">
            <v>-6.2288640365375625E-2</v>
          </cell>
          <cell r="AT2400">
            <v>0.53464600399626017</v>
          </cell>
          <cell r="BE2400">
            <v>1.2968274766265735</v>
          </cell>
          <cell r="CP2400">
            <v>23.875</v>
          </cell>
          <cell r="CV2400">
            <v>91.333984481211317</v>
          </cell>
          <cell r="DA2400">
            <v>0.18383636363636363</v>
          </cell>
          <cell r="DD2400">
            <v>1.1048693787423758</v>
          </cell>
          <cell r="FJ2400">
            <v>125.22610679389994</v>
          </cell>
          <cell r="FK2400">
            <v>0.26300000000000001</v>
          </cell>
          <cell r="FL2400">
            <v>-0.152594167974404</v>
          </cell>
          <cell r="FO2400">
            <v>0</v>
          </cell>
        </row>
        <row r="2401">
          <cell r="A2401">
            <v>607237</v>
          </cell>
          <cell r="C2401" t="str">
            <v>Garrett, Amir</v>
          </cell>
          <cell r="Q2401" t="str">
            <v>S</v>
          </cell>
          <cell r="AJ2401">
            <v>5.1543107207284713</v>
          </cell>
          <cell r="AR2401">
            <v>58.626909724326495</v>
          </cell>
          <cell r="AS2401">
            <v>0.5872791618471076</v>
          </cell>
          <cell r="AT2401">
            <v>0.778904891874729</v>
          </cell>
          <cell r="BE2401">
            <v>1.4057004171756233</v>
          </cell>
          <cell r="CP2401">
            <v>24.125</v>
          </cell>
          <cell r="CV2401">
            <v>92.1</v>
          </cell>
          <cell r="DA2401">
            <v>0</v>
          </cell>
          <cell r="DD2401">
            <v>1.0726904685346985</v>
          </cell>
          <cell r="FJ2401">
            <v>146.56727431081623</v>
          </cell>
          <cell r="FK2401">
            <v>0.26300000000000001</v>
          </cell>
          <cell r="FL2401">
            <v>-0.2531497437767633</v>
          </cell>
          <cell r="FO2401">
            <v>0</v>
          </cell>
        </row>
        <row r="2402">
          <cell r="A2402">
            <v>607252</v>
          </cell>
          <cell r="C2402" t="str">
            <v>Mincey, Brad</v>
          </cell>
          <cell r="Q2402" t="str">
            <v>R</v>
          </cell>
          <cell r="AJ2402">
            <v>6.2804525605985848</v>
          </cell>
          <cell r="AR2402">
            <v>16.8</v>
          </cell>
          <cell r="AS2402">
            <v>-2.2260111009041439</v>
          </cell>
          <cell r="AT2402">
            <v>0.88853707282696059</v>
          </cell>
          <cell r="BE2402">
            <v>0.98811762605238174</v>
          </cell>
          <cell r="CP2402">
            <v>27.541666666666668</v>
          </cell>
          <cell r="CV2402">
            <v>92.1</v>
          </cell>
          <cell r="DA2402">
            <v>0</v>
          </cell>
          <cell r="DD2402">
            <v>0.86484218747702091</v>
          </cell>
          <cell r="FJ2402">
            <v>42</v>
          </cell>
          <cell r="FK2402">
            <v>0.26300000000000001</v>
          </cell>
          <cell r="FL2402">
            <v>-0.42274209253329437</v>
          </cell>
          <cell r="FO2402">
            <v>1</v>
          </cell>
        </row>
        <row r="2403">
          <cell r="A2403">
            <v>607259</v>
          </cell>
          <cell r="C2403" t="str">
            <v>Martinez, Nick</v>
          </cell>
          <cell r="Q2403" t="str">
            <v>S</v>
          </cell>
          <cell r="AJ2403">
            <v>4.9017731874219805</v>
          </cell>
          <cell r="AR2403">
            <v>96.855756563791402</v>
          </cell>
          <cell r="AS2403">
            <v>0.23511509920936011</v>
          </cell>
          <cell r="AT2403">
            <v>0.63018462299855249</v>
          </cell>
          <cell r="BE2403">
            <v>0.79680040546869479</v>
          </cell>
          <cell r="CP2403">
            <v>25.875</v>
          </cell>
          <cell r="CV2403">
            <v>90.630881485454793</v>
          </cell>
          <cell r="DA2403">
            <v>1.7676787878787876</v>
          </cell>
          <cell r="DD2403">
            <v>0.84924243563361568</v>
          </cell>
          <cell r="FJ2403">
            <v>149.98337181451001</v>
          </cell>
          <cell r="FK2403">
            <v>0.25960035042240492</v>
          </cell>
          <cell r="FL2403">
            <v>0.35378210651829939</v>
          </cell>
          <cell r="FO2403">
            <v>0</v>
          </cell>
        </row>
        <row r="2404">
          <cell r="A2404">
            <v>607260</v>
          </cell>
          <cell r="C2404" t="str">
            <v>Darrah, Jesse</v>
          </cell>
          <cell r="Q2404" t="str">
            <v>S</v>
          </cell>
          <cell r="AJ2404">
            <v>7.1100451393951598</v>
          </cell>
          <cell r="AR2404">
            <v>44.400000000000006</v>
          </cell>
          <cell r="AS2404">
            <v>-0.67256049479084712</v>
          </cell>
          <cell r="AT2404">
            <v>0.85477582169277322</v>
          </cell>
          <cell r="BE2404">
            <v>0.71877387449866625</v>
          </cell>
          <cell r="CP2404">
            <v>26.291666666666668</v>
          </cell>
          <cell r="CV2404">
            <v>92.1</v>
          </cell>
          <cell r="DA2404">
            <v>0</v>
          </cell>
          <cell r="DD2404">
            <v>0.91345342442599187</v>
          </cell>
          <cell r="FJ2404">
            <v>111</v>
          </cell>
          <cell r="FK2404">
            <v>0.26300000000000001</v>
          </cell>
          <cell r="FL2404">
            <v>0.41033884956619748</v>
          </cell>
          <cell r="FO2404">
            <v>0</v>
          </cell>
        </row>
        <row r="2405">
          <cell r="A2405">
            <v>607265</v>
          </cell>
          <cell r="C2405" t="str">
            <v>Ross, Greg</v>
          </cell>
          <cell r="Q2405" t="str">
            <v>S</v>
          </cell>
          <cell r="AJ2405">
            <v>5.8693486116653144</v>
          </cell>
          <cell r="AR2405">
            <v>48.690009831777459</v>
          </cell>
          <cell r="AS2405">
            <v>0.79050829969520608</v>
          </cell>
          <cell r="AT2405">
            <v>0.76972059481041633</v>
          </cell>
          <cell r="BE2405">
            <v>1.0794918060001937</v>
          </cell>
          <cell r="CP2405">
            <v>26.791666666666668</v>
          </cell>
          <cell r="CV2405">
            <v>92.1</v>
          </cell>
          <cell r="DA2405">
            <v>0</v>
          </cell>
          <cell r="DD2405">
            <v>0.83393293181870509</v>
          </cell>
          <cell r="FJ2405">
            <v>121.72502457944364</v>
          </cell>
          <cell r="FK2405">
            <v>0.26300000000000001</v>
          </cell>
          <cell r="FL2405">
            <v>0.38672201115456939</v>
          </cell>
          <cell r="FO2405">
            <v>0</v>
          </cell>
        </row>
        <row r="2406">
          <cell r="A2406">
            <v>607292</v>
          </cell>
          <cell r="C2406" t="str">
            <v>Powers, Brent</v>
          </cell>
          <cell r="Q2406" t="str">
            <v>S</v>
          </cell>
          <cell r="AJ2406">
            <v>8.0435699244053431</v>
          </cell>
          <cell r="AR2406">
            <v>44.400000000000006</v>
          </cell>
          <cell r="AS2406">
            <v>-0.18871440334760398</v>
          </cell>
          <cell r="AT2406">
            <v>0.83880258391352269</v>
          </cell>
          <cell r="BE2406">
            <v>0.89714936480305896</v>
          </cell>
          <cell r="CP2406">
            <v>27.125</v>
          </cell>
          <cell r="CV2406">
            <v>92.1</v>
          </cell>
          <cell r="DA2406">
            <v>0</v>
          </cell>
          <cell r="DD2406">
            <v>0.9917412296548519</v>
          </cell>
          <cell r="FJ2406">
            <v>111</v>
          </cell>
          <cell r="FK2406">
            <v>0.26300000000000001</v>
          </cell>
          <cell r="FL2406">
            <v>-9.9589034801914722E-2</v>
          </cell>
          <cell r="FO2406">
            <v>0</v>
          </cell>
        </row>
        <row r="2407">
          <cell r="A2407">
            <v>607293</v>
          </cell>
          <cell r="C2407" t="str">
            <v>Shelton, Matt</v>
          </cell>
          <cell r="Q2407" t="str">
            <v>S</v>
          </cell>
          <cell r="AJ2407">
            <v>7.7643845478103239</v>
          </cell>
          <cell r="AR2407">
            <v>44.400000000000006</v>
          </cell>
          <cell r="AS2407">
            <v>0.1370452197205507</v>
          </cell>
          <cell r="AT2407">
            <v>0.85892374789647408</v>
          </cell>
          <cell r="BE2407">
            <v>0.98792667456875838</v>
          </cell>
          <cell r="CP2407">
            <v>27.625</v>
          </cell>
          <cell r="CV2407">
            <v>92.1</v>
          </cell>
          <cell r="DA2407">
            <v>0</v>
          </cell>
          <cell r="DD2407">
            <v>1.1099779859030596</v>
          </cell>
          <cell r="FJ2407">
            <v>111</v>
          </cell>
          <cell r="FK2407">
            <v>0.26300000000000001</v>
          </cell>
          <cell r="FL2407">
            <v>6.0638767040310914E-3</v>
          </cell>
          <cell r="FO2407">
            <v>0</v>
          </cell>
        </row>
        <row r="2408">
          <cell r="A2408">
            <v>607294</v>
          </cell>
          <cell r="C2408" t="str">
            <v>Martin, Josh</v>
          </cell>
          <cell r="Q2408" t="str">
            <v>R</v>
          </cell>
          <cell r="AJ2408">
            <v>4.1992055349488568</v>
          </cell>
          <cell r="AR2408">
            <v>32.037494255439704</v>
          </cell>
          <cell r="AS2408">
            <v>9.4403279276018798E-2</v>
          </cell>
          <cell r="AT2408">
            <v>0.74604847541907227</v>
          </cell>
          <cell r="BE2408">
            <v>1.1273022901889387</v>
          </cell>
          <cell r="CP2408">
            <v>26.541666666666668</v>
          </cell>
          <cell r="CV2408">
            <v>92.1</v>
          </cell>
          <cell r="DA2408">
            <v>0</v>
          </cell>
          <cell r="DD2408">
            <v>1.0834589312504352</v>
          </cell>
          <cell r="FJ2408">
            <v>64.039456734037032</v>
          </cell>
          <cell r="FK2408">
            <v>0.26300000000000001</v>
          </cell>
          <cell r="FL2408">
            <v>-9.8741987321047373E-2</v>
          </cell>
          <cell r="FO2408">
            <v>1</v>
          </cell>
        </row>
        <row r="2409">
          <cell r="A2409">
            <v>607305</v>
          </cell>
          <cell r="C2409" t="str">
            <v>Benedict, Matt</v>
          </cell>
          <cell r="Q2409" t="str">
            <v>S</v>
          </cell>
          <cell r="AJ2409">
            <v>6.6895146270422776</v>
          </cell>
          <cell r="AR2409">
            <v>47.887201416087358</v>
          </cell>
          <cell r="AS2409">
            <v>-0.92262817884189485</v>
          </cell>
          <cell r="AT2409">
            <v>0.64138575266888997</v>
          </cell>
          <cell r="BE2409">
            <v>1.2377753580297022</v>
          </cell>
          <cell r="CP2409">
            <v>27.375</v>
          </cell>
          <cell r="CV2409">
            <v>92.1</v>
          </cell>
          <cell r="DA2409">
            <v>0</v>
          </cell>
          <cell r="DD2409">
            <v>0.78934966419195274</v>
          </cell>
          <cell r="FJ2409">
            <v>119.71800354021839</v>
          </cell>
          <cell r="FK2409">
            <v>0.26300000000000001</v>
          </cell>
          <cell r="FL2409">
            <v>-9.8691958715676043E-2</v>
          </cell>
          <cell r="FO2409">
            <v>0</v>
          </cell>
        </row>
        <row r="2410">
          <cell r="A2410">
            <v>607309</v>
          </cell>
          <cell r="C2410" t="str">
            <v>Klein, Phil</v>
          </cell>
          <cell r="Q2410" t="str">
            <v>S</v>
          </cell>
          <cell r="AJ2410">
            <v>4.7720144499045913</v>
          </cell>
          <cell r="AR2410">
            <v>90.162485103966048</v>
          </cell>
          <cell r="AS2410">
            <v>0.32233549865997019</v>
          </cell>
          <cell r="AT2410">
            <v>0.66734159264348081</v>
          </cell>
          <cell r="BE2410">
            <v>1.2097609450649223</v>
          </cell>
          <cell r="CP2410">
            <v>27.208333333333332</v>
          </cell>
          <cell r="CV2410">
            <v>90.7605240719911</v>
          </cell>
          <cell r="DA2410">
            <v>0.30303030303030304</v>
          </cell>
          <cell r="DD2410">
            <v>1.2360742439958889</v>
          </cell>
          <cell r="FJ2410">
            <v>113.54516280557209</v>
          </cell>
          <cell r="FK2410">
            <v>0.26300000000000001</v>
          </cell>
          <cell r="FL2410">
            <v>0.2451398162152314</v>
          </cell>
          <cell r="FO2410">
            <v>0.30272562408019354</v>
          </cell>
        </row>
        <row r="2411">
          <cell r="A2411">
            <v>607312</v>
          </cell>
          <cell r="C2411" t="str">
            <v>Peters, Tanner</v>
          </cell>
          <cell r="Q2411" t="str">
            <v>S</v>
          </cell>
          <cell r="AJ2411">
            <v>6.9648053521474731</v>
          </cell>
          <cell r="AR2411">
            <v>44.400000000000006</v>
          </cell>
          <cell r="AS2411">
            <v>-0.4094443192241185</v>
          </cell>
          <cell r="AT2411">
            <v>0.88381657726191976</v>
          </cell>
          <cell r="BE2411">
            <v>0.87385287129216127</v>
          </cell>
          <cell r="CP2411">
            <v>25.875</v>
          </cell>
          <cell r="CV2411">
            <v>92.1</v>
          </cell>
          <cell r="DA2411">
            <v>0</v>
          </cell>
          <cell r="DD2411">
            <v>1.0097824701691878</v>
          </cell>
          <cell r="FJ2411">
            <v>111</v>
          </cell>
          <cell r="FK2411">
            <v>0.26300000000000001</v>
          </cell>
          <cell r="FL2411">
            <v>5.5241934757021466E-2</v>
          </cell>
          <cell r="FO2411">
            <v>0</v>
          </cell>
        </row>
        <row r="2412">
          <cell r="A2412">
            <v>607316</v>
          </cell>
          <cell r="C2412" t="str">
            <v>Perez, Tyson</v>
          </cell>
          <cell r="Q2412" t="str">
            <v>R</v>
          </cell>
          <cell r="AJ2412">
            <v>4.9168786041928527</v>
          </cell>
          <cell r="AR2412">
            <v>17.410430939720001</v>
          </cell>
          <cell r="AS2412">
            <v>0.80732301058273503</v>
          </cell>
          <cell r="AT2412">
            <v>0.84240074377401541</v>
          </cell>
          <cell r="BE2412">
            <v>1.0705797499000445</v>
          </cell>
          <cell r="CP2412">
            <v>26.541666666666668</v>
          </cell>
          <cell r="CV2412">
            <v>92.1</v>
          </cell>
          <cell r="DA2412">
            <v>0</v>
          </cell>
          <cell r="DD2412">
            <v>0.87614704097682961</v>
          </cell>
          <cell r="FJ2412">
            <v>43.526077349300003</v>
          </cell>
          <cell r="FK2412">
            <v>0.26300000000000001</v>
          </cell>
          <cell r="FL2412">
            <v>0.24790338509180951</v>
          </cell>
          <cell r="FO2412">
            <v>1</v>
          </cell>
        </row>
        <row r="2413">
          <cell r="A2413">
            <v>607320</v>
          </cell>
          <cell r="C2413" t="str">
            <v>Merritt, Ryan</v>
          </cell>
          <cell r="Q2413" t="str">
            <v>S</v>
          </cell>
          <cell r="AJ2413">
            <v>5.0619118167503032</v>
          </cell>
          <cell r="AR2413">
            <v>77.100367780368984</v>
          </cell>
          <cell r="AS2413">
            <v>0.37810848144382192</v>
          </cell>
          <cell r="AT2413">
            <v>0.41835977945183744</v>
          </cell>
          <cell r="BE2413">
            <v>1.0301122840270205</v>
          </cell>
          <cell r="CP2413">
            <v>24.375</v>
          </cell>
          <cell r="CV2413">
            <v>88.095541201614836</v>
          </cell>
          <cell r="DA2413">
            <v>3.2321212121212126E-2</v>
          </cell>
          <cell r="DD2413">
            <v>0.828907395502961</v>
          </cell>
          <cell r="FJ2413">
            <v>157.34340469814759</v>
          </cell>
          <cell r="FK2413">
            <v>0.26300000000000001</v>
          </cell>
          <cell r="FL2413">
            <v>-0.13951460664622045</v>
          </cell>
          <cell r="FO2413">
            <v>0</v>
          </cell>
        </row>
        <row r="2414">
          <cell r="A2414">
            <v>607328</v>
          </cell>
          <cell r="C2414" t="str">
            <v>Geyer, Cody</v>
          </cell>
          <cell r="Q2414" t="str">
            <v>R</v>
          </cell>
          <cell r="AJ2414">
            <v>7.0165133298108282</v>
          </cell>
          <cell r="AR2414">
            <v>17.624102000586667</v>
          </cell>
          <cell r="AS2414">
            <v>1.098038647380349</v>
          </cell>
          <cell r="AT2414">
            <v>0.87037922991621419</v>
          </cell>
          <cell r="BE2414">
            <v>1.1568041281051782</v>
          </cell>
          <cell r="CP2414">
            <v>24.125</v>
          </cell>
          <cell r="CV2414">
            <v>92.1</v>
          </cell>
          <cell r="DA2414">
            <v>0</v>
          </cell>
          <cell r="DD2414">
            <v>1.0380292573137966</v>
          </cell>
          <cell r="FJ2414">
            <v>44.060255001466665</v>
          </cell>
          <cell r="FK2414">
            <v>0.26300000000000001</v>
          </cell>
          <cell r="FL2414">
            <v>-0.30355770397888271</v>
          </cell>
          <cell r="FO2414">
            <v>1</v>
          </cell>
        </row>
        <row r="2415">
          <cell r="A2415">
            <v>607329</v>
          </cell>
          <cell r="C2415" t="str">
            <v>Cornelius, Jonathan</v>
          </cell>
          <cell r="Q2415" t="str">
            <v>S</v>
          </cell>
          <cell r="AJ2415">
            <v>6.1217846137760281</v>
          </cell>
          <cell r="AR2415">
            <v>46.824092881142754</v>
          </cell>
          <cell r="AS2415">
            <v>2.949422961691019E-2</v>
          </cell>
          <cell r="AT2415">
            <v>0.87118989913241629</v>
          </cell>
          <cell r="BE2415">
            <v>0.81768657647013832</v>
          </cell>
          <cell r="CP2415">
            <v>28.125</v>
          </cell>
          <cell r="CV2415">
            <v>92.1</v>
          </cell>
          <cell r="DA2415">
            <v>0</v>
          </cell>
          <cell r="DD2415">
            <v>0.88750608867709346</v>
          </cell>
          <cell r="FJ2415">
            <v>117.06023220285688</v>
          </cell>
          <cell r="FK2415">
            <v>0.26300000000000001</v>
          </cell>
          <cell r="FL2415">
            <v>-0.1076239872698159</v>
          </cell>
          <cell r="FO2415">
            <v>0</v>
          </cell>
        </row>
        <row r="2416">
          <cell r="A2416">
            <v>607331</v>
          </cell>
          <cell r="C2416" t="str">
            <v>Remer, Jordan</v>
          </cell>
          <cell r="Q2416" t="str">
            <v>R</v>
          </cell>
          <cell r="AJ2416">
            <v>7.2500705818693927</v>
          </cell>
          <cell r="AR2416">
            <v>16.8</v>
          </cell>
          <cell r="AS2416">
            <v>0.26463154104382003</v>
          </cell>
          <cell r="AT2416">
            <v>0.97133551125127715</v>
          </cell>
          <cell r="BE2416">
            <v>1.0126037786140658</v>
          </cell>
          <cell r="CP2416">
            <v>26.291666666666668</v>
          </cell>
          <cell r="CV2416">
            <v>92.1</v>
          </cell>
          <cell r="DA2416">
            <v>0</v>
          </cell>
          <cell r="DD2416">
            <v>1.363809752839638</v>
          </cell>
          <cell r="FJ2416">
            <v>42</v>
          </cell>
          <cell r="FK2416">
            <v>0.26300000000000001</v>
          </cell>
          <cell r="FL2416">
            <v>-0.73391929736919614</v>
          </cell>
          <cell r="FO2416">
            <v>1</v>
          </cell>
        </row>
        <row r="2417">
          <cell r="A2417">
            <v>607335</v>
          </cell>
          <cell r="C2417" t="str">
            <v>Moran, Jimmy</v>
          </cell>
          <cell r="Q2417" t="str">
            <v>R</v>
          </cell>
          <cell r="AJ2417">
            <v>6.0116979536984463</v>
          </cell>
          <cell r="AR2417">
            <v>19.112971938010997</v>
          </cell>
          <cell r="AS2417">
            <v>-0.40363995843625605</v>
          </cell>
          <cell r="AT2417">
            <v>0.57695574143891082</v>
          </cell>
          <cell r="BE2417">
            <v>0.8037032788317342</v>
          </cell>
          <cell r="CP2417">
            <v>26.041666666666668</v>
          </cell>
          <cell r="CV2417">
            <v>92.1</v>
          </cell>
          <cell r="DA2417">
            <v>0</v>
          </cell>
          <cell r="DD2417">
            <v>1.1378577435495949</v>
          </cell>
          <cell r="FJ2417">
            <v>47.782429845027494</v>
          </cell>
          <cell r="FK2417">
            <v>0.26300000000000001</v>
          </cell>
          <cell r="FL2417">
            <v>0.34574724032916399</v>
          </cell>
          <cell r="FO2417">
            <v>1</v>
          </cell>
        </row>
        <row r="2418">
          <cell r="A2418">
            <v>607343</v>
          </cell>
          <cell r="C2418" t="str">
            <v>Flemer, Matt</v>
          </cell>
          <cell r="Q2418" t="str">
            <v>S</v>
          </cell>
          <cell r="AJ2418">
            <v>6.1998380635554859</v>
          </cell>
          <cell r="AR2418">
            <v>56.459548076048478</v>
          </cell>
          <cell r="AS2418">
            <v>0.62713955579087832</v>
          </cell>
          <cell r="AT2418">
            <v>0.75280338917546152</v>
          </cell>
          <cell r="BE2418">
            <v>0.46420272613329044</v>
          </cell>
          <cell r="CP2418">
            <v>25.625</v>
          </cell>
          <cell r="CV2418">
            <v>92.1</v>
          </cell>
          <cell r="DA2418">
            <v>0</v>
          </cell>
          <cell r="DD2418">
            <v>0.849578766822772</v>
          </cell>
          <cell r="FJ2418">
            <v>141.14887019012119</v>
          </cell>
          <cell r="FK2418">
            <v>0.26300000000000001</v>
          </cell>
          <cell r="FL2418">
            <v>0.12954343762722878</v>
          </cell>
          <cell r="FO2418">
            <v>0</v>
          </cell>
        </row>
        <row r="2419">
          <cell r="A2419">
            <v>607348</v>
          </cell>
          <cell r="C2419" t="str">
            <v>Shibuya, Tim</v>
          </cell>
          <cell r="Q2419" t="str">
            <v>S</v>
          </cell>
          <cell r="AJ2419">
            <v>6.4467146405689739</v>
          </cell>
          <cell r="AR2419">
            <v>48.710321708631568</v>
          </cell>
          <cell r="AS2419">
            <v>0.29112281748105423</v>
          </cell>
          <cell r="AT2419">
            <v>0.79139075760982902</v>
          </cell>
          <cell r="BE2419">
            <v>1.1137922719527369</v>
          </cell>
          <cell r="CP2419">
            <v>26.791666666666668</v>
          </cell>
          <cell r="CV2419">
            <v>92.1</v>
          </cell>
          <cell r="DA2419">
            <v>0</v>
          </cell>
          <cell r="DD2419">
            <v>0.74398256652308525</v>
          </cell>
          <cell r="FJ2419">
            <v>121.77580427157891</v>
          </cell>
          <cell r="FK2419">
            <v>0.26300000000000001</v>
          </cell>
          <cell r="FL2419">
            <v>-1.7073711233452624E-2</v>
          </cell>
          <cell r="FO2419">
            <v>3.1182879158467181E-2</v>
          </cell>
        </row>
        <row r="2420">
          <cell r="A2420">
            <v>607352</v>
          </cell>
          <cell r="C2420" t="str">
            <v>Biagini, Joe</v>
          </cell>
          <cell r="Q2420" t="str">
            <v>R</v>
          </cell>
          <cell r="AJ2420">
            <v>4.133080618542702</v>
          </cell>
          <cell r="AR2420">
            <v>31.397740786853166</v>
          </cell>
          <cell r="AS2420">
            <v>0.52897286055313908</v>
          </cell>
          <cell r="AT2420">
            <v>0.78728652819139455</v>
          </cell>
          <cell r="BE2420">
            <v>1.3310679752542256</v>
          </cell>
          <cell r="CP2420">
            <v>26.125</v>
          </cell>
          <cell r="CV2420">
            <v>92.995541201614827</v>
          </cell>
          <cell r="DA2420">
            <v>0.87878585858585856</v>
          </cell>
          <cell r="DD2420">
            <v>0.92583241701221763</v>
          </cell>
          <cell r="FJ2420">
            <v>53.356449890095689</v>
          </cell>
          <cell r="FK2420">
            <v>0.26300000000000001</v>
          </cell>
          <cell r="FL2420">
            <v>0.11382334383823459</v>
          </cell>
          <cell r="FO2420">
            <v>0.61878994734093618</v>
          </cell>
        </row>
        <row r="2421">
          <cell r="A2421">
            <v>607353</v>
          </cell>
          <cell r="C2421" t="str">
            <v>Jensen, Michael</v>
          </cell>
          <cell r="Q2421" t="str">
            <v>R</v>
          </cell>
          <cell r="AJ2421">
            <v>6.0090653520141482</v>
          </cell>
          <cell r="AR2421">
            <v>16.8</v>
          </cell>
          <cell r="AS2421">
            <v>-0.79585664565604808</v>
          </cell>
          <cell r="AT2421">
            <v>0.69389772724383914</v>
          </cell>
          <cell r="BE2421">
            <v>1.0377117633986257</v>
          </cell>
          <cell r="CP2421">
            <v>25.541666666666668</v>
          </cell>
          <cell r="CV2421">
            <v>92.1</v>
          </cell>
          <cell r="DA2421">
            <v>0</v>
          </cell>
          <cell r="DD2421">
            <v>1.0223724771703233</v>
          </cell>
          <cell r="FJ2421">
            <v>42</v>
          </cell>
          <cell r="FK2421">
            <v>0.26300000000000001</v>
          </cell>
          <cell r="FL2421">
            <v>0.68672788746692648</v>
          </cell>
          <cell r="FO2421">
            <v>1</v>
          </cell>
        </row>
        <row r="2422">
          <cell r="A2422">
            <v>607359</v>
          </cell>
          <cell r="C2422" t="str">
            <v>Patton, Spencer</v>
          </cell>
          <cell r="Q2422" t="str">
            <v>R</v>
          </cell>
          <cell r="AJ2422">
            <v>3.9960040286800269</v>
          </cell>
          <cell r="AR2422">
            <v>41.619207000816139</v>
          </cell>
          <cell r="AS2422">
            <v>0.11149230471712698</v>
          </cell>
          <cell r="AT2422">
            <v>0.65764247378882856</v>
          </cell>
          <cell r="BE2422">
            <v>0.82385680855351806</v>
          </cell>
          <cell r="CP2422">
            <v>28.375</v>
          </cell>
          <cell r="CV2422">
            <v>90.804981263517305</v>
          </cell>
          <cell r="DA2422">
            <v>0.83030505050505066</v>
          </cell>
          <cell r="DD2422">
            <v>1.4355052022095838</v>
          </cell>
          <cell r="FJ2422">
            <v>53.941222012222219</v>
          </cell>
          <cell r="FK2422">
            <v>0.26300000000000001</v>
          </cell>
          <cell r="FL2422">
            <v>-0.19808442783499702</v>
          </cell>
          <cell r="FO2422">
            <v>1</v>
          </cell>
        </row>
        <row r="2423">
          <cell r="A2423">
            <v>607360</v>
          </cell>
          <cell r="C2423" t="str">
            <v>Daniel, Trent</v>
          </cell>
          <cell r="Q2423" t="str">
            <v>R</v>
          </cell>
          <cell r="AJ2423">
            <v>6.0295022466736796</v>
          </cell>
          <cell r="AR2423">
            <v>18.257524348653334</v>
          </cell>
          <cell r="AS2423">
            <v>-8.8480415311157658E-4</v>
          </cell>
          <cell r="AT2423">
            <v>0.69043910368303174</v>
          </cell>
          <cell r="BE2423">
            <v>1.0220060332275225</v>
          </cell>
          <cell r="CP2423">
            <v>25.958333333333332</v>
          </cell>
          <cell r="CV2423">
            <v>92.1</v>
          </cell>
          <cell r="DA2423">
            <v>0</v>
          </cell>
          <cell r="DD2423">
            <v>0.91104686422768022</v>
          </cell>
          <cell r="FJ2423">
            <v>45.643810871633335</v>
          </cell>
          <cell r="FK2423">
            <v>0.26300000000000001</v>
          </cell>
          <cell r="FL2423">
            <v>0.59951574032244892</v>
          </cell>
          <cell r="FO2423">
            <v>1</v>
          </cell>
        </row>
        <row r="2424">
          <cell r="A2424">
            <v>607363</v>
          </cell>
          <cell r="C2424" t="str">
            <v>Johnson, Patrick</v>
          </cell>
          <cell r="Q2424" t="str">
            <v>S</v>
          </cell>
          <cell r="AJ2424">
            <v>5.3534919150207756</v>
          </cell>
          <cell r="AR2424">
            <v>45.866666600000002</v>
          </cell>
          <cell r="AS2424">
            <v>-0.85015823545478653</v>
          </cell>
          <cell r="AT2424">
            <v>0.80587398830510359</v>
          </cell>
          <cell r="BE2424">
            <v>0.40448627762317357</v>
          </cell>
          <cell r="CP2424">
            <v>27.875</v>
          </cell>
          <cell r="CV2424">
            <v>92.1</v>
          </cell>
          <cell r="DA2424">
            <v>0</v>
          </cell>
          <cell r="DD2424">
            <v>0.93692233981820217</v>
          </cell>
          <cell r="FJ2424">
            <v>114.66666649999999</v>
          </cell>
          <cell r="FK2424">
            <v>0.26300000000000001</v>
          </cell>
          <cell r="FL2424">
            <v>-4.6266233475790605E-2</v>
          </cell>
          <cell r="FO2424">
            <v>0</v>
          </cell>
        </row>
        <row r="2425">
          <cell r="A2425">
            <v>607373</v>
          </cell>
          <cell r="C2425" t="str">
            <v>Donatello, Sean</v>
          </cell>
          <cell r="Q2425" t="str">
            <v>R</v>
          </cell>
          <cell r="AJ2425">
            <v>5.4313762715098646</v>
          </cell>
          <cell r="AR2425">
            <v>19.638314496832447</v>
          </cell>
          <cell r="AS2425">
            <v>-4.3328212098297632E-2</v>
          </cell>
          <cell r="AT2425">
            <v>0.6206667090208986</v>
          </cell>
          <cell r="BE2425">
            <v>0.97276600750102171</v>
          </cell>
          <cell r="CP2425">
            <v>25.875</v>
          </cell>
          <cell r="CV2425">
            <v>92.1</v>
          </cell>
          <cell r="DA2425">
            <v>0</v>
          </cell>
          <cell r="DD2425">
            <v>0.82391815316823647</v>
          </cell>
          <cell r="FJ2425">
            <v>49.095786242081111</v>
          </cell>
          <cell r="FK2425">
            <v>0.26300000000000001</v>
          </cell>
          <cell r="FL2425">
            <v>0.10857293104603143</v>
          </cell>
          <cell r="FO2425">
            <v>1</v>
          </cell>
        </row>
        <row r="2426">
          <cell r="A2426">
            <v>607374</v>
          </cell>
          <cell r="C2426" t="str">
            <v>Tropeano, Nick</v>
          </cell>
          <cell r="Q2426" t="str">
            <v>S</v>
          </cell>
          <cell r="AJ2426">
            <v>4.3318312478053596</v>
          </cell>
          <cell r="AR2426">
            <v>117.99114025921601</v>
          </cell>
          <cell r="AS2426">
            <v>-8.7420224712428801E-2</v>
          </cell>
          <cell r="AT2426">
            <v>0.49298006836176994</v>
          </cell>
          <cell r="BE2426">
            <v>0.90622084536918157</v>
          </cell>
          <cell r="CP2426">
            <v>25.875</v>
          </cell>
          <cell r="CV2426">
            <v>90.805404614732026</v>
          </cell>
          <cell r="DA2426">
            <v>0.77373939393939395</v>
          </cell>
          <cell r="DD2426">
            <v>1.1390432035519766</v>
          </cell>
          <cell r="FJ2426">
            <v>117.99114025921601</v>
          </cell>
          <cell r="FK2426">
            <v>0.262755862422896</v>
          </cell>
          <cell r="FL2426">
            <v>0.23549167348410407</v>
          </cell>
          <cell r="FO2426">
            <v>0</v>
          </cell>
        </row>
        <row r="2427">
          <cell r="A2427">
            <v>607375</v>
          </cell>
          <cell r="C2427" t="str">
            <v>De Jesus, Luis</v>
          </cell>
          <cell r="Q2427" t="str">
            <v>S</v>
          </cell>
          <cell r="AJ2427">
            <v>7.4206654000335766</v>
          </cell>
          <cell r="AR2427">
            <v>44.400000000000006</v>
          </cell>
          <cell r="AS2427">
            <v>-0.9807281816416733</v>
          </cell>
          <cell r="AT2427">
            <v>0.86393283563555801</v>
          </cell>
          <cell r="BE2427">
            <v>1.0550333266652232</v>
          </cell>
          <cell r="CP2427">
            <v>24.541666666666668</v>
          </cell>
          <cell r="CV2427">
            <v>92.1</v>
          </cell>
          <cell r="DA2427">
            <v>0</v>
          </cell>
          <cell r="DD2427">
            <v>0.93859620632427498</v>
          </cell>
          <cell r="FJ2427">
            <v>111</v>
          </cell>
          <cell r="FK2427">
            <v>0.26300000000000001</v>
          </cell>
          <cell r="FL2427">
            <v>-0.12723906861904219</v>
          </cell>
          <cell r="FO2427">
            <v>0.16555609956166639</v>
          </cell>
        </row>
        <row r="2428">
          <cell r="A2428">
            <v>607379</v>
          </cell>
          <cell r="C2428" t="str">
            <v>Wooten, Eric</v>
          </cell>
          <cell r="Q2428" t="str">
            <v>S</v>
          </cell>
          <cell r="AJ2428">
            <v>6.3534835464436537</v>
          </cell>
          <cell r="AR2428">
            <v>46.561386700170864</v>
          </cell>
          <cell r="AS2428">
            <v>-0.27326116614376927</v>
          </cell>
          <cell r="AT2428">
            <v>0.683836500574033</v>
          </cell>
          <cell r="BE2428">
            <v>1.1647017903411629</v>
          </cell>
          <cell r="CP2428">
            <v>26.291666666666668</v>
          </cell>
          <cell r="CV2428">
            <v>92.1</v>
          </cell>
          <cell r="DA2428">
            <v>0</v>
          </cell>
          <cell r="DD2428">
            <v>0.99334378334740658</v>
          </cell>
          <cell r="FJ2428">
            <v>116.40346675042716</v>
          </cell>
          <cell r="FK2428">
            <v>0.26300000000000001</v>
          </cell>
          <cell r="FL2428">
            <v>0.21429180079510443</v>
          </cell>
          <cell r="FO2428">
            <v>0</v>
          </cell>
        </row>
        <row r="2429">
          <cell r="A2429">
            <v>607391</v>
          </cell>
          <cell r="C2429" t="str">
            <v>Mazza, Chris</v>
          </cell>
          <cell r="Q2429" t="str">
            <v>S</v>
          </cell>
          <cell r="AJ2429">
            <v>6.1235557813822723</v>
          </cell>
          <cell r="AR2429">
            <v>45.141583405883694</v>
          </cell>
          <cell r="AS2429">
            <v>-0.29865181512394495</v>
          </cell>
          <cell r="AT2429">
            <v>0.67128769016381074</v>
          </cell>
          <cell r="BE2429">
            <v>1.2089376889402259</v>
          </cell>
          <cell r="CP2429">
            <v>26.708333333333332</v>
          </cell>
          <cell r="CV2429">
            <v>92.1</v>
          </cell>
          <cell r="DA2429">
            <v>0</v>
          </cell>
          <cell r="DD2429">
            <v>0.82293700848511353</v>
          </cell>
          <cell r="FJ2429">
            <v>112.85395851470923</v>
          </cell>
          <cell r="FK2429">
            <v>0.26300000000000001</v>
          </cell>
          <cell r="FL2429">
            <v>0.18202264084345279</v>
          </cell>
          <cell r="FO2429">
            <v>0.20134138534270352</v>
          </cell>
        </row>
        <row r="2430">
          <cell r="A2430">
            <v>607397</v>
          </cell>
          <cell r="C2430" t="str">
            <v>Cose, Jake</v>
          </cell>
          <cell r="Q2430" t="str">
            <v>S</v>
          </cell>
          <cell r="AJ2430">
            <v>7.1580745525504863</v>
          </cell>
          <cell r="AR2430">
            <v>44.400000000000006</v>
          </cell>
          <cell r="AS2430">
            <v>1.1441290464600975</v>
          </cell>
          <cell r="AT2430">
            <v>0.90680637793446972</v>
          </cell>
          <cell r="BE2430">
            <v>1.256924370546789</v>
          </cell>
          <cell r="CP2430">
            <v>25.875</v>
          </cell>
          <cell r="CV2430">
            <v>92.1</v>
          </cell>
          <cell r="DA2430">
            <v>0</v>
          </cell>
          <cell r="DD2430">
            <v>1.0873314868486164</v>
          </cell>
          <cell r="FJ2430">
            <v>111</v>
          </cell>
          <cell r="FK2430">
            <v>0.26300000000000001</v>
          </cell>
          <cell r="FL2430">
            <v>0.10377561323356735</v>
          </cell>
          <cell r="FO2430">
            <v>0.25215281175563087</v>
          </cell>
        </row>
        <row r="2431">
          <cell r="A2431">
            <v>607405</v>
          </cell>
          <cell r="C2431" t="str">
            <v>Cornely, John</v>
          </cell>
          <cell r="Q2431" t="str">
            <v>R</v>
          </cell>
          <cell r="AJ2431">
            <v>5.2804791633217008</v>
          </cell>
          <cell r="AR2431">
            <v>20.792239848799998</v>
          </cell>
          <cell r="AS2431">
            <v>0.13691786822091861</v>
          </cell>
          <cell r="AT2431">
            <v>0.44054792337369353</v>
          </cell>
          <cell r="BE2431">
            <v>0.64133101984909879</v>
          </cell>
          <cell r="CP2431">
            <v>27.125</v>
          </cell>
          <cell r="CV2431">
            <v>87.912244545932509</v>
          </cell>
          <cell r="DA2431">
            <v>1.8181818181818181E-2</v>
          </cell>
          <cell r="DD2431">
            <v>1.275549706968373</v>
          </cell>
          <cell r="FJ2431">
            <v>51.980599621999993</v>
          </cell>
          <cell r="FK2431">
            <v>0.26300000000000001</v>
          </cell>
          <cell r="FL2431">
            <v>-0.20583517704222426</v>
          </cell>
          <cell r="FO2431">
            <v>1</v>
          </cell>
        </row>
        <row r="2432">
          <cell r="A2432">
            <v>607411</v>
          </cell>
          <cell r="C2432" t="str">
            <v>Cargill, Collin</v>
          </cell>
          <cell r="Q2432" t="str">
            <v>R</v>
          </cell>
          <cell r="AJ2432">
            <v>5.5897326132042862</v>
          </cell>
          <cell r="AR2432">
            <v>16.915401414281487</v>
          </cell>
          <cell r="AS2432">
            <v>0.94571089529110164</v>
          </cell>
          <cell r="AT2432">
            <v>0.90872045832309412</v>
          </cell>
          <cell r="BE2432">
            <v>1.2943782413141072</v>
          </cell>
          <cell r="CP2432">
            <v>28.708333333333332</v>
          </cell>
          <cell r="CV2432">
            <v>92.1</v>
          </cell>
          <cell r="DA2432">
            <v>0</v>
          </cell>
          <cell r="DD2432">
            <v>0.72735692454716161</v>
          </cell>
          <cell r="FJ2432">
            <v>42.288503535703711</v>
          </cell>
          <cell r="FK2432">
            <v>0.26300000000000001</v>
          </cell>
          <cell r="FL2432">
            <v>-0.9755079221759545</v>
          </cell>
          <cell r="FO2432">
            <v>1</v>
          </cell>
        </row>
        <row r="2433">
          <cell r="A2433">
            <v>607412</v>
          </cell>
          <cell r="C2433" t="str">
            <v>Crouse, Matt</v>
          </cell>
          <cell r="Q2433" t="str">
            <v>S</v>
          </cell>
          <cell r="AJ2433">
            <v>6.4188711794726911</v>
          </cell>
          <cell r="AR2433">
            <v>58.554726318513694</v>
          </cell>
          <cell r="AS2433">
            <v>1.0075705164616677</v>
          </cell>
          <cell r="AT2433">
            <v>0.82126213011467786</v>
          </cell>
          <cell r="BE2433">
            <v>0.83565947404629159</v>
          </cell>
          <cell r="CP2433">
            <v>25.958333333333332</v>
          </cell>
          <cell r="CV2433">
            <v>92.1</v>
          </cell>
          <cell r="DA2433">
            <v>0</v>
          </cell>
          <cell r="DD2433">
            <v>0.91355610980866664</v>
          </cell>
          <cell r="FJ2433">
            <v>146.38681579628422</v>
          </cell>
          <cell r="FK2433">
            <v>0.26300000000000001</v>
          </cell>
          <cell r="FL2433">
            <v>0.23553619341878454</v>
          </cell>
          <cell r="FO2433">
            <v>0</v>
          </cell>
        </row>
        <row r="2434">
          <cell r="A2434">
            <v>607414</v>
          </cell>
          <cell r="C2434" t="str">
            <v>Johnson, Jeff</v>
          </cell>
          <cell r="Q2434" t="str">
            <v>R</v>
          </cell>
          <cell r="AJ2434">
            <v>4.2090987652796539</v>
          </cell>
          <cell r="AR2434">
            <v>26.71092302308984</v>
          </cell>
          <cell r="AS2434">
            <v>0.73759690172079106</v>
          </cell>
          <cell r="AT2434">
            <v>0.84407938603223898</v>
          </cell>
          <cell r="BE2434">
            <v>0.95532060755217729</v>
          </cell>
          <cell r="CP2434">
            <v>26.375</v>
          </cell>
          <cell r="CV2434">
            <v>92.1</v>
          </cell>
          <cell r="DA2434">
            <v>0</v>
          </cell>
          <cell r="DD2434">
            <v>1.1417116210644382</v>
          </cell>
          <cell r="FJ2434">
            <v>54.837308165888828</v>
          </cell>
          <cell r="FK2434">
            <v>0.26300000000000001</v>
          </cell>
          <cell r="FL2434">
            <v>0.17366883776610087</v>
          </cell>
          <cell r="FO2434">
            <v>1</v>
          </cell>
        </row>
        <row r="2435">
          <cell r="A2435">
            <v>607415</v>
          </cell>
          <cell r="C2435" t="str">
            <v>Reed, Frankie</v>
          </cell>
          <cell r="Q2435" t="str">
            <v>R</v>
          </cell>
          <cell r="AJ2435">
            <v>6.4580527596809931</v>
          </cell>
          <cell r="AR2435">
            <v>19.117570235970373</v>
          </cell>
          <cell r="AS2435">
            <v>0.59419288059658193</v>
          </cell>
          <cell r="AT2435">
            <v>0.86417105404911843</v>
          </cell>
          <cell r="BE2435">
            <v>0.88731231070640859</v>
          </cell>
          <cell r="CP2435">
            <v>28.375</v>
          </cell>
          <cell r="CV2435">
            <v>92.1</v>
          </cell>
          <cell r="DA2435">
            <v>0</v>
          </cell>
          <cell r="DD2435">
            <v>1.0212949503585984</v>
          </cell>
          <cell r="FJ2435">
            <v>47.793925589925934</v>
          </cell>
          <cell r="FK2435">
            <v>0.26300000000000001</v>
          </cell>
          <cell r="FL2435">
            <v>0.61348918139707032</v>
          </cell>
          <cell r="FO2435">
            <v>1</v>
          </cell>
        </row>
        <row r="2436">
          <cell r="A2436">
            <v>607418</v>
          </cell>
          <cell r="C2436" t="str">
            <v>Miller, Jarett</v>
          </cell>
          <cell r="Q2436" t="str">
            <v>S</v>
          </cell>
          <cell r="AJ2436">
            <v>7.0915960568549448</v>
          </cell>
          <cell r="AR2436">
            <v>46.724554144724294</v>
          </cell>
          <cell r="AS2436">
            <v>-0.42616148891144628</v>
          </cell>
          <cell r="AT2436">
            <v>0.73044982130201341</v>
          </cell>
          <cell r="BE2436">
            <v>0.65298411728697747</v>
          </cell>
          <cell r="CP2436">
            <v>26.791666666666668</v>
          </cell>
          <cell r="CV2436">
            <v>92.1</v>
          </cell>
          <cell r="DA2436">
            <v>0</v>
          </cell>
          <cell r="DD2436">
            <v>1.1187877549334244</v>
          </cell>
          <cell r="FJ2436">
            <v>116.81138536181072</v>
          </cell>
          <cell r="FK2436">
            <v>0.26300000000000001</v>
          </cell>
          <cell r="FL2436">
            <v>0.55185678821075301</v>
          </cell>
          <cell r="FO2436">
            <v>0</v>
          </cell>
        </row>
        <row r="2437">
          <cell r="A2437">
            <v>607422</v>
          </cell>
          <cell r="C2437" t="str">
            <v>Snodgrass, Jack</v>
          </cell>
          <cell r="Q2437" t="str">
            <v>S</v>
          </cell>
          <cell r="AJ2437">
            <v>5.6751718387329673</v>
          </cell>
          <cell r="AR2437">
            <v>44.400000000000006</v>
          </cell>
          <cell r="AS2437">
            <v>7.3652389174021378E-4</v>
          </cell>
          <cell r="AT2437">
            <v>0.8385373205007286</v>
          </cell>
          <cell r="BE2437">
            <v>1.2417532359387657</v>
          </cell>
          <cell r="CP2437">
            <v>28.541666666666668</v>
          </cell>
          <cell r="CV2437">
            <v>92.1</v>
          </cell>
          <cell r="DA2437">
            <v>0</v>
          </cell>
          <cell r="DD2437">
            <v>0.89865865797206146</v>
          </cell>
          <cell r="FJ2437">
            <v>111</v>
          </cell>
          <cell r="FK2437">
            <v>0.26300000000000001</v>
          </cell>
          <cell r="FL2437">
            <v>-8.9298768828753802E-3</v>
          </cell>
          <cell r="FO2437">
            <v>0</v>
          </cell>
        </row>
        <row r="2438">
          <cell r="A2438">
            <v>607425</v>
          </cell>
          <cell r="C2438" t="str">
            <v>Roberts, Sam</v>
          </cell>
          <cell r="Q2438" t="str">
            <v>R</v>
          </cell>
          <cell r="AJ2438">
            <v>7.5268041683370344</v>
          </cell>
          <cell r="AR2438">
            <v>20.088382181840004</v>
          </cell>
          <cell r="AS2438">
            <v>1.5151504155495708</v>
          </cell>
          <cell r="AT2438">
            <v>0.85322461601118471</v>
          </cell>
          <cell r="BE2438">
            <v>0.92070979500871475</v>
          </cell>
          <cell r="CP2438">
            <v>27.375</v>
          </cell>
          <cell r="CV2438">
            <v>92.1</v>
          </cell>
          <cell r="DA2438">
            <v>0</v>
          </cell>
          <cell r="DD2438">
            <v>0.96725800322611921</v>
          </cell>
          <cell r="FJ2438">
            <v>50.220955454600002</v>
          </cell>
          <cell r="FK2438">
            <v>0.26300000000000001</v>
          </cell>
          <cell r="FL2438">
            <v>0.27531031036973364</v>
          </cell>
          <cell r="FO2438">
            <v>1</v>
          </cell>
        </row>
        <row r="2439">
          <cell r="A2439">
            <v>607429</v>
          </cell>
          <cell r="C2439" t="str">
            <v>Nappo, Greg</v>
          </cell>
          <cell r="Q2439" t="str">
            <v>R</v>
          </cell>
          <cell r="AJ2439">
            <v>5.2280798595539659</v>
          </cell>
          <cell r="AR2439">
            <v>22.428831563237345</v>
          </cell>
          <cell r="AS2439">
            <v>0.28281033636316222</v>
          </cell>
          <cell r="AT2439">
            <v>0.77175326421641899</v>
          </cell>
          <cell r="BE2439">
            <v>0.45718062555068745</v>
          </cell>
          <cell r="CP2439">
            <v>27.875</v>
          </cell>
          <cell r="CV2439">
            <v>92.1</v>
          </cell>
          <cell r="DA2439">
            <v>0</v>
          </cell>
          <cell r="DD2439">
            <v>1.0926538816351816</v>
          </cell>
          <cell r="FJ2439">
            <v>56.07207890809336</v>
          </cell>
          <cell r="FK2439">
            <v>0.26300000000000001</v>
          </cell>
          <cell r="FL2439">
            <v>0.48030833211489582</v>
          </cell>
          <cell r="FO2439">
            <v>1</v>
          </cell>
        </row>
        <row r="2440">
          <cell r="A2440">
            <v>607431</v>
          </cell>
          <cell r="C2440" t="str">
            <v>Vance, Kevin</v>
          </cell>
          <cell r="Q2440" t="str">
            <v>R</v>
          </cell>
          <cell r="AJ2440">
            <v>5.392697416055281</v>
          </cell>
          <cell r="AR2440">
            <v>19.965337591360001</v>
          </cell>
          <cell r="AS2440">
            <v>9.2384341889308288E-2</v>
          </cell>
          <cell r="AT2440">
            <v>0.82093031636104374</v>
          </cell>
          <cell r="BE2440">
            <v>0.74493214028634369</v>
          </cell>
          <cell r="CP2440">
            <v>25.958333333333332</v>
          </cell>
          <cell r="CV2440">
            <v>92.1</v>
          </cell>
          <cell r="DA2440">
            <v>0</v>
          </cell>
          <cell r="DD2440">
            <v>1.1821013125089883</v>
          </cell>
          <cell r="FJ2440">
            <v>49.9133439784</v>
          </cell>
          <cell r="FK2440">
            <v>0.26300000000000001</v>
          </cell>
          <cell r="FL2440">
            <v>-0.20005025831890577</v>
          </cell>
          <cell r="FO2440">
            <v>1</v>
          </cell>
        </row>
        <row r="2441">
          <cell r="A2441">
            <v>607433</v>
          </cell>
          <cell r="C2441" t="str">
            <v>Mutz, Nick</v>
          </cell>
          <cell r="Q2441" t="str">
            <v>R</v>
          </cell>
          <cell r="AJ2441">
            <v>6.3953215208716641</v>
          </cell>
          <cell r="AR2441">
            <v>16.8</v>
          </cell>
          <cell r="AS2441">
            <v>-0.53849871005239802</v>
          </cell>
          <cell r="AT2441">
            <v>0.8161111457409409</v>
          </cell>
          <cell r="BE2441">
            <v>1.0263303596989519</v>
          </cell>
          <cell r="CP2441">
            <v>26.041666666666668</v>
          </cell>
          <cell r="CV2441">
            <v>92.1</v>
          </cell>
          <cell r="DA2441">
            <v>0</v>
          </cell>
          <cell r="DD2441">
            <v>1.0106130675492495</v>
          </cell>
          <cell r="FJ2441">
            <v>42</v>
          </cell>
          <cell r="FK2441">
            <v>0.26300000000000001</v>
          </cell>
          <cell r="FL2441">
            <v>0.28797354086411275</v>
          </cell>
          <cell r="FO2441">
            <v>1</v>
          </cell>
        </row>
        <row r="2442">
          <cell r="A2442">
            <v>607434</v>
          </cell>
          <cell r="C2442" t="str">
            <v>Platt, Austin</v>
          </cell>
          <cell r="Q2442" t="str">
            <v>S</v>
          </cell>
          <cell r="AJ2442">
            <v>8.5936192632032888</v>
          </cell>
          <cell r="AR2442">
            <v>44.400000000000006</v>
          </cell>
          <cell r="AS2442">
            <v>-0.76024548048106511</v>
          </cell>
          <cell r="AT2442">
            <v>0.84213826078106013</v>
          </cell>
          <cell r="BE2442">
            <v>1.4505685065538418</v>
          </cell>
          <cell r="CP2442">
            <v>24.291666666666668</v>
          </cell>
          <cell r="CV2442">
            <v>92.1</v>
          </cell>
          <cell r="DA2442">
            <v>0</v>
          </cell>
          <cell r="DD2442">
            <v>0.94586933523827554</v>
          </cell>
          <cell r="FJ2442">
            <v>111</v>
          </cell>
          <cell r="FK2442">
            <v>0.26300000000000001</v>
          </cell>
          <cell r="FL2442">
            <v>-0.36301732875545095</v>
          </cell>
          <cell r="FO2442">
            <v>0</v>
          </cell>
        </row>
        <row r="2443">
          <cell r="A2443">
            <v>607444</v>
          </cell>
          <cell r="C2443" t="str">
            <v>Aldridge, Keaton</v>
          </cell>
          <cell r="Q2443" t="str">
            <v>R</v>
          </cell>
          <cell r="AJ2443">
            <v>7.3446040222562363</v>
          </cell>
          <cell r="AR2443">
            <v>16.8</v>
          </cell>
          <cell r="AS2443">
            <v>-16.035446689093849</v>
          </cell>
          <cell r="AT2443">
            <v>0.99788316200315397</v>
          </cell>
          <cell r="BE2443">
            <v>0.92525747704788397</v>
          </cell>
          <cell r="CP2443">
            <v>23.958333333333332</v>
          </cell>
          <cell r="CV2443">
            <v>92.1</v>
          </cell>
          <cell r="DA2443">
            <v>0</v>
          </cell>
          <cell r="DD2443">
            <v>1.8599280759267003</v>
          </cell>
          <cell r="FJ2443">
            <v>42</v>
          </cell>
          <cell r="FK2443">
            <v>0.26300000000000001</v>
          </cell>
          <cell r="FL2443">
            <v>-17.552096740343366</v>
          </cell>
          <cell r="FO2443">
            <v>1</v>
          </cell>
        </row>
        <row r="2444">
          <cell r="A2444">
            <v>607447</v>
          </cell>
          <cell r="C2444" t="str">
            <v>Amlung, Justin</v>
          </cell>
          <cell r="Q2444" t="str">
            <v>S</v>
          </cell>
          <cell r="AJ2444">
            <v>5.951728146513565</v>
          </cell>
          <cell r="AR2444">
            <v>44.439124240817584</v>
          </cell>
          <cell r="AS2444">
            <v>-0.18802518962778642</v>
          </cell>
          <cell r="AT2444">
            <v>0.65856521724533201</v>
          </cell>
          <cell r="BE2444">
            <v>0.84354060295304356</v>
          </cell>
          <cell r="CP2444">
            <v>26.125</v>
          </cell>
          <cell r="CV2444">
            <v>92.1</v>
          </cell>
          <cell r="DA2444">
            <v>0</v>
          </cell>
          <cell r="DD2444">
            <v>0.83630833528305915</v>
          </cell>
          <cell r="FJ2444">
            <v>111.09781060204395</v>
          </cell>
          <cell r="FK2444">
            <v>0.26300000000000001</v>
          </cell>
          <cell r="FL2444">
            <v>0.29735395321699726</v>
          </cell>
          <cell r="FO2444">
            <v>0.31818722386900511</v>
          </cell>
        </row>
        <row r="2445">
          <cell r="A2445">
            <v>607448</v>
          </cell>
          <cell r="C2445" t="str">
            <v>Anderson, Matt</v>
          </cell>
          <cell r="Q2445" t="str">
            <v>R</v>
          </cell>
          <cell r="AJ2445">
            <v>4.8743568996477258</v>
          </cell>
          <cell r="AR2445">
            <v>25.284396478246755</v>
          </cell>
          <cell r="AS2445">
            <v>8.3576840343030021E-2</v>
          </cell>
          <cell r="AT2445">
            <v>0.7586771949981147</v>
          </cell>
          <cell r="BE2445">
            <v>0.96375562849278984</v>
          </cell>
          <cell r="CP2445">
            <v>24.625</v>
          </cell>
          <cell r="CV2445">
            <v>92.1</v>
          </cell>
          <cell r="DA2445">
            <v>0</v>
          </cell>
          <cell r="DD2445">
            <v>0.97080492466174817</v>
          </cell>
          <cell r="FJ2445">
            <v>63.210991195616884</v>
          </cell>
          <cell r="FK2445">
            <v>0.26300000000000001</v>
          </cell>
          <cell r="FL2445">
            <v>-0.37464996264628109</v>
          </cell>
          <cell r="FO2445">
            <v>1</v>
          </cell>
        </row>
        <row r="2446">
          <cell r="A2446">
            <v>607452</v>
          </cell>
          <cell r="C2446" t="str">
            <v>Baker, Corey</v>
          </cell>
          <cell r="Q2446" t="str">
            <v>S</v>
          </cell>
          <cell r="AJ2446">
            <v>5.9798271171639845</v>
          </cell>
          <cell r="AR2446">
            <v>51.144650205761323</v>
          </cell>
          <cell r="AS2446">
            <v>-0.4136651751212056</v>
          </cell>
          <cell r="AT2446">
            <v>0.50761477910722208</v>
          </cell>
          <cell r="BE2446">
            <v>0.94503688121884311</v>
          </cell>
          <cell r="CP2446">
            <v>26.625</v>
          </cell>
          <cell r="CV2446">
            <v>92.1</v>
          </cell>
          <cell r="DA2446">
            <v>0</v>
          </cell>
          <cell r="DD2446">
            <v>0.95032017538683611</v>
          </cell>
          <cell r="FJ2446">
            <v>127.8616255144033</v>
          </cell>
          <cell r="FK2446">
            <v>0.26300000000000001</v>
          </cell>
          <cell r="FL2446">
            <v>-6.3204047718844289E-2</v>
          </cell>
          <cell r="FO2446">
            <v>0</v>
          </cell>
        </row>
        <row r="2447">
          <cell r="A2447">
            <v>607455</v>
          </cell>
          <cell r="C2447" t="str">
            <v>Banda, Anthony</v>
          </cell>
          <cell r="Q2447" t="str">
            <v>S</v>
          </cell>
          <cell r="AJ2447">
            <v>4.8250615810194688</v>
          </cell>
          <cell r="AR2447">
            <v>109.43287613082919</v>
          </cell>
          <cell r="AS2447">
            <v>-0.17928746796258763</v>
          </cell>
          <cell r="AT2447">
            <v>0.55037444911156697</v>
          </cell>
          <cell r="BE2447">
            <v>1.2666207686407762</v>
          </cell>
          <cell r="CP2447">
            <v>22.875</v>
          </cell>
          <cell r="CV2447">
            <v>92.1</v>
          </cell>
          <cell r="DA2447">
            <v>0</v>
          </cell>
          <cell r="DD2447">
            <v>1.0365684143635101</v>
          </cell>
          <cell r="FJ2447">
            <v>148.37737408940319</v>
          </cell>
          <cell r="FK2447">
            <v>0.26300000000000001</v>
          </cell>
          <cell r="FL2447">
            <v>0.42064269938845084</v>
          </cell>
          <cell r="FO2447">
            <v>0</v>
          </cell>
        </row>
        <row r="2448">
          <cell r="A2448">
            <v>607457</v>
          </cell>
          <cell r="C2448" t="str">
            <v>Barraclough, Kyle</v>
          </cell>
          <cell r="Q2448" t="str">
            <v>R</v>
          </cell>
          <cell r="AJ2448">
            <v>3.6849717577022489</v>
          </cell>
          <cell r="AR2448">
            <v>64.781629461370372</v>
          </cell>
          <cell r="AS2448">
            <v>0.24564321260949717</v>
          </cell>
          <cell r="AT2448">
            <v>0.76608300441861688</v>
          </cell>
          <cell r="BE2448">
            <v>1.1967578914520927</v>
          </cell>
          <cell r="CP2448">
            <v>26.125</v>
          </cell>
          <cell r="CV2448">
            <v>94.196217025476315</v>
          </cell>
          <cell r="DA2448">
            <v>1.4242404040404038</v>
          </cell>
          <cell r="DD2448">
            <v>1.5408062873497148</v>
          </cell>
          <cell r="FJ2448">
            <v>64.781629461370372</v>
          </cell>
          <cell r="FK2448">
            <v>0.26300000000000001</v>
          </cell>
          <cell r="FL2448">
            <v>8.6355210618333525E-2</v>
          </cell>
          <cell r="FO2448">
            <v>1</v>
          </cell>
        </row>
        <row r="2449">
          <cell r="A2449">
            <v>607473</v>
          </cell>
          <cell r="C2449" t="str">
            <v>Bradford, Chasen</v>
          </cell>
          <cell r="Q2449" t="str">
            <v>R</v>
          </cell>
          <cell r="AJ2449">
            <v>4.9794985912602741</v>
          </cell>
          <cell r="AR2449">
            <v>25.033002256266641</v>
          </cell>
          <cell r="AS2449">
            <v>-0.13675458777232893</v>
          </cell>
          <cell r="AT2449">
            <v>0.49162169474418582</v>
          </cell>
          <cell r="BE2449">
            <v>1.149430476234474</v>
          </cell>
          <cell r="CP2449">
            <v>26.875</v>
          </cell>
          <cell r="CV2449">
            <v>92.1</v>
          </cell>
          <cell r="DA2449">
            <v>0</v>
          </cell>
          <cell r="DD2449">
            <v>0.92695804758761313</v>
          </cell>
          <cell r="FJ2449">
            <v>62.582505640666604</v>
          </cell>
          <cell r="FK2449">
            <v>0.26300000000000001</v>
          </cell>
          <cell r="FL2449">
            <v>0.33391760794094694</v>
          </cell>
          <cell r="FO2449">
            <v>1</v>
          </cell>
        </row>
        <row r="2450">
          <cell r="A2450">
            <v>607477</v>
          </cell>
          <cell r="C2450" t="str">
            <v>Brocker, Cole</v>
          </cell>
          <cell r="Q2450" t="str">
            <v>R</v>
          </cell>
          <cell r="AJ2450">
            <v>5.926641176838217</v>
          </cell>
          <cell r="AR2450">
            <v>16.8</v>
          </cell>
          <cell r="AS2450">
            <v>-1.140659141279005</v>
          </cell>
          <cell r="AT2450">
            <v>0.90063754954335828</v>
          </cell>
          <cell r="BE2450">
            <v>1.2790555337511997</v>
          </cell>
          <cell r="CP2450">
            <v>26.208333333333332</v>
          </cell>
          <cell r="CV2450">
            <v>92.1</v>
          </cell>
          <cell r="DA2450">
            <v>0</v>
          </cell>
          <cell r="DD2450">
            <v>1.0933577638823062</v>
          </cell>
          <cell r="FJ2450">
            <v>42</v>
          </cell>
          <cell r="FK2450">
            <v>0.26300000000000001</v>
          </cell>
          <cell r="FL2450">
            <v>-1.2497203522188856</v>
          </cell>
          <cell r="FO2450">
            <v>1</v>
          </cell>
        </row>
        <row r="2451">
          <cell r="A2451">
            <v>607481</v>
          </cell>
          <cell r="C2451" t="str">
            <v>Bummer, Aaron</v>
          </cell>
          <cell r="Q2451" t="str">
            <v>R</v>
          </cell>
          <cell r="AJ2451">
            <v>5.682606567318782</v>
          </cell>
          <cell r="AR2451">
            <v>16.8</v>
          </cell>
          <cell r="AS2451">
            <v>-0.85430289293827866</v>
          </cell>
          <cell r="AT2451">
            <v>0.89651460091844115</v>
          </cell>
          <cell r="BE2451">
            <v>1.1048786531481449</v>
          </cell>
          <cell r="CP2451">
            <v>22.791666666666668</v>
          </cell>
          <cell r="CV2451">
            <v>92.1</v>
          </cell>
          <cell r="DA2451">
            <v>0</v>
          </cell>
          <cell r="DD2451">
            <v>1.3713787107293562</v>
          </cell>
          <cell r="FJ2451">
            <v>42</v>
          </cell>
          <cell r="FK2451">
            <v>0.26300000000000001</v>
          </cell>
          <cell r="FL2451">
            <v>-0.11490109771031617</v>
          </cell>
          <cell r="FO2451">
            <v>1</v>
          </cell>
        </row>
        <row r="2452">
          <cell r="A2452">
            <v>607498</v>
          </cell>
          <cell r="C2452" t="str">
            <v>Church, Joe</v>
          </cell>
          <cell r="Q2452" t="str">
            <v>R</v>
          </cell>
          <cell r="AJ2452">
            <v>5.9911332803694588</v>
          </cell>
          <cell r="AR2452">
            <v>16.8</v>
          </cell>
          <cell r="AS2452">
            <v>-0.83069634391354552</v>
          </cell>
          <cell r="AT2452">
            <v>0.86638253363267026</v>
          </cell>
          <cell r="BE2452">
            <v>1.064077258228147</v>
          </cell>
          <cell r="CP2452">
            <v>26.791666666666668</v>
          </cell>
          <cell r="CV2452">
            <v>92.1</v>
          </cell>
          <cell r="DA2452">
            <v>0</v>
          </cell>
          <cell r="DD2452">
            <v>1.036560880478729</v>
          </cell>
          <cell r="FJ2452">
            <v>42</v>
          </cell>
          <cell r="FK2452">
            <v>0.26300000000000001</v>
          </cell>
          <cell r="FL2452">
            <v>-0.92312052321476168</v>
          </cell>
          <cell r="FO2452">
            <v>1</v>
          </cell>
        </row>
        <row r="2453">
          <cell r="A2453">
            <v>607514</v>
          </cell>
          <cell r="C2453" t="str">
            <v>Dickson, Ian</v>
          </cell>
          <cell r="Q2453" t="str">
            <v>S</v>
          </cell>
          <cell r="AJ2453">
            <v>7.2869727522464363</v>
          </cell>
          <cell r="AR2453">
            <v>45.293431885432106</v>
          </cell>
          <cell r="AS2453">
            <v>0.36297187901601913</v>
          </cell>
          <cell r="AT2453">
            <v>0.86438492633474873</v>
          </cell>
          <cell r="BE2453">
            <v>0.86655299931685292</v>
          </cell>
          <cell r="CP2453">
            <v>25.791666666666668</v>
          </cell>
          <cell r="CV2453">
            <v>92.1</v>
          </cell>
          <cell r="DA2453">
            <v>0</v>
          </cell>
          <cell r="DD2453">
            <v>1.115963897501824</v>
          </cell>
          <cell r="FJ2453">
            <v>113.23357971358026</v>
          </cell>
          <cell r="FK2453">
            <v>0.26300000000000001</v>
          </cell>
          <cell r="FL2453">
            <v>-1.7725741220001459E-3</v>
          </cell>
          <cell r="FO2453">
            <v>0</v>
          </cell>
        </row>
        <row r="2454">
          <cell r="A2454">
            <v>607517</v>
          </cell>
          <cell r="C2454" t="str">
            <v>Ehret, Jacob</v>
          </cell>
          <cell r="Q2454" t="str">
            <v>R</v>
          </cell>
          <cell r="AJ2454">
            <v>6.6295896859927472</v>
          </cell>
          <cell r="AR2454">
            <v>24.473693636725926</v>
          </cell>
          <cell r="AS2454">
            <v>0.49921373016464693</v>
          </cell>
          <cell r="AT2454">
            <v>0.81202424017493502</v>
          </cell>
          <cell r="BE2454">
            <v>1.1272411647098692</v>
          </cell>
          <cell r="CP2454">
            <v>23.291666666666668</v>
          </cell>
          <cell r="CV2454">
            <v>92.1</v>
          </cell>
          <cell r="DA2454">
            <v>0</v>
          </cell>
          <cell r="DD2454">
            <v>1.1334943390039447</v>
          </cell>
          <cell r="FJ2454">
            <v>61.184234091814815</v>
          </cell>
          <cell r="FK2454">
            <v>0.26300000000000001</v>
          </cell>
          <cell r="FL2454">
            <v>-0.1349588892979654</v>
          </cell>
          <cell r="FO2454">
            <v>1</v>
          </cell>
        </row>
        <row r="2455">
          <cell r="A2455">
            <v>607536</v>
          </cell>
          <cell r="C2455" t="str">
            <v>Freeland, Kyle</v>
          </cell>
          <cell r="Q2455" t="str">
            <v>S</v>
          </cell>
          <cell r="AJ2455">
            <v>5.2142183008080245</v>
          </cell>
          <cell r="AR2455">
            <v>54.412276679588416</v>
          </cell>
          <cell r="AS2455">
            <v>-0.18571788390591673</v>
          </cell>
          <cell r="AT2455">
            <v>0.72367935274612694</v>
          </cell>
          <cell r="BE2455">
            <v>1.100279887389344</v>
          </cell>
          <cell r="CP2455">
            <v>23.125</v>
          </cell>
          <cell r="CV2455">
            <v>92.1</v>
          </cell>
          <cell r="DA2455">
            <v>0</v>
          </cell>
          <cell r="DD2455">
            <v>0.79209299451698767</v>
          </cell>
          <cell r="FJ2455">
            <v>136.03069169897103</v>
          </cell>
          <cell r="FK2455">
            <v>0.26300000000000001</v>
          </cell>
          <cell r="FL2455">
            <v>2.8400166518342082E-2</v>
          </cell>
          <cell r="FO2455">
            <v>0</v>
          </cell>
        </row>
        <row r="2456">
          <cell r="A2456">
            <v>607540</v>
          </cell>
          <cell r="C2456" t="str">
            <v>Gil, Isaac</v>
          </cell>
          <cell r="Q2456" t="str">
            <v>R</v>
          </cell>
          <cell r="AJ2456">
            <v>5.7303061301402813</v>
          </cell>
          <cell r="AR2456">
            <v>17.282266900500929</v>
          </cell>
          <cell r="AS2456">
            <v>-0.16537273011130468</v>
          </cell>
          <cell r="AT2456">
            <v>0.70093787630961257</v>
          </cell>
          <cell r="BE2456">
            <v>1.4444869149202211</v>
          </cell>
          <cell r="CP2456">
            <v>24.708333333333332</v>
          </cell>
          <cell r="CV2456">
            <v>92.1</v>
          </cell>
          <cell r="DA2456">
            <v>0</v>
          </cell>
          <cell r="DD2456">
            <v>0.84538290390193394</v>
          </cell>
          <cell r="FJ2456">
            <v>43.205667251252322</v>
          </cell>
          <cell r="FK2456">
            <v>0.26300000000000001</v>
          </cell>
          <cell r="FL2456">
            <v>0.91887847220778762</v>
          </cell>
          <cell r="FO2456">
            <v>1</v>
          </cell>
        </row>
        <row r="2457">
          <cell r="A2457">
            <v>607549</v>
          </cell>
          <cell r="C2457" t="str">
            <v>Granier, Drew</v>
          </cell>
          <cell r="Q2457" t="str">
            <v>S</v>
          </cell>
          <cell r="AJ2457">
            <v>7.0020111911049785</v>
          </cell>
          <cell r="AR2457">
            <v>44.472559914308874</v>
          </cell>
          <cell r="AS2457">
            <v>-0.354618379456696</v>
          </cell>
          <cell r="AT2457">
            <v>0.79952426785094444</v>
          </cell>
          <cell r="BE2457">
            <v>0.85740877562879358</v>
          </cell>
          <cell r="CP2457">
            <v>27.625</v>
          </cell>
          <cell r="CV2457">
            <v>92.1</v>
          </cell>
          <cell r="DA2457">
            <v>0</v>
          </cell>
          <cell r="DD2457">
            <v>1.074679928100394</v>
          </cell>
          <cell r="FJ2457">
            <v>111.18139978577219</v>
          </cell>
          <cell r="FK2457">
            <v>0.26300000000000001</v>
          </cell>
          <cell r="FL2457">
            <v>0.42011582492556354</v>
          </cell>
          <cell r="FO2457">
            <v>0</v>
          </cell>
        </row>
        <row r="2458">
          <cell r="A2458">
            <v>607555</v>
          </cell>
          <cell r="C2458" t="str">
            <v>Guilbeau, Taylor</v>
          </cell>
          <cell r="Q2458" t="str">
            <v>S</v>
          </cell>
          <cell r="AJ2458">
            <v>6.4693369617040712</v>
          </cell>
          <cell r="AR2458">
            <v>49.111889405029437</v>
          </cell>
          <cell r="AS2458">
            <v>-0.96725310488691485</v>
          </cell>
          <cell r="AT2458">
            <v>0.76430488646016959</v>
          </cell>
          <cell r="BE2458">
            <v>1.2473976543347984</v>
          </cell>
          <cell r="CP2458">
            <v>23.125</v>
          </cell>
          <cell r="CV2458">
            <v>92.1</v>
          </cell>
          <cell r="DA2458">
            <v>0</v>
          </cell>
          <cell r="DD2458">
            <v>0.83388352103312602</v>
          </cell>
          <cell r="FJ2458">
            <v>122.77972351257358</v>
          </cell>
          <cell r="FK2458">
            <v>0.26300000000000001</v>
          </cell>
          <cell r="FL2458">
            <v>-0.24102500633334914</v>
          </cell>
          <cell r="FO2458">
            <v>6.0346458082658705E-2</v>
          </cell>
        </row>
        <row r="2459">
          <cell r="A2459">
            <v>607560</v>
          </cell>
          <cell r="C2459" t="str">
            <v>Harper, Ryne</v>
          </cell>
          <cell r="Q2459" t="str">
            <v>R</v>
          </cell>
          <cell r="AJ2459">
            <v>3.8691037264742194</v>
          </cell>
          <cell r="AR2459">
            <v>55.420233325153461</v>
          </cell>
          <cell r="AS2459">
            <v>-0.39738265608311046</v>
          </cell>
          <cell r="AT2459">
            <v>0.53872512245413673</v>
          </cell>
          <cell r="BE2459">
            <v>1.1613838684883075</v>
          </cell>
          <cell r="CP2459">
            <v>27.291666666666668</v>
          </cell>
          <cell r="CV2459">
            <v>92.1</v>
          </cell>
          <cell r="DA2459">
            <v>0</v>
          </cell>
          <cell r="DD2459">
            <v>1.2561613298534831</v>
          </cell>
          <cell r="FJ2459">
            <v>58.865160059481482</v>
          </cell>
          <cell r="FK2459">
            <v>0.26300000000000001</v>
          </cell>
          <cell r="FL2459">
            <v>0.29509480491968354</v>
          </cell>
          <cell r="FO2459">
            <v>1</v>
          </cell>
        </row>
        <row r="2460">
          <cell r="A2460">
            <v>607565</v>
          </cell>
          <cell r="C2460" t="str">
            <v>Hermeling, Alexander</v>
          </cell>
          <cell r="Q2460" t="str">
            <v>R</v>
          </cell>
          <cell r="AJ2460">
            <v>6.6993265650834974</v>
          </cell>
          <cell r="AR2460">
            <v>19.584605436340922</v>
          </cell>
          <cell r="AS2460">
            <v>0.21817799140249591</v>
          </cell>
          <cell r="AT2460">
            <v>0.90805597996609544</v>
          </cell>
          <cell r="BE2460">
            <v>1.1707077617394159</v>
          </cell>
          <cell r="CP2460">
            <v>23.291666666666668</v>
          </cell>
          <cell r="CV2460">
            <v>92.1</v>
          </cell>
          <cell r="DA2460">
            <v>0</v>
          </cell>
          <cell r="DD2460">
            <v>1.1072414114855</v>
          </cell>
          <cell r="FJ2460">
            <v>48.961513590852299</v>
          </cell>
          <cell r="FK2460">
            <v>0.26300000000000001</v>
          </cell>
          <cell r="FL2460">
            <v>-0.41913504115214584</v>
          </cell>
          <cell r="FO2460">
            <v>1</v>
          </cell>
        </row>
        <row r="2461">
          <cell r="A2461">
            <v>607568</v>
          </cell>
          <cell r="C2461" t="str">
            <v>Hibbing, Nick</v>
          </cell>
          <cell r="Q2461" t="str">
            <v>R</v>
          </cell>
          <cell r="AJ2461">
            <v>6.5956373851793106</v>
          </cell>
          <cell r="AR2461">
            <v>16.8</v>
          </cell>
          <cell r="AS2461">
            <v>0.30799727559214501</v>
          </cell>
          <cell r="AT2461">
            <v>0.94446137122883134</v>
          </cell>
          <cell r="BE2461">
            <v>0.8624003038916328</v>
          </cell>
          <cell r="CP2461">
            <v>23.875</v>
          </cell>
          <cell r="CV2461">
            <v>92.1</v>
          </cell>
          <cell r="DA2461">
            <v>0</v>
          </cell>
          <cell r="DD2461">
            <v>0.80981664660987973</v>
          </cell>
          <cell r="FJ2461">
            <v>42</v>
          </cell>
          <cell r="FK2461">
            <v>0.26300000000000001</v>
          </cell>
          <cell r="FL2461">
            <v>1.564586881379622</v>
          </cell>
          <cell r="FO2461">
            <v>1</v>
          </cell>
        </row>
        <row r="2462">
          <cell r="A2462">
            <v>607572</v>
          </cell>
          <cell r="C2462" t="str">
            <v>Howard, Sam</v>
          </cell>
          <cell r="Q2462" t="str">
            <v>S</v>
          </cell>
          <cell r="AJ2462">
            <v>6.2855430625707545</v>
          </cell>
          <cell r="AR2462">
            <v>57.675966728189316</v>
          </cell>
          <cell r="AS2462">
            <v>-5.2432451812765804E-2</v>
          </cell>
          <cell r="AT2462">
            <v>0.6430886721172866</v>
          </cell>
          <cell r="BE2462">
            <v>0.92044068235896825</v>
          </cell>
          <cell r="CP2462">
            <v>23.291666666666668</v>
          </cell>
          <cell r="CV2462">
            <v>92.1</v>
          </cell>
          <cell r="DA2462">
            <v>0</v>
          </cell>
          <cell r="DD2462">
            <v>1.0577853373777113</v>
          </cell>
          <cell r="FJ2462">
            <v>144.18991682047329</v>
          </cell>
          <cell r="FK2462">
            <v>0.26300000000000001</v>
          </cell>
          <cell r="FL2462">
            <v>9.6415155892995485E-2</v>
          </cell>
          <cell r="FO2462">
            <v>0</v>
          </cell>
        </row>
        <row r="2463">
          <cell r="A2463">
            <v>607587</v>
          </cell>
          <cell r="C2463" t="str">
            <v>Johnson, Cole</v>
          </cell>
          <cell r="Q2463" t="str">
            <v>R</v>
          </cell>
          <cell r="AJ2463">
            <v>5.1137472786835492</v>
          </cell>
          <cell r="AR2463">
            <v>18.43425474928825</v>
          </cell>
          <cell r="AS2463">
            <v>0.19871150320475411</v>
          </cell>
          <cell r="AT2463">
            <v>0.80844145771305209</v>
          </cell>
          <cell r="BE2463">
            <v>0.82883501057363818</v>
          </cell>
          <cell r="CP2463">
            <v>27.708333333333332</v>
          </cell>
          <cell r="CV2463">
            <v>92.1</v>
          </cell>
          <cell r="DA2463">
            <v>0</v>
          </cell>
          <cell r="DD2463">
            <v>1.0823419384937303</v>
          </cell>
          <cell r="FJ2463">
            <v>46.085636873220622</v>
          </cell>
          <cell r="FK2463">
            <v>0.26300000000000001</v>
          </cell>
          <cell r="FL2463">
            <v>6.5012580090250696E-2</v>
          </cell>
          <cell r="FO2463">
            <v>0.52181740715346758</v>
          </cell>
        </row>
        <row r="2464">
          <cell r="A2464">
            <v>607588</v>
          </cell>
          <cell r="C2464" t="str">
            <v>Johnson, Jordan</v>
          </cell>
          <cell r="Q2464" t="str">
            <v>S</v>
          </cell>
          <cell r="AJ2464">
            <v>6.424633768106494</v>
          </cell>
          <cell r="AR2464">
            <v>46.969327775144038</v>
          </cell>
          <cell r="AS2464">
            <v>-0.92388571368238481</v>
          </cell>
          <cell r="AT2464">
            <v>0.78236583525955572</v>
          </cell>
          <cell r="BE2464">
            <v>0.97963397928566776</v>
          </cell>
          <cell r="CP2464">
            <v>22.791666666666668</v>
          </cell>
          <cell r="CV2464">
            <v>92.1</v>
          </cell>
          <cell r="DA2464">
            <v>0</v>
          </cell>
          <cell r="DD2464">
            <v>1.0052065797043663</v>
          </cell>
          <cell r="FJ2464">
            <v>117.42331943786009</v>
          </cell>
          <cell r="FK2464">
            <v>0.26300000000000001</v>
          </cell>
          <cell r="FL2464">
            <v>-5.1369899198538967E-2</v>
          </cell>
          <cell r="FO2464">
            <v>0</v>
          </cell>
        </row>
        <row r="2465">
          <cell r="A2465">
            <v>607592</v>
          </cell>
          <cell r="C2465" t="str">
            <v>Kahana, Robert</v>
          </cell>
          <cell r="Q2465" t="str">
            <v>S</v>
          </cell>
          <cell r="AJ2465">
            <v>7.6920340049396643</v>
          </cell>
          <cell r="AR2465">
            <v>44.400000000000006</v>
          </cell>
          <cell r="AS2465">
            <v>0.76252725132319554</v>
          </cell>
          <cell r="AT2465">
            <v>0.95807023892403154</v>
          </cell>
          <cell r="BE2465">
            <v>1.0841577220878487</v>
          </cell>
          <cell r="CP2465">
            <v>23.125</v>
          </cell>
          <cell r="CV2465">
            <v>92.1</v>
          </cell>
          <cell r="DA2465">
            <v>0</v>
          </cell>
          <cell r="DD2465">
            <v>0.84531554596049674</v>
          </cell>
          <cell r="FJ2465">
            <v>111</v>
          </cell>
          <cell r="FK2465">
            <v>0.26300000000000001</v>
          </cell>
          <cell r="FL2465">
            <v>-1.126090542419373</v>
          </cell>
          <cell r="FO2465">
            <v>0</v>
          </cell>
        </row>
        <row r="2466">
          <cell r="A2466">
            <v>607598</v>
          </cell>
          <cell r="C2466" t="str">
            <v>Kimbrel, Matt</v>
          </cell>
          <cell r="Q2466" t="str">
            <v>R</v>
          </cell>
          <cell r="AJ2466">
            <v>7.6498412678688403</v>
          </cell>
          <cell r="AR2466">
            <v>16.8</v>
          </cell>
          <cell r="AS2466">
            <v>-2.4391809396257056</v>
          </cell>
          <cell r="AT2466">
            <v>0.89000860848859098</v>
          </cell>
          <cell r="BE2466">
            <v>0.79888734574701603</v>
          </cell>
          <cell r="CP2466">
            <v>26.291666666666668</v>
          </cell>
          <cell r="CV2466">
            <v>92.1</v>
          </cell>
          <cell r="DA2466">
            <v>0</v>
          </cell>
          <cell r="DD2466">
            <v>0.92502222228043407</v>
          </cell>
          <cell r="FJ2466">
            <v>42</v>
          </cell>
          <cell r="FK2466">
            <v>0.26300000000000001</v>
          </cell>
          <cell r="FL2466">
            <v>1.0570099335161993</v>
          </cell>
          <cell r="FO2466">
            <v>1</v>
          </cell>
        </row>
        <row r="2467">
          <cell r="A2467">
            <v>607601</v>
          </cell>
          <cell r="C2467" t="str">
            <v>Kipper, Jordan</v>
          </cell>
          <cell r="Q2467" t="str">
            <v>S</v>
          </cell>
          <cell r="AJ2467">
            <v>6.3601976726806226</v>
          </cell>
          <cell r="AR2467">
            <v>56.065102880658436</v>
          </cell>
          <cell r="AS2467">
            <v>0.31444853240529347</v>
          </cell>
          <cell r="AT2467">
            <v>0.82139135384769546</v>
          </cell>
          <cell r="BE2467">
            <v>1.2928983513987213</v>
          </cell>
          <cell r="CP2467">
            <v>23.708333333333332</v>
          </cell>
          <cell r="CV2467">
            <v>92.1</v>
          </cell>
          <cell r="DA2467">
            <v>0</v>
          </cell>
          <cell r="DD2467">
            <v>0.79647771927003252</v>
          </cell>
          <cell r="FJ2467">
            <v>140.16275720164609</v>
          </cell>
          <cell r="FK2467">
            <v>0.26300000000000001</v>
          </cell>
          <cell r="FL2467">
            <v>-0.1357760807269929</v>
          </cell>
          <cell r="FO2467">
            <v>0</v>
          </cell>
        </row>
        <row r="2468">
          <cell r="A2468">
            <v>607609</v>
          </cell>
          <cell r="C2468" t="str">
            <v>Ladwig, A.J.</v>
          </cell>
          <cell r="Q2468" t="str">
            <v>S</v>
          </cell>
          <cell r="AJ2468">
            <v>6.3924513930670246</v>
          </cell>
          <cell r="AR2468">
            <v>60.149876543209899</v>
          </cell>
          <cell r="AS2468">
            <v>-0.33456002906264626</v>
          </cell>
          <cell r="AT2468">
            <v>0.64670575072581671</v>
          </cell>
          <cell r="BE2468">
            <v>1.1057577205112397</v>
          </cell>
          <cell r="CP2468">
            <v>23.541666666666668</v>
          </cell>
          <cell r="CV2468">
            <v>92.1</v>
          </cell>
          <cell r="DA2468">
            <v>0</v>
          </cell>
          <cell r="DD2468">
            <v>0.76299615789544051</v>
          </cell>
          <cell r="FJ2468">
            <v>150.37469135802473</v>
          </cell>
          <cell r="FK2468">
            <v>0.26300000000000001</v>
          </cell>
          <cell r="FL2468">
            <v>0.149251657426863</v>
          </cell>
          <cell r="FO2468">
            <v>0</v>
          </cell>
        </row>
        <row r="2469">
          <cell r="A2469">
            <v>607617</v>
          </cell>
          <cell r="C2469" t="str">
            <v>Lemond, Zech</v>
          </cell>
          <cell r="Q2469" t="str">
            <v>S</v>
          </cell>
          <cell r="AJ2469">
            <v>6.7677513551480759</v>
          </cell>
          <cell r="AR2469">
            <v>47.141847387108861</v>
          </cell>
          <cell r="AS2469">
            <v>-0.96161651740300313</v>
          </cell>
          <cell r="AT2469">
            <v>0.67236818170544943</v>
          </cell>
          <cell r="BE2469">
            <v>0.90375947194732642</v>
          </cell>
          <cell r="CP2469">
            <v>23.708333333333332</v>
          </cell>
          <cell r="CV2469">
            <v>92.1</v>
          </cell>
          <cell r="DA2469">
            <v>0</v>
          </cell>
          <cell r="DD2469">
            <v>0.85776423577984884</v>
          </cell>
          <cell r="FJ2469">
            <v>117.85461846777214</v>
          </cell>
          <cell r="FK2469">
            <v>0.26300000000000001</v>
          </cell>
          <cell r="FL2469">
            <v>0.12100916780461626</v>
          </cell>
          <cell r="FO2469">
            <v>0</v>
          </cell>
        </row>
        <row r="2470">
          <cell r="A2470">
            <v>607625</v>
          </cell>
          <cell r="C2470" t="str">
            <v>Lugo, Seth</v>
          </cell>
          <cell r="Q2470" t="str">
            <v>S</v>
          </cell>
          <cell r="AJ2470">
            <v>5.671159846704394</v>
          </cell>
          <cell r="AR2470">
            <v>52.231577777069461</v>
          </cell>
          <cell r="AS2470">
            <v>-0.16566914200154095</v>
          </cell>
          <cell r="AT2470">
            <v>0.45350287634537995</v>
          </cell>
          <cell r="BE2470">
            <v>1.1133357719905428</v>
          </cell>
          <cell r="CP2470">
            <v>26.625</v>
          </cell>
          <cell r="CV2470">
            <v>91.295541201614839</v>
          </cell>
          <cell r="DA2470">
            <v>9.4951515151515148E-2</v>
          </cell>
          <cell r="DD2470">
            <v>1.0649859315850472</v>
          </cell>
          <cell r="FJ2470">
            <v>130.57894444267365</v>
          </cell>
          <cell r="FK2470">
            <v>0.26300000000000001</v>
          </cell>
          <cell r="FL2470">
            <v>-0.28790557290109764</v>
          </cell>
          <cell r="FO2470">
            <v>0</v>
          </cell>
        </row>
        <row r="2471">
          <cell r="A2471">
            <v>607629</v>
          </cell>
          <cell r="C2471" t="str">
            <v>Maher, Joey</v>
          </cell>
          <cell r="Q2471" t="str">
            <v>S</v>
          </cell>
          <cell r="AJ2471">
            <v>6.5116762530293348</v>
          </cell>
          <cell r="AR2471">
            <v>45.319415757704142</v>
          </cell>
          <cell r="AS2471">
            <v>0.31566209805216394</v>
          </cell>
          <cell r="AT2471">
            <v>0.85170309956649848</v>
          </cell>
          <cell r="BE2471">
            <v>1.3607563174766295</v>
          </cell>
          <cell r="CP2471">
            <v>23.875</v>
          </cell>
          <cell r="CV2471">
            <v>92.1</v>
          </cell>
          <cell r="DA2471">
            <v>0</v>
          </cell>
          <cell r="DD2471">
            <v>1.0266507696491349</v>
          </cell>
          <cell r="FJ2471">
            <v>113.29853939426035</v>
          </cell>
          <cell r="FK2471">
            <v>0.26300000000000001</v>
          </cell>
          <cell r="FL2471">
            <v>0.27349965675181348</v>
          </cell>
          <cell r="FO2471">
            <v>0.37058842193127783</v>
          </cell>
        </row>
        <row r="2472">
          <cell r="A2472">
            <v>607644</v>
          </cell>
          <cell r="C2472" t="str">
            <v>Means, John</v>
          </cell>
          <cell r="Q2472" t="str">
            <v>S</v>
          </cell>
          <cell r="AJ2472">
            <v>6.2307243474232923</v>
          </cell>
          <cell r="AR2472">
            <v>55.833209549732516</v>
          </cell>
          <cell r="AS2472">
            <v>-7.7357539134653319E-2</v>
          </cell>
          <cell r="AT2472">
            <v>0.65840330260062374</v>
          </cell>
          <cell r="BE2472">
            <v>0.88955580954673397</v>
          </cell>
          <cell r="CP2472">
            <v>23.208333333333332</v>
          </cell>
          <cell r="CV2472">
            <v>92.1</v>
          </cell>
          <cell r="DA2472">
            <v>0</v>
          </cell>
          <cell r="DD2472">
            <v>0.88982236588159092</v>
          </cell>
          <cell r="FJ2472">
            <v>139.58302387433127</v>
          </cell>
          <cell r="FK2472">
            <v>0.26300000000000001</v>
          </cell>
          <cell r="FL2472">
            <v>0.36623308967735363</v>
          </cell>
          <cell r="FO2472">
            <v>0</v>
          </cell>
        </row>
        <row r="2473">
          <cell r="A2473">
            <v>607646</v>
          </cell>
          <cell r="C2473" t="str">
            <v>Medlen, Casey</v>
          </cell>
          <cell r="Q2473" t="str">
            <v>R</v>
          </cell>
          <cell r="AJ2473">
            <v>6.2106508715537352</v>
          </cell>
          <cell r="AR2473">
            <v>16.8</v>
          </cell>
          <cell r="AS2473">
            <v>-5.6252554004683895E-2</v>
          </cell>
          <cell r="AT2473">
            <v>0.81906396376289781</v>
          </cell>
          <cell r="BE2473">
            <v>0.65449305285886428</v>
          </cell>
          <cell r="CP2473">
            <v>26.875</v>
          </cell>
          <cell r="CV2473">
            <v>92.1</v>
          </cell>
          <cell r="DA2473">
            <v>0</v>
          </cell>
          <cell r="DD2473">
            <v>1.1382785755537632</v>
          </cell>
          <cell r="FJ2473">
            <v>42</v>
          </cell>
          <cell r="FK2473">
            <v>0.26300000000000001</v>
          </cell>
          <cell r="FL2473">
            <v>0.30594799916186649</v>
          </cell>
          <cell r="FO2473">
            <v>1</v>
          </cell>
        </row>
        <row r="2474">
          <cell r="A2474">
            <v>607647</v>
          </cell>
          <cell r="C2474" t="str">
            <v>Melling, Tyler</v>
          </cell>
          <cell r="Q2474" t="str">
            <v>R</v>
          </cell>
          <cell r="AJ2474">
            <v>6.0184569246854744</v>
          </cell>
          <cell r="AR2474">
            <v>16.8</v>
          </cell>
          <cell r="AS2474">
            <v>0.78933107487874732</v>
          </cell>
          <cell r="AT2474">
            <v>0.92465610631884954</v>
          </cell>
          <cell r="BE2474">
            <v>0.86942287007219965</v>
          </cell>
          <cell r="CP2474">
            <v>27.791666666666668</v>
          </cell>
          <cell r="CV2474">
            <v>92.1</v>
          </cell>
          <cell r="DA2474">
            <v>0</v>
          </cell>
          <cell r="DD2474">
            <v>1.1158876346326407</v>
          </cell>
          <cell r="FJ2474">
            <v>42</v>
          </cell>
          <cell r="FK2474">
            <v>0.26300000000000001</v>
          </cell>
          <cell r="FL2474">
            <v>-0.53132307888714936</v>
          </cell>
          <cell r="FO2474">
            <v>1</v>
          </cell>
        </row>
        <row r="2475">
          <cell r="A2475">
            <v>607651</v>
          </cell>
          <cell r="C2475" t="str">
            <v>Miller, Trevor</v>
          </cell>
          <cell r="Q2475" t="str">
            <v>R</v>
          </cell>
          <cell r="AJ2475">
            <v>5.3878362807643985</v>
          </cell>
          <cell r="AR2475">
            <v>16.823931754455977</v>
          </cell>
          <cell r="AS2475">
            <v>-0.10135056328677418</v>
          </cell>
          <cell r="AT2475">
            <v>0.66455114515725922</v>
          </cell>
          <cell r="BE2475">
            <v>1.2723198604116099</v>
          </cell>
          <cell r="CP2475">
            <v>25.041666666666668</v>
          </cell>
          <cell r="CV2475">
            <v>92.1</v>
          </cell>
          <cell r="DA2475">
            <v>0</v>
          </cell>
          <cell r="DD2475">
            <v>0.90103236962668687</v>
          </cell>
          <cell r="FJ2475">
            <v>42.059829386139938</v>
          </cell>
          <cell r="FK2475">
            <v>0.26300000000000001</v>
          </cell>
          <cell r="FL2475">
            <v>-0.24093303964571736</v>
          </cell>
          <cell r="FO2475">
            <v>0.66985477782492175</v>
          </cell>
        </row>
        <row r="2476">
          <cell r="A2476">
            <v>607653</v>
          </cell>
          <cell r="C2476" t="str">
            <v>Mirowski, Richie</v>
          </cell>
          <cell r="Q2476" t="str">
            <v>R</v>
          </cell>
          <cell r="AJ2476">
            <v>4.9283989986091772</v>
          </cell>
          <cell r="AR2476">
            <v>16.8</v>
          </cell>
          <cell r="AS2476">
            <v>-0.41916895314115887</v>
          </cell>
          <cell r="AT2476">
            <v>0.84797892960635046</v>
          </cell>
          <cell r="BE2476">
            <v>1.024038281759466</v>
          </cell>
          <cell r="CP2476">
            <v>27.208333333333332</v>
          </cell>
          <cell r="CV2476">
            <v>92.1</v>
          </cell>
          <cell r="DA2476">
            <v>0</v>
          </cell>
          <cell r="DD2476">
            <v>1.2274291710312852</v>
          </cell>
          <cell r="FJ2476">
            <v>42</v>
          </cell>
          <cell r="FK2476">
            <v>0.26300000000000001</v>
          </cell>
          <cell r="FL2476">
            <v>-0.21094344730474116</v>
          </cell>
          <cell r="FO2476">
            <v>1</v>
          </cell>
        </row>
        <row r="2477">
          <cell r="A2477">
            <v>607654</v>
          </cell>
          <cell r="C2477" t="str">
            <v>Missigman, Craig</v>
          </cell>
          <cell r="Q2477" t="str">
            <v>R</v>
          </cell>
          <cell r="AJ2477">
            <v>6.6746358346676775</v>
          </cell>
          <cell r="AR2477">
            <v>23.837194848859234</v>
          </cell>
          <cell r="AS2477">
            <v>0.26739423940699714</v>
          </cell>
          <cell r="AT2477">
            <v>0.84145536323925363</v>
          </cell>
          <cell r="BE2477">
            <v>1.1417260507812474</v>
          </cell>
          <cell r="CP2477">
            <v>22.875</v>
          </cell>
          <cell r="CV2477">
            <v>92.1</v>
          </cell>
          <cell r="DA2477">
            <v>0</v>
          </cell>
          <cell r="DD2477">
            <v>1.1734709332457678</v>
          </cell>
          <cell r="FJ2477">
            <v>59.592987122148081</v>
          </cell>
          <cell r="FK2477">
            <v>0.26300000000000001</v>
          </cell>
          <cell r="FL2477">
            <v>-0.3089766320187054</v>
          </cell>
          <cell r="FO2477">
            <v>1</v>
          </cell>
        </row>
        <row r="2478">
          <cell r="A2478">
            <v>607663</v>
          </cell>
          <cell r="C2478" t="str">
            <v>Nixon, Rob</v>
          </cell>
          <cell r="Q2478" t="str">
            <v>R</v>
          </cell>
          <cell r="AJ2478">
            <v>7.4439944484947933</v>
          </cell>
          <cell r="AR2478">
            <v>16.8</v>
          </cell>
          <cell r="AS2478">
            <v>0.47264953726502518</v>
          </cell>
          <cell r="AT2478">
            <v>0.90701384917467964</v>
          </cell>
          <cell r="BE2478">
            <v>1.0030578001929416</v>
          </cell>
          <cell r="CP2478">
            <v>27.625</v>
          </cell>
          <cell r="CV2478">
            <v>92.1</v>
          </cell>
          <cell r="DA2478">
            <v>0</v>
          </cell>
          <cell r="DD2478">
            <v>1.1019132802827647</v>
          </cell>
          <cell r="FJ2478">
            <v>42</v>
          </cell>
          <cell r="FK2478">
            <v>0.26300000000000001</v>
          </cell>
          <cell r="FL2478">
            <v>-0.21601510305078533</v>
          </cell>
          <cell r="FO2478">
            <v>1</v>
          </cell>
        </row>
        <row r="2479">
          <cell r="A2479">
            <v>607665</v>
          </cell>
          <cell r="C2479" t="str">
            <v>O'Grady, Dennis</v>
          </cell>
          <cell r="Q2479" t="str">
            <v>S</v>
          </cell>
          <cell r="AJ2479">
            <v>6.9387018128500895</v>
          </cell>
          <cell r="AR2479">
            <v>45.034371113870499</v>
          </cell>
          <cell r="AS2479">
            <v>-0.42361932306512468</v>
          </cell>
          <cell r="AT2479">
            <v>0.63649701026059713</v>
          </cell>
          <cell r="BE2479">
            <v>0.68741238802179605</v>
          </cell>
          <cell r="CP2479">
            <v>27.125</v>
          </cell>
          <cell r="CV2479">
            <v>92.1</v>
          </cell>
          <cell r="DA2479">
            <v>0</v>
          </cell>
          <cell r="DD2479">
            <v>1.0124858715450582</v>
          </cell>
          <cell r="FJ2479">
            <v>112.58592778467624</v>
          </cell>
          <cell r="FK2479">
            <v>0.26300000000000001</v>
          </cell>
          <cell r="FL2479">
            <v>6.6902387240794489E-2</v>
          </cell>
          <cell r="FO2479">
            <v>0.40443941681815654</v>
          </cell>
        </row>
        <row r="2480">
          <cell r="A2480">
            <v>607667</v>
          </cell>
          <cell r="C2480" t="str">
            <v>Omahen, John</v>
          </cell>
          <cell r="Q2480" t="str">
            <v>S</v>
          </cell>
          <cell r="AJ2480">
            <v>6.5297235577704242</v>
          </cell>
          <cell r="AR2480">
            <v>52.891163844477752</v>
          </cell>
          <cell r="AS2480">
            <v>-0.37158567789340341</v>
          </cell>
          <cell r="AT2480">
            <v>0.5558383520117296</v>
          </cell>
          <cell r="BE2480">
            <v>0.86161501281914321</v>
          </cell>
          <cell r="CP2480">
            <v>27.291666666666668</v>
          </cell>
          <cell r="CV2480">
            <v>92.1</v>
          </cell>
          <cell r="DA2480">
            <v>0</v>
          </cell>
          <cell r="DD2480">
            <v>0.80426238610471956</v>
          </cell>
          <cell r="FJ2480">
            <v>132.22790961119438</v>
          </cell>
          <cell r="FK2480">
            <v>0.26300000000000001</v>
          </cell>
          <cell r="FL2480">
            <v>0.20202842648886851</v>
          </cell>
          <cell r="FO2480">
            <v>0</v>
          </cell>
        </row>
        <row r="2481">
          <cell r="A2481">
            <v>607673</v>
          </cell>
          <cell r="C2481" t="str">
            <v>Parry, Bennett</v>
          </cell>
          <cell r="Q2481" t="str">
            <v>S</v>
          </cell>
          <cell r="AJ2481">
            <v>6.0853792018529962</v>
          </cell>
          <cell r="AR2481">
            <v>44.400000000000006</v>
          </cell>
          <cell r="AS2481">
            <v>0.44348066314145457</v>
          </cell>
          <cell r="AT2481">
            <v>0.91467235981906891</v>
          </cell>
          <cell r="BE2481">
            <v>1.2003249141675254</v>
          </cell>
          <cell r="CP2481">
            <v>24.875</v>
          </cell>
          <cell r="CV2481">
            <v>92.1</v>
          </cell>
          <cell r="DA2481">
            <v>0</v>
          </cell>
          <cell r="DD2481">
            <v>0.9996960085917993</v>
          </cell>
          <cell r="FJ2481">
            <v>111</v>
          </cell>
          <cell r="FK2481">
            <v>0.26300000000000001</v>
          </cell>
          <cell r="FL2481">
            <v>0.14716803000350717</v>
          </cell>
          <cell r="FO2481">
            <v>0</v>
          </cell>
        </row>
        <row r="2482">
          <cell r="A2482">
            <v>607679</v>
          </cell>
          <cell r="C2482" t="str">
            <v>Pierce, Chad</v>
          </cell>
          <cell r="Q2482" t="str">
            <v>S</v>
          </cell>
          <cell r="AJ2482">
            <v>7.0815457949293217</v>
          </cell>
          <cell r="AR2482">
            <v>44.400000000000006</v>
          </cell>
          <cell r="AS2482">
            <v>-1.2719054633249511</v>
          </cell>
          <cell r="AT2482">
            <v>0.82841530935651808</v>
          </cell>
          <cell r="BE2482">
            <v>0.62718104131861108</v>
          </cell>
          <cell r="CP2482">
            <v>28.625</v>
          </cell>
          <cell r="CV2482">
            <v>92.1</v>
          </cell>
          <cell r="DA2482">
            <v>0</v>
          </cell>
          <cell r="DD2482">
            <v>1.1415283948235377</v>
          </cell>
          <cell r="FJ2482">
            <v>111</v>
          </cell>
          <cell r="FK2482">
            <v>0.26300000000000001</v>
          </cell>
          <cell r="FL2482">
            <v>0.38642889329064239</v>
          </cell>
          <cell r="FO2482">
            <v>0.43922017375431333</v>
          </cell>
        </row>
        <row r="2483">
          <cell r="A2483">
            <v>607682</v>
          </cell>
          <cell r="C2483" t="str">
            <v>Pitcher, Travis</v>
          </cell>
          <cell r="Q2483" t="str">
            <v>R</v>
          </cell>
          <cell r="AJ2483">
            <v>8.0328902152339694</v>
          </cell>
          <cell r="AR2483">
            <v>16.8</v>
          </cell>
          <cell r="AS2483">
            <v>-1.9336525933258715</v>
          </cell>
          <cell r="AT2483">
            <v>0.91332351495483444</v>
          </cell>
          <cell r="BE2483">
            <v>0.95583096068880768</v>
          </cell>
          <cell r="CP2483">
            <v>25.458333333333332</v>
          </cell>
          <cell r="CV2483">
            <v>92.1</v>
          </cell>
          <cell r="DA2483">
            <v>0</v>
          </cell>
          <cell r="DD2483">
            <v>1.213010822943188</v>
          </cell>
          <cell r="FJ2483">
            <v>42</v>
          </cell>
          <cell r="FK2483">
            <v>0.26300000000000001</v>
          </cell>
          <cell r="FL2483">
            <v>-1.2181784534351939E-2</v>
          </cell>
          <cell r="FO2483">
            <v>1</v>
          </cell>
        </row>
        <row r="2484">
          <cell r="A2484">
            <v>607692</v>
          </cell>
          <cell r="C2484" t="str">
            <v>Radke, Travis</v>
          </cell>
          <cell r="Q2484" t="str">
            <v>S</v>
          </cell>
          <cell r="AJ2484">
            <v>6.5271063092553039</v>
          </cell>
          <cell r="AR2484">
            <v>44.400000000000006</v>
          </cell>
          <cell r="AS2484">
            <v>-1.4924887571030907</v>
          </cell>
          <cell r="AT2484">
            <v>0.82248482291337965</v>
          </cell>
          <cell r="BE2484">
            <v>0.92364738229108878</v>
          </cell>
          <cell r="CP2484">
            <v>23.291666666666668</v>
          </cell>
          <cell r="CV2484">
            <v>92.1</v>
          </cell>
          <cell r="DA2484">
            <v>0</v>
          </cell>
          <cell r="DD2484">
            <v>0.96061462588396807</v>
          </cell>
          <cell r="FJ2484">
            <v>111</v>
          </cell>
          <cell r="FK2484">
            <v>0.26300000000000001</v>
          </cell>
          <cell r="FL2484">
            <v>0.20994066848223605</v>
          </cell>
          <cell r="FO2484">
            <v>0</v>
          </cell>
        </row>
        <row r="2485">
          <cell r="A2485">
            <v>607696</v>
          </cell>
          <cell r="C2485" t="str">
            <v>Redman, Reid</v>
          </cell>
          <cell r="Q2485" t="str">
            <v>R</v>
          </cell>
          <cell r="AJ2485">
            <v>4.6750416720172172</v>
          </cell>
          <cell r="AR2485">
            <v>16.853234451448891</v>
          </cell>
          <cell r="AS2485">
            <v>-7.6720323465036377E-2</v>
          </cell>
          <cell r="AT2485">
            <v>0.6824193829806513</v>
          </cell>
          <cell r="BE2485">
            <v>0.91049357214590143</v>
          </cell>
          <cell r="CP2485">
            <v>27.625</v>
          </cell>
          <cell r="CV2485">
            <v>92.1</v>
          </cell>
          <cell r="DA2485">
            <v>0</v>
          </cell>
          <cell r="DD2485">
            <v>1.0782351965558195</v>
          </cell>
          <cell r="FJ2485">
            <v>42.133086128622224</v>
          </cell>
          <cell r="FK2485">
            <v>0.26300000000000001</v>
          </cell>
          <cell r="FL2485">
            <v>0.48839157718838777</v>
          </cell>
          <cell r="FO2485">
            <v>1</v>
          </cell>
        </row>
        <row r="2486">
          <cell r="A2486">
            <v>607706</v>
          </cell>
          <cell r="C2486" t="str">
            <v>Roth, Michael</v>
          </cell>
          <cell r="Q2486" t="str">
            <v>S</v>
          </cell>
          <cell r="AJ2486">
            <v>5.1713277091295815</v>
          </cell>
          <cell r="AR2486">
            <v>62.041978832523391</v>
          </cell>
          <cell r="AS2486">
            <v>-7.1882364113037722E-2</v>
          </cell>
          <cell r="AT2486">
            <v>0.36889509741241522</v>
          </cell>
          <cell r="BE2486">
            <v>0.85945704382233912</v>
          </cell>
          <cell r="CP2486">
            <v>26.375</v>
          </cell>
          <cell r="CV2486">
            <v>89.825512632583141</v>
          </cell>
          <cell r="DA2486">
            <v>0.21818181818181817</v>
          </cell>
          <cell r="DD2486">
            <v>0.81546513211340077</v>
          </cell>
          <cell r="FJ2486">
            <v>155.10494708130847</v>
          </cell>
          <cell r="FK2486">
            <v>0.26300000000000001</v>
          </cell>
          <cell r="FL2486">
            <v>0.32646419368493684</v>
          </cell>
          <cell r="FO2486">
            <v>0</v>
          </cell>
        </row>
        <row r="2487">
          <cell r="A2487">
            <v>607718</v>
          </cell>
          <cell r="C2487" t="str">
            <v>Shaban, Ronnie</v>
          </cell>
          <cell r="Q2487" t="str">
            <v>R</v>
          </cell>
          <cell r="AJ2487">
            <v>5.3776262237505899</v>
          </cell>
          <cell r="AR2487">
            <v>22.573530673762939</v>
          </cell>
          <cell r="AS2487">
            <v>0.14150691124982728</v>
          </cell>
          <cell r="AT2487">
            <v>0.79712274219784096</v>
          </cell>
          <cell r="BE2487">
            <v>0.87434066856766834</v>
          </cell>
          <cell r="CP2487">
            <v>26.291666666666668</v>
          </cell>
          <cell r="CV2487">
            <v>92.1</v>
          </cell>
          <cell r="DA2487">
            <v>0</v>
          </cell>
          <cell r="DD2487">
            <v>0.94452013874977414</v>
          </cell>
          <cell r="FJ2487">
            <v>56.433826684407343</v>
          </cell>
          <cell r="FK2487">
            <v>0.26300000000000001</v>
          </cell>
          <cell r="FL2487">
            <v>0.21813058868541382</v>
          </cell>
          <cell r="FO2487">
            <v>1</v>
          </cell>
        </row>
        <row r="2488">
          <cell r="A2488">
            <v>607719</v>
          </cell>
          <cell r="C2488" t="str">
            <v>Sharp, Clint</v>
          </cell>
          <cell r="Q2488" t="str">
            <v>S</v>
          </cell>
          <cell r="AJ2488">
            <v>8.2740447924666114</v>
          </cell>
          <cell r="AR2488">
            <v>44.400000000000006</v>
          </cell>
          <cell r="AS2488">
            <v>-0.13906600398448846</v>
          </cell>
          <cell r="AT2488">
            <v>0.83302713940596473</v>
          </cell>
          <cell r="BE2488">
            <v>0.84838041690704902</v>
          </cell>
          <cell r="CP2488">
            <v>25.291666666666668</v>
          </cell>
          <cell r="CV2488">
            <v>92.1</v>
          </cell>
          <cell r="DA2488">
            <v>0</v>
          </cell>
          <cell r="DD2488">
            <v>0.9125229595879929</v>
          </cell>
          <cell r="FJ2488">
            <v>111</v>
          </cell>
          <cell r="FK2488">
            <v>0.26300000000000001</v>
          </cell>
          <cell r="FL2488">
            <v>-0.11828871594972604</v>
          </cell>
          <cell r="FO2488">
            <v>0</v>
          </cell>
        </row>
        <row r="2489">
          <cell r="A2489">
            <v>607724</v>
          </cell>
          <cell r="C2489" t="str">
            <v>Sikula, Arik</v>
          </cell>
          <cell r="Q2489" t="str">
            <v>R</v>
          </cell>
          <cell r="AJ2489">
            <v>5.2646600960343513</v>
          </cell>
          <cell r="AR2489">
            <v>18.101633495099261</v>
          </cell>
          <cell r="AS2489">
            <v>-0.41757987471358154</v>
          </cell>
          <cell r="AT2489">
            <v>0.70000577032803379</v>
          </cell>
          <cell r="BE2489">
            <v>0.69525052513242447</v>
          </cell>
          <cell r="CP2489">
            <v>27.541666666666668</v>
          </cell>
          <cell r="CV2489">
            <v>92.1</v>
          </cell>
          <cell r="DA2489">
            <v>0</v>
          </cell>
          <cell r="DD2489">
            <v>1.1350309450173812</v>
          </cell>
          <cell r="FJ2489">
            <v>45.254083737748154</v>
          </cell>
          <cell r="FK2489">
            <v>0.26300000000000001</v>
          </cell>
          <cell r="FL2489">
            <v>0.47990580876887484</v>
          </cell>
          <cell r="FO2489">
            <v>1</v>
          </cell>
        </row>
        <row r="2490">
          <cell r="A2490">
            <v>607725</v>
          </cell>
          <cell r="C2490" t="str">
            <v>Simmons, Seth</v>
          </cell>
          <cell r="Q2490" t="str">
            <v>R</v>
          </cell>
          <cell r="AJ2490">
            <v>4.2644816371486556</v>
          </cell>
          <cell r="AR2490">
            <v>23.181244266424702</v>
          </cell>
          <cell r="AS2490">
            <v>0.36456659010705056</v>
          </cell>
          <cell r="AT2490">
            <v>0.7427513514373425</v>
          </cell>
          <cell r="BE2490">
            <v>0.39106661155726274</v>
          </cell>
          <cell r="CP2490">
            <v>28.041666666666668</v>
          </cell>
          <cell r="CV2490">
            <v>92.1</v>
          </cell>
          <cell r="DA2490">
            <v>0</v>
          </cell>
          <cell r="DD2490">
            <v>1.1039431002563109</v>
          </cell>
          <cell r="FJ2490">
            <v>56.083455265600001</v>
          </cell>
          <cell r="FK2490">
            <v>0.26300000000000001</v>
          </cell>
          <cell r="FL2490">
            <v>0.31580317484747045</v>
          </cell>
          <cell r="FO2490">
            <v>0.54766834719344359</v>
          </cell>
        </row>
        <row r="2491">
          <cell r="A2491">
            <v>607727</v>
          </cell>
          <cell r="C2491" t="str">
            <v>Smith, Jake</v>
          </cell>
          <cell r="Q2491" t="str">
            <v>R</v>
          </cell>
          <cell r="AJ2491">
            <v>5.2043962321829085</v>
          </cell>
          <cell r="AR2491">
            <v>23.598504792863537</v>
          </cell>
          <cell r="AS2491">
            <v>-3.4427817169225259E-3</v>
          </cell>
          <cell r="AT2491">
            <v>0.56434880187837355</v>
          </cell>
          <cell r="BE2491">
            <v>0.84919561277370481</v>
          </cell>
          <cell r="CP2491">
            <v>26.041666666666668</v>
          </cell>
          <cell r="CV2491">
            <v>92.1</v>
          </cell>
          <cell r="DA2491">
            <v>0</v>
          </cell>
          <cell r="DD2491">
            <v>1.4062330851423637</v>
          </cell>
          <cell r="FJ2491">
            <v>58.996261982158835</v>
          </cell>
          <cell r="FK2491">
            <v>0.26300000000000001</v>
          </cell>
          <cell r="FL2491">
            <v>-0.47743054573104898</v>
          </cell>
          <cell r="FO2491">
            <v>1</v>
          </cell>
        </row>
        <row r="2492">
          <cell r="A2492">
            <v>607729</v>
          </cell>
          <cell r="C2492" t="str">
            <v>Sosebee, David</v>
          </cell>
          <cell r="Q2492" t="str">
            <v>R</v>
          </cell>
          <cell r="AJ2492">
            <v>6.6231397100654661</v>
          </cell>
          <cell r="AR2492">
            <v>16.971629545629629</v>
          </cell>
          <cell r="AS2492">
            <v>0.29138535353808692</v>
          </cell>
          <cell r="AT2492">
            <v>0.89774608350572882</v>
          </cell>
          <cell r="BE2492">
            <v>0.97560264957291409</v>
          </cell>
          <cell r="CP2492">
            <v>22.875</v>
          </cell>
          <cell r="CV2492">
            <v>92.1</v>
          </cell>
          <cell r="DA2492">
            <v>0</v>
          </cell>
          <cell r="DD2492">
            <v>1.0029174311574383</v>
          </cell>
          <cell r="FJ2492">
            <v>42.42907386407407</v>
          </cell>
          <cell r="FK2492">
            <v>0.26300000000000001</v>
          </cell>
          <cell r="FL2492">
            <v>0.67901798840062733</v>
          </cell>
          <cell r="FO2492">
            <v>1</v>
          </cell>
        </row>
        <row r="2493">
          <cell r="A2493">
            <v>607745</v>
          </cell>
          <cell r="C2493" t="str">
            <v>Thomas, Mike</v>
          </cell>
          <cell r="Q2493" t="str">
            <v>R</v>
          </cell>
          <cell r="AJ2493">
            <v>5.1637898720178921</v>
          </cell>
          <cell r="AR2493">
            <v>17.798364723851591</v>
          </cell>
          <cell r="AS2493">
            <v>-0.14749892038548293</v>
          </cell>
          <cell r="AT2493">
            <v>0.71274825021308086</v>
          </cell>
          <cell r="BE2493">
            <v>0.85444218045682718</v>
          </cell>
          <cell r="CP2493">
            <v>27.458333333333332</v>
          </cell>
          <cell r="CV2493">
            <v>92.1</v>
          </cell>
          <cell r="DA2493">
            <v>0</v>
          </cell>
          <cell r="DD2493">
            <v>1.2446929332923344</v>
          </cell>
          <cell r="FJ2493">
            <v>44.495911809628979</v>
          </cell>
          <cell r="FK2493">
            <v>0.26300000000000001</v>
          </cell>
          <cell r="FL2493">
            <v>0.53563812228786578</v>
          </cell>
          <cell r="FO2493">
            <v>1</v>
          </cell>
        </row>
        <row r="2494">
          <cell r="A2494">
            <v>607751</v>
          </cell>
          <cell r="C2494" t="str">
            <v>Tomshaw, Matt</v>
          </cell>
          <cell r="Q2494" t="str">
            <v>S</v>
          </cell>
          <cell r="AJ2494">
            <v>5.658431542906964</v>
          </cell>
          <cell r="AR2494">
            <v>47.523561983913226</v>
          </cell>
          <cell r="AS2494">
            <v>-0.3439710585633447</v>
          </cell>
          <cell r="AT2494">
            <v>0.55779267439589963</v>
          </cell>
          <cell r="BE2494">
            <v>0.98115809836339174</v>
          </cell>
          <cell r="CP2494">
            <v>27.541666666666668</v>
          </cell>
          <cell r="CV2494">
            <v>92.1</v>
          </cell>
          <cell r="DA2494">
            <v>0</v>
          </cell>
          <cell r="DD2494">
            <v>0.98121970517384893</v>
          </cell>
          <cell r="FJ2494">
            <v>118.80890495978305</v>
          </cell>
          <cell r="FK2494">
            <v>0.26300000000000001</v>
          </cell>
          <cell r="FL2494">
            <v>7.3651652658698025E-2</v>
          </cell>
          <cell r="FO2494">
            <v>0</v>
          </cell>
        </row>
        <row r="2495">
          <cell r="A2495">
            <v>607755</v>
          </cell>
          <cell r="C2495" t="str">
            <v>Vasquez, Andrew</v>
          </cell>
          <cell r="Q2495" t="str">
            <v>R</v>
          </cell>
          <cell r="AJ2495">
            <v>5.7871778658451181</v>
          </cell>
          <cell r="AR2495">
            <v>16.8</v>
          </cell>
          <cell r="AS2495">
            <v>-9.7955705912383326E-2</v>
          </cell>
          <cell r="AT2495">
            <v>0.87578312459103702</v>
          </cell>
          <cell r="BE2495">
            <v>1.2346311866070565</v>
          </cell>
          <cell r="CP2495">
            <v>22.791666666666668</v>
          </cell>
          <cell r="CV2495">
            <v>92.1</v>
          </cell>
          <cell r="DA2495">
            <v>0</v>
          </cell>
          <cell r="DD2495">
            <v>1.394301388573099</v>
          </cell>
          <cell r="FJ2495">
            <v>42</v>
          </cell>
          <cell r="FK2495">
            <v>0.26300000000000001</v>
          </cell>
          <cell r="FL2495">
            <v>-0.50704199388682125</v>
          </cell>
          <cell r="FO2495">
            <v>1</v>
          </cell>
        </row>
        <row r="2496">
          <cell r="A2496">
            <v>607761</v>
          </cell>
          <cell r="C2496" t="str">
            <v>Ward, Tucker</v>
          </cell>
          <cell r="Q2496" t="str">
            <v>R</v>
          </cell>
          <cell r="AJ2496">
            <v>8.4189003878369544</v>
          </cell>
          <cell r="AR2496">
            <v>16.8</v>
          </cell>
          <cell r="AS2496">
            <v>0.23612596719468776</v>
          </cell>
          <cell r="AT2496">
            <v>0.94332859101820998</v>
          </cell>
          <cell r="BE2496">
            <v>1.4253596458852402</v>
          </cell>
          <cell r="CP2496">
            <v>24.125</v>
          </cell>
          <cell r="CV2496">
            <v>92.1</v>
          </cell>
          <cell r="DA2496">
            <v>0</v>
          </cell>
          <cell r="DD2496">
            <v>0.975301347645679</v>
          </cell>
          <cell r="FJ2496">
            <v>42</v>
          </cell>
          <cell r="FK2496">
            <v>0.26300000000000001</v>
          </cell>
          <cell r="FL2496">
            <v>-0.37812757770333499</v>
          </cell>
          <cell r="FO2496">
            <v>1</v>
          </cell>
        </row>
        <row r="2497">
          <cell r="A2497">
            <v>607772</v>
          </cell>
          <cell r="C2497" t="str">
            <v>Williams, Ali</v>
          </cell>
          <cell r="Q2497" t="str">
            <v>R</v>
          </cell>
          <cell r="AJ2497">
            <v>5.8248469294630478</v>
          </cell>
          <cell r="AR2497">
            <v>19.567091340077042</v>
          </cell>
          <cell r="AS2497">
            <v>-0.60138116314220669</v>
          </cell>
          <cell r="AT2497">
            <v>0.7194417616747979</v>
          </cell>
          <cell r="BE2497">
            <v>0.60576145370737178</v>
          </cell>
          <cell r="CP2497">
            <v>26.958333333333332</v>
          </cell>
          <cell r="CV2497">
            <v>92.1</v>
          </cell>
          <cell r="DA2497">
            <v>0</v>
          </cell>
          <cell r="DD2497">
            <v>1.2323673667738642</v>
          </cell>
          <cell r="FJ2497">
            <v>48.917728350192604</v>
          </cell>
          <cell r="FK2497">
            <v>0.26300000000000001</v>
          </cell>
          <cell r="FL2497">
            <v>-1.1747740206000298E-2</v>
          </cell>
          <cell r="FO2497">
            <v>1</v>
          </cell>
        </row>
        <row r="2498">
          <cell r="A2498">
            <v>607782</v>
          </cell>
          <cell r="C2498" t="str">
            <v>Wyatt, Heath</v>
          </cell>
          <cell r="Q2498" t="str">
            <v>R</v>
          </cell>
          <cell r="AJ2498">
            <v>5.4069112098749725</v>
          </cell>
          <cell r="AR2498">
            <v>20.767580870967308</v>
          </cell>
          <cell r="AS2498">
            <v>0.48763530037900382</v>
          </cell>
          <cell r="AT2498">
            <v>0.76435963979360499</v>
          </cell>
          <cell r="BE2498">
            <v>1.0633480668664199</v>
          </cell>
          <cell r="CP2498">
            <v>27.875</v>
          </cell>
          <cell r="CV2498">
            <v>92.1</v>
          </cell>
          <cell r="DA2498">
            <v>0</v>
          </cell>
          <cell r="DD2498">
            <v>0.8394989186633216</v>
          </cell>
          <cell r="FJ2498">
            <v>51.918952177418262</v>
          </cell>
          <cell r="FK2498">
            <v>0.26300000000000001</v>
          </cell>
          <cell r="FL2498">
            <v>0.42373551035438739</v>
          </cell>
          <cell r="FO2498">
            <v>1</v>
          </cell>
        </row>
        <row r="2499">
          <cell r="A2499">
            <v>607891</v>
          </cell>
          <cell r="C2499" t="str">
            <v>Rodriguez, Ramon</v>
          </cell>
          <cell r="Q2499" t="str">
            <v>S</v>
          </cell>
          <cell r="AJ2499">
            <v>10.400071930280792</v>
          </cell>
          <cell r="AR2499">
            <v>44.400000000000006</v>
          </cell>
          <cell r="AS2499">
            <v>0.6380867639681792</v>
          </cell>
          <cell r="AT2499">
            <v>0.96019408547994478</v>
          </cell>
          <cell r="BE2499">
            <v>1.0400416260187493</v>
          </cell>
          <cell r="CP2499">
            <v>23.291666666666668</v>
          </cell>
          <cell r="CV2499">
            <v>92.1</v>
          </cell>
          <cell r="DA2499">
            <v>0</v>
          </cell>
          <cell r="DD2499">
            <v>0.79982050614110367</v>
          </cell>
          <cell r="FJ2499">
            <v>111</v>
          </cell>
          <cell r="FK2499">
            <v>0.26300000000000001</v>
          </cell>
          <cell r="FL2499">
            <v>0.14267080054444253</v>
          </cell>
          <cell r="FO2499">
            <v>0.48387095954734649</v>
          </cell>
        </row>
        <row r="2500">
          <cell r="A2500">
            <v>607894</v>
          </cell>
          <cell r="C2500" t="str">
            <v>Nunez, Nerfy</v>
          </cell>
          <cell r="Q2500" t="str">
            <v>R</v>
          </cell>
          <cell r="AJ2500">
            <v>8.1207007093971892</v>
          </cell>
          <cell r="AR2500">
            <v>16.8</v>
          </cell>
          <cell r="AS2500">
            <v>-0.67500974731521146</v>
          </cell>
          <cell r="AT2500">
            <v>0.91931594038554665</v>
          </cell>
          <cell r="BE2500">
            <v>0.82662234916479105</v>
          </cell>
          <cell r="CP2500">
            <v>23.875</v>
          </cell>
          <cell r="CV2500">
            <v>92.1</v>
          </cell>
          <cell r="DA2500">
            <v>0</v>
          </cell>
          <cell r="DD2500">
            <v>0.94882103469502721</v>
          </cell>
          <cell r="FJ2500">
            <v>42</v>
          </cell>
          <cell r="FK2500">
            <v>0.26300000000000001</v>
          </cell>
          <cell r="FL2500">
            <v>0.5533100349385065</v>
          </cell>
          <cell r="FO2500">
            <v>0.85632855476154024</v>
          </cell>
        </row>
        <row r="2501">
          <cell r="A2501">
            <v>607895</v>
          </cell>
          <cell r="C2501" t="str">
            <v>Perez, Fernando</v>
          </cell>
          <cell r="Q2501" t="str">
            <v>S</v>
          </cell>
          <cell r="AJ2501">
            <v>8.0505009075954135</v>
          </cell>
          <cell r="AR2501">
            <v>44.400000000000006</v>
          </cell>
          <cell r="AS2501">
            <v>-0.50740754905344143</v>
          </cell>
          <cell r="AT2501">
            <v>0.70755062609313235</v>
          </cell>
          <cell r="BE2501">
            <v>0.93935828891886919</v>
          </cell>
          <cell r="CP2501">
            <v>22.541666666666668</v>
          </cell>
          <cell r="CV2501">
            <v>92.1</v>
          </cell>
          <cell r="DA2501">
            <v>0</v>
          </cell>
          <cell r="DD2501">
            <v>1.0068358863508313</v>
          </cell>
          <cell r="FJ2501">
            <v>111</v>
          </cell>
          <cell r="FK2501">
            <v>0.26300000000000001</v>
          </cell>
          <cell r="FL2501">
            <v>0.17803477724895714</v>
          </cell>
          <cell r="FO2501">
            <v>0</v>
          </cell>
        </row>
        <row r="2502">
          <cell r="A2502">
            <v>607896</v>
          </cell>
          <cell r="C2502" t="str">
            <v>Rosario, Harold</v>
          </cell>
          <cell r="Q2502" t="str">
            <v>R</v>
          </cell>
          <cell r="AJ2502">
            <v>8.9522538003248702</v>
          </cell>
          <cell r="AR2502">
            <v>16.8</v>
          </cell>
          <cell r="AS2502">
            <v>-1.1905191355644533</v>
          </cell>
          <cell r="AT2502">
            <v>0.91199073814084197</v>
          </cell>
          <cell r="BE2502">
            <v>0.46363658253602053</v>
          </cell>
          <cell r="CP2502">
            <v>23.708333333333332</v>
          </cell>
          <cell r="CV2502">
            <v>92.1</v>
          </cell>
          <cell r="DA2502">
            <v>0</v>
          </cell>
          <cell r="DD2502">
            <v>1.1921933564278355</v>
          </cell>
          <cell r="FJ2502">
            <v>42</v>
          </cell>
          <cell r="FK2502">
            <v>0.26300000000000001</v>
          </cell>
          <cell r="FL2502">
            <v>0.7664035418152213</v>
          </cell>
          <cell r="FO2502">
            <v>1</v>
          </cell>
        </row>
        <row r="2503">
          <cell r="A2503">
            <v>607897</v>
          </cell>
          <cell r="C2503" t="str">
            <v>Fassold, Cody</v>
          </cell>
          <cell r="Q2503" t="str">
            <v>R</v>
          </cell>
          <cell r="AJ2503">
            <v>5.4105724847414445</v>
          </cell>
          <cell r="AR2503">
            <v>17.541049694995809</v>
          </cell>
          <cell r="AS2503">
            <v>-0.37443774635548821</v>
          </cell>
          <cell r="AT2503">
            <v>0.78975439675421666</v>
          </cell>
          <cell r="BE2503">
            <v>0.91197970955320518</v>
          </cell>
          <cell r="CP2503">
            <v>27.708333333333332</v>
          </cell>
          <cell r="CV2503">
            <v>92.1</v>
          </cell>
          <cell r="DA2503">
            <v>0</v>
          </cell>
          <cell r="DD2503">
            <v>1.2017774806524277</v>
          </cell>
          <cell r="FJ2503">
            <v>43.852624237489522</v>
          </cell>
          <cell r="FK2503">
            <v>0.26300000000000001</v>
          </cell>
          <cell r="FL2503">
            <v>-7.2931452179317801E-4</v>
          </cell>
          <cell r="FO2503">
            <v>1</v>
          </cell>
        </row>
        <row r="2504">
          <cell r="A2504">
            <v>607951</v>
          </cell>
          <cell r="C2504" t="str">
            <v>Labourt, Jairo</v>
          </cell>
          <cell r="Q2504" t="str">
            <v>S</v>
          </cell>
          <cell r="AJ2504">
            <v>7.5048991050466842</v>
          </cell>
          <cell r="AR2504">
            <v>49.329547138353874</v>
          </cell>
          <cell r="AS2504">
            <v>0.56569350562012477</v>
          </cell>
          <cell r="AT2504">
            <v>0.8168559149422332</v>
          </cell>
          <cell r="BE2504">
            <v>1.0689387943366782</v>
          </cell>
          <cell r="CP2504">
            <v>22.291666666666668</v>
          </cell>
          <cell r="CV2504">
            <v>92.1</v>
          </cell>
          <cell r="DA2504">
            <v>0</v>
          </cell>
          <cell r="DD2504">
            <v>1.2164410574236708</v>
          </cell>
          <cell r="FJ2504">
            <v>123.32386784588468</v>
          </cell>
          <cell r="FK2504">
            <v>0.26300000000000001</v>
          </cell>
          <cell r="FL2504">
            <v>-0.39250940029124826</v>
          </cell>
          <cell r="FO2504">
            <v>0</v>
          </cell>
        </row>
        <row r="2505">
          <cell r="A2505">
            <v>607953</v>
          </cell>
          <cell r="C2505" t="str">
            <v>Torrez, Orlando</v>
          </cell>
          <cell r="Q2505" t="str">
            <v>S</v>
          </cell>
          <cell r="AJ2505">
            <v>10.008598265794411</v>
          </cell>
          <cell r="AR2505">
            <v>44.400000000000006</v>
          </cell>
          <cell r="AS2505">
            <v>1.6958502041071477</v>
          </cell>
          <cell r="AT2505">
            <v>0.88798611932471128</v>
          </cell>
          <cell r="BE2505">
            <v>1.0013454826974186</v>
          </cell>
          <cell r="CP2505">
            <v>24.208333333333332</v>
          </cell>
          <cell r="CV2505">
            <v>92.1</v>
          </cell>
          <cell r="DA2505">
            <v>0</v>
          </cell>
          <cell r="DD2505">
            <v>1.0530394179368272</v>
          </cell>
          <cell r="FJ2505">
            <v>111</v>
          </cell>
          <cell r="FK2505">
            <v>0.26300000000000001</v>
          </cell>
          <cell r="FL2505">
            <v>-0.73547542918980069</v>
          </cell>
          <cell r="FO2505">
            <v>0.3455049661231091</v>
          </cell>
        </row>
        <row r="2506">
          <cell r="A2506">
            <v>607957</v>
          </cell>
          <cell r="C2506" t="str">
            <v>Perez, Hector</v>
          </cell>
          <cell r="Q2506" t="str">
            <v>R</v>
          </cell>
          <cell r="AJ2506">
            <v>8.3278705614824986</v>
          </cell>
          <cell r="AR2506">
            <v>16.8</v>
          </cell>
          <cell r="AS2506">
            <v>0.27464749093474589</v>
          </cell>
          <cell r="AT2506">
            <v>0.96525004145281112</v>
          </cell>
          <cell r="BE2506">
            <v>0.92442356423499938</v>
          </cell>
          <cell r="CP2506">
            <v>23.041666666666668</v>
          </cell>
          <cell r="CV2506">
            <v>92.1</v>
          </cell>
          <cell r="DA2506">
            <v>0</v>
          </cell>
          <cell r="DD2506">
            <v>1.3229679180132417</v>
          </cell>
          <cell r="FJ2506">
            <v>42</v>
          </cell>
          <cell r="FK2506">
            <v>0.26300000000000001</v>
          </cell>
          <cell r="FL2506">
            <v>-0.27955470705240559</v>
          </cell>
          <cell r="FO2506">
            <v>0.68462399208359148</v>
          </cell>
        </row>
        <row r="2507">
          <cell r="A2507">
            <v>607958</v>
          </cell>
          <cell r="C2507" t="str">
            <v>Mesa, Victor</v>
          </cell>
          <cell r="Q2507" t="str">
            <v>S</v>
          </cell>
          <cell r="AJ2507">
            <v>8.9994392016767115</v>
          </cell>
          <cell r="AR2507">
            <v>44.400000000000006</v>
          </cell>
          <cell r="AS2507">
            <v>0.50243632465658505</v>
          </cell>
          <cell r="AT2507">
            <v>0.94884127750589098</v>
          </cell>
          <cell r="BE2507">
            <v>0.97581673694047155</v>
          </cell>
          <cell r="CP2507">
            <v>22.625</v>
          </cell>
          <cell r="CV2507">
            <v>92.1</v>
          </cell>
          <cell r="DA2507">
            <v>0</v>
          </cell>
          <cell r="DD2507">
            <v>0.99114899146115509</v>
          </cell>
          <cell r="FJ2507">
            <v>111</v>
          </cell>
          <cell r="FK2507">
            <v>0.26300000000000001</v>
          </cell>
          <cell r="FL2507">
            <v>0.29704423402009689</v>
          </cell>
          <cell r="FO2507">
            <v>0.43731778208782035</v>
          </cell>
        </row>
        <row r="2508">
          <cell r="A2508">
            <v>607962</v>
          </cell>
          <cell r="C2508" t="str">
            <v>McFarland, Blake</v>
          </cell>
          <cell r="Q2508" t="str">
            <v>R</v>
          </cell>
          <cell r="AJ2508">
            <v>4.0408097335250126</v>
          </cell>
          <cell r="AR2508">
            <v>34.0007252877014</v>
          </cell>
          <cell r="AS2508">
            <v>0.21547790016132351</v>
          </cell>
          <cell r="AT2508">
            <v>0.83209571511762903</v>
          </cell>
          <cell r="BE2508">
            <v>1.319755650080652</v>
          </cell>
          <cell r="CP2508">
            <v>28.375</v>
          </cell>
          <cell r="CV2508">
            <v>92.1</v>
          </cell>
          <cell r="DA2508">
            <v>0</v>
          </cell>
          <cell r="DD2508">
            <v>1.2996142709934642</v>
          </cell>
          <cell r="FJ2508">
            <v>47.77638200054944</v>
          </cell>
          <cell r="FK2508">
            <v>0.26300000000000001</v>
          </cell>
          <cell r="FL2508">
            <v>-6.7340781529937971E-2</v>
          </cell>
          <cell r="FO2508">
            <v>1</v>
          </cell>
        </row>
        <row r="2509">
          <cell r="A2509">
            <v>607963</v>
          </cell>
          <cell r="C2509" t="str">
            <v>White, Ben</v>
          </cell>
          <cell r="Q2509" t="str">
            <v>S</v>
          </cell>
          <cell r="AJ2509">
            <v>6.9998936512186578</v>
          </cell>
          <cell r="AR2509">
            <v>44.901037915663828</v>
          </cell>
          <cell r="AS2509">
            <v>-0.56332146010651496</v>
          </cell>
          <cell r="AT2509">
            <v>0.79299319891345976</v>
          </cell>
          <cell r="BE2509">
            <v>0.90386570702540392</v>
          </cell>
          <cell r="CP2509">
            <v>27.125</v>
          </cell>
          <cell r="CV2509">
            <v>92.1</v>
          </cell>
          <cell r="DA2509">
            <v>0</v>
          </cell>
          <cell r="DD2509">
            <v>0.91942160769874204</v>
          </cell>
          <cell r="FJ2509">
            <v>112.25259478915956</v>
          </cell>
          <cell r="FK2509">
            <v>0.26300000000000001</v>
          </cell>
          <cell r="FL2509">
            <v>0.34824973332058712</v>
          </cell>
          <cell r="FO2509">
            <v>0</v>
          </cell>
        </row>
        <row r="2510">
          <cell r="A2510">
            <v>607968</v>
          </cell>
          <cell r="C2510" t="str">
            <v>Rucinski, Drew</v>
          </cell>
          <cell r="Q2510" t="str">
            <v>S</v>
          </cell>
          <cell r="AJ2510">
            <v>5.851573338006002</v>
          </cell>
          <cell r="AR2510">
            <v>56.915494263198156</v>
          </cell>
          <cell r="AS2510">
            <v>-0.56667696224391251</v>
          </cell>
          <cell r="AT2510">
            <v>0.43465350754876564</v>
          </cell>
          <cell r="BE2510">
            <v>0.88995466275661372</v>
          </cell>
          <cell r="CP2510">
            <v>27.541666666666668</v>
          </cell>
          <cell r="CV2510">
            <v>90.215175136653983</v>
          </cell>
          <cell r="DA2510">
            <v>8.6866666666666661E-2</v>
          </cell>
          <cell r="DD2510">
            <v>0.96200177859952396</v>
          </cell>
          <cell r="FJ2510">
            <v>142.28873565799537</v>
          </cell>
          <cell r="FK2510">
            <v>0.26300000000000001</v>
          </cell>
          <cell r="FL2510">
            <v>6.9653089156469353E-2</v>
          </cell>
          <cell r="FO2510">
            <v>0</v>
          </cell>
        </row>
        <row r="2511">
          <cell r="A2511">
            <v>607972</v>
          </cell>
          <cell r="C2511" t="str">
            <v>Jadofsky, Zach</v>
          </cell>
          <cell r="Q2511" t="str">
            <v>R</v>
          </cell>
          <cell r="AJ2511">
            <v>5.6057047567057765</v>
          </cell>
          <cell r="AR2511">
            <v>16.944566088844592</v>
          </cell>
          <cell r="AS2511">
            <v>-1.0864875304678872</v>
          </cell>
          <cell r="AT2511">
            <v>0.79746550065293675</v>
          </cell>
          <cell r="BE2511">
            <v>0.89265913556665066</v>
          </cell>
          <cell r="CP2511">
            <v>26.041666666666668</v>
          </cell>
          <cell r="CV2511">
            <v>92.1</v>
          </cell>
          <cell r="DA2511">
            <v>0</v>
          </cell>
          <cell r="DD2511">
            <v>0.96653125562453779</v>
          </cell>
          <cell r="FJ2511">
            <v>42.361415222111482</v>
          </cell>
          <cell r="FK2511">
            <v>0.26300000000000001</v>
          </cell>
          <cell r="FL2511">
            <v>0.3309040561402653</v>
          </cell>
          <cell r="FO2511">
            <v>1</v>
          </cell>
        </row>
        <row r="2512">
          <cell r="A2512">
            <v>608032</v>
          </cell>
          <cell r="C2512" t="str">
            <v>Estevez, Carlos</v>
          </cell>
          <cell r="Q2512" t="str">
            <v>R</v>
          </cell>
          <cell r="AJ2512">
            <v>3.6759057344290649</v>
          </cell>
          <cell r="AR2512">
            <v>56.196431566592594</v>
          </cell>
          <cell r="AS2512">
            <v>-0.40440358836594376</v>
          </cell>
          <cell r="AT2512">
            <v>0.57117352528282761</v>
          </cell>
          <cell r="BE2512">
            <v>1.0525483595006813</v>
          </cell>
          <cell r="CP2512">
            <v>23.541666666666668</v>
          </cell>
          <cell r="CV2512">
            <v>96.095541201614836</v>
          </cell>
          <cell r="DA2512">
            <v>0.78181818181818186</v>
          </cell>
          <cell r="DD2512">
            <v>1.0906333333599427</v>
          </cell>
          <cell r="FJ2512">
            <v>56.196431566592594</v>
          </cell>
          <cell r="FK2512">
            <v>0.26300000000000001</v>
          </cell>
          <cell r="FL2512">
            <v>-0.4729462504703611</v>
          </cell>
          <cell r="FO2512">
            <v>1</v>
          </cell>
        </row>
        <row r="2513">
          <cell r="A2513">
            <v>608034</v>
          </cell>
          <cell r="C2513" t="str">
            <v>Flores, Michael</v>
          </cell>
          <cell r="Q2513" t="str">
            <v>R</v>
          </cell>
          <cell r="AJ2513">
            <v>5.8313103444800429</v>
          </cell>
          <cell r="AR2513">
            <v>16.8</v>
          </cell>
          <cell r="AS2513">
            <v>-0.32695704763040628</v>
          </cell>
          <cell r="AT2513">
            <v>0.86403698263189255</v>
          </cell>
          <cell r="BE2513">
            <v>0.65797970021514485</v>
          </cell>
          <cell r="CP2513">
            <v>23.875</v>
          </cell>
          <cell r="CV2513">
            <v>92.1</v>
          </cell>
          <cell r="DA2513">
            <v>0</v>
          </cell>
          <cell r="DD2513">
            <v>1.1431157235348197</v>
          </cell>
          <cell r="FJ2513">
            <v>42</v>
          </cell>
          <cell r="FK2513">
            <v>0.26300000000000001</v>
          </cell>
          <cell r="FL2513">
            <v>-0.23736011588443792</v>
          </cell>
          <cell r="FO2513">
            <v>0.68764763309792643</v>
          </cell>
        </row>
        <row r="2514">
          <cell r="A2514">
            <v>608037</v>
          </cell>
          <cell r="C2514" t="str">
            <v>De Los Santos, Samil</v>
          </cell>
          <cell r="Q2514" t="str">
            <v>R</v>
          </cell>
          <cell r="AJ2514">
            <v>6.5709896117905542</v>
          </cell>
          <cell r="AR2514">
            <v>16.8</v>
          </cell>
          <cell r="AS2514">
            <v>-2.0985723069221121</v>
          </cell>
          <cell r="AT2514">
            <v>0.82865009296639025</v>
          </cell>
          <cell r="BE2514">
            <v>0.98101893294995635</v>
          </cell>
          <cell r="CP2514">
            <v>22.458333333333332</v>
          </cell>
          <cell r="CV2514">
            <v>92.1</v>
          </cell>
          <cell r="DA2514">
            <v>0</v>
          </cell>
          <cell r="DD2514">
            <v>1.342626406259213</v>
          </cell>
          <cell r="FJ2514">
            <v>42</v>
          </cell>
          <cell r="FK2514">
            <v>0.26300000000000001</v>
          </cell>
          <cell r="FL2514">
            <v>-0.68431232264273201</v>
          </cell>
          <cell r="FO2514">
            <v>1</v>
          </cell>
        </row>
        <row r="2515">
          <cell r="A2515">
            <v>608042</v>
          </cell>
          <cell r="C2515" t="str">
            <v>Minarik, Marek</v>
          </cell>
          <cell r="Q2515" t="str">
            <v>S</v>
          </cell>
          <cell r="AJ2515">
            <v>8.7521748385998599</v>
          </cell>
          <cell r="AR2515">
            <v>44.400000000000006</v>
          </cell>
          <cell r="AS2515">
            <v>-0.22386437164163925</v>
          </cell>
          <cell r="AT2515">
            <v>0.84903651151456971</v>
          </cell>
          <cell r="BE2515">
            <v>1.1534391540945754</v>
          </cell>
          <cell r="CP2515">
            <v>23.041666666666668</v>
          </cell>
          <cell r="CV2515">
            <v>92.1</v>
          </cell>
          <cell r="DA2515">
            <v>0</v>
          </cell>
          <cell r="DD2515">
            <v>0.95998695047074301</v>
          </cell>
          <cell r="FJ2515">
            <v>111</v>
          </cell>
          <cell r="FK2515">
            <v>0.26300000000000001</v>
          </cell>
          <cell r="FL2515">
            <v>-0.24135262886328071</v>
          </cell>
          <cell r="FO2515">
            <v>0</v>
          </cell>
        </row>
        <row r="2516">
          <cell r="A2516">
            <v>608059</v>
          </cell>
          <cell r="C2516" t="str">
            <v>Zapata, Jose</v>
          </cell>
          <cell r="Q2516" t="str">
            <v>R</v>
          </cell>
          <cell r="AJ2516">
            <v>7.5164336496946529</v>
          </cell>
          <cell r="AR2516">
            <v>16.8</v>
          </cell>
          <cell r="AS2516">
            <v>0.75423312995847347</v>
          </cell>
          <cell r="AT2516">
            <v>0.91315128835644133</v>
          </cell>
          <cell r="BE2516">
            <v>0.97740497071431554</v>
          </cell>
          <cell r="CP2516">
            <v>23.125</v>
          </cell>
          <cell r="CV2516">
            <v>92.1</v>
          </cell>
          <cell r="DA2516">
            <v>0</v>
          </cell>
          <cell r="DD2516">
            <v>1.2417200543778586</v>
          </cell>
          <cell r="FJ2516">
            <v>42</v>
          </cell>
          <cell r="FK2516">
            <v>0.26300000000000001</v>
          </cell>
          <cell r="FL2516">
            <v>0.20985233612439877</v>
          </cell>
          <cell r="FO2516">
            <v>0.97559644610987295</v>
          </cell>
        </row>
        <row r="2517">
          <cell r="A2517">
            <v>608077</v>
          </cell>
          <cell r="C2517" t="str">
            <v>Peterson, Stephen</v>
          </cell>
          <cell r="Q2517" t="str">
            <v>R</v>
          </cell>
          <cell r="AJ2517">
            <v>5.4118495934692881</v>
          </cell>
          <cell r="AR2517">
            <v>24.489871498503707</v>
          </cell>
          <cell r="AS2517">
            <v>0.19174301942444613</v>
          </cell>
          <cell r="AT2517">
            <v>0.7594363356478312</v>
          </cell>
          <cell r="BE2517">
            <v>0.6523725431365307</v>
          </cell>
          <cell r="CP2517">
            <v>28.625</v>
          </cell>
          <cell r="CV2517">
            <v>92.1</v>
          </cell>
          <cell r="DA2517">
            <v>0</v>
          </cell>
          <cell r="DD2517">
            <v>0.95969727869935384</v>
          </cell>
          <cell r="FJ2517">
            <v>61.224678746259265</v>
          </cell>
          <cell r="FK2517">
            <v>0.26300000000000001</v>
          </cell>
          <cell r="FL2517">
            <v>-5.0454585765153194E-2</v>
          </cell>
          <cell r="FO2517">
            <v>1</v>
          </cell>
        </row>
        <row r="2518">
          <cell r="A2518">
            <v>608090</v>
          </cell>
          <cell r="C2518" t="str">
            <v>Billbrough, Logan</v>
          </cell>
          <cell r="Q2518" t="str">
            <v>R</v>
          </cell>
          <cell r="AJ2518">
            <v>5.7115277822582584</v>
          </cell>
          <cell r="AR2518">
            <v>16.8</v>
          </cell>
          <cell r="AS2518">
            <v>-1.1106086010436209</v>
          </cell>
          <cell r="AT2518">
            <v>0.83239393274320483</v>
          </cell>
          <cell r="BE2518">
            <v>1.0913953379561543</v>
          </cell>
          <cell r="CP2518">
            <v>26.875</v>
          </cell>
          <cell r="CV2518">
            <v>92.1</v>
          </cell>
          <cell r="DA2518">
            <v>0</v>
          </cell>
          <cell r="DD2518">
            <v>1.2328908391347899</v>
          </cell>
          <cell r="FJ2518">
            <v>42</v>
          </cell>
          <cell r="FK2518">
            <v>0.26300000000000001</v>
          </cell>
          <cell r="FL2518">
            <v>-0.12163362519710713</v>
          </cell>
          <cell r="FO2518">
            <v>1</v>
          </cell>
        </row>
        <row r="2519">
          <cell r="A2519">
            <v>608096</v>
          </cell>
          <cell r="C2519" t="str">
            <v>Wheeler, Beck</v>
          </cell>
          <cell r="Q2519" t="str">
            <v>R</v>
          </cell>
          <cell r="AJ2519">
            <v>5.0163460029311411</v>
          </cell>
          <cell r="AR2519">
            <v>22.344483821748149</v>
          </cell>
          <cell r="AS2519">
            <v>-0.56584286272668316</v>
          </cell>
          <cell r="AT2519">
            <v>0.586205470974696</v>
          </cell>
          <cell r="BE2519">
            <v>0.94991798391419302</v>
          </cell>
          <cell r="CP2519">
            <v>27.541666666666668</v>
          </cell>
          <cell r="CV2519">
            <v>92.1</v>
          </cell>
          <cell r="DA2519">
            <v>0</v>
          </cell>
          <cell r="DD2519">
            <v>1.3697858121036146</v>
          </cell>
          <cell r="FJ2519">
            <v>55.861209554370369</v>
          </cell>
          <cell r="FK2519">
            <v>0.26300000000000001</v>
          </cell>
          <cell r="FL2519">
            <v>-0.43393691914480359</v>
          </cell>
          <cell r="FO2519">
            <v>1</v>
          </cell>
        </row>
        <row r="2520">
          <cell r="A2520">
            <v>608104</v>
          </cell>
          <cell r="C2520" t="str">
            <v>Rodriguez, Edgar</v>
          </cell>
          <cell r="Q2520" t="str">
            <v>S</v>
          </cell>
          <cell r="AJ2520">
            <v>12.341234078774898</v>
          </cell>
          <cell r="AR2520">
            <v>44.400000000000006</v>
          </cell>
          <cell r="AS2520">
            <v>0.28230423092255452</v>
          </cell>
          <cell r="AT2520">
            <v>0.93482750294332195</v>
          </cell>
          <cell r="BE2520">
            <v>0.96944621160340905</v>
          </cell>
          <cell r="CP2520">
            <v>21.875</v>
          </cell>
          <cell r="CV2520">
            <v>92.1</v>
          </cell>
          <cell r="DA2520">
            <v>0</v>
          </cell>
          <cell r="DD2520">
            <v>1.1109311190050568</v>
          </cell>
          <cell r="FJ2520">
            <v>111</v>
          </cell>
          <cell r="FK2520">
            <v>0.26300000000000001</v>
          </cell>
          <cell r="FL2520">
            <v>0.22039524142726377</v>
          </cell>
          <cell r="FO2520">
            <v>5.1055027611711656E-3</v>
          </cell>
        </row>
        <row r="2521">
          <cell r="A2521">
            <v>608111</v>
          </cell>
          <cell r="C2521" t="str">
            <v>Villa, Francisco</v>
          </cell>
          <cell r="Q2521" t="str">
            <v>S</v>
          </cell>
          <cell r="AJ2521">
            <v>7.9607658062399711</v>
          </cell>
          <cell r="AR2521">
            <v>44.400000000000006</v>
          </cell>
          <cell r="AS2521">
            <v>-1.4197224334652334</v>
          </cell>
          <cell r="AT2521">
            <v>0.94856839673099613</v>
          </cell>
          <cell r="BE2521">
            <v>0.79594883932130189</v>
          </cell>
          <cell r="CP2521">
            <v>24.458333333333332</v>
          </cell>
          <cell r="CV2521">
            <v>92.1</v>
          </cell>
          <cell r="DA2521">
            <v>0</v>
          </cell>
          <cell r="DD2521">
            <v>0.89569256261454799</v>
          </cell>
          <cell r="FJ2521">
            <v>111</v>
          </cell>
          <cell r="FK2521">
            <v>0.26300000000000001</v>
          </cell>
          <cell r="FL2521">
            <v>0.65733222384371404</v>
          </cell>
          <cell r="FO2521">
            <v>0.1885805779350882</v>
          </cell>
        </row>
        <row r="2522">
          <cell r="A2522">
            <v>608115</v>
          </cell>
          <cell r="C2522" t="str">
            <v>Taveras, German</v>
          </cell>
          <cell r="Q2522" t="str">
            <v>R</v>
          </cell>
          <cell r="AJ2522">
            <v>7.6767829437508937</v>
          </cell>
          <cell r="AR2522">
            <v>20.3472501579209</v>
          </cell>
          <cell r="AS2522">
            <v>0.12017930854661735</v>
          </cell>
          <cell r="AT2522">
            <v>0.7954054636169009</v>
          </cell>
          <cell r="BE2522">
            <v>0.90179273308255237</v>
          </cell>
          <cell r="CP2522">
            <v>23.375</v>
          </cell>
          <cell r="CV2522">
            <v>92.1</v>
          </cell>
          <cell r="DA2522">
            <v>0</v>
          </cell>
          <cell r="DD2522">
            <v>1.0935362718157511</v>
          </cell>
          <cell r="FJ2522">
            <v>50.868125394802249</v>
          </cell>
          <cell r="FK2522">
            <v>0.26300000000000001</v>
          </cell>
          <cell r="FL2522">
            <v>-1.0062992732691391</v>
          </cell>
          <cell r="FO2522">
            <v>1</v>
          </cell>
        </row>
        <row r="2523">
          <cell r="A2523">
            <v>608167</v>
          </cell>
          <cell r="C2523" t="str">
            <v>Aro, Jonathan</v>
          </cell>
          <cell r="Q2523" t="str">
            <v>R</v>
          </cell>
          <cell r="AJ2523">
            <v>4.7239154463059592</v>
          </cell>
          <cell r="AR2523">
            <v>24.984182339662709</v>
          </cell>
          <cell r="AS2523">
            <v>0.79240254880718253</v>
          </cell>
          <cell r="AT2523">
            <v>0.67870373463123379</v>
          </cell>
          <cell r="BE2523">
            <v>0.65340631323723719</v>
          </cell>
          <cell r="CP2523">
            <v>25.708333333333332</v>
          </cell>
          <cell r="CV2523">
            <v>91.308325296765048</v>
          </cell>
          <cell r="DA2523">
            <v>0.2</v>
          </cell>
          <cell r="DD2523">
            <v>1.0581452464326304</v>
          </cell>
          <cell r="FJ2523">
            <v>62.460455849156766</v>
          </cell>
          <cell r="FK2523">
            <v>0.26300000000000001</v>
          </cell>
          <cell r="FL2523">
            <v>-0.39291113563032604</v>
          </cell>
          <cell r="FO2523">
            <v>1</v>
          </cell>
        </row>
        <row r="2524">
          <cell r="A2524">
            <v>608217</v>
          </cell>
          <cell r="C2524" t="str">
            <v>Martinez, Jonathan</v>
          </cell>
          <cell r="Q2524" t="str">
            <v>S</v>
          </cell>
          <cell r="AJ2524">
            <v>6.7908059376470495</v>
          </cell>
          <cell r="AR2524">
            <v>53.473806584362151</v>
          </cell>
          <cell r="AS2524">
            <v>0.79993300858986172</v>
          </cell>
          <cell r="AT2524">
            <v>0.78596585658367812</v>
          </cell>
          <cell r="BE2524">
            <v>0.53084322686801433</v>
          </cell>
          <cell r="CP2524">
            <v>22.041666666666668</v>
          </cell>
          <cell r="CV2524">
            <v>92.1</v>
          </cell>
          <cell r="DA2524">
            <v>0</v>
          </cell>
          <cell r="DD2524">
            <v>0.86925846547348873</v>
          </cell>
          <cell r="FJ2524">
            <v>133.68451646090537</v>
          </cell>
          <cell r="FK2524">
            <v>0.26300000000000001</v>
          </cell>
          <cell r="FL2524">
            <v>0.24124189833955328</v>
          </cell>
          <cell r="FO2524">
            <v>0</v>
          </cell>
        </row>
        <row r="2525">
          <cell r="A2525">
            <v>608220</v>
          </cell>
          <cell r="C2525" t="str">
            <v>Dominguez, Ronald</v>
          </cell>
          <cell r="Q2525" t="str">
            <v>R</v>
          </cell>
          <cell r="AJ2525">
            <v>5.1133412758975991</v>
          </cell>
          <cell r="AR2525">
            <v>18.968444333856517</v>
          </cell>
          <cell r="AS2525">
            <v>-0.18053348194891955</v>
          </cell>
          <cell r="AT2525">
            <v>0.58549174901495293</v>
          </cell>
          <cell r="BE2525">
            <v>0.76783364922445951</v>
          </cell>
          <cell r="CP2525">
            <v>22.458333333333332</v>
          </cell>
          <cell r="CV2525">
            <v>92.1</v>
          </cell>
          <cell r="DA2525">
            <v>0</v>
          </cell>
          <cell r="DD2525">
            <v>1.0028729452774576</v>
          </cell>
          <cell r="FJ2525">
            <v>47.42111083464129</v>
          </cell>
          <cell r="FK2525">
            <v>0.26300000000000001</v>
          </cell>
          <cell r="FL2525">
            <v>-5.0703731870771616E-2</v>
          </cell>
          <cell r="FO2525">
            <v>0.57154733443377004</v>
          </cell>
        </row>
        <row r="2526">
          <cell r="A2526">
            <v>608323</v>
          </cell>
          <cell r="C2526" t="str">
            <v>Brady, Sean</v>
          </cell>
          <cell r="Q2526" t="str">
            <v>S</v>
          </cell>
          <cell r="AJ2526">
            <v>6.5214535469827464</v>
          </cell>
          <cell r="AR2526">
            <v>57.603854564176963</v>
          </cell>
          <cell r="AS2526">
            <v>-0.29904974614048718</v>
          </cell>
          <cell r="AT2526">
            <v>0.61102034202723221</v>
          </cell>
          <cell r="BE2526">
            <v>1.2214173262391159</v>
          </cell>
          <cell r="CP2526">
            <v>22.041666666666668</v>
          </cell>
          <cell r="CV2526">
            <v>92.1</v>
          </cell>
          <cell r="DA2526">
            <v>0</v>
          </cell>
          <cell r="DD2526">
            <v>0.91109868657725845</v>
          </cell>
          <cell r="FJ2526">
            <v>144.0096364104424</v>
          </cell>
          <cell r="FK2526">
            <v>0.26300000000000001</v>
          </cell>
          <cell r="FL2526">
            <v>-0.17856718086090451</v>
          </cell>
          <cell r="FO2526">
            <v>0</v>
          </cell>
        </row>
        <row r="2527">
          <cell r="A2527">
            <v>608327</v>
          </cell>
          <cell r="C2527" t="str">
            <v>Crownover, Matt</v>
          </cell>
          <cell r="Q2527" t="str">
            <v>S</v>
          </cell>
          <cell r="AJ2527">
            <v>6.9366787883366605</v>
          </cell>
          <cell r="AR2527">
            <v>49.965403235633801</v>
          </cell>
          <cell r="AS2527">
            <v>-3.8735161269008692E-3</v>
          </cell>
          <cell r="AT2527">
            <v>0.76921923570711481</v>
          </cell>
          <cell r="BE2527">
            <v>0.39047249576486448</v>
          </cell>
          <cell r="CP2527">
            <v>23.291666666666668</v>
          </cell>
          <cell r="CV2527">
            <v>92.1</v>
          </cell>
          <cell r="DA2527">
            <v>0</v>
          </cell>
          <cell r="DD2527">
            <v>0.93490018747019321</v>
          </cell>
          <cell r="FJ2527">
            <v>124.9135080890845</v>
          </cell>
          <cell r="FK2527">
            <v>0.26300000000000001</v>
          </cell>
          <cell r="FL2527">
            <v>0.33877096326734413</v>
          </cell>
          <cell r="FO2527">
            <v>0</v>
          </cell>
        </row>
        <row r="2528">
          <cell r="A2528">
            <v>608328</v>
          </cell>
          <cell r="C2528" t="str">
            <v>De Jong, Chase</v>
          </cell>
          <cell r="Q2528" t="str">
            <v>S</v>
          </cell>
          <cell r="AJ2528">
            <v>5.6998263540867447</v>
          </cell>
          <cell r="AR2528">
            <v>57.194080901625512</v>
          </cell>
          <cell r="AS2528">
            <v>0.38733280961479249</v>
          </cell>
          <cell r="AT2528">
            <v>0.79660177728713633</v>
          </cell>
          <cell r="BE2528">
            <v>1.1643695732531596</v>
          </cell>
          <cell r="CP2528">
            <v>22.541666666666668</v>
          </cell>
          <cell r="CV2528">
            <v>92.1</v>
          </cell>
          <cell r="DA2528">
            <v>0</v>
          </cell>
          <cell r="DD2528">
            <v>1.0338353299382324</v>
          </cell>
          <cell r="FJ2528">
            <v>142.98520225406378</v>
          </cell>
          <cell r="FK2528">
            <v>0.26300000000000001</v>
          </cell>
          <cell r="FL2528">
            <v>-8.056977530650361E-2</v>
          </cell>
          <cell r="FO2528">
            <v>0</v>
          </cell>
        </row>
        <row r="2529">
          <cell r="A2529">
            <v>608331</v>
          </cell>
          <cell r="C2529" t="str">
            <v>Fried, Max</v>
          </cell>
          <cell r="Q2529" t="str">
            <v>S</v>
          </cell>
          <cell r="AJ2529">
            <v>5.7645118212755504</v>
          </cell>
          <cell r="AR2529">
            <v>44.400000000000006</v>
          </cell>
          <cell r="AS2529">
            <v>-0.642541453267371</v>
          </cell>
          <cell r="AT2529">
            <v>0.83528138260351192</v>
          </cell>
          <cell r="BE2529">
            <v>1.235456455343112</v>
          </cell>
          <cell r="CP2529">
            <v>22.458333333333332</v>
          </cell>
          <cell r="CV2529">
            <v>92.1</v>
          </cell>
          <cell r="DA2529">
            <v>0</v>
          </cell>
          <cell r="DD2529">
            <v>0.96424539844634205</v>
          </cell>
          <cell r="FJ2529">
            <v>111</v>
          </cell>
          <cell r="FK2529">
            <v>0.26300000000000001</v>
          </cell>
          <cell r="FL2529">
            <v>4.584409610877508E-2</v>
          </cell>
          <cell r="FO2529">
            <v>0</v>
          </cell>
        </row>
        <row r="2530">
          <cell r="A2530">
            <v>608334</v>
          </cell>
          <cell r="C2530" t="str">
            <v>Fulmer, Carson</v>
          </cell>
          <cell r="Q2530" t="str">
            <v>S</v>
          </cell>
          <cell r="AJ2530">
            <v>6.0769674579612847</v>
          </cell>
          <cell r="AR2530">
            <v>46.551256937300138</v>
          </cell>
          <cell r="AS2530">
            <v>1.6900701202316754E-2</v>
          </cell>
          <cell r="AT2530">
            <v>0.84533509859099887</v>
          </cell>
          <cell r="BE2530">
            <v>0.60458464055532635</v>
          </cell>
          <cell r="CP2530">
            <v>22.541666666666668</v>
          </cell>
          <cell r="CV2530">
            <v>91.495541201614827</v>
          </cell>
          <cell r="DA2530">
            <v>7.0709090909090902E-2</v>
          </cell>
          <cell r="DD2530">
            <v>1.2181573520812832</v>
          </cell>
          <cell r="FJ2530">
            <v>116.37814234325035</v>
          </cell>
          <cell r="FK2530">
            <v>0.26300000000000001</v>
          </cell>
          <cell r="FL2530">
            <v>-0.28802279410258491</v>
          </cell>
          <cell r="FO2530">
            <v>0</v>
          </cell>
        </row>
        <row r="2531">
          <cell r="A2531">
            <v>608337</v>
          </cell>
          <cell r="C2531" t="str">
            <v>Giolito, Lucas</v>
          </cell>
          <cell r="Q2531" t="str">
            <v>S</v>
          </cell>
          <cell r="AJ2531">
            <v>5.0945588418890884</v>
          </cell>
          <cell r="AR2531">
            <v>57.83217487256978</v>
          </cell>
          <cell r="AS2531">
            <v>-9.3954731991145915E-2</v>
          </cell>
          <cell r="AT2531">
            <v>0.62639124559977888</v>
          </cell>
          <cell r="BE2531">
            <v>1.6046991163044528</v>
          </cell>
          <cell r="CP2531">
            <v>21.958333333333332</v>
          </cell>
          <cell r="CV2531">
            <v>93.69554120161483</v>
          </cell>
          <cell r="DA2531">
            <v>6.6666666666666666E-2</v>
          </cell>
          <cell r="DD2531">
            <v>1.1403917444036444</v>
          </cell>
          <cell r="FJ2531">
            <v>126.67937411033554</v>
          </cell>
          <cell r="FK2531">
            <v>0.26300000000000001</v>
          </cell>
          <cell r="FL2531">
            <v>0.25536977313682679</v>
          </cell>
          <cell r="FO2531">
            <v>0</v>
          </cell>
        </row>
        <row r="2532">
          <cell r="A2532">
            <v>608349</v>
          </cell>
          <cell r="C2532" t="str">
            <v>Knebel, Corey</v>
          </cell>
          <cell r="Q2532" t="str">
            <v>R</v>
          </cell>
          <cell r="AJ2532">
            <v>3.0715944379025988</v>
          </cell>
          <cell r="AR2532">
            <v>51.006277349300007</v>
          </cell>
          <cell r="AS2532">
            <v>-0.15816634300889823</v>
          </cell>
          <cell r="AT2532">
            <v>0.60611651920585663</v>
          </cell>
          <cell r="BE2532">
            <v>1.1951461401058103</v>
          </cell>
          <cell r="CP2532">
            <v>24.625</v>
          </cell>
          <cell r="CV2532">
            <v>93.497657238501546</v>
          </cell>
          <cell r="DA2532">
            <v>1.3333313131313134</v>
          </cell>
          <cell r="DD2532">
            <v>1.2973222480061131</v>
          </cell>
          <cell r="FJ2532">
            <v>51.006277349300007</v>
          </cell>
          <cell r="FK2532">
            <v>0.26300000000000001</v>
          </cell>
          <cell r="FL2532">
            <v>8.7972781812938966E-2</v>
          </cell>
          <cell r="FO2532">
            <v>1</v>
          </cell>
        </row>
        <row r="2533">
          <cell r="A2533">
            <v>608350</v>
          </cell>
          <cell r="C2533" t="str">
            <v>Koziol, Ryan</v>
          </cell>
          <cell r="Q2533" t="str">
            <v>R</v>
          </cell>
          <cell r="AJ2533">
            <v>6.4333591103340186</v>
          </cell>
          <cell r="AR2533">
            <v>23.17511594294815</v>
          </cell>
          <cell r="AS2533">
            <v>-0.66633553996391148</v>
          </cell>
          <cell r="AT2533">
            <v>0.7502096601310746</v>
          </cell>
          <cell r="BE2533">
            <v>1.3654592043933576</v>
          </cell>
          <cell r="CP2533">
            <v>22.708333333333332</v>
          </cell>
          <cell r="CV2533">
            <v>92.1</v>
          </cell>
          <cell r="DA2533">
            <v>0</v>
          </cell>
          <cell r="DD2533">
            <v>0.80968991532679002</v>
          </cell>
          <cell r="FJ2533">
            <v>57.937789857370369</v>
          </cell>
          <cell r="FK2533">
            <v>0.26300000000000001</v>
          </cell>
          <cell r="FL2533">
            <v>0.41233363166954529</v>
          </cell>
          <cell r="FO2533">
            <v>1</v>
          </cell>
        </row>
        <row r="2534">
          <cell r="A2534">
            <v>608370</v>
          </cell>
          <cell r="C2534" t="str">
            <v>Simpson, Tucker</v>
          </cell>
          <cell r="Q2534" t="str">
            <v>R</v>
          </cell>
          <cell r="AJ2534">
            <v>5.8895703206125392</v>
          </cell>
          <cell r="AR2534">
            <v>16.8</v>
          </cell>
          <cell r="AS2534">
            <v>0.32354204832215849</v>
          </cell>
          <cell r="AT2534">
            <v>0.95690985961220176</v>
          </cell>
          <cell r="BE2534">
            <v>1.3641162068654105</v>
          </cell>
          <cell r="CP2534">
            <v>23.125</v>
          </cell>
          <cell r="CV2534">
            <v>92.1</v>
          </cell>
          <cell r="DA2534">
            <v>0</v>
          </cell>
          <cell r="DD2534">
            <v>0.84776967332483744</v>
          </cell>
          <cell r="FJ2534">
            <v>42</v>
          </cell>
          <cell r="FK2534">
            <v>0.26300000000000001</v>
          </cell>
          <cell r="FL2534">
            <v>1.1311039652956725</v>
          </cell>
          <cell r="FO2534">
            <v>1</v>
          </cell>
        </row>
        <row r="2535">
          <cell r="A2535">
            <v>608371</v>
          </cell>
          <cell r="C2535" t="str">
            <v>Sims, Lucas</v>
          </cell>
          <cell r="Q2535" t="str">
            <v>S</v>
          </cell>
          <cell r="AJ2535">
            <v>5.6858846201501994</v>
          </cell>
          <cell r="AR2535">
            <v>51.349849072757209</v>
          </cell>
          <cell r="AS2535">
            <v>-0.16973617133267149</v>
          </cell>
          <cell r="AT2535">
            <v>0.57174374222740587</v>
          </cell>
          <cell r="BE2535">
            <v>1.0430681722480859</v>
          </cell>
          <cell r="CP2535">
            <v>22.125</v>
          </cell>
          <cell r="CV2535">
            <v>92.1</v>
          </cell>
          <cell r="DA2535">
            <v>0</v>
          </cell>
          <cell r="DD2535">
            <v>1.2159618437822168</v>
          </cell>
          <cell r="FJ2535">
            <v>128.37462268189302</v>
          </cell>
          <cell r="FK2535">
            <v>0.26300000000000001</v>
          </cell>
          <cell r="FL2535">
            <v>-0.30239211712572861</v>
          </cell>
          <cell r="FO2535">
            <v>0</v>
          </cell>
        </row>
        <row r="2536">
          <cell r="A2536">
            <v>608379</v>
          </cell>
          <cell r="C2536" t="str">
            <v>Wacha, Michael</v>
          </cell>
          <cell r="Q2536" t="str">
            <v>S</v>
          </cell>
          <cell r="AJ2536">
            <v>4.0986250618490105</v>
          </cell>
          <cell r="AR2536">
            <v>157.29307233276751</v>
          </cell>
          <cell r="AS2536">
            <v>0.22625816113250191</v>
          </cell>
          <cell r="AT2536">
            <v>0.76212012402183571</v>
          </cell>
          <cell r="BE2536">
            <v>1.1878263256206436</v>
          </cell>
          <cell r="CP2536">
            <v>24.958333333333332</v>
          </cell>
          <cell r="CV2536">
            <v>93.132638843941962</v>
          </cell>
          <cell r="DA2536">
            <v>2.9353515151515155</v>
          </cell>
          <cell r="DD2536">
            <v>0.96584721909886051</v>
          </cell>
          <cell r="FJ2536">
            <v>157.29307233276751</v>
          </cell>
          <cell r="FK2536">
            <v>0.25039863789970146</v>
          </cell>
          <cell r="FL2536">
            <v>-1.7858259141991791E-2</v>
          </cell>
          <cell r="FO2536">
            <v>0</v>
          </cell>
        </row>
        <row r="2537">
          <cell r="A2537">
            <v>608381</v>
          </cell>
          <cell r="C2537" t="str">
            <v>Weickel, Walker</v>
          </cell>
          <cell r="Q2537" t="str">
            <v>S</v>
          </cell>
          <cell r="AJ2537">
            <v>8.4126448106674534</v>
          </cell>
          <cell r="AR2537">
            <v>44.400000000000006</v>
          </cell>
          <cell r="AS2537">
            <v>-0.13401035037812342</v>
          </cell>
          <cell r="AT2537">
            <v>0.80439381037439128</v>
          </cell>
          <cell r="BE2537">
            <v>1.5613550786745245</v>
          </cell>
          <cell r="CP2537">
            <v>22.625</v>
          </cell>
          <cell r="CV2537">
            <v>92.1</v>
          </cell>
          <cell r="DA2537">
            <v>0</v>
          </cell>
          <cell r="DD2537">
            <v>0.94542998486951135</v>
          </cell>
          <cell r="FJ2537">
            <v>111</v>
          </cell>
          <cell r="FK2537">
            <v>0.26300000000000001</v>
          </cell>
          <cell r="FL2537">
            <v>-5.3571443543202237E-3</v>
          </cell>
          <cell r="FO2537">
            <v>0</v>
          </cell>
        </row>
        <row r="2538">
          <cell r="A2538">
            <v>608420</v>
          </cell>
          <cell r="C2538" t="str">
            <v>Perez, Dewin</v>
          </cell>
          <cell r="Q2538" t="str">
            <v>S</v>
          </cell>
          <cell r="AJ2538">
            <v>8.9501198372116839</v>
          </cell>
          <cell r="AR2538">
            <v>44.400000000000006</v>
          </cell>
          <cell r="AS2538">
            <v>0.32351260035557483</v>
          </cell>
          <cell r="AT2538">
            <v>0.87531323875488154</v>
          </cell>
          <cell r="BE2538">
            <v>0.76885303449801712</v>
          </cell>
          <cell r="CP2538">
            <v>21.791666666666668</v>
          </cell>
          <cell r="CV2538">
            <v>92.1</v>
          </cell>
          <cell r="DA2538">
            <v>0</v>
          </cell>
          <cell r="DD2538">
            <v>1.0787614815326951</v>
          </cell>
          <cell r="FJ2538">
            <v>111</v>
          </cell>
          <cell r="FK2538">
            <v>0.26300000000000001</v>
          </cell>
          <cell r="FL2538">
            <v>-0.29951500521369367</v>
          </cell>
          <cell r="FO2538">
            <v>0</v>
          </cell>
        </row>
        <row r="2539">
          <cell r="A2539">
            <v>608423</v>
          </cell>
          <cell r="C2539" t="str">
            <v>Negrette, Alirio</v>
          </cell>
          <cell r="Q2539" t="str">
            <v>S</v>
          </cell>
          <cell r="AJ2539">
            <v>8.4335461386558705</v>
          </cell>
          <cell r="AR2539">
            <v>44.400000000000006</v>
          </cell>
          <cell r="AS2539">
            <v>1.8761705140907373E-2</v>
          </cell>
          <cell r="AT2539">
            <v>0.94201422161809001</v>
          </cell>
          <cell r="BE2539">
            <v>0.84276973097917529</v>
          </cell>
          <cell r="CP2539">
            <v>21.291666666666668</v>
          </cell>
          <cell r="CV2539">
            <v>92.1</v>
          </cell>
          <cell r="DA2539">
            <v>0</v>
          </cell>
          <cell r="DD2539">
            <v>0.99340111749194637</v>
          </cell>
          <cell r="FJ2539">
            <v>111</v>
          </cell>
          <cell r="FK2539">
            <v>0.26300000000000001</v>
          </cell>
          <cell r="FL2539">
            <v>-0.33271193731332482</v>
          </cell>
          <cell r="FO2539">
            <v>0</v>
          </cell>
        </row>
        <row r="2540">
          <cell r="A2540">
            <v>608476</v>
          </cell>
          <cell r="C2540" t="str">
            <v>Gutierrez, Osman</v>
          </cell>
          <cell r="Q2540" t="str">
            <v>S</v>
          </cell>
          <cell r="AJ2540">
            <v>7.9205818802169095</v>
          </cell>
          <cell r="AR2540">
            <v>44.400000000000006</v>
          </cell>
          <cell r="AS2540">
            <v>-0.19824312089839582</v>
          </cell>
          <cell r="AT2540">
            <v>0.80930848910171149</v>
          </cell>
          <cell r="BE2540">
            <v>1.2463044305265993</v>
          </cell>
          <cell r="CP2540">
            <v>21.541666666666668</v>
          </cell>
          <cell r="CV2540">
            <v>92.1</v>
          </cell>
          <cell r="DA2540">
            <v>0</v>
          </cell>
          <cell r="DD2540">
            <v>1.0791146111566265</v>
          </cell>
          <cell r="FJ2540">
            <v>111</v>
          </cell>
          <cell r="FK2540">
            <v>0.26300000000000001</v>
          </cell>
          <cell r="FL2540">
            <v>0.35080652928584616</v>
          </cell>
          <cell r="FO2540">
            <v>0</v>
          </cell>
        </row>
        <row r="2541">
          <cell r="A2541">
            <v>608566</v>
          </cell>
          <cell r="C2541" t="str">
            <v>Marquez, German</v>
          </cell>
          <cell r="Q2541" t="str">
            <v>S</v>
          </cell>
          <cell r="AJ2541">
            <v>4.9264310843863761</v>
          </cell>
          <cell r="AR2541">
            <v>99.501464265505462</v>
          </cell>
          <cell r="AS2541">
            <v>-0.35237280792169573</v>
          </cell>
          <cell r="AT2541">
            <v>0.56632457290106353</v>
          </cell>
          <cell r="BE2541">
            <v>0.8663055243361375</v>
          </cell>
          <cell r="CP2541">
            <v>21.375</v>
          </cell>
          <cell r="CV2541">
            <v>92.1</v>
          </cell>
          <cell r="DA2541">
            <v>0</v>
          </cell>
          <cell r="DD2541">
            <v>0.97294606075729706</v>
          </cell>
          <cell r="FJ2541">
            <v>157.78500426903204</v>
          </cell>
          <cell r="FK2541">
            <v>0.26300000000000001</v>
          </cell>
          <cell r="FL2541">
            <v>-0.14110808502238822</v>
          </cell>
          <cell r="FO2541">
            <v>0</v>
          </cell>
        </row>
        <row r="2542">
          <cell r="A2542">
            <v>608569</v>
          </cell>
          <cell r="C2542" t="str">
            <v>Duarte, Jorman</v>
          </cell>
          <cell r="Q2542" t="str">
            <v>S</v>
          </cell>
          <cell r="AJ2542">
            <v>9.0468893775383243</v>
          </cell>
          <cell r="AR2542">
            <v>44.400000000000006</v>
          </cell>
          <cell r="AS2542">
            <v>0.86767259436872846</v>
          </cell>
          <cell r="AT2542">
            <v>0.95738252386921496</v>
          </cell>
          <cell r="BE2542">
            <v>0.91391276913533015</v>
          </cell>
          <cell r="CP2542">
            <v>21.625</v>
          </cell>
          <cell r="CV2542">
            <v>92.1</v>
          </cell>
          <cell r="DA2542">
            <v>0</v>
          </cell>
          <cell r="DD2542">
            <v>0.64507657244973782</v>
          </cell>
          <cell r="FJ2542">
            <v>111</v>
          </cell>
          <cell r="FK2542">
            <v>0.26300000000000001</v>
          </cell>
          <cell r="FL2542">
            <v>-0.47338426757826696</v>
          </cell>
          <cell r="FO2542">
            <v>0</v>
          </cell>
        </row>
        <row r="2543">
          <cell r="A2543">
            <v>608571</v>
          </cell>
          <cell r="C2543" t="str">
            <v>Crisostomo, Cristopher</v>
          </cell>
          <cell r="Q2543" t="str">
            <v>R</v>
          </cell>
          <cell r="AJ2543">
            <v>7.4583798475117771</v>
          </cell>
          <cell r="AR2543">
            <v>16.8</v>
          </cell>
          <cell r="AS2543">
            <v>0.8552982753273265</v>
          </cell>
          <cell r="AT2543">
            <v>0.90625848344369242</v>
          </cell>
          <cell r="BE2543">
            <v>1.1247154029942543</v>
          </cell>
          <cell r="CP2543">
            <v>22.291666666666668</v>
          </cell>
          <cell r="CV2543">
            <v>92.1</v>
          </cell>
          <cell r="DA2543">
            <v>0</v>
          </cell>
          <cell r="DD2543">
            <v>0.86262346796063016</v>
          </cell>
          <cell r="FJ2543">
            <v>42</v>
          </cell>
          <cell r="FK2543">
            <v>0.26300000000000001</v>
          </cell>
          <cell r="FL2543">
            <v>-1.402092937113383E-3</v>
          </cell>
          <cell r="FO2543">
            <v>1</v>
          </cell>
        </row>
        <row r="2544">
          <cell r="A2544">
            <v>608576</v>
          </cell>
          <cell r="C2544" t="str">
            <v>Navarro, Gerardo</v>
          </cell>
          <cell r="Q2544" t="str">
            <v>S</v>
          </cell>
          <cell r="AJ2544">
            <v>8.9689853364277283</v>
          </cell>
          <cell r="AR2544">
            <v>44.400000000000006</v>
          </cell>
          <cell r="AS2544">
            <v>0.82396746289239953</v>
          </cell>
          <cell r="AT2544">
            <v>0.92657324733693824</v>
          </cell>
          <cell r="BE2544">
            <v>1.0137800471170064</v>
          </cell>
          <cell r="CP2544">
            <v>22.875</v>
          </cell>
          <cell r="CV2544">
            <v>92.1</v>
          </cell>
          <cell r="DA2544">
            <v>0</v>
          </cell>
          <cell r="DD2544">
            <v>0.88264049445836013</v>
          </cell>
          <cell r="FJ2544">
            <v>111</v>
          </cell>
          <cell r="FK2544">
            <v>0.26300000000000001</v>
          </cell>
          <cell r="FL2544">
            <v>-1.3345982760978832</v>
          </cell>
          <cell r="FO2544">
            <v>9.2154643449395168E-2</v>
          </cell>
        </row>
        <row r="2545">
          <cell r="A2545">
            <v>608591</v>
          </cell>
          <cell r="C2545" t="str">
            <v>Arteaga, Alejandro</v>
          </cell>
          <cell r="Q2545" t="str">
            <v>S</v>
          </cell>
          <cell r="AJ2545">
            <v>7.4926920629615985</v>
          </cell>
          <cell r="AR2545">
            <v>44.400000000000006</v>
          </cell>
          <cell r="AS2545">
            <v>-1.1577960693694382</v>
          </cell>
          <cell r="AT2545">
            <v>0.71953532690834177</v>
          </cell>
          <cell r="BE2545">
            <v>0.83721815948279654</v>
          </cell>
          <cell r="CP2545">
            <v>22.208333333333332</v>
          </cell>
          <cell r="CV2545">
            <v>92.1</v>
          </cell>
          <cell r="DA2545">
            <v>0</v>
          </cell>
          <cell r="DD2545">
            <v>0.90372669994114796</v>
          </cell>
          <cell r="FJ2545">
            <v>111</v>
          </cell>
          <cell r="FK2545">
            <v>0.26300000000000001</v>
          </cell>
          <cell r="FL2545">
            <v>-0.11961110355424369</v>
          </cell>
          <cell r="FO2545">
            <v>0.18705658575569484</v>
          </cell>
        </row>
        <row r="2546">
          <cell r="A2546">
            <v>608599</v>
          </cell>
          <cell r="C2546" t="str">
            <v>Flores, Alejandro</v>
          </cell>
          <cell r="Q2546" t="str">
            <v>S</v>
          </cell>
          <cell r="AJ2546">
            <v>8.1451624420002631</v>
          </cell>
          <cell r="AR2546">
            <v>44.400000000000006</v>
          </cell>
          <cell r="AS2546">
            <v>2.4073555315259933E-2</v>
          </cell>
          <cell r="AT2546">
            <v>0.9572216664032982</v>
          </cell>
          <cell r="BE2546">
            <v>0.86730880219873963</v>
          </cell>
          <cell r="CP2546">
            <v>22.791666666666668</v>
          </cell>
          <cell r="CV2546">
            <v>92.1</v>
          </cell>
          <cell r="DA2546">
            <v>0</v>
          </cell>
          <cell r="DD2546">
            <v>0.90457264826502015</v>
          </cell>
          <cell r="FJ2546">
            <v>111</v>
          </cell>
          <cell r="FK2546">
            <v>0.26300000000000001</v>
          </cell>
          <cell r="FL2546">
            <v>7.2051082429666319E-2</v>
          </cell>
          <cell r="FO2546">
            <v>0</v>
          </cell>
        </row>
        <row r="2547">
          <cell r="A2547">
            <v>608601</v>
          </cell>
          <cell r="C2547" t="str">
            <v>Santos, Luis</v>
          </cell>
          <cell r="Q2547" t="str">
            <v>S</v>
          </cell>
          <cell r="AJ2547">
            <v>5.5339349694842417</v>
          </cell>
          <cell r="AR2547">
            <v>50.145254321785309</v>
          </cell>
          <cell r="AS2547">
            <v>-7.3362424710988292E-2</v>
          </cell>
          <cell r="AT2547">
            <v>0.6012412941325751</v>
          </cell>
          <cell r="BE2547">
            <v>0.58021158763527647</v>
          </cell>
          <cell r="CP2547">
            <v>25.375</v>
          </cell>
          <cell r="CV2547">
            <v>92.1</v>
          </cell>
          <cell r="DA2547">
            <v>0</v>
          </cell>
          <cell r="DD2547">
            <v>1.0315499099448537</v>
          </cell>
          <cell r="FJ2547">
            <v>125.36313580446327</v>
          </cell>
          <cell r="FK2547">
            <v>0.26300000000000001</v>
          </cell>
          <cell r="FL2547">
            <v>-0.30033486997401693</v>
          </cell>
          <cell r="FO2547">
            <v>0</v>
          </cell>
        </row>
        <row r="2548">
          <cell r="A2548">
            <v>608607</v>
          </cell>
          <cell r="C2548" t="str">
            <v>Munoz, Jairo</v>
          </cell>
          <cell r="Q2548" t="str">
            <v>R</v>
          </cell>
          <cell r="AJ2548">
            <v>5.7107147226843278</v>
          </cell>
          <cell r="AR2548">
            <v>16.8</v>
          </cell>
          <cell r="AS2548">
            <v>-4.5939355053787823E-2</v>
          </cell>
          <cell r="AT2548">
            <v>0.83913045122809238</v>
          </cell>
          <cell r="BE2548">
            <v>1.2138858247820843</v>
          </cell>
          <cell r="CP2548">
            <v>24.875</v>
          </cell>
          <cell r="CV2548">
            <v>92.1</v>
          </cell>
          <cell r="DA2548">
            <v>0</v>
          </cell>
          <cell r="DD2548">
            <v>1.0318826684493907</v>
          </cell>
          <cell r="FJ2548">
            <v>42</v>
          </cell>
          <cell r="FK2548">
            <v>0.26300000000000001</v>
          </cell>
          <cell r="FL2548">
            <v>0.40224833537209437</v>
          </cell>
          <cell r="FO2548">
            <v>1</v>
          </cell>
        </row>
        <row r="2549">
          <cell r="A2549">
            <v>608609</v>
          </cell>
          <cell r="C2549" t="str">
            <v>Joseph, Francis</v>
          </cell>
          <cell r="Q2549" t="str">
            <v>R</v>
          </cell>
          <cell r="AJ2549">
            <v>8.653235903016089</v>
          </cell>
          <cell r="AR2549">
            <v>16.8</v>
          </cell>
          <cell r="AS2549">
            <v>-0.25937231541897543</v>
          </cell>
          <cell r="AT2549">
            <v>0.85004893312647134</v>
          </cell>
          <cell r="BE2549">
            <v>0.75122604165159657</v>
          </cell>
          <cell r="CP2549">
            <v>22.708333333333332</v>
          </cell>
          <cell r="CV2549">
            <v>92.1</v>
          </cell>
          <cell r="DA2549">
            <v>0</v>
          </cell>
          <cell r="DD2549">
            <v>1.2335137586680851</v>
          </cell>
          <cell r="FJ2549">
            <v>42</v>
          </cell>
          <cell r="FK2549">
            <v>0.26300000000000001</v>
          </cell>
          <cell r="FL2549">
            <v>-0.53202865383634956</v>
          </cell>
          <cell r="FO2549">
            <v>1</v>
          </cell>
        </row>
        <row r="2550">
          <cell r="A2550">
            <v>608635</v>
          </cell>
          <cell r="C2550" t="str">
            <v>Bucciferro, Tony</v>
          </cell>
          <cell r="Q2550" t="str">
            <v>S</v>
          </cell>
          <cell r="AJ2550">
            <v>6.284968275630451</v>
          </cell>
          <cell r="AR2550">
            <v>46.836573328568058</v>
          </cell>
          <cell r="AS2550">
            <v>-0.53910642805651421</v>
          </cell>
          <cell r="AT2550">
            <v>0.65211864080088233</v>
          </cell>
          <cell r="BE2550">
            <v>1.2335611548821201</v>
          </cell>
          <cell r="CP2550">
            <v>26.541666666666668</v>
          </cell>
          <cell r="CV2550">
            <v>92.1</v>
          </cell>
          <cell r="DA2550">
            <v>0</v>
          </cell>
          <cell r="DD2550">
            <v>0.71199441111962702</v>
          </cell>
          <cell r="FJ2550">
            <v>117.09143332142014</v>
          </cell>
          <cell r="FK2550">
            <v>0.26300000000000001</v>
          </cell>
          <cell r="FL2550">
            <v>0.27756681504572706</v>
          </cell>
          <cell r="FO2550">
            <v>0</v>
          </cell>
        </row>
        <row r="2551">
          <cell r="A2551">
            <v>608636</v>
          </cell>
          <cell r="C2551" t="str">
            <v>Burke, Devin</v>
          </cell>
          <cell r="Q2551" t="str">
            <v>S</v>
          </cell>
          <cell r="AJ2551">
            <v>6.546916486412913</v>
          </cell>
          <cell r="AR2551">
            <v>45.684662358154497</v>
          </cell>
          <cell r="AS2551">
            <v>0.32658473572219299</v>
          </cell>
          <cell r="AT2551">
            <v>0.79165291793656356</v>
          </cell>
          <cell r="BE2551">
            <v>1.1506875081961332</v>
          </cell>
          <cell r="CP2551">
            <v>25.375</v>
          </cell>
          <cell r="CV2551">
            <v>92.1</v>
          </cell>
          <cell r="DA2551">
            <v>0</v>
          </cell>
          <cell r="DD2551">
            <v>0.90239574135182066</v>
          </cell>
          <cell r="FJ2551">
            <v>114.21165589538623</v>
          </cell>
          <cell r="FK2551">
            <v>0.26300000000000001</v>
          </cell>
          <cell r="FL2551">
            <v>-0.12396864279854362</v>
          </cell>
          <cell r="FO2551">
            <v>0.18853985632242554</v>
          </cell>
        </row>
        <row r="2552">
          <cell r="A2552">
            <v>608637</v>
          </cell>
          <cell r="C2552" t="str">
            <v>Carlow, Kevin</v>
          </cell>
          <cell r="Q2552" t="str">
            <v>R</v>
          </cell>
          <cell r="AJ2552">
            <v>6.879827722528554</v>
          </cell>
          <cell r="AR2552">
            <v>16.8</v>
          </cell>
          <cell r="AS2552">
            <v>-0.87081475774563433</v>
          </cell>
          <cell r="AT2552">
            <v>0.90248818479998183</v>
          </cell>
          <cell r="BE2552">
            <v>1.2589965164279062</v>
          </cell>
          <cell r="CP2552">
            <v>25.875</v>
          </cell>
          <cell r="CV2552">
            <v>92.1</v>
          </cell>
          <cell r="DA2552">
            <v>0</v>
          </cell>
          <cell r="DD2552">
            <v>1.2185609064295788</v>
          </cell>
          <cell r="FJ2552">
            <v>42</v>
          </cell>
          <cell r="FK2552">
            <v>0.26300000000000001</v>
          </cell>
          <cell r="FL2552">
            <v>-0.8762688860252873</v>
          </cell>
          <cell r="FO2552">
            <v>1</v>
          </cell>
        </row>
        <row r="2553">
          <cell r="A2553">
            <v>608638</v>
          </cell>
          <cell r="C2553" t="str">
            <v>Chargois, J.T.</v>
          </cell>
          <cell r="Q2553" t="str">
            <v>R</v>
          </cell>
          <cell r="AJ2553">
            <v>4.3208371460995192</v>
          </cell>
          <cell r="AR2553">
            <v>22.550577525777754</v>
          </cell>
          <cell r="AS2553">
            <v>0.36008458658696074</v>
          </cell>
          <cell r="AT2553">
            <v>0.85675439519847896</v>
          </cell>
          <cell r="BE2553">
            <v>1.1669546006081435</v>
          </cell>
          <cell r="CP2553">
            <v>25.541666666666668</v>
          </cell>
          <cell r="CV2553">
            <v>95.395541201614833</v>
          </cell>
          <cell r="DA2553">
            <v>9.6967676767676758E-2</v>
          </cell>
          <cell r="DD2553">
            <v>1.1562682492457941</v>
          </cell>
          <cell r="FJ2553">
            <v>56.376443814444379</v>
          </cell>
          <cell r="FK2553">
            <v>0.26300000000000001</v>
          </cell>
          <cell r="FL2553">
            <v>2.4524285670067487E-2</v>
          </cell>
          <cell r="FO2553">
            <v>1</v>
          </cell>
        </row>
        <row r="2554">
          <cell r="A2554">
            <v>608641</v>
          </cell>
          <cell r="C2554" t="str">
            <v>Cooney, Tim</v>
          </cell>
          <cell r="Q2554" t="str">
            <v>S</v>
          </cell>
          <cell r="AJ2554">
            <v>4.319577966134144</v>
          </cell>
          <cell r="AR2554">
            <v>118.74803837316873</v>
          </cell>
          <cell r="AS2554">
            <v>0.15729036027711457</v>
          </cell>
          <cell r="AT2554">
            <v>0.73917815453947111</v>
          </cell>
          <cell r="BE2554">
            <v>0.87857371359628533</v>
          </cell>
          <cell r="CP2554">
            <v>25.541666666666668</v>
          </cell>
          <cell r="CV2554">
            <v>91.120702021927045</v>
          </cell>
          <cell r="DA2554">
            <v>0.18989696969696968</v>
          </cell>
          <cell r="DD2554">
            <v>0.92506607370674065</v>
          </cell>
          <cell r="FJ2554">
            <v>118.74803837316873</v>
          </cell>
          <cell r="FK2554">
            <v>0.26819897679896904</v>
          </cell>
          <cell r="FL2554">
            <v>0.15219034035800555</v>
          </cell>
          <cell r="FO2554">
            <v>0</v>
          </cell>
        </row>
        <row r="2555">
          <cell r="A2555">
            <v>608648</v>
          </cell>
          <cell r="C2555" t="str">
            <v>Duffey, Tyler</v>
          </cell>
          <cell r="Q2555" t="str">
            <v>S</v>
          </cell>
          <cell r="AJ2555">
            <v>4.3252316340590538</v>
          </cell>
          <cell r="AR2555">
            <v>154.59557473132708</v>
          </cell>
          <cell r="AS2555">
            <v>-9.8350019739963837E-2</v>
          </cell>
          <cell r="AT2555">
            <v>0.3900383013297628</v>
          </cell>
          <cell r="BE2555">
            <v>1.0450466220324561</v>
          </cell>
          <cell r="CP2555">
            <v>25.541666666666668</v>
          </cell>
          <cell r="CV2555">
            <v>90.177427599664114</v>
          </cell>
          <cell r="DA2555">
            <v>1.0101030303030303</v>
          </cell>
          <cell r="DD2555">
            <v>0.94376932523690571</v>
          </cell>
          <cell r="FJ2555">
            <v>154.59557473132708</v>
          </cell>
          <cell r="FK2555">
            <v>0.26300000000000001</v>
          </cell>
          <cell r="FL2555">
            <v>-0.18531743845645718</v>
          </cell>
          <cell r="FO2555">
            <v>0</v>
          </cell>
        </row>
        <row r="2556">
          <cell r="A2556">
            <v>608650</v>
          </cell>
          <cell r="C2556" t="str">
            <v>Enns, Dietrich</v>
          </cell>
          <cell r="Q2556" t="str">
            <v>S</v>
          </cell>
          <cell r="AJ2556">
            <v>5.1869559164850498</v>
          </cell>
          <cell r="AR2556">
            <v>51.017409909330404</v>
          </cell>
          <cell r="AS2556">
            <v>0.96430165817796509</v>
          </cell>
          <cell r="AT2556">
            <v>0.8395811260235313</v>
          </cell>
          <cell r="BE2556">
            <v>0.65200799552848798</v>
          </cell>
          <cell r="CP2556">
            <v>25.125</v>
          </cell>
          <cell r="CV2556">
            <v>92.1</v>
          </cell>
          <cell r="DA2556">
            <v>0</v>
          </cell>
          <cell r="DD2556">
            <v>1.1125431403627828</v>
          </cell>
          <cell r="FJ2556">
            <v>127.543524773326</v>
          </cell>
          <cell r="FK2556">
            <v>0.26300000000000001</v>
          </cell>
          <cell r="FL2556">
            <v>0.39367935595352882</v>
          </cell>
          <cell r="FO2556">
            <v>0</v>
          </cell>
        </row>
        <row r="2557">
          <cell r="A2557">
            <v>608652</v>
          </cell>
          <cell r="C2557" t="str">
            <v>Farrell, Luke</v>
          </cell>
          <cell r="Q2557" t="str">
            <v>S</v>
          </cell>
          <cell r="AJ2557">
            <v>5.3106104845414279</v>
          </cell>
          <cell r="AR2557">
            <v>48.887105680508682</v>
          </cell>
          <cell r="AS2557">
            <v>-2.5588120722359116E-2</v>
          </cell>
          <cell r="AT2557">
            <v>0.58966336621117743</v>
          </cell>
          <cell r="BE2557">
            <v>1.0116330983804644</v>
          </cell>
          <cell r="CP2557">
            <v>25.041666666666668</v>
          </cell>
          <cell r="CV2557">
            <v>92.1</v>
          </cell>
          <cell r="DA2557">
            <v>0</v>
          </cell>
          <cell r="DD2557">
            <v>1.0075294938119743</v>
          </cell>
          <cell r="FJ2557">
            <v>122.21776420127169</v>
          </cell>
          <cell r="FK2557">
            <v>0.26300000000000001</v>
          </cell>
          <cell r="FL2557">
            <v>3.4765724741421103E-2</v>
          </cell>
          <cell r="FO2557">
            <v>0</v>
          </cell>
        </row>
        <row r="2558">
          <cell r="A2558">
            <v>608664</v>
          </cell>
          <cell r="C2558" t="str">
            <v>Gordon, Grant</v>
          </cell>
          <cell r="Q2558" t="str">
            <v>R</v>
          </cell>
          <cell r="AJ2558">
            <v>7.3252440913374883</v>
          </cell>
          <cell r="AR2558">
            <v>16.8</v>
          </cell>
          <cell r="AS2558">
            <v>-0.67266949582611058</v>
          </cell>
          <cell r="AT2558">
            <v>0.80541858980991488</v>
          </cell>
          <cell r="BE2558">
            <v>0.68540620738439406</v>
          </cell>
          <cell r="CP2558">
            <v>25.791666666666668</v>
          </cell>
          <cell r="CV2558">
            <v>92.1</v>
          </cell>
          <cell r="DA2558">
            <v>0</v>
          </cell>
          <cell r="DD2558">
            <v>0.99310329614984527</v>
          </cell>
          <cell r="FJ2558">
            <v>42</v>
          </cell>
          <cell r="FK2558">
            <v>0.26300000000000001</v>
          </cell>
          <cell r="FL2558">
            <v>2.2190823530384287E-2</v>
          </cell>
          <cell r="FO2558">
            <v>1</v>
          </cell>
        </row>
        <row r="2559">
          <cell r="A2559">
            <v>608665</v>
          </cell>
          <cell r="C2559" t="str">
            <v>Graveman, Kendall</v>
          </cell>
          <cell r="Q2559" t="str">
            <v>S</v>
          </cell>
          <cell r="AJ2559">
            <v>4.1626844388123265</v>
          </cell>
          <cell r="AR2559">
            <v>149.96707795560701</v>
          </cell>
          <cell r="AS2559">
            <v>0.19803310420377981</v>
          </cell>
          <cell r="AT2559">
            <v>0.75502264596834456</v>
          </cell>
          <cell r="BE2559">
            <v>1.0282150440618822</v>
          </cell>
          <cell r="CP2559">
            <v>25.541666666666668</v>
          </cell>
          <cell r="CV2559">
            <v>92.032007362730937</v>
          </cell>
          <cell r="DA2559">
            <v>1.5414121212121212</v>
          </cell>
          <cell r="DD2559">
            <v>0.7506908574126715</v>
          </cell>
          <cell r="FJ2559">
            <v>149.96707795560701</v>
          </cell>
          <cell r="FK2559">
            <v>0.26300000000000001</v>
          </cell>
          <cell r="FL2559">
            <v>0.39640287504803201</v>
          </cell>
          <cell r="FO2559">
            <v>0</v>
          </cell>
        </row>
        <row r="2560">
          <cell r="A2560">
            <v>608677</v>
          </cell>
          <cell r="C2560" t="str">
            <v>Langfield, Dan</v>
          </cell>
          <cell r="Q2560" t="str">
            <v>S</v>
          </cell>
          <cell r="AJ2560">
            <v>6.8214495300647826</v>
          </cell>
          <cell r="AR2560">
            <v>44.400000000000006</v>
          </cell>
          <cell r="AS2560">
            <v>-0.55347865651499195</v>
          </cell>
          <cell r="AT2560">
            <v>0.89944798110575408</v>
          </cell>
          <cell r="BE2560">
            <v>0.7492088888812567</v>
          </cell>
          <cell r="CP2560">
            <v>25.458333333333332</v>
          </cell>
          <cell r="CV2560">
            <v>92.1</v>
          </cell>
          <cell r="DA2560">
            <v>0</v>
          </cell>
          <cell r="DD2560">
            <v>1.418875753566029</v>
          </cell>
          <cell r="FJ2560">
            <v>111</v>
          </cell>
          <cell r="FK2560">
            <v>0.26300000000000001</v>
          </cell>
          <cell r="FL2560">
            <v>-7.0218388348401092E-2</v>
          </cell>
          <cell r="FO2560">
            <v>8.287284576172893E-3</v>
          </cell>
        </row>
        <row r="2561">
          <cell r="A2561">
            <v>608678</v>
          </cell>
          <cell r="C2561" t="str">
            <v>Leone, Dominic</v>
          </cell>
          <cell r="Q2561" t="str">
            <v>R</v>
          </cell>
          <cell r="AJ2561">
            <v>4.4476215756606461</v>
          </cell>
          <cell r="AR2561">
            <v>21.727792289985189</v>
          </cell>
          <cell r="AS2561">
            <v>-0.34768999839171205</v>
          </cell>
          <cell r="AT2561">
            <v>0.54669421081086966</v>
          </cell>
          <cell r="BE2561">
            <v>0.74681349984759382</v>
          </cell>
          <cell r="CP2561">
            <v>24.708333333333332</v>
          </cell>
          <cell r="CV2561">
            <v>92.130503122523024</v>
          </cell>
          <cell r="DA2561">
            <v>1.7939414141414143</v>
          </cell>
          <cell r="DD2561">
            <v>1.0552209675246698</v>
          </cell>
          <cell r="FJ2561">
            <v>54.319480724962965</v>
          </cell>
          <cell r="FK2561">
            <v>0.26300000000000001</v>
          </cell>
          <cell r="FL2561">
            <v>0.17483967327638489</v>
          </cell>
          <cell r="FO2561">
            <v>1</v>
          </cell>
        </row>
        <row r="2562">
          <cell r="A2562">
            <v>608690</v>
          </cell>
          <cell r="C2562" t="str">
            <v>McVay, Mason</v>
          </cell>
          <cell r="Q2562" t="str">
            <v>R</v>
          </cell>
          <cell r="AJ2562">
            <v>5.7778173194298272</v>
          </cell>
          <cell r="AR2562">
            <v>20.104256715845512</v>
          </cell>
          <cell r="AS2562">
            <v>0.20568519461715434</v>
          </cell>
          <cell r="AT2562">
            <v>0.85526339605617285</v>
          </cell>
          <cell r="BE2562">
            <v>1.2573780365675877</v>
          </cell>
          <cell r="CP2562">
            <v>25.875</v>
          </cell>
          <cell r="CV2562">
            <v>92.1</v>
          </cell>
          <cell r="DA2562">
            <v>0</v>
          </cell>
          <cell r="DD2562">
            <v>1.1921216521920472</v>
          </cell>
          <cell r="FJ2562">
            <v>50.260641789613778</v>
          </cell>
          <cell r="FK2562">
            <v>0.26300000000000001</v>
          </cell>
          <cell r="FL2562">
            <v>-1.0566093253772395</v>
          </cell>
          <cell r="FO2562">
            <v>1</v>
          </cell>
        </row>
        <row r="2563">
          <cell r="A2563">
            <v>608691</v>
          </cell>
          <cell r="C2563" t="str">
            <v>Melotakis, Mason</v>
          </cell>
          <cell r="Q2563" t="str">
            <v>R</v>
          </cell>
          <cell r="AJ2563">
            <v>5.5191983133250542</v>
          </cell>
          <cell r="AR2563">
            <v>16.8</v>
          </cell>
          <cell r="AS2563">
            <v>-0.35058857893267265</v>
          </cell>
          <cell r="AT2563">
            <v>0.71794678997056138</v>
          </cell>
          <cell r="BE2563">
            <v>0.9196426101961036</v>
          </cell>
          <cell r="CP2563">
            <v>25.041666666666668</v>
          </cell>
          <cell r="CV2563">
            <v>92.1</v>
          </cell>
          <cell r="DA2563">
            <v>0</v>
          </cell>
          <cell r="DD2563">
            <v>1.183457519078942</v>
          </cell>
          <cell r="FJ2563">
            <v>42</v>
          </cell>
          <cell r="FK2563">
            <v>0.26300000000000001</v>
          </cell>
          <cell r="FL2563">
            <v>0.72949728184122886</v>
          </cell>
          <cell r="FO2563">
            <v>1</v>
          </cell>
        </row>
        <row r="2564">
          <cell r="A2564">
            <v>608693</v>
          </cell>
          <cell r="C2564" t="str">
            <v>Munnelly, Chris</v>
          </cell>
          <cell r="Q2564" t="str">
            <v>R</v>
          </cell>
          <cell r="AJ2564">
            <v>5.7591972532656399</v>
          </cell>
          <cell r="AR2564">
            <v>16.8</v>
          </cell>
          <cell r="AS2564">
            <v>-0.48640980976831366</v>
          </cell>
          <cell r="AT2564">
            <v>0.90054917750542451</v>
          </cell>
          <cell r="BE2564">
            <v>0.86233456693800636</v>
          </cell>
          <cell r="CP2564">
            <v>25.375</v>
          </cell>
          <cell r="CV2564">
            <v>92.1</v>
          </cell>
          <cell r="DA2564">
            <v>0</v>
          </cell>
          <cell r="DD2564">
            <v>1.1888322606062538</v>
          </cell>
          <cell r="FJ2564">
            <v>42</v>
          </cell>
          <cell r="FK2564">
            <v>0.26300000000000001</v>
          </cell>
          <cell r="FL2564">
            <v>0.59302874452076648</v>
          </cell>
          <cell r="FO2564">
            <v>1</v>
          </cell>
        </row>
        <row r="2565">
          <cell r="A2565">
            <v>608698</v>
          </cell>
          <cell r="C2565" t="str">
            <v>Perakslis, Stephen</v>
          </cell>
          <cell r="Q2565" t="str">
            <v>R</v>
          </cell>
          <cell r="AJ2565">
            <v>5.0962436213516202</v>
          </cell>
          <cell r="AR2565">
            <v>19.502822599597039</v>
          </cell>
          <cell r="AS2565">
            <v>-0.2242399133250724</v>
          </cell>
          <cell r="AT2565">
            <v>0.60894872255249366</v>
          </cell>
          <cell r="BE2565">
            <v>0.97212534268726614</v>
          </cell>
          <cell r="CP2565">
            <v>25.458333333333332</v>
          </cell>
          <cell r="CV2565">
            <v>92.1</v>
          </cell>
          <cell r="DA2565">
            <v>0</v>
          </cell>
          <cell r="DD2565">
            <v>0.79982673525973291</v>
          </cell>
          <cell r="FJ2565">
            <v>48.75705649899259</v>
          </cell>
          <cell r="FK2565">
            <v>0.26300000000000001</v>
          </cell>
          <cell r="FL2565">
            <v>-8.7867898224537375E-2</v>
          </cell>
          <cell r="FO2565">
            <v>0.75128612244260706</v>
          </cell>
        </row>
        <row r="2566">
          <cell r="A2566">
            <v>608707</v>
          </cell>
          <cell r="C2566" t="str">
            <v>Rogers, Joe</v>
          </cell>
          <cell r="Q2566" t="str">
            <v>R</v>
          </cell>
          <cell r="AJ2566">
            <v>6.0458538284692329</v>
          </cell>
          <cell r="AR2566">
            <v>16.8</v>
          </cell>
          <cell r="AS2566">
            <v>0.18050219519431945</v>
          </cell>
          <cell r="AT2566">
            <v>0.90440411106245677</v>
          </cell>
          <cell r="BE2566">
            <v>0.87452555536528764</v>
          </cell>
          <cell r="CP2566">
            <v>25.375</v>
          </cell>
          <cell r="CV2566">
            <v>92.1</v>
          </cell>
          <cell r="DA2566">
            <v>0</v>
          </cell>
          <cell r="DD2566">
            <v>1.0039556801583163</v>
          </cell>
          <cell r="FJ2566">
            <v>42</v>
          </cell>
          <cell r="FK2566">
            <v>0.26300000000000001</v>
          </cell>
          <cell r="FL2566">
            <v>0.39809590503234599</v>
          </cell>
          <cell r="FO2566">
            <v>1</v>
          </cell>
        </row>
        <row r="2567">
          <cell r="A2567">
            <v>608716</v>
          </cell>
          <cell r="C2567" t="str">
            <v>Steckenrider, Drew</v>
          </cell>
          <cell r="Q2567" t="str">
            <v>R</v>
          </cell>
          <cell r="AJ2567">
            <v>4.169936543664102</v>
          </cell>
          <cell r="AR2567">
            <v>27.893933670690394</v>
          </cell>
          <cell r="AS2567">
            <v>0.19573201186200867</v>
          </cell>
          <cell r="AT2567">
            <v>0.85600232855992842</v>
          </cell>
          <cell r="BE2567">
            <v>1.3147331266461684</v>
          </cell>
          <cell r="CP2567">
            <v>25.458333333333332</v>
          </cell>
          <cell r="CV2567">
            <v>92.1</v>
          </cell>
          <cell r="DA2567">
            <v>0</v>
          </cell>
          <cell r="DD2567">
            <v>1.2377539331284924</v>
          </cell>
          <cell r="FJ2567">
            <v>51.723066042793384</v>
          </cell>
          <cell r="FK2567">
            <v>0.26300000000000001</v>
          </cell>
          <cell r="FL2567">
            <v>0.44385426157590646</v>
          </cell>
          <cell r="FO2567">
            <v>0.87468014456454779</v>
          </cell>
        </row>
        <row r="2568">
          <cell r="A2568">
            <v>608717</v>
          </cell>
          <cell r="C2568" t="str">
            <v>Stratton, Chris</v>
          </cell>
          <cell r="Q2568" t="str">
            <v>S</v>
          </cell>
          <cell r="AJ2568">
            <v>5.353276244563248</v>
          </cell>
          <cell r="AR2568">
            <v>58.004259871188836</v>
          </cell>
          <cell r="AS2568">
            <v>0.2658104328661503</v>
          </cell>
          <cell r="AT2568">
            <v>0.593364411776094</v>
          </cell>
          <cell r="BE2568">
            <v>0.9892956606670068</v>
          </cell>
          <cell r="CP2568">
            <v>25.875</v>
          </cell>
          <cell r="CV2568">
            <v>89.995541201614827</v>
          </cell>
          <cell r="DA2568">
            <v>6.0606060606060608E-2</v>
          </cell>
          <cell r="DD2568">
            <v>0.99068288805092464</v>
          </cell>
          <cell r="FJ2568">
            <v>145.01064967797208</v>
          </cell>
          <cell r="FK2568">
            <v>0.26300000000000001</v>
          </cell>
          <cell r="FL2568">
            <v>-3.379794801216001E-2</v>
          </cell>
          <cell r="FO2568">
            <v>0</v>
          </cell>
        </row>
        <row r="2569">
          <cell r="A2569">
            <v>608718</v>
          </cell>
          <cell r="C2569" t="str">
            <v>Suter, Brent</v>
          </cell>
          <cell r="Q2569" t="str">
            <v>S</v>
          </cell>
          <cell r="AJ2569">
            <v>4.7051213016182443</v>
          </cell>
          <cell r="AR2569">
            <v>122.96588926062311</v>
          </cell>
          <cell r="AS2569">
            <v>0.27940786230004666</v>
          </cell>
          <cell r="AT2569">
            <v>0.76331294464545274</v>
          </cell>
          <cell r="BE2569">
            <v>0.89693527897253988</v>
          </cell>
          <cell r="CP2569">
            <v>26.875</v>
          </cell>
          <cell r="CV2569">
            <v>92.1</v>
          </cell>
          <cell r="DA2569">
            <v>0</v>
          </cell>
          <cell r="DD2569">
            <v>0.79692639666663412</v>
          </cell>
          <cell r="FJ2569">
            <v>142.00355942441652</v>
          </cell>
          <cell r="FK2569">
            <v>0.26300000000000001</v>
          </cell>
          <cell r="FL2569">
            <v>0.33012234317970124</v>
          </cell>
          <cell r="FO2569">
            <v>0</v>
          </cell>
        </row>
        <row r="2570">
          <cell r="A2570">
            <v>608723</v>
          </cell>
          <cell r="C2570" t="str">
            <v>Voth, Austin</v>
          </cell>
          <cell r="Q2570" t="str">
            <v>S</v>
          </cell>
          <cell r="AJ2570">
            <v>4.6086073813249584</v>
          </cell>
          <cell r="AR2570">
            <v>147.58910707146629</v>
          </cell>
          <cell r="AS2570">
            <v>0.10688188209929353</v>
          </cell>
          <cell r="AT2570">
            <v>0.77490402184645957</v>
          </cell>
          <cell r="BE2570">
            <v>0.99773967721793311</v>
          </cell>
          <cell r="CP2570">
            <v>24.041666666666668</v>
          </cell>
          <cell r="CV2570">
            <v>92.1</v>
          </cell>
          <cell r="DA2570">
            <v>0</v>
          </cell>
          <cell r="DD2570">
            <v>0.99932552503203353</v>
          </cell>
          <cell r="FJ2570">
            <v>152.03497048091563</v>
          </cell>
          <cell r="FK2570">
            <v>0.26300000000000001</v>
          </cell>
          <cell r="FL2570">
            <v>-0.10105168063986025</v>
          </cell>
          <cell r="FO2570">
            <v>0</v>
          </cell>
        </row>
        <row r="2571">
          <cell r="A2571">
            <v>608734</v>
          </cell>
          <cell r="C2571" t="str">
            <v>Vasquez, Kelvin</v>
          </cell>
          <cell r="Q2571" t="str">
            <v>R</v>
          </cell>
          <cell r="AJ2571">
            <v>6.7914687608493827</v>
          </cell>
          <cell r="AR2571">
            <v>16.8</v>
          </cell>
          <cell r="AS2571">
            <v>0.50854552487030125</v>
          </cell>
          <cell r="AT2571">
            <v>0.83008354658372774</v>
          </cell>
          <cell r="BE2571">
            <v>0.8882486074401712</v>
          </cell>
          <cell r="CP2571">
            <v>23.208333333333332</v>
          </cell>
          <cell r="CV2571">
            <v>92.1</v>
          </cell>
          <cell r="DA2571">
            <v>0</v>
          </cell>
          <cell r="DD2571">
            <v>1.1691275994901087</v>
          </cell>
          <cell r="FJ2571">
            <v>42</v>
          </cell>
          <cell r="FK2571">
            <v>0.26300000000000001</v>
          </cell>
          <cell r="FL2571">
            <v>0.35710240269885657</v>
          </cell>
          <cell r="FO2571">
            <v>1</v>
          </cell>
        </row>
        <row r="2572">
          <cell r="A2572">
            <v>608741</v>
          </cell>
          <cell r="C2572" t="str">
            <v>Casimiro, Ranfi</v>
          </cell>
          <cell r="Q2572" t="str">
            <v>S</v>
          </cell>
          <cell r="AJ2572">
            <v>6.5408362581585884</v>
          </cell>
          <cell r="AR2572">
            <v>48.784608986831259</v>
          </cell>
          <cell r="AS2572">
            <v>-0.21361603754966046</v>
          </cell>
          <cell r="AT2572">
            <v>0.6016266067156697</v>
          </cell>
          <cell r="BE2572">
            <v>1.3286381497865756</v>
          </cell>
          <cell r="CP2572">
            <v>23.958333333333332</v>
          </cell>
          <cell r="CV2572">
            <v>92.1</v>
          </cell>
          <cell r="DA2572">
            <v>0</v>
          </cell>
          <cell r="DD2572">
            <v>0.93192240632697665</v>
          </cell>
          <cell r="FJ2572">
            <v>121.96152246707814</v>
          </cell>
          <cell r="FK2572">
            <v>0.26300000000000001</v>
          </cell>
          <cell r="FL2572">
            <v>-0.20972874242240988</v>
          </cell>
          <cell r="FO2572">
            <v>0</v>
          </cell>
        </row>
        <row r="2573">
          <cell r="A2573">
            <v>608746</v>
          </cell>
          <cell r="C2573" t="str">
            <v>Pimentel, Cesilio</v>
          </cell>
          <cell r="Q2573" t="str">
            <v>R</v>
          </cell>
          <cell r="AJ2573">
            <v>5.4544914250823089</v>
          </cell>
          <cell r="AR2573">
            <v>20.456961596057308</v>
          </cell>
          <cell r="AS2573">
            <v>-8.5595777957336125E-2</v>
          </cell>
          <cell r="AT2573">
            <v>0.63720350003498516</v>
          </cell>
          <cell r="BE2573">
            <v>0.83091712465827139</v>
          </cell>
          <cell r="CP2573">
            <v>23.458333333333332</v>
          </cell>
          <cell r="CV2573">
            <v>92.1</v>
          </cell>
          <cell r="DA2573">
            <v>0</v>
          </cell>
          <cell r="DD2573">
            <v>0.98113165063579588</v>
          </cell>
          <cell r="FJ2573">
            <v>51.142403990143265</v>
          </cell>
          <cell r="FK2573">
            <v>0.26300000000000001</v>
          </cell>
          <cell r="FL2573">
            <v>-0.30219020439503735</v>
          </cell>
          <cell r="FO2573">
            <v>1</v>
          </cell>
        </row>
        <row r="2574">
          <cell r="A2574">
            <v>608753</v>
          </cell>
          <cell r="C2574" t="str">
            <v>Ortiz, Braulio</v>
          </cell>
          <cell r="Q2574" t="str">
            <v>R</v>
          </cell>
          <cell r="AJ2574">
            <v>6.7085483877814749</v>
          </cell>
          <cell r="AR2574">
            <v>16.8</v>
          </cell>
          <cell r="AS2574">
            <v>-0.67296392982133368</v>
          </cell>
          <cell r="AT2574">
            <v>0.74276138991673268</v>
          </cell>
          <cell r="BE2574">
            <v>1.1072490182979118</v>
          </cell>
          <cell r="CP2574">
            <v>24.541666666666668</v>
          </cell>
          <cell r="CV2574">
            <v>92.1</v>
          </cell>
          <cell r="DA2574">
            <v>0</v>
          </cell>
          <cell r="DD2574">
            <v>1.4676824477006885</v>
          </cell>
          <cell r="FJ2574">
            <v>42</v>
          </cell>
          <cell r="FK2574">
            <v>0.26300000000000001</v>
          </cell>
          <cell r="FL2574">
            <v>-0.1711826972015438</v>
          </cell>
          <cell r="FO2574">
            <v>1</v>
          </cell>
        </row>
        <row r="2575">
          <cell r="A2575">
            <v>608760</v>
          </cell>
          <cell r="C2575" t="str">
            <v>De Paula, Luis</v>
          </cell>
          <cell r="Q2575" t="str">
            <v>R</v>
          </cell>
          <cell r="AJ2575">
            <v>6.5912446256769632</v>
          </cell>
          <cell r="AR2575">
            <v>18.087524856552179</v>
          </cell>
          <cell r="AS2575">
            <v>-0.11056052509693892</v>
          </cell>
          <cell r="AT2575">
            <v>0.68468984439007907</v>
          </cell>
          <cell r="BE2575">
            <v>1.0900058185171986</v>
          </cell>
          <cell r="CP2575">
            <v>24.208333333333332</v>
          </cell>
          <cell r="CV2575">
            <v>92.1</v>
          </cell>
          <cell r="DA2575">
            <v>0</v>
          </cell>
          <cell r="DD2575">
            <v>1.0696793494898529</v>
          </cell>
          <cell r="FJ2575">
            <v>45.218812141380447</v>
          </cell>
          <cell r="FK2575">
            <v>0.26300000000000001</v>
          </cell>
          <cell r="FL2575">
            <v>-0.11061057926433543</v>
          </cell>
          <cell r="FO2575">
            <v>0.93528469368702294</v>
          </cell>
        </row>
        <row r="2576">
          <cell r="A2576">
            <v>608762</v>
          </cell>
          <cell r="C2576" t="str">
            <v>Bay, Shane</v>
          </cell>
          <cell r="Q2576" t="str">
            <v>R</v>
          </cell>
          <cell r="AJ2576">
            <v>6.0001350713980006</v>
          </cell>
          <cell r="AR2576">
            <v>16.8</v>
          </cell>
          <cell r="AS2576">
            <v>-7.2037994906538325E-2</v>
          </cell>
          <cell r="AT2576">
            <v>0.90224350905231732</v>
          </cell>
          <cell r="BE2576">
            <v>1.022945576198149</v>
          </cell>
          <cell r="CP2576">
            <v>24.375</v>
          </cell>
          <cell r="CV2576">
            <v>92.1</v>
          </cell>
          <cell r="DA2576">
            <v>0</v>
          </cell>
          <cell r="DD2576">
            <v>0.92333011280764865</v>
          </cell>
          <cell r="FJ2576">
            <v>42</v>
          </cell>
          <cell r="FK2576">
            <v>0.26300000000000001</v>
          </cell>
          <cell r="FL2576">
            <v>0.55740195717879071</v>
          </cell>
          <cell r="FO2576">
            <v>1</v>
          </cell>
        </row>
        <row r="2577">
          <cell r="A2577">
            <v>608773</v>
          </cell>
          <cell r="C2577" t="str">
            <v>Rodriguez, Waldo</v>
          </cell>
          <cell r="Q2577" t="str">
            <v>R</v>
          </cell>
          <cell r="AJ2577">
            <v>8.4429157813256541</v>
          </cell>
          <cell r="AR2577">
            <v>16.8</v>
          </cell>
          <cell r="AS2577">
            <v>-3.0442631173269317</v>
          </cell>
          <cell r="AT2577">
            <v>0.9393478988592342</v>
          </cell>
          <cell r="BE2577">
            <v>0.65359003305602958</v>
          </cell>
          <cell r="CP2577">
            <v>25.708333333333332</v>
          </cell>
          <cell r="CV2577">
            <v>92.1</v>
          </cell>
          <cell r="DA2577">
            <v>0</v>
          </cell>
          <cell r="DD2577">
            <v>0.74605456677492699</v>
          </cell>
          <cell r="FJ2577">
            <v>42</v>
          </cell>
          <cell r="FK2577">
            <v>0.26300000000000001</v>
          </cell>
          <cell r="FL2577">
            <v>1.6575007822026395</v>
          </cell>
          <cell r="FO2577">
            <v>1</v>
          </cell>
        </row>
        <row r="2578">
          <cell r="A2578">
            <v>608794</v>
          </cell>
          <cell r="C2578" t="str">
            <v>Basulto, Omar</v>
          </cell>
          <cell r="Q2578" t="str">
            <v>S</v>
          </cell>
          <cell r="AJ2578">
            <v>7.2436252824145111</v>
          </cell>
          <cell r="AR2578">
            <v>44.400000000000006</v>
          </cell>
          <cell r="AS2578">
            <v>-0.57477339778699232</v>
          </cell>
          <cell r="AT2578">
            <v>0.91008069471380026</v>
          </cell>
          <cell r="BE2578">
            <v>1.0882850613928485</v>
          </cell>
          <cell r="CP2578">
            <v>22.875</v>
          </cell>
          <cell r="CV2578">
            <v>92.1</v>
          </cell>
          <cell r="DA2578">
            <v>0</v>
          </cell>
          <cell r="DD2578">
            <v>0.78739542824766962</v>
          </cell>
          <cell r="FJ2578">
            <v>111</v>
          </cell>
          <cell r="FK2578">
            <v>0.26300000000000001</v>
          </cell>
          <cell r="FL2578">
            <v>0.31750470125214164</v>
          </cell>
          <cell r="FO2578">
            <v>0</v>
          </cell>
        </row>
        <row r="2579">
          <cell r="A2579">
            <v>609043</v>
          </cell>
          <cell r="C2579" t="str">
            <v>Regalado, Jose</v>
          </cell>
          <cell r="Q2579" t="str">
            <v>R</v>
          </cell>
          <cell r="AJ2579">
            <v>6.4894944581445611</v>
          </cell>
          <cell r="AR2579">
            <v>17.896582509170948</v>
          </cell>
          <cell r="AS2579">
            <v>0.1541150237858441</v>
          </cell>
          <cell r="AT2579">
            <v>0.81128852031748933</v>
          </cell>
          <cell r="BE2579">
            <v>0.69834151718600634</v>
          </cell>
          <cell r="CP2579">
            <v>24.625</v>
          </cell>
          <cell r="CV2579">
            <v>92.1</v>
          </cell>
          <cell r="DA2579">
            <v>0</v>
          </cell>
          <cell r="DD2579">
            <v>1.0336369064291939</v>
          </cell>
          <cell r="FJ2579">
            <v>44.741456272927365</v>
          </cell>
          <cell r="FK2579">
            <v>0.26300000000000001</v>
          </cell>
          <cell r="FL2579">
            <v>0.10992123782988102</v>
          </cell>
          <cell r="FO2579">
            <v>0.75687813661437353</v>
          </cell>
        </row>
        <row r="2580">
          <cell r="A2580">
            <v>609044</v>
          </cell>
          <cell r="C2580" t="str">
            <v>Huijer, Lars</v>
          </cell>
          <cell r="Q2580" t="str">
            <v>S</v>
          </cell>
          <cell r="AJ2580">
            <v>7.5759434447721246</v>
          </cell>
          <cell r="AR2580">
            <v>44.400000000000006</v>
          </cell>
          <cell r="AS2580">
            <v>0.78036350562020029</v>
          </cell>
          <cell r="AT2580">
            <v>0.91154704961316835</v>
          </cell>
          <cell r="BE2580">
            <v>1.2201677595873377</v>
          </cell>
          <cell r="CP2580">
            <v>22.791666666666668</v>
          </cell>
          <cell r="CV2580">
            <v>92.1</v>
          </cell>
          <cell r="DA2580">
            <v>0</v>
          </cell>
          <cell r="DD2580">
            <v>0.90750879894100922</v>
          </cell>
          <cell r="FJ2580">
            <v>111</v>
          </cell>
          <cell r="FK2580">
            <v>0.26300000000000001</v>
          </cell>
          <cell r="FL2580">
            <v>0.33233258215734784</v>
          </cell>
          <cell r="FO2580">
            <v>0</v>
          </cell>
        </row>
        <row r="2581">
          <cell r="A2581">
            <v>609110</v>
          </cell>
          <cell r="C2581" t="str">
            <v>Williams, Mark</v>
          </cell>
          <cell r="Q2581" t="str">
            <v>R</v>
          </cell>
          <cell r="AJ2581">
            <v>5.7828938906705876</v>
          </cell>
          <cell r="AR2581">
            <v>16.8</v>
          </cell>
          <cell r="AS2581">
            <v>0.21137133807478864</v>
          </cell>
          <cell r="AT2581">
            <v>0.89250441612610809</v>
          </cell>
          <cell r="BE2581">
            <v>1.0206340064752453</v>
          </cell>
          <cell r="CP2581">
            <v>26.875</v>
          </cell>
          <cell r="CV2581">
            <v>92.1</v>
          </cell>
          <cell r="DA2581">
            <v>0</v>
          </cell>
          <cell r="DD2581">
            <v>1.2019715422846486</v>
          </cell>
          <cell r="FJ2581">
            <v>42</v>
          </cell>
          <cell r="FK2581">
            <v>0.26300000000000001</v>
          </cell>
          <cell r="FL2581">
            <v>0.77390434428548849</v>
          </cell>
          <cell r="FO2581">
            <v>1</v>
          </cell>
        </row>
        <row r="2582">
          <cell r="A2582">
            <v>609112</v>
          </cell>
          <cell r="C2582" t="str">
            <v>Constanza, Alex</v>
          </cell>
          <cell r="Q2582" t="str">
            <v>S</v>
          </cell>
          <cell r="AJ2582">
            <v>9.9886021068646009</v>
          </cell>
          <cell r="AR2582">
            <v>44.400000000000006</v>
          </cell>
          <cell r="AS2582">
            <v>-0.62346736972626471</v>
          </cell>
          <cell r="AT2582">
            <v>0.92306122372288135</v>
          </cell>
          <cell r="BE2582">
            <v>1.0050262333275441</v>
          </cell>
          <cell r="CP2582">
            <v>21.958333333333332</v>
          </cell>
          <cell r="CV2582">
            <v>92.1</v>
          </cell>
          <cell r="DA2582">
            <v>0</v>
          </cell>
          <cell r="DD2582">
            <v>1.086717403891363</v>
          </cell>
          <cell r="FJ2582">
            <v>111</v>
          </cell>
          <cell r="FK2582">
            <v>0.26300000000000001</v>
          </cell>
          <cell r="FL2582">
            <v>-0.73303446497854508</v>
          </cell>
          <cell r="FO2582">
            <v>0</v>
          </cell>
        </row>
        <row r="2583">
          <cell r="A2583">
            <v>609262</v>
          </cell>
          <cell r="C2583" t="str">
            <v>Medina, Cesar</v>
          </cell>
          <cell r="Q2583" t="str">
            <v>R</v>
          </cell>
          <cell r="AJ2583">
            <v>9.2690251164368682</v>
          </cell>
          <cell r="AR2583">
            <v>16.8</v>
          </cell>
          <cell r="AS2583">
            <v>0.69004748117393866</v>
          </cell>
          <cell r="AT2583">
            <v>0.87724773308911086</v>
          </cell>
          <cell r="BE2583">
            <v>0.74845438270195386</v>
          </cell>
          <cell r="CP2583">
            <v>22.041666666666668</v>
          </cell>
          <cell r="CV2583">
            <v>92.1</v>
          </cell>
          <cell r="DA2583">
            <v>0</v>
          </cell>
          <cell r="DD2583">
            <v>0.878812123173347</v>
          </cell>
          <cell r="FJ2583">
            <v>42</v>
          </cell>
          <cell r="FK2583">
            <v>0.26300000000000001</v>
          </cell>
          <cell r="FL2583">
            <v>0.654866203912984</v>
          </cell>
          <cell r="FO2583">
            <v>1</v>
          </cell>
        </row>
        <row r="2584">
          <cell r="A2584">
            <v>609276</v>
          </cell>
          <cell r="C2584" t="str">
            <v>Melendez, Cesar</v>
          </cell>
          <cell r="Q2584" t="str">
            <v>R</v>
          </cell>
          <cell r="AJ2584">
            <v>9.2032731009726483</v>
          </cell>
          <cell r="AR2584">
            <v>16.8</v>
          </cell>
          <cell r="AS2584">
            <v>-1.2291785053658049</v>
          </cell>
          <cell r="AT2584">
            <v>0.79620160761742031</v>
          </cell>
          <cell r="BE2584">
            <v>0.8857673935021495</v>
          </cell>
          <cell r="CP2584">
            <v>21.291666666666668</v>
          </cell>
          <cell r="CV2584">
            <v>92.1</v>
          </cell>
          <cell r="DA2584">
            <v>0</v>
          </cell>
          <cell r="DD2584">
            <v>0.99115286236134248</v>
          </cell>
          <cell r="FJ2584">
            <v>42</v>
          </cell>
          <cell r="FK2584">
            <v>0.26300000000000001</v>
          </cell>
          <cell r="FL2584">
            <v>-1.1545711611085016E-2</v>
          </cell>
          <cell r="FO2584">
            <v>1</v>
          </cell>
        </row>
        <row r="2585">
          <cell r="A2585">
            <v>609277</v>
          </cell>
          <cell r="C2585" t="str">
            <v>Cepin, Reinaldo</v>
          </cell>
          <cell r="Q2585" t="str">
            <v>R</v>
          </cell>
          <cell r="AJ2585">
            <v>8.4117399063511424</v>
          </cell>
          <cell r="AR2585">
            <v>16.8</v>
          </cell>
          <cell r="AS2585">
            <v>0.75853904582407261</v>
          </cell>
          <cell r="AT2585">
            <v>0.87406028577213746</v>
          </cell>
          <cell r="BE2585">
            <v>0.86208171376979137</v>
          </cell>
          <cell r="CP2585">
            <v>22.458333333333332</v>
          </cell>
          <cell r="CV2585">
            <v>92.1</v>
          </cell>
          <cell r="DA2585">
            <v>0</v>
          </cell>
          <cell r="DD2585">
            <v>0.95952244055739433</v>
          </cell>
          <cell r="FJ2585">
            <v>42</v>
          </cell>
          <cell r="FK2585">
            <v>0.26300000000000001</v>
          </cell>
          <cell r="FL2585">
            <v>-8.1460838993381204E-2</v>
          </cell>
          <cell r="FO2585">
            <v>1</v>
          </cell>
        </row>
        <row r="2586">
          <cell r="A2586">
            <v>609279</v>
          </cell>
          <cell r="C2586" t="str">
            <v>Gonzalez, Miguel</v>
          </cell>
          <cell r="Q2586" t="str">
            <v>R</v>
          </cell>
          <cell r="AJ2586">
            <v>6.6169392040470782</v>
          </cell>
          <cell r="AR2586">
            <v>16.8</v>
          </cell>
          <cell r="AS2586">
            <v>-9.1782982823187698E-2</v>
          </cell>
          <cell r="AT2586">
            <v>0.8736760423485983</v>
          </cell>
          <cell r="BE2586">
            <v>0.8053056061833288</v>
          </cell>
          <cell r="CP2586">
            <v>21.708333333333332</v>
          </cell>
          <cell r="CV2586">
            <v>92.1</v>
          </cell>
          <cell r="DA2586">
            <v>0</v>
          </cell>
          <cell r="DD2586">
            <v>1.1290468305685883</v>
          </cell>
          <cell r="FJ2586">
            <v>42</v>
          </cell>
          <cell r="FK2586">
            <v>0.26300000000000001</v>
          </cell>
          <cell r="FL2586">
            <v>0.56395342301331919</v>
          </cell>
          <cell r="FO2586">
            <v>0.67192427993238035</v>
          </cell>
        </row>
        <row r="2587">
          <cell r="A2587">
            <v>610142</v>
          </cell>
          <cell r="C2587" t="str">
            <v>Cordova, Manuel</v>
          </cell>
          <cell r="Q2587" t="str">
            <v>S</v>
          </cell>
          <cell r="AJ2587">
            <v>12.527527935010475</v>
          </cell>
          <cell r="AR2587">
            <v>44.400000000000006</v>
          </cell>
          <cell r="AS2587">
            <v>-3.9740584832012855</v>
          </cell>
          <cell r="AT2587">
            <v>0.95950653544396669</v>
          </cell>
          <cell r="BE2587">
            <v>1.0630717357082589</v>
          </cell>
          <cell r="CP2587">
            <v>21.458333333333332</v>
          </cell>
          <cell r="CV2587">
            <v>92.1</v>
          </cell>
          <cell r="DA2587">
            <v>0</v>
          </cell>
          <cell r="DD2587">
            <v>1.4107313205809777</v>
          </cell>
          <cell r="FJ2587">
            <v>111</v>
          </cell>
          <cell r="FK2587">
            <v>0.26300000000000001</v>
          </cell>
          <cell r="FL2587">
            <v>0.51526898772073759</v>
          </cell>
          <cell r="FO2587">
            <v>0.26712328767123283</v>
          </cell>
        </row>
        <row r="2588">
          <cell r="A2588">
            <v>610143</v>
          </cell>
          <cell r="C2588" t="str">
            <v>Tirado, Alberto</v>
          </cell>
          <cell r="Q2588" t="str">
            <v>S</v>
          </cell>
          <cell r="AJ2588">
            <v>7.6648618636329928</v>
          </cell>
          <cell r="AR2588">
            <v>47.466120803469153</v>
          </cell>
          <cell r="AS2588">
            <v>-0.34246690756784548</v>
          </cell>
          <cell r="AT2588">
            <v>0.60215225778196335</v>
          </cell>
          <cell r="BE2588">
            <v>0.69917185293231876</v>
          </cell>
          <cell r="CP2588">
            <v>21.541666666666668</v>
          </cell>
          <cell r="CV2588">
            <v>92.1</v>
          </cell>
          <cell r="DA2588">
            <v>0</v>
          </cell>
          <cell r="DD2588">
            <v>1.3542219824570689</v>
          </cell>
          <cell r="FJ2588">
            <v>118.66530200867288</v>
          </cell>
          <cell r="FK2588">
            <v>0.26300000000000001</v>
          </cell>
          <cell r="FL2588">
            <v>0.5772575033614098</v>
          </cell>
          <cell r="FO2588">
            <v>0.41476354725814435</v>
          </cell>
        </row>
        <row r="2589">
          <cell r="A2589">
            <v>611093</v>
          </cell>
          <cell r="C2589" t="str">
            <v>Bracho, Silvino</v>
          </cell>
          <cell r="Q2589" t="str">
            <v>R</v>
          </cell>
          <cell r="AJ2589">
            <v>4.3313554196990278</v>
          </cell>
          <cell r="AR2589">
            <v>22.216133098029609</v>
          </cell>
          <cell r="AS2589">
            <v>0.27053168083793572</v>
          </cell>
          <cell r="AT2589">
            <v>0.74933144608019653</v>
          </cell>
          <cell r="BE2589">
            <v>0.3578505851368875</v>
          </cell>
          <cell r="CP2589">
            <v>23.958333333333332</v>
          </cell>
          <cell r="CV2589">
            <v>91.58448307615248</v>
          </cell>
          <cell r="DA2589">
            <v>0.49090909090909096</v>
          </cell>
          <cell r="DD2589">
            <v>1.3914404157713556</v>
          </cell>
          <cell r="FJ2589">
            <v>55.540332745074018</v>
          </cell>
          <cell r="FK2589">
            <v>0.26300000000000001</v>
          </cell>
          <cell r="FL2589">
            <v>0.37676064202521226</v>
          </cell>
          <cell r="FO2589">
            <v>1</v>
          </cell>
        </row>
        <row r="2590">
          <cell r="A2590">
            <v>611274</v>
          </cell>
          <cell r="C2590" t="str">
            <v>Carreras, Alex</v>
          </cell>
          <cell r="Q2590" t="str">
            <v>R</v>
          </cell>
          <cell r="AJ2590">
            <v>6.7594947331057185</v>
          </cell>
          <cell r="AR2590">
            <v>16.8</v>
          </cell>
          <cell r="AS2590">
            <v>0.82312864909028605</v>
          </cell>
          <cell r="AT2590">
            <v>0.93251516377945753</v>
          </cell>
          <cell r="BE2590">
            <v>0.92437684696157874</v>
          </cell>
          <cell r="CP2590">
            <v>26.458333333333332</v>
          </cell>
          <cell r="CV2590">
            <v>92.1</v>
          </cell>
          <cell r="DA2590">
            <v>0</v>
          </cell>
          <cell r="DD2590">
            <v>0.95283686113289745</v>
          </cell>
          <cell r="FJ2590">
            <v>42</v>
          </cell>
          <cell r="FK2590">
            <v>0.26300000000000001</v>
          </cell>
          <cell r="FL2590">
            <v>0.52048276656774428</v>
          </cell>
          <cell r="FO2590">
            <v>1</v>
          </cell>
        </row>
        <row r="2591">
          <cell r="A2591">
            <v>611471</v>
          </cell>
          <cell r="C2591" t="str">
            <v>Gibbons, Sam</v>
          </cell>
          <cell r="Q2591" t="str">
            <v>S</v>
          </cell>
          <cell r="AJ2591">
            <v>6.9440147725582015</v>
          </cell>
          <cell r="AR2591">
            <v>48.791879202222205</v>
          </cell>
          <cell r="AS2591">
            <v>-0.41776357756155408</v>
          </cell>
          <cell r="AT2591">
            <v>0.67382704680803607</v>
          </cell>
          <cell r="BE2591">
            <v>0.93047986751617051</v>
          </cell>
          <cell r="CP2591">
            <v>22.541666666666668</v>
          </cell>
          <cell r="CV2591">
            <v>92.1</v>
          </cell>
          <cell r="DA2591">
            <v>0</v>
          </cell>
          <cell r="DD2591">
            <v>0.86028366953196811</v>
          </cell>
          <cell r="FJ2591">
            <v>121.97969800555551</v>
          </cell>
          <cell r="FK2591">
            <v>0.26300000000000001</v>
          </cell>
          <cell r="FL2591">
            <v>0.25960530261197695</v>
          </cell>
          <cell r="FO2591">
            <v>0</v>
          </cell>
        </row>
        <row r="2592">
          <cell r="A2592">
            <v>611613</v>
          </cell>
          <cell r="C2592" t="str">
            <v>Misell, Carlos</v>
          </cell>
          <cell r="Q2592" t="str">
            <v>S</v>
          </cell>
          <cell r="AJ2592">
            <v>7.5541058539691068</v>
          </cell>
          <cell r="AR2592">
            <v>44.989652836505449</v>
          </cell>
          <cell r="AS2592">
            <v>-0.23875299839017897</v>
          </cell>
          <cell r="AT2592">
            <v>0.69496293274864573</v>
          </cell>
          <cell r="BE2592">
            <v>0.65714640087796294</v>
          </cell>
          <cell r="CP2592">
            <v>24.208333333333332</v>
          </cell>
          <cell r="CV2592">
            <v>92.1</v>
          </cell>
          <cell r="DA2592">
            <v>0</v>
          </cell>
          <cell r="DD2592">
            <v>0.96394395041244341</v>
          </cell>
          <cell r="FJ2592">
            <v>112.47413209126361</v>
          </cell>
          <cell r="FK2592">
            <v>0.26300000000000001</v>
          </cell>
          <cell r="FL2592">
            <v>0.18776848718016703</v>
          </cell>
          <cell r="FO2592">
            <v>0.19733538834763187</v>
          </cell>
        </row>
        <row r="2593">
          <cell r="A2593">
            <v>612271</v>
          </cell>
          <cell r="C2593" t="str">
            <v>Marrugo, Yeizer</v>
          </cell>
          <cell r="Q2593" t="str">
            <v>S</v>
          </cell>
          <cell r="AJ2593">
            <v>9.3382232272249652</v>
          </cell>
          <cell r="AR2593">
            <v>44.400000000000006</v>
          </cell>
          <cell r="AS2593">
            <v>-5.5216239670809519E-2</v>
          </cell>
          <cell r="AT2593">
            <v>0.76885697635066674</v>
          </cell>
          <cell r="BE2593">
            <v>0.69597446244454009</v>
          </cell>
          <cell r="CP2593">
            <v>21.708333333333332</v>
          </cell>
          <cell r="CV2593">
            <v>92.1</v>
          </cell>
          <cell r="DA2593">
            <v>0</v>
          </cell>
          <cell r="DD2593">
            <v>0.92556846223553813</v>
          </cell>
          <cell r="FJ2593">
            <v>111</v>
          </cell>
          <cell r="FK2593">
            <v>0.26300000000000001</v>
          </cell>
          <cell r="FL2593">
            <v>0.28516064300345961</v>
          </cell>
          <cell r="FO2593">
            <v>2.3696992712283649E-2</v>
          </cell>
        </row>
        <row r="2594">
          <cell r="A2594">
            <v>612272</v>
          </cell>
          <cell r="C2594" t="str">
            <v>Lazo, Raudel</v>
          </cell>
          <cell r="Q2594" t="str">
            <v>R</v>
          </cell>
          <cell r="AJ2594">
            <v>5.0789136471809275</v>
          </cell>
          <cell r="AR2594">
            <v>17.725979071416209</v>
          </cell>
          <cell r="AS2594">
            <v>0.63347009300297907</v>
          </cell>
          <cell r="AT2594">
            <v>0.69535619449565944</v>
          </cell>
          <cell r="BE2594">
            <v>0.65830861893403259</v>
          </cell>
          <cell r="CP2594">
            <v>27.208333333333332</v>
          </cell>
          <cell r="CV2594">
            <v>90.311799415617017</v>
          </cell>
          <cell r="DA2594">
            <v>0.10303232323232323</v>
          </cell>
          <cell r="DD2594">
            <v>1.133271742439572</v>
          </cell>
          <cell r="FJ2594">
            <v>44.31494767854052</v>
          </cell>
          <cell r="FK2594">
            <v>0.26300000000000001</v>
          </cell>
          <cell r="FL2594">
            <v>0.11526344795762224</v>
          </cell>
          <cell r="FO2594">
            <v>1</v>
          </cell>
        </row>
        <row r="2595">
          <cell r="A2595">
            <v>612432</v>
          </cell>
          <cell r="C2595" t="str">
            <v>Isenia, Jonatan</v>
          </cell>
          <cell r="Q2595" t="str">
            <v>S</v>
          </cell>
          <cell r="AJ2595">
            <v>7.276731725714022</v>
          </cell>
          <cell r="AR2595">
            <v>44.400000000000006</v>
          </cell>
          <cell r="AS2595">
            <v>0.33282897060044869</v>
          </cell>
          <cell r="AT2595">
            <v>0.96158429235005416</v>
          </cell>
          <cell r="BE2595">
            <v>0.80954837145832825</v>
          </cell>
          <cell r="CP2595">
            <v>23.291666666666668</v>
          </cell>
          <cell r="CV2595">
            <v>92.1</v>
          </cell>
          <cell r="DA2595">
            <v>0</v>
          </cell>
          <cell r="DD2595">
            <v>1.1245892301054023</v>
          </cell>
          <cell r="FJ2595">
            <v>111</v>
          </cell>
          <cell r="FK2595">
            <v>0.26300000000000001</v>
          </cell>
          <cell r="FL2595">
            <v>-0.45161238912866936</v>
          </cell>
          <cell r="FO2595">
            <v>0</v>
          </cell>
        </row>
        <row r="2596">
          <cell r="A2596">
            <v>612434</v>
          </cell>
          <cell r="C2596" t="str">
            <v>Castro, Miguel</v>
          </cell>
          <cell r="Q2596" t="str">
            <v>R</v>
          </cell>
          <cell r="AJ2596">
            <v>4.2177359226377531</v>
          </cell>
          <cell r="AR2596">
            <v>19.974621956611713</v>
          </cell>
          <cell r="AS2596">
            <v>-0.70464355959599478</v>
          </cell>
          <cell r="AT2596">
            <v>0.67727296992046226</v>
          </cell>
          <cell r="BE2596">
            <v>1.0884287364548266</v>
          </cell>
          <cell r="CP2596">
            <v>21.541666666666668</v>
          </cell>
          <cell r="CV2596">
            <v>94.84175672275002</v>
          </cell>
          <cell r="DA2596">
            <v>0.58787676767676766</v>
          </cell>
          <cell r="DD2596">
            <v>0.99667235382492259</v>
          </cell>
          <cell r="FJ2596">
            <v>42</v>
          </cell>
          <cell r="FK2596">
            <v>0.26300000000000001</v>
          </cell>
          <cell r="FL2596">
            <v>0.10408346718627175</v>
          </cell>
          <cell r="FO2596">
            <v>1</v>
          </cell>
        </row>
        <row r="2597">
          <cell r="A2597">
            <v>612672</v>
          </cell>
          <cell r="C2597" t="str">
            <v>Chen, Wei-Yin</v>
          </cell>
          <cell r="Q2597" t="str">
            <v>S</v>
          </cell>
          <cell r="AJ2597">
            <v>4.4699102750505642</v>
          </cell>
          <cell r="AR2597">
            <v>148.17043176615744</v>
          </cell>
          <cell r="AS2597">
            <v>-0.18730681760317699</v>
          </cell>
          <cell r="AT2597">
            <v>0.47893081168431745</v>
          </cell>
          <cell r="BE2597">
            <v>0.72923707607503729</v>
          </cell>
          <cell r="CP2597">
            <v>30.958333333333332</v>
          </cell>
          <cell r="CV2597">
            <v>92.487263763150324</v>
          </cell>
          <cell r="DA2597">
            <v>4.9494969696969697</v>
          </cell>
          <cell r="DD2597">
            <v>0.93474235665742611</v>
          </cell>
          <cell r="FJ2597">
            <v>148.17043176615744</v>
          </cell>
          <cell r="FK2597">
            <v>0.23856568522687238</v>
          </cell>
          <cell r="FL2597">
            <v>0.39317557041521606</v>
          </cell>
          <cell r="FO2597">
            <v>0</v>
          </cell>
        </row>
        <row r="2598">
          <cell r="A2598">
            <v>612791</v>
          </cell>
          <cell r="C2598" t="str">
            <v>Martinez, Jose</v>
          </cell>
          <cell r="Q2598" t="str">
            <v>R</v>
          </cell>
          <cell r="AJ2598">
            <v>8.5133932789905966</v>
          </cell>
          <cell r="AR2598">
            <v>16.8</v>
          </cell>
          <cell r="AS2598">
            <v>0.23458011520271427</v>
          </cell>
          <cell r="AT2598">
            <v>0.90952384665133268</v>
          </cell>
          <cell r="BE2598">
            <v>0.94499653699894059</v>
          </cell>
          <cell r="CP2598">
            <v>22.208333333333332</v>
          </cell>
          <cell r="CV2598">
            <v>92.1</v>
          </cell>
          <cell r="DA2598">
            <v>0</v>
          </cell>
          <cell r="DD2598">
            <v>1.2942352817861418</v>
          </cell>
          <cell r="FJ2598">
            <v>42</v>
          </cell>
          <cell r="FK2598">
            <v>0.26300000000000001</v>
          </cell>
          <cell r="FL2598">
            <v>0.62545636529401316</v>
          </cell>
          <cell r="FO2598">
            <v>1</v>
          </cell>
        </row>
        <row r="2599">
          <cell r="A2599">
            <v>612792</v>
          </cell>
          <cell r="C2599" t="str">
            <v>Castillo, Jesus</v>
          </cell>
          <cell r="Q2599" t="str">
            <v>S</v>
          </cell>
          <cell r="AJ2599">
            <v>7.1040662893691984</v>
          </cell>
          <cell r="AR2599">
            <v>44.400000000000006</v>
          </cell>
          <cell r="AS2599">
            <v>-0.75537341049644635</v>
          </cell>
          <cell r="AT2599">
            <v>0.8211749604811025</v>
          </cell>
          <cell r="BE2599">
            <v>0.86875919934350976</v>
          </cell>
          <cell r="CP2599">
            <v>20.875</v>
          </cell>
          <cell r="CV2599">
            <v>92.1</v>
          </cell>
          <cell r="DA2599">
            <v>0</v>
          </cell>
          <cell r="DD2599">
            <v>1.0203008702082643</v>
          </cell>
          <cell r="FJ2599">
            <v>111</v>
          </cell>
          <cell r="FK2599">
            <v>0.26300000000000001</v>
          </cell>
          <cell r="FL2599">
            <v>0.84092708751204359</v>
          </cell>
          <cell r="FO2599">
            <v>0</v>
          </cell>
        </row>
        <row r="2600">
          <cell r="A2600">
            <v>612797</v>
          </cell>
          <cell r="C2600" t="str">
            <v>Leal, Erick</v>
          </cell>
          <cell r="Q2600" t="str">
            <v>S</v>
          </cell>
          <cell r="AJ2600">
            <v>6.5517174144024866</v>
          </cell>
          <cell r="AR2600">
            <v>46.339478635720148</v>
          </cell>
          <cell r="AS2600">
            <v>0.40710860655872561</v>
          </cell>
          <cell r="AT2600">
            <v>0.83427130776929392</v>
          </cell>
          <cell r="BE2600">
            <v>0.9192030338186834</v>
          </cell>
          <cell r="CP2600">
            <v>21.291666666666668</v>
          </cell>
          <cell r="CV2600">
            <v>92.1</v>
          </cell>
          <cell r="DA2600">
            <v>0</v>
          </cell>
          <cell r="DD2600">
            <v>0.8551636469567363</v>
          </cell>
          <cell r="FJ2600">
            <v>115.84869658930036</v>
          </cell>
          <cell r="FK2600">
            <v>0.26300000000000001</v>
          </cell>
          <cell r="FL2600">
            <v>0.27220156045301275</v>
          </cell>
          <cell r="FO2600">
            <v>0</v>
          </cell>
        </row>
        <row r="2601">
          <cell r="A2601">
            <v>612807</v>
          </cell>
          <cell r="C2601" t="str">
            <v>Pena, Yimaury</v>
          </cell>
          <cell r="Q2601" t="str">
            <v>S</v>
          </cell>
          <cell r="AJ2601">
            <v>7.4540890766788621</v>
          </cell>
          <cell r="AR2601">
            <v>44.400000000000006</v>
          </cell>
          <cell r="AS2601">
            <v>-0.58114283063653527</v>
          </cell>
          <cell r="AT2601">
            <v>0.81228491069964837</v>
          </cell>
          <cell r="BE2601">
            <v>0.947031904511483</v>
          </cell>
          <cell r="CP2601">
            <v>22.708333333333332</v>
          </cell>
          <cell r="CV2601">
            <v>92.1</v>
          </cell>
          <cell r="DA2601">
            <v>0</v>
          </cell>
          <cell r="DD2601">
            <v>0.70878886376662131</v>
          </cell>
          <cell r="FJ2601">
            <v>111</v>
          </cell>
          <cell r="FK2601">
            <v>0.26300000000000001</v>
          </cell>
          <cell r="FL2601">
            <v>0.94724378296816814</v>
          </cell>
          <cell r="FO2601">
            <v>0</v>
          </cell>
        </row>
        <row r="2602">
          <cell r="A2602">
            <v>613317</v>
          </cell>
          <cell r="C2602" t="str">
            <v>Bird, Kyle</v>
          </cell>
          <cell r="Q2602" t="str">
            <v>R</v>
          </cell>
          <cell r="AJ2602">
            <v>5.1681735876365078</v>
          </cell>
          <cell r="AR2602">
            <v>26.114562895659262</v>
          </cell>
          <cell r="AS2602">
            <v>0.30543941118091356</v>
          </cell>
          <cell r="AT2602">
            <v>0.80143367486524653</v>
          </cell>
          <cell r="BE2602">
            <v>0.90989202604941866</v>
          </cell>
          <cell r="CP2602">
            <v>23.208333333333332</v>
          </cell>
          <cell r="CV2602">
            <v>92.1</v>
          </cell>
          <cell r="DA2602">
            <v>0</v>
          </cell>
          <cell r="DD2602">
            <v>1.0570890559544195</v>
          </cell>
          <cell r="FJ2602">
            <v>65.286407239148147</v>
          </cell>
          <cell r="FK2602">
            <v>0.26300000000000001</v>
          </cell>
          <cell r="FL2602">
            <v>0.23154195355548723</v>
          </cell>
          <cell r="FO2602">
            <v>1</v>
          </cell>
        </row>
        <row r="2603">
          <cell r="A2603">
            <v>613534</v>
          </cell>
          <cell r="C2603" t="str">
            <v>Adams, Austin</v>
          </cell>
          <cell r="Q2603" t="str">
            <v>R</v>
          </cell>
          <cell r="AJ2603">
            <v>5.4963427188499843</v>
          </cell>
          <cell r="AR2603">
            <v>18.952484091799999</v>
          </cell>
          <cell r="AS2603">
            <v>0.53517127345116056</v>
          </cell>
          <cell r="AT2603">
            <v>0.79755379633201873</v>
          </cell>
          <cell r="BE2603">
            <v>0.96901849765344361</v>
          </cell>
          <cell r="CP2603">
            <v>25.125</v>
          </cell>
          <cell r="CV2603">
            <v>92.1</v>
          </cell>
          <cell r="DA2603">
            <v>0</v>
          </cell>
          <cell r="DD2603">
            <v>1.5378089368584376</v>
          </cell>
          <cell r="FJ2603">
            <v>47.381210229499999</v>
          </cell>
          <cell r="FK2603">
            <v>0.26300000000000001</v>
          </cell>
          <cell r="FL2603">
            <v>-9.0852369173527112E-2</v>
          </cell>
          <cell r="FO2603">
            <v>1</v>
          </cell>
        </row>
        <row r="2604">
          <cell r="A2604">
            <v>613544</v>
          </cell>
          <cell r="C2604" t="str">
            <v>Camacho, Enmanuel</v>
          </cell>
          <cell r="Q2604" t="str">
            <v>R</v>
          </cell>
          <cell r="AJ2604">
            <v>8.3519460466782611</v>
          </cell>
          <cell r="AR2604">
            <v>16.8</v>
          </cell>
          <cell r="AS2604">
            <v>-0.89230436936020241</v>
          </cell>
          <cell r="AT2604">
            <v>0.79298531243572379</v>
          </cell>
          <cell r="BE2604">
            <v>0.92694263429383117</v>
          </cell>
          <cell r="CP2604">
            <v>21.458333333333332</v>
          </cell>
          <cell r="CV2604">
            <v>92.1</v>
          </cell>
          <cell r="DA2604">
            <v>0</v>
          </cell>
          <cell r="DD2604">
            <v>1.0554960991461486</v>
          </cell>
          <cell r="FJ2604">
            <v>42</v>
          </cell>
          <cell r="FK2604">
            <v>0.26300000000000001</v>
          </cell>
          <cell r="FL2604">
            <v>0.51572695099569321</v>
          </cell>
          <cell r="FO2604">
            <v>0.77832683148712434</v>
          </cell>
        </row>
        <row r="2605">
          <cell r="A2605">
            <v>613547</v>
          </cell>
          <cell r="C2605" t="str">
            <v>Diaz, Elvis</v>
          </cell>
          <cell r="Q2605" t="str">
            <v>R</v>
          </cell>
          <cell r="AJ2605">
            <v>7.9381101258638314</v>
          </cell>
          <cell r="AR2605">
            <v>16.8</v>
          </cell>
          <cell r="AS2605">
            <v>-0.2189354440303149</v>
          </cell>
          <cell r="AT2605">
            <v>0.84936045273002092</v>
          </cell>
          <cell r="BE2605">
            <v>1.0771360581654457</v>
          </cell>
          <cell r="CP2605">
            <v>23.375</v>
          </cell>
          <cell r="CV2605">
            <v>92.1</v>
          </cell>
          <cell r="DA2605">
            <v>0</v>
          </cell>
          <cell r="DD2605">
            <v>1.0276451551507453</v>
          </cell>
          <cell r="FJ2605">
            <v>42</v>
          </cell>
          <cell r="FK2605">
            <v>0.26300000000000001</v>
          </cell>
          <cell r="FL2605">
            <v>-0.7658037007435653</v>
          </cell>
          <cell r="FO2605">
            <v>1</v>
          </cell>
        </row>
        <row r="2606">
          <cell r="A2606">
            <v>613548</v>
          </cell>
          <cell r="C2606" t="str">
            <v>Fernandez, Pedro</v>
          </cell>
          <cell r="Q2606" t="str">
            <v>S</v>
          </cell>
          <cell r="AJ2606">
            <v>6.2036246172376357</v>
          </cell>
          <cell r="AR2606">
            <v>44.400000000000006</v>
          </cell>
          <cell r="AS2606">
            <v>0.41942943855840481</v>
          </cell>
          <cell r="AT2606">
            <v>0.84159649944997572</v>
          </cell>
          <cell r="BE2606">
            <v>0.62784839029163342</v>
          </cell>
          <cell r="CP2606">
            <v>22.125</v>
          </cell>
          <cell r="CV2606">
            <v>92.1</v>
          </cell>
          <cell r="DA2606">
            <v>0</v>
          </cell>
          <cell r="DD2606">
            <v>1.0899862392653199</v>
          </cell>
          <cell r="FJ2606">
            <v>111</v>
          </cell>
          <cell r="FK2606">
            <v>0.26300000000000001</v>
          </cell>
          <cell r="FL2606">
            <v>-0.23069740520614582</v>
          </cell>
          <cell r="FO2606">
            <v>0</v>
          </cell>
        </row>
        <row r="2607">
          <cell r="A2607">
            <v>613552</v>
          </cell>
          <cell r="C2607" t="str">
            <v>Veras, Jose</v>
          </cell>
          <cell r="Q2607" t="str">
            <v>R</v>
          </cell>
          <cell r="AJ2607">
            <v>7.1606690550228596</v>
          </cell>
          <cell r="AR2607">
            <v>16.8</v>
          </cell>
          <cell r="AS2607">
            <v>-0.27181471748727087</v>
          </cell>
          <cell r="AT2607">
            <v>0.74206672810253083</v>
          </cell>
          <cell r="BE2607">
            <v>0.77004023324193138</v>
          </cell>
          <cell r="CP2607">
            <v>21.958333333333332</v>
          </cell>
          <cell r="CV2607">
            <v>92.1</v>
          </cell>
          <cell r="DA2607">
            <v>0</v>
          </cell>
          <cell r="DD2607">
            <v>0.97128216869209505</v>
          </cell>
          <cell r="FJ2607">
            <v>42</v>
          </cell>
          <cell r="FK2607">
            <v>0.26300000000000001</v>
          </cell>
          <cell r="FL2607">
            <v>0.33748546119670303</v>
          </cell>
          <cell r="FO2607">
            <v>1</v>
          </cell>
        </row>
        <row r="2608">
          <cell r="A2608">
            <v>613668</v>
          </cell>
          <cell r="C2608" t="str">
            <v>Gomez, Mike</v>
          </cell>
          <cell r="Q2608" t="str">
            <v>R</v>
          </cell>
          <cell r="AJ2608">
            <v>7.995936275695148</v>
          </cell>
          <cell r="AR2608">
            <v>16.8</v>
          </cell>
          <cell r="AS2608">
            <v>-0.14013143530947111</v>
          </cell>
          <cell r="AT2608">
            <v>0.86785278971085877</v>
          </cell>
          <cell r="BE2608">
            <v>0.49512561843069908</v>
          </cell>
          <cell r="CP2608">
            <v>24.708333333333332</v>
          </cell>
          <cell r="CV2608">
            <v>92.1</v>
          </cell>
          <cell r="DA2608">
            <v>0</v>
          </cell>
          <cell r="DD2608">
            <v>1.2656612396623328</v>
          </cell>
          <cell r="FJ2608">
            <v>42</v>
          </cell>
          <cell r="FK2608">
            <v>0.26300000000000001</v>
          </cell>
          <cell r="FL2608">
            <v>0.29170934615491684</v>
          </cell>
          <cell r="FO2608">
            <v>1</v>
          </cell>
        </row>
        <row r="2609">
          <cell r="A2609">
            <v>614172</v>
          </cell>
          <cell r="C2609" t="str">
            <v>Carrillo, Jhonathan</v>
          </cell>
          <cell r="Q2609" t="str">
            <v>S</v>
          </cell>
          <cell r="AJ2609">
            <v>9.0314150097647534</v>
          </cell>
          <cell r="AR2609">
            <v>44.400000000000006</v>
          </cell>
          <cell r="AS2609">
            <v>-0.55427849879809155</v>
          </cell>
          <cell r="AT2609">
            <v>0.9312149685583645</v>
          </cell>
          <cell r="BE2609">
            <v>0.85612284304106967</v>
          </cell>
          <cell r="CP2609">
            <v>22.375</v>
          </cell>
          <cell r="CV2609">
            <v>92.1</v>
          </cell>
          <cell r="DA2609">
            <v>0</v>
          </cell>
          <cell r="DD2609">
            <v>0.96595592715165968</v>
          </cell>
          <cell r="FJ2609">
            <v>111</v>
          </cell>
          <cell r="FK2609">
            <v>0.26300000000000001</v>
          </cell>
          <cell r="FL2609">
            <v>-0.64799642420727654</v>
          </cell>
          <cell r="FO2609">
            <v>0.12237763195266294</v>
          </cell>
        </row>
        <row r="2610">
          <cell r="A2610">
            <v>614174</v>
          </cell>
          <cell r="C2610" t="str">
            <v>Lora, Carlos</v>
          </cell>
          <cell r="Q2610" t="str">
            <v>R</v>
          </cell>
          <cell r="AJ2610">
            <v>9.0855253588920686</v>
          </cell>
          <cell r="AR2610">
            <v>16.8</v>
          </cell>
          <cell r="AS2610">
            <v>0.42909537889545546</v>
          </cell>
          <cell r="AT2610">
            <v>0.94177556223860337</v>
          </cell>
          <cell r="BE2610">
            <v>0.91537119582237092</v>
          </cell>
          <cell r="CP2610">
            <v>24.875</v>
          </cell>
          <cell r="CV2610">
            <v>92.1</v>
          </cell>
          <cell r="DA2610">
            <v>0</v>
          </cell>
          <cell r="DD2610">
            <v>0.86101840516809203</v>
          </cell>
          <cell r="FJ2610">
            <v>42</v>
          </cell>
          <cell r="FK2610">
            <v>0.26300000000000001</v>
          </cell>
          <cell r="FL2610">
            <v>0.93531527296469286</v>
          </cell>
          <cell r="FO2610">
            <v>1</v>
          </cell>
        </row>
        <row r="2611">
          <cell r="A2611">
            <v>614180</v>
          </cell>
          <cell r="C2611" t="str">
            <v>Santos, Wilson</v>
          </cell>
          <cell r="Q2611" t="str">
            <v>R</v>
          </cell>
          <cell r="AJ2611">
            <v>8.3671350879355089</v>
          </cell>
          <cell r="AR2611">
            <v>18.367408757880003</v>
          </cell>
          <cell r="AS2611">
            <v>0.69070424786753937</v>
          </cell>
          <cell r="AT2611">
            <v>0.8437093733867016</v>
          </cell>
          <cell r="BE2611">
            <v>1.4235531148665002</v>
          </cell>
          <cell r="CP2611">
            <v>24.708333333333332</v>
          </cell>
          <cell r="CV2611">
            <v>92.1</v>
          </cell>
          <cell r="DA2611">
            <v>0</v>
          </cell>
          <cell r="DD2611">
            <v>1.2536830377198385</v>
          </cell>
          <cell r="FJ2611">
            <v>45.918521894700007</v>
          </cell>
          <cell r="FK2611">
            <v>0.26300000000000001</v>
          </cell>
          <cell r="FL2611">
            <v>2.9589404351218294E-2</v>
          </cell>
          <cell r="FO2611">
            <v>1</v>
          </cell>
        </row>
        <row r="2612">
          <cell r="A2612">
            <v>614184</v>
          </cell>
          <cell r="C2612" t="str">
            <v>Lin, Yi-Hsiang</v>
          </cell>
          <cell r="Q2612" t="str">
            <v>R</v>
          </cell>
          <cell r="AJ2612">
            <v>7.2457392215035679</v>
          </cell>
          <cell r="AR2612">
            <v>16.8</v>
          </cell>
          <cell r="AS2612">
            <v>0.82798086083786737</v>
          </cell>
          <cell r="AT2612">
            <v>0.9067156963674875</v>
          </cell>
          <cell r="BE2612">
            <v>0.68319904658300667</v>
          </cell>
          <cell r="CP2612">
            <v>23.541666666666668</v>
          </cell>
          <cell r="CV2612">
            <v>92.1</v>
          </cell>
          <cell r="DA2612">
            <v>0</v>
          </cell>
          <cell r="DD2612">
            <v>1.0298068740592039</v>
          </cell>
          <cell r="FJ2612">
            <v>42</v>
          </cell>
          <cell r="FK2612">
            <v>0.26300000000000001</v>
          </cell>
          <cell r="FL2612">
            <v>-0.32774486597310393</v>
          </cell>
          <cell r="FO2612">
            <v>1</v>
          </cell>
        </row>
        <row r="2613">
          <cell r="A2613">
            <v>614266</v>
          </cell>
          <cell r="C2613" t="str">
            <v>Smith, Alex</v>
          </cell>
          <cell r="Q2613" t="str">
            <v>R</v>
          </cell>
          <cell r="AJ2613">
            <v>4.988131771079634</v>
          </cell>
          <cell r="AR2613">
            <v>20.056431015320001</v>
          </cell>
          <cell r="AS2613">
            <v>0.32920340308082169</v>
          </cell>
          <cell r="AT2613">
            <v>0.78273920809301167</v>
          </cell>
          <cell r="BE2613">
            <v>1.2014762627103137</v>
          </cell>
          <cell r="CP2613">
            <v>26.791666666666668</v>
          </cell>
          <cell r="CV2613">
            <v>92.1</v>
          </cell>
          <cell r="DA2613">
            <v>0</v>
          </cell>
          <cell r="DD2613">
            <v>1.0532236452201722</v>
          </cell>
          <cell r="FJ2613">
            <v>50.141077538300003</v>
          </cell>
          <cell r="FK2613">
            <v>0.26300000000000001</v>
          </cell>
          <cell r="FL2613">
            <v>0.24993506223717807</v>
          </cell>
          <cell r="FO2613">
            <v>1</v>
          </cell>
        </row>
        <row r="2614">
          <cell r="A2614">
            <v>614956</v>
          </cell>
          <cell r="C2614" t="str">
            <v>Hurtado, Erick</v>
          </cell>
          <cell r="Q2614" t="str">
            <v>R</v>
          </cell>
          <cell r="AJ2614">
            <v>9.5068927345475913</v>
          </cell>
          <cell r="AR2614">
            <v>16.8</v>
          </cell>
          <cell r="AS2614">
            <v>1.1158891306646836</v>
          </cell>
          <cell r="AT2614">
            <v>0.944282935884176</v>
          </cell>
          <cell r="BE2614">
            <v>0.95688715761880228</v>
          </cell>
          <cell r="CP2614">
            <v>21.625</v>
          </cell>
          <cell r="CV2614">
            <v>92.1</v>
          </cell>
          <cell r="DA2614">
            <v>0</v>
          </cell>
          <cell r="DD2614">
            <v>1.2328527757029888</v>
          </cell>
          <cell r="FJ2614">
            <v>42</v>
          </cell>
          <cell r="FK2614">
            <v>0.26300000000000001</v>
          </cell>
          <cell r="FL2614">
            <v>0.39721250537825997</v>
          </cell>
          <cell r="FO2614">
            <v>1</v>
          </cell>
        </row>
        <row r="2615">
          <cell r="A2615">
            <v>615695</v>
          </cell>
          <cell r="C2615" t="str">
            <v>Kellogg, Ryan</v>
          </cell>
          <cell r="Q2615" t="str">
            <v>S</v>
          </cell>
          <cell r="AJ2615">
            <v>6.7448327264262122</v>
          </cell>
          <cell r="AR2615">
            <v>46.757338784691363</v>
          </cell>
          <cell r="AS2615">
            <v>0.16762342265135571</v>
          </cell>
          <cell r="AT2615">
            <v>0.90944242812387643</v>
          </cell>
          <cell r="BE2615">
            <v>1.1340657266419147</v>
          </cell>
          <cell r="CP2615">
            <v>22.375</v>
          </cell>
          <cell r="CV2615">
            <v>92.1</v>
          </cell>
          <cell r="DA2615">
            <v>0</v>
          </cell>
          <cell r="DD2615">
            <v>0.90327963458788374</v>
          </cell>
          <cell r="FJ2615">
            <v>116.8933469617284</v>
          </cell>
          <cell r="FK2615">
            <v>0.26300000000000001</v>
          </cell>
          <cell r="FL2615">
            <v>1.4012594956905496E-2</v>
          </cell>
          <cell r="FO2615">
            <v>0</v>
          </cell>
        </row>
        <row r="2616">
          <cell r="A2616">
            <v>615701</v>
          </cell>
          <cell r="C2616" t="str">
            <v>Seabrooke, Travis</v>
          </cell>
          <cell r="Q2616" t="str">
            <v>S</v>
          </cell>
          <cell r="AJ2616">
            <v>7.4962482830711288</v>
          </cell>
          <cell r="AR2616">
            <v>44.400000000000006</v>
          </cell>
          <cell r="AS2616">
            <v>-5.2578260929397068E-2</v>
          </cell>
          <cell r="AT2616">
            <v>0.85881963738990463</v>
          </cell>
          <cell r="BE2616">
            <v>1.50368776251421</v>
          </cell>
          <cell r="CP2616">
            <v>20.791666666666668</v>
          </cell>
          <cell r="CV2616">
            <v>92.1</v>
          </cell>
          <cell r="DA2616">
            <v>0</v>
          </cell>
          <cell r="DD2616">
            <v>0.73775324161081723</v>
          </cell>
          <cell r="FJ2616">
            <v>111</v>
          </cell>
          <cell r="FK2616">
            <v>0.26300000000000001</v>
          </cell>
          <cell r="FL2616">
            <v>-6.7071129786110656E-2</v>
          </cell>
          <cell r="FO2616">
            <v>0</v>
          </cell>
        </row>
        <row r="2617">
          <cell r="A2617">
            <v>615868</v>
          </cell>
          <cell r="C2617" t="str">
            <v>Concepcion, Gerardo</v>
          </cell>
          <cell r="Q2617" t="str">
            <v>R</v>
          </cell>
          <cell r="AJ2617">
            <v>6.0573164879370545</v>
          </cell>
          <cell r="AR2617">
            <v>22.8077971891259</v>
          </cell>
          <cell r="AS2617">
            <v>-0.44042622233147471</v>
          </cell>
          <cell r="AT2617">
            <v>0.56995411047742806</v>
          </cell>
          <cell r="BE2617">
            <v>0.8495048428131009</v>
          </cell>
          <cell r="CP2617">
            <v>24.375</v>
          </cell>
          <cell r="CV2617">
            <v>91.795541201614839</v>
          </cell>
          <cell r="DA2617">
            <v>4.2422222222222222E-2</v>
          </cell>
          <cell r="DD2617">
            <v>1.0837815601225735</v>
          </cell>
          <cell r="FJ2617">
            <v>57.019492972814746</v>
          </cell>
          <cell r="FK2617">
            <v>0.26300000000000001</v>
          </cell>
          <cell r="FL2617">
            <v>0.19136736682365807</v>
          </cell>
          <cell r="FO2617">
            <v>1</v>
          </cell>
        </row>
        <row r="2618">
          <cell r="A2618">
            <v>616623</v>
          </cell>
          <cell r="C2618" t="str">
            <v>Fierro, Edwin</v>
          </cell>
          <cell r="Q2618" t="str">
            <v>R</v>
          </cell>
          <cell r="AJ2618">
            <v>6.6455738772507633</v>
          </cell>
          <cell r="AR2618">
            <v>16.8</v>
          </cell>
          <cell r="AS2618">
            <v>3.979116995305447E-2</v>
          </cell>
          <cell r="AT2618">
            <v>0.87465760998087039</v>
          </cell>
          <cell r="BE2618">
            <v>0.97611691868604877</v>
          </cell>
          <cell r="CP2618">
            <v>22.875</v>
          </cell>
          <cell r="CV2618">
            <v>92.1</v>
          </cell>
          <cell r="DA2618">
            <v>0</v>
          </cell>
          <cell r="DD2618">
            <v>0.76504809624083592</v>
          </cell>
          <cell r="FJ2618">
            <v>42</v>
          </cell>
          <cell r="FK2618">
            <v>0.26300000000000001</v>
          </cell>
          <cell r="FL2618">
            <v>1.4388338924738315</v>
          </cell>
          <cell r="FO2618">
            <v>1</v>
          </cell>
        </row>
        <row r="2619">
          <cell r="A2619">
            <v>617408</v>
          </cell>
          <cell r="C2619" t="str">
            <v>Torres, Jonathan</v>
          </cell>
          <cell r="Q2619" t="str">
            <v>R</v>
          </cell>
          <cell r="AJ2619">
            <v>8.2598805258385966</v>
          </cell>
          <cell r="AR2619">
            <v>16.8</v>
          </cell>
          <cell r="AS2619">
            <v>0.31911034450092929</v>
          </cell>
          <cell r="AT2619">
            <v>0.94711470132214748</v>
          </cell>
          <cell r="BE2619">
            <v>1.1342159737756241</v>
          </cell>
          <cell r="CP2619">
            <v>21.541666666666668</v>
          </cell>
          <cell r="CV2619">
            <v>92.1</v>
          </cell>
          <cell r="DA2619">
            <v>0</v>
          </cell>
          <cell r="DD2619">
            <v>1.20054615154557</v>
          </cell>
          <cell r="FJ2619">
            <v>42</v>
          </cell>
          <cell r="FK2619">
            <v>0.26300000000000001</v>
          </cell>
          <cell r="FL2619">
            <v>-0.16994834122829153</v>
          </cell>
          <cell r="FO2619">
            <v>0.72500136794368486</v>
          </cell>
        </row>
        <row r="2620">
          <cell r="A2620">
            <v>620145</v>
          </cell>
          <cell r="C2620" t="str">
            <v>Arias, Estarlin</v>
          </cell>
          <cell r="Q2620" t="str">
            <v>R</v>
          </cell>
          <cell r="AJ2620">
            <v>7.6596158650082815</v>
          </cell>
          <cell r="AR2620">
            <v>16.8</v>
          </cell>
          <cell r="AS2620">
            <v>-0.22731409948201664</v>
          </cell>
          <cell r="AT2620">
            <v>0.808203638583608</v>
          </cell>
          <cell r="BE2620">
            <v>0.77267776563754076</v>
          </cell>
          <cell r="CP2620">
            <v>22.125</v>
          </cell>
          <cell r="CV2620">
            <v>92.1</v>
          </cell>
          <cell r="DA2620">
            <v>0</v>
          </cell>
          <cell r="DD2620">
            <v>0.9385680579026523</v>
          </cell>
          <cell r="FJ2620">
            <v>42</v>
          </cell>
          <cell r="FK2620">
            <v>0.26300000000000001</v>
          </cell>
          <cell r="FL2620">
            <v>-0.27272878074013218</v>
          </cell>
          <cell r="FO2620">
            <v>1</v>
          </cell>
        </row>
        <row r="2621">
          <cell r="A2621">
            <v>620445</v>
          </cell>
          <cell r="C2621" t="str">
            <v>Mujica, Jose</v>
          </cell>
          <cell r="Q2621" t="str">
            <v>S</v>
          </cell>
          <cell r="AJ2621">
            <v>7.2069879261051897</v>
          </cell>
          <cell r="AR2621">
            <v>48.472016460905351</v>
          </cell>
          <cell r="AS2621">
            <v>0.36640073752083402</v>
          </cell>
          <cell r="AT2621">
            <v>0.8813843705003338</v>
          </cell>
          <cell r="BE2621">
            <v>0.86193987762862623</v>
          </cell>
          <cell r="CP2621">
            <v>20.041666666666668</v>
          </cell>
          <cell r="CV2621">
            <v>92.1</v>
          </cell>
          <cell r="DA2621">
            <v>0</v>
          </cell>
          <cell r="DD2621">
            <v>0.89294950862255285</v>
          </cell>
          <cell r="FJ2621">
            <v>121.18004115226337</v>
          </cell>
          <cell r="FK2621">
            <v>0.26300000000000001</v>
          </cell>
          <cell r="FL2621">
            <v>0.29406225694853</v>
          </cell>
          <cell r="FO2621">
            <v>0</v>
          </cell>
        </row>
        <row r="2622">
          <cell r="A2622">
            <v>620450</v>
          </cell>
          <cell r="C2622" t="str">
            <v>Carvajal, Ronny</v>
          </cell>
          <cell r="Q2622" t="str">
            <v>R</v>
          </cell>
          <cell r="AJ2622">
            <v>7.2942250065266583</v>
          </cell>
          <cell r="AR2622">
            <v>17.190755471555555</v>
          </cell>
          <cell r="AS2622">
            <v>0.55028021083098899</v>
          </cell>
          <cell r="AT2622">
            <v>0.89025184274511326</v>
          </cell>
          <cell r="BE2622">
            <v>0.93139490241654599</v>
          </cell>
          <cell r="CP2622">
            <v>20.708333333333332</v>
          </cell>
          <cell r="CV2622">
            <v>92.1</v>
          </cell>
          <cell r="DA2622">
            <v>0</v>
          </cell>
          <cell r="DD2622">
            <v>1.0870200672821431</v>
          </cell>
          <cell r="FJ2622">
            <v>42.976888678888884</v>
          </cell>
          <cell r="FK2622">
            <v>0.26300000000000001</v>
          </cell>
          <cell r="FL2622">
            <v>0.36317917257192012</v>
          </cell>
          <cell r="FO2622">
            <v>1</v>
          </cell>
        </row>
        <row r="2623">
          <cell r="A2623">
            <v>620454</v>
          </cell>
          <cell r="C2623" t="str">
            <v>Castillo, Jose</v>
          </cell>
          <cell r="Q2623" t="str">
            <v>R</v>
          </cell>
          <cell r="AJ2623">
            <v>6.2856743298545661</v>
          </cell>
          <cell r="AR2623">
            <v>16.8</v>
          </cell>
          <cell r="AS2623">
            <v>0.20271414031826182</v>
          </cell>
          <cell r="AT2623">
            <v>0.89353872131713519</v>
          </cell>
          <cell r="BE2623">
            <v>1.2212927255760844</v>
          </cell>
          <cell r="CP2623">
            <v>20.458333333333332</v>
          </cell>
          <cell r="CV2623">
            <v>92.1</v>
          </cell>
          <cell r="DA2623">
            <v>0</v>
          </cell>
          <cell r="DD2623">
            <v>1.1329671138557171</v>
          </cell>
          <cell r="FJ2623">
            <v>42</v>
          </cell>
          <cell r="FK2623">
            <v>0.26300000000000001</v>
          </cell>
          <cell r="FL2623">
            <v>0.15798509599531629</v>
          </cell>
          <cell r="FO2623">
            <v>0.57372835277147249</v>
          </cell>
        </row>
        <row r="2624">
          <cell r="A2624">
            <v>620976</v>
          </cell>
          <cell r="C2624" t="str">
            <v>Urbina, Ugueth</v>
          </cell>
          <cell r="Q2624" t="str">
            <v>R</v>
          </cell>
          <cell r="AJ2624">
            <v>7.7424959352455254</v>
          </cell>
          <cell r="AR2624">
            <v>16.8</v>
          </cell>
          <cell r="AS2624">
            <v>-1.9639789227326658</v>
          </cell>
          <cell r="AT2624">
            <v>0.87381122994361893</v>
          </cell>
          <cell r="BE2624">
            <v>1.017625741581107</v>
          </cell>
          <cell r="CP2624">
            <v>21.708333333333332</v>
          </cell>
          <cell r="CV2624">
            <v>92.1</v>
          </cell>
          <cell r="DA2624">
            <v>0</v>
          </cell>
          <cell r="DD2624">
            <v>0.87625455810594077</v>
          </cell>
          <cell r="FJ2624">
            <v>42</v>
          </cell>
          <cell r="FK2624">
            <v>0.26300000000000001</v>
          </cell>
          <cell r="FL2624">
            <v>7.5063773760815321E-3</v>
          </cell>
          <cell r="FO2624">
            <v>1</v>
          </cell>
        </row>
        <row r="2625">
          <cell r="A2625">
            <v>620977</v>
          </cell>
          <cell r="C2625" t="str">
            <v>Diaz, Oberdan</v>
          </cell>
          <cell r="Q2625" t="str">
            <v>R</v>
          </cell>
          <cell r="AJ2625">
            <v>9.3104576613307337</v>
          </cell>
          <cell r="AR2625">
            <v>16.8</v>
          </cell>
          <cell r="AS2625">
            <v>1.4320706257222933E-2</v>
          </cell>
          <cell r="AT2625">
            <v>0.94124334699405743</v>
          </cell>
          <cell r="BE2625">
            <v>0.7071151945211025</v>
          </cell>
          <cell r="CP2625">
            <v>21.458333333333332</v>
          </cell>
          <cell r="CV2625">
            <v>92.1</v>
          </cell>
          <cell r="DA2625">
            <v>0</v>
          </cell>
          <cell r="DD2625">
            <v>1.0220849150998292</v>
          </cell>
          <cell r="FJ2625">
            <v>42</v>
          </cell>
          <cell r="FK2625">
            <v>0.26300000000000001</v>
          </cell>
          <cell r="FL2625">
            <v>0.88746849853213827</v>
          </cell>
          <cell r="FO2625">
            <v>1</v>
          </cell>
        </row>
        <row r="2626">
          <cell r="A2626">
            <v>620978</v>
          </cell>
          <cell r="C2626" t="str">
            <v>Breto, Liarvis</v>
          </cell>
          <cell r="Q2626" t="str">
            <v>R</v>
          </cell>
          <cell r="AJ2626">
            <v>7.6582302189662208</v>
          </cell>
          <cell r="AR2626">
            <v>17.705333333333336</v>
          </cell>
          <cell r="AS2626">
            <v>-0.26922898004666546</v>
          </cell>
          <cell r="AT2626">
            <v>0.73210361819909386</v>
          </cell>
          <cell r="BE2626">
            <v>1.0669850852060967</v>
          </cell>
          <cell r="CP2626">
            <v>23.208333333333332</v>
          </cell>
          <cell r="CV2626">
            <v>92.1</v>
          </cell>
          <cell r="DA2626">
            <v>0</v>
          </cell>
          <cell r="DD2626">
            <v>1.1055480885365743</v>
          </cell>
          <cell r="FJ2626">
            <v>44.263333333333335</v>
          </cell>
          <cell r="FK2626">
            <v>0.26300000000000001</v>
          </cell>
          <cell r="FL2626">
            <v>0.17471078340762738</v>
          </cell>
          <cell r="FO2626">
            <v>1</v>
          </cell>
        </row>
        <row r="2627">
          <cell r="A2627">
            <v>620979</v>
          </cell>
          <cell r="C2627" t="str">
            <v>Fernandez, Yeisson</v>
          </cell>
          <cell r="Q2627" t="str">
            <v>R</v>
          </cell>
          <cell r="AJ2627">
            <v>8.4975824635350179</v>
          </cell>
          <cell r="AR2627">
            <v>16.8</v>
          </cell>
          <cell r="AS2627">
            <v>-0.60878920701301209</v>
          </cell>
          <cell r="AT2627">
            <v>0.90802962715053637</v>
          </cell>
          <cell r="BE2627">
            <v>1.1351535799502912</v>
          </cell>
          <cell r="CP2627">
            <v>22.125</v>
          </cell>
          <cell r="CV2627">
            <v>92.1</v>
          </cell>
          <cell r="DA2627">
            <v>0</v>
          </cell>
          <cell r="DD2627">
            <v>1.0905502417274127</v>
          </cell>
          <cell r="FJ2627">
            <v>42</v>
          </cell>
          <cell r="FK2627">
            <v>0.26300000000000001</v>
          </cell>
          <cell r="FL2627">
            <v>0.56801073835347826</v>
          </cell>
          <cell r="FO2627">
            <v>1</v>
          </cell>
        </row>
        <row r="2628">
          <cell r="A2628">
            <v>620980</v>
          </cell>
          <cell r="C2628" t="str">
            <v>Rodriguez, Carlos</v>
          </cell>
          <cell r="Q2628" t="str">
            <v>R</v>
          </cell>
          <cell r="AJ2628">
            <v>8.4870312485327588</v>
          </cell>
          <cell r="AR2628">
            <v>16.8</v>
          </cell>
          <cell r="AS2628">
            <v>0.63041670960469032</v>
          </cell>
          <cell r="AT2628">
            <v>0.93265926077944306</v>
          </cell>
          <cell r="BE2628">
            <v>0.42290712027543281</v>
          </cell>
          <cell r="CP2628">
            <v>21.125</v>
          </cell>
          <cell r="CV2628">
            <v>92.1</v>
          </cell>
          <cell r="DA2628">
            <v>0</v>
          </cell>
          <cell r="DD2628">
            <v>0.91585358152980978</v>
          </cell>
          <cell r="FJ2628">
            <v>42</v>
          </cell>
          <cell r="FK2628">
            <v>0.26300000000000001</v>
          </cell>
          <cell r="FL2628">
            <v>0.28269477721653385</v>
          </cell>
          <cell r="FO2628">
            <v>1</v>
          </cell>
        </row>
        <row r="2629">
          <cell r="A2629">
            <v>620982</v>
          </cell>
          <cell r="C2629" t="str">
            <v>Pinto, Ricardo</v>
          </cell>
          <cell r="Q2629" t="str">
            <v>S</v>
          </cell>
          <cell r="AJ2629">
            <v>5.7881060092994838</v>
          </cell>
          <cell r="AR2629">
            <v>60.135377197921812</v>
          </cell>
          <cell r="AS2629">
            <v>-9.3076306687200558E-2</v>
          </cell>
          <cell r="AT2629">
            <v>0.62151459170496426</v>
          </cell>
          <cell r="BE2629">
            <v>0.69307099785801252</v>
          </cell>
          <cell r="CP2629">
            <v>22.458333333333332</v>
          </cell>
          <cell r="CV2629">
            <v>92.1</v>
          </cell>
          <cell r="DA2629">
            <v>0</v>
          </cell>
          <cell r="DD2629">
            <v>0.86543418480164169</v>
          </cell>
          <cell r="FJ2629">
            <v>150.33844299480452</v>
          </cell>
          <cell r="FK2629">
            <v>0.26300000000000001</v>
          </cell>
          <cell r="FL2629">
            <v>1.7151358932524969E-2</v>
          </cell>
          <cell r="FO2629">
            <v>0</v>
          </cell>
        </row>
        <row r="2630">
          <cell r="A2630">
            <v>620983</v>
          </cell>
          <cell r="C2630" t="str">
            <v>Marruffo, Wladimir</v>
          </cell>
          <cell r="Q2630" t="str">
            <v>S</v>
          </cell>
          <cell r="AJ2630">
            <v>8.5674018055120378</v>
          </cell>
          <cell r="AR2630">
            <v>44.400000000000006</v>
          </cell>
          <cell r="AS2630">
            <v>-0.37505649365024846</v>
          </cell>
          <cell r="AT2630">
            <v>0.79892433660700246</v>
          </cell>
          <cell r="BE2630">
            <v>0.66962299087896882</v>
          </cell>
          <cell r="CP2630">
            <v>23.125</v>
          </cell>
          <cell r="CV2630">
            <v>92.1</v>
          </cell>
          <cell r="DA2630">
            <v>0</v>
          </cell>
          <cell r="DD2630">
            <v>0.81239577669065199</v>
          </cell>
          <cell r="FJ2630">
            <v>111</v>
          </cell>
          <cell r="FK2630">
            <v>0.26300000000000001</v>
          </cell>
          <cell r="FL2630">
            <v>0.19599845083416073</v>
          </cell>
          <cell r="FO2630">
            <v>0</v>
          </cell>
        </row>
        <row r="2631">
          <cell r="A2631">
            <v>620984</v>
          </cell>
          <cell r="C2631" t="str">
            <v>Velis, Sergio</v>
          </cell>
          <cell r="Q2631" t="str">
            <v>S</v>
          </cell>
          <cell r="AJ2631">
            <v>7.4112584869305635</v>
          </cell>
          <cell r="AR2631">
            <v>44.400000000000006</v>
          </cell>
          <cell r="AS2631">
            <v>0.44363249407462746</v>
          </cell>
          <cell r="AT2631">
            <v>0.90755601888066606</v>
          </cell>
          <cell r="BE2631">
            <v>0.92379820206654006</v>
          </cell>
          <cell r="CP2631">
            <v>21.458333333333332</v>
          </cell>
          <cell r="CV2631">
            <v>92.1</v>
          </cell>
          <cell r="DA2631">
            <v>0</v>
          </cell>
          <cell r="DD2631">
            <v>0.93313362228217123</v>
          </cell>
          <cell r="FJ2631">
            <v>111</v>
          </cell>
          <cell r="FK2631">
            <v>0.26300000000000001</v>
          </cell>
          <cell r="FL2631">
            <v>0.20051031472912145</v>
          </cell>
          <cell r="FO2631">
            <v>0</v>
          </cell>
        </row>
        <row r="2632">
          <cell r="A2632">
            <v>620985</v>
          </cell>
          <cell r="C2632" t="str">
            <v>Hidalgo, Hector</v>
          </cell>
          <cell r="Q2632" t="str">
            <v>R</v>
          </cell>
          <cell r="AJ2632">
            <v>8.7184941938967775</v>
          </cell>
          <cell r="AR2632">
            <v>16.8</v>
          </cell>
          <cell r="AS2632">
            <v>-0.10644199606323473</v>
          </cell>
          <cell r="AT2632">
            <v>0.88175815008596747</v>
          </cell>
          <cell r="BE2632">
            <v>0.93170731486362035</v>
          </cell>
          <cell r="CP2632">
            <v>23.791666666666668</v>
          </cell>
          <cell r="CV2632">
            <v>92.1</v>
          </cell>
          <cell r="DA2632">
            <v>0</v>
          </cell>
          <cell r="DD2632">
            <v>0.95529939236845107</v>
          </cell>
          <cell r="FJ2632">
            <v>42</v>
          </cell>
          <cell r="FK2632">
            <v>0.26300000000000001</v>
          </cell>
          <cell r="FL2632">
            <v>0.39274299146138514</v>
          </cell>
          <cell r="FO2632">
            <v>1</v>
          </cell>
        </row>
        <row r="2633">
          <cell r="A2633">
            <v>620986</v>
          </cell>
          <cell r="C2633" t="str">
            <v>Medina, Jeffeson</v>
          </cell>
          <cell r="Q2633" t="str">
            <v>S</v>
          </cell>
          <cell r="AJ2633">
            <v>8.2384234516989423</v>
          </cell>
          <cell r="AR2633">
            <v>47.7690865084069</v>
          </cell>
          <cell r="AS2633">
            <v>-0.58945767467845589</v>
          </cell>
          <cell r="AT2633">
            <v>0.63556887499299264</v>
          </cell>
          <cell r="BE2633">
            <v>1.0782883207174929</v>
          </cell>
          <cell r="CP2633">
            <v>22.125</v>
          </cell>
          <cell r="CV2633">
            <v>92.1</v>
          </cell>
          <cell r="DA2633">
            <v>0</v>
          </cell>
          <cell r="DD2633">
            <v>0.8614683876435969</v>
          </cell>
          <cell r="FJ2633">
            <v>119.42271627101724</v>
          </cell>
          <cell r="FK2633">
            <v>0.26300000000000001</v>
          </cell>
          <cell r="FL2633">
            <v>9.5715858132949444E-2</v>
          </cell>
          <cell r="FO2633">
            <v>5.5861295118943333E-2</v>
          </cell>
        </row>
        <row r="2634">
          <cell r="A2634">
            <v>621032</v>
          </cell>
          <cell r="C2634" t="str">
            <v>Koplove, Kenny</v>
          </cell>
          <cell r="Q2634" t="str">
            <v>R</v>
          </cell>
          <cell r="AJ2634">
            <v>8.3737592191732624</v>
          </cell>
          <cell r="AR2634">
            <v>16.8</v>
          </cell>
          <cell r="AS2634">
            <v>-2.0352882259755432</v>
          </cell>
          <cell r="AT2634">
            <v>0.80372755025894582</v>
          </cell>
          <cell r="BE2634">
            <v>0.73539963373961037</v>
          </cell>
          <cell r="CP2634">
            <v>22.875</v>
          </cell>
          <cell r="CV2634">
            <v>92.1</v>
          </cell>
          <cell r="DA2634">
            <v>0</v>
          </cell>
          <cell r="DD2634">
            <v>1.0695475507198848</v>
          </cell>
          <cell r="FJ2634">
            <v>42</v>
          </cell>
          <cell r="FK2634">
            <v>0.26300000000000001</v>
          </cell>
          <cell r="FL2634">
            <v>0.45363724644289655</v>
          </cell>
          <cell r="FO2634">
            <v>1</v>
          </cell>
        </row>
        <row r="2635">
          <cell r="A2635">
            <v>621046</v>
          </cell>
          <cell r="C2635" t="str">
            <v>Perez, Felipe</v>
          </cell>
          <cell r="Q2635" t="str">
            <v>S</v>
          </cell>
          <cell r="AJ2635">
            <v>7.5768417393844736</v>
          </cell>
          <cell r="AR2635">
            <v>44.400000000000006</v>
          </cell>
          <cell r="AS2635">
            <v>0.22616189175728149</v>
          </cell>
          <cell r="AT2635">
            <v>0.96038949856157774</v>
          </cell>
          <cell r="BE2635">
            <v>1.2833128034854024</v>
          </cell>
          <cell r="CP2635">
            <v>22.458333333333332</v>
          </cell>
          <cell r="CV2635">
            <v>92.1</v>
          </cell>
          <cell r="DA2635">
            <v>0</v>
          </cell>
          <cell r="DD2635">
            <v>0.72775881701240708</v>
          </cell>
          <cell r="FJ2635">
            <v>111</v>
          </cell>
          <cell r="FK2635">
            <v>0.26300000000000001</v>
          </cell>
          <cell r="FL2635">
            <v>-0.16771360916225245</v>
          </cell>
          <cell r="FO2635">
            <v>0</v>
          </cell>
        </row>
        <row r="2636">
          <cell r="A2636">
            <v>621047</v>
          </cell>
          <cell r="C2636" t="str">
            <v>Long, Grayson</v>
          </cell>
          <cell r="Q2636" t="str">
            <v>S</v>
          </cell>
          <cell r="AJ2636">
            <v>6.058881486984447</v>
          </cell>
          <cell r="AR2636">
            <v>44.400000000000006</v>
          </cell>
          <cell r="AS2636">
            <v>0.33918000162761874</v>
          </cell>
          <cell r="AT2636">
            <v>0.95420903531945922</v>
          </cell>
          <cell r="BE2636">
            <v>0.89826713058889907</v>
          </cell>
          <cell r="CP2636">
            <v>22.125</v>
          </cell>
          <cell r="CV2636">
            <v>92.1</v>
          </cell>
          <cell r="DA2636">
            <v>0</v>
          </cell>
          <cell r="DD2636">
            <v>1.071527638023329</v>
          </cell>
          <cell r="FJ2636">
            <v>111</v>
          </cell>
          <cell r="FK2636">
            <v>0.26300000000000001</v>
          </cell>
          <cell r="FL2636">
            <v>-5.1505664918868842E-2</v>
          </cell>
          <cell r="FO2636">
            <v>0</v>
          </cell>
        </row>
        <row r="2637">
          <cell r="A2637">
            <v>621048</v>
          </cell>
          <cell r="C2637" t="str">
            <v>Long, Nolan</v>
          </cell>
          <cell r="Q2637" t="str">
            <v>S</v>
          </cell>
          <cell r="AJ2637">
            <v>7.4079219276270489</v>
          </cell>
          <cell r="AR2637">
            <v>44.400000000000006</v>
          </cell>
          <cell r="AS2637">
            <v>-0.21957948733972929</v>
          </cell>
          <cell r="AT2637">
            <v>0.81892331801858798</v>
          </cell>
          <cell r="BE2637">
            <v>1.2528578073677878</v>
          </cell>
          <cell r="CP2637">
            <v>22.458333333333332</v>
          </cell>
          <cell r="CV2637">
            <v>92.1</v>
          </cell>
          <cell r="DA2637">
            <v>0</v>
          </cell>
          <cell r="DD2637">
            <v>1.145378366538941</v>
          </cell>
          <cell r="FJ2637">
            <v>111</v>
          </cell>
          <cell r="FK2637">
            <v>0.26300000000000001</v>
          </cell>
          <cell r="FL2637">
            <v>-0.7110989979900284</v>
          </cell>
          <cell r="FO2637">
            <v>0</v>
          </cell>
        </row>
        <row r="2638">
          <cell r="A2638">
            <v>621050</v>
          </cell>
          <cell r="C2638" t="str">
            <v>Graham, Josh</v>
          </cell>
          <cell r="Q2638" t="str">
            <v>R</v>
          </cell>
          <cell r="AJ2638">
            <v>5.6438862416561442</v>
          </cell>
          <cell r="AR2638">
            <v>16.8</v>
          </cell>
          <cell r="AS2638">
            <v>-0.14721283652196235</v>
          </cell>
          <cell r="AT2638">
            <v>0.8584538814201883</v>
          </cell>
          <cell r="BE2638">
            <v>1.030058862117456</v>
          </cell>
          <cell r="CP2638">
            <v>22.708333333333332</v>
          </cell>
          <cell r="CV2638">
            <v>92.1</v>
          </cell>
          <cell r="DA2638">
            <v>0</v>
          </cell>
          <cell r="DD2638">
            <v>1.1444111605557108</v>
          </cell>
          <cell r="FJ2638">
            <v>42</v>
          </cell>
          <cell r="FK2638">
            <v>0.26300000000000001</v>
          </cell>
          <cell r="FL2638">
            <v>2.1577112821090566E-2</v>
          </cell>
          <cell r="FO2638">
            <v>1</v>
          </cell>
        </row>
        <row r="2639">
          <cell r="A2639">
            <v>621052</v>
          </cell>
          <cell r="C2639" t="str">
            <v>Reyes, Alex</v>
          </cell>
          <cell r="Q2639" t="str">
            <v>S</v>
          </cell>
          <cell r="AJ2639">
            <v>3.9176130271542187</v>
          </cell>
          <cell r="AR2639">
            <v>118.43354404960235</v>
          </cell>
          <cell r="AS2639">
            <v>-0.50692241532197835</v>
          </cell>
          <cell r="AT2639">
            <v>0.65644871573903729</v>
          </cell>
          <cell r="BE2639">
            <v>0.92230814927426419</v>
          </cell>
          <cell r="CP2639">
            <v>21.875</v>
          </cell>
          <cell r="CV2639">
            <v>96.69554120161483</v>
          </cell>
          <cell r="DA2639">
            <v>2.4242424242424242E-2</v>
          </cell>
          <cell r="DD2639">
            <v>1.3762035256681453</v>
          </cell>
          <cell r="FJ2639">
            <v>118.43354404960235</v>
          </cell>
          <cell r="FK2639">
            <v>0.26300000000000001</v>
          </cell>
          <cell r="FL2639">
            <v>-0.24152629546635523</v>
          </cell>
          <cell r="FO2639">
            <v>0</v>
          </cell>
        </row>
        <row r="2640">
          <cell r="A2640">
            <v>621053</v>
          </cell>
          <cell r="C2640" t="str">
            <v>Ferguson, Tyler</v>
          </cell>
          <cell r="Q2640" t="str">
            <v>R</v>
          </cell>
          <cell r="AJ2640">
            <v>7.2050182278106423</v>
          </cell>
          <cell r="AR2640">
            <v>16.8</v>
          </cell>
          <cell r="AS2640">
            <v>1.8474102185504113</v>
          </cell>
          <cell r="AT2640">
            <v>0.93835780175743</v>
          </cell>
          <cell r="BE2640">
            <v>1.2774832309096298</v>
          </cell>
          <cell r="CP2640">
            <v>22.708333333333332</v>
          </cell>
          <cell r="CV2640">
            <v>92.1</v>
          </cell>
          <cell r="DA2640">
            <v>0</v>
          </cell>
          <cell r="DD2640">
            <v>1.7425633480242881</v>
          </cell>
          <cell r="FJ2640">
            <v>42</v>
          </cell>
          <cell r="FK2640">
            <v>0.26300000000000001</v>
          </cell>
          <cell r="FL2640">
            <v>-0.22429812661067594</v>
          </cell>
          <cell r="FO2640">
            <v>1</v>
          </cell>
        </row>
        <row r="2641">
          <cell r="A2641">
            <v>621054</v>
          </cell>
          <cell r="C2641" t="str">
            <v>Watson, Shane</v>
          </cell>
          <cell r="Q2641" t="str">
            <v>S</v>
          </cell>
          <cell r="AJ2641">
            <v>6.5791505685008254</v>
          </cell>
          <cell r="AR2641">
            <v>45.279478569053502</v>
          </cell>
          <cell r="AS2641">
            <v>-1.028940056871863</v>
          </cell>
          <cell r="AT2641">
            <v>0.78948981305166654</v>
          </cell>
          <cell r="BE2641">
            <v>1.2695040146529042</v>
          </cell>
          <cell r="CP2641">
            <v>22.875</v>
          </cell>
          <cell r="CV2641">
            <v>92.1</v>
          </cell>
          <cell r="DA2641">
            <v>0</v>
          </cell>
          <cell r="DD2641">
            <v>0.90374722151579712</v>
          </cell>
          <cell r="FJ2641">
            <v>113.19869642263374</v>
          </cell>
          <cell r="FK2641">
            <v>0.26300000000000001</v>
          </cell>
          <cell r="FL2641">
            <v>-0.29533497189838059</v>
          </cell>
          <cell r="FO2641">
            <v>0</v>
          </cell>
        </row>
        <row r="2642">
          <cell r="A2642">
            <v>621055</v>
          </cell>
          <cell r="C2642" t="str">
            <v>Graybill, David</v>
          </cell>
          <cell r="Q2642" t="str">
            <v>R</v>
          </cell>
          <cell r="AJ2642">
            <v>7.8414182614965968</v>
          </cell>
          <cell r="AR2642">
            <v>16.8</v>
          </cell>
          <cell r="AS2642">
            <v>-6.4696771089434293</v>
          </cell>
          <cell r="AT2642">
            <v>0.99050937722768595</v>
          </cell>
          <cell r="BE2642">
            <v>1.107403173686822</v>
          </cell>
          <cell r="CP2642">
            <v>23.125</v>
          </cell>
          <cell r="CV2642">
            <v>92.1</v>
          </cell>
          <cell r="DA2642">
            <v>0</v>
          </cell>
          <cell r="DD2642">
            <v>2</v>
          </cell>
          <cell r="FJ2642">
            <v>42</v>
          </cell>
          <cell r="FK2642">
            <v>0.26300000000000001</v>
          </cell>
          <cell r="FL2642">
            <v>3.0928549350212471</v>
          </cell>
          <cell r="FO2642">
            <v>1</v>
          </cell>
        </row>
        <row r="2643">
          <cell r="A2643">
            <v>621056</v>
          </cell>
          <cell r="C2643" t="str">
            <v>Wood, Hunter</v>
          </cell>
          <cell r="Q2643" t="str">
            <v>S</v>
          </cell>
          <cell r="AJ2643">
            <v>5.3574334665159613</v>
          </cell>
          <cell r="AR2643">
            <v>50.88201867774621</v>
          </cell>
          <cell r="AS2643">
            <v>0.72641664176747456</v>
          </cell>
          <cell r="AT2643">
            <v>0.7928897552535108</v>
          </cell>
          <cell r="BE2643">
            <v>0.92621071793840715</v>
          </cell>
          <cell r="CP2643">
            <v>22.875</v>
          </cell>
          <cell r="CV2643">
            <v>92.1</v>
          </cell>
          <cell r="DA2643">
            <v>0</v>
          </cell>
          <cell r="DD2643">
            <v>1.0693298729533238</v>
          </cell>
          <cell r="FJ2643">
            <v>127.20504669436552</v>
          </cell>
          <cell r="FK2643">
            <v>0.26300000000000001</v>
          </cell>
          <cell r="FL2643">
            <v>-0.14254552474928753</v>
          </cell>
          <cell r="FO2643">
            <v>0</v>
          </cell>
        </row>
        <row r="2644">
          <cell r="A2644">
            <v>621058</v>
          </cell>
          <cell r="C2644" t="str">
            <v>Moore, Andrew</v>
          </cell>
          <cell r="Q2644" t="str">
            <v>S</v>
          </cell>
          <cell r="AJ2644">
            <v>5.0761222270015693</v>
          </cell>
          <cell r="AR2644">
            <v>63.403617478136006</v>
          </cell>
          <cell r="AS2644">
            <v>0.38199317605237193</v>
          </cell>
          <cell r="AT2644">
            <v>0.885532475419337</v>
          </cell>
          <cell r="BE2644">
            <v>0.61783992475968064</v>
          </cell>
          <cell r="CP2644">
            <v>22.041666666666668</v>
          </cell>
          <cell r="CV2644">
            <v>92.1</v>
          </cell>
          <cell r="DA2644">
            <v>0</v>
          </cell>
          <cell r="DD2644">
            <v>0.8698425732140318</v>
          </cell>
          <cell r="FJ2644">
            <v>133.36404233487636</v>
          </cell>
          <cell r="FK2644">
            <v>0.26300000000000001</v>
          </cell>
          <cell r="FL2644">
            <v>0.39414242526790638</v>
          </cell>
          <cell r="FO2644">
            <v>0</v>
          </cell>
        </row>
        <row r="2645">
          <cell r="A2645">
            <v>621064</v>
          </cell>
          <cell r="C2645" t="str">
            <v>Bird, Zack</v>
          </cell>
          <cell r="Q2645" t="str">
            <v>S</v>
          </cell>
          <cell r="AJ2645">
            <v>7.6504338251077924</v>
          </cell>
          <cell r="AR2645">
            <v>45.113138562090569</v>
          </cell>
          <cell r="AS2645">
            <v>3.2210862513877087E-2</v>
          </cell>
          <cell r="AT2645">
            <v>0.80728150497733553</v>
          </cell>
          <cell r="BE2645">
            <v>1.2069489032283101</v>
          </cell>
          <cell r="CP2645">
            <v>21.958333333333332</v>
          </cell>
          <cell r="CV2645">
            <v>92.1</v>
          </cell>
          <cell r="DA2645">
            <v>0</v>
          </cell>
          <cell r="DD2645">
            <v>1.1536293022950344</v>
          </cell>
          <cell r="FJ2645">
            <v>112.78284640522642</v>
          </cell>
          <cell r="FK2645">
            <v>0.26300000000000001</v>
          </cell>
          <cell r="FL2645">
            <v>-0.143276206385647</v>
          </cell>
          <cell r="FO2645">
            <v>0.32224306134674463</v>
          </cell>
        </row>
        <row r="2646">
          <cell r="A2646">
            <v>621066</v>
          </cell>
          <cell r="C2646" t="str">
            <v>Brown, Mitch</v>
          </cell>
          <cell r="Q2646" t="str">
            <v>S</v>
          </cell>
          <cell r="AJ2646">
            <v>6.9933154938308624</v>
          </cell>
          <cell r="AR2646">
            <v>49.114005184691365</v>
          </cell>
          <cell r="AS2646">
            <v>-0.26326154397895213</v>
          </cell>
          <cell r="AT2646">
            <v>0.57754463277434409</v>
          </cell>
          <cell r="BE2646">
            <v>1.2272366824289964</v>
          </cell>
          <cell r="CP2646">
            <v>22.208333333333332</v>
          </cell>
          <cell r="CV2646">
            <v>92.1</v>
          </cell>
          <cell r="DA2646">
            <v>0</v>
          </cell>
          <cell r="DD2646">
            <v>1.2232602643682706</v>
          </cell>
          <cell r="FJ2646">
            <v>122.7850129617284</v>
          </cell>
          <cell r="FK2646">
            <v>0.26300000000000001</v>
          </cell>
          <cell r="FL2646">
            <v>-8.7620332630874556E-2</v>
          </cell>
          <cell r="FO2646">
            <v>0</v>
          </cell>
        </row>
        <row r="2647">
          <cell r="A2647">
            <v>621068</v>
          </cell>
          <cell r="C2647" t="str">
            <v>Ferrell, Riley</v>
          </cell>
          <cell r="Q2647" t="str">
            <v>R</v>
          </cell>
          <cell r="AJ2647">
            <v>5.1729564428757842</v>
          </cell>
          <cell r="AR2647">
            <v>16.8</v>
          </cell>
          <cell r="AS2647">
            <v>0.25451844008669511</v>
          </cell>
          <cell r="AT2647">
            <v>0.95788104053405021</v>
          </cell>
          <cell r="BE2647">
            <v>1.1549635733366974</v>
          </cell>
          <cell r="CP2647">
            <v>22.708333333333332</v>
          </cell>
          <cell r="CV2647">
            <v>92.1</v>
          </cell>
          <cell r="DA2647">
            <v>0</v>
          </cell>
          <cell r="DD2647">
            <v>1.2387983790148955</v>
          </cell>
          <cell r="FJ2647">
            <v>42</v>
          </cell>
          <cell r="FK2647">
            <v>0.26300000000000001</v>
          </cell>
          <cell r="FL2647">
            <v>1.399970546147892</v>
          </cell>
          <cell r="FO2647">
            <v>1</v>
          </cell>
        </row>
        <row r="2648">
          <cell r="A2648">
            <v>621071</v>
          </cell>
          <cell r="C2648" t="str">
            <v>Quintana, Zach</v>
          </cell>
          <cell r="Q2648" t="str">
            <v>S</v>
          </cell>
          <cell r="AJ2648">
            <v>7.6060574138587107</v>
          </cell>
          <cell r="AR2648">
            <v>44.522629509629638</v>
          </cell>
          <cell r="AS2648">
            <v>3.9816767417084974E-2</v>
          </cell>
          <cell r="AT2648">
            <v>0.82618383567064868</v>
          </cell>
          <cell r="BE2648">
            <v>1.00441127422776</v>
          </cell>
          <cell r="CP2648">
            <v>22.208333333333332</v>
          </cell>
          <cell r="CV2648">
            <v>92.1</v>
          </cell>
          <cell r="DA2648">
            <v>0</v>
          </cell>
          <cell r="DD2648">
            <v>0.90592884777541838</v>
          </cell>
          <cell r="FJ2648">
            <v>111.30657377407408</v>
          </cell>
          <cell r="FK2648">
            <v>0.26300000000000001</v>
          </cell>
          <cell r="FL2648">
            <v>0.62910523887119574</v>
          </cell>
          <cell r="FO2648">
            <v>1.7318203852415892E-2</v>
          </cell>
        </row>
        <row r="2649">
          <cell r="A2649">
            <v>621072</v>
          </cell>
          <cell r="C2649" t="str">
            <v>Travieso, Nick</v>
          </cell>
          <cell r="Q2649" t="str">
            <v>S</v>
          </cell>
          <cell r="AJ2649">
            <v>6.3340608998856442</v>
          </cell>
          <cell r="AR2649">
            <v>45.718792715802472</v>
          </cell>
          <cell r="AS2649">
            <v>-3.5730138302488439E-2</v>
          </cell>
          <cell r="AT2649">
            <v>0.62017214564407852</v>
          </cell>
          <cell r="BE2649">
            <v>1.1785071168640524</v>
          </cell>
          <cell r="CP2649">
            <v>22.458333333333332</v>
          </cell>
          <cell r="CV2649">
            <v>92.1</v>
          </cell>
          <cell r="DA2649">
            <v>0</v>
          </cell>
          <cell r="DD2649">
            <v>1.0019530189227424</v>
          </cell>
          <cell r="FJ2649">
            <v>114.29698178950618</v>
          </cell>
          <cell r="FK2649">
            <v>0.26300000000000001</v>
          </cell>
          <cell r="FL2649">
            <v>0.14949616936184126</v>
          </cell>
          <cell r="FO2649">
            <v>0</v>
          </cell>
        </row>
        <row r="2650">
          <cell r="A2650">
            <v>621076</v>
          </cell>
          <cell r="C2650" t="str">
            <v>Kaprielian, James</v>
          </cell>
          <cell r="Q2650" t="str">
            <v>S</v>
          </cell>
          <cell r="AJ2650">
            <v>4.8208770363547808</v>
          </cell>
          <cell r="AR2650">
            <v>82.359324437243231</v>
          </cell>
          <cell r="AS2650">
            <v>3.4656238583869764E-2</v>
          </cell>
          <cell r="AT2650">
            <v>0.97791274203943979</v>
          </cell>
          <cell r="BE2650">
            <v>1.400646956818183</v>
          </cell>
          <cell r="CP2650">
            <v>22.291666666666668</v>
          </cell>
          <cell r="CV2650">
            <v>92.1</v>
          </cell>
          <cell r="DA2650">
            <v>0</v>
          </cell>
          <cell r="DD2650">
            <v>1.1889637029288216</v>
          </cell>
          <cell r="FJ2650">
            <v>111</v>
          </cell>
          <cell r="FK2650">
            <v>0.26300000000000001</v>
          </cell>
          <cell r="FL2650">
            <v>-1.5200643945044965</v>
          </cell>
          <cell r="FO2650">
            <v>0</v>
          </cell>
        </row>
        <row r="2651">
          <cell r="A2651">
            <v>621078</v>
          </cell>
          <cell r="C2651" t="str">
            <v>Lail, Brady</v>
          </cell>
          <cell r="Q2651" t="str">
            <v>S</v>
          </cell>
          <cell r="AJ2651">
            <v>5.6441705603249055</v>
          </cell>
          <cell r="AR2651">
            <v>51.735344378568641</v>
          </cell>
          <cell r="AS2651">
            <v>0.25091416318875953</v>
          </cell>
          <cell r="AT2651">
            <v>0.78341776098330651</v>
          </cell>
          <cell r="BE2651">
            <v>1.1184889532452644</v>
          </cell>
          <cell r="CP2651">
            <v>22.875</v>
          </cell>
          <cell r="CV2651">
            <v>92.1</v>
          </cell>
          <cell r="DA2651">
            <v>0</v>
          </cell>
          <cell r="DD2651">
            <v>0.85865490893636554</v>
          </cell>
          <cell r="FJ2651">
            <v>129.3383609464216</v>
          </cell>
          <cell r="FK2651">
            <v>0.26300000000000001</v>
          </cell>
          <cell r="FL2651">
            <v>5.8586642344243364E-2</v>
          </cell>
          <cell r="FO2651">
            <v>0</v>
          </cell>
        </row>
        <row r="2652">
          <cell r="A2652">
            <v>621079</v>
          </cell>
          <cell r="C2652" t="str">
            <v>Wiles, Collin</v>
          </cell>
          <cell r="Q2652" t="str">
            <v>S</v>
          </cell>
          <cell r="AJ2652">
            <v>6.3447650292316373</v>
          </cell>
          <cell r="AR2652">
            <v>51.606556825020576</v>
          </cell>
          <cell r="AS2652">
            <v>0.71112167153228723</v>
          </cell>
          <cell r="AT2652">
            <v>0.80983147397895805</v>
          </cell>
          <cell r="BE2652">
            <v>1.1787306896396279</v>
          </cell>
          <cell r="CP2652">
            <v>22.125</v>
          </cell>
          <cell r="CV2652">
            <v>92.1</v>
          </cell>
          <cell r="DA2652">
            <v>0</v>
          </cell>
          <cell r="DD2652">
            <v>0.73686104968611854</v>
          </cell>
          <cell r="FJ2652">
            <v>129.01639206255143</v>
          </cell>
          <cell r="FK2652">
            <v>0.26300000000000001</v>
          </cell>
          <cell r="FL2652">
            <v>1.2724398550086898E-2</v>
          </cell>
          <cell r="FO2652">
            <v>0</v>
          </cell>
        </row>
        <row r="2653">
          <cell r="A2653">
            <v>621084</v>
          </cell>
          <cell r="C2653" t="str">
            <v>Cherry, Taylore</v>
          </cell>
          <cell r="Q2653" t="str">
            <v>R</v>
          </cell>
          <cell r="AJ2653">
            <v>5.3354268509717553</v>
          </cell>
          <cell r="AR2653">
            <v>22.36902680205921</v>
          </cell>
          <cell r="AS2653">
            <v>-0.19676223495366021</v>
          </cell>
          <cell r="AT2653">
            <v>0.75362421598352891</v>
          </cell>
          <cell r="BE2653">
            <v>1.5817742454068799</v>
          </cell>
          <cell r="CP2653">
            <v>23.041666666666668</v>
          </cell>
          <cell r="CV2653">
            <v>92.1</v>
          </cell>
          <cell r="DA2653">
            <v>0</v>
          </cell>
          <cell r="DD2653">
            <v>0.97865413362578324</v>
          </cell>
          <cell r="FJ2653">
            <v>55.922567005148018</v>
          </cell>
          <cell r="FK2653">
            <v>0.26300000000000001</v>
          </cell>
          <cell r="FL2653">
            <v>0.37555996311151119</v>
          </cell>
          <cell r="FO2653">
            <v>1</v>
          </cell>
        </row>
        <row r="2654">
          <cell r="A2654">
            <v>621087</v>
          </cell>
          <cell r="C2654" t="str">
            <v>Hamrick, Caleb</v>
          </cell>
          <cell r="Q2654" t="str">
            <v>R</v>
          </cell>
          <cell r="AJ2654">
            <v>6.5312967582318899</v>
          </cell>
          <cell r="AR2654">
            <v>16.8</v>
          </cell>
          <cell r="AS2654">
            <v>-0.34303348141263718</v>
          </cell>
          <cell r="AT2654">
            <v>0.71195603133051111</v>
          </cell>
          <cell r="BE2654">
            <v>1.1300811882101487</v>
          </cell>
          <cell r="CP2654">
            <v>22.791666666666668</v>
          </cell>
          <cell r="CV2654">
            <v>92.1</v>
          </cell>
          <cell r="DA2654">
            <v>0</v>
          </cell>
          <cell r="DD2654">
            <v>1.0146894238086328</v>
          </cell>
          <cell r="FJ2654">
            <v>42</v>
          </cell>
          <cell r="FK2654">
            <v>0.26300000000000001</v>
          </cell>
          <cell r="FL2654">
            <v>-0.10561926121155368</v>
          </cell>
          <cell r="FO2654">
            <v>0.73623301091862836</v>
          </cell>
        </row>
        <row r="2655">
          <cell r="A2655">
            <v>621088</v>
          </cell>
          <cell r="C2655" t="str">
            <v>Bonnell, Bryan</v>
          </cell>
          <cell r="Q2655" t="str">
            <v>R</v>
          </cell>
          <cell r="AJ2655">
            <v>6.7936378499302039</v>
          </cell>
          <cell r="AR2655">
            <v>18.796311250110101</v>
          </cell>
          <cell r="AS2655">
            <v>0.30684252590112754</v>
          </cell>
          <cell r="AT2655">
            <v>0.88558550598938401</v>
          </cell>
          <cell r="BE2655">
            <v>1.0181710298959064</v>
          </cell>
          <cell r="CP2655">
            <v>22.791666666666668</v>
          </cell>
          <cell r="CV2655">
            <v>92.1</v>
          </cell>
          <cell r="DA2655">
            <v>0</v>
          </cell>
          <cell r="DD2655">
            <v>1.1620789994984553</v>
          </cell>
          <cell r="FJ2655">
            <v>46.990778125275249</v>
          </cell>
          <cell r="FK2655">
            <v>0.26300000000000001</v>
          </cell>
          <cell r="FL2655">
            <v>0.17208371866908895</v>
          </cell>
          <cell r="FO2655">
            <v>1</v>
          </cell>
        </row>
        <row r="2656">
          <cell r="A2656">
            <v>621089</v>
          </cell>
          <cell r="C2656" t="str">
            <v>Mesa, Jose</v>
          </cell>
          <cell r="Q2656" t="str">
            <v>R</v>
          </cell>
          <cell r="AJ2656">
            <v>5.8274282759538627</v>
          </cell>
          <cell r="AR2656">
            <v>19.51458237431109</v>
          </cell>
          <cell r="AS2656">
            <v>-1.0519660169807421</v>
          </cell>
          <cell r="AT2656">
            <v>0.7415305499703353</v>
          </cell>
          <cell r="BE2656">
            <v>1.3500166774243896</v>
          </cell>
          <cell r="CP2656">
            <v>22.875</v>
          </cell>
          <cell r="CV2656">
            <v>92.1</v>
          </cell>
          <cell r="DA2656">
            <v>0</v>
          </cell>
          <cell r="DD2656">
            <v>1.3800076244730102</v>
          </cell>
          <cell r="FJ2656">
            <v>48.786455935777717</v>
          </cell>
          <cell r="FK2656">
            <v>0.26300000000000001</v>
          </cell>
          <cell r="FL2656">
            <v>-7.8463670063291968E-2</v>
          </cell>
          <cell r="FO2656">
            <v>1</v>
          </cell>
        </row>
        <row r="2657">
          <cell r="A2657">
            <v>621090</v>
          </cell>
          <cell r="C2657" t="str">
            <v>Vinson, Michael</v>
          </cell>
          <cell r="Q2657" t="str">
            <v>R</v>
          </cell>
          <cell r="AJ2657">
            <v>9.8761195706705465</v>
          </cell>
          <cell r="AR2657">
            <v>16.8</v>
          </cell>
          <cell r="AS2657">
            <v>-1.0827280330066023</v>
          </cell>
          <cell r="AT2657">
            <v>0.88667298174636167</v>
          </cell>
          <cell r="BE2657">
            <v>1.3023779169875846</v>
          </cell>
          <cell r="CP2657">
            <v>22.375</v>
          </cell>
          <cell r="CV2657">
            <v>92.1</v>
          </cell>
          <cell r="DA2657">
            <v>0</v>
          </cell>
          <cell r="DD2657">
            <v>1.4455258189616227</v>
          </cell>
          <cell r="FJ2657">
            <v>42</v>
          </cell>
          <cell r="FK2657">
            <v>0.26300000000000001</v>
          </cell>
          <cell r="FL2657">
            <v>-0.8049446002068934</v>
          </cell>
          <cell r="FO2657">
            <v>1</v>
          </cell>
        </row>
        <row r="2658">
          <cell r="A2658">
            <v>621091</v>
          </cell>
          <cell r="C2658" t="str">
            <v>Slatton, Heath</v>
          </cell>
          <cell r="Q2658" t="str">
            <v>R</v>
          </cell>
          <cell r="AJ2658">
            <v>7.0738558755135283</v>
          </cell>
          <cell r="AR2658">
            <v>16.8</v>
          </cell>
          <cell r="AS2658">
            <v>0.39775522841504812</v>
          </cell>
          <cell r="AT2658">
            <v>0.91525294403914592</v>
          </cell>
          <cell r="BE2658">
            <v>0.97763972214814687</v>
          </cell>
          <cell r="CP2658">
            <v>22.791666666666668</v>
          </cell>
          <cell r="CV2658">
            <v>92.1</v>
          </cell>
          <cell r="DA2658">
            <v>0</v>
          </cell>
          <cell r="DD2658">
            <v>1.0766202993268168</v>
          </cell>
          <cell r="FJ2658">
            <v>42</v>
          </cell>
          <cell r="FK2658">
            <v>0.26300000000000001</v>
          </cell>
          <cell r="FL2658">
            <v>0.53669054546589245</v>
          </cell>
          <cell r="FO2658">
            <v>1</v>
          </cell>
        </row>
        <row r="2659">
          <cell r="A2659">
            <v>621093</v>
          </cell>
          <cell r="C2659" t="str">
            <v>Eckels, Ben</v>
          </cell>
          <cell r="Q2659" t="str">
            <v>S</v>
          </cell>
          <cell r="AJ2659">
            <v>7.0404476848035102</v>
          </cell>
          <cell r="AR2659">
            <v>44.400000000000006</v>
          </cell>
          <cell r="AS2659">
            <v>-0.12501871479491336</v>
          </cell>
          <cell r="AT2659">
            <v>0.88760345116917638</v>
          </cell>
          <cell r="BE2659">
            <v>1.0201846045690013</v>
          </cell>
          <cell r="CP2659">
            <v>22.458333333333332</v>
          </cell>
          <cell r="CV2659">
            <v>92.1</v>
          </cell>
          <cell r="DA2659">
            <v>0</v>
          </cell>
          <cell r="DD2659">
            <v>1.0923295212069253</v>
          </cell>
          <cell r="FJ2659">
            <v>111</v>
          </cell>
          <cell r="FK2659">
            <v>0.26300000000000001</v>
          </cell>
          <cell r="FL2659">
            <v>0.69247299174952692</v>
          </cell>
          <cell r="FO2659">
            <v>0</v>
          </cell>
        </row>
        <row r="2660">
          <cell r="A2660">
            <v>621094</v>
          </cell>
          <cell r="C2660" t="str">
            <v>Callahan, Jamie</v>
          </cell>
          <cell r="Q2660" t="str">
            <v>R</v>
          </cell>
          <cell r="AJ2660">
            <v>5.969204425456514</v>
          </cell>
          <cell r="AR2660">
            <v>24.606089370846526</v>
          </cell>
          <cell r="AS2660">
            <v>-0.29405067341543906</v>
          </cell>
          <cell r="AT2660">
            <v>0.54251305943268258</v>
          </cell>
          <cell r="BE2660">
            <v>1.0500068700688492</v>
          </cell>
          <cell r="CP2660">
            <v>21.875</v>
          </cell>
          <cell r="CV2660">
            <v>92.1</v>
          </cell>
          <cell r="DA2660">
            <v>0</v>
          </cell>
          <cell r="DD2660">
            <v>1.0867208773747437</v>
          </cell>
          <cell r="FJ2660">
            <v>61.515223427116311</v>
          </cell>
          <cell r="FK2660">
            <v>0.26300000000000001</v>
          </cell>
          <cell r="FL2660">
            <v>-0.38965622558334911</v>
          </cell>
          <cell r="FO2660">
            <v>1</v>
          </cell>
        </row>
        <row r="2661">
          <cell r="A2661">
            <v>621095</v>
          </cell>
          <cell r="C2661" t="str">
            <v>Kimber, Corey</v>
          </cell>
          <cell r="Q2661" t="str">
            <v>R</v>
          </cell>
          <cell r="AJ2661">
            <v>7.3655876107047744</v>
          </cell>
          <cell r="AR2661">
            <v>18.090765387229631</v>
          </cell>
          <cell r="AS2661">
            <v>0.63168708645932481</v>
          </cell>
          <cell r="AT2661">
            <v>0.85789987715327209</v>
          </cell>
          <cell r="BE2661">
            <v>1.0990578715060466</v>
          </cell>
          <cell r="CP2661">
            <v>22.041666666666668</v>
          </cell>
          <cell r="CV2661">
            <v>92.1</v>
          </cell>
          <cell r="DA2661">
            <v>0</v>
          </cell>
          <cell r="DD2661">
            <v>1.1104668419474859</v>
          </cell>
          <cell r="FJ2661">
            <v>45.226913468074073</v>
          </cell>
          <cell r="FK2661">
            <v>0.26300000000000001</v>
          </cell>
          <cell r="FL2661">
            <v>-0.54866378353121059</v>
          </cell>
          <cell r="FO2661">
            <v>1</v>
          </cell>
        </row>
        <row r="2662">
          <cell r="A2662">
            <v>621097</v>
          </cell>
          <cell r="C2662" t="str">
            <v>Waguespack, Jacob</v>
          </cell>
          <cell r="Q2662" t="str">
            <v>R</v>
          </cell>
          <cell r="AJ2662">
            <v>6.7511896794971928</v>
          </cell>
          <cell r="AR2662">
            <v>24.077199764696275</v>
          </cell>
          <cell r="AS2662">
            <v>9.5033460316667873E-2</v>
          </cell>
          <cell r="AT2662">
            <v>0.86638876350302829</v>
          </cell>
          <cell r="BE2662">
            <v>1.3285873471110259</v>
          </cell>
          <cell r="CP2662">
            <v>22.625</v>
          </cell>
          <cell r="CV2662">
            <v>92.1</v>
          </cell>
          <cell r="DA2662">
            <v>0</v>
          </cell>
          <cell r="DD2662">
            <v>1.1269167230449668</v>
          </cell>
          <cell r="FJ2662">
            <v>60.192999411740679</v>
          </cell>
          <cell r="FK2662">
            <v>0.26300000000000001</v>
          </cell>
          <cell r="FL2662">
            <v>0.3033452266999484</v>
          </cell>
          <cell r="FO2662">
            <v>1</v>
          </cell>
        </row>
        <row r="2663">
          <cell r="A2663">
            <v>621098</v>
          </cell>
          <cell r="C2663" t="str">
            <v>Hanhold, Eric</v>
          </cell>
          <cell r="Q2663" t="str">
            <v>S</v>
          </cell>
          <cell r="AJ2663">
            <v>6.7540456572759346</v>
          </cell>
          <cell r="AR2663">
            <v>44.400000000000006</v>
          </cell>
          <cell r="AS2663">
            <v>-1.0277577051114237</v>
          </cell>
          <cell r="AT2663">
            <v>0.82210375762439791</v>
          </cell>
          <cell r="BE2663">
            <v>1.1935295922441445</v>
          </cell>
          <cell r="CP2663">
            <v>22.625</v>
          </cell>
          <cell r="CV2663">
            <v>92.1</v>
          </cell>
          <cell r="DA2663">
            <v>0</v>
          </cell>
          <cell r="DD2663">
            <v>0.78528781819577498</v>
          </cell>
          <cell r="FJ2663">
            <v>111</v>
          </cell>
          <cell r="FK2663">
            <v>0.26300000000000001</v>
          </cell>
          <cell r="FL2663">
            <v>-0.22720980149575626</v>
          </cell>
          <cell r="FO2663">
            <v>0</v>
          </cell>
        </row>
        <row r="2664">
          <cell r="A2664">
            <v>621099</v>
          </cell>
          <cell r="C2664" t="str">
            <v>Monroe, Nick</v>
          </cell>
          <cell r="Q2664" t="str">
            <v>R</v>
          </cell>
          <cell r="AJ2664">
            <v>7.0017991312518459</v>
          </cell>
          <cell r="AR2664">
            <v>21.46797986604442</v>
          </cell>
          <cell r="AS2664">
            <v>-1.5903116595264708</v>
          </cell>
          <cell r="AT2664">
            <v>0.75403159888649496</v>
          </cell>
          <cell r="BE2664">
            <v>1.1009036681375062</v>
          </cell>
          <cell r="CP2664">
            <v>22.291666666666668</v>
          </cell>
          <cell r="CV2664">
            <v>92.1</v>
          </cell>
          <cell r="DA2664">
            <v>0</v>
          </cell>
          <cell r="DD2664">
            <v>1.1937605558985938</v>
          </cell>
          <cell r="FJ2664">
            <v>53.669949665111048</v>
          </cell>
          <cell r="FK2664">
            <v>0.26300000000000001</v>
          </cell>
          <cell r="FL2664">
            <v>0.41579811942981887</v>
          </cell>
          <cell r="FO2664">
            <v>1</v>
          </cell>
        </row>
        <row r="2665">
          <cell r="A2665">
            <v>621100</v>
          </cell>
          <cell r="C2665" t="str">
            <v>Potter, Andrew</v>
          </cell>
          <cell r="Q2665" t="str">
            <v>R</v>
          </cell>
          <cell r="AJ2665">
            <v>8.0755250789762023</v>
          </cell>
          <cell r="AR2665">
            <v>16.8</v>
          </cell>
          <cell r="AS2665">
            <v>-1.4869833956602072</v>
          </cell>
          <cell r="AT2665">
            <v>0.87358499409599233</v>
          </cell>
          <cell r="BE2665">
            <v>1.2784061108355793</v>
          </cell>
          <cell r="CP2665">
            <v>22.375</v>
          </cell>
          <cell r="CV2665">
            <v>92.1</v>
          </cell>
          <cell r="DA2665">
            <v>0</v>
          </cell>
          <cell r="DD2665">
            <v>1.1035736954043438</v>
          </cell>
          <cell r="FJ2665">
            <v>42</v>
          </cell>
          <cell r="FK2665">
            <v>0.26300000000000001</v>
          </cell>
          <cell r="FL2665">
            <v>-0.18778149680749021</v>
          </cell>
          <cell r="FO2665">
            <v>1</v>
          </cell>
        </row>
        <row r="2666">
          <cell r="A2666">
            <v>621103</v>
          </cell>
          <cell r="C2666" t="str">
            <v>Stankiewicz, Teddy</v>
          </cell>
          <cell r="Q2666" t="str">
            <v>S</v>
          </cell>
          <cell r="AJ2666">
            <v>5.8474617728077414</v>
          </cell>
          <cell r="AR2666">
            <v>53.344800832901257</v>
          </cell>
          <cell r="AS2666">
            <v>-0.28599401786881506</v>
          </cell>
          <cell r="AT2666">
            <v>0.57353883545591744</v>
          </cell>
          <cell r="BE2666">
            <v>1.0864273454372599</v>
          </cell>
          <cell r="CP2666">
            <v>22.625</v>
          </cell>
          <cell r="CV2666">
            <v>92.1</v>
          </cell>
          <cell r="DA2666">
            <v>0</v>
          </cell>
          <cell r="DD2666">
            <v>0.7784192375702379</v>
          </cell>
          <cell r="FJ2666">
            <v>133.36200208225313</v>
          </cell>
          <cell r="FK2666">
            <v>0.26300000000000001</v>
          </cell>
          <cell r="FL2666">
            <v>-5.8842865705520775E-2</v>
          </cell>
          <cell r="FO2666">
            <v>0</v>
          </cell>
        </row>
        <row r="2667">
          <cell r="A2667">
            <v>621106</v>
          </cell>
          <cell r="C2667" t="str">
            <v>Jemiola, Zach</v>
          </cell>
          <cell r="Q2667" t="str">
            <v>S</v>
          </cell>
          <cell r="AJ2667">
            <v>6.8515878763891349</v>
          </cell>
          <cell r="AR2667">
            <v>62.190277189495397</v>
          </cell>
          <cell r="AS2667">
            <v>-7.5672507719421106E-2</v>
          </cell>
          <cell r="AT2667">
            <v>0.52990687753852961</v>
          </cell>
          <cell r="BE2667">
            <v>1.1512020036154613</v>
          </cell>
          <cell r="CP2667">
            <v>22.208333333333332</v>
          </cell>
          <cell r="CV2667">
            <v>92.1</v>
          </cell>
          <cell r="DA2667">
            <v>0</v>
          </cell>
          <cell r="DD2667">
            <v>0.90090119904891441</v>
          </cell>
          <cell r="FJ2667">
            <v>155.47569297373849</v>
          </cell>
          <cell r="FK2667">
            <v>0.26300000000000001</v>
          </cell>
          <cell r="FL2667">
            <v>0.16003988208106393</v>
          </cell>
          <cell r="FO2667">
            <v>0</v>
          </cell>
        </row>
        <row r="2668">
          <cell r="A2668">
            <v>621107</v>
          </cell>
          <cell r="C2668" t="str">
            <v>Eflin, Zach</v>
          </cell>
          <cell r="Q2668" t="str">
            <v>S</v>
          </cell>
          <cell r="AJ2668">
            <v>5.3615206657735381</v>
          </cell>
          <cell r="AR2668">
            <v>58.391186261275699</v>
          </cell>
          <cell r="AS2668">
            <v>0.88159583586303025</v>
          </cell>
          <cell r="AT2668">
            <v>0.77848977725867397</v>
          </cell>
          <cell r="BE2668">
            <v>1.4630660383457199</v>
          </cell>
          <cell r="CP2668">
            <v>22.208333333333332</v>
          </cell>
          <cell r="CV2668">
            <v>92.195541201614816</v>
          </cell>
          <cell r="DA2668">
            <v>0.38383636363636364</v>
          </cell>
          <cell r="DD2668">
            <v>0.89676960904823544</v>
          </cell>
          <cell r="FJ2668">
            <v>145.97796565318924</v>
          </cell>
          <cell r="FK2668">
            <v>0.26300000000000001</v>
          </cell>
          <cell r="FL2668">
            <v>-0.25458615924533212</v>
          </cell>
          <cell r="FO2668">
            <v>0</v>
          </cell>
        </row>
        <row r="2669">
          <cell r="A2669">
            <v>621110</v>
          </cell>
          <cell r="C2669" t="str">
            <v>Hillyer, Jordan</v>
          </cell>
          <cell r="Q2669" t="str">
            <v>R</v>
          </cell>
          <cell r="AJ2669">
            <v>6.7821155212481443</v>
          </cell>
          <cell r="AR2669">
            <v>16.8</v>
          </cell>
          <cell r="AS2669">
            <v>-0.25512452088192056</v>
          </cell>
          <cell r="AT2669">
            <v>0.8740139650288743</v>
          </cell>
          <cell r="BE2669">
            <v>0.86108314002992636</v>
          </cell>
          <cell r="CP2669">
            <v>22.791666666666668</v>
          </cell>
          <cell r="CV2669">
            <v>92.1</v>
          </cell>
          <cell r="DA2669">
            <v>0</v>
          </cell>
          <cell r="DD2669">
            <v>1.4014521164595113</v>
          </cell>
          <cell r="FJ2669">
            <v>42</v>
          </cell>
          <cell r="FK2669">
            <v>0.26300000000000001</v>
          </cell>
          <cell r="FL2669">
            <v>7.0546103824019532E-2</v>
          </cell>
          <cell r="FO2669">
            <v>1</v>
          </cell>
        </row>
        <row r="2670">
          <cell r="A2670">
            <v>621112</v>
          </cell>
          <cell r="C2670" t="str">
            <v>Blackburn, Paul</v>
          </cell>
          <cell r="Q2670" t="str">
            <v>S</v>
          </cell>
          <cell r="AJ2670">
            <v>5.525446099677831</v>
          </cell>
          <cell r="AR2670">
            <v>52.30680342855964</v>
          </cell>
          <cell r="AS2670">
            <v>2.717660162608352E-2</v>
          </cell>
          <cell r="AT2670">
            <v>0.81026657852582573</v>
          </cell>
          <cell r="BE2670">
            <v>1.3557571479078154</v>
          </cell>
          <cell r="CP2670">
            <v>22.541666666666668</v>
          </cell>
          <cell r="CV2670">
            <v>92.1</v>
          </cell>
          <cell r="DA2670">
            <v>0</v>
          </cell>
          <cell r="DD2670">
            <v>0.81446656832974507</v>
          </cell>
          <cell r="FJ2670">
            <v>130.76700857139909</v>
          </cell>
          <cell r="FK2670">
            <v>0.26300000000000001</v>
          </cell>
          <cell r="FL2670">
            <v>1.1403074695646623E-2</v>
          </cell>
          <cell r="FO2670">
            <v>0</v>
          </cell>
        </row>
        <row r="2671">
          <cell r="A2671">
            <v>621114</v>
          </cell>
          <cell r="C2671" t="str">
            <v>Burr, Ryan</v>
          </cell>
          <cell r="Q2671" t="str">
            <v>R</v>
          </cell>
          <cell r="AJ2671">
            <v>6.9418657363780998</v>
          </cell>
          <cell r="AR2671">
            <v>16.8</v>
          </cell>
          <cell r="AS2671">
            <v>1.0107481445400395</v>
          </cell>
          <cell r="AT2671">
            <v>0.91387110761024459</v>
          </cell>
          <cell r="BE2671">
            <v>1.1669407280388668</v>
          </cell>
          <cell r="CP2671">
            <v>22.125</v>
          </cell>
          <cell r="CV2671">
            <v>92.1</v>
          </cell>
          <cell r="DA2671">
            <v>0</v>
          </cell>
          <cell r="DD2671">
            <v>1.3521732978253522</v>
          </cell>
          <cell r="FJ2671">
            <v>42</v>
          </cell>
          <cell r="FK2671">
            <v>0.26300000000000001</v>
          </cell>
          <cell r="FL2671">
            <v>0.4422592484084521</v>
          </cell>
          <cell r="FO2671">
            <v>1</v>
          </cell>
        </row>
        <row r="2672">
          <cell r="A2672">
            <v>621121</v>
          </cell>
          <cell r="C2672" t="str">
            <v>McCullers, Lance</v>
          </cell>
          <cell r="Q2672" t="str">
            <v>S</v>
          </cell>
          <cell r="AJ2672">
            <v>3.579956023428656</v>
          </cell>
          <cell r="AR2672">
            <v>140.58527479410316</v>
          </cell>
          <cell r="AS2672">
            <v>-0.57769475778978674</v>
          </cell>
          <cell r="AT2672">
            <v>0.58897337630985014</v>
          </cell>
          <cell r="BE2672">
            <v>1.3648814040416519</v>
          </cell>
          <cell r="CP2672">
            <v>22.708333333333332</v>
          </cell>
          <cell r="CV2672">
            <v>93.921786520828405</v>
          </cell>
          <cell r="DA2672">
            <v>1.2525272727272727</v>
          </cell>
          <cell r="DD2672">
            <v>1.2424513633234848</v>
          </cell>
          <cell r="FJ2672">
            <v>140.58527479410316</v>
          </cell>
          <cell r="FK2672">
            <v>0.26300000000000001</v>
          </cell>
          <cell r="FL2672">
            <v>0.33440809335685912</v>
          </cell>
          <cell r="FO2672">
            <v>0</v>
          </cell>
        </row>
        <row r="2673">
          <cell r="A2673">
            <v>621123</v>
          </cell>
          <cell r="C2673" t="str">
            <v>Custred, Matt</v>
          </cell>
          <cell r="Q2673" t="str">
            <v>R</v>
          </cell>
          <cell r="AJ2673">
            <v>6.1088888906918593</v>
          </cell>
          <cell r="AR2673">
            <v>19.139563087652494</v>
          </cell>
          <cell r="AS2673">
            <v>0.84854137754295389</v>
          </cell>
          <cell r="AT2673">
            <v>0.88143178014628953</v>
          </cell>
          <cell r="BE2673">
            <v>1.0167265973683706</v>
          </cell>
          <cell r="CP2673">
            <v>22.791666666666668</v>
          </cell>
          <cell r="CV2673">
            <v>92.1</v>
          </cell>
          <cell r="DA2673">
            <v>0</v>
          </cell>
          <cell r="DD2673">
            <v>1.2793642124969096</v>
          </cell>
          <cell r="FJ2673">
            <v>47.848907719131233</v>
          </cell>
          <cell r="FK2673">
            <v>0.26300000000000001</v>
          </cell>
          <cell r="FL2673">
            <v>-0.30093107150392961</v>
          </cell>
          <cell r="FO2673">
            <v>1</v>
          </cell>
        </row>
        <row r="2674">
          <cell r="A2674">
            <v>621125</v>
          </cell>
          <cell r="C2674" t="str">
            <v>Carroll, Damion</v>
          </cell>
          <cell r="Q2674" t="str">
            <v>R</v>
          </cell>
          <cell r="AJ2674">
            <v>8.0175054084227533</v>
          </cell>
          <cell r="AR2674">
            <v>16.963893257733336</v>
          </cell>
          <cell r="AS2674">
            <v>1.2900283650746311</v>
          </cell>
          <cell r="AT2674">
            <v>0.88166194729217584</v>
          </cell>
          <cell r="BE2674">
            <v>1.2864341859141322</v>
          </cell>
          <cell r="CP2674">
            <v>22.458333333333332</v>
          </cell>
          <cell r="CV2674">
            <v>92.1</v>
          </cell>
          <cell r="DA2674">
            <v>0</v>
          </cell>
          <cell r="DD2674">
            <v>1.4575985321409162</v>
          </cell>
          <cell r="FJ2674">
            <v>42.409733144333337</v>
          </cell>
          <cell r="FK2674">
            <v>0.26300000000000001</v>
          </cell>
          <cell r="FL2674">
            <v>1.0949669424125346</v>
          </cell>
          <cell r="FO2674">
            <v>1</v>
          </cell>
        </row>
        <row r="2675">
          <cell r="A2675">
            <v>621127</v>
          </cell>
          <cell r="C2675" t="str">
            <v>Sopko, Andrew</v>
          </cell>
          <cell r="Q2675" t="str">
            <v>S</v>
          </cell>
          <cell r="AJ2675">
            <v>5.6367430882467104</v>
          </cell>
          <cell r="AR2675">
            <v>48.926559702161683</v>
          </cell>
          <cell r="AS2675">
            <v>-0.17244483954003378</v>
          </cell>
          <cell r="AT2675">
            <v>0.78366788608401561</v>
          </cell>
          <cell r="BE2675">
            <v>0.90134640200629912</v>
          </cell>
          <cell r="CP2675">
            <v>21.875</v>
          </cell>
          <cell r="CV2675">
            <v>92.1</v>
          </cell>
          <cell r="DA2675">
            <v>0</v>
          </cell>
          <cell r="DD2675">
            <v>1.0620318436908434</v>
          </cell>
          <cell r="FJ2675">
            <v>122.31639925540421</v>
          </cell>
          <cell r="FK2675">
            <v>0.26300000000000001</v>
          </cell>
          <cell r="FL2675">
            <v>0.55106504135261136</v>
          </cell>
          <cell r="FO2675">
            <v>0</v>
          </cell>
        </row>
        <row r="2676">
          <cell r="A2676">
            <v>621132</v>
          </cell>
          <cell r="C2676" t="str">
            <v>Lovegrove, Kieran</v>
          </cell>
          <cell r="Q2676" t="str">
            <v>R</v>
          </cell>
          <cell r="AJ2676">
            <v>8.0165490353377358</v>
          </cell>
          <cell r="AR2676">
            <v>19.421030437718521</v>
          </cell>
          <cell r="AS2676">
            <v>0.25646002303568671</v>
          </cell>
          <cell r="AT2676">
            <v>0.86888536694123608</v>
          </cell>
          <cell r="BE2676">
            <v>1.3376736718356845</v>
          </cell>
          <cell r="CP2676">
            <v>21.958333333333332</v>
          </cell>
          <cell r="CV2676">
            <v>92.1</v>
          </cell>
          <cell r="DA2676">
            <v>0</v>
          </cell>
          <cell r="DD2676">
            <v>1.12105336960803</v>
          </cell>
          <cell r="FJ2676">
            <v>48.552576094296299</v>
          </cell>
          <cell r="FK2676">
            <v>0.26300000000000001</v>
          </cell>
          <cell r="FL2676">
            <v>-0.49804413816497373</v>
          </cell>
          <cell r="FO2676">
            <v>0.8258654430745509</v>
          </cell>
        </row>
        <row r="2677">
          <cell r="A2677">
            <v>621133</v>
          </cell>
          <cell r="C2677" t="str">
            <v>Killian, Trey</v>
          </cell>
          <cell r="Q2677" t="str">
            <v>S</v>
          </cell>
          <cell r="AJ2677">
            <v>6.9684454024885856</v>
          </cell>
          <cell r="AR2677">
            <v>48.531659639012346</v>
          </cell>
          <cell r="AS2677">
            <v>0.14108064462311518</v>
          </cell>
          <cell r="AT2677">
            <v>0.89956437177288129</v>
          </cell>
          <cell r="BE2677">
            <v>0.93182068294029541</v>
          </cell>
          <cell r="CP2677">
            <v>22.375</v>
          </cell>
          <cell r="CV2677">
            <v>92.1</v>
          </cell>
          <cell r="DA2677">
            <v>0</v>
          </cell>
          <cell r="DD2677">
            <v>0.97309889177571507</v>
          </cell>
          <cell r="FJ2677">
            <v>121.32914909753086</v>
          </cell>
          <cell r="FK2677">
            <v>0.26300000000000001</v>
          </cell>
          <cell r="FL2677">
            <v>8.8451607649866495E-2</v>
          </cell>
          <cell r="FO2677">
            <v>0</v>
          </cell>
        </row>
        <row r="2678">
          <cell r="A2678">
            <v>621134</v>
          </cell>
          <cell r="C2678" t="str">
            <v>Ethington, Willie</v>
          </cell>
          <cell r="Q2678" t="str">
            <v>S</v>
          </cell>
          <cell r="AJ2678">
            <v>7.5955242259478801</v>
          </cell>
          <cell r="AR2678">
            <v>44.400000000000006</v>
          </cell>
          <cell r="AS2678">
            <v>-0.93074520380758696</v>
          </cell>
          <cell r="AT2678">
            <v>0.95194522017341299</v>
          </cell>
          <cell r="BE2678">
            <v>1.273248721214983</v>
          </cell>
          <cell r="CP2678">
            <v>22.541666666666668</v>
          </cell>
          <cell r="CV2678">
            <v>92.1</v>
          </cell>
          <cell r="DA2678">
            <v>0</v>
          </cell>
          <cell r="DD2678">
            <v>0.85707633201510114</v>
          </cell>
          <cell r="FJ2678">
            <v>111</v>
          </cell>
          <cell r="FK2678">
            <v>0.26300000000000001</v>
          </cell>
          <cell r="FL2678">
            <v>-0.24134335247347691</v>
          </cell>
          <cell r="FO2678">
            <v>6.0889399439804204E-2</v>
          </cell>
        </row>
        <row r="2679">
          <cell r="A2679">
            <v>621135</v>
          </cell>
          <cell r="C2679" t="str">
            <v>Karalus, Reece</v>
          </cell>
          <cell r="Q2679" t="str">
            <v>R</v>
          </cell>
          <cell r="AJ2679">
            <v>5.6551123511620061</v>
          </cell>
          <cell r="AR2679">
            <v>19.710236869037011</v>
          </cell>
          <cell r="AS2679">
            <v>-0.53063595435440014</v>
          </cell>
          <cell r="AT2679">
            <v>0.76189020052954803</v>
          </cell>
          <cell r="BE2679">
            <v>1.1306879351596992</v>
          </cell>
          <cell r="CP2679">
            <v>22.041666666666668</v>
          </cell>
          <cell r="CV2679">
            <v>92.1</v>
          </cell>
          <cell r="DA2679">
            <v>0</v>
          </cell>
          <cell r="DD2679">
            <v>1.0439779822667796</v>
          </cell>
          <cell r="FJ2679">
            <v>49.275592172592525</v>
          </cell>
          <cell r="FK2679">
            <v>0.26300000000000001</v>
          </cell>
          <cell r="FL2679">
            <v>0.45353613029111722</v>
          </cell>
          <cell r="FO2679">
            <v>1</v>
          </cell>
        </row>
        <row r="2680">
          <cell r="A2680">
            <v>621140</v>
          </cell>
          <cell r="C2680" t="str">
            <v>Baits, Connor</v>
          </cell>
          <cell r="Q2680" t="str">
            <v>S</v>
          </cell>
          <cell r="AJ2680">
            <v>10.423988747957523</v>
          </cell>
          <cell r="AR2680">
            <v>44.400000000000006</v>
          </cell>
          <cell r="AS2680">
            <v>-8.8467664178808416</v>
          </cell>
          <cell r="AT2680">
            <v>0.99060777571997083</v>
          </cell>
          <cell r="BE2680">
            <v>1.7327842997119116</v>
          </cell>
          <cell r="CP2680">
            <v>22.458333333333332</v>
          </cell>
          <cell r="CV2680">
            <v>92.1</v>
          </cell>
          <cell r="DA2680">
            <v>0</v>
          </cell>
          <cell r="DD2680">
            <v>2</v>
          </cell>
          <cell r="FJ2680">
            <v>111</v>
          </cell>
          <cell r="FK2680">
            <v>0.26300000000000001</v>
          </cell>
          <cell r="FL2680">
            <v>-8.5143695550550689</v>
          </cell>
          <cell r="FO2680">
            <v>0</v>
          </cell>
        </row>
        <row r="2681">
          <cell r="A2681">
            <v>621141</v>
          </cell>
          <cell r="C2681" t="str">
            <v>Lockett, Walker</v>
          </cell>
          <cell r="Q2681" t="str">
            <v>S</v>
          </cell>
          <cell r="AJ2681">
            <v>6.221653321784804</v>
          </cell>
          <cell r="AR2681">
            <v>60.69051425477781</v>
          </cell>
          <cell r="AS2681">
            <v>0.48611589399483729</v>
          </cell>
          <cell r="AT2681">
            <v>0.84860384181083459</v>
          </cell>
          <cell r="BE2681">
            <v>1.7592331863135946</v>
          </cell>
          <cell r="CP2681">
            <v>22.125</v>
          </cell>
          <cell r="CV2681">
            <v>92.1</v>
          </cell>
          <cell r="DA2681">
            <v>0</v>
          </cell>
          <cell r="DD2681">
            <v>0.85762403209311766</v>
          </cell>
          <cell r="FJ2681">
            <v>151.72628563694451</v>
          </cell>
          <cell r="FK2681">
            <v>0.26300000000000001</v>
          </cell>
          <cell r="FL2681">
            <v>-0.44131065670211955</v>
          </cell>
          <cell r="FO2681">
            <v>0</v>
          </cell>
        </row>
        <row r="2682">
          <cell r="A2682">
            <v>621142</v>
          </cell>
          <cell r="C2682" t="str">
            <v>Buttrey, Ty</v>
          </cell>
          <cell r="Q2682" t="str">
            <v>S</v>
          </cell>
          <cell r="AJ2682">
            <v>7.3255068796474916</v>
          </cell>
          <cell r="AR2682">
            <v>48.420219176460911</v>
          </cell>
          <cell r="AS2682">
            <v>7.4509594585402211E-2</v>
          </cell>
          <cell r="AT2682">
            <v>0.82068705833619271</v>
          </cell>
          <cell r="BE2682">
            <v>1.542784545393618</v>
          </cell>
          <cell r="CP2682">
            <v>23.291666666666668</v>
          </cell>
          <cell r="CV2682">
            <v>92.1</v>
          </cell>
          <cell r="DA2682">
            <v>0</v>
          </cell>
          <cell r="DD2682">
            <v>0.99587011025480687</v>
          </cell>
          <cell r="FJ2682">
            <v>121.05054794115227</v>
          </cell>
          <cell r="FK2682">
            <v>0.26300000000000001</v>
          </cell>
          <cell r="FL2682">
            <v>-4.4506359727476415E-2</v>
          </cell>
          <cell r="FO2682">
            <v>0</v>
          </cell>
        </row>
        <row r="2683">
          <cell r="A2683">
            <v>621143</v>
          </cell>
          <cell r="C2683" t="str">
            <v>McClelland, Jackson</v>
          </cell>
          <cell r="Q2683" t="str">
            <v>R</v>
          </cell>
          <cell r="AJ2683">
            <v>7.1489292360548014</v>
          </cell>
          <cell r="AR2683">
            <v>16.8</v>
          </cell>
          <cell r="AS2683">
            <v>0.69923316668569124</v>
          </cell>
          <cell r="AT2683">
            <v>0.95780813303070822</v>
          </cell>
          <cell r="BE2683">
            <v>1.0443903231891734</v>
          </cell>
          <cell r="CP2683">
            <v>21.958333333333332</v>
          </cell>
          <cell r="CV2683">
            <v>92.1</v>
          </cell>
          <cell r="DA2683">
            <v>0</v>
          </cell>
          <cell r="DD2683">
            <v>0.85978890849557732</v>
          </cell>
          <cell r="FJ2683">
            <v>42</v>
          </cell>
          <cell r="FK2683">
            <v>0.26300000000000001</v>
          </cell>
          <cell r="FL2683">
            <v>0.85510497321636714</v>
          </cell>
          <cell r="FO2683">
            <v>1</v>
          </cell>
        </row>
        <row r="2684">
          <cell r="A2684">
            <v>621146</v>
          </cell>
          <cell r="C2684" t="str">
            <v>Gannon, Nolan</v>
          </cell>
          <cell r="Q2684" t="str">
            <v>S</v>
          </cell>
          <cell r="AJ2684">
            <v>6.882897617102758</v>
          </cell>
          <cell r="AR2684">
            <v>44.400000000000006</v>
          </cell>
          <cell r="AS2684">
            <v>0.41354186499159312</v>
          </cell>
          <cell r="AT2684">
            <v>0.95862781563317589</v>
          </cell>
          <cell r="BE2684">
            <v>1.1704877822103825</v>
          </cell>
          <cell r="CP2684">
            <v>22.625</v>
          </cell>
          <cell r="CV2684">
            <v>92.1</v>
          </cell>
          <cell r="DA2684">
            <v>0</v>
          </cell>
          <cell r="DD2684">
            <v>0.97707200207113609</v>
          </cell>
          <cell r="FJ2684">
            <v>111</v>
          </cell>
          <cell r="FK2684">
            <v>0.26300000000000001</v>
          </cell>
          <cell r="FL2684">
            <v>-1.203393539876481</v>
          </cell>
          <cell r="FO2684">
            <v>0</v>
          </cell>
        </row>
        <row r="2685">
          <cell r="A2685">
            <v>621147</v>
          </cell>
          <cell r="C2685" t="str">
            <v>Britt, Curt</v>
          </cell>
          <cell r="Q2685" t="str">
            <v>R</v>
          </cell>
          <cell r="AJ2685">
            <v>5.6528693389590385</v>
          </cell>
          <cell r="AR2685">
            <v>16.8</v>
          </cell>
          <cell r="AS2685">
            <v>-2.9198557706119561</v>
          </cell>
          <cell r="AT2685">
            <v>0.9713580317139735</v>
          </cell>
          <cell r="BE2685">
            <v>0.92530790911671235</v>
          </cell>
          <cell r="CP2685">
            <v>23.291666666666668</v>
          </cell>
          <cell r="CV2685">
            <v>92.1</v>
          </cell>
          <cell r="DA2685">
            <v>0</v>
          </cell>
          <cell r="DD2685">
            <v>0.92080738018042296</v>
          </cell>
          <cell r="FJ2685">
            <v>42</v>
          </cell>
          <cell r="FK2685">
            <v>0.26300000000000001</v>
          </cell>
          <cell r="FL2685">
            <v>2.2430570680648652</v>
          </cell>
          <cell r="FO2685">
            <v>1</v>
          </cell>
        </row>
        <row r="2686">
          <cell r="A2686">
            <v>621149</v>
          </cell>
          <cell r="C2686" t="str">
            <v>Kivel, Jeremy</v>
          </cell>
          <cell r="Q2686" t="str">
            <v>R</v>
          </cell>
          <cell r="AJ2686">
            <v>8.1566141935851224</v>
          </cell>
          <cell r="AR2686">
            <v>18.653184933185184</v>
          </cell>
          <cell r="AS2686">
            <v>-1.2124172268816438</v>
          </cell>
          <cell r="AT2686">
            <v>0.69972378214878117</v>
          </cell>
          <cell r="BE2686">
            <v>1.1285839280913914</v>
          </cell>
          <cell r="CP2686">
            <v>22.708333333333332</v>
          </cell>
          <cell r="CV2686">
            <v>92.1</v>
          </cell>
          <cell r="DA2686">
            <v>0</v>
          </cell>
          <cell r="DD2686">
            <v>1.3227911809309711</v>
          </cell>
          <cell r="FJ2686">
            <v>46.632962332962961</v>
          </cell>
          <cell r="FK2686">
            <v>0.26300000000000001</v>
          </cell>
          <cell r="FL2686">
            <v>0.20325278640614347</v>
          </cell>
          <cell r="FO2686">
            <v>1</v>
          </cell>
        </row>
        <row r="2687">
          <cell r="A2687">
            <v>621153</v>
          </cell>
          <cell r="C2687" t="str">
            <v>McCanna, Kevin</v>
          </cell>
          <cell r="Q2687" t="str">
            <v>S</v>
          </cell>
          <cell r="AJ2687">
            <v>6.5418211659642242</v>
          </cell>
          <cell r="AR2687">
            <v>49.851307283425939</v>
          </cell>
          <cell r="AS2687">
            <v>-5.5135064821237478E-2</v>
          </cell>
          <cell r="AT2687">
            <v>0.74523490081608634</v>
          </cell>
          <cell r="BE2687">
            <v>0.82753532411515585</v>
          </cell>
          <cell r="CP2687">
            <v>22.375</v>
          </cell>
          <cell r="CV2687">
            <v>92.1</v>
          </cell>
          <cell r="DA2687">
            <v>0</v>
          </cell>
          <cell r="DD2687">
            <v>0.85909475524577672</v>
          </cell>
          <cell r="FJ2687">
            <v>124.62826820856485</v>
          </cell>
          <cell r="FK2687">
            <v>0.26300000000000001</v>
          </cell>
          <cell r="FL2687">
            <v>-5.3210610614191425E-2</v>
          </cell>
          <cell r="FO2687">
            <v>0.33706552353703434</v>
          </cell>
        </row>
        <row r="2688">
          <cell r="A2688">
            <v>621154</v>
          </cell>
          <cell r="C2688" t="str">
            <v>Rennie, Luc</v>
          </cell>
          <cell r="Q2688" t="str">
            <v>S</v>
          </cell>
          <cell r="AJ2688">
            <v>6.9560627840200482</v>
          </cell>
          <cell r="AR2688">
            <v>44.400000000000006</v>
          </cell>
          <cell r="AS2688">
            <v>-1.7768534755416046</v>
          </cell>
          <cell r="AT2688">
            <v>0.79889052519148973</v>
          </cell>
          <cell r="BE2688">
            <v>1.0977887765787044</v>
          </cell>
          <cell r="CP2688">
            <v>22.208333333333332</v>
          </cell>
          <cell r="CV2688">
            <v>92.1</v>
          </cell>
          <cell r="DA2688">
            <v>0</v>
          </cell>
          <cell r="DD2688">
            <v>0.93727270443192534</v>
          </cell>
          <cell r="FJ2688">
            <v>111</v>
          </cell>
          <cell r="FK2688">
            <v>0.26300000000000001</v>
          </cell>
          <cell r="FL2688">
            <v>-0.2473321666742703</v>
          </cell>
          <cell r="FO2688">
            <v>0</v>
          </cell>
        </row>
        <row r="2689">
          <cell r="A2689">
            <v>621156</v>
          </cell>
          <cell r="C2689" t="str">
            <v>Gueller, Mitch</v>
          </cell>
          <cell r="Q2689" t="str">
            <v>S</v>
          </cell>
          <cell r="AJ2689">
            <v>7.591248245944862</v>
          </cell>
          <cell r="AR2689">
            <v>44.400000000000006</v>
          </cell>
          <cell r="AS2689">
            <v>0.33299569139402696</v>
          </cell>
          <cell r="AT2689">
            <v>0.90471991503232907</v>
          </cell>
          <cell r="BE2689">
            <v>1.128884608714547</v>
          </cell>
          <cell r="CP2689">
            <v>22.625</v>
          </cell>
          <cell r="CV2689">
            <v>92.1</v>
          </cell>
          <cell r="DA2689">
            <v>0</v>
          </cell>
          <cell r="DD2689">
            <v>0.87453966022374985</v>
          </cell>
          <cell r="FJ2689">
            <v>111</v>
          </cell>
          <cell r="FK2689">
            <v>0.26300000000000001</v>
          </cell>
          <cell r="FL2689">
            <v>0.32241505527994313</v>
          </cell>
          <cell r="FO2689">
            <v>0</v>
          </cell>
        </row>
        <row r="2690">
          <cell r="A2690">
            <v>621158</v>
          </cell>
          <cell r="C2690" t="str">
            <v>Helmink, Holden</v>
          </cell>
          <cell r="Q2690" t="str">
            <v>R</v>
          </cell>
          <cell r="AJ2690">
            <v>8.0243363151270319</v>
          </cell>
          <cell r="AR2690">
            <v>16.8</v>
          </cell>
          <cell r="AS2690">
            <v>-0.42159090331012938</v>
          </cell>
          <cell r="AT2690">
            <v>0.92437561280626157</v>
          </cell>
          <cell r="BE2690">
            <v>0.96395705143114097</v>
          </cell>
          <cell r="CP2690">
            <v>22.625</v>
          </cell>
          <cell r="CV2690">
            <v>92.1</v>
          </cell>
          <cell r="DA2690">
            <v>0</v>
          </cell>
          <cell r="DD2690">
            <v>1.2496447160388935</v>
          </cell>
          <cell r="FJ2690">
            <v>42</v>
          </cell>
          <cell r="FK2690">
            <v>0.26300000000000001</v>
          </cell>
          <cell r="FL2690">
            <v>1.6108311817488301</v>
          </cell>
          <cell r="FO2690">
            <v>0.98859227893565649</v>
          </cell>
        </row>
        <row r="2691">
          <cell r="A2691">
            <v>621163</v>
          </cell>
          <cell r="C2691" t="str">
            <v>Etsell, Ryan</v>
          </cell>
          <cell r="Q2691" t="str">
            <v>S</v>
          </cell>
          <cell r="AJ2691">
            <v>6.561333236454554</v>
          </cell>
          <cell r="AR2691">
            <v>44.400000000000006</v>
          </cell>
          <cell r="AS2691">
            <v>-1.6334433752144016E-2</v>
          </cell>
          <cell r="AT2691">
            <v>0.73089590985319219</v>
          </cell>
          <cell r="BE2691">
            <v>1.0343438002002499</v>
          </cell>
          <cell r="CP2691">
            <v>24.541666666666668</v>
          </cell>
          <cell r="CV2691">
            <v>92.1</v>
          </cell>
          <cell r="DA2691">
            <v>0</v>
          </cell>
          <cell r="DD2691">
            <v>0.92604567135925953</v>
          </cell>
          <cell r="FJ2691">
            <v>111</v>
          </cell>
          <cell r="FK2691">
            <v>0.26300000000000001</v>
          </cell>
          <cell r="FL2691">
            <v>-0.1051974816102509</v>
          </cell>
          <cell r="FO2691">
            <v>0</v>
          </cell>
        </row>
        <row r="2692">
          <cell r="A2692">
            <v>621164</v>
          </cell>
          <cell r="C2692" t="str">
            <v>Velazquez, Derick</v>
          </cell>
          <cell r="Q2692" t="str">
            <v>R</v>
          </cell>
          <cell r="AJ2692">
            <v>5.1714981286858484</v>
          </cell>
          <cell r="AR2692">
            <v>16.8</v>
          </cell>
          <cell r="AS2692">
            <v>-0.34750881150476282</v>
          </cell>
          <cell r="AT2692">
            <v>0.93101804460504667</v>
          </cell>
          <cell r="BE2692">
            <v>1.2439315111093485</v>
          </cell>
          <cell r="CP2692">
            <v>22.625</v>
          </cell>
          <cell r="CV2692">
            <v>92.1</v>
          </cell>
          <cell r="DA2692">
            <v>0</v>
          </cell>
          <cell r="DD2692">
            <v>0.98425453618297987</v>
          </cell>
          <cell r="FJ2692">
            <v>42</v>
          </cell>
          <cell r="FK2692">
            <v>0.26300000000000001</v>
          </cell>
          <cell r="FL2692">
            <v>0.74496064309477605</v>
          </cell>
          <cell r="FO2692">
            <v>1</v>
          </cell>
        </row>
        <row r="2693">
          <cell r="A2693">
            <v>621165</v>
          </cell>
          <cell r="C2693" t="str">
            <v>Schiraldi, Lukas</v>
          </cell>
          <cell r="Q2693" t="str">
            <v>S</v>
          </cell>
          <cell r="AJ2693">
            <v>7.5788427788956092</v>
          </cell>
          <cell r="AR2693">
            <v>49.835736949993738</v>
          </cell>
          <cell r="AS2693">
            <v>7.7556652394699888E-2</v>
          </cell>
          <cell r="AT2693">
            <v>0.84688973821265223</v>
          </cell>
          <cell r="BE2693">
            <v>1.1913238737152154</v>
          </cell>
          <cell r="CP2693">
            <v>22.958333333333332</v>
          </cell>
          <cell r="CV2693">
            <v>92.1</v>
          </cell>
          <cell r="DA2693">
            <v>0</v>
          </cell>
          <cell r="DD2693">
            <v>1.2301945139499482</v>
          </cell>
          <cell r="FJ2693">
            <v>124.58934237498434</v>
          </cell>
          <cell r="FK2693">
            <v>0.26300000000000001</v>
          </cell>
          <cell r="FL2693">
            <v>-0.15683583078906571</v>
          </cell>
          <cell r="FO2693">
            <v>0</v>
          </cell>
        </row>
        <row r="2694">
          <cell r="A2694">
            <v>621168</v>
          </cell>
          <cell r="C2694" t="str">
            <v>Hoffner, Corbin</v>
          </cell>
          <cell r="Q2694" t="str">
            <v>R</v>
          </cell>
          <cell r="AJ2694">
            <v>5.7128313633988341</v>
          </cell>
          <cell r="AR2694">
            <v>16.8</v>
          </cell>
          <cell r="AS2694">
            <v>2.285191184087472E-2</v>
          </cell>
          <cell r="AT2694">
            <v>0.88616547774938059</v>
          </cell>
          <cell r="BE2694">
            <v>1.3158504435118235</v>
          </cell>
          <cell r="CP2694">
            <v>22.958333333333332</v>
          </cell>
          <cell r="CV2694">
            <v>92.1</v>
          </cell>
          <cell r="DA2694">
            <v>0</v>
          </cell>
          <cell r="DD2694">
            <v>0.80455289795551677</v>
          </cell>
          <cell r="FJ2694">
            <v>42</v>
          </cell>
          <cell r="FK2694">
            <v>0.26300000000000001</v>
          </cell>
          <cell r="FL2694">
            <v>0.48228296116977393</v>
          </cell>
          <cell r="FO2694">
            <v>1</v>
          </cell>
        </row>
        <row r="2695">
          <cell r="A2695">
            <v>621169</v>
          </cell>
          <cell r="C2695" t="str">
            <v>Eppler, Tyler</v>
          </cell>
          <cell r="Q2695" t="str">
            <v>S</v>
          </cell>
          <cell r="AJ2695">
            <v>5.9605964059496799</v>
          </cell>
          <cell r="AR2695">
            <v>53.761394703491717</v>
          </cell>
          <cell r="AS2695">
            <v>0.47951601223992235</v>
          </cell>
          <cell r="AT2695">
            <v>0.83890517010904464</v>
          </cell>
          <cell r="BE2695">
            <v>1.0557606943914197</v>
          </cell>
          <cell r="CP2695">
            <v>23.458333333333332</v>
          </cell>
          <cell r="CV2695">
            <v>92.1</v>
          </cell>
          <cell r="DA2695">
            <v>0</v>
          </cell>
          <cell r="DD2695">
            <v>0.89110485145231455</v>
          </cell>
          <cell r="FJ2695">
            <v>134.40348675872929</v>
          </cell>
          <cell r="FK2695">
            <v>0.26300000000000001</v>
          </cell>
          <cell r="FL2695">
            <v>-8.2352560911493913E-2</v>
          </cell>
          <cell r="FO2695">
            <v>0</v>
          </cell>
        </row>
        <row r="2696">
          <cell r="A2696">
            <v>621171</v>
          </cell>
          <cell r="C2696" t="str">
            <v>Crawford, Alec</v>
          </cell>
          <cell r="Q2696" t="str">
            <v>R</v>
          </cell>
          <cell r="AJ2696">
            <v>7.9601204682734341</v>
          </cell>
          <cell r="AR2696">
            <v>16.8</v>
          </cell>
          <cell r="AS2696">
            <v>-0.29448879938490879</v>
          </cell>
          <cell r="AT2696">
            <v>0.81330927748887816</v>
          </cell>
          <cell r="BE2696">
            <v>0.84617156905310453</v>
          </cell>
          <cell r="CP2696">
            <v>24.458333333333332</v>
          </cell>
          <cell r="CV2696">
            <v>92.1</v>
          </cell>
          <cell r="DA2696">
            <v>0</v>
          </cell>
          <cell r="DD2696">
            <v>0.8786437428851972</v>
          </cell>
          <cell r="FJ2696">
            <v>42</v>
          </cell>
          <cell r="FK2696">
            <v>0.26300000000000001</v>
          </cell>
          <cell r="FL2696">
            <v>0.1048490229009288</v>
          </cell>
          <cell r="FO2696">
            <v>1</v>
          </cell>
        </row>
        <row r="2697">
          <cell r="A2697">
            <v>621173</v>
          </cell>
          <cell r="C2697" t="str">
            <v>Baker, Dylan</v>
          </cell>
          <cell r="Q2697" t="str">
            <v>S</v>
          </cell>
          <cell r="AJ2697">
            <v>6.1144020591256369</v>
          </cell>
          <cell r="AR2697">
            <v>44.400000000000006</v>
          </cell>
          <cell r="AS2697">
            <v>0.60694960065163095</v>
          </cell>
          <cell r="AT2697">
            <v>0.94307942797511801</v>
          </cell>
          <cell r="BE2697">
            <v>1.4828488617460067</v>
          </cell>
          <cell r="CP2697">
            <v>24.208333333333332</v>
          </cell>
          <cell r="CV2697">
            <v>92.1</v>
          </cell>
          <cell r="DA2697">
            <v>0</v>
          </cell>
          <cell r="DD2697">
            <v>1.0688139091420708</v>
          </cell>
          <cell r="FJ2697">
            <v>111</v>
          </cell>
          <cell r="FK2697">
            <v>0.26300000000000001</v>
          </cell>
          <cell r="FL2697">
            <v>-0.22474084467260402</v>
          </cell>
          <cell r="FO2697">
            <v>0</v>
          </cell>
        </row>
        <row r="2698">
          <cell r="A2698">
            <v>621179</v>
          </cell>
          <cell r="C2698" t="str">
            <v>Palsha, Alex</v>
          </cell>
          <cell r="Q2698" t="str">
            <v>R</v>
          </cell>
          <cell r="AJ2698">
            <v>5.6908606989696722</v>
          </cell>
          <cell r="AR2698">
            <v>20.252330606459235</v>
          </cell>
          <cell r="AS2698">
            <v>0.45200674245218359</v>
          </cell>
          <cell r="AT2698">
            <v>0.86666015316579026</v>
          </cell>
          <cell r="BE2698">
            <v>1.0597877554777146</v>
          </cell>
          <cell r="CP2698">
            <v>24.125</v>
          </cell>
          <cell r="CV2698">
            <v>92.1</v>
          </cell>
          <cell r="DA2698">
            <v>0</v>
          </cell>
          <cell r="DD2698">
            <v>1.3238477101912824</v>
          </cell>
          <cell r="FJ2698">
            <v>50.630826516148083</v>
          </cell>
          <cell r="FK2698">
            <v>0.26300000000000001</v>
          </cell>
          <cell r="FL2698">
            <v>0.10732252514256481</v>
          </cell>
          <cell r="FO2698">
            <v>1</v>
          </cell>
        </row>
        <row r="2699">
          <cell r="A2699">
            <v>621180</v>
          </cell>
          <cell r="C2699" t="str">
            <v>Logan, Blake</v>
          </cell>
          <cell r="Q2699" t="str">
            <v>R</v>
          </cell>
          <cell r="AJ2699">
            <v>4.997099693307069</v>
          </cell>
          <cell r="AR2699">
            <v>17.511913570088748</v>
          </cell>
          <cell r="AS2699">
            <v>9.3840481910499929E-2</v>
          </cell>
          <cell r="AT2699">
            <v>0.82392717954470562</v>
          </cell>
          <cell r="BE2699">
            <v>0.96511102792346448</v>
          </cell>
          <cell r="CP2699">
            <v>24.458333333333332</v>
          </cell>
          <cell r="CV2699">
            <v>92.1</v>
          </cell>
          <cell r="DA2699">
            <v>0</v>
          </cell>
          <cell r="DD2699">
            <v>1.1297876398893212</v>
          </cell>
          <cell r="FJ2699">
            <v>43.779783925221871</v>
          </cell>
          <cell r="FK2699">
            <v>0.26300000000000001</v>
          </cell>
          <cell r="FL2699">
            <v>-0.36939272926746275</v>
          </cell>
          <cell r="FO2699">
            <v>0.62266979023980973</v>
          </cell>
        </row>
        <row r="2700">
          <cell r="A2700">
            <v>621181</v>
          </cell>
          <cell r="C2700" t="str">
            <v>Hanson, Nic</v>
          </cell>
          <cell r="Q2700" t="str">
            <v>S</v>
          </cell>
          <cell r="AJ2700">
            <v>7.101883762318197</v>
          </cell>
          <cell r="AR2700">
            <v>44.400000000000006</v>
          </cell>
          <cell r="AS2700">
            <v>0.5810932747583798</v>
          </cell>
          <cell r="AT2700">
            <v>0.97107609775461734</v>
          </cell>
          <cell r="BE2700">
            <v>1.5215281946791075</v>
          </cell>
          <cell r="CP2700">
            <v>24.208333333333332</v>
          </cell>
          <cell r="CV2700">
            <v>92.1</v>
          </cell>
          <cell r="DA2700">
            <v>0</v>
          </cell>
          <cell r="DD2700">
            <v>0.80776179224145028</v>
          </cell>
          <cell r="FJ2700">
            <v>111</v>
          </cell>
          <cell r="FK2700">
            <v>0.26300000000000001</v>
          </cell>
          <cell r="FL2700">
            <v>-0.4106670887421523</v>
          </cell>
          <cell r="FO2700">
            <v>0</v>
          </cell>
        </row>
        <row r="2701">
          <cell r="A2701">
            <v>621184</v>
          </cell>
          <cell r="C2701" t="str">
            <v>Welch, Brandon</v>
          </cell>
          <cell r="Q2701" t="str">
            <v>R</v>
          </cell>
          <cell r="AJ2701">
            <v>7.9258088478934541</v>
          </cell>
          <cell r="AR2701">
            <v>16.8</v>
          </cell>
          <cell r="AS2701">
            <v>0.12304644975502382</v>
          </cell>
          <cell r="AT2701">
            <v>0.94652127000835651</v>
          </cell>
          <cell r="BE2701">
            <v>0.87878771834838865</v>
          </cell>
          <cell r="CP2701">
            <v>24.875</v>
          </cell>
          <cell r="CV2701">
            <v>92.1</v>
          </cell>
          <cell r="DA2701">
            <v>0</v>
          </cell>
          <cell r="DD2701">
            <v>0.96261623185489142</v>
          </cell>
          <cell r="FJ2701">
            <v>42</v>
          </cell>
          <cell r="FK2701">
            <v>0.26300000000000001</v>
          </cell>
          <cell r="FL2701">
            <v>-0.90588001563740483</v>
          </cell>
          <cell r="FO2701">
            <v>0.89154370327071963</v>
          </cell>
        </row>
        <row r="2702">
          <cell r="A2702">
            <v>621185</v>
          </cell>
          <cell r="C2702" t="str">
            <v>Felix, Julio</v>
          </cell>
          <cell r="Q2702" t="str">
            <v>R</v>
          </cell>
          <cell r="AJ2702">
            <v>5.6201669791161271</v>
          </cell>
          <cell r="AR2702">
            <v>20.548386525277692</v>
          </cell>
          <cell r="AS2702">
            <v>-4.0252036643900813E-2</v>
          </cell>
          <cell r="AT2702">
            <v>0.61829088770407781</v>
          </cell>
          <cell r="BE2702">
            <v>1.076688138952353</v>
          </cell>
          <cell r="CP2702">
            <v>24.375</v>
          </cell>
          <cell r="CV2702">
            <v>92.1</v>
          </cell>
          <cell r="DA2702">
            <v>0</v>
          </cell>
          <cell r="DD2702">
            <v>0.87362383181298886</v>
          </cell>
          <cell r="FJ2702">
            <v>51.370966313194224</v>
          </cell>
          <cell r="FK2702">
            <v>0.26300000000000001</v>
          </cell>
          <cell r="FL2702">
            <v>-0.58132776203686565</v>
          </cell>
          <cell r="FO2702">
            <v>1</v>
          </cell>
        </row>
        <row r="2703">
          <cell r="A2703">
            <v>621188</v>
          </cell>
          <cell r="C2703" t="str">
            <v>Glanz, Gavin</v>
          </cell>
          <cell r="Q2703" t="str">
            <v>S</v>
          </cell>
          <cell r="AJ2703">
            <v>9.5896843698535683</v>
          </cell>
          <cell r="AR2703">
            <v>44.400000000000006</v>
          </cell>
          <cell r="AS2703">
            <v>1.723552479199554</v>
          </cell>
          <cell r="AT2703">
            <v>0.90289858208625884</v>
          </cell>
          <cell r="BE2703">
            <v>1.1398670256829673</v>
          </cell>
          <cell r="CP2703">
            <v>24.541666666666668</v>
          </cell>
          <cell r="CV2703">
            <v>92.1</v>
          </cell>
          <cell r="DA2703">
            <v>0</v>
          </cell>
          <cell r="DD2703">
            <v>0.96604369728830441</v>
          </cell>
          <cell r="FJ2703">
            <v>111</v>
          </cell>
          <cell r="FK2703">
            <v>0.26300000000000001</v>
          </cell>
          <cell r="FL2703">
            <v>-0.73778590126213028</v>
          </cell>
          <cell r="FO2703">
            <v>0.15868081934149292</v>
          </cell>
        </row>
        <row r="2704">
          <cell r="A2704">
            <v>621191</v>
          </cell>
          <cell r="C2704" t="str">
            <v>Peoples, Michael</v>
          </cell>
          <cell r="Q2704" t="str">
            <v>S</v>
          </cell>
          <cell r="AJ2704">
            <v>6.9115164423667341</v>
          </cell>
          <cell r="AR2704">
            <v>62.686104190082304</v>
          </cell>
          <cell r="AS2704">
            <v>0.58373217231860519</v>
          </cell>
          <cell r="AT2704">
            <v>0.77421222959725611</v>
          </cell>
          <cell r="BE2704">
            <v>1.2367415590805046</v>
          </cell>
          <cell r="CP2704">
            <v>24.791666666666668</v>
          </cell>
          <cell r="CV2704">
            <v>92.1</v>
          </cell>
          <cell r="DA2704">
            <v>0</v>
          </cell>
          <cell r="DD2704">
            <v>0.94578244851824156</v>
          </cell>
          <cell r="FJ2704">
            <v>156.71526047520575</v>
          </cell>
          <cell r="FK2704">
            <v>0.26300000000000001</v>
          </cell>
          <cell r="FL2704">
            <v>-0.19315262472371417</v>
          </cell>
          <cell r="FO2704">
            <v>0</v>
          </cell>
        </row>
        <row r="2705">
          <cell r="A2705">
            <v>621193</v>
          </cell>
          <cell r="C2705" t="str">
            <v>Jones, Cory</v>
          </cell>
          <cell r="Q2705" t="str">
            <v>S</v>
          </cell>
          <cell r="AJ2705">
            <v>5.5022267375739453</v>
          </cell>
          <cell r="AR2705">
            <v>44.400000000000006</v>
          </cell>
          <cell r="AS2705">
            <v>-7.7353300121696736E-2</v>
          </cell>
          <cell r="AT2705">
            <v>0.86894433348621813</v>
          </cell>
          <cell r="BE2705">
            <v>0.9762384560388494</v>
          </cell>
          <cell r="CP2705">
            <v>24.791666666666668</v>
          </cell>
          <cell r="CV2705">
            <v>92.1</v>
          </cell>
          <cell r="DA2705">
            <v>0</v>
          </cell>
          <cell r="DD2705">
            <v>0.97055114487417704</v>
          </cell>
          <cell r="FJ2705">
            <v>111</v>
          </cell>
          <cell r="FK2705">
            <v>0.26300000000000001</v>
          </cell>
          <cell r="FL2705">
            <v>0.39799559817476454</v>
          </cell>
          <cell r="FO2705">
            <v>0</v>
          </cell>
        </row>
        <row r="2706">
          <cell r="A2706">
            <v>621194</v>
          </cell>
          <cell r="C2706" t="str">
            <v>Pasquale, Nick</v>
          </cell>
          <cell r="Q2706" t="str">
            <v>S</v>
          </cell>
          <cell r="AJ2706">
            <v>6.6219575542900735</v>
          </cell>
          <cell r="AR2706">
            <v>46.646903168635021</v>
          </cell>
          <cell r="AS2706">
            <v>0.2511199725750381</v>
          </cell>
          <cell r="AT2706">
            <v>0.83355545755964944</v>
          </cell>
          <cell r="BE2706">
            <v>1.0175539935768247</v>
          </cell>
          <cell r="CP2706">
            <v>25.708333333333332</v>
          </cell>
          <cell r="CV2706">
            <v>92.1</v>
          </cell>
          <cell r="DA2706">
            <v>0</v>
          </cell>
          <cell r="DD2706">
            <v>0.9749587216500859</v>
          </cell>
          <cell r="FJ2706">
            <v>116.61725792158754</v>
          </cell>
          <cell r="FK2706">
            <v>0.26300000000000001</v>
          </cell>
          <cell r="FL2706">
            <v>0.32425362798236146</v>
          </cell>
          <cell r="FO2706">
            <v>0</v>
          </cell>
        </row>
        <row r="2707">
          <cell r="A2707">
            <v>621195</v>
          </cell>
          <cell r="C2707" t="str">
            <v>Brooks, Eric</v>
          </cell>
          <cell r="Q2707" t="str">
            <v>S</v>
          </cell>
          <cell r="AJ2707">
            <v>6.6857595279053843</v>
          </cell>
          <cell r="AR2707">
            <v>44.400000000000006</v>
          </cell>
          <cell r="AS2707">
            <v>0.48793165496057384</v>
          </cell>
          <cell r="AT2707">
            <v>0.9627758974939894</v>
          </cell>
          <cell r="BE2707">
            <v>0.85239944904708098</v>
          </cell>
          <cell r="CP2707">
            <v>25.875</v>
          </cell>
          <cell r="CV2707">
            <v>92.1</v>
          </cell>
          <cell r="DA2707">
            <v>0</v>
          </cell>
          <cell r="DD2707">
            <v>0.94971721487792249</v>
          </cell>
          <cell r="FJ2707">
            <v>111</v>
          </cell>
          <cell r="FK2707">
            <v>0.26300000000000001</v>
          </cell>
          <cell r="FL2707">
            <v>-3.5309101443509988E-2</v>
          </cell>
          <cell r="FO2707">
            <v>0.1201139451939639</v>
          </cell>
        </row>
        <row r="2708">
          <cell r="A2708">
            <v>621199</v>
          </cell>
          <cell r="C2708" t="str">
            <v>Bowman, Matt</v>
          </cell>
          <cell r="Q2708" t="str">
            <v>R</v>
          </cell>
          <cell r="AJ2708">
            <v>3.9734785907853829</v>
          </cell>
          <cell r="AR2708">
            <v>44.771574879782207</v>
          </cell>
          <cell r="AS2708">
            <v>-4.2659487318580186E-2</v>
          </cell>
          <cell r="AT2708">
            <v>0.4436651183515205</v>
          </cell>
          <cell r="BE2708">
            <v>1.1405897216760041</v>
          </cell>
          <cell r="CP2708">
            <v>25.125</v>
          </cell>
          <cell r="CV2708">
            <v>90.395541201614833</v>
          </cell>
          <cell r="DA2708">
            <v>0.93333131313131312</v>
          </cell>
          <cell r="DD2708">
            <v>0.81266899217233468</v>
          </cell>
          <cell r="FJ2708">
            <v>55.845897088264451</v>
          </cell>
          <cell r="FK2708">
            <v>0.26300000000000001</v>
          </cell>
          <cell r="FL2708">
            <v>1.518396115973966E-2</v>
          </cell>
          <cell r="FO2708">
            <v>0.57890353046601994</v>
          </cell>
        </row>
        <row r="2709">
          <cell r="A2709">
            <v>621200</v>
          </cell>
          <cell r="C2709" t="str">
            <v>McNamara, Dillon</v>
          </cell>
          <cell r="Q2709" t="str">
            <v>R</v>
          </cell>
          <cell r="AJ2709">
            <v>5.6849572539712323</v>
          </cell>
          <cell r="AR2709">
            <v>24.371960303392569</v>
          </cell>
          <cell r="AS2709">
            <v>-0.15879759709822236</v>
          </cell>
          <cell r="AT2709">
            <v>0.60566929696293803</v>
          </cell>
          <cell r="BE2709">
            <v>1.1645809066448389</v>
          </cell>
          <cell r="CP2709">
            <v>24.708333333333332</v>
          </cell>
          <cell r="CV2709">
            <v>92.1</v>
          </cell>
          <cell r="DA2709">
            <v>0</v>
          </cell>
          <cell r="DD2709">
            <v>0.94210317093630969</v>
          </cell>
          <cell r="FJ2709">
            <v>60.929900758481416</v>
          </cell>
          <cell r="FK2709">
            <v>0.26300000000000001</v>
          </cell>
          <cell r="FL2709">
            <v>0.5622220160508119</v>
          </cell>
          <cell r="FO2709">
            <v>1</v>
          </cell>
        </row>
        <row r="2710">
          <cell r="A2710">
            <v>621202</v>
          </cell>
          <cell r="C2710" t="str">
            <v>Pudenz, Stuart</v>
          </cell>
          <cell r="Q2710" t="str">
            <v>R</v>
          </cell>
          <cell r="AJ2710">
            <v>7.6320509236768812</v>
          </cell>
          <cell r="AR2710">
            <v>16.8</v>
          </cell>
          <cell r="AS2710">
            <v>0.38635051266927883</v>
          </cell>
          <cell r="AT2710">
            <v>0.95216642240833615</v>
          </cell>
          <cell r="BE2710">
            <v>1.0023732861183359</v>
          </cell>
          <cell r="CP2710">
            <v>25.791666666666668</v>
          </cell>
          <cell r="CV2710">
            <v>92.1</v>
          </cell>
          <cell r="DA2710">
            <v>0</v>
          </cell>
          <cell r="DD2710">
            <v>1.1197043195995207</v>
          </cell>
          <cell r="FJ2710">
            <v>42</v>
          </cell>
          <cell r="FK2710">
            <v>0.26300000000000001</v>
          </cell>
          <cell r="FL2710">
            <v>3.7178496341739677E-2</v>
          </cell>
          <cell r="FO2710">
            <v>1</v>
          </cell>
        </row>
        <row r="2711">
          <cell r="A2711">
            <v>621203</v>
          </cell>
          <cell r="C2711" t="str">
            <v>Black, Corey</v>
          </cell>
          <cell r="Q2711" t="str">
            <v>R</v>
          </cell>
          <cell r="AJ2711">
            <v>4.8691784055858633</v>
          </cell>
          <cell r="AR2711">
            <v>20.720284849185134</v>
          </cell>
          <cell r="AS2711">
            <v>-0.45391715532952337</v>
          </cell>
          <cell r="AT2711">
            <v>0.57071849657648976</v>
          </cell>
          <cell r="BE2711">
            <v>0.677319682161169</v>
          </cell>
          <cell r="CP2711">
            <v>24.875</v>
          </cell>
          <cell r="CV2711">
            <v>92.1</v>
          </cell>
          <cell r="DA2711">
            <v>0</v>
          </cell>
          <cell r="DD2711">
            <v>1.2649031550414327</v>
          </cell>
          <cell r="FJ2711">
            <v>51.800712122962835</v>
          </cell>
          <cell r="FK2711">
            <v>0.26300000000000001</v>
          </cell>
          <cell r="FL2711">
            <v>-0.17017626210592493</v>
          </cell>
          <cell r="FO2711">
            <v>0.81093092892928809</v>
          </cell>
        </row>
        <row r="2712">
          <cell r="A2712">
            <v>621204</v>
          </cell>
          <cell r="C2712" t="str">
            <v>Schumacher, Cody</v>
          </cell>
          <cell r="Q2712" t="str">
            <v>R</v>
          </cell>
          <cell r="AJ2712">
            <v>5.9209063952265648</v>
          </cell>
          <cell r="AR2712">
            <v>23.442810370356746</v>
          </cell>
          <cell r="AS2712">
            <v>-0.5080779445647704</v>
          </cell>
          <cell r="AT2712">
            <v>0.6473164575928978</v>
          </cell>
          <cell r="BE2712">
            <v>0.71236442885400375</v>
          </cell>
          <cell r="CP2712">
            <v>25.541666666666668</v>
          </cell>
          <cell r="CV2712">
            <v>92.1</v>
          </cell>
          <cell r="DA2712">
            <v>0</v>
          </cell>
          <cell r="DD2712">
            <v>1.0187813221880269</v>
          </cell>
          <cell r="FJ2712">
            <v>58.607025925891861</v>
          </cell>
          <cell r="FK2712">
            <v>0.26300000000000001</v>
          </cell>
          <cell r="FL2712">
            <v>1.6072550426752673E-2</v>
          </cell>
          <cell r="FO2712">
            <v>1</v>
          </cell>
        </row>
        <row r="2713">
          <cell r="A2713">
            <v>621207</v>
          </cell>
          <cell r="C2713" t="str">
            <v>Sneed, Zeb</v>
          </cell>
          <cell r="Q2713" t="str">
            <v>R</v>
          </cell>
          <cell r="AJ2713">
            <v>5.6878062445323412</v>
          </cell>
          <cell r="AR2713">
            <v>17.660464161635559</v>
          </cell>
          <cell r="AS2713">
            <v>0.7270515506596662</v>
          </cell>
          <cell r="AT2713">
            <v>0.89865653682547009</v>
          </cell>
          <cell r="BE2713">
            <v>0.82794541067561067</v>
          </cell>
          <cell r="CP2713">
            <v>25.291666666666668</v>
          </cell>
          <cell r="CV2713">
            <v>92.1</v>
          </cell>
          <cell r="DA2713">
            <v>0</v>
          </cell>
          <cell r="DD2713">
            <v>0.98203937933657781</v>
          </cell>
          <cell r="FJ2713">
            <v>44.151160404088898</v>
          </cell>
          <cell r="FK2713">
            <v>0.26300000000000001</v>
          </cell>
          <cell r="FL2713">
            <v>-0.64937071502300381</v>
          </cell>
          <cell r="FO2713">
            <v>1</v>
          </cell>
        </row>
        <row r="2714">
          <cell r="A2714">
            <v>621208</v>
          </cell>
          <cell r="C2714" t="str">
            <v>Kuchno, John</v>
          </cell>
          <cell r="Q2714" t="str">
            <v>R</v>
          </cell>
          <cell r="AJ2714">
            <v>5.8934445567373537</v>
          </cell>
          <cell r="AR2714">
            <v>25.018302729613684</v>
          </cell>
          <cell r="AS2714">
            <v>-4.7376677870649614E-2</v>
          </cell>
          <cell r="AT2714">
            <v>0.50526139428113925</v>
          </cell>
          <cell r="BE2714">
            <v>1.3063388610807609</v>
          </cell>
          <cell r="CP2714">
            <v>25.125</v>
          </cell>
          <cell r="CV2714">
            <v>92.1</v>
          </cell>
          <cell r="DA2714">
            <v>0</v>
          </cell>
          <cell r="DD2714">
            <v>0.7370106371457531</v>
          </cell>
          <cell r="FJ2714">
            <v>62.545756824034207</v>
          </cell>
          <cell r="FK2714">
            <v>0.26300000000000001</v>
          </cell>
          <cell r="FL2714">
            <v>-0.23347642674639923</v>
          </cell>
          <cell r="FO2714">
            <v>1</v>
          </cell>
        </row>
        <row r="2715">
          <cell r="A2715">
            <v>621209</v>
          </cell>
          <cell r="C2715" t="str">
            <v>Moscot, Jon</v>
          </cell>
          <cell r="Q2715" t="str">
            <v>S</v>
          </cell>
          <cell r="AJ2715">
            <v>5.9344655387043703</v>
          </cell>
          <cell r="AR2715">
            <v>48.012016354238696</v>
          </cell>
          <cell r="AS2715">
            <v>0.23109449400766635</v>
          </cell>
          <cell r="AT2715">
            <v>0.68461015577695183</v>
          </cell>
          <cell r="BE2715">
            <v>0.85678562568414651</v>
          </cell>
          <cell r="CP2715">
            <v>24.875</v>
          </cell>
          <cell r="CV2715">
            <v>90.656265690091018</v>
          </cell>
          <cell r="DA2715">
            <v>0.2</v>
          </cell>
          <cell r="DD2715">
            <v>0.90909951081131657</v>
          </cell>
          <cell r="FJ2715">
            <v>120.03004088559673</v>
          </cell>
          <cell r="FK2715">
            <v>0.2637300625180945</v>
          </cell>
          <cell r="FL2715">
            <v>0.43248062279943494</v>
          </cell>
          <cell r="FO2715">
            <v>0</v>
          </cell>
        </row>
        <row r="2716">
          <cell r="A2716">
            <v>621210</v>
          </cell>
          <cell r="C2716" t="str">
            <v>Hermans, Zak</v>
          </cell>
          <cell r="Q2716" t="str">
            <v>R</v>
          </cell>
          <cell r="AJ2716">
            <v>6.6051902087703436</v>
          </cell>
          <cell r="AR2716">
            <v>16.8</v>
          </cell>
          <cell r="AS2716">
            <v>-0.19116479308420381</v>
          </cell>
          <cell r="AT2716">
            <v>0.8792484000358074</v>
          </cell>
          <cell r="BE2716">
            <v>0.79746155103967153</v>
          </cell>
          <cell r="CP2716">
            <v>25.041666666666668</v>
          </cell>
          <cell r="CV2716">
            <v>92.1</v>
          </cell>
          <cell r="DA2716">
            <v>0</v>
          </cell>
          <cell r="DD2716">
            <v>1.1064161239606065</v>
          </cell>
          <cell r="FJ2716">
            <v>42</v>
          </cell>
          <cell r="FK2716">
            <v>0.26300000000000001</v>
          </cell>
          <cell r="FL2716">
            <v>0.12063989811063781</v>
          </cell>
          <cell r="FO2716">
            <v>1</v>
          </cell>
        </row>
        <row r="2717">
          <cell r="A2717">
            <v>621211</v>
          </cell>
          <cell r="C2717" t="str">
            <v>McDowell, Chase</v>
          </cell>
          <cell r="Q2717" t="str">
            <v>R</v>
          </cell>
          <cell r="AJ2717">
            <v>7.4309626850120978</v>
          </cell>
          <cell r="AR2717">
            <v>16.8</v>
          </cell>
          <cell r="AS2717">
            <v>-1.459192938335466</v>
          </cell>
          <cell r="AT2717">
            <v>0.91165752870859018</v>
          </cell>
          <cell r="BE2717">
            <v>0.9434990282317034</v>
          </cell>
          <cell r="CP2717">
            <v>25.541666666666668</v>
          </cell>
          <cell r="CV2717">
            <v>92.1</v>
          </cell>
          <cell r="DA2717">
            <v>0</v>
          </cell>
          <cell r="DD2717">
            <v>0.78912490379547395</v>
          </cell>
          <cell r="FJ2717">
            <v>42</v>
          </cell>
          <cell r="FK2717">
            <v>0.26300000000000001</v>
          </cell>
          <cell r="FL2717">
            <v>-0.5444695929995077</v>
          </cell>
          <cell r="FO2717">
            <v>1</v>
          </cell>
        </row>
        <row r="2718">
          <cell r="A2718">
            <v>621212</v>
          </cell>
          <cell r="C2718" t="str">
            <v>Sappington, Mark</v>
          </cell>
          <cell r="Q2718" t="str">
            <v>R</v>
          </cell>
          <cell r="AJ2718">
            <v>6.7066364269742191</v>
          </cell>
          <cell r="AR2718">
            <v>22.491086313318519</v>
          </cell>
          <cell r="AS2718">
            <v>-7.7320267928636402E-2</v>
          </cell>
          <cell r="AT2718">
            <v>0.52163461047734816</v>
          </cell>
          <cell r="BE2718">
            <v>1.1305148909155485</v>
          </cell>
          <cell r="CP2718">
            <v>25.625</v>
          </cell>
          <cell r="CV2718">
            <v>92.1</v>
          </cell>
          <cell r="DA2718">
            <v>0</v>
          </cell>
          <cell r="DD2718">
            <v>1.2795690295620465</v>
          </cell>
          <cell r="FJ2718">
            <v>56.22771578329629</v>
          </cell>
          <cell r="FK2718">
            <v>0.26300000000000001</v>
          </cell>
          <cell r="FL2718">
            <v>0.27375738388859838</v>
          </cell>
          <cell r="FO2718">
            <v>1</v>
          </cell>
        </row>
        <row r="2719">
          <cell r="A2719">
            <v>621213</v>
          </cell>
          <cell r="C2719" t="str">
            <v>Brantley, Justin</v>
          </cell>
          <cell r="Q2719" t="str">
            <v>R</v>
          </cell>
          <cell r="AJ2719">
            <v>6.1033299118934252</v>
          </cell>
          <cell r="AR2719">
            <v>20.30015542454667</v>
          </cell>
          <cell r="AS2719">
            <v>0.12768642430136759</v>
          </cell>
          <cell r="AT2719">
            <v>0.8317327535012824</v>
          </cell>
          <cell r="BE2719">
            <v>0.95300155379008056</v>
          </cell>
          <cell r="CP2719">
            <v>25.291666666666668</v>
          </cell>
          <cell r="CV2719">
            <v>92.1</v>
          </cell>
          <cell r="DA2719">
            <v>0</v>
          </cell>
          <cell r="DD2719">
            <v>1.1566532578441604</v>
          </cell>
          <cell r="FJ2719">
            <v>50.75038856136667</v>
          </cell>
          <cell r="FK2719">
            <v>0.26300000000000001</v>
          </cell>
          <cell r="FL2719">
            <v>0.55073681673207231</v>
          </cell>
          <cell r="FO2719">
            <v>1</v>
          </cell>
        </row>
        <row r="2720">
          <cell r="A2720">
            <v>621216</v>
          </cell>
          <cell r="C2720" t="str">
            <v>Ballew, Travis</v>
          </cell>
          <cell r="Q2720" t="str">
            <v>R</v>
          </cell>
          <cell r="AJ2720">
            <v>5.557589728130587</v>
          </cell>
          <cell r="AR2720">
            <v>21.164142106240007</v>
          </cell>
          <cell r="AS2720">
            <v>-0.59916293696886425</v>
          </cell>
          <cell r="AT2720">
            <v>0.57858857223321603</v>
          </cell>
          <cell r="BE2720">
            <v>1.0553759637824465</v>
          </cell>
          <cell r="CP2720">
            <v>25.125</v>
          </cell>
          <cell r="CV2720">
            <v>92.1</v>
          </cell>
          <cell r="DA2720">
            <v>0</v>
          </cell>
          <cell r="DD2720">
            <v>1.0057131921544937</v>
          </cell>
          <cell r="FJ2720">
            <v>52.91035526560001</v>
          </cell>
          <cell r="FK2720">
            <v>0.26300000000000001</v>
          </cell>
          <cell r="FL2720">
            <v>-8.5050767448864514E-2</v>
          </cell>
          <cell r="FO2720">
            <v>1</v>
          </cell>
        </row>
        <row r="2721">
          <cell r="A2721">
            <v>621217</v>
          </cell>
          <cell r="C2721" t="str">
            <v>von Schamann, Duke</v>
          </cell>
          <cell r="Q2721" t="str">
            <v>S</v>
          </cell>
          <cell r="AJ2721">
            <v>6.0532388458982753</v>
          </cell>
          <cell r="AR2721">
            <v>46.549086015762192</v>
          </cell>
          <cell r="AS2721">
            <v>-0.47909508220970359</v>
          </cell>
          <cell r="AT2721">
            <v>0.75129399782587303</v>
          </cell>
          <cell r="BE2721">
            <v>0.99811663538466078</v>
          </cell>
          <cell r="CP2721">
            <v>25.041666666666668</v>
          </cell>
          <cell r="CV2721">
            <v>92.1</v>
          </cell>
          <cell r="DA2721">
            <v>0</v>
          </cell>
          <cell r="DD2721">
            <v>0.81296109380363135</v>
          </cell>
          <cell r="FJ2721">
            <v>116.37271503940548</v>
          </cell>
          <cell r="FK2721">
            <v>0.26300000000000001</v>
          </cell>
          <cell r="FL2721">
            <v>0.29489424272402837</v>
          </cell>
          <cell r="FO2721">
            <v>0</v>
          </cell>
        </row>
        <row r="2722">
          <cell r="A2722">
            <v>621218</v>
          </cell>
          <cell r="C2722" t="str">
            <v>Isler, Zach</v>
          </cell>
          <cell r="Q2722" t="str">
            <v>R</v>
          </cell>
          <cell r="AJ2722">
            <v>6.0190438557889134</v>
          </cell>
          <cell r="AR2722">
            <v>18.602671015319999</v>
          </cell>
          <cell r="AS2722">
            <v>-0.90056891385754068</v>
          </cell>
          <cell r="AT2722">
            <v>0.6975042048729414</v>
          </cell>
          <cell r="BE2722">
            <v>1.3888981530137847</v>
          </cell>
          <cell r="CP2722">
            <v>25.708333333333332</v>
          </cell>
          <cell r="CV2722">
            <v>92.1</v>
          </cell>
          <cell r="DA2722">
            <v>0</v>
          </cell>
          <cell r="DD2722">
            <v>0.81436204105903642</v>
          </cell>
          <cell r="FJ2722">
            <v>46.506677538299996</v>
          </cell>
          <cell r="FK2722">
            <v>0.26300000000000001</v>
          </cell>
          <cell r="FL2722">
            <v>-5.4401479686117832E-2</v>
          </cell>
          <cell r="FO2722">
            <v>1</v>
          </cell>
        </row>
        <row r="2723">
          <cell r="A2723">
            <v>621219</v>
          </cell>
          <cell r="C2723" t="str">
            <v>Mills, Alec</v>
          </cell>
          <cell r="Q2723" t="str">
            <v>S</v>
          </cell>
          <cell r="AJ2723">
            <v>4.7212795492668924</v>
          </cell>
          <cell r="AR2723">
            <v>107.44975292241128</v>
          </cell>
          <cell r="AS2723">
            <v>-0.50191589085693045</v>
          </cell>
          <cell r="AT2723">
            <v>0.51852838743405349</v>
          </cell>
          <cell r="BE2723">
            <v>1.1220963892090605</v>
          </cell>
          <cell r="CP2723">
            <v>24.625</v>
          </cell>
          <cell r="CV2723">
            <v>90.195541201614844</v>
          </cell>
          <cell r="DA2723">
            <v>4.0424242424242423E-3</v>
          </cell>
          <cell r="DD2723">
            <v>0.98268557904542619</v>
          </cell>
          <cell r="FJ2723">
            <v>126.6324791469191</v>
          </cell>
          <cell r="FK2723">
            <v>0.26300000000000001</v>
          </cell>
          <cell r="FL2723">
            <v>0.32548276772991658</v>
          </cell>
          <cell r="FO2723">
            <v>0</v>
          </cell>
        </row>
        <row r="2724">
          <cell r="A2724">
            <v>621220</v>
          </cell>
          <cell r="C2724" t="str">
            <v>Guth, Jordan</v>
          </cell>
          <cell r="Q2724" t="str">
            <v>R</v>
          </cell>
          <cell r="AJ2724">
            <v>6.9797687963324879</v>
          </cell>
          <cell r="AR2724">
            <v>16.8</v>
          </cell>
          <cell r="AS2724">
            <v>1.0972185742744041</v>
          </cell>
          <cell r="AT2724">
            <v>0.90074048360327663</v>
          </cell>
          <cell r="BE2724">
            <v>1.0016390865838916</v>
          </cell>
          <cell r="CP2724">
            <v>25.208333333333332</v>
          </cell>
          <cell r="CV2724">
            <v>92.1</v>
          </cell>
          <cell r="DA2724">
            <v>0</v>
          </cell>
          <cell r="DD2724">
            <v>1.0302823684518028</v>
          </cell>
          <cell r="FJ2724">
            <v>42</v>
          </cell>
          <cell r="FK2724">
            <v>0.26300000000000001</v>
          </cell>
          <cell r="FL2724">
            <v>7.8415400787591807E-3</v>
          </cell>
          <cell r="FO2724">
            <v>0.56867611420870201</v>
          </cell>
        </row>
        <row r="2725">
          <cell r="A2725">
            <v>621224</v>
          </cell>
          <cell r="C2725" t="str">
            <v>Boyd, Jake</v>
          </cell>
          <cell r="Q2725" t="str">
            <v>R</v>
          </cell>
          <cell r="AJ2725">
            <v>6.3122054515103381</v>
          </cell>
          <cell r="AR2725">
            <v>16.8</v>
          </cell>
          <cell r="AS2725">
            <v>-0.40512810940054117</v>
          </cell>
          <cell r="AT2725">
            <v>0.80688818755985303</v>
          </cell>
          <cell r="BE2725">
            <v>1.0048255339262655</v>
          </cell>
          <cell r="CP2725">
            <v>26.458333333333332</v>
          </cell>
          <cell r="CV2725">
            <v>92.1</v>
          </cell>
          <cell r="DA2725">
            <v>0</v>
          </cell>
          <cell r="DD2725">
            <v>0.79381352117412307</v>
          </cell>
          <cell r="FJ2725">
            <v>42</v>
          </cell>
          <cell r="FK2725">
            <v>0.26300000000000001</v>
          </cell>
          <cell r="FL2725">
            <v>-0.33573039987795683</v>
          </cell>
          <cell r="FO2725">
            <v>0.98216467726198053</v>
          </cell>
        </row>
        <row r="2726">
          <cell r="A2726">
            <v>621226</v>
          </cell>
          <cell r="C2726" t="str">
            <v>Wood, Grady</v>
          </cell>
          <cell r="Q2726" t="str">
            <v>R</v>
          </cell>
          <cell r="AJ2726">
            <v>5.722467634113495</v>
          </cell>
          <cell r="AR2726">
            <v>22.929697666959999</v>
          </cell>
          <cell r="AS2726">
            <v>0.48307150881874927</v>
          </cell>
          <cell r="AT2726">
            <v>0.78731298874049371</v>
          </cell>
          <cell r="BE2726">
            <v>1.0532619161431471</v>
          </cell>
          <cell r="CP2726">
            <v>26.125</v>
          </cell>
          <cell r="CV2726">
            <v>92.1</v>
          </cell>
          <cell r="DA2726">
            <v>0</v>
          </cell>
          <cell r="DD2726">
            <v>0.96053932394234087</v>
          </cell>
          <cell r="FJ2726">
            <v>57.324244167399996</v>
          </cell>
          <cell r="FK2726">
            <v>0.26300000000000001</v>
          </cell>
          <cell r="FL2726">
            <v>-0.16220013060416744</v>
          </cell>
          <cell r="FO2726">
            <v>1</v>
          </cell>
        </row>
        <row r="2727">
          <cell r="A2727">
            <v>621228</v>
          </cell>
          <cell r="C2727" t="str">
            <v>Baker, Aaron</v>
          </cell>
          <cell r="Q2727" t="str">
            <v>R</v>
          </cell>
          <cell r="AJ2727">
            <v>6.0837975770071049</v>
          </cell>
          <cell r="AR2727">
            <v>16.8</v>
          </cell>
          <cell r="AS2727">
            <v>-0.56502692578572311</v>
          </cell>
          <cell r="AT2727">
            <v>0.89688308116415605</v>
          </cell>
          <cell r="BE2727">
            <v>1.3224873402986967</v>
          </cell>
          <cell r="CP2727">
            <v>26.541666666666668</v>
          </cell>
          <cell r="CV2727">
            <v>92.1</v>
          </cell>
          <cell r="DA2727">
            <v>0</v>
          </cell>
          <cell r="DD2727">
            <v>1.1799951895109357</v>
          </cell>
          <cell r="FJ2727">
            <v>42</v>
          </cell>
          <cell r="FK2727">
            <v>0.26300000000000001</v>
          </cell>
          <cell r="FL2727">
            <v>-0.15996701444505104</v>
          </cell>
          <cell r="FO2727">
            <v>1</v>
          </cell>
        </row>
        <row r="2728">
          <cell r="A2728">
            <v>621229</v>
          </cell>
          <cell r="C2728" t="str">
            <v>McCarthy, Casey</v>
          </cell>
          <cell r="Q2728" t="str">
            <v>R</v>
          </cell>
          <cell r="AJ2728">
            <v>6.9324457423897599</v>
          </cell>
          <cell r="AR2728">
            <v>19.053906454893333</v>
          </cell>
          <cell r="AS2728">
            <v>-0.241534184213409</v>
          </cell>
          <cell r="AT2728">
            <v>0.66715187946321142</v>
          </cell>
          <cell r="BE2728">
            <v>1.0505047978070392</v>
          </cell>
          <cell r="CP2728">
            <v>26.208333333333332</v>
          </cell>
          <cell r="CV2728">
            <v>92.1</v>
          </cell>
          <cell r="DA2728">
            <v>0</v>
          </cell>
          <cell r="DD2728">
            <v>0.95635374243272864</v>
          </cell>
          <cell r="FJ2728">
            <v>47.634766137233335</v>
          </cell>
          <cell r="FK2728">
            <v>0.26300000000000001</v>
          </cell>
          <cell r="FL2728">
            <v>0.45417168165448446</v>
          </cell>
          <cell r="FO2728">
            <v>1</v>
          </cell>
        </row>
        <row r="2729">
          <cell r="A2729">
            <v>621231</v>
          </cell>
          <cell r="C2729" t="str">
            <v>Stefan, Jeb</v>
          </cell>
          <cell r="Q2729" t="str">
            <v>S</v>
          </cell>
          <cell r="AJ2729">
            <v>7.6615070721001803</v>
          </cell>
          <cell r="AR2729">
            <v>44.400000000000006</v>
          </cell>
          <cell r="AS2729">
            <v>0.28541392801374271</v>
          </cell>
          <cell r="AT2729">
            <v>0.90022693290116296</v>
          </cell>
          <cell r="BE2729">
            <v>0.82334231975559558</v>
          </cell>
          <cell r="CP2729">
            <v>26.208333333333332</v>
          </cell>
          <cell r="CV2729">
            <v>92.1</v>
          </cell>
          <cell r="DA2729">
            <v>0</v>
          </cell>
          <cell r="DD2729">
            <v>1.0826323790501011</v>
          </cell>
          <cell r="FJ2729">
            <v>111</v>
          </cell>
          <cell r="FK2729">
            <v>0.26300000000000001</v>
          </cell>
          <cell r="FL2729">
            <v>-0.75556981148551261</v>
          </cell>
          <cell r="FO2729">
            <v>0</v>
          </cell>
        </row>
        <row r="2730">
          <cell r="A2730">
            <v>621232</v>
          </cell>
          <cell r="C2730" t="str">
            <v>Schwartz, Blake</v>
          </cell>
          <cell r="Q2730" t="str">
            <v>S</v>
          </cell>
          <cell r="AJ2730">
            <v>7.021454251802095</v>
          </cell>
          <cell r="AR2730">
            <v>44.400000000000006</v>
          </cell>
          <cell r="AS2730">
            <v>0.21892400496413075</v>
          </cell>
          <cell r="AT2730">
            <v>0.92727541076736031</v>
          </cell>
          <cell r="BE2730">
            <v>0.54142734764511868</v>
          </cell>
          <cell r="CP2730">
            <v>26.708333333333332</v>
          </cell>
          <cell r="CV2730">
            <v>92.1</v>
          </cell>
          <cell r="DA2730">
            <v>0</v>
          </cell>
          <cell r="DD2730">
            <v>0.86559609453567132</v>
          </cell>
          <cell r="FJ2730">
            <v>111</v>
          </cell>
          <cell r="FK2730">
            <v>0.26300000000000001</v>
          </cell>
          <cell r="FL2730">
            <v>-0.17494866341982976</v>
          </cell>
          <cell r="FO2730">
            <v>0</v>
          </cell>
        </row>
        <row r="2731">
          <cell r="A2731">
            <v>621233</v>
          </cell>
          <cell r="C2731" t="str">
            <v>Benak, Andrew</v>
          </cell>
          <cell r="Q2731" t="str">
            <v>R</v>
          </cell>
          <cell r="AJ2731">
            <v>5.5860176585590624</v>
          </cell>
          <cell r="AR2731">
            <v>16.8</v>
          </cell>
          <cell r="AS2731">
            <v>-3.1557080261469954</v>
          </cell>
          <cell r="AT2731">
            <v>0.93866171313226421</v>
          </cell>
          <cell r="BE2731">
            <v>0.98706509881432025</v>
          </cell>
          <cell r="CP2731">
            <v>26.458333333333332</v>
          </cell>
          <cell r="CV2731">
            <v>92.1</v>
          </cell>
          <cell r="DA2731">
            <v>0</v>
          </cell>
          <cell r="DD2731">
            <v>0.97549653759858235</v>
          </cell>
          <cell r="FJ2731">
            <v>42</v>
          </cell>
          <cell r="FK2731">
            <v>0.26300000000000001</v>
          </cell>
          <cell r="FL2731">
            <v>-0.41787177080204835</v>
          </cell>
          <cell r="FO2731">
            <v>1</v>
          </cell>
        </row>
        <row r="2732">
          <cell r="A2732">
            <v>621237</v>
          </cell>
          <cell r="C2732" t="str">
            <v>Alvarado, Jose</v>
          </cell>
          <cell r="Q2732" t="str">
            <v>R</v>
          </cell>
          <cell r="AJ2732">
            <v>6.5797971704599627</v>
          </cell>
          <cell r="AR2732">
            <v>21.885387486320962</v>
          </cell>
          <cell r="AS2732">
            <v>2.7577599515988998E-3</v>
          </cell>
          <cell r="AT2732">
            <v>0.86912861681830844</v>
          </cell>
          <cell r="BE2732">
            <v>1.1110307672266047</v>
          </cell>
          <cell r="CP2732">
            <v>21.125</v>
          </cell>
          <cell r="CV2732">
            <v>92.1</v>
          </cell>
          <cell r="DA2732">
            <v>0</v>
          </cell>
          <cell r="DD2732">
            <v>1.3240221780943777</v>
          </cell>
          <cell r="FJ2732">
            <v>54.713468715802399</v>
          </cell>
          <cell r="FK2732">
            <v>0.26300000000000001</v>
          </cell>
          <cell r="FL2732">
            <v>-0.54298782501400455</v>
          </cell>
          <cell r="FO2732">
            <v>1</v>
          </cell>
        </row>
        <row r="2733">
          <cell r="A2733">
            <v>621238</v>
          </cell>
          <cell r="C2733" t="str">
            <v>Klimesh, Ben</v>
          </cell>
          <cell r="Q2733" t="str">
            <v>R</v>
          </cell>
          <cell r="AJ2733">
            <v>7.0378892290353763</v>
          </cell>
          <cell r="AR2733">
            <v>18.665947501973335</v>
          </cell>
          <cell r="AS2733">
            <v>0.36573654506051462</v>
          </cell>
          <cell r="AT2733">
            <v>0.84622299115684296</v>
          </cell>
          <cell r="BE2733">
            <v>1.1734440835590623</v>
          </cell>
          <cell r="CP2733">
            <v>26.125</v>
          </cell>
          <cell r="CV2733">
            <v>92.1</v>
          </cell>
          <cell r="DA2733">
            <v>0</v>
          </cell>
          <cell r="DD2733">
            <v>1.4254652576851408</v>
          </cell>
          <cell r="FJ2733">
            <v>46.664868754933337</v>
          </cell>
          <cell r="FK2733">
            <v>0.26300000000000001</v>
          </cell>
          <cell r="FL2733">
            <v>-0.34197576563363291</v>
          </cell>
          <cell r="FO2733">
            <v>1</v>
          </cell>
        </row>
        <row r="2734">
          <cell r="A2734">
            <v>621240</v>
          </cell>
          <cell r="C2734" t="str">
            <v>Torres, Dennis</v>
          </cell>
          <cell r="Q2734" t="str">
            <v>R</v>
          </cell>
          <cell r="AJ2734">
            <v>7.0326178719532564</v>
          </cell>
          <cell r="AR2734">
            <v>17.444779587965236</v>
          </cell>
          <cell r="AS2734">
            <v>1.2163747976933725</v>
          </cell>
          <cell r="AT2734">
            <v>0.84259692202672587</v>
          </cell>
          <cell r="BE2734">
            <v>1.0331395289795078</v>
          </cell>
          <cell r="CP2734">
            <v>26.125</v>
          </cell>
          <cell r="CV2734">
            <v>92.1</v>
          </cell>
          <cell r="DA2734">
            <v>0</v>
          </cell>
          <cell r="DD2734">
            <v>1.0258261728976146</v>
          </cell>
          <cell r="FJ2734">
            <v>43.611948969913087</v>
          </cell>
          <cell r="FK2734">
            <v>0.26300000000000001</v>
          </cell>
          <cell r="FL2734">
            <v>0.19693875584734516</v>
          </cell>
          <cell r="FO2734">
            <v>0.92857145482696746</v>
          </cell>
        </row>
        <row r="2735">
          <cell r="A2735">
            <v>621241</v>
          </cell>
          <cell r="C2735" t="str">
            <v>Beatty, Max</v>
          </cell>
          <cell r="Q2735" t="str">
            <v>S</v>
          </cell>
          <cell r="AJ2735">
            <v>6.8219765949998497</v>
          </cell>
          <cell r="AR2735">
            <v>44.400000000000006</v>
          </cell>
          <cell r="AS2735">
            <v>-0.38998754137919983</v>
          </cell>
          <cell r="AT2735">
            <v>0.82513239573108921</v>
          </cell>
          <cell r="BE2735">
            <v>0.76639441817316289</v>
          </cell>
          <cell r="CP2735">
            <v>25.291666666666668</v>
          </cell>
          <cell r="CV2735">
            <v>92.1</v>
          </cell>
          <cell r="DA2735">
            <v>0</v>
          </cell>
          <cell r="DD2735">
            <v>0.77018504980076918</v>
          </cell>
          <cell r="FJ2735">
            <v>111</v>
          </cell>
          <cell r="FK2735">
            <v>0.26300000000000001</v>
          </cell>
          <cell r="FL2735">
            <v>-0.54291811387017908</v>
          </cell>
          <cell r="FO2735">
            <v>0</v>
          </cell>
        </row>
        <row r="2736">
          <cell r="A2736">
            <v>621242</v>
          </cell>
          <cell r="C2736" t="str">
            <v>Diaz, Edwin</v>
          </cell>
          <cell r="Q2736" t="str">
            <v>S</v>
          </cell>
          <cell r="AJ2736">
            <v>3.9574771732452465</v>
          </cell>
          <cell r="AR2736">
            <v>142.02822138768056</v>
          </cell>
          <cell r="AS2736">
            <v>-7.2102337871963337E-2</v>
          </cell>
          <cell r="AT2736">
            <v>0.55774953624905921</v>
          </cell>
          <cell r="BE2736">
            <v>1.4681163920845317</v>
          </cell>
          <cell r="CP2736">
            <v>22.291666666666668</v>
          </cell>
          <cell r="CV2736">
            <v>95.795541201614824</v>
          </cell>
          <cell r="DA2736">
            <v>0.2</v>
          </cell>
          <cell r="DD2736">
            <v>1.3072311635124112</v>
          </cell>
          <cell r="FJ2736">
            <v>142.02822138768056</v>
          </cell>
          <cell r="FK2736">
            <v>0.26300000000000001</v>
          </cell>
          <cell r="FL2736">
            <v>0.26027855799909416</v>
          </cell>
          <cell r="FO2736">
            <v>0.31660517834811652</v>
          </cell>
        </row>
        <row r="2737">
          <cell r="A2737">
            <v>621243</v>
          </cell>
          <cell r="C2737" t="str">
            <v>Diaz, Malcom</v>
          </cell>
          <cell r="Q2737" t="str">
            <v>R</v>
          </cell>
          <cell r="AJ2737">
            <v>9.3618438324873772</v>
          </cell>
          <cell r="AR2737">
            <v>16.8</v>
          </cell>
          <cell r="AS2737">
            <v>-5.8504066794030786E-2</v>
          </cell>
          <cell r="AT2737">
            <v>0.88525293093305746</v>
          </cell>
          <cell r="BE2737">
            <v>1.2608153308652379</v>
          </cell>
          <cell r="CP2737">
            <v>22.291666666666668</v>
          </cell>
          <cell r="CV2737">
            <v>92.1</v>
          </cell>
          <cell r="DA2737">
            <v>0</v>
          </cell>
          <cell r="DD2737">
            <v>1.3803036141656673</v>
          </cell>
          <cell r="FJ2737">
            <v>42</v>
          </cell>
          <cell r="FK2737">
            <v>0.26300000000000001</v>
          </cell>
          <cell r="FL2737">
            <v>-0.70121921018894395</v>
          </cell>
          <cell r="FO2737">
            <v>1</v>
          </cell>
        </row>
        <row r="2738">
          <cell r="A2738">
            <v>621244</v>
          </cell>
          <cell r="C2738" t="str">
            <v>Berrios, Jose</v>
          </cell>
          <cell r="Q2738" t="str">
            <v>S</v>
          </cell>
          <cell r="AJ2738">
            <v>4.1272920221736742</v>
          </cell>
          <cell r="AR2738">
            <v>153.78767086450617</v>
          </cell>
          <cell r="AS2738">
            <v>-2.2070218382305375E-3</v>
          </cell>
          <cell r="AT2738">
            <v>0.52361560660960893</v>
          </cell>
          <cell r="BE2738">
            <v>0.98913220364855126</v>
          </cell>
          <cell r="CP2738">
            <v>22.125</v>
          </cell>
          <cell r="CV2738">
            <v>93.295541201614839</v>
          </cell>
          <cell r="DA2738">
            <v>0.16969696969696971</v>
          </cell>
          <cell r="DD2738">
            <v>1.1515093872488138</v>
          </cell>
          <cell r="FJ2738">
            <v>153.78767086450617</v>
          </cell>
          <cell r="FK2738">
            <v>0.26300000000000001</v>
          </cell>
          <cell r="FL2738">
            <v>-0.29209944808478572</v>
          </cell>
          <cell r="FO2738">
            <v>0</v>
          </cell>
        </row>
        <row r="2739">
          <cell r="A2739">
            <v>621245</v>
          </cell>
          <cell r="C2739" t="str">
            <v>Dykxhoorn, Brock</v>
          </cell>
          <cell r="Q2739" t="str">
            <v>S</v>
          </cell>
          <cell r="AJ2739">
            <v>6.4386781057274902</v>
          </cell>
          <cell r="AR2739">
            <v>50.376131553909467</v>
          </cell>
          <cell r="AS2739">
            <v>-0.11649329798447426</v>
          </cell>
          <cell r="AT2739">
            <v>0.68088398760611146</v>
          </cell>
          <cell r="BE2739">
            <v>1.3410641212468699</v>
          </cell>
          <cell r="CP2739">
            <v>21.958333333333332</v>
          </cell>
          <cell r="CV2739">
            <v>92.1</v>
          </cell>
          <cell r="DA2739">
            <v>0</v>
          </cell>
          <cell r="DD2739">
            <v>0.86342616526930438</v>
          </cell>
          <cell r="FJ2739">
            <v>125.94032888477366</v>
          </cell>
          <cell r="FK2739">
            <v>0.26300000000000001</v>
          </cell>
          <cell r="FL2739">
            <v>-0.35868209634267595</v>
          </cell>
          <cell r="FO2739">
            <v>0</v>
          </cell>
        </row>
        <row r="2740">
          <cell r="A2740">
            <v>621248</v>
          </cell>
          <cell r="C2740" t="str">
            <v>Garza, Ralph</v>
          </cell>
          <cell r="Q2740" t="str">
            <v>R</v>
          </cell>
          <cell r="AJ2740">
            <v>6.6905378578430419</v>
          </cell>
          <cell r="AR2740">
            <v>24.046464730814815</v>
          </cell>
          <cell r="AS2740">
            <v>0.64863931137255482</v>
          </cell>
          <cell r="AT2740">
            <v>0.86287383377159155</v>
          </cell>
          <cell r="BE2740">
            <v>0.83886466581033348</v>
          </cell>
          <cell r="CP2740">
            <v>22.208333333333332</v>
          </cell>
          <cell r="CV2740">
            <v>92.1</v>
          </cell>
          <cell r="DA2740">
            <v>0</v>
          </cell>
          <cell r="DD2740">
            <v>1.1003753827327207</v>
          </cell>
          <cell r="FJ2740">
            <v>60.116161827037033</v>
          </cell>
          <cell r="FK2740">
            <v>0.26300000000000001</v>
          </cell>
          <cell r="FL2740">
            <v>1.1211896832255437</v>
          </cell>
          <cell r="FO2740">
            <v>1</v>
          </cell>
        </row>
        <row r="2741">
          <cell r="A2741">
            <v>621249</v>
          </cell>
          <cell r="C2741" t="str">
            <v>Underwood, Duane</v>
          </cell>
          <cell r="Q2741" t="str">
            <v>S</v>
          </cell>
          <cell r="AJ2741">
            <v>6.4601265558449903</v>
          </cell>
          <cell r="AR2741">
            <v>44.400000000000006</v>
          </cell>
          <cell r="AS2741">
            <v>-0.31833921680825311</v>
          </cell>
          <cell r="AT2741">
            <v>0.71086363131505514</v>
          </cell>
          <cell r="BE2741">
            <v>1.2538107208607201</v>
          </cell>
          <cell r="CP2741">
            <v>21.958333333333332</v>
          </cell>
          <cell r="CV2741">
            <v>92.1</v>
          </cell>
          <cell r="DA2741">
            <v>0</v>
          </cell>
          <cell r="DD2741">
            <v>0.99352234984321797</v>
          </cell>
          <cell r="FJ2741">
            <v>111</v>
          </cell>
          <cell r="FK2741">
            <v>0.26300000000000001</v>
          </cell>
          <cell r="FL2741">
            <v>0.46601707702553147</v>
          </cell>
          <cell r="FO2741">
            <v>0</v>
          </cell>
        </row>
        <row r="2742">
          <cell r="A2742">
            <v>621256</v>
          </cell>
          <cell r="C2742" t="str">
            <v>Shaw, Joe</v>
          </cell>
          <cell r="Q2742" t="str">
            <v>S</v>
          </cell>
          <cell r="AJ2742">
            <v>6.6375257352780084</v>
          </cell>
          <cell r="AR2742">
            <v>48.860027363621406</v>
          </cell>
          <cell r="AS2742">
            <v>-0.55022298195926</v>
          </cell>
          <cell r="AT2742">
            <v>0.79613284784716676</v>
          </cell>
          <cell r="BE2742">
            <v>1.217414619711976</v>
          </cell>
          <cell r="CP2742">
            <v>22.541666666666668</v>
          </cell>
          <cell r="CV2742">
            <v>92.1</v>
          </cell>
          <cell r="DA2742">
            <v>0</v>
          </cell>
          <cell r="DD2742">
            <v>1.019840680334954</v>
          </cell>
          <cell r="FJ2742">
            <v>122.1500684090535</v>
          </cell>
          <cell r="FK2742">
            <v>0.26300000000000001</v>
          </cell>
          <cell r="FL2742">
            <v>-0.25536458352718083</v>
          </cell>
          <cell r="FO2742">
            <v>0</v>
          </cell>
        </row>
        <row r="2743">
          <cell r="A2743">
            <v>621259</v>
          </cell>
          <cell r="C2743" t="str">
            <v>Koerner, Brody</v>
          </cell>
          <cell r="Q2743" t="str">
            <v>S</v>
          </cell>
          <cell r="AJ2743">
            <v>6.0237529596836357</v>
          </cell>
          <cell r="AR2743">
            <v>44.400000000000006</v>
          </cell>
          <cell r="AS2743">
            <v>0.7116320685440648</v>
          </cell>
          <cell r="AT2743">
            <v>0.93336989043293583</v>
          </cell>
          <cell r="BE2743">
            <v>1.1765154174526538</v>
          </cell>
          <cell r="CP2743">
            <v>22.708333333333332</v>
          </cell>
          <cell r="CV2743">
            <v>92.1</v>
          </cell>
          <cell r="DA2743">
            <v>0</v>
          </cell>
          <cell r="DD2743">
            <v>0.90543574860726839</v>
          </cell>
          <cell r="FJ2743">
            <v>111</v>
          </cell>
          <cell r="FK2743">
            <v>0.26300000000000001</v>
          </cell>
          <cell r="FL2743">
            <v>0.52903262243318672</v>
          </cell>
          <cell r="FO2743">
            <v>0</v>
          </cell>
        </row>
        <row r="2744">
          <cell r="A2744">
            <v>621261</v>
          </cell>
          <cell r="C2744" t="str">
            <v>Oswalt, Corey</v>
          </cell>
          <cell r="Q2744" t="str">
            <v>S</v>
          </cell>
          <cell r="AJ2744">
            <v>5.3595017355576609</v>
          </cell>
          <cell r="AR2744">
            <v>44.400000000000006</v>
          </cell>
          <cell r="AS2744">
            <v>-0.6438528621293923</v>
          </cell>
          <cell r="AT2744">
            <v>0.69586166806257199</v>
          </cell>
          <cell r="BE2744">
            <v>1.6073213362263805</v>
          </cell>
          <cell r="CP2744">
            <v>22.791666666666668</v>
          </cell>
          <cell r="CV2744">
            <v>92.1</v>
          </cell>
          <cell r="DA2744">
            <v>0</v>
          </cell>
          <cell r="DD2744">
            <v>0.90882879035347186</v>
          </cell>
          <cell r="FJ2744">
            <v>111</v>
          </cell>
          <cell r="FK2744">
            <v>0.26300000000000001</v>
          </cell>
          <cell r="FL2744">
            <v>0.31534382310916154</v>
          </cell>
          <cell r="FO2744">
            <v>0</v>
          </cell>
        </row>
        <row r="2745">
          <cell r="A2745">
            <v>621263</v>
          </cell>
          <cell r="C2745" t="str">
            <v>McNeil, Ryan</v>
          </cell>
          <cell r="Q2745" t="str">
            <v>R</v>
          </cell>
          <cell r="AJ2745">
            <v>5.2244538740831468</v>
          </cell>
          <cell r="AR2745">
            <v>22.009158891386569</v>
          </cell>
          <cell r="AS2745">
            <v>-0.74369266405257217</v>
          </cell>
          <cell r="AT2745">
            <v>0.66327901087278862</v>
          </cell>
          <cell r="BE2745">
            <v>1.2292846555482069</v>
          </cell>
          <cell r="CP2745">
            <v>22.375</v>
          </cell>
          <cell r="CV2745">
            <v>92.1</v>
          </cell>
          <cell r="DA2745">
            <v>0</v>
          </cell>
          <cell r="DD2745">
            <v>1.0452424189329157</v>
          </cell>
          <cell r="FJ2745">
            <v>55.02289722846642</v>
          </cell>
          <cell r="FK2745">
            <v>0.26300000000000001</v>
          </cell>
          <cell r="FL2745">
            <v>0.72707805420528904</v>
          </cell>
          <cell r="FO2745">
            <v>1</v>
          </cell>
        </row>
        <row r="2746">
          <cell r="A2746">
            <v>621267</v>
          </cell>
          <cell r="C2746" t="str">
            <v>Brakeman, Marc</v>
          </cell>
          <cell r="Q2746" t="str">
            <v>S</v>
          </cell>
          <cell r="AJ2746">
            <v>6.8038306492609362</v>
          </cell>
          <cell r="AR2746">
            <v>44.400000000000006</v>
          </cell>
          <cell r="AS2746">
            <v>-0.56391599889499766</v>
          </cell>
          <cell r="AT2746">
            <v>0.87693720064459035</v>
          </cell>
          <cell r="BE2746">
            <v>1.0706558802668003</v>
          </cell>
          <cell r="CP2746">
            <v>22.041666666666668</v>
          </cell>
          <cell r="CV2746">
            <v>92.1</v>
          </cell>
          <cell r="DA2746">
            <v>0</v>
          </cell>
          <cell r="DD2746">
            <v>1.0834210695162241</v>
          </cell>
          <cell r="FJ2746">
            <v>111</v>
          </cell>
          <cell r="FK2746">
            <v>0.26300000000000001</v>
          </cell>
          <cell r="FL2746">
            <v>-0.1157723194114148</v>
          </cell>
          <cell r="FO2746">
            <v>0</v>
          </cell>
        </row>
        <row r="2747">
          <cell r="A2747">
            <v>621269</v>
          </cell>
          <cell r="C2747" t="str">
            <v>Sandfort, Jonathan</v>
          </cell>
          <cell r="Q2747" t="str">
            <v>S</v>
          </cell>
          <cell r="AJ2747">
            <v>8.6246491814167321</v>
          </cell>
          <cell r="AR2747">
            <v>44.400000000000006</v>
          </cell>
          <cell r="AS2747">
            <v>-2.9919820029109943</v>
          </cell>
          <cell r="AT2747">
            <v>0.92117457357359922</v>
          </cell>
          <cell r="BE2747">
            <v>1.3580707275537853</v>
          </cell>
          <cell r="CP2747">
            <v>21.875</v>
          </cell>
          <cell r="CV2747">
            <v>92.1</v>
          </cell>
          <cell r="DA2747">
            <v>0</v>
          </cell>
          <cell r="DD2747">
            <v>0.84272191615485914</v>
          </cell>
          <cell r="FJ2747">
            <v>111</v>
          </cell>
          <cell r="FK2747">
            <v>0.26300000000000001</v>
          </cell>
          <cell r="FL2747">
            <v>-8.4100624033506509E-3</v>
          </cell>
          <cell r="FO2747">
            <v>5.7125524776643344E-3</v>
          </cell>
        </row>
        <row r="2748">
          <cell r="A2748">
            <v>621270</v>
          </cell>
          <cell r="C2748" t="str">
            <v>Kurz, Cody</v>
          </cell>
          <cell r="Q2748" t="str">
            <v>R</v>
          </cell>
          <cell r="AJ2748">
            <v>8.4003544009634403</v>
          </cell>
          <cell r="AR2748">
            <v>17.199639377303704</v>
          </cell>
          <cell r="AS2748">
            <v>-0.30888458295620774</v>
          </cell>
          <cell r="AT2748">
            <v>0.80403328779109628</v>
          </cell>
          <cell r="BE2748">
            <v>1.1671659415189111</v>
          </cell>
          <cell r="CP2748">
            <v>23.791666666666668</v>
          </cell>
          <cell r="CV2748">
            <v>92.1</v>
          </cell>
          <cell r="DA2748">
            <v>0</v>
          </cell>
          <cell r="DD2748">
            <v>1.2674465474992456</v>
          </cell>
          <cell r="FJ2748">
            <v>42.999098443259257</v>
          </cell>
          <cell r="FK2748">
            <v>0.26300000000000001</v>
          </cell>
          <cell r="FL2748">
            <v>1.9855046874459364E-2</v>
          </cell>
          <cell r="FO2748">
            <v>1</v>
          </cell>
        </row>
        <row r="2749">
          <cell r="A2749">
            <v>621271</v>
          </cell>
          <cell r="C2749" t="str">
            <v>Peterson, Brandon</v>
          </cell>
          <cell r="Q2749" t="str">
            <v>R</v>
          </cell>
          <cell r="AJ2749">
            <v>4.9350123238371513</v>
          </cell>
          <cell r="AR2749">
            <v>23.509525774622222</v>
          </cell>
          <cell r="AS2749">
            <v>0.4711123295762546</v>
          </cell>
          <cell r="AT2749">
            <v>0.77853569044663251</v>
          </cell>
          <cell r="BE2749">
            <v>0.59991599142155594</v>
          </cell>
          <cell r="CP2749">
            <v>24.791666666666668</v>
          </cell>
          <cell r="CV2749">
            <v>92.1</v>
          </cell>
          <cell r="DA2749">
            <v>0</v>
          </cell>
          <cell r="DD2749">
            <v>1.4459796863277721</v>
          </cell>
          <cell r="FJ2749">
            <v>58.773814436555554</v>
          </cell>
          <cell r="FK2749">
            <v>0.26300000000000001</v>
          </cell>
          <cell r="FL2749">
            <v>6.7412615758288233E-2</v>
          </cell>
          <cell r="FO2749">
            <v>1</v>
          </cell>
        </row>
        <row r="2750">
          <cell r="A2750">
            <v>621273</v>
          </cell>
          <cell r="C2750" t="str">
            <v>Lang, Trey</v>
          </cell>
          <cell r="Q2750" t="str">
            <v>R</v>
          </cell>
          <cell r="AJ2750">
            <v>7.3961990264181976</v>
          </cell>
          <cell r="AR2750">
            <v>16.8</v>
          </cell>
          <cell r="AS2750">
            <v>0.58632722531971204</v>
          </cell>
          <cell r="AT2750">
            <v>0.94217452826491099</v>
          </cell>
          <cell r="BE2750">
            <v>1.3103591017073619</v>
          </cell>
          <cell r="CP2750">
            <v>24.125</v>
          </cell>
          <cell r="CV2750">
            <v>92.1</v>
          </cell>
          <cell r="DA2750">
            <v>0</v>
          </cell>
          <cell r="DD2750">
            <v>1.0854249751803597</v>
          </cell>
          <cell r="FJ2750">
            <v>42</v>
          </cell>
          <cell r="FK2750">
            <v>0.26300000000000001</v>
          </cell>
          <cell r="FL2750">
            <v>-0.84688475665459617</v>
          </cell>
          <cell r="FO2750">
            <v>1</v>
          </cell>
        </row>
        <row r="2751">
          <cell r="A2751">
            <v>621274</v>
          </cell>
          <cell r="C2751" t="str">
            <v>Gabay, Willie</v>
          </cell>
          <cell r="Q2751" t="str">
            <v>R</v>
          </cell>
          <cell r="AJ2751">
            <v>7.2584338295446624</v>
          </cell>
          <cell r="AR2751">
            <v>18.499288804888888</v>
          </cell>
          <cell r="AS2751">
            <v>0.23487803203257257</v>
          </cell>
          <cell r="AT2751">
            <v>0.84029514698423158</v>
          </cell>
          <cell r="BE2751">
            <v>0.80458627135644012</v>
          </cell>
          <cell r="CP2751">
            <v>24.958333333333332</v>
          </cell>
          <cell r="CV2751">
            <v>92.1</v>
          </cell>
          <cell r="DA2751">
            <v>0</v>
          </cell>
          <cell r="DD2751">
            <v>1.2722734267886429</v>
          </cell>
          <cell r="FJ2751">
            <v>46.248222012222215</v>
          </cell>
          <cell r="FK2751">
            <v>0.26300000000000001</v>
          </cell>
          <cell r="FL2751">
            <v>6.5822815635551771E-2</v>
          </cell>
          <cell r="FO2751">
            <v>1</v>
          </cell>
        </row>
        <row r="2752">
          <cell r="A2752">
            <v>621281</v>
          </cell>
          <cell r="C2752" t="str">
            <v>Wagner, Tyler</v>
          </cell>
          <cell r="Q2752" t="str">
            <v>S</v>
          </cell>
          <cell r="AJ2752">
            <v>4.8516097953259383</v>
          </cell>
          <cell r="AR2752">
            <v>89.94107164313786</v>
          </cell>
          <cell r="AS2752">
            <v>-3.5140645006905863E-2</v>
          </cell>
          <cell r="AT2752">
            <v>0.36532368994285908</v>
          </cell>
          <cell r="BE2752">
            <v>1.1732500711679956</v>
          </cell>
          <cell r="CP2752">
            <v>25.458333333333332</v>
          </cell>
          <cell r="CV2752">
            <v>88.792556957137265</v>
          </cell>
          <cell r="DA2752">
            <v>0.14343636363636364</v>
          </cell>
          <cell r="DD2752">
            <v>0.7999018350196957</v>
          </cell>
          <cell r="FJ2752">
            <v>128.27703670722224</v>
          </cell>
          <cell r="FK2752">
            <v>0.26038801664313616</v>
          </cell>
          <cell r="FL2752">
            <v>0.49826193884051279</v>
          </cell>
          <cell r="FO2752">
            <v>0</v>
          </cell>
        </row>
        <row r="2753">
          <cell r="A2753">
            <v>621283</v>
          </cell>
          <cell r="C2753" t="str">
            <v>Johnson, Stephen</v>
          </cell>
          <cell r="Q2753" t="str">
            <v>R</v>
          </cell>
          <cell r="AJ2753">
            <v>5.546605277901465</v>
          </cell>
          <cell r="AR2753">
            <v>21.981142516713884</v>
          </cell>
          <cell r="AS2753">
            <v>-0.2341680493084522</v>
          </cell>
          <cell r="AT2753">
            <v>0.50331048536635947</v>
          </cell>
          <cell r="BE2753">
            <v>1.0251195097790027</v>
          </cell>
          <cell r="CP2753">
            <v>25.375</v>
          </cell>
          <cell r="CV2753">
            <v>92.1</v>
          </cell>
          <cell r="DA2753">
            <v>0</v>
          </cell>
          <cell r="DD2753">
            <v>1.1856648916877899</v>
          </cell>
          <cell r="FJ2753">
            <v>54.952856291784705</v>
          </cell>
          <cell r="FK2753">
            <v>0.26300000000000001</v>
          </cell>
          <cell r="FL2753">
            <v>-1.2039907192565324E-2</v>
          </cell>
          <cell r="FO2753">
            <v>1</v>
          </cell>
        </row>
        <row r="2754">
          <cell r="A2754">
            <v>621284</v>
          </cell>
          <cell r="C2754" t="str">
            <v>Stone, Dane</v>
          </cell>
          <cell r="Q2754" t="str">
            <v>S</v>
          </cell>
          <cell r="AJ2754">
            <v>7.6424175298915253</v>
          </cell>
          <cell r="AR2754">
            <v>44.400000000000006</v>
          </cell>
          <cell r="AS2754">
            <v>-0.28127835645942806</v>
          </cell>
          <cell r="AT2754">
            <v>0.85849013321655487</v>
          </cell>
          <cell r="BE2754">
            <v>1.1910336442411797</v>
          </cell>
          <cell r="CP2754">
            <v>25.041666666666668</v>
          </cell>
          <cell r="CV2754">
            <v>92.1</v>
          </cell>
          <cell r="DA2754">
            <v>0</v>
          </cell>
          <cell r="DD2754">
            <v>1.1244824299050056</v>
          </cell>
          <cell r="FJ2754">
            <v>111</v>
          </cell>
          <cell r="FK2754">
            <v>0.26300000000000001</v>
          </cell>
          <cell r="FL2754">
            <v>0.22854308432196355</v>
          </cell>
          <cell r="FO2754">
            <v>0</v>
          </cell>
        </row>
        <row r="2755">
          <cell r="A2755">
            <v>621286</v>
          </cell>
          <cell r="C2755" t="str">
            <v>Sosa, Lee</v>
          </cell>
          <cell r="Q2755" t="str">
            <v>R</v>
          </cell>
          <cell r="AJ2755">
            <v>9.2383731724898475</v>
          </cell>
          <cell r="AR2755">
            <v>16.8</v>
          </cell>
          <cell r="AS2755">
            <v>1.0765206193795196</v>
          </cell>
          <cell r="AT2755">
            <v>0.88725039587732846</v>
          </cell>
          <cell r="BE2755">
            <v>0.89442802428363644</v>
          </cell>
          <cell r="CP2755">
            <v>24.791666666666668</v>
          </cell>
          <cell r="CV2755">
            <v>92.1</v>
          </cell>
          <cell r="DA2755">
            <v>0</v>
          </cell>
          <cell r="DD2755">
            <v>1.2875821413960675</v>
          </cell>
          <cell r="FJ2755">
            <v>42</v>
          </cell>
          <cell r="FK2755">
            <v>0.26300000000000001</v>
          </cell>
          <cell r="FL2755">
            <v>-0.67167061533266503</v>
          </cell>
          <cell r="FO2755">
            <v>1</v>
          </cell>
        </row>
        <row r="2756">
          <cell r="A2756">
            <v>621289</v>
          </cell>
          <cell r="C2756" t="str">
            <v>Schultz, Jaime</v>
          </cell>
          <cell r="Q2756" t="str">
            <v>S</v>
          </cell>
          <cell r="AJ2756">
            <v>4.9000117373064169</v>
          </cell>
          <cell r="AR2756">
            <v>91.047170064260214</v>
          </cell>
          <cell r="AS2756">
            <v>-9.9540276895132895E-2</v>
          </cell>
          <cell r="AT2756">
            <v>0.63392517104571167</v>
          </cell>
          <cell r="BE2756">
            <v>0.59616492510188535</v>
          </cell>
          <cell r="CP2756">
            <v>25.041666666666668</v>
          </cell>
          <cell r="CV2756">
            <v>92.1</v>
          </cell>
          <cell r="DA2756">
            <v>0</v>
          </cell>
          <cell r="DD2756">
            <v>1.3753193708633284</v>
          </cell>
          <cell r="FJ2756">
            <v>138.29861111111114</v>
          </cell>
          <cell r="FK2756">
            <v>0.26300000000000001</v>
          </cell>
          <cell r="FL2756">
            <v>0.37835024606358636</v>
          </cell>
          <cell r="FO2756">
            <v>0</v>
          </cell>
        </row>
        <row r="2757">
          <cell r="A2757">
            <v>621290</v>
          </cell>
          <cell r="C2757" t="str">
            <v>Bacus, Dakota</v>
          </cell>
          <cell r="Q2757" t="str">
            <v>S</v>
          </cell>
          <cell r="AJ2757">
            <v>5.6785671644613966</v>
          </cell>
          <cell r="AR2757">
            <v>49.622205954109383</v>
          </cell>
          <cell r="AS2757">
            <v>-5.2964385389153698E-2</v>
          </cell>
          <cell r="AT2757">
            <v>0.53657978312033006</v>
          </cell>
          <cell r="BE2757">
            <v>1.1165950918817706</v>
          </cell>
          <cell r="CP2757">
            <v>25.208333333333332</v>
          </cell>
          <cell r="CV2757">
            <v>92.1</v>
          </cell>
          <cell r="DA2757">
            <v>0</v>
          </cell>
          <cell r="DD2757">
            <v>0.96206811499345912</v>
          </cell>
          <cell r="FJ2757">
            <v>124.05551488527345</v>
          </cell>
          <cell r="FK2757">
            <v>0.26300000000000001</v>
          </cell>
          <cell r="FL2757">
            <v>4.0161565708980954E-2</v>
          </cell>
          <cell r="FO2757">
            <v>0.15902571008454214</v>
          </cell>
        </row>
        <row r="2758">
          <cell r="A2758">
            <v>621291</v>
          </cell>
          <cell r="C2758" t="str">
            <v>Hall, Kris</v>
          </cell>
          <cell r="Q2758" t="str">
            <v>R</v>
          </cell>
          <cell r="AJ2758">
            <v>6.6179514323936894</v>
          </cell>
          <cell r="AR2758">
            <v>19.1964658051496</v>
          </cell>
          <cell r="AS2758">
            <v>0.3070231419211405</v>
          </cell>
          <cell r="AT2758">
            <v>0.78649702428896529</v>
          </cell>
          <cell r="BE2758">
            <v>0.74507198633597804</v>
          </cell>
          <cell r="CP2758">
            <v>25.041666666666668</v>
          </cell>
          <cell r="CV2758">
            <v>92.1</v>
          </cell>
          <cell r="DA2758">
            <v>0</v>
          </cell>
          <cell r="DD2758">
            <v>1.2140478692218122</v>
          </cell>
          <cell r="FJ2758">
            <v>47.991164512874001</v>
          </cell>
          <cell r="FK2758">
            <v>0.26300000000000001</v>
          </cell>
          <cell r="FL2758">
            <v>0.65824326429739655</v>
          </cell>
          <cell r="FO2758">
            <v>1</v>
          </cell>
        </row>
        <row r="2759">
          <cell r="A2759">
            <v>621293</v>
          </cell>
          <cell r="C2759" t="str">
            <v>Crabaugh, Cody</v>
          </cell>
          <cell r="Q2759" t="str">
            <v>S</v>
          </cell>
          <cell r="AJ2759">
            <v>7.1316257496057416</v>
          </cell>
          <cell r="AR2759">
            <v>44.400000000000006</v>
          </cell>
          <cell r="AS2759">
            <v>7.8364507483489623E-2</v>
          </cell>
          <cell r="AT2759">
            <v>0.92833973607106168</v>
          </cell>
          <cell r="BE2759">
            <v>1.3526308560198319</v>
          </cell>
          <cell r="CP2759">
            <v>25.541666666666668</v>
          </cell>
          <cell r="CV2759">
            <v>92.1</v>
          </cell>
          <cell r="DA2759">
            <v>0</v>
          </cell>
          <cell r="DD2759">
            <v>0.78762716019523893</v>
          </cell>
          <cell r="FJ2759">
            <v>111</v>
          </cell>
          <cell r="FK2759">
            <v>0.26300000000000001</v>
          </cell>
          <cell r="FL2759">
            <v>-0.44559012659199965</v>
          </cell>
          <cell r="FO2759">
            <v>0</v>
          </cell>
        </row>
        <row r="2760">
          <cell r="A2760">
            <v>621294</v>
          </cell>
          <cell r="C2760" t="str">
            <v>Heller, Ben</v>
          </cell>
          <cell r="Q2760" t="str">
            <v>R</v>
          </cell>
          <cell r="AJ2760">
            <v>4.7493871516650135</v>
          </cell>
          <cell r="AR2760">
            <v>20.522582441614816</v>
          </cell>
          <cell r="AS2760">
            <v>0.62444396179255479</v>
          </cell>
          <cell r="AT2760">
            <v>0.80648147218156274</v>
          </cell>
          <cell r="BE2760">
            <v>1.1163723730517516</v>
          </cell>
          <cell r="CP2760">
            <v>24.875</v>
          </cell>
          <cell r="CV2760">
            <v>92.1</v>
          </cell>
          <cell r="DA2760">
            <v>0</v>
          </cell>
          <cell r="DD2760">
            <v>1.4237829400428428</v>
          </cell>
          <cell r="FJ2760">
            <v>51.306456104037032</v>
          </cell>
          <cell r="FK2760">
            <v>0.26300000000000001</v>
          </cell>
          <cell r="FL2760">
            <v>9.7687637127063798E-2</v>
          </cell>
          <cell r="FO2760">
            <v>1</v>
          </cell>
        </row>
        <row r="2761">
          <cell r="A2761">
            <v>621295</v>
          </cell>
          <cell r="C2761" t="str">
            <v>Wittgren, Nick</v>
          </cell>
          <cell r="Q2761" t="str">
            <v>R</v>
          </cell>
          <cell r="AJ2761">
            <v>4.0621284266125395</v>
          </cell>
          <cell r="AR2761">
            <v>40.784814376876362</v>
          </cell>
          <cell r="AS2761">
            <v>0.2365628601078639</v>
          </cell>
          <cell r="AT2761">
            <v>0.64955682109642687</v>
          </cell>
          <cell r="BE2761">
            <v>0.87775574649579458</v>
          </cell>
          <cell r="CP2761">
            <v>25.125</v>
          </cell>
          <cell r="CV2761">
            <v>90.795541201614824</v>
          </cell>
          <cell r="DA2761">
            <v>0.73333131313131317</v>
          </cell>
          <cell r="DD2761">
            <v>1.0359986174546096</v>
          </cell>
          <cell r="FJ2761">
            <v>59.698591794333268</v>
          </cell>
          <cell r="FK2761">
            <v>0.26300000000000001</v>
          </cell>
          <cell r="FL2761">
            <v>0.36434095211531892</v>
          </cell>
          <cell r="FO2761">
            <v>1</v>
          </cell>
        </row>
        <row r="2762">
          <cell r="A2762">
            <v>621297</v>
          </cell>
          <cell r="C2762" t="str">
            <v>Harvey, Ryan</v>
          </cell>
          <cell r="Q2762" t="str">
            <v>R</v>
          </cell>
          <cell r="AJ2762">
            <v>7.2665875783395855</v>
          </cell>
          <cell r="AR2762">
            <v>16.8</v>
          </cell>
          <cell r="AS2762">
            <v>-1.0123970143810868</v>
          </cell>
          <cell r="AT2762">
            <v>0.91531907064686768</v>
          </cell>
          <cell r="BE2762">
            <v>1.1024151512398204</v>
          </cell>
          <cell r="CP2762">
            <v>25.458333333333332</v>
          </cell>
          <cell r="CV2762">
            <v>92.1</v>
          </cell>
          <cell r="DA2762">
            <v>0</v>
          </cell>
          <cell r="DD2762">
            <v>1.2959906229457412</v>
          </cell>
          <cell r="FJ2762">
            <v>42</v>
          </cell>
          <cell r="FK2762">
            <v>0.26300000000000001</v>
          </cell>
          <cell r="FL2762">
            <v>0.28380789581766597</v>
          </cell>
          <cell r="FO2762">
            <v>1</v>
          </cell>
        </row>
        <row r="2763">
          <cell r="A2763">
            <v>621298</v>
          </cell>
          <cell r="C2763" t="str">
            <v>McGranahan, Zeke</v>
          </cell>
          <cell r="Q2763" t="str">
            <v>R</v>
          </cell>
          <cell r="AJ2763">
            <v>6.9872060407108396</v>
          </cell>
          <cell r="AR2763">
            <v>16.8</v>
          </cell>
          <cell r="AS2763">
            <v>0.4510266891160799</v>
          </cell>
          <cell r="AT2763">
            <v>0.93039861327895779</v>
          </cell>
          <cell r="BE2763">
            <v>1.1349335869047117</v>
          </cell>
          <cell r="CP2763">
            <v>25.458333333333332</v>
          </cell>
          <cell r="CV2763">
            <v>92.1</v>
          </cell>
          <cell r="DA2763">
            <v>0</v>
          </cell>
          <cell r="DD2763">
            <v>1.3153039884008884</v>
          </cell>
          <cell r="FJ2763">
            <v>42</v>
          </cell>
          <cell r="FK2763">
            <v>0.26300000000000001</v>
          </cell>
          <cell r="FL2763">
            <v>-0.18337893973548747</v>
          </cell>
          <cell r="FO2763">
            <v>1</v>
          </cell>
        </row>
        <row r="2764">
          <cell r="A2764">
            <v>621300</v>
          </cell>
          <cell r="C2764" t="str">
            <v>Ghelfi, Drew</v>
          </cell>
          <cell r="Q2764" t="str">
            <v>R</v>
          </cell>
          <cell r="AJ2764">
            <v>7.9590708314550263</v>
          </cell>
          <cell r="AR2764">
            <v>16.8</v>
          </cell>
          <cell r="AS2764">
            <v>-0.55323923885077175</v>
          </cell>
          <cell r="AT2764">
            <v>0.95471588484130332</v>
          </cell>
          <cell r="BE2764">
            <v>0.97912627613472492</v>
          </cell>
          <cell r="CP2764">
            <v>25.791666666666668</v>
          </cell>
          <cell r="CV2764">
            <v>92.1</v>
          </cell>
          <cell r="DA2764">
            <v>0</v>
          </cell>
          <cell r="DD2764">
            <v>0.96076582346002604</v>
          </cell>
          <cell r="FJ2764">
            <v>42</v>
          </cell>
          <cell r="FK2764">
            <v>0.26300000000000001</v>
          </cell>
          <cell r="FL2764">
            <v>-1.0020099108465017</v>
          </cell>
          <cell r="FO2764">
            <v>0.62529093671585634</v>
          </cell>
        </row>
        <row r="2765">
          <cell r="A2765">
            <v>621306</v>
          </cell>
          <cell r="C2765" t="str">
            <v>Scanio, Joe</v>
          </cell>
          <cell r="Q2765" t="str">
            <v>R</v>
          </cell>
          <cell r="AJ2765">
            <v>6.9036601673807869</v>
          </cell>
          <cell r="AR2765">
            <v>16.8</v>
          </cell>
          <cell r="AS2765">
            <v>0.41754146911861817</v>
          </cell>
          <cell r="AT2765">
            <v>0.91952532132457643</v>
          </cell>
          <cell r="BE2765">
            <v>1.192302102921674</v>
          </cell>
          <cell r="CP2765">
            <v>26.458333333333332</v>
          </cell>
          <cell r="CV2765">
            <v>92.1</v>
          </cell>
          <cell r="DA2765">
            <v>0</v>
          </cell>
          <cell r="DD2765">
            <v>0.99162428197544006</v>
          </cell>
          <cell r="FJ2765">
            <v>42</v>
          </cell>
          <cell r="FK2765">
            <v>0.26300000000000001</v>
          </cell>
          <cell r="FL2765">
            <v>9.3663268800044927E-2</v>
          </cell>
          <cell r="FO2765">
            <v>1</v>
          </cell>
        </row>
        <row r="2766">
          <cell r="A2766">
            <v>621307</v>
          </cell>
          <cell r="C2766" t="str">
            <v>Reavis, Colton</v>
          </cell>
          <cell r="Q2766" t="str">
            <v>R</v>
          </cell>
          <cell r="AJ2766">
            <v>5.7559205290284794</v>
          </cell>
          <cell r="AR2766">
            <v>17.60294634924</v>
          </cell>
          <cell r="AS2766">
            <v>-7.940510329288189E-2</v>
          </cell>
          <cell r="AT2766">
            <v>0.69086472002943822</v>
          </cell>
          <cell r="BE2766">
            <v>0.83079224768112481</v>
          </cell>
          <cell r="CP2766">
            <v>26.541666666666668</v>
          </cell>
          <cell r="CV2766">
            <v>92.1</v>
          </cell>
          <cell r="DA2766">
            <v>0</v>
          </cell>
          <cell r="DD2766">
            <v>1.185940496155877</v>
          </cell>
          <cell r="FJ2766">
            <v>44.007365873099999</v>
          </cell>
          <cell r="FK2766">
            <v>0.26300000000000001</v>
          </cell>
          <cell r="FL2766">
            <v>-0.48099094216281074</v>
          </cell>
          <cell r="FO2766">
            <v>1</v>
          </cell>
        </row>
        <row r="2767">
          <cell r="A2767">
            <v>621317</v>
          </cell>
          <cell r="C2767" t="str">
            <v>Gunter, Cody</v>
          </cell>
          <cell r="Q2767" t="str">
            <v>R</v>
          </cell>
          <cell r="AJ2767">
            <v>5.8641569504751487</v>
          </cell>
          <cell r="AR2767">
            <v>16.8</v>
          </cell>
          <cell r="AS2767">
            <v>-0.45142654685700206</v>
          </cell>
          <cell r="AT2767">
            <v>0.93124648188851311</v>
          </cell>
          <cell r="BE2767">
            <v>1.2830350763703628</v>
          </cell>
          <cell r="CP2767">
            <v>22.208333333333332</v>
          </cell>
          <cell r="CV2767">
            <v>92.1</v>
          </cell>
          <cell r="DA2767">
            <v>0</v>
          </cell>
          <cell r="DD2767">
            <v>1.0444712798790345</v>
          </cell>
          <cell r="FJ2767">
            <v>42</v>
          </cell>
          <cell r="FK2767">
            <v>0.26300000000000001</v>
          </cell>
          <cell r="FL2767">
            <v>-0.80904174128982409</v>
          </cell>
          <cell r="FO2767">
            <v>1</v>
          </cell>
        </row>
        <row r="2768">
          <cell r="A2768">
            <v>621322</v>
          </cell>
          <cell r="C2768" t="str">
            <v>Rucker, Rock</v>
          </cell>
          <cell r="Q2768" t="str">
            <v>R</v>
          </cell>
          <cell r="AJ2768">
            <v>7.8531564162222605</v>
          </cell>
          <cell r="AR2768">
            <v>16.8</v>
          </cell>
          <cell r="AS2768">
            <v>-5.3288431826195186</v>
          </cell>
          <cell r="AT2768">
            <v>0.9831898257370183</v>
          </cell>
          <cell r="BE2768">
            <v>1.1143307168179053</v>
          </cell>
          <cell r="CP2768">
            <v>23.291666666666668</v>
          </cell>
          <cell r="CV2768">
            <v>92.1</v>
          </cell>
          <cell r="DA2768">
            <v>0</v>
          </cell>
          <cell r="DD2768">
            <v>1.4277239706522831</v>
          </cell>
          <cell r="FJ2768">
            <v>42</v>
          </cell>
          <cell r="FK2768">
            <v>0.26300000000000001</v>
          </cell>
          <cell r="FL2768">
            <v>1.4017938714698843</v>
          </cell>
          <cell r="FO2768">
            <v>1</v>
          </cell>
        </row>
        <row r="2769">
          <cell r="A2769">
            <v>621330</v>
          </cell>
          <cell r="C2769" t="str">
            <v>Robinson, Alex</v>
          </cell>
          <cell r="Q2769" t="str">
            <v>R</v>
          </cell>
          <cell r="AJ2769">
            <v>7.3496825917529076</v>
          </cell>
          <cell r="AR2769">
            <v>16.8</v>
          </cell>
          <cell r="AS2769">
            <v>-0.20789019409229351</v>
          </cell>
          <cell r="AT2769">
            <v>0.89319328594664449</v>
          </cell>
          <cell r="BE2769">
            <v>0.9207268344412175</v>
          </cell>
          <cell r="CP2769">
            <v>21.875</v>
          </cell>
          <cell r="CV2769">
            <v>92.1</v>
          </cell>
          <cell r="DA2769">
            <v>0</v>
          </cell>
          <cell r="DD2769">
            <v>1.4886425565899057</v>
          </cell>
          <cell r="FJ2769">
            <v>42</v>
          </cell>
          <cell r="FK2769">
            <v>0.26300000000000001</v>
          </cell>
          <cell r="FL2769">
            <v>0.59122242856375118</v>
          </cell>
          <cell r="FO2769">
            <v>0.87634408602150549</v>
          </cell>
        </row>
        <row r="2770">
          <cell r="A2770">
            <v>621331</v>
          </cell>
          <cell r="C2770" t="str">
            <v>Rodgers, Colin</v>
          </cell>
          <cell r="Q2770" t="str">
            <v>S</v>
          </cell>
          <cell r="AJ2770">
            <v>8.8219051213549591</v>
          </cell>
          <cell r="AR2770">
            <v>44.400000000000006</v>
          </cell>
          <cell r="AS2770">
            <v>0.23034143774314253</v>
          </cell>
          <cell r="AT2770">
            <v>0.85030455374805169</v>
          </cell>
          <cell r="BE2770">
            <v>1.010530347532959</v>
          </cell>
          <cell r="CP2770">
            <v>22.541666666666668</v>
          </cell>
          <cell r="CV2770">
            <v>92.1</v>
          </cell>
          <cell r="DA2770">
            <v>0</v>
          </cell>
          <cell r="DD2770">
            <v>1.0335205518094468</v>
          </cell>
          <cell r="FJ2770">
            <v>111</v>
          </cell>
          <cell r="FK2770">
            <v>0.26300000000000001</v>
          </cell>
          <cell r="FL2770">
            <v>-0.2606584309068411</v>
          </cell>
          <cell r="FO2770">
            <v>0</v>
          </cell>
        </row>
        <row r="2771">
          <cell r="A2771">
            <v>621337</v>
          </cell>
          <cell r="C2771" t="str">
            <v>Johnson-Mullins, Chase</v>
          </cell>
          <cell r="Q2771" t="str">
            <v>R</v>
          </cell>
          <cell r="AJ2771">
            <v>6.2793534144334906</v>
          </cell>
          <cell r="AR2771">
            <v>19.451461515525924</v>
          </cell>
          <cell r="AS2771">
            <v>0.320309621216533</v>
          </cell>
          <cell r="AT2771">
            <v>0.89235615096095622</v>
          </cell>
          <cell r="BE2771">
            <v>1.3199760544622645</v>
          </cell>
          <cell r="CP2771">
            <v>21.958333333333332</v>
          </cell>
          <cell r="CV2771">
            <v>92.1</v>
          </cell>
          <cell r="DA2771">
            <v>0</v>
          </cell>
          <cell r="DD2771">
            <v>0.99391993626377606</v>
          </cell>
          <cell r="FJ2771">
            <v>48.628653788814809</v>
          </cell>
          <cell r="FK2771">
            <v>0.26300000000000001</v>
          </cell>
          <cell r="FL2771">
            <v>0.53141896748886985</v>
          </cell>
          <cell r="FO2771">
            <v>1</v>
          </cell>
        </row>
        <row r="2772">
          <cell r="A2772">
            <v>621338</v>
          </cell>
          <cell r="C2772" t="str">
            <v>Russell, Griffin</v>
          </cell>
          <cell r="Q2772" t="str">
            <v>R</v>
          </cell>
          <cell r="AJ2772">
            <v>6.5244073373311338</v>
          </cell>
          <cell r="AR2772">
            <v>16.8</v>
          </cell>
          <cell r="AS2772">
            <v>-0.65074837487009252</v>
          </cell>
          <cell r="AT2772">
            <v>0.83576887082984119</v>
          </cell>
          <cell r="BE2772">
            <v>1.0789015693813879</v>
          </cell>
          <cell r="CP2772">
            <v>22.291666666666668</v>
          </cell>
          <cell r="CV2772">
            <v>92.1</v>
          </cell>
          <cell r="DA2772">
            <v>0</v>
          </cell>
          <cell r="DD2772">
            <v>1.1043050043770815</v>
          </cell>
          <cell r="FJ2772">
            <v>42</v>
          </cell>
          <cell r="FK2772">
            <v>0.26300000000000001</v>
          </cell>
          <cell r="FL2772">
            <v>0.45735738398382125</v>
          </cell>
          <cell r="FO2772">
            <v>0.98461813039248169</v>
          </cell>
        </row>
        <row r="2773">
          <cell r="A2773">
            <v>621343</v>
          </cell>
          <cell r="C2773" t="str">
            <v>Tenuta, Matt</v>
          </cell>
          <cell r="Q2773" t="str">
            <v>S</v>
          </cell>
          <cell r="AJ2773">
            <v>6.6531740105317176</v>
          </cell>
          <cell r="AR2773">
            <v>49.4020711615075</v>
          </cell>
          <cell r="AS2773">
            <v>-0.10654817769115674</v>
          </cell>
          <cell r="AT2773">
            <v>0.61218576274554493</v>
          </cell>
          <cell r="BE2773">
            <v>1.0297442754369883</v>
          </cell>
          <cell r="CP2773">
            <v>22.541666666666668</v>
          </cell>
          <cell r="CV2773">
            <v>92.1</v>
          </cell>
          <cell r="DA2773">
            <v>0</v>
          </cell>
          <cell r="DD2773">
            <v>0.87089836839458867</v>
          </cell>
          <cell r="FJ2773">
            <v>123.50517790376874</v>
          </cell>
          <cell r="FK2773">
            <v>0.26300000000000001</v>
          </cell>
          <cell r="FL2773">
            <v>-7.4096188687997513E-2</v>
          </cell>
          <cell r="FO2773">
            <v>0</v>
          </cell>
        </row>
        <row r="2774">
          <cell r="A2774">
            <v>621344</v>
          </cell>
          <cell r="C2774" t="str">
            <v>McCoy, Mark</v>
          </cell>
          <cell r="Q2774" t="str">
            <v>R</v>
          </cell>
          <cell r="AJ2774">
            <v>7.1339291129723801</v>
          </cell>
          <cell r="AR2774">
            <v>22.498414730814815</v>
          </cell>
          <cell r="AS2774">
            <v>-0.30347101228964229</v>
          </cell>
          <cell r="AT2774">
            <v>0.74253510443467707</v>
          </cell>
          <cell r="BE2774">
            <v>1.0142058362507576</v>
          </cell>
          <cell r="CP2774">
            <v>22.208333333333332</v>
          </cell>
          <cell r="CV2774">
            <v>92.1</v>
          </cell>
          <cell r="DA2774">
            <v>0</v>
          </cell>
          <cell r="DD2774">
            <v>1.0898428307009398</v>
          </cell>
          <cell r="FJ2774">
            <v>56.246036827037038</v>
          </cell>
          <cell r="FK2774">
            <v>0.26300000000000001</v>
          </cell>
          <cell r="FL2774">
            <v>0.7293308655624654</v>
          </cell>
          <cell r="FO2774">
            <v>1</v>
          </cell>
        </row>
        <row r="2775">
          <cell r="A2775">
            <v>621345</v>
          </cell>
          <cell r="C2775" t="str">
            <v>Minter, A.J.</v>
          </cell>
          <cell r="Q2775" t="str">
            <v>R</v>
          </cell>
          <cell r="AJ2775">
            <v>4.6865237752191735</v>
          </cell>
          <cell r="AR2775">
            <v>16.8</v>
          </cell>
          <cell r="AS2775">
            <v>1.5664867444324051</v>
          </cell>
          <cell r="AT2775">
            <v>0.95016633880436896</v>
          </cell>
          <cell r="BE2775">
            <v>0.95921940533455186</v>
          </cell>
          <cell r="CP2775">
            <v>22.791666666666668</v>
          </cell>
          <cell r="CV2775">
            <v>92.1</v>
          </cell>
          <cell r="DA2775">
            <v>0</v>
          </cell>
          <cell r="DD2775">
            <v>1.5319718924526482</v>
          </cell>
          <cell r="FJ2775">
            <v>42</v>
          </cell>
          <cell r="FK2775">
            <v>0.26300000000000001</v>
          </cell>
          <cell r="FL2775">
            <v>0.4788878648965858</v>
          </cell>
          <cell r="FO2775">
            <v>1</v>
          </cell>
        </row>
        <row r="2776">
          <cell r="A2776">
            <v>621348</v>
          </cell>
          <cell r="C2776" t="str">
            <v>Clay, Sam</v>
          </cell>
          <cell r="Q2776" t="str">
            <v>S</v>
          </cell>
          <cell r="AJ2776">
            <v>6.6737993974155048</v>
          </cell>
          <cell r="AR2776">
            <v>48.334145344878003</v>
          </cell>
          <cell r="AS2776">
            <v>-0.79851405659565755</v>
          </cell>
          <cell r="AT2776">
            <v>0.67987698491149806</v>
          </cell>
          <cell r="BE2776">
            <v>1.0383326363637015</v>
          </cell>
          <cell r="CP2776">
            <v>23.041666666666668</v>
          </cell>
          <cell r="CV2776">
            <v>92.1</v>
          </cell>
          <cell r="DA2776">
            <v>0</v>
          </cell>
          <cell r="DD2776">
            <v>1.0568284120765348</v>
          </cell>
          <cell r="FJ2776">
            <v>120.835363362195</v>
          </cell>
          <cell r="FK2776">
            <v>0.26300000000000001</v>
          </cell>
          <cell r="FL2776">
            <v>0.39421064087839824</v>
          </cell>
          <cell r="FO2776">
            <v>0</v>
          </cell>
        </row>
        <row r="2777">
          <cell r="A2777">
            <v>621349</v>
          </cell>
          <cell r="C2777" t="str">
            <v>Drossner, Jake</v>
          </cell>
          <cell r="Q2777" t="str">
            <v>S</v>
          </cell>
          <cell r="AJ2777">
            <v>8.1623115643604667</v>
          </cell>
          <cell r="AR2777">
            <v>45.138065776954718</v>
          </cell>
          <cell r="AS2777">
            <v>-0.61552402210025747</v>
          </cell>
          <cell r="AT2777">
            <v>0.78956979880552436</v>
          </cell>
          <cell r="BE2777">
            <v>1.0627330478435664</v>
          </cell>
          <cell r="CP2777">
            <v>22.125</v>
          </cell>
          <cell r="CV2777">
            <v>92.1</v>
          </cell>
          <cell r="DA2777">
            <v>0</v>
          </cell>
          <cell r="DD2777">
            <v>1.1137570005895616</v>
          </cell>
          <cell r="FJ2777">
            <v>112.84516444238679</v>
          </cell>
          <cell r="FK2777">
            <v>0.26300000000000001</v>
          </cell>
          <cell r="FL2777">
            <v>-0.2656077007572154</v>
          </cell>
          <cell r="FO2777">
            <v>0</v>
          </cell>
        </row>
        <row r="2778">
          <cell r="A2778">
            <v>621350</v>
          </cell>
          <cell r="C2778" t="str">
            <v>Frare, Caleb</v>
          </cell>
          <cell r="Q2778" t="str">
            <v>R</v>
          </cell>
          <cell r="AJ2778">
            <v>5.1468093762803342</v>
          </cell>
          <cell r="AR2778">
            <v>20.378572710637041</v>
          </cell>
          <cell r="AS2778">
            <v>-0.37543908690344985</v>
          </cell>
          <cell r="AT2778">
            <v>0.72304996868436189</v>
          </cell>
          <cell r="BE2778">
            <v>1.1313185697776391</v>
          </cell>
          <cell r="CP2778">
            <v>22.958333333333332</v>
          </cell>
          <cell r="CV2778">
            <v>92.1</v>
          </cell>
          <cell r="DA2778">
            <v>0</v>
          </cell>
          <cell r="DD2778">
            <v>1.0050476175627479</v>
          </cell>
          <cell r="FJ2778">
            <v>50.946431776592597</v>
          </cell>
          <cell r="FK2778">
            <v>0.26300000000000001</v>
          </cell>
          <cell r="FL2778">
            <v>0.67727595438392807</v>
          </cell>
          <cell r="FO2778">
            <v>1</v>
          </cell>
        </row>
        <row r="2779">
          <cell r="A2779">
            <v>621351</v>
          </cell>
          <cell r="C2779" t="str">
            <v>Strader, Robert</v>
          </cell>
          <cell r="Q2779" t="str">
            <v>R</v>
          </cell>
          <cell r="AJ2779">
            <v>8.8234090378778287</v>
          </cell>
          <cell r="AR2779">
            <v>16.8</v>
          </cell>
          <cell r="AS2779">
            <v>0.54708040957677095</v>
          </cell>
          <cell r="AT2779">
            <v>0.9295817051603078</v>
          </cell>
          <cell r="BE2779">
            <v>1.053472725766633</v>
          </cell>
          <cell r="CP2779">
            <v>22.291666666666668</v>
          </cell>
          <cell r="CV2779">
            <v>92.1</v>
          </cell>
          <cell r="DA2779">
            <v>0</v>
          </cell>
          <cell r="DD2779">
            <v>1.0907670067365467</v>
          </cell>
          <cell r="FJ2779">
            <v>42</v>
          </cell>
          <cell r="FK2779">
            <v>0.26300000000000001</v>
          </cell>
          <cell r="FL2779">
            <v>0.55203165488379924</v>
          </cell>
          <cell r="FO2779">
            <v>1</v>
          </cell>
        </row>
        <row r="2780">
          <cell r="A2780">
            <v>621352</v>
          </cell>
          <cell r="C2780" t="str">
            <v>Twomey, Kyle</v>
          </cell>
          <cell r="Q2780" t="str">
            <v>S</v>
          </cell>
          <cell r="AJ2780">
            <v>7.079596783119813</v>
          </cell>
          <cell r="AR2780">
            <v>44.400000000000006</v>
          </cell>
          <cell r="AS2780">
            <v>-0.2492018338937283</v>
          </cell>
          <cell r="AT2780">
            <v>0.84771694110390694</v>
          </cell>
          <cell r="BE2780">
            <v>0.92488407930426597</v>
          </cell>
          <cell r="CP2780">
            <v>22.541666666666668</v>
          </cell>
          <cell r="CV2780">
            <v>92.1</v>
          </cell>
          <cell r="DA2780">
            <v>0</v>
          </cell>
          <cell r="DD2780">
            <v>1.1144963744924392</v>
          </cell>
          <cell r="FJ2780">
            <v>111</v>
          </cell>
          <cell r="FK2780">
            <v>0.26300000000000001</v>
          </cell>
          <cell r="FL2780">
            <v>0.69192038278991252</v>
          </cell>
          <cell r="FO2780">
            <v>0</v>
          </cell>
        </row>
        <row r="2781">
          <cell r="A2781">
            <v>621354</v>
          </cell>
          <cell r="C2781" t="str">
            <v>Felt, Mason</v>
          </cell>
          <cell r="Q2781" t="str">
            <v>S</v>
          </cell>
          <cell r="AJ2781">
            <v>8.8280442287655063</v>
          </cell>
          <cell r="AR2781">
            <v>44.400000000000006</v>
          </cell>
          <cell r="AS2781">
            <v>1.3631352562937293</v>
          </cell>
          <cell r="AT2781">
            <v>0.99189886557696794</v>
          </cell>
          <cell r="BE2781">
            <v>1.2155822169035526</v>
          </cell>
          <cell r="CP2781">
            <v>22.291666666666668</v>
          </cell>
          <cell r="CV2781">
            <v>92.1</v>
          </cell>
          <cell r="DA2781">
            <v>0</v>
          </cell>
          <cell r="DD2781">
            <v>1.2316163291665267</v>
          </cell>
          <cell r="FJ2781">
            <v>111</v>
          </cell>
          <cell r="FK2781">
            <v>0.26300000000000001</v>
          </cell>
          <cell r="FL2781">
            <v>4.1813704653486052</v>
          </cell>
          <cell r="FO2781">
            <v>0</v>
          </cell>
        </row>
        <row r="2782">
          <cell r="A2782">
            <v>621355</v>
          </cell>
          <cell r="C2782" t="str">
            <v>Katz, Alex</v>
          </cell>
          <cell r="Q2782" t="str">
            <v>R</v>
          </cell>
          <cell r="AJ2782">
            <v>5.9984078479573206</v>
          </cell>
          <cell r="AR2782">
            <v>21.044946157836161</v>
          </cell>
          <cell r="AS2782">
            <v>9.1923190441750402E-2</v>
          </cell>
          <cell r="AT2782">
            <v>0.87821889277025478</v>
          </cell>
          <cell r="BE2782">
            <v>1.0863951896320383</v>
          </cell>
          <cell r="CP2782">
            <v>21.708333333333332</v>
          </cell>
          <cell r="CV2782">
            <v>92.1</v>
          </cell>
          <cell r="DA2782">
            <v>0</v>
          </cell>
          <cell r="DD2782">
            <v>1.0758751402645113</v>
          </cell>
          <cell r="FJ2782">
            <v>52.612365394590398</v>
          </cell>
          <cell r="FK2782">
            <v>0.26300000000000001</v>
          </cell>
          <cell r="FL2782">
            <v>-6.4521361622284959E-2</v>
          </cell>
          <cell r="FO2782">
            <v>1</v>
          </cell>
        </row>
        <row r="2783">
          <cell r="A2783">
            <v>621356</v>
          </cell>
          <cell r="C2783" t="str">
            <v>Minch, Jordan</v>
          </cell>
          <cell r="Q2783" t="str">
            <v>R</v>
          </cell>
          <cell r="AJ2783">
            <v>6.6309319503413917</v>
          </cell>
          <cell r="AR2783">
            <v>19.085698636562963</v>
          </cell>
          <cell r="AS2783">
            <v>-0.31948618109906846</v>
          </cell>
          <cell r="AT2783">
            <v>0.70040965313262404</v>
          </cell>
          <cell r="BE2783">
            <v>1.0315725138419261</v>
          </cell>
          <cell r="CP2783">
            <v>22.958333333333332</v>
          </cell>
          <cell r="CV2783">
            <v>92.1</v>
          </cell>
          <cell r="DA2783">
            <v>0</v>
          </cell>
          <cell r="DD2783">
            <v>0.93478568580629495</v>
          </cell>
          <cell r="FJ2783">
            <v>47.714246591407409</v>
          </cell>
          <cell r="FK2783">
            <v>0.26300000000000001</v>
          </cell>
          <cell r="FL2783">
            <v>0.32469644714943396</v>
          </cell>
          <cell r="FO2783">
            <v>1</v>
          </cell>
        </row>
        <row r="2784">
          <cell r="A2784">
            <v>621364</v>
          </cell>
          <cell r="C2784" t="str">
            <v>Headean, Will</v>
          </cell>
          <cell r="Q2784" t="str">
            <v>S</v>
          </cell>
          <cell r="AJ2784">
            <v>6.6510432103077175</v>
          </cell>
          <cell r="AR2784">
            <v>44.400000000000006</v>
          </cell>
          <cell r="AS2784">
            <v>-0.55992957294024115</v>
          </cell>
          <cell r="AT2784">
            <v>0.79612101294008841</v>
          </cell>
          <cell r="BE2784">
            <v>1.1136882198044931</v>
          </cell>
          <cell r="CP2784">
            <v>22.708333333333332</v>
          </cell>
          <cell r="CV2784">
            <v>92.1</v>
          </cell>
          <cell r="DA2784">
            <v>0</v>
          </cell>
          <cell r="DD2784">
            <v>0.90554149630849179</v>
          </cell>
          <cell r="FJ2784">
            <v>111</v>
          </cell>
          <cell r="FK2784">
            <v>0.26300000000000001</v>
          </cell>
          <cell r="FL2784">
            <v>-0.61969370628317666</v>
          </cell>
          <cell r="FO2784">
            <v>0.14531113521116756</v>
          </cell>
        </row>
        <row r="2785">
          <cell r="A2785">
            <v>621366</v>
          </cell>
          <cell r="C2785" t="str">
            <v>Borucki, Ryan</v>
          </cell>
          <cell r="Q2785" t="str">
            <v>S</v>
          </cell>
          <cell r="AJ2785">
            <v>5.8714605009056973</v>
          </cell>
          <cell r="AR2785">
            <v>46.684485629523962</v>
          </cell>
          <cell r="AS2785">
            <v>-0.8896716968220133</v>
          </cell>
          <cell r="AT2785">
            <v>0.76454543715485901</v>
          </cell>
          <cell r="BE2785">
            <v>1.283092950002384</v>
          </cell>
          <cell r="CP2785">
            <v>22.291666666666668</v>
          </cell>
          <cell r="CV2785">
            <v>92.1</v>
          </cell>
          <cell r="DA2785">
            <v>0</v>
          </cell>
          <cell r="DD2785">
            <v>0.79688628428626673</v>
          </cell>
          <cell r="FJ2785">
            <v>116.7112140738099</v>
          </cell>
          <cell r="FK2785">
            <v>0.26300000000000001</v>
          </cell>
          <cell r="FL2785">
            <v>-2.7051604488492746E-2</v>
          </cell>
          <cell r="FO2785">
            <v>0</v>
          </cell>
        </row>
        <row r="2786">
          <cell r="A2786">
            <v>621368</v>
          </cell>
          <cell r="C2786" t="str">
            <v>Hearn, Taylor</v>
          </cell>
          <cell r="Q2786" t="str">
            <v>S</v>
          </cell>
          <cell r="AJ2786">
            <v>6.2893401133064817</v>
          </cell>
          <cell r="AR2786">
            <v>44.400000000000006</v>
          </cell>
          <cell r="AS2786">
            <v>-1.21443110336855</v>
          </cell>
          <cell r="AT2786">
            <v>0.85302343522264645</v>
          </cell>
          <cell r="BE2786">
            <v>1.1127979235056735</v>
          </cell>
          <cell r="CP2786">
            <v>21.875</v>
          </cell>
          <cell r="CV2786">
            <v>92.1</v>
          </cell>
          <cell r="DA2786">
            <v>0</v>
          </cell>
          <cell r="DD2786">
            <v>1.2141642332177254</v>
          </cell>
          <cell r="FJ2786">
            <v>111</v>
          </cell>
          <cell r="FK2786">
            <v>0.26300000000000001</v>
          </cell>
          <cell r="FL2786">
            <v>0.49553963011662422</v>
          </cell>
          <cell r="FO2786">
            <v>0.28621025993620808</v>
          </cell>
        </row>
        <row r="2787">
          <cell r="A2787">
            <v>621369</v>
          </cell>
          <cell r="C2787" t="str">
            <v>Smoral, Matthew</v>
          </cell>
          <cell r="Q2787" t="str">
            <v>R</v>
          </cell>
          <cell r="AJ2787">
            <v>8.9145329665828115</v>
          </cell>
          <cell r="AR2787">
            <v>16.8</v>
          </cell>
          <cell r="AS2787">
            <v>-0.71714772817869843</v>
          </cell>
          <cell r="AT2787">
            <v>0.83059289784608037</v>
          </cell>
          <cell r="BE2787">
            <v>1.863091271242955</v>
          </cell>
          <cell r="CP2787">
            <v>22.291666666666668</v>
          </cell>
          <cell r="CV2787">
            <v>92.1</v>
          </cell>
          <cell r="DA2787">
            <v>0</v>
          </cell>
          <cell r="DD2787">
            <v>1.5557245163751383</v>
          </cell>
          <cell r="FJ2787">
            <v>42</v>
          </cell>
          <cell r="FK2787">
            <v>0.26300000000000001</v>
          </cell>
          <cell r="FL2787">
            <v>0.20085257951433702</v>
          </cell>
          <cell r="FO2787">
            <v>1</v>
          </cell>
        </row>
        <row r="2788">
          <cell r="A2788">
            <v>621372</v>
          </cell>
          <cell r="C2788" t="str">
            <v>Fairchild, Austin</v>
          </cell>
          <cell r="Q2788" t="str">
            <v>S</v>
          </cell>
          <cell r="AJ2788">
            <v>11.210411109907479</v>
          </cell>
          <cell r="AR2788">
            <v>44.400000000000006</v>
          </cell>
          <cell r="AS2788">
            <v>2.0929473288478166</v>
          </cell>
          <cell r="AT2788">
            <v>0.97573685195048532</v>
          </cell>
          <cell r="BE2788">
            <v>1.4062148078219465</v>
          </cell>
          <cell r="CP2788">
            <v>22.291666666666668</v>
          </cell>
          <cell r="CV2788">
            <v>92.1</v>
          </cell>
          <cell r="DA2788">
            <v>0</v>
          </cell>
          <cell r="DD2788">
            <v>2</v>
          </cell>
          <cell r="FJ2788">
            <v>111</v>
          </cell>
          <cell r="FK2788">
            <v>0.26300000000000001</v>
          </cell>
          <cell r="FL2788">
            <v>-1.4060727164254103</v>
          </cell>
          <cell r="FO2788">
            <v>0.16328875986566582</v>
          </cell>
        </row>
        <row r="2789">
          <cell r="A2789">
            <v>621373</v>
          </cell>
          <cell r="C2789" t="str">
            <v>Wasilewski, Zak</v>
          </cell>
          <cell r="Q2789" t="str">
            <v>R</v>
          </cell>
          <cell r="AJ2789">
            <v>7.6356254579782137</v>
          </cell>
          <cell r="AR2789">
            <v>16.8</v>
          </cell>
          <cell r="AS2789">
            <v>-0.75006353475176257</v>
          </cell>
          <cell r="AT2789">
            <v>0.82788348364404851</v>
          </cell>
          <cell r="BE2789">
            <v>1.1802435428657387</v>
          </cell>
          <cell r="CP2789">
            <v>23.041666666666668</v>
          </cell>
          <cell r="CV2789">
            <v>92.1</v>
          </cell>
          <cell r="DA2789">
            <v>0</v>
          </cell>
          <cell r="DD2789">
            <v>0.92934748930306033</v>
          </cell>
          <cell r="FJ2789">
            <v>42</v>
          </cell>
          <cell r="FK2789">
            <v>0.26300000000000001</v>
          </cell>
          <cell r="FL2789">
            <v>0.28375825624239981</v>
          </cell>
          <cell r="FO2789">
            <v>0.51376068591837032</v>
          </cell>
        </row>
        <row r="2790">
          <cell r="A2790">
            <v>621377</v>
          </cell>
          <cell r="C2790" t="str">
            <v>Pike, Tyler</v>
          </cell>
          <cell r="Q2790" t="str">
            <v>S</v>
          </cell>
          <cell r="AJ2790">
            <v>6.1799550845400768</v>
          </cell>
          <cell r="AR2790">
            <v>51.206556825020584</v>
          </cell>
          <cell r="AS2790">
            <v>0.14557601815102658</v>
          </cell>
          <cell r="AT2790">
            <v>0.79563665094838099</v>
          </cell>
          <cell r="BE2790">
            <v>0.94663654624295379</v>
          </cell>
          <cell r="CP2790">
            <v>22.458333333333332</v>
          </cell>
          <cell r="CV2790">
            <v>92.1</v>
          </cell>
          <cell r="DA2790">
            <v>0</v>
          </cell>
          <cell r="DD2790">
            <v>1.0737842844421115</v>
          </cell>
          <cell r="FJ2790">
            <v>128.01639206255146</v>
          </cell>
          <cell r="FK2790">
            <v>0.26300000000000001</v>
          </cell>
          <cell r="FL2790">
            <v>8.6274371169904329E-2</v>
          </cell>
          <cell r="FO2790">
            <v>0</v>
          </cell>
        </row>
        <row r="2791">
          <cell r="A2791">
            <v>621379</v>
          </cell>
          <cell r="C2791" t="str">
            <v>Seidenberger, Trevor</v>
          </cell>
          <cell r="Q2791" t="str">
            <v>R</v>
          </cell>
          <cell r="AJ2791">
            <v>7.2489844828273782</v>
          </cell>
          <cell r="AR2791">
            <v>23.435446784711118</v>
          </cell>
          <cell r="AS2791">
            <v>-0.38487061089268382</v>
          </cell>
          <cell r="AT2791">
            <v>0.57939311412569561</v>
          </cell>
          <cell r="BE2791">
            <v>0.69033614229756024</v>
          </cell>
          <cell r="CP2791">
            <v>24.041666666666668</v>
          </cell>
          <cell r="CV2791">
            <v>92.1</v>
          </cell>
          <cell r="DA2791">
            <v>0</v>
          </cell>
          <cell r="DD2791">
            <v>1.0887208660589607</v>
          </cell>
          <cell r="FJ2791">
            <v>58.588616961777788</v>
          </cell>
          <cell r="FK2791">
            <v>0.26300000000000001</v>
          </cell>
          <cell r="FL2791">
            <v>-0.11357391315881758</v>
          </cell>
          <cell r="FO2791">
            <v>1</v>
          </cell>
        </row>
        <row r="2792">
          <cell r="A2792">
            <v>621380</v>
          </cell>
          <cell r="C2792" t="str">
            <v>Terry, Clint</v>
          </cell>
          <cell r="Q2792" t="str">
            <v>R</v>
          </cell>
          <cell r="AJ2792">
            <v>6.7661511335766162</v>
          </cell>
          <cell r="AR2792">
            <v>19.094180157519286</v>
          </cell>
          <cell r="AS2792">
            <v>1.3201577765071688</v>
          </cell>
          <cell r="AT2792">
            <v>0.8201357131801954</v>
          </cell>
          <cell r="BE2792">
            <v>0.77414070939663937</v>
          </cell>
          <cell r="CP2792">
            <v>24.041666666666668</v>
          </cell>
          <cell r="CV2792">
            <v>92.1</v>
          </cell>
          <cell r="DA2792">
            <v>0</v>
          </cell>
          <cell r="DD2792">
            <v>0.99716690626920723</v>
          </cell>
          <cell r="FJ2792">
            <v>47.735450393798217</v>
          </cell>
          <cell r="FK2792">
            <v>0.26300000000000001</v>
          </cell>
          <cell r="FL2792">
            <v>0.88322052529145523</v>
          </cell>
          <cell r="FO2792">
            <v>0.85850770464896153</v>
          </cell>
        </row>
        <row r="2793">
          <cell r="A2793">
            <v>621381</v>
          </cell>
          <cell r="C2793" t="str">
            <v>Strahm, Matt</v>
          </cell>
          <cell r="Q2793" t="str">
            <v>S</v>
          </cell>
          <cell r="AJ2793">
            <v>4.7110163754704306</v>
          </cell>
          <cell r="AR2793">
            <v>115.87896744007892</v>
          </cell>
          <cell r="AS2793">
            <v>-0.43491209714730283</v>
          </cell>
          <cell r="AT2793">
            <v>0.65404794672155475</v>
          </cell>
          <cell r="BE2793">
            <v>0.81885442325204028</v>
          </cell>
          <cell r="CP2793">
            <v>24.625</v>
          </cell>
          <cell r="CV2793">
            <v>95.095541201614836</v>
          </cell>
          <cell r="DA2793">
            <v>3.0303030303030304E-2</v>
          </cell>
          <cell r="DD2793">
            <v>1.2096303568773465</v>
          </cell>
          <cell r="FJ2793">
            <v>134.80945172577827</v>
          </cell>
          <cell r="FK2793">
            <v>0.26300000000000001</v>
          </cell>
          <cell r="FL2793">
            <v>-9.8249904780902514E-4</v>
          </cell>
          <cell r="FO2793">
            <v>0</v>
          </cell>
        </row>
        <row r="2794">
          <cell r="A2794">
            <v>621382</v>
          </cell>
          <cell r="C2794" t="str">
            <v>Kendrick, Conner</v>
          </cell>
          <cell r="Q2794" t="str">
            <v>S</v>
          </cell>
          <cell r="AJ2794">
            <v>7.049461766905905</v>
          </cell>
          <cell r="AR2794">
            <v>44.400000000000006</v>
          </cell>
          <cell r="AS2794">
            <v>-0.97777097905798827</v>
          </cell>
          <cell r="AT2794">
            <v>0.74501887273801892</v>
          </cell>
          <cell r="BE2794">
            <v>0.93282422724662861</v>
          </cell>
          <cell r="CP2794">
            <v>23.875</v>
          </cell>
          <cell r="CV2794">
            <v>92.1</v>
          </cell>
          <cell r="DA2794">
            <v>0</v>
          </cell>
          <cell r="DD2794">
            <v>1.0933809986042538</v>
          </cell>
          <cell r="FJ2794">
            <v>111</v>
          </cell>
          <cell r="FK2794">
            <v>0.26300000000000001</v>
          </cell>
          <cell r="FL2794">
            <v>-0.27871692165341233</v>
          </cell>
          <cell r="FO2794">
            <v>4.5652875702111295E-3</v>
          </cell>
        </row>
        <row r="2795">
          <cell r="A2795">
            <v>621383</v>
          </cell>
          <cell r="C2795" t="str">
            <v>Banks, Tanner</v>
          </cell>
          <cell r="Q2795" t="str">
            <v>S</v>
          </cell>
          <cell r="AJ2795">
            <v>6.6636294050286926</v>
          </cell>
          <cell r="AR2795">
            <v>55.531845418179365</v>
          </cell>
          <cell r="AS2795">
            <v>0.66306917650801578</v>
          </cell>
          <cell r="AT2795">
            <v>0.83145081914030627</v>
          </cell>
          <cell r="BE2795">
            <v>0.97581516761843179</v>
          </cell>
          <cell r="CP2795">
            <v>24.708333333333332</v>
          </cell>
          <cell r="CV2795">
            <v>92.1</v>
          </cell>
          <cell r="DA2795">
            <v>0</v>
          </cell>
          <cell r="DD2795">
            <v>0.79612929492664275</v>
          </cell>
          <cell r="FJ2795">
            <v>138.82961354544841</v>
          </cell>
          <cell r="FK2795">
            <v>0.26300000000000001</v>
          </cell>
          <cell r="FL2795">
            <v>-0.11386378548116786</v>
          </cell>
          <cell r="FO2795">
            <v>0</v>
          </cell>
        </row>
        <row r="2796">
          <cell r="A2796">
            <v>621385</v>
          </cell>
          <cell r="C2796" t="str">
            <v>Stumpf, Daniel</v>
          </cell>
          <cell r="Q2796" t="str">
            <v>R</v>
          </cell>
          <cell r="AJ2796">
            <v>4.5396729387169206</v>
          </cell>
          <cell r="AR2796">
            <v>18.890158592193991</v>
          </cell>
          <cell r="AS2796">
            <v>-0.28264687042029835</v>
          </cell>
          <cell r="AT2796">
            <v>0.59610021860789963</v>
          </cell>
          <cell r="BE2796">
            <v>1.0844403229002062</v>
          </cell>
          <cell r="CP2796">
            <v>25.458333333333332</v>
          </cell>
          <cell r="CV2796">
            <v>92.295541201614853</v>
          </cell>
          <cell r="DA2796">
            <v>9.0909090909090912E-2</v>
          </cell>
          <cell r="DD2796">
            <v>0.9852035060408173</v>
          </cell>
          <cell r="FJ2796">
            <v>47.225396480484974</v>
          </cell>
          <cell r="FK2796">
            <v>0.26300000000000001</v>
          </cell>
          <cell r="FL2796">
            <v>-0.36667506434958863</v>
          </cell>
          <cell r="FO2796">
            <v>1</v>
          </cell>
        </row>
        <row r="2797">
          <cell r="A2797">
            <v>621386</v>
          </cell>
          <cell r="C2797" t="str">
            <v>Jones, Christian</v>
          </cell>
          <cell r="Q2797" t="str">
            <v>R</v>
          </cell>
          <cell r="AJ2797">
            <v>5.4317468094821617</v>
          </cell>
          <cell r="AR2797">
            <v>21.813923713254098</v>
          </cell>
          <cell r="AS2797">
            <v>0.21343332079452898</v>
          </cell>
          <cell r="AT2797">
            <v>0.78561149373737316</v>
          </cell>
          <cell r="BE2797">
            <v>1.2353286741703267</v>
          </cell>
          <cell r="CP2797">
            <v>25.458333333333332</v>
          </cell>
          <cell r="CV2797">
            <v>92.1</v>
          </cell>
          <cell r="DA2797">
            <v>0</v>
          </cell>
          <cell r="DD2797">
            <v>0.97772169850722834</v>
          </cell>
          <cell r="FJ2797">
            <v>54.534809283135239</v>
          </cell>
          <cell r="FK2797">
            <v>0.26300000000000001</v>
          </cell>
          <cell r="FL2797">
            <v>-0.65954474960089138</v>
          </cell>
          <cell r="FO2797">
            <v>1</v>
          </cell>
        </row>
        <row r="2798">
          <cell r="A2798">
            <v>621388</v>
          </cell>
          <cell r="C2798" t="str">
            <v>Rauh, Brian</v>
          </cell>
          <cell r="Q2798" t="str">
            <v>S</v>
          </cell>
          <cell r="AJ2798">
            <v>5.6400390447307567</v>
          </cell>
          <cell r="AR2798">
            <v>44.400000000000006</v>
          </cell>
          <cell r="AS2798">
            <v>-0.32220802324049586</v>
          </cell>
          <cell r="AT2798">
            <v>0.75037256747664682</v>
          </cell>
          <cell r="BE2798">
            <v>1.1391650735721421</v>
          </cell>
          <cell r="CP2798">
            <v>24.958333333333332</v>
          </cell>
          <cell r="CV2798">
            <v>92.1</v>
          </cell>
          <cell r="DA2798">
            <v>0</v>
          </cell>
          <cell r="DD2798">
            <v>0.921750911099395</v>
          </cell>
          <cell r="FJ2798">
            <v>111</v>
          </cell>
          <cell r="FK2798">
            <v>0.26300000000000001</v>
          </cell>
          <cell r="FL2798">
            <v>-0.22731597642679638</v>
          </cell>
          <cell r="FO2798">
            <v>0</v>
          </cell>
        </row>
        <row r="2799">
          <cell r="A2799">
            <v>621389</v>
          </cell>
          <cell r="C2799" t="str">
            <v>Blach, Ty</v>
          </cell>
          <cell r="Q2799" t="str">
            <v>S</v>
          </cell>
          <cell r="AJ2799">
            <v>5.1539819259505206</v>
          </cell>
          <cell r="AR2799">
            <v>67.838257623024333</v>
          </cell>
          <cell r="AS2799">
            <v>0.46095726597538234</v>
          </cell>
          <cell r="AT2799">
            <v>0.7514024344685919</v>
          </cell>
          <cell r="BE2799">
            <v>1.0590144262767491</v>
          </cell>
          <cell r="CP2799">
            <v>25.708333333333332</v>
          </cell>
          <cell r="CV2799">
            <v>92.1</v>
          </cell>
          <cell r="DA2799">
            <v>0</v>
          </cell>
          <cell r="DD2799">
            <v>0.84684661229041991</v>
          </cell>
          <cell r="FJ2799">
            <v>169.59564405756083</v>
          </cell>
          <cell r="FK2799">
            <v>0.26300000000000001</v>
          </cell>
          <cell r="FL2799">
            <v>8.1947078022475028E-2</v>
          </cell>
          <cell r="FO2799">
            <v>0</v>
          </cell>
        </row>
        <row r="2800">
          <cell r="A2800">
            <v>621391</v>
          </cell>
          <cell r="C2800" t="str">
            <v>Kurrasch, Joe</v>
          </cell>
          <cell r="Q2800" t="str">
            <v>S</v>
          </cell>
          <cell r="AJ2800">
            <v>7.0531955877153614</v>
          </cell>
          <cell r="AR2800">
            <v>44.400000000000006</v>
          </cell>
          <cell r="AS2800">
            <v>1.824930228232547</v>
          </cell>
          <cell r="AT2800">
            <v>0.93152531380220038</v>
          </cell>
          <cell r="BE2800">
            <v>0.72266046394657313</v>
          </cell>
          <cell r="CP2800">
            <v>25.041666666666668</v>
          </cell>
          <cell r="CV2800">
            <v>92.1</v>
          </cell>
          <cell r="DA2800">
            <v>0</v>
          </cell>
          <cell r="DD2800">
            <v>0.87799356029281905</v>
          </cell>
          <cell r="FJ2800">
            <v>111</v>
          </cell>
          <cell r="FK2800">
            <v>0.26300000000000001</v>
          </cell>
          <cell r="FL2800">
            <v>0.14804090927893604</v>
          </cell>
          <cell r="FO2800">
            <v>0</v>
          </cell>
        </row>
        <row r="2801">
          <cell r="A2801">
            <v>621394</v>
          </cell>
          <cell r="C2801" t="str">
            <v>Turner, Colton</v>
          </cell>
          <cell r="Q2801" t="str">
            <v>R</v>
          </cell>
          <cell r="AJ2801">
            <v>5.1823707505652052</v>
          </cell>
          <cell r="AR2801">
            <v>22.922044276444421</v>
          </cell>
          <cell r="AS2801">
            <v>-0.21894667397482201</v>
          </cell>
          <cell r="AT2801">
            <v>0.65999916566157979</v>
          </cell>
          <cell r="BE2801">
            <v>0.98708573113140419</v>
          </cell>
          <cell r="CP2801">
            <v>25.458333333333332</v>
          </cell>
          <cell r="CV2801">
            <v>92.1</v>
          </cell>
          <cell r="DA2801">
            <v>0</v>
          </cell>
          <cell r="DD2801">
            <v>1.131377052871096</v>
          </cell>
          <cell r="FJ2801">
            <v>57.305110691111047</v>
          </cell>
          <cell r="FK2801">
            <v>0.26300000000000001</v>
          </cell>
          <cell r="FL2801">
            <v>6.1528292127781391E-3</v>
          </cell>
          <cell r="FO2801">
            <v>1</v>
          </cell>
        </row>
        <row r="2802">
          <cell r="A2802">
            <v>621395</v>
          </cell>
          <cell r="C2802" t="str">
            <v>Holmes, Brian</v>
          </cell>
          <cell r="Q2802" t="str">
            <v>S</v>
          </cell>
          <cell r="AJ2802">
            <v>5.4850118263251906</v>
          </cell>
          <cell r="AR2802">
            <v>44.400000000000006</v>
          </cell>
          <cell r="AS2802">
            <v>-0.62621466297724426</v>
          </cell>
          <cell r="AT2802">
            <v>0.6555296935199848</v>
          </cell>
          <cell r="BE2802">
            <v>0.99421051948671313</v>
          </cell>
          <cell r="CP2802">
            <v>25.458333333333332</v>
          </cell>
          <cell r="CV2802">
            <v>92.1</v>
          </cell>
          <cell r="DA2802">
            <v>0</v>
          </cell>
          <cell r="DD2802">
            <v>1.0740951608666367</v>
          </cell>
          <cell r="FJ2802">
            <v>111</v>
          </cell>
          <cell r="FK2802">
            <v>0.26300000000000001</v>
          </cell>
          <cell r="FL2802">
            <v>4.047623360646431E-2</v>
          </cell>
          <cell r="FO2802">
            <v>0</v>
          </cell>
        </row>
        <row r="2803">
          <cell r="A2803">
            <v>621396</v>
          </cell>
          <cell r="C2803" t="str">
            <v>Becker, Nolan</v>
          </cell>
          <cell r="Q2803" t="str">
            <v>R</v>
          </cell>
          <cell r="AJ2803">
            <v>6.5617166301802587</v>
          </cell>
          <cell r="AR2803">
            <v>17.941535673599997</v>
          </cell>
          <cell r="AS2803">
            <v>3.8837913105538337E-2</v>
          </cell>
          <cell r="AT2803">
            <v>0.83160123075688319</v>
          </cell>
          <cell r="BE2803">
            <v>1.18231618026165</v>
          </cell>
          <cell r="CP2803">
            <v>25.041666666666668</v>
          </cell>
          <cell r="CV2803">
            <v>92.1</v>
          </cell>
          <cell r="DA2803">
            <v>0</v>
          </cell>
          <cell r="DD2803">
            <v>1.1375035083642071</v>
          </cell>
          <cell r="FJ2803">
            <v>44.853839183999995</v>
          </cell>
          <cell r="FK2803">
            <v>0.26300000000000001</v>
          </cell>
          <cell r="FL2803">
            <v>0.47022871114904602</v>
          </cell>
          <cell r="FO2803">
            <v>1</v>
          </cell>
        </row>
        <row r="2804">
          <cell r="A2804">
            <v>621397</v>
          </cell>
          <cell r="C2804" t="str">
            <v>Olson, Tyler</v>
          </cell>
          <cell r="Q2804" t="str">
            <v>R</v>
          </cell>
          <cell r="AJ2804">
            <v>5.0274721423506605</v>
          </cell>
          <cell r="AR2804">
            <v>16.8</v>
          </cell>
          <cell r="AS2804">
            <v>-0.31543244913004981</v>
          </cell>
          <cell r="AT2804">
            <v>0.36904779035109653</v>
          </cell>
          <cell r="BE2804">
            <v>1.0624810631225963</v>
          </cell>
          <cell r="CP2804">
            <v>26.708333333333332</v>
          </cell>
          <cell r="CV2804">
            <v>88.603550703273584</v>
          </cell>
          <cell r="DA2804">
            <v>0.29090909090909095</v>
          </cell>
          <cell r="DD2804">
            <v>0.94477339276615058</v>
          </cell>
          <cell r="FJ2804">
            <v>42</v>
          </cell>
          <cell r="FK2804">
            <v>0.26300000000000001</v>
          </cell>
          <cell r="FL2804">
            <v>-0.37738620611145135</v>
          </cell>
          <cell r="FO2804">
            <v>0.53286761504503066</v>
          </cell>
        </row>
        <row r="2805">
          <cell r="A2805">
            <v>621399</v>
          </cell>
          <cell r="C2805" t="str">
            <v>Feigl, Brady</v>
          </cell>
          <cell r="Q2805" t="str">
            <v>R</v>
          </cell>
          <cell r="AJ2805">
            <v>5.4437394731353885</v>
          </cell>
          <cell r="AR2805">
            <v>16.8</v>
          </cell>
          <cell r="AS2805">
            <v>0.33285926324247528</v>
          </cell>
          <cell r="AT2805">
            <v>0.90228577474022231</v>
          </cell>
          <cell r="BE2805">
            <v>1.3130333320319902</v>
          </cell>
          <cell r="CP2805">
            <v>25.541666666666668</v>
          </cell>
          <cell r="CV2805">
            <v>92.1</v>
          </cell>
          <cell r="DA2805">
            <v>0</v>
          </cell>
          <cell r="DD2805">
            <v>0.92234994760841926</v>
          </cell>
          <cell r="FJ2805">
            <v>42</v>
          </cell>
          <cell r="FK2805">
            <v>0.26300000000000001</v>
          </cell>
          <cell r="FL2805">
            <v>-0.39402483731974258</v>
          </cell>
          <cell r="FO2805">
            <v>1</v>
          </cell>
        </row>
        <row r="2806">
          <cell r="A2806">
            <v>621400</v>
          </cell>
          <cell r="C2806" t="str">
            <v>Enloe, Jeffery</v>
          </cell>
          <cell r="Q2806" t="str">
            <v>S</v>
          </cell>
          <cell r="AJ2806">
            <v>7.416481687706665</v>
          </cell>
          <cell r="AR2806">
            <v>44.400000000000006</v>
          </cell>
          <cell r="AS2806">
            <v>0.93835008718234514</v>
          </cell>
          <cell r="AT2806">
            <v>0.94252909142705943</v>
          </cell>
          <cell r="BE2806">
            <v>1.0079771498078089</v>
          </cell>
          <cell r="CP2806">
            <v>26.875</v>
          </cell>
          <cell r="CV2806">
            <v>92.1</v>
          </cell>
          <cell r="DA2806">
            <v>0</v>
          </cell>
          <cell r="DD2806">
            <v>0.84124188196172878</v>
          </cell>
          <cell r="FJ2806">
            <v>111</v>
          </cell>
          <cell r="FK2806">
            <v>0.26300000000000001</v>
          </cell>
          <cell r="FL2806">
            <v>-0.79553645121096217</v>
          </cell>
          <cell r="FO2806">
            <v>0</v>
          </cell>
        </row>
        <row r="2807">
          <cell r="A2807">
            <v>621402</v>
          </cell>
          <cell r="C2807" t="str">
            <v>Dawson, Shane</v>
          </cell>
          <cell r="Q2807" t="str">
            <v>S</v>
          </cell>
          <cell r="AJ2807">
            <v>6.0057624081948688</v>
          </cell>
          <cell r="AR2807">
            <v>50.844031502679854</v>
          </cell>
          <cell r="AS2807">
            <v>9.4152768166689535E-2</v>
          </cell>
          <cell r="AT2807">
            <v>0.82169854667005982</v>
          </cell>
          <cell r="BE2807">
            <v>0.86639430400704487</v>
          </cell>
          <cell r="CP2807">
            <v>22.791666666666668</v>
          </cell>
          <cell r="CV2807">
            <v>92.1</v>
          </cell>
          <cell r="DA2807">
            <v>0</v>
          </cell>
          <cell r="DD2807">
            <v>0.98543359937826591</v>
          </cell>
          <cell r="FJ2807">
            <v>127.11007875669964</v>
          </cell>
          <cell r="FK2807">
            <v>0.26300000000000001</v>
          </cell>
          <cell r="FL2807">
            <v>0.33829681194933631</v>
          </cell>
          <cell r="FO2807">
            <v>0</v>
          </cell>
        </row>
        <row r="2808">
          <cell r="A2808">
            <v>621403</v>
          </cell>
          <cell r="C2808" t="str">
            <v>Kirby, Nathan</v>
          </cell>
          <cell r="Q2808" t="str">
            <v>S</v>
          </cell>
          <cell r="AJ2808">
            <v>6.8698252942309583</v>
          </cell>
          <cell r="AR2808">
            <v>44.400000000000006</v>
          </cell>
          <cell r="AS2808">
            <v>-0.35536304872323043</v>
          </cell>
          <cell r="AT2808">
            <v>0.9785127593216818</v>
          </cell>
          <cell r="BE2808">
            <v>0.95809039998593615</v>
          </cell>
          <cell r="CP2808">
            <v>22.625</v>
          </cell>
          <cell r="CV2808">
            <v>92.1</v>
          </cell>
          <cell r="DA2808">
            <v>0</v>
          </cell>
          <cell r="DD2808">
            <v>0.80379485164310005</v>
          </cell>
          <cell r="FJ2808">
            <v>111</v>
          </cell>
          <cell r="FK2808">
            <v>0.26300000000000001</v>
          </cell>
          <cell r="FL2808">
            <v>-0.56976878774720952</v>
          </cell>
          <cell r="FO2808">
            <v>0</v>
          </cell>
        </row>
        <row r="2809">
          <cell r="A2809">
            <v>621404</v>
          </cell>
          <cell r="C2809" t="str">
            <v>Lawlor, Ryan</v>
          </cell>
          <cell r="Q2809" t="str">
            <v>S</v>
          </cell>
          <cell r="AJ2809">
            <v>6.9768831325921461</v>
          </cell>
          <cell r="AR2809">
            <v>44.400000000000006</v>
          </cell>
          <cell r="AS2809">
            <v>0.38001686017694258</v>
          </cell>
          <cell r="AT2809">
            <v>0.95073141132196726</v>
          </cell>
          <cell r="BE2809">
            <v>0.81781071802144523</v>
          </cell>
          <cell r="CP2809">
            <v>22.458333333333332</v>
          </cell>
          <cell r="CV2809">
            <v>92.1</v>
          </cell>
          <cell r="DA2809">
            <v>0</v>
          </cell>
          <cell r="DD2809">
            <v>1.1023508845349541</v>
          </cell>
          <cell r="FJ2809">
            <v>111</v>
          </cell>
          <cell r="FK2809">
            <v>0.26300000000000001</v>
          </cell>
          <cell r="FL2809">
            <v>0.46888339743039864</v>
          </cell>
          <cell r="FO2809">
            <v>0</v>
          </cell>
        </row>
        <row r="2810">
          <cell r="A2810">
            <v>621405</v>
          </cell>
          <cell r="C2810" t="str">
            <v>Lilek, Brett</v>
          </cell>
          <cell r="Q2810" t="str">
            <v>S</v>
          </cell>
          <cell r="AJ2810">
            <v>7.7600631834917344</v>
          </cell>
          <cell r="AR2810">
            <v>44.400000000000006</v>
          </cell>
          <cell r="AS2810">
            <v>-0.3300440825712701</v>
          </cell>
          <cell r="AT2810">
            <v>0.93268006341292053</v>
          </cell>
          <cell r="BE2810">
            <v>1.0249062278487535</v>
          </cell>
          <cell r="CP2810">
            <v>22.875</v>
          </cell>
          <cell r="CV2810">
            <v>92.1</v>
          </cell>
          <cell r="DA2810">
            <v>0</v>
          </cell>
          <cell r="DD2810">
            <v>1.2444854669533072</v>
          </cell>
          <cell r="FJ2810">
            <v>111</v>
          </cell>
          <cell r="FK2810">
            <v>0.26300000000000001</v>
          </cell>
          <cell r="FL2810">
            <v>0.75704447294292587</v>
          </cell>
          <cell r="FO2810">
            <v>0</v>
          </cell>
        </row>
        <row r="2811">
          <cell r="A2811">
            <v>621408</v>
          </cell>
          <cell r="C2811" t="str">
            <v>Marksberry, Matt</v>
          </cell>
          <cell r="Q2811" t="str">
            <v>R</v>
          </cell>
          <cell r="AJ2811">
            <v>5.1291237325013759</v>
          </cell>
          <cell r="AR2811">
            <v>22.474389781718514</v>
          </cell>
          <cell r="AS2811">
            <v>0.34243402083294949</v>
          </cell>
          <cell r="AT2811">
            <v>0.78471771345390229</v>
          </cell>
          <cell r="BE2811">
            <v>0.72358509820793238</v>
          </cell>
          <cell r="CP2811">
            <v>25.875</v>
          </cell>
          <cell r="CV2811">
            <v>92.641283593563827</v>
          </cell>
          <cell r="DA2811">
            <v>0.48485050505050503</v>
          </cell>
          <cell r="DD2811">
            <v>1.0854475758869073</v>
          </cell>
          <cell r="FJ2811">
            <v>56.185974454296286</v>
          </cell>
          <cell r="FK2811">
            <v>0.26300000000000001</v>
          </cell>
          <cell r="FL2811">
            <v>2.4142018461129081E-2</v>
          </cell>
          <cell r="FO2811">
            <v>1</v>
          </cell>
        </row>
        <row r="2812">
          <cell r="A2812">
            <v>621410</v>
          </cell>
          <cell r="C2812" t="str">
            <v>Holovach, Blake</v>
          </cell>
          <cell r="Q2812" t="str">
            <v>S</v>
          </cell>
          <cell r="AJ2812">
            <v>7.3753073577362942</v>
          </cell>
          <cell r="AR2812">
            <v>44.400000000000006</v>
          </cell>
          <cell r="AS2812">
            <v>-8.8175590986582189E-2</v>
          </cell>
          <cell r="AT2812">
            <v>0.79520727548970194</v>
          </cell>
          <cell r="BE2812">
            <v>0.8100205746795569</v>
          </cell>
          <cell r="CP2812">
            <v>25.291666666666668</v>
          </cell>
          <cell r="CV2812">
            <v>92.1</v>
          </cell>
          <cell r="DA2812">
            <v>0</v>
          </cell>
          <cell r="DD2812">
            <v>0.89848079825955895</v>
          </cell>
          <cell r="FJ2812">
            <v>111</v>
          </cell>
          <cell r="FK2812">
            <v>0.26300000000000001</v>
          </cell>
          <cell r="FL2812">
            <v>0.34673583167406485</v>
          </cell>
          <cell r="FO2812">
            <v>0.14336197045107535</v>
          </cell>
        </row>
        <row r="2813">
          <cell r="A2813">
            <v>621413</v>
          </cell>
          <cell r="C2813" t="str">
            <v>DeLoach, Tyler</v>
          </cell>
          <cell r="Q2813" t="str">
            <v>S</v>
          </cell>
          <cell r="AJ2813">
            <v>5.1006144434780554</v>
          </cell>
          <cell r="AR2813">
            <v>58.140357516119451</v>
          </cell>
          <cell r="AS2813">
            <v>0.31086222848967404</v>
          </cell>
          <cell r="AT2813">
            <v>0.77076579014824576</v>
          </cell>
          <cell r="BE2813">
            <v>0.97877340315999783</v>
          </cell>
          <cell r="CP2813">
            <v>25.208333333333332</v>
          </cell>
          <cell r="CV2813">
            <v>92.1</v>
          </cell>
          <cell r="DA2813">
            <v>0</v>
          </cell>
          <cell r="DD2813">
            <v>1.1806459278549002</v>
          </cell>
          <cell r="FJ2813">
            <v>129.10644614341555</v>
          </cell>
          <cell r="FK2813">
            <v>0.26300000000000001</v>
          </cell>
          <cell r="FL2813">
            <v>-0.11583167381074601</v>
          </cell>
          <cell r="FO2813">
            <v>0.41966486063213826</v>
          </cell>
        </row>
        <row r="2814">
          <cell r="A2814">
            <v>621455</v>
          </cell>
          <cell r="C2814" t="str">
            <v>McLaughlin, Sean</v>
          </cell>
          <cell r="Q2814" t="str">
            <v>R</v>
          </cell>
          <cell r="AJ2814">
            <v>5.1341719467110236</v>
          </cell>
          <cell r="AR2814">
            <v>22.240677858777232</v>
          </cell>
          <cell r="AS2814">
            <v>-0.20540244782730341</v>
          </cell>
          <cell r="AT2814">
            <v>0.73129035636793516</v>
          </cell>
          <cell r="BE2814">
            <v>0.72715731847107756</v>
          </cell>
          <cell r="CP2814">
            <v>22.125</v>
          </cell>
          <cell r="CV2814">
            <v>92.1</v>
          </cell>
          <cell r="DA2814">
            <v>0</v>
          </cell>
          <cell r="DD2814">
            <v>0.83484784954863112</v>
          </cell>
          <cell r="FJ2814">
            <v>55.601694646943074</v>
          </cell>
          <cell r="FK2814">
            <v>0.26300000000000001</v>
          </cell>
          <cell r="FL2814">
            <v>0.18749952599609732</v>
          </cell>
          <cell r="FO2814">
            <v>1</v>
          </cell>
        </row>
        <row r="2815">
          <cell r="A2815">
            <v>621574</v>
          </cell>
          <cell r="C2815" t="str">
            <v>Withrow, Matt</v>
          </cell>
          <cell r="Q2815" t="str">
            <v>S</v>
          </cell>
          <cell r="AJ2815">
            <v>7.0222178173767364</v>
          </cell>
          <cell r="AR2815">
            <v>45.163950617283945</v>
          </cell>
          <cell r="AS2815">
            <v>0.24260517338286247</v>
          </cell>
          <cell r="AT2815">
            <v>0.90408834805622951</v>
          </cell>
          <cell r="BE2815">
            <v>0.95119017996206756</v>
          </cell>
          <cell r="CP2815">
            <v>22.791666666666668</v>
          </cell>
          <cell r="CV2815">
            <v>92.1</v>
          </cell>
          <cell r="DA2815">
            <v>0</v>
          </cell>
          <cell r="DD2815">
            <v>1.1692636258179514</v>
          </cell>
          <cell r="FJ2815">
            <v>112.90987654320986</v>
          </cell>
          <cell r="FK2815">
            <v>0.26300000000000001</v>
          </cell>
          <cell r="FL2815">
            <v>8.6833514773273057E-2</v>
          </cell>
          <cell r="FO2815">
            <v>0</v>
          </cell>
        </row>
        <row r="2816">
          <cell r="A2816">
            <v>621578</v>
          </cell>
          <cell r="C2816" t="str">
            <v>Bastardo, Armando</v>
          </cell>
          <cell r="Q2816" t="str">
            <v>R</v>
          </cell>
          <cell r="AJ2816">
            <v>7.515657911598403</v>
          </cell>
          <cell r="AR2816">
            <v>22.18955048841482</v>
          </cell>
          <cell r="AS2816">
            <v>-0.25190503610386489</v>
          </cell>
          <cell r="AT2816">
            <v>0.66910966248477299</v>
          </cell>
          <cell r="BE2816">
            <v>0.88760295965152269</v>
          </cell>
          <cell r="CP2816">
            <v>21.958333333333332</v>
          </cell>
          <cell r="CV2816">
            <v>92.1</v>
          </cell>
          <cell r="DA2816">
            <v>0</v>
          </cell>
          <cell r="DD2816">
            <v>1.0812583824965003</v>
          </cell>
          <cell r="FJ2816">
            <v>55.473876221037045</v>
          </cell>
          <cell r="FK2816">
            <v>0.26300000000000001</v>
          </cell>
          <cell r="FL2816">
            <v>0.70279592714374961</v>
          </cell>
          <cell r="FO2816">
            <v>1</v>
          </cell>
        </row>
        <row r="2817">
          <cell r="A2817">
            <v>621579</v>
          </cell>
          <cell r="C2817" t="str">
            <v>Casanas, Alberto</v>
          </cell>
          <cell r="Q2817" t="str">
            <v>R</v>
          </cell>
          <cell r="AJ2817">
            <v>8.1666575192149047</v>
          </cell>
          <cell r="AR2817">
            <v>16.8</v>
          </cell>
          <cell r="AS2817">
            <v>0.47192588385515105</v>
          </cell>
          <cell r="AT2817">
            <v>0.89267674156345866</v>
          </cell>
          <cell r="BE2817">
            <v>0.50872075682066153</v>
          </cell>
          <cell r="CP2817">
            <v>22.625</v>
          </cell>
          <cell r="CV2817">
            <v>92.1</v>
          </cell>
          <cell r="DA2817">
            <v>0</v>
          </cell>
          <cell r="DD2817">
            <v>0.82350414222451085</v>
          </cell>
          <cell r="FJ2817">
            <v>42</v>
          </cell>
          <cell r="FK2817">
            <v>0.26300000000000001</v>
          </cell>
          <cell r="FL2817">
            <v>0.84200093638252227</v>
          </cell>
          <cell r="FO2817">
            <v>1</v>
          </cell>
        </row>
        <row r="2818">
          <cell r="A2818">
            <v>621581</v>
          </cell>
          <cell r="C2818" t="str">
            <v>Lopez, Hector</v>
          </cell>
          <cell r="Q2818" t="str">
            <v>S</v>
          </cell>
          <cell r="AJ2818">
            <v>9.0330375093969497</v>
          </cell>
          <cell r="AR2818">
            <v>44.400000000000006</v>
          </cell>
          <cell r="AS2818">
            <v>-0.17731576659624973</v>
          </cell>
          <cell r="AT2818">
            <v>0.81713267472605722</v>
          </cell>
          <cell r="BE2818">
            <v>1.041518842756759</v>
          </cell>
          <cell r="CP2818">
            <v>21.041666666666668</v>
          </cell>
          <cell r="CV2818">
            <v>92.1</v>
          </cell>
          <cell r="DA2818">
            <v>0</v>
          </cell>
          <cell r="DD2818">
            <v>1.110053650827018</v>
          </cell>
          <cell r="FJ2818">
            <v>111</v>
          </cell>
          <cell r="FK2818">
            <v>0.26300000000000001</v>
          </cell>
          <cell r="FL2818">
            <v>0.56932333816819569</v>
          </cell>
          <cell r="FO2818">
            <v>8.4408467519272667E-2</v>
          </cell>
        </row>
        <row r="2819">
          <cell r="A2819">
            <v>621583</v>
          </cell>
          <cell r="C2819" t="str">
            <v>Rodriguez, Abrahan</v>
          </cell>
          <cell r="Q2819" t="str">
            <v>S</v>
          </cell>
          <cell r="AJ2819">
            <v>9.2112567525644398</v>
          </cell>
          <cell r="AR2819">
            <v>44.400000000000006</v>
          </cell>
          <cell r="AS2819">
            <v>-9.0250563469756587E-2</v>
          </cell>
          <cell r="AT2819">
            <v>0.86700643192660132</v>
          </cell>
          <cell r="BE2819">
            <v>0.91712240275078294</v>
          </cell>
          <cell r="CP2819">
            <v>21.208333333333332</v>
          </cell>
          <cell r="CV2819">
            <v>92.1</v>
          </cell>
          <cell r="DA2819">
            <v>0</v>
          </cell>
          <cell r="DD2819">
            <v>0.88526160329409664</v>
          </cell>
          <cell r="FJ2819">
            <v>111</v>
          </cell>
          <cell r="FK2819">
            <v>0.26300000000000001</v>
          </cell>
          <cell r="FL2819">
            <v>-1.0989441073619705E-2</v>
          </cell>
          <cell r="FO2819">
            <v>0</v>
          </cell>
        </row>
        <row r="2820">
          <cell r="A2820">
            <v>621590</v>
          </cell>
          <cell r="C2820" t="str">
            <v>Fuentes, Jose</v>
          </cell>
          <cell r="Q2820" t="str">
            <v>S</v>
          </cell>
          <cell r="AJ2820">
            <v>8.710383588964639</v>
          </cell>
          <cell r="AR2820">
            <v>44.400000000000006</v>
          </cell>
          <cell r="AS2820">
            <v>-0.69275375098485259</v>
          </cell>
          <cell r="AT2820">
            <v>0.7744666740316597</v>
          </cell>
          <cell r="BE2820">
            <v>0.84141101588034872</v>
          </cell>
          <cell r="CP2820">
            <v>21.708333333333332</v>
          </cell>
          <cell r="CV2820">
            <v>92.1</v>
          </cell>
          <cell r="DA2820">
            <v>0</v>
          </cell>
          <cell r="DD2820">
            <v>0.87854203456263757</v>
          </cell>
          <cell r="FJ2820">
            <v>111</v>
          </cell>
          <cell r="FK2820">
            <v>0.26300000000000001</v>
          </cell>
          <cell r="FL2820">
            <v>0.6084704534721499</v>
          </cell>
          <cell r="FO2820">
            <v>8.0349375143788149E-2</v>
          </cell>
        </row>
        <row r="2821">
          <cell r="A2821">
            <v>621591</v>
          </cell>
          <cell r="C2821" t="str">
            <v>Gutierrez, Alfred</v>
          </cell>
          <cell r="Q2821" t="str">
            <v>S</v>
          </cell>
          <cell r="AJ2821">
            <v>7.0932753527613635</v>
          </cell>
          <cell r="AR2821">
            <v>44.400000000000006</v>
          </cell>
          <cell r="AS2821">
            <v>-0.2183831932382726</v>
          </cell>
          <cell r="AT2821">
            <v>0.75981154673633622</v>
          </cell>
          <cell r="BE2821">
            <v>0.57060623157741985</v>
          </cell>
          <cell r="CP2821">
            <v>21.041666666666668</v>
          </cell>
          <cell r="CV2821">
            <v>92.1</v>
          </cell>
          <cell r="DA2821">
            <v>0</v>
          </cell>
          <cell r="DD2821">
            <v>0.78816327442665779</v>
          </cell>
          <cell r="FJ2821">
            <v>111</v>
          </cell>
          <cell r="FK2821">
            <v>0.26300000000000001</v>
          </cell>
          <cell r="FL2821">
            <v>-0.12135310509616672</v>
          </cell>
          <cell r="FO2821">
            <v>0</v>
          </cell>
        </row>
        <row r="2822">
          <cell r="A2822">
            <v>621593</v>
          </cell>
          <cell r="C2822" t="str">
            <v>Castro, Anthony</v>
          </cell>
          <cell r="Q2822" t="str">
            <v>S</v>
          </cell>
          <cell r="AJ2822">
            <v>7.8731696839178902</v>
          </cell>
          <cell r="AR2822">
            <v>44.400000000000006</v>
          </cell>
          <cell r="AS2822">
            <v>7.6369491360214606E-2</v>
          </cell>
          <cell r="AT2822">
            <v>0.92790376619457482</v>
          </cell>
          <cell r="BE2822">
            <v>1.1724699453746104</v>
          </cell>
          <cell r="CP2822">
            <v>21.208333333333332</v>
          </cell>
          <cell r="CV2822">
            <v>92.1</v>
          </cell>
          <cell r="DA2822">
            <v>0</v>
          </cell>
          <cell r="DD2822">
            <v>1.0507910139610952</v>
          </cell>
          <cell r="FJ2822">
            <v>111</v>
          </cell>
          <cell r="FK2822">
            <v>0.26300000000000001</v>
          </cell>
          <cell r="FL2822">
            <v>-0.30552699311571407</v>
          </cell>
          <cell r="FO2822">
            <v>0</v>
          </cell>
        </row>
        <row r="2823">
          <cell r="A2823">
            <v>621594</v>
          </cell>
          <cell r="C2823" t="str">
            <v>Idrogo, Eudis</v>
          </cell>
          <cell r="Q2823" t="str">
            <v>S</v>
          </cell>
          <cell r="AJ2823">
            <v>6.4339108006050019</v>
          </cell>
          <cell r="AR2823">
            <v>44.400000000000006</v>
          </cell>
          <cell r="AS2823">
            <v>-0.14324067094432266</v>
          </cell>
          <cell r="AT2823">
            <v>0.77212576269652722</v>
          </cell>
          <cell r="BE2823">
            <v>0.7865187709236221</v>
          </cell>
          <cell r="CP2823">
            <v>21.041666666666668</v>
          </cell>
          <cell r="CV2823">
            <v>92.1</v>
          </cell>
          <cell r="DA2823">
            <v>0</v>
          </cell>
          <cell r="DD2823">
            <v>0.91057985216059079</v>
          </cell>
          <cell r="FJ2823">
            <v>111</v>
          </cell>
          <cell r="FK2823">
            <v>0.26300000000000001</v>
          </cell>
          <cell r="FL2823">
            <v>-4.0609329357021877E-2</v>
          </cell>
          <cell r="FO2823">
            <v>0</v>
          </cell>
        </row>
        <row r="2824">
          <cell r="A2824">
            <v>621596</v>
          </cell>
          <cell r="C2824" t="str">
            <v>Verastegui, Adenson</v>
          </cell>
          <cell r="Q2824" t="str">
            <v>R</v>
          </cell>
          <cell r="AJ2824">
            <v>6.6623344977580308</v>
          </cell>
          <cell r="AR2824">
            <v>20.108320942785184</v>
          </cell>
          <cell r="AS2824">
            <v>-0.79883827634624094</v>
          </cell>
          <cell r="AT2824">
            <v>0.66755256915686845</v>
          </cell>
          <cell r="BE2824">
            <v>0.861197533609384</v>
          </cell>
          <cell r="CP2824">
            <v>23.375</v>
          </cell>
          <cell r="CV2824">
            <v>92.1</v>
          </cell>
          <cell r="DA2824">
            <v>0</v>
          </cell>
          <cell r="DD2824">
            <v>1.1254316045218407</v>
          </cell>
          <cell r="FJ2824">
            <v>50.27080235696296</v>
          </cell>
          <cell r="FK2824">
            <v>0.26300000000000001</v>
          </cell>
          <cell r="FL2824">
            <v>0.42114083763343452</v>
          </cell>
          <cell r="FO2824">
            <v>1</v>
          </cell>
        </row>
        <row r="2825">
          <cell r="A2825">
            <v>621790</v>
          </cell>
          <cell r="C2825" t="str">
            <v>Cedeno, Luis</v>
          </cell>
          <cell r="Q2825" t="str">
            <v>R</v>
          </cell>
          <cell r="AJ2825">
            <v>8.1915997610429869</v>
          </cell>
          <cell r="AR2825">
            <v>16.8</v>
          </cell>
          <cell r="AS2825">
            <v>-0.98108091841480238</v>
          </cell>
          <cell r="AT2825">
            <v>0.891776242307186</v>
          </cell>
          <cell r="BE2825">
            <v>0.89603158989420617</v>
          </cell>
          <cell r="CP2825">
            <v>22.708333333333332</v>
          </cell>
          <cell r="CV2825">
            <v>92.1</v>
          </cell>
          <cell r="DA2825">
            <v>0</v>
          </cell>
          <cell r="DD2825">
            <v>1.02235220415683</v>
          </cell>
          <cell r="FJ2825">
            <v>42</v>
          </cell>
          <cell r="FK2825">
            <v>0.26300000000000001</v>
          </cell>
          <cell r="FL2825">
            <v>-0.27727553006460826</v>
          </cell>
          <cell r="FO2825">
            <v>0.8108249201254305</v>
          </cell>
        </row>
        <row r="2826">
          <cell r="A2826">
            <v>621962</v>
          </cell>
          <cell r="C2826" t="str">
            <v>Thomas, Ian</v>
          </cell>
          <cell r="Q2826" t="str">
            <v>R</v>
          </cell>
          <cell r="AJ2826">
            <v>4.0507722014059535</v>
          </cell>
          <cell r="AR2826">
            <v>29.330749014334238</v>
          </cell>
          <cell r="AS2826">
            <v>-0.119411003954074</v>
          </cell>
          <cell r="AT2826">
            <v>0.56627508723912645</v>
          </cell>
          <cell r="BE2826">
            <v>1.3838767466731492</v>
          </cell>
          <cell r="CP2826">
            <v>29.208333333333332</v>
          </cell>
          <cell r="CV2826">
            <v>90.594155078548397</v>
          </cell>
          <cell r="DA2826">
            <v>0.55757575757575761</v>
          </cell>
          <cell r="DD2826">
            <v>1.1836838646271628</v>
          </cell>
          <cell r="FJ2826">
            <v>42</v>
          </cell>
          <cell r="FK2826">
            <v>0.2639274533468981</v>
          </cell>
          <cell r="FL2826">
            <v>-8.2747824755983773E-2</v>
          </cell>
          <cell r="FO2826">
            <v>0.60432822278231435</v>
          </cell>
        </row>
        <row r="2827">
          <cell r="A2827">
            <v>622054</v>
          </cell>
          <cell r="C2827" t="str">
            <v>Williams, Scott</v>
          </cell>
          <cell r="Q2827" t="str">
            <v>R</v>
          </cell>
          <cell r="AJ2827">
            <v>5.1353109643721115</v>
          </cell>
          <cell r="AR2827">
            <v>17.616493636725902</v>
          </cell>
          <cell r="AS2827">
            <v>-7.0717623594607815E-2</v>
          </cell>
          <cell r="AT2827">
            <v>0.73290439884031788</v>
          </cell>
          <cell r="BE2827">
            <v>0.82516815963924717</v>
          </cell>
          <cell r="CP2827">
            <v>22.625</v>
          </cell>
          <cell r="CV2827">
            <v>92.1</v>
          </cell>
          <cell r="DA2827">
            <v>0</v>
          </cell>
          <cell r="DD2827">
            <v>1.1102500645596551</v>
          </cell>
          <cell r="FJ2827">
            <v>44.041234091814758</v>
          </cell>
          <cell r="FK2827">
            <v>0.26300000000000001</v>
          </cell>
          <cell r="FL2827">
            <v>-5.7604333669297139E-2</v>
          </cell>
          <cell r="FO2827">
            <v>1</v>
          </cell>
        </row>
        <row r="2828">
          <cell r="A2828">
            <v>622062</v>
          </cell>
          <cell r="C2828" t="str">
            <v>Wynn, Sterling</v>
          </cell>
          <cell r="Q2828" t="str">
            <v>R</v>
          </cell>
          <cell r="AJ2828">
            <v>7.1656805818749412</v>
          </cell>
          <cell r="AR2828">
            <v>16.8</v>
          </cell>
          <cell r="AS2828">
            <v>-2.2177563001235949</v>
          </cell>
          <cell r="AT2828">
            <v>0.90965662190457164</v>
          </cell>
          <cell r="BE2828">
            <v>0.97990664560432694</v>
          </cell>
          <cell r="CP2828">
            <v>22.625</v>
          </cell>
          <cell r="CV2828">
            <v>92.1</v>
          </cell>
          <cell r="DA2828">
            <v>0</v>
          </cell>
          <cell r="DD2828">
            <v>0.96391128811926585</v>
          </cell>
          <cell r="FJ2828">
            <v>42</v>
          </cell>
          <cell r="FK2828">
            <v>0.26300000000000001</v>
          </cell>
          <cell r="FL2828">
            <v>0.3532481317669619</v>
          </cell>
          <cell r="FO2828">
            <v>1</v>
          </cell>
        </row>
        <row r="2829">
          <cell r="A2829">
            <v>622063</v>
          </cell>
          <cell r="C2829" t="str">
            <v>Wynkoop, Jack</v>
          </cell>
          <cell r="Q2829" t="str">
            <v>S</v>
          </cell>
          <cell r="AJ2829">
            <v>5.3550676115893854</v>
          </cell>
          <cell r="AR2829">
            <v>58.02966351086414</v>
          </cell>
          <cell r="AS2829">
            <v>-0.2956378050846124</v>
          </cell>
          <cell r="AT2829">
            <v>0.74561028885524716</v>
          </cell>
          <cell r="BE2829">
            <v>1.1875226354568793</v>
          </cell>
          <cell r="CP2829">
            <v>22.625</v>
          </cell>
          <cell r="CV2829">
            <v>92.1</v>
          </cell>
          <cell r="DA2829">
            <v>0</v>
          </cell>
          <cell r="DD2829">
            <v>0.74581847378048727</v>
          </cell>
          <cell r="FJ2829">
            <v>145.07415877716033</v>
          </cell>
          <cell r="FK2829">
            <v>0.26300000000000001</v>
          </cell>
          <cell r="FL2829">
            <v>-0.14691887486444549</v>
          </cell>
          <cell r="FO2829">
            <v>0</v>
          </cell>
        </row>
        <row r="2830">
          <cell r="A2830">
            <v>622065</v>
          </cell>
          <cell r="C2830" t="str">
            <v>Young, Alex</v>
          </cell>
          <cell r="Q2830" t="str">
            <v>S</v>
          </cell>
          <cell r="AJ2830">
            <v>6.8499883484665496</v>
          </cell>
          <cell r="AR2830">
            <v>44.400000000000006</v>
          </cell>
          <cell r="AS2830">
            <v>1.1160717853202482</v>
          </cell>
          <cell r="AT2830">
            <v>0.92402646199620286</v>
          </cell>
          <cell r="BE2830">
            <v>0.71194603966524184</v>
          </cell>
          <cell r="CP2830">
            <v>22.791666666666668</v>
          </cell>
          <cell r="CV2830">
            <v>92.1</v>
          </cell>
          <cell r="DA2830">
            <v>0</v>
          </cell>
          <cell r="DD2830">
            <v>0.88675969813032607</v>
          </cell>
          <cell r="FJ2830">
            <v>111</v>
          </cell>
          <cell r="FK2830">
            <v>0.26300000000000001</v>
          </cell>
          <cell r="FL2830">
            <v>0.47908570656217392</v>
          </cell>
          <cell r="FO2830">
            <v>0</v>
          </cell>
        </row>
        <row r="2831">
          <cell r="A2831">
            <v>622066</v>
          </cell>
          <cell r="C2831" t="str">
            <v>Alexander, Tyler</v>
          </cell>
          <cell r="Q2831" t="str">
            <v>S</v>
          </cell>
          <cell r="AJ2831">
            <v>8.4155270405543092</v>
          </cell>
          <cell r="AR2831">
            <v>44.400000000000006</v>
          </cell>
          <cell r="AS2831">
            <v>-0.15278085143326819</v>
          </cell>
          <cell r="AT2831">
            <v>0.85497262222840442</v>
          </cell>
          <cell r="BE2831">
            <v>1.0736306771708242</v>
          </cell>
          <cell r="CP2831">
            <v>24.791666666666668</v>
          </cell>
          <cell r="CV2831">
            <v>92.1</v>
          </cell>
          <cell r="DA2831">
            <v>0</v>
          </cell>
          <cell r="DD2831">
            <v>1.394492897224394</v>
          </cell>
          <cell r="FJ2831">
            <v>111</v>
          </cell>
          <cell r="FK2831">
            <v>0.26300000000000001</v>
          </cell>
          <cell r="FL2831">
            <v>-1.8147491226532246E-2</v>
          </cell>
          <cell r="FO2831">
            <v>0.12252820002275877</v>
          </cell>
        </row>
        <row r="2832">
          <cell r="A2832">
            <v>622067</v>
          </cell>
          <cell r="C2832" t="str">
            <v>West, Jared</v>
          </cell>
          <cell r="Q2832" t="str">
            <v>R</v>
          </cell>
          <cell r="AJ2832">
            <v>6.7867243198830645</v>
          </cell>
          <cell r="AR2832">
            <v>16.8</v>
          </cell>
          <cell r="AS2832">
            <v>1.8507167602442429</v>
          </cell>
          <cell r="AT2832">
            <v>0.97218801434408209</v>
          </cell>
          <cell r="BE2832">
            <v>1.1298593014445759</v>
          </cell>
          <cell r="CP2832">
            <v>23.041666666666668</v>
          </cell>
          <cell r="CV2832">
            <v>92.1</v>
          </cell>
          <cell r="DA2832">
            <v>0</v>
          </cell>
          <cell r="DD2832">
            <v>0.98345188437287712</v>
          </cell>
          <cell r="FJ2832">
            <v>42</v>
          </cell>
          <cell r="FK2832">
            <v>0.26300000000000001</v>
          </cell>
          <cell r="FL2832">
            <v>0.90356256541395907</v>
          </cell>
          <cell r="FO2832">
            <v>1</v>
          </cell>
        </row>
        <row r="2833">
          <cell r="A2833">
            <v>622070</v>
          </cell>
          <cell r="C2833" t="str">
            <v>Lucas, Sean</v>
          </cell>
          <cell r="Q2833" t="str">
            <v>R</v>
          </cell>
          <cell r="AJ2833">
            <v>5.6448184071730774</v>
          </cell>
          <cell r="AR2833">
            <v>16.8</v>
          </cell>
          <cell r="AS2833">
            <v>-0.10317918242719784</v>
          </cell>
          <cell r="AT2833">
            <v>0.82465739224487833</v>
          </cell>
          <cell r="BE2833">
            <v>1.0217510654538386</v>
          </cell>
          <cell r="CP2833">
            <v>27.208333333333332</v>
          </cell>
          <cell r="CV2833">
            <v>92.1</v>
          </cell>
          <cell r="DA2833">
            <v>0</v>
          </cell>
          <cell r="DD2833">
            <v>1.0461996856719669</v>
          </cell>
          <cell r="FJ2833">
            <v>42</v>
          </cell>
          <cell r="FK2833">
            <v>0.26300000000000001</v>
          </cell>
          <cell r="FL2833">
            <v>-0.10739099455019833</v>
          </cell>
          <cell r="FO2833">
            <v>1</v>
          </cell>
        </row>
        <row r="2834">
          <cell r="A2834">
            <v>622072</v>
          </cell>
          <cell r="C2834" t="str">
            <v>Wood, Alex</v>
          </cell>
          <cell r="Q2834" t="str">
            <v>S</v>
          </cell>
          <cell r="AJ2834">
            <v>3.7769061648287048</v>
          </cell>
          <cell r="AR2834">
            <v>154.09862044917912</v>
          </cell>
          <cell r="AS2834">
            <v>-0.24550646402988108</v>
          </cell>
          <cell r="AT2834">
            <v>0.47683338232247235</v>
          </cell>
          <cell r="BE2834">
            <v>1.1299772128890955</v>
          </cell>
          <cell r="CP2834">
            <v>25.458333333333332</v>
          </cell>
          <cell r="CV2834">
            <v>91.542177614658186</v>
          </cell>
          <cell r="DA2834">
            <v>3.0020181818181819</v>
          </cell>
          <cell r="DD2834">
            <v>0.97337452292176407</v>
          </cell>
          <cell r="FJ2834">
            <v>154.09862044917912</v>
          </cell>
          <cell r="FK2834">
            <v>0.26565315617099333</v>
          </cell>
          <cell r="FL2834">
            <v>0.1982556339248803</v>
          </cell>
          <cell r="FO2834">
            <v>0</v>
          </cell>
        </row>
        <row r="2835">
          <cell r="A2835">
            <v>622075</v>
          </cell>
          <cell r="C2835" t="str">
            <v>Almonte, Yency</v>
          </cell>
          <cell r="Q2835" t="str">
            <v>S</v>
          </cell>
          <cell r="AJ2835">
            <v>5.7404526244782854</v>
          </cell>
          <cell r="AR2835">
            <v>63.638049466177748</v>
          </cell>
          <cell r="AS2835">
            <v>4.3554204460824822E-2</v>
          </cell>
          <cell r="AT2835">
            <v>0.80853194630420488</v>
          </cell>
          <cell r="BE2835">
            <v>1.256023895330304</v>
          </cell>
          <cell r="CP2835">
            <v>22.041666666666668</v>
          </cell>
          <cell r="CV2835">
            <v>92.1</v>
          </cell>
          <cell r="DA2835">
            <v>0</v>
          </cell>
          <cell r="DD2835">
            <v>0.9635318896258781</v>
          </cell>
          <cell r="FJ2835">
            <v>159.09512366544436</v>
          </cell>
          <cell r="FK2835">
            <v>0.26300000000000001</v>
          </cell>
          <cell r="FL2835">
            <v>2.4778789370988635E-2</v>
          </cell>
          <cell r="FO2835">
            <v>0</v>
          </cell>
        </row>
        <row r="2836">
          <cell r="A2836">
            <v>622082</v>
          </cell>
          <cell r="C2836" t="str">
            <v>Jones, Owen</v>
          </cell>
          <cell r="Q2836" t="str">
            <v>R</v>
          </cell>
          <cell r="AJ2836">
            <v>6.1788595014304182</v>
          </cell>
          <cell r="AR2836">
            <v>16.8</v>
          </cell>
          <cell r="AS2836">
            <v>-1.4896603565725286</v>
          </cell>
          <cell r="AT2836">
            <v>0.87358606425347074</v>
          </cell>
          <cell r="BE2836">
            <v>0.89397773699425309</v>
          </cell>
          <cell r="CP2836">
            <v>27.041666666666668</v>
          </cell>
          <cell r="CV2836">
            <v>92.1</v>
          </cell>
          <cell r="DA2836">
            <v>0</v>
          </cell>
          <cell r="DD2836">
            <v>0.96949026704488594</v>
          </cell>
          <cell r="FJ2836">
            <v>42</v>
          </cell>
          <cell r="FK2836">
            <v>0.26300000000000001</v>
          </cell>
          <cell r="FL2836">
            <v>0.46822543747216389</v>
          </cell>
          <cell r="FO2836">
            <v>1</v>
          </cell>
        </row>
        <row r="2837">
          <cell r="A2837">
            <v>622088</v>
          </cell>
          <cell r="C2837" t="str">
            <v>Antone, Tejay</v>
          </cell>
          <cell r="Q2837" t="str">
            <v>S</v>
          </cell>
          <cell r="AJ2837">
            <v>6.0180432129859378</v>
          </cell>
          <cell r="AR2837">
            <v>63.186090418312759</v>
          </cell>
          <cell r="AS2837">
            <v>-0.50505414294050766</v>
          </cell>
          <cell r="AT2837">
            <v>0.61189646036528988</v>
          </cell>
          <cell r="BE2837">
            <v>1.2749339754519808</v>
          </cell>
          <cell r="CP2837">
            <v>22.541666666666668</v>
          </cell>
          <cell r="CV2837">
            <v>92.1</v>
          </cell>
          <cell r="DA2837">
            <v>0</v>
          </cell>
          <cell r="DD2837">
            <v>0.73890431458865502</v>
          </cell>
          <cell r="FJ2837">
            <v>157.96522604578189</v>
          </cell>
          <cell r="FK2837">
            <v>0.26300000000000001</v>
          </cell>
          <cell r="FL2837">
            <v>0.21802015902560423</v>
          </cell>
          <cell r="FO2837">
            <v>0</v>
          </cell>
        </row>
        <row r="2838">
          <cell r="A2838">
            <v>622091</v>
          </cell>
          <cell r="C2838" t="str">
            <v>Agnew-Wieland, Sam</v>
          </cell>
          <cell r="Q2838" t="str">
            <v>R</v>
          </cell>
          <cell r="AJ2838">
            <v>6.6476472903873294</v>
          </cell>
          <cell r="AR2838">
            <v>16.8</v>
          </cell>
          <cell r="AS2838">
            <v>-0.75964016471499674</v>
          </cell>
          <cell r="AT2838">
            <v>0.8958509268787257</v>
          </cell>
          <cell r="BE2838">
            <v>1.1073847290510701</v>
          </cell>
          <cell r="CP2838">
            <v>24.125</v>
          </cell>
          <cell r="CV2838">
            <v>92.1</v>
          </cell>
          <cell r="DA2838">
            <v>0</v>
          </cell>
          <cell r="DD2838">
            <v>1.200477387426599</v>
          </cell>
          <cell r="FJ2838">
            <v>42</v>
          </cell>
          <cell r="FK2838">
            <v>0.26300000000000001</v>
          </cell>
          <cell r="FL2838">
            <v>-0.47053613158699847</v>
          </cell>
          <cell r="FO2838">
            <v>0.64274848978369592</v>
          </cell>
        </row>
        <row r="2839">
          <cell r="A2839">
            <v>622092</v>
          </cell>
          <cell r="C2839" t="str">
            <v>Zimmer, Kyle</v>
          </cell>
          <cell r="Q2839" t="str">
            <v>S</v>
          </cell>
          <cell r="AJ2839">
            <v>4.6406728478633861</v>
          </cell>
          <cell r="AR2839">
            <v>103.87198362187539</v>
          </cell>
          <cell r="AS2839">
            <v>-0.59764373061380482</v>
          </cell>
          <cell r="AT2839">
            <v>0.83263066609649661</v>
          </cell>
          <cell r="BE2839">
            <v>1.0863115508492871</v>
          </cell>
          <cell r="CP2839">
            <v>24.791666666666668</v>
          </cell>
          <cell r="CV2839">
            <v>92.1</v>
          </cell>
          <cell r="DA2839">
            <v>0</v>
          </cell>
          <cell r="DD2839">
            <v>1.2475013435618938</v>
          </cell>
          <cell r="FJ2839">
            <v>111</v>
          </cell>
          <cell r="FK2839">
            <v>0.26300000000000001</v>
          </cell>
          <cell r="FL2839">
            <v>-0.31995141580785297</v>
          </cell>
          <cell r="FO2839">
            <v>7.2546870545431408E-2</v>
          </cell>
        </row>
        <row r="2840">
          <cell r="A2840">
            <v>622093</v>
          </cell>
          <cell r="C2840" t="str">
            <v>Ash, Brett</v>
          </cell>
          <cell r="Q2840" t="str">
            <v>S</v>
          </cell>
          <cell r="AJ2840">
            <v>6.8003463856627722</v>
          </cell>
          <cell r="AR2840">
            <v>56.298772142983552</v>
          </cell>
          <cell r="AS2840">
            <v>-0.28774100898880783</v>
          </cell>
          <cell r="AT2840">
            <v>0.60122901314375832</v>
          </cell>
          <cell r="BE2840">
            <v>0.96353758346128038</v>
          </cell>
          <cell r="CP2840">
            <v>25.125</v>
          </cell>
          <cell r="CV2840">
            <v>92.1</v>
          </cell>
          <cell r="DA2840">
            <v>0</v>
          </cell>
          <cell r="DD2840">
            <v>0.68621524598421957</v>
          </cell>
          <cell r="FJ2840">
            <v>140.74693035745887</v>
          </cell>
          <cell r="FK2840">
            <v>0.26300000000000001</v>
          </cell>
          <cell r="FL2840">
            <v>0.37192905644210988</v>
          </cell>
          <cell r="FO2840">
            <v>0</v>
          </cell>
        </row>
        <row r="2841">
          <cell r="A2841">
            <v>622094</v>
          </cell>
          <cell r="C2841" t="str">
            <v>Agosta, Martin</v>
          </cell>
          <cell r="Q2841" t="str">
            <v>S</v>
          </cell>
          <cell r="AJ2841">
            <v>6.5106205032851543</v>
          </cell>
          <cell r="AR2841">
            <v>44.400000000000006</v>
          </cell>
          <cell r="AS2841">
            <v>-0.23892435215855276</v>
          </cell>
          <cell r="AT2841">
            <v>0.70623256773649801</v>
          </cell>
          <cell r="BE2841">
            <v>0.77349661155290073</v>
          </cell>
          <cell r="CP2841">
            <v>25.208333333333332</v>
          </cell>
          <cell r="CV2841">
            <v>92.1</v>
          </cell>
          <cell r="DA2841">
            <v>0</v>
          </cell>
          <cell r="DD2841">
            <v>1.0769912973926898</v>
          </cell>
          <cell r="FJ2841">
            <v>111</v>
          </cell>
          <cell r="FK2841">
            <v>0.26300000000000001</v>
          </cell>
          <cell r="FL2841">
            <v>0.29362345543318374</v>
          </cell>
          <cell r="FO2841">
            <v>0</v>
          </cell>
        </row>
        <row r="2842">
          <cell r="A2842">
            <v>622095</v>
          </cell>
          <cell r="C2842" t="str">
            <v>Brooks, Aaron</v>
          </cell>
          <cell r="Q2842" t="str">
            <v>R</v>
          </cell>
          <cell r="AJ2842">
            <v>6.1928702338587049</v>
          </cell>
          <cell r="AR2842">
            <v>25.192152895985188</v>
          </cell>
          <cell r="AS2842">
            <v>-0.21226027552407267</v>
          </cell>
          <cell r="AT2842">
            <v>0.54878507213412631</v>
          </cell>
          <cell r="BE2842">
            <v>1.6131485671870307</v>
          </cell>
          <cell r="CP2842">
            <v>24.125</v>
          </cell>
          <cell r="CV2842">
            <v>92.1</v>
          </cell>
          <cell r="DA2842">
            <v>0</v>
          </cell>
          <cell r="DD2842">
            <v>0.86232238642805836</v>
          </cell>
          <cell r="FJ2842">
            <v>62.980382239962964</v>
          </cell>
          <cell r="FK2842">
            <v>0.26300000000000001</v>
          </cell>
          <cell r="FL2842">
            <v>0.33674392601185976</v>
          </cell>
          <cell r="FO2842">
            <v>1</v>
          </cell>
        </row>
        <row r="2843">
          <cell r="A2843">
            <v>622096</v>
          </cell>
          <cell r="C2843" t="str">
            <v>Johnson, Chris</v>
          </cell>
          <cell r="Q2843" t="str">
            <v>S</v>
          </cell>
          <cell r="AJ2843">
            <v>6.7465401673459571</v>
          </cell>
          <cell r="AR2843">
            <v>44.400000000000006</v>
          </cell>
          <cell r="AS2843">
            <v>-0.95926943387045271</v>
          </cell>
          <cell r="AT2843">
            <v>0.88837124838801362</v>
          </cell>
          <cell r="BE2843">
            <v>1.2677506893963282</v>
          </cell>
          <cell r="CP2843">
            <v>24.875</v>
          </cell>
          <cell r="CV2843">
            <v>92.1</v>
          </cell>
          <cell r="DA2843">
            <v>0</v>
          </cell>
          <cell r="DD2843">
            <v>0.8640454366594601</v>
          </cell>
          <cell r="FJ2843">
            <v>111</v>
          </cell>
          <cell r="FK2843">
            <v>0.26300000000000001</v>
          </cell>
          <cell r="FL2843">
            <v>-0.15807125606853553</v>
          </cell>
          <cell r="FO2843">
            <v>0</v>
          </cell>
        </row>
        <row r="2844">
          <cell r="A2844">
            <v>622097</v>
          </cell>
          <cell r="C2844" t="str">
            <v>Thompson, Jake</v>
          </cell>
          <cell r="Q2844" t="str">
            <v>S</v>
          </cell>
          <cell r="AJ2844">
            <v>5.0290289728506261</v>
          </cell>
          <cell r="AR2844">
            <v>79.961695161717941</v>
          </cell>
          <cell r="AS2844">
            <v>0.34505012916903705</v>
          </cell>
          <cell r="AT2844">
            <v>0.68225397666228027</v>
          </cell>
          <cell r="BE2844">
            <v>1.3252421585107588</v>
          </cell>
          <cell r="CP2844">
            <v>22.458333333333332</v>
          </cell>
          <cell r="CV2844">
            <v>90.995541201614827</v>
          </cell>
          <cell r="DA2844">
            <v>5.6563636363636365E-2</v>
          </cell>
          <cell r="DD2844">
            <v>0.96374593799414043</v>
          </cell>
          <cell r="FJ2844">
            <v>152.62832544382627</v>
          </cell>
          <cell r="FK2844">
            <v>0.26300000000000001</v>
          </cell>
          <cell r="FL2844">
            <v>0.21181505424945951</v>
          </cell>
          <cell r="FO2844">
            <v>0</v>
          </cell>
        </row>
        <row r="2845">
          <cell r="A2845">
            <v>622098</v>
          </cell>
          <cell r="C2845" t="str">
            <v>Smith, Drew</v>
          </cell>
          <cell r="Q2845" t="str">
            <v>R</v>
          </cell>
          <cell r="AJ2845">
            <v>5.9302777260487449</v>
          </cell>
          <cell r="AR2845">
            <v>17.542414512207383</v>
          </cell>
          <cell r="AS2845">
            <v>1.1089885451669073</v>
          </cell>
          <cell r="AT2845">
            <v>0.8981732573931942</v>
          </cell>
          <cell r="BE2845">
            <v>0.76116538736201178</v>
          </cell>
          <cell r="CP2845">
            <v>22.791666666666668</v>
          </cell>
          <cell r="CV2845">
            <v>92.1</v>
          </cell>
          <cell r="DA2845">
            <v>0</v>
          </cell>
          <cell r="DD2845">
            <v>1.3417756502965739</v>
          </cell>
          <cell r="FJ2845">
            <v>43.856036280518452</v>
          </cell>
          <cell r="FK2845">
            <v>0.26300000000000001</v>
          </cell>
          <cell r="FL2845">
            <v>-0.202253609014338</v>
          </cell>
          <cell r="FO2845">
            <v>1</v>
          </cell>
        </row>
        <row r="2846">
          <cell r="A2846">
            <v>622101</v>
          </cell>
          <cell r="C2846" t="str">
            <v>Hill, David</v>
          </cell>
          <cell r="Q2846" t="str">
            <v>S</v>
          </cell>
          <cell r="AJ2846">
            <v>6.1123937555027181</v>
          </cell>
          <cell r="AR2846">
            <v>44.400000000000006</v>
          </cell>
          <cell r="AS2846">
            <v>-0.20790766059806448</v>
          </cell>
          <cell r="AT2846">
            <v>0.85972795513069133</v>
          </cell>
          <cell r="BE2846">
            <v>0.81133061052225652</v>
          </cell>
          <cell r="CP2846">
            <v>22.125</v>
          </cell>
          <cell r="CV2846">
            <v>92.1</v>
          </cell>
          <cell r="DA2846">
            <v>0</v>
          </cell>
          <cell r="DD2846">
            <v>0.97978016572849924</v>
          </cell>
          <cell r="FJ2846">
            <v>111</v>
          </cell>
          <cell r="FK2846">
            <v>0.26300000000000001</v>
          </cell>
          <cell r="FL2846">
            <v>0.3313410381941832</v>
          </cell>
          <cell r="FO2846">
            <v>0</v>
          </cell>
        </row>
        <row r="2847">
          <cell r="A2847">
            <v>622103</v>
          </cell>
          <cell r="C2847" t="str">
            <v>Reyes, Gerardo</v>
          </cell>
          <cell r="Q2847" t="str">
            <v>R</v>
          </cell>
          <cell r="AJ2847">
            <v>6.4584777585150537</v>
          </cell>
          <cell r="AR2847">
            <v>16.967999831999975</v>
          </cell>
          <cell r="AS2847">
            <v>-0.42840437463426451</v>
          </cell>
          <cell r="AT2847">
            <v>0.77644093693395089</v>
          </cell>
          <cell r="BE2847">
            <v>1.0520529914869752</v>
          </cell>
          <cell r="CP2847">
            <v>23.125</v>
          </cell>
          <cell r="CV2847">
            <v>92.1</v>
          </cell>
          <cell r="DA2847">
            <v>0</v>
          </cell>
          <cell r="DD2847">
            <v>0.98553356294432193</v>
          </cell>
          <cell r="FJ2847">
            <v>42.419999579999939</v>
          </cell>
          <cell r="FK2847">
            <v>0.26300000000000001</v>
          </cell>
          <cell r="FL2847">
            <v>2.4996707704937868E-2</v>
          </cell>
          <cell r="FO2847">
            <v>1</v>
          </cell>
        </row>
        <row r="2848">
          <cell r="A2848">
            <v>622105</v>
          </cell>
          <cell r="C2848" t="str">
            <v>Smith, Tyler</v>
          </cell>
          <cell r="Q2848" t="str">
            <v>S</v>
          </cell>
          <cell r="AJ2848">
            <v>6.5605875796916813</v>
          </cell>
          <cell r="AR2848">
            <v>44.400000000000006</v>
          </cell>
          <cell r="AS2848">
            <v>-0.32898995137811493</v>
          </cell>
          <cell r="AT2848">
            <v>0.75962918775833477</v>
          </cell>
          <cell r="BE2848">
            <v>1.079047149528191</v>
          </cell>
          <cell r="CP2848">
            <v>24.375</v>
          </cell>
          <cell r="CV2848">
            <v>92.1</v>
          </cell>
          <cell r="DA2848">
            <v>0</v>
          </cell>
          <cell r="DD2848">
            <v>1.0168116237489933</v>
          </cell>
          <cell r="FJ2848">
            <v>111</v>
          </cell>
          <cell r="FK2848">
            <v>0.26300000000000001</v>
          </cell>
          <cell r="FL2848">
            <v>-0.13742179173836019</v>
          </cell>
          <cell r="FO2848">
            <v>0</v>
          </cell>
        </row>
        <row r="2849">
          <cell r="A2849">
            <v>622161</v>
          </cell>
          <cell r="C2849" t="str">
            <v>Paredes, Eduardo</v>
          </cell>
          <cell r="Q2849" t="str">
            <v>R</v>
          </cell>
          <cell r="AJ2849">
            <v>5.2448050465393372</v>
          </cell>
          <cell r="AR2849">
            <v>25.39613816517037</v>
          </cell>
          <cell r="AS2849">
            <v>3.9239893914138645E-2</v>
          </cell>
          <cell r="AT2849">
            <v>0.80961808838404381</v>
          </cell>
          <cell r="BE2849">
            <v>0.86457077532754179</v>
          </cell>
          <cell r="CP2849">
            <v>21.291666666666668</v>
          </cell>
          <cell r="CV2849">
            <v>92.1</v>
          </cell>
          <cell r="DA2849">
            <v>0</v>
          </cell>
          <cell r="DD2849">
            <v>1.2424352111871779</v>
          </cell>
          <cell r="FJ2849">
            <v>63.490345412925926</v>
          </cell>
          <cell r="FK2849">
            <v>0.26300000000000001</v>
          </cell>
          <cell r="FL2849">
            <v>0.20994026946699063</v>
          </cell>
          <cell r="FO2849">
            <v>1</v>
          </cell>
        </row>
        <row r="2850">
          <cell r="A2850">
            <v>622162</v>
          </cell>
          <cell r="C2850" t="str">
            <v>Pimentel, Junior</v>
          </cell>
          <cell r="Q2850" t="str">
            <v>S</v>
          </cell>
          <cell r="AJ2850">
            <v>9.0128353946674835</v>
          </cell>
          <cell r="AR2850">
            <v>44.400000000000006</v>
          </cell>
          <cell r="AS2850">
            <v>-0.2377921406904597</v>
          </cell>
          <cell r="AT2850">
            <v>0.89120255212120403</v>
          </cell>
          <cell r="BE2850">
            <v>1.0956944441582612</v>
          </cell>
          <cell r="CP2850">
            <v>21.791666666666668</v>
          </cell>
          <cell r="CV2850">
            <v>92.1</v>
          </cell>
          <cell r="DA2850">
            <v>0</v>
          </cell>
          <cell r="DD2850">
            <v>0.9347291504446944</v>
          </cell>
          <cell r="FJ2850">
            <v>111</v>
          </cell>
          <cell r="FK2850">
            <v>0.26300000000000001</v>
          </cell>
          <cell r="FL2850">
            <v>0.27700062619340893</v>
          </cell>
          <cell r="FO2850">
            <v>0</v>
          </cell>
        </row>
        <row r="2851">
          <cell r="A2851">
            <v>622163</v>
          </cell>
          <cell r="C2851" t="str">
            <v>Rodriguez, Ramon</v>
          </cell>
          <cell r="Q2851" t="str">
            <v>R</v>
          </cell>
          <cell r="AJ2851">
            <v>6.8952081463428474</v>
          </cell>
          <cell r="AR2851">
            <v>16.8</v>
          </cell>
          <cell r="AS2851">
            <v>-1.1074869754760934</v>
          </cell>
          <cell r="AT2851">
            <v>0.85941958088484105</v>
          </cell>
          <cell r="BE2851">
            <v>0.68069902907204782</v>
          </cell>
          <cell r="CP2851">
            <v>22.791666666666668</v>
          </cell>
          <cell r="CV2851">
            <v>92.1</v>
          </cell>
          <cell r="DA2851">
            <v>0</v>
          </cell>
          <cell r="DD2851">
            <v>1.1103018672165768</v>
          </cell>
          <cell r="FJ2851">
            <v>42</v>
          </cell>
          <cell r="FK2851">
            <v>0.26300000000000001</v>
          </cell>
          <cell r="FL2851">
            <v>0.85040056520893659</v>
          </cell>
          <cell r="FO2851">
            <v>0.65104635893582152</v>
          </cell>
        </row>
        <row r="2852">
          <cell r="A2852">
            <v>622164</v>
          </cell>
          <cell r="C2852" t="str">
            <v>Valdez, Alexander</v>
          </cell>
          <cell r="Q2852" t="str">
            <v>R</v>
          </cell>
          <cell r="AJ2852">
            <v>8.0068437537885799</v>
          </cell>
          <cell r="AR2852">
            <v>16.8</v>
          </cell>
          <cell r="AS2852">
            <v>-0.18196711644918753</v>
          </cell>
          <cell r="AT2852">
            <v>0.85938392470723279</v>
          </cell>
          <cell r="BE2852">
            <v>0.92175453598199364</v>
          </cell>
          <cell r="CP2852">
            <v>22.458333333333332</v>
          </cell>
          <cell r="CV2852">
            <v>92.1</v>
          </cell>
          <cell r="DA2852">
            <v>0</v>
          </cell>
          <cell r="DD2852">
            <v>1.0367627963621247</v>
          </cell>
          <cell r="FJ2852">
            <v>42</v>
          </cell>
          <cell r="FK2852">
            <v>0.26300000000000001</v>
          </cell>
          <cell r="FL2852">
            <v>0.19263442058364613</v>
          </cell>
          <cell r="FO2852">
            <v>1</v>
          </cell>
        </row>
        <row r="2853">
          <cell r="A2853">
            <v>622169</v>
          </cell>
          <cell r="C2853" t="str">
            <v>Duno, Angel</v>
          </cell>
          <cell r="Q2853" t="str">
            <v>S</v>
          </cell>
          <cell r="AJ2853">
            <v>6.2652457432518212</v>
          </cell>
          <cell r="AR2853">
            <v>48.561831487410217</v>
          </cell>
          <cell r="AS2853">
            <v>-0.11484223568129115</v>
          </cell>
          <cell r="AT2853">
            <v>0.66956189380976738</v>
          </cell>
          <cell r="BE2853">
            <v>0.90780652412157337</v>
          </cell>
          <cell r="CP2853">
            <v>22.458333333333332</v>
          </cell>
          <cell r="CV2853">
            <v>92.1</v>
          </cell>
          <cell r="DA2853">
            <v>0</v>
          </cell>
          <cell r="DD2853">
            <v>0.6907787503820304</v>
          </cell>
          <cell r="FJ2853">
            <v>121.40457871852553</v>
          </cell>
          <cell r="FK2853">
            <v>0.26300000000000001</v>
          </cell>
          <cell r="FL2853">
            <v>0.38507513851346287</v>
          </cell>
          <cell r="FO2853">
            <v>0</v>
          </cell>
        </row>
        <row r="2854">
          <cell r="A2854">
            <v>622177</v>
          </cell>
          <cell r="C2854" t="str">
            <v>Zavala, Jorge</v>
          </cell>
          <cell r="Q2854" t="str">
            <v>R</v>
          </cell>
          <cell r="AJ2854">
            <v>5.5119893609592463</v>
          </cell>
          <cell r="AR2854">
            <v>16.8</v>
          </cell>
          <cell r="AS2854">
            <v>-0.37108962276386442</v>
          </cell>
          <cell r="AT2854">
            <v>0.78800928056086539</v>
          </cell>
          <cell r="BE2854">
            <v>0.92428901499956706</v>
          </cell>
          <cell r="CP2854">
            <v>22.041666666666668</v>
          </cell>
          <cell r="CV2854">
            <v>92.1</v>
          </cell>
          <cell r="DA2854">
            <v>0</v>
          </cell>
          <cell r="DD2854">
            <v>1.3137465483357054</v>
          </cell>
          <cell r="FJ2854">
            <v>42</v>
          </cell>
          <cell r="FK2854">
            <v>0.26300000000000001</v>
          </cell>
          <cell r="FL2854">
            <v>0.84803386568999661</v>
          </cell>
          <cell r="FO2854">
            <v>1</v>
          </cell>
        </row>
        <row r="2855">
          <cell r="A2855">
            <v>622180</v>
          </cell>
          <cell r="C2855" t="str">
            <v>Morel, Jose</v>
          </cell>
          <cell r="Q2855" t="str">
            <v>R</v>
          </cell>
          <cell r="AJ2855">
            <v>9.728683382566766</v>
          </cell>
          <cell r="AR2855">
            <v>16.8</v>
          </cell>
          <cell r="AS2855">
            <v>-0.43209384021664476</v>
          </cell>
          <cell r="AT2855">
            <v>0.83206026035805869</v>
          </cell>
          <cell r="BE2855">
            <v>1.2503785808254351</v>
          </cell>
          <cell r="CP2855">
            <v>21.625</v>
          </cell>
          <cell r="CV2855">
            <v>92.1</v>
          </cell>
          <cell r="DA2855">
            <v>0</v>
          </cell>
          <cell r="DD2855">
            <v>1.0700036894626681</v>
          </cell>
          <cell r="FJ2855">
            <v>42</v>
          </cell>
          <cell r="FK2855">
            <v>0.26300000000000001</v>
          </cell>
          <cell r="FL2855">
            <v>-0.28058730648221775</v>
          </cell>
          <cell r="FO2855">
            <v>0.69246861409989302</v>
          </cell>
        </row>
        <row r="2856">
          <cell r="A2856">
            <v>622215</v>
          </cell>
          <cell r="C2856" t="str">
            <v>Johnson, Hobbs</v>
          </cell>
          <cell r="Q2856" t="str">
            <v>S</v>
          </cell>
          <cell r="AJ2856">
            <v>6.3505814667558633</v>
          </cell>
          <cell r="AR2856">
            <v>44.850357948666669</v>
          </cell>
          <cell r="AS2856">
            <v>0.29309820546287657</v>
          </cell>
          <cell r="AT2856">
            <v>0.81512145274205006</v>
          </cell>
          <cell r="BE2856">
            <v>0.72488895828576638</v>
          </cell>
          <cell r="CP2856">
            <v>25.208333333333332</v>
          </cell>
          <cell r="CV2856">
            <v>92.1</v>
          </cell>
          <cell r="DA2856">
            <v>0</v>
          </cell>
          <cell r="DD2856">
            <v>1.0291306881622897</v>
          </cell>
          <cell r="FJ2856">
            <v>112.12589487166667</v>
          </cell>
          <cell r="FK2856">
            <v>0.26300000000000001</v>
          </cell>
          <cell r="FL2856">
            <v>-0.1053993215161841</v>
          </cell>
          <cell r="FO2856">
            <v>0.15060435275369666</v>
          </cell>
        </row>
        <row r="2857">
          <cell r="A2857">
            <v>622216</v>
          </cell>
          <cell r="C2857" t="str">
            <v>Leverett, Jarret</v>
          </cell>
          <cell r="Q2857" t="str">
            <v>R</v>
          </cell>
          <cell r="AJ2857">
            <v>7.0784635246723004</v>
          </cell>
          <cell r="AR2857">
            <v>16.8</v>
          </cell>
          <cell r="AS2857">
            <v>-0.92449871807471051</v>
          </cell>
          <cell r="AT2857">
            <v>0.90815325555351178</v>
          </cell>
          <cell r="BE2857">
            <v>1.2290702434972984</v>
          </cell>
          <cell r="CP2857">
            <v>26.708333333333332</v>
          </cell>
          <cell r="CV2857">
            <v>92.1</v>
          </cell>
          <cell r="DA2857">
            <v>0</v>
          </cell>
          <cell r="DD2857">
            <v>0.71603674349967039</v>
          </cell>
          <cell r="FJ2857">
            <v>42</v>
          </cell>
          <cell r="FK2857">
            <v>0.26300000000000001</v>
          </cell>
          <cell r="FL2857">
            <v>1.350922476196124</v>
          </cell>
          <cell r="FO2857">
            <v>1</v>
          </cell>
        </row>
        <row r="2858">
          <cell r="A2858">
            <v>622217</v>
          </cell>
          <cell r="C2858" t="str">
            <v>O'Grady, Chris</v>
          </cell>
          <cell r="Q2858" t="str">
            <v>R</v>
          </cell>
          <cell r="AJ2858">
            <v>4.6132729226859546</v>
          </cell>
          <cell r="AR2858">
            <v>20.018511741897409</v>
          </cell>
          <cell r="AS2858">
            <v>-5.835814721137135E-2</v>
          </cell>
          <cell r="AT2858">
            <v>0.51137831834765746</v>
          </cell>
          <cell r="BE2858">
            <v>0.98575521349067452</v>
          </cell>
          <cell r="CP2858">
            <v>26.208333333333332</v>
          </cell>
          <cell r="CV2858">
            <v>92.1</v>
          </cell>
          <cell r="DA2858">
            <v>0</v>
          </cell>
          <cell r="DD2858">
            <v>0.89112518169344002</v>
          </cell>
          <cell r="FJ2858">
            <v>50.046279354743518</v>
          </cell>
          <cell r="FK2858">
            <v>0.26300000000000001</v>
          </cell>
          <cell r="FL2858">
            <v>8.4531371198992372E-2</v>
          </cell>
          <cell r="FO2858">
            <v>0.84310458013425493</v>
          </cell>
        </row>
        <row r="2859">
          <cell r="A2859">
            <v>622218</v>
          </cell>
          <cell r="C2859" t="str">
            <v>Guerrero, Jordan</v>
          </cell>
          <cell r="Q2859" t="str">
            <v>S</v>
          </cell>
          <cell r="AJ2859">
            <v>5.7399450456282786</v>
          </cell>
          <cell r="AR2859">
            <v>59.544794028539108</v>
          </cell>
          <cell r="AS2859">
            <v>-0.1783002254151963</v>
          </cell>
          <cell r="AT2859">
            <v>0.57168352253339272</v>
          </cell>
          <cell r="BE2859">
            <v>1.06895936961218</v>
          </cell>
          <cell r="CP2859">
            <v>22.125</v>
          </cell>
          <cell r="CV2859">
            <v>92.1</v>
          </cell>
          <cell r="DA2859">
            <v>0</v>
          </cell>
          <cell r="DD2859">
            <v>0.99344975255181822</v>
          </cell>
          <cell r="FJ2859">
            <v>148.86198507134776</v>
          </cell>
          <cell r="FK2859">
            <v>0.26300000000000001</v>
          </cell>
          <cell r="FL2859">
            <v>1.1937293186144868E-2</v>
          </cell>
          <cell r="FO2859">
            <v>0</v>
          </cell>
        </row>
        <row r="2860">
          <cell r="A2860">
            <v>622222</v>
          </cell>
          <cell r="C2860" t="str">
            <v>DeCecco, Scott</v>
          </cell>
          <cell r="Q2860" t="str">
            <v>S</v>
          </cell>
          <cell r="AJ2860">
            <v>6.0439348221560429</v>
          </cell>
          <cell r="AR2860">
            <v>47.37076851062411</v>
          </cell>
          <cell r="AS2860">
            <v>-0.38665520568916628</v>
          </cell>
          <cell r="AT2860">
            <v>0.64848333147261905</v>
          </cell>
          <cell r="BE2860">
            <v>0.56605725061490841</v>
          </cell>
          <cell r="CP2860">
            <v>25.125</v>
          </cell>
          <cell r="CV2860">
            <v>92.1</v>
          </cell>
          <cell r="DA2860">
            <v>0</v>
          </cell>
          <cell r="DD2860">
            <v>0.83647512653096889</v>
          </cell>
          <cell r="FJ2860">
            <v>118.42692127656026</v>
          </cell>
          <cell r="FK2860">
            <v>0.26300000000000001</v>
          </cell>
          <cell r="FL2860">
            <v>2.2693794779858655E-4</v>
          </cell>
          <cell r="FO2860">
            <v>0</v>
          </cell>
        </row>
        <row r="2861">
          <cell r="A2861">
            <v>622223</v>
          </cell>
          <cell r="C2861" t="str">
            <v>Reed, Jimmy</v>
          </cell>
          <cell r="Q2861" t="str">
            <v>S</v>
          </cell>
          <cell r="AJ2861">
            <v>5.7765112824356244</v>
          </cell>
          <cell r="AR2861">
            <v>47.979506024888892</v>
          </cell>
          <cell r="AS2861">
            <v>-0.10500080303521779</v>
          </cell>
          <cell r="AT2861">
            <v>0.67393847167206</v>
          </cell>
          <cell r="BE2861">
            <v>0.79741061508407485</v>
          </cell>
          <cell r="CP2861">
            <v>25.541666666666668</v>
          </cell>
          <cell r="CV2861">
            <v>92.1</v>
          </cell>
          <cell r="DA2861">
            <v>0</v>
          </cell>
          <cell r="DD2861">
            <v>0.82933455800861244</v>
          </cell>
          <cell r="FJ2861">
            <v>119.94876506222222</v>
          </cell>
          <cell r="FK2861">
            <v>0.26300000000000001</v>
          </cell>
          <cell r="FL2861">
            <v>0.3405310269095429</v>
          </cell>
          <cell r="FO2861">
            <v>0</v>
          </cell>
        </row>
        <row r="2862">
          <cell r="A2862">
            <v>622224</v>
          </cell>
          <cell r="C2862" t="str">
            <v>Harlan, Tom</v>
          </cell>
          <cell r="Q2862" t="str">
            <v>R</v>
          </cell>
          <cell r="AJ2862">
            <v>5.2833074726684588</v>
          </cell>
          <cell r="AR2862">
            <v>18.800259965811676</v>
          </cell>
          <cell r="AS2862">
            <v>-0.16516972656812662</v>
          </cell>
          <cell r="AT2862">
            <v>0.58496045090667326</v>
          </cell>
          <cell r="BE2862">
            <v>1.1514209005327325</v>
          </cell>
          <cell r="CP2862">
            <v>26.291666666666668</v>
          </cell>
          <cell r="CV2862">
            <v>92.1</v>
          </cell>
          <cell r="DA2862">
            <v>0</v>
          </cell>
          <cell r="DD2862">
            <v>0.92067740863146963</v>
          </cell>
          <cell r="FJ2862">
            <v>47.000649914529191</v>
          </cell>
          <cell r="FK2862">
            <v>0.26300000000000001</v>
          </cell>
          <cell r="FL2862">
            <v>0.16456355385835578</v>
          </cell>
          <cell r="FO2862">
            <v>0.83251305848276558</v>
          </cell>
        </row>
        <row r="2863">
          <cell r="A2863">
            <v>622225</v>
          </cell>
          <cell r="C2863" t="str">
            <v>Heesch, Michael</v>
          </cell>
          <cell r="Q2863" t="str">
            <v>R</v>
          </cell>
          <cell r="AJ2863">
            <v>7.2762487348720111</v>
          </cell>
          <cell r="AR2863">
            <v>19.543948395971096</v>
          </cell>
          <cell r="AS2863">
            <v>9.1591915977251359E-2</v>
          </cell>
          <cell r="AT2863">
            <v>0.79495673101840603</v>
          </cell>
          <cell r="BE2863">
            <v>1.1127547542538545</v>
          </cell>
          <cell r="CP2863">
            <v>26.125</v>
          </cell>
          <cell r="CV2863">
            <v>92.1</v>
          </cell>
          <cell r="DA2863">
            <v>0</v>
          </cell>
          <cell r="DD2863">
            <v>1.050365325945571</v>
          </cell>
          <cell r="FJ2863">
            <v>48.859870989927735</v>
          </cell>
          <cell r="FK2863">
            <v>0.26300000000000001</v>
          </cell>
          <cell r="FL2863">
            <v>0.45230385388498823</v>
          </cell>
          <cell r="FO2863">
            <v>1</v>
          </cell>
        </row>
        <row r="2864">
          <cell r="A2864">
            <v>622230</v>
          </cell>
          <cell r="C2864" t="str">
            <v>Lee, Andrew</v>
          </cell>
          <cell r="Q2864" t="str">
            <v>S</v>
          </cell>
          <cell r="AJ2864">
            <v>6.2100798180358794</v>
          </cell>
          <cell r="AR2864">
            <v>44.400000000000006</v>
          </cell>
          <cell r="AS2864">
            <v>0.75980478640719396</v>
          </cell>
          <cell r="AT2864">
            <v>0.93022421274287315</v>
          </cell>
          <cell r="BE2864">
            <v>1.1223859941748293</v>
          </cell>
          <cell r="CP2864">
            <v>22.541666666666668</v>
          </cell>
          <cell r="CV2864">
            <v>92.1</v>
          </cell>
          <cell r="DA2864">
            <v>0</v>
          </cell>
          <cell r="DD2864">
            <v>1.0699692041499693</v>
          </cell>
          <cell r="FJ2864">
            <v>111</v>
          </cell>
          <cell r="FK2864">
            <v>0.26300000000000001</v>
          </cell>
          <cell r="FL2864">
            <v>-0.34932811728554869</v>
          </cell>
          <cell r="FO2864">
            <v>0</v>
          </cell>
        </row>
        <row r="2865">
          <cell r="A2865">
            <v>622231</v>
          </cell>
          <cell r="C2865" t="str">
            <v>Pope, Matt</v>
          </cell>
          <cell r="Q2865" t="str">
            <v>R</v>
          </cell>
          <cell r="AJ2865">
            <v>9.5040982601504247</v>
          </cell>
          <cell r="AR2865">
            <v>16.8</v>
          </cell>
          <cell r="AS2865">
            <v>-0.98321825913016048</v>
          </cell>
          <cell r="AT2865">
            <v>0.83529483636564472</v>
          </cell>
          <cell r="BE2865">
            <v>1.2750818740591887</v>
          </cell>
          <cell r="CP2865">
            <v>21.958333333333332</v>
          </cell>
          <cell r="CV2865">
            <v>92.1</v>
          </cell>
          <cell r="DA2865">
            <v>0</v>
          </cell>
          <cell r="DD2865">
            <v>1.3112751890178018</v>
          </cell>
          <cell r="FJ2865">
            <v>42</v>
          </cell>
          <cell r="FK2865">
            <v>0.26300000000000001</v>
          </cell>
          <cell r="FL2865">
            <v>-8.5716903228113525E-2</v>
          </cell>
          <cell r="FO2865">
            <v>1</v>
          </cell>
        </row>
        <row r="2866">
          <cell r="A2866">
            <v>622234</v>
          </cell>
          <cell r="C2866" t="str">
            <v>Broyles, Shane</v>
          </cell>
          <cell r="Q2866" t="str">
            <v>R</v>
          </cell>
          <cell r="AJ2866">
            <v>5.0873979169362524</v>
          </cell>
          <cell r="AR2866">
            <v>20.143670315745194</v>
          </cell>
          <cell r="AS2866">
            <v>-0.43784304771513943</v>
          </cell>
          <cell r="AT2866">
            <v>0.54577610526627973</v>
          </cell>
          <cell r="BE2866">
            <v>0.72984232148346928</v>
          </cell>
          <cell r="CP2866">
            <v>24.875</v>
          </cell>
          <cell r="CV2866">
            <v>92.1</v>
          </cell>
          <cell r="DA2866">
            <v>0</v>
          </cell>
          <cell r="DD2866">
            <v>1.3123462611930101</v>
          </cell>
          <cell r="FJ2866">
            <v>50.359175789362979</v>
          </cell>
          <cell r="FK2866">
            <v>0.26300000000000001</v>
          </cell>
          <cell r="FL2866">
            <v>-8.5448470758243633E-2</v>
          </cell>
          <cell r="FO2866">
            <v>1</v>
          </cell>
        </row>
        <row r="2867">
          <cell r="A2867">
            <v>622235</v>
          </cell>
          <cell r="C2867" t="str">
            <v>Hollstegge, Tyler</v>
          </cell>
          <cell r="Q2867" t="str">
            <v>R</v>
          </cell>
          <cell r="AJ2867">
            <v>7.5732678608868103</v>
          </cell>
          <cell r="AR2867">
            <v>16.8</v>
          </cell>
          <cell r="AS2867">
            <v>-1.8450077855590945</v>
          </cell>
          <cell r="AT2867">
            <v>0.87404851615106915</v>
          </cell>
          <cell r="BE2867">
            <v>0.78637855873192164</v>
          </cell>
          <cell r="CP2867">
            <v>25.541666666666668</v>
          </cell>
          <cell r="CV2867">
            <v>92.1</v>
          </cell>
          <cell r="DA2867">
            <v>0</v>
          </cell>
          <cell r="DD2867">
            <v>1.2828920546404126</v>
          </cell>
          <cell r="FJ2867">
            <v>42</v>
          </cell>
          <cell r="FK2867">
            <v>0.26300000000000001</v>
          </cell>
          <cell r="FL2867">
            <v>0.67561854142763667</v>
          </cell>
          <cell r="FO2867">
            <v>1</v>
          </cell>
        </row>
        <row r="2868">
          <cell r="A2868">
            <v>622236</v>
          </cell>
          <cell r="C2868" t="str">
            <v>Newell, Ryan</v>
          </cell>
          <cell r="Q2868" t="str">
            <v>S</v>
          </cell>
          <cell r="AJ2868">
            <v>5.6517630049362646</v>
          </cell>
          <cell r="AR2868">
            <v>44.400000000000006</v>
          </cell>
          <cell r="AS2868">
            <v>-1.837533785397481E-2</v>
          </cell>
          <cell r="AT2868">
            <v>0.77639595529220329</v>
          </cell>
          <cell r="BE2868">
            <v>1.1401466684292012</v>
          </cell>
          <cell r="CP2868">
            <v>25.041666666666668</v>
          </cell>
          <cell r="CV2868">
            <v>92.1</v>
          </cell>
          <cell r="DA2868">
            <v>0</v>
          </cell>
          <cell r="DD2868">
            <v>0.97652725824279141</v>
          </cell>
          <cell r="FJ2868">
            <v>111</v>
          </cell>
          <cell r="FK2868">
            <v>0.26300000000000001</v>
          </cell>
          <cell r="FL2868">
            <v>-7.4771755588440861E-2</v>
          </cell>
          <cell r="FO2868">
            <v>0</v>
          </cell>
        </row>
        <row r="2869">
          <cell r="A2869">
            <v>622240</v>
          </cell>
          <cell r="C2869" t="str">
            <v>Farley, Brandon</v>
          </cell>
          <cell r="Q2869" t="str">
            <v>R</v>
          </cell>
          <cell r="AJ2869">
            <v>5.9239061396159736</v>
          </cell>
          <cell r="AR2869">
            <v>16.8</v>
          </cell>
          <cell r="AS2869">
            <v>-1.8703509375132013</v>
          </cell>
          <cell r="AT2869">
            <v>0.87190524645373602</v>
          </cell>
          <cell r="BE2869">
            <v>0.99925852764377121</v>
          </cell>
          <cell r="CP2869">
            <v>25.875</v>
          </cell>
          <cell r="CV2869">
            <v>92.1</v>
          </cell>
          <cell r="DA2869">
            <v>0</v>
          </cell>
          <cell r="DD2869">
            <v>0.82400312914705365</v>
          </cell>
          <cell r="FJ2869">
            <v>42</v>
          </cell>
          <cell r="FK2869">
            <v>0.26300000000000001</v>
          </cell>
          <cell r="FL2869">
            <v>0.20034965680503253</v>
          </cell>
          <cell r="FO2869">
            <v>1</v>
          </cell>
        </row>
        <row r="2870">
          <cell r="A2870">
            <v>622241</v>
          </cell>
          <cell r="C2870" t="str">
            <v>Kendall, Cody</v>
          </cell>
          <cell r="Q2870" t="str">
            <v>R</v>
          </cell>
          <cell r="AJ2870">
            <v>6.1818517163537443</v>
          </cell>
          <cell r="AR2870">
            <v>17.78358111811556</v>
          </cell>
          <cell r="AS2870">
            <v>0.63330016584946192</v>
          </cell>
          <cell r="AT2870">
            <v>0.87841697573644795</v>
          </cell>
          <cell r="BE2870">
            <v>1.0973652338061379</v>
          </cell>
          <cell r="CP2870">
            <v>26.541666666666668</v>
          </cell>
          <cell r="CV2870">
            <v>92.1</v>
          </cell>
          <cell r="DA2870">
            <v>0</v>
          </cell>
          <cell r="DD2870">
            <v>0.91318355119936578</v>
          </cell>
          <cell r="FJ2870">
            <v>44.458952795288894</v>
          </cell>
          <cell r="FK2870">
            <v>0.26300000000000001</v>
          </cell>
          <cell r="FL2870">
            <v>0.32435144045285502</v>
          </cell>
          <cell r="FO2870">
            <v>1</v>
          </cell>
        </row>
        <row r="2871">
          <cell r="A2871">
            <v>622246</v>
          </cell>
          <cell r="C2871" t="str">
            <v>Derby, Bubba</v>
          </cell>
          <cell r="Q2871" t="str">
            <v>S</v>
          </cell>
          <cell r="AJ2871">
            <v>6.9065742296997268</v>
          </cell>
          <cell r="AR2871">
            <v>46.527516942222228</v>
          </cell>
          <cell r="AS2871">
            <v>-0.86564560258625334</v>
          </cell>
          <cell r="AT2871">
            <v>0.80821278421644926</v>
          </cell>
          <cell r="BE2871">
            <v>0.75361286535432936</v>
          </cell>
          <cell r="CP2871">
            <v>22.375</v>
          </cell>
          <cell r="CV2871">
            <v>92.1</v>
          </cell>
          <cell r="DA2871">
            <v>0</v>
          </cell>
          <cell r="DD2871">
            <v>1.0722333535143731</v>
          </cell>
          <cell r="FJ2871">
            <v>116.31879235555556</v>
          </cell>
          <cell r="FK2871">
            <v>0.26300000000000001</v>
          </cell>
          <cell r="FL2871">
            <v>0.31456749166409059</v>
          </cell>
          <cell r="FO2871">
            <v>0</v>
          </cell>
        </row>
        <row r="2872">
          <cell r="A2872">
            <v>622247</v>
          </cell>
          <cell r="C2872" t="str">
            <v>Harris, Jon</v>
          </cell>
          <cell r="Q2872" t="str">
            <v>S</v>
          </cell>
          <cell r="AJ2872">
            <v>6.6469083105498914</v>
          </cell>
          <cell r="AR2872">
            <v>46.522962762962969</v>
          </cell>
          <cell r="AS2872">
            <v>0.51977923124005787</v>
          </cell>
          <cell r="AT2872">
            <v>0.90462995010587666</v>
          </cell>
          <cell r="BE2872">
            <v>1.017635496607554</v>
          </cell>
          <cell r="CP2872">
            <v>22.708333333333332</v>
          </cell>
          <cell r="CV2872">
            <v>92.1</v>
          </cell>
          <cell r="DA2872">
            <v>0</v>
          </cell>
          <cell r="DD2872">
            <v>0.89198962168153673</v>
          </cell>
          <cell r="FJ2872">
            <v>116.30740690740741</v>
          </cell>
          <cell r="FK2872">
            <v>0.26300000000000001</v>
          </cell>
          <cell r="FL2872">
            <v>0.1734902461765282</v>
          </cell>
          <cell r="FO2872">
            <v>0</v>
          </cell>
        </row>
        <row r="2873">
          <cell r="A2873">
            <v>622250</v>
          </cell>
          <cell r="C2873" t="str">
            <v>Sborz, Josh</v>
          </cell>
          <cell r="Q2873" t="str">
            <v>S</v>
          </cell>
          <cell r="AJ2873">
            <v>5.7899965588124331</v>
          </cell>
          <cell r="AR2873">
            <v>48.519562666905216</v>
          </cell>
          <cell r="AS2873">
            <v>0.5877860427105509</v>
          </cell>
          <cell r="AT2873">
            <v>0.89455930089574953</v>
          </cell>
          <cell r="BE2873">
            <v>0.97944358292181832</v>
          </cell>
          <cell r="CP2873">
            <v>22.541666666666668</v>
          </cell>
          <cell r="CV2873">
            <v>92.1</v>
          </cell>
          <cell r="DA2873">
            <v>0</v>
          </cell>
          <cell r="DD2873">
            <v>1.0614046480652892</v>
          </cell>
          <cell r="FJ2873">
            <v>121.29890666726303</v>
          </cell>
          <cell r="FK2873">
            <v>0.26300000000000001</v>
          </cell>
          <cell r="FL2873">
            <v>0.2577384716416331</v>
          </cell>
          <cell r="FO2873">
            <v>0</v>
          </cell>
        </row>
        <row r="2874">
          <cell r="A2874">
            <v>622251</v>
          </cell>
          <cell r="C2874" t="str">
            <v>Staumont, Josh</v>
          </cell>
          <cell r="Q2874" t="str">
            <v>S</v>
          </cell>
          <cell r="AJ2874">
            <v>6.9603615917869321</v>
          </cell>
          <cell r="AR2874">
            <v>46.061680887758953</v>
          </cell>
          <cell r="AS2874">
            <v>-2.849931207630816E-2</v>
          </cell>
          <cell r="AT2874">
            <v>0.77680563410175529</v>
          </cell>
          <cell r="BE2874">
            <v>1.0645156600550956</v>
          </cell>
          <cell r="CP2874">
            <v>22.541666666666668</v>
          </cell>
          <cell r="CV2874">
            <v>92.1</v>
          </cell>
          <cell r="DA2874">
            <v>0</v>
          </cell>
          <cell r="DD2874">
            <v>1.4774872975304569</v>
          </cell>
          <cell r="FJ2874">
            <v>115.15420221939738</v>
          </cell>
          <cell r="FK2874">
            <v>0.26300000000000001</v>
          </cell>
          <cell r="FL2874">
            <v>0.34223062941767823</v>
          </cell>
          <cell r="FO2874">
            <v>0</v>
          </cell>
        </row>
        <row r="2875">
          <cell r="A2875">
            <v>622253</v>
          </cell>
          <cell r="C2875" t="str">
            <v>Tate, Dillon</v>
          </cell>
          <cell r="Q2875" t="str">
            <v>S</v>
          </cell>
          <cell r="AJ2875">
            <v>7.7135777494324005</v>
          </cell>
          <cell r="AR2875">
            <v>44.400000000000006</v>
          </cell>
          <cell r="AS2875">
            <v>-0.30298263912007395</v>
          </cell>
          <cell r="AT2875">
            <v>0.88005680822745935</v>
          </cell>
          <cell r="BE2875">
            <v>0.87634405480424493</v>
          </cell>
          <cell r="CP2875">
            <v>22.125</v>
          </cell>
          <cell r="CV2875">
            <v>92.1</v>
          </cell>
          <cell r="DA2875">
            <v>0</v>
          </cell>
          <cell r="DD2875">
            <v>1.0194633202897736</v>
          </cell>
          <cell r="FJ2875">
            <v>111</v>
          </cell>
          <cell r="FK2875">
            <v>0.26300000000000001</v>
          </cell>
          <cell r="FL2875">
            <v>0.74871574597517299</v>
          </cell>
          <cell r="FO2875">
            <v>0</v>
          </cell>
        </row>
        <row r="2876">
          <cell r="A2876">
            <v>622255</v>
          </cell>
          <cell r="C2876" t="str">
            <v>Warner, Ryan</v>
          </cell>
          <cell r="Q2876" t="str">
            <v>S</v>
          </cell>
          <cell r="AJ2876">
            <v>9.1427294443140639</v>
          </cell>
          <cell r="AR2876">
            <v>44.400000000000006</v>
          </cell>
          <cell r="AS2876">
            <v>0.73078720542319453</v>
          </cell>
          <cell r="AT2876">
            <v>0.96138742086488083</v>
          </cell>
          <cell r="BE2876">
            <v>1.4385400499506589</v>
          </cell>
          <cell r="CP2876">
            <v>22.458333333333332</v>
          </cell>
          <cell r="CV2876">
            <v>92.1</v>
          </cell>
          <cell r="DA2876">
            <v>0</v>
          </cell>
          <cell r="DD2876">
            <v>0.93238206411279823</v>
          </cell>
          <cell r="FJ2876">
            <v>111</v>
          </cell>
          <cell r="FK2876">
            <v>0.26300000000000001</v>
          </cell>
          <cell r="FL2876">
            <v>-0.16827421225694647</v>
          </cell>
          <cell r="FO2876">
            <v>0</v>
          </cell>
        </row>
        <row r="2877">
          <cell r="A2877">
            <v>622256</v>
          </cell>
          <cell r="C2877" t="str">
            <v>Weigel, Patrick</v>
          </cell>
          <cell r="Q2877" t="str">
            <v>S</v>
          </cell>
          <cell r="AJ2877">
            <v>5.9123738153844245</v>
          </cell>
          <cell r="AR2877">
            <v>51.059807920493839</v>
          </cell>
          <cell r="AS2877">
            <v>0.11486002506530706</v>
          </cell>
          <cell r="AT2877">
            <v>0.88518123075303068</v>
          </cell>
          <cell r="BE2877">
            <v>1.1106798519805869</v>
          </cell>
          <cell r="CP2877">
            <v>21.958333333333332</v>
          </cell>
          <cell r="CV2877">
            <v>92.1</v>
          </cell>
          <cell r="DA2877">
            <v>0</v>
          </cell>
          <cell r="DD2877">
            <v>1.0545415571972012</v>
          </cell>
          <cell r="FJ2877">
            <v>127.64951980123459</v>
          </cell>
          <cell r="FK2877">
            <v>0.26300000000000001</v>
          </cell>
          <cell r="FL2877">
            <v>-0.22495123159935046</v>
          </cell>
          <cell r="FO2877">
            <v>0</v>
          </cell>
        </row>
        <row r="2878">
          <cell r="A2878">
            <v>622258</v>
          </cell>
          <cell r="C2878" t="str">
            <v>Williams, Ty</v>
          </cell>
          <cell r="Q2878" t="str">
            <v>R</v>
          </cell>
          <cell r="AJ2878">
            <v>7.4985915820559317</v>
          </cell>
          <cell r="AR2878">
            <v>16.8</v>
          </cell>
          <cell r="AS2878">
            <v>-0.45392138320202507</v>
          </cell>
          <cell r="AT2878">
            <v>0.90163035275892911</v>
          </cell>
          <cell r="BE2878">
            <v>1.221214229753381</v>
          </cell>
          <cell r="CP2878">
            <v>22.375</v>
          </cell>
          <cell r="CV2878">
            <v>92.1</v>
          </cell>
          <cell r="DA2878">
            <v>0</v>
          </cell>
          <cell r="DD2878">
            <v>1.1667943736103783</v>
          </cell>
          <cell r="FJ2878">
            <v>42</v>
          </cell>
          <cell r="FK2878">
            <v>0.26300000000000001</v>
          </cell>
          <cell r="FL2878">
            <v>-1.2238842110103058E-2</v>
          </cell>
          <cell r="FO2878">
            <v>1</v>
          </cell>
        </row>
        <row r="2879">
          <cell r="A2879">
            <v>622259</v>
          </cell>
          <cell r="C2879" t="str">
            <v>Wingenter, Trey</v>
          </cell>
          <cell r="Q2879" t="str">
            <v>R</v>
          </cell>
          <cell r="AJ2879">
            <v>5.2843317844146913</v>
          </cell>
          <cell r="AR2879">
            <v>20.072335757600001</v>
          </cell>
          <cell r="AS2879">
            <v>0.37427173777690748</v>
          </cell>
          <cell r="AT2879">
            <v>0.8951915673055213</v>
          </cell>
          <cell r="BE2879">
            <v>1.4223052582672622</v>
          </cell>
          <cell r="CP2879">
            <v>22.208333333333332</v>
          </cell>
          <cell r="CV2879">
            <v>92.1</v>
          </cell>
          <cell r="DA2879">
            <v>0</v>
          </cell>
          <cell r="DD2879">
            <v>1.1160468578823639</v>
          </cell>
          <cell r="FJ2879">
            <v>50.180839393999996</v>
          </cell>
          <cell r="FK2879">
            <v>0.26300000000000001</v>
          </cell>
          <cell r="FL2879">
            <v>-0.35708471661044916</v>
          </cell>
          <cell r="FO2879">
            <v>1</v>
          </cell>
        </row>
        <row r="2880">
          <cell r="A2880">
            <v>622260</v>
          </cell>
          <cell r="C2880" t="str">
            <v>Morris, Elliot</v>
          </cell>
          <cell r="Q2880" t="str">
            <v>S</v>
          </cell>
          <cell r="AJ2880">
            <v>6.3163261498229124</v>
          </cell>
          <cell r="AR2880">
            <v>44.400000000000006</v>
          </cell>
          <cell r="AS2880">
            <v>0.19217140522123341</v>
          </cell>
          <cell r="AT2880">
            <v>0.83697589310173781</v>
          </cell>
          <cell r="BE2880">
            <v>0.98584568302098818</v>
          </cell>
          <cell r="CP2880">
            <v>24.208333333333332</v>
          </cell>
          <cell r="CV2880">
            <v>92.1</v>
          </cell>
          <cell r="DA2880">
            <v>0</v>
          </cell>
          <cell r="DD2880">
            <v>0.96359625657586856</v>
          </cell>
          <cell r="FJ2880">
            <v>111</v>
          </cell>
          <cell r="FK2880">
            <v>0.26300000000000001</v>
          </cell>
          <cell r="FL2880">
            <v>-6.9702078968125053E-2</v>
          </cell>
          <cell r="FO2880">
            <v>2.4778589835693809E-2</v>
          </cell>
        </row>
        <row r="2881">
          <cell r="A2881">
            <v>622261</v>
          </cell>
          <cell r="C2881" t="str">
            <v>Campbell, James</v>
          </cell>
          <cell r="Q2881" t="str">
            <v>R</v>
          </cell>
          <cell r="AJ2881">
            <v>7.0695718766940558</v>
          </cell>
          <cell r="AR2881">
            <v>16.8</v>
          </cell>
          <cell r="AS2881">
            <v>0.74126745356320312</v>
          </cell>
          <cell r="AT2881">
            <v>0.92647659756099898</v>
          </cell>
          <cell r="BE2881">
            <v>1.0501693924571669</v>
          </cell>
          <cell r="CP2881">
            <v>24.791666666666668</v>
          </cell>
          <cell r="CV2881">
            <v>92.1</v>
          </cell>
          <cell r="DA2881">
            <v>0</v>
          </cell>
          <cell r="DD2881">
            <v>0.97816080985682929</v>
          </cell>
          <cell r="FJ2881">
            <v>42</v>
          </cell>
          <cell r="FK2881">
            <v>0.26300000000000001</v>
          </cell>
          <cell r="FL2881">
            <v>-0.64153526297915953</v>
          </cell>
          <cell r="FO2881">
            <v>0.91843665373078154</v>
          </cell>
        </row>
        <row r="2882">
          <cell r="A2882">
            <v>622265</v>
          </cell>
          <cell r="C2882" t="str">
            <v>Rogers, Rob</v>
          </cell>
          <cell r="Q2882" t="str">
            <v>R</v>
          </cell>
          <cell r="AJ2882">
            <v>5.9168192826287438</v>
          </cell>
          <cell r="AR2882">
            <v>20.612056820269327</v>
          </cell>
          <cell r="AS2882">
            <v>-7.1500119936590764E-2</v>
          </cell>
          <cell r="AT2882">
            <v>0.55556238555757331</v>
          </cell>
          <cell r="BE2882">
            <v>1.2280491691754229</v>
          </cell>
          <cell r="CP2882">
            <v>25.708333333333332</v>
          </cell>
          <cell r="CV2882">
            <v>92.1</v>
          </cell>
          <cell r="DA2882">
            <v>0</v>
          </cell>
          <cell r="DD2882">
            <v>0.99232487271001912</v>
          </cell>
          <cell r="FJ2882">
            <v>51.530142050673312</v>
          </cell>
          <cell r="FK2882">
            <v>0.26300000000000001</v>
          </cell>
          <cell r="FL2882">
            <v>-0.22623021865943946</v>
          </cell>
          <cell r="FO2882">
            <v>1</v>
          </cell>
        </row>
        <row r="2883">
          <cell r="A2883">
            <v>622273</v>
          </cell>
          <cell r="C2883" t="str">
            <v>Diaz, Victor</v>
          </cell>
          <cell r="Q2883" t="str">
            <v>S</v>
          </cell>
          <cell r="AJ2883">
            <v>8.2782978774664482</v>
          </cell>
          <cell r="AR2883">
            <v>44.400000000000006</v>
          </cell>
          <cell r="AS2883">
            <v>1.1098185614061127</v>
          </cell>
          <cell r="AT2883">
            <v>0.8932096044854283</v>
          </cell>
          <cell r="BE2883">
            <v>0.77923287191415169</v>
          </cell>
          <cell r="CP2883">
            <v>22.708333333333332</v>
          </cell>
          <cell r="CV2883">
            <v>92.1</v>
          </cell>
          <cell r="DA2883">
            <v>0</v>
          </cell>
          <cell r="DD2883">
            <v>0.97901880283844944</v>
          </cell>
          <cell r="FJ2883">
            <v>111</v>
          </cell>
          <cell r="FK2883">
            <v>0.26300000000000001</v>
          </cell>
          <cell r="FL2883">
            <v>-0.31890762724366162</v>
          </cell>
          <cell r="FO2883">
            <v>0</v>
          </cell>
        </row>
        <row r="2884">
          <cell r="A2884">
            <v>622274</v>
          </cell>
          <cell r="C2884" t="str">
            <v>Flores, Junior</v>
          </cell>
          <cell r="Q2884" t="str">
            <v>S</v>
          </cell>
          <cell r="AJ2884">
            <v>11.433896473669657</v>
          </cell>
          <cell r="AR2884">
            <v>44.400000000000006</v>
          </cell>
          <cell r="AS2884">
            <v>0.67431292135467846</v>
          </cell>
          <cell r="AT2884">
            <v>0.91994660168389231</v>
          </cell>
          <cell r="BE2884">
            <v>0.87908616425486263</v>
          </cell>
          <cell r="CP2884">
            <v>21.708333333333332</v>
          </cell>
          <cell r="CV2884">
            <v>92.1</v>
          </cell>
          <cell r="DA2884">
            <v>0</v>
          </cell>
          <cell r="DD2884">
            <v>1.3305120157181651</v>
          </cell>
          <cell r="FJ2884">
            <v>111</v>
          </cell>
          <cell r="FK2884">
            <v>0.26300000000000001</v>
          </cell>
          <cell r="FL2884">
            <v>-0.12779553508077734</v>
          </cell>
          <cell r="FO2884">
            <v>0.23518883400726609</v>
          </cell>
        </row>
        <row r="2885">
          <cell r="A2885">
            <v>622276</v>
          </cell>
          <cell r="C2885" t="str">
            <v>Tejada, Melvin</v>
          </cell>
          <cell r="Q2885" t="str">
            <v>R</v>
          </cell>
          <cell r="AJ2885">
            <v>9.9542088316625428</v>
          </cell>
          <cell r="AR2885">
            <v>16.8</v>
          </cell>
          <cell r="AS2885">
            <v>1.064114286045815</v>
          </cell>
          <cell r="AT2885">
            <v>0.92268807993687418</v>
          </cell>
          <cell r="BE2885">
            <v>1.1881890307689114</v>
          </cell>
          <cell r="CP2885">
            <v>21.458333333333332</v>
          </cell>
          <cell r="CV2885">
            <v>92.1</v>
          </cell>
          <cell r="DA2885">
            <v>0</v>
          </cell>
          <cell r="DD2885">
            <v>0.91634458167272759</v>
          </cell>
          <cell r="FJ2885">
            <v>42</v>
          </cell>
          <cell r="FK2885">
            <v>0.26300000000000001</v>
          </cell>
          <cell r="FL2885">
            <v>-0.49802775496314089</v>
          </cell>
          <cell r="FO2885">
            <v>1</v>
          </cell>
        </row>
        <row r="2886">
          <cell r="A2886">
            <v>622333</v>
          </cell>
          <cell r="C2886" t="str">
            <v>Lopez, Eduar</v>
          </cell>
          <cell r="Q2886" t="str">
            <v>S</v>
          </cell>
          <cell r="AJ2886">
            <v>7.0387802036188969</v>
          </cell>
          <cell r="AR2886">
            <v>44.400000000000006</v>
          </cell>
          <cell r="AS2886">
            <v>-7.9422135794314494E-2</v>
          </cell>
          <cell r="AT2886">
            <v>0.7919581864291354</v>
          </cell>
          <cell r="BE2886">
            <v>0.95834706910980239</v>
          </cell>
          <cell r="CP2886">
            <v>21.375</v>
          </cell>
          <cell r="CV2886">
            <v>92.1</v>
          </cell>
          <cell r="DA2886">
            <v>0</v>
          </cell>
          <cell r="DD2886">
            <v>0.99253208767392787</v>
          </cell>
          <cell r="FJ2886">
            <v>111</v>
          </cell>
          <cell r="FK2886">
            <v>0.26300000000000001</v>
          </cell>
          <cell r="FL2886">
            <v>-0.17789121831804738</v>
          </cell>
          <cell r="FO2886">
            <v>0</v>
          </cell>
        </row>
        <row r="2887">
          <cell r="A2887">
            <v>622334</v>
          </cell>
          <cell r="C2887" t="str">
            <v>Rosario, Edisson</v>
          </cell>
          <cell r="Q2887" t="str">
            <v>S</v>
          </cell>
          <cell r="AJ2887">
            <v>10.981246910221826</v>
          </cell>
          <cell r="AR2887">
            <v>44.400000000000006</v>
          </cell>
          <cell r="AS2887">
            <v>-0.5412976754424299</v>
          </cell>
          <cell r="AT2887">
            <v>0.95355188068783858</v>
          </cell>
          <cell r="BE2887">
            <v>0.88453119513007716</v>
          </cell>
          <cell r="CP2887">
            <v>21.875</v>
          </cell>
          <cell r="CV2887">
            <v>92.1</v>
          </cell>
          <cell r="DA2887">
            <v>0</v>
          </cell>
          <cell r="DD2887">
            <v>1.0795674541589462</v>
          </cell>
          <cell r="FJ2887">
            <v>111</v>
          </cell>
          <cell r="FK2887">
            <v>0.26300000000000001</v>
          </cell>
          <cell r="FL2887">
            <v>-0.29370216332075094</v>
          </cell>
          <cell r="FO2887">
            <v>0</v>
          </cell>
        </row>
        <row r="2888">
          <cell r="A2888">
            <v>622335</v>
          </cell>
          <cell r="C2888" t="str">
            <v>Lopez, Tomas</v>
          </cell>
          <cell r="Q2888" t="str">
            <v>R</v>
          </cell>
          <cell r="AJ2888">
            <v>13.725530337955444</v>
          </cell>
          <cell r="AR2888">
            <v>16.8</v>
          </cell>
          <cell r="AS2888">
            <v>4.9970652210606339</v>
          </cell>
          <cell r="AT2888">
            <v>0.96454473077993041</v>
          </cell>
          <cell r="BE2888">
            <v>1.2055318183249988</v>
          </cell>
          <cell r="CP2888">
            <v>22.125</v>
          </cell>
          <cell r="CV2888">
            <v>92.1</v>
          </cell>
          <cell r="DA2888">
            <v>0</v>
          </cell>
          <cell r="DD2888">
            <v>1.9688110620617265</v>
          </cell>
          <cell r="FJ2888">
            <v>42</v>
          </cell>
          <cell r="FK2888">
            <v>0.26300000000000001</v>
          </cell>
          <cell r="FL2888">
            <v>-2.7281774800241965</v>
          </cell>
          <cell r="FO2888">
            <v>1</v>
          </cell>
        </row>
        <row r="2889">
          <cell r="A2889">
            <v>622338</v>
          </cell>
          <cell r="C2889" t="str">
            <v>Liranzo, Jesus</v>
          </cell>
          <cell r="Q2889" t="str">
            <v>R</v>
          </cell>
          <cell r="AJ2889">
            <v>5.4920884114023947</v>
          </cell>
          <cell r="AR2889">
            <v>19.463975202207408</v>
          </cell>
          <cell r="AS2889">
            <v>0.83350826696331537</v>
          </cell>
          <cell r="AT2889">
            <v>0.87951430727851265</v>
          </cell>
          <cell r="BE2889">
            <v>0.87003741132391665</v>
          </cell>
          <cell r="CP2889">
            <v>21.291666666666668</v>
          </cell>
          <cell r="CV2889">
            <v>92.1</v>
          </cell>
          <cell r="DA2889">
            <v>0</v>
          </cell>
          <cell r="DD2889">
            <v>1.3116795095132243</v>
          </cell>
          <cell r="FJ2889">
            <v>48.659938005518519</v>
          </cell>
          <cell r="FK2889">
            <v>0.26300000000000001</v>
          </cell>
          <cell r="FL2889">
            <v>-0.14013513486317788</v>
          </cell>
          <cell r="FO2889">
            <v>1</v>
          </cell>
        </row>
        <row r="2890">
          <cell r="A2890">
            <v>622340</v>
          </cell>
          <cell r="C2890" t="str">
            <v>De La Cruz, Joan</v>
          </cell>
          <cell r="Q2890" t="str">
            <v>S</v>
          </cell>
          <cell r="AJ2890">
            <v>7.3508310520625075</v>
          </cell>
          <cell r="AR2890">
            <v>44.400000000000006</v>
          </cell>
          <cell r="AS2890">
            <v>-1.2759051298954727</v>
          </cell>
          <cell r="AT2890">
            <v>0.89965808672361847</v>
          </cell>
          <cell r="BE2890">
            <v>0.94291495171827022</v>
          </cell>
          <cell r="CP2890">
            <v>21.791666666666668</v>
          </cell>
          <cell r="CV2890">
            <v>92.1</v>
          </cell>
          <cell r="DA2890">
            <v>0</v>
          </cell>
          <cell r="DD2890">
            <v>1.0159738117093613</v>
          </cell>
          <cell r="FJ2890">
            <v>111</v>
          </cell>
          <cell r="FK2890">
            <v>0.26300000000000001</v>
          </cell>
          <cell r="FL2890">
            <v>0.18296238564581924</v>
          </cell>
          <cell r="FO2890">
            <v>0</v>
          </cell>
        </row>
        <row r="2891">
          <cell r="A2891">
            <v>622341</v>
          </cell>
          <cell r="C2891" t="str">
            <v>Diaz, Carlos</v>
          </cell>
          <cell r="Q2891" t="str">
            <v>S</v>
          </cell>
          <cell r="AJ2891">
            <v>8.1738610834362504</v>
          </cell>
          <cell r="AR2891">
            <v>44.400000000000006</v>
          </cell>
          <cell r="AS2891">
            <v>-0.78321003249666554</v>
          </cell>
          <cell r="AT2891">
            <v>0.85100528528182084</v>
          </cell>
          <cell r="BE2891">
            <v>0.91358512715440021</v>
          </cell>
          <cell r="CP2891">
            <v>21.125</v>
          </cell>
          <cell r="CV2891">
            <v>92.1</v>
          </cell>
          <cell r="DA2891">
            <v>0</v>
          </cell>
          <cell r="DD2891">
            <v>1.122079428911569</v>
          </cell>
          <cell r="FJ2891">
            <v>111</v>
          </cell>
          <cell r="FK2891">
            <v>0.26300000000000001</v>
          </cell>
          <cell r="FL2891">
            <v>0.97390309010120801</v>
          </cell>
          <cell r="FO2891">
            <v>0</v>
          </cell>
        </row>
        <row r="2892">
          <cell r="A2892">
            <v>622342</v>
          </cell>
          <cell r="C2892" t="str">
            <v>Jose, Fernando</v>
          </cell>
          <cell r="Q2892" t="str">
            <v>S</v>
          </cell>
          <cell r="AJ2892">
            <v>7.2937355653173821</v>
          </cell>
          <cell r="AR2892">
            <v>44.400000000000006</v>
          </cell>
          <cell r="AS2892">
            <v>-3.9517798649567198E-2</v>
          </cell>
          <cell r="AT2892">
            <v>0.95217298572045939</v>
          </cell>
          <cell r="BE2892">
            <v>1.2883605420496422</v>
          </cell>
          <cell r="CP2892">
            <v>23.625</v>
          </cell>
          <cell r="CV2892">
            <v>92.1</v>
          </cell>
          <cell r="DA2892">
            <v>0</v>
          </cell>
          <cell r="DD2892">
            <v>1.3890213644035097</v>
          </cell>
          <cell r="FJ2892">
            <v>111</v>
          </cell>
          <cell r="FK2892">
            <v>0.26300000000000001</v>
          </cell>
          <cell r="FL2892">
            <v>-0.51171284946597217</v>
          </cell>
          <cell r="FO2892">
            <v>0</v>
          </cell>
        </row>
        <row r="2893">
          <cell r="A2893">
            <v>622344</v>
          </cell>
          <cell r="C2893" t="str">
            <v>Cedeno, Luis</v>
          </cell>
          <cell r="Q2893" t="str">
            <v>S</v>
          </cell>
          <cell r="AJ2893">
            <v>7.0647451453076044</v>
          </cell>
          <cell r="AR2893">
            <v>45.860556008849358</v>
          </cell>
          <cell r="AS2893">
            <v>0.18943064553171418</v>
          </cell>
          <cell r="AT2893">
            <v>0.84676466353566116</v>
          </cell>
          <cell r="BE2893">
            <v>0.61829355980566958</v>
          </cell>
          <cell r="CP2893">
            <v>21.958333333333332</v>
          </cell>
          <cell r="CV2893">
            <v>92.1</v>
          </cell>
          <cell r="DA2893">
            <v>0</v>
          </cell>
          <cell r="DD2893">
            <v>0.9559561315467987</v>
          </cell>
          <cell r="FJ2893">
            <v>114.65139002212339</v>
          </cell>
          <cell r="FK2893">
            <v>0.26300000000000001</v>
          </cell>
          <cell r="FL2893">
            <v>0.44419141490387237</v>
          </cell>
          <cell r="FO2893">
            <v>0</v>
          </cell>
        </row>
        <row r="2894">
          <cell r="A2894">
            <v>622345</v>
          </cell>
          <cell r="C2894" t="str">
            <v>Magallanes, Kelvin</v>
          </cell>
          <cell r="Q2894" t="str">
            <v>S</v>
          </cell>
          <cell r="AJ2894">
            <v>11.514714165061013</v>
          </cell>
          <cell r="AR2894">
            <v>44.400000000000006</v>
          </cell>
          <cell r="AS2894">
            <v>8.8261713595903388E-2</v>
          </cell>
          <cell r="AT2894">
            <v>0.92082489184360916</v>
          </cell>
          <cell r="BE2894">
            <v>1.3803149661178495</v>
          </cell>
          <cell r="CP2894">
            <v>21.958333333333332</v>
          </cell>
          <cell r="CV2894">
            <v>92.1</v>
          </cell>
          <cell r="DA2894">
            <v>0</v>
          </cell>
          <cell r="DD2894">
            <v>1.2702220006399905</v>
          </cell>
          <cell r="FJ2894">
            <v>111</v>
          </cell>
          <cell r="FK2894">
            <v>0.26300000000000001</v>
          </cell>
          <cell r="FL2894">
            <v>-1.8749835556981489</v>
          </cell>
          <cell r="FO2894">
            <v>0</v>
          </cell>
        </row>
        <row r="2895">
          <cell r="A2895">
            <v>622346</v>
          </cell>
          <cell r="C2895" t="str">
            <v>Pujols, Jose</v>
          </cell>
          <cell r="Q2895" t="str">
            <v>R</v>
          </cell>
          <cell r="AJ2895">
            <v>9.1782901702854716</v>
          </cell>
          <cell r="AR2895">
            <v>16.8</v>
          </cell>
          <cell r="AS2895">
            <v>0.32434252390359686</v>
          </cell>
          <cell r="AT2895">
            <v>0.87052093252495943</v>
          </cell>
          <cell r="BE2895">
            <v>1.0817331441023783</v>
          </cell>
          <cell r="CP2895">
            <v>23.625</v>
          </cell>
          <cell r="CV2895">
            <v>92.1</v>
          </cell>
          <cell r="DA2895">
            <v>0</v>
          </cell>
          <cell r="DD2895">
            <v>1.2179931453861725</v>
          </cell>
          <cell r="FJ2895">
            <v>42</v>
          </cell>
          <cell r="FK2895">
            <v>0.26300000000000001</v>
          </cell>
          <cell r="FL2895">
            <v>-0.26480640804908345</v>
          </cell>
          <cell r="FO2895">
            <v>1</v>
          </cell>
        </row>
        <row r="2896">
          <cell r="A2896">
            <v>622349</v>
          </cell>
          <cell r="C2896" t="str">
            <v>Lara, Jose</v>
          </cell>
          <cell r="Q2896" t="str">
            <v>R</v>
          </cell>
          <cell r="AJ2896">
            <v>9.4976732686172518</v>
          </cell>
          <cell r="AR2896">
            <v>16.8</v>
          </cell>
          <cell r="AS2896">
            <v>-0.45653674233720509</v>
          </cell>
          <cell r="AT2896">
            <v>0.91353044041852782</v>
          </cell>
          <cell r="BE2896">
            <v>1.0259170870920677</v>
          </cell>
          <cell r="CP2896">
            <v>22.291666666666668</v>
          </cell>
          <cell r="CV2896">
            <v>92.1</v>
          </cell>
          <cell r="DA2896">
            <v>0</v>
          </cell>
          <cell r="DD2896">
            <v>0.93749600903721386</v>
          </cell>
          <cell r="FJ2896">
            <v>42</v>
          </cell>
          <cell r="FK2896">
            <v>0.26300000000000001</v>
          </cell>
          <cell r="FL2896">
            <v>1.1623374578184742</v>
          </cell>
          <cell r="FO2896">
            <v>1</v>
          </cell>
        </row>
        <row r="2897">
          <cell r="A2897">
            <v>622350</v>
          </cell>
          <cell r="C2897" t="str">
            <v>Parra, Frederis</v>
          </cell>
          <cell r="Q2897" t="str">
            <v>S</v>
          </cell>
          <cell r="AJ2897">
            <v>7.9034887905607274</v>
          </cell>
          <cell r="AR2897">
            <v>44.400000000000006</v>
          </cell>
          <cell r="AS2897">
            <v>0.33975635892773759</v>
          </cell>
          <cell r="AT2897">
            <v>0.89505680398470999</v>
          </cell>
          <cell r="BE2897">
            <v>1.0620611545921455</v>
          </cell>
          <cell r="CP2897">
            <v>21.708333333333332</v>
          </cell>
          <cell r="CV2897">
            <v>92.1</v>
          </cell>
          <cell r="DA2897">
            <v>0</v>
          </cell>
          <cell r="DD2897">
            <v>0.66889495237138163</v>
          </cell>
          <cell r="FJ2897">
            <v>111</v>
          </cell>
          <cell r="FK2897">
            <v>0.26300000000000001</v>
          </cell>
          <cell r="FL2897">
            <v>-1.2674642247636746E-2</v>
          </cell>
          <cell r="FO2897">
            <v>0</v>
          </cell>
        </row>
        <row r="2898">
          <cell r="A2898">
            <v>622352</v>
          </cell>
          <cell r="C2898" t="str">
            <v>Silva, Isaac</v>
          </cell>
          <cell r="Q2898" t="str">
            <v>R</v>
          </cell>
          <cell r="AJ2898">
            <v>9.7260558816573379</v>
          </cell>
          <cell r="AR2898">
            <v>16.8</v>
          </cell>
          <cell r="AS2898">
            <v>-1.6466715815263526</v>
          </cell>
          <cell r="AT2898">
            <v>0.91554956841840229</v>
          </cell>
          <cell r="BE2898">
            <v>0.87896120405128486</v>
          </cell>
          <cell r="CP2898">
            <v>23.791666666666668</v>
          </cell>
          <cell r="CV2898">
            <v>92.1</v>
          </cell>
          <cell r="DA2898">
            <v>0</v>
          </cell>
          <cell r="DD2898">
            <v>1.2585928748918584</v>
          </cell>
          <cell r="FJ2898">
            <v>42</v>
          </cell>
          <cell r="FK2898">
            <v>0.26300000000000001</v>
          </cell>
          <cell r="FL2898">
            <v>-1.4854573983461798</v>
          </cell>
          <cell r="FO2898">
            <v>1</v>
          </cell>
        </row>
        <row r="2899">
          <cell r="A2899">
            <v>622353</v>
          </cell>
          <cell r="C2899" t="str">
            <v>Santos, Ramon</v>
          </cell>
          <cell r="Q2899" t="str">
            <v>S</v>
          </cell>
          <cell r="AJ2899">
            <v>9.1109150896652942</v>
          </cell>
          <cell r="AR2899">
            <v>44.400000000000006</v>
          </cell>
          <cell r="AS2899">
            <v>-0.30857774530127607</v>
          </cell>
          <cell r="AT2899">
            <v>0.82969788101125874</v>
          </cell>
          <cell r="BE2899">
            <v>0.92262945385033679</v>
          </cell>
          <cell r="CP2899">
            <v>21.791666666666668</v>
          </cell>
          <cell r="CV2899">
            <v>92.1</v>
          </cell>
          <cell r="DA2899">
            <v>0</v>
          </cell>
          <cell r="DD2899">
            <v>0.96737124945550046</v>
          </cell>
          <cell r="FJ2899">
            <v>111</v>
          </cell>
          <cell r="FK2899">
            <v>0.26300000000000001</v>
          </cell>
          <cell r="FL2899">
            <v>9.2990561741471953E-2</v>
          </cell>
          <cell r="FO2899">
            <v>0</v>
          </cell>
        </row>
        <row r="2900">
          <cell r="A2900">
            <v>622354</v>
          </cell>
          <cell r="C2900" t="str">
            <v>Vallejo, Esteban</v>
          </cell>
          <cell r="Q2900" t="str">
            <v>R</v>
          </cell>
          <cell r="AJ2900">
            <v>9.336151488893389</v>
          </cell>
          <cell r="AR2900">
            <v>16.8</v>
          </cell>
          <cell r="AS2900">
            <v>-0.97411695448338831</v>
          </cell>
          <cell r="AT2900">
            <v>0.87629610644741729</v>
          </cell>
          <cell r="BE2900">
            <v>0.93781373736617613</v>
          </cell>
          <cell r="CP2900">
            <v>22.541666666666668</v>
          </cell>
          <cell r="CV2900">
            <v>92.1</v>
          </cell>
          <cell r="DA2900">
            <v>0</v>
          </cell>
          <cell r="DD2900">
            <v>0.8838044423005178</v>
          </cell>
          <cell r="FJ2900">
            <v>42</v>
          </cell>
          <cell r="FK2900">
            <v>0.26300000000000001</v>
          </cell>
          <cell r="FL2900">
            <v>9.5484282835403209E-2</v>
          </cell>
          <cell r="FO2900">
            <v>1</v>
          </cell>
        </row>
        <row r="2901">
          <cell r="A2901">
            <v>622357</v>
          </cell>
          <cell r="C2901" t="str">
            <v>Hernandez, Jeffry</v>
          </cell>
          <cell r="Q2901" t="str">
            <v>R</v>
          </cell>
          <cell r="AJ2901">
            <v>10.16302599134012</v>
          </cell>
          <cell r="AR2901">
            <v>16.8</v>
          </cell>
          <cell r="AS2901">
            <v>-0.69343355412579921</v>
          </cell>
          <cell r="AT2901">
            <v>0.92035490114845242</v>
          </cell>
          <cell r="BE2901">
            <v>1.1080869350085965</v>
          </cell>
          <cell r="CP2901">
            <v>21.458333333333332</v>
          </cell>
          <cell r="CV2901">
            <v>92.1</v>
          </cell>
          <cell r="DA2901">
            <v>0</v>
          </cell>
          <cell r="DD2901">
            <v>0.92052115074268059</v>
          </cell>
          <cell r="FJ2901">
            <v>42</v>
          </cell>
          <cell r="FK2901">
            <v>0.26300000000000001</v>
          </cell>
          <cell r="FL2901">
            <v>-0.14105426989713596</v>
          </cell>
          <cell r="FO2901">
            <v>1</v>
          </cell>
        </row>
        <row r="2902">
          <cell r="A2902">
            <v>622360</v>
          </cell>
          <cell r="C2902" t="str">
            <v>Malave, Mark</v>
          </cell>
          <cell r="Q2902" t="str">
            <v>R</v>
          </cell>
          <cell r="AJ2902">
            <v>5.813494164295637</v>
          </cell>
          <cell r="AR2902">
            <v>16.8</v>
          </cell>
          <cell r="AS2902">
            <v>0.13884045864130543</v>
          </cell>
          <cell r="AT2902">
            <v>0.9346870937327727</v>
          </cell>
          <cell r="BE2902">
            <v>1.1121505989566884</v>
          </cell>
          <cell r="CP2902">
            <v>21.458333333333332</v>
          </cell>
          <cell r="CV2902">
            <v>92.1</v>
          </cell>
          <cell r="DA2902">
            <v>0</v>
          </cell>
          <cell r="DD2902">
            <v>1.2736441253335897</v>
          </cell>
          <cell r="FJ2902">
            <v>42</v>
          </cell>
          <cell r="FK2902">
            <v>0.26300000000000001</v>
          </cell>
          <cell r="FL2902">
            <v>-0.74011851826536057</v>
          </cell>
          <cell r="FO2902">
            <v>1</v>
          </cell>
        </row>
        <row r="2903">
          <cell r="A2903">
            <v>622362</v>
          </cell>
          <cell r="C2903" t="str">
            <v>Pieters, Chris</v>
          </cell>
          <cell r="Q2903" t="str">
            <v>R</v>
          </cell>
          <cell r="AJ2903">
            <v>12.838744303269246</v>
          </cell>
          <cell r="AR2903">
            <v>16.8</v>
          </cell>
          <cell r="AS2903">
            <v>-2.5006740696484324</v>
          </cell>
          <cell r="AT2903">
            <v>0.93823808123974639</v>
          </cell>
          <cell r="BE2903">
            <v>1.3884810536148948</v>
          </cell>
          <cell r="CP2903">
            <v>21.791666666666668</v>
          </cell>
          <cell r="CV2903">
            <v>92.1</v>
          </cell>
          <cell r="DA2903">
            <v>0</v>
          </cell>
          <cell r="DD2903">
            <v>1.9858078416200029</v>
          </cell>
          <cell r="FJ2903">
            <v>42</v>
          </cell>
          <cell r="FK2903">
            <v>0.26300000000000001</v>
          </cell>
          <cell r="FL2903">
            <v>-6.8383833072236833E-2</v>
          </cell>
          <cell r="FO2903">
            <v>0.72401172940839498</v>
          </cell>
        </row>
        <row r="2904">
          <cell r="A2904">
            <v>622365</v>
          </cell>
          <cell r="C2904" t="str">
            <v>Benitez, Anfernee</v>
          </cell>
          <cell r="Q2904" t="str">
            <v>S</v>
          </cell>
          <cell r="AJ2904">
            <v>6.9440013243179637</v>
          </cell>
          <cell r="AR2904">
            <v>44.400000000000006</v>
          </cell>
          <cell r="AS2904">
            <v>-0.31498564370162097</v>
          </cell>
          <cell r="AT2904">
            <v>0.7375352649088438</v>
          </cell>
          <cell r="BE2904">
            <v>0.82427914200112484</v>
          </cell>
          <cell r="CP2904">
            <v>20.958333333333332</v>
          </cell>
          <cell r="CV2904">
            <v>92.1</v>
          </cell>
          <cell r="DA2904">
            <v>0</v>
          </cell>
          <cell r="DD2904">
            <v>1.0630908025500474</v>
          </cell>
          <cell r="FJ2904">
            <v>111</v>
          </cell>
          <cell r="FK2904">
            <v>0.26300000000000001</v>
          </cell>
          <cell r="FL2904">
            <v>-9.2316438257470837E-2</v>
          </cell>
          <cell r="FO2904">
            <v>0</v>
          </cell>
        </row>
        <row r="2905">
          <cell r="A2905">
            <v>622370</v>
          </cell>
          <cell r="C2905" t="str">
            <v>Eregua, Greyfer</v>
          </cell>
          <cell r="Q2905" t="str">
            <v>R</v>
          </cell>
          <cell r="AJ2905">
            <v>5.6946624969251758</v>
          </cell>
          <cell r="AR2905">
            <v>24.190928182192572</v>
          </cell>
          <cell r="AS2905">
            <v>-0.30474704862431684</v>
          </cell>
          <cell r="AT2905">
            <v>0.66342139758840846</v>
          </cell>
          <cell r="BE2905">
            <v>0.6221056411326229</v>
          </cell>
          <cell r="CP2905">
            <v>22.708333333333332</v>
          </cell>
          <cell r="CV2905">
            <v>92.1</v>
          </cell>
          <cell r="DA2905">
            <v>0</v>
          </cell>
          <cell r="DD2905">
            <v>1.0188524688203235</v>
          </cell>
          <cell r="FJ2905">
            <v>60.477320455481426</v>
          </cell>
          <cell r="FK2905">
            <v>0.26300000000000001</v>
          </cell>
          <cell r="FL2905">
            <v>-0.28871424016512998</v>
          </cell>
          <cell r="FO2905">
            <v>1</v>
          </cell>
        </row>
        <row r="2906">
          <cell r="A2906">
            <v>622373</v>
          </cell>
          <cell r="C2906" t="str">
            <v>Encarnacion, Virgilio</v>
          </cell>
          <cell r="Q2906" t="str">
            <v>R</v>
          </cell>
          <cell r="AJ2906">
            <v>9.1651964733447802</v>
          </cell>
          <cell r="AR2906">
            <v>16.8</v>
          </cell>
          <cell r="AS2906">
            <v>0.26276753067124686</v>
          </cell>
          <cell r="AT2906">
            <v>0.93947501994381721</v>
          </cell>
          <cell r="BE2906">
            <v>0.99586966610115124</v>
          </cell>
          <cell r="CP2906">
            <v>24.375</v>
          </cell>
          <cell r="CV2906">
            <v>92.1</v>
          </cell>
          <cell r="DA2906">
            <v>0</v>
          </cell>
          <cell r="DD2906">
            <v>0.92239007892571656</v>
          </cell>
          <cell r="FJ2906">
            <v>42</v>
          </cell>
          <cell r="FK2906">
            <v>0.26300000000000001</v>
          </cell>
          <cell r="FL2906">
            <v>0.81346853098711802</v>
          </cell>
          <cell r="FO2906">
            <v>1</v>
          </cell>
        </row>
        <row r="2907">
          <cell r="A2907">
            <v>622378</v>
          </cell>
          <cell r="C2907" t="str">
            <v>Basora, Anthony</v>
          </cell>
          <cell r="Q2907" t="str">
            <v>S</v>
          </cell>
          <cell r="AJ2907">
            <v>8.4319766019890903</v>
          </cell>
          <cell r="AR2907">
            <v>44.400000000000006</v>
          </cell>
          <cell r="AS2907">
            <v>-1.2846092662401494</v>
          </cell>
          <cell r="AT2907">
            <v>0.93303917152972482</v>
          </cell>
          <cell r="BE2907">
            <v>1.0481149338452038</v>
          </cell>
          <cell r="CP2907">
            <v>21.375</v>
          </cell>
          <cell r="CV2907">
            <v>92.1</v>
          </cell>
          <cell r="DA2907">
            <v>0</v>
          </cell>
          <cell r="DD2907">
            <v>0.779300115920047</v>
          </cell>
          <cell r="FJ2907">
            <v>111</v>
          </cell>
          <cell r="FK2907">
            <v>0.26300000000000001</v>
          </cell>
          <cell r="FL2907">
            <v>-0.60327220937424575</v>
          </cell>
          <cell r="FO2907">
            <v>0.37018143459651121</v>
          </cell>
        </row>
        <row r="2908">
          <cell r="A2908">
            <v>622379</v>
          </cell>
          <cell r="C2908" t="str">
            <v>Castillo, Luis</v>
          </cell>
          <cell r="Q2908" t="str">
            <v>R</v>
          </cell>
          <cell r="AJ2908">
            <v>7.2152491070270859</v>
          </cell>
          <cell r="AR2908">
            <v>16.8</v>
          </cell>
          <cell r="AS2908">
            <v>-3.5340198142659401E-2</v>
          </cell>
          <cell r="AT2908">
            <v>0.72871182262013523</v>
          </cell>
          <cell r="BE2908">
            <v>0.95130074249850716</v>
          </cell>
          <cell r="CP2908">
            <v>21.291666666666668</v>
          </cell>
          <cell r="CV2908">
            <v>92.1</v>
          </cell>
          <cell r="DA2908">
            <v>0</v>
          </cell>
          <cell r="DD2908">
            <v>0.91776309495474406</v>
          </cell>
          <cell r="FJ2908">
            <v>42</v>
          </cell>
          <cell r="FK2908">
            <v>0.26300000000000001</v>
          </cell>
          <cell r="FL2908">
            <v>8.3292635211241167E-2</v>
          </cell>
          <cell r="FO2908">
            <v>1</v>
          </cell>
        </row>
        <row r="2909">
          <cell r="A2909">
            <v>622380</v>
          </cell>
          <cell r="C2909" t="str">
            <v>Hernandez, Carlos</v>
          </cell>
          <cell r="Q2909" t="str">
            <v>S</v>
          </cell>
          <cell r="AJ2909">
            <v>6.5268949789639157</v>
          </cell>
          <cell r="AR2909">
            <v>49.02480101292182</v>
          </cell>
          <cell r="AS2909">
            <v>0.16254652658547739</v>
          </cell>
          <cell r="AT2909">
            <v>0.83630187307387294</v>
          </cell>
          <cell r="BE2909">
            <v>0.35996159479057233</v>
          </cell>
          <cell r="CP2909">
            <v>22.208333333333332</v>
          </cell>
          <cell r="CV2909">
            <v>92.1</v>
          </cell>
          <cell r="DA2909">
            <v>0</v>
          </cell>
          <cell r="DD2909">
            <v>1.1075756940789245</v>
          </cell>
          <cell r="FJ2909">
            <v>122.56200253230455</v>
          </cell>
          <cell r="FK2909">
            <v>0.26300000000000001</v>
          </cell>
          <cell r="FL2909">
            <v>0.49614180885812431</v>
          </cell>
          <cell r="FO2909">
            <v>0</v>
          </cell>
        </row>
        <row r="2910">
          <cell r="A2910">
            <v>622382</v>
          </cell>
          <cell r="C2910" t="str">
            <v>Moya, Gabriel</v>
          </cell>
          <cell r="Q2910" t="str">
            <v>R</v>
          </cell>
          <cell r="AJ2910">
            <v>4.2990566739396101</v>
          </cell>
          <cell r="AR2910">
            <v>22.150419730651855</v>
          </cell>
          <cell r="AS2910">
            <v>5.0166860673004132E-2</v>
          </cell>
          <cell r="AT2910">
            <v>0.83927235152255086</v>
          </cell>
          <cell r="BE2910">
            <v>0.7844699859837172</v>
          </cell>
          <cell r="CP2910">
            <v>21.458333333333332</v>
          </cell>
          <cell r="CV2910">
            <v>92.1</v>
          </cell>
          <cell r="DA2910">
            <v>0</v>
          </cell>
          <cell r="DD2910">
            <v>1.2237117388943637</v>
          </cell>
          <cell r="FJ2910">
            <v>55.376049326629634</v>
          </cell>
          <cell r="FK2910">
            <v>0.26300000000000001</v>
          </cell>
          <cell r="FL2910">
            <v>0.16562643257883819</v>
          </cell>
          <cell r="FO2910">
            <v>1</v>
          </cell>
        </row>
        <row r="2911">
          <cell r="A2911">
            <v>622384</v>
          </cell>
          <cell r="C2911" t="str">
            <v>Pujols, Rafael</v>
          </cell>
          <cell r="Q2911" t="str">
            <v>R</v>
          </cell>
          <cell r="AJ2911">
            <v>8.2415070588391757</v>
          </cell>
          <cell r="AR2911">
            <v>16.8</v>
          </cell>
          <cell r="AS2911">
            <v>0.26388550543724731</v>
          </cell>
          <cell r="AT2911">
            <v>0.85941327779888621</v>
          </cell>
          <cell r="BE2911">
            <v>1.0702008920406652</v>
          </cell>
          <cell r="CP2911">
            <v>20.875</v>
          </cell>
          <cell r="CV2911">
            <v>92.1</v>
          </cell>
          <cell r="DA2911">
            <v>0</v>
          </cell>
          <cell r="DD2911">
            <v>1.1365314852108668</v>
          </cell>
          <cell r="FJ2911">
            <v>42</v>
          </cell>
          <cell r="FK2911">
            <v>0.26300000000000001</v>
          </cell>
          <cell r="FL2911">
            <v>0.16030599578283225</v>
          </cell>
          <cell r="FO2911">
            <v>1</v>
          </cell>
        </row>
        <row r="2912">
          <cell r="A2912">
            <v>622394</v>
          </cell>
          <cell r="C2912" t="str">
            <v>Jimenez, Luis</v>
          </cell>
          <cell r="Q2912" t="str">
            <v>R</v>
          </cell>
          <cell r="AJ2912">
            <v>7.2890118592229136</v>
          </cell>
          <cell r="AR2912">
            <v>16.8</v>
          </cell>
          <cell r="AS2912">
            <v>0.41213412877428757</v>
          </cell>
          <cell r="AT2912">
            <v>0.87344082650313215</v>
          </cell>
          <cell r="BE2912">
            <v>0.97955384829897452</v>
          </cell>
          <cell r="CP2912">
            <v>23.125</v>
          </cell>
          <cell r="CV2912">
            <v>92.1</v>
          </cell>
          <cell r="DA2912">
            <v>0</v>
          </cell>
          <cell r="DD2912">
            <v>1.1632205483545714</v>
          </cell>
          <cell r="FJ2912">
            <v>42</v>
          </cell>
          <cell r="FK2912">
            <v>0.26300000000000001</v>
          </cell>
          <cell r="FL2912">
            <v>0.16590648049111908</v>
          </cell>
          <cell r="FO2912">
            <v>1</v>
          </cell>
        </row>
        <row r="2913">
          <cell r="A2913">
            <v>622397</v>
          </cell>
          <cell r="C2913" t="str">
            <v>Guzman, Eber</v>
          </cell>
          <cell r="Q2913" t="str">
            <v>S</v>
          </cell>
          <cell r="AJ2913">
            <v>9.7518993802065417</v>
          </cell>
          <cell r="AR2913">
            <v>44.400000000000006</v>
          </cell>
          <cell r="AS2913">
            <v>2.8971573557526085E-2</v>
          </cell>
          <cell r="AT2913">
            <v>0.94219799834537166</v>
          </cell>
          <cell r="BE2913">
            <v>0.99114524002325721</v>
          </cell>
          <cell r="CP2913">
            <v>23.208333333333332</v>
          </cell>
          <cell r="CV2913">
            <v>92.1</v>
          </cell>
          <cell r="DA2913">
            <v>0</v>
          </cell>
          <cell r="DD2913">
            <v>0.83749869631142626</v>
          </cell>
          <cell r="FJ2913">
            <v>111</v>
          </cell>
          <cell r="FK2913">
            <v>0.26300000000000001</v>
          </cell>
          <cell r="FL2913">
            <v>0.41950795631584648</v>
          </cell>
          <cell r="FO2913">
            <v>0</v>
          </cell>
        </row>
        <row r="2914">
          <cell r="A2914">
            <v>622399</v>
          </cell>
          <cell r="C2914" t="str">
            <v>Sanchez, Eury</v>
          </cell>
          <cell r="Q2914" t="str">
            <v>R</v>
          </cell>
          <cell r="AJ2914">
            <v>5.7627068027074895</v>
          </cell>
          <cell r="AR2914">
            <v>16.8</v>
          </cell>
          <cell r="AS2914">
            <v>-0.78473338157806749</v>
          </cell>
          <cell r="AT2914">
            <v>0.77425694818475321</v>
          </cell>
          <cell r="BE2914">
            <v>0.43612434214200319</v>
          </cell>
          <cell r="CP2914">
            <v>23.625</v>
          </cell>
          <cell r="CV2914">
            <v>92.1</v>
          </cell>
          <cell r="DA2914">
            <v>0</v>
          </cell>
          <cell r="DD2914">
            <v>1.1682497381048578</v>
          </cell>
          <cell r="FJ2914">
            <v>42</v>
          </cell>
          <cell r="FK2914">
            <v>0.26300000000000001</v>
          </cell>
          <cell r="FL2914">
            <v>-0.29632195148526047</v>
          </cell>
          <cell r="FO2914">
            <v>1</v>
          </cell>
        </row>
        <row r="2915">
          <cell r="A2915">
            <v>622400</v>
          </cell>
          <cell r="C2915" t="str">
            <v>Santos, Michael</v>
          </cell>
          <cell r="Q2915" t="str">
            <v>S</v>
          </cell>
          <cell r="AJ2915">
            <v>6.6198822133839768</v>
          </cell>
          <cell r="AR2915">
            <v>44.400000000000006</v>
          </cell>
          <cell r="AS2915">
            <v>0.57315831133837458</v>
          </cell>
          <cell r="AT2915">
            <v>0.90033393857577582</v>
          </cell>
          <cell r="BE2915">
            <v>1.1669514054843779</v>
          </cell>
          <cell r="CP2915">
            <v>21.125</v>
          </cell>
          <cell r="CV2915">
            <v>92.1</v>
          </cell>
          <cell r="DA2915">
            <v>0</v>
          </cell>
          <cell r="DD2915">
            <v>0.83742259986284995</v>
          </cell>
          <cell r="FJ2915">
            <v>111</v>
          </cell>
          <cell r="FK2915">
            <v>0.26300000000000001</v>
          </cell>
          <cell r="FL2915">
            <v>0.11792824213404987</v>
          </cell>
          <cell r="FO2915">
            <v>0</v>
          </cell>
        </row>
        <row r="2916">
          <cell r="A2916">
            <v>622401</v>
          </cell>
          <cell r="C2916" t="str">
            <v>Pino, Luis</v>
          </cell>
          <cell r="Q2916" t="str">
            <v>R</v>
          </cell>
          <cell r="AJ2916">
            <v>7.3893055103641228</v>
          </cell>
          <cell r="AR2916">
            <v>16.8</v>
          </cell>
          <cell r="AS2916">
            <v>0.69228887503615943</v>
          </cell>
          <cell r="AT2916">
            <v>0.86364893087868955</v>
          </cell>
          <cell r="BE2916">
            <v>0.64642111708215944</v>
          </cell>
          <cell r="CP2916">
            <v>21.625</v>
          </cell>
          <cell r="CV2916">
            <v>92.1</v>
          </cell>
          <cell r="DA2916">
            <v>0</v>
          </cell>
          <cell r="DD2916">
            <v>0.93494645470685367</v>
          </cell>
          <cell r="FJ2916">
            <v>42</v>
          </cell>
          <cell r="FK2916">
            <v>0.26300000000000001</v>
          </cell>
          <cell r="FL2916">
            <v>0.33776279570688694</v>
          </cell>
          <cell r="FO2916">
            <v>0.5321077961193712</v>
          </cell>
        </row>
        <row r="2917">
          <cell r="A2917">
            <v>622402</v>
          </cell>
          <cell r="C2917" t="str">
            <v>Arias, Jesus</v>
          </cell>
          <cell r="Q2917" t="str">
            <v>S</v>
          </cell>
          <cell r="AJ2917">
            <v>10.053632458088094</v>
          </cell>
          <cell r="AR2917">
            <v>44.400000000000006</v>
          </cell>
          <cell r="AS2917">
            <v>0.10790952786263683</v>
          </cell>
          <cell r="AT2917">
            <v>0.89819998323716077</v>
          </cell>
          <cell r="BE2917">
            <v>0.73765656266479596</v>
          </cell>
          <cell r="CP2917">
            <v>22.791666666666668</v>
          </cell>
          <cell r="CV2917">
            <v>92.1</v>
          </cell>
          <cell r="DA2917">
            <v>0</v>
          </cell>
          <cell r="DD2917">
            <v>1.0675680048582408</v>
          </cell>
          <cell r="FJ2917">
            <v>111</v>
          </cell>
          <cell r="FK2917">
            <v>0.26300000000000001</v>
          </cell>
          <cell r="FL2917">
            <v>0.54353758662783824</v>
          </cell>
          <cell r="FO2917">
            <v>0.19137812562793888</v>
          </cell>
        </row>
        <row r="2918">
          <cell r="A2918">
            <v>622412</v>
          </cell>
          <cell r="C2918" t="str">
            <v>Placido, Anderson</v>
          </cell>
          <cell r="Q2918" t="str">
            <v>S</v>
          </cell>
          <cell r="AJ2918">
            <v>6.0125745713704397</v>
          </cell>
          <cell r="AR2918">
            <v>44.400000000000006</v>
          </cell>
          <cell r="AS2918">
            <v>-0.17158500623488945</v>
          </cell>
          <cell r="AT2918">
            <v>0.95428426260554755</v>
          </cell>
          <cell r="BE2918">
            <v>0.69481300329803752</v>
          </cell>
          <cell r="CP2918">
            <v>22.791666666666668</v>
          </cell>
          <cell r="CV2918">
            <v>92.1</v>
          </cell>
          <cell r="DA2918">
            <v>0</v>
          </cell>
          <cell r="DD2918">
            <v>1.1534706880879517</v>
          </cell>
          <cell r="FJ2918">
            <v>111</v>
          </cell>
          <cell r="FK2918">
            <v>0.26300000000000001</v>
          </cell>
          <cell r="FL2918">
            <v>-0.5060531048831951</v>
          </cell>
          <cell r="FO2918">
            <v>0</v>
          </cell>
        </row>
        <row r="2919">
          <cell r="A2919">
            <v>622413</v>
          </cell>
          <cell r="C2919" t="str">
            <v>Puello, Johan</v>
          </cell>
          <cell r="Q2919" t="str">
            <v>R</v>
          </cell>
          <cell r="AJ2919">
            <v>9.3307615061434106</v>
          </cell>
          <cell r="AR2919">
            <v>16.8</v>
          </cell>
          <cell r="AS2919">
            <v>-0.39004114302791582</v>
          </cell>
          <cell r="AT2919">
            <v>0.84083311293690222</v>
          </cell>
          <cell r="BE2919">
            <v>1.0195680401864884</v>
          </cell>
          <cell r="CP2919">
            <v>22.458333333333332</v>
          </cell>
          <cell r="CV2919">
            <v>92.1</v>
          </cell>
          <cell r="DA2919">
            <v>0</v>
          </cell>
          <cell r="DD2919">
            <v>1.0817990760336793</v>
          </cell>
          <cell r="FJ2919">
            <v>42</v>
          </cell>
          <cell r="FK2919">
            <v>0.26300000000000001</v>
          </cell>
          <cell r="FL2919">
            <v>0.64979695977801699</v>
          </cell>
          <cell r="FO2919">
            <v>1</v>
          </cell>
        </row>
        <row r="2920">
          <cell r="A2920">
            <v>622415</v>
          </cell>
          <cell r="C2920" t="str">
            <v>Vizcaya, Anthony</v>
          </cell>
          <cell r="Q2920" t="str">
            <v>R</v>
          </cell>
          <cell r="AJ2920">
            <v>8.1243678014328999</v>
          </cell>
          <cell r="AR2920">
            <v>16.8</v>
          </cell>
          <cell r="AS2920">
            <v>-3.994192910474053</v>
          </cell>
          <cell r="AT2920">
            <v>0.89185328442423262</v>
          </cell>
          <cell r="BE2920">
            <v>0.72399587695232737</v>
          </cell>
          <cell r="CP2920">
            <v>22.708333333333332</v>
          </cell>
          <cell r="CV2920">
            <v>92.1</v>
          </cell>
          <cell r="DA2920">
            <v>0</v>
          </cell>
          <cell r="DD2920">
            <v>1.0041976006761242</v>
          </cell>
          <cell r="FJ2920">
            <v>42</v>
          </cell>
          <cell r="FK2920">
            <v>0.26300000000000001</v>
          </cell>
          <cell r="FL2920">
            <v>-8.9836619570002982E-2</v>
          </cell>
          <cell r="FO2920">
            <v>1</v>
          </cell>
        </row>
        <row r="2921">
          <cell r="A2921">
            <v>622416</v>
          </cell>
          <cell r="C2921" t="str">
            <v>Rodriguez, Jesus</v>
          </cell>
          <cell r="Q2921" t="str">
            <v>S</v>
          </cell>
          <cell r="AJ2921">
            <v>8.7753820787189163</v>
          </cell>
          <cell r="AR2921">
            <v>44.400000000000006</v>
          </cell>
          <cell r="AS2921">
            <v>3.1663317811160496E-2</v>
          </cell>
          <cell r="AT2921">
            <v>0.98470576311488145</v>
          </cell>
          <cell r="BE2921">
            <v>0.66708055273918365</v>
          </cell>
          <cell r="CP2921">
            <v>23.208333333333332</v>
          </cell>
          <cell r="CV2921">
            <v>92.1</v>
          </cell>
          <cell r="DA2921">
            <v>0</v>
          </cell>
          <cell r="DD2921">
            <v>1.043830851381798</v>
          </cell>
          <cell r="FJ2921">
            <v>111</v>
          </cell>
          <cell r="FK2921">
            <v>0.26300000000000001</v>
          </cell>
          <cell r="FL2921">
            <v>6.4796390753080857E-2</v>
          </cell>
          <cell r="FO2921">
            <v>0</v>
          </cell>
        </row>
        <row r="2922">
          <cell r="A2922">
            <v>622417</v>
          </cell>
          <cell r="C2922" t="str">
            <v>De La Cruz, Angel</v>
          </cell>
          <cell r="Q2922" t="str">
            <v>R</v>
          </cell>
          <cell r="AJ2922">
            <v>10.476593763574636</v>
          </cell>
          <cell r="AR2922">
            <v>16.8</v>
          </cell>
          <cell r="AS2922">
            <v>7.698968754800363E-2</v>
          </cell>
          <cell r="AT2922">
            <v>0.9711251638600682</v>
          </cell>
          <cell r="BE2922">
            <v>0.93735631014022736</v>
          </cell>
          <cell r="CP2922">
            <v>22.708333333333332</v>
          </cell>
          <cell r="CV2922">
            <v>92.1</v>
          </cell>
          <cell r="DA2922">
            <v>0</v>
          </cell>
          <cell r="DD2922">
            <v>0.99308611978985761</v>
          </cell>
          <cell r="FJ2922">
            <v>42</v>
          </cell>
          <cell r="FK2922">
            <v>0.26300000000000001</v>
          </cell>
          <cell r="FL2922">
            <v>1.41028062124793</v>
          </cell>
          <cell r="FO2922">
            <v>1</v>
          </cell>
        </row>
        <row r="2923">
          <cell r="A2923">
            <v>622419</v>
          </cell>
          <cell r="C2923" t="str">
            <v>Diaz, Jose</v>
          </cell>
          <cell r="Q2923" t="str">
            <v>S</v>
          </cell>
          <cell r="AJ2923">
            <v>10.012926646432996</v>
          </cell>
          <cell r="AR2923">
            <v>44.400000000000006</v>
          </cell>
          <cell r="AS2923">
            <v>-0.15398136517726652</v>
          </cell>
          <cell r="AT2923">
            <v>0.69861621246387129</v>
          </cell>
          <cell r="BE2923">
            <v>0.84822195556084234</v>
          </cell>
          <cell r="CP2923">
            <v>23.125</v>
          </cell>
          <cell r="CV2923">
            <v>92.1</v>
          </cell>
          <cell r="DA2923">
            <v>0</v>
          </cell>
          <cell r="DD2923">
            <v>0.92450791572913471</v>
          </cell>
          <cell r="FJ2923">
            <v>111</v>
          </cell>
          <cell r="FK2923">
            <v>0.26300000000000001</v>
          </cell>
          <cell r="FL2923">
            <v>-0.21032116730174191</v>
          </cell>
          <cell r="FO2923">
            <v>0</v>
          </cell>
        </row>
        <row r="2924">
          <cell r="A2924">
            <v>622421</v>
          </cell>
          <cell r="C2924" t="str">
            <v>Osoria, Aneury</v>
          </cell>
          <cell r="Q2924" t="str">
            <v>R</v>
          </cell>
          <cell r="AJ2924">
            <v>9.3938325883384515</v>
          </cell>
          <cell r="AR2924">
            <v>16.8</v>
          </cell>
          <cell r="AS2924">
            <v>0.52134506660201074</v>
          </cell>
          <cell r="AT2924">
            <v>0.91119175566180577</v>
          </cell>
          <cell r="BE2924">
            <v>1.2763284892439337</v>
          </cell>
          <cell r="CP2924">
            <v>22.625</v>
          </cell>
          <cell r="CV2924">
            <v>92.1</v>
          </cell>
          <cell r="DA2924">
            <v>0</v>
          </cell>
          <cell r="DD2924">
            <v>1.2037728516653354</v>
          </cell>
          <cell r="FJ2924">
            <v>42</v>
          </cell>
          <cell r="FK2924">
            <v>0.26300000000000001</v>
          </cell>
          <cell r="FL2924">
            <v>-0.56941014573607451</v>
          </cell>
          <cell r="FO2924">
            <v>1</v>
          </cell>
        </row>
        <row r="2925">
          <cell r="A2925">
            <v>622422</v>
          </cell>
          <cell r="C2925" t="str">
            <v>Perez, Yonqueli</v>
          </cell>
          <cell r="Q2925" t="str">
            <v>R</v>
          </cell>
          <cell r="AJ2925">
            <v>12.513946537234567</v>
          </cell>
          <cell r="AR2925">
            <v>16.8</v>
          </cell>
          <cell r="AS2925">
            <v>-1.4383312654548359</v>
          </cell>
          <cell r="AT2925">
            <v>0.92373980041676285</v>
          </cell>
          <cell r="BE2925">
            <v>1.0583684239801849</v>
          </cell>
          <cell r="CP2925">
            <v>23.041666666666668</v>
          </cell>
          <cell r="CV2925">
            <v>92.1</v>
          </cell>
          <cell r="DA2925">
            <v>0</v>
          </cell>
          <cell r="DD2925">
            <v>1.6107234915850974</v>
          </cell>
          <cell r="FJ2925">
            <v>42</v>
          </cell>
          <cell r="FK2925">
            <v>0.26300000000000001</v>
          </cell>
          <cell r="FL2925">
            <v>0.50201674745342917</v>
          </cell>
          <cell r="FO2925">
            <v>0.71110919520800264</v>
          </cell>
        </row>
        <row r="2926">
          <cell r="A2926">
            <v>622423</v>
          </cell>
          <cell r="C2926" t="str">
            <v>Celis, Jorge</v>
          </cell>
          <cell r="Q2926" t="str">
            <v>R</v>
          </cell>
          <cell r="AJ2926">
            <v>10.249215823109356</v>
          </cell>
          <cell r="AR2926">
            <v>16.8</v>
          </cell>
          <cell r="AS2926">
            <v>0.61050589459536819</v>
          </cell>
          <cell r="AT2926">
            <v>0.92413551633164115</v>
          </cell>
          <cell r="BE2926">
            <v>0.55493150116122369</v>
          </cell>
          <cell r="CP2926">
            <v>21.791666666666668</v>
          </cell>
          <cell r="CV2926">
            <v>92.1</v>
          </cell>
          <cell r="DA2926">
            <v>0</v>
          </cell>
          <cell r="DD2926">
            <v>1.221886286539416</v>
          </cell>
          <cell r="FJ2926">
            <v>42</v>
          </cell>
          <cell r="FK2926">
            <v>0.26300000000000001</v>
          </cell>
          <cell r="FL2926">
            <v>0.94076447339017311</v>
          </cell>
          <cell r="FO2926">
            <v>1</v>
          </cell>
        </row>
        <row r="2927">
          <cell r="A2927">
            <v>622425</v>
          </cell>
          <cell r="C2927" t="str">
            <v>Reina, Richard</v>
          </cell>
          <cell r="Q2927" t="str">
            <v>S</v>
          </cell>
          <cell r="AJ2927">
            <v>11.146526231424071</v>
          </cell>
          <cell r="AR2927">
            <v>44.400000000000006</v>
          </cell>
          <cell r="AS2927">
            <v>-0.51531322367213972</v>
          </cell>
          <cell r="AT2927">
            <v>0.77254569634149495</v>
          </cell>
          <cell r="BE2927">
            <v>0.94824852358607292</v>
          </cell>
          <cell r="CP2927">
            <v>21.375</v>
          </cell>
          <cell r="CV2927">
            <v>92.1</v>
          </cell>
          <cell r="DA2927">
            <v>0</v>
          </cell>
          <cell r="DD2927">
            <v>1.0370656498743809</v>
          </cell>
          <cell r="FJ2927">
            <v>111</v>
          </cell>
          <cell r="FK2927">
            <v>0.26300000000000001</v>
          </cell>
          <cell r="FL2927">
            <v>0.23629525830244605</v>
          </cell>
          <cell r="FO2927">
            <v>0.46920279760852801</v>
          </cell>
        </row>
        <row r="2928">
          <cell r="A2928">
            <v>622426</v>
          </cell>
          <cell r="C2928" t="str">
            <v>Almeida, Adrian</v>
          </cell>
          <cell r="Q2928" t="str">
            <v>R</v>
          </cell>
          <cell r="AJ2928">
            <v>8.9002718215814731</v>
          </cell>
          <cell r="AR2928">
            <v>16.8</v>
          </cell>
          <cell r="AS2928">
            <v>1.5812809868926966E-2</v>
          </cell>
          <cell r="AT2928">
            <v>0.91445612378196528</v>
          </cell>
          <cell r="BE2928">
            <v>0.87778013345677475</v>
          </cell>
          <cell r="CP2928">
            <v>21.375</v>
          </cell>
          <cell r="CV2928">
            <v>92.1</v>
          </cell>
          <cell r="DA2928">
            <v>0</v>
          </cell>
          <cell r="DD2928">
            <v>1.3568667813082202</v>
          </cell>
          <cell r="FJ2928">
            <v>42</v>
          </cell>
          <cell r="FK2928">
            <v>0.26300000000000001</v>
          </cell>
          <cell r="FL2928">
            <v>-4.839284337619771E-2</v>
          </cell>
          <cell r="FO2928">
            <v>1</v>
          </cell>
        </row>
        <row r="2929">
          <cell r="A2929">
            <v>622430</v>
          </cell>
          <cell r="C2929" t="str">
            <v>Debora, Nicolas</v>
          </cell>
          <cell r="Q2929" t="str">
            <v>S</v>
          </cell>
          <cell r="AJ2929">
            <v>7.8963527870322006</v>
          </cell>
          <cell r="AR2929">
            <v>44.400000000000006</v>
          </cell>
          <cell r="AS2929">
            <v>-0.37839259947136028</v>
          </cell>
          <cell r="AT2929">
            <v>0.78977716997008995</v>
          </cell>
          <cell r="BE2929">
            <v>0.96610045364506525</v>
          </cell>
          <cell r="CP2929">
            <v>22.541666666666668</v>
          </cell>
          <cell r="CV2929">
            <v>92.1</v>
          </cell>
          <cell r="DA2929">
            <v>0</v>
          </cell>
          <cell r="DD2929">
            <v>1.0386483281154848</v>
          </cell>
          <cell r="FJ2929">
            <v>111</v>
          </cell>
          <cell r="FK2929">
            <v>0.26300000000000001</v>
          </cell>
          <cell r="FL2929">
            <v>0.64104469352971183</v>
          </cell>
          <cell r="FO2929">
            <v>0</v>
          </cell>
        </row>
        <row r="2930">
          <cell r="A2930">
            <v>622433</v>
          </cell>
          <cell r="C2930" t="str">
            <v>Suazo, Randinson</v>
          </cell>
          <cell r="Q2930" t="str">
            <v>R</v>
          </cell>
          <cell r="AJ2930">
            <v>10.860150621392005</v>
          </cell>
          <cell r="AR2930">
            <v>16.8</v>
          </cell>
          <cell r="AS2930">
            <v>-0.28158579916100906</v>
          </cell>
          <cell r="AT2930">
            <v>0.88603655526937752</v>
          </cell>
          <cell r="BE2930">
            <v>0.94393897115140457</v>
          </cell>
          <cell r="CP2930">
            <v>21.208333333333332</v>
          </cell>
          <cell r="CV2930">
            <v>92.1</v>
          </cell>
          <cell r="DA2930">
            <v>0</v>
          </cell>
          <cell r="DD2930">
            <v>1.0362376884654272</v>
          </cell>
          <cell r="FJ2930">
            <v>42</v>
          </cell>
          <cell r="FK2930">
            <v>0.26300000000000001</v>
          </cell>
          <cell r="FL2930">
            <v>-0.14522863008102105</v>
          </cell>
          <cell r="FO2930">
            <v>1</v>
          </cell>
        </row>
        <row r="2931">
          <cell r="A2931">
            <v>622439</v>
          </cell>
          <cell r="C2931" t="str">
            <v>Arias, Juan</v>
          </cell>
          <cell r="Q2931" t="str">
            <v>R</v>
          </cell>
          <cell r="AJ2931">
            <v>9.0895096074397674</v>
          </cell>
          <cell r="AR2931">
            <v>16.8</v>
          </cell>
          <cell r="AS2931">
            <v>-1.1333491587103652</v>
          </cell>
          <cell r="AT2931">
            <v>0.8226242396727188</v>
          </cell>
          <cell r="BE2931">
            <v>0.83723130851833982</v>
          </cell>
          <cell r="CP2931">
            <v>21.125</v>
          </cell>
          <cell r="CV2931">
            <v>92.1</v>
          </cell>
          <cell r="DA2931">
            <v>0</v>
          </cell>
          <cell r="DD2931">
            <v>0.79252649466861602</v>
          </cell>
          <cell r="FJ2931">
            <v>42</v>
          </cell>
          <cell r="FK2931">
            <v>0.26300000000000001</v>
          </cell>
          <cell r="FL2931">
            <v>7.8229339794207889E-2</v>
          </cell>
          <cell r="FO2931">
            <v>1</v>
          </cell>
        </row>
        <row r="2932">
          <cell r="A2932">
            <v>622446</v>
          </cell>
          <cell r="C2932" t="str">
            <v>Rodriguez, Jefry</v>
          </cell>
          <cell r="Q2932" t="str">
            <v>S</v>
          </cell>
          <cell r="AJ2932">
            <v>7.6568121233650128</v>
          </cell>
          <cell r="AR2932">
            <v>50.280274143868319</v>
          </cell>
          <cell r="AS2932">
            <v>-1.0706732726687995E-2</v>
          </cell>
          <cell r="AT2932">
            <v>0.69006959175349336</v>
          </cell>
          <cell r="BE2932">
            <v>1.175720450895219</v>
          </cell>
          <cell r="CP2932">
            <v>22.958333333333332</v>
          </cell>
          <cell r="CV2932">
            <v>92.1</v>
          </cell>
          <cell r="DA2932">
            <v>0</v>
          </cell>
          <cell r="DD2932">
            <v>0.97836795926930553</v>
          </cell>
          <cell r="FJ2932">
            <v>125.70068535967079</v>
          </cell>
          <cell r="FK2932">
            <v>0.26300000000000001</v>
          </cell>
          <cell r="FL2932">
            <v>-6.8119751523914862E-2</v>
          </cell>
          <cell r="FO2932">
            <v>0</v>
          </cell>
        </row>
        <row r="2933">
          <cell r="A2933">
            <v>622447</v>
          </cell>
          <cell r="C2933" t="str">
            <v>Salazar, Melvi</v>
          </cell>
          <cell r="Q2933" t="str">
            <v>R</v>
          </cell>
          <cell r="AJ2933">
            <v>8.4759661863432978</v>
          </cell>
          <cell r="AR2933">
            <v>16.8</v>
          </cell>
          <cell r="AS2933">
            <v>-1.5004905890058724E-2</v>
          </cell>
          <cell r="AT2933">
            <v>0.93381863904049722</v>
          </cell>
          <cell r="BE2933">
            <v>0.90403549080793577</v>
          </cell>
          <cell r="CP2933">
            <v>21.541666666666668</v>
          </cell>
          <cell r="CV2933">
            <v>92.1</v>
          </cell>
          <cell r="DA2933">
            <v>0</v>
          </cell>
          <cell r="DD2933">
            <v>1.0049579892909144</v>
          </cell>
          <cell r="FJ2933">
            <v>42</v>
          </cell>
          <cell r="FK2933">
            <v>0.26300000000000001</v>
          </cell>
          <cell r="FL2933">
            <v>0.70461514365381572</v>
          </cell>
          <cell r="FO2933">
            <v>1</v>
          </cell>
        </row>
        <row r="2934">
          <cell r="A2934">
            <v>622448</v>
          </cell>
          <cell r="C2934" t="str">
            <v>Serrata, Brayan</v>
          </cell>
          <cell r="Q2934" t="str">
            <v>R</v>
          </cell>
          <cell r="AJ2934">
            <v>8.3490359116186887</v>
          </cell>
          <cell r="AR2934">
            <v>16.8</v>
          </cell>
          <cell r="AS2934">
            <v>0.14497305810926864</v>
          </cell>
          <cell r="AT2934">
            <v>0.93947866969548821</v>
          </cell>
          <cell r="BE2934">
            <v>0.84412288487110154</v>
          </cell>
          <cell r="CP2934">
            <v>22.041666666666668</v>
          </cell>
          <cell r="CV2934">
            <v>92.1</v>
          </cell>
          <cell r="DA2934">
            <v>0</v>
          </cell>
          <cell r="DD2934">
            <v>0.88815734616084685</v>
          </cell>
          <cell r="FJ2934">
            <v>42</v>
          </cell>
          <cell r="FK2934">
            <v>0.26300000000000001</v>
          </cell>
          <cell r="FL2934">
            <v>1.6781491002050868</v>
          </cell>
          <cell r="FO2934">
            <v>1</v>
          </cell>
        </row>
        <row r="2935">
          <cell r="A2935">
            <v>622450</v>
          </cell>
          <cell r="C2935" t="str">
            <v>Suriel, Starlyn</v>
          </cell>
          <cell r="Q2935" t="str">
            <v>R</v>
          </cell>
          <cell r="AJ2935">
            <v>6.1030676189499768</v>
          </cell>
          <cell r="AR2935">
            <v>25.671748903142415</v>
          </cell>
          <cell r="AS2935">
            <v>-0.17063255016707354</v>
          </cell>
          <cell r="AT2935">
            <v>0.59302487082794553</v>
          </cell>
          <cell r="BE2935">
            <v>0.33318560272534065</v>
          </cell>
          <cell r="CP2935">
            <v>22.625</v>
          </cell>
          <cell r="CV2935">
            <v>92.1</v>
          </cell>
          <cell r="DA2935">
            <v>0</v>
          </cell>
          <cell r="DD2935">
            <v>0.87724651724896707</v>
          </cell>
          <cell r="FJ2935">
            <v>64.179372257856031</v>
          </cell>
          <cell r="FK2935">
            <v>0.26300000000000001</v>
          </cell>
          <cell r="FL2935">
            <v>0.14517113885409569</v>
          </cell>
          <cell r="FO2935">
            <v>0.74359878477920205</v>
          </cell>
        </row>
        <row r="2936">
          <cell r="A2936">
            <v>622452</v>
          </cell>
          <cell r="C2936" t="str">
            <v>Valerio, Maximo</v>
          </cell>
          <cell r="Q2936" t="str">
            <v>R</v>
          </cell>
          <cell r="AJ2936">
            <v>7.800056960454457</v>
          </cell>
          <cell r="AR2936">
            <v>16.8</v>
          </cell>
          <cell r="AS2936">
            <v>2.1772138602854933E-2</v>
          </cell>
          <cell r="AT2936">
            <v>0.88792593369556483</v>
          </cell>
          <cell r="BE2936">
            <v>0.77123163002882866</v>
          </cell>
          <cell r="CP2936">
            <v>20.958333333333332</v>
          </cell>
          <cell r="CV2936">
            <v>92.1</v>
          </cell>
          <cell r="DA2936">
            <v>0</v>
          </cell>
          <cell r="DD2936">
            <v>1.034362687914141</v>
          </cell>
          <cell r="FJ2936">
            <v>42</v>
          </cell>
          <cell r="FK2936">
            <v>0.26300000000000001</v>
          </cell>
          <cell r="FL2936">
            <v>0.45692171999677478</v>
          </cell>
          <cell r="FO2936">
            <v>0.83293281531951791</v>
          </cell>
        </row>
        <row r="2937">
          <cell r="A2937">
            <v>622455</v>
          </cell>
          <cell r="C2937" t="str">
            <v>Magallanes, Neomar</v>
          </cell>
          <cell r="Q2937" t="str">
            <v>R</v>
          </cell>
          <cell r="AJ2937">
            <v>10.732995737428284</v>
          </cell>
          <cell r="AR2937">
            <v>16.8</v>
          </cell>
          <cell r="AS2937">
            <v>-2.7192686176910374</v>
          </cell>
          <cell r="AT2937">
            <v>0.92881641527740066</v>
          </cell>
          <cell r="BE2937">
            <v>0.69444758862132572</v>
          </cell>
          <cell r="CP2937">
            <v>23.875</v>
          </cell>
          <cell r="CV2937">
            <v>92.1</v>
          </cell>
          <cell r="DA2937">
            <v>0</v>
          </cell>
          <cell r="DD2937">
            <v>1.2677345693255586</v>
          </cell>
          <cell r="FJ2937">
            <v>42</v>
          </cell>
          <cell r="FK2937">
            <v>0.26300000000000001</v>
          </cell>
          <cell r="FL2937">
            <v>0.562501362975525</v>
          </cell>
          <cell r="FO2937">
            <v>1</v>
          </cell>
        </row>
        <row r="2938">
          <cell r="A2938">
            <v>622456</v>
          </cell>
          <cell r="C2938" t="str">
            <v>Cuevas, Yanuel</v>
          </cell>
          <cell r="Q2938" t="str">
            <v>R</v>
          </cell>
          <cell r="AJ2938">
            <v>7.798121243681881</v>
          </cell>
          <cell r="AR2938">
            <v>16.8</v>
          </cell>
          <cell r="AS2938">
            <v>9.7087387350955318E-2</v>
          </cell>
          <cell r="AT2938">
            <v>0.88006598490175547</v>
          </cell>
          <cell r="BE2938">
            <v>0.56490235642737763</v>
          </cell>
          <cell r="CP2938">
            <v>22.708333333333332</v>
          </cell>
          <cell r="CV2938">
            <v>92.1</v>
          </cell>
          <cell r="DA2938">
            <v>0</v>
          </cell>
          <cell r="DD2938">
            <v>0.9362984316747095</v>
          </cell>
          <cell r="FJ2938">
            <v>42</v>
          </cell>
          <cell r="FK2938">
            <v>0.26300000000000001</v>
          </cell>
          <cell r="FL2938">
            <v>0.44974045611862334</v>
          </cell>
          <cell r="FO2938">
            <v>1</v>
          </cell>
        </row>
        <row r="2939">
          <cell r="A2939">
            <v>622459</v>
          </cell>
          <cell r="C2939" t="str">
            <v>Alvarado, Cristian</v>
          </cell>
          <cell r="Q2939" t="str">
            <v>S</v>
          </cell>
          <cell r="AJ2939">
            <v>6.3112410089946849</v>
          </cell>
          <cell r="AR2939">
            <v>51.117644915011248</v>
          </cell>
          <cell r="AS2939">
            <v>-6.9722403832069221E-2</v>
          </cell>
          <cell r="AT2939">
            <v>0.68810098909614448</v>
          </cell>
          <cell r="BE2939">
            <v>0.94627349185350296</v>
          </cell>
          <cell r="CP2939">
            <v>21.791666666666668</v>
          </cell>
          <cell r="CV2939">
            <v>92.1</v>
          </cell>
          <cell r="DA2939">
            <v>0</v>
          </cell>
          <cell r="DD2939">
            <v>1.0194226255003913</v>
          </cell>
          <cell r="FJ2939">
            <v>127.79411228752811</v>
          </cell>
          <cell r="FK2939">
            <v>0.26300000000000001</v>
          </cell>
          <cell r="FL2939">
            <v>0.14120337404776298</v>
          </cell>
          <cell r="FO2939">
            <v>0</v>
          </cell>
        </row>
        <row r="2940">
          <cell r="A2940">
            <v>622461</v>
          </cell>
          <cell r="C2940" t="str">
            <v>Duran, Brailyn</v>
          </cell>
          <cell r="Q2940" t="str">
            <v>R</v>
          </cell>
          <cell r="AJ2940">
            <v>7.581816356120731</v>
          </cell>
          <cell r="AR2940">
            <v>17.556933257733334</v>
          </cell>
          <cell r="AS2940">
            <v>2.2767186721816421E-2</v>
          </cell>
          <cell r="AT2940">
            <v>0.85890262236823978</v>
          </cell>
          <cell r="BE2940">
            <v>0.99095163285076748</v>
          </cell>
          <cell r="CP2940">
            <v>22.625</v>
          </cell>
          <cell r="CV2940">
            <v>92.1</v>
          </cell>
          <cell r="DA2940">
            <v>0</v>
          </cell>
          <cell r="DD2940">
            <v>1.166375583366333</v>
          </cell>
          <cell r="FJ2940">
            <v>43.892333144333335</v>
          </cell>
          <cell r="FK2940">
            <v>0.26300000000000001</v>
          </cell>
          <cell r="FL2940">
            <v>-0.24433004778017117</v>
          </cell>
          <cell r="FO2940">
            <v>1</v>
          </cell>
        </row>
        <row r="2941">
          <cell r="A2941">
            <v>622464</v>
          </cell>
          <cell r="C2941" t="str">
            <v>Floranus, Wendell</v>
          </cell>
          <cell r="Q2941" t="str">
            <v>R</v>
          </cell>
          <cell r="AJ2941">
            <v>7.7089779581774174</v>
          </cell>
          <cell r="AR2941">
            <v>16.8</v>
          </cell>
          <cell r="AS2941">
            <v>0.90725896624017988</v>
          </cell>
          <cell r="AT2941">
            <v>0.89740145385652825</v>
          </cell>
          <cell r="BE2941">
            <v>0.60727376031773206</v>
          </cell>
          <cell r="CP2941">
            <v>21.208333333333332</v>
          </cell>
          <cell r="CV2941">
            <v>92.1</v>
          </cell>
          <cell r="DA2941">
            <v>0</v>
          </cell>
          <cell r="DD2941">
            <v>0.80176089909488679</v>
          </cell>
          <cell r="FJ2941">
            <v>42</v>
          </cell>
          <cell r="FK2941">
            <v>0.26300000000000001</v>
          </cell>
          <cell r="FL2941">
            <v>0.53006902340367823</v>
          </cell>
          <cell r="FO2941">
            <v>0.9954299703126015</v>
          </cell>
        </row>
        <row r="2942">
          <cell r="A2942">
            <v>622465</v>
          </cell>
          <cell r="C2942" t="str">
            <v>Jimenez, Francisco</v>
          </cell>
          <cell r="Q2942" t="str">
            <v>S</v>
          </cell>
          <cell r="AJ2942">
            <v>7.2779997201276263</v>
          </cell>
          <cell r="AR2942">
            <v>48.311769547325099</v>
          </cell>
          <cell r="AS2942">
            <v>-1.0985957257121745E-2</v>
          </cell>
          <cell r="AT2942">
            <v>0.68221430633763602</v>
          </cell>
          <cell r="BE2942">
            <v>0.82133605833202417</v>
          </cell>
          <cell r="CP2942">
            <v>21.708333333333332</v>
          </cell>
          <cell r="CV2942">
            <v>92.1</v>
          </cell>
          <cell r="DA2942">
            <v>0</v>
          </cell>
          <cell r="DD2942">
            <v>0.88205490047839419</v>
          </cell>
          <cell r="FJ2942">
            <v>120.77942386831275</v>
          </cell>
          <cell r="FK2942">
            <v>0.26300000000000001</v>
          </cell>
          <cell r="FL2942">
            <v>-0.13898201296472312</v>
          </cell>
          <cell r="FO2942">
            <v>0</v>
          </cell>
        </row>
        <row r="2943">
          <cell r="A2943">
            <v>622476</v>
          </cell>
          <cell r="C2943" t="str">
            <v>Mooney, Kevin</v>
          </cell>
          <cell r="Q2943" t="str">
            <v>R</v>
          </cell>
          <cell r="AJ2943">
            <v>7.6265846866611264</v>
          </cell>
          <cell r="AR2943">
            <v>16.8</v>
          </cell>
          <cell r="AS2943">
            <v>1.0725800500800879</v>
          </cell>
          <cell r="AT2943">
            <v>0.93765861619595758</v>
          </cell>
          <cell r="BE2943">
            <v>0.77474667709153022</v>
          </cell>
          <cell r="CP2943">
            <v>21.875</v>
          </cell>
          <cell r="CV2943">
            <v>92.1</v>
          </cell>
          <cell r="DA2943">
            <v>0</v>
          </cell>
          <cell r="DD2943">
            <v>1.1353530946353283</v>
          </cell>
          <cell r="FJ2943">
            <v>42</v>
          </cell>
          <cell r="FK2943">
            <v>0.26300000000000001</v>
          </cell>
          <cell r="FL2943">
            <v>0.15746228102785667</v>
          </cell>
          <cell r="FO2943">
            <v>1</v>
          </cell>
        </row>
        <row r="2944">
          <cell r="A2944">
            <v>622477</v>
          </cell>
          <cell r="C2944" t="str">
            <v>Lara, Jean</v>
          </cell>
          <cell r="Q2944" t="str">
            <v>R</v>
          </cell>
          <cell r="AJ2944">
            <v>8.4312878700147174</v>
          </cell>
          <cell r="AR2944">
            <v>16.8</v>
          </cell>
          <cell r="AS2944">
            <v>0.66727628774440872</v>
          </cell>
          <cell r="AT2944">
            <v>0.92511126526920395</v>
          </cell>
          <cell r="BE2944">
            <v>1.082475344763139</v>
          </cell>
          <cell r="CP2944">
            <v>23.208333333333332</v>
          </cell>
          <cell r="CV2944">
            <v>92.1</v>
          </cell>
          <cell r="DA2944">
            <v>0</v>
          </cell>
          <cell r="DD2944">
            <v>0.8981555886185576</v>
          </cell>
          <cell r="FJ2944">
            <v>42</v>
          </cell>
          <cell r="FK2944">
            <v>0.26300000000000001</v>
          </cell>
          <cell r="FL2944">
            <v>-0.65501308844125472</v>
          </cell>
          <cell r="FO2944">
            <v>1</v>
          </cell>
        </row>
        <row r="2945">
          <cell r="A2945">
            <v>622478</v>
          </cell>
          <cell r="C2945" t="str">
            <v>Arias, Junior Joselin</v>
          </cell>
          <cell r="Q2945" t="str">
            <v>R</v>
          </cell>
          <cell r="AJ2945">
            <v>8.0051578721489332</v>
          </cell>
          <cell r="AR2945">
            <v>16.8</v>
          </cell>
          <cell r="AS2945">
            <v>-8.1181833231277881E-2</v>
          </cell>
          <cell r="AT2945">
            <v>0.78107456030278488</v>
          </cell>
          <cell r="BE2945">
            <v>0.8038636761082103</v>
          </cell>
          <cell r="CP2945">
            <v>22.625</v>
          </cell>
          <cell r="CV2945">
            <v>92.1</v>
          </cell>
          <cell r="DA2945">
            <v>0</v>
          </cell>
          <cell r="DD2945">
            <v>0.97078002236069383</v>
          </cell>
          <cell r="FJ2945">
            <v>42</v>
          </cell>
          <cell r="FK2945">
            <v>0.26300000000000001</v>
          </cell>
          <cell r="FL2945">
            <v>-5.518372764884532E-2</v>
          </cell>
          <cell r="FO2945">
            <v>0.99507713971953637</v>
          </cell>
        </row>
        <row r="2946">
          <cell r="A2946">
            <v>622479</v>
          </cell>
          <cell r="C2946" t="str">
            <v>Montilla, Franklin</v>
          </cell>
          <cell r="Q2946" t="str">
            <v>S</v>
          </cell>
          <cell r="AJ2946">
            <v>8.872074975458947</v>
          </cell>
          <cell r="AR2946">
            <v>44.400000000000006</v>
          </cell>
          <cell r="AS2946">
            <v>0.53430710424255978</v>
          </cell>
          <cell r="AT2946">
            <v>0.94195440464573943</v>
          </cell>
          <cell r="BE2946">
            <v>1.0127421483607129</v>
          </cell>
          <cell r="CP2946">
            <v>22.041666666666668</v>
          </cell>
          <cell r="CV2946">
            <v>92.1</v>
          </cell>
          <cell r="DA2946">
            <v>0</v>
          </cell>
          <cell r="DD2946">
            <v>0.95515344576541761</v>
          </cell>
          <cell r="FJ2946">
            <v>111</v>
          </cell>
          <cell r="FK2946">
            <v>0.26300000000000001</v>
          </cell>
          <cell r="FL2946">
            <v>-1.040995581827675E-2</v>
          </cell>
          <cell r="FO2946">
            <v>0</v>
          </cell>
        </row>
        <row r="2947">
          <cell r="A2947">
            <v>622480</v>
          </cell>
          <cell r="C2947" t="str">
            <v>Cuevas, Israel</v>
          </cell>
          <cell r="Q2947" t="str">
            <v>R</v>
          </cell>
          <cell r="AJ2947">
            <v>9.385650925725086</v>
          </cell>
          <cell r="AR2947">
            <v>16.8</v>
          </cell>
          <cell r="AS2947">
            <v>0.46418636947927078</v>
          </cell>
          <cell r="AT2947">
            <v>0.86117666853402108</v>
          </cell>
          <cell r="BE2947">
            <v>0.80945801043431498</v>
          </cell>
          <cell r="CP2947">
            <v>22.791666666666668</v>
          </cell>
          <cell r="CV2947">
            <v>92.1</v>
          </cell>
          <cell r="DA2947">
            <v>0</v>
          </cell>
          <cell r="DD2947">
            <v>1.0231811756601688</v>
          </cell>
          <cell r="FJ2947">
            <v>42</v>
          </cell>
          <cell r="FK2947">
            <v>0.26300000000000001</v>
          </cell>
          <cell r="FL2947">
            <v>0.5440974365763005</v>
          </cell>
          <cell r="FO2947">
            <v>1</v>
          </cell>
        </row>
        <row r="2948">
          <cell r="A2948">
            <v>622489</v>
          </cell>
          <cell r="C2948" t="str">
            <v>Diaz, Carlos</v>
          </cell>
          <cell r="Q2948" t="str">
            <v>R</v>
          </cell>
          <cell r="AJ2948">
            <v>7.1601848941903183</v>
          </cell>
          <cell r="AR2948">
            <v>18.749639848800001</v>
          </cell>
          <cell r="AS2948">
            <v>-0.35559784503405772</v>
          </cell>
          <cell r="AT2948">
            <v>0.67584751955941624</v>
          </cell>
          <cell r="BE2948">
            <v>0.88493377021430564</v>
          </cell>
          <cell r="CP2948">
            <v>22.458333333333332</v>
          </cell>
          <cell r="CV2948">
            <v>92.1</v>
          </cell>
          <cell r="DA2948">
            <v>0</v>
          </cell>
          <cell r="DD2948">
            <v>0.98540454209565909</v>
          </cell>
          <cell r="FJ2948">
            <v>46.874099622000003</v>
          </cell>
          <cell r="FK2948">
            <v>0.26300000000000001</v>
          </cell>
          <cell r="FL2948">
            <v>-0.29393933707849101</v>
          </cell>
          <cell r="FO2948">
            <v>1</v>
          </cell>
        </row>
        <row r="2949">
          <cell r="A2949">
            <v>622490</v>
          </cell>
          <cell r="C2949" t="str">
            <v>Leyer, Robinson</v>
          </cell>
          <cell r="Q2949" t="str">
            <v>S</v>
          </cell>
          <cell r="AJ2949">
            <v>6.7035859031792837</v>
          </cell>
          <cell r="AR2949">
            <v>49.8961645849908</v>
          </cell>
          <cell r="AS2949">
            <v>-0.21744187499709688</v>
          </cell>
          <cell r="AT2949">
            <v>0.57412811108563999</v>
          </cell>
          <cell r="BE2949">
            <v>0.80184844767968744</v>
          </cell>
          <cell r="CP2949">
            <v>23.291666666666668</v>
          </cell>
          <cell r="CV2949">
            <v>92.1</v>
          </cell>
          <cell r="DA2949">
            <v>0</v>
          </cell>
          <cell r="DD2949">
            <v>1.0003387318127259</v>
          </cell>
          <cell r="FJ2949">
            <v>124.74041146247698</v>
          </cell>
          <cell r="FK2949">
            <v>0.26300000000000001</v>
          </cell>
          <cell r="FL2949">
            <v>-6.0381333915099228E-2</v>
          </cell>
          <cell r="FO2949">
            <v>0.10997759492164116</v>
          </cell>
        </row>
        <row r="2950">
          <cell r="A2950">
            <v>622491</v>
          </cell>
          <cell r="C2950" t="str">
            <v>Castillo, Luis</v>
          </cell>
          <cell r="Q2950" t="str">
            <v>S</v>
          </cell>
          <cell r="AJ2950">
            <v>5.5267631659227741</v>
          </cell>
          <cell r="AR2950">
            <v>52.70507001363822</v>
          </cell>
          <cell r="AS2950">
            <v>0.4039187701420946</v>
          </cell>
          <cell r="AT2950">
            <v>0.78026990210335356</v>
          </cell>
          <cell r="BE2950">
            <v>1.0658183957419869</v>
          </cell>
          <cell r="CP2950">
            <v>23.541666666666668</v>
          </cell>
          <cell r="CV2950">
            <v>92.1</v>
          </cell>
          <cell r="DA2950">
            <v>0</v>
          </cell>
          <cell r="DD2950">
            <v>0.96069402112333269</v>
          </cell>
          <cell r="FJ2950">
            <v>131.76267503409554</v>
          </cell>
          <cell r="FK2950">
            <v>0.26300000000000001</v>
          </cell>
          <cell r="FL2950">
            <v>0.30113937362860932</v>
          </cell>
          <cell r="FO2950">
            <v>0</v>
          </cell>
        </row>
        <row r="2951">
          <cell r="A2951">
            <v>622492</v>
          </cell>
          <cell r="C2951" t="str">
            <v>Mella, Keury</v>
          </cell>
          <cell r="Q2951" t="str">
            <v>S</v>
          </cell>
          <cell r="AJ2951">
            <v>6.5651906174898951</v>
          </cell>
          <cell r="AR2951">
            <v>52.036501730802485</v>
          </cell>
          <cell r="AS2951">
            <v>-0.11659905553923833</v>
          </cell>
          <cell r="AT2951">
            <v>0.64175930465063069</v>
          </cell>
          <cell r="BE2951">
            <v>0.8740807368257435</v>
          </cell>
          <cell r="CP2951">
            <v>22.875</v>
          </cell>
          <cell r="CV2951">
            <v>92.1</v>
          </cell>
          <cell r="DA2951">
            <v>0</v>
          </cell>
          <cell r="DD2951">
            <v>0.9919940817570333</v>
          </cell>
          <cell r="FJ2951">
            <v>130.0912543270062</v>
          </cell>
          <cell r="FK2951">
            <v>0.26300000000000001</v>
          </cell>
          <cell r="FL2951">
            <v>0.24188896194879386</v>
          </cell>
          <cell r="FO2951">
            <v>0</v>
          </cell>
        </row>
        <row r="2952">
          <cell r="A2952">
            <v>622493</v>
          </cell>
          <cell r="C2952" t="str">
            <v>Morel, Jose</v>
          </cell>
          <cell r="Q2952" t="str">
            <v>R</v>
          </cell>
          <cell r="AJ2952">
            <v>7.0389098865081001</v>
          </cell>
          <cell r="AR2952">
            <v>16.8</v>
          </cell>
          <cell r="AS2952">
            <v>0.22175217643842146</v>
          </cell>
          <cell r="AT2952">
            <v>0.8157495886420657</v>
          </cell>
          <cell r="BE2952">
            <v>1.0070317794303358</v>
          </cell>
          <cell r="CP2952">
            <v>22.791666666666668</v>
          </cell>
          <cell r="CV2952">
            <v>92.1</v>
          </cell>
          <cell r="DA2952">
            <v>0</v>
          </cell>
          <cell r="DD2952">
            <v>1.0361818751892733</v>
          </cell>
          <cell r="FJ2952">
            <v>42</v>
          </cell>
          <cell r="FK2952">
            <v>0.26300000000000001</v>
          </cell>
          <cell r="FL2952">
            <v>0.47527509783372612</v>
          </cell>
          <cell r="FO2952">
            <v>0.65932023042471055</v>
          </cell>
        </row>
        <row r="2953">
          <cell r="A2953">
            <v>622494</v>
          </cell>
          <cell r="C2953" t="str">
            <v>Gomez, Shan</v>
          </cell>
          <cell r="Q2953" t="str">
            <v>R</v>
          </cell>
          <cell r="AJ2953">
            <v>9.7432332468410774</v>
          </cell>
          <cell r="AR2953">
            <v>16.8</v>
          </cell>
          <cell r="AS2953">
            <v>0.32367699588378995</v>
          </cell>
          <cell r="AT2953">
            <v>0.94669380738359121</v>
          </cell>
          <cell r="BE2953">
            <v>0.99870645452119189</v>
          </cell>
          <cell r="CP2953">
            <v>21.875</v>
          </cell>
          <cell r="CV2953">
            <v>92.1</v>
          </cell>
          <cell r="DA2953">
            <v>0</v>
          </cell>
          <cell r="DD2953">
            <v>0.83710363188768044</v>
          </cell>
          <cell r="FJ2953">
            <v>42</v>
          </cell>
          <cell r="FK2953">
            <v>0.26300000000000001</v>
          </cell>
          <cell r="FL2953">
            <v>1.5684363251137601</v>
          </cell>
          <cell r="FO2953">
            <v>1</v>
          </cell>
        </row>
        <row r="2954">
          <cell r="A2954">
            <v>622500</v>
          </cell>
          <cell r="C2954" t="str">
            <v>Castillo, Yrelvis</v>
          </cell>
          <cell r="Q2954" t="str">
            <v>R</v>
          </cell>
          <cell r="AJ2954">
            <v>10.537713519082423</v>
          </cell>
          <cell r="AR2954">
            <v>16.8</v>
          </cell>
          <cell r="AS2954">
            <v>-0.40060811924714229</v>
          </cell>
          <cell r="AT2954">
            <v>0.8582170960553861</v>
          </cell>
          <cell r="BE2954">
            <v>0.87260461967335989</v>
          </cell>
          <cell r="CP2954">
            <v>24.958333333333332</v>
          </cell>
          <cell r="CV2954">
            <v>92.1</v>
          </cell>
          <cell r="DA2954">
            <v>0</v>
          </cell>
          <cell r="DD2954">
            <v>1.0671298969652032</v>
          </cell>
          <cell r="FJ2954">
            <v>42</v>
          </cell>
          <cell r="FK2954">
            <v>0.26300000000000001</v>
          </cell>
          <cell r="FL2954">
            <v>0.16228430566685986</v>
          </cell>
          <cell r="FO2954">
            <v>1</v>
          </cell>
        </row>
        <row r="2955">
          <cell r="A2955">
            <v>622501</v>
          </cell>
          <cell r="C2955" t="str">
            <v>Cespedes, Jorge</v>
          </cell>
          <cell r="Q2955" t="str">
            <v>R</v>
          </cell>
          <cell r="AJ2955">
            <v>8.0944021724525896</v>
          </cell>
          <cell r="AR2955">
            <v>16.8</v>
          </cell>
          <cell r="AS2955">
            <v>-1.3078634401099651</v>
          </cell>
          <cell r="AT2955">
            <v>0.86791190870135004</v>
          </cell>
          <cell r="BE2955">
            <v>0.90973386584336891</v>
          </cell>
          <cell r="CP2955">
            <v>21.541666666666668</v>
          </cell>
          <cell r="CV2955">
            <v>92.1</v>
          </cell>
          <cell r="DA2955">
            <v>0</v>
          </cell>
          <cell r="DD2955">
            <v>0.88966945472697723</v>
          </cell>
          <cell r="FJ2955">
            <v>42</v>
          </cell>
          <cell r="FK2955">
            <v>0.26300000000000001</v>
          </cell>
          <cell r="FL2955">
            <v>-0.66163147630666952</v>
          </cell>
          <cell r="FO2955">
            <v>1</v>
          </cell>
        </row>
        <row r="2956">
          <cell r="A2956">
            <v>622502</v>
          </cell>
          <cell r="C2956" t="str">
            <v>Mendoza, Jose</v>
          </cell>
          <cell r="Q2956" t="str">
            <v>S</v>
          </cell>
          <cell r="AJ2956">
            <v>9.4691482599927035</v>
          </cell>
          <cell r="AR2956">
            <v>44.400000000000006</v>
          </cell>
          <cell r="AS2956">
            <v>-0.78500341947989505</v>
          </cell>
          <cell r="AT2956">
            <v>0.86090348433227204</v>
          </cell>
          <cell r="BE2956">
            <v>1.021840815343882</v>
          </cell>
          <cell r="CP2956">
            <v>21.958333333333332</v>
          </cell>
          <cell r="CV2956">
            <v>92.1</v>
          </cell>
          <cell r="DA2956">
            <v>0</v>
          </cell>
          <cell r="DD2956">
            <v>0.6758353600082857</v>
          </cell>
          <cell r="FJ2956">
            <v>111</v>
          </cell>
          <cell r="FK2956">
            <v>0.26300000000000001</v>
          </cell>
          <cell r="FL2956">
            <v>-0.12925166384166331</v>
          </cell>
          <cell r="FO2956">
            <v>2.2504798326841269E-2</v>
          </cell>
        </row>
        <row r="2957">
          <cell r="A2957">
            <v>622503</v>
          </cell>
          <cell r="C2957" t="str">
            <v>Crismatt, Nabil</v>
          </cell>
          <cell r="Q2957" t="str">
            <v>S</v>
          </cell>
          <cell r="AJ2957">
            <v>5.7203599548449455</v>
          </cell>
          <cell r="AR2957">
            <v>44.400000000000006</v>
          </cell>
          <cell r="AS2957">
            <v>-5.3760541609516301E-2</v>
          </cell>
          <cell r="AT2957">
            <v>0.73714691023873646</v>
          </cell>
          <cell r="BE2957">
            <v>0.96600611719789731</v>
          </cell>
          <cell r="CP2957">
            <v>21.541666666666668</v>
          </cell>
          <cell r="CV2957">
            <v>92.1</v>
          </cell>
          <cell r="DA2957">
            <v>0</v>
          </cell>
          <cell r="DD2957">
            <v>1.1216578179811889</v>
          </cell>
          <cell r="FJ2957">
            <v>111</v>
          </cell>
          <cell r="FK2957">
            <v>0.26300000000000001</v>
          </cell>
          <cell r="FL2957">
            <v>0.19640604652844773</v>
          </cell>
          <cell r="FO2957">
            <v>5.3341283362587588E-2</v>
          </cell>
        </row>
        <row r="2958">
          <cell r="A2958">
            <v>622504</v>
          </cell>
          <cell r="C2958" t="str">
            <v>Merilan, Claudio</v>
          </cell>
          <cell r="Q2958" t="str">
            <v>R</v>
          </cell>
          <cell r="AJ2958">
            <v>9.7786138482519824</v>
          </cell>
          <cell r="AR2958">
            <v>16.8</v>
          </cell>
          <cell r="AS2958">
            <v>-0.42105184385982902</v>
          </cell>
          <cell r="AT2958">
            <v>0.84705164470243655</v>
          </cell>
          <cell r="BE2958">
            <v>0.70520416107357575</v>
          </cell>
          <cell r="CP2958">
            <v>22.125</v>
          </cell>
          <cell r="CV2958">
            <v>92.1</v>
          </cell>
          <cell r="DA2958">
            <v>0</v>
          </cell>
          <cell r="DD2958">
            <v>1.0355343302000215</v>
          </cell>
          <cell r="FJ2958">
            <v>42</v>
          </cell>
          <cell r="FK2958">
            <v>0.26300000000000001</v>
          </cell>
          <cell r="FL2958">
            <v>0.38619997961595881</v>
          </cell>
          <cell r="FO2958">
            <v>0.62569831565806289</v>
          </cell>
        </row>
        <row r="2959">
          <cell r="A2959">
            <v>622505</v>
          </cell>
          <cell r="C2959" t="str">
            <v>Alcantara, Victor</v>
          </cell>
          <cell r="Q2959" t="str">
            <v>S</v>
          </cell>
          <cell r="AJ2959">
            <v>6.6390360314893346</v>
          </cell>
          <cell r="AR2959">
            <v>50.264526748971193</v>
          </cell>
          <cell r="AS2959">
            <v>-0.19058102585512066</v>
          </cell>
          <cell r="AT2959">
            <v>0.57943888687017209</v>
          </cell>
          <cell r="BE2959">
            <v>1.1475474842756828</v>
          </cell>
          <cell r="CP2959">
            <v>23.208333333333332</v>
          </cell>
          <cell r="CV2959">
            <v>92.1</v>
          </cell>
          <cell r="DA2959">
            <v>0</v>
          </cell>
          <cell r="DD2959">
            <v>0.99206352855687108</v>
          </cell>
          <cell r="FJ2959">
            <v>125.66131687242797</v>
          </cell>
          <cell r="FK2959">
            <v>0.26300000000000001</v>
          </cell>
          <cell r="FL2959">
            <v>-0.37984836455202714</v>
          </cell>
          <cell r="FO2959">
            <v>0</v>
          </cell>
        </row>
        <row r="2960">
          <cell r="A2960">
            <v>622506</v>
          </cell>
          <cell r="C2960" t="str">
            <v>Molina, Marcos</v>
          </cell>
          <cell r="Q2960" t="str">
            <v>S</v>
          </cell>
          <cell r="AJ2960">
            <v>5.4428128772542941</v>
          </cell>
          <cell r="AR2960">
            <v>44.400000000000006</v>
          </cell>
          <cell r="AS2960">
            <v>-3.6374600963587855E-2</v>
          </cell>
          <cell r="AT2960">
            <v>0.83255021454398159</v>
          </cell>
          <cell r="BE2960">
            <v>1.0754910498927908</v>
          </cell>
          <cell r="CP2960">
            <v>21.291666666666668</v>
          </cell>
          <cell r="CV2960">
            <v>92.1</v>
          </cell>
          <cell r="DA2960">
            <v>0</v>
          </cell>
          <cell r="DD2960">
            <v>1.0750564149635615</v>
          </cell>
          <cell r="FJ2960">
            <v>111</v>
          </cell>
          <cell r="FK2960">
            <v>0.26300000000000001</v>
          </cell>
          <cell r="FL2960">
            <v>-0.38854404034283363</v>
          </cell>
          <cell r="FO2960">
            <v>0</v>
          </cell>
        </row>
        <row r="2961">
          <cell r="A2961">
            <v>622508</v>
          </cell>
          <cell r="C2961" t="str">
            <v>Fernandez, Arjenis</v>
          </cell>
          <cell r="Q2961" t="str">
            <v>S</v>
          </cell>
          <cell r="AJ2961">
            <v>7.2125254019788354</v>
          </cell>
          <cell r="AR2961">
            <v>44.400000000000006</v>
          </cell>
          <cell r="AS2961">
            <v>-0.68630670092621437</v>
          </cell>
          <cell r="AT2961">
            <v>0.79932934875906247</v>
          </cell>
          <cell r="BE2961">
            <v>1.102450989115966</v>
          </cell>
          <cell r="CP2961">
            <v>22.958333333333332</v>
          </cell>
          <cell r="CV2961">
            <v>92.1</v>
          </cell>
          <cell r="DA2961">
            <v>0</v>
          </cell>
          <cell r="DD2961">
            <v>0.6787253039616461</v>
          </cell>
          <cell r="FJ2961">
            <v>111</v>
          </cell>
          <cell r="FK2961">
            <v>0.26300000000000001</v>
          </cell>
          <cell r="FL2961">
            <v>0.46436454240346448</v>
          </cell>
          <cell r="FO2961">
            <v>0.41698790319172707</v>
          </cell>
        </row>
        <row r="2962">
          <cell r="A2962">
            <v>622512</v>
          </cell>
          <cell r="C2962" t="str">
            <v>Garcia, Carlos</v>
          </cell>
          <cell r="Q2962" t="str">
            <v>R</v>
          </cell>
          <cell r="AJ2962">
            <v>8.19331302517236</v>
          </cell>
          <cell r="AR2962">
            <v>16.8</v>
          </cell>
          <cell r="AS2962">
            <v>0.39367480805187827</v>
          </cell>
          <cell r="AT2962">
            <v>0.91882330352253672</v>
          </cell>
          <cell r="BE2962">
            <v>0.80876681196733435</v>
          </cell>
          <cell r="CP2962">
            <v>21.541666666666668</v>
          </cell>
          <cell r="CV2962">
            <v>92.1</v>
          </cell>
          <cell r="DA2962">
            <v>0</v>
          </cell>
          <cell r="DD2962">
            <v>0.96332810801188451</v>
          </cell>
          <cell r="FJ2962">
            <v>42</v>
          </cell>
          <cell r="FK2962">
            <v>0.26300000000000001</v>
          </cell>
          <cell r="FL2962">
            <v>0.4506490758750582</v>
          </cell>
          <cell r="FO2962">
            <v>1</v>
          </cell>
        </row>
        <row r="2963">
          <cell r="A2963">
            <v>622513</v>
          </cell>
          <cell r="C2963" t="str">
            <v>Martinez, Jose</v>
          </cell>
          <cell r="Q2963" t="str">
            <v>R</v>
          </cell>
          <cell r="AJ2963">
            <v>8.0984641884946633</v>
          </cell>
          <cell r="AR2963">
            <v>16.8</v>
          </cell>
          <cell r="AS2963">
            <v>-8.5103524897485058E-2</v>
          </cell>
          <cell r="AT2963">
            <v>0.81759533087183045</v>
          </cell>
          <cell r="BE2963">
            <v>0.6568804905775032</v>
          </cell>
          <cell r="CP2963">
            <v>22.458333333333332</v>
          </cell>
          <cell r="CV2963">
            <v>92.1</v>
          </cell>
          <cell r="DA2963">
            <v>0</v>
          </cell>
          <cell r="DD2963">
            <v>0.83766333250445379</v>
          </cell>
          <cell r="FJ2963">
            <v>42</v>
          </cell>
          <cell r="FK2963">
            <v>0.26300000000000001</v>
          </cell>
          <cell r="FL2963">
            <v>-0.21599899443762999</v>
          </cell>
          <cell r="FO2963">
            <v>1</v>
          </cell>
        </row>
        <row r="2964">
          <cell r="A2964">
            <v>622515</v>
          </cell>
          <cell r="C2964" t="str">
            <v>Heras, Keivin</v>
          </cell>
          <cell r="Q2964" t="str">
            <v>R</v>
          </cell>
          <cell r="AJ2964">
            <v>7.7393996090618895</v>
          </cell>
          <cell r="AR2964">
            <v>16.8</v>
          </cell>
          <cell r="AS2964">
            <v>1.4367197555369786</v>
          </cell>
          <cell r="AT2964">
            <v>0.95190426134308725</v>
          </cell>
          <cell r="BE2964">
            <v>0.99926728384376862</v>
          </cell>
          <cell r="CP2964">
            <v>21.791666666666668</v>
          </cell>
          <cell r="CV2964">
            <v>92.1</v>
          </cell>
          <cell r="DA2964">
            <v>0</v>
          </cell>
          <cell r="DD2964">
            <v>0.84898208438431078</v>
          </cell>
          <cell r="FJ2964">
            <v>42</v>
          </cell>
          <cell r="FK2964">
            <v>0.26300000000000001</v>
          </cell>
          <cell r="FL2964">
            <v>0.42248511797912836</v>
          </cell>
          <cell r="FO2964">
            <v>0.95528454841694765</v>
          </cell>
        </row>
        <row r="2965">
          <cell r="A2965">
            <v>622517</v>
          </cell>
          <cell r="C2965" t="str">
            <v>Ortega, Luis</v>
          </cell>
          <cell r="Q2965" t="str">
            <v>S</v>
          </cell>
          <cell r="AJ2965">
            <v>8.3596926131788152</v>
          </cell>
          <cell r="AR2965">
            <v>44.400000000000006</v>
          </cell>
          <cell r="AS2965">
            <v>-0.13209161633050315</v>
          </cell>
          <cell r="AT2965">
            <v>0.77052811100529306</v>
          </cell>
          <cell r="BE2965">
            <v>0.77331841360552667</v>
          </cell>
          <cell r="CP2965">
            <v>23.208333333333332</v>
          </cell>
          <cell r="CV2965">
            <v>92.1</v>
          </cell>
          <cell r="DA2965">
            <v>0</v>
          </cell>
          <cell r="DD2965">
            <v>1.0834756534430872</v>
          </cell>
          <cell r="FJ2965">
            <v>111</v>
          </cell>
          <cell r="FK2965">
            <v>0.26300000000000001</v>
          </cell>
          <cell r="FL2965">
            <v>-0.56561644512975651</v>
          </cell>
          <cell r="FO2965">
            <v>0.1885259728802785</v>
          </cell>
        </row>
        <row r="2966">
          <cell r="A2966">
            <v>622519</v>
          </cell>
          <cell r="C2966" t="str">
            <v>Martinez, Enfember</v>
          </cell>
          <cell r="Q2966" t="str">
            <v>R</v>
          </cell>
          <cell r="AJ2966">
            <v>7.932037124721111</v>
          </cell>
          <cell r="AR2966">
            <v>16.8</v>
          </cell>
          <cell r="AS2966">
            <v>0.22784535197314007</v>
          </cell>
          <cell r="AT2966">
            <v>0.89350813140995489</v>
          </cell>
          <cell r="BE2966">
            <v>0.53830617448800511</v>
          </cell>
          <cell r="CP2966">
            <v>20.875</v>
          </cell>
          <cell r="CV2966">
            <v>92.1</v>
          </cell>
          <cell r="DA2966">
            <v>0</v>
          </cell>
          <cell r="DD2966">
            <v>0.96015266475637073</v>
          </cell>
          <cell r="FJ2966">
            <v>42</v>
          </cell>
          <cell r="FK2966">
            <v>0.26300000000000001</v>
          </cell>
          <cell r="FL2966">
            <v>1.0436812258035271</v>
          </cell>
          <cell r="FO2966">
            <v>1</v>
          </cell>
        </row>
        <row r="2967">
          <cell r="A2967">
            <v>622523</v>
          </cell>
          <cell r="C2967" t="str">
            <v>Perez, Randy</v>
          </cell>
          <cell r="Q2967" t="str">
            <v>R</v>
          </cell>
          <cell r="AJ2967">
            <v>7.4981867358885381</v>
          </cell>
          <cell r="AR2967">
            <v>16.8</v>
          </cell>
          <cell r="AS2967">
            <v>1.389533647482444</v>
          </cell>
          <cell r="AT2967">
            <v>0.95194245898247465</v>
          </cell>
          <cell r="BE2967">
            <v>0.89682822025182118</v>
          </cell>
          <cell r="CP2967">
            <v>22.208333333333332</v>
          </cell>
          <cell r="CV2967">
            <v>92.1</v>
          </cell>
          <cell r="DA2967">
            <v>0</v>
          </cell>
          <cell r="DD2967">
            <v>1.0205887066199322</v>
          </cell>
          <cell r="FJ2967">
            <v>42</v>
          </cell>
          <cell r="FK2967">
            <v>0.26300000000000001</v>
          </cell>
          <cell r="FL2967">
            <v>0.57591881961959168</v>
          </cell>
          <cell r="FO2967">
            <v>0.69783798368760475</v>
          </cell>
        </row>
        <row r="2968">
          <cell r="A2968">
            <v>622524</v>
          </cell>
          <cell r="C2968" t="str">
            <v>Pimentel, Yankory</v>
          </cell>
          <cell r="Q2968" t="str">
            <v>R</v>
          </cell>
          <cell r="AJ2968">
            <v>5.948337869414619</v>
          </cell>
          <cell r="AR2968">
            <v>20.478215121519884</v>
          </cell>
          <cell r="AS2968">
            <v>-4.8765843042362964E-2</v>
          </cell>
          <cell r="AT2968">
            <v>0.64517586823341633</v>
          </cell>
          <cell r="BE2968">
            <v>0.91307807184962986</v>
          </cell>
          <cell r="CP2968">
            <v>22.791666666666668</v>
          </cell>
          <cell r="CV2968">
            <v>92.1</v>
          </cell>
          <cell r="DA2968">
            <v>0</v>
          </cell>
          <cell r="DD2968">
            <v>1.0500115615366934</v>
          </cell>
          <cell r="FJ2968">
            <v>51.195537803799709</v>
          </cell>
          <cell r="FK2968">
            <v>0.26300000000000001</v>
          </cell>
          <cell r="FL2968">
            <v>0.17378294451894546</v>
          </cell>
          <cell r="FO2968">
            <v>1</v>
          </cell>
        </row>
        <row r="2969">
          <cell r="A2969">
            <v>622526</v>
          </cell>
          <cell r="C2969" t="str">
            <v>Ramirez, Victor</v>
          </cell>
          <cell r="Q2969" t="str">
            <v>R</v>
          </cell>
          <cell r="AJ2969">
            <v>7.2310195815389608</v>
          </cell>
          <cell r="AR2969">
            <v>16.8</v>
          </cell>
          <cell r="AS2969">
            <v>0.56794241116154398</v>
          </cell>
          <cell r="AT2969">
            <v>0.90288467672392303</v>
          </cell>
          <cell r="BE2969">
            <v>0.93454473288817508</v>
          </cell>
          <cell r="CP2969">
            <v>21.125</v>
          </cell>
          <cell r="CV2969">
            <v>92.1</v>
          </cell>
          <cell r="DA2969">
            <v>0</v>
          </cell>
          <cell r="DD2969">
            <v>1.0506599662842089</v>
          </cell>
          <cell r="FJ2969">
            <v>42</v>
          </cell>
          <cell r="FK2969">
            <v>0.26300000000000001</v>
          </cell>
          <cell r="FL2969">
            <v>0.80509922724298544</v>
          </cell>
          <cell r="FO2969">
            <v>1</v>
          </cell>
        </row>
        <row r="2970">
          <cell r="A2970">
            <v>622527</v>
          </cell>
          <cell r="C2970" t="str">
            <v>Romero, Dioscar</v>
          </cell>
          <cell r="Q2970" t="str">
            <v>R</v>
          </cell>
          <cell r="AJ2970">
            <v>6.7117838015026381</v>
          </cell>
          <cell r="AR2970">
            <v>18.185204602271558</v>
          </cell>
          <cell r="AS2970">
            <v>-0.34085068106760252</v>
          </cell>
          <cell r="AT2970">
            <v>0.78158019055054906</v>
          </cell>
          <cell r="BE2970">
            <v>0.82595380249341033</v>
          </cell>
          <cell r="CP2970">
            <v>21.208333333333332</v>
          </cell>
          <cell r="CV2970">
            <v>92.1</v>
          </cell>
          <cell r="DA2970">
            <v>0</v>
          </cell>
          <cell r="DD2970">
            <v>0.95317234494800873</v>
          </cell>
          <cell r="FJ2970">
            <v>45.463011505678892</v>
          </cell>
          <cell r="FK2970">
            <v>0.26300000000000001</v>
          </cell>
          <cell r="FL2970">
            <v>0.49096067045211633</v>
          </cell>
          <cell r="FO2970">
            <v>0.86285973941025773</v>
          </cell>
        </row>
        <row r="2971">
          <cell r="A2971">
            <v>622528</v>
          </cell>
          <cell r="C2971" t="str">
            <v>Torrealba, Jervis</v>
          </cell>
          <cell r="Q2971" t="str">
            <v>R</v>
          </cell>
          <cell r="AJ2971">
            <v>8.2642441542903917</v>
          </cell>
          <cell r="AR2971">
            <v>16.8</v>
          </cell>
          <cell r="AS2971">
            <v>0.27690824330990793</v>
          </cell>
          <cell r="AT2971">
            <v>0.86900163272059527</v>
          </cell>
          <cell r="BE2971">
            <v>0.74071116284142802</v>
          </cell>
          <cell r="CP2971">
            <v>21.041666666666668</v>
          </cell>
          <cell r="CV2971">
            <v>92.1</v>
          </cell>
          <cell r="DA2971">
            <v>0</v>
          </cell>
          <cell r="DD2971">
            <v>1.0115509009061161</v>
          </cell>
          <cell r="FJ2971">
            <v>42</v>
          </cell>
          <cell r="FK2971">
            <v>0.26300000000000001</v>
          </cell>
          <cell r="FL2971">
            <v>0.9394980808571427</v>
          </cell>
          <cell r="FO2971">
            <v>1</v>
          </cell>
        </row>
        <row r="2972">
          <cell r="A2972">
            <v>622540</v>
          </cell>
          <cell r="C2972" t="str">
            <v>Berihuete, Enmanuel</v>
          </cell>
          <cell r="Q2972" t="str">
            <v>R</v>
          </cell>
          <cell r="AJ2972">
            <v>9.0659981917061216</v>
          </cell>
          <cell r="AR2972">
            <v>17.27313764337778</v>
          </cell>
          <cell r="AS2972">
            <v>-0.36752845317339822</v>
          </cell>
          <cell r="AT2972">
            <v>0.70456820864722403</v>
          </cell>
          <cell r="BE2972">
            <v>0.88530681029942482</v>
          </cell>
          <cell r="CP2972">
            <v>22.625</v>
          </cell>
          <cell r="CV2972">
            <v>92.1</v>
          </cell>
          <cell r="DA2972">
            <v>0</v>
          </cell>
          <cell r="DD2972">
            <v>1.0524905579877597</v>
          </cell>
          <cell r="FJ2972">
            <v>43.182844108444449</v>
          </cell>
          <cell r="FK2972">
            <v>0.26300000000000001</v>
          </cell>
          <cell r="FL2972">
            <v>-1.0417606440285929</v>
          </cell>
          <cell r="FO2972">
            <v>1</v>
          </cell>
        </row>
        <row r="2973">
          <cell r="A2973">
            <v>622542</v>
          </cell>
          <cell r="C2973" t="str">
            <v>Carreno, Luis</v>
          </cell>
          <cell r="Q2973" t="str">
            <v>R</v>
          </cell>
          <cell r="AJ2973">
            <v>9.4761229261089319</v>
          </cell>
          <cell r="AR2973">
            <v>16.8</v>
          </cell>
          <cell r="AS2973">
            <v>0.4933043437528723</v>
          </cell>
          <cell r="AT2973">
            <v>0.91213083480756607</v>
          </cell>
          <cell r="BE2973">
            <v>0.61412606380375157</v>
          </cell>
          <cell r="CP2973">
            <v>20.875</v>
          </cell>
          <cell r="CV2973">
            <v>92.1</v>
          </cell>
          <cell r="DA2973">
            <v>0</v>
          </cell>
          <cell r="DD2973">
            <v>1.1475665982105121</v>
          </cell>
          <cell r="FJ2973">
            <v>42</v>
          </cell>
          <cell r="FK2973">
            <v>0.26300000000000001</v>
          </cell>
          <cell r="FL2973">
            <v>-0.11850737769062727</v>
          </cell>
          <cell r="FO2973">
            <v>1</v>
          </cell>
        </row>
        <row r="2974">
          <cell r="A2974">
            <v>622545</v>
          </cell>
          <cell r="C2974" t="str">
            <v>Gonzalez, Yoan</v>
          </cell>
          <cell r="Q2974" t="str">
            <v>S</v>
          </cell>
          <cell r="AJ2974">
            <v>9.1444449081239529</v>
          </cell>
          <cell r="AR2974">
            <v>44.400000000000006</v>
          </cell>
          <cell r="AS2974">
            <v>-0.44601472927403629</v>
          </cell>
          <cell r="AT2974">
            <v>0.94552308774005811</v>
          </cell>
          <cell r="BE2974">
            <v>0.7815316451167873</v>
          </cell>
          <cell r="CP2974">
            <v>25.458333333333332</v>
          </cell>
          <cell r="CV2974">
            <v>92.1</v>
          </cell>
          <cell r="DA2974">
            <v>0</v>
          </cell>
          <cell r="DD2974">
            <v>1.0243963837649881</v>
          </cell>
          <cell r="FJ2974">
            <v>111</v>
          </cell>
          <cell r="FK2974">
            <v>0.26300000000000001</v>
          </cell>
          <cell r="FL2974">
            <v>0.35077373489387276</v>
          </cell>
          <cell r="FO2974">
            <v>0</v>
          </cell>
        </row>
        <row r="2975">
          <cell r="A2975">
            <v>622547</v>
          </cell>
          <cell r="C2975" t="str">
            <v>Marte, Juan</v>
          </cell>
          <cell r="Q2975" t="str">
            <v>S</v>
          </cell>
          <cell r="AJ2975">
            <v>9.9441096534027178</v>
          </cell>
          <cell r="AR2975">
            <v>44.400000000000006</v>
          </cell>
          <cell r="AS2975">
            <v>-0.86990558962477194</v>
          </cell>
          <cell r="AT2975">
            <v>0.88765192131813442</v>
          </cell>
          <cell r="BE2975">
            <v>0.77587096682567291</v>
          </cell>
          <cell r="CP2975">
            <v>25.875</v>
          </cell>
          <cell r="CV2975">
            <v>92.1</v>
          </cell>
          <cell r="DA2975">
            <v>0</v>
          </cell>
          <cell r="DD2975">
            <v>0.74373691246596341</v>
          </cell>
          <cell r="FJ2975">
            <v>111</v>
          </cell>
          <cell r="FK2975">
            <v>0.26300000000000001</v>
          </cell>
          <cell r="FL2975">
            <v>0.50736966594907762</v>
          </cell>
          <cell r="FO2975">
            <v>0.16486510304088053</v>
          </cell>
        </row>
        <row r="2976">
          <cell r="A2976">
            <v>622552</v>
          </cell>
          <cell r="C2976" t="str">
            <v>Olivo, Aneury</v>
          </cell>
          <cell r="Q2976" t="str">
            <v>S</v>
          </cell>
          <cell r="AJ2976">
            <v>8.3416616002888606</v>
          </cell>
          <cell r="AR2976">
            <v>44.400000000000006</v>
          </cell>
          <cell r="AS2976">
            <v>-0.77252167629580137</v>
          </cell>
          <cell r="AT2976">
            <v>0.78891005998537067</v>
          </cell>
          <cell r="BE2976">
            <v>1.0533732570477836</v>
          </cell>
          <cell r="CP2976">
            <v>21.708333333333332</v>
          </cell>
          <cell r="CV2976">
            <v>92.1</v>
          </cell>
          <cell r="DA2976">
            <v>0</v>
          </cell>
          <cell r="DD2976">
            <v>1.1519230073739142</v>
          </cell>
          <cell r="FJ2976">
            <v>111</v>
          </cell>
          <cell r="FK2976">
            <v>0.26300000000000001</v>
          </cell>
          <cell r="FL2976">
            <v>6.7032965550464133E-2</v>
          </cell>
          <cell r="FO2976">
            <v>0</v>
          </cell>
        </row>
        <row r="2977">
          <cell r="A2977">
            <v>622554</v>
          </cell>
          <cell r="C2977" t="str">
            <v>Dominguez, Seranthony</v>
          </cell>
          <cell r="Q2977" t="str">
            <v>S</v>
          </cell>
          <cell r="AJ2977">
            <v>7.2744993894335455</v>
          </cell>
          <cell r="AR2977">
            <v>44.400000000000006</v>
          </cell>
          <cell r="AS2977">
            <v>0.17643451220173056</v>
          </cell>
          <cell r="AT2977">
            <v>0.9147105729820193</v>
          </cell>
          <cell r="BE2977">
            <v>1.0553183604036742</v>
          </cell>
          <cell r="CP2977">
            <v>21.625</v>
          </cell>
          <cell r="CV2977">
            <v>92.1</v>
          </cell>
          <cell r="DA2977">
            <v>0</v>
          </cell>
          <cell r="DD2977">
            <v>1.0210615411136772</v>
          </cell>
          <cell r="FJ2977">
            <v>111</v>
          </cell>
          <cell r="FK2977">
            <v>0.26300000000000001</v>
          </cell>
          <cell r="FL2977">
            <v>0.15438142481195596</v>
          </cell>
          <cell r="FO2977">
            <v>0</v>
          </cell>
        </row>
        <row r="2978">
          <cell r="A2978">
            <v>622555</v>
          </cell>
          <cell r="C2978" t="str">
            <v>Rodriguez, Ramon</v>
          </cell>
          <cell r="Q2978" t="str">
            <v>R</v>
          </cell>
          <cell r="AJ2978">
            <v>8.3324827841990121</v>
          </cell>
          <cell r="AR2978">
            <v>16.8</v>
          </cell>
          <cell r="AS2978">
            <v>0.1729616397315466</v>
          </cell>
          <cell r="AT2978">
            <v>0.89348267234635437</v>
          </cell>
          <cell r="BE2978">
            <v>0.96095121027505703</v>
          </cell>
          <cell r="CP2978">
            <v>24.541666666666668</v>
          </cell>
          <cell r="CV2978">
            <v>92.1</v>
          </cell>
          <cell r="DA2978">
            <v>0</v>
          </cell>
          <cell r="DD2978">
            <v>0.9284269002375628</v>
          </cell>
          <cell r="FJ2978">
            <v>42</v>
          </cell>
          <cell r="FK2978">
            <v>0.26300000000000001</v>
          </cell>
          <cell r="FL2978">
            <v>-0.39973574315439669</v>
          </cell>
          <cell r="FO2978">
            <v>0.92857142335073561</v>
          </cell>
        </row>
        <row r="2979">
          <cell r="A2979">
            <v>622556</v>
          </cell>
          <cell r="C2979" t="str">
            <v>Garcia, Elniery</v>
          </cell>
          <cell r="Q2979" t="str">
            <v>S</v>
          </cell>
          <cell r="AJ2979">
            <v>6.6794955600232093</v>
          </cell>
          <cell r="AR2979">
            <v>48.64320974320988</v>
          </cell>
          <cell r="AS2979">
            <v>0.32505285984510301</v>
          </cell>
          <cell r="AT2979">
            <v>0.84236976916465633</v>
          </cell>
          <cell r="BE2979">
            <v>0.79276179147573833</v>
          </cell>
          <cell r="CP2979">
            <v>21.541666666666668</v>
          </cell>
          <cell r="CV2979">
            <v>92.1</v>
          </cell>
          <cell r="DA2979">
            <v>0</v>
          </cell>
          <cell r="DD2979">
            <v>0.8849257744824921</v>
          </cell>
          <cell r="FJ2979">
            <v>121.60802435802469</v>
          </cell>
          <cell r="FK2979">
            <v>0.26300000000000001</v>
          </cell>
          <cell r="FL2979">
            <v>0.28971629780839619</v>
          </cell>
          <cell r="FO2979">
            <v>0</v>
          </cell>
        </row>
        <row r="2980">
          <cell r="A2980">
            <v>622558</v>
          </cell>
          <cell r="C2980" t="str">
            <v>Sanchez, Feliberto</v>
          </cell>
          <cell r="Q2980" t="str">
            <v>R</v>
          </cell>
          <cell r="AJ2980">
            <v>7.1824075490919768</v>
          </cell>
          <cell r="AR2980">
            <v>16.8</v>
          </cell>
          <cell r="AS2980">
            <v>-0.62305747047904647</v>
          </cell>
          <cell r="AT2980">
            <v>0.80752699308568898</v>
          </cell>
          <cell r="BE2980">
            <v>0.48929310455277047</v>
          </cell>
          <cell r="CP2980">
            <v>22.791666666666668</v>
          </cell>
          <cell r="CV2980">
            <v>92.1</v>
          </cell>
          <cell r="DA2980">
            <v>0</v>
          </cell>
          <cell r="DD2980">
            <v>1.0113500377768554</v>
          </cell>
          <cell r="FJ2980">
            <v>42</v>
          </cell>
          <cell r="FK2980">
            <v>0.26300000000000001</v>
          </cell>
          <cell r="FL2980">
            <v>0.41301911134412145</v>
          </cell>
          <cell r="FO2980">
            <v>0.71188590598113333</v>
          </cell>
        </row>
        <row r="2981">
          <cell r="A2981">
            <v>622565</v>
          </cell>
          <cell r="C2981" t="str">
            <v>De La Rosa, Leurys</v>
          </cell>
          <cell r="Q2981" t="str">
            <v>R</v>
          </cell>
          <cell r="AJ2981">
            <v>7.3097349945737449</v>
          </cell>
          <cell r="AR2981">
            <v>16.8</v>
          </cell>
          <cell r="AS2981">
            <v>-0.73510203406656494</v>
          </cell>
          <cell r="AT2981">
            <v>0.80300159936415394</v>
          </cell>
          <cell r="BE2981">
            <v>0.93453903833615892</v>
          </cell>
          <cell r="CP2981">
            <v>21.625</v>
          </cell>
          <cell r="CV2981">
            <v>92.1</v>
          </cell>
          <cell r="DA2981">
            <v>0</v>
          </cell>
          <cell r="DD2981">
            <v>0.93769863106615148</v>
          </cell>
          <cell r="FJ2981">
            <v>42</v>
          </cell>
          <cell r="FK2981">
            <v>0.26300000000000001</v>
          </cell>
          <cell r="FL2981">
            <v>-0.11096010677198832</v>
          </cell>
          <cell r="FO2981">
            <v>1</v>
          </cell>
        </row>
        <row r="2982">
          <cell r="A2982">
            <v>622566</v>
          </cell>
          <cell r="C2982" t="str">
            <v>Marquez, Soid</v>
          </cell>
          <cell r="Q2982" t="str">
            <v>R</v>
          </cell>
          <cell r="AJ2982">
            <v>7.3773770927511642</v>
          </cell>
          <cell r="AR2982">
            <v>16.8</v>
          </cell>
          <cell r="AS2982">
            <v>0.33679684463244958</v>
          </cell>
          <cell r="AT2982">
            <v>0.86453398125428571</v>
          </cell>
          <cell r="BE2982">
            <v>0.98675976883869776</v>
          </cell>
          <cell r="CP2982">
            <v>21.458333333333332</v>
          </cell>
          <cell r="CV2982">
            <v>92.1</v>
          </cell>
          <cell r="DA2982">
            <v>0</v>
          </cell>
          <cell r="DD2982">
            <v>1.0254255519920197</v>
          </cell>
          <cell r="FJ2982">
            <v>42</v>
          </cell>
          <cell r="FK2982">
            <v>0.26300000000000001</v>
          </cell>
          <cell r="FL2982">
            <v>-0.26061253253565325</v>
          </cell>
          <cell r="FO2982">
            <v>1</v>
          </cell>
        </row>
        <row r="2983">
          <cell r="A2983">
            <v>622571</v>
          </cell>
          <cell r="C2983" t="str">
            <v>Martinez, Jairo</v>
          </cell>
          <cell r="Q2983" t="str">
            <v>R</v>
          </cell>
          <cell r="AJ2983">
            <v>7.9563691510299659</v>
          </cell>
          <cell r="AR2983">
            <v>16.8</v>
          </cell>
          <cell r="AS2983">
            <v>-0.56553172771221305</v>
          </cell>
          <cell r="AT2983">
            <v>0.87972693894669507</v>
          </cell>
          <cell r="BE2983">
            <v>0.86594914501594533</v>
          </cell>
          <cell r="CP2983">
            <v>23.291666666666668</v>
          </cell>
          <cell r="CV2983">
            <v>92.1</v>
          </cell>
          <cell r="DA2983">
            <v>0</v>
          </cell>
          <cell r="DD2983">
            <v>1.129244339727288</v>
          </cell>
          <cell r="FJ2983">
            <v>42</v>
          </cell>
          <cell r="FK2983">
            <v>0.26300000000000001</v>
          </cell>
          <cell r="FL2983">
            <v>0.81312766006438897</v>
          </cell>
          <cell r="FO2983">
            <v>1</v>
          </cell>
        </row>
        <row r="2984">
          <cell r="A2984">
            <v>622576</v>
          </cell>
          <cell r="C2984" t="str">
            <v>Martinez, Juan</v>
          </cell>
          <cell r="Q2984" t="str">
            <v>R</v>
          </cell>
          <cell r="AJ2984">
            <v>6.7786761445046926</v>
          </cell>
          <cell r="AR2984">
            <v>21.983456599688864</v>
          </cell>
          <cell r="AS2984">
            <v>-2.035638859507263E-2</v>
          </cell>
          <cell r="AT2984">
            <v>0.6570623613213975</v>
          </cell>
          <cell r="BE2984">
            <v>1.0558980426848266</v>
          </cell>
          <cell r="CP2984">
            <v>23.958333333333332</v>
          </cell>
          <cell r="CV2984">
            <v>92.1</v>
          </cell>
          <cell r="DA2984">
            <v>0</v>
          </cell>
          <cell r="DD2984">
            <v>0.88037121511221161</v>
          </cell>
          <cell r="FJ2984">
            <v>54.958641499222153</v>
          </cell>
          <cell r="FK2984">
            <v>0.26300000000000001</v>
          </cell>
          <cell r="FL2984">
            <v>0.2157981968036233</v>
          </cell>
          <cell r="FO2984">
            <v>1</v>
          </cell>
        </row>
        <row r="2985">
          <cell r="A2985">
            <v>622581</v>
          </cell>
          <cell r="C2985" t="str">
            <v>Silva, Geral</v>
          </cell>
          <cell r="Q2985" t="str">
            <v>R</v>
          </cell>
          <cell r="AJ2985">
            <v>7.1963298409997858</v>
          </cell>
          <cell r="AR2985">
            <v>16.8</v>
          </cell>
          <cell r="AS2985">
            <v>0.20880255411557114</v>
          </cell>
          <cell r="AT2985">
            <v>0.93303156099796059</v>
          </cell>
          <cell r="BE2985">
            <v>0.95333899461197724</v>
          </cell>
          <cell r="CP2985">
            <v>21.708333333333332</v>
          </cell>
          <cell r="CV2985">
            <v>92.1</v>
          </cell>
          <cell r="DA2985">
            <v>0</v>
          </cell>
          <cell r="DD2985">
            <v>0.96823292654366022</v>
          </cell>
          <cell r="FJ2985">
            <v>42</v>
          </cell>
          <cell r="FK2985">
            <v>0.26300000000000001</v>
          </cell>
          <cell r="FL2985">
            <v>-0.36387985712221604</v>
          </cell>
          <cell r="FO2985">
            <v>0.75716324184087358</v>
          </cell>
        </row>
        <row r="2986">
          <cell r="A2986">
            <v>622589</v>
          </cell>
          <cell r="C2986" t="str">
            <v>Cabrera, Ray</v>
          </cell>
          <cell r="Q2986" t="str">
            <v>R</v>
          </cell>
          <cell r="AJ2986">
            <v>9.1683644088557923</v>
          </cell>
          <cell r="AR2986">
            <v>16.8</v>
          </cell>
          <cell r="AS2986">
            <v>-1.1908124990008828</v>
          </cell>
          <cell r="AT2986">
            <v>0.93682700608947289</v>
          </cell>
          <cell r="BE2986">
            <v>0.71174564605967405</v>
          </cell>
          <cell r="CP2986">
            <v>21.708333333333332</v>
          </cell>
          <cell r="CV2986">
            <v>92.1</v>
          </cell>
          <cell r="DA2986">
            <v>0</v>
          </cell>
          <cell r="DD2986">
            <v>0.7853654710584399</v>
          </cell>
          <cell r="FJ2986">
            <v>42</v>
          </cell>
          <cell r="FK2986">
            <v>0.26300000000000001</v>
          </cell>
          <cell r="FL2986">
            <v>1.5113695541500984</v>
          </cell>
          <cell r="FO2986">
            <v>1</v>
          </cell>
        </row>
        <row r="2987">
          <cell r="A2987">
            <v>622591</v>
          </cell>
          <cell r="C2987" t="str">
            <v>Cordero, Daniel</v>
          </cell>
          <cell r="Q2987" t="str">
            <v>S</v>
          </cell>
          <cell r="AJ2987">
            <v>7.3429500917028072</v>
          </cell>
          <cell r="AR2987">
            <v>44.400000000000006</v>
          </cell>
          <cell r="AS2987">
            <v>-0.81907339814889568</v>
          </cell>
          <cell r="AT2987">
            <v>0.79911518678092031</v>
          </cell>
          <cell r="BE2987">
            <v>0.7899810904524347</v>
          </cell>
          <cell r="CP2987">
            <v>23.041666666666668</v>
          </cell>
          <cell r="CV2987">
            <v>92.1</v>
          </cell>
          <cell r="DA2987">
            <v>0</v>
          </cell>
          <cell r="DD2987">
            <v>0.9328772913571366</v>
          </cell>
          <cell r="FJ2987">
            <v>111</v>
          </cell>
          <cell r="FK2987">
            <v>0.26300000000000001</v>
          </cell>
          <cell r="FL2987">
            <v>-0.18009195510853923</v>
          </cell>
          <cell r="FO2987">
            <v>0</v>
          </cell>
        </row>
        <row r="2988">
          <cell r="A2988">
            <v>622592</v>
          </cell>
          <cell r="C2988" t="str">
            <v>Gonzalez, Francisco</v>
          </cell>
          <cell r="Q2988" t="str">
            <v>R</v>
          </cell>
          <cell r="AJ2988">
            <v>7.7760830535774161</v>
          </cell>
          <cell r="AR2988">
            <v>16.8</v>
          </cell>
          <cell r="AS2988">
            <v>-0.66673319012396193</v>
          </cell>
          <cell r="AT2988">
            <v>0.78930676266236088</v>
          </cell>
          <cell r="BE2988">
            <v>0.57629564801026834</v>
          </cell>
          <cell r="CP2988">
            <v>21.791666666666668</v>
          </cell>
          <cell r="CV2988">
            <v>92.1</v>
          </cell>
          <cell r="DA2988">
            <v>0</v>
          </cell>
          <cell r="DD2988">
            <v>0.97472244794498708</v>
          </cell>
          <cell r="FJ2988">
            <v>42</v>
          </cell>
          <cell r="FK2988">
            <v>0.26300000000000001</v>
          </cell>
          <cell r="FL2988">
            <v>-0.2604148852160546</v>
          </cell>
          <cell r="FO2988">
            <v>0.91548633452068695</v>
          </cell>
        </row>
        <row r="2989">
          <cell r="A2989">
            <v>622594</v>
          </cell>
          <cell r="C2989" t="str">
            <v>Jones, Jesus</v>
          </cell>
          <cell r="Q2989" t="str">
            <v>R</v>
          </cell>
          <cell r="AJ2989">
            <v>11.197285101081349</v>
          </cell>
          <cell r="AR2989">
            <v>16.8</v>
          </cell>
          <cell r="AS2989">
            <v>0.24601003985900535</v>
          </cell>
          <cell r="AT2989">
            <v>0.9410636016731545</v>
          </cell>
          <cell r="BE2989">
            <v>1.126725301375181</v>
          </cell>
          <cell r="CP2989">
            <v>21.125</v>
          </cell>
          <cell r="CV2989">
            <v>92.1</v>
          </cell>
          <cell r="DA2989">
            <v>0</v>
          </cell>
          <cell r="DD2989">
            <v>1.2222625016890187</v>
          </cell>
          <cell r="FJ2989">
            <v>42</v>
          </cell>
          <cell r="FK2989">
            <v>0.26300000000000001</v>
          </cell>
          <cell r="FL2989">
            <v>1.0725944055242327</v>
          </cell>
          <cell r="FO2989">
            <v>1</v>
          </cell>
        </row>
        <row r="2990">
          <cell r="A2990">
            <v>622598</v>
          </cell>
          <cell r="C2990" t="str">
            <v>Rodriguez, Rafael</v>
          </cell>
          <cell r="Q2990" t="str">
            <v>R</v>
          </cell>
          <cell r="AJ2990">
            <v>6.9109641956286501</v>
          </cell>
          <cell r="AR2990">
            <v>16.8</v>
          </cell>
          <cell r="AS2990">
            <v>-1.5295317276428447E-2</v>
          </cell>
          <cell r="AT2990">
            <v>0.93178699312730295</v>
          </cell>
          <cell r="BE2990">
            <v>0.98264382397244687</v>
          </cell>
          <cell r="CP2990">
            <v>23.791666666666668</v>
          </cell>
          <cell r="CV2990">
            <v>92.1</v>
          </cell>
          <cell r="DA2990">
            <v>0</v>
          </cell>
          <cell r="DD2990">
            <v>0.94337480081886138</v>
          </cell>
          <cell r="FJ2990">
            <v>42</v>
          </cell>
          <cell r="FK2990">
            <v>0.26300000000000001</v>
          </cell>
          <cell r="FL2990">
            <v>1.1123103243532964</v>
          </cell>
          <cell r="FO2990">
            <v>1</v>
          </cell>
        </row>
        <row r="2991">
          <cell r="A2991">
            <v>622600</v>
          </cell>
          <cell r="C2991" t="str">
            <v>Rodriguez, Francis</v>
          </cell>
          <cell r="Q2991" t="str">
            <v>R</v>
          </cell>
          <cell r="AJ2991">
            <v>7.8458484554625993</v>
          </cell>
          <cell r="AR2991">
            <v>16.8</v>
          </cell>
          <cell r="AS2991">
            <v>0.41032600617534687</v>
          </cell>
          <cell r="AT2991">
            <v>0.93570930546361675</v>
          </cell>
          <cell r="BE2991">
            <v>1.0736303095802544</v>
          </cell>
          <cell r="CP2991">
            <v>23.625</v>
          </cell>
          <cell r="CV2991">
            <v>92.1</v>
          </cell>
          <cell r="DA2991">
            <v>0</v>
          </cell>
          <cell r="DD2991">
            <v>0.86052315656000555</v>
          </cell>
          <cell r="FJ2991">
            <v>42</v>
          </cell>
          <cell r="FK2991">
            <v>0.26300000000000001</v>
          </cell>
          <cell r="FL2991">
            <v>-0.24073167787683136</v>
          </cell>
          <cell r="FO2991">
            <v>0.93395103852936878</v>
          </cell>
        </row>
        <row r="2992">
          <cell r="A2992">
            <v>622601</v>
          </cell>
          <cell r="C2992" t="str">
            <v>De Aza, Remy</v>
          </cell>
          <cell r="Q2992" t="str">
            <v>R</v>
          </cell>
          <cell r="AJ2992">
            <v>7.5576538341211918</v>
          </cell>
          <cell r="AR2992">
            <v>16.8</v>
          </cell>
          <cell r="AS2992">
            <v>-1.6143024024274093</v>
          </cell>
          <cell r="AT2992">
            <v>0.94143314603679484</v>
          </cell>
          <cell r="BE2992">
            <v>0.81112541909388747</v>
          </cell>
          <cell r="CP2992">
            <v>21.791666666666668</v>
          </cell>
          <cell r="CV2992">
            <v>92.1</v>
          </cell>
          <cell r="DA2992">
            <v>0</v>
          </cell>
          <cell r="DD2992">
            <v>0.89689410405057979</v>
          </cell>
          <cell r="FJ2992">
            <v>42</v>
          </cell>
          <cell r="FK2992">
            <v>0.26300000000000001</v>
          </cell>
          <cell r="FL2992">
            <v>-1.2577373913984311</v>
          </cell>
          <cell r="FO2992">
            <v>1</v>
          </cell>
        </row>
        <row r="2993">
          <cell r="A2993">
            <v>622602</v>
          </cell>
          <cell r="C2993" t="str">
            <v>Miranda, Luylli</v>
          </cell>
          <cell r="Q2993" t="str">
            <v>R</v>
          </cell>
          <cell r="AJ2993">
            <v>8.0386695433902222</v>
          </cell>
          <cell r="AR2993">
            <v>16.8</v>
          </cell>
          <cell r="AS2993">
            <v>0.85778422977922708</v>
          </cell>
          <cell r="AT2993">
            <v>0.95243091667974455</v>
          </cell>
          <cell r="BE2993">
            <v>0.57745067508162373</v>
          </cell>
          <cell r="CP2993">
            <v>24.458333333333332</v>
          </cell>
          <cell r="CV2993">
            <v>92.1</v>
          </cell>
          <cell r="DA2993">
            <v>0</v>
          </cell>
          <cell r="DD2993">
            <v>0.82304996516593698</v>
          </cell>
          <cell r="FJ2993">
            <v>42</v>
          </cell>
          <cell r="FK2993">
            <v>0.26300000000000001</v>
          </cell>
          <cell r="FL2993">
            <v>0.88190934236504681</v>
          </cell>
          <cell r="FO2993">
            <v>1</v>
          </cell>
        </row>
        <row r="2994">
          <cell r="A2994">
            <v>622608</v>
          </cell>
          <cell r="C2994" t="str">
            <v>Senzatela, Antonio</v>
          </cell>
          <cell r="Q2994" t="str">
            <v>S</v>
          </cell>
          <cell r="AJ2994">
            <v>5.6411767449724008</v>
          </cell>
          <cell r="AR2994">
            <v>49.471308609925927</v>
          </cell>
          <cell r="AS2994">
            <v>0.72285626749588394</v>
          </cell>
          <cell r="AT2994">
            <v>0.80939888415155392</v>
          </cell>
          <cell r="BE2994">
            <v>0.89977627846702957</v>
          </cell>
          <cell r="CP2994">
            <v>21.458333333333332</v>
          </cell>
          <cell r="CV2994">
            <v>92.1</v>
          </cell>
          <cell r="DA2994">
            <v>0</v>
          </cell>
          <cell r="DD2994">
            <v>0.94022233799564114</v>
          </cell>
          <cell r="FJ2994">
            <v>123.67827152481482</v>
          </cell>
          <cell r="FK2994">
            <v>0.26300000000000001</v>
          </cell>
          <cell r="FL2994">
            <v>0.25404827100911775</v>
          </cell>
          <cell r="FO2994">
            <v>0</v>
          </cell>
        </row>
        <row r="2995">
          <cell r="A2995">
            <v>622609</v>
          </cell>
          <cell r="C2995" t="str">
            <v>Villarroel, Hector</v>
          </cell>
          <cell r="Q2995" t="str">
            <v>S</v>
          </cell>
          <cell r="AJ2995">
            <v>10.558125417570146</v>
          </cell>
          <cell r="AR2995">
            <v>44.400000000000006</v>
          </cell>
          <cell r="AS2995">
            <v>0.4181080313412564</v>
          </cell>
          <cell r="AT2995">
            <v>0.95946983044509504</v>
          </cell>
          <cell r="BE2995">
            <v>0.93714554109998449</v>
          </cell>
          <cell r="CP2995">
            <v>20.875</v>
          </cell>
          <cell r="CV2995">
            <v>92.1</v>
          </cell>
          <cell r="DA2995">
            <v>0</v>
          </cell>
          <cell r="DD2995">
            <v>1.180769515382017</v>
          </cell>
          <cell r="FJ2995">
            <v>111</v>
          </cell>
          <cell r="FK2995">
            <v>0.26300000000000001</v>
          </cell>
          <cell r="FL2995">
            <v>-0.19450221585547761</v>
          </cell>
          <cell r="FO2995">
            <v>0</v>
          </cell>
        </row>
        <row r="2996">
          <cell r="A2996">
            <v>622656</v>
          </cell>
          <cell r="C2996" t="str">
            <v>Alcantara, Brayan</v>
          </cell>
          <cell r="Q2996" t="str">
            <v>R</v>
          </cell>
          <cell r="AJ2996">
            <v>8.2446756209017096</v>
          </cell>
          <cell r="AR2996">
            <v>16.8</v>
          </cell>
          <cell r="AS2996">
            <v>0.13518424037017326</v>
          </cell>
          <cell r="AT2996">
            <v>0.91510646773302018</v>
          </cell>
          <cell r="BE2996">
            <v>1.0515365390650553</v>
          </cell>
          <cell r="CP2996">
            <v>22.875</v>
          </cell>
          <cell r="CV2996">
            <v>92.1</v>
          </cell>
          <cell r="DA2996">
            <v>0</v>
          </cell>
          <cell r="DD2996">
            <v>0.91411169329112552</v>
          </cell>
          <cell r="FJ2996">
            <v>42</v>
          </cell>
          <cell r="FK2996">
            <v>0.26300000000000001</v>
          </cell>
          <cell r="FL2996">
            <v>-0.18231710587701441</v>
          </cell>
          <cell r="FO2996">
            <v>1</v>
          </cell>
        </row>
        <row r="2997">
          <cell r="A2997">
            <v>622657</v>
          </cell>
          <cell r="C2997" t="str">
            <v>Arias, Freddery</v>
          </cell>
          <cell r="Q2997" t="str">
            <v>R</v>
          </cell>
          <cell r="AJ2997">
            <v>8.2938514976934776</v>
          </cell>
          <cell r="AR2997">
            <v>16.8</v>
          </cell>
          <cell r="AS2997">
            <v>0.27907936939091643</v>
          </cell>
          <cell r="AT2997">
            <v>0.89488987752708316</v>
          </cell>
          <cell r="BE2997">
            <v>0.73036074231597614</v>
          </cell>
          <cell r="CP2997">
            <v>21.708333333333332</v>
          </cell>
          <cell r="CV2997">
            <v>92.1</v>
          </cell>
          <cell r="DA2997">
            <v>0</v>
          </cell>
          <cell r="DD2997">
            <v>1.0637029932106006</v>
          </cell>
          <cell r="FJ2997">
            <v>42</v>
          </cell>
          <cell r="FK2997">
            <v>0.26300000000000001</v>
          </cell>
          <cell r="FL2997">
            <v>0.87043249308236581</v>
          </cell>
          <cell r="FO2997">
            <v>1</v>
          </cell>
        </row>
        <row r="2998">
          <cell r="A2998">
            <v>622659</v>
          </cell>
          <cell r="C2998" t="str">
            <v>Burgos, Havid</v>
          </cell>
          <cell r="Q2998" t="str">
            <v>R</v>
          </cell>
          <cell r="AJ2998">
            <v>9.1137885239863117</v>
          </cell>
          <cell r="AR2998">
            <v>16.8</v>
          </cell>
          <cell r="AS2998">
            <v>-2.1491434879911835</v>
          </cell>
          <cell r="AT2998">
            <v>0.80646007669840913</v>
          </cell>
          <cell r="BE2998">
            <v>0.6937646601229599</v>
          </cell>
          <cell r="CP2998">
            <v>21.875</v>
          </cell>
          <cell r="CV2998">
            <v>92.1</v>
          </cell>
          <cell r="DA2998">
            <v>0</v>
          </cell>
          <cell r="DD2998">
            <v>1.2461644324738526</v>
          </cell>
          <cell r="FJ2998">
            <v>42</v>
          </cell>
          <cell r="FK2998">
            <v>0.26300000000000001</v>
          </cell>
          <cell r="FL2998">
            <v>1.2231611688741471</v>
          </cell>
          <cell r="FO2998">
            <v>1</v>
          </cell>
        </row>
        <row r="2999">
          <cell r="A2999">
            <v>622661</v>
          </cell>
          <cell r="C2999" t="str">
            <v>Martinez, Dallas</v>
          </cell>
          <cell r="Q2999" t="str">
            <v>S</v>
          </cell>
          <cell r="AJ2999">
            <v>7.4488147504685482</v>
          </cell>
          <cell r="AR2999">
            <v>44.400000000000006</v>
          </cell>
          <cell r="AS2999">
            <v>6.8225781612597208E-2</v>
          </cell>
          <cell r="AT2999">
            <v>0.98067476273567988</v>
          </cell>
          <cell r="BE2999">
            <v>0.79841890107684454</v>
          </cell>
          <cell r="CP2999">
            <v>21.708333333333332</v>
          </cell>
          <cell r="CV2999">
            <v>92.1</v>
          </cell>
          <cell r="DA2999">
            <v>0</v>
          </cell>
          <cell r="DD2999">
            <v>0.90411704153831296</v>
          </cell>
          <cell r="FJ2999">
            <v>111</v>
          </cell>
          <cell r="FK2999">
            <v>0.26300000000000001</v>
          </cell>
          <cell r="FL2999">
            <v>-0.34546123481658292</v>
          </cell>
          <cell r="FO2999">
            <v>0</v>
          </cell>
        </row>
        <row r="3000">
          <cell r="A3000">
            <v>622662</v>
          </cell>
          <cell r="C3000" t="str">
            <v>Ordaz, Rafael</v>
          </cell>
          <cell r="Q3000" t="str">
            <v>R</v>
          </cell>
          <cell r="AJ3000">
            <v>8.2216519473631635</v>
          </cell>
          <cell r="AR3000">
            <v>16.8</v>
          </cell>
          <cell r="AS3000">
            <v>-0.87895424050694315</v>
          </cell>
          <cell r="AT3000">
            <v>0.93002785024977053</v>
          </cell>
          <cell r="BE3000">
            <v>1.2787374494698451</v>
          </cell>
          <cell r="CP3000">
            <v>21.375</v>
          </cell>
          <cell r="CV3000">
            <v>92.1</v>
          </cell>
          <cell r="DA3000">
            <v>0</v>
          </cell>
          <cell r="DD3000">
            <v>1.1017188565812042</v>
          </cell>
          <cell r="FJ3000">
            <v>42</v>
          </cell>
          <cell r="FK3000">
            <v>0.26300000000000001</v>
          </cell>
          <cell r="FL3000">
            <v>-4.3286454001579017E-2</v>
          </cell>
          <cell r="FO3000">
            <v>1</v>
          </cell>
        </row>
        <row r="3001">
          <cell r="A3001">
            <v>622663</v>
          </cell>
          <cell r="C3001" t="str">
            <v>Severino, Luis</v>
          </cell>
          <cell r="Q3001" t="str">
            <v>S</v>
          </cell>
          <cell r="AJ3001">
            <v>3.9535256322481271</v>
          </cell>
          <cell r="AR3001">
            <v>145.78593987448926</v>
          </cell>
          <cell r="AS3001">
            <v>-4.7679522226132601E-2</v>
          </cell>
          <cell r="AT3001">
            <v>0.56322465193574023</v>
          </cell>
          <cell r="BE3001">
            <v>0.95818593986209843</v>
          </cell>
          <cell r="CP3001">
            <v>22.375</v>
          </cell>
          <cell r="CV3001">
            <v>95.428139579734335</v>
          </cell>
          <cell r="DA3001">
            <v>0.68889090909090911</v>
          </cell>
          <cell r="DD3001">
            <v>1.0171672151846025</v>
          </cell>
          <cell r="FJ3001">
            <v>145.78593987448926</v>
          </cell>
          <cell r="FK3001">
            <v>0.26252183276962304</v>
          </cell>
          <cell r="FL3001">
            <v>-0.21675120226429126</v>
          </cell>
          <cell r="FO3001">
            <v>0</v>
          </cell>
        </row>
        <row r="3002">
          <cell r="A3002">
            <v>622675</v>
          </cell>
          <cell r="C3002" t="str">
            <v>Aquino, Luis</v>
          </cell>
          <cell r="Q3002" t="str">
            <v>R</v>
          </cell>
          <cell r="AJ3002">
            <v>7.1786416598725937</v>
          </cell>
          <cell r="AR3002">
            <v>16.8</v>
          </cell>
          <cell r="AS3002">
            <v>0.17452561201389213</v>
          </cell>
          <cell r="AT3002">
            <v>0.90280838223801951</v>
          </cell>
          <cell r="BE3002">
            <v>1.1563308908084373</v>
          </cell>
          <cell r="CP3002">
            <v>23.041666666666668</v>
          </cell>
          <cell r="CV3002">
            <v>92.1</v>
          </cell>
          <cell r="DA3002">
            <v>0</v>
          </cell>
          <cell r="DD3002">
            <v>1.1846288084993297</v>
          </cell>
          <cell r="FJ3002">
            <v>42</v>
          </cell>
          <cell r="FK3002">
            <v>0.26300000000000001</v>
          </cell>
          <cell r="FL3002">
            <v>-0.42748050506714314</v>
          </cell>
          <cell r="FO3002">
            <v>1</v>
          </cell>
        </row>
        <row r="3003">
          <cell r="A3003">
            <v>622679</v>
          </cell>
          <cell r="C3003" t="str">
            <v>Gomez, Luis</v>
          </cell>
          <cell r="Q3003" t="str">
            <v>R</v>
          </cell>
          <cell r="AJ3003">
            <v>5.9834584301526714</v>
          </cell>
          <cell r="AR3003">
            <v>16.8</v>
          </cell>
          <cell r="AS3003">
            <v>-1.9785292545230329</v>
          </cell>
          <cell r="AT3003">
            <v>0.9015061391755449</v>
          </cell>
          <cell r="BE3003">
            <v>0.83537733046870999</v>
          </cell>
          <cell r="CP3003">
            <v>23.791666666666668</v>
          </cell>
          <cell r="CV3003">
            <v>92.1</v>
          </cell>
          <cell r="DA3003">
            <v>0</v>
          </cell>
          <cell r="DD3003">
            <v>1.3875209542182949</v>
          </cell>
          <cell r="FJ3003">
            <v>42</v>
          </cell>
          <cell r="FK3003">
            <v>0.26300000000000001</v>
          </cell>
          <cell r="FL3003">
            <v>-0.95551145144362226</v>
          </cell>
          <cell r="FO3003">
            <v>1</v>
          </cell>
        </row>
        <row r="3004">
          <cell r="A3004">
            <v>622681</v>
          </cell>
          <cell r="C3004" t="str">
            <v>Heredia, Jesus</v>
          </cell>
          <cell r="Q3004" t="str">
            <v>S</v>
          </cell>
          <cell r="AJ3004">
            <v>9.4916225367216107</v>
          </cell>
          <cell r="AR3004">
            <v>44.400000000000006</v>
          </cell>
          <cell r="AS3004">
            <v>0.77720553187608399</v>
          </cell>
          <cell r="AT3004">
            <v>0.87860195958578158</v>
          </cell>
          <cell r="BE3004">
            <v>0.53317853182465247</v>
          </cell>
          <cell r="CP3004">
            <v>21.458333333333332</v>
          </cell>
          <cell r="CV3004">
            <v>92.1</v>
          </cell>
          <cell r="DA3004">
            <v>0</v>
          </cell>
          <cell r="DD3004">
            <v>0.95273316949456222</v>
          </cell>
          <cell r="FJ3004">
            <v>111</v>
          </cell>
          <cell r="FK3004">
            <v>0.26300000000000001</v>
          </cell>
          <cell r="FL3004">
            <v>2.1953232679308404E-2</v>
          </cell>
          <cell r="FO3004">
            <v>0.34234792114938961</v>
          </cell>
        </row>
        <row r="3005">
          <cell r="A3005">
            <v>622683</v>
          </cell>
          <cell r="C3005" t="str">
            <v>Rodriguez, Ramon</v>
          </cell>
          <cell r="Q3005" t="str">
            <v>R</v>
          </cell>
          <cell r="AJ3005">
            <v>7.329388674774397</v>
          </cell>
          <cell r="AR3005">
            <v>16.8</v>
          </cell>
          <cell r="AS3005">
            <v>0.65736161990869191</v>
          </cell>
          <cell r="AT3005">
            <v>0.9539723822195747</v>
          </cell>
          <cell r="BE3005">
            <v>0.65525602060339594</v>
          </cell>
          <cell r="CP3005">
            <v>22.291666666666668</v>
          </cell>
          <cell r="CV3005">
            <v>92.1</v>
          </cell>
          <cell r="DA3005">
            <v>0</v>
          </cell>
          <cell r="DD3005">
            <v>1.054521236662233</v>
          </cell>
          <cell r="FJ3005">
            <v>42</v>
          </cell>
          <cell r="FK3005">
            <v>0.26300000000000001</v>
          </cell>
          <cell r="FL3005">
            <v>-0.55177046835309551</v>
          </cell>
          <cell r="FO3005">
            <v>1</v>
          </cell>
        </row>
        <row r="3006">
          <cell r="A3006">
            <v>622693</v>
          </cell>
          <cell r="C3006" t="str">
            <v>Arauz, Harold</v>
          </cell>
          <cell r="Q3006" t="str">
            <v>S</v>
          </cell>
          <cell r="AJ3006">
            <v>7.212753653489008</v>
          </cell>
          <cell r="AR3006">
            <v>44.400000000000006</v>
          </cell>
          <cell r="AS3006">
            <v>-4.4433620193659124E-2</v>
          </cell>
          <cell r="AT3006">
            <v>0.73204218957557177</v>
          </cell>
          <cell r="BE3006">
            <v>1.1521424883219789</v>
          </cell>
          <cell r="CP3006">
            <v>21.125</v>
          </cell>
          <cell r="CV3006">
            <v>92.1</v>
          </cell>
          <cell r="DA3006">
            <v>0</v>
          </cell>
          <cell r="DD3006">
            <v>1.0550750619030316</v>
          </cell>
          <cell r="FJ3006">
            <v>111</v>
          </cell>
          <cell r="FK3006">
            <v>0.26300000000000001</v>
          </cell>
          <cell r="FL3006">
            <v>-0.28457363702235494</v>
          </cell>
          <cell r="FO3006">
            <v>0</v>
          </cell>
        </row>
        <row r="3007">
          <cell r="A3007">
            <v>622694</v>
          </cell>
          <cell r="C3007" t="str">
            <v>Hernandez, Elieser</v>
          </cell>
          <cell r="Q3007" t="str">
            <v>S</v>
          </cell>
          <cell r="AJ3007">
            <v>6.3355045706201896</v>
          </cell>
          <cell r="AR3007">
            <v>45.687519464089064</v>
          </cell>
          <cell r="AS3007">
            <v>-0.33644086272822232</v>
          </cell>
          <cell r="AT3007">
            <v>0.68601114304247157</v>
          </cell>
          <cell r="BE3007">
            <v>0.55569133735173737</v>
          </cell>
          <cell r="CP3007">
            <v>21.125</v>
          </cell>
          <cell r="CV3007">
            <v>92.1</v>
          </cell>
          <cell r="DA3007">
            <v>0</v>
          </cell>
          <cell r="DD3007">
            <v>1.0596566982439544</v>
          </cell>
          <cell r="FJ3007">
            <v>114.21879866022266</v>
          </cell>
          <cell r="FK3007">
            <v>0.26300000000000001</v>
          </cell>
          <cell r="FL3007">
            <v>0.27540128720377693</v>
          </cell>
          <cell r="FO3007">
            <v>0</v>
          </cell>
        </row>
        <row r="3008">
          <cell r="A3008">
            <v>622695</v>
          </cell>
          <cell r="C3008" t="str">
            <v>Hernandez, Juan</v>
          </cell>
          <cell r="Q3008" t="str">
            <v>R</v>
          </cell>
          <cell r="AJ3008">
            <v>8.4910199799117656</v>
          </cell>
          <cell r="AR3008">
            <v>16.8</v>
          </cell>
          <cell r="AS3008">
            <v>2.4934035042582788E-2</v>
          </cell>
          <cell r="AT3008">
            <v>0.91127692712195307</v>
          </cell>
          <cell r="BE3008">
            <v>0.99011764667433488</v>
          </cell>
          <cell r="CP3008">
            <v>23.458333333333332</v>
          </cell>
          <cell r="CV3008">
            <v>92.1</v>
          </cell>
          <cell r="DA3008">
            <v>0</v>
          </cell>
          <cell r="DD3008">
            <v>1.2047637981403649</v>
          </cell>
          <cell r="FJ3008">
            <v>42</v>
          </cell>
          <cell r="FK3008">
            <v>0.26300000000000001</v>
          </cell>
          <cell r="FL3008">
            <v>-6.894146300625846E-2</v>
          </cell>
          <cell r="FO3008">
            <v>1</v>
          </cell>
        </row>
        <row r="3009">
          <cell r="A3009">
            <v>622696</v>
          </cell>
          <cell r="C3009" t="str">
            <v>Villarroel, Edwin</v>
          </cell>
          <cell r="Q3009" t="str">
            <v>S</v>
          </cell>
          <cell r="AJ3009">
            <v>8.6657599090070647</v>
          </cell>
          <cell r="AR3009">
            <v>44.400000000000006</v>
          </cell>
          <cell r="AS3009">
            <v>-0.53510874663295815</v>
          </cell>
          <cell r="AT3009">
            <v>0.80435195437598361</v>
          </cell>
          <cell r="BE3009">
            <v>0.99882185171906812</v>
          </cell>
          <cell r="CP3009">
            <v>21.125</v>
          </cell>
          <cell r="CV3009">
            <v>92.1</v>
          </cell>
          <cell r="DA3009">
            <v>0</v>
          </cell>
          <cell r="DD3009">
            <v>0.83507622896298084</v>
          </cell>
          <cell r="FJ3009">
            <v>111</v>
          </cell>
          <cell r="FK3009">
            <v>0.26300000000000001</v>
          </cell>
          <cell r="FL3009">
            <v>-7.1441430909669909E-2</v>
          </cell>
          <cell r="FO3009">
            <v>0.4848661156297559</v>
          </cell>
        </row>
        <row r="3010">
          <cell r="A3010">
            <v>622701</v>
          </cell>
          <cell r="C3010" t="str">
            <v>Hoyos, Reinaldo</v>
          </cell>
          <cell r="Q3010" t="str">
            <v>R</v>
          </cell>
          <cell r="AJ3010">
            <v>8.4937314688852723</v>
          </cell>
          <cell r="AR3010">
            <v>16.8</v>
          </cell>
          <cell r="AS3010">
            <v>-0.45092477415661086</v>
          </cell>
          <cell r="AT3010">
            <v>0.80614235470245643</v>
          </cell>
          <cell r="BE3010">
            <v>0.97305897000282759</v>
          </cell>
          <cell r="CP3010">
            <v>22.291666666666668</v>
          </cell>
          <cell r="CV3010">
            <v>92.1</v>
          </cell>
          <cell r="DA3010">
            <v>0</v>
          </cell>
          <cell r="DD3010">
            <v>0.90188827197744881</v>
          </cell>
          <cell r="FJ3010">
            <v>42</v>
          </cell>
          <cell r="FK3010">
            <v>0.26300000000000001</v>
          </cell>
          <cell r="FL3010">
            <v>8.2002752254786621E-2</v>
          </cell>
          <cell r="FO3010">
            <v>1</v>
          </cell>
        </row>
        <row r="3011">
          <cell r="A3011">
            <v>622702</v>
          </cell>
          <cell r="C3011" t="str">
            <v>Vargas, Alejandro</v>
          </cell>
          <cell r="Q3011" t="str">
            <v>R</v>
          </cell>
          <cell r="AJ3011">
            <v>8.8172645379240482</v>
          </cell>
          <cell r="AR3011">
            <v>16.8</v>
          </cell>
          <cell r="AS3011">
            <v>0.2441715630761751</v>
          </cell>
          <cell r="AT3011">
            <v>0.87434805968005125</v>
          </cell>
          <cell r="BE3011">
            <v>1.1345290705973659</v>
          </cell>
          <cell r="CP3011">
            <v>21.458333333333332</v>
          </cell>
          <cell r="CV3011">
            <v>92.1</v>
          </cell>
          <cell r="DA3011">
            <v>0</v>
          </cell>
          <cell r="DD3011">
            <v>1.0691758876220907</v>
          </cell>
          <cell r="FJ3011">
            <v>42</v>
          </cell>
          <cell r="FK3011">
            <v>0.26300000000000001</v>
          </cell>
          <cell r="FL3011">
            <v>0.24888601118218848</v>
          </cell>
          <cell r="FO3011">
            <v>1</v>
          </cell>
        </row>
        <row r="3012">
          <cell r="A3012">
            <v>622703</v>
          </cell>
          <cell r="C3012" t="str">
            <v>Herrera, Ronald</v>
          </cell>
          <cell r="Q3012" t="str">
            <v>S</v>
          </cell>
          <cell r="AJ3012">
            <v>5.5654628432205779</v>
          </cell>
          <cell r="AR3012">
            <v>54.820286738821963</v>
          </cell>
          <cell r="AS3012">
            <v>9.8355455886150259E-2</v>
          </cell>
          <cell r="AT3012">
            <v>0.77821464695634546</v>
          </cell>
          <cell r="BE3012">
            <v>0.65171838144405814</v>
          </cell>
          <cell r="CP3012">
            <v>21.125</v>
          </cell>
          <cell r="CV3012">
            <v>92.1</v>
          </cell>
          <cell r="DA3012">
            <v>0</v>
          </cell>
          <cell r="DD3012">
            <v>0.93395598712116934</v>
          </cell>
          <cell r="FJ3012">
            <v>137.0507168470549</v>
          </cell>
          <cell r="FK3012">
            <v>0.26300000000000001</v>
          </cell>
          <cell r="FL3012">
            <v>-4.4163834110828429E-2</v>
          </cell>
          <cell r="FO3012">
            <v>0</v>
          </cell>
        </row>
        <row r="3013">
          <cell r="A3013">
            <v>622709</v>
          </cell>
          <cell r="C3013" t="str">
            <v>Silva, Argenis</v>
          </cell>
          <cell r="Q3013" t="str">
            <v>R</v>
          </cell>
          <cell r="AJ3013">
            <v>9.8141714875666608</v>
          </cell>
          <cell r="AR3013">
            <v>16.8</v>
          </cell>
          <cell r="AS3013">
            <v>-1.7904305111061281</v>
          </cell>
          <cell r="AT3013">
            <v>0.89437579984502158</v>
          </cell>
          <cell r="BE3013">
            <v>0.91606808921643634</v>
          </cell>
          <cell r="CP3013">
            <v>20.958333333333332</v>
          </cell>
          <cell r="CV3013">
            <v>92.1</v>
          </cell>
          <cell r="DA3013">
            <v>0</v>
          </cell>
          <cell r="DD3013">
            <v>1.0557545648027364</v>
          </cell>
          <cell r="FJ3013">
            <v>42</v>
          </cell>
          <cell r="FK3013">
            <v>0.26300000000000001</v>
          </cell>
          <cell r="FL3013">
            <v>1.1888635760250614</v>
          </cell>
          <cell r="FO3013">
            <v>1</v>
          </cell>
        </row>
        <row r="3014">
          <cell r="A3014">
            <v>622717</v>
          </cell>
          <cell r="C3014" t="str">
            <v>Garcia, Joel</v>
          </cell>
          <cell r="Q3014" t="str">
            <v>R</v>
          </cell>
          <cell r="AJ3014">
            <v>9.0073181834910194</v>
          </cell>
          <cell r="AR3014">
            <v>16.8</v>
          </cell>
          <cell r="AS3014">
            <v>-0.17116859769909507</v>
          </cell>
          <cell r="AT3014">
            <v>0.82884248221914336</v>
          </cell>
          <cell r="BE3014">
            <v>0.99585999334326281</v>
          </cell>
          <cell r="CP3014">
            <v>23.875</v>
          </cell>
          <cell r="CV3014">
            <v>92.1</v>
          </cell>
          <cell r="DA3014">
            <v>0</v>
          </cell>
          <cell r="DD3014">
            <v>1.1919724545409445</v>
          </cell>
          <cell r="FJ3014">
            <v>42</v>
          </cell>
          <cell r="FK3014">
            <v>0.26300000000000001</v>
          </cell>
          <cell r="FL3014">
            <v>-0.29388305677843024</v>
          </cell>
          <cell r="FO3014">
            <v>1</v>
          </cell>
        </row>
        <row r="3015">
          <cell r="A3015">
            <v>622718</v>
          </cell>
          <cell r="C3015" t="str">
            <v>Gonzalez, Manuel</v>
          </cell>
          <cell r="Q3015" t="str">
            <v>S</v>
          </cell>
          <cell r="AJ3015">
            <v>10.30079048054856</v>
          </cell>
          <cell r="AR3015">
            <v>44.400000000000006</v>
          </cell>
          <cell r="AS3015">
            <v>-1.3936238200021926</v>
          </cell>
          <cell r="AT3015">
            <v>0.82795947997220964</v>
          </cell>
          <cell r="BE3015">
            <v>1.3546644427529386</v>
          </cell>
          <cell r="CP3015">
            <v>21.708333333333332</v>
          </cell>
          <cell r="CV3015">
            <v>92.1</v>
          </cell>
          <cell r="DA3015">
            <v>0</v>
          </cell>
          <cell r="DD3015">
            <v>1.0847244489365468</v>
          </cell>
          <cell r="FJ3015">
            <v>111</v>
          </cell>
          <cell r="FK3015">
            <v>0.26300000000000001</v>
          </cell>
          <cell r="FL3015">
            <v>-0.37201391356652413</v>
          </cell>
          <cell r="FO3015">
            <v>0.33019121328739576</v>
          </cell>
        </row>
        <row r="3016">
          <cell r="A3016">
            <v>622727</v>
          </cell>
          <cell r="C3016" t="str">
            <v>Paulino, Jose</v>
          </cell>
          <cell r="Q3016" t="str">
            <v>S</v>
          </cell>
          <cell r="AJ3016">
            <v>6.5564933780664276</v>
          </cell>
          <cell r="AR3016">
            <v>44.400000000000006</v>
          </cell>
          <cell r="AS3016">
            <v>-0.18991450598463738</v>
          </cell>
          <cell r="AT3016">
            <v>0.75125852728169873</v>
          </cell>
          <cell r="BE3016">
            <v>1.1504477901119714</v>
          </cell>
          <cell r="CP3016">
            <v>21.208333333333332</v>
          </cell>
          <cell r="CV3016">
            <v>92.1</v>
          </cell>
          <cell r="DA3016">
            <v>0</v>
          </cell>
          <cell r="DD3016">
            <v>0.99197629055309888</v>
          </cell>
          <cell r="FJ3016">
            <v>111</v>
          </cell>
          <cell r="FK3016">
            <v>0.26300000000000001</v>
          </cell>
          <cell r="FL3016">
            <v>0.14041468213769231</v>
          </cell>
          <cell r="FO3016">
            <v>0</v>
          </cell>
        </row>
        <row r="3017">
          <cell r="A3017">
            <v>622728</v>
          </cell>
          <cell r="C3017" t="str">
            <v>Rodriguez, Carlos</v>
          </cell>
          <cell r="Q3017" t="str">
            <v>S</v>
          </cell>
          <cell r="AJ3017">
            <v>6.5764129273077128</v>
          </cell>
          <cell r="AR3017">
            <v>44.400000000000006</v>
          </cell>
          <cell r="AS3017">
            <v>-0.621225793191019</v>
          </cell>
          <cell r="AT3017">
            <v>0.80522647175194861</v>
          </cell>
          <cell r="BE3017">
            <v>0.76729061472418847</v>
          </cell>
          <cell r="CP3017">
            <v>20.958333333333332</v>
          </cell>
          <cell r="CV3017">
            <v>92.1</v>
          </cell>
          <cell r="DA3017">
            <v>0</v>
          </cell>
          <cell r="DD3017">
            <v>1.0013781596306399</v>
          </cell>
          <cell r="FJ3017">
            <v>111</v>
          </cell>
          <cell r="FK3017">
            <v>0.26300000000000001</v>
          </cell>
          <cell r="FL3017">
            <v>4.2799868848173279E-2</v>
          </cell>
          <cell r="FO3017">
            <v>0.45036118638067923</v>
          </cell>
        </row>
        <row r="3018">
          <cell r="A3018">
            <v>622734</v>
          </cell>
          <cell r="C3018" t="str">
            <v>Paredes, Ruben</v>
          </cell>
          <cell r="Q3018" t="str">
            <v>R</v>
          </cell>
          <cell r="AJ3018">
            <v>6.7082851746068508</v>
          </cell>
          <cell r="AR3018">
            <v>16.8</v>
          </cell>
          <cell r="AS3018">
            <v>-0.55265230243235863</v>
          </cell>
          <cell r="AT3018">
            <v>0.81330268787386317</v>
          </cell>
          <cell r="BE3018">
            <v>0.87982298606306442</v>
          </cell>
          <cell r="CP3018">
            <v>22.791666666666668</v>
          </cell>
          <cell r="CV3018">
            <v>92.1</v>
          </cell>
          <cell r="DA3018">
            <v>0</v>
          </cell>
          <cell r="DD3018">
            <v>0.94964059551438185</v>
          </cell>
          <cell r="FJ3018">
            <v>42</v>
          </cell>
          <cell r="FK3018">
            <v>0.26300000000000001</v>
          </cell>
          <cell r="FL3018">
            <v>0.51210347606579587</v>
          </cell>
          <cell r="FO3018">
            <v>1</v>
          </cell>
        </row>
        <row r="3019">
          <cell r="A3019">
            <v>622739</v>
          </cell>
          <cell r="C3019" t="str">
            <v>Gracia, Ariel</v>
          </cell>
          <cell r="Q3019" t="str">
            <v>S</v>
          </cell>
          <cell r="AJ3019">
            <v>7.9644030358106459</v>
          </cell>
          <cell r="AR3019">
            <v>44.400000000000006</v>
          </cell>
          <cell r="AS3019">
            <v>-0.19224574189448318</v>
          </cell>
          <cell r="AT3019">
            <v>0.79215176040732138</v>
          </cell>
          <cell r="BE3019">
            <v>0.97456759477754673</v>
          </cell>
          <cell r="CP3019">
            <v>21.791666666666668</v>
          </cell>
          <cell r="CV3019">
            <v>92.1</v>
          </cell>
          <cell r="DA3019">
            <v>0</v>
          </cell>
          <cell r="DD3019">
            <v>0.98870140805772089</v>
          </cell>
          <cell r="FJ3019">
            <v>111</v>
          </cell>
          <cell r="FK3019">
            <v>0.26300000000000001</v>
          </cell>
          <cell r="FL3019">
            <v>0.39773035596711859</v>
          </cell>
          <cell r="FO3019">
            <v>0.39580519493837552</v>
          </cell>
        </row>
        <row r="3020">
          <cell r="A3020">
            <v>622742</v>
          </cell>
          <cell r="C3020" t="str">
            <v>Cordova, Rafael</v>
          </cell>
          <cell r="Q3020" t="str">
            <v>R</v>
          </cell>
          <cell r="AJ3020">
            <v>6.8903836837070846</v>
          </cell>
          <cell r="AR3020">
            <v>16.8</v>
          </cell>
          <cell r="AS3020">
            <v>-0.76079291932822835</v>
          </cell>
          <cell r="AT3020">
            <v>0.88006934192338038</v>
          </cell>
          <cell r="BE3020">
            <v>0.93703623826837146</v>
          </cell>
          <cell r="CP3020">
            <v>21.625</v>
          </cell>
          <cell r="CV3020">
            <v>92.1</v>
          </cell>
          <cell r="DA3020">
            <v>0</v>
          </cell>
          <cell r="DD3020">
            <v>0.97245751303781469</v>
          </cell>
          <cell r="FJ3020">
            <v>42</v>
          </cell>
          <cell r="FK3020">
            <v>0.26300000000000001</v>
          </cell>
          <cell r="FL3020">
            <v>0.28468020985375936</v>
          </cell>
          <cell r="FO3020">
            <v>1</v>
          </cell>
        </row>
        <row r="3021">
          <cell r="A3021">
            <v>622743</v>
          </cell>
          <cell r="C3021" t="str">
            <v>Rosario, Miguel</v>
          </cell>
          <cell r="Q3021" t="str">
            <v>R</v>
          </cell>
          <cell r="AJ3021">
            <v>5.7445281307301421</v>
          </cell>
          <cell r="AR3021">
            <v>24.416713109416438</v>
          </cell>
          <cell r="AS3021">
            <v>0.55426599463806692</v>
          </cell>
          <cell r="AT3021">
            <v>0.7725169595974829</v>
          </cell>
          <cell r="BE3021">
            <v>0.68843993234768242</v>
          </cell>
          <cell r="CP3021">
            <v>23.458333333333332</v>
          </cell>
          <cell r="CV3021">
            <v>92.1</v>
          </cell>
          <cell r="DA3021">
            <v>0</v>
          </cell>
          <cell r="DD3021">
            <v>1.1064041296617586</v>
          </cell>
          <cell r="FJ3021">
            <v>61.041782773541094</v>
          </cell>
          <cell r="FK3021">
            <v>0.26300000000000001</v>
          </cell>
          <cell r="FL3021">
            <v>0.16402384316222413</v>
          </cell>
          <cell r="FO3021">
            <v>1</v>
          </cell>
        </row>
        <row r="3022">
          <cell r="A3022">
            <v>622744</v>
          </cell>
          <cell r="C3022" t="str">
            <v>Castillo, Erodis</v>
          </cell>
          <cell r="Q3022" t="str">
            <v>S</v>
          </cell>
          <cell r="AJ3022">
            <v>11.319098446683684</v>
          </cell>
          <cell r="AR3022">
            <v>44.400000000000006</v>
          </cell>
          <cell r="AS3022">
            <v>0.5840362288605172</v>
          </cell>
          <cell r="AT3022">
            <v>0.97130860222232518</v>
          </cell>
          <cell r="BE3022">
            <v>0.51291937524935283</v>
          </cell>
          <cell r="CP3022">
            <v>22.625</v>
          </cell>
          <cell r="CV3022">
            <v>92.1</v>
          </cell>
          <cell r="DA3022">
            <v>0</v>
          </cell>
          <cell r="DD3022">
            <v>0.95689097948834689</v>
          </cell>
          <cell r="FJ3022">
            <v>111</v>
          </cell>
          <cell r="FK3022">
            <v>0.26300000000000001</v>
          </cell>
          <cell r="FL3022">
            <v>-1.2081778715850293</v>
          </cell>
          <cell r="FO3022">
            <v>0</v>
          </cell>
        </row>
        <row r="3023">
          <cell r="A3023">
            <v>622745</v>
          </cell>
          <cell r="C3023" t="str">
            <v>Aybar, Julian</v>
          </cell>
          <cell r="Q3023" t="str">
            <v>S</v>
          </cell>
          <cell r="AJ3023">
            <v>8.3988648538874777</v>
          </cell>
          <cell r="AR3023">
            <v>44.400000000000006</v>
          </cell>
          <cell r="AS3023">
            <v>-1.3547745442920862</v>
          </cell>
          <cell r="AT3023">
            <v>0.82847741021417076</v>
          </cell>
          <cell r="BE3023">
            <v>0.77800074641071149</v>
          </cell>
          <cell r="CP3023">
            <v>24.375</v>
          </cell>
          <cell r="CV3023">
            <v>92.1</v>
          </cell>
          <cell r="DA3023">
            <v>0</v>
          </cell>
          <cell r="DD3023">
            <v>0.99144678622552229</v>
          </cell>
          <cell r="FJ3023">
            <v>111</v>
          </cell>
          <cell r="FK3023">
            <v>0.26300000000000001</v>
          </cell>
          <cell r="FL3023">
            <v>-0.53310621298754224</v>
          </cell>
          <cell r="FO3023">
            <v>0.27555549029134807</v>
          </cell>
        </row>
        <row r="3024">
          <cell r="A3024">
            <v>622747</v>
          </cell>
          <cell r="C3024" t="str">
            <v>Vera, Eduardo</v>
          </cell>
          <cell r="Q3024" t="str">
            <v>R</v>
          </cell>
          <cell r="AJ3024">
            <v>8.0726613593493255</v>
          </cell>
          <cell r="AR3024">
            <v>16.8</v>
          </cell>
          <cell r="AS3024">
            <v>0.36601176565804117</v>
          </cell>
          <cell r="AT3024">
            <v>0.9391954013029058</v>
          </cell>
          <cell r="BE3024">
            <v>0.81078695713905713</v>
          </cell>
          <cell r="CP3024">
            <v>21.958333333333332</v>
          </cell>
          <cell r="CV3024">
            <v>92.1</v>
          </cell>
          <cell r="DA3024">
            <v>0</v>
          </cell>
          <cell r="DD3024">
            <v>0.77974774740985731</v>
          </cell>
          <cell r="FJ3024">
            <v>42</v>
          </cell>
          <cell r="FK3024">
            <v>0.26300000000000001</v>
          </cell>
          <cell r="FL3024">
            <v>2.9914962018488958E-3</v>
          </cell>
          <cell r="FO3024">
            <v>1</v>
          </cell>
        </row>
        <row r="3025">
          <cell r="A3025">
            <v>622748</v>
          </cell>
          <cell r="C3025" t="str">
            <v>Mitchell, Richard</v>
          </cell>
          <cell r="Q3025" t="str">
            <v>R</v>
          </cell>
          <cell r="AJ3025">
            <v>9.3478957570222541</v>
          </cell>
          <cell r="AR3025">
            <v>16.8</v>
          </cell>
          <cell r="AS3025">
            <v>1.2351128418087822</v>
          </cell>
          <cell r="AT3025">
            <v>0.91720773696365465</v>
          </cell>
          <cell r="BE3025">
            <v>0.95056188558682742</v>
          </cell>
          <cell r="CP3025">
            <v>20.958333333333332</v>
          </cell>
          <cell r="CV3025">
            <v>92.1</v>
          </cell>
          <cell r="DA3025">
            <v>0</v>
          </cell>
          <cell r="DD3025">
            <v>0.84611316607442288</v>
          </cell>
          <cell r="FJ3025">
            <v>42</v>
          </cell>
          <cell r="FK3025">
            <v>0.26300000000000001</v>
          </cell>
          <cell r="FL3025">
            <v>6.1067650490428935E-2</v>
          </cell>
          <cell r="FO3025">
            <v>0.69967926721943341</v>
          </cell>
        </row>
        <row r="3026">
          <cell r="A3026">
            <v>622749</v>
          </cell>
          <cell r="C3026" t="str">
            <v>Guzman, Raudy</v>
          </cell>
          <cell r="Q3026" t="str">
            <v>S</v>
          </cell>
          <cell r="AJ3026">
            <v>7.221048240013646</v>
          </cell>
          <cell r="AR3026">
            <v>44.400000000000006</v>
          </cell>
          <cell r="AS3026">
            <v>-0.27778853552723903</v>
          </cell>
          <cell r="AT3026">
            <v>0.90410662346049842</v>
          </cell>
          <cell r="BE3026">
            <v>0.89728320310093324</v>
          </cell>
          <cell r="CP3026">
            <v>21.791666666666668</v>
          </cell>
          <cell r="CV3026">
            <v>92.1</v>
          </cell>
          <cell r="DA3026">
            <v>0</v>
          </cell>
          <cell r="DD3026">
            <v>0.91341112426004267</v>
          </cell>
          <cell r="FJ3026">
            <v>111</v>
          </cell>
          <cell r="FK3026">
            <v>0.26300000000000001</v>
          </cell>
          <cell r="FL3026">
            <v>3.9368611174299156E-2</v>
          </cell>
          <cell r="FO3026">
            <v>0</v>
          </cell>
        </row>
        <row r="3027">
          <cell r="A3027">
            <v>622751</v>
          </cell>
          <cell r="C3027" t="str">
            <v>Juliana, Hershelon</v>
          </cell>
          <cell r="Q3027" t="str">
            <v>R</v>
          </cell>
          <cell r="AJ3027">
            <v>8.1256299897666953</v>
          </cell>
          <cell r="AR3027">
            <v>16.8</v>
          </cell>
          <cell r="AS3027">
            <v>0.11268685314938644</v>
          </cell>
          <cell r="AT3027">
            <v>0.963311639132575</v>
          </cell>
          <cell r="BE3027">
            <v>0.95980165248602933</v>
          </cell>
          <cell r="CP3027">
            <v>23.375</v>
          </cell>
          <cell r="CV3027">
            <v>92.1</v>
          </cell>
          <cell r="DA3027">
            <v>0</v>
          </cell>
          <cell r="DD3027">
            <v>1.0584032244002635</v>
          </cell>
          <cell r="FJ3027">
            <v>42</v>
          </cell>
          <cell r="FK3027">
            <v>0.26300000000000001</v>
          </cell>
          <cell r="FL3027">
            <v>-0.65348621603678869</v>
          </cell>
          <cell r="FO3027">
            <v>1</v>
          </cell>
        </row>
        <row r="3028">
          <cell r="A3028">
            <v>622753</v>
          </cell>
          <cell r="C3028" t="str">
            <v>Reyes, Aderlis</v>
          </cell>
          <cell r="Q3028" t="str">
            <v>R</v>
          </cell>
          <cell r="AJ3028">
            <v>9.7428360374763461</v>
          </cell>
          <cell r="AR3028">
            <v>16.8</v>
          </cell>
          <cell r="AS3028">
            <v>-0.366345306997582</v>
          </cell>
          <cell r="AT3028">
            <v>0.94337210901933122</v>
          </cell>
          <cell r="BE3028">
            <v>1.0480903431692095</v>
          </cell>
          <cell r="CP3028">
            <v>24.708333333333332</v>
          </cell>
          <cell r="CV3028">
            <v>92.1</v>
          </cell>
          <cell r="DA3028">
            <v>0</v>
          </cell>
          <cell r="DD3028">
            <v>1.2126665298430077</v>
          </cell>
          <cell r="FJ3028">
            <v>42</v>
          </cell>
          <cell r="FK3028">
            <v>0.26300000000000001</v>
          </cell>
          <cell r="FL3028">
            <v>1.3891787525090571</v>
          </cell>
          <cell r="FO3028">
            <v>1</v>
          </cell>
        </row>
        <row r="3029">
          <cell r="A3029">
            <v>622754</v>
          </cell>
          <cell r="C3029" t="str">
            <v>Rodriguez, David</v>
          </cell>
          <cell r="Q3029" t="str">
            <v>R</v>
          </cell>
          <cell r="AJ3029">
            <v>9.2501352646442392</v>
          </cell>
          <cell r="AR3029">
            <v>16.8</v>
          </cell>
          <cell r="AS3029">
            <v>-1.0066541894503882</v>
          </cell>
          <cell r="AT3029">
            <v>0.90905996029616365</v>
          </cell>
          <cell r="BE3029">
            <v>0.67752591451798794</v>
          </cell>
          <cell r="CP3029">
            <v>23.458333333333332</v>
          </cell>
          <cell r="CV3029">
            <v>92.1</v>
          </cell>
          <cell r="DA3029">
            <v>0</v>
          </cell>
          <cell r="DD3029">
            <v>1.1700784690769752</v>
          </cell>
          <cell r="FJ3029">
            <v>42</v>
          </cell>
          <cell r="FK3029">
            <v>0.26300000000000001</v>
          </cell>
          <cell r="FL3029">
            <v>0.66428249330680078</v>
          </cell>
          <cell r="FO3029">
            <v>1</v>
          </cell>
        </row>
        <row r="3030">
          <cell r="A3030">
            <v>622766</v>
          </cell>
          <cell r="C3030" t="str">
            <v>Diaz, Miguel</v>
          </cell>
          <cell r="Q3030" t="str">
            <v>S</v>
          </cell>
          <cell r="AJ3030">
            <v>7.0494039331989322</v>
          </cell>
          <cell r="AR3030">
            <v>44.400000000000006</v>
          </cell>
          <cell r="AS3030">
            <v>0.19576337569257179</v>
          </cell>
          <cell r="AT3030">
            <v>0.87684951204242112</v>
          </cell>
          <cell r="BE3030">
            <v>0.9378295076219707</v>
          </cell>
          <cell r="CP3030">
            <v>21.625</v>
          </cell>
          <cell r="CV3030">
            <v>92.1</v>
          </cell>
          <cell r="DA3030">
            <v>0</v>
          </cell>
          <cell r="DD3030">
            <v>1.0375505168137265</v>
          </cell>
          <cell r="FJ3030">
            <v>111</v>
          </cell>
          <cell r="FK3030">
            <v>0.26300000000000001</v>
          </cell>
          <cell r="FL3030">
            <v>-0.36705314175900117</v>
          </cell>
          <cell r="FO3030">
            <v>0</v>
          </cell>
        </row>
        <row r="3031">
          <cell r="A3031">
            <v>622769</v>
          </cell>
          <cell r="C3031" t="str">
            <v>Santana, Yunior</v>
          </cell>
          <cell r="Q3031" t="str">
            <v>R</v>
          </cell>
          <cell r="AJ3031">
            <v>11.154124420651396</v>
          </cell>
          <cell r="AR3031">
            <v>16.8</v>
          </cell>
          <cell r="AS3031">
            <v>1.0961648929086429</v>
          </cell>
          <cell r="AT3031">
            <v>0.98435551724449433</v>
          </cell>
          <cell r="BE3031">
            <v>1.0224556066888861</v>
          </cell>
          <cell r="CP3031">
            <v>22.791666666666668</v>
          </cell>
          <cell r="CV3031">
            <v>92.1</v>
          </cell>
          <cell r="DA3031">
            <v>0</v>
          </cell>
          <cell r="DD3031">
            <v>2</v>
          </cell>
          <cell r="FJ3031">
            <v>42</v>
          </cell>
          <cell r="FK3031">
            <v>0.26300000000000001</v>
          </cell>
          <cell r="FL3031">
            <v>0.5731642074302955</v>
          </cell>
          <cell r="FO3031">
            <v>1</v>
          </cell>
        </row>
        <row r="3032">
          <cell r="A3032">
            <v>622770</v>
          </cell>
          <cell r="C3032" t="str">
            <v>Burgos, Miguel</v>
          </cell>
          <cell r="Q3032" t="str">
            <v>S</v>
          </cell>
          <cell r="AJ3032">
            <v>8.8616288606823854</v>
          </cell>
          <cell r="AR3032">
            <v>44.400000000000006</v>
          </cell>
          <cell r="AS3032">
            <v>0.25155533078255571</v>
          </cell>
          <cell r="AT3032">
            <v>0.9379612683103824</v>
          </cell>
          <cell r="BE3032">
            <v>0.42410654539788983</v>
          </cell>
          <cell r="CP3032">
            <v>21.041666666666668</v>
          </cell>
          <cell r="CV3032">
            <v>92.1</v>
          </cell>
          <cell r="DA3032">
            <v>0</v>
          </cell>
          <cell r="DD3032">
            <v>1.0109611740935687</v>
          </cell>
          <cell r="FJ3032">
            <v>111</v>
          </cell>
          <cell r="FK3032">
            <v>0.26300000000000001</v>
          </cell>
          <cell r="FL3032">
            <v>0.45608501216618402</v>
          </cell>
          <cell r="FO3032">
            <v>0.11235096555287127</v>
          </cell>
        </row>
        <row r="3033">
          <cell r="A3033">
            <v>622772</v>
          </cell>
          <cell r="C3033" t="str">
            <v>Cordero, Jimmy</v>
          </cell>
          <cell r="Q3033" t="str">
            <v>R</v>
          </cell>
          <cell r="AJ3033">
            <v>5.9698992752488182</v>
          </cell>
          <cell r="AR3033">
            <v>19.311724258026668</v>
          </cell>
          <cell r="AS3033">
            <v>1.5250763466096506E-2</v>
          </cell>
          <cell r="AT3033">
            <v>0.83447008035895653</v>
          </cell>
          <cell r="BE3033">
            <v>1.2493810864423986</v>
          </cell>
          <cell r="CP3033">
            <v>24.708333333333332</v>
          </cell>
          <cell r="CV3033">
            <v>92.1</v>
          </cell>
          <cell r="DA3033">
            <v>0</v>
          </cell>
          <cell r="DD3033">
            <v>1.1071063085869162</v>
          </cell>
          <cell r="FJ3033">
            <v>48.279310645066666</v>
          </cell>
          <cell r="FK3033">
            <v>0.26300000000000001</v>
          </cell>
          <cell r="FL3033">
            <v>0.71637227793913549</v>
          </cell>
          <cell r="FO3033">
            <v>1</v>
          </cell>
        </row>
        <row r="3034">
          <cell r="A3034">
            <v>622774</v>
          </cell>
          <cell r="C3034" t="str">
            <v>Fernandez, Jose</v>
          </cell>
          <cell r="Q3034" t="str">
            <v>R</v>
          </cell>
          <cell r="AJ3034">
            <v>6.5024730973302081</v>
          </cell>
          <cell r="AR3034">
            <v>19.605357895822223</v>
          </cell>
          <cell r="AS3034">
            <v>0.3785045917547481</v>
          </cell>
          <cell r="AT3034">
            <v>0.8356214656035339</v>
          </cell>
          <cell r="BE3034">
            <v>0.76696191528172353</v>
          </cell>
          <cell r="CP3034">
            <v>23.375</v>
          </cell>
          <cell r="CV3034">
            <v>92.1</v>
          </cell>
          <cell r="DA3034">
            <v>0</v>
          </cell>
          <cell r="DD3034">
            <v>1.0319580835556785</v>
          </cell>
          <cell r="FJ3034">
            <v>49.013394739555558</v>
          </cell>
          <cell r="FK3034">
            <v>0.26300000000000001</v>
          </cell>
          <cell r="FL3034">
            <v>-0.13412985986532636</v>
          </cell>
          <cell r="FO3034">
            <v>1</v>
          </cell>
        </row>
        <row r="3035">
          <cell r="A3035">
            <v>622775</v>
          </cell>
          <cell r="C3035" t="str">
            <v>Lara, Wilmin</v>
          </cell>
          <cell r="Q3035" t="str">
            <v>R</v>
          </cell>
          <cell r="AJ3035">
            <v>9.8619040987902622</v>
          </cell>
          <cell r="AR3035">
            <v>16.8</v>
          </cell>
          <cell r="AS3035">
            <v>1.1801732372749441</v>
          </cell>
          <cell r="AT3035">
            <v>0.93962487148959595</v>
          </cell>
          <cell r="BE3035">
            <v>1.1947001384118738</v>
          </cell>
          <cell r="CP3035">
            <v>22.041666666666668</v>
          </cell>
          <cell r="CV3035">
            <v>92.1</v>
          </cell>
          <cell r="DA3035">
            <v>0</v>
          </cell>
          <cell r="DD3035">
            <v>1.2413193063940189</v>
          </cell>
          <cell r="FJ3035">
            <v>42</v>
          </cell>
          <cell r="FK3035">
            <v>0.26300000000000001</v>
          </cell>
          <cell r="FL3035">
            <v>-0.27197867635741307</v>
          </cell>
          <cell r="FO3035">
            <v>1</v>
          </cell>
        </row>
        <row r="3036">
          <cell r="A3036">
            <v>622776</v>
          </cell>
          <cell r="C3036" t="str">
            <v>Asencio, Oliver</v>
          </cell>
          <cell r="Q3036" t="str">
            <v>S</v>
          </cell>
          <cell r="AJ3036">
            <v>7.7272216481970446</v>
          </cell>
          <cell r="AR3036">
            <v>44.400000000000006</v>
          </cell>
          <cell r="AS3036">
            <v>-0.60774194399942683</v>
          </cell>
          <cell r="AT3036">
            <v>0.89927536641674033</v>
          </cell>
          <cell r="BE3036">
            <v>1.1390066434001089</v>
          </cell>
          <cell r="CP3036">
            <v>23.458333333333332</v>
          </cell>
          <cell r="CV3036">
            <v>92.1</v>
          </cell>
          <cell r="DA3036">
            <v>0</v>
          </cell>
          <cell r="DD3036">
            <v>0.83961444468909252</v>
          </cell>
          <cell r="FJ3036">
            <v>111</v>
          </cell>
          <cell r="FK3036">
            <v>0.26300000000000001</v>
          </cell>
          <cell r="FL3036">
            <v>5.3705757220008331E-2</v>
          </cell>
          <cell r="FO3036">
            <v>0</v>
          </cell>
        </row>
        <row r="3037">
          <cell r="A3037">
            <v>622780</v>
          </cell>
          <cell r="C3037" t="str">
            <v>Perdomo, Angel</v>
          </cell>
          <cell r="Q3037" t="str">
            <v>S</v>
          </cell>
          <cell r="AJ3037">
            <v>6.0515522121341405</v>
          </cell>
          <cell r="AR3037">
            <v>48.337150962122315</v>
          </cell>
          <cell r="AS3037">
            <v>0.4301682669942955</v>
          </cell>
          <cell r="AT3037">
            <v>0.83602729054750946</v>
          </cell>
          <cell r="BE3037">
            <v>1.0399754369144576</v>
          </cell>
          <cell r="CP3037">
            <v>22.125</v>
          </cell>
          <cell r="CV3037">
            <v>92.1</v>
          </cell>
          <cell r="DA3037">
            <v>0</v>
          </cell>
          <cell r="DD3037">
            <v>1.2081102046984378</v>
          </cell>
          <cell r="FJ3037">
            <v>120.84287740530579</v>
          </cell>
          <cell r="FK3037">
            <v>0.26300000000000001</v>
          </cell>
          <cell r="FL3037">
            <v>-4.3760257252374014E-2</v>
          </cell>
          <cell r="FO3037">
            <v>0</v>
          </cell>
        </row>
        <row r="3038">
          <cell r="A3038">
            <v>622782</v>
          </cell>
          <cell r="C3038" t="str">
            <v>Alcantara, Juan</v>
          </cell>
          <cell r="Q3038" t="str">
            <v>S</v>
          </cell>
          <cell r="AJ3038">
            <v>8.4990245382894933</v>
          </cell>
          <cell r="AR3038">
            <v>44.400000000000006</v>
          </cell>
          <cell r="AS3038">
            <v>-0.61875313771634555</v>
          </cell>
          <cell r="AT3038">
            <v>0.93573699034509406</v>
          </cell>
          <cell r="BE3038">
            <v>1.1210767180578176</v>
          </cell>
          <cell r="CP3038">
            <v>21.958333333333332</v>
          </cell>
          <cell r="CV3038">
            <v>92.1</v>
          </cell>
          <cell r="DA3038">
            <v>0</v>
          </cell>
          <cell r="DD3038">
            <v>0.99985363613177602</v>
          </cell>
          <cell r="FJ3038">
            <v>111</v>
          </cell>
          <cell r="FK3038">
            <v>0.26300000000000001</v>
          </cell>
          <cell r="FL3038">
            <v>0.50959769426065515</v>
          </cell>
          <cell r="FO3038">
            <v>0</v>
          </cell>
        </row>
        <row r="3039">
          <cell r="A3039">
            <v>622783</v>
          </cell>
          <cell r="C3039" t="str">
            <v>Baez, Sandy</v>
          </cell>
          <cell r="Q3039" t="str">
            <v>S</v>
          </cell>
          <cell r="AJ3039">
            <v>7.6838534147840019</v>
          </cell>
          <cell r="AR3039">
            <v>44.400000000000006</v>
          </cell>
          <cell r="AS3039">
            <v>-0.14828052984448331</v>
          </cell>
          <cell r="AT3039">
            <v>0.7239185141154294</v>
          </cell>
          <cell r="BE3039">
            <v>0.71683520866982531</v>
          </cell>
          <cell r="CP3039">
            <v>22.625</v>
          </cell>
          <cell r="CV3039">
            <v>92.1</v>
          </cell>
          <cell r="DA3039">
            <v>0</v>
          </cell>
          <cell r="DD3039">
            <v>0.92587844258318108</v>
          </cell>
          <cell r="FJ3039">
            <v>111</v>
          </cell>
          <cell r="FK3039">
            <v>0.26300000000000001</v>
          </cell>
          <cell r="FL3039">
            <v>0.28423263888681377</v>
          </cell>
          <cell r="FO3039">
            <v>0</v>
          </cell>
        </row>
        <row r="3040">
          <cell r="A3040">
            <v>622784</v>
          </cell>
          <cell r="C3040" t="str">
            <v>Solarte, Alejandro</v>
          </cell>
          <cell r="Q3040" t="str">
            <v>R</v>
          </cell>
          <cell r="AJ3040">
            <v>8.4121310177186768</v>
          </cell>
          <cell r="AR3040">
            <v>16.8</v>
          </cell>
          <cell r="AS3040">
            <v>-2.7268809067165751</v>
          </cell>
          <cell r="AT3040">
            <v>0.8662410035689021</v>
          </cell>
          <cell r="BE3040">
            <v>0.94161251463215634</v>
          </cell>
          <cell r="CP3040">
            <v>21.791666666666668</v>
          </cell>
          <cell r="CV3040">
            <v>92.1</v>
          </cell>
          <cell r="DA3040">
            <v>0</v>
          </cell>
          <cell r="DD3040">
            <v>0.82892704810401363</v>
          </cell>
          <cell r="FJ3040">
            <v>42</v>
          </cell>
          <cell r="FK3040">
            <v>0.26300000000000001</v>
          </cell>
          <cell r="FL3040">
            <v>1.040575423576646</v>
          </cell>
          <cell r="FO3040">
            <v>1</v>
          </cell>
        </row>
        <row r="3041">
          <cell r="A3041">
            <v>622785</v>
          </cell>
          <cell r="C3041" t="str">
            <v>Chavez, Emanuel</v>
          </cell>
          <cell r="Q3041" t="str">
            <v>R</v>
          </cell>
          <cell r="AJ3041">
            <v>8.270124155387073</v>
          </cell>
          <cell r="AR3041">
            <v>16.8</v>
          </cell>
          <cell r="AS3041">
            <v>-2.2944428405811159</v>
          </cell>
          <cell r="AT3041">
            <v>0.85696609307137117</v>
          </cell>
          <cell r="BE3041">
            <v>1.0831027573043444</v>
          </cell>
          <cell r="CP3041">
            <v>21.458333333333332</v>
          </cell>
          <cell r="CV3041">
            <v>92.1</v>
          </cell>
          <cell r="DA3041">
            <v>0</v>
          </cell>
          <cell r="DD3041">
            <v>1.3111577177984914</v>
          </cell>
          <cell r="FJ3041">
            <v>42</v>
          </cell>
          <cell r="FK3041">
            <v>0.26300000000000001</v>
          </cell>
          <cell r="FL3041">
            <v>-7.0894586622657546E-2</v>
          </cell>
          <cell r="FO3041">
            <v>1</v>
          </cell>
        </row>
        <row r="3042">
          <cell r="A3042">
            <v>622786</v>
          </cell>
          <cell r="C3042" t="str">
            <v>Tinoco, Jesus</v>
          </cell>
          <cell r="Q3042" t="str">
            <v>S</v>
          </cell>
          <cell r="AJ3042">
            <v>7.3639047659722143</v>
          </cell>
          <cell r="AR3042">
            <v>44.414430575884751</v>
          </cell>
          <cell r="AS3042">
            <v>-0.80721690465849194</v>
          </cell>
          <cell r="AT3042">
            <v>0.69270860387615274</v>
          </cell>
          <cell r="BE3042">
            <v>0.96102531354975795</v>
          </cell>
          <cell r="CP3042">
            <v>21.208333333333332</v>
          </cell>
          <cell r="CV3042">
            <v>92.1</v>
          </cell>
          <cell r="DA3042">
            <v>0</v>
          </cell>
          <cell r="DD3042">
            <v>0.82248962383210489</v>
          </cell>
          <cell r="FJ3042">
            <v>111.03607643971188</v>
          </cell>
          <cell r="FK3042">
            <v>0.26300000000000001</v>
          </cell>
          <cell r="FL3042">
            <v>7.543351400702758E-2</v>
          </cell>
          <cell r="FO3042">
            <v>0</v>
          </cell>
        </row>
        <row r="3043">
          <cell r="A3043">
            <v>622789</v>
          </cell>
          <cell r="C3043" t="str">
            <v>Carvallo, Felix</v>
          </cell>
          <cell r="Q3043" t="str">
            <v>R</v>
          </cell>
          <cell r="AJ3043">
            <v>5.6566370316353503</v>
          </cell>
          <cell r="AR3043">
            <v>26.001871498503704</v>
          </cell>
          <cell r="AS3043">
            <v>1.2024656051834922E-2</v>
          </cell>
          <cell r="AT3043">
            <v>0.75570559608940913</v>
          </cell>
          <cell r="BE3043">
            <v>0.83827634099768411</v>
          </cell>
          <cell r="CP3043">
            <v>22.708333333333332</v>
          </cell>
          <cell r="CV3043">
            <v>92.1</v>
          </cell>
          <cell r="DA3043">
            <v>0</v>
          </cell>
          <cell r="DD3043">
            <v>0.97691004813492044</v>
          </cell>
          <cell r="FJ3043">
            <v>65.004678746259259</v>
          </cell>
          <cell r="FK3043">
            <v>0.26300000000000001</v>
          </cell>
          <cell r="FL3043">
            <v>0.38619324192947296</v>
          </cell>
          <cell r="FO3043">
            <v>1</v>
          </cell>
        </row>
        <row r="3044">
          <cell r="A3044">
            <v>622790</v>
          </cell>
          <cell r="C3044" t="str">
            <v>Cedeno, Rafael</v>
          </cell>
          <cell r="Q3044" t="str">
            <v>R</v>
          </cell>
          <cell r="AJ3044">
            <v>7.8059343478539853</v>
          </cell>
          <cell r="AR3044">
            <v>16.8</v>
          </cell>
          <cell r="AS3044">
            <v>0.89749444754143737</v>
          </cell>
          <cell r="AT3044">
            <v>0.89315859650170559</v>
          </cell>
          <cell r="BE3044">
            <v>0.85365800064543818</v>
          </cell>
          <cell r="CP3044">
            <v>21.708333333333332</v>
          </cell>
          <cell r="CV3044">
            <v>92.1</v>
          </cell>
          <cell r="DA3044">
            <v>0</v>
          </cell>
          <cell r="DD3044">
            <v>1.0417547633140325</v>
          </cell>
          <cell r="FJ3044">
            <v>42</v>
          </cell>
          <cell r="FK3044">
            <v>0.26300000000000001</v>
          </cell>
          <cell r="FL3044">
            <v>0.62996749058267953</v>
          </cell>
          <cell r="FO3044">
            <v>1</v>
          </cell>
        </row>
        <row r="3045">
          <cell r="A3045">
            <v>622791</v>
          </cell>
          <cell r="C3045" t="str">
            <v>Lara, Carlos</v>
          </cell>
          <cell r="Q3045" t="str">
            <v>R</v>
          </cell>
          <cell r="AJ3045">
            <v>9.5350591655171115</v>
          </cell>
          <cell r="AR3045">
            <v>16.8</v>
          </cell>
          <cell r="AS3045">
            <v>0.4858852480729583</v>
          </cell>
          <cell r="AT3045">
            <v>0.91197307807818373</v>
          </cell>
          <cell r="BE3045">
            <v>0.8184668394646839</v>
          </cell>
          <cell r="CP3045">
            <v>22.291666666666668</v>
          </cell>
          <cell r="CV3045">
            <v>92.1</v>
          </cell>
          <cell r="DA3045">
            <v>0</v>
          </cell>
          <cell r="DD3045">
            <v>1.5407244403335629</v>
          </cell>
          <cell r="FJ3045">
            <v>42</v>
          </cell>
          <cell r="FK3045">
            <v>0.26300000000000001</v>
          </cell>
          <cell r="FL3045">
            <v>-9.0805155447336916E-2</v>
          </cell>
          <cell r="FO3045">
            <v>1</v>
          </cell>
        </row>
        <row r="3046">
          <cell r="A3046">
            <v>622792</v>
          </cell>
          <cell r="C3046" t="str">
            <v>Decena, Albert</v>
          </cell>
          <cell r="Q3046" t="str">
            <v>R</v>
          </cell>
          <cell r="AJ3046">
            <v>8.0129635440705194</v>
          </cell>
          <cell r="AR3046">
            <v>16.8</v>
          </cell>
          <cell r="AS3046">
            <v>0.41560303118201336</v>
          </cell>
          <cell r="AT3046">
            <v>0.94620111824596542</v>
          </cell>
          <cell r="BE3046">
            <v>0.98416161804978897</v>
          </cell>
          <cell r="CP3046">
            <v>25.125</v>
          </cell>
          <cell r="CV3046">
            <v>92.1</v>
          </cell>
          <cell r="DA3046">
            <v>0</v>
          </cell>
          <cell r="DD3046">
            <v>1.1205589565692589</v>
          </cell>
          <cell r="FJ3046">
            <v>42</v>
          </cell>
          <cell r="FK3046">
            <v>0.26300000000000001</v>
          </cell>
          <cell r="FL3046">
            <v>0.22027599106943049</v>
          </cell>
          <cell r="FO3046">
            <v>1</v>
          </cell>
        </row>
        <row r="3047">
          <cell r="A3047">
            <v>622793</v>
          </cell>
          <cell r="C3047" t="str">
            <v>Obispo, Janry</v>
          </cell>
          <cell r="Q3047" t="str">
            <v>R</v>
          </cell>
          <cell r="AJ3047">
            <v>9.6869563503637188</v>
          </cell>
          <cell r="AR3047">
            <v>16.8</v>
          </cell>
          <cell r="AS3047">
            <v>5.4259473669752985E-2</v>
          </cell>
          <cell r="AT3047">
            <v>0.93789754847481532</v>
          </cell>
          <cell r="BE3047">
            <v>1.1078578315823147</v>
          </cell>
          <cell r="CP3047">
            <v>22.708333333333332</v>
          </cell>
          <cell r="CV3047">
            <v>92.1</v>
          </cell>
          <cell r="DA3047">
            <v>0</v>
          </cell>
          <cell r="DD3047">
            <v>0.81550753983720137</v>
          </cell>
          <cell r="FJ3047">
            <v>42</v>
          </cell>
          <cell r="FK3047">
            <v>0.26300000000000001</v>
          </cell>
          <cell r="FL3047">
            <v>-5.5374906205416248E-2</v>
          </cell>
          <cell r="FO3047">
            <v>1</v>
          </cell>
        </row>
        <row r="3048">
          <cell r="A3048">
            <v>622795</v>
          </cell>
          <cell r="C3048" t="str">
            <v>Mendez, Yohander</v>
          </cell>
          <cell r="Q3048" t="str">
            <v>S</v>
          </cell>
          <cell r="AJ3048">
            <v>4.6925300426868732</v>
          </cell>
          <cell r="AR3048">
            <v>103.15193113570798</v>
          </cell>
          <cell r="AS3048">
            <v>0.4524167720148411</v>
          </cell>
          <cell r="AT3048">
            <v>0.85787394556521823</v>
          </cell>
          <cell r="BE3048">
            <v>1.1705132970189918</v>
          </cell>
          <cell r="CP3048">
            <v>21.458333333333332</v>
          </cell>
          <cell r="CV3048">
            <v>92.1</v>
          </cell>
          <cell r="DA3048">
            <v>0</v>
          </cell>
          <cell r="DD3048">
            <v>1.1131999699100172</v>
          </cell>
          <cell r="FJ3048">
            <v>117.28011681955613</v>
          </cell>
          <cell r="FK3048">
            <v>0.26300000000000001</v>
          </cell>
          <cell r="FL3048">
            <v>0.31252087411593715</v>
          </cell>
          <cell r="FO3048">
            <v>0</v>
          </cell>
        </row>
        <row r="3049">
          <cell r="A3049">
            <v>622797</v>
          </cell>
          <cell r="C3049" t="str">
            <v>Payano, Pedro</v>
          </cell>
          <cell r="Q3049" t="str">
            <v>S</v>
          </cell>
          <cell r="AJ3049">
            <v>5.9927449172418346</v>
          </cell>
          <cell r="AR3049">
            <v>44.400000000000006</v>
          </cell>
          <cell r="AS3049">
            <v>0.35016169682749199</v>
          </cell>
          <cell r="AT3049">
            <v>0.83956456581560501</v>
          </cell>
          <cell r="BE3049">
            <v>0.88110390700983854</v>
          </cell>
          <cell r="CP3049">
            <v>21.791666666666668</v>
          </cell>
          <cell r="CV3049">
            <v>92.1</v>
          </cell>
          <cell r="DA3049">
            <v>0</v>
          </cell>
          <cell r="DD3049">
            <v>1.1104197829279048</v>
          </cell>
          <cell r="FJ3049">
            <v>111</v>
          </cell>
          <cell r="FK3049">
            <v>0.26300000000000001</v>
          </cell>
          <cell r="FL3049">
            <v>0.74629434820010221</v>
          </cell>
          <cell r="FO3049">
            <v>0</v>
          </cell>
        </row>
        <row r="3050">
          <cell r="A3050">
            <v>622804</v>
          </cell>
          <cell r="C3050" t="str">
            <v>Vargas, Daris</v>
          </cell>
          <cell r="Q3050" t="str">
            <v>S</v>
          </cell>
          <cell r="AJ3050">
            <v>7.7836542863597415</v>
          </cell>
          <cell r="AR3050">
            <v>49.4068857646512</v>
          </cell>
          <cell r="AS3050">
            <v>0.58725020914214443</v>
          </cell>
          <cell r="AT3050">
            <v>0.8444690213666981</v>
          </cell>
          <cell r="BE3050">
            <v>1.0646834750845446</v>
          </cell>
          <cell r="CP3050">
            <v>23.875</v>
          </cell>
          <cell r="CV3050">
            <v>92.1</v>
          </cell>
          <cell r="DA3050">
            <v>0</v>
          </cell>
          <cell r="DD3050">
            <v>0.9961024082128801</v>
          </cell>
          <cell r="FJ3050">
            <v>123.51721441162799</v>
          </cell>
          <cell r="FK3050">
            <v>0.26300000000000001</v>
          </cell>
          <cell r="FL3050">
            <v>3.2714977281577545E-2</v>
          </cell>
          <cell r="FO3050">
            <v>0</v>
          </cell>
        </row>
        <row r="3051">
          <cell r="A3051">
            <v>622809</v>
          </cell>
          <cell r="C3051" t="str">
            <v>Perez, Juan</v>
          </cell>
          <cell r="Q3051" t="str">
            <v>S</v>
          </cell>
          <cell r="AJ3051">
            <v>8.1873470418902983</v>
          </cell>
          <cell r="AR3051">
            <v>44.400000000000006</v>
          </cell>
          <cell r="AS3051">
            <v>-0.57213922472717227</v>
          </cell>
          <cell r="AT3051">
            <v>0.74136569987779555</v>
          </cell>
          <cell r="BE3051">
            <v>0.69995420048428159</v>
          </cell>
          <cell r="CP3051">
            <v>20.958333333333332</v>
          </cell>
          <cell r="CV3051">
            <v>92.1</v>
          </cell>
          <cell r="DA3051">
            <v>0</v>
          </cell>
          <cell r="DD3051">
            <v>1.135834093726561</v>
          </cell>
          <cell r="FJ3051">
            <v>111</v>
          </cell>
          <cell r="FK3051">
            <v>0.26300000000000001</v>
          </cell>
          <cell r="FL3051">
            <v>0.56024310436201918</v>
          </cell>
          <cell r="FO3051">
            <v>0</v>
          </cell>
        </row>
        <row r="3052">
          <cell r="A3052">
            <v>622810</v>
          </cell>
          <cell r="C3052" t="str">
            <v>Martinez, Dailyn</v>
          </cell>
          <cell r="Q3052" t="str">
            <v>S</v>
          </cell>
          <cell r="AJ3052">
            <v>6.8851439703170811</v>
          </cell>
          <cell r="AR3052">
            <v>44.400000000000006</v>
          </cell>
          <cell r="AS3052">
            <v>-0.18079806763439793</v>
          </cell>
          <cell r="AT3052">
            <v>0.74365492620701468</v>
          </cell>
          <cell r="BE3052">
            <v>0.98656755311823452</v>
          </cell>
          <cell r="CP3052">
            <v>23.208333333333332</v>
          </cell>
          <cell r="CV3052">
            <v>92.1</v>
          </cell>
          <cell r="DA3052">
            <v>0</v>
          </cell>
          <cell r="DD3052">
            <v>0.89803855032840363</v>
          </cell>
          <cell r="FJ3052">
            <v>111</v>
          </cell>
          <cell r="FK3052">
            <v>0.26300000000000001</v>
          </cell>
          <cell r="FL3052">
            <v>-4.1434141031461924E-2</v>
          </cell>
          <cell r="FO3052">
            <v>0</v>
          </cell>
        </row>
        <row r="3053">
          <cell r="A3053">
            <v>622815</v>
          </cell>
          <cell r="C3053" t="str">
            <v>Rodriguez, Jorge L.</v>
          </cell>
          <cell r="Q3053" t="str">
            <v>R</v>
          </cell>
          <cell r="AJ3053">
            <v>5.7648767591149088</v>
          </cell>
          <cell r="AR3053">
            <v>17.44142561312449</v>
          </cell>
          <cell r="AS3053">
            <v>0.32605234302118224</v>
          </cell>
          <cell r="AT3053">
            <v>0.86405232962021739</v>
          </cell>
          <cell r="BE3053">
            <v>0.61014277739337475</v>
          </cell>
          <cell r="CP3053">
            <v>22.291666666666668</v>
          </cell>
          <cell r="CV3053">
            <v>92.1</v>
          </cell>
          <cell r="DA3053">
            <v>0</v>
          </cell>
          <cell r="DD3053">
            <v>0.92758113253080188</v>
          </cell>
          <cell r="FJ3053">
            <v>43.603564032811228</v>
          </cell>
          <cell r="FK3053">
            <v>0.26300000000000001</v>
          </cell>
          <cell r="FL3053">
            <v>0.5854759169900986</v>
          </cell>
          <cell r="FO3053">
            <v>0.58091112895860331</v>
          </cell>
        </row>
        <row r="3054">
          <cell r="A3054">
            <v>622864</v>
          </cell>
          <cell r="C3054" t="str">
            <v>Romero, Fernando</v>
          </cell>
          <cell r="Q3054" t="str">
            <v>S</v>
          </cell>
          <cell r="AJ3054">
            <v>4.9488698073541197</v>
          </cell>
          <cell r="AR3054">
            <v>67.393242278975833</v>
          </cell>
          <cell r="AS3054">
            <v>0.2161250383737458</v>
          </cell>
          <cell r="AT3054">
            <v>0.93206740723178161</v>
          </cell>
          <cell r="BE3054">
            <v>1.0020480208905285</v>
          </cell>
          <cell r="CP3054">
            <v>21.541666666666668</v>
          </cell>
          <cell r="CV3054">
            <v>92.1</v>
          </cell>
          <cell r="DA3054">
            <v>0</v>
          </cell>
          <cell r="DD3054">
            <v>0.92826085059027641</v>
          </cell>
          <cell r="FJ3054">
            <v>111</v>
          </cell>
          <cell r="FK3054">
            <v>0.26300000000000001</v>
          </cell>
          <cell r="FL3054">
            <v>0.15047686421521531</v>
          </cell>
          <cell r="FO3054">
            <v>0</v>
          </cell>
        </row>
        <row r="3055">
          <cell r="A3055">
            <v>622989</v>
          </cell>
          <cell r="C3055" t="str">
            <v>Jimenez, Jadison</v>
          </cell>
          <cell r="Q3055" t="str">
            <v>S</v>
          </cell>
          <cell r="AJ3055">
            <v>6.7024531538320442</v>
          </cell>
          <cell r="AR3055">
            <v>44.400000000000006</v>
          </cell>
          <cell r="AS3055">
            <v>-0.35477281341522732</v>
          </cell>
          <cell r="AT3055">
            <v>0.80462310899320921</v>
          </cell>
          <cell r="BE3055">
            <v>1.1299367883374554</v>
          </cell>
          <cell r="CP3055">
            <v>22.291666666666668</v>
          </cell>
          <cell r="CV3055">
            <v>92.1</v>
          </cell>
          <cell r="DA3055">
            <v>0</v>
          </cell>
          <cell r="DD3055">
            <v>0.98708592548773655</v>
          </cell>
          <cell r="FJ3055">
            <v>111</v>
          </cell>
          <cell r="FK3055">
            <v>0.26300000000000001</v>
          </cell>
          <cell r="FL3055">
            <v>0.31025265282192571</v>
          </cell>
          <cell r="FO3055">
            <v>0</v>
          </cell>
        </row>
        <row r="3056">
          <cell r="A3056">
            <v>622995</v>
          </cell>
          <cell r="C3056" t="str">
            <v>Pedie, Raul</v>
          </cell>
          <cell r="Q3056" t="str">
            <v>R</v>
          </cell>
          <cell r="AJ3056">
            <v>6.3358263082562321</v>
          </cell>
          <cell r="AR3056">
            <v>16.8</v>
          </cell>
          <cell r="AS3056">
            <v>-0.32716582174572728</v>
          </cell>
          <cell r="AT3056">
            <v>0.73543058207161605</v>
          </cell>
          <cell r="BE3056">
            <v>0.84106957823972861</v>
          </cell>
          <cell r="CP3056">
            <v>23.875</v>
          </cell>
          <cell r="CV3056">
            <v>92.1</v>
          </cell>
          <cell r="DA3056">
            <v>0</v>
          </cell>
          <cell r="DD3056">
            <v>1.2438167889419607</v>
          </cell>
          <cell r="FJ3056">
            <v>42</v>
          </cell>
          <cell r="FK3056">
            <v>0.26300000000000001</v>
          </cell>
          <cell r="FL3056">
            <v>0.23333421619003061</v>
          </cell>
          <cell r="FO3056">
            <v>1</v>
          </cell>
        </row>
        <row r="3057">
          <cell r="A3057">
            <v>622997</v>
          </cell>
          <cell r="C3057" t="str">
            <v>Arteaga, Luis</v>
          </cell>
          <cell r="Q3057" t="str">
            <v>R</v>
          </cell>
          <cell r="AJ3057">
            <v>7.6567572680839522</v>
          </cell>
          <cell r="AR3057">
            <v>16.8</v>
          </cell>
          <cell r="AS3057">
            <v>0.30836486928305351</v>
          </cell>
          <cell r="AT3057">
            <v>0.92937309819503822</v>
          </cell>
          <cell r="BE3057">
            <v>0.66091932124370678</v>
          </cell>
          <cell r="CP3057">
            <v>21.708333333333332</v>
          </cell>
          <cell r="CV3057">
            <v>92.1</v>
          </cell>
          <cell r="DA3057">
            <v>0</v>
          </cell>
          <cell r="DD3057">
            <v>0.8822795272206061</v>
          </cell>
          <cell r="FJ3057">
            <v>42</v>
          </cell>
          <cell r="FK3057">
            <v>0.26300000000000001</v>
          </cell>
          <cell r="FL3057">
            <v>-5.3184008542706039E-3</v>
          </cell>
          <cell r="FO3057">
            <v>0.8615265615403378</v>
          </cell>
        </row>
        <row r="3058">
          <cell r="A3058">
            <v>623149</v>
          </cell>
          <cell r="C3058" t="str">
            <v>Sewald, Paul</v>
          </cell>
          <cell r="Q3058" t="str">
            <v>R</v>
          </cell>
          <cell r="AJ3058">
            <v>4.0996515699881995</v>
          </cell>
          <cell r="AR3058">
            <v>38.908033665590196</v>
          </cell>
          <cell r="AS3058">
            <v>0.29450595103597466</v>
          </cell>
          <cell r="AT3058">
            <v>0.77258700805202285</v>
          </cell>
          <cell r="BE3058">
            <v>1.0353733527314521</v>
          </cell>
          <cell r="CP3058">
            <v>26.125</v>
          </cell>
          <cell r="CV3058">
            <v>92.1</v>
          </cell>
          <cell r="DA3058">
            <v>0</v>
          </cell>
          <cell r="DD3058">
            <v>1.3090118983575403</v>
          </cell>
          <cell r="FJ3058">
            <v>61.45948131322222</v>
          </cell>
          <cell r="FK3058">
            <v>0.26300000000000001</v>
          </cell>
          <cell r="FL3058">
            <v>0.16017913923522392</v>
          </cell>
          <cell r="FO3058">
            <v>1</v>
          </cell>
        </row>
        <row r="3059">
          <cell r="A3059">
            <v>623151</v>
          </cell>
          <cell r="C3059" t="str">
            <v>Augliera, Mike</v>
          </cell>
          <cell r="Q3059" t="str">
            <v>S</v>
          </cell>
          <cell r="AJ3059">
            <v>6.4998325239148587</v>
          </cell>
          <cell r="AR3059">
            <v>46.603407407407417</v>
          </cell>
          <cell r="AS3059">
            <v>-0.21718275135078993</v>
          </cell>
          <cell r="AT3059">
            <v>0.65299622551775438</v>
          </cell>
          <cell r="BE3059">
            <v>0.81657758863647756</v>
          </cell>
          <cell r="CP3059">
            <v>26.041666666666668</v>
          </cell>
          <cell r="CV3059">
            <v>92.1</v>
          </cell>
          <cell r="DA3059">
            <v>0</v>
          </cell>
          <cell r="DD3059">
            <v>0.87338818811880503</v>
          </cell>
          <cell r="FJ3059">
            <v>116.50851851851853</v>
          </cell>
          <cell r="FK3059">
            <v>0.26300000000000001</v>
          </cell>
          <cell r="FL3059">
            <v>-0.1836126191514682</v>
          </cell>
          <cell r="FO3059">
            <v>0</v>
          </cell>
        </row>
        <row r="3060">
          <cell r="A3060">
            <v>623158</v>
          </cell>
          <cell r="C3060" t="str">
            <v>Ludwig, Patrick</v>
          </cell>
          <cell r="Q3060" t="str">
            <v>S</v>
          </cell>
          <cell r="AJ3060">
            <v>6.4610888943791123</v>
          </cell>
          <cell r="AR3060">
            <v>45.608488929280234</v>
          </cell>
          <cell r="AS3060">
            <v>-0.92674710001335892</v>
          </cell>
          <cell r="AT3060">
            <v>0.77094384778322178</v>
          </cell>
          <cell r="BE3060">
            <v>0.93246486544058704</v>
          </cell>
          <cell r="CP3060">
            <v>26.708333333333332</v>
          </cell>
          <cell r="CV3060">
            <v>92.1</v>
          </cell>
          <cell r="DA3060">
            <v>0</v>
          </cell>
          <cell r="DD3060">
            <v>0.8790281694215003</v>
          </cell>
          <cell r="FJ3060">
            <v>114.02122232320058</v>
          </cell>
          <cell r="FK3060">
            <v>0.26300000000000001</v>
          </cell>
          <cell r="FL3060">
            <v>-4.5845732593512149E-2</v>
          </cell>
          <cell r="FO3060">
            <v>0.22620039526747449</v>
          </cell>
        </row>
        <row r="3061">
          <cell r="A3061">
            <v>623163</v>
          </cell>
          <cell r="C3061" t="str">
            <v>Bielski, Ricky</v>
          </cell>
          <cell r="Q3061" t="str">
            <v>R</v>
          </cell>
          <cell r="AJ3061">
            <v>8.4650277687225977</v>
          </cell>
          <cell r="AR3061">
            <v>16.8</v>
          </cell>
          <cell r="AS3061">
            <v>2.0932148942956248</v>
          </cell>
          <cell r="AT3061">
            <v>0.95846044602081815</v>
          </cell>
          <cell r="BE3061">
            <v>1.2303809114150892</v>
          </cell>
          <cell r="CP3061">
            <v>21.708333333333332</v>
          </cell>
          <cell r="CV3061">
            <v>92.1</v>
          </cell>
          <cell r="DA3061">
            <v>0</v>
          </cell>
          <cell r="DD3061">
            <v>1.1362371366832367</v>
          </cell>
          <cell r="FJ3061">
            <v>42</v>
          </cell>
          <cell r="FK3061">
            <v>0.26300000000000001</v>
          </cell>
          <cell r="FL3061">
            <v>0.86623882979955436</v>
          </cell>
          <cell r="FO3061">
            <v>1</v>
          </cell>
        </row>
        <row r="3062">
          <cell r="A3062">
            <v>623167</v>
          </cell>
          <cell r="C3062" t="str">
            <v>Flexen, Chris</v>
          </cell>
          <cell r="Q3062" t="str">
            <v>S</v>
          </cell>
          <cell r="AJ3062">
            <v>6.4076687613402958</v>
          </cell>
          <cell r="AR3062">
            <v>49.938324326986262</v>
          </cell>
          <cell r="AS3062">
            <v>2.8904873130895271E-2</v>
          </cell>
          <cell r="AT3062">
            <v>0.84529458807289293</v>
          </cell>
          <cell r="BE3062">
            <v>1.3552584206285661</v>
          </cell>
          <cell r="CP3062">
            <v>21.958333333333332</v>
          </cell>
          <cell r="CV3062">
            <v>92.1</v>
          </cell>
          <cell r="DA3062">
            <v>0</v>
          </cell>
          <cell r="DD3062">
            <v>0.93781691156510183</v>
          </cell>
          <cell r="FJ3062">
            <v>124.84581081746565</v>
          </cell>
          <cell r="FK3062">
            <v>0.26300000000000001</v>
          </cell>
          <cell r="FL3062">
            <v>0.27160607504366063</v>
          </cell>
          <cell r="FO3062">
            <v>0</v>
          </cell>
        </row>
        <row r="3063">
          <cell r="A3063">
            <v>623172</v>
          </cell>
          <cell r="C3063" t="str">
            <v>Grendell, Kevin</v>
          </cell>
          <cell r="Q3063" t="str">
            <v>R</v>
          </cell>
          <cell r="AJ3063">
            <v>5.1911690634926186</v>
          </cell>
          <cell r="AR3063">
            <v>20.668234907135513</v>
          </cell>
          <cell r="AS3063">
            <v>5.7433175216772764E-3</v>
          </cell>
          <cell r="AT3063">
            <v>0.85118716657085969</v>
          </cell>
          <cell r="BE3063">
            <v>0.97907923662281959</v>
          </cell>
          <cell r="CP3063">
            <v>22.875</v>
          </cell>
          <cell r="CV3063">
            <v>92.1</v>
          </cell>
          <cell r="DA3063">
            <v>0</v>
          </cell>
          <cell r="DD3063">
            <v>1.4808789571086987</v>
          </cell>
          <cell r="FJ3063">
            <v>51.670587267838783</v>
          </cell>
          <cell r="FK3063">
            <v>0.26300000000000001</v>
          </cell>
          <cell r="FL3063">
            <v>0.34476484645915945</v>
          </cell>
          <cell r="FO3063">
            <v>1</v>
          </cell>
        </row>
        <row r="3064">
          <cell r="A3064">
            <v>623175</v>
          </cell>
          <cell r="C3064" t="str">
            <v>Bostjancic, Cory</v>
          </cell>
          <cell r="Q3064" t="str">
            <v>R</v>
          </cell>
          <cell r="AJ3064">
            <v>7.7315269730466998</v>
          </cell>
          <cell r="AR3064">
            <v>16.8</v>
          </cell>
          <cell r="AS3064">
            <v>-3.0253078417948807</v>
          </cell>
          <cell r="AT3064">
            <v>0.90278046636714737</v>
          </cell>
          <cell r="BE3064">
            <v>1.1166203011273823</v>
          </cell>
          <cell r="CP3064">
            <v>23.958333333333332</v>
          </cell>
          <cell r="CV3064">
            <v>92.1</v>
          </cell>
          <cell r="DA3064">
            <v>0</v>
          </cell>
          <cell r="DD3064">
            <v>1.0526378934861358</v>
          </cell>
          <cell r="FJ3064">
            <v>42</v>
          </cell>
          <cell r="FK3064">
            <v>0.26300000000000001</v>
          </cell>
          <cell r="FL3064">
            <v>-1.8112966337980889</v>
          </cell>
          <cell r="FO3064">
            <v>1</v>
          </cell>
        </row>
        <row r="3065">
          <cell r="A3065">
            <v>623176</v>
          </cell>
          <cell r="C3065" t="str">
            <v>Waltrip, Billy</v>
          </cell>
          <cell r="Q3065" t="str">
            <v>R</v>
          </cell>
          <cell r="AJ3065">
            <v>8.3295545391493313</v>
          </cell>
          <cell r="AR3065">
            <v>16.8</v>
          </cell>
          <cell r="AS3065">
            <v>-0.44738921609103804</v>
          </cell>
          <cell r="AT3065">
            <v>0.8941064880582712</v>
          </cell>
          <cell r="BE3065">
            <v>1.0607115949351875</v>
          </cell>
          <cell r="CP3065">
            <v>23.958333333333332</v>
          </cell>
          <cell r="CV3065">
            <v>92.1</v>
          </cell>
          <cell r="DA3065">
            <v>0</v>
          </cell>
          <cell r="DD3065">
            <v>1.3642821588378284</v>
          </cell>
          <cell r="FJ3065">
            <v>42</v>
          </cell>
          <cell r="FK3065">
            <v>0.26300000000000001</v>
          </cell>
          <cell r="FL3065">
            <v>4.7907291762473068E-2</v>
          </cell>
          <cell r="FO3065">
            <v>1</v>
          </cell>
        </row>
        <row r="3066">
          <cell r="A3066">
            <v>623177</v>
          </cell>
          <cell r="C3066" t="str">
            <v>Gibbard, Ryan</v>
          </cell>
          <cell r="Q3066" t="str">
            <v>S</v>
          </cell>
          <cell r="AJ3066">
            <v>8.3644122704989989</v>
          </cell>
          <cell r="AR3066">
            <v>44.400000000000006</v>
          </cell>
          <cell r="AS3066">
            <v>-0.3052202133256065</v>
          </cell>
          <cell r="AT3066">
            <v>0.90868846751212218</v>
          </cell>
          <cell r="BE3066">
            <v>0.92199710212451158</v>
          </cell>
          <cell r="CP3066">
            <v>26.625</v>
          </cell>
          <cell r="CV3066">
            <v>92.1</v>
          </cell>
          <cell r="DA3066">
            <v>0</v>
          </cell>
          <cell r="DD3066">
            <v>0.94919079044852894</v>
          </cell>
          <cell r="FJ3066">
            <v>111</v>
          </cell>
          <cell r="FK3066">
            <v>0.26300000000000001</v>
          </cell>
          <cell r="FL3066">
            <v>0.60914674523008017</v>
          </cell>
          <cell r="FO3066">
            <v>0</v>
          </cell>
        </row>
        <row r="3067">
          <cell r="A3067">
            <v>623183</v>
          </cell>
          <cell r="C3067" t="str">
            <v>Lovvorn, Zach</v>
          </cell>
          <cell r="Q3067" t="str">
            <v>S</v>
          </cell>
          <cell r="AJ3067">
            <v>6.2386049904341903</v>
          </cell>
          <cell r="AR3067">
            <v>55.087134866237477</v>
          </cell>
          <cell r="AS3067">
            <v>-9.0287576401144501E-2</v>
          </cell>
          <cell r="AT3067">
            <v>0.58698277984203706</v>
          </cell>
          <cell r="BE3067">
            <v>1.1242203325107467</v>
          </cell>
          <cell r="CP3067">
            <v>22.125</v>
          </cell>
          <cell r="CV3067">
            <v>92.1</v>
          </cell>
          <cell r="DA3067">
            <v>0</v>
          </cell>
          <cell r="DD3067">
            <v>0.89282503584081163</v>
          </cell>
          <cell r="FJ3067">
            <v>137.71783716559369</v>
          </cell>
          <cell r="FK3067">
            <v>0.26300000000000001</v>
          </cell>
          <cell r="FL3067">
            <v>-4.0722924243428715E-2</v>
          </cell>
          <cell r="FO3067">
            <v>0</v>
          </cell>
        </row>
        <row r="3068">
          <cell r="A3068">
            <v>623184</v>
          </cell>
          <cell r="C3068" t="str">
            <v>Oberg, Scott</v>
          </cell>
          <cell r="Q3068" t="str">
            <v>R</v>
          </cell>
          <cell r="AJ3068">
            <v>3.9267775700317271</v>
          </cell>
          <cell r="AR3068">
            <v>52.657298487103446</v>
          </cell>
          <cell r="AS3068">
            <v>0.22688819570349827</v>
          </cell>
          <cell r="AT3068">
            <v>0.79181018755263644</v>
          </cell>
          <cell r="BE3068">
            <v>0.98456659381331735</v>
          </cell>
          <cell r="CP3068">
            <v>26.291666666666668</v>
          </cell>
          <cell r="CV3068">
            <v>93.329071004926007</v>
          </cell>
          <cell r="DA3068">
            <v>1.5090909090909088</v>
          </cell>
          <cell r="DD3068">
            <v>0.95473357135758197</v>
          </cell>
          <cell r="FJ3068">
            <v>60.931196634777656</v>
          </cell>
          <cell r="FK3068">
            <v>0.26300000000000001</v>
          </cell>
          <cell r="FL3068">
            <v>0.24724072839248865</v>
          </cell>
          <cell r="FO3068">
            <v>1</v>
          </cell>
        </row>
        <row r="3069">
          <cell r="A3069">
            <v>623186</v>
          </cell>
          <cell r="C3069" t="str">
            <v>Haynes, Hunter</v>
          </cell>
          <cell r="Q3069" t="str">
            <v>S</v>
          </cell>
          <cell r="AJ3069">
            <v>9.2672642828942777</v>
          </cell>
          <cell r="AR3069">
            <v>44.400000000000006</v>
          </cell>
          <cell r="AS3069">
            <v>-0.52769072337254253</v>
          </cell>
          <cell r="AT3069">
            <v>0.91178522101700366</v>
          </cell>
          <cell r="BE3069">
            <v>1.0784228176198263</v>
          </cell>
          <cell r="CP3069">
            <v>22.375</v>
          </cell>
          <cell r="CV3069">
            <v>92.1</v>
          </cell>
          <cell r="DA3069">
            <v>0</v>
          </cell>
          <cell r="DD3069">
            <v>0.89000896411373021</v>
          </cell>
          <cell r="FJ3069">
            <v>111</v>
          </cell>
          <cell r="FK3069">
            <v>0.26300000000000001</v>
          </cell>
          <cell r="FL3069">
            <v>-0.96017000276954911</v>
          </cell>
          <cell r="FO3069">
            <v>0</v>
          </cell>
        </row>
        <row r="3070">
          <cell r="A3070">
            <v>623190</v>
          </cell>
          <cell r="C3070" t="str">
            <v>Hardin, Brandon</v>
          </cell>
          <cell r="Q3070" t="str">
            <v>R</v>
          </cell>
          <cell r="AJ3070">
            <v>6.7121119970448504</v>
          </cell>
          <cell r="AR3070">
            <v>16.8</v>
          </cell>
          <cell r="AS3070">
            <v>-0.17206935089525693</v>
          </cell>
          <cell r="AT3070">
            <v>0.82347287885850595</v>
          </cell>
          <cell r="BE3070">
            <v>0.89946004095428977</v>
          </cell>
          <cell r="CP3070">
            <v>26.375</v>
          </cell>
          <cell r="CV3070">
            <v>92.1</v>
          </cell>
          <cell r="DA3070">
            <v>0</v>
          </cell>
          <cell r="DD3070">
            <v>0.9687594406504626</v>
          </cell>
          <cell r="FJ3070">
            <v>42</v>
          </cell>
          <cell r="FK3070">
            <v>0.26300000000000001</v>
          </cell>
          <cell r="FL3070">
            <v>1.0362124768044136</v>
          </cell>
          <cell r="FO3070">
            <v>1</v>
          </cell>
        </row>
        <row r="3071">
          <cell r="A3071">
            <v>623196</v>
          </cell>
          <cell r="C3071" t="str">
            <v>Gainey, Preston</v>
          </cell>
          <cell r="Q3071" t="str">
            <v>R</v>
          </cell>
          <cell r="AJ3071">
            <v>6.7344594505949988</v>
          </cell>
          <cell r="AR3071">
            <v>17.051222222222226</v>
          </cell>
          <cell r="AS3071">
            <v>0.40582779546675413</v>
          </cell>
          <cell r="AT3071">
            <v>0.8263926967219537</v>
          </cell>
          <cell r="BE3071">
            <v>0.94993236493157618</v>
          </cell>
          <cell r="CP3071">
            <v>25.375</v>
          </cell>
          <cell r="CV3071">
            <v>92.1</v>
          </cell>
          <cell r="DA3071">
            <v>0</v>
          </cell>
          <cell r="DD3071">
            <v>1.1932319918815204</v>
          </cell>
          <cell r="FJ3071">
            <v>42.628055555555562</v>
          </cell>
          <cell r="FK3071">
            <v>0.26300000000000001</v>
          </cell>
          <cell r="FL3071">
            <v>0.45207028907545349</v>
          </cell>
          <cell r="FO3071">
            <v>0.8614201024134942</v>
          </cell>
        </row>
        <row r="3072">
          <cell r="A3072">
            <v>623204</v>
          </cell>
          <cell r="C3072" t="str">
            <v>Minor, Daniel</v>
          </cell>
          <cell r="Q3072" t="str">
            <v>R</v>
          </cell>
          <cell r="AJ3072">
            <v>5.8075056027545759</v>
          </cell>
          <cell r="AR3072">
            <v>16.8</v>
          </cell>
          <cell r="AS3072">
            <v>0.30121114148820427</v>
          </cell>
          <cell r="AT3072">
            <v>0.89240677952042902</v>
          </cell>
          <cell r="BE3072">
            <v>0.58633005326156662</v>
          </cell>
          <cell r="CP3072">
            <v>25.375</v>
          </cell>
          <cell r="CV3072">
            <v>92.1</v>
          </cell>
          <cell r="DA3072">
            <v>0</v>
          </cell>
          <cell r="DD3072">
            <v>1.0522887597891373</v>
          </cell>
          <cell r="FJ3072">
            <v>42</v>
          </cell>
          <cell r="FK3072">
            <v>0.26300000000000001</v>
          </cell>
          <cell r="FL3072">
            <v>0.55262345518592282</v>
          </cell>
          <cell r="FO3072">
            <v>1</v>
          </cell>
        </row>
        <row r="3073">
          <cell r="A3073">
            <v>623206</v>
          </cell>
          <cell r="C3073" t="str">
            <v>Sons, Dylan</v>
          </cell>
          <cell r="Q3073" t="str">
            <v>S</v>
          </cell>
          <cell r="AJ3073">
            <v>8.5623295887065254</v>
          </cell>
          <cell r="AR3073">
            <v>44.400000000000006</v>
          </cell>
          <cell r="AS3073">
            <v>-1.9833293817634405</v>
          </cell>
          <cell r="AT3073">
            <v>0.9096150205683613</v>
          </cell>
          <cell r="BE3073">
            <v>1.4213783590893738</v>
          </cell>
          <cell r="CP3073">
            <v>22.958333333333332</v>
          </cell>
          <cell r="CV3073">
            <v>92.1</v>
          </cell>
          <cell r="DA3073">
            <v>0</v>
          </cell>
          <cell r="DD3073">
            <v>0.92896508019216739</v>
          </cell>
          <cell r="FJ3073">
            <v>111</v>
          </cell>
          <cell r="FK3073">
            <v>0.26300000000000001</v>
          </cell>
          <cell r="FL3073">
            <v>-0.36542537674589903</v>
          </cell>
          <cell r="FO3073">
            <v>0</v>
          </cell>
        </row>
        <row r="3074">
          <cell r="A3074">
            <v>623207</v>
          </cell>
          <cell r="C3074" t="str">
            <v>Hawkins, Taylor</v>
          </cell>
          <cell r="Q3074" t="str">
            <v>S</v>
          </cell>
          <cell r="AJ3074">
            <v>10.649820473712449</v>
          </cell>
          <cell r="AR3074">
            <v>44.400000000000006</v>
          </cell>
          <cell r="AS3074">
            <v>2.4602750897160162</v>
          </cell>
          <cell r="AT3074">
            <v>0.93616082320428995</v>
          </cell>
          <cell r="BE3074">
            <v>1.009349759199611</v>
          </cell>
          <cell r="CP3074">
            <v>22.791666666666668</v>
          </cell>
          <cell r="CV3074">
            <v>92.1</v>
          </cell>
          <cell r="DA3074">
            <v>0</v>
          </cell>
          <cell r="DD3074">
            <v>1.0804821533827058</v>
          </cell>
          <cell r="FJ3074">
            <v>111</v>
          </cell>
          <cell r="FK3074">
            <v>0.26300000000000001</v>
          </cell>
          <cell r="FL3074">
            <v>-0.18028461326696685</v>
          </cell>
          <cell r="FO3074">
            <v>0</v>
          </cell>
        </row>
        <row r="3075">
          <cell r="A3075">
            <v>623211</v>
          </cell>
          <cell r="C3075" t="str">
            <v>Brazoban, Huascar</v>
          </cell>
          <cell r="Q3075" t="str">
            <v>R</v>
          </cell>
          <cell r="AJ3075">
            <v>7.6275537391060038</v>
          </cell>
          <cell r="AR3075">
            <v>16.8</v>
          </cell>
          <cell r="AS3075">
            <v>0.70139924891143046</v>
          </cell>
          <cell r="AT3075">
            <v>0.94229232800580875</v>
          </cell>
          <cell r="BE3075">
            <v>1.0433427036935456</v>
          </cell>
          <cell r="CP3075">
            <v>26.708333333333332</v>
          </cell>
          <cell r="CV3075">
            <v>92.1</v>
          </cell>
          <cell r="DA3075">
            <v>0</v>
          </cell>
          <cell r="DD3075">
            <v>1.1958053365525934</v>
          </cell>
          <cell r="FJ3075">
            <v>42</v>
          </cell>
          <cell r="FK3075">
            <v>0.26300000000000001</v>
          </cell>
          <cell r="FL3075">
            <v>-0.22100183025880388</v>
          </cell>
          <cell r="FO3075">
            <v>1</v>
          </cell>
        </row>
        <row r="3076">
          <cell r="A3076">
            <v>623212</v>
          </cell>
          <cell r="C3076" t="str">
            <v>Cedeno, Moises</v>
          </cell>
          <cell r="Q3076" t="str">
            <v>R</v>
          </cell>
          <cell r="AJ3076">
            <v>9.9146320420882432</v>
          </cell>
          <cell r="AR3076">
            <v>16.8</v>
          </cell>
          <cell r="AS3076">
            <v>-0.4645435076915943</v>
          </cell>
          <cell r="AT3076">
            <v>0.86979114996512141</v>
          </cell>
          <cell r="BE3076">
            <v>0.98918101747670595</v>
          </cell>
          <cell r="CP3076">
            <v>20.875</v>
          </cell>
          <cell r="CV3076">
            <v>92.1</v>
          </cell>
          <cell r="DA3076">
            <v>0</v>
          </cell>
          <cell r="DD3076">
            <v>1.3286062014781481</v>
          </cell>
          <cell r="FJ3076">
            <v>42</v>
          </cell>
          <cell r="FK3076">
            <v>0.26300000000000001</v>
          </cell>
          <cell r="FL3076">
            <v>-0.39331621872243661</v>
          </cell>
          <cell r="FO3076">
            <v>0.9344826100136574</v>
          </cell>
        </row>
        <row r="3077">
          <cell r="A3077">
            <v>623249</v>
          </cell>
          <cell r="C3077" t="str">
            <v>Dalton, Ryan</v>
          </cell>
          <cell r="Q3077" t="str">
            <v>R</v>
          </cell>
          <cell r="AJ3077">
            <v>6.083665066044218</v>
          </cell>
          <cell r="AR3077">
            <v>16.8</v>
          </cell>
          <cell r="AS3077">
            <v>1.7671879594346069</v>
          </cell>
          <cell r="AT3077">
            <v>0.98470576311488145</v>
          </cell>
          <cell r="BE3077">
            <v>0.73435904421239051</v>
          </cell>
          <cell r="CP3077">
            <v>24.958333333333332</v>
          </cell>
          <cell r="CV3077">
            <v>92.1</v>
          </cell>
          <cell r="DA3077">
            <v>0</v>
          </cell>
          <cell r="DD3077">
            <v>1.1741973782651105</v>
          </cell>
          <cell r="FJ3077">
            <v>42</v>
          </cell>
          <cell r="FK3077">
            <v>0.26300000000000001</v>
          </cell>
          <cell r="FL3077">
            <v>1.2550522632279717</v>
          </cell>
          <cell r="FO3077">
            <v>1</v>
          </cell>
        </row>
        <row r="3078">
          <cell r="A3078">
            <v>623331</v>
          </cell>
          <cell r="C3078" t="str">
            <v>Brandt, Kevin</v>
          </cell>
          <cell r="Q3078" t="str">
            <v>R</v>
          </cell>
          <cell r="AJ3078">
            <v>5.6441825043175786</v>
          </cell>
          <cell r="AR3078">
            <v>17.565360356698751</v>
          </cell>
          <cell r="AS3078">
            <v>0.28504195943680977</v>
          </cell>
          <cell r="AT3078">
            <v>0.89427665087779651</v>
          </cell>
          <cell r="BE3078">
            <v>0.87105270112712174</v>
          </cell>
          <cell r="CP3078">
            <v>26.625</v>
          </cell>
          <cell r="CV3078">
            <v>92.1</v>
          </cell>
          <cell r="DA3078">
            <v>0</v>
          </cell>
          <cell r="DD3078">
            <v>0.96912480747208463</v>
          </cell>
          <cell r="FJ3078">
            <v>43.913400891746875</v>
          </cell>
          <cell r="FK3078">
            <v>0.26300000000000001</v>
          </cell>
          <cell r="FL3078">
            <v>0.79761713040338067</v>
          </cell>
          <cell r="FO3078">
            <v>1</v>
          </cell>
        </row>
        <row r="3079">
          <cell r="A3079">
            <v>623333</v>
          </cell>
          <cell r="C3079" t="str">
            <v>Fox, Hayden</v>
          </cell>
          <cell r="Q3079" t="str">
            <v>R</v>
          </cell>
          <cell r="AJ3079">
            <v>7.1615971585739597</v>
          </cell>
          <cell r="AR3079">
            <v>16.8</v>
          </cell>
          <cell r="AS3079">
            <v>-1.8791275072827671</v>
          </cell>
          <cell r="AT3079">
            <v>0.93005327130408921</v>
          </cell>
          <cell r="BE3079">
            <v>1.0711642687569016</v>
          </cell>
          <cell r="CP3079">
            <v>25.291666666666668</v>
          </cell>
          <cell r="CV3079">
            <v>92.1</v>
          </cell>
          <cell r="DA3079">
            <v>0</v>
          </cell>
          <cell r="DD3079">
            <v>1.0882144502787083</v>
          </cell>
          <cell r="FJ3079">
            <v>42</v>
          </cell>
          <cell r="FK3079">
            <v>0.26300000000000001</v>
          </cell>
          <cell r="FL3079">
            <v>-0.7302844483174642</v>
          </cell>
          <cell r="FO3079">
            <v>1</v>
          </cell>
        </row>
        <row r="3080">
          <cell r="A3080">
            <v>623336</v>
          </cell>
          <cell r="C3080" t="str">
            <v>Stoppelman, Lee</v>
          </cell>
          <cell r="Q3080" t="str">
            <v>R</v>
          </cell>
          <cell r="AJ3080">
            <v>7.2684746016592383</v>
          </cell>
          <cell r="AR3080">
            <v>17.058982666797039</v>
          </cell>
          <cell r="AS3080">
            <v>0.18249653268091284</v>
          </cell>
          <cell r="AT3080">
            <v>0.87425331077493773</v>
          </cell>
          <cell r="BE3080">
            <v>0.83904789709204819</v>
          </cell>
          <cell r="CP3080">
            <v>26.125</v>
          </cell>
          <cell r="CV3080">
            <v>92.1</v>
          </cell>
          <cell r="DA3080">
            <v>0</v>
          </cell>
          <cell r="DD3080">
            <v>1.4253531038272307</v>
          </cell>
          <cell r="FJ3080">
            <v>42.647456666992596</v>
          </cell>
          <cell r="FK3080">
            <v>0.26300000000000001</v>
          </cell>
          <cell r="FL3080">
            <v>-0.24249146098441696</v>
          </cell>
          <cell r="FO3080">
            <v>1</v>
          </cell>
        </row>
        <row r="3081">
          <cell r="A3081">
            <v>623337</v>
          </cell>
          <cell r="C3081" t="str">
            <v>Alger, Brandon</v>
          </cell>
          <cell r="Q3081" t="str">
            <v>R</v>
          </cell>
          <cell r="AJ3081">
            <v>5.7048978201876261</v>
          </cell>
          <cell r="AR3081">
            <v>20.690817757586668</v>
          </cell>
          <cell r="AS3081">
            <v>-0.39348343915745593</v>
          </cell>
          <cell r="AT3081">
            <v>0.55225387063178499</v>
          </cell>
          <cell r="BE3081">
            <v>0.81740462959274052</v>
          </cell>
          <cell r="CP3081">
            <v>24.958333333333332</v>
          </cell>
          <cell r="CV3081">
            <v>92.1</v>
          </cell>
          <cell r="DA3081">
            <v>0</v>
          </cell>
          <cell r="DD3081">
            <v>1.0364800708846529</v>
          </cell>
          <cell r="FJ3081">
            <v>51.727044393966665</v>
          </cell>
          <cell r="FK3081">
            <v>0.26300000000000001</v>
          </cell>
          <cell r="FL3081">
            <v>-0.31684282638940858</v>
          </cell>
          <cell r="FO3081">
            <v>1</v>
          </cell>
        </row>
        <row r="3082">
          <cell r="A3082">
            <v>623344</v>
          </cell>
          <cell r="C3082" t="str">
            <v>Helisek, Kyle</v>
          </cell>
          <cell r="Q3082" t="str">
            <v>S</v>
          </cell>
          <cell r="AJ3082">
            <v>7.006529160651775</v>
          </cell>
          <cell r="AR3082">
            <v>44.400000000000006</v>
          </cell>
          <cell r="AS3082">
            <v>0.12528715436998186</v>
          </cell>
          <cell r="AT3082">
            <v>0.90991013316825187</v>
          </cell>
          <cell r="BE3082">
            <v>0.71585898237123646</v>
          </cell>
          <cell r="CP3082">
            <v>26.208333333333332</v>
          </cell>
          <cell r="CV3082">
            <v>92.1</v>
          </cell>
          <cell r="DA3082">
            <v>0</v>
          </cell>
          <cell r="DD3082">
            <v>0.85682542100928549</v>
          </cell>
          <cell r="FJ3082">
            <v>111</v>
          </cell>
          <cell r="FK3082">
            <v>0.26300000000000001</v>
          </cell>
          <cell r="FL3082">
            <v>6.098619887302198E-2</v>
          </cell>
          <cell r="FO3082">
            <v>0</v>
          </cell>
        </row>
        <row r="3083">
          <cell r="A3083">
            <v>623346</v>
          </cell>
          <cell r="C3083" t="str">
            <v>Watts, Daniel</v>
          </cell>
          <cell r="Q3083" t="str">
            <v>S</v>
          </cell>
          <cell r="AJ3083">
            <v>6.3390695596880207</v>
          </cell>
          <cell r="AR3083">
            <v>44.400000000000006</v>
          </cell>
          <cell r="AS3083">
            <v>-0.69962017429591172</v>
          </cell>
          <cell r="AT3083">
            <v>0.81077781611890232</v>
          </cell>
          <cell r="BE3083">
            <v>0.76208316644366003</v>
          </cell>
          <cell r="CP3083">
            <v>26.708333333333332</v>
          </cell>
          <cell r="CV3083">
            <v>92.1</v>
          </cell>
          <cell r="DA3083">
            <v>0</v>
          </cell>
          <cell r="DD3083">
            <v>0.93413408143976107</v>
          </cell>
          <cell r="FJ3083">
            <v>111</v>
          </cell>
          <cell r="FK3083">
            <v>0.26300000000000001</v>
          </cell>
          <cell r="FL3083">
            <v>0.10282236870647687</v>
          </cell>
          <cell r="FO3083">
            <v>0</v>
          </cell>
        </row>
        <row r="3084">
          <cell r="A3084">
            <v>623349</v>
          </cell>
          <cell r="C3084" t="str">
            <v>Smith, Chipper</v>
          </cell>
          <cell r="Q3084" t="str">
            <v>S</v>
          </cell>
          <cell r="AJ3084">
            <v>6.37010786921324</v>
          </cell>
          <cell r="AR3084">
            <v>44.400000000000006</v>
          </cell>
          <cell r="AS3084">
            <v>-0.37142388126408782</v>
          </cell>
          <cell r="AT3084">
            <v>0.65052989457880872</v>
          </cell>
          <cell r="BE3084">
            <v>0.62445943767868339</v>
          </cell>
          <cell r="CP3084">
            <v>26.458333333333332</v>
          </cell>
          <cell r="CV3084">
            <v>92.1</v>
          </cell>
          <cell r="DA3084">
            <v>0</v>
          </cell>
          <cell r="DD3084">
            <v>1.1003589498262065</v>
          </cell>
          <cell r="FJ3084">
            <v>111</v>
          </cell>
          <cell r="FK3084">
            <v>0.26300000000000001</v>
          </cell>
          <cell r="FL3084">
            <v>-0.30642992247090883</v>
          </cell>
          <cell r="FO3084">
            <v>0</v>
          </cell>
        </row>
        <row r="3085">
          <cell r="A3085">
            <v>623351</v>
          </cell>
          <cell r="C3085" t="str">
            <v>Longstreth, Ryan</v>
          </cell>
          <cell r="Q3085" t="str">
            <v>S</v>
          </cell>
          <cell r="AJ3085">
            <v>6.9049593401537752</v>
          </cell>
          <cell r="AR3085">
            <v>44.400000000000006</v>
          </cell>
          <cell r="AS3085">
            <v>1.0564645156615753</v>
          </cell>
          <cell r="AT3085">
            <v>0.91124610438471687</v>
          </cell>
          <cell r="BE3085">
            <v>0.82344478823962941</v>
          </cell>
          <cell r="CP3085">
            <v>26.208333333333332</v>
          </cell>
          <cell r="CV3085">
            <v>92.1</v>
          </cell>
          <cell r="DA3085">
            <v>0</v>
          </cell>
          <cell r="DD3085">
            <v>0.88916395769397527</v>
          </cell>
          <cell r="FJ3085">
            <v>111</v>
          </cell>
          <cell r="FK3085">
            <v>0.26300000000000001</v>
          </cell>
          <cell r="FL3085">
            <v>-0.20276030049247976</v>
          </cell>
          <cell r="FO3085">
            <v>0</v>
          </cell>
        </row>
        <row r="3086">
          <cell r="A3086">
            <v>623352</v>
          </cell>
          <cell r="C3086" t="str">
            <v>Hader, Josh</v>
          </cell>
          <cell r="Q3086" t="str">
            <v>S</v>
          </cell>
          <cell r="AJ3086">
            <v>4.1226741625138397</v>
          </cell>
          <cell r="AR3086">
            <v>127.54663051592507</v>
          </cell>
          <cell r="AS3086">
            <v>0.27109964100459977</v>
          </cell>
          <cell r="AT3086">
            <v>0.78929413295743822</v>
          </cell>
          <cell r="BE3086">
            <v>1.1459505734901656</v>
          </cell>
          <cell r="CP3086">
            <v>22.208333333333332</v>
          </cell>
          <cell r="CV3086">
            <v>92.1</v>
          </cell>
          <cell r="DA3086">
            <v>0</v>
          </cell>
          <cell r="DD3086">
            <v>1.2209891721427653</v>
          </cell>
          <cell r="FJ3086">
            <v>127.54663051592507</v>
          </cell>
          <cell r="FK3086">
            <v>0.26300000000000001</v>
          </cell>
          <cell r="FL3086">
            <v>-0.11315438926262575</v>
          </cell>
          <cell r="FO3086">
            <v>0</v>
          </cell>
        </row>
        <row r="3087">
          <cell r="A3087">
            <v>623354</v>
          </cell>
          <cell r="C3087" t="str">
            <v>Zamora, Daniel</v>
          </cell>
          <cell r="Q3087" t="str">
            <v>R</v>
          </cell>
          <cell r="AJ3087">
            <v>5.5225727264705569</v>
          </cell>
          <cell r="AR3087">
            <v>17.412508619540741</v>
          </cell>
          <cell r="AS3087">
            <v>-0.30437727673475551</v>
          </cell>
          <cell r="AT3087">
            <v>0.8173598588044797</v>
          </cell>
          <cell r="BE3087">
            <v>0.99435223359242608</v>
          </cell>
          <cell r="CP3087">
            <v>23.208333333333332</v>
          </cell>
          <cell r="CV3087">
            <v>92.1</v>
          </cell>
          <cell r="DA3087">
            <v>0</v>
          </cell>
          <cell r="DD3087">
            <v>1.1234248330001242</v>
          </cell>
          <cell r="FJ3087">
            <v>43.531271548851848</v>
          </cell>
          <cell r="FK3087">
            <v>0.26300000000000001</v>
          </cell>
          <cell r="FL3087">
            <v>0.29471019425990835</v>
          </cell>
          <cell r="FO3087">
            <v>1</v>
          </cell>
        </row>
        <row r="3088">
          <cell r="A3088">
            <v>623359</v>
          </cell>
          <cell r="C3088" t="str">
            <v>Stone, Brad</v>
          </cell>
          <cell r="Q3088" t="str">
            <v>R</v>
          </cell>
          <cell r="AJ3088">
            <v>10.122123942016552</v>
          </cell>
          <cell r="AR3088">
            <v>16.8</v>
          </cell>
          <cell r="AS3088">
            <v>-1.385678088552327</v>
          </cell>
          <cell r="AT3088">
            <v>0.87671560351486</v>
          </cell>
          <cell r="BE3088">
            <v>0.9053905050655191</v>
          </cell>
          <cell r="CP3088">
            <v>22.041666666666668</v>
          </cell>
          <cell r="CV3088">
            <v>92.1</v>
          </cell>
          <cell r="DA3088">
            <v>0</v>
          </cell>
          <cell r="DD3088">
            <v>1.3616768372000159</v>
          </cell>
          <cell r="FJ3088">
            <v>42</v>
          </cell>
          <cell r="FK3088">
            <v>0.26300000000000001</v>
          </cell>
          <cell r="FL3088">
            <v>2.8793111157655638</v>
          </cell>
          <cell r="FO3088">
            <v>1</v>
          </cell>
        </row>
        <row r="3089">
          <cell r="A3089">
            <v>623360</v>
          </cell>
          <cell r="C3089" t="str">
            <v>Watson, Tyler</v>
          </cell>
          <cell r="Q3089" t="str">
            <v>R</v>
          </cell>
          <cell r="AJ3089">
            <v>7.1343612690472602</v>
          </cell>
          <cell r="AR3089">
            <v>24.413331872076679</v>
          </cell>
          <cell r="AS3089">
            <v>-0.67006470627313675</v>
          </cell>
          <cell r="AT3089">
            <v>0.6462936356261475</v>
          </cell>
          <cell r="BE3089">
            <v>0.6861074308554771</v>
          </cell>
          <cell r="CP3089">
            <v>23.041666666666668</v>
          </cell>
          <cell r="CV3089">
            <v>92.1</v>
          </cell>
          <cell r="DA3089">
            <v>0</v>
          </cell>
          <cell r="DD3089">
            <v>0.87793586646452526</v>
          </cell>
          <cell r="FJ3089">
            <v>61.033329680191692</v>
          </cell>
          <cell r="FK3089">
            <v>0.26300000000000001</v>
          </cell>
          <cell r="FL3089">
            <v>0.8003331836323937</v>
          </cell>
          <cell r="FO3089">
            <v>1</v>
          </cell>
        </row>
        <row r="3090">
          <cell r="A3090">
            <v>623361</v>
          </cell>
          <cell r="C3090" t="str">
            <v>Paez, Paul</v>
          </cell>
          <cell r="Q3090" t="str">
            <v>R</v>
          </cell>
          <cell r="AJ3090">
            <v>4.9977730675061451</v>
          </cell>
          <cell r="AR3090">
            <v>20.926404848533338</v>
          </cell>
          <cell r="AS3090">
            <v>0.42511616136483599</v>
          </cell>
          <cell r="AT3090">
            <v>0.81607966677151678</v>
          </cell>
          <cell r="BE3090">
            <v>0.41356073196850623</v>
          </cell>
          <cell r="CP3090">
            <v>24.208333333333332</v>
          </cell>
          <cell r="CV3090">
            <v>92.1</v>
          </cell>
          <cell r="DA3090">
            <v>0</v>
          </cell>
          <cell r="DD3090">
            <v>0.96673084884638705</v>
          </cell>
          <cell r="FJ3090">
            <v>52.316012121333337</v>
          </cell>
          <cell r="FK3090">
            <v>0.26300000000000001</v>
          </cell>
          <cell r="FL3090">
            <v>-0.27359812694092628</v>
          </cell>
          <cell r="FO3090">
            <v>1</v>
          </cell>
        </row>
        <row r="3091">
          <cell r="A3091">
            <v>623362</v>
          </cell>
          <cell r="C3091" t="str">
            <v>Gonzalez, Alonzo</v>
          </cell>
          <cell r="Q3091" t="str">
            <v>R</v>
          </cell>
          <cell r="AJ3091">
            <v>5.7455483173577937</v>
          </cell>
          <cell r="AR3091">
            <v>24.652446101766994</v>
          </cell>
          <cell r="AS3091">
            <v>-0.55241564491068429</v>
          </cell>
          <cell r="AT3091">
            <v>0.50531427087274339</v>
          </cell>
          <cell r="BE3091">
            <v>1.26000592753936</v>
          </cell>
          <cell r="CP3091">
            <v>24.458333333333332</v>
          </cell>
          <cell r="CV3091">
            <v>92.1</v>
          </cell>
          <cell r="DA3091">
            <v>0</v>
          </cell>
          <cell r="DD3091">
            <v>1.0650058071978263</v>
          </cell>
          <cell r="FJ3091">
            <v>61.63111525441748</v>
          </cell>
          <cell r="FK3091">
            <v>0.26300000000000001</v>
          </cell>
          <cell r="FL3091">
            <v>0.23523186970608892</v>
          </cell>
          <cell r="FO3091">
            <v>1</v>
          </cell>
        </row>
        <row r="3092">
          <cell r="A3092">
            <v>623363</v>
          </cell>
          <cell r="C3092" t="str">
            <v>Henry, Brennan</v>
          </cell>
          <cell r="Q3092" t="str">
            <v>R</v>
          </cell>
          <cell r="AJ3092">
            <v>6.2409557901772352</v>
          </cell>
          <cell r="AR3092">
            <v>21.681886313318522</v>
          </cell>
          <cell r="AS3092">
            <v>-0.57853880150696402</v>
          </cell>
          <cell r="AT3092">
            <v>0.70525901023967164</v>
          </cell>
          <cell r="BE3092">
            <v>1.1919589451750077</v>
          </cell>
          <cell r="CP3092">
            <v>24.708333333333332</v>
          </cell>
          <cell r="CV3092">
            <v>92.1</v>
          </cell>
          <cell r="DA3092">
            <v>0</v>
          </cell>
          <cell r="DD3092">
            <v>0.9192772781605465</v>
          </cell>
          <cell r="FJ3092">
            <v>54.204715783296301</v>
          </cell>
          <cell r="FK3092">
            <v>0.26300000000000001</v>
          </cell>
          <cell r="FL3092">
            <v>0.2450652591895813</v>
          </cell>
          <cell r="FO3092">
            <v>1</v>
          </cell>
        </row>
        <row r="3093">
          <cell r="A3093">
            <v>623364</v>
          </cell>
          <cell r="C3093" t="str">
            <v>Wieck, Brad</v>
          </cell>
          <cell r="Q3093" t="str">
            <v>R</v>
          </cell>
          <cell r="AJ3093">
            <v>4.1524299968280491</v>
          </cell>
          <cell r="AR3093">
            <v>34.021352191783372</v>
          </cell>
          <cell r="AS3093">
            <v>-0.33041830467765926</v>
          </cell>
          <cell r="AT3093">
            <v>0.62997158398946618</v>
          </cell>
          <cell r="BE3093">
            <v>1.3554510394186532</v>
          </cell>
          <cell r="CP3093">
            <v>24.708333333333332</v>
          </cell>
          <cell r="CV3093">
            <v>92.1</v>
          </cell>
          <cell r="DA3093">
            <v>0</v>
          </cell>
          <cell r="DD3093">
            <v>1.3267424137831967</v>
          </cell>
          <cell r="FJ3093">
            <v>60.467324874185188</v>
          </cell>
          <cell r="FK3093">
            <v>0.26300000000000001</v>
          </cell>
          <cell r="FL3093">
            <v>0.52216537068403268</v>
          </cell>
          <cell r="FO3093">
            <v>0.7371844905236371</v>
          </cell>
        </row>
        <row r="3094">
          <cell r="A3094">
            <v>623381</v>
          </cell>
          <cell r="C3094" t="str">
            <v>Pannone, Thomas</v>
          </cell>
          <cell r="Q3094" t="str">
            <v>S</v>
          </cell>
          <cell r="AJ3094">
            <v>6.3538219738845392</v>
          </cell>
          <cell r="AR3094">
            <v>51.358523754981888</v>
          </cell>
          <cell r="AS3094">
            <v>0.40886504950141433</v>
          </cell>
          <cell r="AT3094">
            <v>0.82689998931893449</v>
          </cell>
          <cell r="BE3094">
            <v>1.0254533186263017</v>
          </cell>
          <cell r="CP3094">
            <v>22.208333333333332</v>
          </cell>
          <cell r="CV3094">
            <v>92.1</v>
          </cell>
          <cell r="DA3094">
            <v>0</v>
          </cell>
          <cell r="DD3094">
            <v>1.0797146660858792</v>
          </cell>
          <cell r="FJ3094">
            <v>128.39630938745472</v>
          </cell>
          <cell r="FK3094">
            <v>0.26300000000000001</v>
          </cell>
          <cell r="FL3094">
            <v>-0.33793994882564826</v>
          </cell>
          <cell r="FO3094">
            <v>0</v>
          </cell>
        </row>
        <row r="3095">
          <cell r="A3095">
            <v>623395</v>
          </cell>
          <cell r="C3095" t="str">
            <v>Ellington, Brian</v>
          </cell>
          <cell r="Q3095" t="str">
            <v>R</v>
          </cell>
          <cell r="AJ3095">
            <v>4.5302735445181721</v>
          </cell>
          <cell r="AR3095">
            <v>23.314389765022177</v>
          </cell>
          <cell r="AS3095">
            <v>1.1027854250017013</v>
          </cell>
          <cell r="AT3095">
            <v>0.77441197780343529</v>
          </cell>
          <cell r="BE3095">
            <v>0.71181838530901465</v>
          </cell>
          <cell r="CP3095">
            <v>25.875</v>
          </cell>
          <cell r="CV3095">
            <v>96.271889039479674</v>
          </cell>
          <cell r="DA3095">
            <v>0.76363636363636356</v>
          </cell>
          <cell r="DD3095">
            <v>1.340388847075668</v>
          </cell>
          <cell r="FJ3095">
            <v>58.28597441255544</v>
          </cell>
          <cell r="FK3095">
            <v>0.26300000000000001</v>
          </cell>
          <cell r="FL3095">
            <v>-2.5765147448502088E-2</v>
          </cell>
          <cell r="FO3095">
            <v>1</v>
          </cell>
        </row>
        <row r="3096">
          <cell r="A3096">
            <v>623396</v>
          </cell>
          <cell r="C3096" t="str">
            <v>Lopez, Stefan</v>
          </cell>
          <cell r="Q3096" t="str">
            <v>R</v>
          </cell>
          <cell r="AJ3096">
            <v>5.7350859913197079</v>
          </cell>
          <cell r="AR3096">
            <v>16.8</v>
          </cell>
          <cell r="AS3096">
            <v>-0.63253698805563263</v>
          </cell>
          <cell r="AT3096">
            <v>0.83299839570621192</v>
          </cell>
          <cell r="BE3096">
            <v>0.86375682881212457</v>
          </cell>
          <cell r="CP3096">
            <v>25.041666666666668</v>
          </cell>
          <cell r="CV3096">
            <v>92.1</v>
          </cell>
          <cell r="DA3096">
            <v>0</v>
          </cell>
          <cell r="DD3096">
            <v>1.1613687743437946</v>
          </cell>
          <cell r="FJ3096">
            <v>42</v>
          </cell>
          <cell r="FK3096">
            <v>0.26300000000000001</v>
          </cell>
          <cell r="FL3096">
            <v>-0.6027715383272052</v>
          </cell>
          <cell r="FO3096">
            <v>1</v>
          </cell>
        </row>
        <row r="3097">
          <cell r="A3097">
            <v>623397</v>
          </cell>
          <cell r="C3097" t="str">
            <v>Perry, Chris</v>
          </cell>
          <cell r="Q3097" t="str">
            <v>R</v>
          </cell>
          <cell r="AJ3097">
            <v>5.2137461838546564</v>
          </cell>
          <cell r="AR3097">
            <v>23.274222054222196</v>
          </cell>
          <cell r="AS3097">
            <v>0.72401444112698976</v>
          </cell>
          <cell r="AT3097">
            <v>0.77243256120363102</v>
          </cell>
          <cell r="BE3097">
            <v>0.74546320318210968</v>
          </cell>
          <cell r="CP3097">
            <v>25.958333333333332</v>
          </cell>
          <cell r="CV3097">
            <v>92.1</v>
          </cell>
          <cell r="DA3097">
            <v>0</v>
          </cell>
          <cell r="DD3097">
            <v>1.2662018432312407</v>
          </cell>
          <cell r="FJ3097">
            <v>58.185555135555489</v>
          </cell>
          <cell r="FK3097">
            <v>0.26300000000000001</v>
          </cell>
          <cell r="FL3097">
            <v>-0.32615350295228479</v>
          </cell>
          <cell r="FO3097">
            <v>1</v>
          </cell>
        </row>
        <row r="3098">
          <cell r="A3098">
            <v>623398</v>
          </cell>
          <cell r="C3098" t="str">
            <v>Vanderheiden, Tyler</v>
          </cell>
          <cell r="Q3098" t="str">
            <v>R</v>
          </cell>
          <cell r="AJ3098">
            <v>7.7881407523449351</v>
          </cell>
          <cell r="AR3098">
            <v>16.8</v>
          </cell>
          <cell r="AS3098">
            <v>-0.38085127486038539</v>
          </cell>
          <cell r="AT3098">
            <v>0.90627090029508228</v>
          </cell>
          <cell r="BE3098">
            <v>0.93764338454309704</v>
          </cell>
          <cell r="CP3098">
            <v>26.041666666666668</v>
          </cell>
          <cell r="CV3098">
            <v>92.1</v>
          </cell>
          <cell r="DA3098">
            <v>0</v>
          </cell>
          <cell r="DD3098">
            <v>1.0098250913995483</v>
          </cell>
          <cell r="FJ3098">
            <v>42</v>
          </cell>
          <cell r="FK3098">
            <v>0.26300000000000001</v>
          </cell>
          <cell r="FL3098">
            <v>0.39372856159884767</v>
          </cell>
          <cell r="FO3098">
            <v>1</v>
          </cell>
        </row>
        <row r="3099">
          <cell r="A3099">
            <v>623400</v>
          </cell>
          <cell r="C3099" t="str">
            <v>Halley, Shane</v>
          </cell>
          <cell r="Q3099" t="str">
            <v>R</v>
          </cell>
          <cell r="AJ3099">
            <v>6.6149620874660942</v>
          </cell>
          <cell r="AR3099">
            <v>16.8</v>
          </cell>
          <cell r="AS3099">
            <v>-0.52751715163037949</v>
          </cell>
          <cell r="AT3099">
            <v>0.87136689467470996</v>
          </cell>
          <cell r="BE3099">
            <v>0.8782561085142383</v>
          </cell>
          <cell r="CP3099">
            <v>26.791666666666668</v>
          </cell>
          <cell r="CV3099">
            <v>92.1</v>
          </cell>
          <cell r="DA3099">
            <v>0</v>
          </cell>
          <cell r="DD3099">
            <v>1.0328357964553887</v>
          </cell>
          <cell r="FJ3099">
            <v>42</v>
          </cell>
          <cell r="FK3099">
            <v>0.26300000000000001</v>
          </cell>
          <cell r="FL3099">
            <v>0.23425947451027254</v>
          </cell>
          <cell r="FO3099">
            <v>1</v>
          </cell>
        </row>
        <row r="3100">
          <cell r="A3100">
            <v>623401</v>
          </cell>
          <cell r="C3100" t="str">
            <v>Haynes, Kyle</v>
          </cell>
          <cell r="Q3100" t="str">
            <v>S</v>
          </cell>
          <cell r="AJ3100">
            <v>6.1368891312430121</v>
          </cell>
          <cell r="AR3100">
            <v>50.178629194606621</v>
          </cell>
          <cell r="AS3100">
            <v>-0.40502371548995592</v>
          </cell>
          <cell r="AT3100">
            <v>0.53372763877415252</v>
          </cell>
          <cell r="BE3100">
            <v>1.1033485186082972</v>
          </cell>
          <cell r="CP3100">
            <v>25.375</v>
          </cell>
          <cell r="CV3100">
            <v>92.1</v>
          </cell>
          <cell r="DA3100">
            <v>0</v>
          </cell>
          <cell r="DD3100">
            <v>1.0090579094397867</v>
          </cell>
          <cell r="FJ3100">
            <v>125.44657298651654</v>
          </cell>
          <cell r="FK3100">
            <v>0.26300000000000001</v>
          </cell>
          <cell r="FL3100">
            <v>0.1452381696677234</v>
          </cell>
          <cell r="FO3100">
            <v>0</v>
          </cell>
        </row>
        <row r="3101">
          <cell r="A3101">
            <v>623402</v>
          </cell>
          <cell r="C3101" t="str">
            <v>Peterson, Tim</v>
          </cell>
          <cell r="Q3101" t="str">
            <v>R</v>
          </cell>
          <cell r="AJ3101">
            <v>4.6635974036877634</v>
          </cell>
          <cell r="AR3101">
            <v>21.175812155244447</v>
          </cell>
          <cell r="AS3101">
            <v>-0.54156125035342551</v>
          </cell>
          <cell r="AT3101">
            <v>0.63187198085105267</v>
          </cell>
          <cell r="BE3101">
            <v>0.75487181243041723</v>
          </cell>
          <cell r="CP3101">
            <v>25.375</v>
          </cell>
          <cell r="CV3101">
            <v>92.1</v>
          </cell>
          <cell r="DA3101">
            <v>0</v>
          </cell>
          <cell r="DD3101">
            <v>1.401435057216655</v>
          </cell>
          <cell r="FJ3101">
            <v>52.939530388111116</v>
          </cell>
          <cell r="FK3101">
            <v>0.26300000000000001</v>
          </cell>
          <cell r="FL3101">
            <v>0.32070458791297518</v>
          </cell>
          <cell r="FO3101">
            <v>1</v>
          </cell>
        </row>
        <row r="3102">
          <cell r="A3102">
            <v>623406</v>
          </cell>
          <cell r="C3102" t="str">
            <v>Simmons, Shae</v>
          </cell>
          <cell r="Q3102" t="str">
            <v>S</v>
          </cell>
          <cell r="AJ3102">
            <v>5.222622435762502</v>
          </cell>
          <cell r="AR3102">
            <v>44.400000000000006</v>
          </cell>
          <cell r="AS3102">
            <v>0.48752384970479007</v>
          </cell>
          <cell r="AT3102">
            <v>0.90915179479271047</v>
          </cell>
          <cell r="BE3102">
            <v>0.95010373189080954</v>
          </cell>
          <cell r="CP3102">
            <v>25.791666666666668</v>
          </cell>
          <cell r="CV3102">
            <v>93.515519563775584</v>
          </cell>
          <cell r="DA3102">
            <v>0.13131515151515152</v>
          </cell>
          <cell r="DD3102">
            <v>1.4224341748043838</v>
          </cell>
          <cell r="FJ3102">
            <v>111</v>
          </cell>
          <cell r="FK3102">
            <v>0.26300000000000001</v>
          </cell>
          <cell r="FL3102">
            <v>-0.10826465175957527</v>
          </cell>
          <cell r="FO3102">
            <v>0.27336263189808996</v>
          </cell>
        </row>
        <row r="3103">
          <cell r="A3103">
            <v>623408</v>
          </cell>
          <cell r="C3103" t="str">
            <v>Escat, Gene</v>
          </cell>
          <cell r="Q3103" t="str">
            <v>R</v>
          </cell>
          <cell r="AJ3103">
            <v>6.0717000065980375</v>
          </cell>
          <cell r="AR3103">
            <v>17.826427289437373</v>
          </cell>
          <cell r="AS3103">
            <v>0.25947873753934592</v>
          </cell>
          <cell r="AT3103">
            <v>0.83392776582317452</v>
          </cell>
          <cell r="BE3103">
            <v>0.8322443698909433</v>
          </cell>
          <cell r="CP3103">
            <v>26.791666666666668</v>
          </cell>
          <cell r="CV3103">
            <v>92.1</v>
          </cell>
          <cell r="DA3103">
            <v>0</v>
          </cell>
          <cell r="DD3103">
            <v>1.173324420103252</v>
          </cell>
          <cell r="FJ3103">
            <v>44.566068223593426</v>
          </cell>
          <cell r="FK3103">
            <v>0.26300000000000001</v>
          </cell>
          <cell r="FL3103">
            <v>0.37111307104724306</v>
          </cell>
          <cell r="FO3103">
            <v>0.7895058616000572</v>
          </cell>
        </row>
        <row r="3104">
          <cell r="A3104">
            <v>623410</v>
          </cell>
          <cell r="C3104" t="str">
            <v>Brown, Andrew</v>
          </cell>
          <cell r="Q3104" t="str">
            <v>S</v>
          </cell>
          <cell r="AJ3104">
            <v>8.1057177303073367</v>
          </cell>
          <cell r="AR3104">
            <v>44.400000000000006</v>
          </cell>
          <cell r="AS3104">
            <v>-0.36139749590821663</v>
          </cell>
          <cell r="AT3104">
            <v>0.8551534210238263</v>
          </cell>
          <cell r="BE3104">
            <v>0.96550053238936251</v>
          </cell>
          <cell r="CP3104">
            <v>26.625</v>
          </cell>
          <cell r="CV3104">
            <v>92.1</v>
          </cell>
          <cell r="DA3104">
            <v>0</v>
          </cell>
          <cell r="DD3104">
            <v>0.77924112590296346</v>
          </cell>
          <cell r="FJ3104">
            <v>111</v>
          </cell>
          <cell r="FK3104">
            <v>0.26300000000000001</v>
          </cell>
          <cell r="FL3104">
            <v>-0.36552620417828802</v>
          </cell>
          <cell r="FO3104">
            <v>0.20322189985724026</v>
          </cell>
        </row>
        <row r="3105">
          <cell r="A3105">
            <v>623411</v>
          </cell>
          <cell r="C3105" t="str">
            <v>Cowgill, Coby</v>
          </cell>
          <cell r="Q3105" t="str">
            <v>S</v>
          </cell>
          <cell r="AJ3105">
            <v>7.9532062155635135</v>
          </cell>
          <cell r="AR3105">
            <v>44.400000000000006</v>
          </cell>
          <cell r="AS3105">
            <v>-0.47403975165611983</v>
          </cell>
          <cell r="AT3105">
            <v>0.86780810624762306</v>
          </cell>
          <cell r="BE3105">
            <v>0.90246648239828653</v>
          </cell>
          <cell r="CP3105">
            <v>25.291666666666668</v>
          </cell>
          <cell r="CV3105">
            <v>92.1</v>
          </cell>
          <cell r="DA3105">
            <v>0</v>
          </cell>
          <cell r="DD3105">
            <v>1.056026844468468</v>
          </cell>
          <cell r="FJ3105">
            <v>111</v>
          </cell>
          <cell r="FK3105">
            <v>0.26300000000000001</v>
          </cell>
          <cell r="FL3105">
            <v>3.637154414326365E-2</v>
          </cell>
          <cell r="FO3105">
            <v>0</v>
          </cell>
        </row>
        <row r="3106">
          <cell r="A3106">
            <v>623412</v>
          </cell>
          <cell r="C3106" t="str">
            <v>Broussard, Geoff</v>
          </cell>
          <cell r="Q3106" t="str">
            <v>R</v>
          </cell>
          <cell r="AJ3106">
            <v>4.9222773516333032</v>
          </cell>
          <cell r="AR3106">
            <v>19.963063041948274</v>
          </cell>
          <cell r="AS3106">
            <v>-1.1583441104360246</v>
          </cell>
          <cell r="AT3106">
            <v>0.67692233959861703</v>
          </cell>
          <cell r="BE3106">
            <v>0.69361022203711786</v>
          </cell>
          <cell r="CP3106">
            <v>25.791666666666668</v>
          </cell>
          <cell r="CV3106">
            <v>92.1</v>
          </cell>
          <cell r="DA3106">
            <v>0</v>
          </cell>
          <cell r="DD3106">
            <v>1.201024378900547</v>
          </cell>
          <cell r="FJ3106">
            <v>49.907657604870685</v>
          </cell>
          <cell r="FK3106">
            <v>0.26300000000000001</v>
          </cell>
          <cell r="FL3106">
            <v>0.14679635740810804</v>
          </cell>
          <cell r="FO3106">
            <v>1</v>
          </cell>
        </row>
        <row r="3107">
          <cell r="A3107">
            <v>623413</v>
          </cell>
          <cell r="C3107" t="str">
            <v>Saunders, Mike</v>
          </cell>
          <cell r="Q3107" t="str">
            <v>R</v>
          </cell>
          <cell r="AJ3107">
            <v>7.6989465436389848</v>
          </cell>
          <cell r="AR3107">
            <v>16.8</v>
          </cell>
          <cell r="AS3107">
            <v>-1.4065572168486979</v>
          </cell>
          <cell r="AT3107">
            <v>0.9384849798546383</v>
          </cell>
          <cell r="BE3107">
            <v>0.97324376885432173</v>
          </cell>
          <cell r="CP3107">
            <v>25.291666666666668</v>
          </cell>
          <cell r="CV3107">
            <v>92.1</v>
          </cell>
          <cell r="DA3107">
            <v>0</v>
          </cell>
          <cell r="DD3107">
            <v>1.0526795758995244</v>
          </cell>
          <cell r="FJ3107">
            <v>42</v>
          </cell>
          <cell r="FK3107">
            <v>0.26300000000000001</v>
          </cell>
          <cell r="FL3107">
            <v>-0.71519560392037718</v>
          </cell>
          <cell r="FO3107">
            <v>0.60320981787798456</v>
          </cell>
        </row>
        <row r="3108">
          <cell r="A3108">
            <v>623414</v>
          </cell>
          <cell r="C3108" t="str">
            <v>Bordonaro, Mark</v>
          </cell>
          <cell r="Q3108" t="str">
            <v>R</v>
          </cell>
          <cell r="AJ3108">
            <v>6.4970000388160098</v>
          </cell>
          <cell r="AR3108">
            <v>16.8</v>
          </cell>
          <cell r="AS3108">
            <v>-3.3728069586354714E-2</v>
          </cell>
          <cell r="AT3108">
            <v>0.89360561411893813</v>
          </cell>
          <cell r="BE3108">
            <v>0.84965453716054162</v>
          </cell>
          <cell r="CP3108">
            <v>25.875</v>
          </cell>
          <cell r="CV3108">
            <v>92.1</v>
          </cell>
          <cell r="DA3108">
            <v>0</v>
          </cell>
          <cell r="DD3108">
            <v>1.0683856808236545</v>
          </cell>
          <cell r="FJ3108">
            <v>42</v>
          </cell>
          <cell r="FK3108">
            <v>0.26300000000000001</v>
          </cell>
          <cell r="FL3108">
            <v>-0.57704132716530399</v>
          </cell>
          <cell r="FO3108">
            <v>1</v>
          </cell>
        </row>
        <row r="3109">
          <cell r="A3109">
            <v>623416</v>
          </cell>
          <cell r="C3109" t="str">
            <v>Rakkar, Jasvir</v>
          </cell>
          <cell r="Q3109" t="str">
            <v>R</v>
          </cell>
          <cell r="AJ3109">
            <v>6.2275150992807564</v>
          </cell>
          <cell r="AR3109">
            <v>17.645693030933337</v>
          </cell>
          <cell r="AS3109">
            <v>0.53847676850482407</v>
          </cell>
          <cell r="AT3109">
            <v>0.85860190451238549</v>
          </cell>
          <cell r="BE3109">
            <v>0.87330830480758903</v>
          </cell>
          <cell r="CP3109">
            <v>25.208333333333332</v>
          </cell>
          <cell r="CV3109">
            <v>92.1</v>
          </cell>
          <cell r="DA3109">
            <v>0</v>
          </cell>
          <cell r="DD3109">
            <v>1.093402811769647</v>
          </cell>
          <cell r="FJ3109">
            <v>44.11423257733334</v>
          </cell>
          <cell r="FK3109">
            <v>0.26300000000000001</v>
          </cell>
          <cell r="FL3109">
            <v>-4.7176216329158527E-2</v>
          </cell>
          <cell r="FO3109">
            <v>1</v>
          </cell>
        </row>
        <row r="3110">
          <cell r="A3110">
            <v>623420</v>
          </cell>
          <cell r="C3110" t="str">
            <v>Cuda, Joe</v>
          </cell>
          <cell r="Q3110" t="str">
            <v>S</v>
          </cell>
          <cell r="AJ3110">
            <v>6.2290081571462039</v>
          </cell>
          <cell r="AR3110">
            <v>44.400000000000006</v>
          </cell>
          <cell r="AS3110">
            <v>-0.93816175882006758</v>
          </cell>
          <cell r="AT3110">
            <v>0.84623810423057622</v>
          </cell>
          <cell r="BE3110">
            <v>0.74595834673097172</v>
          </cell>
          <cell r="CP3110">
            <v>26.791666666666668</v>
          </cell>
          <cell r="CV3110">
            <v>92.1</v>
          </cell>
          <cell r="DA3110">
            <v>0</v>
          </cell>
          <cell r="DD3110">
            <v>0.9334873732058846</v>
          </cell>
          <cell r="FJ3110">
            <v>111</v>
          </cell>
          <cell r="FK3110">
            <v>0.26300000000000001</v>
          </cell>
          <cell r="FL3110">
            <v>-8.0631844251117163E-2</v>
          </cell>
          <cell r="FO3110">
            <v>0</v>
          </cell>
        </row>
        <row r="3111">
          <cell r="A3111">
            <v>623421</v>
          </cell>
          <cell r="C3111" t="str">
            <v>Arrowood, Ryan</v>
          </cell>
          <cell r="Q3111" t="str">
            <v>R</v>
          </cell>
          <cell r="AJ3111">
            <v>6.0095144013853004</v>
          </cell>
          <cell r="AR3111">
            <v>19.72035495934858</v>
          </cell>
          <cell r="AS3111">
            <v>0.52306883284586048</v>
          </cell>
          <cell r="AT3111">
            <v>0.8011450285087276</v>
          </cell>
          <cell r="BE3111">
            <v>0.92191748233200788</v>
          </cell>
          <cell r="CP3111">
            <v>25.875</v>
          </cell>
          <cell r="CV3111">
            <v>92.1</v>
          </cell>
          <cell r="DA3111">
            <v>0</v>
          </cell>
          <cell r="DD3111">
            <v>1.0058161625167295</v>
          </cell>
          <cell r="FJ3111">
            <v>49.300887398371444</v>
          </cell>
          <cell r="FK3111">
            <v>0.26300000000000001</v>
          </cell>
          <cell r="FL3111">
            <v>0.20913964063578094</v>
          </cell>
          <cell r="FO3111">
            <v>1</v>
          </cell>
        </row>
        <row r="3112">
          <cell r="A3112">
            <v>623422</v>
          </cell>
          <cell r="C3112" t="str">
            <v>Walter, John</v>
          </cell>
          <cell r="Q3112" t="str">
            <v>S</v>
          </cell>
          <cell r="AJ3112">
            <v>6.8878023385789451</v>
          </cell>
          <cell r="AR3112">
            <v>44.400000000000006</v>
          </cell>
          <cell r="AS3112">
            <v>0.36743702050113791</v>
          </cell>
          <cell r="AT3112">
            <v>0.87564569869716902</v>
          </cell>
          <cell r="BE3112">
            <v>1.2214264389735756</v>
          </cell>
          <cell r="CP3112">
            <v>25.125</v>
          </cell>
          <cell r="CV3112">
            <v>92.1</v>
          </cell>
          <cell r="DA3112">
            <v>0</v>
          </cell>
          <cell r="DD3112">
            <v>0.99026365971431796</v>
          </cell>
          <cell r="FJ3112">
            <v>111</v>
          </cell>
          <cell r="FK3112">
            <v>0.26300000000000001</v>
          </cell>
          <cell r="FL3112">
            <v>0.39911910763299219</v>
          </cell>
          <cell r="FO3112">
            <v>0</v>
          </cell>
        </row>
        <row r="3113">
          <cell r="A3113">
            <v>623426</v>
          </cell>
          <cell r="C3113" t="str">
            <v>Bazzani, Anthony</v>
          </cell>
          <cell r="Q3113" t="str">
            <v>R</v>
          </cell>
          <cell r="AJ3113">
            <v>6.7759906438800588</v>
          </cell>
          <cell r="AR3113">
            <v>16.8</v>
          </cell>
          <cell r="AS3113">
            <v>1.3511643894815888</v>
          </cell>
          <cell r="AT3113">
            <v>0.97084728792064634</v>
          </cell>
          <cell r="BE3113">
            <v>1.4994288319251714</v>
          </cell>
          <cell r="CP3113">
            <v>25.708333333333332</v>
          </cell>
          <cell r="CV3113">
            <v>92.1</v>
          </cell>
          <cell r="DA3113">
            <v>0</v>
          </cell>
          <cell r="DD3113">
            <v>1.0931822672152121</v>
          </cell>
          <cell r="FJ3113">
            <v>42</v>
          </cell>
          <cell r="FK3113">
            <v>0.26300000000000001</v>
          </cell>
          <cell r="FL3113">
            <v>-0.61052264395787048</v>
          </cell>
          <cell r="FO3113">
            <v>1</v>
          </cell>
        </row>
        <row r="3114">
          <cell r="A3114">
            <v>623427</v>
          </cell>
          <cell r="C3114" t="str">
            <v>Forjet, Jason</v>
          </cell>
          <cell r="Q3114" t="str">
            <v>S</v>
          </cell>
          <cell r="AJ3114">
            <v>6.2053561816791669</v>
          </cell>
          <cell r="AR3114">
            <v>48.726652864773662</v>
          </cell>
          <cell r="AS3114">
            <v>0.32980455248631457</v>
          </cell>
          <cell r="AT3114">
            <v>0.81855767530534451</v>
          </cell>
          <cell r="BE3114">
            <v>0.69100767408725072</v>
          </cell>
          <cell r="CP3114">
            <v>26.458333333333332</v>
          </cell>
          <cell r="CV3114">
            <v>92.1</v>
          </cell>
          <cell r="DA3114">
            <v>0</v>
          </cell>
          <cell r="DD3114">
            <v>0.97741916845135179</v>
          </cell>
          <cell r="FJ3114">
            <v>121.81663216193415</v>
          </cell>
          <cell r="FK3114">
            <v>0.26300000000000001</v>
          </cell>
          <cell r="FL3114">
            <v>7.6160497654368234E-2</v>
          </cell>
          <cell r="FO3114">
            <v>0</v>
          </cell>
        </row>
        <row r="3115">
          <cell r="A3115">
            <v>623430</v>
          </cell>
          <cell r="C3115" t="str">
            <v>Dull, Ryan</v>
          </cell>
          <cell r="Q3115" t="str">
            <v>R</v>
          </cell>
          <cell r="AJ3115">
            <v>3.1955103639937108</v>
          </cell>
          <cell r="AR3115">
            <v>66.464222222222219</v>
          </cell>
          <cell r="AS3115">
            <v>0.44345963666134797</v>
          </cell>
          <cell r="AT3115">
            <v>0.53312293233892638</v>
          </cell>
          <cell r="BE3115">
            <v>0.55710417784687782</v>
          </cell>
          <cell r="CP3115">
            <v>26.708333333333332</v>
          </cell>
          <cell r="CV3115">
            <v>89.495698830421901</v>
          </cell>
          <cell r="DA3115">
            <v>1.3757595959595961</v>
          </cell>
          <cell r="DD3115">
            <v>1.1227804712012039</v>
          </cell>
          <cell r="FJ3115">
            <v>66.464222222222219</v>
          </cell>
          <cell r="FK3115">
            <v>0.26300000000000001</v>
          </cell>
          <cell r="FL3115">
            <v>8.4660570841639748E-2</v>
          </cell>
          <cell r="FO3115">
            <v>1</v>
          </cell>
        </row>
        <row r="3116">
          <cell r="A3116">
            <v>623433</v>
          </cell>
          <cell r="C3116" t="str">
            <v>Anderson, Nick</v>
          </cell>
          <cell r="Q3116" t="str">
            <v>R</v>
          </cell>
          <cell r="AJ3116">
            <v>4.5482926487512696</v>
          </cell>
          <cell r="AR3116">
            <v>19.287644276444421</v>
          </cell>
          <cell r="AS3116">
            <v>-5.7036986928465386E-2</v>
          </cell>
          <cell r="AT3116">
            <v>0.81134329270352668</v>
          </cell>
          <cell r="BE3116">
            <v>1.562773211198208</v>
          </cell>
          <cell r="CP3116">
            <v>25.958333333333332</v>
          </cell>
          <cell r="CV3116">
            <v>92.1</v>
          </cell>
          <cell r="DA3116">
            <v>0</v>
          </cell>
          <cell r="DD3116">
            <v>1.2278173725857688</v>
          </cell>
          <cell r="FJ3116">
            <v>48.219110691111048</v>
          </cell>
          <cell r="FK3116">
            <v>0.26300000000000001</v>
          </cell>
          <cell r="FL3116">
            <v>-0.64073203039701421</v>
          </cell>
          <cell r="FO3116">
            <v>1</v>
          </cell>
        </row>
        <row r="3117">
          <cell r="A3117">
            <v>623434</v>
          </cell>
          <cell r="C3117" t="str">
            <v>Hauschild, Mike</v>
          </cell>
          <cell r="Q3117" t="str">
            <v>S</v>
          </cell>
          <cell r="AJ3117">
            <v>4.768030309618835</v>
          </cell>
          <cell r="AR3117">
            <v>116.21856657549748</v>
          </cell>
          <cell r="AS3117">
            <v>0.26847685576630315</v>
          </cell>
          <cell r="AT3117">
            <v>0.76365977494410908</v>
          </cell>
          <cell r="BE3117">
            <v>1.2905149416820481</v>
          </cell>
          <cell r="CP3117">
            <v>26.458333333333332</v>
          </cell>
          <cell r="CV3117">
            <v>92.1</v>
          </cell>
          <cell r="DA3117">
            <v>0</v>
          </cell>
          <cell r="DD3117">
            <v>0.96275617639984001</v>
          </cell>
          <cell r="FJ3117">
            <v>145.57716506929364</v>
          </cell>
          <cell r="FK3117">
            <v>0.26300000000000001</v>
          </cell>
          <cell r="FL3117">
            <v>-0.13051083824347701</v>
          </cell>
          <cell r="FO3117">
            <v>0</v>
          </cell>
        </row>
        <row r="3118">
          <cell r="A3118">
            <v>623435</v>
          </cell>
          <cell r="C3118" t="str">
            <v>Wieber, Tony</v>
          </cell>
          <cell r="Q3118" t="str">
            <v>R</v>
          </cell>
          <cell r="AJ3118">
            <v>6.9337363184806966</v>
          </cell>
          <cell r="AR3118">
            <v>16.8</v>
          </cell>
          <cell r="AS3118">
            <v>0.58330681718526911</v>
          </cell>
          <cell r="AT3118">
            <v>0.97035113832765418</v>
          </cell>
          <cell r="BE3118">
            <v>0.81165239275654921</v>
          </cell>
          <cell r="CP3118">
            <v>25.375</v>
          </cell>
          <cell r="CV3118">
            <v>92.1</v>
          </cell>
          <cell r="DA3118">
            <v>0</v>
          </cell>
          <cell r="DD3118">
            <v>0.94005715463339745</v>
          </cell>
          <cell r="FJ3118">
            <v>42</v>
          </cell>
          <cell r="FK3118">
            <v>0.26300000000000001</v>
          </cell>
          <cell r="FL3118">
            <v>-1.2667987547163744</v>
          </cell>
          <cell r="FO3118">
            <v>0.73386139253763094</v>
          </cell>
        </row>
        <row r="3119">
          <cell r="A3119">
            <v>623437</v>
          </cell>
          <cell r="C3119" t="str">
            <v>Topa, Justin</v>
          </cell>
          <cell r="Q3119" t="str">
            <v>R</v>
          </cell>
          <cell r="AJ3119">
            <v>6.5166131657601785</v>
          </cell>
          <cell r="AR3119">
            <v>16.8</v>
          </cell>
          <cell r="AS3119">
            <v>-0.76809411148916817</v>
          </cell>
          <cell r="AT3119">
            <v>0.83056859598508193</v>
          </cell>
          <cell r="BE3119">
            <v>1.038116400076464</v>
          </cell>
          <cell r="CP3119">
            <v>25.291666666666668</v>
          </cell>
          <cell r="CV3119">
            <v>92.1</v>
          </cell>
          <cell r="DA3119">
            <v>0</v>
          </cell>
          <cell r="DD3119">
            <v>0.84322793528892181</v>
          </cell>
          <cell r="FJ3119">
            <v>42</v>
          </cell>
          <cell r="FK3119">
            <v>0.26300000000000001</v>
          </cell>
          <cell r="FL3119">
            <v>0.18281290533732644</v>
          </cell>
          <cell r="FO3119">
            <v>0.63908899784194162</v>
          </cell>
        </row>
        <row r="3120">
          <cell r="A3120">
            <v>623438</v>
          </cell>
          <cell r="C3120" t="str">
            <v>Hershiser, Jordan</v>
          </cell>
          <cell r="Q3120" t="str">
            <v>R</v>
          </cell>
          <cell r="AJ3120">
            <v>5.6125838529535148</v>
          </cell>
          <cell r="AR3120">
            <v>16.8</v>
          </cell>
          <cell r="AS3120">
            <v>-0.36022883714130199</v>
          </cell>
          <cell r="AT3120">
            <v>0.78638228958372114</v>
          </cell>
          <cell r="BE3120">
            <v>1.2199583680208423</v>
          </cell>
          <cell r="CP3120">
            <v>27.791666666666668</v>
          </cell>
          <cell r="CV3120">
            <v>92.1</v>
          </cell>
          <cell r="DA3120">
            <v>0</v>
          </cell>
          <cell r="DD3120">
            <v>1.0454840128630536</v>
          </cell>
          <cell r="FJ3120">
            <v>42</v>
          </cell>
          <cell r="FK3120">
            <v>0.26300000000000001</v>
          </cell>
          <cell r="FL3120">
            <v>0.23869898822935057</v>
          </cell>
          <cell r="FO3120">
            <v>1</v>
          </cell>
        </row>
        <row r="3121">
          <cell r="A3121">
            <v>623439</v>
          </cell>
          <cell r="C3121" t="str">
            <v>Garton, Ryan</v>
          </cell>
          <cell r="Q3121" t="str">
            <v>R</v>
          </cell>
          <cell r="AJ3121">
            <v>4.6135979653049493</v>
          </cell>
          <cell r="AR3121">
            <v>23.425525925925925</v>
          </cell>
          <cell r="AS3121">
            <v>0.1910798604787789</v>
          </cell>
          <cell r="AT3121">
            <v>0.68291571804346163</v>
          </cell>
          <cell r="BE3121">
            <v>0.9309976739409257</v>
          </cell>
          <cell r="CP3121">
            <v>26.541666666666668</v>
          </cell>
          <cell r="CV3121">
            <v>91.195541201614816</v>
          </cell>
          <cell r="DA3121">
            <v>0.43636363636363634</v>
          </cell>
          <cell r="DD3121">
            <v>1.1114520470937874</v>
          </cell>
          <cell r="FJ3121">
            <v>58.563814814814812</v>
          </cell>
          <cell r="FK3121">
            <v>0.26300000000000001</v>
          </cell>
          <cell r="FL3121">
            <v>8.2922905597714938E-2</v>
          </cell>
          <cell r="FO3121">
            <v>1</v>
          </cell>
        </row>
        <row r="3122">
          <cell r="A3122">
            <v>623440</v>
          </cell>
          <cell r="C3122" t="str">
            <v>Davenport, Matt</v>
          </cell>
          <cell r="Q3122" t="str">
            <v>R</v>
          </cell>
          <cell r="AJ3122">
            <v>7.2779020718990788</v>
          </cell>
          <cell r="AR3122">
            <v>16.8</v>
          </cell>
          <cell r="AS3122">
            <v>-0.67259633324293311</v>
          </cell>
          <cell r="AT3122">
            <v>0.6968062908213315</v>
          </cell>
          <cell r="BE3122">
            <v>1.6034621202556383</v>
          </cell>
          <cell r="CP3122">
            <v>26.708333333333332</v>
          </cell>
          <cell r="CV3122">
            <v>92.1</v>
          </cell>
          <cell r="DA3122">
            <v>0</v>
          </cell>
          <cell r="DD3122">
            <v>0.94965873408563317</v>
          </cell>
          <cell r="FJ3122">
            <v>42</v>
          </cell>
          <cell r="FK3122">
            <v>0.26300000000000001</v>
          </cell>
          <cell r="FL3122">
            <v>0.23150080133135564</v>
          </cell>
          <cell r="FO3122">
            <v>1</v>
          </cell>
        </row>
        <row r="3123">
          <cell r="A3123">
            <v>623441</v>
          </cell>
          <cell r="C3123" t="str">
            <v>Wilson, Jared</v>
          </cell>
          <cell r="Q3123" t="str">
            <v>S</v>
          </cell>
          <cell r="AJ3123">
            <v>8.0315924262710343</v>
          </cell>
          <cell r="AR3123">
            <v>44.400000000000006</v>
          </cell>
          <cell r="AS3123">
            <v>-0.10929048266207927</v>
          </cell>
          <cell r="AT3123">
            <v>0.69050366374470773</v>
          </cell>
          <cell r="BE3123">
            <v>0.91635070239791949</v>
          </cell>
          <cell r="CP3123">
            <v>26.208333333333332</v>
          </cell>
          <cell r="CV3123">
            <v>92.1</v>
          </cell>
          <cell r="DA3123">
            <v>0</v>
          </cell>
          <cell r="DD3123">
            <v>1.0104142175843869</v>
          </cell>
          <cell r="FJ3123">
            <v>111</v>
          </cell>
          <cell r="FK3123">
            <v>0.26300000000000001</v>
          </cell>
          <cell r="FL3123">
            <v>0.61923617030463463</v>
          </cell>
          <cell r="FO3123">
            <v>0.29689290518264799</v>
          </cell>
        </row>
        <row r="3124">
          <cell r="A3124">
            <v>623442</v>
          </cell>
          <cell r="C3124" t="str">
            <v>Dimock, Michael</v>
          </cell>
          <cell r="Q3124" t="str">
            <v>R</v>
          </cell>
          <cell r="AJ3124">
            <v>4.2209093407498752</v>
          </cell>
          <cell r="AR3124">
            <v>23.146391849045227</v>
          </cell>
          <cell r="AS3124">
            <v>-0.32335817471820111</v>
          </cell>
          <cell r="AT3124">
            <v>0.5745673878922497</v>
          </cell>
          <cell r="BE3124">
            <v>0.91263731145753191</v>
          </cell>
          <cell r="CP3124">
            <v>26.708333333333332</v>
          </cell>
          <cell r="CV3124">
            <v>92.1</v>
          </cell>
          <cell r="DA3124">
            <v>0</v>
          </cell>
          <cell r="DD3124">
            <v>1.2452502831555414</v>
          </cell>
          <cell r="FJ3124">
            <v>49.105699432999998</v>
          </cell>
          <cell r="FK3124">
            <v>0.26300000000000001</v>
          </cell>
          <cell r="FL3124">
            <v>-0.31033014464580233</v>
          </cell>
          <cell r="FO3124">
            <v>1</v>
          </cell>
        </row>
        <row r="3125">
          <cell r="A3125">
            <v>623447</v>
          </cell>
          <cell r="C3125" t="str">
            <v>Brown, D.J.</v>
          </cell>
          <cell r="Q3125" t="str">
            <v>S</v>
          </cell>
          <cell r="AJ3125">
            <v>6.3361475274733605</v>
          </cell>
          <cell r="AR3125">
            <v>58.151437399344758</v>
          </cell>
          <cell r="AS3125">
            <v>-0.4277520326824768</v>
          </cell>
          <cell r="AT3125">
            <v>0.52756405880440749</v>
          </cell>
          <cell r="BE3125">
            <v>1.0710570313908536</v>
          </cell>
          <cell r="CP3125">
            <v>25.625</v>
          </cell>
          <cell r="CV3125">
            <v>92.1</v>
          </cell>
          <cell r="DA3125">
            <v>0</v>
          </cell>
          <cell r="DD3125">
            <v>0.97989947147508283</v>
          </cell>
          <cell r="FJ3125">
            <v>145.37859349836188</v>
          </cell>
          <cell r="FK3125">
            <v>0.26300000000000001</v>
          </cell>
          <cell r="FL3125">
            <v>0.22829186850174732</v>
          </cell>
          <cell r="FO3125">
            <v>0</v>
          </cell>
        </row>
        <row r="3126">
          <cell r="A3126">
            <v>623449</v>
          </cell>
          <cell r="C3126" t="str">
            <v>Pineda, Rafael</v>
          </cell>
          <cell r="Q3126" t="str">
            <v>R</v>
          </cell>
          <cell r="AJ3126">
            <v>5.6799682283354924</v>
          </cell>
          <cell r="AR3126">
            <v>24.336825332743317</v>
          </cell>
          <cell r="AS3126">
            <v>0.11104142169411273</v>
          </cell>
          <cell r="AT3126">
            <v>0.78509075587694943</v>
          </cell>
          <cell r="BE3126">
            <v>1.1347371848518206</v>
          </cell>
          <cell r="CP3126">
            <v>25.375</v>
          </cell>
          <cell r="CV3126">
            <v>92.1</v>
          </cell>
          <cell r="DA3126">
            <v>0</v>
          </cell>
          <cell r="DD3126">
            <v>0.80647157616473697</v>
          </cell>
          <cell r="FJ3126">
            <v>60.842063331858284</v>
          </cell>
          <cell r="FK3126">
            <v>0.26300000000000001</v>
          </cell>
          <cell r="FL3126">
            <v>0.7162699636279507</v>
          </cell>
          <cell r="FO3126">
            <v>1</v>
          </cell>
        </row>
        <row r="3127">
          <cell r="A3127">
            <v>623451</v>
          </cell>
          <cell r="C3127" t="str">
            <v>Stephens, Jackson</v>
          </cell>
          <cell r="Q3127" t="str">
            <v>S</v>
          </cell>
          <cell r="AJ3127">
            <v>5.7212821284239999</v>
          </cell>
          <cell r="AR3127">
            <v>61.360377197921821</v>
          </cell>
          <cell r="AS3127">
            <v>-0.22702704947644606</v>
          </cell>
          <cell r="AT3127">
            <v>0.59245308679330488</v>
          </cell>
          <cell r="BE3127">
            <v>1.3463955361097113</v>
          </cell>
          <cell r="CP3127">
            <v>22.125</v>
          </cell>
          <cell r="CV3127">
            <v>92.1</v>
          </cell>
          <cell r="DA3127">
            <v>0</v>
          </cell>
          <cell r="DD3127">
            <v>0.95590178744767795</v>
          </cell>
          <cell r="FJ3127">
            <v>153.40094299480455</v>
          </cell>
          <cell r="FK3127">
            <v>0.26300000000000001</v>
          </cell>
          <cell r="FL3127">
            <v>0.44682083947278206</v>
          </cell>
          <cell r="FO3127">
            <v>0</v>
          </cell>
        </row>
        <row r="3128">
          <cell r="A3128">
            <v>623454</v>
          </cell>
          <cell r="C3128" t="str">
            <v>Anderson, Drew</v>
          </cell>
          <cell r="Q3128" t="str">
            <v>S</v>
          </cell>
          <cell r="AJ3128">
            <v>5.3555078843049682</v>
          </cell>
          <cell r="AR3128">
            <v>44.400000000000006</v>
          </cell>
          <cell r="AS3128">
            <v>-0.13523996122315787</v>
          </cell>
          <cell r="AT3128">
            <v>0.83236894450246068</v>
          </cell>
          <cell r="BE3128">
            <v>1.2009220922059687</v>
          </cell>
          <cell r="CP3128">
            <v>22.291666666666668</v>
          </cell>
          <cell r="CV3128">
            <v>92.1</v>
          </cell>
          <cell r="DA3128">
            <v>0</v>
          </cell>
          <cell r="DD3128">
            <v>1.1168307358040339</v>
          </cell>
          <cell r="FJ3128">
            <v>111</v>
          </cell>
          <cell r="FK3128">
            <v>0.26300000000000001</v>
          </cell>
          <cell r="FL3128">
            <v>0.16504364832897742</v>
          </cell>
          <cell r="FO3128">
            <v>0</v>
          </cell>
        </row>
        <row r="3129">
          <cell r="A3129">
            <v>623456</v>
          </cell>
          <cell r="C3129" t="str">
            <v>Massie, Andrew</v>
          </cell>
          <cell r="Q3129" t="str">
            <v>S</v>
          </cell>
          <cell r="AJ3129">
            <v>9.1668145163774781</v>
          </cell>
          <cell r="AR3129">
            <v>44.400000000000006</v>
          </cell>
          <cell r="AS3129">
            <v>0.77364927370045866</v>
          </cell>
          <cell r="AT3129">
            <v>0.96548598086936588</v>
          </cell>
          <cell r="BE3129">
            <v>1.1984777333539476</v>
          </cell>
          <cell r="CP3129">
            <v>22.458333333333332</v>
          </cell>
          <cell r="CV3129">
            <v>92.1</v>
          </cell>
          <cell r="DA3129">
            <v>0</v>
          </cell>
          <cell r="DD3129">
            <v>0.93598754413421181</v>
          </cell>
          <cell r="FJ3129">
            <v>111</v>
          </cell>
          <cell r="FK3129">
            <v>0.26300000000000001</v>
          </cell>
          <cell r="FL3129">
            <v>-1.4748309119152967</v>
          </cell>
          <cell r="FO3129">
            <v>0</v>
          </cell>
        </row>
        <row r="3130">
          <cell r="A3130">
            <v>623461</v>
          </cell>
          <cell r="C3130" t="str">
            <v>Cook, Dustin</v>
          </cell>
          <cell r="Q3130" t="str">
            <v>R</v>
          </cell>
          <cell r="AJ3130">
            <v>8.4982806897668084</v>
          </cell>
          <cell r="AR3130">
            <v>16.8</v>
          </cell>
          <cell r="AS3130">
            <v>-0.89017734555184092</v>
          </cell>
          <cell r="AT3130">
            <v>0.97695863425646468</v>
          </cell>
          <cell r="BE3130">
            <v>1.1147843179434058</v>
          </cell>
          <cell r="CP3130">
            <v>22.625</v>
          </cell>
          <cell r="CV3130">
            <v>92.1</v>
          </cell>
          <cell r="DA3130">
            <v>0</v>
          </cell>
          <cell r="DD3130">
            <v>2</v>
          </cell>
          <cell r="FJ3130">
            <v>42</v>
          </cell>
          <cell r="FK3130">
            <v>0.26300000000000001</v>
          </cell>
          <cell r="FL3130">
            <v>-1.0750289744777746</v>
          </cell>
          <cell r="FO3130">
            <v>1</v>
          </cell>
        </row>
        <row r="3131">
          <cell r="A3131">
            <v>623465</v>
          </cell>
          <cell r="C3131" t="str">
            <v>Phillips, Evan</v>
          </cell>
          <cell r="Q3131" t="str">
            <v>R</v>
          </cell>
          <cell r="AJ3131">
            <v>5.2069830498630214</v>
          </cell>
          <cell r="AR3131">
            <v>21.988676330340741</v>
          </cell>
          <cell r="AS3131">
            <v>0.53991713542185937</v>
          </cell>
          <cell r="AT3131">
            <v>0.87510483091751357</v>
          </cell>
          <cell r="BE3131">
            <v>0.96040517715931151</v>
          </cell>
          <cell r="CP3131">
            <v>21.791666666666668</v>
          </cell>
          <cell r="CV3131">
            <v>92.1</v>
          </cell>
          <cell r="DA3131">
            <v>0</v>
          </cell>
          <cell r="DD3131">
            <v>1.154332000963681</v>
          </cell>
          <cell r="FJ3131">
            <v>54.971690825851852</v>
          </cell>
          <cell r="FK3131">
            <v>0.26300000000000001</v>
          </cell>
          <cell r="FL3131">
            <v>0.18493295441148438</v>
          </cell>
          <cell r="FO3131">
            <v>1</v>
          </cell>
        </row>
        <row r="3132">
          <cell r="A3132">
            <v>623466</v>
          </cell>
          <cell r="C3132" t="str">
            <v>Castellanos, Ryan</v>
          </cell>
          <cell r="Q3132" t="str">
            <v>R</v>
          </cell>
          <cell r="AJ3132">
            <v>7.1353586659278108</v>
          </cell>
          <cell r="AR3132">
            <v>16.8</v>
          </cell>
          <cell r="AS3132">
            <v>-0.15717713771263833</v>
          </cell>
          <cell r="AT3132">
            <v>0.79147255578406117</v>
          </cell>
          <cell r="BE3132">
            <v>1.0055125134485887</v>
          </cell>
          <cell r="CP3132">
            <v>22.208333333333332</v>
          </cell>
          <cell r="CV3132">
            <v>92.1</v>
          </cell>
          <cell r="DA3132">
            <v>0</v>
          </cell>
          <cell r="DD3132">
            <v>0.72535358399673466</v>
          </cell>
          <cell r="FJ3132">
            <v>42</v>
          </cell>
          <cell r="FK3132">
            <v>0.26300000000000001</v>
          </cell>
          <cell r="FL3132">
            <v>0.67174212933246713</v>
          </cell>
          <cell r="FO3132">
            <v>0.50694868403204207</v>
          </cell>
        </row>
        <row r="3133">
          <cell r="A3133">
            <v>623467</v>
          </cell>
          <cell r="C3133" t="str">
            <v>Burns, Tommy</v>
          </cell>
          <cell r="Q3133" t="str">
            <v>S</v>
          </cell>
          <cell r="AJ3133">
            <v>8.2907622648420123</v>
          </cell>
          <cell r="AR3133">
            <v>44.400000000000006</v>
          </cell>
          <cell r="AS3133">
            <v>-1.8463041129438473</v>
          </cell>
          <cell r="AT3133">
            <v>0.92882433314887658</v>
          </cell>
          <cell r="BE3133">
            <v>1.1280955761452829</v>
          </cell>
          <cell r="CP3133">
            <v>22.791666666666668</v>
          </cell>
          <cell r="CV3133">
            <v>92.1</v>
          </cell>
          <cell r="DA3133">
            <v>0</v>
          </cell>
          <cell r="DD3133">
            <v>1.0780205498355913</v>
          </cell>
          <cell r="FJ3133">
            <v>111</v>
          </cell>
          <cell r="FK3133">
            <v>0.26300000000000001</v>
          </cell>
          <cell r="FL3133">
            <v>-0.85770439925552322</v>
          </cell>
          <cell r="FO3133">
            <v>0.21427143790661507</v>
          </cell>
        </row>
        <row r="3134">
          <cell r="A3134">
            <v>623470</v>
          </cell>
          <cell r="C3134" t="str">
            <v>Newberry, Jake</v>
          </cell>
          <cell r="Q3134" t="str">
            <v>R</v>
          </cell>
          <cell r="AJ3134">
            <v>5.6790430494582225</v>
          </cell>
          <cell r="AR3134">
            <v>25.167091061155556</v>
          </cell>
          <cell r="AS3134">
            <v>0.16994659624987116</v>
          </cell>
          <cell r="AT3134">
            <v>0.7957594398909712</v>
          </cell>
          <cell r="BE3134">
            <v>1.2921696123443405</v>
          </cell>
          <cell r="CP3134">
            <v>21.625</v>
          </cell>
          <cell r="CV3134">
            <v>92.1</v>
          </cell>
          <cell r="DA3134">
            <v>0</v>
          </cell>
          <cell r="DD3134">
            <v>1.0270000934787635</v>
          </cell>
          <cell r="FJ3134">
            <v>62.917727652888885</v>
          </cell>
          <cell r="FK3134">
            <v>0.26300000000000001</v>
          </cell>
          <cell r="FL3134">
            <v>-8.0048442811433501E-2</v>
          </cell>
          <cell r="FO3134">
            <v>1</v>
          </cell>
        </row>
        <row r="3135">
          <cell r="A3135">
            <v>623474</v>
          </cell>
          <cell r="C3135" t="str">
            <v>Herget, Jimmy</v>
          </cell>
          <cell r="Q3135" t="str">
            <v>R</v>
          </cell>
          <cell r="AJ3135">
            <v>5.1158516767366731</v>
          </cell>
          <cell r="AR3135">
            <v>21.361027054059264</v>
          </cell>
          <cell r="AS3135">
            <v>0.57873529511693012</v>
          </cell>
          <cell r="AT3135">
            <v>0.88222146889169084</v>
          </cell>
          <cell r="BE3135">
            <v>0.85992056452221</v>
          </cell>
          <cell r="CP3135">
            <v>22.791666666666668</v>
          </cell>
          <cell r="CV3135">
            <v>92.1</v>
          </cell>
          <cell r="DA3135">
            <v>0</v>
          </cell>
          <cell r="DD3135">
            <v>1.3701465405085429</v>
          </cell>
          <cell r="FJ3135">
            <v>53.402567635148152</v>
          </cell>
          <cell r="FK3135">
            <v>0.26300000000000001</v>
          </cell>
          <cell r="FL3135">
            <v>0.25955272505550181</v>
          </cell>
          <cell r="FO3135">
            <v>1</v>
          </cell>
        </row>
        <row r="3136">
          <cell r="A3136">
            <v>623477</v>
          </cell>
          <cell r="C3136" t="str">
            <v>LaMarche, Will</v>
          </cell>
          <cell r="Q3136" t="str">
            <v>R</v>
          </cell>
          <cell r="AJ3136">
            <v>6.6977582421522719</v>
          </cell>
          <cell r="AR3136">
            <v>16.8</v>
          </cell>
          <cell r="AS3136">
            <v>0.75597221610117782</v>
          </cell>
          <cell r="AT3136">
            <v>0.9202930738091496</v>
          </cell>
          <cell r="BE3136">
            <v>0.93576266090166327</v>
          </cell>
          <cell r="CP3136">
            <v>24.875</v>
          </cell>
          <cell r="CV3136">
            <v>92.1</v>
          </cell>
          <cell r="DA3136">
            <v>0</v>
          </cell>
          <cell r="DD3136">
            <v>1.3386814194312104</v>
          </cell>
          <cell r="FJ3136">
            <v>42</v>
          </cell>
          <cell r="FK3136">
            <v>0.26300000000000001</v>
          </cell>
          <cell r="FL3136">
            <v>-0.38640690184905363</v>
          </cell>
          <cell r="FO3136">
            <v>1</v>
          </cell>
        </row>
        <row r="3137">
          <cell r="A3137">
            <v>623478</v>
          </cell>
          <cell r="C3137" t="str">
            <v>De Young, Derek</v>
          </cell>
          <cell r="Q3137" t="str">
            <v>R</v>
          </cell>
          <cell r="AJ3137">
            <v>7.7275366490556596</v>
          </cell>
          <cell r="AR3137">
            <v>16.8</v>
          </cell>
          <cell r="AS3137">
            <v>0.80078464736693333</v>
          </cell>
          <cell r="AT3137">
            <v>0.96165430264751839</v>
          </cell>
          <cell r="BE3137">
            <v>0.86477601897777201</v>
          </cell>
          <cell r="CP3137">
            <v>24.541666666666668</v>
          </cell>
          <cell r="CV3137">
            <v>92.1</v>
          </cell>
          <cell r="DA3137">
            <v>0</v>
          </cell>
          <cell r="DD3137">
            <v>1.0936041471743141</v>
          </cell>
          <cell r="FJ3137">
            <v>42</v>
          </cell>
          <cell r="FK3137">
            <v>0.26300000000000001</v>
          </cell>
          <cell r="FL3137">
            <v>0.24892370022188814</v>
          </cell>
          <cell r="FO3137">
            <v>0.58741153750776554</v>
          </cell>
        </row>
        <row r="3138">
          <cell r="A3138">
            <v>623480</v>
          </cell>
          <cell r="C3138" t="str">
            <v>Marks, Bret</v>
          </cell>
          <cell r="Q3138" t="str">
            <v>R</v>
          </cell>
          <cell r="AJ3138">
            <v>8.2947710997031727</v>
          </cell>
          <cell r="AR3138">
            <v>16.8</v>
          </cell>
          <cell r="AS3138">
            <v>0.73397599105580025</v>
          </cell>
          <cell r="AT3138">
            <v>0.97218801434408209</v>
          </cell>
          <cell r="BE3138">
            <v>0.78996061498959436</v>
          </cell>
          <cell r="CP3138">
            <v>24.125</v>
          </cell>
          <cell r="CV3138">
            <v>92.1</v>
          </cell>
          <cell r="DA3138">
            <v>0</v>
          </cell>
          <cell r="DD3138">
            <v>1.5108621099065578</v>
          </cell>
          <cell r="FJ3138">
            <v>42</v>
          </cell>
          <cell r="FK3138">
            <v>0.26300000000000001</v>
          </cell>
          <cell r="FL3138">
            <v>1.4034967623328878</v>
          </cell>
          <cell r="FO3138">
            <v>1</v>
          </cell>
        </row>
        <row r="3139">
          <cell r="A3139">
            <v>623484</v>
          </cell>
          <cell r="C3139" t="str">
            <v>Llorens, Dixon</v>
          </cell>
          <cell r="Q3139" t="str">
            <v>R</v>
          </cell>
          <cell r="AJ3139">
            <v>5.9711730423406557</v>
          </cell>
          <cell r="AR3139">
            <v>16.8</v>
          </cell>
          <cell r="AS3139">
            <v>-0.8072699022861215</v>
          </cell>
          <cell r="AT3139">
            <v>0.7252256707424467</v>
          </cell>
          <cell r="BE3139">
            <v>1.0064565825775684</v>
          </cell>
          <cell r="CP3139">
            <v>23.625</v>
          </cell>
          <cell r="CV3139">
            <v>92.1</v>
          </cell>
          <cell r="DA3139">
            <v>0</v>
          </cell>
          <cell r="DD3139">
            <v>1.3058071397010751</v>
          </cell>
          <cell r="FJ3139">
            <v>42</v>
          </cell>
          <cell r="FK3139">
            <v>0.26300000000000001</v>
          </cell>
          <cell r="FL3139">
            <v>-0.1638905934571484</v>
          </cell>
          <cell r="FO3139">
            <v>1</v>
          </cell>
        </row>
        <row r="3140">
          <cell r="A3140">
            <v>623485</v>
          </cell>
          <cell r="C3140" t="str">
            <v>Goudeau, Ashton</v>
          </cell>
          <cell r="Q3140" t="str">
            <v>S</v>
          </cell>
          <cell r="AJ3140">
            <v>6.5490345446608487</v>
          </cell>
          <cell r="AR3140">
            <v>54.963543712911473</v>
          </cell>
          <cell r="AS3140">
            <v>-0.5341674888953879</v>
          </cell>
          <cell r="AT3140">
            <v>0.58372557791086987</v>
          </cell>
          <cell r="BE3140">
            <v>1.2718617898108069</v>
          </cell>
          <cell r="CP3140">
            <v>23.958333333333332</v>
          </cell>
          <cell r="CV3140">
            <v>92.1</v>
          </cell>
          <cell r="DA3140">
            <v>0</v>
          </cell>
          <cell r="DD3140">
            <v>0.95361287414015239</v>
          </cell>
          <cell r="FJ3140">
            <v>137.40885928227868</v>
          </cell>
          <cell r="FK3140">
            <v>0.26300000000000001</v>
          </cell>
          <cell r="FL3140">
            <v>-0.26853838733218055</v>
          </cell>
          <cell r="FO3140">
            <v>0</v>
          </cell>
        </row>
        <row r="3141">
          <cell r="A3141">
            <v>623488</v>
          </cell>
          <cell r="C3141" t="str">
            <v>Hollins, L.J.</v>
          </cell>
          <cell r="Q3141" t="str">
            <v>R</v>
          </cell>
          <cell r="AJ3141">
            <v>7.0102178345617085</v>
          </cell>
          <cell r="AR3141">
            <v>16.8</v>
          </cell>
          <cell r="AS3141">
            <v>-0.26541077251782952</v>
          </cell>
          <cell r="AT3141">
            <v>0.9342414467219422</v>
          </cell>
          <cell r="BE3141">
            <v>1.2459768864046781</v>
          </cell>
          <cell r="CP3141">
            <v>24.958333333333332</v>
          </cell>
          <cell r="CV3141">
            <v>92.1</v>
          </cell>
          <cell r="DA3141">
            <v>0</v>
          </cell>
          <cell r="DD3141">
            <v>0.97786544067576031</v>
          </cell>
          <cell r="FJ3141">
            <v>42</v>
          </cell>
          <cell r="FK3141">
            <v>0.26300000000000001</v>
          </cell>
          <cell r="FL3141">
            <v>-0.2176158633074548</v>
          </cell>
          <cell r="FO3141">
            <v>1</v>
          </cell>
        </row>
        <row r="3142">
          <cell r="A3142">
            <v>623489</v>
          </cell>
          <cell r="C3142" t="str">
            <v>Steele, Keaton</v>
          </cell>
          <cell r="Q3142" t="str">
            <v>S</v>
          </cell>
          <cell r="AJ3142">
            <v>6.4457608759050018</v>
          </cell>
          <cell r="AR3142">
            <v>49.336392215967081</v>
          </cell>
          <cell r="AS3142">
            <v>0.17863792135396697</v>
          </cell>
          <cell r="AT3142">
            <v>0.84069007696303233</v>
          </cell>
          <cell r="BE3142">
            <v>1.0618784817232785</v>
          </cell>
          <cell r="CP3142">
            <v>24.708333333333332</v>
          </cell>
          <cell r="CV3142">
            <v>92.1</v>
          </cell>
          <cell r="DA3142">
            <v>0</v>
          </cell>
          <cell r="DD3142">
            <v>0.79760537874695359</v>
          </cell>
          <cell r="FJ3142">
            <v>123.34098053991769</v>
          </cell>
          <cell r="FK3142">
            <v>0.26300000000000001</v>
          </cell>
          <cell r="FL3142">
            <v>-1.2862237951353807E-2</v>
          </cell>
          <cell r="FO3142">
            <v>0</v>
          </cell>
        </row>
        <row r="3143">
          <cell r="A3143">
            <v>623490</v>
          </cell>
          <cell r="C3143" t="str">
            <v>Markey, Brad</v>
          </cell>
          <cell r="Q3143" t="str">
            <v>S</v>
          </cell>
          <cell r="AJ3143">
            <v>6.1115684134541253</v>
          </cell>
          <cell r="AR3143">
            <v>52.075071493654491</v>
          </cell>
          <cell r="AS3143">
            <v>0.46489900339295576</v>
          </cell>
          <cell r="AT3143">
            <v>0.82513977308334396</v>
          </cell>
          <cell r="BE3143">
            <v>0.58514910294113642</v>
          </cell>
          <cell r="CP3143">
            <v>24.291666666666668</v>
          </cell>
          <cell r="CV3143">
            <v>92.1</v>
          </cell>
          <cell r="DA3143">
            <v>0</v>
          </cell>
          <cell r="DD3143">
            <v>0.74638649672042701</v>
          </cell>
          <cell r="FJ3143">
            <v>130.18767873413623</v>
          </cell>
          <cell r="FK3143">
            <v>0.26300000000000001</v>
          </cell>
          <cell r="FL3143">
            <v>0.55329180683578916</v>
          </cell>
          <cell r="FO3143">
            <v>0</v>
          </cell>
        </row>
        <row r="3144">
          <cell r="A3144">
            <v>623491</v>
          </cell>
          <cell r="C3144" t="str">
            <v>Suarez, Benny</v>
          </cell>
          <cell r="Q3144" t="str">
            <v>R</v>
          </cell>
          <cell r="AJ3144">
            <v>7.5616954330897546</v>
          </cell>
          <cell r="AR3144">
            <v>17.338650680545186</v>
          </cell>
          <cell r="AS3144">
            <v>0.40745828207110063</v>
          </cell>
          <cell r="AT3144">
            <v>0.88400092803111086</v>
          </cell>
          <cell r="BE3144">
            <v>0.8792344144123273</v>
          </cell>
          <cell r="CP3144">
            <v>24.791666666666668</v>
          </cell>
          <cell r="CV3144">
            <v>92.1</v>
          </cell>
          <cell r="DA3144">
            <v>0</v>
          </cell>
          <cell r="DD3144">
            <v>1.1414828989557235</v>
          </cell>
          <cell r="FJ3144">
            <v>43.346626701362965</v>
          </cell>
          <cell r="FK3144">
            <v>0.26300000000000001</v>
          </cell>
          <cell r="FL3144">
            <v>0.71092462598258122</v>
          </cell>
          <cell r="FO3144">
            <v>1</v>
          </cell>
        </row>
        <row r="3145">
          <cell r="A3145">
            <v>623525</v>
          </cell>
          <cell r="C3145" t="str">
            <v>Mora, Hansel</v>
          </cell>
          <cell r="Q3145" t="str">
            <v>S</v>
          </cell>
          <cell r="AJ3145">
            <v>9.0693109823610261</v>
          </cell>
          <cell r="AR3145">
            <v>44.400000000000006</v>
          </cell>
          <cell r="AS3145">
            <v>-1.3608934858123771</v>
          </cell>
          <cell r="AT3145">
            <v>0.84487343248934077</v>
          </cell>
          <cell r="BE3145">
            <v>0.97898060050280478</v>
          </cell>
          <cell r="CP3145">
            <v>21.875</v>
          </cell>
          <cell r="CV3145">
            <v>92.1</v>
          </cell>
          <cell r="DA3145">
            <v>0</v>
          </cell>
          <cell r="DD3145">
            <v>0.91617869850556077</v>
          </cell>
          <cell r="FJ3145">
            <v>111</v>
          </cell>
          <cell r="FK3145">
            <v>0.26300000000000001</v>
          </cell>
          <cell r="FL3145">
            <v>2.9084218544408492E-2</v>
          </cell>
          <cell r="FO3145">
            <v>0.49999999110320281</v>
          </cell>
        </row>
        <row r="3146">
          <cell r="A3146">
            <v>623526</v>
          </cell>
          <cell r="C3146" t="str">
            <v>Peralta, Yelmison</v>
          </cell>
          <cell r="Q3146" t="str">
            <v>R</v>
          </cell>
          <cell r="AJ3146">
            <v>7.506898214893317</v>
          </cell>
          <cell r="AR3146">
            <v>21.935107559451826</v>
          </cell>
          <cell r="AS3146">
            <v>-0.18119737258996954</v>
          </cell>
          <cell r="AT3146">
            <v>0.6287467905777917</v>
          </cell>
          <cell r="BE3146">
            <v>0.93915257456093348</v>
          </cell>
          <cell r="CP3146">
            <v>21.291666666666668</v>
          </cell>
          <cell r="CV3146">
            <v>92.1</v>
          </cell>
          <cell r="DA3146">
            <v>0</v>
          </cell>
          <cell r="DD3146">
            <v>0.88545345919863128</v>
          </cell>
          <cell r="FJ3146">
            <v>54.837768898629562</v>
          </cell>
          <cell r="FK3146">
            <v>0.26300000000000001</v>
          </cell>
          <cell r="FL3146">
            <v>0.10994583795408658</v>
          </cell>
          <cell r="FO3146">
            <v>0.73730104035520228</v>
          </cell>
        </row>
        <row r="3147">
          <cell r="A3147">
            <v>623702</v>
          </cell>
          <cell r="C3147" t="str">
            <v>Eduardo, Francis</v>
          </cell>
          <cell r="Q3147" t="str">
            <v>R</v>
          </cell>
          <cell r="AJ3147">
            <v>7.1270721631380258</v>
          </cell>
          <cell r="AR3147">
            <v>16.8</v>
          </cell>
          <cell r="AS3147">
            <v>-0.78305090257243914</v>
          </cell>
          <cell r="AT3147">
            <v>0.9026196595021414</v>
          </cell>
          <cell r="BE3147">
            <v>0.7509669766267848</v>
          </cell>
          <cell r="CP3147">
            <v>22.125</v>
          </cell>
          <cell r="CV3147">
            <v>92.1</v>
          </cell>
          <cell r="DA3147">
            <v>0</v>
          </cell>
          <cell r="DD3147">
            <v>1.002082504679491</v>
          </cell>
          <cell r="FJ3147">
            <v>42</v>
          </cell>
          <cell r="FK3147">
            <v>0.26300000000000001</v>
          </cell>
          <cell r="FL3147">
            <v>0.3944400281076626</v>
          </cell>
          <cell r="FO3147">
            <v>1</v>
          </cell>
        </row>
        <row r="3148">
          <cell r="A3148">
            <v>623743</v>
          </cell>
          <cell r="C3148" t="str">
            <v>Cabrera, Oscar</v>
          </cell>
          <cell r="Q3148" t="str">
            <v>R</v>
          </cell>
          <cell r="AJ3148">
            <v>8.8172848827542296</v>
          </cell>
          <cell r="AR3148">
            <v>16.8</v>
          </cell>
          <cell r="AS3148">
            <v>0.47017798480759165</v>
          </cell>
          <cell r="AT3148">
            <v>0.91769144066052089</v>
          </cell>
          <cell r="BE3148">
            <v>1.0591897078055492</v>
          </cell>
          <cell r="CP3148">
            <v>22.125</v>
          </cell>
          <cell r="CV3148">
            <v>92.1</v>
          </cell>
          <cell r="DA3148">
            <v>0</v>
          </cell>
          <cell r="DD3148">
            <v>1.2209414969647097</v>
          </cell>
          <cell r="FJ3148">
            <v>42</v>
          </cell>
          <cell r="FK3148">
            <v>0.26300000000000001</v>
          </cell>
          <cell r="FL3148">
            <v>0.64129506660240554</v>
          </cell>
          <cell r="FO3148">
            <v>1</v>
          </cell>
        </row>
        <row r="3149">
          <cell r="A3149">
            <v>623838</v>
          </cell>
          <cell r="C3149" t="str">
            <v>Deshazier, Torey</v>
          </cell>
          <cell r="Q3149" t="str">
            <v>R</v>
          </cell>
          <cell r="AJ3149">
            <v>8.8888044672536477</v>
          </cell>
          <cell r="AR3149">
            <v>19.171795228112614</v>
          </cell>
          <cell r="AS3149">
            <v>0.32663842932466186</v>
          </cell>
          <cell r="AT3149">
            <v>0.80581474273787201</v>
          </cell>
          <cell r="BE3149">
            <v>1.0596608395218929</v>
          </cell>
          <cell r="CP3149">
            <v>22.791666666666668</v>
          </cell>
          <cell r="CV3149">
            <v>92.1</v>
          </cell>
          <cell r="DA3149">
            <v>0</v>
          </cell>
          <cell r="DD3149">
            <v>1.3099498955531692</v>
          </cell>
          <cell r="FJ3149">
            <v>47.929488070281536</v>
          </cell>
          <cell r="FK3149">
            <v>0.26300000000000001</v>
          </cell>
          <cell r="FL3149">
            <v>0.58049426511541891</v>
          </cell>
          <cell r="FO3149">
            <v>0.93826081723004751</v>
          </cell>
        </row>
        <row r="3150">
          <cell r="A3150">
            <v>623894</v>
          </cell>
          <cell r="C3150" t="str">
            <v>Diaz, Andin</v>
          </cell>
          <cell r="Q3150" t="str">
            <v>R</v>
          </cell>
          <cell r="AJ3150">
            <v>7.4016538648993562</v>
          </cell>
          <cell r="AR3150">
            <v>16.8</v>
          </cell>
          <cell r="AS3150">
            <v>6.9724382553929043E-2</v>
          </cell>
          <cell r="AT3150">
            <v>0.91082506076760072</v>
          </cell>
          <cell r="BE3150">
            <v>1.0813585366628993</v>
          </cell>
          <cell r="CP3150">
            <v>23.791666666666668</v>
          </cell>
          <cell r="CV3150">
            <v>92.1</v>
          </cell>
          <cell r="DA3150">
            <v>0</v>
          </cell>
          <cell r="DD3150">
            <v>1.2435946322295788</v>
          </cell>
          <cell r="FJ3150">
            <v>42</v>
          </cell>
          <cell r="FK3150">
            <v>0.26300000000000001</v>
          </cell>
          <cell r="FL3150">
            <v>-0.61975384892425878</v>
          </cell>
          <cell r="FO3150">
            <v>0.53975434808709988</v>
          </cell>
        </row>
        <row r="3151">
          <cell r="A3151">
            <v>623901</v>
          </cell>
          <cell r="C3151" t="str">
            <v>Fernandez, Rodolfo</v>
          </cell>
          <cell r="Q3151" t="str">
            <v>R</v>
          </cell>
          <cell r="AJ3151">
            <v>6.3537773206227754</v>
          </cell>
          <cell r="AR3151">
            <v>17.056423405424518</v>
          </cell>
          <cell r="AS3151">
            <v>0.45322251702857225</v>
          </cell>
          <cell r="AT3151">
            <v>0.90242974176183199</v>
          </cell>
          <cell r="BE3151">
            <v>0.62337009609870697</v>
          </cell>
          <cell r="CP3151">
            <v>26.291666666666668</v>
          </cell>
          <cell r="CV3151">
            <v>92.1</v>
          </cell>
          <cell r="DA3151">
            <v>0</v>
          </cell>
          <cell r="DD3151">
            <v>1.0157863492920252</v>
          </cell>
          <cell r="FJ3151">
            <v>42.641058513561291</v>
          </cell>
          <cell r="FK3151">
            <v>0.26300000000000001</v>
          </cell>
          <cell r="FL3151">
            <v>0.30207367879625813</v>
          </cell>
          <cell r="FO3151">
            <v>1</v>
          </cell>
        </row>
        <row r="3152">
          <cell r="A3152">
            <v>623913</v>
          </cell>
          <cell r="C3152" t="str">
            <v>Wang, Wei-Chung</v>
          </cell>
          <cell r="Q3152" t="str">
            <v>S</v>
          </cell>
          <cell r="AJ3152">
            <v>5.5544358689507654</v>
          </cell>
          <cell r="AR3152">
            <v>55.266535938847703</v>
          </cell>
          <cell r="AS3152">
            <v>-0.22252061773815213</v>
          </cell>
          <cell r="AT3152">
            <v>0.55037128176906491</v>
          </cell>
          <cell r="BE3152">
            <v>0.82996833444488094</v>
          </cell>
          <cell r="CP3152">
            <v>24.208333333333332</v>
          </cell>
          <cell r="CV3152">
            <v>91.223977039770105</v>
          </cell>
          <cell r="DA3152">
            <v>0.10504848484848484</v>
          </cell>
          <cell r="DD3152">
            <v>0.94059419997113292</v>
          </cell>
          <cell r="FJ3152">
            <v>138.16633984711925</v>
          </cell>
          <cell r="FK3152">
            <v>0.26300000000000001</v>
          </cell>
          <cell r="FL3152">
            <v>-0.17036964319513526</v>
          </cell>
          <cell r="FO3152">
            <v>0</v>
          </cell>
        </row>
        <row r="3153">
          <cell r="A3153">
            <v>623914</v>
          </cell>
          <cell r="C3153" t="str">
            <v>Thomas, Chris</v>
          </cell>
          <cell r="Q3153" t="str">
            <v>R</v>
          </cell>
          <cell r="AJ3153">
            <v>5.1723370819815457</v>
          </cell>
          <cell r="AR3153">
            <v>20.689008974788777</v>
          </cell>
          <cell r="AS3153">
            <v>0.39305694764150068</v>
          </cell>
          <cell r="AT3153">
            <v>0.81103400226665467</v>
          </cell>
          <cell r="BE3153">
            <v>0.77604254133800032</v>
          </cell>
          <cell r="CP3153">
            <v>28.291666666666668</v>
          </cell>
          <cell r="CV3153">
            <v>92.1</v>
          </cell>
          <cell r="DA3153">
            <v>0</v>
          </cell>
          <cell r="DD3153">
            <v>1.0963844979026987</v>
          </cell>
          <cell r="FJ3153">
            <v>51.722522436971936</v>
          </cell>
          <cell r="FK3153">
            <v>0.26300000000000001</v>
          </cell>
          <cell r="FL3153">
            <v>-0.18386915306089285</v>
          </cell>
          <cell r="FO3153">
            <v>1</v>
          </cell>
        </row>
        <row r="3154">
          <cell r="A3154">
            <v>623917</v>
          </cell>
          <cell r="C3154" t="str">
            <v>Anderson, Kyle</v>
          </cell>
          <cell r="Q3154" t="str">
            <v>S</v>
          </cell>
          <cell r="AJ3154">
            <v>7.8267851183096866</v>
          </cell>
          <cell r="AR3154">
            <v>44.400000000000006</v>
          </cell>
          <cell r="AS3154">
            <v>0.84897942210421495</v>
          </cell>
          <cell r="AT3154">
            <v>0.95683421061452101</v>
          </cell>
          <cell r="BE3154">
            <v>0.96148074124380545</v>
          </cell>
          <cell r="CP3154">
            <v>26.125</v>
          </cell>
          <cell r="CV3154">
            <v>92.1</v>
          </cell>
          <cell r="DA3154">
            <v>0</v>
          </cell>
          <cell r="DD3154">
            <v>0.89208235423552784</v>
          </cell>
          <cell r="FJ3154">
            <v>111</v>
          </cell>
          <cell r="FK3154">
            <v>0.26300000000000001</v>
          </cell>
          <cell r="FL3154">
            <v>-0.14380184869540885</v>
          </cell>
          <cell r="FO3154">
            <v>0</v>
          </cell>
        </row>
        <row r="3155">
          <cell r="A3155">
            <v>623920</v>
          </cell>
          <cell r="C3155" t="str">
            <v>Lo, Kuo Hua</v>
          </cell>
          <cell r="Q3155" t="str">
            <v>R</v>
          </cell>
          <cell r="AJ3155">
            <v>6.3293562610432899</v>
          </cell>
          <cell r="AR3155">
            <v>19.66484936028148</v>
          </cell>
          <cell r="AS3155">
            <v>-3.6007786588305199E-3</v>
          </cell>
          <cell r="AT3155">
            <v>0.69003926397506454</v>
          </cell>
          <cell r="BE3155">
            <v>0.64199824823500529</v>
          </cell>
          <cell r="CP3155">
            <v>23.708333333333332</v>
          </cell>
          <cell r="CV3155">
            <v>92.1</v>
          </cell>
          <cell r="DA3155">
            <v>0</v>
          </cell>
          <cell r="DD3155">
            <v>1.0788360133433517</v>
          </cell>
          <cell r="FJ3155">
            <v>49.162123400703699</v>
          </cell>
          <cell r="FK3155">
            <v>0.26300000000000001</v>
          </cell>
          <cell r="FL3155">
            <v>0.36680676088805114</v>
          </cell>
          <cell r="FO3155">
            <v>1</v>
          </cell>
        </row>
        <row r="3156">
          <cell r="A3156">
            <v>623923</v>
          </cell>
          <cell r="C3156" t="str">
            <v>Browning, Wil</v>
          </cell>
          <cell r="Q3156" t="str">
            <v>R</v>
          </cell>
          <cell r="AJ3156">
            <v>4.1369985085117023</v>
          </cell>
          <cell r="AR3156">
            <v>30.096660568492457</v>
          </cell>
          <cell r="AS3156">
            <v>0.18577107200622617</v>
          </cell>
          <cell r="AT3156">
            <v>0.79307167030183412</v>
          </cell>
          <cell r="BE3156">
            <v>1.6048969244514277</v>
          </cell>
          <cell r="CP3156">
            <v>27.791666666666668</v>
          </cell>
          <cell r="CV3156">
            <v>92.1</v>
          </cell>
          <cell r="DA3156">
            <v>0</v>
          </cell>
          <cell r="DD3156">
            <v>1.1444947201197004</v>
          </cell>
          <cell r="FJ3156">
            <v>51.603826936148145</v>
          </cell>
          <cell r="FK3156">
            <v>0.26300000000000001</v>
          </cell>
          <cell r="FL3156">
            <v>0.13358717209799637</v>
          </cell>
          <cell r="FO3156">
            <v>1</v>
          </cell>
        </row>
        <row r="3157">
          <cell r="A3157">
            <v>623924</v>
          </cell>
          <cell r="C3157" t="str">
            <v>Gracesqui, Francisco</v>
          </cell>
          <cell r="Q3157" t="str">
            <v>R</v>
          </cell>
          <cell r="AJ3157">
            <v>6.0814320233633588</v>
          </cell>
          <cell r="AR3157">
            <v>16.8</v>
          </cell>
          <cell r="AS3157">
            <v>0.25562890019932849</v>
          </cell>
          <cell r="AT3157">
            <v>0.93769312304536179</v>
          </cell>
          <cell r="BE3157">
            <v>1.1052779423834282</v>
          </cell>
          <cell r="CP3157">
            <v>24.625</v>
          </cell>
          <cell r="CV3157">
            <v>92.1</v>
          </cell>
          <cell r="DA3157">
            <v>0</v>
          </cell>
          <cell r="DD3157">
            <v>1.1353498335264169</v>
          </cell>
          <cell r="FJ3157">
            <v>42</v>
          </cell>
          <cell r="FK3157">
            <v>0.26300000000000001</v>
          </cell>
          <cell r="FL3157">
            <v>1.6397801261387432</v>
          </cell>
          <cell r="FO3157">
            <v>1</v>
          </cell>
        </row>
        <row r="3158">
          <cell r="A3158">
            <v>623962</v>
          </cell>
          <cell r="C3158" t="str">
            <v>Booden, Jacob</v>
          </cell>
          <cell r="Q3158" t="str">
            <v>R</v>
          </cell>
          <cell r="AJ3158">
            <v>8.0480396571432617</v>
          </cell>
          <cell r="AR3158">
            <v>16.8</v>
          </cell>
          <cell r="AS3158">
            <v>1.5927229103464429</v>
          </cell>
          <cell r="AT3158">
            <v>0.9316606397841698</v>
          </cell>
          <cell r="BE3158">
            <v>1.3000754471815534</v>
          </cell>
          <cell r="CP3158">
            <v>25.875</v>
          </cell>
          <cell r="CV3158">
            <v>92.1</v>
          </cell>
          <cell r="DA3158">
            <v>0</v>
          </cell>
          <cell r="DD3158">
            <v>1.4269633330239033</v>
          </cell>
          <cell r="FJ3158">
            <v>42</v>
          </cell>
          <cell r="FK3158">
            <v>0.26300000000000001</v>
          </cell>
          <cell r="FL3158">
            <v>0.43351501714451224</v>
          </cell>
          <cell r="FO3158">
            <v>1</v>
          </cell>
        </row>
        <row r="3159">
          <cell r="A3159">
            <v>623963</v>
          </cell>
          <cell r="C3159" t="str">
            <v>Lee, Thomas</v>
          </cell>
          <cell r="Q3159" t="str">
            <v>S</v>
          </cell>
          <cell r="AJ3159">
            <v>6.3160824116839862</v>
          </cell>
          <cell r="AR3159">
            <v>49.081408450302604</v>
          </cell>
          <cell r="AS3159">
            <v>0.27274507677220572</v>
          </cell>
          <cell r="AT3159">
            <v>0.78277274975796929</v>
          </cell>
          <cell r="BE3159">
            <v>0.87668666446689747</v>
          </cell>
          <cell r="CP3159">
            <v>26.708333333333332</v>
          </cell>
          <cell r="CV3159">
            <v>92.1</v>
          </cell>
          <cell r="DA3159">
            <v>0</v>
          </cell>
          <cell r="DD3159">
            <v>0.81734768564369054</v>
          </cell>
          <cell r="FJ3159">
            <v>122.70352112575651</v>
          </cell>
          <cell r="FK3159">
            <v>0.26300000000000001</v>
          </cell>
          <cell r="FL3159">
            <v>0.4146308343635553</v>
          </cell>
          <cell r="FO3159">
            <v>0</v>
          </cell>
        </row>
        <row r="3160">
          <cell r="A3160">
            <v>623964</v>
          </cell>
          <cell r="C3160" t="str">
            <v>Rauh, Jeff</v>
          </cell>
          <cell r="Q3160" t="str">
            <v>R</v>
          </cell>
          <cell r="AJ3160">
            <v>7.7306018153823439</v>
          </cell>
          <cell r="AR3160">
            <v>16.8</v>
          </cell>
          <cell r="AS3160">
            <v>-1.0376009693064017</v>
          </cell>
          <cell r="AT3160">
            <v>0.85138319424247744</v>
          </cell>
          <cell r="BE3160">
            <v>0.89092930430435258</v>
          </cell>
          <cell r="CP3160">
            <v>26.458333333333332</v>
          </cell>
          <cell r="CV3160">
            <v>92.1</v>
          </cell>
          <cell r="DA3160">
            <v>0</v>
          </cell>
          <cell r="DD3160">
            <v>0.92144134844775571</v>
          </cell>
          <cell r="FJ3160">
            <v>42</v>
          </cell>
          <cell r="FK3160">
            <v>0.26300000000000001</v>
          </cell>
          <cell r="FL3160">
            <v>0.52159396055635732</v>
          </cell>
          <cell r="FO3160">
            <v>1</v>
          </cell>
        </row>
        <row r="3161">
          <cell r="A3161">
            <v>623967</v>
          </cell>
          <cell r="C3161" t="str">
            <v>Petrick, Zach</v>
          </cell>
          <cell r="Q3161" t="str">
            <v>S</v>
          </cell>
          <cell r="AJ3161">
            <v>4.8852897392118635</v>
          </cell>
          <cell r="AR3161">
            <v>83.679174328020821</v>
          </cell>
          <cell r="AS3161">
            <v>-7.9161945008943177E-2</v>
          </cell>
          <cell r="AT3161">
            <v>0.63613896054569796</v>
          </cell>
          <cell r="BE3161">
            <v>1.0023363116334323</v>
          </cell>
          <cell r="CP3161">
            <v>26.958333333333332</v>
          </cell>
          <cell r="CV3161">
            <v>92.1</v>
          </cell>
          <cell r="DA3161">
            <v>0</v>
          </cell>
          <cell r="DD3161">
            <v>0.89057485408494319</v>
          </cell>
          <cell r="FJ3161">
            <v>124.18448637790823</v>
          </cell>
          <cell r="FK3161">
            <v>0.26300000000000001</v>
          </cell>
          <cell r="FL3161">
            <v>-9.0186399638342907E-2</v>
          </cell>
          <cell r="FO3161">
            <v>0</v>
          </cell>
        </row>
        <row r="3162">
          <cell r="A3162">
            <v>623968</v>
          </cell>
          <cell r="C3162" t="str">
            <v>Santiago, Anthony</v>
          </cell>
          <cell r="Q3162" t="str">
            <v>R</v>
          </cell>
          <cell r="AJ3162">
            <v>9.0520818643133438</v>
          </cell>
          <cell r="AR3162">
            <v>16.8</v>
          </cell>
          <cell r="AS3162">
            <v>0.97748182565900521</v>
          </cell>
          <cell r="AT3162">
            <v>0.93801100064951004</v>
          </cell>
          <cell r="BE3162">
            <v>0.54989245638530682</v>
          </cell>
          <cell r="CP3162">
            <v>26.791666666666668</v>
          </cell>
          <cell r="CV3162">
            <v>92.1</v>
          </cell>
          <cell r="DA3162">
            <v>0</v>
          </cell>
          <cell r="DD3162">
            <v>1.0010421317863778</v>
          </cell>
          <cell r="FJ3162">
            <v>42</v>
          </cell>
          <cell r="FK3162">
            <v>0.26300000000000001</v>
          </cell>
          <cell r="FL3162">
            <v>0.2464917615791874</v>
          </cell>
          <cell r="FO3162">
            <v>1</v>
          </cell>
        </row>
        <row r="3163">
          <cell r="A3163">
            <v>623976</v>
          </cell>
          <cell r="C3163" t="str">
            <v>Medina, Hengerber</v>
          </cell>
          <cell r="Q3163" t="str">
            <v>S</v>
          </cell>
          <cell r="AJ3163">
            <v>6.9789880885151714</v>
          </cell>
          <cell r="AR3163">
            <v>44.400000000000006</v>
          </cell>
          <cell r="AS3163">
            <v>-1.137500595918328E-2</v>
          </cell>
          <cell r="AT3163">
            <v>0.81256270494985472</v>
          </cell>
          <cell r="BE3163">
            <v>0.5024124218220174</v>
          </cell>
          <cell r="CP3163">
            <v>21.708333333333332</v>
          </cell>
          <cell r="CV3163">
            <v>92.1</v>
          </cell>
          <cell r="DA3163">
            <v>0</v>
          </cell>
          <cell r="DD3163">
            <v>0.94068823078323183</v>
          </cell>
          <cell r="FJ3163">
            <v>111</v>
          </cell>
          <cell r="FK3163">
            <v>0.26300000000000001</v>
          </cell>
          <cell r="FL3163">
            <v>0.30057691717089524</v>
          </cell>
          <cell r="FO3163">
            <v>0.16954364563944879</v>
          </cell>
        </row>
        <row r="3164">
          <cell r="A3164">
            <v>623979</v>
          </cell>
          <cell r="C3164" t="str">
            <v>Caballero, Juan</v>
          </cell>
          <cell r="Q3164" t="str">
            <v>R</v>
          </cell>
          <cell r="AJ3164">
            <v>6.5536605987609073</v>
          </cell>
          <cell r="AR3164">
            <v>16.8</v>
          </cell>
          <cell r="AS3164">
            <v>-0.55871851508664971</v>
          </cell>
          <cell r="AT3164">
            <v>0.79389290761212861</v>
          </cell>
          <cell r="BE3164">
            <v>1.0521252105264813</v>
          </cell>
          <cell r="CP3164">
            <v>23.875</v>
          </cell>
          <cell r="CV3164">
            <v>92.1</v>
          </cell>
          <cell r="DA3164">
            <v>0</v>
          </cell>
          <cell r="DD3164">
            <v>1.0606819251816704</v>
          </cell>
          <cell r="FJ3164">
            <v>42</v>
          </cell>
          <cell r="FK3164">
            <v>0.26300000000000001</v>
          </cell>
          <cell r="FL3164">
            <v>-0.30009178033535439</v>
          </cell>
          <cell r="FO3164">
            <v>1</v>
          </cell>
        </row>
        <row r="3165">
          <cell r="A3165">
            <v>623982</v>
          </cell>
          <cell r="C3165" t="str">
            <v>Spomer, Kurt</v>
          </cell>
          <cell r="Q3165" t="str">
            <v>R</v>
          </cell>
          <cell r="AJ3165">
            <v>5.0450667986995548</v>
          </cell>
          <cell r="AR3165">
            <v>22.310514269774234</v>
          </cell>
          <cell r="AS3165">
            <v>0.41259617674589777</v>
          </cell>
          <cell r="AT3165">
            <v>0.75242130945660757</v>
          </cell>
          <cell r="BE3165">
            <v>1.1560140665531908</v>
          </cell>
          <cell r="CP3165">
            <v>26.958333333333332</v>
          </cell>
          <cell r="CV3165">
            <v>92.1</v>
          </cell>
          <cell r="DA3165">
            <v>0</v>
          </cell>
          <cell r="DD3165">
            <v>0.85161950995466074</v>
          </cell>
          <cell r="FJ3165">
            <v>55.776285674435584</v>
          </cell>
          <cell r="FK3165">
            <v>0.26300000000000001</v>
          </cell>
          <cell r="FL3165">
            <v>0.43778203591638248</v>
          </cell>
          <cell r="FO3165">
            <v>1</v>
          </cell>
        </row>
        <row r="3166">
          <cell r="A3166">
            <v>623986</v>
          </cell>
          <cell r="C3166" t="str">
            <v>Zorrilla, Freddy</v>
          </cell>
          <cell r="Q3166" t="str">
            <v>R</v>
          </cell>
          <cell r="AJ3166">
            <v>6.9215102925478096</v>
          </cell>
          <cell r="AR3166">
            <v>16.8</v>
          </cell>
          <cell r="AS3166">
            <v>-0.17827929706652945</v>
          </cell>
          <cell r="AT3166">
            <v>0.93414468022261965</v>
          </cell>
          <cell r="BE3166">
            <v>0.95540308468228763</v>
          </cell>
          <cell r="CP3166">
            <v>21.708333333333332</v>
          </cell>
          <cell r="CV3166">
            <v>92.1</v>
          </cell>
          <cell r="DA3166">
            <v>0</v>
          </cell>
          <cell r="DD3166">
            <v>1.0025580207356202</v>
          </cell>
          <cell r="FJ3166">
            <v>42</v>
          </cell>
          <cell r="FK3166">
            <v>0.26300000000000001</v>
          </cell>
          <cell r="FL3166">
            <v>0.48229532639253314</v>
          </cell>
          <cell r="FO3166">
            <v>1</v>
          </cell>
        </row>
        <row r="3167">
          <cell r="A3167">
            <v>623992</v>
          </cell>
          <cell r="C3167" t="str">
            <v>Chiang, Shao-Ching</v>
          </cell>
          <cell r="Q3167" t="str">
            <v>S</v>
          </cell>
          <cell r="AJ3167">
            <v>7.243732772803698</v>
          </cell>
          <cell r="AR3167">
            <v>50.34573377975309</v>
          </cell>
          <cell r="AS3167">
            <v>0.29329461685073138</v>
          </cell>
          <cell r="AT3167">
            <v>0.86545146637973147</v>
          </cell>
          <cell r="BE3167">
            <v>0.81354803923457264</v>
          </cell>
          <cell r="CP3167">
            <v>22.625</v>
          </cell>
          <cell r="CV3167">
            <v>92.1</v>
          </cell>
          <cell r="DA3167">
            <v>0</v>
          </cell>
          <cell r="DD3167">
            <v>0.66766145245220243</v>
          </cell>
          <cell r="FJ3167">
            <v>125.86433444938272</v>
          </cell>
          <cell r="FK3167">
            <v>0.26300000000000001</v>
          </cell>
          <cell r="FL3167">
            <v>-0.5872346973249073</v>
          </cell>
          <cell r="FO3167">
            <v>0</v>
          </cell>
        </row>
        <row r="3168">
          <cell r="A3168">
            <v>624000</v>
          </cell>
          <cell r="C3168" t="str">
            <v>Carrillo, Francisco</v>
          </cell>
          <cell r="Q3168" t="str">
            <v>R</v>
          </cell>
          <cell r="AJ3168">
            <v>6.8941194266635151</v>
          </cell>
          <cell r="AR3168">
            <v>16.8</v>
          </cell>
          <cell r="AS3168">
            <v>0.22063515517224846</v>
          </cell>
          <cell r="AT3168">
            <v>0.8672226414654125</v>
          </cell>
          <cell r="BE3168">
            <v>0.82919533519092248</v>
          </cell>
          <cell r="CP3168">
            <v>26.291666666666668</v>
          </cell>
          <cell r="CV3168">
            <v>92.1</v>
          </cell>
          <cell r="DA3168">
            <v>0</v>
          </cell>
          <cell r="DD3168">
            <v>1.1010851199283727</v>
          </cell>
          <cell r="FJ3168">
            <v>42</v>
          </cell>
          <cell r="FK3168">
            <v>0.26300000000000001</v>
          </cell>
          <cell r="FL3168">
            <v>0.17130358266599183</v>
          </cell>
          <cell r="FO3168">
            <v>1</v>
          </cell>
        </row>
        <row r="3169">
          <cell r="A3169">
            <v>624005</v>
          </cell>
          <cell r="C3169" t="str">
            <v>De Meyer, Dylan</v>
          </cell>
          <cell r="Q3169" t="str">
            <v>R</v>
          </cell>
          <cell r="AJ3169">
            <v>6.8218255637808314</v>
          </cell>
          <cell r="AR3169">
            <v>16.8</v>
          </cell>
          <cell r="AS3169">
            <v>0.47289040108555158</v>
          </cell>
          <cell r="AT3169">
            <v>0.97479644117784037</v>
          </cell>
          <cell r="BE3169">
            <v>1.3329651520920469</v>
          </cell>
          <cell r="CP3169">
            <v>23.791666666666668</v>
          </cell>
          <cell r="CV3169">
            <v>92.1</v>
          </cell>
          <cell r="DA3169">
            <v>0</v>
          </cell>
          <cell r="DD3169">
            <v>1.1355016795188728</v>
          </cell>
          <cell r="FJ3169">
            <v>42</v>
          </cell>
          <cell r="FK3169">
            <v>0.26300000000000001</v>
          </cell>
          <cell r="FL3169">
            <v>-0.5831068821965234</v>
          </cell>
          <cell r="FO3169">
            <v>1</v>
          </cell>
        </row>
        <row r="3170">
          <cell r="A3170">
            <v>624006</v>
          </cell>
          <cell r="C3170" t="str">
            <v>Thieben, Daniel</v>
          </cell>
          <cell r="Q3170" t="str">
            <v>R</v>
          </cell>
          <cell r="AJ3170">
            <v>9.348385837073101</v>
          </cell>
          <cell r="AR3170">
            <v>16.8</v>
          </cell>
          <cell r="AS3170">
            <v>2.1491943824406299</v>
          </cell>
          <cell r="AT3170">
            <v>0.95312856571743454</v>
          </cell>
          <cell r="BE3170">
            <v>1.0017791181178024</v>
          </cell>
          <cell r="CP3170">
            <v>22.791666666666668</v>
          </cell>
          <cell r="CV3170">
            <v>92.1</v>
          </cell>
          <cell r="DA3170">
            <v>0</v>
          </cell>
          <cell r="DD3170">
            <v>1.186839767925763</v>
          </cell>
          <cell r="FJ3170">
            <v>42</v>
          </cell>
          <cell r="FK3170">
            <v>0.26300000000000001</v>
          </cell>
          <cell r="FL3170">
            <v>1.0821923615892115</v>
          </cell>
          <cell r="FO3170">
            <v>1</v>
          </cell>
        </row>
        <row r="3171">
          <cell r="A3171">
            <v>624133</v>
          </cell>
          <cell r="C3171" t="str">
            <v>Suarez, Ranger</v>
          </cell>
          <cell r="Q3171" t="str">
            <v>S</v>
          </cell>
          <cell r="AJ3171">
            <v>7.0716907608071802</v>
          </cell>
          <cell r="AR3171">
            <v>44.400000000000006</v>
          </cell>
          <cell r="AS3171">
            <v>0.22191305219299468</v>
          </cell>
          <cell r="AT3171">
            <v>0.89385418382256576</v>
          </cell>
          <cell r="BE3171">
            <v>0.91343921459652955</v>
          </cell>
          <cell r="CP3171">
            <v>20.875</v>
          </cell>
          <cell r="CV3171">
            <v>92.1</v>
          </cell>
          <cell r="DA3171">
            <v>0</v>
          </cell>
          <cell r="DD3171">
            <v>0.90690569846620728</v>
          </cell>
          <cell r="FJ3171">
            <v>111</v>
          </cell>
          <cell r="FK3171">
            <v>0.26300000000000001</v>
          </cell>
          <cell r="FL3171">
            <v>0.29587720368477172</v>
          </cell>
          <cell r="FO3171">
            <v>0</v>
          </cell>
        </row>
        <row r="3172">
          <cell r="A3172">
            <v>624179</v>
          </cell>
          <cell r="C3172" t="str">
            <v>Peterson, Mark</v>
          </cell>
          <cell r="Q3172" t="str">
            <v>R</v>
          </cell>
          <cell r="AJ3172">
            <v>5.5381506312220203</v>
          </cell>
          <cell r="AR3172">
            <v>23.924150068581088</v>
          </cell>
          <cell r="AS3172">
            <v>0.12973828541018562</v>
          </cell>
          <cell r="AT3172">
            <v>0.7627717004303346</v>
          </cell>
          <cell r="BE3172">
            <v>0.74461656210889293</v>
          </cell>
          <cell r="CP3172">
            <v>25.791666666666668</v>
          </cell>
          <cell r="CV3172">
            <v>92.1</v>
          </cell>
          <cell r="DA3172">
            <v>0</v>
          </cell>
          <cell r="DD3172">
            <v>0.94027319578524005</v>
          </cell>
          <cell r="FJ3172">
            <v>59.810375171452719</v>
          </cell>
          <cell r="FK3172">
            <v>0.26300000000000001</v>
          </cell>
          <cell r="FL3172">
            <v>0.95258770193734721</v>
          </cell>
          <cell r="FO3172">
            <v>1</v>
          </cell>
        </row>
        <row r="3173">
          <cell r="A3173">
            <v>624222</v>
          </cell>
          <cell r="C3173" t="str">
            <v>Bermudez, Gabriel</v>
          </cell>
          <cell r="Q3173" t="str">
            <v>S</v>
          </cell>
          <cell r="AJ3173">
            <v>10.256389950781648</v>
          </cell>
          <cell r="AR3173">
            <v>44.400000000000006</v>
          </cell>
          <cell r="AS3173">
            <v>-0.32451607443321012</v>
          </cell>
          <cell r="AT3173">
            <v>0.93795775105410262</v>
          </cell>
          <cell r="BE3173">
            <v>1.0556855323383534</v>
          </cell>
          <cell r="CP3173">
            <v>23.041666666666668</v>
          </cell>
          <cell r="CV3173">
            <v>92.1</v>
          </cell>
          <cell r="DA3173">
            <v>0</v>
          </cell>
          <cell r="DD3173">
            <v>1.013793879462731</v>
          </cell>
          <cell r="FJ3173">
            <v>111</v>
          </cell>
          <cell r="FK3173">
            <v>0.26300000000000001</v>
          </cell>
          <cell r="FL3173">
            <v>8.5144074802941963E-2</v>
          </cell>
          <cell r="FO3173">
            <v>0</v>
          </cell>
        </row>
        <row r="3174">
          <cell r="A3174">
            <v>624227</v>
          </cell>
          <cell r="C3174" t="str">
            <v>Ramirez, Jose</v>
          </cell>
          <cell r="Q3174" t="str">
            <v>S</v>
          </cell>
          <cell r="AJ3174">
            <v>9.1370394291818684</v>
          </cell>
          <cell r="AR3174">
            <v>44.400000000000006</v>
          </cell>
          <cell r="AS3174">
            <v>-0.44243664798017895</v>
          </cell>
          <cell r="AT3174">
            <v>0.81620564015336439</v>
          </cell>
          <cell r="BE3174">
            <v>0.64116302428644056</v>
          </cell>
          <cell r="CP3174">
            <v>23.875</v>
          </cell>
          <cell r="CV3174">
            <v>92.1</v>
          </cell>
          <cell r="DA3174">
            <v>0</v>
          </cell>
          <cell r="DD3174">
            <v>0.85621718524365409</v>
          </cell>
          <cell r="FJ3174">
            <v>111</v>
          </cell>
          <cell r="FK3174">
            <v>0.26300000000000001</v>
          </cell>
          <cell r="FL3174">
            <v>-0.52238973146772816</v>
          </cell>
          <cell r="FO3174">
            <v>0</v>
          </cell>
        </row>
        <row r="3175">
          <cell r="A3175">
            <v>624354</v>
          </cell>
          <cell r="C3175" t="str">
            <v>Slack, Ryne</v>
          </cell>
          <cell r="Q3175" t="str">
            <v>R</v>
          </cell>
          <cell r="AJ3175">
            <v>5.7112343426952066</v>
          </cell>
          <cell r="AR3175">
            <v>22.384533918398478</v>
          </cell>
          <cell r="AS3175">
            <v>0.30653840114530567</v>
          </cell>
          <cell r="AT3175">
            <v>0.7536883774595079</v>
          </cell>
          <cell r="BE3175">
            <v>1.06428909379121</v>
          </cell>
          <cell r="CP3175">
            <v>23.958333333333332</v>
          </cell>
          <cell r="CV3175">
            <v>92.1</v>
          </cell>
          <cell r="DA3175">
            <v>0</v>
          </cell>
          <cell r="DD3175">
            <v>1.0707050133330656</v>
          </cell>
          <cell r="FJ3175">
            <v>55.961334795996194</v>
          </cell>
          <cell r="FK3175">
            <v>0.26300000000000001</v>
          </cell>
          <cell r="FL3175">
            <v>0.37883793156916862</v>
          </cell>
          <cell r="FO3175">
            <v>1</v>
          </cell>
        </row>
        <row r="3176">
          <cell r="A3176">
            <v>624400</v>
          </cell>
          <cell r="C3176" t="str">
            <v>Fracchiolla, Gionny</v>
          </cell>
          <cell r="Q3176" t="str">
            <v>R</v>
          </cell>
          <cell r="AJ3176">
            <v>8.0971813347297328</v>
          </cell>
          <cell r="AR3176">
            <v>16.8</v>
          </cell>
          <cell r="AS3176">
            <v>-3.7998543603323214E-2</v>
          </cell>
          <cell r="AT3176">
            <v>0.86053867451466348</v>
          </cell>
          <cell r="BE3176">
            <v>0.24408237364945068</v>
          </cell>
          <cell r="CP3176">
            <v>24.791666666666668</v>
          </cell>
          <cell r="CV3176">
            <v>92.1</v>
          </cell>
          <cell r="DA3176">
            <v>0</v>
          </cell>
          <cell r="DD3176">
            <v>1.1000425751939065</v>
          </cell>
          <cell r="FJ3176">
            <v>42</v>
          </cell>
          <cell r="FK3176">
            <v>0.26300000000000001</v>
          </cell>
          <cell r="FL3176">
            <v>7.7240356137205687E-2</v>
          </cell>
          <cell r="FO3176">
            <v>0.54807691392381641</v>
          </cell>
        </row>
        <row r="3177">
          <cell r="A3177">
            <v>624401</v>
          </cell>
          <cell r="C3177" t="str">
            <v>Ramos, Luis</v>
          </cell>
          <cell r="Q3177" t="str">
            <v>S</v>
          </cell>
          <cell r="AJ3177">
            <v>7.5095133795419136</v>
          </cell>
          <cell r="AR3177">
            <v>44.400000000000006</v>
          </cell>
          <cell r="AS3177">
            <v>-0.64446530879057717</v>
          </cell>
          <cell r="AT3177">
            <v>0.78976616721518034</v>
          </cell>
          <cell r="BE3177">
            <v>0.92006626896889121</v>
          </cell>
          <cell r="CP3177">
            <v>21.041666666666668</v>
          </cell>
          <cell r="CV3177">
            <v>92.1</v>
          </cell>
          <cell r="DA3177">
            <v>0</v>
          </cell>
          <cell r="DD3177">
            <v>0.85179970466057964</v>
          </cell>
          <cell r="FJ3177">
            <v>111</v>
          </cell>
          <cell r="FK3177">
            <v>0.26300000000000001</v>
          </cell>
          <cell r="FL3177">
            <v>1.6748056155504695E-3</v>
          </cell>
          <cell r="FO3177">
            <v>0</v>
          </cell>
        </row>
        <row r="3178">
          <cell r="A3178">
            <v>624404</v>
          </cell>
          <cell r="C3178" t="str">
            <v>Torres, Juan</v>
          </cell>
          <cell r="Q3178" t="str">
            <v>S</v>
          </cell>
          <cell r="AJ3178">
            <v>7.119194462535571</v>
          </cell>
          <cell r="AR3178">
            <v>44.400000000000006</v>
          </cell>
          <cell r="AS3178">
            <v>-0.29929985436748652</v>
          </cell>
          <cell r="AT3178">
            <v>0.84331677597288857</v>
          </cell>
          <cell r="BE3178">
            <v>0.85673642099641967</v>
          </cell>
          <cell r="CP3178">
            <v>23.791666666666668</v>
          </cell>
          <cell r="CV3178">
            <v>92.1</v>
          </cell>
          <cell r="DA3178">
            <v>0</v>
          </cell>
          <cell r="DD3178">
            <v>0.71683017673529448</v>
          </cell>
          <cell r="FJ3178">
            <v>111</v>
          </cell>
          <cell r="FK3178">
            <v>0.26300000000000001</v>
          </cell>
          <cell r="FL3178">
            <v>0.53340555247847621</v>
          </cell>
          <cell r="FO3178">
            <v>0.20090908281635567</v>
          </cell>
        </row>
        <row r="3179">
          <cell r="A3179">
            <v>624418</v>
          </cell>
          <cell r="C3179" t="str">
            <v>Castellani, Ryan</v>
          </cell>
          <cell r="Q3179" t="str">
            <v>S</v>
          </cell>
          <cell r="AJ3179">
            <v>5.9734604450461468</v>
          </cell>
          <cell r="AR3179">
            <v>62.160768027757207</v>
          </cell>
          <cell r="AS3179">
            <v>0.25654699318029744</v>
          </cell>
          <cell r="AT3179">
            <v>0.82896852898007567</v>
          </cell>
          <cell r="BE3179">
            <v>1.4783907368829337</v>
          </cell>
          <cell r="CP3179">
            <v>20.208333333333332</v>
          </cell>
          <cell r="CV3179">
            <v>92.1</v>
          </cell>
          <cell r="DA3179">
            <v>0</v>
          </cell>
          <cell r="DD3179">
            <v>0.92526046874034318</v>
          </cell>
          <cell r="FJ3179">
            <v>155.40192006939301</v>
          </cell>
          <cell r="FK3179">
            <v>0.26300000000000001</v>
          </cell>
          <cell r="FL3179">
            <v>-0.36319135227886151</v>
          </cell>
          <cell r="FO3179">
            <v>0</v>
          </cell>
        </row>
        <row r="3180">
          <cell r="A3180">
            <v>624420</v>
          </cell>
          <cell r="C3180" t="str">
            <v>Clarkin, Ian</v>
          </cell>
          <cell r="Q3180" t="str">
            <v>S</v>
          </cell>
          <cell r="AJ3180">
            <v>6.1972534077840749</v>
          </cell>
          <cell r="AR3180">
            <v>44.400000000000006</v>
          </cell>
          <cell r="AS3180">
            <v>-3.2783928033595804E-2</v>
          </cell>
          <cell r="AT3180">
            <v>0.7845875288558255</v>
          </cell>
          <cell r="BE3180">
            <v>1.2473606950587186</v>
          </cell>
          <cell r="CP3180">
            <v>21.375</v>
          </cell>
          <cell r="CV3180">
            <v>92.1</v>
          </cell>
          <cell r="DA3180">
            <v>0</v>
          </cell>
          <cell r="DD3180">
            <v>0.92342726561347932</v>
          </cell>
          <cell r="FJ3180">
            <v>111</v>
          </cell>
          <cell r="FK3180">
            <v>0.26300000000000001</v>
          </cell>
          <cell r="FL3180">
            <v>0.23027997182560325</v>
          </cell>
          <cell r="FO3180">
            <v>0</v>
          </cell>
        </row>
        <row r="3181">
          <cell r="A3181">
            <v>624421</v>
          </cell>
          <cell r="C3181" t="str">
            <v>Berg, David</v>
          </cell>
          <cell r="Q3181" t="str">
            <v>R</v>
          </cell>
          <cell r="AJ3181">
            <v>5.2668544397277142</v>
          </cell>
          <cell r="AR3181">
            <v>19.445204579836989</v>
          </cell>
          <cell r="AS3181">
            <v>-1.423509255437583</v>
          </cell>
          <cell r="AT3181">
            <v>0.796175579014472</v>
          </cell>
          <cell r="BE3181">
            <v>1.2584465604311814</v>
          </cell>
          <cell r="CP3181">
            <v>23.291666666666668</v>
          </cell>
          <cell r="CV3181">
            <v>92.1</v>
          </cell>
          <cell r="DA3181">
            <v>0</v>
          </cell>
          <cell r="DD3181">
            <v>0.78434783190843627</v>
          </cell>
          <cell r="FJ3181">
            <v>48.61301144959247</v>
          </cell>
          <cell r="FK3181">
            <v>0.26300000000000001</v>
          </cell>
          <cell r="FL3181">
            <v>0.12012507010415982</v>
          </cell>
          <cell r="FO3181">
            <v>1</v>
          </cell>
        </row>
        <row r="3182">
          <cell r="A3182">
            <v>624427</v>
          </cell>
          <cell r="C3182" t="str">
            <v>Gonsalves, Stephen</v>
          </cell>
          <cell r="Q3182" t="str">
            <v>S</v>
          </cell>
          <cell r="AJ3182">
            <v>4.491065620303428</v>
          </cell>
          <cell r="AR3182">
            <v>135.809480922788</v>
          </cell>
          <cell r="AS3182">
            <v>0.43194821559955626</v>
          </cell>
          <cell r="AT3182">
            <v>0.81716313061138146</v>
          </cell>
          <cell r="BE3182">
            <v>1.1591601669771749</v>
          </cell>
          <cell r="CP3182">
            <v>21.958333333333332</v>
          </cell>
          <cell r="CV3182">
            <v>92.1</v>
          </cell>
          <cell r="DA3182">
            <v>0</v>
          </cell>
          <cell r="DD3182">
            <v>1.1152365036425789</v>
          </cell>
          <cell r="FJ3182">
            <v>135.809480922788</v>
          </cell>
          <cell r="FK3182">
            <v>0.26300000000000001</v>
          </cell>
          <cell r="FL3182">
            <v>0.12313331903069551</v>
          </cell>
          <cell r="FO3182">
            <v>0</v>
          </cell>
        </row>
        <row r="3183">
          <cell r="A3183">
            <v>624430</v>
          </cell>
          <cell r="C3183" t="str">
            <v>Thorpe, Tommy</v>
          </cell>
          <cell r="Q3183" t="str">
            <v>R</v>
          </cell>
          <cell r="AJ3183">
            <v>6.2585106402654054</v>
          </cell>
          <cell r="AR3183">
            <v>18.737841933518173</v>
          </cell>
          <cell r="AS3183">
            <v>0.43948278744605079</v>
          </cell>
          <cell r="AT3183">
            <v>0.8262267107594744</v>
          </cell>
          <cell r="BE3183">
            <v>0.60554908908046945</v>
          </cell>
          <cell r="CP3183">
            <v>23.791666666666668</v>
          </cell>
          <cell r="CV3183">
            <v>92.1</v>
          </cell>
          <cell r="DA3183">
            <v>0</v>
          </cell>
          <cell r="DD3183">
            <v>1.0242104259977869</v>
          </cell>
          <cell r="FJ3183">
            <v>46.844604833795429</v>
          </cell>
          <cell r="FK3183">
            <v>0.26300000000000001</v>
          </cell>
          <cell r="FL3183">
            <v>0.5749807686288203</v>
          </cell>
          <cell r="FO3183">
            <v>0.56032466876265974</v>
          </cell>
        </row>
        <row r="3184">
          <cell r="A3184">
            <v>624517</v>
          </cell>
          <cell r="C3184" t="str">
            <v>Roth, Billy</v>
          </cell>
          <cell r="Q3184" t="str">
            <v>R</v>
          </cell>
          <cell r="AJ3184">
            <v>8.5556014157219717</v>
          </cell>
          <cell r="AR3184">
            <v>16.8</v>
          </cell>
          <cell r="AS3184">
            <v>-0.1198731883883405</v>
          </cell>
          <cell r="AT3184">
            <v>0.77132163630398543</v>
          </cell>
          <cell r="BE3184">
            <v>1.3252887668731554</v>
          </cell>
          <cell r="CP3184">
            <v>21.041666666666668</v>
          </cell>
          <cell r="CV3184">
            <v>92.1</v>
          </cell>
          <cell r="DA3184">
            <v>0</v>
          </cell>
          <cell r="DD3184">
            <v>1.1464060654906507</v>
          </cell>
          <cell r="FJ3184">
            <v>42</v>
          </cell>
          <cell r="FK3184">
            <v>0.26300000000000001</v>
          </cell>
          <cell r="FL3184">
            <v>-0.31324301673832633</v>
          </cell>
          <cell r="FO3184">
            <v>0.6067354341115192</v>
          </cell>
        </row>
        <row r="3185">
          <cell r="A3185">
            <v>624518</v>
          </cell>
          <cell r="C3185" t="str">
            <v>Sands, Carson</v>
          </cell>
          <cell r="Q3185" t="str">
            <v>S</v>
          </cell>
          <cell r="AJ3185">
            <v>8.4757422455498919</v>
          </cell>
          <cell r="AR3185">
            <v>44.400000000000006</v>
          </cell>
          <cell r="AS3185">
            <v>0.31311882752568121</v>
          </cell>
          <cell r="AT3185">
            <v>0.90613827895699639</v>
          </cell>
          <cell r="BE3185">
            <v>1.0450438245759808</v>
          </cell>
          <cell r="CP3185">
            <v>21.291666666666668</v>
          </cell>
          <cell r="CV3185">
            <v>92.1</v>
          </cell>
          <cell r="DA3185">
            <v>0</v>
          </cell>
          <cell r="DD3185">
            <v>0.93040729599701877</v>
          </cell>
          <cell r="FJ3185">
            <v>111</v>
          </cell>
          <cell r="FK3185">
            <v>0.26300000000000001</v>
          </cell>
          <cell r="FL3185">
            <v>-0.30235427350781613</v>
          </cell>
          <cell r="FO3185">
            <v>0</v>
          </cell>
        </row>
        <row r="3186">
          <cell r="A3186">
            <v>624524</v>
          </cell>
          <cell r="C3186" t="str">
            <v>Varga, Cameron</v>
          </cell>
          <cell r="Q3186" t="str">
            <v>S</v>
          </cell>
          <cell r="AJ3186">
            <v>7.3545525739306665</v>
          </cell>
          <cell r="AR3186">
            <v>44.400000000000006</v>
          </cell>
          <cell r="AS3186">
            <v>-0.42842027063663124</v>
          </cell>
          <cell r="AT3186">
            <v>0.85546217178793049</v>
          </cell>
          <cell r="BE3186">
            <v>1.2035998961025529</v>
          </cell>
          <cell r="CP3186">
            <v>21.875</v>
          </cell>
          <cell r="CV3186">
            <v>92.1</v>
          </cell>
          <cell r="DA3186">
            <v>0</v>
          </cell>
          <cell r="DD3186">
            <v>0.99002122041937191</v>
          </cell>
          <cell r="FJ3186">
            <v>111</v>
          </cell>
          <cell r="FK3186">
            <v>0.26300000000000001</v>
          </cell>
          <cell r="FL3186">
            <v>-3.3556613383114185E-2</v>
          </cell>
          <cell r="FO3186">
            <v>0</v>
          </cell>
        </row>
        <row r="3187">
          <cell r="A3187">
            <v>624575</v>
          </cell>
          <cell r="C3187" t="str">
            <v>Torres, Joshua</v>
          </cell>
          <cell r="Q3187" t="str">
            <v>S</v>
          </cell>
          <cell r="AJ3187">
            <v>7.7147880507894682</v>
          </cell>
          <cell r="AR3187">
            <v>44.400000000000006</v>
          </cell>
          <cell r="AS3187">
            <v>0.50267805116733444</v>
          </cell>
          <cell r="AT3187">
            <v>0.8870210729799024</v>
          </cell>
          <cell r="BE3187">
            <v>0.9530500889339899</v>
          </cell>
          <cell r="CP3187">
            <v>22.208333333333332</v>
          </cell>
          <cell r="CV3187">
            <v>92.1</v>
          </cell>
          <cell r="DA3187">
            <v>0</v>
          </cell>
          <cell r="DD3187">
            <v>0.8741352793831646</v>
          </cell>
          <cell r="FJ3187">
            <v>111</v>
          </cell>
          <cell r="FK3187">
            <v>0.26300000000000001</v>
          </cell>
          <cell r="FL3187">
            <v>0.28167284793480601</v>
          </cell>
          <cell r="FO3187">
            <v>5.7470463447411024E-3</v>
          </cell>
        </row>
        <row r="3188">
          <cell r="A3188">
            <v>624576</v>
          </cell>
          <cell r="C3188" t="str">
            <v>Bermudez, Harrinson</v>
          </cell>
          <cell r="Q3188" t="str">
            <v>R</v>
          </cell>
          <cell r="AJ3188">
            <v>9.8232851446596836</v>
          </cell>
          <cell r="AR3188">
            <v>16.8</v>
          </cell>
          <cell r="AS3188">
            <v>0.613731244406025</v>
          </cell>
          <cell r="AT3188">
            <v>0.8980513025583956</v>
          </cell>
          <cell r="BE3188">
            <v>1.1810217307464199</v>
          </cell>
          <cell r="CP3188">
            <v>21.291666666666668</v>
          </cell>
          <cell r="CV3188">
            <v>92.1</v>
          </cell>
          <cell r="DA3188">
            <v>0</v>
          </cell>
          <cell r="DD3188">
            <v>0.94430632717659624</v>
          </cell>
          <cell r="FJ3188">
            <v>42</v>
          </cell>
          <cell r="FK3188">
            <v>0.26300000000000001</v>
          </cell>
          <cell r="FL3188">
            <v>-0.62237254824471733</v>
          </cell>
          <cell r="FO3188">
            <v>0.95075970706289215</v>
          </cell>
        </row>
        <row r="3189">
          <cell r="A3189">
            <v>624586</v>
          </cell>
          <cell r="C3189" t="str">
            <v>Hoyt, James</v>
          </cell>
          <cell r="Q3189" t="str">
            <v>R</v>
          </cell>
          <cell r="AJ3189">
            <v>3.5132033343164677</v>
          </cell>
          <cell r="AR3189">
            <v>59.286408839259259</v>
          </cell>
          <cell r="AS3189">
            <v>-0.11075854242485152</v>
          </cell>
          <cell r="AT3189">
            <v>0.54119729144401651</v>
          </cell>
          <cell r="BE3189">
            <v>1.6696988442189664</v>
          </cell>
          <cell r="CP3189">
            <v>29.791666666666668</v>
          </cell>
          <cell r="CV3189">
            <v>92.095541201614822</v>
          </cell>
          <cell r="DA3189">
            <v>0.12121414141414141</v>
          </cell>
          <cell r="DD3189">
            <v>1.5048272530054896</v>
          </cell>
          <cell r="FJ3189">
            <v>59.286408839259259</v>
          </cell>
          <cell r="FK3189">
            <v>0.26300000000000001</v>
          </cell>
          <cell r="FL3189">
            <v>-6.2388735925388725E-2</v>
          </cell>
          <cell r="FO3189">
            <v>1</v>
          </cell>
        </row>
        <row r="3190">
          <cell r="A3190">
            <v>624646</v>
          </cell>
          <cell r="C3190" t="str">
            <v>Osuna, Lenix</v>
          </cell>
          <cell r="Q3190" t="str">
            <v>R</v>
          </cell>
          <cell r="AJ3190">
            <v>6.6112452870958931</v>
          </cell>
          <cell r="AR3190">
            <v>16.8</v>
          </cell>
          <cell r="AS3190">
            <v>-1.2808525577143002</v>
          </cell>
          <cell r="AT3190">
            <v>0.89332211785652083</v>
          </cell>
          <cell r="BE3190">
            <v>0.80249111680345431</v>
          </cell>
          <cell r="CP3190">
            <v>20.625</v>
          </cell>
          <cell r="CV3190">
            <v>92.1</v>
          </cell>
          <cell r="DA3190">
            <v>0</v>
          </cell>
          <cell r="DD3190">
            <v>1.0600965196859302</v>
          </cell>
          <cell r="FJ3190">
            <v>42</v>
          </cell>
          <cell r="FK3190">
            <v>0.26300000000000001</v>
          </cell>
          <cell r="FL3190">
            <v>5.858304898314802E-2</v>
          </cell>
          <cell r="FO3190">
            <v>1</v>
          </cell>
        </row>
        <row r="3191">
          <cell r="A3191">
            <v>624647</v>
          </cell>
          <cell r="C3191" t="str">
            <v>Gonzalez, Victor</v>
          </cell>
          <cell r="Q3191" t="str">
            <v>S</v>
          </cell>
          <cell r="AJ3191">
            <v>7.3231990697256117</v>
          </cell>
          <cell r="AR3191">
            <v>44.400000000000006</v>
          </cell>
          <cell r="AS3191">
            <v>-0.61683259468145624</v>
          </cell>
          <cell r="AT3191">
            <v>0.7375368418850754</v>
          </cell>
          <cell r="BE3191">
            <v>0.88909158594021243</v>
          </cell>
          <cell r="CP3191">
            <v>20.625</v>
          </cell>
          <cell r="CV3191">
            <v>92.1</v>
          </cell>
          <cell r="DA3191">
            <v>0</v>
          </cell>
          <cell r="DD3191">
            <v>1.0888612964098703</v>
          </cell>
          <cell r="FJ3191">
            <v>111</v>
          </cell>
          <cell r="FK3191">
            <v>0.26300000000000001</v>
          </cell>
          <cell r="FL3191">
            <v>-0.26120307319469166</v>
          </cell>
          <cell r="FO3191">
            <v>0</v>
          </cell>
        </row>
        <row r="3192">
          <cell r="A3192">
            <v>624780</v>
          </cell>
          <cell r="C3192" t="str">
            <v>Rivero, Adrian</v>
          </cell>
          <cell r="Q3192" t="str">
            <v>R</v>
          </cell>
          <cell r="AJ3192">
            <v>9.6257865014390696</v>
          </cell>
          <cell r="AR3192">
            <v>16.8</v>
          </cell>
          <cell r="AS3192">
            <v>1.8321380079453533</v>
          </cell>
          <cell r="AT3192">
            <v>0.9642134120186785</v>
          </cell>
          <cell r="BE3192">
            <v>1.0431918185651576</v>
          </cell>
          <cell r="CP3192">
            <v>25.125</v>
          </cell>
          <cell r="CV3192">
            <v>92.1</v>
          </cell>
          <cell r="DA3192">
            <v>0</v>
          </cell>
          <cell r="DD3192">
            <v>1.2313581298344523</v>
          </cell>
          <cell r="FJ3192">
            <v>42</v>
          </cell>
          <cell r="FK3192">
            <v>0.26300000000000001</v>
          </cell>
          <cell r="FL3192">
            <v>-0.66306378213330119</v>
          </cell>
          <cell r="FO3192">
            <v>1</v>
          </cell>
        </row>
        <row r="3193">
          <cell r="A3193">
            <v>624977</v>
          </cell>
          <cell r="C3193" t="str">
            <v>Stephenson, Niklas</v>
          </cell>
          <cell r="Q3193" t="str">
            <v>R</v>
          </cell>
          <cell r="AJ3193">
            <v>8.3725570507504266</v>
          </cell>
          <cell r="AR3193">
            <v>17.511607651181162</v>
          </cell>
          <cell r="AS3193">
            <v>7.7407735031677111E-2</v>
          </cell>
          <cell r="AT3193">
            <v>0.80878006456291096</v>
          </cell>
          <cell r="BE3193">
            <v>1.2158281352058464</v>
          </cell>
          <cell r="CP3193">
            <v>22.625</v>
          </cell>
          <cell r="CV3193">
            <v>92.1</v>
          </cell>
          <cell r="DA3193">
            <v>0</v>
          </cell>
          <cell r="DD3193">
            <v>1.0328256317028153</v>
          </cell>
          <cell r="FJ3193">
            <v>43.779019127952907</v>
          </cell>
          <cell r="FK3193">
            <v>0.26300000000000001</v>
          </cell>
          <cell r="FL3193">
            <v>-0.39904588965022553</v>
          </cell>
          <cell r="FO3193">
            <v>0.84825297373222086</v>
          </cell>
        </row>
        <row r="3194">
          <cell r="A3194">
            <v>625068</v>
          </cell>
          <cell r="C3194" t="str">
            <v>Rodriguez, Javier</v>
          </cell>
          <cell r="Q3194" t="str">
            <v>S</v>
          </cell>
          <cell r="AJ3194">
            <v>10.434200164562228</v>
          </cell>
          <cell r="AR3194">
            <v>44.400000000000006</v>
          </cell>
          <cell r="AS3194">
            <v>1.466263975813302</v>
          </cell>
          <cell r="AT3194">
            <v>0.91435107993013076</v>
          </cell>
          <cell r="BE3194">
            <v>1.0978725574324393</v>
          </cell>
          <cell r="CP3194">
            <v>21.125</v>
          </cell>
          <cell r="CV3194">
            <v>92.1</v>
          </cell>
          <cell r="DA3194">
            <v>0</v>
          </cell>
          <cell r="DD3194">
            <v>1.1471201150646306</v>
          </cell>
          <cell r="FJ3194">
            <v>111</v>
          </cell>
          <cell r="FK3194">
            <v>0.26300000000000001</v>
          </cell>
          <cell r="FL3194">
            <v>0.5040394657132341</v>
          </cell>
          <cell r="FO3194">
            <v>0</v>
          </cell>
        </row>
        <row r="3195">
          <cell r="A3195">
            <v>625071</v>
          </cell>
          <cell r="C3195" t="str">
            <v>Feliz, Junior</v>
          </cell>
          <cell r="Q3195" t="str">
            <v>S</v>
          </cell>
          <cell r="AJ3195">
            <v>8.8210265279317657</v>
          </cell>
          <cell r="AR3195">
            <v>44.400000000000006</v>
          </cell>
          <cell r="AS3195">
            <v>6.0036860844895706E-2</v>
          </cell>
          <cell r="AT3195">
            <v>0.90612834310011459</v>
          </cell>
          <cell r="BE3195">
            <v>0.84472471737664345</v>
          </cell>
          <cell r="CP3195">
            <v>22.458333333333332</v>
          </cell>
          <cell r="CV3195">
            <v>92.1</v>
          </cell>
          <cell r="DA3195">
            <v>0</v>
          </cell>
          <cell r="DD3195">
            <v>0.93422166759388992</v>
          </cell>
          <cell r="FJ3195">
            <v>111</v>
          </cell>
          <cell r="FK3195">
            <v>0.26300000000000001</v>
          </cell>
          <cell r="FL3195">
            <v>-0.13934121401397717</v>
          </cell>
          <cell r="FO3195">
            <v>0.36531053097295718</v>
          </cell>
        </row>
        <row r="3196">
          <cell r="A3196">
            <v>625283</v>
          </cell>
          <cell r="C3196" t="str">
            <v>Scoggin, Patrick</v>
          </cell>
          <cell r="Q3196" t="str">
            <v>S</v>
          </cell>
          <cell r="AJ3196">
            <v>7.0496942399008908</v>
          </cell>
          <cell r="AR3196">
            <v>44.400000000000006</v>
          </cell>
          <cell r="AS3196">
            <v>-1.3191036414222612</v>
          </cell>
          <cell r="AT3196">
            <v>0.93427386141759561</v>
          </cell>
          <cell r="BE3196">
            <v>0.77406042628435434</v>
          </cell>
          <cell r="CP3196">
            <v>25.375</v>
          </cell>
          <cell r="CV3196">
            <v>92.1</v>
          </cell>
          <cell r="DA3196">
            <v>0</v>
          </cell>
          <cell r="DD3196">
            <v>0.91447241217672237</v>
          </cell>
          <cell r="FJ3196">
            <v>111</v>
          </cell>
          <cell r="FK3196">
            <v>0.26300000000000001</v>
          </cell>
          <cell r="FL3196">
            <v>0.54555256950195274</v>
          </cell>
          <cell r="FO3196">
            <v>0.10924131465245912</v>
          </cell>
        </row>
        <row r="3197">
          <cell r="A3197">
            <v>625344</v>
          </cell>
          <cell r="C3197" t="str">
            <v>Serrano, Welington</v>
          </cell>
          <cell r="Q3197" t="str">
            <v>R</v>
          </cell>
          <cell r="AJ3197">
            <v>7.8660542260067388</v>
          </cell>
          <cell r="AR3197">
            <v>16.8</v>
          </cell>
          <cell r="AS3197">
            <v>1.023512371068853</v>
          </cell>
          <cell r="AT3197">
            <v>0.96617145666263782</v>
          </cell>
          <cell r="BE3197">
            <v>0.63071289723288682</v>
          </cell>
          <cell r="CP3197">
            <v>21.791666666666668</v>
          </cell>
          <cell r="CV3197">
            <v>92.1</v>
          </cell>
          <cell r="DA3197">
            <v>0</v>
          </cell>
          <cell r="DD3197">
            <v>0.89621371800335858</v>
          </cell>
          <cell r="FJ3197">
            <v>42</v>
          </cell>
          <cell r="FK3197">
            <v>0.26300000000000001</v>
          </cell>
          <cell r="FL3197">
            <v>-0.61498780856714808</v>
          </cell>
          <cell r="FO3197">
            <v>0.67182681304092284</v>
          </cell>
        </row>
        <row r="3198">
          <cell r="A3198">
            <v>625349</v>
          </cell>
          <cell r="C3198" t="str">
            <v>Ramos, David</v>
          </cell>
          <cell r="Q3198" t="str">
            <v>R</v>
          </cell>
          <cell r="AJ3198">
            <v>7.0372468388430693</v>
          </cell>
          <cell r="AR3198">
            <v>16.8</v>
          </cell>
          <cell r="AS3198">
            <v>-3.3296973405871602</v>
          </cell>
          <cell r="AT3198">
            <v>0.82925731512525647</v>
          </cell>
          <cell r="BE3198">
            <v>0.59806749106897339</v>
          </cell>
          <cell r="CP3198">
            <v>24.791666666666668</v>
          </cell>
          <cell r="CV3198">
            <v>92.1</v>
          </cell>
          <cell r="DA3198">
            <v>0</v>
          </cell>
          <cell r="DD3198">
            <v>0.93100933779993811</v>
          </cell>
          <cell r="FJ3198">
            <v>42</v>
          </cell>
          <cell r="FK3198">
            <v>0.26300000000000001</v>
          </cell>
          <cell r="FL3198">
            <v>-5.200298079893375E-2</v>
          </cell>
          <cell r="FO3198">
            <v>1</v>
          </cell>
        </row>
        <row r="3199">
          <cell r="A3199">
            <v>625391</v>
          </cell>
          <cell r="C3199" t="str">
            <v>Short, Charley</v>
          </cell>
          <cell r="Q3199" t="str">
            <v>R</v>
          </cell>
          <cell r="AJ3199">
            <v>4.9973143939135571</v>
          </cell>
          <cell r="AR3199">
            <v>16.8</v>
          </cell>
          <cell r="AS3199">
            <v>-2.0808629737232218</v>
          </cell>
          <cell r="AT3199">
            <v>0.92520366278932242</v>
          </cell>
          <cell r="BE3199">
            <v>1.082229444833702</v>
          </cell>
          <cell r="CP3199">
            <v>27.875</v>
          </cell>
          <cell r="CV3199">
            <v>92.1</v>
          </cell>
          <cell r="DA3199">
            <v>0</v>
          </cell>
          <cell r="DD3199">
            <v>1.1094192698839822</v>
          </cell>
          <cell r="FJ3199">
            <v>42</v>
          </cell>
          <cell r="FK3199">
            <v>0.26300000000000001</v>
          </cell>
          <cell r="FL3199">
            <v>9.9301320159806597E-2</v>
          </cell>
          <cell r="FO3199">
            <v>1</v>
          </cell>
        </row>
        <row r="3200">
          <cell r="A3200">
            <v>625392</v>
          </cell>
          <cell r="C3200" t="str">
            <v>Brito, Frankely</v>
          </cell>
          <cell r="Q3200" t="str">
            <v>S</v>
          </cell>
          <cell r="AJ3200">
            <v>12.838332465080947</v>
          </cell>
          <cell r="AR3200">
            <v>44.400000000000006</v>
          </cell>
          <cell r="AS3200">
            <v>-1.22305721068077</v>
          </cell>
          <cell r="AT3200">
            <v>0.95233137482297547</v>
          </cell>
          <cell r="BE3200">
            <v>0.97807081138283491</v>
          </cell>
          <cell r="CP3200">
            <v>23.625</v>
          </cell>
          <cell r="CV3200">
            <v>92.1</v>
          </cell>
          <cell r="DA3200">
            <v>0</v>
          </cell>
          <cell r="DD3200">
            <v>1.3993103939591793</v>
          </cell>
          <cell r="FJ3200">
            <v>111</v>
          </cell>
          <cell r="FK3200">
            <v>0.26300000000000001</v>
          </cell>
          <cell r="FL3200">
            <v>0.11094840577159332</v>
          </cell>
          <cell r="FO3200">
            <v>0.19999998374999983</v>
          </cell>
        </row>
        <row r="3201">
          <cell r="A3201">
            <v>625480</v>
          </cell>
          <cell r="C3201" t="str">
            <v>Polanco, Carlos</v>
          </cell>
          <cell r="Q3201" t="str">
            <v>S</v>
          </cell>
          <cell r="AJ3201">
            <v>8.4496520183420465</v>
          </cell>
          <cell r="AR3201">
            <v>44.400000000000006</v>
          </cell>
          <cell r="AS3201">
            <v>0.50246655511336769</v>
          </cell>
          <cell r="AT3201">
            <v>0.83075224135829107</v>
          </cell>
          <cell r="BE3201">
            <v>0.84686066506254898</v>
          </cell>
          <cell r="CP3201">
            <v>22.375</v>
          </cell>
          <cell r="CV3201">
            <v>92.1</v>
          </cell>
          <cell r="DA3201">
            <v>0</v>
          </cell>
          <cell r="DD3201">
            <v>1.1490452776922782</v>
          </cell>
          <cell r="FJ3201">
            <v>111</v>
          </cell>
          <cell r="FK3201">
            <v>0.26300000000000001</v>
          </cell>
          <cell r="FL3201">
            <v>-6.2399124295950709E-2</v>
          </cell>
          <cell r="FO3201">
            <v>0</v>
          </cell>
        </row>
        <row r="3202">
          <cell r="A3202">
            <v>625505</v>
          </cell>
          <cell r="C3202" t="str">
            <v>Rosario, Ramses</v>
          </cell>
          <cell r="Q3202" t="str">
            <v>R</v>
          </cell>
          <cell r="AJ3202">
            <v>9.760185202098727</v>
          </cell>
          <cell r="AR3202">
            <v>16.8</v>
          </cell>
          <cell r="AS3202">
            <v>-0.34306810839725271</v>
          </cell>
          <cell r="AT3202">
            <v>0.71182448336938875</v>
          </cell>
          <cell r="BE3202">
            <v>0.99237098175527572</v>
          </cell>
          <cell r="CP3202">
            <v>20.708333333333332</v>
          </cell>
          <cell r="CV3202">
            <v>92.1</v>
          </cell>
          <cell r="DA3202">
            <v>0</v>
          </cell>
          <cell r="DD3202">
            <v>1.0133387615086853</v>
          </cell>
          <cell r="FJ3202">
            <v>42</v>
          </cell>
          <cell r="FK3202">
            <v>0.26300000000000001</v>
          </cell>
          <cell r="FL3202">
            <v>-5.7442657427185476E-2</v>
          </cell>
          <cell r="FO3202">
            <v>1</v>
          </cell>
        </row>
        <row r="3203">
          <cell r="A3203">
            <v>625559</v>
          </cell>
          <cell r="C3203" t="str">
            <v>Geraldo, Jose</v>
          </cell>
          <cell r="Q3203" t="str">
            <v>S</v>
          </cell>
          <cell r="AJ3203">
            <v>9.4355826732007735</v>
          </cell>
          <cell r="AR3203">
            <v>44.400000000000006</v>
          </cell>
          <cell r="AS3203">
            <v>1.6047121754162259</v>
          </cell>
          <cell r="AT3203">
            <v>0.9255022563545231</v>
          </cell>
          <cell r="BE3203">
            <v>1.1198904974615564</v>
          </cell>
          <cell r="CP3203">
            <v>20.958333333333332</v>
          </cell>
          <cell r="CV3203">
            <v>92.1</v>
          </cell>
          <cell r="DA3203">
            <v>0</v>
          </cell>
          <cell r="DD3203">
            <v>0.75189542642758012</v>
          </cell>
          <cell r="FJ3203">
            <v>111</v>
          </cell>
          <cell r="FK3203">
            <v>0.26300000000000001</v>
          </cell>
          <cell r="FL3203">
            <v>8.992607564176397E-2</v>
          </cell>
          <cell r="FO3203">
            <v>0</v>
          </cell>
        </row>
        <row r="3204">
          <cell r="A3204">
            <v>625643</v>
          </cell>
          <cell r="C3204" t="str">
            <v>Lopez, Reynaldo</v>
          </cell>
          <cell r="Q3204" t="str">
            <v>S</v>
          </cell>
          <cell r="AJ3204">
            <v>4.6781689015149359</v>
          </cell>
          <cell r="AR3204">
            <v>114.31911358663389</v>
          </cell>
          <cell r="AS3204">
            <v>-0.19725484097002249</v>
          </cell>
          <cell r="AT3204">
            <v>0.65798957699955318</v>
          </cell>
          <cell r="BE3204">
            <v>0.8048382169728312</v>
          </cell>
          <cell r="CP3204">
            <v>22.458333333333332</v>
          </cell>
          <cell r="CV3204">
            <v>96.295541201614839</v>
          </cell>
          <cell r="DA3204">
            <v>9.4951515151515148E-2</v>
          </cell>
          <cell r="DD3204">
            <v>1.1573910819667264</v>
          </cell>
          <cell r="FJ3204">
            <v>127.72036987037028</v>
          </cell>
          <cell r="FK3204">
            <v>0.26300000000000001</v>
          </cell>
          <cell r="FL3204">
            <v>-0.14812577825579601</v>
          </cell>
          <cell r="FO3204">
            <v>0</v>
          </cell>
        </row>
        <row r="3205">
          <cell r="A3205">
            <v>625733</v>
          </cell>
          <cell r="C3205" t="str">
            <v>Mateo, Jhonny</v>
          </cell>
          <cell r="Q3205" t="str">
            <v>S</v>
          </cell>
          <cell r="AJ3205">
            <v>8.8218227091749597</v>
          </cell>
          <cell r="AR3205">
            <v>44.400000000000006</v>
          </cell>
          <cell r="AS3205">
            <v>9.1221149067300333E-2</v>
          </cell>
          <cell r="AT3205">
            <v>0.92908135704892891</v>
          </cell>
          <cell r="BE3205">
            <v>1.2965937480203396</v>
          </cell>
          <cell r="CP3205">
            <v>21.875</v>
          </cell>
          <cell r="CV3205">
            <v>92.1</v>
          </cell>
          <cell r="DA3205">
            <v>0</v>
          </cell>
          <cell r="DD3205">
            <v>0.82935038800324146</v>
          </cell>
          <cell r="FJ3205">
            <v>111</v>
          </cell>
          <cell r="FK3205">
            <v>0.26300000000000001</v>
          </cell>
          <cell r="FL3205">
            <v>4.6492184049367322E-2</v>
          </cell>
          <cell r="FO3205">
            <v>2.3953354201475374E-2</v>
          </cell>
        </row>
        <row r="3206">
          <cell r="A3206">
            <v>625817</v>
          </cell>
          <cell r="C3206" t="str">
            <v>Woods, Zach</v>
          </cell>
          <cell r="Q3206" t="str">
            <v>R</v>
          </cell>
          <cell r="AJ3206">
            <v>5.2607907897356361</v>
          </cell>
          <cell r="AR3206">
            <v>16.8</v>
          </cell>
          <cell r="AS3206">
            <v>0.17203154714003877</v>
          </cell>
          <cell r="AT3206">
            <v>0.97242389502819082</v>
          </cell>
          <cell r="BE3206">
            <v>1.151095202129335</v>
          </cell>
          <cell r="CP3206">
            <v>28.625</v>
          </cell>
          <cell r="CV3206">
            <v>92.1</v>
          </cell>
          <cell r="DA3206">
            <v>0</v>
          </cell>
          <cell r="DD3206">
            <v>1.2749717776614353</v>
          </cell>
          <cell r="FJ3206">
            <v>42</v>
          </cell>
          <cell r="FK3206">
            <v>0.26300000000000001</v>
          </cell>
          <cell r="FL3206">
            <v>-0.1881657144798661</v>
          </cell>
          <cell r="FO3206">
            <v>1</v>
          </cell>
        </row>
        <row r="3207">
          <cell r="A3207">
            <v>625971</v>
          </cell>
          <cell r="C3207" t="str">
            <v>Ortiz, Willy</v>
          </cell>
          <cell r="Q3207" t="str">
            <v>S</v>
          </cell>
          <cell r="AJ3207">
            <v>7.6525376405263357</v>
          </cell>
          <cell r="AR3207">
            <v>44.400000000000006</v>
          </cell>
          <cell r="AS3207">
            <v>-0.27277409288372217</v>
          </cell>
          <cell r="AT3207">
            <v>0.78965176278247151</v>
          </cell>
          <cell r="BE3207">
            <v>0.81780886946712306</v>
          </cell>
          <cell r="CP3207">
            <v>20.958333333333332</v>
          </cell>
          <cell r="CV3207">
            <v>92.1</v>
          </cell>
          <cell r="DA3207">
            <v>0</v>
          </cell>
          <cell r="DD3207">
            <v>0.79596632622567132</v>
          </cell>
          <cell r="FJ3207">
            <v>111</v>
          </cell>
          <cell r="FK3207">
            <v>0.26300000000000001</v>
          </cell>
          <cell r="FL3207">
            <v>-7.0676342551762653E-2</v>
          </cell>
          <cell r="FO3207">
            <v>0</v>
          </cell>
        </row>
        <row r="3208">
          <cell r="A3208">
            <v>625974</v>
          </cell>
          <cell r="C3208" t="str">
            <v>Lewis, Sam</v>
          </cell>
          <cell r="Q3208" t="str">
            <v>R</v>
          </cell>
          <cell r="AJ3208">
            <v>5.2480923861738757</v>
          </cell>
          <cell r="AR3208">
            <v>16.8</v>
          </cell>
          <cell r="AS3208">
            <v>0.32037219118211357</v>
          </cell>
          <cell r="AT3208">
            <v>0.89938787505207374</v>
          </cell>
          <cell r="BE3208">
            <v>1.1447234467843146</v>
          </cell>
          <cell r="CP3208">
            <v>24.708333333333332</v>
          </cell>
          <cell r="CV3208">
            <v>92.1</v>
          </cell>
          <cell r="DA3208">
            <v>0</v>
          </cell>
          <cell r="DD3208">
            <v>0.95405788308964423</v>
          </cell>
          <cell r="FJ3208">
            <v>42</v>
          </cell>
          <cell r="FK3208">
            <v>0.26300000000000001</v>
          </cell>
          <cell r="FL3208">
            <v>-0.15926071562205238</v>
          </cell>
          <cell r="FO3208">
            <v>1</v>
          </cell>
        </row>
        <row r="3209">
          <cell r="A3209">
            <v>626059</v>
          </cell>
          <cell r="C3209" t="str">
            <v>Zouzalik, Michael</v>
          </cell>
          <cell r="Q3209" t="str">
            <v>R</v>
          </cell>
          <cell r="AJ3209">
            <v>5.7081108493574515</v>
          </cell>
          <cell r="AR3209">
            <v>21.840000000000003</v>
          </cell>
          <cell r="AS3209">
            <v>0.34141317172972685</v>
          </cell>
          <cell r="AT3209">
            <v>0.89201614416837161</v>
          </cell>
          <cell r="BE3209">
            <v>1.005316195381295</v>
          </cell>
          <cell r="CP3209">
            <v>25.958333333333332</v>
          </cell>
          <cell r="CV3209">
            <v>92.1</v>
          </cell>
          <cell r="DA3209">
            <v>0</v>
          </cell>
          <cell r="DD3209">
            <v>0.92607245191183263</v>
          </cell>
          <cell r="FJ3209">
            <v>54.6</v>
          </cell>
          <cell r="FK3209">
            <v>0.26300000000000001</v>
          </cell>
          <cell r="FL3209">
            <v>0.58526982724005816</v>
          </cell>
          <cell r="FO3209">
            <v>1</v>
          </cell>
        </row>
        <row r="3210">
          <cell r="A3210">
            <v>626416</v>
          </cell>
          <cell r="C3210" t="str">
            <v>Novak, Jan</v>
          </cell>
          <cell r="Q3210" t="str">
            <v>R</v>
          </cell>
          <cell r="AJ3210">
            <v>6.837408780709632</v>
          </cell>
          <cell r="AR3210">
            <v>16.8</v>
          </cell>
          <cell r="AS3210">
            <v>-0.30034818795005386</v>
          </cell>
          <cell r="AT3210">
            <v>0.91304835273122864</v>
          </cell>
          <cell r="BE3210">
            <v>0.87664379702057116</v>
          </cell>
          <cell r="CP3210">
            <v>22.458333333333332</v>
          </cell>
          <cell r="CV3210">
            <v>92.1</v>
          </cell>
          <cell r="DA3210">
            <v>0</v>
          </cell>
          <cell r="DD3210">
            <v>0.7373637004593282</v>
          </cell>
          <cell r="FJ3210">
            <v>42</v>
          </cell>
          <cell r="FK3210">
            <v>0.26300000000000001</v>
          </cell>
          <cell r="FL3210">
            <v>-0.27390731521273248</v>
          </cell>
          <cell r="FO3210">
            <v>1</v>
          </cell>
        </row>
        <row r="3211">
          <cell r="A3211">
            <v>626927</v>
          </cell>
          <cell r="C3211" t="str">
            <v>Guyer, Josh</v>
          </cell>
          <cell r="Q3211" t="str">
            <v>R</v>
          </cell>
          <cell r="AJ3211">
            <v>8.2204784238593263</v>
          </cell>
          <cell r="AR3211">
            <v>16.8</v>
          </cell>
          <cell r="AS3211">
            <v>-0.53423060564692515</v>
          </cell>
          <cell r="AT3211">
            <v>0.87622748633453917</v>
          </cell>
          <cell r="BE3211">
            <v>1.015758644396169</v>
          </cell>
          <cell r="CP3211">
            <v>22.125</v>
          </cell>
          <cell r="CV3211">
            <v>92.1</v>
          </cell>
          <cell r="DA3211">
            <v>0</v>
          </cell>
          <cell r="DD3211">
            <v>1.0876702440142456</v>
          </cell>
          <cell r="FJ3211">
            <v>42</v>
          </cell>
          <cell r="FK3211">
            <v>0.26300000000000001</v>
          </cell>
          <cell r="FL3211">
            <v>-0.52326015365981915</v>
          </cell>
          <cell r="FO3211">
            <v>0.68224244267533307</v>
          </cell>
        </row>
        <row r="3212">
          <cell r="A3212">
            <v>626928</v>
          </cell>
          <cell r="C3212" t="str">
            <v>Aldridge, Dean</v>
          </cell>
          <cell r="Q3212" t="str">
            <v>R</v>
          </cell>
          <cell r="AJ3212">
            <v>8.0415795683662985</v>
          </cell>
          <cell r="AR3212">
            <v>16.8</v>
          </cell>
          <cell r="AS3212">
            <v>-0.94944648876323912</v>
          </cell>
          <cell r="AT3212">
            <v>0.92008365852073348</v>
          </cell>
          <cell r="BE3212">
            <v>1.1226393872840457</v>
          </cell>
          <cell r="CP3212">
            <v>21.958333333333332</v>
          </cell>
          <cell r="CV3212">
            <v>92.1</v>
          </cell>
          <cell r="DA3212">
            <v>0</v>
          </cell>
          <cell r="DD3212">
            <v>1.3853145229113621</v>
          </cell>
          <cell r="FJ3212">
            <v>42</v>
          </cell>
          <cell r="FK3212">
            <v>0.26300000000000001</v>
          </cell>
          <cell r="FL3212">
            <v>0.40151051095521795</v>
          </cell>
          <cell r="FO3212">
            <v>1</v>
          </cell>
        </row>
        <row r="3213">
          <cell r="A3213">
            <v>626929</v>
          </cell>
          <cell r="C3213" t="str">
            <v>Thorpe, Lewis</v>
          </cell>
          <cell r="Q3213" t="str">
            <v>S</v>
          </cell>
          <cell r="AJ3213">
            <v>6.1057245989035911</v>
          </cell>
          <cell r="AR3213">
            <v>44.400000000000006</v>
          </cell>
          <cell r="AS3213">
            <v>-0.33779770416799204</v>
          </cell>
          <cell r="AT3213">
            <v>0.89725583151213473</v>
          </cell>
          <cell r="BE3213">
            <v>0.79388442733163167</v>
          </cell>
          <cell r="CP3213">
            <v>20.625</v>
          </cell>
          <cell r="CV3213">
            <v>92.1</v>
          </cell>
          <cell r="DA3213">
            <v>0</v>
          </cell>
          <cell r="DD3213">
            <v>1.2332566807402716</v>
          </cell>
          <cell r="FJ3213">
            <v>111</v>
          </cell>
          <cell r="FK3213">
            <v>0.26300000000000001</v>
          </cell>
          <cell r="FL3213">
            <v>4.1401958642722142E-2</v>
          </cell>
          <cell r="FO3213">
            <v>0</v>
          </cell>
        </row>
        <row r="3214">
          <cell r="A3214">
            <v>626943</v>
          </cell>
          <cell r="C3214" t="str">
            <v>Kennedy, Jon</v>
          </cell>
          <cell r="Q3214" t="str">
            <v>R</v>
          </cell>
          <cell r="AJ3214">
            <v>6.582703643597716</v>
          </cell>
          <cell r="AR3214">
            <v>16.8</v>
          </cell>
          <cell r="AS3214">
            <v>-1.2381794816537195</v>
          </cell>
          <cell r="AT3214">
            <v>0.91731881331719489</v>
          </cell>
          <cell r="BE3214">
            <v>1.1611564908222811</v>
          </cell>
          <cell r="CP3214">
            <v>20.791666666666668</v>
          </cell>
          <cell r="CV3214">
            <v>92.1</v>
          </cell>
          <cell r="DA3214">
            <v>0</v>
          </cell>
          <cell r="DD3214">
            <v>0.96076948822583952</v>
          </cell>
          <cell r="FJ3214">
            <v>42</v>
          </cell>
          <cell r="FK3214">
            <v>0.26300000000000001</v>
          </cell>
          <cell r="FL3214">
            <v>1.2509842488540244</v>
          </cell>
          <cell r="FO3214">
            <v>1</v>
          </cell>
        </row>
        <row r="3215">
          <cell r="A3215">
            <v>627210</v>
          </cell>
          <cell r="C3215" t="str">
            <v>Loggins, Dustin</v>
          </cell>
          <cell r="Q3215" t="str">
            <v>R</v>
          </cell>
          <cell r="AJ3215">
            <v>5.647182896044507</v>
          </cell>
          <cell r="AR3215">
            <v>16.8</v>
          </cell>
          <cell r="AS3215">
            <v>0.64218121819550056</v>
          </cell>
          <cell r="AT3215">
            <v>0.94426853641348019</v>
          </cell>
          <cell r="BE3215">
            <v>1.3418513700722206</v>
          </cell>
          <cell r="CP3215">
            <v>25.875</v>
          </cell>
          <cell r="CV3215">
            <v>92.1</v>
          </cell>
          <cell r="DA3215">
            <v>0</v>
          </cell>
          <cell r="DD3215">
            <v>1.2581936518357917</v>
          </cell>
          <cell r="FJ3215">
            <v>42</v>
          </cell>
          <cell r="FK3215">
            <v>0.26300000000000001</v>
          </cell>
          <cell r="FL3215">
            <v>1.0088928962112851</v>
          </cell>
          <cell r="FO3215">
            <v>1</v>
          </cell>
        </row>
        <row r="3216">
          <cell r="A3216">
            <v>627215</v>
          </cell>
          <cell r="C3216" t="str">
            <v>Hutchings, Nick</v>
          </cell>
          <cell r="Q3216" t="str">
            <v>R</v>
          </cell>
          <cell r="AJ3216">
            <v>9.6932152882027633</v>
          </cell>
          <cell r="AR3216">
            <v>16.8</v>
          </cell>
          <cell r="AS3216">
            <v>-0.99107616371958207</v>
          </cell>
          <cell r="AT3216">
            <v>0.85647802020008434</v>
          </cell>
          <cell r="BE3216">
            <v>0.99331846093685505</v>
          </cell>
          <cell r="CP3216">
            <v>20.375</v>
          </cell>
          <cell r="CV3216">
            <v>92.1</v>
          </cell>
          <cell r="DA3216">
            <v>0</v>
          </cell>
          <cell r="DD3216">
            <v>1.0812069309194947</v>
          </cell>
          <cell r="FJ3216">
            <v>42</v>
          </cell>
          <cell r="FK3216">
            <v>0.26300000000000001</v>
          </cell>
          <cell r="FL3216">
            <v>2.1588147907086488E-2</v>
          </cell>
          <cell r="FO3216">
            <v>1</v>
          </cell>
        </row>
        <row r="3217">
          <cell r="A3217">
            <v>627218</v>
          </cell>
          <cell r="C3217" t="str">
            <v>Martinez, Emerson</v>
          </cell>
          <cell r="Q3217" t="str">
            <v>R</v>
          </cell>
          <cell r="AJ3217">
            <v>6.1138807252878991</v>
          </cell>
          <cell r="AR3217">
            <v>16.8</v>
          </cell>
          <cell r="AS3217">
            <v>-0.12466341245368702</v>
          </cell>
          <cell r="AT3217">
            <v>0.75871439811360641</v>
          </cell>
          <cell r="BE3217">
            <v>0.82090830014547511</v>
          </cell>
          <cell r="CP3217">
            <v>21.458333333333332</v>
          </cell>
          <cell r="CV3217">
            <v>92.1</v>
          </cell>
          <cell r="DA3217">
            <v>0</v>
          </cell>
          <cell r="DD3217">
            <v>1.0149517839432447</v>
          </cell>
          <cell r="FJ3217">
            <v>42</v>
          </cell>
          <cell r="FK3217">
            <v>0.26300000000000001</v>
          </cell>
          <cell r="FL3217">
            <v>-0.10592394872632518</v>
          </cell>
          <cell r="FO3217">
            <v>0.50373438567899753</v>
          </cell>
        </row>
        <row r="3218">
          <cell r="A3218">
            <v>627262</v>
          </cell>
          <cell r="C3218" t="str">
            <v>Smith, Chris</v>
          </cell>
          <cell r="Q3218" t="str">
            <v>R</v>
          </cell>
          <cell r="AJ3218">
            <v>4.2029600357721595</v>
          </cell>
          <cell r="AR3218">
            <v>29.038734409267484</v>
          </cell>
          <cell r="AS3218">
            <v>0.2078753115409189</v>
          </cell>
          <cell r="AT3218">
            <v>0.79464631274252373</v>
          </cell>
          <cell r="BE3218">
            <v>1.1880383470673765</v>
          </cell>
          <cell r="CP3218">
            <v>27.875</v>
          </cell>
          <cell r="CV3218">
            <v>92.1</v>
          </cell>
          <cell r="DA3218">
            <v>0</v>
          </cell>
          <cell r="DD3218">
            <v>1.2128447940042397</v>
          </cell>
          <cell r="FJ3218">
            <v>58.631653998814812</v>
          </cell>
          <cell r="FK3218">
            <v>0.26300000000000001</v>
          </cell>
          <cell r="FL3218">
            <v>-0.28781090122029818</v>
          </cell>
          <cell r="FO3218">
            <v>1</v>
          </cell>
        </row>
        <row r="3219">
          <cell r="A3219">
            <v>627392</v>
          </cell>
          <cell r="C3219" t="str">
            <v>Missaki, Daniel</v>
          </cell>
          <cell r="Q3219" t="str">
            <v>S</v>
          </cell>
          <cell r="AJ3219">
            <v>5.5370418782411956</v>
          </cell>
          <cell r="AR3219">
            <v>44.400000000000006</v>
          </cell>
          <cell r="AS3219">
            <v>0.35898387187618003</v>
          </cell>
          <cell r="AT3219">
            <v>0.94096371314156069</v>
          </cell>
          <cell r="BE3219">
            <v>0.9313326712067076</v>
          </cell>
          <cell r="CP3219">
            <v>20.208333333333332</v>
          </cell>
          <cell r="CV3219">
            <v>92.1</v>
          </cell>
          <cell r="DA3219">
            <v>0</v>
          </cell>
          <cell r="DD3219">
            <v>1.0538387740709321</v>
          </cell>
          <cell r="FJ3219">
            <v>111</v>
          </cell>
          <cell r="FK3219">
            <v>0.26300000000000001</v>
          </cell>
          <cell r="FL3219">
            <v>-8.3892665510129374E-2</v>
          </cell>
          <cell r="FO3219">
            <v>0</v>
          </cell>
        </row>
        <row r="3220">
          <cell r="A3220">
            <v>627500</v>
          </cell>
          <cell r="C3220" t="str">
            <v>Tseng, Jen-Ho</v>
          </cell>
          <cell r="Q3220" t="str">
            <v>S</v>
          </cell>
          <cell r="AJ3220">
            <v>6.1637364330217395</v>
          </cell>
          <cell r="AR3220">
            <v>46.689794105349797</v>
          </cell>
          <cell r="AS3220">
            <v>5.5162719006391719E-2</v>
          </cell>
          <cell r="AT3220">
            <v>0.82269467959998055</v>
          </cell>
          <cell r="BE3220">
            <v>0.79523626358336053</v>
          </cell>
          <cell r="CP3220">
            <v>21.708333333333332</v>
          </cell>
          <cell r="CV3220">
            <v>92.1</v>
          </cell>
          <cell r="DA3220">
            <v>0</v>
          </cell>
          <cell r="DD3220">
            <v>0.88131774181547973</v>
          </cell>
          <cell r="FJ3220">
            <v>116.72448526337449</v>
          </cell>
          <cell r="FK3220">
            <v>0.26300000000000001</v>
          </cell>
          <cell r="FL3220">
            <v>0.37660489887211912</v>
          </cell>
          <cell r="FO3220">
            <v>0</v>
          </cell>
        </row>
        <row r="3221">
          <cell r="A3221">
            <v>627697</v>
          </cell>
          <cell r="C3221" t="str">
            <v>Holland, Samuel</v>
          </cell>
          <cell r="Q3221" t="str">
            <v>R</v>
          </cell>
          <cell r="AJ3221">
            <v>5.5458834687223684</v>
          </cell>
          <cell r="AR3221">
            <v>18.911441801570373</v>
          </cell>
          <cell r="AS3221">
            <v>0.87717144553081383</v>
          </cell>
          <cell r="AT3221">
            <v>0.81532618551539293</v>
          </cell>
          <cell r="BE3221">
            <v>1.2598427097482496</v>
          </cell>
          <cell r="CP3221">
            <v>22.375</v>
          </cell>
          <cell r="CV3221">
            <v>92.1</v>
          </cell>
          <cell r="DA3221">
            <v>0</v>
          </cell>
          <cell r="DD3221">
            <v>0.91700561802611358</v>
          </cell>
          <cell r="FJ3221">
            <v>47.278604503925926</v>
          </cell>
          <cell r="FK3221">
            <v>0.26300000000000001</v>
          </cell>
          <cell r="FL3221">
            <v>-0.12571659044283071</v>
          </cell>
          <cell r="FO3221">
            <v>1</v>
          </cell>
        </row>
        <row r="3222">
          <cell r="A3222">
            <v>627894</v>
          </cell>
          <cell r="C3222" t="str">
            <v>Gohara, Luiz</v>
          </cell>
          <cell r="Q3222" t="str">
            <v>S</v>
          </cell>
          <cell r="AJ3222">
            <v>5.6273450509650065</v>
          </cell>
          <cell r="AR3222">
            <v>44.400000000000006</v>
          </cell>
          <cell r="AS3222">
            <v>-1.0353783021874738</v>
          </cell>
          <cell r="AT3222">
            <v>0.78696683941039192</v>
          </cell>
          <cell r="BE3222">
            <v>1.1270977648473086</v>
          </cell>
          <cell r="CP3222">
            <v>19.958333333333332</v>
          </cell>
          <cell r="CV3222">
            <v>92.1</v>
          </cell>
          <cell r="DA3222">
            <v>0</v>
          </cell>
          <cell r="DD3222">
            <v>1.0867470115037237</v>
          </cell>
          <cell r="FJ3222">
            <v>111</v>
          </cell>
          <cell r="FK3222">
            <v>0.26300000000000001</v>
          </cell>
          <cell r="FL3222">
            <v>-7.225698665247629E-2</v>
          </cell>
          <cell r="FO3222">
            <v>0</v>
          </cell>
        </row>
        <row r="3223">
          <cell r="A3223">
            <v>627895</v>
          </cell>
          <cell r="C3223" t="str">
            <v>Kellogg, Micah</v>
          </cell>
          <cell r="Q3223" t="str">
            <v>R</v>
          </cell>
          <cell r="AJ3223">
            <v>6.5992442744590551</v>
          </cell>
          <cell r="AR3223">
            <v>16.8</v>
          </cell>
          <cell r="AS3223">
            <v>0.13486496764750827</v>
          </cell>
          <cell r="AT3223">
            <v>0.9332117210964519</v>
          </cell>
          <cell r="BE3223">
            <v>1.2772541653771612</v>
          </cell>
          <cell r="CP3223">
            <v>26.625</v>
          </cell>
          <cell r="CV3223">
            <v>92.1</v>
          </cell>
          <cell r="DA3223">
            <v>0</v>
          </cell>
          <cell r="DD3223">
            <v>0.76116514244283917</v>
          </cell>
          <cell r="FJ3223">
            <v>42</v>
          </cell>
          <cell r="FK3223">
            <v>0.26300000000000001</v>
          </cell>
          <cell r="FL3223">
            <v>0.52100190493277698</v>
          </cell>
          <cell r="FO3223">
            <v>1</v>
          </cell>
        </row>
        <row r="3224">
          <cell r="A3224">
            <v>628009</v>
          </cell>
          <cell r="C3224" t="str">
            <v>Guzman, Alberto</v>
          </cell>
          <cell r="Q3224" t="str">
            <v>R</v>
          </cell>
          <cell r="AJ3224">
            <v>6.9699803007151626</v>
          </cell>
          <cell r="AR3224">
            <v>16.8</v>
          </cell>
          <cell r="AS3224">
            <v>-1.4344790333531914</v>
          </cell>
          <cell r="AT3224">
            <v>0.84885967467178403</v>
          </cell>
          <cell r="BE3224">
            <v>0.66672306308375662</v>
          </cell>
          <cell r="CP3224">
            <v>23.541666666666668</v>
          </cell>
          <cell r="CV3224">
            <v>92.1</v>
          </cell>
          <cell r="DA3224">
            <v>0</v>
          </cell>
          <cell r="DD3224">
            <v>0.99130833840092736</v>
          </cell>
          <cell r="FJ3224">
            <v>42</v>
          </cell>
          <cell r="FK3224">
            <v>0.26300000000000001</v>
          </cell>
          <cell r="FL3224">
            <v>0.42484014971595102</v>
          </cell>
          <cell r="FO3224">
            <v>1</v>
          </cell>
        </row>
        <row r="3225">
          <cell r="A3225">
            <v>628010</v>
          </cell>
          <cell r="C3225" t="str">
            <v>Herdenez, Yonardo</v>
          </cell>
          <cell r="Q3225" t="str">
            <v>R</v>
          </cell>
          <cell r="AJ3225">
            <v>6.9123416500239756</v>
          </cell>
          <cell r="AR3225">
            <v>16.8</v>
          </cell>
          <cell r="AS3225">
            <v>0.3595049598037941</v>
          </cell>
          <cell r="AT3225">
            <v>0.86308416894451556</v>
          </cell>
          <cell r="BE3225">
            <v>0.70675329458173364</v>
          </cell>
          <cell r="CP3225">
            <v>20.791666666666668</v>
          </cell>
          <cell r="CV3225">
            <v>92.1</v>
          </cell>
          <cell r="DA3225">
            <v>0</v>
          </cell>
          <cell r="DD3225">
            <v>0.68469690903432778</v>
          </cell>
          <cell r="FJ3225">
            <v>42</v>
          </cell>
          <cell r="FK3225">
            <v>0.26300000000000001</v>
          </cell>
          <cell r="FL3225">
            <v>-0.56755084866178551</v>
          </cell>
          <cell r="FO3225">
            <v>0.98897946699617334</v>
          </cell>
        </row>
        <row r="3226">
          <cell r="A3226">
            <v>628070</v>
          </cell>
          <cell r="C3226" t="str">
            <v>Tomita, Kohsuke</v>
          </cell>
          <cell r="Q3226" t="str">
            <v>R</v>
          </cell>
          <cell r="AJ3226">
            <v>6.8309601530033515</v>
          </cell>
          <cell r="AR3226">
            <v>16.8</v>
          </cell>
          <cell r="AS3226">
            <v>-0.33161303657989377</v>
          </cell>
          <cell r="AT3226">
            <v>0.93540478699245921</v>
          </cell>
          <cell r="BE3226">
            <v>0.72912620786620175</v>
          </cell>
          <cell r="CP3226">
            <v>28.208333333333332</v>
          </cell>
          <cell r="CV3226">
            <v>92.1</v>
          </cell>
          <cell r="DA3226">
            <v>0</v>
          </cell>
          <cell r="DD3226">
            <v>1.062839691780479</v>
          </cell>
          <cell r="FJ3226">
            <v>42</v>
          </cell>
          <cell r="FK3226">
            <v>0.26300000000000001</v>
          </cell>
          <cell r="FL3226">
            <v>0.21857783082207938</v>
          </cell>
          <cell r="FO3226">
            <v>1</v>
          </cell>
        </row>
        <row r="3227">
          <cell r="A3227">
            <v>628217</v>
          </cell>
          <cell r="C3227" t="str">
            <v>Allen, Brad</v>
          </cell>
          <cell r="Q3227" t="str">
            <v>S</v>
          </cell>
          <cell r="AJ3227">
            <v>7.4046139521112631</v>
          </cell>
          <cell r="AR3227">
            <v>49.954936240752502</v>
          </cell>
          <cell r="AS3227">
            <v>-0.28107499316354528</v>
          </cell>
          <cell r="AT3227">
            <v>0.60289306544911092</v>
          </cell>
          <cell r="BE3227">
            <v>0.95664279175245004</v>
          </cell>
          <cell r="CP3227">
            <v>27.291666666666668</v>
          </cell>
          <cell r="CV3227">
            <v>92.1</v>
          </cell>
          <cell r="DA3227">
            <v>0</v>
          </cell>
          <cell r="DD3227">
            <v>1.1039850807359273</v>
          </cell>
          <cell r="FJ3227">
            <v>124.88734060188125</v>
          </cell>
          <cell r="FK3227">
            <v>0.26300000000000001</v>
          </cell>
          <cell r="FL3227">
            <v>-0.36663072529705143</v>
          </cell>
          <cell r="FO3227">
            <v>0.47306377880174488</v>
          </cell>
        </row>
        <row r="3228">
          <cell r="A3228">
            <v>628250</v>
          </cell>
          <cell r="C3228" t="str">
            <v>Izold, Jakub</v>
          </cell>
          <cell r="Q3228" t="str">
            <v>R</v>
          </cell>
          <cell r="AJ3228">
            <v>8.7363372661048295</v>
          </cell>
          <cell r="AR3228">
            <v>16.8</v>
          </cell>
          <cell r="AS3228">
            <v>6.0611099924030389E-2</v>
          </cell>
          <cell r="AT3228">
            <v>0.96195863391095537</v>
          </cell>
          <cell r="BE3228">
            <v>1.1817947520457057</v>
          </cell>
          <cell r="CP3228">
            <v>22.958333333333332</v>
          </cell>
          <cell r="CV3228">
            <v>92.1</v>
          </cell>
          <cell r="DA3228">
            <v>0</v>
          </cell>
          <cell r="DD3228">
            <v>0.86235807906907325</v>
          </cell>
          <cell r="FJ3228">
            <v>42</v>
          </cell>
          <cell r="FK3228">
            <v>0.26300000000000001</v>
          </cell>
          <cell r="FL3228">
            <v>-1.0407651944017327</v>
          </cell>
          <cell r="FO3228">
            <v>1</v>
          </cell>
        </row>
        <row r="3229">
          <cell r="A3229">
            <v>628317</v>
          </cell>
          <cell r="C3229" t="str">
            <v>Maeda, Kenta</v>
          </cell>
          <cell r="Q3229" t="str">
            <v>S</v>
          </cell>
          <cell r="AJ3229">
            <v>3.7942021108390889</v>
          </cell>
          <cell r="AR3229">
            <v>135.58625912063138</v>
          </cell>
          <cell r="AS3229">
            <v>-0.30987447390519346</v>
          </cell>
          <cell r="AT3229">
            <v>0.62053912677738221</v>
          </cell>
          <cell r="BE3229">
            <v>0.88905316936923606</v>
          </cell>
          <cell r="CP3229">
            <v>28.208333333333332</v>
          </cell>
          <cell r="CV3229">
            <v>89.895541201614833</v>
          </cell>
          <cell r="DA3229">
            <v>0.79192121212121214</v>
          </cell>
          <cell r="DD3229">
            <v>1.0747472799296243</v>
          </cell>
          <cell r="FJ3229">
            <v>135.58625912063138</v>
          </cell>
          <cell r="FK3229">
            <v>0.26300000000000001</v>
          </cell>
          <cell r="FL3229">
            <v>0.11384868456038655</v>
          </cell>
          <cell r="FO3229">
            <v>0</v>
          </cell>
        </row>
        <row r="3230">
          <cell r="A3230">
            <v>628333</v>
          </cell>
          <cell r="C3230" t="str">
            <v>Despaigne, Odrisamer</v>
          </cell>
          <cell r="Q3230" t="str">
            <v>S</v>
          </cell>
          <cell r="AJ3230">
            <v>4.9152613223077148</v>
          </cell>
          <cell r="AR3230">
            <v>92.05122176789105</v>
          </cell>
          <cell r="AS3230">
            <v>7.6525753699150184E-2</v>
          </cell>
          <cell r="AT3230">
            <v>0.68130174091979467</v>
          </cell>
          <cell r="BE3230">
            <v>0.84435741913386697</v>
          </cell>
          <cell r="CP3230">
            <v>29.208333333333332</v>
          </cell>
          <cell r="CV3230">
            <v>91.013481479463806</v>
          </cell>
          <cell r="DA3230">
            <v>1.4929272727272727</v>
          </cell>
          <cell r="DD3230">
            <v>0.85983113850031023</v>
          </cell>
          <cell r="FJ3230">
            <v>149.41953384420481</v>
          </cell>
          <cell r="FK3230">
            <v>0.25466348573961195</v>
          </cell>
          <cell r="FL3230">
            <v>-0.24751824207887554</v>
          </cell>
          <cell r="FO3230">
            <v>0</v>
          </cell>
        </row>
        <row r="3231">
          <cell r="A3231">
            <v>628367</v>
          </cell>
          <cell r="C3231" t="str">
            <v>Urena, Miguel</v>
          </cell>
          <cell r="Q3231" t="str">
            <v>S</v>
          </cell>
          <cell r="AJ3231">
            <v>8.9996878423928948</v>
          </cell>
          <cell r="AR3231">
            <v>44.400000000000006</v>
          </cell>
          <cell r="AS3231">
            <v>6.039312307236263E-2</v>
          </cell>
          <cell r="AT3231">
            <v>0.89878537794979996</v>
          </cell>
          <cell r="BE3231">
            <v>1.2357376020020143</v>
          </cell>
          <cell r="CP3231">
            <v>21.375</v>
          </cell>
          <cell r="CV3231">
            <v>92.1</v>
          </cell>
          <cell r="DA3231">
            <v>0</v>
          </cell>
          <cell r="DD3231">
            <v>0.78304742945543293</v>
          </cell>
          <cell r="FJ3231">
            <v>111</v>
          </cell>
          <cell r="FK3231">
            <v>0.26300000000000001</v>
          </cell>
          <cell r="FL3231">
            <v>0.23261540321631607</v>
          </cell>
          <cell r="FO3231">
            <v>0</v>
          </cell>
        </row>
        <row r="3232">
          <cell r="A3232">
            <v>628452</v>
          </cell>
          <cell r="C3232" t="str">
            <v>Iglesias, Raisel</v>
          </cell>
          <cell r="Q3232" t="str">
            <v>S</v>
          </cell>
          <cell r="AJ3232">
            <v>3.8638006246282361</v>
          </cell>
          <cell r="AR3232">
            <v>130.31201992036929</v>
          </cell>
          <cell r="AS3232">
            <v>0.33269041376179986</v>
          </cell>
          <cell r="AT3232">
            <v>0.79349033288949189</v>
          </cell>
          <cell r="BE3232">
            <v>0.91866563882134633</v>
          </cell>
          <cell r="CP3232">
            <v>26.458333333333332</v>
          </cell>
          <cell r="CV3232">
            <v>91.417342065380097</v>
          </cell>
          <cell r="DA3232">
            <v>0.91919393939393945</v>
          </cell>
          <cell r="DD3232">
            <v>1.1257462394726667</v>
          </cell>
          <cell r="FJ3232">
            <v>130.31201992036929</v>
          </cell>
          <cell r="FK3232">
            <v>0.25499102719008887</v>
          </cell>
          <cell r="FL3232">
            <v>0.18026121316086741</v>
          </cell>
          <cell r="FO3232">
            <v>0.17206035130781094</v>
          </cell>
        </row>
        <row r="3233">
          <cell r="A3233">
            <v>628699</v>
          </cell>
          <cell r="C3233" t="str">
            <v>Perez, Alfredo</v>
          </cell>
          <cell r="Q3233" t="str">
            <v>R</v>
          </cell>
          <cell r="AJ3233">
            <v>10.969003862673471</v>
          </cell>
          <cell r="AR3233">
            <v>16.8</v>
          </cell>
          <cell r="AS3233">
            <v>-4.0786098290731661E-2</v>
          </cell>
          <cell r="AT3233">
            <v>0.93147657786655691</v>
          </cell>
          <cell r="BE3233">
            <v>0.98548059048262737</v>
          </cell>
          <cell r="CP3233">
            <v>21.708333333333332</v>
          </cell>
          <cell r="CV3233">
            <v>92.1</v>
          </cell>
          <cell r="DA3233">
            <v>0</v>
          </cell>
          <cell r="DD3233">
            <v>1.2062890871801863</v>
          </cell>
          <cell r="FJ3233">
            <v>42</v>
          </cell>
          <cell r="FK3233">
            <v>0.26300000000000001</v>
          </cell>
          <cell r="FL3233">
            <v>0.31524441572233675</v>
          </cell>
          <cell r="FO3233">
            <v>1</v>
          </cell>
        </row>
        <row r="3234">
          <cell r="A3234">
            <v>628701</v>
          </cell>
          <cell r="C3234" t="str">
            <v>Medrano, Miguel</v>
          </cell>
          <cell r="Q3234" t="str">
            <v>S</v>
          </cell>
          <cell r="AJ3234">
            <v>9.8685838293627661</v>
          </cell>
          <cell r="AR3234">
            <v>44.400000000000006</v>
          </cell>
          <cell r="AS3234">
            <v>0.19735963135018825</v>
          </cell>
          <cell r="AT3234">
            <v>0.90667915846615732</v>
          </cell>
          <cell r="BE3234">
            <v>0.78365816704009661</v>
          </cell>
          <cell r="CP3234">
            <v>21.041666666666668</v>
          </cell>
          <cell r="CV3234">
            <v>92.1</v>
          </cell>
          <cell r="DA3234">
            <v>0</v>
          </cell>
          <cell r="DD3234">
            <v>0.68531281951107714</v>
          </cell>
          <cell r="FJ3234">
            <v>111</v>
          </cell>
          <cell r="FK3234">
            <v>0.26300000000000001</v>
          </cell>
          <cell r="FL3234">
            <v>7.8394950036771507E-2</v>
          </cell>
          <cell r="FO3234">
            <v>0.34982158528584273</v>
          </cell>
        </row>
        <row r="3235">
          <cell r="A3235">
            <v>628703</v>
          </cell>
          <cell r="C3235" t="str">
            <v>Vasquez, Luis</v>
          </cell>
          <cell r="Q3235" t="str">
            <v>R</v>
          </cell>
          <cell r="AJ3235">
            <v>11.617643472578411</v>
          </cell>
          <cell r="AR3235">
            <v>16.8</v>
          </cell>
          <cell r="AS3235">
            <v>-1.5222245621628328</v>
          </cell>
          <cell r="AT3235">
            <v>0.92412818844484523</v>
          </cell>
          <cell r="BE3235">
            <v>0.79939422205947142</v>
          </cell>
          <cell r="CP3235">
            <v>22.625</v>
          </cell>
          <cell r="CV3235">
            <v>92.1</v>
          </cell>
          <cell r="DA3235">
            <v>0</v>
          </cell>
          <cell r="DD3235">
            <v>1.5642131692567025</v>
          </cell>
          <cell r="FJ3235">
            <v>42</v>
          </cell>
          <cell r="FK3235">
            <v>0.26300000000000001</v>
          </cell>
          <cell r="FL3235">
            <v>-0.94868971269070501</v>
          </cell>
          <cell r="FO3235">
            <v>1</v>
          </cell>
        </row>
        <row r="3236">
          <cell r="A3236">
            <v>628704</v>
          </cell>
          <cell r="C3236" t="str">
            <v>Germoso, Herminio</v>
          </cell>
          <cell r="Q3236" t="str">
            <v>R</v>
          </cell>
          <cell r="AJ3236">
            <v>11.225494851141843</v>
          </cell>
          <cell r="AR3236">
            <v>16.8</v>
          </cell>
          <cell r="AS3236">
            <v>1.4661904083458117</v>
          </cell>
          <cell r="AT3236">
            <v>0.93960224496070843</v>
          </cell>
          <cell r="BE3236">
            <v>0.92034146484521795</v>
          </cell>
          <cell r="CP3236">
            <v>21.708333333333332</v>
          </cell>
          <cell r="CV3236">
            <v>92.1</v>
          </cell>
          <cell r="DA3236">
            <v>0</v>
          </cell>
          <cell r="DD3236">
            <v>1.6795368825798616</v>
          </cell>
          <cell r="FJ3236">
            <v>42</v>
          </cell>
          <cell r="FK3236">
            <v>0.26300000000000001</v>
          </cell>
          <cell r="FL3236">
            <v>-1.2703315194402049</v>
          </cell>
          <cell r="FO3236">
            <v>1</v>
          </cell>
        </row>
        <row r="3237">
          <cell r="A3237">
            <v>628705</v>
          </cell>
          <cell r="C3237" t="str">
            <v>Quevedo, Heri</v>
          </cell>
          <cell r="Q3237" t="str">
            <v>S</v>
          </cell>
          <cell r="AJ3237">
            <v>7.3530495601566015</v>
          </cell>
          <cell r="AR3237">
            <v>44.400000000000006</v>
          </cell>
          <cell r="AS3237">
            <v>-0.70175707757302608</v>
          </cell>
          <cell r="AT3237">
            <v>0.74662067623730954</v>
          </cell>
          <cell r="BE3237">
            <v>0.74888046459360824</v>
          </cell>
          <cell r="CP3237">
            <v>26.041666666666668</v>
          </cell>
          <cell r="CV3237">
            <v>92.1</v>
          </cell>
          <cell r="DA3237">
            <v>0</v>
          </cell>
          <cell r="DD3237">
            <v>1.0575070276651426</v>
          </cell>
          <cell r="FJ3237">
            <v>111</v>
          </cell>
          <cell r="FK3237">
            <v>0.26300000000000001</v>
          </cell>
          <cell r="FL3237">
            <v>-0.17176753122801297</v>
          </cell>
          <cell r="FO3237">
            <v>0.22235254183253428</v>
          </cell>
        </row>
        <row r="3238">
          <cell r="A3238">
            <v>628708</v>
          </cell>
          <cell r="C3238" t="str">
            <v>Marte, Yunior</v>
          </cell>
          <cell r="Q3238" t="str">
            <v>R</v>
          </cell>
          <cell r="AJ3238">
            <v>7.3560569648433374</v>
          </cell>
          <cell r="AR3238">
            <v>22.136118412514705</v>
          </cell>
          <cell r="AS3238">
            <v>0.15659322312892124</v>
          </cell>
          <cell r="AT3238">
            <v>0.81203345518226067</v>
          </cell>
          <cell r="BE3238">
            <v>0.79631404040400455</v>
          </cell>
          <cell r="CP3238">
            <v>21.375</v>
          </cell>
          <cell r="CV3238">
            <v>92.1</v>
          </cell>
          <cell r="DA3238">
            <v>0</v>
          </cell>
          <cell r="DD3238">
            <v>1.1555775637462897</v>
          </cell>
          <cell r="FJ3238">
            <v>55.340296031286762</v>
          </cell>
          <cell r="FK3238">
            <v>0.26300000000000001</v>
          </cell>
          <cell r="FL3238">
            <v>0.2835990814338667</v>
          </cell>
          <cell r="FO3238">
            <v>0.58370338744666439</v>
          </cell>
        </row>
        <row r="3239">
          <cell r="A3239">
            <v>628709</v>
          </cell>
          <cell r="C3239" t="str">
            <v>Gomez, Ofreidy</v>
          </cell>
          <cell r="Q3239" t="str">
            <v>S</v>
          </cell>
          <cell r="AJ3239">
            <v>9.7113919816290046</v>
          </cell>
          <cell r="AR3239">
            <v>44.400000000000006</v>
          </cell>
          <cell r="AS3239">
            <v>1.5550896984003911E-2</v>
          </cell>
          <cell r="AT3239">
            <v>0.90601725471691352</v>
          </cell>
          <cell r="BE3239">
            <v>1.0542961161648723</v>
          </cell>
          <cell r="CP3239">
            <v>20.958333333333332</v>
          </cell>
          <cell r="CV3239">
            <v>92.1</v>
          </cell>
          <cell r="DA3239">
            <v>0</v>
          </cell>
          <cell r="DD3239">
            <v>0.99527347840665681</v>
          </cell>
          <cell r="FJ3239">
            <v>111</v>
          </cell>
          <cell r="FK3239">
            <v>0.26300000000000001</v>
          </cell>
          <cell r="FL3239">
            <v>-0.42493170305355943</v>
          </cell>
          <cell r="FO3239">
            <v>0</v>
          </cell>
        </row>
        <row r="3240">
          <cell r="A3240">
            <v>628710</v>
          </cell>
          <cell r="C3240" t="str">
            <v>Chen, Ping-Hsueh</v>
          </cell>
          <cell r="Q3240" t="str">
            <v>R</v>
          </cell>
          <cell r="AJ3240">
            <v>8.766696988922984</v>
          </cell>
          <cell r="AR3240">
            <v>16.8</v>
          </cell>
          <cell r="AS3240">
            <v>0.46319400870030197</v>
          </cell>
          <cell r="AT3240">
            <v>0.90970326129603507</v>
          </cell>
          <cell r="BE3240">
            <v>0.90527350899669301</v>
          </cell>
          <cell r="CP3240">
            <v>21.958333333333332</v>
          </cell>
          <cell r="CV3240">
            <v>92.1</v>
          </cell>
          <cell r="DA3240">
            <v>0</v>
          </cell>
          <cell r="DD3240">
            <v>1.4509788348575676</v>
          </cell>
          <cell r="FJ3240">
            <v>42</v>
          </cell>
          <cell r="FK3240">
            <v>0.26300000000000001</v>
          </cell>
          <cell r="FL3240">
            <v>8.7580754009212156E-2</v>
          </cell>
          <cell r="FO3240">
            <v>1</v>
          </cell>
        </row>
        <row r="3241">
          <cell r="A3241">
            <v>628711</v>
          </cell>
          <cell r="C3241" t="str">
            <v>Urias, Julio</v>
          </cell>
          <cell r="Q3241" t="str">
            <v>S</v>
          </cell>
          <cell r="AJ3241">
            <v>3.9606333745572759</v>
          </cell>
          <cell r="AR3241">
            <v>123.18092686146429</v>
          </cell>
          <cell r="AS3241">
            <v>-0.35093694669042369</v>
          </cell>
          <cell r="AT3241">
            <v>0.67427225340097574</v>
          </cell>
          <cell r="BE3241">
            <v>0.89073024253166033</v>
          </cell>
          <cell r="CP3241">
            <v>19.875</v>
          </cell>
          <cell r="CV3241">
            <v>94.362200025144247</v>
          </cell>
          <cell r="DA3241">
            <v>0.30909090909090908</v>
          </cell>
          <cell r="DD3241">
            <v>1.1420608885217578</v>
          </cell>
          <cell r="FJ3241">
            <v>123.18092686146429</v>
          </cell>
          <cell r="FK3241">
            <v>0.26300000000000001</v>
          </cell>
          <cell r="FL3241">
            <v>0.11182491840214265</v>
          </cell>
          <cell r="FO3241">
            <v>0</v>
          </cell>
        </row>
        <row r="3242">
          <cell r="A3242">
            <v>628713</v>
          </cell>
          <cell r="C3242" t="str">
            <v>Perdomo, Christian</v>
          </cell>
          <cell r="Q3242" t="str">
            <v>R</v>
          </cell>
          <cell r="AJ3242">
            <v>8.63513985903659</v>
          </cell>
          <cell r="AR3242">
            <v>16.8</v>
          </cell>
          <cell r="AS3242">
            <v>-2.6771218697922539E-2</v>
          </cell>
          <cell r="AT3242">
            <v>0.93240402250948684</v>
          </cell>
          <cell r="BE3242">
            <v>1.4758447340890875</v>
          </cell>
          <cell r="CP3242">
            <v>22.625</v>
          </cell>
          <cell r="CV3242">
            <v>92.1</v>
          </cell>
          <cell r="DA3242">
            <v>0</v>
          </cell>
          <cell r="DD3242">
            <v>1.3298071151550523</v>
          </cell>
          <cell r="FJ3242">
            <v>42</v>
          </cell>
          <cell r="FK3242">
            <v>0.26300000000000001</v>
          </cell>
          <cell r="FL3242">
            <v>-0.94974923634171204</v>
          </cell>
          <cell r="FO3242">
            <v>1</v>
          </cell>
        </row>
        <row r="3243">
          <cell r="A3243">
            <v>628715</v>
          </cell>
          <cell r="C3243" t="str">
            <v>Magliaro, Marc</v>
          </cell>
          <cell r="Q3243" t="str">
            <v>R</v>
          </cell>
          <cell r="AJ3243">
            <v>7.953843326445023</v>
          </cell>
          <cell r="AR3243">
            <v>16.8</v>
          </cell>
          <cell r="AS3243">
            <v>-0.12349154257479986</v>
          </cell>
          <cell r="AT3243">
            <v>0.81748951906802136</v>
          </cell>
          <cell r="BE3243">
            <v>1.1130837755685317</v>
          </cell>
          <cell r="CP3243">
            <v>26.375</v>
          </cell>
          <cell r="CV3243">
            <v>92.1</v>
          </cell>
          <cell r="DA3243">
            <v>0</v>
          </cell>
          <cell r="DD3243">
            <v>0.85010922589216031</v>
          </cell>
          <cell r="FJ3243">
            <v>42</v>
          </cell>
          <cell r="FK3243">
            <v>0.26300000000000001</v>
          </cell>
          <cell r="FL3243">
            <v>0.52015644668712036</v>
          </cell>
          <cell r="FO3243">
            <v>1</v>
          </cell>
        </row>
        <row r="3244">
          <cell r="A3244">
            <v>628798</v>
          </cell>
          <cell r="C3244" t="str">
            <v>Rosario, Jairo</v>
          </cell>
          <cell r="Q3244" t="str">
            <v>R</v>
          </cell>
          <cell r="AJ3244">
            <v>9.8464463083684475</v>
          </cell>
          <cell r="AR3244">
            <v>16.8</v>
          </cell>
          <cell r="AS3244">
            <v>0.51520914932658346</v>
          </cell>
          <cell r="AT3244">
            <v>0.87758156157486289</v>
          </cell>
          <cell r="BE3244">
            <v>0.78086635449389652</v>
          </cell>
          <cell r="CP3244">
            <v>22.708333333333332</v>
          </cell>
          <cell r="CV3244">
            <v>92.1</v>
          </cell>
          <cell r="DA3244">
            <v>0</v>
          </cell>
          <cell r="DD3244">
            <v>1.1422010300154306</v>
          </cell>
          <cell r="FJ3244">
            <v>42</v>
          </cell>
          <cell r="FK3244">
            <v>0.26300000000000001</v>
          </cell>
          <cell r="FL3244">
            <v>0.22558702195534083</v>
          </cell>
          <cell r="FO3244">
            <v>0.98151290636603394</v>
          </cell>
        </row>
        <row r="3245">
          <cell r="A3245">
            <v>629493</v>
          </cell>
          <cell r="C3245" t="str">
            <v>Del Rosario, Eduardo</v>
          </cell>
          <cell r="Q3245" t="str">
            <v>S</v>
          </cell>
          <cell r="AJ3245">
            <v>6.9195883202812034</v>
          </cell>
          <cell r="AR3245">
            <v>44.400000000000006</v>
          </cell>
          <cell r="AS3245">
            <v>-0.31684297304063147</v>
          </cell>
          <cell r="AT3245">
            <v>0.76783655903008929</v>
          </cell>
          <cell r="BE3245">
            <v>0.69101093913196721</v>
          </cell>
          <cell r="CP3245">
            <v>21.125</v>
          </cell>
          <cell r="CV3245">
            <v>92.1</v>
          </cell>
          <cell r="DA3245">
            <v>0</v>
          </cell>
          <cell r="DD3245">
            <v>1.0277119353447257</v>
          </cell>
          <cell r="FJ3245">
            <v>111</v>
          </cell>
          <cell r="FK3245">
            <v>0.26300000000000001</v>
          </cell>
          <cell r="FL3245">
            <v>5.5442086060215938E-2</v>
          </cell>
          <cell r="FO3245">
            <v>0</v>
          </cell>
        </row>
        <row r="3246">
          <cell r="A3246">
            <v>629496</v>
          </cell>
          <cell r="C3246" t="str">
            <v>Hu, Chih-Wei</v>
          </cell>
          <cell r="Q3246" t="str">
            <v>S</v>
          </cell>
          <cell r="AJ3246">
            <v>5.4768106927978755</v>
          </cell>
          <cell r="AR3246">
            <v>54.755699028333339</v>
          </cell>
          <cell r="AS3246">
            <v>0.24202562477678047</v>
          </cell>
          <cell r="AT3246">
            <v>0.81945004981776293</v>
          </cell>
          <cell r="BE3246">
            <v>0.74532491160599523</v>
          </cell>
          <cell r="CP3246">
            <v>22.625</v>
          </cell>
          <cell r="CV3246">
            <v>92.1</v>
          </cell>
          <cell r="DA3246">
            <v>0</v>
          </cell>
          <cell r="DD3246">
            <v>0.98003878686949286</v>
          </cell>
          <cell r="FJ3246">
            <v>136.88924757083333</v>
          </cell>
          <cell r="FK3246">
            <v>0.26300000000000001</v>
          </cell>
          <cell r="FL3246">
            <v>-8.0302772061235678E-2</v>
          </cell>
          <cell r="FO3246">
            <v>0</v>
          </cell>
        </row>
        <row r="3247">
          <cell r="A3247">
            <v>629498</v>
          </cell>
          <cell r="C3247" t="str">
            <v>Quezada, Johan</v>
          </cell>
          <cell r="Q3247" t="str">
            <v>R</v>
          </cell>
          <cell r="AJ3247">
            <v>8.8908901389919706</v>
          </cell>
          <cell r="AR3247">
            <v>16.8</v>
          </cell>
          <cell r="AS3247">
            <v>0.4980734467088434</v>
          </cell>
          <cell r="AT3247">
            <v>0.89415626980705154</v>
          </cell>
          <cell r="BE3247">
            <v>1.5980690357573408</v>
          </cell>
          <cell r="CP3247">
            <v>21.875</v>
          </cell>
          <cell r="CV3247">
            <v>92.1</v>
          </cell>
          <cell r="DA3247">
            <v>0</v>
          </cell>
          <cell r="DD3247">
            <v>1.4047743404047599</v>
          </cell>
          <cell r="FJ3247">
            <v>42</v>
          </cell>
          <cell r="FK3247">
            <v>0.26300000000000001</v>
          </cell>
          <cell r="FL3247">
            <v>-6.1511185261886019E-3</v>
          </cell>
          <cell r="FO3247">
            <v>1</v>
          </cell>
        </row>
        <row r="3248">
          <cell r="A3248">
            <v>629500</v>
          </cell>
          <cell r="C3248" t="str">
            <v>Ramirez, Williams</v>
          </cell>
          <cell r="Q3248" t="str">
            <v>R</v>
          </cell>
          <cell r="AJ3248">
            <v>5.5010232586715411</v>
          </cell>
          <cell r="AR3248">
            <v>18.811934291788031</v>
          </cell>
          <cell r="AS3248">
            <v>0.76975664905493191</v>
          </cell>
          <cell r="AT3248">
            <v>0.85236600382175254</v>
          </cell>
          <cell r="BE3248">
            <v>0.47254456354237268</v>
          </cell>
          <cell r="CP3248">
            <v>23.875</v>
          </cell>
          <cell r="CV3248">
            <v>92.1</v>
          </cell>
          <cell r="DA3248">
            <v>0</v>
          </cell>
          <cell r="DD3248">
            <v>1.2474358306059896</v>
          </cell>
          <cell r="FJ3248">
            <v>47.029835729470079</v>
          </cell>
          <cell r="FK3248">
            <v>0.26300000000000001</v>
          </cell>
          <cell r="FL3248">
            <v>-0.34471955154056982</v>
          </cell>
          <cell r="FO3248">
            <v>0.91019307984974174</v>
          </cell>
        </row>
        <row r="3249">
          <cell r="A3249">
            <v>629503</v>
          </cell>
          <cell r="C3249" t="str">
            <v>Tapia, Alexis</v>
          </cell>
          <cell r="Q3249" t="str">
            <v>S</v>
          </cell>
          <cell r="AJ3249">
            <v>7.0020656553826344</v>
          </cell>
          <cell r="AR3249">
            <v>44.400000000000006</v>
          </cell>
          <cell r="AS3249">
            <v>-0.67817412677152156</v>
          </cell>
          <cell r="AT3249">
            <v>0.83528389950211546</v>
          </cell>
          <cell r="BE3249">
            <v>0.94801160300900778</v>
          </cell>
          <cell r="CP3249">
            <v>20.875</v>
          </cell>
          <cell r="CV3249">
            <v>92.1</v>
          </cell>
          <cell r="DA3249">
            <v>0</v>
          </cell>
          <cell r="DD3249">
            <v>0.98394793340477626</v>
          </cell>
          <cell r="FJ3249">
            <v>111</v>
          </cell>
          <cell r="FK3249">
            <v>0.26300000000000001</v>
          </cell>
          <cell r="FL3249">
            <v>0.30518460034745609</v>
          </cell>
          <cell r="FO3249">
            <v>0</v>
          </cell>
        </row>
        <row r="3250">
          <cell r="A3250">
            <v>629842</v>
          </cell>
          <cell r="C3250" t="str">
            <v>Garcia, Henry</v>
          </cell>
          <cell r="Q3250" t="str">
            <v>R</v>
          </cell>
          <cell r="AJ3250">
            <v>6.2657541987420746</v>
          </cell>
          <cell r="AR3250">
            <v>20.134336740871113</v>
          </cell>
          <cell r="AS3250">
            <v>0.57614375059072431</v>
          </cell>
          <cell r="AT3250">
            <v>0.88112124875544429</v>
          </cell>
          <cell r="BE3250">
            <v>1.0407853671178062</v>
          </cell>
          <cell r="CP3250">
            <v>26.041666666666668</v>
          </cell>
          <cell r="CV3250">
            <v>92.1</v>
          </cell>
          <cell r="DA3250">
            <v>0</v>
          </cell>
          <cell r="DD3250">
            <v>0.88735037181370868</v>
          </cell>
          <cell r="FJ3250">
            <v>50.335841852177779</v>
          </cell>
          <cell r="FK3250">
            <v>0.26300000000000001</v>
          </cell>
          <cell r="FL3250">
            <v>0.11618161551104077</v>
          </cell>
          <cell r="FO3250">
            <v>1</v>
          </cell>
        </row>
        <row r="3251">
          <cell r="A3251">
            <v>629845</v>
          </cell>
          <cell r="C3251" t="str">
            <v>Torres, Luis</v>
          </cell>
          <cell r="Q3251" t="str">
            <v>R</v>
          </cell>
          <cell r="AJ3251">
            <v>8.3290509434299516</v>
          </cell>
          <cell r="AR3251">
            <v>18.097540740740744</v>
          </cell>
          <cell r="AS3251">
            <v>0.41228365198499634</v>
          </cell>
          <cell r="AT3251">
            <v>0.85034250207763518</v>
          </cell>
          <cell r="BE3251">
            <v>0.73137682533682846</v>
          </cell>
          <cell r="CP3251">
            <v>22.041666666666668</v>
          </cell>
          <cell r="CV3251">
            <v>92.1</v>
          </cell>
          <cell r="DA3251">
            <v>0</v>
          </cell>
          <cell r="DD3251">
            <v>0.92597488984221998</v>
          </cell>
          <cell r="FJ3251">
            <v>45.243851851851858</v>
          </cell>
          <cell r="FK3251">
            <v>0.26300000000000001</v>
          </cell>
          <cell r="FL3251">
            <v>-0.3147005974259709</v>
          </cell>
          <cell r="FO3251">
            <v>1</v>
          </cell>
        </row>
        <row r="3252">
          <cell r="A3252">
            <v>630020</v>
          </cell>
          <cell r="C3252" t="str">
            <v>Adames, Mario</v>
          </cell>
          <cell r="Q3252" t="str">
            <v>R</v>
          </cell>
          <cell r="AJ3252">
            <v>6.4868098107594481</v>
          </cell>
          <cell r="AR3252">
            <v>16.8</v>
          </cell>
          <cell r="AS3252">
            <v>0.34206388460344161</v>
          </cell>
          <cell r="AT3252">
            <v>0.96461256070850521</v>
          </cell>
          <cell r="BE3252">
            <v>1.1584742516128692</v>
          </cell>
          <cell r="CP3252">
            <v>24.125</v>
          </cell>
          <cell r="CV3252">
            <v>92.1</v>
          </cell>
          <cell r="DA3252">
            <v>0</v>
          </cell>
          <cell r="DD3252">
            <v>0.84750221914825885</v>
          </cell>
          <cell r="FJ3252">
            <v>42</v>
          </cell>
          <cell r="FK3252">
            <v>0.26300000000000001</v>
          </cell>
          <cell r="FL3252">
            <v>9.8483002456313293E-2</v>
          </cell>
          <cell r="FO3252">
            <v>1</v>
          </cell>
        </row>
        <row r="3253">
          <cell r="A3253">
            <v>630023</v>
          </cell>
          <cell r="C3253" t="str">
            <v>Chirinos, Yonny</v>
          </cell>
          <cell r="Q3253" t="str">
            <v>S</v>
          </cell>
          <cell r="AJ3253">
            <v>6.2129700099295118</v>
          </cell>
          <cell r="AR3253">
            <v>52.801250250940463</v>
          </cell>
          <cell r="AS3253">
            <v>0.42352879397946663</v>
          </cell>
          <cell r="AT3253">
            <v>0.82015274084640077</v>
          </cell>
          <cell r="BE3253">
            <v>0.94991965982714865</v>
          </cell>
          <cell r="CP3253">
            <v>22.541666666666668</v>
          </cell>
          <cell r="CV3253">
            <v>92.1</v>
          </cell>
          <cell r="DA3253">
            <v>0</v>
          </cell>
          <cell r="DD3253">
            <v>0.84120978481138009</v>
          </cell>
          <cell r="FJ3253">
            <v>132.00312562735115</v>
          </cell>
          <cell r="FK3253">
            <v>0.26300000000000001</v>
          </cell>
          <cell r="FL3253">
            <v>0.40979237113058509</v>
          </cell>
          <cell r="FO3253">
            <v>0</v>
          </cell>
        </row>
        <row r="3254">
          <cell r="A3254">
            <v>630024</v>
          </cell>
          <cell r="C3254" t="str">
            <v>Guarecuco, Roimar</v>
          </cell>
          <cell r="Q3254" t="str">
            <v>R</v>
          </cell>
          <cell r="AJ3254">
            <v>10.089931702812764</v>
          </cell>
          <cell r="AR3254">
            <v>16.8</v>
          </cell>
          <cell r="AS3254">
            <v>-1.5540925234384853</v>
          </cell>
          <cell r="AT3254">
            <v>0.86882126498652168</v>
          </cell>
          <cell r="BE3254">
            <v>0.82712177484493399</v>
          </cell>
          <cell r="CP3254">
            <v>21.458333333333332</v>
          </cell>
          <cell r="CV3254">
            <v>92.1</v>
          </cell>
          <cell r="DA3254">
            <v>0</v>
          </cell>
          <cell r="DD3254">
            <v>1.0501833875823425</v>
          </cell>
          <cell r="FJ3254">
            <v>42</v>
          </cell>
          <cell r="FK3254">
            <v>0.26300000000000001</v>
          </cell>
          <cell r="FL3254">
            <v>0.53300874790973474</v>
          </cell>
          <cell r="FO3254">
            <v>0.92857143690129118</v>
          </cell>
        </row>
        <row r="3255">
          <cell r="A3255">
            <v>630028</v>
          </cell>
          <cell r="C3255" t="str">
            <v>Mendez, Deivy</v>
          </cell>
          <cell r="Q3255" t="str">
            <v>R</v>
          </cell>
          <cell r="AJ3255">
            <v>6.5119308710445303</v>
          </cell>
          <cell r="AR3255">
            <v>16.8</v>
          </cell>
          <cell r="AS3255">
            <v>-0.62559674510093499</v>
          </cell>
          <cell r="AT3255">
            <v>0.77316817733356191</v>
          </cell>
          <cell r="BE3255">
            <v>0.58539869988565019</v>
          </cell>
          <cell r="CP3255">
            <v>20.708333333333332</v>
          </cell>
          <cell r="CV3255">
            <v>92.1</v>
          </cell>
          <cell r="DA3255">
            <v>0</v>
          </cell>
          <cell r="DD3255">
            <v>1.3224628687470514</v>
          </cell>
          <cell r="FJ3255">
            <v>42</v>
          </cell>
          <cell r="FK3255">
            <v>0.26300000000000001</v>
          </cell>
          <cell r="FL3255">
            <v>-0.15432098061924279</v>
          </cell>
          <cell r="FO3255">
            <v>0.88628432223560227</v>
          </cell>
        </row>
        <row r="3256">
          <cell r="A3256">
            <v>630030</v>
          </cell>
          <cell r="C3256" t="str">
            <v>Pilar, Daniel</v>
          </cell>
          <cell r="Q3256" t="str">
            <v>S</v>
          </cell>
          <cell r="AJ3256">
            <v>10.087237966420272</v>
          </cell>
          <cell r="AR3256">
            <v>44.400000000000006</v>
          </cell>
          <cell r="AS3256">
            <v>0.63008473587753611</v>
          </cell>
          <cell r="AT3256">
            <v>0.88422910626645823</v>
          </cell>
          <cell r="BE3256">
            <v>1.0167237050704896</v>
          </cell>
          <cell r="CP3256">
            <v>21.041666666666668</v>
          </cell>
          <cell r="CV3256">
            <v>92.1</v>
          </cell>
          <cell r="DA3256">
            <v>0</v>
          </cell>
          <cell r="DD3256">
            <v>0.90546767753567647</v>
          </cell>
          <cell r="FJ3256">
            <v>111</v>
          </cell>
          <cell r="FK3256">
            <v>0.26300000000000001</v>
          </cell>
          <cell r="FL3256">
            <v>-1.1894051909881248E-2</v>
          </cell>
          <cell r="FO3256">
            <v>0</v>
          </cell>
        </row>
        <row r="3257">
          <cell r="A3257">
            <v>630031</v>
          </cell>
          <cell r="C3257" t="str">
            <v>Prado, Enderson</v>
          </cell>
          <cell r="Q3257" t="str">
            <v>R</v>
          </cell>
          <cell r="AJ3257">
            <v>9.3633823819958799</v>
          </cell>
          <cell r="AR3257">
            <v>16.8</v>
          </cell>
          <cell r="AS3257">
            <v>0.26734160931486345</v>
          </cell>
          <cell r="AT3257">
            <v>0.94117253907076415</v>
          </cell>
          <cell r="BE3257">
            <v>0.78398356858057028</v>
          </cell>
          <cell r="CP3257">
            <v>21.458333333333332</v>
          </cell>
          <cell r="CV3257">
            <v>92.1</v>
          </cell>
          <cell r="DA3257">
            <v>0</v>
          </cell>
          <cell r="DD3257">
            <v>1.0176895034445805</v>
          </cell>
          <cell r="FJ3257">
            <v>42</v>
          </cell>
          <cell r="FK3257">
            <v>0.26300000000000001</v>
          </cell>
          <cell r="FL3257">
            <v>0.1586206862771157</v>
          </cell>
          <cell r="FO3257">
            <v>1</v>
          </cell>
        </row>
        <row r="3258">
          <cell r="A3258">
            <v>630035</v>
          </cell>
          <cell r="C3258" t="str">
            <v>Rodriguez, Jesus</v>
          </cell>
          <cell r="Q3258" t="str">
            <v>R</v>
          </cell>
          <cell r="AJ3258">
            <v>10.818945201420213</v>
          </cell>
          <cell r="AR3258">
            <v>16.8</v>
          </cell>
          <cell r="AS3258">
            <v>-0.89118860201108507</v>
          </cell>
          <cell r="AT3258">
            <v>0.84173081081451873</v>
          </cell>
          <cell r="BE3258">
            <v>0.77161765000476712</v>
          </cell>
          <cell r="CP3258">
            <v>20.875</v>
          </cell>
          <cell r="CV3258">
            <v>92.1</v>
          </cell>
          <cell r="DA3258">
            <v>0</v>
          </cell>
          <cell r="DD3258">
            <v>1.1603817407639874</v>
          </cell>
          <cell r="FJ3258">
            <v>42</v>
          </cell>
          <cell r="FK3258">
            <v>0.26300000000000001</v>
          </cell>
          <cell r="FL3258">
            <v>-3.9169265597219879E-2</v>
          </cell>
          <cell r="FO3258">
            <v>1</v>
          </cell>
        </row>
        <row r="3259">
          <cell r="A3259">
            <v>630041</v>
          </cell>
          <cell r="C3259" t="str">
            <v>Veliz, Oliver</v>
          </cell>
          <cell r="Q3259" t="str">
            <v>R</v>
          </cell>
          <cell r="AJ3259">
            <v>10.393410934662624</v>
          </cell>
          <cell r="AR3259">
            <v>16.8</v>
          </cell>
          <cell r="AS3259">
            <v>-0.85367237076493796</v>
          </cell>
          <cell r="AT3259">
            <v>0.91182239301909895</v>
          </cell>
          <cell r="BE3259">
            <v>0.89078343525285786</v>
          </cell>
          <cell r="CP3259">
            <v>20.375</v>
          </cell>
          <cell r="CV3259">
            <v>92.1</v>
          </cell>
          <cell r="DA3259">
            <v>0</v>
          </cell>
          <cell r="DD3259">
            <v>1.2768102198006541</v>
          </cell>
          <cell r="FJ3259">
            <v>42</v>
          </cell>
          <cell r="FK3259">
            <v>0.26300000000000001</v>
          </cell>
          <cell r="FL3259">
            <v>0.119988614343233</v>
          </cell>
          <cell r="FO3259">
            <v>1</v>
          </cell>
        </row>
        <row r="3260">
          <cell r="A3260">
            <v>630241</v>
          </cell>
          <cell r="C3260" t="str">
            <v>Szkutnik, Trent</v>
          </cell>
          <cell r="Q3260" t="str">
            <v>S</v>
          </cell>
          <cell r="AJ3260">
            <v>6.7165528876704368</v>
          </cell>
          <cell r="AR3260">
            <v>51.176321580328683</v>
          </cell>
          <cell r="AS3260">
            <v>-0.49002107097067316</v>
          </cell>
          <cell r="AT3260">
            <v>0.63235952426716668</v>
          </cell>
          <cell r="BE3260">
            <v>0.69710622694962787</v>
          </cell>
          <cell r="CP3260">
            <v>22.875</v>
          </cell>
          <cell r="CV3260">
            <v>92.1</v>
          </cell>
          <cell r="DA3260">
            <v>0</v>
          </cell>
          <cell r="DD3260">
            <v>0.83054314648236616</v>
          </cell>
          <cell r="FJ3260">
            <v>127.9408039508217</v>
          </cell>
          <cell r="FK3260">
            <v>0.26300000000000001</v>
          </cell>
          <cell r="FL3260">
            <v>0.13031513815725146</v>
          </cell>
          <cell r="FO3260">
            <v>0</v>
          </cell>
        </row>
        <row r="3261">
          <cell r="A3261">
            <v>630263</v>
          </cell>
          <cell r="C3261" t="str">
            <v>Bourque, James</v>
          </cell>
          <cell r="Q3261" t="str">
            <v>S</v>
          </cell>
          <cell r="AJ3261">
            <v>7.3665193569019962</v>
          </cell>
          <cell r="AR3261">
            <v>44.400000000000006</v>
          </cell>
          <cell r="AS3261">
            <v>-1.460404774941725</v>
          </cell>
          <cell r="AT3261">
            <v>0.87015719546250159</v>
          </cell>
          <cell r="BE3261">
            <v>1.0747623552559864</v>
          </cell>
          <cell r="CP3261">
            <v>22.958333333333332</v>
          </cell>
          <cell r="CV3261">
            <v>92.1</v>
          </cell>
          <cell r="DA3261">
            <v>0</v>
          </cell>
          <cell r="DD3261">
            <v>0.83498130424604111</v>
          </cell>
          <cell r="FJ3261">
            <v>111</v>
          </cell>
          <cell r="FK3261">
            <v>0.26300000000000001</v>
          </cell>
          <cell r="FL3261">
            <v>1.0838098875889777E-2</v>
          </cell>
          <cell r="FO3261">
            <v>0</v>
          </cell>
        </row>
        <row r="3262">
          <cell r="A3262">
            <v>631159</v>
          </cell>
          <cell r="C3262" t="str">
            <v>Diaz, Francisco</v>
          </cell>
          <cell r="Q3262" t="str">
            <v>R</v>
          </cell>
          <cell r="AJ3262">
            <v>11.030523687362621</v>
          </cell>
          <cell r="AR3262">
            <v>16.8</v>
          </cell>
          <cell r="AS3262">
            <v>3.1746324907232166</v>
          </cell>
          <cell r="AT3262">
            <v>0.94914507233935497</v>
          </cell>
          <cell r="BE3262">
            <v>1.2554033186210076</v>
          </cell>
          <cell r="CP3262">
            <v>23.375</v>
          </cell>
          <cell r="CV3262">
            <v>92.1</v>
          </cell>
          <cell r="DA3262">
            <v>0</v>
          </cell>
          <cell r="DD3262">
            <v>1.374643247602457</v>
          </cell>
          <cell r="FJ3262">
            <v>42</v>
          </cell>
          <cell r="FK3262">
            <v>0.26300000000000001</v>
          </cell>
          <cell r="FL3262">
            <v>-0.19422268831293599</v>
          </cell>
          <cell r="FO3262">
            <v>1</v>
          </cell>
        </row>
        <row r="3263">
          <cell r="A3263">
            <v>631219</v>
          </cell>
          <cell r="C3263" t="str">
            <v>Aleton, Wilfri</v>
          </cell>
          <cell r="Q3263" t="str">
            <v>S</v>
          </cell>
          <cell r="AJ3263">
            <v>7.387376706728471</v>
          </cell>
          <cell r="AR3263">
            <v>44.400000000000006</v>
          </cell>
          <cell r="AS3263">
            <v>0.23378274961614304</v>
          </cell>
          <cell r="AT3263">
            <v>0.8810951180227018</v>
          </cell>
          <cell r="BE3263">
            <v>1.1400508925546</v>
          </cell>
          <cell r="CP3263">
            <v>20.625</v>
          </cell>
          <cell r="CV3263">
            <v>92.1</v>
          </cell>
          <cell r="DA3263">
            <v>0</v>
          </cell>
          <cell r="DD3263">
            <v>0.92846793757734658</v>
          </cell>
          <cell r="FJ3263">
            <v>111</v>
          </cell>
          <cell r="FK3263">
            <v>0.26300000000000001</v>
          </cell>
          <cell r="FL3263">
            <v>-0.17006842922524415</v>
          </cell>
          <cell r="FO3263">
            <v>0</v>
          </cell>
        </row>
        <row r="3264">
          <cell r="A3264">
            <v>631226</v>
          </cell>
          <cell r="C3264" t="str">
            <v>Higuera, Juliandry</v>
          </cell>
          <cell r="Q3264" t="str">
            <v>S</v>
          </cell>
          <cell r="AJ3264">
            <v>8.0375118240823351</v>
          </cell>
          <cell r="AR3264">
            <v>44.400000000000006</v>
          </cell>
          <cell r="AS3264">
            <v>-0.26649556290033782</v>
          </cell>
          <cell r="AT3264">
            <v>0.77961897675426584</v>
          </cell>
          <cell r="BE3264">
            <v>0.84639205810585483</v>
          </cell>
          <cell r="CP3264">
            <v>21.791666666666668</v>
          </cell>
          <cell r="CV3264">
            <v>92.1</v>
          </cell>
          <cell r="DA3264">
            <v>0</v>
          </cell>
          <cell r="DD3264">
            <v>0.87634339547530238</v>
          </cell>
          <cell r="FJ3264">
            <v>111</v>
          </cell>
          <cell r="FK3264">
            <v>0.26300000000000001</v>
          </cell>
          <cell r="FL3264">
            <v>0.33399615671882105</v>
          </cell>
          <cell r="FO3264">
            <v>0</v>
          </cell>
        </row>
        <row r="3265">
          <cell r="A3265">
            <v>631229</v>
          </cell>
          <cell r="C3265" t="str">
            <v>Rodriguez, Dalton</v>
          </cell>
          <cell r="Q3265" t="str">
            <v>S</v>
          </cell>
          <cell r="AJ3265">
            <v>8.0638133608535725</v>
          </cell>
          <cell r="AR3265">
            <v>44.400000000000006</v>
          </cell>
          <cell r="AS3265">
            <v>-1.3001527233575219</v>
          </cell>
          <cell r="AT3265">
            <v>0.78399201574000177</v>
          </cell>
          <cell r="BE3265">
            <v>0.91154126972349925</v>
          </cell>
          <cell r="CP3265">
            <v>19.875</v>
          </cell>
          <cell r="CV3265">
            <v>92.1</v>
          </cell>
          <cell r="DA3265">
            <v>0</v>
          </cell>
          <cell r="DD3265">
            <v>0.73301062377962656</v>
          </cell>
          <cell r="FJ3265">
            <v>111</v>
          </cell>
          <cell r="FK3265">
            <v>0.26300000000000001</v>
          </cell>
          <cell r="FL3265">
            <v>0.15097709870738737</v>
          </cell>
          <cell r="FO3265">
            <v>0</v>
          </cell>
        </row>
        <row r="3266">
          <cell r="A3266">
            <v>633707</v>
          </cell>
          <cell r="C3266" t="str">
            <v>Luis, Omar</v>
          </cell>
          <cell r="Q3266" t="str">
            <v>R</v>
          </cell>
          <cell r="AJ3266">
            <v>8.5744658041411981</v>
          </cell>
          <cell r="AR3266">
            <v>16.8</v>
          </cell>
          <cell r="AS3266">
            <v>0.77451817880768969</v>
          </cell>
          <cell r="AT3266">
            <v>0.91107450566868053</v>
          </cell>
          <cell r="BE3266">
            <v>0.71510717200449236</v>
          </cell>
          <cell r="CP3266">
            <v>23.708333333333332</v>
          </cell>
          <cell r="CV3266">
            <v>92.1</v>
          </cell>
          <cell r="DA3266">
            <v>0</v>
          </cell>
          <cell r="DD3266">
            <v>1.1060272303676715</v>
          </cell>
          <cell r="FJ3266">
            <v>42</v>
          </cell>
          <cell r="FK3266">
            <v>0.26300000000000001</v>
          </cell>
          <cell r="FL3266">
            <v>-9.0405055554434843E-2</v>
          </cell>
          <cell r="FO3266">
            <v>1</v>
          </cell>
        </row>
        <row r="3267">
          <cell r="A3267">
            <v>633831</v>
          </cell>
          <cell r="C3267" t="str">
            <v>Rivero, Armando</v>
          </cell>
          <cell r="Q3267" t="str">
            <v>R</v>
          </cell>
          <cell r="AJ3267">
            <v>4.1791846284431919</v>
          </cell>
          <cell r="AR3267">
            <v>32.387600898223113</v>
          </cell>
          <cell r="AS3267">
            <v>0.32903464053145315</v>
          </cell>
          <cell r="AT3267">
            <v>0.76700429441890383</v>
          </cell>
          <cell r="BE3267">
            <v>0.97374882970424359</v>
          </cell>
          <cell r="CP3267">
            <v>28.375</v>
          </cell>
          <cell r="CV3267">
            <v>92.1</v>
          </cell>
          <cell r="DA3267">
            <v>0</v>
          </cell>
          <cell r="DD3267">
            <v>1.4726205312972471</v>
          </cell>
          <cell r="FJ3267">
            <v>61.460777357777715</v>
          </cell>
          <cell r="FK3267">
            <v>0.26300000000000001</v>
          </cell>
          <cell r="FL3267">
            <v>0.21292186728845522</v>
          </cell>
          <cell r="FO3267">
            <v>1</v>
          </cell>
        </row>
        <row r="3268">
          <cell r="A3268">
            <v>633955</v>
          </cell>
          <cell r="C3268" t="str">
            <v>Marks, Troy</v>
          </cell>
          <cell r="Q3268" t="str">
            <v>S</v>
          </cell>
          <cell r="AJ3268">
            <v>6.8643571854443932</v>
          </cell>
          <cell r="AR3268">
            <v>44.400000000000006</v>
          </cell>
          <cell r="AS3268">
            <v>1.0078111670723147</v>
          </cell>
          <cell r="AT3268">
            <v>0.93965354821548774</v>
          </cell>
          <cell r="BE3268">
            <v>0.94330632289745819</v>
          </cell>
          <cell r="CP3268">
            <v>26.541666666666668</v>
          </cell>
          <cell r="CV3268">
            <v>92.1</v>
          </cell>
          <cell r="DA3268">
            <v>0</v>
          </cell>
          <cell r="DD3268">
            <v>0.6494030616339137</v>
          </cell>
          <cell r="FJ3268">
            <v>111</v>
          </cell>
          <cell r="FK3268">
            <v>0.26300000000000001</v>
          </cell>
          <cell r="FL3268">
            <v>-0.15731633848839241</v>
          </cell>
          <cell r="FO3268">
            <v>0.3426429371633718</v>
          </cell>
        </row>
        <row r="3269">
          <cell r="A3269">
            <v>634325</v>
          </cell>
          <cell r="C3269" t="str">
            <v>Avalos, Gabino</v>
          </cell>
          <cell r="Q3269" t="str">
            <v>S</v>
          </cell>
          <cell r="AJ3269">
            <v>8.6432985008058214</v>
          </cell>
          <cell r="AR3269">
            <v>44.400000000000006</v>
          </cell>
          <cell r="AS3269">
            <v>-0.50231679497085735</v>
          </cell>
          <cell r="AT3269">
            <v>0.93401669773514784</v>
          </cell>
          <cell r="BE3269">
            <v>0.73119082683081138</v>
          </cell>
          <cell r="CP3269">
            <v>21.875</v>
          </cell>
          <cell r="CV3269">
            <v>92.1</v>
          </cell>
          <cell r="DA3269">
            <v>0</v>
          </cell>
          <cell r="DD3269">
            <v>1.0977081727097682</v>
          </cell>
          <cell r="FJ3269">
            <v>111</v>
          </cell>
          <cell r="FK3269">
            <v>0.26300000000000001</v>
          </cell>
          <cell r="FL3269">
            <v>0.88906880894693863</v>
          </cell>
          <cell r="FO3269">
            <v>0</v>
          </cell>
        </row>
        <row r="3270">
          <cell r="A3270">
            <v>635543</v>
          </cell>
          <cell r="C3270" t="str">
            <v>Reyes, Bernardo</v>
          </cell>
          <cell r="Q3270" t="str">
            <v>R</v>
          </cell>
          <cell r="AJ3270">
            <v>7.3278676271970973</v>
          </cell>
          <cell r="AR3270">
            <v>16.8</v>
          </cell>
          <cell r="AS3270">
            <v>-0.21238467745553338</v>
          </cell>
          <cell r="AT3270">
            <v>0.74222126422504364</v>
          </cell>
          <cell r="BE3270">
            <v>0.64483038600250508</v>
          </cell>
          <cell r="CP3270">
            <v>20.958333333333332</v>
          </cell>
          <cell r="CV3270">
            <v>92.1</v>
          </cell>
          <cell r="DA3270">
            <v>0</v>
          </cell>
          <cell r="DD3270">
            <v>0.9752466052166664</v>
          </cell>
          <cell r="FJ3270">
            <v>42</v>
          </cell>
          <cell r="FK3270">
            <v>0.26300000000000001</v>
          </cell>
          <cell r="FL3270">
            <v>0.22426320402811306</v>
          </cell>
          <cell r="FO3270">
            <v>1</v>
          </cell>
        </row>
        <row r="3271">
          <cell r="A3271">
            <v>635884</v>
          </cell>
          <cell r="C3271" t="str">
            <v>Dignacco, Nick</v>
          </cell>
          <cell r="Q3271" t="str">
            <v>R</v>
          </cell>
          <cell r="AJ3271">
            <v>6.3364169799723911</v>
          </cell>
          <cell r="AR3271">
            <v>16.8</v>
          </cell>
          <cell r="AS3271">
            <v>-1.6710666657989037E-2</v>
          </cell>
          <cell r="AT3271">
            <v>0.93360170374000728</v>
          </cell>
          <cell r="BE3271">
            <v>0.98360966475237788</v>
          </cell>
          <cell r="CP3271">
            <v>24.208333333333332</v>
          </cell>
          <cell r="CV3271">
            <v>92.1</v>
          </cell>
          <cell r="DA3271">
            <v>0</v>
          </cell>
          <cell r="DD3271">
            <v>1.1071805686208267</v>
          </cell>
          <cell r="FJ3271">
            <v>42</v>
          </cell>
          <cell r="FK3271">
            <v>0.26300000000000001</v>
          </cell>
          <cell r="FL3271">
            <v>9.8703742835836827E-2</v>
          </cell>
          <cell r="FO3271">
            <v>1</v>
          </cell>
        </row>
        <row r="3272">
          <cell r="A3272">
            <v>635903</v>
          </cell>
          <cell r="C3272" t="str">
            <v>Rowley, Chris</v>
          </cell>
          <cell r="Q3272" t="str">
            <v>S</v>
          </cell>
          <cell r="AJ3272">
            <v>6.1438363605055049</v>
          </cell>
          <cell r="AR3272">
            <v>48.800000000000004</v>
          </cell>
          <cell r="AS3272">
            <v>-0.45434267576995319</v>
          </cell>
          <cell r="AT3272">
            <v>0.8027151818778222</v>
          </cell>
          <cell r="BE3272">
            <v>1.1849668471713597</v>
          </cell>
          <cell r="CP3272">
            <v>25.875</v>
          </cell>
          <cell r="CV3272">
            <v>92.1</v>
          </cell>
          <cell r="DA3272">
            <v>0</v>
          </cell>
          <cell r="DD3272">
            <v>0.79491149768344083</v>
          </cell>
          <cell r="FJ3272">
            <v>122</v>
          </cell>
          <cell r="FK3272">
            <v>0.26300000000000001</v>
          </cell>
          <cell r="FL3272">
            <v>0.44480204710118071</v>
          </cell>
          <cell r="FO3272">
            <v>0</v>
          </cell>
        </row>
        <row r="3273">
          <cell r="A3273">
            <v>636520</v>
          </cell>
          <cell r="C3273" t="str">
            <v>Schepel, Kyle</v>
          </cell>
          <cell r="Q3273" t="str">
            <v>R</v>
          </cell>
          <cell r="AJ3273">
            <v>5.4373873531741186</v>
          </cell>
          <cell r="AR3273">
            <v>22.734755152251804</v>
          </cell>
          <cell r="AS3273">
            <v>0.97883801749218735</v>
          </cell>
          <cell r="AT3273">
            <v>0.78397518506948261</v>
          </cell>
          <cell r="BE3273">
            <v>1.0916460945542317</v>
          </cell>
          <cell r="CP3273">
            <v>25.875</v>
          </cell>
          <cell r="CV3273">
            <v>92.1</v>
          </cell>
          <cell r="DA3273">
            <v>0</v>
          </cell>
          <cell r="DD3273">
            <v>1.2030595617988282</v>
          </cell>
          <cell r="FJ3273">
            <v>56.836887880629504</v>
          </cell>
          <cell r="FK3273">
            <v>0.26300000000000001</v>
          </cell>
          <cell r="FL3273">
            <v>0.19518997231518156</v>
          </cell>
          <cell r="FO3273">
            <v>1</v>
          </cell>
        </row>
        <row r="3274">
          <cell r="A3274">
            <v>638119</v>
          </cell>
          <cell r="C3274" t="str">
            <v>Silverio, Pedro</v>
          </cell>
          <cell r="Q3274" t="str">
            <v>S</v>
          </cell>
          <cell r="AJ3274">
            <v>9.0774281647430151</v>
          </cell>
          <cell r="AR3274">
            <v>44.400000000000006</v>
          </cell>
          <cell r="AS3274">
            <v>0.24666692261163714</v>
          </cell>
          <cell r="AT3274">
            <v>0.89649175928583602</v>
          </cell>
          <cell r="BE3274">
            <v>0.76196645661402607</v>
          </cell>
          <cell r="CP3274">
            <v>22.041666666666668</v>
          </cell>
          <cell r="CV3274">
            <v>92.1</v>
          </cell>
          <cell r="DA3274">
            <v>0</v>
          </cell>
          <cell r="DD3274">
            <v>1.0756740683219566</v>
          </cell>
          <cell r="FJ3274">
            <v>111</v>
          </cell>
          <cell r="FK3274">
            <v>0.26300000000000001</v>
          </cell>
          <cell r="FL3274">
            <v>0.26457151275227236</v>
          </cell>
          <cell r="FO3274">
            <v>0</v>
          </cell>
        </row>
        <row r="3275">
          <cell r="A3275">
            <v>639238</v>
          </cell>
          <cell r="C3275" t="str">
            <v>Arredondo, Edgar</v>
          </cell>
          <cell r="Q3275" t="str">
            <v>S</v>
          </cell>
          <cell r="AJ3275">
            <v>7.4728646330296247</v>
          </cell>
          <cell r="AR3275">
            <v>44.400000000000006</v>
          </cell>
          <cell r="AS3275">
            <v>-9.0540443613666935E-2</v>
          </cell>
          <cell r="AT3275">
            <v>0.89298760638575758</v>
          </cell>
          <cell r="BE3275">
            <v>0.98717424643133334</v>
          </cell>
          <cell r="CP3275">
            <v>19.125</v>
          </cell>
          <cell r="CV3275">
            <v>92.1</v>
          </cell>
          <cell r="DA3275">
            <v>0</v>
          </cell>
          <cell r="DD3275">
            <v>0.89129826368488918</v>
          </cell>
          <cell r="FJ3275">
            <v>111</v>
          </cell>
          <cell r="FK3275">
            <v>0.26300000000000001</v>
          </cell>
          <cell r="FL3275">
            <v>0.4655987774645684</v>
          </cell>
          <cell r="FO3275">
            <v>0</v>
          </cell>
        </row>
        <row r="3276">
          <cell r="A3276">
            <v>639373</v>
          </cell>
          <cell r="C3276" t="str">
            <v>Bautista, Gerson</v>
          </cell>
          <cell r="Q3276" t="str">
            <v>R</v>
          </cell>
          <cell r="AJ3276">
            <v>6.6787327833223724</v>
          </cell>
          <cell r="AR3276">
            <v>16.8</v>
          </cell>
          <cell r="AS3276">
            <v>1.1100463360658397</v>
          </cell>
          <cell r="AT3276">
            <v>0.8926403073340724</v>
          </cell>
          <cell r="BE3276">
            <v>0.9905400506956179</v>
          </cell>
          <cell r="CP3276">
            <v>21.125</v>
          </cell>
          <cell r="CV3276">
            <v>92.1</v>
          </cell>
          <cell r="DA3276">
            <v>0</v>
          </cell>
          <cell r="DD3276">
            <v>1.0926220141387326</v>
          </cell>
          <cell r="FJ3276">
            <v>42</v>
          </cell>
          <cell r="FK3276">
            <v>0.26300000000000001</v>
          </cell>
          <cell r="FL3276">
            <v>0.39331141902709787</v>
          </cell>
          <cell r="FO3276">
            <v>0.65343629006507231</v>
          </cell>
        </row>
        <row r="3277">
          <cell r="A3277">
            <v>640017</v>
          </cell>
          <cell r="C3277" t="str">
            <v>Disla, Jose</v>
          </cell>
          <cell r="Q3277" t="str">
            <v>S</v>
          </cell>
          <cell r="AJ3277">
            <v>9.1531371794354364</v>
          </cell>
          <cell r="AR3277">
            <v>44.400000000000006</v>
          </cell>
          <cell r="AS3277">
            <v>8.9106439615204175E-2</v>
          </cell>
          <cell r="AT3277">
            <v>0.92793957687860074</v>
          </cell>
          <cell r="BE3277">
            <v>0.82529544449397707</v>
          </cell>
          <cell r="CP3277">
            <v>20.291666666666668</v>
          </cell>
          <cell r="CV3277">
            <v>92.1</v>
          </cell>
          <cell r="DA3277">
            <v>0</v>
          </cell>
          <cell r="DD3277">
            <v>0.98990986367118139</v>
          </cell>
          <cell r="FJ3277">
            <v>111</v>
          </cell>
          <cell r="FK3277">
            <v>0.26300000000000001</v>
          </cell>
          <cell r="FL3277">
            <v>3.3946257301403028E-2</v>
          </cell>
          <cell r="FO3277">
            <v>0</v>
          </cell>
        </row>
        <row r="3278">
          <cell r="A3278">
            <v>640438</v>
          </cell>
          <cell r="C3278" t="str">
            <v>Hernandez, Anjul</v>
          </cell>
          <cell r="Q3278" t="str">
            <v>S</v>
          </cell>
          <cell r="AJ3278">
            <v>9.1495700392404338</v>
          </cell>
          <cell r="AR3278">
            <v>44.400000000000006</v>
          </cell>
          <cell r="AS3278">
            <v>0.71786148298298147</v>
          </cell>
          <cell r="AT3278">
            <v>0.86708498297118897</v>
          </cell>
          <cell r="BE3278">
            <v>1.0432014247095875</v>
          </cell>
          <cell r="CP3278">
            <v>20.458333333333332</v>
          </cell>
          <cell r="CV3278">
            <v>92.1</v>
          </cell>
          <cell r="DA3278">
            <v>0</v>
          </cell>
          <cell r="DD3278">
            <v>0.93680346367066747</v>
          </cell>
          <cell r="FJ3278">
            <v>111</v>
          </cell>
          <cell r="FK3278">
            <v>0.26300000000000001</v>
          </cell>
          <cell r="FL3278">
            <v>0.28815613666234885</v>
          </cell>
          <cell r="FO3278">
            <v>0.16115363176367314</v>
          </cell>
        </row>
        <row r="3279">
          <cell r="A3279">
            <v>640440</v>
          </cell>
          <cell r="C3279" t="str">
            <v>Pina, Andres</v>
          </cell>
          <cell r="Q3279" t="str">
            <v>R</v>
          </cell>
          <cell r="AJ3279">
            <v>9.9976326079599964</v>
          </cell>
          <cell r="AR3279">
            <v>16.8</v>
          </cell>
          <cell r="AS3279">
            <v>-0.61703623025482679</v>
          </cell>
          <cell r="AT3279">
            <v>0.86322886633678952</v>
          </cell>
          <cell r="BE3279">
            <v>1.0520971160321153</v>
          </cell>
          <cell r="CP3279">
            <v>21.458333333333332</v>
          </cell>
          <cell r="CV3279">
            <v>92.1</v>
          </cell>
          <cell r="DA3279">
            <v>0</v>
          </cell>
          <cell r="DD3279">
            <v>1.1774654024525781</v>
          </cell>
          <cell r="FJ3279">
            <v>42</v>
          </cell>
          <cell r="FK3279">
            <v>0.26300000000000001</v>
          </cell>
          <cell r="FL3279">
            <v>-0.26664007118984406</v>
          </cell>
          <cell r="FO3279">
            <v>0.94116234224965512</v>
          </cell>
        </row>
        <row r="3280">
          <cell r="A3280">
            <v>640441</v>
          </cell>
          <cell r="C3280" t="str">
            <v>Ball, Trey</v>
          </cell>
          <cell r="Q3280" t="str">
            <v>S</v>
          </cell>
          <cell r="AJ3280">
            <v>6.9958879080637661</v>
          </cell>
          <cell r="AR3280">
            <v>49.375089078765434</v>
          </cell>
          <cell r="AS3280">
            <v>-0.14996051307608957</v>
          </cell>
          <cell r="AT3280">
            <v>0.63228801215669361</v>
          </cell>
          <cell r="BE3280">
            <v>1.2615936816453421</v>
          </cell>
          <cell r="CP3280">
            <v>22.041666666666668</v>
          </cell>
          <cell r="CV3280">
            <v>92.1</v>
          </cell>
          <cell r="DA3280">
            <v>0</v>
          </cell>
          <cell r="DD3280">
            <v>0.90372265310869193</v>
          </cell>
          <cell r="FJ3280">
            <v>123.43772269691358</v>
          </cell>
          <cell r="FK3280">
            <v>0.26300000000000001</v>
          </cell>
          <cell r="FL3280">
            <v>4.9309529033068844E-2</v>
          </cell>
          <cell r="FO3280">
            <v>0</v>
          </cell>
        </row>
        <row r="3281">
          <cell r="A3281">
            <v>640442</v>
          </cell>
          <cell r="C3281" t="str">
            <v>Balog, Alex</v>
          </cell>
          <cell r="Q3281" t="str">
            <v>S</v>
          </cell>
          <cell r="AJ3281">
            <v>6.4277207899309925</v>
          </cell>
          <cell r="AR3281">
            <v>44.400000000000006</v>
          </cell>
          <cell r="AS3281">
            <v>-0.11733642743234471</v>
          </cell>
          <cell r="AT3281">
            <v>0.65305411426129556</v>
          </cell>
          <cell r="BE3281">
            <v>1.1203445432168846</v>
          </cell>
          <cell r="CP3281">
            <v>23.958333333333332</v>
          </cell>
          <cell r="CV3281">
            <v>92.1</v>
          </cell>
          <cell r="DA3281">
            <v>0</v>
          </cell>
          <cell r="DD3281">
            <v>0.8162178316575035</v>
          </cell>
          <cell r="FJ3281">
            <v>111</v>
          </cell>
          <cell r="FK3281">
            <v>0.26300000000000001</v>
          </cell>
          <cell r="FL3281">
            <v>0.12938234898025497</v>
          </cell>
          <cell r="FO3281">
            <v>0</v>
          </cell>
        </row>
        <row r="3282">
          <cell r="A3282">
            <v>640446</v>
          </cell>
          <cell r="C3282" t="str">
            <v>Driver, Dustin</v>
          </cell>
          <cell r="Q3282" t="str">
            <v>S</v>
          </cell>
          <cell r="AJ3282">
            <v>10.311609825115422</v>
          </cell>
          <cell r="AR3282">
            <v>44.400000000000006</v>
          </cell>
          <cell r="AS3282">
            <v>-0.97429296011782107</v>
          </cell>
          <cell r="AT3282">
            <v>0.85400804309283984</v>
          </cell>
          <cell r="BE3282">
            <v>1.3447750590714538</v>
          </cell>
          <cell r="CP3282">
            <v>21.708333333333332</v>
          </cell>
          <cell r="CV3282">
            <v>92.1</v>
          </cell>
          <cell r="DA3282">
            <v>0</v>
          </cell>
          <cell r="DD3282">
            <v>1.1966000144919275</v>
          </cell>
          <cell r="FJ3282">
            <v>111</v>
          </cell>
          <cell r="FK3282">
            <v>0.26300000000000001</v>
          </cell>
          <cell r="FL3282">
            <v>-0.19514393074433556</v>
          </cell>
          <cell r="FO3282">
            <v>0.14536750819546673</v>
          </cell>
        </row>
        <row r="3283">
          <cell r="A3283">
            <v>640448</v>
          </cell>
          <cell r="C3283" t="str">
            <v>Finnegan, Kyle</v>
          </cell>
          <cell r="Q3283" t="str">
            <v>R</v>
          </cell>
          <cell r="AJ3283">
            <v>5.5288433461427307</v>
          </cell>
          <cell r="AR3283">
            <v>23.193316839322225</v>
          </cell>
          <cell r="AS3283">
            <v>0.40403870072968218</v>
          </cell>
          <cell r="AT3283">
            <v>0.78303345871685848</v>
          </cell>
          <cell r="BE3283">
            <v>0.90349383741058842</v>
          </cell>
          <cell r="CP3283">
            <v>24.791666666666668</v>
          </cell>
          <cell r="CV3283">
            <v>92.1</v>
          </cell>
          <cell r="DA3283">
            <v>0</v>
          </cell>
          <cell r="DD3283">
            <v>0.98275611939043328</v>
          </cell>
          <cell r="FJ3283">
            <v>57.983292098305562</v>
          </cell>
          <cell r="FK3283">
            <v>0.26300000000000001</v>
          </cell>
          <cell r="FL3283">
            <v>0.14818520156750448</v>
          </cell>
          <cell r="FO3283">
            <v>0.54223084670367161</v>
          </cell>
        </row>
        <row r="3284">
          <cell r="A3284">
            <v>640451</v>
          </cell>
          <cell r="C3284" t="str">
            <v>Harvey, Hunter</v>
          </cell>
          <cell r="Q3284" t="str">
            <v>S</v>
          </cell>
          <cell r="AJ3284">
            <v>6.2815350675535617</v>
          </cell>
          <cell r="AR3284">
            <v>44.400000000000006</v>
          </cell>
          <cell r="AS3284">
            <v>0.17236422383282302</v>
          </cell>
          <cell r="AT3284">
            <v>0.93463899331912514</v>
          </cell>
          <cell r="BE3284">
            <v>1.3300194522191628</v>
          </cell>
          <cell r="CP3284">
            <v>21.541666666666668</v>
          </cell>
          <cell r="CV3284">
            <v>92.1</v>
          </cell>
          <cell r="DA3284">
            <v>0</v>
          </cell>
          <cell r="DD3284">
            <v>1.4237442308113422</v>
          </cell>
          <cell r="FJ3284">
            <v>111</v>
          </cell>
          <cell r="FK3284">
            <v>0.26300000000000001</v>
          </cell>
          <cell r="FL3284">
            <v>6.6872626360327911E-2</v>
          </cell>
          <cell r="FO3284">
            <v>0</v>
          </cell>
        </row>
        <row r="3285">
          <cell r="A3285">
            <v>640452</v>
          </cell>
          <cell r="C3285" t="str">
            <v>Hollon, Clinton</v>
          </cell>
          <cell r="Q3285" t="str">
            <v>S</v>
          </cell>
          <cell r="AJ3285">
            <v>7.1711932212130272</v>
          </cell>
          <cell r="AR3285">
            <v>44.400000000000006</v>
          </cell>
          <cell r="AS3285">
            <v>1.4032510419067474</v>
          </cell>
          <cell r="AT3285">
            <v>0.95962482125528414</v>
          </cell>
          <cell r="BE3285">
            <v>1.0309296376151216</v>
          </cell>
          <cell r="CP3285">
            <v>21.541666666666668</v>
          </cell>
          <cell r="CV3285">
            <v>92.1</v>
          </cell>
          <cell r="DA3285">
            <v>0</v>
          </cell>
          <cell r="DD3285">
            <v>0.94798023316169933</v>
          </cell>
          <cell r="FJ3285">
            <v>111</v>
          </cell>
          <cell r="FK3285">
            <v>0.26300000000000001</v>
          </cell>
          <cell r="FL3285">
            <v>-0.45417471596023395</v>
          </cell>
          <cell r="FO3285">
            <v>0</v>
          </cell>
        </row>
        <row r="3286">
          <cell r="A3286">
            <v>640455</v>
          </cell>
          <cell r="C3286" t="str">
            <v>Manaea, Sean</v>
          </cell>
          <cell r="Q3286" t="str">
            <v>S</v>
          </cell>
          <cell r="AJ3286">
            <v>4.0539454100355679</v>
          </cell>
          <cell r="AR3286">
            <v>131.88152413237924</v>
          </cell>
          <cell r="AS3286">
            <v>-0.12445707233251289</v>
          </cell>
          <cell r="AT3286">
            <v>0.6375152550741392</v>
          </cell>
          <cell r="BE3286">
            <v>1.0392121983238389</v>
          </cell>
          <cell r="CP3286">
            <v>24.375</v>
          </cell>
          <cell r="CV3286">
            <v>93.838033030662203</v>
          </cell>
          <cell r="DA3286">
            <v>0.63232121212121206</v>
          </cell>
          <cell r="DD3286">
            <v>1.0332439362578063</v>
          </cell>
          <cell r="FJ3286">
            <v>131.88152413237924</v>
          </cell>
          <cell r="FK3286">
            <v>0.26300000000000001</v>
          </cell>
          <cell r="FL3286">
            <v>0.1418768673797933</v>
          </cell>
          <cell r="FO3286">
            <v>0</v>
          </cell>
        </row>
        <row r="3287">
          <cell r="A3287">
            <v>640463</v>
          </cell>
          <cell r="C3287" t="str">
            <v>Shipley, Braden</v>
          </cell>
          <cell r="Q3287" t="str">
            <v>S</v>
          </cell>
          <cell r="AJ3287">
            <v>4.8677752485587265</v>
          </cell>
          <cell r="AR3287">
            <v>115.64591041221807</v>
          </cell>
          <cell r="AS3287">
            <v>0.18596777308125884</v>
          </cell>
          <cell r="AT3287">
            <v>0.60768863009629104</v>
          </cell>
          <cell r="BE3287">
            <v>0.86498198808256854</v>
          </cell>
          <cell r="CP3287">
            <v>24.375</v>
          </cell>
          <cell r="CV3287">
            <v>90.19554120161483</v>
          </cell>
          <cell r="DA3287">
            <v>0.14747272727272726</v>
          </cell>
          <cell r="DD3287">
            <v>0.8901308908106258</v>
          </cell>
          <cell r="FJ3287">
            <v>167.04584116759258</v>
          </cell>
          <cell r="FK3287">
            <v>0.26300000000000001</v>
          </cell>
          <cell r="FL3287">
            <v>0.17230934330778264</v>
          </cell>
          <cell r="FO3287">
            <v>0</v>
          </cell>
        </row>
        <row r="3288">
          <cell r="A3288">
            <v>640464</v>
          </cell>
          <cell r="C3288" t="str">
            <v>Stewart, Kohl</v>
          </cell>
          <cell r="Q3288" t="str">
            <v>S</v>
          </cell>
          <cell r="AJ3288">
            <v>6.5521117891020717</v>
          </cell>
          <cell r="AR3288">
            <v>55.373072437839483</v>
          </cell>
          <cell r="AS3288">
            <v>0.73482549059398272</v>
          </cell>
          <cell r="AT3288">
            <v>0.80946500507870356</v>
          </cell>
          <cell r="BE3288">
            <v>1.3994381666910742</v>
          </cell>
          <cell r="CP3288">
            <v>21.708333333333332</v>
          </cell>
          <cell r="CV3288">
            <v>92.1</v>
          </cell>
          <cell r="DA3288">
            <v>0</v>
          </cell>
          <cell r="DD3288">
            <v>0.89002591437502387</v>
          </cell>
          <cell r="FJ3288">
            <v>138.43268109459871</v>
          </cell>
          <cell r="FK3288">
            <v>0.26300000000000001</v>
          </cell>
          <cell r="FL3288">
            <v>1.7837310107406957E-2</v>
          </cell>
          <cell r="FO3288">
            <v>0</v>
          </cell>
        </row>
        <row r="3289">
          <cell r="A3289">
            <v>640466</v>
          </cell>
          <cell r="C3289" t="str">
            <v>Suarez, Michael</v>
          </cell>
          <cell r="Q3289" t="str">
            <v>S</v>
          </cell>
          <cell r="AJ3289">
            <v>7.5296219760329652</v>
          </cell>
          <cell r="AR3289">
            <v>44.400000000000006</v>
          </cell>
          <cell r="AS3289">
            <v>-0.41993048781214792</v>
          </cell>
          <cell r="AT3289">
            <v>0.73205169608063803</v>
          </cell>
          <cell r="BE3289">
            <v>0.88552773789935713</v>
          </cell>
          <cell r="CP3289">
            <v>21.291666666666668</v>
          </cell>
          <cell r="CV3289">
            <v>92.1</v>
          </cell>
          <cell r="DA3289">
            <v>0</v>
          </cell>
          <cell r="DD3289">
            <v>1.0710148995812059</v>
          </cell>
          <cell r="FJ3289">
            <v>111</v>
          </cell>
          <cell r="FK3289">
            <v>0.26300000000000001</v>
          </cell>
          <cell r="FL3289">
            <v>9.452246710051293E-2</v>
          </cell>
          <cell r="FO3289">
            <v>0</v>
          </cell>
        </row>
        <row r="3290">
          <cell r="A3290">
            <v>640470</v>
          </cell>
          <cell r="C3290" t="str">
            <v>Alzolay, Adbert</v>
          </cell>
          <cell r="Q3290" t="str">
            <v>S</v>
          </cell>
          <cell r="AJ3290">
            <v>7.0340425685762504</v>
          </cell>
          <cell r="AR3290">
            <v>48.387427916872433</v>
          </cell>
          <cell r="AS3290">
            <v>0.20238782340907538</v>
          </cell>
          <cell r="AT3290">
            <v>0.84166082849308987</v>
          </cell>
          <cell r="BE3290">
            <v>0.598622359923354</v>
          </cell>
          <cell r="CP3290">
            <v>21.291666666666668</v>
          </cell>
          <cell r="CV3290">
            <v>92.1</v>
          </cell>
          <cell r="DA3290">
            <v>0</v>
          </cell>
          <cell r="DD3290">
            <v>0.8309637814664661</v>
          </cell>
          <cell r="FJ3290">
            <v>120.96856979218107</v>
          </cell>
          <cell r="FK3290">
            <v>0.26300000000000001</v>
          </cell>
          <cell r="FL3290">
            <v>-0.25039253605327849</v>
          </cell>
          <cell r="FO3290">
            <v>0</v>
          </cell>
        </row>
        <row r="3291">
          <cell r="A3291">
            <v>640479</v>
          </cell>
          <cell r="C3291" t="str">
            <v>Delgado, Victor</v>
          </cell>
          <cell r="Q3291" t="str">
            <v>R</v>
          </cell>
          <cell r="AJ3291">
            <v>6.6013170779779351</v>
          </cell>
          <cell r="AR3291">
            <v>16.8</v>
          </cell>
          <cell r="AS3291">
            <v>-0.84801983849502338</v>
          </cell>
          <cell r="AT3291">
            <v>0.81336631918451574</v>
          </cell>
          <cell r="BE3291">
            <v>1.2564507657106792</v>
          </cell>
          <cell r="CP3291">
            <v>21.375</v>
          </cell>
          <cell r="CV3291">
            <v>92.1</v>
          </cell>
          <cell r="DA3291">
            <v>0</v>
          </cell>
          <cell r="DD3291">
            <v>0.78414728880173901</v>
          </cell>
          <cell r="FJ3291">
            <v>42</v>
          </cell>
          <cell r="FK3291">
            <v>0.26300000000000001</v>
          </cell>
          <cell r="FL3291">
            <v>-0.38157837182553989</v>
          </cell>
          <cell r="FO3291">
            <v>0.87466298735985215</v>
          </cell>
        </row>
        <row r="3292">
          <cell r="A3292">
            <v>640480</v>
          </cell>
          <cell r="C3292" t="str">
            <v>Castillo, Oswaldo</v>
          </cell>
          <cell r="Q3292" t="str">
            <v>R</v>
          </cell>
          <cell r="AJ3292">
            <v>8.639117643217979</v>
          </cell>
          <cell r="AR3292">
            <v>16.8</v>
          </cell>
          <cell r="AS3292">
            <v>0.22530801430983768</v>
          </cell>
          <cell r="AT3292">
            <v>0.90976679765154833</v>
          </cell>
          <cell r="BE3292">
            <v>0.97334557488549911</v>
          </cell>
          <cell r="CP3292">
            <v>19.875</v>
          </cell>
          <cell r="CV3292">
            <v>92.1</v>
          </cell>
          <cell r="DA3292">
            <v>0</v>
          </cell>
          <cell r="DD3292">
            <v>1.2225066656187273</v>
          </cell>
          <cell r="FJ3292">
            <v>42</v>
          </cell>
          <cell r="FK3292">
            <v>0.26300000000000001</v>
          </cell>
          <cell r="FL3292">
            <v>-5.032301637674276E-2</v>
          </cell>
          <cell r="FO3292">
            <v>1</v>
          </cell>
        </row>
        <row r="3293">
          <cell r="A3293">
            <v>640481</v>
          </cell>
          <cell r="C3293" t="str">
            <v>Del Valle, Esmeiro</v>
          </cell>
          <cell r="Q3293" t="str">
            <v>R</v>
          </cell>
          <cell r="AJ3293">
            <v>10.264286150855423</v>
          </cell>
          <cell r="AR3293">
            <v>16.8</v>
          </cell>
          <cell r="AS3293">
            <v>-7.2991326832526349E-2</v>
          </cell>
          <cell r="AT3293">
            <v>0.74834192097230479</v>
          </cell>
          <cell r="BE3293">
            <v>1.3491805305164719</v>
          </cell>
          <cell r="CP3293">
            <v>22.708333333333332</v>
          </cell>
          <cell r="CV3293">
            <v>92.1</v>
          </cell>
          <cell r="DA3293">
            <v>0</v>
          </cell>
          <cell r="DD3293">
            <v>1.0473737638422382</v>
          </cell>
          <cell r="FJ3293">
            <v>42</v>
          </cell>
          <cell r="FK3293">
            <v>0.26300000000000001</v>
          </cell>
          <cell r="FL3293">
            <v>0.36605742317382883</v>
          </cell>
          <cell r="FO3293">
            <v>1</v>
          </cell>
        </row>
        <row r="3294">
          <cell r="A3294">
            <v>640482</v>
          </cell>
          <cell r="C3294" t="str">
            <v>Gonzalez, Reiwal</v>
          </cell>
          <cell r="Q3294" t="str">
            <v>R</v>
          </cell>
          <cell r="AJ3294">
            <v>7.0450256023044258</v>
          </cell>
          <cell r="AR3294">
            <v>16.8</v>
          </cell>
          <cell r="AS3294">
            <v>-1.1210401893502382</v>
          </cell>
          <cell r="AT3294">
            <v>0.80672104564578051</v>
          </cell>
          <cell r="BE3294">
            <v>1.1574784142199801</v>
          </cell>
          <cell r="CP3294">
            <v>21.625</v>
          </cell>
          <cell r="CV3294">
            <v>92.1</v>
          </cell>
          <cell r="DA3294">
            <v>0</v>
          </cell>
          <cell r="DD3294">
            <v>0.93498199781495039</v>
          </cell>
          <cell r="FJ3294">
            <v>42</v>
          </cell>
          <cell r="FK3294">
            <v>0.26300000000000001</v>
          </cell>
          <cell r="FL3294">
            <v>0.35589179791705616</v>
          </cell>
          <cell r="FO3294">
            <v>0.59213559793929149</v>
          </cell>
        </row>
        <row r="3295">
          <cell r="A3295">
            <v>640483</v>
          </cell>
          <cell r="C3295" t="str">
            <v>Indriago, Carlos</v>
          </cell>
          <cell r="Q3295" t="str">
            <v>R</v>
          </cell>
          <cell r="AJ3295">
            <v>7.0777240868936566</v>
          </cell>
          <cell r="AR3295">
            <v>16.8</v>
          </cell>
          <cell r="AS3295">
            <v>0.42681420244972162</v>
          </cell>
          <cell r="AT3295">
            <v>0.89587177662878037</v>
          </cell>
          <cell r="BE3295">
            <v>0.88267591716307181</v>
          </cell>
          <cell r="CP3295">
            <v>22.041666666666668</v>
          </cell>
          <cell r="CV3295">
            <v>92.1</v>
          </cell>
          <cell r="DA3295">
            <v>0</v>
          </cell>
          <cell r="DD3295">
            <v>0.79870004596080191</v>
          </cell>
          <cell r="FJ3295">
            <v>42</v>
          </cell>
          <cell r="FK3295">
            <v>0.26300000000000001</v>
          </cell>
          <cell r="FL3295">
            <v>0.38096185047108549</v>
          </cell>
          <cell r="FO3295">
            <v>0.72666095363545735</v>
          </cell>
        </row>
        <row r="3296">
          <cell r="A3296">
            <v>640485</v>
          </cell>
          <cell r="C3296" t="str">
            <v>Rivero, Alexis</v>
          </cell>
          <cell r="Q3296" t="str">
            <v>R</v>
          </cell>
          <cell r="AJ3296">
            <v>4.8228769670096083</v>
          </cell>
          <cell r="AR3296">
            <v>24.311431885896273</v>
          </cell>
          <cell r="AS3296">
            <v>2.3127755778141523E-2</v>
          </cell>
          <cell r="AT3296">
            <v>0.80029975436727629</v>
          </cell>
          <cell r="BE3296">
            <v>0.77670479636566481</v>
          </cell>
          <cell r="CP3296">
            <v>21.708333333333332</v>
          </cell>
          <cell r="CV3296">
            <v>92.1</v>
          </cell>
          <cell r="DA3296">
            <v>0</v>
          </cell>
          <cell r="DD3296">
            <v>1.0612606979462154</v>
          </cell>
          <cell r="FJ3296">
            <v>60.77857971474068</v>
          </cell>
          <cell r="FK3296">
            <v>0.26300000000000001</v>
          </cell>
          <cell r="FL3296">
            <v>0.30270169172566164</v>
          </cell>
          <cell r="FO3296">
            <v>1</v>
          </cell>
        </row>
        <row r="3297">
          <cell r="A3297">
            <v>640486</v>
          </cell>
          <cell r="C3297" t="str">
            <v>Perez, Gerbinson</v>
          </cell>
          <cell r="Q3297" t="str">
            <v>R</v>
          </cell>
          <cell r="AJ3297">
            <v>6.1736889980658063</v>
          </cell>
          <cell r="AR3297">
            <v>16.8</v>
          </cell>
          <cell r="AS3297">
            <v>-1.0872885737085709</v>
          </cell>
          <cell r="AT3297">
            <v>0.90158603463644638</v>
          </cell>
          <cell r="BE3297">
            <v>0.78141712388427575</v>
          </cell>
          <cell r="CP3297">
            <v>21.125</v>
          </cell>
          <cell r="CV3297">
            <v>92.1</v>
          </cell>
          <cell r="DA3297">
            <v>0</v>
          </cell>
          <cell r="DD3297">
            <v>1.2173408165892443</v>
          </cell>
          <cell r="FJ3297">
            <v>42</v>
          </cell>
          <cell r="FK3297">
            <v>0.26300000000000001</v>
          </cell>
          <cell r="FL3297">
            <v>-0.13307105644478126</v>
          </cell>
          <cell r="FO3297">
            <v>1</v>
          </cell>
        </row>
        <row r="3298">
          <cell r="A3298">
            <v>640487</v>
          </cell>
          <cell r="C3298" t="str">
            <v>Moreno, Willians</v>
          </cell>
          <cell r="Q3298" t="str">
            <v>R</v>
          </cell>
          <cell r="AJ3298">
            <v>9.5016133913005749</v>
          </cell>
          <cell r="AR3298">
            <v>16.8</v>
          </cell>
          <cell r="AS3298">
            <v>-0.92769895811876968</v>
          </cell>
          <cell r="AT3298">
            <v>0.78426340198774236</v>
          </cell>
          <cell r="BE3298">
            <v>0.23903958662687957</v>
          </cell>
          <cell r="CP3298">
            <v>20.291666666666668</v>
          </cell>
          <cell r="CV3298">
            <v>92.1</v>
          </cell>
          <cell r="DA3298">
            <v>0</v>
          </cell>
          <cell r="DD3298">
            <v>1.0825585154221871</v>
          </cell>
          <cell r="FJ3298">
            <v>42</v>
          </cell>
          <cell r="FK3298">
            <v>0.26300000000000001</v>
          </cell>
          <cell r="FL3298">
            <v>-1.316198107957675</v>
          </cell>
          <cell r="FO3298">
            <v>1</v>
          </cell>
        </row>
        <row r="3299">
          <cell r="A3299">
            <v>640637</v>
          </cell>
          <cell r="C3299" t="str">
            <v>Hernandez, Edgardo</v>
          </cell>
          <cell r="Q3299" t="str">
            <v>R</v>
          </cell>
          <cell r="AJ3299">
            <v>9.0192626068288195</v>
          </cell>
          <cell r="AR3299">
            <v>16.8</v>
          </cell>
          <cell r="AS3299">
            <v>0.77249913456310004</v>
          </cell>
          <cell r="AT3299">
            <v>0.89818773974862842</v>
          </cell>
          <cell r="BE3299">
            <v>0.86851485497373138</v>
          </cell>
          <cell r="CP3299">
            <v>21.625</v>
          </cell>
          <cell r="CV3299">
            <v>92.1</v>
          </cell>
          <cell r="DA3299">
            <v>0</v>
          </cell>
          <cell r="DD3299">
            <v>0.99705890281535137</v>
          </cell>
          <cell r="FJ3299">
            <v>42</v>
          </cell>
          <cell r="FK3299">
            <v>0.26300000000000001</v>
          </cell>
          <cell r="FL3299">
            <v>0.33619711667573826</v>
          </cell>
          <cell r="FO3299">
            <v>1</v>
          </cell>
        </row>
        <row r="3300">
          <cell r="A3300">
            <v>640638</v>
          </cell>
          <cell r="C3300" t="str">
            <v>Navas, Adrian</v>
          </cell>
          <cell r="Q3300" t="str">
            <v>S</v>
          </cell>
          <cell r="AJ3300">
            <v>6.7502922060710411</v>
          </cell>
          <cell r="AR3300">
            <v>44.400000000000006</v>
          </cell>
          <cell r="AS3300">
            <v>0.14067596498001481</v>
          </cell>
          <cell r="AT3300">
            <v>0.93166839654395373</v>
          </cell>
          <cell r="BE3300">
            <v>0.72401717836724111</v>
          </cell>
          <cell r="CP3300">
            <v>20.208333333333332</v>
          </cell>
          <cell r="CV3300">
            <v>92.1</v>
          </cell>
          <cell r="DA3300">
            <v>0</v>
          </cell>
          <cell r="DD3300">
            <v>0.94294187167200505</v>
          </cell>
          <cell r="FJ3300">
            <v>111</v>
          </cell>
          <cell r="FK3300">
            <v>0.26300000000000001</v>
          </cell>
          <cell r="FL3300">
            <v>0.58866551569067571</v>
          </cell>
          <cell r="FO3300">
            <v>0</v>
          </cell>
        </row>
        <row r="3301">
          <cell r="A3301">
            <v>640639</v>
          </cell>
          <cell r="C3301" t="str">
            <v>Yepez, Angel</v>
          </cell>
          <cell r="Q3301" t="str">
            <v>S</v>
          </cell>
          <cell r="AJ3301">
            <v>7.118360827747483</v>
          </cell>
          <cell r="AR3301">
            <v>44.400000000000006</v>
          </cell>
          <cell r="AS3301">
            <v>0.16019767823854195</v>
          </cell>
          <cell r="AT3301">
            <v>0.90988417227225415</v>
          </cell>
          <cell r="BE3301">
            <v>0.8535112502234723</v>
          </cell>
          <cell r="CP3301">
            <v>21.208333333333332</v>
          </cell>
          <cell r="CV3301">
            <v>92.1</v>
          </cell>
          <cell r="DA3301">
            <v>0</v>
          </cell>
          <cell r="DD3301">
            <v>0.8898488899881587</v>
          </cell>
          <cell r="FJ3301">
            <v>111</v>
          </cell>
          <cell r="FK3301">
            <v>0.26300000000000001</v>
          </cell>
          <cell r="FL3301">
            <v>0.19294006816818562</v>
          </cell>
          <cell r="FO3301">
            <v>0</v>
          </cell>
        </row>
        <row r="3302">
          <cell r="A3302">
            <v>640737</v>
          </cell>
          <cell r="C3302" t="str">
            <v>Gadea, Kevin</v>
          </cell>
          <cell r="Q3302" t="str">
            <v>S</v>
          </cell>
          <cell r="AJ3302">
            <v>6.0909317363522151</v>
          </cell>
          <cell r="AR3302">
            <v>44.400000000000006</v>
          </cell>
          <cell r="AS3302">
            <v>-0.79285444228575108</v>
          </cell>
          <cell r="AT3302">
            <v>0.77680680672663893</v>
          </cell>
          <cell r="BE3302">
            <v>1.1596302763925894</v>
          </cell>
          <cell r="CP3302">
            <v>21.541666666666668</v>
          </cell>
          <cell r="CV3302">
            <v>92.1</v>
          </cell>
          <cell r="DA3302">
            <v>0</v>
          </cell>
          <cell r="DD3302">
            <v>1.101732665732891</v>
          </cell>
          <cell r="FJ3302">
            <v>111</v>
          </cell>
          <cell r="FK3302">
            <v>0.26300000000000001</v>
          </cell>
          <cell r="FL3302">
            <v>0.70814735701704434</v>
          </cell>
          <cell r="FO3302">
            <v>5.4954880883353652E-2</v>
          </cell>
        </row>
        <row r="3303">
          <cell r="A3303">
            <v>640857</v>
          </cell>
          <cell r="C3303" t="str">
            <v>Ramirez, Osiris</v>
          </cell>
          <cell r="Q3303" t="str">
            <v>R</v>
          </cell>
          <cell r="AJ3303">
            <v>7.3965620344104979</v>
          </cell>
          <cell r="AR3303">
            <v>16.8</v>
          </cell>
          <cell r="AS3303">
            <v>-1.2822664632143113</v>
          </cell>
          <cell r="AT3303">
            <v>0.81051301335546944</v>
          </cell>
          <cell r="BE3303">
            <v>0.93412693592029794</v>
          </cell>
          <cell r="CP3303">
            <v>20.791666666666668</v>
          </cell>
          <cell r="CV3303">
            <v>92.1</v>
          </cell>
          <cell r="DA3303">
            <v>0</v>
          </cell>
          <cell r="DD3303">
            <v>0.9903434092803135</v>
          </cell>
          <cell r="FJ3303">
            <v>42</v>
          </cell>
          <cell r="FK3303">
            <v>0.26300000000000001</v>
          </cell>
          <cell r="FL3303">
            <v>-0.65569119268228893</v>
          </cell>
          <cell r="FO3303">
            <v>0.8911661535966604</v>
          </cell>
        </row>
        <row r="3304">
          <cell r="A3304">
            <v>640877</v>
          </cell>
          <cell r="C3304" t="str">
            <v>Morales, Jose</v>
          </cell>
          <cell r="Q3304" t="str">
            <v>S</v>
          </cell>
          <cell r="AJ3304">
            <v>8.9582093414889048</v>
          </cell>
          <cell r="AR3304">
            <v>44.400000000000006</v>
          </cell>
          <cell r="AS3304">
            <v>-0.75139099350328409</v>
          </cell>
          <cell r="AT3304">
            <v>0.8766291402120987</v>
          </cell>
          <cell r="BE3304">
            <v>0.93221448781783645</v>
          </cell>
          <cell r="CP3304">
            <v>21.375</v>
          </cell>
          <cell r="CV3304">
            <v>92.1</v>
          </cell>
          <cell r="DA3304">
            <v>0</v>
          </cell>
          <cell r="DD3304">
            <v>0.77346839642687459</v>
          </cell>
          <cell r="FJ3304">
            <v>111</v>
          </cell>
          <cell r="FK3304">
            <v>0.26300000000000001</v>
          </cell>
          <cell r="FL3304">
            <v>0.293240213909091</v>
          </cell>
          <cell r="FO3304">
            <v>0.46707387000212575</v>
          </cell>
        </row>
        <row r="3305">
          <cell r="A3305">
            <v>640897</v>
          </cell>
          <cell r="C3305" t="str">
            <v>Vides, Mauro</v>
          </cell>
          <cell r="Q3305" t="str">
            <v>R</v>
          </cell>
          <cell r="AJ3305">
            <v>12.162224779079802</v>
          </cell>
          <cell r="AR3305">
            <v>16.8</v>
          </cell>
          <cell r="AS3305">
            <v>0.23325181540338413</v>
          </cell>
          <cell r="AT3305">
            <v>0.94397818039274717</v>
          </cell>
          <cell r="BE3305">
            <v>1.0811549906335989</v>
          </cell>
          <cell r="CP3305">
            <v>20.708333333333332</v>
          </cell>
          <cell r="CV3305">
            <v>92.1</v>
          </cell>
          <cell r="DA3305">
            <v>0</v>
          </cell>
          <cell r="DD3305">
            <v>1.1963107510512625</v>
          </cell>
          <cell r="FJ3305">
            <v>42</v>
          </cell>
          <cell r="FK3305">
            <v>0.26300000000000001</v>
          </cell>
          <cell r="FL3305">
            <v>0.51836598985191606</v>
          </cell>
          <cell r="FO3305">
            <v>0.71192052197272049</v>
          </cell>
        </row>
        <row r="3306">
          <cell r="A3306">
            <v>640959</v>
          </cell>
          <cell r="C3306" t="str">
            <v>Paricaguan, Jesus</v>
          </cell>
          <cell r="Q3306" t="str">
            <v>S</v>
          </cell>
          <cell r="AJ3306">
            <v>8.920583543888748</v>
          </cell>
          <cell r="AR3306">
            <v>44.400000000000006</v>
          </cell>
          <cell r="AS3306">
            <v>-0.12124723413842593</v>
          </cell>
          <cell r="AT3306">
            <v>0.84500322776817671</v>
          </cell>
          <cell r="BE3306">
            <v>0.71531911891549482</v>
          </cell>
          <cell r="CP3306">
            <v>20.541666666666668</v>
          </cell>
          <cell r="CV3306">
            <v>92.1</v>
          </cell>
          <cell r="DA3306">
            <v>0</v>
          </cell>
          <cell r="DD3306">
            <v>0.85177817461755168</v>
          </cell>
          <cell r="FJ3306">
            <v>111</v>
          </cell>
          <cell r="FK3306">
            <v>0.26300000000000001</v>
          </cell>
          <cell r="FL3306">
            <v>-6.2413178567603568E-2</v>
          </cell>
          <cell r="FO3306">
            <v>0</v>
          </cell>
        </row>
        <row r="3307">
          <cell r="A3307">
            <v>641149</v>
          </cell>
          <cell r="C3307" t="str">
            <v>Parsons, Wes</v>
          </cell>
          <cell r="Q3307" t="str">
            <v>S</v>
          </cell>
          <cell r="AJ3307">
            <v>5.863586488244648</v>
          </cell>
          <cell r="AR3307">
            <v>44.400000000000006</v>
          </cell>
          <cell r="AS3307">
            <v>-0.31048003745497865</v>
          </cell>
          <cell r="AT3307">
            <v>0.73720926006617349</v>
          </cell>
          <cell r="BE3307">
            <v>1.6137953162167689</v>
          </cell>
          <cell r="CP3307">
            <v>23.791666666666668</v>
          </cell>
          <cell r="CV3307">
            <v>92.1</v>
          </cell>
          <cell r="DA3307">
            <v>0</v>
          </cell>
          <cell r="DD3307">
            <v>0.9302342362607755</v>
          </cell>
          <cell r="FJ3307">
            <v>111</v>
          </cell>
          <cell r="FK3307">
            <v>0.26300000000000001</v>
          </cell>
          <cell r="FL3307">
            <v>-0.33150093718210344</v>
          </cell>
          <cell r="FO3307">
            <v>2.8548686411024704E-2</v>
          </cell>
        </row>
        <row r="3308">
          <cell r="A3308">
            <v>641154</v>
          </cell>
          <cell r="C3308" t="str">
            <v>Lopez, Pablo</v>
          </cell>
          <cell r="Q3308" t="str">
            <v>S</v>
          </cell>
          <cell r="AJ3308">
            <v>6.5947409250246256</v>
          </cell>
          <cell r="AR3308">
            <v>44.400000000000006</v>
          </cell>
          <cell r="AS3308">
            <v>0.73832764470736489</v>
          </cell>
          <cell r="AT3308">
            <v>0.90067693897959067</v>
          </cell>
          <cell r="BE3308">
            <v>1.0274691646238772</v>
          </cell>
          <cell r="CP3308">
            <v>20.291666666666668</v>
          </cell>
          <cell r="CV3308">
            <v>92.1</v>
          </cell>
          <cell r="DA3308">
            <v>0</v>
          </cell>
          <cell r="DD3308">
            <v>0.75577636484130717</v>
          </cell>
          <cell r="FJ3308">
            <v>111</v>
          </cell>
          <cell r="FK3308">
            <v>0.26300000000000001</v>
          </cell>
          <cell r="FL3308">
            <v>-0.21351313338973216</v>
          </cell>
          <cell r="FO3308">
            <v>0</v>
          </cell>
        </row>
        <row r="3309">
          <cell r="A3309">
            <v>641287</v>
          </cell>
          <cell r="C3309" t="str">
            <v>Ramirez, Moises</v>
          </cell>
          <cell r="Q3309" t="str">
            <v>R</v>
          </cell>
          <cell r="AJ3309">
            <v>8.8247147876059362</v>
          </cell>
          <cell r="AR3309">
            <v>18.692315942948149</v>
          </cell>
          <cell r="AS3309">
            <v>-0.89753014436013501</v>
          </cell>
          <cell r="AT3309">
            <v>0.71692079444792234</v>
          </cell>
          <cell r="BE3309">
            <v>0.64415154955177467</v>
          </cell>
          <cell r="CP3309">
            <v>20.541666666666668</v>
          </cell>
          <cell r="CV3309">
            <v>92.1</v>
          </cell>
          <cell r="DA3309">
            <v>0</v>
          </cell>
          <cell r="DD3309">
            <v>0.92567961587554637</v>
          </cell>
          <cell r="FJ3309">
            <v>46.730789857370368</v>
          </cell>
          <cell r="FK3309">
            <v>0.26300000000000001</v>
          </cell>
          <cell r="FL3309">
            <v>1.1098675980386685</v>
          </cell>
          <cell r="FO3309">
            <v>1</v>
          </cell>
        </row>
        <row r="3310">
          <cell r="A3310">
            <v>641292</v>
          </cell>
          <cell r="C3310" t="str">
            <v>Abramson, Matt</v>
          </cell>
          <cell r="Q3310" t="str">
            <v>R</v>
          </cell>
          <cell r="AJ3310">
            <v>7.6722477182856572</v>
          </cell>
          <cell r="AR3310">
            <v>16.8</v>
          </cell>
          <cell r="AS3310">
            <v>-0.10962352623821407</v>
          </cell>
          <cell r="AT3310">
            <v>0.81382871705040771</v>
          </cell>
          <cell r="BE3310">
            <v>0.93423653988840993</v>
          </cell>
          <cell r="CP3310">
            <v>26.291666666666668</v>
          </cell>
          <cell r="CV3310">
            <v>92.1</v>
          </cell>
          <cell r="DA3310">
            <v>0</v>
          </cell>
          <cell r="DD3310">
            <v>1.0642424928728254</v>
          </cell>
          <cell r="FJ3310">
            <v>42</v>
          </cell>
          <cell r="FK3310">
            <v>0.26300000000000001</v>
          </cell>
          <cell r="FL3310">
            <v>0.12295812504893169</v>
          </cell>
          <cell r="FO3310">
            <v>1</v>
          </cell>
        </row>
        <row r="3311">
          <cell r="A3311">
            <v>641295</v>
          </cell>
          <cell r="C3311" t="str">
            <v>Adams, Mike</v>
          </cell>
          <cell r="Q3311" t="str">
            <v>R</v>
          </cell>
          <cell r="AJ3311">
            <v>5.2868631614369761</v>
          </cell>
          <cell r="AR3311">
            <v>19.223431000293338</v>
          </cell>
          <cell r="AS3311">
            <v>-0.9105769637272193</v>
          </cell>
          <cell r="AT3311">
            <v>0.69609068042764743</v>
          </cell>
          <cell r="BE3311">
            <v>1.0127825296279336</v>
          </cell>
          <cell r="CP3311">
            <v>25.708333333333332</v>
          </cell>
          <cell r="CV3311">
            <v>92.1</v>
          </cell>
          <cell r="DA3311">
            <v>0</v>
          </cell>
          <cell r="DD3311">
            <v>0.80447034868879874</v>
          </cell>
          <cell r="FJ3311">
            <v>48.058577500733342</v>
          </cell>
          <cell r="FK3311">
            <v>0.26300000000000001</v>
          </cell>
          <cell r="FL3311">
            <v>0.24046580436707532</v>
          </cell>
          <cell r="FO3311">
            <v>1</v>
          </cell>
        </row>
        <row r="3312">
          <cell r="A3312">
            <v>641299</v>
          </cell>
          <cell r="C3312" t="str">
            <v>Albin, Zach</v>
          </cell>
          <cell r="Q3312" t="str">
            <v>S</v>
          </cell>
          <cell r="AJ3312">
            <v>8.1075998534453362</v>
          </cell>
          <cell r="AR3312">
            <v>44.400000000000006</v>
          </cell>
          <cell r="AS3312">
            <v>0.17713673394890928</v>
          </cell>
          <cell r="AT3312">
            <v>0.93023398095596199</v>
          </cell>
          <cell r="BE3312">
            <v>0.72495670642548637</v>
          </cell>
          <cell r="CP3312">
            <v>23.041666666666668</v>
          </cell>
          <cell r="CV3312">
            <v>92.1</v>
          </cell>
          <cell r="DA3312">
            <v>0</v>
          </cell>
          <cell r="DD3312">
            <v>0.60225646309660696</v>
          </cell>
          <cell r="FJ3312">
            <v>111</v>
          </cell>
          <cell r="FK3312">
            <v>0.26300000000000001</v>
          </cell>
          <cell r="FL3312">
            <v>-0.80995448798230452</v>
          </cell>
          <cell r="FO3312">
            <v>0</v>
          </cell>
        </row>
        <row r="3313">
          <cell r="A3313">
            <v>641302</v>
          </cell>
          <cell r="C3313" t="str">
            <v>Alexander, Tyler</v>
          </cell>
          <cell r="Q3313" t="str">
            <v>S</v>
          </cell>
          <cell r="AJ3313">
            <v>4.8765210763273874</v>
          </cell>
          <cell r="AR3313">
            <v>79.704886330040736</v>
          </cell>
          <cell r="AS3313">
            <v>5.230856496374077E-2</v>
          </cell>
          <cell r="AT3313">
            <v>0.90344211026855692</v>
          </cell>
          <cell r="BE3313">
            <v>1.1272266117580074</v>
          </cell>
          <cell r="CP3313">
            <v>21.958333333333332</v>
          </cell>
          <cell r="CV3313">
            <v>92.1</v>
          </cell>
          <cell r="DA3313">
            <v>0</v>
          </cell>
          <cell r="DD3313">
            <v>0.80713157536478897</v>
          </cell>
          <cell r="FJ3313">
            <v>116.68600052763207</v>
          </cell>
          <cell r="FK3313">
            <v>0.26300000000000001</v>
          </cell>
          <cell r="FL3313">
            <v>-9.3266215187050319E-2</v>
          </cell>
          <cell r="FO3313">
            <v>0</v>
          </cell>
        </row>
        <row r="3314">
          <cell r="A3314">
            <v>641316</v>
          </cell>
          <cell r="C3314" t="str">
            <v>Armstrong, Mark</v>
          </cell>
          <cell r="Q3314" t="str">
            <v>S</v>
          </cell>
          <cell r="AJ3314">
            <v>6.7276563647565109</v>
          </cell>
          <cell r="AR3314">
            <v>44.400000000000006</v>
          </cell>
          <cell r="AS3314">
            <v>0.27403693229753123</v>
          </cell>
          <cell r="AT3314">
            <v>0.9220056368699493</v>
          </cell>
          <cell r="BE3314">
            <v>1.3309226194992039</v>
          </cell>
          <cell r="CP3314">
            <v>21.625</v>
          </cell>
          <cell r="CV3314">
            <v>92.1</v>
          </cell>
          <cell r="DA3314">
            <v>0</v>
          </cell>
          <cell r="DD3314">
            <v>0.85793169856060592</v>
          </cell>
          <cell r="FJ3314">
            <v>111</v>
          </cell>
          <cell r="FK3314">
            <v>0.26300000000000001</v>
          </cell>
          <cell r="FL3314">
            <v>0.11659665489036704</v>
          </cell>
          <cell r="FO3314">
            <v>0</v>
          </cell>
        </row>
        <row r="3315">
          <cell r="A3315">
            <v>641324</v>
          </cell>
          <cell r="C3315" t="str">
            <v>Bach, Connor</v>
          </cell>
          <cell r="Q3315" t="str">
            <v>S</v>
          </cell>
          <cell r="AJ3315">
            <v>8.9036764425947617</v>
          </cell>
          <cell r="AR3315">
            <v>44.400000000000006</v>
          </cell>
          <cell r="AS3315">
            <v>0.41047797965898958</v>
          </cell>
          <cell r="AT3315">
            <v>0.85476817876753897</v>
          </cell>
          <cell r="BE3315">
            <v>0.79488012693456922</v>
          </cell>
          <cell r="CP3315">
            <v>24.041666666666668</v>
          </cell>
          <cell r="CV3315">
            <v>92.1</v>
          </cell>
          <cell r="DA3315">
            <v>0</v>
          </cell>
          <cell r="DD3315">
            <v>1.265490607008507</v>
          </cell>
          <cell r="FJ3315">
            <v>111</v>
          </cell>
          <cell r="FK3315">
            <v>0.26300000000000001</v>
          </cell>
          <cell r="FL3315">
            <v>6.9041910272903878E-2</v>
          </cell>
          <cell r="FO3315">
            <v>0.42445734010262881</v>
          </cell>
        </row>
        <row r="3316">
          <cell r="A3316">
            <v>641325</v>
          </cell>
          <cell r="C3316" t="str">
            <v>Badamo, Tyler</v>
          </cell>
          <cell r="Q3316" t="str">
            <v>S</v>
          </cell>
          <cell r="AJ3316">
            <v>6.8468060516306952</v>
          </cell>
          <cell r="AR3316">
            <v>44.400000000000006</v>
          </cell>
          <cell r="AS3316">
            <v>0.15002545309330209</v>
          </cell>
          <cell r="AT3316">
            <v>0.8780448306093499</v>
          </cell>
          <cell r="BE3316">
            <v>0.91848413392219885</v>
          </cell>
          <cell r="CP3316">
            <v>23.875</v>
          </cell>
          <cell r="CV3316">
            <v>92.1</v>
          </cell>
          <cell r="DA3316">
            <v>0</v>
          </cell>
          <cell r="DD3316">
            <v>0.78790536054031257</v>
          </cell>
          <cell r="FJ3316">
            <v>111</v>
          </cell>
          <cell r="FK3316">
            <v>0.26300000000000001</v>
          </cell>
          <cell r="FL3316">
            <v>-5.648097406222502E-2</v>
          </cell>
          <cell r="FO3316">
            <v>0</v>
          </cell>
        </row>
        <row r="3317">
          <cell r="A3317">
            <v>641334</v>
          </cell>
          <cell r="C3317" t="str">
            <v>Ball, Matt</v>
          </cell>
          <cell r="Q3317" t="str">
            <v>S</v>
          </cell>
          <cell r="AJ3317">
            <v>7.5982666713991334</v>
          </cell>
          <cell r="AR3317">
            <v>44.400000000000006</v>
          </cell>
          <cell r="AS3317">
            <v>-0.67109128830913833</v>
          </cell>
          <cell r="AT3317">
            <v>0.717441161556438</v>
          </cell>
          <cell r="BE3317">
            <v>1.5896757457848851</v>
          </cell>
          <cell r="CP3317">
            <v>21.458333333333332</v>
          </cell>
          <cell r="CV3317">
            <v>92.1</v>
          </cell>
          <cell r="DA3317">
            <v>0</v>
          </cell>
          <cell r="DD3317">
            <v>1.0042539282314646</v>
          </cell>
          <cell r="FJ3317">
            <v>111</v>
          </cell>
          <cell r="FK3317">
            <v>0.26300000000000001</v>
          </cell>
          <cell r="FL3317">
            <v>-0.41700790160936752</v>
          </cell>
          <cell r="FO3317">
            <v>0.40564816240520185</v>
          </cell>
        </row>
        <row r="3318">
          <cell r="A3318">
            <v>641337</v>
          </cell>
          <cell r="C3318" t="str">
            <v>Barnett, Andrew</v>
          </cell>
          <cell r="Q3318" t="str">
            <v>S</v>
          </cell>
          <cell r="AJ3318">
            <v>7.5329222278681449</v>
          </cell>
          <cell r="AR3318">
            <v>44.400000000000006</v>
          </cell>
          <cell r="AS3318">
            <v>-0.53928686477780274</v>
          </cell>
          <cell r="AT3318">
            <v>0.91166747513849899</v>
          </cell>
          <cell r="BE3318">
            <v>0.89344406472552262</v>
          </cell>
          <cell r="CP3318">
            <v>24.125</v>
          </cell>
          <cell r="CV3318">
            <v>92.1</v>
          </cell>
          <cell r="DA3318">
            <v>0</v>
          </cell>
          <cell r="DD3318">
            <v>0.86985870295013445</v>
          </cell>
          <cell r="FJ3318">
            <v>111</v>
          </cell>
          <cell r="FK3318">
            <v>0.26300000000000001</v>
          </cell>
          <cell r="FL3318">
            <v>-0.3162052379061322</v>
          </cell>
          <cell r="FO3318">
            <v>0</v>
          </cell>
        </row>
        <row r="3319">
          <cell r="A3319">
            <v>641338</v>
          </cell>
          <cell r="C3319" t="str">
            <v>Barrow, Dylan</v>
          </cell>
          <cell r="Q3319" t="str">
            <v>R</v>
          </cell>
          <cell r="AJ3319">
            <v>6.5192582816790878</v>
          </cell>
          <cell r="AR3319">
            <v>16.8</v>
          </cell>
          <cell r="AS3319">
            <v>-0.31786813954717014</v>
          </cell>
          <cell r="AT3319">
            <v>0.83395748863555275</v>
          </cell>
          <cell r="BE3319">
            <v>0.75193854054900366</v>
          </cell>
          <cell r="CP3319">
            <v>22.958333333333332</v>
          </cell>
          <cell r="CV3319">
            <v>92.1</v>
          </cell>
          <cell r="DA3319">
            <v>0</v>
          </cell>
          <cell r="DD3319">
            <v>1.0029025447184392</v>
          </cell>
          <cell r="FJ3319">
            <v>42</v>
          </cell>
          <cell r="FK3319">
            <v>0.26300000000000001</v>
          </cell>
          <cell r="FL3319">
            <v>0.23496797079748627</v>
          </cell>
          <cell r="FO3319">
            <v>1</v>
          </cell>
        </row>
        <row r="3320">
          <cell r="A3320">
            <v>641339</v>
          </cell>
          <cell r="C3320" t="str">
            <v>Bartsch, Kyle</v>
          </cell>
          <cell r="Q3320" t="str">
            <v>R</v>
          </cell>
          <cell r="AJ3320">
            <v>6.0653997902752046</v>
          </cell>
          <cell r="AR3320">
            <v>20.348023390122052</v>
          </cell>
          <cell r="AS3320">
            <v>-0.63911281783786666</v>
          </cell>
          <cell r="AT3320">
            <v>0.55809076285321124</v>
          </cell>
          <cell r="BE3320">
            <v>0.85047972337568745</v>
          </cell>
          <cell r="CP3320">
            <v>25.291666666666668</v>
          </cell>
          <cell r="CV3320">
            <v>92.1</v>
          </cell>
          <cell r="DA3320">
            <v>0</v>
          </cell>
          <cell r="DD3320">
            <v>0.93538843736663591</v>
          </cell>
          <cell r="FJ3320">
            <v>50.870058475305122</v>
          </cell>
          <cell r="FK3320">
            <v>0.26300000000000001</v>
          </cell>
          <cell r="FL3320">
            <v>0.71402089134791846</v>
          </cell>
          <cell r="FO3320">
            <v>1</v>
          </cell>
        </row>
        <row r="3321">
          <cell r="A3321">
            <v>641341</v>
          </cell>
          <cell r="C3321" t="str">
            <v>Bashlor, Tyler</v>
          </cell>
          <cell r="Q3321" t="str">
            <v>R</v>
          </cell>
          <cell r="AJ3321">
            <v>6.4566127062521179</v>
          </cell>
          <cell r="AR3321">
            <v>18.143999915999999</v>
          </cell>
          <cell r="AS3321">
            <v>0.23351729903969271</v>
          </cell>
          <cell r="AT3321">
            <v>0.91857415729933789</v>
          </cell>
          <cell r="BE3321">
            <v>1.0456335535579939</v>
          </cell>
          <cell r="CP3321">
            <v>23.208333333333332</v>
          </cell>
          <cell r="CV3321">
            <v>92.1</v>
          </cell>
          <cell r="DA3321">
            <v>0</v>
          </cell>
          <cell r="DD3321">
            <v>1.3612202721982309</v>
          </cell>
          <cell r="FJ3321">
            <v>45.359999789999996</v>
          </cell>
          <cell r="FK3321">
            <v>0.26300000000000001</v>
          </cell>
          <cell r="FL3321">
            <v>0.59763179200643146</v>
          </cell>
          <cell r="FO3321">
            <v>1</v>
          </cell>
        </row>
        <row r="3322">
          <cell r="A3322">
            <v>641342</v>
          </cell>
          <cell r="C3322" t="str">
            <v>Baskette, Payton</v>
          </cell>
          <cell r="Q3322" t="str">
            <v>S</v>
          </cell>
          <cell r="AJ3322">
            <v>8.5360870689007609</v>
          </cell>
          <cell r="AR3322">
            <v>44.400000000000006</v>
          </cell>
          <cell r="AS3322">
            <v>0.46604595881390792</v>
          </cell>
          <cell r="AT3322">
            <v>0.89850654321984058</v>
          </cell>
          <cell r="BE3322">
            <v>1.1664164550818146</v>
          </cell>
          <cell r="CP3322">
            <v>22.708333333333332</v>
          </cell>
          <cell r="CV3322">
            <v>92.1</v>
          </cell>
          <cell r="DA3322">
            <v>0</v>
          </cell>
          <cell r="DD3322">
            <v>1.0414790852476103</v>
          </cell>
          <cell r="FJ3322">
            <v>111</v>
          </cell>
          <cell r="FK3322">
            <v>0.26300000000000001</v>
          </cell>
          <cell r="FL3322">
            <v>-1.6535682567914142E-2</v>
          </cell>
          <cell r="FO3322">
            <v>0.37211093763121139</v>
          </cell>
        </row>
        <row r="3323">
          <cell r="A3323">
            <v>641344</v>
          </cell>
          <cell r="C3323" t="str">
            <v>Baune, James</v>
          </cell>
          <cell r="Q3323" t="str">
            <v>R</v>
          </cell>
          <cell r="AJ3323">
            <v>6.9627314050994391</v>
          </cell>
          <cell r="AR3323">
            <v>16.8</v>
          </cell>
          <cell r="AS3323">
            <v>-1.4598915868004925</v>
          </cell>
          <cell r="AT3323">
            <v>0.88930621580719027</v>
          </cell>
          <cell r="BE3323">
            <v>0.96777574415271739</v>
          </cell>
          <cell r="CP3323">
            <v>24.791666666666668</v>
          </cell>
          <cell r="CV3323">
            <v>92.1</v>
          </cell>
          <cell r="DA3323">
            <v>0</v>
          </cell>
          <cell r="DD3323">
            <v>0.77670188108530802</v>
          </cell>
          <cell r="FJ3323">
            <v>42</v>
          </cell>
          <cell r="FK3323">
            <v>0.26300000000000001</v>
          </cell>
          <cell r="FL3323">
            <v>0.34381750878446093</v>
          </cell>
          <cell r="FO3323">
            <v>1</v>
          </cell>
        </row>
        <row r="3324">
          <cell r="A3324">
            <v>641346</v>
          </cell>
          <cell r="C3324" t="str">
            <v>Bayless, Trevor</v>
          </cell>
          <cell r="Q3324" t="str">
            <v>R</v>
          </cell>
          <cell r="AJ3324">
            <v>6.6885518171623559</v>
          </cell>
          <cell r="AR3324">
            <v>18.703626591066666</v>
          </cell>
          <cell r="AS3324">
            <v>0.18924215098994579</v>
          </cell>
          <cell r="AT3324">
            <v>0.85414792949247842</v>
          </cell>
          <cell r="BE3324">
            <v>0.92811337628896118</v>
          </cell>
          <cell r="CP3324">
            <v>24.708333333333332</v>
          </cell>
          <cell r="CV3324">
            <v>92.1</v>
          </cell>
          <cell r="DA3324">
            <v>0</v>
          </cell>
          <cell r="DD3324">
            <v>1.0908113719978385</v>
          </cell>
          <cell r="FJ3324">
            <v>46.759066477666664</v>
          </cell>
          <cell r="FK3324">
            <v>0.26300000000000001</v>
          </cell>
          <cell r="FL3324">
            <v>0.98239526733208371</v>
          </cell>
          <cell r="FO3324">
            <v>1</v>
          </cell>
        </row>
        <row r="3325">
          <cell r="A3325">
            <v>641348</v>
          </cell>
          <cell r="C3325" t="str">
            <v>Beasley, Derek</v>
          </cell>
          <cell r="Q3325" t="str">
            <v>R</v>
          </cell>
          <cell r="AJ3325">
            <v>7.8162984316579331</v>
          </cell>
          <cell r="AR3325">
            <v>16.8</v>
          </cell>
          <cell r="AS3325">
            <v>-1.2377277304413807</v>
          </cell>
          <cell r="AT3325">
            <v>0.8224492393577465</v>
          </cell>
          <cell r="BE3325">
            <v>0.7912774435667157</v>
          </cell>
          <cell r="CP3325">
            <v>24.375</v>
          </cell>
          <cell r="CV3325">
            <v>92.1</v>
          </cell>
          <cell r="DA3325">
            <v>0</v>
          </cell>
          <cell r="DD3325">
            <v>1.1102270516816801</v>
          </cell>
          <cell r="FJ3325">
            <v>42</v>
          </cell>
          <cell r="FK3325">
            <v>0.26300000000000001</v>
          </cell>
          <cell r="FL3325">
            <v>0.53706341597394924</v>
          </cell>
          <cell r="FO3325">
            <v>1</v>
          </cell>
        </row>
        <row r="3326">
          <cell r="A3326">
            <v>641360</v>
          </cell>
          <cell r="C3326" t="str">
            <v>Bickford, Phil</v>
          </cell>
          <cell r="Q3326" t="str">
            <v>S</v>
          </cell>
          <cell r="AJ3326">
            <v>5.7173900918871361</v>
          </cell>
          <cell r="AR3326">
            <v>44.400000000000006</v>
          </cell>
          <cell r="AS3326">
            <v>0.6142101794967636</v>
          </cell>
          <cell r="AT3326">
            <v>0.91778870652237998</v>
          </cell>
          <cell r="BE3326">
            <v>1.0883538353488416</v>
          </cell>
          <cell r="CP3326">
            <v>20.958333333333332</v>
          </cell>
          <cell r="CV3326">
            <v>92.1</v>
          </cell>
          <cell r="DA3326">
            <v>0</v>
          </cell>
          <cell r="DD3326">
            <v>1.2615393399680339</v>
          </cell>
          <cell r="FJ3326">
            <v>111</v>
          </cell>
          <cell r="FK3326">
            <v>0.26300000000000001</v>
          </cell>
          <cell r="FL3326">
            <v>-0.17728663430480571</v>
          </cell>
          <cell r="FO3326">
            <v>0</v>
          </cell>
        </row>
        <row r="3327">
          <cell r="A3327">
            <v>641361</v>
          </cell>
          <cell r="C3327" t="str">
            <v>Bill, Augey</v>
          </cell>
          <cell r="Q3327" t="str">
            <v>R</v>
          </cell>
          <cell r="AJ3327">
            <v>5.9936479959108855</v>
          </cell>
          <cell r="AR3327">
            <v>16.8</v>
          </cell>
          <cell r="AS3327">
            <v>-0.53035449258442269</v>
          </cell>
          <cell r="AT3327">
            <v>0.91200196478466444</v>
          </cell>
          <cell r="BE3327">
            <v>1.3341541748411432</v>
          </cell>
          <cell r="CP3327">
            <v>25.291666666666668</v>
          </cell>
          <cell r="CV3327">
            <v>92.1</v>
          </cell>
          <cell r="DA3327">
            <v>0</v>
          </cell>
          <cell r="DD3327">
            <v>0.80327339744357951</v>
          </cell>
          <cell r="FJ3327">
            <v>42</v>
          </cell>
          <cell r="FK3327">
            <v>0.26300000000000001</v>
          </cell>
          <cell r="FL3327">
            <v>0.73240145668827583</v>
          </cell>
          <cell r="FO3327">
            <v>0.73592351001928802</v>
          </cell>
        </row>
        <row r="3328">
          <cell r="A3328">
            <v>641365</v>
          </cell>
          <cell r="C3328" t="str">
            <v>Bixler, Brandon</v>
          </cell>
          <cell r="Q3328" t="str">
            <v>R</v>
          </cell>
          <cell r="AJ3328">
            <v>6.0326984065051743</v>
          </cell>
          <cell r="AR3328">
            <v>18.334565872082965</v>
          </cell>
          <cell r="AS3328">
            <v>0.29722785230063636</v>
          </cell>
          <cell r="AT3328">
            <v>0.87788268956191673</v>
          </cell>
          <cell r="BE3328">
            <v>0.48957026357896233</v>
          </cell>
          <cell r="CP3328">
            <v>24.541666666666668</v>
          </cell>
          <cell r="CV3328">
            <v>92.1</v>
          </cell>
          <cell r="DA3328">
            <v>0</v>
          </cell>
          <cell r="DD3328">
            <v>1.121872789891474</v>
          </cell>
          <cell r="FJ3328">
            <v>45.836414680207412</v>
          </cell>
          <cell r="FK3328">
            <v>0.26300000000000001</v>
          </cell>
          <cell r="FL3328">
            <v>0.37810382394416775</v>
          </cell>
          <cell r="FO3328">
            <v>1</v>
          </cell>
        </row>
        <row r="3329">
          <cell r="A3329">
            <v>641366</v>
          </cell>
          <cell r="C3329" t="str">
            <v>Black, Alex</v>
          </cell>
          <cell r="Q3329" t="str">
            <v>R</v>
          </cell>
          <cell r="AJ3329">
            <v>7.3623722160094074</v>
          </cell>
          <cell r="AR3329">
            <v>16.8</v>
          </cell>
          <cell r="AS3329">
            <v>-0.75313891957472534</v>
          </cell>
          <cell r="AT3329">
            <v>0.88016341109577689</v>
          </cell>
          <cell r="BE3329">
            <v>1.0521379341229382</v>
          </cell>
          <cell r="CP3329">
            <v>25.375</v>
          </cell>
          <cell r="CV3329">
            <v>92.1</v>
          </cell>
          <cell r="DA3329">
            <v>0</v>
          </cell>
          <cell r="DD3329">
            <v>1.1657474540387551</v>
          </cell>
          <cell r="FJ3329">
            <v>42</v>
          </cell>
          <cell r="FK3329">
            <v>0.26300000000000001</v>
          </cell>
          <cell r="FL3329">
            <v>0.74044770766622825</v>
          </cell>
          <cell r="FO3329">
            <v>1</v>
          </cell>
        </row>
        <row r="3330">
          <cell r="A3330">
            <v>641370</v>
          </cell>
          <cell r="C3330" t="str">
            <v>Blau, Bubba</v>
          </cell>
          <cell r="Q3330" t="str">
            <v>R</v>
          </cell>
          <cell r="AJ3330">
            <v>7.0514211322065066</v>
          </cell>
          <cell r="AR3330">
            <v>16.8</v>
          </cell>
          <cell r="AS3330">
            <v>-0.37727550117821995</v>
          </cell>
          <cell r="AT3330">
            <v>0.8586288083343776</v>
          </cell>
          <cell r="BE3330">
            <v>0.95960035307725533</v>
          </cell>
          <cell r="CP3330">
            <v>23.875</v>
          </cell>
          <cell r="CV3330">
            <v>92.1</v>
          </cell>
          <cell r="DA3330">
            <v>0</v>
          </cell>
          <cell r="DD3330">
            <v>0.95722081049464081</v>
          </cell>
          <cell r="FJ3330">
            <v>42</v>
          </cell>
          <cell r="FK3330">
            <v>0.26300000000000001</v>
          </cell>
          <cell r="FL3330">
            <v>-0.32159375443320548</v>
          </cell>
          <cell r="FO3330">
            <v>1</v>
          </cell>
        </row>
        <row r="3331">
          <cell r="A3331">
            <v>641371</v>
          </cell>
          <cell r="C3331" t="str">
            <v>Blount, Nick</v>
          </cell>
          <cell r="Q3331" t="str">
            <v>S</v>
          </cell>
          <cell r="AJ3331">
            <v>6.6533044342192298</v>
          </cell>
          <cell r="AR3331">
            <v>44.400000000000006</v>
          </cell>
          <cell r="AS3331">
            <v>-0.77396576550678686</v>
          </cell>
          <cell r="AT3331">
            <v>0.9651701223540341</v>
          </cell>
          <cell r="BE3331">
            <v>1.2066931111210581</v>
          </cell>
          <cell r="CP3331">
            <v>25.791666666666668</v>
          </cell>
          <cell r="CV3331">
            <v>92.1</v>
          </cell>
          <cell r="DA3331">
            <v>0</v>
          </cell>
          <cell r="DD3331">
            <v>0.92961816668424413</v>
          </cell>
          <cell r="FJ3331">
            <v>111</v>
          </cell>
          <cell r="FK3331">
            <v>0.26300000000000001</v>
          </cell>
          <cell r="FL3331">
            <v>0.38091354530165289</v>
          </cell>
          <cell r="FO3331">
            <v>0</v>
          </cell>
        </row>
        <row r="3332">
          <cell r="A3332">
            <v>641380</v>
          </cell>
          <cell r="C3332" t="str">
            <v>Borden, Buddy</v>
          </cell>
          <cell r="Q3332" t="str">
            <v>S</v>
          </cell>
          <cell r="AJ3332">
            <v>7.594270267999315</v>
          </cell>
          <cell r="AR3332">
            <v>49.460526904425571</v>
          </cell>
          <cell r="AS3332">
            <v>-0.13723463682097398</v>
          </cell>
          <cell r="AT3332">
            <v>0.58022691595384512</v>
          </cell>
          <cell r="BE3332">
            <v>0.90437794850696573</v>
          </cell>
          <cell r="CP3332">
            <v>24.208333333333332</v>
          </cell>
          <cell r="CV3332">
            <v>92.1</v>
          </cell>
          <cell r="DA3332">
            <v>0</v>
          </cell>
          <cell r="DD3332">
            <v>1.0700407683814968</v>
          </cell>
          <cell r="FJ3332">
            <v>123.65131726106392</v>
          </cell>
          <cell r="FK3332">
            <v>0.26300000000000001</v>
          </cell>
          <cell r="FL3332">
            <v>-0.12690898312522911</v>
          </cell>
          <cell r="FO3332">
            <v>9.0025435708307899E-2</v>
          </cell>
        </row>
        <row r="3333">
          <cell r="A3333">
            <v>641384</v>
          </cell>
          <cell r="C3333" t="str">
            <v>Bostick, Akeem</v>
          </cell>
          <cell r="Q3333" t="str">
            <v>S</v>
          </cell>
          <cell r="AJ3333">
            <v>6.5284519961995358</v>
          </cell>
          <cell r="AR3333">
            <v>44.400000000000006</v>
          </cell>
          <cell r="AS3333">
            <v>0.3575219200238734</v>
          </cell>
          <cell r="AT3333">
            <v>0.8386562241760227</v>
          </cell>
          <cell r="BE3333">
            <v>1.3145389230575202</v>
          </cell>
          <cell r="CP3333">
            <v>21.125</v>
          </cell>
          <cell r="CV3333">
            <v>92.1</v>
          </cell>
          <cell r="DA3333">
            <v>0</v>
          </cell>
          <cell r="DD3333">
            <v>0.86610448200774526</v>
          </cell>
          <cell r="FJ3333">
            <v>111</v>
          </cell>
          <cell r="FK3333">
            <v>0.26300000000000001</v>
          </cell>
          <cell r="FL3333">
            <v>2.4045513205781816E-2</v>
          </cell>
          <cell r="FO3333">
            <v>0</v>
          </cell>
        </row>
        <row r="3334">
          <cell r="A3334">
            <v>641388</v>
          </cell>
          <cell r="C3334" t="str">
            <v>Boyles, Ty</v>
          </cell>
          <cell r="Q3334" t="str">
            <v>S</v>
          </cell>
          <cell r="AJ3334">
            <v>7.1152349286616197</v>
          </cell>
          <cell r="AR3334">
            <v>46.534951953415636</v>
          </cell>
          <cell r="AS3334">
            <v>0.26438178164648757</v>
          </cell>
          <cell r="AT3334">
            <v>0.84793235462761618</v>
          </cell>
          <cell r="BE3334">
            <v>1.1297716840024605</v>
          </cell>
          <cell r="CP3334">
            <v>20.791666666666668</v>
          </cell>
          <cell r="CV3334">
            <v>92.1</v>
          </cell>
          <cell r="DA3334">
            <v>0</v>
          </cell>
          <cell r="DD3334">
            <v>0.90086136571557152</v>
          </cell>
          <cell r="FJ3334">
            <v>116.33737988353909</v>
          </cell>
          <cell r="FK3334">
            <v>0.26300000000000001</v>
          </cell>
          <cell r="FL3334">
            <v>-0.41134581818949489</v>
          </cell>
          <cell r="FO3334">
            <v>0</v>
          </cell>
        </row>
        <row r="3335">
          <cell r="A3335">
            <v>641392</v>
          </cell>
          <cell r="C3335" t="str">
            <v>Bray, Jake</v>
          </cell>
          <cell r="Q3335" t="str">
            <v>R</v>
          </cell>
          <cell r="AJ3335">
            <v>6.0665955349433425</v>
          </cell>
          <cell r="AR3335">
            <v>16.8</v>
          </cell>
          <cell r="AS3335">
            <v>0.10352712109972231</v>
          </cell>
          <cell r="AT3335">
            <v>0.91935995580465035</v>
          </cell>
          <cell r="BE3335">
            <v>0.72044719071042784</v>
          </cell>
          <cell r="CP3335">
            <v>23.541666666666668</v>
          </cell>
          <cell r="CV3335">
            <v>92.1</v>
          </cell>
          <cell r="DA3335">
            <v>0</v>
          </cell>
          <cell r="DD3335">
            <v>1.1094514302648735</v>
          </cell>
          <cell r="FJ3335">
            <v>42</v>
          </cell>
          <cell r="FK3335">
            <v>0.26300000000000001</v>
          </cell>
          <cell r="FL3335">
            <v>0.52983999563250916</v>
          </cell>
          <cell r="FO3335">
            <v>1</v>
          </cell>
        </row>
        <row r="3336">
          <cell r="A3336">
            <v>641394</v>
          </cell>
          <cell r="C3336" t="str">
            <v>Brentz, Jacob</v>
          </cell>
          <cell r="Q3336" t="str">
            <v>S</v>
          </cell>
          <cell r="AJ3336">
            <v>8.0723211567045503</v>
          </cell>
          <cell r="AR3336">
            <v>44.400000000000006</v>
          </cell>
          <cell r="AS3336">
            <v>2.8169716932871375E-2</v>
          </cell>
          <cell r="AT3336">
            <v>0.91267869572491223</v>
          </cell>
          <cell r="BE3336">
            <v>1.0848969695369517</v>
          </cell>
          <cell r="CP3336">
            <v>21.791666666666668</v>
          </cell>
          <cell r="CV3336">
            <v>92.1</v>
          </cell>
          <cell r="DA3336">
            <v>0</v>
          </cell>
          <cell r="DD3336">
            <v>1.0898068277681754</v>
          </cell>
          <cell r="FJ3336">
            <v>111</v>
          </cell>
          <cell r="FK3336">
            <v>0.26300000000000001</v>
          </cell>
          <cell r="FL3336">
            <v>0.16045871823065308</v>
          </cell>
          <cell r="FO3336">
            <v>0</v>
          </cell>
        </row>
        <row r="3337">
          <cell r="A3337">
            <v>641399</v>
          </cell>
          <cell r="C3337" t="str">
            <v>Brockett, Andrew</v>
          </cell>
          <cell r="Q3337" t="str">
            <v>R</v>
          </cell>
          <cell r="AJ3337">
            <v>5.8007393461023238</v>
          </cell>
          <cell r="AR3337">
            <v>16.8</v>
          </cell>
          <cell r="AS3337">
            <v>0.65051858105679927</v>
          </cell>
          <cell r="AT3337">
            <v>0.95196150648668387</v>
          </cell>
          <cell r="BE3337">
            <v>0.9389049205277854</v>
          </cell>
          <cell r="CP3337">
            <v>23.958333333333332</v>
          </cell>
          <cell r="CV3337">
            <v>92.1</v>
          </cell>
          <cell r="DA3337">
            <v>0</v>
          </cell>
          <cell r="DD3337">
            <v>0.93692467316767303</v>
          </cell>
          <cell r="FJ3337">
            <v>42</v>
          </cell>
          <cell r="FK3337">
            <v>0.26300000000000001</v>
          </cell>
          <cell r="FL3337">
            <v>0.59881653070110419</v>
          </cell>
          <cell r="FO3337">
            <v>1</v>
          </cell>
        </row>
        <row r="3338">
          <cell r="A3338">
            <v>641402</v>
          </cell>
          <cell r="C3338" t="str">
            <v>Brooks, Dylan</v>
          </cell>
          <cell r="Q3338" t="str">
            <v>R</v>
          </cell>
          <cell r="AJ3338">
            <v>6.1967225806088075</v>
          </cell>
          <cell r="AR3338">
            <v>16.8</v>
          </cell>
          <cell r="AS3338">
            <v>-0.41784200890094314</v>
          </cell>
          <cell r="AT3338">
            <v>0.83659837524591651</v>
          </cell>
          <cell r="BE3338">
            <v>1.5491199098291555</v>
          </cell>
          <cell r="CP3338">
            <v>20.875</v>
          </cell>
          <cell r="CV3338">
            <v>92.1</v>
          </cell>
          <cell r="DA3338">
            <v>0</v>
          </cell>
          <cell r="DD3338">
            <v>1.0017488738327149</v>
          </cell>
          <cell r="FJ3338">
            <v>42</v>
          </cell>
          <cell r="FK3338">
            <v>0.26300000000000001</v>
          </cell>
          <cell r="FL3338">
            <v>0.67936767350058913</v>
          </cell>
          <cell r="FO3338">
            <v>0.77186142852455819</v>
          </cell>
        </row>
        <row r="3339">
          <cell r="A3339">
            <v>641405</v>
          </cell>
          <cell r="C3339" t="str">
            <v>Brosius, Tyler</v>
          </cell>
          <cell r="Q3339" t="str">
            <v>S</v>
          </cell>
          <cell r="AJ3339">
            <v>6.9281748886478649</v>
          </cell>
          <cell r="AR3339">
            <v>44.400000000000006</v>
          </cell>
          <cell r="AS3339">
            <v>0.65114834677273603</v>
          </cell>
          <cell r="AT3339">
            <v>0.89645350193567674</v>
          </cell>
          <cell r="BE3339">
            <v>1.1173160059590503</v>
          </cell>
          <cell r="CP3339">
            <v>24.458333333333332</v>
          </cell>
          <cell r="CV3339">
            <v>92.1</v>
          </cell>
          <cell r="DA3339">
            <v>0</v>
          </cell>
          <cell r="DD3339">
            <v>0.84605322411377848</v>
          </cell>
          <cell r="FJ3339">
            <v>111</v>
          </cell>
          <cell r="FK3339">
            <v>0.26300000000000001</v>
          </cell>
          <cell r="FL3339">
            <v>-0.58242034010452026</v>
          </cell>
          <cell r="FO3339">
            <v>0</v>
          </cell>
        </row>
        <row r="3340">
          <cell r="A3340">
            <v>641406</v>
          </cell>
          <cell r="C3340" t="str">
            <v>Brothers, Hunter</v>
          </cell>
          <cell r="Q3340" t="str">
            <v>R</v>
          </cell>
          <cell r="AJ3340">
            <v>7.3689035882417624</v>
          </cell>
          <cell r="AR3340">
            <v>16.8</v>
          </cell>
          <cell r="AS3340">
            <v>0.77259092959899034</v>
          </cell>
          <cell r="AT3340">
            <v>0.91975728809479218</v>
          </cell>
          <cell r="BE3340">
            <v>0.84277938623346726</v>
          </cell>
          <cell r="CP3340">
            <v>24.541666666666668</v>
          </cell>
          <cell r="CV3340">
            <v>92.1</v>
          </cell>
          <cell r="DA3340">
            <v>0</v>
          </cell>
          <cell r="DD3340">
            <v>1.2673302903310895</v>
          </cell>
          <cell r="FJ3340">
            <v>42</v>
          </cell>
          <cell r="FK3340">
            <v>0.26300000000000001</v>
          </cell>
          <cell r="FL3340">
            <v>-3.4428602625440487E-2</v>
          </cell>
          <cell r="FO3340">
            <v>1</v>
          </cell>
        </row>
        <row r="3341">
          <cell r="A3341">
            <v>641413</v>
          </cell>
          <cell r="C3341" t="str">
            <v>Buchanan, Chuck</v>
          </cell>
          <cell r="Q3341" t="str">
            <v>S</v>
          </cell>
          <cell r="AJ3341">
            <v>6.7558096326007036</v>
          </cell>
          <cell r="AR3341">
            <v>44.400000000000006</v>
          </cell>
          <cell r="AS3341">
            <v>0.16963235679487385</v>
          </cell>
          <cell r="AT3341">
            <v>0.97945618234176579</v>
          </cell>
          <cell r="BE3341">
            <v>1.0381624938326031</v>
          </cell>
          <cell r="CP3341">
            <v>25.958333333333332</v>
          </cell>
          <cell r="CV3341">
            <v>92.1</v>
          </cell>
          <cell r="DA3341">
            <v>0</v>
          </cell>
          <cell r="DD3341">
            <v>1.01778713271655</v>
          </cell>
          <cell r="FJ3341">
            <v>111</v>
          </cell>
          <cell r="FK3341">
            <v>0.26300000000000001</v>
          </cell>
          <cell r="FL3341">
            <v>-7.4474874098252972E-2</v>
          </cell>
          <cell r="FO3341">
            <v>0</v>
          </cell>
        </row>
        <row r="3342">
          <cell r="A3342">
            <v>641414</v>
          </cell>
          <cell r="C3342" t="str">
            <v>Buckley, Tyler</v>
          </cell>
          <cell r="Q3342" t="str">
            <v>R</v>
          </cell>
          <cell r="AJ3342">
            <v>7.6786426994757235</v>
          </cell>
          <cell r="AR3342">
            <v>16.8</v>
          </cell>
          <cell r="AS3342">
            <v>-0.53066272163578054</v>
          </cell>
          <cell r="AT3342">
            <v>0.91894412859877528</v>
          </cell>
          <cell r="BE3342">
            <v>1.1396756890952247</v>
          </cell>
          <cell r="CP3342">
            <v>25.625</v>
          </cell>
          <cell r="CV3342">
            <v>92.1</v>
          </cell>
          <cell r="DA3342">
            <v>0</v>
          </cell>
          <cell r="DD3342">
            <v>1.3099390173721313</v>
          </cell>
          <cell r="FJ3342">
            <v>42</v>
          </cell>
          <cell r="FK3342">
            <v>0.26300000000000001</v>
          </cell>
          <cell r="FL3342">
            <v>0.52031933195803981</v>
          </cell>
          <cell r="FO3342">
            <v>1</v>
          </cell>
        </row>
        <row r="3343">
          <cell r="A3343">
            <v>641419</v>
          </cell>
          <cell r="C3343" t="str">
            <v>Bumgardner, Gaither</v>
          </cell>
          <cell r="Q3343" t="str">
            <v>R</v>
          </cell>
          <cell r="AJ3343">
            <v>6.4584160367820456</v>
          </cell>
          <cell r="AR3343">
            <v>16.8</v>
          </cell>
          <cell r="AS3343">
            <v>-0.35410960977323402</v>
          </cell>
          <cell r="AT3343">
            <v>0.78394059728418131</v>
          </cell>
          <cell r="BE3343">
            <v>1.0852210128379403</v>
          </cell>
          <cell r="CP3343">
            <v>25.458333333333332</v>
          </cell>
          <cell r="CV3343">
            <v>92.1</v>
          </cell>
          <cell r="DA3343">
            <v>0</v>
          </cell>
          <cell r="DD3343">
            <v>1.0497387321057454</v>
          </cell>
          <cell r="FJ3343">
            <v>42</v>
          </cell>
          <cell r="FK3343">
            <v>0.26300000000000001</v>
          </cell>
          <cell r="FL3343">
            <v>6.5449566948987806E-2</v>
          </cell>
          <cell r="FO3343">
            <v>1</v>
          </cell>
        </row>
        <row r="3344">
          <cell r="A3344">
            <v>641422</v>
          </cell>
          <cell r="C3344" t="str">
            <v>Burke, A.J.</v>
          </cell>
          <cell r="Q3344" t="str">
            <v>S</v>
          </cell>
          <cell r="AJ3344">
            <v>7.2174827027485193</v>
          </cell>
          <cell r="AR3344">
            <v>44.400000000000006</v>
          </cell>
          <cell r="AS3344">
            <v>-0.44686028990114496</v>
          </cell>
          <cell r="AT3344">
            <v>0.89237647240640194</v>
          </cell>
          <cell r="BE3344">
            <v>0.91530382766350493</v>
          </cell>
          <cell r="CP3344">
            <v>25.958333333333332</v>
          </cell>
          <cell r="CV3344">
            <v>92.1</v>
          </cell>
          <cell r="DA3344">
            <v>0</v>
          </cell>
          <cell r="DD3344">
            <v>0.86980102730165099</v>
          </cell>
          <cell r="FJ3344">
            <v>111</v>
          </cell>
          <cell r="FK3344">
            <v>0.26300000000000001</v>
          </cell>
          <cell r="FL3344">
            <v>-0.4535273561489806</v>
          </cell>
          <cell r="FO3344">
            <v>0</v>
          </cell>
        </row>
        <row r="3345">
          <cell r="A3345">
            <v>641427</v>
          </cell>
          <cell r="C3345" t="str">
            <v>Busenitz, Alan</v>
          </cell>
          <cell r="Q3345" t="str">
            <v>R</v>
          </cell>
          <cell r="AJ3345">
            <v>5.3718298184060354</v>
          </cell>
          <cell r="AR3345">
            <v>23.014941879266726</v>
          </cell>
          <cell r="AS3345">
            <v>-0.51577939413717533</v>
          </cell>
          <cell r="AT3345">
            <v>0.50035403729933492</v>
          </cell>
          <cell r="BE3345">
            <v>0.95665925087673809</v>
          </cell>
          <cell r="CP3345">
            <v>25.875</v>
          </cell>
          <cell r="CV3345">
            <v>92.1</v>
          </cell>
          <cell r="DA3345">
            <v>0</v>
          </cell>
          <cell r="DD3345">
            <v>0.9428603798911066</v>
          </cell>
          <cell r="FJ3345">
            <v>57.537354698166808</v>
          </cell>
          <cell r="FK3345">
            <v>0.26300000000000001</v>
          </cell>
          <cell r="FL3345">
            <v>0.6086795298707377</v>
          </cell>
          <cell r="FO3345">
            <v>1</v>
          </cell>
        </row>
        <row r="3346">
          <cell r="A3346">
            <v>641428</v>
          </cell>
          <cell r="C3346" t="str">
            <v>Byo, Alex</v>
          </cell>
          <cell r="Q3346" t="str">
            <v>R</v>
          </cell>
          <cell r="AJ3346">
            <v>6.5129374141020122</v>
          </cell>
          <cell r="AR3346">
            <v>16.8</v>
          </cell>
          <cell r="AS3346">
            <v>0.2933222630188605</v>
          </cell>
          <cell r="AT3346">
            <v>0.93083300849551831</v>
          </cell>
          <cell r="BE3346">
            <v>0.96944128957699205</v>
          </cell>
          <cell r="CP3346">
            <v>25.791666666666668</v>
          </cell>
          <cell r="CV3346">
            <v>92.1</v>
          </cell>
          <cell r="DA3346">
            <v>0</v>
          </cell>
          <cell r="DD3346">
            <v>0.89274396947984702</v>
          </cell>
          <cell r="FJ3346">
            <v>42</v>
          </cell>
          <cell r="FK3346">
            <v>0.26300000000000001</v>
          </cell>
          <cell r="FL3346">
            <v>0.38892218471225792</v>
          </cell>
          <cell r="FO3346">
            <v>1</v>
          </cell>
        </row>
        <row r="3347">
          <cell r="A3347">
            <v>641436</v>
          </cell>
          <cell r="C3347" t="str">
            <v>Cancio, Roberto</v>
          </cell>
          <cell r="Q3347" t="str">
            <v>S</v>
          </cell>
          <cell r="AJ3347">
            <v>9.4395883114241546</v>
          </cell>
          <cell r="AR3347">
            <v>44.400000000000006</v>
          </cell>
          <cell r="AS3347">
            <v>-0.46450513733309129</v>
          </cell>
          <cell r="AT3347">
            <v>0.96345210742116771</v>
          </cell>
          <cell r="BE3347">
            <v>1.2587822398229904</v>
          </cell>
          <cell r="CP3347">
            <v>20.875</v>
          </cell>
          <cell r="CV3347">
            <v>92.1</v>
          </cell>
          <cell r="DA3347">
            <v>0</v>
          </cell>
          <cell r="DD3347">
            <v>1.5355083029154803</v>
          </cell>
          <cell r="FJ3347">
            <v>111</v>
          </cell>
          <cell r="FK3347">
            <v>0.26300000000000001</v>
          </cell>
          <cell r="FL3347">
            <v>1.9436416763114326</v>
          </cell>
          <cell r="FO3347">
            <v>9.9999999999999978E-2</v>
          </cell>
        </row>
        <row r="3348">
          <cell r="A3348">
            <v>641438</v>
          </cell>
          <cell r="C3348" t="str">
            <v>Carle, Shane</v>
          </cell>
          <cell r="Q3348" t="str">
            <v>S</v>
          </cell>
          <cell r="AJ3348">
            <v>5.6974875788799952</v>
          </cell>
          <cell r="AR3348">
            <v>52.706734989279838</v>
          </cell>
          <cell r="AS3348">
            <v>-0.23437279358135515</v>
          </cell>
          <cell r="AT3348">
            <v>0.54083079531803402</v>
          </cell>
          <cell r="BE3348">
            <v>1.0316188226971488</v>
          </cell>
          <cell r="CP3348">
            <v>24.875</v>
          </cell>
          <cell r="CV3348">
            <v>92.1</v>
          </cell>
          <cell r="DA3348">
            <v>0</v>
          </cell>
          <cell r="DD3348">
            <v>0.83011639909167256</v>
          </cell>
          <cell r="FJ3348">
            <v>131.76683747319959</v>
          </cell>
          <cell r="FK3348">
            <v>0.26300000000000001</v>
          </cell>
          <cell r="FL3348">
            <v>4.4955234099418241E-2</v>
          </cell>
          <cell r="FO3348">
            <v>0</v>
          </cell>
        </row>
        <row r="3349">
          <cell r="A3349">
            <v>641439</v>
          </cell>
          <cell r="C3349" t="str">
            <v>Carlson, Ben</v>
          </cell>
          <cell r="Q3349" t="str">
            <v>R</v>
          </cell>
          <cell r="AJ3349">
            <v>6.2530418675049058</v>
          </cell>
          <cell r="AR3349">
            <v>17.498105562560006</v>
          </cell>
          <cell r="AS3349">
            <v>2.2051893239510408E-2</v>
          </cell>
          <cell r="AT3349">
            <v>0.89845099140001106</v>
          </cell>
          <cell r="BE3349">
            <v>1.1699138654623458</v>
          </cell>
          <cell r="CP3349">
            <v>25.625</v>
          </cell>
          <cell r="CV3349">
            <v>92.1</v>
          </cell>
          <cell r="DA3349">
            <v>0</v>
          </cell>
          <cell r="DD3349">
            <v>0.94392342912342364</v>
          </cell>
          <cell r="FJ3349">
            <v>43.745263906400012</v>
          </cell>
          <cell r="FK3349">
            <v>0.26300000000000001</v>
          </cell>
          <cell r="FL3349">
            <v>0.40361968229591455</v>
          </cell>
          <cell r="FO3349">
            <v>1</v>
          </cell>
        </row>
        <row r="3350">
          <cell r="A3350">
            <v>641440</v>
          </cell>
          <cell r="C3350" t="str">
            <v>Carpenter, Tyler</v>
          </cell>
          <cell r="Q3350" t="str">
            <v>S</v>
          </cell>
          <cell r="AJ3350">
            <v>6.2096236431503691</v>
          </cell>
          <cell r="AR3350">
            <v>49.160603495308642</v>
          </cell>
          <cell r="AS3350">
            <v>-0.73777252945512906</v>
          </cell>
          <cell r="AT3350">
            <v>0.65876089163551232</v>
          </cell>
          <cell r="BE3350">
            <v>0.96142585878397846</v>
          </cell>
          <cell r="CP3350">
            <v>24.375</v>
          </cell>
          <cell r="CV3350">
            <v>92.1</v>
          </cell>
          <cell r="DA3350">
            <v>0</v>
          </cell>
          <cell r="DD3350">
            <v>0.82190752700320224</v>
          </cell>
          <cell r="FJ3350">
            <v>122.9015087382716</v>
          </cell>
          <cell r="FK3350">
            <v>0.26300000000000001</v>
          </cell>
          <cell r="FL3350">
            <v>0.19387389552728346</v>
          </cell>
          <cell r="FO3350">
            <v>0</v>
          </cell>
        </row>
        <row r="3351">
          <cell r="A3351">
            <v>641455</v>
          </cell>
          <cell r="C3351" t="str">
            <v>Church, Andrew</v>
          </cell>
          <cell r="Q3351" t="str">
            <v>S</v>
          </cell>
          <cell r="AJ3351">
            <v>7.2294624376159771</v>
          </cell>
          <cell r="AR3351">
            <v>44.400000000000006</v>
          </cell>
          <cell r="AS3351">
            <v>0.3332889319303971</v>
          </cell>
          <cell r="AT3351">
            <v>0.88429235111842552</v>
          </cell>
          <cell r="BE3351">
            <v>1.0346116828561998</v>
          </cell>
          <cell r="CP3351">
            <v>21.708333333333332</v>
          </cell>
          <cell r="CV3351">
            <v>92.1</v>
          </cell>
          <cell r="DA3351">
            <v>0</v>
          </cell>
          <cell r="DD3351">
            <v>0.97023873882987632</v>
          </cell>
          <cell r="FJ3351">
            <v>111</v>
          </cell>
          <cell r="FK3351">
            <v>0.26300000000000001</v>
          </cell>
          <cell r="FL3351">
            <v>0.12659862380581774</v>
          </cell>
          <cell r="FO3351">
            <v>0</v>
          </cell>
        </row>
        <row r="3352">
          <cell r="A3352">
            <v>641458</v>
          </cell>
          <cell r="C3352" t="str">
            <v>Claver, Joe</v>
          </cell>
          <cell r="Q3352" t="str">
            <v>R</v>
          </cell>
          <cell r="AJ3352">
            <v>9.2629696291477046</v>
          </cell>
          <cell r="AR3352">
            <v>16.8</v>
          </cell>
          <cell r="AS3352">
            <v>0.46509236615261262</v>
          </cell>
          <cell r="AT3352">
            <v>0.9366754012710814</v>
          </cell>
          <cell r="BE3352">
            <v>1.3585345253069836</v>
          </cell>
          <cell r="CP3352">
            <v>24.708333333333332</v>
          </cell>
          <cell r="CV3352">
            <v>92.1</v>
          </cell>
          <cell r="DA3352">
            <v>0</v>
          </cell>
          <cell r="DD3352">
            <v>1.188160979909936</v>
          </cell>
          <cell r="FJ3352">
            <v>42</v>
          </cell>
          <cell r="FK3352">
            <v>0.26300000000000001</v>
          </cell>
          <cell r="FL3352">
            <v>-1.143426321556344</v>
          </cell>
          <cell r="FO3352">
            <v>1</v>
          </cell>
        </row>
        <row r="3353">
          <cell r="A3353">
            <v>641461</v>
          </cell>
          <cell r="C3353" t="str">
            <v>Clifton, Trevor</v>
          </cell>
          <cell r="Q3353" t="str">
            <v>S</v>
          </cell>
          <cell r="AJ3353">
            <v>6.0505268535492256</v>
          </cell>
          <cell r="AR3353">
            <v>49.271165878518516</v>
          </cell>
          <cell r="AS3353">
            <v>0.19054145245153167</v>
          </cell>
          <cell r="AT3353">
            <v>0.83909064233498265</v>
          </cell>
          <cell r="BE3353">
            <v>0.9766580101875656</v>
          </cell>
          <cell r="CP3353">
            <v>21.125</v>
          </cell>
          <cell r="CV3353">
            <v>92.1</v>
          </cell>
          <cell r="DA3353">
            <v>0</v>
          </cell>
          <cell r="DD3353">
            <v>1.2182131611630549</v>
          </cell>
          <cell r="FJ3353">
            <v>123.17791469629628</v>
          </cell>
          <cell r="FK3353">
            <v>0.26300000000000001</v>
          </cell>
          <cell r="FL3353">
            <v>6.4091871982144166E-2</v>
          </cell>
          <cell r="FO3353">
            <v>0</v>
          </cell>
        </row>
        <row r="3354">
          <cell r="A3354">
            <v>641465</v>
          </cell>
          <cell r="C3354" t="str">
            <v>Cockrell, Taylor</v>
          </cell>
          <cell r="Q3354" t="str">
            <v>R</v>
          </cell>
          <cell r="AJ3354">
            <v>7.7796568816347182</v>
          </cell>
          <cell r="AR3354">
            <v>16.8</v>
          </cell>
          <cell r="AS3354">
            <v>-0.58850421332826974</v>
          </cell>
          <cell r="AT3354">
            <v>0.90291893539819745</v>
          </cell>
          <cell r="BE3354">
            <v>0.93677566484073982</v>
          </cell>
          <cell r="CP3354">
            <v>22.041666666666668</v>
          </cell>
          <cell r="CV3354">
            <v>92.1</v>
          </cell>
          <cell r="DA3354">
            <v>0</v>
          </cell>
          <cell r="DD3354">
            <v>1.0665669348638382</v>
          </cell>
          <cell r="FJ3354">
            <v>42</v>
          </cell>
          <cell r="FK3354">
            <v>0.26300000000000001</v>
          </cell>
          <cell r="FL3354">
            <v>-1.2689664545922343</v>
          </cell>
          <cell r="FO3354">
            <v>1</v>
          </cell>
        </row>
        <row r="3355">
          <cell r="A3355">
            <v>641482</v>
          </cell>
          <cell r="C3355" t="str">
            <v>Cortes, Nestor</v>
          </cell>
          <cell r="Q3355" t="str">
            <v>S</v>
          </cell>
          <cell r="AJ3355">
            <v>5.2507055848448383</v>
          </cell>
          <cell r="AR3355">
            <v>48.887783812604908</v>
          </cell>
          <cell r="AS3355">
            <v>0.32612919851254496</v>
          </cell>
          <cell r="AT3355">
            <v>0.84672424518315137</v>
          </cell>
          <cell r="BE3355">
            <v>0.78513822213430795</v>
          </cell>
          <cell r="CP3355">
            <v>21.541666666666668</v>
          </cell>
          <cell r="CV3355">
            <v>92.1</v>
          </cell>
          <cell r="DA3355">
            <v>0</v>
          </cell>
          <cell r="DD3355">
            <v>1.0754269207880782</v>
          </cell>
          <cell r="FJ3355">
            <v>122.21945953151226</v>
          </cell>
          <cell r="FK3355">
            <v>0.26300000000000001</v>
          </cell>
          <cell r="FL3355">
            <v>0.23930650770431927</v>
          </cell>
          <cell r="FO3355">
            <v>4.9330902027921009E-2</v>
          </cell>
        </row>
        <row r="3356">
          <cell r="A3356">
            <v>641483</v>
          </cell>
          <cell r="C3356" t="str">
            <v>Coshow, Cale</v>
          </cell>
          <cell r="Q3356" t="str">
            <v>S</v>
          </cell>
          <cell r="AJ3356">
            <v>6.069223664792986</v>
          </cell>
          <cell r="AR3356">
            <v>52.216191590871723</v>
          </cell>
          <cell r="AS3356">
            <v>0.53823957258454691</v>
          </cell>
          <cell r="AT3356">
            <v>0.82084998735104664</v>
          </cell>
          <cell r="BE3356">
            <v>1.241614795451399</v>
          </cell>
          <cell r="CP3356">
            <v>23.958333333333332</v>
          </cell>
          <cell r="CV3356">
            <v>92.1</v>
          </cell>
          <cell r="DA3356">
            <v>0</v>
          </cell>
          <cell r="DD3356">
            <v>1.0026061212751407</v>
          </cell>
          <cell r="FJ3356">
            <v>130.5404789771793</v>
          </cell>
          <cell r="FK3356">
            <v>0.26300000000000001</v>
          </cell>
          <cell r="FL3356">
            <v>-0.3479605342063769</v>
          </cell>
          <cell r="FO3356">
            <v>0.17561658967058746</v>
          </cell>
        </row>
        <row r="3357">
          <cell r="A3357">
            <v>641484</v>
          </cell>
          <cell r="C3357" t="str">
            <v>Cotton, Chris</v>
          </cell>
          <cell r="Q3357" t="str">
            <v>R</v>
          </cell>
          <cell r="AJ3357">
            <v>5.3076828144155908</v>
          </cell>
          <cell r="AR3357">
            <v>22.543952012498995</v>
          </cell>
          <cell r="AS3357">
            <v>0.17515450908917296</v>
          </cell>
          <cell r="AT3357">
            <v>0.77382402650643656</v>
          </cell>
          <cell r="BE3357">
            <v>0.70200571505644305</v>
          </cell>
          <cell r="CP3357">
            <v>25.625</v>
          </cell>
          <cell r="CV3357">
            <v>92.1</v>
          </cell>
          <cell r="DA3357">
            <v>0</v>
          </cell>
          <cell r="DD3357">
            <v>0.93466600213521667</v>
          </cell>
          <cell r="FJ3357">
            <v>56.359880031247485</v>
          </cell>
          <cell r="FK3357">
            <v>0.26300000000000001</v>
          </cell>
          <cell r="FL3357">
            <v>0.3160714220860758</v>
          </cell>
          <cell r="FO3357">
            <v>1</v>
          </cell>
        </row>
        <row r="3358">
          <cell r="A3358">
            <v>641485</v>
          </cell>
          <cell r="C3358" t="str">
            <v>Cox, Cortland</v>
          </cell>
          <cell r="Q3358" t="str">
            <v>R</v>
          </cell>
          <cell r="AJ3358">
            <v>6.2559497005652034</v>
          </cell>
          <cell r="AR3358">
            <v>21.112921692160445</v>
          </cell>
          <cell r="AS3358">
            <v>-0.25364734549487949</v>
          </cell>
          <cell r="AT3358">
            <v>0.68290524101538552</v>
          </cell>
          <cell r="BE3358">
            <v>1.0605764266648703</v>
          </cell>
          <cell r="CP3358">
            <v>21.625</v>
          </cell>
          <cell r="CV3358">
            <v>92.1</v>
          </cell>
          <cell r="DA3358">
            <v>0</v>
          </cell>
          <cell r="DD3358">
            <v>1.0124567075019864</v>
          </cell>
          <cell r="FJ3358">
            <v>52.78230423040111</v>
          </cell>
          <cell r="FK3358">
            <v>0.26300000000000001</v>
          </cell>
          <cell r="FL3358">
            <v>-0.24933738725715479</v>
          </cell>
          <cell r="FO3358">
            <v>1</v>
          </cell>
        </row>
        <row r="3359">
          <cell r="A3359">
            <v>641489</v>
          </cell>
          <cell r="C3359" t="str">
            <v>Crescentini, Marcus</v>
          </cell>
          <cell r="Q3359" t="str">
            <v>R</v>
          </cell>
          <cell r="AJ3359">
            <v>6.0600799079585368</v>
          </cell>
          <cell r="AR3359">
            <v>19.18276530322963</v>
          </cell>
          <cell r="AS3359">
            <v>-1.1900716719755406</v>
          </cell>
          <cell r="AT3359">
            <v>0.78589428058495292</v>
          </cell>
          <cell r="BE3359">
            <v>0.8859069152537834</v>
          </cell>
          <cell r="CP3359">
            <v>23.541666666666668</v>
          </cell>
          <cell r="CV3359">
            <v>92.1</v>
          </cell>
          <cell r="DA3359">
            <v>0</v>
          </cell>
          <cell r="DD3359">
            <v>1.3705453140218362</v>
          </cell>
          <cell r="FJ3359">
            <v>47.956913258074074</v>
          </cell>
          <cell r="FK3359">
            <v>0.26300000000000001</v>
          </cell>
          <cell r="FL3359">
            <v>0.12841079367667529</v>
          </cell>
          <cell r="FO3359">
            <v>1</v>
          </cell>
        </row>
        <row r="3360">
          <cell r="A3360">
            <v>641490</v>
          </cell>
          <cell r="C3360" t="str">
            <v>Crockett, Kyle</v>
          </cell>
          <cell r="Q3360" t="str">
            <v>R</v>
          </cell>
          <cell r="AJ3360">
            <v>4.3729389962385454</v>
          </cell>
          <cell r="AR3360">
            <v>19.498404764533333</v>
          </cell>
          <cell r="AS3360">
            <v>7.0468806735863657E-2</v>
          </cell>
          <cell r="AT3360">
            <v>0.55688120930028906</v>
          </cell>
          <cell r="BE3360">
            <v>0.96052081102452658</v>
          </cell>
          <cell r="CP3360">
            <v>24.541666666666668</v>
          </cell>
          <cell r="CV3360">
            <v>89.272795947060615</v>
          </cell>
          <cell r="DA3360">
            <v>1.1030323232323234</v>
          </cell>
          <cell r="DD3360">
            <v>1.0017247185248339</v>
          </cell>
          <cell r="FJ3360">
            <v>48.746011911333326</v>
          </cell>
          <cell r="FK3360">
            <v>0.26300000000000001</v>
          </cell>
          <cell r="FL3360">
            <v>0.21707808070476511</v>
          </cell>
          <cell r="FO3360">
            <v>1</v>
          </cell>
        </row>
        <row r="3361">
          <cell r="A3361">
            <v>641493</v>
          </cell>
          <cell r="C3361" t="str">
            <v>Cross, Carson</v>
          </cell>
          <cell r="Q3361" t="str">
            <v>S</v>
          </cell>
          <cell r="AJ3361">
            <v>8.2301587091247228</v>
          </cell>
          <cell r="AR3361">
            <v>44.400000000000006</v>
          </cell>
          <cell r="AS3361">
            <v>0.69723493845104578</v>
          </cell>
          <cell r="AT3361">
            <v>0.93016945456147326</v>
          </cell>
          <cell r="BE3361">
            <v>1.0113392646375601</v>
          </cell>
          <cell r="CP3361">
            <v>24.458333333333332</v>
          </cell>
          <cell r="CV3361">
            <v>92.1</v>
          </cell>
          <cell r="DA3361">
            <v>0</v>
          </cell>
          <cell r="DD3361">
            <v>0.8790992544029308</v>
          </cell>
          <cell r="FJ3361">
            <v>111</v>
          </cell>
          <cell r="FK3361">
            <v>0.26300000000000001</v>
          </cell>
          <cell r="FL3361">
            <v>0.52822186562000095</v>
          </cell>
          <cell r="FO3361">
            <v>0</v>
          </cell>
        </row>
        <row r="3362">
          <cell r="A3362">
            <v>641498</v>
          </cell>
          <cell r="C3362" t="str">
            <v>Cunningham, Nick</v>
          </cell>
          <cell r="Q3362" t="str">
            <v>R</v>
          </cell>
          <cell r="AJ3362">
            <v>6.7779414484833556</v>
          </cell>
          <cell r="AR3362">
            <v>16.8</v>
          </cell>
          <cell r="AS3362">
            <v>-0.41561775592555539</v>
          </cell>
          <cell r="AT3362">
            <v>0.77875173961532296</v>
          </cell>
          <cell r="BE3362">
            <v>0.95852999714839682</v>
          </cell>
          <cell r="CP3362">
            <v>25.125</v>
          </cell>
          <cell r="CV3362">
            <v>92.1</v>
          </cell>
          <cell r="DA3362">
            <v>0</v>
          </cell>
          <cell r="DD3362">
            <v>0.77901182375268252</v>
          </cell>
          <cell r="FJ3362">
            <v>42</v>
          </cell>
          <cell r="FK3362">
            <v>0.26300000000000001</v>
          </cell>
          <cell r="FL3362">
            <v>-0.59772511068197109</v>
          </cell>
          <cell r="FO3362">
            <v>0.86955919617729927</v>
          </cell>
        </row>
        <row r="3363">
          <cell r="A3363">
            <v>641501</v>
          </cell>
          <cell r="C3363" t="str">
            <v>Danish, Tyler</v>
          </cell>
          <cell r="Q3363" t="str">
            <v>S</v>
          </cell>
          <cell r="AJ3363">
            <v>5.5726825114933458</v>
          </cell>
          <cell r="AR3363">
            <v>52.467250939080486</v>
          </cell>
          <cell r="AS3363">
            <v>-8.1370292673261263E-2</v>
          </cell>
          <cell r="AT3363">
            <v>0.47192097816764095</v>
          </cell>
          <cell r="BE3363">
            <v>1.2929180602783106</v>
          </cell>
          <cell r="CP3363">
            <v>21.791666666666668</v>
          </cell>
          <cell r="CV3363">
            <v>90.495541201614841</v>
          </cell>
          <cell r="DA3363">
            <v>1.0103030303030303E-2</v>
          </cell>
          <cell r="DD3363">
            <v>0.79692136079005438</v>
          </cell>
          <cell r="FJ3363">
            <v>131.16812734770122</v>
          </cell>
          <cell r="FK3363">
            <v>0.26300000000000001</v>
          </cell>
          <cell r="FL3363">
            <v>0.14050165585534299</v>
          </cell>
          <cell r="FO3363">
            <v>0</v>
          </cell>
        </row>
        <row r="3364">
          <cell r="A3364">
            <v>641506</v>
          </cell>
          <cell r="C3364" t="str">
            <v>De Horta, Adrian</v>
          </cell>
          <cell r="Q3364" t="str">
            <v>S</v>
          </cell>
          <cell r="AJ3364">
            <v>8.1290729965553794</v>
          </cell>
          <cell r="AR3364">
            <v>44.400000000000006</v>
          </cell>
          <cell r="AS3364">
            <v>0.34051551965693105</v>
          </cell>
          <cell r="AT3364">
            <v>0.88244354358841914</v>
          </cell>
          <cell r="BE3364">
            <v>1.0736240463635178</v>
          </cell>
          <cell r="CP3364">
            <v>21.291666666666668</v>
          </cell>
          <cell r="CV3364">
            <v>92.1</v>
          </cell>
          <cell r="DA3364">
            <v>0</v>
          </cell>
          <cell r="DD3364">
            <v>1.1431616669538127</v>
          </cell>
          <cell r="FJ3364">
            <v>111</v>
          </cell>
          <cell r="FK3364">
            <v>0.26300000000000001</v>
          </cell>
          <cell r="FL3364">
            <v>-1.2828000292643709E-2</v>
          </cell>
          <cell r="FO3364">
            <v>0.41265851322638658</v>
          </cell>
        </row>
        <row r="3365">
          <cell r="A3365">
            <v>641522</v>
          </cell>
          <cell r="C3365" t="str">
            <v>Dickson, Cody</v>
          </cell>
          <cell r="Q3365" t="str">
            <v>S</v>
          </cell>
          <cell r="AJ3365">
            <v>6.6845921646080768</v>
          </cell>
          <cell r="AR3365">
            <v>56.117626823827166</v>
          </cell>
          <cell r="AS3365">
            <v>0.10872099172799954</v>
          </cell>
          <cell r="AT3365">
            <v>0.78362701751440156</v>
          </cell>
          <cell r="BE3365">
            <v>0.77038320440504315</v>
          </cell>
          <cell r="CP3365">
            <v>24.208333333333332</v>
          </cell>
          <cell r="CV3365">
            <v>92.1</v>
          </cell>
          <cell r="DA3365">
            <v>0</v>
          </cell>
          <cell r="DD3365">
            <v>0.98299575983590648</v>
          </cell>
          <cell r="FJ3365">
            <v>140.29406705956791</v>
          </cell>
          <cell r="FK3365">
            <v>0.26300000000000001</v>
          </cell>
          <cell r="FL3365">
            <v>0.29219197489779242</v>
          </cell>
          <cell r="FO3365">
            <v>0</v>
          </cell>
        </row>
        <row r="3366">
          <cell r="A3366">
            <v>641526</v>
          </cell>
          <cell r="C3366" t="str">
            <v>Doane, Kerry</v>
          </cell>
          <cell r="Q3366" t="str">
            <v>R</v>
          </cell>
          <cell r="AJ3366">
            <v>6.1143195060903412</v>
          </cell>
          <cell r="AR3366">
            <v>16.8</v>
          </cell>
          <cell r="AS3366">
            <v>-0.36895623981688169</v>
          </cell>
          <cell r="AT3366">
            <v>0.93819278525752492</v>
          </cell>
          <cell r="BE3366">
            <v>0.80060586248079713</v>
          </cell>
          <cell r="CP3366">
            <v>25.791666666666668</v>
          </cell>
          <cell r="CV3366">
            <v>92.1</v>
          </cell>
          <cell r="DA3366">
            <v>0</v>
          </cell>
          <cell r="DD3366">
            <v>0.79023869434217753</v>
          </cell>
          <cell r="FJ3366">
            <v>42</v>
          </cell>
          <cell r="FK3366">
            <v>0.26300000000000001</v>
          </cell>
          <cell r="FL3366">
            <v>-1.0460354942893888</v>
          </cell>
          <cell r="FO3366">
            <v>1</v>
          </cell>
        </row>
        <row r="3367">
          <cell r="A3367">
            <v>641528</v>
          </cell>
          <cell r="C3367" t="str">
            <v>Donino, Joey</v>
          </cell>
          <cell r="Q3367" t="str">
            <v>R</v>
          </cell>
          <cell r="AJ3367">
            <v>5.5719249093876941</v>
          </cell>
          <cell r="AR3367">
            <v>16.8</v>
          </cell>
          <cell r="AS3367">
            <v>-0.48291537518040695</v>
          </cell>
          <cell r="AT3367">
            <v>0.97274246144601295</v>
          </cell>
          <cell r="BE3367">
            <v>1.4329355104927166</v>
          </cell>
          <cell r="CP3367">
            <v>24.708333333333332</v>
          </cell>
          <cell r="CV3367">
            <v>92.1</v>
          </cell>
          <cell r="DA3367">
            <v>0</v>
          </cell>
          <cell r="DD3367">
            <v>0.96869345309978461</v>
          </cell>
          <cell r="FJ3367">
            <v>42</v>
          </cell>
          <cell r="FK3367">
            <v>0.26300000000000001</v>
          </cell>
          <cell r="FL3367">
            <v>-0.63011892442467887</v>
          </cell>
          <cell r="FO3367">
            <v>0.62632588932505673</v>
          </cell>
        </row>
        <row r="3368">
          <cell r="A3368">
            <v>641534</v>
          </cell>
          <cell r="C3368" t="str">
            <v>Drehoff, Jake</v>
          </cell>
          <cell r="Q3368" t="str">
            <v>R</v>
          </cell>
          <cell r="AJ3368">
            <v>5.3040695358658629</v>
          </cell>
          <cell r="AR3368">
            <v>18.177572675397101</v>
          </cell>
          <cell r="AS3368">
            <v>-0.87954678402606923</v>
          </cell>
          <cell r="AT3368">
            <v>0.66527279312138954</v>
          </cell>
          <cell r="BE3368">
            <v>0.93175450394418291</v>
          </cell>
          <cell r="CP3368">
            <v>24.041666666666668</v>
          </cell>
          <cell r="CV3368">
            <v>92.1</v>
          </cell>
          <cell r="DA3368">
            <v>0</v>
          </cell>
          <cell r="DD3368">
            <v>1.037378326183251</v>
          </cell>
          <cell r="FJ3368">
            <v>45.443931688492754</v>
          </cell>
          <cell r="FK3368">
            <v>0.26300000000000001</v>
          </cell>
          <cell r="FL3368">
            <v>0.52081912117062645</v>
          </cell>
          <cell r="FO3368">
            <v>0.89476512964898358</v>
          </cell>
        </row>
        <row r="3369">
          <cell r="A3369">
            <v>641535</v>
          </cell>
          <cell r="C3369" t="str">
            <v>Dula, Chris</v>
          </cell>
          <cell r="Q3369" t="str">
            <v>R</v>
          </cell>
          <cell r="AJ3369">
            <v>7.5390578655914187</v>
          </cell>
          <cell r="AR3369">
            <v>16.8</v>
          </cell>
          <cell r="AS3369">
            <v>-0.90617795303947457</v>
          </cell>
          <cell r="AT3369">
            <v>0.79368045841296953</v>
          </cell>
          <cell r="BE3369">
            <v>1.01851276429056</v>
          </cell>
          <cell r="CP3369">
            <v>23.875</v>
          </cell>
          <cell r="CV3369">
            <v>92.1</v>
          </cell>
          <cell r="DA3369">
            <v>0</v>
          </cell>
          <cell r="DD3369">
            <v>1.2062668165309469</v>
          </cell>
          <cell r="FJ3369">
            <v>42</v>
          </cell>
          <cell r="FK3369">
            <v>0.26300000000000001</v>
          </cell>
          <cell r="FL3369">
            <v>-9.0669802067264604E-2</v>
          </cell>
          <cell r="FO3369">
            <v>1</v>
          </cell>
        </row>
        <row r="3370">
          <cell r="A3370">
            <v>641538</v>
          </cell>
          <cell r="C3370" t="str">
            <v>Duncan, Frank</v>
          </cell>
          <cell r="Q3370" t="str">
            <v>S</v>
          </cell>
          <cell r="AJ3370">
            <v>5.4764486535523051</v>
          </cell>
          <cell r="AR3370">
            <v>60.524540960454559</v>
          </cell>
          <cell r="AS3370">
            <v>-0.47905561387294254</v>
          </cell>
          <cell r="AT3370">
            <v>0.60531595572835517</v>
          </cell>
          <cell r="BE3370">
            <v>1.2558421782652593</v>
          </cell>
          <cell r="CP3370">
            <v>24.458333333333332</v>
          </cell>
          <cell r="CV3370">
            <v>92.1</v>
          </cell>
          <cell r="DA3370">
            <v>0</v>
          </cell>
          <cell r="DD3370">
            <v>0.92487021270601955</v>
          </cell>
          <cell r="FJ3370">
            <v>151.31135240113639</v>
          </cell>
          <cell r="FK3370">
            <v>0.26300000000000001</v>
          </cell>
          <cell r="FL3370">
            <v>0.58792783722169284</v>
          </cell>
          <cell r="FO3370">
            <v>0</v>
          </cell>
        </row>
        <row r="3371">
          <cell r="A3371">
            <v>641544</v>
          </cell>
          <cell r="C3371" t="str">
            <v>Eastman, Gunner</v>
          </cell>
          <cell r="Q3371" t="str">
            <v>R</v>
          </cell>
          <cell r="AJ3371">
            <v>9.8426645884541166</v>
          </cell>
          <cell r="AR3371">
            <v>16.8</v>
          </cell>
          <cell r="AS3371">
            <v>1.4537234614186938</v>
          </cell>
          <cell r="AT3371">
            <v>0.96178556081353161</v>
          </cell>
          <cell r="BE3371">
            <v>1.0854415245243578</v>
          </cell>
          <cell r="CP3371">
            <v>24.625</v>
          </cell>
          <cell r="CV3371">
            <v>92.1</v>
          </cell>
          <cell r="DA3371">
            <v>0</v>
          </cell>
          <cell r="DD3371">
            <v>1.2214970905886056</v>
          </cell>
          <cell r="FJ3371">
            <v>42</v>
          </cell>
          <cell r="FK3371">
            <v>0.26300000000000001</v>
          </cell>
          <cell r="FL3371">
            <v>0.19538249013524836</v>
          </cell>
          <cell r="FO3371">
            <v>1</v>
          </cell>
        </row>
        <row r="3372">
          <cell r="A3372">
            <v>641545</v>
          </cell>
          <cell r="C3372" t="str">
            <v>Eaton, Todd</v>
          </cell>
          <cell r="Q3372" t="str">
            <v>R</v>
          </cell>
          <cell r="AJ3372">
            <v>6.6828300127665008</v>
          </cell>
          <cell r="AR3372">
            <v>16.8</v>
          </cell>
          <cell r="AS3372">
            <v>-0.75105398218699559</v>
          </cell>
          <cell r="AT3372">
            <v>0.80702302744263554</v>
          </cell>
          <cell r="BE3372">
            <v>0.74102903899444839</v>
          </cell>
          <cell r="CP3372">
            <v>24.125</v>
          </cell>
          <cell r="CV3372">
            <v>92.1</v>
          </cell>
          <cell r="DA3372">
            <v>0</v>
          </cell>
          <cell r="DD3372">
            <v>0.88106628130685472</v>
          </cell>
          <cell r="FJ3372">
            <v>42</v>
          </cell>
          <cell r="FK3372">
            <v>0.26300000000000001</v>
          </cell>
          <cell r="FL3372">
            <v>0.18698472231586422</v>
          </cell>
          <cell r="FO3372">
            <v>0.55225467327669375</v>
          </cell>
        </row>
        <row r="3373">
          <cell r="A3373">
            <v>641562</v>
          </cell>
          <cell r="C3373" t="str">
            <v>Farinaro, Steven</v>
          </cell>
          <cell r="Q3373" t="str">
            <v>S</v>
          </cell>
          <cell r="AJ3373">
            <v>9.2274917965231644</v>
          </cell>
          <cell r="AR3373">
            <v>44.400000000000006</v>
          </cell>
          <cell r="AS3373">
            <v>0.1512749234073705</v>
          </cell>
          <cell r="AT3373">
            <v>0.89468755411300882</v>
          </cell>
          <cell r="BE3373">
            <v>1.0257005305482521</v>
          </cell>
          <cell r="CP3373">
            <v>20.875</v>
          </cell>
          <cell r="CV3373">
            <v>92.1</v>
          </cell>
          <cell r="DA3373">
            <v>0</v>
          </cell>
          <cell r="DD3373">
            <v>0.88795174655592124</v>
          </cell>
          <cell r="FJ3373">
            <v>111</v>
          </cell>
          <cell r="FK3373">
            <v>0.26300000000000001</v>
          </cell>
          <cell r="FL3373">
            <v>0.50837115829792479</v>
          </cell>
          <cell r="FO3373">
            <v>0</v>
          </cell>
        </row>
        <row r="3374">
          <cell r="A3374">
            <v>641566</v>
          </cell>
          <cell r="C3374" t="str">
            <v>Farnworth, Steven</v>
          </cell>
          <cell r="Q3374" t="str">
            <v>S</v>
          </cell>
          <cell r="AJ3374">
            <v>7.1905779059192074</v>
          </cell>
          <cell r="AR3374">
            <v>49.323116762318939</v>
          </cell>
          <cell r="AS3374">
            <v>0.33602141463742558</v>
          </cell>
          <cell r="AT3374">
            <v>0.8403855408080797</v>
          </cell>
          <cell r="BE3374">
            <v>1.0964721126635184</v>
          </cell>
          <cell r="CP3374">
            <v>22.791666666666668</v>
          </cell>
          <cell r="CV3374">
            <v>92.1</v>
          </cell>
          <cell r="DA3374">
            <v>0</v>
          </cell>
          <cell r="DD3374">
            <v>0.72516787381526759</v>
          </cell>
          <cell r="FJ3374">
            <v>123.30779190579734</v>
          </cell>
          <cell r="FK3374">
            <v>0.26300000000000001</v>
          </cell>
          <cell r="FL3374">
            <v>0.208571364446897</v>
          </cell>
          <cell r="FO3374">
            <v>4.8110229247008029E-2</v>
          </cell>
        </row>
        <row r="3375">
          <cell r="A3375">
            <v>641571</v>
          </cell>
          <cell r="C3375" t="str">
            <v>Fillmyer, Heath</v>
          </cell>
          <cell r="Q3375" t="str">
            <v>S</v>
          </cell>
          <cell r="AJ3375">
            <v>6.6078467502150229</v>
          </cell>
          <cell r="AR3375">
            <v>52.319005945533448</v>
          </cell>
          <cell r="AS3375">
            <v>0.3722480417570187</v>
          </cell>
          <cell r="AT3375">
            <v>0.8538122316389446</v>
          </cell>
          <cell r="BE3375">
            <v>1.0815080669768808</v>
          </cell>
          <cell r="CP3375">
            <v>22.125</v>
          </cell>
          <cell r="CV3375">
            <v>92.1</v>
          </cell>
          <cell r="DA3375">
            <v>0</v>
          </cell>
          <cell r="DD3375">
            <v>1.022120453221236</v>
          </cell>
          <cell r="FJ3375">
            <v>130.79751486383361</v>
          </cell>
          <cell r="FK3375">
            <v>0.26300000000000001</v>
          </cell>
          <cell r="FL3375">
            <v>8.1086943901520103E-2</v>
          </cell>
          <cell r="FO3375">
            <v>0</v>
          </cell>
        </row>
        <row r="3376">
          <cell r="A3376">
            <v>641573</v>
          </cell>
          <cell r="C3376" t="str">
            <v>Fitzgerald, Sean</v>
          </cell>
          <cell r="Q3376" t="str">
            <v>R</v>
          </cell>
          <cell r="AJ3376">
            <v>7.6019081940160325</v>
          </cell>
          <cell r="AR3376">
            <v>16.8</v>
          </cell>
          <cell r="AS3376">
            <v>-25.164650039593678</v>
          </cell>
          <cell r="AT3376">
            <v>0.9989650845934086</v>
          </cell>
          <cell r="BE3376">
            <v>0.91555424266993679</v>
          </cell>
          <cell r="CP3376">
            <v>24.541666666666668</v>
          </cell>
          <cell r="CV3376">
            <v>92.1</v>
          </cell>
          <cell r="DA3376">
            <v>0</v>
          </cell>
          <cell r="DD3376">
            <v>0.28919008008652447</v>
          </cell>
          <cell r="FJ3376">
            <v>42</v>
          </cell>
          <cell r="FK3376">
            <v>0.26300000000000001</v>
          </cell>
          <cell r="FL3376">
            <v>11.211080118460156</v>
          </cell>
          <cell r="FO3376">
            <v>1</v>
          </cell>
        </row>
        <row r="3377">
          <cell r="A3377">
            <v>641574</v>
          </cell>
          <cell r="C3377" t="str">
            <v>Fitzsimmons, Jon</v>
          </cell>
          <cell r="Q3377" t="str">
            <v>R</v>
          </cell>
          <cell r="AJ3377">
            <v>7.0248994095751467</v>
          </cell>
          <cell r="AR3377">
            <v>16.8</v>
          </cell>
          <cell r="AS3377">
            <v>1.5522334554473696</v>
          </cell>
          <cell r="AT3377">
            <v>0.95840088764981646</v>
          </cell>
          <cell r="BE3377">
            <v>0.70398217264045604</v>
          </cell>
          <cell r="CP3377">
            <v>24.625</v>
          </cell>
          <cell r="CV3377">
            <v>92.1</v>
          </cell>
          <cell r="DA3377">
            <v>0</v>
          </cell>
          <cell r="DD3377">
            <v>1.5451501110760208</v>
          </cell>
          <cell r="FJ3377">
            <v>42</v>
          </cell>
          <cell r="FK3377">
            <v>0.26300000000000001</v>
          </cell>
          <cell r="FL3377">
            <v>-1.8040362999358261</v>
          </cell>
          <cell r="FO3377">
            <v>1</v>
          </cell>
        </row>
        <row r="3378">
          <cell r="A3378">
            <v>641575</v>
          </cell>
          <cell r="C3378" t="str">
            <v>Flecha, Christian</v>
          </cell>
          <cell r="Q3378" t="str">
            <v>R</v>
          </cell>
          <cell r="AJ3378">
            <v>7.588029068513805</v>
          </cell>
          <cell r="AR3378">
            <v>16.8</v>
          </cell>
          <cell r="AS3378">
            <v>-0.47803649380203234</v>
          </cell>
          <cell r="AT3378">
            <v>0.7692304243278083</v>
          </cell>
          <cell r="BE3378">
            <v>1.0130753885269206</v>
          </cell>
          <cell r="CP3378">
            <v>21.125</v>
          </cell>
          <cell r="CV3378">
            <v>92.1</v>
          </cell>
          <cell r="DA3378">
            <v>0</v>
          </cell>
          <cell r="DD3378">
            <v>1.1073953103841285</v>
          </cell>
          <cell r="FJ3378">
            <v>42</v>
          </cell>
          <cell r="FK3378">
            <v>0.26300000000000001</v>
          </cell>
          <cell r="FL3378">
            <v>-0.72979370506623675</v>
          </cell>
          <cell r="FO3378">
            <v>1</v>
          </cell>
        </row>
        <row r="3379">
          <cell r="A3379">
            <v>641587</v>
          </cell>
          <cell r="C3379" t="str">
            <v>Frank, Trevor</v>
          </cell>
          <cell r="Q3379" t="str">
            <v>R</v>
          </cell>
          <cell r="AJ3379">
            <v>4.9561922768656217</v>
          </cell>
          <cell r="AR3379">
            <v>17.18868131348146</v>
          </cell>
          <cell r="AS3379">
            <v>0.53797310693541023</v>
          </cell>
          <cell r="AT3379">
            <v>0.83410565823503646</v>
          </cell>
          <cell r="BE3379">
            <v>0.75366348146369699</v>
          </cell>
          <cell r="CP3379">
            <v>25.041666666666668</v>
          </cell>
          <cell r="CV3379">
            <v>92.1</v>
          </cell>
          <cell r="DA3379">
            <v>0</v>
          </cell>
          <cell r="DD3379">
            <v>1.1439275716071946</v>
          </cell>
          <cell r="FJ3379">
            <v>42.971703283703647</v>
          </cell>
          <cell r="FK3379">
            <v>0.26300000000000001</v>
          </cell>
          <cell r="FL3379">
            <v>-0.20624288907269328</v>
          </cell>
          <cell r="FO3379">
            <v>1</v>
          </cell>
        </row>
        <row r="3380">
          <cell r="A3380">
            <v>641589</v>
          </cell>
          <cell r="C3380" t="str">
            <v>Freudenberg, Chris</v>
          </cell>
          <cell r="Q3380" t="str">
            <v>S</v>
          </cell>
          <cell r="AJ3380">
            <v>7.2671872945347653</v>
          </cell>
          <cell r="AR3380">
            <v>44.400000000000006</v>
          </cell>
          <cell r="AS3380">
            <v>-0.72933879209921171</v>
          </cell>
          <cell r="AT3380">
            <v>0.81810215537725384</v>
          </cell>
          <cell r="BE3380">
            <v>1.3054794081119574</v>
          </cell>
          <cell r="CP3380">
            <v>23.041666666666668</v>
          </cell>
          <cell r="CV3380">
            <v>92.1</v>
          </cell>
          <cell r="DA3380">
            <v>0</v>
          </cell>
          <cell r="DD3380">
            <v>1.0614912247510873</v>
          </cell>
          <cell r="FJ3380">
            <v>111</v>
          </cell>
          <cell r="FK3380">
            <v>0.26300000000000001</v>
          </cell>
          <cell r="FL3380">
            <v>0.55903556538076904</v>
          </cell>
          <cell r="FO3380">
            <v>0.47387656372002207</v>
          </cell>
        </row>
        <row r="3381">
          <cell r="A3381">
            <v>641592</v>
          </cell>
          <cell r="C3381" t="str">
            <v>Furney, Sean</v>
          </cell>
          <cell r="Q3381" t="str">
            <v>S</v>
          </cell>
          <cell r="AJ3381">
            <v>6.7813600714959597</v>
          </cell>
          <cell r="AR3381">
            <v>48.557755383166757</v>
          </cell>
          <cell r="AS3381">
            <v>-0.45679061204831339</v>
          </cell>
          <cell r="AT3381">
            <v>0.66420889103487291</v>
          </cell>
          <cell r="BE3381">
            <v>1.2796745175691056</v>
          </cell>
          <cell r="CP3381">
            <v>25.041666666666668</v>
          </cell>
          <cell r="CV3381">
            <v>92.1</v>
          </cell>
          <cell r="DA3381">
            <v>0</v>
          </cell>
          <cell r="DD3381">
            <v>0.75572373186015807</v>
          </cell>
          <cell r="FJ3381">
            <v>121.39438845791689</v>
          </cell>
          <cell r="FK3381">
            <v>0.26300000000000001</v>
          </cell>
          <cell r="FL3381">
            <v>0.56337952085898024</v>
          </cell>
          <cell r="FO3381">
            <v>0</v>
          </cell>
        </row>
        <row r="3382">
          <cell r="A3382">
            <v>641606</v>
          </cell>
          <cell r="C3382" t="str">
            <v>German, Devonte</v>
          </cell>
          <cell r="Q3382" t="str">
            <v>S</v>
          </cell>
          <cell r="AJ3382">
            <v>8.3173647659797254</v>
          </cell>
          <cell r="AR3382">
            <v>44.400000000000006</v>
          </cell>
          <cell r="AS3382">
            <v>-0.2929078048825241</v>
          </cell>
          <cell r="AT3382">
            <v>0.8838385036263362</v>
          </cell>
          <cell r="BE3382">
            <v>1.2652423484569126</v>
          </cell>
          <cell r="CP3382">
            <v>21.708333333333332</v>
          </cell>
          <cell r="CV3382">
            <v>92.1</v>
          </cell>
          <cell r="DA3382">
            <v>0</v>
          </cell>
          <cell r="DD3382">
            <v>0.85741301211106102</v>
          </cell>
          <cell r="FJ3382">
            <v>111</v>
          </cell>
          <cell r="FK3382">
            <v>0.26300000000000001</v>
          </cell>
          <cell r="FL3382">
            <v>0.65868736530968219</v>
          </cell>
          <cell r="FO3382">
            <v>0</v>
          </cell>
        </row>
        <row r="3383">
          <cell r="A3383">
            <v>641613</v>
          </cell>
          <cell r="C3383" t="str">
            <v>Giel, Tim</v>
          </cell>
          <cell r="Q3383" t="str">
            <v>R</v>
          </cell>
          <cell r="AJ3383">
            <v>6.3207150395946172</v>
          </cell>
          <cell r="AR3383">
            <v>16.8</v>
          </cell>
          <cell r="AS3383">
            <v>-2.416479331820454</v>
          </cell>
          <cell r="AT3383">
            <v>0.89250433032772958</v>
          </cell>
          <cell r="BE3383">
            <v>1.1363464795996316</v>
          </cell>
          <cell r="CP3383">
            <v>25.791666666666668</v>
          </cell>
          <cell r="CV3383">
            <v>92.1</v>
          </cell>
          <cell r="DA3383">
            <v>0</v>
          </cell>
          <cell r="DD3383">
            <v>0.90221544400887055</v>
          </cell>
          <cell r="FJ3383">
            <v>42</v>
          </cell>
          <cell r="FK3383">
            <v>0.26300000000000001</v>
          </cell>
          <cell r="FL3383">
            <v>-0.38932733877347719</v>
          </cell>
          <cell r="FO3383">
            <v>1</v>
          </cell>
        </row>
        <row r="3384">
          <cell r="A3384">
            <v>641618</v>
          </cell>
          <cell r="C3384" t="str">
            <v>Goetze, Pat</v>
          </cell>
          <cell r="Q3384" t="str">
            <v>R</v>
          </cell>
          <cell r="AJ3384">
            <v>7.1668880189119299</v>
          </cell>
          <cell r="AR3384">
            <v>16.8</v>
          </cell>
          <cell r="AS3384">
            <v>-0.6047687251636279</v>
          </cell>
          <cell r="AT3384">
            <v>0.74529842621095854</v>
          </cell>
          <cell r="BE3384">
            <v>1.5396909723243155</v>
          </cell>
          <cell r="CP3384">
            <v>22.291666666666668</v>
          </cell>
          <cell r="CV3384">
            <v>92.1</v>
          </cell>
          <cell r="DA3384">
            <v>0</v>
          </cell>
          <cell r="DD3384">
            <v>0.68341672105955809</v>
          </cell>
          <cell r="FJ3384">
            <v>42</v>
          </cell>
          <cell r="FK3384">
            <v>0.26300000000000001</v>
          </cell>
          <cell r="FL3384">
            <v>-0.25437751865610975</v>
          </cell>
          <cell r="FO3384">
            <v>1</v>
          </cell>
        </row>
        <row r="3385">
          <cell r="A3385">
            <v>641627</v>
          </cell>
          <cell r="C3385" t="str">
            <v>Gott, Trevor</v>
          </cell>
          <cell r="Q3385" t="str">
            <v>R</v>
          </cell>
          <cell r="AJ3385">
            <v>4.5966259962754403</v>
          </cell>
          <cell r="AR3385">
            <v>22.468599621999999</v>
          </cell>
          <cell r="AS3385">
            <v>0.62011093185363597</v>
          </cell>
          <cell r="AT3385">
            <v>0.77321910814305661</v>
          </cell>
          <cell r="BE3385">
            <v>1.018162015131264</v>
          </cell>
          <cell r="CP3385">
            <v>23.875</v>
          </cell>
          <cell r="CV3385">
            <v>94.829604628237064</v>
          </cell>
          <cell r="DA3385">
            <v>0.86666868686868703</v>
          </cell>
          <cell r="DD3385">
            <v>0.94670618630994441</v>
          </cell>
          <cell r="FJ3385">
            <v>56.171499054999998</v>
          </cell>
          <cell r="FK3385">
            <v>0.26300000000000001</v>
          </cell>
          <cell r="FL3385">
            <v>-3.0332438334156976E-2</v>
          </cell>
          <cell r="FO3385">
            <v>1</v>
          </cell>
        </row>
        <row r="3386">
          <cell r="A3386">
            <v>641629</v>
          </cell>
          <cell r="C3386" t="str">
            <v>Graham, Trevor</v>
          </cell>
          <cell r="Q3386" t="str">
            <v>S</v>
          </cell>
          <cell r="AJ3386">
            <v>6.7817624923004214</v>
          </cell>
          <cell r="AR3386">
            <v>44.400000000000006</v>
          </cell>
          <cell r="AS3386">
            <v>-1.0709746732226468</v>
          </cell>
          <cell r="AT3386">
            <v>0.90338446815426621</v>
          </cell>
          <cell r="BE3386">
            <v>1.1247476048767293</v>
          </cell>
          <cell r="CP3386">
            <v>24.625</v>
          </cell>
          <cell r="CV3386">
            <v>92.1</v>
          </cell>
          <cell r="DA3386">
            <v>0</v>
          </cell>
          <cell r="DD3386">
            <v>0.94805030607771457</v>
          </cell>
          <cell r="FJ3386">
            <v>111</v>
          </cell>
          <cell r="FK3386">
            <v>0.26300000000000001</v>
          </cell>
          <cell r="FL3386">
            <v>0.45233954254606945</v>
          </cell>
          <cell r="FO3386">
            <v>0</v>
          </cell>
        </row>
        <row r="3387">
          <cell r="A3387">
            <v>641632</v>
          </cell>
          <cell r="C3387" t="str">
            <v>Greene, Conner</v>
          </cell>
          <cell r="Q3387" t="str">
            <v>S</v>
          </cell>
          <cell r="AJ3387">
            <v>6.1733996272354688</v>
          </cell>
          <cell r="AR3387">
            <v>55.303504536604947</v>
          </cell>
          <cell r="AS3387">
            <v>0.17994794995537858</v>
          </cell>
          <cell r="AT3387">
            <v>0.81442126505367318</v>
          </cell>
          <cell r="BE3387">
            <v>1.2547094644865791</v>
          </cell>
          <cell r="CP3387">
            <v>21.208333333333332</v>
          </cell>
          <cell r="CV3387">
            <v>92.1</v>
          </cell>
          <cell r="DA3387">
            <v>0</v>
          </cell>
          <cell r="DD3387">
            <v>0.91908409230929156</v>
          </cell>
          <cell r="FJ3387">
            <v>138.25876134151235</v>
          </cell>
          <cell r="FK3387">
            <v>0.26300000000000001</v>
          </cell>
          <cell r="FL3387">
            <v>0.12245846527195521</v>
          </cell>
          <cell r="FO3387">
            <v>0</v>
          </cell>
        </row>
        <row r="3388">
          <cell r="A3388">
            <v>641637</v>
          </cell>
          <cell r="C3388" t="str">
            <v>Griggs, Tanner</v>
          </cell>
          <cell r="Q3388" t="str">
            <v>R</v>
          </cell>
          <cell r="AJ3388">
            <v>6.7125784703356199</v>
          </cell>
          <cell r="AR3388">
            <v>16.8</v>
          </cell>
          <cell r="AS3388">
            <v>0.27871248099438722</v>
          </cell>
          <cell r="AT3388">
            <v>0.90370683407816788</v>
          </cell>
          <cell r="BE3388">
            <v>1.3181944620334609</v>
          </cell>
          <cell r="CP3388">
            <v>22.041666666666668</v>
          </cell>
          <cell r="CV3388">
            <v>92.1</v>
          </cell>
          <cell r="DA3388">
            <v>0</v>
          </cell>
          <cell r="DD3388">
            <v>1.0884810836002834</v>
          </cell>
          <cell r="FJ3388">
            <v>42</v>
          </cell>
          <cell r="FK3388">
            <v>0.26300000000000001</v>
          </cell>
          <cell r="FL3388">
            <v>0.12677693452643926</v>
          </cell>
          <cell r="FO3388">
            <v>1</v>
          </cell>
        </row>
        <row r="3389">
          <cell r="A3389">
            <v>641638</v>
          </cell>
          <cell r="C3389" t="str">
            <v>Grist, Scott</v>
          </cell>
          <cell r="Q3389" t="str">
            <v>R</v>
          </cell>
          <cell r="AJ3389">
            <v>6.599398325421836</v>
          </cell>
          <cell r="AR3389">
            <v>22.400530240530344</v>
          </cell>
          <cell r="AS3389">
            <v>0.23430163633687659</v>
          </cell>
          <cell r="AT3389">
            <v>0.8739703341191174</v>
          </cell>
          <cell r="BE3389">
            <v>1.235858847210946</v>
          </cell>
          <cell r="CP3389">
            <v>24.125</v>
          </cell>
          <cell r="CV3389">
            <v>92.1</v>
          </cell>
          <cell r="DA3389">
            <v>0</v>
          </cell>
          <cell r="DD3389">
            <v>0.88118522748099548</v>
          </cell>
          <cell r="FJ3389">
            <v>56.001325601325853</v>
          </cell>
          <cell r="FK3389">
            <v>0.26300000000000001</v>
          </cell>
          <cell r="FL3389">
            <v>0.45207397555325673</v>
          </cell>
          <cell r="FO3389">
            <v>1</v>
          </cell>
        </row>
        <row r="3390">
          <cell r="A3390">
            <v>641640</v>
          </cell>
          <cell r="C3390" t="str">
            <v>Grosser, Alec</v>
          </cell>
          <cell r="Q3390" t="str">
            <v>S</v>
          </cell>
          <cell r="AJ3390">
            <v>8.8882434460459905</v>
          </cell>
          <cell r="AR3390">
            <v>44.400000000000006</v>
          </cell>
          <cell r="AS3390">
            <v>0.19404922227159635</v>
          </cell>
          <cell r="AT3390">
            <v>0.89306467082240226</v>
          </cell>
          <cell r="BE3390">
            <v>1.5846193375242108</v>
          </cell>
          <cell r="CP3390">
            <v>21.458333333333332</v>
          </cell>
          <cell r="CV3390">
            <v>92.1</v>
          </cell>
          <cell r="DA3390">
            <v>0</v>
          </cell>
          <cell r="DD3390">
            <v>1.1558940231204993</v>
          </cell>
          <cell r="FJ3390">
            <v>111</v>
          </cell>
          <cell r="FK3390">
            <v>0.26300000000000001</v>
          </cell>
          <cell r="FL3390">
            <v>-0.53324869152715282</v>
          </cell>
          <cell r="FO3390">
            <v>0</v>
          </cell>
        </row>
        <row r="3391">
          <cell r="A3391">
            <v>641641</v>
          </cell>
          <cell r="C3391" t="str">
            <v>Grover, Taylor</v>
          </cell>
          <cell r="Q3391" t="str">
            <v>R</v>
          </cell>
          <cell r="AJ3391">
            <v>5.5529684068668992</v>
          </cell>
          <cell r="AR3391">
            <v>26.950927534829134</v>
          </cell>
          <cell r="AS3391">
            <v>-3.9891814784746335E-2</v>
          </cell>
          <cell r="AT3391">
            <v>0.50783282250057638</v>
          </cell>
          <cell r="BE3391">
            <v>0.89389009473738923</v>
          </cell>
          <cell r="CP3391">
            <v>25.208333333333332</v>
          </cell>
          <cell r="CV3391">
            <v>92.1</v>
          </cell>
          <cell r="DA3391">
            <v>0</v>
          </cell>
          <cell r="DD3391">
            <v>1.0789753514893143</v>
          </cell>
          <cell r="FJ3391">
            <v>67.377318837072835</v>
          </cell>
          <cell r="FK3391">
            <v>0.26300000000000001</v>
          </cell>
          <cell r="FL3391">
            <v>-0.37081941603313945</v>
          </cell>
          <cell r="FO3391">
            <v>1</v>
          </cell>
        </row>
        <row r="3392">
          <cell r="A3392">
            <v>641646</v>
          </cell>
          <cell r="C3392" t="str">
            <v>Gunkel, Joe</v>
          </cell>
          <cell r="Q3392" t="str">
            <v>S</v>
          </cell>
          <cell r="AJ3392">
            <v>5.2498603339259109</v>
          </cell>
          <cell r="AR3392">
            <v>62.857866860796847</v>
          </cell>
          <cell r="AS3392">
            <v>0.38840384299163744</v>
          </cell>
          <cell r="AT3392">
            <v>0.76718480513040133</v>
          </cell>
          <cell r="BE3392">
            <v>1.0654751293707092</v>
          </cell>
          <cell r="CP3392">
            <v>24.541666666666668</v>
          </cell>
          <cell r="CV3392">
            <v>92.1</v>
          </cell>
          <cell r="DA3392">
            <v>0</v>
          </cell>
          <cell r="DD3392">
            <v>0.89717922940286088</v>
          </cell>
          <cell r="FJ3392">
            <v>157.14466715199211</v>
          </cell>
          <cell r="FK3392">
            <v>0.26300000000000001</v>
          </cell>
          <cell r="FL3392">
            <v>-2.6273049711490592E-2</v>
          </cell>
          <cell r="FO3392">
            <v>0</v>
          </cell>
        </row>
        <row r="3393">
          <cell r="A3393">
            <v>641647</v>
          </cell>
          <cell r="C3393" t="str">
            <v>Gunther, Ryan</v>
          </cell>
          <cell r="Q3393" t="str">
            <v>R</v>
          </cell>
          <cell r="AJ3393">
            <v>7.6377608844990101</v>
          </cell>
          <cell r="AR3393">
            <v>16.8</v>
          </cell>
          <cell r="AS3393">
            <v>-1.8284718610296209</v>
          </cell>
          <cell r="AT3393">
            <v>0.92468056686591704</v>
          </cell>
          <cell r="BE3393">
            <v>0.7757761138753505</v>
          </cell>
          <cell r="CP3393">
            <v>25.625</v>
          </cell>
          <cell r="CV3393">
            <v>92.1</v>
          </cell>
          <cell r="DA3393">
            <v>0</v>
          </cell>
          <cell r="DD3393">
            <v>1.0337488386259492</v>
          </cell>
          <cell r="FJ3393">
            <v>42</v>
          </cell>
          <cell r="FK3393">
            <v>0.26300000000000001</v>
          </cell>
          <cell r="FL3393">
            <v>-0.57543281917966804</v>
          </cell>
          <cell r="FO3393">
            <v>1</v>
          </cell>
        </row>
        <row r="3394">
          <cell r="A3394">
            <v>641663</v>
          </cell>
          <cell r="C3394" t="str">
            <v>Harber, Conor</v>
          </cell>
          <cell r="Q3394" t="str">
            <v>S</v>
          </cell>
          <cell r="AJ3394">
            <v>6.0645541369862119</v>
          </cell>
          <cell r="AR3394">
            <v>44.400000000000006</v>
          </cell>
          <cell r="AS3394">
            <v>1.5030140736540626E-2</v>
          </cell>
          <cell r="AT3394">
            <v>0.93571802395092629</v>
          </cell>
          <cell r="BE3394">
            <v>0.89638611756164144</v>
          </cell>
          <cell r="CP3394">
            <v>22.541666666666668</v>
          </cell>
          <cell r="CV3394">
            <v>92.1</v>
          </cell>
          <cell r="DA3394">
            <v>0</v>
          </cell>
          <cell r="DD3394">
            <v>1.1517111794867683</v>
          </cell>
          <cell r="FJ3394">
            <v>111</v>
          </cell>
          <cell r="FK3394">
            <v>0.26300000000000001</v>
          </cell>
          <cell r="FL3394">
            <v>-0.61155578190123483</v>
          </cell>
          <cell r="FO3394">
            <v>0.25783010111348048</v>
          </cell>
        </row>
        <row r="3395">
          <cell r="A3395">
            <v>641667</v>
          </cell>
          <cell r="C3395" t="str">
            <v>Harris, Cody</v>
          </cell>
          <cell r="Q3395" t="str">
            <v>R</v>
          </cell>
          <cell r="AJ3395">
            <v>7.3815438271609963</v>
          </cell>
          <cell r="AR3395">
            <v>16.8</v>
          </cell>
          <cell r="AS3395">
            <v>-0.16030144832949941</v>
          </cell>
          <cell r="AT3395">
            <v>0.88405082857614203</v>
          </cell>
          <cell r="BE3395">
            <v>1.0822984839141012</v>
          </cell>
          <cell r="CP3395">
            <v>24.208333333333332</v>
          </cell>
          <cell r="CV3395">
            <v>92.1</v>
          </cell>
          <cell r="DA3395">
            <v>0</v>
          </cell>
          <cell r="DD3395">
            <v>0.88665406228978794</v>
          </cell>
          <cell r="FJ3395">
            <v>42</v>
          </cell>
          <cell r="FK3395">
            <v>0.26300000000000001</v>
          </cell>
          <cell r="FL3395">
            <v>0.48527767413673539</v>
          </cell>
          <cell r="FO3395">
            <v>1</v>
          </cell>
        </row>
        <row r="3396">
          <cell r="A3396">
            <v>641686</v>
          </cell>
          <cell r="C3396" t="str">
            <v>Hernandez, Rayan</v>
          </cell>
          <cell r="Q3396" t="str">
            <v>R</v>
          </cell>
          <cell r="AJ3396">
            <v>7.0953798858233394</v>
          </cell>
          <cell r="AR3396">
            <v>16.8</v>
          </cell>
          <cell r="AS3396">
            <v>0.70921579773055354</v>
          </cell>
          <cell r="AT3396">
            <v>0.87805472222032721</v>
          </cell>
          <cell r="BE3396">
            <v>1.1465012365681018</v>
          </cell>
          <cell r="CP3396">
            <v>20.791666666666668</v>
          </cell>
          <cell r="CV3396">
            <v>92.1</v>
          </cell>
          <cell r="DA3396">
            <v>0</v>
          </cell>
          <cell r="DD3396">
            <v>0.91142548646077437</v>
          </cell>
          <cell r="FJ3396">
            <v>42</v>
          </cell>
          <cell r="FK3396">
            <v>0.26300000000000001</v>
          </cell>
          <cell r="FL3396">
            <v>0.21012562153188533</v>
          </cell>
          <cell r="FO3396">
            <v>1</v>
          </cell>
        </row>
        <row r="3397">
          <cell r="A3397">
            <v>641694</v>
          </cell>
          <cell r="C3397" t="str">
            <v>Hirsch, Henry</v>
          </cell>
          <cell r="Q3397" t="str">
            <v>R</v>
          </cell>
          <cell r="AJ3397">
            <v>6.0851427375913749</v>
          </cell>
          <cell r="AR3397">
            <v>26.961856767688893</v>
          </cell>
          <cell r="AS3397">
            <v>-0.15520678391149331</v>
          </cell>
          <cell r="AT3397">
            <v>0.45269019594994736</v>
          </cell>
          <cell r="BE3397">
            <v>0.85128201503497591</v>
          </cell>
          <cell r="CP3397">
            <v>23.791666666666668</v>
          </cell>
          <cell r="CV3397">
            <v>92.1</v>
          </cell>
          <cell r="DA3397">
            <v>0</v>
          </cell>
          <cell r="DD3397">
            <v>1.0489306544186592</v>
          </cell>
          <cell r="FJ3397">
            <v>67.404641919222229</v>
          </cell>
          <cell r="FK3397">
            <v>0.26300000000000001</v>
          </cell>
          <cell r="FL3397">
            <v>0.55223436931522307</v>
          </cell>
          <cell r="FO3397">
            <v>1</v>
          </cell>
        </row>
        <row r="3398">
          <cell r="A3398">
            <v>641695</v>
          </cell>
          <cell r="C3398" t="str">
            <v>Hissa, Donnie</v>
          </cell>
          <cell r="Q3398" t="str">
            <v>R</v>
          </cell>
          <cell r="AJ3398">
            <v>8.7262646168749498</v>
          </cell>
          <cell r="AR3398">
            <v>16.8</v>
          </cell>
          <cell r="AS3398">
            <v>-0.45542714229975861</v>
          </cell>
          <cell r="AT3398">
            <v>0.89111670003744725</v>
          </cell>
          <cell r="BE3398">
            <v>1.276275517679093</v>
          </cell>
          <cell r="CP3398">
            <v>24.458333333333332</v>
          </cell>
          <cell r="CV3398">
            <v>92.1</v>
          </cell>
          <cell r="DA3398">
            <v>0</v>
          </cell>
          <cell r="DD3398">
            <v>1.054135969581155</v>
          </cell>
          <cell r="FJ3398">
            <v>42</v>
          </cell>
          <cell r="FK3398">
            <v>0.26300000000000001</v>
          </cell>
          <cell r="FL3398">
            <v>-0.35270247474751792</v>
          </cell>
          <cell r="FO3398">
            <v>1</v>
          </cell>
        </row>
        <row r="3399">
          <cell r="A3399">
            <v>641698</v>
          </cell>
          <cell r="C3399" t="str">
            <v>Holback, Michael</v>
          </cell>
          <cell r="Q3399" t="str">
            <v>S</v>
          </cell>
          <cell r="AJ3399">
            <v>6.9546130406210374</v>
          </cell>
          <cell r="AR3399">
            <v>44.400000000000006</v>
          </cell>
          <cell r="AS3399">
            <v>0.60921091319715293</v>
          </cell>
          <cell r="AT3399">
            <v>0.98382754753828006</v>
          </cell>
          <cell r="BE3399">
            <v>0.87766052321447441</v>
          </cell>
          <cell r="CP3399">
            <v>23.791666666666668</v>
          </cell>
          <cell r="CV3399">
            <v>92.1</v>
          </cell>
          <cell r="DA3399">
            <v>0</v>
          </cell>
          <cell r="DD3399">
            <v>1.2793028110601836</v>
          </cell>
          <cell r="FJ3399">
            <v>111</v>
          </cell>
          <cell r="FK3399">
            <v>0.26300000000000001</v>
          </cell>
          <cell r="FL3399">
            <v>0.21643548477119617</v>
          </cell>
          <cell r="FO3399">
            <v>0</v>
          </cell>
        </row>
        <row r="3400">
          <cell r="A3400">
            <v>641702</v>
          </cell>
          <cell r="C3400" t="str">
            <v>Holt, Harley</v>
          </cell>
          <cell r="Q3400" t="str">
            <v>R</v>
          </cell>
          <cell r="AJ3400">
            <v>7.0155795213244652</v>
          </cell>
          <cell r="AR3400">
            <v>16.8</v>
          </cell>
          <cell r="AS3400">
            <v>-0.26933511150193323</v>
          </cell>
          <cell r="AT3400">
            <v>0.76424800455593367</v>
          </cell>
          <cell r="BE3400">
            <v>0.82303928157163286</v>
          </cell>
          <cell r="CP3400">
            <v>24.708333333333332</v>
          </cell>
          <cell r="CV3400">
            <v>92.1</v>
          </cell>
          <cell r="DA3400">
            <v>0</v>
          </cell>
          <cell r="DD3400">
            <v>0.87221983735088715</v>
          </cell>
          <cell r="FJ3400">
            <v>42</v>
          </cell>
          <cell r="FK3400">
            <v>0.26300000000000001</v>
          </cell>
          <cell r="FL3400">
            <v>1.3001423302853767</v>
          </cell>
          <cell r="FO3400">
            <v>1</v>
          </cell>
        </row>
        <row r="3401">
          <cell r="A3401">
            <v>641703</v>
          </cell>
          <cell r="C3401" t="str">
            <v>Honeywell, Brent</v>
          </cell>
          <cell r="Q3401" t="str">
            <v>S</v>
          </cell>
          <cell r="AJ3401">
            <v>4.6548235233487638</v>
          </cell>
          <cell r="AR3401">
            <v>111.43354099377787</v>
          </cell>
          <cell r="AS3401">
            <v>-0.14578542246674842</v>
          </cell>
          <cell r="AT3401">
            <v>0.69740573003917472</v>
          </cell>
          <cell r="BE3401">
            <v>0.9590709039442239</v>
          </cell>
          <cell r="CP3401">
            <v>21.291666666666668</v>
          </cell>
          <cell r="CV3401">
            <v>92.1</v>
          </cell>
          <cell r="DA3401">
            <v>0</v>
          </cell>
          <cell r="DD3401">
            <v>1.0869655251114905</v>
          </cell>
          <cell r="FJ3401">
            <v>121.0712617915638</v>
          </cell>
          <cell r="FK3401">
            <v>0.26300000000000001</v>
          </cell>
          <cell r="FL3401">
            <v>-2.4733786818421057E-2</v>
          </cell>
          <cell r="FO3401">
            <v>0</v>
          </cell>
        </row>
        <row r="3402">
          <cell r="A3402">
            <v>641706</v>
          </cell>
          <cell r="C3402" t="str">
            <v>Hoppe, Jason</v>
          </cell>
          <cell r="Q3402" t="str">
            <v>R</v>
          </cell>
          <cell r="AJ3402">
            <v>6.0464133197575256</v>
          </cell>
          <cell r="AR3402">
            <v>16.8</v>
          </cell>
          <cell r="AS3402">
            <v>-0.29584128961415018</v>
          </cell>
          <cell r="AT3402">
            <v>0.76830335276842976</v>
          </cell>
          <cell r="BE3402">
            <v>0.77558483935775757</v>
          </cell>
          <cell r="CP3402">
            <v>24.041666666666668</v>
          </cell>
          <cell r="CV3402">
            <v>92.1</v>
          </cell>
          <cell r="DA3402">
            <v>0</v>
          </cell>
          <cell r="DD3402">
            <v>1.0634967871462704</v>
          </cell>
          <cell r="FJ3402">
            <v>42</v>
          </cell>
          <cell r="FK3402">
            <v>0.26300000000000001</v>
          </cell>
          <cell r="FL3402">
            <v>-0.16942283343857661</v>
          </cell>
          <cell r="FO3402">
            <v>0.52943741907313258</v>
          </cell>
        </row>
        <row r="3403">
          <cell r="A3403">
            <v>641708</v>
          </cell>
          <cell r="C3403" t="str">
            <v>Horstman, Ryan</v>
          </cell>
          <cell r="Q3403" t="str">
            <v>R</v>
          </cell>
          <cell r="AJ3403">
            <v>5.9107441959524483</v>
          </cell>
          <cell r="AR3403">
            <v>16.8</v>
          </cell>
          <cell r="AS3403">
            <v>-0.73061837177022992</v>
          </cell>
          <cell r="AT3403">
            <v>0.82997475696673928</v>
          </cell>
          <cell r="BE3403">
            <v>0.89798792158271101</v>
          </cell>
          <cell r="CP3403">
            <v>23.958333333333332</v>
          </cell>
          <cell r="CV3403">
            <v>92.1</v>
          </cell>
          <cell r="DA3403">
            <v>0</v>
          </cell>
          <cell r="DD3403">
            <v>1.355562041091003</v>
          </cell>
          <cell r="FJ3403">
            <v>42</v>
          </cell>
          <cell r="FK3403">
            <v>0.26300000000000001</v>
          </cell>
          <cell r="FL3403">
            <v>0.41438189009894311</v>
          </cell>
          <cell r="FO3403">
            <v>1</v>
          </cell>
        </row>
        <row r="3404">
          <cell r="A3404">
            <v>641715</v>
          </cell>
          <cell r="C3404" t="str">
            <v>Hunter, Brian</v>
          </cell>
          <cell r="Q3404" t="str">
            <v>R</v>
          </cell>
          <cell r="AJ3404">
            <v>6.073034365228378</v>
          </cell>
          <cell r="AR3404">
            <v>16.8</v>
          </cell>
          <cell r="AS3404">
            <v>-4.9522492479129959E-6</v>
          </cell>
          <cell r="AT3404">
            <v>0.81124514091411903</v>
          </cell>
          <cell r="BE3404">
            <v>1.0520989744895908</v>
          </cell>
          <cell r="CP3404">
            <v>23.625</v>
          </cell>
          <cell r="CV3404">
            <v>92.1</v>
          </cell>
          <cell r="DA3404">
            <v>0</v>
          </cell>
          <cell r="DD3404">
            <v>1.1496350385089289</v>
          </cell>
          <cell r="FJ3404">
            <v>42</v>
          </cell>
          <cell r="FK3404">
            <v>0.26300000000000001</v>
          </cell>
          <cell r="FL3404">
            <v>0.54128995686038761</v>
          </cell>
          <cell r="FO3404">
            <v>1</v>
          </cell>
        </row>
        <row r="3405">
          <cell r="A3405">
            <v>641718</v>
          </cell>
          <cell r="C3405" t="str">
            <v>Irby, C.K.</v>
          </cell>
          <cell r="Q3405" t="str">
            <v>R</v>
          </cell>
          <cell r="AJ3405">
            <v>5.4732422368421592</v>
          </cell>
          <cell r="AR3405">
            <v>16.8</v>
          </cell>
          <cell r="AS3405">
            <v>-0.16907548436153594</v>
          </cell>
          <cell r="AT3405">
            <v>0.70304953652633406</v>
          </cell>
          <cell r="BE3405">
            <v>0.58811453432541239</v>
          </cell>
          <cell r="CP3405">
            <v>24.125</v>
          </cell>
          <cell r="CV3405">
            <v>92.1</v>
          </cell>
          <cell r="DA3405">
            <v>0</v>
          </cell>
          <cell r="DD3405">
            <v>1.2235247509200917</v>
          </cell>
          <cell r="FJ3405">
            <v>42</v>
          </cell>
          <cell r="FK3405">
            <v>0.26300000000000001</v>
          </cell>
          <cell r="FL3405">
            <v>-1.088483823596711E-2</v>
          </cell>
          <cell r="FO3405">
            <v>1</v>
          </cell>
        </row>
        <row r="3406">
          <cell r="A3406">
            <v>641724</v>
          </cell>
          <cell r="C3406" t="str">
            <v>Janas, Stephen</v>
          </cell>
          <cell r="Q3406" t="str">
            <v>R</v>
          </cell>
          <cell r="AJ3406">
            <v>4.7828206205643546</v>
          </cell>
          <cell r="AR3406">
            <v>26.891107643451861</v>
          </cell>
          <cell r="AS3406">
            <v>0.27700445711638133</v>
          </cell>
          <cell r="AT3406">
            <v>0.7923375244857932</v>
          </cell>
          <cell r="BE3406">
            <v>1.1919403895472083</v>
          </cell>
          <cell r="CP3406">
            <v>24.208333333333332</v>
          </cell>
          <cell r="CV3406">
            <v>92.1</v>
          </cell>
          <cell r="DA3406">
            <v>0</v>
          </cell>
          <cell r="DD3406">
            <v>0.75240038569789369</v>
          </cell>
          <cell r="FJ3406">
            <v>67.227769108629644</v>
          </cell>
          <cell r="FK3406">
            <v>0.26300000000000001</v>
          </cell>
          <cell r="FL3406">
            <v>-8.42395630981113E-2</v>
          </cell>
          <cell r="FO3406">
            <v>0.77064776456809647</v>
          </cell>
        </row>
        <row r="3407">
          <cell r="A3407">
            <v>641728</v>
          </cell>
          <cell r="C3407" t="str">
            <v>Jeter, Bud</v>
          </cell>
          <cell r="Q3407" t="str">
            <v>R</v>
          </cell>
          <cell r="AJ3407">
            <v>5.5250204770229239</v>
          </cell>
          <cell r="AR3407">
            <v>23.330567878799997</v>
          </cell>
          <cell r="AS3407">
            <v>-7.3820369668757754E-2</v>
          </cell>
          <cell r="AT3407">
            <v>0.58473510546065</v>
          </cell>
          <cell r="BE3407">
            <v>0.94232663658664706</v>
          </cell>
          <cell r="CP3407">
            <v>24.708333333333332</v>
          </cell>
          <cell r="CV3407">
            <v>92.1</v>
          </cell>
          <cell r="DA3407">
            <v>0</v>
          </cell>
          <cell r="DD3407">
            <v>1.1514842531147773</v>
          </cell>
          <cell r="FJ3407">
            <v>58.326419696999992</v>
          </cell>
          <cell r="FK3407">
            <v>0.26300000000000001</v>
          </cell>
          <cell r="FL3407">
            <v>0.56680847824153291</v>
          </cell>
          <cell r="FO3407">
            <v>1</v>
          </cell>
        </row>
        <row r="3408">
          <cell r="A3408">
            <v>641729</v>
          </cell>
          <cell r="C3408" t="str">
            <v>Jimenez, Joe</v>
          </cell>
          <cell r="Q3408" t="str">
            <v>R</v>
          </cell>
          <cell r="AJ3408">
            <v>3.5016350542857815</v>
          </cell>
          <cell r="AR3408">
            <v>51.965147308148076</v>
          </cell>
          <cell r="AS3408">
            <v>1.7419866495659932E-2</v>
          </cell>
          <cell r="AT3408">
            <v>0.83505091796098729</v>
          </cell>
          <cell r="BE3408">
            <v>1.1489572566965267</v>
          </cell>
          <cell r="CP3408">
            <v>21.458333333333332</v>
          </cell>
          <cell r="CV3408">
            <v>92.1</v>
          </cell>
          <cell r="DA3408">
            <v>0</v>
          </cell>
          <cell r="DD3408">
            <v>1.4693938449862698</v>
          </cell>
          <cell r="FJ3408">
            <v>51.965147308148076</v>
          </cell>
          <cell r="FK3408">
            <v>0.26300000000000001</v>
          </cell>
          <cell r="FL3408">
            <v>6.2735611826699886E-2</v>
          </cell>
          <cell r="FO3408">
            <v>1</v>
          </cell>
        </row>
        <row r="3409">
          <cell r="A3409">
            <v>641730</v>
          </cell>
          <cell r="C3409" t="str">
            <v>Johns, Sam</v>
          </cell>
          <cell r="Q3409" t="str">
            <v>R</v>
          </cell>
          <cell r="AJ3409">
            <v>7.1190714082821609</v>
          </cell>
          <cell r="AR3409">
            <v>18.187586515466666</v>
          </cell>
          <cell r="AS3409">
            <v>0.55093459710556314</v>
          </cell>
          <cell r="AT3409">
            <v>0.87760729785635871</v>
          </cell>
          <cell r="BE3409">
            <v>0.98460714720334497</v>
          </cell>
          <cell r="CP3409">
            <v>24.958333333333332</v>
          </cell>
          <cell r="CV3409">
            <v>92.1</v>
          </cell>
          <cell r="DA3409">
            <v>0</v>
          </cell>
          <cell r="DD3409">
            <v>0.84456883289287066</v>
          </cell>
          <cell r="FJ3409">
            <v>45.468966288666664</v>
          </cell>
          <cell r="FK3409">
            <v>0.26300000000000001</v>
          </cell>
          <cell r="FL3409">
            <v>-0.89351781611113834</v>
          </cell>
          <cell r="FO3409">
            <v>1</v>
          </cell>
        </row>
        <row r="3410">
          <cell r="A3410">
            <v>641732</v>
          </cell>
          <cell r="C3410" t="str">
            <v>Johnson, Michael</v>
          </cell>
          <cell r="Q3410" t="str">
            <v>R</v>
          </cell>
          <cell r="AJ3410">
            <v>5.3121154357510969</v>
          </cell>
          <cell r="AR3410">
            <v>22.54995163743007</v>
          </cell>
          <cell r="AS3410">
            <v>-5.3229598831297513E-2</v>
          </cell>
          <cell r="AT3410">
            <v>0.53819394807100207</v>
          </cell>
          <cell r="BE3410">
            <v>0.7872843146647267</v>
          </cell>
          <cell r="CP3410">
            <v>25.458333333333332</v>
          </cell>
          <cell r="CV3410">
            <v>92.1</v>
          </cell>
          <cell r="DA3410">
            <v>0</v>
          </cell>
          <cell r="DD3410">
            <v>1.1905539970537085</v>
          </cell>
          <cell r="FJ3410">
            <v>56.374879093575167</v>
          </cell>
          <cell r="FK3410">
            <v>0.26300000000000001</v>
          </cell>
          <cell r="FL3410">
            <v>0.37827584784353108</v>
          </cell>
          <cell r="FO3410">
            <v>1</v>
          </cell>
        </row>
        <row r="3411">
          <cell r="A3411">
            <v>641739</v>
          </cell>
          <cell r="C3411" t="str">
            <v>Kaminsky, Rob</v>
          </cell>
          <cell r="Q3411" t="str">
            <v>S</v>
          </cell>
          <cell r="AJ3411">
            <v>6.0419197250767009</v>
          </cell>
          <cell r="AR3411">
            <v>49.906364678847744</v>
          </cell>
          <cell r="AS3411">
            <v>0.82685187123715809</v>
          </cell>
          <cell r="AT3411">
            <v>0.82081593438559997</v>
          </cell>
          <cell r="BE3411">
            <v>1.3367872377299974</v>
          </cell>
          <cell r="CP3411">
            <v>21.791666666666668</v>
          </cell>
          <cell r="CV3411">
            <v>92.1</v>
          </cell>
          <cell r="DA3411">
            <v>0</v>
          </cell>
          <cell r="DD3411">
            <v>0.97557123747876484</v>
          </cell>
          <cell r="FJ3411">
            <v>124.76591169711935</v>
          </cell>
          <cell r="FK3411">
            <v>0.26300000000000001</v>
          </cell>
          <cell r="FL3411">
            <v>0.24085422980494645</v>
          </cell>
          <cell r="FO3411">
            <v>0</v>
          </cell>
        </row>
        <row r="3412">
          <cell r="A3412">
            <v>641744</v>
          </cell>
          <cell r="C3412" t="str">
            <v>Kelich, Pete</v>
          </cell>
          <cell r="Q3412" t="str">
            <v>S</v>
          </cell>
          <cell r="AJ3412">
            <v>6.5543109824605637</v>
          </cell>
          <cell r="AR3412">
            <v>44.400000000000006</v>
          </cell>
          <cell r="AS3412">
            <v>0.30614625988130428</v>
          </cell>
          <cell r="AT3412">
            <v>0.94928597800877268</v>
          </cell>
          <cell r="BE3412">
            <v>0.81610233356917083</v>
          </cell>
          <cell r="CP3412">
            <v>25.375</v>
          </cell>
          <cell r="CV3412">
            <v>92.1</v>
          </cell>
          <cell r="DA3412">
            <v>0</v>
          </cell>
          <cell r="DD3412">
            <v>0.85315768607080489</v>
          </cell>
          <cell r="FJ3412">
            <v>111</v>
          </cell>
          <cell r="FK3412">
            <v>0.26300000000000001</v>
          </cell>
          <cell r="FL3412">
            <v>4.5614112606117635E-3</v>
          </cell>
          <cell r="FO3412">
            <v>0</v>
          </cell>
        </row>
        <row r="3413">
          <cell r="A3413">
            <v>641745</v>
          </cell>
          <cell r="C3413" t="str">
            <v>Keller, Brad</v>
          </cell>
          <cell r="Q3413" t="str">
            <v>S</v>
          </cell>
          <cell r="AJ3413">
            <v>5.6930358366057208</v>
          </cell>
          <cell r="AR3413">
            <v>58.56400205761318</v>
          </cell>
          <cell r="AS3413">
            <v>0.11179576432922099</v>
          </cell>
          <cell r="AT3413">
            <v>0.79635478817754068</v>
          </cell>
          <cell r="BE3413">
            <v>1.5926837715791877</v>
          </cell>
          <cell r="CP3413">
            <v>20.958333333333332</v>
          </cell>
          <cell r="CV3413">
            <v>92.1</v>
          </cell>
          <cell r="DA3413">
            <v>0</v>
          </cell>
          <cell r="DD3413">
            <v>0.80741578981428075</v>
          </cell>
          <cell r="FJ3413">
            <v>146.41000514403294</v>
          </cell>
          <cell r="FK3413">
            <v>0.26300000000000001</v>
          </cell>
          <cell r="FL3413">
            <v>0.18707318756539065</v>
          </cell>
          <cell r="FO3413">
            <v>0</v>
          </cell>
        </row>
        <row r="3414">
          <cell r="A3414">
            <v>641749</v>
          </cell>
          <cell r="C3414" t="str">
            <v>Keys, Denton</v>
          </cell>
          <cell r="Q3414" t="str">
            <v>S</v>
          </cell>
          <cell r="AJ3414">
            <v>7.3422926514546774</v>
          </cell>
          <cell r="AR3414">
            <v>44.400000000000006</v>
          </cell>
          <cell r="AS3414">
            <v>-0.42290732798698777</v>
          </cell>
          <cell r="AT3414">
            <v>0.84939385139392587</v>
          </cell>
          <cell r="BE3414">
            <v>1.4275175392513753</v>
          </cell>
          <cell r="CP3414">
            <v>21.791666666666668</v>
          </cell>
          <cell r="CV3414">
            <v>92.1</v>
          </cell>
          <cell r="DA3414">
            <v>0</v>
          </cell>
          <cell r="DD3414">
            <v>0.90820919719943904</v>
          </cell>
          <cell r="FJ3414">
            <v>111</v>
          </cell>
          <cell r="FK3414">
            <v>0.26300000000000001</v>
          </cell>
          <cell r="FL3414">
            <v>0.54142848865954041</v>
          </cell>
          <cell r="FO3414">
            <v>0.11003255351154717</v>
          </cell>
        </row>
        <row r="3415">
          <cell r="A3415">
            <v>641750</v>
          </cell>
          <cell r="C3415" t="str">
            <v>Kiest, Tanner</v>
          </cell>
          <cell r="Q3415" t="str">
            <v>R</v>
          </cell>
          <cell r="AJ3415">
            <v>9.2644373538211138</v>
          </cell>
          <cell r="AR3415">
            <v>16.8</v>
          </cell>
          <cell r="AS3415">
            <v>1.3266990235236931</v>
          </cell>
          <cell r="AT3415">
            <v>0.96204188868665841</v>
          </cell>
          <cell r="BE3415">
            <v>1.5675881233162945</v>
          </cell>
          <cell r="CP3415">
            <v>21.791666666666668</v>
          </cell>
          <cell r="CV3415">
            <v>92.1</v>
          </cell>
          <cell r="DA3415">
            <v>0</v>
          </cell>
          <cell r="DD3415">
            <v>1.8208887116005581</v>
          </cell>
          <cell r="FJ3415">
            <v>42</v>
          </cell>
          <cell r="FK3415">
            <v>0.26300000000000001</v>
          </cell>
          <cell r="FL3415">
            <v>-0.35953963968398001</v>
          </cell>
          <cell r="FO3415">
            <v>1</v>
          </cell>
        </row>
        <row r="3416">
          <cell r="A3416">
            <v>641754</v>
          </cell>
          <cell r="C3416" t="str">
            <v>Kinley, Jeff</v>
          </cell>
          <cell r="Q3416" t="str">
            <v>R</v>
          </cell>
          <cell r="AJ3416">
            <v>6.14923720109869</v>
          </cell>
          <cell r="AR3416">
            <v>20.712498401259257</v>
          </cell>
          <cell r="AS3416">
            <v>-1.4380991001321874E-2</v>
          </cell>
          <cell r="AT3416">
            <v>0.75346131849041686</v>
          </cell>
          <cell r="BE3416">
            <v>0.68960389920897536</v>
          </cell>
          <cell r="CP3416">
            <v>24.375</v>
          </cell>
          <cell r="CV3416">
            <v>92.1</v>
          </cell>
          <cell r="DA3416">
            <v>0</v>
          </cell>
          <cell r="DD3416">
            <v>0.94921276244551112</v>
          </cell>
          <cell r="FJ3416">
            <v>51.781246003148141</v>
          </cell>
          <cell r="FK3416">
            <v>0.26300000000000001</v>
          </cell>
          <cell r="FL3416">
            <v>0.32931453654568349</v>
          </cell>
          <cell r="FO3416">
            <v>1</v>
          </cell>
        </row>
        <row r="3417">
          <cell r="A3417">
            <v>641755</v>
          </cell>
          <cell r="C3417" t="str">
            <v>Kinley, Tyler</v>
          </cell>
          <cell r="Q3417" t="str">
            <v>R</v>
          </cell>
          <cell r="AJ3417">
            <v>5.7858411475087275</v>
          </cell>
          <cell r="AR3417">
            <v>21.795625269783628</v>
          </cell>
          <cell r="AS3417">
            <v>-0.10143549278908302</v>
          </cell>
          <cell r="AT3417">
            <v>0.65189593494399722</v>
          </cell>
          <cell r="BE3417">
            <v>1.0132118678196522</v>
          </cell>
          <cell r="CP3417">
            <v>25.458333333333332</v>
          </cell>
          <cell r="CV3417">
            <v>92.1</v>
          </cell>
          <cell r="DA3417">
            <v>0</v>
          </cell>
          <cell r="DD3417">
            <v>1.1558316925071175</v>
          </cell>
          <cell r="FJ3417">
            <v>54.489063174459069</v>
          </cell>
          <cell r="FK3417">
            <v>0.26300000000000001</v>
          </cell>
          <cell r="FL3417">
            <v>-0.46496538460312475</v>
          </cell>
          <cell r="FO3417">
            <v>1</v>
          </cell>
        </row>
        <row r="3418">
          <cell r="A3418">
            <v>641765</v>
          </cell>
          <cell r="C3418" t="str">
            <v>Kohler, Chris</v>
          </cell>
          <cell r="Q3418" t="str">
            <v>S</v>
          </cell>
          <cell r="AJ3418">
            <v>6.119287217208333</v>
          </cell>
          <cell r="AR3418">
            <v>44.400000000000006</v>
          </cell>
          <cell r="AS3418">
            <v>-1.2714235102875548</v>
          </cell>
          <cell r="AT3418">
            <v>0.92920428669086963</v>
          </cell>
          <cell r="BE3418">
            <v>1.291319139733601</v>
          </cell>
          <cell r="CP3418">
            <v>21.125</v>
          </cell>
          <cell r="CV3418">
            <v>92.1</v>
          </cell>
          <cell r="DA3418">
            <v>0</v>
          </cell>
          <cell r="DD3418">
            <v>0.98611328995795422</v>
          </cell>
          <cell r="FJ3418">
            <v>111</v>
          </cell>
          <cell r="FK3418">
            <v>0.26300000000000001</v>
          </cell>
          <cell r="FL3418">
            <v>-0.25439306244429694</v>
          </cell>
          <cell r="FO3418">
            <v>0</v>
          </cell>
        </row>
        <row r="3419">
          <cell r="A3419">
            <v>641767</v>
          </cell>
          <cell r="C3419" t="str">
            <v>Kozikowski, Neil</v>
          </cell>
          <cell r="Q3419" t="str">
            <v>R</v>
          </cell>
          <cell r="AJ3419">
            <v>7.3925347364095018</v>
          </cell>
          <cell r="AR3419">
            <v>16.8</v>
          </cell>
          <cell r="AS3419">
            <v>-1.1422216461342662</v>
          </cell>
          <cell r="AT3419">
            <v>0.77705101187336845</v>
          </cell>
          <cell r="BE3419">
            <v>1.3517303919827004</v>
          </cell>
          <cell r="CP3419">
            <v>21.125</v>
          </cell>
          <cell r="CV3419">
            <v>92.1</v>
          </cell>
          <cell r="DA3419">
            <v>0</v>
          </cell>
          <cell r="DD3419">
            <v>0.90738525961194094</v>
          </cell>
          <cell r="FJ3419">
            <v>42</v>
          </cell>
          <cell r="FK3419">
            <v>0.26300000000000001</v>
          </cell>
          <cell r="FL3419">
            <v>-0.14062367114210847</v>
          </cell>
          <cell r="FO3419">
            <v>0.86646388651375661</v>
          </cell>
        </row>
        <row r="3420">
          <cell r="A3420">
            <v>641768</v>
          </cell>
          <cell r="C3420" t="str">
            <v>Kraft, Michael</v>
          </cell>
          <cell r="Q3420" t="str">
            <v>R</v>
          </cell>
          <cell r="AJ3420">
            <v>7.7959081547590685</v>
          </cell>
          <cell r="AR3420">
            <v>16.8</v>
          </cell>
          <cell r="AS3420">
            <v>0.40345979870144144</v>
          </cell>
          <cell r="AT3420">
            <v>0.89618629223101975</v>
          </cell>
          <cell r="BE3420">
            <v>0.76261641752868647</v>
          </cell>
          <cell r="CP3420">
            <v>24.791666666666668</v>
          </cell>
          <cell r="CV3420">
            <v>92.1</v>
          </cell>
          <cell r="DA3420">
            <v>0</v>
          </cell>
          <cell r="DD3420">
            <v>1.113113729824434</v>
          </cell>
          <cell r="FJ3420">
            <v>42</v>
          </cell>
          <cell r="FK3420">
            <v>0.26300000000000001</v>
          </cell>
          <cell r="FL3420">
            <v>0.85737475674663333</v>
          </cell>
          <cell r="FO3420">
            <v>1</v>
          </cell>
        </row>
        <row r="3421">
          <cell r="A3421">
            <v>641771</v>
          </cell>
          <cell r="C3421" t="str">
            <v>Kuhl, Chad</v>
          </cell>
          <cell r="Q3421" t="str">
            <v>S</v>
          </cell>
          <cell r="AJ3421">
            <v>4.8029738344912749</v>
          </cell>
          <cell r="AR3421">
            <v>103.72901928992896</v>
          </cell>
          <cell r="AS3421">
            <v>-3.5727161689430652E-2</v>
          </cell>
          <cell r="AT3421">
            <v>0.54706335560662978</v>
          </cell>
          <cell r="BE3421">
            <v>1.0151065074613708</v>
          </cell>
          <cell r="CP3421">
            <v>23.791666666666668</v>
          </cell>
          <cell r="CV3421">
            <v>93.295541201614839</v>
          </cell>
          <cell r="DA3421">
            <v>0.18989696969696968</v>
          </cell>
          <cell r="DD3421">
            <v>0.84956340721935342</v>
          </cell>
          <cell r="FJ3421">
            <v>136.30219375658436</v>
          </cell>
          <cell r="FK3421">
            <v>0.26300000000000001</v>
          </cell>
          <cell r="FL3421">
            <v>0.26911533610798727</v>
          </cell>
          <cell r="FO3421">
            <v>0</v>
          </cell>
        </row>
        <row r="3422">
          <cell r="A3422">
            <v>641773</v>
          </cell>
          <cell r="C3422" t="str">
            <v>Lanphere, Luke</v>
          </cell>
          <cell r="Q3422" t="str">
            <v>S</v>
          </cell>
          <cell r="AJ3422">
            <v>7.3475025947137667</v>
          </cell>
          <cell r="AR3422">
            <v>44.400000000000006</v>
          </cell>
          <cell r="AS3422">
            <v>0.41760798140620514</v>
          </cell>
          <cell r="AT3422">
            <v>0.88674478769453779</v>
          </cell>
          <cell r="BE3422">
            <v>1.0238146938375088</v>
          </cell>
          <cell r="CP3422">
            <v>20.791666666666668</v>
          </cell>
          <cell r="CV3422">
            <v>92.1</v>
          </cell>
          <cell r="DA3422">
            <v>0</v>
          </cell>
          <cell r="DD3422">
            <v>0.88384404637814906</v>
          </cell>
          <cell r="FJ3422">
            <v>111</v>
          </cell>
          <cell r="FK3422">
            <v>0.26300000000000001</v>
          </cell>
          <cell r="FL3422">
            <v>0.21056026445839041</v>
          </cell>
          <cell r="FO3422">
            <v>0</v>
          </cell>
        </row>
        <row r="3423">
          <cell r="A3423">
            <v>641780</v>
          </cell>
          <cell r="C3423" t="str">
            <v>Ledbetter, David</v>
          </cell>
          <cell r="Q3423" t="str">
            <v>S</v>
          </cell>
          <cell r="AJ3423">
            <v>6.655893229855474</v>
          </cell>
          <cell r="AR3423">
            <v>52.233586864320984</v>
          </cell>
          <cell r="AS3423">
            <v>-0.75307309816523016</v>
          </cell>
          <cell r="AT3423">
            <v>0.6103436858660074</v>
          </cell>
          <cell r="BE3423">
            <v>0.63896615553416836</v>
          </cell>
          <cell r="CP3423">
            <v>24.375</v>
          </cell>
          <cell r="CV3423">
            <v>92.1</v>
          </cell>
          <cell r="DA3423">
            <v>0</v>
          </cell>
          <cell r="DD3423">
            <v>0.83843573256821924</v>
          </cell>
          <cell r="FJ3423">
            <v>130.58396716080244</v>
          </cell>
          <cell r="FK3423">
            <v>0.26300000000000001</v>
          </cell>
          <cell r="FL3423">
            <v>6.8219365156541839E-2</v>
          </cell>
          <cell r="FO3423">
            <v>0</v>
          </cell>
        </row>
        <row r="3424">
          <cell r="A3424">
            <v>641788</v>
          </cell>
          <cell r="C3424" t="str">
            <v>Lieser, Scott</v>
          </cell>
          <cell r="Q3424" t="str">
            <v>R</v>
          </cell>
          <cell r="AJ3424">
            <v>5.7920997865398043</v>
          </cell>
          <cell r="AR3424">
            <v>16.8</v>
          </cell>
          <cell r="AS3424">
            <v>-0.86571029091499052</v>
          </cell>
          <cell r="AT3424">
            <v>0.77009128970824348</v>
          </cell>
          <cell r="BE3424">
            <v>0.98532000080114457</v>
          </cell>
          <cell r="CP3424">
            <v>26.208333333333332</v>
          </cell>
          <cell r="CV3424">
            <v>92.1</v>
          </cell>
          <cell r="DA3424">
            <v>0</v>
          </cell>
          <cell r="DD3424">
            <v>0.95717814212034713</v>
          </cell>
          <cell r="FJ3424">
            <v>42</v>
          </cell>
          <cell r="FK3424">
            <v>0.26300000000000001</v>
          </cell>
          <cell r="FL3424">
            <v>-0.56138284010351236</v>
          </cell>
          <cell r="FO3424">
            <v>1</v>
          </cell>
        </row>
        <row r="3425">
          <cell r="A3425">
            <v>641789</v>
          </cell>
          <cell r="C3425" t="str">
            <v>Lietz, Dan</v>
          </cell>
          <cell r="Q3425" t="str">
            <v>R</v>
          </cell>
          <cell r="AJ3425">
            <v>7.2397956503980225</v>
          </cell>
          <cell r="AR3425">
            <v>22.586136331468037</v>
          </cell>
          <cell r="AS3425">
            <v>0.60808887966643488</v>
          </cell>
          <cell r="AT3425">
            <v>0.84600376808899447</v>
          </cell>
          <cell r="BE3425">
            <v>1.3387454100066614</v>
          </cell>
          <cell r="CP3425">
            <v>22.041666666666668</v>
          </cell>
          <cell r="CV3425">
            <v>92.1</v>
          </cell>
          <cell r="DA3425">
            <v>0</v>
          </cell>
          <cell r="DD3425">
            <v>0.91037893019221017</v>
          </cell>
          <cell r="FJ3425">
            <v>56.465340828670087</v>
          </cell>
          <cell r="FK3425">
            <v>0.26300000000000001</v>
          </cell>
          <cell r="FL3425">
            <v>-0.25301527463343187</v>
          </cell>
          <cell r="FO3425">
            <v>1</v>
          </cell>
        </row>
        <row r="3426">
          <cell r="A3426">
            <v>641790</v>
          </cell>
          <cell r="C3426" t="str">
            <v>Lillis-White, Connor</v>
          </cell>
          <cell r="Q3426" t="str">
            <v>R</v>
          </cell>
          <cell r="AJ3426">
            <v>6.7371954062608355</v>
          </cell>
          <cell r="AR3426">
            <v>16.8</v>
          </cell>
          <cell r="AS3426">
            <v>0.38297504944713351</v>
          </cell>
          <cell r="AT3426">
            <v>0.93270115955905064</v>
          </cell>
          <cell r="BE3426">
            <v>1.0522069358312072</v>
          </cell>
          <cell r="CP3426">
            <v>23.958333333333332</v>
          </cell>
          <cell r="CV3426">
            <v>92.1</v>
          </cell>
          <cell r="DA3426">
            <v>0</v>
          </cell>
          <cell r="DD3426">
            <v>1.3434025727976502</v>
          </cell>
          <cell r="FJ3426">
            <v>42</v>
          </cell>
          <cell r="FK3426">
            <v>0.26300000000000001</v>
          </cell>
          <cell r="FL3426">
            <v>0.29767070222763864</v>
          </cell>
          <cell r="FO3426">
            <v>1</v>
          </cell>
        </row>
        <row r="3427">
          <cell r="A3427">
            <v>641793</v>
          </cell>
          <cell r="C3427" t="str">
            <v>Littell, Zack</v>
          </cell>
          <cell r="Q3427" t="str">
            <v>S</v>
          </cell>
          <cell r="AJ3427">
            <v>5.790679222752269</v>
          </cell>
          <cell r="AR3427">
            <v>62.414303383725056</v>
          </cell>
          <cell r="AS3427">
            <v>0.177682515451416</v>
          </cell>
          <cell r="AT3427">
            <v>0.81079541231414187</v>
          </cell>
          <cell r="BE3427">
            <v>1.3787834264462961</v>
          </cell>
          <cell r="CP3427">
            <v>20.708333333333332</v>
          </cell>
          <cell r="CV3427">
            <v>92.1</v>
          </cell>
          <cell r="DA3427">
            <v>0</v>
          </cell>
          <cell r="DD3427">
            <v>0.95324133147544376</v>
          </cell>
          <cell r="FJ3427">
            <v>156.03575845931263</v>
          </cell>
          <cell r="FK3427">
            <v>0.26300000000000001</v>
          </cell>
          <cell r="FL3427">
            <v>-8.459691973099874E-2</v>
          </cell>
          <cell r="FO3427">
            <v>0</v>
          </cell>
        </row>
        <row r="3428">
          <cell r="A3428">
            <v>641795</v>
          </cell>
          <cell r="C3428" t="str">
            <v>Livengood, Justin</v>
          </cell>
          <cell r="Q3428" t="str">
            <v>R</v>
          </cell>
          <cell r="AJ3428">
            <v>6.2053095745597782</v>
          </cell>
          <cell r="AR3428">
            <v>17.828328830837421</v>
          </cell>
          <cell r="AS3428">
            <v>0.22194704005194338</v>
          </cell>
          <cell r="AT3428">
            <v>0.87920466283745113</v>
          </cell>
          <cell r="BE3428">
            <v>1.0760115823734753</v>
          </cell>
          <cell r="CP3428">
            <v>26.291666666666668</v>
          </cell>
          <cell r="CV3428">
            <v>92.1</v>
          </cell>
          <cell r="DA3428">
            <v>0</v>
          </cell>
          <cell r="DD3428">
            <v>1.0699714395880697</v>
          </cell>
          <cell r="FJ3428">
            <v>44.570822077093553</v>
          </cell>
          <cell r="FK3428">
            <v>0.26300000000000001</v>
          </cell>
          <cell r="FL3428">
            <v>-9.5448619291084225E-2</v>
          </cell>
          <cell r="FO3428">
            <v>0.76921993708652359</v>
          </cell>
        </row>
        <row r="3429">
          <cell r="A3429">
            <v>641799</v>
          </cell>
          <cell r="C3429" t="str">
            <v>Lomangino, James</v>
          </cell>
          <cell r="Q3429" t="str">
            <v>R</v>
          </cell>
          <cell r="AJ3429">
            <v>7.1177147761835995</v>
          </cell>
          <cell r="AR3429">
            <v>17.727054724335837</v>
          </cell>
          <cell r="AS3429">
            <v>0.47229279741572816</v>
          </cell>
          <cell r="AT3429">
            <v>0.87515550760869265</v>
          </cell>
          <cell r="BE3429">
            <v>0.6970616139581024</v>
          </cell>
          <cell r="CP3429">
            <v>24.708333333333332</v>
          </cell>
          <cell r="CV3429">
            <v>92.1</v>
          </cell>
          <cell r="DA3429">
            <v>0</v>
          </cell>
          <cell r="DD3429">
            <v>1.0594374468541199</v>
          </cell>
          <cell r="FJ3429">
            <v>44.317636810839588</v>
          </cell>
          <cell r="FK3429">
            <v>0.26300000000000001</v>
          </cell>
          <cell r="FL3429">
            <v>-0.12033189138469359</v>
          </cell>
          <cell r="FO3429">
            <v>1</v>
          </cell>
        </row>
        <row r="3430">
          <cell r="A3430">
            <v>641800</v>
          </cell>
          <cell r="C3430" t="str">
            <v>Lomascolo, Nick</v>
          </cell>
          <cell r="Q3430" t="str">
            <v>R</v>
          </cell>
          <cell r="AJ3430">
            <v>6.0175394695358033</v>
          </cell>
          <cell r="AR3430">
            <v>18.22121867961145</v>
          </cell>
          <cell r="AS3430">
            <v>4.431911032620893E-2</v>
          </cell>
          <cell r="AT3430">
            <v>0.85553831854585893</v>
          </cell>
          <cell r="BE3430">
            <v>0.68133795735233105</v>
          </cell>
          <cell r="CP3430">
            <v>25.625</v>
          </cell>
          <cell r="CV3430">
            <v>92.1</v>
          </cell>
          <cell r="DA3430">
            <v>0</v>
          </cell>
          <cell r="DD3430">
            <v>1.2660736466470355</v>
          </cell>
          <cell r="FJ3430">
            <v>45.553046699028627</v>
          </cell>
          <cell r="FK3430">
            <v>0.26300000000000001</v>
          </cell>
          <cell r="FL3430">
            <v>0.52033855572327903</v>
          </cell>
          <cell r="FO3430">
            <v>1</v>
          </cell>
        </row>
        <row r="3431">
          <cell r="A3431">
            <v>641804</v>
          </cell>
          <cell r="C3431" t="str">
            <v>Loraine, Zach</v>
          </cell>
          <cell r="Q3431" t="str">
            <v>R</v>
          </cell>
          <cell r="AJ3431">
            <v>6.6016277120875504</v>
          </cell>
          <cell r="AR3431">
            <v>16.970931272877039</v>
          </cell>
          <cell r="AS3431">
            <v>-1.0751822710550987</v>
          </cell>
          <cell r="AT3431">
            <v>0.78430059140868824</v>
          </cell>
          <cell r="BE3431">
            <v>0.82785694421149436</v>
          </cell>
          <cell r="CP3431">
            <v>25.875</v>
          </cell>
          <cell r="CV3431">
            <v>92.1</v>
          </cell>
          <cell r="DA3431">
            <v>0</v>
          </cell>
          <cell r="DD3431">
            <v>1.0383136794825794</v>
          </cell>
          <cell r="FJ3431">
            <v>42.427328182192596</v>
          </cell>
          <cell r="FK3431">
            <v>0.26300000000000001</v>
          </cell>
          <cell r="FL3431">
            <v>1.0248521861887396</v>
          </cell>
          <cell r="FO3431">
            <v>1</v>
          </cell>
        </row>
        <row r="3432">
          <cell r="A3432">
            <v>641805</v>
          </cell>
          <cell r="C3432" t="str">
            <v>Lowry, Thaddius</v>
          </cell>
          <cell r="Q3432" t="str">
            <v>S</v>
          </cell>
          <cell r="AJ3432">
            <v>6.4307193360049943</v>
          </cell>
          <cell r="AR3432">
            <v>61.975589670123469</v>
          </cell>
          <cell r="AS3432">
            <v>8.8478843351564557E-2</v>
          </cell>
          <cell r="AT3432">
            <v>0.79039856463603919</v>
          </cell>
          <cell r="BE3432">
            <v>1.2835885514996179</v>
          </cell>
          <cell r="CP3432">
            <v>21.708333333333332</v>
          </cell>
          <cell r="CV3432">
            <v>92.1</v>
          </cell>
          <cell r="DA3432">
            <v>0</v>
          </cell>
          <cell r="DD3432">
            <v>0.79604626468268924</v>
          </cell>
          <cell r="FJ3432">
            <v>154.93897417530866</v>
          </cell>
          <cell r="FK3432">
            <v>0.26300000000000001</v>
          </cell>
          <cell r="FL3432">
            <v>9.3550449799317925E-2</v>
          </cell>
          <cell r="FO3432">
            <v>0</v>
          </cell>
        </row>
        <row r="3433">
          <cell r="A3433">
            <v>641812</v>
          </cell>
          <cell r="C3433" t="str">
            <v>MacEachern, Ryley</v>
          </cell>
          <cell r="Q3433" t="str">
            <v>R</v>
          </cell>
          <cell r="AJ3433">
            <v>6.202904189118347</v>
          </cell>
          <cell r="AR3433">
            <v>16.8</v>
          </cell>
          <cell r="AS3433">
            <v>1.3420736728696832</v>
          </cell>
          <cell r="AT3433">
            <v>0.91813839919542806</v>
          </cell>
          <cell r="BE3433">
            <v>0.8813414727231087</v>
          </cell>
          <cell r="CP3433">
            <v>22.125</v>
          </cell>
          <cell r="CV3433">
            <v>92.1</v>
          </cell>
          <cell r="DA3433">
            <v>0</v>
          </cell>
          <cell r="DD3433">
            <v>1.0536843086074967</v>
          </cell>
          <cell r="FJ3433">
            <v>42</v>
          </cell>
          <cell r="FK3433">
            <v>0.26300000000000001</v>
          </cell>
          <cell r="FL3433">
            <v>-1.0279497640318824</v>
          </cell>
          <cell r="FO3433">
            <v>1</v>
          </cell>
        </row>
        <row r="3434">
          <cell r="A3434">
            <v>641813</v>
          </cell>
          <cell r="C3434" t="str">
            <v>Maciel, Jonathan</v>
          </cell>
          <cell r="Q3434" t="str">
            <v>S</v>
          </cell>
          <cell r="AJ3434">
            <v>7.3385389603122064</v>
          </cell>
          <cell r="AR3434">
            <v>46.552358008666673</v>
          </cell>
          <cell r="AS3434">
            <v>-0.78457756768295706</v>
          </cell>
          <cell r="AT3434">
            <v>0.57122252609968127</v>
          </cell>
          <cell r="BE3434">
            <v>0.86566824840449841</v>
          </cell>
          <cell r="CP3434">
            <v>23.625</v>
          </cell>
          <cell r="CV3434">
            <v>92.1</v>
          </cell>
          <cell r="DA3434">
            <v>0</v>
          </cell>
          <cell r="DD3434">
            <v>0.8165988980150316</v>
          </cell>
          <cell r="FJ3434">
            <v>116.38089502166667</v>
          </cell>
          <cell r="FK3434">
            <v>0.26300000000000001</v>
          </cell>
          <cell r="FL3434">
            <v>4.0861691706155404E-2</v>
          </cell>
          <cell r="FO3434">
            <v>0.35086248328534198</v>
          </cell>
        </row>
        <row r="3435">
          <cell r="A3435">
            <v>641814</v>
          </cell>
          <cell r="C3435" t="str">
            <v>Mader, Michael</v>
          </cell>
          <cell r="Q3435" t="str">
            <v>S</v>
          </cell>
          <cell r="AJ3435">
            <v>7.1198678243082618</v>
          </cell>
          <cell r="AR3435">
            <v>51.513799690041154</v>
          </cell>
          <cell r="AS3435">
            <v>0.84950610507422364</v>
          </cell>
          <cell r="AT3435">
            <v>0.83217325520432317</v>
          </cell>
          <cell r="BE3435">
            <v>1.1725092296814932</v>
          </cell>
          <cell r="CP3435">
            <v>22.375</v>
          </cell>
          <cell r="CV3435">
            <v>92.1</v>
          </cell>
          <cell r="DA3435">
            <v>0</v>
          </cell>
          <cell r="DD3435">
            <v>1.0085097954010049</v>
          </cell>
          <cell r="FJ3435">
            <v>128.78449922510288</v>
          </cell>
          <cell r="FK3435">
            <v>0.26300000000000001</v>
          </cell>
          <cell r="FL3435">
            <v>9.5949814311374268E-2</v>
          </cell>
          <cell r="FO3435">
            <v>0</v>
          </cell>
        </row>
        <row r="3436">
          <cell r="A3436">
            <v>641816</v>
          </cell>
          <cell r="C3436" t="str">
            <v>Mahle, Tyler</v>
          </cell>
          <cell r="Q3436" t="str">
            <v>S</v>
          </cell>
          <cell r="AJ3436">
            <v>5.2699195340945382</v>
          </cell>
          <cell r="AR3436">
            <v>61.832108820164571</v>
          </cell>
          <cell r="AS3436">
            <v>-0.13242052616938571</v>
          </cell>
          <cell r="AT3436">
            <v>0.58919142765852106</v>
          </cell>
          <cell r="BE3436">
            <v>1.343997007983081</v>
          </cell>
          <cell r="CP3436">
            <v>21.791666666666668</v>
          </cell>
          <cell r="CV3436">
            <v>92.1</v>
          </cell>
          <cell r="DA3436">
            <v>0</v>
          </cell>
          <cell r="DD3436">
            <v>0.99308751116489113</v>
          </cell>
          <cell r="FJ3436">
            <v>154.58027205041142</v>
          </cell>
          <cell r="FK3436">
            <v>0.26300000000000001</v>
          </cell>
          <cell r="FL3436">
            <v>4.8995640482089861E-2</v>
          </cell>
          <cell r="FO3436">
            <v>0</v>
          </cell>
        </row>
        <row r="3437">
          <cell r="A3437">
            <v>641828</v>
          </cell>
          <cell r="C3437" t="str">
            <v>Martin, Harvey</v>
          </cell>
          <cell r="Q3437" t="str">
            <v>R</v>
          </cell>
          <cell r="AJ3437">
            <v>7.6609566496386323</v>
          </cell>
          <cell r="AR3437">
            <v>16.8</v>
          </cell>
          <cell r="AS3437">
            <v>-1.9033396551725998</v>
          </cell>
          <cell r="AT3437">
            <v>0.81253974777136762</v>
          </cell>
          <cell r="BE3437">
            <v>0.97098662960610216</v>
          </cell>
          <cell r="CP3437">
            <v>26.958333333333332</v>
          </cell>
          <cell r="CV3437">
            <v>92.1</v>
          </cell>
          <cell r="DA3437">
            <v>0</v>
          </cell>
          <cell r="DD3437">
            <v>1.0870079772358636</v>
          </cell>
          <cell r="FJ3437">
            <v>42</v>
          </cell>
          <cell r="FK3437">
            <v>0.26300000000000001</v>
          </cell>
          <cell r="FL3437">
            <v>0.65883641692962591</v>
          </cell>
          <cell r="FO3437">
            <v>1</v>
          </cell>
        </row>
        <row r="3438">
          <cell r="A3438">
            <v>641835</v>
          </cell>
          <cell r="C3438" t="str">
            <v>Mayza, Tim</v>
          </cell>
          <cell r="Q3438" t="str">
            <v>R</v>
          </cell>
          <cell r="AJ3438">
            <v>5.6757550609179237</v>
          </cell>
          <cell r="AR3438">
            <v>23.500128544732377</v>
          </cell>
          <cell r="AS3438">
            <v>-4.9476644530236445E-2</v>
          </cell>
          <cell r="AT3438">
            <v>0.62677756799649065</v>
          </cell>
          <cell r="BE3438">
            <v>1.1095818058775793</v>
          </cell>
          <cell r="CP3438">
            <v>24.458333333333332</v>
          </cell>
          <cell r="CV3438">
            <v>92.1</v>
          </cell>
          <cell r="DA3438">
            <v>0</v>
          </cell>
          <cell r="DD3438">
            <v>1.1306338469602424</v>
          </cell>
          <cell r="FJ3438">
            <v>58.750321361830935</v>
          </cell>
          <cell r="FK3438">
            <v>0.26300000000000001</v>
          </cell>
          <cell r="FL3438">
            <v>-0.17688804725653529</v>
          </cell>
          <cell r="FO3438">
            <v>1</v>
          </cell>
        </row>
        <row r="3439">
          <cell r="A3439">
            <v>641838</v>
          </cell>
          <cell r="C3439" t="str">
            <v>McCarthy, Kevin</v>
          </cell>
          <cell r="Q3439" t="str">
            <v>R</v>
          </cell>
          <cell r="AJ3439">
            <v>4.6939020335021784</v>
          </cell>
          <cell r="AR3439">
            <v>25.531263923096272</v>
          </cell>
          <cell r="AS3439">
            <v>7.7405742183345852E-2</v>
          </cell>
          <cell r="AT3439">
            <v>0.82036625436690891</v>
          </cell>
          <cell r="BE3439">
            <v>1.0976050678088487</v>
          </cell>
          <cell r="CP3439">
            <v>24.375</v>
          </cell>
          <cell r="CV3439">
            <v>92.1</v>
          </cell>
          <cell r="DA3439">
            <v>0</v>
          </cell>
          <cell r="DD3439">
            <v>0.85804554647204767</v>
          </cell>
          <cell r="FJ3439">
            <v>63.828159807740676</v>
          </cell>
          <cell r="FK3439">
            <v>0.26300000000000001</v>
          </cell>
          <cell r="FL3439">
            <v>0.23839703648972319</v>
          </cell>
          <cell r="FO3439">
            <v>1</v>
          </cell>
        </row>
        <row r="3440">
          <cell r="A3440">
            <v>641844</v>
          </cell>
          <cell r="C3440" t="str">
            <v>McCoy, Kevin</v>
          </cell>
          <cell r="Q3440" t="str">
            <v>R</v>
          </cell>
          <cell r="AJ3440">
            <v>6.8709981110811551</v>
          </cell>
          <cell r="AR3440">
            <v>16.8</v>
          </cell>
          <cell r="AS3440">
            <v>1.801932000696479</v>
          </cell>
          <cell r="AT3440">
            <v>0.94685731508653526</v>
          </cell>
          <cell r="BE3440">
            <v>1.0041618598623432</v>
          </cell>
          <cell r="CP3440">
            <v>24.958333333333332</v>
          </cell>
          <cell r="CV3440">
            <v>92.1</v>
          </cell>
          <cell r="DA3440">
            <v>0</v>
          </cell>
          <cell r="DD3440">
            <v>1.3546561546827069</v>
          </cell>
          <cell r="FJ3440">
            <v>42</v>
          </cell>
          <cell r="FK3440">
            <v>0.26300000000000001</v>
          </cell>
          <cell r="FL3440">
            <v>-0.773855301024856</v>
          </cell>
          <cell r="FO3440">
            <v>1</v>
          </cell>
        </row>
        <row r="3441">
          <cell r="A3441">
            <v>641850</v>
          </cell>
          <cell r="C3441" t="str">
            <v>McGowan, Kevin</v>
          </cell>
          <cell r="Q3441" t="str">
            <v>S</v>
          </cell>
          <cell r="AJ3441">
            <v>6.2796297047548144</v>
          </cell>
          <cell r="AR3441">
            <v>59.251084212402247</v>
          </cell>
          <cell r="AS3441">
            <v>0.4232441855853939</v>
          </cell>
          <cell r="AT3441">
            <v>0.7716522608452282</v>
          </cell>
          <cell r="BE3441">
            <v>1.0410525000233404</v>
          </cell>
          <cell r="CP3441">
            <v>24.708333333333332</v>
          </cell>
          <cell r="CV3441">
            <v>92.1</v>
          </cell>
          <cell r="DA3441">
            <v>0</v>
          </cell>
          <cell r="DD3441">
            <v>0.95225783523607643</v>
          </cell>
          <cell r="FJ3441">
            <v>148.12771053100562</v>
          </cell>
          <cell r="FK3441">
            <v>0.26300000000000001</v>
          </cell>
          <cell r="FL3441">
            <v>-0.32780964432045268</v>
          </cell>
          <cell r="FO3441">
            <v>0.43752287140624546</v>
          </cell>
        </row>
        <row r="3442">
          <cell r="A3442">
            <v>641851</v>
          </cell>
          <cell r="C3442" t="str">
            <v>McGowin, Kyle</v>
          </cell>
          <cell r="Q3442" t="str">
            <v>S</v>
          </cell>
          <cell r="AJ3442">
            <v>5.3838054369435309</v>
          </cell>
          <cell r="AR3442">
            <v>57.678847503292161</v>
          </cell>
          <cell r="AS3442">
            <v>-0.50224940283770814</v>
          </cell>
          <cell r="AT3442">
            <v>0.61454742388023642</v>
          </cell>
          <cell r="BE3442">
            <v>0.85777008442851999</v>
          </cell>
          <cell r="CP3442">
            <v>24.625</v>
          </cell>
          <cell r="CV3442">
            <v>92.1</v>
          </cell>
          <cell r="DA3442">
            <v>0</v>
          </cell>
          <cell r="DD3442">
            <v>0.99306713796432122</v>
          </cell>
          <cell r="FJ3442">
            <v>144.1971187582304</v>
          </cell>
          <cell r="FK3442">
            <v>0.26300000000000001</v>
          </cell>
          <cell r="FL3442">
            <v>-0.36589808454007261</v>
          </cell>
          <cell r="FO3442">
            <v>0</v>
          </cell>
        </row>
        <row r="3443">
          <cell r="A3443">
            <v>641852</v>
          </cell>
          <cell r="C3443" t="str">
            <v>McIlraith, Thomas</v>
          </cell>
          <cell r="Q3443" t="str">
            <v>S</v>
          </cell>
          <cell r="AJ3443">
            <v>7.5936953510558292</v>
          </cell>
          <cell r="AR3443">
            <v>44.400000000000006</v>
          </cell>
          <cell r="AS3443">
            <v>0.37026075982736606</v>
          </cell>
          <cell r="AT3443">
            <v>0.93647625964594861</v>
          </cell>
          <cell r="BE3443">
            <v>1.036804239416679</v>
          </cell>
          <cell r="CP3443">
            <v>22.375</v>
          </cell>
          <cell r="CV3443">
            <v>92.1</v>
          </cell>
          <cell r="DA3443">
            <v>0</v>
          </cell>
          <cell r="DD3443">
            <v>0.81646299996557103</v>
          </cell>
          <cell r="FJ3443">
            <v>111</v>
          </cell>
          <cell r="FK3443">
            <v>0.26300000000000001</v>
          </cell>
          <cell r="FL3443">
            <v>0.39641608805255762</v>
          </cell>
          <cell r="FO3443">
            <v>0</v>
          </cell>
        </row>
        <row r="3444">
          <cell r="A3444">
            <v>641854</v>
          </cell>
          <cell r="C3444" t="str">
            <v>McKenzie, Jeff</v>
          </cell>
          <cell r="Q3444" t="str">
            <v>S</v>
          </cell>
          <cell r="AJ3444">
            <v>6.6916785137299177</v>
          </cell>
          <cell r="AR3444">
            <v>44.400000000000006</v>
          </cell>
          <cell r="AS3444">
            <v>-0.57874054125863983</v>
          </cell>
          <cell r="AT3444">
            <v>0.88383657171450658</v>
          </cell>
          <cell r="BE3444">
            <v>0.51705254537974688</v>
          </cell>
          <cell r="CP3444">
            <v>25.125</v>
          </cell>
          <cell r="CV3444">
            <v>92.1</v>
          </cell>
          <cell r="DA3444">
            <v>0</v>
          </cell>
          <cell r="DD3444">
            <v>0.67430294792776113</v>
          </cell>
          <cell r="FJ3444">
            <v>111</v>
          </cell>
          <cell r="FK3444">
            <v>0.26300000000000001</v>
          </cell>
          <cell r="FL3444">
            <v>-0.14985544612501869</v>
          </cell>
          <cell r="FO3444">
            <v>0</v>
          </cell>
        </row>
        <row r="3445">
          <cell r="A3445">
            <v>641855</v>
          </cell>
          <cell r="C3445" t="str">
            <v>McKinney, Ian</v>
          </cell>
          <cell r="Q3445" t="str">
            <v>S</v>
          </cell>
          <cell r="AJ3445">
            <v>6.9454609239287066</v>
          </cell>
          <cell r="AR3445">
            <v>49.590751892952788</v>
          </cell>
          <cell r="AS3445">
            <v>0.17110415305072327</v>
          </cell>
          <cell r="AT3445">
            <v>0.84755162135915518</v>
          </cell>
          <cell r="BE3445">
            <v>0.86596125968744297</v>
          </cell>
          <cell r="CP3445">
            <v>21.625</v>
          </cell>
          <cell r="CV3445">
            <v>92.1</v>
          </cell>
          <cell r="DA3445">
            <v>0</v>
          </cell>
          <cell r="DD3445">
            <v>0.99867318329729093</v>
          </cell>
          <cell r="FJ3445">
            <v>123.97687973238196</v>
          </cell>
          <cell r="FK3445">
            <v>0.26300000000000001</v>
          </cell>
          <cell r="FL3445">
            <v>0.16186054148635312</v>
          </cell>
          <cell r="FO3445">
            <v>0</v>
          </cell>
        </row>
        <row r="3446">
          <cell r="A3446">
            <v>641861</v>
          </cell>
          <cell r="C3446" t="str">
            <v>Meisner, Casey</v>
          </cell>
          <cell r="Q3446" t="str">
            <v>S</v>
          </cell>
          <cell r="AJ3446">
            <v>6.5885639135509386</v>
          </cell>
          <cell r="AR3446">
            <v>55.223422465411524</v>
          </cell>
          <cell r="AS3446">
            <v>0.34000561994414091</v>
          </cell>
          <cell r="AT3446">
            <v>0.81019976262466631</v>
          </cell>
          <cell r="BE3446">
            <v>1.2884259190504646</v>
          </cell>
          <cell r="CP3446">
            <v>21.125</v>
          </cell>
          <cell r="CV3446">
            <v>92.1</v>
          </cell>
          <cell r="DA3446">
            <v>0</v>
          </cell>
          <cell r="DD3446">
            <v>1.0060066687064639</v>
          </cell>
          <cell r="FJ3446">
            <v>138.05855616352881</v>
          </cell>
          <cell r="FK3446">
            <v>0.26300000000000001</v>
          </cell>
          <cell r="FL3446">
            <v>0.31656464156730757</v>
          </cell>
          <cell r="FO3446">
            <v>0</v>
          </cell>
        </row>
        <row r="3447">
          <cell r="A3447">
            <v>641864</v>
          </cell>
          <cell r="C3447" t="str">
            <v>Mendonca, Tanner</v>
          </cell>
          <cell r="Q3447" t="str">
            <v>R</v>
          </cell>
          <cell r="AJ3447">
            <v>6.3179858473167707</v>
          </cell>
          <cell r="AR3447">
            <v>16.8</v>
          </cell>
          <cell r="AS3447">
            <v>-0.27416504193899049</v>
          </cell>
          <cell r="AT3447">
            <v>0.78692918211037122</v>
          </cell>
          <cell r="BE3447">
            <v>0.9577443319059965</v>
          </cell>
          <cell r="CP3447">
            <v>24.041666666666668</v>
          </cell>
          <cell r="CV3447">
            <v>92.1</v>
          </cell>
          <cell r="DA3447">
            <v>0</v>
          </cell>
          <cell r="DD3447">
            <v>1.4354837280034101</v>
          </cell>
          <cell r="FJ3447">
            <v>42</v>
          </cell>
          <cell r="FK3447">
            <v>0.26300000000000001</v>
          </cell>
          <cell r="FL3447">
            <v>-3.2826334739919638E-2</v>
          </cell>
          <cell r="FO3447">
            <v>1</v>
          </cell>
        </row>
        <row r="3448">
          <cell r="A3448">
            <v>641866</v>
          </cell>
          <cell r="C3448" t="str">
            <v>Messner, Steven</v>
          </cell>
          <cell r="Q3448" t="str">
            <v>S</v>
          </cell>
          <cell r="AJ3448">
            <v>7.3692567292529665</v>
          </cell>
          <cell r="AR3448">
            <v>44.400000000000006</v>
          </cell>
          <cell r="AS3448">
            <v>-1.1713512295477606</v>
          </cell>
          <cell r="AT3448">
            <v>0.80779919304383174</v>
          </cell>
          <cell r="BE3448">
            <v>1.4201065650705835</v>
          </cell>
          <cell r="CP3448">
            <v>26.541666666666668</v>
          </cell>
          <cell r="CV3448">
            <v>92.1</v>
          </cell>
          <cell r="DA3448">
            <v>0</v>
          </cell>
          <cell r="DD3448">
            <v>0.87956708261211647</v>
          </cell>
          <cell r="FJ3448">
            <v>111</v>
          </cell>
          <cell r="FK3448">
            <v>0.26300000000000001</v>
          </cell>
          <cell r="FL3448">
            <v>0.3275065652470639</v>
          </cell>
          <cell r="FO3448">
            <v>0.20498533724340207</v>
          </cell>
        </row>
        <row r="3449">
          <cell r="A3449">
            <v>641871</v>
          </cell>
          <cell r="C3449" t="str">
            <v>Middleton, Keynan</v>
          </cell>
          <cell r="Q3449" t="str">
            <v>R</v>
          </cell>
          <cell r="AJ3449">
            <v>5.1857097633723717</v>
          </cell>
          <cell r="AR3449">
            <v>23.315277183298761</v>
          </cell>
          <cell r="AS3449">
            <v>-0.59661380102942962</v>
          </cell>
          <cell r="AT3449">
            <v>0.6255799643313591</v>
          </cell>
          <cell r="BE3449">
            <v>1.0092111657562963</v>
          </cell>
          <cell r="CP3449">
            <v>22.791666666666668</v>
          </cell>
          <cell r="CV3449">
            <v>92.1</v>
          </cell>
          <cell r="DA3449">
            <v>0</v>
          </cell>
          <cell r="DD3449">
            <v>1.1248729536791209</v>
          </cell>
          <cell r="FJ3449">
            <v>58.288192958246903</v>
          </cell>
          <cell r="FK3449">
            <v>0.26300000000000001</v>
          </cell>
          <cell r="FL3449">
            <v>-2.3326241877824398E-2</v>
          </cell>
          <cell r="FO3449">
            <v>0.62014180947156539</v>
          </cell>
        </row>
        <row r="3450">
          <cell r="A3450">
            <v>641872</v>
          </cell>
          <cell r="C3450" t="str">
            <v>Milbrath, Jordan</v>
          </cell>
          <cell r="Q3450" t="str">
            <v>R</v>
          </cell>
          <cell r="AJ3450">
            <v>6.6006790290235893</v>
          </cell>
          <cell r="AR3450">
            <v>24.346390983083737</v>
          </cell>
          <cell r="AS3450">
            <v>-0.42510159219433913</v>
          </cell>
          <cell r="AT3450">
            <v>0.5489070144778494</v>
          </cell>
          <cell r="BE3450">
            <v>1.3952306428180847</v>
          </cell>
          <cell r="CP3450">
            <v>24.875</v>
          </cell>
          <cell r="CV3450">
            <v>92.1</v>
          </cell>
          <cell r="DA3450">
            <v>0</v>
          </cell>
          <cell r="DD3450">
            <v>1.0960691400038189</v>
          </cell>
          <cell r="FJ3450">
            <v>60.865977457709334</v>
          </cell>
          <cell r="FK3450">
            <v>0.26300000000000001</v>
          </cell>
          <cell r="FL3450">
            <v>-2.7585040251979286E-2</v>
          </cell>
          <cell r="FO3450">
            <v>0.54289385529972289</v>
          </cell>
        </row>
        <row r="3451">
          <cell r="A3451">
            <v>641874</v>
          </cell>
          <cell r="C3451" t="str">
            <v>Mildren, Ethan</v>
          </cell>
          <cell r="Q3451" t="str">
            <v>S</v>
          </cell>
          <cell r="AJ3451">
            <v>6.584994235478046</v>
          </cell>
          <cell r="AR3451">
            <v>44.400000000000006</v>
          </cell>
          <cell r="AS3451">
            <v>-1.0504103274532925</v>
          </cell>
          <cell r="AT3451">
            <v>0.72319537897982578</v>
          </cell>
          <cell r="BE3451">
            <v>0.99827328979176133</v>
          </cell>
          <cell r="CP3451">
            <v>25.041666666666668</v>
          </cell>
          <cell r="CV3451">
            <v>92.1</v>
          </cell>
          <cell r="DA3451">
            <v>0</v>
          </cell>
          <cell r="DD3451">
            <v>0.73012986448469985</v>
          </cell>
          <cell r="FJ3451">
            <v>111</v>
          </cell>
          <cell r="FK3451">
            <v>0.26300000000000001</v>
          </cell>
          <cell r="FL3451">
            <v>0.68006955942230318</v>
          </cell>
          <cell r="FO3451">
            <v>0</v>
          </cell>
        </row>
        <row r="3452">
          <cell r="A3452">
            <v>641876</v>
          </cell>
          <cell r="C3452" t="str">
            <v>Miller, Corey</v>
          </cell>
          <cell r="Q3452" t="str">
            <v>R</v>
          </cell>
          <cell r="AJ3452">
            <v>7.3057605165905155</v>
          </cell>
          <cell r="AR3452">
            <v>23.263572836292376</v>
          </cell>
          <cell r="AS3452">
            <v>0.59983746017226824</v>
          </cell>
          <cell r="AT3452">
            <v>0.81371851467929834</v>
          </cell>
          <cell r="BE3452">
            <v>1.0855419020927783</v>
          </cell>
          <cell r="CP3452">
            <v>24.625</v>
          </cell>
          <cell r="CV3452">
            <v>92.1</v>
          </cell>
          <cell r="DA3452">
            <v>0</v>
          </cell>
          <cell r="DD3452">
            <v>0.94107443730659757</v>
          </cell>
          <cell r="FJ3452">
            <v>58.158932090730936</v>
          </cell>
          <cell r="FK3452">
            <v>0.26300000000000001</v>
          </cell>
          <cell r="FL3452">
            <v>-0.19898420802810937</v>
          </cell>
          <cell r="FO3452">
            <v>1</v>
          </cell>
        </row>
        <row r="3453">
          <cell r="A3453">
            <v>641877</v>
          </cell>
          <cell r="C3453" t="str">
            <v>Miller, Ethan</v>
          </cell>
          <cell r="Q3453" t="str">
            <v>S</v>
          </cell>
          <cell r="AJ3453">
            <v>7.3186983430517216</v>
          </cell>
          <cell r="AR3453">
            <v>44.400000000000006</v>
          </cell>
          <cell r="AS3453">
            <v>0.36915843570829043</v>
          </cell>
          <cell r="AT3453">
            <v>0.94801823049248923</v>
          </cell>
          <cell r="BE3453">
            <v>1.216827980331749</v>
          </cell>
          <cell r="CP3453">
            <v>25.625</v>
          </cell>
          <cell r="CV3453">
            <v>92.1</v>
          </cell>
          <cell r="DA3453">
            <v>0</v>
          </cell>
          <cell r="DD3453">
            <v>0.85319223263187138</v>
          </cell>
          <cell r="FJ3453">
            <v>111</v>
          </cell>
          <cell r="FK3453">
            <v>0.26300000000000001</v>
          </cell>
          <cell r="FL3453">
            <v>-0.15791216427347252</v>
          </cell>
          <cell r="FO3453">
            <v>0</v>
          </cell>
        </row>
        <row r="3454">
          <cell r="A3454">
            <v>641883</v>
          </cell>
          <cell r="C3454" t="str">
            <v>Minacci, M.T.</v>
          </cell>
          <cell r="Q3454" t="str">
            <v>R</v>
          </cell>
          <cell r="AJ3454">
            <v>7.9701454781837651</v>
          </cell>
          <cell r="AR3454">
            <v>16.8</v>
          </cell>
          <cell r="AS3454">
            <v>-0.64064293038525266</v>
          </cell>
          <cell r="AT3454">
            <v>0.85322336365229079</v>
          </cell>
          <cell r="BE3454">
            <v>1.358648916317361</v>
          </cell>
          <cell r="CP3454">
            <v>21.041666666666668</v>
          </cell>
          <cell r="CV3454">
            <v>92.1</v>
          </cell>
          <cell r="DA3454">
            <v>0</v>
          </cell>
          <cell r="DD3454">
            <v>0.98547272460058843</v>
          </cell>
          <cell r="FJ3454">
            <v>42</v>
          </cell>
          <cell r="FK3454">
            <v>0.26300000000000001</v>
          </cell>
          <cell r="FL3454">
            <v>-0.16134549089311045</v>
          </cell>
          <cell r="FO3454">
            <v>1</v>
          </cell>
        </row>
        <row r="3455">
          <cell r="A3455">
            <v>641887</v>
          </cell>
          <cell r="C3455" t="str">
            <v>Mitchell, Evan</v>
          </cell>
          <cell r="Q3455" t="str">
            <v>R</v>
          </cell>
          <cell r="AJ3455">
            <v>6.1975414414259573</v>
          </cell>
          <cell r="AR3455">
            <v>20.952512098064751</v>
          </cell>
          <cell r="AS3455">
            <v>-0.4492409968074515</v>
          </cell>
          <cell r="AT3455">
            <v>0.62972637681579013</v>
          </cell>
          <cell r="BE3455">
            <v>1.2902707857677802</v>
          </cell>
          <cell r="CP3455">
            <v>24.291666666666668</v>
          </cell>
          <cell r="CV3455">
            <v>92.1</v>
          </cell>
          <cell r="DA3455">
            <v>0</v>
          </cell>
          <cell r="DD3455">
            <v>0.92776379877937587</v>
          </cell>
          <cell r="FJ3455">
            <v>52.381280245161875</v>
          </cell>
          <cell r="FK3455">
            <v>0.26300000000000001</v>
          </cell>
          <cell r="FL3455">
            <v>0.59586399947307489</v>
          </cell>
          <cell r="FO3455">
            <v>1</v>
          </cell>
        </row>
        <row r="3456">
          <cell r="A3456">
            <v>641893</v>
          </cell>
          <cell r="C3456" t="str">
            <v>Moore, Brandon</v>
          </cell>
          <cell r="Q3456" t="str">
            <v>R</v>
          </cell>
          <cell r="AJ3456">
            <v>6.9969043919910803</v>
          </cell>
          <cell r="AR3456">
            <v>16.8</v>
          </cell>
          <cell r="AS3456">
            <v>0.17997457592954677</v>
          </cell>
          <cell r="AT3456">
            <v>0.93703573182345834</v>
          </cell>
          <cell r="BE3456">
            <v>1.0379719351709273</v>
          </cell>
          <cell r="CP3456">
            <v>24.375</v>
          </cell>
          <cell r="CV3456">
            <v>92.1</v>
          </cell>
          <cell r="DA3456">
            <v>0</v>
          </cell>
          <cell r="DD3456">
            <v>0.97398929461423045</v>
          </cell>
          <cell r="FJ3456">
            <v>42</v>
          </cell>
          <cell r="FK3456">
            <v>0.26300000000000001</v>
          </cell>
          <cell r="FL3456">
            <v>-0.50869696066884751</v>
          </cell>
          <cell r="FO3456">
            <v>1</v>
          </cell>
        </row>
        <row r="3457">
          <cell r="A3457">
            <v>641902</v>
          </cell>
          <cell r="C3457" t="str">
            <v>Muck, Ronald</v>
          </cell>
          <cell r="Q3457" t="str">
            <v>R</v>
          </cell>
          <cell r="AJ3457">
            <v>5.3736553418744011</v>
          </cell>
          <cell r="AR3457">
            <v>23.9128293943259</v>
          </cell>
          <cell r="AS3457">
            <v>-0.23407367185374298</v>
          </cell>
          <cell r="AT3457">
            <v>0.60221210962748373</v>
          </cell>
          <cell r="BE3457">
            <v>1.0226192639799201</v>
          </cell>
          <cell r="CP3457">
            <v>24.875</v>
          </cell>
          <cell r="CV3457">
            <v>92.1</v>
          </cell>
          <cell r="DA3457">
            <v>0</v>
          </cell>
          <cell r="DD3457">
            <v>1.0489279960636084</v>
          </cell>
          <cell r="FJ3457">
            <v>59.782073485814749</v>
          </cell>
          <cell r="FK3457">
            <v>0.26300000000000001</v>
          </cell>
          <cell r="FL3457">
            <v>-0.12135781128234374</v>
          </cell>
          <cell r="FO3457">
            <v>1</v>
          </cell>
        </row>
        <row r="3458">
          <cell r="A3458">
            <v>641903</v>
          </cell>
          <cell r="C3458" t="str">
            <v>Mulderig, Jerry</v>
          </cell>
          <cell r="Q3458" t="str">
            <v>R</v>
          </cell>
          <cell r="AJ3458">
            <v>7.6458585772880543</v>
          </cell>
          <cell r="AR3458">
            <v>16.8</v>
          </cell>
          <cell r="AS3458">
            <v>-2.0547259427700037E-2</v>
          </cell>
          <cell r="AT3458">
            <v>0.76728008165615513</v>
          </cell>
          <cell r="BE3458">
            <v>0.88520117792737951</v>
          </cell>
          <cell r="CP3458">
            <v>24.041666666666668</v>
          </cell>
          <cell r="CV3458">
            <v>92.1</v>
          </cell>
          <cell r="DA3458">
            <v>0</v>
          </cell>
          <cell r="DD3458">
            <v>0.9207560751747037</v>
          </cell>
          <cell r="FJ3458">
            <v>42</v>
          </cell>
          <cell r="FK3458">
            <v>0.26300000000000001</v>
          </cell>
          <cell r="FL3458">
            <v>-7.4956293018427753E-2</v>
          </cell>
          <cell r="FO3458">
            <v>1</v>
          </cell>
        </row>
        <row r="3459">
          <cell r="A3459">
            <v>641907</v>
          </cell>
          <cell r="C3459" t="str">
            <v>Murphy, Patrick</v>
          </cell>
          <cell r="Q3459" t="str">
            <v>S</v>
          </cell>
          <cell r="AJ3459">
            <v>7.6520607959162348</v>
          </cell>
          <cell r="AR3459">
            <v>44.400000000000006</v>
          </cell>
          <cell r="AS3459">
            <v>8.9211392934199524E-2</v>
          </cell>
          <cell r="AT3459">
            <v>0.93458118297931414</v>
          </cell>
          <cell r="BE3459">
            <v>1.3944661072427871</v>
          </cell>
          <cell r="CP3459">
            <v>21.041666666666668</v>
          </cell>
          <cell r="CV3459">
            <v>92.1</v>
          </cell>
          <cell r="DA3459">
            <v>0</v>
          </cell>
          <cell r="DD3459">
            <v>0.89303206064964558</v>
          </cell>
          <cell r="FJ3459">
            <v>111</v>
          </cell>
          <cell r="FK3459">
            <v>0.26300000000000001</v>
          </cell>
          <cell r="FL3459">
            <v>0.73931937798973868</v>
          </cell>
          <cell r="FO3459">
            <v>0</v>
          </cell>
        </row>
        <row r="3460">
          <cell r="A3460">
            <v>641909</v>
          </cell>
          <cell r="C3460" t="str">
            <v>Napoli, David</v>
          </cell>
          <cell r="Q3460" t="str">
            <v>R</v>
          </cell>
          <cell r="AJ3460">
            <v>7.2446395665066241</v>
          </cell>
          <cell r="AR3460">
            <v>19.629151000293334</v>
          </cell>
          <cell r="AS3460">
            <v>1.8873519764041358</v>
          </cell>
          <cell r="AT3460">
            <v>0.85521934332410643</v>
          </cell>
          <cell r="BE3460">
            <v>0.60681239674129672</v>
          </cell>
          <cell r="CP3460">
            <v>25.708333333333332</v>
          </cell>
          <cell r="CV3460">
            <v>92.1</v>
          </cell>
          <cell r="DA3460">
            <v>0</v>
          </cell>
          <cell r="DD3460">
            <v>1.3728678160129719</v>
          </cell>
          <cell r="FJ3460">
            <v>49.072877500733327</v>
          </cell>
          <cell r="FK3460">
            <v>0.26300000000000001</v>
          </cell>
          <cell r="FL3460">
            <v>-0.23426394550007662</v>
          </cell>
          <cell r="FO3460">
            <v>1</v>
          </cell>
        </row>
        <row r="3461">
          <cell r="A3461">
            <v>641915</v>
          </cell>
          <cell r="C3461" t="str">
            <v>Newberry, Jacob</v>
          </cell>
          <cell r="Q3461" t="str">
            <v>R</v>
          </cell>
          <cell r="AJ3461">
            <v>5.3742408338597407</v>
          </cell>
          <cell r="AR3461">
            <v>16.8</v>
          </cell>
          <cell r="AS3461">
            <v>-0.78895840167922682</v>
          </cell>
          <cell r="AT3461">
            <v>0.77838805447651604</v>
          </cell>
          <cell r="BE3461">
            <v>0.89108374160164727</v>
          </cell>
          <cell r="CP3461">
            <v>25.708333333333332</v>
          </cell>
          <cell r="CV3461">
            <v>92.1</v>
          </cell>
          <cell r="DA3461">
            <v>0</v>
          </cell>
          <cell r="DD3461">
            <v>1.1729266656551285</v>
          </cell>
          <cell r="FJ3461">
            <v>42</v>
          </cell>
          <cell r="FK3461">
            <v>0.26300000000000001</v>
          </cell>
          <cell r="FL3461">
            <v>0.15886648996886876</v>
          </cell>
          <cell r="FO3461">
            <v>1</v>
          </cell>
        </row>
        <row r="3462">
          <cell r="A3462">
            <v>641917</v>
          </cell>
          <cell r="C3462" t="str">
            <v>Newton, Dallas</v>
          </cell>
          <cell r="Q3462" t="str">
            <v>S</v>
          </cell>
          <cell r="AJ3462">
            <v>9.0669219680607238</v>
          </cell>
          <cell r="AR3462">
            <v>44.400000000000006</v>
          </cell>
          <cell r="AS3462">
            <v>0.9728760462162126</v>
          </cell>
          <cell r="AT3462">
            <v>0.89717781007433217</v>
          </cell>
          <cell r="BE3462">
            <v>1.6532300224613452</v>
          </cell>
          <cell r="CP3462">
            <v>21.791666666666668</v>
          </cell>
          <cell r="CV3462">
            <v>92.1</v>
          </cell>
          <cell r="DA3462">
            <v>0</v>
          </cell>
          <cell r="DD3462">
            <v>1.0475484448672394</v>
          </cell>
          <cell r="FJ3462">
            <v>111</v>
          </cell>
          <cell r="FK3462">
            <v>0.26300000000000001</v>
          </cell>
          <cell r="FL3462">
            <v>-0.6645068044144149</v>
          </cell>
          <cell r="FO3462">
            <v>0.3388192433809466</v>
          </cell>
        </row>
        <row r="3463">
          <cell r="A3463">
            <v>641918</v>
          </cell>
          <cell r="C3463" t="str">
            <v>Nicely, Austin</v>
          </cell>
          <cell r="Q3463" t="str">
            <v>S</v>
          </cell>
          <cell r="AJ3463">
            <v>8.8251679211745007</v>
          </cell>
          <cell r="AR3463">
            <v>44.400000000000006</v>
          </cell>
          <cell r="AS3463">
            <v>0.63832216779553386</v>
          </cell>
          <cell r="AT3463">
            <v>0.91987986450047321</v>
          </cell>
          <cell r="BE3463">
            <v>1.1271066650978665</v>
          </cell>
          <cell r="CP3463">
            <v>21.541666666666668</v>
          </cell>
          <cell r="CV3463">
            <v>92.1</v>
          </cell>
          <cell r="DA3463">
            <v>0</v>
          </cell>
          <cell r="DD3463">
            <v>0.76968815651828326</v>
          </cell>
          <cell r="FJ3463">
            <v>111</v>
          </cell>
          <cell r="FK3463">
            <v>0.26300000000000001</v>
          </cell>
          <cell r="FL3463">
            <v>-0.19378677288770771</v>
          </cell>
          <cell r="FO3463">
            <v>0</v>
          </cell>
        </row>
        <row r="3464">
          <cell r="A3464">
            <v>641941</v>
          </cell>
          <cell r="C3464" t="str">
            <v>Pagan, Emilio</v>
          </cell>
          <cell r="Q3464" t="str">
            <v>R</v>
          </cell>
          <cell r="AJ3464">
            <v>4.6972322899737442</v>
          </cell>
          <cell r="AR3464">
            <v>25.264123266355533</v>
          </cell>
          <cell r="AS3464">
            <v>0.12136460042802774</v>
          </cell>
          <cell r="AT3464">
            <v>0.7593297379016023</v>
          </cell>
          <cell r="BE3464">
            <v>0.70555940827713171</v>
          </cell>
          <cell r="CP3464">
            <v>25.125</v>
          </cell>
          <cell r="CV3464">
            <v>92.1</v>
          </cell>
          <cell r="DA3464">
            <v>0</v>
          </cell>
          <cell r="DD3464">
            <v>1.3183688950790415</v>
          </cell>
          <cell r="FJ3464">
            <v>63.160308165888829</v>
          </cell>
          <cell r="FK3464">
            <v>0.26300000000000001</v>
          </cell>
          <cell r="FL3464">
            <v>0.50617100337935594</v>
          </cell>
          <cell r="FO3464">
            <v>1</v>
          </cell>
        </row>
        <row r="3465">
          <cell r="A3465">
            <v>641957</v>
          </cell>
          <cell r="C3465" t="str">
            <v>Patterson, Jamie</v>
          </cell>
          <cell r="Q3465" t="str">
            <v>R</v>
          </cell>
          <cell r="AJ3465">
            <v>8.8030851488238895</v>
          </cell>
          <cell r="AR3465">
            <v>16.8</v>
          </cell>
          <cell r="AS3465">
            <v>1.771079945066</v>
          </cell>
          <cell r="AT3465">
            <v>0.96043414126147941</v>
          </cell>
          <cell r="BE3465">
            <v>1.374165068479043</v>
          </cell>
          <cell r="CP3465">
            <v>22.541666666666668</v>
          </cell>
          <cell r="CV3465">
            <v>92.1</v>
          </cell>
          <cell r="DA3465">
            <v>0</v>
          </cell>
          <cell r="DD3465">
            <v>0.98471186561838908</v>
          </cell>
          <cell r="FJ3465">
            <v>42</v>
          </cell>
          <cell r="FK3465">
            <v>0.26300000000000001</v>
          </cell>
          <cell r="FL3465">
            <v>-0.4525893871688757</v>
          </cell>
          <cell r="FO3465">
            <v>1</v>
          </cell>
        </row>
        <row r="3466">
          <cell r="A3466">
            <v>641959</v>
          </cell>
          <cell r="C3466" t="str">
            <v>Paulson, Jake</v>
          </cell>
          <cell r="Q3466" t="str">
            <v>S</v>
          </cell>
          <cell r="AJ3466">
            <v>6.7838306064197358</v>
          </cell>
          <cell r="AR3466">
            <v>44.400000000000006</v>
          </cell>
          <cell r="AS3466">
            <v>6.0999356668194463E-2</v>
          </cell>
          <cell r="AT3466">
            <v>0.86122232959676803</v>
          </cell>
          <cell r="BE3466">
            <v>1.7185504859897749</v>
          </cell>
          <cell r="CP3466">
            <v>24.375</v>
          </cell>
          <cell r="CV3466">
            <v>92.1</v>
          </cell>
          <cell r="DA3466">
            <v>0</v>
          </cell>
          <cell r="DD3466">
            <v>0.98182996052612648</v>
          </cell>
          <cell r="FJ3466">
            <v>111</v>
          </cell>
          <cell r="FK3466">
            <v>0.26300000000000001</v>
          </cell>
          <cell r="FL3466">
            <v>-0.44045753552965194</v>
          </cell>
          <cell r="FO3466">
            <v>0</v>
          </cell>
        </row>
        <row r="3467">
          <cell r="A3467">
            <v>641962</v>
          </cell>
          <cell r="C3467" t="str">
            <v>Pelham, C.D.</v>
          </cell>
          <cell r="Q3467" t="str">
            <v>S</v>
          </cell>
          <cell r="AJ3467">
            <v>8.4409896466016558</v>
          </cell>
          <cell r="AR3467">
            <v>44.400000000000006</v>
          </cell>
          <cell r="AS3467">
            <v>-0.97410623054155487</v>
          </cell>
          <cell r="AT3467">
            <v>0.89195197556758254</v>
          </cell>
          <cell r="BE3467">
            <v>1.5099979429102357</v>
          </cell>
          <cell r="CP3467">
            <v>21.375</v>
          </cell>
          <cell r="CV3467">
            <v>92.1</v>
          </cell>
          <cell r="DA3467">
            <v>0</v>
          </cell>
          <cell r="DD3467">
            <v>1.5031887668997999</v>
          </cell>
          <cell r="FJ3467">
            <v>111</v>
          </cell>
          <cell r="FK3467">
            <v>0.26300000000000001</v>
          </cell>
          <cell r="FL3467">
            <v>-2.6322612878627732E-2</v>
          </cell>
          <cell r="FO3467">
            <v>0.29165984668847456</v>
          </cell>
        </row>
        <row r="3468">
          <cell r="A3468">
            <v>641964</v>
          </cell>
          <cell r="C3468" t="str">
            <v>Penilla, Derrick</v>
          </cell>
          <cell r="Q3468" t="str">
            <v>S</v>
          </cell>
          <cell r="AJ3468">
            <v>6.7948288915522834</v>
          </cell>
          <cell r="AR3468">
            <v>44.400000000000006</v>
          </cell>
          <cell r="AS3468">
            <v>-1.0568378511348899</v>
          </cell>
          <cell r="AT3468">
            <v>0.8905946626487613</v>
          </cell>
          <cell r="BE3468">
            <v>0.73282918887835924</v>
          </cell>
          <cell r="CP3468">
            <v>24.541666666666668</v>
          </cell>
          <cell r="CV3468">
            <v>92.1</v>
          </cell>
          <cell r="DA3468">
            <v>0</v>
          </cell>
          <cell r="DD3468">
            <v>0.94880712851536286</v>
          </cell>
          <cell r="FJ3468">
            <v>111</v>
          </cell>
          <cell r="FK3468">
            <v>0.26300000000000001</v>
          </cell>
          <cell r="FL3468">
            <v>-0.23475964990346362</v>
          </cell>
          <cell r="FO3468">
            <v>0</v>
          </cell>
        </row>
        <row r="3469">
          <cell r="A3469">
            <v>641969</v>
          </cell>
          <cell r="C3469" t="str">
            <v>Perez, Kevin</v>
          </cell>
          <cell r="Q3469" t="str">
            <v>R</v>
          </cell>
          <cell r="AJ3469">
            <v>7.1491079038022853</v>
          </cell>
          <cell r="AR3469">
            <v>19.174586439866669</v>
          </cell>
          <cell r="AS3469">
            <v>0.24969263129236277</v>
          </cell>
          <cell r="AT3469">
            <v>0.8396090216958968</v>
          </cell>
          <cell r="BE3469">
            <v>1.1209127913601669</v>
          </cell>
          <cell r="CP3469">
            <v>22.875</v>
          </cell>
          <cell r="CV3469">
            <v>92.1</v>
          </cell>
          <cell r="DA3469">
            <v>0</v>
          </cell>
          <cell r="DD3469">
            <v>1.2935254481222844</v>
          </cell>
          <cell r="FJ3469">
            <v>47.936466099666667</v>
          </cell>
          <cell r="FK3469">
            <v>0.26300000000000001</v>
          </cell>
          <cell r="FL3469">
            <v>-0.66479724989217837</v>
          </cell>
          <cell r="FO3469">
            <v>1</v>
          </cell>
        </row>
        <row r="3470">
          <cell r="A3470">
            <v>641972</v>
          </cell>
          <cell r="C3470" t="str">
            <v>Petree, Nick</v>
          </cell>
          <cell r="Q3470" t="str">
            <v>S</v>
          </cell>
          <cell r="AJ3470">
            <v>6.4059919613445464</v>
          </cell>
          <cell r="AR3470">
            <v>44.643917990272463</v>
          </cell>
          <cell r="AS3470">
            <v>0.25445356509508305</v>
          </cell>
          <cell r="AT3470">
            <v>0.85098390164090065</v>
          </cell>
          <cell r="BE3470">
            <v>0.65829719529351927</v>
          </cell>
          <cell r="CP3470">
            <v>25.958333333333332</v>
          </cell>
          <cell r="CV3470">
            <v>92.1</v>
          </cell>
          <cell r="DA3470">
            <v>0</v>
          </cell>
          <cell r="DD3470">
            <v>0.92365718616405001</v>
          </cell>
          <cell r="FJ3470">
            <v>111.60979497568115</v>
          </cell>
          <cell r="FK3470">
            <v>0.26300000000000001</v>
          </cell>
          <cell r="FL3470">
            <v>0.56310925564587633</v>
          </cell>
          <cell r="FO3470">
            <v>0</v>
          </cell>
        </row>
        <row r="3471">
          <cell r="A3471">
            <v>641977</v>
          </cell>
          <cell r="C3471" t="str">
            <v>Piche, Jordan</v>
          </cell>
          <cell r="Q3471" t="str">
            <v>R</v>
          </cell>
          <cell r="AJ3471">
            <v>6.2784673416049621</v>
          </cell>
          <cell r="AR3471">
            <v>22.809353063985185</v>
          </cell>
          <cell r="AS3471">
            <v>6.0744846786571194E-5</v>
          </cell>
          <cell r="AT3471">
            <v>0.83380995743780062</v>
          </cell>
          <cell r="BE3471">
            <v>0.88904551133730381</v>
          </cell>
          <cell r="CP3471">
            <v>24.791666666666668</v>
          </cell>
          <cell r="CV3471">
            <v>92.1</v>
          </cell>
          <cell r="DA3471">
            <v>0</v>
          </cell>
          <cell r="DD3471">
            <v>1.0481075839191645</v>
          </cell>
          <cell r="FJ3471">
            <v>57.023382659962962</v>
          </cell>
          <cell r="FK3471">
            <v>0.26300000000000001</v>
          </cell>
          <cell r="FL3471">
            <v>-0.29645636870869768</v>
          </cell>
          <cell r="FO3471">
            <v>1</v>
          </cell>
        </row>
        <row r="3472">
          <cell r="A3472">
            <v>641980</v>
          </cell>
          <cell r="C3472" t="str">
            <v>Pierpont, Matt</v>
          </cell>
          <cell r="Q3472" t="str">
            <v>R</v>
          </cell>
          <cell r="AJ3472">
            <v>5.124210752354653</v>
          </cell>
          <cell r="AR3472">
            <v>23.593007407407413</v>
          </cell>
          <cell r="AS3472">
            <v>-0.63177833653453952</v>
          </cell>
          <cell r="AT3472">
            <v>0.6047935877338928</v>
          </cell>
          <cell r="BE3472">
            <v>1.0470893440413533</v>
          </cell>
          <cell r="CP3472">
            <v>25.458333333333332</v>
          </cell>
          <cell r="CV3472">
            <v>92.1</v>
          </cell>
          <cell r="DA3472">
            <v>0</v>
          </cell>
          <cell r="DD3472">
            <v>1.0481500676408071</v>
          </cell>
          <cell r="FJ3472">
            <v>58.982518518518525</v>
          </cell>
          <cell r="FK3472">
            <v>0.26300000000000001</v>
          </cell>
          <cell r="FL3472">
            <v>-1.2656756946849193E-2</v>
          </cell>
          <cell r="FO3472">
            <v>1</v>
          </cell>
        </row>
        <row r="3473">
          <cell r="A3473">
            <v>641984</v>
          </cell>
          <cell r="C3473" t="str">
            <v>Polanco, Alex</v>
          </cell>
          <cell r="Q3473" t="str">
            <v>R</v>
          </cell>
          <cell r="AJ3473">
            <v>8.7688110274442295</v>
          </cell>
          <cell r="AR3473">
            <v>16.8</v>
          </cell>
          <cell r="AS3473">
            <v>1.4115341716918581</v>
          </cell>
          <cell r="AT3473">
            <v>0.97505129239168187</v>
          </cell>
          <cell r="BE3473">
            <v>1.4361508809016768</v>
          </cell>
          <cell r="CP3473">
            <v>22.125</v>
          </cell>
          <cell r="CV3473">
            <v>92.1</v>
          </cell>
          <cell r="DA3473">
            <v>0</v>
          </cell>
          <cell r="DD3473">
            <v>1.8234288202157729</v>
          </cell>
          <cell r="FJ3473">
            <v>42</v>
          </cell>
          <cell r="FK3473">
            <v>0.26300000000000001</v>
          </cell>
          <cell r="FL3473">
            <v>-0.39747898454382352</v>
          </cell>
          <cell r="FO3473">
            <v>1</v>
          </cell>
        </row>
        <row r="3474">
          <cell r="A3474">
            <v>641987</v>
          </cell>
          <cell r="C3474" t="str">
            <v>Pongs, Cameron</v>
          </cell>
          <cell r="Q3474" t="str">
            <v>R</v>
          </cell>
          <cell r="AJ3474">
            <v>8.5407884769511551</v>
          </cell>
          <cell r="AR3474">
            <v>16.8</v>
          </cell>
          <cell r="AS3474">
            <v>-5.586490693611327</v>
          </cell>
          <cell r="AT3474">
            <v>0.96236169071663291</v>
          </cell>
          <cell r="BE3474">
            <v>1.0940933820149914</v>
          </cell>
          <cell r="CP3474">
            <v>23.708333333333332</v>
          </cell>
          <cell r="CV3474">
            <v>92.1</v>
          </cell>
          <cell r="DA3474">
            <v>0</v>
          </cell>
          <cell r="DD3474">
            <v>0.85382414600652223</v>
          </cell>
          <cell r="FJ3474">
            <v>42</v>
          </cell>
          <cell r="FK3474">
            <v>0.26300000000000001</v>
          </cell>
          <cell r="FL3474">
            <v>3.4669548109015125E-2</v>
          </cell>
          <cell r="FO3474">
            <v>0.892561955860254</v>
          </cell>
        </row>
        <row r="3475">
          <cell r="A3475">
            <v>641988</v>
          </cell>
          <cell r="C3475" t="str">
            <v>Powers, Alex</v>
          </cell>
          <cell r="Q3475" t="str">
            <v>R</v>
          </cell>
          <cell r="AJ3475">
            <v>5.4097766212168317</v>
          </cell>
          <cell r="AR3475">
            <v>19.824000000000005</v>
          </cell>
          <cell r="AS3475">
            <v>0.45981588668084972</v>
          </cell>
          <cell r="AT3475">
            <v>0.85316593641962535</v>
          </cell>
          <cell r="BE3475">
            <v>1.0593408072719301</v>
          </cell>
          <cell r="CP3475">
            <v>24.375</v>
          </cell>
          <cell r="CV3475">
            <v>92.1</v>
          </cell>
          <cell r="DA3475">
            <v>0</v>
          </cell>
          <cell r="DD3475">
            <v>1.1673071300782225</v>
          </cell>
          <cell r="FJ3475">
            <v>49.560000000000009</v>
          </cell>
          <cell r="FK3475">
            <v>0.26300000000000001</v>
          </cell>
          <cell r="FL3475">
            <v>-0.51589560827359326</v>
          </cell>
          <cell r="FO3475">
            <v>1</v>
          </cell>
        </row>
        <row r="3476">
          <cell r="A3476">
            <v>641989</v>
          </cell>
          <cell r="C3476" t="str">
            <v>Pritcher, Austin</v>
          </cell>
          <cell r="Q3476" t="str">
            <v>S</v>
          </cell>
          <cell r="AJ3476">
            <v>8.9299779994770425</v>
          </cell>
          <cell r="AR3476">
            <v>44.400000000000006</v>
          </cell>
          <cell r="AS3476">
            <v>0.38277401769450087</v>
          </cell>
          <cell r="AT3476">
            <v>0.92925832765585803</v>
          </cell>
          <cell r="BE3476">
            <v>0.87502423267929019</v>
          </cell>
          <cell r="CP3476">
            <v>25.375</v>
          </cell>
          <cell r="CV3476">
            <v>92.1</v>
          </cell>
          <cell r="DA3476">
            <v>0</v>
          </cell>
          <cell r="DD3476">
            <v>0.95422277475164485</v>
          </cell>
          <cell r="FJ3476">
            <v>111</v>
          </cell>
          <cell r="FK3476">
            <v>0.26300000000000001</v>
          </cell>
          <cell r="FL3476">
            <v>0.26316143580679913</v>
          </cell>
          <cell r="FO3476">
            <v>0.17411301097007359</v>
          </cell>
        </row>
        <row r="3477">
          <cell r="A3477">
            <v>641995</v>
          </cell>
          <cell r="C3477" t="str">
            <v>Ramirez, Roel</v>
          </cell>
          <cell r="Q3477" t="str">
            <v>S</v>
          </cell>
          <cell r="AJ3477">
            <v>8.1121738263161554</v>
          </cell>
          <cell r="AR3477">
            <v>46.0879560019753</v>
          </cell>
          <cell r="AS3477">
            <v>0.38820731829052413</v>
          </cell>
          <cell r="AT3477">
            <v>0.84775645600363825</v>
          </cell>
          <cell r="BE3477">
            <v>1.1430803906688494</v>
          </cell>
          <cell r="CP3477">
            <v>21.125</v>
          </cell>
          <cell r="CV3477">
            <v>92.1</v>
          </cell>
          <cell r="DA3477">
            <v>0</v>
          </cell>
          <cell r="DD3477">
            <v>0.91529541210684207</v>
          </cell>
          <cell r="FJ3477">
            <v>115.21989000493824</v>
          </cell>
          <cell r="FK3477">
            <v>0.26300000000000001</v>
          </cell>
          <cell r="FL3477">
            <v>-0.5149293129854442</v>
          </cell>
          <cell r="FO3477">
            <v>0</v>
          </cell>
        </row>
        <row r="3478">
          <cell r="A3478">
            <v>641996</v>
          </cell>
          <cell r="C3478" t="str">
            <v>Ratcliffe, Sean</v>
          </cell>
          <cell r="Q3478" t="str">
            <v>R</v>
          </cell>
          <cell r="AJ3478">
            <v>8.2352868171267666</v>
          </cell>
          <cell r="AR3478">
            <v>16.8</v>
          </cell>
          <cell r="AS3478">
            <v>0.66686912694498868</v>
          </cell>
          <cell r="AT3478">
            <v>0.92023975984028172</v>
          </cell>
          <cell r="BE3478">
            <v>1.1149811409418493</v>
          </cell>
          <cell r="CP3478">
            <v>21.208333333333332</v>
          </cell>
          <cell r="CV3478">
            <v>92.1</v>
          </cell>
          <cell r="DA3478">
            <v>0</v>
          </cell>
          <cell r="DD3478">
            <v>1.0234223658072019</v>
          </cell>
          <cell r="FJ3478">
            <v>42</v>
          </cell>
          <cell r="FK3478">
            <v>0.26300000000000001</v>
          </cell>
          <cell r="FL3478">
            <v>0.13953696011517608</v>
          </cell>
          <cell r="FO3478">
            <v>1</v>
          </cell>
        </row>
        <row r="3479">
          <cell r="A3479">
            <v>642001</v>
          </cell>
          <cell r="C3479" t="str">
            <v>Rayburn, Calvin</v>
          </cell>
          <cell r="Q3479" t="str">
            <v>R</v>
          </cell>
          <cell r="AJ3479">
            <v>7.3865568092492193</v>
          </cell>
          <cell r="AR3479">
            <v>16.8</v>
          </cell>
          <cell r="AS3479">
            <v>1.8131888854941454</v>
          </cell>
          <cell r="AT3479">
            <v>0.89054615463009745</v>
          </cell>
          <cell r="BE3479">
            <v>1.4190628846823381</v>
          </cell>
          <cell r="CP3479">
            <v>23.958333333333332</v>
          </cell>
          <cell r="CV3479">
            <v>92.1</v>
          </cell>
          <cell r="DA3479">
            <v>0</v>
          </cell>
          <cell r="DD3479">
            <v>0.92724165520143509</v>
          </cell>
          <cell r="FJ3479">
            <v>42</v>
          </cell>
          <cell r="FK3479">
            <v>0.26300000000000001</v>
          </cell>
          <cell r="FL3479">
            <v>-0.91027864232410016</v>
          </cell>
          <cell r="FO3479">
            <v>1</v>
          </cell>
        </row>
        <row r="3480">
          <cell r="A3480">
            <v>642003</v>
          </cell>
          <cell r="C3480" t="str">
            <v>Reed, Cody</v>
          </cell>
          <cell r="Q3480" t="str">
            <v>S</v>
          </cell>
          <cell r="AJ3480">
            <v>4.6969009287639931</v>
          </cell>
          <cell r="AR3480">
            <v>116.65014973408309</v>
          </cell>
          <cell r="AS3480">
            <v>-0.70190171964637249</v>
          </cell>
          <cell r="AT3480">
            <v>0.61120250013257982</v>
          </cell>
          <cell r="BE3480">
            <v>1.5001157191569894</v>
          </cell>
          <cell r="CP3480">
            <v>23.208333333333332</v>
          </cell>
          <cell r="CV3480">
            <v>94.395541201614819</v>
          </cell>
          <cell r="DA3480">
            <v>0.28889090909090909</v>
          </cell>
          <cell r="DD3480">
            <v>0.99916663658329685</v>
          </cell>
          <cell r="FJ3480">
            <v>133.34322009757682</v>
          </cell>
          <cell r="FK3480">
            <v>0.26300000000000001</v>
          </cell>
          <cell r="FL3480">
            <v>-0.12155244970437708</v>
          </cell>
          <cell r="FO3480">
            <v>0</v>
          </cell>
        </row>
        <row r="3481">
          <cell r="A3481">
            <v>642004</v>
          </cell>
          <cell r="C3481" t="str">
            <v>Reilly, Reed</v>
          </cell>
          <cell r="Q3481" t="str">
            <v>S</v>
          </cell>
          <cell r="AJ3481">
            <v>6.3128595828437621</v>
          </cell>
          <cell r="AR3481">
            <v>44.400000000000006</v>
          </cell>
          <cell r="AS3481">
            <v>-0.71847515922529426</v>
          </cell>
          <cell r="AT3481">
            <v>0.8147618798485361</v>
          </cell>
          <cell r="BE3481">
            <v>0.98020735699058814</v>
          </cell>
          <cell r="CP3481">
            <v>24.458333333333332</v>
          </cell>
          <cell r="CV3481">
            <v>92.1</v>
          </cell>
          <cell r="DA3481">
            <v>0</v>
          </cell>
          <cell r="DD3481">
            <v>0.67593444590768648</v>
          </cell>
          <cell r="FJ3481">
            <v>111</v>
          </cell>
          <cell r="FK3481">
            <v>0.26300000000000001</v>
          </cell>
          <cell r="FL3481">
            <v>0.31235896281352171</v>
          </cell>
          <cell r="FO3481">
            <v>0</v>
          </cell>
        </row>
        <row r="3482">
          <cell r="A3482">
            <v>642007</v>
          </cell>
          <cell r="C3482" t="str">
            <v>Reyes, Arturo</v>
          </cell>
          <cell r="Q3482" t="str">
            <v>S</v>
          </cell>
          <cell r="AJ3482">
            <v>5.5590771623539421</v>
          </cell>
          <cell r="AR3482">
            <v>48.824773409135808</v>
          </cell>
          <cell r="AS3482">
            <v>9.5869502312498925E-2</v>
          </cell>
          <cell r="AT3482">
            <v>0.79967962038456741</v>
          </cell>
          <cell r="BE3482">
            <v>0.80338299381225775</v>
          </cell>
          <cell r="CP3482">
            <v>24.208333333333332</v>
          </cell>
          <cell r="CV3482">
            <v>92.1</v>
          </cell>
          <cell r="DA3482">
            <v>0</v>
          </cell>
          <cell r="DD3482">
            <v>0.89976777371459549</v>
          </cell>
          <cell r="FJ3482">
            <v>122.06193352283951</v>
          </cell>
          <cell r="FK3482">
            <v>0.26300000000000001</v>
          </cell>
          <cell r="FL3482">
            <v>0.26286418188410632</v>
          </cell>
          <cell r="FO3482">
            <v>0</v>
          </cell>
        </row>
        <row r="3483">
          <cell r="A3483">
            <v>642008</v>
          </cell>
          <cell r="C3483" t="str">
            <v>Rhame, Jacob</v>
          </cell>
          <cell r="Q3483" t="str">
            <v>R</v>
          </cell>
          <cell r="AJ3483">
            <v>4.2001374964439044</v>
          </cell>
          <cell r="AR3483">
            <v>29.518333100773965</v>
          </cell>
          <cell r="AS3483">
            <v>0.14476965580034515</v>
          </cell>
          <cell r="AT3483">
            <v>0.77102494490100104</v>
          </cell>
          <cell r="BE3483">
            <v>0.97668544394341839</v>
          </cell>
          <cell r="CP3483">
            <v>23.291666666666668</v>
          </cell>
          <cell r="CV3483">
            <v>92.1</v>
          </cell>
          <cell r="DA3483">
            <v>0</v>
          </cell>
          <cell r="DD3483">
            <v>1.233325132033068</v>
          </cell>
          <cell r="FJ3483">
            <v>59.150777777777783</v>
          </cell>
          <cell r="FK3483">
            <v>0.26300000000000001</v>
          </cell>
          <cell r="FL3483">
            <v>4.9460799516976454E-2</v>
          </cell>
          <cell r="FO3483">
            <v>1</v>
          </cell>
        </row>
        <row r="3484">
          <cell r="A3484">
            <v>642009</v>
          </cell>
          <cell r="C3484" t="str">
            <v>Rhodes, Cory</v>
          </cell>
          <cell r="Q3484" t="str">
            <v>R</v>
          </cell>
          <cell r="AJ3484">
            <v>7.2381862885780901</v>
          </cell>
          <cell r="AR3484">
            <v>16.8</v>
          </cell>
          <cell r="AS3484">
            <v>-5.3634541672638241</v>
          </cell>
          <cell r="AT3484">
            <v>0.98458790499896054</v>
          </cell>
          <cell r="BE3484">
            <v>1.051827592726529</v>
          </cell>
          <cell r="CP3484">
            <v>24.875</v>
          </cell>
          <cell r="CV3484">
            <v>92.1</v>
          </cell>
          <cell r="DA3484">
            <v>0</v>
          </cell>
          <cell r="DD3484">
            <v>1.0280001188077204</v>
          </cell>
          <cell r="FJ3484">
            <v>42</v>
          </cell>
          <cell r="FK3484">
            <v>0.26300000000000001</v>
          </cell>
          <cell r="FL3484">
            <v>-2.7331968253540566</v>
          </cell>
          <cell r="FO3484">
            <v>1</v>
          </cell>
        </row>
        <row r="3485">
          <cell r="A3485">
            <v>642010</v>
          </cell>
          <cell r="C3485" t="str">
            <v>Richardson, Josh</v>
          </cell>
          <cell r="Q3485" t="str">
            <v>R</v>
          </cell>
          <cell r="AJ3485">
            <v>7.4480338493095966</v>
          </cell>
          <cell r="AR3485">
            <v>16.8</v>
          </cell>
          <cell r="AS3485">
            <v>-0.56656786294877215</v>
          </cell>
          <cell r="AT3485">
            <v>0.8501860015696554</v>
          </cell>
          <cell r="BE3485">
            <v>0.83913778808234307</v>
          </cell>
          <cell r="CP3485">
            <v>24.875</v>
          </cell>
          <cell r="CV3485">
            <v>92.1</v>
          </cell>
          <cell r="DA3485">
            <v>0</v>
          </cell>
          <cell r="DD3485">
            <v>1.0031846581089781</v>
          </cell>
          <cell r="FJ3485">
            <v>42</v>
          </cell>
          <cell r="FK3485">
            <v>0.26300000000000001</v>
          </cell>
          <cell r="FL3485">
            <v>0.392639466870642</v>
          </cell>
          <cell r="FO3485">
            <v>1</v>
          </cell>
        </row>
        <row r="3486">
          <cell r="A3486">
            <v>642012</v>
          </cell>
          <cell r="C3486" t="str">
            <v>Riggs, Nolan</v>
          </cell>
          <cell r="Q3486" t="str">
            <v>R</v>
          </cell>
          <cell r="AJ3486">
            <v>5.4940391261675732</v>
          </cell>
          <cell r="AR3486">
            <v>16.8</v>
          </cell>
          <cell r="AS3486">
            <v>-0.38023138155997632</v>
          </cell>
          <cell r="AT3486">
            <v>0.79335349752417827</v>
          </cell>
          <cell r="BE3486">
            <v>1.0901215164177407</v>
          </cell>
          <cell r="CP3486">
            <v>23.125</v>
          </cell>
          <cell r="CV3486">
            <v>92.1</v>
          </cell>
          <cell r="DA3486">
            <v>0</v>
          </cell>
          <cell r="DD3486">
            <v>0.78613763495964251</v>
          </cell>
          <cell r="FJ3486">
            <v>42</v>
          </cell>
          <cell r="FK3486">
            <v>0.26300000000000001</v>
          </cell>
          <cell r="FL3486">
            <v>-0.26969411004296434</v>
          </cell>
          <cell r="FO3486">
            <v>0.82901159438814931</v>
          </cell>
        </row>
        <row r="3487">
          <cell r="A3487">
            <v>642028</v>
          </cell>
          <cell r="C3487" t="str">
            <v>Rogers, Josh</v>
          </cell>
          <cell r="Q3487" t="str">
            <v>S</v>
          </cell>
          <cell r="AJ3487">
            <v>4.897775171627087</v>
          </cell>
          <cell r="AR3487">
            <v>79.983711033473341</v>
          </cell>
          <cell r="AS3487">
            <v>-0.37821678325627195</v>
          </cell>
          <cell r="AT3487">
            <v>0.79934311912092371</v>
          </cell>
          <cell r="BE3487">
            <v>0.82769407589186028</v>
          </cell>
          <cell r="CP3487">
            <v>21.958333333333332</v>
          </cell>
          <cell r="CV3487">
            <v>92.1</v>
          </cell>
          <cell r="DA3487">
            <v>0</v>
          </cell>
          <cell r="DD3487">
            <v>0.84584438389304506</v>
          </cell>
          <cell r="FJ3487">
            <v>121.06104193497936</v>
          </cell>
          <cell r="FK3487">
            <v>0.26300000000000001</v>
          </cell>
          <cell r="FL3487">
            <v>0.50493592515036834</v>
          </cell>
          <cell r="FO3487">
            <v>0</v>
          </cell>
        </row>
        <row r="3488">
          <cell r="A3488">
            <v>642030</v>
          </cell>
          <cell r="C3488" t="str">
            <v>Rohrbach, Andrew</v>
          </cell>
          <cell r="Q3488" t="str">
            <v>S</v>
          </cell>
          <cell r="AJ3488">
            <v>7.4662432130730352</v>
          </cell>
          <cell r="AR3488">
            <v>44.400000000000006</v>
          </cell>
          <cell r="AS3488">
            <v>1.3747790917017291</v>
          </cell>
          <cell r="AT3488">
            <v>0.99741805309617027</v>
          </cell>
          <cell r="BE3488">
            <v>1.0201087678784839</v>
          </cell>
          <cell r="CP3488">
            <v>24.208333333333332</v>
          </cell>
          <cell r="CV3488">
            <v>92.1</v>
          </cell>
          <cell r="DA3488">
            <v>0</v>
          </cell>
          <cell r="DD3488">
            <v>0.83841989872835554</v>
          </cell>
          <cell r="FJ3488">
            <v>111</v>
          </cell>
          <cell r="FK3488">
            <v>0.26300000000000001</v>
          </cell>
          <cell r="FL3488">
            <v>-7.7024055961487647E-3</v>
          </cell>
          <cell r="FO3488">
            <v>0</v>
          </cell>
        </row>
        <row r="3489">
          <cell r="A3489">
            <v>642040</v>
          </cell>
          <cell r="C3489" t="str">
            <v>Ruth, Eric</v>
          </cell>
          <cell r="Q3489" t="str">
            <v>S</v>
          </cell>
          <cell r="AJ3489">
            <v>6.161445804180774</v>
          </cell>
          <cell r="AR3489">
            <v>49.00103600723336</v>
          </cell>
          <cell r="AS3489">
            <v>0.62783232245446774</v>
          </cell>
          <cell r="AT3489">
            <v>0.77816779434860917</v>
          </cell>
          <cell r="BE3489">
            <v>0.62309054270157549</v>
          </cell>
          <cell r="CP3489">
            <v>25.791666666666668</v>
          </cell>
          <cell r="CV3489">
            <v>92.1</v>
          </cell>
          <cell r="DA3489">
            <v>0</v>
          </cell>
          <cell r="DD3489">
            <v>1.066226697808357</v>
          </cell>
          <cell r="FJ3489">
            <v>122.5025900180834</v>
          </cell>
          <cell r="FK3489">
            <v>0.26300000000000001</v>
          </cell>
          <cell r="FL3489">
            <v>6.2259787707537283E-3</v>
          </cell>
          <cell r="FO3489">
            <v>0</v>
          </cell>
        </row>
        <row r="3490">
          <cell r="A3490">
            <v>642042</v>
          </cell>
          <cell r="C3490" t="str">
            <v>Rynard, Storm</v>
          </cell>
          <cell r="Q3490" t="str">
            <v>S</v>
          </cell>
          <cell r="AJ3490">
            <v>9.1614048269697061</v>
          </cell>
          <cell r="AR3490">
            <v>44.400000000000006</v>
          </cell>
          <cell r="AS3490">
            <v>0.43301266090555374</v>
          </cell>
          <cell r="AT3490">
            <v>0.95052709512636857</v>
          </cell>
          <cell r="BE3490">
            <v>1.2210457878809717</v>
          </cell>
          <cell r="CP3490">
            <v>20.791666666666668</v>
          </cell>
          <cell r="CV3490">
            <v>92.1</v>
          </cell>
          <cell r="DA3490">
            <v>0</v>
          </cell>
          <cell r="DD3490">
            <v>0.9465646189130783</v>
          </cell>
          <cell r="FJ3490">
            <v>111</v>
          </cell>
          <cell r="FK3490">
            <v>0.26300000000000001</v>
          </cell>
          <cell r="FL3490">
            <v>0.69246159438419019</v>
          </cell>
          <cell r="FO3490">
            <v>0</v>
          </cell>
        </row>
        <row r="3491">
          <cell r="A3491">
            <v>642043</v>
          </cell>
          <cell r="C3491" t="str">
            <v>Salazar, Carlos</v>
          </cell>
          <cell r="Q3491" t="str">
            <v>R</v>
          </cell>
          <cell r="AJ3491">
            <v>6.713530582671285</v>
          </cell>
          <cell r="AR3491">
            <v>21.62187649834074</v>
          </cell>
          <cell r="AS3491">
            <v>0.36807347374183913</v>
          </cell>
          <cell r="AT3491">
            <v>0.80752630614082921</v>
          </cell>
          <cell r="BE3491">
            <v>0.81474587203362869</v>
          </cell>
          <cell r="CP3491">
            <v>21.625</v>
          </cell>
          <cell r="CV3491">
            <v>92.1</v>
          </cell>
          <cell r="DA3491">
            <v>0</v>
          </cell>
          <cell r="DD3491">
            <v>1.4125407063149398</v>
          </cell>
          <cell r="FJ3491">
            <v>54.054691245851849</v>
          </cell>
          <cell r="FK3491">
            <v>0.26300000000000001</v>
          </cell>
          <cell r="FL3491">
            <v>-0.39157177270491939</v>
          </cell>
          <cell r="FO3491">
            <v>1</v>
          </cell>
        </row>
        <row r="3492">
          <cell r="A3492">
            <v>642047</v>
          </cell>
          <cell r="C3492" t="str">
            <v>Santos, Juan</v>
          </cell>
          <cell r="Q3492" t="str">
            <v>R</v>
          </cell>
          <cell r="AJ3492">
            <v>8.1068201218579361</v>
          </cell>
          <cell r="AR3492">
            <v>16.8</v>
          </cell>
          <cell r="AS3492">
            <v>0.81323073847176075</v>
          </cell>
          <cell r="AT3492">
            <v>0.89034262962737787</v>
          </cell>
          <cell r="BE3492">
            <v>1.3960080863784894</v>
          </cell>
          <cell r="CP3492">
            <v>20.875</v>
          </cell>
          <cell r="CV3492">
            <v>92.1</v>
          </cell>
          <cell r="DA3492">
            <v>0</v>
          </cell>
          <cell r="DD3492">
            <v>1.5244743498190632</v>
          </cell>
          <cell r="FJ3492">
            <v>42</v>
          </cell>
          <cell r="FK3492">
            <v>0.26300000000000001</v>
          </cell>
          <cell r="FL3492">
            <v>-0.43695635872631056</v>
          </cell>
          <cell r="FO3492">
            <v>1</v>
          </cell>
        </row>
        <row r="3493">
          <cell r="A3493">
            <v>642048</v>
          </cell>
          <cell r="C3493" t="str">
            <v>Saucedo, Tayler</v>
          </cell>
          <cell r="Q3493" t="str">
            <v>S</v>
          </cell>
          <cell r="AJ3493">
            <v>7.3990527366841778</v>
          </cell>
          <cell r="AR3493">
            <v>50.630754608885752</v>
          </cell>
          <cell r="AS3493">
            <v>-0.87868734814594052</v>
          </cell>
          <cell r="AT3493">
            <v>0.75074659225694251</v>
          </cell>
          <cell r="BE3493">
            <v>1.0460021967072359</v>
          </cell>
          <cell r="CP3493">
            <v>23.041666666666668</v>
          </cell>
          <cell r="CV3493">
            <v>92.1</v>
          </cell>
          <cell r="DA3493">
            <v>0</v>
          </cell>
          <cell r="DD3493">
            <v>0.77091532856301415</v>
          </cell>
          <cell r="FJ3493">
            <v>126.57688652221437</v>
          </cell>
          <cell r="FK3493">
            <v>0.26300000000000001</v>
          </cell>
          <cell r="FL3493">
            <v>0.32795776388834819</v>
          </cell>
          <cell r="FO3493">
            <v>0</v>
          </cell>
        </row>
        <row r="3494">
          <cell r="A3494">
            <v>642053</v>
          </cell>
          <cell r="C3494" t="str">
            <v>Schultz, Scott</v>
          </cell>
          <cell r="Q3494" t="str">
            <v>S</v>
          </cell>
          <cell r="AJ3494">
            <v>7.0293919129326916</v>
          </cell>
          <cell r="AR3494">
            <v>44.400000000000006</v>
          </cell>
          <cell r="AS3494">
            <v>-0.33289524893670319</v>
          </cell>
          <cell r="AT3494">
            <v>0.83769486484807243</v>
          </cell>
          <cell r="BE3494">
            <v>0.85315944300404756</v>
          </cell>
          <cell r="CP3494">
            <v>24.541666666666668</v>
          </cell>
          <cell r="CV3494">
            <v>92.1</v>
          </cell>
          <cell r="DA3494">
            <v>0</v>
          </cell>
          <cell r="DD3494">
            <v>0.94784231179080725</v>
          </cell>
          <cell r="FJ3494">
            <v>111</v>
          </cell>
          <cell r="FK3494">
            <v>0.26300000000000001</v>
          </cell>
          <cell r="FL3494">
            <v>5.2921417853035842E-2</v>
          </cell>
          <cell r="FO3494">
            <v>0</v>
          </cell>
        </row>
        <row r="3495">
          <cell r="A3495">
            <v>642058</v>
          </cell>
          <cell r="C3495" t="str">
            <v>Sechler, Jordan</v>
          </cell>
          <cell r="Q3495" t="str">
            <v>R</v>
          </cell>
          <cell r="AJ3495">
            <v>8.4096694760605359</v>
          </cell>
          <cell r="AR3495">
            <v>16.8</v>
          </cell>
          <cell r="AS3495">
            <v>1.2986665935057056</v>
          </cell>
          <cell r="AT3495">
            <v>0.95928582405029739</v>
          </cell>
          <cell r="BE3495">
            <v>0.88422175106702527</v>
          </cell>
          <cell r="CP3495">
            <v>24.625</v>
          </cell>
          <cell r="CV3495">
            <v>92.1</v>
          </cell>
          <cell r="DA3495">
            <v>0</v>
          </cell>
          <cell r="DD3495">
            <v>1.1568728790896476</v>
          </cell>
          <cell r="FJ3495">
            <v>42</v>
          </cell>
          <cell r="FK3495">
            <v>0.26300000000000001</v>
          </cell>
          <cell r="FL3495">
            <v>0.45642255851517072</v>
          </cell>
          <cell r="FO3495">
            <v>1</v>
          </cell>
        </row>
        <row r="3496">
          <cell r="A3496">
            <v>642059</v>
          </cell>
          <cell r="C3496" t="str">
            <v>Secrest, Kelly</v>
          </cell>
          <cell r="Q3496" t="str">
            <v>R</v>
          </cell>
          <cell r="AJ3496">
            <v>6.1809788796200422</v>
          </cell>
          <cell r="AR3496">
            <v>19.720274535702067</v>
          </cell>
          <cell r="AS3496">
            <v>0.46546567254361321</v>
          </cell>
          <cell r="AT3496">
            <v>0.83027248589808778</v>
          </cell>
          <cell r="BE3496">
            <v>0.50702618240414832</v>
          </cell>
          <cell r="CP3496">
            <v>24.791666666666668</v>
          </cell>
          <cell r="CV3496">
            <v>92.1</v>
          </cell>
          <cell r="DA3496">
            <v>0</v>
          </cell>
          <cell r="DD3496">
            <v>1.183019858047522</v>
          </cell>
          <cell r="FJ3496">
            <v>49.300686339255165</v>
          </cell>
          <cell r="FK3496">
            <v>0.26300000000000001</v>
          </cell>
          <cell r="FL3496">
            <v>0.36836530988394373</v>
          </cell>
          <cell r="FO3496">
            <v>1</v>
          </cell>
        </row>
        <row r="3497">
          <cell r="A3497">
            <v>642065</v>
          </cell>
          <cell r="C3497" t="str">
            <v>Shane, Casey</v>
          </cell>
          <cell r="Q3497" t="str">
            <v>S</v>
          </cell>
          <cell r="AJ3497">
            <v>8.0909985545295253</v>
          </cell>
          <cell r="AR3497">
            <v>47.623566445020572</v>
          </cell>
          <cell r="AS3497">
            <v>0.39609031070557943</v>
          </cell>
          <cell r="AT3497">
            <v>0.85386055418480156</v>
          </cell>
          <cell r="BE3497">
            <v>1.2844994617015646</v>
          </cell>
          <cell r="CP3497">
            <v>20.875</v>
          </cell>
          <cell r="CV3497">
            <v>92.1</v>
          </cell>
          <cell r="DA3497">
            <v>0</v>
          </cell>
          <cell r="DD3497">
            <v>0.86526875420223215</v>
          </cell>
          <cell r="FJ3497">
            <v>119.05891611255143</v>
          </cell>
          <cell r="FK3497">
            <v>0.26300000000000001</v>
          </cell>
          <cell r="FL3497">
            <v>-0.14049795752836122</v>
          </cell>
          <cell r="FO3497">
            <v>0</v>
          </cell>
        </row>
        <row r="3498">
          <cell r="A3498">
            <v>642073</v>
          </cell>
          <cell r="C3498" t="str">
            <v>Sherfy, Jimmie</v>
          </cell>
          <cell r="Q3498" t="str">
            <v>R</v>
          </cell>
          <cell r="AJ3498">
            <v>4.1402752478853122</v>
          </cell>
          <cell r="AR3498">
            <v>31.580456427904366</v>
          </cell>
          <cell r="AS3498">
            <v>-0.4311353675200692</v>
          </cell>
          <cell r="AT3498">
            <v>0.6043081764461351</v>
          </cell>
          <cell r="BE3498">
            <v>0.90355508472736246</v>
          </cell>
          <cell r="CP3498">
            <v>24.541666666666668</v>
          </cell>
          <cell r="CV3498">
            <v>92.1</v>
          </cell>
          <cell r="DA3498">
            <v>0</v>
          </cell>
          <cell r="DD3498">
            <v>1.387746212523804</v>
          </cell>
          <cell r="FJ3498">
            <v>54.556875381036903</v>
          </cell>
          <cell r="FK3498">
            <v>0.26300000000000001</v>
          </cell>
          <cell r="FL3498">
            <v>-7.3218705429443198E-2</v>
          </cell>
          <cell r="FO3498">
            <v>1</v>
          </cell>
        </row>
        <row r="3499">
          <cell r="A3499">
            <v>642074</v>
          </cell>
          <cell r="C3499" t="str">
            <v>Shouse, Blake</v>
          </cell>
          <cell r="Q3499" t="str">
            <v>R</v>
          </cell>
          <cell r="AJ3499">
            <v>7.4064459609116078</v>
          </cell>
          <cell r="AR3499">
            <v>16.937726378965671</v>
          </cell>
          <cell r="AS3499">
            <v>0.92626235187103456</v>
          </cell>
          <cell r="AT3499">
            <v>0.86816250456398358</v>
          </cell>
          <cell r="BE3499">
            <v>1.307922572982736</v>
          </cell>
          <cell r="CP3499">
            <v>23.291666666666668</v>
          </cell>
          <cell r="CV3499">
            <v>92.1</v>
          </cell>
          <cell r="DA3499">
            <v>0</v>
          </cell>
          <cell r="DD3499">
            <v>0.96186581890940748</v>
          </cell>
          <cell r="FJ3499">
            <v>42.344315947414174</v>
          </cell>
          <cell r="FK3499">
            <v>0.26300000000000001</v>
          </cell>
          <cell r="FL3499">
            <v>0.23023339829275405</v>
          </cell>
          <cell r="FO3499">
            <v>0.80674687200809281</v>
          </cell>
        </row>
        <row r="3500">
          <cell r="A3500">
            <v>642081</v>
          </cell>
          <cell r="C3500" t="str">
            <v>Sims, Matt</v>
          </cell>
          <cell r="Q3500" t="str">
            <v>R</v>
          </cell>
          <cell r="AJ3500">
            <v>5.9539927782372306</v>
          </cell>
          <cell r="AR3500">
            <v>16.8</v>
          </cell>
          <cell r="AS3500">
            <v>0.1310977221233651</v>
          </cell>
          <cell r="AT3500">
            <v>0.95737347683873908</v>
          </cell>
          <cell r="BE3500">
            <v>0.6816446125095369</v>
          </cell>
          <cell r="CP3500">
            <v>24.375</v>
          </cell>
          <cell r="CV3500">
            <v>92.1</v>
          </cell>
          <cell r="DA3500">
            <v>0</v>
          </cell>
          <cell r="DD3500">
            <v>0.68695988726220969</v>
          </cell>
          <cell r="FJ3500">
            <v>42</v>
          </cell>
          <cell r="FK3500">
            <v>0.26300000000000001</v>
          </cell>
          <cell r="FL3500">
            <v>-0.2544127237829012</v>
          </cell>
          <cell r="FO3500">
            <v>1</v>
          </cell>
        </row>
        <row r="3501">
          <cell r="A3501">
            <v>642083</v>
          </cell>
          <cell r="C3501" t="str">
            <v>Slegers, Aaron</v>
          </cell>
          <cell r="Q3501" t="str">
            <v>S</v>
          </cell>
          <cell r="AJ3501">
            <v>5.5144451331299926</v>
          </cell>
          <cell r="AR3501">
            <v>56.46580214232511</v>
          </cell>
          <cell r="AS3501">
            <v>0.13126175369862761</v>
          </cell>
          <cell r="AT3501">
            <v>0.77926368459553808</v>
          </cell>
          <cell r="BE3501">
            <v>1.4526755927998063</v>
          </cell>
          <cell r="CP3501">
            <v>23.791666666666668</v>
          </cell>
          <cell r="CV3501">
            <v>92.1</v>
          </cell>
          <cell r="DA3501">
            <v>0</v>
          </cell>
          <cell r="DD3501">
            <v>0.84815834420793046</v>
          </cell>
          <cell r="FJ3501">
            <v>141.16450535581276</v>
          </cell>
          <cell r="FK3501">
            <v>0.26300000000000001</v>
          </cell>
          <cell r="FL3501">
            <v>-0.18650123997780846</v>
          </cell>
          <cell r="FO3501">
            <v>0</v>
          </cell>
        </row>
        <row r="3502">
          <cell r="A3502">
            <v>642087</v>
          </cell>
          <cell r="C3502" t="str">
            <v>Smith, Evan</v>
          </cell>
          <cell r="Q3502" t="str">
            <v>R</v>
          </cell>
          <cell r="AJ3502">
            <v>7.5003564724582636</v>
          </cell>
          <cell r="AR3502">
            <v>16.8</v>
          </cell>
          <cell r="AS3502">
            <v>-0.74498217741372585</v>
          </cell>
          <cell r="AT3502">
            <v>0.78018598003507189</v>
          </cell>
          <cell r="BE3502">
            <v>1.4539217590728144</v>
          </cell>
          <cell r="CP3502">
            <v>20.875</v>
          </cell>
          <cell r="CV3502">
            <v>92.1</v>
          </cell>
          <cell r="DA3502">
            <v>0</v>
          </cell>
          <cell r="DD3502">
            <v>0.97393863468957176</v>
          </cell>
          <cell r="FJ3502">
            <v>42</v>
          </cell>
          <cell r="FK3502">
            <v>0.26300000000000001</v>
          </cell>
          <cell r="FL3502">
            <v>0.36474943824123479</v>
          </cell>
          <cell r="FO3502">
            <v>0.64724466698668337</v>
          </cell>
        </row>
        <row r="3503">
          <cell r="A3503">
            <v>642089</v>
          </cell>
          <cell r="C3503" t="str">
            <v>Smith, Jordan</v>
          </cell>
          <cell r="Q3503" t="str">
            <v>S</v>
          </cell>
          <cell r="AJ3503">
            <v>7.7084816716179052</v>
          </cell>
          <cell r="AR3503">
            <v>46.246825430121675</v>
          </cell>
          <cell r="AS3503">
            <v>0.10152096041521269</v>
          </cell>
          <cell r="AT3503">
            <v>0.87338006352019104</v>
          </cell>
          <cell r="BE3503">
            <v>0.91249570180027628</v>
          </cell>
          <cell r="CP3503">
            <v>24.208333333333332</v>
          </cell>
          <cell r="CV3503">
            <v>92.1</v>
          </cell>
          <cell r="DA3503">
            <v>0</v>
          </cell>
          <cell r="DD3503">
            <v>0.85628082750959411</v>
          </cell>
          <cell r="FJ3503">
            <v>115.61706357530417</v>
          </cell>
          <cell r="FK3503">
            <v>0.26300000000000001</v>
          </cell>
          <cell r="FL3503">
            <v>0.2521974069606483</v>
          </cell>
          <cell r="FO3503">
            <v>0.35048812507653127</v>
          </cell>
        </row>
        <row r="3504">
          <cell r="A3504">
            <v>642091</v>
          </cell>
          <cell r="C3504" t="str">
            <v>Smith, Nate</v>
          </cell>
          <cell r="Q3504" t="str">
            <v>S</v>
          </cell>
          <cell r="AJ3504">
            <v>5.1240938418674746</v>
          </cell>
          <cell r="AR3504">
            <v>61.717465981338776</v>
          </cell>
          <cell r="AS3504">
            <v>0.13012382518705007</v>
          </cell>
          <cell r="AT3504">
            <v>0.78942760432889647</v>
          </cell>
          <cell r="BE3504">
            <v>0.8295157938703891</v>
          </cell>
          <cell r="CP3504">
            <v>24.875</v>
          </cell>
          <cell r="CV3504">
            <v>92.1</v>
          </cell>
          <cell r="DA3504">
            <v>0</v>
          </cell>
          <cell r="DD3504">
            <v>0.94131602415351479</v>
          </cell>
          <cell r="FJ3504">
            <v>144.75512614701557</v>
          </cell>
          <cell r="FK3504">
            <v>0.26300000000000001</v>
          </cell>
          <cell r="FL3504">
            <v>-2.5633944684665608E-2</v>
          </cell>
          <cell r="FO3504">
            <v>0</v>
          </cell>
        </row>
        <row r="3505">
          <cell r="A3505">
            <v>642098</v>
          </cell>
          <cell r="C3505" t="str">
            <v>Sparkman, Glenn</v>
          </cell>
          <cell r="Q3505" t="str">
            <v>S</v>
          </cell>
          <cell r="AJ3505">
            <v>5.2531412114545182</v>
          </cell>
          <cell r="AR3505">
            <v>44.400000000000006</v>
          </cell>
          <cell r="AS3505">
            <v>0.21748201674358553</v>
          </cell>
          <cell r="AT3505">
            <v>0.8685282940524085</v>
          </cell>
          <cell r="BE3505">
            <v>0.92804017852676923</v>
          </cell>
          <cell r="CP3505">
            <v>24.125</v>
          </cell>
          <cell r="CV3505">
            <v>92.1</v>
          </cell>
          <cell r="DA3505">
            <v>0</v>
          </cell>
          <cell r="DD3505">
            <v>1.0336098264787874</v>
          </cell>
          <cell r="FJ3505">
            <v>111</v>
          </cell>
          <cell r="FK3505">
            <v>0.26300000000000001</v>
          </cell>
          <cell r="FL3505">
            <v>9.4362577021277025E-2</v>
          </cell>
          <cell r="FO3505">
            <v>0</v>
          </cell>
        </row>
        <row r="3506">
          <cell r="A3506">
            <v>642100</v>
          </cell>
          <cell r="C3506" t="str">
            <v>Speier, Gabe</v>
          </cell>
          <cell r="Q3506" t="str">
            <v>R</v>
          </cell>
          <cell r="AJ3506">
            <v>5.939418318230639</v>
          </cell>
          <cell r="AR3506">
            <v>22.029362710962967</v>
          </cell>
          <cell r="AS3506">
            <v>0.64039866991649608</v>
          </cell>
          <cell r="AT3506">
            <v>0.84854729238869242</v>
          </cell>
          <cell r="BE3506">
            <v>1.3805987858271138</v>
          </cell>
          <cell r="CP3506">
            <v>21.208333333333332</v>
          </cell>
          <cell r="CV3506">
            <v>92.1</v>
          </cell>
          <cell r="DA3506">
            <v>0</v>
          </cell>
          <cell r="DD3506">
            <v>0.98503183145128703</v>
          </cell>
          <cell r="FJ3506">
            <v>55.073406777407413</v>
          </cell>
          <cell r="FK3506">
            <v>0.26300000000000001</v>
          </cell>
          <cell r="FL3506">
            <v>0.28306307184751472</v>
          </cell>
          <cell r="FO3506">
            <v>1</v>
          </cell>
        </row>
        <row r="3507">
          <cell r="A3507">
            <v>642101</v>
          </cell>
          <cell r="C3507" t="str">
            <v>Stalcup, Matt</v>
          </cell>
          <cell r="Q3507" t="str">
            <v>S</v>
          </cell>
          <cell r="AJ3507">
            <v>7.458827858336833</v>
          </cell>
          <cell r="AR3507">
            <v>44.400000000000006</v>
          </cell>
          <cell r="AS3507">
            <v>-3.5287540804996222E-2</v>
          </cell>
          <cell r="AT3507">
            <v>0.64285226935874973</v>
          </cell>
          <cell r="BE3507">
            <v>0.83409958597790468</v>
          </cell>
          <cell r="CP3507">
            <v>25.958333333333332</v>
          </cell>
          <cell r="CV3507">
            <v>92.1</v>
          </cell>
          <cell r="DA3507">
            <v>0</v>
          </cell>
          <cell r="DD3507">
            <v>0.91577179176553614</v>
          </cell>
          <cell r="FJ3507">
            <v>111</v>
          </cell>
          <cell r="FK3507">
            <v>0.26300000000000001</v>
          </cell>
          <cell r="FL3507">
            <v>0.13971513006807434</v>
          </cell>
          <cell r="FO3507">
            <v>0.17533076956250693</v>
          </cell>
        </row>
        <row r="3508">
          <cell r="A3508">
            <v>642102</v>
          </cell>
          <cell r="C3508" t="str">
            <v>Stamey, Dylan</v>
          </cell>
          <cell r="Q3508" t="str">
            <v>R</v>
          </cell>
          <cell r="AJ3508">
            <v>6.8319592563864582</v>
          </cell>
          <cell r="AR3508">
            <v>16.8</v>
          </cell>
          <cell r="AS3508">
            <v>-0.32023741178596854</v>
          </cell>
          <cell r="AT3508">
            <v>0.83744672094569639</v>
          </cell>
          <cell r="BE3508">
            <v>0.85728794488924109</v>
          </cell>
          <cell r="CP3508">
            <v>24.458333333333332</v>
          </cell>
          <cell r="CV3508">
            <v>92.1</v>
          </cell>
          <cell r="DA3508">
            <v>0</v>
          </cell>
          <cell r="DD3508">
            <v>1.1576463497640865</v>
          </cell>
          <cell r="FJ3508">
            <v>42</v>
          </cell>
          <cell r="FK3508">
            <v>0.26300000000000001</v>
          </cell>
          <cell r="FL3508">
            <v>0.58891528852103525</v>
          </cell>
          <cell r="FO3508">
            <v>1</v>
          </cell>
        </row>
        <row r="3509">
          <cell r="A3509">
            <v>642107</v>
          </cell>
          <cell r="C3509" t="str">
            <v>Stiffler, Ian</v>
          </cell>
          <cell r="Q3509" t="str">
            <v>R</v>
          </cell>
          <cell r="AJ3509">
            <v>8.8191330583819507</v>
          </cell>
          <cell r="AR3509">
            <v>16.8</v>
          </cell>
          <cell r="AS3509">
            <v>0.70789110286929824</v>
          </cell>
          <cell r="AT3509">
            <v>0.95992532812888676</v>
          </cell>
          <cell r="BE3509">
            <v>1.0952569528782239</v>
          </cell>
          <cell r="CP3509">
            <v>21.375</v>
          </cell>
          <cell r="CV3509">
            <v>92.1</v>
          </cell>
          <cell r="DA3509">
            <v>0</v>
          </cell>
          <cell r="DD3509">
            <v>1.174836280720527</v>
          </cell>
          <cell r="FJ3509">
            <v>42</v>
          </cell>
          <cell r="FK3509">
            <v>0.26300000000000001</v>
          </cell>
          <cell r="FL3509">
            <v>0.67362367711970561</v>
          </cell>
          <cell r="FO3509">
            <v>0.83607431543560029</v>
          </cell>
        </row>
        <row r="3510">
          <cell r="A3510">
            <v>642109</v>
          </cell>
          <cell r="C3510" t="str">
            <v>Stinnett, Jake</v>
          </cell>
          <cell r="Q3510" t="str">
            <v>S</v>
          </cell>
          <cell r="AJ3510">
            <v>6.5954748726252106</v>
          </cell>
          <cell r="AR3510">
            <v>51.649629629629636</v>
          </cell>
          <cell r="AS3510">
            <v>5.752026361423547E-2</v>
          </cell>
          <cell r="AT3510">
            <v>0.85536164739081344</v>
          </cell>
          <cell r="BE3510">
            <v>1.1130672313737566</v>
          </cell>
          <cell r="CP3510">
            <v>24.208333333333332</v>
          </cell>
          <cell r="CV3510">
            <v>92.1</v>
          </cell>
          <cell r="DA3510">
            <v>0</v>
          </cell>
          <cell r="DD3510">
            <v>0.98636364152127798</v>
          </cell>
          <cell r="FJ3510">
            <v>129.12407407407409</v>
          </cell>
          <cell r="FK3510">
            <v>0.26300000000000001</v>
          </cell>
          <cell r="FL3510">
            <v>-0.37096837952881184</v>
          </cell>
          <cell r="FO3510">
            <v>0</v>
          </cell>
        </row>
        <row r="3511">
          <cell r="A3511">
            <v>642111</v>
          </cell>
          <cell r="C3511" t="str">
            <v>Stirewalt, Tyler</v>
          </cell>
          <cell r="Q3511" t="str">
            <v>R</v>
          </cell>
          <cell r="AJ3511">
            <v>8.1490910384355395</v>
          </cell>
          <cell r="AR3511">
            <v>16.8</v>
          </cell>
          <cell r="AS3511">
            <v>0.68459255447213496</v>
          </cell>
          <cell r="AT3511">
            <v>0.95928071618890864</v>
          </cell>
          <cell r="BE3511">
            <v>1.2110260313551009</v>
          </cell>
          <cell r="CP3511">
            <v>25.541666666666668</v>
          </cell>
          <cell r="CV3511">
            <v>92.1</v>
          </cell>
          <cell r="DA3511">
            <v>0</v>
          </cell>
          <cell r="DD3511">
            <v>1.1353636625308945</v>
          </cell>
          <cell r="FJ3511">
            <v>42</v>
          </cell>
          <cell r="FK3511">
            <v>0.26300000000000001</v>
          </cell>
          <cell r="FL3511">
            <v>-0.5059118720800202</v>
          </cell>
          <cell r="FO3511">
            <v>1</v>
          </cell>
        </row>
        <row r="3512">
          <cell r="A3512">
            <v>642119</v>
          </cell>
          <cell r="C3512" t="str">
            <v>Stull, Cody</v>
          </cell>
          <cell r="Q3512" t="str">
            <v>R</v>
          </cell>
          <cell r="AJ3512">
            <v>5.4661359449318816</v>
          </cell>
          <cell r="AR3512">
            <v>23.415086397318522</v>
          </cell>
          <cell r="AS3512">
            <v>0.19867619988346788</v>
          </cell>
          <cell r="AT3512">
            <v>0.8193078408979273</v>
          </cell>
          <cell r="BE3512">
            <v>1.0144435749214118</v>
          </cell>
          <cell r="CP3512">
            <v>24.291666666666668</v>
          </cell>
          <cell r="CV3512">
            <v>92.1</v>
          </cell>
          <cell r="DA3512">
            <v>0</v>
          </cell>
          <cell r="DD3512">
            <v>1.0415915222577383</v>
          </cell>
          <cell r="FJ3512">
            <v>58.537715993296302</v>
          </cell>
          <cell r="FK3512">
            <v>0.26300000000000001</v>
          </cell>
          <cell r="FL3512">
            <v>-0.61560560919151486</v>
          </cell>
          <cell r="FO3512">
            <v>1</v>
          </cell>
        </row>
        <row r="3513">
          <cell r="A3513">
            <v>642121</v>
          </cell>
          <cell r="C3513" t="str">
            <v>Sulser, Cole</v>
          </cell>
          <cell r="Q3513" t="str">
            <v>R</v>
          </cell>
          <cell r="AJ3513">
            <v>5.0806819874382372</v>
          </cell>
          <cell r="AR3513">
            <v>16.8</v>
          </cell>
          <cell r="AS3513">
            <v>-0.48325933520276637</v>
          </cell>
          <cell r="AT3513">
            <v>0.69141125692305438</v>
          </cell>
          <cell r="BE3513">
            <v>0.88014989682205036</v>
          </cell>
          <cell r="CP3513">
            <v>26.291666666666668</v>
          </cell>
          <cell r="CV3513">
            <v>92.1</v>
          </cell>
          <cell r="DA3513">
            <v>0</v>
          </cell>
          <cell r="DD3513">
            <v>1.1650138199429847</v>
          </cell>
          <cell r="FJ3513">
            <v>42</v>
          </cell>
          <cell r="FK3513">
            <v>0.26300000000000001</v>
          </cell>
          <cell r="FL3513">
            <v>-1.102245570974747</v>
          </cell>
          <cell r="FO3513">
            <v>0.65487605779953362</v>
          </cell>
        </row>
        <row r="3514">
          <cell r="A3514">
            <v>642123</v>
          </cell>
          <cell r="C3514" t="str">
            <v>Swanner, Michael</v>
          </cell>
          <cell r="Q3514" t="str">
            <v>R</v>
          </cell>
          <cell r="AJ3514">
            <v>7.0808038848164792</v>
          </cell>
          <cell r="AR3514">
            <v>16.8</v>
          </cell>
          <cell r="AS3514">
            <v>0.20439690891031453</v>
          </cell>
          <cell r="AT3514">
            <v>0.90981139752880891</v>
          </cell>
          <cell r="BE3514">
            <v>0.87440919520920146</v>
          </cell>
          <cell r="CP3514">
            <v>23.791666666666668</v>
          </cell>
          <cell r="CV3514">
            <v>92.1</v>
          </cell>
          <cell r="DA3514">
            <v>0</v>
          </cell>
          <cell r="DD3514">
            <v>1.0389118313556012</v>
          </cell>
          <cell r="FJ3514">
            <v>42</v>
          </cell>
          <cell r="FK3514">
            <v>0.26300000000000001</v>
          </cell>
          <cell r="FL3514">
            <v>0.66048323538258535</v>
          </cell>
          <cell r="FO3514">
            <v>1</v>
          </cell>
        </row>
        <row r="3515">
          <cell r="A3515">
            <v>642124</v>
          </cell>
          <cell r="C3515" t="str">
            <v>Swanson, Cole</v>
          </cell>
          <cell r="Q3515" t="str">
            <v>R</v>
          </cell>
          <cell r="AJ3515">
            <v>6.3154432398298148</v>
          </cell>
          <cell r="AR3515">
            <v>16.8</v>
          </cell>
          <cell r="AS3515">
            <v>-0.3217702387984423</v>
          </cell>
          <cell r="AT3515">
            <v>0.78443366607782483</v>
          </cell>
          <cell r="BE3515">
            <v>1.0287491974718299</v>
          </cell>
          <cell r="CP3515">
            <v>24.208333333333332</v>
          </cell>
          <cell r="CV3515">
            <v>92.1</v>
          </cell>
          <cell r="DA3515">
            <v>0</v>
          </cell>
          <cell r="DD3515">
            <v>1.3733729177476492</v>
          </cell>
          <cell r="FJ3515">
            <v>42</v>
          </cell>
          <cell r="FK3515">
            <v>0.26300000000000001</v>
          </cell>
          <cell r="FL3515">
            <v>-0.10457919178018835</v>
          </cell>
          <cell r="FO3515">
            <v>1</v>
          </cell>
        </row>
        <row r="3516">
          <cell r="A3516">
            <v>642128</v>
          </cell>
          <cell r="C3516" t="str">
            <v>Sylvester, Derrick</v>
          </cell>
          <cell r="Q3516" t="str">
            <v>R</v>
          </cell>
          <cell r="AJ3516">
            <v>6.3513299622844155</v>
          </cell>
          <cell r="AR3516">
            <v>16.8</v>
          </cell>
          <cell r="AS3516">
            <v>0.30091269830534478</v>
          </cell>
          <cell r="AT3516">
            <v>0.91555713884110079</v>
          </cell>
          <cell r="BE3516">
            <v>1.3289456752614268</v>
          </cell>
          <cell r="CP3516">
            <v>25.208333333333332</v>
          </cell>
          <cell r="CV3516">
            <v>92.1</v>
          </cell>
          <cell r="DA3516">
            <v>0</v>
          </cell>
          <cell r="DD3516">
            <v>1.1298261833979875</v>
          </cell>
          <cell r="FJ3516">
            <v>42</v>
          </cell>
          <cell r="FK3516">
            <v>0.26300000000000001</v>
          </cell>
          <cell r="FL3516">
            <v>-0.64815379525407602</v>
          </cell>
          <cell r="FO3516">
            <v>0.51752625748867898</v>
          </cell>
        </row>
        <row r="3517">
          <cell r="A3517">
            <v>642130</v>
          </cell>
          <cell r="C3517" t="str">
            <v>Taylor, Blake</v>
          </cell>
          <cell r="Q3517" t="str">
            <v>S</v>
          </cell>
          <cell r="AJ3517">
            <v>8.156221209354948</v>
          </cell>
          <cell r="AR3517">
            <v>44.400000000000006</v>
          </cell>
          <cell r="AS3517">
            <v>5.2973467695130554E-2</v>
          </cell>
          <cell r="AT3517">
            <v>0.94983262597302154</v>
          </cell>
          <cell r="BE3517">
            <v>1.4017473793719426</v>
          </cell>
          <cell r="CP3517">
            <v>20.875</v>
          </cell>
          <cell r="CV3517">
            <v>92.1</v>
          </cell>
          <cell r="DA3517">
            <v>0</v>
          </cell>
          <cell r="DD3517">
            <v>1.0061965328123919</v>
          </cell>
          <cell r="FJ3517">
            <v>111</v>
          </cell>
          <cell r="FK3517">
            <v>0.26300000000000001</v>
          </cell>
          <cell r="FL3517">
            <v>0.35567895337702521</v>
          </cell>
          <cell r="FO3517">
            <v>0.3752129882950862</v>
          </cell>
        </row>
        <row r="3518">
          <cell r="A3518">
            <v>642139</v>
          </cell>
          <cell r="C3518" t="str">
            <v>Thomas, Justin</v>
          </cell>
          <cell r="Q3518" t="str">
            <v>R</v>
          </cell>
          <cell r="AJ3518">
            <v>6.2948735321919074</v>
          </cell>
          <cell r="AR3518">
            <v>20.429180202044446</v>
          </cell>
          <cell r="AS3518">
            <v>0.40395298348461567</v>
          </cell>
          <cell r="AT3518">
            <v>0.77956058681583151</v>
          </cell>
          <cell r="BE3518">
            <v>0.88823029709514434</v>
          </cell>
          <cell r="CP3518">
            <v>25.708333333333332</v>
          </cell>
          <cell r="CV3518">
            <v>92.1</v>
          </cell>
          <cell r="DA3518">
            <v>0</v>
          </cell>
          <cell r="DD3518">
            <v>1.047714616941257</v>
          </cell>
          <cell r="FJ3518">
            <v>51.072950505111109</v>
          </cell>
          <cell r="FK3518">
            <v>0.26300000000000001</v>
          </cell>
          <cell r="FL3518">
            <v>-0.47300595414912611</v>
          </cell>
          <cell r="FO3518">
            <v>1</v>
          </cell>
        </row>
        <row r="3519">
          <cell r="A3519">
            <v>642142</v>
          </cell>
          <cell r="C3519" t="str">
            <v>Thompson, Jeff</v>
          </cell>
          <cell r="Q3519" t="str">
            <v>S</v>
          </cell>
          <cell r="AJ3519">
            <v>6.4959947267366953</v>
          </cell>
          <cell r="AR3519">
            <v>51.671988857119345</v>
          </cell>
          <cell r="AS3519">
            <v>2.5224433408425683E-2</v>
          </cell>
          <cell r="AT3519">
            <v>0.84722454173036854</v>
          </cell>
          <cell r="BE3519">
            <v>1.0951535949362994</v>
          </cell>
          <cell r="CP3519">
            <v>24.791666666666668</v>
          </cell>
          <cell r="CV3519">
            <v>92.1</v>
          </cell>
          <cell r="DA3519">
            <v>0</v>
          </cell>
          <cell r="DD3519">
            <v>1.0197114227699846</v>
          </cell>
          <cell r="FJ3519">
            <v>129.17997214279836</v>
          </cell>
          <cell r="FK3519">
            <v>0.26300000000000001</v>
          </cell>
          <cell r="FL3519">
            <v>-1.5307458646294878E-2</v>
          </cell>
          <cell r="FO3519">
            <v>0</v>
          </cell>
        </row>
        <row r="3520">
          <cell r="A3520">
            <v>642147</v>
          </cell>
          <cell r="C3520" t="str">
            <v>Tomchick, Greg</v>
          </cell>
          <cell r="Q3520" t="str">
            <v>R</v>
          </cell>
          <cell r="AJ3520">
            <v>7.2945545337321356</v>
          </cell>
          <cell r="AR3520">
            <v>16.8</v>
          </cell>
          <cell r="AS3520">
            <v>-0.45836721009177167</v>
          </cell>
          <cell r="AT3520">
            <v>0.92039103597620642</v>
          </cell>
          <cell r="BE3520">
            <v>0.97689358795396897</v>
          </cell>
          <cell r="CP3520">
            <v>23.541666666666668</v>
          </cell>
          <cell r="CV3520">
            <v>92.1</v>
          </cell>
          <cell r="DA3520">
            <v>0</v>
          </cell>
          <cell r="DD3520">
            <v>0.73465661654580106</v>
          </cell>
          <cell r="FJ3520">
            <v>42</v>
          </cell>
          <cell r="FK3520">
            <v>0.26300000000000001</v>
          </cell>
          <cell r="FL3520">
            <v>-1.9731016105863182</v>
          </cell>
          <cell r="FO3520">
            <v>1</v>
          </cell>
        </row>
        <row r="3521">
          <cell r="A3521">
            <v>642149</v>
          </cell>
          <cell r="C3521" t="str">
            <v>Trader, K.J.</v>
          </cell>
          <cell r="Q3521" t="str">
            <v>R</v>
          </cell>
          <cell r="AJ3521">
            <v>8.9021435086325376</v>
          </cell>
          <cell r="AR3521">
            <v>16.8</v>
          </cell>
          <cell r="AS3521">
            <v>-0.12660998505496907</v>
          </cell>
          <cell r="AT3521">
            <v>0.95284537738199959</v>
          </cell>
          <cell r="BE3521">
            <v>0.92782083767183332</v>
          </cell>
          <cell r="CP3521">
            <v>22.041666666666668</v>
          </cell>
          <cell r="CV3521">
            <v>92.1</v>
          </cell>
          <cell r="DA3521">
            <v>0</v>
          </cell>
          <cell r="DD3521">
            <v>1.4027166873685275</v>
          </cell>
          <cell r="FJ3521">
            <v>42</v>
          </cell>
          <cell r="FK3521">
            <v>0.26300000000000001</v>
          </cell>
          <cell r="FL3521">
            <v>1.8261207893745077</v>
          </cell>
          <cell r="FO3521">
            <v>1</v>
          </cell>
        </row>
        <row r="3522">
          <cell r="A3522">
            <v>642152</v>
          </cell>
          <cell r="C3522" t="str">
            <v>Trivino, Lou</v>
          </cell>
          <cell r="Q3522" t="str">
            <v>R</v>
          </cell>
          <cell r="AJ3522">
            <v>5.7053495206661831</v>
          </cell>
          <cell r="AR3522">
            <v>22.214061474216823</v>
          </cell>
          <cell r="AS3522">
            <v>0.28225443977081449</v>
          </cell>
          <cell r="AT3522">
            <v>0.7746659754941827</v>
          </cell>
          <cell r="BE3522">
            <v>1.2915590444363916</v>
          </cell>
          <cell r="CP3522">
            <v>24.708333333333332</v>
          </cell>
          <cell r="CV3522">
            <v>92.1</v>
          </cell>
          <cell r="DA3522">
            <v>0</v>
          </cell>
          <cell r="DD3522">
            <v>0.98147492739432107</v>
          </cell>
          <cell r="FJ3522">
            <v>55.535153685542056</v>
          </cell>
          <cell r="FK3522">
            <v>0.26300000000000001</v>
          </cell>
          <cell r="FL3522">
            <v>-0.4569471874896659</v>
          </cell>
          <cell r="FO3522">
            <v>0.84779497443072249</v>
          </cell>
        </row>
        <row r="3523">
          <cell r="A3523">
            <v>642159</v>
          </cell>
          <cell r="C3523" t="str">
            <v>Uhen, Josh</v>
          </cell>
          <cell r="Q3523" t="str">
            <v>R</v>
          </cell>
          <cell r="AJ3523">
            <v>6.4128929498984348</v>
          </cell>
          <cell r="AR3523">
            <v>20.671214456325025</v>
          </cell>
          <cell r="AS3523">
            <v>-0.30707533013109306</v>
          </cell>
          <cell r="AT3523">
            <v>0.65904378579548295</v>
          </cell>
          <cell r="BE3523">
            <v>1.1240223438286843</v>
          </cell>
          <cell r="CP3523">
            <v>24.208333333333332</v>
          </cell>
          <cell r="CV3523">
            <v>92.1</v>
          </cell>
          <cell r="DA3523">
            <v>0</v>
          </cell>
          <cell r="DD3523">
            <v>1.0140294352181611</v>
          </cell>
          <cell r="FJ3523">
            <v>51.678036140812559</v>
          </cell>
          <cell r="FK3523">
            <v>0.26300000000000001</v>
          </cell>
          <cell r="FL3523">
            <v>-0.34541265532519749</v>
          </cell>
          <cell r="FO3523">
            <v>1</v>
          </cell>
        </row>
        <row r="3524">
          <cell r="A3524">
            <v>642160</v>
          </cell>
          <cell r="C3524" t="str">
            <v>Underwood, J.D.</v>
          </cell>
          <cell r="Q3524" t="str">
            <v>R</v>
          </cell>
          <cell r="AJ3524">
            <v>5.2489065971739608</v>
          </cell>
          <cell r="AR3524">
            <v>19.86911105570222</v>
          </cell>
          <cell r="AS3524">
            <v>-1.0461335031261232E-2</v>
          </cell>
          <cell r="AT3524">
            <v>0.72453350250946946</v>
          </cell>
          <cell r="BE3524">
            <v>1.0501403675412897</v>
          </cell>
          <cell r="CP3524">
            <v>23.791666666666668</v>
          </cell>
          <cell r="CV3524">
            <v>92.1</v>
          </cell>
          <cell r="DA3524">
            <v>0</v>
          </cell>
          <cell r="DD3524">
            <v>0.97710291045397124</v>
          </cell>
          <cell r="FJ3524">
            <v>49.67277763925555</v>
          </cell>
          <cell r="FK3524">
            <v>0.26300000000000001</v>
          </cell>
          <cell r="FL3524">
            <v>-0.10921671889334925</v>
          </cell>
          <cell r="FO3524">
            <v>1</v>
          </cell>
        </row>
        <row r="3525">
          <cell r="A3525">
            <v>642161</v>
          </cell>
          <cell r="C3525" t="str">
            <v>Vail, Tyler</v>
          </cell>
          <cell r="Q3525" t="str">
            <v>R</v>
          </cell>
          <cell r="AJ3525">
            <v>6.3255014516474777</v>
          </cell>
          <cell r="AR3525">
            <v>16.8</v>
          </cell>
          <cell r="AS3525">
            <v>-1.2228974722962482</v>
          </cell>
          <cell r="AT3525">
            <v>0.83485581116994356</v>
          </cell>
          <cell r="BE3525">
            <v>0.94333545458702617</v>
          </cell>
          <cell r="CP3525">
            <v>23.291666666666668</v>
          </cell>
          <cell r="CV3525">
            <v>92.1</v>
          </cell>
          <cell r="DA3525">
            <v>0</v>
          </cell>
          <cell r="DD3525">
            <v>1.0212430286955121</v>
          </cell>
          <cell r="FJ3525">
            <v>42</v>
          </cell>
          <cell r="FK3525">
            <v>0.26300000000000001</v>
          </cell>
          <cell r="FL3525">
            <v>0.96085310753695574</v>
          </cell>
          <cell r="FO3525">
            <v>1</v>
          </cell>
        </row>
        <row r="3526">
          <cell r="A3526">
            <v>642163</v>
          </cell>
          <cell r="C3526" t="str">
            <v>Van Grouw, Justin</v>
          </cell>
          <cell r="Q3526" t="str">
            <v>R</v>
          </cell>
          <cell r="AJ3526">
            <v>6.5737432435034666</v>
          </cell>
          <cell r="AR3526">
            <v>16.8</v>
          </cell>
          <cell r="AS3526">
            <v>0.33960569560957843</v>
          </cell>
          <cell r="AT3526">
            <v>0.93541032286799497</v>
          </cell>
          <cell r="BE3526">
            <v>1.0474579369469534</v>
          </cell>
          <cell r="CP3526">
            <v>25.791666666666668</v>
          </cell>
          <cell r="CV3526">
            <v>92.1</v>
          </cell>
          <cell r="DA3526">
            <v>0</v>
          </cell>
          <cell r="DD3526">
            <v>0.99509766086027207</v>
          </cell>
          <cell r="FJ3526">
            <v>42</v>
          </cell>
          <cell r="FK3526">
            <v>0.26300000000000001</v>
          </cell>
          <cell r="FL3526">
            <v>0.43101540779252534</v>
          </cell>
          <cell r="FO3526">
            <v>1</v>
          </cell>
        </row>
        <row r="3527">
          <cell r="A3527">
            <v>642164</v>
          </cell>
          <cell r="C3527" t="str">
            <v>Van Orden, Drew</v>
          </cell>
          <cell r="Q3527" t="str">
            <v>S</v>
          </cell>
          <cell r="AJ3527">
            <v>7.7364939639004238</v>
          </cell>
          <cell r="AR3527">
            <v>44.400000000000006</v>
          </cell>
          <cell r="AS3527">
            <v>0.52327146526234658</v>
          </cell>
          <cell r="AT3527">
            <v>0.90665461781803458</v>
          </cell>
          <cell r="BE3527">
            <v>1.0088611542986834</v>
          </cell>
          <cell r="CP3527">
            <v>24.458333333333332</v>
          </cell>
          <cell r="CV3527">
            <v>92.1</v>
          </cell>
          <cell r="DA3527">
            <v>0</v>
          </cell>
          <cell r="DD3527">
            <v>0.90178590370100942</v>
          </cell>
          <cell r="FJ3527">
            <v>111</v>
          </cell>
          <cell r="FK3527">
            <v>0.26300000000000001</v>
          </cell>
          <cell r="FL3527">
            <v>0.17290974325160807</v>
          </cell>
          <cell r="FO3527">
            <v>0</v>
          </cell>
        </row>
        <row r="3528">
          <cell r="A3528">
            <v>642169</v>
          </cell>
          <cell r="C3528" t="str">
            <v>Verbitsky, Bryan</v>
          </cell>
          <cell r="Q3528" t="str">
            <v>R</v>
          </cell>
          <cell r="AJ3528">
            <v>5.58768474039152</v>
          </cell>
          <cell r="AR3528">
            <v>18.281517427517379</v>
          </cell>
          <cell r="AS3528">
            <v>-0.36630310855140491</v>
          </cell>
          <cell r="AT3528">
            <v>0.71918643271044824</v>
          </cell>
          <cell r="BE3528">
            <v>0.75720022774737183</v>
          </cell>
          <cell r="CP3528">
            <v>24.041666666666668</v>
          </cell>
          <cell r="CV3528">
            <v>92.1</v>
          </cell>
          <cell r="DA3528">
            <v>0</v>
          </cell>
          <cell r="DD3528">
            <v>1.1409880300188473</v>
          </cell>
          <cell r="FJ3528">
            <v>45.703793568793444</v>
          </cell>
          <cell r="FK3528">
            <v>0.26300000000000001</v>
          </cell>
          <cell r="FL3528">
            <v>-0.10691982126740186</v>
          </cell>
          <cell r="FO3528">
            <v>1</v>
          </cell>
        </row>
        <row r="3529">
          <cell r="A3529">
            <v>642182</v>
          </cell>
          <cell r="C3529" t="str">
            <v>Walker, Josh</v>
          </cell>
          <cell r="Q3529" t="str">
            <v>S</v>
          </cell>
          <cell r="AJ3529">
            <v>6.8402123282937008</v>
          </cell>
          <cell r="AR3529">
            <v>44.400000000000006</v>
          </cell>
          <cell r="AS3529">
            <v>0.21902305975773237</v>
          </cell>
          <cell r="AT3529">
            <v>0.90633032684672454</v>
          </cell>
          <cell r="BE3529">
            <v>0.89378541922318189</v>
          </cell>
          <cell r="CP3529">
            <v>24.541666666666668</v>
          </cell>
          <cell r="CV3529">
            <v>92.1</v>
          </cell>
          <cell r="DA3529">
            <v>0</v>
          </cell>
          <cell r="DD3529">
            <v>0.84781721077970695</v>
          </cell>
          <cell r="FJ3529">
            <v>111</v>
          </cell>
          <cell r="FK3529">
            <v>0.26300000000000001</v>
          </cell>
          <cell r="FL3529">
            <v>-0.13074290264855939</v>
          </cell>
          <cell r="FO3529">
            <v>0</v>
          </cell>
        </row>
        <row r="3530">
          <cell r="A3530">
            <v>642185</v>
          </cell>
          <cell r="C3530" t="str">
            <v>Wallace, Brad</v>
          </cell>
          <cell r="Q3530" t="str">
            <v>S</v>
          </cell>
          <cell r="AJ3530">
            <v>6.6771528385262338</v>
          </cell>
          <cell r="AR3530">
            <v>44.400000000000006</v>
          </cell>
          <cell r="AS3530">
            <v>-1.1501309673358977</v>
          </cell>
          <cell r="AT3530">
            <v>0.88747264199894804</v>
          </cell>
          <cell r="BE3530">
            <v>0.87772072623658881</v>
          </cell>
          <cell r="CP3530">
            <v>23.791666666666668</v>
          </cell>
          <cell r="CV3530">
            <v>92.1</v>
          </cell>
          <cell r="DA3530">
            <v>0</v>
          </cell>
          <cell r="DD3530">
            <v>0.90104195674842891</v>
          </cell>
          <cell r="FJ3530">
            <v>111</v>
          </cell>
          <cell r="FK3530">
            <v>0.26300000000000001</v>
          </cell>
          <cell r="FL3530">
            <v>-0.36015007771149421</v>
          </cell>
          <cell r="FO3530">
            <v>0</v>
          </cell>
        </row>
        <row r="3531">
          <cell r="A3531">
            <v>642187</v>
          </cell>
          <cell r="C3531" t="str">
            <v>Walsh, Jake</v>
          </cell>
          <cell r="Q3531" t="str">
            <v>R</v>
          </cell>
          <cell r="AJ3531">
            <v>5.3004974226932546</v>
          </cell>
          <cell r="AR3531">
            <v>16.8</v>
          </cell>
          <cell r="AS3531">
            <v>0.87055150585893049</v>
          </cell>
          <cell r="AT3531">
            <v>0.8720759444257048</v>
          </cell>
          <cell r="BE3531">
            <v>0.98098101894025758</v>
          </cell>
          <cell r="CP3531">
            <v>25.458333333333332</v>
          </cell>
          <cell r="CV3531">
            <v>92.1</v>
          </cell>
          <cell r="DA3531">
            <v>0</v>
          </cell>
          <cell r="DD3531">
            <v>1.0617358464100803</v>
          </cell>
          <cell r="FJ3531">
            <v>42</v>
          </cell>
          <cell r="FK3531">
            <v>0.26300000000000001</v>
          </cell>
          <cell r="FL3531">
            <v>0.53495723421461805</v>
          </cell>
          <cell r="FO3531">
            <v>1</v>
          </cell>
        </row>
        <row r="3532">
          <cell r="A3532">
            <v>642192</v>
          </cell>
          <cell r="C3532" t="str">
            <v>Watt, Max</v>
          </cell>
          <cell r="Q3532" t="str">
            <v>S</v>
          </cell>
          <cell r="AJ3532">
            <v>9.7785628662407937</v>
          </cell>
          <cell r="AR3532">
            <v>44.400000000000006</v>
          </cell>
          <cell r="AS3532">
            <v>2.8270485051082466E-2</v>
          </cell>
          <cell r="AT3532">
            <v>0.98893245436003707</v>
          </cell>
          <cell r="BE3532">
            <v>1.3572938992421268</v>
          </cell>
          <cell r="CP3532">
            <v>21.875</v>
          </cell>
          <cell r="CV3532">
            <v>92.1</v>
          </cell>
          <cell r="DA3532">
            <v>0</v>
          </cell>
          <cell r="DD3532">
            <v>1.3865454359313452</v>
          </cell>
          <cell r="FJ3532">
            <v>111</v>
          </cell>
          <cell r="FK3532">
            <v>0.26300000000000001</v>
          </cell>
          <cell r="FL3532">
            <v>-1.8896718787780613</v>
          </cell>
          <cell r="FO3532">
            <v>0</v>
          </cell>
        </row>
        <row r="3533">
          <cell r="A3533">
            <v>642196</v>
          </cell>
          <cell r="C3533" t="str">
            <v>Wesely, Jonah</v>
          </cell>
          <cell r="Q3533" t="str">
            <v>R</v>
          </cell>
          <cell r="AJ3533">
            <v>5.960020256283328</v>
          </cell>
          <cell r="AR3533">
            <v>16.8</v>
          </cell>
          <cell r="AS3533">
            <v>-0.30398712794595528</v>
          </cell>
          <cell r="AT3533">
            <v>0.81864410280615241</v>
          </cell>
          <cell r="BE3533">
            <v>1.1903843835705634</v>
          </cell>
          <cell r="CP3533">
            <v>21.541666666666668</v>
          </cell>
          <cell r="CV3533">
            <v>92.1</v>
          </cell>
          <cell r="DA3533">
            <v>0</v>
          </cell>
          <cell r="DD3533">
            <v>1.406378950474287</v>
          </cell>
          <cell r="FJ3533">
            <v>42</v>
          </cell>
          <cell r="FK3533">
            <v>0.26300000000000001</v>
          </cell>
          <cell r="FL3533">
            <v>-0.40352270003438262</v>
          </cell>
          <cell r="FO3533">
            <v>0.79974757741619751</v>
          </cell>
        </row>
        <row r="3534">
          <cell r="A3534">
            <v>642207</v>
          </cell>
          <cell r="C3534" t="str">
            <v>Williams, Devin</v>
          </cell>
          <cell r="Q3534" t="str">
            <v>S</v>
          </cell>
          <cell r="AJ3534">
            <v>6.9882493543873245</v>
          </cell>
          <cell r="AR3534">
            <v>45.88749461217845</v>
          </cell>
          <cell r="AS3534">
            <v>0.22229971534973089</v>
          </cell>
          <cell r="AT3534">
            <v>0.83108851049579702</v>
          </cell>
          <cell r="BE3534">
            <v>1.2995050808385331</v>
          </cell>
          <cell r="CP3534">
            <v>21.791666666666668</v>
          </cell>
          <cell r="CV3534">
            <v>92.1</v>
          </cell>
          <cell r="DA3534">
            <v>0</v>
          </cell>
          <cell r="DD3534">
            <v>1.1880104841453643</v>
          </cell>
          <cell r="FJ3534">
            <v>114.71873653044612</v>
          </cell>
          <cell r="FK3534">
            <v>0.26300000000000001</v>
          </cell>
          <cell r="FL3534">
            <v>0.23391401939386336</v>
          </cell>
          <cell r="FO3534">
            <v>0</v>
          </cell>
        </row>
        <row r="3535">
          <cell r="A3535">
            <v>642209</v>
          </cell>
          <cell r="C3535" t="str">
            <v>Williams, Jalen</v>
          </cell>
          <cell r="Q3535" t="str">
            <v>R</v>
          </cell>
          <cell r="AJ3535">
            <v>8.4245841809693527</v>
          </cell>
          <cell r="AR3535">
            <v>16.8</v>
          </cell>
          <cell r="AS3535">
            <v>0.169512598056791</v>
          </cell>
          <cell r="AT3535">
            <v>0.93255958103824754</v>
          </cell>
          <cell r="BE3535">
            <v>1.4401404020884478</v>
          </cell>
          <cell r="CP3535">
            <v>21.208333333333332</v>
          </cell>
          <cell r="CV3535">
            <v>92.1</v>
          </cell>
          <cell r="DA3535">
            <v>0</v>
          </cell>
          <cell r="DD3535">
            <v>0.97364289927348857</v>
          </cell>
          <cell r="FJ3535">
            <v>42</v>
          </cell>
          <cell r="FK3535">
            <v>0.26300000000000001</v>
          </cell>
          <cell r="FL3535">
            <v>0.30509817719969351</v>
          </cell>
          <cell r="FO3535">
            <v>0.71313672500341418</v>
          </cell>
        </row>
        <row r="3536">
          <cell r="A3536">
            <v>642212</v>
          </cell>
          <cell r="C3536" t="str">
            <v>Williams, Nick</v>
          </cell>
          <cell r="Q3536" t="str">
            <v>R</v>
          </cell>
          <cell r="AJ3536">
            <v>8.2740849232416487</v>
          </cell>
          <cell r="AR3536">
            <v>16.8</v>
          </cell>
          <cell r="AS3536">
            <v>-1.1733166496237277</v>
          </cell>
          <cell r="AT3536">
            <v>0.89123466625240333</v>
          </cell>
          <cell r="BE3536">
            <v>0.75467792750535601</v>
          </cell>
          <cell r="CP3536">
            <v>24.625</v>
          </cell>
          <cell r="CV3536">
            <v>92.1</v>
          </cell>
          <cell r="DA3536">
            <v>0</v>
          </cell>
          <cell r="DD3536">
            <v>0.94385266948237923</v>
          </cell>
          <cell r="FJ3536">
            <v>42</v>
          </cell>
          <cell r="FK3536">
            <v>0.26300000000000001</v>
          </cell>
          <cell r="FL3536">
            <v>0.57926983279236088</v>
          </cell>
          <cell r="FO3536">
            <v>0.86596316281522312</v>
          </cell>
        </row>
        <row r="3537">
          <cell r="A3537">
            <v>642222</v>
          </cell>
          <cell r="C3537" t="str">
            <v>Wood, Tyler</v>
          </cell>
          <cell r="Q3537" t="str">
            <v>R</v>
          </cell>
          <cell r="AJ3537">
            <v>6.5590080857410662</v>
          </cell>
          <cell r="AR3537">
            <v>16.8</v>
          </cell>
          <cell r="AS3537">
            <v>-3.1753778334230993E-2</v>
          </cell>
          <cell r="AT3537">
            <v>0.89131090520194922</v>
          </cell>
          <cell r="BE3537">
            <v>1.0746182024238247</v>
          </cell>
          <cell r="CP3537">
            <v>24.708333333333332</v>
          </cell>
          <cell r="CV3537">
            <v>92.1</v>
          </cell>
          <cell r="DA3537">
            <v>0</v>
          </cell>
          <cell r="DD3537">
            <v>0.88895920868748579</v>
          </cell>
          <cell r="FJ3537">
            <v>42</v>
          </cell>
          <cell r="FK3537">
            <v>0.26300000000000001</v>
          </cell>
          <cell r="FL3537">
            <v>-0.30991221150597553</v>
          </cell>
          <cell r="FO3537">
            <v>1</v>
          </cell>
        </row>
        <row r="3538">
          <cell r="A3538">
            <v>642226</v>
          </cell>
          <cell r="C3538" t="str">
            <v>Wotherspoon, Matt</v>
          </cell>
          <cell r="Q3538" t="str">
            <v>R</v>
          </cell>
          <cell r="AJ3538">
            <v>5.3717041755834458</v>
          </cell>
          <cell r="AR3538">
            <v>24.249646980565721</v>
          </cell>
          <cell r="AS3538">
            <v>0.5435628543897193</v>
          </cell>
          <cell r="AT3538">
            <v>0.79622154724201322</v>
          </cell>
          <cell r="BE3538">
            <v>0.9092464860141688</v>
          </cell>
          <cell r="CP3538">
            <v>24.708333333333332</v>
          </cell>
          <cell r="CV3538">
            <v>92.1</v>
          </cell>
          <cell r="DA3538">
            <v>0</v>
          </cell>
          <cell r="DD3538">
            <v>1.2256406990104534</v>
          </cell>
          <cell r="FJ3538">
            <v>60.6241174514143</v>
          </cell>
          <cell r="FK3538">
            <v>0.26300000000000001</v>
          </cell>
          <cell r="FL3538">
            <v>-2.9791632375745322E-2</v>
          </cell>
          <cell r="FO3538">
            <v>0.84682806514003861</v>
          </cell>
        </row>
        <row r="3539">
          <cell r="A3539">
            <v>642229</v>
          </cell>
          <cell r="C3539" t="str">
            <v>Wright, Daniel</v>
          </cell>
          <cell r="Q3539" t="str">
            <v>S</v>
          </cell>
          <cell r="AJ3539">
            <v>5.5790861026326013</v>
          </cell>
          <cell r="AR3539">
            <v>58.096223968134815</v>
          </cell>
          <cell r="AS3539">
            <v>-0.13823344004833402</v>
          </cell>
          <cell r="AT3539">
            <v>0.34574301790112377</v>
          </cell>
          <cell r="BE3539">
            <v>0.88249686287060547</v>
          </cell>
          <cell r="CP3539">
            <v>25.208333333333332</v>
          </cell>
          <cell r="CV3539">
            <v>89.064741201614837</v>
          </cell>
          <cell r="DA3539">
            <v>7.8787878787878782E-2</v>
          </cell>
          <cell r="DD3539">
            <v>0.94207991945192737</v>
          </cell>
          <cell r="FJ3539">
            <v>145.24055992033703</v>
          </cell>
          <cell r="FK3539">
            <v>0.26300000000000001</v>
          </cell>
          <cell r="FL3539">
            <v>-0.48047849843318235</v>
          </cell>
          <cell r="FO3539">
            <v>0</v>
          </cell>
        </row>
        <row r="3540">
          <cell r="A3540">
            <v>642231</v>
          </cell>
          <cell r="C3540" t="str">
            <v>Yacabonis, Jimmy</v>
          </cell>
          <cell r="Q3540" t="str">
            <v>R</v>
          </cell>
          <cell r="AJ3540">
            <v>5.4330630124332213</v>
          </cell>
          <cell r="AR3540">
            <v>25.133698636562968</v>
          </cell>
          <cell r="AS3540">
            <v>-0.21727306248812234</v>
          </cell>
          <cell r="AT3540">
            <v>0.54310058976601239</v>
          </cell>
          <cell r="BE3540">
            <v>1.1057061099415038</v>
          </cell>
          <cell r="CP3540">
            <v>24.291666666666668</v>
          </cell>
          <cell r="CV3540">
            <v>92.1</v>
          </cell>
          <cell r="DA3540">
            <v>0</v>
          </cell>
          <cell r="DD3540">
            <v>1.1538114588009369</v>
          </cell>
          <cell r="FJ3540">
            <v>62.834246591407414</v>
          </cell>
          <cell r="FK3540">
            <v>0.26300000000000001</v>
          </cell>
          <cell r="FL3540">
            <v>0.4345404117938606</v>
          </cell>
          <cell r="FO3540">
            <v>1</v>
          </cell>
        </row>
        <row r="3541">
          <cell r="A3541">
            <v>642232</v>
          </cell>
          <cell r="C3541" t="str">
            <v>Yarbrough, Ryan</v>
          </cell>
          <cell r="Q3541" t="str">
            <v>S</v>
          </cell>
          <cell r="AJ3541">
            <v>5.150933021983338</v>
          </cell>
          <cell r="AR3541">
            <v>52.55281189234568</v>
          </cell>
          <cell r="AS3541">
            <v>0.31871321056541824</v>
          </cell>
          <cell r="AT3541">
            <v>0.84343634185216654</v>
          </cell>
          <cell r="BE3541">
            <v>1.1918667812102139</v>
          </cell>
          <cell r="CP3541">
            <v>24.541666666666668</v>
          </cell>
          <cell r="CV3541">
            <v>92.1</v>
          </cell>
          <cell r="DA3541">
            <v>0</v>
          </cell>
          <cell r="DD3541">
            <v>0.89168858684049157</v>
          </cell>
          <cell r="FJ3541">
            <v>131.38202973086419</v>
          </cell>
          <cell r="FK3541">
            <v>0.26300000000000001</v>
          </cell>
          <cell r="FL3541">
            <v>-3.035887777841819E-2</v>
          </cell>
          <cell r="FO3541">
            <v>0</v>
          </cell>
        </row>
        <row r="3542">
          <cell r="A3542">
            <v>642233</v>
          </cell>
          <cell r="C3542" t="str">
            <v>Yardley, Eric</v>
          </cell>
          <cell r="Q3542" t="str">
            <v>R</v>
          </cell>
          <cell r="AJ3542">
            <v>4.8388166882048793</v>
          </cell>
          <cell r="AR3542">
            <v>22.369143653367516</v>
          </cell>
          <cell r="AS3542">
            <v>9.0034836551846284E-2</v>
          </cell>
          <cell r="AT3542">
            <v>0.76432598591121914</v>
          </cell>
          <cell r="BE3542">
            <v>1.1984179850613603</v>
          </cell>
          <cell r="CP3542">
            <v>25.875</v>
          </cell>
          <cell r="CV3542">
            <v>92.1</v>
          </cell>
          <cell r="DA3542">
            <v>0</v>
          </cell>
          <cell r="DD3542">
            <v>0.7535817197578446</v>
          </cell>
          <cell r="FJ3542">
            <v>55.92285913341879</v>
          </cell>
          <cell r="FK3542">
            <v>0.26300000000000001</v>
          </cell>
          <cell r="FL3542">
            <v>0.39473713181675668</v>
          </cell>
          <cell r="FO3542">
            <v>1</v>
          </cell>
        </row>
        <row r="3543">
          <cell r="A3543">
            <v>642234</v>
          </cell>
          <cell r="C3543" t="str">
            <v>Young, Pat</v>
          </cell>
          <cell r="Q3543" t="str">
            <v>R</v>
          </cell>
          <cell r="AJ3543">
            <v>7.2026478729501582</v>
          </cell>
          <cell r="AR3543">
            <v>23.18311274972346</v>
          </cell>
          <cell r="AS3543">
            <v>0.2330054285138542</v>
          </cell>
          <cell r="AT3543">
            <v>0.80734246832335732</v>
          </cell>
          <cell r="BE3543">
            <v>1.4136083757891724</v>
          </cell>
          <cell r="CP3543">
            <v>24.291666666666668</v>
          </cell>
          <cell r="CV3543">
            <v>92.1</v>
          </cell>
          <cell r="DA3543">
            <v>0</v>
          </cell>
          <cell r="DD3543">
            <v>1.109041673614569</v>
          </cell>
          <cell r="FJ3543">
            <v>57.957781874308644</v>
          </cell>
          <cell r="FK3543">
            <v>0.26300000000000001</v>
          </cell>
          <cell r="FL3543">
            <v>0.14988604936728342</v>
          </cell>
          <cell r="FO3543">
            <v>0.70655041906611937</v>
          </cell>
        </row>
        <row r="3544">
          <cell r="A3544">
            <v>642239</v>
          </cell>
          <cell r="C3544" t="str">
            <v>Zastryzny, Rob</v>
          </cell>
          <cell r="Q3544" t="str">
            <v>S</v>
          </cell>
          <cell r="AJ3544">
            <v>5.4229829070063849</v>
          </cell>
          <cell r="AR3544">
            <v>54.069837703044669</v>
          </cell>
          <cell r="AS3544">
            <v>-0.246525117773645</v>
          </cell>
          <cell r="AT3544">
            <v>0.63883691563404676</v>
          </cell>
          <cell r="BE3544">
            <v>0.97351507139495974</v>
          </cell>
          <cell r="CP3544">
            <v>24.291666666666668</v>
          </cell>
          <cell r="CV3544">
            <v>92.1</v>
          </cell>
          <cell r="DA3544">
            <v>0</v>
          </cell>
          <cell r="DD3544">
            <v>1.0428668321685577</v>
          </cell>
          <cell r="FJ3544">
            <v>135.17459425761166</v>
          </cell>
          <cell r="FK3544">
            <v>0.26300000000000001</v>
          </cell>
          <cell r="FL3544">
            <v>-0.18633129455484929</v>
          </cell>
          <cell r="FO3544">
            <v>0</v>
          </cell>
        </row>
        <row r="3545">
          <cell r="A3545">
            <v>642242</v>
          </cell>
          <cell r="C3545" t="str">
            <v>Zokan, Jake</v>
          </cell>
          <cell r="Q3545" t="str">
            <v>R</v>
          </cell>
          <cell r="AJ3545">
            <v>4.6669526530107959</v>
          </cell>
          <cell r="AR3545">
            <v>17.525548129871265</v>
          </cell>
          <cell r="AS3545">
            <v>3.4450977602234506E-2</v>
          </cell>
          <cell r="AT3545">
            <v>0.8548869740545062</v>
          </cell>
          <cell r="BE3545">
            <v>0.83994034356372438</v>
          </cell>
          <cell r="CP3545">
            <v>25.208333333333332</v>
          </cell>
          <cell r="CV3545">
            <v>92.1</v>
          </cell>
          <cell r="DA3545">
            <v>0</v>
          </cell>
          <cell r="DD3545">
            <v>0.99202671313083202</v>
          </cell>
          <cell r="FJ3545">
            <v>43.813870324678163</v>
          </cell>
          <cell r="FK3545">
            <v>0.26300000000000001</v>
          </cell>
          <cell r="FL3545">
            <v>0.56532325232282477</v>
          </cell>
          <cell r="FO3545">
            <v>0.54009930144515073</v>
          </cell>
        </row>
        <row r="3546">
          <cell r="A3546">
            <v>642244</v>
          </cell>
          <cell r="C3546" t="str">
            <v>Zurat, Chad</v>
          </cell>
          <cell r="Q3546" t="str">
            <v>R</v>
          </cell>
          <cell r="AJ3546">
            <v>8.0965641889070774</v>
          </cell>
          <cell r="AR3546">
            <v>16.8</v>
          </cell>
          <cell r="AS3546">
            <v>0.25150154342979514</v>
          </cell>
          <cell r="AT3546">
            <v>0.92238680825756292</v>
          </cell>
          <cell r="BE3546">
            <v>1.3534531308861153</v>
          </cell>
          <cell r="CP3546">
            <v>24.625</v>
          </cell>
          <cell r="CV3546">
            <v>92.1</v>
          </cell>
          <cell r="DA3546">
            <v>0</v>
          </cell>
          <cell r="DD3546">
            <v>0.81795366784303092</v>
          </cell>
          <cell r="FJ3546">
            <v>42</v>
          </cell>
          <cell r="FK3546">
            <v>0.26300000000000001</v>
          </cell>
          <cell r="FL3546">
            <v>0.21755882908905108</v>
          </cell>
          <cell r="FO3546">
            <v>0.56273903593957719</v>
          </cell>
        </row>
        <row r="3547">
          <cell r="A3547">
            <v>642289</v>
          </cell>
          <cell r="C3547" t="str">
            <v>Ramirez, Daulin</v>
          </cell>
          <cell r="Q3547" t="str">
            <v>R</v>
          </cell>
          <cell r="AJ3547">
            <v>11.824245832461177</v>
          </cell>
          <cell r="AR3547">
            <v>16.8</v>
          </cell>
          <cell r="AS3547">
            <v>-1.1219692125741176</v>
          </cell>
          <cell r="AT3547">
            <v>0.82053559029184409</v>
          </cell>
          <cell r="BE3547">
            <v>0.84377129011669272</v>
          </cell>
          <cell r="CP3547">
            <v>21.125</v>
          </cell>
          <cell r="CV3547">
            <v>92.1</v>
          </cell>
          <cell r="DA3547">
            <v>0</v>
          </cell>
          <cell r="DD3547">
            <v>1.483056195291226</v>
          </cell>
          <cell r="FJ3547">
            <v>42</v>
          </cell>
          <cell r="FK3547">
            <v>0.26300000000000001</v>
          </cell>
          <cell r="FL3547">
            <v>-1.3028691300878752</v>
          </cell>
          <cell r="FO3547">
            <v>1</v>
          </cell>
        </row>
        <row r="3548">
          <cell r="A3548">
            <v>642297</v>
          </cell>
          <cell r="C3548" t="str">
            <v>Marquina, Yoiber</v>
          </cell>
          <cell r="Q3548" t="str">
            <v>R</v>
          </cell>
          <cell r="AJ3548">
            <v>5.9873933270985553</v>
          </cell>
          <cell r="AR3548">
            <v>16.8</v>
          </cell>
          <cell r="AS3548">
            <v>-0.55231270290626111</v>
          </cell>
          <cell r="AT3548">
            <v>0.78330638337141556</v>
          </cell>
          <cell r="BE3548">
            <v>0.62632825605826214</v>
          </cell>
          <cell r="CP3548">
            <v>20.375</v>
          </cell>
          <cell r="CV3548">
            <v>92.1</v>
          </cell>
          <cell r="DA3548">
            <v>0</v>
          </cell>
          <cell r="DD3548">
            <v>1.3071497002769621</v>
          </cell>
          <cell r="FJ3548">
            <v>42</v>
          </cell>
          <cell r="FK3548">
            <v>0.26300000000000001</v>
          </cell>
          <cell r="FL3548">
            <v>2.2827821914522393E-2</v>
          </cell>
          <cell r="FO3548">
            <v>1</v>
          </cell>
        </row>
        <row r="3549">
          <cell r="A3549">
            <v>642366</v>
          </cell>
          <cell r="C3549" t="str">
            <v>Santamaria, Cristhopher</v>
          </cell>
          <cell r="Q3549" t="str">
            <v>R</v>
          </cell>
          <cell r="AJ3549">
            <v>7.5606019266836748</v>
          </cell>
          <cell r="AR3549">
            <v>16.8</v>
          </cell>
          <cell r="AS3549">
            <v>0.24154463479711744</v>
          </cell>
          <cell r="AT3549">
            <v>0.90545127782820822</v>
          </cell>
          <cell r="BE3549">
            <v>0.63801345207012838</v>
          </cell>
          <cell r="CP3549">
            <v>20.041666666666668</v>
          </cell>
          <cell r="CV3549">
            <v>92.1</v>
          </cell>
          <cell r="DA3549">
            <v>0</v>
          </cell>
          <cell r="DD3549">
            <v>0.93106055295639456</v>
          </cell>
          <cell r="FJ3549">
            <v>42</v>
          </cell>
          <cell r="FK3549">
            <v>0.26300000000000001</v>
          </cell>
          <cell r="FL3549">
            <v>-0.31126987040721937</v>
          </cell>
          <cell r="FO3549">
            <v>0.99698414687848835</v>
          </cell>
        </row>
        <row r="3550">
          <cell r="A3550">
            <v>642367</v>
          </cell>
          <cell r="C3550" t="str">
            <v>Oca, David</v>
          </cell>
          <cell r="Q3550" t="str">
            <v>S</v>
          </cell>
          <cell r="AJ3550">
            <v>6.457359659489903</v>
          </cell>
          <cell r="AR3550">
            <v>44.400000000000006</v>
          </cell>
          <cell r="AS3550">
            <v>-0.11551908066309152</v>
          </cell>
          <cell r="AT3550">
            <v>0.73146545932116558</v>
          </cell>
          <cell r="BE3550">
            <v>0.94963003996640127</v>
          </cell>
          <cell r="CP3550">
            <v>20.958333333333332</v>
          </cell>
          <cell r="CV3550">
            <v>92.1</v>
          </cell>
          <cell r="DA3550">
            <v>0</v>
          </cell>
          <cell r="DD3550">
            <v>0.94777374218954069</v>
          </cell>
          <cell r="FJ3550">
            <v>111</v>
          </cell>
          <cell r="FK3550">
            <v>0.26300000000000001</v>
          </cell>
          <cell r="FL3550">
            <v>-5.138960797793015E-2</v>
          </cell>
          <cell r="FO3550">
            <v>0</v>
          </cell>
        </row>
        <row r="3551">
          <cell r="A3551">
            <v>642368</v>
          </cell>
          <cell r="C3551" t="str">
            <v>Rodriguez, Juan</v>
          </cell>
          <cell r="Q3551" t="str">
            <v>R</v>
          </cell>
          <cell r="AJ3551">
            <v>9.3323787789087937</v>
          </cell>
          <cell r="AR3551">
            <v>16.8</v>
          </cell>
          <cell r="AS3551">
            <v>0.87952219503666673</v>
          </cell>
          <cell r="AT3551">
            <v>0.92029710092214734</v>
          </cell>
          <cell r="BE3551">
            <v>0.90039830540622146</v>
          </cell>
          <cell r="CP3551">
            <v>23.875</v>
          </cell>
          <cell r="CV3551">
            <v>92.1</v>
          </cell>
          <cell r="DA3551">
            <v>0</v>
          </cell>
          <cell r="DD3551">
            <v>1.195684559407532</v>
          </cell>
          <cell r="FJ3551">
            <v>42</v>
          </cell>
          <cell r="FK3551">
            <v>0.26300000000000001</v>
          </cell>
          <cell r="FL3551">
            <v>1.8467101663620757</v>
          </cell>
          <cell r="FO3551">
            <v>1</v>
          </cell>
        </row>
        <row r="3552">
          <cell r="A3552">
            <v>642369</v>
          </cell>
          <cell r="C3552" t="str">
            <v>Reyes, Junior</v>
          </cell>
          <cell r="Q3552" t="str">
            <v>S</v>
          </cell>
          <cell r="AJ3552">
            <v>9.4060415502947077</v>
          </cell>
          <cell r="AR3552">
            <v>44.400000000000006</v>
          </cell>
          <cell r="AS3552">
            <v>-0.55063725535604757</v>
          </cell>
          <cell r="AT3552">
            <v>0.9087439265221775</v>
          </cell>
          <cell r="BE3552">
            <v>0.74613045759063512</v>
          </cell>
          <cell r="CP3552">
            <v>20.291666666666668</v>
          </cell>
          <cell r="CV3552">
            <v>92.1</v>
          </cell>
          <cell r="DA3552">
            <v>0</v>
          </cell>
          <cell r="DD3552">
            <v>0.95552079754934027</v>
          </cell>
          <cell r="FJ3552">
            <v>111</v>
          </cell>
          <cell r="FK3552">
            <v>0.26300000000000001</v>
          </cell>
          <cell r="FL3552">
            <v>0.29890739071455624</v>
          </cell>
          <cell r="FO3552">
            <v>0</v>
          </cell>
        </row>
        <row r="3553">
          <cell r="A3553">
            <v>642370</v>
          </cell>
          <cell r="C3553" t="str">
            <v>Familia, Felix</v>
          </cell>
          <cell r="Q3553" t="str">
            <v>R</v>
          </cell>
          <cell r="AJ3553">
            <v>9.5997014475465701</v>
          </cell>
          <cell r="AR3553">
            <v>16.8</v>
          </cell>
          <cell r="AS3553">
            <v>-0.82406234854273952</v>
          </cell>
          <cell r="AT3553">
            <v>0.82978269525289949</v>
          </cell>
          <cell r="BE3553">
            <v>0.63662737932946545</v>
          </cell>
          <cell r="CP3553">
            <v>20.625</v>
          </cell>
          <cell r="CV3553">
            <v>92.1</v>
          </cell>
          <cell r="DA3553">
            <v>0</v>
          </cell>
          <cell r="DD3553">
            <v>0.92641050510014078</v>
          </cell>
          <cell r="FJ3553">
            <v>42</v>
          </cell>
          <cell r="FK3553">
            <v>0.26300000000000001</v>
          </cell>
          <cell r="FL3553">
            <v>-0.24804673450987566</v>
          </cell>
          <cell r="FO3553">
            <v>1</v>
          </cell>
        </row>
        <row r="3554">
          <cell r="A3554">
            <v>642371</v>
          </cell>
          <cell r="C3554" t="str">
            <v>Garcia, Junior</v>
          </cell>
          <cell r="Q3554" t="str">
            <v>S</v>
          </cell>
          <cell r="AJ3554">
            <v>7.4754176605660616</v>
          </cell>
          <cell r="AR3554">
            <v>46.538832023186075</v>
          </cell>
          <cell r="AS3554">
            <v>-0.40402051885300883</v>
          </cell>
          <cell r="AT3554">
            <v>0.71827284415118631</v>
          </cell>
          <cell r="BE3554">
            <v>0.68648983682956732</v>
          </cell>
          <cell r="CP3554">
            <v>20.708333333333332</v>
          </cell>
          <cell r="CV3554">
            <v>92.1</v>
          </cell>
          <cell r="DA3554">
            <v>0</v>
          </cell>
          <cell r="DD3554">
            <v>0.84074708622012539</v>
          </cell>
          <cell r="FJ3554">
            <v>116.34708005796517</v>
          </cell>
          <cell r="FK3554">
            <v>0.26300000000000001</v>
          </cell>
          <cell r="FL3554">
            <v>-0.27855551809538931</v>
          </cell>
          <cell r="FO3554">
            <v>0</v>
          </cell>
        </row>
        <row r="3555">
          <cell r="A3555">
            <v>642372</v>
          </cell>
          <cell r="C3555" t="str">
            <v>Falcon, Felix</v>
          </cell>
          <cell r="Q3555" t="str">
            <v>S</v>
          </cell>
          <cell r="AJ3555">
            <v>8.6387530524280471</v>
          </cell>
          <cell r="AR3555">
            <v>44.400000000000006</v>
          </cell>
          <cell r="AS3555">
            <v>-1.3130985839221758</v>
          </cell>
          <cell r="AT3555">
            <v>0.92321661197496019</v>
          </cell>
          <cell r="BE3555">
            <v>0.99126432155147159</v>
          </cell>
          <cell r="CP3555">
            <v>20.875</v>
          </cell>
          <cell r="CV3555">
            <v>92.1</v>
          </cell>
          <cell r="DA3555">
            <v>0</v>
          </cell>
          <cell r="DD3555">
            <v>1.0737650542569739</v>
          </cell>
          <cell r="FJ3555">
            <v>111</v>
          </cell>
          <cell r="FK3555">
            <v>0.26300000000000001</v>
          </cell>
          <cell r="FL3555">
            <v>0.12850676365429461</v>
          </cell>
          <cell r="FO3555">
            <v>0</v>
          </cell>
        </row>
        <row r="3556">
          <cell r="A3556">
            <v>642373</v>
          </cell>
          <cell r="C3556" t="str">
            <v>Pena, Warlin</v>
          </cell>
          <cell r="Q3556" t="str">
            <v>S</v>
          </cell>
          <cell r="AJ3556">
            <v>12.544594326851538</v>
          </cell>
          <cell r="AR3556">
            <v>44.400000000000006</v>
          </cell>
          <cell r="AS3556">
            <v>-1.3452378647659486E-2</v>
          </cell>
          <cell r="AT3556">
            <v>0.92722092409408852</v>
          </cell>
          <cell r="BE3556">
            <v>0.8557147443750972</v>
          </cell>
          <cell r="CP3556">
            <v>20.958333333333332</v>
          </cell>
          <cell r="CV3556">
            <v>92.1</v>
          </cell>
          <cell r="DA3556">
            <v>0</v>
          </cell>
          <cell r="DD3556">
            <v>1.3797344589571587</v>
          </cell>
          <cell r="FJ3556">
            <v>111</v>
          </cell>
          <cell r="FK3556">
            <v>0.26300000000000001</v>
          </cell>
          <cell r="FL3556">
            <v>-0.40319196561540538</v>
          </cell>
          <cell r="FO3556">
            <v>0.48791539249367899</v>
          </cell>
        </row>
        <row r="3557">
          <cell r="A3557">
            <v>642374</v>
          </cell>
          <cell r="C3557" t="str">
            <v>Martinez, Jhon</v>
          </cell>
          <cell r="Q3557" t="str">
            <v>S</v>
          </cell>
          <cell r="AJ3557">
            <v>7.9703458595193304</v>
          </cell>
          <cell r="AR3557">
            <v>44.400000000000006</v>
          </cell>
          <cell r="AS3557">
            <v>0.19314190150721622</v>
          </cell>
          <cell r="AT3557">
            <v>0.92063618304146666</v>
          </cell>
          <cell r="BE3557">
            <v>0.9122265457408858</v>
          </cell>
          <cell r="CP3557">
            <v>21.375</v>
          </cell>
          <cell r="CV3557">
            <v>92.1</v>
          </cell>
          <cell r="DA3557">
            <v>0</v>
          </cell>
          <cell r="DD3557">
            <v>0.83957723629912462</v>
          </cell>
          <cell r="FJ3557">
            <v>111</v>
          </cell>
          <cell r="FK3557">
            <v>0.26300000000000001</v>
          </cell>
          <cell r="FL3557">
            <v>0.16636749991153538</v>
          </cell>
          <cell r="FO3557">
            <v>0</v>
          </cell>
        </row>
        <row r="3558">
          <cell r="A3558">
            <v>642375</v>
          </cell>
          <cell r="C3558" t="str">
            <v>Medina, Jose Carlos</v>
          </cell>
          <cell r="Q3558" t="str">
            <v>R</v>
          </cell>
          <cell r="AJ3558">
            <v>6.7219493985652328</v>
          </cell>
          <cell r="AR3558">
            <v>16.8</v>
          </cell>
          <cell r="AS3558">
            <v>-0.90350400084336058</v>
          </cell>
          <cell r="AT3558">
            <v>0.82253659542236957</v>
          </cell>
          <cell r="BE3558">
            <v>1.0601611262900204</v>
          </cell>
          <cell r="CP3558">
            <v>19.875</v>
          </cell>
          <cell r="CV3558">
            <v>92.1</v>
          </cell>
          <cell r="DA3558">
            <v>0</v>
          </cell>
          <cell r="DD3558">
            <v>0.80164291614263605</v>
          </cell>
          <cell r="FJ3558">
            <v>42</v>
          </cell>
          <cell r="FK3558">
            <v>0.26300000000000001</v>
          </cell>
          <cell r="FL3558">
            <v>0.15111874766691735</v>
          </cell>
          <cell r="FO3558">
            <v>0.90119369859468934</v>
          </cell>
        </row>
        <row r="3559">
          <cell r="A3559">
            <v>642376</v>
          </cell>
          <cell r="C3559" t="str">
            <v>Yan, Jefry</v>
          </cell>
          <cell r="Q3559" t="str">
            <v>R</v>
          </cell>
          <cell r="AJ3559">
            <v>9.1513162636101661</v>
          </cell>
          <cell r="AR3559">
            <v>16.8</v>
          </cell>
          <cell r="AS3559">
            <v>-0.1575906705157043</v>
          </cell>
          <cell r="AT3559">
            <v>0.82827787463311053</v>
          </cell>
          <cell r="BE3559">
            <v>1.0363784577243456</v>
          </cell>
          <cell r="CP3559">
            <v>19.875</v>
          </cell>
          <cell r="CV3559">
            <v>92.1</v>
          </cell>
          <cell r="DA3559">
            <v>0</v>
          </cell>
          <cell r="DD3559">
            <v>0.96802787077877017</v>
          </cell>
          <cell r="FJ3559">
            <v>42</v>
          </cell>
          <cell r="FK3559">
            <v>0.26300000000000001</v>
          </cell>
          <cell r="FL3559">
            <v>2.9040717157307886E-2</v>
          </cell>
          <cell r="FO3559">
            <v>1</v>
          </cell>
        </row>
        <row r="3560">
          <cell r="A3560">
            <v>642377</v>
          </cell>
          <cell r="C3560" t="str">
            <v>Pacheco, Jairo</v>
          </cell>
          <cell r="Q3560" t="str">
            <v>S</v>
          </cell>
          <cell r="AJ3560">
            <v>7.9421422774340158</v>
          </cell>
          <cell r="AR3560">
            <v>44.400000000000006</v>
          </cell>
          <cell r="AS3560">
            <v>0.3328933026832735</v>
          </cell>
          <cell r="AT3560">
            <v>0.88651065660994444</v>
          </cell>
          <cell r="BE3560">
            <v>0.59446937844297842</v>
          </cell>
          <cell r="CP3560">
            <v>19.958333333333332</v>
          </cell>
          <cell r="CV3560">
            <v>92.1</v>
          </cell>
          <cell r="DA3560">
            <v>0</v>
          </cell>
          <cell r="DD3560">
            <v>0.88501327434857824</v>
          </cell>
          <cell r="FJ3560">
            <v>111</v>
          </cell>
          <cell r="FK3560">
            <v>0.26300000000000001</v>
          </cell>
          <cell r="FL3560">
            <v>-6.8863827472013708E-2</v>
          </cell>
          <cell r="FO3560">
            <v>0</v>
          </cell>
        </row>
        <row r="3561">
          <cell r="A3561">
            <v>642378</v>
          </cell>
          <cell r="C3561" t="str">
            <v>Londono, Miguel</v>
          </cell>
          <cell r="Q3561" t="str">
            <v>R</v>
          </cell>
          <cell r="AJ3561">
            <v>10.2710029094739</v>
          </cell>
          <cell r="AR3561">
            <v>16.8</v>
          </cell>
          <cell r="AS3561">
            <v>-1.286351245273003</v>
          </cell>
          <cell r="AT3561">
            <v>0.93668268461346804</v>
          </cell>
          <cell r="BE3561">
            <v>0.96056510196710509</v>
          </cell>
          <cell r="CP3561">
            <v>20.208333333333332</v>
          </cell>
          <cell r="CV3561">
            <v>92.1</v>
          </cell>
          <cell r="DA3561">
            <v>0</v>
          </cell>
          <cell r="DD3561">
            <v>1.141563361876865</v>
          </cell>
          <cell r="FJ3561">
            <v>42</v>
          </cell>
          <cell r="FK3561">
            <v>0.26300000000000001</v>
          </cell>
          <cell r="FL3561">
            <v>1.2843793599650291</v>
          </cell>
          <cell r="FO3561">
            <v>1</v>
          </cell>
        </row>
        <row r="3562">
          <cell r="A3562">
            <v>642379</v>
          </cell>
          <cell r="C3562" t="str">
            <v>Rosales, Engerberg</v>
          </cell>
          <cell r="Q3562" t="str">
            <v>R</v>
          </cell>
          <cell r="AJ3562">
            <v>10.269791979708655</v>
          </cell>
          <cell r="AR3562">
            <v>16.8</v>
          </cell>
          <cell r="AS3562">
            <v>-0.5590073553129663</v>
          </cell>
          <cell r="AT3562">
            <v>0.94760585661920937</v>
          </cell>
          <cell r="BE3562">
            <v>0.73656982687539108</v>
          </cell>
          <cell r="CP3562">
            <v>20.208333333333332</v>
          </cell>
          <cell r="CV3562">
            <v>92.1</v>
          </cell>
          <cell r="DA3562">
            <v>0</v>
          </cell>
          <cell r="DD3562">
            <v>1.4930773315506474</v>
          </cell>
          <cell r="FJ3562">
            <v>42</v>
          </cell>
          <cell r="FK3562">
            <v>0.26300000000000001</v>
          </cell>
          <cell r="FL3562">
            <v>1.2589429295206434</v>
          </cell>
          <cell r="FO3562">
            <v>1</v>
          </cell>
        </row>
        <row r="3563">
          <cell r="A3563">
            <v>642380</v>
          </cell>
          <cell r="C3563" t="str">
            <v>Hurtado, Jhenderson</v>
          </cell>
          <cell r="Q3563" t="str">
            <v>S</v>
          </cell>
          <cell r="AJ3563">
            <v>10.157555334189768</v>
          </cell>
          <cell r="AR3563">
            <v>44.400000000000006</v>
          </cell>
          <cell r="AS3563">
            <v>-5.7348177247173754E-2</v>
          </cell>
          <cell r="AT3563">
            <v>0.76111391628057001</v>
          </cell>
          <cell r="BE3563">
            <v>0.82060906852776916</v>
          </cell>
          <cell r="CP3563">
            <v>20.291666666666668</v>
          </cell>
          <cell r="CV3563">
            <v>92.1</v>
          </cell>
          <cell r="DA3563">
            <v>0</v>
          </cell>
          <cell r="DD3563">
            <v>1.0260008721102134</v>
          </cell>
          <cell r="FJ3563">
            <v>111</v>
          </cell>
          <cell r="FK3563">
            <v>0.26300000000000001</v>
          </cell>
          <cell r="FL3563">
            <v>0.11078089370697151</v>
          </cell>
          <cell r="FO3563">
            <v>0</v>
          </cell>
        </row>
        <row r="3564">
          <cell r="A3564">
            <v>642381</v>
          </cell>
          <cell r="C3564" t="str">
            <v>Jimenez, Dedgar</v>
          </cell>
          <cell r="Q3564" t="str">
            <v>S</v>
          </cell>
          <cell r="AJ3564">
            <v>7.3337413545925285</v>
          </cell>
          <cell r="AR3564">
            <v>54.011481248148122</v>
          </cell>
          <cell r="AS3564">
            <v>-0.31117820773434729</v>
          </cell>
          <cell r="AT3564">
            <v>0.64925639677294411</v>
          </cell>
          <cell r="BE3564">
            <v>1.2307423034923162</v>
          </cell>
          <cell r="CP3564">
            <v>20.291666666666668</v>
          </cell>
          <cell r="CV3564">
            <v>92.1</v>
          </cell>
          <cell r="DA3564">
            <v>0</v>
          </cell>
          <cell r="DD3564">
            <v>0.84753164224038779</v>
          </cell>
          <cell r="FJ3564">
            <v>135.0287031203703</v>
          </cell>
          <cell r="FK3564">
            <v>0.26300000000000001</v>
          </cell>
          <cell r="FL3564">
            <v>-7.83351435806518E-2</v>
          </cell>
          <cell r="FO3564">
            <v>0</v>
          </cell>
        </row>
        <row r="3565">
          <cell r="A3565">
            <v>642382</v>
          </cell>
          <cell r="C3565" t="str">
            <v>Guzman, Luis</v>
          </cell>
          <cell r="Q3565" t="str">
            <v>S</v>
          </cell>
          <cell r="AJ3565">
            <v>6.5291328179866106</v>
          </cell>
          <cell r="AR3565">
            <v>44.400000000000006</v>
          </cell>
          <cell r="AS3565">
            <v>-9.5631896652344575E-2</v>
          </cell>
          <cell r="AT3565">
            <v>0.76122820899067323</v>
          </cell>
          <cell r="BE3565">
            <v>0.80895635442670333</v>
          </cell>
          <cell r="CP3565">
            <v>20.375</v>
          </cell>
          <cell r="CV3565">
            <v>92.1</v>
          </cell>
          <cell r="DA3565">
            <v>0</v>
          </cell>
          <cell r="DD3565">
            <v>0.80248853112820606</v>
          </cell>
          <cell r="FJ3565">
            <v>111</v>
          </cell>
          <cell r="FK3565">
            <v>0.26300000000000001</v>
          </cell>
          <cell r="FL3565">
            <v>3.9638512024574669E-2</v>
          </cell>
          <cell r="FO3565">
            <v>0.11359256648184501</v>
          </cell>
        </row>
        <row r="3566">
          <cell r="A3566">
            <v>642383</v>
          </cell>
          <cell r="C3566" t="str">
            <v>Batista, Jose</v>
          </cell>
          <cell r="Q3566" t="str">
            <v>R</v>
          </cell>
          <cell r="AJ3566">
            <v>7.5706380673481881</v>
          </cell>
          <cell r="AR3566">
            <v>16.8</v>
          </cell>
          <cell r="AS3566">
            <v>0.21668169726002443</v>
          </cell>
          <cell r="AT3566">
            <v>0.91253399014689607</v>
          </cell>
          <cell r="BE3566">
            <v>0.92764979615742749</v>
          </cell>
          <cell r="CP3566">
            <v>20.375</v>
          </cell>
          <cell r="CV3566">
            <v>92.1</v>
          </cell>
          <cell r="DA3566">
            <v>0</v>
          </cell>
          <cell r="DD3566">
            <v>0.89481877669070897</v>
          </cell>
          <cell r="FJ3566">
            <v>42</v>
          </cell>
          <cell r="FK3566">
            <v>0.26300000000000001</v>
          </cell>
          <cell r="FL3566">
            <v>0.75539381200343314</v>
          </cell>
          <cell r="FO3566">
            <v>1</v>
          </cell>
        </row>
        <row r="3567">
          <cell r="A3567">
            <v>642384</v>
          </cell>
          <cell r="C3567" t="str">
            <v>Reyes, Ramon</v>
          </cell>
          <cell r="Q3567" t="str">
            <v>S</v>
          </cell>
          <cell r="AJ3567">
            <v>11.032031099570773</v>
          </cell>
          <cell r="AR3567">
            <v>44.400000000000006</v>
          </cell>
          <cell r="AS3567">
            <v>-3.8506628070888116E-2</v>
          </cell>
          <cell r="AT3567">
            <v>0.93027361194261515</v>
          </cell>
          <cell r="BE3567">
            <v>0.9230952065469602</v>
          </cell>
          <cell r="CP3567">
            <v>20.625</v>
          </cell>
          <cell r="CV3567">
            <v>92.1</v>
          </cell>
          <cell r="DA3567">
            <v>0</v>
          </cell>
          <cell r="DD3567">
            <v>1.3123514313334104</v>
          </cell>
          <cell r="FJ3567">
            <v>111</v>
          </cell>
          <cell r="FK3567">
            <v>0.26300000000000001</v>
          </cell>
          <cell r="FL3567">
            <v>-0.99227626885183118</v>
          </cell>
          <cell r="FO3567">
            <v>0</v>
          </cell>
        </row>
        <row r="3568">
          <cell r="A3568">
            <v>642385</v>
          </cell>
          <cell r="C3568" t="str">
            <v>Reynoso, Yorlin</v>
          </cell>
          <cell r="Q3568" t="str">
            <v>S</v>
          </cell>
          <cell r="AJ3568">
            <v>9.6992148057809313</v>
          </cell>
          <cell r="AR3568">
            <v>44.400000000000006</v>
          </cell>
          <cell r="AS3568">
            <v>1.8403431061105771E-2</v>
          </cell>
          <cell r="AT3568">
            <v>0.92586024924063537</v>
          </cell>
          <cell r="BE3568">
            <v>0.83408350400830344</v>
          </cell>
          <cell r="CP3568">
            <v>20.625</v>
          </cell>
          <cell r="CV3568">
            <v>92.1</v>
          </cell>
          <cell r="DA3568">
            <v>0</v>
          </cell>
          <cell r="DD3568">
            <v>0.98521009718958497</v>
          </cell>
          <cell r="FJ3568">
            <v>111</v>
          </cell>
          <cell r="FK3568">
            <v>0.26300000000000001</v>
          </cell>
          <cell r="FL3568">
            <v>-0.31285720402798017</v>
          </cell>
          <cell r="FO3568">
            <v>0.10169702199166375</v>
          </cell>
        </row>
        <row r="3569">
          <cell r="A3569">
            <v>642386</v>
          </cell>
          <cell r="C3569" t="str">
            <v>Reinoso, Gregory</v>
          </cell>
          <cell r="Q3569" t="str">
            <v>S</v>
          </cell>
          <cell r="AJ3569">
            <v>11.036614730531342</v>
          </cell>
          <cell r="AR3569">
            <v>44.400000000000006</v>
          </cell>
          <cell r="AS3569">
            <v>-0.45806120148382173</v>
          </cell>
          <cell r="AT3569">
            <v>0.81340383601815436</v>
          </cell>
          <cell r="BE3569">
            <v>0.95427591520895994</v>
          </cell>
          <cell r="CP3569">
            <v>20.625</v>
          </cell>
          <cell r="CV3569">
            <v>92.1</v>
          </cell>
          <cell r="DA3569">
            <v>0</v>
          </cell>
          <cell r="DD3569">
            <v>1.125851099071937</v>
          </cell>
          <cell r="FJ3569">
            <v>111</v>
          </cell>
          <cell r="FK3569">
            <v>0.26300000000000001</v>
          </cell>
          <cell r="FL3569">
            <v>0.79418817642669481</v>
          </cell>
          <cell r="FO3569">
            <v>0</v>
          </cell>
        </row>
        <row r="3570">
          <cell r="A3570">
            <v>642388</v>
          </cell>
          <cell r="C3570" t="str">
            <v>Manzueta, Romulo</v>
          </cell>
          <cell r="Q3570" t="str">
            <v>R</v>
          </cell>
          <cell r="AJ3570">
            <v>7.997066762887834</v>
          </cell>
          <cell r="AR3570">
            <v>16.8</v>
          </cell>
          <cell r="AS3570">
            <v>-0.15744604253305849</v>
          </cell>
          <cell r="AT3570">
            <v>0.85916254837244876</v>
          </cell>
          <cell r="BE3570">
            <v>0.82532623114183212</v>
          </cell>
          <cell r="CP3570">
            <v>20.708333333333332</v>
          </cell>
          <cell r="CV3570">
            <v>92.1</v>
          </cell>
          <cell r="DA3570">
            <v>0</v>
          </cell>
          <cell r="DD3570">
            <v>1.2068002346287063</v>
          </cell>
          <cell r="FJ3570">
            <v>42</v>
          </cell>
          <cell r="FK3570">
            <v>0.26300000000000001</v>
          </cell>
          <cell r="FL3570">
            <v>0.29777404640746191</v>
          </cell>
          <cell r="FO3570">
            <v>0.61043477777013222</v>
          </cell>
        </row>
        <row r="3571">
          <cell r="A3571">
            <v>642389</v>
          </cell>
          <cell r="C3571" t="str">
            <v>McCoy, Corby</v>
          </cell>
          <cell r="Q3571" t="str">
            <v>R</v>
          </cell>
          <cell r="AJ3571">
            <v>9.7883597934061743</v>
          </cell>
          <cell r="AR3571">
            <v>16.8</v>
          </cell>
          <cell r="AS3571">
            <v>0.52381082329890294</v>
          </cell>
          <cell r="AT3571">
            <v>0.90474627675937225</v>
          </cell>
          <cell r="BE3571">
            <v>0.98684283679517604</v>
          </cell>
          <cell r="CP3571">
            <v>20.708333333333332</v>
          </cell>
          <cell r="CV3571">
            <v>92.1</v>
          </cell>
          <cell r="DA3571">
            <v>0</v>
          </cell>
          <cell r="DD3571">
            <v>1.4280138625514673</v>
          </cell>
          <cell r="FJ3571">
            <v>42</v>
          </cell>
          <cell r="FK3571">
            <v>0.26300000000000001</v>
          </cell>
          <cell r="FL3571">
            <v>0.14002873574304123</v>
          </cell>
          <cell r="FO3571">
            <v>1</v>
          </cell>
        </row>
        <row r="3572">
          <cell r="A3572">
            <v>642390</v>
          </cell>
          <cell r="C3572" t="str">
            <v>Garcia, Hector</v>
          </cell>
          <cell r="Q3572" t="str">
            <v>S</v>
          </cell>
          <cell r="AJ3572">
            <v>7.1113706613072409</v>
          </cell>
          <cell r="AR3572">
            <v>44.400000000000006</v>
          </cell>
          <cell r="AS3572">
            <v>0.19950067918231471</v>
          </cell>
          <cell r="AT3572">
            <v>0.94615421569993108</v>
          </cell>
          <cell r="BE3572">
            <v>0.79317632579229524</v>
          </cell>
          <cell r="CP3572">
            <v>20.708333333333332</v>
          </cell>
          <cell r="CV3572">
            <v>92.1</v>
          </cell>
          <cell r="DA3572">
            <v>0</v>
          </cell>
          <cell r="DD3572">
            <v>1.2370920220471899</v>
          </cell>
          <cell r="FJ3572">
            <v>111</v>
          </cell>
          <cell r="FK3572">
            <v>0.26300000000000001</v>
          </cell>
          <cell r="FL3572">
            <v>-0.40668358886287859</v>
          </cell>
          <cell r="FO3572">
            <v>0</v>
          </cell>
        </row>
        <row r="3573">
          <cell r="A3573">
            <v>642391</v>
          </cell>
          <cell r="C3573" t="str">
            <v>Garcia, Luis</v>
          </cell>
          <cell r="Q3573" t="str">
            <v>R</v>
          </cell>
          <cell r="AJ3573">
            <v>10.486175825983917</v>
          </cell>
          <cell r="AR3573">
            <v>16.8</v>
          </cell>
          <cell r="AS3573">
            <v>0.83288217694414435</v>
          </cell>
          <cell r="AT3573">
            <v>0.97084727312644992</v>
          </cell>
          <cell r="BE3573">
            <v>0.99518038750108273</v>
          </cell>
          <cell r="CP3573">
            <v>20.791666666666668</v>
          </cell>
          <cell r="CV3573">
            <v>92.1</v>
          </cell>
          <cell r="DA3573">
            <v>0</v>
          </cell>
          <cell r="DD3573">
            <v>1.2300850106548695</v>
          </cell>
          <cell r="FJ3573">
            <v>42</v>
          </cell>
          <cell r="FK3573">
            <v>0.26300000000000001</v>
          </cell>
          <cell r="FL3573">
            <v>-0.91000952965949766</v>
          </cell>
          <cell r="FO3573">
            <v>0.62799998358399933</v>
          </cell>
        </row>
        <row r="3574">
          <cell r="A3574">
            <v>642393</v>
          </cell>
          <cell r="C3574" t="str">
            <v>Chica, Dennys</v>
          </cell>
          <cell r="Q3574" t="str">
            <v>S</v>
          </cell>
          <cell r="AJ3574">
            <v>9.1028021789395801</v>
          </cell>
          <cell r="AR3574">
            <v>44.400000000000006</v>
          </cell>
          <cell r="AS3574">
            <v>-0.60068313483086755</v>
          </cell>
          <cell r="AT3574">
            <v>0.91315226381789794</v>
          </cell>
          <cell r="BE3574">
            <v>1.0945795631583721</v>
          </cell>
          <cell r="CP3574">
            <v>20.875</v>
          </cell>
          <cell r="CV3574">
            <v>92.1</v>
          </cell>
          <cell r="DA3574">
            <v>0</v>
          </cell>
          <cell r="DD3574">
            <v>1.0187358537184754</v>
          </cell>
          <cell r="FJ3574">
            <v>111</v>
          </cell>
          <cell r="FK3574">
            <v>0.26300000000000001</v>
          </cell>
          <cell r="FL3574">
            <v>-0.29517085587939845</v>
          </cell>
          <cell r="FO3574">
            <v>4.9980664876373537E-2</v>
          </cell>
        </row>
        <row r="3575">
          <cell r="A3575">
            <v>642394</v>
          </cell>
          <cell r="C3575" t="str">
            <v>Urquides, Melchor</v>
          </cell>
          <cell r="Q3575" t="str">
            <v>R</v>
          </cell>
          <cell r="AJ3575">
            <v>9.5070640005281994</v>
          </cell>
          <cell r="AR3575">
            <v>16.8</v>
          </cell>
          <cell r="AS3575">
            <v>-1.7856731524445306</v>
          </cell>
          <cell r="AT3575">
            <v>0.86197866963356384</v>
          </cell>
          <cell r="BE3575">
            <v>0.72962530875475151</v>
          </cell>
          <cell r="CP3575">
            <v>20.958333333333332</v>
          </cell>
          <cell r="CV3575">
            <v>92.1</v>
          </cell>
          <cell r="DA3575">
            <v>0</v>
          </cell>
          <cell r="DD3575">
            <v>1.0679228148631787</v>
          </cell>
          <cell r="FJ3575">
            <v>42</v>
          </cell>
          <cell r="FK3575">
            <v>0.26300000000000001</v>
          </cell>
          <cell r="FL3575">
            <v>-0.51278311734571158</v>
          </cell>
          <cell r="FO3575">
            <v>0.92501337862178645</v>
          </cell>
        </row>
        <row r="3576">
          <cell r="A3576">
            <v>642395</v>
          </cell>
          <cell r="C3576" t="str">
            <v>Fernandez, Roberth</v>
          </cell>
          <cell r="Q3576" t="str">
            <v>S</v>
          </cell>
          <cell r="AJ3576">
            <v>7.9354813305099237</v>
          </cell>
          <cell r="AR3576">
            <v>44.400000000000006</v>
          </cell>
          <cell r="AS3576">
            <v>2.5533273537266542E-2</v>
          </cell>
          <cell r="AT3576">
            <v>0.88804452333622974</v>
          </cell>
          <cell r="BE3576">
            <v>0.81336796010991463</v>
          </cell>
          <cell r="CP3576">
            <v>21.291666666666668</v>
          </cell>
          <cell r="CV3576">
            <v>92.1</v>
          </cell>
          <cell r="DA3576">
            <v>0</v>
          </cell>
          <cell r="DD3576">
            <v>0.97912009077038087</v>
          </cell>
          <cell r="FJ3576">
            <v>111</v>
          </cell>
          <cell r="FK3576">
            <v>0.26300000000000001</v>
          </cell>
          <cell r="FL3576">
            <v>-0.15072239076833194</v>
          </cell>
          <cell r="FO3576">
            <v>0</v>
          </cell>
        </row>
        <row r="3577">
          <cell r="A3577">
            <v>642396</v>
          </cell>
          <cell r="C3577" t="str">
            <v>Rondon, Manuel</v>
          </cell>
          <cell r="Q3577" t="str">
            <v>S</v>
          </cell>
          <cell r="AJ3577">
            <v>7.5838727452713171</v>
          </cell>
          <cell r="AR3577">
            <v>44.400000000000006</v>
          </cell>
          <cell r="AS3577">
            <v>-0.16928884249690077</v>
          </cell>
          <cell r="AT3577">
            <v>0.78852893657965129</v>
          </cell>
          <cell r="BE3577">
            <v>0.90452451218944674</v>
          </cell>
          <cell r="CP3577">
            <v>21.291666666666668</v>
          </cell>
          <cell r="CV3577">
            <v>92.1</v>
          </cell>
          <cell r="DA3577">
            <v>0</v>
          </cell>
          <cell r="DD3577">
            <v>0.94607158960810533</v>
          </cell>
          <cell r="FJ3577">
            <v>111</v>
          </cell>
          <cell r="FK3577">
            <v>0.26300000000000001</v>
          </cell>
          <cell r="FL3577">
            <v>-0.20805482455217222</v>
          </cell>
          <cell r="FO3577">
            <v>0</v>
          </cell>
        </row>
        <row r="3578">
          <cell r="A3578">
            <v>642397</v>
          </cell>
          <cell r="C3578" t="str">
            <v>Soto, Gregory</v>
          </cell>
          <cell r="Q3578" t="str">
            <v>S</v>
          </cell>
          <cell r="AJ3578">
            <v>7.8256920930189597</v>
          </cell>
          <cell r="AR3578">
            <v>44.400000000000006</v>
          </cell>
          <cell r="AS3578">
            <v>-0.34397399587532979</v>
          </cell>
          <cell r="AT3578">
            <v>0.80665116880568943</v>
          </cell>
          <cell r="BE3578">
            <v>0.95264545926325628</v>
          </cell>
          <cell r="CP3578">
            <v>21.375</v>
          </cell>
          <cell r="CV3578">
            <v>92.1</v>
          </cell>
          <cell r="DA3578">
            <v>0</v>
          </cell>
          <cell r="DD3578">
            <v>1.1266477823722725</v>
          </cell>
          <cell r="FJ3578">
            <v>111</v>
          </cell>
          <cell r="FK3578">
            <v>0.26300000000000001</v>
          </cell>
          <cell r="FL3578">
            <v>0.11312057116417347</v>
          </cell>
          <cell r="FO3578">
            <v>0</v>
          </cell>
        </row>
        <row r="3579">
          <cell r="A3579">
            <v>642398</v>
          </cell>
          <cell r="C3579" t="str">
            <v>Urena, Rigobert</v>
          </cell>
          <cell r="Q3579" t="str">
            <v>R</v>
          </cell>
          <cell r="AJ3579">
            <v>9.7053594210226954</v>
          </cell>
          <cell r="AR3579">
            <v>16.8</v>
          </cell>
          <cell r="AS3579">
            <v>-0.39388424430206614</v>
          </cell>
          <cell r="AT3579">
            <v>0.93698379009080668</v>
          </cell>
          <cell r="BE3579">
            <v>0.98213508419682261</v>
          </cell>
          <cell r="CP3579">
            <v>21.375</v>
          </cell>
          <cell r="CV3579">
            <v>92.1</v>
          </cell>
          <cell r="DA3579">
            <v>0</v>
          </cell>
          <cell r="DD3579">
            <v>0.83612916440224672</v>
          </cell>
          <cell r="FJ3579">
            <v>42</v>
          </cell>
          <cell r="FK3579">
            <v>0.26300000000000001</v>
          </cell>
          <cell r="FL3579">
            <v>-2.8011643122450157E-2</v>
          </cell>
          <cell r="FO3579">
            <v>1</v>
          </cell>
        </row>
        <row r="3580">
          <cell r="A3580">
            <v>642399</v>
          </cell>
          <cell r="C3580" t="str">
            <v>Escorcia, Kevin</v>
          </cell>
          <cell r="Q3580" t="str">
            <v>R</v>
          </cell>
          <cell r="AJ3580">
            <v>6.7309131838472549</v>
          </cell>
          <cell r="AR3580">
            <v>16.8</v>
          </cell>
          <cell r="AS3580">
            <v>-0.86241545637653638</v>
          </cell>
          <cell r="AT3580">
            <v>0.78482823752650255</v>
          </cell>
          <cell r="BE3580">
            <v>0.90934680362098708</v>
          </cell>
          <cell r="CP3580">
            <v>21.458333333333332</v>
          </cell>
          <cell r="CV3580">
            <v>92.1</v>
          </cell>
          <cell r="DA3580">
            <v>0</v>
          </cell>
          <cell r="DD3580">
            <v>1.1403568907580801</v>
          </cell>
          <cell r="FJ3580">
            <v>42</v>
          </cell>
          <cell r="FK3580">
            <v>0.26300000000000001</v>
          </cell>
          <cell r="FL3580">
            <v>-0.17426498255850925</v>
          </cell>
          <cell r="FO3580">
            <v>0.87336741414382635</v>
          </cell>
        </row>
        <row r="3581">
          <cell r="A3581">
            <v>642400</v>
          </cell>
          <cell r="C3581" t="str">
            <v>Quijada, Jhoan</v>
          </cell>
          <cell r="Q3581" t="str">
            <v>S</v>
          </cell>
          <cell r="AJ3581">
            <v>9.0366593374721589</v>
          </cell>
          <cell r="AR3581">
            <v>44.400000000000006</v>
          </cell>
          <cell r="AS3581">
            <v>-0.42956241576317483</v>
          </cell>
          <cell r="AT3581">
            <v>0.6931000165232386</v>
          </cell>
          <cell r="BE3581">
            <v>1.1208022240713147</v>
          </cell>
          <cell r="CP3581">
            <v>21.541666666666668</v>
          </cell>
          <cell r="CV3581">
            <v>92.1</v>
          </cell>
          <cell r="DA3581">
            <v>0</v>
          </cell>
          <cell r="DD3581">
            <v>0.83802563096761262</v>
          </cell>
          <cell r="FJ3581">
            <v>111</v>
          </cell>
          <cell r="FK3581">
            <v>0.26300000000000001</v>
          </cell>
          <cell r="FL3581">
            <v>-0.26597757180688136</v>
          </cell>
          <cell r="FO3581">
            <v>0.24965635330111036</v>
          </cell>
        </row>
        <row r="3582">
          <cell r="A3582">
            <v>642401</v>
          </cell>
          <cell r="C3582" t="str">
            <v>Gutierrez, Miguel</v>
          </cell>
          <cell r="Q3582" t="str">
            <v>S</v>
          </cell>
          <cell r="AJ3582">
            <v>10.516480652930579</v>
          </cell>
          <cell r="AR3582">
            <v>44.400000000000006</v>
          </cell>
          <cell r="AS3582">
            <v>-0.37035889077761225</v>
          </cell>
          <cell r="AT3582">
            <v>0.80374886587733751</v>
          </cell>
          <cell r="BE3582">
            <v>0.80542526044347951</v>
          </cell>
          <cell r="CP3582">
            <v>21.541666666666668</v>
          </cell>
          <cell r="CV3582">
            <v>92.1</v>
          </cell>
          <cell r="DA3582">
            <v>0</v>
          </cell>
          <cell r="DD3582">
            <v>1.1549701843723377</v>
          </cell>
          <cell r="FJ3582">
            <v>111</v>
          </cell>
          <cell r="FK3582">
            <v>0.26300000000000001</v>
          </cell>
          <cell r="FL3582">
            <v>-0.10424517775040262</v>
          </cell>
          <cell r="FO3582">
            <v>2.7930084416513123E-2</v>
          </cell>
        </row>
        <row r="3583">
          <cell r="A3583">
            <v>642405</v>
          </cell>
          <cell r="C3583" t="str">
            <v>De La Cruz, Andy</v>
          </cell>
          <cell r="Q3583" t="str">
            <v>R</v>
          </cell>
          <cell r="AJ3583">
            <v>7.3383544394964808</v>
          </cell>
          <cell r="AR3583">
            <v>18.282755387555532</v>
          </cell>
          <cell r="AS3583">
            <v>0.35247705522768286</v>
          </cell>
          <cell r="AT3583">
            <v>0.84375844626710472</v>
          </cell>
          <cell r="BE3583">
            <v>1.1880371751052523</v>
          </cell>
          <cell r="CP3583">
            <v>21.875</v>
          </cell>
          <cell r="CV3583">
            <v>92.1</v>
          </cell>
          <cell r="DA3583">
            <v>0</v>
          </cell>
          <cell r="DD3583">
            <v>0.87830280885796164</v>
          </cell>
          <cell r="FJ3583">
            <v>45.706888468888828</v>
          </cell>
          <cell r="FK3583">
            <v>0.26300000000000001</v>
          </cell>
          <cell r="FL3583">
            <v>0.34134518673228581</v>
          </cell>
          <cell r="FO3583">
            <v>1</v>
          </cell>
        </row>
        <row r="3584">
          <cell r="A3584">
            <v>642406</v>
          </cell>
          <cell r="C3584" t="str">
            <v>Pacheco, Johalis</v>
          </cell>
          <cell r="Q3584" t="str">
            <v>S</v>
          </cell>
          <cell r="AJ3584">
            <v>8.5219257862451485</v>
          </cell>
          <cell r="AR3584">
            <v>44.400000000000006</v>
          </cell>
          <cell r="AS3584">
            <v>-0.36152091208765258</v>
          </cell>
          <cell r="AT3584">
            <v>0.76067651769411748</v>
          </cell>
          <cell r="BE3584">
            <v>0.74365343950183549</v>
          </cell>
          <cell r="CP3584">
            <v>22.291666666666668</v>
          </cell>
          <cell r="CV3584">
            <v>92.1</v>
          </cell>
          <cell r="DA3584">
            <v>0</v>
          </cell>
          <cell r="DD3584">
            <v>1.0160553388973923</v>
          </cell>
          <cell r="FJ3584">
            <v>111</v>
          </cell>
          <cell r="FK3584">
            <v>0.26300000000000001</v>
          </cell>
          <cell r="FL3584">
            <v>0.48946275411369788</v>
          </cell>
          <cell r="FO3584">
            <v>0</v>
          </cell>
        </row>
        <row r="3585">
          <cell r="A3585">
            <v>642407</v>
          </cell>
          <cell r="C3585" t="str">
            <v>Constante, Jacob</v>
          </cell>
          <cell r="Q3585" t="str">
            <v>S</v>
          </cell>
          <cell r="AJ3585">
            <v>7.3420438198793345</v>
          </cell>
          <cell r="AR3585">
            <v>48.79685862609054</v>
          </cell>
          <cell r="AS3585">
            <v>0.21395307331354682</v>
          </cell>
          <cell r="AT3585">
            <v>0.86209454652764905</v>
          </cell>
          <cell r="BE3585">
            <v>1.2280279688939018</v>
          </cell>
          <cell r="CP3585">
            <v>22.291666666666668</v>
          </cell>
          <cell r="CV3585">
            <v>92.1</v>
          </cell>
          <cell r="DA3585">
            <v>0</v>
          </cell>
          <cell r="DD3585">
            <v>0.8080224463971114</v>
          </cell>
          <cell r="FJ3585">
            <v>121.99214656522634</v>
          </cell>
          <cell r="FK3585">
            <v>0.26300000000000001</v>
          </cell>
          <cell r="FL3585">
            <v>-0.36428914513395999</v>
          </cell>
          <cell r="FO3585">
            <v>0</v>
          </cell>
        </row>
        <row r="3586">
          <cell r="A3586">
            <v>642409</v>
          </cell>
          <cell r="C3586" t="str">
            <v>Polanco, Miguel</v>
          </cell>
          <cell r="Q3586" t="str">
            <v>R</v>
          </cell>
          <cell r="AJ3586">
            <v>8.6622801607079118</v>
          </cell>
          <cell r="AR3586">
            <v>16.8</v>
          </cell>
          <cell r="AS3586">
            <v>-3.2247781970442269</v>
          </cell>
          <cell r="AT3586">
            <v>0.83883196322952158</v>
          </cell>
          <cell r="BE3586">
            <v>1.1345995296561699</v>
          </cell>
          <cell r="CP3586">
            <v>22.458333333333332</v>
          </cell>
          <cell r="CV3586">
            <v>92.1</v>
          </cell>
          <cell r="DA3586">
            <v>0</v>
          </cell>
          <cell r="DD3586">
            <v>0.90962553786070754</v>
          </cell>
          <cell r="FJ3586">
            <v>42</v>
          </cell>
          <cell r="FK3586">
            <v>0.26300000000000001</v>
          </cell>
          <cell r="FL3586">
            <v>-0.21237639037325259</v>
          </cell>
          <cell r="FO3586">
            <v>1</v>
          </cell>
        </row>
        <row r="3587">
          <cell r="A3587">
            <v>642410</v>
          </cell>
          <cell r="C3587" t="str">
            <v>Ramos, Horelbin</v>
          </cell>
          <cell r="Q3587" t="str">
            <v>R</v>
          </cell>
          <cell r="AJ3587">
            <v>6.964271483908437</v>
          </cell>
          <cell r="AR3587">
            <v>16.8</v>
          </cell>
          <cell r="AS3587">
            <v>1.2960056443696522</v>
          </cell>
          <cell r="AT3587">
            <v>0.95159833487882084</v>
          </cell>
          <cell r="BE3587">
            <v>0.83086909033304002</v>
          </cell>
          <cell r="CP3587">
            <v>22.458333333333332</v>
          </cell>
          <cell r="CV3587">
            <v>92.1</v>
          </cell>
          <cell r="DA3587">
            <v>0</v>
          </cell>
          <cell r="DD3587">
            <v>0.70457028977863878</v>
          </cell>
          <cell r="FJ3587">
            <v>42</v>
          </cell>
          <cell r="FK3587">
            <v>0.26300000000000001</v>
          </cell>
          <cell r="FL3587">
            <v>0.29885787251355722</v>
          </cell>
          <cell r="FO3587">
            <v>1</v>
          </cell>
        </row>
        <row r="3588">
          <cell r="A3588">
            <v>642413</v>
          </cell>
          <cell r="C3588" t="str">
            <v>De La Cruz, Jose</v>
          </cell>
          <cell r="Q3588" t="str">
            <v>R</v>
          </cell>
          <cell r="AJ3588">
            <v>10.212825517804385</v>
          </cell>
          <cell r="AR3588">
            <v>16.8</v>
          </cell>
          <cell r="AS3588">
            <v>-4.0064068309047698E-2</v>
          </cell>
          <cell r="AT3588">
            <v>0.91097351543054117</v>
          </cell>
          <cell r="BE3588">
            <v>0.9225519647577185</v>
          </cell>
          <cell r="CP3588">
            <v>23.041666666666668</v>
          </cell>
          <cell r="CV3588">
            <v>92.1</v>
          </cell>
          <cell r="DA3588">
            <v>0</v>
          </cell>
          <cell r="DD3588">
            <v>1.0989054727072824</v>
          </cell>
          <cell r="FJ3588">
            <v>42</v>
          </cell>
          <cell r="FK3588">
            <v>0.26300000000000001</v>
          </cell>
          <cell r="FL3588">
            <v>0.25195401556754465</v>
          </cell>
          <cell r="FO3588">
            <v>1</v>
          </cell>
        </row>
        <row r="3589">
          <cell r="A3589">
            <v>642414</v>
          </cell>
          <cell r="C3589" t="str">
            <v>Aquino, Francisco</v>
          </cell>
          <cell r="Q3589" t="str">
            <v>S</v>
          </cell>
          <cell r="AJ3589">
            <v>8.7075822627965493</v>
          </cell>
          <cell r="AR3589">
            <v>44.400000000000006</v>
          </cell>
          <cell r="AS3589">
            <v>0.39721611678812541</v>
          </cell>
          <cell r="AT3589">
            <v>0.95423291745306527</v>
          </cell>
          <cell r="BE3589">
            <v>1.1068070896921149</v>
          </cell>
          <cell r="CP3589">
            <v>23.791666666666668</v>
          </cell>
          <cell r="CV3589">
            <v>92.1</v>
          </cell>
          <cell r="DA3589">
            <v>0</v>
          </cell>
          <cell r="DD3589">
            <v>0.98241787645520207</v>
          </cell>
          <cell r="FJ3589">
            <v>111</v>
          </cell>
          <cell r="FK3589">
            <v>0.26300000000000001</v>
          </cell>
          <cell r="FL3589">
            <v>-0.37623588981879336</v>
          </cell>
          <cell r="FO3589">
            <v>0.45281219027158481</v>
          </cell>
        </row>
        <row r="3590">
          <cell r="A3590">
            <v>642416</v>
          </cell>
          <cell r="C3590" t="str">
            <v>Figueroa, Juan</v>
          </cell>
          <cell r="Q3590" t="str">
            <v>R</v>
          </cell>
          <cell r="AJ3590">
            <v>8.6203903994862614</v>
          </cell>
          <cell r="AR3590">
            <v>16.8</v>
          </cell>
          <cell r="AS3590">
            <v>0.97680006662719965</v>
          </cell>
          <cell r="AT3590">
            <v>0.95543658811342935</v>
          </cell>
          <cell r="BE3590">
            <v>0.78953884055629109</v>
          </cell>
          <cell r="CP3590">
            <v>23.875</v>
          </cell>
          <cell r="CV3590">
            <v>92.1</v>
          </cell>
          <cell r="DA3590">
            <v>0</v>
          </cell>
          <cell r="DD3590">
            <v>0.99956119502606344</v>
          </cell>
          <cell r="FJ3590">
            <v>42</v>
          </cell>
          <cell r="FK3590">
            <v>0.26300000000000001</v>
          </cell>
          <cell r="FL3590">
            <v>-0.72757257071089587</v>
          </cell>
          <cell r="FO3590">
            <v>1</v>
          </cell>
        </row>
        <row r="3591">
          <cell r="A3591">
            <v>642417</v>
          </cell>
          <cell r="C3591" t="str">
            <v>Andueza, Ivan</v>
          </cell>
          <cell r="Q3591" t="str">
            <v>S</v>
          </cell>
          <cell r="AJ3591">
            <v>9.2982848903636039</v>
          </cell>
          <cell r="AR3591">
            <v>44.400000000000006</v>
          </cell>
          <cell r="AS3591">
            <v>0.64265715268791623</v>
          </cell>
          <cell r="AT3591">
            <v>0.86443311475140205</v>
          </cell>
          <cell r="BE3591">
            <v>0.48974892051602653</v>
          </cell>
          <cell r="CP3591">
            <v>21.375</v>
          </cell>
          <cell r="CV3591">
            <v>92.1</v>
          </cell>
          <cell r="DA3591">
            <v>0</v>
          </cell>
          <cell r="DD3591">
            <v>1.041551182580108</v>
          </cell>
          <cell r="FJ3591">
            <v>111</v>
          </cell>
          <cell r="FK3591">
            <v>0.26300000000000001</v>
          </cell>
          <cell r="FL3591">
            <v>0.23331260306195761</v>
          </cell>
          <cell r="FO3591">
            <v>0.11115068693139885</v>
          </cell>
        </row>
        <row r="3592">
          <cell r="A3592">
            <v>642419</v>
          </cell>
          <cell r="C3592" t="str">
            <v>Carrillo, Rohimard</v>
          </cell>
          <cell r="Q3592" t="str">
            <v>R</v>
          </cell>
          <cell r="AJ3592">
            <v>8.0573741003935453</v>
          </cell>
          <cell r="AR3592">
            <v>16.867535857355385</v>
          </cell>
          <cell r="AS3592">
            <v>9.6558047039096123E-2</v>
          </cell>
          <cell r="AT3592">
            <v>0.83497503953751184</v>
          </cell>
          <cell r="BE3592">
            <v>0.7427553194647174</v>
          </cell>
          <cell r="CP3592">
            <v>21.875</v>
          </cell>
          <cell r="CV3592">
            <v>92.1</v>
          </cell>
          <cell r="DA3592">
            <v>0</v>
          </cell>
          <cell r="DD3592">
            <v>0.84541691678637587</v>
          </cell>
          <cell r="FJ3592">
            <v>42.168839643388459</v>
          </cell>
          <cell r="FK3592">
            <v>0.26300000000000001</v>
          </cell>
          <cell r="FL3592">
            <v>7.5247696672941816E-2</v>
          </cell>
          <cell r="FO3592">
            <v>1</v>
          </cell>
        </row>
        <row r="3593">
          <cell r="A3593">
            <v>642420</v>
          </cell>
          <cell r="C3593" t="str">
            <v>Valladares, Randy</v>
          </cell>
          <cell r="Q3593" t="str">
            <v>R</v>
          </cell>
          <cell r="AJ3593">
            <v>7.6348721662852963</v>
          </cell>
          <cell r="AR3593">
            <v>16.8</v>
          </cell>
          <cell r="AS3593">
            <v>-0.95123019167768719</v>
          </cell>
          <cell r="AT3593">
            <v>0.81391916229819139</v>
          </cell>
          <cell r="BE3593">
            <v>0.87014891340569589</v>
          </cell>
          <cell r="CP3593">
            <v>21.958333333333332</v>
          </cell>
          <cell r="CV3593">
            <v>92.1</v>
          </cell>
          <cell r="DA3593">
            <v>0</v>
          </cell>
          <cell r="DD3593">
            <v>1.1738001208423365</v>
          </cell>
          <cell r="FJ3593">
            <v>42</v>
          </cell>
          <cell r="FK3593">
            <v>0.26300000000000001</v>
          </cell>
          <cell r="FL3593">
            <v>0.63415824930038378</v>
          </cell>
          <cell r="FO3593">
            <v>1</v>
          </cell>
        </row>
        <row r="3594">
          <cell r="A3594">
            <v>642421</v>
          </cell>
          <cell r="C3594" t="str">
            <v>Liriano, Roberto</v>
          </cell>
          <cell r="Q3594" t="str">
            <v>R</v>
          </cell>
          <cell r="AJ3594">
            <v>6.76173221562353</v>
          </cell>
          <cell r="AR3594">
            <v>16.8</v>
          </cell>
          <cell r="AS3594">
            <v>-0.34450019542199584</v>
          </cell>
          <cell r="AT3594">
            <v>0.83571364777917911</v>
          </cell>
          <cell r="BE3594">
            <v>0.75099925511011079</v>
          </cell>
          <cell r="CP3594">
            <v>22.875</v>
          </cell>
          <cell r="CV3594">
            <v>92.1</v>
          </cell>
          <cell r="DA3594">
            <v>0</v>
          </cell>
          <cell r="DD3594">
            <v>1.4582762028817351</v>
          </cell>
          <cell r="FJ3594">
            <v>42</v>
          </cell>
          <cell r="FK3594">
            <v>0.26300000000000001</v>
          </cell>
          <cell r="FL3594">
            <v>-0.58063522363901088</v>
          </cell>
          <cell r="FO3594">
            <v>1</v>
          </cell>
        </row>
        <row r="3595">
          <cell r="A3595">
            <v>642428</v>
          </cell>
          <cell r="C3595" t="str">
            <v>Nunez, Ismael</v>
          </cell>
          <cell r="Q3595" t="str">
            <v>R</v>
          </cell>
          <cell r="AJ3595">
            <v>9.86000321800989</v>
          </cell>
          <cell r="AR3595">
            <v>16.8</v>
          </cell>
          <cell r="AS3595">
            <v>-1.2601147410370857</v>
          </cell>
          <cell r="AT3595">
            <v>0.96540361410520892</v>
          </cell>
          <cell r="BE3595">
            <v>1.0323992446579371</v>
          </cell>
          <cell r="CP3595">
            <v>20.875</v>
          </cell>
          <cell r="CV3595">
            <v>92.1</v>
          </cell>
          <cell r="DA3595">
            <v>0</v>
          </cell>
          <cell r="DD3595">
            <v>1.530276562656244</v>
          </cell>
          <cell r="FJ3595">
            <v>42</v>
          </cell>
          <cell r="FK3595">
            <v>0.26300000000000001</v>
          </cell>
          <cell r="FL3595">
            <v>0.94401944068632926</v>
          </cell>
          <cell r="FO3595">
            <v>1</v>
          </cell>
        </row>
        <row r="3596">
          <cell r="A3596">
            <v>642472</v>
          </cell>
          <cell r="C3596" t="str">
            <v>De la Cruz, Adonis</v>
          </cell>
          <cell r="Q3596" t="str">
            <v>R</v>
          </cell>
          <cell r="AJ3596">
            <v>8.3681257352174789</v>
          </cell>
          <cell r="AR3596">
            <v>18.394698884148536</v>
          </cell>
          <cell r="AS3596">
            <v>0.10046434290906783</v>
          </cell>
          <cell r="AT3596">
            <v>0.88615605912070539</v>
          </cell>
          <cell r="BE3596">
            <v>0.82079787406836147</v>
          </cell>
          <cell r="CP3596">
            <v>21.541666666666668</v>
          </cell>
          <cell r="CV3596">
            <v>92.1</v>
          </cell>
          <cell r="DA3596">
            <v>0</v>
          </cell>
          <cell r="DD3596">
            <v>0.91046490591829898</v>
          </cell>
          <cell r="FJ3596">
            <v>45.986747210371341</v>
          </cell>
          <cell r="FK3596">
            <v>0.26300000000000001</v>
          </cell>
          <cell r="FL3596">
            <v>0.39946437452166339</v>
          </cell>
          <cell r="FO3596">
            <v>1</v>
          </cell>
        </row>
        <row r="3597">
          <cell r="A3597">
            <v>642496</v>
          </cell>
          <cell r="C3597" t="str">
            <v>Vargas, Emilio</v>
          </cell>
          <cell r="Q3597" t="str">
            <v>S</v>
          </cell>
          <cell r="AJ3597">
            <v>7.8707640161420516</v>
          </cell>
          <cell r="AR3597">
            <v>44.400000000000006</v>
          </cell>
          <cell r="AS3597">
            <v>0.24454566796863539</v>
          </cell>
          <cell r="AT3597">
            <v>0.8689899971733579</v>
          </cell>
          <cell r="BE3597">
            <v>0.73099389870857157</v>
          </cell>
          <cell r="CP3597">
            <v>19.875</v>
          </cell>
          <cell r="CV3597">
            <v>92.1</v>
          </cell>
          <cell r="DA3597">
            <v>0</v>
          </cell>
          <cell r="DD3597">
            <v>0.99895100305758877</v>
          </cell>
          <cell r="FJ3597">
            <v>111</v>
          </cell>
          <cell r="FK3597">
            <v>0.26300000000000001</v>
          </cell>
          <cell r="FL3597">
            <v>0.26839451218856647</v>
          </cell>
          <cell r="FO3597">
            <v>0</v>
          </cell>
        </row>
        <row r="3598">
          <cell r="A3598">
            <v>642498</v>
          </cell>
          <cell r="C3598" t="str">
            <v>Montero, Merkis</v>
          </cell>
          <cell r="Q3598" t="str">
            <v>R</v>
          </cell>
          <cell r="AJ3598">
            <v>7.5868594324076728</v>
          </cell>
          <cell r="AR3598">
            <v>17.385372626637015</v>
          </cell>
          <cell r="AS3598">
            <v>0.36089713746376784</v>
          </cell>
          <cell r="AT3598">
            <v>0.85008071128987639</v>
          </cell>
          <cell r="BE3598">
            <v>0.91048591787925259</v>
          </cell>
          <cell r="CP3598">
            <v>20.541666666666668</v>
          </cell>
          <cell r="CV3598">
            <v>92.1</v>
          </cell>
          <cell r="DA3598">
            <v>0</v>
          </cell>
          <cell r="DD3598">
            <v>0.86170357548983889</v>
          </cell>
          <cell r="FJ3598">
            <v>43.463431566592533</v>
          </cell>
          <cell r="FK3598">
            <v>0.26300000000000001</v>
          </cell>
          <cell r="FL3598">
            <v>0.31607352149613888</v>
          </cell>
          <cell r="FO3598">
            <v>1</v>
          </cell>
        </row>
        <row r="3599">
          <cell r="A3599">
            <v>642499</v>
          </cell>
          <cell r="C3599" t="str">
            <v>Nunez, Anthony</v>
          </cell>
          <cell r="Q3599" t="str">
            <v>R</v>
          </cell>
          <cell r="AJ3599">
            <v>8.2470806971100714</v>
          </cell>
          <cell r="AR3599">
            <v>16.8</v>
          </cell>
          <cell r="AS3599">
            <v>-0.45150308302117576</v>
          </cell>
          <cell r="AT3599">
            <v>0.88248135944594985</v>
          </cell>
          <cell r="BE3599">
            <v>0.97460502906242064</v>
          </cell>
          <cell r="CP3599">
            <v>21.208333333333332</v>
          </cell>
          <cell r="CV3599">
            <v>92.1</v>
          </cell>
          <cell r="DA3599">
            <v>0</v>
          </cell>
          <cell r="DD3599">
            <v>0.75375273613823068</v>
          </cell>
          <cell r="FJ3599">
            <v>42</v>
          </cell>
          <cell r="FK3599">
            <v>0.26300000000000001</v>
          </cell>
          <cell r="FL3599">
            <v>-0.56842393483591813</v>
          </cell>
          <cell r="FO3599">
            <v>0.88268217603230847</v>
          </cell>
        </row>
        <row r="3600">
          <cell r="A3600">
            <v>642500</v>
          </cell>
          <cell r="C3600" t="str">
            <v>Felix, Wellinton</v>
          </cell>
          <cell r="Q3600" t="str">
            <v>R</v>
          </cell>
          <cell r="AJ3600">
            <v>8.4618593692666444</v>
          </cell>
          <cell r="AR3600">
            <v>16.8</v>
          </cell>
          <cell r="AS3600">
            <v>0.45846491618403362</v>
          </cell>
          <cell r="AT3600">
            <v>0.9086219904449776</v>
          </cell>
          <cell r="BE3600">
            <v>0.9851410642414371</v>
          </cell>
          <cell r="CP3600">
            <v>21.625</v>
          </cell>
          <cell r="CV3600">
            <v>92.1</v>
          </cell>
          <cell r="DA3600">
            <v>0</v>
          </cell>
          <cell r="DD3600">
            <v>0.92819313823404692</v>
          </cell>
          <cell r="FJ3600">
            <v>42</v>
          </cell>
          <cell r="FK3600">
            <v>0.26300000000000001</v>
          </cell>
          <cell r="FL3600">
            <v>0.59293553605094074</v>
          </cell>
          <cell r="FO3600">
            <v>1</v>
          </cell>
        </row>
        <row r="3601">
          <cell r="A3601">
            <v>642502</v>
          </cell>
          <cell r="C3601" t="str">
            <v>Estevez, Gregorix</v>
          </cell>
          <cell r="Q3601" t="str">
            <v>R</v>
          </cell>
          <cell r="AJ3601">
            <v>7.8372586532210482</v>
          </cell>
          <cell r="AR3601">
            <v>16.8</v>
          </cell>
          <cell r="AS3601">
            <v>0.40852670995892165</v>
          </cell>
          <cell r="AT3601">
            <v>0.89271883256001361</v>
          </cell>
          <cell r="BE3601">
            <v>1.1912809283265329</v>
          </cell>
          <cell r="CP3601">
            <v>22.208333333333332</v>
          </cell>
          <cell r="CV3601">
            <v>92.1</v>
          </cell>
          <cell r="DA3601">
            <v>0</v>
          </cell>
          <cell r="DD3601">
            <v>1.1842983328200498</v>
          </cell>
          <cell r="FJ3601">
            <v>42</v>
          </cell>
          <cell r="FK3601">
            <v>0.26300000000000001</v>
          </cell>
          <cell r="FL3601">
            <v>-0.18825291305102557</v>
          </cell>
          <cell r="FO3601">
            <v>1</v>
          </cell>
        </row>
        <row r="3602">
          <cell r="A3602">
            <v>642506</v>
          </cell>
          <cell r="C3602" t="str">
            <v>Montas, Ernesto</v>
          </cell>
          <cell r="Q3602" t="str">
            <v>S</v>
          </cell>
          <cell r="AJ3602">
            <v>7.5299598114768411</v>
          </cell>
          <cell r="AR3602">
            <v>44.410654233037043</v>
          </cell>
          <cell r="AS3602">
            <v>-4.2872329093085942E-2</v>
          </cell>
          <cell r="AT3602">
            <v>0.7404780692436288</v>
          </cell>
          <cell r="BE3602">
            <v>1.2528763972651682</v>
          </cell>
          <cell r="CP3602">
            <v>24.958333333333332</v>
          </cell>
          <cell r="CV3602">
            <v>92.1</v>
          </cell>
          <cell r="DA3602">
            <v>0</v>
          </cell>
          <cell r="DD3602">
            <v>0.70956459211098077</v>
          </cell>
          <cell r="FJ3602">
            <v>111.0266355825926</v>
          </cell>
          <cell r="FK3602">
            <v>0.26300000000000001</v>
          </cell>
          <cell r="FL3602">
            <v>8.8475332456008249E-2</v>
          </cell>
          <cell r="FO3602">
            <v>0</v>
          </cell>
        </row>
        <row r="3603">
          <cell r="A3603">
            <v>642507</v>
          </cell>
          <cell r="C3603" t="str">
            <v>Garcia, Willi</v>
          </cell>
          <cell r="Q3603" t="str">
            <v>R</v>
          </cell>
          <cell r="AJ3603">
            <v>9.9096056576206948</v>
          </cell>
          <cell r="AR3603">
            <v>16.8</v>
          </cell>
          <cell r="AS3603">
            <v>-0.32098484263864663</v>
          </cell>
          <cell r="AT3603">
            <v>0.82500913822579847</v>
          </cell>
          <cell r="BE3603">
            <v>0.74479370551305979</v>
          </cell>
          <cell r="CP3603">
            <v>21.291666666666668</v>
          </cell>
          <cell r="CV3603">
            <v>92.1</v>
          </cell>
          <cell r="DA3603">
            <v>0</v>
          </cell>
          <cell r="DD3603">
            <v>0.89483394518666837</v>
          </cell>
          <cell r="FJ3603">
            <v>42</v>
          </cell>
          <cell r="FK3603">
            <v>0.26300000000000001</v>
          </cell>
          <cell r="FL3603">
            <v>-0.5516874032716812</v>
          </cell>
          <cell r="FO3603">
            <v>1</v>
          </cell>
        </row>
        <row r="3604">
          <cell r="A3604">
            <v>642508</v>
          </cell>
          <cell r="C3604" t="str">
            <v>Zambrano, Jesus</v>
          </cell>
          <cell r="Q3604" t="str">
            <v>S</v>
          </cell>
          <cell r="AJ3604">
            <v>8.7429405853017848</v>
          </cell>
          <cell r="AR3604">
            <v>44.400000000000006</v>
          </cell>
          <cell r="AS3604">
            <v>-1.0480500433581525</v>
          </cell>
          <cell r="AT3604">
            <v>0.69805585708982965</v>
          </cell>
          <cell r="BE3604">
            <v>0.71225193942785392</v>
          </cell>
          <cell r="CP3604">
            <v>19.875</v>
          </cell>
          <cell r="CV3604">
            <v>92.1</v>
          </cell>
          <cell r="DA3604">
            <v>0</v>
          </cell>
          <cell r="DD3604">
            <v>0.76684493137186482</v>
          </cell>
          <cell r="FJ3604">
            <v>111</v>
          </cell>
          <cell r="FK3604">
            <v>0.26300000000000001</v>
          </cell>
          <cell r="FL3604">
            <v>-0.43371843899569074</v>
          </cell>
          <cell r="FO3604">
            <v>0.29206992698973366</v>
          </cell>
        </row>
        <row r="3605">
          <cell r="A3605">
            <v>642509</v>
          </cell>
          <cell r="C3605" t="str">
            <v>Matos, Andres</v>
          </cell>
          <cell r="Q3605" t="str">
            <v>R</v>
          </cell>
          <cell r="AJ3605">
            <v>8.5370519566728955</v>
          </cell>
          <cell r="AR3605">
            <v>16.8</v>
          </cell>
          <cell r="AS3605">
            <v>-1.5942636484694395</v>
          </cell>
          <cell r="AT3605">
            <v>0.92375730706601289</v>
          </cell>
          <cell r="BE3605">
            <v>0.84301573917111727</v>
          </cell>
          <cell r="CP3605">
            <v>20.291666666666668</v>
          </cell>
          <cell r="CV3605">
            <v>92.1</v>
          </cell>
          <cell r="DA3605">
            <v>0</v>
          </cell>
          <cell r="DD3605">
            <v>1.0295187865395852</v>
          </cell>
          <cell r="FJ3605">
            <v>42</v>
          </cell>
          <cell r="FK3605">
            <v>0.26300000000000001</v>
          </cell>
          <cell r="FL3605">
            <v>1.3989708463729573</v>
          </cell>
          <cell r="FO3605">
            <v>1</v>
          </cell>
        </row>
        <row r="3606">
          <cell r="A3606">
            <v>642510</v>
          </cell>
          <cell r="C3606" t="str">
            <v>Leal, Yosmer</v>
          </cell>
          <cell r="Q3606" t="str">
            <v>S</v>
          </cell>
          <cell r="AJ3606">
            <v>9.5341696153645206</v>
          </cell>
          <cell r="AR3606">
            <v>44.400000000000006</v>
          </cell>
          <cell r="AS3606">
            <v>-0.35132127714501427</v>
          </cell>
          <cell r="AT3606">
            <v>0.91919050716452788</v>
          </cell>
          <cell r="BE3606">
            <v>1.1166472178807381</v>
          </cell>
          <cell r="CP3606">
            <v>20.375</v>
          </cell>
          <cell r="CV3606">
            <v>92.1</v>
          </cell>
          <cell r="DA3606">
            <v>0</v>
          </cell>
          <cell r="DD3606">
            <v>1.0058575007880568</v>
          </cell>
          <cell r="FJ3606">
            <v>111</v>
          </cell>
          <cell r="FK3606">
            <v>0.26300000000000001</v>
          </cell>
          <cell r="FL3606">
            <v>-0.36586090086918743</v>
          </cell>
          <cell r="FO3606">
            <v>0</v>
          </cell>
        </row>
        <row r="3607">
          <cell r="A3607">
            <v>642511</v>
          </cell>
          <cell r="C3607" t="str">
            <v>Hernandez, Arnaldo</v>
          </cell>
          <cell r="Q3607" t="str">
            <v>S</v>
          </cell>
          <cell r="AJ3607">
            <v>7.4388813153834459</v>
          </cell>
          <cell r="AR3607">
            <v>44.400000000000006</v>
          </cell>
          <cell r="AS3607">
            <v>-0.20440363523527294</v>
          </cell>
          <cell r="AT3607">
            <v>0.80090953361225736</v>
          </cell>
          <cell r="BE3607">
            <v>0.73197383638445168</v>
          </cell>
          <cell r="CP3607">
            <v>20.375</v>
          </cell>
          <cell r="CV3607">
            <v>92.1</v>
          </cell>
          <cell r="DA3607">
            <v>0</v>
          </cell>
          <cell r="DD3607">
            <v>0.93668369269302043</v>
          </cell>
          <cell r="FJ3607">
            <v>111</v>
          </cell>
          <cell r="FK3607">
            <v>0.26300000000000001</v>
          </cell>
          <cell r="FL3607">
            <v>0.18033514634104414</v>
          </cell>
          <cell r="FO3607">
            <v>0</v>
          </cell>
        </row>
        <row r="3608">
          <cell r="A3608">
            <v>642513</v>
          </cell>
          <cell r="C3608" t="str">
            <v>Pinto, Julio</v>
          </cell>
          <cell r="Q3608" t="str">
            <v>S</v>
          </cell>
          <cell r="AJ3608">
            <v>9.9538459156995511</v>
          </cell>
          <cell r="AR3608">
            <v>44.400000000000006</v>
          </cell>
          <cell r="AS3608">
            <v>7.3444424359865479E-2</v>
          </cell>
          <cell r="AT3608">
            <v>0.88768910830934111</v>
          </cell>
          <cell r="BE3608">
            <v>0.88496886081382864</v>
          </cell>
          <cell r="CP3608">
            <v>20.625</v>
          </cell>
          <cell r="CV3608">
            <v>92.1</v>
          </cell>
          <cell r="DA3608">
            <v>0</v>
          </cell>
          <cell r="DD3608">
            <v>1.1107023142090191</v>
          </cell>
          <cell r="FJ3608">
            <v>111</v>
          </cell>
          <cell r="FK3608">
            <v>0.26300000000000001</v>
          </cell>
          <cell r="FL3608">
            <v>0.23486015578273986</v>
          </cell>
          <cell r="FO3608">
            <v>0</v>
          </cell>
        </row>
        <row r="3609">
          <cell r="A3609">
            <v>642514</v>
          </cell>
          <cell r="C3609" t="str">
            <v>Henry, Gabriel</v>
          </cell>
          <cell r="Q3609" t="str">
            <v>S</v>
          </cell>
          <cell r="AJ3609">
            <v>10.822850927279944</v>
          </cell>
          <cell r="AR3609">
            <v>44.400000000000006</v>
          </cell>
          <cell r="AS3609">
            <v>1.0045797980753015</v>
          </cell>
          <cell r="AT3609">
            <v>0.92276376921665793</v>
          </cell>
          <cell r="BE3609">
            <v>0.8434066383501968</v>
          </cell>
          <cell r="CP3609">
            <v>20.625</v>
          </cell>
          <cell r="CV3609">
            <v>92.1</v>
          </cell>
          <cell r="DA3609">
            <v>0</v>
          </cell>
          <cell r="DD3609">
            <v>1.0231064102700476</v>
          </cell>
          <cell r="FJ3609">
            <v>111</v>
          </cell>
          <cell r="FK3609">
            <v>0.26300000000000001</v>
          </cell>
          <cell r="FL3609">
            <v>0.83589595747696832</v>
          </cell>
          <cell r="FO3609">
            <v>0</v>
          </cell>
        </row>
        <row r="3610">
          <cell r="A3610">
            <v>642515</v>
          </cell>
          <cell r="C3610" t="str">
            <v>Gonzalez, Yonathan</v>
          </cell>
          <cell r="Q3610" t="str">
            <v>S</v>
          </cell>
          <cell r="AJ3610">
            <v>12.429011144648094</v>
          </cell>
          <cell r="AR3610">
            <v>44.400000000000006</v>
          </cell>
          <cell r="AS3610">
            <v>1.5727163715315986</v>
          </cell>
          <cell r="AT3610">
            <v>0.95184956773305052</v>
          </cell>
          <cell r="BE3610">
            <v>0.90202941493419253</v>
          </cell>
          <cell r="CP3610">
            <v>20.708333333333332</v>
          </cell>
          <cell r="CV3610">
            <v>92.1</v>
          </cell>
          <cell r="DA3610">
            <v>0</v>
          </cell>
          <cell r="DD3610">
            <v>1.0348577635481579</v>
          </cell>
          <cell r="FJ3610">
            <v>111</v>
          </cell>
          <cell r="FK3610">
            <v>0.26300000000000001</v>
          </cell>
          <cell r="FL3610">
            <v>-0.50850386075376186</v>
          </cell>
          <cell r="FO3610">
            <v>0</v>
          </cell>
        </row>
        <row r="3611">
          <cell r="A3611">
            <v>642516</v>
          </cell>
          <cell r="C3611" t="str">
            <v>Mateo, Julio</v>
          </cell>
          <cell r="Q3611" t="str">
            <v>R</v>
          </cell>
          <cell r="AJ3611">
            <v>7.8673632374887381</v>
          </cell>
          <cell r="AR3611">
            <v>16.8</v>
          </cell>
          <cell r="AS3611">
            <v>-0.71885181996623626</v>
          </cell>
          <cell r="AT3611">
            <v>0.8050189751794028</v>
          </cell>
          <cell r="BE3611">
            <v>0.66873045119834873</v>
          </cell>
          <cell r="CP3611">
            <v>20.791666666666668</v>
          </cell>
          <cell r="CV3611">
            <v>92.1</v>
          </cell>
          <cell r="DA3611">
            <v>0</v>
          </cell>
          <cell r="DD3611">
            <v>0.95121101319215606</v>
          </cell>
          <cell r="FJ3611">
            <v>42</v>
          </cell>
          <cell r="FK3611">
            <v>0.26300000000000001</v>
          </cell>
          <cell r="FL3611">
            <v>-0.3311235818997213</v>
          </cell>
          <cell r="FO3611">
            <v>0.66621541715590604</v>
          </cell>
        </row>
        <row r="3612">
          <cell r="A3612">
            <v>642518</v>
          </cell>
          <cell r="C3612" t="str">
            <v>Torres, Yeralf</v>
          </cell>
          <cell r="Q3612" t="str">
            <v>S</v>
          </cell>
          <cell r="AJ3612">
            <v>11.9110024206452</v>
          </cell>
          <cell r="AR3612">
            <v>44.400000000000006</v>
          </cell>
          <cell r="AS3612">
            <v>-0.36903180839706057</v>
          </cell>
          <cell r="AT3612">
            <v>0.91091026269154796</v>
          </cell>
          <cell r="BE3612">
            <v>0.95731294972285541</v>
          </cell>
          <cell r="CP3612">
            <v>20.791666666666668</v>
          </cell>
          <cell r="CV3612">
            <v>92.1</v>
          </cell>
          <cell r="DA3612">
            <v>0</v>
          </cell>
          <cell r="DD3612">
            <v>1.6869122719420169</v>
          </cell>
          <cell r="FJ3612">
            <v>111</v>
          </cell>
          <cell r="FK3612">
            <v>0.26300000000000001</v>
          </cell>
          <cell r="FL3612">
            <v>0.4980261796896262</v>
          </cell>
          <cell r="FO3612">
            <v>0.34034194609438173</v>
          </cell>
        </row>
        <row r="3613">
          <cell r="A3613">
            <v>642520</v>
          </cell>
          <cell r="C3613" t="str">
            <v>Garabito, Gerson</v>
          </cell>
          <cell r="Q3613" t="str">
            <v>S</v>
          </cell>
          <cell r="AJ3613">
            <v>8.5310619559809417</v>
          </cell>
          <cell r="AR3613">
            <v>44.400000000000006</v>
          </cell>
          <cell r="AS3613">
            <v>0.24894038846146879</v>
          </cell>
          <cell r="AT3613">
            <v>0.8876717439679187</v>
          </cell>
          <cell r="BE3613">
            <v>0.67945096195477572</v>
          </cell>
          <cell r="CP3613">
            <v>20.875</v>
          </cell>
          <cell r="CV3613">
            <v>92.1</v>
          </cell>
          <cell r="DA3613">
            <v>0</v>
          </cell>
          <cell r="DD3613">
            <v>1.0733517050714745</v>
          </cell>
          <cell r="FJ3613">
            <v>111</v>
          </cell>
          <cell r="FK3613">
            <v>0.26300000000000001</v>
          </cell>
          <cell r="FL3613">
            <v>0.28488456964512254</v>
          </cell>
          <cell r="FO3613">
            <v>0</v>
          </cell>
        </row>
        <row r="3614">
          <cell r="A3614">
            <v>642521</v>
          </cell>
          <cell r="C3614" t="str">
            <v>Arosemena, Julio</v>
          </cell>
          <cell r="Q3614" t="str">
            <v>R</v>
          </cell>
          <cell r="AJ3614">
            <v>9.5760440820008164</v>
          </cell>
          <cell r="AR3614">
            <v>16.8</v>
          </cell>
          <cell r="AS3614">
            <v>-4.6832848723546688E-3</v>
          </cell>
          <cell r="AT3614">
            <v>0.86074779891828923</v>
          </cell>
          <cell r="BE3614">
            <v>0.75715015776163286</v>
          </cell>
          <cell r="CP3614">
            <v>20.958333333333332</v>
          </cell>
          <cell r="CV3614">
            <v>92.1</v>
          </cell>
          <cell r="DA3614">
            <v>0</v>
          </cell>
          <cell r="DD3614">
            <v>1.0812088128411208</v>
          </cell>
          <cell r="FJ3614">
            <v>42</v>
          </cell>
          <cell r="FK3614">
            <v>0.26300000000000001</v>
          </cell>
          <cell r="FL3614">
            <v>0.48950699223594579</v>
          </cell>
          <cell r="FO3614">
            <v>1</v>
          </cell>
        </row>
        <row r="3615">
          <cell r="A3615">
            <v>642522</v>
          </cell>
          <cell r="C3615" t="str">
            <v>Corniel, Robert</v>
          </cell>
          <cell r="Q3615" t="str">
            <v>R</v>
          </cell>
          <cell r="AJ3615">
            <v>9.918685975080944</v>
          </cell>
          <cell r="AR3615">
            <v>16.8</v>
          </cell>
          <cell r="AS3615">
            <v>-0.87366866246833452</v>
          </cell>
          <cell r="AT3615">
            <v>0.86818367236496119</v>
          </cell>
          <cell r="BE3615">
            <v>0.91638773015969188</v>
          </cell>
          <cell r="CP3615">
            <v>21.041666666666668</v>
          </cell>
          <cell r="CV3615">
            <v>92.1</v>
          </cell>
          <cell r="DA3615">
            <v>0</v>
          </cell>
          <cell r="DD3615">
            <v>1.0174877001981488</v>
          </cell>
          <cell r="FJ3615">
            <v>42</v>
          </cell>
          <cell r="FK3615">
            <v>0.26300000000000001</v>
          </cell>
          <cell r="FL3615">
            <v>0.7927978296282937</v>
          </cell>
          <cell r="FO3615">
            <v>1</v>
          </cell>
        </row>
        <row r="3616">
          <cell r="A3616">
            <v>642523</v>
          </cell>
          <cell r="C3616" t="str">
            <v>Salas, Jose</v>
          </cell>
          <cell r="Q3616" t="str">
            <v>S</v>
          </cell>
          <cell r="AJ3616">
            <v>8.8955806844045604</v>
          </cell>
          <cell r="AR3616">
            <v>44.400000000000006</v>
          </cell>
          <cell r="AS3616">
            <v>-0.25667721397162141</v>
          </cell>
          <cell r="AT3616">
            <v>0.81907802085833969</v>
          </cell>
          <cell r="BE3616">
            <v>0.92181474051419121</v>
          </cell>
          <cell r="CP3616">
            <v>21.375</v>
          </cell>
          <cell r="CV3616">
            <v>92.1</v>
          </cell>
          <cell r="DA3616">
            <v>0</v>
          </cell>
          <cell r="DD3616">
            <v>0.77965410498186583</v>
          </cell>
          <cell r="FJ3616">
            <v>111</v>
          </cell>
          <cell r="FK3616">
            <v>0.26300000000000001</v>
          </cell>
          <cell r="FL3616">
            <v>-0.36079478781838725</v>
          </cell>
          <cell r="FO3616">
            <v>0</v>
          </cell>
        </row>
        <row r="3617">
          <cell r="A3617">
            <v>642524</v>
          </cell>
          <cell r="C3617" t="str">
            <v>Gonzalez, Derian</v>
          </cell>
          <cell r="Q3617" t="str">
            <v>S</v>
          </cell>
          <cell r="AJ3617">
            <v>7.0086642467037077</v>
          </cell>
          <cell r="AR3617">
            <v>44.400000000000006</v>
          </cell>
          <cell r="AS3617">
            <v>0.15025262062255804</v>
          </cell>
          <cell r="AT3617">
            <v>0.8762135768745275</v>
          </cell>
          <cell r="BE3617">
            <v>1.272319577485856</v>
          </cell>
          <cell r="CP3617">
            <v>21.458333333333332</v>
          </cell>
          <cell r="CV3617">
            <v>92.1</v>
          </cell>
          <cell r="DA3617">
            <v>0</v>
          </cell>
          <cell r="DD3617">
            <v>1.0581179302019303</v>
          </cell>
          <cell r="FJ3617">
            <v>111</v>
          </cell>
          <cell r="FK3617">
            <v>0.26300000000000001</v>
          </cell>
          <cell r="FL3617">
            <v>0.46146854001602611</v>
          </cell>
          <cell r="FO3617">
            <v>0</v>
          </cell>
        </row>
        <row r="3618">
          <cell r="A3618">
            <v>642525</v>
          </cell>
          <cell r="C3618" t="str">
            <v>Mendez, Jose</v>
          </cell>
          <cell r="Q3618" t="str">
            <v>S</v>
          </cell>
          <cell r="AJ3618">
            <v>12.987750638170393</v>
          </cell>
          <cell r="AR3618">
            <v>44.400000000000006</v>
          </cell>
          <cell r="AS3618">
            <v>-2.0560834081970429</v>
          </cell>
          <cell r="AT3618">
            <v>0.96645835073525066</v>
          </cell>
          <cell r="BE3618">
            <v>1.1740712968887717</v>
          </cell>
          <cell r="CP3618">
            <v>21.541666666666668</v>
          </cell>
          <cell r="CV3618">
            <v>92.1</v>
          </cell>
          <cell r="DA3618">
            <v>0</v>
          </cell>
          <cell r="DD3618">
            <v>1.1822535366405367</v>
          </cell>
          <cell r="FJ3618">
            <v>111</v>
          </cell>
          <cell r="FK3618">
            <v>0.26300000000000001</v>
          </cell>
          <cell r="FL3618">
            <v>8.5216902896048507E-3</v>
          </cell>
          <cell r="FO3618">
            <v>0</v>
          </cell>
        </row>
        <row r="3619">
          <cell r="A3619">
            <v>642526</v>
          </cell>
          <cell r="C3619" t="str">
            <v>Linares, Joel</v>
          </cell>
          <cell r="Q3619" t="str">
            <v>S</v>
          </cell>
          <cell r="AJ3619">
            <v>8.4416339544809418</v>
          </cell>
          <cell r="AR3619">
            <v>44.400000000000006</v>
          </cell>
          <cell r="AS3619">
            <v>0.15930197047358133</v>
          </cell>
          <cell r="AT3619">
            <v>0.90913171832814199</v>
          </cell>
          <cell r="BE3619">
            <v>0.54361574461839757</v>
          </cell>
          <cell r="CP3619">
            <v>21.541666666666668</v>
          </cell>
          <cell r="CV3619">
            <v>92.1</v>
          </cell>
          <cell r="DA3619">
            <v>0</v>
          </cell>
          <cell r="DD3619">
            <v>1.0123757150248909</v>
          </cell>
          <cell r="FJ3619">
            <v>111</v>
          </cell>
          <cell r="FK3619">
            <v>0.26300000000000001</v>
          </cell>
          <cell r="FL3619">
            <v>-0.1784459364854889</v>
          </cell>
          <cell r="FO3619">
            <v>0</v>
          </cell>
        </row>
        <row r="3620">
          <cell r="A3620">
            <v>642527</v>
          </cell>
          <cell r="C3620" t="str">
            <v>Pinales, Joselo</v>
          </cell>
          <cell r="Q3620" t="str">
            <v>R</v>
          </cell>
          <cell r="AJ3620">
            <v>8.5267122449557267</v>
          </cell>
          <cell r="AR3620">
            <v>16.8</v>
          </cell>
          <cell r="AS3620">
            <v>0.40628284160603506</v>
          </cell>
          <cell r="AT3620">
            <v>0.88161197463061214</v>
          </cell>
          <cell r="BE3620">
            <v>0.824980192465669</v>
          </cell>
          <cell r="CP3620">
            <v>21.625</v>
          </cell>
          <cell r="CV3620">
            <v>92.1</v>
          </cell>
          <cell r="DA3620">
            <v>0</v>
          </cell>
          <cell r="DD3620">
            <v>1.1241800239682502</v>
          </cell>
          <cell r="FJ3620">
            <v>42</v>
          </cell>
          <cell r="FK3620">
            <v>0.26300000000000001</v>
          </cell>
          <cell r="FL3620">
            <v>0.36419166959935789</v>
          </cell>
          <cell r="FO3620">
            <v>1</v>
          </cell>
        </row>
        <row r="3621">
          <cell r="A3621">
            <v>642529</v>
          </cell>
          <cell r="C3621" t="str">
            <v>Yanez, Cesar</v>
          </cell>
          <cell r="Q3621" t="str">
            <v>R</v>
          </cell>
          <cell r="AJ3621">
            <v>9.741570303489496</v>
          </cell>
          <cell r="AR3621">
            <v>16.8</v>
          </cell>
          <cell r="AS3621">
            <v>-1.4438321986048477</v>
          </cell>
          <cell r="AT3621">
            <v>0.85527245860307466</v>
          </cell>
          <cell r="BE3621">
            <v>1.1815598020634666</v>
          </cell>
          <cell r="CP3621">
            <v>21.791666666666668</v>
          </cell>
          <cell r="CV3621">
            <v>92.1</v>
          </cell>
          <cell r="DA3621">
            <v>0</v>
          </cell>
          <cell r="DD3621">
            <v>1.4674505473966137</v>
          </cell>
          <cell r="FJ3621">
            <v>42</v>
          </cell>
          <cell r="FK3621">
            <v>0.26300000000000001</v>
          </cell>
          <cell r="FL3621">
            <v>0.8288918043106871</v>
          </cell>
          <cell r="FO3621">
            <v>1</v>
          </cell>
        </row>
        <row r="3622">
          <cell r="A3622">
            <v>642530</v>
          </cell>
          <cell r="C3622" t="str">
            <v>Reyes, Luis</v>
          </cell>
          <cell r="Q3622" t="str">
            <v>S</v>
          </cell>
          <cell r="AJ3622">
            <v>8.4418295178337548</v>
          </cell>
          <cell r="AR3622">
            <v>44.400000000000006</v>
          </cell>
          <cell r="AS3622">
            <v>0.51485365479247891</v>
          </cell>
          <cell r="AT3622">
            <v>0.84117729694080834</v>
          </cell>
          <cell r="BE3622">
            <v>0.8151569406363397</v>
          </cell>
          <cell r="CP3622">
            <v>21.791666666666668</v>
          </cell>
          <cell r="CV3622">
            <v>92.1</v>
          </cell>
          <cell r="DA3622">
            <v>0</v>
          </cell>
          <cell r="DD3622">
            <v>1.0116281849279496</v>
          </cell>
          <cell r="FJ3622">
            <v>111</v>
          </cell>
          <cell r="FK3622">
            <v>0.26300000000000001</v>
          </cell>
          <cell r="FL3622">
            <v>-0.21944613914432853</v>
          </cell>
          <cell r="FO3622">
            <v>0</v>
          </cell>
        </row>
        <row r="3623">
          <cell r="A3623">
            <v>642531</v>
          </cell>
          <cell r="C3623" t="str">
            <v>Arias, Eucebio</v>
          </cell>
          <cell r="Q3623" t="str">
            <v>S</v>
          </cell>
          <cell r="AJ3623">
            <v>9.1047008238742784</v>
          </cell>
          <cell r="AR3623">
            <v>44.400000000000006</v>
          </cell>
          <cell r="AS3623">
            <v>1.6516505642328653E-2</v>
          </cell>
          <cell r="AT3623">
            <v>0.96267479995072103</v>
          </cell>
          <cell r="BE3623">
            <v>1.0047351718673621</v>
          </cell>
          <cell r="CP3623">
            <v>21.791666666666668</v>
          </cell>
          <cell r="CV3623">
            <v>92.1</v>
          </cell>
          <cell r="DA3623">
            <v>0</v>
          </cell>
          <cell r="DD3623">
            <v>1.3635785922115049</v>
          </cell>
          <cell r="FJ3623">
            <v>111</v>
          </cell>
          <cell r="FK3623">
            <v>0.26300000000000001</v>
          </cell>
          <cell r="FL3623">
            <v>-0.42005456246661932</v>
          </cell>
          <cell r="FO3623">
            <v>0.47476777729038433</v>
          </cell>
        </row>
        <row r="3624">
          <cell r="A3624">
            <v>642532</v>
          </cell>
          <cell r="C3624" t="str">
            <v>Miranda, Fernando</v>
          </cell>
          <cell r="Q3624" t="str">
            <v>R</v>
          </cell>
          <cell r="AJ3624">
            <v>6.2297560784211665</v>
          </cell>
          <cell r="AR3624">
            <v>16.8</v>
          </cell>
          <cell r="AS3624">
            <v>-0.34596702040868699</v>
          </cell>
          <cell r="AT3624">
            <v>0.84949655886487219</v>
          </cell>
          <cell r="BE3624">
            <v>0.58320733701770511</v>
          </cell>
          <cell r="CP3624">
            <v>21.791666666666668</v>
          </cell>
          <cell r="CV3624">
            <v>92.1</v>
          </cell>
          <cell r="DA3624">
            <v>0</v>
          </cell>
          <cell r="DD3624">
            <v>1.1149721244796049</v>
          </cell>
          <cell r="FJ3624">
            <v>42</v>
          </cell>
          <cell r="FK3624">
            <v>0.26300000000000001</v>
          </cell>
          <cell r="FL3624">
            <v>-0.59944350551763437</v>
          </cell>
          <cell r="FO3624">
            <v>1</v>
          </cell>
        </row>
        <row r="3625">
          <cell r="A3625">
            <v>642533</v>
          </cell>
          <cell r="C3625" t="str">
            <v>Rodriguez, Reymi</v>
          </cell>
          <cell r="Q3625" t="str">
            <v>R</v>
          </cell>
          <cell r="AJ3625">
            <v>7.971039808776192</v>
          </cell>
          <cell r="AR3625">
            <v>16.8</v>
          </cell>
          <cell r="AS3625">
            <v>0.30739369405419348</v>
          </cell>
          <cell r="AT3625">
            <v>0.89460957524061413</v>
          </cell>
          <cell r="BE3625">
            <v>1.1444827311759516</v>
          </cell>
          <cell r="CP3625">
            <v>21.875</v>
          </cell>
          <cell r="CV3625">
            <v>92.1</v>
          </cell>
          <cell r="DA3625">
            <v>0</v>
          </cell>
          <cell r="DD3625">
            <v>1.0787266956586308</v>
          </cell>
          <cell r="FJ3625">
            <v>42</v>
          </cell>
          <cell r="FK3625">
            <v>0.26300000000000001</v>
          </cell>
          <cell r="FL3625">
            <v>2.2607974589877004E-3</v>
          </cell>
          <cell r="FO3625">
            <v>1</v>
          </cell>
        </row>
        <row r="3626">
          <cell r="A3626">
            <v>642534</v>
          </cell>
          <cell r="C3626" t="str">
            <v>Ramos, Emmanuel</v>
          </cell>
          <cell r="Q3626" t="str">
            <v>S</v>
          </cell>
          <cell r="AJ3626">
            <v>9.6321033171622226</v>
          </cell>
          <cell r="AR3626">
            <v>44.400000000000006</v>
          </cell>
          <cell r="AS3626">
            <v>-0.11609586579153013</v>
          </cell>
          <cell r="AT3626">
            <v>0.91395966159499398</v>
          </cell>
          <cell r="BE3626">
            <v>0.7806474208609806</v>
          </cell>
          <cell r="CP3626">
            <v>21.958333333333332</v>
          </cell>
          <cell r="CV3626">
            <v>92.1</v>
          </cell>
          <cell r="DA3626">
            <v>0</v>
          </cell>
          <cell r="DD3626">
            <v>0.86693967308865671</v>
          </cell>
          <cell r="FJ3626">
            <v>111</v>
          </cell>
          <cell r="FK3626">
            <v>0.26300000000000001</v>
          </cell>
          <cell r="FL3626">
            <v>-0.12043906541378441</v>
          </cell>
          <cell r="FO3626">
            <v>0.43867924277990389</v>
          </cell>
        </row>
        <row r="3627">
          <cell r="A3627">
            <v>642535</v>
          </cell>
          <cell r="C3627" t="str">
            <v>Telleria, Adolfi</v>
          </cell>
          <cell r="Q3627" t="str">
            <v>R</v>
          </cell>
          <cell r="AJ3627">
            <v>7.4195911613958536</v>
          </cell>
          <cell r="AR3627">
            <v>17.489162115177368</v>
          </cell>
          <cell r="AS3627">
            <v>-0.35119151179544844</v>
          </cell>
          <cell r="AT3627">
            <v>0.65273803724487278</v>
          </cell>
          <cell r="BE3627">
            <v>0.72683593653924206</v>
          </cell>
          <cell r="CP3627">
            <v>22.208333333333332</v>
          </cell>
          <cell r="CV3627">
            <v>92.1</v>
          </cell>
          <cell r="DA3627">
            <v>0</v>
          </cell>
          <cell r="DD3627">
            <v>0.75552434267218105</v>
          </cell>
          <cell r="FJ3627">
            <v>43.722905287943419</v>
          </cell>
          <cell r="FK3627">
            <v>0.26300000000000001</v>
          </cell>
          <cell r="FL3627">
            <v>0.50427734849263761</v>
          </cell>
          <cell r="FO3627">
            <v>0.75238206105737793</v>
          </cell>
        </row>
        <row r="3628">
          <cell r="A3628">
            <v>642536</v>
          </cell>
          <cell r="C3628" t="str">
            <v>Feliz, John</v>
          </cell>
          <cell r="Q3628" t="str">
            <v>R</v>
          </cell>
          <cell r="AJ3628">
            <v>7.9950691379723295</v>
          </cell>
          <cell r="AR3628">
            <v>16.8</v>
          </cell>
          <cell r="AS3628">
            <v>0.54144682864297411</v>
          </cell>
          <cell r="AT3628">
            <v>0.92414254474788504</v>
          </cell>
          <cell r="BE3628">
            <v>1.0263147813652289</v>
          </cell>
          <cell r="CP3628">
            <v>22.708333333333332</v>
          </cell>
          <cell r="CV3628">
            <v>92.1</v>
          </cell>
          <cell r="DA3628">
            <v>0</v>
          </cell>
          <cell r="DD3628">
            <v>1.0094302648436275</v>
          </cell>
          <cell r="FJ3628">
            <v>42</v>
          </cell>
          <cell r="FK3628">
            <v>0.26300000000000001</v>
          </cell>
          <cell r="FL3628">
            <v>1.0209590263634211E-2</v>
          </cell>
          <cell r="FO3628">
            <v>1</v>
          </cell>
        </row>
        <row r="3629">
          <cell r="A3629">
            <v>642537</v>
          </cell>
          <cell r="C3629" t="str">
            <v>Mateo, Alfredo</v>
          </cell>
          <cell r="Q3629" t="str">
            <v>R</v>
          </cell>
          <cell r="AJ3629">
            <v>8.8626272897770164</v>
          </cell>
          <cell r="AR3629">
            <v>16.8</v>
          </cell>
          <cell r="AS3629">
            <v>-0.17534122306208624</v>
          </cell>
          <cell r="AT3629">
            <v>0.88589970075639313</v>
          </cell>
          <cell r="BE3629">
            <v>0.88666094181263588</v>
          </cell>
          <cell r="CP3629">
            <v>22.708333333333332</v>
          </cell>
          <cell r="CV3629">
            <v>92.1</v>
          </cell>
          <cell r="DA3629">
            <v>0</v>
          </cell>
          <cell r="DD3629">
            <v>1.2834316201321891</v>
          </cell>
          <cell r="FJ3629">
            <v>42</v>
          </cell>
          <cell r="FK3629">
            <v>0.26300000000000001</v>
          </cell>
          <cell r="FL3629">
            <v>-0.2596925981758097</v>
          </cell>
          <cell r="FO3629">
            <v>1</v>
          </cell>
        </row>
        <row r="3630">
          <cell r="A3630">
            <v>642539</v>
          </cell>
          <cell r="C3630" t="str">
            <v>De la Rosa, Simon</v>
          </cell>
          <cell r="Q3630" t="str">
            <v>S</v>
          </cell>
          <cell r="AJ3630">
            <v>7.507634046897202</v>
          </cell>
          <cell r="AR3630">
            <v>44.400000000000006</v>
          </cell>
          <cell r="AS3630">
            <v>-0.18771472008909132</v>
          </cell>
          <cell r="AT3630">
            <v>0.73699671246920162</v>
          </cell>
          <cell r="BE3630">
            <v>0.98429032173604902</v>
          </cell>
          <cell r="CP3630">
            <v>23.125</v>
          </cell>
          <cell r="CV3630">
            <v>92.1</v>
          </cell>
          <cell r="DA3630">
            <v>0</v>
          </cell>
          <cell r="DD3630">
            <v>1.3035888453802311</v>
          </cell>
          <cell r="FJ3630">
            <v>111</v>
          </cell>
          <cell r="FK3630">
            <v>0.26300000000000001</v>
          </cell>
          <cell r="FL3630">
            <v>4.5485907309680334E-3</v>
          </cell>
          <cell r="FO3630">
            <v>0</v>
          </cell>
        </row>
        <row r="3631">
          <cell r="A3631">
            <v>642540</v>
          </cell>
          <cell r="C3631" t="str">
            <v>Ramirez, Jean</v>
          </cell>
          <cell r="Q3631" t="str">
            <v>S</v>
          </cell>
          <cell r="AJ3631">
            <v>9.521182538182936</v>
          </cell>
          <cell r="AR3631">
            <v>44.400000000000006</v>
          </cell>
          <cell r="AS3631">
            <v>-2.3945613896571221E-2</v>
          </cell>
          <cell r="AT3631">
            <v>0.81404508754326299</v>
          </cell>
          <cell r="BE3631">
            <v>0.91253396279170595</v>
          </cell>
          <cell r="CP3631">
            <v>23.291666666666668</v>
          </cell>
          <cell r="CV3631">
            <v>92.1</v>
          </cell>
          <cell r="DA3631">
            <v>0</v>
          </cell>
          <cell r="DD3631">
            <v>0.95896132583150551</v>
          </cell>
          <cell r="FJ3631">
            <v>111</v>
          </cell>
          <cell r="FK3631">
            <v>0.26300000000000001</v>
          </cell>
          <cell r="FL3631">
            <v>-9.2125444053359554E-2</v>
          </cell>
          <cell r="FO3631">
            <v>0.3580742827044946</v>
          </cell>
        </row>
        <row r="3632">
          <cell r="A3632">
            <v>642541</v>
          </cell>
          <cell r="C3632" t="str">
            <v>Martinez, Francisco</v>
          </cell>
          <cell r="Q3632" t="str">
            <v>S</v>
          </cell>
          <cell r="AJ3632">
            <v>8.5198731854090042</v>
          </cell>
          <cell r="AR3632">
            <v>44.400000000000006</v>
          </cell>
          <cell r="AS3632">
            <v>1.0206083800387391</v>
          </cell>
          <cell r="AT3632">
            <v>0.95888894223175514</v>
          </cell>
          <cell r="BE3632">
            <v>1.038540959409936</v>
          </cell>
          <cell r="CP3632">
            <v>24.541666666666668</v>
          </cell>
          <cell r="CV3632">
            <v>92.1</v>
          </cell>
          <cell r="DA3632">
            <v>0</v>
          </cell>
          <cell r="DD3632">
            <v>0.88386608847620518</v>
          </cell>
          <cell r="FJ3632">
            <v>111</v>
          </cell>
          <cell r="FK3632">
            <v>0.26300000000000001</v>
          </cell>
          <cell r="FL3632">
            <v>-0.50079096586730898</v>
          </cell>
          <cell r="FO3632">
            <v>0</v>
          </cell>
        </row>
        <row r="3633">
          <cell r="A3633">
            <v>642543</v>
          </cell>
          <cell r="C3633" t="str">
            <v>Heredia, Andres</v>
          </cell>
          <cell r="Q3633" t="str">
            <v>S</v>
          </cell>
          <cell r="AJ3633">
            <v>9.4963904547897755</v>
          </cell>
          <cell r="AR3633">
            <v>44.400000000000006</v>
          </cell>
          <cell r="AS3633">
            <v>-0.32127008161904497</v>
          </cell>
          <cell r="AT3633">
            <v>0.91685093665553374</v>
          </cell>
          <cell r="BE3633">
            <v>0.99979025164966506</v>
          </cell>
          <cell r="CP3633">
            <v>19.875</v>
          </cell>
          <cell r="CV3633">
            <v>92.1</v>
          </cell>
          <cell r="DA3633">
            <v>0</v>
          </cell>
          <cell r="DD3633">
            <v>1.0896601032623003</v>
          </cell>
          <cell r="FJ3633">
            <v>111</v>
          </cell>
          <cell r="FK3633">
            <v>0.26300000000000001</v>
          </cell>
          <cell r="FL3633">
            <v>-0.34578926782985153</v>
          </cell>
          <cell r="FO3633">
            <v>0</v>
          </cell>
        </row>
        <row r="3634">
          <cell r="A3634">
            <v>642544</v>
          </cell>
          <cell r="C3634" t="str">
            <v>Araujo, Luis</v>
          </cell>
          <cell r="Q3634" t="str">
            <v>S</v>
          </cell>
          <cell r="AJ3634">
            <v>7.6639376213537567</v>
          </cell>
          <cell r="AR3634">
            <v>44.400000000000006</v>
          </cell>
          <cell r="AS3634">
            <v>-0.11190342008941236</v>
          </cell>
          <cell r="AT3634">
            <v>0.88504224112127827</v>
          </cell>
          <cell r="BE3634">
            <v>0.85939870791791639</v>
          </cell>
          <cell r="CP3634">
            <v>19.875</v>
          </cell>
          <cell r="CV3634">
            <v>92.1</v>
          </cell>
          <cell r="DA3634">
            <v>0</v>
          </cell>
          <cell r="DD3634">
            <v>0.96745700218192876</v>
          </cell>
          <cell r="FJ3634">
            <v>111</v>
          </cell>
          <cell r="FK3634">
            <v>0.26300000000000001</v>
          </cell>
          <cell r="FL3634">
            <v>-0.29053001565514164</v>
          </cell>
          <cell r="FO3634">
            <v>0</v>
          </cell>
        </row>
        <row r="3635">
          <cell r="A3635">
            <v>642545</v>
          </cell>
          <cell r="C3635" t="str">
            <v>Barria, Jaime</v>
          </cell>
          <cell r="Q3635" t="str">
            <v>S</v>
          </cell>
          <cell r="AJ3635">
            <v>6.655104608942187</v>
          </cell>
          <cell r="AR3635">
            <v>47.181419072532378</v>
          </cell>
          <cell r="AS3635">
            <v>-0.22908604099628707</v>
          </cell>
          <cell r="AT3635">
            <v>0.7012134917303714</v>
          </cell>
          <cell r="BE3635">
            <v>0.75335625414872709</v>
          </cell>
          <cell r="CP3635">
            <v>19.958333333333332</v>
          </cell>
          <cell r="CV3635">
            <v>92.1</v>
          </cell>
          <cell r="DA3635">
            <v>0</v>
          </cell>
          <cell r="DD3635">
            <v>0.7358364813740168</v>
          </cell>
          <cell r="FJ3635">
            <v>117.95354768133093</v>
          </cell>
          <cell r="FK3635">
            <v>0.26300000000000001</v>
          </cell>
          <cell r="FL3635">
            <v>5.846265434547855E-3</v>
          </cell>
          <cell r="FO3635">
            <v>0</v>
          </cell>
        </row>
        <row r="3636">
          <cell r="A3636">
            <v>642546</v>
          </cell>
          <cell r="C3636" t="str">
            <v>Hernandez, Jonathan</v>
          </cell>
          <cell r="Q3636" t="str">
            <v>S</v>
          </cell>
          <cell r="AJ3636">
            <v>7.9115333876009197</v>
          </cell>
          <cell r="AR3636">
            <v>44.87037030370368</v>
          </cell>
          <cell r="AS3636">
            <v>0.33112934321015097</v>
          </cell>
          <cell r="AT3636">
            <v>0.86096903114457934</v>
          </cell>
          <cell r="BE3636">
            <v>0.89397816867664415</v>
          </cell>
          <cell r="CP3636">
            <v>19.958333333333332</v>
          </cell>
          <cell r="CV3636">
            <v>92.1</v>
          </cell>
          <cell r="DA3636">
            <v>0</v>
          </cell>
          <cell r="DD3636">
            <v>0.93513005592335263</v>
          </cell>
          <cell r="FJ3636">
            <v>112.1759257592592</v>
          </cell>
          <cell r="FK3636">
            <v>0.26300000000000001</v>
          </cell>
          <cell r="FL3636">
            <v>8.0722630826933803E-2</v>
          </cell>
          <cell r="FO3636">
            <v>0</v>
          </cell>
        </row>
        <row r="3637">
          <cell r="A3637">
            <v>642547</v>
          </cell>
          <cell r="C3637" t="str">
            <v>Peralta, Freddy</v>
          </cell>
          <cell r="Q3637" t="str">
            <v>S</v>
          </cell>
          <cell r="AJ3637">
            <v>6.8812055417222782</v>
          </cell>
          <cell r="AR3637">
            <v>44.771147534040622</v>
          </cell>
          <cell r="AS3637">
            <v>-0.24284740599454804</v>
          </cell>
          <cell r="AT3637">
            <v>0.72530536155674241</v>
          </cell>
          <cell r="BE3637">
            <v>0.69734497573089516</v>
          </cell>
          <cell r="CP3637">
            <v>20.041666666666668</v>
          </cell>
          <cell r="CV3637">
            <v>92.1</v>
          </cell>
          <cell r="DA3637">
            <v>0</v>
          </cell>
          <cell r="DD3637">
            <v>1.2062346217269515</v>
          </cell>
          <cell r="FJ3637">
            <v>111.92786883510155</v>
          </cell>
          <cell r="FK3637">
            <v>0.26300000000000001</v>
          </cell>
          <cell r="FL3637">
            <v>-9.6702192017649043E-4</v>
          </cell>
          <cell r="FO3637">
            <v>0</v>
          </cell>
        </row>
        <row r="3638">
          <cell r="A3638">
            <v>642548</v>
          </cell>
          <cell r="C3638" t="str">
            <v>Canizales, Jesus</v>
          </cell>
          <cell r="Q3638" t="str">
            <v>R</v>
          </cell>
          <cell r="AJ3638">
            <v>9.5790606988016478</v>
          </cell>
          <cell r="AR3638">
            <v>16.8</v>
          </cell>
          <cell r="AS3638">
            <v>-0.20124968867706627</v>
          </cell>
          <cell r="AT3638">
            <v>0.96427932603883426</v>
          </cell>
          <cell r="BE3638">
            <v>1.1242975767155681</v>
          </cell>
          <cell r="CP3638">
            <v>20.125</v>
          </cell>
          <cell r="CV3638">
            <v>92.1</v>
          </cell>
          <cell r="DA3638">
            <v>0</v>
          </cell>
          <cell r="DD3638">
            <v>1.232013800639771</v>
          </cell>
          <cell r="FJ3638">
            <v>42</v>
          </cell>
          <cell r="FK3638">
            <v>0.26300000000000001</v>
          </cell>
          <cell r="FL3638">
            <v>-0.25795319374043402</v>
          </cell>
          <cell r="FO3638">
            <v>0.8720930086533254</v>
          </cell>
        </row>
        <row r="3639">
          <cell r="A3639">
            <v>642549</v>
          </cell>
          <cell r="C3639" t="str">
            <v>German, Angel</v>
          </cell>
          <cell r="Q3639" t="str">
            <v>R</v>
          </cell>
          <cell r="AJ3639">
            <v>8.6223907401097737</v>
          </cell>
          <cell r="AR3639">
            <v>16.8</v>
          </cell>
          <cell r="AS3639">
            <v>-1.0714507222488261</v>
          </cell>
          <cell r="AT3639">
            <v>0.80004743685155111</v>
          </cell>
          <cell r="BE3639">
            <v>1.1453808362903271</v>
          </cell>
          <cell r="CP3639">
            <v>20.125</v>
          </cell>
          <cell r="CV3639">
            <v>92.1</v>
          </cell>
          <cell r="DA3639">
            <v>0</v>
          </cell>
          <cell r="DD3639">
            <v>1.0584343704690935</v>
          </cell>
          <cell r="FJ3639">
            <v>42</v>
          </cell>
          <cell r="FK3639">
            <v>0.26300000000000001</v>
          </cell>
          <cell r="FL3639">
            <v>-0.59378641487187167</v>
          </cell>
          <cell r="FO3639">
            <v>0.85069775697230221</v>
          </cell>
        </row>
        <row r="3640">
          <cell r="A3640">
            <v>642550</v>
          </cell>
          <cell r="C3640" t="str">
            <v>Soto, Algenis</v>
          </cell>
          <cell r="Q3640" t="str">
            <v>R</v>
          </cell>
          <cell r="AJ3640">
            <v>9.9090029931028258</v>
          </cell>
          <cell r="AR3640">
            <v>16.8</v>
          </cell>
          <cell r="AS3640">
            <v>-9.8541549190751268E-2</v>
          </cell>
          <cell r="AT3640">
            <v>0.8453501930597509</v>
          </cell>
          <cell r="BE3640">
            <v>1.1065374539335038</v>
          </cell>
          <cell r="CP3640">
            <v>20.125</v>
          </cell>
          <cell r="CV3640">
            <v>92.1</v>
          </cell>
          <cell r="DA3640">
            <v>0</v>
          </cell>
          <cell r="DD3640">
            <v>0.95610054211433548</v>
          </cell>
          <cell r="FJ3640">
            <v>42</v>
          </cell>
          <cell r="FK3640">
            <v>0.26300000000000001</v>
          </cell>
          <cell r="FL3640">
            <v>-0.1589925213275441</v>
          </cell>
          <cell r="FO3640">
            <v>0.86772083557397273</v>
          </cell>
        </row>
        <row r="3641">
          <cell r="A3641">
            <v>642551</v>
          </cell>
          <cell r="C3641" t="str">
            <v>Blanco, Argenis</v>
          </cell>
          <cell r="Q3641" t="str">
            <v>S</v>
          </cell>
          <cell r="AJ3641">
            <v>8.285305244557442</v>
          </cell>
          <cell r="AR3641">
            <v>44.400000000000006</v>
          </cell>
          <cell r="AS3641">
            <v>0.15687813424739266</v>
          </cell>
          <cell r="AT3641">
            <v>0.86186018397436426</v>
          </cell>
          <cell r="BE3641">
            <v>0.8898591984201718</v>
          </cell>
          <cell r="CP3641">
            <v>20.125</v>
          </cell>
          <cell r="CV3641">
            <v>92.1</v>
          </cell>
          <cell r="DA3641">
            <v>0</v>
          </cell>
          <cell r="DD3641">
            <v>0.75099872011832791</v>
          </cell>
          <cell r="FJ3641">
            <v>111</v>
          </cell>
          <cell r="FK3641">
            <v>0.26300000000000001</v>
          </cell>
          <cell r="FL3641">
            <v>0.38128194634596296</v>
          </cell>
          <cell r="FO3641">
            <v>9.6403950761643542E-2</v>
          </cell>
        </row>
        <row r="3642">
          <cell r="A3642">
            <v>642553</v>
          </cell>
          <cell r="C3642" t="str">
            <v>Mendoza, Juan</v>
          </cell>
          <cell r="Q3642" t="str">
            <v>S</v>
          </cell>
          <cell r="AJ3642">
            <v>9.7990624210599613</v>
          </cell>
          <cell r="AR3642">
            <v>44.400000000000006</v>
          </cell>
          <cell r="AS3642">
            <v>-0.70490058486809404</v>
          </cell>
          <cell r="AT3642">
            <v>0.92780611395828971</v>
          </cell>
          <cell r="BE3642">
            <v>1.0563456153256869</v>
          </cell>
          <cell r="CP3642">
            <v>20.208333333333332</v>
          </cell>
          <cell r="CV3642">
            <v>92.1</v>
          </cell>
          <cell r="DA3642">
            <v>0</v>
          </cell>
          <cell r="DD3642">
            <v>0.9081184384429225</v>
          </cell>
          <cell r="FJ3642">
            <v>111</v>
          </cell>
          <cell r="FK3642">
            <v>0.26300000000000001</v>
          </cell>
          <cell r="FL3642">
            <v>0.90535634614790206</v>
          </cell>
          <cell r="FO3642">
            <v>0</v>
          </cell>
        </row>
        <row r="3643">
          <cell r="A3643">
            <v>642554</v>
          </cell>
          <cell r="C3643" t="str">
            <v>Trejo, Jose</v>
          </cell>
          <cell r="Q3643" t="str">
            <v>R</v>
          </cell>
          <cell r="AJ3643">
            <v>11.865108965816054</v>
          </cell>
          <cell r="AR3643">
            <v>16.8</v>
          </cell>
          <cell r="AS3643">
            <v>-2.2043604655665874</v>
          </cell>
          <cell r="AT3643">
            <v>0.93522036048935453</v>
          </cell>
          <cell r="BE3643">
            <v>1.0233946604902666</v>
          </cell>
          <cell r="CP3643">
            <v>20.291666666666668</v>
          </cell>
          <cell r="CV3643">
            <v>92.1</v>
          </cell>
          <cell r="DA3643">
            <v>0</v>
          </cell>
          <cell r="DD3643">
            <v>1.394841034176203</v>
          </cell>
          <cell r="FJ3643">
            <v>42</v>
          </cell>
          <cell r="FK3643">
            <v>0.26300000000000001</v>
          </cell>
          <cell r="FL3643">
            <v>-0.19006807290667097</v>
          </cell>
          <cell r="FO3643">
            <v>1</v>
          </cell>
        </row>
        <row r="3644">
          <cell r="A3644">
            <v>642555</v>
          </cell>
          <cell r="C3644" t="str">
            <v>Guzman, Hernando</v>
          </cell>
          <cell r="Q3644" t="str">
            <v>R</v>
          </cell>
          <cell r="AJ3644">
            <v>8.5045378189250176</v>
          </cell>
          <cell r="AR3644">
            <v>16.8</v>
          </cell>
          <cell r="AS3644">
            <v>0.74382108322723806</v>
          </cell>
          <cell r="AT3644">
            <v>0.87864563799213491</v>
          </cell>
          <cell r="BE3644">
            <v>1.0345524337219034</v>
          </cell>
          <cell r="CP3644">
            <v>20.291666666666668</v>
          </cell>
          <cell r="CV3644">
            <v>92.1</v>
          </cell>
          <cell r="DA3644">
            <v>0</v>
          </cell>
          <cell r="DD3644">
            <v>1.0185920568216071</v>
          </cell>
          <cell r="FJ3644">
            <v>42</v>
          </cell>
          <cell r="FK3644">
            <v>0.26300000000000001</v>
          </cell>
          <cell r="FL3644">
            <v>0.45563616020802156</v>
          </cell>
          <cell r="FO3644">
            <v>1</v>
          </cell>
        </row>
        <row r="3645">
          <cell r="A3645">
            <v>642556</v>
          </cell>
          <cell r="C3645" t="str">
            <v>Rodriguez, Argenis</v>
          </cell>
          <cell r="Q3645" t="str">
            <v>S</v>
          </cell>
          <cell r="AJ3645">
            <v>7.9849969860699801</v>
          </cell>
          <cell r="AR3645">
            <v>44.400000000000006</v>
          </cell>
          <cell r="AS3645">
            <v>-3.5290176597965336E-2</v>
          </cell>
          <cell r="AT3645">
            <v>0.76971906148650526</v>
          </cell>
          <cell r="BE3645">
            <v>1.1102433001158269</v>
          </cell>
          <cell r="CP3645">
            <v>20.291666666666668</v>
          </cell>
          <cell r="CV3645">
            <v>92.1</v>
          </cell>
          <cell r="DA3645">
            <v>0</v>
          </cell>
          <cell r="DD3645">
            <v>0.82774271150924916</v>
          </cell>
          <cell r="FJ3645">
            <v>111</v>
          </cell>
          <cell r="FK3645">
            <v>0.26300000000000001</v>
          </cell>
          <cell r="FL3645">
            <v>0.43069679244443643</v>
          </cell>
          <cell r="FO3645">
            <v>0</v>
          </cell>
        </row>
        <row r="3646">
          <cell r="A3646">
            <v>642557</v>
          </cell>
          <cell r="C3646" t="str">
            <v>Gonzalez, Daniel</v>
          </cell>
          <cell r="Q3646" t="str">
            <v>S</v>
          </cell>
          <cell r="AJ3646">
            <v>6.5490947323495794</v>
          </cell>
          <cell r="AR3646">
            <v>48.920075055231436</v>
          </cell>
          <cell r="AS3646">
            <v>-0.10696628925699271</v>
          </cell>
          <cell r="AT3646">
            <v>0.62320034295205318</v>
          </cell>
          <cell r="BE3646">
            <v>0.80467973358381029</v>
          </cell>
          <cell r="CP3646">
            <v>20.375</v>
          </cell>
          <cell r="CV3646">
            <v>92.1</v>
          </cell>
          <cell r="DA3646">
            <v>0</v>
          </cell>
          <cell r="DD3646">
            <v>0.90267497889887294</v>
          </cell>
          <cell r="FJ3646">
            <v>122.30018763807858</v>
          </cell>
          <cell r="FK3646">
            <v>0.26300000000000001</v>
          </cell>
          <cell r="FL3646">
            <v>2.2395171227364848E-2</v>
          </cell>
          <cell r="FO3646">
            <v>0</v>
          </cell>
        </row>
        <row r="3647">
          <cell r="A3647">
            <v>642558</v>
          </cell>
          <cell r="C3647" t="str">
            <v>Jurado, Ariel</v>
          </cell>
          <cell r="Q3647" t="str">
            <v>S</v>
          </cell>
          <cell r="AJ3647">
            <v>4.9480548908854951</v>
          </cell>
          <cell r="AR3647">
            <v>73.439513099116255</v>
          </cell>
          <cell r="AS3647">
            <v>1.6740872526755483E-2</v>
          </cell>
          <cell r="AT3647">
            <v>0.83121333878468406</v>
          </cell>
          <cell r="BE3647">
            <v>1.1584125692974878</v>
          </cell>
          <cell r="CP3647">
            <v>20.458333333333332</v>
          </cell>
          <cell r="CV3647">
            <v>92.1</v>
          </cell>
          <cell r="DA3647">
            <v>0</v>
          </cell>
          <cell r="DD3647">
            <v>0.85697911086708911</v>
          </cell>
          <cell r="FJ3647">
            <v>120.78919736419748</v>
          </cell>
          <cell r="FK3647">
            <v>0.26300000000000001</v>
          </cell>
          <cell r="FL3647">
            <v>6.6387185742880217E-3</v>
          </cell>
          <cell r="FO3647">
            <v>0</v>
          </cell>
        </row>
        <row r="3648">
          <cell r="A3648">
            <v>642559</v>
          </cell>
          <cell r="C3648" t="str">
            <v>Guedez, Ronald</v>
          </cell>
          <cell r="Q3648" t="str">
            <v>S</v>
          </cell>
          <cell r="AJ3648">
            <v>8.6411256619878181</v>
          </cell>
          <cell r="AR3648">
            <v>44.400000000000006</v>
          </cell>
          <cell r="AS3648">
            <v>1.1944607817724386</v>
          </cell>
          <cell r="AT3648">
            <v>0.8921538952519511</v>
          </cell>
          <cell r="BE3648">
            <v>1.0136703412571926</v>
          </cell>
          <cell r="CP3648">
            <v>20.458333333333332</v>
          </cell>
          <cell r="CV3648">
            <v>92.1</v>
          </cell>
          <cell r="DA3648">
            <v>0</v>
          </cell>
          <cell r="DD3648">
            <v>0.82316718897804919</v>
          </cell>
          <cell r="FJ3648">
            <v>111</v>
          </cell>
          <cell r="FK3648">
            <v>0.26300000000000001</v>
          </cell>
          <cell r="FL3648">
            <v>0.25689301629094469</v>
          </cell>
          <cell r="FO3648">
            <v>0.33660057217380035</v>
          </cell>
        </row>
        <row r="3649">
          <cell r="A3649">
            <v>642560</v>
          </cell>
          <cell r="C3649" t="str">
            <v>Mendoza, Ritzi</v>
          </cell>
          <cell r="Q3649" t="str">
            <v>S</v>
          </cell>
          <cell r="AJ3649">
            <v>8.9549711164479024</v>
          </cell>
          <cell r="AR3649">
            <v>44.400000000000006</v>
          </cell>
          <cell r="AS3649">
            <v>0.43441443490645421</v>
          </cell>
          <cell r="AT3649">
            <v>0.88677427868154779</v>
          </cell>
          <cell r="BE3649">
            <v>0.9974461162120638</v>
          </cell>
          <cell r="CP3649">
            <v>20.458333333333332</v>
          </cell>
          <cell r="CV3649">
            <v>92.1</v>
          </cell>
          <cell r="DA3649">
            <v>0</v>
          </cell>
          <cell r="DD3649">
            <v>0.77209822366994119</v>
          </cell>
          <cell r="FJ3649">
            <v>111</v>
          </cell>
          <cell r="FK3649">
            <v>0.26300000000000001</v>
          </cell>
          <cell r="FL3649">
            <v>0.10291307642244622</v>
          </cell>
          <cell r="FO3649">
            <v>0</v>
          </cell>
        </row>
        <row r="3650">
          <cell r="A3650">
            <v>642562</v>
          </cell>
          <cell r="C3650" t="str">
            <v>Jaramillo, Jose</v>
          </cell>
          <cell r="Q3650" t="str">
            <v>R</v>
          </cell>
          <cell r="AJ3650">
            <v>8.3475807589371769</v>
          </cell>
          <cell r="AR3650">
            <v>16.8</v>
          </cell>
          <cell r="AS3650">
            <v>0.59086888619986011</v>
          </cell>
          <cell r="AT3650">
            <v>0.92802356241149186</v>
          </cell>
          <cell r="BE3650">
            <v>0.9473140084680991</v>
          </cell>
          <cell r="CP3650">
            <v>20.541666666666668</v>
          </cell>
          <cell r="CV3650">
            <v>92.1</v>
          </cell>
          <cell r="DA3650">
            <v>0</v>
          </cell>
          <cell r="DD3650">
            <v>0.68770693205066113</v>
          </cell>
          <cell r="FJ3650">
            <v>42</v>
          </cell>
          <cell r="FK3650">
            <v>0.26300000000000001</v>
          </cell>
          <cell r="FL3650">
            <v>0.63709531988057067</v>
          </cell>
          <cell r="FO3650">
            <v>1</v>
          </cell>
        </row>
        <row r="3651">
          <cell r="A3651">
            <v>642563</v>
          </cell>
          <cell r="C3651" t="str">
            <v>Vizcaino, Raffi</v>
          </cell>
          <cell r="Q3651" t="str">
            <v>S</v>
          </cell>
          <cell r="AJ3651">
            <v>8.084636281399936</v>
          </cell>
          <cell r="AR3651">
            <v>44.400000000000006</v>
          </cell>
          <cell r="AS3651">
            <v>-0.27454148977598536</v>
          </cell>
          <cell r="AT3651">
            <v>0.83565795536365339</v>
          </cell>
          <cell r="BE3651">
            <v>0.62603834733244601</v>
          </cell>
          <cell r="CP3651">
            <v>20.541666666666668</v>
          </cell>
          <cell r="CV3651">
            <v>92.1</v>
          </cell>
          <cell r="DA3651">
            <v>0</v>
          </cell>
          <cell r="DD3651">
            <v>0.9740592404102375</v>
          </cell>
          <cell r="FJ3651">
            <v>111</v>
          </cell>
          <cell r="FK3651">
            <v>0.26300000000000001</v>
          </cell>
          <cell r="FL3651">
            <v>0.70382425275923866</v>
          </cell>
          <cell r="FO3651">
            <v>0</v>
          </cell>
        </row>
        <row r="3652">
          <cell r="A3652">
            <v>642564</v>
          </cell>
          <cell r="C3652" t="str">
            <v>Martes, Francis</v>
          </cell>
          <cell r="Q3652" t="str">
            <v>S</v>
          </cell>
          <cell r="AJ3652">
            <v>5.7107155686717803</v>
          </cell>
          <cell r="AR3652">
            <v>50.365730610053873</v>
          </cell>
          <cell r="AS3652">
            <v>0.90226007728657298</v>
          </cell>
          <cell r="AT3652">
            <v>0.83595565466282051</v>
          </cell>
          <cell r="BE3652">
            <v>0.9996797156361823</v>
          </cell>
          <cell r="CP3652">
            <v>20.625</v>
          </cell>
          <cell r="CV3652">
            <v>92.1</v>
          </cell>
          <cell r="DA3652">
            <v>0</v>
          </cell>
          <cell r="DD3652">
            <v>1.1854172770177309</v>
          </cell>
          <cell r="FJ3652">
            <v>125.91432652513467</v>
          </cell>
          <cell r="FK3652">
            <v>0.26300000000000001</v>
          </cell>
          <cell r="FL3652">
            <v>-3.2899705169573551E-2</v>
          </cell>
          <cell r="FO3652">
            <v>0</v>
          </cell>
        </row>
        <row r="3653">
          <cell r="A3653">
            <v>642565</v>
          </cell>
          <cell r="C3653" t="str">
            <v>Guillen, Alexander</v>
          </cell>
          <cell r="Q3653" t="str">
            <v>R</v>
          </cell>
          <cell r="AJ3653">
            <v>6.6662419314096635</v>
          </cell>
          <cell r="AR3653">
            <v>17.341710804083714</v>
          </cell>
          <cell r="AS3653">
            <v>6.745645602230118E-3</v>
          </cell>
          <cell r="AT3653">
            <v>0.84493386515690316</v>
          </cell>
          <cell r="BE3653">
            <v>0.95636136927666504</v>
          </cell>
          <cell r="CP3653">
            <v>20.625</v>
          </cell>
          <cell r="CV3653">
            <v>92.1</v>
          </cell>
          <cell r="DA3653">
            <v>0</v>
          </cell>
          <cell r="DD3653">
            <v>1.1779468943054641</v>
          </cell>
          <cell r="FJ3653">
            <v>43.354277010209287</v>
          </cell>
          <cell r="FK3653">
            <v>0.26300000000000001</v>
          </cell>
          <cell r="FL3653">
            <v>5.8157960628374257E-2</v>
          </cell>
          <cell r="FO3653">
            <v>1</v>
          </cell>
        </row>
        <row r="3654">
          <cell r="A3654">
            <v>642566</v>
          </cell>
          <cell r="C3654" t="str">
            <v>Ramos, Darwin</v>
          </cell>
          <cell r="Q3654" t="str">
            <v>S</v>
          </cell>
          <cell r="AJ3654">
            <v>7.5334262071699545</v>
          </cell>
          <cell r="AR3654">
            <v>44.400000000000006</v>
          </cell>
          <cell r="AS3654">
            <v>-2.451900158008289E-2</v>
          </cell>
          <cell r="AT3654">
            <v>0.81672718014323809</v>
          </cell>
          <cell r="BE3654">
            <v>1.0567892305522164</v>
          </cell>
          <cell r="CP3654">
            <v>20.625</v>
          </cell>
          <cell r="CV3654">
            <v>92.1</v>
          </cell>
          <cell r="DA3654">
            <v>0</v>
          </cell>
          <cell r="DD3654">
            <v>0.99146474642806515</v>
          </cell>
          <cell r="FJ3654">
            <v>111</v>
          </cell>
          <cell r="FK3654">
            <v>0.26300000000000001</v>
          </cell>
          <cell r="FL3654">
            <v>-0.49695832422091529</v>
          </cell>
          <cell r="FO3654">
            <v>0</v>
          </cell>
        </row>
        <row r="3655">
          <cell r="A3655">
            <v>642567</v>
          </cell>
          <cell r="C3655" t="str">
            <v>Magallanes, Wilfredo</v>
          </cell>
          <cell r="Q3655" t="str">
            <v>R</v>
          </cell>
          <cell r="AJ3655">
            <v>11.54522486151868</v>
          </cell>
          <cell r="AR3655">
            <v>16.8</v>
          </cell>
          <cell r="AS3655">
            <v>-0.29299943080456575</v>
          </cell>
          <cell r="AT3655">
            <v>0.75174161001169604</v>
          </cell>
          <cell r="BE3655">
            <v>1.0113490108696903</v>
          </cell>
          <cell r="CP3655">
            <v>20.625</v>
          </cell>
          <cell r="CV3655">
            <v>92.1</v>
          </cell>
          <cell r="DA3655">
            <v>0</v>
          </cell>
          <cell r="DD3655">
            <v>0.99577267292676208</v>
          </cell>
          <cell r="FJ3655">
            <v>42</v>
          </cell>
          <cell r="FK3655">
            <v>0.26300000000000001</v>
          </cell>
          <cell r="FL3655">
            <v>-0.15077563948505029</v>
          </cell>
          <cell r="FO3655">
            <v>0.98707122981989714</v>
          </cell>
        </row>
        <row r="3656">
          <cell r="A3656">
            <v>642568</v>
          </cell>
          <cell r="C3656" t="str">
            <v>Palumbo, Angelo</v>
          </cell>
          <cell r="Q3656" t="str">
            <v>S</v>
          </cell>
          <cell r="AJ3656">
            <v>8.7201497031755171</v>
          </cell>
          <cell r="AR3656">
            <v>44.400000000000006</v>
          </cell>
          <cell r="AS3656">
            <v>-0.5157470399506805</v>
          </cell>
          <cell r="AT3656">
            <v>0.77767141391817352</v>
          </cell>
          <cell r="BE3656">
            <v>1.0536482190698533</v>
          </cell>
          <cell r="CP3656">
            <v>20.625</v>
          </cell>
          <cell r="CV3656">
            <v>92.1</v>
          </cell>
          <cell r="DA3656">
            <v>0</v>
          </cell>
          <cell r="DD3656">
            <v>0.82629708125980716</v>
          </cell>
          <cell r="FJ3656">
            <v>111</v>
          </cell>
          <cell r="FK3656">
            <v>0.26300000000000001</v>
          </cell>
          <cell r="FL3656">
            <v>0.52670175184445733</v>
          </cell>
          <cell r="FO3656">
            <v>0</v>
          </cell>
        </row>
        <row r="3657">
          <cell r="A3657">
            <v>642569</v>
          </cell>
          <cell r="C3657" t="str">
            <v>Disla, Wagner</v>
          </cell>
          <cell r="Q3657" t="str">
            <v>R</v>
          </cell>
          <cell r="AJ3657">
            <v>9.5921890721827232</v>
          </cell>
          <cell r="AR3657">
            <v>16.8</v>
          </cell>
          <cell r="AS3657">
            <v>-1.7393610250130933</v>
          </cell>
          <cell r="AT3657">
            <v>0.95489710755698443</v>
          </cell>
          <cell r="BE3657">
            <v>1.0318377443730673</v>
          </cell>
          <cell r="CP3657">
            <v>20.708333333333332</v>
          </cell>
          <cell r="CV3657">
            <v>92.1</v>
          </cell>
          <cell r="DA3657">
            <v>0</v>
          </cell>
          <cell r="DD3657">
            <v>1.2230881913830498</v>
          </cell>
          <cell r="FJ3657">
            <v>42</v>
          </cell>
          <cell r="FK3657">
            <v>0.26300000000000001</v>
          </cell>
          <cell r="FL3657">
            <v>-0.43041876512082644</v>
          </cell>
          <cell r="FO3657">
            <v>1</v>
          </cell>
        </row>
        <row r="3658">
          <cell r="A3658">
            <v>642570</v>
          </cell>
          <cell r="C3658" t="str">
            <v>Changarotty, Will</v>
          </cell>
          <cell r="Q3658" t="str">
            <v>R</v>
          </cell>
          <cell r="AJ3658">
            <v>7.4338510479577202</v>
          </cell>
          <cell r="AR3658">
            <v>16.8</v>
          </cell>
          <cell r="AS3658">
            <v>-0.66839939698526274</v>
          </cell>
          <cell r="AT3658">
            <v>0.7570073635409984</v>
          </cell>
          <cell r="BE3658">
            <v>0.76499538850845283</v>
          </cell>
          <cell r="CP3658">
            <v>20.708333333333332</v>
          </cell>
          <cell r="CV3658">
            <v>92.1</v>
          </cell>
          <cell r="DA3658">
            <v>0</v>
          </cell>
          <cell r="DD3658">
            <v>0.8667537387802482</v>
          </cell>
          <cell r="FJ3658">
            <v>42</v>
          </cell>
          <cell r="FK3658">
            <v>0.26300000000000001</v>
          </cell>
          <cell r="FL3658">
            <v>0.37482201555472194</v>
          </cell>
          <cell r="FO3658">
            <v>0.89510620353267578</v>
          </cell>
        </row>
        <row r="3659">
          <cell r="A3659">
            <v>642571</v>
          </cell>
          <cell r="C3659" t="str">
            <v>Gonzalez, Merandy</v>
          </cell>
          <cell r="Q3659" t="str">
            <v>S</v>
          </cell>
          <cell r="AJ3659">
            <v>6.7261141606754045</v>
          </cell>
          <cell r="AR3659">
            <v>44.400000000000006</v>
          </cell>
          <cell r="AS3659">
            <v>-0.11646940693455571</v>
          </cell>
          <cell r="AT3659">
            <v>0.75031826810548008</v>
          </cell>
          <cell r="BE3659">
            <v>0.91256909703960143</v>
          </cell>
          <cell r="CP3659">
            <v>20.708333333333332</v>
          </cell>
          <cell r="CV3659">
            <v>92.1</v>
          </cell>
          <cell r="DA3659">
            <v>0</v>
          </cell>
          <cell r="DD3659">
            <v>0.97622899742951819</v>
          </cell>
          <cell r="FJ3659">
            <v>111</v>
          </cell>
          <cell r="FK3659">
            <v>0.26300000000000001</v>
          </cell>
          <cell r="FL3659">
            <v>8.4793066773522108E-2</v>
          </cell>
          <cell r="FO3659">
            <v>0</v>
          </cell>
        </row>
        <row r="3660">
          <cell r="A3660">
            <v>642572</v>
          </cell>
          <cell r="C3660" t="str">
            <v>Almonte, Yei</v>
          </cell>
          <cell r="Q3660" t="str">
            <v>S</v>
          </cell>
          <cell r="AJ3660">
            <v>9.1148570504402038</v>
          </cell>
          <cell r="AR3660">
            <v>44.400000000000006</v>
          </cell>
          <cell r="AS3660">
            <v>-1.0736921962466476E-2</v>
          </cell>
          <cell r="AT3660">
            <v>0.74890319697840124</v>
          </cell>
          <cell r="BE3660">
            <v>1.0717981816383009</v>
          </cell>
          <cell r="CP3660">
            <v>20.708333333333332</v>
          </cell>
          <cell r="CV3660">
            <v>92.1</v>
          </cell>
          <cell r="DA3660">
            <v>0</v>
          </cell>
          <cell r="DD3660">
            <v>0.64928551214469077</v>
          </cell>
          <cell r="FJ3660">
            <v>111</v>
          </cell>
          <cell r="FK3660">
            <v>0.26300000000000001</v>
          </cell>
          <cell r="FL3660">
            <v>-2.5127645030715764E-2</v>
          </cell>
          <cell r="FO3660">
            <v>0.28019520222591476</v>
          </cell>
        </row>
        <row r="3661">
          <cell r="A3661">
            <v>642573</v>
          </cell>
          <cell r="C3661" t="str">
            <v>Cabrera, Rusbell</v>
          </cell>
          <cell r="Q3661" t="str">
            <v>S</v>
          </cell>
          <cell r="AJ3661">
            <v>12.864650191909066</v>
          </cell>
          <cell r="AR3661">
            <v>44.400000000000006</v>
          </cell>
          <cell r="AS3661">
            <v>0.22453016809044551</v>
          </cell>
          <cell r="AT3661">
            <v>0.91041064221815726</v>
          </cell>
          <cell r="BE3661">
            <v>0.97350906426330108</v>
          </cell>
          <cell r="CP3661">
            <v>20.791666666666668</v>
          </cell>
          <cell r="CV3661">
            <v>92.1</v>
          </cell>
          <cell r="DA3661">
            <v>0</v>
          </cell>
          <cell r="DD3661">
            <v>1.2260561777057295</v>
          </cell>
          <cell r="FJ3661">
            <v>111</v>
          </cell>
          <cell r="FK3661">
            <v>0.26300000000000001</v>
          </cell>
          <cell r="FL3661">
            <v>-3.3450238629006798E-2</v>
          </cell>
          <cell r="FO3661">
            <v>0.4529898038599901</v>
          </cell>
        </row>
        <row r="3662">
          <cell r="A3662">
            <v>642574</v>
          </cell>
          <cell r="C3662" t="str">
            <v>Medrano, Ronald</v>
          </cell>
          <cell r="Q3662" t="str">
            <v>S</v>
          </cell>
          <cell r="AJ3662">
            <v>9.3035679046561999</v>
          </cell>
          <cell r="AR3662">
            <v>44.400000000000006</v>
          </cell>
          <cell r="AS3662">
            <v>0.77180697320711222</v>
          </cell>
          <cell r="AT3662">
            <v>0.93439896545209744</v>
          </cell>
          <cell r="BE3662">
            <v>0.88243799725725447</v>
          </cell>
          <cell r="CP3662">
            <v>20.791666666666668</v>
          </cell>
          <cell r="CV3662">
            <v>92.1</v>
          </cell>
          <cell r="DA3662">
            <v>0</v>
          </cell>
          <cell r="DD3662">
            <v>0.83862681821888585</v>
          </cell>
          <cell r="FJ3662">
            <v>111</v>
          </cell>
          <cell r="FK3662">
            <v>0.26300000000000001</v>
          </cell>
          <cell r="FL3662">
            <v>0.78512209838743208</v>
          </cell>
          <cell r="FO3662">
            <v>0.21071066385194814</v>
          </cell>
        </row>
        <row r="3663">
          <cell r="A3663">
            <v>642575</v>
          </cell>
          <cell r="C3663" t="str">
            <v>Moreno, Gerson</v>
          </cell>
          <cell r="Q3663" t="str">
            <v>R</v>
          </cell>
          <cell r="AJ3663">
            <v>7.1584574354856692</v>
          </cell>
          <cell r="AR3663">
            <v>19.564671582503706</v>
          </cell>
          <cell r="AS3663">
            <v>0.2586606334133344</v>
          </cell>
          <cell r="AT3663">
            <v>0.84197956682674324</v>
          </cell>
          <cell r="BE3663">
            <v>0.89048838105144501</v>
          </cell>
          <cell r="CP3663">
            <v>20.791666666666668</v>
          </cell>
          <cell r="CV3663">
            <v>92.1</v>
          </cell>
          <cell r="DA3663">
            <v>0</v>
          </cell>
          <cell r="DD3663">
            <v>1.2138854658910305</v>
          </cell>
          <cell r="FJ3663">
            <v>48.911678956259259</v>
          </cell>
          <cell r="FK3663">
            <v>0.26300000000000001</v>
          </cell>
          <cell r="FL3663">
            <v>-0.13771066408529797</v>
          </cell>
          <cell r="FO3663">
            <v>1</v>
          </cell>
        </row>
        <row r="3664">
          <cell r="A3664">
            <v>642576</v>
          </cell>
          <cell r="C3664" t="str">
            <v>Gonzalez, Raymundo</v>
          </cell>
          <cell r="Q3664" t="str">
            <v>R</v>
          </cell>
          <cell r="AJ3664">
            <v>8.7533602523232972</v>
          </cell>
          <cell r="AR3664">
            <v>16.8</v>
          </cell>
          <cell r="AS3664">
            <v>-0.18429052169662627</v>
          </cell>
          <cell r="AT3664">
            <v>0.81782002863647474</v>
          </cell>
          <cell r="BE3664">
            <v>1.0570453762731975</v>
          </cell>
          <cell r="CP3664">
            <v>20.791666666666668</v>
          </cell>
          <cell r="CV3664">
            <v>92.1</v>
          </cell>
          <cell r="DA3664">
            <v>0</v>
          </cell>
          <cell r="DD3664">
            <v>1.0939965543628203</v>
          </cell>
          <cell r="FJ3664">
            <v>42</v>
          </cell>
          <cell r="FK3664">
            <v>0.26300000000000001</v>
          </cell>
          <cell r="FL3664">
            <v>-0.20671633185468358</v>
          </cell>
          <cell r="FO3664">
            <v>0.65690866510538659</v>
          </cell>
        </row>
        <row r="3665">
          <cell r="A3665">
            <v>642577</v>
          </cell>
          <cell r="C3665" t="str">
            <v>Done, Victor</v>
          </cell>
          <cell r="Q3665" t="str">
            <v>S</v>
          </cell>
          <cell r="AJ3665">
            <v>10.108442477304358</v>
          </cell>
          <cell r="AR3665">
            <v>44.400000000000006</v>
          </cell>
          <cell r="AS3665">
            <v>-0.32712618720054992</v>
          </cell>
          <cell r="AT3665">
            <v>0.79435370594772992</v>
          </cell>
          <cell r="BE3665">
            <v>0.99903099428431652</v>
          </cell>
          <cell r="CP3665">
            <v>20.791666666666668</v>
          </cell>
          <cell r="CV3665">
            <v>92.1</v>
          </cell>
          <cell r="DA3665">
            <v>0</v>
          </cell>
          <cell r="DD3665">
            <v>1.2263015437281135</v>
          </cell>
          <cell r="FJ3665">
            <v>111</v>
          </cell>
          <cell r="FK3665">
            <v>0.26300000000000001</v>
          </cell>
          <cell r="FL3665">
            <v>0.33087686935643262</v>
          </cell>
          <cell r="FO3665">
            <v>0</v>
          </cell>
        </row>
        <row r="3666">
          <cell r="A3666">
            <v>642578</v>
          </cell>
          <cell r="C3666" t="str">
            <v>Rodriguez, Jose</v>
          </cell>
          <cell r="Q3666" t="str">
            <v>S</v>
          </cell>
          <cell r="AJ3666">
            <v>6.3768337697913005</v>
          </cell>
          <cell r="AR3666">
            <v>47.845102747325107</v>
          </cell>
          <cell r="AS3666">
            <v>-0.47641500490407884</v>
          </cell>
          <cell r="AT3666">
            <v>0.72524088975245626</v>
          </cell>
          <cell r="BE3666">
            <v>0.88740773374927095</v>
          </cell>
          <cell r="CP3666">
            <v>20.875</v>
          </cell>
          <cell r="CV3666">
            <v>92.1</v>
          </cell>
          <cell r="DA3666">
            <v>0</v>
          </cell>
          <cell r="DD3666">
            <v>0.87983616350564242</v>
          </cell>
          <cell r="FJ3666">
            <v>119.61275686831276</v>
          </cell>
          <cell r="FK3666">
            <v>0.26300000000000001</v>
          </cell>
          <cell r="FL3666">
            <v>0.66105106602724428</v>
          </cell>
          <cell r="FO3666">
            <v>0</v>
          </cell>
        </row>
        <row r="3667">
          <cell r="A3667">
            <v>642579</v>
          </cell>
          <cell r="C3667" t="str">
            <v>Garcia, Christopher</v>
          </cell>
          <cell r="Q3667" t="str">
            <v>R</v>
          </cell>
          <cell r="AJ3667">
            <v>8.7347931403403045</v>
          </cell>
          <cell r="AR3667">
            <v>16.8</v>
          </cell>
          <cell r="AS3667">
            <v>0.98200513337278617</v>
          </cell>
          <cell r="AT3667">
            <v>0.9060013879724923</v>
          </cell>
          <cell r="BE3667">
            <v>1.0483248915385106</v>
          </cell>
          <cell r="CP3667">
            <v>20.875</v>
          </cell>
          <cell r="CV3667">
            <v>92.1</v>
          </cell>
          <cell r="DA3667">
            <v>0</v>
          </cell>
          <cell r="DD3667">
            <v>0.85654446549222762</v>
          </cell>
          <cell r="FJ3667">
            <v>42</v>
          </cell>
          <cell r="FK3667">
            <v>0.26300000000000001</v>
          </cell>
          <cell r="FL3667">
            <v>0.14914320306678322</v>
          </cell>
          <cell r="FO3667">
            <v>1</v>
          </cell>
        </row>
        <row r="3668">
          <cell r="A3668">
            <v>642580</v>
          </cell>
          <cell r="C3668" t="str">
            <v>Fabian, Edward</v>
          </cell>
          <cell r="Q3668" t="str">
            <v>R</v>
          </cell>
          <cell r="AJ3668">
            <v>10.907776643224683</v>
          </cell>
          <cell r="AR3668">
            <v>16.8</v>
          </cell>
          <cell r="AS3668">
            <v>-1.3042933647069475</v>
          </cell>
          <cell r="AT3668">
            <v>0.81872589612482272</v>
          </cell>
          <cell r="BE3668">
            <v>1.1647018701756457</v>
          </cell>
          <cell r="CP3668">
            <v>20.875</v>
          </cell>
          <cell r="CV3668">
            <v>92.1</v>
          </cell>
          <cell r="DA3668">
            <v>0</v>
          </cell>
          <cell r="DD3668">
            <v>0.97644460973016778</v>
          </cell>
          <cell r="FJ3668">
            <v>42</v>
          </cell>
          <cell r="FK3668">
            <v>0.26300000000000001</v>
          </cell>
          <cell r="FL3668">
            <v>-0.69155940618070522</v>
          </cell>
          <cell r="FO3668">
            <v>1</v>
          </cell>
        </row>
        <row r="3669">
          <cell r="A3669">
            <v>642581</v>
          </cell>
          <cell r="C3669" t="str">
            <v>Moncion, Isaac</v>
          </cell>
          <cell r="Q3669" t="str">
            <v>S</v>
          </cell>
          <cell r="AJ3669">
            <v>10.812418137935206</v>
          </cell>
          <cell r="AR3669">
            <v>44.400000000000006</v>
          </cell>
          <cell r="AS3669">
            <v>-1.0744664672848219</v>
          </cell>
          <cell r="AT3669">
            <v>0.9696212479252283</v>
          </cell>
          <cell r="BE3669">
            <v>1.3011217068880585</v>
          </cell>
          <cell r="CP3669">
            <v>20.875</v>
          </cell>
          <cell r="CV3669">
            <v>92.1</v>
          </cell>
          <cell r="DA3669">
            <v>0</v>
          </cell>
          <cell r="DD3669">
            <v>1.5100071230828735</v>
          </cell>
          <cell r="FJ3669">
            <v>111</v>
          </cell>
          <cell r="FK3669">
            <v>0.26300000000000001</v>
          </cell>
          <cell r="FL3669">
            <v>0.33647166816967916</v>
          </cell>
          <cell r="FO3669">
            <v>0</v>
          </cell>
        </row>
        <row r="3670">
          <cell r="A3670">
            <v>642582</v>
          </cell>
          <cell r="C3670" t="str">
            <v>Leal, Werner</v>
          </cell>
          <cell r="Q3670" t="str">
            <v>S</v>
          </cell>
          <cell r="AJ3670">
            <v>9.0916734721766161</v>
          </cell>
          <cell r="AR3670">
            <v>44.400000000000006</v>
          </cell>
          <cell r="AS3670">
            <v>-0.12990679545514303</v>
          </cell>
          <cell r="AT3670">
            <v>0.8028356976004507</v>
          </cell>
          <cell r="BE3670">
            <v>0.85497801701729492</v>
          </cell>
          <cell r="CP3670">
            <v>20.958333333333332</v>
          </cell>
          <cell r="CV3670">
            <v>92.1</v>
          </cell>
          <cell r="DA3670">
            <v>0</v>
          </cell>
          <cell r="DD3670">
            <v>0.94182957701325953</v>
          </cell>
          <cell r="FJ3670">
            <v>111</v>
          </cell>
          <cell r="FK3670">
            <v>0.26300000000000001</v>
          </cell>
          <cell r="FL3670">
            <v>0.42059392906990317</v>
          </cell>
          <cell r="FO3670">
            <v>0</v>
          </cell>
        </row>
        <row r="3671">
          <cell r="A3671">
            <v>642583</v>
          </cell>
          <cell r="C3671" t="str">
            <v>El Halaby, Samir</v>
          </cell>
          <cell r="Q3671" t="str">
            <v>R</v>
          </cell>
          <cell r="AJ3671">
            <v>9.4503207704918921</v>
          </cell>
          <cell r="AR3671">
            <v>16.8</v>
          </cell>
          <cell r="AS3671">
            <v>-1.5433144943704007</v>
          </cell>
          <cell r="AT3671">
            <v>0.88258518861254975</v>
          </cell>
          <cell r="BE3671">
            <v>0.92972390593713516</v>
          </cell>
          <cell r="CP3671">
            <v>20.958333333333332</v>
          </cell>
          <cell r="CV3671">
            <v>92.1</v>
          </cell>
          <cell r="DA3671">
            <v>0</v>
          </cell>
          <cell r="DD3671">
            <v>0.77140118581623041</v>
          </cell>
          <cell r="FJ3671">
            <v>42</v>
          </cell>
          <cell r="FK3671">
            <v>0.26300000000000001</v>
          </cell>
          <cell r="FL3671">
            <v>-0.44519035058534484</v>
          </cell>
          <cell r="FO3671">
            <v>1</v>
          </cell>
        </row>
        <row r="3672">
          <cell r="A3672">
            <v>642584</v>
          </cell>
          <cell r="C3672" t="str">
            <v>Kilome, Franklyn</v>
          </cell>
          <cell r="Q3672" t="str">
            <v>S</v>
          </cell>
          <cell r="AJ3672">
            <v>6.9691747157596886</v>
          </cell>
          <cell r="AR3672">
            <v>45.035171449958852</v>
          </cell>
          <cell r="AS3672">
            <v>-0.29560098855280309</v>
          </cell>
          <cell r="AT3672">
            <v>0.76577811442505683</v>
          </cell>
          <cell r="BE3672">
            <v>1.2231714093761854</v>
          </cell>
          <cell r="CP3672">
            <v>21.041666666666668</v>
          </cell>
          <cell r="CV3672">
            <v>92.1</v>
          </cell>
          <cell r="DA3672">
            <v>0</v>
          </cell>
          <cell r="DD3672">
            <v>1.1482646442124362</v>
          </cell>
          <cell r="FJ3672">
            <v>112.58792862489713</v>
          </cell>
          <cell r="FK3672">
            <v>0.26300000000000001</v>
          </cell>
          <cell r="FL3672">
            <v>0.4408804891489092</v>
          </cell>
          <cell r="FO3672">
            <v>0</v>
          </cell>
        </row>
        <row r="3673">
          <cell r="A3673">
            <v>642585</v>
          </cell>
          <cell r="C3673" t="str">
            <v>Bautista, Felix</v>
          </cell>
          <cell r="Q3673" t="str">
            <v>R</v>
          </cell>
          <cell r="AJ3673">
            <v>12.546335738038216</v>
          </cell>
          <cell r="AR3673">
            <v>16.8</v>
          </cell>
          <cell r="AS3673">
            <v>1.0106435619355523</v>
          </cell>
          <cell r="AT3673">
            <v>0.97442897300321041</v>
          </cell>
          <cell r="BE3673">
            <v>1.2653507063239813</v>
          </cell>
          <cell r="CP3673">
            <v>21.041666666666668</v>
          </cell>
          <cell r="CV3673">
            <v>92.1</v>
          </cell>
          <cell r="DA3673">
            <v>0</v>
          </cell>
          <cell r="DD3673">
            <v>1.6727557820701247</v>
          </cell>
          <cell r="FJ3673">
            <v>42</v>
          </cell>
          <cell r="FK3673">
            <v>0.26300000000000001</v>
          </cell>
          <cell r="FL3673">
            <v>-0.69327260795332313</v>
          </cell>
          <cell r="FO3673">
            <v>1</v>
          </cell>
        </row>
        <row r="3674">
          <cell r="A3674">
            <v>642586</v>
          </cell>
          <cell r="C3674" t="str">
            <v>Esqueda, Jherson</v>
          </cell>
          <cell r="Q3674" t="str">
            <v>R</v>
          </cell>
          <cell r="AJ3674">
            <v>8.5848181140401962</v>
          </cell>
          <cell r="AR3674">
            <v>16.8</v>
          </cell>
          <cell r="AS3674">
            <v>-0.29546327312810911</v>
          </cell>
          <cell r="AT3674">
            <v>0.8981099667002066</v>
          </cell>
          <cell r="BE3674">
            <v>0.64528383347959628</v>
          </cell>
          <cell r="CP3674">
            <v>21.041666666666668</v>
          </cell>
          <cell r="CV3674">
            <v>92.1</v>
          </cell>
          <cell r="DA3674">
            <v>0</v>
          </cell>
          <cell r="DD3674">
            <v>0.73910048757563351</v>
          </cell>
          <cell r="FJ3674">
            <v>42</v>
          </cell>
          <cell r="FK3674">
            <v>0.26300000000000001</v>
          </cell>
          <cell r="FL3674">
            <v>0.54288028923152809</v>
          </cell>
          <cell r="FO3674">
            <v>0.81010451759763957</v>
          </cell>
        </row>
        <row r="3675">
          <cell r="A3675">
            <v>642587</v>
          </cell>
          <cell r="C3675" t="str">
            <v>Rosa, Jeffrey</v>
          </cell>
          <cell r="Q3675" t="str">
            <v>S</v>
          </cell>
          <cell r="AJ3675">
            <v>9.4634070325956721</v>
          </cell>
          <cell r="AR3675">
            <v>44.400000000000006</v>
          </cell>
          <cell r="AS3675">
            <v>0.35260982026839011</v>
          </cell>
          <cell r="AT3675">
            <v>0.94282992664508647</v>
          </cell>
          <cell r="BE3675">
            <v>1.1764690374173383</v>
          </cell>
          <cell r="CP3675">
            <v>21.041666666666668</v>
          </cell>
          <cell r="CV3675">
            <v>92.1</v>
          </cell>
          <cell r="DA3675">
            <v>0</v>
          </cell>
          <cell r="DD3675">
            <v>1.1916154140835127</v>
          </cell>
          <cell r="FJ3675">
            <v>111</v>
          </cell>
          <cell r="FK3675">
            <v>0.26300000000000001</v>
          </cell>
          <cell r="FL3675">
            <v>0.38152178925669245</v>
          </cell>
          <cell r="FO3675">
            <v>0</v>
          </cell>
        </row>
        <row r="3676">
          <cell r="A3676">
            <v>642589</v>
          </cell>
          <cell r="C3676" t="str">
            <v>Gavidia, Angel</v>
          </cell>
          <cell r="Q3676" t="str">
            <v>S</v>
          </cell>
          <cell r="AJ3676">
            <v>8.8459554221253374</v>
          </cell>
          <cell r="AR3676">
            <v>44.400000000000006</v>
          </cell>
          <cell r="AS3676">
            <v>-1.2022741061378786</v>
          </cell>
          <cell r="AT3676">
            <v>0.92230905673419961</v>
          </cell>
          <cell r="BE3676">
            <v>0.8405253908450494</v>
          </cell>
          <cell r="CP3676">
            <v>21.125</v>
          </cell>
          <cell r="CV3676">
            <v>92.1</v>
          </cell>
          <cell r="DA3676">
            <v>0</v>
          </cell>
          <cell r="DD3676">
            <v>1.0102012858800056</v>
          </cell>
          <cell r="FJ3676">
            <v>111</v>
          </cell>
          <cell r="FK3676">
            <v>0.26300000000000001</v>
          </cell>
          <cell r="FL3676">
            <v>0.12566931991435609</v>
          </cell>
          <cell r="FO3676">
            <v>0</v>
          </cell>
        </row>
        <row r="3677">
          <cell r="A3677">
            <v>642590</v>
          </cell>
          <cell r="C3677" t="str">
            <v>Rios, Francisco</v>
          </cell>
          <cell r="Q3677" t="str">
            <v>S</v>
          </cell>
          <cell r="AJ3677">
            <v>6.5910160312060091</v>
          </cell>
          <cell r="AR3677">
            <v>49.368761193728062</v>
          </cell>
          <cell r="AS3677">
            <v>0.12493572252628185</v>
          </cell>
          <cell r="AT3677">
            <v>0.84530002694211692</v>
          </cell>
          <cell r="BE3677">
            <v>0.90139581256856105</v>
          </cell>
          <cell r="CP3677">
            <v>21.125</v>
          </cell>
          <cell r="CV3677">
            <v>92.1</v>
          </cell>
          <cell r="DA3677">
            <v>0</v>
          </cell>
          <cell r="DD3677">
            <v>1.0460979511988826</v>
          </cell>
          <cell r="FJ3677">
            <v>123.42190298432014</v>
          </cell>
          <cell r="FK3677">
            <v>0.26300000000000001</v>
          </cell>
          <cell r="FL3677">
            <v>0.17486815684005055</v>
          </cell>
          <cell r="FO3677">
            <v>0</v>
          </cell>
        </row>
        <row r="3678">
          <cell r="A3678">
            <v>642592</v>
          </cell>
          <cell r="C3678" t="str">
            <v>De La Cruz, Yan</v>
          </cell>
          <cell r="Q3678" t="str">
            <v>R</v>
          </cell>
          <cell r="AJ3678">
            <v>8.0247233122821662</v>
          </cell>
          <cell r="AR3678">
            <v>16.8</v>
          </cell>
          <cell r="AS3678">
            <v>-0.36913259002230486</v>
          </cell>
          <cell r="AT3678">
            <v>0.84165794931806026</v>
          </cell>
          <cell r="BE3678">
            <v>1.1578585809951685</v>
          </cell>
          <cell r="CP3678">
            <v>21.208333333333332</v>
          </cell>
          <cell r="CV3678">
            <v>92.1</v>
          </cell>
          <cell r="DA3678">
            <v>0</v>
          </cell>
          <cell r="DD3678">
            <v>0.90327993479410973</v>
          </cell>
          <cell r="FJ3678">
            <v>42</v>
          </cell>
          <cell r="FK3678">
            <v>0.26300000000000001</v>
          </cell>
          <cell r="FL3678">
            <v>-0.23033052642315749</v>
          </cell>
          <cell r="FO3678">
            <v>0.51299755493905397</v>
          </cell>
        </row>
        <row r="3679">
          <cell r="A3679">
            <v>642593</v>
          </cell>
          <cell r="C3679" t="str">
            <v>Bautista, Angel</v>
          </cell>
          <cell r="Q3679" t="str">
            <v>R</v>
          </cell>
          <cell r="AJ3679">
            <v>9.6157783951647389</v>
          </cell>
          <cell r="AR3679">
            <v>16.8</v>
          </cell>
          <cell r="AS3679">
            <v>-0.6881998652258825</v>
          </cell>
          <cell r="AT3679">
            <v>0.71989571672050934</v>
          </cell>
          <cell r="BE3679">
            <v>1.0901507259508634</v>
          </cell>
          <cell r="CP3679">
            <v>21.208333333333332</v>
          </cell>
          <cell r="CV3679">
            <v>92.1</v>
          </cell>
          <cell r="DA3679">
            <v>0</v>
          </cell>
          <cell r="DD3679">
            <v>0.99633182999873582</v>
          </cell>
          <cell r="FJ3679">
            <v>42</v>
          </cell>
          <cell r="FK3679">
            <v>0.26300000000000001</v>
          </cell>
          <cell r="FL3679">
            <v>2.6395559635270086E-3</v>
          </cell>
          <cell r="FO3679">
            <v>1</v>
          </cell>
        </row>
        <row r="3680">
          <cell r="A3680">
            <v>642594</v>
          </cell>
          <cell r="C3680" t="str">
            <v>Martinez, Malvin</v>
          </cell>
          <cell r="Q3680" t="str">
            <v>R</v>
          </cell>
          <cell r="AJ3680">
            <v>6.1920042114870881</v>
          </cell>
          <cell r="AR3680">
            <v>16.8</v>
          </cell>
          <cell r="AS3680">
            <v>-0.60292627293971901</v>
          </cell>
          <cell r="AT3680">
            <v>0.72325981168168219</v>
          </cell>
          <cell r="BE3680">
            <v>0.66158856477459427</v>
          </cell>
          <cell r="CP3680">
            <v>21.208333333333332</v>
          </cell>
          <cell r="CV3680">
            <v>92.1</v>
          </cell>
          <cell r="DA3680">
            <v>0</v>
          </cell>
          <cell r="DD3680">
            <v>1.0753736620797045</v>
          </cell>
          <cell r="FJ3680">
            <v>42</v>
          </cell>
          <cell r="FK3680">
            <v>0.26300000000000001</v>
          </cell>
          <cell r="FL3680">
            <v>-0.14079034500662008</v>
          </cell>
          <cell r="FO3680">
            <v>1</v>
          </cell>
        </row>
        <row r="3681">
          <cell r="A3681">
            <v>642595</v>
          </cell>
          <cell r="C3681" t="str">
            <v>Algarin, Erick</v>
          </cell>
          <cell r="Q3681" t="str">
            <v>R</v>
          </cell>
          <cell r="AJ3681">
            <v>6.0530541601262602</v>
          </cell>
          <cell r="AR3681">
            <v>16.8</v>
          </cell>
          <cell r="AS3681">
            <v>0.18409193288648021</v>
          </cell>
          <cell r="AT3681">
            <v>0.86806740770336188</v>
          </cell>
          <cell r="BE3681">
            <v>0.58632338848637189</v>
          </cell>
          <cell r="CP3681">
            <v>21.291666666666668</v>
          </cell>
          <cell r="CV3681">
            <v>92.1</v>
          </cell>
          <cell r="DA3681">
            <v>0</v>
          </cell>
          <cell r="DD3681">
            <v>1.2841464308928847</v>
          </cell>
          <cell r="FJ3681">
            <v>42</v>
          </cell>
          <cell r="FK3681">
            <v>0.26300000000000001</v>
          </cell>
          <cell r="FL3681">
            <v>-8.542210748007685E-2</v>
          </cell>
          <cell r="FO3681">
            <v>1</v>
          </cell>
        </row>
        <row r="3682">
          <cell r="A3682">
            <v>642596</v>
          </cell>
          <cell r="C3682" t="str">
            <v>Viloria, Ismael</v>
          </cell>
          <cell r="Q3682" t="str">
            <v>R</v>
          </cell>
          <cell r="AJ3682">
            <v>8.6556063026892467</v>
          </cell>
          <cell r="AR3682">
            <v>16.8</v>
          </cell>
          <cell r="AS3682">
            <v>-1.0658593289519502</v>
          </cell>
          <cell r="AT3682">
            <v>0.87399124507207659</v>
          </cell>
          <cell r="BE3682">
            <v>1.1269749137104101</v>
          </cell>
          <cell r="CP3682">
            <v>21.291666666666668</v>
          </cell>
          <cell r="CV3682">
            <v>92.1</v>
          </cell>
          <cell r="DA3682">
            <v>0</v>
          </cell>
          <cell r="DD3682">
            <v>0.89422700750172246</v>
          </cell>
          <cell r="FJ3682">
            <v>42</v>
          </cell>
          <cell r="FK3682">
            <v>0.26300000000000001</v>
          </cell>
          <cell r="FL3682">
            <v>0.47761905647709307</v>
          </cell>
          <cell r="FO3682">
            <v>1</v>
          </cell>
        </row>
        <row r="3683">
          <cell r="A3683">
            <v>642597</v>
          </cell>
          <cell r="C3683" t="str">
            <v>Rodriguez, Jose</v>
          </cell>
          <cell r="Q3683" t="str">
            <v>R</v>
          </cell>
          <cell r="AJ3683">
            <v>8.4073558370106003</v>
          </cell>
          <cell r="AR3683">
            <v>16.8</v>
          </cell>
          <cell r="AS3683">
            <v>-0.80798767901395196</v>
          </cell>
          <cell r="AT3683">
            <v>0.84608915618881664</v>
          </cell>
          <cell r="BE3683">
            <v>0.70871176265092806</v>
          </cell>
          <cell r="CP3683">
            <v>21.291666666666668</v>
          </cell>
          <cell r="CV3683">
            <v>92.1</v>
          </cell>
          <cell r="DA3683">
            <v>0</v>
          </cell>
          <cell r="DD3683">
            <v>0.96125441734203032</v>
          </cell>
          <cell r="FJ3683">
            <v>42</v>
          </cell>
          <cell r="FK3683">
            <v>0.26300000000000001</v>
          </cell>
          <cell r="FL3683">
            <v>-5.5003530701354345E-2</v>
          </cell>
          <cell r="FO3683">
            <v>0.62253111897732949</v>
          </cell>
        </row>
        <row r="3684">
          <cell r="A3684">
            <v>642600</v>
          </cell>
          <cell r="C3684" t="str">
            <v>Hernandez, Luis</v>
          </cell>
          <cell r="Q3684" t="str">
            <v>R</v>
          </cell>
          <cell r="AJ3684">
            <v>6.5869636873858628</v>
          </cell>
          <cell r="AR3684">
            <v>16.8</v>
          </cell>
          <cell r="AS3684">
            <v>-0.92469432198057089</v>
          </cell>
          <cell r="AT3684">
            <v>0.89394986022745426</v>
          </cell>
          <cell r="BE3684">
            <v>1.0180723850646125</v>
          </cell>
          <cell r="CP3684">
            <v>21.291666666666668</v>
          </cell>
          <cell r="CV3684">
            <v>92.1</v>
          </cell>
          <cell r="DA3684">
            <v>0</v>
          </cell>
          <cell r="DD3684">
            <v>1.2599985086903813</v>
          </cell>
          <cell r="FJ3684">
            <v>42</v>
          </cell>
          <cell r="FK3684">
            <v>0.26300000000000001</v>
          </cell>
          <cell r="FL3684">
            <v>0.59135571913290497</v>
          </cell>
          <cell r="FO3684">
            <v>0.8821435756432503</v>
          </cell>
        </row>
        <row r="3685">
          <cell r="A3685">
            <v>642601</v>
          </cell>
          <cell r="C3685" t="str">
            <v>De La Cruz, Oscar</v>
          </cell>
          <cell r="Q3685" t="str">
            <v>S</v>
          </cell>
          <cell r="AJ3685">
            <v>5.795877900769808</v>
          </cell>
          <cell r="AR3685">
            <v>44.400000000000006</v>
          </cell>
          <cell r="AS3685">
            <v>0.35237477539807316</v>
          </cell>
          <cell r="AT3685">
            <v>0.89381187303924248</v>
          </cell>
          <cell r="BE3685">
            <v>0.96234527461815222</v>
          </cell>
          <cell r="CP3685">
            <v>21.291666666666668</v>
          </cell>
          <cell r="CV3685">
            <v>92.1</v>
          </cell>
          <cell r="DA3685">
            <v>0</v>
          </cell>
          <cell r="DD3685">
            <v>1.1651240411331603</v>
          </cell>
          <cell r="FJ3685">
            <v>111</v>
          </cell>
          <cell r="FK3685">
            <v>0.26300000000000001</v>
          </cell>
          <cell r="FL3685">
            <v>0.18389787926054793</v>
          </cell>
          <cell r="FO3685">
            <v>0</v>
          </cell>
        </row>
        <row r="3686">
          <cell r="A3686">
            <v>642602</v>
          </cell>
          <cell r="C3686" t="str">
            <v>Leoncio, Tomas</v>
          </cell>
          <cell r="Q3686" t="str">
            <v>S</v>
          </cell>
          <cell r="AJ3686">
            <v>8.5959360460658996</v>
          </cell>
          <cell r="AR3686">
            <v>44.400000000000006</v>
          </cell>
          <cell r="AS3686">
            <v>0.1410645565511135</v>
          </cell>
          <cell r="AT3686">
            <v>0.87256738095266051</v>
          </cell>
          <cell r="BE3686">
            <v>1.0626851078675703</v>
          </cell>
          <cell r="CP3686">
            <v>21.291666666666668</v>
          </cell>
          <cell r="CV3686">
            <v>92.1</v>
          </cell>
          <cell r="DA3686">
            <v>0</v>
          </cell>
          <cell r="DD3686">
            <v>0.85215582253948874</v>
          </cell>
          <cell r="FJ3686">
            <v>111</v>
          </cell>
          <cell r="FK3686">
            <v>0.26300000000000001</v>
          </cell>
          <cell r="FL3686">
            <v>0.80100886587814102</v>
          </cell>
          <cell r="FO3686">
            <v>0</v>
          </cell>
        </row>
        <row r="3687">
          <cell r="A3687">
            <v>642603</v>
          </cell>
          <cell r="C3687" t="str">
            <v>Mejia, Angel</v>
          </cell>
          <cell r="Q3687" t="str">
            <v>S</v>
          </cell>
          <cell r="AJ3687">
            <v>9.2354537634022478</v>
          </cell>
          <cell r="AR3687">
            <v>44.400000000000006</v>
          </cell>
          <cell r="AS3687">
            <v>-0.63262218623947364</v>
          </cell>
          <cell r="AT3687">
            <v>0.76103822955780287</v>
          </cell>
          <cell r="BE3687">
            <v>0.95801066476194197</v>
          </cell>
          <cell r="CP3687">
            <v>21.375</v>
          </cell>
          <cell r="CV3687">
            <v>92.1</v>
          </cell>
          <cell r="DA3687">
            <v>0</v>
          </cell>
          <cell r="DD3687">
            <v>0.93370131713318727</v>
          </cell>
          <cell r="FJ3687">
            <v>111</v>
          </cell>
          <cell r="FK3687">
            <v>0.26300000000000001</v>
          </cell>
          <cell r="FL3687">
            <v>0.38474687060348622</v>
          </cell>
          <cell r="FO3687">
            <v>0</v>
          </cell>
        </row>
        <row r="3688">
          <cell r="A3688">
            <v>642604</v>
          </cell>
          <cell r="C3688" t="str">
            <v>Martinez, Leybi</v>
          </cell>
          <cell r="Q3688" t="str">
            <v>R</v>
          </cell>
          <cell r="AJ3688">
            <v>9.3499408104257569</v>
          </cell>
          <cell r="AR3688">
            <v>16.8</v>
          </cell>
          <cell r="AS3688">
            <v>-0.36543183403359919</v>
          </cell>
          <cell r="AT3688">
            <v>0.85869265668540451</v>
          </cell>
          <cell r="BE3688">
            <v>0.99719473840934714</v>
          </cell>
          <cell r="CP3688">
            <v>21.458333333333332</v>
          </cell>
          <cell r="CV3688">
            <v>92.1</v>
          </cell>
          <cell r="DA3688">
            <v>0</v>
          </cell>
          <cell r="DD3688">
            <v>1.0363609457059404</v>
          </cell>
          <cell r="FJ3688">
            <v>42</v>
          </cell>
          <cell r="FK3688">
            <v>0.26300000000000001</v>
          </cell>
          <cell r="FL3688">
            <v>-0.11785741703723522</v>
          </cell>
          <cell r="FO3688">
            <v>0.61644995701901606</v>
          </cell>
        </row>
        <row r="3689">
          <cell r="A3689">
            <v>642605</v>
          </cell>
          <cell r="C3689" t="str">
            <v>Villasmil, Rodolfo</v>
          </cell>
          <cell r="Q3689" t="str">
            <v>R</v>
          </cell>
          <cell r="AJ3689">
            <v>11.341150127747365</v>
          </cell>
          <cell r="AR3689">
            <v>16.8</v>
          </cell>
          <cell r="AS3689">
            <v>9.4033701062165936E-2</v>
          </cell>
          <cell r="AT3689">
            <v>0.96746206460913253</v>
          </cell>
          <cell r="BE3689">
            <v>0.87004707963360928</v>
          </cell>
          <cell r="CP3689">
            <v>21.458333333333332</v>
          </cell>
          <cell r="CV3689">
            <v>92.1</v>
          </cell>
          <cell r="DA3689">
            <v>0</v>
          </cell>
          <cell r="DD3689">
            <v>1.3939386453455971</v>
          </cell>
          <cell r="FJ3689">
            <v>42</v>
          </cell>
          <cell r="FK3689">
            <v>0.26300000000000001</v>
          </cell>
          <cell r="FL3689">
            <v>-0.2119463040764227</v>
          </cell>
          <cell r="FO3689">
            <v>1</v>
          </cell>
        </row>
        <row r="3690">
          <cell r="A3690">
            <v>642606</v>
          </cell>
          <cell r="C3690" t="str">
            <v>Jimenez, Luis</v>
          </cell>
          <cell r="Q3690" t="str">
            <v>S</v>
          </cell>
          <cell r="AJ3690">
            <v>9.4875058588455907</v>
          </cell>
          <cell r="AR3690">
            <v>44.400000000000006</v>
          </cell>
          <cell r="AS3690">
            <v>-0.42885919207086082</v>
          </cell>
          <cell r="AT3690">
            <v>0.81687185798651618</v>
          </cell>
          <cell r="BE3690">
            <v>1.1763741761410633</v>
          </cell>
          <cell r="CP3690">
            <v>21.458333333333332</v>
          </cell>
          <cell r="CV3690">
            <v>92.1</v>
          </cell>
          <cell r="DA3690">
            <v>0</v>
          </cell>
          <cell r="DD3690">
            <v>1.0466952831785803</v>
          </cell>
          <cell r="FJ3690">
            <v>111</v>
          </cell>
          <cell r="FK3690">
            <v>0.26300000000000001</v>
          </cell>
          <cell r="FL3690">
            <v>-0.64991661252242983</v>
          </cell>
          <cell r="FO3690">
            <v>0</v>
          </cell>
        </row>
        <row r="3691">
          <cell r="A3691">
            <v>642607</v>
          </cell>
          <cell r="C3691" t="str">
            <v>Agrazal, Dario</v>
          </cell>
          <cell r="Q3691" t="str">
            <v>S</v>
          </cell>
          <cell r="AJ3691">
            <v>7.3067974734899188</v>
          </cell>
          <cell r="AR3691">
            <v>51.059588477366255</v>
          </cell>
          <cell r="AS3691">
            <v>-0.65061217623457468</v>
          </cell>
          <cell r="AT3691">
            <v>0.68622144940138208</v>
          </cell>
          <cell r="BE3691">
            <v>0.97822485723643937</v>
          </cell>
          <cell r="CP3691">
            <v>21.541666666666668</v>
          </cell>
          <cell r="CV3691">
            <v>92.1</v>
          </cell>
          <cell r="DA3691">
            <v>0</v>
          </cell>
          <cell r="DD3691">
            <v>0.67765444887330539</v>
          </cell>
          <cell r="FJ3691">
            <v>127.64897119341563</v>
          </cell>
          <cell r="FK3691">
            <v>0.26300000000000001</v>
          </cell>
          <cell r="FL3691">
            <v>0.52033759311814021</v>
          </cell>
          <cell r="FO3691">
            <v>0</v>
          </cell>
        </row>
        <row r="3692">
          <cell r="A3692">
            <v>642608</v>
          </cell>
          <cell r="C3692" t="str">
            <v>Brun, Luis</v>
          </cell>
          <cell r="Q3692" t="str">
            <v>R</v>
          </cell>
          <cell r="AJ3692">
            <v>11.478680795694004</v>
          </cell>
          <cell r="AR3692">
            <v>16.8</v>
          </cell>
          <cell r="AS3692">
            <v>-2.1296417495731967</v>
          </cell>
          <cell r="AT3692">
            <v>0.8649714755326936</v>
          </cell>
          <cell r="BE3692">
            <v>0.84693433442141886</v>
          </cell>
          <cell r="CP3692">
            <v>21.541666666666668</v>
          </cell>
          <cell r="CV3692">
            <v>92.1</v>
          </cell>
          <cell r="DA3692">
            <v>0</v>
          </cell>
          <cell r="DD3692">
            <v>1.3209928770441044</v>
          </cell>
          <cell r="FJ3692">
            <v>42</v>
          </cell>
          <cell r="FK3692">
            <v>0.26300000000000001</v>
          </cell>
          <cell r="FL3692">
            <v>0.56669874586148861</v>
          </cell>
          <cell r="FO3692">
            <v>1</v>
          </cell>
        </row>
        <row r="3693">
          <cell r="A3693">
            <v>642609</v>
          </cell>
          <cell r="C3693" t="str">
            <v>Baez, Joan</v>
          </cell>
          <cell r="Q3693" t="str">
            <v>S</v>
          </cell>
          <cell r="AJ3693">
            <v>7.5770864098637425</v>
          </cell>
          <cell r="AR3693">
            <v>46.823566391604942</v>
          </cell>
          <cell r="AS3693">
            <v>0.15074201580197136</v>
          </cell>
          <cell r="AT3693">
            <v>0.85439940489089439</v>
          </cell>
          <cell r="BE3693">
            <v>0.8157271558325323</v>
          </cell>
          <cell r="CP3693">
            <v>21.541666666666668</v>
          </cell>
          <cell r="CV3693">
            <v>92.1</v>
          </cell>
          <cell r="DA3693">
            <v>0</v>
          </cell>
          <cell r="DD3693">
            <v>1.1309785699913371</v>
          </cell>
          <cell r="FJ3693">
            <v>117.05891597901234</v>
          </cell>
          <cell r="FK3693">
            <v>0.26300000000000001</v>
          </cell>
          <cell r="FL3693">
            <v>-0.1974675717817688</v>
          </cell>
          <cell r="FO3693">
            <v>0</v>
          </cell>
        </row>
        <row r="3694">
          <cell r="A3694">
            <v>642610</v>
          </cell>
          <cell r="C3694" t="str">
            <v>Feliz, Jose</v>
          </cell>
          <cell r="Q3694" t="str">
            <v>R</v>
          </cell>
          <cell r="AJ3694">
            <v>7.4377677152699331</v>
          </cell>
          <cell r="AR3694">
            <v>16.8</v>
          </cell>
          <cell r="AS3694">
            <v>-1.3564314103059933</v>
          </cell>
          <cell r="AT3694">
            <v>0.78110205401169974</v>
          </cell>
          <cell r="BE3694">
            <v>0.51308648692699887</v>
          </cell>
          <cell r="CP3694">
            <v>21.541666666666668</v>
          </cell>
          <cell r="CV3694">
            <v>92.1</v>
          </cell>
          <cell r="DA3694">
            <v>0</v>
          </cell>
          <cell r="DD3694">
            <v>0.67416538948817673</v>
          </cell>
          <cell r="FJ3694">
            <v>42</v>
          </cell>
          <cell r="FK3694">
            <v>0.26300000000000001</v>
          </cell>
          <cell r="FL3694">
            <v>0.94191881927054066</v>
          </cell>
          <cell r="FO3694">
            <v>1</v>
          </cell>
        </row>
        <row r="3695">
          <cell r="A3695">
            <v>642611</v>
          </cell>
          <cell r="C3695" t="str">
            <v>Civil, Henrry</v>
          </cell>
          <cell r="Q3695" t="str">
            <v>R</v>
          </cell>
          <cell r="AJ3695">
            <v>14.419180728851819</v>
          </cell>
          <cell r="AR3695">
            <v>16.8</v>
          </cell>
          <cell r="AS3695">
            <v>1.9557715978458454</v>
          </cell>
          <cell r="AT3695">
            <v>0.96678073384316532</v>
          </cell>
          <cell r="BE3695">
            <v>1.3423612209950329</v>
          </cell>
          <cell r="CP3695">
            <v>21.541666666666668</v>
          </cell>
          <cell r="CV3695">
            <v>92.1</v>
          </cell>
          <cell r="DA3695">
            <v>0</v>
          </cell>
          <cell r="DD3695">
            <v>2</v>
          </cell>
          <cell r="FJ3695">
            <v>42</v>
          </cell>
          <cell r="FK3695">
            <v>0.26300000000000001</v>
          </cell>
          <cell r="FL3695">
            <v>0.63191619968787838</v>
          </cell>
          <cell r="FO3695">
            <v>1</v>
          </cell>
        </row>
        <row r="3696">
          <cell r="A3696">
            <v>642612</v>
          </cell>
          <cell r="C3696" t="str">
            <v>Diaz, Adonis</v>
          </cell>
          <cell r="Q3696" t="str">
            <v>R</v>
          </cell>
          <cell r="AJ3696">
            <v>8.3480628050344023</v>
          </cell>
          <cell r="AR3696">
            <v>16.8</v>
          </cell>
          <cell r="AS3696">
            <v>0.26270278267883085</v>
          </cell>
          <cell r="AT3696">
            <v>0.90513705948871659</v>
          </cell>
          <cell r="BE3696">
            <v>1.0948692114575818</v>
          </cell>
          <cell r="CP3696">
            <v>21.541666666666668</v>
          </cell>
          <cell r="CV3696">
            <v>92.1</v>
          </cell>
          <cell r="DA3696">
            <v>0</v>
          </cell>
          <cell r="DD3696">
            <v>0.97428414751227488</v>
          </cell>
          <cell r="FJ3696">
            <v>42</v>
          </cell>
          <cell r="FK3696">
            <v>0.26300000000000001</v>
          </cell>
          <cell r="FL3696">
            <v>-0.30796200041286265</v>
          </cell>
          <cell r="FO3696">
            <v>1</v>
          </cell>
        </row>
        <row r="3697">
          <cell r="A3697">
            <v>642613</v>
          </cell>
          <cell r="C3697" t="str">
            <v>Santos, Yerry</v>
          </cell>
          <cell r="Q3697" t="str">
            <v>R</v>
          </cell>
          <cell r="AJ3697">
            <v>10.495823399226785</v>
          </cell>
          <cell r="AR3697">
            <v>16.8</v>
          </cell>
          <cell r="AS3697">
            <v>-5.6499757403857445E-2</v>
          </cell>
          <cell r="AT3697">
            <v>0.74307615912224012</v>
          </cell>
          <cell r="BE3697">
            <v>1.0232108249645919</v>
          </cell>
          <cell r="CP3697">
            <v>21.625</v>
          </cell>
          <cell r="CV3697">
            <v>92.1</v>
          </cell>
          <cell r="DA3697">
            <v>0</v>
          </cell>
          <cell r="DD3697">
            <v>1.4398547694392982</v>
          </cell>
          <cell r="FJ3697">
            <v>42</v>
          </cell>
          <cell r="FK3697">
            <v>0.26300000000000001</v>
          </cell>
          <cell r="FL3697">
            <v>0.40127462958111165</v>
          </cell>
          <cell r="FO3697">
            <v>0.96317565671042149</v>
          </cell>
        </row>
        <row r="3698">
          <cell r="A3698">
            <v>642614</v>
          </cell>
          <cell r="C3698" t="str">
            <v>Martinez, Stanley</v>
          </cell>
          <cell r="Q3698" t="str">
            <v>S</v>
          </cell>
          <cell r="AJ3698">
            <v>8.5896432834010312</v>
          </cell>
          <cell r="AR3698">
            <v>44.400000000000006</v>
          </cell>
          <cell r="AS3698">
            <v>-0.86622478482407494</v>
          </cell>
          <cell r="AT3698">
            <v>0.76015455424899914</v>
          </cell>
          <cell r="BE3698">
            <v>0.82162434613997903</v>
          </cell>
          <cell r="CP3698">
            <v>21.625</v>
          </cell>
          <cell r="CV3698">
            <v>92.1</v>
          </cell>
          <cell r="DA3698">
            <v>0</v>
          </cell>
          <cell r="DD3698">
            <v>0.97493118509901067</v>
          </cell>
          <cell r="FJ3698">
            <v>111</v>
          </cell>
          <cell r="FK3698">
            <v>0.26300000000000001</v>
          </cell>
          <cell r="FL3698">
            <v>-7.028425148207465E-3</v>
          </cell>
          <cell r="FO3698">
            <v>0</v>
          </cell>
        </row>
        <row r="3699">
          <cell r="A3699">
            <v>642615</v>
          </cell>
          <cell r="C3699" t="str">
            <v>Ramirez, Jean</v>
          </cell>
          <cell r="Q3699" t="str">
            <v>R</v>
          </cell>
          <cell r="AJ3699">
            <v>8.1678465868287891</v>
          </cell>
          <cell r="AR3699">
            <v>16.8</v>
          </cell>
          <cell r="AS3699">
            <v>0.38408928284709298</v>
          </cell>
          <cell r="AT3699">
            <v>0.94555010499683234</v>
          </cell>
          <cell r="BE3699">
            <v>1.0288524447093141</v>
          </cell>
          <cell r="CP3699">
            <v>21.708333333333332</v>
          </cell>
          <cell r="CV3699">
            <v>92.1</v>
          </cell>
          <cell r="DA3699">
            <v>0</v>
          </cell>
          <cell r="DD3699">
            <v>0.82758985023025111</v>
          </cell>
          <cell r="FJ3699">
            <v>42</v>
          </cell>
          <cell r="FK3699">
            <v>0.26300000000000001</v>
          </cell>
          <cell r="FL3699">
            <v>0.21431575776593789</v>
          </cell>
          <cell r="FO3699">
            <v>1</v>
          </cell>
        </row>
        <row r="3700">
          <cell r="A3700">
            <v>642616</v>
          </cell>
          <cell r="C3700" t="str">
            <v>Rodriguez, Hector</v>
          </cell>
          <cell r="Q3700" t="str">
            <v>R</v>
          </cell>
          <cell r="AJ3700">
            <v>7.1199935697014745</v>
          </cell>
          <cell r="AR3700">
            <v>16.8</v>
          </cell>
          <cell r="AS3700">
            <v>0.61442895755324001</v>
          </cell>
          <cell r="AT3700">
            <v>0.90778822352556765</v>
          </cell>
          <cell r="BE3700">
            <v>0.8303664647804514</v>
          </cell>
          <cell r="CP3700">
            <v>21.708333333333332</v>
          </cell>
          <cell r="CV3700">
            <v>92.1</v>
          </cell>
          <cell r="DA3700">
            <v>0</v>
          </cell>
          <cell r="DD3700">
            <v>0.78334077431575755</v>
          </cell>
          <cell r="FJ3700">
            <v>42</v>
          </cell>
          <cell r="FK3700">
            <v>0.26300000000000001</v>
          </cell>
          <cell r="FL3700">
            <v>-0.2359178448424169</v>
          </cell>
          <cell r="FO3700">
            <v>0.82362976229551976</v>
          </cell>
        </row>
        <row r="3701">
          <cell r="A3701">
            <v>642617</v>
          </cell>
          <cell r="C3701" t="str">
            <v>Justo, Salvador</v>
          </cell>
          <cell r="Q3701" t="str">
            <v>R</v>
          </cell>
          <cell r="AJ3701">
            <v>7.5186827930109281</v>
          </cell>
          <cell r="AR3701">
            <v>16.8</v>
          </cell>
          <cell r="AS3701">
            <v>1.2959159169985752</v>
          </cell>
          <cell r="AT3701">
            <v>0.88841792998983737</v>
          </cell>
          <cell r="BE3701">
            <v>0.87730996088717506</v>
          </cell>
          <cell r="CP3701">
            <v>21.708333333333332</v>
          </cell>
          <cell r="CV3701">
            <v>92.1</v>
          </cell>
          <cell r="DA3701">
            <v>0</v>
          </cell>
          <cell r="DD3701">
            <v>1.0054198898049069</v>
          </cell>
          <cell r="FJ3701">
            <v>42</v>
          </cell>
          <cell r="FK3701">
            <v>0.26300000000000001</v>
          </cell>
          <cell r="FL3701">
            <v>0.5580025496661658</v>
          </cell>
          <cell r="FO3701">
            <v>1</v>
          </cell>
        </row>
        <row r="3702">
          <cell r="A3702">
            <v>642618</v>
          </cell>
          <cell r="C3702" t="str">
            <v>De Jesus, Yoel</v>
          </cell>
          <cell r="Q3702" t="str">
            <v>S</v>
          </cell>
          <cell r="AJ3702">
            <v>9.7335120933490273</v>
          </cell>
          <cell r="AR3702">
            <v>44.400000000000006</v>
          </cell>
          <cell r="AS3702">
            <v>-0.56904077429525923</v>
          </cell>
          <cell r="AT3702">
            <v>0.8828316061610979</v>
          </cell>
          <cell r="BE3702">
            <v>1.0224866863317781</v>
          </cell>
          <cell r="CP3702">
            <v>21.708333333333332</v>
          </cell>
          <cell r="CV3702">
            <v>92.1</v>
          </cell>
          <cell r="DA3702">
            <v>0</v>
          </cell>
          <cell r="DD3702">
            <v>0.99381950892679782</v>
          </cell>
          <cell r="FJ3702">
            <v>111</v>
          </cell>
          <cell r="FK3702">
            <v>0.26300000000000001</v>
          </cell>
          <cell r="FL3702">
            <v>0.17124689875647192</v>
          </cell>
          <cell r="FO3702">
            <v>0.12043560488936389</v>
          </cell>
        </row>
        <row r="3703">
          <cell r="A3703">
            <v>642620</v>
          </cell>
          <cell r="C3703" t="str">
            <v>Parra, Olbis</v>
          </cell>
          <cell r="Q3703" t="str">
            <v>R</v>
          </cell>
          <cell r="AJ3703">
            <v>8.0510630866231097</v>
          </cell>
          <cell r="AR3703">
            <v>16.8</v>
          </cell>
          <cell r="AS3703">
            <v>0.49326219446838837</v>
          </cell>
          <cell r="AT3703">
            <v>0.96452666517441277</v>
          </cell>
          <cell r="BE3703">
            <v>0.90843227840602414</v>
          </cell>
          <cell r="CP3703">
            <v>21.708333333333332</v>
          </cell>
          <cell r="CV3703">
            <v>92.1</v>
          </cell>
          <cell r="DA3703">
            <v>0</v>
          </cell>
          <cell r="DD3703">
            <v>0.62279812274913082</v>
          </cell>
          <cell r="FJ3703">
            <v>42</v>
          </cell>
          <cell r="FK3703">
            <v>0.26300000000000001</v>
          </cell>
          <cell r="FL3703">
            <v>-0.11085155691856487</v>
          </cell>
          <cell r="FO3703">
            <v>0.51986640308606802</v>
          </cell>
        </row>
        <row r="3704">
          <cell r="A3704">
            <v>642621</v>
          </cell>
          <cell r="C3704" t="str">
            <v>Caceres, Carlos</v>
          </cell>
          <cell r="Q3704" t="str">
            <v>R</v>
          </cell>
          <cell r="AJ3704">
            <v>9.4873208787284646</v>
          </cell>
          <cell r="AR3704">
            <v>16.8</v>
          </cell>
          <cell r="AS3704">
            <v>0.29461491183919636</v>
          </cell>
          <cell r="AT3704">
            <v>0.90505153598585564</v>
          </cell>
          <cell r="BE3704">
            <v>0.97120106917567695</v>
          </cell>
          <cell r="CP3704">
            <v>21.791666666666668</v>
          </cell>
          <cell r="CV3704">
            <v>92.1</v>
          </cell>
          <cell r="DA3704">
            <v>0</v>
          </cell>
          <cell r="DD3704">
            <v>1.0849080826922544</v>
          </cell>
          <cell r="FJ3704">
            <v>42</v>
          </cell>
          <cell r="FK3704">
            <v>0.26300000000000001</v>
          </cell>
          <cell r="FL3704">
            <v>0.2221785250405208</v>
          </cell>
          <cell r="FO3704">
            <v>1</v>
          </cell>
        </row>
        <row r="3705">
          <cell r="A3705">
            <v>642623</v>
          </cell>
          <cell r="C3705" t="str">
            <v>Ozuna, Lorenz</v>
          </cell>
          <cell r="Q3705" t="str">
            <v>R</v>
          </cell>
          <cell r="AJ3705">
            <v>8.3588376721353175</v>
          </cell>
          <cell r="AR3705">
            <v>16.8</v>
          </cell>
          <cell r="AS3705">
            <v>-0.15664981448001372</v>
          </cell>
          <cell r="AT3705">
            <v>0.75581926210597561</v>
          </cell>
          <cell r="BE3705">
            <v>0.86651521663915188</v>
          </cell>
          <cell r="CP3705">
            <v>21.791666666666668</v>
          </cell>
          <cell r="CV3705">
            <v>92.1</v>
          </cell>
          <cell r="DA3705">
            <v>0</v>
          </cell>
          <cell r="DD3705">
            <v>1.0364176146331701</v>
          </cell>
          <cell r="FJ3705">
            <v>42</v>
          </cell>
          <cell r="FK3705">
            <v>0.26300000000000001</v>
          </cell>
          <cell r="FL3705">
            <v>0.23979494473402516</v>
          </cell>
          <cell r="FO3705">
            <v>1</v>
          </cell>
        </row>
        <row r="3706">
          <cell r="A3706">
            <v>642625</v>
          </cell>
          <cell r="C3706" t="str">
            <v>Inoa, Odelis</v>
          </cell>
          <cell r="Q3706" t="str">
            <v>R</v>
          </cell>
          <cell r="AJ3706">
            <v>9.5578345854645583</v>
          </cell>
          <cell r="AR3706">
            <v>16.8</v>
          </cell>
          <cell r="AS3706">
            <v>0.6717800772152438</v>
          </cell>
          <cell r="AT3706">
            <v>0.91534018121522143</v>
          </cell>
          <cell r="BE3706">
            <v>0.61303846974173704</v>
          </cell>
          <cell r="CP3706">
            <v>21.791666666666668</v>
          </cell>
          <cell r="CV3706">
            <v>92.1</v>
          </cell>
          <cell r="DA3706">
            <v>0</v>
          </cell>
          <cell r="DD3706">
            <v>0.97663165174993816</v>
          </cell>
          <cell r="FJ3706">
            <v>42</v>
          </cell>
          <cell r="FK3706">
            <v>0.26300000000000001</v>
          </cell>
          <cell r="FL3706">
            <v>-0.34900019105097857</v>
          </cell>
          <cell r="FO3706">
            <v>0.76572007219943283</v>
          </cell>
        </row>
        <row r="3707">
          <cell r="A3707">
            <v>642626</v>
          </cell>
          <cell r="C3707" t="str">
            <v>Cruz, Oscar</v>
          </cell>
          <cell r="Q3707" t="str">
            <v>R</v>
          </cell>
          <cell r="AJ3707">
            <v>11.086272867902245</v>
          </cell>
          <cell r="AR3707">
            <v>16.8</v>
          </cell>
          <cell r="AS3707">
            <v>-0.29237201682838759</v>
          </cell>
          <cell r="AT3707">
            <v>0.84384818117162408</v>
          </cell>
          <cell r="BE3707">
            <v>0.97726515135211578</v>
          </cell>
          <cell r="CP3707">
            <v>21.875</v>
          </cell>
          <cell r="CV3707">
            <v>92.1</v>
          </cell>
          <cell r="DA3707">
            <v>0</v>
          </cell>
          <cell r="DD3707">
            <v>0.94616513446293715</v>
          </cell>
          <cell r="FJ3707">
            <v>42</v>
          </cell>
          <cell r="FK3707">
            <v>0.26300000000000001</v>
          </cell>
          <cell r="FL3707">
            <v>-0.2165713377102631</v>
          </cell>
          <cell r="FO3707">
            <v>1</v>
          </cell>
        </row>
        <row r="3708">
          <cell r="A3708">
            <v>642628</v>
          </cell>
          <cell r="C3708" t="str">
            <v>Polanco, Moreno</v>
          </cell>
          <cell r="Q3708" t="str">
            <v>S</v>
          </cell>
          <cell r="AJ3708">
            <v>9.0935081876091317</v>
          </cell>
          <cell r="AR3708">
            <v>44.400000000000006</v>
          </cell>
          <cell r="AS3708">
            <v>0.14604953927753525</v>
          </cell>
          <cell r="AT3708">
            <v>0.94045500217435107</v>
          </cell>
          <cell r="BE3708">
            <v>1.2026313644269542</v>
          </cell>
          <cell r="CP3708">
            <v>21.958333333333332</v>
          </cell>
          <cell r="CV3708">
            <v>92.1</v>
          </cell>
          <cell r="DA3708">
            <v>0</v>
          </cell>
          <cell r="DD3708">
            <v>0.97535370310491298</v>
          </cell>
          <cell r="FJ3708">
            <v>111</v>
          </cell>
          <cell r="FK3708">
            <v>0.26300000000000001</v>
          </cell>
          <cell r="FL3708">
            <v>1.6317531358709423E-2</v>
          </cell>
          <cell r="FO3708">
            <v>0</v>
          </cell>
        </row>
        <row r="3709">
          <cell r="A3709">
            <v>642629</v>
          </cell>
          <cell r="C3709" t="str">
            <v>Ramirez, Emmanuel</v>
          </cell>
          <cell r="Q3709" t="str">
            <v>S</v>
          </cell>
          <cell r="AJ3709">
            <v>7.7402986135605918</v>
          </cell>
          <cell r="AR3709">
            <v>46.314228756083622</v>
          </cell>
          <cell r="AS3709">
            <v>0.70807735258520743</v>
          </cell>
          <cell r="AT3709">
            <v>0.84489852221778883</v>
          </cell>
          <cell r="BE3709">
            <v>0.9154231621170883</v>
          </cell>
          <cell r="CP3709">
            <v>21.958333333333332</v>
          </cell>
          <cell r="CV3709">
            <v>92.1</v>
          </cell>
          <cell r="DA3709">
            <v>0</v>
          </cell>
          <cell r="DD3709">
            <v>1.0650526495852348</v>
          </cell>
          <cell r="FJ3709">
            <v>115.78557189020906</v>
          </cell>
          <cell r="FK3709">
            <v>0.26300000000000001</v>
          </cell>
          <cell r="FL3709">
            <v>-0.55234990413412055</v>
          </cell>
          <cell r="FO3709">
            <v>0</v>
          </cell>
        </row>
        <row r="3710">
          <cell r="A3710">
            <v>642630</v>
          </cell>
          <cell r="C3710" t="str">
            <v>Longa, Roniel</v>
          </cell>
          <cell r="Q3710" t="str">
            <v>R</v>
          </cell>
          <cell r="AJ3710">
            <v>10.301351023004342</v>
          </cell>
          <cell r="AR3710">
            <v>16.8</v>
          </cell>
          <cell r="AS3710">
            <v>-1.5092081703784219</v>
          </cell>
          <cell r="AT3710">
            <v>0.93350966420643178</v>
          </cell>
          <cell r="BE3710">
            <v>1.0311984059144905</v>
          </cell>
          <cell r="CP3710">
            <v>21.958333333333332</v>
          </cell>
          <cell r="CV3710">
            <v>92.1</v>
          </cell>
          <cell r="DA3710">
            <v>0</v>
          </cell>
          <cell r="DD3710">
            <v>1.2743497612229655</v>
          </cell>
          <cell r="FJ3710">
            <v>42</v>
          </cell>
          <cell r="FK3710">
            <v>0.26300000000000001</v>
          </cell>
          <cell r="FL3710">
            <v>0.4606297720608285</v>
          </cell>
          <cell r="FO3710">
            <v>1</v>
          </cell>
        </row>
        <row r="3711">
          <cell r="A3711">
            <v>642632</v>
          </cell>
          <cell r="C3711" t="str">
            <v>Cabrera, Joel</v>
          </cell>
          <cell r="Q3711" t="str">
            <v>S</v>
          </cell>
          <cell r="AJ3711">
            <v>8.6097837165325206</v>
          </cell>
          <cell r="AR3711">
            <v>44.400000000000006</v>
          </cell>
          <cell r="AS3711">
            <v>4.9303685008467414E-2</v>
          </cell>
          <cell r="AT3711">
            <v>0.89433164692680056</v>
          </cell>
          <cell r="BE3711">
            <v>0.83526252651634358</v>
          </cell>
          <cell r="CP3711">
            <v>22.041666666666668</v>
          </cell>
          <cell r="CV3711">
            <v>92.1</v>
          </cell>
          <cell r="DA3711">
            <v>0</v>
          </cell>
          <cell r="DD3711">
            <v>0.64757239396528754</v>
          </cell>
          <cell r="FJ3711">
            <v>111</v>
          </cell>
          <cell r="FK3711">
            <v>0.26300000000000001</v>
          </cell>
          <cell r="FL3711">
            <v>0.15056229236843902</v>
          </cell>
          <cell r="FO3711">
            <v>0</v>
          </cell>
        </row>
        <row r="3712">
          <cell r="A3712">
            <v>642633</v>
          </cell>
          <cell r="C3712" t="str">
            <v>Gomez, Daniel</v>
          </cell>
          <cell r="Q3712" t="str">
            <v>S</v>
          </cell>
          <cell r="AJ3712">
            <v>7.8603687285974324</v>
          </cell>
          <cell r="AR3712">
            <v>44.400000000000006</v>
          </cell>
          <cell r="AS3712">
            <v>0.62841542437377906</v>
          </cell>
          <cell r="AT3712">
            <v>0.94400332467396142</v>
          </cell>
          <cell r="BE3712">
            <v>1.0579181652813936</v>
          </cell>
          <cell r="CP3712">
            <v>22.041666666666668</v>
          </cell>
          <cell r="CV3712">
            <v>92.1</v>
          </cell>
          <cell r="DA3712">
            <v>0</v>
          </cell>
          <cell r="DD3712">
            <v>0.87162632377978988</v>
          </cell>
          <cell r="FJ3712">
            <v>111</v>
          </cell>
          <cell r="FK3712">
            <v>0.26300000000000001</v>
          </cell>
          <cell r="FL3712">
            <v>-0.18899442293901086</v>
          </cell>
          <cell r="FO3712">
            <v>0</v>
          </cell>
        </row>
        <row r="3713">
          <cell r="A3713">
            <v>642635</v>
          </cell>
          <cell r="C3713" t="str">
            <v>Casanova, Jeris</v>
          </cell>
          <cell r="Q3713" t="str">
            <v>R</v>
          </cell>
          <cell r="AJ3713">
            <v>8.8542600822812538</v>
          </cell>
          <cell r="AR3713">
            <v>16.8</v>
          </cell>
          <cell r="AS3713">
            <v>-0.34833028451623299</v>
          </cell>
          <cell r="AT3713">
            <v>0.92877310222999587</v>
          </cell>
          <cell r="BE3713">
            <v>0.73110222930704505</v>
          </cell>
          <cell r="CP3713">
            <v>22.125</v>
          </cell>
          <cell r="CV3713">
            <v>92.1</v>
          </cell>
          <cell r="DA3713">
            <v>0</v>
          </cell>
          <cell r="DD3713">
            <v>0.97883550187214718</v>
          </cell>
          <cell r="FJ3713">
            <v>42</v>
          </cell>
          <cell r="FK3713">
            <v>0.26300000000000001</v>
          </cell>
          <cell r="FL3713">
            <v>1.5620906198453699</v>
          </cell>
          <cell r="FO3713">
            <v>1</v>
          </cell>
        </row>
        <row r="3714">
          <cell r="A3714">
            <v>642637</v>
          </cell>
          <cell r="C3714" t="str">
            <v>Uceta, Adonis</v>
          </cell>
          <cell r="Q3714" t="str">
            <v>S</v>
          </cell>
          <cell r="AJ3714">
            <v>8.0994820050052141</v>
          </cell>
          <cell r="AR3714">
            <v>44.400000000000006</v>
          </cell>
          <cell r="AS3714">
            <v>-0.38421281143294134</v>
          </cell>
          <cell r="AT3714">
            <v>0.73892810069100312</v>
          </cell>
          <cell r="BE3714">
            <v>0.9046043265567878</v>
          </cell>
          <cell r="CP3714">
            <v>22.125</v>
          </cell>
          <cell r="CV3714">
            <v>92.1</v>
          </cell>
          <cell r="DA3714">
            <v>0</v>
          </cell>
          <cell r="DD3714">
            <v>0.93385270129986553</v>
          </cell>
          <cell r="FJ3714">
            <v>111</v>
          </cell>
          <cell r="FK3714">
            <v>0.26300000000000001</v>
          </cell>
          <cell r="FL3714">
            <v>-4.5892882316192402E-2</v>
          </cell>
          <cell r="FO3714">
            <v>0</v>
          </cell>
        </row>
        <row r="3715">
          <cell r="A3715">
            <v>642638</v>
          </cell>
          <cell r="C3715" t="str">
            <v>Jones, David</v>
          </cell>
          <cell r="Q3715" t="str">
            <v>S</v>
          </cell>
          <cell r="AJ3715">
            <v>11.339142576618572</v>
          </cell>
          <cell r="AR3715">
            <v>44.400000000000006</v>
          </cell>
          <cell r="AS3715">
            <v>-0.21417872591209536</v>
          </cell>
          <cell r="AT3715">
            <v>0.94030441412520649</v>
          </cell>
          <cell r="BE3715">
            <v>1.2772006956572068</v>
          </cell>
          <cell r="CP3715">
            <v>22.208333333333332</v>
          </cell>
          <cell r="CV3715">
            <v>92.1</v>
          </cell>
          <cell r="DA3715">
            <v>0</v>
          </cell>
          <cell r="DD3715">
            <v>1.1951234666559674</v>
          </cell>
          <cell r="FJ3715">
            <v>111</v>
          </cell>
          <cell r="FK3715">
            <v>0.26300000000000001</v>
          </cell>
          <cell r="FL3715">
            <v>-0.3267173733224133</v>
          </cell>
          <cell r="FO3715">
            <v>0</v>
          </cell>
        </row>
        <row r="3716">
          <cell r="A3716">
            <v>642639</v>
          </cell>
          <cell r="C3716" t="str">
            <v>Perez, Randolph</v>
          </cell>
          <cell r="Q3716" t="str">
            <v>R</v>
          </cell>
          <cell r="AJ3716">
            <v>8.1259021808688914</v>
          </cell>
          <cell r="AR3716">
            <v>16.8</v>
          </cell>
          <cell r="AS3716">
            <v>0.38819637210444269</v>
          </cell>
          <cell r="AT3716">
            <v>0.8836378688283606</v>
          </cell>
          <cell r="BE3716">
            <v>0.71029017485733892</v>
          </cell>
          <cell r="CP3716">
            <v>22.208333333333332</v>
          </cell>
          <cell r="CV3716">
            <v>92.1</v>
          </cell>
          <cell r="DA3716">
            <v>0</v>
          </cell>
          <cell r="DD3716">
            <v>1.0919147896750012</v>
          </cell>
          <cell r="FJ3716">
            <v>42</v>
          </cell>
          <cell r="FK3716">
            <v>0.26300000000000001</v>
          </cell>
          <cell r="FL3716">
            <v>-1.1308491627591637E-2</v>
          </cell>
          <cell r="FO3716">
            <v>1</v>
          </cell>
        </row>
        <row r="3717">
          <cell r="A3717">
            <v>642640</v>
          </cell>
          <cell r="C3717" t="str">
            <v>Juan, Johan</v>
          </cell>
          <cell r="Q3717" t="str">
            <v>R</v>
          </cell>
          <cell r="AJ3717">
            <v>6.8268381678364651</v>
          </cell>
          <cell r="AR3717">
            <v>18.792493720725925</v>
          </cell>
          <cell r="AS3717">
            <v>0.18022189149459111</v>
          </cell>
          <cell r="AT3717">
            <v>0.83063684597866705</v>
          </cell>
          <cell r="BE3717">
            <v>0.87230273583588858</v>
          </cell>
          <cell r="CP3717">
            <v>22.208333333333332</v>
          </cell>
          <cell r="CV3717">
            <v>92.1</v>
          </cell>
          <cell r="DA3717">
            <v>0</v>
          </cell>
          <cell r="DD3717">
            <v>0.96928332402477446</v>
          </cell>
          <cell r="FJ3717">
            <v>46.981234301814808</v>
          </cell>
          <cell r="FK3717">
            <v>0.26300000000000001</v>
          </cell>
          <cell r="FL3717">
            <v>0.61489722487013176</v>
          </cell>
          <cell r="FO3717">
            <v>1</v>
          </cell>
        </row>
        <row r="3718">
          <cell r="A3718">
            <v>642642</v>
          </cell>
          <cell r="C3718" t="str">
            <v>Martinez, Greidy</v>
          </cell>
          <cell r="Q3718" t="str">
            <v>R</v>
          </cell>
          <cell r="AJ3718">
            <v>7.3769949826862389</v>
          </cell>
          <cell r="AR3718">
            <v>16.8</v>
          </cell>
          <cell r="AS3718">
            <v>-0.11009781538854459</v>
          </cell>
          <cell r="AT3718">
            <v>0.74344647788424356</v>
          </cell>
          <cell r="BE3718">
            <v>0.78386941873140414</v>
          </cell>
          <cell r="CP3718">
            <v>22.208333333333332</v>
          </cell>
          <cell r="CV3718">
            <v>92.1</v>
          </cell>
          <cell r="DA3718">
            <v>0</v>
          </cell>
          <cell r="DD3718">
            <v>1.0305341616278483</v>
          </cell>
          <cell r="FJ3718">
            <v>42</v>
          </cell>
          <cell r="FK3718">
            <v>0.26300000000000001</v>
          </cell>
          <cell r="FL3718">
            <v>-7.8521508460502615E-3</v>
          </cell>
          <cell r="FO3718">
            <v>1</v>
          </cell>
        </row>
        <row r="3719">
          <cell r="A3719">
            <v>642643</v>
          </cell>
          <cell r="C3719" t="str">
            <v>Adames, Ayron</v>
          </cell>
          <cell r="Q3719" t="str">
            <v>R</v>
          </cell>
          <cell r="AJ3719">
            <v>7.5929349811312292</v>
          </cell>
          <cell r="AR3719">
            <v>16.8</v>
          </cell>
          <cell r="AS3719">
            <v>-2.4082973334991278E-2</v>
          </cell>
          <cell r="AT3719">
            <v>0.81356184692214639</v>
          </cell>
          <cell r="BE3719">
            <v>0.77727490767850815</v>
          </cell>
          <cell r="CP3719">
            <v>22.291666666666668</v>
          </cell>
          <cell r="CV3719">
            <v>92.1</v>
          </cell>
          <cell r="DA3719">
            <v>0</v>
          </cell>
          <cell r="DD3719">
            <v>1.2053411120113369</v>
          </cell>
          <cell r="FJ3719">
            <v>42</v>
          </cell>
          <cell r="FK3719">
            <v>0.26300000000000001</v>
          </cell>
          <cell r="FL3719">
            <v>-0.10088627107170704</v>
          </cell>
          <cell r="FO3719">
            <v>1</v>
          </cell>
        </row>
        <row r="3720">
          <cell r="A3720">
            <v>642644</v>
          </cell>
          <cell r="C3720" t="str">
            <v>Santiago, Jose</v>
          </cell>
          <cell r="Q3720" t="str">
            <v>S</v>
          </cell>
          <cell r="AJ3720">
            <v>8.2716278835797308</v>
          </cell>
          <cell r="AR3720">
            <v>44.400000000000006</v>
          </cell>
          <cell r="AS3720">
            <v>-0.20444001996547229</v>
          </cell>
          <cell r="AT3720">
            <v>0.84068642497144763</v>
          </cell>
          <cell r="BE3720">
            <v>0.8529839022144079</v>
          </cell>
          <cell r="CP3720">
            <v>22.291666666666668</v>
          </cell>
          <cell r="CV3720">
            <v>92.1</v>
          </cell>
          <cell r="DA3720">
            <v>0</v>
          </cell>
          <cell r="DD3720">
            <v>1.105607884366451</v>
          </cell>
          <cell r="FJ3720">
            <v>111</v>
          </cell>
          <cell r="FK3720">
            <v>0.26300000000000001</v>
          </cell>
          <cell r="FL3720">
            <v>0.37577053115209402</v>
          </cell>
          <cell r="FO3720">
            <v>0</v>
          </cell>
        </row>
        <row r="3721">
          <cell r="A3721">
            <v>642645</v>
          </cell>
          <cell r="C3721" t="str">
            <v>Ynfante, Starling</v>
          </cell>
          <cell r="Q3721" t="str">
            <v>S</v>
          </cell>
          <cell r="AJ3721">
            <v>9.1883910539638265</v>
          </cell>
          <cell r="AR3721">
            <v>44.400000000000006</v>
          </cell>
          <cell r="AS3721">
            <v>-0.58227256517844428</v>
          </cell>
          <cell r="AT3721">
            <v>0.87320410906796431</v>
          </cell>
          <cell r="BE3721">
            <v>0.97764535337881431</v>
          </cell>
          <cell r="CP3721">
            <v>22.375</v>
          </cell>
          <cell r="CV3721">
            <v>92.1</v>
          </cell>
          <cell r="DA3721">
            <v>0</v>
          </cell>
          <cell r="DD3721">
            <v>1.2117232727163563</v>
          </cell>
          <cell r="FJ3721">
            <v>111</v>
          </cell>
          <cell r="FK3721">
            <v>0.26300000000000001</v>
          </cell>
          <cell r="FL3721">
            <v>0.17750872476795412</v>
          </cell>
          <cell r="FO3721">
            <v>0.18200568043971366</v>
          </cell>
        </row>
        <row r="3722">
          <cell r="A3722">
            <v>642646</v>
          </cell>
          <cell r="C3722" t="str">
            <v>Veras, Jose</v>
          </cell>
          <cell r="Q3722" t="str">
            <v>S</v>
          </cell>
          <cell r="AJ3722">
            <v>9.3430670894799732</v>
          </cell>
          <cell r="AR3722">
            <v>44.400000000000006</v>
          </cell>
          <cell r="AS3722">
            <v>0.55673372299165313</v>
          </cell>
          <cell r="AT3722">
            <v>0.89475915695302555</v>
          </cell>
          <cell r="BE3722">
            <v>0.98347421585256667</v>
          </cell>
          <cell r="CP3722">
            <v>22.375</v>
          </cell>
          <cell r="CV3722">
            <v>92.1</v>
          </cell>
          <cell r="DA3722">
            <v>0</v>
          </cell>
          <cell r="DD3722">
            <v>0.83832647185005715</v>
          </cell>
          <cell r="FJ3722">
            <v>111</v>
          </cell>
          <cell r="FK3722">
            <v>0.26300000000000001</v>
          </cell>
          <cell r="FL3722">
            <v>0.30842515206480087</v>
          </cell>
          <cell r="FO3722">
            <v>0</v>
          </cell>
        </row>
        <row r="3723">
          <cell r="A3723">
            <v>642648</v>
          </cell>
          <cell r="C3723" t="str">
            <v>Cabrera, Robener</v>
          </cell>
          <cell r="Q3723" t="str">
            <v>R</v>
          </cell>
          <cell r="AJ3723">
            <v>8.4708151249528481</v>
          </cell>
          <cell r="AR3723">
            <v>16.8</v>
          </cell>
          <cell r="AS3723">
            <v>-0.39097145356586149</v>
          </cell>
          <cell r="AT3723">
            <v>0.87596396136115162</v>
          </cell>
          <cell r="BE3723">
            <v>1.0606162522663214</v>
          </cell>
          <cell r="CP3723">
            <v>22.458333333333332</v>
          </cell>
          <cell r="CV3723">
            <v>92.1</v>
          </cell>
          <cell r="DA3723">
            <v>0</v>
          </cell>
          <cell r="DD3723">
            <v>0.9253229396766578</v>
          </cell>
          <cell r="FJ3723">
            <v>42</v>
          </cell>
          <cell r="FK3723">
            <v>0.26300000000000001</v>
          </cell>
          <cell r="FL3723">
            <v>-0.7808454703272284</v>
          </cell>
          <cell r="FO3723">
            <v>0.68497106764342175</v>
          </cell>
        </row>
        <row r="3724">
          <cell r="A3724">
            <v>642649</v>
          </cell>
          <cell r="C3724" t="str">
            <v>Ovalles, Jordan</v>
          </cell>
          <cell r="Q3724" t="str">
            <v>R</v>
          </cell>
          <cell r="AJ3724">
            <v>8.441529972051411</v>
          </cell>
          <cell r="AR3724">
            <v>16.8</v>
          </cell>
          <cell r="AS3724">
            <v>-1.3190404937654578</v>
          </cell>
          <cell r="AT3724">
            <v>0.71551828660891714</v>
          </cell>
          <cell r="BE3724">
            <v>0.63722586088980093</v>
          </cell>
          <cell r="CP3724">
            <v>22.458333333333332</v>
          </cell>
          <cell r="CV3724">
            <v>92.1</v>
          </cell>
          <cell r="DA3724">
            <v>0</v>
          </cell>
          <cell r="DD3724">
            <v>0.86118861074474906</v>
          </cell>
          <cell r="FJ3724">
            <v>42</v>
          </cell>
          <cell r="FK3724">
            <v>0.26300000000000001</v>
          </cell>
          <cell r="FL3724">
            <v>0.36189164863573692</v>
          </cell>
          <cell r="FO3724">
            <v>0.99518215866920512</v>
          </cell>
        </row>
        <row r="3725">
          <cell r="A3725">
            <v>642650</v>
          </cell>
          <cell r="C3725" t="str">
            <v>Garcia, Leonardo</v>
          </cell>
          <cell r="Q3725" t="str">
            <v>R</v>
          </cell>
          <cell r="AJ3725">
            <v>9.0591280518640076</v>
          </cell>
          <cell r="AR3725">
            <v>16.8</v>
          </cell>
          <cell r="AS3725">
            <v>-0.5351489747937076</v>
          </cell>
          <cell r="AT3725">
            <v>0.77401335239025859</v>
          </cell>
          <cell r="BE3725">
            <v>0.70262304858063707</v>
          </cell>
          <cell r="CP3725">
            <v>22.541666666666668</v>
          </cell>
          <cell r="CV3725">
            <v>92.1</v>
          </cell>
          <cell r="DA3725">
            <v>0</v>
          </cell>
          <cell r="DD3725">
            <v>1.1107921107470984</v>
          </cell>
          <cell r="FJ3725">
            <v>42</v>
          </cell>
          <cell r="FK3725">
            <v>0.26300000000000001</v>
          </cell>
          <cell r="FL3725">
            <v>-0.82833459091353956</v>
          </cell>
          <cell r="FO3725">
            <v>0.90590464573512586</v>
          </cell>
        </row>
        <row r="3726">
          <cell r="A3726">
            <v>642651</v>
          </cell>
          <cell r="C3726" t="str">
            <v>Diplan, Nattino</v>
          </cell>
          <cell r="Q3726" t="str">
            <v>S</v>
          </cell>
          <cell r="AJ3726">
            <v>10.847290113848308</v>
          </cell>
          <cell r="AR3726">
            <v>44.400000000000006</v>
          </cell>
          <cell r="AS3726">
            <v>-0.44046056910805426</v>
          </cell>
          <cell r="AT3726">
            <v>0.79413701037591822</v>
          </cell>
          <cell r="BE3726">
            <v>1.1168237323118326</v>
          </cell>
          <cell r="CP3726">
            <v>22.541666666666668</v>
          </cell>
          <cell r="CV3726">
            <v>92.1</v>
          </cell>
          <cell r="DA3726">
            <v>0</v>
          </cell>
          <cell r="DD3726">
            <v>0.95758230863581528</v>
          </cell>
          <cell r="FJ3726">
            <v>111</v>
          </cell>
          <cell r="FK3726">
            <v>0.26300000000000001</v>
          </cell>
          <cell r="FL3726">
            <v>-0.18169874783812595</v>
          </cell>
          <cell r="FO3726">
            <v>0</v>
          </cell>
        </row>
        <row r="3727">
          <cell r="A3727">
            <v>642652</v>
          </cell>
          <cell r="C3727" t="str">
            <v>Santiago, Felix</v>
          </cell>
          <cell r="Q3727" t="str">
            <v>S</v>
          </cell>
          <cell r="AJ3727">
            <v>8.5367656913837902</v>
          </cell>
          <cell r="AR3727">
            <v>44.400000000000006</v>
          </cell>
          <cell r="AS3727">
            <v>0.29871807612457102</v>
          </cell>
          <cell r="AT3727">
            <v>0.92933876526147385</v>
          </cell>
          <cell r="BE3727">
            <v>0.77783698884162722</v>
          </cell>
          <cell r="CP3727">
            <v>22.541666666666668</v>
          </cell>
          <cell r="CV3727">
            <v>92.1</v>
          </cell>
          <cell r="DA3727">
            <v>0</v>
          </cell>
          <cell r="DD3727">
            <v>1.0360346683372181</v>
          </cell>
          <cell r="FJ3727">
            <v>111</v>
          </cell>
          <cell r="FK3727">
            <v>0.26300000000000001</v>
          </cell>
          <cell r="FL3727">
            <v>1.0072058793594634</v>
          </cell>
          <cell r="FO3727">
            <v>0.40454561647525134</v>
          </cell>
        </row>
        <row r="3728">
          <cell r="A3728">
            <v>642653</v>
          </cell>
          <cell r="C3728" t="str">
            <v>Millord, Yohailys</v>
          </cell>
          <cell r="Q3728" t="str">
            <v>R</v>
          </cell>
          <cell r="AJ3728">
            <v>9.6444626335034194</v>
          </cell>
          <cell r="AR3728">
            <v>16.8</v>
          </cell>
          <cell r="AS3728">
            <v>7.0387210394041222E-2</v>
          </cell>
          <cell r="AT3728">
            <v>0.93194964823779369</v>
          </cell>
          <cell r="BE3728">
            <v>0.88090779145020215</v>
          </cell>
          <cell r="CP3728">
            <v>22.541666666666668</v>
          </cell>
          <cell r="CV3728">
            <v>92.1</v>
          </cell>
          <cell r="DA3728">
            <v>0</v>
          </cell>
          <cell r="DD3728">
            <v>1.3253279236611233</v>
          </cell>
          <cell r="FJ3728">
            <v>42</v>
          </cell>
          <cell r="FK3728">
            <v>0.26300000000000001</v>
          </cell>
          <cell r="FL3728">
            <v>0.59189689487373853</v>
          </cell>
          <cell r="FO3728">
            <v>1</v>
          </cell>
        </row>
        <row r="3729">
          <cell r="A3729">
            <v>642654</v>
          </cell>
          <cell r="C3729" t="str">
            <v>Espinosa, Ramon</v>
          </cell>
          <cell r="Q3729" t="str">
            <v>R</v>
          </cell>
          <cell r="AJ3729">
            <v>12.142325294857617</v>
          </cell>
          <cell r="AR3729">
            <v>20.158928182192568</v>
          </cell>
          <cell r="AS3729">
            <v>1.2147162396757578</v>
          </cell>
          <cell r="AT3729">
            <v>0.83062848613404583</v>
          </cell>
          <cell r="BE3729">
            <v>1.1625917158702024</v>
          </cell>
          <cell r="CP3729">
            <v>22.625</v>
          </cell>
          <cell r="CV3729">
            <v>92.1</v>
          </cell>
          <cell r="DA3729">
            <v>0</v>
          </cell>
          <cell r="DD3729">
            <v>1.1271453639758946</v>
          </cell>
          <cell r="FJ3729">
            <v>50.39732045548142</v>
          </cell>
          <cell r="FK3729">
            <v>0.26300000000000001</v>
          </cell>
          <cell r="FL3729">
            <v>-0.13330623941787478</v>
          </cell>
          <cell r="FO3729">
            <v>1</v>
          </cell>
        </row>
        <row r="3730">
          <cell r="A3730">
            <v>642656</v>
          </cell>
          <cell r="C3730" t="str">
            <v>Campusano, Edgar</v>
          </cell>
          <cell r="Q3730" t="str">
            <v>R</v>
          </cell>
          <cell r="AJ3730">
            <v>8.944013862183553</v>
          </cell>
          <cell r="AR3730">
            <v>16.8</v>
          </cell>
          <cell r="AS3730">
            <v>-8.9513495110866481E-2</v>
          </cell>
          <cell r="AT3730">
            <v>0.92509060943559263</v>
          </cell>
          <cell r="BE3730">
            <v>1.1165193922532886</v>
          </cell>
          <cell r="CP3730">
            <v>22.625</v>
          </cell>
          <cell r="CV3730">
            <v>92.1</v>
          </cell>
          <cell r="DA3730">
            <v>0</v>
          </cell>
          <cell r="DD3730">
            <v>0.95372216915690511</v>
          </cell>
          <cell r="FJ3730">
            <v>42</v>
          </cell>
          <cell r="FK3730">
            <v>0.26300000000000001</v>
          </cell>
          <cell r="FL3730">
            <v>0.5115584904813788</v>
          </cell>
          <cell r="FO3730">
            <v>0.55444125803564837</v>
          </cell>
        </row>
        <row r="3731">
          <cell r="A3731">
            <v>642658</v>
          </cell>
          <cell r="C3731" t="str">
            <v>Lopez, Omarlin</v>
          </cell>
          <cell r="Q3731" t="str">
            <v>R</v>
          </cell>
          <cell r="AJ3731">
            <v>5.9029570751632807</v>
          </cell>
          <cell r="AR3731">
            <v>25.522933333333338</v>
          </cell>
          <cell r="AS3731">
            <v>-0.65237453251068056</v>
          </cell>
          <cell r="AT3731">
            <v>0.63547862183288184</v>
          </cell>
          <cell r="BE3731">
            <v>1.0061962792147017</v>
          </cell>
          <cell r="CP3731">
            <v>22.708333333333332</v>
          </cell>
          <cell r="CV3731">
            <v>92.1</v>
          </cell>
          <cell r="DA3731">
            <v>0</v>
          </cell>
          <cell r="DD3731">
            <v>1.0363540568362943</v>
          </cell>
          <cell r="FJ3731">
            <v>63.807333333333339</v>
          </cell>
          <cell r="FK3731">
            <v>0.26300000000000001</v>
          </cell>
          <cell r="FL3731">
            <v>6.2856070343083941E-4</v>
          </cell>
          <cell r="FO3731">
            <v>1</v>
          </cell>
        </row>
        <row r="3732">
          <cell r="A3732">
            <v>642659</v>
          </cell>
          <cell r="C3732" t="str">
            <v>Espinal, Raynel</v>
          </cell>
          <cell r="Q3732" t="str">
            <v>S</v>
          </cell>
          <cell r="AJ3732">
            <v>7.8176448624077821</v>
          </cell>
          <cell r="AR3732">
            <v>44.400000000000006</v>
          </cell>
          <cell r="AS3732">
            <v>-0.64390482064795407</v>
          </cell>
          <cell r="AT3732">
            <v>0.81154812263539977</v>
          </cell>
          <cell r="BE3732">
            <v>0.94884896625289072</v>
          </cell>
          <cell r="CP3732">
            <v>22.708333333333332</v>
          </cell>
          <cell r="CV3732">
            <v>92.1</v>
          </cell>
          <cell r="DA3732">
            <v>0</v>
          </cell>
          <cell r="DD3732">
            <v>1.0694740140158854</v>
          </cell>
          <cell r="FJ3732">
            <v>111</v>
          </cell>
          <cell r="FK3732">
            <v>0.26300000000000001</v>
          </cell>
          <cell r="FL3732">
            <v>-0.25685214730455486</v>
          </cell>
          <cell r="FO3732">
            <v>0</v>
          </cell>
        </row>
        <row r="3733">
          <cell r="A3733">
            <v>642660</v>
          </cell>
          <cell r="C3733" t="str">
            <v>Martinez, Algenis</v>
          </cell>
          <cell r="Q3733" t="str">
            <v>R</v>
          </cell>
          <cell r="AJ3733">
            <v>6.0549680216080226</v>
          </cell>
          <cell r="AR3733">
            <v>17.114512525392595</v>
          </cell>
          <cell r="AS3733">
            <v>-3.2721867094442671E-2</v>
          </cell>
          <cell r="AT3733">
            <v>0.65565891565607681</v>
          </cell>
          <cell r="BE3733">
            <v>0.74537822522376906</v>
          </cell>
          <cell r="CP3733">
            <v>22.791666666666668</v>
          </cell>
          <cell r="CV3733">
            <v>92.1</v>
          </cell>
          <cell r="DA3733">
            <v>0</v>
          </cell>
          <cell r="DD3733">
            <v>0.91005953886105773</v>
          </cell>
          <cell r="FJ3733">
            <v>42.786281313481489</v>
          </cell>
          <cell r="FK3733">
            <v>0.26300000000000001</v>
          </cell>
          <cell r="FL3733">
            <v>0.45698407840369543</v>
          </cell>
          <cell r="FO3733">
            <v>1</v>
          </cell>
        </row>
        <row r="3734">
          <cell r="A3734">
            <v>642662</v>
          </cell>
          <cell r="C3734" t="str">
            <v>Morla, Melvin</v>
          </cell>
          <cell r="Q3734" t="str">
            <v>S</v>
          </cell>
          <cell r="AJ3734">
            <v>9.1551909694166653</v>
          </cell>
          <cell r="AR3734">
            <v>44.400000000000006</v>
          </cell>
          <cell r="AS3734">
            <v>-5.6875654300053057E-2</v>
          </cell>
          <cell r="AT3734">
            <v>0.86029304561829956</v>
          </cell>
          <cell r="BE3734">
            <v>0.95348885512971271</v>
          </cell>
          <cell r="CP3734">
            <v>23.125</v>
          </cell>
          <cell r="CV3734">
            <v>92.1</v>
          </cell>
          <cell r="DA3734">
            <v>0</v>
          </cell>
          <cell r="DD3734">
            <v>1.0925131533576604</v>
          </cell>
          <cell r="FJ3734">
            <v>111</v>
          </cell>
          <cell r="FK3734">
            <v>0.26300000000000001</v>
          </cell>
          <cell r="FL3734">
            <v>0.17588578744391137</v>
          </cell>
          <cell r="FO3734">
            <v>0</v>
          </cell>
        </row>
        <row r="3735">
          <cell r="A3735">
            <v>642663</v>
          </cell>
          <cell r="C3735" t="str">
            <v>Arias, Jefferson</v>
          </cell>
          <cell r="Q3735" t="str">
            <v>R</v>
          </cell>
          <cell r="AJ3735">
            <v>7.8638646914392343</v>
          </cell>
          <cell r="AR3735">
            <v>16.8</v>
          </cell>
          <cell r="AS3735">
            <v>-0.75989310090826678</v>
          </cell>
          <cell r="AT3735">
            <v>0.84690836549062354</v>
          </cell>
          <cell r="BE3735">
            <v>0.8585914705146338</v>
          </cell>
          <cell r="CP3735">
            <v>23.208333333333332</v>
          </cell>
          <cell r="CV3735">
            <v>92.1</v>
          </cell>
          <cell r="DA3735">
            <v>0</v>
          </cell>
          <cell r="DD3735">
            <v>1.0903810379676684</v>
          </cell>
          <cell r="FJ3735">
            <v>42</v>
          </cell>
          <cell r="FK3735">
            <v>0.26300000000000001</v>
          </cell>
          <cell r="FL3735">
            <v>-0.18318263639782509</v>
          </cell>
          <cell r="FO3735">
            <v>0.88545259240610452</v>
          </cell>
        </row>
        <row r="3736">
          <cell r="A3736">
            <v>642664</v>
          </cell>
          <cell r="C3736" t="str">
            <v>Bautista, Wendolyn</v>
          </cell>
          <cell r="Q3736" t="str">
            <v>S</v>
          </cell>
          <cell r="AJ3736">
            <v>6.9658186656583254</v>
          </cell>
          <cell r="AR3736">
            <v>44.400000000000006</v>
          </cell>
          <cell r="AS3736">
            <v>0.21123135657565634</v>
          </cell>
          <cell r="AT3736">
            <v>0.84915597800149634</v>
          </cell>
          <cell r="BE3736">
            <v>0.82572986960489225</v>
          </cell>
          <cell r="CP3736">
            <v>23.291666666666668</v>
          </cell>
          <cell r="CV3736">
            <v>92.1</v>
          </cell>
          <cell r="DA3736">
            <v>0</v>
          </cell>
          <cell r="DD3736">
            <v>0.82860973500993118</v>
          </cell>
          <cell r="FJ3736">
            <v>111</v>
          </cell>
          <cell r="FK3736">
            <v>0.26300000000000001</v>
          </cell>
          <cell r="FL3736">
            <v>-0.22996949982234718</v>
          </cell>
          <cell r="FO3736">
            <v>0</v>
          </cell>
        </row>
        <row r="3737">
          <cell r="A3737">
            <v>642666</v>
          </cell>
          <cell r="C3737" t="str">
            <v>LeFranc, Lu-Francito</v>
          </cell>
          <cell r="Q3737" t="str">
            <v>R</v>
          </cell>
          <cell r="AJ3737">
            <v>12.886717463975209</v>
          </cell>
          <cell r="AR3737">
            <v>16.8</v>
          </cell>
          <cell r="AS3737">
            <v>2.4784952911697248E-2</v>
          </cell>
          <cell r="AT3737">
            <v>0.94996827163813724</v>
          </cell>
          <cell r="BE3737">
            <v>0.97527780704151756</v>
          </cell>
          <cell r="CP3737">
            <v>23.291666666666668</v>
          </cell>
          <cell r="CV3737">
            <v>92.1</v>
          </cell>
          <cell r="DA3737">
            <v>0</v>
          </cell>
          <cell r="DD3737">
            <v>1.419455104356951</v>
          </cell>
          <cell r="FJ3737">
            <v>42</v>
          </cell>
          <cell r="FK3737">
            <v>0.26300000000000001</v>
          </cell>
          <cell r="FL3737">
            <v>-0.32621376559822346</v>
          </cell>
          <cell r="FO3737">
            <v>0.87376695375470748</v>
          </cell>
        </row>
        <row r="3738">
          <cell r="A3738">
            <v>642667</v>
          </cell>
          <cell r="C3738" t="str">
            <v>Gomez, Anyelo</v>
          </cell>
          <cell r="Q3738" t="str">
            <v>S</v>
          </cell>
          <cell r="AJ3738">
            <v>7.7561122866949379</v>
          </cell>
          <cell r="AR3738">
            <v>44.400000000000006</v>
          </cell>
          <cell r="AS3738">
            <v>9.4236618851651466E-2</v>
          </cell>
          <cell r="AT3738">
            <v>0.88007851758062394</v>
          </cell>
          <cell r="BE3738">
            <v>0.67896890964746937</v>
          </cell>
          <cell r="CP3738">
            <v>23.291666666666668</v>
          </cell>
          <cell r="CV3738">
            <v>92.1</v>
          </cell>
          <cell r="DA3738">
            <v>0</v>
          </cell>
          <cell r="DD3738">
            <v>1.1070831781498722</v>
          </cell>
          <cell r="FJ3738">
            <v>111</v>
          </cell>
          <cell r="FK3738">
            <v>0.26300000000000001</v>
          </cell>
          <cell r="FL3738">
            <v>-0.30239304666788602</v>
          </cell>
          <cell r="FO3738">
            <v>0</v>
          </cell>
        </row>
        <row r="3739">
          <cell r="A3739">
            <v>642669</v>
          </cell>
          <cell r="C3739" t="str">
            <v>Medina, Yeison</v>
          </cell>
          <cell r="Q3739" t="str">
            <v>R</v>
          </cell>
          <cell r="AJ3739">
            <v>7.6206400186032814</v>
          </cell>
          <cell r="AR3739">
            <v>16.8</v>
          </cell>
          <cell r="AS3739">
            <v>0.59322395292865804</v>
          </cell>
          <cell r="AT3739">
            <v>0.89374832493767697</v>
          </cell>
          <cell r="BE3739">
            <v>1.1784940131423629</v>
          </cell>
          <cell r="CP3739">
            <v>23.708333333333332</v>
          </cell>
          <cell r="CV3739">
            <v>92.1</v>
          </cell>
          <cell r="DA3739">
            <v>0</v>
          </cell>
          <cell r="DD3739">
            <v>1.0297570021287856</v>
          </cell>
          <cell r="FJ3739">
            <v>42</v>
          </cell>
          <cell r="FK3739">
            <v>0.26300000000000001</v>
          </cell>
          <cell r="FL3739">
            <v>0.50863605383130239</v>
          </cell>
          <cell r="FO3739">
            <v>1</v>
          </cell>
        </row>
        <row r="3740">
          <cell r="A3740">
            <v>642671</v>
          </cell>
          <cell r="C3740" t="str">
            <v>Escanio, Luiz</v>
          </cell>
          <cell r="Q3740" t="str">
            <v>R</v>
          </cell>
          <cell r="AJ3740">
            <v>7.5527259297962761</v>
          </cell>
          <cell r="AR3740">
            <v>16.8</v>
          </cell>
          <cell r="AS3740">
            <v>-0.54942761516063787</v>
          </cell>
          <cell r="AT3740">
            <v>0.84115460914057572</v>
          </cell>
          <cell r="BE3740">
            <v>1.2891145353702043</v>
          </cell>
          <cell r="CP3740">
            <v>23.958333333333332</v>
          </cell>
          <cell r="CV3740">
            <v>92.1</v>
          </cell>
          <cell r="DA3740">
            <v>0</v>
          </cell>
          <cell r="DD3740">
            <v>1.4571122630610107</v>
          </cell>
          <cell r="FJ3740">
            <v>42</v>
          </cell>
          <cell r="FK3740">
            <v>0.26300000000000001</v>
          </cell>
          <cell r="FL3740">
            <v>-0.169690180922525</v>
          </cell>
          <cell r="FO3740">
            <v>1</v>
          </cell>
        </row>
        <row r="3741">
          <cell r="A3741">
            <v>642672</v>
          </cell>
          <cell r="C3741" t="str">
            <v>Morban, Jhon</v>
          </cell>
          <cell r="Q3741" t="str">
            <v>S</v>
          </cell>
          <cell r="AJ3741">
            <v>8.0735155300543084</v>
          </cell>
          <cell r="AR3741">
            <v>44.400000000000006</v>
          </cell>
          <cell r="AS3741">
            <v>0.44662295098898386</v>
          </cell>
          <cell r="AT3741">
            <v>0.91156226643383143</v>
          </cell>
          <cell r="BE3741">
            <v>0.98652361998789306</v>
          </cell>
          <cell r="CP3741">
            <v>24.041666666666668</v>
          </cell>
          <cell r="CV3741">
            <v>92.1</v>
          </cell>
          <cell r="DA3741">
            <v>0</v>
          </cell>
          <cell r="DD3741">
            <v>1.0993279430077119</v>
          </cell>
          <cell r="FJ3741">
            <v>111</v>
          </cell>
          <cell r="FK3741">
            <v>0.26300000000000001</v>
          </cell>
          <cell r="FL3741">
            <v>9.7768278450898832E-2</v>
          </cell>
          <cell r="FO3741">
            <v>0</v>
          </cell>
        </row>
        <row r="3742">
          <cell r="A3742">
            <v>642673</v>
          </cell>
          <cell r="C3742" t="str">
            <v>Vasquez, Dilson</v>
          </cell>
          <cell r="Q3742" t="str">
            <v>R</v>
          </cell>
          <cell r="AJ3742">
            <v>12.572752542645221</v>
          </cell>
          <cell r="AR3742">
            <v>16.8</v>
          </cell>
          <cell r="AS3742">
            <v>-1.0503433109287621</v>
          </cell>
          <cell r="AT3742">
            <v>0.91631892724496233</v>
          </cell>
          <cell r="BE3742">
            <v>1.0136639917256807</v>
          </cell>
          <cell r="CP3742">
            <v>24.375</v>
          </cell>
          <cell r="CV3742">
            <v>92.1</v>
          </cell>
          <cell r="DA3742">
            <v>0</v>
          </cell>
          <cell r="DD3742">
            <v>1.5084323511720412</v>
          </cell>
          <cell r="FJ3742">
            <v>42</v>
          </cell>
          <cell r="FK3742">
            <v>0.26300000000000001</v>
          </cell>
          <cell r="FL3742">
            <v>-6.1301533013181544E-2</v>
          </cell>
          <cell r="FO3742">
            <v>1</v>
          </cell>
        </row>
        <row r="3743">
          <cell r="A3743">
            <v>642674</v>
          </cell>
          <cell r="C3743" t="str">
            <v>Hiciano, Delvin</v>
          </cell>
          <cell r="Q3743" t="str">
            <v>R</v>
          </cell>
          <cell r="AJ3743">
            <v>9.0651646533189663</v>
          </cell>
          <cell r="AR3743">
            <v>16.8</v>
          </cell>
          <cell r="AS3743">
            <v>0.17003512226880679</v>
          </cell>
          <cell r="AT3743">
            <v>0.97357206540187013</v>
          </cell>
          <cell r="BE3743">
            <v>0.90939720782872313</v>
          </cell>
          <cell r="CP3743">
            <v>24.541666666666668</v>
          </cell>
          <cell r="CV3743">
            <v>92.1</v>
          </cell>
          <cell r="DA3743">
            <v>0</v>
          </cell>
          <cell r="DD3743">
            <v>0.74392420761927802</v>
          </cell>
          <cell r="FJ3743">
            <v>42</v>
          </cell>
          <cell r="FK3743">
            <v>0.26300000000000001</v>
          </cell>
          <cell r="FL3743">
            <v>0.59043639508416945</v>
          </cell>
          <cell r="FO3743">
            <v>1</v>
          </cell>
        </row>
        <row r="3744">
          <cell r="A3744">
            <v>642675</v>
          </cell>
          <cell r="C3744" t="str">
            <v>Gonzalez, Cesar</v>
          </cell>
          <cell r="Q3744" t="str">
            <v>R</v>
          </cell>
          <cell r="AJ3744">
            <v>14.235607524299361</v>
          </cell>
          <cell r="AR3744">
            <v>16.8</v>
          </cell>
          <cell r="AS3744">
            <v>-0.14548159977184683</v>
          </cell>
          <cell r="AT3744">
            <v>0.93484053874286066</v>
          </cell>
          <cell r="BE3744">
            <v>0.99873516652825156</v>
          </cell>
          <cell r="CP3744">
            <v>24.541666666666668</v>
          </cell>
          <cell r="CV3744">
            <v>92.1</v>
          </cell>
          <cell r="DA3744">
            <v>0</v>
          </cell>
          <cell r="DD3744">
            <v>1.8173598798800905</v>
          </cell>
          <cell r="FJ3744">
            <v>42</v>
          </cell>
          <cell r="FK3744">
            <v>0.26300000000000001</v>
          </cell>
          <cell r="FL3744">
            <v>-1.0615122798287882</v>
          </cell>
          <cell r="FO3744">
            <v>1</v>
          </cell>
        </row>
        <row r="3745">
          <cell r="A3745">
            <v>642676</v>
          </cell>
          <cell r="C3745" t="str">
            <v>Valdez, Juan</v>
          </cell>
          <cell r="Q3745" t="str">
            <v>S</v>
          </cell>
          <cell r="AJ3745">
            <v>7.2599469622999058</v>
          </cell>
          <cell r="AR3745">
            <v>44.400000000000006</v>
          </cell>
          <cell r="AS3745">
            <v>-9.6799624020597469E-2</v>
          </cell>
          <cell r="AT3745">
            <v>0.72273421478166133</v>
          </cell>
          <cell r="BE3745">
            <v>0.96433944840285002</v>
          </cell>
          <cell r="CP3745">
            <v>25.375</v>
          </cell>
          <cell r="CV3745">
            <v>92.1</v>
          </cell>
          <cell r="DA3745">
            <v>0</v>
          </cell>
          <cell r="DD3745">
            <v>0.83409448965128408</v>
          </cell>
          <cell r="FJ3745">
            <v>111</v>
          </cell>
          <cell r="FK3745">
            <v>0.26300000000000001</v>
          </cell>
          <cell r="FL3745">
            <v>0.30733606004464781</v>
          </cell>
          <cell r="FO3745">
            <v>0</v>
          </cell>
        </row>
        <row r="3746">
          <cell r="A3746">
            <v>642677</v>
          </cell>
          <cell r="C3746" t="str">
            <v>Minier, Jonathan</v>
          </cell>
          <cell r="Q3746" t="str">
            <v>R</v>
          </cell>
          <cell r="AJ3746">
            <v>7.754278660564129</v>
          </cell>
          <cell r="AR3746">
            <v>16.8</v>
          </cell>
          <cell r="AS3746">
            <v>-0.21711501020264776</v>
          </cell>
          <cell r="AT3746">
            <v>0.85023322446754523</v>
          </cell>
          <cell r="BE3746">
            <v>0.88371683923502742</v>
          </cell>
          <cell r="CP3746">
            <v>26.291666666666668</v>
          </cell>
          <cell r="CV3746">
            <v>92.1</v>
          </cell>
          <cell r="DA3746">
            <v>0</v>
          </cell>
          <cell r="DD3746">
            <v>1.474560606434097</v>
          </cell>
          <cell r="FJ3746">
            <v>42</v>
          </cell>
          <cell r="FK3746">
            <v>0.26300000000000001</v>
          </cell>
          <cell r="FL3746">
            <v>1.2278831176062057</v>
          </cell>
          <cell r="FO3746">
            <v>1</v>
          </cell>
        </row>
        <row r="3747">
          <cell r="A3747">
            <v>642678</v>
          </cell>
          <cell r="C3747" t="str">
            <v>Aponte, Carlos</v>
          </cell>
          <cell r="Q3747" t="str">
            <v>R</v>
          </cell>
          <cell r="AJ3747">
            <v>10.599898898896523</v>
          </cell>
          <cell r="AR3747">
            <v>16.8</v>
          </cell>
          <cell r="AS3747">
            <v>-0.258342112379226</v>
          </cell>
          <cell r="AT3747">
            <v>0.85578656576285606</v>
          </cell>
          <cell r="BE3747">
            <v>0.79192378766053095</v>
          </cell>
          <cell r="CP3747">
            <v>20.791666666666668</v>
          </cell>
          <cell r="CV3747">
            <v>92.1</v>
          </cell>
          <cell r="DA3747">
            <v>0</v>
          </cell>
          <cell r="DD3747">
            <v>0.95302907684535254</v>
          </cell>
          <cell r="FJ3747">
            <v>42</v>
          </cell>
          <cell r="FK3747">
            <v>0.26300000000000001</v>
          </cell>
          <cell r="FL3747">
            <v>0.58797817798595353</v>
          </cell>
          <cell r="FO3747">
            <v>1</v>
          </cell>
        </row>
        <row r="3748">
          <cell r="A3748">
            <v>642679</v>
          </cell>
          <cell r="C3748" t="str">
            <v>Nelo, Emerson</v>
          </cell>
          <cell r="Q3748" t="str">
            <v>R</v>
          </cell>
          <cell r="AJ3748">
            <v>9.9155858611558436</v>
          </cell>
          <cell r="AR3748">
            <v>16.8</v>
          </cell>
          <cell r="AS3748">
            <v>0.81024964754155004</v>
          </cell>
          <cell r="AT3748">
            <v>0.89702022967425477</v>
          </cell>
          <cell r="BE3748">
            <v>0.67258141872940436</v>
          </cell>
          <cell r="CP3748">
            <v>20.791666666666668</v>
          </cell>
          <cell r="CV3748">
            <v>92.1</v>
          </cell>
          <cell r="DA3748">
            <v>0</v>
          </cell>
          <cell r="DD3748">
            <v>0.93454587142859635</v>
          </cell>
          <cell r="FJ3748">
            <v>42</v>
          </cell>
          <cell r="FK3748">
            <v>0.26300000000000001</v>
          </cell>
          <cell r="FL3748">
            <v>0.58502883060219413</v>
          </cell>
          <cell r="FO3748">
            <v>1</v>
          </cell>
        </row>
        <row r="3749">
          <cell r="A3749">
            <v>642681</v>
          </cell>
          <cell r="C3749" t="str">
            <v>Pinales, Erasmo</v>
          </cell>
          <cell r="Q3749" t="str">
            <v>S</v>
          </cell>
          <cell r="AJ3749">
            <v>7.1864675362085109</v>
          </cell>
          <cell r="AR3749">
            <v>44.400000000000006</v>
          </cell>
          <cell r="AS3749">
            <v>0.54100116358203476</v>
          </cell>
          <cell r="AT3749">
            <v>0.90260097699564357</v>
          </cell>
          <cell r="BE3749">
            <v>0.64274568236059304</v>
          </cell>
          <cell r="CP3749">
            <v>21.625</v>
          </cell>
          <cell r="CV3749">
            <v>92.1</v>
          </cell>
          <cell r="DA3749">
            <v>0</v>
          </cell>
          <cell r="DD3749">
            <v>1.005066554465551</v>
          </cell>
          <cell r="FJ3749">
            <v>111</v>
          </cell>
          <cell r="FK3749">
            <v>0.26300000000000001</v>
          </cell>
          <cell r="FL3749">
            <v>0.18737776122665861</v>
          </cell>
          <cell r="FO3749">
            <v>0.10005994900579296</v>
          </cell>
        </row>
        <row r="3750">
          <cell r="A3750">
            <v>642684</v>
          </cell>
          <cell r="C3750" t="str">
            <v>Lopez, Francisco</v>
          </cell>
          <cell r="Q3750" t="str">
            <v>R</v>
          </cell>
          <cell r="AJ3750">
            <v>8.3833988112777433</v>
          </cell>
          <cell r="AR3750">
            <v>16.8</v>
          </cell>
          <cell r="AS3750">
            <v>-9.4998344776803856E-2</v>
          </cell>
          <cell r="AT3750">
            <v>0.92694103327650823</v>
          </cell>
          <cell r="BE3750">
            <v>0.82842545704366555</v>
          </cell>
          <cell r="CP3750">
            <v>22.375</v>
          </cell>
          <cell r="CV3750">
            <v>92.1</v>
          </cell>
          <cell r="DA3750">
            <v>0</v>
          </cell>
          <cell r="DD3750">
            <v>0.95054493796700434</v>
          </cell>
          <cell r="FJ3750">
            <v>42</v>
          </cell>
          <cell r="FK3750">
            <v>0.26300000000000001</v>
          </cell>
          <cell r="FL3750">
            <v>-0.18506272702149762</v>
          </cell>
          <cell r="FO3750">
            <v>0.57351834118147038</v>
          </cell>
        </row>
        <row r="3751">
          <cell r="A3751">
            <v>642685</v>
          </cell>
          <cell r="C3751" t="str">
            <v>Hernandez, Onesimo</v>
          </cell>
          <cell r="Q3751" t="str">
            <v>S</v>
          </cell>
          <cell r="AJ3751">
            <v>6.8919956159637668</v>
          </cell>
          <cell r="AR3751">
            <v>44.400000000000006</v>
          </cell>
          <cell r="AS3751">
            <v>-1.0183212681484652</v>
          </cell>
          <cell r="AT3751">
            <v>0.86852617072431637</v>
          </cell>
          <cell r="BE3751">
            <v>0.92881861059236326</v>
          </cell>
          <cell r="CP3751">
            <v>24.375</v>
          </cell>
          <cell r="CV3751">
            <v>92.1</v>
          </cell>
          <cell r="DA3751">
            <v>0</v>
          </cell>
          <cell r="DD3751">
            <v>0.96648641226795473</v>
          </cell>
          <cell r="FJ3751">
            <v>111</v>
          </cell>
          <cell r="FK3751">
            <v>0.26300000000000001</v>
          </cell>
          <cell r="FL3751">
            <v>-7.2722142363690581E-2</v>
          </cell>
          <cell r="FO3751">
            <v>0</v>
          </cell>
        </row>
        <row r="3752">
          <cell r="A3752">
            <v>642701</v>
          </cell>
          <cell r="C3752" t="str">
            <v>Santana, Dennis</v>
          </cell>
          <cell r="Q3752" t="str">
            <v>S</v>
          </cell>
          <cell r="AJ3752">
            <v>6.4244200449414315</v>
          </cell>
          <cell r="AR3752">
            <v>46.2689142801363</v>
          </cell>
          <cell r="AS3752">
            <v>-7.5752096126325386E-2</v>
          </cell>
          <cell r="AT3752">
            <v>0.71728269936328681</v>
          </cell>
          <cell r="BE3752">
            <v>1.1247417452340203</v>
          </cell>
          <cell r="CP3752">
            <v>20.208333333333332</v>
          </cell>
          <cell r="CV3752">
            <v>92.1</v>
          </cell>
          <cell r="DA3752">
            <v>0</v>
          </cell>
          <cell r="DD3752">
            <v>1.1035546980662512</v>
          </cell>
          <cell r="FJ3752">
            <v>115.67228570034075</v>
          </cell>
          <cell r="FK3752">
            <v>0.26300000000000001</v>
          </cell>
          <cell r="FL3752">
            <v>-0.54910204116930239</v>
          </cell>
          <cell r="FO3752">
            <v>0</v>
          </cell>
        </row>
        <row r="3753">
          <cell r="A3753">
            <v>642704</v>
          </cell>
          <cell r="C3753" t="str">
            <v>Aquino, Dariel</v>
          </cell>
          <cell r="Q3753" t="str">
            <v>R</v>
          </cell>
          <cell r="AJ3753">
            <v>8.7880030785991501</v>
          </cell>
          <cell r="AR3753">
            <v>16.8</v>
          </cell>
          <cell r="AS3753">
            <v>-1.6153252047030191</v>
          </cell>
          <cell r="AT3753">
            <v>0.85266962174692273</v>
          </cell>
          <cell r="BE3753">
            <v>0.93346593208441186</v>
          </cell>
          <cell r="CP3753">
            <v>20.458333333333332</v>
          </cell>
          <cell r="CV3753">
            <v>92.1</v>
          </cell>
          <cell r="DA3753">
            <v>0</v>
          </cell>
          <cell r="DD3753">
            <v>1.1263790554414077</v>
          </cell>
          <cell r="FJ3753">
            <v>42</v>
          </cell>
          <cell r="FK3753">
            <v>0.26300000000000001</v>
          </cell>
          <cell r="FL3753">
            <v>0.96616540395921391</v>
          </cell>
          <cell r="FO3753">
            <v>1</v>
          </cell>
        </row>
        <row r="3754">
          <cell r="A3754">
            <v>642746</v>
          </cell>
          <cell r="C3754" t="str">
            <v>Ledezma, Carlos</v>
          </cell>
          <cell r="Q3754" t="str">
            <v>S</v>
          </cell>
          <cell r="AJ3754">
            <v>10.802343150034234</v>
          </cell>
          <cell r="AR3754">
            <v>44.400000000000006</v>
          </cell>
          <cell r="AS3754">
            <v>0.93125380112818534</v>
          </cell>
          <cell r="AT3754">
            <v>0.98454347293443478</v>
          </cell>
          <cell r="BE3754">
            <v>0.78674648901160182</v>
          </cell>
          <cell r="CP3754">
            <v>20.875</v>
          </cell>
          <cell r="CV3754">
            <v>92.1</v>
          </cell>
          <cell r="DA3754">
            <v>0</v>
          </cell>
          <cell r="DD3754">
            <v>1.4596692953696853</v>
          </cell>
          <cell r="FJ3754">
            <v>111</v>
          </cell>
          <cell r="FK3754">
            <v>0.26300000000000001</v>
          </cell>
          <cell r="FL3754">
            <v>1.7435234074327148</v>
          </cell>
          <cell r="FO3754">
            <v>0.19811315841936439</v>
          </cell>
        </row>
        <row r="3755">
          <cell r="A3755">
            <v>642747</v>
          </cell>
          <cell r="C3755" t="str">
            <v>Manzanares, Osman</v>
          </cell>
          <cell r="Q3755" t="str">
            <v>R</v>
          </cell>
          <cell r="AJ3755">
            <v>9.9241368266343528</v>
          </cell>
          <cell r="AR3755">
            <v>16.8</v>
          </cell>
          <cell r="AS3755">
            <v>-3.651647571699352E-2</v>
          </cell>
          <cell r="AT3755">
            <v>0.9378707677573852</v>
          </cell>
          <cell r="BE3755">
            <v>0.86133646178003787</v>
          </cell>
          <cell r="CP3755">
            <v>21.291666666666668</v>
          </cell>
          <cell r="CV3755">
            <v>92.1</v>
          </cell>
          <cell r="DA3755">
            <v>0</v>
          </cell>
          <cell r="DD3755">
            <v>0.79076079385998899</v>
          </cell>
          <cell r="FJ3755">
            <v>42</v>
          </cell>
          <cell r="FK3755">
            <v>0.26300000000000001</v>
          </cell>
          <cell r="FL3755">
            <v>-0.12789630981763114</v>
          </cell>
          <cell r="FO3755">
            <v>1</v>
          </cell>
        </row>
        <row r="3756">
          <cell r="A3756">
            <v>642748</v>
          </cell>
          <cell r="C3756" t="str">
            <v>Orozco, Evertz</v>
          </cell>
          <cell r="Q3756" t="str">
            <v>R</v>
          </cell>
          <cell r="AJ3756">
            <v>8.2224291574156254</v>
          </cell>
          <cell r="AR3756">
            <v>16.8</v>
          </cell>
          <cell r="AS3756">
            <v>0.35000107031625566</v>
          </cell>
          <cell r="AT3756">
            <v>0.89950883457766639</v>
          </cell>
          <cell r="BE3756">
            <v>1.244465262635835</v>
          </cell>
          <cell r="CP3756">
            <v>21.791666666666668</v>
          </cell>
          <cell r="CV3756">
            <v>92.1</v>
          </cell>
          <cell r="DA3756">
            <v>0</v>
          </cell>
          <cell r="DD3756">
            <v>0.85522006004552009</v>
          </cell>
          <cell r="FJ3756">
            <v>42</v>
          </cell>
          <cell r="FK3756">
            <v>0.26300000000000001</v>
          </cell>
          <cell r="FL3756">
            <v>0.26747966071753743</v>
          </cell>
          <cell r="FO3756">
            <v>1</v>
          </cell>
        </row>
        <row r="3757">
          <cell r="A3757">
            <v>642749</v>
          </cell>
          <cell r="C3757" t="str">
            <v>Santana, Jordany</v>
          </cell>
          <cell r="Q3757" t="str">
            <v>S</v>
          </cell>
          <cell r="AJ3757">
            <v>10.329517828243825</v>
          </cell>
          <cell r="AR3757">
            <v>44.400000000000006</v>
          </cell>
          <cell r="AS3757">
            <v>1.1691524871537788</v>
          </cell>
          <cell r="AT3757">
            <v>0.94477799270781049</v>
          </cell>
          <cell r="BE3757">
            <v>0.76245825540599022</v>
          </cell>
          <cell r="CP3757">
            <v>20.958333333333332</v>
          </cell>
          <cell r="CV3757">
            <v>92.1</v>
          </cell>
          <cell r="DA3757">
            <v>0</v>
          </cell>
          <cell r="DD3757">
            <v>0.96393354344532745</v>
          </cell>
          <cell r="FJ3757">
            <v>111</v>
          </cell>
          <cell r="FK3757">
            <v>0.26300000000000001</v>
          </cell>
          <cell r="FL3757">
            <v>-0.39168996116500654</v>
          </cell>
          <cell r="FO3757">
            <v>0</v>
          </cell>
        </row>
        <row r="3758">
          <cell r="A3758">
            <v>642750</v>
          </cell>
          <cell r="C3758" t="str">
            <v>Silva, Aldo</v>
          </cell>
          <cell r="Q3758" t="str">
            <v>R</v>
          </cell>
          <cell r="AJ3758">
            <v>8.2308802550995104</v>
          </cell>
          <cell r="AR3758">
            <v>16.8</v>
          </cell>
          <cell r="AS3758">
            <v>1.2821076938769504</v>
          </cell>
          <cell r="AT3758">
            <v>0.95587095346054429</v>
          </cell>
          <cell r="BE3758">
            <v>0.77386647798402186</v>
          </cell>
          <cell r="CP3758">
            <v>20.708333333333332</v>
          </cell>
          <cell r="CV3758">
            <v>92.1</v>
          </cell>
          <cell r="DA3758">
            <v>0</v>
          </cell>
          <cell r="DD3758">
            <v>0.93771744510887678</v>
          </cell>
          <cell r="FJ3758">
            <v>42</v>
          </cell>
          <cell r="FK3758">
            <v>0.26300000000000001</v>
          </cell>
          <cell r="FL3758">
            <v>0.35011752583886868</v>
          </cell>
          <cell r="FO3758">
            <v>1</v>
          </cell>
        </row>
        <row r="3759">
          <cell r="A3759">
            <v>642758</v>
          </cell>
          <cell r="C3759" t="str">
            <v>Acevedo, Domingo</v>
          </cell>
          <cell r="Q3759" t="str">
            <v>S</v>
          </cell>
          <cell r="AJ3759">
            <v>5.4493054423960574</v>
          </cell>
          <cell r="AR3759">
            <v>44.400000000000006</v>
          </cell>
          <cell r="AS3759">
            <v>-0.19442457719596362</v>
          </cell>
          <cell r="AT3759">
            <v>0.7905360696294681</v>
          </cell>
          <cell r="BE3759">
            <v>1.2622001823825872</v>
          </cell>
          <cell r="CP3759">
            <v>22.291666666666668</v>
          </cell>
          <cell r="CV3759">
            <v>92.1</v>
          </cell>
          <cell r="DA3759">
            <v>0</v>
          </cell>
          <cell r="DD3759">
            <v>1.155177692770581</v>
          </cell>
          <cell r="FJ3759">
            <v>111</v>
          </cell>
          <cell r="FK3759">
            <v>0.26300000000000001</v>
          </cell>
          <cell r="FL3759">
            <v>0.21186520132756062</v>
          </cell>
          <cell r="FO3759">
            <v>0</v>
          </cell>
        </row>
        <row r="3760">
          <cell r="A3760">
            <v>642759</v>
          </cell>
          <cell r="C3760" t="str">
            <v>Fernandez, Julian</v>
          </cell>
          <cell r="Q3760" t="str">
            <v>R</v>
          </cell>
          <cell r="AJ3760">
            <v>8.0314511794725973</v>
          </cell>
          <cell r="AR3760">
            <v>16.8</v>
          </cell>
          <cell r="AS3760">
            <v>1.0304117772132928</v>
          </cell>
          <cell r="AT3760">
            <v>0.88726292452418276</v>
          </cell>
          <cell r="BE3760">
            <v>1.0142101486218669</v>
          </cell>
          <cell r="CP3760">
            <v>20.541666666666668</v>
          </cell>
          <cell r="CV3760">
            <v>92.1</v>
          </cell>
          <cell r="DA3760">
            <v>0</v>
          </cell>
          <cell r="DD3760">
            <v>1.0070232032223077</v>
          </cell>
          <cell r="FJ3760">
            <v>42</v>
          </cell>
          <cell r="FK3760">
            <v>0.26300000000000001</v>
          </cell>
          <cell r="FL3760">
            <v>9.9768816335291444E-2</v>
          </cell>
          <cell r="FO3760">
            <v>1</v>
          </cell>
        </row>
        <row r="3761">
          <cell r="A3761">
            <v>642760</v>
          </cell>
          <cell r="C3761" t="str">
            <v>Diaz, Denis</v>
          </cell>
          <cell r="Q3761" t="str">
            <v>S</v>
          </cell>
          <cell r="AJ3761">
            <v>9.3573355298557779</v>
          </cell>
          <cell r="AR3761">
            <v>44.400000000000006</v>
          </cell>
          <cell r="AS3761">
            <v>-0.42859247356596442</v>
          </cell>
          <cell r="AT3761">
            <v>0.81224072582223772</v>
          </cell>
          <cell r="BE3761">
            <v>0.7043568568021179</v>
          </cell>
          <cell r="CP3761">
            <v>21.625</v>
          </cell>
          <cell r="CV3761">
            <v>92.1</v>
          </cell>
          <cell r="DA3761">
            <v>0</v>
          </cell>
          <cell r="DD3761">
            <v>0.91465987040701757</v>
          </cell>
          <cell r="FJ3761">
            <v>111</v>
          </cell>
          <cell r="FK3761">
            <v>0.26300000000000001</v>
          </cell>
          <cell r="FL3761">
            <v>0.57413079509530041</v>
          </cell>
          <cell r="FO3761">
            <v>0</v>
          </cell>
        </row>
        <row r="3762">
          <cell r="A3762">
            <v>642761</v>
          </cell>
          <cell r="C3762" t="str">
            <v>Diaz, Pedro</v>
          </cell>
          <cell r="Q3762" t="str">
            <v>R</v>
          </cell>
          <cell r="AJ3762">
            <v>9.2937160098002458</v>
          </cell>
          <cell r="AR3762">
            <v>16.8</v>
          </cell>
          <cell r="AS3762">
            <v>0.63723730232210729</v>
          </cell>
          <cell r="AT3762">
            <v>0.94750416427814466</v>
          </cell>
          <cell r="BE3762">
            <v>0.83004786158648369</v>
          </cell>
          <cell r="CP3762">
            <v>21.541666666666668</v>
          </cell>
          <cell r="CV3762">
            <v>92.1</v>
          </cell>
          <cell r="DA3762">
            <v>0</v>
          </cell>
          <cell r="DD3762">
            <v>1.0500644204440071</v>
          </cell>
          <cell r="FJ3762">
            <v>42</v>
          </cell>
          <cell r="FK3762">
            <v>0.26300000000000001</v>
          </cell>
          <cell r="FL3762">
            <v>0.56125736952284977</v>
          </cell>
          <cell r="FO3762">
            <v>1</v>
          </cell>
        </row>
        <row r="3763">
          <cell r="A3763">
            <v>642765</v>
          </cell>
          <cell r="C3763" t="str">
            <v>Yrizarri, Deibi</v>
          </cell>
          <cell r="Q3763" t="str">
            <v>S</v>
          </cell>
          <cell r="AJ3763">
            <v>11.325671964214397</v>
          </cell>
          <cell r="AR3763">
            <v>44.400000000000006</v>
          </cell>
          <cell r="AS3763">
            <v>0.12023720440598487</v>
          </cell>
          <cell r="AT3763">
            <v>0.95237884397376948</v>
          </cell>
          <cell r="BE3763">
            <v>0.91800764505156973</v>
          </cell>
          <cell r="CP3763">
            <v>21.708333333333332</v>
          </cell>
          <cell r="CV3763">
            <v>92.1</v>
          </cell>
          <cell r="DA3763">
            <v>0</v>
          </cell>
          <cell r="DD3763">
            <v>0.99046133382261969</v>
          </cell>
          <cell r="FJ3763">
            <v>111</v>
          </cell>
          <cell r="FK3763">
            <v>0.26300000000000001</v>
          </cell>
          <cell r="FL3763">
            <v>-1.053492014605026</v>
          </cell>
          <cell r="FO3763">
            <v>0</v>
          </cell>
        </row>
        <row r="3764">
          <cell r="A3764">
            <v>642767</v>
          </cell>
          <cell r="C3764" t="str">
            <v>Almonte, Jose</v>
          </cell>
          <cell r="Q3764" t="str">
            <v>S</v>
          </cell>
          <cell r="AJ3764">
            <v>6.8707488707302922</v>
          </cell>
          <cell r="AR3764">
            <v>44.400000000000006</v>
          </cell>
          <cell r="AS3764">
            <v>0.41864902501058587</v>
          </cell>
          <cell r="AT3764">
            <v>0.86889459774858468</v>
          </cell>
          <cell r="BE3764">
            <v>0.88390182697413011</v>
          </cell>
          <cell r="CP3764">
            <v>20.791666666666668</v>
          </cell>
          <cell r="CV3764">
            <v>92.1</v>
          </cell>
          <cell r="DA3764">
            <v>0</v>
          </cell>
          <cell r="DD3764">
            <v>1.0204833974878762</v>
          </cell>
          <cell r="FJ3764">
            <v>111</v>
          </cell>
          <cell r="FK3764">
            <v>0.26300000000000001</v>
          </cell>
          <cell r="FL3764">
            <v>-8.369580378246308E-2</v>
          </cell>
          <cell r="FO3764">
            <v>0</v>
          </cell>
        </row>
        <row r="3765">
          <cell r="A3765">
            <v>642774</v>
          </cell>
          <cell r="C3765" t="str">
            <v>Cordero, Estarlin</v>
          </cell>
          <cell r="Q3765" t="str">
            <v>R</v>
          </cell>
          <cell r="AJ3765">
            <v>6.1672217697955762</v>
          </cell>
          <cell r="AR3765">
            <v>16.807528848506667</v>
          </cell>
          <cell r="AS3765">
            <v>-0.56361516788688493</v>
          </cell>
          <cell r="AT3765">
            <v>0.70958183444335043</v>
          </cell>
          <cell r="BE3765">
            <v>0.74070119812154811</v>
          </cell>
          <cell r="CP3765">
            <v>23.291666666666668</v>
          </cell>
          <cell r="CV3765">
            <v>92.1</v>
          </cell>
          <cell r="DA3765">
            <v>0</v>
          </cell>
          <cell r="DD3765">
            <v>1.0361890853565925</v>
          </cell>
          <cell r="FJ3765">
            <v>42.018822121266666</v>
          </cell>
          <cell r="FK3765">
            <v>0.26300000000000001</v>
          </cell>
          <cell r="FL3765">
            <v>0.17022115163759341</v>
          </cell>
          <cell r="FO3765">
            <v>1</v>
          </cell>
        </row>
        <row r="3766">
          <cell r="A3766">
            <v>642775</v>
          </cell>
          <cell r="C3766" t="str">
            <v>Herrera, Carlos</v>
          </cell>
          <cell r="Q3766" t="str">
            <v>S</v>
          </cell>
          <cell r="AJ3766">
            <v>9.6671137528047719</v>
          </cell>
          <cell r="AR3766">
            <v>44.400000000000006</v>
          </cell>
          <cell r="AS3766">
            <v>-0.5542449752888019</v>
          </cell>
          <cell r="AT3766">
            <v>0.89771432536493878</v>
          </cell>
          <cell r="BE3766">
            <v>0.91235965292379118</v>
          </cell>
          <cell r="CP3766">
            <v>22.958333333333332</v>
          </cell>
          <cell r="CV3766">
            <v>92.1</v>
          </cell>
          <cell r="DA3766">
            <v>0</v>
          </cell>
          <cell r="DD3766">
            <v>0.95194377195662039</v>
          </cell>
          <cell r="FJ3766">
            <v>111</v>
          </cell>
          <cell r="FK3766">
            <v>0.26300000000000001</v>
          </cell>
          <cell r="FL3766">
            <v>-0.21441620408154641</v>
          </cell>
          <cell r="FO3766">
            <v>0</v>
          </cell>
        </row>
        <row r="3767">
          <cell r="A3767">
            <v>642835</v>
          </cell>
          <cell r="C3767" t="str">
            <v>Brattvet, Scott</v>
          </cell>
          <cell r="Q3767" t="str">
            <v>R</v>
          </cell>
          <cell r="AJ3767">
            <v>7.2377001290068614</v>
          </cell>
          <cell r="AR3767">
            <v>17.8824286343586</v>
          </cell>
          <cell r="AS3767">
            <v>0.3072593953421483</v>
          </cell>
          <cell r="AT3767">
            <v>0.84042726753211505</v>
          </cell>
          <cell r="BE3767">
            <v>0.83548669454595359</v>
          </cell>
          <cell r="CP3767">
            <v>24.958333333333332</v>
          </cell>
          <cell r="CV3767">
            <v>92.1</v>
          </cell>
          <cell r="DA3767">
            <v>0</v>
          </cell>
          <cell r="DD3767">
            <v>0.98349880181205362</v>
          </cell>
          <cell r="FJ3767">
            <v>44.706071585896495</v>
          </cell>
          <cell r="FK3767">
            <v>0.26300000000000001</v>
          </cell>
          <cell r="FL3767">
            <v>5.0175767448207474E-2</v>
          </cell>
          <cell r="FO3767">
            <v>1</v>
          </cell>
        </row>
        <row r="3768">
          <cell r="A3768">
            <v>642838</v>
          </cell>
          <cell r="C3768" t="str">
            <v>Foss, Trevor</v>
          </cell>
          <cell r="Q3768" t="str">
            <v>R</v>
          </cell>
          <cell r="AJ3768">
            <v>5.8977345564359123</v>
          </cell>
          <cell r="AR3768">
            <v>19.792228671192632</v>
          </cell>
          <cell r="AS3768">
            <v>0.10376874895483279</v>
          </cell>
          <cell r="AT3768">
            <v>0.80797728963893334</v>
          </cell>
          <cell r="BE3768">
            <v>1.2077293125035402</v>
          </cell>
          <cell r="CP3768">
            <v>26.625</v>
          </cell>
          <cell r="CV3768">
            <v>92.1</v>
          </cell>
          <cell r="DA3768">
            <v>0</v>
          </cell>
          <cell r="DD3768">
            <v>0.88898193018186955</v>
          </cell>
          <cell r="FJ3768">
            <v>49.480571677981573</v>
          </cell>
          <cell r="FK3768">
            <v>0.26300000000000001</v>
          </cell>
          <cell r="FL3768">
            <v>0.28326535831662858</v>
          </cell>
          <cell r="FO3768">
            <v>0.58544613945033763</v>
          </cell>
        </row>
        <row r="3769">
          <cell r="A3769">
            <v>642840</v>
          </cell>
          <cell r="C3769" t="str">
            <v>Harvey, Joe</v>
          </cell>
          <cell r="Q3769" t="str">
            <v>S</v>
          </cell>
          <cell r="AJ3769">
            <v>7.2331999974829166</v>
          </cell>
          <cell r="AR3769">
            <v>44.400000000000006</v>
          </cell>
          <cell r="AS3769">
            <v>0.44060203403714732</v>
          </cell>
          <cell r="AT3769">
            <v>0.93498386776906173</v>
          </cell>
          <cell r="BE3769">
            <v>0.82913806603545714</v>
          </cell>
          <cell r="CP3769">
            <v>24.458333333333332</v>
          </cell>
          <cell r="CV3769">
            <v>92.1</v>
          </cell>
          <cell r="DA3769">
            <v>0</v>
          </cell>
          <cell r="DD3769">
            <v>0.95541026313749622</v>
          </cell>
          <cell r="FJ3769">
            <v>111</v>
          </cell>
          <cell r="FK3769">
            <v>0.26300000000000001</v>
          </cell>
          <cell r="FL3769">
            <v>0.5062584551934266</v>
          </cell>
          <cell r="FO3769">
            <v>0.41743349887211056</v>
          </cell>
        </row>
        <row r="3770">
          <cell r="A3770">
            <v>642841</v>
          </cell>
          <cell r="C3770" t="str">
            <v>Hudgens, Brock</v>
          </cell>
          <cell r="Q3770" t="str">
            <v>R</v>
          </cell>
          <cell r="AJ3770">
            <v>8.0580851856469504</v>
          </cell>
          <cell r="AR3770">
            <v>16.8</v>
          </cell>
          <cell r="AS3770">
            <v>-1.7911215887243641</v>
          </cell>
          <cell r="AT3770">
            <v>0.92263639207466519</v>
          </cell>
          <cell r="BE3770">
            <v>0.85465503576345181</v>
          </cell>
          <cell r="CP3770">
            <v>24.708333333333332</v>
          </cell>
          <cell r="CV3770">
            <v>92.1</v>
          </cell>
          <cell r="DA3770">
            <v>0</v>
          </cell>
          <cell r="DD3770">
            <v>1.3202294719241563</v>
          </cell>
          <cell r="FJ3770">
            <v>42</v>
          </cell>
          <cell r="FK3770">
            <v>0.26300000000000001</v>
          </cell>
          <cell r="FL3770">
            <v>0.91082804480728463</v>
          </cell>
          <cell r="FO3770">
            <v>1</v>
          </cell>
        </row>
        <row r="3771">
          <cell r="A3771">
            <v>642850</v>
          </cell>
          <cell r="C3771" t="str">
            <v>Wagman, Joey</v>
          </cell>
          <cell r="Q3771" t="str">
            <v>R</v>
          </cell>
          <cell r="AJ3771">
            <v>5.9805655341231843</v>
          </cell>
          <cell r="AR3771">
            <v>21.121194029705524</v>
          </cell>
          <cell r="AS3771">
            <v>-0.18124772719509522</v>
          </cell>
          <cell r="AT3771">
            <v>0.63081066119632001</v>
          </cell>
          <cell r="BE3771">
            <v>0.95831846523146125</v>
          </cell>
          <cell r="CP3771">
            <v>24.958333333333332</v>
          </cell>
          <cell r="CV3771">
            <v>92.1</v>
          </cell>
          <cell r="DA3771">
            <v>0</v>
          </cell>
          <cell r="DD3771">
            <v>0.9521977644944577</v>
          </cell>
          <cell r="FJ3771">
            <v>52.802985074263809</v>
          </cell>
          <cell r="FK3771">
            <v>0.26300000000000001</v>
          </cell>
          <cell r="FL3771">
            <v>-0.27741497643313767</v>
          </cell>
          <cell r="FO3771">
            <v>0.54493173493266589</v>
          </cell>
        </row>
        <row r="3772">
          <cell r="A3772">
            <v>642852</v>
          </cell>
          <cell r="C3772" t="str">
            <v>Jerez, Salvador</v>
          </cell>
          <cell r="Q3772" t="str">
            <v>R</v>
          </cell>
          <cell r="AJ3772">
            <v>9.6603432693157281</v>
          </cell>
          <cell r="AR3772">
            <v>16.8</v>
          </cell>
          <cell r="AS3772">
            <v>0.26356256393650423</v>
          </cell>
          <cell r="AT3772">
            <v>0.963035811227554</v>
          </cell>
          <cell r="BE3772">
            <v>1.0540599612673429</v>
          </cell>
          <cell r="CP3772">
            <v>23.291666666666668</v>
          </cell>
          <cell r="CV3772">
            <v>92.1</v>
          </cell>
          <cell r="DA3772">
            <v>0</v>
          </cell>
          <cell r="DD3772">
            <v>0.93817963894126255</v>
          </cell>
          <cell r="FJ3772">
            <v>42</v>
          </cell>
          <cell r="FK3772">
            <v>0.26300000000000001</v>
          </cell>
          <cell r="FL3772">
            <v>-1.3489583115825685</v>
          </cell>
          <cell r="FO3772">
            <v>1</v>
          </cell>
        </row>
        <row r="3773">
          <cell r="A3773">
            <v>642853</v>
          </cell>
          <cell r="C3773" t="str">
            <v>De Los Rios, Enrique</v>
          </cell>
          <cell r="Q3773" t="str">
            <v>R</v>
          </cell>
          <cell r="AJ3773">
            <v>8.4992707920414663</v>
          </cell>
          <cell r="AR3773">
            <v>16.8</v>
          </cell>
          <cell r="AS3773">
            <v>7.9946500099777468E-2</v>
          </cell>
          <cell r="AT3773">
            <v>0.88401174575604546</v>
          </cell>
          <cell r="BE3773">
            <v>0.77523257647060473</v>
          </cell>
          <cell r="CP3773">
            <v>21.125</v>
          </cell>
          <cell r="CV3773">
            <v>92.1</v>
          </cell>
          <cell r="DA3773">
            <v>0</v>
          </cell>
          <cell r="DD3773">
            <v>1.0628247313380657</v>
          </cell>
          <cell r="FJ3773">
            <v>42</v>
          </cell>
          <cell r="FK3773">
            <v>0.26300000000000001</v>
          </cell>
          <cell r="FL3773">
            <v>-4.5275527229808238E-2</v>
          </cell>
          <cell r="FO3773">
            <v>0.99023356671637708</v>
          </cell>
        </row>
        <row r="3774">
          <cell r="A3774">
            <v>642857</v>
          </cell>
          <cell r="C3774" t="str">
            <v>Gomez, Yapson</v>
          </cell>
          <cell r="Q3774" t="str">
            <v>R</v>
          </cell>
          <cell r="AJ3774">
            <v>6.8621575199876688</v>
          </cell>
          <cell r="AR3774">
            <v>16.8</v>
          </cell>
          <cell r="AS3774">
            <v>0.52618354393705058</v>
          </cell>
          <cell r="AT3774">
            <v>0.8673216726546914</v>
          </cell>
          <cell r="BE3774">
            <v>1.0746758818903788</v>
          </cell>
          <cell r="CP3774">
            <v>22.708333333333332</v>
          </cell>
          <cell r="CV3774">
            <v>92.1</v>
          </cell>
          <cell r="DA3774">
            <v>0</v>
          </cell>
          <cell r="DD3774">
            <v>0.88598906905381491</v>
          </cell>
          <cell r="FJ3774">
            <v>42</v>
          </cell>
          <cell r="FK3774">
            <v>0.26300000000000001</v>
          </cell>
          <cell r="FL3774">
            <v>-0.33669220671954414</v>
          </cell>
          <cell r="FO3774">
            <v>1</v>
          </cell>
        </row>
        <row r="3775">
          <cell r="A3775">
            <v>642860</v>
          </cell>
          <cell r="C3775" t="str">
            <v>Cordero, Axel</v>
          </cell>
          <cell r="Q3775" t="str">
            <v>R</v>
          </cell>
          <cell r="AJ3775">
            <v>11.820791226872736</v>
          </cell>
          <cell r="AR3775">
            <v>16.8</v>
          </cell>
          <cell r="AS3775">
            <v>-0.25030699304235293</v>
          </cell>
          <cell r="AT3775">
            <v>0.90509623148541762</v>
          </cell>
          <cell r="BE3775">
            <v>1.0190918058861909</v>
          </cell>
          <cell r="CP3775">
            <v>24.958333333333332</v>
          </cell>
          <cell r="CV3775">
            <v>92.1</v>
          </cell>
          <cell r="DA3775">
            <v>0</v>
          </cell>
          <cell r="DD3775">
            <v>0.9955729940202187</v>
          </cell>
          <cell r="FJ3775">
            <v>42</v>
          </cell>
          <cell r="FK3775">
            <v>0.26300000000000001</v>
          </cell>
          <cell r="FL3775">
            <v>-0.45188472666956991</v>
          </cell>
          <cell r="FO3775">
            <v>1</v>
          </cell>
        </row>
        <row r="3776">
          <cell r="A3776">
            <v>642861</v>
          </cell>
          <cell r="C3776" t="str">
            <v>Nova, Boanerges</v>
          </cell>
          <cell r="Q3776" t="str">
            <v>R</v>
          </cell>
          <cell r="AJ3776">
            <v>8.2035153414705313</v>
          </cell>
          <cell r="AR3776">
            <v>16.8</v>
          </cell>
          <cell r="AS3776">
            <v>-0.4058697542542411</v>
          </cell>
          <cell r="AT3776">
            <v>0.74573043676575534</v>
          </cell>
          <cell r="BE3776">
            <v>0.71803258875712661</v>
          </cell>
          <cell r="CP3776">
            <v>23.375</v>
          </cell>
          <cell r="CV3776">
            <v>92.1</v>
          </cell>
          <cell r="DA3776">
            <v>0</v>
          </cell>
          <cell r="DD3776">
            <v>0.89799769372167448</v>
          </cell>
          <cell r="FJ3776">
            <v>42</v>
          </cell>
          <cell r="FK3776">
            <v>0.26300000000000001</v>
          </cell>
          <cell r="FL3776">
            <v>0.16556435737203132</v>
          </cell>
          <cell r="FO3776">
            <v>1</v>
          </cell>
        </row>
        <row r="3777">
          <cell r="A3777">
            <v>643196</v>
          </cell>
          <cell r="C3777" t="str">
            <v>Alvis, Sam</v>
          </cell>
          <cell r="Q3777" t="str">
            <v>R</v>
          </cell>
          <cell r="AJ3777">
            <v>6.2688908940854624</v>
          </cell>
          <cell r="AR3777">
            <v>18.257183495607258</v>
          </cell>
          <cell r="AS3777">
            <v>3.6343022174346713E-2</v>
          </cell>
          <cell r="AT3777">
            <v>0.854456837634327</v>
          </cell>
          <cell r="BE3777">
            <v>0.93572979197329975</v>
          </cell>
          <cell r="CP3777">
            <v>24.041666666666668</v>
          </cell>
          <cell r="CV3777">
            <v>92.1</v>
          </cell>
          <cell r="DA3777">
            <v>0</v>
          </cell>
          <cell r="DD3777">
            <v>1.129460406708813</v>
          </cell>
          <cell r="FJ3777">
            <v>45.642958739018141</v>
          </cell>
          <cell r="FK3777">
            <v>0.26300000000000001</v>
          </cell>
          <cell r="FL3777">
            <v>-4.7444918244107744E-2</v>
          </cell>
          <cell r="FO3777">
            <v>1</v>
          </cell>
        </row>
        <row r="3778">
          <cell r="A3778">
            <v>643197</v>
          </cell>
          <cell r="C3778" t="str">
            <v>Anderson, Isaac</v>
          </cell>
          <cell r="Q3778" t="str">
            <v>S</v>
          </cell>
          <cell r="AJ3778">
            <v>6.4689960927614711</v>
          </cell>
          <cell r="AR3778">
            <v>46.168234307507134</v>
          </cell>
          <cell r="AS3778">
            <v>0.325890786768473</v>
          </cell>
          <cell r="AT3778">
            <v>0.893981048572287</v>
          </cell>
          <cell r="BE3778">
            <v>0.95961163496124302</v>
          </cell>
          <cell r="CP3778">
            <v>22.791666666666668</v>
          </cell>
          <cell r="CV3778">
            <v>92.1</v>
          </cell>
          <cell r="DA3778">
            <v>0</v>
          </cell>
          <cell r="DD3778">
            <v>1.1154929121532602</v>
          </cell>
          <cell r="FJ3778">
            <v>115.42058576876784</v>
          </cell>
          <cell r="FK3778">
            <v>0.26300000000000001</v>
          </cell>
          <cell r="FL3778">
            <v>6.8218625541178232E-2</v>
          </cell>
          <cell r="FO3778">
            <v>0</v>
          </cell>
        </row>
        <row r="3779">
          <cell r="A3779">
            <v>643206</v>
          </cell>
          <cell r="C3779" t="str">
            <v>Ayers, Daniel</v>
          </cell>
          <cell r="Q3779" t="str">
            <v>R</v>
          </cell>
          <cell r="AJ3779">
            <v>9.2361059628776783</v>
          </cell>
          <cell r="AR3779">
            <v>16.8</v>
          </cell>
          <cell r="AS3779">
            <v>-0.30312904313659228</v>
          </cell>
          <cell r="AT3779">
            <v>0.83148482562727821</v>
          </cell>
          <cell r="BE3779">
            <v>1.5865578100950228</v>
          </cell>
          <cell r="CP3779">
            <v>21.291666666666668</v>
          </cell>
          <cell r="CV3779">
            <v>92.1</v>
          </cell>
          <cell r="DA3779">
            <v>0</v>
          </cell>
          <cell r="DD3779">
            <v>1.2005471145317186</v>
          </cell>
          <cell r="FJ3779">
            <v>42</v>
          </cell>
          <cell r="FK3779">
            <v>0.26300000000000001</v>
          </cell>
          <cell r="FL3779">
            <v>0.25751839119925707</v>
          </cell>
          <cell r="FO3779">
            <v>1</v>
          </cell>
        </row>
        <row r="3780">
          <cell r="A3780">
            <v>643207</v>
          </cell>
          <cell r="C3780" t="str">
            <v>Bailey, Tanner</v>
          </cell>
          <cell r="Q3780" t="str">
            <v>S</v>
          </cell>
          <cell r="AJ3780">
            <v>7.0097990626596101</v>
          </cell>
          <cell r="AR3780">
            <v>44.400000000000006</v>
          </cell>
          <cell r="AS3780">
            <v>0.4533685509812786</v>
          </cell>
          <cell r="AT3780">
            <v>0.93847806260664512</v>
          </cell>
          <cell r="BE3780">
            <v>1.092149247547844</v>
          </cell>
          <cell r="CP3780">
            <v>25.958333333333332</v>
          </cell>
          <cell r="CV3780">
            <v>92.1</v>
          </cell>
          <cell r="DA3780">
            <v>0</v>
          </cell>
          <cell r="DD3780">
            <v>0.85154916912672929</v>
          </cell>
          <cell r="FJ3780">
            <v>111</v>
          </cell>
          <cell r="FK3780">
            <v>0.26300000000000001</v>
          </cell>
          <cell r="FL3780">
            <v>0.14751231115169094</v>
          </cell>
          <cell r="FO3780">
            <v>0</v>
          </cell>
        </row>
        <row r="3781">
          <cell r="A3781">
            <v>643209</v>
          </cell>
          <cell r="C3781" t="str">
            <v>Barber, Brett</v>
          </cell>
          <cell r="Q3781" t="str">
            <v>R</v>
          </cell>
          <cell r="AJ3781">
            <v>7.4785315262211967</v>
          </cell>
          <cell r="AR3781">
            <v>16.8</v>
          </cell>
          <cell r="AS3781">
            <v>0.17719401310336655</v>
          </cell>
          <cell r="AT3781">
            <v>0.97060289094099117</v>
          </cell>
          <cell r="BE3781">
            <v>0.94910409206732427</v>
          </cell>
          <cell r="CP3781">
            <v>25.625</v>
          </cell>
          <cell r="CV3781">
            <v>92.1</v>
          </cell>
          <cell r="DA3781">
            <v>0</v>
          </cell>
          <cell r="DD3781">
            <v>1.0233903779046671</v>
          </cell>
          <cell r="FJ3781">
            <v>42</v>
          </cell>
          <cell r="FK3781">
            <v>0.26300000000000001</v>
          </cell>
          <cell r="FL3781">
            <v>-2.1994701530811822</v>
          </cell>
          <cell r="FO3781">
            <v>1</v>
          </cell>
        </row>
        <row r="3782">
          <cell r="A3782">
            <v>643216</v>
          </cell>
          <cell r="C3782" t="str">
            <v>Bengard, Jon</v>
          </cell>
          <cell r="Q3782" t="str">
            <v>R</v>
          </cell>
          <cell r="AJ3782">
            <v>6.2863700531387376</v>
          </cell>
          <cell r="AR3782">
            <v>16.8</v>
          </cell>
          <cell r="AS3782">
            <v>-0.64855355815674398</v>
          </cell>
          <cell r="AT3782">
            <v>0.88832699814302418</v>
          </cell>
          <cell r="BE3782">
            <v>0.93703162108784233</v>
          </cell>
          <cell r="CP3782">
            <v>25.458333333333332</v>
          </cell>
          <cell r="CV3782">
            <v>92.1</v>
          </cell>
          <cell r="DA3782">
            <v>0</v>
          </cell>
          <cell r="DD3782">
            <v>1.1870471275076502</v>
          </cell>
          <cell r="FJ3782">
            <v>42</v>
          </cell>
          <cell r="FK3782">
            <v>0.26300000000000001</v>
          </cell>
          <cell r="FL3782">
            <v>0.56973742556603779</v>
          </cell>
          <cell r="FO3782">
            <v>1</v>
          </cell>
        </row>
        <row r="3783">
          <cell r="A3783">
            <v>643219</v>
          </cell>
          <cell r="C3783" t="str">
            <v>Beresford, Andy</v>
          </cell>
          <cell r="Q3783" t="str">
            <v>S</v>
          </cell>
          <cell r="AJ3783">
            <v>7.0853189967097094</v>
          </cell>
          <cell r="AR3783">
            <v>44.400000000000006</v>
          </cell>
          <cell r="AS3783">
            <v>0.7972308240548498</v>
          </cell>
          <cell r="AT3783">
            <v>0.94641640003701277</v>
          </cell>
          <cell r="BE3783">
            <v>1.4256142206104261</v>
          </cell>
          <cell r="CP3783">
            <v>26.375</v>
          </cell>
          <cell r="CV3783">
            <v>92.1</v>
          </cell>
          <cell r="DA3783">
            <v>0</v>
          </cell>
          <cell r="DD3783">
            <v>0.6976512679138307</v>
          </cell>
          <cell r="FJ3783">
            <v>111</v>
          </cell>
          <cell r="FK3783">
            <v>0.26300000000000001</v>
          </cell>
          <cell r="FL3783">
            <v>5.3392330645324643E-2</v>
          </cell>
          <cell r="FO3783">
            <v>0</v>
          </cell>
        </row>
        <row r="3784">
          <cell r="A3784">
            <v>643222</v>
          </cell>
          <cell r="C3784" t="str">
            <v>Blackford, Alex</v>
          </cell>
          <cell r="Q3784" t="str">
            <v>S</v>
          </cell>
          <cell r="AJ3784">
            <v>6.2544640448990316</v>
          </cell>
          <cell r="AR3784">
            <v>45.225194003527342</v>
          </cell>
          <cell r="AS3784">
            <v>0.25368597236129531</v>
          </cell>
          <cell r="AT3784">
            <v>0.81586915843771002</v>
          </cell>
          <cell r="BE3784">
            <v>0.46340153670397827</v>
          </cell>
          <cell r="CP3784">
            <v>25.625</v>
          </cell>
          <cell r="CV3784">
            <v>92.1</v>
          </cell>
          <cell r="DA3784">
            <v>0</v>
          </cell>
          <cell r="DD3784">
            <v>1.2305389990840525</v>
          </cell>
          <cell r="FJ3784">
            <v>113.06298500881834</v>
          </cell>
          <cell r="FK3784">
            <v>0.26300000000000001</v>
          </cell>
          <cell r="FL3784">
            <v>-0.16692129363551911</v>
          </cell>
          <cell r="FO3784">
            <v>0</v>
          </cell>
        </row>
        <row r="3785">
          <cell r="A3785">
            <v>643230</v>
          </cell>
          <cell r="C3785" t="str">
            <v>Brault, Steven</v>
          </cell>
          <cell r="Q3785" t="str">
            <v>S</v>
          </cell>
          <cell r="AJ3785">
            <v>4.9336920517578138</v>
          </cell>
          <cell r="AR3785">
            <v>77.631781811169716</v>
          </cell>
          <cell r="AS3785">
            <v>0.18882835706437345</v>
          </cell>
          <cell r="AT3785">
            <v>0.79150244856663898</v>
          </cell>
          <cell r="BE3785">
            <v>0.76694678941379157</v>
          </cell>
          <cell r="CP3785">
            <v>24.208333333333332</v>
          </cell>
          <cell r="CV3785">
            <v>92.795541201614853</v>
          </cell>
          <cell r="DA3785">
            <v>6.0606060606060608E-2</v>
          </cell>
          <cell r="DD3785">
            <v>1.0679812815735681</v>
          </cell>
          <cell r="FJ3785">
            <v>124.6071352201848</v>
          </cell>
          <cell r="FK3785">
            <v>0.26300000000000001</v>
          </cell>
          <cell r="FL3785">
            <v>0.21843135685562309</v>
          </cell>
          <cell r="FO3785">
            <v>0</v>
          </cell>
        </row>
        <row r="3786">
          <cell r="A3786">
            <v>643234</v>
          </cell>
          <cell r="C3786" t="str">
            <v>Brookshire, Chase</v>
          </cell>
          <cell r="Q3786" t="str">
            <v>S</v>
          </cell>
          <cell r="AJ3786">
            <v>6.8762672027754537</v>
          </cell>
          <cell r="AR3786">
            <v>44.400000000000006</v>
          </cell>
          <cell r="AS3786">
            <v>-0.19772779579069066</v>
          </cell>
          <cell r="AT3786">
            <v>0.81253307311446377</v>
          </cell>
          <cell r="BE3786">
            <v>0.74469442133218411</v>
          </cell>
          <cell r="CP3786">
            <v>25.291666666666668</v>
          </cell>
          <cell r="CV3786">
            <v>92.1</v>
          </cell>
          <cell r="DA3786">
            <v>0</v>
          </cell>
          <cell r="DD3786">
            <v>0.92704875648941931</v>
          </cell>
          <cell r="FJ3786">
            <v>111</v>
          </cell>
          <cell r="FK3786">
            <v>0.26300000000000001</v>
          </cell>
          <cell r="FL3786">
            <v>-0.3892673917430951</v>
          </cell>
          <cell r="FO3786">
            <v>0.12943773272542214</v>
          </cell>
        </row>
        <row r="3787">
          <cell r="A3787">
            <v>643236</v>
          </cell>
          <cell r="C3787" t="str">
            <v>Brunnemann, Tyler</v>
          </cell>
          <cell r="Q3787" t="str">
            <v>R</v>
          </cell>
          <cell r="AJ3787">
            <v>5.5222428542243245</v>
          </cell>
          <cell r="AR3787">
            <v>21.143950849093336</v>
          </cell>
          <cell r="AS3787">
            <v>5.3514388864861644E-2</v>
          </cell>
          <cell r="AT3787">
            <v>0.81873028190387487</v>
          </cell>
          <cell r="BE3787">
            <v>0.62768648982033703</v>
          </cell>
          <cell r="CP3787">
            <v>24.875</v>
          </cell>
          <cell r="CV3787">
            <v>92.1</v>
          </cell>
          <cell r="DA3787">
            <v>0</v>
          </cell>
          <cell r="DD3787">
            <v>1.1627262292323048</v>
          </cell>
          <cell r="FJ3787">
            <v>52.859877122733337</v>
          </cell>
          <cell r="FK3787">
            <v>0.26300000000000001</v>
          </cell>
          <cell r="FL3787">
            <v>0.27819530966975209</v>
          </cell>
          <cell r="FO3787">
            <v>1</v>
          </cell>
        </row>
        <row r="3788">
          <cell r="A3788">
            <v>643240</v>
          </cell>
          <cell r="C3788" t="str">
            <v>Butler, Ryan</v>
          </cell>
          <cell r="Q3788" t="str">
            <v>S</v>
          </cell>
          <cell r="AJ3788">
            <v>7.042582669057964</v>
          </cell>
          <cell r="AR3788">
            <v>44.400000000000006</v>
          </cell>
          <cell r="AS3788">
            <v>1.038071495339054</v>
          </cell>
          <cell r="AT3788">
            <v>0.91246436925272933</v>
          </cell>
          <cell r="BE3788">
            <v>1.0841363979639302</v>
          </cell>
          <cell r="CP3788">
            <v>24.375</v>
          </cell>
          <cell r="CV3788">
            <v>92.1</v>
          </cell>
          <cell r="DA3788">
            <v>0</v>
          </cell>
          <cell r="DD3788">
            <v>0.9769470922284712</v>
          </cell>
          <cell r="FJ3788">
            <v>111</v>
          </cell>
          <cell r="FK3788">
            <v>0.26300000000000001</v>
          </cell>
          <cell r="FL3788">
            <v>0.32795124541872672</v>
          </cell>
          <cell r="FO3788">
            <v>0</v>
          </cell>
        </row>
        <row r="3789">
          <cell r="A3789">
            <v>643244</v>
          </cell>
          <cell r="C3789" t="str">
            <v>Carley, Sean</v>
          </cell>
          <cell r="Q3789" t="str">
            <v>R</v>
          </cell>
          <cell r="AJ3789">
            <v>6.5384407062627616</v>
          </cell>
          <cell r="AR3789">
            <v>16.8</v>
          </cell>
          <cell r="AS3789">
            <v>-0.85042325794752049</v>
          </cell>
          <cell r="AT3789">
            <v>0.72645059990196836</v>
          </cell>
          <cell r="BE3789">
            <v>1.081052518247084</v>
          </cell>
          <cell r="CP3789">
            <v>25.541666666666668</v>
          </cell>
          <cell r="CV3789">
            <v>92.1</v>
          </cell>
          <cell r="DA3789">
            <v>0</v>
          </cell>
          <cell r="DD3789">
            <v>0.84301971818327082</v>
          </cell>
          <cell r="FJ3789">
            <v>42</v>
          </cell>
          <cell r="FK3789">
            <v>0.26300000000000001</v>
          </cell>
          <cell r="FL3789">
            <v>3.6372169802444933E-2</v>
          </cell>
          <cell r="FO3789">
            <v>1</v>
          </cell>
        </row>
        <row r="3790">
          <cell r="A3790">
            <v>643245</v>
          </cell>
          <cell r="C3790" t="str">
            <v>Carnes, Ethan</v>
          </cell>
          <cell r="Q3790" t="str">
            <v>S</v>
          </cell>
          <cell r="AJ3790">
            <v>6.7746944402082896</v>
          </cell>
          <cell r="AR3790">
            <v>44.400000000000006</v>
          </cell>
          <cell r="AS3790">
            <v>0.11321682845681449</v>
          </cell>
          <cell r="AT3790">
            <v>0.92450465549203997</v>
          </cell>
          <cell r="BE3790">
            <v>1.0724822446971458</v>
          </cell>
          <cell r="CP3790">
            <v>24.541666666666668</v>
          </cell>
          <cell r="CV3790">
            <v>92.1</v>
          </cell>
          <cell r="DA3790">
            <v>0</v>
          </cell>
          <cell r="DD3790">
            <v>0.98789901023294013</v>
          </cell>
          <cell r="FJ3790">
            <v>111</v>
          </cell>
          <cell r="FK3790">
            <v>0.26300000000000001</v>
          </cell>
          <cell r="FL3790">
            <v>0.72962960566786816</v>
          </cell>
          <cell r="FO3790">
            <v>6.33839543924688E-2</v>
          </cell>
        </row>
        <row r="3791">
          <cell r="A3791">
            <v>643255</v>
          </cell>
          <cell r="C3791" t="str">
            <v>Christensen, Pat</v>
          </cell>
          <cell r="Q3791" t="str">
            <v>R</v>
          </cell>
          <cell r="AJ3791">
            <v>6.0839279504712129</v>
          </cell>
          <cell r="AR3791">
            <v>16.8</v>
          </cell>
          <cell r="AS3791">
            <v>-0.52106279045652382</v>
          </cell>
          <cell r="AT3791">
            <v>0.82834233866521845</v>
          </cell>
          <cell r="BE3791">
            <v>1.1344293962697476</v>
          </cell>
          <cell r="CP3791">
            <v>25.541666666666668</v>
          </cell>
          <cell r="CV3791">
            <v>92.1</v>
          </cell>
          <cell r="DA3791">
            <v>0</v>
          </cell>
          <cell r="DD3791">
            <v>0.99902009250988144</v>
          </cell>
          <cell r="FJ3791">
            <v>42</v>
          </cell>
          <cell r="FK3791">
            <v>0.26300000000000001</v>
          </cell>
          <cell r="FL3791">
            <v>0.60882695112795571</v>
          </cell>
          <cell r="FO3791">
            <v>1</v>
          </cell>
        </row>
        <row r="3792">
          <cell r="A3792">
            <v>643256</v>
          </cell>
          <cell r="C3792" t="str">
            <v>Cimber, Adam</v>
          </cell>
          <cell r="Q3792" t="str">
            <v>R</v>
          </cell>
          <cell r="AJ3792">
            <v>4.8934288496301797</v>
          </cell>
          <cell r="AR3792">
            <v>22.870918182518494</v>
          </cell>
          <cell r="AS3792">
            <v>-0.17157113811426924</v>
          </cell>
          <cell r="AT3792">
            <v>0.52602349898183287</v>
          </cell>
          <cell r="BE3792">
            <v>1.2611364197662644</v>
          </cell>
          <cell r="CP3792">
            <v>25.875</v>
          </cell>
          <cell r="CV3792">
            <v>92.1</v>
          </cell>
          <cell r="DA3792">
            <v>0</v>
          </cell>
          <cell r="DD3792">
            <v>0.63275811076341926</v>
          </cell>
          <cell r="FJ3792">
            <v>57.177295456296228</v>
          </cell>
          <cell r="FK3792">
            <v>0.26300000000000001</v>
          </cell>
          <cell r="FL3792">
            <v>0.34070686627483826</v>
          </cell>
          <cell r="FO3792">
            <v>1</v>
          </cell>
        </row>
        <row r="3793">
          <cell r="A3793">
            <v>643260</v>
          </cell>
          <cell r="C3793" t="str">
            <v>Coles, Robert</v>
          </cell>
          <cell r="Q3793" t="str">
            <v>R</v>
          </cell>
          <cell r="AJ3793">
            <v>7.3355789360527393</v>
          </cell>
          <cell r="AR3793">
            <v>21.420483737748125</v>
          </cell>
          <cell r="AS3793">
            <v>0.93095586125739338</v>
          </cell>
          <cell r="AT3793">
            <v>0.79299337247536561</v>
          </cell>
          <cell r="BE3793">
            <v>0.9953731932865183</v>
          </cell>
          <cell r="CP3793">
            <v>24.875</v>
          </cell>
          <cell r="CV3793">
            <v>92.1</v>
          </cell>
          <cell r="DA3793">
            <v>0</v>
          </cell>
          <cell r="DD3793">
            <v>1.0054202330269018</v>
          </cell>
          <cell r="FJ3793">
            <v>53.551209344370307</v>
          </cell>
          <cell r="FK3793">
            <v>0.26300000000000001</v>
          </cell>
          <cell r="FL3793">
            <v>0.3711835491999283</v>
          </cell>
          <cell r="FO3793">
            <v>1</v>
          </cell>
        </row>
        <row r="3794">
          <cell r="A3794">
            <v>643261</v>
          </cell>
          <cell r="C3794" t="str">
            <v>Coley, Austin</v>
          </cell>
          <cell r="Q3794" t="str">
            <v>S</v>
          </cell>
          <cell r="AJ3794">
            <v>6.5827536709255376</v>
          </cell>
          <cell r="AR3794">
            <v>58.545157571358033</v>
          </cell>
          <cell r="AS3794">
            <v>-0.54504082030774892</v>
          </cell>
          <cell r="AT3794">
            <v>0.66014127717404691</v>
          </cell>
          <cell r="BE3794">
            <v>0.67166288326698398</v>
          </cell>
          <cell r="CP3794">
            <v>23.958333333333332</v>
          </cell>
          <cell r="CV3794">
            <v>92.1</v>
          </cell>
          <cell r="DA3794">
            <v>0</v>
          </cell>
          <cell r="DD3794">
            <v>0.88917072830428334</v>
          </cell>
          <cell r="FJ3794">
            <v>146.36289392839507</v>
          </cell>
          <cell r="FK3794">
            <v>0.26300000000000001</v>
          </cell>
          <cell r="FL3794">
            <v>0.41613636548847804</v>
          </cell>
          <cell r="FO3794">
            <v>0</v>
          </cell>
        </row>
        <row r="3795">
          <cell r="A3795">
            <v>643263</v>
          </cell>
          <cell r="C3795" t="str">
            <v>Connolly, Michael</v>
          </cell>
          <cell r="Q3795" t="str">
            <v>S</v>
          </cell>
          <cell r="AJ3795">
            <v>6.4537082504004015</v>
          </cell>
          <cell r="AR3795">
            <v>51.934718645041144</v>
          </cell>
          <cell r="AS3795">
            <v>0.29917842028267716</v>
          </cell>
          <cell r="AT3795">
            <v>0.84327139416790819</v>
          </cell>
          <cell r="BE3795">
            <v>1.0688288900344498</v>
          </cell>
          <cell r="CP3795">
            <v>24.708333333333332</v>
          </cell>
          <cell r="CV3795">
            <v>92.1</v>
          </cell>
          <cell r="DA3795">
            <v>0</v>
          </cell>
          <cell r="DD3795">
            <v>0.86592825023602971</v>
          </cell>
          <cell r="FJ3795">
            <v>129.83679661260285</v>
          </cell>
          <cell r="FK3795">
            <v>0.26300000000000001</v>
          </cell>
          <cell r="FL3795">
            <v>0.37094318993676884</v>
          </cell>
          <cell r="FO3795">
            <v>0</v>
          </cell>
        </row>
        <row r="3796">
          <cell r="A3796">
            <v>643264</v>
          </cell>
          <cell r="C3796" t="str">
            <v>Cooper, Andrew</v>
          </cell>
          <cell r="Q3796" t="str">
            <v>R</v>
          </cell>
          <cell r="AJ3796">
            <v>6.9524637829041858</v>
          </cell>
          <cell r="AR3796">
            <v>19.2947917610541</v>
          </cell>
          <cell r="AS3796">
            <v>-0.88252731360648884</v>
          </cell>
          <cell r="AT3796">
            <v>0.67028711531470697</v>
          </cell>
          <cell r="BE3796">
            <v>0.98553389143025993</v>
          </cell>
          <cell r="CP3796">
            <v>24.041666666666668</v>
          </cell>
          <cell r="CV3796">
            <v>92.1</v>
          </cell>
          <cell r="DA3796">
            <v>0</v>
          </cell>
          <cell r="DD3796">
            <v>0.73905339135989823</v>
          </cell>
          <cell r="FJ3796">
            <v>48.236979402635242</v>
          </cell>
          <cell r="FK3796">
            <v>0.26300000000000001</v>
          </cell>
          <cell r="FL3796">
            <v>0.49798340166307253</v>
          </cell>
          <cell r="FO3796">
            <v>1</v>
          </cell>
        </row>
        <row r="3797">
          <cell r="A3797">
            <v>643267</v>
          </cell>
          <cell r="C3797" t="str">
            <v>Cortright, Garrett</v>
          </cell>
          <cell r="Q3797" t="str">
            <v>R</v>
          </cell>
          <cell r="AJ3797">
            <v>5.9501975918307668</v>
          </cell>
          <cell r="AR3797">
            <v>20.278394680859236</v>
          </cell>
          <cell r="AS3797">
            <v>0.42789022520603343</v>
          </cell>
          <cell r="AT3797">
            <v>0.80420072190752734</v>
          </cell>
          <cell r="BE3797">
            <v>1.3745712028782735</v>
          </cell>
          <cell r="CP3797">
            <v>24.708333333333332</v>
          </cell>
          <cell r="CV3797">
            <v>92.1</v>
          </cell>
          <cell r="DA3797">
            <v>0</v>
          </cell>
          <cell r="DD3797">
            <v>0.78111013810014696</v>
          </cell>
          <cell r="FJ3797">
            <v>50.695986702148083</v>
          </cell>
          <cell r="FK3797">
            <v>0.26300000000000001</v>
          </cell>
          <cell r="FL3797">
            <v>0.3395145399759949</v>
          </cell>
          <cell r="FO3797">
            <v>1</v>
          </cell>
        </row>
        <row r="3798">
          <cell r="A3798">
            <v>643274</v>
          </cell>
          <cell r="C3798" t="str">
            <v>Darhower, Chase</v>
          </cell>
          <cell r="Q3798" t="str">
            <v>R</v>
          </cell>
          <cell r="AJ3798">
            <v>7.6288318025461992</v>
          </cell>
          <cell r="AR3798">
            <v>16.8</v>
          </cell>
          <cell r="AS3798">
            <v>-0.73763802245183041</v>
          </cell>
          <cell r="AT3798">
            <v>0.79460802984442913</v>
          </cell>
          <cell r="BE3798">
            <v>1.0696420365389037</v>
          </cell>
          <cell r="CP3798">
            <v>23.458333333333332</v>
          </cell>
          <cell r="CV3798">
            <v>92.1</v>
          </cell>
          <cell r="DA3798">
            <v>0</v>
          </cell>
          <cell r="DD3798">
            <v>0.86973265369288066</v>
          </cell>
          <cell r="FJ3798">
            <v>42</v>
          </cell>
          <cell r="FK3798">
            <v>0.26300000000000001</v>
          </cell>
          <cell r="FL3798">
            <v>-0.41072249961872592</v>
          </cell>
          <cell r="FO3798">
            <v>1</v>
          </cell>
        </row>
        <row r="3799">
          <cell r="A3799">
            <v>643277</v>
          </cell>
          <cell r="C3799" t="str">
            <v>Deeter, Ryan</v>
          </cell>
          <cell r="Q3799" t="str">
            <v>R</v>
          </cell>
          <cell r="AJ3799">
            <v>7.8368733699607844</v>
          </cell>
          <cell r="AR3799">
            <v>16.8</v>
          </cell>
          <cell r="AS3799">
            <v>1.2980404706771616</v>
          </cell>
          <cell r="AT3799">
            <v>0.96310541190810406</v>
          </cell>
          <cell r="BE3799">
            <v>0.5917274051574003</v>
          </cell>
          <cell r="CP3799">
            <v>24.958333333333332</v>
          </cell>
          <cell r="CV3799">
            <v>92.1</v>
          </cell>
          <cell r="DA3799">
            <v>0</v>
          </cell>
          <cell r="DD3799">
            <v>1.1482183187532438</v>
          </cell>
          <cell r="FJ3799">
            <v>42</v>
          </cell>
          <cell r="FK3799">
            <v>0.26300000000000001</v>
          </cell>
          <cell r="FL3799">
            <v>0.66433152742136159</v>
          </cell>
          <cell r="FO3799">
            <v>1</v>
          </cell>
        </row>
        <row r="3800">
          <cell r="A3800">
            <v>643282</v>
          </cell>
          <cell r="C3800" t="str">
            <v>DeRosier, Matthew</v>
          </cell>
          <cell r="Q3800" t="str">
            <v>S</v>
          </cell>
          <cell r="AJ3800">
            <v>6.5426501847534757</v>
          </cell>
          <cell r="AR3800">
            <v>44.400000000000006</v>
          </cell>
          <cell r="AS3800">
            <v>-0.4455029752508291</v>
          </cell>
          <cell r="AT3800">
            <v>0.8174733280553419</v>
          </cell>
          <cell r="BE3800">
            <v>1.1014522322933689</v>
          </cell>
          <cell r="CP3800">
            <v>21.958333333333332</v>
          </cell>
          <cell r="CV3800">
            <v>92.1</v>
          </cell>
          <cell r="DA3800">
            <v>0</v>
          </cell>
          <cell r="DD3800">
            <v>0.90420868553281331</v>
          </cell>
          <cell r="FJ3800">
            <v>111</v>
          </cell>
          <cell r="FK3800">
            <v>0.26300000000000001</v>
          </cell>
          <cell r="FL3800">
            <v>-0.26356976825445827</v>
          </cell>
          <cell r="FO3800">
            <v>0</v>
          </cell>
        </row>
        <row r="3801">
          <cell r="A3801">
            <v>643284</v>
          </cell>
          <cell r="C3801" t="str">
            <v>Dill, Dakota</v>
          </cell>
          <cell r="Q3801" t="str">
            <v>R</v>
          </cell>
          <cell r="AJ3801">
            <v>7.1934022613761623</v>
          </cell>
          <cell r="AR3801">
            <v>16.8</v>
          </cell>
          <cell r="AS3801">
            <v>-0.37503748842073065</v>
          </cell>
          <cell r="AT3801">
            <v>0.87469109761812613</v>
          </cell>
          <cell r="BE3801">
            <v>0.84365780236106036</v>
          </cell>
          <cell r="CP3801">
            <v>25.125</v>
          </cell>
          <cell r="CV3801">
            <v>92.1</v>
          </cell>
          <cell r="DA3801">
            <v>0</v>
          </cell>
          <cell r="DD3801">
            <v>1.1009664731030813</v>
          </cell>
          <cell r="FJ3801">
            <v>42</v>
          </cell>
          <cell r="FK3801">
            <v>0.26300000000000001</v>
          </cell>
          <cell r="FL3801">
            <v>0.15798382687777837</v>
          </cell>
          <cell r="FO3801">
            <v>1</v>
          </cell>
        </row>
        <row r="3802">
          <cell r="A3802">
            <v>643285</v>
          </cell>
          <cell r="C3802" t="str">
            <v>Dorsch, Eric</v>
          </cell>
          <cell r="Q3802" t="str">
            <v>R</v>
          </cell>
          <cell r="AJ3802">
            <v>7.1291246314694625</v>
          </cell>
          <cell r="AR3802">
            <v>16.8</v>
          </cell>
          <cell r="AS3802">
            <v>-0.46054423156902641</v>
          </cell>
          <cell r="AT3802">
            <v>0.80458240704211836</v>
          </cell>
          <cell r="BE3802">
            <v>1.444088782973189</v>
          </cell>
          <cell r="CP3802">
            <v>24.791666666666668</v>
          </cell>
          <cell r="CV3802">
            <v>92.1</v>
          </cell>
          <cell r="DA3802">
            <v>0</v>
          </cell>
          <cell r="DD3802">
            <v>0.86934294032377779</v>
          </cell>
          <cell r="FJ3802">
            <v>42</v>
          </cell>
          <cell r="FK3802">
            <v>0.26300000000000001</v>
          </cell>
          <cell r="FL3802">
            <v>-0.8110483736158387</v>
          </cell>
          <cell r="FO3802">
            <v>1</v>
          </cell>
        </row>
        <row r="3803">
          <cell r="A3803">
            <v>643292</v>
          </cell>
          <cell r="C3803" t="str">
            <v>Easley, Josh</v>
          </cell>
          <cell r="Q3803" t="str">
            <v>R</v>
          </cell>
          <cell r="AJ3803">
            <v>6.3558443732532108</v>
          </cell>
          <cell r="AR3803">
            <v>16.8</v>
          </cell>
          <cell r="AS3803">
            <v>0.94279425288548624</v>
          </cell>
          <cell r="AT3803">
            <v>0.96296619287810092</v>
          </cell>
          <cell r="BE3803">
            <v>1.0417559855641698</v>
          </cell>
          <cell r="CP3803">
            <v>25.541666666666668</v>
          </cell>
          <cell r="CV3803">
            <v>92.1</v>
          </cell>
          <cell r="DA3803">
            <v>0</v>
          </cell>
          <cell r="DD3803">
            <v>1.1532238322185364</v>
          </cell>
          <cell r="FJ3803">
            <v>42</v>
          </cell>
          <cell r="FK3803">
            <v>0.26300000000000001</v>
          </cell>
          <cell r="FL3803">
            <v>-0.50399066866779396</v>
          </cell>
          <cell r="FO3803">
            <v>1</v>
          </cell>
        </row>
        <row r="3804">
          <cell r="A3804">
            <v>643293</v>
          </cell>
          <cell r="C3804" t="str">
            <v>Easton, Brandon</v>
          </cell>
          <cell r="Q3804" t="str">
            <v>S</v>
          </cell>
          <cell r="AJ3804">
            <v>8.7292953363120702</v>
          </cell>
          <cell r="AR3804">
            <v>44.400000000000006</v>
          </cell>
          <cell r="AS3804">
            <v>-0.68613064158193193</v>
          </cell>
          <cell r="AT3804">
            <v>0.92495002362143364</v>
          </cell>
          <cell r="BE3804">
            <v>1.0142939476653341</v>
          </cell>
          <cell r="CP3804">
            <v>23.791666666666668</v>
          </cell>
          <cell r="CV3804">
            <v>92.1</v>
          </cell>
          <cell r="DA3804">
            <v>0</v>
          </cell>
          <cell r="DD3804">
            <v>1.0941587594588582</v>
          </cell>
          <cell r="FJ3804">
            <v>111</v>
          </cell>
          <cell r="FK3804">
            <v>0.26300000000000001</v>
          </cell>
          <cell r="FL3804">
            <v>-4.031803865709449E-2</v>
          </cell>
          <cell r="FO3804">
            <v>0</v>
          </cell>
        </row>
        <row r="3805">
          <cell r="A3805">
            <v>643294</v>
          </cell>
          <cell r="C3805" t="str">
            <v>Edwards, Andrew</v>
          </cell>
          <cell r="Q3805" t="str">
            <v>R</v>
          </cell>
          <cell r="AJ3805">
            <v>5.1203423112408384</v>
          </cell>
          <cell r="AR3805">
            <v>22.566755387555531</v>
          </cell>
          <cell r="AS3805">
            <v>-0.4789761676139298</v>
          </cell>
          <cell r="AT3805">
            <v>0.56833148817074042</v>
          </cell>
          <cell r="BE3805">
            <v>1.1583158699904077</v>
          </cell>
          <cell r="CP3805">
            <v>24.708333333333332</v>
          </cell>
          <cell r="CV3805">
            <v>92.1</v>
          </cell>
          <cell r="DA3805">
            <v>0</v>
          </cell>
          <cell r="DD3805">
            <v>1.0968420531969227</v>
          </cell>
          <cell r="FJ3805">
            <v>56.416888468888821</v>
          </cell>
          <cell r="FK3805">
            <v>0.26300000000000001</v>
          </cell>
          <cell r="FL3805">
            <v>0.58249637824358624</v>
          </cell>
          <cell r="FO3805">
            <v>1</v>
          </cell>
        </row>
        <row r="3806">
          <cell r="A3806">
            <v>643295</v>
          </cell>
          <cell r="C3806" t="str">
            <v>Edwards, Chase</v>
          </cell>
          <cell r="Q3806" t="str">
            <v>S</v>
          </cell>
          <cell r="AJ3806">
            <v>8.214625957384845</v>
          </cell>
          <cell r="AR3806">
            <v>44.400000000000006</v>
          </cell>
          <cell r="AS3806">
            <v>-0.30008977900381023</v>
          </cell>
          <cell r="AT3806">
            <v>0.7552614217831326</v>
          </cell>
          <cell r="BE3806">
            <v>1.3072122656709675</v>
          </cell>
          <cell r="CP3806">
            <v>22.375</v>
          </cell>
          <cell r="CV3806">
            <v>92.1</v>
          </cell>
          <cell r="DA3806">
            <v>0</v>
          </cell>
          <cell r="DD3806">
            <v>0.86104582527486406</v>
          </cell>
          <cell r="FJ3806">
            <v>111</v>
          </cell>
          <cell r="FK3806">
            <v>0.26300000000000001</v>
          </cell>
          <cell r="FL3806">
            <v>-0.26805258391240067</v>
          </cell>
          <cell r="FO3806">
            <v>0.10973884368227393</v>
          </cell>
        </row>
        <row r="3807">
          <cell r="A3807">
            <v>643296</v>
          </cell>
          <cell r="C3807" t="str">
            <v>Effertz, Joel</v>
          </cell>
          <cell r="Q3807" t="str">
            <v>S</v>
          </cell>
          <cell r="AJ3807">
            <v>7.5324824914101765</v>
          </cell>
          <cell r="AR3807">
            <v>44.400000000000006</v>
          </cell>
          <cell r="AS3807">
            <v>-1.6755061468989165</v>
          </cell>
          <cell r="AT3807">
            <v>0.91468298499212153</v>
          </cell>
          <cell r="BE3807">
            <v>0.9639773011541809</v>
          </cell>
          <cell r="CP3807">
            <v>25.791666666666668</v>
          </cell>
          <cell r="CV3807">
            <v>92.1</v>
          </cell>
          <cell r="DA3807">
            <v>0</v>
          </cell>
          <cell r="DD3807">
            <v>0.80330088331433747</v>
          </cell>
          <cell r="FJ3807">
            <v>111</v>
          </cell>
          <cell r="FK3807">
            <v>0.26300000000000001</v>
          </cell>
          <cell r="FL3807">
            <v>0.95305400357968151</v>
          </cell>
          <cell r="FO3807">
            <v>0</v>
          </cell>
        </row>
        <row r="3808">
          <cell r="A3808">
            <v>643297</v>
          </cell>
          <cell r="C3808" t="str">
            <v>Ege, Cody</v>
          </cell>
          <cell r="Q3808" t="str">
            <v>R</v>
          </cell>
          <cell r="AJ3808">
            <v>5.6517960352773926</v>
          </cell>
          <cell r="AR3808">
            <v>22.625175050903707</v>
          </cell>
          <cell r="AS3808">
            <v>-0.28743125973985034</v>
          </cell>
          <cell r="AT3808">
            <v>9.5287949976177844E-2</v>
          </cell>
          <cell r="BE3808">
            <v>0.95529955365315977</v>
          </cell>
          <cell r="CP3808">
            <v>25.125</v>
          </cell>
          <cell r="CV3808">
            <v>84.59554120161485</v>
          </cell>
          <cell r="DA3808">
            <v>5.4545454545454543E-2</v>
          </cell>
          <cell r="DD3808">
            <v>1.1619100175708419</v>
          </cell>
          <cell r="FJ3808">
            <v>56.562937627259259</v>
          </cell>
          <cell r="FK3808">
            <v>0.26300000000000001</v>
          </cell>
          <cell r="FL3808">
            <v>0.29628460494593428</v>
          </cell>
          <cell r="FO3808">
            <v>1</v>
          </cell>
        </row>
        <row r="3809">
          <cell r="A3809">
            <v>643303</v>
          </cell>
          <cell r="C3809" t="str">
            <v>Fischer, Darren</v>
          </cell>
          <cell r="Q3809" t="str">
            <v>R</v>
          </cell>
          <cell r="AJ3809">
            <v>8.5869626029411084</v>
          </cell>
          <cell r="AR3809">
            <v>16.8</v>
          </cell>
          <cell r="AS3809">
            <v>-1.9471639708334816</v>
          </cell>
          <cell r="AT3809">
            <v>0.90948154018165472</v>
          </cell>
          <cell r="BE3809">
            <v>0.85064825837349045</v>
          </cell>
          <cell r="CP3809">
            <v>23.875</v>
          </cell>
          <cell r="CV3809">
            <v>92.1</v>
          </cell>
          <cell r="DA3809">
            <v>0</v>
          </cell>
          <cell r="DD3809">
            <v>1.1460358725628428</v>
          </cell>
          <cell r="FJ3809">
            <v>42</v>
          </cell>
          <cell r="FK3809">
            <v>0.26300000000000001</v>
          </cell>
          <cell r="FL3809">
            <v>0.5461429677148042</v>
          </cell>
          <cell r="FO3809">
            <v>1</v>
          </cell>
        </row>
        <row r="3810">
          <cell r="A3810">
            <v>643308</v>
          </cell>
          <cell r="C3810" t="str">
            <v>Formo, Hyrum</v>
          </cell>
          <cell r="Q3810" t="str">
            <v>S</v>
          </cell>
          <cell r="AJ3810">
            <v>6.9324682188677791</v>
          </cell>
          <cell r="AR3810">
            <v>44.400000000000006</v>
          </cell>
          <cell r="AS3810">
            <v>-0.42505687733775682</v>
          </cell>
          <cell r="AT3810">
            <v>0.80476635270985653</v>
          </cell>
          <cell r="BE3810">
            <v>0.65495612165384276</v>
          </cell>
          <cell r="CP3810">
            <v>24.208333333333332</v>
          </cell>
          <cell r="CV3810">
            <v>92.1</v>
          </cell>
          <cell r="DA3810">
            <v>0</v>
          </cell>
          <cell r="DD3810">
            <v>0.79967797825940834</v>
          </cell>
          <cell r="FJ3810">
            <v>111</v>
          </cell>
          <cell r="FK3810">
            <v>0.26300000000000001</v>
          </cell>
          <cell r="FL3810">
            <v>0.3516460970321213</v>
          </cell>
          <cell r="FO3810">
            <v>0</v>
          </cell>
        </row>
        <row r="3811">
          <cell r="A3811">
            <v>643309</v>
          </cell>
          <cell r="C3811" t="str">
            <v>Forsythe, Cody</v>
          </cell>
          <cell r="Q3811" t="str">
            <v>R</v>
          </cell>
          <cell r="AJ3811">
            <v>5.2015672015365313</v>
          </cell>
          <cell r="AR3811">
            <v>19.572777606386669</v>
          </cell>
          <cell r="AS3811">
            <v>-0.54807107297994373</v>
          </cell>
          <cell r="AT3811">
            <v>0.6667769094121283</v>
          </cell>
          <cell r="BE3811">
            <v>0.60275404690135626</v>
          </cell>
          <cell r="CP3811">
            <v>25.791666666666668</v>
          </cell>
          <cell r="CV3811">
            <v>92.1</v>
          </cell>
          <cell r="DA3811">
            <v>0</v>
          </cell>
          <cell r="DD3811">
            <v>1.0964808457009152</v>
          </cell>
          <cell r="FJ3811">
            <v>48.931944015966671</v>
          </cell>
          <cell r="FK3811">
            <v>0.26300000000000001</v>
          </cell>
          <cell r="FL3811">
            <v>1.3248080735019614E-2</v>
          </cell>
          <cell r="FO3811">
            <v>1</v>
          </cell>
        </row>
        <row r="3812">
          <cell r="A3812">
            <v>643314</v>
          </cell>
          <cell r="C3812" t="str">
            <v>Frey, Nicholas</v>
          </cell>
          <cell r="Q3812" t="str">
            <v>R</v>
          </cell>
          <cell r="AJ3812">
            <v>7.1443401035673046</v>
          </cell>
          <cell r="AR3812">
            <v>23.938409579674051</v>
          </cell>
          <cell r="AS3812">
            <v>-1.15509189877013</v>
          </cell>
          <cell r="AT3812">
            <v>0.6913859372923794</v>
          </cell>
          <cell r="BE3812">
            <v>1.2433215811160285</v>
          </cell>
          <cell r="CP3812">
            <v>24.875</v>
          </cell>
          <cell r="CV3812">
            <v>92.1</v>
          </cell>
          <cell r="DA3812">
            <v>0</v>
          </cell>
          <cell r="DD3812">
            <v>0.91414300147513017</v>
          </cell>
          <cell r="FJ3812">
            <v>59.846023949185124</v>
          </cell>
          <cell r="FK3812">
            <v>0.26300000000000001</v>
          </cell>
          <cell r="FL3812">
            <v>0.49309734878303574</v>
          </cell>
          <cell r="FO3812">
            <v>1</v>
          </cell>
        </row>
        <row r="3813">
          <cell r="A3813">
            <v>643315</v>
          </cell>
          <cell r="C3813" t="str">
            <v>Fry, Brandon</v>
          </cell>
          <cell r="Q3813" t="str">
            <v>R</v>
          </cell>
          <cell r="AJ3813">
            <v>7.1034191861123972</v>
          </cell>
          <cell r="AR3813">
            <v>16.8</v>
          </cell>
          <cell r="AS3813">
            <v>-0.13987383256701214</v>
          </cell>
          <cell r="AT3813">
            <v>0.7884684749810027</v>
          </cell>
          <cell r="BE3813">
            <v>1.508827926542702</v>
          </cell>
          <cell r="CP3813">
            <v>23.291666666666668</v>
          </cell>
          <cell r="CV3813">
            <v>92.1</v>
          </cell>
          <cell r="DA3813">
            <v>0</v>
          </cell>
          <cell r="DD3813">
            <v>1.0178512467901757</v>
          </cell>
          <cell r="FJ3813">
            <v>42</v>
          </cell>
          <cell r="FK3813">
            <v>0.26300000000000001</v>
          </cell>
          <cell r="FL3813">
            <v>-0.19845819649732543</v>
          </cell>
          <cell r="FO3813">
            <v>1</v>
          </cell>
        </row>
        <row r="3814">
          <cell r="A3814">
            <v>643316</v>
          </cell>
          <cell r="C3814" t="str">
            <v>Fry, Paul</v>
          </cell>
          <cell r="Q3814" t="str">
            <v>R</v>
          </cell>
          <cell r="AJ3814">
            <v>4.6125971118883484</v>
          </cell>
          <cell r="AR3814">
            <v>22.300930643619012</v>
          </cell>
          <cell r="AS3814">
            <v>-6.9396268415498327E-2</v>
          </cell>
          <cell r="AT3814">
            <v>0.52404692899445338</v>
          </cell>
          <cell r="BE3814">
            <v>1.0873566671267192</v>
          </cell>
          <cell r="CP3814">
            <v>23.958333333333332</v>
          </cell>
          <cell r="CV3814">
            <v>92.1</v>
          </cell>
          <cell r="DA3814">
            <v>0</v>
          </cell>
          <cell r="DD3814">
            <v>1.2339764312574173</v>
          </cell>
          <cell r="FJ3814">
            <v>55.752326609047522</v>
          </cell>
          <cell r="FK3814">
            <v>0.26300000000000001</v>
          </cell>
          <cell r="FL3814">
            <v>0.26634374088070972</v>
          </cell>
          <cell r="FO3814">
            <v>1</v>
          </cell>
        </row>
        <row r="3815">
          <cell r="A3815">
            <v>643319</v>
          </cell>
          <cell r="C3815" t="str">
            <v>Garcia, Justin</v>
          </cell>
          <cell r="Q3815" t="str">
            <v>R</v>
          </cell>
          <cell r="AJ3815">
            <v>6.3439337526518118</v>
          </cell>
          <cell r="AR3815">
            <v>20.826227138059259</v>
          </cell>
          <cell r="AS3815">
            <v>0.72708930999299959</v>
          </cell>
          <cell r="AT3815">
            <v>0.81714231818361904</v>
          </cell>
          <cell r="BE3815">
            <v>0.52517501769039476</v>
          </cell>
          <cell r="CP3815">
            <v>23.791666666666668</v>
          </cell>
          <cell r="CV3815">
            <v>92.1</v>
          </cell>
          <cell r="DA3815">
            <v>0</v>
          </cell>
          <cell r="DD3815">
            <v>0.99989600467412076</v>
          </cell>
          <cell r="FJ3815">
            <v>52.065567845148145</v>
          </cell>
          <cell r="FK3815">
            <v>0.26300000000000001</v>
          </cell>
          <cell r="FL3815">
            <v>0.43551603075689693</v>
          </cell>
          <cell r="FO3815">
            <v>1</v>
          </cell>
        </row>
        <row r="3816">
          <cell r="A3816">
            <v>643320</v>
          </cell>
          <cell r="C3816" t="str">
            <v>Gardewine, Nick</v>
          </cell>
          <cell r="Q3816" t="str">
            <v>R</v>
          </cell>
          <cell r="AJ3816">
            <v>4.8064782535389226</v>
          </cell>
          <cell r="AR3816">
            <v>19.744054532854676</v>
          </cell>
          <cell r="AS3816">
            <v>-0.19153816761557618</v>
          </cell>
          <cell r="AT3816">
            <v>0.65991281316328765</v>
          </cell>
          <cell r="BE3816">
            <v>1.2248750889857998</v>
          </cell>
          <cell r="CP3816">
            <v>22.875</v>
          </cell>
          <cell r="CV3816">
            <v>92.1</v>
          </cell>
          <cell r="DA3816">
            <v>0</v>
          </cell>
          <cell r="DD3816">
            <v>0.98488852424246254</v>
          </cell>
          <cell r="FJ3816">
            <v>49.36013633213669</v>
          </cell>
          <cell r="FK3816">
            <v>0.26300000000000001</v>
          </cell>
          <cell r="FL3816">
            <v>0.17143643805989234</v>
          </cell>
          <cell r="FO3816">
            <v>0.642717304227024</v>
          </cell>
        </row>
        <row r="3817">
          <cell r="A3817">
            <v>643321</v>
          </cell>
          <cell r="C3817" t="str">
            <v>Garner, Max</v>
          </cell>
          <cell r="Q3817" t="str">
            <v>S</v>
          </cell>
          <cell r="AJ3817">
            <v>6.6067794528832415</v>
          </cell>
          <cell r="AR3817">
            <v>44.400000000000006</v>
          </cell>
          <cell r="AS3817">
            <v>0.13733586145128471</v>
          </cell>
          <cell r="AT3817">
            <v>0.94956584257865317</v>
          </cell>
          <cell r="BE3817">
            <v>0.99683189599330324</v>
          </cell>
          <cell r="CP3817">
            <v>26.041666666666668</v>
          </cell>
          <cell r="CV3817">
            <v>92.1</v>
          </cell>
          <cell r="DA3817">
            <v>0</v>
          </cell>
          <cell r="DD3817">
            <v>0.91732330513032512</v>
          </cell>
          <cell r="FJ3817">
            <v>111</v>
          </cell>
          <cell r="FK3817">
            <v>0.26300000000000001</v>
          </cell>
          <cell r="FL3817">
            <v>0.3443977352096883</v>
          </cell>
          <cell r="FO3817">
            <v>0</v>
          </cell>
        </row>
        <row r="3818">
          <cell r="A3818">
            <v>643323</v>
          </cell>
          <cell r="C3818" t="str">
            <v>Gilbert, Brian</v>
          </cell>
          <cell r="Q3818" t="str">
            <v>R</v>
          </cell>
          <cell r="AJ3818">
            <v>7.2860118394884879</v>
          </cell>
          <cell r="AR3818">
            <v>19.284471015320001</v>
          </cell>
          <cell r="AS3818">
            <v>-8.2324809345399957E-2</v>
          </cell>
          <cell r="AT3818">
            <v>0.6178737081372081</v>
          </cell>
          <cell r="BE3818">
            <v>1.0627408944187537</v>
          </cell>
          <cell r="CP3818">
            <v>23.875</v>
          </cell>
          <cell r="CV3818">
            <v>92.1</v>
          </cell>
          <cell r="DA3818">
            <v>0</v>
          </cell>
          <cell r="DD3818">
            <v>1.0297362839334645</v>
          </cell>
          <cell r="FJ3818">
            <v>48.211177538299999</v>
          </cell>
          <cell r="FK3818">
            <v>0.26300000000000001</v>
          </cell>
          <cell r="FL3818">
            <v>0.44124653894443078</v>
          </cell>
          <cell r="FO3818">
            <v>1</v>
          </cell>
        </row>
        <row r="3819">
          <cell r="A3819">
            <v>643325</v>
          </cell>
          <cell r="C3819" t="str">
            <v>Girodo, Chad</v>
          </cell>
          <cell r="Q3819" t="str">
            <v>R</v>
          </cell>
          <cell r="AJ3819">
            <v>4.8471117516435953</v>
          </cell>
          <cell r="AR3819">
            <v>20.439624398051006</v>
          </cell>
          <cell r="AS3819">
            <v>-0.32252071435637614</v>
          </cell>
          <cell r="AT3819">
            <v>0.23245762813629881</v>
          </cell>
          <cell r="BE3819">
            <v>1.0169169635889166</v>
          </cell>
          <cell r="CP3819">
            <v>25.375</v>
          </cell>
          <cell r="CV3819">
            <v>86.795541201614853</v>
          </cell>
          <cell r="DA3819">
            <v>0.18787676767676764</v>
          </cell>
          <cell r="DD3819">
            <v>0.87434055726092663</v>
          </cell>
          <cell r="FJ3819">
            <v>51.099060995127509</v>
          </cell>
          <cell r="FK3819">
            <v>0.26300000000000001</v>
          </cell>
          <cell r="FL3819">
            <v>0.79559927876714553</v>
          </cell>
          <cell r="FO3819">
            <v>1</v>
          </cell>
        </row>
        <row r="3820">
          <cell r="A3820">
            <v>643327</v>
          </cell>
          <cell r="C3820" t="str">
            <v>Godley, Zack</v>
          </cell>
          <cell r="Q3820" t="str">
            <v>S</v>
          </cell>
          <cell r="AJ3820">
            <v>4.8237552158383465</v>
          </cell>
          <cell r="AR3820">
            <v>112.77836864214292</v>
          </cell>
          <cell r="AS3820">
            <v>5.2388282435779025E-2</v>
          </cell>
          <cell r="AT3820">
            <v>0.63884684350274612</v>
          </cell>
          <cell r="BE3820">
            <v>1.0768136917203586</v>
          </cell>
          <cell r="CP3820">
            <v>26.208333333333332</v>
          </cell>
          <cell r="CV3820">
            <v>90.567356113183735</v>
          </cell>
          <cell r="DA3820">
            <v>0.49292727272727271</v>
          </cell>
          <cell r="DD3820">
            <v>0.95277952649189113</v>
          </cell>
          <cell r="FJ3820">
            <v>157.62357698363692</v>
          </cell>
          <cell r="FK3820">
            <v>0.25558503781520492</v>
          </cell>
          <cell r="FL3820">
            <v>2.0180777979217385E-2</v>
          </cell>
          <cell r="FO3820">
            <v>0</v>
          </cell>
        </row>
        <row r="3821">
          <cell r="A3821">
            <v>643329</v>
          </cell>
          <cell r="C3821" t="str">
            <v>Goldberg, Brad</v>
          </cell>
          <cell r="Q3821" t="str">
            <v>R</v>
          </cell>
          <cell r="AJ3821">
            <v>5.5672003991060173</v>
          </cell>
          <cell r="AR3821">
            <v>22.361180034044423</v>
          </cell>
          <cell r="AS3821">
            <v>0.2612868569261847</v>
          </cell>
          <cell r="AT3821">
            <v>0.78387656868111089</v>
          </cell>
          <cell r="BE3821">
            <v>1.2056589320715068</v>
          </cell>
          <cell r="CP3821">
            <v>26.375</v>
          </cell>
          <cell r="CV3821">
            <v>92.1</v>
          </cell>
          <cell r="DA3821">
            <v>0</v>
          </cell>
          <cell r="DD3821">
            <v>1.1092147853871128</v>
          </cell>
          <cell r="FJ3821">
            <v>55.902950085111051</v>
          </cell>
          <cell r="FK3821">
            <v>0.26300000000000001</v>
          </cell>
          <cell r="FL3821">
            <v>9.620393774867074E-2</v>
          </cell>
          <cell r="FO3821">
            <v>1</v>
          </cell>
        </row>
        <row r="3822">
          <cell r="A3822">
            <v>643338</v>
          </cell>
          <cell r="C3822" t="str">
            <v>Green, Chad</v>
          </cell>
          <cell r="Q3822" t="str">
            <v>S</v>
          </cell>
          <cell r="AJ3822">
            <v>4.3310047657579336</v>
          </cell>
          <cell r="AR3822">
            <v>153.489408047322</v>
          </cell>
          <cell r="AS3822">
            <v>-0.20728310636756203</v>
          </cell>
          <cell r="AT3822">
            <v>0.55125425696256558</v>
          </cell>
          <cell r="BE3822">
            <v>1.16741938280599</v>
          </cell>
          <cell r="CP3822">
            <v>25.125</v>
          </cell>
          <cell r="CV3822">
            <v>93.859549841701224</v>
          </cell>
          <cell r="DA3822">
            <v>0.20201818181818182</v>
          </cell>
          <cell r="DD3822">
            <v>1.1039672522186024</v>
          </cell>
          <cell r="FJ3822">
            <v>153.489408047322</v>
          </cell>
          <cell r="FK3822">
            <v>0.26300000000000001</v>
          </cell>
          <cell r="FL3822">
            <v>4.7372187779214855E-2</v>
          </cell>
          <cell r="FO3822">
            <v>0</v>
          </cell>
        </row>
        <row r="3823">
          <cell r="A3823">
            <v>643339</v>
          </cell>
          <cell r="C3823" t="str">
            <v>Green, Eric</v>
          </cell>
          <cell r="Q3823" t="str">
            <v>R</v>
          </cell>
          <cell r="AJ3823">
            <v>6.348953717969529</v>
          </cell>
          <cell r="AR3823">
            <v>16.8</v>
          </cell>
          <cell r="AS3823">
            <v>-2.6691252298035296E-2</v>
          </cell>
          <cell r="AT3823">
            <v>0.95844341349250495</v>
          </cell>
          <cell r="BE3823">
            <v>0.79991775202075843</v>
          </cell>
          <cell r="CP3823">
            <v>26.208333333333332</v>
          </cell>
          <cell r="CV3823">
            <v>92.1</v>
          </cell>
          <cell r="DA3823">
            <v>0</v>
          </cell>
          <cell r="DD3823">
            <v>1.4190852493896822</v>
          </cell>
          <cell r="FJ3823">
            <v>42</v>
          </cell>
          <cell r="FK3823">
            <v>0.26300000000000001</v>
          </cell>
          <cell r="FL3823">
            <v>0.72077707510792444</v>
          </cell>
          <cell r="FO3823">
            <v>1</v>
          </cell>
        </row>
        <row r="3824">
          <cell r="A3824">
            <v>643340</v>
          </cell>
          <cell r="C3824" t="str">
            <v>Green, Nick</v>
          </cell>
          <cell r="Q3824" t="str">
            <v>S</v>
          </cell>
          <cell r="AJ3824">
            <v>7.2608186042192653</v>
          </cell>
          <cell r="AR3824">
            <v>44.400000000000006</v>
          </cell>
          <cell r="AS3824">
            <v>0.30490065595816662</v>
          </cell>
          <cell r="AT3824">
            <v>0.91459738733084406</v>
          </cell>
          <cell r="BE3824">
            <v>1.5418027722357914</v>
          </cell>
          <cell r="CP3824">
            <v>21.291666666666668</v>
          </cell>
          <cell r="CV3824">
            <v>92.1</v>
          </cell>
          <cell r="DA3824">
            <v>0</v>
          </cell>
          <cell r="DD3824">
            <v>0.93515819644292542</v>
          </cell>
          <cell r="FJ3824">
            <v>111</v>
          </cell>
          <cell r="FK3824">
            <v>0.26300000000000001</v>
          </cell>
          <cell r="FL3824">
            <v>-0.49244587777465676</v>
          </cell>
          <cell r="FO3824">
            <v>0</v>
          </cell>
        </row>
        <row r="3825">
          <cell r="A3825">
            <v>643342</v>
          </cell>
          <cell r="C3825" t="str">
            <v>Griffin, Aaron</v>
          </cell>
          <cell r="Q3825" t="str">
            <v>R</v>
          </cell>
          <cell r="AJ3825">
            <v>6.686947549154298</v>
          </cell>
          <cell r="AR3825">
            <v>16.8</v>
          </cell>
          <cell r="AS3825">
            <v>-1.0691031230325614</v>
          </cell>
          <cell r="AT3825">
            <v>0.86295668478348597</v>
          </cell>
          <cell r="BE3825">
            <v>0.83849357456166873</v>
          </cell>
          <cell r="CP3825">
            <v>25.041666666666668</v>
          </cell>
          <cell r="CV3825">
            <v>92.1</v>
          </cell>
          <cell r="DA3825">
            <v>0</v>
          </cell>
          <cell r="DD3825">
            <v>0.78873820581715581</v>
          </cell>
          <cell r="FJ3825">
            <v>42</v>
          </cell>
          <cell r="FK3825">
            <v>0.26300000000000001</v>
          </cell>
          <cell r="FL3825">
            <v>-0.10751189195996405</v>
          </cell>
          <cell r="FO3825">
            <v>0.81607166264636777</v>
          </cell>
        </row>
        <row r="3826">
          <cell r="A3826">
            <v>643344</v>
          </cell>
          <cell r="C3826" t="str">
            <v>Griffin, Cameron</v>
          </cell>
          <cell r="Q3826" t="str">
            <v>R</v>
          </cell>
          <cell r="AJ3826">
            <v>6.6149423103180149</v>
          </cell>
          <cell r="AR3826">
            <v>16.8</v>
          </cell>
          <cell r="AS3826">
            <v>1.5710611022840677</v>
          </cell>
          <cell r="AT3826">
            <v>0.9253418380754489</v>
          </cell>
          <cell r="BE3826">
            <v>0.90231455116312043</v>
          </cell>
          <cell r="CP3826">
            <v>25.041666666666668</v>
          </cell>
          <cell r="CV3826">
            <v>92.1</v>
          </cell>
          <cell r="DA3826">
            <v>0</v>
          </cell>
          <cell r="DD3826">
            <v>1.2020476895836503</v>
          </cell>
          <cell r="FJ3826">
            <v>42</v>
          </cell>
          <cell r="FK3826">
            <v>0.26300000000000001</v>
          </cell>
          <cell r="FL3826">
            <v>0.64657867356399035</v>
          </cell>
          <cell r="FO3826">
            <v>1</v>
          </cell>
        </row>
        <row r="3827">
          <cell r="A3827">
            <v>643350</v>
          </cell>
          <cell r="C3827" t="str">
            <v>Hanse, Andrew</v>
          </cell>
          <cell r="Q3827" t="str">
            <v>R</v>
          </cell>
          <cell r="AJ3827">
            <v>6.73127166863061</v>
          </cell>
          <cell r="AR3827">
            <v>17.987282895762963</v>
          </cell>
          <cell r="AS3827">
            <v>-0.30895648131312353</v>
          </cell>
          <cell r="AT3827">
            <v>0.79167981949832722</v>
          </cell>
          <cell r="BE3827">
            <v>1.2507187013235861</v>
          </cell>
          <cell r="CP3827">
            <v>25.125</v>
          </cell>
          <cell r="CV3827">
            <v>92.1</v>
          </cell>
          <cell r="DA3827">
            <v>0</v>
          </cell>
          <cell r="DD3827">
            <v>0.85404274451946272</v>
          </cell>
          <cell r="FJ3827">
            <v>44.968207239407405</v>
          </cell>
          <cell r="FK3827">
            <v>0.26300000000000001</v>
          </cell>
          <cell r="FL3827">
            <v>-0.4900115174966474</v>
          </cell>
          <cell r="FO3827">
            <v>1</v>
          </cell>
        </row>
        <row r="3828">
          <cell r="A3828">
            <v>643353</v>
          </cell>
          <cell r="C3828" t="str">
            <v>Harris, Greg</v>
          </cell>
          <cell r="Q3828" t="str">
            <v>S</v>
          </cell>
          <cell r="AJ3828">
            <v>5.5184428858794083</v>
          </cell>
          <cell r="AR3828">
            <v>58.191556864979432</v>
          </cell>
          <cell r="AS3828">
            <v>-0.29957209410313307</v>
          </cell>
          <cell r="AT3828">
            <v>0.60286866239694481</v>
          </cell>
          <cell r="BE3828">
            <v>0.97821876492965065</v>
          </cell>
          <cell r="CP3828">
            <v>21.875</v>
          </cell>
          <cell r="CV3828">
            <v>92.1</v>
          </cell>
          <cell r="DA3828">
            <v>0</v>
          </cell>
          <cell r="DD3828">
            <v>0.96243310897942269</v>
          </cell>
          <cell r="FJ3828">
            <v>145.47889216244857</v>
          </cell>
          <cell r="FK3828">
            <v>0.26300000000000001</v>
          </cell>
          <cell r="FL3828">
            <v>-6.6126013511838583E-2</v>
          </cell>
          <cell r="FO3828">
            <v>0</v>
          </cell>
        </row>
        <row r="3829">
          <cell r="A3829">
            <v>643354</v>
          </cell>
          <cell r="C3829" t="str">
            <v>Hart, Donnie</v>
          </cell>
          <cell r="Q3829" t="str">
            <v>R</v>
          </cell>
          <cell r="AJ3829">
            <v>4.2620373948029604</v>
          </cell>
          <cell r="AR3829">
            <v>23.754747795011955</v>
          </cell>
          <cell r="AS3829">
            <v>0.50117270090529653</v>
          </cell>
          <cell r="AT3829">
            <v>0.50856564101922541</v>
          </cell>
          <cell r="BE3829">
            <v>0.92484211296308982</v>
          </cell>
          <cell r="CP3829">
            <v>25.791666666666668</v>
          </cell>
          <cell r="CV3829">
            <v>88.69554120161483</v>
          </cell>
          <cell r="DA3829">
            <v>9.0909090909090912E-2</v>
          </cell>
          <cell r="DD3829">
            <v>0.95216021290930264</v>
          </cell>
          <cell r="FJ3829">
            <v>57.02208615366667</v>
          </cell>
          <cell r="FK3829">
            <v>0.26300000000000001</v>
          </cell>
          <cell r="FL3829">
            <v>0.133418485742587</v>
          </cell>
          <cell r="FO3829">
            <v>1</v>
          </cell>
        </row>
        <row r="3830">
          <cell r="A3830">
            <v>643355</v>
          </cell>
          <cell r="C3830" t="str">
            <v>Hathaway, Steve</v>
          </cell>
          <cell r="Q3830" t="str">
            <v>R</v>
          </cell>
          <cell r="AJ3830">
            <v>5.0542920473849788</v>
          </cell>
          <cell r="AR3830">
            <v>21.166927930192568</v>
          </cell>
          <cell r="AS3830">
            <v>1.1130487881463593</v>
          </cell>
          <cell r="AT3830">
            <v>0.84986151018715383</v>
          </cell>
          <cell r="BE3830">
            <v>0.89950541139042228</v>
          </cell>
          <cell r="CP3830">
            <v>25.791666666666668</v>
          </cell>
          <cell r="CV3830">
            <v>92.795541201614839</v>
          </cell>
          <cell r="DA3830">
            <v>0.1393959595959596</v>
          </cell>
          <cell r="DD3830">
            <v>1.0882113375966138</v>
          </cell>
          <cell r="FJ3830">
            <v>52.917319825481414</v>
          </cell>
          <cell r="FK3830">
            <v>0.26300000000000001</v>
          </cell>
          <cell r="FL3830">
            <v>-0.44389826412635697</v>
          </cell>
          <cell r="FO3830">
            <v>1</v>
          </cell>
        </row>
        <row r="3831">
          <cell r="A3831">
            <v>643361</v>
          </cell>
          <cell r="C3831" t="str">
            <v>Herget, Kevin</v>
          </cell>
          <cell r="Q3831" t="str">
            <v>R</v>
          </cell>
          <cell r="AJ3831">
            <v>4.9422771880436729</v>
          </cell>
          <cell r="AR3831">
            <v>24.871777525777755</v>
          </cell>
          <cell r="AS3831">
            <v>1.8883218715596253E-2</v>
          </cell>
          <cell r="AT3831">
            <v>0.74698064857099777</v>
          </cell>
          <cell r="BE3831">
            <v>0.75215676183184399</v>
          </cell>
          <cell r="CP3831">
            <v>25.208333333333332</v>
          </cell>
          <cell r="CV3831">
            <v>92.1</v>
          </cell>
          <cell r="DA3831">
            <v>0</v>
          </cell>
          <cell r="DD3831">
            <v>1.1406245089062579</v>
          </cell>
          <cell r="FJ3831">
            <v>62.179443814444383</v>
          </cell>
          <cell r="FK3831">
            <v>0.26300000000000001</v>
          </cell>
          <cell r="FL3831">
            <v>0.18057260517842524</v>
          </cell>
          <cell r="FO3831">
            <v>1</v>
          </cell>
        </row>
        <row r="3832">
          <cell r="A3832">
            <v>643368</v>
          </cell>
          <cell r="C3832" t="str">
            <v>Hope, Carter</v>
          </cell>
          <cell r="Q3832" t="str">
            <v>S</v>
          </cell>
          <cell r="AJ3832">
            <v>8.1071980198343176</v>
          </cell>
          <cell r="AR3832">
            <v>44.400000000000006</v>
          </cell>
          <cell r="AS3832">
            <v>0.45345719594757289</v>
          </cell>
          <cell r="AT3832">
            <v>0.92227059436372216</v>
          </cell>
          <cell r="BE3832">
            <v>1.2749895477718174</v>
          </cell>
          <cell r="CP3832">
            <v>21.375</v>
          </cell>
          <cell r="CV3832">
            <v>92.1</v>
          </cell>
          <cell r="DA3832">
            <v>0</v>
          </cell>
          <cell r="DD3832">
            <v>0.77663033245023672</v>
          </cell>
          <cell r="FJ3832">
            <v>111</v>
          </cell>
          <cell r="FK3832">
            <v>0.26300000000000001</v>
          </cell>
          <cell r="FL3832">
            <v>-5.7866328708778475E-2</v>
          </cell>
          <cell r="FO3832">
            <v>0</v>
          </cell>
        </row>
        <row r="3833">
          <cell r="A3833">
            <v>643373</v>
          </cell>
          <cell r="C3833" t="str">
            <v>Hughes, Garrett</v>
          </cell>
          <cell r="Q3833" t="str">
            <v>R</v>
          </cell>
          <cell r="AJ3833">
            <v>7.9952018341508975</v>
          </cell>
          <cell r="AR3833">
            <v>16.8</v>
          </cell>
          <cell r="AS3833">
            <v>-0.51051869737171274</v>
          </cell>
          <cell r="AT3833">
            <v>0.95587991456144006</v>
          </cell>
          <cell r="BE3833">
            <v>1.1565250695795632</v>
          </cell>
          <cell r="CP3833">
            <v>24.875</v>
          </cell>
          <cell r="CV3833">
            <v>92.1</v>
          </cell>
          <cell r="DA3833">
            <v>0</v>
          </cell>
          <cell r="DD3833">
            <v>0.91041387479108726</v>
          </cell>
          <cell r="FJ3833">
            <v>42</v>
          </cell>
          <cell r="FK3833">
            <v>0.26300000000000001</v>
          </cell>
          <cell r="FL3833">
            <v>2.2043991474296081</v>
          </cell>
          <cell r="FO3833">
            <v>1</v>
          </cell>
        </row>
        <row r="3834">
          <cell r="A3834">
            <v>643375</v>
          </cell>
          <cell r="C3834" t="str">
            <v>Ihrig, Tyler</v>
          </cell>
          <cell r="Q3834" t="str">
            <v>R</v>
          </cell>
          <cell r="AJ3834">
            <v>5.4385658235891832</v>
          </cell>
          <cell r="AR3834">
            <v>17.634675117623345</v>
          </cell>
          <cell r="AS3834">
            <v>0.27888590577466943</v>
          </cell>
          <cell r="AT3834">
            <v>0.8316500423499632</v>
          </cell>
          <cell r="BE3834">
            <v>0.87767157257241413</v>
          </cell>
          <cell r="CP3834">
            <v>24.791666666666668</v>
          </cell>
          <cell r="CV3834">
            <v>92.1</v>
          </cell>
          <cell r="DA3834">
            <v>0</v>
          </cell>
          <cell r="DD3834">
            <v>0.9031382606410856</v>
          </cell>
          <cell r="FJ3834">
            <v>44.086687794058363</v>
          </cell>
          <cell r="FK3834">
            <v>0.26300000000000001</v>
          </cell>
          <cell r="FL3834">
            <v>0.41972607866724704</v>
          </cell>
          <cell r="FO3834">
            <v>0.674031363345166</v>
          </cell>
        </row>
        <row r="3835">
          <cell r="A3835">
            <v>643384</v>
          </cell>
          <cell r="C3835" t="str">
            <v>Jones, Nick</v>
          </cell>
          <cell r="Q3835" t="str">
            <v>R</v>
          </cell>
          <cell r="AJ3835">
            <v>8.8536709405218659</v>
          </cell>
          <cell r="AR3835">
            <v>16.8</v>
          </cell>
          <cell r="AS3835">
            <v>0.27896025573282451</v>
          </cell>
          <cell r="AT3835">
            <v>0.96187249195294811</v>
          </cell>
          <cell r="BE3835">
            <v>1.2789752257729612</v>
          </cell>
          <cell r="CP3835">
            <v>24.791666666666668</v>
          </cell>
          <cell r="CV3835">
            <v>92.1</v>
          </cell>
          <cell r="DA3835">
            <v>0</v>
          </cell>
          <cell r="DD3835">
            <v>1.041031194409284</v>
          </cell>
          <cell r="FJ3835">
            <v>42</v>
          </cell>
          <cell r="FK3835">
            <v>0.26300000000000001</v>
          </cell>
          <cell r="FL3835">
            <v>1.192846897695969</v>
          </cell>
          <cell r="FO3835">
            <v>1</v>
          </cell>
        </row>
        <row r="3836">
          <cell r="A3836">
            <v>643385</v>
          </cell>
          <cell r="C3836" t="str">
            <v>Jordan, Cory</v>
          </cell>
          <cell r="Q3836" t="str">
            <v>R</v>
          </cell>
          <cell r="AJ3836">
            <v>8.6505253294361069</v>
          </cell>
          <cell r="AR3836">
            <v>16.8</v>
          </cell>
          <cell r="AS3836">
            <v>-0.97910897599347224</v>
          </cell>
          <cell r="AT3836">
            <v>0.91321306162289861</v>
          </cell>
          <cell r="BE3836">
            <v>1.2784760644209563</v>
          </cell>
          <cell r="CP3836">
            <v>25.458333333333332</v>
          </cell>
          <cell r="CV3836">
            <v>92.1</v>
          </cell>
          <cell r="DA3836">
            <v>0</v>
          </cell>
          <cell r="DD3836">
            <v>1.2781697851776868</v>
          </cell>
          <cell r="FJ3836">
            <v>42</v>
          </cell>
          <cell r="FK3836">
            <v>0.26300000000000001</v>
          </cell>
          <cell r="FL3836">
            <v>-0.30385202085576074</v>
          </cell>
          <cell r="FO3836">
            <v>1</v>
          </cell>
        </row>
        <row r="3837">
          <cell r="A3837">
            <v>643388</v>
          </cell>
          <cell r="C3837" t="str">
            <v>Kane, Tyler</v>
          </cell>
          <cell r="Q3837" t="str">
            <v>R</v>
          </cell>
          <cell r="AJ3837">
            <v>7.2336922730425748</v>
          </cell>
          <cell r="AR3837">
            <v>16.8</v>
          </cell>
          <cell r="AS3837">
            <v>0.14563872352120061</v>
          </cell>
          <cell r="AT3837">
            <v>0.90050784084650137</v>
          </cell>
          <cell r="BE3837">
            <v>0.75872117797494609</v>
          </cell>
          <cell r="CP3837">
            <v>23.875</v>
          </cell>
          <cell r="CV3837">
            <v>92.1</v>
          </cell>
          <cell r="DA3837">
            <v>0</v>
          </cell>
          <cell r="DD3837">
            <v>0.99712090272595777</v>
          </cell>
          <cell r="FJ3837">
            <v>42</v>
          </cell>
          <cell r="FK3837">
            <v>0.26300000000000001</v>
          </cell>
          <cell r="FL3837">
            <v>-0.13046058779003217</v>
          </cell>
          <cell r="FO3837">
            <v>1</v>
          </cell>
        </row>
        <row r="3838">
          <cell r="A3838">
            <v>643391</v>
          </cell>
          <cell r="C3838" t="str">
            <v>Kellogg, Caleb</v>
          </cell>
          <cell r="Q3838" t="str">
            <v>R</v>
          </cell>
          <cell r="AJ3838">
            <v>7.6473118875236823</v>
          </cell>
          <cell r="AR3838">
            <v>16.8</v>
          </cell>
          <cell r="AS3838">
            <v>5.0193456717539275E-2</v>
          </cell>
          <cell r="AT3838">
            <v>0.95464645915245228</v>
          </cell>
          <cell r="BE3838">
            <v>0.60321669063798855</v>
          </cell>
          <cell r="CP3838">
            <v>24.041666666666668</v>
          </cell>
          <cell r="CV3838">
            <v>92.1</v>
          </cell>
          <cell r="DA3838">
            <v>0</v>
          </cell>
          <cell r="DD3838">
            <v>1.1491913566980743</v>
          </cell>
          <cell r="FJ3838">
            <v>42</v>
          </cell>
          <cell r="FK3838">
            <v>0.26300000000000001</v>
          </cell>
          <cell r="FL3838">
            <v>1.1259073105807702</v>
          </cell>
          <cell r="FO3838">
            <v>1</v>
          </cell>
        </row>
        <row r="3839">
          <cell r="A3839">
            <v>643394</v>
          </cell>
          <cell r="C3839" t="str">
            <v>Kessay, Sebastian</v>
          </cell>
          <cell r="Q3839" t="str">
            <v>S</v>
          </cell>
          <cell r="AJ3839">
            <v>7.1702758578264394</v>
          </cell>
          <cell r="AR3839">
            <v>44.400000000000006</v>
          </cell>
          <cell r="AS3839">
            <v>-1.0483576520356399</v>
          </cell>
          <cell r="AT3839">
            <v>0.88513103066558685</v>
          </cell>
          <cell r="BE3839">
            <v>1.1424287978346641</v>
          </cell>
          <cell r="CP3839">
            <v>23.041666666666668</v>
          </cell>
          <cell r="CV3839">
            <v>92.1</v>
          </cell>
          <cell r="DA3839">
            <v>0</v>
          </cell>
          <cell r="DD3839">
            <v>1.4047776093600304</v>
          </cell>
          <cell r="FJ3839">
            <v>111</v>
          </cell>
          <cell r="FK3839">
            <v>0.26300000000000001</v>
          </cell>
          <cell r="FL3839">
            <v>-0.27162386929924942</v>
          </cell>
          <cell r="FO3839">
            <v>0</v>
          </cell>
        </row>
        <row r="3840">
          <cell r="A3840">
            <v>643395</v>
          </cell>
          <cell r="C3840" t="str">
            <v>Kimborowicz, Josh</v>
          </cell>
          <cell r="Q3840" t="str">
            <v>R</v>
          </cell>
          <cell r="AJ3840">
            <v>5.4666055494751138</v>
          </cell>
          <cell r="AR3840">
            <v>16.8</v>
          </cell>
          <cell r="AS3840">
            <v>0.2770342549833068</v>
          </cell>
          <cell r="AT3840">
            <v>0.86218992899729052</v>
          </cell>
          <cell r="BE3840">
            <v>0.84884462829655227</v>
          </cell>
          <cell r="CP3840">
            <v>24.291666666666668</v>
          </cell>
          <cell r="CV3840">
            <v>92.1</v>
          </cell>
          <cell r="DA3840">
            <v>0</v>
          </cell>
          <cell r="DD3840">
            <v>1.0781883892926709</v>
          </cell>
          <cell r="FJ3840">
            <v>42</v>
          </cell>
          <cell r="FK3840">
            <v>0.26300000000000001</v>
          </cell>
          <cell r="FL3840">
            <v>0.12958828849052056</v>
          </cell>
          <cell r="FO3840">
            <v>0.72749137372627071</v>
          </cell>
        </row>
        <row r="3841">
          <cell r="A3841">
            <v>643399</v>
          </cell>
          <cell r="C3841" t="str">
            <v>Kirkland, Johnnie</v>
          </cell>
          <cell r="Q3841" t="str">
            <v>R</v>
          </cell>
          <cell r="AJ3841">
            <v>6.8889989929388999</v>
          </cell>
          <cell r="AR3841">
            <v>16.8</v>
          </cell>
          <cell r="AS3841">
            <v>0.64754290031910333</v>
          </cell>
          <cell r="AT3841">
            <v>0.9440989901796365</v>
          </cell>
          <cell r="BE3841">
            <v>0.82381392241776241</v>
          </cell>
          <cell r="CP3841">
            <v>26.875</v>
          </cell>
          <cell r="CV3841">
            <v>92.1</v>
          </cell>
          <cell r="DA3841">
            <v>0</v>
          </cell>
          <cell r="DD3841">
            <v>1.120369863982152</v>
          </cell>
          <cell r="FJ3841">
            <v>42</v>
          </cell>
          <cell r="FK3841">
            <v>0.26300000000000001</v>
          </cell>
          <cell r="FL3841">
            <v>0.29686350314709886</v>
          </cell>
          <cell r="FO3841">
            <v>1</v>
          </cell>
        </row>
        <row r="3842">
          <cell r="A3842">
            <v>643400</v>
          </cell>
          <cell r="C3842" t="str">
            <v>Knight, Dusten</v>
          </cell>
          <cell r="Q3842" t="str">
            <v>R</v>
          </cell>
          <cell r="AJ3842">
            <v>6.1439324569159002</v>
          </cell>
          <cell r="AR3842">
            <v>27.473988628362385</v>
          </cell>
          <cell r="AS3842">
            <v>-0.33283659226894091</v>
          </cell>
          <cell r="AT3842">
            <v>0.53928565884073754</v>
          </cell>
          <cell r="BE3842">
            <v>0.75223022913120197</v>
          </cell>
          <cell r="CP3842">
            <v>25.791666666666668</v>
          </cell>
          <cell r="CV3842">
            <v>92.1</v>
          </cell>
          <cell r="DA3842">
            <v>0</v>
          </cell>
          <cell r="DD3842">
            <v>1.1962101245408585</v>
          </cell>
          <cell r="FJ3842">
            <v>68.684971570905958</v>
          </cell>
          <cell r="FK3842">
            <v>0.26300000000000001</v>
          </cell>
          <cell r="FL3842">
            <v>2.0185710234884122E-2</v>
          </cell>
          <cell r="FO3842">
            <v>1</v>
          </cell>
        </row>
        <row r="3843">
          <cell r="A3843">
            <v>643409</v>
          </cell>
          <cell r="C3843" t="str">
            <v>Ledbetter, Ryan</v>
          </cell>
          <cell r="Q3843" t="str">
            <v>R</v>
          </cell>
          <cell r="AJ3843">
            <v>6.3940052102141234</v>
          </cell>
          <cell r="AR3843">
            <v>23.100483614617232</v>
          </cell>
          <cell r="AS3843">
            <v>-0.9973630463080343</v>
          </cell>
          <cell r="AT3843">
            <v>0.59935115422178176</v>
          </cell>
          <cell r="BE3843">
            <v>0.65379080109864585</v>
          </cell>
          <cell r="CP3843">
            <v>24.375</v>
          </cell>
          <cell r="CV3843">
            <v>92.1</v>
          </cell>
          <cell r="DA3843">
            <v>0</v>
          </cell>
          <cell r="DD3843">
            <v>1.0392288690308558</v>
          </cell>
          <cell r="FJ3843">
            <v>57.751209036543081</v>
          </cell>
          <cell r="FK3843">
            <v>0.26300000000000001</v>
          </cell>
          <cell r="FL3843">
            <v>-1.0353473028760299E-3</v>
          </cell>
          <cell r="FO3843">
            <v>1</v>
          </cell>
        </row>
        <row r="3844">
          <cell r="A3844">
            <v>643410</v>
          </cell>
          <cell r="C3844" t="str">
            <v>Leiter, Mark</v>
          </cell>
          <cell r="Q3844" t="str">
            <v>S</v>
          </cell>
          <cell r="AJ3844">
            <v>5.3935763803570858</v>
          </cell>
          <cell r="AR3844">
            <v>49.342719023387069</v>
          </cell>
          <cell r="AS3844">
            <v>-7.989903598905583E-2</v>
          </cell>
          <cell r="AT3844">
            <v>0.56569869232972381</v>
          </cell>
          <cell r="BE3844">
            <v>0.74069136098214994</v>
          </cell>
          <cell r="CP3844">
            <v>25.291666666666668</v>
          </cell>
          <cell r="CV3844">
            <v>92.1</v>
          </cell>
          <cell r="DA3844">
            <v>0</v>
          </cell>
          <cell r="DD3844">
            <v>0.98830294972340871</v>
          </cell>
          <cell r="FJ3844">
            <v>123.35679755846766</v>
          </cell>
          <cell r="FK3844">
            <v>0.26300000000000001</v>
          </cell>
          <cell r="FL3844">
            <v>8.1987553316200112E-2</v>
          </cell>
          <cell r="FO3844">
            <v>0</v>
          </cell>
        </row>
        <row r="3845">
          <cell r="A3845">
            <v>643414</v>
          </cell>
          <cell r="C3845" t="str">
            <v>Lloyd, Kyle</v>
          </cell>
          <cell r="Q3845" t="str">
            <v>S</v>
          </cell>
          <cell r="AJ3845">
            <v>5.7894671322791105</v>
          </cell>
          <cell r="AR3845">
            <v>57.196601361090529</v>
          </cell>
          <cell r="AS3845">
            <v>6.0528541357976508E-2</v>
          </cell>
          <cell r="AT3845">
            <v>0.7667946404385132</v>
          </cell>
          <cell r="BE3845">
            <v>1.013171096435856</v>
          </cell>
          <cell r="CP3845">
            <v>25.708333333333332</v>
          </cell>
          <cell r="CV3845">
            <v>92.1</v>
          </cell>
          <cell r="DA3845">
            <v>0</v>
          </cell>
          <cell r="DD3845">
            <v>1.0139280799203281</v>
          </cell>
          <cell r="FJ3845">
            <v>142.99150340272632</v>
          </cell>
          <cell r="FK3845">
            <v>0.26300000000000001</v>
          </cell>
          <cell r="FL3845">
            <v>-0.22508169305942102</v>
          </cell>
          <cell r="FO3845">
            <v>0</v>
          </cell>
        </row>
        <row r="3846">
          <cell r="A3846">
            <v>643415</v>
          </cell>
          <cell r="C3846" t="str">
            <v>Loconsole, Brian</v>
          </cell>
          <cell r="Q3846" t="str">
            <v>R</v>
          </cell>
          <cell r="AJ3846">
            <v>5.9118916609287906</v>
          </cell>
          <cell r="AR3846">
            <v>20.520359848800002</v>
          </cell>
          <cell r="AS3846">
            <v>0.24240863172851129</v>
          </cell>
          <cell r="AT3846">
            <v>0.80399295931172365</v>
          </cell>
          <cell r="BE3846">
            <v>0.96653974676626631</v>
          </cell>
          <cell r="CP3846">
            <v>25.875</v>
          </cell>
          <cell r="CV3846">
            <v>92.1</v>
          </cell>
          <cell r="DA3846">
            <v>0</v>
          </cell>
          <cell r="DD3846">
            <v>0.76171277510409952</v>
          </cell>
          <cell r="FJ3846">
            <v>51.300899622000003</v>
          </cell>
          <cell r="FK3846">
            <v>0.26300000000000001</v>
          </cell>
          <cell r="FL3846">
            <v>7.3295505439389093E-3</v>
          </cell>
          <cell r="FO3846">
            <v>1</v>
          </cell>
        </row>
        <row r="3847">
          <cell r="A3847">
            <v>643426</v>
          </cell>
          <cell r="C3847" t="str">
            <v>Mantoni, Joe</v>
          </cell>
          <cell r="Q3847" t="str">
            <v>R</v>
          </cell>
          <cell r="AJ3847">
            <v>6.7625889521960332</v>
          </cell>
          <cell r="AR3847">
            <v>16.8</v>
          </cell>
          <cell r="AS3847">
            <v>-0.20116263950576665</v>
          </cell>
          <cell r="AT3847">
            <v>0.89649667364269814</v>
          </cell>
          <cell r="BE3847">
            <v>0.66490890929930135</v>
          </cell>
          <cell r="CP3847">
            <v>25.041666666666668</v>
          </cell>
          <cell r="CV3847">
            <v>92.1</v>
          </cell>
          <cell r="DA3847">
            <v>0</v>
          </cell>
          <cell r="DD3847">
            <v>1.241903260082573</v>
          </cell>
          <cell r="FJ3847">
            <v>42</v>
          </cell>
          <cell r="FK3847">
            <v>0.26300000000000001</v>
          </cell>
          <cell r="FL3847">
            <v>0.78236911365767103</v>
          </cell>
          <cell r="FO3847">
            <v>1</v>
          </cell>
        </row>
        <row r="3848">
          <cell r="A3848">
            <v>643427</v>
          </cell>
          <cell r="C3848" t="str">
            <v>Martin, Shane</v>
          </cell>
          <cell r="Q3848" t="str">
            <v>S</v>
          </cell>
          <cell r="AJ3848">
            <v>7.3602631909896061</v>
          </cell>
          <cell r="AR3848">
            <v>44.400000000000006</v>
          </cell>
          <cell r="AS3848">
            <v>-1.9159151844408402</v>
          </cell>
          <cell r="AT3848">
            <v>0.9212753557217771</v>
          </cell>
          <cell r="BE3848">
            <v>1.0295393966114568</v>
          </cell>
          <cell r="CP3848">
            <v>25.208333333333332</v>
          </cell>
          <cell r="CV3848">
            <v>92.1</v>
          </cell>
          <cell r="DA3848">
            <v>0</v>
          </cell>
          <cell r="DD3848">
            <v>0.70648148855174386</v>
          </cell>
          <cell r="FJ3848">
            <v>111</v>
          </cell>
          <cell r="FK3848">
            <v>0.26300000000000001</v>
          </cell>
          <cell r="FL3848">
            <v>-0.62602221465435048</v>
          </cell>
          <cell r="FO3848">
            <v>1.9021202872884002E-2</v>
          </cell>
        </row>
        <row r="3849">
          <cell r="A3849">
            <v>643429</v>
          </cell>
          <cell r="C3849" t="str">
            <v>Massad, Jonathan</v>
          </cell>
          <cell r="Q3849" t="str">
            <v>S</v>
          </cell>
          <cell r="AJ3849">
            <v>7.5584060417588042</v>
          </cell>
          <cell r="AR3849">
            <v>44.400000000000006</v>
          </cell>
          <cell r="AS3849">
            <v>-0.26479876271745784</v>
          </cell>
          <cell r="AT3849">
            <v>0.80954448388697986</v>
          </cell>
          <cell r="BE3849">
            <v>0.78204274668227225</v>
          </cell>
          <cell r="CP3849">
            <v>25.208333333333332</v>
          </cell>
          <cell r="CV3849">
            <v>92.1</v>
          </cell>
          <cell r="DA3849">
            <v>0</v>
          </cell>
          <cell r="DD3849">
            <v>0.8403861297089239</v>
          </cell>
          <cell r="FJ3849">
            <v>111</v>
          </cell>
          <cell r="FK3849">
            <v>0.26300000000000001</v>
          </cell>
          <cell r="FL3849">
            <v>-0.59210431178386191</v>
          </cell>
          <cell r="FO3849">
            <v>0.19801220384118734</v>
          </cell>
        </row>
        <row r="3850">
          <cell r="A3850">
            <v>643432</v>
          </cell>
          <cell r="C3850" t="str">
            <v>Mathis, Will</v>
          </cell>
          <cell r="Q3850" t="str">
            <v>R</v>
          </cell>
          <cell r="AJ3850">
            <v>6.0990972688222236</v>
          </cell>
          <cell r="AR3850">
            <v>22.310751695684718</v>
          </cell>
          <cell r="AS3850">
            <v>0.41133548944040843</v>
          </cell>
          <cell r="AT3850">
            <v>0.80209858417646362</v>
          </cell>
          <cell r="BE3850">
            <v>1.1686619433434013</v>
          </cell>
          <cell r="CP3850">
            <v>25.875</v>
          </cell>
          <cell r="CV3850">
            <v>92.1</v>
          </cell>
          <cell r="DA3850">
            <v>0</v>
          </cell>
          <cell r="DD3850">
            <v>0.88538763463617465</v>
          </cell>
          <cell r="FJ3850">
            <v>55.776879239211794</v>
          </cell>
          <cell r="FK3850">
            <v>0.26300000000000001</v>
          </cell>
          <cell r="FL3850">
            <v>0.45368191025534316</v>
          </cell>
          <cell r="FO3850">
            <v>1</v>
          </cell>
        </row>
        <row r="3851">
          <cell r="A3851">
            <v>643441</v>
          </cell>
          <cell r="C3851" t="str">
            <v>McKinney, Brett</v>
          </cell>
          <cell r="Q3851" t="str">
            <v>R</v>
          </cell>
          <cell r="AJ3851">
            <v>6.1751934960458748</v>
          </cell>
          <cell r="AR3851">
            <v>24.779965303229631</v>
          </cell>
          <cell r="AS3851">
            <v>-0.88380614217871489</v>
          </cell>
          <cell r="AT3851">
            <v>0.56560056213047716</v>
          </cell>
          <cell r="BE3851">
            <v>0.74930076701030623</v>
          </cell>
          <cell r="CP3851">
            <v>25.625</v>
          </cell>
          <cell r="CV3851">
            <v>92.1</v>
          </cell>
          <cell r="DA3851">
            <v>0</v>
          </cell>
          <cell r="DD3851">
            <v>1.1169935676489791</v>
          </cell>
          <cell r="FJ3851">
            <v>61.949913258074076</v>
          </cell>
          <cell r="FK3851">
            <v>0.26300000000000001</v>
          </cell>
          <cell r="FL3851">
            <v>0.6554447115705464</v>
          </cell>
          <cell r="FO3851">
            <v>1</v>
          </cell>
        </row>
        <row r="3852">
          <cell r="A3852">
            <v>643442</v>
          </cell>
          <cell r="C3852" t="str">
            <v>McKnight, Blake</v>
          </cell>
          <cell r="Q3852" t="str">
            <v>S</v>
          </cell>
          <cell r="AJ3852">
            <v>7.8034896781796599</v>
          </cell>
          <cell r="AR3852">
            <v>54.530871265054344</v>
          </cell>
          <cell r="AS3852">
            <v>0.76967293211242771</v>
          </cell>
          <cell r="AT3852">
            <v>0.76670136134531675</v>
          </cell>
          <cell r="BE3852">
            <v>1.1577488198955603</v>
          </cell>
          <cell r="CP3852">
            <v>25.375</v>
          </cell>
          <cell r="CV3852">
            <v>92.1</v>
          </cell>
          <cell r="DA3852">
            <v>0</v>
          </cell>
          <cell r="DD3852">
            <v>0.75389322580140083</v>
          </cell>
          <cell r="FJ3852">
            <v>136.32717816263585</v>
          </cell>
          <cell r="FK3852">
            <v>0.26300000000000001</v>
          </cell>
          <cell r="FL3852">
            <v>-4.2485740014872105E-2</v>
          </cell>
          <cell r="FO3852">
            <v>0.22664029469644098</v>
          </cell>
        </row>
        <row r="3853">
          <cell r="A3853">
            <v>643444</v>
          </cell>
          <cell r="C3853" t="str">
            <v>McMinn, Brent</v>
          </cell>
          <cell r="Q3853" t="str">
            <v>R</v>
          </cell>
          <cell r="AJ3853">
            <v>7.9711648234875074</v>
          </cell>
          <cell r="AR3853">
            <v>16.8</v>
          </cell>
          <cell r="AS3853">
            <v>1.656636961538027</v>
          </cell>
          <cell r="AT3853">
            <v>0.98574544425164057</v>
          </cell>
          <cell r="BE3853">
            <v>0.94959099475817765</v>
          </cell>
          <cell r="CP3853">
            <v>25.541666666666668</v>
          </cell>
          <cell r="CV3853">
            <v>92.1</v>
          </cell>
          <cell r="DA3853">
            <v>0</v>
          </cell>
          <cell r="DD3853">
            <v>1.1865824181233369</v>
          </cell>
          <cell r="FJ3853">
            <v>42</v>
          </cell>
          <cell r="FK3853">
            <v>0.26300000000000001</v>
          </cell>
          <cell r="FL3853">
            <v>-2.3325944509321364</v>
          </cell>
          <cell r="FO3853">
            <v>0.7575757163299639</v>
          </cell>
        </row>
        <row r="3854">
          <cell r="A3854">
            <v>643445</v>
          </cell>
          <cell r="C3854" t="str">
            <v>McMullen, Blake</v>
          </cell>
          <cell r="Q3854" t="str">
            <v>R</v>
          </cell>
          <cell r="AJ3854">
            <v>7.5046483821456214</v>
          </cell>
          <cell r="AR3854">
            <v>16.8</v>
          </cell>
          <cell r="AS3854">
            <v>-0.56230887793662154</v>
          </cell>
          <cell r="AT3854">
            <v>0.84428001414776088</v>
          </cell>
          <cell r="BE3854">
            <v>0.87173980275836038</v>
          </cell>
          <cell r="CP3854">
            <v>25.375</v>
          </cell>
          <cell r="CV3854">
            <v>92.1</v>
          </cell>
          <cell r="DA3854">
            <v>0</v>
          </cell>
          <cell r="DD3854">
            <v>0.93271255857499147</v>
          </cell>
          <cell r="FJ3854">
            <v>42</v>
          </cell>
          <cell r="FK3854">
            <v>0.26300000000000001</v>
          </cell>
          <cell r="FL3854">
            <v>-0.77169595036122951</v>
          </cell>
          <cell r="FO3854">
            <v>1</v>
          </cell>
        </row>
        <row r="3855">
          <cell r="A3855">
            <v>643449</v>
          </cell>
          <cell r="C3855" t="str">
            <v>Meadors, Mark</v>
          </cell>
          <cell r="Q3855" t="str">
            <v>R</v>
          </cell>
          <cell r="AJ3855">
            <v>6.9081751151579267</v>
          </cell>
          <cell r="AR3855">
            <v>16.8</v>
          </cell>
          <cell r="AS3855">
            <v>0.26644063308295102</v>
          </cell>
          <cell r="AT3855">
            <v>0.95692437820012977</v>
          </cell>
          <cell r="BE3855">
            <v>1.3192521618747033</v>
          </cell>
          <cell r="CP3855">
            <v>24.375</v>
          </cell>
          <cell r="CV3855">
            <v>92.1</v>
          </cell>
          <cell r="DA3855">
            <v>0</v>
          </cell>
          <cell r="DD3855">
            <v>0.92387336879808524</v>
          </cell>
          <cell r="FJ3855">
            <v>42</v>
          </cell>
          <cell r="FK3855">
            <v>0.26300000000000001</v>
          </cell>
          <cell r="FL3855">
            <v>-2.3219236474615137</v>
          </cell>
          <cell r="FO3855">
            <v>1</v>
          </cell>
        </row>
        <row r="3856">
          <cell r="A3856">
            <v>643451</v>
          </cell>
          <cell r="C3856" t="str">
            <v>Mendez, Junior</v>
          </cell>
          <cell r="Q3856" t="str">
            <v>S</v>
          </cell>
          <cell r="AJ3856">
            <v>8.587300336452067</v>
          </cell>
          <cell r="AR3856">
            <v>45.770014606507097</v>
          </cell>
          <cell r="AS3856">
            <v>0.15726045209719008</v>
          </cell>
          <cell r="AT3856">
            <v>0.84586843928960953</v>
          </cell>
          <cell r="BE3856">
            <v>0.63433164009585297</v>
          </cell>
          <cell r="CP3856">
            <v>23.791666666666668</v>
          </cell>
          <cell r="CV3856">
            <v>92.1</v>
          </cell>
          <cell r="DA3856">
            <v>0</v>
          </cell>
          <cell r="DD3856">
            <v>0.9363632563472204</v>
          </cell>
          <cell r="FJ3856">
            <v>114.42503651626774</v>
          </cell>
          <cell r="FK3856">
            <v>0.26300000000000001</v>
          </cell>
          <cell r="FL3856">
            <v>0.19667638048766414</v>
          </cell>
          <cell r="FO3856">
            <v>0</v>
          </cell>
        </row>
        <row r="3857">
          <cell r="A3857">
            <v>643452</v>
          </cell>
          <cell r="C3857" t="str">
            <v>Mendez, Sal</v>
          </cell>
          <cell r="Q3857" t="str">
            <v>S</v>
          </cell>
          <cell r="AJ3857">
            <v>7.5138261480736279</v>
          </cell>
          <cell r="AR3857">
            <v>44.400000000000006</v>
          </cell>
          <cell r="AS3857">
            <v>0.26563839909623593</v>
          </cell>
          <cell r="AT3857">
            <v>0.92961211022262147</v>
          </cell>
          <cell r="BE3857">
            <v>1.2970943031374504</v>
          </cell>
          <cell r="CP3857">
            <v>21.375</v>
          </cell>
          <cell r="CV3857">
            <v>92.1</v>
          </cell>
          <cell r="DA3857">
            <v>0</v>
          </cell>
          <cell r="DD3857">
            <v>0.9322408805614214</v>
          </cell>
          <cell r="FJ3857">
            <v>111</v>
          </cell>
          <cell r="FK3857">
            <v>0.26300000000000001</v>
          </cell>
          <cell r="FL3857">
            <v>0.2815387806652786</v>
          </cell>
          <cell r="FO3857">
            <v>0</v>
          </cell>
        </row>
        <row r="3858">
          <cell r="A3858">
            <v>643454</v>
          </cell>
          <cell r="C3858" t="str">
            <v>Michaud, Joseph</v>
          </cell>
          <cell r="Q3858" t="str">
            <v>S</v>
          </cell>
          <cell r="AJ3858">
            <v>7.3386548471023705</v>
          </cell>
          <cell r="AR3858">
            <v>44.400000000000006</v>
          </cell>
          <cell r="AS3858">
            <v>-1.1264743686921797</v>
          </cell>
          <cell r="AT3858">
            <v>0.86339749781230468</v>
          </cell>
          <cell r="BE3858">
            <v>0.99909115224997114</v>
          </cell>
          <cell r="CP3858">
            <v>25.208333333333332</v>
          </cell>
          <cell r="CV3858">
            <v>92.1</v>
          </cell>
          <cell r="DA3858">
            <v>0</v>
          </cell>
          <cell r="DD3858">
            <v>0.82819301464350703</v>
          </cell>
          <cell r="FJ3858">
            <v>111</v>
          </cell>
          <cell r="FK3858">
            <v>0.26300000000000001</v>
          </cell>
          <cell r="FL3858">
            <v>-0.22045138992726765</v>
          </cell>
          <cell r="FO3858">
            <v>0.36510482573259262</v>
          </cell>
        </row>
        <row r="3859">
          <cell r="A3859">
            <v>643458</v>
          </cell>
          <cell r="C3859" t="str">
            <v>Mills, Jordan</v>
          </cell>
          <cell r="Q3859" t="str">
            <v>R</v>
          </cell>
          <cell r="AJ3859">
            <v>6.3753293661369135</v>
          </cell>
          <cell r="AR3859">
            <v>16.8</v>
          </cell>
          <cell r="AS3859">
            <v>-4.4173024086934021E-2</v>
          </cell>
          <cell r="AT3859">
            <v>0.77613614682561138</v>
          </cell>
          <cell r="BE3859">
            <v>1.1368601672858667</v>
          </cell>
          <cell r="CP3859">
            <v>24.125</v>
          </cell>
          <cell r="CV3859">
            <v>92.1</v>
          </cell>
          <cell r="DA3859">
            <v>0</v>
          </cell>
          <cell r="DD3859">
            <v>1.0366360433795503</v>
          </cell>
          <cell r="FJ3859">
            <v>42</v>
          </cell>
          <cell r="FK3859">
            <v>0.26300000000000001</v>
          </cell>
          <cell r="FL3859">
            <v>0.61526405077820834</v>
          </cell>
          <cell r="FO3859">
            <v>1</v>
          </cell>
        </row>
        <row r="3860">
          <cell r="A3860">
            <v>643462</v>
          </cell>
          <cell r="C3860" t="str">
            <v>Morris, Will</v>
          </cell>
          <cell r="Q3860" t="str">
            <v>S</v>
          </cell>
          <cell r="AJ3860">
            <v>7.2004330104431933</v>
          </cell>
          <cell r="AR3860">
            <v>51.916322019829956</v>
          </cell>
          <cell r="AS3860">
            <v>0.52540553082190578</v>
          </cell>
          <cell r="AT3860">
            <v>0.79556801198039462</v>
          </cell>
          <cell r="BE3860">
            <v>1.2329685866567845</v>
          </cell>
          <cell r="CP3860">
            <v>23.125</v>
          </cell>
          <cell r="CV3860">
            <v>92.1</v>
          </cell>
          <cell r="DA3860">
            <v>0</v>
          </cell>
          <cell r="DD3860">
            <v>0.81789056811471184</v>
          </cell>
          <cell r="FJ3860">
            <v>129.79080504957489</v>
          </cell>
          <cell r="FK3860">
            <v>0.26300000000000001</v>
          </cell>
          <cell r="FL3860">
            <v>0.62620304145796635</v>
          </cell>
          <cell r="FO3860">
            <v>0.10433105367348738</v>
          </cell>
        </row>
        <row r="3861">
          <cell r="A3861">
            <v>643466</v>
          </cell>
          <cell r="C3861" t="str">
            <v>Musgrave, Harrison</v>
          </cell>
          <cell r="Q3861" t="str">
            <v>S</v>
          </cell>
          <cell r="AJ3861">
            <v>5.209501593860649</v>
          </cell>
          <cell r="AR3861">
            <v>58.922331486954739</v>
          </cell>
          <cell r="AS3861">
            <v>0.25258480379744985</v>
          </cell>
          <cell r="AT3861">
            <v>0.81793049910245763</v>
          </cell>
          <cell r="BE3861">
            <v>0.6991569228336465</v>
          </cell>
          <cell r="CP3861">
            <v>24.291666666666668</v>
          </cell>
          <cell r="CV3861">
            <v>92.1</v>
          </cell>
          <cell r="DA3861">
            <v>0</v>
          </cell>
          <cell r="DD3861">
            <v>0.90734983299402094</v>
          </cell>
          <cell r="FJ3861">
            <v>147.30582871738685</v>
          </cell>
          <cell r="FK3861">
            <v>0.26300000000000001</v>
          </cell>
          <cell r="FL3861">
            <v>7.7221962482429171E-2</v>
          </cell>
          <cell r="FO3861">
            <v>0</v>
          </cell>
        </row>
        <row r="3862">
          <cell r="A3862">
            <v>643470</v>
          </cell>
          <cell r="C3862" t="str">
            <v>Norris, Daryl</v>
          </cell>
          <cell r="Q3862" t="str">
            <v>R</v>
          </cell>
          <cell r="AJ3862">
            <v>8.1981469768782187</v>
          </cell>
          <cell r="AR3862">
            <v>16.8</v>
          </cell>
          <cell r="AS3862">
            <v>-0.94805646598504467</v>
          </cell>
          <cell r="AT3862">
            <v>0.88935674701192524</v>
          </cell>
          <cell r="BE3862">
            <v>0.92745042084748286</v>
          </cell>
          <cell r="CP3862">
            <v>25.041666666666668</v>
          </cell>
          <cell r="CV3862">
            <v>92.1</v>
          </cell>
          <cell r="DA3862">
            <v>0</v>
          </cell>
          <cell r="DD3862">
            <v>1.0007834715214876</v>
          </cell>
          <cell r="FJ3862">
            <v>42</v>
          </cell>
          <cell r="FK3862">
            <v>0.26300000000000001</v>
          </cell>
          <cell r="FL3862">
            <v>-0.45912453491642591</v>
          </cell>
          <cell r="FO3862">
            <v>0.68354807610570312</v>
          </cell>
        </row>
        <row r="3863">
          <cell r="A3863">
            <v>643474</v>
          </cell>
          <cell r="C3863" t="str">
            <v>O'Hare, Christopher</v>
          </cell>
          <cell r="Q3863" t="str">
            <v>R</v>
          </cell>
          <cell r="AJ3863">
            <v>6.3121189779788711</v>
          </cell>
          <cell r="AR3863">
            <v>16.8</v>
          </cell>
          <cell r="AS3863">
            <v>-1.6610480257814038</v>
          </cell>
          <cell r="AT3863">
            <v>0.94205277922169295</v>
          </cell>
          <cell r="BE3863">
            <v>1.158506974431986</v>
          </cell>
          <cell r="CP3863">
            <v>25.791666666666668</v>
          </cell>
          <cell r="CV3863">
            <v>92.1</v>
          </cell>
          <cell r="DA3863">
            <v>0</v>
          </cell>
          <cell r="DD3863">
            <v>1.2878092893083766</v>
          </cell>
          <cell r="FJ3863">
            <v>42</v>
          </cell>
          <cell r="FK3863">
            <v>0.26300000000000001</v>
          </cell>
          <cell r="FL3863">
            <v>-2.3327176797583444</v>
          </cell>
          <cell r="FO3863">
            <v>1</v>
          </cell>
        </row>
        <row r="3864">
          <cell r="A3864">
            <v>643477</v>
          </cell>
          <cell r="C3864" t="str">
            <v>Ott, Travis</v>
          </cell>
          <cell r="Q3864" t="str">
            <v>S</v>
          </cell>
          <cell r="AJ3864">
            <v>5.7546166352768884</v>
          </cell>
          <cell r="AR3864">
            <v>44.400000000000006</v>
          </cell>
          <cell r="AS3864">
            <v>-0.19544784862165146</v>
          </cell>
          <cell r="AT3864">
            <v>0.79168204954900645</v>
          </cell>
          <cell r="BE3864">
            <v>1.221537238074244</v>
          </cell>
          <cell r="CP3864">
            <v>21.041666666666668</v>
          </cell>
          <cell r="CV3864">
            <v>92.1</v>
          </cell>
          <cell r="DA3864">
            <v>0</v>
          </cell>
          <cell r="DD3864">
            <v>1.0170218967421667</v>
          </cell>
          <cell r="FJ3864">
            <v>111</v>
          </cell>
          <cell r="FK3864">
            <v>0.26300000000000001</v>
          </cell>
          <cell r="FL3864">
            <v>0.38830289062497936</v>
          </cell>
          <cell r="FO3864">
            <v>0</v>
          </cell>
        </row>
        <row r="3865">
          <cell r="A3865">
            <v>643478</v>
          </cell>
          <cell r="C3865" t="str">
            <v>Palumbo, Joe</v>
          </cell>
          <cell r="Q3865" t="str">
            <v>R</v>
          </cell>
          <cell r="AJ3865">
            <v>5.3702137660530962</v>
          </cell>
          <cell r="AR3865">
            <v>21.278067881364748</v>
          </cell>
          <cell r="AS3865">
            <v>0.34230876937888827</v>
          </cell>
          <cell r="AT3865">
            <v>0.82721341971564777</v>
          </cell>
          <cell r="BE3865">
            <v>1.3505245100998613</v>
          </cell>
          <cell r="CP3865">
            <v>21.708333333333332</v>
          </cell>
          <cell r="CV3865">
            <v>92.1</v>
          </cell>
          <cell r="DA3865">
            <v>0</v>
          </cell>
          <cell r="DD3865">
            <v>1.1864584126893798</v>
          </cell>
          <cell r="FJ3865">
            <v>53.195169703411864</v>
          </cell>
          <cell r="FK3865">
            <v>0.26300000000000001</v>
          </cell>
          <cell r="FL3865">
            <v>0.49768637765707285</v>
          </cell>
          <cell r="FO3865">
            <v>0.76721970247240656</v>
          </cell>
        </row>
        <row r="3866">
          <cell r="A3866">
            <v>643485</v>
          </cell>
          <cell r="C3866" t="str">
            <v>Perez, Jorge</v>
          </cell>
          <cell r="Q3866" t="str">
            <v>R</v>
          </cell>
          <cell r="AJ3866">
            <v>7.8806024336873746</v>
          </cell>
          <cell r="AR3866">
            <v>16.8</v>
          </cell>
          <cell r="AS3866">
            <v>-1.4179128428348033</v>
          </cell>
          <cell r="AT3866">
            <v>0.78931280664481163</v>
          </cell>
          <cell r="BE3866">
            <v>1.1734417411272968</v>
          </cell>
          <cell r="CP3866">
            <v>22.958333333333332</v>
          </cell>
          <cell r="CV3866">
            <v>92.1</v>
          </cell>
          <cell r="DA3866">
            <v>0</v>
          </cell>
          <cell r="DD3866">
            <v>1.1635782502723748</v>
          </cell>
          <cell r="FJ3866">
            <v>42</v>
          </cell>
          <cell r="FK3866">
            <v>0.26300000000000001</v>
          </cell>
          <cell r="FL3866">
            <v>0.83196818738763434</v>
          </cell>
          <cell r="FO3866">
            <v>1</v>
          </cell>
        </row>
        <row r="3867">
          <cell r="A3867">
            <v>643490</v>
          </cell>
          <cell r="C3867" t="str">
            <v>Pollorena, Luis</v>
          </cell>
          <cell r="Q3867" t="str">
            <v>R</v>
          </cell>
          <cell r="AJ3867">
            <v>7.7283879384880372</v>
          </cell>
          <cell r="AR3867">
            <v>16.8</v>
          </cell>
          <cell r="AS3867">
            <v>1.2527656813014978</v>
          </cell>
          <cell r="AT3867">
            <v>0.94327008708165017</v>
          </cell>
          <cell r="BE3867">
            <v>0.57745199372910905</v>
          </cell>
          <cell r="CP3867">
            <v>25.458333333333332</v>
          </cell>
          <cell r="CV3867">
            <v>92.1</v>
          </cell>
          <cell r="DA3867">
            <v>0</v>
          </cell>
          <cell r="DD3867">
            <v>0.81317220801485612</v>
          </cell>
          <cell r="FJ3867">
            <v>42</v>
          </cell>
          <cell r="FK3867">
            <v>0.26300000000000001</v>
          </cell>
          <cell r="FL3867">
            <v>0.97984092520085309</v>
          </cell>
          <cell r="FO3867">
            <v>1</v>
          </cell>
        </row>
        <row r="3868">
          <cell r="A3868">
            <v>643492</v>
          </cell>
          <cell r="C3868" t="str">
            <v>Prosinski, Jon</v>
          </cell>
          <cell r="Q3868" t="str">
            <v>S</v>
          </cell>
          <cell r="AJ3868">
            <v>6.9721982556543383</v>
          </cell>
          <cell r="AR3868">
            <v>44.400000000000006</v>
          </cell>
          <cell r="AS3868">
            <v>-7.2048131755014608E-2</v>
          </cell>
          <cell r="AT3868">
            <v>0.81482600089902091</v>
          </cell>
          <cell r="BE3868">
            <v>1.1613062976826758</v>
          </cell>
          <cell r="CP3868">
            <v>25.375</v>
          </cell>
          <cell r="CV3868">
            <v>92.1</v>
          </cell>
          <cell r="DA3868">
            <v>0</v>
          </cell>
          <cell r="DD3868">
            <v>0.75123480862630931</v>
          </cell>
          <cell r="FJ3868">
            <v>111</v>
          </cell>
          <cell r="FK3868">
            <v>0.26300000000000001</v>
          </cell>
          <cell r="FL3868">
            <v>0.2236331745648556</v>
          </cell>
          <cell r="FO3868">
            <v>0</v>
          </cell>
        </row>
        <row r="3869">
          <cell r="A3869">
            <v>643493</v>
          </cell>
          <cell r="C3869" t="str">
            <v>Pruitt, Austin</v>
          </cell>
          <cell r="Q3869" t="str">
            <v>S</v>
          </cell>
          <cell r="AJ3869">
            <v>5.0878937383313696</v>
          </cell>
          <cell r="AR3869">
            <v>74.220411413263747</v>
          </cell>
          <cell r="AS3869">
            <v>0.15960007082554362</v>
          </cell>
          <cell r="AT3869">
            <v>0.75979263938547204</v>
          </cell>
          <cell r="BE3869">
            <v>0.83482745332044439</v>
          </cell>
          <cell r="CP3869">
            <v>26.875</v>
          </cell>
          <cell r="CV3869">
            <v>92.1</v>
          </cell>
          <cell r="DA3869">
            <v>0</v>
          </cell>
          <cell r="DD3869">
            <v>0.9881530885239489</v>
          </cell>
          <cell r="FJ3869">
            <v>160.18261287705764</v>
          </cell>
          <cell r="FK3869">
            <v>0.26300000000000001</v>
          </cell>
          <cell r="FL3869">
            <v>6.888678065395161E-2</v>
          </cell>
          <cell r="FO3869">
            <v>0</v>
          </cell>
        </row>
        <row r="3870">
          <cell r="A3870">
            <v>643499</v>
          </cell>
          <cell r="C3870" t="str">
            <v>Razo, Chris</v>
          </cell>
          <cell r="Q3870" t="str">
            <v>R</v>
          </cell>
          <cell r="AJ3870">
            <v>6.6654316576237527</v>
          </cell>
          <cell r="AR3870">
            <v>16.8</v>
          </cell>
          <cell r="AS3870">
            <v>-0.7367044137449098</v>
          </cell>
          <cell r="AT3870">
            <v>0.84867837037082938</v>
          </cell>
          <cell r="BE3870">
            <v>0.88604410966555769</v>
          </cell>
          <cell r="CP3870">
            <v>26.041666666666668</v>
          </cell>
          <cell r="CV3870">
            <v>92.1</v>
          </cell>
          <cell r="DA3870">
            <v>0</v>
          </cell>
          <cell r="DD3870">
            <v>1.0791201110602666</v>
          </cell>
          <cell r="FJ3870">
            <v>42</v>
          </cell>
          <cell r="FK3870">
            <v>0.26300000000000001</v>
          </cell>
          <cell r="FL3870">
            <v>-3.7048171733133274E-2</v>
          </cell>
          <cell r="FO3870">
            <v>1</v>
          </cell>
        </row>
        <row r="3871">
          <cell r="A3871">
            <v>643501</v>
          </cell>
          <cell r="C3871" t="str">
            <v>Remillard, Travis</v>
          </cell>
          <cell r="Q3871" t="str">
            <v>R</v>
          </cell>
          <cell r="AJ3871">
            <v>7.7636707129302778</v>
          </cell>
          <cell r="AR3871">
            <v>16.8</v>
          </cell>
          <cell r="AS3871">
            <v>0.58805929256575074</v>
          </cell>
          <cell r="AT3871">
            <v>0.98370276524346845</v>
          </cell>
          <cell r="BE3871">
            <v>1.1706125802881928</v>
          </cell>
          <cell r="CP3871">
            <v>22.958333333333332</v>
          </cell>
          <cell r="CV3871">
            <v>92.1</v>
          </cell>
          <cell r="DA3871">
            <v>0</v>
          </cell>
          <cell r="DD3871">
            <v>1.0918953524594472</v>
          </cell>
          <cell r="FJ3871">
            <v>42</v>
          </cell>
          <cell r="FK3871">
            <v>0.26300000000000001</v>
          </cell>
          <cell r="FL3871">
            <v>-1.044436916412554</v>
          </cell>
          <cell r="FO3871">
            <v>1</v>
          </cell>
        </row>
        <row r="3872">
          <cell r="A3872">
            <v>643502</v>
          </cell>
          <cell r="C3872" t="str">
            <v>Rheault, Dylan</v>
          </cell>
          <cell r="Q3872" t="str">
            <v>R</v>
          </cell>
          <cell r="AJ3872">
            <v>7.2010651828296846</v>
          </cell>
          <cell r="AR3872">
            <v>20.840453406996293</v>
          </cell>
          <cell r="AS3872">
            <v>0.29331677795314931</v>
          </cell>
          <cell r="AT3872">
            <v>0.81400742659057534</v>
          </cell>
          <cell r="BE3872">
            <v>1.2804031990330915</v>
          </cell>
          <cell r="CP3872">
            <v>24.291666666666668</v>
          </cell>
          <cell r="CV3872">
            <v>92.1</v>
          </cell>
          <cell r="DA3872">
            <v>0</v>
          </cell>
          <cell r="DD3872">
            <v>0.85385584415400673</v>
          </cell>
          <cell r="FJ3872">
            <v>52.10113351749073</v>
          </cell>
          <cell r="FK3872">
            <v>0.26300000000000001</v>
          </cell>
          <cell r="FL3872">
            <v>0.27213828465006207</v>
          </cell>
          <cell r="FO3872">
            <v>1</v>
          </cell>
        </row>
        <row r="3873">
          <cell r="A3873">
            <v>643508</v>
          </cell>
          <cell r="C3873" t="str">
            <v>Robinson, C.J.</v>
          </cell>
          <cell r="Q3873" t="str">
            <v>R</v>
          </cell>
          <cell r="AJ3873">
            <v>5.8357698731347067</v>
          </cell>
          <cell r="AR3873">
            <v>21.193205817929627</v>
          </cell>
          <cell r="AS3873">
            <v>0.95741123136428252</v>
          </cell>
          <cell r="AT3873">
            <v>0.78473230699741026</v>
          </cell>
          <cell r="BE3873">
            <v>1.254197471352668</v>
          </cell>
          <cell r="CP3873">
            <v>23.125</v>
          </cell>
          <cell r="CV3873">
            <v>92.1</v>
          </cell>
          <cell r="DA3873">
            <v>0</v>
          </cell>
          <cell r="DD3873">
            <v>1.0215768726968879</v>
          </cell>
          <cell r="FJ3873">
            <v>52.983014544824066</v>
          </cell>
          <cell r="FK3873">
            <v>0.26300000000000001</v>
          </cell>
          <cell r="FL3873">
            <v>0.27751673687008949</v>
          </cell>
          <cell r="FO3873">
            <v>1</v>
          </cell>
        </row>
        <row r="3874">
          <cell r="A3874">
            <v>643510</v>
          </cell>
          <cell r="C3874" t="str">
            <v>Rodriguez, Alex</v>
          </cell>
          <cell r="Q3874" t="str">
            <v>R</v>
          </cell>
          <cell r="AJ3874">
            <v>7.1694890168131558</v>
          </cell>
          <cell r="AR3874">
            <v>16.8</v>
          </cell>
          <cell r="AS3874">
            <v>-0.65097343011642717</v>
          </cell>
          <cell r="AT3874">
            <v>0.97367977903942116</v>
          </cell>
          <cell r="BE3874">
            <v>1.4303709642691076</v>
          </cell>
          <cell r="CP3874">
            <v>22.791666666666668</v>
          </cell>
          <cell r="CV3874">
            <v>92.1</v>
          </cell>
          <cell r="DA3874">
            <v>0</v>
          </cell>
          <cell r="DD3874">
            <v>1.3346151460923963</v>
          </cell>
          <cell r="FJ3874">
            <v>42</v>
          </cell>
          <cell r="FK3874">
            <v>0.26300000000000001</v>
          </cell>
          <cell r="FL3874">
            <v>-2.8098545126341286</v>
          </cell>
          <cell r="FO3874">
            <v>0.7353478566408993</v>
          </cell>
        </row>
        <row r="3875">
          <cell r="A3875">
            <v>643511</v>
          </cell>
          <cell r="C3875" t="str">
            <v>Rogers, Tyler</v>
          </cell>
          <cell r="Q3875" t="str">
            <v>R</v>
          </cell>
          <cell r="AJ3875">
            <v>4.5712501828117853</v>
          </cell>
          <cell r="AR3875">
            <v>26.607808682280002</v>
          </cell>
          <cell r="AS3875">
            <v>0.42403548190735474</v>
          </cell>
          <cell r="AT3875">
            <v>0.72098369107963522</v>
          </cell>
          <cell r="BE3875">
            <v>1.6086764819218666</v>
          </cell>
          <cell r="CP3875">
            <v>25.541666666666668</v>
          </cell>
          <cell r="CV3875">
            <v>92.1</v>
          </cell>
          <cell r="DA3875">
            <v>0</v>
          </cell>
          <cell r="DD3875">
            <v>0.92139121908716293</v>
          </cell>
          <cell r="FJ3875">
            <v>66.519521705700001</v>
          </cell>
          <cell r="FK3875">
            <v>0.26300000000000001</v>
          </cell>
          <cell r="FL3875">
            <v>0.47760517306963923</v>
          </cell>
          <cell r="FO3875">
            <v>1</v>
          </cell>
        </row>
        <row r="3876">
          <cell r="A3876">
            <v>643512</v>
          </cell>
          <cell r="C3876" t="str">
            <v>Roman, Fabian</v>
          </cell>
          <cell r="Q3876" t="str">
            <v>R</v>
          </cell>
          <cell r="AJ3876">
            <v>8.3996862767658484</v>
          </cell>
          <cell r="AR3876">
            <v>16.8</v>
          </cell>
          <cell r="AS3876">
            <v>0.79752000117026345</v>
          </cell>
          <cell r="AT3876">
            <v>0.9426011363734409</v>
          </cell>
          <cell r="BE3876">
            <v>0.78532423700153797</v>
          </cell>
          <cell r="CP3876">
            <v>24.625</v>
          </cell>
          <cell r="CV3876">
            <v>92.1</v>
          </cell>
          <cell r="DA3876">
            <v>0</v>
          </cell>
          <cell r="DD3876">
            <v>0.8543310932050473</v>
          </cell>
          <cell r="FJ3876">
            <v>42</v>
          </cell>
          <cell r="FK3876">
            <v>0.26300000000000001</v>
          </cell>
          <cell r="FL3876">
            <v>-4.7416607230303665E-2</v>
          </cell>
          <cell r="FO3876">
            <v>1</v>
          </cell>
        </row>
        <row r="3877">
          <cell r="A3877">
            <v>643528</v>
          </cell>
          <cell r="C3877" t="str">
            <v>Scott, Troy</v>
          </cell>
          <cell r="Q3877" t="str">
            <v>R</v>
          </cell>
          <cell r="AJ3877">
            <v>7.4930532928887805</v>
          </cell>
          <cell r="AR3877">
            <v>16.8</v>
          </cell>
          <cell r="AS3877">
            <v>-0.91190040038662246</v>
          </cell>
          <cell r="AT3877">
            <v>0.82619111765433018</v>
          </cell>
          <cell r="BE3877">
            <v>1.2174504695545632</v>
          </cell>
          <cell r="CP3877">
            <v>22.625</v>
          </cell>
          <cell r="CV3877">
            <v>92.1</v>
          </cell>
          <cell r="DA3877">
            <v>0</v>
          </cell>
          <cell r="DD3877">
            <v>0.98713231612946706</v>
          </cell>
          <cell r="FJ3877">
            <v>42</v>
          </cell>
          <cell r="FK3877">
            <v>0.26300000000000001</v>
          </cell>
          <cell r="FL3877">
            <v>-0.52857286117945435</v>
          </cell>
          <cell r="FO3877">
            <v>1</v>
          </cell>
        </row>
        <row r="3878">
          <cell r="A3878">
            <v>643533</v>
          </cell>
          <cell r="C3878" t="str">
            <v>Sharrer, Charlie</v>
          </cell>
          <cell r="Q3878" t="str">
            <v>R</v>
          </cell>
          <cell r="AJ3878">
            <v>8.1857959870785564</v>
          </cell>
          <cell r="AR3878">
            <v>16.8</v>
          </cell>
          <cell r="AS3878">
            <v>0.36185005394296221</v>
          </cell>
          <cell r="AT3878">
            <v>0.95081963250646107</v>
          </cell>
          <cell r="BE3878">
            <v>0.79630782152867485</v>
          </cell>
          <cell r="CP3878">
            <v>25.041666666666668</v>
          </cell>
          <cell r="CV3878">
            <v>92.1</v>
          </cell>
          <cell r="DA3878">
            <v>0</v>
          </cell>
          <cell r="DD3878">
            <v>1.0331684510167394</v>
          </cell>
          <cell r="FJ3878">
            <v>42</v>
          </cell>
          <cell r="FK3878">
            <v>0.26300000000000001</v>
          </cell>
          <cell r="FL3878">
            <v>0.19080869583109594</v>
          </cell>
          <cell r="FO3878">
            <v>1</v>
          </cell>
        </row>
        <row r="3879">
          <cell r="A3879">
            <v>643536</v>
          </cell>
          <cell r="C3879" t="str">
            <v>Shuttlesworth, Johnny</v>
          </cell>
          <cell r="Q3879" t="str">
            <v>R</v>
          </cell>
          <cell r="AJ3879">
            <v>5.6342847066908091</v>
          </cell>
          <cell r="AR3879">
            <v>16.8</v>
          </cell>
          <cell r="AS3879">
            <v>-0.65513842877282524</v>
          </cell>
          <cell r="AT3879">
            <v>0.72680026348976989</v>
          </cell>
          <cell r="BE3879">
            <v>0.80739185582115691</v>
          </cell>
          <cell r="CP3879">
            <v>26.791666666666668</v>
          </cell>
          <cell r="CV3879">
            <v>92.1</v>
          </cell>
          <cell r="DA3879">
            <v>0</v>
          </cell>
          <cell r="DD3879">
            <v>0.93189190966966429</v>
          </cell>
          <cell r="FJ3879">
            <v>42</v>
          </cell>
          <cell r="FK3879">
            <v>0.26300000000000001</v>
          </cell>
          <cell r="FL3879">
            <v>0.33027270935245168</v>
          </cell>
          <cell r="FO3879">
            <v>1</v>
          </cell>
        </row>
        <row r="3880">
          <cell r="A3880">
            <v>643540</v>
          </cell>
          <cell r="C3880" t="str">
            <v>Sitz, Scott</v>
          </cell>
          <cell r="Q3880" t="str">
            <v>R</v>
          </cell>
          <cell r="AJ3880">
            <v>5.2906622287924803</v>
          </cell>
          <cell r="AR3880">
            <v>16.8</v>
          </cell>
          <cell r="AS3880">
            <v>-0.742960122486792</v>
          </cell>
          <cell r="AT3880">
            <v>0.71999428740096905</v>
          </cell>
          <cell r="BE3880">
            <v>0.49579381610886492</v>
          </cell>
          <cell r="CP3880">
            <v>25.791666666666668</v>
          </cell>
          <cell r="CV3880">
            <v>92.1</v>
          </cell>
          <cell r="DA3880">
            <v>0</v>
          </cell>
          <cell r="DD3880">
            <v>0.85101899303339856</v>
          </cell>
          <cell r="FJ3880">
            <v>42</v>
          </cell>
          <cell r="FK3880">
            <v>0.26300000000000001</v>
          </cell>
          <cell r="FL3880">
            <v>-0.62921920889907934</v>
          </cell>
          <cell r="FO3880">
            <v>1</v>
          </cell>
        </row>
        <row r="3881">
          <cell r="A3881">
            <v>643542</v>
          </cell>
          <cell r="C3881" t="str">
            <v>Slaton, D.J.</v>
          </cell>
          <cell r="Q3881" t="str">
            <v>S</v>
          </cell>
          <cell r="AJ3881">
            <v>8.3993780907965903</v>
          </cell>
          <cell r="AR3881">
            <v>44.400000000000006</v>
          </cell>
          <cell r="AS3881">
            <v>-0.80213730083973167</v>
          </cell>
          <cell r="AT3881">
            <v>0.90514262093419384</v>
          </cell>
          <cell r="BE3881">
            <v>0.79923300459352808</v>
          </cell>
          <cell r="CP3881">
            <v>23.708333333333332</v>
          </cell>
          <cell r="CV3881">
            <v>92.1</v>
          </cell>
          <cell r="DA3881">
            <v>0</v>
          </cell>
          <cell r="DD3881">
            <v>1.0149765839413267</v>
          </cell>
          <cell r="FJ3881">
            <v>111</v>
          </cell>
          <cell r="FK3881">
            <v>0.26300000000000001</v>
          </cell>
          <cell r="FL3881">
            <v>0.60680215612875565</v>
          </cell>
          <cell r="FO3881">
            <v>0</v>
          </cell>
        </row>
        <row r="3882">
          <cell r="A3882">
            <v>643543</v>
          </cell>
          <cell r="C3882" t="str">
            <v>Smigelski, Jacob</v>
          </cell>
          <cell r="Q3882" t="str">
            <v>R</v>
          </cell>
          <cell r="AJ3882">
            <v>8.1770823380477164</v>
          </cell>
          <cell r="AR3882">
            <v>16.8</v>
          </cell>
          <cell r="AS3882">
            <v>0.57318885639883888</v>
          </cell>
          <cell r="AT3882">
            <v>0.91410432111908357</v>
          </cell>
          <cell r="BE3882">
            <v>1.1409335564758143</v>
          </cell>
          <cell r="CP3882">
            <v>24.041666666666668</v>
          </cell>
          <cell r="CV3882">
            <v>92.1</v>
          </cell>
          <cell r="DA3882">
            <v>0</v>
          </cell>
          <cell r="DD3882">
            <v>1.1155540181901276</v>
          </cell>
          <cell r="FJ3882">
            <v>42</v>
          </cell>
          <cell r="FK3882">
            <v>0.26300000000000001</v>
          </cell>
          <cell r="FL3882">
            <v>5.051918683359876E-2</v>
          </cell>
          <cell r="FO3882">
            <v>1</v>
          </cell>
        </row>
        <row r="3883">
          <cell r="A3883">
            <v>643546</v>
          </cell>
          <cell r="C3883" t="str">
            <v>Smith, Michael</v>
          </cell>
          <cell r="Q3883" t="str">
            <v>R</v>
          </cell>
          <cell r="AJ3883">
            <v>5.0939880306185126</v>
          </cell>
          <cell r="AR3883">
            <v>17.507370017680074</v>
          </cell>
          <cell r="AS3883">
            <v>4.938167458735538E-2</v>
          </cell>
          <cell r="AT3883">
            <v>0.84802151469549114</v>
          </cell>
          <cell r="BE3883">
            <v>0.81327772102426465</v>
          </cell>
          <cell r="CP3883">
            <v>26.458333333333332</v>
          </cell>
          <cell r="CV3883">
            <v>92.1</v>
          </cell>
          <cell r="DA3883">
            <v>0</v>
          </cell>
          <cell r="DD3883">
            <v>0.92889768860579092</v>
          </cell>
          <cell r="FJ3883">
            <v>43.768425044200185</v>
          </cell>
          <cell r="FK3883">
            <v>0.26300000000000001</v>
          </cell>
          <cell r="FL3883">
            <v>3.5954666020288684E-2</v>
          </cell>
          <cell r="FO3883">
            <v>1</v>
          </cell>
        </row>
        <row r="3884">
          <cell r="A3884">
            <v>643550</v>
          </cell>
          <cell r="C3884" t="str">
            <v>Somsen, Layne</v>
          </cell>
          <cell r="Q3884" t="str">
            <v>R</v>
          </cell>
          <cell r="AJ3884">
            <v>5.1334968519377764</v>
          </cell>
          <cell r="AR3884">
            <v>17.093736040029</v>
          </cell>
          <cell r="AS3884">
            <v>-0.46349763878337907</v>
          </cell>
          <cell r="AT3884">
            <v>0.29293474761721988</v>
          </cell>
          <cell r="BE3884">
            <v>0.8958812530473802</v>
          </cell>
          <cell r="CP3884">
            <v>27.041666666666668</v>
          </cell>
          <cell r="CV3884">
            <v>87.295541201614824</v>
          </cell>
          <cell r="DA3884">
            <v>4.2422222222222222E-2</v>
          </cell>
          <cell r="DD3884">
            <v>1.0814344326567171</v>
          </cell>
          <cell r="FJ3884">
            <v>42.734340100072501</v>
          </cell>
          <cell r="FK3884">
            <v>0.26300000000000001</v>
          </cell>
          <cell r="FL3884">
            <v>0.37928296933717848</v>
          </cell>
          <cell r="FO3884">
            <v>1</v>
          </cell>
        </row>
        <row r="3885">
          <cell r="A3885">
            <v>643552</v>
          </cell>
          <cell r="C3885" t="str">
            <v>Speer, Stone</v>
          </cell>
          <cell r="Q3885" t="str">
            <v>R</v>
          </cell>
          <cell r="AJ3885">
            <v>7.316300319395058</v>
          </cell>
          <cell r="AR3885">
            <v>19.529199340166059</v>
          </cell>
          <cell r="AS3885">
            <v>0.85408318594463317</v>
          </cell>
          <cell r="AT3885">
            <v>0.88047998941843775</v>
          </cell>
          <cell r="BE3885">
            <v>0.67753709850734944</v>
          </cell>
          <cell r="CP3885">
            <v>25.041666666666668</v>
          </cell>
          <cell r="CV3885">
            <v>92.1</v>
          </cell>
          <cell r="DA3885">
            <v>0</v>
          </cell>
          <cell r="DD3885">
            <v>1.1964806145371887</v>
          </cell>
          <cell r="FJ3885">
            <v>48.822998350415148</v>
          </cell>
          <cell r="FK3885">
            <v>0.26300000000000001</v>
          </cell>
          <cell r="FL3885">
            <v>3.7478911342220707E-2</v>
          </cell>
          <cell r="FO3885">
            <v>1</v>
          </cell>
        </row>
        <row r="3886">
          <cell r="A3886">
            <v>643554</v>
          </cell>
          <cell r="C3886" t="str">
            <v>Sprenger, Justin</v>
          </cell>
          <cell r="Q3886" t="str">
            <v>R</v>
          </cell>
          <cell r="AJ3886">
            <v>6.6981579221687397</v>
          </cell>
          <cell r="AR3886">
            <v>16.8</v>
          </cell>
          <cell r="AS3886">
            <v>-0.88901946705777235</v>
          </cell>
          <cell r="AT3886">
            <v>0.79756410401864519</v>
          </cell>
          <cell r="BE3886">
            <v>1.1191040248334119</v>
          </cell>
          <cell r="CP3886">
            <v>25.041666666666668</v>
          </cell>
          <cell r="CV3886">
            <v>92.1</v>
          </cell>
          <cell r="DA3886">
            <v>0</v>
          </cell>
          <cell r="DD3886">
            <v>1.1018024892616958</v>
          </cell>
          <cell r="FJ3886">
            <v>42</v>
          </cell>
          <cell r="FK3886">
            <v>0.26300000000000001</v>
          </cell>
          <cell r="FL3886">
            <v>-1.1301121134184584E-3</v>
          </cell>
          <cell r="FO3886">
            <v>1</v>
          </cell>
        </row>
        <row r="3887">
          <cell r="A3887">
            <v>643563</v>
          </cell>
          <cell r="C3887" t="str">
            <v>Talley, Christian</v>
          </cell>
          <cell r="Q3887" t="str">
            <v>R</v>
          </cell>
          <cell r="AJ3887">
            <v>6.8152740356739301</v>
          </cell>
          <cell r="AR3887">
            <v>16.8</v>
          </cell>
          <cell r="AS3887">
            <v>-1.5087777444427957</v>
          </cell>
          <cell r="AT3887">
            <v>0.82766333896571487</v>
          </cell>
          <cell r="BE3887">
            <v>1.2519024284934912</v>
          </cell>
          <cell r="CP3887">
            <v>24.791666666666668</v>
          </cell>
          <cell r="CV3887">
            <v>92.1</v>
          </cell>
          <cell r="DA3887">
            <v>0</v>
          </cell>
          <cell r="DD3887">
            <v>0.96174049816521134</v>
          </cell>
          <cell r="FJ3887">
            <v>42</v>
          </cell>
          <cell r="FK3887">
            <v>0.26300000000000001</v>
          </cell>
          <cell r="FL3887">
            <v>-6.9624179092606972E-2</v>
          </cell>
          <cell r="FO3887">
            <v>0.83487617503290434</v>
          </cell>
        </row>
        <row r="3888">
          <cell r="A3888">
            <v>643572</v>
          </cell>
          <cell r="C3888" t="str">
            <v>Tobik, Dan</v>
          </cell>
          <cell r="Q3888" t="str">
            <v>S</v>
          </cell>
          <cell r="AJ3888">
            <v>7.4062638699793464</v>
          </cell>
          <cell r="AR3888">
            <v>44.400000000000006</v>
          </cell>
          <cell r="AS3888">
            <v>0.21431726727556205</v>
          </cell>
          <cell r="AT3888">
            <v>0.91719782110187342</v>
          </cell>
          <cell r="BE3888">
            <v>1.0933663965529119</v>
          </cell>
          <cell r="CP3888">
            <v>25.458333333333332</v>
          </cell>
          <cell r="CV3888">
            <v>92.1</v>
          </cell>
          <cell r="DA3888">
            <v>0</v>
          </cell>
          <cell r="DD3888">
            <v>0.94277943560233279</v>
          </cell>
          <cell r="FJ3888">
            <v>111</v>
          </cell>
          <cell r="FK3888">
            <v>0.26300000000000001</v>
          </cell>
          <cell r="FL3888">
            <v>-3.5235068056451532E-2</v>
          </cell>
          <cell r="FO3888">
            <v>0</v>
          </cell>
        </row>
        <row r="3889">
          <cell r="A3889">
            <v>643574</v>
          </cell>
          <cell r="C3889" t="str">
            <v>Townsley, Sean</v>
          </cell>
          <cell r="Q3889" t="str">
            <v>S</v>
          </cell>
          <cell r="AJ3889">
            <v>6.6225466188784008</v>
          </cell>
          <cell r="AR3889">
            <v>44.400000000000006</v>
          </cell>
          <cell r="AS3889">
            <v>-0.37135350518663385</v>
          </cell>
          <cell r="AT3889">
            <v>0.78074467135325398</v>
          </cell>
          <cell r="BE3889">
            <v>1.4297347942537024</v>
          </cell>
          <cell r="CP3889">
            <v>25.791666666666668</v>
          </cell>
          <cell r="CV3889">
            <v>92.1</v>
          </cell>
          <cell r="DA3889">
            <v>0</v>
          </cell>
          <cell r="DD3889">
            <v>1.026611140104398</v>
          </cell>
          <cell r="FJ3889">
            <v>111</v>
          </cell>
          <cell r="FK3889">
            <v>0.26300000000000001</v>
          </cell>
          <cell r="FL3889">
            <v>0.4498888515634627</v>
          </cell>
          <cell r="FO3889">
            <v>0</v>
          </cell>
        </row>
        <row r="3890">
          <cell r="A3890">
            <v>643575</v>
          </cell>
          <cell r="C3890" t="str">
            <v>Toyfair, Tyler</v>
          </cell>
          <cell r="Q3890" t="str">
            <v>R</v>
          </cell>
          <cell r="AJ3890">
            <v>6.7259070882943748</v>
          </cell>
          <cell r="AR3890">
            <v>16.8</v>
          </cell>
          <cell r="AS3890">
            <v>-0.25743047989212758</v>
          </cell>
          <cell r="AT3890">
            <v>0.87142441381242874</v>
          </cell>
          <cell r="BE3890">
            <v>1.1814250686338419</v>
          </cell>
          <cell r="CP3890">
            <v>26.208333333333332</v>
          </cell>
          <cell r="CV3890">
            <v>92.1</v>
          </cell>
          <cell r="DA3890">
            <v>0</v>
          </cell>
          <cell r="DD3890">
            <v>1.126562441857238</v>
          </cell>
          <cell r="FJ3890">
            <v>42</v>
          </cell>
          <cell r="FK3890">
            <v>0.26300000000000001</v>
          </cell>
          <cell r="FL3890">
            <v>-0.88245970732813495</v>
          </cell>
          <cell r="FO3890">
            <v>1</v>
          </cell>
        </row>
        <row r="3891">
          <cell r="A3891">
            <v>643580</v>
          </cell>
          <cell r="C3891" t="str">
            <v>Ullmann, Ryan</v>
          </cell>
          <cell r="Q3891" t="str">
            <v>R</v>
          </cell>
          <cell r="AJ3891">
            <v>6.9839436532484216</v>
          </cell>
          <cell r="AR3891">
            <v>18.457493831037464</v>
          </cell>
          <cell r="AS3891">
            <v>-0.48504895498295536</v>
          </cell>
          <cell r="AT3891">
            <v>0.73814792767026027</v>
          </cell>
          <cell r="BE3891">
            <v>1.2107543542966142</v>
          </cell>
          <cell r="CP3891">
            <v>24.875</v>
          </cell>
          <cell r="CV3891">
            <v>92.1</v>
          </cell>
          <cell r="DA3891">
            <v>0</v>
          </cell>
          <cell r="DD3891">
            <v>0.81867972977628733</v>
          </cell>
          <cell r="FJ3891">
            <v>46.143734577593662</v>
          </cell>
          <cell r="FK3891">
            <v>0.26300000000000001</v>
          </cell>
          <cell r="FL3891">
            <v>-0.11391502566235848</v>
          </cell>
          <cell r="FO3891">
            <v>1</v>
          </cell>
        </row>
        <row r="3892">
          <cell r="A3892">
            <v>643583</v>
          </cell>
          <cell r="C3892" t="str">
            <v>Vattuone, Dominique</v>
          </cell>
          <cell r="Q3892" t="str">
            <v>R</v>
          </cell>
          <cell r="AJ3892">
            <v>7.0543189665848836</v>
          </cell>
          <cell r="AR3892">
            <v>16.8</v>
          </cell>
          <cell r="AS3892">
            <v>-0.32911424424732422</v>
          </cell>
          <cell r="AT3892">
            <v>0.84046652351836815</v>
          </cell>
          <cell r="BE3892">
            <v>1.1962510111163991</v>
          </cell>
          <cell r="CP3892">
            <v>25.375</v>
          </cell>
          <cell r="CV3892">
            <v>92.1</v>
          </cell>
          <cell r="DA3892">
            <v>0</v>
          </cell>
          <cell r="DD3892">
            <v>1.1329270593763519</v>
          </cell>
          <cell r="FJ3892">
            <v>42</v>
          </cell>
          <cell r="FK3892">
            <v>0.26300000000000001</v>
          </cell>
          <cell r="FL3892">
            <v>0.19732290377333861</v>
          </cell>
          <cell r="FO3892">
            <v>1</v>
          </cell>
        </row>
        <row r="3893">
          <cell r="A3893">
            <v>643586</v>
          </cell>
          <cell r="C3893" t="str">
            <v>Villegas, MJ</v>
          </cell>
          <cell r="Q3893" t="str">
            <v>R</v>
          </cell>
          <cell r="AJ3893">
            <v>6.984697520767071</v>
          </cell>
          <cell r="AR3893">
            <v>16.8</v>
          </cell>
          <cell r="AS3893">
            <v>0.71179285880447773</v>
          </cell>
          <cell r="AT3893">
            <v>0.90422443636787353</v>
          </cell>
          <cell r="BE3893">
            <v>1.0290710938105778</v>
          </cell>
          <cell r="CP3893">
            <v>21.791666666666668</v>
          </cell>
          <cell r="CV3893">
            <v>92.1</v>
          </cell>
          <cell r="DA3893">
            <v>0</v>
          </cell>
          <cell r="DD3893">
            <v>0.84427885367966848</v>
          </cell>
          <cell r="FJ3893">
            <v>42</v>
          </cell>
          <cell r="FK3893">
            <v>0.26300000000000001</v>
          </cell>
          <cell r="FL3893">
            <v>4.0086257476326152E-2</v>
          </cell>
          <cell r="FO3893">
            <v>0.86051738728972649</v>
          </cell>
        </row>
        <row r="3894">
          <cell r="A3894">
            <v>643588</v>
          </cell>
          <cell r="C3894" t="str">
            <v>Viza, Tyler</v>
          </cell>
          <cell r="Q3894" t="str">
            <v>S</v>
          </cell>
          <cell r="AJ3894">
            <v>5.5006805645379453</v>
          </cell>
          <cell r="AR3894">
            <v>55.919797255720098</v>
          </cell>
          <cell r="AS3894">
            <v>-0.55997121702700892</v>
          </cell>
          <cell r="AT3894">
            <v>0.57274028552749123</v>
          </cell>
          <cell r="BE3894">
            <v>1.1826002705690799</v>
          </cell>
          <cell r="CP3894">
            <v>21.708333333333332</v>
          </cell>
          <cell r="CV3894">
            <v>92.1</v>
          </cell>
          <cell r="DA3894">
            <v>0</v>
          </cell>
          <cell r="DD3894">
            <v>0.84397850040997602</v>
          </cell>
          <cell r="FJ3894">
            <v>139.79949313930024</v>
          </cell>
          <cell r="FK3894">
            <v>0.26300000000000001</v>
          </cell>
          <cell r="FL3894">
            <v>-0.15513874607794323</v>
          </cell>
          <cell r="FO3894">
            <v>0</v>
          </cell>
        </row>
        <row r="3895">
          <cell r="A3895">
            <v>643591</v>
          </cell>
          <cell r="C3895" t="str">
            <v>Wagner, Seth</v>
          </cell>
          <cell r="Q3895" t="str">
            <v>R</v>
          </cell>
          <cell r="AJ3895">
            <v>7.2326424908236051</v>
          </cell>
          <cell r="AR3895">
            <v>16.8</v>
          </cell>
          <cell r="AS3895">
            <v>0.11969439000693037</v>
          </cell>
          <cell r="AT3895">
            <v>0.9560700708136366</v>
          </cell>
          <cell r="BE3895">
            <v>1.4064404678926992</v>
          </cell>
          <cell r="CP3895">
            <v>21.541666666666668</v>
          </cell>
          <cell r="CV3895">
            <v>92.1</v>
          </cell>
          <cell r="DA3895">
            <v>0</v>
          </cell>
          <cell r="DD3895">
            <v>0.90359197992855145</v>
          </cell>
          <cell r="FJ3895">
            <v>42</v>
          </cell>
          <cell r="FK3895">
            <v>0.26300000000000001</v>
          </cell>
          <cell r="FL3895">
            <v>-1.048233897112909</v>
          </cell>
          <cell r="FO3895">
            <v>1</v>
          </cell>
        </row>
        <row r="3896">
          <cell r="A3896">
            <v>643593</v>
          </cell>
          <cell r="C3896" t="str">
            <v>Waszak, Andrew</v>
          </cell>
          <cell r="Q3896" t="str">
            <v>S</v>
          </cell>
          <cell r="AJ3896">
            <v>7.4931246097293158</v>
          </cell>
          <cell r="AR3896">
            <v>44.400000000000006</v>
          </cell>
          <cell r="AS3896">
            <v>0.24029916013132183</v>
          </cell>
          <cell r="AT3896">
            <v>0.86095505376010217</v>
          </cell>
          <cell r="BE3896">
            <v>0.99079472764480092</v>
          </cell>
          <cell r="CP3896">
            <v>25.708333333333332</v>
          </cell>
          <cell r="CV3896">
            <v>92.1</v>
          </cell>
          <cell r="DA3896">
            <v>0</v>
          </cell>
          <cell r="DD3896">
            <v>0.90839541028082349</v>
          </cell>
          <cell r="FJ3896">
            <v>111</v>
          </cell>
          <cell r="FK3896">
            <v>0.26300000000000001</v>
          </cell>
          <cell r="FL3896">
            <v>-0.29850882104598431</v>
          </cell>
          <cell r="FO3896">
            <v>0</v>
          </cell>
        </row>
        <row r="3897">
          <cell r="A3897">
            <v>643594</v>
          </cell>
          <cell r="C3897" t="str">
            <v>Webb, Joey</v>
          </cell>
          <cell r="Q3897" t="str">
            <v>R</v>
          </cell>
          <cell r="AJ3897">
            <v>7.0975590611405455</v>
          </cell>
          <cell r="AR3897">
            <v>16.8</v>
          </cell>
          <cell r="AS3897">
            <v>0.89790491178690113</v>
          </cell>
          <cell r="AT3897">
            <v>0.92682268618225838</v>
          </cell>
          <cell r="BE3897">
            <v>1.3065692376600773</v>
          </cell>
          <cell r="CP3897">
            <v>25.791666666666668</v>
          </cell>
          <cell r="CV3897">
            <v>92.1</v>
          </cell>
          <cell r="DA3897">
            <v>0</v>
          </cell>
          <cell r="DD3897">
            <v>1.1399061358026954</v>
          </cell>
          <cell r="FJ3897">
            <v>42</v>
          </cell>
          <cell r="FK3897">
            <v>0.26300000000000001</v>
          </cell>
          <cell r="FL3897">
            <v>9.3618887157176534E-2</v>
          </cell>
          <cell r="FO3897">
            <v>1</v>
          </cell>
        </row>
        <row r="3898">
          <cell r="A3898">
            <v>643600</v>
          </cell>
          <cell r="C3898" t="str">
            <v>Westwood, Kyle</v>
          </cell>
          <cell r="Q3898" t="str">
            <v>S</v>
          </cell>
          <cell r="AJ3898">
            <v>6.5363802280823844</v>
          </cell>
          <cell r="AR3898">
            <v>48.06633333333334</v>
          </cell>
          <cell r="AS3898">
            <v>-0.11120968350138777</v>
          </cell>
          <cell r="AT3898">
            <v>0.60028829914287019</v>
          </cell>
          <cell r="BE3898">
            <v>1.1116838264045514</v>
          </cell>
          <cell r="CP3898">
            <v>25.208333333333332</v>
          </cell>
          <cell r="CV3898">
            <v>92.1</v>
          </cell>
          <cell r="DA3898">
            <v>0</v>
          </cell>
          <cell r="DD3898">
            <v>0.7586270573681938</v>
          </cell>
          <cell r="FJ3898">
            <v>120.16583333333334</v>
          </cell>
          <cell r="FK3898">
            <v>0.26300000000000001</v>
          </cell>
          <cell r="FL3898">
            <v>4.8706092809818094E-2</v>
          </cell>
          <cell r="FO3898">
            <v>0</v>
          </cell>
        </row>
        <row r="3899">
          <cell r="A3899">
            <v>643605</v>
          </cell>
          <cell r="C3899" t="str">
            <v>Whitehouse, Matt</v>
          </cell>
          <cell r="Q3899" t="str">
            <v>R</v>
          </cell>
          <cell r="AJ3899">
            <v>5.762471149610727</v>
          </cell>
          <cell r="AR3899">
            <v>21.356597840760323</v>
          </cell>
          <cell r="AS3899">
            <v>0.28464336247528327</v>
          </cell>
          <cell r="AT3899">
            <v>0.84581175293487376</v>
          </cell>
          <cell r="BE3899">
            <v>0.98186682536230918</v>
          </cell>
          <cell r="CP3899">
            <v>25.208333333333332</v>
          </cell>
          <cell r="CV3899">
            <v>92.1</v>
          </cell>
          <cell r="DA3899">
            <v>0</v>
          </cell>
          <cell r="DD3899">
            <v>1.1339643629520924</v>
          </cell>
          <cell r="FJ3899">
            <v>53.391494601900803</v>
          </cell>
          <cell r="FK3899">
            <v>0.26300000000000001</v>
          </cell>
          <cell r="FL3899">
            <v>-0.29721008032230922</v>
          </cell>
          <cell r="FO3899">
            <v>1</v>
          </cell>
        </row>
        <row r="3900">
          <cell r="A3900">
            <v>643617</v>
          </cell>
          <cell r="C3900" t="str">
            <v>Reininger, Zac</v>
          </cell>
          <cell r="Q3900" t="str">
            <v>R</v>
          </cell>
          <cell r="AJ3900">
            <v>5.9777137619662515</v>
          </cell>
          <cell r="AR3900">
            <v>16.8</v>
          </cell>
          <cell r="AS3900">
            <v>0.69246259526585097</v>
          </cell>
          <cell r="AT3900">
            <v>0.86497686012283359</v>
          </cell>
          <cell r="BE3900">
            <v>1.178718672326583</v>
          </cell>
          <cell r="CP3900">
            <v>23.458333333333332</v>
          </cell>
          <cell r="CV3900">
            <v>92.1</v>
          </cell>
          <cell r="DA3900">
            <v>0</v>
          </cell>
          <cell r="DD3900">
            <v>1.1579981816124549</v>
          </cell>
          <cell r="FJ3900">
            <v>42</v>
          </cell>
          <cell r="FK3900">
            <v>0.26300000000000001</v>
          </cell>
          <cell r="FL3900">
            <v>7.3115575502750482E-2</v>
          </cell>
          <cell r="FO3900">
            <v>1</v>
          </cell>
        </row>
        <row r="3901">
          <cell r="A3901">
            <v>643777</v>
          </cell>
          <cell r="C3901" t="str">
            <v>Grana, Kyle</v>
          </cell>
          <cell r="Q3901" t="str">
            <v>R</v>
          </cell>
          <cell r="AJ3901">
            <v>5.5736745814477624</v>
          </cell>
          <cell r="AR3901">
            <v>22.00274557257778</v>
          </cell>
          <cell r="AS3901">
            <v>0.53288501828837731</v>
          </cell>
          <cell r="AT3901">
            <v>0.80139938794070098</v>
          </cell>
          <cell r="BE3901">
            <v>1.2783708602413846</v>
          </cell>
          <cell r="CP3901">
            <v>25.208333333333332</v>
          </cell>
          <cell r="CV3901">
            <v>92.1</v>
          </cell>
          <cell r="DA3901">
            <v>0</v>
          </cell>
          <cell r="DD3901">
            <v>1.3415511262151658</v>
          </cell>
          <cell r="FJ3901">
            <v>55.006863931444443</v>
          </cell>
          <cell r="FK3901">
            <v>0.26300000000000001</v>
          </cell>
          <cell r="FL3901">
            <v>0.33287531746269816</v>
          </cell>
          <cell r="FO3901">
            <v>1</v>
          </cell>
        </row>
        <row r="3902">
          <cell r="A3902">
            <v>643778</v>
          </cell>
          <cell r="C3902" t="str">
            <v>Webb, Tyler</v>
          </cell>
          <cell r="Q3902" t="str">
            <v>R</v>
          </cell>
          <cell r="AJ3902">
            <v>4.0156647221706745</v>
          </cell>
          <cell r="AR3902">
            <v>34.247861375804973</v>
          </cell>
          <cell r="AS3902">
            <v>-0.40880673861274425</v>
          </cell>
          <cell r="AT3902">
            <v>0.57663249459858767</v>
          </cell>
          <cell r="BE3902">
            <v>1.2172153637786503</v>
          </cell>
          <cell r="CP3902">
            <v>25.958333333333332</v>
          </cell>
          <cell r="CV3902">
            <v>92.1</v>
          </cell>
          <cell r="DA3902">
            <v>0</v>
          </cell>
          <cell r="DD3902">
            <v>1.1867569441067056</v>
          </cell>
          <cell r="FJ3902">
            <v>45.953311131377063</v>
          </cell>
          <cell r="FK3902">
            <v>0.26300000000000001</v>
          </cell>
          <cell r="FL3902">
            <v>-0.30577027515276761</v>
          </cell>
          <cell r="FO3902">
            <v>1</v>
          </cell>
        </row>
        <row r="3903">
          <cell r="A3903">
            <v>643917</v>
          </cell>
          <cell r="C3903" t="str">
            <v>Charlis, Fiyeral</v>
          </cell>
          <cell r="Q3903" t="str">
            <v>R</v>
          </cell>
          <cell r="AJ3903">
            <v>8.7990797192106758</v>
          </cell>
          <cell r="AR3903">
            <v>16.8</v>
          </cell>
          <cell r="AS3903">
            <v>-0.14953010766974048</v>
          </cell>
          <cell r="AT3903">
            <v>0.90922353553855317</v>
          </cell>
          <cell r="BE3903">
            <v>0.75269151385946431</v>
          </cell>
          <cell r="CP3903">
            <v>21.791666666666668</v>
          </cell>
          <cell r="CV3903">
            <v>92.1</v>
          </cell>
          <cell r="DA3903">
            <v>0</v>
          </cell>
          <cell r="DD3903">
            <v>1.2656013738445024</v>
          </cell>
          <cell r="FJ3903">
            <v>42</v>
          </cell>
          <cell r="FK3903">
            <v>0.26300000000000001</v>
          </cell>
          <cell r="FL3903">
            <v>-1.1505558712185915</v>
          </cell>
          <cell r="FO3903">
            <v>1</v>
          </cell>
        </row>
        <row r="3904">
          <cell r="A3904">
            <v>644057</v>
          </cell>
          <cell r="C3904" t="str">
            <v>Trygg, Spencer</v>
          </cell>
          <cell r="Q3904" t="str">
            <v>R</v>
          </cell>
          <cell r="AJ3904">
            <v>7.9923463508226948</v>
          </cell>
          <cell r="AR3904">
            <v>16.8</v>
          </cell>
          <cell r="AS3904">
            <v>-1.1761207064676109</v>
          </cell>
          <cell r="AT3904">
            <v>0.89723858105463605</v>
          </cell>
          <cell r="BE3904">
            <v>1.2541750796638755</v>
          </cell>
          <cell r="CP3904">
            <v>26.041666666666668</v>
          </cell>
          <cell r="CV3904">
            <v>92.1</v>
          </cell>
          <cell r="DA3904">
            <v>0</v>
          </cell>
          <cell r="DD3904">
            <v>1.1144707958783697</v>
          </cell>
          <cell r="FJ3904">
            <v>42</v>
          </cell>
          <cell r="FK3904">
            <v>0.26300000000000001</v>
          </cell>
          <cell r="FL3904">
            <v>1.4680966516390632</v>
          </cell>
          <cell r="FO3904">
            <v>1</v>
          </cell>
        </row>
        <row r="3905">
          <cell r="A3905">
            <v>644177</v>
          </cell>
          <cell r="C3905" t="str">
            <v>Guzman, Kevin</v>
          </cell>
          <cell r="Q3905" t="str">
            <v>S</v>
          </cell>
          <cell r="AJ3905">
            <v>7.1474947664070987</v>
          </cell>
          <cell r="AR3905">
            <v>44.400000000000006</v>
          </cell>
          <cell r="AS3905">
            <v>-0.2873519221874587</v>
          </cell>
          <cell r="AT3905">
            <v>0.76117659480276978</v>
          </cell>
          <cell r="BE3905">
            <v>0.99387770961656807</v>
          </cell>
          <cell r="CP3905">
            <v>21.625</v>
          </cell>
          <cell r="CV3905">
            <v>92.1</v>
          </cell>
          <cell r="DA3905">
            <v>0</v>
          </cell>
          <cell r="DD3905">
            <v>1.0081535972968414</v>
          </cell>
          <cell r="FJ3905">
            <v>111</v>
          </cell>
          <cell r="FK3905">
            <v>0.26300000000000001</v>
          </cell>
          <cell r="FL3905">
            <v>-0.29996010709043303</v>
          </cell>
          <cell r="FO3905">
            <v>0</v>
          </cell>
        </row>
        <row r="3906">
          <cell r="A3906">
            <v>644197</v>
          </cell>
          <cell r="C3906" t="str">
            <v>Lee, Brandon</v>
          </cell>
          <cell r="Q3906" t="str">
            <v>R</v>
          </cell>
          <cell r="AJ3906">
            <v>6.0661836230242168</v>
          </cell>
          <cell r="AR3906">
            <v>16.8</v>
          </cell>
          <cell r="AS3906">
            <v>-1.4582391507333579</v>
          </cell>
          <cell r="AT3906">
            <v>0.84798062357210657</v>
          </cell>
          <cell r="BE3906">
            <v>1.0398755078801227</v>
          </cell>
          <cell r="CP3906">
            <v>25.625</v>
          </cell>
          <cell r="CV3906">
            <v>92.1</v>
          </cell>
          <cell r="DA3906">
            <v>0</v>
          </cell>
          <cell r="DD3906">
            <v>0.84904816578092412</v>
          </cell>
          <cell r="FJ3906">
            <v>42</v>
          </cell>
          <cell r="FK3906">
            <v>0.26300000000000001</v>
          </cell>
          <cell r="FL3906">
            <v>0.58713960753122485</v>
          </cell>
          <cell r="FO3906">
            <v>1</v>
          </cell>
        </row>
        <row r="3907">
          <cell r="A3907">
            <v>644218</v>
          </cell>
          <cell r="C3907" t="str">
            <v>Percel, Eriberto</v>
          </cell>
          <cell r="Q3907" t="str">
            <v>R</v>
          </cell>
          <cell r="AJ3907">
            <v>9.173504218838449</v>
          </cell>
          <cell r="AR3907">
            <v>16.8</v>
          </cell>
          <cell r="AS3907">
            <v>0.90860800241388251</v>
          </cell>
          <cell r="AT3907">
            <v>0.88071789448641169</v>
          </cell>
          <cell r="BE3907">
            <v>1.2368830396723594</v>
          </cell>
          <cell r="CP3907">
            <v>23.875</v>
          </cell>
          <cell r="CV3907">
            <v>92.1</v>
          </cell>
          <cell r="DA3907">
            <v>0</v>
          </cell>
          <cell r="DD3907">
            <v>1.0244205897180512</v>
          </cell>
          <cell r="FJ3907">
            <v>42</v>
          </cell>
          <cell r="FK3907">
            <v>0.26300000000000001</v>
          </cell>
          <cell r="FL3907">
            <v>-0.36959437460972405</v>
          </cell>
          <cell r="FO3907">
            <v>1</v>
          </cell>
        </row>
        <row r="3908">
          <cell r="A3908">
            <v>644357</v>
          </cell>
          <cell r="C3908" t="str">
            <v>Acosta, Yhoan</v>
          </cell>
          <cell r="Q3908" t="str">
            <v>S</v>
          </cell>
          <cell r="AJ3908">
            <v>6.5617226439393805</v>
          </cell>
          <cell r="AR3908">
            <v>44.400000000000006</v>
          </cell>
          <cell r="AS3908">
            <v>-0.98711346547205847</v>
          </cell>
          <cell r="AT3908">
            <v>0.8184007846652841</v>
          </cell>
          <cell r="BE3908">
            <v>0.79661963956260218</v>
          </cell>
          <cell r="CP3908">
            <v>21.041666666666668</v>
          </cell>
          <cell r="CV3908">
            <v>92.1</v>
          </cell>
          <cell r="DA3908">
            <v>0</v>
          </cell>
          <cell r="DD3908">
            <v>1.0418185742181283</v>
          </cell>
          <cell r="FJ3908">
            <v>111</v>
          </cell>
          <cell r="FK3908">
            <v>0.26300000000000001</v>
          </cell>
          <cell r="FL3908">
            <v>0.10028600712610972</v>
          </cell>
          <cell r="FO3908">
            <v>0</v>
          </cell>
        </row>
        <row r="3909">
          <cell r="A3909">
            <v>644358</v>
          </cell>
          <cell r="C3909" t="str">
            <v>Adames, Samuel</v>
          </cell>
          <cell r="Q3909" t="str">
            <v>R</v>
          </cell>
          <cell r="AJ3909">
            <v>10.10706148809145</v>
          </cell>
          <cell r="AR3909">
            <v>16.8</v>
          </cell>
          <cell r="AS3909">
            <v>0.71237248424785771</v>
          </cell>
          <cell r="AT3909">
            <v>0.93362075210756323</v>
          </cell>
          <cell r="BE3909">
            <v>1.3047530030510297</v>
          </cell>
          <cell r="CP3909">
            <v>21.791666666666668</v>
          </cell>
          <cell r="CV3909">
            <v>92.1</v>
          </cell>
          <cell r="DA3909">
            <v>0</v>
          </cell>
          <cell r="DD3909">
            <v>1.1135330364328944</v>
          </cell>
          <cell r="FJ3909">
            <v>42</v>
          </cell>
          <cell r="FK3909">
            <v>0.26300000000000001</v>
          </cell>
          <cell r="FL3909">
            <v>-1.3228282714477492E-2</v>
          </cell>
          <cell r="FO3909">
            <v>1</v>
          </cell>
        </row>
        <row r="3910">
          <cell r="A3910">
            <v>644361</v>
          </cell>
          <cell r="C3910" t="str">
            <v>Alezones, Lewis</v>
          </cell>
          <cell r="Q3910" t="str">
            <v>S</v>
          </cell>
          <cell r="AJ3910">
            <v>9.4432933295087835</v>
          </cell>
          <cell r="AR3910">
            <v>44.400000000000006</v>
          </cell>
          <cell r="AS3910">
            <v>0.49957725009238135</v>
          </cell>
          <cell r="AT3910">
            <v>0.93843109297507532</v>
          </cell>
          <cell r="BE3910">
            <v>1.0266396636040462</v>
          </cell>
          <cell r="CP3910">
            <v>20.625</v>
          </cell>
          <cell r="CV3910">
            <v>92.1</v>
          </cell>
          <cell r="DA3910">
            <v>0</v>
          </cell>
          <cell r="DD3910">
            <v>1.2231452029754863</v>
          </cell>
          <cell r="FJ3910">
            <v>111</v>
          </cell>
          <cell r="FK3910">
            <v>0.26300000000000001</v>
          </cell>
          <cell r="FL3910">
            <v>-0.47435386230160237</v>
          </cell>
          <cell r="FO3910">
            <v>0.40970968864623647</v>
          </cell>
        </row>
        <row r="3911">
          <cell r="A3911">
            <v>644363</v>
          </cell>
          <cell r="C3911" t="str">
            <v>Anselmi, Davide</v>
          </cell>
          <cell r="Q3911" t="str">
            <v>R</v>
          </cell>
          <cell r="AJ3911">
            <v>8.0645545574814275</v>
          </cell>
          <cell r="AR3911">
            <v>16.8</v>
          </cell>
          <cell r="AS3911">
            <v>-5.4589806558364012E-2</v>
          </cell>
          <cell r="AT3911">
            <v>0.94858107048537732</v>
          </cell>
          <cell r="BE3911">
            <v>0.84377972917166177</v>
          </cell>
          <cell r="CP3911">
            <v>21.458333333333332</v>
          </cell>
          <cell r="CV3911">
            <v>92.1</v>
          </cell>
          <cell r="DA3911">
            <v>0</v>
          </cell>
          <cell r="DD3911">
            <v>1.2328159352778374</v>
          </cell>
          <cell r="FJ3911">
            <v>42</v>
          </cell>
          <cell r="FK3911">
            <v>0.26300000000000001</v>
          </cell>
          <cell r="FL3911">
            <v>0.72656953634783572</v>
          </cell>
          <cell r="FO3911">
            <v>1</v>
          </cell>
        </row>
        <row r="3912">
          <cell r="A3912">
            <v>644364</v>
          </cell>
          <cell r="C3912" t="str">
            <v>Arano, Victor</v>
          </cell>
          <cell r="Q3912" t="str">
            <v>R</v>
          </cell>
          <cell r="AJ3912">
            <v>4.8821039979845118</v>
          </cell>
          <cell r="AR3912">
            <v>26.431491115158877</v>
          </cell>
          <cell r="AS3912">
            <v>-0.45985971601485681</v>
          </cell>
          <cell r="AT3912">
            <v>0.56241235368892428</v>
          </cell>
          <cell r="BE3912">
            <v>0.79679400824920354</v>
          </cell>
          <cell r="CP3912">
            <v>21.375</v>
          </cell>
          <cell r="CV3912">
            <v>92.1</v>
          </cell>
          <cell r="DA3912">
            <v>0</v>
          </cell>
          <cell r="DD3912">
            <v>0.99235087096838248</v>
          </cell>
          <cell r="FJ3912">
            <v>66.078727787897193</v>
          </cell>
          <cell r="FK3912">
            <v>0.26300000000000001</v>
          </cell>
          <cell r="FL3912">
            <v>-0.32216023992463511</v>
          </cell>
          <cell r="FO3912">
            <v>0.68481828288437763</v>
          </cell>
        </row>
        <row r="3913">
          <cell r="A3913">
            <v>644367</v>
          </cell>
          <cell r="C3913" t="str">
            <v>Benitez, Julio</v>
          </cell>
          <cell r="Q3913" t="str">
            <v>R</v>
          </cell>
          <cell r="AJ3913">
            <v>8.4188316983622187</v>
          </cell>
          <cell r="AR3913">
            <v>16.8</v>
          </cell>
          <cell r="AS3913">
            <v>0.62635002776411308</v>
          </cell>
          <cell r="AT3913">
            <v>0.88815115496463537</v>
          </cell>
          <cell r="BE3913">
            <v>1.0069176672258555</v>
          </cell>
          <cell r="CP3913">
            <v>21.625</v>
          </cell>
          <cell r="CV3913">
            <v>92.1</v>
          </cell>
          <cell r="DA3913">
            <v>0</v>
          </cell>
          <cell r="DD3913">
            <v>0.94359962495879479</v>
          </cell>
          <cell r="FJ3913">
            <v>42</v>
          </cell>
          <cell r="FK3913">
            <v>0.26300000000000001</v>
          </cell>
          <cell r="FL3913">
            <v>-0.18153831306157828</v>
          </cell>
          <cell r="FO3913">
            <v>1</v>
          </cell>
        </row>
        <row r="3914">
          <cell r="A3914">
            <v>644368</v>
          </cell>
          <cell r="C3914" t="str">
            <v>Brea, Jesus</v>
          </cell>
          <cell r="Q3914" t="str">
            <v>R</v>
          </cell>
          <cell r="AJ3914">
            <v>9.9171670224371375</v>
          </cell>
          <cell r="AR3914">
            <v>18.090765387229631</v>
          </cell>
          <cell r="AS3914">
            <v>-0.1081032800052006</v>
          </cell>
          <cell r="AT3914">
            <v>0.74446801916195793</v>
          </cell>
          <cell r="BE3914">
            <v>0.97623695680816613</v>
          </cell>
          <cell r="CP3914">
            <v>20.541666666666668</v>
          </cell>
          <cell r="CV3914">
            <v>92.1</v>
          </cell>
          <cell r="DA3914">
            <v>0</v>
          </cell>
          <cell r="DD3914">
            <v>0.90967886302768219</v>
          </cell>
          <cell r="FJ3914">
            <v>45.226913468074073</v>
          </cell>
          <cell r="FK3914">
            <v>0.26300000000000001</v>
          </cell>
          <cell r="FL3914">
            <v>0.12256979567344338</v>
          </cell>
          <cell r="FO3914">
            <v>1</v>
          </cell>
        </row>
        <row r="3915">
          <cell r="A3915">
            <v>644371</v>
          </cell>
          <cell r="C3915" t="str">
            <v>Castillo, Alexander</v>
          </cell>
          <cell r="Q3915" t="str">
            <v>R</v>
          </cell>
          <cell r="AJ3915">
            <v>10.184945575353066</v>
          </cell>
          <cell r="AR3915">
            <v>16.8</v>
          </cell>
          <cell r="AS3915">
            <v>-0.26890889046030603</v>
          </cell>
          <cell r="AT3915">
            <v>0.85684918715295044</v>
          </cell>
          <cell r="BE3915">
            <v>1.2608632399677107</v>
          </cell>
          <cell r="CP3915">
            <v>22.041666666666668</v>
          </cell>
          <cell r="CV3915">
            <v>92.1</v>
          </cell>
          <cell r="DA3915">
            <v>0</v>
          </cell>
          <cell r="DD3915">
            <v>1.0762409134270947</v>
          </cell>
          <cell r="FJ3915">
            <v>42</v>
          </cell>
          <cell r="FK3915">
            <v>0.26300000000000001</v>
          </cell>
          <cell r="FL3915">
            <v>1.2017674116286703</v>
          </cell>
          <cell r="FO3915">
            <v>1</v>
          </cell>
        </row>
        <row r="3916">
          <cell r="A3916">
            <v>644380</v>
          </cell>
          <cell r="C3916" t="str">
            <v>Davis, Tripp</v>
          </cell>
          <cell r="Q3916" t="str">
            <v>R</v>
          </cell>
          <cell r="AJ3916">
            <v>6.501596074601995</v>
          </cell>
          <cell r="AR3916">
            <v>16.8</v>
          </cell>
          <cell r="AS3916">
            <v>-0.15050814614363206</v>
          </cell>
          <cell r="AT3916">
            <v>0.74766340460413927</v>
          </cell>
          <cell r="BE3916">
            <v>0.87189670816953246</v>
          </cell>
          <cell r="CP3916">
            <v>25.375</v>
          </cell>
          <cell r="CV3916">
            <v>92.1</v>
          </cell>
          <cell r="DA3916">
            <v>0</v>
          </cell>
          <cell r="DD3916">
            <v>0.95527814576426029</v>
          </cell>
          <cell r="FJ3916">
            <v>42</v>
          </cell>
          <cell r="FK3916">
            <v>0.26300000000000001</v>
          </cell>
          <cell r="FL3916">
            <v>0.39579085180541396</v>
          </cell>
          <cell r="FO3916">
            <v>1</v>
          </cell>
        </row>
        <row r="3917">
          <cell r="A3917">
            <v>644381</v>
          </cell>
          <cell r="C3917" t="str">
            <v>De La Cruz, Joaquin</v>
          </cell>
          <cell r="Q3917" t="str">
            <v>S</v>
          </cell>
          <cell r="AJ3917">
            <v>9.67755185153848</v>
          </cell>
          <cell r="AR3917">
            <v>44.400000000000006</v>
          </cell>
          <cell r="AS3917">
            <v>-0.35540701205970376</v>
          </cell>
          <cell r="AT3917">
            <v>0.82872348897699832</v>
          </cell>
          <cell r="BE3917">
            <v>1.1769808861556605</v>
          </cell>
          <cell r="CP3917">
            <v>20.708333333333332</v>
          </cell>
          <cell r="CV3917">
            <v>92.1</v>
          </cell>
          <cell r="DA3917">
            <v>0</v>
          </cell>
          <cell r="DD3917">
            <v>0.97552011079142198</v>
          </cell>
          <cell r="FJ3917">
            <v>111</v>
          </cell>
          <cell r="FK3917">
            <v>0.26300000000000001</v>
          </cell>
          <cell r="FL3917">
            <v>-0.25764568081744288</v>
          </cell>
          <cell r="FO3917">
            <v>0</v>
          </cell>
        </row>
        <row r="3918">
          <cell r="A3918">
            <v>644382</v>
          </cell>
          <cell r="C3918" t="str">
            <v>De La Cruz, Leonardo</v>
          </cell>
          <cell r="Q3918" t="str">
            <v>S</v>
          </cell>
          <cell r="AJ3918">
            <v>8.2186051726116762</v>
          </cell>
          <cell r="AR3918">
            <v>44.400000000000006</v>
          </cell>
          <cell r="AS3918">
            <v>-0.1606540481213046</v>
          </cell>
          <cell r="AT3918">
            <v>0.75464875916743712</v>
          </cell>
          <cell r="BE3918">
            <v>1.2549495945966489</v>
          </cell>
          <cell r="CP3918">
            <v>22.208333333333332</v>
          </cell>
          <cell r="CV3918">
            <v>92.1</v>
          </cell>
          <cell r="DA3918">
            <v>0</v>
          </cell>
          <cell r="DD3918">
            <v>1.1608336888708004</v>
          </cell>
          <cell r="FJ3918">
            <v>111</v>
          </cell>
          <cell r="FK3918">
            <v>0.26300000000000001</v>
          </cell>
          <cell r="FL3918">
            <v>-0.30529975683787081</v>
          </cell>
          <cell r="FO3918">
            <v>0</v>
          </cell>
        </row>
        <row r="3919">
          <cell r="A3919">
            <v>644383</v>
          </cell>
          <cell r="C3919" t="str">
            <v>Doran, Ryan</v>
          </cell>
          <cell r="Q3919" t="str">
            <v>S</v>
          </cell>
          <cell r="AJ3919">
            <v>6.9299410306306743</v>
          </cell>
          <cell r="AR3919">
            <v>46.523416719335472</v>
          </cell>
          <cell r="AS3919">
            <v>0.78673240551511991</v>
          </cell>
          <cell r="AT3919">
            <v>0.84789352188851874</v>
          </cell>
          <cell r="BE3919">
            <v>0.56516057946871678</v>
          </cell>
          <cell r="CP3919">
            <v>25.875</v>
          </cell>
          <cell r="CV3919">
            <v>92.1</v>
          </cell>
          <cell r="DA3919">
            <v>0</v>
          </cell>
          <cell r="DD3919">
            <v>0.77748342936473591</v>
          </cell>
          <cell r="FJ3919">
            <v>116.30854179833868</v>
          </cell>
          <cell r="FK3919">
            <v>0.26300000000000001</v>
          </cell>
          <cell r="FL3919">
            <v>0.34671648038960823</v>
          </cell>
          <cell r="FO3919">
            <v>0</v>
          </cell>
        </row>
        <row r="3920">
          <cell r="A3920">
            <v>644390</v>
          </cell>
          <cell r="C3920" t="str">
            <v>Guilamo, Maiker</v>
          </cell>
          <cell r="Q3920" t="str">
            <v>R</v>
          </cell>
          <cell r="AJ3920">
            <v>10.874376776895328</v>
          </cell>
          <cell r="AR3920">
            <v>16.8</v>
          </cell>
          <cell r="AS3920">
            <v>1.5488081224010242</v>
          </cell>
          <cell r="AT3920">
            <v>0.93724622336672547</v>
          </cell>
          <cell r="BE3920">
            <v>1.0807085757104129</v>
          </cell>
          <cell r="CP3920">
            <v>23.708333333333332</v>
          </cell>
          <cell r="CV3920">
            <v>92.1</v>
          </cell>
          <cell r="DA3920">
            <v>0</v>
          </cell>
          <cell r="DD3920">
            <v>1.3079224216120815</v>
          </cell>
          <cell r="FJ3920">
            <v>42</v>
          </cell>
          <cell r="FK3920">
            <v>0.26300000000000001</v>
          </cell>
          <cell r="FL3920">
            <v>-1.6380314714022279</v>
          </cell>
          <cell r="FO3920">
            <v>1</v>
          </cell>
        </row>
        <row r="3921">
          <cell r="A3921">
            <v>644394</v>
          </cell>
          <cell r="C3921" t="str">
            <v>Kish, Phil</v>
          </cell>
          <cell r="Q3921" t="str">
            <v>R</v>
          </cell>
          <cell r="AJ3921">
            <v>6.3134927144774045</v>
          </cell>
          <cell r="AR3921">
            <v>19.886439848800002</v>
          </cell>
          <cell r="AS3921">
            <v>-0.54287195361523066</v>
          </cell>
          <cell r="AT3921">
            <v>0.64396690778595889</v>
          </cell>
          <cell r="BE3921">
            <v>1.2803304826964443</v>
          </cell>
          <cell r="CP3921">
            <v>26.875</v>
          </cell>
          <cell r="CV3921">
            <v>92.1</v>
          </cell>
          <cell r="DA3921">
            <v>0</v>
          </cell>
          <cell r="DD3921">
            <v>0.78755213467619245</v>
          </cell>
          <cell r="FJ3921">
            <v>49.716099622000002</v>
          </cell>
          <cell r="FK3921">
            <v>0.26300000000000001</v>
          </cell>
          <cell r="FL3921">
            <v>0.4230249903389019</v>
          </cell>
          <cell r="FO3921">
            <v>1</v>
          </cell>
        </row>
        <row r="3922">
          <cell r="A3922">
            <v>644396</v>
          </cell>
          <cell r="C3922" t="str">
            <v>Ledo, Luis</v>
          </cell>
          <cell r="Q3922" t="str">
            <v>S</v>
          </cell>
          <cell r="AJ3922">
            <v>8.0902976636060853</v>
          </cell>
          <cell r="AR3922">
            <v>44.400000000000006</v>
          </cell>
          <cell r="AS3922">
            <v>8.6177099934156884E-2</v>
          </cell>
          <cell r="AT3922">
            <v>0.92921169771818946</v>
          </cell>
          <cell r="BE3922">
            <v>1.272112162783358</v>
          </cell>
          <cell r="CP3922">
            <v>21.125</v>
          </cell>
          <cell r="CV3922">
            <v>92.1</v>
          </cell>
          <cell r="DA3922">
            <v>0</v>
          </cell>
          <cell r="DD3922">
            <v>0.89739168205078401</v>
          </cell>
          <cell r="FJ3922">
            <v>111</v>
          </cell>
          <cell r="FK3922">
            <v>0.26300000000000001</v>
          </cell>
          <cell r="FL3922">
            <v>0.56876432047957992</v>
          </cell>
          <cell r="FO3922">
            <v>0</v>
          </cell>
        </row>
        <row r="3923">
          <cell r="A3923">
            <v>644397</v>
          </cell>
          <cell r="C3923" t="str">
            <v>Lopez, Jose</v>
          </cell>
          <cell r="Q3923" t="str">
            <v>R</v>
          </cell>
          <cell r="AJ3923">
            <v>8.4249192895498588</v>
          </cell>
          <cell r="AR3923">
            <v>16.8</v>
          </cell>
          <cell r="AS3923">
            <v>-0.87759011814817767</v>
          </cell>
          <cell r="AT3923">
            <v>0.78044847686110352</v>
          </cell>
          <cell r="BE3923">
            <v>0.78337000915753663</v>
          </cell>
          <cell r="CP3923">
            <v>21.041666666666668</v>
          </cell>
          <cell r="CV3923">
            <v>92.1</v>
          </cell>
          <cell r="DA3923">
            <v>0</v>
          </cell>
          <cell r="DD3923">
            <v>1.0221816752644981</v>
          </cell>
          <cell r="FJ3923">
            <v>42</v>
          </cell>
          <cell r="FK3923">
            <v>0.26300000000000001</v>
          </cell>
          <cell r="FL3923">
            <v>4.2447019398743673E-2</v>
          </cell>
          <cell r="FO3923">
            <v>1</v>
          </cell>
        </row>
        <row r="3924">
          <cell r="A3924">
            <v>644403</v>
          </cell>
          <cell r="C3924" t="str">
            <v>Martinez, Luis</v>
          </cell>
          <cell r="Q3924" t="str">
            <v>S</v>
          </cell>
          <cell r="AJ3924">
            <v>6.5196648481271682</v>
          </cell>
          <cell r="AR3924">
            <v>51.737832478518527</v>
          </cell>
          <cell r="AS3924">
            <v>-0.23760850268027997</v>
          </cell>
          <cell r="AT3924">
            <v>0.67017720553353932</v>
          </cell>
          <cell r="BE3924">
            <v>1.036533886588602</v>
          </cell>
          <cell r="CP3924">
            <v>21.458333333333332</v>
          </cell>
          <cell r="CV3924">
            <v>92.1</v>
          </cell>
          <cell r="DA3924">
            <v>0</v>
          </cell>
          <cell r="DD3924">
            <v>0.98392089774439317</v>
          </cell>
          <cell r="FJ3924">
            <v>129.3445811962963</v>
          </cell>
          <cell r="FK3924">
            <v>0.26300000000000001</v>
          </cell>
          <cell r="FL3924">
            <v>-0.25775745124466254</v>
          </cell>
          <cell r="FO3924">
            <v>0</v>
          </cell>
        </row>
        <row r="3925">
          <cell r="A3925">
            <v>644406</v>
          </cell>
          <cell r="C3925" t="str">
            <v>Melo, Kendry</v>
          </cell>
          <cell r="Q3925" t="str">
            <v>R</v>
          </cell>
          <cell r="AJ3925">
            <v>7.332868190179644</v>
          </cell>
          <cell r="AR3925">
            <v>16.8</v>
          </cell>
          <cell r="AS3925">
            <v>-0.75429711794258492</v>
          </cell>
          <cell r="AT3925">
            <v>0.78994249401432182</v>
          </cell>
          <cell r="BE3925">
            <v>0.84580235195672993</v>
          </cell>
          <cell r="CP3925">
            <v>22.458333333333332</v>
          </cell>
          <cell r="CV3925">
            <v>92.1</v>
          </cell>
          <cell r="DA3925">
            <v>0</v>
          </cell>
          <cell r="DD3925">
            <v>1.2880181172304759</v>
          </cell>
          <cell r="FJ3925">
            <v>42</v>
          </cell>
          <cell r="FK3925">
            <v>0.26300000000000001</v>
          </cell>
          <cell r="FL3925">
            <v>-0.62367045045875957</v>
          </cell>
          <cell r="FO3925">
            <v>1</v>
          </cell>
        </row>
        <row r="3926">
          <cell r="A3926">
            <v>644409</v>
          </cell>
          <cell r="C3926" t="str">
            <v>Nunez, Jose</v>
          </cell>
          <cell r="Q3926" t="str">
            <v>S</v>
          </cell>
          <cell r="AJ3926">
            <v>11.446105670336694</v>
          </cell>
          <cell r="AR3926">
            <v>44.400000000000006</v>
          </cell>
          <cell r="AS3926">
            <v>-1.9268523000655084</v>
          </cell>
          <cell r="AT3926">
            <v>0.96240836726177359</v>
          </cell>
          <cell r="BE3926">
            <v>0.97514603312763048</v>
          </cell>
          <cell r="CP3926">
            <v>20.125</v>
          </cell>
          <cell r="CV3926">
            <v>92.1</v>
          </cell>
          <cell r="DA3926">
            <v>0</v>
          </cell>
          <cell r="DD3926">
            <v>1.2782857896002955</v>
          </cell>
          <cell r="FJ3926">
            <v>111</v>
          </cell>
          <cell r="FK3926">
            <v>0.26300000000000001</v>
          </cell>
          <cell r="FL3926">
            <v>0.36164421811873743</v>
          </cell>
          <cell r="FO3926">
            <v>0</v>
          </cell>
        </row>
        <row r="3927">
          <cell r="A3927">
            <v>644413</v>
          </cell>
          <cell r="C3927" t="str">
            <v>Peguero, Francys</v>
          </cell>
          <cell r="Q3927" t="str">
            <v>R</v>
          </cell>
          <cell r="AJ3927">
            <v>6.2024286577968688</v>
          </cell>
          <cell r="AR3927">
            <v>16.8</v>
          </cell>
          <cell r="AS3927">
            <v>-1.0985915851820947</v>
          </cell>
          <cell r="AT3927">
            <v>0.81373251778716882</v>
          </cell>
          <cell r="BE3927">
            <v>1.1968862515264238</v>
          </cell>
          <cell r="CP3927">
            <v>20.708333333333332</v>
          </cell>
          <cell r="CV3927">
            <v>92.1</v>
          </cell>
          <cell r="DA3927">
            <v>0</v>
          </cell>
          <cell r="DD3927">
            <v>1.1937103538261877</v>
          </cell>
          <cell r="FJ3927">
            <v>42</v>
          </cell>
          <cell r="FK3927">
            <v>0.26300000000000001</v>
          </cell>
          <cell r="FL3927">
            <v>-0.25175969909587304</v>
          </cell>
          <cell r="FO3927">
            <v>0.74111825126466568</v>
          </cell>
        </row>
        <row r="3928">
          <cell r="A3928">
            <v>644420</v>
          </cell>
          <cell r="C3928" t="str">
            <v>Rodriguez, Jorge</v>
          </cell>
          <cell r="Q3928" t="str">
            <v>S</v>
          </cell>
          <cell r="AJ3928">
            <v>7.6925214650634928</v>
          </cell>
          <cell r="AR3928">
            <v>44.400000000000006</v>
          </cell>
          <cell r="AS3928">
            <v>0.61993422208150295</v>
          </cell>
          <cell r="AT3928">
            <v>0.9163644723816321</v>
          </cell>
          <cell r="BE3928">
            <v>0.62160823894992201</v>
          </cell>
          <cell r="CP3928">
            <v>20.041666666666668</v>
          </cell>
          <cell r="CV3928">
            <v>92.1</v>
          </cell>
          <cell r="DA3928">
            <v>0</v>
          </cell>
          <cell r="DD3928">
            <v>1.0697283970536573</v>
          </cell>
          <cell r="FJ3928">
            <v>111</v>
          </cell>
          <cell r="FK3928">
            <v>0.26300000000000001</v>
          </cell>
          <cell r="FL3928">
            <v>-0.47514726395741114</v>
          </cell>
          <cell r="FO3928">
            <v>0</v>
          </cell>
        </row>
        <row r="3929">
          <cell r="A3929">
            <v>644423</v>
          </cell>
          <cell r="C3929" t="str">
            <v>Sanchez, Starlyng</v>
          </cell>
          <cell r="Q3929" t="str">
            <v>R</v>
          </cell>
          <cell r="AJ3929">
            <v>7.2095155522880923</v>
          </cell>
          <cell r="AR3929">
            <v>16.8</v>
          </cell>
          <cell r="AS3929">
            <v>-1.1725645098774484</v>
          </cell>
          <cell r="AT3929">
            <v>0.80991149663123707</v>
          </cell>
          <cell r="BE3929">
            <v>0.67186126695805437</v>
          </cell>
          <cell r="CP3929">
            <v>21.875</v>
          </cell>
          <cell r="CV3929">
            <v>92.1</v>
          </cell>
          <cell r="DA3929">
            <v>0</v>
          </cell>
          <cell r="DD3929">
            <v>0.76423537271529862</v>
          </cell>
          <cell r="FJ3929">
            <v>42</v>
          </cell>
          <cell r="FK3929">
            <v>0.26300000000000001</v>
          </cell>
          <cell r="FL3929">
            <v>2.2795652868222289E-2</v>
          </cell>
          <cell r="FO3929">
            <v>1</v>
          </cell>
        </row>
        <row r="3930">
          <cell r="A3930">
            <v>644425</v>
          </cell>
          <cell r="C3930" t="str">
            <v>Sanchez, Jake</v>
          </cell>
          <cell r="Q3930" t="str">
            <v>S</v>
          </cell>
          <cell r="AJ3930">
            <v>5.6261768788416475</v>
          </cell>
          <cell r="AR3930">
            <v>53.035695872947727</v>
          </cell>
          <cell r="AS3930">
            <v>-0.26786865939755239</v>
          </cell>
          <cell r="AT3930">
            <v>0.53530041681398655</v>
          </cell>
          <cell r="BE3930">
            <v>1.1825590730515956</v>
          </cell>
          <cell r="CP3930">
            <v>26.875</v>
          </cell>
          <cell r="CV3930">
            <v>92.1</v>
          </cell>
          <cell r="DA3930">
            <v>0</v>
          </cell>
          <cell r="DD3930">
            <v>0.95421724084627324</v>
          </cell>
          <cell r="FJ3930">
            <v>132.58923968236931</v>
          </cell>
          <cell r="FK3930">
            <v>0.26300000000000001</v>
          </cell>
          <cell r="FL3930">
            <v>-0.1275714975834682</v>
          </cell>
          <cell r="FO3930">
            <v>0.3790459712203873</v>
          </cell>
        </row>
        <row r="3931">
          <cell r="A3931">
            <v>644427</v>
          </cell>
          <cell r="C3931" t="str">
            <v>Schuller, Sven</v>
          </cell>
          <cell r="Q3931" t="str">
            <v>R</v>
          </cell>
          <cell r="AJ3931">
            <v>7.8941891763149092</v>
          </cell>
          <cell r="AR3931">
            <v>16.8</v>
          </cell>
          <cell r="AS3931">
            <v>-1.3747946515570997</v>
          </cell>
          <cell r="AT3931">
            <v>0.87253952267323664</v>
          </cell>
          <cell r="BE3931">
            <v>1.0899944946393716</v>
          </cell>
          <cell r="CP3931">
            <v>20.458333333333332</v>
          </cell>
          <cell r="CV3931">
            <v>92.1</v>
          </cell>
          <cell r="DA3931">
            <v>0</v>
          </cell>
          <cell r="DD3931">
            <v>1.0123057074716784</v>
          </cell>
          <cell r="FJ3931">
            <v>42</v>
          </cell>
          <cell r="FK3931">
            <v>0.26300000000000001</v>
          </cell>
          <cell r="FL3931">
            <v>0.18186961244087313</v>
          </cell>
          <cell r="FO3931">
            <v>0.95321370088297686</v>
          </cell>
        </row>
        <row r="3932">
          <cell r="A3932">
            <v>644428</v>
          </cell>
          <cell r="C3932" t="str">
            <v>Scribner, Troy</v>
          </cell>
          <cell r="Q3932" t="str">
            <v>S</v>
          </cell>
          <cell r="AJ3932">
            <v>5.1784812381736911</v>
          </cell>
          <cell r="AR3932">
            <v>51.556872294650205</v>
          </cell>
          <cell r="AS3932">
            <v>0.36618546899525301</v>
          </cell>
          <cell r="AT3932">
            <v>0.80372344653127503</v>
          </cell>
          <cell r="BE3932">
            <v>1.0117074820803467</v>
          </cell>
          <cell r="CP3932">
            <v>24.958333333333332</v>
          </cell>
          <cell r="CV3932">
            <v>92.1</v>
          </cell>
          <cell r="DA3932">
            <v>0</v>
          </cell>
          <cell r="DD3932">
            <v>1.1250508565867456</v>
          </cell>
          <cell r="FJ3932">
            <v>128.89218073662551</v>
          </cell>
          <cell r="FK3932">
            <v>0.26300000000000001</v>
          </cell>
          <cell r="FL3932">
            <v>-0.19946344440627348</v>
          </cell>
          <cell r="FO3932">
            <v>0</v>
          </cell>
        </row>
        <row r="3933">
          <cell r="A3933">
            <v>644429</v>
          </cell>
          <cell r="C3933" t="str">
            <v>Severino, Anderson</v>
          </cell>
          <cell r="Q3933" t="str">
            <v>S</v>
          </cell>
          <cell r="AJ3933">
            <v>9.1726102969548151</v>
          </cell>
          <cell r="AR3933">
            <v>44.400000000000006</v>
          </cell>
          <cell r="AS3933">
            <v>-0.64610423059308175</v>
          </cell>
          <cell r="AT3933">
            <v>0.88325347595237957</v>
          </cell>
          <cell r="BE3933">
            <v>0.77716384311397513</v>
          </cell>
          <cell r="CP3933">
            <v>21.791666666666668</v>
          </cell>
          <cell r="CV3933">
            <v>92.1</v>
          </cell>
          <cell r="DA3933">
            <v>0</v>
          </cell>
          <cell r="DD3933">
            <v>0.87759046386361739</v>
          </cell>
          <cell r="FJ3933">
            <v>111</v>
          </cell>
          <cell r="FK3933">
            <v>0.26300000000000001</v>
          </cell>
          <cell r="FL3933">
            <v>-0.46999465690932302</v>
          </cell>
          <cell r="FO3933">
            <v>0</v>
          </cell>
        </row>
        <row r="3934">
          <cell r="A3934">
            <v>644431</v>
          </cell>
          <cell r="C3934" t="str">
            <v>Tejeda, Gustavo</v>
          </cell>
          <cell r="Q3934" t="str">
            <v>R</v>
          </cell>
          <cell r="AJ3934">
            <v>9.3141941785964715</v>
          </cell>
          <cell r="AR3934">
            <v>16.8</v>
          </cell>
          <cell r="AS3934">
            <v>4.2410705156513941E-2</v>
          </cell>
          <cell r="AT3934">
            <v>0.90811805106911436</v>
          </cell>
          <cell r="BE3934">
            <v>0.66062410795576754</v>
          </cell>
          <cell r="CP3934">
            <v>20.875</v>
          </cell>
          <cell r="CV3934">
            <v>92.1</v>
          </cell>
          <cell r="DA3934">
            <v>0</v>
          </cell>
          <cell r="DD3934">
            <v>1.2368659325190658</v>
          </cell>
          <cell r="FJ3934">
            <v>42</v>
          </cell>
          <cell r="FK3934">
            <v>0.26300000000000001</v>
          </cell>
          <cell r="FL3934">
            <v>8.1498295131589751E-2</v>
          </cell>
          <cell r="FO3934">
            <v>1</v>
          </cell>
        </row>
        <row r="3935">
          <cell r="A3935">
            <v>644440</v>
          </cell>
          <cell r="C3935" t="str">
            <v>Wertenberger, Ryan</v>
          </cell>
          <cell r="Q3935" t="str">
            <v>S</v>
          </cell>
          <cell r="AJ3935">
            <v>7.2329521617538699</v>
          </cell>
          <cell r="AR3935">
            <v>44.400000000000006</v>
          </cell>
          <cell r="AS3935">
            <v>-0.89717606757507573</v>
          </cell>
          <cell r="AT3935">
            <v>0.88077266768744544</v>
          </cell>
          <cell r="BE3935">
            <v>0.93996326712278544</v>
          </cell>
          <cell r="CP3935">
            <v>26.458333333333332</v>
          </cell>
          <cell r="CV3935">
            <v>92.1</v>
          </cell>
          <cell r="DA3935">
            <v>0</v>
          </cell>
          <cell r="DD3935">
            <v>0.91496900507305612</v>
          </cell>
          <cell r="FJ3935">
            <v>111</v>
          </cell>
          <cell r="FK3935">
            <v>0.26300000000000001</v>
          </cell>
          <cell r="FL3935">
            <v>0.32905088348546596</v>
          </cell>
          <cell r="FO3935">
            <v>0.17386927286113563</v>
          </cell>
        </row>
        <row r="3936">
          <cell r="A3936">
            <v>644443</v>
          </cell>
          <cell r="C3936" t="str">
            <v>Ysla, Luis</v>
          </cell>
          <cell r="Q3936" t="str">
            <v>R</v>
          </cell>
          <cell r="AJ3936">
            <v>5.2903478947973142</v>
          </cell>
          <cell r="AR3936">
            <v>21.66219183479182</v>
          </cell>
          <cell r="AS3936">
            <v>-0.65771147450560863</v>
          </cell>
          <cell r="AT3936">
            <v>0.57640193005456886</v>
          </cell>
          <cell r="BE3936">
            <v>0.7136643536126499</v>
          </cell>
          <cell r="CP3936">
            <v>24.208333333333332</v>
          </cell>
          <cell r="CV3936">
            <v>92.1</v>
          </cell>
          <cell r="DA3936">
            <v>0</v>
          </cell>
          <cell r="DD3936">
            <v>1.1412186654135579</v>
          </cell>
          <cell r="FJ3936">
            <v>54.155479586979546</v>
          </cell>
          <cell r="FK3936">
            <v>0.26300000000000001</v>
          </cell>
          <cell r="FL3936">
            <v>0.48096561139365857</v>
          </cell>
          <cell r="FO3936">
            <v>0.90062184397978484</v>
          </cell>
        </row>
        <row r="3937">
          <cell r="A3937">
            <v>644577</v>
          </cell>
          <cell r="C3937" t="str">
            <v>Felix, Carlos</v>
          </cell>
          <cell r="Q3937" t="str">
            <v>S</v>
          </cell>
          <cell r="AJ3937">
            <v>8.316513536621521</v>
          </cell>
          <cell r="AR3937">
            <v>44.400000000000006</v>
          </cell>
          <cell r="AS3937">
            <v>0.77670920725206838</v>
          </cell>
          <cell r="AT3937">
            <v>0.96225224942085397</v>
          </cell>
          <cell r="BE3937">
            <v>0.99697165193736859</v>
          </cell>
          <cell r="CP3937">
            <v>20.625</v>
          </cell>
          <cell r="CV3937">
            <v>92.1</v>
          </cell>
          <cell r="DA3937">
            <v>0</v>
          </cell>
          <cell r="DD3937">
            <v>0.9147044952815383</v>
          </cell>
          <cell r="FJ3937">
            <v>111</v>
          </cell>
          <cell r="FK3937">
            <v>0.26300000000000001</v>
          </cell>
          <cell r="FL3937">
            <v>-0.28465572533460737</v>
          </cell>
          <cell r="FO3937">
            <v>8.5271317829457072E-2</v>
          </cell>
        </row>
        <row r="3938">
          <cell r="A3938">
            <v>644677</v>
          </cell>
          <cell r="C3938" t="str">
            <v>Spurlin, Tyler</v>
          </cell>
          <cell r="Q3938" t="str">
            <v>R</v>
          </cell>
          <cell r="AJ3938">
            <v>6.0041837621447778</v>
          </cell>
          <cell r="AR3938">
            <v>20.791797256429604</v>
          </cell>
          <cell r="AS3938">
            <v>0.32322055319166365</v>
          </cell>
          <cell r="AT3938">
            <v>0.82456299246020437</v>
          </cell>
          <cell r="BE3938">
            <v>1.3013654490946245</v>
          </cell>
          <cell r="CP3938">
            <v>25.041666666666668</v>
          </cell>
          <cell r="CV3938">
            <v>92.1</v>
          </cell>
          <cell r="DA3938">
            <v>0</v>
          </cell>
          <cell r="DD3938">
            <v>0.98184973679598897</v>
          </cell>
          <cell r="FJ3938">
            <v>51.979493141074009</v>
          </cell>
          <cell r="FK3938">
            <v>0.26300000000000001</v>
          </cell>
          <cell r="FL3938">
            <v>0.43545826677304394</v>
          </cell>
          <cell r="FO3938">
            <v>1</v>
          </cell>
        </row>
        <row r="3939">
          <cell r="A3939">
            <v>644758</v>
          </cell>
          <cell r="C3939" t="str">
            <v>Ortiz, Phillip</v>
          </cell>
          <cell r="Q3939" t="str">
            <v>R</v>
          </cell>
          <cell r="AJ3939">
            <v>9.5963773126919278</v>
          </cell>
          <cell r="AR3939">
            <v>16.8</v>
          </cell>
          <cell r="AS3939">
            <v>-0.28668729132343623</v>
          </cell>
          <cell r="AT3939">
            <v>0.89897167548707912</v>
          </cell>
          <cell r="BE3939">
            <v>0.9369700710872606</v>
          </cell>
          <cell r="CP3939">
            <v>21.291666666666668</v>
          </cell>
          <cell r="CV3939">
            <v>92.1</v>
          </cell>
          <cell r="DA3939">
            <v>0</v>
          </cell>
          <cell r="DD3939">
            <v>1.4655931538675302</v>
          </cell>
          <cell r="FJ3939">
            <v>42</v>
          </cell>
          <cell r="FK3939">
            <v>0.26300000000000001</v>
          </cell>
          <cell r="FL3939">
            <v>1.2819971451429697</v>
          </cell>
          <cell r="FO3939">
            <v>1</v>
          </cell>
        </row>
        <row r="3940">
          <cell r="A3940">
            <v>644759</v>
          </cell>
          <cell r="C3940" t="str">
            <v>Hawkins, Dylan</v>
          </cell>
          <cell r="Q3940" t="str">
            <v>S</v>
          </cell>
          <cell r="AJ3940">
            <v>7.5982539348014893</v>
          </cell>
          <cell r="AR3940">
            <v>44.400000000000006</v>
          </cell>
          <cell r="AS3940">
            <v>0.15662601847599278</v>
          </cell>
          <cell r="AT3940">
            <v>0.95940086606857344</v>
          </cell>
          <cell r="BE3940">
            <v>0.91771228901540147</v>
          </cell>
          <cell r="CP3940">
            <v>23.041666666666668</v>
          </cell>
          <cell r="CV3940">
            <v>92.1</v>
          </cell>
          <cell r="DA3940">
            <v>0</v>
          </cell>
          <cell r="DD3940">
            <v>0.97162193543841635</v>
          </cell>
          <cell r="FJ3940">
            <v>111</v>
          </cell>
          <cell r="FK3940">
            <v>0.26300000000000001</v>
          </cell>
          <cell r="FL3940">
            <v>-0.16341054236561262</v>
          </cell>
          <cell r="FO3940">
            <v>0.42944548281623607</v>
          </cell>
        </row>
        <row r="3941">
          <cell r="A3941">
            <v>644777</v>
          </cell>
          <cell r="C3941" t="str">
            <v>Usui, Kamakani</v>
          </cell>
          <cell r="Q3941" t="str">
            <v>R</v>
          </cell>
          <cell r="AJ3941">
            <v>7.2939334024138835</v>
          </cell>
          <cell r="AR3941">
            <v>16.8</v>
          </cell>
          <cell r="AS3941">
            <v>-0.25311892584671986</v>
          </cell>
          <cell r="AT3941">
            <v>0.91071365912281799</v>
          </cell>
          <cell r="BE3941">
            <v>1.2551897870647475</v>
          </cell>
          <cell r="CP3941">
            <v>26.375</v>
          </cell>
          <cell r="CV3941">
            <v>92.1</v>
          </cell>
          <cell r="DA3941">
            <v>0</v>
          </cell>
          <cell r="DD3941">
            <v>0.93413663866281738</v>
          </cell>
          <cell r="FJ3941">
            <v>42</v>
          </cell>
          <cell r="FK3941">
            <v>0.26300000000000001</v>
          </cell>
          <cell r="FL3941">
            <v>-0.29640864183522148</v>
          </cell>
          <cell r="FO3941">
            <v>1</v>
          </cell>
        </row>
        <row r="3942">
          <cell r="A3942">
            <v>644897</v>
          </cell>
          <cell r="C3942" t="str">
            <v>Delgado, Dariel</v>
          </cell>
          <cell r="Q3942" t="str">
            <v>R</v>
          </cell>
          <cell r="AJ3942">
            <v>6.7725277955389123</v>
          </cell>
          <cell r="AR3942">
            <v>16.8</v>
          </cell>
          <cell r="AS3942">
            <v>3.3410588916559708E-2</v>
          </cell>
          <cell r="AT3942">
            <v>0.82744293239455224</v>
          </cell>
          <cell r="BE3942">
            <v>0.73012971770004176</v>
          </cell>
          <cell r="CP3942">
            <v>22.875</v>
          </cell>
          <cell r="CV3942">
            <v>92.1</v>
          </cell>
          <cell r="DA3942">
            <v>0</v>
          </cell>
          <cell r="DD3942">
            <v>0.96754049994531677</v>
          </cell>
          <cell r="FJ3942">
            <v>42</v>
          </cell>
          <cell r="FK3942">
            <v>0.26300000000000001</v>
          </cell>
          <cell r="FL3942">
            <v>0.49641100307702041</v>
          </cell>
          <cell r="FO3942">
            <v>0.55894384441846956</v>
          </cell>
        </row>
        <row r="3943">
          <cell r="A3943">
            <v>645158</v>
          </cell>
          <cell r="C3943" t="str">
            <v>Jameson, Tom</v>
          </cell>
          <cell r="Q3943" t="str">
            <v>R</v>
          </cell>
          <cell r="AJ3943">
            <v>5.9637684942647136</v>
          </cell>
          <cell r="AR3943">
            <v>16.8</v>
          </cell>
          <cell r="AS3943">
            <v>9.5487817795850444E-2</v>
          </cell>
          <cell r="AT3943">
            <v>0.87400543660707286</v>
          </cell>
          <cell r="BE3943">
            <v>1.3135078463148091</v>
          </cell>
          <cell r="CP3943">
            <v>24.875</v>
          </cell>
          <cell r="CV3943">
            <v>92.1</v>
          </cell>
          <cell r="DA3943">
            <v>0</v>
          </cell>
          <cell r="DD3943">
            <v>0.87235066321804944</v>
          </cell>
          <cell r="FJ3943">
            <v>42</v>
          </cell>
          <cell r="FK3943">
            <v>0.26300000000000001</v>
          </cell>
          <cell r="FL3943">
            <v>0.35905331447913957</v>
          </cell>
          <cell r="FO3943">
            <v>1</v>
          </cell>
        </row>
        <row r="3944">
          <cell r="A3944">
            <v>645160</v>
          </cell>
          <cell r="C3944" t="str">
            <v>Reid-Foley, David</v>
          </cell>
          <cell r="Q3944" t="str">
            <v>R</v>
          </cell>
          <cell r="AJ3944">
            <v>6.716682665233451</v>
          </cell>
          <cell r="AR3944">
            <v>19.429137666960003</v>
          </cell>
          <cell r="AS3944">
            <v>-0.47228856436603039</v>
          </cell>
          <cell r="AT3944">
            <v>0.70819090019294784</v>
          </cell>
          <cell r="BE3944">
            <v>1.1662542904270521</v>
          </cell>
          <cell r="CP3944">
            <v>25.458333333333332</v>
          </cell>
          <cell r="CV3944">
            <v>92.1</v>
          </cell>
          <cell r="DA3944">
            <v>0</v>
          </cell>
          <cell r="DD3944">
            <v>1.0194725498019841</v>
          </cell>
          <cell r="FJ3944">
            <v>48.5728441674</v>
          </cell>
          <cell r="FK3944">
            <v>0.26300000000000001</v>
          </cell>
          <cell r="FL3944">
            <v>0.10736693579203303</v>
          </cell>
          <cell r="FO3944">
            <v>1</v>
          </cell>
        </row>
        <row r="3945">
          <cell r="A3945">
            <v>645218</v>
          </cell>
          <cell r="C3945" t="str">
            <v>Davis, Josh</v>
          </cell>
          <cell r="Q3945" t="str">
            <v>R</v>
          </cell>
          <cell r="AJ3945">
            <v>7.1630904514499871</v>
          </cell>
          <cell r="AR3945">
            <v>16.8</v>
          </cell>
          <cell r="AS3945">
            <v>-2.0551505158847689</v>
          </cell>
          <cell r="AT3945">
            <v>0.88939900057192067</v>
          </cell>
          <cell r="BE3945">
            <v>1.0133096045715875</v>
          </cell>
          <cell r="CP3945">
            <v>25.625</v>
          </cell>
          <cell r="CV3945">
            <v>92.1</v>
          </cell>
          <cell r="DA3945">
            <v>0</v>
          </cell>
          <cell r="DD3945">
            <v>0.90922985305826143</v>
          </cell>
          <cell r="FJ3945">
            <v>42</v>
          </cell>
          <cell r="FK3945">
            <v>0.26300000000000001</v>
          </cell>
          <cell r="FL3945">
            <v>-0.31309000995758962</v>
          </cell>
          <cell r="FO3945">
            <v>1</v>
          </cell>
        </row>
        <row r="3946">
          <cell r="A3946">
            <v>645261</v>
          </cell>
          <cell r="C3946" t="str">
            <v>Alcantara, Sandy</v>
          </cell>
          <cell r="Q3946" t="str">
            <v>S</v>
          </cell>
          <cell r="AJ3946">
            <v>7.0356146567641584</v>
          </cell>
          <cell r="AR3946">
            <v>46.569739217860068</v>
          </cell>
          <cell r="AS3946">
            <v>-0.10293554228878064</v>
          </cell>
          <cell r="AT3946">
            <v>0.728792952436768</v>
          </cell>
          <cell r="BE3946">
            <v>1.2207391042992524</v>
          </cell>
          <cell r="CP3946">
            <v>20.791666666666668</v>
          </cell>
          <cell r="CV3946">
            <v>92.1</v>
          </cell>
          <cell r="DA3946">
            <v>0</v>
          </cell>
          <cell r="DD3946">
            <v>1.2655275370786696</v>
          </cell>
          <cell r="FJ3946">
            <v>116.42434804465016</v>
          </cell>
          <cell r="FK3946">
            <v>0.26300000000000001</v>
          </cell>
          <cell r="FL3946">
            <v>-0.24064353165575139</v>
          </cell>
          <cell r="FO3946">
            <v>0</v>
          </cell>
        </row>
        <row r="3947">
          <cell r="A3947">
            <v>645262</v>
          </cell>
          <cell r="C3947" t="str">
            <v>Bennett, Kerrion</v>
          </cell>
          <cell r="Q3947" t="str">
            <v>R</v>
          </cell>
          <cell r="AJ3947">
            <v>9.032766654569059</v>
          </cell>
          <cell r="AR3947">
            <v>16.8</v>
          </cell>
          <cell r="AS3947">
            <v>1.6678711911778414</v>
          </cell>
          <cell r="AT3947">
            <v>0.9684135030447365</v>
          </cell>
          <cell r="BE3947">
            <v>0.97130929480050376</v>
          </cell>
          <cell r="CP3947">
            <v>20.125</v>
          </cell>
          <cell r="CV3947">
            <v>92.1</v>
          </cell>
          <cell r="DA3947">
            <v>0</v>
          </cell>
          <cell r="DD3947">
            <v>0.93539547440225979</v>
          </cell>
          <cell r="FJ3947">
            <v>42</v>
          </cell>
          <cell r="FK3947">
            <v>0.26300000000000001</v>
          </cell>
          <cell r="FL3947">
            <v>1.0278972684941898</v>
          </cell>
          <cell r="FO3947">
            <v>1</v>
          </cell>
        </row>
        <row r="3948">
          <cell r="A3948">
            <v>645284</v>
          </cell>
          <cell r="C3948" t="str">
            <v>Gil, Frank</v>
          </cell>
          <cell r="Q3948" t="str">
            <v>R</v>
          </cell>
          <cell r="AJ3948">
            <v>11.192099177812649</v>
          </cell>
          <cell r="AR3948">
            <v>16.8</v>
          </cell>
          <cell r="AS3948">
            <v>-0.47616610105814439</v>
          </cell>
          <cell r="AT3948">
            <v>0.83618763513493755</v>
          </cell>
          <cell r="BE3948">
            <v>0.86248335833805867</v>
          </cell>
          <cell r="CP3948">
            <v>19.791666666666668</v>
          </cell>
          <cell r="CV3948">
            <v>92.1</v>
          </cell>
          <cell r="DA3948">
            <v>0</v>
          </cell>
          <cell r="DD3948">
            <v>1.227706738571154</v>
          </cell>
          <cell r="FJ3948">
            <v>42</v>
          </cell>
          <cell r="FK3948">
            <v>0.26300000000000001</v>
          </cell>
          <cell r="FL3948">
            <v>-8.979906562503244E-2</v>
          </cell>
          <cell r="FO3948">
            <v>0.72955522451446941</v>
          </cell>
        </row>
        <row r="3949">
          <cell r="A3949">
            <v>645288</v>
          </cell>
          <cell r="C3949" t="str">
            <v>Hiciano, Argenis</v>
          </cell>
          <cell r="Q3949" t="str">
            <v>S</v>
          </cell>
          <cell r="AJ3949">
            <v>8.8808330324874234</v>
          </cell>
          <cell r="AR3949">
            <v>44.400000000000006</v>
          </cell>
          <cell r="AS3949">
            <v>-0.90395605094191722</v>
          </cell>
          <cell r="AT3949">
            <v>0.86481621664458541</v>
          </cell>
          <cell r="BE3949">
            <v>0.95703299364147787</v>
          </cell>
          <cell r="CP3949">
            <v>19.708333333333332</v>
          </cell>
          <cell r="CV3949">
            <v>92.1</v>
          </cell>
          <cell r="DA3949">
            <v>0</v>
          </cell>
          <cell r="DD3949">
            <v>0.91846498867145543</v>
          </cell>
          <cell r="FJ3949">
            <v>111</v>
          </cell>
          <cell r="FK3949">
            <v>0.26300000000000001</v>
          </cell>
          <cell r="FL3949">
            <v>0.39276254399333316</v>
          </cell>
          <cell r="FO3949">
            <v>0.15675078947939391</v>
          </cell>
        </row>
        <row r="3950">
          <cell r="A3950">
            <v>645290</v>
          </cell>
          <cell r="C3950" t="str">
            <v>Jimenez, Jose</v>
          </cell>
          <cell r="Q3950" t="str">
            <v>R</v>
          </cell>
          <cell r="AJ3950">
            <v>8.4779830900523407</v>
          </cell>
          <cell r="AR3950">
            <v>16.8</v>
          </cell>
          <cell r="AS3950">
            <v>-1.3217585710522382</v>
          </cell>
          <cell r="AT3950">
            <v>0.82356468165667063</v>
          </cell>
          <cell r="BE3950">
            <v>1.1591926074590779</v>
          </cell>
          <cell r="CP3950">
            <v>19.541666666666668</v>
          </cell>
          <cell r="CV3950">
            <v>92.1</v>
          </cell>
          <cell r="DA3950">
            <v>0</v>
          </cell>
          <cell r="DD3950">
            <v>0.75472795479814059</v>
          </cell>
          <cell r="FJ3950">
            <v>42</v>
          </cell>
          <cell r="FK3950">
            <v>0.26300000000000001</v>
          </cell>
          <cell r="FL3950">
            <v>0.38132158432818331</v>
          </cell>
          <cell r="FO3950">
            <v>1</v>
          </cell>
        </row>
        <row r="3951">
          <cell r="A3951">
            <v>645292</v>
          </cell>
          <cell r="C3951" t="str">
            <v>Laguna, Jason</v>
          </cell>
          <cell r="Q3951" t="str">
            <v>R</v>
          </cell>
          <cell r="AJ3951">
            <v>8.3971327470376416</v>
          </cell>
          <cell r="AR3951">
            <v>16.8</v>
          </cell>
          <cell r="AS3951">
            <v>-0.71137705771329096</v>
          </cell>
          <cell r="AT3951">
            <v>0.76315886059517957</v>
          </cell>
          <cell r="BE3951">
            <v>0.73345771537084348</v>
          </cell>
          <cell r="CP3951">
            <v>20.458333333333332</v>
          </cell>
          <cell r="CV3951">
            <v>92.1</v>
          </cell>
          <cell r="DA3951">
            <v>0</v>
          </cell>
          <cell r="DD3951">
            <v>0.97926119799083466</v>
          </cell>
          <cell r="FJ3951">
            <v>42</v>
          </cell>
          <cell r="FK3951">
            <v>0.26300000000000001</v>
          </cell>
          <cell r="FL3951">
            <v>0.39766974649158948</v>
          </cell>
          <cell r="FO3951">
            <v>1</v>
          </cell>
        </row>
        <row r="3952">
          <cell r="A3952">
            <v>645298</v>
          </cell>
          <cell r="C3952" t="str">
            <v>Mieses, Crusito</v>
          </cell>
          <cell r="Q3952" t="str">
            <v>S</v>
          </cell>
          <cell r="AJ3952">
            <v>8.3187071483032504</v>
          </cell>
          <cell r="AR3952">
            <v>44.400000000000006</v>
          </cell>
          <cell r="AS3952">
            <v>-0.73593685712858792</v>
          </cell>
          <cell r="AT3952">
            <v>0.83314802491831785</v>
          </cell>
          <cell r="BE3952">
            <v>0.98770406609058337</v>
          </cell>
          <cell r="CP3952">
            <v>20.208333333333332</v>
          </cell>
          <cell r="CV3952">
            <v>92.1</v>
          </cell>
          <cell r="DA3952">
            <v>0</v>
          </cell>
          <cell r="DD3952">
            <v>1.0453808820746247</v>
          </cell>
          <cell r="FJ3952">
            <v>111</v>
          </cell>
          <cell r="FK3952">
            <v>0.26300000000000001</v>
          </cell>
          <cell r="FL3952">
            <v>0.4114191955453782</v>
          </cell>
          <cell r="FO3952">
            <v>0</v>
          </cell>
        </row>
        <row r="3953">
          <cell r="A3953">
            <v>645299</v>
          </cell>
          <cell r="C3953" t="str">
            <v>Montijo, Marbin</v>
          </cell>
          <cell r="Q3953" t="str">
            <v>S</v>
          </cell>
          <cell r="AJ3953">
            <v>11.104804944062225</v>
          </cell>
          <cell r="AR3953">
            <v>44.400000000000006</v>
          </cell>
          <cell r="AS3953">
            <v>0.34940805995852309</v>
          </cell>
          <cell r="AT3953">
            <v>0.91730224830655827</v>
          </cell>
          <cell r="BE3953">
            <v>0.96405076332181272</v>
          </cell>
          <cell r="CP3953">
            <v>19.958333333333332</v>
          </cell>
          <cell r="CV3953">
            <v>92.1</v>
          </cell>
          <cell r="DA3953">
            <v>0</v>
          </cell>
          <cell r="DD3953">
            <v>0.9454154286447225</v>
          </cell>
          <cell r="FJ3953">
            <v>111</v>
          </cell>
          <cell r="FK3953">
            <v>0.26300000000000001</v>
          </cell>
          <cell r="FL3953">
            <v>0.90198700611313443</v>
          </cell>
          <cell r="FO3953">
            <v>0.21943146295908</v>
          </cell>
        </row>
        <row r="3954">
          <cell r="A3954">
            <v>645307</v>
          </cell>
          <cell r="C3954" t="str">
            <v>Sanchez, Ricardo</v>
          </cell>
          <cell r="Q3954" t="str">
            <v>S</v>
          </cell>
          <cell r="AJ3954">
            <v>7.4582680670821855</v>
          </cell>
          <cell r="AR3954">
            <v>44.400000000000006</v>
          </cell>
          <cell r="AS3954">
            <v>-0.44871411912039971</v>
          </cell>
          <cell r="AT3954">
            <v>0.78018440595552674</v>
          </cell>
          <cell r="BE3954">
            <v>0.39563058311515936</v>
          </cell>
          <cell r="CP3954">
            <v>19.208333333333332</v>
          </cell>
          <cell r="CV3954">
            <v>92.1</v>
          </cell>
          <cell r="DA3954">
            <v>0</v>
          </cell>
          <cell r="DD3954">
            <v>0.98247102581873424</v>
          </cell>
          <cell r="FJ3954">
            <v>111</v>
          </cell>
          <cell r="FK3954">
            <v>0.26300000000000001</v>
          </cell>
          <cell r="FL3954">
            <v>-0.20858078103390212</v>
          </cell>
          <cell r="FO3954">
            <v>0</v>
          </cell>
        </row>
        <row r="3955">
          <cell r="A3955">
            <v>645314</v>
          </cell>
          <cell r="C3955" t="str">
            <v>Yanez, Wildenson</v>
          </cell>
          <cell r="Q3955" t="str">
            <v>R</v>
          </cell>
          <cell r="AJ3955">
            <v>8.3937155840521616</v>
          </cell>
          <cell r="AR3955">
            <v>16.8</v>
          </cell>
          <cell r="AS3955">
            <v>-1.0273454625143679</v>
          </cell>
          <cell r="AT3955">
            <v>0.78621642761004296</v>
          </cell>
          <cell r="BE3955">
            <v>0.91744175569983621</v>
          </cell>
          <cell r="CP3955">
            <v>19.625</v>
          </cell>
          <cell r="CV3955">
            <v>92.1</v>
          </cell>
          <cell r="DA3955">
            <v>0</v>
          </cell>
          <cell r="DD3955">
            <v>0.9868229918344007</v>
          </cell>
          <cell r="FJ3955">
            <v>42</v>
          </cell>
          <cell r="FK3955">
            <v>0.26300000000000001</v>
          </cell>
          <cell r="FL3955">
            <v>0.20197059261288719</v>
          </cell>
          <cell r="FO3955">
            <v>1</v>
          </cell>
        </row>
        <row r="3956">
          <cell r="A3956">
            <v>645417</v>
          </cell>
          <cell r="C3956" t="str">
            <v>Gomez, Edgar</v>
          </cell>
          <cell r="Q3956" t="str">
            <v>R</v>
          </cell>
          <cell r="AJ3956">
            <v>6.2513393304892828</v>
          </cell>
          <cell r="AR3956">
            <v>20.338389886111582</v>
          </cell>
          <cell r="AS3956">
            <v>-0.43922043044042958</v>
          </cell>
          <cell r="AT3956">
            <v>0.68257287752772156</v>
          </cell>
          <cell r="BE3956">
            <v>0.97882374974617758</v>
          </cell>
          <cell r="CP3956">
            <v>23.458333333333332</v>
          </cell>
          <cell r="CV3956">
            <v>92.1</v>
          </cell>
          <cell r="DA3956">
            <v>0</v>
          </cell>
          <cell r="DD3956">
            <v>0.88254444129103105</v>
          </cell>
          <cell r="FJ3956">
            <v>50.845974715278949</v>
          </cell>
          <cell r="FK3956">
            <v>0.26300000000000001</v>
          </cell>
          <cell r="FL3956">
            <v>-8.2520211924148837E-2</v>
          </cell>
          <cell r="FO3956">
            <v>1</v>
          </cell>
        </row>
        <row r="3957">
          <cell r="A3957">
            <v>645443</v>
          </cell>
          <cell r="C3957" t="str">
            <v>Smorol, Rob</v>
          </cell>
          <cell r="Q3957" t="str">
            <v>R</v>
          </cell>
          <cell r="AJ3957">
            <v>7.6458569401384402</v>
          </cell>
          <cell r="AR3957">
            <v>16.8</v>
          </cell>
          <cell r="AS3957">
            <v>1.0657909249954984</v>
          </cell>
          <cell r="AT3957">
            <v>0.94969035821798309</v>
          </cell>
          <cell r="BE3957">
            <v>0.67632575388261718</v>
          </cell>
          <cell r="CP3957">
            <v>25.375</v>
          </cell>
          <cell r="CV3957">
            <v>92.1</v>
          </cell>
          <cell r="DA3957">
            <v>0</v>
          </cell>
          <cell r="DD3957">
            <v>1.007310813171737</v>
          </cell>
          <cell r="FJ3957">
            <v>42</v>
          </cell>
          <cell r="FK3957">
            <v>0.26300000000000001</v>
          </cell>
          <cell r="FL3957">
            <v>-0.7201715988165428</v>
          </cell>
          <cell r="FO3957">
            <v>1</v>
          </cell>
        </row>
        <row r="3958">
          <cell r="A3958">
            <v>645446</v>
          </cell>
          <cell r="C3958" t="str">
            <v>Lopez, Jose</v>
          </cell>
          <cell r="Q3958" t="str">
            <v>R</v>
          </cell>
          <cell r="AJ3958">
            <v>11.073728723900581</v>
          </cell>
          <cell r="AR3958">
            <v>16.8</v>
          </cell>
          <cell r="AS3958">
            <v>6.3140387396918241E-2</v>
          </cell>
          <cell r="AT3958">
            <v>0.92770084893939098</v>
          </cell>
          <cell r="BE3958">
            <v>0.94417714666113084</v>
          </cell>
          <cell r="CP3958">
            <v>19.541666666666668</v>
          </cell>
          <cell r="CV3958">
            <v>92.1</v>
          </cell>
          <cell r="DA3958">
            <v>0</v>
          </cell>
          <cell r="DD3958">
            <v>1.1562950806246566</v>
          </cell>
          <cell r="FJ3958">
            <v>42</v>
          </cell>
          <cell r="FK3958">
            <v>0.26300000000000001</v>
          </cell>
          <cell r="FL3958">
            <v>-6.7009155838516545E-3</v>
          </cell>
          <cell r="FO3958">
            <v>0.80052913878604248</v>
          </cell>
        </row>
        <row r="3959">
          <cell r="A3959">
            <v>645520</v>
          </cell>
          <cell r="C3959" t="str">
            <v>Norris, Logan</v>
          </cell>
          <cell r="Q3959" t="str">
            <v>R</v>
          </cell>
          <cell r="AJ3959">
            <v>7.18436846528075</v>
          </cell>
          <cell r="AR3959">
            <v>16.8</v>
          </cell>
          <cell r="AS3959">
            <v>-0.21637574204501647</v>
          </cell>
          <cell r="AT3959">
            <v>0.85979833589104238</v>
          </cell>
          <cell r="BE3959">
            <v>1.2228326408061083</v>
          </cell>
          <cell r="CP3959">
            <v>25.875</v>
          </cell>
          <cell r="CV3959">
            <v>92.1</v>
          </cell>
          <cell r="DA3959">
            <v>0</v>
          </cell>
          <cell r="DD3959">
            <v>0.91386523847673917</v>
          </cell>
          <cell r="FJ3959">
            <v>42</v>
          </cell>
          <cell r="FK3959">
            <v>0.26300000000000001</v>
          </cell>
          <cell r="FL3959">
            <v>0.36834159402567668</v>
          </cell>
          <cell r="FO3959">
            <v>0.86381124231962958</v>
          </cell>
        </row>
        <row r="3960">
          <cell r="A3960">
            <v>645521</v>
          </cell>
          <cell r="C3960" t="str">
            <v>Neiman, Troy</v>
          </cell>
          <cell r="Q3960" t="str">
            <v>R</v>
          </cell>
          <cell r="AJ3960">
            <v>5.1639715819484371</v>
          </cell>
          <cell r="AR3960">
            <v>26.757871498503675</v>
          </cell>
          <cell r="AS3960">
            <v>-4.3783031809532379E-2</v>
          </cell>
          <cell r="AT3960">
            <v>0.48509795102324998</v>
          </cell>
          <cell r="BE3960">
            <v>1.4833933159629791</v>
          </cell>
          <cell r="CP3960">
            <v>25.625</v>
          </cell>
          <cell r="CV3960">
            <v>92.1</v>
          </cell>
          <cell r="DA3960">
            <v>0</v>
          </cell>
          <cell r="DD3960">
            <v>1.0564243980182713</v>
          </cell>
          <cell r="FJ3960">
            <v>66.894678746259189</v>
          </cell>
          <cell r="FK3960">
            <v>0.26300000000000001</v>
          </cell>
          <cell r="FL3960">
            <v>0.25435766954882533</v>
          </cell>
          <cell r="FO3960">
            <v>1</v>
          </cell>
        </row>
        <row r="3961">
          <cell r="A3961">
            <v>645963</v>
          </cell>
          <cell r="C3961" t="str">
            <v>Greer, Brody</v>
          </cell>
          <cell r="Q3961" t="str">
            <v>R</v>
          </cell>
          <cell r="AJ3961">
            <v>5.4946622782967083</v>
          </cell>
          <cell r="AR3961">
            <v>16.8</v>
          </cell>
          <cell r="AS3961">
            <v>-2.5910564563281464E-2</v>
          </cell>
          <cell r="AT3961">
            <v>0.79587938669195024</v>
          </cell>
          <cell r="BE3961">
            <v>0.87747146681864063</v>
          </cell>
          <cell r="CP3961">
            <v>25.125</v>
          </cell>
          <cell r="CV3961">
            <v>92.1</v>
          </cell>
          <cell r="DA3961">
            <v>0</v>
          </cell>
          <cell r="DD3961">
            <v>1.4897651486163843</v>
          </cell>
          <cell r="FJ3961">
            <v>42</v>
          </cell>
          <cell r="FK3961">
            <v>0.26300000000000001</v>
          </cell>
          <cell r="FL3961">
            <v>-0.25573009339664265</v>
          </cell>
          <cell r="FO3961">
            <v>1</v>
          </cell>
        </row>
        <row r="3962">
          <cell r="A3962">
            <v>646057</v>
          </cell>
          <cell r="C3962" t="str">
            <v>Gonzalez, Miguel Alfredo</v>
          </cell>
          <cell r="Q3962" t="str">
            <v>S</v>
          </cell>
          <cell r="AJ3962">
            <v>6.6560976195804944</v>
          </cell>
          <cell r="AR3962">
            <v>44.022296296296297</v>
          </cell>
          <cell r="AS3962">
            <v>-0.12002840726479051</v>
          </cell>
          <cell r="AT3962">
            <v>0.85289173897125425</v>
          </cell>
          <cell r="BE3962">
            <v>0.88245895535413088</v>
          </cell>
          <cell r="CP3962">
            <v>29.791666666666668</v>
          </cell>
          <cell r="CV3962">
            <v>93.594153308631547</v>
          </cell>
          <cell r="DA3962">
            <v>3.2321212121212126E-2</v>
          </cell>
          <cell r="DD3962">
            <v>1.3373126433006703</v>
          </cell>
          <cell r="FJ3962">
            <v>110.05574074074073</v>
          </cell>
          <cell r="FK3962">
            <v>0.26300000000000001</v>
          </cell>
          <cell r="FL3962">
            <v>0.61890147334510637</v>
          </cell>
          <cell r="FO3962">
            <v>0.34252032599764171</v>
          </cell>
        </row>
        <row r="3963">
          <cell r="A3963">
            <v>646078</v>
          </cell>
          <cell r="C3963" t="str">
            <v>Paulino, Roberto</v>
          </cell>
          <cell r="Q3963" t="str">
            <v>R</v>
          </cell>
          <cell r="AJ3963">
            <v>11.432686174489842</v>
          </cell>
          <cell r="AR3963">
            <v>16.8</v>
          </cell>
          <cell r="AS3963">
            <v>1.6190465031847963</v>
          </cell>
          <cell r="AT3963">
            <v>0.95222588516139139</v>
          </cell>
          <cell r="BE3963">
            <v>0.71579414645982631</v>
          </cell>
          <cell r="CP3963">
            <v>22.625</v>
          </cell>
          <cell r="CV3963">
            <v>92.1</v>
          </cell>
          <cell r="DA3963">
            <v>0</v>
          </cell>
          <cell r="DD3963">
            <v>1.3002702703533933</v>
          </cell>
          <cell r="FJ3963">
            <v>42</v>
          </cell>
          <cell r="FK3963">
            <v>0.26300000000000001</v>
          </cell>
          <cell r="FL3963">
            <v>0.18759113281549836</v>
          </cell>
          <cell r="FO3963">
            <v>1</v>
          </cell>
        </row>
        <row r="3964">
          <cell r="A3964">
            <v>646081</v>
          </cell>
          <cell r="C3964" t="str">
            <v>Benoit, Rodrigo</v>
          </cell>
          <cell r="Q3964" t="str">
            <v>S</v>
          </cell>
          <cell r="AJ3964">
            <v>8.1456511905953626</v>
          </cell>
          <cell r="AR3964">
            <v>44.400000000000006</v>
          </cell>
          <cell r="AS3964">
            <v>-0.47651048545443642</v>
          </cell>
          <cell r="AT3964">
            <v>0.80501657690128825</v>
          </cell>
          <cell r="BE3964">
            <v>0.83348669966381328</v>
          </cell>
          <cell r="CP3964">
            <v>22.375</v>
          </cell>
          <cell r="CV3964">
            <v>92.1</v>
          </cell>
          <cell r="DA3964">
            <v>0</v>
          </cell>
          <cell r="DD3964">
            <v>0.76902143054373984</v>
          </cell>
          <cell r="FJ3964">
            <v>111</v>
          </cell>
          <cell r="FK3964">
            <v>0.26300000000000001</v>
          </cell>
          <cell r="FL3964">
            <v>-7.4006256662104419E-2</v>
          </cell>
          <cell r="FO3964">
            <v>0</v>
          </cell>
        </row>
        <row r="3965">
          <cell r="A3965">
            <v>646140</v>
          </cell>
          <cell r="C3965" t="str">
            <v>Long, Jaron</v>
          </cell>
          <cell r="Q3965" t="str">
            <v>S</v>
          </cell>
          <cell r="AJ3965">
            <v>5.5341407761829169</v>
          </cell>
          <cell r="AR3965">
            <v>52.868379450765758</v>
          </cell>
          <cell r="AS3965">
            <v>9.5332538378310586E-2</v>
          </cell>
          <cell r="AT3965">
            <v>0.76373751511804566</v>
          </cell>
          <cell r="BE3965">
            <v>0.96811653610868753</v>
          </cell>
          <cell r="CP3965">
            <v>24.875</v>
          </cell>
          <cell r="CV3965">
            <v>92.1</v>
          </cell>
          <cell r="DA3965">
            <v>0</v>
          </cell>
          <cell r="DD3965">
            <v>0.8847670665245706</v>
          </cell>
          <cell r="FJ3965">
            <v>132.1709486269144</v>
          </cell>
          <cell r="FK3965">
            <v>0.26300000000000001</v>
          </cell>
          <cell r="FL3965">
            <v>5.3840190904816197E-2</v>
          </cell>
          <cell r="FO3965">
            <v>0</v>
          </cell>
        </row>
        <row r="3966">
          <cell r="A3966">
            <v>646142</v>
          </cell>
          <cell r="C3966" t="str">
            <v>Jeffreys, Mike</v>
          </cell>
          <cell r="Q3966" t="str">
            <v>S</v>
          </cell>
          <cell r="AJ3966">
            <v>7.7156155548741276</v>
          </cell>
          <cell r="AR3966">
            <v>44.400000000000006</v>
          </cell>
          <cell r="AS3966">
            <v>-0.68000943594486685</v>
          </cell>
          <cell r="AT3966">
            <v>0.92104727075905435</v>
          </cell>
          <cell r="BE3966">
            <v>1.0004943361565295</v>
          </cell>
          <cell r="CP3966">
            <v>24.708333333333332</v>
          </cell>
          <cell r="CV3966">
            <v>92.1</v>
          </cell>
          <cell r="DA3966">
            <v>0</v>
          </cell>
          <cell r="DD3966">
            <v>0.91321889571363724</v>
          </cell>
          <cell r="FJ3966">
            <v>111</v>
          </cell>
          <cell r="FK3966">
            <v>0.26300000000000001</v>
          </cell>
          <cell r="FL3966">
            <v>-3.0763875897501659E-2</v>
          </cell>
          <cell r="FO3966">
            <v>0</v>
          </cell>
        </row>
        <row r="3967">
          <cell r="A3967">
            <v>646143</v>
          </cell>
          <cell r="C3967" t="str">
            <v>Nowottnick, Nik</v>
          </cell>
          <cell r="Q3967" t="str">
            <v>R</v>
          </cell>
          <cell r="AJ3967">
            <v>6.9561527789992539</v>
          </cell>
          <cell r="AR3967">
            <v>19.267111000293337</v>
          </cell>
          <cell r="AS3967">
            <v>0.17717250953624603</v>
          </cell>
          <cell r="AT3967">
            <v>0.85869711237492863</v>
          </cell>
          <cell r="BE3967">
            <v>1.1559127008682961</v>
          </cell>
          <cell r="CP3967">
            <v>24.541666666666668</v>
          </cell>
          <cell r="CV3967">
            <v>92.1</v>
          </cell>
          <cell r="DA3967">
            <v>0</v>
          </cell>
          <cell r="DD3967">
            <v>0.91235819602410684</v>
          </cell>
          <cell r="FJ3967">
            <v>48.167777500733337</v>
          </cell>
          <cell r="FK3967">
            <v>0.26300000000000001</v>
          </cell>
          <cell r="FL3967">
            <v>-0.38405486670510192</v>
          </cell>
          <cell r="FO3967">
            <v>1</v>
          </cell>
        </row>
        <row r="3968">
          <cell r="A3968">
            <v>646241</v>
          </cell>
          <cell r="C3968" t="str">
            <v>De Jesus, Enmanuel</v>
          </cell>
          <cell r="Q3968" t="str">
            <v>S</v>
          </cell>
          <cell r="AJ3968">
            <v>8.0697439405776787</v>
          </cell>
          <cell r="AR3968">
            <v>44.400000000000006</v>
          </cell>
          <cell r="AS3968">
            <v>0.44048097739739089</v>
          </cell>
          <cell r="AT3968">
            <v>0.88549906030134262</v>
          </cell>
          <cell r="BE3968">
            <v>0.86035541208307875</v>
          </cell>
          <cell r="CP3968">
            <v>19.541666666666668</v>
          </cell>
          <cell r="CV3968">
            <v>92.1</v>
          </cell>
          <cell r="DA3968">
            <v>0</v>
          </cell>
          <cell r="DD3968">
            <v>0.88926037445036543</v>
          </cell>
          <cell r="FJ3968">
            <v>111</v>
          </cell>
          <cell r="FK3968">
            <v>0.26300000000000001</v>
          </cell>
          <cell r="FL3968">
            <v>0.57499149293640028</v>
          </cell>
          <cell r="FO3968">
            <v>0</v>
          </cell>
        </row>
        <row r="3969">
          <cell r="A3969">
            <v>646242</v>
          </cell>
          <cell r="C3969" t="str">
            <v>Diaz, Jhonathan</v>
          </cell>
          <cell r="Q3969" t="str">
            <v>S</v>
          </cell>
          <cell r="AJ3969">
            <v>7.5430026882051466</v>
          </cell>
          <cell r="AR3969">
            <v>44.400000000000006</v>
          </cell>
          <cell r="AS3969">
            <v>0.12735013574140824</v>
          </cell>
          <cell r="AT3969">
            <v>0.92811220373225212</v>
          </cell>
          <cell r="BE3969">
            <v>0.97801713323229289</v>
          </cell>
          <cell r="CP3969">
            <v>19.791666666666668</v>
          </cell>
          <cell r="CV3969">
            <v>92.1</v>
          </cell>
          <cell r="DA3969">
            <v>0</v>
          </cell>
          <cell r="DD3969">
            <v>1.0449560935985625</v>
          </cell>
          <cell r="FJ3969">
            <v>111</v>
          </cell>
          <cell r="FK3969">
            <v>0.26300000000000001</v>
          </cell>
          <cell r="FL3969">
            <v>-5.8495512528077363E-3</v>
          </cell>
          <cell r="FO3969">
            <v>0</v>
          </cell>
        </row>
        <row r="3970">
          <cell r="A3970">
            <v>646301</v>
          </cell>
          <cell r="C3970" t="str">
            <v>Mejia, Jeferson</v>
          </cell>
          <cell r="Q3970" t="str">
            <v>S</v>
          </cell>
          <cell r="AJ3970">
            <v>9.7536474597055385</v>
          </cell>
          <cell r="AR3970">
            <v>44.400000000000006</v>
          </cell>
          <cell r="AS3970">
            <v>0.12697288069679757</v>
          </cell>
          <cell r="AT3970">
            <v>0.86123097164515394</v>
          </cell>
          <cell r="BE3970">
            <v>1.3206671475916911</v>
          </cell>
          <cell r="CP3970">
            <v>21.875</v>
          </cell>
          <cell r="CV3970">
            <v>92.1</v>
          </cell>
          <cell r="DA3970">
            <v>0</v>
          </cell>
          <cell r="DD3970">
            <v>1.2371539648602665</v>
          </cell>
          <cell r="FJ3970">
            <v>111</v>
          </cell>
          <cell r="FK3970">
            <v>0.26300000000000001</v>
          </cell>
          <cell r="FL3970">
            <v>-0.10211742917036641</v>
          </cell>
          <cell r="FO3970">
            <v>0</v>
          </cell>
        </row>
        <row r="3971">
          <cell r="A3971">
            <v>646358</v>
          </cell>
          <cell r="C3971" t="str">
            <v>Linares, Leandro</v>
          </cell>
          <cell r="Q3971" t="str">
            <v>R</v>
          </cell>
          <cell r="AJ3971">
            <v>5.9108823306972358</v>
          </cell>
          <cell r="AR3971">
            <v>16.8</v>
          </cell>
          <cell r="AS3971">
            <v>-0.26415857677898164</v>
          </cell>
          <cell r="AT3971">
            <v>0.76277782858861354</v>
          </cell>
          <cell r="BE3971">
            <v>1.1226841736026776</v>
          </cell>
          <cell r="CP3971">
            <v>22.458333333333332</v>
          </cell>
          <cell r="CV3971">
            <v>92.1</v>
          </cell>
          <cell r="DA3971">
            <v>0</v>
          </cell>
          <cell r="DD3971">
            <v>1.1101175866338944</v>
          </cell>
          <cell r="FJ3971">
            <v>42</v>
          </cell>
          <cell r="FK3971">
            <v>0.26300000000000001</v>
          </cell>
          <cell r="FL3971">
            <v>-0.61567602496011886</v>
          </cell>
          <cell r="FO3971">
            <v>0.89786756982734439</v>
          </cell>
        </row>
        <row r="3972">
          <cell r="A3972">
            <v>646446</v>
          </cell>
          <cell r="C3972" t="str">
            <v>Mortensen, Jared</v>
          </cell>
          <cell r="Q3972" t="str">
            <v>S</v>
          </cell>
          <cell r="AJ3972">
            <v>7.2114525013437891</v>
          </cell>
          <cell r="AR3972">
            <v>53.201366714276823</v>
          </cell>
          <cell r="AS3972">
            <v>-5.2169448912062766E-2</v>
          </cell>
          <cell r="AT3972">
            <v>0.59018061932119892</v>
          </cell>
          <cell r="BE3972">
            <v>0.6292821796450454</v>
          </cell>
          <cell r="CP3972">
            <v>28.041666666666668</v>
          </cell>
          <cell r="CV3972">
            <v>92.1</v>
          </cell>
          <cell r="DA3972">
            <v>0</v>
          </cell>
          <cell r="DD3972">
            <v>1.3484250920338694</v>
          </cell>
          <cell r="FJ3972">
            <v>133.00341678569205</v>
          </cell>
          <cell r="FK3972">
            <v>0.26300000000000001</v>
          </cell>
          <cell r="FL3972">
            <v>-4.3502023175402652E-2</v>
          </cell>
          <cell r="FO3972">
            <v>0.44518447458458943</v>
          </cell>
        </row>
        <row r="3973">
          <cell r="A3973">
            <v>646717</v>
          </cell>
          <cell r="C3973" t="str">
            <v>Armas, Gustavo</v>
          </cell>
          <cell r="Q3973" t="str">
            <v>S</v>
          </cell>
          <cell r="AJ3973">
            <v>7.2632282650996807</v>
          </cell>
          <cell r="AR3973">
            <v>44.400000000000006</v>
          </cell>
          <cell r="AS3973">
            <v>-0.68965561212729243</v>
          </cell>
          <cell r="AT3973">
            <v>0.80690715685264047</v>
          </cell>
          <cell r="BE3973">
            <v>0.7762249022184704</v>
          </cell>
          <cell r="CP3973">
            <v>20.458333333333332</v>
          </cell>
          <cell r="CV3973">
            <v>92.1</v>
          </cell>
          <cell r="DA3973">
            <v>0</v>
          </cell>
          <cell r="DD3973">
            <v>0.75450261779126904</v>
          </cell>
          <cell r="FJ3973">
            <v>111</v>
          </cell>
          <cell r="FK3973">
            <v>0.26300000000000001</v>
          </cell>
          <cell r="FL3973">
            <v>0.95473426122502447</v>
          </cell>
          <cell r="FO3973">
            <v>0</v>
          </cell>
        </row>
        <row r="3974">
          <cell r="A3974">
            <v>647159</v>
          </cell>
          <cell r="C3974" t="str">
            <v>Anesty, Isaac</v>
          </cell>
          <cell r="Q3974" t="str">
            <v>R</v>
          </cell>
          <cell r="AJ3974">
            <v>7.9431742564106003</v>
          </cell>
          <cell r="AR3974">
            <v>16.8</v>
          </cell>
          <cell r="AS3974">
            <v>-2.4237523049463801</v>
          </cell>
          <cell r="AT3974">
            <v>0.90985015934989955</v>
          </cell>
          <cell r="BE3974">
            <v>1.1732091931942683</v>
          </cell>
          <cell r="CP3974">
            <v>19.041666666666668</v>
          </cell>
          <cell r="CV3974">
            <v>92.1</v>
          </cell>
          <cell r="DA3974">
            <v>0</v>
          </cell>
          <cell r="DD3974">
            <v>0.86207752950184113</v>
          </cell>
          <cell r="FJ3974">
            <v>42</v>
          </cell>
          <cell r="FK3974">
            <v>0.26300000000000001</v>
          </cell>
          <cell r="FL3974">
            <v>-6.8774555579437208E-2</v>
          </cell>
          <cell r="FO3974">
            <v>1</v>
          </cell>
        </row>
        <row r="3975">
          <cell r="A3975">
            <v>647188</v>
          </cell>
          <cell r="C3975" t="str">
            <v>Case, Andrew</v>
          </cell>
          <cell r="Q3975" t="str">
            <v>R</v>
          </cell>
          <cell r="AJ3975">
            <v>6.2319153968168122</v>
          </cell>
          <cell r="AR3975">
            <v>17.152460325970875</v>
          </cell>
          <cell r="AS3975">
            <v>0.27812816983844896</v>
          </cell>
          <cell r="AT3975">
            <v>0.84721718031716842</v>
          </cell>
          <cell r="BE3975">
            <v>1.1049402808688797</v>
          </cell>
          <cell r="CP3975">
            <v>23.458333333333332</v>
          </cell>
          <cell r="CV3975">
            <v>92.1</v>
          </cell>
          <cell r="DA3975">
            <v>0</v>
          </cell>
          <cell r="DD3975">
            <v>0.91247609294279441</v>
          </cell>
          <cell r="FJ3975">
            <v>42.881150814927189</v>
          </cell>
          <cell r="FK3975">
            <v>0.26300000000000001</v>
          </cell>
          <cell r="FL3975">
            <v>0.8938726852097223</v>
          </cell>
          <cell r="FO3975">
            <v>1</v>
          </cell>
        </row>
        <row r="3976">
          <cell r="A3976">
            <v>647238</v>
          </cell>
          <cell r="C3976" t="str">
            <v>Horne, Kurtis</v>
          </cell>
          <cell r="Q3976" t="str">
            <v>R</v>
          </cell>
          <cell r="AJ3976">
            <v>9.0730439916355667</v>
          </cell>
          <cell r="AR3976">
            <v>16.8</v>
          </cell>
          <cell r="AS3976">
            <v>1.0194310516661658</v>
          </cell>
          <cell r="AT3976">
            <v>0.95322204196125182</v>
          </cell>
          <cell r="BE3976">
            <v>1.2146744169897163</v>
          </cell>
          <cell r="CP3976">
            <v>19.875</v>
          </cell>
          <cell r="CV3976">
            <v>92.1</v>
          </cell>
          <cell r="DA3976">
            <v>0</v>
          </cell>
          <cell r="DD3976">
            <v>0.81360347545409761</v>
          </cell>
          <cell r="FJ3976">
            <v>42</v>
          </cell>
          <cell r="FK3976">
            <v>0.26300000000000001</v>
          </cell>
          <cell r="FL3976">
            <v>0.58578437893363</v>
          </cell>
          <cell r="FO3976">
            <v>1</v>
          </cell>
        </row>
        <row r="3977">
          <cell r="A3977">
            <v>647336</v>
          </cell>
          <cell r="C3977" t="str">
            <v>Soroka, Mike</v>
          </cell>
          <cell r="Q3977" t="str">
            <v>S</v>
          </cell>
          <cell r="AJ3977">
            <v>6.4238260193040135</v>
          </cell>
          <cell r="AR3977">
            <v>48.916131687242796</v>
          </cell>
          <cell r="AS3977">
            <v>0.40862330235669969</v>
          </cell>
          <cell r="AT3977">
            <v>0.89795427805613659</v>
          </cell>
          <cell r="BE3977">
            <v>1.4570396694119772</v>
          </cell>
          <cell r="CP3977">
            <v>18.875</v>
          </cell>
          <cell r="CV3977">
            <v>92.1</v>
          </cell>
          <cell r="DA3977">
            <v>0</v>
          </cell>
          <cell r="DD3977">
            <v>0.91189658866256873</v>
          </cell>
          <cell r="FJ3977">
            <v>122.29032921810699</v>
          </cell>
          <cell r="FK3977">
            <v>0.26300000000000001</v>
          </cell>
          <cell r="FL3977">
            <v>-0.24539923790122711</v>
          </cell>
          <cell r="FO3977">
            <v>0</v>
          </cell>
        </row>
        <row r="3978">
          <cell r="A3978">
            <v>647417</v>
          </cell>
          <cell r="C3978" t="str">
            <v>Numata, Takumi</v>
          </cell>
          <cell r="Q3978" t="str">
            <v>S</v>
          </cell>
          <cell r="AJ3978">
            <v>9.0526811884232146</v>
          </cell>
          <cell r="AR3978">
            <v>44.400000000000006</v>
          </cell>
          <cell r="AS3978">
            <v>-0.94159659635403703</v>
          </cell>
          <cell r="AT3978">
            <v>0.96440418241244097</v>
          </cell>
          <cell r="BE3978">
            <v>0.96094101637497165</v>
          </cell>
          <cell r="CP3978">
            <v>22.291666666666668</v>
          </cell>
          <cell r="CV3978">
            <v>92.1</v>
          </cell>
          <cell r="DA3978">
            <v>0</v>
          </cell>
          <cell r="DD3978">
            <v>1.2040086628423581</v>
          </cell>
          <cell r="FJ3978">
            <v>111</v>
          </cell>
          <cell r="FK3978">
            <v>0.26300000000000001</v>
          </cell>
          <cell r="FL3978">
            <v>-0.77815836014173645</v>
          </cell>
          <cell r="FO3978">
            <v>0</v>
          </cell>
        </row>
        <row r="3979">
          <cell r="A3979">
            <v>648497</v>
          </cell>
          <cell r="C3979" t="str">
            <v>Roberts, Jake</v>
          </cell>
          <cell r="Q3979" t="str">
            <v>R</v>
          </cell>
          <cell r="AJ3979">
            <v>7.789983354726985</v>
          </cell>
          <cell r="AR3979">
            <v>16.8</v>
          </cell>
          <cell r="AS3979">
            <v>1.3956995142160091</v>
          </cell>
          <cell r="AT3979">
            <v>0.96262191322953061</v>
          </cell>
          <cell r="BE3979">
            <v>1.0329847566041475</v>
          </cell>
          <cell r="CP3979">
            <v>25.458333333333332</v>
          </cell>
          <cell r="CV3979">
            <v>92.1</v>
          </cell>
          <cell r="DA3979">
            <v>0</v>
          </cell>
          <cell r="DD3979">
            <v>0.94584088791338283</v>
          </cell>
          <cell r="FJ3979">
            <v>42</v>
          </cell>
          <cell r="FK3979">
            <v>0.26300000000000001</v>
          </cell>
          <cell r="FL3979">
            <v>0.44588182068561477</v>
          </cell>
          <cell r="FO3979">
            <v>1</v>
          </cell>
        </row>
        <row r="3980">
          <cell r="A3980">
            <v>648499</v>
          </cell>
          <cell r="C3980" t="str">
            <v>Ramirez, Nector</v>
          </cell>
          <cell r="Q3980" t="str">
            <v>R</v>
          </cell>
          <cell r="AJ3980">
            <v>8.3090155562432901</v>
          </cell>
          <cell r="AR3980">
            <v>16.8</v>
          </cell>
          <cell r="AS3980">
            <v>0.55767407759600418</v>
          </cell>
          <cell r="AT3980">
            <v>0.88865388844341653</v>
          </cell>
          <cell r="BE3980">
            <v>0.80768061934569491</v>
          </cell>
          <cell r="CP3980">
            <v>19.791666666666668</v>
          </cell>
          <cell r="CV3980">
            <v>92.1</v>
          </cell>
          <cell r="DA3980">
            <v>0</v>
          </cell>
          <cell r="DD3980">
            <v>1.035206322691643</v>
          </cell>
          <cell r="FJ3980">
            <v>42</v>
          </cell>
          <cell r="FK3980">
            <v>0.26300000000000001</v>
          </cell>
          <cell r="FL3980">
            <v>-6.7715963629742706E-2</v>
          </cell>
          <cell r="FO3980">
            <v>1</v>
          </cell>
        </row>
        <row r="3981">
          <cell r="A3981">
            <v>648737</v>
          </cell>
          <cell r="C3981" t="str">
            <v>Hinojosa, Dalier</v>
          </cell>
          <cell r="Q3981" t="str">
            <v>R</v>
          </cell>
          <cell r="AJ3981">
            <v>4.6637095719201609</v>
          </cell>
          <cell r="AR3981">
            <v>23.026562071022227</v>
          </cell>
          <cell r="AS3981">
            <v>0.74305308047857432</v>
          </cell>
          <cell r="AT3981">
            <v>0.74106010419755808</v>
          </cell>
          <cell r="BE3981">
            <v>0.75088047025369886</v>
          </cell>
          <cell r="CP3981">
            <v>30.375</v>
          </cell>
          <cell r="CV3981">
            <v>91.624592220901334</v>
          </cell>
          <cell r="DA3981">
            <v>0.64848686868686878</v>
          </cell>
          <cell r="DD3981">
            <v>1.2029092487895374</v>
          </cell>
          <cell r="FJ3981">
            <v>57.566405177555559</v>
          </cell>
          <cell r="FK3981">
            <v>0.26300000000000001</v>
          </cell>
          <cell r="FL3981">
            <v>-0.23470738688447548</v>
          </cell>
          <cell r="FO3981">
            <v>1</v>
          </cell>
        </row>
        <row r="3982">
          <cell r="A3982">
            <v>649133</v>
          </cell>
          <cell r="C3982" t="str">
            <v>Raffaele, Jacob</v>
          </cell>
          <cell r="Q3982" t="str">
            <v>R</v>
          </cell>
          <cell r="AJ3982">
            <v>7.3847617036395423</v>
          </cell>
          <cell r="AR3982">
            <v>16.8</v>
          </cell>
          <cell r="AS3982">
            <v>1.1004597597386094</v>
          </cell>
          <cell r="AT3982">
            <v>0.97624490893635019</v>
          </cell>
          <cell r="BE3982">
            <v>1.1526220930031805</v>
          </cell>
          <cell r="CP3982">
            <v>25.375</v>
          </cell>
          <cell r="CV3982">
            <v>92.1</v>
          </cell>
          <cell r="DA3982">
            <v>0</v>
          </cell>
          <cell r="DD3982">
            <v>0.68167407120260415</v>
          </cell>
          <cell r="FJ3982">
            <v>42</v>
          </cell>
          <cell r="FK3982">
            <v>0.26300000000000001</v>
          </cell>
          <cell r="FL3982">
            <v>1.2243137548836065</v>
          </cell>
          <cell r="FO3982">
            <v>1</v>
          </cell>
        </row>
        <row r="3983">
          <cell r="A3983">
            <v>649143</v>
          </cell>
          <cell r="C3983" t="str">
            <v>Wells, Lachlan</v>
          </cell>
          <cell r="Q3983" t="str">
            <v>S</v>
          </cell>
          <cell r="AJ3983">
            <v>6.0548046204211818</v>
          </cell>
          <cell r="AR3983">
            <v>44.400000000000006</v>
          </cell>
          <cell r="AS3983">
            <v>-0.33655544855265118</v>
          </cell>
          <cell r="AT3983">
            <v>0.86639369965160351</v>
          </cell>
          <cell r="BE3983">
            <v>0.4172484198733778</v>
          </cell>
          <cell r="CP3983">
            <v>19.375</v>
          </cell>
          <cell r="CV3983">
            <v>92.1</v>
          </cell>
          <cell r="DA3983">
            <v>0</v>
          </cell>
          <cell r="DD3983">
            <v>0.83007158101869727</v>
          </cell>
          <cell r="FJ3983">
            <v>111</v>
          </cell>
          <cell r="FK3983">
            <v>0.26300000000000001</v>
          </cell>
          <cell r="FL3983">
            <v>0.67451621334603873</v>
          </cell>
          <cell r="FO3983">
            <v>0</v>
          </cell>
        </row>
        <row r="3984">
          <cell r="A3984">
            <v>649226</v>
          </cell>
          <cell r="C3984" t="str">
            <v>Guance, Hector</v>
          </cell>
          <cell r="Q3984" t="str">
            <v>S</v>
          </cell>
          <cell r="AJ3984">
            <v>9.5692068867585736</v>
          </cell>
          <cell r="AR3984">
            <v>44.400000000000006</v>
          </cell>
          <cell r="AS3984">
            <v>0.46042489921601737</v>
          </cell>
          <cell r="AT3984">
            <v>0.89495540316803723</v>
          </cell>
          <cell r="BE3984">
            <v>1.3597582576306735</v>
          </cell>
          <cell r="CP3984">
            <v>20.958333333333332</v>
          </cell>
          <cell r="CV3984">
            <v>92.1</v>
          </cell>
          <cell r="DA3984">
            <v>0</v>
          </cell>
          <cell r="DD3984">
            <v>0.73221635210515967</v>
          </cell>
          <cell r="FJ3984">
            <v>111</v>
          </cell>
          <cell r="FK3984">
            <v>0.26300000000000001</v>
          </cell>
          <cell r="FL3984">
            <v>-0.43905134600515233</v>
          </cell>
          <cell r="FO3984">
            <v>0</v>
          </cell>
        </row>
        <row r="3985">
          <cell r="A3985">
            <v>649438</v>
          </cell>
          <cell r="C3985" t="str">
            <v>Cuello, Eliezer</v>
          </cell>
          <cell r="Q3985" t="str">
            <v>S</v>
          </cell>
          <cell r="AJ3985">
            <v>10.113554964375275</v>
          </cell>
          <cell r="AR3985">
            <v>44.400000000000006</v>
          </cell>
          <cell r="AS3985">
            <v>0.77084252975961276</v>
          </cell>
          <cell r="AT3985">
            <v>0.92771662959659085</v>
          </cell>
          <cell r="BE3985">
            <v>1.1000873917546501</v>
          </cell>
          <cell r="CP3985">
            <v>19.625</v>
          </cell>
          <cell r="CV3985">
            <v>92.1</v>
          </cell>
          <cell r="DA3985">
            <v>0</v>
          </cell>
          <cell r="DD3985">
            <v>1.1877550498130782</v>
          </cell>
          <cell r="FJ3985">
            <v>111</v>
          </cell>
          <cell r="FK3985">
            <v>0.26300000000000001</v>
          </cell>
          <cell r="FL3985">
            <v>0.29703703166857043</v>
          </cell>
          <cell r="FO3985">
            <v>8.0037177860570963E-2</v>
          </cell>
        </row>
        <row r="3986">
          <cell r="A3986">
            <v>649441</v>
          </cell>
          <cell r="C3986" t="str">
            <v>Sanchez, Jesus</v>
          </cell>
          <cell r="Q3986" t="str">
            <v>R</v>
          </cell>
          <cell r="AJ3986">
            <v>11.729331615483357</v>
          </cell>
          <cell r="AR3986">
            <v>16.8</v>
          </cell>
          <cell r="AS3986">
            <v>-7.990749886656788E-2</v>
          </cell>
          <cell r="AT3986">
            <v>0.82814749738785465</v>
          </cell>
          <cell r="BE3986">
            <v>1.0636656429085958</v>
          </cell>
          <cell r="CP3986">
            <v>21.291666666666668</v>
          </cell>
          <cell r="CV3986">
            <v>92.1</v>
          </cell>
          <cell r="DA3986">
            <v>0</v>
          </cell>
          <cell r="DD3986">
            <v>1.2985144739352397</v>
          </cell>
          <cell r="FJ3986">
            <v>42</v>
          </cell>
          <cell r="FK3986">
            <v>0.26300000000000001</v>
          </cell>
          <cell r="FL3986">
            <v>-6.2971361602999609E-3</v>
          </cell>
          <cell r="FO3986">
            <v>1</v>
          </cell>
        </row>
        <row r="3987">
          <cell r="A3987">
            <v>649442</v>
          </cell>
          <cell r="C3987" t="str">
            <v>Acevedo, Carlos</v>
          </cell>
          <cell r="Q3987" t="str">
            <v>S</v>
          </cell>
          <cell r="AJ3987">
            <v>9.3262580984246846</v>
          </cell>
          <cell r="AR3987">
            <v>44.400000000000006</v>
          </cell>
          <cell r="AS3987">
            <v>0.55855901968811472</v>
          </cell>
          <cell r="AT3987">
            <v>0.89179572413197628</v>
          </cell>
          <cell r="BE3987">
            <v>1.0018592466961014</v>
          </cell>
          <cell r="CP3987">
            <v>21.791666666666668</v>
          </cell>
          <cell r="CV3987">
            <v>92.1</v>
          </cell>
          <cell r="DA3987">
            <v>0</v>
          </cell>
          <cell r="DD3987">
            <v>0.77441292105463488</v>
          </cell>
          <cell r="FJ3987">
            <v>111</v>
          </cell>
          <cell r="FK3987">
            <v>0.26300000000000001</v>
          </cell>
          <cell r="FL3987">
            <v>0.37097578811059756</v>
          </cell>
          <cell r="FO3987">
            <v>0.2460695010891778</v>
          </cell>
        </row>
        <row r="3988">
          <cell r="A3988">
            <v>649443</v>
          </cell>
          <cell r="C3988" t="str">
            <v>Siverio, Misael</v>
          </cell>
          <cell r="Q3988" t="str">
            <v>S</v>
          </cell>
          <cell r="AJ3988">
            <v>5.3790250179825669</v>
          </cell>
          <cell r="AR3988">
            <v>44.400000000000006</v>
          </cell>
          <cell r="AS3988">
            <v>-0.29543362137044404</v>
          </cell>
          <cell r="AT3988">
            <v>0.85049817979859377</v>
          </cell>
          <cell r="BE3988">
            <v>0.50578026294378153</v>
          </cell>
          <cell r="CP3988">
            <v>27.041666666666668</v>
          </cell>
          <cell r="CV3988">
            <v>92.1</v>
          </cell>
          <cell r="DA3988">
            <v>0</v>
          </cell>
          <cell r="DD3988">
            <v>1.0140180856876317</v>
          </cell>
          <cell r="FJ3988">
            <v>111</v>
          </cell>
          <cell r="FK3988">
            <v>0.26300000000000001</v>
          </cell>
          <cell r="FL3988">
            <v>4.1845871532684598E-2</v>
          </cell>
          <cell r="FO3988">
            <v>0</v>
          </cell>
        </row>
        <row r="3989">
          <cell r="A3989">
            <v>649559</v>
          </cell>
          <cell r="C3989" t="str">
            <v>Ismail, Ross</v>
          </cell>
          <cell r="Q3989" t="str">
            <v>R</v>
          </cell>
          <cell r="AJ3989">
            <v>12.544524609328002</v>
          </cell>
          <cell r="AR3989">
            <v>16.8</v>
          </cell>
          <cell r="AS3989">
            <v>-1.0408273516198818</v>
          </cell>
          <cell r="AT3989">
            <v>0.84810177263815389</v>
          </cell>
          <cell r="BE3989">
            <v>0.77870583000403237</v>
          </cell>
          <cell r="CP3989">
            <v>19.375</v>
          </cell>
          <cell r="CV3989">
            <v>92.1</v>
          </cell>
          <cell r="DA3989">
            <v>0</v>
          </cell>
          <cell r="DD3989">
            <v>1.0659940961785608</v>
          </cell>
          <cell r="FJ3989">
            <v>42</v>
          </cell>
          <cell r="FK3989">
            <v>0.26300000000000001</v>
          </cell>
          <cell r="FL3989">
            <v>0.88938965295546979</v>
          </cell>
          <cell r="FO3989">
            <v>0.87680561287659931</v>
          </cell>
        </row>
        <row r="3990">
          <cell r="A3990">
            <v>649561</v>
          </cell>
          <cell r="C3990" t="str">
            <v>Fermin, Ronny</v>
          </cell>
          <cell r="Q3990" t="str">
            <v>S</v>
          </cell>
          <cell r="AJ3990">
            <v>8.7999390494645517</v>
          </cell>
          <cell r="AR3990">
            <v>44.400000000000006</v>
          </cell>
          <cell r="AS3990">
            <v>-3.8254849578928378</v>
          </cell>
          <cell r="AT3990">
            <v>0.98249553143280632</v>
          </cell>
          <cell r="BE3990">
            <v>1.0076293610860869</v>
          </cell>
          <cell r="CP3990">
            <v>22.041666666666668</v>
          </cell>
          <cell r="CV3990">
            <v>92.1</v>
          </cell>
          <cell r="DA3990">
            <v>0</v>
          </cell>
          <cell r="DD3990">
            <v>0.90209119854401598</v>
          </cell>
          <cell r="FJ3990">
            <v>111</v>
          </cell>
          <cell r="FK3990">
            <v>0.26300000000000001</v>
          </cell>
          <cell r="FL3990">
            <v>-3.2587387794908391</v>
          </cell>
          <cell r="FO3990">
            <v>0</v>
          </cell>
        </row>
        <row r="3991">
          <cell r="A3991">
            <v>649618</v>
          </cell>
          <cell r="C3991" t="str">
            <v>Nunez, Luis</v>
          </cell>
          <cell r="Q3991" t="str">
            <v>R</v>
          </cell>
          <cell r="AJ3991">
            <v>8.6011200621469595</v>
          </cell>
          <cell r="AR3991">
            <v>16.8</v>
          </cell>
          <cell r="AS3991">
            <v>0.82739843030811466</v>
          </cell>
          <cell r="AT3991">
            <v>0.94140114175476919</v>
          </cell>
          <cell r="BE3991">
            <v>0.70985543707808696</v>
          </cell>
          <cell r="CP3991">
            <v>24.708333333333332</v>
          </cell>
          <cell r="CV3991">
            <v>92.1</v>
          </cell>
          <cell r="DA3991">
            <v>0</v>
          </cell>
          <cell r="DD3991">
            <v>1.1475758454049148</v>
          </cell>
          <cell r="FJ3991">
            <v>42</v>
          </cell>
          <cell r="FK3991">
            <v>0.26300000000000001</v>
          </cell>
          <cell r="FL3991">
            <v>-0.20106847494147867</v>
          </cell>
          <cell r="FO3991">
            <v>0.73742193119810473</v>
          </cell>
        </row>
        <row r="3992">
          <cell r="A3992">
            <v>649619</v>
          </cell>
          <cell r="C3992" t="str">
            <v>Pichardo, Yonelvy</v>
          </cell>
          <cell r="Q3992" t="str">
            <v>S</v>
          </cell>
          <cell r="AJ3992">
            <v>8.787488152365265</v>
          </cell>
          <cell r="AR3992">
            <v>44.400000000000006</v>
          </cell>
          <cell r="AS3992">
            <v>-6.542176854818478E-2</v>
          </cell>
          <cell r="AT3992">
            <v>0.82711044917270282</v>
          </cell>
          <cell r="BE3992">
            <v>0.99591058936746868</v>
          </cell>
          <cell r="CP3992">
            <v>19.958333333333332</v>
          </cell>
          <cell r="CV3992">
            <v>92.1</v>
          </cell>
          <cell r="DA3992">
            <v>0</v>
          </cell>
          <cell r="DD3992">
            <v>0.95606683793891156</v>
          </cell>
          <cell r="FJ3992">
            <v>111</v>
          </cell>
          <cell r="FK3992">
            <v>0.26300000000000001</v>
          </cell>
          <cell r="FL3992">
            <v>0.18400541202535986</v>
          </cell>
          <cell r="FO3992">
            <v>0</v>
          </cell>
        </row>
        <row r="3993">
          <cell r="A3993">
            <v>649697</v>
          </cell>
          <cell r="C3993" t="str">
            <v>Perez, Juan</v>
          </cell>
          <cell r="Q3993" t="str">
            <v>R</v>
          </cell>
          <cell r="AJ3993">
            <v>9.6895781591019556</v>
          </cell>
          <cell r="AR3993">
            <v>16.8</v>
          </cell>
          <cell r="AS3993">
            <v>-2.2514544405026662</v>
          </cell>
          <cell r="AT3993">
            <v>0.89530288632416088</v>
          </cell>
          <cell r="BE3993">
            <v>0.62123689679436178</v>
          </cell>
          <cell r="CP3993">
            <v>19.791666666666668</v>
          </cell>
          <cell r="CV3993">
            <v>92.1</v>
          </cell>
          <cell r="DA3993">
            <v>0</v>
          </cell>
          <cell r="DD3993">
            <v>0.82461667194492794</v>
          </cell>
          <cell r="FJ3993">
            <v>42</v>
          </cell>
          <cell r="FK3993">
            <v>0.26300000000000001</v>
          </cell>
          <cell r="FL3993">
            <v>-0.68985125310905659</v>
          </cell>
          <cell r="FO3993">
            <v>1</v>
          </cell>
        </row>
        <row r="3994">
          <cell r="A3994">
            <v>649698</v>
          </cell>
          <cell r="C3994" t="str">
            <v>Gonzalez, Eddy</v>
          </cell>
          <cell r="Q3994" t="str">
            <v>R</v>
          </cell>
          <cell r="AJ3994">
            <v>12.569244689845892</v>
          </cell>
          <cell r="AR3994">
            <v>16.8</v>
          </cell>
          <cell r="AS3994">
            <v>2.0737022933545606</v>
          </cell>
          <cell r="AT3994">
            <v>0.9462126232224044</v>
          </cell>
          <cell r="BE3994">
            <v>1.3001867102668305</v>
          </cell>
          <cell r="CP3994">
            <v>21.791666666666668</v>
          </cell>
          <cell r="CV3994">
            <v>92.1</v>
          </cell>
          <cell r="DA3994">
            <v>0</v>
          </cell>
          <cell r="DD3994">
            <v>1.7717125178714381</v>
          </cell>
          <cell r="FJ3994">
            <v>42</v>
          </cell>
          <cell r="FK3994">
            <v>0.26300000000000001</v>
          </cell>
          <cell r="FL3994">
            <v>0.40631479492174988</v>
          </cell>
          <cell r="FO3994">
            <v>1</v>
          </cell>
        </row>
        <row r="3995">
          <cell r="A3995">
            <v>649806</v>
          </cell>
          <cell r="C3995" t="str">
            <v>Moreno, Ramon</v>
          </cell>
          <cell r="Q3995" t="str">
            <v>R</v>
          </cell>
          <cell r="AJ3995">
            <v>8.0404757312845128</v>
          </cell>
          <cell r="AR3995">
            <v>16.8</v>
          </cell>
          <cell r="AS3995">
            <v>0.3903392755884586</v>
          </cell>
          <cell r="AT3995">
            <v>0.94196603095055031</v>
          </cell>
          <cell r="BE3995">
            <v>0.88365132670449409</v>
          </cell>
          <cell r="CP3995">
            <v>26.708333333333332</v>
          </cell>
          <cell r="CV3995">
            <v>92.1</v>
          </cell>
          <cell r="DA3995">
            <v>0</v>
          </cell>
          <cell r="DD3995">
            <v>0.87068232326093065</v>
          </cell>
          <cell r="FJ3995">
            <v>42</v>
          </cell>
          <cell r="FK3995">
            <v>0.26300000000000001</v>
          </cell>
          <cell r="FL3995">
            <v>8.2673137365613769E-2</v>
          </cell>
          <cell r="FO3995">
            <v>1</v>
          </cell>
        </row>
        <row r="3996">
          <cell r="A3996">
            <v>649809</v>
          </cell>
          <cell r="C3996" t="str">
            <v>Vergara, Jefferson</v>
          </cell>
          <cell r="Q3996" t="str">
            <v>R</v>
          </cell>
          <cell r="AJ3996">
            <v>9.9777947692838715</v>
          </cell>
          <cell r="AR3996">
            <v>16.8</v>
          </cell>
          <cell r="AS3996">
            <v>1.2497624262364795</v>
          </cell>
          <cell r="AT3996">
            <v>0.97772741988633971</v>
          </cell>
          <cell r="BE3996">
            <v>0.77812523792844379</v>
          </cell>
          <cell r="CP3996">
            <v>19.125</v>
          </cell>
          <cell r="CV3996">
            <v>92.1</v>
          </cell>
          <cell r="DA3996">
            <v>0</v>
          </cell>
          <cell r="DD3996">
            <v>1.4433985385690828</v>
          </cell>
          <cell r="FJ3996">
            <v>42</v>
          </cell>
          <cell r="FK3996">
            <v>0.26300000000000001</v>
          </cell>
          <cell r="FL3996">
            <v>1.0474582515245459</v>
          </cell>
          <cell r="FO3996">
            <v>1</v>
          </cell>
        </row>
        <row r="3997">
          <cell r="A3997">
            <v>649812</v>
          </cell>
          <cell r="C3997" t="str">
            <v>Cespedes, Angher</v>
          </cell>
          <cell r="Q3997" t="str">
            <v>R</v>
          </cell>
          <cell r="AJ3997">
            <v>8.5094690345829793</v>
          </cell>
          <cell r="AR3997">
            <v>16.8</v>
          </cell>
          <cell r="AS3997">
            <v>1.0127357704423705</v>
          </cell>
          <cell r="AT3997">
            <v>0.91692645552608076</v>
          </cell>
          <cell r="BE3997">
            <v>0.94566582039075975</v>
          </cell>
          <cell r="CP3997">
            <v>21.958333333333332</v>
          </cell>
          <cell r="CV3997">
            <v>92.1</v>
          </cell>
          <cell r="DA3997">
            <v>0</v>
          </cell>
          <cell r="DD3997">
            <v>1.2024097605066577</v>
          </cell>
          <cell r="FJ3997">
            <v>42</v>
          </cell>
          <cell r="FK3997">
            <v>0.26300000000000001</v>
          </cell>
          <cell r="FL3997">
            <v>-0.84882547830024546</v>
          </cell>
          <cell r="FO3997">
            <v>1</v>
          </cell>
        </row>
        <row r="3998">
          <cell r="A3998">
            <v>649813</v>
          </cell>
          <cell r="C3998" t="str">
            <v>Morel, Melvin</v>
          </cell>
          <cell r="Q3998" t="str">
            <v>R</v>
          </cell>
          <cell r="AJ3998">
            <v>8.7492904625485863</v>
          </cell>
          <cell r="AR3998">
            <v>16.8</v>
          </cell>
          <cell r="AS3998">
            <v>-0.43399060992045463</v>
          </cell>
          <cell r="AT3998">
            <v>0.78984370575047302</v>
          </cell>
          <cell r="BE3998">
            <v>1.0118854971579829</v>
          </cell>
          <cell r="CP3998">
            <v>22.541666666666668</v>
          </cell>
          <cell r="CV3998">
            <v>92.1</v>
          </cell>
          <cell r="DA3998">
            <v>0</v>
          </cell>
          <cell r="DD3998">
            <v>1.4012178103833717</v>
          </cell>
          <cell r="FJ3998">
            <v>42</v>
          </cell>
          <cell r="FK3998">
            <v>0.26300000000000001</v>
          </cell>
          <cell r="FL3998">
            <v>8.2125799710211583E-2</v>
          </cell>
          <cell r="FO3998">
            <v>1</v>
          </cell>
        </row>
        <row r="3999">
          <cell r="A3999">
            <v>649862</v>
          </cell>
          <cell r="C3999" t="str">
            <v>De Los Santos, Erick</v>
          </cell>
          <cell r="Q3999" t="str">
            <v>R</v>
          </cell>
          <cell r="AJ3999">
            <v>9.0214661673998986</v>
          </cell>
          <cell r="AR3999">
            <v>16.8</v>
          </cell>
          <cell r="AS3999">
            <v>-1.3149029958663949</v>
          </cell>
          <cell r="AT3999">
            <v>0.84505178215397447</v>
          </cell>
          <cell r="BE3999">
            <v>0.9558543120849361</v>
          </cell>
          <cell r="CP3999">
            <v>22.208333333333332</v>
          </cell>
          <cell r="CV3999">
            <v>92.1</v>
          </cell>
          <cell r="DA3999">
            <v>0</v>
          </cell>
          <cell r="DD3999">
            <v>1.1605254525096265</v>
          </cell>
          <cell r="FJ3999">
            <v>42</v>
          </cell>
          <cell r="FK3999">
            <v>0.26300000000000001</v>
          </cell>
          <cell r="FL3999">
            <v>0.36453891722188181</v>
          </cell>
          <cell r="FO3999">
            <v>1</v>
          </cell>
        </row>
        <row r="4000">
          <cell r="A4000">
            <v>649863</v>
          </cell>
          <cell r="C4000" t="str">
            <v>Brito, Sandy</v>
          </cell>
          <cell r="Q4000" t="str">
            <v>R</v>
          </cell>
          <cell r="AJ4000">
            <v>8.3623148647669048</v>
          </cell>
          <cell r="AR4000">
            <v>16.8</v>
          </cell>
          <cell r="AS4000">
            <v>1.8528646398108239</v>
          </cell>
          <cell r="AT4000">
            <v>0.92842389128504155</v>
          </cell>
          <cell r="BE4000">
            <v>0.98164275573501336</v>
          </cell>
          <cell r="CP4000">
            <v>19.958333333333332</v>
          </cell>
          <cell r="CV4000">
            <v>92.1</v>
          </cell>
          <cell r="DA4000">
            <v>0</v>
          </cell>
          <cell r="DD4000">
            <v>1.4087392583420315</v>
          </cell>
          <cell r="FJ4000">
            <v>42</v>
          </cell>
          <cell r="FK4000">
            <v>0.26300000000000001</v>
          </cell>
          <cell r="FL4000">
            <v>-1.4517959392194735</v>
          </cell>
          <cell r="FO4000">
            <v>1</v>
          </cell>
        </row>
        <row r="4001">
          <cell r="A4001">
            <v>649864</v>
          </cell>
          <cell r="C4001" t="str">
            <v>Salvador, Kendri</v>
          </cell>
          <cell r="Q4001" t="str">
            <v>R</v>
          </cell>
          <cell r="AJ4001">
            <v>11.029614673865428</v>
          </cell>
          <cell r="AR4001">
            <v>16.8</v>
          </cell>
          <cell r="AS4001">
            <v>-0.38735117547752979</v>
          </cell>
          <cell r="AT4001">
            <v>0.81523146517722878</v>
          </cell>
          <cell r="BE4001">
            <v>0.77909731735781773</v>
          </cell>
          <cell r="CP4001">
            <v>21.875</v>
          </cell>
          <cell r="CV4001">
            <v>92.1</v>
          </cell>
          <cell r="DA4001">
            <v>0</v>
          </cell>
          <cell r="DD4001">
            <v>1.0180296217666738</v>
          </cell>
          <cell r="FJ4001">
            <v>42</v>
          </cell>
          <cell r="FK4001">
            <v>0.26300000000000001</v>
          </cell>
          <cell r="FL4001">
            <v>0.33447192452823538</v>
          </cell>
          <cell r="FO4001">
            <v>1</v>
          </cell>
        </row>
        <row r="4002">
          <cell r="A4002">
            <v>649865</v>
          </cell>
          <cell r="C4002" t="str">
            <v>Torres, Jesus</v>
          </cell>
          <cell r="Q4002" t="str">
            <v>R</v>
          </cell>
          <cell r="AJ4002">
            <v>9.4027431019456991</v>
          </cell>
          <cell r="AR4002">
            <v>16.8</v>
          </cell>
          <cell r="AS4002">
            <v>-2.0655692901744018</v>
          </cell>
          <cell r="AT4002">
            <v>0.9505181259219927</v>
          </cell>
          <cell r="BE4002">
            <v>0.88393070554458175</v>
          </cell>
          <cell r="CP4002">
            <v>20.125</v>
          </cell>
          <cell r="CV4002">
            <v>92.1</v>
          </cell>
          <cell r="DA4002">
            <v>0</v>
          </cell>
          <cell r="DD4002">
            <v>1.3826040790705063</v>
          </cell>
          <cell r="FJ4002">
            <v>42</v>
          </cell>
          <cell r="FK4002">
            <v>0.26300000000000001</v>
          </cell>
          <cell r="FL4002">
            <v>0.68115627218795172</v>
          </cell>
          <cell r="FO4002">
            <v>1</v>
          </cell>
        </row>
        <row r="4003">
          <cell r="A4003">
            <v>649956</v>
          </cell>
          <cell r="C4003" t="str">
            <v>Lugo, Julio</v>
          </cell>
          <cell r="Q4003" t="str">
            <v>R</v>
          </cell>
          <cell r="AJ4003">
            <v>10.240918236495535</v>
          </cell>
          <cell r="AR4003">
            <v>16.8</v>
          </cell>
          <cell r="AS4003">
            <v>-1.7898970087712092</v>
          </cell>
          <cell r="AT4003">
            <v>0.90628198650484282</v>
          </cell>
          <cell r="BE4003">
            <v>1.1285367778028785</v>
          </cell>
          <cell r="CP4003">
            <v>18.958333333333332</v>
          </cell>
          <cell r="CV4003">
            <v>92.1</v>
          </cell>
          <cell r="DA4003">
            <v>0</v>
          </cell>
          <cell r="DD4003">
            <v>0.60879368567374559</v>
          </cell>
          <cell r="FJ4003">
            <v>42</v>
          </cell>
          <cell r="FK4003">
            <v>0.26300000000000001</v>
          </cell>
          <cell r="FL4003">
            <v>0.77979811364952045</v>
          </cell>
          <cell r="FO4003">
            <v>1</v>
          </cell>
        </row>
        <row r="4004">
          <cell r="A4004">
            <v>649958</v>
          </cell>
          <cell r="C4004" t="str">
            <v>Harcksen, Misja</v>
          </cell>
          <cell r="Q4004" t="str">
            <v>R</v>
          </cell>
          <cell r="AJ4004">
            <v>7.2273697923532687</v>
          </cell>
          <cell r="AR4004">
            <v>16.8</v>
          </cell>
          <cell r="AS4004">
            <v>-0.67513715221557458</v>
          </cell>
          <cell r="AT4004">
            <v>0.83409327877003192</v>
          </cell>
          <cell r="BE4004">
            <v>1.0535640311545256</v>
          </cell>
          <cell r="CP4004">
            <v>21.208333333333332</v>
          </cell>
          <cell r="CV4004">
            <v>92.1</v>
          </cell>
          <cell r="DA4004">
            <v>0</v>
          </cell>
          <cell r="DD4004">
            <v>1.115523659631535</v>
          </cell>
          <cell r="FJ4004">
            <v>42</v>
          </cell>
          <cell r="FK4004">
            <v>0.26300000000000001</v>
          </cell>
          <cell r="FL4004">
            <v>0.41979390464699462</v>
          </cell>
          <cell r="FO4004">
            <v>1</v>
          </cell>
        </row>
        <row r="4005">
          <cell r="A4005">
            <v>649963</v>
          </cell>
          <cell r="C4005" t="str">
            <v>Takahashi, Bo</v>
          </cell>
          <cell r="Q4005" t="str">
            <v>S</v>
          </cell>
          <cell r="AJ4005">
            <v>8.3310750945601022</v>
          </cell>
          <cell r="AR4005">
            <v>44.400000000000006</v>
          </cell>
          <cell r="AS4005">
            <v>1.2301545297531133</v>
          </cell>
          <cell r="AT4005">
            <v>0.87887029810271622</v>
          </cell>
          <cell r="BE4005">
            <v>0.53083907906105332</v>
          </cell>
          <cell r="CP4005">
            <v>19.458333333333332</v>
          </cell>
          <cell r="CV4005">
            <v>92.1</v>
          </cell>
          <cell r="DA4005">
            <v>0</v>
          </cell>
          <cell r="DD4005">
            <v>0.98724461523086904</v>
          </cell>
          <cell r="FJ4005">
            <v>111</v>
          </cell>
          <cell r="FK4005">
            <v>0.26300000000000001</v>
          </cell>
          <cell r="FL4005">
            <v>0.33395827418511481</v>
          </cell>
          <cell r="FO4005">
            <v>0</v>
          </cell>
        </row>
        <row r="4006">
          <cell r="A4006">
            <v>649967</v>
          </cell>
          <cell r="C4006" t="str">
            <v>Jimenez, Luis</v>
          </cell>
          <cell r="Q4006" t="str">
            <v>S</v>
          </cell>
          <cell r="AJ4006">
            <v>8.3115905899121358</v>
          </cell>
          <cell r="AR4006">
            <v>44.400000000000006</v>
          </cell>
          <cell r="AS4006">
            <v>1.2216351606030107</v>
          </cell>
          <cell r="AT4006">
            <v>0.98797968310631568</v>
          </cell>
          <cell r="BE4006">
            <v>0.9557893320203692</v>
          </cell>
          <cell r="CP4006">
            <v>19.291666666666668</v>
          </cell>
          <cell r="CV4006">
            <v>92.1</v>
          </cell>
          <cell r="DA4006">
            <v>0</v>
          </cell>
          <cell r="DD4006">
            <v>1.4870033809384064</v>
          </cell>
          <cell r="FJ4006">
            <v>111</v>
          </cell>
          <cell r="FK4006">
            <v>0.26300000000000001</v>
          </cell>
          <cell r="FL4006">
            <v>-0.15882595674386568</v>
          </cell>
          <cell r="FO4006">
            <v>3.6585294467575191E-2</v>
          </cell>
        </row>
        <row r="4007">
          <cell r="A4007">
            <v>650141</v>
          </cell>
          <cell r="C4007" t="str">
            <v>Montilla, Anderson</v>
          </cell>
          <cell r="Q4007" t="str">
            <v>R</v>
          </cell>
          <cell r="AJ4007">
            <v>14.057514566991653</v>
          </cell>
          <cell r="AR4007">
            <v>16.8</v>
          </cell>
          <cell r="AS4007">
            <v>-0.3969339014800608</v>
          </cell>
          <cell r="AT4007">
            <v>0.91298662765038896</v>
          </cell>
          <cell r="BE4007">
            <v>1.4302534233337856</v>
          </cell>
          <cell r="CP4007">
            <v>20.708333333333332</v>
          </cell>
          <cell r="CV4007">
            <v>92.1</v>
          </cell>
          <cell r="DA4007">
            <v>0</v>
          </cell>
          <cell r="DD4007">
            <v>1.8281577975011194</v>
          </cell>
          <cell r="FJ4007">
            <v>42</v>
          </cell>
          <cell r="FK4007">
            <v>0.26300000000000001</v>
          </cell>
          <cell r="FL4007">
            <v>0.85935800225235137</v>
          </cell>
          <cell r="FO4007">
            <v>0.55857735662015462</v>
          </cell>
        </row>
        <row r="4008">
          <cell r="A4008">
            <v>650142</v>
          </cell>
          <cell r="C4008" t="str">
            <v>Rodriguez, Hansel</v>
          </cell>
          <cell r="Q4008" t="str">
            <v>S</v>
          </cell>
          <cell r="AJ4008">
            <v>8.7431767273003498</v>
          </cell>
          <cell r="AR4008">
            <v>44.400000000000006</v>
          </cell>
          <cell r="AS4008">
            <v>0.88177307622103007</v>
          </cell>
          <cell r="AT4008">
            <v>0.92847200693459164</v>
          </cell>
          <cell r="BE4008">
            <v>0.99045116371471775</v>
          </cell>
          <cell r="CP4008">
            <v>19.375</v>
          </cell>
          <cell r="CV4008">
            <v>92.1</v>
          </cell>
          <cell r="DA4008">
            <v>0</v>
          </cell>
          <cell r="DD4008">
            <v>0.97776932469759026</v>
          </cell>
          <cell r="FJ4008">
            <v>111</v>
          </cell>
          <cell r="FK4008">
            <v>0.26300000000000001</v>
          </cell>
          <cell r="FL4008">
            <v>-0.50709633605742599</v>
          </cell>
          <cell r="FO4008">
            <v>0</v>
          </cell>
        </row>
        <row r="4009">
          <cell r="A4009">
            <v>650187</v>
          </cell>
          <cell r="C4009" t="str">
            <v>Galan, Lianmy</v>
          </cell>
          <cell r="Q4009" t="str">
            <v>R</v>
          </cell>
          <cell r="AJ4009">
            <v>10.404757310847952</v>
          </cell>
          <cell r="AR4009">
            <v>16.8</v>
          </cell>
          <cell r="AS4009">
            <v>0.3267012506293005</v>
          </cell>
          <cell r="AT4009">
            <v>0.87949760472720317</v>
          </cell>
          <cell r="BE4009">
            <v>0.89278100199629562</v>
          </cell>
          <cell r="CP4009">
            <v>19.875</v>
          </cell>
          <cell r="CV4009">
            <v>92.1</v>
          </cell>
          <cell r="DA4009">
            <v>0</v>
          </cell>
          <cell r="DD4009">
            <v>0.90116330664476874</v>
          </cell>
          <cell r="FJ4009">
            <v>42</v>
          </cell>
          <cell r="FK4009">
            <v>0.26300000000000001</v>
          </cell>
          <cell r="FL4009">
            <v>0.38375762513049944</v>
          </cell>
          <cell r="FO4009">
            <v>0.6395458779181038</v>
          </cell>
        </row>
        <row r="4010">
          <cell r="A4010">
            <v>650188</v>
          </cell>
          <cell r="C4010" t="str">
            <v>Diaz, Jose</v>
          </cell>
          <cell r="Q4010" t="str">
            <v>R</v>
          </cell>
          <cell r="AJ4010">
            <v>9.8062473831862302</v>
          </cell>
          <cell r="AR4010">
            <v>16.8</v>
          </cell>
          <cell r="AS4010">
            <v>-0.84110031001488406</v>
          </cell>
          <cell r="AT4010">
            <v>0.93585642098153266</v>
          </cell>
          <cell r="BE4010">
            <v>0.80388395232416987</v>
          </cell>
          <cell r="CP4010">
            <v>23.875</v>
          </cell>
          <cell r="CV4010">
            <v>92.1</v>
          </cell>
          <cell r="DA4010">
            <v>0</v>
          </cell>
          <cell r="DD4010">
            <v>1.0968240881436901</v>
          </cell>
          <cell r="FJ4010">
            <v>42</v>
          </cell>
          <cell r="FK4010">
            <v>0.26300000000000001</v>
          </cell>
          <cell r="FL4010">
            <v>-0.20836977704259141</v>
          </cell>
          <cell r="FO4010">
            <v>1</v>
          </cell>
        </row>
        <row r="4011">
          <cell r="A4011">
            <v>650189</v>
          </cell>
          <cell r="C4011" t="str">
            <v>Gomez, Luis</v>
          </cell>
          <cell r="Q4011" t="str">
            <v>R</v>
          </cell>
          <cell r="AJ4011">
            <v>8.0340888191739648</v>
          </cell>
          <cell r="AR4011">
            <v>16.8</v>
          </cell>
          <cell r="AS4011">
            <v>0.35441753673255505</v>
          </cell>
          <cell r="AT4011">
            <v>0.944095458975729</v>
          </cell>
          <cell r="BE4011">
            <v>1.1223459090199512</v>
          </cell>
          <cell r="CP4011">
            <v>23.708333333333332</v>
          </cell>
          <cell r="CV4011">
            <v>92.1</v>
          </cell>
          <cell r="DA4011">
            <v>0</v>
          </cell>
          <cell r="DD4011">
            <v>0.90325839077088643</v>
          </cell>
          <cell r="FJ4011">
            <v>42</v>
          </cell>
          <cell r="FK4011">
            <v>0.26300000000000001</v>
          </cell>
          <cell r="FL4011">
            <v>0.69280720376807559</v>
          </cell>
          <cell r="FO4011">
            <v>1</v>
          </cell>
        </row>
        <row r="4012">
          <cell r="A4012">
            <v>650190</v>
          </cell>
          <cell r="C4012" t="str">
            <v>Martinez, Jeffry</v>
          </cell>
          <cell r="Q4012" t="str">
            <v>R</v>
          </cell>
          <cell r="AJ4012">
            <v>9.3940776015764733</v>
          </cell>
          <cell r="AR4012">
            <v>16.8</v>
          </cell>
          <cell r="AS4012">
            <v>6.1397233077268965E-2</v>
          </cell>
          <cell r="AT4012">
            <v>0.98722223206408255</v>
          </cell>
          <cell r="BE4012">
            <v>0.90350738143059051</v>
          </cell>
          <cell r="CP4012">
            <v>22.958333333333332</v>
          </cell>
          <cell r="CV4012">
            <v>92.1</v>
          </cell>
          <cell r="DA4012">
            <v>0</v>
          </cell>
          <cell r="DD4012">
            <v>1.4950998355302139</v>
          </cell>
          <cell r="FJ4012">
            <v>42</v>
          </cell>
          <cell r="FK4012">
            <v>0.26300000000000001</v>
          </cell>
          <cell r="FL4012">
            <v>-0.67811664303138208</v>
          </cell>
          <cell r="FO4012">
            <v>1</v>
          </cell>
        </row>
        <row r="4013">
          <cell r="A4013">
            <v>650191</v>
          </cell>
          <cell r="C4013" t="str">
            <v>Sanchez, Luis</v>
          </cell>
          <cell r="Q4013" t="str">
            <v>S</v>
          </cell>
          <cell r="AJ4013">
            <v>9.0721651887054851</v>
          </cell>
          <cell r="AR4013">
            <v>44.400000000000006</v>
          </cell>
          <cell r="AS4013">
            <v>0.65497539040073127</v>
          </cell>
          <cell r="AT4013">
            <v>0.89670687235633728</v>
          </cell>
          <cell r="BE4013">
            <v>0.93380812002961688</v>
          </cell>
          <cell r="CP4013">
            <v>22.375</v>
          </cell>
          <cell r="CV4013">
            <v>92.1</v>
          </cell>
          <cell r="DA4013">
            <v>0</v>
          </cell>
          <cell r="DD4013">
            <v>0.89096369427827227</v>
          </cell>
          <cell r="FJ4013">
            <v>111</v>
          </cell>
          <cell r="FK4013">
            <v>0.26300000000000001</v>
          </cell>
          <cell r="FL4013">
            <v>9.4646707008177497E-2</v>
          </cell>
          <cell r="FO4013">
            <v>0</v>
          </cell>
        </row>
        <row r="4014">
          <cell r="A4014">
            <v>650192</v>
          </cell>
          <cell r="C4014" t="str">
            <v>Vinicio, Thony</v>
          </cell>
          <cell r="Q4014" t="str">
            <v>R</v>
          </cell>
          <cell r="AJ4014">
            <v>9.0136724020272432</v>
          </cell>
          <cell r="AR4014">
            <v>16.8</v>
          </cell>
          <cell r="AS4014">
            <v>-1.9347448722322118</v>
          </cell>
          <cell r="AT4014">
            <v>0.98560798633646063</v>
          </cell>
          <cell r="BE4014">
            <v>1.0811379628033551</v>
          </cell>
          <cell r="CP4014">
            <v>22.291666666666668</v>
          </cell>
          <cell r="CV4014">
            <v>92.1</v>
          </cell>
          <cell r="DA4014">
            <v>0</v>
          </cell>
          <cell r="DD4014">
            <v>1.6413684150170509</v>
          </cell>
          <cell r="FJ4014">
            <v>42</v>
          </cell>
          <cell r="FK4014">
            <v>0.26300000000000001</v>
          </cell>
          <cell r="FL4014">
            <v>0.637614489282054</v>
          </cell>
          <cell r="FO4014">
            <v>1</v>
          </cell>
        </row>
        <row r="4015">
          <cell r="A4015">
            <v>650216</v>
          </cell>
          <cell r="C4015" t="str">
            <v>Cape, Derek</v>
          </cell>
          <cell r="Q4015" t="str">
            <v>R</v>
          </cell>
          <cell r="AJ4015">
            <v>7.0167010115916781</v>
          </cell>
          <cell r="AR4015">
            <v>16.8</v>
          </cell>
          <cell r="AS4015">
            <v>-0.81922968855352174</v>
          </cell>
          <cell r="AT4015">
            <v>0.90155170210934776</v>
          </cell>
          <cell r="BE4015">
            <v>1.2861072600000665</v>
          </cell>
          <cell r="CP4015">
            <v>26.125</v>
          </cell>
          <cell r="CV4015">
            <v>92.1</v>
          </cell>
          <cell r="DA4015">
            <v>0</v>
          </cell>
          <cell r="DD4015">
            <v>1.1346401088931057</v>
          </cell>
          <cell r="FJ4015">
            <v>42</v>
          </cell>
          <cell r="FK4015">
            <v>0.26300000000000001</v>
          </cell>
          <cell r="FL4015">
            <v>0.12363675869278623</v>
          </cell>
          <cell r="FO4015">
            <v>1</v>
          </cell>
        </row>
        <row r="4016">
          <cell r="A4016">
            <v>650217</v>
          </cell>
          <cell r="C4016" t="str">
            <v>Tineo, Ramon</v>
          </cell>
          <cell r="Q4016" t="str">
            <v>R</v>
          </cell>
          <cell r="AJ4016">
            <v>6.9212756571223668</v>
          </cell>
          <cell r="AR4016">
            <v>16.8</v>
          </cell>
          <cell r="AS4016">
            <v>-0.5958688532863009</v>
          </cell>
          <cell r="AT4016">
            <v>0.79799209242033786</v>
          </cell>
          <cell r="BE4016">
            <v>0.78479639830068404</v>
          </cell>
          <cell r="CP4016">
            <v>20.458333333333332</v>
          </cell>
          <cell r="CV4016">
            <v>92.1</v>
          </cell>
          <cell r="DA4016">
            <v>0</v>
          </cell>
          <cell r="DD4016">
            <v>1.1630952496091929</v>
          </cell>
          <cell r="FJ4016">
            <v>42</v>
          </cell>
          <cell r="FK4016">
            <v>0.26300000000000001</v>
          </cell>
          <cell r="FL4016">
            <v>0.3225803450056024</v>
          </cell>
          <cell r="FO4016">
            <v>1</v>
          </cell>
        </row>
        <row r="4017">
          <cell r="A4017">
            <v>650220</v>
          </cell>
          <cell r="C4017" t="str">
            <v>Liao, Jen-Lei</v>
          </cell>
          <cell r="Q4017" t="str">
            <v>R</v>
          </cell>
          <cell r="AJ4017">
            <v>8.5370219111092851</v>
          </cell>
          <cell r="AR4017">
            <v>16.8</v>
          </cell>
          <cell r="AS4017">
            <v>0.86800148209403538</v>
          </cell>
          <cell r="AT4017">
            <v>0.94690585879318045</v>
          </cell>
          <cell r="BE4017">
            <v>1.1035142490255612</v>
          </cell>
          <cell r="CP4017">
            <v>22.875</v>
          </cell>
          <cell r="CV4017">
            <v>92.1</v>
          </cell>
          <cell r="DA4017">
            <v>0</v>
          </cell>
          <cell r="DD4017">
            <v>1.047769997130473</v>
          </cell>
          <cell r="FJ4017">
            <v>42</v>
          </cell>
          <cell r="FK4017">
            <v>0.26300000000000001</v>
          </cell>
          <cell r="FL4017">
            <v>-0.5510348438102084</v>
          </cell>
          <cell r="FO4017">
            <v>1</v>
          </cell>
        </row>
        <row r="4018">
          <cell r="A4018">
            <v>650223</v>
          </cell>
          <cell r="C4018" t="str">
            <v>Bermudez, Juan</v>
          </cell>
          <cell r="Q4018" t="str">
            <v>S</v>
          </cell>
          <cell r="AJ4018">
            <v>9.1836620408542196</v>
          </cell>
          <cell r="AR4018">
            <v>44.400000000000006</v>
          </cell>
          <cell r="AS4018">
            <v>9.4800414898380092E-2</v>
          </cell>
          <cell r="AT4018">
            <v>0.93888198906957454</v>
          </cell>
          <cell r="BE4018">
            <v>0.91576610939988035</v>
          </cell>
          <cell r="CP4018">
            <v>21.791666666666668</v>
          </cell>
          <cell r="CV4018">
            <v>92.1</v>
          </cell>
          <cell r="DA4018">
            <v>0</v>
          </cell>
          <cell r="DD4018">
            <v>1.1120994223397542</v>
          </cell>
          <cell r="FJ4018">
            <v>111</v>
          </cell>
          <cell r="FK4018">
            <v>0.26300000000000001</v>
          </cell>
          <cell r="FL4018">
            <v>-0.62685781532217244</v>
          </cell>
          <cell r="FO4018">
            <v>9.2041089652237784E-2</v>
          </cell>
        </row>
        <row r="4019">
          <cell r="A4019">
            <v>650306</v>
          </cell>
          <cell r="C4019" t="str">
            <v>Mora, Luis</v>
          </cell>
          <cell r="Q4019" t="str">
            <v>S</v>
          </cell>
          <cell r="AJ4019">
            <v>10.41209636615436</v>
          </cell>
          <cell r="AR4019">
            <v>44.400000000000006</v>
          </cell>
          <cell r="AS4019">
            <v>0.28439855873278297</v>
          </cell>
          <cell r="AT4019">
            <v>0.93210085574116286</v>
          </cell>
          <cell r="BE4019">
            <v>1.0388635449959174</v>
          </cell>
          <cell r="CP4019">
            <v>21.041666666666668</v>
          </cell>
          <cell r="CV4019">
            <v>92.1</v>
          </cell>
          <cell r="DA4019">
            <v>0</v>
          </cell>
          <cell r="DD4019">
            <v>1.34982216263698</v>
          </cell>
          <cell r="FJ4019">
            <v>111</v>
          </cell>
          <cell r="FK4019">
            <v>0.26300000000000001</v>
          </cell>
          <cell r="FL4019">
            <v>-1.1786322268285938</v>
          </cell>
          <cell r="FO4019">
            <v>0</v>
          </cell>
        </row>
        <row r="4020">
          <cell r="A4020">
            <v>650307</v>
          </cell>
          <cell r="C4020" t="str">
            <v>Izaguirre, Alejandro</v>
          </cell>
          <cell r="Q4020" t="str">
            <v>R</v>
          </cell>
          <cell r="AJ4020">
            <v>8.767389497560707</v>
          </cell>
          <cell r="AR4020">
            <v>16.8</v>
          </cell>
          <cell r="AS4020">
            <v>-1.7551624545503481</v>
          </cell>
          <cell r="AT4020">
            <v>0.82621153693840976</v>
          </cell>
          <cell r="BE4020">
            <v>0.74570138324326574</v>
          </cell>
          <cell r="CP4020">
            <v>19.291666666666668</v>
          </cell>
          <cell r="CV4020">
            <v>92.1</v>
          </cell>
          <cell r="DA4020">
            <v>0</v>
          </cell>
          <cell r="DD4020">
            <v>1.0962020194118665</v>
          </cell>
          <cell r="FJ4020">
            <v>42</v>
          </cell>
          <cell r="FK4020">
            <v>0.26300000000000001</v>
          </cell>
          <cell r="FL4020">
            <v>1.0730502728664986</v>
          </cell>
          <cell r="FO4020">
            <v>1</v>
          </cell>
        </row>
        <row r="4021">
          <cell r="A4021">
            <v>650323</v>
          </cell>
          <cell r="C4021" t="str">
            <v>Zerpa, Jose</v>
          </cell>
          <cell r="Q4021" t="str">
            <v>S</v>
          </cell>
          <cell r="AJ4021">
            <v>9.3899977881958048</v>
          </cell>
          <cell r="AR4021">
            <v>44.400000000000006</v>
          </cell>
          <cell r="AS4021">
            <v>-0.31291084138218506</v>
          </cell>
          <cell r="AT4021">
            <v>0.85236994088148377</v>
          </cell>
          <cell r="BE4021">
            <v>1.0473826660489773</v>
          </cell>
          <cell r="CP4021">
            <v>19.291666666666668</v>
          </cell>
          <cell r="CV4021">
            <v>92.1</v>
          </cell>
          <cell r="DA4021">
            <v>0</v>
          </cell>
          <cell r="DD4021">
            <v>0.96821741927162408</v>
          </cell>
          <cell r="FJ4021">
            <v>111</v>
          </cell>
          <cell r="FK4021">
            <v>0.26300000000000001</v>
          </cell>
          <cell r="FL4021">
            <v>-0.58139023899829023</v>
          </cell>
          <cell r="FO4021">
            <v>0</v>
          </cell>
        </row>
        <row r="4022">
          <cell r="A4022">
            <v>650327</v>
          </cell>
          <cell r="C4022" t="str">
            <v>Strode, Billy</v>
          </cell>
          <cell r="Q4022" t="str">
            <v>R</v>
          </cell>
          <cell r="AJ4022">
            <v>5.0230888601540586</v>
          </cell>
          <cell r="AR4022">
            <v>19.748330673762936</v>
          </cell>
          <cell r="AS4022">
            <v>0.69461173713232649</v>
          </cell>
          <cell r="AT4022">
            <v>0.89012590076750076</v>
          </cell>
          <cell r="BE4022">
            <v>0.99270594761107411</v>
          </cell>
          <cell r="CP4022">
            <v>23.875</v>
          </cell>
          <cell r="CV4022">
            <v>92.1</v>
          </cell>
          <cell r="DA4022">
            <v>0</v>
          </cell>
          <cell r="DD4022">
            <v>0.93774380528768952</v>
          </cell>
          <cell r="FJ4022">
            <v>49.370826684407341</v>
          </cell>
          <cell r="FK4022">
            <v>0.26300000000000001</v>
          </cell>
          <cell r="FL4022">
            <v>0.72619059239256101</v>
          </cell>
          <cell r="FO4022">
            <v>1</v>
          </cell>
        </row>
        <row r="4023">
          <cell r="A4023">
            <v>650330</v>
          </cell>
          <cell r="C4023" t="str">
            <v>Balbuena, Erick</v>
          </cell>
          <cell r="Q4023" t="str">
            <v>R</v>
          </cell>
          <cell r="AJ4023">
            <v>12.820753692919437</v>
          </cell>
          <cell r="AR4023">
            <v>16.8</v>
          </cell>
          <cell r="AS4023">
            <v>-1.4562248754439897</v>
          </cell>
          <cell r="AT4023">
            <v>0.84620424458771137</v>
          </cell>
          <cell r="BE4023">
            <v>1.0603808405138158</v>
          </cell>
          <cell r="CP4023">
            <v>20.041666666666668</v>
          </cell>
          <cell r="CV4023">
            <v>92.1</v>
          </cell>
          <cell r="DA4023">
            <v>0</v>
          </cell>
          <cell r="DD4023">
            <v>1.3535975007087393</v>
          </cell>
          <cell r="FJ4023">
            <v>42</v>
          </cell>
          <cell r="FK4023">
            <v>0.26300000000000001</v>
          </cell>
          <cell r="FL4023">
            <v>-1.3017589741020545</v>
          </cell>
          <cell r="FO4023">
            <v>1</v>
          </cell>
        </row>
        <row r="4024">
          <cell r="A4024">
            <v>650335</v>
          </cell>
          <cell r="C4024" t="str">
            <v>Martinez, Jose</v>
          </cell>
          <cell r="Q4024" t="str">
            <v>S</v>
          </cell>
          <cell r="AJ4024">
            <v>8.7783736080040651</v>
          </cell>
          <cell r="AR4024">
            <v>44.400000000000006</v>
          </cell>
          <cell r="AS4024">
            <v>-0.29889107202406007</v>
          </cell>
          <cell r="AT4024">
            <v>0.80208237110735991</v>
          </cell>
          <cell r="BE4024">
            <v>1.0116644654311928</v>
          </cell>
          <cell r="CP4024">
            <v>19.708333333333332</v>
          </cell>
          <cell r="CV4024">
            <v>92.1</v>
          </cell>
          <cell r="DA4024">
            <v>0</v>
          </cell>
          <cell r="DD4024">
            <v>0.75098056423969273</v>
          </cell>
          <cell r="FJ4024">
            <v>111</v>
          </cell>
          <cell r="FK4024">
            <v>0.26300000000000001</v>
          </cell>
          <cell r="FL4024">
            <v>-5.1184592269424775E-2</v>
          </cell>
          <cell r="FO4024">
            <v>0</v>
          </cell>
        </row>
        <row r="4025">
          <cell r="A4025">
            <v>650340</v>
          </cell>
          <cell r="C4025" t="str">
            <v>Pearce, Callan</v>
          </cell>
          <cell r="Q4025" t="str">
            <v>R</v>
          </cell>
          <cell r="AJ4025">
            <v>8.4316018337949004</v>
          </cell>
          <cell r="AR4025">
            <v>16.8</v>
          </cell>
          <cell r="AS4025">
            <v>-0.34528523517268062</v>
          </cell>
          <cell r="AT4025">
            <v>0.81415294777779446</v>
          </cell>
          <cell r="BE4025">
            <v>0.95315898607366778</v>
          </cell>
          <cell r="CP4025">
            <v>20.875</v>
          </cell>
          <cell r="CV4025">
            <v>92.1</v>
          </cell>
          <cell r="DA4025">
            <v>0</v>
          </cell>
          <cell r="DD4025">
            <v>1.0730102460914059</v>
          </cell>
          <cell r="FJ4025">
            <v>42</v>
          </cell>
          <cell r="FK4025">
            <v>0.26300000000000001</v>
          </cell>
          <cell r="FL4025">
            <v>0.55753165646309411</v>
          </cell>
          <cell r="FO4025">
            <v>1</v>
          </cell>
        </row>
        <row r="4026">
          <cell r="A4026">
            <v>650343</v>
          </cell>
          <cell r="C4026" t="str">
            <v>Duval, Starling</v>
          </cell>
          <cell r="Q4026" t="str">
            <v>R</v>
          </cell>
          <cell r="AJ4026">
            <v>11.650266037636637</v>
          </cell>
          <cell r="AR4026">
            <v>16.8</v>
          </cell>
          <cell r="AS4026">
            <v>0.53512569171040203</v>
          </cell>
          <cell r="AT4026">
            <v>0.91112039287409941</v>
          </cell>
          <cell r="BE4026">
            <v>1.1425942333797885</v>
          </cell>
          <cell r="CP4026">
            <v>21.625</v>
          </cell>
          <cell r="CV4026">
            <v>92.1</v>
          </cell>
          <cell r="DA4026">
            <v>0</v>
          </cell>
          <cell r="DD4026">
            <v>1.0918600689083771</v>
          </cell>
          <cell r="FJ4026">
            <v>42</v>
          </cell>
          <cell r="FK4026">
            <v>0.26300000000000001</v>
          </cell>
          <cell r="FL4026">
            <v>-1.1441882468244979</v>
          </cell>
          <cell r="FO4026">
            <v>1</v>
          </cell>
        </row>
        <row r="4027">
          <cell r="A4027">
            <v>650345</v>
          </cell>
          <cell r="C4027" t="str">
            <v>Guzman, Carlos</v>
          </cell>
          <cell r="Q4027" t="str">
            <v>R</v>
          </cell>
          <cell r="AJ4027">
            <v>9.0045045968459831</v>
          </cell>
          <cell r="AR4027">
            <v>16.8</v>
          </cell>
          <cell r="AS4027">
            <v>-0.62470117109062251</v>
          </cell>
          <cell r="AT4027">
            <v>0.92332675144508203</v>
          </cell>
          <cell r="BE4027">
            <v>0.97358335008275043</v>
          </cell>
          <cell r="CP4027">
            <v>19.291666666666668</v>
          </cell>
          <cell r="CV4027">
            <v>92.1</v>
          </cell>
          <cell r="DA4027">
            <v>0</v>
          </cell>
          <cell r="DD4027">
            <v>0.98735214554055428</v>
          </cell>
          <cell r="FJ4027">
            <v>42</v>
          </cell>
          <cell r="FK4027">
            <v>0.26300000000000001</v>
          </cell>
          <cell r="FL4027">
            <v>0.53402723015703313</v>
          </cell>
          <cell r="FO4027">
            <v>1</v>
          </cell>
        </row>
        <row r="4028">
          <cell r="A4028">
            <v>650347</v>
          </cell>
          <cell r="C4028" t="str">
            <v>Madero, Luis</v>
          </cell>
          <cell r="Q4028" t="str">
            <v>S</v>
          </cell>
          <cell r="AJ4028">
            <v>9.1551598645835703</v>
          </cell>
          <cell r="AR4028">
            <v>44.400000000000006</v>
          </cell>
          <cell r="AS4028">
            <v>0.48294906646336577</v>
          </cell>
          <cell r="AT4028">
            <v>0.86289447716802514</v>
          </cell>
          <cell r="BE4028">
            <v>1.0519720179516872</v>
          </cell>
          <cell r="CP4028">
            <v>19.208333333333332</v>
          </cell>
          <cell r="CV4028">
            <v>92.1</v>
          </cell>
          <cell r="DA4028">
            <v>0</v>
          </cell>
          <cell r="DD4028">
            <v>0.98064154859498198</v>
          </cell>
          <cell r="FJ4028">
            <v>111</v>
          </cell>
          <cell r="FK4028">
            <v>0.26300000000000001</v>
          </cell>
          <cell r="FL4028">
            <v>-0.19264375609828166</v>
          </cell>
          <cell r="FO4028">
            <v>0</v>
          </cell>
        </row>
        <row r="4029">
          <cell r="A4029">
            <v>650349</v>
          </cell>
          <cell r="C4029" t="str">
            <v>Santana, Yeison</v>
          </cell>
          <cell r="Q4029" t="str">
            <v>R</v>
          </cell>
          <cell r="AJ4029">
            <v>5.1577524043220491</v>
          </cell>
          <cell r="AR4029">
            <v>18.293538534278962</v>
          </cell>
          <cell r="AS4029">
            <v>-0.55331399792740499</v>
          </cell>
          <cell r="AT4029">
            <v>0.72892091088916477</v>
          </cell>
          <cell r="BE4029">
            <v>1.0189267927318615</v>
          </cell>
          <cell r="CP4029">
            <v>19.708333333333332</v>
          </cell>
          <cell r="CV4029">
            <v>92.1</v>
          </cell>
          <cell r="DA4029">
            <v>0</v>
          </cell>
          <cell r="DD4029">
            <v>1.0872809801932362</v>
          </cell>
          <cell r="FJ4029">
            <v>45.7338463356974</v>
          </cell>
          <cell r="FK4029">
            <v>0.26300000000000001</v>
          </cell>
          <cell r="FL4029">
            <v>-6.2296203237396784E-2</v>
          </cell>
          <cell r="FO4029">
            <v>0.83810572760908908</v>
          </cell>
        </row>
        <row r="4030">
          <cell r="A4030">
            <v>650350</v>
          </cell>
          <cell r="C4030" t="str">
            <v>Barrios, Luis</v>
          </cell>
          <cell r="Q4030" t="str">
            <v>R</v>
          </cell>
          <cell r="AJ4030">
            <v>9.2188639552397476</v>
          </cell>
          <cell r="AR4030">
            <v>16.8</v>
          </cell>
          <cell r="AS4030">
            <v>-0.77215842217295771</v>
          </cell>
          <cell r="AT4030">
            <v>0.86211544592663247</v>
          </cell>
          <cell r="BE4030">
            <v>1.1065357105773665</v>
          </cell>
          <cell r="CP4030">
            <v>19.291666666666668</v>
          </cell>
          <cell r="CV4030">
            <v>92.1</v>
          </cell>
          <cell r="DA4030">
            <v>0</v>
          </cell>
          <cell r="DD4030">
            <v>1.1320942133676017</v>
          </cell>
          <cell r="FJ4030">
            <v>42</v>
          </cell>
          <cell r="FK4030">
            <v>0.26300000000000001</v>
          </cell>
          <cell r="FL4030">
            <v>-0.92793396476190815</v>
          </cell>
          <cell r="FO4030">
            <v>1</v>
          </cell>
        </row>
        <row r="4031">
          <cell r="A4031">
            <v>650356</v>
          </cell>
          <cell r="C4031" t="str">
            <v>Mejia, Dilmer</v>
          </cell>
          <cell r="Q4031" t="str">
            <v>S</v>
          </cell>
          <cell r="AJ4031">
            <v>8.1163664194673117</v>
          </cell>
          <cell r="AR4031">
            <v>44.400000000000006</v>
          </cell>
          <cell r="AS4031">
            <v>0.13628995137921637</v>
          </cell>
          <cell r="AT4031">
            <v>0.90399224512975385</v>
          </cell>
          <cell r="BE4031">
            <v>0.70010243958306484</v>
          </cell>
          <cell r="CP4031">
            <v>18.958333333333332</v>
          </cell>
          <cell r="CV4031">
            <v>92.1</v>
          </cell>
          <cell r="DA4031">
            <v>0</v>
          </cell>
          <cell r="DD4031">
            <v>0.91814123721422891</v>
          </cell>
          <cell r="FJ4031">
            <v>111</v>
          </cell>
          <cell r="FK4031">
            <v>0.26300000000000001</v>
          </cell>
          <cell r="FL4031">
            <v>-5.7661811720620848E-4</v>
          </cell>
          <cell r="FO4031">
            <v>0.23828549215295591</v>
          </cell>
        </row>
        <row r="4032">
          <cell r="A4032">
            <v>650357</v>
          </cell>
          <cell r="C4032" t="str">
            <v>Perez, Luis</v>
          </cell>
          <cell r="Q4032" t="str">
            <v>S</v>
          </cell>
          <cell r="AJ4032">
            <v>10.731466461308838</v>
          </cell>
          <cell r="AR4032">
            <v>44.400000000000006</v>
          </cell>
          <cell r="AS4032">
            <v>-0.1121796322286359</v>
          </cell>
          <cell r="AT4032">
            <v>0.91626479492299717</v>
          </cell>
          <cell r="BE4032">
            <v>0.76686761011070548</v>
          </cell>
          <cell r="CP4032">
            <v>19.208333333333332</v>
          </cell>
          <cell r="CV4032">
            <v>92.1</v>
          </cell>
          <cell r="DA4032">
            <v>0</v>
          </cell>
          <cell r="DD4032">
            <v>0.90803299417512329</v>
          </cell>
          <cell r="FJ4032">
            <v>111</v>
          </cell>
          <cell r="FK4032">
            <v>0.26300000000000001</v>
          </cell>
          <cell r="FL4032">
            <v>-0.79902680850811991</v>
          </cell>
          <cell r="FO4032">
            <v>0.19552730923261452</v>
          </cell>
        </row>
        <row r="4033">
          <cell r="A4033">
            <v>650358</v>
          </cell>
          <cell r="C4033" t="str">
            <v>Perez, Pete</v>
          </cell>
          <cell r="Q4033" t="str">
            <v>R</v>
          </cell>
          <cell r="AJ4033">
            <v>5.7153956175154415</v>
          </cell>
          <cell r="AR4033">
            <v>16.8</v>
          </cell>
          <cell r="AS4033">
            <v>-0.19728232219799405</v>
          </cell>
          <cell r="AT4033">
            <v>0.83559221326210631</v>
          </cell>
          <cell r="BE4033">
            <v>1.0163809927270147</v>
          </cell>
          <cell r="CP4033">
            <v>25.541666666666668</v>
          </cell>
          <cell r="CV4033">
            <v>92.1</v>
          </cell>
          <cell r="DA4033">
            <v>0</v>
          </cell>
          <cell r="DD4033">
            <v>1.0601780234389901</v>
          </cell>
          <cell r="FJ4033">
            <v>42</v>
          </cell>
          <cell r="FK4033">
            <v>0.26300000000000001</v>
          </cell>
          <cell r="FL4033">
            <v>-0.186325601060533</v>
          </cell>
          <cell r="FO4033">
            <v>1</v>
          </cell>
        </row>
        <row r="4034">
          <cell r="A4034">
            <v>650364</v>
          </cell>
          <cell r="C4034" t="str">
            <v>Sanchez, Javier</v>
          </cell>
          <cell r="Q4034" t="str">
            <v>S</v>
          </cell>
          <cell r="AJ4034">
            <v>8.8229090048238419</v>
          </cell>
          <cell r="AR4034">
            <v>44.400000000000006</v>
          </cell>
          <cell r="AS4034">
            <v>-0.69815014464828218</v>
          </cell>
          <cell r="AT4034">
            <v>0.87262405401731269</v>
          </cell>
          <cell r="BE4034">
            <v>0.86170101376267993</v>
          </cell>
          <cell r="CP4034">
            <v>19.708333333333332</v>
          </cell>
          <cell r="CV4034">
            <v>92.1</v>
          </cell>
          <cell r="DA4034">
            <v>0</v>
          </cell>
          <cell r="DD4034">
            <v>0.72923615357439187</v>
          </cell>
          <cell r="FJ4034">
            <v>111</v>
          </cell>
          <cell r="FK4034">
            <v>0.26300000000000001</v>
          </cell>
          <cell r="FL4034">
            <v>-0.62591025116755528</v>
          </cell>
          <cell r="FO4034">
            <v>0</v>
          </cell>
        </row>
        <row r="4035">
          <cell r="A4035">
            <v>650365</v>
          </cell>
          <cell r="C4035" t="str">
            <v>Bonilla, Miguel Angel</v>
          </cell>
          <cell r="Q4035" t="str">
            <v>R</v>
          </cell>
          <cell r="AJ4035">
            <v>7.6421866936723459</v>
          </cell>
          <cell r="AR4035">
            <v>16.8</v>
          </cell>
          <cell r="AS4035">
            <v>-0.15393503592255187</v>
          </cell>
          <cell r="AT4035">
            <v>0.78122947400163123</v>
          </cell>
          <cell r="BE4035">
            <v>1.0990659357582495</v>
          </cell>
          <cell r="CP4035">
            <v>21.791666666666668</v>
          </cell>
          <cell r="CV4035">
            <v>92.1</v>
          </cell>
          <cell r="DA4035">
            <v>0</v>
          </cell>
          <cell r="DD4035">
            <v>0.86260188991965003</v>
          </cell>
          <cell r="FJ4035">
            <v>42</v>
          </cell>
          <cell r="FK4035">
            <v>0.26300000000000001</v>
          </cell>
          <cell r="FL4035">
            <v>-0.62472396180438294</v>
          </cell>
          <cell r="FO4035">
            <v>1</v>
          </cell>
        </row>
        <row r="4036">
          <cell r="A4036">
            <v>650369</v>
          </cell>
          <cell r="C4036" t="str">
            <v>Feliz, Henry</v>
          </cell>
          <cell r="Q4036" t="str">
            <v>S</v>
          </cell>
          <cell r="AJ4036">
            <v>9.4863157697942739</v>
          </cell>
          <cell r="AR4036">
            <v>44.400000000000006</v>
          </cell>
          <cell r="AS4036">
            <v>-0.42366321310306088</v>
          </cell>
          <cell r="AT4036">
            <v>0.84770228080287247</v>
          </cell>
          <cell r="BE4036">
            <v>0.87709091409415296</v>
          </cell>
          <cell r="CP4036">
            <v>24.125</v>
          </cell>
          <cell r="CV4036">
            <v>92.1</v>
          </cell>
          <cell r="DA4036">
            <v>0</v>
          </cell>
          <cell r="DD4036">
            <v>0.98232442508168039</v>
          </cell>
          <cell r="FJ4036">
            <v>111</v>
          </cell>
          <cell r="FK4036">
            <v>0.26300000000000001</v>
          </cell>
          <cell r="FL4036">
            <v>2.149190429140653E-2</v>
          </cell>
          <cell r="FO4036">
            <v>0</v>
          </cell>
        </row>
        <row r="4037">
          <cell r="A4037">
            <v>650372</v>
          </cell>
          <cell r="C4037" t="str">
            <v>Tena, Francisco</v>
          </cell>
          <cell r="Q4037" t="str">
            <v>R</v>
          </cell>
          <cell r="AJ4037">
            <v>9.4946914747307325</v>
          </cell>
          <cell r="AR4037">
            <v>16.8</v>
          </cell>
          <cell r="AS4037">
            <v>2.0825269706385385</v>
          </cell>
          <cell r="AT4037">
            <v>0.96695890337681589</v>
          </cell>
          <cell r="BE4037">
            <v>0.90160891482389371</v>
          </cell>
          <cell r="CP4037">
            <v>21.291666666666668</v>
          </cell>
          <cell r="CV4037">
            <v>92.1</v>
          </cell>
          <cell r="DA4037">
            <v>0</v>
          </cell>
          <cell r="DD4037">
            <v>1.1677491630002255</v>
          </cell>
          <cell r="FJ4037">
            <v>42</v>
          </cell>
          <cell r="FK4037">
            <v>0.26300000000000001</v>
          </cell>
          <cell r="FL4037">
            <v>0.31753088771853988</v>
          </cell>
          <cell r="FO4037">
            <v>1</v>
          </cell>
        </row>
        <row r="4038">
          <cell r="A4038">
            <v>650373</v>
          </cell>
          <cell r="C4038" t="str">
            <v>Jhonson, Barry</v>
          </cell>
          <cell r="Q4038" t="str">
            <v>S</v>
          </cell>
          <cell r="AJ4038">
            <v>8.6163531775037008</v>
          </cell>
          <cell r="AR4038">
            <v>44.400000000000006</v>
          </cell>
          <cell r="AS4038">
            <v>0.29709155867716674</v>
          </cell>
          <cell r="AT4038">
            <v>0.97296648144112241</v>
          </cell>
          <cell r="BE4038">
            <v>0.83258472408765272</v>
          </cell>
          <cell r="CP4038">
            <v>23.541666666666668</v>
          </cell>
          <cell r="CV4038">
            <v>92.1</v>
          </cell>
          <cell r="DA4038">
            <v>0</v>
          </cell>
          <cell r="DD4038">
            <v>1.2557165734991951</v>
          </cell>
          <cell r="FJ4038">
            <v>111</v>
          </cell>
          <cell r="FK4038">
            <v>0.26300000000000001</v>
          </cell>
          <cell r="FL4038">
            <v>-5.2298855690575685E-2</v>
          </cell>
          <cell r="FO4038">
            <v>9.3406599927544964E-2</v>
          </cell>
        </row>
        <row r="4039">
          <cell r="A4039">
            <v>650374</v>
          </cell>
          <cell r="C4039" t="str">
            <v>Jimenez, Julin</v>
          </cell>
          <cell r="Q4039" t="str">
            <v>R</v>
          </cell>
          <cell r="AJ4039">
            <v>12.673669042835471</v>
          </cell>
          <cell r="AR4039">
            <v>16.8</v>
          </cell>
          <cell r="AS4039">
            <v>0.65159609170062627</v>
          </cell>
          <cell r="AT4039">
            <v>0.89829587242591291</v>
          </cell>
          <cell r="BE4039">
            <v>0.86763053085026676</v>
          </cell>
          <cell r="CP4039">
            <v>23.458333333333332</v>
          </cell>
          <cell r="CV4039">
            <v>92.1</v>
          </cell>
          <cell r="DA4039">
            <v>0</v>
          </cell>
          <cell r="DD4039">
            <v>1.1366693407915158</v>
          </cell>
          <cell r="FJ4039">
            <v>42</v>
          </cell>
          <cell r="FK4039">
            <v>0.26300000000000001</v>
          </cell>
          <cell r="FL4039">
            <v>8.464854837852967E-2</v>
          </cell>
          <cell r="FO4039">
            <v>1</v>
          </cell>
        </row>
        <row r="4040">
          <cell r="A4040">
            <v>650376</v>
          </cell>
          <cell r="C4040" t="str">
            <v>Yoon, Jeong-Hyeon</v>
          </cell>
          <cell r="Q4040" t="str">
            <v>S</v>
          </cell>
          <cell r="AJ4040">
            <v>7.9115827859551624</v>
          </cell>
          <cell r="AR4040">
            <v>44.400000000000006</v>
          </cell>
          <cell r="AS4040">
            <v>-0.87171028025637098</v>
          </cell>
          <cell r="AT4040">
            <v>0.88716956961354065</v>
          </cell>
          <cell r="BE4040">
            <v>1.0240964790146976</v>
          </cell>
          <cell r="CP4040">
            <v>23.125</v>
          </cell>
          <cell r="CV4040">
            <v>92.1</v>
          </cell>
          <cell r="DA4040">
            <v>0</v>
          </cell>
          <cell r="DD4040">
            <v>0.90589760242385142</v>
          </cell>
          <cell r="FJ4040">
            <v>111</v>
          </cell>
          <cell r="FK4040">
            <v>0.26300000000000001</v>
          </cell>
          <cell r="FL4040">
            <v>-0.10929411927661777</v>
          </cell>
          <cell r="FO4040">
            <v>0.17030596511289597</v>
          </cell>
        </row>
        <row r="4041">
          <cell r="A4041">
            <v>650377</v>
          </cell>
          <cell r="C4041" t="str">
            <v>Romero, Victor</v>
          </cell>
          <cell r="Q4041" t="str">
            <v>S</v>
          </cell>
          <cell r="AJ4041">
            <v>7.6443017369167165</v>
          </cell>
          <cell r="AR4041">
            <v>44.400000000000006</v>
          </cell>
          <cell r="AS4041">
            <v>-1.9064409136908295E-2</v>
          </cell>
          <cell r="AT4041">
            <v>0.80781262639880858</v>
          </cell>
          <cell r="BE4041">
            <v>0.98597324784658302</v>
          </cell>
          <cell r="CP4041">
            <v>21.375</v>
          </cell>
          <cell r="CV4041">
            <v>92.1</v>
          </cell>
          <cell r="DA4041">
            <v>0</v>
          </cell>
          <cell r="DD4041">
            <v>0.88156879965554125</v>
          </cell>
          <cell r="FJ4041">
            <v>111</v>
          </cell>
          <cell r="FK4041">
            <v>0.26300000000000001</v>
          </cell>
          <cell r="FL4041">
            <v>0.25086142217453961</v>
          </cell>
          <cell r="FO4041">
            <v>0</v>
          </cell>
        </row>
        <row r="4042">
          <cell r="A4042">
            <v>650378</v>
          </cell>
          <cell r="C4042" t="str">
            <v>Peralta, Ofelky</v>
          </cell>
          <cell r="Q4042" t="str">
            <v>S</v>
          </cell>
          <cell r="AJ4042">
            <v>7.9782713229822582</v>
          </cell>
          <cell r="AR4042">
            <v>44.400000000000006</v>
          </cell>
          <cell r="AS4042">
            <v>0.62192096781377459</v>
          </cell>
          <cell r="AT4042">
            <v>0.89590955044167253</v>
          </cell>
          <cell r="BE4042">
            <v>0.94286644177031942</v>
          </cell>
          <cell r="CP4042">
            <v>19.208333333333332</v>
          </cell>
          <cell r="CV4042">
            <v>92.1</v>
          </cell>
          <cell r="DA4042">
            <v>0</v>
          </cell>
          <cell r="DD4042">
            <v>1.173211551943308</v>
          </cell>
          <cell r="FJ4042">
            <v>111</v>
          </cell>
          <cell r="FK4042">
            <v>0.26300000000000001</v>
          </cell>
          <cell r="FL4042">
            <v>-0.26994238938437387</v>
          </cell>
          <cell r="FO4042">
            <v>0</v>
          </cell>
        </row>
        <row r="4043">
          <cell r="A4043">
            <v>650379</v>
          </cell>
          <cell r="C4043" t="str">
            <v>Ardiles, Yeferson</v>
          </cell>
          <cell r="Q4043" t="str">
            <v>R</v>
          </cell>
          <cell r="AJ4043">
            <v>9.0975306750499598</v>
          </cell>
          <cell r="AR4043">
            <v>16.8</v>
          </cell>
          <cell r="AS4043">
            <v>-2.1907641341083792</v>
          </cell>
          <cell r="AT4043">
            <v>0.9297024395489577</v>
          </cell>
          <cell r="BE4043">
            <v>0.7810151533191263</v>
          </cell>
          <cell r="CP4043">
            <v>19.125</v>
          </cell>
          <cell r="CV4043">
            <v>92.1</v>
          </cell>
          <cell r="DA4043">
            <v>0</v>
          </cell>
          <cell r="DD4043">
            <v>0.95279348550188814</v>
          </cell>
          <cell r="FJ4043">
            <v>42</v>
          </cell>
          <cell r="FK4043">
            <v>0.26300000000000001</v>
          </cell>
          <cell r="FL4043">
            <v>1.502469679111875</v>
          </cell>
          <cell r="FO4043">
            <v>1</v>
          </cell>
        </row>
        <row r="4044">
          <cell r="A4044">
            <v>650382</v>
          </cell>
          <cell r="C4044" t="str">
            <v>Hernandez, Darwinzon</v>
          </cell>
          <cell r="Q4044" t="str">
            <v>S</v>
          </cell>
          <cell r="AJ4044">
            <v>7.839615425638768</v>
          </cell>
          <cell r="AR4044">
            <v>44.400000000000006</v>
          </cell>
          <cell r="AS4044">
            <v>0.2079560332188381</v>
          </cell>
          <cell r="AT4044">
            <v>0.90084647447208455</v>
          </cell>
          <cell r="BE4044">
            <v>1.0377465534558754</v>
          </cell>
          <cell r="CP4044">
            <v>19.541666666666668</v>
          </cell>
          <cell r="CV4044">
            <v>92.1</v>
          </cell>
          <cell r="DA4044">
            <v>0</v>
          </cell>
          <cell r="DD4044">
            <v>1.2359434716474842</v>
          </cell>
          <cell r="FJ4044">
            <v>111</v>
          </cell>
          <cell r="FK4044">
            <v>0.26300000000000001</v>
          </cell>
          <cell r="FL4044">
            <v>0.51841841130575828</v>
          </cell>
          <cell r="FO4044">
            <v>0</v>
          </cell>
        </row>
        <row r="4045">
          <cell r="A4045">
            <v>650384</v>
          </cell>
          <cell r="C4045" t="str">
            <v>Lacrus, Shair</v>
          </cell>
          <cell r="Q4045" t="str">
            <v>R</v>
          </cell>
          <cell r="AJ4045">
            <v>9.0595574587169363</v>
          </cell>
          <cell r="AR4045">
            <v>16.8</v>
          </cell>
          <cell r="AS4045">
            <v>-9.5917639909572042E-2</v>
          </cell>
          <cell r="AT4045">
            <v>0.73833548899759172</v>
          </cell>
          <cell r="BE4045">
            <v>0.59249806578242969</v>
          </cell>
          <cell r="CP4045">
            <v>19.541666666666668</v>
          </cell>
          <cell r="CV4045">
            <v>92.1</v>
          </cell>
          <cell r="DA4045">
            <v>0</v>
          </cell>
          <cell r="DD4045">
            <v>0.95898486616488521</v>
          </cell>
          <cell r="FJ4045">
            <v>42</v>
          </cell>
          <cell r="FK4045">
            <v>0.26300000000000001</v>
          </cell>
          <cell r="FL4045">
            <v>-0.1865739754808515</v>
          </cell>
          <cell r="FO4045">
            <v>1</v>
          </cell>
        </row>
        <row r="4046">
          <cell r="A4046">
            <v>650387</v>
          </cell>
          <cell r="C4046" t="str">
            <v>Requena, Hildemaro</v>
          </cell>
          <cell r="Q4046" t="str">
            <v>S</v>
          </cell>
          <cell r="AJ4046">
            <v>8.7212829259431803</v>
          </cell>
          <cell r="AR4046">
            <v>44.400000000000006</v>
          </cell>
          <cell r="AS4046">
            <v>0.50866366042361644</v>
          </cell>
          <cell r="AT4046">
            <v>0.88262797246607105</v>
          </cell>
          <cell r="BE4046">
            <v>0.95218800364801814</v>
          </cell>
          <cell r="CP4046">
            <v>18.958333333333332</v>
          </cell>
          <cell r="CV4046">
            <v>92.1</v>
          </cell>
          <cell r="DA4046">
            <v>0</v>
          </cell>
          <cell r="DD4046">
            <v>0.8041856619420531</v>
          </cell>
          <cell r="FJ4046">
            <v>111</v>
          </cell>
          <cell r="FK4046">
            <v>0.26300000000000001</v>
          </cell>
          <cell r="FL4046">
            <v>9.4661755837002412E-2</v>
          </cell>
          <cell r="FO4046">
            <v>0.12473155960809479</v>
          </cell>
        </row>
        <row r="4047">
          <cell r="A4047">
            <v>650393</v>
          </cell>
          <cell r="C4047" t="str">
            <v>Silva, Dylan</v>
          </cell>
          <cell r="Q4047" t="str">
            <v>R</v>
          </cell>
          <cell r="AJ4047">
            <v>7.0384260620905295</v>
          </cell>
          <cell r="AR4047">
            <v>19.732153063985187</v>
          </cell>
          <cell r="AS4047">
            <v>-0.1378082727967069</v>
          </cell>
          <cell r="AT4047">
            <v>0.7698195394856342</v>
          </cell>
          <cell r="BE4047">
            <v>0.72687281289338979</v>
          </cell>
          <cell r="CP4047">
            <v>22.541666666666668</v>
          </cell>
          <cell r="CV4047">
            <v>92.1</v>
          </cell>
          <cell r="DA4047">
            <v>0</v>
          </cell>
          <cell r="DD4047">
            <v>1.0423019123999948</v>
          </cell>
          <cell r="FJ4047">
            <v>49.330382659962964</v>
          </cell>
          <cell r="FK4047">
            <v>0.26300000000000001</v>
          </cell>
          <cell r="FL4047">
            <v>0.27593397732372316</v>
          </cell>
          <cell r="FO4047">
            <v>1</v>
          </cell>
        </row>
        <row r="4048">
          <cell r="A4048">
            <v>650399</v>
          </cell>
          <cell r="C4048" t="str">
            <v>Marte, Junior</v>
          </cell>
          <cell r="Q4048" t="str">
            <v>S</v>
          </cell>
          <cell r="AJ4048">
            <v>9.1044962657795843</v>
          </cell>
          <cell r="AR4048">
            <v>44.400000000000006</v>
          </cell>
          <cell r="AS4048">
            <v>-0.11468304165393449</v>
          </cell>
          <cell r="AT4048">
            <v>0.83282561101056629</v>
          </cell>
          <cell r="BE4048">
            <v>0.55278789365096137</v>
          </cell>
          <cell r="CP4048">
            <v>21.041666666666668</v>
          </cell>
          <cell r="CV4048">
            <v>92.1</v>
          </cell>
          <cell r="DA4048">
            <v>0</v>
          </cell>
          <cell r="DD4048">
            <v>1.2975776490172271</v>
          </cell>
          <cell r="FJ4048">
            <v>111</v>
          </cell>
          <cell r="FK4048">
            <v>0.26300000000000001</v>
          </cell>
          <cell r="FL4048">
            <v>0.21541571100031312</v>
          </cell>
          <cell r="FO4048">
            <v>0</v>
          </cell>
        </row>
        <row r="4049">
          <cell r="A4049">
            <v>650400</v>
          </cell>
          <cell r="C4049" t="str">
            <v>Moreno, Erling</v>
          </cell>
          <cell r="Q4049" t="str">
            <v>S</v>
          </cell>
          <cell r="AJ4049">
            <v>6.8619999357924204</v>
          </cell>
          <cell r="AR4049">
            <v>44.400000000000006</v>
          </cell>
          <cell r="AS4049">
            <v>0.51928995741065798</v>
          </cell>
          <cell r="AT4049">
            <v>0.94805014930994547</v>
          </cell>
          <cell r="BE4049">
            <v>1.1072691933081704</v>
          </cell>
          <cell r="CP4049">
            <v>19.458333333333332</v>
          </cell>
          <cell r="CV4049">
            <v>92.1</v>
          </cell>
          <cell r="DA4049">
            <v>0</v>
          </cell>
          <cell r="DD4049">
            <v>0.79559480809594985</v>
          </cell>
          <cell r="FJ4049">
            <v>111</v>
          </cell>
          <cell r="FK4049">
            <v>0.26300000000000001</v>
          </cell>
          <cell r="FL4049">
            <v>0.8756040161712958</v>
          </cell>
          <cell r="FO4049">
            <v>0</v>
          </cell>
        </row>
        <row r="4050">
          <cell r="A4050">
            <v>650401</v>
          </cell>
          <cell r="C4050" t="str">
            <v>Torres, Deibi</v>
          </cell>
          <cell r="Q4050" t="str">
            <v>S</v>
          </cell>
          <cell r="AJ4050">
            <v>13.006968329992855</v>
          </cell>
          <cell r="AR4050">
            <v>44.400000000000006</v>
          </cell>
          <cell r="AS4050">
            <v>1.0408673815664977E-2</v>
          </cell>
          <cell r="AT4050">
            <v>0.91865606055548821</v>
          </cell>
          <cell r="BE4050">
            <v>1.1566271236706849</v>
          </cell>
          <cell r="CP4050">
            <v>21.541666666666668</v>
          </cell>
          <cell r="CV4050">
            <v>92.1</v>
          </cell>
          <cell r="DA4050">
            <v>0</v>
          </cell>
          <cell r="DD4050">
            <v>1.1274694999026085</v>
          </cell>
          <cell r="FJ4050">
            <v>111</v>
          </cell>
          <cell r="FK4050">
            <v>0.26300000000000001</v>
          </cell>
          <cell r="FL4050">
            <v>0.4810828262350727</v>
          </cell>
          <cell r="FO4050">
            <v>6.9759730601238301E-2</v>
          </cell>
        </row>
        <row r="4051">
          <cell r="A4051">
            <v>650425</v>
          </cell>
          <cell r="C4051" t="str">
            <v>Encarnacion, Marcos</v>
          </cell>
          <cell r="Q4051" t="str">
            <v>S</v>
          </cell>
          <cell r="AJ4051">
            <v>9.4503564155591064</v>
          </cell>
          <cell r="AR4051">
            <v>44.400000000000006</v>
          </cell>
          <cell r="AS4051">
            <v>0.10099233912988236</v>
          </cell>
          <cell r="AT4051">
            <v>0.92694804483165438</v>
          </cell>
          <cell r="BE4051">
            <v>1.1238474473504976</v>
          </cell>
          <cell r="CP4051">
            <v>20.625</v>
          </cell>
          <cell r="CV4051">
            <v>92.1</v>
          </cell>
          <cell r="DA4051">
            <v>0</v>
          </cell>
          <cell r="DD4051">
            <v>1.1397665175831591</v>
          </cell>
          <cell r="FJ4051">
            <v>111</v>
          </cell>
          <cell r="FK4051">
            <v>0.26300000000000001</v>
          </cell>
          <cell r="FL4051">
            <v>0.10573036241111548</v>
          </cell>
          <cell r="FO4051">
            <v>0</v>
          </cell>
        </row>
        <row r="4052">
          <cell r="A4052">
            <v>650426</v>
          </cell>
          <cell r="C4052" t="str">
            <v>Garcia, Eriberto</v>
          </cell>
          <cell r="Q4052" t="str">
            <v>R</v>
          </cell>
          <cell r="AJ4052">
            <v>8.2960406692551736</v>
          </cell>
          <cell r="AR4052">
            <v>16.8</v>
          </cell>
          <cell r="AS4052">
            <v>-0.18043956131643027</v>
          </cell>
          <cell r="AT4052">
            <v>0.76999346862633744</v>
          </cell>
          <cell r="BE4052">
            <v>0.76068065552626907</v>
          </cell>
          <cell r="CP4052">
            <v>20.625</v>
          </cell>
          <cell r="CV4052">
            <v>92.1</v>
          </cell>
          <cell r="DA4052">
            <v>0</v>
          </cell>
          <cell r="DD4052">
            <v>0.97291053156172447</v>
          </cell>
          <cell r="FJ4052">
            <v>42</v>
          </cell>
          <cell r="FK4052">
            <v>0.26300000000000001</v>
          </cell>
          <cell r="FL4052">
            <v>0.24848833269661566</v>
          </cell>
          <cell r="FO4052">
            <v>1</v>
          </cell>
        </row>
        <row r="4053">
          <cell r="A4053">
            <v>650427</v>
          </cell>
          <cell r="C4053" t="str">
            <v>Laguna, Jose</v>
          </cell>
          <cell r="Q4053" t="str">
            <v>S</v>
          </cell>
          <cell r="AJ4053">
            <v>9.9816108029088504</v>
          </cell>
          <cell r="AR4053">
            <v>44.400000000000006</v>
          </cell>
          <cell r="AS4053">
            <v>0.5460164914618203</v>
          </cell>
          <cell r="AT4053">
            <v>0.98747458599151605</v>
          </cell>
          <cell r="BE4053">
            <v>0.84374840900564818</v>
          </cell>
          <cell r="CP4053">
            <v>20.375</v>
          </cell>
          <cell r="CV4053">
            <v>92.1</v>
          </cell>
          <cell r="DA4053">
            <v>0</v>
          </cell>
          <cell r="DD4053">
            <v>0.86958939898893817</v>
          </cell>
          <cell r="FJ4053">
            <v>111</v>
          </cell>
          <cell r="FK4053">
            <v>0.26300000000000001</v>
          </cell>
          <cell r="FL4053">
            <v>1.898554563994157</v>
          </cell>
          <cell r="FO4053">
            <v>7.1428571428571397E-2</v>
          </cell>
        </row>
        <row r="4054">
          <cell r="A4054">
            <v>650433</v>
          </cell>
          <cell r="C4054" t="str">
            <v>Mena, Alfredo</v>
          </cell>
          <cell r="Q4054" t="str">
            <v>R</v>
          </cell>
          <cell r="AJ4054">
            <v>7.584104547061278</v>
          </cell>
          <cell r="AR4054">
            <v>16.8</v>
          </cell>
          <cell r="AS4054">
            <v>-0.41247078667136244</v>
          </cell>
          <cell r="AT4054">
            <v>0.7378081929491549</v>
          </cell>
          <cell r="BE4054">
            <v>0.90378149361618942</v>
          </cell>
          <cell r="CP4054">
            <v>22.541666666666668</v>
          </cell>
          <cell r="CV4054">
            <v>92.1</v>
          </cell>
          <cell r="DA4054">
            <v>0</v>
          </cell>
          <cell r="DD4054">
            <v>1.0694575965810778</v>
          </cell>
          <cell r="FJ4054">
            <v>42</v>
          </cell>
          <cell r="FK4054">
            <v>0.26300000000000001</v>
          </cell>
          <cell r="FL4054">
            <v>6.3676054784915517E-2</v>
          </cell>
          <cell r="FO4054">
            <v>1</v>
          </cell>
        </row>
        <row r="4055">
          <cell r="A4055">
            <v>650435</v>
          </cell>
          <cell r="C4055" t="str">
            <v>Paredes, Yean</v>
          </cell>
          <cell r="Q4055" t="str">
            <v>R</v>
          </cell>
          <cell r="AJ4055">
            <v>9.9803839370790328</v>
          </cell>
          <cell r="AR4055">
            <v>16.8</v>
          </cell>
          <cell r="AS4055">
            <v>-2.8657950465797901</v>
          </cell>
          <cell r="AT4055">
            <v>0.92297037504636747</v>
          </cell>
          <cell r="BE4055">
            <v>0.76394734235533091</v>
          </cell>
          <cell r="CP4055">
            <v>20.875</v>
          </cell>
          <cell r="CV4055">
            <v>92.1</v>
          </cell>
          <cell r="DA4055">
            <v>0</v>
          </cell>
          <cell r="DD4055">
            <v>1.1699023302581748</v>
          </cell>
          <cell r="FJ4055">
            <v>42</v>
          </cell>
          <cell r="FK4055">
            <v>0.26300000000000001</v>
          </cell>
          <cell r="FL4055">
            <v>1.7830422696472239</v>
          </cell>
          <cell r="FO4055">
            <v>1</v>
          </cell>
        </row>
        <row r="4056">
          <cell r="A4056">
            <v>650437</v>
          </cell>
          <cell r="C4056" t="str">
            <v>Perez, Alexander</v>
          </cell>
          <cell r="Q4056" t="str">
            <v>S</v>
          </cell>
          <cell r="AJ4056">
            <v>9.4941822704105991</v>
          </cell>
          <cell r="AR4056">
            <v>44.400000000000006</v>
          </cell>
          <cell r="AS4056">
            <v>-0.38751280019885037</v>
          </cell>
          <cell r="AT4056">
            <v>0.93226564061803918</v>
          </cell>
          <cell r="BE4056">
            <v>1.0620296522912276</v>
          </cell>
          <cell r="CP4056">
            <v>21.208333333333332</v>
          </cell>
          <cell r="CV4056">
            <v>92.1</v>
          </cell>
          <cell r="DA4056">
            <v>0</v>
          </cell>
          <cell r="DD4056">
            <v>1.003541639068686</v>
          </cell>
          <cell r="FJ4056">
            <v>111</v>
          </cell>
          <cell r="FK4056">
            <v>0.26300000000000001</v>
          </cell>
          <cell r="FL4056">
            <v>-0.16116512901921706</v>
          </cell>
          <cell r="FO4056">
            <v>0</v>
          </cell>
        </row>
        <row r="4057">
          <cell r="A4057">
            <v>650439</v>
          </cell>
          <cell r="C4057" t="str">
            <v>Roman, Jesus</v>
          </cell>
          <cell r="Q4057" t="str">
            <v>R</v>
          </cell>
          <cell r="AJ4057">
            <v>10.584563104167323</v>
          </cell>
          <cell r="AR4057">
            <v>17.503802424266667</v>
          </cell>
          <cell r="AS4057">
            <v>-0.370657164316053</v>
          </cell>
          <cell r="AT4057">
            <v>0.69635024275762158</v>
          </cell>
          <cell r="BE4057">
            <v>0.94856851365581529</v>
          </cell>
          <cell r="CP4057">
            <v>19.375</v>
          </cell>
          <cell r="CV4057">
            <v>92.1</v>
          </cell>
          <cell r="DA4057">
            <v>0</v>
          </cell>
          <cell r="DD4057">
            <v>1.2587217422720813</v>
          </cell>
          <cell r="FJ4057">
            <v>43.759506060666666</v>
          </cell>
          <cell r="FK4057">
            <v>0.26300000000000001</v>
          </cell>
          <cell r="FL4057">
            <v>0.16302507269979699</v>
          </cell>
          <cell r="FO4057">
            <v>1</v>
          </cell>
        </row>
        <row r="4058">
          <cell r="A4058">
            <v>650485</v>
          </cell>
          <cell r="C4058" t="str">
            <v>De La Cruz, Steven</v>
          </cell>
          <cell r="Q4058" t="str">
            <v>R</v>
          </cell>
          <cell r="AJ4058">
            <v>6.7014819372021348</v>
          </cell>
          <cell r="AR4058">
            <v>21.137718350518494</v>
          </cell>
          <cell r="AS4058">
            <v>-0.12315036682068663</v>
          </cell>
          <cell r="AT4058">
            <v>0.69965131756660415</v>
          </cell>
          <cell r="BE4058">
            <v>0.63428578080417919</v>
          </cell>
          <cell r="CP4058">
            <v>23.208333333333332</v>
          </cell>
          <cell r="CV4058">
            <v>92.1</v>
          </cell>
          <cell r="DA4058">
            <v>0</v>
          </cell>
          <cell r="DD4058">
            <v>1.1497074479310634</v>
          </cell>
          <cell r="FJ4058">
            <v>52.844295876296229</v>
          </cell>
          <cell r="FK4058">
            <v>0.26300000000000001</v>
          </cell>
          <cell r="FL4058">
            <v>0.47898751440016207</v>
          </cell>
          <cell r="FO4058">
            <v>1</v>
          </cell>
        </row>
        <row r="4059">
          <cell r="A4059">
            <v>650486</v>
          </cell>
          <cell r="C4059" t="str">
            <v>Pena, Francisco</v>
          </cell>
          <cell r="Q4059" t="str">
            <v>R</v>
          </cell>
          <cell r="AJ4059">
            <v>8.9230637010199487</v>
          </cell>
          <cell r="AR4059">
            <v>16.8</v>
          </cell>
          <cell r="AS4059">
            <v>-0.48011500820037889</v>
          </cell>
          <cell r="AT4059">
            <v>0.82371740901137924</v>
          </cell>
          <cell r="BE4059">
            <v>0.53865889209333906</v>
          </cell>
          <cell r="CP4059">
            <v>23.375</v>
          </cell>
          <cell r="CV4059">
            <v>92.1</v>
          </cell>
          <cell r="DA4059">
            <v>0</v>
          </cell>
          <cell r="DD4059">
            <v>0.92827545520395882</v>
          </cell>
          <cell r="FJ4059">
            <v>42</v>
          </cell>
          <cell r="FK4059">
            <v>0.26300000000000001</v>
          </cell>
          <cell r="FL4059">
            <v>-2.5376742212324874E-2</v>
          </cell>
          <cell r="FO4059">
            <v>1</v>
          </cell>
        </row>
        <row r="4060">
          <cell r="A4060">
            <v>650487</v>
          </cell>
          <cell r="C4060" t="str">
            <v>Sanz, Chander</v>
          </cell>
          <cell r="Q4060" t="str">
            <v>R</v>
          </cell>
          <cell r="AJ4060">
            <v>13.744362979892045</v>
          </cell>
          <cell r="AR4060">
            <v>16.8</v>
          </cell>
          <cell r="AS4060">
            <v>0.49469290759630691</v>
          </cell>
          <cell r="AT4060">
            <v>0.93581538428553934</v>
          </cell>
          <cell r="BE4060">
            <v>1.0343168460957515</v>
          </cell>
          <cell r="CP4060">
            <v>19.958333333333332</v>
          </cell>
          <cell r="CV4060">
            <v>92.1</v>
          </cell>
          <cell r="DA4060">
            <v>0</v>
          </cell>
          <cell r="DD4060">
            <v>1.3735513761947857</v>
          </cell>
          <cell r="FJ4060">
            <v>42</v>
          </cell>
          <cell r="FK4060">
            <v>0.26300000000000001</v>
          </cell>
          <cell r="FL4060">
            <v>5.3084175341131364E-2</v>
          </cell>
          <cell r="FO4060">
            <v>0.66724423361227392</v>
          </cell>
        </row>
        <row r="4061">
          <cell r="A4061">
            <v>650492</v>
          </cell>
          <cell r="C4061" t="str">
            <v>Jimenez, Domingo</v>
          </cell>
          <cell r="Q4061" t="str">
            <v>R</v>
          </cell>
          <cell r="AJ4061">
            <v>7.7595538360431497</v>
          </cell>
          <cell r="AR4061">
            <v>16.8</v>
          </cell>
          <cell r="AS4061">
            <v>1.0729342440618557</v>
          </cell>
          <cell r="AT4061">
            <v>0.89698713789897977</v>
          </cell>
          <cell r="BE4061">
            <v>0.8797213548530689</v>
          </cell>
          <cell r="CP4061">
            <v>22.875</v>
          </cell>
          <cell r="CV4061">
            <v>92.1</v>
          </cell>
          <cell r="DA4061">
            <v>0</v>
          </cell>
          <cell r="DD4061">
            <v>1.2073377987949467</v>
          </cell>
          <cell r="FJ4061">
            <v>42</v>
          </cell>
          <cell r="FK4061">
            <v>0.26300000000000001</v>
          </cell>
          <cell r="FL4061">
            <v>-0.40487530307167713</v>
          </cell>
          <cell r="FO4061">
            <v>0.76413993997467045</v>
          </cell>
        </row>
        <row r="4062">
          <cell r="A4062">
            <v>650493</v>
          </cell>
          <cell r="C4062" t="str">
            <v>Martinez, Henry</v>
          </cell>
          <cell r="Q4062" t="str">
            <v>R</v>
          </cell>
          <cell r="AJ4062">
            <v>7.7267818709299725</v>
          </cell>
          <cell r="AR4062">
            <v>16.8</v>
          </cell>
          <cell r="AS4062">
            <v>-0.92476449622391488</v>
          </cell>
          <cell r="AT4062">
            <v>0.71389845373187133</v>
          </cell>
          <cell r="BE4062">
            <v>0.94094532421744859</v>
          </cell>
          <cell r="CP4062">
            <v>22.208333333333332</v>
          </cell>
          <cell r="CV4062">
            <v>92.1</v>
          </cell>
          <cell r="DA4062">
            <v>0</v>
          </cell>
          <cell r="DD4062">
            <v>0.90860341733212158</v>
          </cell>
          <cell r="FJ4062">
            <v>42</v>
          </cell>
          <cell r="FK4062">
            <v>0.26300000000000001</v>
          </cell>
          <cell r="FL4062">
            <v>0.78160930103918069</v>
          </cell>
          <cell r="FO4062">
            <v>1</v>
          </cell>
        </row>
        <row r="4063">
          <cell r="A4063">
            <v>650496</v>
          </cell>
          <cell r="C4063" t="str">
            <v>Mejia, Jean Carlos</v>
          </cell>
          <cell r="Q4063" t="str">
            <v>R</v>
          </cell>
          <cell r="AJ4063">
            <v>8.7384103810703628</v>
          </cell>
          <cell r="AR4063">
            <v>16.8</v>
          </cell>
          <cell r="AS4063">
            <v>0.90144517654713585</v>
          </cell>
          <cell r="AT4063">
            <v>0.85904513999782617</v>
          </cell>
          <cell r="BE4063">
            <v>1.2769618716184012</v>
          </cell>
          <cell r="CP4063">
            <v>19.875</v>
          </cell>
          <cell r="CV4063">
            <v>92.1</v>
          </cell>
          <cell r="DA4063">
            <v>0</v>
          </cell>
          <cell r="DD4063">
            <v>0.92358952662336902</v>
          </cell>
          <cell r="FJ4063">
            <v>42</v>
          </cell>
          <cell r="FK4063">
            <v>0.26300000000000001</v>
          </cell>
          <cell r="FL4063">
            <v>-0.96666091325361847</v>
          </cell>
          <cell r="FO4063">
            <v>1</v>
          </cell>
        </row>
        <row r="4064">
          <cell r="A4064">
            <v>650500</v>
          </cell>
          <cell r="C4064" t="str">
            <v>Tati, Felix</v>
          </cell>
          <cell r="Q4064" t="str">
            <v>S</v>
          </cell>
          <cell r="AJ4064">
            <v>8.9297338423593082</v>
          </cell>
          <cell r="AR4064">
            <v>44.400000000000006</v>
          </cell>
          <cell r="AS4064">
            <v>-0.20646526351958397</v>
          </cell>
          <cell r="AT4064">
            <v>0.82705925905184507</v>
          </cell>
          <cell r="BE4064">
            <v>0.91076687035843795</v>
          </cell>
          <cell r="CP4064">
            <v>19.208333333333332</v>
          </cell>
          <cell r="CV4064">
            <v>92.1</v>
          </cell>
          <cell r="DA4064">
            <v>0</v>
          </cell>
          <cell r="DD4064">
            <v>0.9706086211736854</v>
          </cell>
          <cell r="FJ4064">
            <v>111</v>
          </cell>
          <cell r="FK4064">
            <v>0.26300000000000001</v>
          </cell>
          <cell r="FL4064">
            <v>0.25823059118175168</v>
          </cell>
          <cell r="FO4064">
            <v>0</v>
          </cell>
        </row>
        <row r="4065">
          <cell r="A4065">
            <v>650501</v>
          </cell>
          <cell r="C4065" t="str">
            <v>Ventura, Cesar</v>
          </cell>
          <cell r="Q4065" t="str">
            <v>R</v>
          </cell>
          <cell r="AJ4065">
            <v>8.5356606494129856</v>
          </cell>
          <cell r="AR4065">
            <v>16.8</v>
          </cell>
          <cell r="AS4065">
            <v>0.7659275390095549</v>
          </cell>
          <cell r="AT4065">
            <v>0.84540535162079256</v>
          </cell>
          <cell r="BE4065">
            <v>0.62147793399381213</v>
          </cell>
          <cell r="CP4065">
            <v>21.291666666666668</v>
          </cell>
          <cell r="CV4065">
            <v>92.1</v>
          </cell>
          <cell r="DA4065">
            <v>0</v>
          </cell>
          <cell r="DD4065">
            <v>0.84330695837117853</v>
          </cell>
          <cell r="FJ4065">
            <v>42</v>
          </cell>
          <cell r="FK4065">
            <v>0.26300000000000001</v>
          </cell>
          <cell r="FL4065">
            <v>0.48290160774796714</v>
          </cell>
          <cell r="FO4065">
            <v>0.6702045513172572</v>
          </cell>
        </row>
        <row r="4066">
          <cell r="A4066">
            <v>650503</v>
          </cell>
          <cell r="C4066" t="str">
            <v>Vizcaino, Gabriel</v>
          </cell>
          <cell r="Q4066" t="str">
            <v>S</v>
          </cell>
          <cell r="AJ4066">
            <v>9.4088810341138966</v>
          </cell>
          <cell r="AR4066">
            <v>44.400000000000006</v>
          </cell>
          <cell r="AS4066">
            <v>0.53105845675682961</v>
          </cell>
          <cell r="AT4066">
            <v>0.931769266252234</v>
          </cell>
          <cell r="BE4066">
            <v>0.98873822316699145</v>
          </cell>
          <cell r="CP4066">
            <v>22.291666666666668</v>
          </cell>
          <cell r="CV4066">
            <v>92.1</v>
          </cell>
          <cell r="DA4066">
            <v>0</v>
          </cell>
          <cell r="DD4066">
            <v>0.61492544889578515</v>
          </cell>
          <cell r="FJ4066">
            <v>111</v>
          </cell>
          <cell r="FK4066">
            <v>0.26300000000000001</v>
          </cell>
          <cell r="FL4066">
            <v>0.43921971073331323</v>
          </cell>
          <cell r="FO4066">
            <v>0</v>
          </cell>
        </row>
        <row r="4067">
          <cell r="A4067">
            <v>650504</v>
          </cell>
          <cell r="C4067" t="str">
            <v>Eusebio, Breiling</v>
          </cell>
          <cell r="Q4067" t="str">
            <v>S</v>
          </cell>
          <cell r="AJ4067">
            <v>8.570959578790232</v>
          </cell>
          <cell r="AR4067">
            <v>44.400000000000006</v>
          </cell>
          <cell r="AS4067">
            <v>-6.6719736766214885E-2</v>
          </cell>
          <cell r="AT4067">
            <v>0.81029374400600251</v>
          </cell>
          <cell r="BE4067">
            <v>0.71055959991761908</v>
          </cell>
          <cell r="CP4067">
            <v>19.708333333333332</v>
          </cell>
          <cell r="CV4067">
            <v>92.1</v>
          </cell>
          <cell r="DA4067">
            <v>0</v>
          </cell>
          <cell r="DD4067">
            <v>0.95068882820183875</v>
          </cell>
          <cell r="FJ4067">
            <v>111</v>
          </cell>
          <cell r="FK4067">
            <v>0.26300000000000001</v>
          </cell>
          <cell r="FL4067">
            <v>2.5982430075747985E-2</v>
          </cell>
          <cell r="FO4067">
            <v>0</v>
          </cell>
        </row>
        <row r="4068">
          <cell r="A4068">
            <v>650505</v>
          </cell>
          <cell r="C4068" t="str">
            <v>Franco, Kelvin</v>
          </cell>
          <cell r="Q4068" t="str">
            <v>R</v>
          </cell>
          <cell r="AJ4068">
            <v>8.0582701796006386</v>
          </cell>
          <cell r="AR4068">
            <v>16.8</v>
          </cell>
          <cell r="AS4068">
            <v>-0.10350246152699412</v>
          </cell>
          <cell r="AT4068">
            <v>0.77379269145028928</v>
          </cell>
          <cell r="BE4068">
            <v>0.949722437280339</v>
          </cell>
          <cell r="CP4068">
            <v>21.708333333333332</v>
          </cell>
          <cell r="CV4068">
            <v>92.1</v>
          </cell>
          <cell r="DA4068">
            <v>0</v>
          </cell>
          <cell r="DD4068">
            <v>1.0735810046565746</v>
          </cell>
          <cell r="FJ4068">
            <v>42</v>
          </cell>
          <cell r="FK4068">
            <v>0.26300000000000001</v>
          </cell>
          <cell r="FL4068">
            <v>0.11314295472427596</v>
          </cell>
          <cell r="FO4068">
            <v>1</v>
          </cell>
        </row>
        <row r="4069">
          <cell r="A4069">
            <v>650510</v>
          </cell>
          <cell r="C4069" t="str">
            <v>Julio, Erick</v>
          </cell>
          <cell r="Q4069" t="str">
            <v>S</v>
          </cell>
          <cell r="AJ4069">
            <v>7.541288825851467</v>
          </cell>
          <cell r="AR4069">
            <v>44.400000000000006</v>
          </cell>
          <cell r="AS4069">
            <v>0.25170871569379788</v>
          </cell>
          <cell r="AT4069">
            <v>0.91840300842300826</v>
          </cell>
          <cell r="BE4069">
            <v>0.8130525064667995</v>
          </cell>
          <cell r="CP4069">
            <v>19.791666666666668</v>
          </cell>
          <cell r="CV4069">
            <v>92.1</v>
          </cell>
          <cell r="DA4069">
            <v>0</v>
          </cell>
          <cell r="DD4069">
            <v>0.79593527599029124</v>
          </cell>
          <cell r="FJ4069">
            <v>111</v>
          </cell>
          <cell r="FK4069">
            <v>0.26300000000000001</v>
          </cell>
          <cell r="FL4069">
            <v>-0.36908804945318202</v>
          </cell>
          <cell r="FO4069">
            <v>0</v>
          </cell>
        </row>
        <row r="4070">
          <cell r="A4070">
            <v>650511</v>
          </cell>
          <cell r="C4070" t="str">
            <v>Lopez, Jan Carlos</v>
          </cell>
          <cell r="Q4070" t="str">
            <v>R</v>
          </cell>
          <cell r="AJ4070">
            <v>9.7958753896579669</v>
          </cell>
          <cell r="AR4070">
            <v>16.8</v>
          </cell>
          <cell r="AS4070">
            <v>-0.31963932025452929</v>
          </cell>
          <cell r="AT4070">
            <v>0.80578921774896162</v>
          </cell>
          <cell r="BE4070">
            <v>0.93227396218883052</v>
          </cell>
          <cell r="CP4070">
            <v>20.208333333333332</v>
          </cell>
          <cell r="CV4070">
            <v>92.1</v>
          </cell>
          <cell r="DA4070">
            <v>0</v>
          </cell>
          <cell r="DD4070">
            <v>1.0962960515080769</v>
          </cell>
          <cell r="FJ4070">
            <v>42</v>
          </cell>
          <cell r="FK4070">
            <v>0.26300000000000001</v>
          </cell>
          <cell r="FL4070">
            <v>0.5551241312075802</v>
          </cell>
          <cell r="FO4070">
            <v>1</v>
          </cell>
        </row>
        <row r="4071">
          <cell r="A4071">
            <v>650514</v>
          </cell>
          <cell r="C4071" t="str">
            <v>Oviedo, Jorge</v>
          </cell>
          <cell r="Q4071" t="str">
            <v>R</v>
          </cell>
          <cell r="AJ4071">
            <v>6.3820665536787109</v>
          </cell>
          <cell r="AR4071">
            <v>16.8</v>
          </cell>
          <cell r="AS4071">
            <v>8.1601963143387399E-2</v>
          </cell>
          <cell r="AT4071">
            <v>0.86806940577309089</v>
          </cell>
          <cell r="BE4071">
            <v>0.95425161034776562</v>
          </cell>
          <cell r="CP4071">
            <v>19.708333333333332</v>
          </cell>
          <cell r="CV4071">
            <v>92.1</v>
          </cell>
          <cell r="DA4071">
            <v>0</v>
          </cell>
          <cell r="DD4071">
            <v>0.93155729571418988</v>
          </cell>
          <cell r="FJ4071">
            <v>42</v>
          </cell>
          <cell r="FK4071">
            <v>0.26300000000000001</v>
          </cell>
          <cell r="FL4071">
            <v>0.15606188713849239</v>
          </cell>
          <cell r="FO4071">
            <v>0.62235293785051904</v>
          </cell>
        </row>
        <row r="4072">
          <cell r="A4072">
            <v>650515</v>
          </cell>
          <cell r="C4072" t="str">
            <v>Pena, Juan</v>
          </cell>
          <cell r="Q4072" t="str">
            <v>R</v>
          </cell>
          <cell r="AJ4072">
            <v>7.919394336524924</v>
          </cell>
          <cell r="AR4072">
            <v>16.8</v>
          </cell>
          <cell r="AS4072">
            <v>-0.81498881370386433</v>
          </cell>
          <cell r="AT4072">
            <v>0.7302029052411092</v>
          </cell>
          <cell r="BE4072">
            <v>0.86927432155439366</v>
          </cell>
          <cell r="CP4072">
            <v>20.875</v>
          </cell>
          <cell r="CV4072">
            <v>92.1</v>
          </cell>
          <cell r="DA4072">
            <v>0</v>
          </cell>
          <cell r="DD4072">
            <v>0.92649758457420894</v>
          </cell>
          <cell r="FJ4072">
            <v>42</v>
          </cell>
          <cell r="FK4072">
            <v>0.26300000000000001</v>
          </cell>
          <cell r="FL4072">
            <v>0.47991670209527532</v>
          </cell>
          <cell r="FO4072">
            <v>1</v>
          </cell>
        </row>
        <row r="4073">
          <cell r="A4073">
            <v>650516</v>
          </cell>
          <cell r="C4073" t="str">
            <v>Perez, Esmerlin</v>
          </cell>
          <cell r="Q4073" t="str">
            <v>R</v>
          </cell>
          <cell r="AJ4073">
            <v>9.4631445755883625</v>
          </cell>
          <cell r="AR4073">
            <v>16.8</v>
          </cell>
          <cell r="AS4073">
            <v>-0.59588163553042661</v>
          </cell>
          <cell r="AT4073">
            <v>0.85527682114542447</v>
          </cell>
          <cell r="BE4073">
            <v>0.72159499022700402</v>
          </cell>
          <cell r="CP4073">
            <v>20.458333333333332</v>
          </cell>
          <cell r="CV4073">
            <v>92.1</v>
          </cell>
          <cell r="DA4073">
            <v>0</v>
          </cell>
          <cell r="DD4073">
            <v>1.0608622887086328</v>
          </cell>
          <cell r="FJ4073">
            <v>42</v>
          </cell>
          <cell r="FK4073">
            <v>0.26300000000000001</v>
          </cell>
          <cell r="FL4073">
            <v>0.55837131528045481</v>
          </cell>
          <cell r="FO4073">
            <v>1</v>
          </cell>
        </row>
        <row r="4074">
          <cell r="A4074">
            <v>650517</v>
          </cell>
          <cell r="C4074" t="str">
            <v>Quintana, Yohander</v>
          </cell>
          <cell r="Q4074" t="str">
            <v>S</v>
          </cell>
          <cell r="AJ4074">
            <v>9.3620674542183924</v>
          </cell>
          <cell r="AR4074">
            <v>44.400000000000006</v>
          </cell>
          <cell r="AS4074">
            <v>-9.7471608864745748E-2</v>
          </cell>
          <cell r="AT4074">
            <v>0.79694108641908579</v>
          </cell>
          <cell r="BE4074">
            <v>1.1163089416943861</v>
          </cell>
          <cell r="CP4074">
            <v>19.208333333333332</v>
          </cell>
          <cell r="CV4074">
            <v>92.1</v>
          </cell>
          <cell r="DA4074">
            <v>0</v>
          </cell>
          <cell r="DD4074">
            <v>0.8809851360688441</v>
          </cell>
          <cell r="FJ4074">
            <v>111</v>
          </cell>
          <cell r="FK4074">
            <v>0.26300000000000001</v>
          </cell>
          <cell r="FL4074">
            <v>-0.29868068694586963</v>
          </cell>
          <cell r="FO4074">
            <v>0</v>
          </cell>
        </row>
        <row r="4075">
          <cell r="A4075">
            <v>650518</v>
          </cell>
          <cell r="C4075" t="str">
            <v>Requena, Alejandro</v>
          </cell>
          <cell r="Q4075" t="str">
            <v>S</v>
          </cell>
          <cell r="AJ4075">
            <v>8.6063839405771336</v>
          </cell>
          <cell r="AR4075">
            <v>44.400000000000006</v>
          </cell>
          <cell r="AS4075">
            <v>-0.14423606322490468</v>
          </cell>
          <cell r="AT4075">
            <v>0.78519165442874805</v>
          </cell>
          <cell r="BE4075">
            <v>0.96551832838155871</v>
          </cell>
          <cell r="CP4075">
            <v>19.625</v>
          </cell>
          <cell r="CV4075">
            <v>92.1</v>
          </cell>
          <cell r="DA4075">
            <v>0</v>
          </cell>
          <cell r="DD4075">
            <v>0.84966027737184424</v>
          </cell>
          <cell r="FJ4075">
            <v>111</v>
          </cell>
          <cell r="FK4075">
            <v>0.26300000000000001</v>
          </cell>
          <cell r="FL4075">
            <v>-0.20503833820683992</v>
          </cell>
          <cell r="FO4075">
            <v>0</v>
          </cell>
        </row>
        <row r="4076">
          <cell r="A4076">
            <v>650519</v>
          </cell>
          <cell r="C4076" t="str">
            <v>Acosta, Nelson</v>
          </cell>
          <cell r="Q4076" t="str">
            <v>S</v>
          </cell>
          <cell r="AJ4076">
            <v>8.4649516957805524</v>
          </cell>
          <cell r="AR4076">
            <v>44.400000000000006</v>
          </cell>
          <cell r="AS4076">
            <v>0.72911695576901692</v>
          </cell>
          <cell r="AT4076">
            <v>0.90512472865804261</v>
          </cell>
          <cell r="BE4076">
            <v>0.81756413001273787</v>
          </cell>
          <cell r="CP4076">
            <v>18.875</v>
          </cell>
          <cell r="CV4076">
            <v>92.1</v>
          </cell>
          <cell r="DA4076">
            <v>0</v>
          </cell>
          <cell r="DD4076">
            <v>1.0483708770900915</v>
          </cell>
          <cell r="FJ4076">
            <v>111</v>
          </cell>
          <cell r="FK4076">
            <v>0.26300000000000001</v>
          </cell>
          <cell r="FL4076">
            <v>-1.5233069406058003E-2</v>
          </cell>
          <cell r="FO4076">
            <v>0</v>
          </cell>
        </row>
        <row r="4077">
          <cell r="A4077">
            <v>650522</v>
          </cell>
          <cell r="C4077" t="str">
            <v>Coroba, Josbel</v>
          </cell>
          <cell r="Q4077" t="str">
            <v>R</v>
          </cell>
          <cell r="AJ4077">
            <v>10.15139435536979</v>
          </cell>
          <cell r="AR4077">
            <v>19.749886229318495</v>
          </cell>
          <cell r="AS4077">
            <v>0.86985191344323431</v>
          </cell>
          <cell r="AT4077">
            <v>0.84102075856214231</v>
          </cell>
          <cell r="BE4077">
            <v>0.73267088032569028</v>
          </cell>
          <cell r="CP4077">
            <v>19.125</v>
          </cell>
          <cell r="CV4077">
            <v>92.1</v>
          </cell>
          <cell r="DA4077">
            <v>0</v>
          </cell>
          <cell r="DD4077">
            <v>0.95520350447418334</v>
          </cell>
          <cell r="FJ4077">
            <v>49.374715573296236</v>
          </cell>
          <cell r="FK4077">
            <v>0.26300000000000001</v>
          </cell>
          <cell r="FL4077">
            <v>0.66863206198235825</v>
          </cell>
          <cell r="FO4077">
            <v>1</v>
          </cell>
        </row>
        <row r="4078">
          <cell r="A4078">
            <v>650545</v>
          </cell>
          <cell r="C4078" t="str">
            <v>De Pena, Enrique</v>
          </cell>
          <cell r="Q4078" t="str">
            <v>R</v>
          </cell>
          <cell r="AJ4078">
            <v>11.37533403501736</v>
          </cell>
          <cell r="AR4078">
            <v>16.8</v>
          </cell>
          <cell r="AS4078">
            <v>-1.1139397346978344</v>
          </cell>
          <cell r="AT4078">
            <v>0.79833026209391145</v>
          </cell>
          <cell r="BE4078">
            <v>1.1165498479541154</v>
          </cell>
          <cell r="CP4078">
            <v>20.375</v>
          </cell>
          <cell r="CV4078">
            <v>92.1</v>
          </cell>
          <cell r="DA4078">
            <v>0</v>
          </cell>
          <cell r="DD4078">
            <v>1.3486504731555233</v>
          </cell>
          <cell r="FJ4078">
            <v>42</v>
          </cell>
          <cell r="FK4078">
            <v>0.26300000000000001</v>
          </cell>
          <cell r="FL4078">
            <v>0.61184573281867549</v>
          </cell>
          <cell r="FO4078">
            <v>1</v>
          </cell>
        </row>
        <row r="4079">
          <cell r="A4079">
            <v>650547</v>
          </cell>
          <cell r="C4079" t="str">
            <v>Espinal, Derlin</v>
          </cell>
          <cell r="Q4079" t="str">
            <v>R</v>
          </cell>
          <cell r="AJ4079">
            <v>11.01950366861043</v>
          </cell>
          <cell r="AR4079">
            <v>16.8</v>
          </cell>
          <cell r="AS4079">
            <v>0.91376001225345493</v>
          </cell>
          <cell r="AT4079">
            <v>0.93613693760615346</v>
          </cell>
          <cell r="BE4079">
            <v>0.68438477609002168</v>
          </cell>
          <cell r="CP4079">
            <v>21.708333333333332</v>
          </cell>
          <cell r="CV4079">
            <v>92.1</v>
          </cell>
          <cell r="DA4079">
            <v>0</v>
          </cell>
          <cell r="DD4079">
            <v>0.84844276270159036</v>
          </cell>
          <cell r="FJ4079">
            <v>42</v>
          </cell>
          <cell r="FK4079">
            <v>0.26300000000000001</v>
          </cell>
          <cell r="FL4079">
            <v>0.60840159986559816</v>
          </cell>
          <cell r="FO4079">
            <v>1</v>
          </cell>
        </row>
        <row r="4080">
          <cell r="A4080">
            <v>650548</v>
          </cell>
          <cell r="C4080" t="str">
            <v>Figueroa, Ken</v>
          </cell>
          <cell r="Q4080" t="str">
            <v>S</v>
          </cell>
          <cell r="AJ4080">
            <v>8.1667784133567984</v>
          </cell>
          <cell r="AR4080">
            <v>44.400000000000006</v>
          </cell>
          <cell r="AS4080">
            <v>-0.42866151431057908</v>
          </cell>
          <cell r="AT4080">
            <v>0.79831278267139538</v>
          </cell>
          <cell r="BE4080">
            <v>0.87739514489744752</v>
          </cell>
          <cell r="CP4080">
            <v>20.125</v>
          </cell>
          <cell r="CV4080">
            <v>92.1</v>
          </cell>
          <cell r="DA4080">
            <v>0</v>
          </cell>
          <cell r="DD4080">
            <v>0.93681155273282379</v>
          </cell>
          <cell r="FJ4080">
            <v>111</v>
          </cell>
          <cell r="FK4080">
            <v>0.26300000000000001</v>
          </cell>
          <cell r="FL4080">
            <v>0.30071267671473795</v>
          </cell>
          <cell r="FO4080">
            <v>0</v>
          </cell>
        </row>
        <row r="4081">
          <cell r="A4081">
            <v>650549</v>
          </cell>
          <cell r="C4081" t="str">
            <v>German, Francisco</v>
          </cell>
          <cell r="Q4081" t="str">
            <v>S</v>
          </cell>
          <cell r="AJ4081">
            <v>7.1468538112893008</v>
          </cell>
          <cell r="AR4081">
            <v>44.400000000000006</v>
          </cell>
          <cell r="AS4081">
            <v>-8.782552140695081E-2</v>
          </cell>
          <cell r="AT4081">
            <v>0.82505388200228147</v>
          </cell>
          <cell r="BE4081">
            <v>1.1997093246648329</v>
          </cell>
          <cell r="CP4081">
            <v>19.541666666666668</v>
          </cell>
          <cell r="CV4081">
            <v>92.1</v>
          </cell>
          <cell r="DA4081">
            <v>0</v>
          </cell>
          <cell r="DD4081">
            <v>1.0562844386181891</v>
          </cell>
          <cell r="FJ4081">
            <v>111</v>
          </cell>
          <cell r="FK4081">
            <v>0.26300000000000001</v>
          </cell>
          <cell r="FL4081">
            <v>0.26721788497497867</v>
          </cell>
          <cell r="FO4081">
            <v>0</v>
          </cell>
        </row>
        <row r="4082">
          <cell r="A4082">
            <v>650550</v>
          </cell>
          <cell r="C4082" t="str">
            <v>Ledezma, Luis</v>
          </cell>
          <cell r="Q4082" t="str">
            <v>R</v>
          </cell>
          <cell r="AJ4082">
            <v>9.6513408835374115</v>
          </cell>
          <cell r="AR4082">
            <v>16.8</v>
          </cell>
          <cell r="AS4082">
            <v>-0.88551978704681844</v>
          </cell>
          <cell r="AT4082">
            <v>0.95196191839773148</v>
          </cell>
          <cell r="BE4082">
            <v>0.82377064323440607</v>
          </cell>
          <cell r="CP4082">
            <v>19.458333333333332</v>
          </cell>
          <cell r="CV4082">
            <v>92.1</v>
          </cell>
          <cell r="DA4082">
            <v>0</v>
          </cell>
          <cell r="DD4082">
            <v>1.1408065950940629</v>
          </cell>
          <cell r="FJ4082">
            <v>42</v>
          </cell>
          <cell r="FK4082">
            <v>0.26300000000000001</v>
          </cell>
          <cell r="FL4082">
            <v>-1.5323019700864464</v>
          </cell>
          <cell r="FO4082">
            <v>1</v>
          </cell>
        </row>
        <row r="4083">
          <cell r="A4083">
            <v>650553</v>
          </cell>
          <cell r="C4083" t="str">
            <v>Tejada, Andres</v>
          </cell>
          <cell r="Q4083" t="str">
            <v>R</v>
          </cell>
          <cell r="AJ4083">
            <v>7.782364127260049</v>
          </cell>
          <cell r="AR4083">
            <v>16.8</v>
          </cell>
          <cell r="AS4083">
            <v>-0.67404376806204358</v>
          </cell>
          <cell r="AT4083">
            <v>0.83087358418414503</v>
          </cell>
          <cell r="BE4083">
            <v>1.0395323267396521</v>
          </cell>
          <cell r="CP4083">
            <v>21.375</v>
          </cell>
          <cell r="CV4083">
            <v>92.1</v>
          </cell>
          <cell r="DA4083">
            <v>0</v>
          </cell>
          <cell r="DD4083">
            <v>0.93120241428548423</v>
          </cell>
          <cell r="FJ4083">
            <v>42</v>
          </cell>
          <cell r="FK4083">
            <v>0.26300000000000001</v>
          </cell>
          <cell r="FL4083">
            <v>1.0874371610338718</v>
          </cell>
          <cell r="FO4083">
            <v>1</v>
          </cell>
        </row>
        <row r="4084">
          <cell r="A4084">
            <v>650555</v>
          </cell>
          <cell r="C4084" t="str">
            <v>Viloria, Felix</v>
          </cell>
          <cell r="Q4084" t="str">
            <v>R</v>
          </cell>
          <cell r="AJ4084">
            <v>6.2124642442855276</v>
          </cell>
          <cell r="AR4084">
            <v>16.8</v>
          </cell>
          <cell r="AS4084">
            <v>5.3304358180188444E-2</v>
          </cell>
          <cell r="AT4084">
            <v>0.88993955576107342</v>
          </cell>
          <cell r="BE4084">
            <v>0.96330940408150445</v>
          </cell>
          <cell r="CP4084">
            <v>19.541666666666668</v>
          </cell>
          <cell r="CV4084">
            <v>92.1</v>
          </cell>
          <cell r="DA4084">
            <v>0</v>
          </cell>
          <cell r="DD4084">
            <v>1.1485280409286875</v>
          </cell>
          <cell r="FJ4084">
            <v>42</v>
          </cell>
          <cell r="FK4084">
            <v>0.26300000000000001</v>
          </cell>
          <cell r="FL4084">
            <v>0.19850467271562044</v>
          </cell>
          <cell r="FO4084">
            <v>0.65963900742648285</v>
          </cell>
        </row>
        <row r="4085">
          <cell r="A4085">
            <v>650556</v>
          </cell>
          <cell r="C4085" t="str">
            <v>Abreu, Bryan</v>
          </cell>
          <cell r="Q4085" t="str">
            <v>S</v>
          </cell>
          <cell r="AJ4085">
            <v>9.8281048866112375</v>
          </cell>
          <cell r="AR4085">
            <v>44.400000000000006</v>
          </cell>
          <cell r="AS4085">
            <v>0.44161280931047875</v>
          </cell>
          <cell r="AT4085">
            <v>0.90504680594441755</v>
          </cell>
          <cell r="BE4085">
            <v>0.89075470051758865</v>
          </cell>
          <cell r="CP4085">
            <v>19.208333333333332</v>
          </cell>
          <cell r="CV4085">
            <v>92.1</v>
          </cell>
          <cell r="DA4085">
            <v>0</v>
          </cell>
          <cell r="DD4085">
            <v>1.1812189325206603</v>
          </cell>
          <cell r="FJ4085">
            <v>111</v>
          </cell>
          <cell r="FK4085">
            <v>0.26300000000000001</v>
          </cell>
          <cell r="FL4085">
            <v>-0.83688033046484001</v>
          </cell>
          <cell r="FO4085">
            <v>0.20845266120290085</v>
          </cell>
        </row>
        <row r="4086">
          <cell r="A4086">
            <v>650557</v>
          </cell>
          <cell r="C4086" t="str">
            <v>Arias, Luis</v>
          </cell>
          <cell r="Q4086" t="str">
            <v>R</v>
          </cell>
          <cell r="AJ4086">
            <v>8.22168577941531</v>
          </cell>
          <cell r="AR4086">
            <v>16.8</v>
          </cell>
          <cell r="AS4086">
            <v>-2.016701081724344</v>
          </cell>
          <cell r="AT4086">
            <v>0.97545413894109356</v>
          </cell>
          <cell r="BE4086">
            <v>0.87140742030483498</v>
          </cell>
          <cell r="CP4086">
            <v>22.458333333333332</v>
          </cell>
          <cell r="CV4086">
            <v>92.1</v>
          </cell>
          <cell r="DA4086">
            <v>0</v>
          </cell>
          <cell r="DD4086">
            <v>1.1077852032509243</v>
          </cell>
          <cell r="FJ4086">
            <v>42</v>
          </cell>
          <cell r="FK4086">
            <v>0.26300000000000001</v>
          </cell>
          <cell r="FL4086">
            <v>0.86800481317199107</v>
          </cell>
          <cell r="FO4086">
            <v>1</v>
          </cell>
        </row>
        <row r="4087">
          <cell r="A4087">
            <v>650558</v>
          </cell>
          <cell r="C4087" t="str">
            <v>Benzant, Gerald</v>
          </cell>
          <cell r="Q4087" t="str">
            <v>S</v>
          </cell>
          <cell r="AJ4087">
            <v>11.022739744160825</v>
          </cell>
          <cell r="AR4087">
            <v>44.400000000000006</v>
          </cell>
          <cell r="AS4087">
            <v>-3.4598471578703625</v>
          </cell>
          <cell r="AT4087">
            <v>0.93528126859169602</v>
          </cell>
          <cell r="BE4087">
            <v>1.0166508166927646</v>
          </cell>
          <cell r="CP4087">
            <v>21.541666666666668</v>
          </cell>
          <cell r="CV4087">
            <v>92.1</v>
          </cell>
          <cell r="DA4087">
            <v>0</v>
          </cell>
          <cell r="DD4087">
            <v>1.2840580018936565</v>
          </cell>
          <cell r="FJ4087">
            <v>111</v>
          </cell>
          <cell r="FK4087">
            <v>0.26300000000000001</v>
          </cell>
          <cell r="FL4087">
            <v>0.29651796603376185</v>
          </cell>
          <cell r="FO4087">
            <v>0.10350401995379066</v>
          </cell>
        </row>
        <row r="4088">
          <cell r="A4088">
            <v>650574</v>
          </cell>
          <cell r="C4088" t="str">
            <v>Franco, Mike</v>
          </cell>
          <cell r="Q4088" t="str">
            <v>R</v>
          </cell>
          <cell r="AJ4088">
            <v>5.4223209007546753</v>
          </cell>
          <cell r="AR4088">
            <v>22.947029071834997</v>
          </cell>
          <cell r="AS4088">
            <v>0.18536468938624634</v>
          </cell>
          <cell r="AT4088">
            <v>0.8177486907484649</v>
          </cell>
          <cell r="BE4088">
            <v>0.62310602567629669</v>
          </cell>
          <cell r="CP4088">
            <v>24.625</v>
          </cell>
          <cell r="CV4088">
            <v>92.1</v>
          </cell>
          <cell r="DA4088">
            <v>0</v>
          </cell>
          <cell r="DD4088">
            <v>1.182783532867113</v>
          </cell>
          <cell r="FJ4088">
            <v>57.367572679587489</v>
          </cell>
          <cell r="FK4088">
            <v>0.26300000000000001</v>
          </cell>
          <cell r="FL4088">
            <v>0.7087646883542994</v>
          </cell>
          <cell r="FO4088">
            <v>1</v>
          </cell>
        </row>
        <row r="4089">
          <cell r="A4089">
            <v>650593</v>
          </cell>
          <cell r="C4089" t="str">
            <v>Hiraldo, Carlos</v>
          </cell>
          <cell r="Q4089" t="str">
            <v>S</v>
          </cell>
          <cell r="AJ4089">
            <v>9.4529190058240573</v>
          </cell>
          <cell r="AR4089">
            <v>44.400000000000006</v>
          </cell>
          <cell r="AS4089">
            <v>0.48583452394580334</v>
          </cell>
          <cell r="AT4089">
            <v>0.91129131254944651</v>
          </cell>
          <cell r="BE4089">
            <v>0.72896953609566184</v>
          </cell>
          <cell r="CP4089">
            <v>19.958333333333332</v>
          </cell>
          <cell r="CV4089">
            <v>92.1</v>
          </cell>
          <cell r="DA4089">
            <v>0</v>
          </cell>
          <cell r="DD4089">
            <v>0.91305956323445625</v>
          </cell>
          <cell r="FJ4089">
            <v>111</v>
          </cell>
          <cell r="FK4089">
            <v>0.26300000000000001</v>
          </cell>
          <cell r="FL4089">
            <v>0.23303699278791445</v>
          </cell>
          <cell r="FO4089">
            <v>0</v>
          </cell>
        </row>
        <row r="4090">
          <cell r="A4090">
            <v>650595</v>
          </cell>
          <cell r="C4090" t="str">
            <v>Madden, Lachlan</v>
          </cell>
          <cell r="Q4090" t="str">
            <v>R</v>
          </cell>
          <cell r="AJ4090">
            <v>6.7165552495970129</v>
          </cell>
          <cell r="AR4090">
            <v>16.8</v>
          </cell>
          <cell r="AS4090">
            <v>-0.12187287811070326</v>
          </cell>
          <cell r="AT4090">
            <v>0.86328524904404591</v>
          </cell>
          <cell r="BE4090">
            <v>0.64013697847555195</v>
          </cell>
          <cell r="CP4090">
            <v>20.041666666666668</v>
          </cell>
          <cell r="CV4090">
            <v>92.1</v>
          </cell>
          <cell r="DA4090">
            <v>0</v>
          </cell>
          <cell r="DD4090">
            <v>0.9734748965735518</v>
          </cell>
          <cell r="FJ4090">
            <v>42</v>
          </cell>
          <cell r="FK4090">
            <v>0.26300000000000001</v>
          </cell>
          <cell r="FL4090">
            <v>-0.21064318550654934</v>
          </cell>
          <cell r="FO4090">
            <v>1</v>
          </cell>
        </row>
        <row r="4091">
          <cell r="A4091">
            <v>650596</v>
          </cell>
          <cell r="C4091" t="str">
            <v>Madera, Ezequiel</v>
          </cell>
          <cell r="Q4091" t="str">
            <v>R</v>
          </cell>
          <cell r="AJ4091">
            <v>12.252540492910921</v>
          </cell>
          <cell r="AR4091">
            <v>16.8</v>
          </cell>
          <cell r="AS4091">
            <v>-0.20292521504486535</v>
          </cell>
          <cell r="AT4091">
            <v>0.86532575856269833</v>
          </cell>
          <cell r="BE4091">
            <v>1.0162227763601408</v>
          </cell>
          <cell r="CP4091">
            <v>20.291666666666668</v>
          </cell>
          <cell r="CV4091">
            <v>92.1</v>
          </cell>
          <cell r="DA4091">
            <v>0</v>
          </cell>
          <cell r="DD4091">
            <v>1.2876614910310149</v>
          </cell>
          <cell r="FJ4091">
            <v>42</v>
          </cell>
          <cell r="FK4091">
            <v>0.26300000000000001</v>
          </cell>
          <cell r="FL4091">
            <v>-0.92617586758252024</v>
          </cell>
          <cell r="FO4091">
            <v>0.69617226597376525</v>
          </cell>
        </row>
        <row r="4092">
          <cell r="A4092">
            <v>650599</v>
          </cell>
          <cell r="C4092" t="str">
            <v>Montano, Salvador</v>
          </cell>
          <cell r="Q4092" t="str">
            <v>S</v>
          </cell>
          <cell r="AJ4092">
            <v>8.3551467688311067</v>
          </cell>
          <cell r="AR4092">
            <v>44.400000000000006</v>
          </cell>
          <cell r="AS4092">
            <v>-7.1012093455737002E-2</v>
          </cell>
          <cell r="AT4092">
            <v>0.80078815977059059</v>
          </cell>
          <cell r="BE4092">
            <v>1.0517899757726688</v>
          </cell>
          <cell r="CP4092">
            <v>21.958333333333332</v>
          </cell>
          <cell r="CV4092">
            <v>92.1</v>
          </cell>
          <cell r="DA4092">
            <v>0</v>
          </cell>
          <cell r="DD4092">
            <v>1.2706716709413255</v>
          </cell>
          <cell r="FJ4092">
            <v>111</v>
          </cell>
          <cell r="FK4092">
            <v>0.26300000000000001</v>
          </cell>
          <cell r="FL4092">
            <v>0.16774931609805527</v>
          </cell>
          <cell r="FO4092">
            <v>0.1870902225358102</v>
          </cell>
        </row>
        <row r="4093">
          <cell r="A4093">
            <v>650600</v>
          </cell>
          <cell r="C4093" t="str">
            <v>Paulino, Hansel</v>
          </cell>
          <cell r="Q4093" t="str">
            <v>R</v>
          </cell>
          <cell r="AJ4093">
            <v>8.6695759493148365</v>
          </cell>
          <cell r="AR4093">
            <v>16.8</v>
          </cell>
          <cell r="AS4093">
            <v>-1.7531279846187033</v>
          </cell>
          <cell r="AT4093">
            <v>0.79448473627310201</v>
          </cell>
          <cell r="BE4093">
            <v>0.84012448111242888</v>
          </cell>
          <cell r="CP4093">
            <v>20.458333333333332</v>
          </cell>
          <cell r="CV4093">
            <v>92.1</v>
          </cell>
          <cell r="DA4093">
            <v>0</v>
          </cell>
          <cell r="DD4093">
            <v>1.0043515889021299</v>
          </cell>
          <cell r="FJ4093">
            <v>42</v>
          </cell>
          <cell r="FK4093">
            <v>0.26300000000000001</v>
          </cell>
          <cell r="FL4093">
            <v>6.2288849208126155E-2</v>
          </cell>
          <cell r="FO4093">
            <v>0.77373613408600539</v>
          </cell>
        </row>
        <row r="4094">
          <cell r="A4094">
            <v>650601</v>
          </cell>
          <cell r="C4094" t="str">
            <v>Pirela, Gabriel</v>
          </cell>
          <cell r="Q4094" t="str">
            <v>R</v>
          </cell>
          <cell r="AJ4094">
            <v>9.4181301316232204</v>
          </cell>
          <cell r="AR4094">
            <v>16.8</v>
          </cell>
          <cell r="AS4094">
            <v>-1.0738992380849539</v>
          </cell>
          <cell r="AT4094">
            <v>0.80079078868396203</v>
          </cell>
          <cell r="BE4094">
            <v>0.8682096420685641</v>
          </cell>
          <cell r="CP4094">
            <v>22.125</v>
          </cell>
          <cell r="CV4094">
            <v>92.1</v>
          </cell>
          <cell r="DA4094">
            <v>0</v>
          </cell>
          <cell r="DD4094">
            <v>0.90009197390059659</v>
          </cell>
          <cell r="FJ4094">
            <v>42</v>
          </cell>
          <cell r="FK4094">
            <v>0.26300000000000001</v>
          </cell>
          <cell r="FL4094">
            <v>1.2941692944497654</v>
          </cell>
          <cell r="FO4094">
            <v>1</v>
          </cell>
        </row>
        <row r="4095">
          <cell r="A4095">
            <v>650602</v>
          </cell>
          <cell r="C4095" t="str">
            <v>Pizzolato, Carlos</v>
          </cell>
          <cell r="Q4095" t="str">
            <v>S</v>
          </cell>
          <cell r="AJ4095">
            <v>10.085058841939905</v>
          </cell>
          <cell r="AR4095">
            <v>44.400000000000006</v>
          </cell>
          <cell r="AS4095">
            <v>1.2642029344753636</v>
          </cell>
          <cell r="AT4095">
            <v>0.96480570252393438</v>
          </cell>
          <cell r="BE4095">
            <v>0.90053658508628898</v>
          </cell>
          <cell r="CP4095">
            <v>20.291666666666668</v>
          </cell>
          <cell r="CV4095">
            <v>92.1</v>
          </cell>
          <cell r="DA4095">
            <v>0</v>
          </cell>
          <cell r="DD4095">
            <v>0.927724199993198</v>
          </cell>
          <cell r="FJ4095">
            <v>111</v>
          </cell>
          <cell r="FK4095">
            <v>0.26300000000000001</v>
          </cell>
          <cell r="FL4095">
            <v>-0.36246889537756566</v>
          </cell>
          <cell r="FO4095">
            <v>4.0000080640002489E-3</v>
          </cell>
        </row>
        <row r="4096">
          <cell r="A4096">
            <v>650603</v>
          </cell>
          <cell r="C4096" t="str">
            <v>Ramos, Jose</v>
          </cell>
          <cell r="Q4096" t="str">
            <v>R</v>
          </cell>
          <cell r="AJ4096">
            <v>8.6190520524359719</v>
          </cell>
          <cell r="AR4096">
            <v>16.8</v>
          </cell>
          <cell r="AS4096">
            <v>0.40766703655374287</v>
          </cell>
          <cell r="AT4096">
            <v>0.89724073889736111</v>
          </cell>
          <cell r="BE4096">
            <v>0.63141059074583517</v>
          </cell>
          <cell r="CP4096">
            <v>19.875</v>
          </cell>
          <cell r="CV4096">
            <v>92.1</v>
          </cell>
          <cell r="DA4096">
            <v>0</v>
          </cell>
          <cell r="DD4096">
            <v>1.1032336622733439</v>
          </cell>
          <cell r="FJ4096">
            <v>42</v>
          </cell>
          <cell r="FK4096">
            <v>0.26300000000000001</v>
          </cell>
          <cell r="FL4096">
            <v>0.13070422721467959</v>
          </cell>
          <cell r="FO4096">
            <v>0.55141490612209898</v>
          </cell>
        </row>
        <row r="4097">
          <cell r="A4097">
            <v>650604</v>
          </cell>
          <cell r="C4097" t="str">
            <v>Rosario, Jose</v>
          </cell>
          <cell r="Q4097" t="str">
            <v>S</v>
          </cell>
          <cell r="AJ4097">
            <v>8.2719662046138946</v>
          </cell>
          <cell r="AR4097">
            <v>44.400000000000006</v>
          </cell>
          <cell r="AS4097">
            <v>-1.1772820835564026</v>
          </cell>
          <cell r="AT4097">
            <v>0.79960985046527489</v>
          </cell>
          <cell r="BE4097">
            <v>1.3458064808885111</v>
          </cell>
          <cell r="CP4097">
            <v>21.375</v>
          </cell>
          <cell r="CV4097">
            <v>92.1</v>
          </cell>
          <cell r="DA4097">
            <v>0</v>
          </cell>
          <cell r="DD4097">
            <v>0.90165347325881551</v>
          </cell>
          <cell r="FJ4097">
            <v>111</v>
          </cell>
          <cell r="FK4097">
            <v>0.26300000000000001</v>
          </cell>
          <cell r="FL4097">
            <v>1.3473720549669884E-2</v>
          </cell>
          <cell r="FO4097">
            <v>0.16019824447588304</v>
          </cell>
        </row>
        <row r="4098">
          <cell r="A4098">
            <v>650605</v>
          </cell>
          <cell r="C4098" t="str">
            <v>Saldana, Abdiel</v>
          </cell>
          <cell r="Q4098" t="str">
            <v>S</v>
          </cell>
          <cell r="AJ4098">
            <v>7.4571113652920662</v>
          </cell>
          <cell r="AR4098">
            <v>44.400000000000006</v>
          </cell>
          <cell r="AS4098">
            <v>1.0310500939904562E-2</v>
          </cell>
          <cell r="AT4098">
            <v>0.89001990893540994</v>
          </cell>
          <cell r="BE4098">
            <v>0.83113075062624353</v>
          </cell>
          <cell r="CP4098">
            <v>20.291666666666668</v>
          </cell>
          <cell r="CV4098">
            <v>92.1</v>
          </cell>
          <cell r="DA4098">
            <v>0</v>
          </cell>
          <cell r="DD4098">
            <v>1.1473738154072384</v>
          </cell>
          <cell r="FJ4098">
            <v>111</v>
          </cell>
          <cell r="FK4098">
            <v>0.26300000000000001</v>
          </cell>
          <cell r="FL4098">
            <v>-0.33249105934301232</v>
          </cell>
          <cell r="FO4098">
            <v>0.33831734745116582</v>
          </cell>
        </row>
        <row r="4099">
          <cell r="A4099">
            <v>650606</v>
          </cell>
          <cell r="C4099" t="str">
            <v>Taveras, Starlyn</v>
          </cell>
          <cell r="Q4099" t="str">
            <v>R</v>
          </cell>
          <cell r="AJ4099">
            <v>9.4791425350171608</v>
          </cell>
          <cell r="AR4099">
            <v>16.8</v>
          </cell>
          <cell r="AS4099">
            <v>0.80205400940364824</v>
          </cell>
          <cell r="AT4099">
            <v>0.96165205972258905</v>
          </cell>
          <cell r="BE4099">
            <v>0.9928510044956611</v>
          </cell>
          <cell r="CP4099">
            <v>22.208333333333332</v>
          </cell>
          <cell r="CV4099">
            <v>92.1</v>
          </cell>
          <cell r="DA4099">
            <v>0</v>
          </cell>
          <cell r="DD4099">
            <v>1.4868084044830518</v>
          </cell>
          <cell r="FJ4099">
            <v>42</v>
          </cell>
          <cell r="FK4099">
            <v>0.26300000000000001</v>
          </cell>
          <cell r="FL4099">
            <v>-0.73045196922852429</v>
          </cell>
          <cell r="FO4099">
            <v>1</v>
          </cell>
        </row>
        <row r="4100">
          <cell r="A4100">
            <v>650608</v>
          </cell>
          <cell r="C4100" t="str">
            <v>Valdez, Gabriel</v>
          </cell>
          <cell r="Q4100" t="str">
            <v>S</v>
          </cell>
          <cell r="AJ4100">
            <v>8.4350458603254221</v>
          </cell>
          <cell r="AR4100">
            <v>44.400000000000006</v>
          </cell>
          <cell r="AS4100">
            <v>-0.31723107871999578</v>
          </cell>
          <cell r="AT4100">
            <v>0.7726724381819976</v>
          </cell>
          <cell r="BE4100">
            <v>0.87926103261352373</v>
          </cell>
          <cell r="CP4100">
            <v>20.708333333333332</v>
          </cell>
          <cell r="CV4100">
            <v>92.1</v>
          </cell>
          <cell r="DA4100">
            <v>0</v>
          </cell>
          <cell r="DD4100">
            <v>0.79078369779639601</v>
          </cell>
          <cell r="FJ4100">
            <v>111</v>
          </cell>
          <cell r="FK4100">
            <v>0.26300000000000001</v>
          </cell>
          <cell r="FL4100">
            <v>-0.13496436694444675</v>
          </cell>
          <cell r="FO4100">
            <v>2.4172471441093801E-2</v>
          </cell>
        </row>
        <row r="4101">
          <cell r="A4101">
            <v>650609</v>
          </cell>
          <cell r="C4101" t="str">
            <v>Acevedo, Wilson</v>
          </cell>
          <cell r="Q4101" t="str">
            <v>R</v>
          </cell>
          <cell r="AJ4101">
            <v>9.4450047120088723</v>
          </cell>
          <cell r="AR4101">
            <v>16.8</v>
          </cell>
          <cell r="AS4101">
            <v>-1.7087421398628813</v>
          </cell>
          <cell r="AT4101">
            <v>0.96440418441028564</v>
          </cell>
          <cell r="BE4101">
            <v>1.0924727227238606</v>
          </cell>
          <cell r="CP4101">
            <v>23.375</v>
          </cell>
          <cell r="CV4101">
            <v>92.1</v>
          </cell>
          <cell r="DA4101">
            <v>0</v>
          </cell>
          <cell r="DD4101">
            <v>0.94372289913506791</v>
          </cell>
          <cell r="FJ4101">
            <v>42</v>
          </cell>
          <cell r="FK4101">
            <v>0.26300000000000001</v>
          </cell>
          <cell r="FL4101">
            <v>-2.3070546175387143</v>
          </cell>
          <cell r="FO4101">
            <v>1</v>
          </cell>
        </row>
        <row r="4102">
          <cell r="A4102">
            <v>650610</v>
          </cell>
          <cell r="C4102" t="str">
            <v>Cruz, Aronny</v>
          </cell>
          <cell r="Q4102" t="str">
            <v>R</v>
          </cell>
          <cell r="AJ4102">
            <v>8.1977061314329696</v>
          </cell>
          <cell r="AR4102">
            <v>16.8</v>
          </cell>
          <cell r="AS4102">
            <v>0.52672623246988992</v>
          </cell>
          <cell r="AT4102">
            <v>0.89775483571351855</v>
          </cell>
          <cell r="BE4102">
            <v>0.78870491516521879</v>
          </cell>
          <cell r="CP4102">
            <v>20.958333333333332</v>
          </cell>
          <cell r="CV4102">
            <v>92.1</v>
          </cell>
          <cell r="DA4102">
            <v>0</v>
          </cell>
          <cell r="DD4102">
            <v>1.1459253755953565</v>
          </cell>
          <cell r="FJ4102">
            <v>42</v>
          </cell>
          <cell r="FK4102">
            <v>0.26300000000000001</v>
          </cell>
          <cell r="FL4102">
            <v>0.60577309418497116</v>
          </cell>
          <cell r="FO4102">
            <v>1</v>
          </cell>
        </row>
        <row r="4103">
          <cell r="A4103">
            <v>650611</v>
          </cell>
          <cell r="C4103" t="str">
            <v>Diaz, Frandy</v>
          </cell>
          <cell r="Q4103" t="str">
            <v>S</v>
          </cell>
          <cell r="AJ4103">
            <v>10.470952621015753</v>
          </cell>
          <cell r="AR4103">
            <v>44.400000000000006</v>
          </cell>
          <cell r="AS4103">
            <v>-1.0974677570293012</v>
          </cell>
          <cell r="AT4103">
            <v>0.80238528416637056</v>
          </cell>
          <cell r="BE4103">
            <v>0.92619197309769574</v>
          </cell>
          <cell r="CP4103">
            <v>21.291666666666668</v>
          </cell>
          <cell r="CV4103">
            <v>92.1</v>
          </cell>
          <cell r="DA4103">
            <v>0</v>
          </cell>
          <cell r="DD4103">
            <v>1.1788914551107179</v>
          </cell>
          <cell r="FJ4103">
            <v>111</v>
          </cell>
          <cell r="FK4103">
            <v>0.26300000000000001</v>
          </cell>
          <cell r="FL4103">
            <v>-0.6657923410977209</v>
          </cell>
          <cell r="FO4103">
            <v>0.26993166287015935</v>
          </cell>
        </row>
        <row r="4104">
          <cell r="A4104">
            <v>650613</v>
          </cell>
          <cell r="C4104" t="str">
            <v>Mateo, Yeison</v>
          </cell>
          <cell r="Q4104" t="str">
            <v>R</v>
          </cell>
          <cell r="AJ4104">
            <v>11.153795132764618</v>
          </cell>
          <cell r="AR4104">
            <v>16.8</v>
          </cell>
          <cell r="AS4104">
            <v>1.3550496859326244</v>
          </cell>
          <cell r="AT4104">
            <v>0.92224937023244291</v>
          </cell>
          <cell r="BE4104">
            <v>1.0817294256263914</v>
          </cell>
          <cell r="CP4104">
            <v>23.208333333333332</v>
          </cell>
          <cell r="CV4104">
            <v>92.1</v>
          </cell>
          <cell r="DA4104">
            <v>0</v>
          </cell>
          <cell r="DD4104">
            <v>1.0485130297657341</v>
          </cell>
          <cell r="FJ4104">
            <v>42</v>
          </cell>
          <cell r="FK4104">
            <v>0.26300000000000001</v>
          </cell>
          <cell r="FL4104">
            <v>0.6744704154352632</v>
          </cell>
          <cell r="FO4104">
            <v>1</v>
          </cell>
        </row>
        <row r="4105">
          <cell r="A4105">
            <v>650618</v>
          </cell>
          <cell r="C4105" t="str">
            <v>Terrero, Franco</v>
          </cell>
          <cell r="Q4105" t="str">
            <v>R</v>
          </cell>
          <cell r="AJ4105">
            <v>8.1153840752990369</v>
          </cell>
          <cell r="AR4105">
            <v>26.038878399705613</v>
          </cell>
          <cell r="AS4105">
            <v>0.12409934969064348</v>
          </cell>
          <cell r="AT4105">
            <v>0.80015793375660627</v>
          </cell>
          <cell r="BE4105">
            <v>0.84071466817858687</v>
          </cell>
          <cell r="CP4105">
            <v>21.125</v>
          </cell>
          <cell r="CV4105">
            <v>92.1</v>
          </cell>
          <cell r="DA4105">
            <v>0</v>
          </cell>
          <cell r="DD4105">
            <v>0.99991474798492652</v>
          </cell>
          <cell r="FJ4105">
            <v>65.097195999264031</v>
          </cell>
          <cell r="FK4105">
            <v>0.26300000000000001</v>
          </cell>
          <cell r="FL4105">
            <v>-0.27840860358993286</v>
          </cell>
          <cell r="FO4105">
            <v>1</v>
          </cell>
        </row>
        <row r="4106">
          <cell r="A4106">
            <v>650620</v>
          </cell>
          <cell r="C4106" t="str">
            <v>Almonte, Adriel</v>
          </cell>
          <cell r="Q4106" t="str">
            <v>R</v>
          </cell>
          <cell r="AJ4106">
            <v>9.7567811421686592</v>
          </cell>
          <cell r="AR4106">
            <v>16.8</v>
          </cell>
          <cell r="AS4106">
            <v>-1.9153775214035684</v>
          </cell>
          <cell r="AT4106">
            <v>0.9319837858070783</v>
          </cell>
          <cell r="BE4106">
            <v>0.66568179891516666</v>
          </cell>
          <cell r="CP4106">
            <v>21.708333333333332</v>
          </cell>
          <cell r="CV4106">
            <v>92.1</v>
          </cell>
          <cell r="DA4106">
            <v>0</v>
          </cell>
          <cell r="DD4106">
            <v>0.99041879556100398</v>
          </cell>
          <cell r="FJ4106">
            <v>42</v>
          </cell>
          <cell r="FK4106">
            <v>0.26300000000000001</v>
          </cell>
          <cell r="FL4106">
            <v>1.6566955655295601</v>
          </cell>
          <cell r="FO4106">
            <v>1</v>
          </cell>
        </row>
        <row r="4107">
          <cell r="A4107">
            <v>650621</v>
          </cell>
          <cell r="C4107" t="str">
            <v>Diaz, Johan</v>
          </cell>
          <cell r="Q4107" t="str">
            <v>R</v>
          </cell>
          <cell r="AJ4107">
            <v>8.036068864566154</v>
          </cell>
          <cell r="AR4107">
            <v>16.8</v>
          </cell>
          <cell r="AS4107">
            <v>0.56382777128313633</v>
          </cell>
          <cell r="AT4107">
            <v>0.86792821833223466</v>
          </cell>
          <cell r="BE4107">
            <v>1.0271666329218898</v>
          </cell>
          <cell r="CP4107">
            <v>23.625</v>
          </cell>
          <cell r="CV4107">
            <v>92.1</v>
          </cell>
          <cell r="DA4107">
            <v>0</v>
          </cell>
          <cell r="DD4107">
            <v>1.0515219051384517</v>
          </cell>
          <cell r="FJ4107">
            <v>42</v>
          </cell>
          <cell r="FK4107">
            <v>0.26300000000000001</v>
          </cell>
          <cell r="FL4107">
            <v>-1.1433044801766523</v>
          </cell>
          <cell r="FO4107">
            <v>1</v>
          </cell>
        </row>
        <row r="4108">
          <cell r="A4108">
            <v>650623</v>
          </cell>
          <cell r="C4108" t="str">
            <v>Forbes, Melvyn</v>
          </cell>
          <cell r="Q4108" t="str">
            <v>R</v>
          </cell>
          <cell r="AJ4108">
            <v>12.898171046703762</v>
          </cell>
          <cell r="AR4108">
            <v>16.8</v>
          </cell>
          <cell r="AS4108">
            <v>0.85590841354191438</v>
          </cell>
          <cell r="AT4108">
            <v>0.93541363881256634</v>
          </cell>
          <cell r="BE4108">
            <v>1.2436450673226023</v>
          </cell>
          <cell r="CP4108">
            <v>22.541666666666668</v>
          </cell>
          <cell r="CV4108">
            <v>92.1</v>
          </cell>
          <cell r="DA4108">
            <v>0</v>
          </cell>
          <cell r="DD4108">
            <v>1.5021511637627887</v>
          </cell>
          <cell r="FJ4108">
            <v>42</v>
          </cell>
          <cell r="FK4108">
            <v>0.26300000000000001</v>
          </cell>
          <cell r="FL4108">
            <v>-0.5801891206117511</v>
          </cell>
          <cell r="FO4108">
            <v>1</v>
          </cell>
        </row>
        <row r="4109">
          <cell r="A4109">
            <v>650624</v>
          </cell>
          <cell r="C4109" t="str">
            <v>Gooding, Max</v>
          </cell>
          <cell r="Q4109" t="str">
            <v>R</v>
          </cell>
          <cell r="AJ4109">
            <v>8.5520372357004817</v>
          </cell>
          <cell r="AR4109">
            <v>16.8</v>
          </cell>
          <cell r="AS4109">
            <v>2.9529674458610586E-2</v>
          </cell>
          <cell r="AT4109">
            <v>0.87152378366202299</v>
          </cell>
          <cell r="BE4109">
            <v>0.59193180849832072</v>
          </cell>
          <cell r="CP4109">
            <v>20.291666666666668</v>
          </cell>
          <cell r="CV4109">
            <v>92.1</v>
          </cell>
          <cell r="DA4109">
            <v>0</v>
          </cell>
          <cell r="DD4109">
            <v>0.88112003569072972</v>
          </cell>
          <cell r="FJ4109">
            <v>42</v>
          </cell>
          <cell r="FK4109">
            <v>0.26300000000000001</v>
          </cell>
          <cell r="FL4109">
            <v>-3.0346521723229297E-2</v>
          </cell>
          <cell r="FO4109">
            <v>1</v>
          </cell>
        </row>
        <row r="4110">
          <cell r="A4110">
            <v>650625</v>
          </cell>
          <cell r="C4110" t="str">
            <v>Mora, Gregor</v>
          </cell>
          <cell r="Q4110" t="str">
            <v>S</v>
          </cell>
          <cell r="AJ4110">
            <v>8.8248113925456479</v>
          </cell>
          <cell r="AR4110">
            <v>44.400000000000006</v>
          </cell>
          <cell r="AS4110">
            <v>-0.65718279404435131</v>
          </cell>
          <cell r="AT4110">
            <v>0.7419469794831659</v>
          </cell>
          <cell r="BE4110">
            <v>0.83112182513649713</v>
          </cell>
          <cell r="CP4110">
            <v>20.875</v>
          </cell>
          <cell r="CV4110">
            <v>92.1</v>
          </cell>
          <cell r="DA4110">
            <v>0</v>
          </cell>
          <cell r="DD4110">
            <v>0.98797568819895631</v>
          </cell>
          <cell r="FJ4110">
            <v>111</v>
          </cell>
          <cell r="FK4110">
            <v>0.26300000000000001</v>
          </cell>
          <cell r="FL4110">
            <v>0.21269470092284795</v>
          </cell>
          <cell r="FO4110">
            <v>0.47115948940795704</v>
          </cell>
        </row>
        <row r="4111">
          <cell r="A4111">
            <v>650650</v>
          </cell>
          <cell r="C4111" t="str">
            <v>Araujo, Cesar</v>
          </cell>
          <cell r="Q4111" t="str">
            <v>R</v>
          </cell>
          <cell r="AJ4111">
            <v>9.7331811113905218</v>
          </cell>
          <cell r="AR4111">
            <v>16.8</v>
          </cell>
          <cell r="AS4111">
            <v>-2.4794528807664751</v>
          </cell>
          <cell r="AT4111">
            <v>0.94267102250255452</v>
          </cell>
          <cell r="BE4111">
            <v>0.88990261788304958</v>
          </cell>
          <cell r="CP4111">
            <v>19.041666666666668</v>
          </cell>
          <cell r="CV4111">
            <v>92.1</v>
          </cell>
          <cell r="DA4111">
            <v>0</v>
          </cell>
          <cell r="DD4111">
            <v>1.2603110004979188</v>
          </cell>
          <cell r="FJ4111">
            <v>42</v>
          </cell>
          <cell r="FK4111">
            <v>0.26300000000000001</v>
          </cell>
          <cell r="FL4111">
            <v>1.7535492593085955</v>
          </cell>
          <cell r="FO4111">
            <v>1</v>
          </cell>
        </row>
        <row r="4112">
          <cell r="A4112">
            <v>650654</v>
          </cell>
          <cell r="C4112" t="str">
            <v>Molina, Cristopher</v>
          </cell>
          <cell r="Q4112" t="str">
            <v>S</v>
          </cell>
          <cell r="AJ4112">
            <v>10.061068964428525</v>
          </cell>
          <cell r="AR4112">
            <v>44.400000000000006</v>
          </cell>
          <cell r="AS4112">
            <v>0.20000093663188898</v>
          </cell>
          <cell r="AT4112">
            <v>0.90660725669827114</v>
          </cell>
          <cell r="BE4112">
            <v>0.94436809707307101</v>
          </cell>
          <cell r="CP4112">
            <v>19.041666666666668</v>
          </cell>
          <cell r="CV4112">
            <v>92.1</v>
          </cell>
          <cell r="DA4112">
            <v>0</v>
          </cell>
          <cell r="DD4112">
            <v>1.0330983823210091</v>
          </cell>
          <cell r="FJ4112">
            <v>111</v>
          </cell>
          <cell r="FK4112">
            <v>0.26300000000000001</v>
          </cell>
          <cell r="FL4112">
            <v>-0.70109290949022085</v>
          </cell>
          <cell r="FO4112">
            <v>0</v>
          </cell>
        </row>
        <row r="4113">
          <cell r="A4113">
            <v>650656</v>
          </cell>
          <cell r="C4113" t="str">
            <v>Pena, Luis</v>
          </cell>
          <cell r="Q4113" t="str">
            <v>S</v>
          </cell>
          <cell r="AJ4113">
            <v>6.4851004419567033</v>
          </cell>
          <cell r="AR4113">
            <v>45.43909465020576</v>
          </cell>
          <cell r="AS4113">
            <v>-4.0989262992927711E-2</v>
          </cell>
          <cell r="AT4113">
            <v>0.72887061237726725</v>
          </cell>
          <cell r="BE4113">
            <v>0.63664787960733316</v>
          </cell>
          <cell r="CP4113">
            <v>20.875</v>
          </cell>
          <cell r="CV4113">
            <v>92.1</v>
          </cell>
          <cell r="DA4113">
            <v>0</v>
          </cell>
          <cell r="DD4113">
            <v>1.1821233100291817</v>
          </cell>
          <cell r="FJ4113">
            <v>113.5977366255144</v>
          </cell>
          <cell r="FK4113">
            <v>0.26300000000000001</v>
          </cell>
          <cell r="FL4113">
            <v>-3.3665363471607264E-2</v>
          </cell>
          <cell r="FO4113">
            <v>0.10215035531017636</v>
          </cell>
        </row>
        <row r="4114">
          <cell r="A4114">
            <v>650657</v>
          </cell>
          <cell r="C4114" t="str">
            <v>Peralta, Alexis</v>
          </cell>
          <cell r="Q4114" t="str">
            <v>S</v>
          </cell>
          <cell r="AJ4114">
            <v>12.660601129119364</v>
          </cell>
          <cell r="AR4114">
            <v>44.400000000000006</v>
          </cell>
          <cell r="AS4114">
            <v>0.97054545835242478</v>
          </cell>
          <cell r="AT4114">
            <v>0.94447237460479583</v>
          </cell>
          <cell r="BE4114">
            <v>1.1640263586797965</v>
          </cell>
          <cell r="CP4114">
            <v>19.625</v>
          </cell>
          <cell r="CV4114">
            <v>92.1</v>
          </cell>
          <cell r="DA4114">
            <v>0</v>
          </cell>
          <cell r="DD4114">
            <v>1.5189371667181868</v>
          </cell>
          <cell r="FJ4114">
            <v>111</v>
          </cell>
          <cell r="FK4114">
            <v>0.26300000000000001</v>
          </cell>
          <cell r="FL4114">
            <v>-0.72823717084886508</v>
          </cell>
          <cell r="FO4114">
            <v>4.1550956484366353E-3</v>
          </cell>
        </row>
        <row r="4115">
          <cell r="A4115">
            <v>650663</v>
          </cell>
          <cell r="C4115" t="str">
            <v>Atizol, Mauricio</v>
          </cell>
          <cell r="Q4115" t="str">
            <v>R</v>
          </cell>
          <cell r="AJ4115">
            <v>9.7907501062935101</v>
          </cell>
          <cell r="AR4115">
            <v>16.8</v>
          </cell>
          <cell r="AS4115">
            <v>0.97699758447374341</v>
          </cell>
          <cell r="AT4115">
            <v>0.96355981740219609</v>
          </cell>
          <cell r="BE4115">
            <v>0.97226153084291167</v>
          </cell>
          <cell r="CP4115">
            <v>19.791666666666668</v>
          </cell>
          <cell r="CV4115">
            <v>92.1</v>
          </cell>
          <cell r="DA4115">
            <v>0</v>
          </cell>
          <cell r="DD4115">
            <v>1.2822062570721373</v>
          </cell>
          <cell r="FJ4115">
            <v>42</v>
          </cell>
          <cell r="FK4115">
            <v>0.26300000000000001</v>
          </cell>
          <cell r="FL4115">
            <v>-0.41864095680294322</v>
          </cell>
          <cell r="FO4115">
            <v>0.89086293797830396</v>
          </cell>
        </row>
        <row r="4116">
          <cell r="A4116">
            <v>650668</v>
          </cell>
          <cell r="C4116" t="str">
            <v>Mejia, Humberto</v>
          </cell>
          <cell r="Q4116" t="str">
            <v>S</v>
          </cell>
          <cell r="AJ4116">
            <v>8.2002576487883463</v>
          </cell>
          <cell r="AR4116">
            <v>44.400000000000006</v>
          </cell>
          <cell r="AS4116">
            <v>0.19807008094225945</v>
          </cell>
          <cell r="AT4116">
            <v>0.91187988911519724</v>
          </cell>
          <cell r="BE4116">
            <v>0.88091907160091454</v>
          </cell>
          <cell r="CP4116">
            <v>19.291666666666668</v>
          </cell>
          <cell r="CV4116">
            <v>92.1</v>
          </cell>
          <cell r="DA4116">
            <v>0</v>
          </cell>
          <cell r="DD4116">
            <v>0.97117531894847786</v>
          </cell>
          <cell r="FJ4116">
            <v>111</v>
          </cell>
          <cell r="FK4116">
            <v>0.26300000000000001</v>
          </cell>
          <cell r="FL4116">
            <v>0.12757551154185093</v>
          </cell>
          <cell r="FO4116">
            <v>0.29389521344277036</v>
          </cell>
        </row>
        <row r="4117">
          <cell r="A4117">
            <v>650669</v>
          </cell>
          <cell r="C4117" t="str">
            <v>Ovalle, Jeremy</v>
          </cell>
          <cell r="Q4117" t="str">
            <v>S</v>
          </cell>
          <cell r="AJ4117">
            <v>10.202854016034168</v>
          </cell>
          <cell r="AR4117">
            <v>44.400000000000006</v>
          </cell>
          <cell r="AS4117">
            <v>0.69279503577982016</v>
          </cell>
          <cell r="AT4117">
            <v>0.92045575678669544</v>
          </cell>
          <cell r="BE4117">
            <v>0.94420553133039253</v>
          </cell>
          <cell r="CP4117">
            <v>19.458333333333332</v>
          </cell>
          <cell r="CV4117">
            <v>92.1</v>
          </cell>
          <cell r="DA4117">
            <v>0</v>
          </cell>
          <cell r="DD4117">
            <v>0.93585772194955519</v>
          </cell>
          <cell r="FJ4117">
            <v>111</v>
          </cell>
          <cell r="FK4117">
            <v>0.26300000000000001</v>
          </cell>
          <cell r="FL4117">
            <v>0.76654966371033517</v>
          </cell>
          <cell r="FO4117">
            <v>0.24483366197911172</v>
          </cell>
        </row>
        <row r="4118">
          <cell r="A4118">
            <v>650671</v>
          </cell>
          <cell r="C4118" t="str">
            <v>Quijada, Jose</v>
          </cell>
          <cell r="Q4118" t="str">
            <v>R</v>
          </cell>
          <cell r="AJ4118">
            <v>4.5459882262298823</v>
          </cell>
          <cell r="AR4118">
            <v>16.8</v>
          </cell>
          <cell r="AS4118">
            <v>0.13388199033028833</v>
          </cell>
          <cell r="AT4118">
            <v>0.8711850558885974</v>
          </cell>
          <cell r="BE4118">
            <v>1.0609822522582453</v>
          </cell>
          <cell r="CP4118">
            <v>20.625</v>
          </cell>
          <cell r="CV4118">
            <v>92.1</v>
          </cell>
          <cell r="DA4118">
            <v>0</v>
          </cell>
          <cell r="DD4118">
            <v>1.1328166521697889</v>
          </cell>
          <cell r="FJ4118">
            <v>42</v>
          </cell>
          <cell r="FK4118">
            <v>0.26300000000000001</v>
          </cell>
          <cell r="FL4118">
            <v>0.24580021901611543</v>
          </cell>
          <cell r="FO4118">
            <v>1</v>
          </cell>
        </row>
        <row r="4119">
          <cell r="A4119">
            <v>650673</v>
          </cell>
          <cell r="C4119" t="str">
            <v>Rodriguez, Jonathan</v>
          </cell>
          <cell r="Q4119" t="str">
            <v>R</v>
          </cell>
          <cell r="AJ4119">
            <v>10.328820504010253</v>
          </cell>
          <cell r="AR4119">
            <v>16.8</v>
          </cell>
          <cell r="AS4119">
            <v>2.5860224496338287</v>
          </cell>
          <cell r="AT4119">
            <v>0.9752590629609964</v>
          </cell>
          <cell r="BE4119">
            <v>0.72750019895644646</v>
          </cell>
          <cell r="CP4119">
            <v>20.791666666666668</v>
          </cell>
          <cell r="CV4119">
            <v>92.1</v>
          </cell>
          <cell r="DA4119">
            <v>0</v>
          </cell>
          <cell r="DD4119">
            <v>1.3454207253787633</v>
          </cell>
          <cell r="FJ4119">
            <v>42</v>
          </cell>
          <cell r="FK4119">
            <v>0.26300000000000001</v>
          </cell>
          <cell r="FL4119">
            <v>-0.92463819010061954</v>
          </cell>
          <cell r="FO4119">
            <v>1</v>
          </cell>
        </row>
        <row r="4120">
          <cell r="A4120">
            <v>650674</v>
          </cell>
          <cell r="C4120" t="str">
            <v>Rodriguez, Manuel</v>
          </cell>
          <cell r="Q4120" t="str">
            <v>S</v>
          </cell>
          <cell r="AJ4120">
            <v>9.3300015114777786</v>
          </cell>
          <cell r="AR4120">
            <v>44.400000000000006</v>
          </cell>
          <cell r="AS4120">
            <v>-0.34196962153967403</v>
          </cell>
          <cell r="AT4120">
            <v>0.7857136386909831</v>
          </cell>
          <cell r="BE4120">
            <v>1.0101065551420332</v>
          </cell>
          <cell r="CP4120">
            <v>19.541666666666668</v>
          </cell>
          <cell r="CV4120">
            <v>92.1</v>
          </cell>
          <cell r="DA4120">
            <v>0</v>
          </cell>
          <cell r="DD4120">
            <v>0.76140572862014277</v>
          </cell>
          <cell r="FJ4120">
            <v>111</v>
          </cell>
          <cell r="FK4120">
            <v>0.26300000000000001</v>
          </cell>
          <cell r="FL4120">
            <v>-0.18485073448754433</v>
          </cell>
          <cell r="FO4120">
            <v>0.17467824100516371</v>
          </cell>
        </row>
        <row r="4121">
          <cell r="A4121">
            <v>650677</v>
          </cell>
          <cell r="C4121" t="str">
            <v>Ulloa, Brayan</v>
          </cell>
          <cell r="Q4121" t="str">
            <v>S</v>
          </cell>
          <cell r="AJ4121">
            <v>11.643707714874413</v>
          </cell>
          <cell r="AR4121">
            <v>44.400000000000006</v>
          </cell>
          <cell r="AS4121">
            <v>0.87549578306233289</v>
          </cell>
          <cell r="AT4121">
            <v>0.9450418138897827</v>
          </cell>
          <cell r="BE4121">
            <v>0.93810203173548645</v>
          </cell>
          <cell r="CP4121">
            <v>21.375</v>
          </cell>
          <cell r="CV4121">
            <v>92.1</v>
          </cell>
          <cell r="DA4121">
            <v>0</v>
          </cell>
          <cell r="DD4121">
            <v>1.3430664695646901</v>
          </cell>
          <cell r="FJ4121">
            <v>111</v>
          </cell>
          <cell r="FK4121">
            <v>0.26300000000000001</v>
          </cell>
          <cell r="FL4121">
            <v>-1.4237716782718515</v>
          </cell>
          <cell r="FO4121">
            <v>0.22941174078892701</v>
          </cell>
        </row>
        <row r="4122">
          <cell r="A4122">
            <v>650687</v>
          </cell>
          <cell r="C4122" t="str">
            <v>Diaz, Juan</v>
          </cell>
          <cell r="Q4122" t="str">
            <v>R</v>
          </cell>
          <cell r="AJ4122">
            <v>7.9937836590318927</v>
          </cell>
          <cell r="AR4122">
            <v>16.8</v>
          </cell>
          <cell r="AS4122">
            <v>7.8992559381311195E-2</v>
          </cell>
          <cell r="AT4122">
            <v>0.8682549404144877</v>
          </cell>
          <cell r="BE4122">
            <v>0.92950617383106482</v>
          </cell>
          <cell r="CP4122">
            <v>23.791666666666668</v>
          </cell>
          <cell r="CV4122">
            <v>92.1</v>
          </cell>
          <cell r="DA4122">
            <v>0</v>
          </cell>
          <cell r="DD4122">
            <v>1.3537882099513054</v>
          </cell>
          <cell r="FJ4122">
            <v>42</v>
          </cell>
          <cell r="FK4122">
            <v>0.26300000000000001</v>
          </cell>
          <cell r="FL4122">
            <v>5.1892687998867981E-2</v>
          </cell>
          <cell r="FO4122">
            <v>1</v>
          </cell>
        </row>
        <row r="4123">
          <cell r="A4123">
            <v>650689</v>
          </cell>
          <cell r="C4123" t="str">
            <v>Hernandez, Nelson</v>
          </cell>
          <cell r="Q4123" t="str">
            <v>S</v>
          </cell>
          <cell r="AJ4123">
            <v>7.8151619270824657</v>
          </cell>
          <cell r="AR4123">
            <v>44.400000000000006</v>
          </cell>
          <cell r="AS4123">
            <v>-0.99760329626523159</v>
          </cell>
          <cell r="AT4123">
            <v>0.77742267665107945</v>
          </cell>
          <cell r="BE4123">
            <v>0.99730483596357744</v>
          </cell>
          <cell r="CP4123">
            <v>19.291666666666668</v>
          </cell>
          <cell r="CV4123">
            <v>92.1</v>
          </cell>
          <cell r="DA4123">
            <v>0</v>
          </cell>
          <cell r="DD4123">
            <v>0.69183900365700324</v>
          </cell>
          <cell r="FJ4123">
            <v>111</v>
          </cell>
          <cell r="FK4123">
            <v>0.26300000000000001</v>
          </cell>
          <cell r="FL4123">
            <v>-0.36653335529762748</v>
          </cell>
          <cell r="FO4123">
            <v>0</v>
          </cell>
        </row>
        <row r="4124">
          <cell r="A4124">
            <v>650690</v>
          </cell>
          <cell r="C4124" t="str">
            <v>Luna, Carlos</v>
          </cell>
          <cell r="Q4124" t="str">
            <v>S</v>
          </cell>
          <cell r="AJ4124">
            <v>8.0664789830614154</v>
          </cell>
          <cell r="AR4124">
            <v>44.400000000000006</v>
          </cell>
          <cell r="AS4124">
            <v>0.44533449534960629</v>
          </cell>
          <cell r="AT4124">
            <v>0.91740891056231222</v>
          </cell>
          <cell r="BE4124">
            <v>0.96366568543774278</v>
          </cell>
          <cell r="CP4124">
            <v>19.791666666666668</v>
          </cell>
          <cell r="CV4124">
            <v>92.1</v>
          </cell>
          <cell r="DA4124">
            <v>0</v>
          </cell>
          <cell r="DD4124">
            <v>0.84248080948610715</v>
          </cell>
          <cell r="FJ4124">
            <v>111</v>
          </cell>
          <cell r="FK4124">
            <v>0.26300000000000001</v>
          </cell>
          <cell r="FL4124">
            <v>0.3700737472951266</v>
          </cell>
          <cell r="FO4124">
            <v>0</v>
          </cell>
        </row>
        <row r="4125">
          <cell r="A4125">
            <v>650703</v>
          </cell>
          <cell r="C4125" t="str">
            <v>Fernandez, Wuender</v>
          </cell>
          <cell r="Q4125" t="str">
            <v>R</v>
          </cell>
          <cell r="AJ4125">
            <v>11.506137828419451</v>
          </cell>
          <cell r="AR4125">
            <v>16.8</v>
          </cell>
          <cell r="AS4125">
            <v>-1.3803290120334328</v>
          </cell>
          <cell r="AT4125">
            <v>0.85399300275989654</v>
          </cell>
          <cell r="BE4125">
            <v>1.0488955427309496</v>
          </cell>
          <cell r="CP4125">
            <v>19.458333333333332</v>
          </cell>
          <cell r="CV4125">
            <v>92.1</v>
          </cell>
          <cell r="DA4125">
            <v>0</v>
          </cell>
          <cell r="DD4125">
            <v>1.2641124602755398</v>
          </cell>
          <cell r="FJ4125">
            <v>42</v>
          </cell>
          <cell r="FK4125">
            <v>0.26300000000000001</v>
          </cell>
          <cell r="FL4125">
            <v>3.1917385243213366E-2</v>
          </cell>
          <cell r="FO4125">
            <v>1</v>
          </cell>
        </row>
        <row r="4126">
          <cell r="A4126">
            <v>650704</v>
          </cell>
          <cell r="C4126" t="str">
            <v>Hernandez, Carlos</v>
          </cell>
          <cell r="Q4126" t="str">
            <v>S</v>
          </cell>
          <cell r="AJ4126">
            <v>8.7977304387964548</v>
          </cell>
          <cell r="AR4126">
            <v>44.400000000000006</v>
          </cell>
          <cell r="AS4126">
            <v>-0.22334238870161099</v>
          </cell>
          <cell r="AT4126">
            <v>0.75850709311182074</v>
          </cell>
          <cell r="BE4126">
            <v>0.70043221801381894</v>
          </cell>
          <cell r="CP4126">
            <v>21.625</v>
          </cell>
          <cell r="CV4126">
            <v>92.1</v>
          </cell>
          <cell r="DA4126">
            <v>0</v>
          </cell>
          <cell r="DD4126">
            <v>0.90034453728358987</v>
          </cell>
          <cell r="FJ4126">
            <v>111</v>
          </cell>
          <cell r="FK4126">
            <v>0.26300000000000001</v>
          </cell>
          <cell r="FL4126">
            <v>0.25444284819762669</v>
          </cell>
          <cell r="FO4126">
            <v>0</v>
          </cell>
        </row>
        <row r="4127">
          <cell r="A4127">
            <v>650706</v>
          </cell>
          <cell r="C4127" t="str">
            <v>Leon, Nelson</v>
          </cell>
          <cell r="Q4127" t="str">
            <v>R</v>
          </cell>
          <cell r="AJ4127">
            <v>8.7574864172507265</v>
          </cell>
          <cell r="AR4127">
            <v>16.8</v>
          </cell>
          <cell r="AS4127">
            <v>0.71831629812298281</v>
          </cell>
          <cell r="AT4127">
            <v>0.93953614763892856</v>
          </cell>
          <cell r="BE4127">
            <v>0.72471239797441478</v>
          </cell>
          <cell r="CP4127">
            <v>21.291666666666668</v>
          </cell>
          <cell r="CV4127">
            <v>92.1</v>
          </cell>
          <cell r="DA4127">
            <v>0</v>
          </cell>
          <cell r="DD4127">
            <v>1.0302017903846583</v>
          </cell>
          <cell r="FJ4127">
            <v>42</v>
          </cell>
          <cell r="FK4127">
            <v>0.26300000000000001</v>
          </cell>
          <cell r="FL4127">
            <v>-0.14560145937350802</v>
          </cell>
          <cell r="FO4127">
            <v>1</v>
          </cell>
        </row>
        <row r="4128">
          <cell r="A4128">
            <v>650710</v>
          </cell>
          <cell r="C4128" t="str">
            <v>Baez, Jose</v>
          </cell>
          <cell r="Q4128" t="str">
            <v>S</v>
          </cell>
          <cell r="AJ4128">
            <v>10.100104098908441</v>
          </cell>
          <cell r="AR4128">
            <v>44.400000000000006</v>
          </cell>
          <cell r="AS4128">
            <v>0.48724215075504429</v>
          </cell>
          <cell r="AT4128">
            <v>0.97272148686436544</v>
          </cell>
          <cell r="BE4128">
            <v>0.95437477253822256</v>
          </cell>
          <cell r="CP4128">
            <v>24.458333333333332</v>
          </cell>
          <cell r="CV4128">
            <v>92.1</v>
          </cell>
          <cell r="DA4128">
            <v>0</v>
          </cell>
          <cell r="DD4128">
            <v>0.95031271876184531</v>
          </cell>
          <cell r="FJ4128">
            <v>111</v>
          </cell>
          <cell r="FK4128">
            <v>0.26300000000000001</v>
          </cell>
          <cell r="FL4128">
            <v>-0.34307039053627975</v>
          </cell>
          <cell r="FO4128">
            <v>0</v>
          </cell>
        </row>
        <row r="4129">
          <cell r="A4129">
            <v>650711</v>
          </cell>
          <cell r="C4129" t="str">
            <v>Calvo, Rolando</v>
          </cell>
          <cell r="Q4129" t="str">
            <v>R</v>
          </cell>
          <cell r="AJ4129">
            <v>9.0851302781955958</v>
          </cell>
          <cell r="AR4129">
            <v>16.8</v>
          </cell>
          <cell r="AS4129">
            <v>1.299253614740101</v>
          </cell>
          <cell r="AT4129">
            <v>0.93794844863289639</v>
          </cell>
          <cell r="BE4129">
            <v>0.96812631187131482</v>
          </cell>
          <cell r="CP4129">
            <v>23.041666666666668</v>
          </cell>
          <cell r="CV4129">
            <v>92.1</v>
          </cell>
          <cell r="DA4129">
            <v>0</v>
          </cell>
          <cell r="DD4129">
            <v>1.1102682728027442</v>
          </cell>
          <cell r="FJ4129">
            <v>42</v>
          </cell>
          <cell r="FK4129">
            <v>0.26300000000000001</v>
          </cell>
          <cell r="FL4129">
            <v>-0.34722602493782384</v>
          </cell>
          <cell r="FO4129">
            <v>0.87567353190558217</v>
          </cell>
        </row>
        <row r="4130">
          <cell r="A4130">
            <v>650713</v>
          </cell>
          <cell r="C4130" t="str">
            <v>Diaz, Anderson</v>
          </cell>
          <cell r="Q4130" t="str">
            <v>R</v>
          </cell>
          <cell r="AJ4130">
            <v>9.9625624970061395</v>
          </cell>
          <cell r="AR4130">
            <v>16.8</v>
          </cell>
          <cell r="AS4130">
            <v>-0.36023418043580613</v>
          </cell>
          <cell r="AT4130">
            <v>0.90143991782458388</v>
          </cell>
          <cell r="BE4130">
            <v>1.116872710184426</v>
          </cell>
          <cell r="CP4130">
            <v>22.541666666666668</v>
          </cell>
          <cell r="CV4130">
            <v>92.1</v>
          </cell>
          <cell r="DA4130">
            <v>0</v>
          </cell>
          <cell r="DD4130">
            <v>1.1138866459976533</v>
          </cell>
          <cell r="FJ4130">
            <v>42</v>
          </cell>
          <cell r="FK4130">
            <v>0.26300000000000001</v>
          </cell>
          <cell r="FL4130">
            <v>-1.2413165802529715</v>
          </cell>
          <cell r="FO4130">
            <v>1</v>
          </cell>
        </row>
        <row r="4131">
          <cell r="A4131">
            <v>650717</v>
          </cell>
          <cell r="C4131" t="str">
            <v>Duarte, Abel</v>
          </cell>
          <cell r="Q4131" t="str">
            <v>S</v>
          </cell>
          <cell r="AJ4131">
            <v>8.4660215327619994</v>
          </cell>
          <cell r="AR4131">
            <v>44.400000000000006</v>
          </cell>
          <cell r="AS4131">
            <v>-0.41900735771208569</v>
          </cell>
          <cell r="AT4131">
            <v>0.82305458734610371</v>
          </cell>
          <cell r="BE4131">
            <v>0.85235663109801107</v>
          </cell>
          <cell r="CP4131">
            <v>22.125</v>
          </cell>
          <cell r="CV4131">
            <v>92.1</v>
          </cell>
          <cell r="DA4131">
            <v>0</v>
          </cell>
          <cell r="DD4131">
            <v>0.88716182203881611</v>
          </cell>
          <cell r="FJ4131">
            <v>111</v>
          </cell>
          <cell r="FK4131">
            <v>0.26300000000000001</v>
          </cell>
          <cell r="FL4131">
            <v>-0.20886072918578502</v>
          </cell>
          <cell r="FO4131">
            <v>0</v>
          </cell>
        </row>
        <row r="4132">
          <cell r="A4132">
            <v>650719</v>
          </cell>
          <cell r="C4132" t="str">
            <v>Escorcia, Juan</v>
          </cell>
          <cell r="Q4132" t="str">
            <v>R</v>
          </cell>
          <cell r="AJ4132">
            <v>9.7753211277010568</v>
          </cell>
          <cell r="AR4132">
            <v>16.8</v>
          </cell>
          <cell r="AS4132">
            <v>-0.6607184449181378</v>
          </cell>
          <cell r="AT4132">
            <v>0.85091009169756471</v>
          </cell>
          <cell r="BE4132">
            <v>0.85797585753523697</v>
          </cell>
          <cell r="CP4132">
            <v>20.125</v>
          </cell>
          <cell r="CV4132">
            <v>92.1</v>
          </cell>
          <cell r="DA4132">
            <v>0</v>
          </cell>
          <cell r="DD4132">
            <v>1.1987259069588867</v>
          </cell>
          <cell r="FJ4132">
            <v>42</v>
          </cell>
          <cell r="FK4132">
            <v>0.26300000000000001</v>
          </cell>
          <cell r="FL4132">
            <v>-0.35337877607645107</v>
          </cell>
          <cell r="FO4132">
            <v>0.56761393707426033</v>
          </cell>
        </row>
        <row r="4133">
          <cell r="A4133">
            <v>650721</v>
          </cell>
          <cell r="C4133" t="str">
            <v>Figueredo, Alexander</v>
          </cell>
          <cell r="Q4133" t="str">
            <v>S</v>
          </cell>
          <cell r="AJ4133">
            <v>7.6832336432912207</v>
          </cell>
          <cell r="AR4133">
            <v>44.400000000000006</v>
          </cell>
          <cell r="AS4133">
            <v>0.13050710076517635</v>
          </cell>
          <cell r="AT4133">
            <v>0.96233718845300698</v>
          </cell>
          <cell r="BE4133">
            <v>0.95485585965307918</v>
          </cell>
          <cell r="CP4133">
            <v>19.958333333333332</v>
          </cell>
          <cell r="CV4133">
            <v>92.1</v>
          </cell>
          <cell r="DA4133">
            <v>0</v>
          </cell>
          <cell r="DD4133">
            <v>0.90996278608393255</v>
          </cell>
          <cell r="FJ4133">
            <v>111</v>
          </cell>
          <cell r="FK4133">
            <v>0.26300000000000001</v>
          </cell>
          <cell r="FL4133">
            <v>-0.12583793735601034</v>
          </cell>
          <cell r="FO4133">
            <v>0</v>
          </cell>
        </row>
        <row r="4134">
          <cell r="A4134">
            <v>650723</v>
          </cell>
          <cell r="C4134" t="str">
            <v>Garcia, Jairo</v>
          </cell>
          <cell r="Q4134" t="str">
            <v>S</v>
          </cell>
          <cell r="AJ4134">
            <v>9.4662171548006313</v>
          </cell>
          <cell r="AR4134">
            <v>44.400000000000006</v>
          </cell>
          <cell r="AS4134">
            <v>-0.35989659596994361</v>
          </cell>
          <cell r="AT4134">
            <v>0.81447133191479848</v>
          </cell>
          <cell r="BE4134">
            <v>0.64406437973738018</v>
          </cell>
          <cell r="CP4134">
            <v>21.458333333333332</v>
          </cell>
          <cell r="CV4134">
            <v>92.1</v>
          </cell>
          <cell r="DA4134">
            <v>0</v>
          </cell>
          <cell r="DD4134">
            <v>0.94666125299059234</v>
          </cell>
          <cell r="FJ4134">
            <v>111</v>
          </cell>
          <cell r="FK4134">
            <v>0.26300000000000001</v>
          </cell>
          <cell r="FL4134">
            <v>-0.77794544831686951</v>
          </cell>
          <cell r="FO4134">
            <v>0</v>
          </cell>
        </row>
        <row r="4135">
          <cell r="A4135">
            <v>650730</v>
          </cell>
          <cell r="C4135" t="str">
            <v>Padilla, Isaac</v>
          </cell>
          <cell r="Q4135" t="str">
            <v>S</v>
          </cell>
          <cell r="AJ4135">
            <v>9.8440703623870487</v>
          </cell>
          <cell r="AR4135">
            <v>44.400000000000006</v>
          </cell>
          <cell r="AS4135">
            <v>0.10817359334142995</v>
          </cell>
          <cell r="AT4135">
            <v>0.89343019917409028</v>
          </cell>
          <cell r="BE4135">
            <v>0.90624260844935356</v>
          </cell>
          <cell r="CP4135">
            <v>20.041666666666668</v>
          </cell>
          <cell r="CV4135">
            <v>92.1</v>
          </cell>
          <cell r="DA4135">
            <v>0</v>
          </cell>
          <cell r="DD4135">
            <v>1.18499249766762</v>
          </cell>
          <cell r="FJ4135">
            <v>111</v>
          </cell>
          <cell r="FK4135">
            <v>0.26300000000000001</v>
          </cell>
          <cell r="FL4135">
            <v>0.45613887486809596</v>
          </cell>
          <cell r="FO4135">
            <v>0.34038702155491418</v>
          </cell>
        </row>
        <row r="4136">
          <cell r="A4136">
            <v>650731</v>
          </cell>
          <cell r="C4136" t="str">
            <v>Padilla, Jonathan</v>
          </cell>
          <cell r="Q4136" t="str">
            <v>R</v>
          </cell>
          <cell r="AJ4136">
            <v>5.8670955782871426</v>
          </cell>
          <cell r="AR4136">
            <v>16.8</v>
          </cell>
          <cell r="AS4136">
            <v>1.7754641009355709E-2</v>
          </cell>
          <cell r="AT4136">
            <v>0.86948897282787818</v>
          </cell>
          <cell r="BE4136">
            <v>0.88101696424753384</v>
          </cell>
          <cell r="CP4136">
            <v>23.291666666666668</v>
          </cell>
          <cell r="CV4136">
            <v>92.1</v>
          </cell>
          <cell r="DA4136">
            <v>0</v>
          </cell>
          <cell r="DD4136">
            <v>0.99849143664207518</v>
          </cell>
          <cell r="FJ4136">
            <v>42</v>
          </cell>
          <cell r="FK4136">
            <v>0.26300000000000001</v>
          </cell>
          <cell r="FL4136">
            <v>-0.14738846211746312</v>
          </cell>
          <cell r="FO4136">
            <v>0.60754524022481871</v>
          </cell>
        </row>
        <row r="4137">
          <cell r="A4137">
            <v>650735</v>
          </cell>
          <cell r="C4137" t="str">
            <v>Ramirez, Leyfer</v>
          </cell>
          <cell r="Q4137" t="str">
            <v>R</v>
          </cell>
          <cell r="AJ4137">
            <v>10.024718640936268</v>
          </cell>
          <cell r="AR4137">
            <v>16.8</v>
          </cell>
          <cell r="AS4137">
            <v>5.2782925991083494E-2</v>
          </cell>
          <cell r="AT4137">
            <v>0.94202981681463949</v>
          </cell>
          <cell r="BE4137">
            <v>0.79626959802300767</v>
          </cell>
          <cell r="CP4137">
            <v>19.708333333333332</v>
          </cell>
          <cell r="CV4137">
            <v>92.1</v>
          </cell>
          <cell r="DA4137">
            <v>0</v>
          </cell>
          <cell r="DD4137">
            <v>1.0510728519784753</v>
          </cell>
          <cell r="FJ4137">
            <v>42</v>
          </cell>
          <cell r="FK4137">
            <v>0.26300000000000001</v>
          </cell>
          <cell r="FL4137">
            <v>0.36362877325045589</v>
          </cell>
          <cell r="FO4137">
            <v>1</v>
          </cell>
        </row>
        <row r="4138">
          <cell r="A4138">
            <v>650737</v>
          </cell>
          <cell r="C4138" t="str">
            <v>Rodriguez, Edison</v>
          </cell>
          <cell r="Q4138" t="str">
            <v>R</v>
          </cell>
          <cell r="AJ4138">
            <v>10.399410248646785</v>
          </cell>
          <cell r="AR4138">
            <v>16.8</v>
          </cell>
          <cell r="AS4138">
            <v>-5.0440456707409882E-2</v>
          </cell>
          <cell r="AT4138">
            <v>0.8515461678699443</v>
          </cell>
          <cell r="BE4138">
            <v>0.95429104347331184</v>
          </cell>
          <cell r="CP4138">
            <v>23.958333333333332</v>
          </cell>
          <cell r="CV4138">
            <v>92.1</v>
          </cell>
          <cell r="DA4138">
            <v>0</v>
          </cell>
          <cell r="DD4138">
            <v>1.1847588735309131</v>
          </cell>
          <cell r="FJ4138">
            <v>42</v>
          </cell>
          <cell r="FK4138">
            <v>0.26300000000000001</v>
          </cell>
          <cell r="FL4138">
            <v>-2.2272601873583642</v>
          </cell>
          <cell r="FO4138">
            <v>1</v>
          </cell>
        </row>
        <row r="4139">
          <cell r="A4139">
            <v>650738</v>
          </cell>
          <cell r="C4139" t="str">
            <v>Rosa, Adonis</v>
          </cell>
          <cell r="Q4139" t="str">
            <v>S</v>
          </cell>
          <cell r="AJ4139">
            <v>6.3353754932285176</v>
          </cell>
          <cell r="AR4139">
            <v>44.400000000000006</v>
          </cell>
          <cell r="AS4139">
            <v>-0.23773722632681388</v>
          </cell>
          <cell r="AT4139">
            <v>0.77317689728779526</v>
          </cell>
          <cell r="BE4139">
            <v>0.85549938964100991</v>
          </cell>
          <cell r="CP4139">
            <v>21.625</v>
          </cell>
          <cell r="CV4139">
            <v>92.1</v>
          </cell>
          <cell r="DA4139">
            <v>0</v>
          </cell>
          <cell r="DD4139">
            <v>0.93216040942355483</v>
          </cell>
          <cell r="FJ4139">
            <v>111</v>
          </cell>
          <cell r="FK4139">
            <v>0.26300000000000001</v>
          </cell>
          <cell r="FL4139">
            <v>0.72496989753023766</v>
          </cell>
          <cell r="FO4139">
            <v>0</v>
          </cell>
        </row>
        <row r="4140">
          <cell r="A4140">
            <v>650739</v>
          </cell>
          <cell r="C4140" t="str">
            <v>Rosario, Luis</v>
          </cell>
          <cell r="Q4140" t="str">
            <v>S</v>
          </cell>
          <cell r="AJ4140">
            <v>8.060050352164982</v>
          </cell>
          <cell r="AR4140">
            <v>44.400000000000006</v>
          </cell>
          <cell r="AS4140">
            <v>-1.5345619013240868</v>
          </cell>
          <cell r="AT4140">
            <v>0.85759207781066205</v>
          </cell>
          <cell r="BE4140">
            <v>0.7188626758870762</v>
          </cell>
          <cell r="CP4140">
            <v>21.541666666666668</v>
          </cell>
          <cell r="CV4140">
            <v>92.1</v>
          </cell>
          <cell r="DA4140">
            <v>0</v>
          </cell>
          <cell r="DD4140">
            <v>0.80933601659347731</v>
          </cell>
          <cell r="FJ4140">
            <v>111</v>
          </cell>
          <cell r="FK4140">
            <v>0.26300000000000001</v>
          </cell>
          <cell r="FL4140">
            <v>-0.13246993325052211</v>
          </cell>
          <cell r="FO4140">
            <v>0</v>
          </cell>
        </row>
        <row r="4141">
          <cell r="A4141">
            <v>650740</v>
          </cell>
          <cell r="C4141" t="str">
            <v>Rosario, Miguel</v>
          </cell>
          <cell r="Q4141" t="str">
            <v>R</v>
          </cell>
          <cell r="AJ4141">
            <v>10.574735862448605</v>
          </cell>
          <cell r="AR4141">
            <v>16.8</v>
          </cell>
          <cell r="AS4141">
            <v>6.6888886427078464E-2</v>
          </cell>
          <cell r="AT4141">
            <v>0.94281440200328737</v>
          </cell>
          <cell r="BE4141">
            <v>1.0366487164136395</v>
          </cell>
          <cell r="CP4141">
            <v>21.708333333333332</v>
          </cell>
          <cell r="CV4141">
            <v>92.1</v>
          </cell>
          <cell r="DA4141">
            <v>0</v>
          </cell>
          <cell r="DD4141">
            <v>1.2651838994668814</v>
          </cell>
          <cell r="FJ4141">
            <v>42</v>
          </cell>
          <cell r="FK4141">
            <v>0.26300000000000001</v>
          </cell>
          <cell r="FL4141">
            <v>0.35292328154653335</v>
          </cell>
          <cell r="FO4141">
            <v>1</v>
          </cell>
        </row>
        <row r="4142">
          <cell r="A4142">
            <v>650741</v>
          </cell>
          <cell r="C4142" t="str">
            <v>Sanchez, Amauris</v>
          </cell>
          <cell r="Q4142" t="str">
            <v>R</v>
          </cell>
          <cell r="AJ4142">
            <v>11.248801311377964</v>
          </cell>
          <cell r="AR4142">
            <v>16.8</v>
          </cell>
          <cell r="AS4142">
            <v>-2.9232287011006965</v>
          </cell>
          <cell r="AT4142">
            <v>0.86011390709108992</v>
          </cell>
          <cell r="BE4142">
            <v>0.99176956926115745</v>
          </cell>
          <cell r="CP4142">
            <v>22.291666666666668</v>
          </cell>
          <cell r="CV4142">
            <v>92.1</v>
          </cell>
          <cell r="DA4142">
            <v>0</v>
          </cell>
          <cell r="DD4142">
            <v>1.1862057666396997</v>
          </cell>
          <cell r="FJ4142">
            <v>42</v>
          </cell>
          <cell r="FK4142">
            <v>0.26300000000000001</v>
          </cell>
          <cell r="FL4142">
            <v>1.8168849717710892E-2</v>
          </cell>
          <cell r="FO4142">
            <v>1</v>
          </cell>
        </row>
        <row r="4143">
          <cell r="A4143">
            <v>650743</v>
          </cell>
          <cell r="C4143" t="str">
            <v>Strzalka, Artur</v>
          </cell>
          <cell r="Q4143" t="str">
            <v>R</v>
          </cell>
          <cell r="AJ4143">
            <v>10.384587676823635</v>
          </cell>
          <cell r="AR4143">
            <v>16.8</v>
          </cell>
          <cell r="AS4143">
            <v>0.85691598828539484</v>
          </cell>
          <cell r="AT4143">
            <v>0.95992695348917279</v>
          </cell>
          <cell r="BE4143">
            <v>0.73722223395744924</v>
          </cell>
          <cell r="CP4143">
            <v>20.875</v>
          </cell>
          <cell r="CV4143">
            <v>92.1</v>
          </cell>
          <cell r="DA4143">
            <v>0</v>
          </cell>
          <cell r="DD4143">
            <v>1.4350766872305247</v>
          </cell>
          <cell r="FJ4143">
            <v>42</v>
          </cell>
          <cell r="FK4143">
            <v>0.26300000000000001</v>
          </cell>
          <cell r="FL4143">
            <v>0.5612262826142832</v>
          </cell>
          <cell r="FO4143">
            <v>1</v>
          </cell>
        </row>
        <row r="4144">
          <cell r="A4144">
            <v>650745</v>
          </cell>
          <cell r="C4144" t="str">
            <v>Tavares, Orby</v>
          </cell>
          <cell r="Q4144" t="str">
            <v>R</v>
          </cell>
          <cell r="AJ4144">
            <v>7.4680214568512229</v>
          </cell>
          <cell r="AR4144">
            <v>16.8</v>
          </cell>
          <cell r="AS4144">
            <v>-0.37798853530556092</v>
          </cell>
          <cell r="AT4144">
            <v>0.75958322944126277</v>
          </cell>
          <cell r="BE4144">
            <v>0.86057458599656411</v>
          </cell>
          <cell r="CP4144">
            <v>21.791666666666668</v>
          </cell>
          <cell r="CV4144">
            <v>92.1</v>
          </cell>
          <cell r="DA4144">
            <v>0</v>
          </cell>
          <cell r="DD4144">
            <v>1.1855758501579328</v>
          </cell>
          <cell r="FJ4144">
            <v>42</v>
          </cell>
          <cell r="FK4144">
            <v>0.26300000000000001</v>
          </cell>
          <cell r="FL4144">
            <v>0.44022597787292428</v>
          </cell>
          <cell r="FO4144">
            <v>1</v>
          </cell>
        </row>
        <row r="4145">
          <cell r="A4145">
            <v>650746</v>
          </cell>
          <cell r="C4145" t="str">
            <v>Aquino, Ruber</v>
          </cell>
          <cell r="Q4145" t="str">
            <v>R</v>
          </cell>
          <cell r="AJ4145">
            <v>9.28823668726716</v>
          </cell>
          <cell r="AR4145">
            <v>16.8</v>
          </cell>
          <cell r="AS4145">
            <v>-0.8917266547603323</v>
          </cell>
          <cell r="AT4145">
            <v>0.8217613710953946</v>
          </cell>
          <cell r="BE4145">
            <v>0.70153783207571019</v>
          </cell>
          <cell r="CP4145">
            <v>19.541666666666668</v>
          </cell>
          <cell r="CV4145">
            <v>92.1</v>
          </cell>
          <cell r="DA4145">
            <v>0</v>
          </cell>
          <cell r="DD4145">
            <v>0.97791741378591557</v>
          </cell>
          <cell r="FJ4145">
            <v>42</v>
          </cell>
          <cell r="FK4145">
            <v>0.26300000000000001</v>
          </cell>
          <cell r="FL4145">
            <v>0.23109980391301871</v>
          </cell>
          <cell r="FO4145">
            <v>1</v>
          </cell>
        </row>
        <row r="4146">
          <cell r="A4146">
            <v>650747</v>
          </cell>
          <cell r="C4146" t="str">
            <v>Calderon, Alexander</v>
          </cell>
          <cell r="Q4146" t="str">
            <v>S</v>
          </cell>
          <cell r="AJ4146">
            <v>9.7847721093399116</v>
          </cell>
          <cell r="AR4146">
            <v>44.400000000000006</v>
          </cell>
          <cell r="AS4146">
            <v>-0.6359448377176371</v>
          </cell>
          <cell r="AT4146">
            <v>0.72541494828636788</v>
          </cell>
          <cell r="BE4146">
            <v>0.98114665985798211</v>
          </cell>
          <cell r="CP4146">
            <v>20.375</v>
          </cell>
          <cell r="CV4146">
            <v>92.1</v>
          </cell>
          <cell r="DA4146">
            <v>0</v>
          </cell>
          <cell r="DD4146">
            <v>1.0564614530718548</v>
          </cell>
          <cell r="FJ4146">
            <v>111</v>
          </cell>
          <cell r="FK4146">
            <v>0.26300000000000001</v>
          </cell>
          <cell r="FL4146">
            <v>0.51985054225843697</v>
          </cell>
          <cell r="FO4146">
            <v>0.2030368310145545</v>
          </cell>
        </row>
        <row r="4147">
          <cell r="A4147">
            <v>650751</v>
          </cell>
          <cell r="C4147" t="str">
            <v>Sullivan, Enmanuel</v>
          </cell>
          <cell r="Q4147" t="str">
            <v>R</v>
          </cell>
          <cell r="AJ4147">
            <v>12.036357885008808</v>
          </cell>
          <cell r="AR4147">
            <v>16.8</v>
          </cell>
          <cell r="AS4147">
            <v>-0.24017416198362937</v>
          </cell>
          <cell r="AT4147">
            <v>0.86070725474020149</v>
          </cell>
          <cell r="BE4147">
            <v>1.0726362372216691</v>
          </cell>
          <cell r="CP4147">
            <v>20.041666666666668</v>
          </cell>
          <cell r="CV4147">
            <v>92.1</v>
          </cell>
          <cell r="DA4147">
            <v>0</v>
          </cell>
          <cell r="DD4147">
            <v>1.1014460773147525</v>
          </cell>
          <cell r="FJ4147">
            <v>42</v>
          </cell>
          <cell r="FK4147">
            <v>0.26300000000000001</v>
          </cell>
          <cell r="FL4147">
            <v>0.80123594108374985</v>
          </cell>
          <cell r="FO4147">
            <v>1</v>
          </cell>
        </row>
        <row r="4148">
          <cell r="A4148">
            <v>650794</v>
          </cell>
          <cell r="C4148" t="str">
            <v>Arroyo, Jesus</v>
          </cell>
          <cell r="Q4148" t="str">
            <v>R</v>
          </cell>
          <cell r="AJ4148">
            <v>8.9894353658029349</v>
          </cell>
          <cell r="AR4148">
            <v>16.8</v>
          </cell>
          <cell r="AS4148">
            <v>-1.9206180058887392</v>
          </cell>
          <cell r="AT4148">
            <v>0.96805806598767996</v>
          </cell>
          <cell r="BE4148">
            <v>0.75664321030679194</v>
          </cell>
          <cell r="CP4148">
            <v>19.791666666666668</v>
          </cell>
          <cell r="CV4148">
            <v>92.1</v>
          </cell>
          <cell r="DA4148">
            <v>0</v>
          </cell>
          <cell r="DD4148">
            <v>0.66872348190090469</v>
          </cell>
          <cell r="FJ4148">
            <v>42</v>
          </cell>
          <cell r="FK4148">
            <v>0.26300000000000001</v>
          </cell>
          <cell r="FL4148">
            <v>0.7231255230986513</v>
          </cell>
          <cell r="FO4148">
            <v>1</v>
          </cell>
        </row>
        <row r="4149">
          <cell r="A4149">
            <v>650795</v>
          </cell>
          <cell r="C4149" t="str">
            <v>Bastidas, Miguelangel</v>
          </cell>
          <cell r="Q4149" t="str">
            <v>S</v>
          </cell>
          <cell r="AJ4149">
            <v>9.3412486100004894</v>
          </cell>
          <cell r="AR4149">
            <v>44.400000000000006</v>
          </cell>
          <cell r="AS4149">
            <v>-1.8732115858880984E-2</v>
          </cell>
          <cell r="AT4149">
            <v>0.76007792933933782</v>
          </cell>
          <cell r="BE4149">
            <v>0.84384767531421168</v>
          </cell>
          <cell r="CP4149">
            <v>20.875</v>
          </cell>
          <cell r="CV4149">
            <v>92.1</v>
          </cell>
          <cell r="DA4149">
            <v>0</v>
          </cell>
          <cell r="DD4149">
            <v>0.69907940036599348</v>
          </cell>
          <cell r="FJ4149">
            <v>111</v>
          </cell>
          <cell r="FK4149">
            <v>0.26300000000000001</v>
          </cell>
          <cell r="FL4149">
            <v>0.59353725251007516</v>
          </cell>
          <cell r="FO4149">
            <v>0</v>
          </cell>
        </row>
        <row r="4150">
          <cell r="A4150">
            <v>650796</v>
          </cell>
          <cell r="C4150" t="str">
            <v>Carmona, Steiner</v>
          </cell>
          <cell r="Q4150" t="str">
            <v>R</v>
          </cell>
          <cell r="AJ4150">
            <v>9.2694815172973097</v>
          </cell>
          <cell r="AR4150">
            <v>16.8</v>
          </cell>
          <cell r="AS4150">
            <v>-5.8776169305306061E-2</v>
          </cell>
          <cell r="AT4150">
            <v>0.79008639297173033</v>
          </cell>
          <cell r="BE4150">
            <v>0.87584311996890474</v>
          </cell>
          <cell r="CP4150">
            <v>20.375</v>
          </cell>
          <cell r="CV4150">
            <v>92.1</v>
          </cell>
          <cell r="DA4150">
            <v>0</v>
          </cell>
          <cell r="DD4150">
            <v>0.94824710664580669</v>
          </cell>
          <cell r="FJ4150">
            <v>42</v>
          </cell>
          <cell r="FK4150">
            <v>0.26300000000000001</v>
          </cell>
          <cell r="FL4150">
            <v>-7.7835787004904122E-2</v>
          </cell>
          <cell r="FO4150">
            <v>1</v>
          </cell>
        </row>
        <row r="4151">
          <cell r="A4151">
            <v>650797</v>
          </cell>
          <cell r="C4151" t="str">
            <v>Carrasco, Luis</v>
          </cell>
          <cell r="Q4151" t="str">
            <v>S</v>
          </cell>
          <cell r="AJ4151">
            <v>8.4074137638719968</v>
          </cell>
          <cell r="AR4151">
            <v>44.400000000000006</v>
          </cell>
          <cell r="AS4151">
            <v>-0.10562908341272451</v>
          </cell>
          <cell r="AT4151">
            <v>0.85334547607111189</v>
          </cell>
          <cell r="BE4151">
            <v>1.3317390937798339</v>
          </cell>
          <cell r="CP4151">
            <v>21.791666666666668</v>
          </cell>
          <cell r="CV4151">
            <v>92.1</v>
          </cell>
          <cell r="DA4151">
            <v>0</v>
          </cell>
          <cell r="DD4151">
            <v>1.1148153655018214</v>
          </cell>
          <cell r="FJ4151">
            <v>111</v>
          </cell>
          <cell r="FK4151">
            <v>0.26300000000000001</v>
          </cell>
          <cell r="FL4151">
            <v>9.3684887196842342E-2</v>
          </cell>
          <cell r="FO4151">
            <v>0</v>
          </cell>
        </row>
        <row r="4152">
          <cell r="A4152">
            <v>650800</v>
          </cell>
          <cell r="C4152" t="str">
            <v>Lara, Tanis</v>
          </cell>
          <cell r="Q4152" t="str">
            <v>R</v>
          </cell>
          <cell r="AJ4152">
            <v>9.2146243376134738</v>
          </cell>
          <cell r="AR4152">
            <v>16.8</v>
          </cell>
          <cell r="AS4152">
            <v>3.4820350487471986E-3</v>
          </cell>
          <cell r="AT4152">
            <v>0.95542396326500667</v>
          </cell>
          <cell r="BE4152">
            <v>0.80296541173280489</v>
          </cell>
          <cell r="CP4152">
            <v>20.041666666666668</v>
          </cell>
          <cell r="CV4152">
            <v>92.1</v>
          </cell>
          <cell r="DA4152">
            <v>0</v>
          </cell>
          <cell r="DD4152">
            <v>1.3172942567765178</v>
          </cell>
          <cell r="FJ4152">
            <v>42</v>
          </cell>
          <cell r="FK4152">
            <v>0.26300000000000001</v>
          </cell>
          <cell r="FL4152">
            <v>0.38226038789152134</v>
          </cell>
          <cell r="FO4152">
            <v>1</v>
          </cell>
        </row>
        <row r="4153">
          <cell r="A4153">
            <v>650804</v>
          </cell>
          <cell r="C4153" t="str">
            <v>Nin, Jose</v>
          </cell>
          <cell r="Q4153" t="str">
            <v>R</v>
          </cell>
          <cell r="AJ4153">
            <v>8.8224491425961471</v>
          </cell>
          <cell r="AR4153">
            <v>16.8</v>
          </cell>
          <cell r="AS4153">
            <v>0.16116078054128666</v>
          </cell>
          <cell r="AT4153">
            <v>0.90878054504354555</v>
          </cell>
          <cell r="BE4153">
            <v>0.91264551324899612</v>
          </cell>
          <cell r="CP4153">
            <v>21.041666666666668</v>
          </cell>
          <cell r="CV4153">
            <v>92.1</v>
          </cell>
          <cell r="DA4153">
            <v>0</v>
          </cell>
          <cell r="DD4153">
            <v>0.94825867168813205</v>
          </cell>
          <cell r="FJ4153">
            <v>42</v>
          </cell>
          <cell r="FK4153">
            <v>0.26300000000000001</v>
          </cell>
          <cell r="FL4153">
            <v>4.8228028600696506E-2</v>
          </cell>
          <cell r="FO4153">
            <v>1</v>
          </cell>
        </row>
        <row r="4154">
          <cell r="A4154">
            <v>650807</v>
          </cell>
          <cell r="C4154" t="str">
            <v>Salazar, Carlos</v>
          </cell>
          <cell r="Q4154" t="str">
            <v>R</v>
          </cell>
          <cell r="AJ4154">
            <v>10.638686288575931</v>
          </cell>
          <cell r="AR4154">
            <v>16.8</v>
          </cell>
          <cell r="AS4154">
            <v>-0.41148415444160025</v>
          </cell>
          <cell r="AT4154">
            <v>0.80236331489005708</v>
          </cell>
          <cell r="BE4154">
            <v>0.80607568955900932</v>
          </cell>
          <cell r="CP4154">
            <v>19.625</v>
          </cell>
          <cell r="CV4154">
            <v>92.1</v>
          </cell>
          <cell r="DA4154">
            <v>0</v>
          </cell>
          <cell r="DD4154">
            <v>1.0434168510385986</v>
          </cell>
          <cell r="FJ4154">
            <v>42</v>
          </cell>
          <cell r="FK4154">
            <v>0.26300000000000001</v>
          </cell>
          <cell r="FL4154">
            <v>-9.4878194667983903E-2</v>
          </cell>
          <cell r="FO4154">
            <v>1</v>
          </cell>
        </row>
        <row r="4155">
          <cell r="A4155">
            <v>650808</v>
          </cell>
          <cell r="C4155" t="str">
            <v>Sobil, Victor</v>
          </cell>
          <cell r="Q4155" t="str">
            <v>S</v>
          </cell>
          <cell r="AJ4155">
            <v>11.171033374396465</v>
          </cell>
          <cell r="AR4155">
            <v>44.400000000000006</v>
          </cell>
          <cell r="AS4155">
            <v>-0.11099667391891356</v>
          </cell>
          <cell r="AT4155">
            <v>0.83882627557903544</v>
          </cell>
          <cell r="BE4155">
            <v>0.99363236084450501</v>
          </cell>
          <cell r="CP4155">
            <v>19.958333333333332</v>
          </cell>
          <cell r="CV4155">
            <v>92.1</v>
          </cell>
          <cell r="DA4155">
            <v>0</v>
          </cell>
          <cell r="DD4155">
            <v>1.1146230555138104</v>
          </cell>
          <cell r="FJ4155">
            <v>111</v>
          </cell>
          <cell r="FK4155">
            <v>0.26300000000000001</v>
          </cell>
          <cell r="FL4155">
            <v>0.97287447638409452</v>
          </cell>
          <cell r="FO4155">
            <v>0.22153788844574285</v>
          </cell>
        </row>
        <row r="4156">
          <cell r="A4156">
            <v>650810</v>
          </cell>
          <cell r="C4156" t="str">
            <v>Taveras, Jose</v>
          </cell>
          <cell r="Q4156" t="str">
            <v>S</v>
          </cell>
          <cell r="AJ4156">
            <v>5.5466674627574477</v>
          </cell>
          <cell r="AR4156">
            <v>50.914046536954743</v>
          </cell>
          <cell r="AS4156">
            <v>-0.61040932929630765</v>
          </cell>
          <cell r="AT4156">
            <v>0.67501942335606913</v>
          </cell>
          <cell r="BE4156">
            <v>0.7997493994549929</v>
          </cell>
          <cell r="CP4156">
            <v>22.625</v>
          </cell>
          <cell r="CV4156">
            <v>92.1</v>
          </cell>
          <cell r="DA4156">
            <v>0</v>
          </cell>
          <cell r="DD4156">
            <v>1.0667085620880563</v>
          </cell>
          <cell r="FJ4156">
            <v>127.28511634238684</v>
          </cell>
          <cell r="FK4156">
            <v>0.26300000000000001</v>
          </cell>
          <cell r="FL4156">
            <v>-0.23123802775487023</v>
          </cell>
          <cell r="FO4156">
            <v>0</v>
          </cell>
        </row>
        <row r="4157">
          <cell r="A4157">
            <v>650811</v>
          </cell>
          <cell r="C4157" t="str">
            <v>Trinidad, Yonathan</v>
          </cell>
          <cell r="Q4157" t="str">
            <v>R</v>
          </cell>
          <cell r="AJ4157">
            <v>8.9207944131852415</v>
          </cell>
          <cell r="AR4157">
            <v>16.8</v>
          </cell>
          <cell r="AS4157">
            <v>-0.65245647216550795</v>
          </cell>
          <cell r="AT4157">
            <v>0.86653098746725843</v>
          </cell>
          <cell r="BE4157">
            <v>1.0463170847539984</v>
          </cell>
          <cell r="CP4157">
            <v>21.291666666666668</v>
          </cell>
          <cell r="CV4157">
            <v>92.1</v>
          </cell>
          <cell r="DA4157">
            <v>0</v>
          </cell>
          <cell r="DD4157">
            <v>0.83218359679051768</v>
          </cell>
          <cell r="FJ4157">
            <v>42</v>
          </cell>
          <cell r="FK4157">
            <v>0.26300000000000001</v>
          </cell>
          <cell r="FL4157">
            <v>-0.67261863280244927</v>
          </cell>
          <cell r="FO4157">
            <v>0.56560904777967291</v>
          </cell>
        </row>
        <row r="4158">
          <cell r="A4158">
            <v>650812</v>
          </cell>
          <cell r="C4158" t="str">
            <v>Bustamante, Carlos</v>
          </cell>
          <cell r="Q4158" t="str">
            <v>R</v>
          </cell>
          <cell r="AJ4158">
            <v>10.389791743606168</v>
          </cell>
          <cell r="AR4158">
            <v>16.8</v>
          </cell>
          <cell r="AS4158">
            <v>0.88095403146682871</v>
          </cell>
          <cell r="AT4158">
            <v>0.88626233762057527</v>
          </cell>
          <cell r="BE4158">
            <v>0.50575825856884649</v>
          </cell>
          <cell r="CP4158">
            <v>20.791666666666668</v>
          </cell>
          <cell r="CV4158">
            <v>92.1</v>
          </cell>
          <cell r="DA4158">
            <v>0</v>
          </cell>
          <cell r="DD4158">
            <v>0.9392810542903568</v>
          </cell>
          <cell r="FJ4158">
            <v>42</v>
          </cell>
          <cell r="FK4158">
            <v>0.26300000000000001</v>
          </cell>
          <cell r="FL4158">
            <v>0.28955900901114279</v>
          </cell>
          <cell r="FO4158">
            <v>1</v>
          </cell>
        </row>
        <row r="4159">
          <cell r="A4159">
            <v>650813</v>
          </cell>
          <cell r="C4159" t="str">
            <v>Escobar, Luis</v>
          </cell>
          <cell r="Q4159" t="str">
            <v>S</v>
          </cell>
          <cell r="AJ4159">
            <v>8.2041744010147504</v>
          </cell>
          <cell r="AR4159">
            <v>44.400000000000006</v>
          </cell>
          <cell r="AS4159">
            <v>0.18197581552082717</v>
          </cell>
          <cell r="AT4159">
            <v>0.90552706971248476</v>
          </cell>
          <cell r="BE4159">
            <v>0.7146204609562532</v>
          </cell>
          <cell r="CP4159">
            <v>20.125</v>
          </cell>
          <cell r="CV4159">
            <v>92.1</v>
          </cell>
          <cell r="DA4159">
            <v>0</v>
          </cell>
          <cell r="DD4159">
            <v>1.0315670205360306</v>
          </cell>
          <cell r="FJ4159">
            <v>111</v>
          </cell>
          <cell r="FK4159">
            <v>0.26300000000000001</v>
          </cell>
          <cell r="FL4159">
            <v>-0.12681929384286081</v>
          </cell>
          <cell r="FO4159">
            <v>0</v>
          </cell>
        </row>
        <row r="4160">
          <cell r="A4160">
            <v>650814</v>
          </cell>
          <cell r="C4160" t="str">
            <v>Eusebio, Julio</v>
          </cell>
          <cell r="Q4160" t="str">
            <v>R</v>
          </cell>
          <cell r="AJ4160">
            <v>6.1982118082678017</v>
          </cell>
          <cell r="AR4160">
            <v>19.273022154918522</v>
          </cell>
          <cell r="AS4160">
            <v>0.49234361868630916</v>
          </cell>
          <cell r="AT4160">
            <v>0.85351287316326307</v>
          </cell>
          <cell r="BE4160">
            <v>0.71197618230192261</v>
          </cell>
          <cell r="CP4160">
            <v>24.041666666666668</v>
          </cell>
          <cell r="CV4160">
            <v>92.1</v>
          </cell>
          <cell r="DA4160">
            <v>0</v>
          </cell>
          <cell r="DD4160">
            <v>1.0164093145273869</v>
          </cell>
          <cell r="FJ4160">
            <v>48.182555387296297</v>
          </cell>
          <cell r="FK4160">
            <v>0.26300000000000001</v>
          </cell>
          <cell r="FL4160">
            <v>0.7514769495007837</v>
          </cell>
          <cell r="FO4160">
            <v>1</v>
          </cell>
        </row>
        <row r="4161">
          <cell r="A4161">
            <v>650816</v>
          </cell>
          <cell r="C4161" t="str">
            <v>Garcia, Ramon</v>
          </cell>
          <cell r="Q4161" t="str">
            <v>R</v>
          </cell>
          <cell r="AJ4161">
            <v>10.700387537725847</v>
          </cell>
          <cell r="AR4161">
            <v>16.8</v>
          </cell>
          <cell r="AS4161">
            <v>0.40599977744550253</v>
          </cell>
          <cell r="AT4161">
            <v>0.89040289338886536</v>
          </cell>
          <cell r="BE4161">
            <v>0.99716428468133711</v>
          </cell>
          <cell r="CP4161">
            <v>24.291666666666668</v>
          </cell>
          <cell r="CV4161">
            <v>92.1</v>
          </cell>
          <cell r="DA4161">
            <v>0</v>
          </cell>
          <cell r="DD4161">
            <v>0.99364761982140526</v>
          </cell>
          <cell r="FJ4161">
            <v>42</v>
          </cell>
          <cell r="FK4161">
            <v>0.26300000000000001</v>
          </cell>
          <cell r="FL4161">
            <v>0.16264425880375055</v>
          </cell>
          <cell r="FO4161">
            <v>1</v>
          </cell>
        </row>
        <row r="4162">
          <cell r="A4162">
            <v>650817</v>
          </cell>
          <cell r="C4162" t="str">
            <v>Garcia, Yeudy</v>
          </cell>
          <cell r="Q4162" t="str">
            <v>S</v>
          </cell>
          <cell r="AJ4162">
            <v>5.9997859856759037</v>
          </cell>
          <cell r="AR4162">
            <v>52.725963501008238</v>
          </cell>
          <cell r="AS4162">
            <v>7.2159447212269454E-2</v>
          </cell>
          <cell r="AT4162">
            <v>0.82181288872685754</v>
          </cell>
          <cell r="BE4162">
            <v>1.0452572124263491</v>
          </cell>
          <cell r="CP4162">
            <v>23.708333333333332</v>
          </cell>
          <cell r="CV4162">
            <v>92.1</v>
          </cell>
          <cell r="DA4162">
            <v>0</v>
          </cell>
          <cell r="DD4162">
            <v>1.0932534164460752</v>
          </cell>
          <cell r="FJ4162">
            <v>131.81490875252058</v>
          </cell>
          <cell r="FK4162">
            <v>0.26300000000000001</v>
          </cell>
          <cell r="FL4162">
            <v>0.56427779129709965</v>
          </cell>
          <cell r="FO4162">
            <v>0</v>
          </cell>
        </row>
        <row r="4163">
          <cell r="A4163">
            <v>650820</v>
          </cell>
          <cell r="C4163" t="str">
            <v>Leon, Edgardo</v>
          </cell>
          <cell r="Q4163" t="str">
            <v>R</v>
          </cell>
          <cell r="AJ4163">
            <v>12.160146985902994</v>
          </cell>
          <cell r="AR4163">
            <v>16.8</v>
          </cell>
          <cell r="AS4163">
            <v>-0.11947244070399413</v>
          </cell>
          <cell r="AT4163">
            <v>0.82102255591061191</v>
          </cell>
          <cell r="BE4163">
            <v>1.1749964412421225</v>
          </cell>
          <cell r="CP4163">
            <v>19.958333333333332</v>
          </cell>
          <cell r="CV4163">
            <v>92.1</v>
          </cell>
          <cell r="DA4163">
            <v>0</v>
          </cell>
          <cell r="DD4163">
            <v>1.1017147507220195</v>
          </cell>
          <cell r="FJ4163">
            <v>42</v>
          </cell>
          <cell r="FK4163">
            <v>0.26300000000000001</v>
          </cell>
          <cell r="FL4163">
            <v>1.013842542058969</v>
          </cell>
          <cell r="FO4163">
            <v>1</v>
          </cell>
        </row>
        <row r="4164">
          <cell r="A4164">
            <v>650821</v>
          </cell>
          <cell r="C4164" t="str">
            <v>Luciano, Mister</v>
          </cell>
          <cell r="Q4164" t="str">
            <v>R</v>
          </cell>
          <cell r="AJ4164">
            <v>9.1324226026664341</v>
          </cell>
          <cell r="AR4164">
            <v>16.8</v>
          </cell>
          <cell r="AS4164">
            <v>-3.0529718709840936</v>
          </cell>
          <cell r="AT4164">
            <v>0.83266286592053507</v>
          </cell>
          <cell r="BE4164">
            <v>0.69116886838479741</v>
          </cell>
          <cell r="CP4164">
            <v>20.291666666666668</v>
          </cell>
          <cell r="CV4164">
            <v>92.1</v>
          </cell>
          <cell r="DA4164">
            <v>0</v>
          </cell>
          <cell r="DD4164">
            <v>1.0367359540867518</v>
          </cell>
          <cell r="FJ4164">
            <v>42</v>
          </cell>
          <cell r="FK4164">
            <v>0.26300000000000001</v>
          </cell>
          <cell r="FL4164">
            <v>-0.11780368198638573</v>
          </cell>
          <cell r="FO4164">
            <v>1</v>
          </cell>
        </row>
        <row r="4165">
          <cell r="A4165">
            <v>650822</v>
          </cell>
          <cell r="C4165" t="str">
            <v>Martinez, Alex</v>
          </cell>
          <cell r="Q4165" t="str">
            <v>R</v>
          </cell>
          <cell r="AJ4165">
            <v>9.2896912712970412</v>
          </cell>
          <cell r="AR4165">
            <v>16.8</v>
          </cell>
          <cell r="AS4165">
            <v>0.43334606574257739</v>
          </cell>
          <cell r="AT4165">
            <v>0.89811321812291822</v>
          </cell>
          <cell r="BE4165">
            <v>0.88999074804910516</v>
          </cell>
          <cell r="CP4165">
            <v>21.125</v>
          </cell>
          <cell r="CV4165">
            <v>92.1</v>
          </cell>
          <cell r="DA4165">
            <v>0</v>
          </cell>
          <cell r="DD4165">
            <v>0.90990286681597521</v>
          </cell>
          <cell r="FJ4165">
            <v>42</v>
          </cell>
          <cell r="FK4165">
            <v>0.26300000000000001</v>
          </cell>
          <cell r="FL4165">
            <v>0.44645780140784885</v>
          </cell>
          <cell r="FO4165">
            <v>1</v>
          </cell>
        </row>
        <row r="4166">
          <cell r="A4166">
            <v>650823</v>
          </cell>
          <cell r="C4166" t="str">
            <v>Oronel, Nestor</v>
          </cell>
          <cell r="Q4166" t="str">
            <v>S</v>
          </cell>
          <cell r="AJ4166">
            <v>8.784818805086589</v>
          </cell>
          <cell r="AR4166">
            <v>44.400000000000006</v>
          </cell>
          <cell r="AS4166">
            <v>-1.6426421596220318</v>
          </cell>
          <cell r="AT4166">
            <v>0.83684318861106832</v>
          </cell>
          <cell r="BE4166">
            <v>0.62810083904916691</v>
          </cell>
          <cell r="CP4166">
            <v>19.541666666666668</v>
          </cell>
          <cell r="CV4166">
            <v>92.1</v>
          </cell>
          <cell r="DA4166">
            <v>0</v>
          </cell>
          <cell r="DD4166">
            <v>0.74718481349175581</v>
          </cell>
          <cell r="FJ4166">
            <v>111</v>
          </cell>
          <cell r="FK4166">
            <v>0.26300000000000001</v>
          </cell>
          <cell r="FL4166">
            <v>-0.7314846743468898</v>
          </cell>
          <cell r="FO4166">
            <v>0</v>
          </cell>
        </row>
        <row r="4167">
          <cell r="A4167">
            <v>650827</v>
          </cell>
          <cell r="C4167" t="str">
            <v>Rodriguez, Raymond</v>
          </cell>
          <cell r="Q4167" t="str">
            <v>R</v>
          </cell>
          <cell r="AJ4167">
            <v>15.591833671005705</v>
          </cell>
          <cell r="AR4167">
            <v>16.8</v>
          </cell>
          <cell r="AS4167">
            <v>-0.13921598429435467</v>
          </cell>
          <cell r="AT4167">
            <v>0.85453528384227573</v>
          </cell>
          <cell r="BE4167">
            <v>1.4290772589437011</v>
          </cell>
          <cell r="CP4167">
            <v>19.291666666666668</v>
          </cell>
          <cell r="CV4167">
            <v>92.1</v>
          </cell>
          <cell r="DA4167">
            <v>0</v>
          </cell>
          <cell r="DD4167">
            <v>1.8786690657401461</v>
          </cell>
          <cell r="FJ4167">
            <v>42</v>
          </cell>
          <cell r="FK4167">
            <v>0.26300000000000001</v>
          </cell>
          <cell r="FL4167">
            <v>-6.9499957803892745E-2</v>
          </cell>
          <cell r="FO4167">
            <v>1</v>
          </cell>
        </row>
        <row r="4168">
          <cell r="A4168">
            <v>650828</v>
          </cell>
          <cell r="C4168" t="str">
            <v>Santana, Edgar</v>
          </cell>
          <cell r="Q4168" t="str">
            <v>R</v>
          </cell>
          <cell r="AJ4168">
            <v>4.7990111628014658</v>
          </cell>
          <cell r="AR4168">
            <v>26.789189765022225</v>
          </cell>
          <cell r="AS4168">
            <v>-0.11025786449536883</v>
          </cell>
          <cell r="AT4168">
            <v>0.63828808635309131</v>
          </cell>
          <cell r="BE4168">
            <v>1.1611268458602837</v>
          </cell>
          <cell r="CP4168">
            <v>24.708333333333332</v>
          </cell>
          <cell r="CV4168">
            <v>92.1</v>
          </cell>
          <cell r="DA4168">
            <v>0</v>
          </cell>
          <cell r="DD4168">
            <v>1.0266146782967234</v>
          </cell>
          <cell r="FJ4168">
            <v>66.972974412555558</v>
          </cell>
          <cell r="FK4168">
            <v>0.26300000000000001</v>
          </cell>
          <cell r="FL4168">
            <v>0.48941338991438849</v>
          </cell>
          <cell r="FO4168">
            <v>1</v>
          </cell>
        </row>
        <row r="4169">
          <cell r="A4169">
            <v>650829</v>
          </cell>
          <cell r="C4169" t="str">
            <v>Santos, Cesar</v>
          </cell>
          <cell r="Q4169" t="str">
            <v>R</v>
          </cell>
          <cell r="AJ4169">
            <v>10.52739308428573</v>
          </cell>
          <cell r="AR4169">
            <v>16.8</v>
          </cell>
          <cell r="AS4169">
            <v>1.6876220491046579</v>
          </cell>
          <cell r="AT4169">
            <v>0.98357457437164708</v>
          </cell>
          <cell r="BE4169">
            <v>1.0164013362870312</v>
          </cell>
          <cell r="CP4169">
            <v>21.208333333333332</v>
          </cell>
          <cell r="CV4169">
            <v>92.1</v>
          </cell>
          <cell r="DA4169">
            <v>0</v>
          </cell>
          <cell r="DD4169">
            <v>2</v>
          </cell>
          <cell r="FJ4169">
            <v>42</v>
          </cell>
          <cell r="FK4169">
            <v>0.26300000000000001</v>
          </cell>
          <cell r="FL4169">
            <v>-1.1042376133798431</v>
          </cell>
          <cell r="FO4169">
            <v>1</v>
          </cell>
        </row>
        <row r="4170">
          <cell r="A4170">
            <v>650830</v>
          </cell>
          <cell r="C4170" t="str">
            <v>Sepulveda, Eumir</v>
          </cell>
          <cell r="Q4170" t="str">
            <v>R</v>
          </cell>
          <cell r="AJ4170">
            <v>9.3986973946127961</v>
          </cell>
          <cell r="AR4170">
            <v>16.8</v>
          </cell>
          <cell r="AS4170">
            <v>-1.961430190776239</v>
          </cell>
          <cell r="AT4170">
            <v>0.82564949990617431</v>
          </cell>
          <cell r="BE4170">
            <v>0.85168249775481697</v>
          </cell>
          <cell r="CP4170">
            <v>20.375</v>
          </cell>
          <cell r="CV4170">
            <v>92.1</v>
          </cell>
          <cell r="DA4170">
            <v>0</v>
          </cell>
          <cell r="DD4170">
            <v>0.73241507817509266</v>
          </cell>
          <cell r="FJ4170">
            <v>42</v>
          </cell>
          <cell r="FK4170">
            <v>0.26300000000000001</v>
          </cell>
          <cell r="FL4170">
            <v>-0.2530429812822696</v>
          </cell>
          <cell r="FO4170">
            <v>1</v>
          </cell>
        </row>
        <row r="4171">
          <cell r="A4171">
            <v>650833</v>
          </cell>
          <cell r="C4171" t="str">
            <v>Vasquez, Angel</v>
          </cell>
          <cell r="Q4171" t="str">
            <v>R</v>
          </cell>
          <cell r="AJ4171">
            <v>7.5698698750787141</v>
          </cell>
          <cell r="AR4171">
            <v>16.8</v>
          </cell>
          <cell r="AS4171">
            <v>0.38821434280299183</v>
          </cell>
          <cell r="AT4171">
            <v>0.94625850010110835</v>
          </cell>
          <cell r="BE4171">
            <v>0.97680617933777469</v>
          </cell>
          <cell r="CP4171">
            <v>22.208333333333332</v>
          </cell>
          <cell r="CV4171">
            <v>92.1</v>
          </cell>
          <cell r="DA4171">
            <v>0</v>
          </cell>
          <cell r="DD4171">
            <v>0.98652021304581949</v>
          </cell>
          <cell r="FJ4171">
            <v>42</v>
          </cell>
          <cell r="FK4171">
            <v>0.26300000000000001</v>
          </cell>
          <cell r="FL4171">
            <v>-5.7046845853793472E-2</v>
          </cell>
          <cell r="FO4171">
            <v>1</v>
          </cell>
        </row>
        <row r="4172">
          <cell r="A4172">
            <v>650834</v>
          </cell>
          <cell r="C4172" t="str">
            <v>Villamar, Julian</v>
          </cell>
          <cell r="Q4172" t="str">
            <v>R</v>
          </cell>
          <cell r="AJ4172">
            <v>9.8169636734823591</v>
          </cell>
          <cell r="AR4172">
            <v>16.8</v>
          </cell>
          <cell r="AS4172">
            <v>-0.51645028318826858</v>
          </cell>
          <cell r="AT4172">
            <v>0.76714648077582215</v>
          </cell>
          <cell r="BE4172">
            <v>1.1725060966675664</v>
          </cell>
          <cell r="CP4172">
            <v>22.208333333333332</v>
          </cell>
          <cell r="CV4172">
            <v>92.1</v>
          </cell>
          <cell r="DA4172">
            <v>0</v>
          </cell>
          <cell r="DD4172">
            <v>1.4342482961232852</v>
          </cell>
          <cell r="FJ4172">
            <v>42</v>
          </cell>
          <cell r="FK4172">
            <v>0.26300000000000001</v>
          </cell>
          <cell r="FL4172">
            <v>0.75150000309065956</v>
          </cell>
          <cell r="FO4172">
            <v>1</v>
          </cell>
        </row>
        <row r="4173">
          <cell r="A4173">
            <v>650838</v>
          </cell>
          <cell r="C4173" t="str">
            <v>Cordova, Eisler</v>
          </cell>
          <cell r="Q4173" t="str">
            <v>S</v>
          </cell>
          <cell r="AJ4173">
            <v>10.70174282986547</v>
          </cell>
          <cell r="AR4173">
            <v>44.400000000000006</v>
          </cell>
          <cell r="AS4173">
            <v>3.7493027391396025E-2</v>
          </cell>
          <cell r="AT4173">
            <v>0.92214142303007018</v>
          </cell>
          <cell r="BE4173">
            <v>0.7844976715840799</v>
          </cell>
          <cell r="CP4173">
            <v>20.958333333333332</v>
          </cell>
          <cell r="CV4173">
            <v>92.1</v>
          </cell>
          <cell r="DA4173">
            <v>0</v>
          </cell>
          <cell r="DD4173">
            <v>1.2072295776257309</v>
          </cell>
          <cell r="FJ4173">
            <v>111</v>
          </cell>
          <cell r="FK4173">
            <v>0.26300000000000001</v>
          </cell>
          <cell r="FL4173">
            <v>-0.39464729811629318</v>
          </cell>
          <cell r="FO4173">
            <v>0.13738318217136891</v>
          </cell>
        </row>
        <row r="4174">
          <cell r="A4174">
            <v>650840</v>
          </cell>
          <cell r="C4174" t="str">
            <v>Lebron, Jaimito</v>
          </cell>
          <cell r="Q4174" t="str">
            <v>S</v>
          </cell>
          <cell r="AJ4174">
            <v>9.8564829196849644</v>
          </cell>
          <cell r="AR4174">
            <v>44.400000000000006</v>
          </cell>
          <cell r="AS4174">
            <v>-0.83016806452483904</v>
          </cell>
          <cell r="AT4174">
            <v>0.91664205428135304</v>
          </cell>
          <cell r="BE4174">
            <v>0.9791790166061658</v>
          </cell>
          <cell r="CP4174">
            <v>19.708333333333332</v>
          </cell>
          <cell r="CV4174">
            <v>92.1</v>
          </cell>
          <cell r="DA4174">
            <v>0</v>
          </cell>
          <cell r="DD4174">
            <v>0.94397701102600573</v>
          </cell>
          <cell r="FJ4174">
            <v>111</v>
          </cell>
          <cell r="FK4174">
            <v>0.26300000000000001</v>
          </cell>
          <cell r="FL4174">
            <v>0.29000031999941739</v>
          </cell>
          <cell r="FO4174">
            <v>0</v>
          </cell>
        </row>
        <row r="4175">
          <cell r="A4175">
            <v>650841</v>
          </cell>
          <cell r="C4175" t="str">
            <v>Lopez, Diomar</v>
          </cell>
          <cell r="Q4175" t="str">
            <v>R</v>
          </cell>
          <cell r="AJ4175">
            <v>7.2250559000587007</v>
          </cell>
          <cell r="AR4175">
            <v>16.8</v>
          </cell>
          <cell r="AS4175">
            <v>0.5364373977438669</v>
          </cell>
          <cell r="AT4175">
            <v>0.89602808951774182</v>
          </cell>
          <cell r="BE4175">
            <v>0.79381932898488183</v>
          </cell>
          <cell r="CP4175">
            <v>19.541666666666668</v>
          </cell>
          <cell r="CV4175">
            <v>92.1</v>
          </cell>
          <cell r="DA4175">
            <v>0</v>
          </cell>
          <cell r="DD4175">
            <v>0.93417612480906809</v>
          </cell>
          <cell r="FJ4175">
            <v>42</v>
          </cell>
          <cell r="FK4175">
            <v>0.26300000000000001</v>
          </cell>
          <cell r="FL4175">
            <v>-0.15197226705509356</v>
          </cell>
          <cell r="FO4175">
            <v>1</v>
          </cell>
        </row>
        <row r="4176">
          <cell r="A4176">
            <v>650844</v>
          </cell>
          <cell r="C4176" t="str">
            <v>Perez, Mayky</v>
          </cell>
          <cell r="Q4176" t="str">
            <v>S</v>
          </cell>
          <cell r="AJ4176">
            <v>9.7306831161569782</v>
          </cell>
          <cell r="AR4176">
            <v>44.400000000000006</v>
          </cell>
          <cell r="AS4176">
            <v>-0.36584441270458495</v>
          </cell>
          <cell r="AT4176">
            <v>0.88700497680038393</v>
          </cell>
          <cell r="BE4176">
            <v>1.0175869095584924</v>
          </cell>
          <cell r="CP4176">
            <v>19.791666666666668</v>
          </cell>
          <cell r="CV4176">
            <v>92.1</v>
          </cell>
          <cell r="DA4176">
            <v>0</v>
          </cell>
          <cell r="DD4176">
            <v>1.1217764827520174</v>
          </cell>
          <cell r="FJ4176">
            <v>111</v>
          </cell>
          <cell r="FK4176">
            <v>0.26300000000000001</v>
          </cell>
          <cell r="FL4176">
            <v>-0.41177872573162977</v>
          </cell>
          <cell r="FO4176">
            <v>0</v>
          </cell>
        </row>
        <row r="4177">
          <cell r="A4177">
            <v>650845</v>
          </cell>
          <cell r="C4177" t="str">
            <v>Purroy, Rosmel</v>
          </cell>
          <cell r="Q4177" t="str">
            <v>R</v>
          </cell>
          <cell r="AJ4177">
            <v>10.504020618249426</v>
          </cell>
          <cell r="AR4177">
            <v>16.8</v>
          </cell>
          <cell r="AS4177">
            <v>-0.34648715563171706</v>
          </cell>
          <cell r="AT4177">
            <v>0.95446549708168404</v>
          </cell>
          <cell r="BE4177">
            <v>0.93303202005999819</v>
          </cell>
          <cell r="CP4177">
            <v>21.291666666666668</v>
          </cell>
          <cell r="CV4177">
            <v>92.1</v>
          </cell>
          <cell r="DA4177">
            <v>0</v>
          </cell>
          <cell r="DD4177">
            <v>1.6131700767301762</v>
          </cell>
          <cell r="FJ4177">
            <v>42</v>
          </cell>
          <cell r="FK4177">
            <v>0.26300000000000001</v>
          </cell>
          <cell r="FL4177">
            <v>-1.6441472022367449</v>
          </cell>
          <cell r="FO4177">
            <v>1</v>
          </cell>
        </row>
        <row r="4178">
          <cell r="A4178">
            <v>650852</v>
          </cell>
          <cell r="C4178" t="str">
            <v>Fernandez, Alvaro</v>
          </cell>
          <cell r="Q4178" t="str">
            <v>S</v>
          </cell>
          <cell r="AJ4178">
            <v>10.547546113152809</v>
          </cell>
          <cell r="AR4178">
            <v>44.400000000000006</v>
          </cell>
          <cell r="AS4178">
            <v>2.2012767860237479</v>
          </cell>
          <cell r="AT4178">
            <v>0.97211509483529412</v>
          </cell>
          <cell r="BE4178">
            <v>0.81487356841639391</v>
          </cell>
          <cell r="CP4178">
            <v>19.791666666666668</v>
          </cell>
          <cell r="CV4178">
            <v>92.1</v>
          </cell>
          <cell r="DA4178">
            <v>0</v>
          </cell>
          <cell r="DD4178">
            <v>0.93687895764750828</v>
          </cell>
          <cell r="FJ4178">
            <v>111</v>
          </cell>
          <cell r="FK4178">
            <v>0.26300000000000001</v>
          </cell>
          <cell r="FL4178">
            <v>-0.46870069129942787</v>
          </cell>
          <cell r="FO4178">
            <v>0.39990619864645827</v>
          </cell>
        </row>
        <row r="4179">
          <cell r="A4179">
            <v>650856</v>
          </cell>
          <cell r="C4179" t="str">
            <v>Padovani, Paolo</v>
          </cell>
          <cell r="Q4179" t="str">
            <v>R</v>
          </cell>
          <cell r="AJ4179">
            <v>8.5747641013336757</v>
          </cell>
          <cell r="AR4179">
            <v>16.8</v>
          </cell>
          <cell r="AS4179">
            <v>-0.84194709096361708</v>
          </cell>
          <cell r="AT4179">
            <v>0.82944971485627317</v>
          </cell>
          <cell r="BE4179">
            <v>0.85796724041226025</v>
          </cell>
          <cell r="CP4179">
            <v>21.875</v>
          </cell>
          <cell r="CV4179">
            <v>92.1</v>
          </cell>
          <cell r="DA4179">
            <v>0</v>
          </cell>
          <cell r="DD4179">
            <v>0.97236995790121239</v>
          </cell>
          <cell r="FJ4179">
            <v>42</v>
          </cell>
          <cell r="FK4179">
            <v>0.26300000000000001</v>
          </cell>
          <cell r="FL4179">
            <v>7.0240543630981422E-2</v>
          </cell>
          <cell r="FO4179">
            <v>1</v>
          </cell>
        </row>
        <row r="4180">
          <cell r="A4180">
            <v>650858</v>
          </cell>
          <cell r="C4180" t="str">
            <v>Perez, Ulises</v>
          </cell>
          <cell r="Q4180" t="str">
            <v>S</v>
          </cell>
          <cell r="AJ4180">
            <v>11.189918499662493</v>
          </cell>
          <cell r="AR4180">
            <v>44.400000000000006</v>
          </cell>
          <cell r="AS4180">
            <v>0.41054378944094805</v>
          </cell>
          <cell r="AT4180">
            <v>0.90094885086705856</v>
          </cell>
          <cell r="BE4180">
            <v>1.1030908618346267</v>
          </cell>
          <cell r="CP4180">
            <v>18.958333333333332</v>
          </cell>
          <cell r="CV4180">
            <v>92.1</v>
          </cell>
          <cell r="DA4180">
            <v>0</v>
          </cell>
          <cell r="DD4180">
            <v>1.1598938611332832</v>
          </cell>
          <cell r="FJ4180">
            <v>111</v>
          </cell>
          <cell r="FK4180">
            <v>0.26300000000000001</v>
          </cell>
          <cell r="FL4180">
            <v>-0.17351668199068501</v>
          </cell>
          <cell r="FO4180">
            <v>0</v>
          </cell>
        </row>
        <row r="4181">
          <cell r="A4181">
            <v>650861</v>
          </cell>
          <cell r="C4181" t="str">
            <v>Salinas, Edward</v>
          </cell>
          <cell r="Q4181" t="str">
            <v>S</v>
          </cell>
          <cell r="AJ4181">
            <v>9.4911880261798949</v>
          </cell>
          <cell r="AR4181">
            <v>44.400000000000006</v>
          </cell>
          <cell r="AS4181">
            <v>-1.420412518837856</v>
          </cell>
          <cell r="AT4181">
            <v>0.8935093806038078</v>
          </cell>
          <cell r="BE4181">
            <v>0.85494102946580108</v>
          </cell>
          <cell r="CP4181">
            <v>20.458333333333332</v>
          </cell>
          <cell r="CV4181">
            <v>92.1</v>
          </cell>
          <cell r="DA4181">
            <v>0</v>
          </cell>
          <cell r="DD4181">
            <v>0.89382855200846278</v>
          </cell>
          <cell r="FJ4181">
            <v>111</v>
          </cell>
          <cell r="FK4181">
            <v>0.26300000000000001</v>
          </cell>
          <cell r="FL4181">
            <v>0.77384547016834715</v>
          </cell>
          <cell r="FO4181">
            <v>0</v>
          </cell>
        </row>
        <row r="4182">
          <cell r="A4182">
            <v>650864</v>
          </cell>
          <cell r="C4182" t="str">
            <v>Bolivar, Deiyerbert</v>
          </cell>
          <cell r="Q4182" t="str">
            <v>S</v>
          </cell>
          <cell r="AJ4182">
            <v>6.671796398888441</v>
          </cell>
          <cell r="AR4182">
            <v>44.400000000000006</v>
          </cell>
          <cell r="AS4182">
            <v>0.42544292584279375</v>
          </cell>
          <cell r="AT4182">
            <v>0.9357956076329762</v>
          </cell>
          <cell r="BE4182">
            <v>0.73908226267425592</v>
          </cell>
          <cell r="CP4182">
            <v>20.208333333333332</v>
          </cell>
          <cell r="CV4182">
            <v>92.1</v>
          </cell>
          <cell r="DA4182">
            <v>0</v>
          </cell>
          <cell r="DD4182">
            <v>1.0394770484075955</v>
          </cell>
          <cell r="FJ4182">
            <v>111</v>
          </cell>
          <cell r="FK4182">
            <v>0.26300000000000001</v>
          </cell>
          <cell r="FL4182">
            <v>0.27265952162537666</v>
          </cell>
          <cell r="FO4182">
            <v>0</v>
          </cell>
        </row>
        <row r="4183">
          <cell r="A4183">
            <v>650865</v>
          </cell>
          <cell r="C4183" t="str">
            <v>Concepcion, Victor</v>
          </cell>
          <cell r="Q4183" t="str">
            <v>S</v>
          </cell>
          <cell r="AJ4183">
            <v>7.1532891538247458</v>
          </cell>
          <cell r="AR4183">
            <v>44.400000000000006</v>
          </cell>
          <cell r="AS4183">
            <v>-0.43842999422950818</v>
          </cell>
          <cell r="AT4183">
            <v>0.80508352242232895</v>
          </cell>
          <cell r="BE4183">
            <v>0.47496506595692994</v>
          </cell>
          <cell r="CP4183">
            <v>19.625</v>
          </cell>
          <cell r="CV4183">
            <v>92.1</v>
          </cell>
          <cell r="DA4183">
            <v>0</v>
          </cell>
          <cell r="DD4183">
            <v>0.83794507769275772</v>
          </cell>
          <cell r="FJ4183">
            <v>111</v>
          </cell>
          <cell r="FK4183">
            <v>0.26300000000000001</v>
          </cell>
          <cell r="FL4183">
            <v>8.3700332238007671E-2</v>
          </cell>
          <cell r="FO4183">
            <v>0</v>
          </cell>
        </row>
        <row r="4184">
          <cell r="A4184">
            <v>650869</v>
          </cell>
          <cell r="C4184" t="str">
            <v>Martinez, Rodolfo</v>
          </cell>
          <cell r="Q4184" t="str">
            <v>R</v>
          </cell>
          <cell r="AJ4184">
            <v>6.5300533902911315</v>
          </cell>
          <cell r="AR4184">
            <v>21.323970202370347</v>
          </cell>
          <cell r="AS4184">
            <v>-0.23437541325426361</v>
          </cell>
          <cell r="AT4184">
            <v>0.70307559101541184</v>
          </cell>
          <cell r="BE4184">
            <v>1.1493404951183894</v>
          </cell>
          <cell r="CP4184">
            <v>22.208333333333332</v>
          </cell>
          <cell r="CV4184">
            <v>92.1</v>
          </cell>
          <cell r="DA4184">
            <v>0</v>
          </cell>
          <cell r="DD4184">
            <v>1.1691067613389432</v>
          </cell>
          <cell r="FJ4184">
            <v>53.309925505925861</v>
          </cell>
          <cell r="FK4184">
            <v>0.26300000000000001</v>
          </cell>
          <cell r="FL4184">
            <v>0.60945730580029178</v>
          </cell>
          <cell r="FO4184">
            <v>1</v>
          </cell>
        </row>
        <row r="4185">
          <cell r="A4185">
            <v>650870</v>
          </cell>
          <cell r="C4185" t="str">
            <v>Reyes, Prebito</v>
          </cell>
          <cell r="Q4185" t="str">
            <v>S</v>
          </cell>
          <cell r="AJ4185">
            <v>7.985768618109141</v>
          </cell>
          <cell r="AR4185">
            <v>44.400000000000006</v>
          </cell>
          <cell r="AS4185">
            <v>-8.9110052699781978E-2</v>
          </cell>
          <cell r="AT4185">
            <v>0.83040336524176261</v>
          </cell>
          <cell r="BE4185">
            <v>0.99112216203335168</v>
          </cell>
          <cell r="CP4185">
            <v>20.708333333333332</v>
          </cell>
          <cell r="CV4185">
            <v>92.1</v>
          </cell>
          <cell r="DA4185">
            <v>0</v>
          </cell>
          <cell r="DD4185">
            <v>0.82869902916527649</v>
          </cell>
          <cell r="FJ4185">
            <v>111</v>
          </cell>
          <cell r="FK4185">
            <v>0.26300000000000001</v>
          </cell>
          <cell r="FL4185">
            <v>0.27009523509892758</v>
          </cell>
          <cell r="FO4185">
            <v>0</v>
          </cell>
        </row>
        <row r="4186">
          <cell r="A4186">
            <v>650872</v>
          </cell>
          <cell r="C4186" t="str">
            <v>Yan, Weilly</v>
          </cell>
          <cell r="Q4186" t="str">
            <v>R</v>
          </cell>
          <cell r="AJ4186">
            <v>8.5561162321254614</v>
          </cell>
          <cell r="AR4186">
            <v>16.8</v>
          </cell>
          <cell r="AS4186">
            <v>1.0159921903384688</v>
          </cell>
          <cell r="AT4186">
            <v>0.90753241173412424</v>
          </cell>
          <cell r="BE4186">
            <v>0.8924653618873708</v>
          </cell>
          <cell r="CP4186">
            <v>20.458333333333332</v>
          </cell>
          <cell r="CV4186">
            <v>92.1</v>
          </cell>
          <cell r="DA4186">
            <v>0</v>
          </cell>
          <cell r="DD4186">
            <v>1.2276576181312902</v>
          </cell>
          <cell r="FJ4186">
            <v>42</v>
          </cell>
          <cell r="FK4186">
            <v>0.26300000000000001</v>
          </cell>
          <cell r="FL4186">
            <v>-0.49920037690586766</v>
          </cell>
          <cell r="FO4186">
            <v>1</v>
          </cell>
        </row>
        <row r="4187">
          <cell r="A4187">
            <v>650873</v>
          </cell>
          <cell r="C4187" t="str">
            <v>Alvarez, Juan</v>
          </cell>
          <cell r="Q4187" t="str">
            <v>S</v>
          </cell>
          <cell r="AJ4187">
            <v>8.5224358988706328</v>
          </cell>
          <cell r="AR4187">
            <v>44.400000000000006</v>
          </cell>
          <cell r="AS4187">
            <v>6.3588714816854866E-2</v>
          </cell>
          <cell r="AT4187">
            <v>0.87028106658174265</v>
          </cell>
          <cell r="BE4187">
            <v>0.90735973635349731</v>
          </cell>
          <cell r="CP4187">
            <v>19.541666666666668</v>
          </cell>
          <cell r="CV4187">
            <v>92.1</v>
          </cell>
          <cell r="DA4187">
            <v>0</v>
          </cell>
          <cell r="DD4187">
            <v>0.81895453683466957</v>
          </cell>
          <cell r="FJ4187">
            <v>111</v>
          </cell>
          <cell r="FK4187">
            <v>0.26300000000000001</v>
          </cell>
          <cell r="FL4187">
            <v>0.56564613782401496</v>
          </cell>
          <cell r="FO4187">
            <v>0</v>
          </cell>
        </row>
        <row r="4188">
          <cell r="A4188">
            <v>650875</v>
          </cell>
          <cell r="C4188" t="str">
            <v>Casadilla, Franyel</v>
          </cell>
          <cell r="Q4188" t="str">
            <v>S</v>
          </cell>
          <cell r="AJ4188">
            <v>8.3256206882467456</v>
          </cell>
          <cell r="AR4188">
            <v>44.400000000000006</v>
          </cell>
          <cell r="AS4188">
            <v>0.30937037148655361</v>
          </cell>
          <cell r="AT4188">
            <v>0.87708786856270304</v>
          </cell>
          <cell r="BE4188">
            <v>0.95013062598299447</v>
          </cell>
          <cell r="CP4188">
            <v>19.208333333333332</v>
          </cell>
          <cell r="CV4188">
            <v>92.1</v>
          </cell>
          <cell r="DA4188">
            <v>0</v>
          </cell>
          <cell r="DD4188">
            <v>0.858742488990897</v>
          </cell>
          <cell r="FJ4188">
            <v>111</v>
          </cell>
          <cell r="FK4188">
            <v>0.26300000000000001</v>
          </cell>
          <cell r="FL4188">
            <v>0.77121164742313286</v>
          </cell>
          <cell r="FO4188">
            <v>0</v>
          </cell>
        </row>
        <row r="4189">
          <cell r="A4189">
            <v>650876</v>
          </cell>
          <cell r="C4189" t="str">
            <v>Diaz, Oneiver</v>
          </cell>
          <cell r="Q4189" t="str">
            <v>S</v>
          </cell>
          <cell r="AJ4189">
            <v>8.4908648767544506</v>
          </cell>
          <cell r="AR4189">
            <v>44.400000000000006</v>
          </cell>
          <cell r="AS4189">
            <v>-0.23181992936385334</v>
          </cell>
          <cell r="AT4189">
            <v>0.84656954466500101</v>
          </cell>
          <cell r="BE4189">
            <v>0.94559437152539316</v>
          </cell>
          <cell r="CP4189">
            <v>19.875</v>
          </cell>
          <cell r="CV4189">
            <v>92.1</v>
          </cell>
          <cell r="DA4189">
            <v>0</v>
          </cell>
          <cell r="DD4189">
            <v>0.72748487521696292</v>
          </cell>
          <cell r="FJ4189">
            <v>111</v>
          </cell>
          <cell r="FK4189">
            <v>0.26300000000000001</v>
          </cell>
          <cell r="FL4189">
            <v>0.76990756334432819</v>
          </cell>
          <cell r="FO4189">
            <v>0</v>
          </cell>
        </row>
        <row r="4190">
          <cell r="A4190">
            <v>650877</v>
          </cell>
          <cell r="C4190" t="str">
            <v>Estevez, Angel</v>
          </cell>
          <cell r="Q4190" t="str">
            <v>S</v>
          </cell>
          <cell r="AJ4190">
            <v>9.8063421467341279</v>
          </cell>
          <cell r="AR4190">
            <v>44.400000000000006</v>
          </cell>
          <cell r="AS4190">
            <v>1.1837168213023057</v>
          </cell>
          <cell r="AT4190">
            <v>0.96292627065265601</v>
          </cell>
          <cell r="BE4190">
            <v>1.0228319534135557</v>
          </cell>
          <cell r="CP4190">
            <v>19.041666666666668</v>
          </cell>
          <cell r="CV4190">
            <v>92.1</v>
          </cell>
          <cell r="DA4190">
            <v>0</v>
          </cell>
          <cell r="DD4190">
            <v>0.78730619269609714</v>
          </cell>
          <cell r="FJ4190">
            <v>111</v>
          </cell>
          <cell r="FK4190">
            <v>0.26300000000000001</v>
          </cell>
          <cell r="FL4190">
            <v>-0.20057290195449926</v>
          </cell>
          <cell r="FO4190">
            <v>0.36474498339732775</v>
          </cell>
        </row>
        <row r="4191">
          <cell r="A4191">
            <v>650879</v>
          </cell>
          <cell r="C4191" t="str">
            <v>Gonzalez, Junior</v>
          </cell>
          <cell r="Q4191" t="str">
            <v>S</v>
          </cell>
          <cell r="AJ4191">
            <v>9.3476167919253292</v>
          </cell>
          <cell r="AR4191">
            <v>44.400000000000006</v>
          </cell>
          <cell r="AS4191">
            <v>-0.39912732141116036</v>
          </cell>
          <cell r="AT4191">
            <v>0.7713218527949488</v>
          </cell>
          <cell r="BE4191">
            <v>0.80310478778695327</v>
          </cell>
          <cell r="CP4191">
            <v>19.625</v>
          </cell>
          <cell r="CV4191">
            <v>92.1</v>
          </cell>
          <cell r="DA4191">
            <v>0</v>
          </cell>
          <cell r="DD4191">
            <v>0.78883108457538742</v>
          </cell>
          <cell r="FJ4191">
            <v>111</v>
          </cell>
          <cell r="FK4191">
            <v>0.26300000000000001</v>
          </cell>
          <cell r="FL4191">
            <v>0.16683585170304124</v>
          </cell>
          <cell r="FO4191">
            <v>0</v>
          </cell>
        </row>
        <row r="4192">
          <cell r="A4192">
            <v>650882</v>
          </cell>
          <cell r="C4192" t="str">
            <v>Narvaez, Jesus</v>
          </cell>
          <cell r="Q4192" t="str">
            <v>S</v>
          </cell>
          <cell r="AJ4192">
            <v>10.032928035955626</v>
          </cell>
          <cell r="AR4192">
            <v>44.400000000000006</v>
          </cell>
          <cell r="AS4192">
            <v>-0.47254859001029104</v>
          </cell>
          <cell r="AT4192">
            <v>0.97192478329270582</v>
          </cell>
          <cell r="BE4192">
            <v>0.79972970911082975</v>
          </cell>
          <cell r="CP4192">
            <v>19.125</v>
          </cell>
          <cell r="CV4192">
            <v>92.1</v>
          </cell>
          <cell r="DA4192">
            <v>0</v>
          </cell>
          <cell r="DD4192">
            <v>0.69948615988548801</v>
          </cell>
          <cell r="FJ4192">
            <v>111</v>
          </cell>
          <cell r="FK4192">
            <v>0.26300000000000001</v>
          </cell>
          <cell r="FL4192">
            <v>0.76768022870759012</v>
          </cell>
          <cell r="FO4192">
            <v>0.16666666666666663</v>
          </cell>
        </row>
        <row r="4193">
          <cell r="A4193">
            <v>650884</v>
          </cell>
          <cell r="C4193" t="str">
            <v>Perez, Enrique</v>
          </cell>
          <cell r="Q4193" t="str">
            <v>R</v>
          </cell>
          <cell r="AJ4193">
            <v>8.327414741491646</v>
          </cell>
          <cell r="AR4193">
            <v>17.627381950985185</v>
          </cell>
          <cell r="AS4193">
            <v>1.2660635440582153</v>
          </cell>
          <cell r="AT4193">
            <v>0.86478190529624177</v>
          </cell>
          <cell r="BE4193">
            <v>0.89548845011339684</v>
          </cell>
          <cell r="CP4193">
            <v>18.875</v>
          </cell>
          <cell r="CV4193">
            <v>92.1</v>
          </cell>
          <cell r="DA4193">
            <v>0</v>
          </cell>
          <cell r="DD4193">
            <v>1.233135765612811</v>
          </cell>
          <cell r="FJ4193">
            <v>44.068454877462962</v>
          </cell>
          <cell r="FK4193">
            <v>0.26300000000000001</v>
          </cell>
          <cell r="FL4193">
            <v>9.2098699583935215E-3</v>
          </cell>
          <cell r="FO4193">
            <v>1</v>
          </cell>
        </row>
        <row r="4194">
          <cell r="A4194">
            <v>650893</v>
          </cell>
          <cell r="C4194" t="str">
            <v>Cabrera, Genesis</v>
          </cell>
          <cell r="Q4194" t="str">
            <v>S</v>
          </cell>
          <cell r="AJ4194">
            <v>8.0700950344107643</v>
          </cell>
          <cell r="AR4194">
            <v>44.400000000000006</v>
          </cell>
          <cell r="AS4194">
            <v>0.90500759028032574</v>
          </cell>
          <cell r="AT4194">
            <v>0.88462563788006232</v>
          </cell>
          <cell r="BE4194">
            <v>0.5894436335295361</v>
          </cell>
          <cell r="CP4194">
            <v>19.708333333333332</v>
          </cell>
          <cell r="CV4194">
            <v>92.1</v>
          </cell>
          <cell r="DA4194">
            <v>0</v>
          </cell>
          <cell r="DD4194">
            <v>1.0601484213714765</v>
          </cell>
          <cell r="FJ4194">
            <v>111</v>
          </cell>
          <cell r="FK4194">
            <v>0.26300000000000001</v>
          </cell>
          <cell r="FL4194">
            <v>-0.14390330415787336</v>
          </cell>
          <cell r="FO4194">
            <v>0</v>
          </cell>
        </row>
        <row r="4195">
          <cell r="A4195">
            <v>650895</v>
          </cell>
          <cell r="C4195" t="str">
            <v>Castillo, Diego</v>
          </cell>
          <cell r="Q4195" t="str">
            <v>R</v>
          </cell>
          <cell r="AJ4195">
            <v>6.1000644708124598</v>
          </cell>
          <cell r="AR4195">
            <v>22.274587609451856</v>
          </cell>
          <cell r="AS4195">
            <v>0.24604938485401817</v>
          </cell>
          <cell r="AT4195">
            <v>0.84253069175996886</v>
          </cell>
          <cell r="BE4195">
            <v>1.2601499903808546</v>
          </cell>
          <cell r="CP4195">
            <v>22.458333333333332</v>
          </cell>
          <cell r="CV4195">
            <v>92.1</v>
          </cell>
          <cell r="DA4195">
            <v>0</v>
          </cell>
          <cell r="DD4195">
            <v>1.1740635951230762</v>
          </cell>
          <cell r="FJ4195">
            <v>55.686469023629634</v>
          </cell>
          <cell r="FK4195">
            <v>0.26300000000000001</v>
          </cell>
          <cell r="FL4195">
            <v>0.33668362183079753</v>
          </cell>
          <cell r="FO4195">
            <v>1</v>
          </cell>
        </row>
        <row r="4196">
          <cell r="A4196">
            <v>650896</v>
          </cell>
          <cell r="C4196" t="str">
            <v>Cedeno, Estarly</v>
          </cell>
          <cell r="Q4196" t="str">
            <v>R</v>
          </cell>
          <cell r="AJ4196">
            <v>8.7532089858341546</v>
          </cell>
          <cell r="AR4196">
            <v>16.8</v>
          </cell>
          <cell r="AS4196">
            <v>-0.32145729170566562</v>
          </cell>
          <cell r="AT4196">
            <v>0.90792919261979343</v>
          </cell>
          <cell r="BE4196">
            <v>0.84954062053228108</v>
          </cell>
          <cell r="CP4196">
            <v>19.625</v>
          </cell>
          <cell r="CV4196">
            <v>92.1</v>
          </cell>
          <cell r="DA4196">
            <v>0</v>
          </cell>
          <cell r="DD4196">
            <v>0.67703130301859138</v>
          </cell>
          <cell r="FJ4196">
            <v>42</v>
          </cell>
          <cell r="FK4196">
            <v>0.26300000000000001</v>
          </cell>
          <cell r="FL4196">
            <v>-1.6375967565351184</v>
          </cell>
          <cell r="FO4196">
            <v>1</v>
          </cell>
        </row>
        <row r="4197">
          <cell r="A4197">
            <v>650897</v>
          </cell>
          <cell r="C4197" t="str">
            <v>Da Silva, Miguel</v>
          </cell>
          <cell r="Q4197" t="str">
            <v>R</v>
          </cell>
          <cell r="AJ4197">
            <v>10.491161306329289</v>
          </cell>
          <cell r="AR4197">
            <v>16.8</v>
          </cell>
          <cell r="AS4197">
            <v>-0.95301475724413021</v>
          </cell>
          <cell r="AT4197">
            <v>0.94364845760381466</v>
          </cell>
          <cell r="BE4197">
            <v>0.88713006251440651</v>
          </cell>
          <cell r="CP4197">
            <v>20.208333333333332</v>
          </cell>
          <cell r="CV4197">
            <v>92.1</v>
          </cell>
          <cell r="DA4197">
            <v>0</v>
          </cell>
          <cell r="DD4197">
            <v>1.448684404913424</v>
          </cell>
          <cell r="FJ4197">
            <v>42</v>
          </cell>
          <cell r="FK4197">
            <v>0.26300000000000001</v>
          </cell>
          <cell r="FL4197">
            <v>2.1897362315538906</v>
          </cell>
          <cell r="FO4197">
            <v>1</v>
          </cell>
        </row>
        <row r="4198">
          <cell r="A4198">
            <v>650898</v>
          </cell>
          <cell r="C4198" t="str">
            <v>De La Cruz, Miguel</v>
          </cell>
          <cell r="Q4198" t="str">
            <v>R</v>
          </cell>
          <cell r="AJ4198">
            <v>10.301755993614602</v>
          </cell>
          <cell r="AR4198">
            <v>16.8</v>
          </cell>
          <cell r="AS4198">
            <v>-1.7766689966011187</v>
          </cell>
          <cell r="AT4198">
            <v>0.93923170276713552</v>
          </cell>
          <cell r="BE4198">
            <v>0.63336118890927162</v>
          </cell>
          <cell r="CP4198">
            <v>20.291666666666668</v>
          </cell>
          <cell r="CV4198">
            <v>92.1</v>
          </cell>
          <cell r="DA4198">
            <v>0</v>
          </cell>
          <cell r="DD4198">
            <v>0.76891556610255729</v>
          </cell>
          <cell r="FJ4198">
            <v>42</v>
          </cell>
          <cell r="FK4198">
            <v>0.26300000000000001</v>
          </cell>
          <cell r="FL4198">
            <v>0.66625519232284125</v>
          </cell>
          <cell r="FO4198">
            <v>1</v>
          </cell>
        </row>
        <row r="4199">
          <cell r="A4199">
            <v>650899</v>
          </cell>
          <cell r="C4199" t="str">
            <v>Done, Jeffry</v>
          </cell>
          <cell r="Q4199" t="str">
            <v>S</v>
          </cell>
          <cell r="AJ4199">
            <v>9.5317495209067786</v>
          </cell>
          <cell r="AR4199">
            <v>44.400000000000006</v>
          </cell>
          <cell r="AS4199">
            <v>1.7739327642667053</v>
          </cell>
          <cell r="AT4199">
            <v>0.96154168750227587</v>
          </cell>
          <cell r="BE4199">
            <v>0.89285374396552886</v>
          </cell>
          <cell r="CP4199">
            <v>21.041666666666668</v>
          </cell>
          <cell r="CV4199">
            <v>92.1</v>
          </cell>
          <cell r="DA4199">
            <v>0</v>
          </cell>
          <cell r="DD4199">
            <v>1.0219097325599198</v>
          </cell>
          <cell r="FJ4199">
            <v>111</v>
          </cell>
          <cell r="FK4199">
            <v>0.26300000000000001</v>
          </cell>
          <cell r="FL4199">
            <v>-0.39588127635051656</v>
          </cell>
          <cell r="FO4199">
            <v>1.589657661474364E-2</v>
          </cell>
        </row>
        <row r="4200">
          <cell r="A4200">
            <v>650904</v>
          </cell>
          <cell r="C4200" t="str">
            <v>Mena, Francisco</v>
          </cell>
          <cell r="Q4200" t="str">
            <v>R</v>
          </cell>
          <cell r="AJ4200">
            <v>8.3239692233492235</v>
          </cell>
          <cell r="AR4200">
            <v>16.8</v>
          </cell>
          <cell r="AS4200">
            <v>-0.13317295735891241</v>
          </cell>
          <cell r="AT4200">
            <v>0.78000811114748414</v>
          </cell>
          <cell r="BE4200">
            <v>1.0934422948253326</v>
          </cell>
          <cell r="CP4200">
            <v>22.625</v>
          </cell>
          <cell r="CV4200">
            <v>92.1</v>
          </cell>
          <cell r="DA4200">
            <v>0</v>
          </cell>
          <cell r="DD4200">
            <v>0.79768415802487602</v>
          </cell>
          <cell r="FJ4200">
            <v>42</v>
          </cell>
          <cell r="FK4200">
            <v>0.26300000000000001</v>
          </cell>
          <cell r="FL4200">
            <v>0.2715887916319778</v>
          </cell>
          <cell r="FO4200">
            <v>1</v>
          </cell>
        </row>
        <row r="4201">
          <cell r="A4201">
            <v>650910</v>
          </cell>
          <cell r="C4201" t="str">
            <v>Romero, Orlando</v>
          </cell>
          <cell r="Q4201" t="str">
            <v>R</v>
          </cell>
          <cell r="AJ4201">
            <v>9.2914272465708141</v>
          </cell>
          <cell r="AR4201">
            <v>16.8</v>
          </cell>
          <cell r="AS4201">
            <v>0.63143609539281254</v>
          </cell>
          <cell r="AT4201">
            <v>0.91922928209811428</v>
          </cell>
          <cell r="BE4201">
            <v>0.65101464115397589</v>
          </cell>
          <cell r="CP4201">
            <v>19.791666666666668</v>
          </cell>
          <cell r="CV4201">
            <v>92.1</v>
          </cell>
          <cell r="DA4201">
            <v>0</v>
          </cell>
          <cell r="DD4201">
            <v>1.2240890196323819</v>
          </cell>
          <cell r="FJ4201">
            <v>42</v>
          </cell>
          <cell r="FK4201">
            <v>0.26300000000000001</v>
          </cell>
          <cell r="FL4201">
            <v>0.68566574965235672</v>
          </cell>
          <cell r="FO4201">
            <v>0.65970766746717091</v>
          </cell>
        </row>
        <row r="4202">
          <cell r="A4202">
            <v>650911</v>
          </cell>
          <cell r="C4202" t="str">
            <v>Sanchez, Cristopher</v>
          </cell>
          <cell r="Q4202" t="str">
            <v>S</v>
          </cell>
          <cell r="AJ4202">
            <v>10.572062842952876</v>
          </cell>
          <cell r="AR4202">
            <v>44.400000000000006</v>
          </cell>
          <cell r="AS4202">
            <v>-3.6929474073607034E-2</v>
          </cell>
          <cell r="AT4202">
            <v>0.81434706331383255</v>
          </cell>
          <cell r="BE4202">
            <v>1.3744343535768713</v>
          </cell>
          <cell r="CP4202">
            <v>19.541666666666668</v>
          </cell>
          <cell r="CV4202">
            <v>92.1</v>
          </cell>
          <cell r="DA4202">
            <v>0</v>
          </cell>
          <cell r="DD4202">
            <v>0.88326282692554237</v>
          </cell>
          <cell r="FJ4202">
            <v>111</v>
          </cell>
          <cell r="FK4202">
            <v>0.26300000000000001</v>
          </cell>
          <cell r="FL4202">
            <v>0.11713884142547962</v>
          </cell>
          <cell r="FO4202">
            <v>0</v>
          </cell>
        </row>
        <row r="4203">
          <cell r="A4203">
            <v>650912</v>
          </cell>
          <cell r="C4203" t="str">
            <v>Serrano, Luis</v>
          </cell>
          <cell r="Q4203" t="str">
            <v>R</v>
          </cell>
          <cell r="AJ4203">
            <v>9.5805913057633294</v>
          </cell>
          <cell r="AR4203">
            <v>16.8</v>
          </cell>
          <cell r="AS4203">
            <v>1.4741042106366904</v>
          </cell>
          <cell r="AT4203">
            <v>0.94298321808574892</v>
          </cell>
          <cell r="BE4203">
            <v>1.0164216992703139</v>
          </cell>
          <cell r="CP4203">
            <v>19.291666666666668</v>
          </cell>
          <cell r="CV4203">
            <v>92.1</v>
          </cell>
          <cell r="DA4203">
            <v>0</v>
          </cell>
          <cell r="DD4203">
            <v>1.0563151809151667</v>
          </cell>
          <cell r="FJ4203">
            <v>42</v>
          </cell>
          <cell r="FK4203">
            <v>0.26300000000000001</v>
          </cell>
          <cell r="FL4203">
            <v>-0.21183673553075408</v>
          </cell>
          <cell r="FO4203">
            <v>1</v>
          </cell>
        </row>
        <row r="4204">
          <cell r="A4204">
            <v>650913</v>
          </cell>
          <cell r="C4204" t="str">
            <v>Thomas, Luigence</v>
          </cell>
          <cell r="Q4204" t="str">
            <v>R</v>
          </cell>
          <cell r="AJ4204">
            <v>8.641990217745203</v>
          </cell>
          <cell r="AR4204">
            <v>16.8</v>
          </cell>
          <cell r="AS4204">
            <v>0.27941987153370462</v>
          </cell>
          <cell r="AT4204">
            <v>0.9019325123508336</v>
          </cell>
          <cell r="BE4204">
            <v>1.2051455931156312</v>
          </cell>
          <cell r="CP4204">
            <v>21.708333333333332</v>
          </cell>
          <cell r="CV4204">
            <v>92.1</v>
          </cell>
          <cell r="DA4204">
            <v>0</v>
          </cell>
          <cell r="DD4204">
            <v>1.0408982216696643</v>
          </cell>
          <cell r="FJ4204">
            <v>42</v>
          </cell>
          <cell r="FK4204">
            <v>0.26300000000000001</v>
          </cell>
          <cell r="FL4204">
            <v>4.6876533578947339E-2</v>
          </cell>
          <cell r="FO4204">
            <v>1</v>
          </cell>
        </row>
        <row r="4205">
          <cell r="A4205">
            <v>650956</v>
          </cell>
          <cell r="C4205" t="str">
            <v>Brito, Pedro</v>
          </cell>
          <cell r="Q4205" t="str">
            <v>S</v>
          </cell>
          <cell r="AJ4205">
            <v>6.6882937492870465</v>
          </cell>
          <cell r="AR4205">
            <v>44.400000000000006</v>
          </cell>
          <cell r="AS4205">
            <v>0.37058510411692269</v>
          </cell>
          <cell r="AT4205">
            <v>0.89761363311287656</v>
          </cell>
          <cell r="BE4205">
            <v>0.98046298353920869</v>
          </cell>
          <cell r="CP4205">
            <v>21.208333333333332</v>
          </cell>
          <cell r="CV4205">
            <v>92.1</v>
          </cell>
          <cell r="DA4205">
            <v>0</v>
          </cell>
          <cell r="DD4205">
            <v>0.92167037667758545</v>
          </cell>
          <cell r="FJ4205">
            <v>111</v>
          </cell>
          <cell r="FK4205">
            <v>0.26300000000000001</v>
          </cell>
          <cell r="FL4205">
            <v>0.13453654140317484</v>
          </cell>
          <cell r="FO4205">
            <v>0</v>
          </cell>
        </row>
        <row r="4206">
          <cell r="A4206">
            <v>650959</v>
          </cell>
          <cell r="C4206" t="str">
            <v>Diplan, Marcos</v>
          </cell>
          <cell r="Q4206" t="str">
            <v>S</v>
          </cell>
          <cell r="AJ4206">
            <v>6.5742986785391517</v>
          </cell>
          <cell r="AR4206">
            <v>47.628452108152089</v>
          </cell>
          <cell r="AS4206">
            <v>0.29184424306124801</v>
          </cell>
          <cell r="AT4206">
            <v>0.85626246707994169</v>
          </cell>
          <cell r="BE4206">
            <v>0.83924465237243373</v>
          </cell>
          <cell r="CP4206">
            <v>19.791666666666668</v>
          </cell>
          <cell r="CV4206">
            <v>92.1</v>
          </cell>
          <cell r="DA4206">
            <v>0</v>
          </cell>
          <cell r="DD4206">
            <v>1.211861925032113</v>
          </cell>
          <cell r="FJ4206">
            <v>119.07113027038022</v>
          </cell>
          <cell r="FK4206">
            <v>0.26300000000000001</v>
          </cell>
          <cell r="FL4206">
            <v>0.22287881451976768</v>
          </cell>
          <cell r="FO4206">
            <v>0</v>
          </cell>
        </row>
        <row r="4207">
          <cell r="A4207">
            <v>650962</v>
          </cell>
          <cell r="C4207" t="str">
            <v>Lopez, Ismel</v>
          </cell>
          <cell r="Q4207" t="str">
            <v>R</v>
          </cell>
          <cell r="AJ4207">
            <v>8.1179753607845377</v>
          </cell>
          <cell r="AR4207">
            <v>19.027797508429629</v>
          </cell>
          <cell r="AS4207">
            <v>-0.24513910726832436</v>
          </cell>
          <cell r="AT4207">
            <v>0.70079989941085818</v>
          </cell>
          <cell r="BE4207">
            <v>1.1858394673525763</v>
          </cell>
          <cell r="CP4207">
            <v>21.875</v>
          </cell>
          <cell r="CV4207">
            <v>92.1</v>
          </cell>
          <cell r="DA4207">
            <v>0</v>
          </cell>
          <cell r="DD4207">
            <v>1.0748606448628062</v>
          </cell>
          <cell r="FJ4207">
            <v>47.569493771074072</v>
          </cell>
          <cell r="FK4207">
            <v>0.26300000000000001</v>
          </cell>
          <cell r="FL4207">
            <v>0.29854805589922101</v>
          </cell>
          <cell r="FO4207">
            <v>1</v>
          </cell>
        </row>
        <row r="4208">
          <cell r="A4208">
            <v>650963</v>
          </cell>
          <cell r="C4208" t="str">
            <v>Lopez, Luis</v>
          </cell>
          <cell r="Q4208" t="str">
            <v>S</v>
          </cell>
          <cell r="AJ4208">
            <v>8.5863225775246388</v>
          </cell>
          <cell r="AR4208">
            <v>44.400000000000006</v>
          </cell>
          <cell r="AS4208">
            <v>5.5548704036437406E-2</v>
          </cell>
          <cell r="AT4208">
            <v>0.89796632642571517</v>
          </cell>
          <cell r="BE4208">
            <v>1.012056582928978</v>
          </cell>
          <cell r="CP4208">
            <v>19.958333333333332</v>
          </cell>
          <cell r="CV4208">
            <v>92.1</v>
          </cell>
          <cell r="DA4208">
            <v>0</v>
          </cell>
          <cell r="DD4208">
            <v>0.70942869418420651</v>
          </cell>
          <cell r="FJ4208">
            <v>111</v>
          </cell>
          <cell r="FK4208">
            <v>0.26300000000000001</v>
          </cell>
          <cell r="FL4208">
            <v>7.2942544637592463E-3</v>
          </cell>
          <cell r="FO4208">
            <v>0</v>
          </cell>
        </row>
        <row r="4209">
          <cell r="A4209">
            <v>650965</v>
          </cell>
          <cell r="C4209" t="str">
            <v>Mavo, Daniel</v>
          </cell>
          <cell r="Q4209" t="str">
            <v>R</v>
          </cell>
          <cell r="AJ4209">
            <v>11.324489705631473</v>
          </cell>
          <cell r="AR4209">
            <v>16.8</v>
          </cell>
          <cell r="AS4209">
            <v>-0.14567234838307699</v>
          </cell>
          <cell r="AT4209">
            <v>0.70928137773135136</v>
          </cell>
          <cell r="BE4209">
            <v>0.79736082046892265</v>
          </cell>
          <cell r="CP4209">
            <v>20.958333333333332</v>
          </cell>
          <cell r="CV4209">
            <v>92.1</v>
          </cell>
          <cell r="DA4209">
            <v>0</v>
          </cell>
          <cell r="DD4209">
            <v>1.1467141078191903</v>
          </cell>
          <cell r="FJ4209">
            <v>42</v>
          </cell>
          <cell r="FK4209">
            <v>0.26300000000000001</v>
          </cell>
          <cell r="FL4209">
            <v>0.70902383481704812</v>
          </cell>
          <cell r="FO4209">
            <v>1</v>
          </cell>
        </row>
        <row r="4210">
          <cell r="A4210">
            <v>650967</v>
          </cell>
          <cell r="C4210" t="str">
            <v>Munoz, Yelfri</v>
          </cell>
          <cell r="Q4210" t="str">
            <v>S</v>
          </cell>
          <cell r="AJ4210">
            <v>9.590788503052373</v>
          </cell>
          <cell r="AR4210">
            <v>44.400000000000006</v>
          </cell>
          <cell r="AS4210">
            <v>-0.44865729033547208</v>
          </cell>
          <cell r="AT4210">
            <v>0.85422059287094476</v>
          </cell>
          <cell r="BE4210">
            <v>1.066958689287719</v>
          </cell>
          <cell r="CP4210">
            <v>22.625</v>
          </cell>
          <cell r="CV4210">
            <v>92.1</v>
          </cell>
          <cell r="DA4210">
            <v>0</v>
          </cell>
          <cell r="DD4210">
            <v>1.0327681777016051</v>
          </cell>
          <cell r="FJ4210">
            <v>111</v>
          </cell>
          <cell r="FK4210">
            <v>0.26300000000000001</v>
          </cell>
          <cell r="FL4210">
            <v>0.18916680919452072</v>
          </cell>
          <cell r="FO4210">
            <v>2.2602719208808519E-3</v>
          </cell>
        </row>
        <row r="4211">
          <cell r="A4211">
            <v>650975</v>
          </cell>
          <cell r="C4211" t="str">
            <v>Suarez, Sergio</v>
          </cell>
          <cell r="Q4211" t="str">
            <v>R</v>
          </cell>
          <cell r="AJ4211">
            <v>9.6857471502745494</v>
          </cell>
          <cell r="AR4211">
            <v>16.8</v>
          </cell>
          <cell r="AS4211">
            <v>-0.11502969627338447</v>
          </cell>
          <cell r="AT4211">
            <v>0.72829096353682332</v>
          </cell>
          <cell r="BE4211">
            <v>0.83807734915148724</v>
          </cell>
          <cell r="CP4211">
            <v>21.125</v>
          </cell>
          <cell r="CV4211">
            <v>92.1</v>
          </cell>
          <cell r="DA4211">
            <v>0</v>
          </cell>
          <cell r="DD4211">
            <v>1.0038960838906932</v>
          </cell>
          <cell r="FJ4211">
            <v>42</v>
          </cell>
          <cell r="FK4211">
            <v>0.26300000000000001</v>
          </cell>
          <cell r="FL4211">
            <v>0.16278007201447603</v>
          </cell>
          <cell r="FO4211">
            <v>1</v>
          </cell>
        </row>
        <row r="4212">
          <cell r="A4212">
            <v>650976</v>
          </cell>
          <cell r="C4212" t="str">
            <v>Taveras, Juan</v>
          </cell>
          <cell r="Q4212" t="str">
            <v>R</v>
          </cell>
          <cell r="AJ4212">
            <v>11.601043511859297</v>
          </cell>
          <cell r="AR4212">
            <v>16.8</v>
          </cell>
          <cell r="AS4212">
            <v>3.9921755341610421</v>
          </cell>
          <cell r="AT4212">
            <v>0.97742814569958802</v>
          </cell>
          <cell r="BE4212">
            <v>1.4200993913253885</v>
          </cell>
          <cell r="CP4212">
            <v>21.458333333333332</v>
          </cell>
          <cell r="CV4212">
            <v>92.1</v>
          </cell>
          <cell r="DA4212">
            <v>0</v>
          </cell>
          <cell r="DD4212">
            <v>2</v>
          </cell>
          <cell r="FJ4212">
            <v>42</v>
          </cell>
          <cell r="FK4212">
            <v>0.26300000000000001</v>
          </cell>
          <cell r="FL4212">
            <v>-0.95489245792116406</v>
          </cell>
          <cell r="FO4212">
            <v>1</v>
          </cell>
        </row>
        <row r="4213">
          <cell r="A4213">
            <v>650977</v>
          </cell>
          <cell r="C4213" t="str">
            <v>Vivas, Samir</v>
          </cell>
          <cell r="Q4213" t="str">
            <v>R</v>
          </cell>
          <cell r="AJ4213">
            <v>8.1477494909647348</v>
          </cell>
          <cell r="AR4213">
            <v>16.8</v>
          </cell>
          <cell r="AS4213">
            <v>0.92620657237907011</v>
          </cell>
          <cell r="AT4213">
            <v>0.86624823745617052</v>
          </cell>
          <cell r="BE4213">
            <v>0.62253596153361346</v>
          </cell>
          <cell r="CP4213">
            <v>21.375</v>
          </cell>
          <cell r="CV4213">
            <v>92.1</v>
          </cell>
          <cell r="DA4213">
            <v>0</v>
          </cell>
          <cell r="DD4213">
            <v>1.035220745664472</v>
          </cell>
          <cell r="FJ4213">
            <v>42</v>
          </cell>
          <cell r="FK4213">
            <v>0.26300000000000001</v>
          </cell>
          <cell r="FL4213">
            <v>0.4317903272637808</v>
          </cell>
          <cell r="FO4213">
            <v>1</v>
          </cell>
        </row>
        <row r="4214">
          <cell r="A4214">
            <v>650978</v>
          </cell>
          <cell r="C4214" t="str">
            <v>Volquez, Rafael</v>
          </cell>
          <cell r="Q4214" t="str">
            <v>S</v>
          </cell>
          <cell r="AJ4214">
            <v>8.3843758666836887</v>
          </cell>
          <cell r="AR4214">
            <v>44.400000000000006</v>
          </cell>
          <cell r="AS4214">
            <v>-0.10218912932485825</v>
          </cell>
          <cell r="AT4214">
            <v>0.82611598833837263</v>
          </cell>
          <cell r="BE4214">
            <v>1.0685370111907875</v>
          </cell>
          <cell r="CP4214">
            <v>21.208333333333332</v>
          </cell>
          <cell r="CV4214">
            <v>92.1</v>
          </cell>
          <cell r="DA4214">
            <v>0</v>
          </cell>
          <cell r="DD4214">
            <v>0.99226470894798402</v>
          </cell>
          <cell r="FJ4214">
            <v>111</v>
          </cell>
          <cell r="FK4214">
            <v>0.26300000000000001</v>
          </cell>
          <cell r="FL4214">
            <v>0.95276061592487593</v>
          </cell>
          <cell r="FO4214">
            <v>0</v>
          </cell>
        </row>
        <row r="4215">
          <cell r="A4215">
            <v>650980</v>
          </cell>
          <cell r="C4215" t="str">
            <v>Zazueta, Samuel</v>
          </cell>
          <cell r="Q4215" t="str">
            <v>S</v>
          </cell>
          <cell r="AJ4215">
            <v>6.3225727287715348</v>
          </cell>
          <cell r="AR4215">
            <v>44.400000000000006</v>
          </cell>
          <cell r="AS4215">
            <v>-0.12828337637500997</v>
          </cell>
          <cell r="AT4215">
            <v>0.91021015652527892</v>
          </cell>
          <cell r="BE4215">
            <v>0.80698668445008748</v>
          </cell>
          <cell r="CP4215">
            <v>19.625</v>
          </cell>
          <cell r="CV4215">
            <v>92.1</v>
          </cell>
          <cell r="DA4215">
            <v>0</v>
          </cell>
          <cell r="DD4215">
            <v>1.3334455481492877</v>
          </cell>
          <cell r="FJ4215">
            <v>111</v>
          </cell>
          <cell r="FK4215">
            <v>0.26300000000000001</v>
          </cell>
          <cell r="FL4215">
            <v>-4.4498281170570309E-2</v>
          </cell>
          <cell r="FO4215">
            <v>0</v>
          </cell>
        </row>
        <row r="4216">
          <cell r="A4216">
            <v>650990</v>
          </cell>
          <cell r="C4216" t="str">
            <v>Jose, Kelyn</v>
          </cell>
          <cell r="Q4216" t="str">
            <v>R</v>
          </cell>
          <cell r="AJ4216">
            <v>9.4153230798387444</v>
          </cell>
          <cell r="AR4216">
            <v>16.8</v>
          </cell>
          <cell r="AS4216">
            <v>0.72148743659067749</v>
          </cell>
          <cell r="AT4216">
            <v>0.93464615818105357</v>
          </cell>
          <cell r="BE4216">
            <v>1.1525758743331005</v>
          </cell>
          <cell r="CP4216">
            <v>21.125</v>
          </cell>
          <cell r="CV4216">
            <v>92.1</v>
          </cell>
          <cell r="DA4216">
            <v>0</v>
          </cell>
          <cell r="DD4216">
            <v>1.5130769384194092</v>
          </cell>
          <cell r="FJ4216">
            <v>42</v>
          </cell>
          <cell r="FK4216">
            <v>0.26300000000000001</v>
          </cell>
          <cell r="FL4216">
            <v>-0.29563430060806245</v>
          </cell>
          <cell r="FO4216">
            <v>1</v>
          </cell>
        </row>
        <row r="4217">
          <cell r="A4217">
            <v>650993</v>
          </cell>
          <cell r="C4217" t="str">
            <v>Nova, Jose</v>
          </cell>
          <cell r="Q4217" t="str">
            <v>S</v>
          </cell>
          <cell r="AJ4217">
            <v>10.216086838320416</v>
          </cell>
          <cell r="AR4217">
            <v>44.400000000000006</v>
          </cell>
          <cell r="AS4217">
            <v>0.39517180552324394</v>
          </cell>
          <cell r="AT4217">
            <v>0.90271655649509674</v>
          </cell>
          <cell r="BE4217">
            <v>0.85462352981889156</v>
          </cell>
          <cell r="CP4217">
            <v>21.208333333333332</v>
          </cell>
          <cell r="CV4217">
            <v>92.1</v>
          </cell>
          <cell r="DA4217">
            <v>0</v>
          </cell>
          <cell r="DD4217">
            <v>0.88933452076349007</v>
          </cell>
          <cell r="FJ4217">
            <v>111</v>
          </cell>
          <cell r="FK4217">
            <v>0.26300000000000001</v>
          </cell>
          <cell r="FL4217">
            <v>-2.6396335737326755E-2</v>
          </cell>
          <cell r="FO4217">
            <v>0.21734855907647654</v>
          </cell>
        </row>
        <row r="4218">
          <cell r="A4218">
            <v>650994</v>
          </cell>
          <cell r="C4218" t="str">
            <v>Nunez, Juan</v>
          </cell>
          <cell r="Q4218" t="str">
            <v>S</v>
          </cell>
          <cell r="AJ4218">
            <v>10.002014820596042</v>
          </cell>
          <cell r="AR4218">
            <v>44.400000000000006</v>
          </cell>
          <cell r="AS4218">
            <v>-0.37979441394287417</v>
          </cell>
          <cell r="AT4218">
            <v>0.90980551906576768</v>
          </cell>
          <cell r="BE4218">
            <v>1.1559300474707792</v>
          </cell>
          <cell r="CP4218">
            <v>20.458333333333332</v>
          </cell>
          <cell r="CV4218">
            <v>92.1</v>
          </cell>
          <cell r="DA4218">
            <v>0</v>
          </cell>
          <cell r="DD4218">
            <v>1.1013032249319687</v>
          </cell>
          <cell r="FJ4218">
            <v>111</v>
          </cell>
          <cell r="FK4218">
            <v>0.26300000000000001</v>
          </cell>
          <cell r="FL4218">
            <v>-0.45851645308127043</v>
          </cell>
          <cell r="FO4218">
            <v>5.5095120119305618E-2</v>
          </cell>
        </row>
        <row r="4219">
          <cell r="A4219">
            <v>650999</v>
          </cell>
          <cell r="C4219" t="str">
            <v>Zambrano, William</v>
          </cell>
          <cell r="Q4219" t="str">
            <v>R</v>
          </cell>
          <cell r="AJ4219">
            <v>9.892873766589581</v>
          </cell>
          <cell r="AR4219">
            <v>16.8</v>
          </cell>
          <cell r="AS4219">
            <v>-2.6082272192066647</v>
          </cell>
          <cell r="AT4219">
            <v>0.967405530486937</v>
          </cell>
          <cell r="BE4219">
            <v>0.96207195385795519</v>
          </cell>
          <cell r="CP4219">
            <v>22.375</v>
          </cell>
          <cell r="CV4219">
            <v>92.1</v>
          </cell>
          <cell r="DA4219">
            <v>0</v>
          </cell>
          <cell r="DD4219">
            <v>1.6840023288202042</v>
          </cell>
          <cell r="FJ4219">
            <v>42</v>
          </cell>
          <cell r="FK4219">
            <v>0.26300000000000001</v>
          </cell>
          <cell r="FL4219">
            <v>1.0288426860538316</v>
          </cell>
          <cell r="FO4219">
            <v>1</v>
          </cell>
        </row>
        <row r="4220">
          <cell r="A4220">
            <v>651001</v>
          </cell>
          <cell r="C4220" t="str">
            <v>Archibald, Michael</v>
          </cell>
          <cell r="Q4220" t="str">
            <v>R</v>
          </cell>
          <cell r="AJ4220">
            <v>10.614575175466097</v>
          </cell>
          <cell r="AR4220">
            <v>16.8</v>
          </cell>
          <cell r="AS4220">
            <v>0.80711481018025188</v>
          </cell>
          <cell r="AT4220">
            <v>0.97772741988633971</v>
          </cell>
          <cell r="BE4220">
            <v>0.98156432202135036</v>
          </cell>
          <cell r="CP4220">
            <v>21.291666666666668</v>
          </cell>
          <cell r="CV4220">
            <v>92.1</v>
          </cell>
          <cell r="DA4220">
            <v>0</v>
          </cell>
          <cell r="DD4220">
            <v>1.6012176352923517</v>
          </cell>
          <cell r="FJ4220">
            <v>42</v>
          </cell>
          <cell r="FK4220">
            <v>0.26300000000000001</v>
          </cell>
          <cell r="FL4220">
            <v>-2.0831067084804928</v>
          </cell>
          <cell r="FO4220">
            <v>1</v>
          </cell>
        </row>
        <row r="4221">
          <cell r="A4221">
            <v>651002</v>
          </cell>
          <cell r="C4221" t="str">
            <v>Fuentes, Steven</v>
          </cell>
          <cell r="Q4221" t="str">
            <v>R</v>
          </cell>
          <cell r="AJ4221">
            <v>7.2445669974229094</v>
          </cell>
          <cell r="AR4221">
            <v>16.8</v>
          </cell>
          <cell r="AS4221">
            <v>-0.3547264613406983</v>
          </cell>
          <cell r="AT4221">
            <v>0.75396641313196322</v>
          </cell>
          <cell r="BE4221">
            <v>1.1584075482613991</v>
          </cell>
          <cell r="CP4221">
            <v>19.125</v>
          </cell>
          <cell r="CV4221">
            <v>92.1</v>
          </cell>
          <cell r="DA4221">
            <v>0</v>
          </cell>
          <cell r="DD4221">
            <v>0.95405443271769774</v>
          </cell>
          <cell r="FJ4221">
            <v>42</v>
          </cell>
          <cell r="FK4221">
            <v>0.26300000000000001</v>
          </cell>
          <cell r="FL4221">
            <v>5.7421843964788472E-2</v>
          </cell>
          <cell r="FO4221">
            <v>1</v>
          </cell>
        </row>
        <row r="4222">
          <cell r="A4222">
            <v>651003</v>
          </cell>
          <cell r="C4222" t="str">
            <v>Guillen, Angel</v>
          </cell>
          <cell r="Q4222" t="str">
            <v>S</v>
          </cell>
          <cell r="AJ4222">
            <v>7.4673082623034794</v>
          </cell>
          <cell r="AR4222">
            <v>44.400000000000006</v>
          </cell>
          <cell r="AS4222">
            <v>-0.67046166795425355</v>
          </cell>
          <cell r="AT4222">
            <v>0.84070974859085035</v>
          </cell>
          <cell r="BE4222">
            <v>0.97376447250947717</v>
          </cell>
          <cell r="CP4222">
            <v>19.458333333333332</v>
          </cell>
          <cell r="CV4222">
            <v>92.1</v>
          </cell>
          <cell r="DA4222">
            <v>0</v>
          </cell>
          <cell r="DD4222">
            <v>1.0273240046352683</v>
          </cell>
          <cell r="FJ4222">
            <v>111</v>
          </cell>
          <cell r="FK4222">
            <v>0.26300000000000001</v>
          </cell>
          <cell r="FL4222">
            <v>-5.8878672142291628E-3</v>
          </cell>
          <cell r="FO4222">
            <v>0</v>
          </cell>
        </row>
        <row r="4223">
          <cell r="A4223">
            <v>651005</v>
          </cell>
          <cell r="C4223" t="str">
            <v>Pena, Wilber</v>
          </cell>
          <cell r="Q4223" t="str">
            <v>S</v>
          </cell>
          <cell r="AJ4223">
            <v>8.7652532167694659</v>
          </cell>
          <cell r="AR4223">
            <v>44.400000000000006</v>
          </cell>
          <cell r="AS4223">
            <v>-0.29308818918362484</v>
          </cell>
          <cell r="AT4223">
            <v>0.85615420302462675</v>
          </cell>
          <cell r="BE4223">
            <v>0.84401378899503565</v>
          </cell>
          <cell r="CP4223">
            <v>20.791666666666668</v>
          </cell>
          <cell r="CV4223">
            <v>92.1</v>
          </cell>
          <cell r="DA4223">
            <v>0</v>
          </cell>
          <cell r="DD4223">
            <v>0.98085913724757501</v>
          </cell>
          <cell r="FJ4223">
            <v>111</v>
          </cell>
          <cell r="FK4223">
            <v>0.26300000000000001</v>
          </cell>
          <cell r="FL4223">
            <v>0.65717002332543795</v>
          </cell>
          <cell r="FO4223">
            <v>0</v>
          </cell>
        </row>
        <row r="4224">
          <cell r="A4224">
            <v>651008</v>
          </cell>
          <cell r="C4224" t="str">
            <v>Silfa, Isaias</v>
          </cell>
          <cell r="Q4224" t="str">
            <v>S</v>
          </cell>
          <cell r="AJ4224">
            <v>9.6642594602404319</v>
          </cell>
          <cell r="AR4224">
            <v>44.400000000000006</v>
          </cell>
          <cell r="AS4224">
            <v>7.1152709836603192</v>
          </cell>
          <cell r="AT4224">
            <v>0.99935326088950971</v>
          </cell>
          <cell r="BE4224">
            <v>0.81265588212108431</v>
          </cell>
          <cell r="CP4224">
            <v>22.375</v>
          </cell>
          <cell r="CV4224">
            <v>92.1</v>
          </cell>
          <cell r="DA4224">
            <v>0</v>
          </cell>
          <cell r="DD4224">
            <v>1.8611721175814613</v>
          </cell>
          <cell r="FJ4224">
            <v>111</v>
          </cell>
          <cell r="FK4224">
            <v>0.26300000000000001</v>
          </cell>
          <cell r="FL4224">
            <v>1.2144610446823165</v>
          </cell>
          <cell r="FO4224">
            <v>0</v>
          </cell>
        </row>
        <row r="4225">
          <cell r="A4225">
            <v>651010</v>
          </cell>
          <cell r="C4225" t="str">
            <v>Pina, Shakiro</v>
          </cell>
          <cell r="Q4225" t="str">
            <v>R</v>
          </cell>
          <cell r="AJ4225">
            <v>11.160003093072367</v>
          </cell>
          <cell r="AR4225">
            <v>16.8</v>
          </cell>
          <cell r="AS4225">
            <v>-0.87439982525018045</v>
          </cell>
          <cell r="AT4225">
            <v>0.80926021988755092</v>
          </cell>
          <cell r="BE4225">
            <v>0.50847409901354568</v>
          </cell>
          <cell r="CP4225">
            <v>19.291666666666668</v>
          </cell>
          <cell r="CV4225">
            <v>92.1</v>
          </cell>
          <cell r="DA4225">
            <v>0</v>
          </cell>
          <cell r="DD4225">
            <v>1.2111813661979318</v>
          </cell>
          <cell r="FJ4225">
            <v>42</v>
          </cell>
          <cell r="FK4225">
            <v>0.26300000000000001</v>
          </cell>
          <cell r="FL4225">
            <v>-0.86083152946038033</v>
          </cell>
          <cell r="FO4225">
            <v>1</v>
          </cell>
        </row>
        <row r="4226">
          <cell r="A4226">
            <v>651944</v>
          </cell>
          <cell r="C4226" t="str">
            <v>Hepple, Mike</v>
          </cell>
          <cell r="Q4226" t="str">
            <v>R</v>
          </cell>
          <cell r="AJ4226">
            <v>6.9482240082214153</v>
          </cell>
          <cell r="AR4226">
            <v>22.758745572577777</v>
          </cell>
          <cell r="AS4226">
            <v>0.36656210636027353</v>
          </cell>
          <cell r="AT4226">
            <v>0.82280396802615019</v>
          </cell>
          <cell r="BE4226">
            <v>1.271932791043598</v>
          </cell>
          <cell r="CP4226">
            <v>26.041666666666668</v>
          </cell>
          <cell r="CV4226">
            <v>92.1</v>
          </cell>
          <cell r="DA4226">
            <v>0</v>
          </cell>
          <cell r="DD4226">
            <v>0.94850148149771107</v>
          </cell>
          <cell r="FJ4226">
            <v>56.896863931444436</v>
          </cell>
          <cell r="FK4226">
            <v>0.26300000000000001</v>
          </cell>
          <cell r="FL4226">
            <v>0.62449857452788082</v>
          </cell>
          <cell r="FO4226">
            <v>1</v>
          </cell>
        </row>
        <row r="4227">
          <cell r="A4227">
            <v>652714</v>
          </cell>
          <cell r="C4227" t="str">
            <v>Mena, Bijelic</v>
          </cell>
          <cell r="Q4227" t="str">
            <v>S</v>
          </cell>
          <cell r="AJ4227">
            <v>10.32539880524992</v>
          </cell>
          <cell r="AR4227">
            <v>44.400000000000006</v>
          </cell>
          <cell r="AS4227">
            <v>-1.9952541020333074</v>
          </cell>
          <cell r="AT4227">
            <v>0.98714007096179668</v>
          </cell>
          <cell r="BE4227">
            <v>0.85610618533506444</v>
          </cell>
          <cell r="CP4227">
            <v>20.791666666666668</v>
          </cell>
          <cell r="CV4227">
            <v>92.1</v>
          </cell>
          <cell r="DA4227">
            <v>0</v>
          </cell>
          <cell r="DD4227">
            <v>1.0991367518262787</v>
          </cell>
          <cell r="FJ4227">
            <v>111</v>
          </cell>
          <cell r="FK4227">
            <v>0.26300000000000001</v>
          </cell>
          <cell r="FL4227">
            <v>-0.88427161465638449</v>
          </cell>
          <cell r="FO4227">
            <v>0</v>
          </cell>
        </row>
        <row r="4228">
          <cell r="A4228">
            <v>652715</v>
          </cell>
          <cell r="C4228" t="str">
            <v>Ventura, Jhon</v>
          </cell>
          <cell r="Q4228" t="str">
            <v>R</v>
          </cell>
          <cell r="AJ4228">
            <v>9.76909510363412</v>
          </cell>
          <cell r="AR4228">
            <v>16.8</v>
          </cell>
          <cell r="AS4228">
            <v>0.17365333106093483</v>
          </cell>
          <cell r="AT4228">
            <v>0.95663357376968339</v>
          </cell>
          <cell r="BE4228">
            <v>1.0843901736714496</v>
          </cell>
          <cell r="CP4228">
            <v>21.291666666666668</v>
          </cell>
          <cell r="CV4228">
            <v>92.1</v>
          </cell>
          <cell r="DA4228">
            <v>0</v>
          </cell>
          <cell r="DD4228">
            <v>1.0433426931785699</v>
          </cell>
          <cell r="FJ4228">
            <v>42</v>
          </cell>
          <cell r="FK4228">
            <v>0.26300000000000001</v>
          </cell>
          <cell r="FL4228">
            <v>1.7707397257896742</v>
          </cell>
          <cell r="FO4228">
            <v>0.58154507366133124</v>
          </cell>
        </row>
        <row r="4229">
          <cell r="A4229">
            <v>653247</v>
          </cell>
          <cell r="C4229" t="str">
            <v>Garcia, Hector</v>
          </cell>
          <cell r="Q4229" t="str">
            <v>S</v>
          </cell>
          <cell r="AJ4229">
            <v>8.5868084922843178</v>
          </cell>
          <cell r="AR4229">
            <v>44.400000000000006</v>
          </cell>
          <cell r="AS4229">
            <v>0.55014123119416003</v>
          </cell>
          <cell r="AT4229">
            <v>0.91412189329963534</v>
          </cell>
          <cell r="BE4229">
            <v>0.87722193846409469</v>
          </cell>
          <cell r="CP4229">
            <v>18.125</v>
          </cell>
          <cell r="CV4229">
            <v>92.1</v>
          </cell>
          <cell r="DA4229">
            <v>0</v>
          </cell>
          <cell r="DD4229">
            <v>0.93031081109152347</v>
          </cell>
          <cell r="FJ4229">
            <v>111</v>
          </cell>
          <cell r="FK4229">
            <v>0.26300000000000001</v>
          </cell>
          <cell r="FL4229">
            <v>-0.1530994593052511</v>
          </cell>
          <cell r="FO4229">
            <v>0</v>
          </cell>
        </row>
        <row r="4230">
          <cell r="A4230">
            <v>654286</v>
          </cell>
          <cell r="C4230" t="str">
            <v>De La Cruz, Guillermo</v>
          </cell>
          <cell r="Q4230" t="str">
            <v>R</v>
          </cell>
          <cell r="AJ4230">
            <v>8.4808640360183603</v>
          </cell>
          <cell r="AR4230">
            <v>16.8</v>
          </cell>
          <cell r="AS4230">
            <v>-0.31172468777990825</v>
          </cell>
          <cell r="AT4230">
            <v>0.84722833955064147</v>
          </cell>
          <cell r="BE4230">
            <v>0.76395207989146896</v>
          </cell>
          <cell r="CP4230">
            <v>19.125</v>
          </cell>
          <cell r="CV4230">
            <v>92.1</v>
          </cell>
          <cell r="DA4230">
            <v>0</v>
          </cell>
          <cell r="DD4230">
            <v>0.82311950788608113</v>
          </cell>
          <cell r="FJ4230">
            <v>42</v>
          </cell>
          <cell r="FK4230">
            <v>0.26300000000000001</v>
          </cell>
          <cell r="FL4230">
            <v>0.3124429138980731</v>
          </cell>
          <cell r="FO4230">
            <v>1</v>
          </cell>
        </row>
        <row r="4231">
          <cell r="A4231">
            <v>654784</v>
          </cell>
          <cell r="C4231" t="str">
            <v>Artiles, Carlos</v>
          </cell>
          <cell r="Q4231" t="str">
            <v>S</v>
          </cell>
          <cell r="AJ4231">
            <v>11.196395255457652</v>
          </cell>
          <cell r="AR4231">
            <v>44.400000000000006</v>
          </cell>
          <cell r="AS4231">
            <v>-0.17222766095587794</v>
          </cell>
          <cell r="AT4231">
            <v>0.96899327318211026</v>
          </cell>
          <cell r="BE4231">
            <v>0.85706134523810462</v>
          </cell>
          <cell r="CP4231">
            <v>24.875</v>
          </cell>
          <cell r="CV4231">
            <v>92.1</v>
          </cell>
          <cell r="DA4231">
            <v>0</v>
          </cell>
          <cell r="DD4231">
            <v>1.2480951634265312</v>
          </cell>
          <cell r="FJ4231">
            <v>111</v>
          </cell>
          <cell r="FK4231">
            <v>0.26300000000000001</v>
          </cell>
          <cell r="FL4231">
            <v>0.18008596313448069</v>
          </cell>
          <cell r="FO4231">
            <v>0</v>
          </cell>
        </row>
        <row r="4232">
          <cell r="A4232">
            <v>654785</v>
          </cell>
          <cell r="C4232" t="str">
            <v>Barkley, Jeff</v>
          </cell>
          <cell r="Q4232" t="str">
            <v>R</v>
          </cell>
          <cell r="AJ4232">
            <v>8.1922482685571882</v>
          </cell>
          <cell r="AR4232">
            <v>16.8</v>
          </cell>
          <cell r="AS4232">
            <v>-3.7317421356955722</v>
          </cell>
          <cell r="AT4232">
            <v>0.91001339272978188</v>
          </cell>
          <cell r="BE4232">
            <v>1.3383431572297615</v>
          </cell>
          <cell r="CP4232">
            <v>25.958333333333332</v>
          </cell>
          <cell r="CV4232">
            <v>92.1</v>
          </cell>
          <cell r="DA4232">
            <v>0</v>
          </cell>
          <cell r="DD4232">
            <v>0.68314756127472143</v>
          </cell>
          <cell r="FJ4232">
            <v>42</v>
          </cell>
          <cell r="FK4232">
            <v>0.26300000000000001</v>
          </cell>
          <cell r="FL4232">
            <v>1.2340144024530437</v>
          </cell>
          <cell r="FO4232">
            <v>1</v>
          </cell>
        </row>
        <row r="4233">
          <cell r="A4233">
            <v>655309</v>
          </cell>
          <cell r="C4233" t="str">
            <v>Medina, Ivan</v>
          </cell>
          <cell r="Q4233" t="str">
            <v>R</v>
          </cell>
          <cell r="AJ4233">
            <v>10.827404602369336</v>
          </cell>
          <cell r="AR4233">
            <v>16.8</v>
          </cell>
          <cell r="AS4233">
            <v>-1.923028006179575</v>
          </cell>
          <cell r="AT4233">
            <v>0.87022477021946343</v>
          </cell>
          <cell r="BE4233">
            <v>0.98266456811435621</v>
          </cell>
          <cell r="CP4233">
            <v>20.375</v>
          </cell>
          <cell r="CV4233">
            <v>92.1</v>
          </cell>
          <cell r="DA4233">
            <v>0</v>
          </cell>
          <cell r="DD4233">
            <v>0.73998762360648118</v>
          </cell>
          <cell r="FJ4233">
            <v>42</v>
          </cell>
          <cell r="FK4233">
            <v>0.26300000000000001</v>
          </cell>
          <cell r="FL4233">
            <v>0.96537921806882099</v>
          </cell>
          <cell r="FO4233">
            <v>1</v>
          </cell>
        </row>
        <row r="4234">
          <cell r="A4234">
            <v>655310</v>
          </cell>
          <cell r="C4234" t="str">
            <v>Colorado, Alfredo</v>
          </cell>
          <cell r="Q4234" t="str">
            <v>S</v>
          </cell>
          <cell r="AJ4234">
            <v>8.9492081845399838</v>
          </cell>
          <cell r="AR4234">
            <v>44.400000000000006</v>
          </cell>
          <cell r="AS4234">
            <v>-0.43741803072130425</v>
          </cell>
          <cell r="AT4234">
            <v>0.88715956984373667</v>
          </cell>
          <cell r="BE4234">
            <v>0.99781040241470653</v>
          </cell>
          <cell r="CP4234">
            <v>20.041666666666668</v>
          </cell>
          <cell r="CV4234">
            <v>92.1</v>
          </cell>
          <cell r="DA4234">
            <v>0</v>
          </cell>
          <cell r="DD4234">
            <v>0.97276130083901369</v>
          </cell>
          <cell r="FJ4234">
            <v>111</v>
          </cell>
          <cell r="FK4234">
            <v>0.26300000000000001</v>
          </cell>
          <cell r="FL4234">
            <v>-0.21698727720633965</v>
          </cell>
          <cell r="FO4234">
            <v>0</v>
          </cell>
        </row>
        <row r="4235">
          <cell r="A4235">
            <v>655311</v>
          </cell>
          <cell r="C4235" t="str">
            <v>Lima, Gabriel</v>
          </cell>
          <cell r="Q4235" t="str">
            <v>S</v>
          </cell>
          <cell r="AJ4235">
            <v>8.4075164510245184</v>
          </cell>
          <cell r="AR4235">
            <v>44.400000000000006</v>
          </cell>
          <cell r="AS4235">
            <v>0.69793378492935521</v>
          </cell>
          <cell r="AT4235">
            <v>0.94711292720985285</v>
          </cell>
          <cell r="BE4235">
            <v>1.0675184801445019</v>
          </cell>
          <cell r="CP4235">
            <v>20.125</v>
          </cell>
          <cell r="CV4235">
            <v>92.1</v>
          </cell>
          <cell r="DA4235">
            <v>0</v>
          </cell>
          <cell r="DD4235">
            <v>0.85097635306543273</v>
          </cell>
          <cell r="FJ4235">
            <v>111</v>
          </cell>
          <cell r="FK4235">
            <v>0.26300000000000001</v>
          </cell>
          <cell r="FL4235">
            <v>-0.21855116946589015</v>
          </cell>
          <cell r="FO4235">
            <v>0</v>
          </cell>
        </row>
        <row r="4236">
          <cell r="A4236">
            <v>655312</v>
          </cell>
          <cell r="C4236" t="str">
            <v>Leidenz, Jose</v>
          </cell>
          <cell r="Q4236" t="str">
            <v>R</v>
          </cell>
          <cell r="AJ4236">
            <v>9.031093757433851</v>
          </cell>
          <cell r="AR4236">
            <v>16.8</v>
          </cell>
          <cell r="AS4236">
            <v>-0.4389658666851079</v>
          </cell>
          <cell r="AT4236">
            <v>0.74521974808134495</v>
          </cell>
          <cell r="BE4236">
            <v>0.93506565784696671</v>
          </cell>
          <cell r="CP4236">
            <v>21.708333333333332</v>
          </cell>
          <cell r="CV4236">
            <v>92.1</v>
          </cell>
          <cell r="DA4236">
            <v>0</v>
          </cell>
          <cell r="DD4236">
            <v>0.91991211899605396</v>
          </cell>
          <cell r="FJ4236">
            <v>42</v>
          </cell>
          <cell r="FK4236">
            <v>0.26300000000000001</v>
          </cell>
          <cell r="FL4236">
            <v>-0.6096920293754885</v>
          </cell>
          <cell r="FO4236">
            <v>1</v>
          </cell>
        </row>
        <row r="4237">
          <cell r="A4237">
            <v>655313</v>
          </cell>
          <cell r="C4237" t="str">
            <v>Palma, Eugenio</v>
          </cell>
          <cell r="Q4237" t="str">
            <v>R</v>
          </cell>
          <cell r="AJ4237">
            <v>7.6074884053011669</v>
          </cell>
          <cell r="AR4237">
            <v>16.8</v>
          </cell>
          <cell r="AS4237">
            <v>1.2559583939526628</v>
          </cell>
          <cell r="AT4237">
            <v>0.86419265417246216</v>
          </cell>
          <cell r="BE4237">
            <v>0.64251459996030413</v>
          </cell>
          <cell r="CP4237">
            <v>19.625</v>
          </cell>
          <cell r="CV4237">
            <v>92.1</v>
          </cell>
          <cell r="DA4237">
            <v>0</v>
          </cell>
          <cell r="DD4237">
            <v>0.92685164547552479</v>
          </cell>
          <cell r="FJ4237">
            <v>42</v>
          </cell>
          <cell r="FK4237">
            <v>0.26300000000000001</v>
          </cell>
          <cell r="FL4237">
            <v>0.24104606332557188</v>
          </cell>
          <cell r="FO4237">
            <v>1</v>
          </cell>
        </row>
        <row r="4238">
          <cell r="A4238">
            <v>655319</v>
          </cell>
          <cell r="C4238" t="str">
            <v>Berroteran, Jose</v>
          </cell>
          <cell r="Q4238" t="str">
            <v>R</v>
          </cell>
          <cell r="AJ4238">
            <v>11.275261109082262</v>
          </cell>
          <cell r="AR4238">
            <v>16.8</v>
          </cell>
          <cell r="AS4238">
            <v>-2.0973292520364999</v>
          </cell>
          <cell r="AT4238">
            <v>0.84169699818702992</v>
          </cell>
          <cell r="BE4238">
            <v>0.85972667669792302</v>
          </cell>
          <cell r="CP4238">
            <v>21.875</v>
          </cell>
          <cell r="CV4238">
            <v>92.1</v>
          </cell>
          <cell r="DA4238">
            <v>0</v>
          </cell>
          <cell r="DD4238">
            <v>1.1335590547974232</v>
          </cell>
          <cell r="FJ4238">
            <v>42</v>
          </cell>
          <cell r="FK4238">
            <v>0.26300000000000001</v>
          </cell>
          <cell r="FL4238">
            <v>0.66160996722079923</v>
          </cell>
          <cell r="FO4238">
            <v>1</v>
          </cell>
        </row>
        <row r="4239">
          <cell r="A4239">
            <v>655321</v>
          </cell>
          <cell r="C4239" t="str">
            <v>Torres, Andres</v>
          </cell>
          <cell r="Q4239" t="str">
            <v>S</v>
          </cell>
          <cell r="AJ4239">
            <v>8.1428474878187682</v>
          </cell>
          <cell r="AR4239">
            <v>44.400000000000006</v>
          </cell>
          <cell r="AS4239">
            <v>0.68267913480937326</v>
          </cell>
          <cell r="AT4239">
            <v>0.8988798628051895</v>
          </cell>
          <cell r="BE4239">
            <v>0.88743251725126426</v>
          </cell>
          <cell r="CP4239">
            <v>20.708333333333332</v>
          </cell>
          <cell r="CV4239">
            <v>92.1</v>
          </cell>
          <cell r="DA4239">
            <v>0</v>
          </cell>
          <cell r="DD4239">
            <v>0.88695285068916807</v>
          </cell>
          <cell r="FJ4239">
            <v>111</v>
          </cell>
          <cell r="FK4239">
            <v>0.26300000000000001</v>
          </cell>
          <cell r="FL4239">
            <v>4.002528026838989E-2</v>
          </cell>
          <cell r="FO4239">
            <v>0</v>
          </cell>
        </row>
        <row r="4240">
          <cell r="A4240">
            <v>655367</v>
          </cell>
          <cell r="C4240" t="str">
            <v>Diaz, Jose</v>
          </cell>
          <cell r="Q4240" t="str">
            <v>R</v>
          </cell>
          <cell r="AJ4240">
            <v>9.8377074322197799</v>
          </cell>
          <cell r="AR4240">
            <v>16.8</v>
          </cell>
          <cell r="AS4240">
            <v>-1.5701424455281825</v>
          </cell>
          <cell r="AT4240">
            <v>0.94024289126458593</v>
          </cell>
          <cell r="BE4240">
            <v>1.215481131860102</v>
          </cell>
          <cell r="CP4240">
            <v>20.208333333333332</v>
          </cell>
          <cell r="CV4240">
            <v>92.1</v>
          </cell>
          <cell r="DA4240">
            <v>0</v>
          </cell>
          <cell r="DD4240">
            <v>1.1989590277447766</v>
          </cell>
          <cell r="FJ4240">
            <v>42</v>
          </cell>
          <cell r="FK4240">
            <v>0.26300000000000001</v>
          </cell>
          <cell r="FL4240">
            <v>-0.85609114294602728</v>
          </cell>
          <cell r="FO4240">
            <v>1</v>
          </cell>
        </row>
        <row r="4241">
          <cell r="A4241">
            <v>655671</v>
          </cell>
          <cell r="C4241" t="str">
            <v>Melendez, Orestes</v>
          </cell>
          <cell r="Q4241" t="str">
            <v>R</v>
          </cell>
          <cell r="AJ4241">
            <v>7.2254701352337793</v>
          </cell>
          <cell r="AR4241">
            <v>16.8</v>
          </cell>
          <cell r="AS4241">
            <v>0.28894455186656615</v>
          </cell>
          <cell r="AT4241">
            <v>0.88090568357875521</v>
          </cell>
          <cell r="BE4241">
            <v>0.72714869512734981</v>
          </cell>
          <cell r="CP4241">
            <v>21.041666666666668</v>
          </cell>
          <cell r="CV4241">
            <v>92.1</v>
          </cell>
          <cell r="DA4241">
            <v>0</v>
          </cell>
          <cell r="DD4241">
            <v>1.0473022450247826</v>
          </cell>
          <cell r="FJ4241">
            <v>42</v>
          </cell>
          <cell r="FK4241">
            <v>0.26300000000000001</v>
          </cell>
          <cell r="FL4241">
            <v>0.23727546742140154</v>
          </cell>
          <cell r="FO4241">
            <v>1</v>
          </cell>
        </row>
        <row r="4242">
          <cell r="A4242">
            <v>655883</v>
          </cell>
          <cell r="C4242" t="str">
            <v>Medick, Spencer</v>
          </cell>
          <cell r="Q4242" t="str">
            <v>R</v>
          </cell>
          <cell r="AJ4242">
            <v>7.1052662090106873</v>
          </cell>
          <cell r="AR4242">
            <v>16.8</v>
          </cell>
          <cell r="AS4242">
            <v>0.23532112376292072</v>
          </cell>
          <cell r="AT4242">
            <v>0.95453474439665797</v>
          </cell>
          <cell r="BE4242">
            <v>1.2182924358318503</v>
          </cell>
          <cell r="CP4242">
            <v>25.125</v>
          </cell>
          <cell r="CV4242">
            <v>92.1</v>
          </cell>
          <cell r="DA4242">
            <v>0</v>
          </cell>
          <cell r="DD4242">
            <v>0.9828670870279107</v>
          </cell>
          <cell r="FJ4242">
            <v>42</v>
          </cell>
          <cell r="FK4242">
            <v>0.26300000000000001</v>
          </cell>
          <cell r="FL4242">
            <v>1.7832966383008817</v>
          </cell>
          <cell r="FO4242">
            <v>1</v>
          </cell>
        </row>
        <row r="4243">
          <cell r="A4243">
            <v>655986</v>
          </cell>
          <cell r="C4243" t="str">
            <v>Aponte, Luis</v>
          </cell>
          <cell r="Q4243" t="str">
            <v>S</v>
          </cell>
          <cell r="AJ4243">
            <v>10.671312348081276</v>
          </cell>
          <cell r="AR4243">
            <v>44.400000000000006</v>
          </cell>
          <cell r="AS4243">
            <v>-1.4343421510249719</v>
          </cell>
          <cell r="AT4243">
            <v>0.9338865928138973</v>
          </cell>
          <cell r="BE4243">
            <v>0.76291329546571185</v>
          </cell>
          <cell r="CP4243">
            <v>18.875</v>
          </cell>
          <cell r="CV4243">
            <v>92.1</v>
          </cell>
          <cell r="DA4243">
            <v>0</v>
          </cell>
          <cell r="DD4243">
            <v>1.0090393176310506</v>
          </cell>
          <cell r="FJ4243">
            <v>111</v>
          </cell>
          <cell r="FK4243">
            <v>0.26300000000000001</v>
          </cell>
          <cell r="FL4243">
            <v>5.2231763987752984E-2</v>
          </cell>
          <cell r="FO4243">
            <v>0.40099007082638871</v>
          </cell>
        </row>
        <row r="4244">
          <cell r="A4244">
            <v>655988</v>
          </cell>
          <cell r="C4244" t="str">
            <v>Peluffo, Jhon</v>
          </cell>
          <cell r="Q4244" t="str">
            <v>S</v>
          </cell>
          <cell r="AJ4244">
            <v>8.1224110906393072</v>
          </cell>
          <cell r="AR4244">
            <v>44.400000000000006</v>
          </cell>
          <cell r="AS4244">
            <v>-1.4275306418114646</v>
          </cell>
          <cell r="AT4244">
            <v>0.80614566460409387</v>
          </cell>
          <cell r="BE4244">
            <v>0.77550947856148156</v>
          </cell>
          <cell r="CP4244">
            <v>19.041666666666668</v>
          </cell>
          <cell r="CV4244">
            <v>92.1</v>
          </cell>
          <cell r="DA4244">
            <v>0</v>
          </cell>
          <cell r="DD4244">
            <v>0.88819935845993725</v>
          </cell>
          <cell r="FJ4244">
            <v>111</v>
          </cell>
          <cell r="FK4244">
            <v>0.26300000000000001</v>
          </cell>
          <cell r="FL4244">
            <v>0.2082304727493805</v>
          </cell>
          <cell r="FO4244">
            <v>0</v>
          </cell>
        </row>
        <row r="4245">
          <cell r="A4245">
            <v>655989</v>
          </cell>
          <cell r="C4245" t="str">
            <v>Marcelino, Oscar</v>
          </cell>
          <cell r="Q4245" t="str">
            <v>S</v>
          </cell>
          <cell r="AJ4245">
            <v>9.7440767667418218</v>
          </cell>
          <cell r="AR4245">
            <v>44.400000000000006</v>
          </cell>
          <cell r="AS4245">
            <v>-1.0107958480230474</v>
          </cell>
          <cell r="AT4245">
            <v>0.83466856038485804</v>
          </cell>
          <cell r="BE4245">
            <v>1.0192803863098034</v>
          </cell>
          <cell r="CP4245">
            <v>19.041666666666668</v>
          </cell>
          <cell r="CV4245">
            <v>92.1</v>
          </cell>
          <cell r="DA4245">
            <v>0</v>
          </cell>
          <cell r="DD4245">
            <v>0.92418449151228244</v>
          </cell>
          <cell r="FJ4245">
            <v>111</v>
          </cell>
          <cell r="FK4245">
            <v>0.26300000000000001</v>
          </cell>
          <cell r="FL4245">
            <v>0.98130969430143955</v>
          </cell>
          <cell r="FO4245">
            <v>0</v>
          </cell>
        </row>
        <row r="4246">
          <cell r="A4246">
            <v>655990</v>
          </cell>
          <cell r="C4246" t="str">
            <v>Vilchez, Gerardo</v>
          </cell>
          <cell r="Q4246" t="str">
            <v>R</v>
          </cell>
          <cell r="AJ4246">
            <v>9.2160462392342897</v>
          </cell>
          <cell r="AR4246">
            <v>16.8</v>
          </cell>
          <cell r="AS4246">
            <v>0.60426024011865886</v>
          </cell>
          <cell r="AT4246">
            <v>0.94573068326870369</v>
          </cell>
          <cell r="BE4246">
            <v>1.070377935863424</v>
          </cell>
          <cell r="CP4246">
            <v>19.041666666666668</v>
          </cell>
          <cell r="CV4246">
            <v>92.1</v>
          </cell>
          <cell r="DA4246">
            <v>0</v>
          </cell>
          <cell r="DD4246">
            <v>1.0989511033931494</v>
          </cell>
          <cell r="FJ4246">
            <v>42</v>
          </cell>
          <cell r="FK4246">
            <v>0.26300000000000001</v>
          </cell>
          <cell r="FL4246">
            <v>0.44506060785735313</v>
          </cell>
          <cell r="FO4246">
            <v>1</v>
          </cell>
        </row>
        <row r="4247">
          <cell r="A4247">
            <v>655992</v>
          </cell>
          <cell r="C4247" t="str">
            <v>Cruz, Israel</v>
          </cell>
          <cell r="Q4247" t="str">
            <v>S</v>
          </cell>
          <cell r="AJ4247">
            <v>9.2906456473718748</v>
          </cell>
          <cell r="AR4247">
            <v>44.400000000000006</v>
          </cell>
          <cell r="AS4247">
            <v>0.91769188806091417</v>
          </cell>
          <cell r="AT4247">
            <v>0.91650368451787545</v>
          </cell>
          <cell r="BE4247">
            <v>0.80583735604583917</v>
          </cell>
          <cell r="CP4247">
            <v>19.041666666666668</v>
          </cell>
          <cell r="CV4247">
            <v>92.1</v>
          </cell>
          <cell r="DA4247">
            <v>0</v>
          </cell>
          <cell r="DD4247">
            <v>0.96899062220887977</v>
          </cell>
          <cell r="FJ4247">
            <v>111</v>
          </cell>
          <cell r="FK4247">
            <v>0.26300000000000001</v>
          </cell>
          <cell r="FL4247">
            <v>0.35168017125429996</v>
          </cell>
          <cell r="FO4247">
            <v>0</v>
          </cell>
        </row>
        <row r="4248">
          <cell r="A4248">
            <v>655993</v>
          </cell>
          <cell r="C4248" t="str">
            <v>Richez, Michael</v>
          </cell>
          <cell r="Q4248" t="str">
            <v>R</v>
          </cell>
          <cell r="AJ4248">
            <v>13.997757772517923</v>
          </cell>
          <cell r="AR4248">
            <v>16.8</v>
          </cell>
          <cell r="AS4248">
            <v>-0.52015704983319966</v>
          </cell>
          <cell r="AT4248">
            <v>0.91973859549060077</v>
          </cell>
          <cell r="BE4248">
            <v>1.107179716162928</v>
          </cell>
          <cell r="CP4248">
            <v>19.125</v>
          </cell>
          <cell r="CV4248">
            <v>92.1</v>
          </cell>
          <cell r="DA4248">
            <v>0</v>
          </cell>
          <cell r="DD4248">
            <v>1.6915325275233344</v>
          </cell>
          <cell r="FJ4248">
            <v>42</v>
          </cell>
          <cell r="FK4248">
            <v>0.26300000000000001</v>
          </cell>
          <cell r="FL4248">
            <v>-0.80550462555101865</v>
          </cell>
          <cell r="FO4248">
            <v>1</v>
          </cell>
        </row>
        <row r="4249">
          <cell r="A4249">
            <v>655994</v>
          </cell>
          <cell r="C4249" t="str">
            <v>Garcia, Henry</v>
          </cell>
          <cell r="Q4249" t="str">
            <v>R</v>
          </cell>
          <cell r="AJ4249">
            <v>7.8725448574943435</v>
          </cell>
          <cell r="AR4249">
            <v>16.8</v>
          </cell>
          <cell r="AS4249">
            <v>-0.11587515764022405</v>
          </cell>
          <cell r="AT4249">
            <v>0.83562481765070751</v>
          </cell>
          <cell r="BE4249">
            <v>1.0806015258759913</v>
          </cell>
          <cell r="CP4249">
            <v>19.291666666666668</v>
          </cell>
          <cell r="CV4249">
            <v>92.1</v>
          </cell>
          <cell r="DA4249">
            <v>0</v>
          </cell>
          <cell r="DD4249">
            <v>0.82666818000641362</v>
          </cell>
          <cell r="FJ4249">
            <v>42</v>
          </cell>
          <cell r="FK4249">
            <v>0.26300000000000001</v>
          </cell>
          <cell r="FL4249">
            <v>0.78529251094079666</v>
          </cell>
          <cell r="FO4249">
            <v>1</v>
          </cell>
        </row>
        <row r="4250">
          <cell r="A4250">
            <v>655995</v>
          </cell>
          <cell r="C4250" t="str">
            <v>Rodriguez, Santiago</v>
          </cell>
          <cell r="Q4250" t="str">
            <v>S</v>
          </cell>
          <cell r="AJ4250">
            <v>12.123631409007796</v>
          </cell>
          <cell r="AR4250">
            <v>44.400000000000006</v>
          </cell>
          <cell r="AS4250">
            <v>0.85898330675394596</v>
          </cell>
          <cell r="AT4250">
            <v>0.91501078765551547</v>
          </cell>
          <cell r="BE4250">
            <v>0.97706778599523636</v>
          </cell>
          <cell r="CP4250">
            <v>19.291666666666668</v>
          </cell>
          <cell r="CV4250">
            <v>92.1</v>
          </cell>
          <cell r="DA4250">
            <v>0</v>
          </cell>
          <cell r="DD4250">
            <v>1.0653672753499566</v>
          </cell>
          <cell r="FJ4250">
            <v>111</v>
          </cell>
          <cell r="FK4250">
            <v>0.26300000000000001</v>
          </cell>
          <cell r="FL4250">
            <v>0.45594674489156523</v>
          </cell>
          <cell r="FO4250">
            <v>0</v>
          </cell>
        </row>
        <row r="4251">
          <cell r="A4251">
            <v>656000</v>
          </cell>
          <cell r="C4251" t="str">
            <v>Rosario, Luis</v>
          </cell>
          <cell r="Q4251" t="str">
            <v>S</v>
          </cell>
          <cell r="AJ4251">
            <v>9.3517386478545586</v>
          </cell>
          <cell r="AR4251">
            <v>44.400000000000006</v>
          </cell>
          <cell r="AS4251">
            <v>-0.91041018226576664</v>
          </cell>
          <cell r="AT4251">
            <v>0.78117978660179199</v>
          </cell>
          <cell r="BE4251">
            <v>0.7666221838119236</v>
          </cell>
          <cell r="CP4251">
            <v>19.375</v>
          </cell>
          <cell r="CV4251">
            <v>92.1</v>
          </cell>
          <cell r="DA4251">
            <v>0</v>
          </cell>
          <cell r="DD4251">
            <v>0.85612528131513776</v>
          </cell>
          <cell r="FJ4251">
            <v>111</v>
          </cell>
          <cell r="FK4251">
            <v>0.26300000000000001</v>
          </cell>
          <cell r="FL4251">
            <v>0.33807028767196973</v>
          </cell>
          <cell r="FO4251">
            <v>0</v>
          </cell>
        </row>
        <row r="4252">
          <cell r="A4252">
            <v>656001</v>
          </cell>
          <cell r="C4252" t="str">
            <v>Gomez, Moises</v>
          </cell>
          <cell r="Q4252" t="str">
            <v>R</v>
          </cell>
          <cell r="AJ4252">
            <v>8.3810156180702169</v>
          </cell>
          <cell r="AR4252">
            <v>16.8</v>
          </cell>
          <cell r="AS4252">
            <v>-0.32013746958959338</v>
          </cell>
          <cell r="AT4252">
            <v>0.82975681224558451</v>
          </cell>
          <cell r="BE4252">
            <v>0.57277149847375686</v>
          </cell>
          <cell r="CP4252">
            <v>19.375</v>
          </cell>
          <cell r="CV4252">
            <v>92.1</v>
          </cell>
          <cell r="DA4252">
            <v>0</v>
          </cell>
          <cell r="DD4252">
            <v>0.82481159735121912</v>
          </cell>
          <cell r="FJ4252">
            <v>42</v>
          </cell>
          <cell r="FK4252">
            <v>0.26300000000000001</v>
          </cell>
          <cell r="FL4252">
            <v>1.3317434589588772</v>
          </cell>
          <cell r="FO4252">
            <v>1</v>
          </cell>
        </row>
        <row r="4253">
          <cell r="A4253">
            <v>656003</v>
          </cell>
          <cell r="C4253" t="str">
            <v>Guzman, Carlos</v>
          </cell>
          <cell r="Q4253" t="str">
            <v>R</v>
          </cell>
          <cell r="AJ4253">
            <v>10.790683008740249</v>
          </cell>
          <cell r="AR4253">
            <v>16.8</v>
          </cell>
          <cell r="AS4253">
            <v>-1.2813041868887798</v>
          </cell>
          <cell r="AT4253">
            <v>0.89189640268989478</v>
          </cell>
          <cell r="BE4253">
            <v>0.78172992148883358</v>
          </cell>
          <cell r="CP4253">
            <v>19.458333333333332</v>
          </cell>
          <cell r="CV4253">
            <v>92.1</v>
          </cell>
          <cell r="DA4253">
            <v>0</v>
          </cell>
          <cell r="DD4253">
            <v>1.3300150361857479</v>
          </cell>
          <cell r="FJ4253">
            <v>42</v>
          </cell>
          <cell r="FK4253">
            <v>0.26300000000000001</v>
          </cell>
          <cell r="FL4253">
            <v>0.2047731957148882</v>
          </cell>
          <cell r="FO4253">
            <v>0.98829952944039756</v>
          </cell>
        </row>
        <row r="4254">
          <cell r="A4254">
            <v>656004</v>
          </cell>
          <cell r="C4254" t="str">
            <v>Sanabria, Carlos</v>
          </cell>
          <cell r="Q4254" t="str">
            <v>S</v>
          </cell>
          <cell r="AJ4254">
            <v>8.570004526889754</v>
          </cell>
          <cell r="AR4254">
            <v>44.400000000000006</v>
          </cell>
          <cell r="AS4254">
            <v>0.53069604052305841</v>
          </cell>
          <cell r="AT4254">
            <v>0.88224214164784576</v>
          </cell>
          <cell r="BE4254">
            <v>0.67901129487363732</v>
          </cell>
          <cell r="CP4254">
            <v>19.458333333333332</v>
          </cell>
          <cell r="CV4254">
            <v>92.1</v>
          </cell>
          <cell r="DA4254">
            <v>0</v>
          </cell>
          <cell r="DD4254">
            <v>0.9636114549702417</v>
          </cell>
          <cell r="FJ4254">
            <v>111</v>
          </cell>
          <cell r="FK4254">
            <v>0.26300000000000001</v>
          </cell>
          <cell r="FL4254">
            <v>-0.59469278212865184</v>
          </cell>
          <cell r="FO4254">
            <v>0</v>
          </cell>
        </row>
        <row r="4255">
          <cell r="A4255">
            <v>656007</v>
          </cell>
          <cell r="C4255" t="str">
            <v>Cortez, Rodrigo</v>
          </cell>
          <cell r="Q4255" t="str">
            <v>R</v>
          </cell>
          <cell r="AJ4255">
            <v>10.390078631857543</v>
          </cell>
          <cell r="AR4255">
            <v>16.8</v>
          </cell>
          <cell r="AS4255">
            <v>3.1820826128845363</v>
          </cell>
          <cell r="AT4255">
            <v>0.95437203743074783</v>
          </cell>
          <cell r="BE4255">
            <v>1.0146687109340806</v>
          </cell>
          <cell r="CP4255">
            <v>19.458333333333332</v>
          </cell>
          <cell r="CV4255">
            <v>92.1</v>
          </cell>
          <cell r="DA4255">
            <v>0</v>
          </cell>
          <cell r="DD4255">
            <v>1.2999157091487996</v>
          </cell>
          <cell r="FJ4255">
            <v>42</v>
          </cell>
          <cell r="FK4255">
            <v>0.26300000000000001</v>
          </cell>
          <cell r="FL4255">
            <v>-0.16932721153470778</v>
          </cell>
          <cell r="FO4255">
            <v>0.83333351111113485</v>
          </cell>
        </row>
        <row r="4256">
          <cell r="A4256">
            <v>656008</v>
          </cell>
          <cell r="C4256" t="str">
            <v>Zabala, Aneurys</v>
          </cell>
          <cell r="Q4256" t="str">
            <v>R</v>
          </cell>
          <cell r="AJ4256">
            <v>9.8614815734753343</v>
          </cell>
          <cell r="AR4256">
            <v>16.8</v>
          </cell>
          <cell r="AS4256">
            <v>0.90615340177983217</v>
          </cell>
          <cell r="AT4256">
            <v>0.89908647568630318</v>
          </cell>
          <cell r="BE4256">
            <v>1.1177048965681211</v>
          </cell>
          <cell r="CP4256">
            <v>19.541666666666668</v>
          </cell>
          <cell r="CV4256">
            <v>92.1</v>
          </cell>
          <cell r="DA4256">
            <v>0</v>
          </cell>
          <cell r="DD4256">
            <v>1.2444535962622125</v>
          </cell>
          <cell r="FJ4256">
            <v>42</v>
          </cell>
          <cell r="FK4256">
            <v>0.26300000000000001</v>
          </cell>
          <cell r="FL4256">
            <v>-0.21130534234739615</v>
          </cell>
          <cell r="FO4256">
            <v>1</v>
          </cell>
        </row>
        <row r="4257">
          <cell r="A4257">
            <v>656009</v>
          </cell>
          <cell r="C4257" t="str">
            <v>Rodriguez, Jean</v>
          </cell>
          <cell r="Q4257" t="str">
            <v>R</v>
          </cell>
          <cell r="AJ4257">
            <v>9.4261001765745434</v>
          </cell>
          <cell r="AR4257">
            <v>16.8</v>
          </cell>
          <cell r="AS4257">
            <v>-7.0344787940197759E-2</v>
          </cell>
          <cell r="AT4257">
            <v>0.93745905195057289</v>
          </cell>
          <cell r="BE4257">
            <v>0.7759887820642617</v>
          </cell>
          <cell r="CP4257">
            <v>19.541666666666668</v>
          </cell>
          <cell r="CV4257">
            <v>92.1</v>
          </cell>
          <cell r="DA4257">
            <v>0</v>
          </cell>
          <cell r="DD4257">
            <v>1.4672908860423064</v>
          </cell>
          <cell r="FJ4257">
            <v>42</v>
          </cell>
          <cell r="FK4257">
            <v>0.26300000000000001</v>
          </cell>
          <cell r="FL4257">
            <v>1.81698791732675</v>
          </cell>
          <cell r="FO4257">
            <v>1</v>
          </cell>
        </row>
        <row r="4258">
          <cell r="A4258">
            <v>656011</v>
          </cell>
          <cell r="C4258" t="str">
            <v>Garcia, Jean</v>
          </cell>
          <cell r="Q4258" t="str">
            <v>S</v>
          </cell>
          <cell r="AJ4258">
            <v>9.3746602964633148</v>
          </cell>
          <cell r="AR4258">
            <v>44.400000000000006</v>
          </cell>
          <cell r="AS4258">
            <v>0.15971484082054657</v>
          </cell>
          <cell r="AT4258">
            <v>0.91358703987769663</v>
          </cell>
          <cell r="BE4258">
            <v>1.1845994233879908</v>
          </cell>
          <cell r="CP4258">
            <v>19.541666666666668</v>
          </cell>
          <cell r="CV4258">
            <v>92.1</v>
          </cell>
          <cell r="DA4258">
            <v>0</v>
          </cell>
          <cell r="DD4258">
            <v>0.83170536554741425</v>
          </cell>
          <cell r="FJ4258">
            <v>111</v>
          </cell>
          <cell r="FK4258">
            <v>0.26300000000000001</v>
          </cell>
          <cell r="FL4258">
            <v>-0.53250870764654301</v>
          </cell>
          <cell r="FO4258">
            <v>0</v>
          </cell>
        </row>
        <row r="4259">
          <cell r="A4259">
            <v>656013</v>
          </cell>
          <cell r="C4259" t="str">
            <v>Ovalles, Melvin</v>
          </cell>
          <cell r="Q4259" t="str">
            <v>S</v>
          </cell>
          <cell r="AJ4259">
            <v>9.492149492132242</v>
          </cell>
          <cell r="AR4259">
            <v>44.400000000000006</v>
          </cell>
          <cell r="AS4259">
            <v>7.6669590499746962E-2</v>
          </cell>
          <cell r="AT4259">
            <v>0.94281849928446415</v>
          </cell>
          <cell r="BE4259">
            <v>1.1671772649977525</v>
          </cell>
          <cell r="CP4259">
            <v>19.625</v>
          </cell>
          <cell r="CV4259">
            <v>92.1</v>
          </cell>
          <cell r="DA4259">
            <v>0</v>
          </cell>
          <cell r="DD4259">
            <v>1.0116039215081438</v>
          </cell>
          <cell r="FJ4259">
            <v>111</v>
          </cell>
          <cell r="FK4259">
            <v>0.26300000000000001</v>
          </cell>
          <cell r="FL4259">
            <v>-0.28227436380198523</v>
          </cell>
          <cell r="FO4259">
            <v>0</v>
          </cell>
        </row>
        <row r="4260">
          <cell r="A4260">
            <v>656016</v>
          </cell>
          <cell r="C4260" t="str">
            <v>Rodriguez, Alejandro</v>
          </cell>
          <cell r="Q4260" t="str">
            <v>S</v>
          </cell>
          <cell r="AJ4260">
            <v>8.5624280818515999</v>
          </cell>
          <cell r="AR4260">
            <v>44.400000000000006</v>
          </cell>
          <cell r="AS4260">
            <v>0.16147693011948322</v>
          </cell>
          <cell r="AT4260">
            <v>0.8992204573958219</v>
          </cell>
          <cell r="BE4260">
            <v>0.59029342907736515</v>
          </cell>
          <cell r="CP4260">
            <v>19.708333333333332</v>
          </cell>
          <cell r="CV4260">
            <v>92.1</v>
          </cell>
          <cell r="DA4260">
            <v>0</v>
          </cell>
          <cell r="DD4260">
            <v>0.92084131828912374</v>
          </cell>
          <cell r="FJ4260">
            <v>111</v>
          </cell>
          <cell r="FK4260">
            <v>0.26300000000000001</v>
          </cell>
          <cell r="FL4260">
            <v>0.39580889856392343</v>
          </cell>
          <cell r="FO4260">
            <v>0</v>
          </cell>
        </row>
        <row r="4261">
          <cell r="A4261">
            <v>656020</v>
          </cell>
          <cell r="C4261" t="str">
            <v>Cuello, Ederi</v>
          </cell>
          <cell r="Q4261" t="str">
            <v>R</v>
          </cell>
          <cell r="AJ4261">
            <v>8.8589261697977282</v>
          </cell>
          <cell r="AR4261">
            <v>16.8</v>
          </cell>
          <cell r="AS4261">
            <v>-1.1710610604820495</v>
          </cell>
          <cell r="AT4261">
            <v>0.97950319182496892</v>
          </cell>
          <cell r="BE4261">
            <v>0.80153749240103345</v>
          </cell>
          <cell r="CP4261">
            <v>19.708333333333332</v>
          </cell>
          <cell r="CV4261">
            <v>92.1</v>
          </cell>
          <cell r="DA4261">
            <v>0</v>
          </cell>
          <cell r="DD4261">
            <v>1.0903219271409852</v>
          </cell>
          <cell r="FJ4261">
            <v>42</v>
          </cell>
          <cell r="FK4261">
            <v>0.26300000000000001</v>
          </cell>
          <cell r="FL4261">
            <v>-2.2511090781597662</v>
          </cell>
          <cell r="FO4261">
            <v>1</v>
          </cell>
        </row>
        <row r="4262">
          <cell r="A4262">
            <v>656023</v>
          </cell>
          <cell r="C4262" t="str">
            <v>Stenhouse, Brandon</v>
          </cell>
          <cell r="Q4262" t="str">
            <v>R</v>
          </cell>
          <cell r="AJ4262">
            <v>7.767911618372306</v>
          </cell>
          <cell r="AR4262">
            <v>16.8</v>
          </cell>
          <cell r="AS4262">
            <v>-0.30341025427862972</v>
          </cell>
          <cell r="AT4262">
            <v>0.89223646200296702</v>
          </cell>
          <cell r="BE4262">
            <v>0.82109577647156917</v>
          </cell>
          <cell r="CP4262">
            <v>19.791666666666668</v>
          </cell>
          <cell r="CV4262">
            <v>92.1</v>
          </cell>
          <cell r="DA4262">
            <v>0</v>
          </cell>
          <cell r="DD4262">
            <v>1.2570600245211687</v>
          </cell>
          <cell r="FJ4262">
            <v>42</v>
          </cell>
          <cell r="FK4262">
            <v>0.26300000000000001</v>
          </cell>
          <cell r="FL4262">
            <v>-1.2171690376467079</v>
          </cell>
          <cell r="FO4262">
            <v>1</v>
          </cell>
        </row>
        <row r="4263">
          <cell r="A4263">
            <v>656025</v>
          </cell>
          <cell r="C4263" t="str">
            <v>Ruiz, Jean</v>
          </cell>
          <cell r="Q4263" t="str">
            <v>S</v>
          </cell>
          <cell r="AJ4263">
            <v>9.8774312921288239</v>
          </cell>
          <cell r="AR4263">
            <v>44.400000000000006</v>
          </cell>
          <cell r="AS4263">
            <v>-6.7659669655852919E-2</v>
          </cell>
          <cell r="AT4263">
            <v>0.73320347393384688</v>
          </cell>
          <cell r="BE4263">
            <v>0.92801087324745879</v>
          </cell>
          <cell r="CP4263">
            <v>19.791666666666668</v>
          </cell>
          <cell r="CV4263">
            <v>92.1</v>
          </cell>
          <cell r="DA4263">
            <v>0</v>
          </cell>
          <cell r="DD4263">
            <v>0.96279511610276813</v>
          </cell>
          <cell r="FJ4263">
            <v>111</v>
          </cell>
          <cell r="FK4263">
            <v>0.26300000000000001</v>
          </cell>
          <cell r="FL4263">
            <v>-0.20484867120071912</v>
          </cell>
          <cell r="FO4263">
            <v>0.16796304392580064</v>
          </cell>
        </row>
        <row r="4264">
          <cell r="A4264">
            <v>656026</v>
          </cell>
          <cell r="C4264" t="str">
            <v>Familia, Wilkin</v>
          </cell>
          <cell r="Q4264" t="str">
            <v>R</v>
          </cell>
          <cell r="AJ4264">
            <v>8.4797228092184351</v>
          </cell>
          <cell r="AR4264">
            <v>16.8</v>
          </cell>
          <cell r="AS4264">
            <v>-7.3094383789782373</v>
          </cell>
          <cell r="AT4264">
            <v>0.98153394605651989</v>
          </cell>
          <cell r="BE4264">
            <v>0.88337190889113448</v>
          </cell>
          <cell r="CP4264">
            <v>19.875</v>
          </cell>
          <cell r="CV4264">
            <v>92.1</v>
          </cell>
          <cell r="DA4264">
            <v>0</v>
          </cell>
          <cell r="DD4264">
            <v>1.0602144022037105</v>
          </cell>
          <cell r="FJ4264">
            <v>42</v>
          </cell>
          <cell r="FK4264">
            <v>0.26300000000000001</v>
          </cell>
          <cell r="FL4264">
            <v>-1.779573831301974</v>
          </cell>
          <cell r="FO4264">
            <v>1</v>
          </cell>
        </row>
        <row r="4265">
          <cell r="A4265">
            <v>656031</v>
          </cell>
          <cell r="C4265" t="str">
            <v>Sandoval, Edgardo</v>
          </cell>
          <cell r="Q4265" t="str">
            <v>S</v>
          </cell>
          <cell r="AJ4265">
            <v>7.091719547796953</v>
          </cell>
          <cell r="AR4265">
            <v>44.400000000000006</v>
          </cell>
          <cell r="AS4265">
            <v>8.1638121181383971E-2</v>
          </cell>
          <cell r="AT4265">
            <v>0.90239265668864432</v>
          </cell>
          <cell r="BE4265">
            <v>0.85655552234655263</v>
          </cell>
          <cell r="CP4265">
            <v>19.958333333333332</v>
          </cell>
          <cell r="CV4265">
            <v>92.1</v>
          </cell>
          <cell r="DA4265">
            <v>0</v>
          </cell>
          <cell r="DD4265">
            <v>0.93428186892147591</v>
          </cell>
          <cell r="FJ4265">
            <v>111</v>
          </cell>
          <cell r="FK4265">
            <v>0.26300000000000001</v>
          </cell>
          <cell r="FL4265">
            <v>-0.12284096222990044</v>
          </cell>
          <cell r="FO4265">
            <v>0</v>
          </cell>
        </row>
        <row r="4266">
          <cell r="A4266">
            <v>656032</v>
          </cell>
          <cell r="C4266" t="str">
            <v>Alvarez, Daniel</v>
          </cell>
          <cell r="Q4266" t="str">
            <v>S</v>
          </cell>
          <cell r="AJ4266">
            <v>8.4924160826076349</v>
          </cell>
          <cell r="AR4266">
            <v>44.400000000000006</v>
          </cell>
          <cell r="AS4266">
            <v>0.57368121935927097</v>
          </cell>
          <cell r="AT4266">
            <v>0.88905703136024372</v>
          </cell>
          <cell r="BE4266">
            <v>1.1178793702568566</v>
          </cell>
          <cell r="CP4266">
            <v>20.041666666666668</v>
          </cell>
          <cell r="CV4266">
            <v>92.1</v>
          </cell>
          <cell r="DA4266">
            <v>0</v>
          </cell>
          <cell r="DD4266">
            <v>1.0296757281416864</v>
          </cell>
          <cell r="FJ4266">
            <v>111</v>
          </cell>
          <cell r="FK4266">
            <v>0.26300000000000001</v>
          </cell>
          <cell r="FL4266">
            <v>0.40186439674210095</v>
          </cell>
          <cell r="FO4266">
            <v>0</v>
          </cell>
        </row>
        <row r="4267">
          <cell r="A4267">
            <v>656034</v>
          </cell>
          <cell r="C4267" t="str">
            <v>Mujica, Arturo</v>
          </cell>
          <cell r="Q4267" t="str">
            <v>S</v>
          </cell>
          <cell r="AJ4267">
            <v>9.142355507615493</v>
          </cell>
          <cell r="AR4267">
            <v>44.400000000000006</v>
          </cell>
          <cell r="AS4267">
            <v>0.63325533429151115</v>
          </cell>
          <cell r="AT4267">
            <v>0.89960369721989419</v>
          </cell>
          <cell r="BE4267">
            <v>0.87555270210862579</v>
          </cell>
          <cell r="CP4267">
            <v>20.041666666666668</v>
          </cell>
          <cell r="CV4267">
            <v>92.1</v>
          </cell>
          <cell r="DA4267">
            <v>0</v>
          </cell>
          <cell r="DD4267">
            <v>1.0278079720078392</v>
          </cell>
          <cell r="FJ4267">
            <v>111</v>
          </cell>
          <cell r="FK4267">
            <v>0.26300000000000001</v>
          </cell>
          <cell r="FL4267">
            <v>0.17428102615734661</v>
          </cell>
          <cell r="FO4267">
            <v>0</v>
          </cell>
        </row>
        <row r="4268">
          <cell r="A4268">
            <v>656038</v>
          </cell>
          <cell r="C4268" t="str">
            <v>Hernandez, Elias</v>
          </cell>
          <cell r="Q4268" t="str">
            <v>R</v>
          </cell>
          <cell r="AJ4268">
            <v>8.8316388841373357</v>
          </cell>
          <cell r="AR4268">
            <v>16.8</v>
          </cell>
          <cell r="AS4268">
            <v>-11.795827649166672</v>
          </cell>
          <cell r="AT4268">
            <v>0.97950319182496892</v>
          </cell>
          <cell r="BE4268">
            <v>0.91069049128251134</v>
          </cell>
          <cell r="CP4268">
            <v>20.125</v>
          </cell>
          <cell r="CV4268">
            <v>92.1</v>
          </cell>
          <cell r="DA4268">
            <v>0</v>
          </cell>
          <cell r="DD4268">
            <v>0.88200574690599409</v>
          </cell>
          <cell r="FJ4268">
            <v>42</v>
          </cell>
          <cell r="FK4268">
            <v>0.26300000000000001</v>
          </cell>
          <cell r="FL4268">
            <v>-5.1952961664994746E-2</v>
          </cell>
          <cell r="FO4268">
            <v>1</v>
          </cell>
        </row>
        <row r="4269">
          <cell r="A4269">
            <v>656039</v>
          </cell>
          <cell r="C4269" t="str">
            <v>Laguerre, Ramon</v>
          </cell>
          <cell r="Q4269" t="str">
            <v>S</v>
          </cell>
          <cell r="AJ4269">
            <v>9.9599609946394203</v>
          </cell>
          <cell r="AR4269">
            <v>44.400000000000006</v>
          </cell>
          <cell r="AS4269">
            <v>0.40776536769102545</v>
          </cell>
          <cell r="AT4269">
            <v>0.9275007902633432</v>
          </cell>
          <cell r="BE4269">
            <v>0.95880037004887075</v>
          </cell>
          <cell r="CP4269">
            <v>20.208333333333332</v>
          </cell>
          <cell r="CV4269">
            <v>92.1</v>
          </cell>
          <cell r="DA4269">
            <v>0</v>
          </cell>
          <cell r="DD4269">
            <v>0.96495747595522252</v>
          </cell>
          <cell r="FJ4269">
            <v>111</v>
          </cell>
          <cell r="FK4269">
            <v>0.26300000000000001</v>
          </cell>
          <cell r="FL4269">
            <v>4.9853056664217819E-2</v>
          </cell>
          <cell r="FO4269">
            <v>0</v>
          </cell>
        </row>
        <row r="4270">
          <cell r="A4270">
            <v>656042</v>
          </cell>
          <cell r="C4270" t="str">
            <v>Ferrand, Javier</v>
          </cell>
          <cell r="Q4270" t="str">
            <v>S</v>
          </cell>
          <cell r="AJ4270">
            <v>11.981002211084146</v>
          </cell>
          <cell r="AR4270">
            <v>44.400000000000006</v>
          </cell>
          <cell r="AS4270">
            <v>0.43974711669345212</v>
          </cell>
          <cell r="AT4270">
            <v>0.94133740619915041</v>
          </cell>
          <cell r="BE4270">
            <v>0.96265607556106247</v>
          </cell>
          <cell r="CP4270">
            <v>20.208333333333332</v>
          </cell>
          <cell r="CV4270">
            <v>92.1</v>
          </cell>
          <cell r="DA4270">
            <v>0</v>
          </cell>
          <cell r="DD4270">
            <v>1.3480660950840964</v>
          </cell>
          <cell r="FJ4270">
            <v>111</v>
          </cell>
          <cell r="FK4270">
            <v>0.26300000000000001</v>
          </cell>
          <cell r="FL4270">
            <v>-1.7769930422884026E-2</v>
          </cell>
          <cell r="FO4270">
            <v>0</v>
          </cell>
        </row>
        <row r="4271">
          <cell r="A4271">
            <v>656043</v>
          </cell>
          <cell r="C4271" t="str">
            <v>Encarnacion, Erick</v>
          </cell>
          <cell r="Q4271" t="str">
            <v>R</v>
          </cell>
          <cell r="AJ4271">
            <v>9.998685248106403</v>
          </cell>
          <cell r="AR4271">
            <v>16.8</v>
          </cell>
          <cell r="AS4271">
            <v>-1.314657731642267</v>
          </cell>
          <cell r="AT4271">
            <v>0.86204855759513932</v>
          </cell>
          <cell r="BE4271">
            <v>0.94078354946299791</v>
          </cell>
          <cell r="CP4271">
            <v>20.208333333333332</v>
          </cell>
          <cell r="CV4271">
            <v>92.1</v>
          </cell>
          <cell r="DA4271">
            <v>0</v>
          </cell>
          <cell r="DD4271">
            <v>1.1058352502069009</v>
          </cell>
          <cell r="FJ4271">
            <v>42</v>
          </cell>
          <cell r="FK4271">
            <v>0.26300000000000001</v>
          </cell>
          <cell r="FL4271">
            <v>0.21619852375360235</v>
          </cell>
          <cell r="FO4271">
            <v>1</v>
          </cell>
        </row>
        <row r="4272">
          <cell r="A4272">
            <v>656045</v>
          </cell>
          <cell r="C4272" t="str">
            <v>Rodriguez, Alban</v>
          </cell>
          <cell r="Q4272" t="str">
            <v>R</v>
          </cell>
          <cell r="AJ4272">
            <v>7.3249504911464154</v>
          </cell>
          <cell r="AR4272">
            <v>16.8</v>
          </cell>
          <cell r="AS4272">
            <v>-0.54237084594507745</v>
          </cell>
          <cell r="AT4272">
            <v>0.95570233048051956</v>
          </cell>
          <cell r="BE4272">
            <v>0.79648842416568177</v>
          </cell>
          <cell r="CP4272">
            <v>20.291666666666668</v>
          </cell>
          <cell r="CV4272">
            <v>92.1</v>
          </cell>
          <cell r="DA4272">
            <v>0</v>
          </cell>
          <cell r="DD4272">
            <v>1.1753737916528224</v>
          </cell>
          <cell r="FJ4272">
            <v>42</v>
          </cell>
          <cell r="FK4272">
            <v>0.26300000000000001</v>
          </cell>
          <cell r="FL4272">
            <v>0.84356250670101129</v>
          </cell>
          <cell r="FO4272">
            <v>0.95604394558326278</v>
          </cell>
        </row>
        <row r="4273">
          <cell r="A4273">
            <v>656046</v>
          </cell>
          <cell r="C4273" t="str">
            <v>Villa, Eduin</v>
          </cell>
          <cell r="Q4273" t="str">
            <v>R</v>
          </cell>
          <cell r="AJ4273">
            <v>9.9485718330196047</v>
          </cell>
          <cell r="AR4273">
            <v>16.8</v>
          </cell>
          <cell r="AS4273">
            <v>-2.4024920842481938</v>
          </cell>
          <cell r="AT4273">
            <v>0.90944672411253646</v>
          </cell>
          <cell r="BE4273">
            <v>0.95836555665468937</v>
          </cell>
          <cell r="CP4273">
            <v>20.291666666666668</v>
          </cell>
          <cell r="CV4273">
            <v>92.1</v>
          </cell>
          <cell r="DA4273">
            <v>0</v>
          </cell>
          <cell r="DD4273">
            <v>1.1223769613818044</v>
          </cell>
          <cell r="FJ4273">
            <v>42</v>
          </cell>
          <cell r="FK4273">
            <v>0.26300000000000001</v>
          </cell>
          <cell r="FL4273">
            <v>-0.3782994779831354</v>
          </cell>
          <cell r="FO4273">
            <v>1</v>
          </cell>
        </row>
        <row r="4274">
          <cell r="A4274">
            <v>656047</v>
          </cell>
          <cell r="C4274" t="str">
            <v>Hernandez, Carlos</v>
          </cell>
          <cell r="Q4274" t="str">
            <v>R</v>
          </cell>
          <cell r="AJ4274">
            <v>7.3532306862229841</v>
          </cell>
          <cell r="AR4274">
            <v>16.8</v>
          </cell>
          <cell r="AS4274">
            <v>0.16453519226871388</v>
          </cell>
          <cell r="AT4274">
            <v>0.88748840258265771</v>
          </cell>
          <cell r="BE4274">
            <v>0.89567312674205235</v>
          </cell>
          <cell r="CP4274">
            <v>20.375</v>
          </cell>
          <cell r="CV4274">
            <v>92.1</v>
          </cell>
          <cell r="DA4274">
            <v>0</v>
          </cell>
          <cell r="DD4274">
            <v>0.81663838739433126</v>
          </cell>
          <cell r="FJ4274">
            <v>42</v>
          </cell>
          <cell r="FK4274">
            <v>0.26300000000000001</v>
          </cell>
          <cell r="FL4274">
            <v>0.29577093953175398</v>
          </cell>
          <cell r="FO4274">
            <v>0.75110469837275184</v>
          </cell>
        </row>
        <row r="4275">
          <cell r="A4275">
            <v>656048</v>
          </cell>
          <cell r="C4275" t="str">
            <v>Hernandez, Luis</v>
          </cell>
          <cell r="Q4275" t="str">
            <v>S</v>
          </cell>
          <cell r="AJ4275">
            <v>10.296514042826223</v>
          </cell>
          <cell r="AR4275">
            <v>44.400000000000006</v>
          </cell>
          <cell r="AS4275">
            <v>-2.7441603936763794</v>
          </cell>
          <cell r="AT4275">
            <v>0.90065403823346213</v>
          </cell>
          <cell r="BE4275">
            <v>1.1910511402286088</v>
          </cell>
          <cell r="CP4275">
            <v>20.458333333333332</v>
          </cell>
          <cell r="CV4275">
            <v>92.1</v>
          </cell>
          <cell r="DA4275">
            <v>0</v>
          </cell>
          <cell r="DD4275">
            <v>1.1814381051654599</v>
          </cell>
          <cell r="FJ4275">
            <v>111</v>
          </cell>
          <cell r="FK4275">
            <v>0.26300000000000001</v>
          </cell>
          <cell r="FL4275">
            <v>0.69909039719015209</v>
          </cell>
          <cell r="FO4275">
            <v>0</v>
          </cell>
        </row>
        <row r="4276">
          <cell r="A4276">
            <v>656049</v>
          </cell>
          <cell r="C4276" t="str">
            <v>Herrera, Juan</v>
          </cell>
          <cell r="Q4276" t="str">
            <v>S</v>
          </cell>
          <cell r="AJ4276">
            <v>8.8663992924778778</v>
          </cell>
          <cell r="AR4276">
            <v>44.400000000000006</v>
          </cell>
          <cell r="AS4276">
            <v>5.1166477942312494E-2</v>
          </cell>
          <cell r="AT4276">
            <v>0.89947184605834873</v>
          </cell>
          <cell r="BE4276">
            <v>1.086829017886255</v>
          </cell>
          <cell r="CP4276">
            <v>20.458333333333332</v>
          </cell>
          <cell r="CV4276">
            <v>92.1</v>
          </cell>
          <cell r="DA4276">
            <v>0</v>
          </cell>
          <cell r="DD4276">
            <v>1.1138313219425582</v>
          </cell>
          <cell r="FJ4276">
            <v>111</v>
          </cell>
          <cell r="FK4276">
            <v>0.26300000000000001</v>
          </cell>
          <cell r="FL4276">
            <v>-0.66277980213308418</v>
          </cell>
          <cell r="FO4276">
            <v>0</v>
          </cell>
        </row>
        <row r="4277">
          <cell r="A4277">
            <v>656051</v>
          </cell>
          <cell r="C4277" t="str">
            <v>Martinez, Jorge</v>
          </cell>
          <cell r="Q4277" t="str">
            <v>R</v>
          </cell>
          <cell r="AJ4277">
            <v>6.7620158427308219</v>
          </cell>
          <cell r="AR4277">
            <v>16.8</v>
          </cell>
          <cell r="AS4277">
            <v>-1.3193802265337546</v>
          </cell>
          <cell r="AT4277">
            <v>0.84460691540722443</v>
          </cell>
          <cell r="BE4277">
            <v>0.43718966492573169</v>
          </cell>
          <cell r="CP4277">
            <v>20.458333333333332</v>
          </cell>
          <cell r="CV4277">
            <v>92.1</v>
          </cell>
          <cell r="DA4277">
            <v>0</v>
          </cell>
          <cell r="DD4277">
            <v>0.99677787859481815</v>
          </cell>
          <cell r="FJ4277">
            <v>42</v>
          </cell>
          <cell r="FK4277">
            <v>0.26300000000000001</v>
          </cell>
          <cell r="FL4277">
            <v>-5.8363778261792121E-2</v>
          </cell>
          <cell r="FO4277">
            <v>1</v>
          </cell>
        </row>
        <row r="4278">
          <cell r="A4278">
            <v>656052</v>
          </cell>
          <cell r="C4278" t="str">
            <v>Lantigua, Marcos</v>
          </cell>
          <cell r="Q4278" t="str">
            <v>R</v>
          </cell>
          <cell r="AJ4278">
            <v>10.254077962655042</v>
          </cell>
          <cell r="AR4278">
            <v>16.8</v>
          </cell>
          <cell r="AS4278">
            <v>-2.377503313870641</v>
          </cell>
          <cell r="AT4278">
            <v>0.84852153148259934</v>
          </cell>
          <cell r="BE4278">
            <v>1.0315621142663742</v>
          </cell>
          <cell r="CP4278">
            <v>20.541666666666668</v>
          </cell>
          <cell r="CV4278">
            <v>92.1</v>
          </cell>
          <cell r="DA4278">
            <v>0</v>
          </cell>
          <cell r="DD4278">
            <v>1.2834814977992262</v>
          </cell>
          <cell r="FJ4278">
            <v>42</v>
          </cell>
          <cell r="FK4278">
            <v>0.26300000000000001</v>
          </cell>
          <cell r="FL4278">
            <v>-1.0470706929891618</v>
          </cell>
          <cell r="FO4278">
            <v>1</v>
          </cell>
        </row>
        <row r="4279">
          <cell r="A4279">
            <v>656053</v>
          </cell>
          <cell r="C4279" t="str">
            <v>Diaz, Darlin</v>
          </cell>
          <cell r="Q4279" t="str">
            <v>R</v>
          </cell>
          <cell r="AJ4279">
            <v>9.048758449858914</v>
          </cell>
          <cell r="AR4279">
            <v>16.8</v>
          </cell>
          <cell r="AS4279">
            <v>-2.2056672990900879</v>
          </cell>
          <cell r="AT4279">
            <v>0.97135140513797491</v>
          </cell>
          <cell r="BE4279">
            <v>1.3311620849725998</v>
          </cell>
          <cell r="CP4279">
            <v>20.541666666666668</v>
          </cell>
          <cell r="CV4279">
            <v>92.1</v>
          </cell>
          <cell r="DA4279">
            <v>0</v>
          </cell>
          <cell r="DD4279">
            <v>2</v>
          </cell>
          <cell r="FJ4279">
            <v>42</v>
          </cell>
          <cell r="FK4279">
            <v>0.26300000000000001</v>
          </cell>
          <cell r="FL4279">
            <v>2.6905716992571569</v>
          </cell>
          <cell r="FO4279">
            <v>1</v>
          </cell>
        </row>
        <row r="4280">
          <cell r="A4280">
            <v>656055</v>
          </cell>
          <cell r="C4280" t="str">
            <v>Perez, Edward</v>
          </cell>
          <cell r="Q4280" t="str">
            <v>R</v>
          </cell>
          <cell r="AJ4280">
            <v>9.4403573577448956</v>
          </cell>
          <cell r="AR4280">
            <v>16.8</v>
          </cell>
          <cell r="AS4280">
            <v>0.43562234935856697</v>
          </cell>
          <cell r="AT4280">
            <v>0.87402117457393536</v>
          </cell>
          <cell r="BE4280">
            <v>1.0915262268126098</v>
          </cell>
          <cell r="CP4280">
            <v>20.625</v>
          </cell>
          <cell r="CV4280">
            <v>92.1</v>
          </cell>
          <cell r="DA4280">
            <v>0</v>
          </cell>
          <cell r="DD4280">
            <v>1.1735175158649644</v>
          </cell>
          <cell r="FJ4280">
            <v>42</v>
          </cell>
          <cell r="FK4280">
            <v>0.26300000000000001</v>
          </cell>
          <cell r="FL4280">
            <v>1.1876620526118445E-2</v>
          </cell>
          <cell r="FO4280">
            <v>1</v>
          </cell>
        </row>
        <row r="4281">
          <cell r="A4281">
            <v>656056</v>
          </cell>
          <cell r="C4281" t="str">
            <v>Martinez, Yancarlos</v>
          </cell>
          <cell r="Q4281" t="str">
            <v>R</v>
          </cell>
          <cell r="AJ4281">
            <v>9.1662809466645072</v>
          </cell>
          <cell r="AR4281">
            <v>16.8</v>
          </cell>
          <cell r="AS4281">
            <v>3.709624959128925</v>
          </cell>
          <cell r="AT4281">
            <v>0.98571080992588656</v>
          </cell>
          <cell r="BE4281">
            <v>1.1975170164748428</v>
          </cell>
          <cell r="CP4281">
            <v>20.625</v>
          </cell>
          <cell r="CV4281">
            <v>92.1</v>
          </cell>
          <cell r="DA4281">
            <v>0</v>
          </cell>
          <cell r="DD4281">
            <v>1.6773309405245302</v>
          </cell>
          <cell r="FJ4281">
            <v>42</v>
          </cell>
          <cell r="FK4281">
            <v>0.26300000000000001</v>
          </cell>
          <cell r="FL4281">
            <v>-1.6364661241531202</v>
          </cell>
          <cell r="FO4281">
            <v>1</v>
          </cell>
        </row>
        <row r="4282">
          <cell r="A4282">
            <v>656058</v>
          </cell>
          <cell r="C4282" t="str">
            <v>Mueses, Victor</v>
          </cell>
          <cell r="Q4282" t="str">
            <v>R</v>
          </cell>
          <cell r="AJ4282">
            <v>10.053596794625532</v>
          </cell>
          <cell r="AR4282">
            <v>16.8</v>
          </cell>
          <cell r="AS4282">
            <v>1.0341454257179334</v>
          </cell>
          <cell r="AT4282">
            <v>0.8950688678751817</v>
          </cell>
          <cell r="BE4282">
            <v>0.93933718456226201</v>
          </cell>
          <cell r="CP4282">
            <v>20.708333333333332</v>
          </cell>
          <cell r="CV4282">
            <v>92.1</v>
          </cell>
          <cell r="DA4282">
            <v>0</v>
          </cell>
          <cell r="DD4282">
            <v>1.3692425371158707</v>
          </cell>
          <cell r="FJ4282">
            <v>42</v>
          </cell>
          <cell r="FK4282">
            <v>0.26300000000000001</v>
          </cell>
          <cell r="FL4282">
            <v>0.17471257292100584</v>
          </cell>
          <cell r="FO4282">
            <v>1</v>
          </cell>
        </row>
        <row r="4283">
          <cell r="A4283">
            <v>656059</v>
          </cell>
          <cell r="C4283" t="str">
            <v>Belboder, Joel</v>
          </cell>
          <cell r="Q4283" t="str">
            <v>R</v>
          </cell>
          <cell r="AJ4283">
            <v>8.560826036265496</v>
          </cell>
          <cell r="AR4283">
            <v>16.8</v>
          </cell>
          <cell r="AS4283">
            <v>0.23399001979255005</v>
          </cell>
          <cell r="AT4283">
            <v>0.90825172924256758</v>
          </cell>
          <cell r="BE4283">
            <v>0.72833516216493588</v>
          </cell>
          <cell r="CP4283">
            <v>20.708333333333332</v>
          </cell>
          <cell r="CV4283">
            <v>92.1</v>
          </cell>
          <cell r="DA4283">
            <v>0</v>
          </cell>
          <cell r="DD4283">
            <v>0.94448866771361861</v>
          </cell>
          <cell r="FJ4283">
            <v>42</v>
          </cell>
          <cell r="FK4283">
            <v>0.26300000000000001</v>
          </cell>
          <cell r="FL4283">
            <v>0.38044377488328435</v>
          </cell>
          <cell r="FO4283">
            <v>1</v>
          </cell>
        </row>
        <row r="4284">
          <cell r="A4284">
            <v>656060</v>
          </cell>
          <cell r="C4284" t="str">
            <v>Jimenez, Felix</v>
          </cell>
          <cell r="Q4284" t="str">
            <v>R</v>
          </cell>
          <cell r="AJ4284">
            <v>13.625960489490067</v>
          </cell>
          <cell r="AR4284">
            <v>16.8</v>
          </cell>
          <cell r="AS4284">
            <v>0.39235238856795868</v>
          </cell>
          <cell r="AT4284">
            <v>0.87280602322388512</v>
          </cell>
          <cell r="BE4284">
            <v>1.2774404428374884</v>
          </cell>
          <cell r="CP4284">
            <v>20.791666666666668</v>
          </cell>
          <cell r="CV4284">
            <v>92.1</v>
          </cell>
          <cell r="DA4284">
            <v>0</v>
          </cell>
          <cell r="DD4284">
            <v>1.4017941163166483</v>
          </cell>
          <cell r="FJ4284">
            <v>42</v>
          </cell>
          <cell r="FK4284">
            <v>0.26300000000000001</v>
          </cell>
          <cell r="FL4284">
            <v>-0.84720720615435363</v>
          </cell>
          <cell r="FO4284">
            <v>1</v>
          </cell>
        </row>
        <row r="4285">
          <cell r="A4285">
            <v>656061</v>
          </cell>
          <cell r="C4285" t="str">
            <v>Abreu, Albert</v>
          </cell>
          <cell r="Q4285" t="str">
            <v>S</v>
          </cell>
          <cell r="AJ4285">
            <v>7.1826028479121176</v>
          </cell>
          <cell r="AR4285">
            <v>45.273470471934161</v>
          </cell>
          <cell r="AS4285">
            <v>0.78130023621040656</v>
          </cell>
          <cell r="AT4285">
            <v>0.86242506965442056</v>
          </cell>
          <cell r="BE4285">
            <v>0.97855513650664028</v>
          </cell>
          <cell r="CP4285">
            <v>20.791666666666668</v>
          </cell>
          <cell r="CV4285">
            <v>92.1</v>
          </cell>
          <cell r="DA4285">
            <v>0</v>
          </cell>
          <cell r="DD4285">
            <v>1.2638160986708036</v>
          </cell>
          <cell r="FJ4285">
            <v>113.1836761798354</v>
          </cell>
          <cell r="FK4285">
            <v>0.26300000000000001</v>
          </cell>
          <cell r="FL4285">
            <v>-0.16810692566324698</v>
          </cell>
          <cell r="FO4285">
            <v>0</v>
          </cell>
        </row>
        <row r="4286">
          <cell r="A4286">
            <v>656062</v>
          </cell>
          <cell r="C4286" t="str">
            <v>Rojas, Edwin</v>
          </cell>
          <cell r="Q4286" t="str">
            <v>S</v>
          </cell>
          <cell r="AJ4286">
            <v>10.062436903352006</v>
          </cell>
          <cell r="AR4286">
            <v>44.400000000000006</v>
          </cell>
          <cell r="AS4286">
            <v>-2.2866446871444794</v>
          </cell>
          <cell r="AT4286">
            <v>0.853242154483419</v>
          </cell>
          <cell r="BE4286">
            <v>1.19322343779545</v>
          </cell>
          <cell r="CP4286">
            <v>20.791666666666668</v>
          </cell>
          <cell r="CV4286">
            <v>92.1</v>
          </cell>
          <cell r="DA4286">
            <v>0</v>
          </cell>
          <cell r="DD4286">
            <v>0.89610274928396305</v>
          </cell>
          <cell r="FJ4286">
            <v>111</v>
          </cell>
          <cell r="FK4286">
            <v>0.26300000000000001</v>
          </cell>
          <cell r="FL4286">
            <v>0.31426423259042241</v>
          </cell>
          <cell r="FO4286">
            <v>0</v>
          </cell>
        </row>
        <row r="4287">
          <cell r="A4287">
            <v>656064</v>
          </cell>
          <cell r="C4287" t="str">
            <v>Martinez, Edwin</v>
          </cell>
          <cell r="Q4287" t="str">
            <v>R</v>
          </cell>
          <cell r="AJ4287">
            <v>10.084497048032393</v>
          </cell>
          <cell r="AR4287">
            <v>16.8</v>
          </cell>
          <cell r="AS4287">
            <v>1.3428802221181744</v>
          </cell>
          <cell r="AT4287">
            <v>0.92253103849577456</v>
          </cell>
          <cell r="BE4287">
            <v>1.2357918540158144</v>
          </cell>
          <cell r="CP4287">
            <v>20.958333333333332</v>
          </cell>
          <cell r="CV4287">
            <v>92.1</v>
          </cell>
          <cell r="DA4287">
            <v>0</v>
          </cell>
          <cell r="DD4287">
            <v>0.96693609081951115</v>
          </cell>
          <cell r="FJ4287">
            <v>42</v>
          </cell>
          <cell r="FK4287">
            <v>0.26300000000000001</v>
          </cell>
          <cell r="FL4287">
            <v>-0.21971925335002865</v>
          </cell>
          <cell r="FO4287">
            <v>1</v>
          </cell>
        </row>
        <row r="4288">
          <cell r="A4288">
            <v>656069</v>
          </cell>
          <cell r="C4288" t="str">
            <v>Tejada, Renlly</v>
          </cell>
          <cell r="Q4288" t="str">
            <v>R</v>
          </cell>
          <cell r="AJ4288">
            <v>11.045438634538851</v>
          </cell>
          <cell r="AR4288">
            <v>16.8</v>
          </cell>
          <cell r="AS4288">
            <v>0.4901774492358672</v>
          </cell>
          <cell r="AT4288">
            <v>0.92026459045293529</v>
          </cell>
          <cell r="BE4288">
            <v>1.0376521904331359</v>
          </cell>
          <cell r="CP4288">
            <v>21.041666666666668</v>
          </cell>
          <cell r="CV4288">
            <v>92.1</v>
          </cell>
          <cell r="DA4288">
            <v>0</v>
          </cell>
          <cell r="DD4288">
            <v>1.0434661946339148</v>
          </cell>
          <cell r="FJ4288">
            <v>42</v>
          </cell>
          <cell r="FK4288">
            <v>0.26300000000000001</v>
          </cell>
          <cell r="FL4288">
            <v>-4.8742260431654805E-2</v>
          </cell>
          <cell r="FO4288">
            <v>0.72520274147000596</v>
          </cell>
        </row>
        <row r="4289">
          <cell r="A4289">
            <v>656071</v>
          </cell>
          <cell r="C4289" t="str">
            <v>Rondon, Ygnacio</v>
          </cell>
          <cell r="Q4289" t="str">
            <v>S</v>
          </cell>
          <cell r="AJ4289">
            <v>10.044766523083966</v>
          </cell>
          <cell r="AR4289">
            <v>44.400000000000006</v>
          </cell>
          <cell r="AS4289">
            <v>-7.4568139453285803E-2</v>
          </cell>
          <cell r="AT4289">
            <v>0.86996072656511347</v>
          </cell>
          <cell r="BE4289">
            <v>0.96748543747999349</v>
          </cell>
          <cell r="CP4289">
            <v>21.125</v>
          </cell>
          <cell r="CV4289">
            <v>92.1</v>
          </cell>
          <cell r="DA4289">
            <v>0</v>
          </cell>
          <cell r="DD4289">
            <v>0.93307332398336928</v>
          </cell>
          <cell r="FJ4289">
            <v>111</v>
          </cell>
          <cell r="FK4289">
            <v>0.26300000000000001</v>
          </cell>
          <cell r="FL4289">
            <v>0.78755054200679286</v>
          </cell>
          <cell r="FO4289">
            <v>0</v>
          </cell>
        </row>
        <row r="4290">
          <cell r="A4290">
            <v>656073</v>
          </cell>
          <cell r="C4290" t="str">
            <v>Baez, Jorge</v>
          </cell>
          <cell r="Q4290" t="str">
            <v>R</v>
          </cell>
          <cell r="AJ4290">
            <v>9.769660225725497</v>
          </cell>
          <cell r="AR4290">
            <v>16.8</v>
          </cell>
          <cell r="AS4290">
            <v>3.6466392680792978E-2</v>
          </cell>
          <cell r="AT4290">
            <v>0.89671123808509201</v>
          </cell>
          <cell r="BE4290">
            <v>1.0394844629732756</v>
          </cell>
          <cell r="CP4290">
            <v>21.125</v>
          </cell>
          <cell r="CV4290">
            <v>92.1</v>
          </cell>
          <cell r="DA4290">
            <v>0</v>
          </cell>
          <cell r="DD4290">
            <v>1.1870161344042205</v>
          </cell>
          <cell r="FJ4290">
            <v>42</v>
          </cell>
          <cell r="FK4290">
            <v>0.26300000000000001</v>
          </cell>
          <cell r="FL4290">
            <v>-0.28009553839659956</v>
          </cell>
          <cell r="FO4290">
            <v>0.67261136092262852</v>
          </cell>
        </row>
        <row r="4291">
          <cell r="A4291">
            <v>656075</v>
          </cell>
          <cell r="C4291" t="str">
            <v>Mancebo, Jorge</v>
          </cell>
          <cell r="Q4291" t="str">
            <v>R</v>
          </cell>
          <cell r="AJ4291">
            <v>9.2402504948829343</v>
          </cell>
          <cell r="AR4291">
            <v>16.8</v>
          </cell>
          <cell r="AS4291">
            <v>-0.72217173995853678</v>
          </cell>
          <cell r="AT4291">
            <v>0.90545587706896535</v>
          </cell>
          <cell r="BE4291">
            <v>0.86763709199089978</v>
          </cell>
          <cell r="CP4291">
            <v>21.208333333333332</v>
          </cell>
          <cell r="CV4291">
            <v>92.1</v>
          </cell>
          <cell r="DA4291">
            <v>0</v>
          </cell>
          <cell r="DD4291">
            <v>0.88430149894135157</v>
          </cell>
          <cell r="FJ4291">
            <v>42</v>
          </cell>
          <cell r="FK4291">
            <v>0.26300000000000001</v>
          </cell>
          <cell r="FL4291">
            <v>1.1546975909042672</v>
          </cell>
          <cell r="FO4291">
            <v>1</v>
          </cell>
        </row>
        <row r="4292">
          <cell r="A4292">
            <v>656076</v>
          </cell>
          <cell r="C4292" t="str">
            <v>Jimenez, Hector</v>
          </cell>
          <cell r="Q4292" t="str">
            <v>R</v>
          </cell>
          <cell r="AJ4292">
            <v>10.586136536822949</v>
          </cell>
          <cell r="AR4292">
            <v>16.8</v>
          </cell>
          <cell r="AS4292">
            <v>-1.2755393406285238</v>
          </cell>
          <cell r="AT4292">
            <v>0.82996169420623245</v>
          </cell>
          <cell r="BE4292">
            <v>0.73782312822436436</v>
          </cell>
          <cell r="CP4292">
            <v>21.208333333333332</v>
          </cell>
          <cell r="CV4292">
            <v>92.1</v>
          </cell>
          <cell r="DA4292">
            <v>0</v>
          </cell>
          <cell r="DD4292">
            <v>1.5195041078935982</v>
          </cell>
          <cell r="FJ4292">
            <v>42</v>
          </cell>
          <cell r="FK4292">
            <v>0.26300000000000001</v>
          </cell>
          <cell r="FL4292">
            <v>0.80976452141642097</v>
          </cell>
          <cell r="FO4292">
            <v>1</v>
          </cell>
        </row>
        <row r="4293">
          <cell r="A4293">
            <v>656077</v>
          </cell>
          <cell r="C4293" t="str">
            <v>Paulino, Felix</v>
          </cell>
          <cell r="Q4293" t="str">
            <v>S</v>
          </cell>
          <cell r="AJ4293">
            <v>6.9587654934548766</v>
          </cell>
          <cell r="AR4293">
            <v>44.400000000000006</v>
          </cell>
          <cell r="AS4293">
            <v>-0.5131310120061251</v>
          </cell>
          <cell r="AT4293">
            <v>0.79710905883204308</v>
          </cell>
          <cell r="BE4293">
            <v>1.0871301134919649</v>
          </cell>
          <cell r="CP4293">
            <v>21.291666666666668</v>
          </cell>
          <cell r="CV4293">
            <v>92.1</v>
          </cell>
          <cell r="DA4293">
            <v>0</v>
          </cell>
          <cell r="DD4293">
            <v>0.83456441564784156</v>
          </cell>
          <cell r="FJ4293">
            <v>111</v>
          </cell>
          <cell r="FK4293">
            <v>0.26300000000000001</v>
          </cell>
          <cell r="FL4293">
            <v>-0.52078420374194434</v>
          </cell>
          <cell r="FO4293">
            <v>0</v>
          </cell>
        </row>
        <row r="4294">
          <cell r="A4294">
            <v>656079</v>
          </cell>
          <cell r="C4294" t="str">
            <v>Vargas, Miguel</v>
          </cell>
          <cell r="Q4294" t="str">
            <v>R</v>
          </cell>
          <cell r="AJ4294">
            <v>8.8372823192551646</v>
          </cell>
          <cell r="AR4294">
            <v>16.8</v>
          </cell>
          <cell r="AS4294">
            <v>6.128279587877053E-2</v>
          </cell>
          <cell r="AT4294">
            <v>0.9300674570704649</v>
          </cell>
          <cell r="BE4294">
            <v>1.1075824581319453</v>
          </cell>
          <cell r="CP4294">
            <v>21.291666666666668</v>
          </cell>
          <cell r="CV4294">
            <v>92.1</v>
          </cell>
          <cell r="DA4294">
            <v>0</v>
          </cell>
          <cell r="DD4294">
            <v>0.97969733966508799</v>
          </cell>
          <cell r="FJ4294">
            <v>42</v>
          </cell>
          <cell r="FK4294">
            <v>0.26300000000000001</v>
          </cell>
          <cell r="FL4294">
            <v>-0.24166847114866125</v>
          </cell>
          <cell r="FO4294">
            <v>0.82231292389997424</v>
          </cell>
        </row>
        <row r="4295">
          <cell r="A4295">
            <v>656080</v>
          </cell>
          <cell r="C4295" t="str">
            <v>Rosario, Aneuris</v>
          </cell>
          <cell r="Q4295" t="str">
            <v>R</v>
          </cell>
          <cell r="AJ4295">
            <v>7.8522785274501015</v>
          </cell>
          <cell r="AR4295">
            <v>16.8</v>
          </cell>
          <cell r="AS4295">
            <v>-1.04659972493017</v>
          </cell>
          <cell r="AT4295">
            <v>0.74887267448738282</v>
          </cell>
          <cell r="BE4295">
            <v>0.92312817334149178</v>
          </cell>
          <cell r="CP4295">
            <v>21.291666666666668</v>
          </cell>
          <cell r="CV4295">
            <v>92.1</v>
          </cell>
          <cell r="DA4295">
            <v>0</v>
          </cell>
          <cell r="DD4295">
            <v>1.1733099096464474</v>
          </cell>
          <cell r="FJ4295">
            <v>42</v>
          </cell>
          <cell r="FK4295">
            <v>0.26300000000000001</v>
          </cell>
          <cell r="FL4295">
            <v>0.95639872004736648</v>
          </cell>
          <cell r="FO4295">
            <v>1</v>
          </cell>
        </row>
        <row r="4296">
          <cell r="A4296">
            <v>656083</v>
          </cell>
          <cell r="C4296" t="str">
            <v>Gonzalez, Harol</v>
          </cell>
          <cell r="Q4296" t="str">
            <v>S</v>
          </cell>
          <cell r="AJ4296">
            <v>5.7723572291890362</v>
          </cell>
          <cell r="AR4296">
            <v>44.400000000000006</v>
          </cell>
          <cell r="AS4296">
            <v>-0.30255095684413569</v>
          </cell>
          <cell r="AT4296">
            <v>0.74504399075646011</v>
          </cell>
          <cell r="BE4296">
            <v>0.92674960921477667</v>
          </cell>
          <cell r="CP4296">
            <v>21.291666666666668</v>
          </cell>
          <cell r="CV4296">
            <v>92.1</v>
          </cell>
          <cell r="DA4296">
            <v>0</v>
          </cell>
          <cell r="DD4296">
            <v>1.0680791256118862</v>
          </cell>
          <cell r="FJ4296">
            <v>111</v>
          </cell>
          <cell r="FK4296">
            <v>0.26300000000000001</v>
          </cell>
          <cell r="FL4296">
            <v>-7.8975859080862285E-2</v>
          </cell>
          <cell r="FO4296">
            <v>0</v>
          </cell>
        </row>
        <row r="4297">
          <cell r="A4297">
            <v>656085</v>
          </cell>
          <cell r="C4297" t="str">
            <v>Encarnacion, Frank</v>
          </cell>
          <cell r="Q4297" t="str">
            <v>R</v>
          </cell>
          <cell r="AJ4297">
            <v>7.8357515639619866</v>
          </cell>
          <cell r="AR4297">
            <v>16.905884574289395</v>
          </cell>
          <cell r="AS4297">
            <v>0.85794322930500544</v>
          </cell>
          <cell r="AT4297">
            <v>0.8662044789208081</v>
          </cell>
          <cell r="BE4297">
            <v>1.0882580754548303</v>
          </cell>
          <cell r="CP4297">
            <v>21.375</v>
          </cell>
          <cell r="CV4297">
            <v>92.1</v>
          </cell>
          <cell r="DA4297">
            <v>0</v>
          </cell>
          <cell r="DD4297">
            <v>0.97076615412822309</v>
          </cell>
          <cell r="FJ4297">
            <v>42.264711435723484</v>
          </cell>
          <cell r="FK4297">
            <v>0.26300000000000001</v>
          </cell>
          <cell r="FL4297">
            <v>-8.5352898627737345E-2</v>
          </cell>
          <cell r="FO4297">
            <v>0.58535576618725327</v>
          </cell>
        </row>
        <row r="4298">
          <cell r="A4298">
            <v>656086</v>
          </cell>
          <cell r="C4298" t="str">
            <v>Uribe, Josue</v>
          </cell>
          <cell r="Q4298" t="str">
            <v>R</v>
          </cell>
          <cell r="AJ4298">
            <v>10.439752502755647</v>
          </cell>
          <cell r="AR4298">
            <v>16.8</v>
          </cell>
          <cell r="AS4298">
            <v>1.0351430225021927</v>
          </cell>
          <cell r="AT4298">
            <v>0.90195218732870175</v>
          </cell>
          <cell r="BE4298">
            <v>0.87577712957211484</v>
          </cell>
          <cell r="CP4298">
            <v>21.375</v>
          </cell>
          <cell r="CV4298">
            <v>92.1</v>
          </cell>
          <cell r="DA4298">
            <v>0</v>
          </cell>
          <cell r="DD4298">
            <v>1.0528108849145461</v>
          </cell>
          <cell r="FJ4298">
            <v>42</v>
          </cell>
          <cell r="FK4298">
            <v>0.26300000000000001</v>
          </cell>
          <cell r="FL4298">
            <v>1.0161011896814296</v>
          </cell>
          <cell r="FO4298">
            <v>1</v>
          </cell>
        </row>
        <row r="4299">
          <cell r="A4299">
            <v>656087</v>
          </cell>
          <cell r="C4299" t="str">
            <v>Acevedo, Pedro</v>
          </cell>
          <cell r="Q4299" t="str">
            <v>R</v>
          </cell>
          <cell r="AJ4299">
            <v>12.41121659315654</v>
          </cell>
          <cell r="AR4299">
            <v>16.8</v>
          </cell>
          <cell r="AS4299">
            <v>-0.95425678561487615</v>
          </cell>
          <cell r="AT4299">
            <v>0.88984170812995744</v>
          </cell>
          <cell r="BE4299">
            <v>1.3582593874937938</v>
          </cell>
          <cell r="CP4299">
            <v>21.458333333333332</v>
          </cell>
          <cell r="CV4299">
            <v>92.1</v>
          </cell>
          <cell r="DA4299">
            <v>0</v>
          </cell>
          <cell r="DD4299">
            <v>1.6207068221036653</v>
          </cell>
          <cell r="FJ4299">
            <v>42</v>
          </cell>
          <cell r="FK4299">
            <v>0.26300000000000001</v>
          </cell>
          <cell r="FL4299">
            <v>0.26011760349000029</v>
          </cell>
          <cell r="FO4299">
            <v>1</v>
          </cell>
        </row>
        <row r="4300">
          <cell r="A4300">
            <v>656089</v>
          </cell>
          <cell r="C4300" t="str">
            <v>Cordoba, Enorbe</v>
          </cell>
          <cell r="Q4300" t="str">
            <v>R</v>
          </cell>
          <cell r="AJ4300">
            <v>10.096504201176165</v>
          </cell>
          <cell r="AR4300">
            <v>16.8</v>
          </cell>
          <cell r="AS4300">
            <v>-0.30900535821025693</v>
          </cell>
          <cell r="AT4300">
            <v>0.95842888064475407</v>
          </cell>
          <cell r="BE4300">
            <v>0.93682784914706563</v>
          </cell>
          <cell r="CP4300">
            <v>21.458333333333332</v>
          </cell>
          <cell r="CV4300">
            <v>92.1</v>
          </cell>
          <cell r="DA4300">
            <v>0</v>
          </cell>
          <cell r="DD4300">
            <v>1.2336808134663078</v>
          </cell>
          <cell r="FJ4300">
            <v>42</v>
          </cell>
          <cell r="FK4300">
            <v>0.26300000000000001</v>
          </cell>
          <cell r="FL4300">
            <v>-0.61482268972671505</v>
          </cell>
          <cell r="FO4300">
            <v>1</v>
          </cell>
        </row>
        <row r="4301">
          <cell r="A4301">
            <v>656096</v>
          </cell>
          <cell r="C4301" t="str">
            <v>Pacheco, Alex</v>
          </cell>
          <cell r="Q4301" t="str">
            <v>R</v>
          </cell>
          <cell r="AJ4301">
            <v>8.4466728852918287</v>
          </cell>
          <cell r="AR4301">
            <v>16.8</v>
          </cell>
          <cell r="AS4301">
            <v>-4.9888692656106556E-2</v>
          </cell>
          <cell r="AT4301">
            <v>0.84539333972501529</v>
          </cell>
          <cell r="BE4301">
            <v>0.90124225119453416</v>
          </cell>
          <cell r="CP4301">
            <v>21.791666666666668</v>
          </cell>
          <cell r="CV4301">
            <v>92.1</v>
          </cell>
          <cell r="DA4301">
            <v>0</v>
          </cell>
          <cell r="DD4301">
            <v>1.0383598204393383</v>
          </cell>
          <cell r="FJ4301">
            <v>42</v>
          </cell>
          <cell r="FK4301">
            <v>0.26300000000000001</v>
          </cell>
          <cell r="FL4301">
            <v>-0.38464803921517216</v>
          </cell>
          <cell r="FO4301">
            <v>1</v>
          </cell>
        </row>
        <row r="4302">
          <cell r="A4302">
            <v>656099</v>
          </cell>
          <cell r="C4302" t="str">
            <v>Corcino, Jairon</v>
          </cell>
          <cell r="Q4302" t="str">
            <v>R</v>
          </cell>
          <cell r="AJ4302">
            <v>9.0687854319017376</v>
          </cell>
          <cell r="AR4302">
            <v>16.8</v>
          </cell>
          <cell r="AS4302">
            <v>1.1867768216413452</v>
          </cell>
          <cell r="AT4302">
            <v>0.96502663565204472</v>
          </cell>
          <cell r="BE4302">
            <v>0.64179092451510567</v>
          </cell>
          <cell r="CP4302">
            <v>21.958333333333332</v>
          </cell>
          <cell r="CV4302">
            <v>92.1</v>
          </cell>
          <cell r="DA4302">
            <v>0</v>
          </cell>
          <cell r="DD4302">
            <v>0.87710018527162381</v>
          </cell>
          <cell r="FJ4302">
            <v>42</v>
          </cell>
          <cell r="FK4302">
            <v>0.26300000000000001</v>
          </cell>
          <cell r="FL4302">
            <v>0.31151809037050882</v>
          </cell>
          <cell r="FO4302">
            <v>1</v>
          </cell>
        </row>
        <row r="4303">
          <cell r="A4303">
            <v>656100</v>
          </cell>
          <cell r="C4303" t="str">
            <v>Villarroel, Cesar</v>
          </cell>
          <cell r="Q4303" t="str">
            <v>R</v>
          </cell>
          <cell r="AJ4303">
            <v>8.2828910051430693</v>
          </cell>
          <cell r="AR4303">
            <v>16.8</v>
          </cell>
          <cell r="AS4303">
            <v>-0.62757320336897715</v>
          </cell>
          <cell r="AT4303">
            <v>0.88647733638303394</v>
          </cell>
          <cell r="BE4303">
            <v>0.9601890672315927</v>
          </cell>
          <cell r="CP4303">
            <v>21.958333333333332</v>
          </cell>
          <cell r="CV4303">
            <v>92.1</v>
          </cell>
          <cell r="DA4303">
            <v>0</v>
          </cell>
          <cell r="DD4303">
            <v>0.95440104889777255</v>
          </cell>
          <cell r="FJ4303">
            <v>42</v>
          </cell>
          <cell r="FK4303">
            <v>0.26300000000000001</v>
          </cell>
          <cell r="FL4303">
            <v>-0.6877762440799482</v>
          </cell>
          <cell r="FO4303">
            <v>1</v>
          </cell>
        </row>
        <row r="4304">
          <cell r="A4304">
            <v>656102</v>
          </cell>
          <cell r="C4304" t="str">
            <v>Taveras, Francisco</v>
          </cell>
          <cell r="Q4304" t="str">
            <v>S</v>
          </cell>
          <cell r="AJ4304">
            <v>8.5328841383186589</v>
          </cell>
          <cell r="AR4304">
            <v>44.400000000000006</v>
          </cell>
          <cell r="AS4304">
            <v>-2.9601550524829745E-3</v>
          </cell>
          <cell r="AT4304">
            <v>0.82834849943131084</v>
          </cell>
          <cell r="BE4304">
            <v>0.55540012687176832</v>
          </cell>
          <cell r="CP4304">
            <v>22.041666666666668</v>
          </cell>
          <cell r="CV4304">
            <v>92.1</v>
          </cell>
          <cell r="DA4304">
            <v>0</v>
          </cell>
          <cell r="DD4304">
            <v>1.0332593763744149</v>
          </cell>
          <cell r="FJ4304">
            <v>111</v>
          </cell>
          <cell r="FK4304">
            <v>0.26300000000000001</v>
          </cell>
          <cell r="FL4304">
            <v>0.28435903439566318</v>
          </cell>
          <cell r="FO4304">
            <v>0.32149391483137579</v>
          </cell>
        </row>
        <row r="4305">
          <cell r="A4305">
            <v>656103</v>
          </cell>
          <cell r="C4305" t="str">
            <v>Cabrera, Ismael</v>
          </cell>
          <cell r="Q4305" t="str">
            <v>R</v>
          </cell>
          <cell r="AJ4305">
            <v>5.9558379233900336</v>
          </cell>
          <cell r="AR4305">
            <v>16.8</v>
          </cell>
          <cell r="AS4305">
            <v>-1.0964546280949248</v>
          </cell>
          <cell r="AT4305">
            <v>0.84547295392624755</v>
          </cell>
          <cell r="BE4305">
            <v>0.92544371778557011</v>
          </cell>
          <cell r="CP4305">
            <v>22.041666666666668</v>
          </cell>
          <cell r="CV4305">
            <v>92.1</v>
          </cell>
          <cell r="DA4305">
            <v>0</v>
          </cell>
          <cell r="DD4305">
            <v>1.025351104704717</v>
          </cell>
          <cell r="FJ4305">
            <v>42</v>
          </cell>
          <cell r="FK4305">
            <v>0.26300000000000001</v>
          </cell>
          <cell r="FL4305">
            <v>-0.16832455695635576</v>
          </cell>
          <cell r="FO4305">
            <v>1</v>
          </cell>
        </row>
        <row r="4306">
          <cell r="A4306">
            <v>656104</v>
          </cell>
          <cell r="C4306" t="str">
            <v>Cuevas, Juan</v>
          </cell>
          <cell r="Q4306" t="str">
            <v>R</v>
          </cell>
          <cell r="AJ4306">
            <v>8.6041543933284821</v>
          </cell>
          <cell r="AR4306">
            <v>16.8</v>
          </cell>
          <cell r="AS4306">
            <v>-1.3540187705559774</v>
          </cell>
          <cell r="AT4306">
            <v>0.68567419557757847</v>
          </cell>
          <cell r="BE4306">
            <v>0.8925930587710893</v>
          </cell>
          <cell r="CP4306">
            <v>22.125</v>
          </cell>
          <cell r="CV4306">
            <v>92.1</v>
          </cell>
          <cell r="DA4306">
            <v>0</v>
          </cell>
          <cell r="DD4306">
            <v>0.7428573025655365</v>
          </cell>
          <cell r="FJ4306">
            <v>42</v>
          </cell>
          <cell r="FK4306">
            <v>0.26300000000000001</v>
          </cell>
          <cell r="FL4306">
            <v>-0.18902916925856492</v>
          </cell>
          <cell r="FO4306">
            <v>1</v>
          </cell>
        </row>
        <row r="4307">
          <cell r="A4307">
            <v>656107</v>
          </cell>
          <cell r="C4307" t="str">
            <v>Vega, Miguel</v>
          </cell>
          <cell r="Q4307" t="str">
            <v>R</v>
          </cell>
          <cell r="AJ4307">
            <v>10.252351594370932</v>
          </cell>
          <cell r="AR4307">
            <v>16.8</v>
          </cell>
          <cell r="AS4307">
            <v>0.28114773772876872</v>
          </cell>
          <cell r="AT4307">
            <v>0.95602888111055773</v>
          </cell>
          <cell r="BE4307">
            <v>0.98366095687369226</v>
          </cell>
          <cell r="CP4307">
            <v>22.208333333333332</v>
          </cell>
          <cell r="CV4307">
            <v>92.1</v>
          </cell>
          <cell r="DA4307">
            <v>0</v>
          </cell>
          <cell r="DD4307">
            <v>1.3299939999049566</v>
          </cell>
          <cell r="FJ4307">
            <v>42</v>
          </cell>
          <cell r="FK4307">
            <v>0.26300000000000001</v>
          </cell>
          <cell r="FL4307">
            <v>-0.13123955576774066</v>
          </cell>
          <cell r="FO4307">
            <v>1</v>
          </cell>
        </row>
        <row r="4308">
          <cell r="A4308">
            <v>656109</v>
          </cell>
          <cell r="C4308" t="str">
            <v>Lugo, Sandy</v>
          </cell>
          <cell r="Q4308" t="str">
            <v>R</v>
          </cell>
          <cell r="AJ4308">
            <v>5.6325089272616928</v>
          </cell>
          <cell r="AR4308">
            <v>19.793199764696272</v>
          </cell>
          <cell r="AS4308">
            <v>-0.59895998764229175</v>
          </cell>
          <cell r="AT4308">
            <v>0.67583425873017045</v>
          </cell>
          <cell r="BE4308">
            <v>0.76138329427589535</v>
          </cell>
          <cell r="CP4308">
            <v>22.291666666666668</v>
          </cell>
          <cell r="CV4308">
            <v>92.1</v>
          </cell>
          <cell r="DA4308">
            <v>0</v>
          </cell>
          <cell r="DD4308">
            <v>1.3071457238224897</v>
          </cell>
          <cell r="FJ4308">
            <v>49.482999411740678</v>
          </cell>
          <cell r="FK4308">
            <v>0.26300000000000001</v>
          </cell>
          <cell r="FL4308">
            <v>-0.39771230046627909</v>
          </cell>
          <cell r="FO4308">
            <v>1</v>
          </cell>
        </row>
        <row r="4309">
          <cell r="A4309">
            <v>656110</v>
          </cell>
          <cell r="C4309" t="str">
            <v>Severino, Robert</v>
          </cell>
          <cell r="Q4309" t="str">
            <v>R</v>
          </cell>
          <cell r="AJ4309">
            <v>7.7406240671551565</v>
          </cell>
          <cell r="AR4309">
            <v>16.8</v>
          </cell>
          <cell r="AS4309">
            <v>-0.37335852351505272</v>
          </cell>
          <cell r="AT4309">
            <v>0.73437132376835201</v>
          </cell>
          <cell r="BE4309">
            <v>0.76487078353989535</v>
          </cell>
          <cell r="CP4309">
            <v>22.375</v>
          </cell>
          <cell r="CV4309">
            <v>92.1</v>
          </cell>
          <cell r="DA4309">
            <v>0</v>
          </cell>
          <cell r="DD4309">
            <v>1.127398699078614</v>
          </cell>
          <cell r="FJ4309">
            <v>42</v>
          </cell>
          <cell r="FK4309">
            <v>0.26300000000000001</v>
          </cell>
          <cell r="FL4309">
            <v>-0.2402127140343282</v>
          </cell>
          <cell r="FO4309">
            <v>1</v>
          </cell>
        </row>
        <row r="4310">
          <cell r="A4310">
            <v>656114</v>
          </cell>
          <cell r="C4310" t="str">
            <v>Estevez, Miguel</v>
          </cell>
          <cell r="Q4310" t="str">
            <v>R</v>
          </cell>
          <cell r="AJ4310">
            <v>10.81872182153395</v>
          </cell>
          <cell r="AR4310">
            <v>16.8</v>
          </cell>
          <cell r="AS4310">
            <v>-0.11033058743464486</v>
          </cell>
          <cell r="AT4310">
            <v>0.81204895601804172</v>
          </cell>
          <cell r="BE4310">
            <v>0.88010850085877523</v>
          </cell>
          <cell r="CP4310">
            <v>22.708333333333332</v>
          </cell>
          <cell r="CV4310">
            <v>92.1</v>
          </cell>
          <cell r="DA4310">
            <v>0</v>
          </cell>
          <cell r="DD4310">
            <v>0.96677185841106572</v>
          </cell>
          <cell r="FJ4310">
            <v>42</v>
          </cell>
          <cell r="FK4310">
            <v>0.26300000000000001</v>
          </cell>
          <cell r="FL4310">
            <v>-0.53789334610670769</v>
          </cell>
          <cell r="FO4310">
            <v>1</v>
          </cell>
        </row>
        <row r="4311">
          <cell r="A4311">
            <v>656115</v>
          </cell>
          <cell r="C4311" t="str">
            <v>Pena, Adonis</v>
          </cell>
          <cell r="Q4311" t="str">
            <v>R</v>
          </cell>
          <cell r="AJ4311">
            <v>10.679872858900218</v>
          </cell>
          <cell r="AR4311">
            <v>16.8</v>
          </cell>
          <cell r="AS4311">
            <v>0.48680615636397062</v>
          </cell>
          <cell r="AT4311">
            <v>0.94804260362810044</v>
          </cell>
          <cell r="BE4311">
            <v>1.3720447713088937</v>
          </cell>
          <cell r="CP4311">
            <v>22.708333333333332</v>
          </cell>
          <cell r="CV4311">
            <v>92.1</v>
          </cell>
          <cell r="DA4311">
            <v>0</v>
          </cell>
          <cell r="DD4311">
            <v>1.234100277891466</v>
          </cell>
          <cell r="FJ4311">
            <v>42</v>
          </cell>
          <cell r="FK4311">
            <v>0.26300000000000001</v>
          </cell>
          <cell r="FL4311">
            <v>-1.179397379489256</v>
          </cell>
          <cell r="FO4311">
            <v>0.58987324520062789</v>
          </cell>
        </row>
        <row r="4312">
          <cell r="A4312">
            <v>656116</v>
          </cell>
          <cell r="C4312" t="str">
            <v>Reyes, Ricardo</v>
          </cell>
          <cell r="Q4312" t="str">
            <v>S</v>
          </cell>
          <cell r="AJ4312">
            <v>12.24350338885467</v>
          </cell>
          <cell r="AR4312">
            <v>44.400000000000006</v>
          </cell>
          <cell r="AS4312">
            <v>-0.63003787016148971</v>
          </cell>
          <cell r="AT4312">
            <v>0.85651462959136482</v>
          </cell>
          <cell r="BE4312">
            <v>1.193233293129812</v>
          </cell>
          <cell r="CP4312">
            <v>22.708333333333332</v>
          </cell>
          <cell r="CV4312">
            <v>92.1</v>
          </cell>
          <cell r="DA4312">
            <v>0</v>
          </cell>
          <cell r="DD4312">
            <v>1.1035591273762855</v>
          </cell>
          <cell r="FJ4312">
            <v>111</v>
          </cell>
          <cell r="FK4312">
            <v>0.26300000000000001</v>
          </cell>
          <cell r="FL4312">
            <v>-0.63340228694860978</v>
          </cell>
          <cell r="FO4312">
            <v>0.39010988234842092</v>
          </cell>
        </row>
        <row r="4313">
          <cell r="A4313">
            <v>656117</v>
          </cell>
          <cell r="C4313" t="str">
            <v>Giron, Gabriel</v>
          </cell>
          <cell r="Q4313" t="str">
            <v>S</v>
          </cell>
          <cell r="AJ4313">
            <v>9.221294318720938</v>
          </cell>
          <cell r="AR4313">
            <v>44.400000000000006</v>
          </cell>
          <cell r="AS4313">
            <v>0.88114450455519411</v>
          </cell>
          <cell r="AT4313">
            <v>0.92352558478918667</v>
          </cell>
          <cell r="BE4313">
            <v>0.9197880236274909</v>
          </cell>
          <cell r="CP4313">
            <v>22.791666666666668</v>
          </cell>
          <cell r="CV4313">
            <v>92.1</v>
          </cell>
          <cell r="DA4313">
            <v>0</v>
          </cell>
          <cell r="DD4313">
            <v>0.83248784067107129</v>
          </cell>
          <cell r="FJ4313">
            <v>111</v>
          </cell>
          <cell r="FK4313">
            <v>0.26300000000000001</v>
          </cell>
          <cell r="FL4313">
            <v>-0.16263820502694881</v>
          </cell>
          <cell r="FO4313">
            <v>0</v>
          </cell>
        </row>
        <row r="4314">
          <cell r="A4314">
            <v>656118</v>
          </cell>
          <cell r="C4314" t="str">
            <v>Acosta, Geovanny</v>
          </cell>
          <cell r="Q4314" t="str">
            <v>R</v>
          </cell>
          <cell r="AJ4314">
            <v>8.7760173794938545</v>
          </cell>
          <cell r="AR4314">
            <v>16.8</v>
          </cell>
          <cell r="AS4314">
            <v>0.69564361488514703</v>
          </cell>
          <cell r="AT4314">
            <v>0.91679285237898023</v>
          </cell>
          <cell r="BE4314">
            <v>0.9560603174423139</v>
          </cell>
          <cell r="CP4314">
            <v>22.875</v>
          </cell>
          <cell r="CV4314">
            <v>92.1</v>
          </cell>
          <cell r="DA4314">
            <v>0</v>
          </cell>
          <cell r="DD4314">
            <v>1.1932344866077742</v>
          </cell>
          <cell r="FJ4314">
            <v>42</v>
          </cell>
          <cell r="FK4314">
            <v>0.26300000000000001</v>
          </cell>
          <cell r="FL4314">
            <v>0.47392418165384048</v>
          </cell>
          <cell r="FO4314">
            <v>1</v>
          </cell>
        </row>
        <row r="4315">
          <cell r="A4315">
            <v>656119</v>
          </cell>
          <cell r="C4315" t="str">
            <v>De La Cruz, Yan</v>
          </cell>
          <cell r="Q4315" t="str">
            <v>R</v>
          </cell>
          <cell r="AJ4315">
            <v>10.495213249182175</v>
          </cell>
          <cell r="AR4315">
            <v>16.8</v>
          </cell>
          <cell r="AS4315">
            <v>-2.371911372011771</v>
          </cell>
          <cell r="AT4315">
            <v>0.83747138097698004</v>
          </cell>
          <cell r="BE4315">
            <v>0.86202315175999078</v>
          </cell>
          <cell r="CP4315">
            <v>22.875</v>
          </cell>
          <cell r="CV4315">
            <v>92.1</v>
          </cell>
          <cell r="DA4315">
            <v>0</v>
          </cell>
          <cell r="DD4315">
            <v>0.80098858559293329</v>
          </cell>
          <cell r="FJ4315">
            <v>42</v>
          </cell>
          <cell r="FK4315">
            <v>0.26300000000000001</v>
          </cell>
          <cell r="FL4315">
            <v>0.12626671490238986</v>
          </cell>
          <cell r="FO4315">
            <v>1</v>
          </cell>
        </row>
        <row r="4316">
          <cell r="A4316">
            <v>656120</v>
          </cell>
          <cell r="C4316" t="str">
            <v>Henriquez, Jean Carlos</v>
          </cell>
          <cell r="Q4316" t="str">
            <v>R</v>
          </cell>
          <cell r="AJ4316">
            <v>10.471927190664321</v>
          </cell>
          <cell r="AR4316">
            <v>16.8</v>
          </cell>
          <cell r="AS4316">
            <v>0.38434862383369334</v>
          </cell>
          <cell r="AT4316">
            <v>0.9173801551428955</v>
          </cell>
          <cell r="BE4316">
            <v>0.88700907107486193</v>
          </cell>
          <cell r="CP4316">
            <v>22.958333333333332</v>
          </cell>
          <cell r="CV4316">
            <v>92.1</v>
          </cell>
          <cell r="DA4316">
            <v>0</v>
          </cell>
          <cell r="DD4316">
            <v>1.0795932087564573</v>
          </cell>
          <cell r="FJ4316">
            <v>42</v>
          </cell>
          <cell r="FK4316">
            <v>0.26300000000000001</v>
          </cell>
          <cell r="FL4316">
            <v>-0.34140951641352324</v>
          </cell>
          <cell r="FO4316">
            <v>1</v>
          </cell>
        </row>
        <row r="4317">
          <cell r="A4317">
            <v>656122</v>
          </cell>
          <cell r="C4317" t="str">
            <v>Diaz, Alvaro</v>
          </cell>
          <cell r="Q4317" t="str">
            <v>R</v>
          </cell>
          <cell r="AJ4317">
            <v>9.3782235157364617</v>
          </cell>
          <cell r="AR4317">
            <v>16.8</v>
          </cell>
          <cell r="AS4317">
            <v>-0.62992101451219518</v>
          </cell>
          <cell r="AT4317">
            <v>0.87847776671139499</v>
          </cell>
          <cell r="BE4317">
            <v>1.0577006870886185</v>
          </cell>
          <cell r="CP4317">
            <v>23.041666666666668</v>
          </cell>
          <cell r="CV4317">
            <v>92.1</v>
          </cell>
          <cell r="DA4317">
            <v>0</v>
          </cell>
          <cell r="DD4317">
            <v>1.5037234978267646</v>
          </cell>
          <cell r="FJ4317">
            <v>42</v>
          </cell>
          <cell r="FK4317">
            <v>0.26300000000000001</v>
          </cell>
          <cell r="FL4317">
            <v>4.531368096476171E-2</v>
          </cell>
          <cell r="FO4317">
            <v>1</v>
          </cell>
        </row>
        <row r="4318">
          <cell r="A4318">
            <v>656123</v>
          </cell>
          <cell r="C4318" t="str">
            <v>Aquino, Assael</v>
          </cell>
          <cell r="Q4318" t="str">
            <v>R</v>
          </cell>
          <cell r="AJ4318">
            <v>10.432463731040036</v>
          </cell>
          <cell r="AR4318">
            <v>16.8</v>
          </cell>
          <cell r="AS4318">
            <v>0.5105419046085039</v>
          </cell>
          <cell r="AT4318">
            <v>0.93367466545907674</v>
          </cell>
          <cell r="BE4318">
            <v>0.82836709368715944</v>
          </cell>
          <cell r="CP4318">
            <v>23.958333333333332</v>
          </cell>
          <cell r="CV4318">
            <v>92.1</v>
          </cell>
          <cell r="DA4318">
            <v>0</v>
          </cell>
          <cell r="DD4318">
            <v>1.4039613635329247</v>
          </cell>
          <cell r="FJ4318">
            <v>42</v>
          </cell>
          <cell r="FK4318">
            <v>0.26300000000000001</v>
          </cell>
          <cell r="FL4318">
            <v>1.2602841622578753</v>
          </cell>
          <cell r="FO4318">
            <v>1</v>
          </cell>
        </row>
        <row r="4319">
          <cell r="A4319">
            <v>656124</v>
          </cell>
          <cell r="C4319" t="str">
            <v>Mota, Cristian</v>
          </cell>
          <cell r="Q4319" t="str">
            <v>R</v>
          </cell>
          <cell r="AJ4319">
            <v>8.5034511683098319</v>
          </cell>
          <cell r="AR4319">
            <v>16.8</v>
          </cell>
          <cell r="AS4319">
            <v>1.421683312821501</v>
          </cell>
          <cell r="AT4319">
            <v>0.88164298473748481</v>
          </cell>
          <cell r="BE4319">
            <v>0.77824686527785736</v>
          </cell>
          <cell r="CP4319">
            <v>24.791666666666668</v>
          </cell>
          <cell r="CV4319">
            <v>92.1</v>
          </cell>
          <cell r="DA4319">
            <v>0</v>
          </cell>
          <cell r="DD4319">
            <v>0.95195340694992436</v>
          </cell>
          <cell r="FJ4319">
            <v>42</v>
          </cell>
          <cell r="FK4319">
            <v>0.26300000000000001</v>
          </cell>
          <cell r="FL4319">
            <v>-0.30462062847481075</v>
          </cell>
          <cell r="FO4319">
            <v>1</v>
          </cell>
        </row>
        <row r="4320">
          <cell r="A4320">
            <v>656125</v>
          </cell>
          <cell r="C4320" t="str">
            <v>Davis, Devon</v>
          </cell>
          <cell r="Q4320" t="str">
            <v>R</v>
          </cell>
          <cell r="AJ4320">
            <v>5.9608047998552447</v>
          </cell>
          <cell r="AR4320">
            <v>17.432519848800002</v>
          </cell>
          <cell r="AS4320">
            <v>-0.3832528784959145</v>
          </cell>
          <cell r="AT4320">
            <v>0.76034852802712405</v>
          </cell>
          <cell r="BE4320">
            <v>1.2548045031352553</v>
          </cell>
          <cell r="CP4320">
            <v>24.875</v>
          </cell>
          <cell r="CV4320">
            <v>92.1</v>
          </cell>
          <cell r="DA4320">
            <v>0</v>
          </cell>
          <cell r="DD4320">
            <v>1.2371073622217932</v>
          </cell>
          <cell r="FJ4320">
            <v>43.581299622000003</v>
          </cell>
          <cell r="FK4320">
            <v>0.26300000000000001</v>
          </cell>
          <cell r="FL4320">
            <v>0.47206846238880584</v>
          </cell>
          <cell r="FO4320">
            <v>1</v>
          </cell>
        </row>
        <row r="4321">
          <cell r="A4321">
            <v>656126</v>
          </cell>
          <cell r="C4321" t="str">
            <v>Lopez, Junior</v>
          </cell>
          <cell r="Q4321" t="str">
            <v>R</v>
          </cell>
          <cell r="AJ4321">
            <v>6.7712718163150729</v>
          </cell>
          <cell r="AR4321">
            <v>25.447263939792567</v>
          </cell>
          <cell r="AS4321">
            <v>0.2971969525132388</v>
          </cell>
          <cell r="AT4321">
            <v>0.80787988367490027</v>
          </cell>
          <cell r="BE4321">
            <v>1.0705293246087983</v>
          </cell>
          <cell r="CP4321">
            <v>25.041666666666668</v>
          </cell>
          <cell r="CV4321">
            <v>92.1</v>
          </cell>
          <cell r="DA4321">
            <v>0</v>
          </cell>
          <cell r="DD4321">
            <v>1.0828824696303312</v>
          </cell>
          <cell r="FJ4321">
            <v>63.618159849481415</v>
          </cell>
          <cell r="FK4321">
            <v>0.26300000000000001</v>
          </cell>
          <cell r="FL4321">
            <v>-0.25798019505331865</v>
          </cell>
          <cell r="FO4321">
            <v>1</v>
          </cell>
        </row>
        <row r="4322">
          <cell r="A4322">
            <v>656130</v>
          </cell>
          <cell r="C4322" t="str">
            <v>Fernandez, Yasmanys</v>
          </cell>
          <cell r="Q4322" t="str">
            <v>R</v>
          </cell>
          <cell r="AJ4322">
            <v>6.4980725557702819</v>
          </cell>
          <cell r="AR4322">
            <v>16.8</v>
          </cell>
          <cell r="AS4322">
            <v>0.77250096880759767</v>
          </cell>
          <cell r="AT4322">
            <v>0.96792821049076638</v>
          </cell>
          <cell r="BE4322">
            <v>0.93248272208189498</v>
          </cell>
          <cell r="CP4322">
            <v>29.125</v>
          </cell>
          <cell r="CV4322">
            <v>92.1</v>
          </cell>
          <cell r="DA4322">
            <v>0</v>
          </cell>
          <cell r="DD4322">
            <v>1.3630150364619833</v>
          </cell>
          <cell r="FJ4322">
            <v>42</v>
          </cell>
          <cell r="FK4322">
            <v>0.26300000000000001</v>
          </cell>
          <cell r="FL4322">
            <v>1.276079240559163</v>
          </cell>
          <cell r="FO4322">
            <v>1</v>
          </cell>
        </row>
        <row r="4323">
          <cell r="A4323">
            <v>656176</v>
          </cell>
          <cell r="C4323" t="str">
            <v>Abel, Nate</v>
          </cell>
          <cell r="Q4323" t="str">
            <v>R</v>
          </cell>
          <cell r="AJ4323">
            <v>6.6123207537490334</v>
          </cell>
          <cell r="AR4323">
            <v>16.8</v>
          </cell>
          <cell r="AS4323">
            <v>-0.37545850564669891</v>
          </cell>
          <cell r="AT4323">
            <v>0.79988063412086996</v>
          </cell>
          <cell r="BE4323">
            <v>1.0546612662076944</v>
          </cell>
          <cell r="CP4323">
            <v>23.625</v>
          </cell>
          <cell r="CV4323">
            <v>92.1</v>
          </cell>
          <cell r="DA4323">
            <v>0</v>
          </cell>
          <cell r="DD4323">
            <v>0.88884322849815534</v>
          </cell>
          <cell r="FJ4323">
            <v>42</v>
          </cell>
          <cell r="FK4323">
            <v>0.26300000000000001</v>
          </cell>
          <cell r="FL4323">
            <v>1.1728106511150482</v>
          </cell>
          <cell r="FO4323">
            <v>1</v>
          </cell>
        </row>
        <row r="4324">
          <cell r="A4324">
            <v>656177</v>
          </cell>
          <cell r="C4324" t="str">
            <v>Abreu, Gio</v>
          </cell>
          <cell r="Q4324" t="str">
            <v>S</v>
          </cell>
          <cell r="AJ4324">
            <v>9.0781102270394527</v>
          </cell>
          <cell r="AR4324">
            <v>44.400000000000006</v>
          </cell>
          <cell r="AS4324">
            <v>-1.3887145443083801</v>
          </cell>
          <cell r="AT4324">
            <v>0.91715539143529701</v>
          </cell>
          <cell r="BE4324">
            <v>1.0209599504450375</v>
          </cell>
          <cell r="CP4324">
            <v>21.791666666666668</v>
          </cell>
          <cell r="CV4324">
            <v>92.1</v>
          </cell>
          <cell r="DA4324">
            <v>0</v>
          </cell>
          <cell r="DD4324">
            <v>1.0595494774137153</v>
          </cell>
          <cell r="FJ4324">
            <v>111</v>
          </cell>
          <cell r="FK4324">
            <v>0.26300000000000001</v>
          </cell>
          <cell r="FL4324">
            <v>0.73020905189476792</v>
          </cell>
          <cell r="FO4324">
            <v>0</v>
          </cell>
        </row>
        <row r="4325">
          <cell r="A4325">
            <v>656181</v>
          </cell>
          <cell r="C4325" t="str">
            <v>Adams, Spencer</v>
          </cell>
          <cell r="Q4325" t="str">
            <v>S</v>
          </cell>
          <cell r="AJ4325">
            <v>6.0161509086631382</v>
          </cell>
          <cell r="AR4325">
            <v>59.806405537839481</v>
          </cell>
          <cell r="AS4325">
            <v>-2.1106872838360206E-2</v>
          </cell>
          <cell r="AT4325">
            <v>0.65027243002146884</v>
          </cell>
          <cell r="BE4325">
            <v>1.4287344238986341</v>
          </cell>
          <cell r="CP4325">
            <v>20.208333333333332</v>
          </cell>
          <cell r="CV4325">
            <v>92.1</v>
          </cell>
          <cell r="DA4325">
            <v>0</v>
          </cell>
          <cell r="DD4325">
            <v>0.81802551296528969</v>
          </cell>
          <cell r="FJ4325">
            <v>149.51601384459869</v>
          </cell>
          <cell r="FK4325">
            <v>0.26300000000000001</v>
          </cell>
          <cell r="FL4325">
            <v>0.23463427791045138</v>
          </cell>
          <cell r="FO4325">
            <v>0</v>
          </cell>
        </row>
        <row r="4326">
          <cell r="A4326">
            <v>656186</v>
          </cell>
          <cell r="C4326" t="str">
            <v>Altavilla, Dan</v>
          </cell>
          <cell r="Q4326" t="str">
            <v>R</v>
          </cell>
          <cell r="AJ4326">
            <v>4.541805237020327</v>
          </cell>
          <cell r="AR4326">
            <v>22.647794231204941</v>
          </cell>
          <cell r="AS4326">
            <v>0.21929286322028274</v>
          </cell>
          <cell r="AT4326">
            <v>0.81178755051033957</v>
          </cell>
          <cell r="BE4326">
            <v>0.64740798114940423</v>
          </cell>
          <cell r="CP4326">
            <v>23.791666666666668</v>
          </cell>
          <cell r="CV4326">
            <v>92.1</v>
          </cell>
          <cell r="DA4326">
            <v>0</v>
          </cell>
          <cell r="DD4326">
            <v>1.0989737678542513</v>
          </cell>
          <cell r="FJ4326">
            <v>56.619485578012345</v>
          </cell>
          <cell r="FK4326">
            <v>0.26300000000000001</v>
          </cell>
          <cell r="FL4326">
            <v>8.7032332760396625E-2</v>
          </cell>
          <cell r="FO4326">
            <v>0.50085378396372127</v>
          </cell>
        </row>
        <row r="4327">
          <cell r="A4327">
            <v>656196</v>
          </cell>
          <cell r="C4327" t="str">
            <v>Angulo, Argenis</v>
          </cell>
          <cell r="Q4327" t="str">
            <v>R</v>
          </cell>
          <cell r="AJ4327">
            <v>5.9983868317960107</v>
          </cell>
          <cell r="AR4327">
            <v>16.8</v>
          </cell>
          <cell r="AS4327">
            <v>0.11981061419674881</v>
          </cell>
          <cell r="AT4327">
            <v>0.92644027582102195</v>
          </cell>
          <cell r="BE4327">
            <v>1.2659945636030516</v>
          </cell>
          <cell r="CP4327">
            <v>22.375</v>
          </cell>
          <cell r="CV4327">
            <v>92.1</v>
          </cell>
          <cell r="DA4327">
            <v>0</v>
          </cell>
          <cell r="DD4327">
            <v>1.4981400784669494</v>
          </cell>
          <cell r="FJ4327">
            <v>42</v>
          </cell>
          <cell r="FK4327">
            <v>0.26300000000000001</v>
          </cell>
          <cell r="FL4327">
            <v>1.0619963066800653</v>
          </cell>
          <cell r="FO4327">
            <v>1</v>
          </cell>
        </row>
        <row r="4328">
          <cell r="A4328">
            <v>656210</v>
          </cell>
          <cell r="C4328" t="str">
            <v>Barker, Brandon</v>
          </cell>
          <cell r="Q4328" t="str">
            <v>S</v>
          </cell>
          <cell r="AJ4328">
            <v>5.7265979086062684</v>
          </cell>
          <cell r="AR4328">
            <v>58.510013655102888</v>
          </cell>
          <cell r="AS4328">
            <v>-2.5516020476852332E-2</v>
          </cell>
          <cell r="AT4328">
            <v>0.63282175503754567</v>
          </cell>
          <cell r="BE4328">
            <v>0.83260557264633217</v>
          </cell>
          <cell r="CP4328">
            <v>23.875</v>
          </cell>
          <cell r="CV4328">
            <v>92.1</v>
          </cell>
          <cell r="DA4328">
            <v>0</v>
          </cell>
          <cell r="DD4328">
            <v>0.92277642779011226</v>
          </cell>
          <cell r="FJ4328">
            <v>146.27503413775722</v>
          </cell>
          <cell r="FK4328">
            <v>0.26300000000000001</v>
          </cell>
          <cell r="FL4328">
            <v>0.5611163943483064</v>
          </cell>
          <cell r="FO4328">
            <v>0</v>
          </cell>
        </row>
        <row r="4329">
          <cell r="A4329">
            <v>656217</v>
          </cell>
          <cell r="C4329" t="str">
            <v>Batts, Mat</v>
          </cell>
          <cell r="Q4329" t="str">
            <v>S</v>
          </cell>
          <cell r="AJ4329">
            <v>5.414099367357796</v>
          </cell>
          <cell r="AR4329">
            <v>44.400000000000006</v>
          </cell>
          <cell r="AS4329">
            <v>0.28710036521963972</v>
          </cell>
          <cell r="AT4329">
            <v>0.87886138217266419</v>
          </cell>
          <cell r="BE4329">
            <v>0.72115000728684475</v>
          </cell>
          <cell r="CP4329">
            <v>24.958333333333332</v>
          </cell>
          <cell r="CV4329">
            <v>92.1</v>
          </cell>
          <cell r="DA4329">
            <v>0</v>
          </cell>
          <cell r="DD4329">
            <v>1.0610550635840519</v>
          </cell>
          <cell r="FJ4329">
            <v>111</v>
          </cell>
          <cell r="FK4329">
            <v>0.26300000000000001</v>
          </cell>
          <cell r="FL4329">
            <v>-3.7761703310118612E-2</v>
          </cell>
          <cell r="FO4329">
            <v>0</v>
          </cell>
        </row>
        <row r="4330">
          <cell r="A4330">
            <v>656219</v>
          </cell>
          <cell r="C4330" t="str">
            <v>Beck, Landon</v>
          </cell>
          <cell r="Q4330" t="str">
            <v>R</v>
          </cell>
          <cell r="AJ4330">
            <v>5.7281879332678907</v>
          </cell>
          <cell r="AR4330">
            <v>19.061638930946767</v>
          </cell>
          <cell r="AS4330">
            <v>-0.85902096907178715</v>
          </cell>
          <cell r="AT4330">
            <v>0.73593207548412676</v>
          </cell>
          <cell r="BE4330">
            <v>1.0119215860741593</v>
          </cell>
          <cell r="CP4330">
            <v>23.541666666666668</v>
          </cell>
          <cell r="CV4330">
            <v>92.1</v>
          </cell>
          <cell r="DA4330">
            <v>0</v>
          </cell>
          <cell r="DD4330">
            <v>1.1484212099087614</v>
          </cell>
          <cell r="FJ4330">
            <v>47.654097327366912</v>
          </cell>
          <cell r="FK4330">
            <v>0.26300000000000001</v>
          </cell>
          <cell r="FL4330">
            <v>0.26036743729249978</v>
          </cell>
          <cell r="FO4330">
            <v>0.86933954428573057</v>
          </cell>
        </row>
        <row r="4331">
          <cell r="A4331">
            <v>656220</v>
          </cell>
          <cell r="C4331" t="str">
            <v>Beech, Caleb</v>
          </cell>
          <cell r="Q4331" t="str">
            <v>S</v>
          </cell>
          <cell r="AJ4331">
            <v>6.7363902263457831</v>
          </cell>
          <cell r="AR4331">
            <v>44.400000000000006</v>
          </cell>
          <cell r="AS4331">
            <v>0.37277263516620113</v>
          </cell>
          <cell r="AT4331">
            <v>0.9039881824496816</v>
          </cell>
          <cell r="BE4331">
            <v>1.1878333403452768</v>
          </cell>
          <cell r="CP4331">
            <v>23.208333333333332</v>
          </cell>
          <cell r="CV4331">
            <v>92.1</v>
          </cell>
          <cell r="DA4331">
            <v>0</v>
          </cell>
          <cell r="DD4331">
            <v>0.78201501276135321</v>
          </cell>
          <cell r="FJ4331">
            <v>111</v>
          </cell>
          <cell r="FK4331">
            <v>0.26300000000000001</v>
          </cell>
          <cell r="FL4331">
            <v>-0.27733885507112221</v>
          </cell>
          <cell r="FO4331">
            <v>0</v>
          </cell>
        </row>
        <row r="4332">
          <cell r="A4332">
            <v>656222</v>
          </cell>
          <cell r="C4332" t="str">
            <v>Beeks, Jalen</v>
          </cell>
          <cell r="Q4332" t="str">
            <v>S</v>
          </cell>
          <cell r="AJ4332">
            <v>6.0434323406843582</v>
          </cell>
          <cell r="AR4332">
            <v>53.399869388847698</v>
          </cell>
          <cell r="AS4332">
            <v>-0.24450843704942127</v>
          </cell>
          <cell r="AT4332">
            <v>0.68488154517253985</v>
          </cell>
          <cell r="BE4332">
            <v>0.54542311579050307</v>
          </cell>
          <cell r="CP4332">
            <v>22.958333333333332</v>
          </cell>
          <cell r="CV4332">
            <v>92.1</v>
          </cell>
          <cell r="DA4332">
            <v>0</v>
          </cell>
          <cell r="DD4332">
            <v>0.91261723000349615</v>
          </cell>
          <cell r="FJ4332">
            <v>133.49967347211924</v>
          </cell>
          <cell r="FK4332">
            <v>0.26300000000000001</v>
          </cell>
          <cell r="FL4332">
            <v>0.3463206931240087</v>
          </cell>
          <cell r="FO4332">
            <v>0</v>
          </cell>
        </row>
        <row r="4333">
          <cell r="A4333">
            <v>656223</v>
          </cell>
          <cell r="C4333" t="str">
            <v>Beeler, Bryce</v>
          </cell>
          <cell r="Q4333" t="str">
            <v>S</v>
          </cell>
          <cell r="AJ4333">
            <v>7.0277915458668057</v>
          </cell>
          <cell r="AR4333">
            <v>44.400000000000006</v>
          </cell>
          <cell r="AS4333">
            <v>1.2061465575627186</v>
          </cell>
          <cell r="AT4333">
            <v>0.94444753197795861</v>
          </cell>
          <cell r="BE4333">
            <v>0.94742604957974164</v>
          </cell>
          <cell r="CP4333">
            <v>23.291666666666668</v>
          </cell>
          <cell r="CV4333">
            <v>92.1</v>
          </cell>
          <cell r="DA4333">
            <v>0</v>
          </cell>
          <cell r="DD4333">
            <v>0.91116809322400893</v>
          </cell>
          <cell r="FJ4333">
            <v>111</v>
          </cell>
          <cell r="FK4333">
            <v>0.26300000000000001</v>
          </cell>
          <cell r="FL4333">
            <v>-5.7379636795478813E-2</v>
          </cell>
          <cell r="FO4333">
            <v>0.23047937977612487</v>
          </cell>
        </row>
        <row r="4334">
          <cell r="A4334">
            <v>656237</v>
          </cell>
          <cell r="C4334" t="str">
            <v>Bivens, Blake</v>
          </cell>
          <cell r="Q4334" t="str">
            <v>S</v>
          </cell>
          <cell r="AJ4334">
            <v>6.6768644206422216</v>
          </cell>
          <cell r="AR4334">
            <v>44.400000000000006</v>
          </cell>
          <cell r="AS4334">
            <v>-0.12499605812301848</v>
          </cell>
          <cell r="AT4334">
            <v>0.79448517433079169</v>
          </cell>
          <cell r="BE4334">
            <v>1.21817931520778</v>
          </cell>
          <cell r="CP4334">
            <v>20.875</v>
          </cell>
          <cell r="CV4334">
            <v>92.1</v>
          </cell>
          <cell r="DA4334">
            <v>0</v>
          </cell>
          <cell r="DD4334">
            <v>1.0215527781111513</v>
          </cell>
          <cell r="FJ4334">
            <v>111</v>
          </cell>
          <cell r="FK4334">
            <v>0.26300000000000001</v>
          </cell>
          <cell r="FL4334">
            <v>0.75388824068701676</v>
          </cell>
          <cell r="FO4334">
            <v>0</v>
          </cell>
        </row>
        <row r="4335">
          <cell r="A4335">
            <v>656240</v>
          </cell>
          <cell r="C4335" t="str">
            <v>Blewett, Scott</v>
          </cell>
          <cell r="Q4335" t="str">
            <v>S</v>
          </cell>
          <cell r="AJ4335">
            <v>7.378360298804413</v>
          </cell>
          <cell r="AR4335">
            <v>48.677805061481486</v>
          </cell>
          <cell r="AS4335">
            <v>-0.17841937225888185</v>
          </cell>
          <cell r="AT4335">
            <v>0.73521655817813203</v>
          </cell>
          <cell r="BE4335">
            <v>1.4310473278034872</v>
          </cell>
          <cell r="CP4335">
            <v>20.208333333333332</v>
          </cell>
          <cell r="CV4335">
            <v>92.1</v>
          </cell>
          <cell r="DA4335">
            <v>0</v>
          </cell>
          <cell r="DD4335">
            <v>1.0281004544843471</v>
          </cell>
          <cell r="FJ4335">
            <v>121.69451265370371</v>
          </cell>
          <cell r="FK4335">
            <v>0.26300000000000001</v>
          </cell>
          <cell r="FL4335">
            <v>0.22815998761498563</v>
          </cell>
          <cell r="FO4335">
            <v>0</v>
          </cell>
        </row>
        <row r="4336">
          <cell r="A4336">
            <v>656241</v>
          </cell>
          <cell r="C4336" t="str">
            <v>Blueberg, Colby</v>
          </cell>
          <cell r="Q4336" t="str">
            <v>R</v>
          </cell>
          <cell r="AJ4336">
            <v>5.0401530577547202</v>
          </cell>
          <cell r="AR4336">
            <v>24.808656532385161</v>
          </cell>
          <cell r="AS4336">
            <v>0.38022821845673938</v>
          </cell>
          <cell r="AT4336">
            <v>0.79865789092427952</v>
          </cell>
          <cell r="BE4336">
            <v>0.81280244589641948</v>
          </cell>
          <cell r="CP4336">
            <v>23.125</v>
          </cell>
          <cell r="CV4336">
            <v>92.1</v>
          </cell>
          <cell r="DA4336">
            <v>0</v>
          </cell>
          <cell r="DD4336">
            <v>1.0089633593241427</v>
          </cell>
          <cell r="FJ4336">
            <v>62.0216413309629</v>
          </cell>
          <cell r="FK4336">
            <v>0.26300000000000001</v>
          </cell>
          <cell r="FL4336">
            <v>0.47820076256587418</v>
          </cell>
          <cell r="FO4336">
            <v>1</v>
          </cell>
        </row>
        <row r="4337">
          <cell r="A4337">
            <v>656242</v>
          </cell>
          <cell r="C4337" t="str">
            <v>Bogese, Kyle</v>
          </cell>
          <cell r="Q4337" t="str">
            <v>R</v>
          </cell>
          <cell r="AJ4337">
            <v>8.2366808373478939</v>
          </cell>
          <cell r="AR4337">
            <v>16.8</v>
          </cell>
          <cell r="AS4337">
            <v>0.72832025813493217</v>
          </cell>
          <cell r="AT4337">
            <v>0.97624490893635019</v>
          </cell>
          <cell r="BE4337">
            <v>0.85508202600694394</v>
          </cell>
          <cell r="CP4337">
            <v>25.708333333333332</v>
          </cell>
          <cell r="CV4337">
            <v>92.1</v>
          </cell>
          <cell r="DA4337">
            <v>0</v>
          </cell>
          <cell r="DD4337">
            <v>1.3527406793428509</v>
          </cell>
          <cell r="FJ4337">
            <v>42</v>
          </cell>
          <cell r="FK4337">
            <v>0.26300000000000001</v>
          </cell>
          <cell r="FL4337">
            <v>-1.526401312883882</v>
          </cell>
          <cell r="FO4337">
            <v>1</v>
          </cell>
        </row>
        <row r="4338">
          <cell r="A4338">
            <v>656245</v>
          </cell>
          <cell r="C4338" t="str">
            <v>Borens, Matt</v>
          </cell>
          <cell r="Q4338" t="str">
            <v>S</v>
          </cell>
          <cell r="AJ4338">
            <v>7.4337130358577816</v>
          </cell>
          <cell r="AR4338">
            <v>44.400000000000006</v>
          </cell>
          <cell r="AS4338">
            <v>-0.73027493412673716</v>
          </cell>
          <cell r="AT4338">
            <v>0.85862792504527263</v>
          </cell>
          <cell r="BE4338">
            <v>1.1910570554888742</v>
          </cell>
          <cell r="CP4338">
            <v>23.375</v>
          </cell>
          <cell r="CV4338">
            <v>92.1</v>
          </cell>
          <cell r="DA4338">
            <v>0</v>
          </cell>
          <cell r="DD4338">
            <v>0.91342676935675671</v>
          </cell>
          <cell r="FJ4338">
            <v>111</v>
          </cell>
          <cell r="FK4338">
            <v>0.26300000000000001</v>
          </cell>
          <cell r="FL4338">
            <v>-0.82833583836279001</v>
          </cell>
          <cell r="FO4338">
            <v>0</v>
          </cell>
        </row>
        <row r="4339">
          <cell r="A4339">
            <v>656257</v>
          </cell>
          <cell r="C4339" t="str">
            <v>Brigham, Jeff</v>
          </cell>
          <cell r="Q4339" t="str">
            <v>S</v>
          </cell>
          <cell r="AJ4339">
            <v>6.7165000882145147</v>
          </cell>
          <cell r="AR4339">
            <v>49.302305966452479</v>
          </cell>
          <cell r="AS4339">
            <v>-1.8476219367548789E-2</v>
          </cell>
          <cell r="AT4339">
            <v>0.69787388674709128</v>
          </cell>
          <cell r="BE4339">
            <v>0.8230603766898229</v>
          </cell>
          <cell r="CP4339">
            <v>24.375</v>
          </cell>
          <cell r="CV4339">
            <v>92.1</v>
          </cell>
          <cell r="DA4339">
            <v>0</v>
          </cell>
          <cell r="DD4339">
            <v>1.1623975209488824</v>
          </cell>
          <cell r="FJ4339">
            <v>123.2557649161312</v>
          </cell>
          <cell r="FK4339">
            <v>0.26300000000000001</v>
          </cell>
          <cell r="FL4339">
            <v>-2.0835892991523867E-3</v>
          </cell>
          <cell r="FO4339">
            <v>0</v>
          </cell>
        </row>
        <row r="4340">
          <cell r="A4340">
            <v>656259</v>
          </cell>
          <cell r="C4340" t="str">
            <v>Brink, Jordan</v>
          </cell>
          <cell r="Q4340" t="str">
            <v>S</v>
          </cell>
          <cell r="AJ4340">
            <v>9.2586588005565265</v>
          </cell>
          <cell r="AR4340">
            <v>44.400000000000006</v>
          </cell>
          <cell r="AS4340">
            <v>-0.79577458292890624</v>
          </cell>
          <cell r="AT4340">
            <v>0.9512150554738289</v>
          </cell>
          <cell r="BE4340">
            <v>0.89156196497431994</v>
          </cell>
          <cell r="CP4340">
            <v>23.291666666666668</v>
          </cell>
          <cell r="CV4340">
            <v>92.1</v>
          </cell>
          <cell r="DA4340">
            <v>0</v>
          </cell>
          <cell r="DD4340">
            <v>1.3094398302335322</v>
          </cell>
          <cell r="FJ4340">
            <v>111</v>
          </cell>
          <cell r="FK4340">
            <v>0.26300000000000001</v>
          </cell>
          <cell r="FL4340">
            <v>-0.274963334601243</v>
          </cell>
          <cell r="FO4340">
            <v>0.29725089670309968</v>
          </cell>
        </row>
        <row r="4341">
          <cell r="A4341">
            <v>656261</v>
          </cell>
          <cell r="C4341" t="str">
            <v>Brown, Dawson</v>
          </cell>
          <cell r="Q4341" t="str">
            <v>R</v>
          </cell>
          <cell r="AJ4341">
            <v>7.3199455099100899</v>
          </cell>
          <cell r="AR4341">
            <v>16.8</v>
          </cell>
          <cell r="AS4341">
            <v>0.58897292235591892</v>
          </cell>
          <cell r="AT4341">
            <v>0.97035955221086667</v>
          </cell>
          <cell r="BE4341">
            <v>1.177806925820601</v>
          </cell>
          <cell r="CP4341">
            <v>23.125</v>
          </cell>
          <cell r="CV4341">
            <v>92.1</v>
          </cell>
          <cell r="DA4341">
            <v>0</v>
          </cell>
          <cell r="DD4341">
            <v>0.81020360780283407</v>
          </cell>
          <cell r="FJ4341">
            <v>42</v>
          </cell>
          <cell r="FK4341">
            <v>0.26300000000000001</v>
          </cell>
          <cell r="FL4341">
            <v>1.009164021770788</v>
          </cell>
          <cell r="FO4341">
            <v>1</v>
          </cell>
        </row>
        <row r="4342">
          <cell r="A4342">
            <v>656271</v>
          </cell>
          <cell r="C4342" t="str">
            <v>Burke, Brock</v>
          </cell>
          <cell r="Q4342" t="str">
            <v>S</v>
          </cell>
          <cell r="AJ4342">
            <v>7.1162431439616443</v>
          </cell>
          <cell r="AR4342">
            <v>44.400000000000006</v>
          </cell>
          <cell r="AS4342">
            <v>-0.39220607180476114</v>
          </cell>
          <cell r="AT4342">
            <v>0.85866334493743723</v>
          </cell>
          <cell r="BE4342">
            <v>1.3409354188945883</v>
          </cell>
          <cell r="CP4342">
            <v>19.875</v>
          </cell>
          <cell r="CV4342">
            <v>92.1</v>
          </cell>
          <cell r="DA4342">
            <v>0</v>
          </cell>
          <cell r="DD4342">
            <v>1.0347155908027055</v>
          </cell>
          <cell r="FJ4342">
            <v>111</v>
          </cell>
          <cell r="FK4342">
            <v>0.26300000000000001</v>
          </cell>
          <cell r="FL4342">
            <v>-5.8138779547010952E-2</v>
          </cell>
          <cell r="FO4342">
            <v>0</v>
          </cell>
        </row>
        <row r="4343">
          <cell r="A4343">
            <v>656278</v>
          </cell>
          <cell r="C4343" t="str">
            <v>Butler, Brendan</v>
          </cell>
          <cell r="Q4343" t="str">
            <v>S</v>
          </cell>
          <cell r="AJ4343">
            <v>6.7132733585631774</v>
          </cell>
          <cell r="AR4343">
            <v>44.400000000000006</v>
          </cell>
          <cell r="AS4343">
            <v>-0.68591215561451369</v>
          </cell>
          <cell r="AT4343">
            <v>0.83890038750527585</v>
          </cell>
          <cell r="BE4343">
            <v>1.0789487824820609</v>
          </cell>
          <cell r="CP4343">
            <v>23.125</v>
          </cell>
          <cell r="CV4343">
            <v>92.1</v>
          </cell>
          <cell r="DA4343">
            <v>0</v>
          </cell>
          <cell r="DD4343">
            <v>0.81584309636081709</v>
          </cell>
          <cell r="FJ4343">
            <v>111</v>
          </cell>
          <cell r="FK4343">
            <v>0.26300000000000001</v>
          </cell>
          <cell r="FL4343">
            <v>0.61858773855426874</v>
          </cell>
          <cell r="FO4343">
            <v>0</v>
          </cell>
        </row>
        <row r="4344">
          <cell r="A4344">
            <v>656285</v>
          </cell>
          <cell r="C4344" t="str">
            <v>Campbell, Matt</v>
          </cell>
          <cell r="Q4344" t="str">
            <v>R</v>
          </cell>
          <cell r="AJ4344">
            <v>5.4833492053319084</v>
          </cell>
          <cell r="AR4344">
            <v>16.8</v>
          </cell>
          <cell r="AS4344">
            <v>9.673189781039121E-2</v>
          </cell>
          <cell r="AT4344">
            <v>0.89751363399711659</v>
          </cell>
          <cell r="BE4344">
            <v>0.51296732471086448</v>
          </cell>
          <cell r="CP4344">
            <v>24.791666666666668</v>
          </cell>
          <cell r="CV4344">
            <v>92.1</v>
          </cell>
          <cell r="DA4344">
            <v>0</v>
          </cell>
          <cell r="DD4344">
            <v>1.1352467582702903</v>
          </cell>
          <cell r="FJ4344">
            <v>42</v>
          </cell>
          <cell r="FK4344">
            <v>0.26300000000000001</v>
          </cell>
          <cell r="FL4344">
            <v>0.54023314866636807</v>
          </cell>
          <cell r="FO4344">
            <v>1</v>
          </cell>
        </row>
        <row r="4345">
          <cell r="A4345">
            <v>656302</v>
          </cell>
          <cell r="C4345" t="str">
            <v>Cease, Dylan</v>
          </cell>
          <cell r="Q4345" t="str">
            <v>S</v>
          </cell>
          <cell r="AJ4345">
            <v>8.2399008430346043</v>
          </cell>
          <cell r="AR4345">
            <v>44.400000000000006</v>
          </cell>
          <cell r="AS4345">
            <v>0.90602503178081162</v>
          </cell>
          <cell r="AT4345">
            <v>0.96566028828147032</v>
          </cell>
          <cell r="BE4345">
            <v>1.3233449046835033</v>
          </cell>
          <cell r="CP4345">
            <v>20.541666666666668</v>
          </cell>
          <cell r="CV4345">
            <v>92.1</v>
          </cell>
          <cell r="DA4345">
            <v>0</v>
          </cell>
          <cell r="DD4345">
            <v>1.3877529513718594</v>
          </cell>
          <cell r="FJ4345">
            <v>111</v>
          </cell>
          <cell r="FK4345">
            <v>0.26300000000000001</v>
          </cell>
          <cell r="FL4345">
            <v>-6.2287930625281297E-2</v>
          </cell>
          <cell r="FO4345">
            <v>0</v>
          </cell>
        </row>
        <row r="4346">
          <cell r="A4346">
            <v>656303</v>
          </cell>
          <cell r="C4346" t="str">
            <v>Cetta, Mike</v>
          </cell>
          <cell r="Q4346" t="str">
            <v>R</v>
          </cell>
          <cell r="AJ4346">
            <v>9.3737683007376553</v>
          </cell>
          <cell r="AR4346">
            <v>16.8</v>
          </cell>
          <cell r="AS4346">
            <v>-1.2127117449028988</v>
          </cell>
          <cell r="AT4346">
            <v>0.87594899707800788</v>
          </cell>
          <cell r="BE4346">
            <v>0.89284263011219378</v>
          </cell>
          <cell r="CP4346">
            <v>23.541666666666668</v>
          </cell>
          <cell r="CV4346">
            <v>92.1</v>
          </cell>
          <cell r="DA4346">
            <v>0</v>
          </cell>
          <cell r="DD4346">
            <v>1.1777364069413729</v>
          </cell>
          <cell r="FJ4346">
            <v>42</v>
          </cell>
          <cell r="FK4346">
            <v>0.26300000000000001</v>
          </cell>
          <cell r="FL4346">
            <v>0.21082344439999165</v>
          </cell>
          <cell r="FO4346">
            <v>1</v>
          </cell>
        </row>
        <row r="4347">
          <cell r="A4347">
            <v>656311</v>
          </cell>
          <cell r="C4347" t="str">
            <v>Clark, Brian</v>
          </cell>
          <cell r="Q4347" t="str">
            <v>R</v>
          </cell>
          <cell r="AJ4347">
            <v>4.8637237874646786</v>
          </cell>
          <cell r="AR4347">
            <v>23.613782461434724</v>
          </cell>
          <cell r="AS4347">
            <v>0.17746309547678674</v>
          </cell>
          <cell r="AT4347">
            <v>0.80190375074876985</v>
          </cell>
          <cell r="BE4347">
            <v>1.2925763411899494</v>
          </cell>
          <cell r="CP4347">
            <v>23.208333333333332</v>
          </cell>
          <cell r="CV4347">
            <v>92.1</v>
          </cell>
          <cell r="DA4347">
            <v>0</v>
          </cell>
          <cell r="DD4347">
            <v>1.0054520484674434</v>
          </cell>
          <cell r="FJ4347">
            <v>59.034456153586802</v>
          </cell>
          <cell r="FK4347">
            <v>0.26300000000000001</v>
          </cell>
          <cell r="FL4347">
            <v>0.50093682505811843</v>
          </cell>
          <cell r="FO4347">
            <v>1</v>
          </cell>
        </row>
        <row r="4348">
          <cell r="A4348">
            <v>656312</v>
          </cell>
          <cell r="C4348" t="str">
            <v>Clark, Cody</v>
          </cell>
          <cell r="Q4348" t="str">
            <v>R</v>
          </cell>
          <cell r="AJ4348">
            <v>5.8921529046689969</v>
          </cell>
          <cell r="AR4348">
            <v>17.28467649834074</v>
          </cell>
          <cell r="AS4348">
            <v>0.69961340086230739</v>
          </cell>
          <cell r="AT4348">
            <v>0.87750338056933341</v>
          </cell>
          <cell r="BE4348">
            <v>0.84082045357512181</v>
          </cell>
          <cell r="CP4348">
            <v>22.958333333333332</v>
          </cell>
          <cell r="CV4348">
            <v>92.1</v>
          </cell>
          <cell r="DA4348">
            <v>0</v>
          </cell>
          <cell r="DD4348">
            <v>1.2826314436369111</v>
          </cell>
          <cell r="FJ4348">
            <v>43.211691245851853</v>
          </cell>
          <cell r="FK4348">
            <v>0.26300000000000001</v>
          </cell>
          <cell r="FL4348">
            <v>-0.24952025491736735</v>
          </cell>
          <cell r="FO4348">
            <v>1</v>
          </cell>
        </row>
        <row r="4349">
          <cell r="A4349">
            <v>656313</v>
          </cell>
          <cell r="C4349" t="str">
            <v>Clemens, Michael</v>
          </cell>
          <cell r="Q4349" t="str">
            <v>R</v>
          </cell>
          <cell r="AJ4349">
            <v>6.7665383928839926</v>
          </cell>
          <cell r="AR4349">
            <v>16.8</v>
          </cell>
          <cell r="AS4349">
            <v>1.8054901831529802</v>
          </cell>
          <cell r="AT4349">
            <v>0.97280313780909045</v>
          </cell>
          <cell r="BE4349">
            <v>1.2306860693331227</v>
          </cell>
          <cell r="CP4349">
            <v>22.958333333333332</v>
          </cell>
          <cell r="CV4349">
            <v>92.1</v>
          </cell>
          <cell r="DA4349">
            <v>0</v>
          </cell>
          <cell r="DD4349">
            <v>1.1503699954588609</v>
          </cell>
          <cell r="FJ4349">
            <v>42</v>
          </cell>
          <cell r="FK4349">
            <v>0.26300000000000001</v>
          </cell>
          <cell r="FL4349">
            <v>-0.72368453261744659</v>
          </cell>
          <cell r="FO4349">
            <v>1</v>
          </cell>
        </row>
        <row r="4350">
          <cell r="A4350">
            <v>656322</v>
          </cell>
          <cell r="C4350" t="str">
            <v>Coonrod, Sam</v>
          </cell>
          <cell r="Q4350" t="str">
            <v>S</v>
          </cell>
          <cell r="AJ4350">
            <v>6.7239854605661726</v>
          </cell>
          <cell r="AR4350">
            <v>54.211854985555512</v>
          </cell>
          <cell r="AS4350">
            <v>1.0534174084245953</v>
          </cell>
          <cell r="AT4350">
            <v>0.84283624234469534</v>
          </cell>
          <cell r="BE4350">
            <v>0.90580357008339119</v>
          </cell>
          <cell r="CP4350">
            <v>23.791666666666668</v>
          </cell>
          <cell r="CV4350">
            <v>92.1</v>
          </cell>
          <cell r="DA4350">
            <v>0</v>
          </cell>
          <cell r="DD4350">
            <v>1.0513772120854672</v>
          </cell>
          <cell r="FJ4350">
            <v>135.52963746388878</v>
          </cell>
          <cell r="FK4350">
            <v>0.26300000000000001</v>
          </cell>
          <cell r="FL4350">
            <v>0.11487524948899797</v>
          </cell>
          <cell r="FO4350">
            <v>0</v>
          </cell>
        </row>
        <row r="4351">
          <cell r="A4351">
            <v>656323</v>
          </cell>
          <cell r="C4351" t="str">
            <v>Cooper, Matt</v>
          </cell>
          <cell r="Q4351" t="str">
            <v>S</v>
          </cell>
          <cell r="AJ4351">
            <v>4.7946124456139465</v>
          </cell>
          <cell r="AR4351">
            <v>112.20782130103578</v>
          </cell>
          <cell r="AS4351">
            <v>-0.25305492793792117</v>
          </cell>
          <cell r="AT4351">
            <v>0.60506442271252703</v>
          </cell>
          <cell r="BE4351">
            <v>0.93293081997495142</v>
          </cell>
          <cell r="CP4351">
            <v>24.791666666666668</v>
          </cell>
          <cell r="CV4351">
            <v>92.1</v>
          </cell>
          <cell r="DA4351">
            <v>0</v>
          </cell>
          <cell r="DD4351">
            <v>1.2777773488986091</v>
          </cell>
          <cell r="FJ4351">
            <v>145.73704020271953</v>
          </cell>
          <cell r="FK4351">
            <v>0.26300000000000001</v>
          </cell>
          <cell r="FL4351">
            <v>-8.8144876856263692E-3</v>
          </cell>
          <cell r="FO4351">
            <v>0.2984759613225626</v>
          </cell>
        </row>
        <row r="4352">
          <cell r="A4352">
            <v>656325</v>
          </cell>
          <cell r="C4352" t="str">
            <v>Cordy, Max</v>
          </cell>
          <cell r="Q4352" t="str">
            <v>R</v>
          </cell>
          <cell r="AJ4352">
            <v>6.1657467328901685</v>
          </cell>
          <cell r="AR4352">
            <v>16.8</v>
          </cell>
          <cell r="AS4352">
            <v>-0.90636313537881275</v>
          </cell>
          <cell r="AT4352">
            <v>0.87468088834987956</v>
          </cell>
          <cell r="BE4352">
            <v>1.2489650399662806</v>
          </cell>
          <cell r="CP4352">
            <v>23.041666666666668</v>
          </cell>
          <cell r="CV4352">
            <v>92.1</v>
          </cell>
          <cell r="DA4352">
            <v>0</v>
          </cell>
          <cell r="DD4352">
            <v>1.1145262698699909</v>
          </cell>
          <cell r="FJ4352">
            <v>42</v>
          </cell>
          <cell r="FK4352">
            <v>0.26300000000000001</v>
          </cell>
          <cell r="FL4352">
            <v>0.72170257396088733</v>
          </cell>
          <cell r="FO4352">
            <v>1</v>
          </cell>
        </row>
        <row r="4353">
          <cell r="A4353">
            <v>656327</v>
          </cell>
          <cell r="C4353" t="str">
            <v>Correll, Zac</v>
          </cell>
          <cell r="Q4353" t="str">
            <v>R</v>
          </cell>
          <cell r="AJ4353">
            <v>5.51504800734687</v>
          </cell>
          <cell r="AR4353">
            <v>16.8</v>
          </cell>
          <cell r="AS4353">
            <v>8.058534684623881E-3</v>
          </cell>
          <cell r="AT4353">
            <v>0.90570984335960758</v>
          </cell>
          <cell r="BE4353">
            <v>1.4345131641856772</v>
          </cell>
          <cell r="CP4353">
            <v>20.458333333333332</v>
          </cell>
          <cell r="CV4353">
            <v>92.1</v>
          </cell>
          <cell r="DA4353">
            <v>0</v>
          </cell>
          <cell r="DD4353">
            <v>1.0575685379667767</v>
          </cell>
          <cell r="FJ4353">
            <v>42</v>
          </cell>
          <cell r="FK4353">
            <v>0.26300000000000001</v>
          </cell>
          <cell r="FL4353">
            <v>-0.34869669751099425</v>
          </cell>
          <cell r="FO4353">
            <v>0.97389485060893155</v>
          </cell>
        </row>
        <row r="4354">
          <cell r="A4354">
            <v>656328</v>
          </cell>
          <cell r="C4354" t="str">
            <v>Cosart, Jake</v>
          </cell>
          <cell r="Q4354" t="str">
            <v>R</v>
          </cell>
          <cell r="AJ4354">
            <v>4.9003772281028883</v>
          </cell>
          <cell r="AR4354">
            <v>22.160340404740715</v>
          </cell>
          <cell r="AS4354">
            <v>0.2192800238128646</v>
          </cell>
          <cell r="AT4354">
            <v>0.87897798677496808</v>
          </cell>
          <cell r="BE4354">
            <v>1.1053547574661957</v>
          </cell>
          <cell r="CP4354">
            <v>22.375</v>
          </cell>
          <cell r="CV4354">
            <v>92.1</v>
          </cell>
          <cell r="DA4354">
            <v>0</v>
          </cell>
          <cell r="DD4354">
            <v>1.38755336832038</v>
          </cell>
          <cell r="FJ4354">
            <v>55.400851011851785</v>
          </cell>
          <cell r="FK4354">
            <v>0.26300000000000001</v>
          </cell>
          <cell r="FL4354">
            <v>0.17385094948332133</v>
          </cell>
          <cell r="FO4354">
            <v>1</v>
          </cell>
        </row>
        <row r="4355">
          <cell r="A4355">
            <v>656329</v>
          </cell>
          <cell r="C4355" t="str">
            <v>Cosme, Jean</v>
          </cell>
          <cell r="Q4355" t="str">
            <v>S</v>
          </cell>
          <cell r="AJ4355">
            <v>6.7234535973112788</v>
          </cell>
          <cell r="AR4355">
            <v>46.578024558024651</v>
          </cell>
          <cell r="AS4355">
            <v>0.3154328696467007</v>
          </cell>
          <cell r="AT4355">
            <v>0.87794860835346078</v>
          </cell>
          <cell r="BE4355">
            <v>1.2301270671063025</v>
          </cell>
          <cell r="CP4355">
            <v>20.125</v>
          </cell>
          <cell r="CV4355">
            <v>92.1</v>
          </cell>
          <cell r="DA4355">
            <v>0</v>
          </cell>
          <cell r="DD4355">
            <v>0.96784984983338951</v>
          </cell>
          <cell r="FJ4355">
            <v>116.44506139506163</v>
          </cell>
          <cell r="FK4355">
            <v>0.26300000000000001</v>
          </cell>
          <cell r="FL4355">
            <v>-0.45094900413556566</v>
          </cell>
          <cell r="FO4355">
            <v>0</v>
          </cell>
        </row>
        <row r="4356">
          <cell r="A4356">
            <v>656330</v>
          </cell>
          <cell r="C4356" t="str">
            <v>Costello, Michael</v>
          </cell>
          <cell r="Q4356" t="str">
            <v>S</v>
          </cell>
          <cell r="AJ4356">
            <v>7.6222840441106108</v>
          </cell>
          <cell r="AR4356">
            <v>44.400000000000006</v>
          </cell>
          <cell r="AS4356">
            <v>-1.2412539664540472</v>
          </cell>
          <cell r="AT4356">
            <v>0.88552250966934121</v>
          </cell>
          <cell r="BE4356">
            <v>0.92264672131316317</v>
          </cell>
          <cell r="CP4356">
            <v>23.958333333333332</v>
          </cell>
          <cell r="CV4356">
            <v>92.1</v>
          </cell>
          <cell r="DA4356">
            <v>0</v>
          </cell>
          <cell r="DD4356">
            <v>0.85728994281265536</v>
          </cell>
          <cell r="FJ4356">
            <v>111</v>
          </cell>
          <cell r="FK4356">
            <v>0.26300000000000001</v>
          </cell>
          <cell r="FL4356">
            <v>-0.40783023305527194</v>
          </cell>
          <cell r="FO4356">
            <v>0</v>
          </cell>
        </row>
        <row r="4357">
          <cell r="A4357">
            <v>656333</v>
          </cell>
          <cell r="C4357" t="str">
            <v>Cox, Taylor</v>
          </cell>
          <cell r="Q4357" t="str">
            <v>R</v>
          </cell>
          <cell r="AJ4357">
            <v>7.5370015501208485</v>
          </cell>
          <cell r="AR4357">
            <v>16.8</v>
          </cell>
          <cell r="AS4357">
            <v>0.24820845939116767</v>
          </cell>
          <cell r="AT4357">
            <v>0.86478908862871173</v>
          </cell>
          <cell r="BE4357">
            <v>1.0874890441178118</v>
          </cell>
          <cell r="CP4357">
            <v>22.958333333333332</v>
          </cell>
          <cell r="CV4357">
            <v>92.1</v>
          </cell>
          <cell r="DA4357">
            <v>0</v>
          </cell>
          <cell r="DD4357">
            <v>0.91449199967611283</v>
          </cell>
          <cell r="FJ4357">
            <v>42</v>
          </cell>
          <cell r="FK4357">
            <v>0.26300000000000001</v>
          </cell>
          <cell r="FL4357">
            <v>0.28744072819496858</v>
          </cell>
          <cell r="FO4357">
            <v>1</v>
          </cell>
        </row>
        <row r="4358">
          <cell r="A4358">
            <v>656334</v>
          </cell>
          <cell r="C4358" t="str">
            <v>Craig, Dylan</v>
          </cell>
          <cell r="Q4358" t="str">
            <v>S</v>
          </cell>
          <cell r="AJ4358">
            <v>7.2752899608076618</v>
          </cell>
          <cell r="AR4358">
            <v>44.400000000000006</v>
          </cell>
          <cell r="AS4358">
            <v>-0.38370503420545132</v>
          </cell>
          <cell r="AT4358">
            <v>0.90241150333731579</v>
          </cell>
          <cell r="BE4358">
            <v>0.8909956260865789</v>
          </cell>
          <cell r="CP4358">
            <v>23.125</v>
          </cell>
          <cell r="CV4358">
            <v>92.1</v>
          </cell>
          <cell r="DA4358">
            <v>0</v>
          </cell>
          <cell r="DD4358">
            <v>0.78557724078870084</v>
          </cell>
          <cell r="FJ4358">
            <v>111</v>
          </cell>
          <cell r="FK4358">
            <v>0.26300000000000001</v>
          </cell>
          <cell r="FL4358">
            <v>0.17771263071274424</v>
          </cell>
          <cell r="FO4358">
            <v>0</v>
          </cell>
        </row>
        <row r="4359">
          <cell r="A4359">
            <v>656335</v>
          </cell>
          <cell r="C4359" t="str">
            <v>Cressley, Aaron</v>
          </cell>
          <cell r="Q4359" t="str">
            <v>R</v>
          </cell>
          <cell r="AJ4359">
            <v>7.8309910830388194</v>
          </cell>
          <cell r="AR4359">
            <v>16.8</v>
          </cell>
          <cell r="AS4359">
            <v>1.0925964297005222</v>
          </cell>
          <cell r="AT4359">
            <v>0.86618906761724412</v>
          </cell>
          <cell r="BE4359">
            <v>0.87177144679128171</v>
          </cell>
          <cell r="CP4359">
            <v>23.791666666666668</v>
          </cell>
          <cell r="CV4359">
            <v>92.1</v>
          </cell>
          <cell r="DA4359">
            <v>0</v>
          </cell>
          <cell r="DD4359">
            <v>1.0412518109340581</v>
          </cell>
          <cell r="FJ4359">
            <v>42</v>
          </cell>
          <cell r="FK4359">
            <v>0.26300000000000001</v>
          </cell>
          <cell r="FL4359">
            <v>0.36422639997744466</v>
          </cell>
          <cell r="FO4359">
            <v>1</v>
          </cell>
        </row>
        <row r="4360">
          <cell r="A4360">
            <v>656338</v>
          </cell>
          <cell r="C4360" t="str">
            <v>Crouse, Shane</v>
          </cell>
          <cell r="Q4360" t="str">
            <v>R</v>
          </cell>
          <cell r="AJ4360">
            <v>7.6033382549248749</v>
          </cell>
          <cell r="AR4360">
            <v>16.8</v>
          </cell>
          <cell r="AS4360">
            <v>-1.9976445551838351</v>
          </cell>
          <cell r="AT4360">
            <v>0.92776845672800923</v>
          </cell>
          <cell r="BE4360">
            <v>0.78423738219960826</v>
          </cell>
          <cell r="CP4360">
            <v>22.958333333333332</v>
          </cell>
          <cell r="CV4360">
            <v>92.1</v>
          </cell>
          <cell r="DA4360">
            <v>0</v>
          </cell>
          <cell r="DD4360">
            <v>1.0688335427969275</v>
          </cell>
          <cell r="FJ4360">
            <v>42</v>
          </cell>
          <cell r="FK4360">
            <v>0.26300000000000001</v>
          </cell>
          <cell r="FL4360">
            <v>0.20723914785822803</v>
          </cell>
          <cell r="FO4360">
            <v>1</v>
          </cell>
        </row>
        <row r="4361">
          <cell r="A4361">
            <v>656345</v>
          </cell>
          <cell r="C4361" t="str">
            <v>Cutura, Andro</v>
          </cell>
          <cell r="Q4361" t="str">
            <v>S</v>
          </cell>
          <cell r="AJ4361">
            <v>6.8655739382363725</v>
          </cell>
          <cell r="AR4361">
            <v>44.400000000000006</v>
          </cell>
          <cell r="AS4361">
            <v>0.74813193115037024</v>
          </cell>
          <cell r="AT4361">
            <v>0.9428887965215994</v>
          </cell>
          <cell r="BE4361">
            <v>1.1360062567310907</v>
          </cell>
          <cell r="CP4361">
            <v>22.875</v>
          </cell>
          <cell r="CV4361">
            <v>92.1</v>
          </cell>
          <cell r="DA4361">
            <v>0</v>
          </cell>
          <cell r="DD4361">
            <v>0.99546620349807569</v>
          </cell>
          <cell r="FJ4361">
            <v>111</v>
          </cell>
          <cell r="FK4361">
            <v>0.26300000000000001</v>
          </cell>
          <cell r="FL4361">
            <v>-0.39791416188308826</v>
          </cell>
          <cell r="FO4361">
            <v>0</v>
          </cell>
        </row>
        <row r="4362">
          <cell r="A4362">
            <v>656354</v>
          </cell>
          <cell r="C4362" t="str">
            <v>Davis, Austin</v>
          </cell>
          <cell r="Q4362" t="str">
            <v>R</v>
          </cell>
          <cell r="AJ4362">
            <v>5.7516905670367713</v>
          </cell>
          <cell r="AR4362">
            <v>16.8</v>
          </cell>
          <cell r="AS4362">
            <v>-0.18771348394815968</v>
          </cell>
          <cell r="AT4362">
            <v>0.6927430514072066</v>
          </cell>
          <cell r="BE4362">
            <v>1.0403198364032038</v>
          </cell>
          <cell r="CP4362">
            <v>23.375</v>
          </cell>
          <cell r="CV4362">
            <v>92.1</v>
          </cell>
          <cell r="DA4362">
            <v>0</v>
          </cell>
          <cell r="DD4362">
            <v>1.0952882924292529</v>
          </cell>
          <cell r="FJ4362">
            <v>42</v>
          </cell>
          <cell r="FK4362">
            <v>0.26300000000000001</v>
          </cell>
          <cell r="FL4362">
            <v>0.19042545260576046</v>
          </cell>
          <cell r="FO4362">
            <v>0.77974395007386854</v>
          </cell>
        </row>
        <row r="4363">
          <cell r="A4363">
            <v>656356</v>
          </cell>
          <cell r="C4363" t="str">
            <v>Davis, Weston</v>
          </cell>
          <cell r="Q4363" t="str">
            <v>S</v>
          </cell>
          <cell r="AJ4363">
            <v>7.6574564868178445</v>
          </cell>
          <cell r="AR4363">
            <v>44.400000000000006</v>
          </cell>
          <cell r="AS4363">
            <v>1.0511788932601906</v>
          </cell>
          <cell r="AT4363">
            <v>0.96136539255283249</v>
          </cell>
          <cell r="BE4363">
            <v>1.1831115650766439</v>
          </cell>
          <cell r="CP4363">
            <v>19.958333333333332</v>
          </cell>
          <cell r="CV4363">
            <v>92.1</v>
          </cell>
          <cell r="DA4363">
            <v>0</v>
          </cell>
          <cell r="DD4363">
            <v>0.72426758350183518</v>
          </cell>
          <cell r="FJ4363">
            <v>111</v>
          </cell>
          <cell r="FK4363">
            <v>0.26300000000000001</v>
          </cell>
          <cell r="FL4363">
            <v>-1.1761582785328382</v>
          </cell>
          <cell r="FO4363">
            <v>0</v>
          </cell>
        </row>
        <row r="4364">
          <cell r="A4364">
            <v>656362</v>
          </cell>
          <cell r="C4364" t="str">
            <v>DeCarr, Austin</v>
          </cell>
          <cell r="Q4364" t="str">
            <v>S</v>
          </cell>
          <cell r="AJ4364">
            <v>8.0114412370572339</v>
          </cell>
          <cell r="AR4364">
            <v>44.400000000000006</v>
          </cell>
          <cell r="AS4364">
            <v>-1.0640160043108271</v>
          </cell>
          <cell r="AT4364">
            <v>0.92557077928762721</v>
          </cell>
          <cell r="BE4364">
            <v>1.1866176222318583</v>
          </cell>
          <cell r="CP4364">
            <v>21.291666666666668</v>
          </cell>
          <cell r="CV4364">
            <v>92.1</v>
          </cell>
          <cell r="DA4364">
            <v>0</v>
          </cell>
          <cell r="DD4364">
            <v>0.99836230045689933</v>
          </cell>
          <cell r="FJ4364">
            <v>111</v>
          </cell>
          <cell r="FK4364">
            <v>0.26300000000000001</v>
          </cell>
          <cell r="FL4364">
            <v>1.3386420210085739</v>
          </cell>
          <cell r="FO4364">
            <v>0</v>
          </cell>
        </row>
        <row r="4365">
          <cell r="A4365">
            <v>656366</v>
          </cell>
          <cell r="C4365" t="str">
            <v>Del Bosque, Andre</v>
          </cell>
          <cell r="Q4365" t="str">
            <v>R</v>
          </cell>
          <cell r="AJ4365">
            <v>6.7304218090587664</v>
          </cell>
          <cell r="AR4365">
            <v>16.8</v>
          </cell>
          <cell r="AS4365">
            <v>-0.31093930078013821</v>
          </cell>
          <cell r="AT4365">
            <v>0.79604643439521583</v>
          </cell>
          <cell r="BE4365">
            <v>0.9049174166092665</v>
          </cell>
          <cell r="CP4365">
            <v>25.291666666666668</v>
          </cell>
          <cell r="CV4365">
            <v>92.1</v>
          </cell>
          <cell r="DA4365">
            <v>0</v>
          </cell>
          <cell r="DD4365">
            <v>1.1027020956805464</v>
          </cell>
          <cell r="FJ4365">
            <v>42</v>
          </cell>
          <cell r="FK4365">
            <v>0.26300000000000001</v>
          </cell>
          <cell r="FL4365">
            <v>-0.81604883998881417</v>
          </cell>
          <cell r="FO4365">
            <v>0.8883031613307073</v>
          </cell>
        </row>
        <row r="4366">
          <cell r="A4366">
            <v>656367</v>
          </cell>
          <cell r="C4366" t="str">
            <v>DeLorenzo, Jordan</v>
          </cell>
          <cell r="Q4366" t="str">
            <v>R</v>
          </cell>
          <cell r="AJ4366">
            <v>6.4920543826714114</v>
          </cell>
          <cell r="AR4366">
            <v>16.8</v>
          </cell>
          <cell r="AS4366">
            <v>-1.9487749799189424</v>
          </cell>
          <cell r="AT4366">
            <v>0.8532721198684925</v>
          </cell>
          <cell r="BE4366">
            <v>0.77306708665960688</v>
          </cell>
          <cell r="CP4366">
            <v>23.791666666666668</v>
          </cell>
          <cell r="CV4366">
            <v>92.1</v>
          </cell>
          <cell r="DA4366">
            <v>0</v>
          </cell>
          <cell r="DD4366">
            <v>1.076493274512069</v>
          </cell>
          <cell r="FJ4366">
            <v>42</v>
          </cell>
          <cell r="FK4366">
            <v>0.26300000000000001</v>
          </cell>
          <cell r="FL4366">
            <v>0.83908238367338706</v>
          </cell>
          <cell r="FO4366">
            <v>1</v>
          </cell>
        </row>
        <row r="4367">
          <cell r="A4367">
            <v>656372</v>
          </cell>
          <cell r="C4367" t="str">
            <v>Dickey, Robbie</v>
          </cell>
          <cell r="Q4367" t="str">
            <v>R</v>
          </cell>
          <cell r="AJ4367">
            <v>6.3858209163445832</v>
          </cell>
          <cell r="AR4367">
            <v>16.8</v>
          </cell>
          <cell r="AS4367">
            <v>0.19916412837330286</v>
          </cell>
          <cell r="AT4367">
            <v>0.93738010572115826</v>
          </cell>
          <cell r="BE4367">
            <v>1.1822065216228472</v>
          </cell>
          <cell r="CP4367">
            <v>22.208333333333332</v>
          </cell>
          <cell r="CV4367">
            <v>92.1</v>
          </cell>
          <cell r="DA4367">
            <v>0</v>
          </cell>
          <cell r="DD4367">
            <v>1.2440123921693771</v>
          </cell>
          <cell r="FJ4367">
            <v>42</v>
          </cell>
          <cell r="FK4367">
            <v>0.26300000000000001</v>
          </cell>
          <cell r="FL4367">
            <v>-0.44394508866071186</v>
          </cell>
          <cell r="FO4367">
            <v>0.69086805159525766</v>
          </cell>
        </row>
        <row r="4368">
          <cell r="A4368">
            <v>656375</v>
          </cell>
          <cell r="C4368" t="str">
            <v>Dirks, Caleb</v>
          </cell>
          <cell r="Q4368" t="str">
            <v>R</v>
          </cell>
          <cell r="AJ4368">
            <v>4.959112093378331</v>
          </cell>
          <cell r="AR4368">
            <v>22.601184949881485</v>
          </cell>
          <cell r="AS4368">
            <v>0.53049309117664456</v>
          </cell>
          <cell r="AT4368">
            <v>0.81966477078760303</v>
          </cell>
          <cell r="BE4368">
            <v>1.0214072508757492</v>
          </cell>
          <cell r="CP4368">
            <v>23.041666666666668</v>
          </cell>
          <cell r="CV4368">
            <v>92.1</v>
          </cell>
          <cell r="DA4368">
            <v>0</v>
          </cell>
          <cell r="DD4368">
            <v>1.2410100090772098</v>
          </cell>
          <cell r="FJ4368">
            <v>56.502962374703706</v>
          </cell>
          <cell r="FK4368">
            <v>0.26300000000000001</v>
          </cell>
          <cell r="FL4368">
            <v>0.9089196385720818</v>
          </cell>
          <cell r="FO4368">
            <v>1</v>
          </cell>
        </row>
        <row r="4369">
          <cell r="A4369">
            <v>656376</v>
          </cell>
          <cell r="C4369" t="str">
            <v>Ditman, Matt</v>
          </cell>
          <cell r="Q4369" t="str">
            <v>R</v>
          </cell>
          <cell r="AJ4369">
            <v>6.259089026765654</v>
          </cell>
          <cell r="AR4369">
            <v>16.8</v>
          </cell>
          <cell r="AS4369">
            <v>-0.80230211090638137</v>
          </cell>
          <cell r="AT4369">
            <v>0.81186489135208872</v>
          </cell>
          <cell r="BE4369">
            <v>0.97437197335115522</v>
          </cell>
          <cell r="CP4369">
            <v>23.875</v>
          </cell>
          <cell r="CV4369">
            <v>92.1</v>
          </cell>
          <cell r="DA4369">
            <v>0</v>
          </cell>
          <cell r="DD4369">
            <v>1.0807682202127427</v>
          </cell>
          <cell r="FJ4369">
            <v>42</v>
          </cell>
          <cell r="FK4369">
            <v>0.26300000000000001</v>
          </cell>
          <cell r="FL4369">
            <v>-0.35212728158100842</v>
          </cell>
          <cell r="FO4369">
            <v>1</v>
          </cell>
        </row>
        <row r="4370">
          <cell r="A4370">
            <v>656377</v>
          </cell>
          <cell r="C4370" t="str">
            <v>Dobzanski, Bryan</v>
          </cell>
          <cell r="Q4370" t="str">
            <v>S</v>
          </cell>
          <cell r="AJ4370">
            <v>8.1221664670931659</v>
          </cell>
          <cell r="AR4370">
            <v>44.400000000000006</v>
          </cell>
          <cell r="AS4370">
            <v>0.5583465017744722</v>
          </cell>
          <cell r="AT4370">
            <v>0.9285078943379993</v>
          </cell>
          <cell r="BE4370">
            <v>1.2655476930085607</v>
          </cell>
          <cell r="CP4370">
            <v>20.875</v>
          </cell>
          <cell r="CV4370">
            <v>92.1</v>
          </cell>
          <cell r="DA4370">
            <v>0</v>
          </cell>
          <cell r="DD4370">
            <v>0.77787225486054656</v>
          </cell>
          <cell r="FJ4370">
            <v>111</v>
          </cell>
          <cell r="FK4370">
            <v>0.26300000000000001</v>
          </cell>
          <cell r="FL4370">
            <v>-0.34918494112376602</v>
          </cell>
          <cell r="FO4370">
            <v>0</v>
          </cell>
        </row>
        <row r="4371">
          <cell r="A4371">
            <v>656390</v>
          </cell>
          <cell r="C4371" t="str">
            <v>Durham, Alex</v>
          </cell>
          <cell r="Q4371" t="str">
            <v>R</v>
          </cell>
          <cell r="AJ4371">
            <v>7.1322530545737477</v>
          </cell>
          <cell r="AR4371">
            <v>16.8</v>
          </cell>
          <cell r="AS4371">
            <v>2.1068822200422264</v>
          </cell>
          <cell r="AT4371">
            <v>0.99076697302825989</v>
          </cell>
          <cell r="BE4371">
            <v>1.2849520715485223</v>
          </cell>
          <cell r="CP4371">
            <v>19.791666666666668</v>
          </cell>
          <cell r="CV4371">
            <v>92.1</v>
          </cell>
          <cell r="DA4371">
            <v>0</v>
          </cell>
          <cell r="DD4371">
            <v>1.3923517661316935</v>
          </cell>
          <cell r="FJ4371">
            <v>42</v>
          </cell>
          <cell r="FK4371">
            <v>0.26300000000000001</v>
          </cell>
          <cell r="FL4371">
            <v>-2.0285951946542582</v>
          </cell>
          <cell r="FO4371">
            <v>1</v>
          </cell>
        </row>
        <row r="4372">
          <cell r="A4372">
            <v>656394</v>
          </cell>
          <cell r="C4372" t="str">
            <v>Earls, Kaleb</v>
          </cell>
          <cell r="Q4372" t="str">
            <v>R</v>
          </cell>
          <cell r="AJ4372">
            <v>9.216511243121424</v>
          </cell>
          <cell r="AR4372">
            <v>16.8</v>
          </cell>
          <cell r="AS4372">
            <v>1.7132659349672958</v>
          </cell>
          <cell r="AT4372">
            <v>0.87414165002488142</v>
          </cell>
          <cell r="BE4372">
            <v>1.261955103132433</v>
          </cell>
          <cell r="CP4372">
            <v>23.291666666666668</v>
          </cell>
          <cell r="CV4372">
            <v>92.1</v>
          </cell>
          <cell r="DA4372">
            <v>0</v>
          </cell>
          <cell r="DD4372">
            <v>1.455059696099358</v>
          </cell>
          <cell r="FJ4372">
            <v>42</v>
          </cell>
          <cell r="FK4372">
            <v>0.26300000000000001</v>
          </cell>
          <cell r="FL4372">
            <v>-0.43022426655051882</v>
          </cell>
          <cell r="FO4372">
            <v>1</v>
          </cell>
        </row>
        <row r="4373">
          <cell r="A4373">
            <v>656395</v>
          </cell>
          <cell r="C4373" t="str">
            <v>Easterling, Brannon</v>
          </cell>
          <cell r="Q4373" t="str">
            <v>S</v>
          </cell>
          <cell r="AJ4373">
            <v>6.9490614846450702</v>
          </cell>
          <cell r="AR4373">
            <v>52.496303123847738</v>
          </cell>
          <cell r="AS4373">
            <v>0.58908193328402858</v>
          </cell>
          <cell r="AT4373">
            <v>0.8288248875666645</v>
          </cell>
          <cell r="BE4373">
            <v>1.0189098626409503</v>
          </cell>
          <cell r="CP4373">
            <v>25.875</v>
          </cell>
          <cell r="CV4373">
            <v>92.1</v>
          </cell>
          <cell r="DA4373">
            <v>0</v>
          </cell>
          <cell r="DD4373">
            <v>0.85101051235959413</v>
          </cell>
          <cell r="FJ4373">
            <v>131.24075780961934</v>
          </cell>
          <cell r="FK4373">
            <v>0.26300000000000001</v>
          </cell>
          <cell r="FL4373">
            <v>0.31565301433922399</v>
          </cell>
          <cell r="FO4373">
            <v>0</v>
          </cell>
        </row>
        <row r="4374">
          <cell r="A4374">
            <v>656400</v>
          </cell>
          <cell r="C4374" t="str">
            <v>Einhardt, Evin</v>
          </cell>
          <cell r="Q4374" t="str">
            <v>S</v>
          </cell>
          <cell r="AJ4374">
            <v>7.898029477460331</v>
          </cell>
          <cell r="AR4374">
            <v>44.400000000000006</v>
          </cell>
          <cell r="AS4374">
            <v>-0.33718316442729618</v>
          </cell>
          <cell r="AT4374">
            <v>0.86255832951869982</v>
          </cell>
          <cell r="BE4374">
            <v>1.0851890305792755</v>
          </cell>
          <cell r="CP4374">
            <v>24.958333333333332</v>
          </cell>
          <cell r="CV4374">
            <v>92.1</v>
          </cell>
          <cell r="DA4374">
            <v>0</v>
          </cell>
          <cell r="DD4374">
            <v>0.75896814256800638</v>
          </cell>
          <cell r="FJ4374">
            <v>111</v>
          </cell>
          <cell r="FK4374">
            <v>0.26300000000000001</v>
          </cell>
          <cell r="FL4374">
            <v>0.31026781332568731</v>
          </cell>
          <cell r="FO4374">
            <v>0</v>
          </cell>
        </row>
        <row r="4375">
          <cell r="A4375">
            <v>656407</v>
          </cell>
          <cell r="C4375" t="str">
            <v>Esparza, Matt</v>
          </cell>
          <cell r="Q4375" t="str">
            <v>S</v>
          </cell>
          <cell r="AJ4375">
            <v>5.7404214097837158</v>
          </cell>
          <cell r="AR4375">
            <v>51.165146436840182</v>
          </cell>
          <cell r="AS4375">
            <v>1.6592799426300407E-2</v>
          </cell>
          <cell r="AT4375">
            <v>0.87207863741236458</v>
          </cell>
          <cell r="BE4375">
            <v>1.1329241704143327</v>
          </cell>
          <cell r="CP4375">
            <v>21.875</v>
          </cell>
          <cell r="CV4375">
            <v>92.1</v>
          </cell>
          <cell r="DA4375">
            <v>0</v>
          </cell>
          <cell r="DD4375">
            <v>1.1144412427419392</v>
          </cell>
          <cell r="FJ4375">
            <v>127.91286609210044</v>
          </cell>
          <cell r="FK4375">
            <v>0.26300000000000001</v>
          </cell>
          <cell r="FL4375">
            <v>-7.3230581969667335E-2</v>
          </cell>
          <cell r="FO4375">
            <v>0</v>
          </cell>
        </row>
        <row r="4376">
          <cell r="A4376">
            <v>656420</v>
          </cell>
          <cell r="C4376" t="str">
            <v>Feyereisen, J.P.</v>
          </cell>
          <cell r="Q4376" t="str">
            <v>R</v>
          </cell>
          <cell r="AJ4376">
            <v>4.5669045329905904</v>
          </cell>
          <cell r="AR4376">
            <v>21.436142997007408</v>
          </cell>
          <cell r="AS4376">
            <v>0.27454494315125788</v>
          </cell>
          <cell r="AT4376">
            <v>0.8435300756110935</v>
          </cell>
          <cell r="BE4376">
            <v>0.98458744717348134</v>
          </cell>
          <cell r="CP4376">
            <v>23.375</v>
          </cell>
          <cell r="CV4376">
            <v>92.1</v>
          </cell>
          <cell r="DA4376">
            <v>0</v>
          </cell>
          <cell r="DD4376">
            <v>1.3751225507045588</v>
          </cell>
          <cell r="FJ4376">
            <v>53.590357492518514</v>
          </cell>
          <cell r="FK4376">
            <v>0.26300000000000001</v>
          </cell>
          <cell r="FL4376">
            <v>0.64059190774353281</v>
          </cell>
          <cell r="FO4376">
            <v>1</v>
          </cell>
        </row>
        <row r="4377">
          <cell r="A4377">
            <v>656427</v>
          </cell>
          <cell r="C4377" t="str">
            <v>Flaherty, Jack</v>
          </cell>
          <cell r="Q4377" t="str">
            <v>S</v>
          </cell>
          <cell r="AJ4377">
            <v>6.0304360348726158</v>
          </cell>
          <cell r="AR4377">
            <v>50.274485596707827</v>
          </cell>
          <cell r="AS4377">
            <v>-0.22572795353397918</v>
          </cell>
          <cell r="AT4377">
            <v>0.72213493641910387</v>
          </cell>
          <cell r="BE4377">
            <v>1.3125682158378835</v>
          </cell>
          <cell r="CP4377">
            <v>20.708333333333332</v>
          </cell>
          <cell r="CV4377">
            <v>92.1</v>
          </cell>
          <cell r="DA4377">
            <v>0</v>
          </cell>
          <cell r="DD4377">
            <v>1.0726045419853343</v>
          </cell>
          <cell r="FJ4377">
            <v>125.68621399176956</v>
          </cell>
          <cell r="FK4377">
            <v>0.26300000000000001</v>
          </cell>
          <cell r="FL4377">
            <v>9.124491914193307E-2</v>
          </cell>
          <cell r="FO4377">
            <v>0</v>
          </cell>
        </row>
        <row r="4378">
          <cell r="A4378">
            <v>656436</v>
          </cell>
          <cell r="C4378" t="str">
            <v>Frebis, Johnathan</v>
          </cell>
          <cell r="Q4378" t="str">
            <v>S</v>
          </cell>
          <cell r="AJ4378">
            <v>8.1130899926821005</v>
          </cell>
          <cell r="AR4378">
            <v>47.929163099423867</v>
          </cell>
          <cell r="AS4378">
            <v>-0.27125627596426538</v>
          </cell>
          <cell r="AT4378">
            <v>0.77286697635675794</v>
          </cell>
          <cell r="BE4378">
            <v>1.1588268846603416</v>
          </cell>
          <cell r="CP4378">
            <v>23.791666666666668</v>
          </cell>
          <cell r="CV4378">
            <v>92.1</v>
          </cell>
          <cell r="DA4378">
            <v>0</v>
          </cell>
          <cell r="DD4378">
            <v>0.78012638991934058</v>
          </cell>
          <cell r="FJ4378">
            <v>119.82290774855966</v>
          </cell>
          <cell r="FK4378">
            <v>0.26300000000000001</v>
          </cell>
          <cell r="FL4378">
            <v>-8.5630534589537108E-2</v>
          </cell>
          <cell r="FO4378">
            <v>0</v>
          </cell>
        </row>
        <row r="4379">
          <cell r="A4379">
            <v>656440</v>
          </cell>
          <cell r="C4379" t="str">
            <v>Fulenchek, Garrett</v>
          </cell>
          <cell r="Q4379" t="str">
            <v>S</v>
          </cell>
          <cell r="AJ4379">
            <v>11.003368371008072</v>
          </cell>
          <cell r="AR4379">
            <v>44.400000000000006</v>
          </cell>
          <cell r="AS4379">
            <v>-0.88423932785778059</v>
          </cell>
          <cell r="AT4379">
            <v>0.88520046563320021</v>
          </cell>
          <cell r="BE4379">
            <v>1.6375713329480037</v>
          </cell>
          <cell r="CP4379">
            <v>20.041666666666668</v>
          </cell>
          <cell r="CV4379">
            <v>92.1</v>
          </cell>
          <cell r="DA4379">
            <v>0</v>
          </cell>
          <cell r="DD4379">
            <v>1.2560390574910119</v>
          </cell>
          <cell r="FJ4379">
            <v>111</v>
          </cell>
          <cell r="FK4379">
            <v>0.26300000000000001</v>
          </cell>
          <cell r="FL4379">
            <v>1.3084062059217338</v>
          </cell>
          <cell r="FO4379">
            <v>0.18523405229133705</v>
          </cell>
        </row>
        <row r="4380">
          <cell r="A4380">
            <v>656450</v>
          </cell>
          <cell r="C4380" t="str">
            <v>Gatto, Joe</v>
          </cell>
          <cell r="Q4380" t="str">
            <v>S</v>
          </cell>
          <cell r="AJ4380">
            <v>7.2597991572593443</v>
          </cell>
          <cell r="AR4380">
            <v>44.400000000000006</v>
          </cell>
          <cell r="AS4380">
            <v>-1.8308034641170752</v>
          </cell>
          <cell r="AT4380">
            <v>0.81806059402908726</v>
          </cell>
          <cell r="BE4380">
            <v>1.4128341675328107</v>
          </cell>
          <cell r="CP4380">
            <v>21.041666666666668</v>
          </cell>
          <cell r="CV4380">
            <v>92.1</v>
          </cell>
          <cell r="DA4380">
            <v>0</v>
          </cell>
          <cell r="DD4380">
            <v>0.80121220094259038</v>
          </cell>
          <cell r="FJ4380">
            <v>111</v>
          </cell>
          <cell r="FK4380">
            <v>0.26300000000000001</v>
          </cell>
          <cell r="FL4380">
            <v>-8.6936614087995776E-3</v>
          </cell>
          <cell r="FO4380">
            <v>0</v>
          </cell>
        </row>
        <row r="4381">
          <cell r="A4381">
            <v>656457</v>
          </cell>
          <cell r="C4381" t="str">
            <v>Gilbert, Tyler</v>
          </cell>
          <cell r="Q4381" t="str">
            <v>S</v>
          </cell>
          <cell r="AJ4381">
            <v>7.2625895002531689</v>
          </cell>
          <cell r="AR4381">
            <v>48.016954665843627</v>
          </cell>
          <cell r="AS4381">
            <v>0.25007640962393002</v>
          </cell>
          <cell r="AT4381">
            <v>0.89675092964134229</v>
          </cell>
          <cell r="BE4381">
            <v>1.0387269171003783</v>
          </cell>
          <cell r="CP4381">
            <v>22.541666666666668</v>
          </cell>
          <cell r="CV4381">
            <v>92.1</v>
          </cell>
          <cell r="DA4381">
            <v>0</v>
          </cell>
          <cell r="DD4381">
            <v>0.97527754399068978</v>
          </cell>
          <cell r="FJ4381">
            <v>120.04238666460905</v>
          </cell>
          <cell r="FK4381">
            <v>0.26300000000000001</v>
          </cell>
          <cell r="FL4381">
            <v>0.11668223644936479</v>
          </cell>
          <cell r="FO4381">
            <v>0</v>
          </cell>
        </row>
        <row r="4382">
          <cell r="A4382">
            <v>656468</v>
          </cell>
          <cell r="C4382" t="str">
            <v>Godail, Andrew</v>
          </cell>
          <cell r="Q4382" t="str">
            <v>R</v>
          </cell>
          <cell r="AJ4382">
            <v>7.1114419675121354</v>
          </cell>
          <cell r="AR4382">
            <v>16.8</v>
          </cell>
          <cell r="AS4382">
            <v>0.44047444367437372</v>
          </cell>
          <cell r="AT4382">
            <v>0.96374978352863583</v>
          </cell>
          <cell r="BE4382">
            <v>0.85149721814982049</v>
          </cell>
          <cell r="CP4382">
            <v>23.458333333333332</v>
          </cell>
          <cell r="CV4382">
            <v>92.1</v>
          </cell>
          <cell r="DA4382">
            <v>0</v>
          </cell>
          <cell r="DD4382">
            <v>1.2469748266462752</v>
          </cell>
          <cell r="FJ4382">
            <v>42</v>
          </cell>
          <cell r="FK4382">
            <v>0.26300000000000001</v>
          </cell>
          <cell r="FL4382">
            <v>1.2377746776133867</v>
          </cell>
          <cell r="FO4382">
            <v>1</v>
          </cell>
        </row>
        <row r="4383">
          <cell r="A4383">
            <v>656473</v>
          </cell>
          <cell r="C4383" t="str">
            <v>Gonzalez, Brian</v>
          </cell>
          <cell r="Q4383" t="str">
            <v>S</v>
          </cell>
          <cell r="AJ4383">
            <v>7.2590416738432157</v>
          </cell>
          <cell r="AR4383">
            <v>54.560774738641982</v>
          </cell>
          <cell r="AS4383">
            <v>0.28176330251834858</v>
          </cell>
          <cell r="AT4383">
            <v>0.84405396810448874</v>
          </cell>
          <cell r="BE4383">
            <v>1.2934182837593979</v>
          </cell>
          <cell r="CP4383">
            <v>20.708333333333332</v>
          </cell>
          <cell r="CV4383">
            <v>92.1</v>
          </cell>
          <cell r="DA4383">
            <v>0</v>
          </cell>
          <cell r="DD4383">
            <v>0.96327763603432759</v>
          </cell>
          <cell r="FJ4383">
            <v>136.40193684660494</v>
          </cell>
          <cell r="FK4383">
            <v>0.26300000000000001</v>
          </cell>
          <cell r="FL4383">
            <v>-1.4269478378389591E-2</v>
          </cell>
          <cell r="FO4383">
            <v>0</v>
          </cell>
        </row>
        <row r="4384">
          <cell r="A4384">
            <v>656479</v>
          </cell>
          <cell r="C4384" t="str">
            <v>Gorgas, Marvin</v>
          </cell>
          <cell r="Q4384" t="str">
            <v>R</v>
          </cell>
          <cell r="AJ4384">
            <v>6.0069483223567275</v>
          </cell>
          <cell r="AR4384">
            <v>16.8</v>
          </cell>
          <cell r="AS4384">
            <v>-0.64940347682451505</v>
          </cell>
          <cell r="AT4384">
            <v>0.88858058977898857</v>
          </cell>
          <cell r="BE4384">
            <v>0.84806746548050738</v>
          </cell>
          <cell r="CP4384">
            <v>20.458333333333332</v>
          </cell>
          <cell r="CV4384">
            <v>92.1</v>
          </cell>
          <cell r="DA4384">
            <v>0</v>
          </cell>
          <cell r="DD4384">
            <v>1.0576170151252287</v>
          </cell>
          <cell r="FJ4384">
            <v>42</v>
          </cell>
          <cell r="FK4384">
            <v>0.26300000000000001</v>
          </cell>
          <cell r="FL4384">
            <v>0.89099485076609497</v>
          </cell>
          <cell r="FO4384">
            <v>1</v>
          </cell>
        </row>
        <row r="4385">
          <cell r="A4385">
            <v>656486</v>
          </cell>
          <cell r="C4385" t="str">
            <v>Green, Nick</v>
          </cell>
          <cell r="Q4385" t="str">
            <v>R</v>
          </cell>
          <cell r="AJ4385">
            <v>6.3100599366704238</v>
          </cell>
          <cell r="AR4385">
            <v>16.8</v>
          </cell>
          <cell r="AS4385">
            <v>-1.3097974015650202</v>
          </cell>
          <cell r="AT4385">
            <v>0.80497441277767856</v>
          </cell>
          <cell r="BE4385">
            <v>0.73623282636244969</v>
          </cell>
          <cell r="CP4385">
            <v>25.791666666666668</v>
          </cell>
          <cell r="CV4385">
            <v>92.1</v>
          </cell>
          <cell r="DA4385">
            <v>0</v>
          </cell>
          <cell r="DD4385">
            <v>0.94510380040253061</v>
          </cell>
          <cell r="FJ4385">
            <v>42</v>
          </cell>
          <cell r="FK4385">
            <v>0.26300000000000001</v>
          </cell>
          <cell r="FL4385">
            <v>-0.60467595144914288</v>
          </cell>
          <cell r="FO4385">
            <v>1</v>
          </cell>
        </row>
        <row r="4386">
          <cell r="A4386">
            <v>656492</v>
          </cell>
          <cell r="C4386" t="str">
            <v>Griffin, Foster</v>
          </cell>
          <cell r="Q4386" t="str">
            <v>S</v>
          </cell>
          <cell r="AJ4386">
            <v>6.5895260424585054</v>
          </cell>
          <cell r="AR4386">
            <v>51.750672051358031</v>
          </cell>
          <cell r="AS4386">
            <v>-0.71703009740833745</v>
          </cell>
          <cell r="AT4386">
            <v>0.7039220061098046</v>
          </cell>
          <cell r="BE4386">
            <v>1.297461722322953</v>
          </cell>
          <cell r="CP4386">
            <v>20.958333333333332</v>
          </cell>
          <cell r="CV4386">
            <v>92.1</v>
          </cell>
          <cell r="DA4386">
            <v>0</v>
          </cell>
          <cell r="DD4386">
            <v>0.93249894860320048</v>
          </cell>
          <cell r="FJ4386">
            <v>129.37668012839507</v>
          </cell>
          <cell r="FK4386">
            <v>0.26300000000000001</v>
          </cell>
          <cell r="FL4386">
            <v>-0.54857075778306907</v>
          </cell>
          <cell r="FO4386">
            <v>0</v>
          </cell>
        </row>
        <row r="4387">
          <cell r="A4387">
            <v>656513</v>
          </cell>
          <cell r="C4387" t="str">
            <v>Hartson, Brock</v>
          </cell>
          <cell r="Q4387" t="str">
            <v>S</v>
          </cell>
          <cell r="AJ4387">
            <v>7.3221237139997006</v>
          </cell>
          <cell r="AR4387">
            <v>52.625418074767857</v>
          </cell>
          <cell r="AS4387">
            <v>0.68261463978356085</v>
          </cell>
          <cell r="AT4387">
            <v>0.86769772496325803</v>
          </cell>
          <cell r="BE4387">
            <v>0.84125457105748058</v>
          </cell>
          <cell r="CP4387">
            <v>22.875</v>
          </cell>
          <cell r="CV4387">
            <v>92.1</v>
          </cell>
          <cell r="DA4387">
            <v>0</v>
          </cell>
          <cell r="DD4387">
            <v>0.87641666414625563</v>
          </cell>
          <cell r="FJ4387">
            <v>131.56354518691964</v>
          </cell>
          <cell r="FK4387">
            <v>0.26300000000000001</v>
          </cell>
          <cell r="FL4387">
            <v>0.22470137000054677</v>
          </cell>
          <cell r="FO4387">
            <v>0.11983241041435011</v>
          </cell>
        </row>
        <row r="4388">
          <cell r="A4388">
            <v>656517</v>
          </cell>
          <cell r="C4388" t="str">
            <v>Hawkins, Chandler</v>
          </cell>
          <cell r="Q4388" t="str">
            <v>R</v>
          </cell>
          <cell r="AJ4388">
            <v>6.9877389756034081</v>
          </cell>
          <cell r="AR4388">
            <v>20.947283653748126</v>
          </cell>
          <cell r="AS4388">
            <v>0.89314631197658045</v>
          </cell>
          <cell r="AT4388">
            <v>0.87893513085656216</v>
          </cell>
          <cell r="BE4388">
            <v>0.88788051460032269</v>
          </cell>
          <cell r="CP4388">
            <v>23.375</v>
          </cell>
          <cell r="CV4388">
            <v>92.1</v>
          </cell>
          <cell r="DA4388">
            <v>0</v>
          </cell>
          <cell r="DD4388">
            <v>1.1062401450372692</v>
          </cell>
          <cell r="FJ4388">
            <v>52.368209134370311</v>
          </cell>
          <cell r="FK4388">
            <v>0.26300000000000001</v>
          </cell>
          <cell r="FL4388">
            <v>0.36428417967960397</v>
          </cell>
          <cell r="FO4388">
            <v>1</v>
          </cell>
        </row>
        <row r="4389">
          <cell r="A4389">
            <v>656522</v>
          </cell>
          <cell r="C4389" t="str">
            <v>Hedges, Zach</v>
          </cell>
          <cell r="Q4389" t="str">
            <v>S</v>
          </cell>
          <cell r="AJ4389">
            <v>6.1986423133326243</v>
          </cell>
          <cell r="AR4389">
            <v>56.672345445679014</v>
          </cell>
          <cell r="AS4389">
            <v>0.74778106140482814</v>
          </cell>
          <cell r="AT4389">
            <v>0.82629166315921976</v>
          </cell>
          <cell r="BE4389">
            <v>1.325344359636325</v>
          </cell>
          <cell r="CP4389">
            <v>23.708333333333332</v>
          </cell>
          <cell r="CV4389">
            <v>92.1</v>
          </cell>
          <cell r="DA4389">
            <v>0</v>
          </cell>
          <cell r="DD4389">
            <v>0.80022874728712801</v>
          </cell>
          <cell r="FJ4389">
            <v>141.68086361419753</v>
          </cell>
          <cell r="FK4389">
            <v>0.26300000000000001</v>
          </cell>
          <cell r="FL4389">
            <v>-0.57216633549652551</v>
          </cell>
          <cell r="FO4389">
            <v>0</v>
          </cell>
        </row>
        <row r="4390">
          <cell r="A4390">
            <v>656527</v>
          </cell>
          <cell r="C4390" t="str">
            <v>Hemmer, Gabe</v>
          </cell>
          <cell r="Q4390" t="str">
            <v>R</v>
          </cell>
          <cell r="AJ4390">
            <v>5.5499925765110802</v>
          </cell>
          <cell r="AR4390">
            <v>25.867264091096299</v>
          </cell>
          <cell r="AS4390">
            <v>-0.2132589304651602</v>
          </cell>
          <cell r="AT4390">
            <v>0.60560044628320431</v>
          </cell>
          <cell r="BE4390">
            <v>1.2403399004284845</v>
          </cell>
          <cell r="CP4390">
            <v>26.041666666666668</v>
          </cell>
          <cell r="CV4390">
            <v>92.1</v>
          </cell>
          <cell r="DA4390">
            <v>0</v>
          </cell>
          <cell r="DD4390">
            <v>1.0925994482104697</v>
          </cell>
          <cell r="FJ4390">
            <v>64.668160227740742</v>
          </cell>
          <cell r="FK4390">
            <v>0.26300000000000001</v>
          </cell>
          <cell r="FL4390">
            <v>0.11831902371254199</v>
          </cell>
          <cell r="FO4390">
            <v>1</v>
          </cell>
        </row>
        <row r="4391">
          <cell r="A4391">
            <v>656529</v>
          </cell>
          <cell r="C4391" t="str">
            <v>Hentges, Sam</v>
          </cell>
          <cell r="Q4391" t="str">
            <v>S</v>
          </cell>
          <cell r="AJ4391">
            <v>7.8978322345156204</v>
          </cell>
          <cell r="AR4391">
            <v>44.400000000000006</v>
          </cell>
          <cell r="AS4391">
            <v>-1.3422882742218341</v>
          </cell>
          <cell r="AT4391">
            <v>0.81201107396107242</v>
          </cell>
          <cell r="BE4391">
            <v>1.3962907539574667</v>
          </cell>
          <cell r="CP4391">
            <v>19.958333333333332</v>
          </cell>
          <cell r="CV4391">
            <v>92.1</v>
          </cell>
          <cell r="DA4391">
            <v>0</v>
          </cell>
          <cell r="DD4391">
            <v>1.268863674475019</v>
          </cell>
          <cell r="FJ4391">
            <v>111</v>
          </cell>
          <cell r="FK4391">
            <v>0.26300000000000001</v>
          </cell>
          <cell r="FL4391">
            <v>-0.23544739923195979</v>
          </cell>
          <cell r="FO4391">
            <v>0</v>
          </cell>
        </row>
        <row r="4392">
          <cell r="A4392">
            <v>656543</v>
          </cell>
          <cell r="C4392" t="str">
            <v>Hinsz, Gage</v>
          </cell>
          <cell r="Q4392" t="str">
            <v>S</v>
          </cell>
          <cell r="AJ4392">
            <v>7.5340294156749366</v>
          </cell>
          <cell r="AR4392">
            <v>44.400000000000006</v>
          </cell>
          <cell r="AS4392">
            <v>0.16996988932196413</v>
          </cell>
          <cell r="AT4392">
            <v>0.92437039121714915</v>
          </cell>
          <cell r="BE4392">
            <v>1.1525683686942709</v>
          </cell>
          <cell r="CP4392">
            <v>20.208333333333332</v>
          </cell>
          <cell r="CV4392">
            <v>92.1</v>
          </cell>
          <cell r="DA4392">
            <v>0</v>
          </cell>
          <cell r="DD4392">
            <v>0.90222211137961217</v>
          </cell>
          <cell r="FJ4392">
            <v>111</v>
          </cell>
          <cell r="FK4392">
            <v>0.26300000000000001</v>
          </cell>
          <cell r="FL4392">
            <v>1.075555406576667</v>
          </cell>
          <cell r="FO4392">
            <v>0</v>
          </cell>
        </row>
        <row r="4393">
          <cell r="A4393">
            <v>656545</v>
          </cell>
          <cell r="C4393" t="str">
            <v>Hockin, Grant</v>
          </cell>
          <cell r="Q4393" t="str">
            <v>S</v>
          </cell>
          <cell r="AJ4393">
            <v>7.1553849795246895</v>
          </cell>
          <cell r="AR4393">
            <v>44.400000000000006</v>
          </cell>
          <cell r="AS4393">
            <v>-0.44976436098029549</v>
          </cell>
          <cell r="AT4393">
            <v>0.9731838188226325</v>
          </cell>
          <cell r="BE4393">
            <v>1.3548187925345334</v>
          </cell>
          <cell r="CP4393">
            <v>20.291666666666668</v>
          </cell>
          <cell r="CV4393">
            <v>92.1</v>
          </cell>
          <cell r="DA4393">
            <v>0</v>
          </cell>
          <cell r="DD4393">
            <v>0.85867109569496036</v>
          </cell>
          <cell r="FJ4393">
            <v>111</v>
          </cell>
          <cell r="FK4393">
            <v>0.26300000000000001</v>
          </cell>
          <cell r="FL4393">
            <v>0.54889745233297127</v>
          </cell>
          <cell r="FO4393">
            <v>0</v>
          </cell>
        </row>
        <row r="4394">
          <cell r="A4394">
            <v>656546</v>
          </cell>
          <cell r="C4394" t="str">
            <v>Hoffman, Jeff</v>
          </cell>
          <cell r="Q4394" t="str">
            <v>S</v>
          </cell>
          <cell r="AJ4394">
            <v>4.8427521947308234</v>
          </cell>
          <cell r="AR4394">
            <v>92.520582135413946</v>
          </cell>
          <cell r="AS4394">
            <v>0.17769662778905096</v>
          </cell>
          <cell r="AT4394">
            <v>0.86556770726875842</v>
          </cell>
          <cell r="BE4394">
            <v>1.0875183560330635</v>
          </cell>
          <cell r="CP4394">
            <v>23.458333333333332</v>
          </cell>
          <cell r="CV4394">
            <v>92.1</v>
          </cell>
          <cell r="DA4394">
            <v>0</v>
          </cell>
          <cell r="DD4394">
            <v>1.0677547334162421</v>
          </cell>
          <cell r="FJ4394">
            <v>128.72139871008233</v>
          </cell>
          <cell r="FK4394">
            <v>0.26300000000000001</v>
          </cell>
          <cell r="FL4394">
            <v>0.3590856575117507</v>
          </cell>
          <cell r="FO4394">
            <v>0</v>
          </cell>
        </row>
        <row r="4395">
          <cell r="A4395">
            <v>656547</v>
          </cell>
          <cell r="C4395" t="str">
            <v>Holder, Jonathan</v>
          </cell>
          <cell r="Q4395" t="str">
            <v>R</v>
          </cell>
          <cell r="AJ4395">
            <v>3.4842553254166906</v>
          </cell>
          <cell r="AR4395">
            <v>59.228653900548686</v>
          </cell>
          <cell r="AS4395">
            <v>0.17105216109331237</v>
          </cell>
          <cell r="AT4395">
            <v>0.82561785027881307</v>
          </cell>
          <cell r="BE4395">
            <v>0.94141365642928332</v>
          </cell>
          <cell r="CP4395">
            <v>23.041666666666668</v>
          </cell>
          <cell r="CV4395">
            <v>92.1</v>
          </cell>
          <cell r="DA4395">
            <v>0</v>
          </cell>
          <cell r="DD4395">
            <v>1.1733405548702738</v>
          </cell>
          <cell r="FJ4395">
            <v>59.228653900548686</v>
          </cell>
          <cell r="FK4395">
            <v>0.26300000000000001</v>
          </cell>
          <cell r="FL4395">
            <v>5.7037182467227859E-2</v>
          </cell>
          <cell r="FO4395">
            <v>0.74935017302960905</v>
          </cell>
        </row>
        <row r="4396">
          <cell r="A4396">
            <v>656548</v>
          </cell>
          <cell r="C4396" t="str">
            <v>Holloway, Jordan</v>
          </cell>
          <cell r="Q4396" t="str">
            <v>S</v>
          </cell>
          <cell r="AJ4396">
            <v>8.1316534507461995</v>
          </cell>
          <cell r="AR4396">
            <v>44.400000000000006</v>
          </cell>
          <cell r="AS4396">
            <v>6.0835417554098346E-2</v>
          </cell>
          <cell r="AT4396">
            <v>0.90644340209586183</v>
          </cell>
          <cell r="BE4396">
            <v>1.4904840587872321</v>
          </cell>
          <cell r="CP4396">
            <v>20.041666666666668</v>
          </cell>
          <cell r="CV4396">
            <v>92.1</v>
          </cell>
          <cell r="DA4396">
            <v>0</v>
          </cell>
          <cell r="DD4396">
            <v>0.95995619470312465</v>
          </cell>
          <cell r="FJ4396">
            <v>111</v>
          </cell>
          <cell r="FK4396">
            <v>0.26300000000000001</v>
          </cell>
          <cell r="FL4396">
            <v>-4.3150910147017052E-2</v>
          </cell>
          <cell r="FO4396">
            <v>0</v>
          </cell>
        </row>
        <row r="4397">
          <cell r="A4397">
            <v>656549</v>
          </cell>
          <cell r="C4397" t="str">
            <v>Holmes, Corey</v>
          </cell>
          <cell r="Q4397" t="str">
            <v>R</v>
          </cell>
          <cell r="AJ4397">
            <v>5.8199061927007421</v>
          </cell>
          <cell r="AR4397">
            <v>16.8</v>
          </cell>
          <cell r="AS4397">
            <v>1.860566141462954</v>
          </cell>
          <cell r="AT4397">
            <v>0.99107428424954302</v>
          </cell>
          <cell r="BE4397">
            <v>1.2420635934218023</v>
          </cell>
          <cell r="CP4397">
            <v>24.791666666666668</v>
          </cell>
          <cell r="CV4397">
            <v>92.1</v>
          </cell>
          <cell r="DA4397">
            <v>0</v>
          </cell>
          <cell r="DD4397">
            <v>1.0959822533750627</v>
          </cell>
          <cell r="FJ4397">
            <v>42</v>
          </cell>
          <cell r="FK4397">
            <v>0.26300000000000001</v>
          </cell>
          <cell r="FL4397">
            <v>-0.83918537190188847</v>
          </cell>
          <cell r="FO4397">
            <v>1</v>
          </cell>
        </row>
        <row r="4398">
          <cell r="A4398">
            <v>656550</v>
          </cell>
          <cell r="C4398" t="str">
            <v>Holmes, Grant</v>
          </cell>
          <cell r="Q4398" t="str">
            <v>S</v>
          </cell>
          <cell r="AJ4398">
            <v>6.0612419332656566</v>
          </cell>
          <cell r="AR4398">
            <v>52.475994365205764</v>
          </cell>
          <cell r="AS4398">
            <v>-0.33115022569733565</v>
          </cell>
          <cell r="AT4398">
            <v>0.68110457591126927</v>
          </cell>
          <cell r="BE4398">
            <v>1.3007626001145287</v>
          </cell>
          <cell r="CP4398">
            <v>20.291666666666668</v>
          </cell>
          <cell r="CV4398">
            <v>92.1</v>
          </cell>
          <cell r="DA4398">
            <v>0</v>
          </cell>
          <cell r="DD4398">
            <v>1.0628639477063522</v>
          </cell>
          <cell r="FJ4398">
            <v>131.1899859130144</v>
          </cell>
          <cell r="FK4398">
            <v>0.26300000000000001</v>
          </cell>
          <cell r="FL4398">
            <v>-0.21684511450897648</v>
          </cell>
          <cell r="FO4398">
            <v>0</v>
          </cell>
        </row>
        <row r="4399">
          <cell r="A4399">
            <v>656561</v>
          </cell>
          <cell r="C4399" t="str">
            <v>Howard, Nick</v>
          </cell>
          <cell r="Q4399" t="str">
            <v>R</v>
          </cell>
          <cell r="AJ4399">
            <v>9.4152853313055438</v>
          </cell>
          <cell r="AR4399">
            <v>16.8</v>
          </cell>
          <cell r="AS4399">
            <v>0.40869701222182236</v>
          </cell>
          <cell r="AT4399">
            <v>0.90758836861756886</v>
          </cell>
          <cell r="BE4399">
            <v>1.3379333826667916</v>
          </cell>
          <cell r="CP4399">
            <v>23.208333333333332</v>
          </cell>
          <cell r="CV4399">
            <v>92.1</v>
          </cell>
          <cell r="DA4399">
            <v>0</v>
          </cell>
          <cell r="DD4399">
            <v>1.6789010156524775</v>
          </cell>
          <cell r="FJ4399">
            <v>42</v>
          </cell>
          <cell r="FK4399">
            <v>0.26300000000000001</v>
          </cell>
          <cell r="FL4399">
            <v>0.35196540325126197</v>
          </cell>
          <cell r="FO4399">
            <v>0.8956087120498899</v>
          </cell>
        </row>
        <row r="4400">
          <cell r="A4400">
            <v>656563</v>
          </cell>
          <cell r="C4400" t="str">
            <v>Huertas, Joel</v>
          </cell>
          <cell r="Q4400" t="str">
            <v>S</v>
          </cell>
          <cell r="AJ4400">
            <v>8.1841485857504352</v>
          </cell>
          <cell r="AR4400">
            <v>44.400000000000006</v>
          </cell>
          <cell r="AS4400">
            <v>-0.89881460189712059</v>
          </cell>
          <cell r="AT4400">
            <v>0.85057161425422567</v>
          </cell>
          <cell r="BE4400">
            <v>1.3026311216026925</v>
          </cell>
          <cell r="CP4400">
            <v>20.375</v>
          </cell>
          <cell r="CV4400">
            <v>92.1</v>
          </cell>
          <cell r="DA4400">
            <v>0</v>
          </cell>
          <cell r="DD4400">
            <v>1.1978685201638188</v>
          </cell>
          <cell r="FJ4400">
            <v>111</v>
          </cell>
          <cell r="FK4400">
            <v>0.26300000000000001</v>
          </cell>
          <cell r="FL4400">
            <v>-0.8701653895047291</v>
          </cell>
          <cell r="FO4400">
            <v>0</v>
          </cell>
        </row>
        <row r="4401">
          <cell r="A4401">
            <v>656564</v>
          </cell>
          <cell r="C4401" t="str">
            <v>Huffman, Chris</v>
          </cell>
          <cell r="Q4401" t="str">
            <v>S</v>
          </cell>
          <cell r="AJ4401">
            <v>7.1416263111458003</v>
          </cell>
          <cell r="AR4401">
            <v>51.921275486831284</v>
          </cell>
          <cell r="AS4401">
            <v>0.4796404461380952</v>
          </cell>
          <cell r="AT4401">
            <v>0.83738640017102417</v>
          </cell>
          <cell r="BE4401">
            <v>0.92981534739242189</v>
          </cell>
          <cell r="CP4401">
            <v>23.625</v>
          </cell>
          <cell r="CV4401">
            <v>92.1</v>
          </cell>
          <cell r="DA4401">
            <v>0</v>
          </cell>
          <cell r="DD4401">
            <v>0.8495782034204562</v>
          </cell>
          <cell r="FJ4401">
            <v>129.8031887170782</v>
          </cell>
          <cell r="FK4401">
            <v>0.26300000000000001</v>
          </cell>
          <cell r="FL4401">
            <v>-0.1449169633509973</v>
          </cell>
          <cell r="FO4401">
            <v>0</v>
          </cell>
        </row>
        <row r="4402">
          <cell r="A4402">
            <v>656565</v>
          </cell>
          <cell r="C4402" t="str">
            <v>Huffman, Grayson</v>
          </cell>
          <cell r="Q4402" t="str">
            <v>R</v>
          </cell>
          <cell r="AJ4402">
            <v>7.869656910146948</v>
          </cell>
          <cell r="AR4402">
            <v>16.8</v>
          </cell>
          <cell r="AS4402">
            <v>-0.29280166036981115</v>
          </cell>
          <cell r="AT4402">
            <v>0.84767242667589437</v>
          </cell>
          <cell r="BE4402">
            <v>1.1044618567390001</v>
          </cell>
          <cell r="CP4402">
            <v>21.125</v>
          </cell>
          <cell r="CV4402">
            <v>92.1</v>
          </cell>
          <cell r="DA4402">
            <v>0</v>
          </cell>
          <cell r="DD4402">
            <v>0.98319507088526292</v>
          </cell>
          <cell r="FJ4402">
            <v>42</v>
          </cell>
          <cell r="FK4402">
            <v>0.26300000000000001</v>
          </cell>
          <cell r="FL4402">
            <v>-0.40803903129948793</v>
          </cell>
          <cell r="FO4402">
            <v>1</v>
          </cell>
        </row>
        <row r="4403">
          <cell r="A4403">
            <v>656571</v>
          </cell>
          <cell r="C4403" t="str">
            <v>Imhof, Matt</v>
          </cell>
          <cell r="Q4403" t="str">
            <v>S</v>
          </cell>
          <cell r="AJ4403">
            <v>6.7044859757208002</v>
          </cell>
          <cell r="AR4403">
            <v>44.400000000000006</v>
          </cell>
          <cell r="AS4403">
            <v>-0.34636163713731977</v>
          </cell>
          <cell r="AT4403">
            <v>0.77764527052465815</v>
          </cell>
          <cell r="BE4403">
            <v>0.80996999672504533</v>
          </cell>
          <cell r="CP4403">
            <v>22.708333333333332</v>
          </cell>
          <cell r="CV4403">
            <v>92.1</v>
          </cell>
          <cell r="DA4403">
            <v>0</v>
          </cell>
          <cell r="DD4403">
            <v>1.0802013644194217</v>
          </cell>
          <cell r="FJ4403">
            <v>111</v>
          </cell>
          <cell r="FK4403">
            <v>0.26300000000000001</v>
          </cell>
          <cell r="FL4403">
            <v>-0.13141089929802177</v>
          </cell>
          <cell r="FO4403">
            <v>0</v>
          </cell>
        </row>
        <row r="4404">
          <cell r="A4404">
            <v>656573</v>
          </cell>
          <cell r="C4404" t="str">
            <v>Ingram, Tim</v>
          </cell>
          <cell r="Q4404" t="str">
            <v>R</v>
          </cell>
          <cell r="AJ4404">
            <v>6.0627469377401493</v>
          </cell>
          <cell r="AR4404">
            <v>16.8</v>
          </cell>
          <cell r="AS4404">
            <v>0.75050539611847888</v>
          </cell>
          <cell r="AT4404">
            <v>0.90484677230425592</v>
          </cell>
          <cell r="BE4404">
            <v>0.86760034156607302</v>
          </cell>
          <cell r="CP4404">
            <v>22.708333333333332</v>
          </cell>
          <cell r="CV4404">
            <v>92.1</v>
          </cell>
          <cell r="DA4404">
            <v>0</v>
          </cell>
          <cell r="DD4404">
            <v>0.94825697912702966</v>
          </cell>
          <cell r="FJ4404">
            <v>42</v>
          </cell>
          <cell r="FK4404">
            <v>0.26300000000000001</v>
          </cell>
          <cell r="FL4404">
            <v>-0.57411253455129907</v>
          </cell>
          <cell r="FO4404">
            <v>1</v>
          </cell>
        </row>
        <row r="4405">
          <cell r="A4405">
            <v>656588</v>
          </cell>
          <cell r="C4405" t="str">
            <v>Johnson, Drasen</v>
          </cell>
          <cell r="Q4405" t="str">
            <v>R</v>
          </cell>
          <cell r="AJ4405">
            <v>7.1921268988815514</v>
          </cell>
          <cell r="AR4405">
            <v>19.975724882271784</v>
          </cell>
          <cell r="AS4405">
            <v>0.44839205981613212</v>
          </cell>
          <cell r="AT4405">
            <v>0.86157413751641387</v>
          </cell>
          <cell r="BE4405">
            <v>1.009403429284468</v>
          </cell>
          <cell r="CP4405">
            <v>24.541666666666668</v>
          </cell>
          <cell r="CV4405">
            <v>92.1</v>
          </cell>
          <cell r="DA4405">
            <v>0</v>
          </cell>
          <cell r="DD4405">
            <v>0.80029218382807155</v>
          </cell>
          <cell r="FJ4405">
            <v>49.939312205679457</v>
          </cell>
          <cell r="FK4405">
            <v>0.26300000000000001</v>
          </cell>
          <cell r="FL4405">
            <v>0.98380472079355363</v>
          </cell>
          <cell r="FO4405">
            <v>0.66821539522565154</v>
          </cell>
        </row>
        <row r="4406">
          <cell r="A4406">
            <v>656589</v>
          </cell>
          <cell r="C4406" t="str">
            <v>Johnson, Jake</v>
          </cell>
          <cell r="Q4406" t="str">
            <v>R</v>
          </cell>
          <cell r="AJ4406">
            <v>8.3431348101015743</v>
          </cell>
          <cell r="AR4406">
            <v>16.8</v>
          </cell>
          <cell r="AS4406">
            <v>-1.1061775187997829</v>
          </cell>
          <cell r="AT4406">
            <v>0.81000532883176923</v>
          </cell>
          <cell r="BE4406">
            <v>0.74971866878891913</v>
          </cell>
          <cell r="CP4406">
            <v>23.041666666666668</v>
          </cell>
          <cell r="CV4406">
            <v>92.1</v>
          </cell>
          <cell r="DA4406">
            <v>0</v>
          </cell>
          <cell r="DD4406">
            <v>1.2189123739803178</v>
          </cell>
          <cell r="FJ4406">
            <v>42</v>
          </cell>
          <cell r="FK4406">
            <v>0.26300000000000001</v>
          </cell>
          <cell r="FL4406">
            <v>-0.76296436597983575</v>
          </cell>
          <cell r="FO4406">
            <v>1</v>
          </cell>
        </row>
        <row r="4407">
          <cell r="A4407">
            <v>656596</v>
          </cell>
          <cell r="C4407" t="str">
            <v>Jones, Brent</v>
          </cell>
          <cell r="Q4407" t="str">
            <v>S</v>
          </cell>
          <cell r="AJ4407">
            <v>7.5061000816287873</v>
          </cell>
          <cell r="AR4407">
            <v>44.400000000000006</v>
          </cell>
          <cell r="AS4407">
            <v>-0.1774170157642036</v>
          </cell>
          <cell r="AT4407">
            <v>0.83411746056412284</v>
          </cell>
          <cell r="BE4407">
            <v>0.8692040439456058</v>
          </cell>
          <cell r="CP4407">
            <v>23.458333333333332</v>
          </cell>
          <cell r="CV4407">
            <v>92.1</v>
          </cell>
          <cell r="DA4407">
            <v>0</v>
          </cell>
          <cell r="DD4407">
            <v>0.89975397241770771</v>
          </cell>
          <cell r="FJ4407">
            <v>111</v>
          </cell>
          <cell r="FK4407">
            <v>0.26300000000000001</v>
          </cell>
          <cell r="FL4407">
            <v>0.57815462235934478</v>
          </cell>
          <cell r="FO4407">
            <v>0</v>
          </cell>
        </row>
        <row r="4408">
          <cell r="A4408">
            <v>656598</v>
          </cell>
          <cell r="C4408" t="str">
            <v>Jones, Grayson</v>
          </cell>
          <cell r="Q4408" t="str">
            <v>R</v>
          </cell>
          <cell r="AJ4408">
            <v>8.2204825013942617</v>
          </cell>
          <cell r="AR4408">
            <v>21.014587609451851</v>
          </cell>
          <cell r="AS4408">
            <v>1.3591390110874491</v>
          </cell>
          <cell r="AT4408">
            <v>0.87770905565248103</v>
          </cell>
          <cell r="BE4408">
            <v>0.90934877963822325</v>
          </cell>
          <cell r="CP4408">
            <v>21.875</v>
          </cell>
          <cell r="CV4408">
            <v>92.1</v>
          </cell>
          <cell r="DA4408">
            <v>0</v>
          </cell>
          <cell r="DD4408">
            <v>0.93298970586221575</v>
          </cell>
          <cell r="FJ4408">
            <v>52.536469023629628</v>
          </cell>
          <cell r="FK4408">
            <v>0.26300000000000001</v>
          </cell>
          <cell r="FL4408">
            <v>0.18726524058772825</v>
          </cell>
          <cell r="FO4408">
            <v>1</v>
          </cell>
        </row>
        <row r="4409">
          <cell r="A4409">
            <v>656605</v>
          </cell>
          <cell r="C4409" t="str">
            <v>Keller, Mitch</v>
          </cell>
          <cell r="Q4409" t="str">
            <v>S</v>
          </cell>
          <cell r="AJ4409">
            <v>5.6337018828055552</v>
          </cell>
          <cell r="AR4409">
            <v>45.7171741089712</v>
          </cell>
          <cell r="AS4409">
            <v>3.637646276564363E-2</v>
          </cell>
          <cell r="AT4409">
            <v>0.89884407633722863</v>
          </cell>
          <cell r="BE4409">
            <v>1.3036421272899339</v>
          </cell>
          <cell r="CP4409">
            <v>20.208333333333332</v>
          </cell>
          <cell r="CV4409">
            <v>92.1</v>
          </cell>
          <cell r="DA4409">
            <v>0</v>
          </cell>
          <cell r="DD4409">
            <v>1.0749136077603536</v>
          </cell>
          <cell r="FJ4409">
            <v>114.292935272428</v>
          </cell>
          <cell r="FK4409">
            <v>0.26300000000000001</v>
          </cell>
          <cell r="FL4409">
            <v>1.3088163584905686E-2</v>
          </cell>
          <cell r="FO4409">
            <v>0</v>
          </cell>
        </row>
        <row r="4410">
          <cell r="A4410">
            <v>656606</v>
          </cell>
          <cell r="C4410" t="str">
            <v>Kelliher, Branden</v>
          </cell>
          <cell r="Q4410" t="str">
            <v>R</v>
          </cell>
          <cell r="AJ4410">
            <v>12.194580587082545</v>
          </cell>
          <cell r="AR4410">
            <v>16.8</v>
          </cell>
          <cell r="AS4410">
            <v>-0.90614559043817644</v>
          </cell>
          <cell r="AT4410">
            <v>0.87123884811910135</v>
          </cell>
          <cell r="BE4410">
            <v>1.2798312850518563</v>
          </cell>
          <cell r="CP4410">
            <v>20.541666666666668</v>
          </cell>
          <cell r="CV4410">
            <v>92.1</v>
          </cell>
          <cell r="DA4410">
            <v>0</v>
          </cell>
          <cell r="DD4410">
            <v>1.2484693300224685</v>
          </cell>
          <cell r="FJ4410">
            <v>42</v>
          </cell>
          <cell r="FK4410">
            <v>0.26300000000000001</v>
          </cell>
          <cell r="FL4410">
            <v>0.3073069699516674</v>
          </cell>
          <cell r="FO4410">
            <v>0.66605259963860775</v>
          </cell>
        </row>
        <row r="4411">
          <cell r="A4411">
            <v>656608</v>
          </cell>
          <cell r="C4411" t="str">
            <v>Kenilvort, Alec</v>
          </cell>
          <cell r="Q4411" t="str">
            <v>R</v>
          </cell>
          <cell r="AJ4411">
            <v>7.2659352951048675</v>
          </cell>
          <cell r="AR4411">
            <v>19.127975286207413</v>
          </cell>
          <cell r="AS4411">
            <v>-0.20655511160353032</v>
          </cell>
          <cell r="AT4411">
            <v>0.71717945182765042</v>
          </cell>
          <cell r="BE4411">
            <v>1.131699230355222</v>
          </cell>
          <cell r="CP4411">
            <v>23.458333333333332</v>
          </cell>
          <cell r="CV4411">
            <v>92.1</v>
          </cell>
          <cell r="DA4411">
            <v>0</v>
          </cell>
          <cell r="DD4411">
            <v>1.1387978498936173</v>
          </cell>
          <cell r="FJ4411">
            <v>47.819938215518526</v>
          </cell>
          <cell r="FK4411">
            <v>0.26300000000000001</v>
          </cell>
          <cell r="FL4411">
            <v>0.40400886765847932</v>
          </cell>
          <cell r="FO4411">
            <v>1</v>
          </cell>
        </row>
        <row r="4412">
          <cell r="A4412">
            <v>656612</v>
          </cell>
          <cell r="C4412" t="str">
            <v>Kerski, Kody</v>
          </cell>
          <cell r="Q4412" t="str">
            <v>R</v>
          </cell>
          <cell r="AJ4412">
            <v>5.5607015859206701</v>
          </cell>
          <cell r="AR4412">
            <v>25.038222054222199</v>
          </cell>
          <cell r="AS4412">
            <v>-4.9692001226936656E-2</v>
          </cell>
          <cell r="AT4412">
            <v>0.58789168096024702</v>
          </cell>
          <cell r="BE4412">
            <v>0.86788927384211967</v>
          </cell>
          <cell r="CP4412">
            <v>24.208333333333332</v>
          </cell>
          <cell r="CV4412">
            <v>92.1</v>
          </cell>
          <cell r="DA4412">
            <v>0</v>
          </cell>
          <cell r="DD4412">
            <v>0.94736112261724936</v>
          </cell>
          <cell r="FJ4412">
            <v>62.595555135555493</v>
          </cell>
          <cell r="FK4412">
            <v>0.26300000000000001</v>
          </cell>
          <cell r="FL4412">
            <v>0.10376420772446532</v>
          </cell>
          <cell r="FO4412">
            <v>1</v>
          </cell>
        </row>
        <row r="4413">
          <cell r="A4413">
            <v>656613</v>
          </cell>
          <cell r="C4413" t="str">
            <v>Keselica, Sean</v>
          </cell>
          <cell r="Q4413" t="str">
            <v>R</v>
          </cell>
          <cell r="AJ4413">
            <v>5.2937788773644749</v>
          </cell>
          <cell r="AR4413">
            <v>19.580330841762962</v>
          </cell>
          <cell r="AS4413">
            <v>-3.7570579099291984E-2</v>
          </cell>
          <cell r="AT4413">
            <v>0.78210061833990019</v>
          </cell>
          <cell r="BE4413">
            <v>1.0879370641886315</v>
          </cell>
          <cell r="CP4413">
            <v>23.041666666666668</v>
          </cell>
          <cell r="CV4413">
            <v>92.1</v>
          </cell>
          <cell r="DA4413">
            <v>0</v>
          </cell>
          <cell r="DD4413">
            <v>1.0781621102619672</v>
          </cell>
          <cell r="FJ4413">
            <v>48.950827104407402</v>
          </cell>
          <cell r="FK4413">
            <v>0.26300000000000001</v>
          </cell>
          <cell r="FL4413">
            <v>0.5924597740680243</v>
          </cell>
          <cell r="FO4413">
            <v>1</v>
          </cell>
        </row>
        <row r="4414">
          <cell r="A4414">
            <v>656615</v>
          </cell>
          <cell r="C4414" t="str">
            <v>Kiel, Nick</v>
          </cell>
          <cell r="Q4414" t="str">
            <v>R</v>
          </cell>
          <cell r="AJ4414">
            <v>6.5189990818262382</v>
          </cell>
          <cell r="AR4414">
            <v>16.8</v>
          </cell>
          <cell r="AS4414">
            <v>-0.21512013708319105</v>
          </cell>
          <cell r="AT4414">
            <v>0.72924986183174867</v>
          </cell>
          <cell r="BE4414">
            <v>0.86128031185891485</v>
          </cell>
          <cell r="CP4414">
            <v>23.625</v>
          </cell>
          <cell r="CV4414">
            <v>92.1</v>
          </cell>
          <cell r="DA4414">
            <v>0</v>
          </cell>
          <cell r="DD4414">
            <v>0.8773106486921588</v>
          </cell>
          <cell r="FJ4414">
            <v>42</v>
          </cell>
          <cell r="FK4414">
            <v>0.26300000000000001</v>
          </cell>
          <cell r="FL4414">
            <v>0.50762558821833881</v>
          </cell>
          <cell r="FO4414">
            <v>1</v>
          </cell>
        </row>
        <row r="4415">
          <cell r="A4415">
            <v>656624</v>
          </cell>
          <cell r="C4415" t="str">
            <v>Koger, Daniel</v>
          </cell>
          <cell r="Q4415" t="str">
            <v>R</v>
          </cell>
          <cell r="AJ4415">
            <v>6.1874200250959674</v>
          </cell>
          <cell r="AR4415">
            <v>16.8</v>
          </cell>
          <cell r="AS4415">
            <v>-1.234241183798453</v>
          </cell>
          <cell r="AT4415">
            <v>0.83565179287812619</v>
          </cell>
          <cell r="BE4415">
            <v>1.1167223839649083</v>
          </cell>
          <cell r="CP4415">
            <v>22.875</v>
          </cell>
          <cell r="CV4415">
            <v>92.1</v>
          </cell>
          <cell r="DA4415">
            <v>0</v>
          </cell>
          <cell r="DD4415">
            <v>0.95152921395797341</v>
          </cell>
          <cell r="FJ4415">
            <v>42</v>
          </cell>
          <cell r="FK4415">
            <v>0.26300000000000001</v>
          </cell>
          <cell r="FL4415">
            <v>-9.617070887354108E-2</v>
          </cell>
          <cell r="FO4415">
            <v>1</v>
          </cell>
        </row>
        <row r="4416">
          <cell r="A4416">
            <v>656625</v>
          </cell>
          <cell r="C4416" t="str">
            <v>Kole, J.B.</v>
          </cell>
          <cell r="Q4416" t="str">
            <v>S</v>
          </cell>
          <cell r="AJ4416">
            <v>8.3497025589758334</v>
          </cell>
          <cell r="AR4416">
            <v>44.400000000000006</v>
          </cell>
          <cell r="AS4416">
            <v>0.21643616152138948</v>
          </cell>
          <cell r="AT4416">
            <v>0.93289307900853013</v>
          </cell>
          <cell r="BE4416">
            <v>1.075698383040931</v>
          </cell>
          <cell r="CP4416">
            <v>23.458333333333332</v>
          </cell>
          <cell r="CV4416">
            <v>92.1</v>
          </cell>
          <cell r="DA4416">
            <v>0</v>
          </cell>
          <cell r="DD4416">
            <v>0.82805038511567108</v>
          </cell>
          <cell r="FJ4416">
            <v>111</v>
          </cell>
          <cell r="FK4416">
            <v>0.26300000000000001</v>
          </cell>
          <cell r="FL4416">
            <v>9.2172850376418272E-2</v>
          </cell>
          <cell r="FO4416">
            <v>0</v>
          </cell>
        </row>
        <row r="4417">
          <cell r="A4417">
            <v>656626</v>
          </cell>
          <cell r="C4417" t="str">
            <v>Kolek, Tyler</v>
          </cell>
          <cell r="Q4417" t="str">
            <v>S</v>
          </cell>
          <cell r="AJ4417">
            <v>7.4023948400665454</v>
          </cell>
          <cell r="AR4417">
            <v>44.400000000000006</v>
          </cell>
          <cell r="AS4417">
            <v>0.25832135966462105</v>
          </cell>
          <cell r="AT4417">
            <v>0.92064246579734499</v>
          </cell>
          <cell r="BE4417">
            <v>1.4687540553005483</v>
          </cell>
          <cell r="CP4417">
            <v>20.541666666666668</v>
          </cell>
          <cell r="CV4417">
            <v>92.1</v>
          </cell>
          <cell r="DA4417">
            <v>0</v>
          </cell>
          <cell r="DD4417">
            <v>1.0787083610796897</v>
          </cell>
          <cell r="FJ4417">
            <v>111</v>
          </cell>
          <cell r="FK4417">
            <v>0.26300000000000001</v>
          </cell>
          <cell r="FL4417">
            <v>8.5979290344544157E-2</v>
          </cell>
          <cell r="FO4417">
            <v>0</v>
          </cell>
        </row>
        <row r="4418">
          <cell r="A4418">
            <v>656629</v>
          </cell>
          <cell r="C4418" t="str">
            <v>Kopech, Michael</v>
          </cell>
          <cell r="Q4418" t="str">
            <v>S</v>
          </cell>
          <cell r="AJ4418">
            <v>5.1890038964702629</v>
          </cell>
          <cell r="AR4418">
            <v>44.400000000000006</v>
          </cell>
          <cell r="AS4418">
            <v>0.19868096131108895</v>
          </cell>
          <cell r="AT4418">
            <v>0.92338810986590714</v>
          </cell>
          <cell r="BE4418">
            <v>1.2781310523924472</v>
          </cell>
          <cell r="CP4418">
            <v>20.208333333333332</v>
          </cell>
          <cell r="CV4418">
            <v>92.1</v>
          </cell>
          <cell r="DA4418">
            <v>0</v>
          </cell>
          <cell r="DD4418">
            <v>1.3958028897250156</v>
          </cell>
          <cell r="FJ4418">
            <v>111</v>
          </cell>
          <cell r="FK4418">
            <v>0.26300000000000001</v>
          </cell>
          <cell r="FL4418">
            <v>0.58501989443344782</v>
          </cell>
          <cell r="FO4418">
            <v>0</v>
          </cell>
        </row>
        <row r="4419">
          <cell r="A4419">
            <v>656633</v>
          </cell>
          <cell r="C4419" t="str">
            <v>Krauss, Conor</v>
          </cell>
          <cell r="Q4419" t="str">
            <v>R</v>
          </cell>
          <cell r="AJ4419">
            <v>8.2587033016605265</v>
          </cell>
          <cell r="AR4419">
            <v>17.296070031342783</v>
          </cell>
          <cell r="AS4419">
            <v>0.78747674496221487</v>
          </cell>
          <cell r="AT4419">
            <v>0.85414423891067115</v>
          </cell>
          <cell r="BE4419">
            <v>1.3853538614856076</v>
          </cell>
          <cell r="CP4419">
            <v>23.041666666666668</v>
          </cell>
          <cell r="CV4419">
            <v>92.1</v>
          </cell>
          <cell r="DA4419">
            <v>0</v>
          </cell>
          <cell r="DD4419">
            <v>1.1176422712964917</v>
          </cell>
          <cell r="FJ4419">
            <v>43.240175078356955</v>
          </cell>
          <cell r="FK4419">
            <v>0.26300000000000001</v>
          </cell>
          <cell r="FL4419">
            <v>9.6910061237729841E-2</v>
          </cell>
          <cell r="FO4419">
            <v>1</v>
          </cell>
        </row>
        <row r="4420">
          <cell r="A4420">
            <v>656636</v>
          </cell>
          <cell r="C4420" t="str">
            <v>Landsheft, Will</v>
          </cell>
          <cell r="Q4420" t="str">
            <v>R</v>
          </cell>
          <cell r="AJ4420">
            <v>7.3071403400469919</v>
          </cell>
          <cell r="AR4420">
            <v>16.8</v>
          </cell>
          <cell r="AS4420">
            <v>-0.8457540884922039</v>
          </cell>
          <cell r="AT4420">
            <v>0.83496306719626423</v>
          </cell>
          <cell r="BE4420">
            <v>0.86549891587934191</v>
          </cell>
          <cell r="CP4420">
            <v>23.958333333333332</v>
          </cell>
          <cell r="CV4420">
            <v>92.1</v>
          </cell>
          <cell r="DA4420">
            <v>0</v>
          </cell>
          <cell r="DD4420">
            <v>1.164766768749814</v>
          </cell>
          <cell r="FJ4420">
            <v>42</v>
          </cell>
          <cell r="FK4420">
            <v>0.26300000000000001</v>
          </cell>
          <cell r="FL4420">
            <v>0.74331190790186918</v>
          </cell>
          <cell r="FO4420">
            <v>1</v>
          </cell>
        </row>
        <row r="4421">
          <cell r="A4421">
            <v>656654</v>
          </cell>
          <cell r="C4421" t="str">
            <v>Lewis, Taylor</v>
          </cell>
          <cell r="Q4421" t="str">
            <v>R</v>
          </cell>
          <cell r="AJ4421">
            <v>5.6634024450548992</v>
          </cell>
          <cell r="AR4421">
            <v>22.200508367540721</v>
          </cell>
          <cell r="AS4421">
            <v>0.16284640727855731</v>
          </cell>
          <cell r="AT4421">
            <v>0.88205656927808873</v>
          </cell>
          <cell r="BE4421">
            <v>0.93124973231497676</v>
          </cell>
          <cell r="CP4421">
            <v>22.708333333333332</v>
          </cell>
          <cell r="CV4421">
            <v>92.1</v>
          </cell>
          <cell r="DA4421">
            <v>0</v>
          </cell>
          <cell r="DD4421">
            <v>1.0423754609735036</v>
          </cell>
          <cell r="FJ4421">
            <v>55.501270918851795</v>
          </cell>
          <cell r="FK4421">
            <v>0.26300000000000001</v>
          </cell>
          <cell r="FL4421">
            <v>0.49792503494658513</v>
          </cell>
          <cell r="FO4421">
            <v>1</v>
          </cell>
        </row>
        <row r="4422">
          <cell r="A4422">
            <v>656661</v>
          </cell>
          <cell r="C4422" t="str">
            <v>Lopez, Jose</v>
          </cell>
          <cell r="Q4422" t="str">
            <v>S</v>
          </cell>
          <cell r="AJ4422">
            <v>6.4066622069342376</v>
          </cell>
          <cell r="AR4422">
            <v>51.111357958024691</v>
          </cell>
          <cell r="AS4422">
            <v>-0.10504163014060894</v>
          </cell>
          <cell r="AT4422">
            <v>0.76685146851548214</v>
          </cell>
          <cell r="BE4422">
            <v>0.92054069678255146</v>
          </cell>
          <cell r="CP4422">
            <v>22.791666666666668</v>
          </cell>
          <cell r="CV4422">
            <v>92.1</v>
          </cell>
          <cell r="DA4422">
            <v>0</v>
          </cell>
          <cell r="DD4422">
            <v>1.0684649537796664</v>
          </cell>
          <cell r="FJ4422">
            <v>127.77839489506172</v>
          </cell>
          <cell r="FK4422">
            <v>0.26300000000000001</v>
          </cell>
          <cell r="FL4422">
            <v>-0.3841749250817979</v>
          </cell>
          <cell r="FO4422">
            <v>0</v>
          </cell>
        </row>
        <row r="4423">
          <cell r="A4423">
            <v>656665</v>
          </cell>
          <cell r="C4423" t="str">
            <v>Lucio, Seth</v>
          </cell>
          <cell r="Q4423" t="str">
            <v>R</v>
          </cell>
          <cell r="AJ4423">
            <v>6.0893458064819637</v>
          </cell>
          <cell r="AR4423">
            <v>16.8</v>
          </cell>
          <cell r="AS4423">
            <v>0.29138115357155753</v>
          </cell>
          <cell r="AT4423">
            <v>0.89687775265368763</v>
          </cell>
          <cell r="BE4423">
            <v>0.62760208523318817</v>
          </cell>
          <cell r="CP4423">
            <v>23.208333333333332</v>
          </cell>
          <cell r="CV4423">
            <v>92.1</v>
          </cell>
          <cell r="DA4423">
            <v>0</v>
          </cell>
          <cell r="DD4423">
            <v>1.2760900933436474</v>
          </cell>
          <cell r="FJ4423">
            <v>42</v>
          </cell>
          <cell r="FK4423">
            <v>0.26300000000000001</v>
          </cell>
          <cell r="FL4423">
            <v>-0.42412275234710456</v>
          </cell>
          <cell r="FO4423">
            <v>1</v>
          </cell>
        </row>
        <row r="4424">
          <cell r="A4424">
            <v>656672</v>
          </cell>
          <cell r="C4424" t="str">
            <v>Magallones, Brandon</v>
          </cell>
          <cell r="Q4424" t="str">
            <v>R</v>
          </cell>
          <cell r="AJ4424">
            <v>5.6065394782812259</v>
          </cell>
          <cell r="AR4424">
            <v>16.8</v>
          </cell>
          <cell r="AS4424">
            <v>0.8192556958073246</v>
          </cell>
          <cell r="AT4424">
            <v>0.9518432921358585</v>
          </cell>
          <cell r="BE4424">
            <v>0.95265256654210406</v>
          </cell>
          <cell r="CP4424">
            <v>23.458333333333332</v>
          </cell>
          <cell r="CV4424">
            <v>92.1</v>
          </cell>
          <cell r="DA4424">
            <v>0</v>
          </cell>
          <cell r="DD4424">
            <v>1.2514319765347215</v>
          </cell>
          <cell r="FJ4424">
            <v>42</v>
          </cell>
          <cell r="FK4424">
            <v>0.26300000000000001</v>
          </cell>
          <cell r="FL4424">
            <v>0.37962239881614124</v>
          </cell>
          <cell r="FO4424">
            <v>0.75925924096936126</v>
          </cell>
        </row>
        <row r="4425">
          <cell r="A4425">
            <v>656674</v>
          </cell>
          <cell r="C4425" t="str">
            <v>Mahoney, Kolton</v>
          </cell>
          <cell r="Q4425" t="str">
            <v>S</v>
          </cell>
          <cell r="AJ4425">
            <v>7.1947794306587491</v>
          </cell>
          <cell r="AR4425">
            <v>44.400000000000006</v>
          </cell>
          <cell r="AS4425">
            <v>0.15464079805260733</v>
          </cell>
          <cell r="AT4425">
            <v>0.92061741916496775</v>
          </cell>
          <cell r="BE4425">
            <v>0.78301608933207711</v>
          </cell>
          <cell r="CP4425">
            <v>24.125</v>
          </cell>
          <cell r="CV4425">
            <v>92.1</v>
          </cell>
          <cell r="DA4425">
            <v>0</v>
          </cell>
          <cell r="DD4425">
            <v>0.90516435904004799</v>
          </cell>
          <cell r="FJ4425">
            <v>111</v>
          </cell>
          <cell r="FK4425">
            <v>0.26300000000000001</v>
          </cell>
          <cell r="FL4425">
            <v>0.67063731604460686</v>
          </cell>
          <cell r="FO4425">
            <v>0</v>
          </cell>
        </row>
        <row r="4426">
          <cell r="A4426">
            <v>656676</v>
          </cell>
          <cell r="C4426" t="str">
            <v>Mallard, Chase</v>
          </cell>
          <cell r="Q4426" t="str">
            <v>S</v>
          </cell>
          <cell r="AJ4426">
            <v>7.1854178405924483</v>
          </cell>
          <cell r="AR4426">
            <v>45.064781062229748</v>
          </cell>
          <cell r="AS4426">
            <v>-0.40087240009491781</v>
          </cell>
          <cell r="AT4426">
            <v>0.73522807296115156</v>
          </cell>
          <cell r="BE4426">
            <v>0.70815988588436241</v>
          </cell>
          <cell r="CP4426">
            <v>24.625</v>
          </cell>
          <cell r="CV4426">
            <v>92.1</v>
          </cell>
          <cell r="DA4426">
            <v>0</v>
          </cell>
          <cell r="DD4426">
            <v>0.8659964494886524</v>
          </cell>
          <cell r="FJ4426">
            <v>112.66195265557437</v>
          </cell>
          <cell r="FK4426">
            <v>0.26300000000000001</v>
          </cell>
          <cell r="FL4426">
            <v>-2.1470767892244853E-2</v>
          </cell>
          <cell r="FO4426">
            <v>0</v>
          </cell>
        </row>
        <row r="4427">
          <cell r="A4427">
            <v>656677</v>
          </cell>
          <cell r="C4427" t="str">
            <v>Mancini, Domenick</v>
          </cell>
          <cell r="Q4427" t="str">
            <v>R</v>
          </cell>
          <cell r="AJ4427">
            <v>7.6547289850303581</v>
          </cell>
          <cell r="AR4427">
            <v>16.8</v>
          </cell>
          <cell r="AS4427">
            <v>1.285635137005201</v>
          </cell>
          <cell r="AT4427">
            <v>0.97772741988633971</v>
          </cell>
          <cell r="BE4427">
            <v>0.98979248926076646</v>
          </cell>
          <cell r="CP4427">
            <v>22.791666666666668</v>
          </cell>
          <cell r="CV4427">
            <v>92.1</v>
          </cell>
          <cell r="DA4427">
            <v>0</v>
          </cell>
          <cell r="DD4427">
            <v>0.91248259063457426</v>
          </cell>
          <cell r="FJ4427">
            <v>42</v>
          </cell>
          <cell r="FK4427">
            <v>0.26300000000000001</v>
          </cell>
          <cell r="FL4427">
            <v>-0.62135644481943308</v>
          </cell>
          <cell r="FO4427">
            <v>1</v>
          </cell>
        </row>
        <row r="4428">
          <cell r="A4428">
            <v>656678</v>
          </cell>
          <cell r="C4428" t="str">
            <v>Manoah, Erik</v>
          </cell>
          <cell r="Q4428" t="str">
            <v>S</v>
          </cell>
          <cell r="AJ4428">
            <v>7.4386151641896241</v>
          </cell>
          <cell r="AR4428">
            <v>44.400000000000006</v>
          </cell>
          <cell r="AS4428">
            <v>-0.48188403287953213</v>
          </cell>
          <cell r="AT4428">
            <v>0.80694941162176881</v>
          </cell>
          <cell r="BE4428">
            <v>1.0653193849000229</v>
          </cell>
          <cell r="CP4428">
            <v>20.541666666666668</v>
          </cell>
          <cell r="CV4428">
            <v>92.1</v>
          </cell>
          <cell r="DA4428">
            <v>0</v>
          </cell>
          <cell r="DD4428">
            <v>1.0005755219485506</v>
          </cell>
          <cell r="FJ4428">
            <v>111</v>
          </cell>
          <cell r="FK4428">
            <v>0.26300000000000001</v>
          </cell>
          <cell r="FL4428">
            <v>-0.65504742985254982</v>
          </cell>
          <cell r="FO4428">
            <v>0</v>
          </cell>
        </row>
        <row r="4429">
          <cell r="A4429">
            <v>656683</v>
          </cell>
          <cell r="C4429" t="str">
            <v>Marshall, Mac</v>
          </cell>
          <cell r="Q4429" t="str">
            <v>S</v>
          </cell>
          <cell r="AJ4429">
            <v>8.5684356384552451</v>
          </cell>
          <cell r="AR4429">
            <v>44.400000000000006</v>
          </cell>
          <cell r="AS4429">
            <v>-0.59380779278949158</v>
          </cell>
          <cell r="AT4429">
            <v>0.89556258666405464</v>
          </cell>
          <cell r="BE4429">
            <v>1.0284774006166082</v>
          </cell>
          <cell r="CP4429">
            <v>20.458333333333332</v>
          </cell>
          <cell r="CV4429">
            <v>92.1</v>
          </cell>
          <cell r="DA4429">
            <v>0</v>
          </cell>
          <cell r="DD4429">
            <v>1.1707940026697909</v>
          </cell>
          <cell r="FJ4429">
            <v>111</v>
          </cell>
          <cell r="FK4429">
            <v>0.26300000000000001</v>
          </cell>
          <cell r="FL4429">
            <v>4.2777459319703559E-2</v>
          </cell>
          <cell r="FO4429">
            <v>0</v>
          </cell>
        </row>
        <row r="4430">
          <cell r="A4430">
            <v>656685</v>
          </cell>
          <cell r="C4430" t="str">
            <v>Martin, Brett</v>
          </cell>
          <cell r="Q4430" t="str">
            <v>S</v>
          </cell>
          <cell r="AJ4430">
            <v>5.9422358602612189</v>
          </cell>
          <cell r="AR4430">
            <v>44.400000000000006</v>
          </cell>
          <cell r="AS4430">
            <v>-0.64579671710577502</v>
          </cell>
          <cell r="AT4430">
            <v>0.76953081304725024</v>
          </cell>
          <cell r="BE4430">
            <v>1.4655430932408702</v>
          </cell>
          <cell r="CP4430">
            <v>21.208333333333332</v>
          </cell>
          <cell r="CV4430">
            <v>92.1</v>
          </cell>
          <cell r="DA4430">
            <v>0</v>
          </cell>
          <cell r="DD4430">
            <v>0.99298758343581262</v>
          </cell>
          <cell r="FJ4430">
            <v>111</v>
          </cell>
          <cell r="FK4430">
            <v>0.26300000000000001</v>
          </cell>
          <cell r="FL4430">
            <v>-4.132104542322116E-2</v>
          </cell>
          <cell r="FO4430">
            <v>0</v>
          </cell>
        </row>
        <row r="4431">
          <cell r="A4431">
            <v>656696</v>
          </cell>
          <cell r="C4431" t="str">
            <v>McAvoy, Kevin</v>
          </cell>
          <cell r="Q4431" t="str">
            <v>S</v>
          </cell>
          <cell r="AJ4431">
            <v>6.2465695613245096</v>
          </cell>
          <cell r="AR4431">
            <v>47.464938138271606</v>
          </cell>
          <cell r="AS4431">
            <v>-0.24546812125120138</v>
          </cell>
          <cell r="AT4431">
            <v>0.70025215732903057</v>
          </cell>
          <cell r="BE4431">
            <v>1.0791570293800561</v>
          </cell>
          <cell r="CP4431">
            <v>22.958333333333332</v>
          </cell>
          <cell r="CV4431">
            <v>92.1</v>
          </cell>
          <cell r="DA4431">
            <v>0</v>
          </cell>
          <cell r="DD4431">
            <v>0.86540522716068635</v>
          </cell>
          <cell r="FJ4431">
            <v>118.66234534567901</v>
          </cell>
          <cell r="FK4431">
            <v>0.26300000000000001</v>
          </cell>
          <cell r="FL4431">
            <v>-0.34798316820693992</v>
          </cell>
          <cell r="FO4431">
            <v>0</v>
          </cell>
        </row>
        <row r="4432">
          <cell r="A4432">
            <v>656706</v>
          </cell>
          <cell r="C4432" t="str">
            <v>McEachern, Kuehl</v>
          </cell>
          <cell r="Q4432" t="str">
            <v>R</v>
          </cell>
          <cell r="AJ4432">
            <v>5.718405542859835</v>
          </cell>
          <cell r="AR4432">
            <v>28.378898720562969</v>
          </cell>
          <cell r="AS4432">
            <v>-0.41215679067276689</v>
          </cell>
          <cell r="AT4432">
            <v>0.53119598735629436</v>
          </cell>
          <cell r="BE4432">
            <v>1.1561960374077156</v>
          </cell>
          <cell r="CP4432">
            <v>23.125</v>
          </cell>
          <cell r="CV4432">
            <v>92.1</v>
          </cell>
          <cell r="DA4432">
            <v>0</v>
          </cell>
          <cell r="DD4432">
            <v>0.84834552411393793</v>
          </cell>
          <cell r="FJ4432">
            <v>70.947246801407417</v>
          </cell>
          <cell r="FK4432">
            <v>0.26300000000000001</v>
          </cell>
          <cell r="FL4432">
            <v>0.46808991430380953</v>
          </cell>
          <cell r="FO4432">
            <v>1</v>
          </cell>
        </row>
        <row r="4433">
          <cell r="A4433">
            <v>656721</v>
          </cell>
          <cell r="C4433" t="str">
            <v>McLeod, John</v>
          </cell>
          <cell r="Q4433" t="str">
            <v>R</v>
          </cell>
          <cell r="AJ4433">
            <v>6.6404621186309907</v>
          </cell>
          <cell r="AR4433">
            <v>16.8</v>
          </cell>
          <cell r="AS4433">
            <v>-0.82838117730825378</v>
          </cell>
          <cell r="AT4433">
            <v>0.95943361281178374</v>
          </cell>
          <cell r="BE4433">
            <v>1.1119759156760083</v>
          </cell>
          <cell r="CP4433">
            <v>24.041666666666668</v>
          </cell>
          <cell r="CV4433">
            <v>92.1</v>
          </cell>
          <cell r="DA4433">
            <v>0</v>
          </cell>
          <cell r="DD4433">
            <v>0.93065303837989621</v>
          </cell>
          <cell r="FJ4433">
            <v>42</v>
          </cell>
          <cell r="FK4433">
            <v>0.26300000000000001</v>
          </cell>
          <cell r="FL4433">
            <v>0.38114461446613096</v>
          </cell>
          <cell r="FO4433">
            <v>0.89393939393939403</v>
          </cell>
        </row>
        <row r="4434">
          <cell r="A4434">
            <v>656725</v>
          </cell>
          <cell r="C4434" t="str">
            <v>McRae, Alex</v>
          </cell>
          <cell r="Q4434" t="str">
            <v>S</v>
          </cell>
          <cell r="AJ4434">
            <v>7.3976728738937272</v>
          </cell>
          <cell r="AR4434">
            <v>58.244440867263386</v>
          </cell>
          <cell r="AS4434">
            <v>-0.10721868945922336</v>
          </cell>
          <cell r="AT4434">
            <v>0.62642700941055174</v>
          </cell>
          <cell r="BE4434">
            <v>1.0717901704555148</v>
          </cell>
          <cell r="CP4434">
            <v>23.208333333333332</v>
          </cell>
          <cell r="CV4434">
            <v>92.1</v>
          </cell>
          <cell r="DA4434">
            <v>0</v>
          </cell>
          <cell r="DD4434">
            <v>0.92162676570764679</v>
          </cell>
          <cell r="FJ4434">
            <v>145.61110216815845</v>
          </cell>
          <cell r="FK4434">
            <v>0.26300000000000001</v>
          </cell>
          <cell r="FL4434">
            <v>4.7056754667080876E-2</v>
          </cell>
          <cell r="FO4434">
            <v>0</v>
          </cell>
        </row>
        <row r="4435">
          <cell r="A4435">
            <v>656726</v>
          </cell>
          <cell r="C4435" t="str">
            <v>McWilliams, Sam</v>
          </cell>
          <cell r="Q4435" t="str">
            <v>S</v>
          </cell>
          <cell r="AJ4435">
            <v>6.8651693346776952</v>
          </cell>
          <cell r="AR4435">
            <v>44.400000000000006</v>
          </cell>
          <cell r="AS4435">
            <v>-0.28291918807850736</v>
          </cell>
          <cell r="AT4435">
            <v>0.8542872862158335</v>
          </cell>
          <cell r="BE4435">
            <v>1.6423275927214063</v>
          </cell>
          <cell r="CP4435">
            <v>20.791666666666668</v>
          </cell>
          <cell r="CV4435">
            <v>92.1</v>
          </cell>
          <cell r="DA4435">
            <v>0</v>
          </cell>
          <cell r="DD4435">
            <v>0.59965721666868432</v>
          </cell>
          <cell r="FJ4435">
            <v>111</v>
          </cell>
          <cell r="FK4435">
            <v>0.26300000000000001</v>
          </cell>
          <cell r="FL4435">
            <v>-0.40212676790168689</v>
          </cell>
          <cell r="FO4435">
            <v>0</v>
          </cell>
        </row>
        <row r="4436">
          <cell r="A4436">
            <v>656727</v>
          </cell>
          <cell r="C4436" t="str">
            <v>Medeiros, Kodi</v>
          </cell>
          <cell r="Q4436" t="str">
            <v>S</v>
          </cell>
          <cell r="AJ4436">
            <v>7.3186507931503542</v>
          </cell>
          <cell r="AR4436">
            <v>44.400000000000006</v>
          </cell>
          <cell r="AS4436">
            <v>-0.16348524187296778</v>
          </cell>
          <cell r="AT4436">
            <v>0.7480704991946141</v>
          </cell>
          <cell r="BE4436">
            <v>1.4580197692098449</v>
          </cell>
          <cell r="CP4436">
            <v>20.125</v>
          </cell>
          <cell r="CV4436">
            <v>92.1</v>
          </cell>
          <cell r="DA4436">
            <v>0</v>
          </cell>
          <cell r="DD4436">
            <v>1.0944167571766292</v>
          </cell>
          <cell r="FJ4436">
            <v>111</v>
          </cell>
          <cell r="FK4436">
            <v>0.26300000000000001</v>
          </cell>
          <cell r="FL4436">
            <v>-0.69068166778105922</v>
          </cell>
          <cell r="FO4436">
            <v>0</v>
          </cell>
        </row>
        <row r="4437">
          <cell r="A4437">
            <v>656730</v>
          </cell>
          <cell r="C4437" t="str">
            <v>Megill, Trevor</v>
          </cell>
          <cell r="Q4437" t="str">
            <v>R</v>
          </cell>
          <cell r="AJ4437">
            <v>5.9098333712407811</v>
          </cell>
          <cell r="AR4437">
            <v>16.8</v>
          </cell>
          <cell r="AS4437">
            <v>-1.1775380400075361</v>
          </cell>
          <cell r="AT4437">
            <v>0.90512759896194983</v>
          </cell>
          <cell r="BE4437">
            <v>1.3682364850736157</v>
          </cell>
          <cell r="CP4437">
            <v>22.541666666666668</v>
          </cell>
          <cell r="CV4437">
            <v>92.1</v>
          </cell>
          <cell r="DA4437">
            <v>0</v>
          </cell>
          <cell r="DD4437">
            <v>1.3204578283997406</v>
          </cell>
          <cell r="FJ4437">
            <v>42</v>
          </cell>
          <cell r="FK4437">
            <v>0.26300000000000001</v>
          </cell>
          <cell r="FL4437">
            <v>1.2276121724562263</v>
          </cell>
          <cell r="FO4437">
            <v>1</v>
          </cell>
        </row>
        <row r="4438">
          <cell r="A4438">
            <v>656738</v>
          </cell>
          <cell r="C4438" t="str">
            <v>Meyer, Ben</v>
          </cell>
          <cell r="Q4438" t="str">
            <v>R</v>
          </cell>
          <cell r="AJ4438">
            <v>6.0396424535456283</v>
          </cell>
          <cell r="AR4438">
            <v>19.852665426783012</v>
          </cell>
          <cell r="AS4438">
            <v>0.46000087172472709</v>
          </cell>
          <cell r="AT4438">
            <v>0.85989557551496576</v>
          </cell>
          <cell r="BE4438">
            <v>1.1489725247695268</v>
          </cell>
          <cell r="CP4438">
            <v>23.458333333333332</v>
          </cell>
          <cell r="CV4438">
            <v>92.1</v>
          </cell>
          <cell r="DA4438">
            <v>0</v>
          </cell>
          <cell r="DD4438">
            <v>1.0360881310571797</v>
          </cell>
          <cell r="FJ4438">
            <v>49.631663566957528</v>
          </cell>
          <cell r="FK4438">
            <v>0.26300000000000001</v>
          </cell>
          <cell r="FL4438">
            <v>-1.9425920122591565E-2</v>
          </cell>
          <cell r="FO4438">
            <v>0.8347630402321542</v>
          </cell>
        </row>
        <row r="4439">
          <cell r="A4439">
            <v>656740</v>
          </cell>
          <cell r="C4439" t="str">
            <v>Michalec, Josh</v>
          </cell>
          <cell r="Q4439" t="str">
            <v>R</v>
          </cell>
          <cell r="AJ4439">
            <v>6.6643833386692979</v>
          </cell>
          <cell r="AR4439">
            <v>17.694071015320002</v>
          </cell>
          <cell r="AS4439">
            <v>-0.54362272973061754</v>
          </cell>
          <cell r="AT4439">
            <v>0.75829505113541673</v>
          </cell>
          <cell r="BE4439">
            <v>1.1015556691777202</v>
          </cell>
          <cell r="CP4439">
            <v>24.041666666666668</v>
          </cell>
          <cell r="CV4439">
            <v>92.1</v>
          </cell>
          <cell r="DA4439">
            <v>0</v>
          </cell>
          <cell r="DD4439">
            <v>1.0939218332761669</v>
          </cell>
          <cell r="FJ4439">
            <v>44.235177538300007</v>
          </cell>
          <cell r="FK4439">
            <v>0.26300000000000001</v>
          </cell>
          <cell r="FL4439">
            <v>-0.26937770442255904</v>
          </cell>
          <cell r="FO4439">
            <v>1</v>
          </cell>
        </row>
        <row r="4440">
          <cell r="A4440">
            <v>656744</v>
          </cell>
          <cell r="C4440" t="str">
            <v>Miller, Jared</v>
          </cell>
          <cell r="Q4440" t="str">
            <v>R</v>
          </cell>
          <cell r="AJ4440">
            <v>4.5410002075734273</v>
          </cell>
          <cell r="AR4440">
            <v>22.585191403634543</v>
          </cell>
          <cell r="AS4440">
            <v>0.12560909684599747</v>
          </cell>
          <cell r="AT4440">
            <v>0.83728757904235773</v>
          </cell>
          <cell r="BE4440">
            <v>1.5467489155250376</v>
          </cell>
          <cell r="CP4440">
            <v>22.875</v>
          </cell>
          <cell r="CV4440">
            <v>92.1</v>
          </cell>
          <cell r="DA4440">
            <v>0</v>
          </cell>
          <cell r="DD4440">
            <v>1.0846749318159872</v>
          </cell>
          <cell r="FJ4440">
            <v>56.462978509086355</v>
          </cell>
          <cell r="FK4440">
            <v>0.26300000000000001</v>
          </cell>
          <cell r="FL4440">
            <v>-0.24154764768940112</v>
          </cell>
          <cell r="FO4440">
            <v>0.68724316050490408</v>
          </cell>
        </row>
        <row r="4441">
          <cell r="A4441">
            <v>656746</v>
          </cell>
          <cell r="C4441" t="str">
            <v>Mills, McKenzie</v>
          </cell>
          <cell r="Q4441" t="str">
            <v>S</v>
          </cell>
          <cell r="AJ4441">
            <v>8.6033538379519428</v>
          </cell>
          <cell r="AR4441">
            <v>44.400000000000006</v>
          </cell>
          <cell r="AS4441">
            <v>-0.75661106993058613</v>
          </cell>
          <cell r="AT4441">
            <v>0.87573215512504943</v>
          </cell>
          <cell r="BE4441">
            <v>0.96111344737119975</v>
          </cell>
          <cell r="CP4441">
            <v>20.625</v>
          </cell>
          <cell r="CV4441">
            <v>92.1</v>
          </cell>
          <cell r="DA4441">
            <v>0</v>
          </cell>
          <cell r="DD4441">
            <v>1.0262951963072928</v>
          </cell>
          <cell r="FJ4441">
            <v>111</v>
          </cell>
          <cell r="FK4441">
            <v>0.26300000000000001</v>
          </cell>
          <cell r="FL4441">
            <v>0.47371121713123948</v>
          </cell>
          <cell r="FO4441">
            <v>0</v>
          </cell>
        </row>
        <row r="4442">
          <cell r="A4442">
            <v>656747</v>
          </cell>
          <cell r="C4442" t="str">
            <v>Miniard, Micah</v>
          </cell>
          <cell r="Q4442" t="str">
            <v>S</v>
          </cell>
          <cell r="AJ4442">
            <v>7.547694116138187</v>
          </cell>
          <cell r="AR4442">
            <v>44.400000000000006</v>
          </cell>
          <cell r="AS4442">
            <v>-0.33216595316893366</v>
          </cell>
          <cell r="AT4442">
            <v>0.80878748277490597</v>
          </cell>
          <cell r="BE4442">
            <v>1.6228232413991215</v>
          </cell>
          <cell r="CP4442">
            <v>20.208333333333332</v>
          </cell>
          <cell r="CV4442">
            <v>92.1</v>
          </cell>
          <cell r="DA4442">
            <v>0</v>
          </cell>
          <cell r="DD4442">
            <v>0.86269069344159066</v>
          </cell>
          <cell r="FJ4442">
            <v>111</v>
          </cell>
          <cell r="FK4442">
            <v>0.26300000000000001</v>
          </cell>
          <cell r="FL4442">
            <v>-2.1708472127351833E-2</v>
          </cell>
          <cell r="FO4442">
            <v>0</v>
          </cell>
        </row>
        <row r="4443">
          <cell r="A4443">
            <v>656756</v>
          </cell>
          <cell r="C4443" t="str">
            <v>Montgomery, Jordan</v>
          </cell>
          <cell r="Q4443" t="str">
            <v>S</v>
          </cell>
          <cell r="AJ4443">
            <v>5.1806221693072905</v>
          </cell>
          <cell r="AR4443">
            <v>54.933755935069762</v>
          </cell>
          <cell r="AS4443">
            <v>0.15805600904251982</v>
          </cell>
          <cell r="AT4443">
            <v>0.83993216913634994</v>
          </cell>
          <cell r="BE4443">
            <v>1.2534716812598901</v>
          </cell>
          <cell r="CP4443">
            <v>23.541666666666668</v>
          </cell>
          <cell r="CV4443">
            <v>92.1</v>
          </cell>
          <cell r="DA4443">
            <v>0</v>
          </cell>
          <cell r="DD4443">
            <v>1.0834057281303431</v>
          </cell>
          <cell r="FJ4443">
            <v>137.33438983767439</v>
          </cell>
          <cell r="FK4443">
            <v>0.26300000000000001</v>
          </cell>
          <cell r="FL4443">
            <v>0.16391347606596132</v>
          </cell>
          <cell r="FO4443">
            <v>0</v>
          </cell>
        </row>
        <row r="4444">
          <cell r="A4444">
            <v>656757</v>
          </cell>
          <cell r="C4444" t="str">
            <v>Moody, Jacob</v>
          </cell>
          <cell r="Q4444" t="str">
            <v>R</v>
          </cell>
          <cell r="AJ4444">
            <v>7.5376035125128809</v>
          </cell>
          <cell r="AR4444">
            <v>16.8</v>
          </cell>
          <cell r="AS4444">
            <v>-1.8833883608889943</v>
          </cell>
          <cell r="AT4444">
            <v>0.85150940073793491</v>
          </cell>
          <cell r="BE4444">
            <v>0.82052602127655605</v>
          </cell>
          <cell r="CP4444">
            <v>23.708333333333332</v>
          </cell>
          <cell r="CV4444">
            <v>92.1</v>
          </cell>
          <cell r="DA4444">
            <v>0</v>
          </cell>
          <cell r="DD4444">
            <v>1.1710630880660511</v>
          </cell>
          <cell r="FJ4444">
            <v>42</v>
          </cell>
          <cell r="FK4444">
            <v>0.26300000000000001</v>
          </cell>
          <cell r="FL4444">
            <v>0.35729688445937013</v>
          </cell>
          <cell r="FO4444">
            <v>1</v>
          </cell>
        </row>
        <row r="4445">
          <cell r="A4445">
            <v>656762</v>
          </cell>
          <cell r="C4445" t="str">
            <v>Morales, Andrew</v>
          </cell>
          <cell r="Q4445" t="str">
            <v>S</v>
          </cell>
          <cell r="AJ4445">
            <v>5.8662821530078899</v>
          </cell>
          <cell r="AR4445">
            <v>45.659560873580254</v>
          </cell>
          <cell r="AS4445">
            <v>-0.58473064989305168</v>
          </cell>
          <cell r="AT4445">
            <v>0.72211430228371443</v>
          </cell>
          <cell r="BE4445">
            <v>0.67184132505453464</v>
          </cell>
          <cell r="CP4445">
            <v>23.458333333333332</v>
          </cell>
          <cell r="CV4445">
            <v>92.1</v>
          </cell>
          <cell r="DA4445">
            <v>0</v>
          </cell>
          <cell r="DD4445">
            <v>0.90411252641085771</v>
          </cell>
          <cell r="FJ4445">
            <v>114.14890218395063</v>
          </cell>
          <cell r="FK4445">
            <v>0.26300000000000001</v>
          </cell>
          <cell r="FL4445">
            <v>0.21788032245605668</v>
          </cell>
          <cell r="FO4445">
            <v>0</v>
          </cell>
        </row>
        <row r="4446">
          <cell r="A4446">
            <v>656763</v>
          </cell>
          <cell r="C4446" t="str">
            <v>Moran, Spencer</v>
          </cell>
          <cell r="Q4446" t="str">
            <v>S</v>
          </cell>
          <cell r="AJ4446">
            <v>7.206450047025851</v>
          </cell>
          <cell r="AR4446">
            <v>44.400000000000006</v>
          </cell>
          <cell r="AS4446">
            <v>0.5213746278528717</v>
          </cell>
          <cell r="AT4446">
            <v>0.90747182661659398</v>
          </cell>
          <cell r="BE4446">
            <v>1.3399190681192559</v>
          </cell>
          <cell r="CP4446">
            <v>20.208333333333332</v>
          </cell>
          <cell r="CV4446">
            <v>92.1</v>
          </cell>
          <cell r="DA4446">
            <v>0</v>
          </cell>
          <cell r="DD4446">
            <v>0.89182705927585182</v>
          </cell>
          <cell r="FJ4446">
            <v>111</v>
          </cell>
          <cell r="FK4446">
            <v>0.26300000000000001</v>
          </cell>
          <cell r="FL4446">
            <v>0.61796839422810979</v>
          </cell>
          <cell r="FO4446">
            <v>0</v>
          </cell>
        </row>
        <row r="4447">
          <cell r="A4447">
            <v>656774</v>
          </cell>
          <cell r="C4447" t="str">
            <v>Muhammad, Jeremiah</v>
          </cell>
          <cell r="Q4447" t="str">
            <v>R</v>
          </cell>
          <cell r="AJ4447">
            <v>8.4036592591261297</v>
          </cell>
          <cell r="AR4447">
            <v>16.8</v>
          </cell>
          <cell r="AS4447">
            <v>2.5555612086252308</v>
          </cell>
          <cell r="AT4447">
            <v>0.91423861214066315</v>
          </cell>
          <cell r="BE4447">
            <v>1.1362436302222918</v>
          </cell>
          <cell r="CP4447">
            <v>21.625</v>
          </cell>
          <cell r="CV4447">
            <v>92.1</v>
          </cell>
          <cell r="DA4447">
            <v>0</v>
          </cell>
          <cell r="DD4447">
            <v>1.4140491553862398</v>
          </cell>
          <cell r="FJ4447">
            <v>42</v>
          </cell>
          <cell r="FK4447">
            <v>0.26300000000000001</v>
          </cell>
          <cell r="FL4447">
            <v>-0.36543305464447096</v>
          </cell>
          <cell r="FO4447">
            <v>1</v>
          </cell>
        </row>
        <row r="4448">
          <cell r="A4448">
            <v>656777</v>
          </cell>
          <cell r="C4448" t="str">
            <v>Mundell, Garrett</v>
          </cell>
          <cell r="Q4448" t="str">
            <v>R</v>
          </cell>
          <cell r="AJ4448">
            <v>5.1994604230564914</v>
          </cell>
          <cell r="AR4448">
            <v>16.8</v>
          </cell>
          <cell r="AS4448">
            <v>0.19585138473010488</v>
          </cell>
          <cell r="AT4448">
            <v>0.94032107981595037</v>
          </cell>
          <cell r="BE4448">
            <v>1.2978432787277749</v>
          </cell>
          <cell r="CP4448">
            <v>23.375</v>
          </cell>
          <cell r="CV4448">
            <v>92.1</v>
          </cell>
          <cell r="DA4448">
            <v>0</v>
          </cell>
          <cell r="DD4448">
            <v>1.4394851369714787</v>
          </cell>
          <cell r="FJ4448">
            <v>42</v>
          </cell>
          <cell r="FK4448">
            <v>0.26300000000000001</v>
          </cell>
          <cell r="FL4448">
            <v>0.41394038983533948</v>
          </cell>
          <cell r="FO4448">
            <v>1</v>
          </cell>
        </row>
        <row r="4449">
          <cell r="A4449">
            <v>656781</v>
          </cell>
          <cell r="C4449" t="str">
            <v>Murphy, Chris</v>
          </cell>
          <cell r="Q4449" t="str">
            <v>S</v>
          </cell>
          <cell r="AJ4449">
            <v>7.4769457844348004</v>
          </cell>
          <cell r="AR4449">
            <v>46.481633119658795</v>
          </cell>
          <cell r="AS4449">
            <v>7.9837690950751883E-2</v>
          </cell>
          <cell r="AT4449">
            <v>0.88881080693510028</v>
          </cell>
          <cell r="BE4449">
            <v>1.1237355457721581</v>
          </cell>
          <cell r="CP4449">
            <v>23.791666666666668</v>
          </cell>
          <cell r="CV4449">
            <v>92.1</v>
          </cell>
          <cell r="DA4449">
            <v>0</v>
          </cell>
          <cell r="DD4449">
            <v>0.72560190177112083</v>
          </cell>
          <cell r="FJ4449">
            <v>116.20408279914699</v>
          </cell>
          <cell r="FK4449">
            <v>0.26300000000000001</v>
          </cell>
          <cell r="FL4449">
            <v>0.50207298373061426</v>
          </cell>
          <cell r="FO4449">
            <v>0</v>
          </cell>
        </row>
        <row r="4450">
          <cell r="A4450">
            <v>656794</v>
          </cell>
          <cell r="C4450" t="str">
            <v>Newcomb, Sean</v>
          </cell>
          <cell r="Q4450" t="str">
            <v>S</v>
          </cell>
          <cell r="AJ4450">
            <v>5.3066318136169972</v>
          </cell>
          <cell r="AR4450">
            <v>54.012921717222234</v>
          </cell>
          <cell r="AS4450">
            <v>0.19675235436566019</v>
          </cell>
          <cell r="AT4450">
            <v>0.84352026364062116</v>
          </cell>
          <cell r="BE4450">
            <v>1.1067552218629999</v>
          </cell>
          <cell r="CP4450">
            <v>23.041666666666668</v>
          </cell>
          <cell r="CV4450">
            <v>92.1</v>
          </cell>
          <cell r="DA4450">
            <v>0</v>
          </cell>
          <cell r="DD4450">
            <v>1.2387544422294468</v>
          </cell>
          <cell r="FJ4450">
            <v>135.03230429305557</v>
          </cell>
          <cell r="FK4450">
            <v>0.26300000000000001</v>
          </cell>
          <cell r="FL4450">
            <v>-0.10760158218702388</v>
          </cell>
          <cell r="FO4450">
            <v>0</v>
          </cell>
        </row>
        <row r="4451">
          <cell r="A4451">
            <v>656798</v>
          </cell>
          <cell r="C4451" t="str">
            <v>Nix, Jacob</v>
          </cell>
          <cell r="Q4451" t="str">
            <v>S</v>
          </cell>
          <cell r="AJ4451">
            <v>6.2666963706639152</v>
          </cell>
          <cell r="AR4451">
            <v>44.400000000000006</v>
          </cell>
          <cell r="AS4451">
            <v>-0.81029661922823248</v>
          </cell>
          <cell r="AT4451">
            <v>0.84729125083064649</v>
          </cell>
          <cell r="BE4451">
            <v>1.3590356922269253</v>
          </cell>
          <cell r="CP4451">
            <v>20.458333333333332</v>
          </cell>
          <cell r="CV4451">
            <v>92.1</v>
          </cell>
          <cell r="DA4451">
            <v>0</v>
          </cell>
          <cell r="DD4451">
            <v>0.79366933020736596</v>
          </cell>
          <cell r="FJ4451">
            <v>111</v>
          </cell>
          <cell r="FK4451">
            <v>0.26300000000000001</v>
          </cell>
          <cell r="FL4451">
            <v>-0.26193868752350846</v>
          </cell>
          <cell r="FO4451">
            <v>0</v>
          </cell>
        </row>
        <row r="4452">
          <cell r="A4452">
            <v>656801</v>
          </cell>
          <cell r="C4452" t="str">
            <v>Nootbaar, Nigel</v>
          </cell>
          <cell r="Q4452" t="str">
            <v>R</v>
          </cell>
          <cell r="AJ4452">
            <v>7.5093670384387998</v>
          </cell>
          <cell r="AR4452">
            <v>16.8</v>
          </cell>
          <cell r="AS4452">
            <v>-0.93578115641301463</v>
          </cell>
          <cell r="AT4452">
            <v>0.85419615153018169</v>
          </cell>
          <cell r="BE4452">
            <v>0.86404287560451432</v>
          </cell>
          <cell r="CP4452">
            <v>23.291666666666668</v>
          </cell>
          <cell r="CV4452">
            <v>92.1</v>
          </cell>
          <cell r="DA4452">
            <v>0</v>
          </cell>
          <cell r="DD4452">
            <v>1.0239790976818697</v>
          </cell>
          <cell r="FJ4452">
            <v>42</v>
          </cell>
          <cell r="FK4452">
            <v>0.26300000000000001</v>
          </cell>
          <cell r="FL4452">
            <v>-0.72479283560755048</v>
          </cell>
          <cell r="FO4452">
            <v>1</v>
          </cell>
        </row>
        <row r="4453">
          <cell r="A4453">
            <v>656803</v>
          </cell>
          <cell r="C4453" t="str">
            <v>Norwood, James</v>
          </cell>
          <cell r="Q4453" t="str">
            <v>R</v>
          </cell>
          <cell r="AJ4453">
            <v>6.0960031243874742</v>
          </cell>
          <cell r="AR4453">
            <v>16.8</v>
          </cell>
          <cell r="AS4453">
            <v>-0.73110249320560805</v>
          </cell>
          <cell r="AT4453">
            <v>0.81390362991905807</v>
          </cell>
          <cell r="BE4453">
            <v>0.97269702071179942</v>
          </cell>
          <cell r="CP4453">
            <v>22.541666666666668</v>
          </cell>
          <cell r="CV4453">
            <v>92.1</v>
          </cell>
          <cell r="DA4453">
            <v>0</v>
          </cell>
          <cell r="DD4453">
            <v>1.1247782746229671</v>
          </cell>
          <cell r="FJ4453">
            <v>42</v>
          </cell>
          <cell r="FK4453">
            <v>0.26300000000000001</v>
          </cell>
          <cell r="FL4453">
            <v>-0.28323298459265728</v>
          </cell>
          <cell r="FO4453">
            <v>0.8051296523849214</v>
          </cell>
        </row>
        <row r="4454">
          <cell r="A4454">
            <v>656805</v>
          </cell>
          <cell r="C4454" t="str">
            <v>Oaks, Trevor</v>
          </cell>
          <cell r="Q4454" t="str">
            <v>S</v>
          </cell>
          <cell r="AJ4454">
            <v>4.9383428385201542</v>
          </cell>
          <cell r="AR4454">
            <v>99.893192369277145</v>
          </cell>
          <cell r="AS4454">
            <v>0.34594581659994483</v>
          </cell>
          <cell r="AT4454">
            <v>0.80835312860602959</v>
          </cell>
          <cell r="BE4454">
            <v>1.3312261326791834</v>
          </cell>
          <cell r="CP4454">
            <v>23.291666666666668</v>
          </cell>
          <cell r="CV4454">
            <v>92.1</v>
          </cell>
          <cell r="DA4454">
            <v>0</v>
          </cell>
          <cell r="DD4454">
            <v>0.71950251350016647</v>
          </cell>
          <cell r="FJ4454">
            <v>161.60099128160056</v>
          </cell>
          <cell r="FK4454">
            <v>0.26300000000000001</v>
          </cell>
          <cell r="FL4454">
            <v>5.3275711571553353E-3</v>
          </cell>
          <cell r="FO4454">
            <v>0</v>
          </cell>
        </row>
        <row r="4455">
          <cell r="A4455">
            <v>656809</v>
          </cell>
          <cell r="C4455" t="str">
            <v>Ogando, Emilio</v>
          </cell>
          <cell r="Q4455" t="str">
            <v>S</v>
          </cell>
          <cell r="AJ4455">
            <v>7.2870159398215701</v>
          </cell>
          <cell r="AR4455">
            <v>59.287226147315607</v>
          </cell>
          <cell r="AS4455">
            <v>0.18164656863432718</v>
          </cell>
          <cell r="AT4455">
            <v>0.80199927534676552</v>
          </cell>
          <cell r="BE4455">
            <v>0.86064447849694337</v>
          </cell>
          <cell r="CP4455">
            <v>22.875</v>
          </cell>
          <cell r="CV4455">
            <v>92.1</v>
          </cell>
          <cell r="DA4455">
            <v>0</v>
          </cell>
          <cell r="DD4455">
            <v>1.0591894879654395</v>
          </cell>
          <cell r="FJ4455">
            <v>148.21806536828902</v>
          </cell>
          <cell r="FK4455">
            <v>0.26300000000000001</v>
          </cell>
          <cell r="FL4455">
            <v>-0.1790547048592068</v>
          </cell>
          <cell r="FO4455">
            <v>0</v>
          </cell>
        </row>
        <row r="4456">
          <cell r="A4456">
            <v>656810</v>
          </cell>
          <cell r="C4456" t="str">
            <v>Ohanian, Sarkis</v>
          </cell>
          <cell r="Q4456" t="str">
            <v>R</v>
          </cell>
          <cell r="AJ4456">
            <v>5.2985363251890396</v>
          </cell>
          <cell r="AR4456">
            <v>16.8</v>
          </cell>
          <cell r="AS4456">
            <v>0.39087727908381975</v>
          </cell>
          <cell r="AT4456">
            <v>0.89804506038189003</v>
          </cell>
          <cell r="BE4456">
            <v>0.93289574209840243</v>
          </cell>
          <cell r="CP4456">
            <v>22.875</v>
          </cell>
          <cell r="CV4456">
            <v>92.1</v>
          </cell>
          <cell r="DA4456">
            <v>0</v>
          </cell>
          <cell r="DD4456">
            <v>1.7135819887581465</v>
          </cell>
          <cell r="FJ4456">
            <v>42</v>
          </cell>
          <cell r="FK4456">
            <v>0.26300000000000001</v>
          </cell>
          <cell r="FL4456">
            <v>-0.68380553603282468</v>
          </cell>
          <cell r="FO4456">
            <v>1</v>
          </cell>
        </row>
        <row r="4457">
          <cell r="A4457">
            <v>656814</v>
          </cell>
          <cell r="C4457" t="str">
            <v>Ortiz, Luis</v>
          </cell>
          <cell r="Q4457" t="str">
            <v>S</v>
          </cell>
          <cell r="AJ4457">
            <v>5.6078419566309723</v>
          </cell>
          <cell r="AR4457">
            <v>44.400000000000006</v>
          </cell>
          <cell r="AS4457">
            <v>0.31381455046044637</v>
          </cell>
          <cell r="AT4457">
            <v>0.90727105369197525</v>
          </cell>
          <cell r="BE4457">
            <v>1.2736208225866188</v>
          </cell>
          <cell r="CP4457">
            <v>20.791666666666668</v>
          </cell>
          <cell r="CV4457">
            <v>92.1</v>
          </cell>
          <cell r="DA4457">
            <v>0</v>
          </cell>
          <cell r="DD4457">
            <v>1.0048484153083677</v>
          </cell>
          <cell r="FJ4457">
            <v>111</v>
          </cell>
          <cell r="FK4457">
            <v>0.26300000000000001</v>
          </cell>
          <cell r="FL4457">
            <v>0.35266600147749205</v>
          </cell>
          <cell r="FO4457">
            <v>0</v>
          </cell>
        </row>
        <row r="4458">
          <cell r="A4458">
            <v>656818</v>
          </cell>
          <cell r="C4458" t="str">
            <v>Overton, Connor</v>
          </cell>
          <cell r="Q4458" t="str">
            <v>R</v>
          </cell>
          <cell r="AJ4458">
            <v>7.7835511237055561</v>
          </cell>
          <cell r="AR4458">
            <v>16.8</v>
          </cell>
          <cell r="AS4458">
            <v>-1.5769431867854886</v>
          </cell>
          <cell r="AT4458">
            <v>0.84762938419531064</v>
          </cell>
          <cell r="BE4458">
            <v>0.7698252377649194</v>
          </cell>
          <cell r="CP4458">
            <v>22.958333333333332</v>
          </cell>
          <cell r="CV4458">
            <v>92.1</v>
          </cell>
          <cell r="DA4458">
            <v>0</v>
          </cell>
          <cell r="DD4458">
            <v>1.138902797519076</v>
          </cell>
          <cell r="FJ4458">
            <v>42</v>
          </cell>
          <cell r="FK4458">
            <v>0.26300000000000001</v>
          </cell>
          <cell r="FL4458">
            <v>0.43368808260003444</v>
          </cell>
          <cell r="FO4458">
            <v>1</v>
          </cell>
        </row>
        <row r="4459">
          <cell r="A4459">
            <v>656830</v>
          </cell>
          <cell r="C4459" t="str">
            <v>Paula, Juan</v>
          </cell>
          <cell r="Q4459" t="str">
            <v>R</v>
          </cell>
          <cell r="AJ4459">
            <v>7.4026978506236336</v>
          </cell>
          <cell r="AR4459">
            <v>16.8</v>
          </cell>
          <cell r="AS4459">
            <v>0.77899444107882454</v>
          </cell>
          <cell r="AT4459">
            <v>0.89211554432765006</v>
          </cell>
          <cell r="BE4459">
            <v>1.2014941864034137</v>
          </cell>
          <cell r="CP4459">
            <v>23.041666666666668</v>
          </cell>
          <cell r="CV4459">
            <v>92.1</v>
          </cell>
          <cell r="DA4459">
            <v>0</v>
          </cell>
          <cell r="DD4459">
            <v>1.0246412382115071</v>
          </cell>
          <cell r="FJ4459">
            <v>42</v>
          </cell>
          <cell r="FK4459">
            <v>0.26300000000000001</v>
          </cell>
          <cell r="FL4459">
            <v>0.317123556227769</v>
          </cell>
          <cell r="FO4459">
            <v>0.94283459922129365</v>
          </cell>
        </row>
        <row r="4460">
          <cell r="A4460">
            <v>656831</v>
          </cell>
          <cell r="C4460" t="str">
            <v>Pearce, Matt</v>
          </cell>
          <cell r="Q4460" t="str">
            <v>S</v>
          </cell>
          <cell r="AJ4460">
            <v>6.2724052837416311</v>
          </cell>
          <cell r="AR4460">
            <v>62.873058572592235</v>
          </cell>
          <cell r="AS4460">
            <v>0.88183020588952243</v>
          </cell>
          <cell r="AT4460">
            <v>0.81457661578319374</v>
          </cell>
          <cell r="BE4460">
            <v>1.0579019410669273</v>
          </cell>
          <cell r="CP4460">
            <v>22.375</v>
          </cell>
          <cell r="CV4460">
            <v>92.1</v>
          </cell>
          <cell r="DA4460">
            <v>0</v>
          </cell>
          <cell r="DD4460">
            <v>0.79555450629885016</v>
          </cell>
          <cell r="FJ4460">
            <v>157.18264643148058</v>
          </cell>
          <cell r="FK4460">
            <v>0.26300000000000001</v>
          </cell>
          <cell r="FL4460">
            <v>0.20180145927860282</v>
          </cell>
          <cell r="FO4460">
            <v>0</v>
          </cell>
        </row>
        <row r="4461">
          <cell r="A4461">
            <v>656837</v>
          </cell>
          <cell r="C4461" t="str">
            <v>Pennington, Josh</v>
          </cell>
          <cell r="Q4461" t="str">
            <v>S</v>
          </cell>
          <cell r="AJ4461">
            <v>8.0158601898660855</v>
          </cell>
          <cell r="AR4461">
            <v>44.400000000000006</v>
          </cell>
          <cell r="AS4461">
            <v>0.77679968019634915</v>
          </cell>
          <cell r="AT4461">
            <v>0.95834709694524234</v>
          </cell>
          <cell r="BE4461">
            <v>1.0438179864868715</v>
          </cell>
          <cell r="CP4461">
            <v>20.958333333333332</v>
          </cell>
          <cell r="CV4461">
            <v>92.1</v>
          </cell>
          <cell r="DA4461">
            <v>0</v>
          </cell>
          <cell r="DD4461">
            <v>1.1445855185730203</v>
          </cell>
          <cell r="FJ4461">
            <v>111</v>
          </cell>
          <cell r="FK4461">
            <v>0.26300000000000001</v>
          </cell>
          <cell r="FL4461">
            <v>1.1551691686749985</v>
          </cell>
          <cell r="FO4461">
            <v>0</v>
          </cell>
        </row>
        <row r="4462">
          <cell r="A4462">
            <v>656842</v>
          </cell>
          <cell r="C4462" t="str">
            <v>Perritt, Ashton</v>
          </cell>
          <cell r="Q4462" t="str">
            <v>R</v>
          </cell>
          <cell r="AJ4462">
            <v>7.2380082156328251</v>
          </cell>
          <cell r="AR4462">
            <v>16.8</v>
          </cell>
          <cell r="AS4462">
            <v>-1.9288629715702208</v>
          </cell>
          <cell r="AT4462">
            <v>0.95040320490572994</v>
          </cell>
          <cell r="BE4462">
            <v>0.71641200311368247</v>
          </cell>
          <cell r="CP4462">
            <v>23.791666666666668</v>
          </cell>
          <cell r="CV4462">
            <v>92.1</v>
          </cell>
          <cell r="DA4462">
            <v>0</v>
          </cell>
          <cell r="DD4462">
            <v>0.90923795587308565</v>
          </cell>
          <cell r="FJ4462">
            <v>42</v>
          </cell>
          <cell r="FK4462">
            <v>0.26300000000000001</v>
          </cell>
          <cell r="FL4462">
            <v>1.2659105984073342</v>
          </cell>
          <cell r="FO4462">
            <v>1</v>
          </cell>
        </row>
        <row r="4463">
          <cell r="A4463">
            <v>656844</v>
          </cell>
          <cell r="C4463" t="str">
            <v>Person, Zac</v>
          </cell>
          <cell r="Q4463" t="str">
            <v>R</v>
          </cell>
          <cell r="AJ4463">
            <v>6.8596961840069905</v>
          </cell>
          <cell r="AR4463">
            <v>17.657733333333336</v>
          </cell>
          <cell r="AS4463">
            <v>9.1292961399076653E-2</v>
          </cell>
          <cell r="AT4463">
            <v>0.9148676898667133</v>
          </cell>
          <cell r="BE4463">
            <v>0.80154839803015232</v>
          </cell>
          <cell r="CP4463">
            <v>23.708333333333332</v>
          </cell>
          <cell r="CV4463">
            <v>92.1</v>
          </cell>
          <cell r="DA4463">
            <v>0</v>
          </cell>
          <cell r="DD4463">
            <v>1.1222752577806536</v>
          </cell>
          <cell r="FJ4463">
            <v>44.144333333333336</v>
          </cell>
          <cell r="FK4463">
            <v>0.26300000000000001</v>
          </cell>
          <cell r="FL4463">
            <v>0.43539292500995352</v>
          </cell>
          <cell r="FO4463">
            <v>1</v>
          </cell>
        </row>
        <row r="4464">
          <cell r="A4464">
            <v>656848</v>
          </cell>
          <cell r="C4464" t="str">
            <v>Petersen, Michael</v>
          </cell>
          <cell r="Q4464" t="str">
            <v>S</v>
          </cell>
          <cell r="AJ4464">
            <v>8.5989927077278576</v>
          </cell>
          <cell r="AR4464">
            <v>44.400000000000006</v>
          </cell>
          <cell r="AS4464">
            <v>-1.7171903228643863</v>
          </cell>
          <cell r="AT4464">
            <v>0.95807455538578468</v>
          </cell>
          <cell r="BE4464">
            <v>1.1504977704220971</v>
          </cell>
          <cell r="CP4464">
            <v>22.125</v>
          </cell>
          <cell r="CV4464">
            <v>92.1</v>
          </cell>
          <cell r="DA4464">
            <v>0</v>
          </cell>
          <cell r="DD4464">
            <v>0.93437242669659271</v>
          </cell>
          <cell r="FJ4464">
            <v>111</v>
          </cell>
          <cell r="FK4464">
            <v>0.26300000000000001</v>
          </cell>
          <cell r="FL4464">
            <v>1.6085900523472294</v>
          </cell>
          <cell r="FO4464">
            <v>0</v>
          </cell>
        </row>
        <row r="4465">
          <cell r="A4465">
            <v>656850</v>
          </cell>
          <cell r="C4465" t="str">
            <v>Peterson, Pat</v>
          </cell>
          <cell r="Q4465" t="str">
            <v>S</v>
          </cell>
          <cell r="AJ4465">
            <v>7.4056126120767631</v>
          </cell>
          <cell r="AR4465">
            <v>44.400000000000006</v>
          </cell>
          <cell r="AS4465">
            <v>0.35570867447511095</v>
          </cell>
          <cell r="AT4465">
            <v>0.88952249888947077</v>
          </cell>
          <cell r="BE4465">
            <v>1.0091887292413115</v>
          </cell>
          <cell r="CP4465">
            <v>23.291666666666668</v>
          </cell>
          <cell r="CV4465">
            <v>92.1</v>
          </cell>
          <cell r="DA4465">
            <v>0</v>
          </cell>
          <cell r="DD4465">
            <v>1.0758452150945619</v>
          </cell>
          <cell r="FJ4465">
            <v>111</v>
          </cell>
          <cell r="FK4465">
            <v>0.26300000000000001</v>
          </cell>
          <cell r="FL4465">
            <v>-0.512477035329992</v>
          </cell>
          <cell r="FO4465">
            <v>0</v>
          </cell>
        </row>
        <row r="4466">
          <cell r="A4466">
            <v>656851</v>
          </cell>
          <cell r="C4466" t="str">
            <v>Pettibone, Austin</v>
          </cell>
          <cell r="Q4466" t="str">
            <v>R</v>
          </cell>
          <cell r="AJ4466">
            <v>5.8479043881172634</v>
          </cell>
          <cell r="AR4466">
            <v>22.656847897827781</v>
          </cell>
          <cell r="AS4466">
            <v>-0.23792041761842514</v>
          </cell>
          <cell r="AT4466">
            <v>0.6568312366154534</v>
          </cell>
          <cell r="BE4466">
            <v>1.0395396618203858</v>
          </cell>
          <cell r="CP4466">
            <v>23.791666666666668</v>
          </cell>
          <cell r="CV4466">
            <v>92.1</v>
          </cell>
          <cell r="DA4466">
            <v>0</v>
          </cell>
          <cell r="DD4466">
            <v>0.89188017128837271</v>
          </cell>
          <cell r="FJ4466">
            <v>56.642119744569449</v>
          </cell>
          <cell r="FK4466">
            <v>0.26300000000000001</v>
          </cell>
          <cell r="FL4466">
            <v>-0.32656935215087102</v>
          </cell>
          <cell r="FO4466">
            <v>0.97802613285436912</v>
          </cell>
        </row>
        <row r="4467">
          <cell r="A4467">
            <v>656855</v>
          </cell>
          <cell r="C4467" t="str">
            <v>Plouck, Cole</v>
          </cell>
          <cell r="Q4467" t="str">
            <v>R</v>
          </cell>
          <cell r="AJ4467">
            <v>6.4817761385404937</v>
          </cell>
          <cell r="AR4467">
            <v>16.8</v>
          </cell>
          <cell r="AS4467">
            <v>9.2310679748884072E-2</v>
          </cell>
          <cell r="AT4467">
            <v>0.9731222156873105</v>
          </cell>
          <cell r="BE4467">
            <v>1.1417697872419579</v>
          </cell>
          <cell r="CP4467">
            <v>22.208333333333332</v>
          </cell>
          <cell r="CV4467">
            <v>92.1</v>
          </cell>
          <cell r="DA4467">
            <v>0</v>
          </cell>
          <cell r="DD4467">
            <v>0.6464328044176304</v>
          </cell>
          <cell r="FJ4467">
            <v>42</v>
          </cell>
          <cell r="FK4467">
            <v>0.26300000000000001</v>
          </cell>
          <cell r="FL4467">
            <v>1.0497339361914315</v>
          </cell>
          <cell r="FO4467">
            <v>1</v>
          </cell>
        </row>
        <row r="4468">
          <cell r="A4468">
            <v>656864</v>
          </cell>
          <cell r="C4468" t="str">
            <v>Prevost, Josh</v>
          </cell>
          <cell r="Q4468" t="str">
            <v>S</v>
          </cell>
          <cell r="AJ4468">
            <v>6.9055960534724239</v>
          </cell>
          <cell r="AR4468">
            <v>44.400000000000006</v>
          </cell>
          <cell r="AS4468">
            <v>-0.27488709313135407</v>
          </cell>
          <cell r="AT4468">
            <v>0.74604139652834633</v>
          </cell>
          <cell r="BE4468">
            <v>1.3913907167283637</v>
          </cell>
          <cell r="CP4468">
            <v>24.458333333333332</v>
          </cell>
          <cell r="CV4468">
            <v>92.1</v>
          </cell>
          <cell r="DA4468">
            <v>0</v>
          </cell>
          <cell r="DD4468">
            <v>0.85497436693741335</v>
          </cell>
          <cell r="FJ4468">
            <v>111</v>
          </cell>
          <cell r="FK4468">
            <v>0.26300000000000001</v>
          </cell>
          <cell r="FL4468">
            <v>0.28813964225031058</v>
          </cell>
          <cell r="FO4468">
            <v>0</v>
          </cell>
        </row>
        <row r="4469">
          <cell r="A4469">
            <v>656877</v>
          </cell>
          <cell r="C4469" t="str">
            <v>Ratliff, Lane</v>
          </cell>
          <cell r="Q4469" t="str">
            <v>R</v>
          </cell>
          <cell r="AJ4469">
            <v>7.1524349619892362</v>
          </cell>
          <cell r="AR4469">
            <v>16.8</v>
          </cell>
          <cell r="AS4469">
            <v>-1.4459197650991285</v>
          </cell>
          <cell r="AT4469">
            <v>0.87468418511369461</v>
          </cell>
          <cell r="BE4469">
            <v>1.2659484155889431</v>
          </cell>
          <cell r="CP4469">
            <v>21.291666666666668</v>
          </cell>
          <cell r="CV4469">
            <v>92.1</v>
          </cell>
          <cell r="DA4469">
            <v>0</v>
          </cell>
          <cell r="DD4469">
            <v>1.1531487497335653</v>
          </cell>
          <cell r="FJ4469">
            <v>42</v>
          </cell>
          <cell r="FK4469">
            <v>0.26300000000000001</v>
          </cell>
          <cell r="FL4469">
            <v>-0.74847923841737252</v>
          </cell>
          <cell r="FO4469">
            <v>0.86832808534484296</v>
          </cell>
        </row>
        <row r="4470">
          <cell r="A4470">
            <v>656880</v>
          </cell>
          <cell r="C4470" t="str">
            <v>Reed, Cody</v>
          </cell>
          <cell r="Q4470" t="str">
            <v>S</v>
          </cell>
          <cell r="AJ4470">
            <v>5.9115235292297541</v>
          </cell>
          <cell r="AR4470">
            <v>44.400000000000006</v>
          </cell>
          <cell r="AS4470">
            <v>0.12591401042984077</v>
          </cell>
          <cell r="AT4470">
            <v>0.89392627212678288</v>
          </cell>
          <cell r="BE4470">
            <v>0.97676681320115466</v>
          </cell>
          <cell r="CP4470">
            <v>20.041666666666668</v>
          </cell>
          <cell r="CV4470">
            <v>92.1</v>
          </cell>
          <cell r="DA4470">
            <v>0</v>
          </cell>
          <cell r="DD4470">
            <v>1.1683605279022622</v>
          </cell>
          <cell r="FJ4470">
            <v>111</v>
          </cell>
          <cell r="FK4470">
            <v>0.26300000000000001</v>
          </cell>
          <cell r="FL4470">
            <v>-9.9955354237304062E-2</v>
          </cell>
          <cell r="FO4470">
            <v>0</v>
          </cell>
        </row>
        <row r="4471">
          <cell r="A4471">
            <v>656882</v>
          </cell>
          <cell r="C4471" t="str">
            <v>Reese, Monte'</v>
          </cell>
          <cell r="Q4471" t="str">
            <v>R</v>
          </cell>
          <cell r="AJ4471">
            <v>7.8169343530067019</v>
          </cell>
          <cell r="AR4471">
            <v>16.8</v>
          </cell>
          <cell r="AS4471">
            <v>3.6073180804227754</v>
          </cell>
          <cell r="AT4471">
            <v>0.99788539855322644</v>
          </cell>
          <cell r="BE4471">
            <v>0.9331194663000747</v>
          </cell>
          <cell r="CP4471">
            <v>24.625</v>
          </cell>
          <cell r="CV4471">
            <v>92.1</v>
          </cell>
          <cell r="DA4471">
            <v>0</v>
          </cell>
          <cell r="DD4471">
            <v>2</v>
          </cell>
          <cell r="FJ4471">
            <v>42</v>
          </cell>
          <cell r="FK4471">
            <v>0.26300000000000001</v>
          </cell>
          <cell r="FL4471">
            <v>-4.4214353989577182</v>
          </cell>
          <cell r="FO4471">
            <v>1</v>
          </cell>
        </row>
        <row r="4472">
          <cell r="A4472">
            <v>656884</v>
          </cell>
          <cell r="C4472" t="str">
            <v>Reeves, Chad</v>
          </cell>
          <cell r="Q4472" t="str">
            <v>R</v>
          </cell>
          <cell r="AJ4472">
            <v>8.7853768992518795</v>
          </cell>
          <cell r="AR4472">
            <v>16.8</v>
          </cell>
          <cell r="AS4472">
            <v>0.57958530635598693</v>
          </cell>
          <cell r="AT4472">
            <v>0.95494061514384687</v>
          </cell>
          <cell r="BE4472">
            <v>0.80797108167135034</v>
          </cell>
          <cell r="CP4472">
            <v>25.375</v>
          </cell>
          <cell r="CV4472">
            <v>92.1</v>
          </cell>
          <cell r="DA4472">
            <v>0</v>
          </cell>
          <cell r="DD4472">
            <v>0.81610135083443747</v>
          </cell>
          <cell r="FJ4472">
            <v>42</v>
          </cell>
          <cell r="FK4472">
            <v>0.26300000000000001</v>
          </cell>
          <cell r="FL4472">
            <v>1.4196552402350835</v>
          </cell>
          <cell r="FO4472">
            <v>1</v>
          </cell>
        </row>
        <row r="4473">
          <cell r="A4473">
            <v>656885</v>
          </cell>
          <cell r="C4473" t="str">
            <v>Reeves, James</v>
          </cell>
          <cell r="Q4473" t="str">
            <v>S</v>
          </cell>
          <cell r="AJ4473">
            <v>5.3212300722901249</v>
          </cell>
          <cell r="AR4473">
            <v>47.584335944049734</v>
          </cell>
          <cell r="AS4473">
            <v>0.56583220966300229</v>
          </cell>
          <cell r="AT4473">
            <v>0.88401311061763144</v>
          </cell>
          <cell r="BE4473">
            <v>0.81419045209175167</v>
          </cell>
          <cell r="CP4473">
            <v>23.041666666666668</v>
          </cell>
          <cell r="CV4473">
            <v>92.1</v>
          </cell>
          <cell r="DA4473">
            <v>0</v>
          </cell>
          <cell r="DD4473">
            <v>1.2302425139469684</v>
          </cell>
          <cell r="FJ4473">
            <v>118.96083986012432</v>
          </cell>
          <cell r="FK4473">
            <v>0.26300000000000001</v>
          </cell>
          <cell r="FL4473">
            <v>9.0352347051719406E-2</v>
          </cell>
          <cell r="FO4473">
            <v>0.17170971238253541</v>
          </cell>
        </row>
        <row r="4474">
          <cell r="A4474">
            <v>656887</v>
          </cell>
          <cell r="C4474" t="str">
            <v>Reid-Foley, Sean</v>
          </cell>
          <cell r="Q4474" t="str">
            <v>S</v>
          </cell>
          <cell r="AJ4474">
            <v>5.2449649443733568</v>
          </cell>
          <cell r="AR4474">
            <v>50.394567781152269</v>
          </cell>
          <cell r="AS4474">
            <v>0.20176494863599664</v>
          </cell>
          <cell r="AT4474">
            <v>0.8603969721806729</v>
          </cell>
          <cell r="BE4474">
            <v>1.3353611916582511</v>
          </cell>
          <cell r="CP4474">
            <v>20.875</v>
          </cell>
          <cell r="CV4474">
            <v>92.1</v>
          </cell>
          <cell r="DA4474">
            <v>0</v>
          </cell>
          <cell r="DD4474">
            <v>1.2394746887489914</v>
          </cell>
          <cell r="FJ4474">
            <v>125.98641945288067</v>
          </cell>
          <cell r="FK4474">
            <v>0.26300000000000001</v>
          </cell>
          <cell r="FL4474">
            <v>-0.36017320530095948</v>
          </cell>
          <cell r="FO4474">
            <v>0</v>
          </cell>
        </row>
        <row r="4475">
          <cell r="A4475">
            <v>656889</v>
          </cell>
          <cell r="C4475" t="str">
            <v>Rhoades, Jeremy</v>
          </cell>
          <cell r="Q4475" t="str">
            <v>S</v>
          </cell>
          <cell r="AJ4475">
            <v>7.1732273828513318</v>
          </cell>
          <cell r="AR4475">
            <v>59.380371508695788</v>
          </cell>
          <cell r="AS4475">
            <v>-0.2442494891180573</v>
          </cell>
          <cell r="AT4475">
            <v>0.6422785421570214</v>
          </cell>
          <cell r="BE4475">
            <v>1.1004574447486375</v>
          </cell>
          <cell r="CP4475">
            <v>23.375</v>
          </cell>
          <cell r="CV4475">
            <v>92.1</v>
          </cell>
          <cell r="DA4475">
            <v>0</v>
          </cell>
          <cell r="DD4475">
            <v>0.91217352534300156</v>
          </cell>
          <cell r="FJ4475">
            <v>148.45092877173946</v>
          </cell>
          <cell r="FK4475">
            <v>0.26300000000000001</v>
          </cell>
          <cell r="FL4475">
            <v>-0.3914483597568027</v>
          </cell>
          <cell r="FO4475">
            <v>0</v>
          </cell>
        </row>
        <row r="4476">
          <cell r="A4476">
            <v>656890</v>
          </cell>
          <cell r="C4476" t="str">
            <v>Rhodes, Aaron</v>
          </cell>
          <cell r="Q4476" t="str">
            <v>R</v>
          </cell>
          <cell r="AJ4476">
            <v>6.0071517302639688</v>
          </cell>
          <cell r="AR4476">
            <v>16.8</v>
          </cell>
          <cell r="AS4476">
            <v>-0.47027149021691639</v>
          </cell>
          <cell r="AT4476">
            <v>0.93540478699245921</v>
          </cell>
          <cell r="BE4476">
            <v>0.78671172258068955</v>
          </cell>
          <cell r="CP4476">
            <v>23.791666666666668</v>
          </cell>
          <cell r="CV4476">
            <v>92.1</v>
          </cell>
          <cell r="DA4476">
            <v>0</v>
          </cell>
          <cell r="DD4476">
            <v>1.0250816989279317</v>
          </cell>
          <cell r="FJ4476">
            <v>42</v>
          </cell>
          <cell r="FK4476">
            <v>0.26300000000000001</v>
          </cell>
          <cell r="FL4476">
            <v>-1.9781858472570455</v>
          </cell>
          <cell r="FO4476">
            <v>1</v>
          </cell>
        </row>
        <row r="4477">
          <cell r="A4477">
            <v>656892</v>
          </cell>
          <cell r="C4477" t="str">
            <v>Richy, John</v>
          </cell>
          <cell r="Q4477" t="str">
            <v>S</v>
          </cell>
          <cell r="AJ4477">
            <v>6.2756990355613143</v>
          </cell>
          <cell r="AR4477">
            <v>48.905102760576142</v>
          </cell>
          <cell r="AS4477">
            <v>-0.34048590781151777</v>
          </cell>
          <cell r="AT4477">
            <v>0.68418558109872807</v>
          </cell>
          <cell r="BE4477">
            <v>0.97200205436957987</v>
          </cell>
          <cell r="CP4477">
            <v>23.958333333333332</v>
          </cell>
          <cell r="CV4477">
            <v>92.1</v>
          </cell>
          <cell r="DA4477">
            <v>0</v>
          </cell>
          <cell r="DD4477">
            <v>0.87882784547276716</v>
          </cell>
          <cell r="FJ4477">
            <v>122.26275690144034</v>
          </cell>
          <cell r="FK4477">
            <v>0.26300000000000001</v>
          </cell>
          <cell r="FL4477">
            <v>0.30327226800372831</v>
          </cell>
          <cell r="FO4477">
            <v>0</v>
          </cell>
        </row>
        <row r="4478">
          <cell r="A4478">
            <v>656899</v>
          </cell>
          <cell r="C4478" t="str">
            <v>Rivera, Mariano</v>
          </cell>
          <cell r="Q4478" t="str">
            <v>R</v>
          </cell>
          <cell r="AJ4478">
            <v>7.6143930166013671</v>
          </cell>
          <cell r="AR4478">
            <v>22.523196021597045</v>
          </cell>
          <cell r="AS4478">
            <v>-0.2225533843700091</v>
          </cell>
          <cell r="AT4478">
            <v>0.74821970865817788</v>
          </cell>
          <cell r="BE4478">
            <v>0.86471922395705614</v>
          </cell>
          <cell r="CP4478">
            <v>22.708333333333332</v>
          </cell>
          <cell r="CV4478">
            <v>92.1</v>
          </cell>
          <cell r="DA4478">
            <v>0</v>
          </cell>
          <cell r="DD4478">
            <v>0.92910218912796938</v>
          </cell>
          <cell r="FJ4478">
            <v>56.307990053992611</v>
          </cell>
          <cell r="FK4478">
            <v>0.26300000000000001</v>
          </cell>
          <cell r="FL4478">
            <v>-2.2445567609257561E-2</v>
          </cell>
          <cell r="FO4478">
            <v>1</v>
          </cell>
        </row>
        <row r="4479">
          <cell r="A4479">
            <v>656904</v>
          </cell>
          <cell r="C4479" t="str">
            <v>Robinson, Jared</v>
          </cell>
          <cell r="Q4479" t="str">
            <v>R</v>
          </cell>
          <cell r="AJ4479">
            <v>7.348888677171372</v>
          </cell>
          <cell r="AR4479">
            <v>20.837531957651823</v>
          </cell>
          <cell r="AS4479">
            <v>-0.67352090111398932</v>
          </cell>
          <cell r="AT4479">
            <v>0.65933813697712274</v>
          </cell>
          <cell r="BE4479">
            <v>1.1644573784113388</v>
          </cell>
          <cell r="CP4479">
            <v>21.625</v>
          </cell>
          <cell r="CV4479">
            <v>92.1</v>
          </cell>
          <cell r="DA4479">
            <v>0</v>
          </cell>
          <cell r="DD4479">
            <v>0.89937679873306464</v>
          </cell>
          <cell r="FJ4479">
            <v>52.093829894129556</v>
          </cell>
          <cell r="FK4479">
            <v>0.26300000000000001</v>
          </cell>
          <cell r="FL4479">
            <v>0.52439900003517359</v>
          </cell>
          <cell r="FO4479">
            <v>0.54317895636210145</v>
          </cell>
        </row>
        <row r="4480">
          <cell r="A4480">
            <v>656926</v>
          </cell>
          <cell r="C4480" t="str">
            <v>Sadberry, Chris</v>
          </cell>
          <cell r="Q4480" t="str">
            <v>S</v>
          </cell>
          <cell r="AJ4480">
            <v>6.9424242142248298</v>
          </cell>
          <cell r="AR4480">
            <v>44.400000000000006</v>
          </cell>
          <cell r="AS4480">
            <v>7.2097524590865589E-2</v>
          </cell>
          <cell r="AT4480">
            <v>0.9296956181507593</v>
          </cell>
          <cell r="BE4480">
            <v>0.96780705971340375</v>
          </cell>
          <cell r="CP4480">
            <v>24.625</v>
          </cell>
          <cell r="CV4480">
            <v>92.1</v>
          </cell>
          <cell r="DA4480">
            <v>0</v>
          </cell>
          <cell r="DD4480">
            <v>0.8849095173343875</v>
          </cell>
          <cell r="FJ4480">
            <v>111</v>
          </cell>
          <cell r="FK4480">
            <v>0.26300000000000001</v>
          </cell>
          <cell r="FL4480">
            <v>0.88159416065175245</v>
          </cell>
          <cell r="FO4480">
            <v>0</v>
          </cell>
        </row>
        <row r="4481">
          <cell r="A4481">
            <v>656942</v>
          </cell>
          <cell r="C4481" t="str">
            <v>Schwartz, Jordan</v>
          </cell>
          <cell r="Q4481" t="str">
            <v>S</v>
          </cell>
          <cell r="AJ4481">
            <v>9.2996252737458374</v>
          </cell>
          <cell r="AR4481">
            <v>44.400000000000006</v>
          </cell>
          <cell r="AS4481">
            <v>-1.4549206062880216</v>
          </cell>
          <cell r="AT4481">
            <v>0.80854281949987739</v>
          </cell>
          <cell r="BE4481">
            <v>1.1122040548650656</v>
          </cell>
          <cell r="CP4481">
            <v>24.375</v>
          </cell>
          <cell r="CV4481">
            <v>92.1</v>
          </cell>
          <cell r="DA4481">
            <v>0</v>
          </cell>
          <cell r="DD4481">
            <v>1.2312907769710324</v>
          </cell>
          <cell r="FJ4481">
            <v>111</v>
          </cell>
          <cell r="FK4481">
            <v>0.26300000000000001</v>
          </cell>
          <cell r="FL4481">
            <v>-0.37550131668934128</v>
          </cell>
          <cell r="FO4481">
            <v>0.48048550092634346</v>
          </cell>
        </row>
        <row r="4482">
          <cell r="A4482">
            <v>656945</v>
          </cell>
          <cell r="C4482" t="str">
            <v>Scott, Tanner</v>
          </cell>
          <cell r="Q4482" t="str">
            <v>R</v>
          </cell>
          <cell r="AJ4482">
            <v>5.2559340113104085</v>
          </cell>
          <cell r="AR4482">
            <v>22.585208678257231</v>
          </cell>
          <cell r="AS4482">
            <v>0.10935692343597944</v>
          </cell>
          <cell r="AT4482">
            <v>0.85450055504029321</v>
          </cell>
          <cell r="BE4482">
            <v>1.4045932807171162</v>
          </cell>
          <cell r="CP4482">
            <v>21.958333333333332</v>
          </cell>
          <cell r="CV4482">
            <v>92.1</v>
          </cell>
          <cell r="DA4482">
            <v>0</v>
          </cell>
          <cell r="DD4482">
            <v>1.354290641518201</v>
          </cell>
          <cell r="FJ4482">
            <v>56.463021695643071</v>
          </cell>
          <cell r="FK4482">
            <v>0.26300000000000001</v>
          </cell>
          <cell r="FL4482">
            <v>-1.8831971466626061</v>
          </cell>
          <cell r="FO4482">
            <v>1</v>
          </cell>
        </row>
        <row r="4483">
          <cell r="A4483">
            <v>656949</v>
          </cell>
          <cell r="C4483" t="str">
            <v>Sever, John</v>
          </cell>
          <cell r="Q4483" t="str">
            <v>S</v>
          </cell>
          <cell r="AJ4483">
            <v>5.8260349361406103</v>
          </cell>
          <cell r="AR4483">
            <v>44.400000000000006</v>
          </cell>
          <cell r="AS4483">
            <v>-0.54058420484071712</v>
          </cell>
          <cell r="AT4483">
            <v>0.75260326620405293</v>
          </cell>
          <cell r="BE4483">
            <v>1.034773441736053</v>
          </cell>
          <cell r="CP4483">
            <v>22.958333333333332</v>
          </cell>
          <cell r="CV4483">
            <v>92.1</v>
          </cell>
          <cell r="DA4483">
            <v>0</v>
          </cell>
          <cell r="DD4483">
            <v>1.0845861498672715</v>
          </cell>
          <cell r="FJ4483">
            <v>111</v>
          </cell>
          <cell r="FK4483">
            <v>0.26300000000000001</v>
          </cell>
          <cell r="FL4483">
            <v>0.74487343992977995</v>
          </cell>
          <cell r="FO4483">
            <v>0.39848009114466332</v>
          </cell>
        </row>
        <row r="4484">
          <cell r="A4484">
            <v>656954</v>
          </cell>
          <cell r="C4484" t="str">
            <v>Sheffield, Justus</v>
          </cell>
          <cell r="Q4484" t="str">
            <v>S</v>
          </cell>
          <cell r="AJ4484">
            <v>5.694677651032455</v>
          </cell>
          <cell r="AR4484">
            <v>51.552729597860065</v>
          </cell>
          <cell r="AS4484">
            <v>-0.39969062133030453</v>
          </cell>
          <cell r="AT4484">
            <v>0.69406606266095716</v>
          </cell>
          <cell r="BE4484">
            <v>1.078222942297379</v>
          </cell>
          <cell r="CP4484">
            <v>20.125</v>
          </cell>
          <cell r="CV4484">
            <v>92.1</v>
          </cell>
          <cell r="DA4484">
            <v>0</v>
          </cell>
          <cell r="DD4484">
            <v>1.1409250847192374</v>
          </cell>
          <cell r="FJ4484">
            <v>128.88182399465015</v>
          </cell>
          <cell r="FK4484">
            <v>0.26300000000000001</v>
          </cell>
          <cell r="FL4484">
            <v>0.41995987786490035</v>
          </cell>
          <cell r="FO4484">
            <v>0</v>
          </cell>
        </row>
        <row r="4485">
          <cell r="A4485">
            <v>656964</v>
          </cell>
          <cell r="C4485" t="str">
            <v>Simmons, Kevin</v>
          </cell>
          <cell r="Q4485" t="str">
            <v>R</v>
          </cell>
          <cell r="AJ4485">
            <v>6.9076910019493152</v>
          </cell>
          <cell r="AR4485">
            <v>16.8</v>
          </cell>
          <cell r="AS4485">
            <v>-0.56713756942793547</v>
          </cell>
          <cell r="AT4485">
            <v>0.78803294639565613</v>
          </cell>
          <cell r="BE4485">
            <v>0.91501615070893239</v>
          </cell>
          <cell r="CP4485">
            <v>22.791666666666668</v>
          </cell>
          <cell r="CV4485">
            <v>92.1</v>
          </cell>
          <cell r="DA4485">
            <v>0</v>
          </cell>
          <cell r="DD4485">
            <v>0.94105973992611258</v>
          </cell>
          <cell r="FJ4485">
            <v>42</v>
          </cell>
          <cell r="FK4485">
            <v>0.26300000000000001</v>
          </cell>
          <cell r="FL4485">
            <v>0.7509906780404455</v>
          </cell>
          <cell r="FO4485">
            <v>1</v>
          </cell>
        </row>
        <row r="4486">
          <cell r="A4486">
            <v>656972</v>
          </cell>
          <cell r="C4486" t="str">
            <v>Smith, Caleb</v>
          </cell>
          <cell r="Q4486" t="str">
            <v>R</v>
          </cell>
          <cell r="AJ4486">
            <v>8.6359220547810693</v>
          </cell>
          <cell r="AR4486">
            <v>16.8</v>
          </cell>
          <cell r="AS4486">
            <v>1.4079361007946307</v>
          </cell>
          <cell r="AT4486">
            <v>0.9235876405097625</v>
          </cell>
          <cell r="BE4486">
            <v>0.91132343625333523</v>
          </cell>
          <cell r="CP4486">
            <v>23.208333333333332</v>
          </cell>
          <cell r="CV4486">
            <v>92.1</v>
          </cell>
          <cell r="DA4486">
            <v>0</v>
          </cell>
          <cell r="DD4486">
            <v>0.8301276115131826</v>
          </cell>
          <cell r="FJ4486">
            <v>42</v>
          </cell>
          <cell r="FK4486">
            <v>0.26300000000000001</v>
          </cell>
          <cell r="FL4486">
            <v>-0.12423329174846479</v>
          </cell>
          <cell r="FO4486">
            <v>0.57936506799921617</v>
          </cell>
        </row>
        <row r="4487">
          <cell r="A4487">
            <v>656973</v>
          </cell>
          <cell r="C4487" t="str">
            <v>Smith, Caleb</v>
          </cell>
          <cell r="Q4487" t="str">
            <v>R</v>
          </cell>
          <cell r="AJ4487">
            <v>5.8268937192159189</v>
          </cell>
          <cell r="AR4487">
            <v>17.738069006933337</v>
          </cell>
          <cell r="AS4487">
            <v>0.9859451535946987</v>
          </cell>
          <cell r="AT4487">
            <v>0.88728272630669547</v>
          </cell>
          <cell r="BE4487">
            <v>0.94772004966386036</v>
          </cell>
          <cell r="CP4487">
            <v>23.708333333333332</v>
          </cell>
          <cell r="CV4487">
            <v>92.1</v>
          </cell>
          <cell r="DA4487">
            <v>0</v>
          </cell>
          <cell r="DD4487">
            <v>1.4770756522153632</v>
          </cell>
          <cell r="FJ4487">
            <v>44.345172517333339</v>
          </cell>
          <cell r="FK4487">
            <v>0.26300000000000001</v>
          </cell>
          <cell r="FL4487">
            <v>-0.7881375503318957</v>
          </cell>
          <cell r="FO4487">
            <v>1</v>
          </cell>
        </row>
        <row r="4488">
          <cell r="A4488">
            <v>656977</v>
          </cell>
          <cell r="C4488" t="str">
            <v>Sobotka, Chad</v>
          </cell>
          <cell r="Q4488" t="str">
            <v>R</v>
          </cell>
          <cell r="AJ4488">
            <v>5.9940581600628384</v>
          </cell>
          <cell r="AR4488">
            <v>16.8</v>
          </cell>
          <cell r="AS4488">
            <v>-1.5597231725300686</v>
          </cell>
          <cell r="AT4488">
            <v>0.8392537540652143</v>
          </cell>
          <cell r="BE4488">
            <v>1.1653368095447096</v>
          </cell>
          <cell r="CP4488">
            <v>22.958333333333332</v>
          </cell>
          <cell r="CV4488">
            <v>92.1</v>
          </cell>
          <cell r="DA4488">
            <v>0</v>
          </cell>
          <cell r="DD4488">
            <v>1.0429216701287203</v>
          </cell>
          <cell r="FJ4488">
            <v>42</v>
          </cell>
          <cell r="FK4488">
            <v>0.26300000000000001</v>
          </cell>
          <cell r="FL4488">
            <v>0.63031147328950321</v>
          </cell>
          <cell r="FO4488">
            <v>1</v>
          </cell>
        </row>
        <row r="4489">
          <cell r="A4489">
            <v>656991</v>
          </cell>
          <cell r="C4489" t="str">
            <v>Speer, David</v>
          </cell>
          <cell r="Q4489" t="str">
            <v>R</v>
          </cell>
          <cell r="AJ4489">
            <v>5.2393354778147803</v>
          </cell>
          <cell r="AR4489">
            <v>23.745281951483506</v>
          </cell>
          <cell r="AS4489">
            <v>-0.21133960577313193</v>
          </cell>
          <cell r="AT4489">
            <v>0.57696644344801506</v>
          </cell>
          <cell r="BE4489">
            <v>1.1131646495352834</v>
          </cell>
          <cell r="CP4489">
            <v>23.875</v>
          </cell>
          <cell r="CV4489">
            <v>92.1</v>
          </cell>
          <cell r="DA4489">
            <v>0</v>
          </cell>
          <cell r="DD4489">
            <v>1.0400626028385653</v>
          </cell>
          <cell r="FJ4489">
            <v>59.363204878708757</v>
          </cell>
          <cell r="FK4489">
            <v>0.26300000000000001</v>
          </cell>
          <cell r="FL4489">
            <v>0.46704869124831527</v>
          </cell>
          <cell r="FO4489">
            <v>1</v>
          </cell>
        </row>
        <row r="4490">
          <cell r="A4490">
            <v>657006</v>
          </cell>
          <cell r="C4490" t="str">
            <v>Steele, Justin</v>
          </cell>
          <cell r="Q4490" t="str">
            <v>S</v>
          </cell>
          <cell r="AJ4490">
            <v>7.9944831286451628</v>
          </cell>
          <cell r="AR4490">
            <v>44.400000000000006</v>
          </cell>
          <cell r="AS4490">
            <v>-0.90334647238871901</v>
          </cell>
          <cell r="AT4490">
            <v>0.84803471630559302</v>
          </cell>
          <cell r="BE4490">
            <v>1.339665522036118</v>
          </cell>
          <cell r="CP4490">
            <v>20.958333333333332</v>
          </cell>
          <cell r="CV4490">
            <v>92.1</v>
          </cell>
          <cell r="DA4490">
            <v>0</v>
          </cell>
          <cell r="DD4490">
            <v>1.2527658448103172</v>
          </cell>
          <cell r="FJ4490">
            <v>111</v>
          </cell>
          <cell r="FK4490">
            <v>0.26300000000000001</v>
          </cell>
          <cell r="FL4490">
            <v>-0.64880968858924548</v>
          </cell>
          <cell r="FO4490">
            <v>0</v>
          </cell>
        </row>
        <row r="4491">
          <cell r="A4491">
            <v>657007</v>
          </cell>
          <cell r="C4491" t="str">
            <v>Steen, Kevin</v>
          </cell>
          <cell r="Q4491" t="str">
            <v>S</v>
          </cell>
          <cell r="AJ4491">
            <v>8.6465884703484068</v>
          </cell>
          <cell r="AR4491">
            <v>44.400000000000006</v>
          </cell>
          <cell r="AS4491">
            <v>0.46760630957669291</v>
          </cell>
          <cell r="AT4491">
            <v>0.92603020882235143</v>
          </cell>
          <cell r="BE4491">
            <v>0.90142538658712068</v>
          </cell>
          <cell r="CP4491">
            <v>19.958333333333332</v>
          </cell>
          <cell r="CV4491">
            <v>92.1</v>
          </cell>
          <cell r="DA4491">
            <v>0</v>
          </cell>
          <cell r="DD4491">
            <v>1.046261325149541</v>
          </cell>
          <cell r="FJ4491">
            <v>111</v>
          </cell>
          <cell r="FK4491">
            <v>0.26300000000000001</v>
          </cell>
          <cell r="FL4491">
            <v>0.3744738340614433</v>
          </cell>
          <cell r="FO4491">
            <v>0</v>
          </cell>
        </row>
        <row r="4492">
          <cell r="A4492">
            <v>657008</v>
          </cell>
          <cell r="C4492" t="str">
            <v>Sterner, Ty</v>
          </cell>
          <cell r="Q4492" t="str">
            <v>R</v>
          </cell>
          <cell r="AJ4492">
            <v>7.3662830981173544</v>
          </cell>
          <cell r="AR4492">
            <v>16.8</v>
          </cell>
          <cell r="AS4492">
            <v>-0.19682726967038605</v>
          </cell>
          <cell r="AT4492">
            <v>0.83027229246939682</v>
          </cell>
          <cell r="BE4492">
            <v>0.96272644053057543</v>
          </cell>
          <cell r="CP4492">
            <v>23.541666666666668</v>
          </cell>
          <cell r="CV4492">
            <v>92.1</v>
          </cell>
          <cell r="DA4492">
            <v>0</v>
          </cell>
          <cell r="DD4492">
            <v>1.2923604271911913</v>
          </cell>
          <cell r="FJ4492">
            <v>42</v>
          </cell>
          <cell r="FK4492">
            <v>0.26300000000000001</v>
          </cell>
          <cell r="FL4492">
            <v>-0.53271203280582935</v>
          </cell>
          <cell r="FO4492">
            <v>1</v>
          </cell>
        </row>
        <row r="4493">
          <cell r="A4493">
            <v>657009</v>
          </cell>
          <cell r="C4493" t="str">
            <v>Stewart, Devon</v>
          </cell>
          <cell r="Q4493" t="str">
            <v>R</v>
          </cell>
          <cell r="AJ4493">
            <v>6.8113342805619048</v>
          </cell>
          <cell r="AR4493">
            <v>16.8</v>
          </cell>
          <cell r="AS4493">
            <v>-1.0257030956590194</v>
          </cell>
          <cell r="AT4493">
            <v>0.85513577357564374</v>
          </cell>
          <cell r="BE4493">
            <v>0.84790139436371048</v>
          </cell>
          <cell r="CP4493">
            <v>23.541666666666668</v>
          </cell>
          <cell r="CV4493">
            <v>92.1</v>
          </cell>
          <cell r="DA4493">
            <v>0</v>
          </cell>
          <cell r="DD4493">
            <v>0.93531174621191604</v>
          </cell>
          <cell r="FJ4493">
            <v>42</v>
          </cell>
          <cell r="FK4493">
            <v>0.26300000000000001</v>
          </cell>
          <cell r="FL4493">
            <v>-0.34904883388804875</v>
          </cell>
          <cell r="FO4493">
            <v>1</v>
          </cell>
        </row>
        <row r="4494">
          <cell r="A4494">
            <v>657022</v>
          </cell>
          <cell r="C4494" t="str">
            <v>Supak, Trey</v>
          </cell>
          <cell r="Q4494" t="str">
            <v>S</v>
          </cell>
          <cell r="AJ4494">
            <v>7.4077551453718096</v>
          </cell>
          <cell r="AR4494">
            <v>44.400000000000006</v>
          </cell>
          <cell r="AS4494">
            <v>-0.26556207098280921</v>
          </cell>
          <cell r="AT4494">
            <v>0.86609915335498022</v>
          </cell>
          <cell r="BE4494">
            <v>1.295175196942117</v>
          </cell>
          <cell r="CP4494">
            <v>20.125</v>
          </cell>
          <cell r="CV4494">
            <v>92.1</v>
          </cell>
          <cell r="DA4494">
            <v>0</v>
          </cell>
          <cell r="DD4494">
            <v>0.97624145453630973</v>
          </cell>
          <cell r="FJ4494">
            <v>111</v>
          </cell>
          <cell r="FK4494">
            <v>0.26300000000000001</v>
          </cell>
          <cell r="FL4494">
            <v>0.23740806203353826</v>
          </cell>
          <cell r="FO4494">
            <v>0</v>
          </cell>
        </row>
        <row r="4495">
          <cell r="A4495">
            <v>657024</v>
          </cell>
          <cell r="C4495" t="str">
            <v>Swanson, Erik</v>
          </cell>
          <cell r="Q4495" t="str">
            <v>S</v>
          </cell>
          <cell r="AJ4495">
            <v>6.1069415119292607</v>
          </cell>
          <cell r="AR4495">
            <v>44.400000000000006</v>
          </cell>
          <cell r="AS4495">
            <v>7.7336451329346231E-2</v>
          </cell>
          <cell r="AT4495">
            <v>0.88009103514843601</v>
          </cell>
          <cell r="BE4495">
            <v>1.0770313828692195</v>
          </cell>
          <cell r="CP4495">
            <v>22.791666666666668</v>
          </cell>
          <cell r="CV4495">
            <v>92.1</v>
          </cell>
          <cell r="DA4495">
            <v>0</v>
          </cell>
          <cell r="DD4495">
            <v>1.0113701007936238</v>
          </cell>
          <cell r="FJ4495">
            <v>111</v>
          </cell>
          <cell r="FK4495">
            <v>0.26300000000000001</v>
          </cell>
          <cell r="FL4495">
            <v>-0.1974733806807551</v>
          </cell>
          <cell r="FO4495">
            <v>0</v>
          </cell>
        </row>
        <row r="4496">
          <cell r="A4496">
            <v>657031</v>
          </cell>
          <cell r="C4496" t="str">
            <v>Taylor, Josh</v>
          </cell>
          <cell r="Q4496" t="str">
            <v>S</v>
          </cell>
          <cell r="AJ4496">
            <v>5.6931421479457409</v>
          </cell>
          <cell r="AR4496">
            <v>54.342863870491527</v>
          </cell>
          <cell r="AS4496">
            <v>-1.3169118807381464</v>
          </cell>
          <cell r="AT4496">
            <v>0.68350416687132576</v>
          </cell>
          <cell r="BE4496">
            <v>1.2668700649170306</v>
          </cell>
          <cell r="CP4496">
            <v>23.291666666666668</v>
          </cell>
          <cell r="CV4496">
            <v>92.1</v>
          </cell>
          <cell r="DA4496">
            <v>0</v>
          </cell>
          <cell r="DD4496">
            <v>0.91129024425493121</v>
          </cell>
          <cell r="FJ4496">
            <v>135.8571596762288</v>
          </cell>
          <cell r="FK4496">
            <v>0.26300000000000001</v>
          </cell>
          <cell r="FL4496">
            <v>0.37039687390191051</v>
          </cell>
          <cell r="FO4496">
            <v>0</v>
          </cell>
        </row>
        <row r="4497">
          <cell r="A4497">
            <v>657037</v>
          </cell>
          <cell r="C4497" t="str">
            <v>Thoele, Sam</v>
          </cell>
          <cell r="Q4497" t="str">
            <v>R</v>
          </cell>
          <cell r="AJ4497">
            <v>6.2627951460041178</v>
          </cell>
          <cell r="AR4497">
            <v>16.8</v>
          </cell>
          <cell r="AS4497">
            <v>0.12828756735764055</v>
          </cell>
          <cell r="AT4497">
            <v>0.91511163129147155</v>
          </cell>
          <cell r="BE4497">
            <v>0.9033058386719478</v>
          </cell>
          <cell r="CP4497">
            <v>23.708333333333332</v>
          </cell>
          <cell r="CV4497">
            <v>92.1</v>
          </cell>
          <cell r="DA4497">
            <v>0</v>
          </cell>
          <cell r="DD4497">
            <v>1.1045554416990846</v>
          </cell>
          <cell r="FJ4497">
            <v>42</v>
          </cell>
          <cell r="FK4497">
            <v>0.26300000000000001</v>
          </cell>
          <cell r="FL4497">
            <v>0.63104084419664952</v>
          </cell>
          <cell r="FO4497">
            <v>1</v>
          </cell>
        </row>
        <row r="4498">
          <cell r="A4498">
            <v>657039</v>
          </cell>
          <cell r="C4498" t="str">
            <v>Thomas, Brandon</v>
          </cell>
          <cell r="Q4498" t="str">
            <v>R</v>
          </cell>
          <cell r="AJ4498">
            <v>7.776239460066293</v>
          </cell>
          <cell r="AR4498">
            <v>16.8</v>
          </cell>
          <cell r="AS4498">
            <v>0.11707243856869734</v>
          </cell>
          <cell r="AT4498">
            <v>0.92146390981420889</v>
          </cell>
          <cell r="BE4498">
            <v>0.4161776121196446</v>
          </cell>
          <cell r="CP4498">
            <v>22.791666666666668</v>
          </cell>
          <cell r="CV4498">
            <v>92.1</v>
          </cell>
          <cell r="DA4498">
            <v>0</v>
          </cell>
          <cell r="DD4498">
            <v>0.97571792831438497</v>
          </cell>
          <cell r="FJ4498">
            <v>42</v>
          </cell>
          <cell r="FK4498">
            <v>0.26300000000000001</v>
          </cell>
          <cell r="FL4498">
            <v>1.0038205625050005</v>
          </cell>
          <cell r="FO4498">
            <v>1</v>
          </cell>
        </row>
        <row r="4499">
          <cell r="A4499">
            <v>657042</v>
          </cell>
          <cell r="C4499" t="str">
            <v>Thome, Andrew</v>
          </cell>
          <cell r="Q4499" t="str">
            <v>R</v>
          </cell>
          <cell r="AJ4499">
            <v>6.2529470333771071</v>
          </cell>
          <cell r="AR4499">
            <v>24.361615219372968</v>
          </cell>
          <cell r="AS4499">
            <v>0.67143214580480814</v>
          </cell>
          <cell r="AT4499">
            <v>0.86565003982234212</v>
          </cell>
          <cell r="BE4499">
            <v>1.2406076246530848</v>
          </cell>
          <cell r="CP4499">
            <v>23.458333333333332</v>
          </cell>
          <cell r="CV4499">
            <v>92.1</v>
          </cell>
          <cell r="DA4499">
            <v>0</v>
          </cell>
          <cell r="DD4499">
            <v>0.74650150970600304</v>
          </cell>
          <cell r="FJ4499">
            <v>60.904038048432419</v>
          </cell>
          <cell r="FK4499">
            <v>0.26300000000000001</v>
          </cell>
          <cell r="FL4499">
            <v>0.63742527188791598</v>
          </cell>
          <cell r="FO4499">
            <v>1</v>
          </cell>
        </row>
        <row r="4500">
          <cell r="A4500">
            <v>657043</v>
          </cell>
          <cell r="C4500" t="str">
            <v>Thompson, Dylan</v>
          </cell>
          <cell r="Q4500" t="str">
            <v>R</v>
          </cell>
          <cell r="AJ4500">
            <v>7.6822369023627495</v>
          </cell>
          <cell r="AR4500">
            <v>16.8</v>
          </cell>
          <cell r="AS4500">
            <v>-0.48280360851545795</v>
          </cell>
          <cell r="AT4500">
            <v>0.82387775393062235</v>
          </cell>
          <cell r="BE4500">
            <v>1.2970712939560862</v>
          </cell>
          <cell r="CP4500">
            <v>23.791666666666668</v>
          </cell>
          <cell r="CV4500">
            <v>92.1</v>
          </cell>
          <cell r="DA4500">
            <v>0</v>
          </cell>
          <cell r="DD4500">
            <v>0.92093830489495954</v>
          </cell>
          <cell r="FJ4500">
            <v>42</v>
          </cell>
          <cell r="FK4500">
            <v>0.26300000000000001</v>
          </cell>
          <cell r="FL4500">
            <v>-0.63209632596697152</v>
          </cell>
          <cell r="FO4500">
            <v>0.95251503640627755</v>
          </cell>
        </row>
        <row r="4501">
          <cell r="A4501">
            <v>657044</v>
          </cell>
          <cell r="C4501" t="str">
            <v>Thompson, Ryan</v>
          </cell>
          <cell r="Q4501" t="str">
            <v>R</v>
          </cell>
          <cell r="AJ4501">
            <v>5.3888411696958363</v>
          </cell>
          <cell r="AR4501">
            <v>27.172133182029633</v>
          </cell>
          <cell r="AS4501">
            <v>0.27054905834744941</v>
          </cell>
          <cell r="AT4501">
            <v>0.79751971860597015</v>
          </cell>
          <cell r="BE4501">
            <v>1.3962891850228774</v>
          </cell>
          <cell r="CP4501">
            <v>24.041666666666668</v>
          </cell>
          <cell r="CV4501">
            <v>92.1</v>
          </cell>
          <cell r="DA4501">
            <v>0</v>
          </cell>
          <cell r="DD4501">
            <v>0.94357278665762423</v>
          </cell>
          <cell r="FJ4501">
            <v>67.930332955074078</v>
          </cell>
          <cell r="FK4501">
            <v>0.26300000000000001</v>
          </cell>
          <cell r="FL4501">
            <v>0.24036658168373257</v>
          </cell>
          <cell r="FO4501">
            <v>1</v>
          </cell>
        </row>
        <row r="4502">
          <cell r="A4502">
            <v>657045</v>
          </cell>
          <cell r="C4502" t="str">
            <v>Thonvold, Lance</v>
          </cell>
          <cell r="Q4502" t="str">
            <v>R</v>
          </cell>
          <cell r="AJ4502">
            <v>5.7369086493116095</v>
          </cell>
          <cell r="AR4502">
            <v>16.8</v>
          </cell>
          <cell r="AS4502">
            <v>-0.4635619640582691</v>
          </cell>
          <cell r="AT4502">
            <v>0.92063528162030872</v>
          </cell>
          <cell r="BE4502">
            <v>1.0657340714905259</v>
          </cell>
          <cell r="CP4502">
            <v>22.958333333333332</v>
          </cell>
          <cell r="CV4502">
            <v>92.1</v>
          </cell>
          <cell r="DA4502">
            <v>0</v>
          </cell>
          <cell r="DD4502">
            <v>1.0630447785299235</v>
          </cell>
          <cell r="FJ4502">
            <v>42</v>
          </cell>
          <cell r="FK4502">
            <v>0.26300000000000001</v>
          </cell>
          <cell r="FL4502">
            <v>0.28841141756627131</v>
          </cell>
          <cell r="FO4502">
            <v>1</v>
          </cell>
        </row>
        <row r="4503">
          <cell r="A4503">
            <v>657052</v>
          </cell>
          <cell r="C4503" t="str">
            <v>Torres, Sixto</v>
          </cell>
          <cell r="Q4503" t="str">
            <v>S</v>
          </cell>
          <cell r="AJ4503">
            <v>7.1041038094305691</v>
          </cell>
          <cell r="AR4503">
            <v>44.400000000000006</v>
          </cell>
          <cell r="AS4503">
            <v>-0.66930931423350681</v>
          </cell>
          <cell r="AT4503">
            <v>0.8880152012939635</v>
          </cell>
          <cell r="BE4503">
            <v>1.2863375615473358</v>
          </cell>
          <cell r="CP4503">
            <v>20.291666666666668</v>
          </cell>
          <cell r="CV4503">
            <v>92.1</v>
          </cell>
          <cell r="DA4503">
            <v>0</v>
          </cell>
          <cell r="DD4503">
            <v>0.98857546738423219</v>
          </cell>
          <cell r="FJ4503">
            <v>111</v>
          </cell>
          <cell r="FK4503">
            <v>0.26300000000000001</v>
          </cell>
          <cell r="FL4503">
            <v>1.081880235064401</v>
          </cell>
          <cell r="FO4503">
            <v>0</v>
          </cell>
        </row>
        <row r="4504">
          <cell r="A4504">
            <v>657053</v>
          </cell>
          <cell r="C4504" t="str">
            <v>Toussaint, Touki</v>
          </cell>
          <cell r="Q4504" t="str">
            <v>S</v>
          </cell>
          <cell r="AJ4504">
            <v>7.5814738232971024</v>
          </cell>
          <cell r="AR4504">
            <v>50.416104083456794</v>
          </cell>
          <cell r="AS4504">
            <v>0.1904996658408257</v>
          </cell>
          <cell r="AT4504">
            <v>0.85970292242323321</v>
          </cell>
          <cell r="BE4504">
            <v>1.0041403821980019</v>
          </cell>
          <cell r="CP4504">
            <v>20.041666666666668</v>
          </cell>
          <cell r="CV4504">
            <v>92.1</v>
          </cell>
          <cell r="DA4504">
            <v>0</v>
          </cell>
          <cell r="DD4504">
            <v>1.0888358825799047</v>
          </cell>
          <cell r="FJ4504">
            <v>126.04026020864198</v>
          </cell>
          <cell r="FK4504">
            <v>0.26300000000000001</v>
          </cell>
          <cell r="FL4504">
            <v>-0.25097583357639663</v>
          </cell>
          <cell r="FO4504">
            <v>0</v>
          </cell>
        </row>
        <row r="4505">
          <cell r="A4505">
            <v>657057</v>
          </cell>
          <cell r="C4505" t="str">
            <v>Trexler, David</v>
          </cell>
          <cell r="Q4505" t="str">
            <v>R</v>
          </cell>
          <cell r="AJ4505">
            <v>6.7222096537191591</v>
          </cell>
          <cell r="AR4505">
            <v>19.598631015320002</v>
          </cell>
          <cell r="AS4505">
            <v>-0.86796438551040866</v>
          </cell>
          <cell r="AT4505">
            <v>0.68620014086121439</v>
          </cell>
          <cell r="BE4505">
            <v>0.99015429356701279</v>
          </cell>
          <cell r="CP4505">
            <v>25.791666666666668</v>
          </cell>
          <cell r="CV4505">
            <v>92.1</v>
          </cell>
          <cell r="DA4505">
            <v>0</v>
          </cell>
          <cell r="DD4505">
            <v>1.2106922201653214</v>
          </cell>
          <cell r="FJ4505">
            <v>48.996577538300002</v>
          </cell>
          <cell r="FK4505">
            <v>0.26300000000000001</v>
          </cell>
          <cell r="FL4505">
            <v>0.1616740641357447</v>
          </cell>
          <cell r="FO4505">
            <v>1</v>
          </cell>
        </row>
        <row r="4506">
          <cell r="A4506">
            <v>657058</v>
          </cell>
          <cell r="C4506" t="str">
            <v>Trowbridge, Matt</v>
          </cell>
          <cell r="Q4506" t="str">
            <v>R</v>
          </cell>
          <cell r="AJ4506">
            <v>7.055565056242262</v>
          </cell>
          <cell r="AR4506">
            <v>16.8</v>
          </cell>
          <cell r="AS4506">
            <v>-1.4806950344447509</v>
          </cell>
          <cell r="AT4506">
            <v>0.91831557330368607</v>
          </cell>
          <cell r="BE4506">
            <v>0.84283232257556151</v>
          </cell>
          <cell r="CP4506">
            <v>23.291666666666668</v>
          </cell>
          <cell r="CV4506">
            <v>92.1</v>
          </cell>
          <cell r="DA4506">
            <v>0</v>
          </cell>
          <cell r="DD4506">
            <v>1.4813867393941362</v>
          </cell>
          <cell r="FJ4506">
            <v>42</v>
          </cell>
          <cell r="FK4506">
            <v>0.26300000000000001</v>
          </cell>
          <cell r="FL4506">
            <v>0.18995994980437614</v>
          </cell>
          <cell r="FO4506">
            <v>1</v>
          </cell>
        </row>
        <row r="4507">
          <cell r="A4507">
            <v>657069</v>
          </cell>
          <cell r="C4507" t="str">
            <v>Uter, Kam</v>
          </cell>
          <cell r="Q4507" t="str">
            <v>R</v>
          </cell>
          <cell r="AJ4507">
            <v>9.2631462827197062</v>
          </cell>
          <cell r="AR4507">
            <v>16.8</v>
          </cell>
          <cell r="AS4507">
            <v>-0.63942371214595961</v>
          </cell>
          <cell r="AT4507">
            <v>0.91621304708154927</v>
          </cell>
          <cell r="BE4507">
            <v>1.4622770505716736</v>
          </cell>
          <cell r="CP4507">
            <v>20.458333333333332</v>
          </cell>
          <cell r="CV4507">
            <v>92.1</v>
          </cell>
          <cell r="DA4507">
            <v>0</v>
          </cell>
          <cell r="DD4507">
            <v>1.5349091706391222</v>
          </cell>
          <cell r="FJ4507">
            <v>42</v>
          </cell>
          <cell r="FK4507">
            <v>0.26300000000000001</v>
          </cell>
          <cell r="FL4507">
            <v>-1.1364556779364989</v>
          </cell>
          <cell r="FO4507">
            <v>1</v>
          </cell>
        </row>
        <row r="4508">
          <cell r="A4508">
            <v>657079</v>
          </cell>
          <cell r="C4508" t="str">
            <v>Vieitez, Ivan</v>
          </cell>
          <cell r="Q4508" t="str">
            <v>R</v>
          </cell>
          <cell r="AJ4508">
            <v>7.47595637748028</v>
          </cell>
          <cell r="AR4508">
            <v>18.379119158607381</v>
          </cell>
          <cell r="AS4508">
            <v>0.55456509899701589</v>
          </cell>
          <cell r="AT4508">
            <v>0.90045122370764419</v>
          </cell>
          <cell r="BE4508">
            <v>0.96501116493634476</v>
          </cell>
          <cell r="CP4508">
            <v>23.125</v>
          </cell>
          <cell r="CV4508">
            <v>92.1</v>
          </cell>
          <cell r="DA4508">
            <v>0</v>
          </cell>
          <cell r="DD4508">
            <v>0.89229189275967613</v>
          </cell>
          <cell r="FJ4508">
            <v>45.947797896518452</v>
          </cell>
          <cell r="FK4508">
            <v>0.26300000000000001</v>
          </cell>
          <cell r="FL4508">
            <v>-0.12873355351220425</v>
          </cell>
          <cell r="FO4508">
            <v>0.98331966363552081</v>
          </cell>
        </row>
        <row r="4509">
          <cell r="A4509">
            <v>657081</v>
          </cell>
          <cell r="C4509" t="str">
            <v>Voelker, Paul</v>
          </cell>
          <cell r="Q4509" t="str">
            <v>R</v>
          </cell>
          <cell r="AJ4509">
            <v>4.3676705281467054</v>
          </cell>
          <cell r="AR4509">
            <v>21.112138165170371</v>
          </cell>
          <cell r="AS4509">
            <v>-0.6359416417570074</v>
          </cell>
          <cell r="AT4509">
            <v>0.65647490206701309</v>
          </cell>
          <cell r="BE4509">
            <v>0.57666736172424182</v>
          </cell>
          <cell r="CP4509">
            <v>23.875</v>
          </cell>
          <cell r="CV4509">
            <v>92.1</v>
          </cell>
          <cell r="DA4509">
            <v>0</v>
          </cell>
          <cell r="DD4509">
            <v>1.444712178300136</v>
          </cell>
          <cell r="FJ4509">
            <v>52.780345412925925</v>
          </cell>
          <cell r="FK4509">
            <v>0.26300000000000001</v>
          </cell>
          <cell r="FL4509">
            <v>6.1577787200690744E-2</v>
          </cell>
          <cell r="FO4509">
            <v>1</v>
          </cell>
        </row>
        <row r="4510">
          <cell r="A4510">
            <v>657093</v>
          </cell>
          <cell r="C4510" t="str">
            <v>Watkins, Spenser</v>
          </cell>
          <cell r="Q4510" t="str">
            <v>S</v>
          </cell>
          <cell r="AJ4510">
            <v>6.7345916288603238</v>
          </cell>
          <cell r="AR4510">
            <v>44.400000000000006</v>
          </cell>
          <cell r="AS4510">
            <v>0.42138272282216588</v>
          </cell>
          <cell r="AT4510">
            <v>0.88240905163311378</v>
          </cell>
          <cell r="BE4510">
            <v>0.78959756500105138</v>
          </cell>
          <cell r="CP4510">
            <v>23.875</v>
          </cell>
          <cell r="CV4510">
            <v>92.1</v>
          </cell>
          <cell r="DA4510">
            <v>0</v>
          </cell>
          <cell r="DD4510">
            <v>0.96461982365291232</v>
          </cell>
          <cell r="FJ4510">
            <v>111</v>
          </cell>
          <cell r="FK4510">
            <v>0.26300000000000001</v>
          </cell>
          <cell r="FL4510">
            <v>0.35864028875009907</v>
          </cell>
          <cell r="FO4510">
            <v>0</v>
          </cell>
        </row>
        <row r="4511">
          <cell r="A4511">
            <v>657094</v>
          </cell>
          <cell r="C4511" t="str">
            <v>Watrous, Mitch</v>
          </cell>
          <cell r="Q4511" t="str">
            <v>R</v>
          </cell>
          <cell r="AJ4511">
            <v>7.7160349003554947</v>
          </cell>
          <cell r="AR4511">
            <v>16.8</v>
          </cell>
          <cell r="AS4511">
            <v>-3.2574479541908059</v>
          </cell>
          <cell r="AT4511">
            <v>0.98969881053638176</v>
          </cell>
          <cell r="BE4511">
            <v>0.86404610371884438</v>
          </cell>
          <cell r="CP4511">
            <v>23.541666666666668</v>
          </cell>
          <cell r="CV4511">
            <v>92.1</v>
          </cell>
          <cell r="DA4511">
            <v>0</v>
          </cell>
          <cell r="DD4511">
            <v>1.2993291093930717</v>
          </cell>
          <cell r="FJ4511">
            <v>42</v>
          </cell>
          <cell r="FK4511">
            <v>0.26300000000000001</v>
          </cell>
          <cell r="FL4511">
            <v>7.558138525894087E-2</v>
          </cell>
          <cell r="FO4511">
            <v>1</v>
          </cell>
        </row>
        <row r="4512">
          <cell r="A4512">
            <v>657095</v>
          </cell>
          <cell r="C4512" t="str">
            <v>Watson, Joe</v>
          </cell>
          <cell r="Q4512" t="str">
            <v>R</v>
          </cell>
          <cell r="AJ4512">
            <v>7.573132667915492</v>
          </cell>
          <cell r="AR4512">
            <v>16.8</v>
          </cell>
          <cell r="AS4512">
            <v>-21.784548350934486</v>
          </cell>
          <cell r="AT4512">
            <v>0.99481214354668346</v>
          </cell>
          <cell r="BE4512">
            <v>0.97516334083972744</v>
          </cell>
          <cell r="CP4512">
            <v>23.791666666666668</v>
          </cell>
          <cell r="CV4512">
            <v>92.1</v>
          </cell>
          <cell r="DA4512">
            <v>0</v>
          </cell>
          <cell r="DD4512">
            <v>1.911662581153585</v>
          </cell>
          <cell r="FJ4512">
            <v>42</v>
          </cell>
          <cell r="FK4512">
            <v>0.26300000000000001</v>
          </cell>
          <cell r="FL4512">
            <v>0.10238994646835561</v>
          </cell>
          <cell r="FO4512">
            <v>1</v>
          </cell>
        </row>
        <row r="4513">
          <cell r="A4513">
            <v>657097</v>
          </cell>
          <cell r="C4513" t="str">
            <v>Webb, Jacob</v>
          </cell>
          <cell r="Q4513" t="str">
            <v>R</v>
          </cell>
          <cell r="AJ4513">
            <v>5.4396138001255201</v>
          </cell>
          <cell r="AR4513">
            <v>16.8</v>
          </cell>
          <cell r="AS4513">
            <v>-0.17373465769602783</v>
          </cell>
          <cell r="AT4513">
            <v>0.91294953186957972</v>
          </cell>
          <cell r="BE4513">
            <v>1.1048662908489821</v>
          </cell>
          <cell r="CP4513">
            <v>22.875</v>
          </cell>
          <cell r="CV4513">
            <v>92.1</v>
          </cell>
          <cell r="DA4513">
            <v>0</v>
          </cell>
          <cell r="DD4513">
            <v>1.8837341562748215</v>
          </cell>
          <cell r="FJ4513">
            <v>42</v>
          </cell>
          <cell r="FK4513">
            <v>0.26300000000000001</v>
          </cell>
          <cell r="FL4513">
            <v>0.76912869549196183</v>
          </cell>
          <cell r="FO4513">
            <v>1</v>
          </cell>
        </row>
        <row r="4514">
          <cell r="A4514">
            <v>657101</v>
          </cell>
          <cell r="C4514" t="str">
            <v>Wells, Nick</v>
          </cell>
          <cell r="Q4514" t="str">
            <v>S</v>
          </cell>
          <cell r="AJ4514">
            <v>8.3439694284971733</v>
          </cell>
          <cell r="AR4514">
            <v>44.400000000000006</v>
          </cell>
          <cell r="AS4514">
            <v>0.57617865636558385</v>
          </cell>
          <cell r="AT4514">
            <v>0.89015271083109293</v>
          </cell>
          <cell r="BE4514">
            <v>1.2459307636518178</v>
          </cell>
          <cell r="CP4514">
            <v>20.375</v>
          </cell>
          <cell r="CV4514">
            <v>92.1</v>
          </cell>
          <cell r="DA4514">
            <v>0</v>
          </cell>
          <cell r="DD4514">
            <v>0.938416542292136</v>
          </cell>
          <cell r="FJ4514">
            <v>111</v>
          </cell>
          <cell r="FK4514">
            <v>0.26300000000000001</v>
          </cell>
          <cell r="FL4514">
            <v>-0.37922886653543453</v>
          </cell>
          <cell r="FO4514">
            <v>0</v>
          </cell>
        </row>
        <row r="4515">
          <cell r="A4515">
            <v>657109</v>
          </cell>
          <cell r="C4515" t="str">
            <v>White, Nick</v>
          </cell>
          <cell r="Q4515" t="str">
            <v>S</v>
          </cell>
          <cell r="AJ4515">
            <v>8.9182964587849476</v>
          </cell>
          <cell r="AR4515">
            <v>44.400000000000006</v>
          </cell>
          <cell r="AS4515">
            <v>0.76068114912013374</v>
          </cell>
          <cell r="AT4515">
            <v>0.94314638747555801</v>
          </cell>
          <cell r="BE4515">
            <v>1.2843750445289042</v>
          </cell>
          <cell r="CP4515">
            <v>20.708333333333332</v>
          </cell>
          <cell r="CV4515">
            <v>92.1</v>
          </cell>
          <cell r="DA4515">
            <v>0</v>
          </cell>
          <cell r="DD4515">
            <v>1.2099327332393937</v>
          </cell>
          <cell r="FJ4515">
            <v>111</v>
          </cell>
          <cell r="FK4515">
            <v>0.26300000000000001</v>
          </cell>
          <cell r="FL4515">
            <v>-0.75666105035386</v>
          </cell>
          <cell r="FO4515">
            <v>0.16005560758855308</v>
          </cell>
        </row>
        <row r="4516">
          <cell r="A4516">
            <v>657112</v>
          </cell>
          <cell r="C4516" t="str">
            <v>Wiest, Grahamm</v>
          </cell>
          <cell r="Q4516" t="str">
            <v>S</v>
          </cell>
          <cell r="AJ4516">
            <v>7.2508762853651714</v>
          </cell>
          <cell r="AR4516">
            <v>44.400000000000006</v>
          </cell>
          <cell r="AS4516">
            <v>-0.12681859224216732</v>
          </cell>
          <cell r="AT4516">
            <v>0.80665580923667646</v>
          </cell>
          <cell r="BE4516">
            <v>0.97553397016716181</v>
          </cell>
          <cell r="CP4516">
            <v>24.875</v>
          </cell>
          <cell r="CV4516">
            <v>92.1</v>
          </cell>
          <cell r="DA4516">
            <v>0</v>
          </cell>
          <cell r="DD4516">
            <v>0.85785872868860658</v>
          </cell>
          <cell r="FJ4516">
            <v>111</v>
          </cell>
          <cell r="FK4516">
            <v>0.26300000000000001</v>
          </cell>
          <cell r="FL4516">
            <v>0.91954556558089573</v>
          </cell>
          <cell r="FO4516">
            <v>0</v>
          </cell>
        </row>
        <row r="4517">
          <cell r="A4517">
            <v>657117</v>
          </cell>
          <cell r="C4517" t="str">
            <v>Williams, Austen</v>
          </cell>
          <cell r="Q4517" t="str">
            <v>S</v>
          </cell>
          <cell r="AJ4517">
            <v>6.6771578287880979</v>
          </cell>
          <cell r="AR4517">
            <v>56.455671741316806</v>
          </cell>
          <cell r="AS4517">
            <v>8.0686362597939737E-2</v>
          </cell>
          <cell r="AT4517">
            <v>0.82586029433290487</v>
          </cell>
          <cell r="BE4517">
            <v>1.0659080808683854</v>
          </cell>
          <cell r="CP4517">
            <v>23.541666666666668</v>
          </cell>
          <cell r="CV4517">
            <v>92.1</v>
          </cell>
          <cell r="DA4517">
            <v>0</v>
          </cell>
          <cell r="DD4517">
            <v>0.84242813436249864</v>
          </cell>
          <cell r="FJ4517">
            <v>141.13917935329201</v>
          </cell>
          <cell r="FK4517">
            <v>0.26300000000000001</v>
          </cell>
          <cell r="FL4517">
            <v>-0.13322174809766124</v>
          </cell>
          <cell r="FO4517">
            <v>0</v>
          </cell>
        </row>
        <row r="4518">
          <cell r="A4518">
            <v>657122</v>
          </cell>
          <cell r="C4518" t="str">
            <v>Williams, Ronnie</v>
          </cell>
          <cell r="Q4518" t="str">
            <v>S</v>
          </cell>
          <cell r="AJ4518">
            <v>6.906367854362176</v>
          </cell>
          <cell r="AR4518">
            <v>44.400000000000006</v>
          </cell>
          <cell r="AS4518">
            <v>0.17467642621201104</v>
          </cell>
          <cell r="AT4518">
            <v>0.90395813144033044</v>
          </cell>
          <cell r="BE4518">
            <v>1.186159494020752</v>
          </cell>
          <cell r="CP4518">
            <v>20.458333333333332</v>
          </cell>
          <cell r="CV4518">
            <v>92.1</v>
          </cell>
          <cell r="DA4518">
            <v>0</v>
          </cell>
          <cell r="DD4518">
            <v>0.92833581645145213</v>
          </cell>
          <cell r="FJ4518">
            <v>111</v>
          </cell>
          <cell r="FK4518">
            <v>0.26300000000000001</v>
          </cell>
          <cell r="FL4518">
            <v>-0.17278429387670335</v>
          </cell>
          <cell r="FO4518">
            <v>0</v>
          </cell>
        </row>
        <row r="4519">
          <cell r="A4519">
            <v>657123</v>
          </cell>
          <cell r="C4519" t="str">
            <v>Williams, Ryan</v>
          </cell>
          <cell r="Q4519" t="str">
            <v>S</v>
          </cell>
          <cell r="AJ4519">
            <v>4.6560971162542968</v>
          </cell>
          <cell r="AR4519">
            <v>102.01042186381801</v>
          </cell>
          <cell r="AS4519">
            <v>0.65440159856928193</v>
          </cell>
          <cell r="AT4519">
            <v>0.85468832453547172</v>
          </cell>
          <cell r="BE4519">
            <v>1.2469337762679451</v>
          </cell>
          <cell r="CP4519">
            <v>24.625</v>
          </cell>
          <cell r="CV4519">
            <v>92.1</v>
          </cell>
          <cell r="DA4519">
            <v>0</v>
          </cell>
          <cell r="DD4519">
            <v>0.77707568694936091</v>
          </cell>
          <cell r="FJ4519">
            <v>111</v>
          </cell>
          <cell r="FK4519">
            <v>0.26300000000000001</v>
          </cell>
          <cell r="FL4519">
            <v>-0.12398692172575582</v>
          </cell>
          <cell r="FO4519">
            <v>0</v>
          </cell>
        </row>
        <row r="4520">
          <cell r="A4520">
            <v>657125</v>
          </cell>
          <cell r="C4520" t="str">
            <v>Willis, Austyn</v>
          </cell>
          <cell r="Q4520" t="str">
            <v>S</v>
          </cell>
          <cell r="AJ4520">
            <v>8.0438396412872599</v>
          </cell>
          <cell r="AR4520">
            <v>44.400000000000006</v>
          </cell>
          <cell r="AS4520">
            <v>0.34562739407574977</v>
          </cell>
          <cell r="AT4520">
            <v>0.95822558354716403</v>
          </cell>
          <cell r="BE4520">
            <v>1.2881678637196463</v>
          </cell>
          <cell r="CP4520">
            <v>20.041666666666668</v>
          </cell>
          <cell r="CV4520">
            <v>92.1</v>
          </cell>
          <cell r="DA4520">
            <v>0</v>
          </cell>
          <cell r="DD4520">
            <v>0.64423559918354079</v>
          </cell>
          <cell r="FJ4520">
            <v>111</v>
          </cell>
          <cell r="FK4520">
            <v>0.26300000000000001</v>
          </cell>
          <cell r="FL4520">
            <v>0.35175791601645334</v>
          </cell>
          <cell r="FO4520">
            <v>0</v>
          </cell>
        </row>
        <row r="4521">
          <cell r="A4521">
            <v>657127</v>
          </cell>
          <cell r="C4521" t="str">
            <v>Willman, Tyler</v>
          </cell>
          <cell r="Q4521" t="str">
            <v>R</v>
          </cell>
          <cell r="AJ4521">
            <v>7.9888124265249392</v>
          </cell>
          <cell r="AR4521">
            <v>16.8</v>
          </cell>
          <cell r="AS4521">
            <v>0.59750136928066633</v>
          </cell>
          <cell r="AT4521">
            <v>0.9253688991738952</v>
          </cell>
          <cell r="BE4521">
            <v>1.117497712269149</v>
          </cell>
          <cell r="CP4521">
            <v>23.708333333333332</v>
          </cell>
          <cell r="CV4521">
            <v>92.1</v>
          </cell>
          <cell r="DA4521">
            <v>0</v>
          </cell>
          <cell r="DD4521">
            <v>1.3138484142956921</v>
          </cell>
          <cell r="FJ4521">
            <v>42</v>
          </cell>
          <cell r="FK4521">
            <v>0.26300000000000001</v>
          </cell>
          <cell r="FL4521">
            <v>1.6479342881177642E-2</v>
          </cell>
          <cell r="FO4521">
            <v>1</v>
          </cell>
        </row>
        <row r="4522">
          <cell r="A4522">
            <v>657131</v>
          </cell>
          <cell r="C4522" t="str">
            <v>Wilson, Tyler</v>
          </cell>
          <cell r="Q4522" t="str">
            <v>R</v>
          </cell>
          <cell r="AJ4522">
            <v>5.9458069253256296</v>
          </cell>
          <cell r="AR4522">
            <v>16.8</v>
          </cell>
          <cell r="AS4522">
            <v>-1.4571932751328824</v>
          </cell>
          <cell r="AT4522">
            <v>0.97343582089822878</v>
          </cell>
          <cell r="BE4522">
            <v>0.96127029250036589</v>
          </cell>
          <cell r="CP4522">
            <v>24.625</v>
          </cell>
          <cell r="CV4522">
            <v>92.1</v>
          </cell>
          <cell r="DA4522">
            <v>0</v>
          </cell>
          <cell r="DD4522">
            <v>1.767597598223444</v>
          </cell>
          <cell r="FJ4522">
            <v>42</v>
          </cell>
          <cell r="FK4522">
            <v>0.26300000000000001</v>
          </cell>
          <cell r="FL4522">
            <v>-0.62034890579290358</v>
          </cell>
          <cell r="FO4522">
            <v>1</v>
          </cell>
        </row>
        <row r="4523">
          <cell r="A4523">
            <v>657134</v>
          </cell>
          <cell r="C4523" t="str">
            <v>Wissmann, Danny</v>
          </cell>
          <cell r="Q4523" t="str">
            <v>R</v>
          </cell>
          <cell r="AJ4523">
            <v>6.7334705631113998</v>
          </cell>
          <cell r="AR4523">
            <v>16.8</v>
          </cell>
          <cell r="AS4523">
            <v>6.413683660507874</v>
          </cell>
          <cell r="AT4523">
            <v>0.99844923025564614</v>
          </cell>
          <cell r="BE4523">
            <v>0.69210660983313554</v>
          </cell>
          <cell r="CP4523">
            <v>24.125</v>
          </cell>
          <cell r="CV4523">
            <v>92.1</v>
          </cell>
          <cell r="DA4523">
            <v>0</v>
          </cell>
          <cell r="DD4523">
            <v>1.5972354414685237</v>
          </cell>
          <cell r="FJ4523">
            <v>42</v>
          </cell>
          <cell r="FK4523">
            <v>0.26300000000000001</v>
          </cell>
          <cell r="FL4523">
            <v>1.0737483704657693</v>
          </cell>
          <cell r="FO4523">
            <v>1</v>
          </cell>
        </row>
        <row r="4524">
          <cell r="A4524">
            <v>657135</v>
          </cell>
          <cell r="C4524" t="str">
            <v>Woeck, Andrew</v>
          </cell>
          <cell r="Q4524" t="str">
            <v>R</v>
          </cell>
          <cell r="AJ4524">
            <v>6.7056785668357133</v>
          </cell>
          <cell r="AR4524">
            <v>16.8</v>
          </cell>
          <cell r="AS4524">
            <v>-1.2229052609035262</v>
          </cell>
          <cell r="AT4524">
            <v>0.93909488758372661</v>
          </cell>
          <cell r="BE4524">
            <v>0.54062884497045782</v>
          </cell>
          <cell r="CP4524">
            <v>24.125</v>
          </cell>
          <cell r="CV4524">
            <v>92.1</v>
          </cell>
          <cell r="DA4524">
            <v>0</v>
          </cell>
          <cell r="DD4524">
            <v>1.2342780719995954</v>
          </cell>
          <cell r="FJ4524">
            <v>42</v>
          </cell>
          <cell r="FK4524">
            <v>0.26300000000000001</v>
          </cell>
          <cell r="FL4524">
            <v>0.44319063606328202</v>
          </cell>
          <cell r="FO4524">
            <v>1</v>
          </cell>
        </row>
        <row r="4525">
          <cell r="A4525">
            <v>657138</v>
          </cell>
          <cell r="C4525" t="str">
            <v>Woods, Stetson</v>
          </cell>
          <cell r="Q4525" t="str">
            <v>S</v>
          </cell>
          <cell r="AJ4525">
            <v>9.7942268674889092</v>
          </cell>
          <cell r="AR4525">
            <v>44.400000000000006</v>
          </cell>
          <cell r="AS4525">
            <v>-1.113384209509541</v>
          </cell>
          <cell r="AT4525">
            <v>0.91229252540109418</v>
          </cell>
          <cell r="BE4525">
            <v>1.5655146988375115</v>
          </cell>
          <cell r="CP4525">
            <v>21.458333333333332</v>
          </cell>
          <cell r="CV4525">
            <v>92.1</v>
          </cell>
          <cell r="DA4525">
            <v>0</v>
          </cell>
          <cell r="DD4525">
            <v>1.2737690853447008</v>
          </cell>
          <cell r="FJ4525">
            <v>111</v>
          </cell>
          <cell r="FK4525">
            <v>0.26300000000000001</v>
          </cell>
          <cell r="FL4525">
            <v>1.0469062549135071</v>
          </cell>
          <cell r="FO4525">
            <v>0</v>
          </cell>
        </row>
        <row r="4526">
          <cell r="A4526">
            <v>657141</v>
          </cell>
          <cell r="C4526" t="str">
            <v>Yamamoto, Jordan</v>
          </cell>
          <cell r="Q4526" t="str">
            <v>S</v>
          </cell>
          <cell r="AJ4526">
            <v>6.3945176897175937</v>
          </cell>
          <cell r="AR4526">
            <v>51.618806517695475</v>
          </cell>
          <cell r="AS4526">
            <v>-1.2027775233717779</v>
          </cell>
          <cell r="AT4526">
            <v>0.71969274990476917</v>
          </cell>
          <cell r="BE4526">
            <v>1.1676999319099646</v>
          </cell>
          <cell r="CP4526">
            <v>20.125</v>
          </cell>
          <cell r="CV4526">
            <v>92.1</v>
          </cell>
          <cell r="DA4526">
            <v>0</v>
          </cell>
          <cell r="DD4526">
            <v>1.0544086061987261</v>
          </cell>
          <cell r="FJ4526">
            <v>129.04701629423869</v>
          </cell>
          <cell r="FK4526">
            <v>0.26300000000000001</v>
          </cell>
          <cell r="FL4526">
            <v>0.1658071026240594</v>
          </cell>
          <cell r="FO4526">
            <v>0</v>
          </cell>
        </row>
        <row r="4527">
          <cell r="A4527">
            <v>657146</v>
          </cell>
          <cell r="C4527" t="str">
            <v>Zayas, Gianni</v>
          </cell>
          <cell r="Q4527" t="str">
            <v>R</v>
          </cell>
          <cell r="AJ4527">
            <v>7.4550460887976797</v>
          </cell>
          <cell r="AR4527">
            <v>16.8</v>
          </cell>
          <cell r="AS4527">
            <v>-6.175319437324652</v>
          </cell>
          <cell r="AT4527">
            <v>0.95343082704509818</v>
          </cell>
          <cell r="BE4527">
            <v>0.96289139895928744</v>
          </cell>
          <cell r="CP4527">
            <v>22.208333333333332</v>
          </cell>
          <cell r="CV4527">
            <v>92.1</v>
          </cell>
          <cell r="DA4527">
            <v>0</v>
          </cell>
          <cell r="DD4527">
            <v>1.4037020383384</v>
          </cell>
          <cell r="FJ4527">
            <v>42</v>
          </cell>
          <cell r="FK4527">
            <v>0.26300000000000001</v>
          </cell>
          <cell r="FL4527">
            <v>-3.3458771494901782</v>
          </cell>
          <cell r="FO4527">
            <v>1</v>
          </cell>
        </row>
        <row r="4528">
          <cell r="A4528">
            <v>657197</v>
          </cell>
          <cell r="C4528" t="str">
            <v>Brewster, Ben</v>
          </cell>
          <cell r="Q4528" t="str">
            <v>R</v>
          </cell>
          <cell r="AJ4528">
            <v>5.7541217545359373</v>
          </cell>
          <cell r="AR4528">
            <v>16.8</v>
          </cell>
          <cell r="AS4528">
            <v>1.2393824102281188</v>
          </cell>
          <cell r="AT4528">
            <v>0.96310189818633418</v>
          </cell>
          <cell r="BE4528">
            <v>1.1238809442270776</v>
          </cell>
          <cell r="CP4528">
            <v>24.625</v>
          </cell>
          <cell r="CV4528">
            <v>92.1</v>
          </cell>
          <cell r="DA4528">
            <v>0</v>
          </cell>
          <cell r="DD4528">
            <v>1.181360837785207</v>
          </cell>
          <cell r="FJ4528">
            <v>42</v>
          </cell>
          <cell r="FK4528">
            <v>0.26300000000000001</v>
          </cell>
          <cell r="FL4528">
            <v>0.33214433108512231</v>
          </cell>
          <cell r="FO4528">
            <v>1</v>
          </cell>
        </row>
        <row r="4529">
          <cell r="A4529">
            <v>657198</v>
          </cell>
          <cell r="C4529" t="str">
            <v>Brody, Greg</v>
          </cell>
          <cell r="Q4529" t="str">
            <v>R</v>
          </cell>
          <cell r="AJ4529">
            <v>5.9885292402054056</v>
          </cell>
          <cell r="AR4529">
            <v>16.8</v>
          </cell>
          <cell r="AS4529">
            <v>-0.57396349338645813</v>
          </cell>
          <cell r="AT4529">
            <v>0.94535554559712487</v>
          </cell>
          <cell r="BE4529">
            <v>0.97467307088184796</v>
          </cell>
          <cell r="CP4529">
            <v>24.708333333333332</v>
          </cell>
          <cell r="CV4529">
            <v>92.1</v>
          </cell>
          <cell r="DA4529">
            <v>0</v>
          </cell>
          <cell r="DD4529">
            <v>1.2357683713950953</v>
          </cell>
          <cell r="FJ4529">
            <v>42</v>
          </cell>
          <cell r="FK4529">
            <v>0.26300000000000001</v>
          </cell>
          <cell r="FL4529">
            <v>0.12370638023081146</v>
          </cell>
          <cell r="FO4529">
            <v>1</v>
          </cell>
        </row>
        <row r="4530">
          <cell r="A4530">
            <v>657199</v>
          </cell>
          <cell r="C4530" t="str">
            <v>Buchmann, Connor</v>
          </cell>
          <cell r="Q4530" t="str">
            <v>S</v>
          </cell>
          <cell r="AJ4530">
            <v>11.263379647745126</v>
          </cell>
          <cell r="AR4530">
            <v>44.400000000000006</v>
          </cell>
          <cell r="AS4530">
            <v>-3.1178462528745214</v>
          </cell>
          <cell r="AT4530">
            <v>0.95927955953449862</v>
          </cell>
          <cell r="BE4530">
            <v>1.1068301044454205</v>
          </cell>
          <cell r="CP4530">
            <v>22.958333333333332</v>
          </cell>
          <cell r="CV4530">
            <v>92.1</v>
          </cell>
          <cell r="DA4530">
            <v>0</v>
          </cell>
          <cell r="DD4530">
            <v>1.7376933059618658</v>
          </cell>
          <cell r="FJ4530">
            <v>111</v>
          </cell>
          <cell r="FK4530">
            <v>0.26300000000000001</v>
          </cell>
          <cell r="FL4530">
            <v>2.8634960863760792</v>
          </cell>
          <cell r="FO4530">
            <v>0</v>
          </cell>
        </row>
        <row r="4531">
          <cell r="A4531">
            <v>657200</v>
          </cell>
          <cell r="C4531" t="str">
            <v>Burkhalter, David</v>
          </cell>
          <cell r="Q4531" t="str">
            <v>S</v>
          </cell>
          <cell r="AJ4531">
            <v>6.6301198284837044</v>
          </cell>
          <cell r="AR4531">
            <v>44.400000000000006</v>
          </cell>
          <cell r="AS4531">
            <v>5.883331269838428E-2</v>
          </cell>
          <cell r="AT4531">
            <v>0.86624805550044914</v>
          </cell>
          <cell r="BE4531">
            <v>1.17009525914922</v>
          </cell>
          <cell r="CP4531">
            <v>20.958333333333332</v>
          </cell>
          <cell r="CV4531">
            <v>92.1</v>
          </cell>
          <cell r="DA4531">
            <v>0</v>
          </cell>
          <cell r="DD4531">
            <v>0.98356283216713281</v>
          </cell>
          <cell r="FJ4531">
            <v>111</v>
          </cell>
          <cell r="FK4531">
            <v>0.26300000000000001</v>
          </cell>
          <cell r="FL4531">
            <v>-0.84327574548097783</v>
          </cell>
          <cell r="FO4531">
            <v>0</v>
          </cell>
        </row>
        <row r="4532">
          <cell r="A4532">
            <v>657201</v>
          </cell>
          <cell r="C4532" t="str">
            <v>Byrd, Taylor</v>
          </cell>
          <cell r="Q4532" t="str">
            <v>S</v>
          </cell>
          <cell r="AJ4532">
            <v>8.9859631720869864</v>
          </cell>
          <cell r="AR4532">
            <v>44.400000000000006</v>
          </cell>
          <cell r="AS4532">
            <v>-0.2261614350251428</v>
          </cell>
          <cell r="AT4532">
            <v>0.90687941179587306</v>
          </cell>
          <cell r="BE4532">
            <v>0.90048440089077275</v>
          </cell>
          <cell r="CP4532">
            <v>23.875</v>
          </cell>
          <cell r="CV4532">
            <v>92.1</v>
          </cell>
          <cell r="DA4532">
            <v>0</v>
          </cell>
          <cell r="DD4532">
            <v>0.80677568275356148</v>
          </cell>
          <cell r="FJ4532">
            <v>111</v>
          </cell>
          <cell r="FK4532">
            <v>0.26300000000000001</v>
          </cell>
          <cell r="FL4532">
            <v>0.74966532735629421</v>
          </cell>
          <cell r="FO4532">
            <v>0</v>
          </cell>
        </row>
        <row r="4533">
          <cell r="A4533">
            <v>657202</v>
          </cell>
          <cell r="C4533" t="str">
            <v>Carter, Jordan</v>
          </cell>
          <cell r="Q4533" t="str">
            <v>R</v>
          </cell>
          <cell r="AJ4533">
            <v>7.5430746892923235</v>
          </cell>
          <cell r="AR4533">
            <v>19.255343556601559</v>
          </cell>
          <cell r="AS4533">
            <v>-0.36552100423870199</v>
          </cell>
          <cell r="AT4533">
            <v>0.72880728883334078</v>
          </cell>
          <cell r="BE4533">
            <v>1.2509792753938553</v>
          </cell>
          <cell r="CP4533">
            <v>24.791666666666668</v>
          </cell>
          <cell r="CV4533">
            <v>92.1</v>
          </cell>
          <cell r="DA4533">
            <v>0</v>
          </cell>
          <cell r="DD4533">
            <v>0.86474578148066517</v>
          </cell>
          <cell r="FJ4533">
            <v>48.138358891503891</v>
          </cell>
          <cell r="FK4533">
            <v>0.26300000000000001</v>
          </cell>
          <cell r="FL4533">
            <v>-9.9079455480484122E-2</v>
          </cell>
          <cell r="FO4533">
            <v>1</v>
          </cell>
        </row>
        <row r="4534">
          <cell r="A4534">
            <v>657203</v>
          </cell>
          <cell r="C4534" t="str">
            <v>Carter, Will</v>
          </cell>
          <cell r="Q4534" t="str">
            <v>S</v>
          </cell>
          <cell r="AJ4534">
            <v>6.2142225515474649</v>
          </cell>
          <cell r="AR4534">
            <v>44.400000000000006</v>
          </cell>
          <cell r="AS4534">
            <v>-0.19847383999342597</v>
          </cell>
          <cell r="AT4534">
            <v>0.83625943101249289</v>
          </cell>
          <cell r="BE4534">
            <v>1.2474495644207593</v>
          </cell>
          <cell r="CP4534">
            <v>23.458333333333332</v>
          </cell>
          <cell r="CV4534">
            <v>92.1</v>
          </cell>
          <cell r="DA4534">
            <v>0</v>
          </cell>
          <cell r="DD4534">
            <v>0.8133098602531752</v>
          </cell>
          <cell r="FJ4534">
            <v>111</v>
          </cell>
          <cell r="FK4534">
            <v>0.26300000000000001</v>
          </cell>
          <cell r="FL4534">
            <v>-0.6474480995954387</v>
          </cell>
          <cell r="FO4534">
            <v>0</v>
          </cell>
        </row>
        <row r="4535">
          <cell r="A4535">
            <v>657205</v>
          </cell>
          <cell r="C4535" t="str">
            <v>Curtis, Zac</v>
          </cell>
          <cell r="Q4535" t="str">
            <v>R</v>
          </cell>
          <cell r="AJ4535">
            <v>4.9544895425397462</v>
          </cell>
          <cell r="AR4535">
            <v>18.754399663999976</v>
          </cell>
          <cell r="AS4535">
            <v>-0.17982211440792964</v>
          </cell>
          <cell r="AT4535">
            <v>0.62110485967914009</v>
          </cell>
          <cell r="BE4535">
            <v>0.60677268655277172</v>
          </cell>
          <cell r="CP4535">
            <v>23.958333333333332</v>
          </cell>
          <cell r="CV4535">
            <v>91.295541201614839</v>
          </cell>
          <cell r="DA4535">
            <v>0.24242222222222221</v>
          </cell>
          <cell r="DD4535">
            <v>1.3700441214211012</v>
          </cell>
          <cell r="FJ4535">
            <v>46.88599915999994</v>
          </cell>
          <cell r="FK4535">
            <v>0.26300000000000001</v>
          </cell>
          <cell r="FL4535">
            <v>0.55133100589145057</v>
          </cell>
          <cell r="FO4535">
            <v>1</v>
          </cell>
        </row>
        <row r="4536">
          <cell r="A4536">
            <v>657208</v>
          </cell>
          <cell r="C4536" t="str">
            <v>De La Cruz, Kida</v>
          </cell>
          <cell r="Q4536" t="str">
            <v>R</v>
          </cell>
          <cell r="AJ4536">
            <v>8.4124896055142386</v>
          </cell>
          <cell r="AR4536">
            <v>16.8</v>
          </cell>
          <cell r="AS4536">
            <v>2.0552737263253773</v>
          </cell>
          <cell r="AT4536">
            <v>0.97030284959012991</v>
          </cell>
          <cell r="BE4536">
            <v>1.3661376851780784</v>
          </cell>
          <cell r="CP4536">
            <v>21.875</v>
          </cell>
          <cell r="CV4536">
            <v>92.1</v>
          </cell>
          <cell r="DA4536">
            <v>0</v>
          </cell>
          <cell r="DD4536">
            <v>1.2160796661271991</v>
          </cell>
          <cell r="FJ4536">
            <v>42</v>
          </cell>
          <cell r="FK4536">
            <v>0.26300000000000001</v>
          </cell>
          <cell r="FL4536">
            <v>0.41724888963894879</v>
          </cell>
          <cell r="FO4536">
            <v>1</v>
          </cell>
        </row>
        <row r="4537">
          <cell r="A4537">
            <v>657209</v>
          </cell>
          <cell r="C4537" t="str">
            <v>Deetz, Dean</v>
          </cell>
          <cell r="Q4537" t="str">
            <v>S</v>
          </cell>
          <cell r="AJ4537">
            <v>6.9431242760107539</v>
          </cell>
          <cell r="AR4537">
            <v>46.004433763975783</v>
          </cell>
          <cell r="AS4537">
            <v>1.1845228282321332</v>
          </cell>
          <cell r="AT4537">
            <v>0.87759292199465644</v>
          </cell>
          <cell r="BE4537">
            <v>1.0084897024537272</v>
          </cell>
          <cell r="CP4537">
            <v>22.625</v>
          </cell>
          <cell r="CV4537">
            <v>92.1</v>
          </cell>
          <cell r="DA4537">
            <v>0</v>
          </cell>
          <cell r="DD4537">
            <v>1.0030733136375747</v>
          </cell>
          <cell r="FJ4537">
            <v>115.01108440993946</v>
          </cell>
          <cell r="FK4537">
            <v>0.26300000000000001</v>
          </cell>
          <cell r="FL4537">
            <v>-0.38178483589061518</v>
          </cell>
          <cell r="FO4537">
            <v>0</v>
          </cell>
        </row>
        <row r="4538">
          <cell r="A4538">
            <v>657211</v>
          </cell>
          <cell r="C4538" t="str">
            <v>Duff, Jimmy</v>
          </cell>
          <cell r="Q4538" t="str">
            <v>R</v>
          </cell>
          <cell r="AJ4538">
            <v>6.2767254025921826</v>
          </cell>
          <cell r="AR4538">
            <v>22.602222154918522</v>
          </cell>
          <cell r="AS4538">
            <v>-0.71778481035242869</v>
          </cell>
          <cell r="AT4538">
            <v>0.62551948468963237</v>
          </cell>
          <cell r="BE4538">
            <v>1.2536153976236761</v>
          </cell>
          <cell r="CP4538">
            <v>22.625</v>
          </cell>
          <cell r="CV4538">
            <v>92.1</v>
          </cell>
          <cell r="DA4538">
            <v>0</v>
          </cell>
          <cell r="DD4538">
            <v>0.96492755243295347</v>
          </cell>
          <cell r="FJ4538">
            <v>56.505555387296297</v>
          </cell>
          <cell r="FK4538">
            <v>0.26300000000000001</v>
          </cell>
          <cell r="FL4538">
            <v>0.38798722033383093</v>
          </cell>
          <cell r="FO4538">
            <v>1</v>
          </cell>
        </row>
        <row r="4539">
          <cell r="A4539">
            <v>657213</v>
          </cell>
          <cell r="C4539" t="str">
            <v>Eubank, Luke</v>
          </cell>
          <cell r="Q4539" t="str">
            <v>R</v>
          </cell>
          <cell r="AJ4539">
            <v>5.3955255957263164</v>
          </cell>
          <cell r="AR4539">
            <v>16.8</v>
          </cell>
          <cell r="AS4539">
            <v>-0.28029159624185174</v>
          </cell>
          <cell r="AT4539">
            <v>0.73187461290092104</v>
          </cell>
          <cell r="BE4539">
            <v>1.4088617454387911</v>
          </cell>
          <cell r="CP4539">
            <v>22.375</v>
          </cell>
          <cell r="CV4539">
            <v>92.1</v>
          </cell>
          <cell r="DA4539">
            <v>0</v>
          </cell>
          <cell r="DD4539">
            <v>0.97206663992652209</v>
          </cell>
          <cell r="FJ4539">
            <v>42</v>
          </cell>
          <cell r="FK4539">
            <v>0.26300000000000001</v>
          </cell>
          <cell r="FL4539">
            <v>-1.756793641400501E-2</v>
          </cell>
          <cell r="FO4539">
            <v>1</v>
          </cell>
        </row>
        <row r="4540">
          <cell r="A4540">
            <v>657214</v>
          </cell>
          <cell r="C4540" t="str">
            <v>Fischer, Jack</v>
          </cell>
          <cell r="Q4540" t="str">
            <v>R</v>
          </cell>
          <cell r="AJ4540">
            <v>7.1937893028179403</v>
          </cell>
          <cell r="AR4540">
            <v>16.8</v>
          </cell>
          <cell r="AS4540">
            <v>-0.15702536590219762</v>
          </cell>
          <cell r="AT4540">
            <v>0.84271857782917281</v>
          </cell>
          <cell r="BE4540">
            <v>1.1054686223723429</v>
          </cell>
          <cell r="CP4540">
            <v>24.875</v>
          </cell>
          <cell r="CV4540">
            <v>92.1</v>
          </cell>
          <cell r="DA4540">
            <v>0</v>
          </cell>
          <cell r="DD4540">
            <v>1.0756439843739631</v>
          </cell>
          <cell r="FJ4540">
            <v>42</v>
          </cell>
          <cell r="FK4540">
            <v>0.26300000000000001</v>
          </cell>
          <cell r="FL4540">
            <v>-1.210840829344755</v>
          </cell>
          <cell r="FO4540">
            <v>1</v>
          </cell>
        </row>
        <row r="4541">
          <cell r="A4541">
            <v>657215</v>
          </cell>
          <cell r="C4541" t="str">
            <v>Fischer, Kyle</v>
          </cell>
          <cell r="Q4541" t="str">
            <v>R</v>
          </cell>
          <cell r="AJ4541">
            <v>5.5483530162871784</v>
          </cell>
          <cell r="AR4541">
            <v>19.909817558905541</v>
          </cell>
          <cell r="AS4541">
            <v>-4.487234676158014E-2</v>
          </cell>
          <cell r="AT4541">
            <v>0.63752506431456935</v>
          </cell>
          <cell r="BE4541">
            <v>1.3302249026677366</v>
          </cell>
          <cell r="CP4541">
            <v>25.375</v>
          </cell>
          <cell r="CV4541">
            <v>92.1</v>
          </cell>
          <cell r="DA4541">
            <v>0</v>
          </cell>
          <cell r="DD4541">
            <v>0.91274622839177511</v>
          </cell>
          <cell r="FJ4541">
            <v>49.774543897263847</v>
          </cell>
          <cell r="FK4541">
            <v>0.26300000000000001</v>
          </cell>
          <cell r="FL4541">
            <v>0.21882280764458611</v>
          </cell>
          <cell r="FO4541">
            <v>1</v>
          </cell>
        </row>
        <row r="4542">
          <cell r="A4542">
            <v>657218</v>
          </cell>
          <cell r="C4542" t="str">
            <v>Freeman, Clint</v>
          </cell>
          <cell r="Q4542" t="str">
            <v>R</v>
          </cell>
          <cell r="AJ4542">
            <v>7.2276429564961342</v>
          </cell>
          <cell r="AR4542">
            <v>16.8</v>
          </cell>
          <cell r="AS4542">
            <v>-0.67297613215197216</v>
          </cell>
          <cell r="AT4542">
            <v>0.91868303051644884</v>
          </cell>
          <cell r="BE4542">
            <v>0.7825346604615746</v>
          </cell>
          <cell r="CP4542">
            <v>25.125</v>
          </cell>
          <cell r="CV4542">
            <v>92.1</v>
          </cell>
          <cell r="DA4542">
            <v>0</v>
          </cell>
          <cell r="DD4542">
            <v>1.0724578230301258</v>
          </cell>
          <cell r="FJ4542">
            <v>42</v>
          </cell>
          <cell r="FK4542">
            <v>0.26300000000000001</v>
          </cell>
          <cell r="FL4542">
            <v>-0.77115525115322459</v>
          </cell>
          <cell r="FO4542">
            <v>1</v>
          </cell>
        </row>
        <row r="4543">
          <cell r="A4543">
            <v>657228</v>
          </cell>
          <cell r="C4543" t="str">
            <v>Jewell, Jake</v>
          </cell>
          <cell r="Q4543" t="str">
            <v>S</v>
          </cell>
          <cell r="AJ4543">
            <v>7.1934092963549121</v>
          </cell>
          <cell r="AR4543">
            <v>54.417270085370369</v>
          </cell>
          <cell r="AS4543">
            <v>-1.4138556369634665</v>
          </cell>
          <cell r="AT4543">
            <v>0.65178354401660399</v>
          </cell>
          <cell r="BE4543">
            <v>1.1081276833246654</v>
          </cell>
          <cell r="CP4543">
            <v>23.125</v>
          </cell>
          <cell r="CV4543">
            <v>92.1</v>
          </cell>
          <cell r="DA4543">
            <v>0</v>
          </cell>
          <cell r="DD4543">
            <v>0.96247558346690942</v>
          </cell>
          <cell r="FJ4543">
            <v>136.04317521342591</v>
          </cell>
          <cell r="FK4543">
            <v>0.26300000000000001</v>
          </cell>
          <cell r="FL4543">
            <v>0.22653946622276439</v>
          </cell>
          <cell r="FO4543">
            <v>0</v>
          </cell>
        </row>
        <row r="4544">
          <cell r="A4544">
            <v>657229</v>
          </cell>
          <cell r="C4544" t="str">
            <v>Karch, Eric</v>
          </cell>
          <cell r="Q4544" t="str">
            <v>R</v>
          </cell>
          <cell r="AJ4544">
            <v>6.2342292573451328</v>
          </cell>
          <cell r="AR4544">
            <v>17.815758487234959</v>
          </cell>
          <cell r="AS4544">
            <v>-0.71754911184579484</v>
          </cell>
          <cell r="AT4544">
            <v>0.75755690306206991</v>
          </cell>
          <cell r="BE4544">
            <v>1.0344585251037697</v>
          </cell>
          <cell r="CP4544">
            <v>24.708333333333332</v>
          </cell>
          <cell r="CV4544">
            <v>92.1</v>
          </cell>
          <cell r="DA4544">
            <v>0</v>
          </cell>
          <cell r="DD4544">
            <v>0.97478234011873344</v>
          </cell>
          <cell r="FJ4544">
            <v>44.539396218087397</v>
          </cell>
          <cell r="FK4544">
            <v>0.26300000000000001</v>
          </cell>
          <cell r="FL4544">
            <v>-0.30296342732488624</v>
          </cell>
          <cell r="FO4544">
            <v>1</v>
          </cell>
        </row>
        <row r="4545">
          <cell r="A4545">
            <v>657234</v>
          </cell>
          <cell r="C4545" t="str">
            <v>Lambert, Trey</v>
          </cell>
          <cell r="Q4545" t="str">
            <v>R</v>
          </cell>
          <cell r="AJ4545">
            <v>6.309271712724934</v>
          </cell>
          <cell r="AR4545">
            <v>20.65408416421965</v>
          </cell>
          <cell r="AS4545">
            <v>3.6475883364697308E-2</v>
          </cell>
          <cell r="AT4545">
            <v>0.84585872518161964</v>
          </cell>
          <cell r="BE4545">
            <v>1.3751163176992733</v>
          </cell>
          <cell r="CP4545">
            <v>25.041666666666668</v>
          </cell>
          <cell r="CV4545">
            <v>92.1</v>
          </cell>
          <cell r="DA4545">
            <v>0</v>
          </cell>
          <cell r="DD4545">
            <v>0.87175965499408781</v>
          </cell>
          <cell r="FJ4545">
            <v>51.635210410549121</v>
          </cell>
          <cell r="FK4545">
            <v>0.26300000000000001</v>
          </cell>
          <cell r="FL4545">
            <v>0.85384122325565737</v>
          </cell>
          <cell r="FO4545">
            <v>0.64681804534673182</v>
          </cell>
        </row>
        <row r="4546">
          <cell r="A4546">
            <v>657237</v>
          </cell>
          <cell r="C4546" t="str">
            <v>Lubking, Trevor</v>
          </cell>
          <cell r="Q4546" t="str">
            <v>S</v>
          </cell>
          <cell r="AJ4546">
            <v>7.753444048770251</v>
          </cell>
          <cell r="AR4546">
            <v>44.400000000000006</v>
          </cell>
          <cell r="AS4546">
            <v>-0.37426418887334179</v>
          </cell>
          <cell r="AT4546">
            <v>0.90854646518259352</v>
          </cell>
          <cell r="BE4546">
            <v>0.70980228735057616</v>
          </cell>
          <cell r="CP4546">
            <v>23.791666666666668</v>
          </cell>
          <cell r="CV4546">
            <v>92.1</v>
          </cell>
          <cell r="DA4546">
            <v>0</v>
          </cell>
          <cell r="DD4546">
            <v>1.0680916820974125</v>
          </cell>
          <cell r="FJ4546">
            <v>111</v>
          </cell>
          <cell r="FK4546">
            <v>0.26300000000000001</v>
          </cell>
          <cell r="FL4546">
            <v>-0.10490000943190536</v>
          </cell>
          <cell r="FO4546">
            <v>0.25143001904468221</v>
          </cell>
        </row>
        <row r="4547">
          <cell r="A4547">
            <v>657238</v>
          </cell>
          <cell r="C4547" t="str">
            <v>MacDonald, Christian</v>
          </cell>
          <cell r="Q4547" t="str">
            <v>R</v>
          </cell>
          <cell r="AJ4547">
            <v>7.5611980478507039</v>
          </cell>
          <cell r="AR4547">
            <v>16.8</v>
          </cell>
          <cell r="AS4547">
            <v>-0.24266189904222732</v>
          </cell>
          <cell r="AT4547">
            <v>0.93488680814794789</v>
          </cell>
          <cell r="BE4547">
            <v>0.97434958657021931</v>
          </cell>
          <cell r="CP4547">
            <v>24.375</v>
          </cell>
          <cell r="CV4547">
            <v>92.1</v>
          </cell>
          <cell r="DA4547">
            <v>0</v>
          </cell>
          <cell r="DD4547">
            <v>1.1836618037377764</v>
          </cell>
          <cell r="FJ4547">
            <v>42</v>
          </cell>
          <cell r="FK4547">
            <v>0.26300000000000001</v>
          </cell>
          <cell r="FL4547">
            <v>0.33183133131676362</v>
          </cell>
          <cell r="FO4547">
            <v>1</v>
          </cell>
        </row>
        <row r="4548">
          <cell r="A4548">
            <v>657240</v>
          </cell>
          <cell r="C4548" t="str">
            <v>Merryweather, Julian</v>
          </cell>
          <cell r="Q4548" t="str">
            <v>S</v>
          </cell>
          <cell r="AJ4548">
            <v>5.8991567849586293</v>
          </cell>
          <cell r="AR4548">
            <v>52.659725526941024</v>
          </cell>
          <cell r="AS4548">
            <v>-9.3788663734085523E-2</v>
          </cell>
          <cell r="AT4548">
            <v>0.65275323157745824</v>
          </cell>
          <cell r="BE4548">
            <v>1.2289856088336109</v>
          </cell>
          <cell r="CP4548">
            <v>24.708333333333332</v>
          </cell>
          <cell r="CV4548">
            <v>92.1</v>
          </cell>
          <cell r="DA4548">
            <v>0</v>
          </cell>
          <cell r="DD4548">
            <v>1.0470968322753871</v>
          </cell>
          <cell r="FJ4548">
            <v>131.64931381735255</v>
          </cell>
          <cell r="FK4548">
            <v>0.26300000000000001</v>
          </cell>
          <cell r="FL4548">
            <v>-9.4473592333401933E-3</v>
          </cell>
          <cell r="FO4548">
            <v>0</v>
          </cell>
        </row>
        <row r="4549">
          <cell r="A4549">
            <v>657245</v>
          </cell>
          <cell r="C4549" t="str">
            <v>Noteware, Mike</v>
          </cell>
          <cell r="Q4549" t="str">
            <v>R</v>
          </cell>
          <cell r="AJ4549">
            <v>6.6558443846448814</v>
          </cell>
          <cell r="AR4549">
            <v>16.8</v>
          </cell>
          <cell r="AS4549">
            <v>-0.21451620074222696</v>
          </cell>
          <cell r="AT4549">
            <v>0.90906948879331595</v>
          </cell>
          <cell r="BE4549">
            <v>0.82007919205805269</v>
          </cell>
          <cell r="CP4549">
            <v>25.791666666666668</v>
          </cell>
          <cell r="CV4549">
            <v>92.1</v>
          </cell>
          <cell r="DA4549">
            <v>0</v>
          </cell>
          <cell r="DD4549">
            <v>1.0261674810916266</v>
          </cell>
          <cell r="FJ4549">
            <v>42</v>
          </cell>
          <cell r="FK4549">
            <v>0.26300000000000001</v>
          </cell>
          <cell r="FL4549">
            <v>-0.21647349868497726</v>
          </cell>
          <cell r="FO4549">
            <v>1</v>
          </cell>
        </row>
        <row r="4550">
          <cell r="A4550">
            <v>657250</v>
          </cell>
          <cell r="C4550" t="str">
            <v>Peterson, Eric</v>
          </cell>
          <cell r="Q4550" t="str">
            <v>R</v>
          </cell>
          <cell r="AJ4550">
            <v>5.49901645958629</v>
          </cell>
          <cell r="AR4550">
            <v>25.637698636562966</v>
          </cell>
          <cell r="AS4550">
            <v>-0.18246005175757304</v>
          </cell>
          <cell r="AT4550">
            <v>0.61186674703407351</v>
          </cell>
          <cell r="BE4550">
            <v>1.0718373909913466</v>
          </cell>
          <cell r="CP4550">
            <v>23.291666666666668</v>
          </cell>
          <cell r="CV4550">
            <v>92.1</v>
          </cell>
          <cell r="DA4550">
            <v>0</v>
          </cell>
          <cell r="DD4550">
            <v>1.1857124358114306</v>
          </cell>
          <cell r="FJ4550">
            <v>64.094246591407412</v>
          </cell>
          <cell r="FK4550">
            <v>0.26300000000000001</v>
          </cell>
          <cell r="FL4550">
            <v>-0.26005528273374362</v>
          </cell>
          <cell r="FO4550">
            <v>1</v>
          </cell>
        </row>
        <row r="4551">
          <cell r="A4551">
            <v>657256</v>
          </cell>
          <cell r="C4551" t="str">
            <v>Rodriguez, Alberto</v>
          </cell>
          <cell r="Q4551" t="str">
            <v>R</v>
          </cell>
          <cell r="AJ4551">
            <v>8.0324029556555718</v>
          </cell>
          <cell r="AR4551">
            <v>16.8</v>
          </cell>
          <cell r="AS4551">
            <v>0.5033260557937006</v>
          </cell>
          <cell r="AT4551">
            <v>0.93284591099284597</v>
          </cell>
          <cell r="BE4551">
            <v>0.95654017354418286</v>
          </cell>
          <cell r="CP4551">
            <v>24.541666666666668</v>
          </cell>
          <cell r="CV4551">
            <v>92.1</v>
          </cell>
          <cell r="DA4551">
            <v>0</v>
          </cell>
          <cell r="DD4551">
            <v>0.93413897515164646</v>
          </cell>
          <cell r="FJ4551">
            <v>42</v>
          </cell>
          <cell r="FK4551">
            <v>0.26300000000000001</v>
          </cell>
          <cell r="FL4551">
            <v>0.32517212188074718</v>
          </cell>
          <cell r="FO4551">
            <v>1</v>
          </cell>
        </row>
        <row r="4552">
          <cell r="A4552">
            <v>657259</v>
          </cell>
          <cell r="C4552" t="str">
            <v>Schuh, Max</v>
          </cell>
          <cell r="Q4552" t="str">
            <v>R</v>
          </cell>
          <cell r="AJ4552">
            <v>6.6626665621023813</v>
          </cell>
          <cell r="AR4552">
            <v>16.8</v>
          </cell>
          <cell r="AS4552">
            <v>-0.96085819774557724</v>
          </cell>
          <cell r="AT4552">
            <v>0.80206452315156906</v>
          </cell>
          <cell r="BE4552">
            <v>1.1478776701387252</v>
          </cell>
          <cell r="CP4552">
            <v>24.291666666666668</v>
          </cell>
          <cell r="CV4552">
            <v>92.1</v>
          </cell>
          <cell r="DA4552">
            <v>0</v>
          </cell>
          <cell r="DD4552">
            <v>1.2411180154165069</v>
          </cell>
          <cell r="FJ4552">
            <v>42</v>
          </cell>
          <cell r="FK4552">
            <v>0.26300000000000001</v>
          </cell>
          <cell r="FL4552">
            <v>0.36361210624098994</v>
          </cell>
          <cell r="FO4552">
            <v>0.95692909168080198</v>
          </cell>
        </row>
        <row r="4553">
          <cell r="A4553">
            <v>657264</v>
          </cell>
          <cell r="C4553" t="str">
            <v>Smith, Joshua</v>
          </cell>
          <cell r="Q4553" t="str">
            <v>R</v>
          </cell>
          <cell r="AJ4553">
            <v>10.359499527889607</v>
          </cell>
          <cell r="AR4553">
            <v>16.8</v>
          </cell>
          <cell r="AS4553">
            <v>-1.2975334432082875</v>
          </cell>
          <cell r="AT4553">
            <v>0.9333504846593017</v>
          </cell>
          <cell r="BE4553">
            <v>1.2951456963166945</v>
          </cell>
          <cell r="CP4553">
            <v>19.958333333333332</v>
          </cell>
          <cell r="CV4553">
            <v>92.1</v>
          </cell>
          <cell r="DA4553">
            <v>0</v>
          </cell>
          <cell r="DD4553">
            <v>1.6883494502497021</v>
          </cell>
          <cell r="FJ4553">
            <v>42</v>
          </cell>
          <cell r="FK4553">
            <v>0.26300000000000001</v>
          </cell>
          <cell r="FL4553">
            <v>1.4577592060086102</v>
          </cell>
          <cell r="FO4553">
            <v>1</v>
          </cell>
        </row>
        <row r="4554">
          <cell r="A4554">
            <v>657273</v>
          </cell>
          <cell r="C4554" t="str">
            <v>Varela, Zach</v>
          </cell>
          <cell r="Q4554" t="str">
            <v>R</v>
          </cell>
          <cell r="AJ4554">
            <v>6.5905061676841399</v>
          </cell>
          <cell r="AR4554">
            <v>16.8</v>
          </cell>
          <cell r="AS4554">
            <v>1.070086797926818</v>
          </cell>
          <cell r="AT4554">
            <v>0.92405527221046579</v>
          </cell>
          <cell r="BE4554">
            <v>0.98299171504399896</v>
          </cell>
          <cell r="CP4554">
            <v>23.875</v>
          </cell>
          <cell r="CV4554">
            <v>92.1</v>
          </cell>
          <cell r="DA4554">
            <v>0</v>
          </cell>
          <cell r="DD4554">
            <v>0.68832256108441092</v>
          </cell>
          <cell r="FJ4554">
            <v>42</v>
          </cell>
          <cell r="FK4554">
            <v>0.26300000000000001</v>
          </cell>
          <cell r="FL4554">
            <v>-0.24801804497190366</v>
          </cell>
          <cell r="FO4554">
            <v>1</v>
          </cell>
        </row>
        <row r="4555">
          <cell r="A4555">
            <v>657277</v>
          </cell>
          <cell r="C4555" t="str">
            <v>Webb, Logan</v>
          </cell>
          <cell r="Q4555" t="str">
            <v>S</v>
          </cell>
          <cell r="AJ4555">
            <v>7.1758296317194112</v>
          </cell>
          <cell r="AR4555">
            <v>44.400000000000006</v>
          </cell>
          <cell r="AS4555">
            <v>-0.97186096759523022</v>
          </cell>
          <cell r="AT4555">
            <v>0.86369592421950347</v>
          </cell>
          <cell r="BE4555">
            <v>1.370524936170666</v>
          </cell>
          <cell r="CP4555">
            <v>19.625</v>
          </cell>
          <cell r="CV4555">
            <v>92.1</v>
          </cell>
          <cell r="DA4555">
            <v>0</v>
          </cell>
          <cell r="DD4555">
            <v>0.76489328559582015</v>
          </cell>
          <cell r="FJ4555">
            <v>111</v>
          </cell>
          <cell r="FK4555">
            <v>0.26300000000000001</v>
          </cell>
          <cell r="FL4555">
            <v>0.19836654272067916</v>
          </cell>
          <cell r="FO4555">
            <v>0</v>
          </cell>
        </row>
        <row r="4556">
          <cell r="A4556">
            <v>657333</v>
          </cell>
          <cell r="C4556" t="str">
            <v>Olmos, Cristian</v>
          </cell>
          <cell r="Q4556" t="str">
            <v>R</v>
          </cell>
          <cell r="AJ4556">
            <v>8.805514617732598</v>
          </cell>
          <cell r="AR4556">
            <v>16.8</v>
          </cell>
          <cell r="AS4556">
            <v>-0.98136896462992618</v>
          </cell>
          <cell r="AT4556">
            <v>0.90248818479998183</v>
          </cell>
          <cell r="BE4556">
            <v>0.92163656155074847</v>
          </cell>
          <cell r="CP4556">
            <v>22.041666666666668</v>
          </cell>
          <cell r="CV4556">
            <v>92.1</v>
          </cell>
          <cell r="DA4556">
            <v>0</v>
          </cell>
          <cell r="DD4556">
            <v>0.98330493585311696</v>
          </cell>
          <cell r="FJ4556">
            <v>42</v>
          </cell>
          <cell r="FK4556">
            <v>0.26300000000000001</v>
          </cell>
          <cell r="FL4556">
            <v>1.1375194094256358E-3</v>
          </cell>
          <cell r="FO4556">
            <v>1</v>
          </cell>
        </row>
        <row r="4557">
          <cell r="A4557">
            <v>657379</v>
          </cell>
          <cell r="C4557" t="str">
            <v>Silvestre, Alvaro</v>
          </cell>
          <cell r="Q4557" t="str">
            <v>R</v>
          </cell>
          <cell r="AJ4557">
            <v>9.181651108944763</v>
          </cell>
          <cell r="AR4557">
            <v>16.8</v>
          </cell>
          <cell r="AS4557">
            <v>-0.41699509253330908</v>
          </cell>
          <cell r="AT4557">
            <v>0.939744612627604</v>
          </cell>
          <cell r="BE4557">
            <v>1.0225536879928669</v>
          </cell>
          <cell r="CP4557">
            <v>22.458333333333332</v>
          </cell>
          <cell r="CV4557">
            <v>92.1</v>
          </cell>
          <cell r="DA4557">
            <v>0</v>
          </cell>
          <cell r="DD4557">
            <v>1.1628611125388111</v>
          </cell>
          <cell r="FJ4557">
            <v>42</v>
          </cell>
          <cell r="FK4557">
            <v>0.26300000000000001</v>
          </cell>
          <cell r="FL4557">
            <v>-1.2582769088688881</v>
          </cell>
          <cell r="FO4557">
            <v>1</v>
          </cell>
        </row>
        <row r="4558">
          <cell r="A4558">
            <v>657424</v>
          </cell>
          <cell r="C4558" t="str">
            <v>Gage, Matt</v>
          </cell>
          <cell r="Q4558" t="str">
            <v>S</v>
          </cell>
          <cell r="AJ4558">
            <v>5.2144765354885889</v>
          </cell>
          <cell r="AR4558">
            <v>51.438625219278244</v>
          </cell>
          <cell r="AS4558">
            <v>-7.1647049826478224E-2</v>
          </cell>
          <cell r="AT4558">
            <v>0.68386538036431754</v>
          </cell>
          <cell r="BE4558">
            <v>1.1804111177061865</v>
          </cell>
          <cell r="CP4558">
            <v>23.375</v>
          </cell>
          <cell r="CV4558">
            <v>92.1</v>
          </cell>
          <cell r="DA4558">
            <v>0</v>
          </cell>
          <cell r="DD4558">
            <v>0.88931440273997275</v>
          </cell>
          <cell r="FJ4558">
            <v>128.59656304819561</v>
          </cell>
          <cell r="FK4558">
            <v>0.26300000000000001</v>
          </cell>
          <cell r="FL4558">
            <v>-0.57646428460347543</v>
          </cell>
          <cell r="FO4558">
            <v>0</v>
          </cell>
        </row>
        <row r="4559">
          <cell r="A4559">
            <v>657427</v>
          </cell>
          <cell r="C4559" t="str">
            <v>Hering, Colin</v>
          </cell>
          <cell r="Q4559" t="str">
            <v>R</v>
          </cell>
          <cell r="AJ4559">
            <v>6.4034885688988723</v>
          </cell>
          <cell r="AR4559">
            <v>16.8</v>
          </cell>
          <cell r="AS4559">
            <v>-0.84562276172202799</v>
          </cell>
          <cell r="AT4559">
            <v>0.88703439654730287</v>
          </cell>
          <cell r="BE4559">
            <v>1.0419164943501971</v>
          </cell>
          <cell r="CP4559">
            <v>25.375</v>
          </cell>
          <cell r="CV4559">
            <v>92.1</v>
          </cell>
          <cell r="DA4559">
            <v>0</v>
          </cell>
          <cell r="DD4559">
            <v>1.1526914945241049</v>
          </cell>
          <cell r="FJ4559">
            <v>42</v>
          </cell>
          <cell r="FK4559">
            <v>0.26300000000000001</v>
          </cell>
          <cell r="FL4559">
            <v>0.44819158605712411</v>
          </cell>
          <cell r="FO4559">
            <v>1</v>
          </cell>
        </row>
        <row r="4560">
          <cell r="A4560">
            <v>657428</v>
          </cell>
          <cell r="C4560" t="str">
            <v>Hockenberry, Matt</v>
          </cell>
          <cell r="Q4560" t="str">
            <v>R</v>
          </cell>
          <cell r="AJ4560">
            <v>5.61585657243472</v>
          </cell>
          <cell r="AR4560">
            <v>24.102226886059263</v>
          </cell>
          <cell r="AS4560">
            <v>0.99556238905086458</v>
          </cell>
          <cell r="AT4560">
            <v>0.81168313205840226</v>
          </cell>
          <cell r="BE4560">
            <v>0.94681131346506697</v>
          </cell>
          <cell r="CP4560">
            <v>24.875</v>
          </cell>
          <cell r="CV4560">
            <v>92.1</v>
          </cell>
          <cell r="DA4560">
            <v>0</v>
          </cell>
          <cell r="DD4560">
            <v>1.1467786843774246</v>
          </cell>
          <cell r="FJ4560">
            <v>60.255567215148155</v>
          </cell>
          <cell r="FK4560">
            <v>0.26300000000000001</v>
          </cell>
          <cell r="FL4560">
            <v>0.10911315412275381</v>
          </cell>
          <cell r="FO4560">
            <v>1</v>
          </cell>
        </row>
        <row r="4561">
          <cell r="A4561">
            <v>657436</v>
          </cell>
          <cell r="C4561" t="str">
            <v>Pike, Chris</v>
          </cell>
          <cell r="Q4561" t="str">
            <v>S</v>
          </cell>
          <cell r="AJ4561">
            <v>6.8328422993087656</v>
          </cell>
          <cell r="AR4561">
            <v>56.889739337839501</v>
          </cell>
          <cell r="AS4561">
            <v>8.9944961208732951E-2</v>
          </cell>
          <cell r="AT4561">
            <v>0.82184296752770403</v>
          </cell>
          <cell r="BE4561">
            <v>0.53997447878946614</v>
          </cell>
          <cell r="CP4561">
            <v>23.708333333333332</v>
          </cell>
          <cell r="CV4561">
            <v>92.1</v>
          </cell>
          <cell r="DA4561">
            <v>0</v>
          </cell>
          <cell r="DD4561">
            <v>0.77382989762715237</v>
          </cell>
          <cell r="FJ4561">
            <v>142.22434834459875</v>
          </cell>
          <cell r="FK4561">
            <v>0.26300000000000001</v>
          </cell>
          <cell r="FL4561">
            <v>-3.5974760152449589E-2</v>
          </cell>
          <cell r="FO4561">
            <v>0</v>
          </cell>
        </row>
        <row r="4562">
          <cell r="A4562">
            <v>657442</v>
          </cell>
          <cell r="C4562" t="str">
            <v>Varner, Seth</v>
          </cell>
          <cell r="Q4562" t="str">
            <v>S</v>
          </cell>
          <cell r="AJ4562">
            <v>6.25903584389257</v>
          </cell>
          <cell r="AR4562">
            <v>55.697809977885441</v>
          </cell>
          <cell r="AS4562">
            <v>-0.98096900906021967</v>
          </cell>
          <cell r="AT4562">
            <v>0.61114431653065826</v>
          </cell>
          <cell r="BE4562">
            <v>1.0066319660568888</v>
          </cell>
          <cell r="CP4562">
            <v>24.458333333333332</v>
          </cell>
          <cell r="CV4562">
            <v>92.1</v>
          </cell>
          <cell r="DA4562">
            <v>0</v>
          </cell>
          <cell r="DD4562">
            <v>0.89367598368162926</v>
          </cell>
          <cell r="FJ4562">
            <v>139.24452494471359</v>
          </cell>
          <cell r="FK4562">
            <v>0.26300000000000001</v>
          </cell>
          <cell r="FL4562">
            <v>0.19260929825563161</v>
          </cell>
          <cell r="FO4562">
            <v>0</v>
          </cell>
        </row>
        <row r="4563">
          <cell r="A4563">
            <v>657487</v>
          </cell>
          <cell r="C4563" t="str">
            <v>Agosto, Edrick</v>
          </cell>
          <cell r="Q4563" t="str">
            <v>S</v>
          </cell>
          <cell r="AJ4563">
            <v>8.0381355824539824</v>
          </cell>
          <cell r="AR4563">
            <v>44.400000000000006</v>
          </cell>
          <cell r="AS4563">
            <v>-0.27514069962600757</v>
          </cell>
          <cell r="AT4563">
            <v>0.89993418857614793</v>
          </cell>
          <cell r="BE4563">
            <v>1.247884876996439</v>
          </cell>
          <cell r="CP4563">
            <v>19.625</v>
          </cell>
          <cell r="CV4563">
            <v>92.1</v>
          </cell>
          <cell r="DA4563">
            <v>0</v>
          </cell>
          <cell r="DD4563">
            <v>0.82029202081479002</v>
          </cell>
          <cell r="FJ4563">
            <v>111</v>
          </cell>
          <cell r="FK4563">
            <v>0.26300000000000001</v>
          </cell>
          <cell r="FL4563">
            <v>-0.38342384818442105</v>
          </cell>
          <cell r="FO4563">
            <v>0</v>
          </cell>
        </row>
        <row r="4564">
          <cell r="A4564">
            <v>657489</v>
          </cell>
          <cell r="C4564" t="str">
            <v>Aikenhead, Taylor</v>
          </cell>
          <cell r="Q4564" t="str">
            <v>S</v>
          </cell>
          <cell r="AJ4564">
            <v>7.7634316046101972</v>
          </cell>
          <cell r="AR4564">
            <v>44.400000000000006</v>
          </cell>
          <cell r="AS4564">
            <v>-0.56428873158771875</v>
          </cell>
          <cell r="AT4564">
            <v>0.92421959391492792</v>
          </cell>
          <cell r="BE4564">
            <v>0.86523456290812739</v>
          </cell>
          <cell r="CP4564">
            <v>24.291666666666668</v>
          </cell>
          <cell r="CV4564">
            <v>92.1</v>
          </cell>
          <cell r="DA4564">
            <v>0</v>
          </cell>
          <cell r="DD4564">
            <v>1.1188510642933038</v>
          </cell>
          <cell r="FJ4564">
            <v>111</v>
          </cell>
          <cell r="FK4564">
            <v>0.26300000000000001</v>
          </cell>
          <cell r="FL4564">
            <v>0.14836949674100902</v>
          </cell>
          <cell r="FO4564">
            <v>0.11150785306104327</v>
          </cell>
        </row>
        <row r="4565">
          <cell r="A4565">
            <v>657492</v>
          </cell>
          <cell r="C4565" t="str">
            <v>Alonzo, Eric</v>
          </cell>
          <cell r="Q4565" t="str">
            <v>R</v>
          </cell>
          <cell r="AJ4565">
            <v>5.2547401838074759</v>
          </cell>
          <cell r="AR4565">
            <v>23.830447061703339</v>
          </cell>
          <cell r="AS4565">
            <v>6.4316842539615379E-2</v>
          </cell>
          <cell r="AT4565">
            <v>0.81369367426637018</v>
          </cell>
          <cell r="BE4565">
            <v>1.0889264532797662</v>
          </cell>
          <cell r="CP4565">
            <v>24.875</v>
          </cell>
          <cell r="CV4565">
            <v>92.1</v>
          </cell>
          <cell r="DA4565">
            <v>0</v>
          </cell>
          <cell r="DD4565">
            <v>0.98623775483141052</v>
          </cell>
          <cell r="FJ4565">
            <v>59.576117654258347</v>
          </cell>
          <cell r="FK4565">
            <v>0.26300000000000001</v>
          </cell>
          <cell r="FL4565">
            <v>0.56679170597080952</v>
          </cell>
          <cell r="FO4565">
            <v>1</v>
          </cell>
        </row>
        <row r="4566">
          <cell r="A4566">
            <v>657493</v>
          </cell>
          <cell r="C4566" t="str">
            <v>Amedee, Jess</v>
          </cell>
          <cell r="Q4566" t="str">
            <v>R</v>
          </cell>
          <cell r="AJ4566">
            <v>6.0925800094598435</v>
          </cell>
          <cell r="AR4566">
            <v>16.8</v>
          </cell>
          <cell r="AS4566">
            <v>-1.0079400015687525</v>
          </cell>
          <cell r="AT4566">
            <v>0.74766904157084491</v>
          </cell>
          <cell r="BE4566">
            <v>1.0340274423471867</v>
          </cell>
          <cell r="CP4566">
            <v>22.791666666666668</v>
          </cell>
          <cell r="CV4566">
            <v>92.1</v>
          </cell>
          <cell r="DA4566">
            <v>0</v>
          </cell>
          <cell r="DD4566">
            <v>1.2844790588804544</v>
          </cell>
          <cell r="FJ4566">
            <v>42</v>
          </cell>
          <cell r="FK4566">
            <v>0.26300000000000001</v>
          </cell>
          <cell r="FL4566">
            <v>-1.0385568365521922</v>
          </cell>
          <cell r="FO4566">
            <v>1</v>
          </cell>
        </row>
        <row r="4567">
          <cell r="A4567">
            <v>657497</v>
          </cell>
          <cell r="C4567" t="str">
            <v>Aquino, Joey</v>
          </cell>
          <cell r="Q4567" t="str">
            <v>S</v>
          </cell>
          <cell r="AJ4567">
            <v>8.3611092930903581</v>
          </cell>
          <cell r="AR4567">
            <v>44.400000000000006</v>
          </cell>
          <cell r="AS4567">
            <v>0.95656869307352688</v>
          </cell>
          <cell r="AT4567">
            <v>0.95479343496726765</v>
          </cell>
          <cell r="BE4567">
            <v>0.85449519643993799</v>
          </cell>
          <cell r="CP4567">
            <v>25.875</v>
          </cell>
          <cell r="CV4567">
            <v>92.1</v>
          </cell>
          <cell r="DA4567">
            <v>0</v>
          </cell>
          <cell r="DD4567">
            <v>0.82240348271568198</v>
          </cell>
          <cell r="FJ4567">
            <v>111</v>
          </cell>
          <cell r="FK4567">
            <v>0.26300000000000001</v>
          </cell>
          <cell r="FL4567">
            <v>-0.15457705948107883</v>
          </cell>
          <cell r="FO4567">
            <v>0.12028330627552408</v>
          </cell>
        </row>
        <row r="4568">
          <cell r="A4568">
            <v>657499</v>
          </cell>
          <cell r="C4568" t="str">
            <v>Ascher, Steve</v>
          </cell>
          <cell r="Q4568" t="str">
            <v>R</v>
          </cell>
          <cell r="AJ4568">
            <v>5.8751747289908973</v>
          </cell>
          <cell r="AR4568">
            <v>21.38543320849962</v>
          </cell>
          <cell r="AS4568">
            <v>0.17778112893469594</v>
          </cell>
          <cell r="AT4568">
            <v>0.80164574175520764</v>
          </cell>
          <cell r="BE4568">
            <v>0.7973654899423761</v>
          </cell>
          <cell r="CP4568">
            <v>22.708333333333332</v>
          </cell>
          <cell r="CV4568">
            <v>92.1</v>
          </cell>
          <cell r="DA4568">
            <v>0</v>
          </cell>
          <cell r="DD4568">
            <v>0.87227384647427186</v>
          </cell>
          <cell r="FJ4568">
            <v>53.463583021249043</v>
          </cell>
          <cell r="FK4568">
            <v>0.26300000000000001</v>
          </cell>
          <cell r="FL4568">
            <v>7.4959879466736615E-2</v>
          </cell>
          <cell r="FO4568">
            <v>1</v>
          </cell>
        </row>
        <row r="4569">
          <cell r="A4569">
            <v>657503</v>
          </cell>
          <cell r="C4569" t="str">
            <v>Baker, Patrick</v>
          </cell>
          <cell r="Q4569" t="str">
            <v>R</v>
          </cell>
          <cell r="AJ4569">
            <v>6.3559030986785494</v>
          </cell>
          <cell r="AR4569">
            <v>17.44897168500361</v>
          </cell>
          <cell r="AS4569">
            <v>-0.39330246333851904</v>
          </cell>
          <cell r="AT4569">
            <v>0.76527886014371616</v>
          </cell>
          <cell r="BE4569">
            <v>1.2282199572868491</v>
          </cell>
          <cell r="CP4569">
            <v>22.875</v>
          </cell>
          <cell r="CV4569">
            <v>92.1</v>
          </cell>
          <cell r="DA4569">
            <v>0</v>
          </cell>
          <cell r="DD4569">
            <v>1.1261330757608259</v>
          </cell>
          <cell r="FJ4569">
            <v>43.622429212509026</v>
          </cell>
          <cell r="FK4569">
            <v>0.26300000000000001</v>
          </cell>
          <cell r="FL4569">
            <v>0.36892417560935842</v>
          </cell>
          <cell r="FO4569">
            <v>1</v>
          </cell>
        </row>
        <row r="4570">
          <cell r="A4570">
            <v>657509</v>
          </cell>
          <cell r="C4570" t="str">
            <v>Bautista, Nestor</v>
          </cell>
          <cell r="Q4570" t="str">
            <v>R</v>
          </cell>
          <cell r="AJ4570">
            <v>7.9480392369078636</v>
          </cell>
          <cell r="AR4570">
            <v>16.8</v>
          </cell>
          <cell r="AS4570">
            <v>9.6517101320718876E-2</v>
          </cell>
          <cell r="AT4570">
            <v>0.87219943842948489</v>
          </cell>
          <cell r="BE4570">
            <v>0.9006830939190581</v>
          </cell>
          <cell r="CP4570">
            <v>24.125</v>
          </cell>
          <cell r="CV4570">
            <v>92.1</v>
          </cell>
          <cell r="DA4570">
            <v>0</v>
          </cell>
          <cell r="DD4570">
            <v>0.90534737185583924</v>
          </cell>
          <cell r="FJ4570">
            <v>42</v>
          </cell>
          <cell r="FK4570">
            <v>0.26300000000000001</v>
          </cell>
          <cell r="FL4570">
            <v>0.68398395597809603</v>
          </cell>
          <cell r="FO4570">
            <v>1</v>
          </cell>
        </row>
        <row r="4571">
          <cell r="A4571">
            <v>657514</v>
          </cell>
          <cell r="C4571" t="str">
            <v>Bernardino, Brennan</v>
          </cell>
          <cell r="Q4571" t="str">
            <v>R</v>
          </cell>
          <cell r="AJ4571">
            <v>6.0850591966325709</v>
          </cell>
          <cell r="AR4571">
            <v>23.234572626637014</v>
          </cell>
          <cell r="AS4571">
            <v>-0.7008332060124044</v>
          </cell>
          <cell r="AT4571">
            <v>0.63670948552021778</v>
          </cell>
          <cell r="BE4571">
            <v>1.122823482125185</v>
          </cell>
          <cell r="CP4571">
            <v>24.458333333333332</v>
          </cell>
          <cell r="CV4571">
            <v>92.1</v>
          </cell>
          <cell r="DA4571">
            <v>0</v>
          </cell>
          <cell r="DD4571">
            <v>1.1215875163851059</v>
          </cell>
          <cell r="FJ4571">
            <v>58.08643156659253</v>
          </cell>
          <cell r="FK4571">
            <v>0.26300000000000001</v>
          </cell>
          <cell r="FL4571">
            <v>0.64721479378312985</v>
          </cell>
          <cell r="FO4571">
            <v>1</v>
          </cell>
        </row>
        <row r="4572">
          <cell r="A4572">
            <v>657516</v>
          </cell>
          <cell r="C4572" t="str">
            <v>Betts, Palmer</v>
          </cell>
          <cell r="Q4572" t="str">
            <v>R</v>
          </cell>
          <cell r="AJ4572">
            <v>7.1784638060412327</v>
          </cell>
          <cell r="AR4572">
            <v>16.8</v>
          </cell>
          <cell r="AS4572">
            <v>-1.2431439120961332E-2</v>
          </cell>
          <cell r="AT4572">
            <v>0.75784551009076884</v>
          </cell>
          <cell r="BE4572">
            <v>1.1895046904626121</v>
          </cell>
          <cell r="CP4572">
            <v>22.208333333333332</v>
          </cell>
          <cell r="CV4572">
            <v>92.1</v>
          </cell>
          <cell r="DA4572">
            <v>0</v>
          </cell>
          <cell r="DD4572">
            <v>1.2108183934393675</v>
          </cell>
          <cell r="FJ4572">
            <v>42</v>
          </cell>
          <cell r="FK4572">
            <v>0.26300000000000001</v>
          </cell>
          <cell r="FL4572">
            <v>-0.20944758380414694</v>
          </cell>
          <cell r="FO4572">
            <v>1</v>
          </cell>
        </row>
        <row r="4573">
          <cell r="A4573">
            <v>657517</v>
          </cell>
          <cell r="C4573" t="str">
            <v>Black, Taylor</v>
          </cell>
          <cell r="Q4573" t="str">
            <v>R</v>
          </cell>
          <cell r="AJ4573">
            <v>5.6958894835920209</v>
          </cell>
          <cell r="AR4573">
            <v>16.8</v>
          </cell>
          <cell r="AS4573">
            <v>-0.45407644759855492</v>
          </cell>
          <cell r="AT4573">
            <v>0.84244912084993828</v>
          </cell>
          <cell r="BE4573">
            <v>1.2021558267212473</v>
          </cell>
          <cell r="CP4573">
            <v>24.541666666666668</v>
          </cell>
          <cell r="CV4573">
            <v>92.1</v>
          </cell>
          <cell r="DA4573">
            <v>0</v>
          </cell>
          <cell r="DD4573">
            <v>0.88435976682827511</v>
          </cell>
          <cell r="FJ4573">
            <v>42</v>
          </cell>
          <cell r="FK4573">
            <v>0.26300000000000001</v>
          </cell>
          <cell r="FL4573">
            <v>0.68213925636061301</v>
          </cell>
          <cell r="FO4573">
            <v>1</v>
          </cell>
        </row>
        <row r="4574">
          <cell r="A4574">
            <v>657518</v>
          </cell>
          <cell r="C4574" t="str">
            <v>Blackham, Matt</v>
          </cell>
          <cell r="Q4574" t="str">
            <v>S</v>
          </cell>
          <cell r="AJ4574">
            <v>5.9655834530016953</v>
          </cell>
          <cell r="AR4574">
            <v>44.400000000000006</v>
          </cell>
          <cell r="AS4574">
            <v>-0.40664635095582452</v>
          </cell>
          <cell r="AT4574">
            <v>0.9050916358685468</v>
          </cell>
          <cell r="BE4574">
            <v>0.94383187094231136</v>
          </cell>
          <cell r="CP4574">
            <v>23.458333333333332</v>
          </cell>
          <cell r="CV4574">
            <v>92.1</v>
          </cell>
          <cell r="DA4574">
            <v>0</v>
          </cell>
          <cell r="DD4574">
            <v>1.3350438425647915</v>
          </cell>
          <cell r="FJ4574">
            <v>111</v>
          </cell>
          <cell r="FK4574">
            <v>0.26300000000000001</v>
          </cell>
          <cell r="FL4574">
            <v>-0.83224393958762766</v>
          </cell>
          <cell r="FO4574">
            <v>0</v>
          </cell>
        </row>
        <row r="4575">
          <cell r="A4575">
            <v>657520</v>
          </cell>
          <cell r="C4575" t="str">
            <v>Blank, Nicco</v>
          </cell>
          <cell r="Q4575" t="str">
            <v>R</v>
          </cell>
          <cell r="AJ4575">
            <v>6.6523234329715484</v>
          </cell>
          <cell r="AR4575">
            <v>16.8</v>
          </cell>
          <cell r="AS4575">
            <v>-1.0013599213025042</v>
          </cell>
          <cell r="AT4575">
            <v>0.79003219138815428</v>
          </cell>
          <cell r="BE4575">
            <v>0.57869433327592257</v>
          </cell>
          <cell r="CP4575">
            <v>23.708333333333332</v>
          </cell>
          <cell r="CV4575">
            <v>92.1</v>
          </cell>
          <cell r="DA4575">
            <v>0</v>
          </cell>
          <cell r="DD4575">
            <v>1.2486119659433497</v>
          </cell>
          <cell r="FJ4575">
            <v>42</v>
          </cell>
          <cell r="FK4575">
            <v>0.26300000000000001</v>
          </cell>
          <cell r="FL4575">
            <v>4.0355552981141414E-2</v>
          </cell>
          <cell r="FO4575">
            <v>1</v>
          </cell>
        </row>
        <row r="4576">
          <cell r="A4576">
            <v>657522</v>
          </cell>
          <cell r="C4576" t="str">
            <v>Bolton, Tyler</v>
          </cell>
          <cell r="Q4576" t="str">
            <v>S</v>
          </cell>
          <cell r="AJ4576">
            <v>7.873185745020125</v>
          </cell>
          <cell r="AR4576">
            <v>44.400000000000006</v>
          </cell>
          <cell r="AS4576">
            <v>-0.54357925986721567</v>
          </cell>
          <cell r="AT4576">
            <v>0.80628081665952345</v>
          </cell>
          <cell r="BE4576">
            <v>1.1901092140766807</v>
          </cell>
          <cell r="CP4576">
            <v>23.458333333333332</v>
          </cell>
          <cell r="CV4576">
            <v>92.1</v>
          </cell>
          <cell r="DA4576">
            <v>0</v>
          </cell>
          <cell r="DD4576">
            <v>0.8460736999786389</v>
          </cell>
          <cell r="FJ4576">
            <v>111</v>
          </cell>
          <cell r="FK4576">
            <v>0.26300000000000001</v>
          </cell>
          <cell r="FL4576">
            <v>0.50493248580587546</v>
          </cell>
          <cell r="FO4576">
            <v>0</v>
          </cell>
        </row>
        <row r="4577">
          <cell r="A4577">
            <v>657528</v>
          </cell>
          <cell r="C4577" t="str">
            <v>Bray, Tyler</v>
          </cell>
          <cell r="Q4577" t="str">
            <v>R</v>
          </cell>
          <cell r="AJ4577">
            <v>6.173283121732033</v>
          </cell>
          <cell r="AR4577">
            <v>23.515782525614792</v>
          </cell>
          <cell r="AS4577">
            <v>-0.6805506826668305</v>
          </cell>
          <cell r="AT4577">
            <v>0.59675382399221766</v>
          </cell>
          <cell r="BE4577">
            <v>1.570698559677336</v>
          </cell>
          <cell r="CP4577">
            <v>24.708333333333332</v>
          </cell>
          <cell r="CV4577">
            <v>92.1</v>
          </cell>
          <cell r="DA4577">
            <v>0</v>
          </cell>
          <cell r="DD4577">
            <v>1.1143340513849134</v>
          </cell>
          <cell r="FJ4577">
            <v>58.789456314036975</v>
          </cell>
          <cell r="FK4577">
            <v>0.26300000000000001</v>
          </cell>
          <cell r="FL4577">
            <v>-0.6118279408310735</v>
          </cell>
          <cell r="FO4577">
            <v>1</v>
          </cell>
        </row>
        <row r="4578">
          <cell r="A4578">
            <v>657530</v>
          </cell>
          <cell r="C4578" t="str">
            <v>Broussard, Joe</v>
          </cell>
          <cell r="Q4578" t="str">
            <v>R</v>
          </cell>
          <cell r="AJ4578">
            <v>5.193666123840428</v>
          </cell>
          <cell r="AR4578">
            <v>26.323205228621617</v>
          </cell>
          <cell r="AS4578">
            <v>0.25859674208721634</v>
          </cell>
          <cell r="AT4578">
            <v>0.76884066170779586</v>
          </cell>
          <cell r="BE4578">
            <v>0.83694815874286244</v>
          </cell>
          <cell r="CP4578">
            <v>25.458333333333332</v>
          </cell>
          <cell r="CV4578">
            <v>92.1</v>
          </cell>
          <cell r="DA4578">
            <v>0</v>
          </cell>
          <cell r="DD4578">
            <v>1.1429000237168776</v>
          </cell>
          <cell r="FJ4578">
            <v>65.808013071554043</v>
          </cell>
          <cell r="FK4578">
            <v>0.26300000000000001</v>
          </cell>
          <cell r="FL4578">
            <v>0.20780520020645632</v>
          </cell>
          <cell r="FO4578">
            <v>1</v>
          </cell>
        </row>
        <row r="4579">
          <cell r="A4579">
            <v>657533</v>
          </cell>
          <cell r="C4579" t="str">
            <v>Burke, Mike</v>
          </cell>
          <cell r="Q4579" t="str">
            <v>R</v>
          </cell>
          <cell r="AJ4579">
            <v>4.9335305979411697</v>
          </cell>
          <cell r="AR4579">
            <v>20.64125921738669</v>
          </cell>
          <cell r="AS4579">
            <v>8.7819354127841989E-2</v>
          </cell>
          <cell r="AT4579">
            <v>0.82568778837312207</v>
          </cell>
          <cell r="BE4579">
            <v>0.84163599361131392</v>
          </cell>
          <cell r="CP4579">
            <v>23.875</v>
          </cell>
          <cell r="CV4579">
            <v>92.1</v>
          </cell>
          <cell r="DA4579">
            <v>0</v>
          </cell>
          <cell r="DD4579">
            <v>1.0037187309379461</v>
          </cell>
          <cell r="FJ4579">
            <v>51.603148043466724</v>
          </cell>
          <cell r="FK4579">
            <v>0.26300000000000001</v>
          </cell>
          <cell r="FL4579">
            <v>-0.14706892848222952</v>
          </cell>
          <cell r="FO4579">
            <v>1</v>
          </cell>
        </row>
        <row r="4580">
          <cell r="A4580">
            <v>657536</v>
          </cell>
          <cell r="C4580" t="str">
            <v>Carver, David</v>
          </cell>
          <cell r="Q4580" t="str">
            <v>S</v>
          </cell>
          <cell r="AJ4580">
            <v>8.3129020052769071</v>
          </cell>
          <cell r="AR4580">
            <v>44.400000000000006</v>
          </cell>
          <cell r="AS4580">
            <v>-0.94740191051232514</v>
          </cell>
          <cell r="AT4580">
            <v>0.84221509958459784</v>
          </cell>
          <cell r="BE4580">
            <v>0.8270273243922186</v>
          </cell>
          <cell r="CP4580">
            <v>24.708333333333332</v>
          </cell>
          <cell r="CV4580">
            <v>92.1</v>
          </cell>
          <cell r="DA4580">
            <v>0</v>
          </cell>
          <cell r="DD4580">
            <v>0.74090436719431663</v>
          </cell>
          <cell r="FJ4580">
            <v>111</v>
          </cell>
          <cell r="FK4580">
            <v>0.26300000000000001</v>
          </cell>
          <cell r="FL4580">
            <v>0.3872701670589116</v>
          </cell>
          <cell r="FO4580">
            <v>0.11970407574874853</v>
          </cell>
        </row>
        <row r="4581">
          <cell r="A4581">
            <v>657537</v>
          </cell>
          <cell r="C4581" t="str">
            <v>Casas, Lee</v>
          </cell>
          <cell r="Q4581" t="str">
            <v>R</v>
          </cell>
          <cell r="AJ4581">
            <v>9.5468388919791671</v>
          </cell>
          <cell r="AR4581">
            <v>16.8</v>
          </cell>
          <cell r="AS4581">
            <v>0.18888390209040651</v>
          </cell>
          <cell r="AT4581">
            <v>0.97084728645670682</v>
          </cell>
          <cell r="BE4581">
            <v>1.2710019793242051</v>
          </cell>
          <cell r="CP4581">
            <v>24.541666666666668</v>
          </cell>
          <cell r="CV4581">
            <v>92.1</v>
          </cell>
          <cell r="DA4581">
            <v>0</v>
          </cell>
          <cell r="DD4581">
            <v>1.3562731551620089</v>
          </cell>
          <cell r="FJ4581">
            <v>42</v>
          </cell>
          <cell r="FK4581">
            <v>0.26300000000000001</v>
          </cell>
          <cell r="FL4581">
            <v>0.68239627819652782</v>
          </cell>
          <cell r="FO4581">
            <v>1</v>
          </cell>
        </row>
        <row r="4582">
          <cell r="A4582">
            <v>657552</v>
          </cell>
          <cell r="C4582" t="str">
            <v>Davis, Zach</v>
          </cell>
          <cell r="Q4582" t="str">
            <v>R</v>
          </cell>
          <cell r="AJ4582">
            <v>5.8866138049165482</v>
          </cell>
          <cell r="AR4582">
            <v>16.8</v>
          </cell>
          <cell r="AS4582">
            <v>-1.1857430993113693</v>
          </cell>
          <cell r="AT4582">
            <v>0.84948905911603223</v>
          </cell>
          <cell r="BE4582">
            <v>1.1313432600080733</v>
          </cell>
          <cell r="CP4582">
            <v>24.541666666666668</v>
          </cell>
          <cell r="CV4582">
            <v>92.1</v>
          </cell>
          <cell r="DA4582">
            <v>0</v>
          </cell>
          <cell r="DD4582">
            <v>1.0475080997826705</v>
          </cell>
          <cell r="FJ4582">
            <v>42</v>
          </cell>
          <cell r="FK4582">
            <v>0.26300000000000001</v>
          </cell>
          <cell r="FL4582">
            <v>0.84271129572753178</v>
          </cell>
          <cell r="FO4582">
            <v>1</v>
          </cell>
        </row>
        <row r="4583">
          <cell r="A4583">
            <v>657554</v>
          </cell>
          <cell r="C4583" t="str">
            <v>De Gruy, Jacques</v>
          </cell>
          <cell r="Q4583" t="str">
            <v>R</v>
          </cell>
          <cell r="AJ4583">
            <v>8.006400799881586</v>
          </cell>
          <cell r="AR4583">
            <v>16.8</v>
          </cell>
          <cell r="AS4583">
            <v>-1.0854363924808581</v>
          </cell>
          <cell r="AT4583">
            <v>0.94658666738146868</v>
          </cell>
          <cell r="BE4583">
            <v>1.0317062827967012</v>
          </cell>
          <cell r="CP4583">
            <v>24.708333333333332</v>
          </cell>
          <cell r="CV4583">
            <v>92.1</v>
          </cell>
          <cell r="DA4583">
            <v>0</v>
          </cell>
          <cell r="DD4583">
            <v>0.97257825329417347</v>
          </cell>
          <cell r="FJ4583">
            <v>42</v>
          </cell>
          <cell r="FK4583">
            <v>0.26300000000000001</v>
          </cell>
          <cell r="FL4583">
            <v>1.464394241214217</v>
          </cell>
          <cell r="FO4583">
            <v>1</v>
          </cell>
        </row>
        <row r="4584">
          <cell r="A4584">
            <v>657558</v>
          </cell>
          <cell r="C4584" t="str">
            <v>DeMasi, Dominic</v>
          </cell>
          <cell r="Q4584" t="str">
            <v>R</v>
          </cell>
          <cell r="AJ4584">
            <v>7.0154030075430889</v>
          </cell>
          <cell r="AR4584">
            <v>20.054737803426463</v>
          </cell>
          <cell r="AS4584">
            <v>-0.48710089379547483</v>
          </cell>
          <cell r="AT4584">
            <v>0.66694764698359199</v>
          </cell>
          <cell r="BE4584">
            <v>1.3435857216138654</v>
          </cell>
          <cell r="CP4584">
            <v>23.125</v>
          </cell>
          <cell r="CV4584">
            <v>92.1</v>
          </cell>
          <cell r="DA4584">
            <v>0</v>
          </cell>
          <cell r="DD4584">
            <v>0.91012405532728091</v>
          </cell>
          <cell r="FJ4584">
            <v>50.136844508566156</v>
          </cell>
          <cell r="FK4584">
            <v>0.26300000000000001</v>
          </cell>
          <cell r="FL4584">
            <v>4.7390454604349062E-2</v>
          </cell>
          <cell r="FO4584">
            <v>1</v>
          </cell>
        </row>
        <row r="4585">
          <cell r="A4585">
            <v>657560</v>
          </cell>
          <cell r="C4585" t="str">
            <v>DeNato, Joey</v>
          </cell>
          <cell r="Q4585" t="str">
            <v>R</v>
          </cell>
          <cell r="AJ4585">
            <v>5.4067061733733892</v>
          </cell>
          <cell r="AR4585">
            <v>23.359259107955555</v>
          </cell>
          <cell r="AS4585">
            <v>-9.7305715240372029E-2</v>
          </cell>
          <cell r="AT4585">
            <v>0.59301132196827555</v>
          </cell>
          <cell r="BE4585">
            <v>0.29952864230875875</v>
          </cell>
          <cell r="CP4585">
            <v>24.291666666666668</v>
          </cell>
          <cell r="CV4585">
            <v>92.1</v>
          </cell>
          <cell r="DA4585">
            <v>0</v>
          </cell>
          <cell r="DD4585">
            <v>1.0943100078550883</v>
          </cell>
          <cell r="FJ4585">
            <v>58.398147769888887</v>
          </cell>
          <cell r="FK4585">
            <v>0.26300000000000001</v>
          </cell>
          <cell r="FL4585">
            <v>0.12064501780949795</v>
          </cell>
          <cell r="FO4585">
            <v>1</v>
          </cell>
        </row>
        <row r="4586">
          <cell r="A4586">
            <v>657563</v>
          </cell>
          <cell r="C4586" t="str">
            <v>Dunlap, Trevor</v>
          </cell>
          <cell r="Q4586" t="str">
            <v>R</v>
          </cell>
          <cell r="AJ4586">
            <v>7.1168137718791105</v>
          </cell>
          <cell r="AR4586">
            <v>16.8</v>
          </cell>
          <cell r="AS4586">
            <v>-0.13043061591262628</v>
          </cell>
          <cell r="AT4586">
            <v>0.9319837858070783</v>
          </cell>
          <cell r="BE4586">
            <v>1.1571146544842636</v>
          </cell>
          <cell r="CP4586">
            <v>24.041666666666668</v>
          </cell>
          <cell r="CV4586">
            <v>92.1</v>
          </cell>
          <cell r="DA4586">
            <v>0</v>
          </cell>
          <cell r="DD4586">
            <v>0.89847299467635466</v>
          </cell>
          <cell r="FJ4586">
            <v>42</v>
          </cell>
          <cell r="FK4586">
            <v>0.26300000000000001</v>
          </cell>
          <cell r="FL4586">
            <v>0.89504520941308185</v>
          </cell>
          <cell r="FO4586">
            <v>1</v>
          </cell>
        </row>
        <row r="4587">
          <cell r="A4587">
            <v>657564</v>
          </cell>
          <cell r="C4587" t="str">
            <v>Dunnington, Tyler</v>
          </cell>
          <cell r="Q4587" t="str">
            <v>R</v>
          </cell>
          <cell r="AJ4587">
            <v>8.3798469786657819</v>
          </cell>
          <cell r="AR4587">
            <v>16.8</v>
          </cell>
          <cell r="AS4587">
            <v>0.17082133707599037</v>
          </cell>
          <cell r="AT4587">
            <v>0.95265158915319581</v>
          </cell>
          <cell r="BE4587">
            <v>0.90349224339679823</v>
          </cell>
          <cell r="CP4587">
            <v>24.375</v>
          </cell>
          <cell r="CV4587">
            <v>92.1</v>
          </cell>
          <cell r="DA4587">
            <v>0</v>
          </cell>
          <cell r="DD4587">
            <v>1.2583826782240244</v>
          </cell>
          <cell r="FJ4587">
            <v>42</v>
          </cell>
          <cell r="FK4587">
            <v>0.26300000000000001</v>
          </cell>
          <cell r="FL4587">
            <v>2.0026725606613347</v>
          </cell>
          <cell r="FO4587">
            <v>1</v>
          </cell>
        </row>
        <row r="4588">
          <cell r="A4588">
            <v>657566</v>
          </cell>
          <cell r="C4588" t="str">
            <v>DuRapau, Montana</v>
          </cell>
          <cell r="Q4588" t="str">
            <v>R</v>
          </cell>
          <cell r="AJ4588">
            <v>4.2761752179849113</v>
          </cell>
          <cell r="AR4588">
            <v>22.233866515362966</v>
          </cell>
          <cell r="AS4588">
            <v>0.48946818350252691</v>
          </cell>
          <cell r="AT4588">
            <v>0.80850633991800247</v>
          </cell>
          <cell r="BE4588">
            <v>0.63960487967146862</v>
          </cell>
          <cell r="CP4588">
            <v>24.291666666666668</v>
          </cell>
          <cell r="CV4588">
            <v>92.1</v>
          </cell>
          <cell r="DA4588">
            <v>0</v>
          </cell>
          <cell r="DD4588">
            <v>1.0976924933818164</v>
          </cell>
          <cell r="FJ4588">
            <v>55.584666288407412</v>
          </cell>
          <cell r="FK4588">
            <v>0.26300000000000001</v>
          </cell>
          <cell r="FL4588">
            <v>0.28926190855819539</v>
          </cell>
          <cell r="FO4588">
            <v>1</v>
          </cell>
        </row>
        <row r="4589">
          <cell r="A4589">
            <v>657570</v>
          </cell>
          <cell r="C4589" t="str">
            <v>Farfan, Onas</v>
          </cell>
          <cell r="Q4589" t="str">
            <v>R</v>
          </cell>
          <cell r="AJ4589">
            <v>6.9754507931481928</v>
          </cell>
          <cell r="AR4589">
            <v>16.8</v>
          </cell>
          <cell r="AS4589">
            <v>0.68152278902857621</v>
          </cell>
          <cell r="AT4589">
            <v>0.95457559249277368</v>
          </cell>
          <cell r="BE4589">
            <v>0.64142864423168411</v>
          </cell>
          <cell r="CP4589">
            <v>23.041666666666668</v>
          </cell>
          <cell r="CV4589">
            <v>92.1</v>
          </cell>
          <cell r="DA4589">
            <v>0</v>
          </cell>
          <cell r="DD4589">
            <v>1.1693339514523571</v>
          </cell>
          <cell r="FJ4589">
            <v>42</v>
          </cell>
          <cell r="FK4589">
            <v>0.26300000000000001</v>
          </cell>
          <cell r="FL4589">
            <v>-4.9354617846030124E-2</v>
          </cell>
          <cell r="FO4589">
            <v>1</v>
          </cell>
        </row>
        <row r="4590">
          <cell r="A4590">
            <v>657571</v>
          </cell>
          <cell r="C4590" t="str">
            <v>Ferguson, Caleb</v>
          </cell>
          <cell r="Q4590" t="str">
            <v>S</v>
          </cell>
          <cell r="AJ4590">
            <v>6.4056155761812423</v>
          </cell>
          <cell r="AR4590">
            <v>44.400000000000006</v>
          </cell>
          <cell r="AS4590">
            <v>-1.419673136374564</v>
          </cell>
          <cell r="AT4590">
            <v>0.90822163189083993</v>
          </cell>
          <cell r="BE4590">
            <v>1.4947500372655118</v>
          </cell>
          <cell r="CP4590">
            <v>19.958333333333332</v>
          </cell>
          <cell r="CV4590">
            <v>92.1</v>
          </cell>
          <cell r="DA4590">
            <v>0</v>
          </cell>
          <cell r="DD4590">
            <v>0.96684461081556106</v>
          </cell>
          <cell r="FJ4590">
            <v>111</v>
          </cell>
          <cell r="FK4590">
            <v>0.26300000000000001</v>
          </cell>
          <cell r="FL4590">
            <v>-0.48503840829995221</v>
          </cell>
          <cell r="FO4590">
            <v>0</v>
          </cell>
        </row>
        <row r="4591">
          <cell r="A4591">
            <v>657572</v>
          </cell>
          <cell r="C4591" t="str">
            <v>Ferrell, Justin</v>
          </cell>
          <cell r="Q4591" t="str">
            <v>S</v>
          </cell>
          <cell r="AJ4591">
            <v>8.5634648316155975</v>
          </cell>
          <cell r="AR4591">
            <v>44.400000000000006</v>
          </cell>
          <cell r="AS4591">
            <v>0.84742457495487389</v>
          </cell>
          <cell r="AT4591">
            <v>0.88546376141275851</v>
          </cell>
          <cell r="BE4591">
            <v>1.3146752750179795</v>
          </cell>
          <cell r="CP4591">
            <v>22.208333333333332</v>
          </cell>
          <cell r="CV4591">
            <v>92.1</v>
          </cell>
          <cell r="DA4591">
            <v>0</v>
          </cell>
          <cell r="DD4591">
            <v>1.1851220650145295</v>
          </cell>
          <cell r="FJ4591">
            <v>111</v>
          </cell>
          <cell r="FK4591">
            <v>0.26300000000000001</v>
          </cell>
          <cell r="FL4591">
            <v>0.1310359805575006</v>
          </cell>
          <cell r="FO4591">
            <v>0</v>
          </cell>
        </row>
        <row r="4592">
          <cell r="A4592">
            <v>657577</v>
          </cell>
          <cell r="C4592" t="str">
            <v>Ford, Tyler</v>
          </cell>
          <cell r="Q4592" t="str">
            <v>R</v>
          </cell>
          <cell r="AJ4592">
            <v>5.2004170468762343</v>
          </cell>
          <cell r="AR4592">
            <v>18.606008961392373</v>
          </cell>
          <cell r="AS4592">
            <v>0.25716504287628833</v>
          </cell>
          <cell r="AT4592">
            <v>0.84972801732832848</v>
          </cell>
          <cell r="BE4592">
            <v>0.27253351928832548</v>
          </cell>
          <cell r="CP4592">
            <v>24.791666666666668</v>
          </cell>
          <cell r="CV4592">
            <v>92.1</v>
          </cell>
          <cell r="DA4592">
            <v>0</v>
          </cell>
          <cell r="DD4592">
            <v>1.0759624342370122</v>
          </cell>
          <cell r="FJ4592">
            <v>46.515022403480927</v>
          </cell>
          <cell r="FK4592">
            <v>0.26300000000000001</v>
          </cell>
          <cell r="FL4592">
            <v>-0.43982738005090016</v>
          </cell>
          <cell r="FO4592">
            <v>1</v>
          </cell>
        </row>
        <row r="4593">
          <cell r="A4593">
            <v>657580</v>
          </cell>
          <cell r="C4593" t="str">
            <v>Fury, Nate</v>
          </cell>
          <cell r="Q4593" t="str">
            <v>R</v>
          </cell>
          <cell r="AJ4593">
            <v>6.0179547484172797</v>
          </cell>
          <cell r="AR4593">
            <v>20.735970219066672</v>
          </cell>
          <cell r="AS4593">
            <v>-0.75135244272883439</v>
          </cell>
          <cell r="AT4593">
            <v>0.66667657351947418</v>
          </cell>
          <cell r="BE4593">
            <v>0.47489365521361265</v>
          </cell>
          <cell r="CP4593">
            <v>25.375</v>
          </cell>
          <cell r="CV4593">
            <v>92.1</v>
          </cell>
          <cell r="DA4593">
            <v>0</v>
          </cell>
          <cell r="DD4593">
            <v>1.2377658286299731</v>
          </cell>
          <cell r="FJ4593">
            <v>51.839925547666674</v>
          </cell>
          <cell r="FK4593">
            <v>0.26300000000000001</v>
          </cell>
          <cell r="FL4593">
            <v>1.0291757201236187</v>
          </cell>
          <cell r="FO4593">
            <v>1</v>
          </cell>
        </row>
        <row r="4594">
          <cell r="A4594">
            <v>657583</v>
          </cell>
          <cell r="C4594" t="str">
            <v>Gamez, Luis</v>
          </cell>
          <cell r="Q4594" t="str">
            <v>S</v>
          </cell>
          <cell r="AJ4594">
            <v>9.1148846739674081</v>
          </cell>
          <cell r="AR4594">
            <v>44.400000000000006</v>
          </cell>
          <cell r="AS4594">
            <v>0.80835545177913948</v>
          </cell>
          <cell r="AT4594">
            <v>0.92473061614833585</v>
          </cell>
          <cell r="BE4594">
            <v>1.4450349614677818</v>
          </cell>
          <cell r="CP4594">
            <v>20.041666666666668</v>
          </cell>
          <cell r="CV4594">
            <v>92.1</v>
          </cell>
          <cell r="DA4594">
            <v>0</v>
          </cell>
          <cell r="DD4594">
            <v>0.97018542989582768</v>
          </cell>
          <cell r="FJ4594">
            <v>111</v>
          </cell>
          <cell r="FK4594">
            <v>0.26300000000000001</v>
          </cell>
          <cell r="FL4594">
            <v>-0.39483316737400598</v>
          </cell>
          <cell r="FO4594">
            <v>0</v>
          </cell>
        </row>
        <row r="4595">
          <cell r="A4595">
            <v>657585</v>
          </cell>
          <cell r="C4595" t="str">
            <v>Garrett, Reed</v>
          </cell>
          <cell r="Q4595" t="str">
            <v>S</v>
          </cell>
          <cell r="AJ4595">
            <v>6.8002880521498588</v>
          </cell>
          <cell r="AR4595">
            <v>50.973004508193611</v>
          </cell>
          <cell r="AS4595">
            <v>0.54329878968415812</v>
          </cell>
          <cell r="AT4595">
            <v>0.81848324378925574</v>
          </cell>
          <cell r="BE4595">
            <v>0.85451121345361758</v>
          </cell>
          <cell r="CP4595">
            <v>23.458333333333332</v>
          </cell>
          <cell r="CV4595">
            <v>92.1</v>
          </cell>
          <cell r="DA4595">
            <v>0</v>
          </cell>
          <cell r="DD4595">
            <v>0.93126450111036696</v>
          </cell>
          <cell r="FJ4595">
            <v>127.43251127048401</v>
          </cell>
          <cell r="FK4595">
            <v>0.26300000000000001</v>
          </cell>
          <cell r="FL4595">
            <v>-0.14756557692053346</v>
          </cell>
          <cell r="FO4595">
            <v>0</v>
          </cell>
        </row>
        <row r="4596">
          <cell r="A4596">
            <v>657586</v>
          </cell>
          <cell r="C4596" t="str">
            <v>Gauna, Koby</v>
          </cell>
          <cell r="Q4596" t="str">
            <v>R</v>
          </cell>
          <cell r="AJ4596">
            <v>7.1584355356497849</v>
          </cell>
          <cell r="AR4596">
            <v>23.934227054059264</v>
          </cell>
          <cell r="AS4596">
            <v>0.43212757950771852</v>
          </cell>
          <cell r="AT4596">
            <v>0.82525681690122843</v>
          </cell>
          <cell r="BE4596">
            <v>1.1010448650713818</v>
          </cell>
          <cell r="CP4596">
            <v>22.791666666666668</v>
          </cell>
          <cell r="CV4596">
            <v>92.1</v>
          </cell>
          <cell r="DA4596">
            <v>0</v>
          </cell>
          <cell r="DD4596">
            <v>0.73783025875849906</v>
          </cell>
          <cell r="FJ4596">
            <v>59.835567635148152</v>
          </cell>
          <cell r="FK4596">
            <v>0.26300000000000001</v>
          </cell>
          <cell r="FL4596">
            <v>1.2637078812395277</v>
          </cell>
          <cell r="FO4596">
            <v>1</v>
          </cell>
        </row>
        <row r="4597">
          <cell r="A4597">
            <v>657588</v>
          </cell>
          <cell r="C4597" t="str">
            <v>Ghidotti, Keegan</v>
          </cell>
          <cell r="Q4597" t="str">
            <v>R</v>
          </cell>
          <cell r="AJ4597">
            <v>7.771280124444484</v>
          </cell>
          <cell r="AR4597">
            <v>16.8</v>
          </cell>
          <cell r="AS4597">
            <v>1.2872351921941958</v>
          </cell>
          <cell r="AT4597">
            <v>0.96293434469417238</v>
          </cell>
          <cell r="BE4597">
            <v>0.91389283776384456</v>
          </cell>
          <cell r="CP4597">
            <v>24.208333333333332</v>
          </cell>
          <cell r="CV4597">
            <v>92.1</v>
          </cell>
          <cell r="DA4597">
            <v>0</v>
          </cell>
          <cell r="DD4597">
            <v>1.06976144885782</v>
          </cell>
          <cell r="FJ4597">
            <v>42</v>
          </cell>
          <cell r="FK4597">
            <v>0.26300000000000001</v>
          </cell>
          <cell r="FL4597">
            <v>0.59986673308411831</v>
          </cell>
          <cell r="FO4597">
            <v>1</v>
          </cell>
        </row>
        <row r="4598">
          <cell r="A4598">
            <v>657596</v>
          </cell>
          <cell r="C4598" t="str">
            <v>Goossen-Brown, Josh</v>
          </cell>
          <cell r="Q4598" t="str">
            <v>R</v>
          </cell>
          <cell r="AJ4598">
            <v>6.7910733818978501</v>
          </cell>
          <cell r="AR4598">
            <v>16.8</v>
          </cell>
          <cell r="AS4598">
            <v>-0.88795350310659393</v>
          </cell>
          <cell r="AT4598">
            <v>0.92391919976716586</v>
          </cell>
          <cell r="BE4598">
            <v>1.0621615948588317</v>
          </cell>
          <cell r="CP4598">
            <v>25.375</v>
          </cell>
          <cell r="CV4598">
            <v>92.1</v>
          </cell>
          <cell r="DA4598">
            <v>0</v>
          </cell>
          <cell r="DD4598">
            <v>1.1267838792535929</v>
          </cell>
          <cell r="FJ4598">
            <v>42</v>
          </cell>
          <cell r="FK4598">
            <v>0.26300000000000001</v>
          </cell>
          <cell r="FL4598">
            <v>-0.17127130348134828</v>
          </cell>
          <cell r="FO4598">
            <v>1</v>
          </cell>
        </row>
        <row r="4599">
          <cell r="A4599">
            <v>657600</v>
          </cell>
          <cell r="C4599" t="str">
            <v>Greenwood, Aaron</v>
          </cell>
          <cell r="Q4599" t="str">
            <v>R</v>
          </cell>
          <cell r="AJ4599">
            <v>6.1413617211558416</v>
          </cell>
          <cell r="AR4599">
            <v>16.8</v>
          </cell>
          <cell r="AS4599">
            <v>-0.25061538779098436</v>
          </cell>
          <cell r="AT4599">
            <v>0.83741897105786922</v>
          </cell>
          <cell r="BE4599">
            <v>0.86949684565489294</v>
          </cell>
          <cell r="CP4599">
            <v>24.875</v>
          </cell>
          <cell r="CV4599">
            <v>92.1</v>
          </cell>
          <cell r="DA4599">
            <v>0</v>
          </cell>
          <cell r="DD4599">
            <v>0.87322747784151367</v>
          </cell>
          <cell r="FJ4599">
            <v>42</v>
          </cell>
          <cell r="FK4599">
            <v>0.26300000000000001</v>
          </cell>
          <cell r="FL4599">
            <v>0.70225729079727828</v>
          </cell>
          <cell r="FO4599">
            <v>1</v>
          </cell>
        </row>
        <row r="4600">
          <cell r="A4600">
            <v>657603</v>
          </cell>
          <cell r="C4600" t="str">
            <v>Harris, Scott</v>
          </cell>
          <cell r="Q4600" t="str">
            <v>R</v>
          </cell>
          <cell r="AJ4600">
            <v>6.5053872655639378</v>
          </cell>
          <cell r="AR4600">
            <v>16.8</v>
          </cell>
          <cell r="AS4600">
            <v>-0.48682556623200857</v>
          </cell>
          <cell r="AT4600">
            <v>0.72789339810329357</v>
          </cell>
          <cell r="BE4600">
            <v>0.9824206497492679</v>
          </cell>
          <cell r="CP4600">
            <v>23.125</v>
          </cell>
          <cell r="CV4600">
            <v>92.1</v>
          </cell>
          <cell r="DA4600">
            <v>0</v>
          </cell>
          <cell r="DD4600">
            <v>0.99524571305236353</v>
          </cell>
          <cell r="FJ4600">
            <v>42</v>
          </cell>
          <cell r="FK4600">
            <v>0.26300000000000001</v>
          </cell>
          <cell r="FL4600">
            <v>-5.6299753615824642E-2</v>
          </cell>
          <cell r="FO4600">
            <v>1</v>
          </cell>
        </row>
        <row r="4601">
          <cell r="A4601">
            <v>657604</v>
          </cell>
          <cell r="C4601" t="str">
            <v>Heddinger, Josh</v>
          </cell>
          <cell r="Q4601" t="str">
            <v>R</v>
          </cell>
          <cell r="AJ4601">
            <v>8.7066678326599778</v>
          </cell>
          <cell r="AR4601">
            <v>16.8</v>
          </cell>
          <cell r="AS4601">
            <v>-0.46517302006385491</v>
          </cell>
          <cell r="AT4601">
            <v>0.77220089328879649</v>
          </cell>
          <cell r="BE4601">
            <v>0.97880079453566482</v>
          </cell>
          <cell r="CP4601">
            <v>23.458333333333332</v>
          </cell>
          <cell r="CV4601">
            <v>92.1</v>
          </cell>
          <cell r="DA4601">
            <v>0</v>
          </cell>
          <cell r="DD4601">
            <v>1.1099566666216074</v>
          </cell>
          <cell r="FJ4601">
            <v>42</v>
          </cell>
          <cell r="FK4601">
            <v>0.26300000000000001</v>
          </cell>
          <cell r="FL4601">
            <v>-0.15869524515463271</v>
          </cell>
          <cell r="FO4601">
            <v>1</v>
          </cell>
        </row>
        <row r="4602">
          <cell r="A4602">
            <v>657606</v>
          </cell>
          <cell r="C4602" t="str">
            <v>Hepner, Justin</v>
          </cell>
          <cell r="Q4602" t="str">
            <v>R</v>
          </cell>
          <cell r="AJ4602">
            <v>7.7879045419040134</v>
          </cell>
          <cell r="AR4602">
            <v>16.8</v>
          </cell>
          <cell r="AS4602">
            <v>-5.3944457577802511</v>
          </cell>
          <cell r="AT4602">
            <v>0.98867452580464998</v>
          </cell>
          <cell r="BE4602">
            <v>1.0361539376424627</v>
          </cell>
          <cell r="CP4602">
            <v>24.375</v>
          </cell>
          <cell r="CV4602">
            <v>92.1</v>
          </cell>
          <cell r="DA4602">
            <v>0</v>
          </cell>
          <cell r="DD4602">
            <v>0.85438363058410738</v>
          </cell>
          <cell r="FJ4602">
            <v>42</v>
          </cell>
          <cell r="FK4602">
            <v>0.26300000000000001</v>
          </cell>
          <cell r="FL4602">
            <v>-0.89535482939769295</v>
          </cell>
          <cell r="FO4602">
            <v>1</v>
          </cell>
        </row>
        <row r="4603">
          <cell r="A4603">
            <v>657607</v>
          </cell>
          <cell r="C4603" t="str">
            <v>Herrmann, Spencer</v>
          </cell>
          <cell r="Q4603" t="str">
            <v>R</v>
          </cell>
          <cell r="AJ4603">
            <v>5.9075021234139919</v>
          </cell>
          <cell r="AR4603">
            <v>20.23007456111932</v>
          </cell>
          <cell r="AS4603">
            <v>-0.14578602129087478</v>
          </cell>
          <cell r="AT4603">
            <v>0.68277503905293524</v>
          </cell>
          <cell r="BE4603">
            <v>0.94281518606946679</v>
          </cell>
          <cell r="CP4603">
            <v>22.875</v>
          </cell>
          <cell r="CV4603">
            <v>92.1</v>
          </cell>
          <cell r="DA4603">
            <v>0</v>
          </cell>
          <cell r="DD4603">
            <v>1.1171109650214861</v>
          </cell>
          <cell r="FJ4603">
            <v>50.575186402798295</v>
          </cell>
          <cell r="FK4603">
            <v>0.26300000000000001</v>
          </cell>
          <cell r="FL4603">
            <v>0.25444414575694968</v>
          </cell>
          <cell r="FO4603">
            <v>1</v>
          </cell>
        </row>
        <row r="4604">
          <cell r="A4604">
            <v>657610</v>
          </cell>
          <cell r="C4604" t="str">
            <v>Hildenberger, Trevor</v>
          </cell>
          <cell r="Q4604" t="str">
            <v>R</v>
          </cell>
          <cell r="AJ4604">
            <v>3.7451021355107592</v>
          </cell>
          <cell r="AR4604">
            <v>56.548591962592518</v>
          </cell>
          <cell r="AS4604">
            <v>0.35199903123689902</v>
          </cell>
          <cell r="AT4604">
            <v>0.81256297708499348</v>
          </cell>
          <cell r="BE4604">
            <v>1.4535432731900864</v>
          </cell>
          <cell r="CP4604">
            <v>25.541666666666668</v>
          </cell>
          <cell r="CV4604">
            <v>92.1</v>
          </cell>
          <cell r="DA4604">
            <v>0</v>
          </cell>
          <cell r="DD4604">
            <v>1.1474292199782636</v>
          </cell>
          <cell r="FJ4604">
            <v>56.548591962592518</v>
          </cell>
          <cell r="FK4604">
            <v>0.26300000000000001</v>
          </cell>
          <cell r="FL4604">
            <v>8.0229606638694453E-2</v>
          </cell>
          <cell r="FO4604">
            <v>1</v>
          </cell>
        </row>
        <row r="4605">
          <cell r="A4605">
            <v>657611</v>
          </cell>
          <cell r="C4605" t="str">
            <v>Hill, Cameron</v>
          </cell>
          <cell r="Q4605" t="str">
            <v>R</v>
          </cell>
          <cell r="AJ4605">
            <v>4.8742720911334541</v>
          </cell>
          <cell r="AR4605">
            <v>26.230918350518518</v>
          </cell>
          <cell r="AS4605">
            <v>0.85930397578960083</v>
          </cell>
          <cell r="AT4605">
            <v>0.8054572610549583</v>
          </cell>
          <cell r="BE4605">
            <v>1.2811390011432142</v>
          </cell>
          <cell r="CP4605">
            <v>22.125</v>
          </cell>
          <cell r="CV4605">
            <v>92.1</v>
          </cell>
          <cell r="DA4605">
            <v>0</v>
          </cell>
          <cell r="DD4605">
            <v>1.086287769925333</v>
          </cell>
          <cell r="FJ4605">
            <v>65.57729587629629</v>
          </cell>
          <cell r="FK4605">
            <v>0.26300000000000001</v>
          </cell>
          <cell r="FL4605">
            <v>0.52930662969005859</v>
          </cell>
          <cell r="FO4605">
            <v>1</v>
          </cell>
        </row>
        <row r="4606">
          <cell r="A4606">
            <v>657612</v>
          </cell>
          <cell r="C4606" t="str">
            <v>Hill, Tim</v>
          </cell>
          <cell r="Q4606" t="str">
            <v>R</v>
          </cell>
          <cell r="AJ4606">
            <v>4.9535850081051223</v>
          </cell>
          <cell r="AR4606">
            <v>19.823999747999977</v>
          </cell>
          <cell r="AS4606">
            <v>-1.0741231372699322</v>
          </cell>
          <cell r="AT4606">
            <v>0.77214618386011535</v>
          </cell>
          <cell r="BE4606">
            <v>0.79226053925997086</v>
          </cell>
          <cell r="CP4606">
            <v>26.375</v>
          </cell>
          <cell r="CV4606">
            <v>92.1</v>
          </cell>
          <cell r="DA4606">
            <v>0</v>
          </cell>
          <cell r="DD4606">
            <v>0.94923586187327258</v>
          </cell>
          <cell r="FJ4606">
            <v>49.559999369999936</v>
          </cell>
          <cell r="FK4606">
            <v>0.26300000000000001</v>
          </cell>
          <cell r="FL4606">
            <v>1.2691685946860538</v>
          </cell>
          <cell r="FO4606">
            <v>1</v>
          </cell>
        </row>
        <row r="4607">
          <cell r="A4607">
            <v>657613</v>
          </cell>
          <cell r="C4607" t="str">
            <v>Hinkle, Brandon</v>
          </cell>
          <cell r="Q4607" t="str">
            <v>R</v>
          </cell>
          <cell r="AJ4607">
            <v>6.465379671926156</v>
          </cell>
          <cell r="AR4607">
            <v>16.8</v>
          </cell>
          <cell r="AS4607">
            <v>0.56101059295594569</v>
          </cell>
          <cell r="AT4607">
            <v>0.91486387656614976</v>
          </cell>
          <cell r="BE4607">
            <v>0.53188248343701849</v>
          </cell>
          <cell r="CP4607">
            <v>25.625</v>
          </cell>
          <cell r="CV4607">
            <v>92.1</v>
          </cell>
          <cell r="DA4607">
            <v>0</v>
          </cell>
          <cell r="DD4607">
            <v>0.91540834438528662</v>
          </cell>
          <cell r="FJ4607">
            <v>42</v>
          </cell>
          <cell r="FK4607">
            <v>0.26300000000000001</v>
          </cell>
          <cell r="FL4607">
            <v>0.61400366489213487</v>
          </cell>
          <cell r="FO4607">
            <v>1</v>
          </cell>
        </row>
        <row r="4608">
          <cell r="A4608">
            <v>657614</v>
          </cell>
          <cell r="C4608" t="str">
            <v>Hirsch, Zach</v>
          </cell>
          <cell r="Q4608" t="str">
            <v>R</v>
          </cell>
          <cell r="AJ4608">
            <v>5.7103834981352444</v>
          </cell>
          <cell r="AR4608">
            <v>21.550900846120065</v>
          </cell>
          <cell r="AS4608">
            <v>0.55152933860437603</v>
          </cell>
          <cell r="AT4608">
            <v>0.8245899867629658</v>
          </cell>
          <cell r="BE4608">
            <v>1.2055757489499941</v>
          </cell>
          <cell r="CP4608">
            <v>25.958333333333332</v>
          </cell>
          <cell r="CV4608">
            <v>92.1</v>
          </cell>
          <cell r="DA4608">
            <v>0</v>
          </cell>
          <cell r="DD4608">
            <v>0.96261899114354732</v>
          </cell>
          <cell r="FJ4608">
            <v>53.877252115300159</v>
          </cell>
          <cell r="FK4608">
            <v>0.26300000000000001</v>
          </cell>
          <cell r="FL4608">
            <v>-0.56579391904676857</v>
          </cell>
          <cell r="FO4608">
            <v>0.71003089066609393</v>
          </cell>
        </row>
        <row r="4609">
          <cell r="A4609">
            <v>657620</v>
          </cell>
          <cell r="C4609" t="str">
            <v>Huber, Rob</v>
          </cell>
          <cell r="Q4609" t="str">
            <v>R</v>
          </cell>
          <cell r="AJ4609">
            <v>7.3316690330356096</v>
          </cell>
          <cell r="AR4609">
            <v>21.310685812998308</v>
          </cell>
          <cell r="AS4609">
            <v>-0.28915272545420179</v>
          </cell>
          <cell r="AT4609">
            <v>0.65793889322952315</v>
          </cell>
          <cell r="BE4609">
            <v>0.61640820864869439</v>
          </cell>
          <cell r="CP4609">
            <v>24.458333333333332</v>
          </cell>
          <cell r="CV4609">
            <v>92.1</v>
          </cell>
          <cell r="DA4609">
            <v>0</v>
          </cell>
          <cell r="DD4609">
            <v>1.1620857635103135</v>
          </cell>
          <cell r="FJ4609">
            <v>53.276714532495767</v>
          </cell>
          <cell r="FK4609">
            <v>0.26300000000000001</v>
          </cell>
          <cell r="FL4609">
            <v>0.10987694617442503</v>
          </cell>
          <cell r="FO4609">
            <v>1</v>
          </cell>
        </row>
        <row r="4610">
          <cell r="A4610">
            <v>657624</v>
          </cell>
          <cell r="C4610" t="str">
            <v>James, Joshua</v>
          </cell>
          <cell r="Q4610" t="str">
            <v>S</v>
          </cell>
          <cell r="AJ4610">
            <v>6.3526440030474287</v>
          </cell>
          <cell r="AR4610">
            <v>50.094759927325107</v>
          </cell>
          <cell r="AS4610">
            <v>0.27089490326024551</v>
          </cell>
          <cell r="AT4610">
            <v>0.83418663580126662</v>
          </cell>
          <cell r="BE4610">
            <v>1.0001510817032808</v>
          </cell>
          <cell r="CP4610">
            <v>23.291666666666668</v>
          </cell>
          <cell r="CV4610">
            <v>92.1</v>
          </cell>
          <cell r="DA4610">
            <v>0</v>
          </cell>
          <cell r="DD4610">
            <v>1.08058560519667</v>
          </cell>
          <cell r="FJ4610">
            <v>125.23689981831276</v>
          </cell>
          <cell r="FK4610">
            <v>0.26300000000000001</v>
          </cell>
          <cell r="FL4610">
            <v>0.4064356192573384</v>
          </cell>
          <cell r="FO4610">
            <v>0</v>
          </cell>
        </row>
        <row r="4611">
          <cell r="A4611">
            <v>657625</v>
          </cell>
          <cell r="C4611" t="str">
            <v>Jauss, DJ</v>
          </cell>
          <cell r="Q4611" t="str">
            <v>R</v>
          </cell>
          <cell r="AJ4611">
            <v>9.3822782162318568</v>
          </cell>
          <cell r="AR4611">
            <v>16.8</v>
          </cell>
          <cell r="AS4611">
            <v>0.53076963371305819</v>
          </cell>
          <cell r="AT4611">
            <v>0.97427520605993656</v>
          </cell>
          <cell r="BE4611">
            <v>1.0526567761901029</v>
          </cell>
          <cell r="CP4611">
            <v>25.791666666666668</v>
          </cell>
          <cell r="CV4611">
            <v>92.1</v>
          </cell>
          <cell r="DA4611">
            <v>0</v>
          </cell>
          <cell r="DD4611">
            <v>1.3470444033991418</v>
          </cell>
          <cell r="FJ4611">
            <v>42</v>
          </cell>
          <cell r="FK4611">
            <v>0.26300000000000001</v>
          </cell>
          <cell r="FL4611">
            <v>0.83803832295803093</v>
          </cell>
          <cell r="FO4611">
            <v>1</v>
          </cell>
        </row>
        <row r="4612">
          <cell r="A4612">
            <v>657632</v>
          </cell>
          <cell r="C4612" t="str">
            <v>Kaden, Connor</v>
          </cell>
          <cell r="Q4612" t="str">
            <v>R</v>
          </cell>
          <cell r="AJ4612">
            <v>6.0827626720332431</v>
          </cell>
          <cell r="AR4612">
            <v>27.898982341502702</v>
          </cell>
          <cell r="AS4612">
            <v>-5.6809600016167562E-2</v>
          </cell>
          <cell r="AT4612">
            <v>0.60811621196306143</v>
          </cell>
          <cell r="BE4612">
            <v>1.4371299707959337</v>
          </cell>
          <cell r="CP4612">
            <v>23.708333333333332</v>
          </cell>
          <cell r="CV4612">
            <v>92.1</v>
          </cell>
          <cell r="DA4612">
            <v>0</v>
          </cell>
          <cell r="DD4612">
            <v>0.96672699252067718</v>
          </cell>
          <cell r="FJ4612">
            <v>69.747455853756748</v>
          </cell>
          <cell r="FK4612">
            <v>0.26300000000000001</v>
          </cell>
          <cell r="FL4612">
            <v>-0.34119110124368085</v>
          </cell>
          <cell r="FO4612">
            <v>1</v>
          </cell>
        </row>
        <row r="4613">
          <cell r="A4613">
            <v>657642</v>
          </cell>
          <cell r="C4613" t="str">
            <v>Kinman, Kyle</v>
          </cell>
          <cell r="Q4613" t="str">
            <v>R</v>
          </cell>
          <cell r="AJ4613">
            <v>5.5961205254462607</v>
          </cell>
          <cell r="AR4613">
            <v>16.8</v>
          </cell>
          <cell r="AS4613">
            <v>-0.54463506369562587</v>
          </cell>
          <cell r="AT4613">
            <v>0.73335310599667825</v>
          </cell>
          <cell r="BE4613">
            <v>0.79945832881573631</v>
          </cell>
          <cell r="CP4613">
            <v>25.791666666666668</v>
          </cell>
          <cell r="CV4613">
            <v>92.1</v>
          </cell>
          <cell r="DA4613">
            <v>0</v>
          </cell>
          <cell r="DD4613">
            <v>1.3221916318645919</v>
          </cell>
          <cell r="FJ4613">
            <v>42</v>
          </cell>
          <cell r="FK4613">
            <v>0.26300000000000001</v>
          </cell>
          <cell r="FL4613">
            <v>1.0282191345558758</v>
          </cell>
          <cell r="FO4613">
            <v>1</v>
          </cell>
        </row>
        <row r="4614">
          <cell r="A4614">
            <v>657644</v>
          </cell>
          <cell r="C4614" t="str">
            <v>Klonowski, Alex</v>
          </cell>
          <cell r="Q4614" t="str">
            <v>S</v>
          </cell>
          <cell r="AJ4614">
            <v>6.6032747657798305</v>
          </cell>
          <cell r="AR4614">
            <v>58.524879788655383</v>
          </cell>
          <cell r="AS4614">
            <v>-0.19831477901166308</v>
          </cell>
          <cell r="AT4614">
            <v>0.62787080767317005</v>
          </cell>
          <cell r="BE4614">
            <v>1.0250033318646867</v>
          </cell>
          <cell r="CP4614">
            <v>24.208333333333332</v>
          </cell>
          <cell r="CV4614">
            <v>92.1</v>
          </cell>
          <cell r="DA4614">
            <v>0</v>
          </cell>
          <cell r="DD4614">
            <v>0.9853954353687514</v>
          </cell>
          <cell r="FJ4614">
            <v>146.31219947163845</v>
          </cell>
          <cell r="FK4614">
            <v>0.26300000000000001</v>
          </cell>
          <cell r="FL4614">
            <v>-0.68381787431123398</v>
          </cell>
          <cell r="FO4614">
            <v>0</v>
          </cell>
        </row>
        <row r="4615">
          <cell r="A4615">
            <v>657645</v>
          </cell>
          <cell r="C4615" t="str">
            <v>Knighton, Michael</v>
          </cell>
          <cell r="Q4615" t="str">
            <v>R</v>
          </cell>
          <cell r="AJ4615">
            <v>6.4292487026315168</v>
          </cell>
          <cell r="AR4615">
            <v>16.8</v>
          </cell>
          <cell r="AS4615">
            <v>-0.55778950113235615</v>
          </cell>
          <cell r="AT4615">
            <v>0.82574312813429507</v>
          </cell>
          <cell r="BE4615">
            <v>1.2303950036346065</v>
          </cell>
          <cell r="CP4615">
            <v>22.208333333333332</v>
          </cell>
          <cell r="CV4615">
            <v>92.1</v>
          </cell>
          <cell r="DA4615">
            <v>0</v>
          </cell>
          <cell r="DD4615">
            <v>0.77442252204018225</v>
          </cell>
          <cell r="FJ4615">
            <v>42</v>
          </cell>
          <cell r="FK4615">
            <v>0.26300000000000001</v>
          </cell>
          <cell r="FL4615">
            <v>0.41394646636934523</v>
          </cell>
          <cell r="FO4615">
            <v>1</v>
          </cell>
        </row>
        <row r="4616">
          <cell r="A4616">
            <v>657647</v>
          </cell>
          <cell r="C4616" t="str">
            <v>Koch, Brandon</v>
          </cell>
          <cell r="Q4616" t="str">
            <v>R</v>
          </cell>
          <cell r="AJ4616">
            <v>6.5302002259437186</v>
          </cell>
          <cell r="AR4616">
            <v>16.8</v>
          </cell>
          <cell r="AS4616">
            <v>1.512184253686212</v>
          </cell>
          <cell r="AT4616">
            <v>0.96935141667122227</v>
          </cell>
          <cell r="BE4616">
            <v>1.2659484689934559</v>
          </cell>
          <cell r="CP4616">
            <v>20.541666666666668</v>
          </cell>
          <cell r="CV4616">
            <v>92.1</v>
          </cell>
          <cell r="DA4616">
            <v>0</v>
          </cell>
          <cell r="DD4616">
            <v>1.1272092803380303</v>
          </cell>
          <cell r="FJ4616">
            <v>42</v>
          </cell>
          <cell r="FK4616">
            <v>0.26300000000000001</v>
          </cell>
          <cell r="FL4616">
            <v>-0.30634674876422202</v>
          </cell>
          <cell r="FO4616">
            <v>1</v>
          </cell>
        </row>
        <row r="4617">
          <cell r="A4617">
            <v>657651</v>
          </cell>
          <cell r="C4617" t="str">
            <v>Kowalczyk, Karch</v>
          </cell>
          <cell r="Q4617" t="str">
            <v>R</v>
          </cell>
          <cell r="AJ4617">
            <v>6.8842842900358789</v>
          </cell>
          <cell r="AR4617">
            <v>18.394195424546666</v>
          </cell>
          <cell r="AS4617">
            <v>-0.27609513748504833</v>
          </cell>
          <cell r="AT4617">
            <v>0.70574367016628625</v>
          </cell>
          <cell r="BE4617">
            <v>1.0793203958237372</v>
          </cell>
          <cell r="CP4617">
            <v>25.291666666666668</v>
          </cell>
          <cell r="CV4617">
            <v>92.1</v>
          </cell>
          <cell r="DA4617">
            <v>0</v>
          </cell>
          <cell r="DD4617">
            <v>0.95923038422687701</v>
          </cell>
          <cell r="FJ4617">
            <v>45.985488561366665</v>
          </cell>
          <cell r="FK4617">
            <v>0.26300000000000001</v>
          </cell>
          <cell r="FL4617">
            <v>1.1628937643818442</v>
          </cell>
          <cell r="FO4617">
            <v>1</v>
          </cell>
        </row>
        <row r="4618">
          <cell r="A4618">
            <v>657663</v>
          </cell>
          <cell r="C4618" t="str">
            <v>Llanes, Gabriel</v>
          </cell>
          <cell r="Q4618" t="str">
            <v>S</v>
          </cell>
          <cell r="AJ4618">
            <v>7.2388675350087093</v>
          </cell>
          <cell r="AR4618">
            <v>44.400000000000006</v>
          </cell>
          <cell r="AS4618">
            <v>-0.2416869352980506</v>
          </cell>
          <cell r="AT4618">
            <v>0.80964503756788364</v>
          </cell>
          <cell r="BE4618">
            <v>1.5159788795667346</v>
          </cell>
          <cell r="CP4618">
            <v>20.458333333333332</v>
          </cell>
          <cell r="CV4618">
            <v>92.1</v>
          </cell>
          <cell r="DA4618">
            <v>0</v>
          </cell>
          <cell r="DD4618">
            <v>0.61539993189952469</v>
          </cell>
          <cell r="FJ4618">
            <v>111</v>
          </cell>
          <cell r="FK4618">
            <v>0.26300000000000001</v>
          </cell>
          <cell r="FL4618">
            <v>0.39045144854914748</v>
          </cell>
          <cell r="FO4618">
            <v>0</v>
          </cell>
        </row>
        <row r="4619">
          <cell r="A4619">
            <v>657664</v>
          </cell>
          <cell r="C4619" t="str">
            <v>Long, Lucas</v>
          </cell>
          <cell r="Q4619" t="str">
            <v>S</v>
          </cell>
          <cell r="AJ4619">
            <v>5.287339796164348</v>
          </cell>
          <cell r="AR4619">
            <v>50.897283817283956</v>
          </cell>
          <cell r="AS4619">
            <v>-0.85389578188041193</v>
          </cell>
          <cell r="AT4619">
            <v>0.73236114720944356</v>
          </cell>
          <cell r="BE4619">
            <v>0.96871046291481122</v>
          </cell>
          <cell r="CP4619">
            <v>23.708333333333332</v>
          </cell>
          <cell r="CV4619">
            <v>92.1</v>
          </cell>
          <cell r="DA4619">
            <v>0</v>
          </cell>
          <cell r="DD4619">
            <v>0.88566766773767802</v>
          </cell>
          <cell r="FJ4619">
            <v>127.24320954320989</v>
          </cell>
          <cell r="FK4619">
            <v>0.26300000000000001</v>
          </cell>
          <cell r="FL4619">
            <v>-0.23894195359357825</v>
          </cell>
          <cell r="FO4619">
            <v>0</v>
          </cell>
        </row>
        <row r="4620">
          <cell r="A4620">
            <v>657667</v>
          </cell>
          <cell r="C4620" t="str">
            <v>MacNabb, Max</v>
          </cell>
          <cell r="Q4620" t="str">
            <v>R</v>
          </cell>
          <cell r="AJ4620">
            <v>8.8976195219516292</v>
          </cell>
          <cell r="AR4620">
            <v>16.8</v>
          </cell>
          <cell r="AS4620">
            <v>-2.3964478961302955</v>
          </cell>
          <cell r="AT4620">
            <v>0.91855072709427543</v>
          </cell>
          <cell r="BE4620">
            <v>0.86348162277997209</v>
          </cell>
          <cell r="CP4620">
            <v>23.875</v>
          </cell>
          <cell r="CV4620">
            <v>92.1</v>
          </cell>
          <cell r="DA4620">
            <v>0</v>
          </cell>
          <cell r="DD4620">
            <v>0.93376530807341185</v>
          </cell>
          <cell r="FJ4620">
            <v>42</v>
          </cell>
          <cell r="FK4620">
            <v>0.26300000000000001</v>
          </cell>
          <cell r="FL4620">
            <v>1.7429992675600268</v>
          </cell>
          <cell r="FO4620">
            <v>1</v>
          </cell>
        </row>
        <row r="4621">
          <cell r="A4621">
            <v>657670</v>
          </cell>
          <cell r="C4621" t="str">
            <v>Mahle, Greg</v>
          </cell>
          <cell r="Q4621" t="str">
            <v>R</v>
          </cell>
          <cell r="AJ4621">
            <v>5.0439629630911753</v>
          </cell>
          <cell r="AR4621">
            <v>21.711614495511089</v>
          </cell>
          <cell r="AS4621">
            <v>-1.07270602248033</v>
          </cell>
          <cell r="AT4621">
            <v>0.30888012176500285</v>
          </cell>
          <cell r="BE4621">
            <v>1.003698677617288</v>
          </cell>
          <cell r="CP4621">
            <v>23.208333333333332</v>
          </cell>
          <cell r="CV4621">
            <v>87.495541201614813</v>
          </cell>
          <cell r="DA4621">
            <v>0.3333313131313132</v>
          </cell>
          <cell r="DD4621">
            <v>0.89439609451701674</v>
          </cell>
          <cell r="FJ4621">
            <v>54.279036238777721</v>
          </cell>
          <cell r="FK4621">
            <v>0.26300000000000001</v>
          </cell>
          <cell r="FL4621">
            <v>6.0981409254144005E-2</v>
          </cell>
          <cell r="FO4621">
            <v>1</v>
          </cell>
        </row>
        <row r="4622">
          <cell r="A4622">
            <v>657671</v>
          </cell>
          <cell r="C4622" t="str">
            <v>Maisto, Greg</v>
          </cell>
          <cell r="Q4622" t="str">
            <v>S</v>
          </cell>
          <cell r="AJ4622">
            <v>7.9921880519375144</v>
          </cell>
          <cell r="AR4622">
            <v>44.400000000000006</v>
          </cell>
          <cell r="AS4622">
            <v>-0.78734371116273771</v>
          </cell>
          <cell r="AT4622">
            <v>0.91300106988367291</v>
          </cell>
          <cell r="BE4622">
            <v>1.1922389592451403</v>
          </cell>
          <cell r="CP4622">
            <v>21.625</v>
          </cell>
          <cell r="CV4622">
            <v>92.1</v>
          </cell>
          <cell r="DA4622">
            <v>0</v>
          </cell>
          <cell r="DD4622">
            <v>0.96382757861241042</v>
          </cell>
          <cell r="FJ4622">
            <v>111</v>
          </cell>
          <cell r="FK4622">
            <v>0.26300000000000001</v>
          </cell>
          <cell r="FL4622">
            <v>-0.99715039570703889</v>
          </cell>
          <cell r="FO4622">
            <v>0</v>
          </cell>
        </row>
        <row r="4623">
          <cell r="A4623">
            <v>657678</v>
          </cell>
          <cell r="C4623" t="str">
            <v>Mayberry, Whit</v>
          </cell>
          <cell r="Q4623" t="str">
            <v>S</v>
          </cell>
          <cell r="AJ4623">
            <v>5.9263278471752292</v>
          </cell>
          <cell r="AR4623">
            <v>44.400000000000006</v>
          </cell>
          <cell r="AS4623">
            <v>0.33668785368027626</v>
          </cell>
          <cell r="AT4623">
            <v>0.84845905311796688</v>
          </cell>
          <cell r="BE4623">
            <v>0.94193151250550822</v>
          </cell>
          <cell r="CP4623">
            <v>26.125</v>
          </cell>
          <cell r="CV4623">
            <v>92.1</v>
          </cell>
          <cell r="DA4623">
            <v>0</v>
          </cell>
          <cell r="DD4623">
            <v>0.95439914253174463</v>
          </cell>
          <cell r="FJ4623">
            <v>111</v>
          </cell>
          <cell r="FK4623">
            <v>0.26300000000000001</v>
          </cell>
          <cell r="FL4623">
            <v>0.28601485123251036</v>
          </cell>
          <cell r="FO4623">
            <v>0.17869750963153419</v>
          </cell>
        </row>
        <row r="4624">
          <cell r="A4624">
            <v>657679</v>
          </cell>
          <cell r="C4624" t="str">
            <v>McCalvin, Justin</v>
          </cell>
          <cell r="Q4624" t="str">
            <v>R</v>
          </cell>
          <cell r="AJ4624">
            <v>6.7707717208911689</v>
          </cell>
          <cell r="AR4624">
            <v>16.8</v>
          </cell>
          <cell r="AS4624">
            <v>-0.63534855224349884</v>
          </cell>
          <cell r="AT4624">
            <v>0.81180621744788684</v>
          </cell>
          <cell r="BE4624">
            <v>0.63317617317232122</v>
          </cell>
          <cell r="CP4624">
            <v>24.458333333333332</v>
          </cell>
          <cell r="CV4624">
            <v>92.1</v>
          </cell>
          <cell r="DA4624">
            <v>0</v>
          </cell>
          <cell r="DD4624">
            <v>1.0882141285385514</v>
          </cell>
          <cell r="FJ4624">
            <v>42</v>
          </cell>
          <cell r="FK4624">
            <v>0.26300000000000001</v>
          </cell>
          <cell r="FL4624">
            <v>0.10316383879045687</v>
          </cell>
          <cell r="FO4624">
            <v>1</v>
          </cell>
        </row>
        <row r="4625">
          <cell r="A4625">
            <v>657680</v>
          </cell>
          <cell r="C4625" t="str">
            <v>McCurry, Brendan</v>
          </cell>
          <cell r="Q4625" t="str">
            <v>R</v>
          </cell>
          <cell r="AJ4625">
            <v>4.0777102518722099</v>
          </cell>
          <cell r="AR4625">
            <v>44.33919153971101</v>
          </cell>
          <cell r="AS4625">
            <v>0.13325879831523085</v>
          </cell>
          <cell r="AT4625">
            <v>0.78916146979621871</v>
          </cell>
          <cell r="BE4625">
            <v>0.88029273854423995</v>
          </cell>
          <cell r="CP4625">
            <v>24.458333333333332</v>
          </cell>
          <cell r="CV4625">
            <v>92.1</v>
          </cell>
          <cell r="DA4625">
            <v>0</v>
          </cell>
          <cell r="DD4625">
            <v>1.2037019679867917</v>
          </cell>
          <cell r="FJ4625">
            <v>66.940634729587345</v>
          </cell>
          <cell r="FK4625">
            <v>0.26300000000000001</v>
          </cell>
          <cell r="FL4625">
            <v>0.38537783037036244</v>
          </cell>
          <cell r="FO4625">
            <v>1</v>
          </cell>
        </row>
        <row r="4626">
          <cell r="A4626">
            <v>657681</v>
          </cell>
          <cell r="C4626" t="str">
            <v>McGrath, Kyle</v>
          </cell>
          <cell r="Q4626" t="str">
            <v>R</v>
          </cell>
          <cell r="AJ4626">
            <v>3.9886803727967068</v>
          </cell>
          <cell r="AR4626">
            <v>51.132551426308765</v>
          </cell>
          <cell r="AS4626">
            <v>0.1395670160770216</v>
          </cell>
          <cell r="AT4626">
            <v>0.79808833704862603</v>
          </cell>
          <cell r="BE4626">
            <v>0.66016362942208484</v>
          </cell>
          <cell r="CP4626">
            <v>23.958333333333332</v>
          </cell>
          <cell r="CV4626">
            <v>92.1</v>
          </cell>
          <cell r="DA4626">
            <v>0</v>
          </cell>
          <cell r="DD4626">
            <v>1.186320622069017</v>
          </cell>
          <cell r="FJ4626">
            <v>65.440320665481494</v>
          </cell>
          <cell r="FK4626">
            <v>0.26300000000000001</v>
          </cell>
          <cell r="FL4626">
            <v>0.49857412594182704</v>
          </cell>
          <cell r="FO4626">
            <v>1</v>
          </cell>
        </row>
        <row r="4627">
          <cell r="A4627">
            <v>657683</v>
          </cell>
          <cell r="C4627" t="str">
            <v>McNitt, Brandon</v>
          </cell>
          <cell r="Q4627" t="str">
            <v>S</v>
          </cell>
          <cell r="AJ4627">
            <v>7.1716997434847345</v>
          </cell>
          <cell r="AR4627">
            <v>44.400000000000006</v>
          </cell>
          <cell r="AS4627">
            <v>-0.41281474128438028</v>
          </cell>
          <cell r="AT4627">
            <v>0.85138256162366988</v>
          </cell>
          <cell r="BE4627">
            <v>0.81814838581746219</v>
          </cell>
          <cell r="CP4627">
            <v>24.458333333333332</v>
          </cell>
          <cell r="CV4627">
            <v>92.1</v>
          </cell>
          <cell r="DA4627">
            <v>0</v>
          </cell>
          <cell r="DD4627">
            <v>0.95946760109618578</v>
          </cell>
          <cell r="FJ4627">
            <v>111</v>
          </cell>
          <cell r="FK4627">
            <v>0.26300000000000001</v>
          </cell>
          <cell r="FL4627">
            <v>0.1739485985637893</v>
          </cell>
          <cell r="FO4627">
            <v>0</v>
          </cell>
        </row>
        <row r="4628">
          <cell r="A4628">
            <v>657685</v>
          </cell>
          <cell r="C4628" t="str">
            <v>Michelson, Tomas</v>
          </cell>
          <cell r="Q4628" t="str">
            <v>R</v>
          </cell>
          <cell r="AJ4628">
            <v>6.8130642262118446</v>
          </cell>
          <cell r="AR4628">
            <v>16.8</v>
          </cell>
          <cell r="AS4628">
            <v>-0.6135660182896201</v>
          </cell>
          <cell r="AT4628">
            <v>0.84708298193523524</v>
          </cell>
          <cell r="BE4628">
            <v>1.3077005374821327</v>
          </cell>
          <cell r="CP4628">
            <v>24.208333333333332</v>
          </cell>
          <cell r="CV4628">
            <v>92.1</v>
          </cell>
          <cell r="DA4628">
            <v>0</v>
          </cell>
          <cell r="DD4628">
            <v>0.95565097430473689</v>
          </cell>
          <cell r="FJ4628">
            <v>42</v>
          </cell>
          <cell r="FK4628">
            <v>0.26300000000000001</v>
          </cell>
          <cell r="FL4628">
            <v>2.694300583935675E-2</v>
          </cell>
          <cell r="FO4628">
            <v>1</v>
          </cell>
        </row>
        <row r="4629">
          <cell r="A4629">
            <v>657686</v>
          </cell>
          <cell r="C4629" t="str">
            <v>Miller, Brian</v>
          </cell>
          <cell r="Q4629" t="str">
            <v>R</v>
          </cell>
          <cell r="AJ4629">
            <v>5.26400596788835</v>
          </cell>
          <cell r="AR4629">
            <v>18.290049276281486</v>
          </cell>
          <cell r="AS4629">
            <v>0.58335115707142904</v>
          </cell>
          <cell r="AT4629">
            <v>0.84612880030239013</v>
          </cell>
          <cell r="BE4629">
            <v>1.3705978256492721</v>
          </cell>
          <cell r="CP4629">
            <v>23.958333333333332</v>
          </cell>
          <cell r="CV4629">
            <v>92.1</v>
          </cell>
          <cell r="DA4629">
            <v>0</v>
          </cell>
          <cell r="DD4629">
            <v>0.89685970764443068</v>
          </cell>
          <cell r="FJ4629">
            <v>45.725123190703712</v>
          </cell>
          <cell r="FK4629">
            <v>0.26300000000000001</v>
          </cell>
          <cell r="FL4629">
            <v>0.39693549044185139</v>
          </cell>
          <cell r="FO4629">
            <v>1</v>
          </cell>
        </row>
        <row r="4630">
          <cell r="A4630">
            <v>657690</v>
          </cell>
          <cell r="C4630" t="str">
            <v>Moreno, Dominic</v>
          </cell>
          <cell r="Q4630" t="str">
            <v>R</v>
          </cell>
          <cell r="AJ4630">
            <v>5.4335520005776639</v>
          </cell>
          <cell r="AR4630">
            <v>16.8</v>
          </cell>
          <cell r="AS4630">
            <v>0.19091267775846979</v>
          </cell>
          <cell r="AT4630">
            <v>0.9473052664630518</v>
          </cell>
          <cell r="BE4630">
            <v>0.95794123009315879</v>
          </cell>
          <cell r="CP4630">
            <v>23.291666666666668</v>
          </cell>
          <cell r="CV4630">
            <v>92.1</v>
          </cell>
          <cell r="DA4630">
            <v>0</v>
          </cell>
          <cell r="DD4630">
            <v>1.094234876717979</v>
          </cell>
          <cell r="FJ4630">
            <v>42</v>
          </cell>
          <cell r="FK4630">
            <v>0.26300000000000001</v>
          </cell>
          <cell r="FL4630">
            <v>-0.16340650739729462</v>
          </cell>
          <cell r="FO4630">
            <v>1</v>
          </cell>
        </row>
        <row r="4631">
          <cell r="A4631">
            <v>657695</v>
          </cell>
          <cell r="C4631" t="str">
            <v>Neumann, Nick</v>
          </cell>
          <cell r="Q4631" t="str">
            <v>R</v>
          </cell>
          <cell r="AJ4631">
            <v>6.3097235561963414</v>
          </cell>
          <cell r="AR4631">
            <v>19.369535757600005</v>
          </cell>
          <cell r="AS4631">
            <v>-0.3394939413708194</v>
          </cell>
          <cell r="AT4631">
            <v>0.67866092978066939</v>
          </cell>
          <cell r="BE4631">
            <v>0.87872848690975325</v>
          </cell>
          <cell r="CP4631">
            <v>25.208333333333332</v>
          </cell>
          <cell r="CV4631">
            <v>92.1</v>
          </cell>
          <cell r="DA4631">
            <v>0</v>
          </cell>
          <cell r="DD4631">
            <v>0.9898628754397879</v>
          </cell>
          <cell r="FJ4631">
            <v>48.423839394000005</v>
          </cell>
          <cell r="FK4631">
            <v>0.26300000000000001</v>
          </cell>
          <cell r="FL4631">
            <v>1.0697844549383015</v>
          </cell>
          <cell r="FO4631">
            <v>1</v>
          </cell>
        </row>
        <row r="4632">
          <cell r="A4632">
            <v>657697</v>
          </cell>
          <cell r="C4632" t="str">
            <v>Nittoli, Vinny</v>
          </cell>
          <cell r="Q4632" t="str">
            <v>R</v>
          </cell>
          <cell r="AJ4632">
            <v>5.3782744150853761</v>
          </cell>
          <cell r="AR4632">
            <v>20.749036785037013</v>
          </cell>
          <cell r="AS4632">
            <v>-0.24203717749452455</v>
          </cell>
          <cell r="AT4632">
            <v>0.74408338730082568</v>
          </cell>
          <cell r="BE4632">
            <v>0.90172992645021999</v>
          </cell>
          <cell r="CP4632">
            <v>25.625</v>
          </cell>
          <cell r="CV4632">
            <v>92.1</v>
          </cell>
          <cell r="DA4632">
            <v>0</v>
          </cell>
          <cell r="DD4632">
            <v>1.0753686743884228</v>
          </cell>
          <cell r="FJ4632">
            <v>51.87259196259253</v>
          </cell>
          <cell r="FK4632">
            <v>0.26300000000000001</v>
          </cell>
          <cell r="FL4632">
            <v>-0.3253012641880037</v>
          </cell>
          <cell r="FO4632">
            <v>1</v>
          </cell>
        </row>
        <row r="4633">
          <cell r="A4633">
            <v>657699</v>
          </cell>
          <cell r="C4633" t="str">
            <v>Nordgren, Miles</v>
          </cell>
          <cell r="Q4633" t="str">
            <v>S</v>
          </cell>
          <cell r="AJ4633">
            <v>6.7209309033787914</v>
          </cell>
          <cell r="AR4633">
            <v>50.349880781307313</v>
          </cell>
          <cell r="AS4633">
            <v>-5.0730424751625175E-2</v>
          </cell>
          <cell r="AT4633">
            <v>0.6478970884157369</v>
          </cell>
          <cell r="BE4633">
            <v>1.259220538320327</v>
          </cell>
          <cell r="CP4633">
            <v>24.041666666666668</v>
          </cell>
          <cell r="CV4633">
            <v>92.1</v>
          </cell>
          <cell r="DA4633">
            <v>0</v>
          </cell>
          <cell r="DD4633">
            <v>0.76581602907138879</v>
          </cell>
          <cell r="FJ4633">
            <v>125.87470195326827</v>
          </cell>
          <cell r="FK4633">
            <v>0.26300000000000001</v>
          </cell>
          <cell r="FL4633">
            <v>-6.4016860213466642E-2</v>
          </cell>
          <cell r="FO4633">
            <v>0</v>
          </cell>
        </row>
        <row r="4634">
          <cell r="A4634">
            <v>657708</v>
          </cell>
          <cell r="C4634" t="str">
            <v>Palmquist, Cody</v>
          </cell>
          <cell r="Q4634" t="str">
            <v>R</v>
          </cell>
          <cell r="AJ4634">
            <v>5.1633298075004292</v>
          </cell>
          <cell r="AR4634">
            <v>16.8</v>
          </cell>
          <cell r="AS4634">
            <v>0.19144483605137202</v>
          </cell>
          <cell r="AT4634">
            <v>0.88174573310066395</v>
          </cell>
          <cell r="BE4634">
            <v>1.2922881610895065</v>
          </cell>
          <cell r="CP4634">
            <v>22.208333333333332</v>
          </cell>
          <cell r="CV4634">
            <v>92.1</v>
          </cell>
          <cell r="DA4634">
            <v>0</v>
          </cell>
          <cell r="DD4634">
            <v>1.0422463489510976</v>
          </cell>
          <cell r="FJ4634">
            <v>42</v>
          </cell>
          <cell r="FK4634">
            <v>0.26300000000000001</v>
          </cell>
          <cell r="FL4634">
            <v>-0.34395461926893534</v>
          </cell>
          <cell r="FO4634">
            <v>0.72918226360267191</v>
          </cell>
        </row>
        <row r="4635">
          <cell r="A4635">
            <v>657710</v>
          </cell>
          <cell r="C4635" t="str">
            <v>Parks, Adam</v>
          </cell>
          <cell r="Q4635" t="str">
            <v>R</v>
          </cell>
          <cell r="AJ4635">
            <v>4.2526490019201049</v>
          </cell>
          <cell r="AR4635">
            <v>20.065846175438569</v>
          </cell>
          <cell r="AS4635">
            <v>-0.58202436557376636</v>
          </cell>
          <cell r="AT4635">
            <v>0.68653364266011252</v>
          </cell>
          <cell r="BE4635">
            <v>0.98881292061121562</v>
          </cell>
          <cell r="CP4635">
            <v>23.708333333333332</v>
          </cell>
          <cell r="CV4635">
            <v>92.1</v>
          </cell>
          <cell r="DA4635">
            <v>0</v>
          </cell>
          <cell r="DD4635">
            <v>1.2866757621469367</v>
          </cell>
          <cell r="FJ4635">
            <v>46.763994123172814</v>
          </cell>
          <cell r="FK4635">
            <v>0.26300000000000001</v>
          </cell>
          <cell r="FL4635">
            <v>0.17629201581117895</v>
          </cell>
          <cell r="FO4635">
            <v>1</v>
          </cell>
        </row>
        <row r="4636">
          <cell r="A4636">
            <v>657714</v>
          </cell>
          <cell r="C4636" t="str">
            <v>Perrin, Jon</v>
          </cell>
          <cell r="Q4636" t="str">
            <v>S</v>
          </cell>
          <cell r="AJ4636">
            <v>5.6466293113046904</v>
          </cell>
          <cell r="AR4636">
            <v>53.729050067250512</v>
          </cell>
          <cell r="AS4636">
            <v>0.5449210128385199</v>
          </cell>
          <cell r="AT4636">
            <v>0.87786643993321112</v>
          </cell>
          <cell r="BE4636">
            <v>1.2673332095911647</v>
          </cell>
          <cell r="CP4636">
            <v>23.125</v>
          </cell>
          <cell r="CV4636">
            <v>92.1</v>
          </cell>
          <cell r="DA4636">
            <v>0</v>
          </cell>
          <cell r="DD4636">
            <v>1.0472813043015292</v>
          </cell>
          <cell r="FJ4636">
            <v>134.32262516812628</v>
          </cell>
          <cell r="FK4636">
            <v>0.26300000000000001</v>
          </cell>
          <cell r="FL4636">
            <v>-0.27677060991728336</v>
          </cell>
          <cell r="FO4636">
            <v>0</v>
          </cell>
        </row>
        <row r="4637">
          <cell r="A4637">
            <v>657715</v>
          </cell>
          <cell r="C4637" t="str">
            <v>Petersen, Jacob</v>
          </cell>
          <cell r="Q4637" t="str">
            <v>R</v>
          </cell>
          <cell r="AJ4637">
            <v>7.4636700232040329</v>
          </cell>
          <cell r="AR4637">
            <v>16.8</v>
          </cell>
          <cell r="AS4637">
            <v>0.44674964416855512</v>
          </cell>
          <cell r="AT4637">
            <v>0.92805575324766698</v>
          </cell>
          <cell r="BE4637">
            <v>1.0209879628325536</v>
          </cell>
          <cell r="CP4637">
            <v>25.208333333333332</v>
          </cell>
          <cell r="CV4637">
            <v>92.1</v>
          </cell>
          <cell r="DA4637">
            <v>0</v>
          </cell>
          <cell r="DD4637">
            <v>1.1756262311479653</v>
          </cell>
          <cell r="FJ4637">
            <v>42</v>
          </cell>
          <cell r="FK4637">
            <v>0.26300000000000001</v>
          </cell>
          <cell r="FL4637">
            <v>0.25725899761845367</v>
          </cell>
          <cell r="FO4637">
            <v>1</v>
          </cell>
        </row>
        <row r="4638">
          <cell r="A4638">
            <v>657719</v>
          </cell>
          <cell r="C4638" t="str">
            <v>Pierce, Rohn</v>
          </cell>
          <cell r="Q4638" t="str">
            <v>R</v>
          </cell>
          <cell r="AJ4638">
            <v>6.464858390410142</v>
          </cell>
          <cell r="AR4638">
            <v>20.584736241040307</v>
          </cell>
          <cell r="AS4638">
            <v>1.4631159343632313E-2</v>
          </cell>
          <cell r="AT4638">
            <v>0.81264231771787399</v>
          </cell>
          <cell r="BE4638">
            <v>0.80643351147240427</v>
          </cell>
          <cell r="CP4638">
            <v>23.458333333333332</v>
          </cell>
          <cell r="CV4638">
            <v>92.1</v>
          </cell>
          <cell r="DA4638">
            <v>0</v>
          </cell>
          <cell r="DD4638">
            <v>1.2176061360096611</v>
          </cell>
          <cell r="FJ4638">
            <v>51.461840602600766</v>
          </cell>
          <cell r="FK4638">
            <v>0.26300000000000001</v>
          </cell>
          <cell r="FL4638">
            <v>-0.54596151413165817</v>
          </cell>
          <cell r="FO4638">
            <v>1</v>
          </cell>
        </row>
        <row r="4639">
          <cell r="A4639">
            <v>657724</v>
          </cell>
          <cell r="C4639" t="str">
            <v>Porter, Kyle</v>
          </cell>
          <cell r="Q4639" t="str">
            <v>R</v>
          </cell>
          <cell r="AJ4639">
            <v>6.5671650464419482</v>
          </cell>
          <cell r="AR4639">
            <v>16.8</v>
          </cell>
          <cell r="AS4639">
            <v>-0.86503428122626136</v>
          </cell>
          <cell r="AT4639">
            <v>0.92236964636622265</v>
          </cell>
          <cell r="BE4639">
            <v>0.90249309368858499</v>
          </cell>
          <cell r="CP4639">
            <v>24.041666666666668</v>
          </cell>
          <cell r="CV4639">
            <v>92.1</v>
          </cell>
          <cell r="DA4639">
            <v>0</v>
          </cell>
          <cell r="DD4639">
            <v>1.2136052690080921</v>
          </cell>
          <cell r="FJ4639">
            <v>42</v>
          </cell>
          <cell r="FK4639">
            <v>0.26300000000000001</v>
          </cell>
          <cell r="FL4639">
            <v>-1.3511189983199097</v>
          </cell>
          <cell r="FO4639">
            <v>1</v>
          </cell>
        </row>
        <row r="4640">
          <cell r="A4640">
            <v>657726</v>
          </cell>
          <cell r="C4640" t="str">
            <v>Powers, Ryan</v>
          </cell>
          <cell r="Q4640" t="str">
            <v>R</v>
          </cell>
          <cell r="AJ4640">
            <v>7.43360534590947</v>
          </cell>
          <cell r="AR4640">
            <v>16.8</v>
          </cell>
          <cell r="AS4640">
            <v>-0.26610997666041136</v>
          </cell>
          <cell r="AT4640">
            <v>0.89989932893240221</v>
          </cell>
          <cell r="BE4640">
            <v>1.0986433505798898</v>
          </cell>
          <cell r="CP4640">
            <v>23.458333333333332</v>
          </cell>
          <cell r="CV4640">
            <v>92.1</v>
          </cell>
          <cell r="DA4640">
            <v>0</v>
          </cell>
          <cell r="DD4640">
            <v>0.91743924537917243</v>
          </cell>
          <cell r="FJ4640">
            <v>42</v>
          </cell>
          <cell r="FK4640">
            <v>0.26300000000000001</v>
          </cell>
          <cell r="FL4640">
            <v>-0.20986806577793968</v>
          </cell>
          <cell r="FO4640">
            <v>1</v>
          </cell>
        </row>
        <row r="4641">
          <cell r="A4641">
            <v>657737</v>
          </cell>
          <cell r="C4641" t="str">
            <v>Richter, Harlan</v>
          </cell>
          <cell r="Q4641" t="str">
            <v>R</v>
          </cell>
          <cell r="AJ4641">
            <v>7.3115268064484873</v>
          </cell>
          <cell r="AR4641">
            <v>16.8</v>
          </cell>
          <cell r="AS4641">
            <v>0.12579665855981229</v>
          </cell>
          <cell r="AT4641">
            <v>0.98170288382368087</v>
          </cell>
          <cell r="BE4641">
            <v>1.2476073899205842</v>
          </cell>
          <cell r="CP4641">
            <v>23.791666666666668</v>
          </cell>
          <cell r="CV4641">
            <v>92.1</v>
          </cell>
          <cell r="DA4641">
            <v>0</v>
          </cell>
          <cell r="DD4641">
            <v>0.88199504344084567</v>
          </cell>
          <cell r="FJ4641">
            <v>42</v>
          </cell>
          <cell r="FK4641">
            <v>0.26300000000000001</v>
          </cell>
          <cell r="FL4641">
            <v>-0.4185926685979755</v>
          </cell>
          <cell r="FO4641">
            <v>1</v>
          </cell>
        </row>
        <row r="4642">
          <cell r="A4642">
            <v>657745</v>
          </cell>
          <cell r="C4642" t="str">
            <v>Rossman, Bubby</v>
          </cell>
          <cell r="Q4642" t="str">
            <v>R</v>
          </cell>
          <cell r="AJ4642">
            <v>6.6108757084807168</v>
          </cell>
          <cell r="AR4642">
            <v>19.353357895822224</v>
          </cell>
          <cell r="AS4642">
            <v>0.79778732504259353</v>
          </cell>
          <cell r="AT4642">
            <v>0.84843487105732873</v>
          </cell>
          <cell r="BE4642">
            <v>1.0804407860042049</v>
          </cell>
          <cell r="CP4642">
            <v>24.041666666666668</v>
          </cell>
          <cell r="CV4642">
            <v>92.1</v>
          </cell>
          <cell r="DA4642">
            <v>0</v>
          </cell>
          <cell r="DD4642">
            <v>1.1522343937899351</v>
          </cell>
          <cell r="FJ4642">
            <v>48.383394739555555</v>
          </cell>
          <cell r="FK4642">
            <v>0.26300000000000001</v>
          </cell>
          <cell r="FL4642">
            <v>-0.37029024110340142</v>
          </cell>
          <cell r="FO4642">
            <v>1</v>
          </cell>
        </row>
        <row r="4643">
          <cell r="A4643">
            <v>657747</v>
          </cell>
          <cell r="C4643" t="str">
            <v>Sabo, Nick</v>
          </cell>
          <cell r="Q4643" t="str">
            <v>R</v>
          </cell>
          <cell r="AJ4643">
            <v>6.9439971629561956</v>
          </cell>
          <cell r="AR4643">
            <v>16.8</v>
          </cell>
          <cell r="AS4643">
            <v>-0.20888267568916524</v>
          </cell>
          <cell r="AT4643">
            <v>0.91506420659576504</v>
          </cell>
          <cell r="BE4643">
            <v>1.2177942272616864</v>
          </cell>
          <cell r="CP4643">
            <v>23.041666666666668</v>
          </cell>
          <cell r="CV4643">
            <v>92.1</v>
          </cell>
          <cell r="DA4643">
            <v>0</v>
          </cell>
          <cell r="DD4643">
            <v>0.94113203069629758</v>
          </cell>
          <cell r="FJ4643">
            <v>42</v>
          </cell>
          <cell r="FK4643">
            <v>0.26300000000000001</v>
          </cell>
          <cell r="FL4643">
            <v>-0.20955323176025545</v>
          </cell>
          <cell r="FO4643">
            <v>1</v>
          </cell>
        </row>
        <row r="4644">
          <cell r="A4644">
            <v>657749</v>
          </cell>
          <cell r="C4644" t="str">
            <v>Sandness, Eric</v>
          </cell>
          <cell r="Q4644" t="str">
            <v>R</v>
          </cell>
          <cell r="AJ4644">
            <v>7.6869892607486801</v>
          </cell>
          <cell r="AR4644">
            <v>16.8</v>
          </cell>
          <cell r="AS4644">
            <v>-1.1868394296685802</v>
          </cell>
          <cell r="AT4644">
            <v>0.88512876125846995</v>
          </cell>
          <cell r="BE4644">
            <v>1.5340073847888753</v>
          </cell>
          <cell r="CP4644">
            <v>21.708333333333332</v>
          </cell>
          <cell r="CV4644">
            <v>92.1</v>
          </cell>
          <cell r="DA4644">
            <v>0</v>
          </cell>
          <cell r="DD4644">
            <v>1.0896595996413796</v>
          </cell>
          <cell r="FJ4644">
            <v>42</v>
          </cell>
          <cell r="FK4644">
            <v>0.26300000000000001</v>
          </cell>
          <cell r="FL4644">
            <v>1.6956264866951489</v>
          </cell>
          <cell r="FO4644">
            <v>1</v>
          </cell>
        </row>
        <row r="4645">
          <cell r="A4645">
            <v>657751</v>
          </cell>
          <cell r="C4645" t="str">
            <v>Savas, Dan</v>
          </cell>
          <cell r="Q4645" t="str">
            <v>R</v>
          </cell>
          <cell r="AJ4645">
            <v>5.8749262348381119</v>
          </cell>
          <cell r="AR4645">
            <v>16.8</v>
          </cell>
          <cell r="AS4645">
            <v>5.0370303269756889E-2</v>
          </cell>
          <cell r="AT4645">
            <v>0.90644619247004232</v>
          </cell>
          <cell r="BE4645">
            <v>1.2807901428207213</v>
          </cell>
          <cell r="CP4645">
            <v>23.958333333333332</v>
          </cell>
          <cell r="CV4645">
            <v>92.1</v>
          </cell>
          <cell r="DA4645">
            <v>0</v>
          </cell>
          <cell r="DD4645">
            <v>0.89288941333600091</v>
          </cell>
          <cell r="FJ4645">
            <v>42</v>
          </cell>
          <cell r="FK4645">
            <v>0.26300000000000001</v>
          </cell>
          <cell r="FL4645">
            <v>9.5598293198765574E-2</v>
          </cell>
          <cell r="FO4645">
            <v>1</v>
          </cell>
        </row>
        <row r="4646">
          <cell r="A4646">
            <v>657752</v>
          </cell>
          <cell r="C4646" t="str">
            <v>Sawyer, Logan</v>
          </cell>
          <cell r="Q4646" t="str">
            <v>R</v>
          </cell>
          <cell r="AJ4646">
            <v>7.9178582811818199</v>
          </cell>
          <cell r="AR4646">
            <v>16.8</v>
          </cell>
          <cell r="AS4646">
            <v>0.35290664365011681</v>
          </cell>
          <cell r="AT4646">
            <v>0.83833322509771591</v>
          </cell>
          <cell r="BE4646">
            <v>1.1461078375441642</v>
          </cell>
          <cell r="CP4646">
            <v>23.541666666666668</v>
          </cell>
          <cell r="CV4646">
            <v>92.1</v>
          </cell>
          <cell r="DA4646">
            <v>0</v>
          </cell>
          <cell r="DD4646">
            <v>0.95521204115716518</v>
          </cell>
          <cell r="FJ4646">
            <v>42</v>
          </cell>
          <cell r="FK4646">
            <v>0.26300000000000001</v>
          </cell>
          <cell r="FL4646">
            <v>0.15813053041161498</v>
          </cell>
          <cell r="FO4646">
            <v>0.56609778303155789</v>
          </cell>
        </row>
        <row r="4647">
          <cell r="A4647">
            <v>657753</v>
          </cell>
          <cell r="C4647" t="str">
            <v>Schlitter, Craig</v>
          </cell>
          <cell r="Q4647" t="str">
            <v>R</v>
          </cell>
          <cell r="AJ4647">
            <v>5.8394529000437174</v>
          </cell>
          <cell r="AR4647">
            <v>17.926948148148149</v>
          </cell>
          <cell r="AS4647">
            <v>6.4048547216918371E-3</v>
          </cell>
          <cell r="AT4647">
            <v>0.8761205593753949</v>
          </cell>
          <cell r="BE4647">
            <v>0.69769884018649686</v>
          </cell>
          <cell r="CP4647">
            <v>24.125</v>
          </cell>
          <cell r="CV4647">
            <v>92.1</v>
          </cell>
          <cell r="DA4647">
            <v>0</v>
          </cell>
          <cell r="DD4647">
            <v>1.2827210070996089</v>
          </cell>
          <cell r="FJ4647">
            <v>44.817370370370369</v>
          </cell>
          <cell r="FK4647">
            <v>0.26300000000000001</v>
          </cell>
          <cell r="FL4647">
            <v>-0.58002217322419625</v>
          </cell>
          <cell r="FO4647">
            <v>1</v>
          </cell>
        </row>
        <row r="4648">
          <cell r="A4648">
            <v>657758</v>
          </cell>
          <cell r="C4648" t="str">
            <v>Show, Brandon</v>
          </cell>
          <cell r="Q4648" t="str">
            <v>R</v>
          </cell>
          <cell r="AJ4648">
            <v>6.478166335012407</v>
          </cell>
          <cell r="AR4648">
            <v>16.8</v>
          </cell>
          <cell r="AS4648">
            <v>0.9505576446175481</v>
          </cell>
          <cell r="AT4648">
            <v>0.90515266262755611</v>
          </cell>
          <cell r="BE4648">
            <v>0.86220357708764739</v>
          </cell>
          <cell r="CP4648">
            <v>23.708333333333332</v>
          </cell>
          <cell r="CV4648">
            <v>92.1</v>
          </cell>
          <cell r="DA4648">
            <v>0</v>
          </cell>
          <cell r="DD4648">
            <v>0.68445831787266764</v>
          </cell>
          <cell r="FJ4648">
            <v>42</v>
          </cell>
          <cell r="FK4648">
            <v>0.26300000000000001</v>
          </cell>
          <cell r="FL4648">
            <v>-0.18202981856378161</v>
          </cell>
          <cell r="FO4648">
            <v>1</v>
          </cell>
        </row>
        <row r="4649">
          <cell r="A4649">
            <v>657759</v>
          </cell>
          <cell r="C4649" t="str">
            <v>Simmons, Kyle</v>
          </cell>
          <cell r="Q4649" t="str">
            <v>S</v>
          </cell>
          <cell r="AJ4649">
            <v>9.4551665224002672</v>
          </cell>
          <cell r="AR4649">
            <v>44.400000000000006</v>
          </cell>
          <cell r="AS4649">
            <v>1.0236698032269482</v>
          </cell>
          <cell r="AT4649">
            <v>0.98332716724295366</v>
          </cell>
          <cell r="BE4649">
            <v>1.2371353075290621</v>
          </cell>
          <cell r="CP4649">
            <v>24.791666666666668</v>
          </cell>
          <cell r="CV4649">
            <v>92.1</v>
          </cell>
          <cell r="DA4649">
            <v>0</v>
          </cell>
          <cell r="DD4649">
            <v>1.1626060230196089</v>
          </cell>
          <cell r="FJ4649">
            <v>111</v>
          </cell>
          <cell r="FK4649">
            <v>0.26300000000000001</v>
          </cell>
          <cell r="FL4649">
            <v>-0.21026380117103294</v>
          </cell>
          <cell r="FO4649">
            <v>0</v>
          </cell>
        </row>
        <row r="4650">
          <cell r="A4650">
            <v>657763</v>
          </cell>
          <cell r="C4650" t="str">
            <v>Smith, Gage</v>
          </cell>
          <cell r="Q4650" t="str">
            <v>R</v>
          </cell>
          <cell r="AJ4650">
            <v>5.8939598656487115</v>
          </cell>
          <cell r="AR4650">
            <v>22.020478737911091</v>
          </cell>
          <cell r="AS4650">
            <v>0.8276763223186967</v>
          </cell>
          <cell r="AT4650">
            <v>0.80678211599202609</v>
          </cell>
          <cell r="BE4650">
            <v>1.0270479242132931</v>
          </cell>
          <cell r="CP4650">
            <v>25.375</v>
          </cell>
          <cell r="CV4650">
            <v>92.1</v>
          </cell>
          <cell r="DA4650">
            <v>0</v>
          </cell>
          <cell r="DD4650">
            <v>0.75599570076587863</v>
          </cell>
          <cell r="FJ4650">
            <v>55.051196844777721</v>
          </cell>
          <cell r="FK4650">
            <v>0.26300000000000001</v>
          </cell>
          <cell r="FL4650">
            <v>0.8387482256537323</v>
          </cell>
          <cell r="FO4650">
            <v>1</v>
          </cell>
        </row>
        <row r="4651">
          <cell r="A4651">
            <v>657764</v>
          </cell>
          <cell r="C4651" t="str">
            <v>Sova, Bryan</v>
          </cell>
          <cell r="Q4651" t="str">
            <v>R</v>
          </cell>
          <cell r="AJ4651">
            <v>6.6332561133520791</v>
          </cell>
          <cell r="AR4651">
            <v>16.8</v>
          </cell>
          <cell r="AS4651">
            <v>-3.6817816437422861</v>
          </cell>
          <cell r="AT4651">
            <v>0.93005327130408921</v>
          </cell>
          <cell r="BE4651">
            <v>0.76678823265517637</v>
          </cell>
          <cell r="CP4651">
            <v>24.875</v>
          </cell>
          <cell r="CV4651">
            <v>92.1</v>
          </cell>
          <cell r="DA4651">
            <v>0</v>
          </cell>
          <cell r="DD4651">
            <v>0.5717189809214227</v>
          </cell>
          <cell r="FJ4651">
            <v>42</v>
          </cell>
          <cell r="FK4651">
            <v>0.26300000000000001</v>
          </cell>
          <cell r="FL4651">
            <v>1.9703140970302968</v>
          </cell>
          <cell r="FO4651">
            <v>1</v>
          </cell>
        </row>
        <row r="4652">
          <cell r="A4652">
            <v>657766</v>
          </cell>
          <cell r="C4652" t="str">
            <v>St. John, Locke</v>
          </cell>
          <cell r="Q4652" t="str">
            <v>S</v>
          </cell>
          <cell r="AJ4652">
            <v>7.131478755555996</v>
          </cell>
          <cell r="AR4652">
            <v>44.400000000000006</v>
          </cell>
          <cell r="AS4652">
            <v>-0.58637027572792222</v>
          </cell>
          <cell r="AT4652">
            <v>0.71810978035895867</v>
          </cell>
          <cell r="BE4652">
            <v>0.97400368420003358</v>
          </cell>
          <cell r="CP4652">
            <v>23.458333333333332</v>
          </cell>
          <cell r="CV4652">
            <v>92.1</v>
          </cell>
          <cell r="DA4652">
            <v>0</v>
          </cell>
          <cell r="DD4652">
            <v>0.86738182096277316</v>
          </cell>
          <cell r="FJ4652">
            <v>111</v>
          </cell>
          <cell r="FK4652">
            <v>0.26300000000000001</v>
          </cell>
          <cell r="FL4652">
            <v>0.28976223243053062</v>
          </cell>
          <cell r="FO4652">
            <v>0</v>
          </cell>
        </row>
        <row r="4653">
          <cell r="A4653">
            <v>657770</v>
          </cell>
          <cell r="C4653" t="str">
            <v>Stout, Eric</v>
          </cell>
          <cell r="Q4653" t="str">
            <v>R</v>
          </cell>
          <cell r="AJ4653">
            <v>5.2415230442940226</v>
          </cell>
          <cell r="AR4653">
            <v>24.579829478212464</v>
          </cell>
          <cell r="AS4653">
            <v>0.36876750353546189</v>
          </cell>
          <cell r="AT4653">
            <v>0.82045544405585125</v>
          </cell>
          <cell r="BE4653">
            <v>0.89036772095196925</v>
          </cell>
          <cell r="CP4653">
            <v>23.291666666666668</v>
          </cell>
          <cell r="CV4653">
            <v>92.1</v>
          </cell>
          <cell r="DA4653">
            <v>0</v>
          </cell>
          <cell r="DD4653">
            <v>0.95027041366581022</v>
          </cell>
          <cell r="FJ4653">
            <v>61.449573695531157</v>
          </cell>
          <cell r="FK4653">
            <v>0.26300000000000001</v>
          </cell>
          <cell r="FL4653">
            <v>-0.14763532465107079</v>
          </cell>
          <cell r="FO4653">
            <v>1</v>
          </cell>
        </row>
        <row r="4654">
          <cell r="A4654">
            <v>657771</v>
          </cell>
          <cell r="C4654" t="str">
            <v>Street, Sam</v>
          </cell>
          <cell r="Q4654" t="str">
            <v>R</v>
          </cell>
          <cell r="AJ4654">
            <v>5.6246802826077449</v>
          </cell>
          <cell r="AR4654">
            <v>23.741683737748126</v>
          </cell>
          <cell r="AS4654">
            <v>0.72010472713080198</v>
          </cell>
          <cell r="AT4654">
            <v>0.79320569053286749</v>
          </cell>
          <cell r="BE4654">
            <v>1.2198249460513926</v>
          </cell>
          <cell r="CP4654">
            <v>24.291666666666668</v>
          </cell>
          <cell r="CV4654">
            <v>92.1</v>
          </cell>
          <cell r="DA4654">
            <v>0</v>
          </cell>
          <cell r="DD4654">
            <v>0.94108208728261133</v>
          </cell>
          <cell r="FJ4654">
            <v>59.354209344370311</v>
          </cell>
          <cell r="FK4654">
            <v>0.26300000000000001</v>
          </cell>
          <cell r="FL4654">
            <v>0.263447663775078</v>
          </cell>
          <cell r="FO4654">
            <v>1</v>
          </cell>
        </row>
        <row r="4655">
          <cell r="A4655">
            <v>657772</v>
          </cell>
          <cell r="C4655" t="str">
            <v>Sullivan, Michael</v>
          </cell>
          <cell r="Q4655" t="str">
            <v>R</v>
          </cell>
          <cell r="AJ4655">
            <v>6.105211430720269</v>
          </cell>
          <cell r="AR4655">
            <v>16.8</v>
          </cell>
          <cell r="AS4655">
            <v>-0.44316047821678051</v>
          </cell>
          <cell r="AT4655">
            <v>0.73535316950808571</v>
          </cell>
          <cell r="BE4655">
            <v>1.1793436454728072</v>
          </cell>
          <cell r="CP4655">
            <v>22.458333333333332</v>
          </cell>
          <cell r="CV4655">
            <v>92.1</v>
          </cell>
          <cell r="DA4655">
            <v>0</v>
          </cell>
          <cell r="DD4655">
            <v>1.0360926695512012</v>
          </cell>
          <cell r="FJ4655">
            <v>42</v>
          </cell>
          <cell r="FK4655">
            <v>0.26300000000000001</v>
          </cell>
          <cell r="FL4655">
            <v>-0.71464441652677724</v>
          </cell>
          <cell r="FO4655">
            <v>0.98418532672047787</v>
          </cell>
        </row>
        <row r="4656">
          <cell r="A4656">
            <v>657774</v>
          </cell>
          <cell r="C4656" t="str">
            <v>Taylor, Ryan</v>
          </cell>
          <cell r="Q4656" t="str">
            <v>R</v>
          </cell>
          <cell r="AJ4656">
            <v>7.5462108394187446</v>
          </cell>
          <cell r="AR4656">
            <v>16.8</v>
          </cell>
          <cell r="AS4656">
            <v>1.1622948052012276</v>
          </cell>
          <cell r="AT4656">
            <v>0.97084728645670682</v>
          </cell>
          <cell r="BE4656">
            <v>0.72553065772963643</v>
          </cell>
          <cell r="CP4656">
            <v>23.958333333333332</v>
          </cell>
          <cell r="CV4656">
            <v>92.1</v>
          </cell>
          <cell r="DA4656">
            <v>0</v>
          </cell>
          <cell r="DD4656">
            <v>1.0102220264748658</v>
          </cell>
          <cell r="FJ4656">
            <v>42</v>
          </cell>
          <cell r="FK4656">
            <v>0.26300000000000001</v>
          </cell>
          <cell r="FL4656">
            <v>-0.7520519204313133</v>
          </cell>
          <cell r="FO4656">
            <v>1</v>
          </cell>
        </row>
        <row r="4657">
          <cell r="A4657">
            <v>657776</v>
          </cell>
          <cell r="C4657" t="str">
            <v>Theofanopoulos, Michael</v>
          </cell>
          <cell r="Q4657" t="str">
            <v>R</v>
          </cell>
          <cell r="AJ4657">
            <v>5.4341998294053377</v>
          </cell>
          <cell r="AR4657">
            <v>24.850560140748627</v>
          </cell>
          <cell r="AS4657">
            <v>-0.72838980953275267</v>
          </cell>
          <cell r="AT4657">
            <v>0.63144719490516166</v>
          </cell>
          <cell r="BE4657">
            <v>0.76163409339033417</v>
          </cell>
          <cell r="CP4657">
            <v>23.875</v>
          </cell>
          <cell r="CV4657">
            <v>92.1</v>
          </cell>
          <cell r="DA4657">
            <v>0</v>
          </cell>
          <cell r="DD4657">
            <v>1.2068549453570734</v>
          </cell>
          <cell r="FJ4657">
            <v>62.12640035187156</v>
          </cell>
          <cell r="FK4657">
            <v>0.26300000000000001</v>
          </cell>
          <cell r="FL4657">
            <v>0.2227313523959861</v>
          </cell>
          <cell r="FO4657">
            <v>1</v>
          </cell>
        </row>
        <row r="4658">
          <cell r="A4658">
            <v>657782</v>
          </cell>
          <cell r="C4658" t="str">
            <v>Tompkins, Ian</v>
          </cell>
          <cell r="Q4658" t="str">
            <v>R</v>
          </cell>
          <cell r="AJ4658">
            <v>8.1765842428681346</v>
          </cell>
          <cell r="AR4658">
            <v>16.8</v>
          </cell>
          <cell r="AS4658">
            <v>0.69730539144693648</v>
          </cell>
          <cell r="AT4658">
            <v>0.92850960291391449</v>
          </cell>
          <cell r="BE4658">
            <v>1.0224837001451048</v>
          </cell>
          <cell r="CP4658">
            <v>23.291666666666668</v>
          </cell>
          <cell r="CV4658">
            <v>92.1</v>
          </cell>
          <cell r="DA4658">
            <v>0</v>
          </cell>
          <cell r="DD4658">
            <v>1.47063942583913</v>
          </cell>
          <cell r="FJ4658">
            <v>42</v>
          </cell>
          <cell r="FK4658">
            <v>0.26300000000000001</v>
          </cell>
          <cell r="FL4658">
            <v>-4.8019143444299917E-2</v>
          </cell>
          <cell r="FO4658">
            <v>1</v>
          </cell>
        </row>
        <row r="4659">
          <cell r="A4659">
            <v>657784</v>
          </cell>
          <cell r="C4659" t="str">
            <v>Trent, Christian</v>
          </cell>
          <cell r="Q4659" t="str">
            <v>R</v>
          </cell>
          <cell r="AJ4659">
            <v>6.0680668844477186</v>
          </cell>
          <cell r="AR4659">
            <v>16.8</v>
          </cell>
          <cell r="AS4659">
            <v>0.57977198392858076</v>
          </cell>
          <cell r="AT4659">
            <v>0.94755347946728663</v>
          </cell>
          <cell r="BE4659">
            <v>0.79323290493079091</v>
          </cell>
          <cell r="CP4659">
            <v>23.791666666666668</v>
          </cell>
          <cell r="CV4659">
            <v>92.1</v>
          </cell>
          <cell r="DA4659">
            <v>0</v>
          </cell>
          <cell r="DD4659">
            <v>0.83863403106550449</v>
          </cell>
          <cell r="FJ4659">
            <v>42</v>
          </cell>
          <cell r="FK4659">
            <v>0.26300000000000001</v>
          </cell>
          <cell r="FL4659">
            <v>2.7011434271628249E-2</v>
          </cell>
          <cell r="FO4659">
            <v>0.52116134241343093</v>
          </cell>
        </row>
        <row r="4660">
          <cell r="A4660">
            <v>657786</v>
          </cell>
          <cell r="C4660" t="str">
            <v>Vasto, Jerry</v>
          </cell>
          <cell r="Q4660" t="str">
            <v>R</v>
          </cell>
          <cell r="AJ4660">
            <v>4.5787317593535546</v>
          </cell>
          <cell r="AR4660">
            <v>22.490049360281485</v>
          </cell>
          <cell r="AS4660">
            <v>0.52226466899423984</v>
          </cell>
          <cell r="AT4660">
            <v>0.84751006598784107</v>
          </cell>
          <cell r="BE4660">
            <v>0.96494751884137131</v>
          </cell>
          <cell r="CP4660">
            <v>24.375</v>
          </cell>
          <cell r="CV4660">
            <v>92.1</v>
          </cell>
          <cell r="DA4660">
            <v>0</v>
          </cell>
          <cell r="DD4660">
            <v>1.2834353763222321</v>
          </cell>
          <cell r="FJ4660">
            <v>56.225123400703708</v>
          </cell>
          <cell r="FK4660">
            <v>0.26300000000000001</v>
          </cell>
          <cell r="FL4660">
            <v>-0.14366297909730469</v>
          </cell>
          <cell r="FO4660">
            <v>1</v>
          </cell>
        </row>
        <row r="4661">
          <cell r="A4661">
            <v>657793</v>
          </cell>
          <cell r="C4661" t="str">
            <v>Walsh, Connor</v>
          </cell>
          <cell r="Q4661" t="str">
            <v>R</v>
          </cell>
          <cell r="AJ4661">
            <v>5.708660492962168</v>
          </cell>
          <cell r="AR4661">
            <v>20.031096128296273</v>
          </cell>
          <cell r="AS4661">
            <v>0.18135176328908387</v>
          </cell>
          <cell r="AT4661">
            <v>0.8352372591421735</v>
          </cell>
          <cell r="BE4661">
            <v>0.95544165051022445</v>
          </cell>
          <cell r="CP4661">
            <v>23.708333333333332</v>
          </cell>
          <cell r="CV4661">
            <v>92.1</v>
          </cell>
          <cell r="DA4661">
            <v>0</v>
          </cell>
          <cell r="DD4661">
            <v>1.3282240720452252</v>
          </cell>
          <cell r="FJ4661">
            <v>50.077740320740681</v>
          </cell>
          <cell r="FK4661">
            <v>0.26300000000000001</v>
          </cell>
          <cell r="FL4661">
            <v>-0.5870901053905222</v>
          </cell>
          <cell r="FO4661">
            <v>1</v>
          </cell>
        </row>
        <row r="4662">
          <cell r="A4662">
            <v>657794</v>
          </cell>
          <cell r="C4662" t="str">
            <v>Walter, Corey</v>
          </cell>
          <cell r="Q4662" t="str">
            <v>S</v>
          </cell>
          <cell r="AJ4662">
            <v>5.46083097729072</v>
          </cell>
          <cell r="AR4662">
            <v>49.289382716049388</v>
          </cell>
          <cell r="AS4662">
            <v>0.90889549309692075</v>
          </cell>
          <cell r="AT4662">
            <v>0.82414217521348399</v>
          </cell>
          <cell r="BE4662">
            <v>1.2733304134670085</v>
          </cell>
          <cell r="CP4662">
            <v>23.875</v>
          </cell>
          <cell r="CV4662">
            <v>92.1</v>
          </cell>
          <cell r="DA4662">
            <v>0</v>
          </cell>
          <cell r="DD4662">
            <v>0.6407791606227311</v>
          </cell>
          <cell r="FJ4662">
            <v>123.22345679012346</v>
          </cell>
          <cell r="FK4662">
            <v>0.26300000000000001</v>
          </cell>
          <cell r="FL4662">
            <v>8.2849554513232462E-2</v>
          </cell>
          <cell r="FO4662">
            <v>0.13672966836512634</v>
          </cell>
        </row>
        <row r="4663">
          <cell r="A4663">
            <v>657796</v>
          </cell>
          <cell r="C4663" t="str">
            <v>Ward, Davis</v>
          </cell>
          <cell r="Q4663" t="str">
            <v>R</v>
          </cell>
          <cell r="AJ4663">
            <v>6.9117956625621568</v>
          </cell>
          <cell r="AR4663">
            <v>16.8</v>
          </cell>
          <cell r="AS4663">
            <v>1.1779052900879652</v>
          </cell>
          <cell r="AT4663">
            <v>0.9419440441326532</v>
          </cell>
          <cell r="BE4663">
            <v>0.80761310709024603</v>
          </cell>
          <cell r="CP4663">
            <v>24.375</v>
          </cell>
          <cell r="CV4663">
            <v>92.1</v>
          </cell>
          <cell r="DA4663">
            <v>0</v>
          </cell>
          <cell r="DD4663">
            <v>0.85837592727611156</v>
          </cell>
          <cell r="FJ4663">
            <v>42</v>
          </cell>
          <cell r="FK4663">
            <v>0.26300000000000001</v>
          </cell>
          <cell r="FL4663">
            <v>-0.31034199362128712</v>
          </cell>
          <cell r="FO4663">
            <v>1</v>
          </cell>
        </row>
        <row r="4664">
          <cell r="A4664">
            <v>657797</v>
          </cell>
          <cell r="C4664" t="str">
            <v>Way, Cole</v>
          </cell>
          <cell r="Q4664" t="str">
            <v>R</v>
          </cell>
          <cell r="AJ4664">
            <v>8.3599062331768259</v>
          </cell>
          <cell r="AR4664">
            <v>16.8</v>
          </cell>
          <cell r="AS4664">
            <v>3.687131306518468E-2</v>
          </cell>
          <cell r="AT4664">
            <v>0.93658796424571444</v>
          </cell>
          <cell r="BE4664">
            <v>1.2588457937976445</v>
          </cell>
          <cell r="CP4664">
            <v>24.708333333333332</v>
          </cell>
          <cell r="CV4664">
            <v>92.1</v>
          </cell>
          <cell r="DA4664">
            <v>0</v>
          </cell>
          <cell r="DD4664">
            <v>1.124008160771977</v>
          </cell>
          <cell r="FJ4664">
            <v>42</v>
          </cell>
          <cell r="FK4664">
            <v>0.26300000000000001</v>
          </cell>
          <cell r="FL4664">
            <v>0.86733982967810586</v>
          </cell>
          <cell r="FO4664">
            <v>1</v>
          </cell>
        </row>
        <row r="4665">
          <cell r="A4665">
            <v>657798</v>
          </cell>
          <cell r="C4665" t="str">
            <v>Weir, T.J.</v>
          </cell>
          <cell r="Q4665" t="str">
            <v>S</v>
          </cell>
          <cell r="AJ4665">
            <v>5.8040552369032392</v>
          </cell>
          <cell r="AR4665">
            <v>49.69524668132695</v>
          </cell>
          <cell r="AS4665">
            <v>-0.49184636437319695</v>
          </cell>
          <cell r="AT4665">
            <v>0.66628208684304324</v>
          </cell>
          <cell r="BE4665">
            <v>0.80547972406405066</v>
          </cell>
          <cell r="CP4665">
            <v>24.791666666666668</v>
          </cell>
          <cell r="CV4665">
            <v>92.1</v>
          </cell>
          <cell r="DA4665">
            <v>0</v>
          </cell>
          <cell r="DD4665">
            <v>1.1392188821586058</v>
          </cell>
          <cell r="FJ4665">
            <v>124.23811670331736</v>
          </cell>
          <cell r="FK4665">
            <v>0.26300000000000001</v>
          </cell>
          <cell r="FL4665">
            <v>-0.35504007961569739</v>
          </cell>
          <cell r="FO4665">
            <v>0.36667860138961272</v>
          </cell>
        </row>
        <row r="4666">
          <cell r="A4666">
            <v>657799</v>
          </cell>
          <cell r="C4666" t="str">
            <v>Wellbrock, Chase</v>
          </cell>
          <cell r="Q4666" t="str">
            <v>R</v>
          </cell>
          <cell r="AJ4666">
            <v>5.6324298259828671</v>
          </cell>
          <cell r="AR4666">
            <v>16.8</v>
          </cell>
          <cell r="AS4666">
            <v>0.4026000942361746</v>
          </cell>
          <cell r="AT4666">
            <v>0.94737046863061281</v>
          </cell>
          <cell r="BE4666">
            <v>0.7085349331147236</v>
          </cell>
          <cell r="CP4666">
            <v>24.458333333333332</v>
          </cell>
          <cell r="CV4666">
            <v>92.1</v>
          </cell>
          <cell r="DA4666">
            <v>0</v>
          </cell>
          <cell r="DD4666">
            <v>0.99092013089321951</v>
          </cell>
          <cell r="FJ4666">
            <v>42</v>
          </cell>
          <cell r="FK4666">
            <v>0.26300000000000001</v>
          </cell>
          <cell r="FL4666">
            <v>-0.33853505337295497</v>
          </cell>
          <cell r="FO4666">
            <v>1</v>
          </cell>
        </row>
        <row r="4667">
          <cell r="A4667">
            <v>657800</v>
          </cell>
          <cell r="C4667" t="str">
            <v>Wheatley, Bob</v>
          </cell>
          <cell r="Q4667" t="str">
            <v>R</v>
          </cell>
          <cell r="AJ4667">
            <v>6.8533748484343935</v>
          </cell>
          <cell r="AR4667">
            <v>16.8</v>
          </cell>
          <cell r="AS4667">
            <v>-2.1344746073672978</v>
          </cell>
          <cell r="AT4667">
            <v>0.78579578410643336</v>
          </cell>
          <cell r="BE4667">
            <v>0.8110932425434233</v>
          </cell>
          <cell r="CP4667">
            <v>24.375</v>
          </cell>
          <cell r="CV4667">
            <v>92.1</v>
          </cell>
          <cell r="DA4667">
            <v>0</v>
          </cell>
          <cell r="DD4667">
            <v>0.85493583079010482</v>
          </cell>
          <cell r="FJ4667">
            <v>42</v>
          </cell>
          <cell r="FK4667">
            <v>0.26300000000000001</v>
          </cell>
          <cell r="FL4667">
            <v>1.146606448276519</v>
          </cell>
          <cell r="FO4667">
            <v>1</v>
          </cell>
        </row>
        <row r="4668">
          <cell r="A4668">
            <v>657801</v>
          </cell>
          <cell r="C4668" t="str">
            <v>Wheeland, Vince</v>
          </cell>
          <cell r="Q4668" t="str">
            <v>R</v>
          </cell>
          <cell r="AJ4668">
            <v>7.8882718971477139</v>
          </cell>
          <cell r="AR4668">
            <v>16.8</v>
          </cell>
          <cell r="AS4668">
            <v>0.46653724590402307</v>
          </cell>
          <cell r="AT4668">
            <v>0.97231343691823202</v>
          </cell>
          <cell r="BE4668">
            <v>0.81562388081736048</v>
          </cell>
          <cell r="CP4668">
            <v>24.458333333333332</v>
          </cell>
          <cell r="CV4668">
            <v>92.1</v>
          </cell>
          <cell r="DA4668">
            <v>0</v>
          </cell>
          <cell r="DD4668">
            <v>1.0773025563468073</v>
          </cell>
          <cell r="FJ4668">
            <v>42</v>
          </cell>
          <cell r="FK4668">
            <v>0.26300000000000001</v>
          </cell>
          <cell r="FL4668">
            <v>0.75718226005277967</v>
          </cell>
          <cell r="FO4668">
            <v>1</v>
          </cell>
        </row>
        <row r="4669">
          <cell r="A4669">
            <v>657809</v>
          </cell>
          <cell r="C4669" t="str">
            <v>Wirsu, Josh</v>
          </cell>
          <cell r="Q4669" t="str">
            <v>R</v>
          </cell>
          <cell r="AJ4669">
            <v>7.3844438225532905</v>
          </cell>
          <cell r="AR4669">
            <v>16.8</v>
          </cell>
          <cell r="AS4669">
            <v>0.57597344796885386</v>
          </cell>
          <cell r="AT4669">
            <v>0.91345398570272685</v>
          </cell>
          <cell r="BE4669">
            <v>0.99956638687821575</v>
          </cell>
          <cell r="CP4669">
            <v>22.791666666666668</v>
          </cell>
          <cell r="CV4669">
            <v>92.1</v>
          </cell>
          <cell r="DA4669">
            <v>0</v>
          </cell>
          <cell r="DD4669">
            <v>1.062053357160005</v>
          </cell>
          <cell r="FJ4669">
            <v>42</v>
          </cell>
          <cell r="FK4669">
            <v>0.26300000000000001</v>
          </cell>
          <cell r="FL4669">
            <v>0.3346835855519058</v>
          </cell>
          <cell r="FO4669">
            <v>0.633185019139892</v>
          </cell>
        </row>
        <row r="4670">
          <cell r="A4670">
            <v>657812</v>
          </cell>
          <cell r="C4670" t="str">
            <v>Yuhl, Keegan</v>
          </cell>
          <cell r="Q4670" t="str">
            <v>S</v>
          </cell>
          <cell r="AJ4670">
            <v>5.5976928478620263</v>
          </cell>
          <cell r="AR4670">
            <v>52.582908826991016</v>
          </cell>
          <cell r="AS4670">
            <v>0.41460423323447698</v>
          </cell>
          <cell r="AT4670">
            <v>0.80494537567731594</v>
          </cell>
          <cell r="BE4670">
            <v>0.90296892354634395</v>
          </cell>
          <cell r="CP4670">
            <v>24.458333333333332</v>
          </cell>
          <cell r="CV4670">
            <v>92.1</v>
          </cell>
          <cell r="DA4670">
            <v>0</v>
          </cell>
          <cell r="DD4670">
            <v>0.92808624234172077</v>
          </cell>
          <cell r="FJ4670">
            <v>131.45727206747753</v>
          </cell>
          <cell r="FK4670">
            <v>0.26300000000000001</v>
          </cell>
          <cell r="FL4670">
            <v>0.66791629562860755</v>
          </cell>
          <cell r="FO4670">
            <v>0</v>
          </cell>
        </row>
        <row r="4671">
          <cell r="A4671">
            <v>657894</v>
          </cell>
          <cell r="C4671" t="str">
            <v>Almonte, Antonio</v>
          </cell>
          <cell r="Q4671" t="str">
            <v>R</v>
          </cell>
          <cell r="AJ4671">
            <v>9.0431920125132184</v>
          </cell>
          <cell r="AR4671">
            <v>16.8</v>
          </cell>
          <cell r="AS4671">
            <v>0.65970169419505342</v>
          </cell>
          <cell r="AT4671">
            <v>0.96094572380227095</v>
          </cell>
          <cell r="BE4671">
            <v>1.080837688869505</v>
          </cell>
          <cell r="CP4671">
            <v>20.875</v>
          </cell>
          <cell r="CV4671">
            <v>92.1</v>
          </cell>
          <cell r="DA4671">
            <v>0</v>
          </cell>
          <cell r="DD4671">
            <v>0.96368806477779767</v>
          </cell>
          <cell r="FJ4671">
            <v>42</v>
          </cell>
          <cell r="FK4671">
            <v>0.26300000000000001</v>
          </cell>
          <cell r="FL4671">
            <v>-1.1995161060150803</v>
          </cell>
          <cell r="FO4671">
            <v>0.875</v>
          </cell>
        </row>
        <row r="4672">
          <cell r="A4672">
            <v>657898</v>
          </cell>
          <cell r="C4672" t="str">
            <v>Joaquin, Victor</v>
          </cell>
          <cell r="Q4672" t="str">
            <v>R</v>
          </cell>
          <cell r="AJ4672">
            <v>10.58375517721222</v>
          </cell>
          <cell r="AR4672">
            <v>16.8</v>
          </cell>
          <cell r="AS4672">
            <v>-3.6133755872115883E-2</v>
          </cell>
          <cell r="AT4672">
            <v>0.8619959251546454</v>
          </cell>
          <cell r="BE4672">
            <v>1.0466419064941608</v>
          </cell>
          <cell r="CP4672">
            <v>22.541666666666668</v>
          </cell>
          <cell r="CV4672">
            <v>92.1</v>
          </cell>
          <cell r="DA4672">
            <v>0</v>
          </cell>
          <cell r="DD4672">
            <v>1.2773447126201618</v>
          </cell>
          <cell r="FJ4672">
            <v>42</v>
          </cell>
          <cell r="FK4672">
            <v>0.26300000000000001</v>
          </cell>
          <cell r="FL4672">
            <v>-0.8900833937961059</v>
          </cell>
          <cell r="FO4672">
            <v>0.94813828851431392</v>
          </cell>
        </row>
        <row r="4673">
          <cell r="A4673">
            <v>658062</v>
          </cell>
          <cell r="C4673" t="str">
            <v>Hissong, Travis</v>
          </cell>
          <cell r="Q4673" t="str">
            <v>R</v>
          </cell>
          <cell r="AJ4673">
            <v>4.4100544004966427</v>
          </cell>
          <cell r="AR4673">
            <v>24.166419478651832</v>
          </cell>
          <cell r="AS4673">
            <v>-0.12930766333121591</v>
          </cell>
          <cell r="AT4673">
            <v>0.69206138327469868</v>
          </cell>
          <cell r="BE4673">
            <v>0.80347848938098065</v>
          </cell>
          <cell r="CP4673">
            <v>24.958333333333332</v>
          </cell>
          <cell r="CV4673">
            <v>92.1</v>
          </cell>
          <cell r="DA4673">
            <v>0</v>
          </cell>
          <cell r="DD4673">
            <v>1.1894086516212983</v>
          </cell>
          <cell r="FJ4673">
            <v>60.416048696629574</v>
          </cell>
          <cell r="FK4673">
            <v>0.26300000000000001</v>
          </cell>
          <cell r="FL4673">
            <v>0.2281472866554233</v>
          </cell>
          <cell r="FO4673">
            <v>1</v>
          </cell>
        </row>
        <row r="4674">
          <cell r="A4674">
            <v>658063</v>
          </cell>
          <cell r="C4674" t="str">
            <v>Wandling, Jon</v>
          </cell>
          <cell r="Q4674" t="str">
            <v>S</v>
          </cell>
          <cell r="AJ4674">
            <v>7.4200196007722958</v>
          </cell>
          <cell r="AR4674">
            <v>44.400000000000006</v>
          </cell>
          <cell r="AS4674">
            <v>0.1227966293887037</v>
          </cell>
          <cell r="AT4674">
            <v>0.91409951435031211</v>
          </cell>
          <cell r="BE4674">
            <v>1.4074351322797756</v>
          </cell>
          <cell r="CP4674">
            <v>24.125</v>
          </cell>
          <cell r="CV4674">
            <v>92.1</v>
          </cell>
          <cell r="DA4674">
            <v>0</v>
          </cell>
          <cell r="DD4674">
            <v>0.76349015131052522</v>
          </cell>
          <cell r="FJ4674">
            <v>111</v>
          </cell>
          <cell r="FK4674">
            <v>0.26300000000000001</v>
          </cell>
          <cell r="FL4674">
            <v>-0.15731630900152144</v>
          </cell>
          <cell r="FO4674">
            <v>0</v>
          </cell>
        </row>
        <row r="4675">
          <cell r="A4675">
            <v>658065</v>
          </cell>
          <cell r="C4675" t="str">
            <v>Marsh, Matt</v>
          </cell>
          <cell r="Q4675" t="str">
            <v>R</v>
          </cell>
          <cell r="AJ4675">
            <v>4.91146077850554</v>
          </cell>
          <cell r="AR4675">
            <v>22.981736631063733</v>
          </cell>
          <cell r="AS4675">
            <v>0.14666562563220309</v>
          </cell>
          <cell r="AT4675">
            <v>0.83739085983413619</v>
          </cell>
          <cell r="BE4675">
            <v>0.93235023751166091</v>
          </cell>
          <cell r="CP4675">
            <v>24.958333333333332</v>
          </cell>
          <cell r="CV4675">
            <v>92.1</v>
          </cell>
          <cell r="DA4675">
            <v>0</v>
          </cell>
          <cell r="DD4675">
            <v>1.1309008229529511</v>
          </cell>
          <cell r="FJ4675">
            <v>57.454341577659328</v>
          </cell>
          <cell r="FK4675">
            <v>0.26300000000000001</v>
          </cell>
          <cell r="FL4675">
            <v>0.1985066835208133</v>
          </cell>
          <cell r="FO4675">
            <v>1</v>
          </cell>
        </row>
        <row r="4676">
          <cell r="A4676">
            <v>658070</v>
          </cell>
          <cell r="C4676" t="str">
            <v>Gonzalez, Erbert</v>
          </cell>
          <cell r="Q4676" t="str">
            <v>R</v>
          </cell>
          <cell r="AJ4676">
            <v>6.1597271904552144</v>
          </cell>
          <cell r="AR4676">
            <v>16.8</v>
          </cell>
          <cell r="AS4676">
            <v>3.38397096333099E-2</v>
          </cell>
          <cell r="AT4676">
            <v>0.89504719508082109</v>
          </cell>
          <cell r="BE4676">
            <v>0.67916607577011434</v>
          </cell>
          <cell r="CP4676">
            <v>20.708333333333332</v>
          </cell>
          <cell r="CV4676">
            <v>92.1</v>
          </cell>
          <cell r="DA4676">
            <v>0</v>
          </cell>
          <cell r="DD4676">
            <v>1.3794399850560657</v>
          </cell>
          <cell r="FJ4676">
            <v>42</v>
          </cell>
          <cell r="FK4676">
            <v>0.26300000000000001</v>
          </cell>
          <cell r="FL4676">
            <v>0.92838512351236957</v>
          </cell>
          <cell r="FO4676">
            <v>1</v>
          </cell>
        </row>
        <row r="4677">
          <cell r="A4677">
            <v>658071</v>
          </cell>
          <cell r="C4677" t="str">
            <v>Alcantara, Randy</v>
          </cell>
          <cell r="Q4677" t="str">
            <v>S</v>
          </cell>
          <cell r="AJ4677">
            <v>9.7341373032815675</v>
          </cell>
          <cell r="AR4677">
            <v>44.400000000000006</v>
          </cell>
          <cell r="AS4677">
            <v>0.66355063004651094</v>
          </cell>
          <cell r="AT4677">
            <v>0.9217303676549834</v>
          </cell>
          <cell r="BE4677">
            <v>0.7902842403643684</v>
          </cell>
          <cell r="CP4677">
            <v>19.625</v>
          </cell>
          <cell r="CV4677">
            <v>92.1</v>
          </cell>
          <cell r="DA4677">
            <v>0</v>
          </cell>
          <cell r="DD4677">
            <v>0.87799635334840853</v>
          </cell>
          <cell r="FJ4677">
            <v>111</v>
          </cell>
          <cell r="FK4677">
            <v>0.26300000000000001</v>
          </cell>
          <cell r="FL4677">
            <v>0.50908336195980908</v>
          </cell>
          <cell r="FO4677">
            <v>0.26387002413305194</v>
          </cell>
        </row>
        <row r="4678">
          <cell r="A4678">
            <v>658073</v>
          </cell>
          <cell r="C4678" t="str">
            <v>Cox, Wesley</v>
          </cell>
          <cell r="Q4678" t="str">
            <v>R</v>
          </cell>
          <cell r="AJ4678">
            <v>7.3075408684450203</v>
          </cell>
          <cell r="AR4678">
            <v>16.8</v>
          </cell>
          <cell r="AS4678">
            <v>3.0696187927521375E-3</v>
          </cell>
          <cell r="AT4678">
            <v>0.97084728645670682</v>
          </cell>
          <cell r="BE4678">
            <v>0.94481203178987727</v>
          </cell>
          <cell r="CP4678">
            <v>24.125</v>
          </cell>
          <cell r="CV4678">
            <v>92.1</v>
          </cell>
          <cell r="DA4678">
            <v>0</v>
          </cell>
          <cell r="DD4678">
            <v>0.83811391655503165</v>
          </cell>
          <cell r="FJ4678">
            <v>42</v>
          </cell>
          <cell r="FK4678">
            <v>0.26300000000000001</v>
          </cell>
          <cell r="FL4678">
            <v>-0.51284926427509525</v>
          </cell>
          <cell r="FO4678">
            <v>1</v>
          </cell>
        </row>
        <row r="4679">
          <cell r="A4679">
            <v>658125</v>
          </cell>
          <cell r="C4679" t="str">
            <v>Herrera, Antonio</v>
          </cell>
          <cell r="Q4679" t="str">
            <v>R</v>
          </cell>
          <cell r="AJ4679">
            <v>10.75533159798079</v>
          </cell>
          <cell r="AR4679">
            <v>16.8</v>
          </cell>
          <cell r="AS4679">
            <v>-0.67522885398279053</v>
          </cell>
          <cell r="AT4679">
            <v>0.79797098262813648</v>
          </cell>
          <cell r="BE4679">
            <v>1.0496299667390763</v>
          </cell>
          <cell r="CP4679">
            <v>21.791666666666668</v>
          </cell>
          <cell r="CV4679">
            <v>92.1</v>
          </cell>
          <cell r="DA4679">
            <v>0</v>
          </cell>
          <cell r="DD4679">
            <v>1.0148315640175558</v>
          </cell>
          <cell r="FJ4679">
            <v>42</v>
          </cell>
          <cell r="FK4679">
            <v>0.26300000000000001</v>
          </cell>
          <cell r="FL4679">
            <v>-0.44412055969212449</v>
          </cell>
          <cell r="FO4679">
            <v>0.99711696781304759</v>
          </cell>
        </row>
        <row r="4680">
          <cell r="A4680">
            <v>658130</v>
          </cell>
          <cell r="C4680" t="str">
            <v>McCain, Shane</v>
          </cell>
          <cell r="Q4680" t="str">
            <v>R</v>
          </cell>
          <cell r="AJ4680">
            <v>5.3756466140663903</v>
          </cell>
          <cell r="AR4680">
            <v>25.657978416294227</v>
          </cell>
          <cell r="AS4680">
            <v>4.5743832891977587E-2</v>
          </cell>
          <cell r="AT4680">
            <v>0.79302546491177417</v>
          </cell>
          <cell r="BE4680">
            <v>0.98014097783719423</v>
          </cell>
          <cell r="CP4680">
            <v>24.875</v>
          </cell>
          <cell r="CV4680">
            <v>92.1</v>
          </cell>
          <cell r="DA4680">
            <v>0</v>
          </cell>
          <cell r="DD4680">
            <v>1.1153377896582584</v>
          </cell>
          <cell r="FJ4680">
            <v>64.144946040735562</v>
          </cell>
          <cell r="FK4680">
            <v>0.26300000000000001</v>
          </cell>
          <cell r="FL4680">
            <v>2.6722809411921847E-2</v>
          </cell>
          <cell r="FO4680">
            <v>1</v>
          </cell>
        </row>
        <row r="4681">
          <cell r="A4681">
            <v>658134</v>
          </cell>
          <cell r="C4681" t="str">
            <v>Scott, Alan</v>
          </cell>
          <cell r="Q4681" t="str">
            <v>R</v>
          </cell>
          <cell r="AJ4681">
            <v>6.0422711380788883</v>
          </cell>
          <cell r="AR4681">
            <v>16.8</v>
          </cell>
          <cell r="AS4681">
            <v>-0.61939720604989557</v>
          </cell>
          <cell r="AT4681">
            <v>0.92045828820815156</v>
          </cell>
          <cell r="BE4681">
            <v>1.2625926396937424</v>
          </cell>
          <cell r="CP4681">
            <v>25.708333333333332</v>
          </cell>
          <cell r="CV4681">
            <v>92.1</v>
          </cell>
          <cell r="DA4681">
            <v>0</v>
          </cell>
          <cell r="DD4681">
            <v>0.68235568317807505</v>
          </cell>
          <cell r="FJ4681">
            <v>42</v>
          </cell>
          <cell r="FK4681">
            <v>0.26300000000000001</v>
          </cell>
          <cell r="FL4681">
            <v>1.7409527993859155</v>
          </cell>
          <cell r="FO4681">
            <v>1</v>
          </cell>
        </row>
        <row r="4682">
          <cell r="A4682">
            <v>658142</v>
          </cell>
          <cell r="C4682" t="str">
            <v>Ayala, Nayib</v>
          </cell>
          <cell r="Q4682" t="str">
            <v>R</v>
          </cell>
          <cell r="AJ4682">
            <v>11.069855969214178</v>
          </cell>
          <cell r="AR4682">
            <v>16.8</v>
          </cell>
          <cell r="AS4682">
            <v>1.3309798912543251</v>
          </cell>
          <cell r="AT4682">
            <v>0.94984057694536861</v>
          </cell>
          <cell r="BE4682">
            <v>1.0111803907558001</v>
          </cell>
          <cell r="CP4682">
            <v>21.875</v>
          </cell>
          <cell r="CV4682">
            <v>92.1</v>
          </cell>
          <cell r="DA4682">
            <v>0</v>
          </cell>
          <cell r="DD4682">
            <v>1.162400282438776</v>
          </cell>
          <cell r="FJ4682">
            <v>42</v>
          </cell>
          <cell r="FK4682">
            <v>0.26300000000000001</v>
          </cell>
          <cell r="FL4682">
            <v>0.28570352679569394</v>
          </cell>
          <cell r="FO4682">
            <v>1</v>
          </cell>
        </row>
        <row r="4683">
          <cell r="A4683">
            <v>658143</v>
          </cell>
          <cell r="C4683" t="str">
            <v>Perez, Victor</v>
          </cell>
          <cell r="Q4683" t="str">
            <v>R</v>
          </cell>
          <cell r="AJ4683">
            <v>12.676206929721712</v>
          </cell>
          <cell r="AR4683">
            <v>16.8</v>
          </cell>
          <cell r="AS4683">
            <v>-3.7670534195016203E-2</v>
          </cell>
          <cell r="AT4683">
            <v>0.86384538660537968</v>
          </cell>
          <cell r="BE4683">
            <v>1.020374779199019</v>
          </cell>
          <cell r="CP4683">
            <v>20.875</v>
          </cell>
          <cell r="CV4683">
            <v>92.1</v>
          </cell>
          <cell r="DA4683">
            <v>0</v>
          </cell>
          <cell r="DD4683">
            <v>1.2405465591740474</v>
          </cell>
          <cell r="FJ4683">
            <v>42</v>
          </cell>
          <cell r="FK4683">
            <v>0.26300000000000001</v>
          </cell>
          <cell r="FL4683">
            <v>0.50236325553886818</v>
          </cell>
          <cell r="FO4683">
            <v>1</v>
          </cell>
        </row>
        <row r="4684">
          <cell r="A4684">
            <v>658147</v>
          </cell>
          <cell r="C4684" t="str">
            <v>Rondon, Andri</v>
          </cell>
          <cell r="Q4684" t="str">
            <v>S</v>
          </cell>
          <cell r="AJ4684">
            <v>9.8240199571678843</v>
          </cell>
          <cell r="AR4684">
            <v>44.400000000000006</v>
          </cell>
          <cell r="AS4684">
            <v>-0.38925937571769481</v>
          </cell>
          <cell r="AT4684">
            <v>0.80893760505733225</v>
          </cell>
          <cell r="BE4684">
            <v>0.9432645584056274</v>
          </cell>
          <cell r="CP4684">
            <v>20.791666666666668</v>
          </cell>
          <cell r="CV4684">
            <v>92.1</v>
          </cell>
          <cell r="DA4684">
            <v>0</v>
          </cell>
          <cell r="DD4684">
            <v>1.1485224261543034</v>
          </cell>
          <cell r="FJ4684">
            <v>111</v>
          </cell>
          <cell r="FK4684">
            <v>0.26300000000000001</v>
          </cell>
          <cell r="FL4684">
            <v>2.0735068111239905E-2</v>
          </cell>
          <cell r="FO4684">
            <v>3.5661817438411569E-2</v>
          </cell>
        </row>
        <row r="4685">
          <cell r="A4685">
            <v>658191</v>
          </cell>
          <cell r="C4685" t="str">
            <v>Gehrs, Kyle</v>
          </cell>
          <cell r="Q4685" t="str">
            <v>R</v>
          </cell>
          <cell r="AJ4685">
            <v>8.0438726737772974</v>
          </cell>
          <cell r="AR4685">
            <v>16.8</v>
          </cell>
          <cell r="AS4685">
            <v>9.0550656438765031E-2</v>
          </cell>
          <cell r="AT4685">
            <v>0.96987230631380206</v>
          </cell>
          <cell r="BE4685">
            <v>0.71291492022478031</v>
          </cell>
          <cell r="CP4685">
            <v>25.041666666666668</v>
          </cell>
          <cell r="CV4685">
            <v>92.1</v>
          </cell>
          <cell r="DA4685">
            <v>0</v>
          </cell>
          <cell r="DD4685">
            <v>0.9599622791634197</v>
          </cell>
          <cell r="FJ4685">
            <v>42</v>
          </cell>
          <cell r="FK4685">
            <v>0.26300000000000001</v>
          </cell>
          <cell r="FL4685">
            <v>-2.0893534931448325</v>
          </cell>
          <cell r="FO4685">
            <v>1</v>
          </cell>
        </row>
        <row r="4686">
          <cell r="A4686">
            <v>658192</v>
          </cell>
          <cell r="C4686" t="str">
            <v>Vaughn, Aaron</v>
          </cell>
          <cell r="Q4686" t="str">
            <v>R</v>
          </cell>
          <cell r="AJ4686">
            <v>6.6485883732821556</v>
          </cell>
          <cell r="AR4686">
            <v>16.8</v>
          </cell>
          <cell r="AS4686">
            <v>1.1014152002524009</v>
          </cell>
          <cell r="AT4686">
            <v>0.96022914553616845</v>
          </cell>
          <cell r="BE4686">
            <v>1.0106334014628009</v>
          </cell>
          <cell r="CP4686">
            <v>24.541666666666668</v>
          </cell>
          <cell r="CV4686">
            <v>92.1</v>
          </cell>
          <cell r="DA4686">
            <v>0</v>
          </cell>
          <cell r="DD4686">
            <v>1.0026733567419324</v>
          </cell>
          <cell r="FJ4686">
            <v>42</v>
          </cell>
          <cell r="FK4686">
            <v>0.26300000000000001</v>
          </cell>
          <cell r="FL4686">
            <v>1.0710881591193004</v>
          </cell>
          <cell r="FO4686">
            <v>1</v>
          </cell>
        </row>
        <row r="4687">
          <cell r="A4687">
            <v>658193</v>
          </cell>
          <cell r="C4687" t="str">
            <v>Mateo, Luis</v>
          </cell>
          <cell r="Q4687" t="str">
            <v>S</v>
          </cell>
          <cell r="AJ4687">
            <v>11.377588777263766</v>
          </cell>
          <cell r="AR4687">
            <v>44.400000000000006</v>
          </cell>
          <cell r="AS4687">
            <v>-1.5811879102871182</v>
          </cell>
          <cell r="AT4687">
            <v>0.79859792101343685</v>
          </cell>
          <cell r="BE4687">
            <v>1.0010638883926739</v>
          </cell>
          <cell r="CP4687">
            <v>23.208333333333332</v>
          </cell>
          <cell r="CV4687">
            <v>92.1</v>
          </cell>
          <cell r="DA4687">
            <v>0</v>
          </cell>
          <cell r="DD4687">
            <v>1.0761277784742436</v>
          </cell>
          <cell r="FJ4687">
            <v>111</v>
          </cell>
          <cell r="FK4687">
            <v>0.26300000000000001</v>
          </cell>
          <cell r="FL4687">
            <v>0.68285733587788067</v>
          </cell>
          <cell r="FO4687">
            <v>0.45888501016644623</v>
          </cell>
        </row>
        <row r="4688">
          <cell r="A4688">
            <v>658194</v>
          </cell>
          <cell r="C4688" t="str">
            <v>Familia, Misael</v>
          </cell>
          <cell r="Q4688" t="str">
            <v>R</v>
          </cell>
          <cell r="AJ4688">
            <v>7.8314326475327869</v>
          </cell>
          <cell r="AR4688">
            <v>16.8</v>
          </cell>
          <cell r="AS4688">
            <v>0.2596711264926107</v>
          </cell>
          <cell r="AT4688">
            <v>0.88271302734628121</v>
          </cell>
          <cell r="BE4688">
            <v>0.8913272236228742</v>
          </cell>
          <cell r="CP4688">
            <v>21.458333333333332</v>
          </cell>
          <cell r="CV4688">
            <v>92.1</v>
          </cell>
          <cell r="DA4688">
            <v>0</v>
          </cell>
          <cell r="DD4688">
            <v>0.85695025231277677</v>
          </cell>
          <cell r="FJ4688">
            <v>42</v>
          </cell>
          <cell r="FK4688">
            <v>0.26300000000000001</v>
          </cell>
          <cell r="FL4688">
            <v>0.30402504994709045</v>
          </cell>
          <cell r="FO4688">
            <v>1</v>
          </cell>
        </row>
        <row r="4689">
          <cell r="A4689">
            <v>658196</v>
          </cell>
          <cell r="C4689" t="str">
            <v>Elam, Cale</v>
          </cell>
          <cell r="Q4689" t="str">
            <v>R</v>
          </cell>
          <cell r="AJ4689">
            <v>7.130437380396252</v>
          </cell>
          <cell r="AR4689">
            <v>16.8</v>
          </cell>
          <cell r="AS4689">
            <v>-6.9917452975797669</v>
          </cell>
          <cell r="AT4689">
            <v>0.98969881053638176</v>
          </cell>
          <cell r="BE4689">
            <v>0.92444570635313694</v>
          </cell>
          <cell r="CP4689">
            <v>25.791666666666668</v>
          </cell>
          <cell r="CV4689">
            <v>92.1</v>
          </cell>
          <cell r="DA4689">
            <v>0</v>
          </cell>
          <cell r="DD4689">
            <v>0.32681925433396597</v>
          </cell>
          <cell r="FJ4689">
            <v>42</v>
          </cell>
          <cell r="FK4689">
            <v>0.26300000000000001</v>
          </cell>
          <cell r="FL4689">
            <v>-1.63024045575978</v>
          </cell>
          <cell r="FO4689">
            <v>1</v>
          </cell>
        </row>
        <row r="4690">
          <cell r="A4690">
            <v>658249</v>
          </cell>
          <cell r="C4690" t="str">
            <v>Dahlson, Bret</v>
          </cell>
          <cell r="Q4690" t="str">
            <v>R</v>
          </cell>
          <cell r="AJ4690">
            <v>7.8347838301816815</v>
          </cell>
          <cell r="AR4690">
            <v>16.8</v>
          </cell>
          <cell r="AS4690">
            <v>1.9822276683590345</v>
          </cell>
          <cell r="AT4690">
            <v>0.96166337572254112</v>
          </cell>
          <cell r="BE4690">
            <v>0.8426450450665407</v>
          </cell>
          <cell r="CP4690">
            <v>24.875</v>
          </cell>
          <cell r="CV4690">
            <v>92.1</v>
          </cell>
          <cell r="DA4690">
            <v>0</v>
          </cell>
          <cell r="DD4690">
            <v>0.93924235581086357</v>
          </cell>
          <cell r="FJ4690">
            <v>42</v>
          </cell>
          <cell r="FK4690">
            <v>0.26300000000000001</v>
          </cell>
          <cell r="FL4690">
            <v>-2.9946380516409379E-2</v>
          </cell>
          <cell r="FO4690">
            <v>1</v>
          </cell>
        </row>
        <row r="4691">
          <cell r="A4691">
            <v>658250</v>
          </cell>
          <cell r="C4691" t="str">
            <v>Lawrence, Tommy</v>
          </cell>
          <cell r="Q4691" t="str">
            <v>R</v>
          </cell>
          <cell r="AJ4691">
            <v>7.6800469871839692</v>
          </cell>
          <cell r="AR4691">
            <v>16.8</v>
          </cell>
          <cell r="AS4691">
            <v>-0.29404676004288</v>
          </cell>
          <cell r="AT4691">
            <v>0.92524382358058388</v>
          </cell>
          <cell r="BE4691">
            <v>0.59209705522028988</v>
          </cell>
          <cell r="CP4691">
            <v>25.625</v>
          </cell>
          <cell r="CV4691">
            <v>92.1</v>
          </cell>
          <cell r="DA4691">
            <v>0</v>
          </cell>
          <cell r="DD4691">
            <v>0.84168182229897748</v>
          </cell>
          <cell r="FJ4691">
            <v>42</v>
          </cell>
          <cell r="FK4691">
            <v>0.26300000000000001</v>
          </cell>
          <cell r="FL4691">
            <v>0.38169081047638453</v>
          </cell>
          <cell r="FO4691">
            <v>1</v>
          </cell>
        </row>
        <row r="4692">
          <cell r="A4692">
            <v>658257</v>
          </cell>
          <cell r="C4692" t="str">
            <v>Reidt, Andrew</v>
          </cell>
          <cell r="Q4692" t="str">
            <v>R</v>
          </cell>
          <cell r="AJ4692">
            <v>7.087988128476951</v>
          </cell>
          <cell r="AR4692">
            <v>16.8</v>
          </cell>
          <cell r="AS4692">
            <v>0.27005224817094403</v>
          </cell>
          <cell r="AT4692">
            <v>0.96271187309336559</v>
          </cell>
          <cell r="BE4692">
            <v>1.4171896493098186</v>
          </cell>
          <cell r="CP4692">
            <v>24.458333333333332</v>
          </cell>
          <cell r="CV4692">
            <v>92.1</v>
          </cell>
          <cell r="DA4692">
            <v>0</v>
          </cell>
          <cell r="DD4692">
            <v>0.90052852957323548</v>
          </cell>
          <cell r="FJ4692">
            <v>42</v>
          </cell>
          <cell r="FK4692">
            <v>0.26300000000000001</v>
          </cell>
          <cell r="FL4692">
            <v>-1.4557450357681221</v>
          </cell>
          <cell r="FO4692">
            <v>0.89010988340780139</v>
          </cell>
        </row>
        <row r="4693">
          <cell r="A4693">
            <v>658260</v>
          </cell>
          <cell r="C4693" t="str">
            <v>Shearrow, Lucas</v>
          </cell>
          <cell r="Q4693" t="str">
            <v>S</v>
          </cell>
          <cell r="AJ4693">
            <v>8.6998019090179675</v>
          </cell>
          <cell r="AR4693">
            <v>44.400000000000006</v>
          </cell>
          <cell r="AS4693">
            <v>1.1024106889530974</v>
          </cell>
          <cell r="AT4693">
            <v>0.92319302335567621</v>
          </cell>
          <cell r="BE4693">
            <v>1.141860896586703</v>
          </cell>
          <cell r="CP4693">
            <v>25.375</v>
          </cell>
          <cell r="CV4693">
            <v>92.1</v>
          </cell>
          <cell r="DA4693">
            <v>0</v>
          </cell>
          <cell r="DD4693">
            <v>0.86930827984167336</v>
          </cell>
          <cell r="FJ4693">
            <v>111</v>
          </cell>
          <cell r="FK4693">
            <v>0.26300000000000001</v>
          </cell>
          <cell r="FL4693">
            <v>-8.7495428758987026E-2</v>
          </cell>
          <cell r="FO4693">
            <v>0.27287046922869829</v>
          </cell>
        </row>
        <row r="4694">
          <cell r="A4694">
            <v>658275</v>
          </cell>
          <cell r="C4694" t="str">
            <v>Murillo, David</v>
          </cell>
          <cell r="Q4694" t="str">
            <v>R</v>
          </cell>
          <cell r="AJ4694">
            <v>7.051233269409674</v>
          </cell>
          <cell r="AR4694">
            <v>16.8</v>
          </cell>
          <cell r="AS4694">
            <v>1.8723739789070903</v>
          </cell>
          <cell r="AT4694">
            <v>0.94565545121202288</v>
          </cell>
          <cell r="BE4694">
            <v>0.74203015590628996</v>
          </cell>
          <cell r="CP4694">
            <v>24.458333333333332</v>
          </cell>
          <cell r="CV4694">
            <v>92.1</v>
          </cell>
          <cell r="DA4694">
            <v>0</v>
          </cell>
          <cell r="DD4694">
            <v>1.0058201980510639</v>
          </cell>
          <cell r="FJ4694">
            <v>42</v>
          </cell>
          <cell r="FK4694">
            <v>0.26300000000000001</v>
          </cell>
          <cell r="FL4694">
            <v>-0.62258561521079736</v>
          </cell>
          <cell r="FO4694">
            <v>1</v>
          </cell>
        </row>
        <row r="4695">
          <cell r="A4695">
            <v>658276</v>
          </cell>
          <cell r="C4695" t="str">
            <v>Ortman, Dillon</v>
          </cell>
          <cell r="Q4695" t="str">
            <v>R</v>
          </cell>
          <cell r="AJ4695">
            <v>6.8026074407679937</v>
          </cell>
          <cell r="AR4695">
            <v>16.8</v>
          </cell>
          <cell r="AS4695">
            <v>-0.67510657271275665</v>
          </cell>
          <cell r="AT4695">
            <v>0.91728223494193162</v>
          </cell>
          <cell r="BE4695">
            <v>0.76540397889480372</v>
          </cell>
          <cell r="CP4695">
            <v>24.041666666666668</v>
          </cell>
          <cell r="CV4695">
            <v>92.1</v>
          </cell>
          <cell r="DA4695">
            <v>0</v>
          </cell>
          <cell r="DD4695">
            <v>0.66576447256831184</v>
          </cell>
          <cell r="FJ4695">
            <v>42</v>
          </cell>
          <cell r="FK4695">
            <v>0.26300000000000001</v>
          </cell>
          <cell r="FL4695">
            <v>0.64286506130990673</v>
          </cell>
          <cell r="FO4695">
            <v>0.7168942026413978</v>
          </cell>
        </row>
        <row r="4696">
          <cell r="A4696">
            <v>658277</v>
          </cell>
          <cell r="C4696" t="str">
            <v>Frye, Josh</v>
          </cell>
          <cell r="Q4696" t="str">
            <v>R</v>
          </cell>
          <cell r="AJ4696">
            <v>8.3757987609670508</v>
          </cell>
          <cell r="AR4696">
            <v>16.8</v>
          </cell>
          <cell r="AS4696">
            <v>-0.82796309779611299</v>
          </cell>
          <cell r="AT4696">
            <v>0.91664695172118771</v>
          </cell>
          <cell r="BE4696">
            <v>1.2880216149659378</v>
          </cell>
          <cell r="CP4696">
            <v>24.708333333333332</v>
          </cell>
          <cell r="CV4696">
            <v>92.1</v>
          </cell>
          <cell r="DA4696">
            <v>0</v>
          </cell>
          <cell r="DD4696">
            <v>1.0286871449054671</v>
          </cell>
          <cell r="FJ4696">
            <v>42</v>
          </cell>
          <cell r="FK4696">
            <v>0.26300000000000001</v>
          </cell>
          <cell r="FL4696">
            <v>-0.40154273641390681</v>
          </cell>
          <cell r="FO4696">
            <v>1</v>
          </cell>
        </row>
        <row r="4697">
          <cell r="A4697">
            <v>658278</v>
          </cell>
          <cell r="C4697" t="str">
            <v>Kopra, Jacob</v>
          </cell>
          <cell r="Q4697" t="str">
            <v>R</v>
          </cell>
          <cell r="AJ4697">
            <v>6.2168157730268501</v>
          </cell>
          <cell r="AR4697">
            <v>16.8</v>
          </cell>
          <cell r="AS4697">
            <v>-0.18164535649925256</v>
          </cell>
          <cell r="AT4697">
            <v>0.84928307960023974</v>
          </cell>
          <cell r="BE4697">
            <v>1.2225180457531317</v>
          </cell>
          <cell r="CP4697">
            <v>25.708333333333332</v>
          </cell>
          <cell r="CV4697">
            <v>92.1</v>
          </cell>
          <cell r="DA4697">
            <v>0</v>
          </cell>
          <cell r="DD4697">
            <v>1.0794501565146299</v>
          </cell>
          <cell r="FJ4697">
            <v>42</v>
          </cell>
          <cell r="FK4697">
            <v>0.26300000000000001</v>
          </cell>
          <cell r="FL4697">
            <v>0.69852417620745688</v>
          </cell>
          <cell r="FO4697">
            <v>1</v>
          </cell>
        </row>
        <row r="4698">
          <cell r="A4698">
            <v>658281</v>
          </cell>
          <cell r="C4698" t="str">
            <v>Guerrero, Yeuris</v>
          </cell>
          <cell r="Q4698" t="str">
            <v>S</v>
          </cell>
          <cell r="AJ4698">
            <v>9.19343985635164</v>
          </cell>
          <cell r="AR4698">
            <v>44.400000000000006</v>
          </cell>
          <cell r="AS4698">
            <v>-2.6696502470911883</v>
          </cell>
          <cell r="AT4698">
            <v>0.87847230899517958</v>
          </cell>
          <cell r="BE4698">
            <v>0.98563779703328169</v>
          </cell>
          <cell r="CP4698">
            <v>20.791666666666668</v>
          </cell>
          <cell r="CV4698">
            <v>92.1</v>
          </cell>
          <cell r="DA4698">
            <v>0</v>
          </cell>
          <cell r="DD4698">
            <v>1.045741907124127</v>
          </cell>
          <cell r="FJ4698">
            <v>111</v>
          </cell>
          <cell r="FK4698">
            <v>0.26300000000000001</v>
          </cell>
          <cell r="FL4698">
            <v>4.0357086737012353E-3</v>
          </cell>
          <cell r="FO4698">
            <v>0</v>
          </cell>
        </row>
        <row r="4699">
          <cell r="A4699">
            <v>658294</v>
          </cell>
          <cell r="C4699" t="str">
            <v>Hayward, Vaughn</v>
          </cell>
          <cell r="Q4699" t="str">
            <v>R</v>
          </cell>
          <cell r="AJ4699">
            <v>6.5144878023642825</v>
          </cell>
          <cell r="AR4699">
            <v>16.8</v>
          </cell>
          <cell r="AS4699">
            <v>-0.2383222839837931</v>
          </cell>
          <cell r="AT4699">
            <v>0.91523556228219016</v>
          </cell>
          <cell r="BE4699">
            <v>0.96105343278346489</v>
          </cell>
          <cell r="CP4699">
            <v>25.208333333333332</v>
          </cell>
          <cell r="CV4699">
            <v>92.1</v>
          </cell>
          <cell r="DA4699">
            <v>0</v>
          </cell>
          <cell r="DD4699">
            <v>1.1140142428699218</v>
          </cell>
          <cell r="FJ4699">
            <v>42</v>
          </cell>
          <cell r="FK4699">
            <v>0.26300000000000001</v>
          </cell>
          <cell r="FL4699">
            <v>-1.0994920593590383</v>
          </cell>
          <cell r="FO4699">
            <v>1</v>
          </cell>
        </row>
        <row r="4700">
          <cell r="A4700">
            <v>658302</v>
          </cell>
          <cell r="C4700" t="str">
            <v>Kaminska, Pat</v>
          </cell>
          <cell r="Q4700" t="str">
            <v>R</v>
          </cell>
          <cell r="AJ4700">
            <v>5.581729709268263</v>
          </cell>
          <cell r="AR4700">
            <v>16.8</v>
          </cell>
          <cell r="AS4700">
            <v>0.26813171601085434</v>
          </cell>
          <cell r="AT4700">
            <v>0.88465605337429865</v>
          </cell>
          <cell r="BE4700">
            <v>1.2082459962508318</v>
          </cell>
          <cell r="CP4700">
            <v>25.375</v>
          </cell>
          <cell r="CV4700">
            <v>92.1</v>
          </cell>
          <cell r="DA4700">
            <v>0</v>
          </cell>
          <cell r="DD4700">
            <v>0.78617004855987305</v>
          </cell>
          <cell r="FJ4700">
            <v>42</v>
          </cell>
          <cell r="FK4700">
            <v>0.26300000000000001</v>
          </cell>
          <cell r="FL4700">
            <v>0.38592843511012703</v>
          </cell>
          <cell r="FO4700">
            <v>1</v>
          </cell>
        </row>
        <row r="4701">
          <cell r="A4701">
            <v>658304</v>
          </cell>
          <cell r="C4701" t="str">
            <v>Lee, Turner</v>
          </cell>
          <cell r="Q4701" t="str">
            <v>R</v>
          </cell>
          <cell r="AJ4701">
            <v>6.7981015464991819</v>
          </cell>
          <cell r="AR4701">
            <v>16.8</v>
          </cell>
          <cell r="AS4701">
            <v>-2.7552463060757173E-2</v>
          </cell>
          <cell r="AT4701">
            <v>0.82926089922915303</v>
          </cell>
          <cell r="BE4701">
            <v>1.1427189952075922</v>
          </cell>
          <cell r="CP4701">
            <v>24.875</v>
          </cell>
          <cell r="CV4701">
            <v>92.1</v>
          </cell>
          <cell r="DA4701">
            <v>0</v>
          </cell>
          <cell r="DD4701">
            <v>0.67891780444104044</v>
          </cell>
          <cell r="FJ4701">
            <v>42</v>
          </cell>
          <cell r="FK4701">
            <v>0.26300000000000001</v>
          </cell>
          <cell r="FL4701">
            <v>-0.51238401644291232</v>
          </cell>
          <cell r="FO4701">
            <v>1</v>
          </cell>
        </row>
        <row r="4702">
          <cell r="A4702">
            <v>658305</v>
          </cell>
          <cell r="C4702" t="str">
            <v>Garcia, Edgar</v>
          </cell>
          <cell r="Q4702" t="str">
            <v>R</v>
          </cell>
          <cell r="AJ4702">
            <v>6.2968174208477041</v>
          </cell>
          <cell r="AR4702">
            <v>16.8</v>
          </cell>
          <cell r="AS4702">
            <v>-0.12356468533106837</v>
          </cell>
          <cell r="AT4702">
            <v>0.74693292291102065</v>
          </cell>
          <cell r="BE4702">
            <v>0.85564016483691852</v>
          </cell>
          <cell r="CP4702">
            <v>19.708333333333332</v>
          </cell>
          <cell r="CV4702">
            <v>92.1</v>
          </cell>
          <cell r="DA4702">
            <v>0</v>
          </cell>
          <cell r="DD4702">
            <v>1.0791146499445037</v>
          </cell>
          <cell r="FJ4702">
            <v>42</v>
          </cell>
          <cell r="FK4702">
            <v>0.26300000000000001</v>
          </cell>
          <cell r="FL4702">
            <v>-7.835513961455419E-2</v>
          </cell>
          <cell r="FO4702">
            <v>0.74248049370902147</v>
          </cell>
        </row>
        <row r="4703">
          <cell r="A4703">
            <v>658306</v>
          </cell>
          <cell r="C4703" t="str">
            <v>Price, Scooter</v>
          </cell>
          <cell r="Q4703" t="str">
            <v>R</v>
          </cell>
          <cell r="AJ4703">
            <v>7.9066282349981689</v>
          </cell>
          <cell r="AR4703">
            <v>16.8</v>
          </cell>
          <cell r="AS4703">
            <v>-1.3550024546011281</v>
          </cell>
          <cell r="AT4703">
            <v>0.91357746343810142</v>
          </cell>
          <cell r="BE4703">
            <v>0.7496733265611526</v>
          </cell>
          <cell r="CP4703">
            <v>24.791666666666668</v>
          </cell>
          <cell r="CV4703">
            <v>92.1</v>
          </cell>
          <cell r="DA4703">
            <v>0</v>
          </cell>
          <cell r="DD4703">
            <v>1.1540409370819147</v>
          </cell>
          <cell r="FJ4703">
            <v>42</v>
          </cell>
          <cell r="FK4703">
            <v>0.26300000000000001</v>
          </cell>
          <cell r="FL4703">
            <v>-0.24388536113886919</v>
          </cell>
          <cell r="FO4703">
            <v>1</v>
          </cell>
        </row>
        <row r="4704">
          <cell r="A4704">
            <v>658317</v>
          </cell>
          <cell r="C4704" t="str">
            <v>Cundari, Rocco</v>
          </cell>
          <cell r="Q4704" t="str">
            <v>R</v>
          </cell>
          <cell r="AJ4704">
            <v>7.2156443733897628</v>
          </cell>
          <cell r="AR4704">
            <v>16.8</v>
          </cell>
          <cell r="AS4704">
            <v>-7.5458365766284086</v>
          </cell>
          <cell r="AT4704">
            <v>0.98969881053638176</v>
          </cell>
          <cell r="BE4704">
            <v>0.82243323457949435</v>
          </cell>
          <cell r="CP4704">
            <v>25.708333333333332</v>
          </cell>
          <cell r="CV4704">
            <v>92.1</v>
          </cell>
          <cell r="DA4704">
            <v>0</v>
          </cell>
          <cell r="DD4704">
            <v>0.27872522869749061</v>
          </cell>
          <cell r="FJ4704">
            <v>42</v>
          </cell>
          <cell r="FK4704">
            <v>0.26300000000000001</v>
          </cell>
          <cell r="FL4704">
            <v>-0.64351454735569646</v>
          </cell>
          <cell r="FO4704">
            <v>1</v>
          </cell>
        </row>
        <row r="4705">
          <cell r="A4705">
            <v>658318</v>
          </cell>
          <cell r="C4705" t="str">
            <v>Stuart, Dylan</v>
          </cell>
          <cell r="Q4705" t="str">
            <v>R</v>
          </cell>
          <cell r="AJ4705">
            <v>5.9893795376222503</v>
          </cell>
          <cell r="AR4705">
            <v>16.8</v>
          </cell>
          <cell r="AS4705">
            <v>-4.1577684453310404</v>
          </cell>
          <cell r="AT4705">
            <v>0.97444446412816488</v>
          </cell>
          <cell r="BE4705">
            <v>0.56144213649026697</v>
          </cell>
          <cell r="CP4705">
            <v>23.791666666666668</v>
          </cell>
          <cell r="CV4705">
            <v>92.1</v>
          </cell>
          <cell r="DA4705">
            <v>0</v>
          </cell>
          <cell r="DD4705">
            <v>0.79984407081276321</v>
          </cell>
          <cell r="FJ4705">
            <v>42</v>
          </cell>
          <cell r="FK4705">
            <v>0.26300000000000001</v>
          </cell>
          <cell r="FL4705">
            <v>1.7801067313858105</v>
          </cell>
          <cell r="FO4705">
            <v>1</v>
          </cell>
        </row>
        <row r="4706">
          <cell r="A4706">
            <v>658368</v>
          </cell>
          <cell r="C4706" t="str">
            <v>Ramirez, Yonathan</v>
          </cell>
          <cell r="Q4706" t="str">
            <v>S</v>
          </cell>
          <cell r="AJ4706">
            <v>7.9627341816441621</v>
          </cell>
          <cell r="AR4706">
            <v>44.400000000000006</v>
          </cell>
          <cell r="AS4706">
            <v>8.1178895879762E-2</v>
          </cell>
          <cell r="AT4706">
            <v>0.89695943726401606</v>
          </cell>
          <cell r="BE4706">
            <v>0.51082900308094437</v>
          </cell>
          <cell r="CP4706">
            <v>19.208333333333332</v>
          </cell>
          <cell r="CV4706">
            <v>92.1</v>
          </cell>
          <cell r="DA4706">
            <v>0</v>
          </cell>
          <cell r="DD4706">
            <v>0.96508994487238542</v>
          </cell>
          <cell r="FJ4706">
            <v>111</v>
          </cell>
          <cell r="FK4706">
            <v>0.26300000000000001</v>
          </cell>
          <cell r="FL4706">
            <v>-5.502957109214749E-2</v>
          </cell>
          <cell r="FO4706">
            <v>0</v>
          </cell>
        </row>
        <row r="4707">
          <cell r="A4707">
            <v>658369</v>
          </cell>
          <cell r="C4707" t="str">
            <v>Pena, Malvin</v>
          </cell>
          <cell r="Q4707" t="str">
            <v>S</v>
          </cell>
          <cell r="AJ4707">
            <v>9.942926486806746</v>
          </cell>
          <cell r="AR4707">
            <v>44.400000000000006</v>
          </cell>
          <cell r="AS4707">
            <v>-1.1795712398875144</v>
          </cell>
          <cell r="AT4707">
            <v>0.93297857336223</v>
          </cell>
          <cell r="BE4707">
            <v>0.87407164486461042</v>
          </cell>
          <cell r="CP4707">
            <v>19.041666666666668</v>
          </cell>
          <cell r="CV4707">
            <v>92.1</v>
          </cell>
          <cell r="DA4707">
            <v>0</v>
          </cell>
          <cell r="DD4707">
            <v>0.93939767010497954</v>
          </cell>
          <cell r="FJ4707">
            <v>111</v>
          </cell>
          <cell r="FK4707">
            <v>0.26300000000000001</v>
          </cell>
          <cell r="FL4707">
            <v>-7.7224393630380916E-2</v>
          </cell>
          <cell r="FO4707">
            <v>1.7647041384082796E-2</v>
          </cell>
        </row>
        <row r="4708">
          <cell r="A4708">
            <v>658370</v>
          </cell>
          <cell r="C4708" t="str">
            <v>Pinto, Francisco</v>
          </cell>
          <cell r="Q4708" t="str">
            <v>R</v>
          </cell>
          <cell r="AJ4708">
            <v>9.4049790529940864</v>
          </cell>
          <cell r="AR4708">
            <v>16.8</v>
          </cell>
          <cell r="AS4708">
            <v>0.13203386960959612</v>
          </cell>
          <cell r="AT4708">
            <v>0.9830972514412617</v>
          </cell>
          <cell r="BE4708">
            <v>0.9565998600819916</v>
          </cell>
          <cell r="CP4708">
            <v>19.208333333333332</v>
          </cell>
          <cell r="CV4708">
            <v>92.1</v>
          </cell>
          <cell r="DA4708">
            <v>0</v>
          </cell>
          <cell r="DD4708">
            <v>1.6121026478813847</v>
          </cell>
          <cell r="FJ4708">
            <v>42</v>
          </cell>
          <cell r="FK4708">
            <v>0.26300000000000001</v>
          </cell>
          <cell r="FL4708">
            <v>1.9354178565903382</v>
          </cell>
          <cell r="FO4708">
            <v>1</v>
          </cell>
        </row>
        <row r="4709">
          <cell r="A4709">
            <v>658420</v>
          </cell>
          <cell r="C4709" t="str">
            <v>Miller, Zak</v>
          </cell>
          <cell r="Q4709" t="str">
            <v>R</v>
          </cell>
          <cell r="AJ4709">
            <v>7.9732835996190516</v>
          </cell>
          <cell r="AR4709">
            <v>16.8</v>
          </cell>
          <cell r="AS4709">
            <v>1.0630435800305609</v>
          </cell>
          <cell r="AT4709">
            <v>0.9752590629609964</v>
          </cell>
          <cell r="BE4709">
            <v>1.3656523916798349</v>
          </cell>
          <cell r="CP4709">
            <v>24.791666666666668</v>
          </cell>
          <cell r="CV4709">
            <v>92.1</v>
          </cell>
          <cell r="DA4709">
            <v>0</v>
          </cell>
          <cell r="DD4709">
            <v>0.96793954553500772</v>
          </cell>
          <cell r="FJ4709">
            <v>42</v>
          </cell>
          <cell r="FK4709">
            <v>0.26300000000000001</v>
          </cell>
          <cell r="FL4709">
            <v>1.5284704133857157</v>
          </cell>
          <cell r="FO4709">
            <v>1</v>
          </cell>
        </row>
        <row r="4710">
          <cell r="A4710">
            <v>658423</v>
          </cell>
          <cell r="C4710" t="str">
            <v>Taveras, Ramon</v>
          </cell>
          <cell r="Q4710" t="str">
            <v>R</v>
          </cell>
          <cell r="AJ4710">
            <v>9.3359314634623765</v>
          </cell>
          <cell r="AR4710">
            <v>16.8</v>
          </cell>
          <cell r="AS4710">
            <v>0.97054581153880748</v>
          </cell>
          <cell r="AT4710">
            <v>0.89972959181696399</v>
          </cell>
          <cell r="BE4710">
            <v>0.94600336289947839</v>
          </cell>
          <cell r="CP4710">
            <v>20.875</v>
          </cell>
          <cell r="CV4710">
            <v>92.1</v>
          </cell>
          <cell r="DA4710">
            <v>0</v>
          </cell>
          <cell r="DD4710">
            <v>0.88482692728860313</v>
          </cell>
          <cell r="FJ4710">
            <v>42</v>
          </cell>
          <cell r="FK4710">
            <v>0.26300000000000001</v>
          </cell>
          <cell r="FL4710">
            <v>-0.17552722339142199</v>
          </cell>
          <cell r="FO4710">
            <v>1</v>
          </cell>
        </row>
        <row r="4711">
          <cell r="A4711">
            <v>658425</v>
          </cell>
          <cell r="C4711" t="str">
            <v>Batista, Brian</v>
          </cell>
          <cell r="Q4711" t="str">
            <v>R</v>
          </cell>
          <cell r="AJ4711">
            <v>11.711111304912176</v>
          </cell>
          <cell r="AR4711">
            <v>16.8</v>
          </cell>
          <cell r="AS4711">
            <v>-0.18599534379665911</v>
          </cell>
          <cell r="AT4711">
            <v>0.83715850400270098</v>
          </cell>
          <cell r="BE4711">
            <v>0.87640856887222185</v>
          </cell>
          <cell r="CP4711">
            <v>20.875</v>
          </cell>
          <cell r="CV4711">
            <v>92.1</v>
          </cell>
          <cell r="DA4711">
            <v>0</v>
          </cell>
          <cell r="DD4711">
            <v>1.0510810637392451</v>
          </cell>
          <cell r="FJ4711">
            <v>42</v>
          </cell>
          <cell r="FK4711">
            <v>0.26300000000000001</v>
          </cell>
          <cell r="FL4711">
            <v>-0.8587193200037655</v>
          </cell>
          <cell r="FO4711">
            <v>1</v>
          </cell>
        </row>
        <row r="4712">
          <cell r="A4712">
            <v>658426</v>
          </cell>
          <cell r="C4712" t="str">
            <v>Bernard, Derrick</v>
          </cell>
          <cell r="Q4712" t="str">
            <v>R</v>
          </cell>
          <cell r="AJ4712">
            <v>8.3027823251413437</v>
          </cell>
          <cell r="AR4712">
            <v>16.8</v>
          </cell>
          <cell r="AS4712">
            <v>0.86117566935935486</v>
          </cell>
          <cell r="AT4712">
            <v>0.98924468588385717</v>
          </cell>
          <cell r="BE4712">
            <v>1.052375529586278</v>
          </cell>
          <cell r="CP4712">
            <v>24.208333333333332</v>
          </cell>
          <cell r="CV4712">
            <v>92.1</v>
          </cell>
          <cell r="DA4712">
            <v>0</v>
          </cell>
          <cell r="DD4712">
            <v>1.8534713651781918</v>
          </cell>
          <cell r="FJ4712">
            <v>42</v>
          </cell>
          <cell r="FK4712">
            <v>0.26300000000000001</v>
          </cell>
          <cell r="FL4712">
            <v>0.27692069300021771</v>
          </cell>
          <cell r="FO4712">
            <v>1</v>
          </cell>
        </row>
        <row r="4713">
          <cell r="A4713">
            <v>658427</v>
          </cell>
          <cell r="C4713" t="str">
            <v>Drozd, Jonny</v>
          </cell>
          <cell r="Q4713" t="str">
            <v>R</v>
          </cell>
          <cell r="AJ4713">
            <v>5.8057891485876034</v>
          </cell>
          <cell r="AR4713">
            <v>16.8</v>
          </cell>
          <cell r="AS4713">
            <v>7.7025470151872596E-2</v>
          </cell>
          <cell r="AT4713">
            <v>0.88965123711785665</v>
          </cell>
          <cell r="BE4713">
            <v>1.2760137803865057</v>
          </cell>
          <cell r="CP4713">
            <v>24.791666666666668</v>
          </cell>
          <cell r="CV4713">
            <v>92.1</v>
          </cell>
          <cell r="DA4713">
            <v>0</v>
          </cell>
          <cell r="DD4713">
            <v>0.87769029172192869</v>
          </cell>
          <cell r="FJ4713">
            <v>42</v>
          </cell>
          <cell r="FK4713">
            <v>0.26300000000000001</v>
          </cell>
          <cell r="FL4713">
            <v>0.48253336468934821</v>
          </cell>
          <cell r="FO4713">
            <v>1</v>
          </cell>
        </row>
        <row r="4714">
          <cell r="A4714">
            <v>658428</v>
          </cell>
          <cell r="C4714" t="str">
            <v>Rengifo, Juan</v>
          </cell>
          <cell r="Q4714" t="str">
            <v>R</v>
          </cell>
          <cell r="AJ4714">
            <v>9.2418722924106245</v>
          </cell>
          <cell r="AR4714">
            <v>18.193535673600003</v>
          </cell>
          <cell r="AS4714">
            <v>0.6796442999957788</v>
          </cell>
          <cell r="AT4714">
            <v>0.86575671267425469</v>
          </cell>
          <cell r="BE4714">
            <v>1.1114859587408725</v>
          </cell>
          <cell r="CP4714">
            <v>22.041666666666668</v>
          </cell>
          <cell r="CV4714">
            <v>92.1</v>
          </cell>
          <cell r="DA4714">
            <v>0</v>
          </cell>
          <cell r="DD4714">
            <v>0.88912973408666574</v>
          </cell>
          <cell r="FJ4714">
            <v>45.483839184000004</v>
          </cell>
          <cell r="FK4714">
            <v>0.26300000000000001</v>
          </cell>
          <cell r="FL4714">
            <v>3.2695166049687995E-3</v>
          </cell>
          <cell r="FO4714">
            <v>1</v>
          </cell>
        </row>
        <row r="4715">
          <cell r="A4715">
            <v>658431</v>
          </cell>
          <cell r="C4715" t="str">
            <v>Medina, Adonis</v>
          </cell>
          <cell r="Q4715" t="str">
            <v>S</v>
          </cell>
          <cell r="AJ4715">
            <v>8.1892380263048228</v>
          </cell>
          <cell r="AR4715">
            <v>44.400000000000006</v>
          </cell>
          <cell r="AS4715">
            <v>0.85662672606038459</v>
          </cell>
          <cell r="AT4715">
            <v>0.90827721453872312</v>
          </cell>
          <cell r="BE4715">
            <v>0.95232417001153569</v>
          </cell>
          <cell r="CP4715">
            <v>19.541666666666668</v>
          </cell>
          <cell r="CV4715">
            <v>92.1</v>
          </cell>
          <cell r="DA4715">
            <v>0</v>
          </cell>
          <cell r="DD4715">
            <v>0.77213683595920124</v>
          </cell>
          <cell r="FJ4715">
            <v>111</v>
          </cell>
          <cell r="FK4715">
            <v>0.26300000000000001</v>
          </cell>
          <cell r="FL4715">
            <v>-4.9182325365024836E-2</v>
          </cell>
          <cell r="FO4715">
            <v>0</v>
          </cell>
        </row>
        <row r="4716">
          <cell r="A4716">
            <v>658474</v>
          </cell>
          <cell r="C4716" t="str">
            <v>Talley, Ryan</v>
          </cell>
          <cell r="Q4716" t="str">
            <v>R</v>
          </cell>
          <cell r="AJ4716">
            <v>8.5666982408335191</v>
          </cell>
          <cell r="AR4716">
            <v>16.8</v>
          </cell>
          <cell r="AS4716">
            <v>3.2305341711741691</v>
          </cell>
          <cell r="AT4716">
            <v>0.98722223206408255</v>
          </cell>
          <cell r="BE4716">
            <v>0.96400075505944482</v>
          </cell>
          <cell r="CP4716">
            <v>25.041666666666668</v>
          </cell>
          <cell r="CV4716">
            <v>92.1</v>
          </cell>
          <cell r="DA4716">
            <v>0</v>
          </cell>
          <cell r="DD4716">
            <v>1.8314653265888357</v>
          </cell>
          <cell r="FJ4716">
            <v>42</v>
          </cell>
          <cell r="FK4716">
            <v>0.26300000000000001</v>
          </cell>
          <cell r="FL4716">
            <v>-1.9365946886409251</v>
          </cell>
          <cell r="FO4716">
            <v>1</v>
          </cell>
        </row>
        <row r="4717">
          <cell r="A4717">
            <v>658530</v>
          </cell>
          <cell r="C4717" t="str">
            <v>Perez, Franklin</v>
          </cell>
          <cell r="Q4717" t="str">
            <v>S</v>
          </cell>
          <cell r="AJ4717">
            <v>6.4002708974777089</v>
          </cell>
          <cell r="AR4717">
            <v>44.400000000000006</v>
          </cell>
          <cell r="AS4717">
            <v>-2.6763290382477843E-2</v>
          </cell>
          <cell r="AT4717">
            <v>0.82095241572218547</v>
          </cell>
          <cell r="BE4717">
            <v>0.94538826091703343</v>
          </cell>
          <cell r="CP4717">
            <v>18.541666666666668</v>
          </cell>
          <cell r="CV4717">
            <v>92.1</v>
          </cell>
          <cell r="DA4717">
            <v>0</v>
          </cell>
          <cell r="DD4717">
            <v>1.1944807204125194</v>
          </cell>
          <cell r="FJ4717">
            <v>111</v>
          </cell>
          <cell r="FK4717">
            <v>0.26300000000000001</v>
          </cell>
          <cell r="FL4717">
            <v>-0.11453252610555303</v>
          </cell>
          <cell r="FO4717">
            <v>0</v>
          </cell>
        </row>
        <row r="4718">
          <cell r="A4718">
            <v>658548</v>
          </cell>
          <cell r="C4718" t="str">
            <v>Young, Austin</v>
          </cell>
          <cell r="Q4718" t="str">
            <v>R</v>
          </cell>
          <cell r="AJ4718">
            <v>8.2853642397362641</v>
          </cell>
          <cell r="AR4718">
            <v>16.8</v>
          </cell>
          <cell r="AS4718">
            <v>1.3958296969198483</v>
          </cell>
          <cell r="AT4718">
            <v>0.93023393881269933</v>
          </cell>
          <cell r="BE4718">
            <v>0.98080807223088728</v>
          </cell>
          <cell r="CP4718">
            <v>24.208333333333332</v>
          </cell>
          <cell r="CV4718">
            <v>92.1</v>
          </cell>
          <cell r="DA4718">
            <v>0</v>
          </cell>
          <cell r="DD4718">
            <v>0.92526580902461664</v>
          </cell>
          <cell r="FJ4718">
            <v>42</v>
          </cell>
          <cell r="FK4718">
            <v>0.26300000000000001</v>
          </cell>
          <cell r="FL4718">
            <v>0.47783614084722142</v>
          </cell>
          <cell r="FO4718">
            <v>1</v>
          </cell>
        </row>
        <row r="4719">
          <cell r="A4719">
            <v>658551</v>
          </cell>
          <cell r="C4719" t="str">
            <v>Fernandez, Junior</v>
          </cell>
          <cell r="Q4719" t="str">
            <v>S</v>
          </cell>
          <cell r="AJ4719">
            <v>7.6434739299592271</v>
          </cell>
          <cell r="AR4719">
            <v>47.721957215727869</v>
          </cell>
          <cell r="AS4719">
            <v>-0.50254282449645782</v>
          </cell>
          <cell r="AT4719">
            <v>0.74877834435096746</v>
          </cell>
          <cell r="BE4719">
            <v>0.9176946605426326</v>
          </cell>
          <cell r="CP4719">
            <v>19.291666666666668</v>
          </cell>
          <cell r="CV4719">
            <v>92.1</v>
          </cell>
          <cell r="DA4719">
            <v>0</v>
          </cell>
          <cell r="DD4719">
            <v>0.96050763312744925</v>
          </cell>
          <cell r="FJ4719">
            <v>119.30489303931967</v>
          </cell>
          <cell r="FK4719">
            <v>0.26300000000000001</v>
          </cell>
          <cell r="FL4719">
            <v>-5.4198233998708926E-2</v>
          </cell>
          <cell r="FO4719">
            <v>0</v>
          </cell>
        </row>
        <row r="4720">
          <cell r="A4720">
            <v>658600</v>
          </cell>
          <cell r="C4720" t="str">
            <v>Rodriguez, Hector</v>
          </cell>
          <cell r="Q4720" t="str">
            <v>R</v>
          </cell>
          <cell r="AJ4720">
            <v>8.98937558318611</v>
          </cell>
          <cell r="AR4720">
            <v>16.8</v>
          </cell>
          <cell r="AS4720">
            <v>0.56628725810058755</v>
          </cell>
          <cell r="AT4720">
            <v>0.90939039977488201</v>
          </cell>
          <cell r="BE4720">
            <v>1.2249159991575482</v>
          </cell>
          <cell r="CP4720">
            <v>19.541666666666668</v>
          </cell>
          <cell r="CV4720">
            <v>92.1</v>
          </cell>
          <cell r="DA4720">
            <v>0</v>
          </cell>
          <cell r="DD4720">
            <v>1.2242825636729098</v>
          </cell>
          <cell r="FJ4720">
            <v>42</v>
          </cell>
          <cell r="FK4720">
            <v>0.26300000000000001</v>
          </cell>
          <cell r="FL4720">
            <v>1.1439682669147784E-2</v>
          </cell>
          <cell r="FO4720">
            <v>1</v>
          </cell>
        </row>
        <row r="4721">
          <cell r="A4721">
            <v>658647</v>
          </cell>
          <cell r="C4721" t="str">
            <v>Alastre, Tomas</v>
          </cell>
          <cell r="Q4721" t="str">
            <v>S</v>
          </cell>
          <cell r="AJ4721">
            <v>10.434153309016448</v>
          </cell>
          <cell r="AR4721">
            <v>44.400000000000006</v>
          </cell>
          <cell r="AS4721">
            <v>-0.45153627466008545</v>
          </cell>
          <cell r="AT4721">
            <v>0.91598894655762286</v>
          </cell>
          <cell r="BE4721">
            <v>1.0721040814359453</v>
          </cell>
          <cell r="CP4721">
            <v>18.041666666666668</v>
          </cell>
          <cell r="CV4721">
            <v>92.1</v>
          </cell>
          <cell r="DA4721">
            <v>0</v>
          </cell>
          <cell r="DD4721">
            <v>1.15603101919947</v>
          </cell>
          <cell r="FJ4721">
            <v>111</v>
          </cell>
          <cell r="FK4721">
            <v>0.26300000000000001</v>
          </cell>
          <cell r="FL4721">
            <v>-0.22918483356489985</v>
          </cell>
          <cell r="FO4721">
            <v>0</v>
          </cell>
        </row>
        <row r="4722">
          <cell r="A4722">
            <v>658648</v>
          </cell>
          <cell r="C4722" t="str">
            <v>Avila, Pedro</v>
          </cell>
          <cell r="Q4722" t="str">
            <v>S</v>
          </cell>
          <cell r="AJ4722">
            <v>6.5160624536951328</v>
          </cell>
          <cell r="AR4722">
            <v>44.478137973921584</v>
          </cell>
          <cell r="AS4722">
            <v>-0.1826055841031074</v>
          </cell>
          <cell r="AT4722">
            <v>0.79417413894462219</v>
          </cell>
          <cell r="BE4722">
            <v>0.64660757393639079</v>
          </cell>
          <cell r="CP4722">
            <v>19.458333333333332</v>
          </cell>
          <cell r="CV4722">
            <v>92.1</v>
          </cell>
          <cell r="DA4722">
            <v>0</v>
          </cell>
          <cell r="DD4722">
            <v>1.1211661559470767</v>
          </cell>
          <cell r="FJ4722">
            <v>111.19534493480396</v>
          </cell>
          <cell r="FK4722">
            <v>0.26300000000000001</v>
          </cell>
          <cell r="FL4722">
            <v>0.4641121133623905</v>
          </cell>
          <cell r="FO4722">
            <v>0</v>
          </cell>
        </row>
        <row r="4723">
          <cell r="A4723">
            <v>658649</v>
          </cell>
          <cell r="C4723" t="str">
            <v>Chu, Gilberto</v>
          </cell>
          <cell r="Q4723" t="str">
            <v>S</v>
          </cell>
          <cell r="AJ4723">
            <v>7.8110462066058171</v>
          </cell>
          <cell r="AR4723">
            <v>44.400000000000006</v>
          </cell>
          <cell r="AS4723">
            <v>0.32580110937055867</v>
          </cell>
          <cell r="AT4723">
            <v>0.89961200719556222</v>
          </cell>
          <cell r="BE4723">
            <v>0.84362974054675188</v>
          </cell>
          <cell r="CP4723">
            <v>18.625</v>
          </cell>
          <cell r="CV4723">
            <v>92.1</v>
          </cell>
          <cell r="DA4723">
            <v>0</v>
          </cell>
          <cell r="DD4723">
            <v>0.98863696331489304</v>
          </cell>
          <cell r="FJ4723">
            <v>111</v>
          </cell>
          <cell r="FK4723">
            <v>0.26300000000000001</v>
          </cell>
          <cell r="FL4723">
            <v>-0.63630170618906512</v>
          </cell>
          <cell r="FO4723">
            <v>0</v>
          </cell>
        </row>
        <row r="4724">
          <cell r="A4724">
            <v>658650</v>
          </cell>
          <cell r="C4724" t="str">
            <v>Flores, Christian</v>
          </cell>
          <cell r="Q4724" t="str">
            <v>R</v>
          </cell>
          <cell r="AJ4724">
            <v>7.7126701120899872</v>
          </cell>
          <cell r="AR4724">
            <v>16.8</v>
          </cell>
          <cell r="AS4724">
            <v>-13.654834219466631</v>
          </cell>
          <cell r="AT4724">
            <v>0.99577079710645267</v>
          </cell>
          <cell r="BE4724">
            <v>0.99306188693265618</v>
          </cell>
          <cell r="CP4724">
            <v>18.625</v>
          </cell>
          <cell r="CV4724">
            <v>92.1</v>
          </cell>
          <cell r="DA4724">
            <v>0</v>
          </cell>
          <cell r="DD4724">
            <v>1.4750161260783428</v>
          </cell>
          <cell r="FJ4724">
            <v>42</v>
          </cell>
          <cell r="FK4724">
            <v>0.26300000000000001</v>
          </cell>
          <cell r="FL4724">
            <v>-11.587153705774995</v>
          </cell>
          <cell r="FO4724">
            <v>1</v>
          </cell>
        </row>
        <row r="4725">
          <cell r="A4725">
            <v>658655</v>
          </cell>
          <cell r="C4725" t="str">
            <v>Linares, Jesus</v>
          </cell>
          <cell r="Q4725" t="str">
            <v>S</v>
          </cell>
          <cell r="AJ4725">
            <v>8.7418760380304299</v>
          </cell>
          <cell r="AR4725">
            <v>44.400000000000006</v>
          </cell>
          <cell r="AS4725">
            <v>0.81600401767472519</v>
          </cell>
          <cell r="AT4725">
            <v>0.91381592492555908</v>
          </cell>
          <cell r="BE4725">
            <v>1.1229433353239715</v>
          </cell>
          <cell r="CP4725">
            <v>19.458333333333332</v>
          </cell>
          <cell r="CV4725">
            <v>92.1</v>
          </cell>
          <cell r="DA4725">
            <v>0</v>
          </cell>
          <cell r="DD4725">
            <v>1.0206189562476131</v>
          </cell>
          <cell r="FJ4725">
            <v>111</v>
          </cell>
          <cell r="FK4725">
            <v>0.26300000000000001</v>
          </cell>
          <cell r="FL4725">
            <v>-0.27765476952859358</v>
          </cell>
          <cell r="FO4725">
            <v>0</v>
          </cell>
        </row>
        <row r="4726">
          <cell r="A4726">
            <v>658656</v>
          </cell>
          <cell r="C4726" t="str">
            <v>Terrero, Delfo</v>
          </cell>
          <cell r="Q4726" t="str">
            <v>R</v>
          </cell>
          <cell r="AJ4726">
            <v>8.9428543950527626</v>
          </cell>
          <cell r="AR4726">
            <v>16.8</v>
          </cell>
          <cell r="AS4726">
            <v>-0.14384197621939343</v>
          </cell>
          <cell r="AT4726">
            <v>0.93682700608947289</v>
          </cell>
          <cell r="BE4726">
            <v>0.99566264576808794</v>
          </cell>
          <cell r="CP4726">
            <v>19.541666666666668</v>
          </cell>
          <cell r="CV4726">
            <v>92.1</v>
          </cell>
          <cell r="DA4726">
            <v>0</v>
          </cell>
          <cell r="DD4726">
            <v>0.8009646378442663</v>
          </cell>
          <cell r="FJ4726">
            <v>42</v>
          </cell>
          <cell r="FK4726">
            <v>0.26300000000000001</v>
          </cell>
          <cell r="FL4726">
            <v>0.77384343130908029</v>
          </cell>
          <cell r="FO4726">
            <v>1</v>
          </cell>
        </row>
        <row r="4727">
          <cell r="A4727">
            <v>658660</v>
          </cell>
          <cell r="C4727" t="str">
            <v>Ramer, Robert</v>
          </cell>
          <cell r="Q4727" t="str">
            <v>S</v>
          </cell>
          <cell r="AJ4727">
            <v>6.5671269742028926</v>
          </cell>
          <cell r="AR4727">
            <v>44.400000000000006</v>
          </cell>
          <cell r="AS4727">
            <v>-0.27616174147499883</v>
          </cell>
          <cell r="AT4727">
            <v>0.94002873853733437</v>
          </cell>
          <cell r="BE4727">
            <v>1.4547066892694211</v>
          </cell>
          <cell r="CP4727">
            <v>25.958333333333332</v>
          </cell>
          <cell r="CV4727">
            <v>92.1</v>
          </cell>
          <cell r="DA4727">
            <v>0</v>
          </cell>
          <cell r="DD4727">
            <v>1.0075124565827607</v>
          </cell>
          <cell r="FJ4727">
            <v>111</v>
          </cell>
          <cell r="FK4727">
            <v>0.26300000000000001</v>
          </cell>
          <cell r="FL4727">
            <v>-0.968654867570927</v>
          </cell>
          <cell r="FO4727">
            <v>0</v>
          </cell>
        </row>
        <row r="4728">
          <cell r="A4728">
            <v>658664</v>
          </cell>
          <cell r="C4728" t="str">
            <v>Avila, Aroon</v>
          </cell>
          <cell r="Q4728" t="str">
            <v>R</v>
          </cell>
          <cell r="AJ4728">
            <v>7.5313501091172004</v>
          </cell>
          <cell r="AR4728">
            <v>16.8</v>
          </cell>
          <cell r="AS4728">
            <v>-0.98305507186551866</v>
          </cell>
          <cell r="AT4728">
            <v>0.98454047040663284</v>
          </cell>
          <cell r="BE4728">
            <v>0.90864441227753612</v>
          </cell>
          <cell r="CP4728">
            <v>19.125</v>
          </cell>
          <cell r="CV4728">
            <v>92.1</v>
          </cell>
          <cell r="DA4728">
            <v>0</v>
          </cell>
          <cell r="DD4728">
            <v>0.76981674072014827</v>
          </cell>
          <cell r="FJ4728">
            <v>42</v>
          </cell>
          <cell r="FK4728">
            <v>0.26300000000000001</v>
          </cell>
          <cell r="FL4728">
            <v>1.0757632639832613</v>
          </cell>
          <cell r="FO4728">
            <v>1</v>
          </cell>
        </row>
        <row r="4729">
          <cell r="A4729">
            <v>658667</v>
          </cell>
          <cell r="C4729" t="str">
            <v>Melendez, Cristofer</v>
          </cell>
          <cell r="Q4729" t="str">
            <v>R</v>
          </cell>
          <cell r="AJ4729">
            <v>9.3841894184508803</v>
          </cell>
          <cell r="AR4729">
            <v>16.8</v>
          </cell>
          <cell r="AS4729">
            <v>-0.16928379775741878</v>
          </cell>
          <cell r="AT4729">
            <v>0.82280024522404416</v>
          </cell>
          <cell r="BE4729">
            <v>0.95843655887601931</v>
          </cell>
          <cell r="CP4729">
            <v>18.791666666666668</v>
          </cell>
          <cell r="CV4729">
            <v>92.1</v>
          </cell>
          <cell r="DA4729">
            <v>0</v>
          </cell>
          <cell r="DD4729">
            <v>1.1465096822796155</v>
          </cell>
          <cell r="FJ4729">
            <v>42</v>
          </cell>
          <cell r="FK4729">
            <v>0.26300000000000001</v>
          </cell>
          <cell r="FL4729">
            <v>1.3784533773520573</v>
          </cell>
          <cell r="FO4729">
            <v>1</v>
          </cell>
        </row>
        <row r="4730">
          <cell r="A4730">
            <v>658721</v>
          </cell>
          <cell r="C4730" t="str">
            <v>Then, Jery</v>
          </cell>
          <cell r="Q4730" t="str">
            <v>R</v>
          </cell>
          <cell r="AJ4730">
            <v>6.6807711826681455</v>
          </cell>
          <cell r="AR4730">
            <v>16.8</v>
          </cell>
          <cell r="AS4730">
            <v>5.9315879827553576E-2</v>
          </cell>
          <cell r="AT4730">
            <v>0.91474047022277682</v>
          </cell>
          <cell r="BE4730">
            <v>1.4259962097333767</v>
          </cell>
          <cell r="CP4730">
            <v>21.125</v>
          </cell>
          <cell r="CV4730">
            <v>92.1</v>
          </cell>
          <cell r="DA4730">
            <v>0</v>
          </cell>
          <cell r="DD4730">
            <v>0.99056339554643735</v>
          </cell>
          <cell r="FJ4730">
            <v>42</v>
          </cell>
          <cell r="FK4730">
            <v>0.26300000000000001</v>
          </cell>
          <cell r="FL4730">
            <v>0.18678114856710942</v>
          </cell>
          <cell r="FO4730">
            <v>1</v>
          </cell>
        </row>
        <row r="4731">
          <cell r="A4731">
            <v>658722</v>
          </cell>
          <cell r="C4731" t="str">
            <v>Sheehan, John</v>
          </cell>
          <cell r="Q4731" t="str">
            <v>R</v>
          </cell>
          <cell r="AJ4731">
            <v>6.0033186352298928</v>
          </cell>
          <cell r="AR4731">
            <v>16.8</v>
          </cell>
          <cell r="AS4731">
            <v>0.1226800767199219</v>
          </cell>
          <cell r="AT4731">
            <v>0.92850765808058111</v>
          </cell>
          <cell r="BE4731">
            <v>0.8778545370163362</v>
          </cell>
          <cell r="CP4731">
            <v>25.875</v>
          </cell>
          <cell r="CV4731">
            <v>92.1</v>
          </cell>
          <cell r="DA4731">
            <v>0</v>
          </cell>
          <cell r="DD4731">
            <v>1.2157346832342593</v>
          </cell>
          <cell r="FJ4731">
            <v>42</v>
          </cell>
          <cell r="FK4731">
            <v>0.26300000000000001</v>
          </cell>
          <cell r="FL4731">
            <v>-6.7079529466560969E-2</v>
          </cell>
          <cell r="FO4731">
            <v>1</v>
          </cell>
        </row>
        <row r="4732">
          <cell r="A4732">
            <v>658724</v>
          </cell>
          <cell r="C4732" t="str">
            <v>Osnowitz, Mitchell</v>
          </cell>
          <cell r="Q4732" t="str">
            <v>R</v>
          </cell>
          <cell r="AJ4732">
            <v>6.7292311498125041</v>
          </cell>
          <cell r="AR4732">
            <v>16.8</v>
          </cell>
          <cell r="AS4732">
            <v>-1.5122660021864409</v>
          </cell>
          <cell r="AT4732">
            <v>0.85192206432370909</v>
          </cell>
          <cell r="BE4732">
            <v>1.0486553040927469</v>
          </cell>
          <cell r="CP4732">
            <v>24.958333333333332</v>
          </cell>
          <cell r="CV4732">
            <v>92.1</v>
          </cell>
          <cell r="DA4732">
            <v>0</v>
          </cell>
          <cell r="DD4732">
            <v>1.0288227438828415</v>
          </cell>
          <cell r="FJ4732">
            <v>42</v>
          </cell>
          <cell r="FK4732">
            <v>0.26300000000000001</v>
          </cell>
          <cell r="FL4732">
            <v>-0.30821588323267263</v>
          </cell>
          <cell r="FO4732">
            <v>1</v>
          </cell>
        </row>
        <row r="4733">
          <cell r="A4733">
            <v>658726</v>
          </cell>
          <cell r="C4733" t="str">
            <v>Emmons, Dustin</v>
          </cell>
          <cell r="Q4733" t="str">
            <v>R</v>
          </cell>
          <cell r="AJ4733">
            <v>6.7858847944590188</v>
          </cell>
          <cell r="AR4733">
            <v>16.8</v>
          </cell>
          <cell r="AS4733">
            <v>-0.28533280939871569</v>
          </cell>
          <cell r="AT4733">
            <v>0.80550400360393004</v>
          </cell>
          <cell r="BE4733">
            <v>0.82385086650061634</v>
          </cell>
          <cell r="CP4733">
            <v>24.708333333333332</v>
          </cell>
          <cell r="CV4733">
            <v>92.1</v>
          </cell>
          <cell r="DA4733">
            <v>0</v>
          </cell>
          <cell r="DD4733">
            <v>0.93231947121803849</v>
          </cell>
          <cell r="FJ4733">
            <v>42</v>
          </cell>
          <cell r="FK4733">
            <v>0.26300000000000001</v>
          </cell>
          <cell r="FL4733">
            <v>0.24739806861379846</v>
          </cell>
          <cell r="FO4733">
            <v>1</v>
          </cell>
        </row>
        <row r="4734">
          <cell r="A4734">
            <v>658735</v>
          </cell>
          <cell r="C4734" t="str">
            <v>Gatlin, John</v>
          </cell>
          <cell r="Q4734" t="str">
            <v>R</v>
          </cell>
          <cell r="AJ4734">
            <v>7.5373761420649581</v>
          </cell>
          <cell r="AR4734">
            <v>16.8</v>
          </cell>
          <cell r="AS4734">
            <v>-0.18987263881082939</v>
          </cell>
          <cell r="AT4734">
            <v>0.95743652705680682</v>
          </cell>
          <cell r="BE4734">
            <v>1.417710596304641</v>
          </cell>
          <cell r="CP4734">
            <v>25.541666666666668</v>
          </cell>
          <cell r="CV4734">
            <v>92.1</v>
          </cell>
          <cell r="DA4734">
            <v>0</v>
          </cell>
          <cell r="DD4734">
            <v>1.1420406044201517</v>
          </cell>
          <cell r="FJ4734">
            <v>42</v>
          </cell>
          <cell r="FK4734">
            <v>0.26300000000000001</v>
          </cell>
          <cell r="FL4734">
            <v>2.0349834546827772</v>
          </cell>
          <cell r="FO4734">
            <v>1</v>
          </cell>
        </row>
        <row r="4735">
          <cell r="A4735">
            <v>658740</v>
          </cell>
          <cell r="C4735" t="str">
            <v>Bohannan, Silas</v>
          </cell>
          <cell r="Q4735" t="str">
            <v>R</v>
          </cell>
          <cell r="AJ4735">
            <v>8.4505507061078191</v>
          </cell>
          <cell r="AR4735">
            <v>16.8</v>
          </cell>
          <cell r="AS4735">
            <v>-2.3272993498450032</v>
          </cell>
          <cell r="AT4735">
            <v>0.90892425277860867</v>
          </cell>
          <cell r="BE4735">
            <v>0.95522077959997553</v>
          </cell>
          <cell r="CP4735">
            <v>23.458333333333332</v>
          </cell>
          <cell r="CV4735">
            <v>92.1</v>
          </cell>
          <cell r="DA4735">
            <v>0</v>
          </cell>
          <cell r="DD4735">
            <v>0.8045124555646066</v>
          </cell>
          <cell r="FJ4735">
            <v>42</v>
          </cell>
          <cell r="FK4735">
            <v>0.26300000000000001</v>
          </cell>
          <cell r="FL4735">
            <v>0.65509225880714028</v>
          </cell>
          <cell r="FO4735">
            <v>1</v>
          </cell>
        </row>
        <row r="4736">
          <cell r="A4736">
            <v>658741</v>
          </cell>
          <cell r="C4736" t="str">
            <v>Moreno, Jose</v>
          </cell>
          <cell r="Q4736" t="str">
            <v>R</v>
          </cell>
          <cell r="AJ4736">
            <v>9.3588557759088928</v>
          </cell>
          <cell r="AR4736">
            <v>16.8</v>
          </cell>
          <cell r="AS4736">
            <v>-1.3016574766963078</v>
          </cell>
          <cell r="AT4736">
            <v>0.86326400525191782</v>
          </cell>
          <cell r="BE4736">
            <v>1.0187895211025297</v>
          </cell>
          <cell r="CP4736">
            <v>19.958333333333332</v>
          </cell>
          <cell r="CV4736">
            <v>92.1</v>
          </cell>
          <cell r="DA4736">
            <v>0</v>
          </cell>
          <cell r="DD4736">
            <v>0.92748230674757737</v>
          </cell>
          <cell r="FJ4736">
            <v>42</v>
          </cell>
          <cell r="FK4736">
            <v>0.26300000000000001</v>
          </cell>
          <cell r="FL4736">
            <v>1.3814008504796114</v>
          </cell>
          <cell r="FO4736">
            <v>1</v>
          </cell>
        </row>
        <row r="4737">
          <cell r="A4737">
            <v>658742</v>
          </cell>
          <cell r="C4737" t="str">
            <v>Almengo, Diogenes</v>
          </cell>
          <cell r="Q4737" t="str">
            <v>S</v>
          </cell>
          <cell r="AJ4737">
            <v>9.2957636164174744</v>
          </cell>
          <cell r="AR4737">
            <v>44.400000000000006</v>
          </cell>
          <cell r="AS4737">
            <v>1.113729370514595</v>
          </cell>
          <cell r="AT4737">
            <v>0.88949941756427808</v>
          </cell>
          <cell r="BE4737">
            <v>0.81113921715632875</v>
          </cell>
          <cell r="CP4737">
            <v>21.041666666666668</v>
          </cell>
          <cell r="CV4737">
            <v>92.1</v>
          </cell>
          <cell r="DA4737">
            <v>0</v>
          </cell>
          <cell r="DD4737">
            <v>0.85146436507064527</v>
          </cell>
          <cell r="FJ4737">
            <v>111</v>
          </cell>
          <cell r="FK4737">
            <v>0.26300000000000001</v>
          </cell>
          <cell r="FL4737">
            <v>0.56431408647474768</v>
          </cell>
          <cell r="FO4737">
            <v>0.34198110659018255</v>
          </cell>
        </row>
        <row r="4738">
          <cell r="A4738">
            <v>658743</v>
          </cell>
          <cell r="C4738" t="str">
            <v>Ramirez, Luis</v>
          </cell>
          <cell r="Q4738" t="str">
            <v>R</v>
          </cell>
          <cell r="AJ4738">
            <v>7.7067309722461665</v>
          </cell>
          <cell r="AR4738">
            <v>16.8</v>
          </cell>
          <cell r="AS4738">
            <v>-1.2578723500781519</v>
          </cell>
          <cell r="AT4738">
            <v>0.7887352097245921</v>
          </cell>
          <cell r="BE4738">
            <v>0.80494828995666645</v>
          </cell>
          <cell r="CP4738">
            <v>20.625</v>
          </cell>
          <cell r="CV4738">
            <v>92.1</v>
          </cell>
          <cell r="DA4738">
            <v>0</v>
          </cell>
          <cell r="DD4738">
            <v>0.76002401713061896</v>
          </cell>
          <cell r="FJ4738">
            <v>42</v>
          </cell>
          <cell r="FK4738">
            <v>0.26300000000000001</v>
          </cell>
          <cell r="FL4738">
            <v>0.20336806453565343</v>
          </cell>
          <cell r="FO4738">
            <v>1</v>
          </cell>
        </row>
        <row r="4739">
          <cell r="A4739">
            <v>658744</v>
          </cell>
          <cell r="C4739" t="str">
            <v>Vargas, Alexander</v>
          </cell>
          <cell r="Q4739" t="str">
            <v>S</v>
          </cell>
          <cell r="AJ4739">
            <v>7.9844471116114786</v>
          </cell>
          <cell r="AR4739">
            <v>44.400000000000006</v>
          </cell>
          <cell r="AS4739">
            <v>-1.6152663322266441</v>
          </cell>
          <cell r="AT4739">
            <v>0.93049210009823358</v>
          </cell>
          <cell r="BE4739">
            <v>1.1616256428829621</v>
          </cell>
          <cell r="CP4739">
            <v>18.958333333333332</v>
          </cell>
          <cell r="CV4739">
            <v>92.1</v>
          </cell>
          <cell r="DA4739">
            <v>0</v>
          </cell>
          <cell r="DD4739">
            <v>0.89355934628490685</v>
          </cell>
          <cell r="FJ4739">
            <v>111</v>
          </cell>
          <cell r="FK4739">
            <v>0.26300000000000001</v>
          </cell>
          <cell r="FL4739">
            <v>1.1702488994541116</v>
          </cell>
          <cell r="FO4739">
            <v>0</v>
          </cell>
        </row>
        <row r="4740">
          <cell r="A4740">
            <v>658786</v>
          </cell>
          <cell r="C4740" t="str">
            <v>Lopez, Robinson</v>
          </cell>
          <cell r="Q4740" t="str">
            <v>R</v>
          </cell>
          <cell r="AJ4740">
            <v>11.481753591500972</v>
          </cell>
          <cell r="AR4740">
            <v>16.8</v>
          </cell>
          <cell r="AS4740">
            <v>-1.8756200749810539</v>
          </cell>
          <cell r="AT4740">
            <v>0.94285995751096296</v>
          </cell>
          <cell r="BE4740">
            <v>0.99465813419139915</v>
          </cell>
          <cell r="CP4740">
            <v>20.041666666666668</v>
          </cell>
          <cell r="CV4740">
            <v>92.1</v>
          </cell>
          <cell r="DA4740">
            <v>0</v>
          </cell>
          <cell r="DD4740">
            <v>1.7054444157220301</v>
          </cell>
          <cell r="FJ4740">
            <v>42</v>
          </cell>
          <cell r="FK4740">
            <v>0.26300000000000001</v>
          </cell>
          <cell r="FL4740">
            <v>2.15938608032726</v>
          </cell>
          <cell r="FO4740">
            <v>1</v>
          </cell>
        </row>
        <row r="4741">
          <cell r="A4741">
            <v>658791</v>
          </cell>
          <cell r="C4741" t="str">
            <v>Huang, Wei-Chieh</v>
          </cell>
          <cell r="Q4741" t="str">
            <v>S</v>
          </cell>
          <cell r="AJ4741">
            <v>6.5329417529134721</v>
          </cell>
          <cell r="AR4741">
            <v>44.400000000000006</v>
          </cell>
          <cell r="AS4741">
            <v>7.0679621659608699E-2</v>
          </cell>
          <cell r="AT4741">
            <v>0.9171012609182132</v>
          </cell>
          <cell r="BE4741">
            <v>0.71501469580688592</v>
          </cell>
          <cell r="CP4741">
            <v>22.791666666666668</v>
          </cell>
          <cell r="CV4741">
            <v>92.1</v>
          </cell>
          <cell r="DA4741">
            <v>0</v>
          </cell>
          <cell r="DD4741">
            <v>1.0699600678346102</v>
          </cell>
          <cell r="FJ4741">
            <v>111</v>
          </cell>
          <cell r="FK4741">
            <v>0.26300000000000001</v>
          </cell>
          <cell r="FL4741">
            <v>-2.1177994245429935E-2</v>
          </cell>
          <cell r="FO4741">
            <v>0</v>
          </cell>
        </row>
        <row r="4742">
          <cell r="A4742">
            <v>658792</v>
          </cell>
          <cell r="C4742" t="str">
            <v>Wilkerson, Aaron</v>
          </cell>
          <cell r="Q4742" t="str">
            <v>S</v>
          </cell>
          <cell r="AJ4742">
            <v>4.4339439078719529</v>
          </cell>
          <cell r="AR4742">
            <v>147.26290105567836</v>
          </cell>
          <cell r="AS4742">
            <v>6.4454650735541866E-2</v>
          </cell>
          <cell r="AT4742">
            <v>0.81114500782148824</v>
          </cell>
          <cell r="BE4742">
            <v>1.0874117597713369</v>
          </cell>
          <cell r="CP4742">
            <v>27.125</v>
          </cell>
          <cell r="CV4742">
            <v>92.1</v>
          </cell>
          <cell r="DA4742">
            <v>0</v>
          </cell>
          <cell r="DD4742">
            <v>1.0924069705760464</v>
          </cell>
          <cell r="FJ4742">
            <v>147.26290105567836</v>
          </cell>
          <cell r="FK4742">
            <v>0.26300000000000001</v>
          </cell>
          <cell r="FL4742">
            <v>-0.20288633041685283</v>
          </cell>
          <cell r="FO4742">
            <v>0</v>
          </cell>
        </row>
        <row r="4743">
          <cell r="A4743">
            <v>659005</v>
          </cell>
          <cell r="C4743" t="str">
            <v>Chavez, Enrique</v>
          </cell>
          <cell r="Q4743" t="str">
            <v>S</v>
          </cell>
          <cell r="AJ4743">
            <v>7.287559773365416</v>
          </cell>
          <cell r="AR4743">
            <v>44.400000000000006</v>
          </cell>
          <cell r="AS4743">
            <v>0.3305844644203722</v>
          </cell>
          <cell r="AT4743">
            <v>0.89544112397779385</v>
          </cell>
          <cell r="BE4743">
            <v>0.80585002714336618</v>
          </cell>
          <cell r="CP4743">
            <v>20.208333333333332</v>
          </cell>
          <cell r="CV4743">
            <v>92.1</v>
          </cell>
          <cell r="DA4743">
            <v>0</v>
          </cell>
          <cell r="DD4743">
            <v>0.8588439954680781</v>
          </cell>
          <cell r="FJ4743">
            <v>111</v>
          </cell>
          <cell r="FK4743">
            <v>0.26300000000000001</v>
          </cell>
          <cell r="FL4743">
            <v>-0.18637847097878019</v>
          </cell>
          <cell r="FO4743">
            <v>0</v>
          </cell>
        </row>
        <row r="4744">
          <cell r="A4744">
            <v>659009</v>
          </cell>
          <cell r="C4744" t="str">
            <v>Tovar, Darwin</v>
          </cell>
          <cell r="Q4744" t="str">
            <v>R</v>
          </cell>
          <cell r="AJ4744">
            <v>9.1652169022417809</v>
          </cell>
          <cell r="AR4744">
            <v>16.8</v>
          </cell>
          <cell r="AS4744">
            <v>3.8262703597778724E-2</v>
          </cell>
          <cell r="AT4744">
            <v>0.99055420048766341</v>
          </cell>
          <cell r="BE4744">
            <v>0.7000310441844324</v>
          </cell>
          <cell r="CP4744">
            <v>19.708333333333332</v>
          </cell>
          <cell r="CV4744">
            <v>92.1</v>
          </cell>
          <cell r="DA4744">
            <v>0</v>
          </cell>
          <cell r="DD4744">
            <v>1.1424935239221581</v>
          </cell>
          <cell r="FJ4744">
            <v>42</v>
          </cell>
          <cell r="FK4744">
            <v>0.26300000000000001</v>
          </cell>
          <cell r="FL4744">
            <v>1.7323988655704401</v>
          </cell>
          <cell r="FO4744">
            <v>1</v>
          </cell>
        </row>
        <row r="4745">
          <cell r="A4745">
            <v>659010</v>
          </cell>
          <cell r="C4745" t="str">
            <v>Nunez, Anderson</v>
          </cell>
          <cell r="Q4745" t="str">
            <v>R</v>
          </cell>
          <cell r="AJ4745">
            <v>6.7550406865595747</v>
          </cell>
          <cell r="AR4745">
            <v>16.8</v>
          </cell>
          <cell r="AS4745">
            <v>0.25340323386099634</v>
          </cell>
          <cell r="AT4745">
            <v>0.90957370082710032</v>
          </cell>
          <cell r="BE4745">
            <v>0.89065749512631531</v>
          </cell>
          <cell r="CP4745">
            <v>22.125</v>
          </cell>
          <cell r="CV4745">
            <v>92.1</v>
          </cell>
          <cell r="DA4745">
            <v>0</v>
          </cell>
          <cell r="DD4745">
            <v>1.0103643773174611</v>
          </cell>
          <cell r="FJ4745">
            <v>42</v>
          </cell>
          <cell r="FK4745">
            <v>0.26300000000000001</v>
          </cell>
          <cell r="FL4745">
            <v>0.58773417487734025</v>
          </cell>
          <cell r="FO4745">
            <v>1</v>
          </cell>
        </row>
        <row r="4746">
          <cell r="A4746">
            <v>659015</v>
          </cell>
          <cell r="C4746" t="str">
            <v>Salomon, Franklin</v>
          </cell>
          <cell r="Q4746" t="str">
            <v>R</v>
          </cell>
          <cell r="AJ4746">
            <v>9.942769356165801</v>
          </cell>
          <cell r="AR4746">
            <v>16.8</v>
          </cell>
          <cell r="AS4746">
            <v>1.3746484493935145</v>
          </cell>
          <cell r="AT4746">
            <v>0.94432189363628261</v>
          </cell>
          <cell r="BE4746">
            <v>0.8244832693895241</v>
          </cell>
          <cell r="CP4746">
            <v>21.291666666666668</v>
          </cell>
          <cell r="CV4746">
            <v>92.1</v>
          </cell>
          <cell r="DA4746">
            <v>0</v>
          </cell>
          <cell r="DD4746">
            <v>1.1319404110789459</v>
          </cell>
          <cell r="FJ4746">
            <v>42</v>
          </cell>
          <cell r="FK4746">
            <v>0.26300000000000001</v>
          </cell>
          <cell r="FL4746">
            <v>-0.92350310228309629</v>
          </cell>
          <cell r="FO4746">
            <v>1</v>
          </cell>
        </row>
        <row r="4747">
          <cell r="A4747">
            <v>659070</v>
          </cell>
          <cell r="C4747" t="str">
            <v>Bracewell, Ben</v>
          </cell>
          <cell r="Q4747" t="str">
            <v>R</v>
          </cell>
          <cell r="AJ4747">
            <v>5.4508292488076542</v>
          </cell>
          <cell r="AR4747">
            <v>20.19952790976032</v>
          </cell>
          <cell r="AS4747">
            <v>1.398359459413127</v>
          </cell>
          <cell r="AT4747">
            <v>0.83021611635663473</v>
          </cell>
          <cell r="BE4747">
            <v>1.0943326031613709</v>
          </cell>
          <cell r="CP4747">
            <v>25.791666666666668</v>
          </cell>
          <cell r="CV4747">
            <v>92.1</v>
          </cell>
          <cell r="DA4747">
            <v>0</v>
          </cell>
          <cell r="DD4747">
            <v>0.931103328099667</v>
          </cell>
          <cell r="FJ4747">
            <v>50.4988197744008</v>
          </cell>
          <cell r="FK4747">
            <v>0.26300000000000001</v>
          </cell>
          <cell r="FL4747">
            <v>0.54797090098511625</v>
          </cell>
          <cell r="FO4747">
            <v>0.72164889497831575</v>
          </cell>
        </row>
        <row r="4748">
          <cell r="A4748">
            <v>659072</v>
          </cell>
          <cell r="C4748" t="str">
            <v>Dian, Adam</v>
          </cell>
          <cell r="Q4748" t="str">
            <v>R</v>
          </cell>
          <cell r="AJ4748">
            <v>7.4181982713782446</v>
          </cell>
          <cell r="AR4748">
            <v>16.8</v>
          </cell>
          <cell r="AS4748">
            <v>1.3520818598143289</v>
          </cell>
          <cell r="AT4748">
            <v>0.93479866461782524</v>
          </cell>
          <cell r="BE4748">
            <v>1.0053114910543239</v>
          </cell>
          <cell r="CP4748">
            <v>23.041666666666668</v>
          </cell>
          <cell r="CV4748">
            <v>92.1</v>
          </cell>
          <cell r="DA4748">
            <v>0</v>
          </cell>
          <cell r="DD4748">
            <v>1.1854457077900187</v>
          </cell>
          <cell r="FJ4748">
            <v>42</v>
          </cell>
          <cell r="FK4748">
            <v>0.26300000000000001</v>
          </cell>
          <cell r="FL4748">
            <v>0.42185919548613438</v>
          </cell>
          <cell r="FO4748">
            <v>1</v>
          </cell>
        </row>
        <row r="4749">
          <cell r="A4749">
            <v>659086</v>
          </cell>
          <cell r="C4749" t="str">
            <v>Poulson, Brandon</v>
          </cell>
          <cell r="Q4749" t="str">
            <v>R</v>
          </cell>
          <cell r="AJ4749">
            <v>9.275722786846913</v>
          </cell>
          <cell r="AR4749">
            <v>16.8</v>
          </cell>
          <cell r="AS4749">
            <v>0.76001912881848488</v>
          </cell>
          <cell r="AT4749">
            <v>0.96216119341046236</v>
          </cell>
          <cell r="BE4749">
            <v>1.0333064918638828</v>
          </cell>
          <cell r="CP4749">
            <v>26.375</v>
          </cell>
          <cell r="CV4749">
            <v>92.1</v>
          </cell>
          <cell r="DA4749">
            <v>0</v>
          </cell>
          <cell r="DD4749">
            <v>1.751529469107485</v>
          </cell>
          <cell r="FJ4749">
            <v>42</v>
          </cell>
          <cell r="FK4749">
            <v>0.26300000000000001</v>
          </cell>
          <cell r="FL4749">
            <v>1.6266751226533427</v>
          </cell>
          <cell r="FO4749">
            <v>1</v>
          </cell>
        </row>
        <row r="4750">
          <cell r="A4750">
            <v>659088</v>
          </cell>
          <cell r="C4750" t="str">
            <v>Lewis, Daniel</v>
          </cell>
          <cell r="Q4750" t="str">
            <v>R</v>
          </cell>
          <cell r="AJ4750">
            <v>7.1866126121454856</v>
          </cell>
          <cell r="AR4750">
            <v>16.8</v>
          </cell>
          <cell r="AS4750">
            <v>0.45266800219390085</v>
          </cell>
          <cell r="AT4750">
            <v>0.89164159326516923</v>
          </cell>
          <cell r="BE4750">
            <v>0.72376766301933648</v>
          </cell>
          <cell r="CP4750">
            <v>25.291666666666668</v>
          </cell>
          <cell r="CV4750">
            <v>92.1</v>
          </cell>
          <cell r="DA4750">
            <v>0</v>
          </cell>
          <cell r="DD4750">
            <v>1.0559734608008242</v>
          </cell>
          <cell r="FJ4750">
            <v>42</v>
          </cell>
          <cell r="FK4750">
            <v>0.26300000000000001</v>
          </cell>
          <cell r="FL4750">
            <v>1.1655191207184457</v>
          </cell>
          <cell r="FO4750">
            <v>1</v>
          </cell>
        </row>
        <row r="4751">
          <cell r="A4751">
            <v>659089</v>
          </cell>
          <cell r="C4751" t="str">
            <v>Rodesky, Nick</v>
          </cell>
          <cell r="Q4751" t="str">
            <v>R</v>
          </cell>
          <cell r="AJ4751">
            <v>5.8908659489093198</v>
          </cell>
          <cell r="AR4751">
            <v>16.8</v>
          </cell>
          <cell r="AS4751">
            <v>-0.63170635182126988</v>
          </cell>
          <cell r="AT4751">
            <v>0.95623774034197218</v>
          </cell>
          <cell r="BE4751">
            <v>1.0897998806865541</v>
          </cell>
          <cell r="CP4751">
            <v>25.291666666666668</v>
          </cell>
          <cell r="CV4751">
            <v>92.1</v>
          </cell>
          <cell r="DA4751">
            <v>0</v>
          </cell>
          <cell r="DD4751">
            <v>0.90870289405592097</v>
          </cell>
          <cell r="FJ4751">
            <v>42</v>
          </cell>
          <cell r="FK4751">
            <v>0.26300000000000001</v>
          </cell>
          <cell r="FL4751">
            <v>1.0419282072763818</v>
          </cell>
          <cell r="FO4751">
            <v>1</v>
          </cell>
        </row>
        <row r="4752">
          <cell r="A4752">
            <v>659102</v>
          </cell>
          <cell r="C4752" t="str">
            <v>Solano, Eduardo</v>
          </cell>
          <cell r="Q4752" t="str">
            <v>R</v>
          </cell>
          <cell r="AJ4752">
            <v>11.281083427411138</v>
          </cell>
          <cell r="AR4752">
            <v>16.8</v>
          </cell>
          <cell r="AS4752">
            <v>-0.14472873639357656</v>
          </cell>
          <cell r="AT4752">
            <v>0.8382250676049896</v>
          </cell>
          <cell r="BE4752">
            <v>1.2415206369446996</v>
          </cell>
          <cell r="CP4752">
            <v>19.125</v>
          </cell>
          <cell r="CV4752">
            <v>92.1</v>
          </cell>
          <cell r="DA4752">
            <v>0</v>
          </cell>
          <cell r="DD4752">
            <v>1.4028121863935674</v>
          </cell>
          <cell r="FJ4752">
            <v>42</v>
          </cell>
          <cell r="FK4752">
            <v>0.26300000000000001</v>
          </cell>
          <cell r="FL4752">
            <v>0.51604452987967309</v>
          </cell>
          <cell r="FO4752">
            <v>0.88057742656774196</v>
          </cell>
        </row>
        <row r="4753">
          <cell r="A4753">
            <v>659150</v>
          </cell>
          <cell r="C4753" t="str">
            <v>Martinez, Saul</v>
          </cell>
          <cell r="Q4753" t="str">
            <v>R</v>
          </cell>
          <cell r="AJ4753">
            <v>8.0510711696328912</v>
          </cell>
          <cell r="AR4753">
            <v>16.8</v>
          </cell>
          <cell r="AS4753">
            <v>2.5301002928014151</v>
          </cell>
          <cell r="AT4753">
            <v>0.9867928556531923</v>
          </cell>
          <cell r="BE4753">
            <v>0.899069937512331</v>
          </cell>
          <cell r="CP4753">
            <v>21.041666666666668</v>
          </cell>
          <cell r="CV4753">
            <v>92.1</v>
          </cell>
          <cell r="DA4753">
            <v>0</v>
          </cell>
          <cell r="DD4753">
            <v>1.330711597486731</v>
          </cell>
          <cell r="FJ4753">
            <v>42</v>
          </cell>
          <cell r="FK4753">
            <v>0.26300000000000001</v>
          </cell>
          <cell r="FL4753">
            <v>1.7526091036319951</v>
          </cell>
          <cell r="FO4753">
            <v>1</v>
          </cell>
        </row>
        <row r="4754">
          <cell r="A4754">
            <v>659151</v>
          </cell>
          <cell r="C4754" t="str">
            <v>Garcia, Yordani</v>
          </cell>
          <cell r="Q4754" t="str">
            <v>R</v>
          </cell>
          <cell r="AJ4754">
            <v>11.223529684061159</v>
          </cell>
          <cell r="AR4754">
            <v>16.8</v>
          </cell>
          <cell r="AS4754">
            <v>-3.7888215794125171</v>
          </cell>
          <cell r="AT4754">
            <v>0.94056449448205726</v>
          </cell>
          <cell r="BE4754">
            <v>1.1081287493613972</v>
          </cell>
          <cell r="CP4754">
            <v>20.375</v>
          </cell>
          <cell r="CV4754">
            <v>92.1</v>
          </cell>
          <cell r="DA4754">
            <v>0</v>
          </cell>
          <cell r="DD4754">
            <v>1.1941046844721883</v>
          </cell>
          <cell r="FJ4754">
            <v>42</v>
          </cell>
          <cell r="FK4754">
            <v>0.26300000000000001</v>
          </cell>
          <cell r="FL4754">
            <v>1.7195264696215302</v>
          </cell>
          <cell r="FO4754">
            <v>0.76229506382692724</v>
          </cell>
        </row>
        <row r="4755">
          <cell r="A4755">
            <v>659160</v>
          </cell>
          <cell r="C4755" t="str">
            <v>Mendez, Bringnel</v>
          </cell>
          <cell r="Q4755" t="str">
            <v>R</v>
          </cell>
          <cell r="AJ4755">
            <v>8.2773983190307963</v>
          </cell>
          <cell r="AR4755">
            <v>16.8</v>
          </cell>
          <cell r="AS4755">
            <v>-1.0471499536521558</v>
          </cell>
          <cell r="AT4755">
            <v>0.81151712719974034</v>
          </cell>
          <cell r="BE4755">
            <v>0.93056321006107878</v>
          </cell>
          <cell r="CP4755">
            <v>22.458333333333332</v>
          </cell>
          <cell r="CV4755">
            <v>92.1</v>
          </cell>
          <cell r="DA4755">
            <v>0</v>
          </cell>
          <cell r="DD4755">
            <v>0.96690348105473722</v>
          </cell>
          <cell r="FJ4755">
            <v>42</v>
          </cell>
          <cell r="FK4755">
            <v>0.26300000000000001</v>
          </cell>
          <cell r="FL4755">
            <v>0.52201161236023863</v>
          </cell>
          <cell r="FO4755">
            <v>1</v>
          </cell>
        </row>
        <row r="4756">
          <cell r="A4756">
            <v>659162</v>
          </cell>
          <cell r="C4756" t="str">
            <v>Moore, Colter</v>
          </cell>
          <cell r="Q4756" t="str">
            <v>R</v>
          </cell>
          <cell r="AJ4756">
            <v>7.3786108134475814</v>
          </cell>
          <cell r="AR4756">
            <v>16.8</v>
          </cell>
          <cell r="AS4756">
            <v>0.39413143991840016</v>
          </cell>
          <cell r="AT4756">
            <v>0.9917844371434692</v>
          </cell>
          <cell r="BE4756">
            <v>1.21673512596094</v>
          </cell>
          <cell r="CP4756">
            <v>24.708333333333332</v>
          </cell>
          <cell r="CV4756">
            <v>92.1</v>
          </cell>
          <cell r="DA4756">
            <v>0</v>
          </cell>
          <cell r="DD4756">
            <v>1.2512522915341255</v>
          </cell>
          <cell r="FJ4756">
            <v>42</v>
          </cell>
          <cell r="FK4756">
            <v>0.26300000000000001</v>
          </cell>
          <cell r="FL4756">
            <v>-1.6629231996369993</v>
          </cell>
          <cell r="FO4756">
            <v>1</v>
          </cell>
        </row>
        <row r="4757">
          <cell r="A4757">
            <v>659168</v>
          </cell>
          <cell r="C4757" t="str">
            <v>Camargo, Jesus</v>
          </cell>
          <cell r="Q4757" t="str">
            <v>S</v>
          </cell>
          <cell r="AJ4757">
            <v>7.2211666894302748</v>
          </cell>
          <cell r="AR4757">
            <v>44.400000000000006</v>
          </cell>
          <cell r="AS4757">
            <v>-0.35678388027212726</v>
          </cell>
          <cell r="AT4757">
            <v>0.9300452243394387</v>
          </cell>
          <cell r="BE4757">
            <v>0.706798885846599</v>
          </cell>
          <cell r="CP4757">
            <v>20.625</v>
          </cell>
          <cell r="CV4757">
            <v>92.1</v>
          </cell>
          <cell r="DA4757">
            <v>0</v>
          </cell>
          <cell r="DD4757">
            <v>1.2509397639131887</v>
          </cell>
          <cell r="FJ4757">
            <v>111</v>
          </cell>
          <cell r="FK4757">
            <v>0.26300000000000001</v>
          </cell>
          <cell r="FL4757">
            <v>0.28874075789669806</v>
          </cell>
          <cell r="FO4757">
            <v>0</v>
          </cell>
        </row>
        <row r="4758">
          <cell r="A4758">
            <v>659256</v>
          </cell>
          <cell r="C4758" t="str">
            <v>Batista, Franchi</v>
          </cell>
          <cell r="Q4758" t="str">
            <v>R</v>
          </cell>
          <cell r="AJ4758">
            <v>7.4062709566033664</v>
          </cell>
          <cell r="AR4758">
            <v>16.8</v>
          </cell>
          <cell r="AS4758">
            <v>-1.7774498472593574</v>
          </cell>
          <cell r="AT4758">
            <v>0.8943945567706495</v>
          </cell>
          <cell r="BE4758">
            <v>0.74937891774982535</v>
          </cell>
          <cell r="CP4758">
            <v>20.125</v>
          </cell>
          <cell r="CV4758">
            <v>92.1</v>
          </cell>
          <cell r="DA4758">
            <v>0</v>
          </cell>
          <cell r="DD4758">
            <v>1.0157268149731873</v>
          </cell>
          <cell r="FJ4758">
            <v>42</v>
          </cell>
          <cell r="FK4758">
            <v>0.26300000000000001</v>
          </cell>
          <cell r="FL4758">
            <v>-0.26931181988200159</v>
          </cell>
          <cell r="FO4758">
            <v>1</v>
          </cell>
        </row>
        <row r="4759">
          <cell r="A4759">
            <v>659259</v>
          </cell>
          <cell r="C4759" t="str">
            <v>Zgardowski, Jason</v>
          </cell>
          <cell r="Q4759" t="str">
            <v>R</v>
          </cell>
          <cell r="AJ4759">
            <v>6.6464274536934198</v>
          </cell>
          <cell r="AR4759">
            <v>16.8</v>
          </cell>
          <cell r="AS4759">
            <v>0.85922593285179161</v>
          </cell>
          <cell r="AT4759">
            <v>0.91064570015592683</v>
          </cell>
          <cell r="BE4759">
            <v>1.0598675030795568</v>
          </cell>
          <cell r="CP4759">
            <v>22.791666666666668</v>
          </cell>
          <cell r="CV4759">
            <v>92.1</v>
          </cell>
          <cell r="DA4759">
            <v>0</v>
          </cell>
          <cell r="DD4759">
            <v>1.2498819928370815</v>
          </cell>
          <cell r="FJ4759">
            <v>42</v>
          </cell>
          <cell r="FK4759">
            <v>0.26300000000000001</v>
          </cell>
          <cell r="FL4759">
            <v>0.21294443286318457</v>
          </cell>
          <cell r="FO4759">
            <v>1</v>
          </cell>
        </row>
        <row r="4760">
          <cell r="A4760">
            <v>659261</v>
          </cell>
          <cell r="C4760" t="str">
            <v>Acosta, Christopher</v>
          </cell>
          <cell r="Q4760" t="str">
            <v>S</v>
          </cell>
          <cell r="AJ4760">
            <v>9.1588675143644593</v>
          </cell>
          <cell r="AR4760">
            <v>44.400000000000006</v>
          </cell>
          <cell r="AS4760">
            <v>0.23446277050212319</v>
          </cell>
          <cell r="AT4760">
            <v>0.97819168730120654</v>
          </cell>
          <cell r="BE4760">
            <v>1.1096833598809976</v>
          </cell>
          <cell r="CP4760">
            <v>18.458333333333332</v>
          </cell>
          <cell r="CV4760">
            <v>92.1</v>
          </cell>
          <cell r="DA4760">
            <v>0</v>
          </cell>
          <cell r="DD4760">
            <v>0.82302692939222699</v>
          </cell>
          <cell r="FJ4760">
            <v>111</v>
          </cell>
          <cell r="FK4760">
            <v>0.26300000000000001</v>
          </cell>
          <cell r="FL4760">
            <v>-0.14759048559938034</v>
          </cell>
          <cell r="FO4760">
            <v>0</v>
          </cell>
        </row>
        <row r="4761">
          <cell r="A4761">
            <v>659262</v>
          </cell>
          <cell r="C4761" t="str">
            <v>Espinoza, Anderson</v>
          </cell>
          <cell r="Q4761" t="str">
            <v>S</v>
          </cell>
          <cell r="AJ4761">
            <v>6.4141881479988694</v>
          </cell>
          <cell r="AR4761">
            <v>44.849245390699572</v>
          </cell>
          <cell r="AS4761">
            <v>-5.4457544775002982E-2</v>
          </cell>
          <cell r="AT4761">
            <v>0.80217049503137017</v>
          </cell>
          <cell r="BE4761">
            <v>0.98504205501926911</v>
          </cell>
          <cell r="CP4761">
            <v>18.291666666666668</v>
          </cell>
          <cell r="CV4761">
            <v>92.1</v>
          </cell>
          <cell r="DA4761">
            <v>0</v>
          </cell>
          <cell r="DD4761">
            <v>1.0284091657633454</v>
          </cell>
          <cell r="FJ4761">
            <v>112.12311347674893</v>
          </cell>
          <cell r="FK4761">
            <v>0.26300000000000001</v>
          </cell>
          <cell r="FL4761">
            <v>4.0462898706660061E-2</v>
          </cell>
          <cell r="FO4761">
            <v>0</v>
          </cell>
        </row>
        <row r="4762">
          <cell r="A4762">
            <v>659263</v>
          </cell>
          <cell r="C4762" t="str">
            <v>Clemente, Nicolo</v>
          </cell>
          <cell r="Q4762" t="str">
            <v>R</v>
          </cell>
          <cell r="AJ4762">
            <v>10.55234192052415</v>
          </cell>
          <cell r="AR4762">
            <v>16.8</v>
          </cell>
          <cell r="AS4762">
            <v>-0.74463030631752669</v>
          </cell>
          <cell r="AT4762">
            <v>0.83896022388959413</v>
          </cell>
          <cell r="BE4762">
            <v>0.94928214756937712</v>
          </cell>
          <cell r="CP4762">
            <v>18.375</v>
          </cell>
          <cell r="CV4762">
            <v>92.1</v>
          </cell>
          <cell r="DA4762">
            <v>0</v>
          </cell>
          <cell r="DD4762">
            <v>1.046603179864066</v>
          </cell>
          <cell r="FJ4762">
            <v>42</v>
          </cell>
          <cell r="FK4762">
            <v>0.26300000000000001</v>
          </cell>
          <cell r="FL4762">
            <v>0.37552696963426807</v>
          </cell>
          <cell r="FO4762">
            <v>1</v>
          </cell>
        </row>
        <row r="4763">
          <cell r="A4763">
            <v>659264</v>
          </cell>
          <cell r="C4763" t="str">
            <v>Colmenares, Luis</v>
          </cell>
          <cell r="Q4763" t="str">
            <v>R</v>
          </cell>
          <cell r="AJ4763">
            <v>8.6838348731933195</v>
          </cell>
          <cell r="AR4763">
            <v>16.8</v>
          </cell>
          <cell r="AS4763">
            <v>0.71729549060515296</v>
          </cell>
          <cell r="AT4763">
            <v>0.92638430415895079</v>
          </cell>
          <cell r="BE4763">
            <v>0.64374744090775748</v>
          </cell>
          <cell r="CP4763">
            <v>18.208333333333332</v>
          </cell>
          <cell r="CV4763">
            <v>92.1</v>
          </cell>
          <cell r="DA4763">
            <v>0</v>
          </cell>
          <cell r="DD4763">
            <v>0.92015448747631656</v>
          </cell>
          <cell r="FJ4763">
            <v>42</v>
          </cell>
          <cell r="FK4763">
            <v>0.26300000000000001</v>
          </cell>
          <cell r="FL4763">
            <v>-0.22668792969905743</v>
          </cell>
          <cell r="FO4763">
            <v>1</v>
          </cell>
        </row>
        <row r="4764">
          <cell r="A4764">
            <v>659265</v>
          </cell>
          <cell r="C4764" t="str">
            <v>Cortez, Jhosmar</v>
          </cell>
          <cell r="Q4764" t="str">
            <v>S</v>
          </cell>
          <cell r="AJ4764">
            <v>9.2083717081524696</v>
          </cell>
          <cell r="AR4764">
            <v>44.400000000000006</v>
          </cell>
          <cell r="AS4764">
            <v>-4.782606367243778</v>
          </cell>
          <cell r="AT4764">
            <v>0.99296124996112312</v>
          </cell>
          <cell r="BE4764">
            <v>0.73772716042449038</v>
          </cell>
          <cell r="CP4764">
            <v>18.541666666666668</v>
          </cell>
          <cell r="CV4764">
            <v>92.1</v>
          </cell>
          <cell r="DA4764">
            <v>0</v>
          </cell>
          <cell r="DD4764">
            <v>0.56851650921983832</v>
          </cell>
          <cell r="FJ4764">
            <v>111</v>
          </cell>
          <cell r="FK4764">
            <v>0.26300000000000001</v>
          </cell>
          <cell r="FL4764">
            <v>0.75943090610309127</v>
          </cell>
          <cell r="FO4764">
            <v>0</v>
          </cell>
        </row>
        <row r="4765">
          <cell r="A4765">
            <v>659266</v>
          </cell>
          <cell r="C4765" t="str">
            <v>Espinoza, Junior</v>
          </cell>
          <cell r="Q4765" t="str">
            <v>S</v>
          </cell>
          <cell r="AJ4765">
            <v>9.4178839893773851</v>
          </cell>
          <cell r="AR4765">
            <v>44.400000000000006</v>
          </cell>
          <cell r="AS4765">
            <v>-1.6150716135009912E-2</v>
          </cell>
          <cell r="AT4765">
            <v>0.84452339111298613</v>
          </cell>
          <cell r="BE4765">
            <v>0.79232541024007452</v>
          </cell>
          <cell r="CP4765">
            <v>18.791666666666668</v>
          </cell>
          <cell r="CV4765">
            <v>92.1</v>
          </cell>
          <cell r="DA4765">
            <v>0</v>
          </cell>
          <cell r="DD4765">
            <v>1.1504687662023794</v>
          </cell>
          <cell r="FJ4765">
            <v>111</v>
          </cell>
          <cell r="FK4765">
            <v>0.26300000000000001</v>
          </cell>
          <cell r="FL4765">
            <v>0.56566396970417987</v>
          </cell>
          <cell r="FO4765">
            <v>0.2723355379082335</v>
          </cell>
        </row>
        <row r="4766">
          <cell r="A4766">
            <v>659267</v>
          </cell>
          <cell r="C4766" t="str">
            <v>Raudes, Roniel</v>
          </cell>
          <cell r="Q4766" t="str">
            <v>S</v>
          </cell>
          <cell r="AJ4766">
            <v>6.2330672525764417</v>
          </cell>
          <cell r="AR4766">
            <v>46.541921238199421</v>
          </cell>
          <cell r="AS4766">
            <v>4.8414708310644212E-2</v>
          </cell>
          <cell r="AT4766">
            <v>0.88958581607697085</v>
          </cell>
          <cell r="BE4766">
            <v>0.6536099943523892</v>
          </cell>
          <cell r="CP4766">
            <v>18.458333333333332</v>
          </cell>
          <cell r="CV4766">
            <v>92.1</v>
          </cell>
          <cell r="DA4766">
            <v>0</v>
          </cell>
          <cell r="DD4766">
            <v>1.0128280053144292</v>
          </cell>
          <cell r="FJ4766">
            <v>116.35480309549855</v>
          </cell>
          <cell r="FK4766">
            <v>0.26300000000000001</v>
          </cell>
          <cell r="FL4766">
            <v>-0.4021029923884557</v>
          </cell>
          <cell r="FO4766">
            <v>0</v>
          </cell>
        </row>
        <row r="4767">
          <cell r="A4767">
            <v>659269</v>
          </cell>
          <cell r="C4767" t="str">
            <v>Lopez, Franklyn</v>
          </cell>
          <cell r="Q4767" t="str">
            <v>S</v>
          </cell>
          <cell r="AJ4767">
            <v>7.3484634863034151</v>
          </cell>
          <cell r="AR4767">
            <v>44.400000000000006</v>
          </cell>
          <cell r="AS4767">
            <v>1.0858368422333857</v>
          </cell>
          <cell r="AT4767">
            <v>0.99414534421701162</v>
          </cell>
          <cell r="BE4767">
            <v>0.91022736087055978</v>
          </cell>
          <cell r="CP4767">
            <v>21.791666666666668</v>
          </cell>
          <cell r="CV4767">
            <v>92.1</v>
          </cell>
          <cell r="DA4767">
            <v>0</v>
          </cell>
          <cell r="DD4767">
            <v>0.60675901973120328</v>
          </cell>
          <cell r="FJ4767">
            <v>111</v>
          </cell>
          <cell r="FK4767">
            <v>0.26300000000000001</v>
          </cell>
          <cell r="FL4767">
            <v>0.15977661981800417</v>
          </cell>
          <cell r="FO4767">
            <v>0</v>
          </cell>
        </row>
        <row r="4768">
          <cell r="A4768">
            <v>659273</v>
          </cell>
          <cell r="C4768" t="str">
            <v>Fuller, Nick</v>
          </cell>
          <cell r="Q4768" t="str">
            <v>R</v>
          </cell>
          <cell r="AJ4768">
            <v>6.5948155590963164</v>
          </cell>
          <cell r="AR4768">
            <v>16.8</v>
          </cell>
          <cell r="AS4768">
            <v>-0.31989113977104022</v>
          </cell>
          <cell r="AT4768">
            <v>0.91285001164474089</v>
          </cell>
          <cell r="BE4768">
            <v>0.79243769805208253</v>
          </cell>
          <cell r="CP4768">
            <v>25.291666666666668</v>
          </cell>
          <cell r="CV4768">
            <v>92.1</v>
          </cell>
          <cell r="DA4768">
            <v>0</v>
          </cell>
          <cell r="DD4768">
            <v>1.1631376798091444</v>
          </cell>
          <cell r="FJ4768">
            <v>42</v>
          </cell>
          <cell r="FK4768">
            <v>0.26300000000000001</v>
          </cell>
          <cell r="FL4768">
            <v>-0.50699675637036368</v>
          </cell>
          <cell r="FO4768">
            <v>1</v>
          </cell>
        </row>
        <row r="4769">
          <cell r="A4769">
            <v>659275</v>
          </cell>
          <cell r="C4769" t="str">
            <v>Lamet, Dinelson</v>
          </cell>
          <cell r="Q4769" t="str">
            <v>S</v>
          </cell>
          <cell r="AJ4769">
            <v>5.8524105763913798</v>
          </cell>
          <cell r="AR4769">
            <v>56.746282547716056</v>
          </cell>
          <cell r="AS4769">
            <v>0.26927526590107309</v>
          </cell>
          <cell r="AT4769">
            <v>0.85209640964263011</v>
          </cell>
          <cell r="BE4769">
            <v>0.96376506667892992</v>
          </cell>
          <cell r="CP4769">
            <v>23.958333333333332</v>
          </cell>
          <cell r="CV4769">
            <v>92.1</v>
          </cell>
          <cell r="DA4769">
            <v>0</v>
          </cell>
          <cell r="DD4769">
            <v>1.195556972828274</v>
          </cell>
          <cell r="FJ4769">
            <v>141.86570636929014</v>
          </cell>
          <cell r="FK4769">
            <v>0.26300000000000001</v>
          </cell>
          <cell r="FL4769">
            <v>0.39354651985091665</v>
          </cell>
          <cell r="FO4769">
            <v>0</v>
          </cell>
        </row>
        <row r="4770">
          <cell r="A4770">
            <v>659625</v>
          </cell>
          <cell r="C4770" t="str">
            <v>Leyva, Lazaro</v>
          </cell>
          <cell r="Q4770" t="str">
            <v>S</v>
          </cell>
          <cell r="AJ4770">
            <v>7.4914545820478464</v>
          </cell>
          <cell r="AR4770">
            <v>44.400000000000006</v>
          </cell>
          <cell r="AS4770">
            <v>0.93790052367600474</v>
          </cell>
          <cell r="AT4770">
            <v>0.96649889248094889</v>
          </cell>
          <cell r="BE4770">
            <v>0.95151461215766098</v>
          </cell>
          <cell r="CP4770">
            <v>21.875</v>
          </cell>
          <cell r="CV4770">
            <v>92.1</v>
          </cell>
          <cell r="DA4770">
            <v>0</v>
          </cell>
          <cell r="DD4770">
            <v>1.1541729270027519</v>
          </cell>
          <cell r="FJ4770">
            <v>111</v>
          </cell>
          <cell r="FK4770">
            <v>0.26300000000000001</v>
          </cell>
          <cell r="FL4770">
            <v>0.66127989838938139</v>
          </cell>
          <cell r="FO4770">
            <v>0</v>
          </cell>
        </row>
        <row r="4771">
          <cell r="A4771">
            <v>659630</v>
          </cell>
          <cell r="C4771" t="str">
            <v>Sanchez, Alexander</v>
          </cell>
          <cell r="Q4771" t="str">
            <v>R</v>
          </cell>
          <cell r="AJ4771">
            <v>10.227165401692645</v>
          </cell>
          <cell r="AR4771">
            <v>16.8</v>
          </cell>
          <cell r="AS4771">
            <v>-0.2720608196922854</v>
          </cell>
          <cell r="AT4771">
            <v>0.89366018891194099</v>
          </cell>
          <cell r="BE4771">
            <v>0.66888389097763645</v>
          </cell>
          <cell r="CP4771">
            <v>19.875</v>
          </cell>
          <cell r="CV4771">
            <v>92.1</v>
          </cell>
          <cell r="DA4771">
            <v>0</v>
          </cell>
          <cell r="DD4771">
            <v>1.1398134610378365</v>
          </cell>
          <cell r="FJ4771">
            <v>42</v>
          </cell>
          <cell r="FK4771">
            <v>0.26300000000000001</v>
          </cell>
          <cell r="FL4771">
            <v>1.4762073072698827</v>
          </cell>
          <cell r="FO4771">
            <v>1</v>
          </cell>
        </row>
        <row r="4772">
          <cell r="A4772">
            <v>659631</v>
          </cell>
          <cell r="C4772" t="str">
            <v>Iriarte, Roy</v>
          </cell>
          <cell r="Q4772" t="str">
            <v>R</v>
          </cell>
          <cell r="AJ4772">
            <v>10.184953116968618</v>
          </cell>
          <cell r="AR4772">
            <v>16.8</v>
          </cell>
          <cell r="AS4772">
            <v>1.0738469142647897</v>
          </cell>
          <cell r="AT4772">
            <v>0.95549882902625705</v>
          </cell>
          <cell r="BE4772">
            <v>0.99337426293824249</v>
          </cell>
          <cell r="CP4772">
            <v>19.375</v>
          </cell>
          <cell r="CV4772">
            <v>92.1</v>
          </cell>
          <cell r="DA4772">
            <v>0</v>
          </cell>
          <cell r="DD4772">
            <v>1.0376907832003774</v>
          </cell>
          <cell r="FJ4772">
            <v>42</v>
          </cell>
          <cell r="FK4772">
            <v>0.26300000000000001</v>
          </cell>
          <cell r="FL4772">
            <v>9.8779455476218914E-2</v>
          </cell>
          <cell r="FO4772">
            <v>0.54205272841568952</v>
          </cell>
        </row>
        <row r="4773">
          <cell r="A4773">
            <v>659637</v>
          </cell>
          <cell r="C4773" t="str">
            <v>Velez, Jose</v>
          </cell>
          <cell r="Q4773" t="str">
            <v>R</v>
          </cell>
          <cell r="AJ4773">
            <v>5.3704485253045862</v>
          </cell>
          <cell r="AR4773">
            <v>16.8</v>
          </cell>
          <cell r="AS4773">
            <v>-0.48461969723499881</v>
          </cell>
          <cell r="AT4773">
            <v>0.79660296970866784</v>
          </cell>
          <cell r="BE4773">
            <v>1.1103596796961739</v>
          </cell>
          <cell r="CP4773">
            <v>26.791666666666668</v>
          </cell>
          <cell r="CV4773">
            <v>92.1</v>
          </cell>
          <cell r="DA4773">
            <v>0</v>
          </cell>
          <cell r="DD4773">
            <v>1.3285409158562167</v>
          </cell>
          <cell r="FJ4773">
            <v>42</v>
          </cell>
          <cell r="FK4773">
            <v>0.26300000000000001</v>
          </cell>
          <cell r="FL4773">
            <v>-0.39943063415450991</v>
          </cell>
          <cell r="FO4773">
            <v>1</v>
          </cell>
        </row>
        <row r="4774">
          <cell r="A4774">
            <v>659820</v>
          </cell>
          <cell r="C4774" t="str">
            <v>De Oleo, Dailyn</v>
          </cell>
          <cell r="Q4774" t="str">
            <v>R</v>
          </cell>
          <cell r="AJ4774">
            <v>8.8600545551160543</v>
          </cell>
          <cell r="AR4774">
            <v>16.8</v>
          </cell>
          <cell r="AS4774">
            <v>-1.3430620021444279E-2</v>
          </cell>
          <cell r="AT4774">
            <v>0.89660935662116326</v>
          </cell>
          <cell r="BE4774">
            <v>0.96675705245348387</v>
          </cell>
          <cell r="CP4774">
            <v>18.625</v>
          </cell>
          <cell r="CV4774">
            <v>92.1</v>
          </cell>
          <cell r="DA4774">
            <v>0</v>
          </cell>
          <cell r="DD4774">
            <v>0.73318521427359395</v>
          </cell>
          <cell r="FJ4774">
            <v>42</v>
          </cell>
          <cell r="FK4774">
            <v>0.26300000000000001</v>
          </cell>
          <cell r="FL4774">
            <v>-0.84972045258862228</v>
          </cell>
          <cell r="FO4774">
            <v>1</v>
          </cell>
        </row>
        <row r="4775">
          <cell r="A4775">
            <v>659867</v>
          </cell>
          <cell r="C4775" t="str">
            <v>Taveras, Felix</v>
          </cell>
          <cell r="Q4775" t="str">
            <v>S</v>
          </cell>
          <cell r="AJ4775">
            <v>10.123145410890888</v>
          </cell>
          <cell r="AR4775">
            <v>44.400000000000006</v>
          </cell>
          <cell r="AS4775">
            <v>-0.38128257202612126</v>
          </cell>
          <cell r="AT4775">
            <v>0.88915905169924347</v>
          </cell>
          <cell r="BE4775">
            <v>1.0055324784387152</v>
          </cell>
          <cell r="CP4775">
            <v>20.958333333333332</v>
          </cell>
          <cell r="CV4775">
            <v>92.1</v>
          </cell>
          <cell r="DA4775">
            <v>0</v>
          </cell>
          <cell r="DD4775">
            <v>1.2308466944830903</v>
          </cell>
          <cell r="FJ4775">
            <v>111</v>
          </cell>
          <cell r="FK4775">
            <v>0.26300000000000001</v>
          </cell>
          <cell r="FL4775">
            <v>-0.89163009133462201</v>
          </cell>
          <cell r="FO4775">
            <v>0</v>
          </cell>
        </row>
        <row r="4776">
          <cell r="A4776">
            <v>660022</v>
          </cell>
          <cell r="C4776" t="str">
            <v>Figueroa, Hector</v>
          </cell>
          <cell r="Q4776" t="str">
            <v>R</v>
          </cell>
          <cell r="AJ4776">
            <v>10.363044726311085</v>
          </cell>
          <cell r="AR4776">
            <v>16.8</v>
          </cell>
          <cell r="AS4776">
            <v>0.10952609183337537</v>
          </cell>
          <cell r="AT4776">
            <v>0.95352617569304576</v>
          </cell>
          <cell r="BE4776">
            <v>1.259824184706664</v>
          </cell>
          <cell r="CP4776">
            <v>21.625</v>
          </cell>
          <cell r="CV4776">
            <v>92.1</v>
          </cell>
          <cell r="DA4776">
            <v>0</v>
          </cell>
          <cell r="DD4776">
            <v>1.1691041701834801</v>
          </cell>
          <cell r="FJ4776">
            <v>42</v>
          </cell>
          <cell r="FK4776">
            <v>0.26300000000000001</v>
          </cell>
          <cell r="FL4776">
            <v>0.64230078634296284</v>
          </cell>
          <cell r="FO4776">
            <v>1</v>
          </cell>
        </row>
        <row r="4777">
          <cell r="A4777">
            <v>660064</v>
          </cell>
          <cell r="C4777" t="str">
            <v>Regnault, Kyle</v>
          </cell>
          <cell r="Q4777" t="str">
            <v>R</v>
          </cell>
          <cell r="AJ4777">
            <v>5.2095396027595742</v>
          </cell>
          <cell r="AR4777">
            <v>16.8</v>
          </cell>
          <cell r="AS4777">
            <v>0.61075442011335446</v>
          </cell>
          <cell r="AT4777">
            <v>0.89678194810967304</v>
          </cell>
          <cell r="BE4777">
            <v>1.148204822055666</v>
          </cell>
          <cell r="CP4777">
            <v>27.541666666666668</v>
          </cell>
          <cell r="CV4777">
            <v>92.1</v>
          </cell>
          <cell r="DA4777">
            <v>0</v>
          </cell>
          <cell r="DD4777">
            <v>1.0601340690577066</v>
          </cell>
          <cell r="FJ4777">
            <v>42</v>
          </cell>
          <cell r="FK4777">
            <v>0.26300000000000001</v>
          </cell>
          <cell r="FL4777">
            <v>0.62712767688543436</v>
          </cell>
          <cell r="FO4777">
            <v>0.97518837735963348</v>
          </cell>
        </row>
        <row r="4778">
          <cell r="A4778">
            <v>660163</v>
          </cell>
          <cell r="C4778" t="str">
            <v>Santos, Luis</v>
          </cell>
          <cell r="Q4778" t="str">
            <v>R</v>
          </cell>
          <cell r="AJ4778">
            <v>8.1043011626808283</v>
          </cell>
          <cell r="AR4778">
            <v>16.8</v>
          </cell>
          <cell r="AS4778">
            <v>-0.46694318053145917</v>
          </cell>
          <cell r="AT4778">
            <v>0.84247541230823564</v>
          </cell>
          <cell r="BE4778">
            <v>0.99450569789982946</v>
          </cell>
          <cell r="CP4778">
            <v>21.791666666666668</v>
          </cell>
          <cell r="CV4778">
            <v>92.1</v>
          </cell>
          <cell r="DA4778">
            <v>0</v>
          </cell>
          <cell r="DD4778">
            <v>0.87619452523009744</v>
          </cell>
          <cell r="FJ4778">
            <v>42</v>
          </cell>
          <cell r="FK4778">
            <v>0.26300000000000001</v>
          </cell>
          <cell r="FL4778">
            <v>-0.12227452361331628</v>
          </cell>
          <cell r="FO4778">
            <v>0.86102155305203909</v>
          </cell>
        </row>
        <row r="4779">
          <cell r="A4779">
            <v>660285</v>
          </cell>
          <cell r="C4779" t="str">
            <v>Romero, Antonio</v>
          </cell>
          <cell r="Q4779" t="str">
            <v>R</v>
          </cell>
          <cell r="AJ4779">
            <v>6.4083392986553891</v>
          </cell>
          <cell r="AR4779">
            <v>16.8</v>
          </cell>
          <cell r="AS4779">
            <v>-0.16533616502757562</v>
          </cell>
          <cell r="AT4779">
            <v>0.74281171612491814</v>
          </cell>
          <cell r="BE4779">
            <v>0.84165409413300152</v>
          </cell>
          <cell r="CP4779">
            <v>25.541666666666668</v>
          </cell>
          <cell r="CV4779">
            <v>92.1</v>
          </cell>
          <cell r="DA4779">
            <v>0</v>
          </cell>
          <cell r="DD4779">
            <v>1.112952444477272</v>
          </cell>
          <cell r="FJ4779">
            <v>42</v>
          </cell>
          <cell r="FK4779">
            <v>0.26300000000000001</v>
          </cell>
          <cell r="FL4779">
            <v>-0.53599047390073629</v>
          </cell>
          <cell r="FO4779">
            <v>1</v>
          </cell>
        </row>
        <row r="4780">
          <cell r="A4780">
            <v>660302</v>
          </cell>
          <cell r="C4780" t="str">
            <v>Siri, Dalbert</v>
          </cell>
          <cell r="Q4780" t="str">
            <v>R</v>
          </cell>
          <cell r="AJ4780">
            <v>7.9065114019808869</v>
          </cell>
          <cell r="AR4780">
            <v>16.8</v>
          </cell>
          <cell r="AS4780">
            <v>0.21282959560777004</v>
          </cell>
          <cell r="AT4780">
            <v>0.93447886717393802</v>
          </cell>
          <cell r="BE4780">
            <v>0.80086273907776606</v>
          </cell>
          <cell r="CP4780">
            <v>20.958333333333332</v>
          </cell>
          <cell r="CV4780">
            <v>92.1</v>
          </cell>
          <cell r="DA4780">
            <v>0</v>
          </cell>
          <cell r="DD4780">
            <v>1.2171572531870105</v>
          </cell>
          <cell r="FJ4780">
            <v>42</v>
          </cell>
          <cell r="FK4780">
            <v>0.26300000000000001</v>
          </cell>
          <cell r="FL4780">
            <v>0.2753410979271429</v>
          </cell>
          <cell r="FO4780">
            <v>1</v>
          </cell>
        </row>
        <row r="4781">
          <cell r="A4781">
            <v>660303</v>
          </cell>
          <cell r="C4781" t="str">
            <v>Liriano, Edin</v>
          </cell>
          <cell r="Q4781" t="str">
            <v>S</v>
          </cell>
          <cell r="AJ4781">
            <v>9.6800927596096944</v>
          </cell>
          <cell r="AR4781">
            <v>44.400000000000006</v>
          </cell>
          <cell r="AS4781">
            <v>0.41311087190355278</v>
          </cell>
          <cell r="AT4781">
            <v>0.93278821754036667</v>
          </cell>
          <cell r="BE4781">
            <v>0.93090270749464921</v>
          </cell>
          <cell r="CP4781">
            <v>19.041666666666668</v>
          </cell>
          <cell r="CV4781">
            <v>92.1</v>
          </cell>
          <cell r="DA4781">
            <v>0</v>
          </cell>
          <cell r="DD4781">
            <v>0.77377683370674855</v>
          </cell>
          <cell r="FJ4781">
            <v>111</v>
          </cell>
          <cell r="FK4781">
            <v>0.26300000000000001</v>
          </cell>
          <cell r="FL4781">
            <v>-0.35485920388326442</v>
          </cell>
          <cell r="FO4781">
            <v>0</v>
          </cell>
        </row>
        <row r="4782">
          <cell r="A4782">
            <v>660352</v>
          </cell>
          <cell r="C4782" t="str">
            <v>James, Dylan</v>
          </cell>
          <cell r="Q4782" t="str">
            <v>R</v>
          </cell>
          <cell r="AJ4782">
            <v>7.3838194226865665</v>
          </cell>
          <cell r="AR4782">
            <v>16.8</v>
          </cell>
          <cell r="AS4782">
            <v>-0.64154098664584414</v>
          </cell>
          <cell r="AT4782">
            <v>0.94828945166752376</v>
          </cell>
          <cell r="BE4782">
            <v>1.1437762104559146</v>
          </cell>
          <cell r="CP4782">
            <v>24.041666666666668</v>
          </cell>
          <cell r="CV4782">
            <v>92.1</v>
          </cell>
          <cell r="DA4782">
            <v>0</v>
          </cell>
          <cell r="DD4782">
            <v>1.1435598104891702</v>
          </cell>
          <cell r="FJ4782">
            <v>42</v>
          </cell>
          <cell r="FK4782">
            <v>0.26300000000000001</v>
          </cell>
          <cell r="FL4782">
            <v>0.84163381406378612</v>
          </cell>
          <cell r="FO4782">
            <v>1</v>
          </cell>
        </row>
        <row r="4783">
          <cell r="A4783">
            <v>660409</v>
          </cell>
          <cell r="C4783" t="str">
            <v>Sepulveda, Jhoniel</v>
          </cell>
          <cell r="Q4783" t="str">
            <v>R</v>
          </cell>
          <cell r="AJ4783">
            <v>11.04771272488976</v>
          </cell>
          <cell r="AR4783">
            <v>16.8</v>
          </cell>
          <cell r="AS4783">
            <v>-0.69636185752287727</v>
          </cell>
          <cell r="AT4783">
            <v>0.85141135983375715</v>
          </cell>
          <cell r="BE4783">
            <v>1.2322263975156071</v>
          </cell>
          <cell r="CP4783">
            <v>19.125</v>
          </cell>
          <cell r="CV4783">
            <v>92.1</v>
          </cell>
          <cell r="DA4783">
            <v>0</v>
          </cell>
          <cell r="DD4783">
            <v>1.1572070503014855</v>
          </cell>
          <cell r="FJ4783">
            <v>42</v>
          </cell>
          <cell r="FK4783">
            <v>0.26300000000000001</v>
          </cell>
          <cell r="FL4783">
            <v>-1.6110011523251759</v>
          </cell>
          <cell r="FO4783">
            <v>1</v>
          </cell>
        </row>
        <row r="4784">
          <cell r="A4784">
            <v>660420</v>
          </cell>
          <cell r="C4784" t="str">
            <v>Machorro, Carlos</v>
          </cell>
          <cell r="Q4784" t="str">
            <v>R</v>
          </cell>
          <cell r="AJ4784">
            <v>6.6594334430465061</v>
          </cell>
          <cell r="AR4784">
            <v>16.8</v>
          </cell>
          <cell r="AS4784">
            <v>-0.53977261643063612</v>
          </cell>
          <cell r="AT4784">
            <v>0.83520561631853174</v>
          </cell>
          <cell r="BE4784">
            <v>0.85873650472438134</v>
          </cell>
          <cell r="CP4784">
            <v>19.791666666666668</v>
          </cell>
          <cell r="CV4784">
            <v>92.1</v>
          </cell>
          <cell r="DA4784">
            <v>0</v>
          </cell>
          <cell r="DD4784">
            <v>0.91245192839959177</v>
          </cell>
          <cell r="FJ4784">
            <v>42</v>
          </cell>
          <cell r="FK4784">
            <v>0.26300000000000001</v>
          </cell>
          <cell r="FL4784">
            <v>0.79775173486304496</v>
          </cell>
          <cell r="FO4784">
            <v>1</v>
          </cell>
        </row>
        <row r="4785">
          <cell r="A4785">
            <v>660421</v>
          </cell>
          <cell r="C4785" t="str">
            <v>Garcia, Junior</v>
          </cell>
          <cell r="Q4785" t="str">
            <v>R</v>
          </cell>
          <cell r="AJ4785">
            <v>8.53687972258626</v>
          </cell>
          <cell r="AR4785">
            <v>16.8</v>
          </cell>
          <cell r="AS4785">
            <v>-2.5015657170017933</v>
          </cell>
          <cell r="AT4785">
            <v>0.91807154315015327</v>
          </cell>
          <cell r="BE4785">
            <v>1.026534706804509</v>
          </cell>
          <cell r="CP4785">
            <v>20.458333333333332</v>
          </cell>
          <cell r="CV4785">
            <v>92.1</v>
          </cell>
          <cell r="DA4785">
            <v>0</v>
          </cell>
          <cell r="DD4785">
            <v>1.126562566200249</v>
          </cell>
          <cell r="FJ4785">
            <v>42</v>
          </cell>
          <cell r="FK4785">
            <v>0.26300000000000001</v>
          </cell>
          <cell r="FL4785">
            <v>2.1213392147526307</v>
          </cell>
          <cell r="FO4785">
            <v>0.70035305856418573</v>
          </cell>
        </row>
        <row r="4786">
          <cell r="A4786">
            <v>660422</v>
          </cell>
          <cell r="C4786" t="str">
            <v>Guzman, Jorge</v>
          </cell>
          <cell r="Q4786" t="str">
            <v>S</v>
          </cell>
          <cell r="AJ4786">
            <v>9.5726573121796115</v>
          </cell>
          <cell r="AR4786">
            <v>44.400000000000006</v>
          </cell>
          <cell r="AS4786">
            <v>0.45606648524655119</v>
          </cell>
          <cell r="AT4786">
            <v>0.94178499188736375</v>
          </cell>
          <cell r="BE4786">
            <v>1.2162279552284709</v>
          </cell>
          <cell r="CP4786">
            <v>20.458333333333332</v>
          </cell>
          <cell r="CV4786">
            <v>92.1</v>
          </cell>
          <cell r="DA4786">
            <v>0</v>
          </cell>
          <cell r="DD4786">
            <v>1.2035124542721409</v>
          </cell>
          <cell r="FJ4786">
            <v>111</v>
          </cell>
          <cell r="FK4786">
            <v>0.26300000000000001</v>
          </cell>
          <cell r="FL4786">
            <v>-0.54382670255319188</v>
          </cell>
          <cell r="FO4786">
            <v>0</v>
          </cell>
        </row>
        <row r="4787">
          <cell r="A4787">
            <v>660424</v>
          </cell>
          <cell r="C4787" t="str">
            <v>German, Edwin</v>
          </cell>
          <cell r="Q4787" t="str">
            <v>S</v>
          </cell>
          <cell r="AJ4787">
            <v>9.2105015100536249</v>
          </cell>
          <cell r="AR4787">
            <v>44.400000000000006</v>
          </cell>
          <cell r="AS4787">
            <v>0.21794339005885582</v>
          </cell>
          <cell r="AT4787">
            <v>0.9568074994964515</v>
          </cell>
          <cell r="BE4787">
            <v>0.95831268049379581</v>
          </cell>
          <cell r="CP4787">
            <v>23.791666666666668</v>
          </cell>
          <cell r="CV4787">
            <v>92.1</v>
          </cell>
          <cell r="DA4787">
            <v>0</v>
          </cell>
          <cell r="DD4787">
            <v>0.83338140167324781</v>
          </cell>
          <cell r="FJ4787">
            <v>111</v>
          </cell>
          <cell r="FK4787">
            <v>0.26300000000000001</v>
          </cell>
          <cell r="FL4787">
            <v>0.6817218122461538</v>
          </cell>
          <cell r="FO4787">
            <v>0</v>
          </cell>
        </row>
        <row r="4788">
          <cell r="A4788">
            <v>660425</v>
          </cell>
          <cell r="C4788" t="str">
            <v>Castro, Argenis</v>
          </cell>
          <cell r="Q4788" t="str">
            <v>R</v>
          </cell>
          <cell r="AJ4788">
            <v>8.4699505163999955</v>
          </cell>
          <cell r="AR4788">
            <v>16.8</v>
          </cell>
          <cell r="AS4788">
            <v>-9.3986507976967157</v>
          </cell>
          <cell r="AT4788">
            <v>0.98736582067524981</v>
          </cell>
          <cell r="BE4788">
            <v>0.82311594869903559</v>
          </cell>
          <cell r="CP4788">
            <v>21.375</v>
          </cell>
          <cell r="CV4788">
            <v>92.1</v>
          </cell>
          <cell r="DA4788">
            <v>0</v>
          </cell>
          <cell r="DD4788">
            <v>0.90292202274905597</v>
          </cell>
          <cell r="FJ4788">
            <v>42</v>
          </cell>
          <cell r="FK4788">
            <v>0.26300000000000001</v>
          </cell>
          <cell r="FL4788">
            <v>-0.4539794444197085</v>
          </cell>
          <cell r="FO4788">
            <v>1</v>
          </cell>
        </row>
        <row r="4789">
          <cell r="A4789">
            <v>660426</v>
          </cell>
          <cell r="C4789" t="str">
            <v>Betances, Emmanuel</v>
          </cell>
          <cell r="Q4789" t="str">
            <v>R</v>
          </cell>
          <cell r="AJ4789">
            <v>10.526366153163254</v>
          </cell>
          <cell r="AR4789">
            <v>16.8</v>
          </cell>
          <cell r="AS4789">
            <v>1.2175065609921885</v>
          </cell>
          <cell r="AT4789">
            <v>0.91267806914719085</v>
          </cell>
          <cell r="BE4789">
            <v>0.98746698419757561</v>
          </cell>
          <cell r="CP4789">
            <v>20.375</v>
          </cell>
          <cell r="CV4789">
            <v>92.1</v>
          </cell>
          <cell r="DA4789">
            <v>0</v>
          </cell>
          <cell r="DD4789">
            <v>0.72070626378742075</v>
          </cell>
          <cell r="FJ4789">
            <v>42</v>
          </cell>
          <cell r="FK4789">
            <v>0.26300000000000001</v>
          </cell>
          <cell r="FL4789">
            <v>-6.2887174482736709E-3</v>
          </cell>
          <cell r="FO4789">
            <v>1</v>
          </cell>
        </row>
        <row r="4790">
          <cell r="A4790">
            <v>660427</v>
          </cell>
          <cell r="C4790" t="str">
            <v>Rodriguez, Adrian</v>
          </cell>
          <cell r="Q4790" t="str">
            <v>S</v>
          </cell>
          <cell r="AJ4790">
            <v>7.9400577403675925</v>
          </cell>
          <cell r="AR4790">
            <v>44.400000000000006</v>
          </cell>
          <cell r="AS4790">
            <v>0.20074576027052418</v>
          </cell>
          <cell r="AT4790">
            <v>0.93286898953688313</v>
          </cell>
          <cell r="BE4790">
            <v>0.97677384958054425</v>
          </cell>
          <cell r="CP4790">
            <v>19.875</v>
          </cell>
          <cell r="CV4790">
            <v>92.1</v>
          </cell>
          <cell r="DA4790">
            <v>0</v>
          </cell>
          <cell r="DD4790">
            <v>1.1035093277647272</v>
          </cell>
          <cell r="FJ4790">
            <v>111</v>
          </cell>
          <cell r="FK4790">
            <v>0.26300000000000001</v>
          </cell>
          <cell r="FL4790">
            <v>0.12271992238575138</v>
          </cell>
          <cell r="FO4790">
            <v>0</v>
          </cell>
        </row>
        <row r="4791">
          <cell r="A4791">
            <v>660428</v>
          </cell>
          <cell r="C4791" t="str">
            <v>Gonzalez, Miguel</v>
          </cell>
          <cell r="Q4791" t="str">
            <v>S</v>
          </cell>
          <cell r="AJ4791">
            <v>12.958050451530006</v>
          </cell>
          <cell r="AR4791">
            <v>44.400000000000006</v>
          </cell>
          <cell r="AS4791">
            <v>-0.99452890201274313</v>
          </cell>
          <cell r="AT4791">
            <v>0.91450718806789189</v>
          </cell>
          <cell r="BE4791">
            <v>1.0687082280340943</v>
          </cell>
          <cell r="CP4791">
            <v>20.791666666666668</v>
          </cell>
          <cell r="CV4791">
            <v>92.1</v>
          </cell>
          <cell r="DA4791">
            <v>0</v>
          </cell>
          <cell r="DD4791">
            <v>1.212677230234096</v>
          </cell>
          <cell r="FJ4791">
            <v>111</v>
          </cell>
          <cell r="FK4791">
            <v>0.26300000000000001</v>
          </cell>
          <cell r="FL4791">
            <v>-1.2915801687349826</v>
          </cell>
          <cell r="FO4791">
            <v>0</v>
          </cell>
        </row>
        <row r="4792">
          <cell r="A4792">
            <v>660429</v>
          </cell>
          <cell r="C4792" t="str">
            <v>Gonzalez, Daniel</v>
          </cell>
          <cell r="Q4792" t="str">
            <v>S</v>
          </cell>
          <cell r="AJ4792">
            <v>8.1537766873159896</v>
          </cell>
          <cell r="AR4792">
            <v>44.400000000000006</v>
          </cell>
          <cell r="AS4792">
            <v>-4.4795837741721271E-3</v>
          </cell>
          <cell r="AT4792">
            <v>0.88826325165472308</v>
          </cell>
          <cell r="BE4792">
            <v>0.98024408782764727</v>
          </cell>
          <cell r="CP4792">
            <v>20.875</v>
          </cell>
          <cell r="CV4792">
            <v>92.1</v>
          </cell>
          <cell r="DA4792">
            <v>0</v>
          </cell>
          <cell r="DD4792">
            <v>0.97594377547047317</v>
          </cell>
          <cell r="FJ4792">
            <v>111</v>
          </cell>
          <cell r="FK4792">
            <v>0.26300000000000001</v>
          </cell>
          <cell r="FL4792">
            <v>0.59431285199408224</v>
          </cell>
          <cell r="FO4792">
            <v>0</v>
          </cell>
        </row>
        <row r="4793">
          <cell r="A4793">
            <v>660431</v>
          </cell>
          <cell r="C4793" t="str">
            <v>Perez, Hector</v>
          </cell>
          <cell r="Q4793" t="str">
            <v>S</v>
          </cell>
          <cell r="AJ4793">
            <v>6.6866197875700255</v>
          </cell>
          <cell r="AR4793">
            <v>44.400000000000006</v>
          </cell>
          <cell r="AS4793">
            <v>0.7713766773678199</v>
          </cell>
          <cell r="AT4793">
            <v>0.91537129314102128</v>
          </cell>
          <cell r="BE4793">
            <v>0.99655831865616507</v>
          </cell>
          <cell r="CP4793">
            <v>20.041666666666668</v>
          </cell>
          <cell r="CV4793">
            <v>92.1</v>
          </cell>
          <cell r="DA4793">
            <v>0</v>
          </cell>
          <cell r="DD4793">
            <v>1.2704088371374649</v>
          </cell>
          <cell r="FJ4793">
            <v>111</v>
          </cell>
          <cell r="FK4793">
            <v>0.26300000000000001</v>
          </cell>
          <cell r="FL4793">
            <v>0.18824836932355074</v>
          </cell>
          <cell r="FO4793">
            <v>0</v>
          </cell>
        </row>
        <row r="4794">
          <cell r="A4794">
            <v>660433</v>
          </cell>
          <cell r="C4794" t="str">
            <v>Florencio, Harlen</v>
          </cell>
          <cell r="Q4794" t="str">
            <v>R</v>
          </cell>
          <cell r="AJ4794">
            <v>11.73459706412768</v>
          </cell>
          <cell r="AR4794">
            <v>16.8</v>
          </cell>
          <cell r="AS4794">
            <v>-0.89343519699467078</v>
          </cell>
          <cell r="AT4794">
            <v>0.94808837814500269</v>
          </cell>
          <cell r="BE4794">
            <v>1.0226050238976705</v>
          </cell>
          <cell r="CP4794">
            <v>20.791666666666668</v>
          </cell>
          <cell r="CV4794">
            <v>92.1</v>
          </cell>
          <cell r="DA4794">
            <v>0</v>
          </cell>
          <cell r="DD4794">
            <v>1.441366210529931</v>
          </cell>
          <cell r="FJ4794">
            <v>42</v>
          </cell>
          <cell r="FK4794">
            <v>0.26300000000000001</v>
          </cell>
          <cell r="FL4794">
            <v>0.14706454117728832</v>
          </cell>
          <cell r="FO4794">
            <v>1</v>
          </cell>
        </row>
        <row r="4795">
          <cell r="A4795">
            <v>660434</v>
          </cell>
          <cell r="C4795" t="str">
            <v>Navas, Javier</v>
          </cell>
          <cell r="Q4795" t="str">
            <v>S</v>
          </cell>
          <cell r="AJ4795">
            <v>9.2544498213708835</v>
          </cell>
          <cell r="AR4795">
            <v>44.400000000000006</v>
          </cell>
          <cell r="AS4795">
            <v>-0.49880212814355601</v>
          </cell>
          <cell r="AT4795">
            <v>0.88752972134424424</v>
          </cell>
          <cell r="BE4795">
            <v>0.57597004835450516</v>
          </cell>
          <cell r="CP4795">
            <v>18.375</v>
          </cell>
          <cell r="CV4795">
            <v>92.1</v>
          </cell>
          <cell r="DA4795">
            <v>0</v>
          </cell>
          <cell r="DD4795">
            <v>1.0946203403169366</v>
          </cell>
          <cell r="FJ4795">
            <v>111</v>
          </cell>
          <cell r="FK4795">
            <v>0.26300000000000001</v>
          </cell>
          <cell r="FL4795">
            <v>0.24306346813563393</v>
          </cell>
          <cell r="FO4795">
            <v>0</v>
          </cell>
        </row>
        <row r="4796">
          <cell r="A4796">
            <v>660435</v>
          </cell>
          <cell r="C4796" t="str">
            <v>Pimentel, Chester</v>
          </cell>
          <cell r="Q4796" t="str">
            <v>S</v>
          </cell>
          <cell r="AJ4796">
            <v>8.538895353922701</v>
          </cell>
          <cell r="AR4796">
            <v>44.400000000000006</v>
          </cell>
          <cell r="AS4796">
            <v>-1.4574771875036483</v>
          </cell>
          <cell r="AT4796">
            <v>0.8874668078739304</v>
          </cell>
          <cell r="BE4796">
            <v>1.1843216089064903</v>
          </cell>
          <cell r="CP4796">
            <v>20.625</v>
          </cell>
          <cell r="CV4796">
            <v>92.1</v>
          </cell>
          <cell r="DA4796">
            <v>0</v>
          </cell>
          <cell r="DD4796">
            <v>0.97389216315661342</v>
          </cell>
          <cell r="FJ4796">
            <v>111</v>
          </cell>
          <cell r="FK4796">
            <v>0.26300000000000001</v>
          </cell>
          <cell r="FL4796">
            <v>-2.2913717774455812E-2</v>
          </cell>
          <cell r="FO4796">
            <v>0</v>
          </cell>
        </row>
        <row r="4797">
          <cell r="A4797">
            <v>660440</v>
          </cell>
          <cell r="C4797" t="str">
            <v>Javier, Odalvi</v>
          </cell>
          <cell r="Q4797" t="str">
            <v>S</v>
          </cell>
          <cell r="AJ4797">
            <v>7.7392049227453192</v>
          </cell>
          <cell r="AR4797">
            <v>44.400000000000006</v>
          </cell>
          <cell r="AS4797">
            <v>-0.30988591822704292</v>
          </cell>
          <cell r="AT4797">
            <v>0.88481648474162</v>
          </cell>
          <cell r="BE4797">
            <v>0.65738938445641737</v>
          </cell>
          <cell r="CP4797">
            <v>19.791666666666668</v>
          </cell>
          <cell r="CV4797">
            <v>92.1</v>
          </cell>
          <cell r="DA4797">
            <v>0</v>
          </cell>
          <cell r="DD4797">
            <v>1.0514779810264157</v>
          </cell>
          <cell r="FJ4797">
            <v>111</v>
          </cell>
          <cell r="FK4797">
            <v>0.26300000000000001</v>
          </cell>
          <cell r="FL4797">
            <v>1.4646577457511909</v>
          </cell>
          <cell r="FO4797">
            <v>6.0606069100093474E-2</v>
          </cell>
        </row>
        <row r="4798">
          <cell r="A4798">
            <v>660441</v>
          </cell>
          <cell r="C4798" t="str">
            <v>Matos, Bladimir</v>
          </cell>
          <cell r="Q4798" t="str">
            <v>R</v>
          </cell>
          <cell r="AJ4798">
            <v>7.0782257356891698</v>
          </cell>
          <cell r="AR4798">
            <v>18.879639461303704</v>
          </cell>
          <cell r="AS4798">
            <v>-0.18163768314040726</v>
          </cell>
          <cell r="AT4798">
            <v>0.80191960981486998</v>
          </cell>
          <cell r="BE4798">
            <v>0.59582786097700136</v>
          </cell>
          <cell r="CP4798">
            <v>22.458333333333332</v>
          </cell>
          <cell r="CV4798">
            <v>92.1</v>
          </cell>
          <cell r="DA4798">
            <v>0</v>
          </cell>
          <cell r="DD4798">
            <v>1.079807161494347</v>
          </cell>
          <cell r="FJ4798">
            <v>47.199098653259256</v>
          </cell>
          <cell r="FK4798">
            <v>0.26300000000000001</v>
          </cell>
          <cell r="FL4798">
            <v>-1.2627171563198063</v>
          </cell>
          <cell r="FO4798">
            <v>1</v>
          </cell>
        </row>
        <row r="4799">
          <cell r="A4799">
            <v>660442</v>
          </cell>
          <cell r="C4799" t="str">
            <v>Rodriguez, Kelvin</v>
          </cell>
          <cell r="Q4799" t="str">
            <v>R</v>
          </cell>
          <cell r="AJ4799">
            <v>8.2845501476792052</v>
          </cell>
          <cell r="AR4799">
            <v>16.8</v>
          </cell>
          <cell r="AS4799">
            <v>4.9637657780298397E-2</v>
          </cell>
          <cell r="AT4799">
            <v>0.91465342568473251</v>
          </cell>
          <cell r="BE4799">
            <v>1.1715765140784375</v>
          </cell>
          <cell r="CP4799">
            <v>22.541666666666668</v>
          </cell>
          <cell r="CV4799">
            <v>92.1</v>
          </cell>
          <cell r="DA4799">
            <v>0</v>
          </cell>
          <cell r="DD4799">
            <v>0.68669626661636096</v>
          </cell>
          <cell r="FJ4799">
            <v>42</v>
          </cell>
          <cell r="FK4799">
            <v>0.26300000000000001</v>
          </cell>
          <cell r="FL4799">
            <v>0.28052645921250335</v>
          </cell>
          <cell r="FO4799">
            <v>0.71850234513989975</v>
          </cell>
        </row>
        <row r="4800">
          <cell r="A4800">
            <v>660444</v>
          </cell>
          <cell r="C4800" t="str">
            <v>Flores, Juan</v>
          </cell>
          <cell r="Q4800" t="str">
            <v>R</v>
          </cell>
          <cell r="AJ4800">
            <v>10.00908929707853</v>
          </cell>
          <cell r="AR4800">
            <v>16.8</v>
          </cell>
          <cell r="AS4800">
            <v>1.7705872961109961</v>
          </cell>
          <cell r="AT4800">
            <v>0.98899722224107223</v>
          </cell>
          <cell r="BE4800">
            <v>1.1061369667766197</v>
          </cell>
          <cell r="CP4800">
            <v>22.041666666666668</v>
          </cell>
          <cell r="CV4800">
            <v>92.1</v>
          </cell>
          <cell r="DA4800">
            <v>0</v>
          </cell>
          <cell r="DD4800">
            <v>1.737889713249503</v>
          </cell>
          <cell r="FJ4800">
            <v>42</v>
          </cell>
          <cell r="FK4800">
            <v>0.26300000000000001</v>
          </cell>
          <cell r="FL4800">
            <v>-5.1430763725030042</v>
          </cell>
          <cell r="FO4800">
            <v>1</v>
          </cell>
        </row>
        <row r="4801">
          <cell r="A4801">
            <v>660447</v>
          </cell>
          <cell r="C4801" t="str">
            <v>Constante, Marlon</v>
          </cell>
          <cell r="Q4801" t="str">
            <v>R</v>
          </cell>
          <cell r="AJ4801">
            <v>8.3253792732893146</v>
          </cell>
          <cell r="AR4801">
            <v>16.8</v>
          </cell>
          <cell r="AS4801">
            <v>0.24167445821020389</v>
          </cell>
          <cell r="AT4801">
            <v>0.90744707560705651</v>
          </cell>
          <cell r="BE4801">
            <v>0.594416818258104</v>
          </cell>
          <cell r="CP4801">
            <v>19.958333333333332</v>
          </cell>
          <cell r="CV4801">
            <v>92.1</v>
          </cell>
          <cell r="DA4801">
            <v>0</v>
          </cell>
          <cell r="DD4801">
            <v>0.80886613976159538</v>
          </cell>
          <cell r="FJ4801">
            <v>42</v>
          </cell>
          <cell r="FK4801">
            <v>0.26300000000000001</v>
          </cell>
          <cell r="FL4801">
            <v>7.1985904735010126E-2</v>
          </cell>
          <cell r="FO4801">
            <v>1</v>
          </cell>
        </row>
        <row r="4802">
          <cell r="A4802">
            <v>660448</v>
          </cell>
          <cell r="C4802" t="str">
            <v>Gonzalez, Ender</v>
          </cell>
          <cell r="Q4802" t="str">
            <v>R</v>
          </cell>
          <cell r="AJ4802">
            <v>9.2287999253621678</v>
          </cell>
          <cell r="AR4802">
            <v>16.8</v>
          </cell>
          <cell r="AS4802">
            <v>0.57280646336026675</v>
          </cell>
          <cell r="AT4802">
            <v>0.90402976837417015</v>
          </cell>
          <cell r="BE4802">
            <v>0.94494561554110801</v>
          </cell>
          <cell r="CP4802">
            <v>19.375</v>
          </cell>
          <cell r="CV4802">
            <v>92.1</v>
          </cell>
          <cell r="DA4802">
            <v>0</v>
          </cell>
          <cell r="DD4802">
            <v>1.0253908769083293</v>
          </cell>
          <cell r="FJ4802">
            <v>42</v>
          </cell>
          <cell r="FK4802">
            <v>0.26300000000000001</v>
          </cell>
          <cell r="FL4802">
            <v>0.11317503559106802</v>
          </cell>
          <cell r="FO4802">
            <v>1</v>
          </cell>
        </row>
        <row r="4803">
          <cell r="A4803">
            <v>660449</v>
          </cell>
          <cell r="C4803" t="str">
            <v>Lebron, Thomas</v>
          </cell>
          <cell r="Q4803" t="str">
            <v>S</v>
          </cell>
          <cell r="AJ4803">
            <v>10.131671661176174</v>
          </cell>
          <cell r="AR4803">
            <v>44.400000000000006</v>
          </cell>
          <cell r="AS4803">
            <v>-0.12860073490717344</v>
          </cell>
          <cell r="AT4803">
            <v>0.92487882274172817</v>
          </cell>
          <cell r="BE4803">
            <v>0.83069908111047419</v>
          </cell>
          <cell r="CP4803">
            <v>20.875</v>
          </cell>
          <cell r="CV4803">
            <v>92.1</v>
          </cell>
          <cell r="DA4803">
            <v>0</v>
          </cell>
          <cell r="DD4803">
            <v>0.81865753679242836</v>
          </cell>
          <cell r="FJ4803">
            <v>111</v>
          </cell>
          <cell r="FK4803">
            <v>0.26300000000000001</v>
          </cell>
          <cell r="FL4803">
            <v>1.2775820138630771</v>
          </cell>
          <cell r="FO4803">
            <v>0</v>
          </cell>
        </row>
        <row r="4804">
          <cell r="A4804">
            <v>660450</v>
          </cell>
          <cell r="C4804" t="str">
            <v>Dominguez, Manuel</v>
          </cell>
          <cell r="Q4804" t="str">
            <v>R</v>
          </cell>
          <cell r="AJ4804">
            <v>10.407255924924748</v>
          </cell>
          <cell r="AR4804">
            <v>16.8</v>
          </cell>
          <cell r="AS4804">
            <v>-2.8353696346347554</v>
          </cell>
          <cell r="AT4804">
            <v>0.95870103319712596</v>
          </cell>
          <cell r="BE4804">
            <v>1.1982930330041985</v>
          </cell>
          <cell r="CP4804">
            <v>22.458333333333332</v>
          </cell>
          <cell r="CV4804">
            <v>92.1</v>
          </cell>
          <cell r="DA4804">
            <v>0</v>
          </cell>
          <cell r="DD4804">
            <v>1.7106183606722645</v>
          </cell>
          <cell r="FJ4804">
            <v>42</v>
          </cell>
          <cell r="FK4804">
            <v>0.26300000000000001</v>
          </cell>
          <cell r="FL4804">
            <v>1.1255955049983584</v>
          </cell>
          <cell r="FO4804">
            <v>1</v>
          </cell>
        </row>
        <row r="4805">
          <cell r="A4805">
            <v>660494</v>
          </cell>
          <cell r="C4805" t="str">
            <v>Armenteros, Rogelio</v>
          </cell>
          <cell r="Q4805" t="str">
            <v>S</v>
          </cell>
          <cell r="AJ4805">
            <v>5.5424136548216403</v>
          </cell>
          <cell r="AR4805">
            <v>48.452032415548551</v>
          </cell>
          <cell r="AS4805">
            <v>-0.11003510560247182</v>
          </cell>
          <cell r="AT4805">
            <v>0.77638662354681043</v>
          </cell>
          <cell r="BE4805">
            <v>0.83724487675477599</v>
          </cell>
          <cell r="CP4805">
            <v>22.041666666666668</v>
          </cell>
          <cell r="CV4805">
            <v>92.1</v>
          </cell>
          <cell r="DA4805">
            <v>0</v>
          </cell>
          <cell r="DD4805">
            <v>1.2024051241567029</v>
          </cell>
          <cell r="FJ4805">
            <v>121.13008103887137</v>
          </cell>
          <cell r="FK4805">
            <v>0.26300000000000001</v>
          </cell>
          <cell r="FL4805">
            <v>0.14919333266390455</v>
          </cell>
          <cell r="FO4805">
            <v>0</v>
          </cell>
        </row>
        <row r="4806">
          <cell r="A4806">
            <v>660495</v>
          </cell>
          <cell r="C4806" t="str">
            <v>Rodriguez, Jose A.</v>
          </cell>
          <cell r="Q4806" t="str">
            <v>R</v>
          </cell>
          <cell r="AJ4806">
            <v>7.9550627284308728</v>
          </cell>
          <cell r="AR4806">
            <v>16.8</v>
          </cell>
          <cell r="AS4806">
            <v>8.6896451149071324E-2</v>
          </cell>
          <cell r="AT4806">
            <v>0.95064486460328612</v>
          </cell>
          <cell r="BE4806">
            <v>0.94728673640137195</v>
          </cell>
          <cell r="CP4806">
            <v>20.541666666666668</v>
          </cell>
          <cell r="CV4806">
            <v>92.1</v>
          </cell>
          <cell r="DA4806">
            <v>0</v>
          </cell>
          <cell r="DD4806">
            <v>0.99768283835806648</v>
          </cell>
          <cell r="FJ4806">
            <v>42</v>
          </cell>
          <cell r="FK4806">
            <v>0.26300000000000001</v>
          </cell>
          <cell r="FL4806">
            <v>0.33379325886856215</v>
          </cell>
          <cell r="FO4806">
            <v>1</v>
          </cell>
        </row>
        <row r="4807">
          <cell r="A4807">
            <v>660496</v>
          </cell>
          <cell r="C4807" t="str">
            <v>Castillo, Juan</v>
          </cell>
          <cell r="Q4807" t="str">
            <v>S</v>
          </cell>
          <cell r="AJ4807">
            <v>11.172045499805888</v>
          </cell>
          <cell r="AR4807">
            <v>44.400000000000006</v>
          </cell>
          <cell r="AS4807">
            <v>0.18356188028639708</v>
          </cell>
          <cell r="AT4807">
            <v>0.93746458184342285</v>
          </cell>
          <cell r="BE4807">
            <v>1.0597899195069513</v>
          </cell>
          <cell r="CP4807">
            <v>20.791666666666668</v>
          </cell>
          <cell r="CV4807">
            <v>92.1</v>
          </cell>
          <cell r="DA4807">
            <v>0</v>
          </cell>
          <cell r="DD4807">
            <v>0.73962879330476539</v>
          </cell>
          <cell r="FJ4807">
            <v>111</v>
          </cell>
          <cell r="FK4807">
            <v>0.26300000000000001</v>
          </cell>
          <cell r="FL4807">
            <v>-0.30105764593611345</v>
          </cell>
          <cell r="FO4807">
            <v>0</v>
          </cell>
        </row>
        <row r="4808">
          <cell r="A4808">
            <v>660498</v>
          </cell>
          <cell r="C4808" t="str">
            <v>Escotto, Jeicol</v>
          </cell>
          <cell r="Q4808" t="str">
            <v>R</v>
          </cell>
          <cell r="AJ4808">
            <v>10.902463946551476</v>
          </cell>
          <cell r="AR4808">
            <v>16.8</v>
          </cell>
          <cell r="AS4808">
            <v>-0.18209889902969886</v>
          </cell>
          <cell r="AT4808">
            <v>0.84769056646617935</v>
          </cell>
          <cell r="BE4808">
            <v>1.1797052007762063</v>
          </cell>
          <cell r="CP4808">
            <v>20.541666666666668</v>
          </cell>
          <cell r="CV4808">
            <v>92.1</v>
          </cell>
          <cell r="DA4808">
            <v>0</v>
          </cell>
          <cell r="DD4808">
            <v>1.3730883648693311</v>
          </cell>
          <cell r="FJ4808">
            <v>42</v>
          </cell>
          <cell r="FK4808">
            <v>0.26300000000000001</v>
          </cell>
          <cell r="FL4808">
            <v>-1.1351741184878392</v>
          </cell>
          <cell r="FO4808">
            <v>1</v>
          </cell>
        </row>
        <row r="4809">
          <cell r="A4809">
            <v>660500</v>
          </cell>
          <cell r="C4809" t="str">
            <v>Garcia, Evaryn</v>
          </cell>
          <cell r="Q4809" t="str">
            <v>R</v>
          </cell>
          <cell r="AJ4809">
            <v>9.2397641325795306</v>
          </cell>
          <cell r="AR4809">
            <v>16.8</v>
          </cell>
          <cell r="AS4809">
            <v>-3.6213861930955722</v>
          </cell>
          <cell r="AT4809">
            <v>0.92259151252086469</v>
          </cell>
          <cell r="BE4809">
            <v>0.84583865044549644</v>
          </cell>
          <cell r="CP4809">
            <v>20.041666666666668</v>
          </cell>
          <cell r="CV4809">
            <v>92.1</v>
          </cell>
          <cell r="DA4809">
            <v>0</v>
          </cell>
          <cell r="DD4809">
            <v>0.81776630523920546</v>
          </cell>
          <cell r="FJ4809">
            <v>42</v>
          </cell>
          <cell r="FK4809">
            <v>0.26300000000000001</v>
          </cell>
          <cell r="FL4809">
            <v>1.4714702048293389</v>
          </cell>
          <cell r="FO4809">
            <v>1</v>
          </cell>
        </row>
        <row r="4810">
          <cell r="A4810">
            <v>660501</v>
          </cell>
          <cell r="C4810" t="str">
            <v>Ramirez, Nestor</v>
          </cell>
          <cell r="Q4810" t="str">
            <v>R</v>
          </cell>
          <cell r="AJ4810">
            <v>7.746188167362754</v>
          </cell>
          <cell r="AR4810">
            <v>16.8</v>
          </cell>
          <cell r="AS4810">
            <v>1.1112667249165642</v>
          </cell>
          <cell r="AT4810">
            <v>0.90018641578265912</v>
          </cell>
          <cell r="BE4810">
            <v>1.288647731531382</v>
          </cell>
          <cell r="CP4810">
            <v>20.791666666666668</v>
          </cell>
          <cell r="CV4810">
            <v>92.1</v>
          </cell>
          <cell r="DA4810">
            <v>0</v>
          </cell>
          <cell r="DD4810">
            <v>0.79423058447376849</v>
          </cell>
          <cell r="FJ4810">
            <v>42</v>
          </cell>
          <cell r="FK4810">
            <v>0.26300000000000001</v>
          </cell>
          <cell r="FL4810">
            <v>0.18322156923157643</v>
          </cell>
          <cell r="FO4810">
            <v>1</v>
          </cell>
        </row>
        <row r="4811">
          <cell r="A4811">
            <v>660502</v>
          </cell>
          <cell r="C4811" t="str">
            <v>Espinal, Joel</v>
          </cell>
          <cell r="Q4811" t="str">
            <v>S</v>
          </cell>
          <cell r="AJ4811">
            <v>7.9520603734317206</v>
          </cell>
          <cell r="AR4811">
            <v>44.400000000000006</v>
          </cell>
          <cell r="AS4811">
            <v>-0.17513622830494571</v>
          </cell>
          <cell r="AT4811">
            <v>0.81400786726016094</v>
          </cell>
          <cell r="BE4811">
            <v>0.78758198821375758</v>
          </cell>
          <cell r="CP4811">
            <v>19.875</v>
          </cell>
          <cell r="CV4811">
            <v>92.1</v>
          </cell>
          <cell r="DA4811">
            <v>0</v>
          </cell>
          <cell r="DD4811">
            <v>0.90256070649572728</v>
          </cell>
          <cell r="FJ4811">
            <v>111</v>
          </cell>
          <cell r="FK4811">
            <v>0.26300000000000001</v>
          </cell>
          <cell r="FL4811">
            <v>0.48800736642687237</v>
          </cell>
          <cell r="FO4811">
            <v>0</v>
          </cell>
        </row>
        <row r="4812">
          <cell r="A4812">
            <v>660503</v>
          </cell>
          <cell r="C4812" t="str">
            <v>Castillo, Jose</v>
          </cell>
          <cell r="Q4812" t="str">
            <v>S</v>
          </cell>
          <cell r="AJ4812">
            <v>11.452070908565091</v>
          </cell>
          <cell r="AR4812">
            <v>44.400000000000006</v>
          </cell>
          <cell r="AS4812">
            <v>0.52949724159199574</v>
          </cell>
          <cell r="AT4812">
            <v>0.92687709677064234</v>
          </cell>
          <cell r="BE4812">
            <v>0.96930329770298052</v>
          </cell>
          <cell r="CP4812">
            <v>20.041666666666668</v>
          </cell>
          <cell r="CV4812">
            <v>92.1</v>
          </cell>
          <cell r="DA4812">
            <v>0</v>
          </cell>
          <cell r="DD4812">
            <v>1.0104589058479541</v>
          </cell>
          <cell r="FJ4812">
            <v>111</v>
          </cell>
          <cell r="FK4812">
            <v>0.26300000000000001</v>
          </cell>
          <cell r="FL4812">
            <v>0.37829236167261793</v>
          </cell>
          <cell r="FO4812">
            <v>0</v>
          </cell>
        </row>
        <row r="4813">
          <cell r="A4813">
            <v>660507</v>
          </cell>
          <cell r="C4813" t="str">
            <v>Moreno, Jean</v>
          </cell>
          <cell r="Q4813" t="str">
            <v>R</v>
          </cell>
          <cell r="AJ4813">
            <v>9.2470121884738248</v>
          </cell>
          <cell r="AR4813">
            <v>16.8</v>
          </cell>
          <cell r="AS4813">
            <v>2.3457028238063056E-3</v>
          </cell>
          <cell r="AT4813">
            <v>0.98071161981372312</v>
          </cell>
          <cell r="BE4813">
            <v>0.81672283735525597</v>
          </cell>
          <cell r="CP4813">
            <v>20.125</v>
          </cell>
          <cell r="CV4813">
            <v>92.1</v>
          </cell>
          <cell r="DA4813">
            <v>0</v>
          </cell>
          <cell r="DD4813">
            <v>1.1872981752387386</v>
          </cell>
          <cell r="FJ4813">
            <v>42</v>
          </cell>
          <cell r="FK4813">
            <v>0.26300000000000001</v>
          </cell>
          <cell r="FL4813">
            <v>0.12826855442053109</v>
          </cell>
          <cell r="FO4813">
            <v>0.90000000000000036</v>
          </cell>
        </row>
        <row r="4814">
          <cell r="A4814">
            <v>660508</v>
          </cell>
          <cell r="C4814" t="str">
            <v>Gudino, Norwith</v>
          </cell>
          <cell r="Q4814" t="str">
            <v>S</v>
          </cell>
          <cell r="AJ4814">
            <v>8.1784620780099164</v>
          </cell>
          <cell r="AR4814">
            <v>44.400000000000006</v>
          </cell>
          <cell r="AS4814">
            <v>-0.1637941007087311</v>
          </cell>
          <cell r="AT4814">
            <v>0.85812611040471909</v>
          </cell>
          <cell r="BE4814">
            <v>1.0263604061944844</v>
          </cell>
          <cell r="CP4814">
            <v>20.625</v>
          </cell>
          <cell r="CV4814">
            <v>92.1</v>
          </cell>
          <cell r="DA4814">
            <v>0</v>
          </cell>
          <cell r="DD4814">
            <v>0.88493827440114847</v>
          </cell>
          <cell r="FJ4814">
            <v>111</v>
          </cell>
          <cell r="FK4814">
            <v>0.26300000000000001</v>
          </cell>
          <cell r="FL4814">
            <v>-0.24519595057040591</v>
          </cell>
          <cell r="FO4814">
            <v>0</v>
          </cell>
        </row>
        <row r="4815">
          <cell r="A4815">
            <v>660509</v>
          </cell>
          <cell r="C4815" t="str">
            <v>Salas, Alber</v>
          </cell>
          <cell r="Q4815" t="str">
            <v>R</v>
          </cell>
          <cell r="AJ4815">
            <v>7.0509697679104537</v>
          </cell>
          <cell r="AR4815">
            <v>16.8</v>
          </cell>
          <cell r="AS4815">
            <v>1.29956193121167</v>
          </cell>
          <cell r="AT4815">
            <v>0.99577972131386805</v>
          </cell>
          <cell r="BE4815">
            <v>1.2307759327741954</v>
          </cell>
          <cell r="CP4815">
            <v>20.625</v>
          </cell>
          <cell r="CV4815">
            <v>92.1</v>
          </cell>
          <cell r="DA4815">
            <v>0</v>
          </cell>
          <cell r="DD4815">
            <v>2</v>
          </cell>
          <cell r="FJ4815">
            <v>42</v>
          </cell>
          <cell r="FK4815">
            <v>0.26300000000000001</v>
          </cell>
          <cell r="FL4815">
            <v>13.502129380047256</v>
          </cell>
          <cell r="FO4815">
            <v>1</v>
          </cell>
        </row>
        <row r="4816">
          <cell r="A4816">
            <v>660512</v>
          </cell>
          <cell r="C4816" t="str">
            <v>Diaz, Jose</v>
          </cell>
          <cell r="Q4816" t="str">
            <v>S</v>
          </cell>
          <cell r="AJ4816">
            <v>9.0068724737146013</v>
          </cell>
          <cell r="AR4816">
            <v>44.400000000000006</v>
          </cell>
          <cell r="AS4816">
            <v>0.14548306852222251</v>
          </cell>
          <cell r="AT4816">
            <v>0.92208524126641311</v>
          </cell>
          <cell r="BE4816">
            <v>1.0672465089360481</v>
          </cell>
          <cell r="CP4816">
            <v>19.875</v>
          </cell>
          <cell r="CV4816">
            <v>92.1</v>
          </cell>
          <cell r="DA4816">
            <v>0</v>
          </cell>
          <cell r="DD4816">
            <v>0.75234046286316614</v>
          </cell>
          <cell r="FJ4816">
            <v>111</v>
          </cell>
          <cell r="FK4816">
            <v>0.26300000000000001</v>
          </cell>
          <cell r="FL4816">
            <v>0.24806237951126434</v>
          </cell>
          <cell r="FO4816">
            <v>0</v>
          </cell>
        </row>
        <row r="4817">
          <cell r="A4817">
            <v>660515</v>
          </cell>
          <cell r="C4817" t="str">
            <v>Cordoba, Javier</v>
          </cell>
          <cell r="Q4817" t="str">
            <v>S</v>
          </cell>
          <cell r="AJ4817">
            <v>9.6187318451395516</v>
          </cell>
          <cell r="AR4817">
            <v>44.400000000000006</v>
          </cell>
          <cell r="AS4817">
            <v>-2.1148942604646099</v>
          </cell>
          <cell r="AT4817">
            <v>0.99339971962361995</v>
          </cell>
          <cell r="BE4817">
            <v>0.87093420532925969</v>
          </cell>
          <cell r="CP4817">
            <v>20.708333333333332</v>
          </cell>
          <cell r="CV4817">
            <v>92.1</v>
          </cell>
          <cell r="DA4817">
            <v>0</v>
          </cell>
          <cell r="DD4817">
            <v>0.73493713695711782</v>
          </cell>
          <cell r="FJ4817">
            <v>111</v>
          </cell>
          <cell r="FK4817">
            <v>0.26300000000000001</v>
          </cell>
          <cell r="FL4817">
            <v>1.4411698145138312</v>
          </cell>
          <cell r="FO4817">
            <v>0</v>
          </cell>
        </row>
        <row r="4818">
          <cell r="A4818">
            <v>660522</v>
          </cell>
          <cell r="C4818" t="str">
            <v>Suniaga, Carlos</v>
          </cell>
          <cell r="Q4818" t="str">
            <v>R</v>
          </cell>
          <cell r="AJ4818">
            <v>7.8279260413267897</v>
          </cell>
          <cell r="AR4818">
            <v>16.8</v>
          </cell>
          <cell r="AS4818">
            <v>-0.79149758842218976</v>
          </cell>
          <cell r="AT4818">
            <v>0.76204439007776337</v>
          </cell>
          <cell r="BE4818">
            <v>1.0855229059432165</v>
          </cell>
          <cell r="CP4818">
            <v>19.125</v>
          </cell>
          <cell r="CV4818">
            <v>92.1</v>
          </cell>
          <cell r="DA4818">
            <v>0</v>
          </cell>
          <cell r="DD4818">
            <v>0.97349972097594784</v>
          </cell>
          <cell r="FJ4818">
            <v>42</v>
          </cell>
          <cell r="FK4818">
            <v>0.26300000000000001</v>
          </cell>
          <cell r="FL4818">
            <v>0.12705561623144376</v>
          </cell>
          <cell r="FO4818">
            <v>0.61443147784405161</v>
          </cell>
        </row>
        <row r="4819">
          <cell r="A4819">
            <v>660526</v>
          </cell>
          <cell r="C4819" t="str">
            <v>Sanchez, Andres</v>
          </cell>
          <cell r="Q4819" t="str">
            <v>S</v>
          </cell>
          <cell r="AJ4819">
            <v>9.9237765280538</v>
          </cell>
          <cell r="AR4819">
            <v>44.400000000000006</v>
          </cell>
          <cell r="AS4819">
            <v>0.14404167973016821</v>
          </cell>
          <cell r="AT4819">
            <v>0.95563816657265965</v>
          </cell>
          <cell r="BE4819">
            <v>1.0154551752008536</v>
          </cell>
          <cell r="CP4819">
            <v>19.708333333333332</v>
          </cell>
          <cell r="CV4819">
            <v>92.1</v>
          </cell>
          <cell r="DA4819">
            <v>0</v>
          </cell>
          <cell r="DD4819">
            <v>0.95403567762789854</v>
          </cell>
          <cell r="FJ4819">
            <v>111</v>
          </cell>
          <cell r="FK4819">
            <v>0.26300000000000001</v>
          </cell>
          <cell r="FL4819">
            <v>0.10026867629966096</v>
          </cell>
          <cell r="FO4819">
            <v>0</v>
          </cell>
        </row>
        <row r="4820">
          <cell r="A4820">
            <v>660528</v>
          </cell>
          <cell r="C4820" t="str">
            <v>Acosta, Jose</v>
          </cell>
          <cell r="Q4820" t="str">
            <v>R</v>
          </cell>
          <cell r="AJ4820">
            <v>9.5029870955360032</v>
          </cell>
          <cell r="AR4820">
            <v>16.8</v>
          </cell>
          <cell r="AS4820">
            <v>-0.78496653293542273</v>
          </cell>
          <cell r="AT4820">
            <v>0.93793511599494483</v>
          </cell>
          <cell r="BE4820">
            <v>1.0310425894581772</v>
          </cell>
          <cell r="CP4820">
            <v>19.625</v>
          </cell>
          <cell r="CV4820">
            <v>92.1</v>
          </cell>
          <cell r="DA4820">
            <v>0</v>
          </cell>
          <cell r="DD4820">
            <v>1.036204332166061</v>
          </cell>
          <cell r="FJ4820">
            <v>42</v>
          </cell>
          <cell r="FK4820">
            <v>0.26300000000000001</v>
          </cell>
          <cell r="FL4820">
            <v>0.17327666477233272</v>
          </cell>
          <cell r="FO4820">
            <v>1</v>
          </cell>
        </row>
        <row r="4821">
          <cell r="A4821">
            <v>660536</v>
          </cell>
          <cell r="C4821" t="str">
            <v>Rosales, Luis</v>
          </cell>
          <cell r="Q4821" t="str">
            <v>R</v>
          </cell>
          <cell r="AJ4821">
            <v>9.9671199664849421</v>
          </cell>
          <cell r="AR4821">
            <v>16.8</v>
          </cell>
          <cell r="AS4821">
            <v>-2.22832233312164</v>
          </cell>
          <cell r="AT4821">
            <v>0.94037856444298651</v>
          </cell>
          <cell r="BE4821">
            <v>1.0415554770401017</v>
          </cell>
          <cell r="CP4821">
            <v>19.208333333333332</v>
          </cell>
          <cell r="CV4821">
            <v>92.1</v>
          </cell>
          <cell r="DA4821">
            <v>0</v>
          </cell>
          <cell r="DD4821">
            <v>0.95036419081055334</v>
          </cell>
          <cell r="FJ4821">
            <v>42</v>
          </cell>
          <cell r="FK4821">
            <v>0.26300000000000001</v>
          </cell>
          <cell r="FL4821">
            <v>-1.0155714855832869</v>
          </cell>
          <cell r="FO4821">
            <v>1</v>
          </cell>
        </row>
        <row r="4822">
          <cell r="A4822">
            <v>660537</v>
          </cell>
          <cell r="C4822" t="str">
            <v>Lopez, Orangel</v>
          </cell>
          <cell r="Q4822" t="str">
            <v>R</v>
          </cell>
          <cell r="AJ4822">
            <v>7.8288792342464237</v>
          </cell>
          <cell r="AR4822">
            <v>16.8</v>
          </cell>
          <cell r="AS4822">
            <v>-0.33400611355521187</v>
          </cell>
          <cell r="AT4822">
            <v>0.95545447022201291</v>
          </cell>
          <cell r="BE4822">
            <v>0.89082469608697923</v>
          </cell>
          <cell r="CP4822">
            <v>19.875</v>
          </cell>
          <cell r="CV4822">
            <v>92.1</v>
          </cell>
          <cell r="DA4822">
            <v>0</v>
          </cell>
          <cell r="DD4822">
            <v>1.0822567001864063</v>
          </cell>
          <cell r="FJ4822">
            <v>42</v>
          </cell>
          <cell r="FK4822">
            <v>0.26300000000000001</v>
          </cell>
          <cell r="FL4822">
            <v>-1.4472892000842101</v>
          </cell>
          <cell r="FO4822">
            <v>1</v>
          </cell>
        </row>
        <row r="4823">
          <cell r="A4823">
            <v>660540</v>
          </cell>
          <cell r="C4823" t="str">
            <v>Tejada, Jesus</v>
          </cell>
          <cell r="Q4823" t="str">
            <v>S</v>
          </cell>
          <cell r="AJ4823">
            <v>11.135286766459448</v>
          </cell>
          <cell r="AR4823">
            <v>44.400000000000006</v>
          </cell>
          <cell r="AS4823">
            <v>0.77469709612584148</v>
          </cell>
          <cell r="AT4823">
            <v>0.92073030641713405</v>
          </cell>
          <cell r="BE4823">
            <v>1.0054900996861376</v>
          </cell>
          <cell r="CP4823">
            <v>19.708333333333332</v>
          </cell>
          <cell r="CV4823">
            <v>92.1</v>
          </cell>
          <cell r="DA4823">
            <v>0</v>
          </cell>
          <cell r="DD4823">
            <v>0.96363143188298106</v>
          </cell>
          <cell r="FJ4823">
            <v>111</v>
          </cell>
          <cell r="FK4823">
            <v>0.26300000000000001</v>
          </cell>
          <cell r="FL4823">
            <v>1.2504904598025144</v>
          </cell>
          <cell r="FO4823">
            <v>0</v>
          </cell>
        </row>
        <row r="4824">
          <cell r="A4824">
            <v>660541</v>
          </cell>
          <cell r="C4824" t="str">
            <v>Calvo, Gary</v>
          </cell>
          <cell r="Q4824" t="str">
            <v>S</v>
          </cell>
          <cell r="AJ4824">
            <v>10.703698011050221</v>
          </cell>
          <cell r="AR4824">
            <v>44.400000000000006</v>
          </cell>
          <cell r="AS4824">
            <v>1.5365339810315939</v>
          </cell>
          <cell r="AT4824">
            <v>0.95760567147453335</v>
          </cell>
          <cell r="BE4824">
            <v>0.95947642151075607</v>
          </cell>
          <cell r="CP4824">
            <v>19.708333333333332</v>
          </cell>
          <cell r="CV4824">
            <v>92.1</v>
          </cell>
          <cell r="DA4824">
            <v>0</v>
          </cell>
          <cell r="DD4824">
            <v>1.3077097974223293</v>
          </cell>
          <cell r="FJ4824">
            <v>111</v>
          </cell>
          <cell r="FK4824">
            <v>0.26300000000000001</v>
          </cell>
          <cell r="FL4824">
            <v>-1.0725275889834671</v>
          </cell>
          <cell r="FO4824">
            <v>0.47826087488185254</v>
          </cell>
        </row>
        <row r="4825">
          <cell r="A4825">
            <v>660542</v>
          </cell>
          <cell r="C4825" t="str">
            <v>Marte, Randy</v>
          </cell>
          <cell r="Q4825" t="str">
            <v>S</v>
          </cell>
          <cell r="AJ4825">
            <v>6.8899764683990004</v>
          </cell>
          <cell r="AR4825">
            <v>44.400000000000006</v>
          </cell>
          <cell r="AS4825">
            <v>-0.77762344749613399</v>
          </cell>
          <cell r="AT4825">
            <v>0.95659461240692356</v>
          </cell>
          <cell r="BE4825">
            <v>0.69328341638021174</v>
          </cell>
          <cell r="CP4825">
            <v>19.541666666666668</v>
          </cell>
          <cell r="CV4825">
            <v>92.1</v>
          </cell>
          <cell r="DA4825">
            <v>0</v>
          </cell>
          <cell r="DD4825">
            <v>0.86744724896559067</v>
          </cell>
          <cell r="FJ4825">
            <v>111</v>
          </cell>
          <cell r="FK4825">
            <v>0.26300000000000001</v>
          </cell>
          <cell r="FL4825">
            <v>2.2778935083595475</v>
          </cell>
          <cell r="FO4825">
            <v>0</v>
          </cell>
        </row>
        <row r="4826">
          <cell r="A4826">
            <v>660546</v>
          </cell>
          <cell r="C4826" t="str">
            <v>Diaz, Yennsy</v>
          </cell>
          <cell r="Q4826" t="str">
            <v>S</v>
          </cell>
          <cell r="AJ4826">
            <v>8.3006766273730399</v>
          </cell>
          <cell r="AR4826">
            <v>44.400000000000006</v>
          </cell>
          <cell r="AS4826">
            <v>-0.54520629089030292</v>
          </cell>
          <cell r="AT4826">
            <v>0.85306554336680551</v>
          </cell>
          <cell r="BE4826">
            <v>0.85500376251456212</v>
          </cell>
          <cell r="CP4826">
            <v>19.625</v>
          </cell>
          <cell r="CV4826">
            <v>92.1</v>
          </cell>
          <cell r="DA4826">
            <v>0</v>
          </cell>
          <cell r="DD4826">
            <v>0.94893737095280284</v>
          </cell>
          <cell r="FJ4826">
            <v>111</v>
          </cell>
          <cell r="FK4826">
            <v>0.26300000000000001</v>
          </cell>
          <cell r="FL4826">
            <v>-0.16925259640071211</v>
          </cell>
          <cell r="FO4826">
            <v>0</v>
          </cell>
        </row>
        <row r="4827">
          <cell r="A4827">
            <v>660547</v>
          </cell>
          <cell r="C4827" t="str">
            <v>Sanchez, Filyer</v>
          </cell>
          <cell r="Q4827" t="str">
            <v>R</v>
          </cell>
          <cell r="AJ4827">
            <v>8.5383311719055879</v>
          </cell>
          <cell r="AR4827">
            <v>17.409293854681291</v>
          </cell>
          <cell r="AS4827">
            <v>1.3966064961175</v>
          </cell>
          <cell r="AT4827">
            <v>0.89624863071277494</v>
          </cell>
          <cell r="BE4827">
            <v>0.7476355378750803</v>
          </cell>
          <cell r="CP4827">
            <v>19.375</v>
          </cell>
          <cell r="CV4827">
            <v>92.1</v>
          </cell>
          <cell r="DA4827">
            <v>0</v>
          </cell>
          <cell r="DD4827">
            <v>0.78599594619921642</v>
          </cell>
          <cell r="FJ4827">
            <v>43.523234636703229</v>
          </cell>
          <cell r="FK4827">
            <v>0.26300000000000001</v>
          </cell>
          <cell r="FL4827">
            <v>-0.12507884999486996</v>
          </cell>
          <cell r="FO4827">
            <v>1</v>
          </cell>
        </row>
        <row r="4828">
          <cell r="A4828">
            <v>660549</v>
          </cell>
          <cell r="C4828" t="str">
            <v>Peralta, Rawel</v>
          </cell>
          <cell r="Q4828" t="str">
            <v>S</v>
          </cell>
          <cell r="AJ4828">
            <v>11.186920764467089</v>
          </cell>
          <cell r="AR4828">
            <v>44.400000000000006</v>
          </cell>
          <cell r="AS4828">
            <v>-1.0192910882787134</v>
          </cell>
          <cell r="AT4828">
            <v>0.922836321490067</v>
          </cell>
          <cell r="BE4828">
            <v>1.1296540849615646</v>
          </cell>
          <cell r="CP4828">
            <v>19.041666666666668</v>
          </cell>
          <cell r="CV4828">
            <v>92.1</v>
          </cell>
          <cell r="DA4828">
            <v>0</v>
          </cell>
          <cell r="DD4828">
            <v>0.82220912994259465</v>
          </cell>
          <cell r="FJ4828">
            <v>111</v>
          </cell>
          <cell r="FK4828">
            <v>0.26300000000000001</v>
          </cell>
          <cell r="FL4828">
            <v>-0.18635404276428841</v>
          </cell>
          <cell r="FO4828">
            <v>0.48648647963842206</v>
          </cell>
        </row>
        <row r="4829">
          <cell r="A4829">
            <v>660550</v>
          </cell>
          <cell r="C4829" t="str">
            <v>Polanco, Oliver</v>
          </cell>
          <cell r="Q4829" t="str">
            <v>S</v>
          </cell>
          <cell r="AJ4829">
            <v>9.377512113622549</v>
          </cell>
          <cell r="AR4829">
            <v>44.400000000000006</v>
          </cell>
          <cell r="AS4829">
            <v>0.67602334496489014</v>
          </cell>
          <cell r="AT4829">
            <v>0.94550412229357628</v>
          </cell>
          <cell r="BE4829">
            <v>0.85934707106060526</v>
          </cell>
          <cell r="CP4829">
            <v>19.125</v>
          </cell>
          <cell r="CV4829">
            <v>92.1</v>
          </cell>
          <cell r="DA4829">
            <v>0</v>
          </cell>
          <cell r="DD4829">
            <v>1.2123308162604729</v>
          </cell>
          <cell r="FJ4829">
            <v>111</v>
          </cell>
          <cell r="FK4829">
            <v>0.26300000000000001</v>
          </cell>
          <cell r="FL4829">
            <v>-0.81347682773152763</v>
          </cell>
          <cell r="FO4829">
            <v>0.48936874726106705</v>
          </cell>
        </row>
        <row r="4830">
          <cell r="A4830">
            <v>660554</v>
          </cell>
          <cell r="C4830" t="str">
            <v>Agrinzones, Jose</v>
          </cell>
          <cell r="Q4830" t="str">
            <v>R</v>
          </cell>
          <cell r="AJ4830">
            <v>8.927796032941874</v>
          </cell>
          <cell r="AR4830">
            <v>16.8</v>
          </cell>
          <cell r="AS4830">
            <v>-1.3083712579364359</v>
          </cell>
          <cell r="AT4830">
            <v>0.9800693276871868</v>
          </cell>
          <cell r="BE4830">
            <v>0.95474662452274806</v>
          </cell>
          <cell r="CP4830">
            <v>18.875</v>
          </cell>
          <cell r="CV4830">
            <v>92.1</v>
          </cell>
          <cell r="DA4830">
            <v>0</v>
          </cell>
          <cell r="DD4830">
            <v>1.7904807839133419</v>
          </cell>
          <cell r="FJ4830">
            <v>42</v>
          </cell>
          <cell r="FK4830">
            <v>0.26300000000000001</v>
          </cell>
          <cell r="FL4830">
            <v>1.140090049525412</v>
          </cell>
          <cell r="FO4830">
            <v>1</v>
          </cell>
        </row>
        <row r="4831">
          <cell r="A4831">
            <v>660562</v>
          </cell>
          <cell r="C4831" t="str">
            <v>Ferrebus, Emilio</v>
          </cell>
          <cell r="Q4831" t="str">
            <v>S</v>
          </cell>
          <cell r="AJ4831">
            <v>9.7684487589408917</v>
          </cell>
          <cell r="AR4831">
            <v>44.400000000000006</v>
          </cell>
          <cell r="AS4831">
            <v>-1.9594637249800322</v>
          </cell>
          <cell r="AT4831">
            <v>0.88770275295059953</v>
          </cell>
          <cell r="BE4831">
            <v>0.76167067980593695</v>
          </cell>
          <cell r="CP4831">
            <v>18.625</v>
          </cell>
          <cell r="CV4831">
            <v>92.1</v>
          </cell>
          <cell r="DA4831">
            <v>0</v>
          </cell>
          <cell r="DD4831">
            <v>0.94900928935999074</v>
          </cell>
          <cell r="FJ4831">
            <v>111</v>
          </cell>
          <cell r="FK4831">
            <v>0.26300000000000001</v>
          </cell>
          <cell r="FL4831">
            <v>-0.51684344702430107</v>
          </cell>
          <cell r="FO4831">
            <v>0</v>
          </cell>
        </row>
        <row r="4832">
          <cell r="A4832">
            <v>660565</v>
          </cell>
          <cell r="C4832" t="str">
            <v>Meza, Juan</v>
          </cell>
          <cell r="Q4832" t="str">
            <v>R</v>
          </cell>
          <cell r="AJ4832">
            <v>11.017841730155336</v>
          </cell>
          <cell r="AR4832">
            <v>16.8</v>
          </cell>
          <cell r="AS4832">
            <v>-2.2552608533166829</v>
          </cell>
          <cell r="AT4832">
            <v>0.90880834338513439</v>
          </cell>
          <cell r="BE4832">
            <v>0.92722984108207074</v>
          </cell>
          <cell r="CP4832">
            <v>18.375</v>
          </cell>
          <cell r="CV4832">
            <v>92.1</v>
          </cell>
          <cell r="DA4832">
            <v>0</v>
          </cell>
          <cell r="DD4832">
            <v>1.1131969678499403</v>
          </cell>
          <cell r="FJ4832">
            <v>42</v>
          </cell>
          <cell r="FK4832">
            <v>0.26300000000000001</v>
          </cell>
          <cell r="FL4832">
            <v>0.53713289805101094</v>
          </cell>
          <cell r="FO4832">
            <v>0.54629254955745621</v>
          </cell>
        </row>
        <row r="4833">
          <cell r="A4833">
            <v>660570</v>
          </cell>
          <cell r="C4833" t="str">
            <v>Rodriguez, Angel</v>
          </cell>
          <cell r="Q4833" t="str">
            <v>S</v>
          </cell>
          <cell r="AJ4833">
            <v>11.029942071887335</v>
          </cell>
          <cell r="AR4833">
            <v>44.400000000000006</v>
          </cell>
          <cell r="AS4833">
            <v>0.70992744141390629</v>
          </cell>
          <cell r="AT4833">
            <v>0.92168271139341373</v>
          </cell>
          <cell r="BE4833">
            <v>1.0637163295801759</v>
          </cell>
          <cell r="CP4833">
            <v>18.458333333333332</v>
          </cell>
          <cell r="CV4833">
            <v>92.1</v>
          </cell>
          <cell r="DA4833">
            <v>0</v>
          </cell>
          <cell r="DD4833">
            <v>1.0034063433078242</v>
          </cell>
          <cell r="FJ4833">
            <v>111</v>
          </cell>
          <cell r="FK4833">
            <v>0.26300000000000001</v>
          </cell>
          <cell r="FL4833">
            <v>-0.39332580423169144</v>
          </cell>
          <cell r="FO4833">
            <v>0</v>
          </cell>
        </row>
        <row r="4834">
          <cell r="A4834">
            <v>660571</v>
          </cell>
          <cell r="C4834" t="str">
            <v>Pichardo, Adonis</v>
          </cell>
          <cell r="Q4834" t="str">
            <v>S</v>
          </cell>
          <cell r="AJ4834">
            <v>12.468354174171781</v>
          </cell>
          <cell r="AR4834">
            <v>44.400000000000006</v>
          </cell>
          <cell r="AS4834">
            <v>-0.83348465702261987</v>
          </cell>
          <cell r="AT4834">
            <v>0.88216577307322108</v>
          </cell>
          <cell r="BE4834">
            <v>1.0637147807892351</v>
          </cell>
          <cell r="CP4834">
            <v>20.208333333333332</v>
          </cell>
          <cell r="CV4834">
            <v>92.1</v>
          </cell>
          <cell r="DA4834">
            <v>0</v>
          </cell>
          <cell r="DD4834">
            <v>1.078382085674175</v>
          </cell>
          <cell r="FJ4834">
            <v>111</v>
          </cell>
          <cell r="FK4834">
            <v>0.26300000000000001</v>
          </cell>
          <cell r="FL4834">
            <v>0.16619054754238921</v>
          </cell>
          <cell r="FO4834">
            <v>0</v>
          </cell>
        </row>
        <row r="4835">
          <cell r="A4835">
            <v>660572</v>
          </cell>
          <cell r="C4835" t="str">
            <v>Freites, Orlando</v>
          </cell>
          <cell r="Q4835" t="str">
            <v>R</v>
          </cell>
          <cell r="AJ4835">
            <v>9.0119295877149224</v>
          </cell>
          <cell r="AR4835">
            <v>16.8</v>
          </cell>
          <cell r="AS4835">
            <v>-14.322218432414468</v>
          </cell>
          <cell r="AT4835">
            <v>0.98423217753114145</v>
          </cell>
          <cell r="BE4835">
            <v>0.99802937023998406</v>
          </cell>
          <cell r="CP4835">
            <v>19.208333333333332</v>
          </cell>
          <cell r="CV4835">
            <v>92.1</v>
          </cell>
          <cell r="DA4835">
            <v>0</v>
          </cell>
          <cell r="DD4835">
            <v>2</v>
          </cell>
          <cell r="FJ4835">
            <v>42</v>
          </cell>
          <cell r="FK4835">
            <v>0.26300000000000001</v>
          </cell>
          <cell r="FL4835">
            <v>2.6657427582676405</v>
          </cell>
          <cell r="FO4835">
            <v>1</v>
          </cell>
        </row>
        <row r="4836">
          <cell r="A4836">
            <v>660573</v>
          </cell>
          <cell r="C4836" t="str">
            <v>Trejo, Yeferson</v>
          </cell>
          <cell r="Q4836" t="str">
            <v>R</v>
          </cell>
          <cell r="AJ4836">
            <v>8.9750163831960634</v>
          </cell>
          <cell r="AR4836">
            <v>16.8</v>
          </cell>
          <cell r="AS4836">
            <v>0.7539819884305442</v>
          </cell>
          <cell r="AT4836">
            <v>0.96374978352863583</v>
          </cell>
          <cell r="BE4836">
            <v>1.1402299711437329</v>
          </cell>
          <cell r="CP4836">
            <v>20.375</v>
          </cell>
          <cell r="CV4836">
            <v>92.1</v>
          </cell>
          <cell r="DA4836">
            <v>0</v>
          </cell>
          <cell r="DD4836">
            <v>0.86060880846291787</v>
          </cell>
          <cell r="FJ4836">
            <v>42</v>
          </cell>
          <cell r="FK4836">
            <v>0.26300000000000001</v>
          </cell>
          <cell r="FL4836">
            <v>-1.4267544664820451</v>
          </cell>
          <cell r="FO4836">
            <v>1</v>
          </cell>
        </row>
        <row r="4837">
          <cell r="A4837">
            <v>660574</v>
          </cell>
          <cell r="C4837" t="str">
            <v>Appleton, Jose</v>
          </cell>
          <cell r="Q4837" t="str">
            <v>S</v>
          </cell>
          <cell r="AJ4837">
            <v>9.6811142514776698</v>
          </cell>
          <cell r="AR4837">
            <v>44.400000000000006</v>
          </cell>
          <cell r="AS4837">
            <v>-0.77242950678960642</v>
          </cell>
          <cell r="AT4837">
            <v>0.99252297314842342</v>
          </cell>
          <cell r="BE4837">
            <v>1.0619871083557524</v>
          </cell>
          <cell r="CP4837">
            <v>18.958333333333332</v>
          </cell>
          <cell r="CV4837">
            <v>92.1</v>
          </cell>
          <cell r="DA4837">
            <v>0</v>
          </cell>
          <cell r="DD4837">
            <v>1.9573952195336426</v>
          </cell>
          <cell r="FJ4837">
            <v>111</v>
          </cell>
          <cell r="FK4837">
            <v>0.26300000000000001</v>
          </cell>
          <cell r="FL4837">
            <v>0.8338096473715878</v>
          </cell>
          <cell r="FO4837">
            <v>0</v>
          </cell>
        </row>
        <row r="4838">
          <cell r="A4838">
            <v>660577</v>
          </cell>
          <cell r="C4838" t="str">
            <v>Sanchez, Francisco</v>
          </cell>
          <cell r="Q4838" t="str">
            <v>S</v>
          </cell>
          <cell r="AJ4838">
            <v>10.94808044612765</v>
          </cell>
          <cell r="AR4838">
            <v>44.400000000000006</v>
          </cell>
          <cell r="AS4838">
            <v>-0.10288300961110954</v>
          </cell>
          <cell r="AT4838">
            <v>0.90649056243255199</v>
          </cell>
          <cell r="BE4838">
            <v>0.93791496378766448</v>
          </cell>
          <cell r="CP4838">
            <v>18.208333333333332</v>
          </cell>
          <cell r="CV4838">
            <v>92.1</v>
          </cell>
          <cell r="DA4838">
            <v>0</v>
          </cell>
          <cell r="DD4838">
            <v>1.1388164743474014</v>
          </cell>
          <cell r="FJ4838">
            <v>111</v>
          </cell>
          <cell r="FK4838">
            <v>0.26300000000000001</v>
          </cell>
          <cell r="FL4838">
            <v>-0.80889933921637724</v>
          </cell>
          <cell r="FO4838">
            <v>0</v>
          </cell>
        </row>
        <row r="4839">
          <cell r="A4839">
            <v>660584</v>
          </cell>
          <cell r="C4839" t="str">
            <v>Vargas, Yostty</v>
          </cell>
          <cell r="Q4839" t="str">
            <v>R</v>
          </cell>
          <cell r="AJ4839">
            <v>7.5373925275789331</v>
          </cell>
          <cell r="AR4839">
            <v>16.8</v>
          </cell>
          <cell r="AS4839">
            <v>0.58439499106601112</v>
          </cell>
          <cell r="AT4839">
            <v>0.95521502016657012</v>
          </cell>
          <cell r="BE4839">
            <v>0.92747280078471395</v>
          </cell>
          <cell r="CP4839">
            <v>21.708333333333332</v>
          </cell>
          <cell r="CV4839">
            <v>92.1</v>
          </cell>
          <cell r="DA4839">
            <v>0</v>
          </cell>
          <cell r="DD4839">
            <v>0.74384102384441086</v>
          </cell>
          <cell r="FJ4839">
            <v>42</v>
          </cell>
          <cell r="FK4839">
            <v>0.26300000000000001</v>
          </cell>
          <cell r="FL4839">
            <v>-0.24105771508686341</v>
          </cell>
          <cell r="FO4839">
            <v>0.93396225881096484</v>
          </cell>
        </row>
        <row r="4840">
          <cell r="A4840">
            <v>660586</v>
          </cell>
          <cell r="C4840" t="str">
            <v>Feliz, Darwin</v>
          </cell>
          <cell r="Q4840" t="str">
            <v>S</v>
          </cell>
          <cell r="AJ4840">
            <v>8.3013297140695226</v>
          </cell>
          <cell r="AR4840">
            <v>44.400000000000006</v>
          </cell>
          <cell r="AS4840">
            <v>-3.3989497891023922E-2</v>
          </cell>
          <cell r="AT4840">
            <v>0.85995701568869221</v>
          </cell>
          <cell r="BE4840">
            <v>0.89828182504346721</v>
          </cell>
          <cell r="CP4840">
            <v>19.791666666666668</v>
          </cell>
          <cell r="CV4840">
            <v>92.1</v>
          </cell>
          <cell r="DA4840">
            <v>0</v>
          </cell>
          <cell r="DD4840">
            <v>0.88379439351404676</v>
          </cell>
          <cell r="FJ4840">
            <v>111</v>
          </cell>
          <cell r="FK4840">
            <v>0.26300000000000001</v>
          </cell>
          <cell r="FL4840">
            <v>0.25258444328720103</v>
          </cell>
          <cell r="FO4840">
            <v>0</v>
          </cell>
        </row>
        <row r="4841">
          <cell r="A4841">
            <v>660587</v>
          </cell>
          <cell r="C4841" t="str">
            <v>Crawford, Leonardo</v>
          </cell>
          <cell r="Q4841" t="str">
            <v>S</v>
          </cell>
          <cell r="AJ4841">
            <v>6.444216211857559</v>
          </cell>
          <cell r="AR4841">
            <v>44.400000000000006</v>
          </cell>
          <cell r="AS4841">
            <v>-0.24520460535183305</v>
          </cell>
          <cell r="AT4841">
            <v>0.83501203843170391</v>
          </cell>
          <cell r="BE4841">
            <v>0.71688415258520455</v>
          </cell>
          <cell r="CP4841">
            <v>19.375</v>
          </cell>
          <cell r="CV4841">
            <v>92.1</v>
          </cell>
          <cell r="DA4841">
            <v>0</v>
          </cell>
          <cell r="DD4841">
            <v>0.92897006039441576</v>
          </cell>
          <cell r="FJ4841">
            <v>111</v>
          </cell>
          <cell r="FK4841">
            <v>0.26300000000000001</v>
          </cell>
          <cell r="FL4841">
            <v>0.30231594905623804</v>
          </cell>
          <cell r="FO4841">
            <v>0</v>
          </cell>
        </row>
        <row r="4842">
          <cell r="A4842">
            <v>660588</v>
          </cell>
          <cell r="C4842" t="str">
            <v>Pinero, Dilan</v>
          </cell>
          <cell r="Q4842" t="str">
            <v>S</v>
          </cell>
          <cell r="AJ4842">
            <v>10.990852530992203</v>
          </cell>
          <cell r="AR4842">
            <v>44.400000000000006</v>
          </cell>
          <cell r="AS4842">
            <v>0.13665586967321872</v>
          </cell>
          <cell r="AT4842">
            <v>0.95612222169296823</v>
          </cell>
          <cell r="BE4842">
            <v>0.95874902738045553</v>
          </cell>
          <cell r="CP4842">
            <v>19.208333333333332</v>
          </cell>
          <cell r="CV4842">
            <v>92.1</v>
          </cell>
          <cell r="DA4842">
            <v>0</v>
          </cell>
          <cell r="DD4842">
            <v>0.93728787372470113</v>
          </cell>
          <cell r="FJ4842">
            <v>111</v>
          </cell>
          <cell r="FK4842">
            <v>0.26300000000000001</v>
          </cell>
          <cell r="FL4842">
            <v>1.6543288017274473E-2</v>
          </cell>
          <cell r="FO4842">
            <v>0</v>
          </cell>
        </row>
        <row r="4843">
          <cell r="A4843">
            <v>660589</v>
          </cell>
          <cell r="C4843" t="str">
            <v>Nino, Jeffry</v>
          </cell>
          <cell r="Q4843" t="str">
            <v>S</v>
          </cell>
          <cell r="AJ4843">
            <v>12.207300314244403</v>
          </cell>
          <cell r="AR4843">
            <v>44.400000000000006</v>
          </cell>
          <cell r="AS4843">
            <v>1.8226892340937535</v>
          </cell>
          <cell r="AT4843">
            <v>0.91956409879182277</v>
          </cell>
          <cell r="BE4843">
            <v>1.2658737459775089</v>
          </cell>
          <cell r="CP4843">
            <v>19.791666666666668</v>
          </cell>
          <cell r="CV4843">
            <v>92.1</v>
          </cell>
          <cell r="DA4843">
            <v>0</v>
          </cell>
          <cell r="DD4843">
            <v>1.0451095163602817</v>
          </cell>
          <cell r="FJ4843">
            <v>111</v>
          </cell>
          <cell r="FK4843">
            <v>0.26300000000000001</v>
          </cell>
          <cell r="FL4843">
            <v>-0.84684954961089065</v>
          </cell>
          <cell r="FO4843">
            <v>0.30686352086835167</v>
          </cell>
        </row>
        <row r="4844">
          <cell r="A4844">
            <v>660593</v>
          </cell>
          <cell r="C4844" t="str">
            <v>Reyes, Denyi</v>
          </cell>
          <cell r="Q4844" t="str">
            <v>S</v>
          </cell>
          <cell r="AJ4844">
            <v>8.860258009668982</v>
          </cell>
          <cell r="AR4844">
            <v>44.400000000000006</v>
          </cell>
          <cell r="AS4844">
            <v>0.61496154605637621</v>
          </cell>
          <cell r="AT4844">
            <v>0.93206598175659117</v>
          </cell>
          <cell r="BE4844">
            <v>0.96177380999325091</v>
          </cell>
          <cell r="CP4844">
            <v>19.625</v>
          </cell>
          <cell r="CV4844">
            <v>92.1</v>
          </cell>
          <cell r="DA4844">
            <v>0</v>
          </cell>
          <cell r="DD4844">
            <v>0.84610057107583936</v>
          </cell>
          <cell r="FJ4844">
            <v>111</v>
          </cell>
          <cell r="FK4844">
            <v>0.26300000000000001</v>
          </cell>
          <cell r="FL4844">
            <v>-3.0041672372382783E-2</v>
          </cell>
          <cell r="FO4844">
            <v>0</v>
          </cell>
        </row>
        <row r="4845">
          <cell r="A4845">
            <v>660597</v>
          </cell>
          <cell r="C4845" t="str">
            <v>Oduber, Ryan</v>
          </cell>
          <cell r="Q4845" t="str">
            <v>R</v>
          </cell>
          <cell r="AJ4845">
            <v>7.6954174462854548</v>
          </cell>
          <cell r="AR4845">
            <v>19.268367882985501</v>
          </cell>
          <cell r="AS4845">
            <v>0.31443032361446138</v>
          </cell>
          <cell r="AT4845">
            <v>0.87713805864658312</v>
          </cell>
          <cell r="BE4845">
            <v>0.82093015429040062</v>
          </cell>
          <cell r="CP4845">
            <v>18.875</v>
          </cell>
          <cell r="CV4845">
            <v>92.1</v>
          </cell>
          <cell r="DA4845">
            <v>0</v>
          </cell>
          <cell r="DD4845">
            <v>0.94588955195055768</v>
          </cell>
          <cell r="FJ4845">
            <v>48.170919707463746</v>
          </cell>
          <cell r="FK4845">
            <v>0.26300000000000001</v>
          </cell>
          <cell r="FL4845">
            <v>-0.10682333238174962</v>
          </cell>
          <cell r="FO4845">
            <v>1</v>
          </cell>
        </row>
        <row r="4846">
          <cell r="A4846">
            <v>660598</v>
          </cell>
          <cell r="C4846" t="str">
            <v>Ascanio, Raul</v>
          </cell>
          <cell r="Q4846" t="str">
            <v>R</v>
          </cell>
          <cell r="AJ4846">
            <v>11.632734052303228</v>
          </cell>
          <cell r="AR4846">
            <v>16.8</v>
          </cell>
          <cell r="AS4846">
            <v>1.001943562974946</v>
          </cell>
          <cell r="AT4846">
            <v>0.92014683244828277</v>
          </cell>
          <cell r="BE4846">
            <v>1.1692986711216995</v>
          </cell>
          <cell r="CP4846">
            <v>19.625</v>
          </cell>
          <cell r="CV4846">
            <v>92.1</v>
          </cell>
          <cell r="DA4846">
            <v>0</v>
          </cell>
          <cell r="DD4846">
            <v>1.375829396146653</v>
          </cell>
          <cell r="FJ4846">
            <v>42</v>
          </cell>
          <cell r="FK4846">
            <v>0.26300000000000001</v>
          </cell>
          <cell r="FL4846">
            <v>8.7702066521178818E-2</v>
          </cell>
          <cell r="FO4846">
            <v>1</v>
          </cell>
        </row>
        <row r="4847">
          <cell r="A4847">
            <v>660601</v>
          </cell>
          <cell r="C4847" t="str">
            <v>Garcia, Victor</v>
          </cell>
          <cell r="Q4847" t="str">
            <v>S</v>
          </cell>
          <cell r="AJ4847">
            <v>9.4444898737333709</v>
          </cell>
          <cell r="AR4847">
            <v>44.400000000000006</v>
          </cell>
          <cell r="AS4847">
            <v>1.4033134863233196</v>
          </cell>
          <cell r="AT4847">
            <v>0.94048310420157799</v>
          </cell>
          <cell r="BE4847">
            <v>1.0288540816545286</v>
          </cell>
          <cell r="CP4847">
            <v>19.041666666666668</v>
          </cell>
          <cell r="CV4847">
            <v>92.1</v>
          </cell>
          <cell r="DA4847">
            <v>0</v>
          </cell>
          <cell r="DD4847">
            <v>1.0742771193323344</v>
          </cell>
          <cell r="FJ4847">
            <v>111</v>
          </cell>
          <cell r="FK4847">
            <v>0.26300000000000001</v>
          </cell>
          <cell r="FL4847">
            <v>3.7830251211651247E-2</v>
          </cell>
          <cell r="FO4847">
            <v>0</v>
          </cell>
        </row>
        <row r="4848">
          <cell r="A4848">
            <v>660603</v>
          </cell>
          <cell r="C4848" t="str">
            <v>Solorzano, Yosmer</v>
          </cell>
          <cell r="Q4848" t="str">
            <v>S</v>
          </cell>
          <cell r="AJ4848">
            <v>8.084700637870375</v>
          </cell>
          <cell r="AR4848">
            <v>44.400000000000006</v>
          </cell>
          <cell r="AS4848">
            <v>-0.27436969153078739</v>
          </cell>
          <cell r="AT4848">
            <v>0.84804482069104714</v>
          </cell>
          <cell r="BE4848">
            <v>1.1395162957516098</v>
          </cell>
          <cell r="CP4848">
            <v>19.375</v>
          </cell>
          <cell r="CV4848">
            <v>92.1</v>
          </cell>
          <cell r="DA4848">
            <v>0</v>
          </cell>
          <cell r="DD4848">
            <v>0.90445432480938626</v>
          </cell>
          <cell r="FJ4848">
            <v>111</v>
          </cell>
          <cell r="FK4848">
            <v>0.26300000000000001</v>
          </cell>
          <cell r="FL4848">
            <v>0.64941628711997157</v>
          </cell>
          <cell r="FO4848">
            <v>0</v>
          </cell>
        </row>
        <row r="4849">
          <cell r="A4849">
            <v>660604</v>
          </cell>
          <cell r="C4849" t="str">
            <v>Rangel, Alan</v>
          </cell>
          <cell r="Q4849" t="str">
            <v>S</v>
          </cell>
          <cell r="AJ4849">
            <v>7.6602188242532314</v>
          </cell>
          <cell r="AR4849">
            <v>44.400000000000006</v>
          </cell>
          <cell r="AS4849">
            <v>-0.55717279217931082</v>
          </cell>
          <cell r="AT4849">
            <v>0.87512705948175151</v>
          </cell>
          <cell r="BE4849">
            <v>1.0492719146351932</v>
          </cell>
          <cell r="CP4849">
            <v>18.875</v>
          </cell>
          <cell r="CV4849">
            <v>92.1</v>
          </cell>
          <cell r="DA4849">
            <v>0</v>
          </cell>
          <cell r="DD4849">
            <v>1.0948091629850227</v>
          </cell>
          <cell r="FJ4849">
            <v>111</v>
          </cell>
          <cell r="FK4849">
            <v>0.26300000000000001</v>
          </cell>
          <cell r="FL4849">
            <v>-0.25735479115232457</v>
          </cell>
          <cell r="FO4849">
            <v>3.6907823013896945E-2</v>
          </cell>
        </row>
        <row r="4850">
          <cell r="A4850">
            <v>660606</v>
          </cell>
          <cell r="C4850" t="str">
            <v>Berroa, Silvestre</v>
          </cell>
          <cell r="Q4850" t="str">
            <v>R</v>
          </cell>
          <cell r="AJ4850">
            <v>7.7662949015524614</v>
          </cell>
          <cell r="AR4850">
            <v>16.8</v>
          </cell>
          <cell r="AS4850">
            <v>-0.27785485240986174</v>
          </cell>
          <cell r="AT4850">
            <v>0.8042447677863247</v>
          </cell>
          <cell r="BE4850">
            <v>0.73962979331742496</v>
          </cell>
          <cell r="CP4850">
            <v>19.125</v>
          </cell>
          <cell r="CV4850">
            <v>92.1</v>
          </cell>
          <cell r="DA4850">
            <v>0</v>
          </cell>
          <cell r="DD4850">
            <v>0.98340455792413251</v>
          </cell>
          <cell r="FJ4850">
            <v>42</v>
          </cell>
          <cell r="FK4850">
            <v>0.26300000000000001</v>
          </cell>
          <cell r="FL4850">
            <v>0.28292392197005817</v>
          </cell>
          <cell r="FO4850">
            <v>1</v>
          </cell>
        </row>
        <row r="4851">
          <cell r="A4851">
            <v>660608</v>
          </cell>
          <cell r="C4851" t="str">
            <v>Alecis, Luis</v>
          </cell>
          <cell r="Q4851" t="str">
            <v>S</v>
          </cell>
          <cell r="AJ4851">
            <v>9.2168410562121927</v>
          </cell>
          <cell r="AR4851">
            <v>44.400000000000006</v>
          </cell>
          <cell r="AS4851">
            <v>0.38072098507144986</v>
          </cell>
          <cell r="AT4851">
            <v>0.93094932958733423</v>
          </cell>
          <cell r="BE4851">
            <v>0.90970323091486871</v>
          </cell>
          <cell r="CP4851">
            <v>19.041666666666668</v>
          </cell>
          <cell r="CV4851">
            <v>92.1</v>
          </cell>
          <cell r="DA4851">
            <v>0</v>
          </cell>
          <cell r="DD4851">
            <v>1.1150894798163606</v>
          </cell>
          <cell r="FJ4851">
            <v>111</v>
          </cell>
          <cell r="FK4851">
            <v>0.26300000000000001</v>
          </cell>
          <cell r="FL4851">
            <v>0.18281616036044485</v>
          </cell>
          <cell r="FO4851">
            <v>0</v>
          </cell>
        </row>
        <row r="4852">
          <cell r="A4852">
            <v>660619</v>
          </cell>
          <cell r="C4852" t="str">
            <v>Tejada, Felipe</v>
          </cell>
          <cell r="Q4852" t="str">
            <v>S</v>
          </cell>
          <cell r="AJ4852">
            <v>8.741283250838741</v>
          </cell>
          <cell r="AR4852">
            <v>44.400000000000006</v>
          </cell>
          <cell r="AS4852">
            <v>-0.38889082381827111</v>
          </cell>
          <cell r="AT4852">
            <v>0.85193547300242889</v>
          </cell>
          <cell r="BE4852">
            <v>0.92606517207017669</v>
          </cell>
          <cell r="CP4852">
            <v>18.375</v>
          </cell>
          <cell r="CV4852">
            <v>92.1</v>
          </cell>
          <cell r="DA4852">
            <v>0</v>
          </cell>
          <cell r="DD4852">
            <v>0.93984988278315562</v>
          </cell>
          <cell r="FJ4852">
            <v>111</v>
          </cell>
          <cell r="FK4852">
            <v>0.26300000000000001</v>
          </cell>
          <cell r="FL4852">
            <v>-0.23656663252593046</v>
          </cell>
          <cell r="FO4852">
            <v>0</v>
          </cell>
        </row>
        <row r="4853">
          <cell r="A4853">
            <v>660623</v>
          </cell>
          <cell r="C4853" t="str">
            <v>Ynoa, Huascar</v>
          </cell>
          <cell r="Q4853" t="str">
            <v>S</v>
          </cell>
          <cell r="AJ4853">
            <v>8.0184465715473845</v>
          </cell>
          <cell r="AR4853">
            <v>44.400000000000006</v>
          </cell>
          <cell r="AS4853">
            <v>0.57644137626901126</v>
          </cell>
          <cell r="AT4853">
            <v>0.9360118877285809</v>
          </cell>
          <cell r="BE4853">
            <v>0.9896626594985074</v>
          </cell>
          <cell r="CP4853">
            <v>18.125</v>
          </cell>
          <cell r="CV4853">
            <v>92.1</v>
          </cell>
          <cell r="DA4853">
            <v>0</v>
          </cell>
          <cell r="DD4853">
            <v>1.0565199932861009</v>
          </cell>
          <cell r="FJ4853">
            <v>111</v>
          </cell>
          <cell r="FK4853">
            <v>0.26300000000000001</v>
          </cell>
          <cell r="FL4853">
            <v>0.14946438863572306</v>
          </cell>
          <cell r="FO4853">
            <v>0</v>
          </cell>
        </row>
        <row r="4854">
          <cell r="A4854">
            <v>660628</v>
          </cell>
          <cell r="C4854" t="str">
            <v>Chourio, Jhoander</v>
          </cell>
          <cell r="Q4854" t="str">
            <v>R</v>
          </cell>
          <cell r="AJ4854">
            <v>9.9308786744731314</v>
          </cell>
          <cell r="AR4854">
            <v>16.8</v>
          </cell>
          <cell r="AS4854">
            <v>0.67169955325132158</v>
          </cell>
          <cell r="AT4854">
            <v>0.93399336621224416</v>
          </cell>
          <cell r="BE4854">
            <v>0.669106263854093</v>
          </cell>
          <cell r="CP4854">
            <v>18.208333333333332</v>
          </cell>
          <cell r="CV4854">
            <v>92.1</v>
          </cell>
          <cell r="DA4854">
            <v>0</v>
          </cell>
          <cell r="DD4854">
            <v>0.86153176453879199</v>
          </cell>
          <cell r="FJ4854">
            <v>42</v>
          </cell>
          <cell r="FK4854">
            <v>0.26300000000000001</v>
          </cell>
          <cell r="FL4854">
            <v>1.1044835322042983</v>
          </cell>
          <cell r="FO4854">
            <v>1</v>
          </cell>
        </row>
        <row r="4855">
          <cell r="A4855">
            <v>660637</v>
          </cell>
          <cell r="C4855" t="str">
            <v>Bellorin, Luis</v>
          </cell>
          <cell r="Q4855" t="str">
            <v>S</v>
          </cell>
          <cell r="AJ4855">
            <v>10.845657691662216</v>
          </cell>
          <cell r="AR4855">
            <v>44.400000000000006</v>
          </cell>
          <cell r="AS4855">
            <v>-0.15059433245822207</v>
          </cell>
          <cell r="AT4855">
            <v>0.84638777375742413</v>
          </cell>
          <cell r="BE4855">
            <v>1.1343579325433621</v>
          </cell>
          <cell r="CP4855">
            <v>18.791666666666668</v>
          </cell>
          <cell r="CV4855">
            <v>92.1</v>
          </cell>
          <cell r="DA4855">
            <v>0</v>
          </cell>
          <cell r="DD4855">
            <v>1.0431562670096672</v>
          </cell>
          <cell r="FJ4855">
            <v>111</v>
          </cell>
          <cell r="FK4855">
            <v>0.26300000000000001</v>
          </cell>
          <cell r="FL4855">
            <v>-0.36961797528567591</v>
          </cell>
          <cell r="FO4855">
            <v>3.4965105384138218E-3</v>
          </cell>
        </row>
        <row r="4856">
          <cell r="A4856">
            <v>660640</v>
          </cell>
          <cell r="C4856" t="str">
            <v>Cabrera, Wander</v>
          </cell>
          <cell r="Q4856" t="str">
            <v>S</v>
          </cell>
          <cell r="AJ4856">
            <v>8.3958764174342786</v>
          </cell>
          <cell r="AR4856">
            <v>44.400000000000006</v>
          </cell>
          <cell r="AS4856">
            <v>-1.476362691436426E-2</v>
          </cell>
          <cell r="AT4856">
            <v>0.87504556775456543</v>
          </cell>
          <cell r="BE4856">
            <v>0.73758912320301606</v>
          </cell>
          <cell r="CP4856">
            <v>18.625</v>
          </cell>
          <cell r="CV4856">
            <v>92.1</v>
          </cell>
          <cell r="DA4856">
            <v>0</v>
          </cell>
          <cell r="DD4856">
            <v>1.1598405196139456</v>
          </cell>
          <cell r="FJ4856">
            <v>111</v>
          </cell>
          <cell r="FK4856">
            <v>0.26300000000000001</v>
          </cell>
          <cell r="FL4856">
            <v>0.53805287651523326</v>
          </cell>
          <cell r="FO4856">
            <v>0</v>
          </cell>
        </row>
        <row r="4857">
          <cell r="A4857">
            <v>660641</v>
          </cell>
          <cell r="C4857" t="str">
            <v>Baez, Gabriel</v>
          </cell>
          <cell r="Q4857" t="str">
            <v>S</v>
          </cell>
          <cell r="AJ4857">
            <v>11.02916629246273</v>
          </cell>
          <cell r="AR4857">
            <v>44.400000000000006</v>
          </cell>
          <cell r="AS4857">
            <v>0.7284194519447621</v>
          </cell>
          <cell r="AT4857">
            <v>0.92489018604695239</v>
          </cell>
          <cell r="BE4857">
            <v>1.0760191798195016</v>
          </cell>
          <cell r="CP4857">
            <v>18.208333333333332</v>
          </cell>
          <cell r="CV4857">
            <v>92.1</v>
          </cell>
          <cell r="DA4857">
            <v>0</v>
          </cell>
          <cell r="DD4857">
            <v>1.0344436981257763</v>
          </cell>
          <cell r="FJ4857">
            <v>111</v>
          </cell>
          <cell r="FK4857">
            <v>0.26300000000000001</v>
          </cell>
          <cell r="FL4857">
            <v>-0.52081192883243765</v>
          </cell>
          <cell r="FO4857">
            <v>0</v>
          </cell>
        </row>
        <row r="4858">
          <cell r="A4858">
            <v>660648</v>
          </cell>
          <cell r="C4858" t="str">
            <v>Casilla, Agustin</v>
          </cell>
          <cell r="Q4858" t="str">
            <v>R</v>
          </cell>
          <cell r="AJ4858">
            <v>9.4810863847330467</v>
          </cell>
          <cell r="AR4858">
            <v>16.8</v>
          </cell>
          <cell r="AS4858">
            <v>1.300289172050423</v>
          </cell>
          <cell r="AT4858">
            <v>0.97168756002080825</v>
          </cell>
          <cell r="BE4858">
            <v>0.93482970600517534</v>
          </cell>
          <cell r="CP4858">
            <v>18.791666666666668</v>
          </cell>
          <cell r="CV4858">
            <v>92.1</v>
          </cell>
          <cell r="DA4858">
            <v>0</v>
          </cell>
          <cell r="DD4858">
            <v>1.1121405496452941</v>
          </cell>
          <cell r="FJ4858">
            <v>42</v>
          </cell>
          <cell r="FK4858">
            <v>0.26300000000000001</v>
          </cell>
          <cell r="FL4858">
            <v>-1.4280013603405233</v>
          </cell>
          <cell r="FO4858">
            <v>1</v>
          </cell>
        </row>
        <row r="4859">
          <cell r="A4859">
            <v>660651</v>
          </cell>
          <cell r="C4859" t="str">
            <v>Lugo, Enyerbeth</v>
          </cell>
          <cell r="Q4859" t="str">
            <v>R</v>
          </cell>
          <cell r="AJ4859">
            <v>12.31273847469595</v>
          </cell>
          <cell r="AR4859">
            <v>16.8</v>
          </cell>
          <cell r="AS4859">
            <v>1.9956998739992668</v>
          </cell>
          <cell r="AT4859">
            <v>0.91435805448819607</v>
          </cell>
          <cell r="BE4859">
            <v>1.1988345868173567</v>
          </cell>
          <cell r="CP4859">
            <v>18.458333333333332</v>
          </cell>
          <cell r="CV4859">
            <v>92.1</v>
          </cell>
          <cell r="DA4859">
            <v>0</v>
          </cell>
          <cell r="DD4859">
            <v>1.3942531740260804</v>
          </cell>
          <cell r="FJ4859">
            <v>42</v>
          </cell>
          <cell r="FK4859">
            <v>0.26300000000000001</v>
          </cell>
          <cell r="FL4859">
            <v>0.86011122263369677</v>
          </cell>
          <cell r="FO4859">
            <v>1</v>
          </cell>
        </row>
        <row r="4860">
          <cell r="A4860">
            <v>660653</v>
          </cell>
          <cell r="C4860" t="str">
            <v>Vera, Anderson</v>
          </cell>
          <cell r="Q4860" t="str">
            <v>S</v>
          </cell>
          <cell r="AJ4860">
            <v>9.9557723604661064</v>
          </cell>
          <cell r="AR4860">
            <v>44.400000000000006</v>
          </cell>
          <cell r="AS4860">
            <v>-0.29480533171535933</v>
          </cell>
          <cell r="AT4860">
            <v>0.83547985741122432</v>
          </cell>
          <cell r="BE4860">
            <v>0.77293781116012061</v>
          </cell>
          <cell r="CP4860">
            <v>18.708333333333332</v>
          </cell>
          <cell r="CV4860">
            <v>92.1</v>
          </cell>
          <cell r="DA4860">
            <v>0</v>
          </cell>
          <cell r="DD4860">
            <v>0.96723511415658681</v>
          </cell>
          <cell r="FJ4860">
            <v>111</v>
          </cell>
          <cell r="FK4860">
            <v>0.26300000000000001</v>
          </cell>
          <cell r="FL4860">
            <v>-0.64110791714259652</v>
          </cell>
          <cell r="FO4860">
            <v>0.21061697615534158</v>
          </cell>
        </row>
        <row r="4861">
          <cell r="A4861">
            <v>660654</v>
          </cell>
          <cell r="C4861" t="str">
            <v>Cuenca, Saul</v>
          </cell>
          <cell r="Q4861" t="str">
            <v>R</v>
          </cell>
          <cell r="AJ4861">
            <v>10.010473258252791</v>
          </cell>
          <cell r="AR4861">
            <v>16.8</v>
          </cell>
          <cell r="AS4861">
            <v>-0.13125536131340951</v>
          </cell>
          <cell r="AT4861">
            <v>0.88653147351179873</v>
          </cell>
          <cell r="BE4861">
            <v>1.0154717922012331</v>
          </cell>
          <cell r="CP4861">
            <v>18.291666666666668</v>
          </cell>
          <cell r="CV4861">
            <v>92.1</v>
          </cell>
          <cell r="DA4861">
            <v>0</v>
          </cell>
          <cell r="DD4861">
            <v>1.2272041865919312</v>
          </cell>
          <cell r="FJ4861">
            <v>42</v>
          </cell>
          <cell r="FK4861">
            <v>0.26300000000000001</v>
          </cell>
          <cell r="FL4861">
            <v>0.52541599100893976</v>
          </cell>
          <cell r="FO4861">
            <v>0.66723550284802391</v>
          </cell>
        </row>
        <row r="4862">
          <cell r="A4862">
            <v>660655</v>
          </cell>
          <cell r="C4862" t="str">
            <v>Guzman, Daniel</v>
          </cell>
          <cell r="Q4862" t="str">
            <v>R</v>
          </cell>
          <cell r="AJ4862">
            <v>7.8288940141491787</v>
          </cell>
          <cell r="AR4862">
            <v>16.8</v>
          </cell>
          <cell r="AS4862">
            <v>-0.46781043501651925</v>
          </cell>
          <cell r="AT4862">
            <v>0.78378470039705928</v>
          </cell>
          <cell r="BE4862">
            <v>0.93614107296338522</v>
          </cell>
          <cell r="CP4862">
            <v>18.375</v>
          </cell>
          <cell r="CV4862">
            <v>92.1</v>
          </cell>
          <cell r="DA4862">
            <v>0</v>
          </cell>
          <cell r="DD4862">
            <v>0.71098353841325723</v>
          </cell>
          <cell r="FJ4862">
            <v>42</v>
          </cell>
          <cell r="FK4862">
            <v>0.26300000000000001</v>
          </cell>
          <cell r="FL4862">
            <v>0.26432468121476649</v>
          </cell>
          <cell r="FO4862">
            <v>0.61163522852142127</v>
          </cell>
        </row>
        <row r="4863">
          <cell r="A4863">
            <v>660658</v>
          </cell>
          <cell r="C4863" t="str">
            <v>Lopez, Ronaldo</v>
          </cell>
          <cell r="Q4863" t="str">
            <v>S</v>
          </cell>
          <cell r="AJ4863">
            <v>10.699899908846429</v>
          </cell>
          <cell r="AR4863">
            <v>44.400000000000006</v>
          </cell>
          <cell r="AS4863">
            <v>-1.2564236492630501</v>
          </cell>
          <cell r="AT4863">
            <v>0.91059118101659231</v>
          </cell>
          <cell r="BE4863">
            <v>0.8992693709399131</v>
          </cell>
          <cell r="CP4863">
            <v>18.458333333333332</v>
          </cell>
          <cell r="CV4863">
            <v>92.1</v>
          </cell>
          <cell r="DA4863">
            <v>0</v>
          </cell>
          <cell r="DD4863">
            <v>0.95874825582016099</v>
          </cell>
          <cell r="FJ4863">
            <v>111</v>
          </cell>
          <cell r="FK4863">
            <v>0.26300000000000001</v>
          </cell>
          <cell r="FL4863">
            <v>1.4123033010093222</v>
          </cell>
          <cell r="FO4863">
            <v>0</v>
          </cell>
        </row>
        <row r="4864">
          <cell r="A4864">
            <v>660661</v>
          </cell>
          <cell r="C4864" t="str">
            <v>Bonalde, Andres</v>
          </cell>
          <cell r="Q4864" t="str">
            <v>S</v>
          </cell>
          <cell r="AJ4864">
            <v>11.515352510674926</v>
          </cell>
          <cell r="AR4864">
            <v>44.400000000000006</v>
          </cell>
          <cell r="AS4864">
            <v>-0.71697179301944847</v>
          </cell>
          <cell r="AT4864">
            <v>0.88360962404587373</v>
          </cell>
          <cell r="BE4864">
            <v>1.2955836522829174</v>
          </cell>
          <cell r="CP4864">
            <v>18.541666666666668</v>
          </cell>
          <cell r="CV4864">
            <v>92.1</v>
          </cell>
          <cell r="DA4864">
            <v>0</v>
          </cell>
          <cell r="DD4864">
            <v>1.0293661898801654</v>
          </cell>
          <cell r="FJ4864">
            <v>111</v>
          </cell>
          <cell r="FK4864">
            <v>0.26300000000000001</v>
          </cell>
          <cell r="FL4864">
            <v>-0.35539702769836246</v>
          </cell>
          <cell r="FO4864">
            <v>0</v>
          </cell>
        </row>
        <row r="4865">
          <cell r="A4865">
            <v>660666</v>
          </cell>
          <cell r="C4865" t="str">
            <v>De Jesus, Miguel</v>
          </cell>
          <cell r="Q4865" t="str">
            <v>S</v>
          </cell>
          <cell r="AJ4865">
            <v>8.2907172200457424</v>
          </cell>
          <cell r="AR4865">
            <v>44.400000000000006</v>
          </cell>
          <cell r="AS4865">
            <v>0.61038001490977689</v>
          </cell>
          <cell r="AT4865">
            <v>0.9202060196587013</v>
          </cell>
          <cell r="BE4865">
            <v>0.88429007845380658</v>
          </cell>
          <cell r="CP4865">
            <v>20.791666666666668</v>
          </cell>
          <cell r="CV4865">
            <v>92.1</v>
          </cell>
          <cell r="DA4865">
            <v>0</v>
          </cell>
          <cell r="DD4865">
            <v>1.029149781367813</v>
          </cell>
          <cell r="FJ4865">
            <v>111</v>
          </cell>
          <cell r="FK4865">
            <v>0.26300000000000001</v>
          </cell>
          <cell r="FL4865">
            <v>2.7077560661178262E-2</v>
          </cell>
          <cell r="FO4865">
            <v>0</v>
          </cell>
        </row>
        <row r="4866">
          <cell r="A4866">
            <v>660667</v>
          </cell>
          <cell r="C4866" t="str">
            <v>Herrera, Carlos</v>
          </cell>
          <cell r="Q4866" t="str">
            <v>S</v>
          </cell>
          <cell r="AJ4866">
            <v>8.7493455605252706</v>
          </cell>
          <cell r="AR4866">
            <v>44.400000000000006</v>
          </cell>
          <cell r="AS4866">
            <v>0.52129228141045614</v>
          </cell>
          <cell r="AT4866">
            <v>0.91532610921488522</v>
          </cell>
          <cell r="BE4866">
            <v>0.94966696284611518</v>
          </cell>
          <cell r="CP4866">
            <v>18.708333333333332</v>
          </cell>
          <cell r="CV4866">
            <v>92.1</v>
          </cell>
          <cell r="DA4866">
            <v>0</v>
          </cell>
          <cell r="DD4866">
            <v>0.94395499735210586</v>
          </cell>
          <cell r="FJ4866">
            <v>111</v>
          </cell>
          <cell r="FK4866">
            <v>0.26300000000000001</v>
          </cell>
          <cell r="FL4866">
            <v>-0.41512292083360969</v>
          </cell>
          <cell r="FO4866">
            <v>0</v>
          </cell>
        </row>
        <row r="4867">
          <cell r="A4867">
            <v>660668</v>
          </cell>
          <cell r="C4867" t="str">
            <v>De Leon, Robert</v>
          </cell>
          <cell r="Q4867" t="str">
            <v>R</v>
          </cell>
          <cell r="AJ4867">
            <v>10.561767116420345</v>
          </cell>
          <cell r="AR4867">
            <v>16.8</v>
          </cell>
          <cell r="AS4867">
            <v>-0.79365922092026486</v>
          </cell>
          <cell r="AT4867">
            <v>0.91713840039314487</v>
          </cell>
          <cell r="BE4867">
            <v>1.1912647250895732</v>
          </cell>
          <cell r="CP4867">
            <v>18.541666666666668</v>
          </cell>
          <cell r="CV4867">
            <v>92.1</v>
          </cell>
          <cell r="DA4867">
            <v>0</v>
          </cell>
          <cell r="DD4867">
            <v>1.3806753763919692</v>
          </cell>
          <cell r="FJ4867">
            <v>42</v>
          </cell>
          <cell r="FK4867">
            <v>0.26300000000000001</v>
          </cell>
          <cell r="FL4867">
            <v>8.031468465346947E-2</v>
          </cell>
          <cell r="FO4867">
            <v>1</v>
          </cell>
        </row>
        <row r="4868">
          <cell r="A4868">
            <v>660669</v>
          </cell>
          <cell r="C4868" t="str">
            <v>Lara, Miguel</v>
          </cell>
          <cell r="Q4868" t="str">
            <v>S</v>
          </cell>
          <cell r="AJ4868">
            <v>10.506599004337474</v>
          </cell>
          <cell r="AR4868">
            <v>44.400000000000006</v>
          </cell>
          <cell r="AS4868">
            <v>0.44332546193846289</v>
          </cell>
          <cell r="AT4868">
            <v>0.94588118093401052</v>
          </cell>
          <cell r="BE4868">
            <v>0.6942422964922832</v>
          </cell>
          <cell r="CP4868">
            <v>18.958333333333332</v>
          </cell>
          <cell r="CV4868">
            <v>92.1</v>
          </cell>
          <cell r="DA4868">
            <v>0</v>
          </cell>
          <cell r="DD4868">
            <v>1.2909417191854817</v>
          </cell>
          <cell r="FJ4868">
            <v>111</v>
          </cell>
          <cell r="FK4868">
            <v>0.26300000000000001</v>
          </cell>
          <cell r="FL4868">
            <v>-0.29988337984017371</v>
          </cell>
          <cell r="FO4868">
            <v>0</v>
          </cell>
        </row>
        <row r="4869">
          <cell r="A4869">
            <v>660671</v>
          </cell>
          <cell r="C4869" t="str">
            <v>Pantoja, Yorvin</v>
          </cell>
          <cell r="Q4869" t="str">
            <v>S</v>
          </cell>
          <cell r="AJ4869">
            <v>7.9249727198072435</v>
          </cell>
          <cell r="AR4869">
            <v>44.400000000000006</v>
          </cell>
          <cell r="AS4869">
            <v>0.21985080860904907</v>
          </cell>
          <cell r="AT4869">
            <v>0.92830865097746995</v>
          </cell>
          <cell r="BE4869">
            <v>0.52508953873827235</v>
          </cell>
          <cell r="CP4869">
            <v>18.791666666666668</v>
          </cell>
          <cell r="CV4869">
            <v>92.1</v>
          </cell>
          <cell r="DA4869">
            <v>0</v>
          </cell>
          <cell r="DD4869">
            <v>1.1248751392784933</v>
          </cell>
          <cell r="FJ4869">
            <v>111</v>
          </cell>
          <cell r="FK4869">
            <v>0.26300000000000001</v>
          </cell>
          <cell r="FL4869">
            <v>0.1149496016147042</v>
          </cell>
          <cell r="FO4869">
            <v>0</v>
          </cell>
        </row>
        <row r="4870">
          <cell r="A4870">
            <v>660674</v>
          </cell>
          <cell r="C4870" t="str">
            <v>Guerrero, Alberto</v>
          </cell>
          <cell r="Q4870" t="str">
            <v>S</v>
          </cell>
          <cell r="AJ4870">
            <v>9.3393740949616166</v>
          </cell>
          <cell r="AR4870">
            <v>44.400000000000006</v>
          </cell>
          <cell r="AS4870">
            <v>0.51048204591158264</v>
          </cell>
          <cell r="AT4870">
            <v>0.93567552703444823</v>
          </cell>
          <cell r="BE4870">
            <v>0.9967066719607387</v>
          </cell>
          <cell r="CP4870">
            <v>18.541666666666668</v>
          </cell>
          <cell r="CV4870">
            <v>92.1</v>
          </cell>
          <cell r="DA4870">
            <v>0</v>
          </cell>
          <cell r="DD4870">
            <v>1.0369195607640318</v>
          </cell>
          <cell r="FJ4870">
            <v>111</v>
          </cell>
          <cell r="FK4870">
            <v>0.26300000000000001</v>
          </cell>
          <cell r="FL4870">
            <v>-0.20665244809548411</v>
          </cell>
          <cell r="FO4870">
            <v>0.21754570239945203</v>
          </cell>
        </row>
        <row r="4871">
          <cell r="A4871">
            <v>660676</v>
          </cell>
          <cell r="C4871" t="str">
            <v>Flames, Celis</v>
          </cell>
          <cell r="Q4871" t="str">
            <v>R</v>
          </cell>
          <cell r="AJ4871">
            <v>9.5198054248127324</v>
          </cell>
          <cell r="AR4871">
            <v>16.8</v>
          </cell>
          <cell r="AS4871">
            <v>3.1324217049765721E-2</v>
          </cell>
          <cell r="AT4871">
            <v>0.91718574229768868</v>
          </cell>
          <cell r="BE4871">
            <v>0.88736028882937945</v>
          </cell>
          <cell r="CP4871">
            <v>18.791666666666668</v>
          </cell>
          <cell r="CV4871">
            <v>92.1</v>
          </cell>
          <cell r="DA4871">
            <v>0</v>
          </cell>
          <cell r="DD4871">
            <v>0.88239012947774664</v>
          </cell>
          <cell r="FJ4871">
            <v>42</v>
          </cell>
          <cell r="FK4871">
            <v>0.26300000000000001</v>
          </cell>
          <cell r="FL4871">
            <v>5.034128644426536E-2</v>
          </cell>
          <cell r="FO4871">
            <v>1</v>
          </cell>
        </row>
        <row r="4872">
          <cell r="A4872">
            <v>660677</v>
          </cell>
          <cell r="C4872" t="str">
            <v>Villarroel, Javier</v>
          </cell>
          <cell r="Q4872" t="str">
            <v>S</v>
          </cell>
          <cell r="AJ4872">
            <v>10.57638182337541</v>
          </cell>
          <cell r="AR4872">
            <v>44.400000000000006</v>
          </cell>
          <cell r="AS4872">
            <v>-0.33158890036233474</v>
          </cell>
          <cell r="AT4872">
            <v>0.88182177000632955</v>
          </cell>
          <cell r="BE4872">
            <v>0.82363051591489689</v>
          </cell>
          <cell r="CP4872">
            <v>18.708333333333332</v>
          </cell>
          <cell r="CV4872">
            <v>92.1</v>
          </cell>
          <cell r="DA4872">
            <v>0</v>
          </cell>
          <cell r="DD4872">
            <v>0.7831205883702681</v>
          </cell>
          <cell r="FJ4872">
            <v>111</v>
          </cell>
          <cell r="FK4872">
            <v>0.26300000000000001</v>
          </cell>
          <cell r="FL4872">
            <v>-1.1087965163500662</v>
          </cell>
          <cell r="FO4872">
            <v>0</v>
          </cell>
        </row>
        <row r="4873">
          <cell r="A4873">
            <v>660678</v>
          </cell>
          <cell r="C4873" t="str">
            <v>Rodriguez, Perkyn</v>
          </cell>
          <cell r="Q4873" t="str">
            <v>R</v>
          </cell>
          <cell r="AJ4873">
            <v>9.0754724461889751</v>
          </cell>
          <cell r="AR4873">
            <v>16.8</v>
          </cell>
          <cell r="AS4873">
            <v>0.15942432956018054</v>
          </cell>
          <cell r="AT4873">
            <v>0.9455850360416328</v>
          </cell>
          <cell r="BE4873">
            <v>1.0035586044178824</v>
          </cell>
          <cell r="CP4873">
            <v>18.125</v>
          </cell>
          <cell r="CV4873">
            <v>92.1</v>
          </cell>
          <cell r="DA4873">
            <v>0</v>
          </cell>
          <cell r="DD4873">
            <v>1.1888546882963005</v>
          </cell>
          <cell r="FJ4873">
            <v>42</v>
          </cell>
          <cell r="FK4873">
            <v>0.26300000000000001</v>
          </cell>
          <cell r="FL4873">
            <v>0.32833159104069248</v>
          </cell>
          <cell r="FO4873">
            <v>0.53734305043555319</v>
          </cell>
        </row>
        <row r="4874">
          <cell r="A4874">
            <v>660682</v>
          </cell>
          <cell r="C4874" t="str">
            <v>Troya, Gilmael</v>
          </cell>
          <cell r="Q4874" t="str">
            <v>S</v>
          </cell>
          <cell r="AJ4874">
            <v>8.255599169699618</v>
          </cell>
          <cell r="AR4874">
            <v>44.400000000000006</v>
          </cell>
          <cell r="AS4874">
            <v>-3.0500512862903645E-3</v>
          </cell>
          <cell r="AT4874">
            <v>0.87657710067555827</v>
          </cell>
          <cell r="BE4874">
            <v>0.65256206964560382</v>
          </cell>
          <cell r="CP4874">
            <v>19.208333333333332</v>
          </cell>
          <cell r="CV4874">
            <v>92.1</v>
          </cell>
          <cell r="DA4874">
            <v>0</v>
          </cell>
          <cell r="DD4874">
            <v>1.08526058132831</v>
          </cell>
          <cell r="FJ4874">
            <v>111</v>
          </cell>
          <cell r="FK4874">
            <v>0.26300000000000001</v>
          </cell>
          <cell r="FL4874">
            <v>-0.49435159373742998</v>
          </cell>
          <cell r="FO4874">
            <v>0</v>
          </cell>
        </row>
        <row r="4875">
          <cell r="A4875">
            <v>660683</v>
          </cell>
          <cell r="C4875" t="str">
            <v>Urriola, Elvis</v>
          </cell>
          <cell r="Q4875" t="str">
            <v>S</v>
          </cell>
          <cell r="AJ4875">
            <v>12.113793530843818</v>
          </cell>
          <cell r="AR4875">
            <v>44.400000000000006</v>
          </cell>
          <cell r="AS4875">
            <v>0.52898235566252505</v>
          </cell>
          <cell r="AT4875">
            <v>0.95428541726034832</v>
          </cell>
          <cell r="BE4875">
            <v>0.47651002519154356</v>
          </cell>
          <cell r="CP4875">
            <v>18.791666666666668</v>
          </cell>
          <cell r="CV4875">
            <v>92.1</v>
          </cell>
          <cell r="DA4875">
            <v>0</v>
          </cell>
          <cell r="DD4875">
            <v>1.2487815488261895</v>
          </cell>
          <cell r="FJ4875">
            <v>111</v>
          </cell>
          <cell r="FK4875">
            <v>0.26300000000000001</v>
          </cell>
          <cell r="FL4875">
            <v>0.12596900745955497</v>
          </cell>
          <cell r="FO4875">
            <v>0</v>
          </cell>
        </row>
        <row r="4876">
          <cell r="A4876">
            <v>660689</v>
          </cell>
          <cell r="C4876" t="str">
            <v>Padron, Angel</v>
          </cell>
          <cell r="Q4876" t="str">
            <v>R</v>
          </cell>
          <cell r="AJ4876">
            <v>8.2242309782706755</v>
          </cell>
          <cell r="AR4876">
            <v>16.8</v>
          </cell>
          <cell r="AS4876">
            <v>7.2961304460581397E-2</v>
          </cell>
          <cell r="AT4876">
            <v>0.90686823006473616</v>
          </cell>
          <cell r="BE4876">
            <v>0.70569010562550716</v>
          </cell>
          <cell r="CP4876">
            <v>18.791666666666668</v>
          </cell>
          <cell r="CV4876">
            <v>92.1</v>
          </cell>
          <cell r="DA4876">
            <v>0</v>
          </cell>
          <cell r="DD4876">
            <v>1.0254963408456039</v>
          </cell>
          <cell r="FJ4876">
            <v>42</v>
          </cell>
          <cell r="FK4876">
            <v>0.26300000000000001</v>
          </cell>
          <cell r="FL4876">
            <v>-0.17639275664818449</v>
          </cell>
          <cell r="FO4876">
            <v>1</v>
          </cell>
        </row>
        <row r="4877">
          <cell r="A4877">
            <v>660694</v>
          </cell>
          <cell r="C4877" t="str">
            <v>Jimenez, Jurgen</v>
          </cell>
          <cell r="Q4877" t="str">
            <v>S</v>
          </cell>
          <cell r="AJ4877">
            <v>11.855531399741491</v>
          </cell>
          <cell r="AR4877">
            <v>44.400000000000006</v>
          </cell>
          <cell r="AS4877">
            <v>-1.1357369894113949</v>
          </cell>
          <cell r="AT4877">
            <v>0.85283680925390049</v>
          </cell>
          <cell r="BE4877">
            <v>1.2331417985547197</v>
          </cell>
          <cell r="CP4877">
            <v>20.458333333333332</v>
          </cell>
          <cell r="CV4877">
            <v>92.1</v>
          </cell>
          <cell r="DA4877">
            <v>0</v>
          </cell>
          <cell r="DD4877">
            <v>1.1058171534315615</v>
          </cell>
          <cell r="FJ4877">
            <v>111</v>
          </cell>
          <cell r="FK4877">
            <v>0.26300000000000001</v>
          </cell>
          <cell r="FL4877">
            <v>-0.70943619555956827</v>
          </cell>
          <cell r="FO4877">
            <v>4.1666646412033659E-2</v>
          </cell>
        </row>
        <row r="4878">
          <cell r="A4878">
            <v>660697</v>
          </cell>
          <cell r="C4878" t="str">
            <v>Julian, Deyvis</v>
          </cell>
          <cell r="Q4878" t="str">
            <v>S</v>
          </cell>
          <cell r="AJ4878">
            <v>8.4436338753089508</v>
          </cell>
          <cell r="AR4878">
            <v>44.400000000000006</v>
          </cell>
          <cell r="AS4878">
            <v>-0.84752662894631092</v>
          </cell>
          <cell r="AT4878">
            <v>0.87888200699793328</v>
          </cell>
          <cell r="BE4878">
            <v>0.91442378836262828</v>
          </cell>
          <cell r="CP4878">
            <v>20.208333333333332</v>
          </cell>
          <cell r="CV4878">
            <v>92.1</v>
          </cell>
          <cell r="DA4878">
            <v>0</v>
          </cell>
          <cell r="DD4878">
            <v>0.98066015754698199</v>
          </cell>
          <cell r="FJ4878">
            <v>111</v>
          </cell>
          <cell r="FK4878">
            <v>0.26300000000000001</v>
          </cell>
          <cell r="FL4878">
            <v>0.21544910811505796</v>
          </cell>
          <cell r="FO4878">
            <v>0</v>
          </cell>
        </row>
        <row r="4879">
          <cell r="A4879">
            <v>660698</v>
          </cell>
          <cell r="C4879" t="str">
            <v>Mojica, Luis</v>
          </cell>
          <cell r="Q4879" t="str">
            <v>R</v>
          </cell>
          <cell r="AJ4879">
            <v>7.0595750437160207</v>
          </cell>
          <cell r="AR4879">
            <v>16.8</v>
          </cell>
          <cell r="AS4879">
            <v>-0.71403862304146914</v>
          </cell>
          <cell r="AT4879">
            <v>0.8895530326414598</v>
          </cell>
          <cell r="BE4879">
            <v>0.95434066423013175</v>
          </cell>
          <cell r="CP4879">
            <v>18.375</v>
          </cell>
          <cell r="CV4879">
            <v>92.1</v>
          </cell>
          <cell r="DA4879">
            <v>0</v>
          </cell>
          <cell r="DD4879">
            <v>0.76341878088864823</v>
          </cell>
          <cell r="FJ4879">
            <v>42</v>
          </cell>
          <cell r="FK4879">
            <v>0.26300000000000001</v>
          </cell>
          <cell r="FL4879">
            <v>0.57464131550182052</v>
          </cell>
          <cell r="FO4879">
            <v>0.60100722449341837</v>
          </cell>
        </row>
        <row r="4880">
          <cell r="A4880">
            <v>660701</v>
          </cell>
          <cell r="C4880" t="str">
            <v>Hernandez, Miguel</v>
          </cell>
          <cell r="Q4880" t="str">
            <v>S</v>
          </cell>
          <cell r="AJ4880">
            <v>10.797652149176917</v>
          </cell>
          <cell r="AR4880">
            <v>44.400000000000006</v>
          </cell>
          <cell r="AS4880">
            <v>0.74556939103953268</v>
          </cell>
          <cell r="AT4880">
            <v>0.93839667495620638</v>
          </cell>
          <cell r="BE4880">
            <v>1.2869044556739957</v>
          </cell>
          <cell r="CP4880">
            <v>20.625</v>
          </cell>
          <cell r="CV4880">
            <v>92.1</v>
          </cell>
          <cell r="DA4880">
            <v>0</v>
          </cell>
          <cell r="DD4880">
            <v>1.1626105116760899</v>
          </cell>
          <cell r="FJ4880">
            <v>111</v>
          </cell>
          <cell r="FK4880">
            <v>0.26300000000000001</v>
          </cell>
          <cell r="FL4880">
            <v>0.16645475146527677</v>
          </cell>
          <cell r="FO4880">
            <v>0</v>
          </cell>
        </row>
        <row r="4881">
          <cell r="A4881">
            <v>660708</v>
          </cell>
          <cell r="C4881" t="str">
            <v>Vega, Bredio</v>
          </cell>
          <cell r="Q4881" t="str">
            <v>R</v>
          </cell>
          <cell r="AJ4881">
            <v>8.8469400416116066</v>
          </cell>
          <cell r="AR4881">
            <v>16.8</v>
          </cell>
          <cell r="AS4881">
            <v>-2.0549776848927772</v>
          </cell>
          <cell r="AT4881">
            <v>0.86668080988535956</v>
          </cell>
          <cell r="BE4881">
            <v>0.87809288496503868</v>
          </cell>
          <cell r="CP4881">
            <v>20.208333333333332</v>
          </cell>
          <cell r="CV4881">
            <v>92.1</v>
          </cell>
          <cell r="DA4881">
            <v>0</v>
          </cell>
          <cell r="DD4881">
            <v>1.0969503249678778</v>
          </cell>
          <cell r="FJ4881">
            <v>42</v>
          </cell>
          <cell r="FK4881">
            <v>0.26300000000000001</v>
          </cell>
          <cell r="FL4881">
            <v>-0.43278859901154043</v>
          </cell>
          <cell r="FO4881">
            <v>1</v>
          </cell>
        </row>
        <row r="4882">
          <cell r="A4882">
            <v>660713</v>
          </cell>
          <cell r="C4882" t="str">
            <v>Sisnero, Yelmery</v>
          </cell>
          <cell r="Q4882" t="str">
            <v>S</v>
          </cell>
          <cell r="AJ4882">
            <v>9.2732662464882019</v>
          </cell>
          <cell r="AR4882">
            <v>44.400000000000006</v>
          </cell>
          <cell r="AS4882">
            <v>-1.4575035761106477E-2</v>
          </cell>
          <cell r="AT4882">
            <v>0.83182918826802021</v>
          </cell>
          <cell r="BE4882">
            <v>0.94245977435987216</v>
          </cell>
          <cell r="CP4882">
            <v>18.791666666666668</v>
          </cell>
          <cell r="CV4882">
            <v>92.1</v>
          </cell>
          <cell r="DA4882">
            <v>0</v>
          </cell>
          <cell r="DD4882">
            <v>0.97554185436512786</v>
          </cell>
          <cell r="FJ4882">
            <v>111</v>
          </cell>
          <cell r="FK4882">
            <v>0.26300000000000001</v>
          </cell>
          <cell r="FL4882">
            <v>0.3325099882921414</v>
          </cell>
          <cell r="FO4882">
            <v>0</v>
          </cell>
        </row>
        <row r="4883">
          <cell r="A4883">
            <v>660714</v>
          </cell>
          <cell r="C4883" t="str">
            <v>Javier, Xavier</v>
          </cell>
          <cell r="Q4883" t="str">
            <v>S</v>
          </cell>
          <cell r="AJ4883">
            <v>10.097954476155277</v>
          </cell>
          <cell r="AR4883">
            <v>44.400000000000006</v>
          </cell>
          <cell r="AS4883">
            <v>0.89624181384022961</v>
          </cell>
          <cell r="AT4883">
            <v>0.95729404945304419</v>
          </cell>
          <cell r="BE4883">
            <v>1.2748903455954461</v>
          </cell>
          <cell r="CP4883">
            <v>18.375</v>
          </cell>
          <cell r="CV4883">
            <v>92.1</v>
          </cell>
          <cell r="DA4883">
            <v>0</v>
          </cell>
          <cell r="DD4883">
            <v>1.2833401221121501</v>
          </cell>
          <cell r="FJ4883">
            <v>111</v>
          </cell>
          <cell r="FK4883">
            <v>0.26300000000000001</v>
          </cell>
          <cell r="FL4883">
            <v>-1.7760325276767039</v>
          </cell>
          <cell r="FO4883">
            <v>0</v>
          </cell>
        </row>
        <row r="4884">
          <cell r="A4884">
            <v>660717</v>
          </cell>
          <cell r="C4884" t="str">
            <v>Romero, Wennigton</v>
          </cell>
          <cell r="Q4884" t="str">
            <v>S</v>
          </cell>
          <cell r="AJ4884">
            <v>6.3951100279353223</v>
          </cell>
          <cell r="AR4884">
            <v>44.400000000000006</v>
          </cell>
          <cell r="AS4884">
            <v>8.5228482023454344E-2</v>
          </cell>
          <cell r="AT4884">
            <v>0.92580499783148595</v>
          </cell>
          <cell r="BE4884">
            <v>0.99908734545400035</v>
          </cell>
          <cell r="CP4884">
            <v>18.458333333333332</v>
          </cell>
          <cell r="CV4884">
            <v>92.1</v>
          </cell>
          <cell r="DA4884">
            <v>0</v>
          </cell>
          <cell r="DD4884">
            <v>1.0557141393722245</v>
          </cell>
          <cell r="FJ4884">
            <v>111</v>
          </cell>
          <cell r="FK4884">
            <v>0.26300000000000001</v>
          </cell>
          <cell r="FL4884">
            <v>4.1681536976379335E-3</v>
          </cell>
          <cell r="FO4884">
            <v>0</v>
          </cell>
        </row>
        <row r="4885">
          <cell r="A4885">
            <v>660718</v>
          </cell>
          <cell r="C4885" t="str">
            <v>Beltran, Pedro</v>
          </cell>
          <cell r="Q4885" t="str">
            <v>S</v>
          </cell>
          <cell r="AJ4885">
            <v>11.789844276440151</v>
          </cell>
          <cell r="AR4885">
            <v>44.400000000000006</v>
          </cell>
          <cell r="AS4885">
            <v>-0.43867913406523229</v>
          </cell>
          <cell r="AT4885">
            <v>0.93938176507298354</v>
          </cell>
          <cell r="BE4885">
            <v>1.0338133301799517</v>
          </cell>
          <cell r="CP4885">
            <v>18.458333333333332</v>
          </cell>
          <cell r="CV4885">
            <v>92.1</v>
          </cell>
          <cell r="DA4885">
            <v>0</v>
          </cell>
          <cell r="DD4885">
            <v>1.1085738381013304</v>
          </cell>
          <cell r="FJ4885">
            <v>111</v>
          </cell>
          <cell r="FK4885">
            <v>0.26300000000000001</v>
          </cell>
          <cell r="FL4885">
            <v>-0.39893251204524915</v>
          </cell>
          <cell r="FO4885">
            <v>0.22340424173834295</v>
          </cell>
        </row>
        <row r="4886">
          <cell r="A4886">
            <v>660719</v>
          </cell>
          <cell r="C4886" t="str">
            <v>Nunez, Jeifry</v>
          </cell>
          <cell r="Q4886" t="str">
            <v>S</v>
          </cell>
          <cell r="AJ4886">
            <v>8.5337949768966013</v>
          </cell>
          <cell r="AR4886">
            <v>44.400000000000006</v>
          </cell>
          <cell r="AS4886">
            <v>0.12888866166708729</v>
          </cell>
          <cell r="AT4886">
            <v>0.93857164973391549</v>
          </cell>
          <cell r="BE4886">
            <v>0.63462031135788499</v>
          </cell>
          <cell r="CP4886">
            <v>18.208333333333332</v>
          </cell>
          <cell r="CV4886">
            <v>92.1</v>
          </cell>
          <cell r="DA4886">
            <v>0</v>
          </cell>
          <cell r="DD4886">
            <v>0.88525053079115579</v>
          </cell>
          <cell r="FJ4886">
            <v>111</v>
          </cell>
          <cell r="FK4886">
            <v>0.26300000000000001</v>
          </cell>
          <cell r="FL4886">
            <v>0.33201791938436798</v>
          </cell>
          <cell r="FO4886">
            <v>0</v>
          </cell>
        </row>
        <row r="4887">
          <cell r="A4887">
            <v>660720</v>
          </cell>
          <cell r="C4887" t="str">
            <v>Cordero, Diego</v>
          </cell>
          <cell r="Q4887" t="str">
            <v>S</v>
          </cell>
          <cell r="AJ4887">
            <v>9.7813823232944639</v>
          </cell>
          <cell r="AR4887">
            <v>44.400000000000006</v>
          </cell>
          <cell r="AS4887">
            <v>0.39571832541480395</v>
          </cell>
          <cell r="AT4887">
            <v>0.9536947914564442</v>
          </cell>
          <cell r="BE4887">
            <v>0.94536442975294399</v>
          </cell>
          <cell r="CP4887">
            <v>18.791666666666668</v>
          </cell>
          <cell r="CV4887">
            <v>92.1</v>
          </cell>
          <cell r="DA4887">
            <v>0</v>
          </cell>
          <cell r="DD4887">
            <v>1.1162611437572951</v>
          </cell>
          <cell r="FJ4887">
            <v>111</v>
          </cell>
          <cell r="FK4887">
            <v>0.26300000000000001</v>
          </cell>
          <cell r="FL4887">
            <v>-1.2183818198371341</v>
          </cell>
          <cell r="FO4887">
            <v>0</v>
          </cell>
        </row>
        <row r="4888">
          <cell r="A4888">
            <v>660722</v>
          </cell>
          <cell r="C4888" t="str">
            <v>Rosado, Cesar</v>
          </cell>
          <cell r="Q4888" t="str">
            <v>S</v>
          </cell>
          <cell r="AJ4888">
            <v>9.1190266659272652</v>
          </cell>
          <cell r="AR4888">
            <v>44.400000000000006</v>
          </cell>
          <cell r="AS4888">
            <v>0.19809746170094464</v>
          </cell>
          <cell r="AT4888">
            <v>0.91681046308079628</v>
          </cell>
          <cell r="BE4888">
            <v>0.82047326683943078</v>
          </cell>
          <cell r="CP4888">
            <v>20.041666666666668</v>
          </cell>
          <cell r="CV4888">
            <v>92.1</v>
          </cell>
          <cell r="DA4888">
            <v>0</v>
          </cell>
          <cell r="DD4888">
            <v>1.0748449287033901</v>
          </cell>
          <cell r="FJ4888">
            <v>111</v>
          </cell>
          <cell r="FK4888">
            <v>0.26300000000000001</v>
          </cell>
          <cell r="FL4888">
            <v>0.48864082615315246</v>
          </cell>
          <cell r="FO4888">
            <v>3.9705406109218244E-2</v>
          </cell>
        </row>
        <row r="4889">
          <cell r="A4889">
            <v>660724</v>
          </cell>
          <cell r="C4889" t="str">
            <v>Tapia, Jose</v>
          </cell>
          <cell r="Q4889" t="str">
            <v>R</v>
          </cell>
          <cell r="AJ4889">
            <v>7.971919234896828</v>
          </cell>
          <cell r="AR4889">
            <v>16.8</v>
          </cell>
          <cell r="AS4889">
            <v>-0.60033144712638098</v>
          </cell>
          <cell r="AT4889">
            <v>0.80502115657005646</v>
          </cell>
          <cell r="BE4889">
            <v>0.73372323210017099</v>
          </cell>
          <cell r="CP4889">
            <v>19.708333333333332</v>
          </cell>
          <cell r="CV4889">
            <v>92.1</v>
          </cell>
          <cell r="DA4889">
            <v>0</v>
          </cell>
          <cell r="DD4889">
            <v>1.0394185787913321</v>
          </cell>
          <cell r="FJ4889">
            <v>42</v>
          </cell>
          <cell r="FK4889">
            <v>0.26300000000000001</v>
          </cell>
          <cell r="FL4889">
            <v>-0.27610446950591716</v>
          </cell>
          <cell r="FO4889">
            <v>1</v>
          </cell>
        </row>
        <row r="4890">
          <cell r="A4890">
            <v>660726</v>
          </cell>
          <cell r="C4890" t="str">
            <v>Rubio, Jaime</v>
          </cell>
          <cell r="Q4890" t="str">
            <v>R</v>
          </cell>
          <cell r="AJ4890" t="e">
            <v>#VALUE!</v>
          </cell>
          <cell r="AR4890" t="e">
            <v>#VALUE!</v>
          </cell>
          <cell r="AS4890">
            <v>0</v>
          </cell>
          <cell r="AT4890">
            <v>1</v>
          </cell>
          <cell r="BE4890" t="e">
            <v>#DIV/0!</v>
          </cell>
          <cell r="CP4890">
            <v>19.208333333333332</v>
          </cell>
          <cell r="CV4890">
            <v>92.1</v>
          </cell>
          <cell r="DA4890">
            <v>0</v>
          </cell>
          <cell r="DD4890" t="e">
            <v>#DIV/0!</v>
          </cell>
          <cell r="FJ4890">
            <v>42</v>
          </cell>
          <cell r="FK4890">
            <v>0.26300000000000001</v>
          </cell>
          <cell r="FL4890" t="e">
            <v>#DIV/0!</v>
          </cell>
          <cell r="FO4890">
            <v>1</v>
          </cell>
        </row>
        <row r="4891">
          <cell r="A4891">
            <v>660730</v>
          </cell>
          <cell r="C4891" t="str">
            <v>Rodriguez, Elvin</v>
          </cell>
          <cell r="Q4891" t="str">
            <v>S</v>
          </cell>
          <cell r="AJ4891">
            <v>8.279306113923969</v>
          </cell>
          <cell r="AR4891">
            <v>44.400000000000006</v>
          </cell>
          <cell r="AS4891">
            <v>0.87634796160343365</v>
          </cell>
          <cell r="AT4891">
            <v>0.93329247284569827</v>
          </cell>
          <cell r="BE4891">
            <v>0.87523629177402085</v>
          </cell>
          <cell r="CP4891">
            <v>18.291666666666668</v>
          </cell>
          <cell r="CV4891">
            <v>92.1</v>
          </cell>
          <cell r="DA4891">
            <v>0</v>
          </cell>
          <cell r="DD4891">
            <v>0.95162801144313613</v>
          </cell>
          <cell r="FJ4891">
            <v>111</v>
          </cell>
          <cell r="FK4891">
            <v>0.26300000000000001</v>
          </cell>
          <cell r="FL4891">
            <v>0.18474606482066053</v>
          </cell>
          <cell r="FO4891">
            <v>0</v>
          </cell>
        </row>
        <row r="4892">
          <cell r="A4892">
            <v>660735</v>
          </cell>
          <cell r="C4892" t="str">
            <v>Cedeno, Jhoanbert</v>
          </cell>
          <cell r="Q4892" t="str">
            <v>R</v>
          </cell>
          <cell r="AJ4892">
            <v>10.401372714889325</v>
          </cell>
          <cell r="AR4892">
            <v>16.8</v>
          </cell>
          <cell r="AS4892">
            <v>0.95345925842224455</v>
          </cell>
          <cell r="AT4892">
            <v>0.9125898203456122</v>
          </cell>
          <cell r="BE4892">
            <v>1.1822578473636323</v>
          </cell>
          <cell r="CP4892">
            <v>18.375</v>
          </cell>
          <cell r="CV4892">
            <v>92.1</v>
          </cell>
          <cell r="DA4892">
            <v>0</v>
          </cell>
          <cell r="DD4892">
            <v>1.2935403059167974</v>
          </cell>
          <cell r="FJ4892">
            <v>42</v>
          </cell>
          <cell r="FK4892">
            <v>0.26300000000000001</v>
          </cell>
          <cell r="FL4892">
            <v>0.78309858637838536</v>
          </cell>
          <cell r="FO4892">
            <v>1</v>
          </cell>
        </row>
        <row r="4893">
          <cell r="A4893">
            <v>660738</v>
          </cell>
          <cell r="C4893" t="str">
            <v>Figuera, Adonis</v>
          </cell>
          <cell r="Q4893" t="str">
            <v>R</v>
          </cell>
          <cell r="AJ4893">
            <v>7.6774000488119736</v>
          </cell>
          <cell r="AR4893">
            <v>16.8</v>
          </cell>
          <cell r="AS4893">
            <v>0.19877806286864813</v>
          </cell>
          <cell r="AT4893">
            <v>0.91578869131145701</v>
          </cell>
          <cell r="BE4893">
            <v>0.8599077765067924</v>
          </cell>
          <cell r="CP4893">
            <v>18.541666666666668</v>
          </cell>
          <cell r="CV4893">
            <v>92.1</v>
          </cell>
          <cell r="DA4893">
            <v>0</v>
          </cell>
          <cell r="DD4893">
            <v>0.68252947982185774</v>
          </cell>
          <cell r="FJ4893">
            <v>42</v>
          </cell>
          <cell r="FK4893">
            <v>0.26300000000000001</v>
          </cell>
          <cell r="FL4893">
            <v>-9.4950124844460401E-2</v>
          </cell>
          <cell r="FO4893">
            <v>0.64658959772476221</v>
          </cell>
        </row>
        <row r="4894">
          <cell r="A4894">
            <v>660742</v>
          </cell>
          <cell r="C4894" t="str">
            <v>Pereda, Leomar</v>
          </cell>
          <cell r="Q4894" t="str">
            <v>R</v>
          </cell>
          <cell r="AJ4894">
            <v>9.8422733708644188</v>
          </cell>
          <cell r="AR4894">
            <v>16.8</v>
          </cell>
          <cell r="AS4894">
            <v>-1.1955185491710412</v>
          </cell>
          <cell r="AT4894">
            <v>0.88171722412125053</v>
          </cell>
          <cell r="BE4894">
            <v>0.91830416583982055</v>
          </cell>
          <cell r="CP4894">
            <v>18.791666666666668</v>
          </cell>
          <cell r="CV4894">
            <v>92.1</v>
          </cell>
          <cell r="DA4894">
            <v>0</v>
          </cell>
          <cell r="DD4894">
            <v>0.84355252198025732</v>
          </cell>
          <cell r="FJ4894">
            <v>42</v>
          </cell>
          <cell r="FK4894">
            <v>0.26300000000000001</v>
          </cell>
          <cell r="FL4894">
            <v>-1.0841424266235511</v>
          </cell>
          <cell r="FO4894">
            <v>1</v>
          </cell>
        </row>
        <row r="4895">
          <cell r="A4895">
            <v>660743</v>
          </cell>
          <cell r="C4895" t="str">
            <v>Arias, Edinxon</v>
          </cell>
          <cell r="Q4895" t="str">
            <v>S</v>
          </cell>
          <cell r="AJ4895">
            <v>10.22409108592165</v>
          </cell>
          <cell r="AR4895">
            <v>44.400000000000006</v>
          </cell>
          <cell r="AS4895">
            <v>-1.7708899003518133</v>
          </cell>
          <cell r="AT4895">
            <v>0.89818282522456983</v>
          </cell>
          <cell r="BE4895">
            <v>0.92168454637844799</v>
          </cell>
          <cell r="CP4895">
            <v>18.541666666666668</v>
          </cell>
          <cell r="CV4895">
            <v>92.1</v>
          </cell>
          <cell r="DA4895">
            <v>0</v>
          </cell>
          <cell r="DD4895">
            <v>0.81055973804785408</v>
          </cell>
          <cell r="FJ4895">
            <v>111</v>
          </cell>
          <cell r="FK4895">
            <v>0.26300000000000001</v>
          </cell>
          <cell r="FL4895">
            <v>-0.35453250934610803</v>
          </cell>
          <cell r="FO4895">
            <v>0</v>
          </cell>
        </row>
        <row r="4896">
          <cell r="A4896">
            <v>660744</v>
          </cell>
          <cell r="C4896" t="str">
            <v>Familia, Victor</v>
          </cell>
          <cell r="Q4896" t="str">
            <v>R</v>
          </cell>
          <cell r="AJ4896">
            <v>9.8430787249428207</v>
          </cell>
          <cell r="AR4896">
            <v>16.8</v>
          </cell>
          <cell r="AS4896">
            <v>-2.7297825904144108</v>
          </cell>
          <cell r="AT4896">
            <v>0.87727553410439674</v>
          </cell>
          <cell r="BE4896">
            <v>0.8869202247000938</v>
          </cell>
          <cell r="CP4896">
            <v>18.208333333333332</v>
          </cell>
          <cell r="CV4896">
            <v>92.1</v>
          </cell>
          <cell r="DA4896">
            <v>0</v>
          </cell>
          <cell r="DD4896">
            <v>0.7851782538022104</v>
          </cell>
          <cell r="FJ4896">
            <v>42</v>
          </cell>
          <cell r="FK4896">
            <v>0.26300000000000001</v>
          </cell>
          <cell r="FL4896">
            <v>-0.23800202941825377</v>
          </cell>
          <cell r="FO4896">
            <v>1</v>
          </cell>
        </row>
        <row r="4897">
          <cell r="A4897">
            <v>660746</v>
          </cell>
          <cell r="C4897" t="str">
            <v>Sousa, Brian</v>
          </cell>
          <cell r="Q4897" t="str">
            <v>S</v>
          </cell>
          <cell r="AJ4897">
            <v>10.473725608924404</v>
          </cell>
          <cell r="AR4897">
            <v>44.400000000000006</v>
          </cell>
          <cell r="AS4897">
            <v>0.31730529947695896</v>
          </cell>
          <cell r="AT4897">
            <v>0.96169368478020589</v>
          </cell>
          <cell r="BE4897">
            <v>1.2009001911589667</v>
          </cell>
          <cell r="CP4897">
            <v>18.875</v>
          </cell>
          <cell r="CV4897">
            <v>92.1</v>
          </cell>
          <cell r="DA4897">
            <v>0</v>
          </cell>
          <cell r="DD4897">
            <v>1.1215958949703901</v>
          </cell>
          <cell r="FJ4897">
            <v>111</v>
          </cell>
          <cell r="FK4897">
            <v>0.26300000000000001</v>
          </cell>
          <cell r="FL4897">
            <v>-1.6338475417332059</v>
          </cell>
          <cell r="FO4897">
            <v>0</v>
          </cell>
        </row>
        <row r="4898">
          <cell r="A4898">
            <v>660749</v>
          </cell>
          <cell r="C4898" t="str">
            <v>Pinto, Wladimir</v>
          </cell>
          <cell r="Q4898" t="str">
            <v>R</v>
          </cell>
          <cell r="AJ4898">
            <v>8.6678936867641703</v>
          </cell>
          <cell r="AR4898">
            <v>16.8</v>
          </cell>
          <cell r="AS4898">
            <v>1.7327512626422328</v>
          </cell>
          <cell r="AT4898">
            <v>0.92985252660426754</v>
          </cell>
          <cell r="BE4898">
            <v>0.63593739400858107</v>
          </cell>
          <cell r="CP4898">
            <v>18.375</v>
          </cell>
          <cell r="CV4898">
            <v>92.1</v>
          </cell>
          <cell r="DA4898">
            <v>0</v>
          </cell>
          <cell r="DD4898">
            <v>1.5139672150086412</v>
          </cell>
          <cell r="FJ4898">
            <v>42</v>
          </cell>
          <cell r="FK4898">
            <v>0.26300000000000001</v>
          </cell>
          <cell r="FL4898">
            <v>-1.2182759120866461E-2</v>
          </cell>
          <cell r="FO4898">
            <v>1</v>
          </cell>
        </row>
        <row r="4899">
          <cell r="A4899">
            <v>660751</v>
          </cell>
          <cell r="C4899" t="str">
            <v>Vasquez, Gregori</v>
          </cell>
          <cell r="Q4899" t="str">
            <v>S</v>
          </cell>
          <cell r="AJ4899">
            <v>8.8423028955887126</v>
          </cell>
          <cell r="AR4899">
            <v>44.400000000000006</v>
          </cell>
          <cell r="AS4899">
            <v>0.52767221202554004</v>
          </cell>
          <cell r="AT4899">
            <v>0.91663920713333591</v>
          </cell>
          <cell r="BE4899">
            <v>0.82478693088275312</v>
          </cell>
          <cell r="CP4899">
            <v>18.791666666666668</v>
          </cell>
          <cell r="CV4899">
            <v>92.1</v>
          </cell>
          <cell r="DA4899">
            <v>0</v>
          </cell>
          <cell r="DD4899">
            <v>0.98325339948085644</v>
          </cell>
          <cell r="FJ4899">
            <v>111</v>
          </cell>
          <cell r="FK4899">
            <v>0.26300000000000001</v>
          </cell>
          <cell r="FL4899">
            <v>0.17041520896719017</v>
          </cell>
          <cell r="FO4899">
            <v>0</v>
          </cell>
        </row>
        <row r="4900">
          <cell r="A4900">
            <v>660754</v>
          </cell>
          <cell r="C4900" t="str">
            <v>Nunez, Jhon</v>
          </cell>
          <cell r="Q4900" t="str">
            <v>S</v>
          </cell>
          <cell r="AJ4900">
            <v>9.3729885226586607</v>
          </cell>
          <cell r="AR4900">
            <v>44.400000000000006</v>
          </cell>
          <cell r="AS4900">
            <v>-0.54644231432003909</v>
          </cell>
          <cell r="AT4900">
            <v>0.86149317936077829</v>
          </cell>
          <cell r="BE4900">
            <v>0.51555886921574423</v>
          </cell>
          <cell r="CP4900">
            <v>18.625</v>
          </cell>
          <cell r="CV4900">
            <v>92.1</v>
          </cell>
          <cell r="DA4900">
            <v>0</v>
          </cell>
          <cell r="DD4900">
            <v>0.82540221783404089</v>
          </cell>
          <cell r="FJ4900">
            <v>111</v>
          </cell>
          <cell r="FK4900">
            <v>0.26300000000000001</v>
          </cell>
          <cell r="FL4900">
            <v>9.7691872398106755E-2</v>
          </cell>
          <cell r="FO4900">
            <v>0.43434717825847668</v>
          </cell>
        </row>
        <row r="4901">
          <cell r="A4901">
            <v>660756</v>
          </cell>
          <cell r="C4901" t="str">
            <v>Ramos, Eury</v>
          </cell>
          <cell r="Q4901" t="str">
            <v>S</v>
          </cell>
          <cell r="AJ4901">
            <v>9.9889415536618227</v>
          </cell>
          <cell r="AR4901">
            <v>44.400000000000006</v>
          </cell>
          <cell r="AS4901">
            <v>1.3035544198072643E-2</v>
          </cell>
          <cell r="AT4901">
            <v>0.96092873023387337</v>
          </cell>
          <cell r="BE4901">
            <v>0.97651382423080579</v>
          </cell>
          <cell r="CP4901">
            <v>18.708333333333332</v>
          </cell>
          <cell r="CV4901">
            <v>92.1</v>
          </cell>
          <cell r="DA4901">
            <v>0</v>
          </cell>
          <cell r="DD4901">
            <v>0.80687243987091439</v>
          </cell>
          <cell r="FJ4901">
            <v>111</v>
          </cell>
          <cell r="FK4901">
            <v>0.26300000000000001</v>
          </cell>
          <cell r="FL4901">
            <v>-0.48044844327851094</v>
          </cell>
          <cell r="FO4901">
            <v>0</v>
          </cell>
        </row>
        <row r="4902">
          <cell r="A4902">
            <v>660761</v>
          </cell>
          <cell r="C4902" t="str">
            <v>Suarez, Jose</v>
          </cell>
          <cell r="Q4902" t="str">
            <v>S</v>
          </cell>
          <cell r="AJ4902">
            <v>8.7614273801098328</v>
          </cell>
          <cell r="AR4902">
            <v>44.400000000000006</v>
          </cell>
          <cell r="AS4902">
            <v>7.9292072982609221E-2</v>
          </cell>
          <cell r="AT4902">
            <v>0.92182595114294064</v>
          </cell>
          <cell r="BE4902">
            <v>0.73935038520079854</v>
          </cell>
          <cell r="CP4902">
            <v>18.458333333333332</v>
          </cell>
          <cell r="CV4902">
            <v>92.1</v>
          </cell>
          <cell r="DA4902">
            <v>0</v>
          </cell>
          <cell r="DD4902">
            <v>0.89250635216387009</v>
          </cell>
          <cell r="FJ4902">
            <v>111</v>
          </cell>
          <cell r="FK4902">
            <v>0.26300000000000001</v>
          </cell>
          <cell r="FL4902">
            <v>-0.33850355662696779</v>
          </cell>
          <cell r="FO4902">
            <v>0</v>
          </cell>
        </row>
        <row r="4903">
          <cell r="A4903">
            <v>660763</v>
          </cell>
          <cell r="C4903" t="str">
            <v>Luna, Jose</v>
          </cell>
          <cell r="Q4903" t="str">
            <v>R</v>
          </cell>
          <cell r="AJ4903">
            <v>7.7849270920897435</v>
          </cell>
          <cell r="AR4903">
            <v>16.8</v>
          </cell>
          <cell r="AS4903">
            <v>-2.735800329037982</v>
          </cell>
          <cell r="AT4903">
            <v>0.97179580703904855</v>
          </cell>
          <cell r="BE4903">
            <v>0.94479286280997532</v>
          </cell>
          <cell r="CP4903">
            <v>20.291666666666668</v>
          </cell>
          <cell r="CV4903">
            <v>92.1</v>
          </cell>
          <cell r="DA4903">
            <v>0</v>
          </cell>
          <cell r="DD4903">
            <v>1.0787862964922192</v>
          </cell>
          <cell r="FJ4903">
            <v>42</v>
          </cell>
          <cell r="FK4903">
            <v>0.26300000000000001</v>
          </cell>
          <cell r="FL4903">
            <v>-1.355851947595248</v>
          </cell>
          <cell r="FO4903">
            <v>1</v>
          </cell>
        </row>
        <row r="4904">
          <cell r="A4904">
            <v>660764</v>
          </cell>
          <cell r="C4904" t="str">
            <v>Cabrera, Sandro</v>
          </cell>
          <cell r="Q4904" t="str">
            <v>R</v>
          </cell>
          <cell r="AJ4904">
            <v>8.3827578141021348</v>
          </cell>
          <cell r="AR4904">
            <v>16.8</v>
          </cell>
          <cell r="AS4904">
            <v>0.99004012083586079</v>
          </cell>
          <cell r="AT4904">
            <v>0.9047419622360301</v>
          </cell>
          <cell r="BE4904">
            <v>0.90315746701013011</v>
          </cell>
          <cell r="CP4904">
            <v>21.041666666666668</v>
          </cell>
          <cell r="CV4904">
            <v>92.1</v>
          </cell>
          <cell r="DA4904">
            <v>0</v>
          </cell>
          <cell r="DD4904">
            <v>1.069831887123714</v>
          </cell>
          <cell r="FJ4904">
            <v>42</v>
          </cell>
          <cell r="FK4904">
            <v>0.26300000000000001</v>
          </cell>
          <cell r="FL4904">
            <v>-0.54620982716172495</v>
          </cell>
          <cell r="FO4904">
            <v>0.59683451655594744</v>
          </cell>
        </row>
        <row r="4905">
          <cell r="A4905">
            <v>660765</v>
          </cell>
          <cell r="C4905" t="str">
            <v>Rodriguez, Jesus</v>
          </cell>
          <cell r="Q4905" t="str">
            <v>R</v>
          </cell>
          <cell r="AJ4905">
            <v>8.731252186640706</v>
          </cell>
          <cell r="AR4905">
            <v>16.8</v>
          </cell>
          <cell r="AS4905">
            <v>0.23014852666438987</v>
          </cell>
          <cell r="AT4905">
            <v>0.93213054717828325</v>
          </cell>
          <cell r="BE4905">
            <v>0.74028259587340561</v>
          </cell>
          <cell r="CP4905">
            <v>18.375</v>
          </cell>
          <cell r="CV4905">
            <v>92.1</v>
          </cell>
          <cell r="DA4905">
            <v>0</v>
          </cell>
          <cell r="DD4905">
            <v>0.85021253763299987</v>
          </cell>
          <cell r="FJ4905">
            <v>42</v>
          </cell>
          <cell r="FK4905">
            <v>0.26300000000000001</v>
          </cell>
          <cell r="FL4905">
            <v>5.2192634042057692E-2</v>
          </cell>
          <cell r="FO4905">
            <v>0.54922771019611516</v>
          </cell>
        </row>
        <row r="4906">
          <cell r="A4906">
            <v>660769</v>
          </cell>
          <cell r="C4906" t="str">
            <v>Fernandez, Riger</v>
          </cell>
          <cell r="Q4906" t="str">
            <v>S</v>
          </cell>
          <cell r="AJ4906">
            <v>12.212587997061148</v>
          </cell>
          <cell r="AR4906">
            <v>44.400000000000006</v>
          </cell>
          <cell r="AS4906">
            <v>-0.7821483120990943</v>
          </cell>
          <cell r="AT4906">
            <v>0.88750612921559857</v>
          </cell>
          <cell r="BE4906">
            <v>1.0569284710860216</v>
          </cell>
          <cell r="CP4906">
            <v>18.458333333333332</v>
          </cell>
          <cell r="CV4906">
            <v>92.1</v>
          </cell>
          <cell r="DA4906">
            <v>0</v>
          </cell>
          <cell r="DD4906">
            <v>0.96862686832229206</v>
          </cell>
          <cell r="FJ4906">
            <v>111</v>
          </cell>
          <cell r="FK4906">
            <v>0.26300000000000001</v>
          </cell>
          <cell r="FL4906">
            <v>0.11576742826570559</v>
          </cell>
          <cell r="FO4906">
            <v>0</v>
          </cell>
        </row>
        <row r="4907">
          <cell r="A4907">
            <v>660770</v>
          </cell>
          <cell r="C4907" t="str">
            <v>De La Cruz, Gerald</v>
          </cell>
          <cell r="Q4907" t="str">
            <v>S</v>
          </cell>
          <cell r="AJ4907">
            <v>11.945260792479118</v>
          </cell>
          <cell r="AR4907">
            <v>44.400000000000006</v>
          </cell>
          <cell r="AS4907">
            <v>0.3454543628335025</v>
          </cell>
          <cell r="AT4907">
            <v>0.9487137774155896</v>
          </cell>
          <cell r="BE4907">
            <v>1.0951381350951106</v>
          </cell>
          <cell r="CP4907">
            <v>19.875</v>
          </cell>
          <cell r="CV4907">
            <v>92.1</v>
          </cell>
          <cell r="DA4907">
            <v>0</v>
          </cell>
          <cell r="DD4907">
            <v>1.4579797860999539</v>
          </cell>
          <cell r="FJ4907">
            <v>111</v>
          </cell>
          <cell r="FK4907">
            <v>0.26300000000000001</v>
          </cell>
          <cell r="FL4907">
            <v>-1.5388690160005669</v>
          </cell>
          <cell r="FO4907">
            <v>0</v>
          </cell>
        </row>
        <row r="4908">
          <cell r="A4908">
            <v>660771</v>
          </cell>
          <cell r="C4908" t="str">
            <v>Ayala, Julio</v>
          </cell>
          <cell r="Q4908" t="str">
            <v>R</v>
          </cell>
          <cell r="AJ4908" t="e">
            <v>#VALUE!</v>
          </cell>
          <cell r="AR4908" t="e">
            <v>#VALUE!</v>
          </cell>
          <cell r="AS4908">
            <v>0</v>
          </cell>
          <cell r="AT4908">
            <v>1</v>
          </cell>
          <cell r="BE4908" t="e">
            <v>#DIV/0!</v>
          </cell>
          <cell r="CP4908">
            <v>18.791666666666668</v>
          </cell>
          <cell r="CV4908">
            <v>92.1</v>
          </cell>
          <cell r="DA4908">
            <v>0</v>
          </cell>
          <cell r="DD4908" t="e">
            <v>#DIV/0!</v>
          </cell>
          <cell r="FJ4908">
            <v>42</v>
          </cell>
          <cell r="FK4908">
            <v>0.26300000000000001</v>
          </cell>
          <cell r="FL4908" t="e">
            <v>#DIV/0!</v>
          </cell>
          <cell r="FO4908">
            <v>1</v>
          </cell>
        </row>
        <row r="4909">
          <cell r="A4909">
            <v>660776</v>
          </cell>
          <cell r="C4909" t="str">
            <v>Santana, Roger</v>
          </cell>
          <cell r="Q4909" t="str">
            <v>S</v>
          </cell>
          <cell r="AJ4909">
            <v>10.479779249951026</v>
          </cell>
          <cell r="AR4909">
            <v>44.400000000000006</v>
          </cell>
          <cell r="AS4909">
            <v>0.11557949883631605</v>
          </cell>
          <cell r="AT4909">
            <v>0.89251085764283977</v>
          </cell>
          <cell r="BE4909">
            <v>0.97742913829832578</v>
          </cell>
          <cell r="CP4909">
            <v>18.791666666666668</v>
          </cell>
          <cell r="CV4909">
            <v>92.1</v>
          </cell>
          <cell r="DA4909">
            <v>0</v>
          </cell>
          <cell r="DD4909">
            <v>1.0194403773640304</v>
          </cell>
          <cell r="FJ4909">
            <v>111</v>
          </cell>
          <cell r="FK4909">
            <v>0.26300000000000001</v>
          </cell>
          <cell r="FL4909">
            <v>-6.2536859394797858E-3</v>
          </cell>
          <cell r="FO4909">
            <v>0</v>
          </cell>
        </row>
        <row r="4910">
          <cell r="A4910">
            <v>660778</v>
          </cell>
          <cell r="C4910" t="str">
            <v>Montilla, David</v>
          </cell>
          <cell r="Q4910" t="str">
            <v>S</v>
          </cell>
          <cell r="AJ4910">
            <v>10.439604216522159</v>
          </cell>
          <cell r="AR4910">
            <v>44.400000000000006</v>
          </cell>
          <cell r="AS4910">
            <v>-0.11983334065623011</v>
          </cell>
          <cell r="AT4910">
            <v>0.95115923126211677</v>
          </cell>
          <cell r="BE4910">
            <v>0.75944337209540591</v>
          </cell>
          <cell r="CP4910">
            <v>18.125</v>
          </cell>
          <cell r="CV4910">
            <v>92.1</v>
          </cell>
          <cell r="DA4910">
            <v>0</v>
          </cell>
          <cell r="DD4910">
            <v>1.1815558540588096</v>
          </cell>
          <cell r="FJ4910">
            <v>111</v>
          </cell>
          <cell r="FK4910">
            <v>0.26300000000000001</v>
          </cell>
          <cell r="FL4910">
            <v>-3.7588904634300548</v>
          </cell>
          <cell r="FO4910">
            <v>0</v>
          </cell>
        </row>
        <row r="4911">
          <cell r="A4911">
            <v>660779</v>
          </cell>
          <cell r="C4911" t="str">
            <v>Schutte, Matz</v>
          </cell>
          <cell r="Q4911" t="str">
            <v>R</v>
          </cell>
          <cell r="AJ4911">
            <v>8.9064257159407845</v>
          </cell>
          <cell r="AR4911">
            <v>16.8</v>
          </cell>
          <cell r="AS4911">
            <v>0.88727501880982984</v>
          </cell>
          <cell r="AT4911">
            <v>0.93873112729888342</v>
          </cell>
          <cell r="BE4911">
            <v>0.95551353409912632</v>
          </cell>
          <cell r="CP4911">
            <v>18.708333333333332</v>
          </cell>
          <cell r="CV4911">
            <v>92.1</v>
          </cell>
          <cell r="DA4911">
            <v>0</v>
          </cell>
          <cell r="DD4911">
            <v>0.96375542448023876</v>
          </cell>
          <cell r="FJ4911">
            <v>42</v>
          </cell>
          <cell r="FK4911">
            <v>0.26300000000000001</v>
          </cell>
          <cell r="FL4911">
            <v>-1.1636608100597297</v>
          </cell>
          <cell r="FO4911">
            <v>1</v>
          </cell>
        </row>
        <row r="4912">
          <cell r="A4912">
            <v>660780</v>
          </cell>
          <cell r="C4912" t="str">
            <v>Caba, Jairo</v>
          </cell>
          <cell r="Q4912" t="str">
            <v>R</v>
          </cell>
          <cell r="AJ4912">
            <v>12.273699798256741</v>
          </cell>
          <cell r="AR4912">
            <v>16.8</v>
          </cell>
          <cell r="AS4912">
            <v>1.4503612338774536</v>
          </cell>
          <cell r="AT4912">
            <v>0.9236974873643955</v>
          </cell>
          <cell r="BE4912">
            <v>0.9370762654397764</v>
          </cell>
          <cell r="CP4912">
            <v>18.875</v>
          </cell>
          <cell r="CV4912">
            <v>92.1</v>
          </cell>
          <cell r="DA4912">
            <v>0</v>
          </cell>
          <cell r="DD4912">
            <v>1.2437756463278622</v>
          </cell>
          <cell r="FJ4912">
            <v>42</v>
          </cell>
          <cell r="FK4912">
            <v>0.26300000000000001</v>
          </cell>
          <cell r="FL4912">
            <v>1.2052192178588956</v>
          </cell>
          <cell r="FO4912">
            <v>1</v>
          </cell>
        </row>
        <row r="4913">
          <cell r="A4913">
            <v>660781</v>
          </cell>
          <cell r="C4913" t="str">
            <v>Robles, Domingo</v>
          </cell>
          <cell r="Q4913" t="str">
            <v>S</v>
          </cell>
          <cell r="AJ4913">
            <v>9.0700098995075695</v>
          </cell>
          <cell r="AR4913">
            <v>44.400000000000006</v>
          </cell>
          <cell r="AS4913">
            <v>-0.29911908489355149</v>
          </cell>
          <cell r="AT4913">
            <v>0.86832184342371477</v>
          </cell>
          <cell r="BE4913">
            <v>0.96520285471362377</v>
          </cell>
          <cell r="CP4913">
            <v>18.208333333333332</v>
          </cell>
          <cell r="CV4913">
            <v>92.1</v>
          </cell>
          <cell r="DA4913">
            <v>0</v>
          </cell>
          <cell r="DD4913">
            <v>0.72613772949900579</v>
          </cell>
          <cell r="FJ4913">
            <v>111</v>
          </cell>
          <cell r="FK4913">
            <v>0.26300000000000001</v>
          </cell>
          <cell r="FL4913">
            <v>-0.25733030313628785</v>
          </cell>
          <cell r="FO4913">
            <v>0</v>
          </cell>
        </row>
        <row r="4914">
          <cell r="A4914">
            <v>660782</v>
          </cell>
          <cell r="C4914" t="str">
            <v>Ventura, Heriberto</v>
          </cell>
          <cell r="Q4914" t="str">
            <v>R</v>
          </cell>
          <cell r="AJ4914">
            <v>9.6253689944021836</v>
          </cell>
          <cell r="AR4914">
            <v>16.8</v>
          </cell>
          <cell r="AS4914">
            <v>-0.74082181053145835</v>
          </cell>
          <cell r="AT4914">
            <v>0.89641881240307719</v>
          </cell>
          <cell r="BE4914">
            <v>0.75130828475176203</v>
          </cell>
          <cell r="CP4914">
            <v>17.875</v>
          </cell>
          <cell r="CV4914">
            <v>92.1</v>
          </cell>
          <cell r="DA4914">
            <v>0</v>
          </cell>
          <cell r="DD4914">
            <v>1.1120509897509019</v>
          </cell>
          <cell r="FJ4914">
            <v>42</v>
          </cell>
          <cell r="FK4914">
            <v>0.26300000000000001</v>
          </cell>
          <cell r="FL4914">
            <v>1.3856398758206245</v>
          </cell>
          <cell r="FO4914">
            <v>1</v>
          </cell>
        </row>
        <row r="4915">
          <cell r="A4915">
            <v>660784</v>
          </cell>
          <cell r="C4915" t="str">
            <v>Ochoa, Pablo</v>
          </cell>
          <cell r="Q4915" t="str">
            <v>S</v>
          </cell>
          <cell r="AJ4915">
            <v>10.076625016496472</v>
          </cell>
          <cell r="AR4915">
            <v>44.400000000000006</v>
          </cell>
          <cell r="AS4915">
            <v>-1.4251957338516446</v>
          </cell>
          <cell r="AT4915">
            <v>0.87641425348539137</v>
          </cell>
          <cell r="BE4915">
            <v>0.82207075649498518</v>
          </cell>
          <cell r="CP4915">
            <v>18.458333333333332</v>
          </cell>
          <cell r="CV4915">
            <v>92.1</v>
          </cell>
          <cell r="DA4915">
            <v>0</v>
          </cell>
          <cell r="DD4915">
            <v>0.89091316816050958</v>
          </cell>
          <cell r="FJ4915">
            <v>111</v>
          </cell>
          <cell r="FK4915">
            <v>0.26300000000000001</v>
          </cell>
          <cell r="FL4915">
            <v>0.29841399173698629</v>
          </cell>
          <cell r="FO4915">
            <v>0</v>
          </cell>
        </row>
        <row r="4916">
          <cell r="A4916">
            <v>660787</v>
          </cell>
          <cell r="C4916" t="str">
            <v>De Los Santos, Yerry</v>
          </cell>
          <cell r="Q4916" t="str">
            <v>S</v>
          </cell>
          <cell r="AJ4916">
            <v>11.055704668549311</v>
          </cell>
          <cell r="AR4916">
            <v>44.400000000000006</v>
          </cell>
          <cell r="AS4916">
            <v>8.5556415801606903E-2</v>
          </cell>
          <cell r="AT4916">
            <v>0.96239851947512556</v>
          </cell>
          <cell r="BE4916">
            <v>0.99856593338778232</v>
          </cell>
          <cell r="CP4916">
            <v>18.541666666666668</v>
          </cell>
          <cell r="CV4916">
            <v>92.1</v>
          </cell>
          <cell r="DA4916">
            <v>0</v>
          </cell>
          <cell r="DD4916">
            <v>0.8828406519487183</v>
          </cell>
          <cell r="FJ4916">
            <v>111</v>
          </cell>
          <cell r="FK4916">
            <v>0.26300000000000001</v>
          </cell>
          <cell r="FL4916">
            <v>0.56062627863586201</v>
          </cell>
          <cell r="FO4916">
            <v>0</v>
          </cell>
        </row>
        <row r="4917">
          <cell r="A4917">
            <v>660788</v>
          </cell>
          <cell r="C4917" t="str">
            <v>Vargas, Jesus</v>
          </cell>
          <cell r="Q4917" t="str">
            <v>S</v>
          </cell>
          <cell r="AJ4917">
            <v>8.7359066914045833</v>
          </cell>
          <cell r="AR4917">
            <v>44.400000000000006</v>
          </cell>
          <cell r="AS4917">
            <v>-0.2777699373662581</v>
          </cell>
          <cell r="AT4917">
            <v>0.91232920055426736</v>
          </cell>
          <cell r="BE4917">
            <v>1.0920858108804208</v>
          </cell>
          <cell r="CP4917">
            <v>17.875</v>
          </cell>
          <cell r="CV4917">
            <v>92.1</v>
          </cell>
          <cell r="DA4917">
            <v>0</v>
          </cell>
          <cell r="DD4917">
            <v>0.71971024023652486</v>
          </cell>
          <cell r="FJ4917">
            <v>111</v>
          </cell>
          <cell r="FK4917">
            <v>0.26300000000000001</v>
          </cell>
          <cell r="FL4917">
            <v>1.0265927246674549</v>
          </cell>
          <cell r="FO4917">
            <v>0</v>
          </cell>
        </row>
        <row r="4918">
          <cell r="A4918">
            <v>660789</v>
          </cell>
          <cell r="C4918" t="str">
            <v>Frias, Julio</v>
          </cell>
          <cell r="Q4918" t="str">
            <v>S</v>
          </cell>
          <cell r="AJ4918">
            <v>13.53057673765878</v>
          </cell>
          <cell r="AR4918">
            <v>44.400000000000006</v>
          </cell>
          <cell r="AS4918">
            <v>0.39166816894335715</v>
          </cell>
          <cell r="AT4918">
            <v>0.94496373309216286</v>
          </cell>
          <cell r="BE4918">
            <v>1.0568606037644617</v>
          </cell>
          <cell r="CP4918">
            <v>18.041666666666668</v>
          </cell>
          <cell r="CV4918">
            <v>92.1</v>
          </cell>
          <cell r="DA4918">
            <v>0</v>
          </cell>
          <cell r="DD4918">
            <v>1.3316400503535262</v>
          </cell>
          <cell r="FJ4918">
            <v>111</v>
          </cell>
          <cell r="FK4918">
            <v>0.26300000000000001</v>
          </cell>
          <cell r="FL4918">
            <v>-1.236638361918587</v>
          </cell>
          <cell r="FO4918">
            <v>0</v>
          </cell>
        </row>
        <row r="4919">
          <cell r="A4919">
            <v>660792</v>
          </cell>
          <cell r="C4919" t="str">
            <v>Soleana, Cerilio</v>
          </cell>
          <cell r="Q4919" t="str">
            <v>R</v>
          </cell>
          <cell r="AJ4919">
            <v>8.8143289078383695</v>
          </cell>
          <cell r="AR4919">
            <v>16.8</v>
          </cell>
          <cell r="AS4919">
            <v>4.9293451964986024E-2</v>
          </cell>
          <cell r="AT4919">
            <v>0.96453772102057833</v>
          </cell>
          <cell r="BE4919">
            <v>0.72066709782702931</v>
          </cell>
          <cell r="CP4919">
            <v>19.208333333333332</v>
          </cell>
          <cell r="CV4919">
            <v>92.1</v>
          </cell>
          <cell r="DA4919">
            <v>0</v>
          </cell>
          <cell r="DD4919">
            <v>1.0936970290896939</v>
          </cell>
          <cell r="FJ4919">
            <v>42</v>
          </cell>
          <cell r="FK4919">
            <v>0.26300000000000001</v>
          </cell>
          <cell r="FL4919">
            <v>1.6699860570883223</v>
          </cell>
          <cell r="FO4919">
            <v>1</v>
          </cell>
        </row>
        <row r="4920">
          <cell r="A4920">
            <v>660795</v>
          </cell>
          <cell r="C4920" t="str">
            <v>Batista, Edilson</v>
          </cell>
          <cell r="Q4920" t="str">
            <v>S</v>
          </cell>
          <cell r="AJ4920">
            <v>9.9980573708869827</v>
          </cell>
          <cell r="AR4920">
            <v>44.400000000000006</v>
          </cell>
          <cell r="AS4920">
            <v>0.16506009915794695</v>
          </cell>
          <cell r="AT4920">
            <v>0.92210689680933366</v>
          </cell>
          <cell r="BE4920">
            <v>0.97537210711594824</v>
          </cell>
          <cell r="CP4920">
            <v>18.958333333333332</v>
          </cell>
          <cell r="CV4920">
            <v>92.1</v>
          </cell>
          <cell r="DA4920">
            <v>0</v>
          </cell>
          <cell r="DD4920">
            <v>0.81233114897030001</v>
          </cell>
          <cell r="FJ4920">
            <v>111</v>
          </cell>
          <cell r="FK4920">
            <v>0.26300000000000001</v>
          </cell>
          <cell r="FL4920">
            <v>-0.70940793589813</v>
          </cell>
          <cell r="FO4920">
            <v>0</v>
          </cell>
        </row>
        <row r="4921">
          <cell r="A4921">
            <v>660798</v>
          </cell>
          <cell r="C4921" t="str">
            <v>De Paula, Juan</v>
          </cell>
          <cell r="Q4921" t="str">
            <v>S</v>
          </cell>
          <cell r="AJ4921">
            <v>7.5550099718991284</v>
          </cell>
          <cell r="AR4921">
            <v>44.400000000000006</v>
          </cell>
          <cell r="AS4921">
            <v>0.29937811397299996</v>
          </cell>
          <cell r="AT4921">
            <v>0.92518862366157728</v>
          </cell>
          <cell r="BE4921">
            <v>0.8717476662043977</v>
          </cell>
          <cell r="CP4921">
            <v>18.791666666666668</v>
          </cell>
          <cell r="CV4921">
            <v>92.1</v>
          </cell>
          <cell r="DA4921">
            <v>0</v>
          </cell>
          <cell r="DD4921">
            <v>1.1142095821618441</v>
          </cell>
          <cell r="FJ4921">
            <v>111</v>
          </cell>
          <cell r="FK4921">
            <v>0.26300000000000001</v>
          </cell>
          <cell r="FL4921">
            <v>8.7116165851751026E-2</v>
          </cell>
          <cell r="FO4921">
            <v>0</v>
          </cell>
        </row>
        <row r="4922">
          <cell r="A4922">
            <v>660799</v>
          </cell>
          <cell r="C4922" t="str">
            <v>Blanco, Fabian</v>
          </cell>
          <cell r="Q4922" t="str">
            <v>R</v>
          </cell>
          <cell r="AJ4922">
            <v>8.243255248952412</v>
          </cell>
          <cell r="AR4922">
            <v>16.8</v>
          </cell>
          <cell r="AS4922">
            <v>-0.3578081672566093</v>
          </cell>
          <cell r="AT4922">
            <v>0.81177793655775687</v>
          </cell>
          <cell r="BE4922">
            <v>0.8715128620228958</v>
          </cell>
          <cell r="CP4922">
            <v>18.541666666666668</v>
          </cell>
          <cell r="CV4922">
            <v>92.1</v>
          </cell>
          <cell r="DA4922">
            <v>0</v>
          </cell>
          <cell r="DD4922">
            <v>1.4162963546803808</v>
          </cell>
          <cell r="FJ4922">
            <v>42</v>
          </cell>
          <cell r="FK4922">
            <v>0.26300000000000001</v>
          </cell>
          <cell r="FL4922">
            <v>0.52810539633157239</v>
          </cell>
          <cell r="FO4922">
            <v>1</v>
          </cell>
        </row>
        <row r="4923">
          <cell r="A4923">
            <v>660800</v>
          </cell>
          <cell r="C4923" t="str">
            <v>Galindo, Alvaro</v>
          </cell>
          <cell r="Q4923" t="str">
            <v>R</v>
          </cell>
          <cell r="AJ4923">
            <v>7.6845664107890954</v>
          </cell>
          <cell r="AR4923">
            <v>16.8</v>
          </cell>
          <cell r="AS4923">
            <v>0.55028217889181841</v>
          </cell>
          <cell r="AT4923">
            <v>0.89067416599678761</v>
          </cell>
          <cell r="BE4923">
            <v>1.2408159981218905</v>
          </cell>
          <cell r="CP4923">
            <v>18.375</v>
          </cell>
          <cell r="CV4923">
            <v>92.1</v>
          </cell>
          <cell r="DA4923">
            <v>0</v>
          </cell>
          <cell r="DD4923">
            <v>1.1150583536791676</v>
          </cell>
          <cell r="FJ4923">
            <v>42</v>
          </cell>
          <cell r="FK4923">
            <v>0.26300000000000001</v>
          </cell>
          <cell r="FL4923">
            <v>0.41394756789575865</v>
          </cell>
          <cell r="FO4923">
            <v>0.61136207838996959</v>
          </cell>
        </row>
        <row r="4924">
          <cell r="A4924">
            <v>660801</v>
          </cell>
          <cell r="C4924" t="str">
            <v>Herrera, Jasier</v>
          </cell>
          <cell r="Q4924" t="str">
            <v>R</v>
          </cell>
          <cell r="AJ4924">
            <v>7.5719544251937414</v>
          </cell>
          <cell r="AR4924">
            <v>16.8</v>
          </cell>
          <cell r="AS4924">
            <v>-1.7611099314254073</v>
          </cell>
          <cell r="AT4924">
            <v>0.89527633920512906</v>
          </cell>
          <cell r="BE4924">
            <v>1.0742554331527001</v>
          </cell>
          <cell r="CP4924">
            <v>18.458333333333332</v>
          </cell>
          <cell r="CV4924">
            <v>92.1</v>
          </cell>
          <cell r="DA4924">
            <v>0</v>
          </cell>
          <cell r="DD4924">
            <v>1.1042680962213851</v>
          </cell>
          <cell r="FJ4924">
            <v>42</v>
          </cell>
          <cell r="FK4924">
            <v>0.26300000000000001</v>
          </cell>
          <cell r="FL4924">
            <v>-3.8433990869435129E-2</v>
          </cell>
          <cell r="FO4924">
            <v>1</v>
          </cell>
        </row>
        <row r="4925">
          <cell r="A4925">
            <v>660805</v>
          </cell>
          <cell r="C4925" t="str">
            <v>Gonzalez, Luis</v>
          </cell>
          <cell r="Q4925" t="str">
            <v>S</v>
          </cell>
          <cell r="AJ4925">
            <v>10.01511426509005</v>
          </cell>
          <cell r="AR4925">
            <v>44.400000000000006</v>
          </cell>
          <cell r="AS4925">
            <v>6.455609691426871E-2</v>
          </cell>
          <cell r="AT4925">
            <v>0.95887449107986045</v>
          </cell>
          <cell r="BE4925">
            <v>1.0712247707005582</v>
          </cell>
          <cell r="CP4925">
            <v>20.208333333333332</v>
          </cell>
          <cell r="CV4925">
            <v>92.1</v>
          </cell>
          <cell r="DA4925">
            <v>0</v>
          </cell>
          <cell r="DD4925">
            <v>0.89391551155102777</v>
          </cell>
          <cell r="FJ4925">
            <v>111</v>
          </cell>
          <cell r="FK4925">
            <v>0.26300000000000001</v>
          </cell>
          <cell r="FL4925">
            <v>-0.80650304640591941</v>
          </cell>
          <cell r="FO4925">
            <v>0</v>
          </cell>
        </row>
        <row r="4926">
          <cell r="A4926">
            <v>660806</v>
          </cell>
          <cell r="C4926" t="str">
            <v>Rodriguez, Alberto</v>
          </cell>
          <cell r="Q4926" t="str">
            <v>R</v>
          </cell>
          <cell r="AJ4926">
            <v>8.5709864295536118</v>
          </cell>
          <cell r="AR4926">
            <v>16.8</v>
          </cell>
          <cell r="AS4926">
            <v>6.7956327415029855E-2</v>
          </cell>
          <cell r="AT4926">
            <v>0.94940169666976348</v>
          </cell>
          <cell r="BE4926">
            <v>1.0905414637682482</v>
          </cell>
          <cell r="CP4926">
            <v>20.541666666666668</v>
          </cell>
          <cell r="CV4926">
            <v>92.1</v>
          </cell>
          <cell r="DA4926">
            <v>0</v>
          </cell>
          <cell r="DD4926">
            <v>1.1330080008294277</v>
          </cell>
          <cell r="FJ4926">
            <v>42</v>
          </cell>
          <cell r="FK4926">
            <v>0.26300000000000001</v>
          </cell>
          <cell r="FL4926">
            <v>0.37625951856625178</v>
          </cell>
          <cell r="FO4926">
            <v>1</v>
          </cell>
        </row>
        <row r="4927">
          <cell r="A4927">
            <v>660808</v>
          </cell>
          <cell r="C4927" t="str">
            <v>Tovar, Oscar</v>
          </cell>
          <cell r="Q4927" t="str">
            <v>S</v>
          </cell>
          <cell r="AJ4927">
            <v>9.532096138874671</v>
          </cell>
          <cell r="AR4927">
            <v>44.400000000000006</v>
          </cell>
          <cell r="AS4927">
            <v>1.2569683181768221</v>
          </cell>
          <cell r="AT4927">
            <v>0.94217108835372276</v>
          </cell>
          <cell r="BE4927">
            <v>1.0407635348728694</v>
          </cell>
          <cell r="CP4927">
            <v>18.291666666666668</v>
          </cell>
          <cell r="CV4927">
            <v>92.1</v>
          </cell>
          <cell r="DA4927">
            <v>0</v>
          </cell>
          <cell r="DD4927">
            <v>0.81583304892349773</v>
          </cell>
          <cell r="FJ4927">
            <v>111</v>
          </cell>
          <cell r="FK4927">
            <v>0.26300000000000001</v>
          </cell>
          <cell r="FL4927">
            <v>-0.5259497715868644</v>
          </cell>
          <cell r="FO4927">
            <v>0</v>
          </cell>
        </row>
        <row r="4928">
          <cell r="A4928">
            <v>660810</v>
          </cell>
          <cell r="C4928" t="str">
            <v>Marin, Andriu</v>
          </cell>
          <cell r="Q4928" t="str">
            <v>R</v>
          </cell>
          <cell r="AJ4928">
            <v>8.7322010029894237</v>
          </cell>
          <cell r="AR4928">
            <v>17.739105959970345</v>
          </cell>
          <cell r="AS4928">
            <v>-0.91484436114542012</v>
          </cell>
          <cell r="AT4928">
            <v>0.78218474948881367</v>
          </cell>
          <cell r="BE4928">
            <v>0.7888592364058844</v>
          </cell>
          <cell r="CP4928">
            <v>17.958333333333332</v>
          </cell>
          <cell r="CV4928">
            <v>92.1</v>
          </cell>
          <cell r="DA4928">
            <v>0</v>
          </cell>
          <cell r="DD4928">
            <v>0.99680618821395084</v>
          </cell>
          <cell r="FJ4928">
            <v>44.347764899925863</v>
          </cell>
          <cell r="FK4928">
            <v>0.26300000000000001</v>
          </cell>
          <cell r="FL4928">
            <v>0.51251889259793693</v>
          </cell>
          <cell r="FO4928">
            <v>1</v>
          </cell>
        </row>
        <row r="4929">
          <cell r="A4929">
            <v>660811</v>
          </cell>
          <cell r="C4929" t="str">
            <v>Castro, Jesus</v>
          </cell>
          <cell r="Q4929" t="str">
            <v>R</v>
          </cell>
          <cell r="AJ4929">
            <v>11.299421359817197</v>
          </cell>
          <cell r="AR4929">
            <v>16.8</v>
          </cell>
          <cell r="AS4929">
            <v>-1.2336770181777093</v>
          </cell>
          <cell r="AT4929">
            <v>0.81353312011718915</v>
          </cell>
          <cell r="BE4929">
            <v>0.68912529141303547</v>
          </cell>
          <cell r="CP4929">
            <v>18.375</v>
          </cell>
          <cell r="CV4929">
            <v>92.1</v>
          </cell>
          <cell r="DA4929">
            <v>0</v>
          </cell>
          <cell r="DD4929">
            <v>0.91862523235297477</v>
          </cell>
          <cell r="FJ4929">
            <v>42</v>
          </cell>
          <cell r="FK4929">
            <v>0.26300000000000001</v>
          </cell>
          <cell r="FL4929">
            <v>0.34918056985533152</v>
          </cell>
          <cell r="FO4929">
            <v>0.90948276087804691</v>
          </cell>
        </row>
        <row r="4930">
          <cell r="A4930">
            <v>660812</v>
          </cell>
          <cell r="C4930" t="str">
            <v>Garboza, Daniel</v>
          </cell>
          <cell r="Q4930" t="str">
            <v>R</v>
          </cell>
          <cell r="AJ4930">
            <v>10.463666961316616</v>
          </cell>
          <cell r="AR4930">
            <v>16.8</v>
          </cell>
          <cell r="AS4930">
            <v>-0.49244793997509012</v>
          </cell>
          <cell r="AT4930">
            <v>0.90224774556443699</v>
          </cell>
          <cell r="BE4930">
            <v>0.95744459940385029</v>
          </cell>
          <cell r="CP4930">
            <v>18.708333333333332</v>
          </cell>
          <cell r="CV4930">
            <v>92.1</v>
          </cell>
          <cell r="DA4930">
            <v>0</v>
          </cell>
          <cell r="DD4930">
            <v>1.1468084072634017</v>
          </cell>
          <cell r="FJ4930">
            <v>42</v>
          </cell>
          <cell r="FK4930">
            <v>0.26300000000000001</v>
          </cell>
          <cell r="FL4930">
            <v>-0.4091832924777794</v>
          </cell>
          <cell r="FO4930">
            <v>1</v>
          </cell>
        </row>
        <row r="4931">
          <cell r="A4931">
            <v>660813</v>
          </cell>
          <cell r="C4931" t="str">
            <v>Graterol, Brusdar</v>
          </cell>
          <cell r="Q4931" t="str">
            <v>S</v>
          </cell>
          <cell r="AJ4931">
            <v>7.2292903604112029</v>
          </cell>
          <cell r="AR4931">
            <v>44.400000000000006</v>
          </cell>
          <cell r="AS4931">
            <v>-1.3757202370693753</v>
          </cell>
          <cell r="AT4931">
            <v>0.98553666042976906</v>
          </cell>
          <cell r="BE4931">
            <v>0.83589595833939523</v>
          </cell>
          <cell r="CP4931">
            <v>17.875</v>
          </cell>
          <cell r="CV4931">
            <v>92.1</v>
          </cell>
          <cell r="DA4931">
            <v>0</v>
          </cell>
          <cell r="DD4931">
            <v>1.4399887594025715</v>
          </cell>
          <cell r="FJ4931">
            <v>111</v>
          </cell>
          <cell r="FK4931">
            <v>0.26300000000000001</v>
          </cell>
          <cell r="FL4931">
            <v>0.8561115350520937</v>
          </cell>
          <cell r="FO4931">
            <v>0</v>
          </cell>
        </row>
        <row r="4932">
          <cell r="A4932">
            <v>660819</v>
          </cell>
          <cell r="C4932" t="str">
            <v>Feliz, Danny</v>
          </cell>
          <cell r="Q4932" t="str">
            <v>S</v>
          </cell>
          <cell r="AJ4932">
            <v>10.944401505645784</v>
          </cell>
          <cell r="AR4932">
            <v>44.400000000000006</v>
          </cell>
          <cell r="AS4932">
            <v>0.61439460463870854</v>
          </cell>
          <cell r="AT4932">
            <v>0.9425749112965528</v>
          </cell>
          <cell r="BE4932">
            <v>0.66527550647301936</v>
          </cell>
          <cell r="CP4932">
            <v>19.541666666666668</v>
          </cell>
          <cell r="CV4932">
            <v>92.1</v>
          </cell>
          <cell r="DA4932">
            <v>0</v>
          </cell>
          <cell r="DD4932">
            <v>1.0559365885154433</v>
          </cell>
          <cell r="FJ4932">
            <v>111</v>
          </cell>
          <cell r="FK4932">
            <v>0.26300000000000001</v>
          </cell>
          <cell r="FL4932">
            <v>-0.1506801073647572</v>
          </cell>
          <cell r="FO4932">
            <v>0.38475833114522529</v>
          </cell>
        </row>
        <row r="4933">
          <cell r="A4933">
            <v>660822</v>
          </cell>
          <cell r="C4933" t="str">
            <v>Martinez, Robinson</v>
          </cell>
          <cell r="Q4933" t="str">
            <v>R</v>
          </cell>
          <cell r="AJ4933">
            <v>10.801658971985482</v>
          </cell>
          <cell r="AR4933">
            <v>16.8</v>
          </cell>
          <cell r="AS4933">
            <v>-0.5839377364405216</v>
          </cell>
          <cell r="AT4933">
            <v>0.87396745307465995</v>
          </cell>
          <cell r="BE4933">
            <v>0.87090235664634608</v>
          </cell>
          <cell r="CP4933">
            <v>18.291666666666668</v>
          </cell>
          <cell r="CV4933">
            <v>92.1</v>
          </cell>
          <cell r="DA4933">
            <v>0</v>
          </cell>
          <cell r="DD4933">
            <v>1.1101939583887801</v>
          </cell>
          <cell r="FJ4933">
            <v>42</v>
          </cell>
          <cell r="FK4933">
            <v>0.26300000000000001</v>
          </cell>
          <cell r="FL4933">
            <v>0.24291508909840387</v>
          </cell>
          <cell r="FO4933">
            <v>0.76829267017931469</v>
          </cell>
        </row>
        <row r="4934">
          <cell r="A4934">
            <v>660825</v>
          </cell>
          <cell r="C4934" t="str">
            <v>Bazardo, Eduard</v>
          </cell>
          <cell r="Q4934" t="str">
            <v>R</v>
          </cell>
          <cell r="AJ4934">
            <v>7.6488645357315717</v>
          </cell>
          <cell r="AR4934">
            <v>16.917726650014817</v>
          </cell>
          <cell r="AS4934">
            <v>-7.8484217512893348E-2</v>
          </cell>
          <cell r="AT4934">
            <v>0.81248830384243664</v>
          </cell>
          <cell r="BE4934">
            <v>0.56328592467131</v>
          </cell>
          <cell r="CP4934">
            <v>20.791666666666668</v>
          </cell>
          <cell r="CV4934">
            <v>92.1</v>
          </cell>
          <cell r="DA4934">
            <v>0</v>
          </cell>
          <cell r="DD4934">
            <v>1.0795742104205641</v>
          </cell>
          <cell r="FJ4934">
            <v>42.294316625037041</v>
          </cell>
          <cell r="FK4934">
            <v>0.26300000000000001</v>
          </cell>
          <cell r="FL4934">
            <v>0.25050240020299386</v>
          </cell>
          <cell r="FO4934">
            <v>0.82023575756616673</v>
          </cell>
        </row>
        <row r="4935">
          <cell r="A4935">
            <v>660826</v>
          </cell>
          <cell r="C4935" t="str">
            <v>Chavez, Lupe</v>
          </cell>
          <cell r="Q4935" t="str">
            <v>S</v>
          </cell>
          <cell r="AJ4935">
            <v>8.2143466461750929</v>
          </cell>
          <cell r="AR4935">
            <v>44.400000000000006</v>
          </cell>
          <cell r="AS4935">
            <v>0.15653570357915084</v>
          </cell>
          <cell r="AT4935">
            <v>0.93536984558414793</v>
          </cell>
          <cell r="BE4935">
            <v>0.89526643502926451</v>
          </cell>
          <cell r="CP4935">
            <v>18.541666666666668</v>
          </cell>
          <cell r="CV4935">
            <v>92.1</v>
          </cell>
          <cell r="DA4935">
            <v>0</v>
          </cell>
          <cell r="DD4935">
            <v>1.0063281397564843</v>
          </cell>
          <cell r="FJ4935">
            <v>111</v>
          </cell>
          <cell r="FK4935">
            <v>0.26300000000000001</v>
          </cell>
          <cell r="FL4935">
            <v>1.1801220957396052</v>
          </cell>
          <cell r="FO4935">
            <v>0</v>
          </cell>
        </row>
        <row r="4936">
          <cell r="A4936">
            <v>660827</v>
          </cell>
          <cell r="C4936" t="str">
            <v>Acevedo, Randy</v>
          </cell>
          <cell r="Q4936" t="str">
            <v>S</v>
          </cell>
          <cell r="AJ4936">
            <v>8.7094681394500082</v>
          </cell>
          <cell r="AR4936">
            <v>44.400000000000006</v>
          </cell>
          <cell r="AS4936">
            <v>0.60949632639457596</v>
          </cell>
          <cell r="AT4936">
            <v>0.92006273867793231</v>
          </cell>
          <cell r="BE4936">
            <v>0.88840507435705196</v>
          </cell>
          <cell r="CP4936">
            <v>19.291666666666668</v>
          </cell>
          <cell r="CV4936">
            <v>92.1</v>
          </cell>
          <cell r="DA4936">
            <v>0</v>
          </cell>
          <cell r="DD4936">
            <v>0.5620050633658471</v>
          </cell>
          <cell r="FJ4936">
            <v>111</v>
          </cell>
          <cell r="FK4936">
            <v>0.26300000000000001</v>
          </cell>
          <cell r="FL4936">
            <v>0.67279965916882156</v>
          </cell>
          <cell r="FO4936">
            <v>0</v>
          </cell>
        </row>
        <row r="4937">
          <cell r="A4937">
            <v>660831</v>
          </cell>
          <cell r="C4937" t="str">
            <v>Linares, Resly</v>
          </cell>
          <cell r="Q4937" t="str">
            <v>S</v>
          </cell>
          <cell r="AJ4937">
            <v>7.6856655881114335</v>
          </cell>
          <cell r="AR4937">
            <v>44.400000000000006</v>
          </cell>
          <cell r="AS4937">
            <v>-0.28391459255512153</v>
          </cell>
          <cell r="AT4937">
            <v>0.90045225503625337</v>
          </cell>
          <cell r="BE4937">
            <v>0.89263995960641029</v>
          </cell>
          <cell r="CP4937">
            <v>18.541666666666668</v>
          </cell>
          <cell r="CV4937">
            <v>92.1</v>
          </cell>
          <cell r="DA4937">
            <v>0</v>
          </cell>
          <cell r="DD4937">
            <v>1.0565281585262363</v>
          </cell>
          <cell r="FJ4937">
            <v>111</v>
          </cell>
          <cell r="FK4937">
            <v>0.26300000000000001</v>
          </cell>
          <cell r="FL4937">
            <v>0.68222719438815693</v>
          </cell>
          <cell r="FO4937">
            <v>0</v>
          </cell>
        </row>
        <row r="4938">
          <cell r="A4938">
            <v>660832</v>
          </cell>
          <cell r="C4938" t="str">
            <v>Rozon, Willy</v>
          </cell>
          <cell r="Q4938" t="str">
            <v>R</v>
          </cell>
          <cell r="AJ4938">
            <v>8.9500073417166117</v>
          </cell>
          <cell r="AR4938">
            <v>16.8</v>
          </cell>
          <cell r="AS4938">
            <v>-5.686896228052305</v>
          </cell>
          <cell r="AT4938">
            <v>0.98736582067524981</v>
          </cell>
          <cell r="BE4938">
            <v>0.78567259436792281</v>
          </cell>
          <cell r="CP4938">
            <v>20.208333333333332</v>
          </cell>
          <cell r="CV4938">
            <v>92.1</v>
          </cell>
          <cell r="DA4938">
            <v>0</v>
          </cell>
          <cell r="DD4938">
            <v>0.70325379352143869</v>
          </cell>
          <cell r="FJ4938">
            <v>42</v>
          </cell>
          <cell r="FK4938">
            <v>0.26300000000000001</v>
          </cell>
          <cell r="FL4938">
            <v>0.11507321763668443</v>
          </cell>
          <cell r="FO4938">
            <v>1</v>
          </cell>
        </row>
        <row r="4939">
          <cell r="A4939">
            <v>660834</v>
          </cell>
          <cell r="C4939" t="str">
            <v>Angel, Ricardo</v>
          </cell>
          <cell r="Q4939" t="str">
            <v>R</v>
          </cell>
          <cell r="AJ4939">
            <v>8.8466558754003586</v>
          </cell>
          <cell r="AR4939">
            <v>16.8</v>
          </cell>
          <cell r="AS4939">
            <v>0.25799950681147304</v>
          </cell>
          <cell r="AT4939">
            <v>0.93072364351186332</v>
          </cell>
          <cell r="BE4939">
            <v>1.1023490840222208</v>
          </cell>
          <cell r="CP4939">
            <v>18.375</v>
          </cell>
          <cell r="CV4939">
            <v>92.1</v>
          </cell>
          <cell r="DA4939">
            <v>0</v>
          </cell>
          <cell r="DD4939">
            <v>1.1274103372764996</v>
          </cell>
          <cell r="FJ4939">
            <v>42</v>
          </cell>
          <cell r="FK4939">
            <v>0.26300000000000001</v>
          </cell>
          <cell r="FL4939">
            <v>0.36053741726429017</v>
          </cell>
          <cell r="FO4939">
            <v>1</v>
          </cell>
        </row>
        <row r="4940">
          <cell r="A4940">
            <v>660837</v>
          </cell>
          <cell r="C4940" t="str">
            <v>Romero, Diosfer</v>
          </cell>
          <cell r="Q4940" t="str">
            <v>R</v>
          </cell>
          <cell r="AJ4940">
            <v>9.0320648067653035</v>
          </cell>
          <cell r="AR4940">
            <v>16.8</v>
          </cell>
          <cell r="AS4940">
            <v>1.0970265205047642</v>
          </cell>
          <cell r="AT4940">
            <v>0.95934151525822431</v>
          </cell>
          <cell r="BE4940">
            <v>0.77748681729681035</v>
          </cell>
          <cell r="CP4940">
            <v>18.208333333333332</v>
          </cell>
          <cell r="CV4940">
            <v>92.1</v>
          </cell>
          <cell r="DA4940">
            <v>0</v>
          </cell>
          <cell r="DD4940">
            <v>1.3062389585048715</v>
          </cell>
          <cell r="FJ4940">
            <v>42</v>
          </cell>
          <cell r="FK4940">
            <v>0.26300000000000001</v>
          </cell>
          <cell r="FL4940">
            <v>-1.2958772446272224</v>
          </cell>
          <cell r="FO4940">
            <v>1</v>
          </cell>
        </row>
        <row r="4941">
          <cell r="A4941">
            <v>660841</v>
          </cell>
          <cell r="C4941" t="str">
            <v>Espinal, Jhon</v>
          </cell>
          <cell r="Q4941" t="str">
            <v>R</v>
          </cell>
          <cell r="AJ4941">
            <v>11.380390069924863</v>
          </cell>
          <cell r="AR4941">
            <v>16.8</v>
          </cell>
          <cell r="AS4941">
            <v>1.086229360543324</v>
          </cell>
          <cell r="AT4941">
            <v>0.93947867011631547</v>
          </cell>
          <cell r="BE4941">
            <v>0.89628463987344675</v>
          </cell>
          <cell r="CP4941">
            <v>19.791666666666668</v>
          </cell>
          <cell r="CV4941">
            <v>92.1</v>
          </cell>
          <cell r="DA4941">
            <v>0</v>
          </cell>
          <cell r="DD4941">
            <v>1.1082708162983173</v>
          </cell>
          <cell r="FJ4941">
            <v>42</v>
          </cell>
          <cell r="FK4941">
            <v>0.26300000000000001</v>
          </cell>
          <cell r="FL4941">
            <v>-0.65500954804253353</v>
          </cell>
          <cell r="FO4941">
            <v>1</v>
          </cell>
        </row>
        <row r="4942">
          <cell r="A4942">
            <v>660843</v>
          </cell>
          <cell r="C4942" t="str">
            <v>Maita, Jose</v>
          </cell>
          <cell r="Q4942" t="str">
            <v>R</v>
          </cell>
          <cell r="AJ4942">
            <v>8.8702069201095526</v>
          </cell>
          <cell r="AR4942">
            <v>16.8</v>
          </cell>
          <cell r="AS4942">
            <v>-0.59756950940553399</v>
          </cell>
          <cell r="AT4942">
            <v>0.84291013351317323</v>
          </cell>
          <cell r="BE4942">
            <v>0.92732820095654445</v>
          </cell>
          <cell r="CP4942">
            <v>18.541666666666668</v>
          </cell>
          <cell r="CV4942">
            <v>92.1</v>
          </cell>
          <cell r="DA4942">
            <v>0</v>
          </cell>
          <cell r="DD4942">
            <v>1.0562101110433788</v>
          </cell>
          <cell r="FJ4942">
            <v>42</v>
          </cell>
          <cell r="FK4942">
            <v>0.26300000000000001</v>
          </cell>
          <cell r="FL4942">
            <v>2.1182034781443718E-2</v>
          </cell>
          <cell r="FO4942">
            <v>1</v>
          </cell>
        </row>
        <row r="4943">
          <cell r="A4943">
            <v>660845</v>
          </cell>
          <cell r="C4943" t="str">
            <v>Pena, Domingo</v>
          </cell>
          <cell r="Q4943" t="str">
            <v>S</v>
          </cell>
          <cell r="AJ4943">
            <v>9.0423589907598867</v>
          </cell>
          <cell r="AR4943">
            <v>44.400000000000006</v>
          </cell>
          <cell r="AS4943">
            <v>-0.73765962278854047</v>
          </cell>
          <cell r="AT4943">
            <v>0.89097666984033508</v>
          </cell>
          <cell r="BE4943">
            <v>0.94746879781888937</v>
          </cell>
          <cell r="CP4943">
            <v>18.208333333333332</v>
          </cell>
          <cell r="CV4943">
            <v>92.1</v>
          </cell>
          <cell r="DA4943">
            <v>0</v>
          </cell>
          <cell r="DD4943">
            <v>0.85496024662323233</v>
          </cell>
          <cell r="FJ4943">
            <v>111</v>
          </cell>
          <cell r="FK4943">
            <v>0.26300000000000001</v>
          </cell>
          <cell r="FL4943">
            <v>-0.70804780846078585</v>
          </cell>
          <cell r="FO4943">
            <v>0</v>
          </cell>
        </row>
        <row r="4944">
          <cell r="A4944">
            <v>660846</v>
          </cell>
          <cell r="C4944" t="str">
            <v>Cedeno, Orlando</v>
          </cell>
          <cell r="Q4944" t="str">
            <v>R</v>
          </cell>
          <cell r="AJ4944">
            <v>11.081318581228913</v>
          </cell>
          <cell r="AR4944">
            <v>16.8</v>
          </cell>
          <cell r="AS4944">
            <v>0.78022673823397792</v>
          </cell>
          <cell r="AT4944">
            <v>0.96683499347240121</v>
          </cell>
          <cell r="BE4944">
            <v>0.85804613478704694</v>
          </cell>
          <cell r="CP4944">
            <v>18.791666666666668</v>
          </cell>
          <cell r="CV4944">
            <v>92.1</v>
          </cell>
          <cell r="DA4944">
            <v>0</v>
          </cell>
          <cell r="DD4944">
            <v>1.0918839017288504</v>
          </cell>
          <cell r="FJ4944">
            <v>42</v>
          </cell>
          <cell r="FK4944">
            <v>0.26300000000000001</v>
          </cell>
          <cell r="FL4944">
            <v>2.2080476746745656</v>
          </cell>
          <cell r="FO4944">
            <v>0.96107782817598286</v>
          </cell>
        </row>
        <row r="4945">
          <cell r="A4945">
            <v>660850</v>
          </cell>
          <cell r="C4945" t="str">
            <v>Robles, Juan</v>
          </cell>
          <cell r="Q4945" t="str">
            <v>S</v>
          </cell>
          <cell r="AJ4945">
            <v>7.6545760512535725</v>
          </cell>
          <cell r="AR4945">
            <v>44.400000000000006</v>
          </cell>
          <cell r="AS4945">
            <v>0.40970780238528876</v>
          </cell>
          <cell r="AT4945">
            <v>0.94028926372612331</v>
          </cell>
          <cell r="BE4945">
            <v>0.80816815018807886</v>
          </cell>
          <cell r="CP4945">
            <v>18.625</v>
          </cell>
          <cell r="CV4945">
            <v>92.1</v>
          </cell>
          <cell r="DA4945">
            <v>0</v>
          </cell>
          <cell r="DD4945">
            <v>1.111090598290208</v>
          </cell>
          <cell r="FJ4945">
            <v>111</v>
          </cell>
          <cell r="FK4945">
            <v>0.26300000000000001</v>
          </cell>
          <cell r="FL4945">
            <v>0.58516506850776251</v>
          </cell>
          <cell r="FO4945">
            <v>0</v>
          </cell>
        </row>
        <row r="4946">
          <cell r="A4946">
            <v>660852</v>
          </cell>
          <cell r="C4946" t="str">
            <v>Lugo, Cristhian</v>
          </cell>
          <cell r="Q4946" t="str">
            <v>R</v>
          </cell>
          <cell r="AJ4946">
            <v>10.172080846816916</v>
          </cell>
          <cell r="AR4946">
            <v>16.8</v>
          </cell>
          <cell r="AS4946">
            <v>-1.5828675583445124</v>
          </cell>
          <cell r="AT4946">
            <v>0.86392871562817142</v>
          </cell>
          <cell r="BE4946">
            <v>0.99628568784165483</v>
          </cell>
          <cell r="CP4946">
            <v>19.125</v>
          </cell>
          <cell r="CV4946">
            <v>92.1</v>
          </cell>
          <cell r="DA4946">
            <v>0</v>
          </cell>
          <cell r="DD4946">
            <v>1.2067218599809104</v>
          </cell>
          <cell r="FJ4946">
            <v>42</v>
          </cell>
          <cell r="FK4946">
            <v>0.26300000000000001</v>
          </cell>
          <cell r="FL4946">
            <v>0.66030067914199497</v>
          </cell>
          <cell r="FO4946">
            <v>1</v>
          </cell>
        </row>
        <row r="4947">
          <cell r="A4947">
            <v>660853</v>
          </cell>
          <cell r="C4947" t="str">
            <v>De Los Santos, Enyel</v>
          </cell>
          <cell r="Q4947" t="str">
            <v>S</v>
          </cell>
          <cell r="AJ4947">
            <v>6.6334662941809146</v>
          </cell>
          <cell r="AR4947">
            <v>47.954828783348837</v>
          </cell>
          <cell r="AS4947">
            <v>-6.4369229238829082E-2</v>
          </cell>
          <cell r="AT4947">
            <v>0.7783428070811953</v>
          </cell>
          <cell r="BE4947">
            <v>0.84474115175105502</v>
          </cell>
          <cell r="CP4947">
            <v>20.541666666666668</v>
          </cell>
          <cell r="CV4947">
            <v>92.1</v>
          </cell>
          <cell r="DA4947">
            <v>0</v>
          </cell>
          <cell r="DD4947">
            <v>0.98543753408794055</v>
          </cell>
          <cell r="FJ4947">
            <v>119.88707195837209</v>
          </cell>
          <cell r="FK4947">
            <v>0.26300000000000001</v>
          </cell>
          <cell r="FL4947">
            <v>0.43432684778140895</v>
          </cell>
          <cell r="FO4947">
            <v>0</v>
          </cell>
        </row>
        <row r="4948">
          <cell r="A4948">
            <v>660855</v>
          </cell>
          <cell r="C4948" t="str">
            <v>Rodriguez, Robert</v>
          </cell>
          <cell r="Q4948" t="str">
            <v>R</v>
          </cell>
          <cell r="AJ4948">
            <v>8.7738943680110122</v>
          </cell>
          <cell r="AR4948">
            <v>16.8</v>
          </cell>
          <cell r="AS4948">
            <v>1.6918545513620258</v>
          </cell>
          <cell r="AT4948">
            <v>0.99841320966177471</v>
          </cell>
          <cell r="BE4948">
            <v>0.75708010827392003</v>
          </cell>
          <cell r="CP4948">
            <v>20.208333333333332</v>
          </cell>
          <cell r="CV4948">
            <v>92.1</v>
          </cell>
          <cell r="DA4948">
            <v>0</v>
          </cell>
          <cell r="DD4948">
            <v>1.3522793593577094</v>
          </cell>
          <cell r="FJ4948">
            <v>42</v>
          </cell>
          <cell r="FK4948">
            <v>0.26300000000000001</v>
          </cell>
          <cell r="FL4948">
            <v>2.674799198033857</v>
          </cell>
          <cell r="FO4948">
            <v>1</v>
          </cell>
        </row>
        <row r="4949">
          <cell r="A4949">
            <v>660863</v>
          </cell>
          <cell r="C4949" t="str">
            <v>Romano, Argenis</v>
          </cell>
          <cell r="Q4949" t="str">
            <v>S</v>
          </cell>
          <cell r="AJ4949">
            <v>9.3791159856720725</v>
          </cell>
          <cell r="AR4949">
            <v>44.400000000000006</v>
          </cell>
          <cell r="AS4949">
            <v>-0.75871234749300587</v>
          </cell>
          <cell r="AT4949">
            <v>0.89014431108350867</v>
          </cell>
          <cell r="BE4949">
            <v>0.80071796601552281</v>
          </cell>
          <cell r="CP4949">
            <v>21.041666666666668</v>
          </cell>
          <cell r="CV4949">
            <v>92.1</v>
          </cell>
          <cell r="DA4949">
            <v>0</v>
          </cell>
          <cell r="DD4949">
            <v>0.95031912727260592</v>
          </cell>
          <cell r="FJ4949">
            <v>111</v>
          </cell>
          <cell r="FK4949">
            <v>0.26300000000000001</v>
          </cell>
          <cell r="FL4949">
            <v>-0.43162460953858983</v>
          </cell>
          <cell r="FO4949">
            <v>0</v>
          </cell>
        </row>
        <row r="4950">
          <cell r="A4950">
            <v>660864</v>
          </cell>
          <cell r="C4950" t="str">
            <v>Agustin, Ronny</v>
          </cell>
          <cell r="Q4950" t="str">
            <v>R</v>
          </cell>
          <cell r="AJ4950">
            <v>6.533605481193927</v>
          </cell>
          <cell r="AR4950">
            <v>16.8</v>
          </cell>
          <cell r="AS4950">
            <v>-0.17555910557195439</v>
          </cell>
          <cell r="AT4950">
            <v>0.86050189665405674</v>
          </cell>
          <cell r="BE4950">
            <v>1.1315281716622525</v>
          </cell>
          <cell r="CP4950">
            <v>21.791666666666668</v>
          </cell>
          <cell r="CV4950">
            <v>92.1</v>
          </cell>
          <cell r="DA4950">
            <v>0</v>
          </cell>
          <cell r="DD4950">
            <v>1.092146224382653</v>
          </cell>
          <cell r="FJ4950">
            <v>42</v>
          </cell>
          <cell r="FK4950">
            <v>0.26300000000000001</v>
          </cell>
          <cell r="FL4950">
            <v>-0.15236124110855973</v>
          </cell>
          <cell r="FO4950">
            <v>0.67681042590353324</v>
          </cell>
        </row>
        <row r="4951">
          <cell r="A4951">
            <v>660866</v>
          </cell>
          <cell r="C4951" t="str">
            <v>Vizcaino, Dember</v>
          </cell>
          <cell r="Q4951" t="str">
            <v>R</v>
          </cell>
          <cell r="AJ4951">
            <v>10.724913615506182</v>
          </cell>
          <cell r="AR4951">
            <v>16.8</v>
          </cell>
          <cell r="AS4951">
            <v>-1.3474101398813083</v>
          </cell>
          <cell r="AT4951">
            <v>0.84211403688280528</v>
          </cell>
          <cell r="BE4951">
            <v>1.0762581629835946</v>
          </cell>
          <cell r="CP4951">
            <v>21.125</v>
          </cell>
          <cell r="CV4951">
            <v>92.1</v>
          </cell>
          <cell r="DA4951">
            <v>0</v>
          </cell>
          <cell r="DD4951">
            <v>1.0411545504505102</v>
          </cell>
          <cell r="FJ4951">
            <v>42</v>
          </cell>
          <cell r="FK4951">
            <v>0.26300000000000001</v>
          </cell>
          <cell r="FL4951">
            <v>0.70350553035030583</v>
          </cell>
          <cell r="FO4951">
            <v>1</v>
          </cell>
        </row>
        <row r="4952">
          <cell r="A4952">
            <v>660867</v>
          </cell>
          <cell r="C4952" t="str">
            <v>Segura, Dayrol</v>
          </cell>
          <cell r="Q4952" t="str">
            <v>R</v>
          </cell>
          <cell r="AJ4952">
            <v>8.9869474134963312</v>
          </cell>
          <cell r="AR4952">
            <v>16.8</v>
          </cell>
          <cell r="AS4952">
            <v>-5.2103834173884129</v>
          </cell>
          <cell r="AT4952">
            <v>0.97799444448214479</v>
          </cell>
          <cell r="BE4952">
            <v>0.97359137476880009</v>
          </cell>
          <cell r="CP4952">
            <v>20.875</v>
          </cell>
          <cell r="CV4952">
            <v>92.1</v>
          </cell>
          <cell r="DA4952">
            <v>0</v>
          </cell>
          <cell r="DD4952">
            <v>0.6513634988451722</v>
          </cell>
          <cell r="FJ4952">
            <v>42</v>
          </cell>
          <cell r="FK4952">
            <v>0.26300000000000001</v>
          </cell>
          <cell r="FL4952">
            <v>-2.5977469972302392</v>
          </cell>
          <cell r="FO4952">
            <v>1</v>
          </cell>
        </row>
        <row r="4953">
          <cell r="A4953">
            <v>660871</v>
          </cell>
          <cell r="C4953" t="str">
            <v>Aguilar, Miguel</v>
          </cell>
          <cell r="Q4953" t="str">
            <v>R</v>
          </cell>
          <cell r="AJ4953">
            <v>8.0264212054003465</v>
          </cell>
          <cell r="AR4953">
            <v>16.8</v>
          </cell>
          <cell r="AS4953">
            <v>-1.1905458599292784</v>
          </cell>
          <cell r="AT4953">
            <v>0.89223646399468604</v>
          </cell>
          <cell r="BE4953">
            <v>0.76186091492913932</v>
          </cell>
          <cell r="CP4953">
            <v>20.958333333333332</v>
          </cell>
          <cell r="CV4953">
            <v>92.1</v>
          </cell>
          <cell r="DA4953">
            <v>0</v>
          </cell>
          <cell r="DD4953">
            <v>0.93992635328063812</v>
          </cell>
          <cell r="FJ4953">
            <v>42</v>
          </cell>
          <cell r="FK4953">
            <v>0.26300000000000001</v>
          </cell>
          <cell r="FL4953">
            <v>1.4235534171292823</v>
          </cell>
          <cell r="FO4953">
            <v>1</v>
          </cell>
        </row>
        <row r="4954">
          <cell r="A4954">
            <v>660872</v>
          </cell>
          <cell r="C4954" t="str">
            <v>De Leon, Jose</v>
          </cell>
          <cell r="Q4954" t="str">
            <v>R</v>
          </cell>
          <cell r="AJ4954">
            <v>9.7777683620952551</v>
          </cell>
          <cell r="AR4954">
            <v>16.8</v>
          </cell>
          <cell r="AS4954">
            <v>-0.14421656011653111</v>
          </cell>
          <cell r="AT4954">
            <v>0.91294693905240742</v>
          </cell>
          <cell r="BE4954">
            <v>0.929202616949099</v>
          </cell>
          <cell r="CP4954">
            <v>21.208333333333332</v>
          </cell>
          <cell r="CV4954">
            <v>92.1</v>
          </cell>
          <cell r="DA4954">
            <v>0</v>
          </cell>
          <cell r="DD4954">
            <v>1.1930089064505103</v>
          </cell>
          <cell r="FJ4954">
            <v>42</v>
          </cell>
          <cell r="FK4954">
            <v>0.26300000000000001</v>
          </cell>
          <cell r="FL4954">
            <v>1.3789043279890183</v>
          </cell>
          <cell r="FO4954">
            <v>1</v>
          </cell>
        </row>
        <row r="4955">
          <cell r="A4955">
            <v>660874</v>
          </cell>
          <cell r="C4955" t="str">
            <v>Gibbons, Mike</v>
          </cell>
          <cell r="Q4955" t="str">
            <v>S</v>
          </cell>
          <cell r="AJ4955">
            <v>6.4245170116285681</v>
          </cell>
          <cell r="AR4955">
            <v>44.400000000000006</v>
          </cell>
          <cell r="AS4955">
            <v>-0.62299380078883093</v>
          </cell>
          <cell r="AT4955">
            <v>0.91220408664054176</v>
          </cell>
          <cell r="BE4955">
            <v>1.0856329661216908</v>
          </cell>
          <cell r="CP4955">
            <v>23.208333333333332</v>
          </cell>
          <cell r="CV4955">
            <v>92.1</v>
          </cell>
          <cell r="DA4955">
            <v>0</v>
          </cell>
          <cell r="DD4955">
            <v>0.84959039444579587</v>
          </cell>
          <cell r="FJ4955">
            <v>111</v>
          </cell>
          <cell r="FK4955">
            <v>0.26300000000000001</v>
          </cell>
          <cell r="FL4955">
            <v>0.28012046520983086</v>
          </cell>
          <cell r="FO4955">
            <v>0</v>
          </cell>
        </row>
        <row r="4956">
          <cell r="A4956">
            <v>660875</v>
          </cell>
          <cell r="C4956" t="str">
            <v>Reyes, Jesus</v>
          </cell>
          <cell r="Q4956" t="str">
            <v>R</v>
          </cell>
          <cell r="AJ4956">
            <v>6.3291830533653917</v>
          </cell>
          <cell r="AR4956">
            <v>17.006874132668042</v>
          </cell>
          <cell r="AS4956">
            <v>0.68278692223331339</v>
          </cell>
          <cell r="AT4956">
            <v>0.875491979438208</v>
          </cell>
          <cell r="BE4956">
            <v>1.0954351143230072</v>
          </cell>
          <cell r="CP4956">
            <v>23.375</v>
          </cell>
          <cell r="CV4956">
            <v>92.1</v>
          </cell>
          <cell r="DA4956">
            <v>0</v>
          </cell>
          <cell r="DD4956">
            <v>0.83487573676576854</v>
          </cell>
          <cell r="FJ4956">
            <v>42.517185331670099</v>
          </cell>
          <cell r="FK4956">
            <v>0.26300000000000001</v>
          </cell>
          <cell r="FL4956">
            <v>0.16224833778812639</v>
          </cell>
          <cell r="FO4956">
            <v>0.56014874710527263</v>
          </cell>
        </row>
        <row r="4957">
          <cell r="A4957">
            <v>660876</v>
          </cell>
          <cell r="C4957" t="str">
            <v>Severino, Luis</v>
          </cell>
          <cell r="Q4957" t="str">
            <v>R</v>
          </cell>
          <cell r="AJ4957">
            <v>10.838368201548882</v>
          </cell>
          <cell r="AR4957">
            <v>16.8</v>
          </cell>
          <cell r="AS4957">
            <v>0.36138845251119101</v>
          </cell>
          <cell r="AT4957">
            <v>0.96050354244570202</v>
          </cell>
          <cell r="BE4957">
            <v>0.85108487138189526</v>
          </cell>
          <cell r="CP4957">
            <v>22.958333333333332</v>
          </cell>
          <cell r="CV4957">
            <v>92.1</v>
          </cell>
          <cell r="DA4957">
            <v>0</v>
          </cell>
          <cell r="DD4957">
            <v>1.0862932679968489</v>
          </cell>
          <cell r="FJ4957">
            <v>42</v>
          </cell>
          <cell r="FK4957">
            <v>0.26300000000000001</v>
          </cell>
          <cell r="FL4957">
            <v>0.26198029879392415</v>
          </cell>
          <cell r="FO4957">
            <v>1</v>
          </cell>
        </row>
        <row r="4958">
          <cell r="A4958">
            <v>660878</v>
          </cell>
          <cell r="C4958" t="str">
            <v>Madera, Christopher</v>
          </cell>
          <cell r="Q4958" t="str">
            <v>R</v>
          </cell>
          <cell r="AJ4958">
            <v>9.6802655489364184</v>
          </cell>
          <cell r="AR4958">
            <v>16.8</v>
          </cell>
          <cell r="AS4958">
            <v>0.174029688651407</v>
          </cell>
          <cell r="AT4958">
            <v>0.97722106316390922</v>
          </cell>
          <cell r="BE4958">
            <v>0.97624739339320943</v>
          </cell>
          <cell r="CP4958">
            <v>21.791666666666668</v>
          </cell>
          <cell r="CV4958">
            <v>92.1</v>
          </cell>
          <cell r="DA4958">
            <v>0</v>
          </cell>
          <cell r="DD4958">
            <v>0.94893332015169396</v>
          </cell>
          <cell r="FJ4958">
            <v>42</v>
          </cell>
          <cell r="FK4958">
            <v>0.26300000000000001</v>
          </cell>
          <cell r="FL4958">
            <v>3.3004844244526574</v>
          </cell>
          <cell r="FO4958">
            <v>1</v>
          </cell>
        </row>
        <row r="4959">
          <cell r="A4959">
            <v>660879</v>
          </cell>
          <cell r="C4959" t="str">
            <v>Medrano, Jeison</v>
          </cell>
          <cell r="Q4959" t="str">
            <v>R</v>
          </cell>
          <cell r="AJ4959">
            <v>8.752723960798761</v>
          </cell>
          <cell r="AR4959">
            <v>16.8</v>
          </cell>
          <cell r="AS4959">
            <v>0.40797448696437932</v>
          </cell>
          <cell r="AT4959">
            <v>0.98486911053221726</v>
          </cell>
          <cell r="BE4959">
            <v>1.1054025978981548</v>
          </cell>
          <cell r="CP4959">
            <v>23.791666666666668</v>
          </cell>
          <cell r="CV4959">
            <v>92.1</v>
          </cell>
          <cell r="DA4959">
            <v>0</v>
          </cell>
          <cell r="DD4959">
            <v>1.2242392734791703</v>
          </cell>
          <cell r="FJ4959">
            <v>42</v>
          </cell>
          <cell r="FK4959">
            <v>0.26300000000000001</v>
          </cell>
          <cell r="FL4959">
            <v>-1.1041017502613855</v>
          </cell>
          <cell r="FO4959">
            <v>1</v>
          </cell>
        </row>
        <row r="4960">
          <cell r="A4960">
            <v>660880</v>
          </cell>
          <cell r="C4960" t="str">
            <v>Ciriaco, Rey</v>
          </cell>
          <cell r="Q4960" t="str">
            <v>R</v>
          </cell>
          <cell r="AJ4960">
            <v>8.6621630968958154</v>
          </cell>
          <cell r="AR4960">
            <v>16.8</v>
          </cell>
          <cell r="AS4960">
            <v>-1.6945014077903819</v>
          </cell>
          <cell r="AT4960">
            <v>0.9216129006697511</v>
          </cell>
          <cell r="BE4960">
            <v>1.2410796575446517</v>
          </cell>
          <cell r="CP4960">
            <v>22.458333333333332</v>
          </cell>
          <cell r="CV4960">
            <v>92.1</v>
          </cell>
          <cell r="DA4960">
            <v>0</v>
          </cell>
          <cell r="DD4960">
            <v>0.80228874210849688</v>
          </cell>
          <cell r="FJ4960">
            <v>42</v>
          </cell>
          <cell r="FK4960">
            <v>0.26300000000000001</v>
          </cell>
          <cell r="FL4960">
            <v>0.60186413011478024</v>
          </cell>
          <cell r="FO4960">
            <v>1</v>
          </cell>
        </row>
        <row r="4961">
          <cell r="A4961">
            <v>660886</v>
          </cell>
          <cell r="C4961" t="str">
            <v>Ortiz, Geury</v>
          </cell>
          <cell r="Q4961" t="str">
            <v>S</v>
          </cell>
          <cell r="AJ4961">
            <v>9.1998282055875897</v>
          </cell>
          <cell r="AR4961">
            <v>44.400000000000006</v>
          </cell>
          <cell r="AS4961">
            <v>-3.3478212336388286E-2</v>
          </cell>
          <cell r="AT4961">
            <v>0.85840814083029504</v>
          </cell>
          <cell r="BE4961">
            <v>1.0145666346571018</v>
          </cell>
          <cell r="CP4961">
            <v>21.125</v>
          </cell>
          <cell r="CV4961">
            <v>92.1</v>
          </cell>
          <cell r="DA4961">
            <v>0</v>
          </cell>
          <cell r="DD4961">
            <v>0.57444527703748993</v>
          </cell>
          <cell r="FJ4961">
            <v>111</v>
          </cell>
          <cell r="FK4961">
            <v>0.26300000000000001</v>
          </cell>
          <cell r="FL4961">
            <v>-0.54488709939379287</v>
          </cell>
          <cell r="FO4961">
            <v>0.37955001848115399</v>
          </cell>
        </row>
        <row r="4962">
          <cell r="A4962">
            <v>660887</v>
          </cell>
          <cell r="C4962" t="str">
            <v>Ventura, Ruben</v>
          </cell>
          <cell r="Q4962" t="str">
            <v>S</v>
          </cell>
          <cell r="AJ4962">
            <v>9.1648020685896494</v>
          </cell>
          <cell r="AR4962">
            <v>44.400000000000006</v>
          </cell>
          <cell r="AS4962">
            <v>-0.97538196208442396</v>
          </cell>
          <cell r="AT4962">
            <v>0.92572569159467155</v>
          </cell>
          <cell r="BE4962">
            <v>0.85992973524670369</v>
          </cell>
          <cell r="CP4962">
            <v>21.541666666666668</v>
          </cell>
          <cell r="CV4962">
            <v>92.1</v>
          </cell>
          <cell r="DA4962">
            <v>0</v>
          </cell>
          <cell r="DD4962">
            <v>0.99511991448751413</v>
          </cell>
          <cell r="FJ4962">
            <v>111</v>
          </cell>
          <cell r="FK4962">
            <v>0.26300000000000001</v>
          </cell>
          <cell r="FL4962">
            <v>0.62412103949813491</v>
          </cell>
          <cell r="FO4962">
            <v>0.11421320260764556</v>
          </cell>
        </row>
        <row r="4963">
          <cell r="A4963">
            <v>660888</v>
          </cell>
          <cell r="C4963" t="str">
            <v>Henriquez, Tommy</v>
          </cell>
          <cell r="Q4963" t="str">
            <v>R</v>
          </cell>
          <cell r="AJ4963">
            <v>8.0141099740976358</v>
          </cell>
          <cell r="AR4963">
            <v>16.8</v>
          </cell>
          <cell r="AS4963">
            <v>-2.7005000795761074</v>
          </cell>
          <cell r="AT4963">
            <v>0.90205606391507742</v>
          </cell>
          <cell r="BE4963">
            <v>0.75922995640913093</v>
          </cell>
          <cell r="CP4963">
            <v>20.958333333333332</v>
          </cell>
          <cell r="CV4963">
            <v>92.1</v>
          </cell>
          <cell r="DA4963">
            <v>0</v>
          </cell>
          <cell r="DD4963">
            <v>1.0967208550070202</v>
          </cell>
          <cell r="FJ4963">
            <v>42</v>
          </cell>
          <cell r="FK4963">
            <v>0.26300000000000001</v>
          </cell>
          <cell r="FL4963">
            <v>-0.11414474028616808</v>
          </cell>
          <cell r="FO4963">
            <v>1</v>
          </cell>
        </row>
        <row r="4964">
          <cell r="A4964">
            <v>660894</v>
          </cell>
          <cell r="C4964" t="str">
            <v>Silva, Elio</v>
          </cell>
          <cell r="Q4964" t="str">
            <v>S</v>
          </cell>
          <cell r="AJ4964">
            <v>7.1910201612480869</v>
          </cell>
          <cell r="AR4964">
            <v>44.400000000000006</v>
          </cell>
          <cell r="AS4964">
            <v>-0.2119994602962029</v>
          </cell>
          <cell r="AT4964">
            <v>0.87285186183891872</v>
          </cell>
          <cell r="BE4964">
            <v>0.97851439902246495</v>
          </cell>
          <cell r="CP4964">
            <v>20.875</v>
          </cell>
          <cell r="CV4964">
            <v>92.1</v>
          </cell>
          <cell r="DA4964">
            <v>0</v>
          </cell>
          <cell r="DD4964">
            <v>0.88763616901658027</v>
          </cell>
          <cell r="FJ4964">
            <v>111</v>
          </cell>
          <cell r="FK4964">
            <v>0.26300000000000001</v>
          </cell>
          <cell r="FL4964">
            <v>0.41387555576605717</v>
          </cell>
          <cell r="FO4964">
            <v>0</v>
          </cell>
        </row>
        <row r="4965">
          <cell r="A4965">
            <v>660896</v>
          </cell>
          <cell r="C4965" t="str">
            <v>Alcala, Jorge</v>
          </cell>
          <cell r="Q4965" t="str">
            <v>S</v>
          </cell>
          <cell r="AJ4965">
            <v>7.2148056548613759</v>
          </cell>
          <cell r="AR4965">
            <v>44.400000000000006</v>
          </cell>
          <cell r="AS4965">
            <v>0.58269779140065558</v>
          </cell>
          <cell r="AT4965">
            <v>0.93100801227262053</v>
          </cell>
          <cell r="BE4965">
            <v>1.221243315307406</v>
          </cell>
          <cell r="CP4965">
            <v>20.958333333333332</v>
          </cell>
          <cell r="CV4965">
            <v>92.1</v>
          </cell>
          <cell r="DA4965">
            <v>0</v>
          </cell>
          <cell r="DD4965">
            <v>1.0971646871799758</v>
          </cell>
          <cell r="FJ4965">
            <v>111</v>
          </cell>
          <cell r="FK4965">
            <v>0.26300000000000001</v>
          </cell>
          <cell r="FL4965">
            <v>0.6149423600629913</v>
          </cell>
          <cell r="FO4965">
            <v>0</v>
          </cell>
        </row>
        <row r="4966">
          <cell r="A4966">
            <v>660904</v>
          </cell>
          <cell r="C4966" t="str">
            <v>Diaz, Jhonny</v>
          </cell>
          <cell r="Q4966" t="str">
            <v>R</v>
          </cell>
          <cell r="AJ4966">
            <v>9.7740039569943633</v>
          </cell>
          <cell r="AR4966">
            <v>16.8</v>
          </cell>
          <cell r="AS4966">
            <v>8.5045494608558411E-2</v>
          </cell>
          <cell r="AT4966">
            <v>0.90609749880938339</v>
          </cell>
          <cell r="BE4966">
            <v>0.57395818979686974</v>
          </cell>
          <cell r="CP4966">
            <v>20.041666666666668</v>
          </cell>
          <cell r="CV4966">
            <v>92.1</v>
          </cell>
          <cell r="DA4966">
            <v>0</v>
          </cell>
          <cell r="DD4966">
            <v>0.86939391034547853</v>
          </cell>
          <cell r="FJ4966">
            <v>42</v>
          </cell>
          <cell r="FK4966">
            <v>0.26300000000000001</v>
          </cell>
          <cell r="FL4966">
            <v>0.21292718943570302</v>
          </cell>
          <cell r="FO4966">
            <v>1</v>
          </cell>
        </row>
        <row r="4967">
          <cell r="A4967">
            <v>660906</v>
          </cell>
          <cell r="C4967" t="str">
            <v>Perez, Francisco</v>
          </cell>
          <cell r="Q4967" t="str">
            <v>S</v>
          </cell>
          <cell r="AJ4967">
            <v>8.4322851864806392</v>
          </cell>
          <cell r="AR4967">
            <v>44.400000000000006</v>
          </cell>
          <cell r="AS4967">
            <v>0.88012250126364766</v>
          </cell>
          <cell r="AT4967">
            <v>0.92204770769044953</v>
          </cell>
          <cell r="BE4967">
            <v>0.95865642987256661</v>
          </cell>
          <cell r="CP4967">
            <v>18.958333333333332</v>
          </cell>
          <cell r="CV4967">
            <v>92.1</v>
          </cell>
          <cell r="DA4967">
            <v>0</v>
          </cell>
          <cell r="DD4967">
            <v>0.89968370917568263</v>
          </cell>
          <cell r="FJ4967">
            <v>111</v>
          </cell>
          <cell r="FK4967">
            <v>0.26300000000000001</v>
          </cell>
          <cell r="FL4967">
            <v>0.40727837673340334</v>
          </cell>
          <cell r="FO4967">
            <v>0</v>
          </cell>
        </row>
        <row r="4968">
          <cell r="A4968">
            <v>660995</v>
          </cell>
          <cell r="C4968" t="str">
            <v>Santiago, Nathanael</v>
          </cell>
          <cell r="Q4968" t="str">
            <v>S</v>
          </cell>
          <cell r="AJ4968">
            <v>7.1856127651857484</v>
          </cell>
          <cell r="AR4968">
            <v>44.400000000000006</v>
          </cell>
          <cell r="AS4968">
            <v>0.46402782787528546</v>
          </cell>
          <cell r="AT4968">
            <v>0.93077757716871024</v>
          </cell>
          <cell r="BE4968">
            <v>1.1315226606165976</v>
          </cell>
          <cell r="CP4968">
            <v>26.291666666666668</v>
          </cell>
          <cell r="CV4968">
            <v>92.1</v>
          </cell>
          <cell r="DA4968">
            <v>0</v>
          </cell>
          <cell r="DD4968">
            <v>1.1657017255767992</v>
          </cell>
          <cell r="FJ4968">
            <v>111</v>
          </cell>
          <cell r="FK4968">
            <v>0.26300000000000001</v>
          </cell>
          <cell r="FL4968">
            <v>-0.25505178950593305</v>
          </cell>
          <cell r="FO4968">
            <v>0.35252506817598761</v>
          </cell>
        </row>
        <row r="4969">
          <cell r="A4969">
            <v>660997</v>
          </cell>
          <cell r="C4969" t="str">
            <v>Dominguez, Jose</v>
          </cell>
          <cell r="Q4969" t="str">
            <v>S</v>
          </cell>
          <cell r="AJ4969">
            <v>9.1990749655337467</v>
          </cell>
          <cell r="AR4969">
            <v>44.400000000000006</v>
          </cell>
          <cell r="AS4969">
            <v>-0.7547499952542448</v>
          </cell>
          <cell r="AT4969">
            <v>0.87520079449941468</v>
          </cell>
          <cell r="BE4969">
            <v>1.014536224433521</v>
          </cell>
          <cell r="CP4969">
            <v>20.375</v>
          </cell>
          <cell r="CV4969">
            <v>92.1</v>
          </cell>
          <cell r="DA4969">
            <v>0</v>
          </cell>
          <cell r="DD4969">
            <v>1.0632500182231766</v>
          </cell>
          <cell r="FJ4969">
            <v>111</v>
          </cell>
          <cell r="FK4969">
            <v>0.26300000000000001</v>
          </cell>
          <cell r="FL4969">
            <v>0.5167163892141452</v>
          </cell>
          <cell r="FO4969">
            <v>0</v>
          </cell>
        </row>
        <row r="4970">
          <cell r="A4970">
            <v>661149</v>
          </cell>
          <cell r="C4970" t="str">
            <v>Castillo, Cristian</v>
          </cell>
          <cell r="Q4970" t="str">
            <v>S</v>
          </cell>
          <cell r="AJ4970">
            <v>7.2447618121409523</v>
          </cell>
          <cell r="AR4970">
            <v>44.400000000000006</v>
          </cell>
          <cell r="AS4970">
            <v>0.62173840673632008</v>
          </cell>
          <cell r="AT4970">
            <v>0.92133513024738645</v>
          </cell>
          <cell r="BE4970">
            <v>0.63993728347393364</v>
          </cell>
          <cell r="CP4970">
            <v>21.791666666666668</v>
          </cell>
          <cell r="CV4970">
            <v>92.1</v>
          </cell>
          <cell r="DA4970">
            <v>0</v>
          </cell>
          <cell r="DD4970">
            <v>1.054634408830927</v>
          </cell>
          <cell r="FJ4970">
            <v>111</v>
          </cell>
          <cell r="FK4970">
            <v>0.26300000000000001</v>
          </cell>
          <cell r="FL4970">
            <v>-0.47562871773734805</v>
          </cell>
          <cell r="FO4970">
            <v>0</v>
          </cell>
        </row>
        <row r="4971">
          <cell r="A4971">
            <v>661154</v>
          </cell>
          <cell r="C4971" t="str">
            <v>Almanzar, Wilme</v>
          </cell>
          <cell r="Q4971" t="str">
            <v>R</v>
          </cell>
          <cell r="AJ4971">
            <v>8.8515174593371171</v>
          </cell>
          <cell r="AR4971">
            <v>16.8</v>
          </cell>
          <cell r="AS4971">
            <v>-9.8980728044765858</v>
          </cell>
          <cell r="AT4971">
            <v>0.98632017483401246</v>
          </cell>
          <cell r="BE4971">
            <v>0.84626609366727923</v>
          </cell>
          <cell r="CP4971">
            <v>20.708333333333332</v>
          </cell>
          <cell r="CV4971">
            <v>92.1</v>
          </cell>
          <cell r="DA4971">
            <v>0</v>
          </cell>
          <cell r="DD4971">
            <v>1.0642162798547685</v>
          </cell>
          <cell r="FJ4971">
            <v>42</v>
          </cell>
          <cell r="FK4971">
            <v>0.26300000000000001</v>
          </cell>
          <cell r="FL4971">
            <v>0.6607938293018023</v>
          </cell>
          <cell r="FO4971">
            <v>1</v>
          </cell>
        </row>
        <row r="4972">
          <cell r="A4972">
            <v>661156</v>
          </cell>
          <cell r="C4972" t="str">
            <v>Amaya, Luis</v>
          </cell>
          <cell r="Q4972" t="str">
            <v>R</v>
          </cell>
          <cell r="AJ4972">
            <v>6.3962208871846613</v>
          </cell>
          <cell r="AR4972">
            <v>16.8</v>
          </cell>
          <cell r="AS4972">
            <v>-0.69417981876089863</v>
          </cell>
          <cell r="AT4972">
            <v>0.8535873308655717</v>
          </cell>
          <cell r="BE4972">
            <v>0.78483035116306854</v>
          </cell>
          <cell r="CP4972">
            <v>17.875</v>
          </cell>
          <cell r="CV4972">
            <v>92.1</v>
          </cell>
          <cell r="DA4972">
            <v>0</v>
          </cell>
          <cell r="DD4972">
            <v>0.90729239334692768</v>
          </cell>
          <cell r="FJ4972">
            <v>42</v>
          </cell>
          <cell r="FK4972">
            <v>0.26300000000000001</v>
          </cell>
          <cell r="FL4972">
            <v>1.0433787781397701</v>
          </cell>
          <cell r="FO4972">
            <v>1</v>
          </cell>
        </row>
        <row r="4973">
          <cell r="A4973">
            <v>661255</v>
          </cell>
          <cell r="C4973" t="str">
            <v>Lopez, Yoan</v>
          </cell>
          <cell r="Q4973" t="str">
            <v>S</v>
          </cell>
          <cell r="AJ4973">
            <v>6.3405880107667096</v>
          </cell>
          <cell r="AR4973">
            <v>44.400000000000006</v>
          </cell>
          <cell r="AS4973">
            <v>-0.42012209361546687</v>
          </cell>
          <cell r="AT4973">
            <v>0.84657620021826996</v>
          </cell>
          <cell r="BE4973">
            <v>0.75474745855707814</v>
          </cell>
          <cell r="CP4973">
            <v>23.458333333333332</v>
          </cell>
          <cell r="CV4973">
            <v>92.1</v>
          </cell>
          <cell r="DA4973">
            <v>0</v>
          </cell>
          <cell r="DD4973">
            <v>0.8432187221830898</v>
          </cell>
          <cell r="FJ4973">
            <v>111</v>
          </cell>
          <cell r="FK4973">
            <v>0.26300000000000001</v>
          </cell>
          <cell r="FL4973">
            <v>0.13334581106650784</v>
          </cell>
          <cell r="FO4973">
            <v>0</v>
          </cell>
        </row>
        <row r="4974">
          <cell r="A4974">
            <v>661258</v>
          </cell>
          <cell r="C4974" t="str">
            <v>Uribarri, Williantoni</v>
          </cell>
          <cell r="Q4974" t="str">
            <v>R</v>
          </cell>
          <cell r="AJ4974">
            <v>9.4705524764928484</v>
          </cell>
          <cell r="AR4974">
            <v>16.8</v>
          </cell>
          <cell r="AS4974">
            <v>-5.9628006601053762</v>
          </cell>
          <cell r="AT4974">
            <v>0.9800693276871868</v>
          </cell>
          <cell r="BE4974">
            <v>0.95521908953192924</v>
          </cell>
          <cell r="CP4974">
            <v>20.875</v>
          </cell>
          <cell r="CV4974">
            <v>92.1</v>
          </cell>
          <cell r="DA4974">
            <v>0</v>
          </cell>
          <cell r="DD4974">
            <v>1.5133290503471399</v>
          </cell>
          <cell r="FJ4974">
            <v>42</v>
          </cell>
          <cell r="FK4974">
            <v>0.26300000000000001</v>
          </cell>
          <cell r="FL4974">
            <v>-3.7571806794385729</v>
          </cell>
          <cell r="FO4974">
            <v>1</v>
          </cell>
        </row>
        <row r="4975">
          <cell r="A4975">
            <v>661309</v>
          </cell>
          <cell r="C4975" t="str">
            <v>Martinez, Adrian</v>
          </cell>
          <cell r="Q4975" t="str">
            <v>S</v>
          </cell>
          <cell r="AJ4975">
            <v>8.5038760296669302</v>
          </cell>
          <cell r="AR4975">
            <v>44.400000000000006</v>
          </cell>
          <cell r="AS4975">
            <v>-0.82200395361550793</v>
          </cell>
          <cell r="AT4975">
            <v>0.96717226588529748</v>
          </cell>
          <cell r="BE4975">
            <v>1.0483251094771735</v>
          </cell>
          <cell r="CP4975">
            <v>19.541666666666668</v>
          </cell>
          <cell r="CV4975">
            <v>92.1</v>
          </cell>
          <cell r="DA4975">
            <v>0</v>
          </cell>
          <cell r="DD4975">
            <v>1.1822806208479064</v>
          </cell>
          <cell r="FJ4975">
            <v>111</v>
          </cell>
          <cell r="FK4975">
            <v>0.26300000000000001</v>
          </cell>
          <cell r="FL4975">
            <v>0.28887478381416365</v>
          </cell>
          <cell r="FO4975">
            <v>0.27551017909204434</v>
          </cell>
        </row>
        <row r="4976">
          <cell r="A4976">
            <v>661330</v>
          </cell>
          <cell r="C4976" t="str">
            <v>Garcia, Javier</v>
          </cell>
          <cell r="Q4976" t="str">
            <v>S</v>
          </cell>
          <cell r="AJ4976">
            <v>10.085811655237997</v>
          </cell>
          <cell r="AR4976">
            <v>44.400000000000006</v>
          </cell>
          <cell r="AS4976">
            <v>1.4084088653407929</v>
          </cell>
          <cell r="AT4976">
            <v>0.93502146206430414</v>
          </cell>
          <cell r="BE4976">
            <v>0.97682539839365923</v>
          </cell>
          <cell r="CP4976">
            <v>18.375</v>
          </cell>
          <cell r="CV4976">
            <v>92.1</v>
          </cell>
          <cell r="DA4976">
            <v>0</v>
          </cell>
          <cell r="DD4976">
            <v>0.91121519769381942</v>
          </cell>
          <cell r="FJ4976">
            <v>111</v>
          </cell>
          <cell r="FK4976">
            <v>0.26300000000000001</v>
          </cell>
          <cell r="FL4976">
            <v>1.0168176625806973</v>
          </cell>
          <cell r="FO4976">
            <v>0.36610290636781218</v>
          </cell>
        </row>
        <row r="4977">
          <cell r="A4977">
            <v>661331</v>
          </cell>
          <cell r="C4977" t="str">
            <v>Cetin, Fauri</v>
          </cell>
          <cell r="Q4977" t="str">
            <v>R</v>
          </cell>
          <cell r="AJ4977">
            <v>10.119058256664594</v>
          </cell>
          <cell r="AR4977">
            <v>16.8</v>
          </cell>
          <cell r="AS4977">
            <v>-2.1287040551247145</v>
          </cell>
          <cell r="AT4977">
            <v>0.9413763880072753</v>
          </cell>
          <cell r="BE4977">
            <v>0.93612672645551775</v>
          </cell>
          <cell r="CP4977">
            <v>18.208333333333332</v>
          </cell>
          <cell r="CV4977">
            <v>92.1</v>
          </cell>
          <cell r="DA4977">
            <v>0</v>
          </cell>
          <cell r="DD4977">
            <v>1.6315655098858906</v>
          </cell>
          <cell r="FJ4977">
            <v>42</v>
          </cell>
          <cell r="FK4977">
            <v>0.26300000000000001</v>
          </cell>
          <cell r="FL4977">
            <v>-0.72452451942361762</v>
          </cell>
          <cell r="FO4977">
            <v>1</v>
          </cell>
        </row>
        <row r="4978">
          <cell r="A4978">
            <v>661332</v>
          </cell>
          <cell r="C4978" t="str">
            <v>Westphal, Luke</v>
          </cell>
          <cell r="Q4978" t="str">
            <v>R</v>
          </cell>
          <cell r="AJ4978">
            <v>5.1890217036583834</v>
          </cell>
          <cell r="AR4978">
            <v>20.117172034537717</v>
          </cell>
          <cell r="AS4978">
            <v>-0.8411657661571631</v>
          </cell>
          <cell r="AT4978">
            <v>0.73410325976812496</v>
          </cell>
          <cell r="BE4978">
            <v>1.4061193536204433</v>
          </cell>
          <cell r="CP4978">
            <v>27.041666666666668</v>
          </cell>
          <cell r="CV4978">
            <v>92.1</v>
          </cell>
          <cell r="DA4978">
            <v>0</v>
          </cell>
          <cell r="DD4978">
            <v>1.1699300726897031</v>
          </cell>
          <cell r="FJ4978">
            <v>50.292930086344285</v>
          </cell>
          <cell r="FK4978">
            <v>0.26300000000000001</v>
          </cell>
          <cell r="FL4978">
            <v>0.39041870696934167</v>
          </cell>
          <cell r="FO4978">
            <v>0.80456416250493845</v>
          </cell>
        </row>
        <row r="4979">
          <cell r="A4979">
            <v>661333</v>
          </cell>
          <cell r="C4979" t="str">
            <v>Marzi, Anthony</v>
          </cell>
          <cell r="Q4979" t="str">
            <v>R</v>
          </cell>
          <cell r="AJ4979">
            <v>7.8645307045209192</v>
          </cell>
          <cell r="AR4979">
            <v>16.8</v>
          </cell>
          <cell r="AS4979">
            <v>3.6844952094000281</v>
          </cell>
          <cell r="AT4979">
            <v>0.98847931712823234</v>
          </cell>
          <cell r="BE4979">
            <v>1.044106024282492</v>
          </cell>
          <cell r="CP4979">
            <v>23.625</v>
          </cell>
          <cell r="CV4979">
            <v>92.1</v>
          </cell>
          <cell r="DA4979">
            <v>0</v>
          </cell>
          <cell r="DD4979">
            <v>1.3970968339329835</v>
          </cell>
          <cell r="FJ4979">
            <v>42</v>
          </cell>
          <cell r="FK4979">
            <v>0.26300000000000001</v>
          </cell>
          <cell r="FL4979">
            <v>1.4133693635910232</v>
          </cell>
          <cell r="FO4979">
            <v>1</v>
          </cell>
        </row>
        <row r="4980">
          <cell r="A4980">
            <v>661376</v>
          </cell>
          <cell r="C4980" t="str">
            <v>Toribio, Luidin</v>
          </cell>
          <cell r="Q4980" t="str">
            <v>R</v>
          </cell>
          <cell r="AJ4980">
            <v>10.236424848644976</v>
          </cell>
          <cell r="AR4980">
            <v>16.8</v>
          </cell>
          <cell r="AS4980">
            <v>-1.7583715785828531</v>
          </cell>
          <cell r="AT4980">
            <v>0.96053196758482284</v>
          </cell>
          <cell r="BE4980">
            <v>1.0446553821033864</v>
          </cell>
          <cell r="CP4980">
            <v>20.375</v>
          </cell>
          <cell r="CV4980">
            <v>92.1</v>
          </cell>
          <cell r="DA4980">
            <v>0</v>
          </cell>
          <cell r="DD4980">
            <v>1.4784913489422906</v>
          </cell>
          <cell r="FJ4980">
            <v>42</v>
          </cell>
          <cell r="FK4980">
            <v>0.26300000000000001</v>
          </cell>
          <cell r="FL4980">
            <v>2.5747970139596283</v>
          </cell>
          <cell r="FO4980">
            <v>1</v>
          </cell>
        </row>
        <row r="4981">
          <cell r="A4981">
            <v>661378</v>
          </cell>
          <cell r="C4981" t="str">
            <v>Abreu, Oscar</v>
          </cell>
          <cell r="Q4981" t="str">
            <v>R</v>
          </cell>
          <cell r="AJ4981">
            <v>10.632717168010085</v>
          </cell>
          <cell r="AR4981">
            <v>16.8</v>
          </cell>
          <cell r="AS4981">
            <v>1.1924116323392389</v>
          </cell>
          <cell r="AT4981">
            <v>0.92734004006731729</v>
          </cell>
          <cell r="BE4981">
            <v>0.84561678963403808</v>
          </cell>
          <cell r="CP4981">
            <v>21.541666666666668</v>
          </cell>
          <cell r="CV4981">
            <v>92.1</v>
          </cell>
          <cell r="DA4981">
            <v>0</v>
          </cell>
          <cell r="DD4981">
            <v>0.98372334693058583</v>
          </cell>
          <cell r="FJ4981">
            <v>42</v>
          </cell>
          <cell r="FK4981">
            <v>0.26300000000000001</v>
          </cell>
          <cell r="FL4981">
            <v>-0.11682939393264571</v>
          </cell>
          <cell r="FO4981">
            <v>1</v>
          </cell>
        </row>
        <row r="4982">
          <cell r="A4982">
            <v>661380</v>
          </cell>
          <cell r="C4982" t="str">
            <v>Rodriguez, Diony</v>
          </cell>
          <cell r="Q4982" t="str">
            <v>S</v>
          </cell>
          <cell r="AJ4982">
            <v>9.1298509153463314</v>
          </cell>
          <cell r="AR4982">
            <v>44.400000000000006</v>
          </cell>
          <cell r="AS4982">
            <v>0.27051733311593074</v>
          </cell>
          <cell r="AT4982">
            <v>0.94099883317657451</v>
          </cell>
          <cell r="BE4982">
            <v>0.82721728242343384</v>
          </cell>
          <cell r="CP4982">
            <v>19.125</v>
          </cell>
          <cell r="CV4982">
            <v>92.1</v>
          </cell>
          <cell r="DA4982">
            <v>0</v>
          </cell>
          <cell r="DD4982">
            <v>1.2605909247744771</v>
          </cell>
          <cell r="FJ4982">
            <v>111</v>
          </cell>
          <cell r="FK4982">
            <v>0.26300000000000001</v>
          </cell>
          <cell r="FL4982">
            <v>0.57326128726501302</v>
          </cell>
          <cell r="FO4982">
            <v>0.21671388593119467</v>
          </cell>
        </row>
        <row r="4983">
          <cell r="A4983">
            <v>661382</v>
          </cell>
          <cell r="C4983" t="str">
            <v>Gordon, Derek</v>
          </cell>
          <cell r="Q4983" t="str">
            <v>R</v>
          </cell>
          <cell r="AJ4983">
            <v>5.1832488471011215</v>
          </cell>
          <cell r="AR4983">
            <v>19.06464873442253</v>
          </cell>
          <cell r="AS4983">
            <v>-0.46751635751021009</v>
          </cell>
          <cell r="AT4983">
            <v>0.74834084384548816</v>
          </cell>
          <cell r="BE4983">
            <v>1.2647176173872079</v>
          </cell>
          <cell r="CP4983">
            <v>25.041666666666668</v>
          </cell>
          <cell r="CV4983">
            <v>92.1</v>
          </cell>
          <cell r="DA4983">
            <v>0</v>
          </cell>
          <cell r="DD4983">
            <v>1.0774021991038183</v>
          </cell>
          <cell r="FJ4983">
            <v>47.66162183605632</v>
          </cell>
          <cell r="FK4983">
            <v>0.26300000000000001</v>
          </cell>
          <cell r="FL4983">
            <v>3.267885269923658E-2</v>
          </cell>
          <cell r="FO4983">
            <v>0.71129701280679947</v>
          </cell>
        </row>
        <row r="4984">
          <cell r="A4984">
            <v>661383</v>
          </cell>
          <cell r="C4984" t="str">
            <v>Ortega, Oliver</v>
          </cell>
          <cell r="Q4984" t="str">
            <v>S</v>
          </cell>
          <cell r="AJ4984">
            <v>8.7252161067266414</v>
          </cell>
          <cell r="AR4984">
            <v>44.400000000000006</v>
          </cell>
          <cell r="AS4984">
            <v>0.74586286971315952</v>
          </cell>
          <cell r="AT4984">
            <v>0.92112551671736986</v>
          </cell>
          <cell r="BE4984">
            <v>0.9310716311539784</v>
          </cell>
          <cell r="CP4984">
            <v>19.708333333333332</v>
          </cell>
          <cell r="CV4984">
            <v>92.1</v>
          </cell>
          <cell r="DA4984">
            <v>0</v>
          </cell>
          <cell r="DD4984">
            <v>0.96072021077180192</v>
          </cell>
          <cell r="FJ4984">
            <v>111</v>
          </cell>
          <cell r="FK4984">
            <v>0.26300000000000001</v>
          </cell>
          <cell r="FL4984">
            <v>-0.79299194479652024</v>
          </cell>
          <cell r="FO4984">
            <v>0.12426014938305951</v>
          </cell>
        </row>
        <row r="4985">
          <cell r="A4985">
            <v>661384</v>
          </cell>
          <cell r="C4985" t="str">
            <v>Castro, Luis</v>
          </cell>
          <cell r="Q4985" t="str">
            <v>R</v>
          </cell>
          <cell r="AJ4985">
            <v>11.50392593764095</v>
          </cell>
          <cell r="AR4985">
            <v>16.8</v>
          </cell>
          <cell r="AS4985">
            <v>0.8604747710395545</v>
          </cell>
          <cell r="AT4985">
            <v>0.91771991497502514</v>
          </cell>
          <cell r="BE4985">
            <v>0.91821061411393501</v>
          </cell>
          <cell r="CP4985">
            <v>21.125</v>
          </cell>
          <cell r="CV4985">
            <v>92.1</v>
          </cell>
          <cell r="DA4985">
            <v>0</v>
          </cell>
          <cell r="DD4985">
            <v>1.0730915502317222</v>
          </cell>
          <cell r="FJ4985">
            <v>42</v>
          </cell>
          <cell r="FK4985">
            <v>0.26300000000000001</v>
          </cell>
          <cell r="FL4985">
            <v>-1.4678183248817043E-2</v>
          </cell>
          <cell r="FO4985">
            <v>1</v>
          </cell>
        </row>
        <row r="4986">
          <cell r="A4986">
            <v>661389</v>
          </cell>
          <cell r="C4986" t="str">
            <v>Lopez, Carlos</v>
          </cell>
          <cell r="Q4986" t="str">
            <v>S</v>
          </cell>
          <cell r="AJ4986">
            <v>10.189253701914762</v>
          </cell>
          <cell r="AR4986">
            <v>44.400000000000006</v>
          </cell>
          <cell r="AS4986">
            <v>9.8096018134525426E-2</v>
          </cell>
          <cell r="AT4986">
            <v>0.94802591940290326</v>
          </cell>
          <cell r="BE4986">
            <v>1.1042661004382792</v>
          </cell>
          <cell r="CP4986">
            <v>18.291666666666668</v>
          </cell>
          <cell r="CV4986">
            <v>92.1</v>
          </cell>
          <cell r="DA4986">
            <v>0</v>
          </cell>
          <cell r="DD4986">
            <v>1.2229387303360091</v>
          </cell>
          <cell r="FJ4986">
            <v>111</v>
          </cell>
          <cell r="FK4986">
            <v>0.26300000000000001</v>
          </cell>
          <cell r="FL4986">
            <v>0.75759269484915959</v>
          </cell>
          <cell r="FO4986">
            <v>0.15337034946089168</v>
          </cell>
        </row>
        <row r="4987">
          <cell r="A4987">
            <v>661391</v>
          </cell>
          <cell r="C4987" t="str">
            <v>Ramirez, Edwar</v>
          </cell>
          <cell r="Q4987" t="str">
            <v>S</v>
          </cell>
          <cell r="AJ4987">
            <v>10.893832330305095</v>
          </cell>
          <cell r="AR4987">
            <v>44.400000000000006</v>
          </cell>
          <cell r="AS4987">
            <v>-0.72215090210980692</v>
          </cell>
          <cell r="AT4987">
            <v>0.84575210625012121</v>
          </cell>
          <cell r="BE4987">
            <v>0.89092795982536899</v>
          </cell>
          <cell r="CP4987">
            <v>18.291666666666668</v>
          </cell>
          <cell r="CV4987">
            <v>92.1</v>
          </cell>
          <cell r="DA4987">
            <v>0</v>
          </cell>
          <cell r="DD4987">
            <v>0.95833916037810774</v>
          </cell>
          <cell r="FJ4987">
            <v>111</v>
          </cell>
          <cell r="FK4987">
            <v>0.26300000000000001</v>
          </cell>
          <cell r="FL4987">
            <v>-0.10958374772925834</v>
          </cell>
          <cell r="FO4987">
            <v>0</v>
          </cell>
        </row>
        <row r="4988">
          <cell r="A4988">
            <v>661393</v>
          </cell>
          <cell r="C4988" t="str">
            <v>Beato, Anyel</v>
          </cell>
          <cell r="Q4988" t="str">
            <v>R</v>
          </cell>
          <cell r="AJ4988">
            <v>8.416642354263006</v>
          </cell>
          <cell r="AR4988">
            <v>16.8</v>
          </cell>
          <cell r="AS4988">
            <v>-1.7567713298252849</v>
          </cell>
          <cell r="AT4988">
            <v>0.92612278694819961</v>
          </cell>
          <cell r="BE4988">
            <v>0.91806114299774255</v>
          </cell>
          <cell r="CP4988">
            <v>20.291666666666668</v>
          </cell>
          <cell r="CV4988">
            <v>92.1</v>
          </cell>
          <cell r="DA4988">
            <v>0</v>
          </cell>
          <cell r="DD4988">
            <v>0.7364482356634019</v>
          </cell>
          <cell r="FJ4988">
            <v>42</v>
          </cell>
          <cell r="FK4988">
            <v>0.26300000000000001</v>
          </cell>
          <cell r="FL4988">
            <v>-0.51570663914322401</v>
          </cell>
          <cell r="FO4988">
            <v>1</v>
          </cell>
        </row>
        <row r="4989">
          <cell r="A4989">
            <v>661395</v>
          </cell>
          <cell r="C4989" t="str">
            <v>Duran, Jhoan</v>
          </cell>
          <cell r="Q4989" t="str">
            <v>S</v>
          </cell>
          <cell r="AJ4989">
            <v>9.5416201029926562</v>
          </cell>
          <cell r="AR4989">
            <v>44.400000000000006</v>
          </cell>
          <cell r="AS4989">
            <v>0.60335849258712626</v>
          </cell>
          <cell r="AT4989">
            <v>0.93812462344454239</v>
          </cell>
          <cell r="BE4989">
            <v>1.1929689557805725</v>
          </cell>
          <cell r="CP4989">
            <v>18.458333333333332</v>
          </cell>
          <cell r="CV4989">
            <v>92.1</v>
          </cell>
          <cell r="DA4989">
            <v>0</v>
          </cell>
          <cell r="DD4989">
            <v>0.88854251091165959</v>
          </cell>
          <cell r="FJ4989">
            <v>111</v>
          </cell>
          <cell r="FK4989">
            <v>0.26300000000000001</v>
          </cell>
          <cell r="FL4989">
            <v>0.33017473702679656</v>
          </cell>
          <cell r="FO4989">
            <v>0</v>
          </cell>
        </row>
        <row r="4990">
          <cell r="A4990">
            <v>661397</v>
          </cell>
          <cell r="C4990" t="str">
            <v>Lacen, Felix</v>
          </cell>
          <cell r="Q4990" t="str">
            <v>S</v>
          </cell>
          <cell r="AJ4990">
            <v>9.7674420730228064</v>
          </cell>
          <cell r="AR4990">
            <v>44.400000000000006</v>
          </cell>
          <cell r="AS4990">
            <v>1.3640288902480311</v>
          </cell>
          <cell r="AT4990">
            <v>0.95020619622595048</v>
          </cell>
          <cell r="BE4990">
            <v>1.0377681848576517</v>
          </cell>
          <cell r="CP4990">
            <v>18.208333333333332</v>
          </cell>
          <cell r="CV4990">
            <v>92.1</v>
          </cell>
          <cell r="DA4990">
            <v>0</v>
          </cell>
          <cell r="DD4990">
            <v>0.82256201366859361</v>
          </cell>
          <cell r="FJ4990">
            <v>111</v>
          </cell>
          <cell r="FK4990">
            <v>0.26300000000000001</v>
          </cell>
          <cell r="FL4990">
            <v>-1.289531518949353</v>
          </cell>
          <cell r="FO4990">
            <v>0</v>
          </cell>
        </row>
        <row r="4991">
          <cell r="A4991">
            <v>661398</v>
          </cell>
          <cell r="C4991" t="str">
            <v>Santos, Jose</v>
          </cell>
          <cell r="Q4991" t="str">
            <v>R</v>
          </cell>
          <cell r="AJ4991">
            <v>5.8220094377903795</v>
          </cell>
          <cell r="AR4991">
            <v>16.8</v>
          </cell>
          <cell r="AS4991">
            <v>0.24548677717194789</v>
          </cell>
          <cell r="AT4991">
            <v>0.9218782992570721</v>
          </cell>
          <cell r="BE4991">
            <v>0.65944882963332097</v>
          </cell>
          <cell r="CP4991">
            <v>24.291666666666668</v>
          </cell>
          <cell r="CV4991">
            <v>92.1</v>
          </cell>
          <cell r="DA4991">
            <v>0</v>
          </cell>
          <cell r="DD4991">
            <v>1.2670360148423481</v>
          </cell>
          <cell r="FJ4991">
            <v>42</v>
          </cell>
          <cell r="FK4991">
            <v>0.26300000000000001</v>
          </cell>
          <cell r="FL4991">
            <v>9.2561979826666488E-2</v>
          </cell>
          <cell r="FO4991">
            <v>1</v>
          </cell>
        </row>
        <row r="4992">
          <cell r="A4992">
            <v>661399</v>
          </cell>
          <cell r="C4992" t="str">
            <v>Sequera, Gregorio</v>
          </cell>
          <cell r="Q4992" t="str">
            <v>R</v>
          </cell>
          <cell r="AJ4992">
            <v>7.9028251628396635</v>
          </cell>
          <cell r="AR4992">
            <v>16.8</v>
          </cell>
          <cell r="AS4992">
            <v>5.4567671670823666E-2</v>
          </cell>
          <cell r="AT4992">
            <v>0.94995115900296889</v>
          </cell>
          <cell r="BE4992">
            <v>1.0910650904469001</v>
          </cell>
          <cell r="CP4992">
            <v>18.541666666666668</v>
          </cell>
          <cell r="CV4992">
            <v>92.1</v>
          </cell>
          <cell r="DA4992">
            <v>0</v>
          </cell>
          <cell r="DD4992">
            <v>1.2830058272145406</v>
          </cell>
          <cell r="FJ4992">
            <v>42</v>
          </cell>
          <cell r="FK4992">
            <v>0.26300000000000001</v>
          </cell>
          <cell r="FL4992">
            <v>-0.13295645816216278</v>
          </cell>
          <cell r="FO4992">
            <v>0.78995273160451451</v>
          </cell>
        </row>
        <row r="4993">
          <cell r="A4993">
            <v>661400</v>
          </cell>
          <cell r="C4993" t="str">
            <v>De La Rosa, Alejandro</v>
          </cell>
          <cell r="Q4993" t="str">
            <v>R</v>
          </cell>
          <cell r="AJ4993">
            <v>6.9571576147152996</v>
          </cell>
          <cell r="AR4993">
            <v>16.8</v>
          </cell>
          <cell r="AS4993">
            <v>-0.31406400014613928</v>
          </cell>
          <cell r="AT4993">
            <v>0.81928659798171433</v>
          </cell>
          <cell r="BE4993">
            <v>0.92292351230901581</v>
          </cell>
          <cell r="CP4993">
            <v>21.375</v>
          </cell>
          <cell r="CV4993">
            <v>92.1</v>
          </cell>
          <cell r="DA4993">
            <v>0</v>
          </cell>
          <cell r="DD4993">
            <v>1.0605465727754546</v>
          </cell>
          <cell r="FJ4993">
            <v>42</v>
          </cell>
          <cell r="FK4993">
            <v>0.26300000000000001</v>
          </cell>
          <cell r="FL4993">
            <v>0.45217146537680009</v>
          </cell>
          <cell r="FO4993">
            <v>1</v>
          </cell>
        </row>
        <row r="4994">
          <cell r="A4994">
            <v>661403</v>
          </cell>
          <cell r="C4994" t="str">
            <v>Clase, Emmanuel</v>
          </cell>
          <cell r="Q4994" t="str">
            <v>S</v>
          </cell>
          <cell r="AJ4994">
            <v>8.9250441130338007</v>
          </cell>
          <cell r="AR4994">
            <v>44.400000000000006</v>
          </cell>
          <cell r="AS4994">
            <v>0.35723803539617682</v>
          </cell>
          <cell r="AT4994">
            <v>0.94494993607946054</v>
          </cell>
          <cell r="BE4994">
            <v>1.0815964759563441</v>
          </cell>
          <cell r="CP4994">
            <v>18.291666666666668</v>
          </cell>
          <cell r="CV4994">
            <v>92.1</v>
          </cell>
          <cell r="DA4994">
            <v>0</v>
          </cell>
          <cell r="DD4994">
            <v>1.0167808317638034</v>
          </cell>
          <cell r="FJ4994">
            <v>111</v>
          </cell>
          <cell r="FK4994">
            <v>0.26300000000000001</v>
          </cell>
          <cell r="FL4994">
            <v>-0.79060420421191935</v>
          </cell>
          <cell r="FO4994">
            <v>0</v>
          </cell>
        </row>
        <row r="4995">
          <cell r="A4995">
            <v>661406</v>
          </cell>
          <cell r="C4995" t="str">
            <v>Lopez, Dari</v>
          </cell>
          <cell r="Q4995" t="str">
            <v>S</v>
          </cell>
          <cell r="AJ4995">
            <v>9.178107085789323</v>
          </cell>
          <cell r="AR4995">
            <v>44.400000000000006</v>
          </cell>
          <cell r="AS4995">
            <v>0.49636136564565103</v>
          </cell>
          <cell r="AT4995">
            <v>0.97106271558101764</v>
          </cell>
          <cell r="BE4995">
            <v>0.95478727850942469</v>
          </cell>
          <cell r="CP4995">
            <v>20.125</v>
          </cell>
          <cell r="CV4995">
            <v>92.1</v>
          </cell>
          <cell r="DA4995">
            <v>0</v>
          </cell>
          <cell r="DD4995">
            <v>1.3115679063115984</v>
          </cell>
          <cell r="FJ4995">
            <v>111</v>
          </cell>
          <cell r="FK4995">
            <v>0.26300000000000001</v>
          </cell>
          <cell r="FL4995">
            <v>-1.5939687645566636E-2</v>
          </cell>
          <cell r="FO4995">
            <v>0</v>
          </cell>
        </row>
        <row r="4996">
          <cell r="A4996">
            <v>661408</v>
          </cell>
          <cell r="C4996" t="str">
            <v>Perez, Luis</v>
          </cell>
          <cell r="Q4996" t="str">
            <v>R</v>
          </cell>
          <cell r="AJ4996">
            <v>8.1342166790354398</v>
          </cell>
          <cell r="AR4996">
            <v>16.8</v>
          </cell>
          <cell r="AS4996">
            <v>0.10299942317556426</v>
          </cell>
          <cell r="AT4996">
            <v>0.91136711934844949</v>
          </cell>
          <cell r="BE4996">
            <v>0.91065034052239935</v>
          </cell>
          <cell r="CP4996">
            <v>21.125</v>
          </cell>
          <cell r="CV4996">
            <v>92.1</v>
          </cell>
          <cell r="DA4996">
            <v>0</v>
          </cell>
          <cell r="DD4996">
            <v>1.0026870366463656</v>
          </cell>
          <cell r="FJ4996">
            <v>42</v>
          </cell>
          <cell r="FK4996">
            <v>0.26300000000000001</v>
          </cell>
          <cell r="FL4996">
            <v>1.0152260147137679</v>
          </cell>
          <cell r="FO4996">
            <v>0.91477832108714141</v>
          </cell>
        </row>
        <row r="4997">
          <cell r="A4997">
            <v>661413</v>
          </cell>
          <cell r="C4997" t="str">
            <v>Diaz, Victor</v>
          </cell>
          <cell r="Q4997" t="str">
            <v>R</v>
          </cell>
          <cell r="AJ4997">
            <v>6.7318606784693209</v>
          </cell>
          <cell r="AR4997">
            <v>21.098587525451858</v>
          </cell>
          <cell r="AS4997">
            <v>-0.74492816147081053</v>
          </cell>
          <cell r="AT4997">
            <v>0.75452070461672616</v>
          </cell>
          <cell r="BE4997">
            <v>1.1408005526053144</v>
          </cell>
          <cell r="CP4997">
            <v>22.125</v>
          </cell>
          <cell r="CV4997">
            <v>92.1</v>
          </cell>
          <cell r="DA4997">
            <v>0</v>
          </cell>
          <cell r="DD4997">
            <v>1.0486336459704053</v>
          </cell>
          <cell r="FJ4997">
            <v>52.74646881362964</v>
          </cell>
          <cell r="FK4997">
            <v>0.26300000000000001</v>
          </cell>
          <cell r="FL4997">
            <v>0.64943304346623965</v>
          </cell>
          <cell r="FO4997">
            <v>1</v>
          </cell>
        </row>
        <row r="4998">
          <cell r="A4998">
            <v>661415</v>
          </cell>
          <cell r="C4998" t="str">
            <v>De Jesus, Jhon</v>
          </cell>
          <cell r="Q4998" t="str">
            <v>S</v>
          </cell>
          <cell r="AJ4998">
            <v>9.4423932448192609</v>
          </cell>
          <cell r="AR4998">
            <v>44.400000000000006</v>
          </cell>
          <cell r="AS4998">
            <v>0.66903063458061185</v>
          </cell>
          <cell r="AT4998">
            <v>0.92330677985625487</v>
          </cell>
          <cell r="BE4998">
            <v>1.1842351532514435</v>
          </cell>
          <cell r="CP4998">
            <v>19.458333333333332</v>
          </cell>
          <cell r="CV4998">
            <v>92.1</v>
          </cell>
          <cell r="DA4998">
            <v>0</v>
          </cell>
          <cell r="DD4998">
            <v>0.92292344350705369</v>
          </cell>
          <cell r="FJ4998">
            <v>111</v>
          </cell>
          <cell r="FK4998">
            <v>0.26300000000000001</v>
          </cell>
          <cell r="FL4998">
            <v>8.5878676440874532E-2</v>
          </cell>
          <cell r="FO4998">
            <v>0</v>
          </cell>
        </row>
        <row r="4999">
          <cell r="A4999">
            <v>661416</v>
          </cell>
          <cell r="C4999" t="str">
            <v>Gomez, Ranfi</v>
          </cell>
          <cell r="Q4999" t="str">
            <v>R</v>
          </cell>
          <cell r="AJ4999">
            <v>9.591106873911297</v>
          </cell>
          <cell r="AR4999">
            <v>16.8</v>
          </cell>
          <cell r="AS4999">
            <v>-1.0728651453789855</v>
          </cell>
          <cell r="AT4999">
            <v>0.86098848605910661</v>
          </cell>
          <cell r="BE4999">
            <v>1.1656773303648613</v>
          </cell>
          <cell r="CP4999">
            <v>20.875</v>
          </cell>
          <cell r="CV4999">
            <v>92.1</v>
          </cell>
          <cell r="DA4999">
            <v>0</v>
          </cell>
          <cell r="DD4999">
            <v>1.0074845519354301</v>
          </cell>
          <cell r="FJ4999">
            <v>42</v>
          </cell>
          <cell r="FK4999">
            <v>0.26300000000000001</v>
          </cell>
          <cell r="FL4999">
            <v>0.91848232964381371</v>
          </cell>
          <cell r="FO4999">
            <v>1</v>
          </cell>
        </row>
        <row r="5000">
          <cell r="A5000">
            <v>661419</v>
          </cell>
          <cell r="C5000" t="str">
            <v>Escoboza, Edward</v>
          </cell>
          <cell r="Q5000" t="str">
            <v>S</v>
          </cell>
          <cell r="AJ5000">
            <v>9.3473509375170458</v>
          </cell>
          <cell r="AR5000">
            <v>44.400000000000006</v>
          </cell>
          <cell r="AS5000">
            <v>-0.69414539336304659</v>
          </cell>
          <cell r="AT5000">
            <v>0.83483397218334332</v>
          </cell>
          <cell r="BE5000">
            <v>1.0567372395201109</v>
          </cell>
          <cell r="CP5000">
            <v>20.541666666666668</v>
          </cell>
          <cell r="CV5000">
            <v>92.1</v>
          </cell>
          <cell r="DA5000">
            <v>0</v>
          </cell>
          <cell r="DD5000">
            <v>1.0559798375821592</v>
          </cell>
          <cell r="FJ5000">
            <v>111</v>
          </cell>
          <cell r="FK5000">
            <v>0.26300000000000001</v>
          </cell>
          <cell r="FL5000">
            <v>-8.2396111033283537E-2</v>
          </cell>
          <cell r="FO5000">
            <v>0</v>
          </cell>
        </row>
        <row r="5001">
          <cell r="A5001">
            <v>661420</v>
          </cell>
          <cell r="C5001" t="str">
            <v>Guante, Julio</v>
          </cell>
          <cell r="Q5001" t="str">
            <v>R</v>
          </cell>
          <cell r="AJ5001">
            <v>9.990645980587324</v>
          </cell>
          <cell r="AR5001">
            <v>16.8</v>
          </cell>
          <cell r="AS5001">
            <v>0.256305107153878</v>
          </cell>
          <cell r="AT5001">
            <v>0.90653345121624429</v>
          </cell>
          <cell r="BE5001">
            <v>0.95719096346008015</v>
          </cell>
          <cell r="CP5001">
            <v>19.125</v>
          </cell>
          <cell r="CV5001">
            <v>92.1</v>
          </cell>
          <cell r="DA5001">
            <v>0</v>
          </cell>
          <cell r="DD5001">
            <v>0.93486024444052229</v>
          </cell>
          <cell r="FJ5001">
            <v>42</v>
          </cell>
          <cell r="FK5001">
            <v>0.26300000000000001</v>
          </cell>
          <cell r="FL5001">
            <v>1.1960752324257076</v>
          </cell>
          <cell r="FO5001">
            <v>0.63733744858738617</v>
          </cell>
        </row>
        <row r="5002">
          <cell r="A5002">
            <v>661421</v>
          </cell>
          <cell r="C5002" t="str">
            <v>Ovalles, Noel</v>
          </cell>
          <cell r="Q5002" t="str">
            <v>S</v>
          </cell>
          <cell r="AJ5002">
            <v>8.5849431435822154</v>
          </cell>
          <cell r="AR5002">
            <v>44.400000000000006</v>
          </cell>
          <cell r="AS5002">
            <v>-0.20317078265300115</v>
          </cell>
          <cell r="AT5002">
            <v>0.89995809379518121</v>
          </cell>
          <cell r="BE5002">
            <v>0.83656293335331222</v>
          </cell>
          <cell r="CP5002">
            <v>19.291666666666668</v>
          </cell>
          <cell r="CV5002">
            <v>92.1</v>
          </cell>
          <cell r="DA5002">
            <v>0</v>
          </cell>
          <cell r="DD5002">
            <v>1.0356438240833075</v>
          </cell>
          <cell r="FJ5002">
            <v>111</v>
          </cell>
          <cell r="FK5002">
            <v>0.26300000000000001</v>
          </cell>
          <cell r="FL5002">
            <v>1.0464426283792261</v>
          </cell>
          <cell r="FO5002">
            <v>0</v>
          </cell>
        </row>
        <row r="5003">
          <cell r="A5003">
            <v>661423</v>
          </cell>
          <cell r="C5003" t="str">
            <v>Soto, Fredderi</v>
          </cell>
          <cell r="Q5003" t="str">
            <v>R</v>
          </cell>
          <cell r="AJ5003">
            <v>9.9919319354866545</v>
          </cell>
          <cell r="AR5003">
            <v>16.8</v>
          </cell>
          <cell r="AS5003">
            <v>-0.83186407285692754</v>
          </cell>
          <cell r="AT5003">
            <v>0.83164402843265273</v>
          </cell>
          <cell r="BE5003">
            <v>0.68407572929589633</v>
          </cell>
          <cell r="CP5003">
            <v>18.041666666666668</v>
          </cell>
          <cell r="CV5003">
            <v>92.1</v>
          </cell>
          <cell r="DA5003">
            <v>0</v>
          </cell>
          <cell r="DD5003">
            <v>0.78298028972017819</v>
          </cell>
          <cell r="FJ5003">
            <v>42</v>
          </cell>
          <cell r="FK5003">
            <v>0.26300000000000001</v>
          </cell>
          <cell r="FL5003">
            <v>0.43119334025850631</v>
          </cell>
          <cell r="FO5003">
            <v>1</v>
          </cell>
        </row>
        <row r="5004">
          <cell r="A5004">
            <v>661426</v>
          </cell>
          <cell r="C5004" t="str">
            <v>Perez, Freicer</v>
          </cell>
          <cell r="Q5004" t="str">
            <v>S</v>
          </cell>
          <cell r="AJ5004">
            <v>9.3981377585621093</v>
          </cell>
          <cell r="AR5004">
            <v>44.400000000000006</v>
          </cell>
          <cell r="AS5004">
            <v>0.15679793726078742</v>
          </cell>
          <cell r="AT5004">
            <v>0.93231342485284119</v>
          </cell>
          <cell r="BE5004">
            <v>1.2703148724697251</v>
          </cell>
          <cell r="CP5004">
            <v>20.291666666666668</v>
          </cell>
          <cell r="CV5004">
            <v>92.1</v>
          </cell>
          <cell r="DA5004">
            <v>0</v>
          </cell>
          <cell r="DD5004">
            <v>1.224013805385908</v>
          </cell>
          <cell r="FJ5004">
            <v>111</v>
          </cell>
          <cell r="FK5004">
            <v>0.26300000000000001</v>
          </cell>
          <cell r="FL5004">
            <v>0.11986696140244925</v>
          </cell>
          <cell r="FO5004">
            <v>0</v>
          </cell>
        </row>
        <row r="5005">
          <cell r="A5005">
            <v>661427</v>
          </cell>
          <cell r="C5005" t="str">
            <v>Ramirez, Arikson</v>
          </cell>
          <cell r="Q5005" t="str">
            <v>R</v>
          </cell>
          <cell r="AJ5005" t="e">
            <v>#VALUE!</v>
          </cell>
          <cell r="AR5005" t="e">
            <v>#VALUE!</v>
          </cell>
          <cell r="AS5005">
            <v>0</v>
          </cell>
          <cell r="AT5005">
            <v>1</v>
          </cell>
          <cell r="BE5005" t="e">
            <v>#DIV/0!</v>
          </cell>
          <cell r="CP5005">
            <v>20.875</v>
          </cell>
          <cell r="CV5005">
            <v>92.1</v>
          </cell>
          <cell r="DA5005">
            <v>0</v>
          </cell>
          <cell r="DD5005" t="e">
            <v>#DIV/0!</v>
          </cell>
          <cell r="FJ5005">
            <v>42</v>
          </cell>
          <cell r="FK5005">
            <v>0.26300000000000001</v>
          </cell>
          <cell r="FL5005" t="e">
            <v>#DIV/0!</v>
          </cell>
          <cell r="FO5005">
            <v>1</v>
          </cell>
        </row>
        <row r="5006">
          <cell r="A5006">
            <v>661428</v>
          </cell>
          <cell r="C5006" t="str">
            <v>Rosario, Alexander</v>
          </cell>
          <cell r="Q5006" t="str">
            <v>S</v>
          </cell>
          <cell r="AJ5006">
            <v>10.290839163005396</v>
          </cell>
          <cell r="AR5006">
            <v>44.400000000000006</v>
          </cell>
          <cell r="AS5006">
            <v>0.15001750102583453</v>
          </cell>
          <cell r="AT5006">
            <v>0.9157493444727679</v>
          </cell>
          <cell r="BE5006">
            <v>1.1810489810195235</v>
          </cell>
          <cell r="CP5006">
            <v>21.458333333333332</v>
          </cell>
          <cell r="CV5006">
            <v>92.1</v>
          </cell>
          <cell r="DA5006">
            <v>0</v>
          </cell>
          <cell r="DD5006">
            <v>0.85183900143946367</v>
          </cell>
          <cell r="FJ5006">
            <v>111</v>
          </cell>
          <cell r="FK5006">
            <v>0.26300000000000001</v>
          </cell>
          <cell r="FL5006">
            <v>0.36970978809222804</v>
          </cell>
          <cell r="FO5006">
            <v>0</v>
          </cell>
        </row>
        <row r="5007">
          <cell r="A5007">
            <v>661429</v>
          </cell>
          <cell r="C5007" t="str">
            <v>Naranjo, Edintson</v>
          </cell>
          <cell r="Q5007" t="str">
            <v>R</v>
          </cell>
          <cell r="AJ5007">
            <v>7.0422207322282038</v>
          </cell>
          <cell r="AR5007">
            <v>16.8</v>
          </cell>
          <cell r="AS5007">
            <v>-7.0900008155433465</v>
          </cell>
          <cell r="AT5007">
            <v>0.99682641932354954</v>
          </cell>
          <cell r="BE5007">
            <v>0.74561600797552274</v>
          </cell>
          <cell r="CP5007">
            <v>19.625</v>
          </cell>
          <cell r="CV5007">
            <v>92.1</v>
          </cell>
          <cell r="DA5007">
            <v>0</v>
          </cell>
          <cell r="DD5007">
            <v>0.75248357600164528</v>
          </cell>
          <cell r="FJ5007">
            <v>42</v>
          </cell>
          <cell r="FK5007">
            <v>0.26300000000000001</v>
          </cell>
          <cell r="FL5007">
            <v>3.0723510032016907</v>
          </cell>
          <cell r="FO5007">
            <v>1</v>
          </cell>
        </row>
        <row r="5008">
          <cell r="A5008">
            <v>661430</v>
          </cell>
          <cell r="C5008" t="str">
            <v>Cruz, Willy</v>
          </cell>
          <cell r="Q5008" t="str">
            <v>R</v>
          </cell>
          <cell r="AJ5008">
            <v>10.416770087374088</v>
          </cell>
          <cell r="AR5008">
            <v>16.8</v>
          </cell>
          <cell r="AS5008">
            <v>0.91352774807647208</v>
          </cell>
          <cell r="AT5008">
            <v>0.93835780077784026</v>
          </cell>
          <cell r="BE5008">
            <v>0.70396203780856714</v>
          </cell>
          <cell r="CP5008">
            <v>21.291666666666668</v>
          </cell>
          <cell r="CV5008">
            <v>92.1</v>
          </cell>
          <cell r="DA5008">
            <v>0</v>
          </cell>
          <cell r="DD5008">
            <v>0.97541730738276744</v>
          </cell>
          <cell r="FJ5008">
            <v>42</v>
          </cell>
          <cell r="FK5008">
            <v>0.26300000000000001</v>
          </cell>
          <cell r="FL5008">
            <v>-0.3988609377928487</v>
          </cell>
          <cell r="FO5008">
            <v>1</v>
          </cell>
        </row>
        <row r="5009">
          <cell r="A5009">
            <v>661432</v>
          </cell>
          <cell r="C5009" t="str">
            <v>Peluso, Eduardo</v>
          </cell>
          <cell r="Q5009" t="str">
            <v>R</v>
          </cell>
          <cell r="AJ5009">
            <v>10.372397443933252</v>
          </cell>
          <cell r="AR5009">
            <v>16.8</v>
          </cell>
          <cell r="AS5009">
            <v>-1.1177918814260095</v>
          </cell>
          <cell r="AT5009">
            <v>0.89823054894651133</v>
          </cell>
          <cell r="BE5009">
            <v>0.71023828910784026</v>
          </cell>
          <cell r="CP5009">
            <v>17.875</v>
          </cell>
          <cell r="CV5009">
            <v>92.1</v>
          </cell>
          <cell r="DA5009">
            <v>0</v>
          </cell>
          <cell r="DD5009">
            <v>1.3981085401570892</v>
          </cell>
          <cell r="FJ5009">
            <v>42</v>
          </cell>
          <cell r="FK5009">
            <v>0.26300000000000001</v>
          </cell>
          <cell r="FL5009">
            <v>0.8826519892875816</v>
          </cell>
          <cell r="FO5009">
            <v>1</v>
          </cell>
        </row>
        <row r="5010">
          <cell r="A5010">
            <v>661435</v>
          </cell>
          <cell r="C5010" t="str">
            <v>Molina, Bryan</v>
          </cell>
          <cell r="Q5010" t="str">
            <v>R</v>
          </cell>
          <cell r="AJ5010">
            <v>11.490643342455272</v>
          </cell>
          <cell r="AR5010">
            <v>16.8</v>
          </cell>
          <cell r="AS5010">
            <v>-0.76700986538882165</v>
          </cell>
          <cell r="AT5010">
            <v>0.84381020959428032</v>
          </cell>
          <cell r="BE5010">
            <v>0.76536692276067897</v>
          </cell>
          <cell r="CP5010">
            <v>21.291666666666668</v>
          </cell>
          <cell r="CV5010">
            <v>92.1</v>
          </cell>
          <cell r="DA5010">
            <v>0</v>
          </cell>
          <cell r="DD5010">
            <v>1.2006849015226893</v>
          </cell>
          <cell r="FJ5010">
            <v>42</v>
          </cell>
          <cell r="FK5010">
            <v>0.26300000000000001</v>
          </cell>
          <cell r="FL5010">
            <v>0.25615275439248919</v>
          </cell>
          <cell r="FO5010">
            <v>1</v>
          </cell>
        </row>
        <row r="5011">
          <cell r="A5011">
            <v>661436</v>
          </cell>
          <cell r="C5011" t="str">
            <v>Tineo, Freddy</v>
          </cell>
          <cell r="Q5011" t="str">
            <v>R</v>
          </cell>
          <cell r="AJ5011">
            <v>10.583905405341758</v>
          </cell>
          <cell r="AR5011">
            <v>16.8</v>
          </cell>
          <cell r="AS5011">
            <v>-0.42475748988927975</v>
          </cell>
          <cell r="AT5011">
            <v>0.83532413983421749</v>
          </cell>
          <cell r="BE5011">
            <v>0.72161986178738213</v>
          </cell>
          <cell r="CP5011">
            <v>18.625</v>
          </cell>
          <cell r="CV5011">
            <v>92.1</v>
          </cell>
          <cell r="DA5011">
            <v>0</v>
          </cell>
          <cell r="DD5011">
            <v>0.98194696757251387</v>
          </cell>
          <cell r="FJ5011">
            <v>42</v>
          </cell>
          <cell r="FK5011">
            <v>0.26300000000000001</v>
          </cell>
          <cell r="FL5011">
            <v>0.39380300433643595</v>
          </cell>
          <cell r="FO5011">
            <v>0.80320066779731181</v>
          </cell>
        </row>
        <row r="5012">
          <cell r="A5012">
            <v>661440</v>
          </cell>
          <cell r="C5012" t="str">
            <v>Llovera, Mauricio</v>
          </cell>
          <cell r="Q5012" t="str">
            <v>S</v>
          </cell>
          <cell r="AJ5012">
            <v>7.7749183147702539</v>
          </cell>
          <cell r="AR5012">
            <v>44.400000000000006</v>
          </cell>
          <cell r="AS5012">
            <v>0.334388687516468</v>
          </cell>
          <cell r="AT5012">
            <v>0.94102815171528043</v>
          </cell>
          <cell r="BE5012">
            <v>0.65831005334090609</v>
          </cell>
          <cell r="CP5012">
            <v>20.208333333333332</v>
          </cell>
          <cell r="CV5012">
            <v>92.1</v>
          </cell>
          <cell r="DA5012">
            <v>0</v>
          </cell>
          <cell r="DD5012">
            <v>1.1151197128832862</v>
          </cell>
          <cell r="FJ5012">
            <v>111</v>
          </cell>
          <cell r="FK5012">
            <v>0.26300000000000001</v>
          </cell>
          <cell r="FL5012">
            <v>0.23076563907676245</v>
          </cell>
          <cell r="FO5012">
            <v>0</v>
          </cell>
        </row>
        <row r="5013">
          <cell r="A5013">
            <v>661535</v>
          </cell>
          <cell r="C5013" t="str">
            <v>Echemendia, Pedro</v>
          </cell>
          <cell r="Q5013" t="str">
            <v>R</v>
          </cell>
          <cell r="AJ5013">
            <v>5.7143328201153443</v>
          </cell>
          <cell r="AR5013">
            <v>19.76008040031282</v>
          </cell>
          <cell r="AS5013">
            <v>8.9114968170834655E-2</v>
          </cell>
          <cell r="AT5013">
            <v>0.86781627372902281</v>
          </cell>
          <cell r="BE5013">
            <v>0.78265703245691065</v>
          </cell>
          <cell r="CP5013">
            <v>25.041666666666668</v>
          </cell>
          <cell r="CV5013">
            <v>92.1</v>
          </cell>
          <cell r="DA5013">
            <v>0</v>
          </cell>
          <cell r="DD5013">
            <v>0.93710351833155825</v>
          </cell>
          <cell r="FJ5013">
            <v>49.400201000782047</v>
          </cell>
          <cell r="FK5013">
            <v>0.26300000000000001</v>
          </cell>
          <cell r="FL5013">
            <v>0.32325128677917309</v>
          </cell>
          <cell r="FO5013">
            <v>1</v>
          </cell>
        </row>
        <row r="5014">
          <cell r="A5014">
            <v>661536</v>
          </cell>
          <cell r="C5014" t="str">
            <v>Adon, Melvin</v>
          </cell>
          <cell r="Q5014" t="str">
            <v>S</v>
          </cell>
          <cell r="AJ5014">
            <v>8.8292581409797943</v>
          </cell>
          <cell r="AR5014">
            <v>44.400000000000006</v>
          </cell>
          <cell r="AS5014">
            <v>8.9787976471891129E-2</v>
          </cell>
          <cell r="AT5014">
            <v>0.92640324820615139</v>
          </cell>
          <cell r="BE5014">
            <v>1.1108409798214316</v>
          </cell>
          <cell r="CP5014">
            <v>22.041666666666668</v>
          </cell>
          <cell r="CV5014">
            <v>92.1</v>
          </cell>
          <cell r="DA5014">
            <v>0</v>
          </cell>
          <cell r="DD5014">
            <v>0.896833764290625</v>
          </cell>
          <cell r="FJ5014">
            <v>111</v>
          </cell>
          <cell r="FK5014">
            <v>0.26300000000000001</v>
          </cell>
          <cell r="FL5014">
            <v>0.30886021738148045</v>
          </cell>
          <cell r="FO5014">
            <v>0</v>
          </cell>
        </row>
        <row r="5015">
          <cell r="A5015">
            <v>661546</v>
          </cell>
          <cell r="C5015" t="str">
            <v>Cooper, Elby</v>
          </cell>
          <cell r="Q5015" t="str">
            <v>R</v>
          </cell>
          <cell r="AJ5015">
            <v>9.1132719901565249</v>
          </cell>
          <cell r="AR5015">
            <v>16.8</v>
          </cell>
          <cell r="AS5015">
            <v>-0.70777005402143811</v>
          </cell>
          <cell r="AT5015">
            <v>0.97179580703904855</v>
          </cell>
          <cell r="BE5015">
            <v>0.99000064617298533</v>
          </cell>
          <cell r="CP5015">
            <v>20.125</v>
          </cell>
          <cell r="CV5015">
            <v>92.1</v>
          </cell>
          <cell r="DA5015">
            <v>0</v>
          </cell>
          <cell r="DD5015">
            <v>1.4469294957684002</v>
          </cell>
          <cell r="FJ5015">
            <v>42</v>
          </cell>
          <cell r="FK5015">
            <v>0.26300000000000001</v>
          </cell>
          <cell r="FL5015">
            <v>1.2230618274245906</v>
          </cell>
          <cell r="FO5015">
            <v>1</v>
          </cell>
        </row>
        <row r="5016">
          <cell r="A5016">
            <v>661548</v>
          </cell>
          <cell r="C5016" t="str">
            <v>Aris, Abdallah</v>
          </cell>
          <cell r="Q5016" t="str">
            <v>R</v>
          </cell>
          <cell r="AJ5016">
            <v>7.6528752646604206</v>
          </cell>
          <cell r="AR5016">
            <v>16.8</v>
          </cell>
          <cell r="AS5016">
            <v>0.47935798290092213</v>
          </cell>
          <cell r="AT5016">
            <v>0.89787419209149177</v>
          </cell>
          <cell r="BE5016">
            <v>0.63712663129667546</v>
          </cell>
          <cell r="CP5016">
            <v>19.708333333333332</v>
          </cell>
          <cell r="CV5016">
            <v>92.1</v>
          </cell>
          <cell r="DA5016">
            <v>0</v>
          </cell>
          <cell r="DD5016">
            <v>1.1546766155582069</v>
          </cell>
          <cell r="FJ5016">
            <v>42</v>
          </cell>
          <cell r="FK5016">
            <v>0.26300000000000001</v>
          </cell>
          <cell r="FL5016">
            <v>0.5949584072593872</v>
          </cell>
          <cell r="FO5016">
            <v>1</v>
          </cell>
        </row>
        <row r="5017">
          <cell r="A5017">
            <v>661550</v>
          </cell>
          <cell r="C5017" t="str">
            <v>Montero, Reynier</v>
          </cell>
          <cell r="Q5017" t="str">
            <v>R</v>
          </cell>
          <cell r="AJ5017">
            <v>10.543436141159265</v>
          </cell>
          <cell r="AR5017">
            <v>16.8</v>
          </cell>
          <cell r="AS5017">
            <v>1.6233383105825245</v>
          </cell>
          <cell r="AT5017">
            <v>0.91475685240812898</v>
          </cell>
          <cell r="BE5017">
            <v>0.93544744704156835</v>
          </cell>
          <cell r="CP5017">
            <v>19.708333333333332</v>
          </cell>
          <cell r="CV5017">
            <v>92.1</v>
          </cell>
          <cell r="DA5017">
            <v>0</v>
          </cell>
          <cell r="DD5017">
            <v>1.07347419619013</v>
          </cell>
          <cell r="FJ5017">
            <v>42</v>
          </cell>
          <cell r="FK5017">
            <v>0.26300000000000001</v>
          </cell>
          <cell r="FL5017">
            <v>-0.74406338564939023</v>
          </cell>
          <cell r="FO5017">
            <v>1</v>
          </cell>
        </row>
        <row r="5018">
          <cell r="A5018">
            <v>661551</v>
          </cell>
          <cell r="C5018" t="str">
            <v>Pantoja, Ali</v>
          </cell>
          <cell r="Q5018" t="str">
            <v>S</v>
          </cell>
          <cell r="AJ5018">
            <v>14.31034333268077</v>
          </cell>
          <cell r="AR5018">
            <v>44.400000000000006</v>
          </cell>
          <cell r="AS5018">
            <v>-0.6666651605163959</v>
          </cell>
          <cell r="AT5018">
            <v>0.86339670977917193</v>
          </cell>
          <cell r="BE5018">
            <v>1.015090374513232</v>
          </cell>
          <cell r="CP5018">
            <v>19.458333333333332</v>
          </cell>
          <cell r="CV5018">
            <v>92.1</v>
          </cell>
          <cell r="DA5018">
            <v>0</v>
          </cell>
          <cell r="DD5018">
            <v>1.661293557370199</v>
          </cell>
          <cell r="FJ5018">
            <v>111</v>
          </cell>
          <cell r="FK5018">
            <v>0.26300000000000001</v>
          </cell>
          <cell r="FL5018">
            <v>0.22830751329874707</v>
          </cell>
          <cell r="FO5018">
            <v>0.25910691066153924</v>
          </cell>
        </row>
        <row r="5019">
          <cell r="A5019">
            <v>661553</v>
          </cell>
          <cell r="C5019" t="str">
            <v>Romero, Joel</v>
          </cell>
          <cell r="Q5019" t="str">
            <v>R</v>
          </cell>
          <cell r="AJ5019">
            <v>9.139898044679482</v>
          </cell>
          <cell r="AR5019">
            <v>16.8</v>
          </cell>
          <cell r="AS5019">
            <v>-0.64715683848483352</v>
          </cell>
          <cell r="AT5019">
            <v>0.81249555724527522</v>
          </cell>
          <cell r="BE5019">
            <v>0.92629021869221373</v>
          </cell>
          <cell r="CP5019">
            <v>19.375</v>
          </cell>
          <cell r="CV5019">
            <v>92.1</v>
          </cell>
          <cell r="DA5019">
            <v>0</v>
          </cell>
          <cell r="DD5019">
            <v>0.77029036447184474</v>
          </cell>
          <cell r="FJ5019">
            <v>42</v>
          </cell>
          <cell r="FK5019">
            <v>0.26300000000000001</v>
          </cell>
          <cell r="FL5019">
            <v>0.68294404104055872</v>
          </cell>
          <cell r="FO5019">
            <v>1</v>
          </cell>
        </row>
        <row r="5020">
          <cell r="A5020">
            <v>661554</v>
          </cell>
          <cell r="C5020" t="str">
            <v>Sepulveda, Maikel</v>
          </cell>
          <cell r="Q5020" t="str">
            <v>S</v>
          </cell>
          <cell r="AJ5020">
            <v>10.477510471799281</v>
          </cell>
          <cell r="AR5020">
            <v>44.400000000000006</v>
          </cell>
          <cell r="AS5020">
            <v>0.56465345634461017</v>
          </cell>
          <cell r="AT5020">
            <v>0.94041086955224273</v>
          </cell>
          <cell r="BE5020">
            <v>0.96521946103637601</v>
          </cell>
          <cell r="CP5020">
            <v>19.541666666666668</v>
          </cell>
          <cell r="CV5020">
            <v>92.1</v>
          </cell>
          <cell r="DA5020">
            <v>0</v>
          </cell>
          <cell r="DD5020">
            <v>0.93669632240901168</v>
          </cell>
          <cell r="FJ5020">
            <v>111</v>
          </cell>
          <cell r="FK5020">
            <v>0.26300000000000001</v>
          </cell>
          <cell r="FL5020">
            <v>0.2273676060063432</v>
          </cell>
          <cell r="FO5020">
            <v>0</v>
          </cell>
        </row>
        <row r="5021">
          <cell r="A5021">
            <v>661556</v>
          </cell>
          <cell r="C5021" t="str">
            <v>Caro, Fernando</v>
          </cell>
          <cell r="Q5021" t="str">
            <v>R</v>
          </cell>
          <cell r="AJ5021">
            <v>10.284508493493874</v>
          </cell>
          <cell r="AR5021">
            <v>17.924839461303701</v>
          </cell>
          <cell r="AS5021">
            <v>0.17758707670799398</v>
          </cell>
          <cell r="AT5021">
            <v>0.88213901088395308</v>
          </cell>
          <cell r="BE5021">
            <v>1.04263565948932</v>
          </cell>
          <cell r="CP5021">
            <v>19.375</v>
          </cell>
          <cell r="CV5021">
            <v>92.1</v>
          </cell>
          <cell r="DA5021">
            <v>0</v>
          </cell>
          <cell r="DD5021">
            <v>1.0003070298158157</v>
          </cell>
          <cell r="FJ5021">
            <v>44.812098653259255</v>
          </cell>
          <cell r="FK5021">
            <v>0.26300000000000001</v>
          </cell>
          <cell r="FL5021">
            <v>0.82012258395782844</v>
          </cell>
          <cell r="FO5021">
            <v>1</v>
          </cell>
        </row>
        <row r="5022">
          <cell r="A5022">
            <v>661557</v>
          </cell>
          <cell r="C5022" t="str">
            <v>Torres, Wilmer</v>
          </cell>
          <cell r="Q5022" t="str">
            <v>R</v>
          </cell>
          <cell r="AJ5022">
            <v>8.419557721666445</v>
          </cell>
          <cell r="AR5022">
            <v>16.8</v>
          </cell>
          <cell r="AS5022">
            <v>1.175548718380595</v>
          </cell>
          <cell r="AT5022">
            <v>0.95739520383046273</v>
          </cell>
          <cell r="BE5022">
            <v>0.82723568113674983</v>
          </cell>
          <cell r="CP5022">
            <v>20.125</v>
          </cell>
          <cell r="CV5022">
            <v>92.1</v>
          </cell>
          <cell r="DA5022">
            <v>0</v>
          </cell>
          <cell r="DD5022">
            <v>1.32582479389705</v>
          </cell>
          <cell r="FJ5022">
            <v>42</v>
          </cell>
          <cell r="FK5022">
            <v>0.26300000000000001</v>
          </cell>
          <cell r="FL5022">
            <v>1.0957371154417999</v>
          </cell>
          <cell r="FO5022">
            <v>1</v>
          </cell>
        </row>
        <row r="5023">
          <cell r="A5023">
            <v>661558</v>
          </cell>
          <cell r="C5023" t="str">
            <v>Mata, Jose</v>
          </cell>
          <cell r="Q5023" t="str">
            <v>R</v>
          </cell>
          <cell r="AJ5023">
            <v>11.07424581692154</v>
          </cell>
          <cell r="AR5023">
            <v>16.8</v>
          </cell>
          <cell r="AS5023">
            <v>-0.20037720698284633</v>
          </cell>
          <cell r="AT5023">
            <v>0.90320672785402412</v>
          </cell>
          <cell r="BE5023">
            <v>0.77741593447840485</v>
          </cell>
          <cell r="CP5023">
            <v>18.791666666666668</v>
          </cell>
          <cell r="CV5023">
            <v>92.1</v>
          </cell>
          <cell r="DA5023">
            <v>0</v>
          </cell>
          <cell r="DD5023">
            <v>1.0640342649472507</v>
          </cell>
          <cell r="FJ5023">
            <v>42</v>
          </cell>
          <cell r="FK5023">
            <v>0.26300000000000001</v>
          </cell>
          <cell r="FL5023">
            <v>-0.67003569673580532</v>
          </cell>
          <cell r="FO5023">
            <v>1</v>
          </cell>
        </row>
        <row r="5024">
          <cell r="A5024">
            <v>661560</v>
          </cell>
          <cell r="C5024" t="str">
            <v>Azcarate, Geremi</v>
          </cell>
          <cell r="Q5024" t="str">
            <v>R</v>
          </cell>
          <cell r="AJ5024">
            <v>9.1664048873950303</v>
          </cell>
          <cell r="AR5024">
            <v>16.8</v>
          </cell>
          <cell r="AS5024">
            <v>3.3262291011501244</v>
          </cell>
          <cell r="AT5024">
            <v>0.98435551724449433</v>
          </cell>
          <cell r="BE5024">
            <v>0.69701475821307812</v>
          </cell>
          <cell r="CP5024">
            <v>18.791666666666668</v>
          </cell>
          <cell r="CV5024">
            <v>92.1</v>
          </cell>
          <cell r="DA5024">
            <v>0</v>
          </cell>
          <cell r="DD5024">
            <v>1.5493516997590748</v>
          </cell>
          <cell r="FJ5024">
            <v>42</v>
          </cell>
          <cell r="FK5024">
            <v>0.26300000000000001</v>
          </cell>
          <cell r="FL5024">
            <v>-2.5029726412939479</v>
          </cell>
          <cell r="FO5024">
            <v>1</v>
          </cell>
        </row>
        <row r="5025">
          <cell r="A5025">
            <v>661563</v>
          </cell>
          <cell r="C5025" t="str">
            <v>Gil, Luis</v>
          </cell>
          <cell r="Q5025" t="str">
            <v>R</v>
          </cell>
          <cell r="AJ5025">
            <v>9.5975589986495677</v>
          </cell>
          <cell r="AR5025">
            <v>16.8</v>
          </cell>
          <cell r="AS5025">
            <v>0.40557082713838005</v>
          </cell>
          <cell r="AT5025">
            <v>0.96424209269231975</v>
          </cell>
          <cell r="BE5025">
            <v>0.73680262258492335</v>
          </cell>
          <cell r="CP5025">
            <v>18.041666666666668</v>
          </cell>
          <cell r="CV5025">
            <v>92.1</v>
          </cell>
          <cell r="DA5025">
            <v>0</v>
          </cell>
          <cell r="DD5025">
            <v>1.3447285813044294</v>
          </cell>
          <cell r="FJ5025">
            <v>42</v>
          </cell>
          <cell r="FK5025">
            <v>0.26300000000000001</v>
          </cell>
          <cell r="FL5025">
            <v>0.19798441687205146</v>
          </cell>
          <cell r="FO5025">
            <v>1</v>
          </cell>
        </row>
        <row r="5026">
          <cell r="A5026">
            <v>661564</v>
          </cell>
          <cell r="C5026" t="str">
            <v>Lacle, Wily</v>
          </cell>
          <cell r="Q5026" t="str">
            <v>R</v>
          </cell>
          <cell r="AJ5026">
            <v>9.8029014955492517</v>
          </cell>
          <cell r="AR5026">
            <v>16.8</v>
          </cell>
          <cell r="AS5026">
            <v>-1.1727753395114215</v>
          </cell>
          <cell r="AT5026">
            <v>0.91101027365445042</v>
          </cell>
          <cell r="BE5026">
            <v>0.78829835105725321</v>
          </cell>
          <cell r="CP5026">
            <v>20.125</v>
          </cell>
          <cell r="CV5026">
            <v>92.1</v>
          </cell>
          <cell r="DA5026">
            <v>0</v>
          </cell>
          <cell r="DD5026">
            <v>0.70817395721120602</v>
          </cell>
          <cell r="FJ5026">
            <v>42</v>
          </cell>
          <cell r="FK5026">
            <v>0.26300000000000001</v>
          </cell>
          <cell r="FL5026">
            <v>-0.17739038090937034</v>
          </cell>
          <cell r="FO5026">
            <v>1</v>
          </cell>
        </row>
        <row r="5027">
          <cell r="A5027">
            <v>661568</v>
          </cell>
          <cell r="C5027" t="str">
            <v>Mendoza, Williams</v>
          </cell>
          <cell r="Q5027" t="str">
            <v>R</v>
          </cell>
          <cell r="AJ5027">
            <v>10.880034744648077</v>
          </cell>
          <cell r="AR5027">
            <v>16.8</v>
          </cell>
          <cell r="AS5027">
            <v>-0.28861841722652082</v>
          </cell>
          <cell r="AT5027">
            <v>0.90753414920619369</v>
          </cell>
          <cell r="BE5027">
            <v>1.114459094060354</v>
          </cell>
          <cell r="CP5027">
            <v>18.208333333333332</v>
          </cell>
          <cell r="CV5027">
            <v>92.1</v>
          </cell>
          <cell r="DA5027">
            <v>0</v>
          </cell>
          <cell r="DD5027">
            <v>1.130710795291731</v>
          </cell>
          <cell r="FJ5027">
            <v>42</v>
          </cell>
          <cell r="FK5027">
            <v>0.26300000000000001</v>
          </cell>
          <cell r="FL5027">
            <v>-2.3607357600139836E-2</v>
          </cell>
          <cell r="FO5027">
            <v>1</v>
          </cell>
        </row>
        <row r="5028">
          <cell r="A5028">
            <v>661569</v>
          </cell>
          <cell r="C5028" t="str">
            <v>Gerardo, Josue</v>
          </cell>
          <cell r="Q5028" t="str">
            <v>R</v>
          </cell>
          <cell r="AJ5028">
            <v>11.297836280503573</v>
          </cell>
          <cell r="AR5028">
            <v>16.8</v>
          </cell>
          <cell r="AS5028">
            <v>0.59862147628096096</v>
          </cell>
          <cell r="AT5028">
            <v>0.91456540962118071</v>
          </cell>
          <cell r="BE5028">
            <v>1.2902830602097421</v>
          </cell>
          <cell r="CP5028">
            <v>23.291666666666668</v>
          </cell>
          <cell r="CV5028">
            <v>92.1</v>
          </cell>
          <cell r="DA5028">
            <v>0</v>
          </cell>
          <cell r="DD5028">
            <v>1.3712330602252725</v>
          </cell>
          <cell r="FJ5028">
            <v>42</v>
          </cell>
          <cell r="FK5028">
            <v>0.26300000000000001</v>
          </cell>
          <cell r="FL5028">
            <v>0.17301920056426076</v>
          </cell>
          <cell r="FO5028">
            <v>0.75413223399614093</v>
          </cell>
        </row>
        <row r="5029">
          <cell r="A5029">
            <v>661570</v>
          </cell>
          <cell r="C5029" t="str">
            <v>Vrolijk, Wally</v>
          </cell>
          <cell r="Q5029" t="str">
            <v>R</v>
          </cell>
          <cell r="AJ5029">
            <v>11.007330905407581</v>
          </cell>
          <cell r="AR5029">
            <v>16.8</v>
          </cell>
          <cell r="AS5029">
            <v>6.636549213999883E-2</v>
          </cell>
          <cell r="AT5029">
            <v>0.93316225061439484</v>
          </cell>
          <cell r="BE5029">
            <v>1.0156849101659604</v>
          </cell>
          <cell r="CP5029">
            <v>21.625</v>
          </cell>
          <cell r="CV5029">
            <v>92.1</v>
          </cell>
          <cell r="DA5029">
            <v>0</v>
          </cell>
          <cell r="DD5029">
            <v>1.1283160275690223</v>
          </cell>
          <cell r="FJ5029">
            <v>42</v>
          </cell>
          <cell r="FK5029">
            <v>0.26300000000000001</v>
          </cell>
          <cell r="FL5029">
            <v>0.78080483100428244</v>
          </cell>
          <cell r="FO5029">
            <v>1</v>
          </cell>
        </row>
        <row r="5030">
          <cell r="A5030">
            <v>661832</v>
          </cell>
          <cell r="C5030" t="str">
            <v>Dopico, Danny</v>
          </cell>
          <cell r="Q5030" t="str">
            <v>R</v>
          </cell>
          <cell r="AJ5030">
            <v>6.8646474819237877</v>
          </cell>
          <cell r="AR5030">
            <v>18.98762954562963</v>
          </cell>
          <cell r="AS5030">
            <v>-1.3927051973904738</v>
          </cell>
          <cell r="AT5030">
            <v>0.77322782028469694</v>
          </cell>
          <cell r="BE5030">
            <v>0.96449377290728588</v>
          </cell>
          <cell r="CP5030">
            <v>22.541666666666668</v>
          </cell>
          <cell r="CV5030">
            <v>92.1</v>
          </cell>
          <cell r="DA5030">
            <v>0</v>
          </cell>
          <cell r="DD5030">
            <v>1.4175234729637962</v>
          </cell>
          <cell r="FJ5030">
            <v>47.469073864074076</v>
          </cell>
          <cell r="FK5030">
            <v>0.26300000000000001</v>
          </cell>
          <cell r="FL5030">
            <v>-0.82248580567756946</v>
          </cell>
          <cell r="FO5030">
            <v>1</v>
          </cell>
        </row>
        <row r="5031">
          <cell r="A5031">
            <v>662150</v>
          </cell>
          <cell r="C5031" t="str">
            <v>Langley, Justin</v>
          </cell>
          <cell r="Q5031" t="str">
            <v>R</v>
          </cell>
          <cell r="AJ5031">
            <v>8.5591107039036913</v>
          </cell>
          <cell r="AR5031">
            <v>16.8</v>
          </cell>
          <cell r="AS5031">
            <v>-0.44242756069670408</v>
          </cell>
          <cell r="AT5031">
            <v>0.93211556657096728</v>
          </cell>
          <cell r="BE5031">
            <v>1.2891606814481968</v>
          </cell>
          <cell r="CP5031">
            <v>21.791666666666668</v>
          </cell>
          <cell r="CV5031">
            <v>92.1</v>
          </cell>
          <cell r="DA5031">
            <v>0</v>
          </cell>
          <cell r="DD5031">
            <v>1.2489537798384198</v>
          </cell>
          <cell r="FJ5031">
            <v>42</v>
          </cell>
          <cell r="FK5031">
            <v>0.26300000000000001</v>
          </cell>
          <cell r="FL5031">
            <v>-1.503324987757773</v>
          </cell>
          <cell r="FO5031">
            <v>1</v>
          </cell>
        </row>
        <row r="5032">
          <cell r="A5032">
            <v>662171</v>
          </cell>
          <cell r="C5032" t="str">
            <v>Santana, Christophers</v>
          </cell>
          <cell r="Q5032" t="str">
            <v>R</v>
          </cell>
          <cell r="AJ5032">
            <v>12.132762835772445</v>
          </cell>
          <cell r="AR5032">
            <v>16.8</v>
          </cell>
          <cell r="AS5032">
            <v>-8.3927312889071778E-2</v>
          </cell>
          <cell r="AT5032">
            <v>0.89889890039986553</v>
          </cell>
          <cell r="BE5032">
            <v>0.91196147916672587</v>
          </cell>
          <cell r="CP5032">
            <v>18.375</v>
          </cell>
          <cell r="CV5032">
            <v>92.1</v>
          </cell>
          <cell r="DA5032">
            <v>0</v>
          </cell>
          <cell r="DD5032">
            <v>1.5682532481798384</v>
          </cell>
          <cell r="FJ5032">
            <v>42</v>
          </cell>
          <cell r="FK5032">
            <v>0.26300000000000001</v>
          </cell>
          <cell r="FL5032">
            <v>2.2793746606042458</v>
          </cell>
          <cell r="FO5032">
            <v>1</v>
          </cell>
        </row>
        <row r="5033">
          <cell r="A5033">
            <v>662930</v>
          </cell>
          <cell r="C5033" t="str">
            <v>Duran, Warner</v>
          </cell>
          <cell r="Q5033" t="str">
            <v>R</v>
          </cell>
          <cell r="AJ5033">
            <v>8.1409411882551961</v>
          </cell>
          <cell r="AR5033">
            <v>16.8</v>
          </cell>
          <cell r="AS5033">
            <v>0.78093669198227267</v>
          </cell>
          <cell r="AT5033">
            <v>0.90754403115807025</v>
          </cell>
          <cell r="BE5033">
            <v>0.74902060588265851</v>
          </cell>
          <cell r="CP5033">
            <v>18.291666666666668</v>
          </cell>
          <cell r="CV5033">
            <v>92.1</v>
          </cell>
          <cell r="DA5033">
            <v>0</v>
          </cell>
          <cell r="DD5033">
            <v>1.1679684677399516</v>
          </cell>
          <cell r="FJ5033">
            <v>42</v>
          </cell>
          <cell r="FK5033">
            <v>0.26300000000000001</v>
          </cell>
          <cell r="FL5033">
            <v>0.59780725633858711</v>
          </cell>
          <cell r="FO5033">
            <v>1</v>
          </cell>
        </row>
        <row r="5034">
          <cell r="A5034">
            <v>662948</v>
          </cell>
          <cell r="C5034" t="str">
            <v>Bare, Dustin</v>
          </cell>
          <cell r="Q5034" t="str">
            <v>R</v>
          </cell>
          <cell r="AJ5034">
            <v>6.1839459161178958</v>
          </cell>
          <cell r="AR5034">
            <v>16.8</v>
          </cell>
          <cell r="AS5034">
            <v>-0.13601237570390268</v>
          </cell>
          <cell r="AT5034">
            <v>0.99261061335201839</v>
          </cell>
          <cell r="BE5034">
            <v>0.76715792644066916</v>
          </cell>
          <cell r="CP5034">
            <v>23.541666666666668</v>
          </cell>
          <cell r="CV5034">
            <v>92.1</v>
          </cell>
          <cell r="DA5034">
            <v>0</v>
          </cell>
          <cell r="DD5034">
            <v>0.59863645292713108</v>
          </cell>
          <cell r="FJ5034">
            <v>42</v>
          </cell>
          <cell r="FK5034">
            <v>0.26300000000000001</v>
          </cell>
          <cell r="FL5034">
            <v>-3.2972364553070683</v>
          </cell>
          <cell r="FO5034">
            <v>1</v>
          </cell>
        </row>
        <row r="5035">
          <cell r="A5035">
            <v>662959</v>
          </cell>
          <cell r="C5035" t="str">
            <v>Salinas, Jhonleider</v>
          </cell>
          <cell r="Q5035" t="str">
            <v>S</v>
          </cell>
          <cell r="AJ5035">
            <v>9.6199133065164872</v>
          </cell>
          <cell r="AR5035">
            <v>44.400000000000006</v>
          </cell>
          <cell r="AS5035">
            <v>0.91304430132792025</v>
          </cell>
          <cell r="AT5035">
            <v>0.94182047555790882</v>
          </cell>
          <cell r="BE5035">
            <v>0.75102784348684759</v>
          </cell>
          <cell r="CP5035">
            <v>20.791666666666668</v>
          </cell>
          <cell r="CV5035">
            <v>92.1</v>
          </cell>
          <cell r="DA5035">
            <v>0</v>
          </cell>
          <cell r="DD5035">
            <v>1.2510671720340711</v>
          </cell>
          <cell r="FJ5035">
            <v>111</v>
          </cell>
          <cell r="FK5035">
            <v>0.26300000000000001</v>
          </cell>
          <cell r="FL5035">
            <v>0.24144559064593535</v>
          </cell>
          <cell r="FO5035">
            <v>0</v>
          </cell>
        </row>
        <row r="5036">
          <cell r="A5036">
            <v>663299</v>
          </cell>
          <cell r="C5036" t="str">
            <v>Martin, Chad</v>
          </cell>
          <cell r="Q5036" t="str">
            <v>S</v>
          </cell>
          <cell r="AJ5036">
            <v>7.5974423260636721</v>
          </cell>
          <cell r="AR5036">
            <v>44.400000000000006</v>
          </cell>
          <cell r="AS5036">
            <v>0.94649826127537484</v>
          </cell>
          <cell r="AT5036">
            <v>0.91465113375009688</v>
          </cell>
          <cell r="BE5036">
            <v>1.192675937373618</v>
          </cell>
          <cell r="CP5036">
            <v>22.458333333333332</v>
          </cell>
          <cell r="CV5036">
            <v>92.1</v>
          </cell>
          <cell r="DA5036">
            <v>0</v>
          </cell>
          <cell r="DD5036">
            <v>0.82123318778465859</v>
          </cell>
          <cell r="FJ5036">
            <v>111</v>
          </cell>
          <cell r="FK5036">
            <v>0.26300000000000001</v>
          </cell>
          <cell r="FL5036">
            <v>4.4500815415669448E-3</v>
          </cell>
          <cell r="FO5036">
            <v>0</v>
          </cell>
        </row>
        <row r="5037">
          <cell r="A5037">
            <v>663301</v>
          </cell>
          <cell r="C5037" t="str">
            <v>Rivera, Michael</v>
          </cell>
          <cell r="Q5037" t="str">
            <v>R</v>
          </cell>
          <cell r="AJ5037">
            <v>8.1584675146858423</v>
          </cell>
          <cell r="AR5037">
            <v>16.8</v>
          </cell>
          <cell r="AS5037">
            <v>1.635810463877586E-2</v>
          </cell>
          <cell r="AT5037">
            <v>0.9236192610454117</v>
          </cell>
          <cell r="BE5037">
            <v>1.2577327479679639</v>
          </cell>
          <cell r="CP5037">
            <v>19.041666666666668</v>
          </cell>
          <cell r="CV5037">
            <v>92.1</v>
          </cell>
          <cell r="DA5037">
            <v>0</v>
          </cell>
          <cell r="DD5037">
            <v>0.92140116948299156</v>
          </cell>
          <cell r="FJ5037">
            <v>42</v>
          </cell>
          <cell r="FK5037">
            <v>0.26300000000000001</v>
          </cell>
          <cell r="FL5037">
            <v>1.2177860053022476</v>
          </cell>
          <cell r="FO5037">
            <v>1</v>
          </cell>
        </row>
        <row r="5038">
          <cell r="A5038">
            <v>663318</v>
          </cell>
          <cell r="C5038" t="str">
            <v>Boyd, Logan</v>
          </cell>
          <cell r="Q5038" t="str">
            <v>S</v>
          </cell>
          <cell r="AJ5038">
            <v>7.6128271303306345</v>
          </cell>
          <cell r="AR5038">
            <v>49.945875276986392</v>
          </cell>
          <cell r="AS5038">
            <v>-0.13549058627608349</v>
          </cell>
          <cell r="AT5038">
            <v>0.74359991189828678</v>
          </cell>
          <cell r="BE5038">
            <v>0.92553297351585162</v>
          </cell>
          <cell r="CP5038">
            <v>22.625</v>
          </cell>
          <cell r="CV5038">
            <v>92.1</v>
          </cell>
          <cell r="DA5038">
            <v>0</v>
          </cell>
          <cell r="DD5038">
            <v>0.95287054247543213</v>
          </cell>
          <cell r="FJ5038">
            <v>124.86468819246598</v>
          </cell>
          <cell r="FK5038">
            <v>0.26300000000000001</v>
          </cell>
          <cell r="FL5038">
            <v>0.32866263697574949</v>
          </cell>
          <cell r="FO5038">
            <v>0</v>
          </cell>
        </row>
        <row r="5039">
          <cell r="A5039">
            <v>663319</v>
          </cell>
          <cell r="C5039" t="str">
            <v>Brooks, Craig</v>
          </cell>
          <cell r="Q5039" t="str">
            <v>R</v>
          </cell>
          <cell r="AJ5039">
            <v>6.179822119377171</v>
          </cell>
          <cell r="AR5039">
            <v>20.346251700548148</v>
          </cell>
          <cell r="AS5039">
            <v>-0.33311557865815439</v>
          </cell>
          <cell r="AT5039">
            <v>0.79574838674552084</v>
          </cell>
          <cell r="BE5039">
            <v>0.54878150252696323</v>
          </cell>
          <cell r="CP5039">
            <v>23.791666666666668</v>
          </cell>
          <cell r="CV5039">
            <v>92.1</v>
          </cell>
          <cell r="DA5039">
            <v>0</v>
          </cell>
          <cell r="DD5039">
            <v>1.2996303547176211</v>
          </cell>
          <cell r="FJ5039">
            <v>50.865629251370365</v>
          </cell>
          <cell r="FK5039">
            <v>0.26300000000000001</v>
          </cell>
          <cell r="FL5039">
            <v>-0.34873587716772092</v>
          </cell>
          <cell r="FO5039">
            <v>1</v>
          </cell>
        </row>
        <row r="5040">
          <cell r="A5040">
            <v>663326</v>
          </cell>
          <cell r="C5040" t="str">
            <v>Clark, Ryan</v>
          </cell>
          <cell r="Q5040" t="str">
            <v>S</v>
          </cell>
          <cell r="AJ5040">
            <v>7.1911241076715555</v>
          </cell>
          <cell r="AR5040">
            <v>49.727297499094654</v>
          </cell>
          <cell r="AS5040">
            <v>0.14259648997969557</v>
          </cell>
          <cell r="AT5040">
            <v>0.88345502214630622</v>
          </cell>
          <cell r="BE5040">
            <v>1.0554192425964954</v>
          </cell>
          <cell r="CP5040">
            <v>22.541666666666668</v>
          </cell>
          <cell r="CV5040">
            <v>92.1</v>
          </cell>
          <cell r="DA5040">
            <v>0</v>
          </cell>
          <cell r="DD5040">
            <v>0.92542485082898707</v>
          </cell>
          <cell r="FJ5040">
            <v>124.31824374773663</v>
          </cell>
          <cell r="FK5040">
            <v>0.26300000000000001</v>
          </cell>
          <cell r="FL5040">
            <v>-0.53106292501647834</v>
          </cell>
          <cell r="FO5040">
            <v>0</v>
          </cell>
        </row>
        <row r="5041">
          <cell r="A5041">
            <v>663328</v>
          </cell>
          <cell r="C5041" t="str">
            <v>Rodriguez, Luis</v>
          </cell>
          <cell r="Q5041" t="str">
            <v>R</v>
          </cell>
          <cell r="AJ5041">
            <v>9.0336650641754339</v>
          </cell>
          <cell r="AR5041">
            <v>16.8</v>
          </cell>
          <cell r="AS5041">
            <v>1.7500276278976548</v>
          </cell>
          <cell r="AT5041">
            <v>0.96606802057139429</v>
          </cell>
          <cell r="BE5041">
            <v>1.2042598438724343</v>
          </cell>
          <cell r="CP5041">
            <v>19.708333333333332</v>
          </cell>
          <cell r="CV5041">
            <v>92.1</v>
          </cell>
          <cell r="DA5041">
            <v>0</v>
          </cell>
          <cell r="DD5041">
            <v>0.96940988393644545</v>
          </cell>
          <cell r="FJ5041">
            <v>42</v>
          </cell>
          <cell r="FK5041">
            <v>0.26300000000000001</v>
          </cell>
          <cell r="FL5041">
            <v>-0.41422683175694408</v>
          </cell>
          <cell r="FO5041">
            <v>1</v>
          </cell>
        </row>
        <row r="5042">
          <cell r="A5042">
            <v>663329</v>
          </cell>
          <cell r="C5042" t="str">
            <v>Cox, Aaron</v>
          </cell>
          <cell r="Q5042" t="str">
            <v>R</v>
          </cell>
          <cell r="AJ5042">
            <v>6.570645878029393</v>
          </cell>
          <cell r="AR5042">
            <v>19.273540572740718</v>
          </cell>
          <cell r="AS5042">
            <v>0.28216462541421794</v>
          </cell>
          <cell r="AT5042">
            <v>0.8824276813078934</v>
          </cell>
          <cell r="BE5042">
            <v>0.90477103345325105</v>
          </cell>
          <cell r="CP5042">
            <v>21.875</v>
          </cell>
          <cell r="CV5042">
            <v>92.1</v>
          </cell>
          <cell r="DA5042">
            <v>0</v>
          </cell>
          <cell r="DD5042">
            <v>0.89433254253427719</v>
          </cell>
          <cell r="FJ5042">
            <v>48.183851431851792</v>
          </cell>
          <cell r="FK5042">
            <v>0.26300000000000001</v>
          </cell>
          <cell r="FL5042">
            <v>0.40113503301055126</v>
          </cell>
          <cell r="FO5042">
            <v>1</v>
          </cell>
        </row>
        <row r="5043">
          <cell r="A5043">
            <v>663359</v>
          </cell>
          <cell r="C5043" t="str">
            <v>Maese, Justin</v>
          </cell>
          <cell r="Q5043" t="str">
            <v>S</v>
          </cell>
          <cell r="AJ5043">
            <v>6.7793023430343604</v>
          </cell>
          <cell r="AR5043">
            <v>44.400000000000006</v>
          </cell>
          <cell r="AS5043">
            <v>0.75622076069714828</v>
          </cell>
          <cell r="AT5043">
            <v>0.9291202189554375</v>
          </cell>
          <cell r="BE5043">
            <v>1.4893932778428962</v>
          </cell>
          <cell r="CP5043">
            <v>19.708333333333332</v>
          </cell>
          <cell r="CV5043">
            <v>92.1</v>
          </cell>
          <cell r="DA5043">
            <v>0</v>
          </cell>
          <cell r="DD5043">
            <v>0.66790915232161696</v>
          </cell>
          <cell r="FJ5043">
            <v>111</v>
          </cell>
          <cell r="FK5043">
            <v>0.26300000000000001</v>
          </cell>
          <cell r="FL5043">
            <v>0.90986630582239403</v>
          </cell>
          <cell r="FO5043">
            <v>0</v>
          </cell>
        </row>
        <row r="5044">
          <cell r="A5044">
            <v>663366</v>
          </cell>
          <cell r="C5044" t="str">
            <v>Burrows, Beau</v>
          </cell>
          <cell r="Q5044" t="str">
            <v>S</v>
          </cell>
          <cell r="AJ5044">
            <v>7.7864910002363583</v>
          </cell>
          <cell r="AR5044">
            <v>44.400000000000006</v>
          </cell>
          <cell r="AS5044">
            <v>1.4135020592498413</v>
          </cell>
          <cell r="AT5044">
            <v>0.92615703850945752</v>
          </cell>
          <cell r="BE5044">
            <v>1.076064614931457</v>
          </cell>
          <cell r="CP5044">
            <v>19.791666666666668</v>
          </cell>
          <cell r="CV5044">
            <v>92.1</v>
          </cell>
          <cell r="DA5044">
            <v>0</v>
          </cell>
          <cell r="DD5044">
            <v>0.89724239715270937</v>
          </cell>
          <cell r="FJ5044">
            <v>111</v>
          </cell>
          <cell r="FK5044">
            <v>0.26300000000000001</v>
          </cell>
          <cell r="FL5044">
            <v>-0.17217682886881192</v>
          </cell>
          <cell r="FO5044">
            <v>0</v>
          </cell>
        </row>
        <row r="5045">
          <cell r="A5045">
            <v>663378</v>
          </cell>
          <cell r="C5045" t="str">
            <v>Szapucki, Thomas</v>
          </cell>
          <cell r="Q5045" t="str">
            <v>S</v>
          </cell>
          <cell r="AJ5045">
            <v>5.7710924206384098</v>
          </cell>
          <cell r="AR5045">
            <v>44.400000000000006</v>
          </cell>
          <cell r="AS5045">
            <v>0.32776220678490298</v>
          </cell>
          <cell r="AT5045">
            <v>0.96007342348808045</v>
          </cell>
          <cell r="BE5045">
            <v>1.2865650243659763</v>
          </cell>
          <cell r="CP5045">
            <v>20.041666666666668</v>
          </cell>
          <cell r="CV5045">
            <v>92.1</v>
          </cell>
          <cell r="DA5045">
            <v>0</v>
          </cell>
          <cell r="DD5045">
            <v>1.6475477515635455</v>
          </cell>
          <cell r="FJ5045">
            <v>111</v>
          </cell>
          <cell r="FK5045">
            <v>0.26300000000000001</v>
          </cell>
          <cell r="FL5045">
            <v>8.7366315977646103E-2</v>
          </cell>
          <cell r="FO5045">
            <v>0</v>
          </cell>
        </row>
        <row r="5046">
          <cell r="A5046">
            <v>663380</v>
          </cell>
          <cell r="C5046" t="str">
            <v>Lindell, Karsen</v>
          </cell>
          <cell r="Q5046" t="str">
            <v>S</v>
          </cell>
          <cell r="AJ5046">
            <v>10.270822599700145</v>
          </cell>
          <cell r="AR5046">
            <v>44.400000000000006</v>
          </cell>
          <cell r="AS5046">
            <v>-1.1382573629767589</v>
          </cell>
          <cell r="AT5046">
            <v>0.91515871563183815</v>
          </cell>
          <cell r="BE5046">
            <v>1.1108663102979719</v>
          </cell>
          <cell r="CP5046">
            <v>20.041666666666668</v>
          </cell>
          <cell r="CV5046">
            <v>92.1</v>
          </cell>
          <cell r="DA5046">
            <v>0</v>
          </cell>
          <cell r="DD5046">
            <v>0.92450137444834357</v>
          </cell>
          <cell r="FJ5046">
            <v>111</v>
          </cell>
          <cell r="FK5046">
            <v>0.26300000000000001</v>
          </cell>
          <cell r="FL5046">
            <v>1.210762419784674</v>
          </cell>
          <cell r="FO5046">
            <v>0</v>
          </cell>
        </row>
        <row r="5047">
          <cell r="A5047">
            <v>663383</v>
          </cell>
          <cell r="C5047" t="str">
            <v>Fenter, Gray</v>
          </cell>
          <cell r="Q5047" t="str">
            <v>S</v>
          </cell>
          <cell r="AJ5047">
            <v>7.1243118235298262</v>
          </cell>
          <cell r="AR5047">
            <v>44.400000000000006</v>
          </cell>
          <cell r="AS5047">
            <v>1.029047818718551</v>
          </cell>
          <cell r="AT5047">
            <v>0.9858549946206856</v>
          </cell>
          <cell r="BE5047">
            <v>0.88000227164211542</v>
          </cell>
          <cell r="CP5047">
            <v>20.458333333333332</v>
          </cell>
          <cell r="CV5047">
            <v>92.1</v>
          </cell>
          <cell r="DA5047">
            <v>0</v>
          </cell>
          <cell r="DD5047">
            <v>0.9242365668783511</v>
          </cell>
          <cell r="FJ5047">
            <v>111</v>
          </cell>
          <cell r="FK5047">
            <v>0.26300000000000001</v>
          </cell>
          <cell r="FL5047">
            <v>-0.38652038312464038</v>
          </cell>
          <cell r="FO5047">
            <v>0</v>
          </cell>
        </row>
        <row r="5048">
          <cell r="A5048">
            <v>663386</v>
          </cell>
          <cell r="C5048" t="str">
            <v>Herrin, Travis</v>
          </cell>
          <cell r="Q5048" t="str">
            <v>S</v>
          </cell>
          <cell r="AJ5048">
            <v>8.2183892856944265</v>
          </cell>
          <cell r="AR5048">
            <v>44.400000000000006</v>
          </cell>
          <cell r="AS5048">
            <v>-0.63628126128812068</v>
          </cell>
          <cell r="AT5048">
            <v>0.86799581937786408</v>
          </cell>
          <cell r="BE5048">
            <v>1.2318879241551692</v>
          </cell>
          <cell r="CP5048">
            <v>21.208333333333332</v>
          </cell>
          <cell r="CV5048">
            <v>92.1</v>
          </cell>
          <cell r="DA5048">
            <v>0</v>
          </cell>
          <cell r="DD5048">
            <v>0.82030108452686945</v>
          </cell>
          <cell r="FJ5048">
            <v>111</v>
          </cell>
          <cell r="FK5048">
            <v>0.26300000000000001</v>
          </cell>
          <cell r="FL5048">
            <v>0.16634036165882185</v>
          </cell>
          <cell r="FO5048">
            <v>0</v>
          </cell>
        </row>
        <row r="5049">
          <cell r="A5049">
            <v>663387</v>
          </cell>
          <cell r="C5049" t="str">
            <v>Lorenzini, Braxton</v>
          </cell>
          <cell r="Q5049" t="str">
            <v>S</v>
          </cell>
          <cell r="AJ5049">
            <v>8.5252685473025345</v>
          </cell>
          <cell r="AR5049">
            <v>44.400000000000006</v>
          </cell>
          <cell r="AS5049">
            <v>-0.30237106075108028</v>
          </cell>
          <cell r="AT5049">
            <v>0.87397998383691133</v>
          </cell>
          <cell r="BE5049">
            <v>1.2685326460389417</v>
          </cell>
          <cell r="CP5049">
            <v>21.208333333333332</v>
          </cell>
          <cell r="CV5049">
            <v>92.1</v>
          </cell>
          <cell r="DA5049">
            <v>0</v>
          </cell>
          <cell r="DD5049">
            <v>0.97273623933893139</v>
          </cell>
          <cell r="FJ5049">
            <v>111</v>
          </cell>
          <cell r="FK5049">
            <v>0.26300000000000001</v>
          </cell>
          <cell r="FL5049">
            <v>-1.1191843524384268</v>
          </cell>
          <cell r="FO5049">
            <v>0.33389419349346661</v>
          </cell>
        </row>
        <row r="5050">
          <cell r="A5050">
            <v>663393</v>
          </cell>
          <cell r="C5050" t="str">
            <v>Donatella, Justin</v>
          </cell>
          <cell r="Q5050" t="str">
            <v>S</v>
          </cell>
          <cell r="AJ5050">
            <v>6.1721468268917556</v>
          </cell>
          <cell r="AR5050">
            <v>48.39782221297056</v>
          </cell>
          <cell r="AS5050">
            <v>0.22053353329901337</v>
          </cell>
          <cell r="AT5050">
            <v>0.90068491384447624</v>
          </cell>
          <cell r="BE5050">
            <v>1.015046296722633</v>
          </cell>
          <cell r="CP5050">
            <v>21.791666666666668</v>
          </cell>
          <cell r="CV5050">
            <v>92.1</v>
          </cell>
          <cell r="DA5050">
            <v>0</v>
          </cell>
          <cell r="DD5050">
            <v>0.72422021869699793</v>
          </cell>
          <cell r="FJ5050">
            <v>120.99455553242639</v>
          </cell>
          <cell r="FK5050">
            <v>0.26300000000000001</v>
          </cell>
          <cell r="FL5050">
            <v>-0.27902499189625646</v>
          </cell>
          <cell r="FO5050">
            <v>0</v>
          </cell>
        </row>
        <row r="5051">
          <cell r="A5051">
            <v>663398</v>
          </cell>
          <cell r="C5051" t="str">
            <v>Leftwich, Luke</v>
          </cell>
          <cell r="Q5051" t="str">
            <v>S</v>
          </cell>
          <cell r="AJ5051">
            <v>5.8214168613780366</v>
          </cell>
          <cell r="AR5051">
            <v>46.008257682962963</v>
          </cell>
          <cell r="AS5051">
            <v>-0.7206335144473146</v>
          </cell>
          <cell r="AT5051">
            <v>0.80414417549499051</v>
          </cell>
          <cell r="BE5051">
            <v>0.93961233929629107</v>
          </cell>
          <cell r="CP5051">
            <v>22.041666666666668</v>
          </cell>
          <cell r="CV5051">
            <v>92.1</v>
          </cell>
          <cell r="DA5051">
            <v>0</v>
          </cell>
          <cell r="DD5051">
            <v>1.1000014009822647</v>
          </cell>
          <cell r="FJ5051">
            <v>115.0206442074074</v>
          </cell>
          <cell r="FK5051">
            <v>0.26300000000000001</v>
          </cell>
          <cell r="FL5051">
            <v>0.45801425308212751</v>
          </cell>
          <cell r="FO5051">
            <v>0</v>
          </cell>
        </row>
        <row r="5052">
          <cell r="A5052">
            <v>663399</v>
          </cell>
          <cell r="C5052" t="str">
            <v>Waddell, Brandon</v>
          </cell>
          <cell r="Q5052" t="str">
            <v>S</v>
          </cell>
          <cell r="AJ5052">
            <v>5.4222050195667952</v>
          </cell>
          <cell r="AR5052">
            <v>48.724435644732758</v>
          </cell>
          <cell r="AS5052">
            <v>-0.54756145338724949</v>
          </cell>
          <cell r="AT5052">
            <v>0.80740295095184345</v>
          </cell>
          <cell r="BE5052">
            <v>1.1452205236740087</v>
          </cell>
          <cell r="CP5052">
            <v>22.041666666666668</v>
          </cell>
          <cell r="CV5052">
            <v>92.1</v>
          </cell>
          <cell r="DA5052">
            <v>0</v>
          </cell>
          <cell r="DD5052">
            <v>0.86228712314455835</v>
          </cell>
          <cell r="FJ5052">
            <v>121.81108911183189</v>
          </cell>
          <cell r="FK5052">
            <v>0.26300000000000001</v>
          </cell>
          <cell r="FL5052">
            <v>0.4790679494418475</v>
          </cell>
          <cell r="FO5052">
            <v>0</v>
          </cell>
        </row>
        <row r="5053">
          <cell r="A5053">
            <v>663416</v>
          </cell>
          <cell r="C5053" t="str">
            <v>Strain, Joey</v>
          </cell>
          <cell r="Q5053" t="str">
            <v>R</v>
          </cell>
          <cell r="AJ5053">
            <v>5.9276270499788364</v>
          </cell>
          <cell r="AR5053">
            <v>21.891115429216484</v>
          </cell>
          <cell r="AS5053">
            <v>0.34121164082690392</v>
          </cell>
          <cell r="AT5053">
            <v>0.86940850094607158</v>
          </cell>
          <cell r="BE5053">
            <v>0.95812623677267428</v>
          </cell>
          <cell r="CP5053">
            <v>22.458333333333332</v>
          </cell>
          <cell r="CV5053">
            <v>92.1</v>
          </cell>
          <cell r="DA5053">
            <v>0</v>
          </cell>
          <cell r="DD5053">
            <v>0.82971628573010203</v>
          </cell>
          <cell r="FJ5053">
            <v>54.727788573041202</v>
          </cell>
          <cell r="FK5053">
            <v>0.26300000000000001</v>
          </cell>
          <cell r="FL5053">
            <v>-5.6856591584366995E-3</v>
          </cell>
          <cell r="FO5053">
            <v>1</v>
          </cell>
        </row>
        <row r="5054">
          <cell r="A5054">
            <v>663417</v>
          </cell>
          <cell r="C5054" t="str">
            <v>Owenby, Drake</v>
          </cell>
          <cell r="Q5054" t="str">
            <v>S</v>
          </cell>
          <cell r="AJ5054">
            <v>6.6251167182421984</v>
          </cell>
          <cell r="AR5054">
            <v>44.400000000000006</v>
          </cell>
          <cell r="AS5054">
            <v>-0.58478231313673412</v>
          </cell>
          <cell r="AT5054">
            <v>0.8211123796776949</v>
          </cell>
          <cell r="BE5054">
            <v>0.90215249581006629</v>
          </cell>
          <cell r="CP5054">
            <v>22.458333333333332</v>
          </cell>
          <cell r="CV5054">
            <v>92.1</v>
          </cell>
          <cell r="DA5054">
            <v>0</v>
          </cell>
          <cell r="DD5054">
            <v>0.92189865290003914</v>
          </cell>
          <cell r="FJ5054">
            <v>111</v>
          </cell>
          <cell r="FK5054">
            <v>0.26300000000000001</v>
          </cell>
          <cell r="FL5054">
            <v>-0.17660890797168283</v>
          </cell>
          <cell r="FO5054">
            <v>0.14754650170057448</v>
          </cell>
        </row>
        <row r="5055">
          <cell r="A5055">
            <v>663420</v>
          </cell>
          <cell r="C5055" t="str">
            <v>Jacome, Justin</v>
          </cell>
          <cell r="Q5055" t="str">
            <v>S</v>
          </cell>
          <cell r="AJ5055">
            <v>7.7888981954923002</v>
          </cell>
          <cell r="AR5055">
            <v>44.400000000000006</v>
          </cell>
          <cell r="AS5055">
            <v>0.59222770685939297</v>
          </cell>
          <cell r="AT5055">
            <v>0.93866888465091836</v>
          </cell>
          <cell r="BE5055">
            <v>1.0597951527781317</v>
          </cell>
          <cell r="CP5055">
            <v>22.708333333333332</v>
          </cell>
          <cell r="CV5055">
            <v>92.1</v>
          </cell>
          <cell r="DA5055">
            <v>0</v>
          </cell>
          <cell r="DD5055">
            <v>1.002569457355686</v>
          </cell>
          <cell r="FJ5055">
            <v>111</v>
          </cell>
          <cell r="FK5055">
            <v>0.26300000000000001</v>
          </cell>
          <cell r="FL5055">
            <v>0.70250731065263372</v>
          </cell>
          <cell r="FO5055">
            <v>0</v>
          </cell>
        </row>
        <row r="5056">
          <cell r="A5056">
            <v>663423</v>
          </cell>
          <cell r="C5056" t="str">
            <v>Thornton, Trent</v>
          </cell>
          <cell r="Q5056" t="str">
            <v>S</v>
          </cell>
          <cell r="AJ5056">
            <v>5.6281997395731054</v>
          </cell>
          <cell r="AR5056">
            <v>48.956481887100658</v>
          </cell>
          <cell r="AS5056">
            <v>4.2669123720620289E-2</v>
          </cell>
          <cell r="AT5056">
            <v>0.88931334716228516</v>
          </cell>
          <cell r="BE5056">
            <v>0.73953765673575389</v>
          </cell>
          <cell r="CP5056">
            <v>22.791666666666668</v>
          </cell>
          <cell r="CV5056">
            <v>92.1</v>
          </cell>
          <cell r="DA5056">
            <v>0</v>
          </cell>
          <cell r="DD5056">
            <v>0.97918610508099269</v>
          </cell>
          <cell r="FJ5056">
            <v>122.39120471775163</v>
          </cell>
          <cell r="FK5056">
            <v>0.26300000000000001</v>
          </cell>
          <cell r="FL5056">
            <v>0.34183360950339287</v>
          </cell>
          <cell r="FO5056">
            <v>0</v>
          </cell>
        </row>
        <row r="5057">
          <cell r="A5057">
            <v>663424</v>
          </cell>
          <cell r="C5057" t="str">
            <v>Concepcion, Daniel</v>
          </cell>
          <cell r="Q5057" t="str">
            <v>S</v>
          </cell>
          <cell r="AJ5057">
            <v>7.6947242470943982</v>
          </cell>
          <cell r="AR5057">
            <v>44.400000000000006</v>
          </cell>
          <cell r="AS5057">
            <v>-0.17053071197642811</v>
          </cell>
          <cell r="AT5057">
            <v>0.80354443725158076</v>
          </cell>
          <cell r="BE5057">
            <v>0.93795536338116869</v>
          </cell>
          <cell r="CP5057">
            <v>22.791666666666668</v>
          </cell>
          <cell r="CV5057">
            <v>92.1</v>
          </cell>
          <cell r="DA5057">
            <v>0</v>
          </cell>
          <cell r="DD5057">
            <v>0.90776381360817959</v>
          </cell>
          <cell r="FJ5057">
            <v>111</v>
          </cell>
          <cell r="FK5057">
            <v>0.26300000000000001</v>
          </cell>
          <cell r="FL5057">
            <v>-0.14943802010947466</v>
          </cell>
          <cell r="FO5057">
            <v>0.38441106020743632</v>
          </cell>
        </row>
        <row r="5058">
          <cell r="A5058">
            <v>663426</v>
          </cell>
          <cell r="C5058" t="str">
            <v>Triece, Sam</v>
          </cell>
          <cell r="Q5058" t="str">
            <v>R</v>
          </cell>
          <cell r="AJ5058">
            <v>8.1406836740215383</v>
          </cell>
          <cell r="AR5058">
            <v>16.8</v>
          </cell>
          <cell r="AS5058">
            <v>-0.84319802122269749</v>
          </cell>
          <cell r="AT5058">
            <v>0.93293746830240187</v>
          </cell>
          <cell r="BE5058">
            <v>0.94288760282319972</v>
          </cell>
          <cell r="CP5058">
            <v>22.875</v>
          </cell>
          <cell r="CV5058">
            <v>92.1</v>
          </cell>
          <cell r="DA5058">
            <v>0</v>
          </cell>
          <cell r="DD5058">
            <v>1.0575036727157126</v>
          </cell>
          <cell r="FJ5058">
            <v>42</v>
          </cell>
          <cell r="FK5058">
            <v>0.26300000000000001</v>
          </cell>
          <cell r="FL5058">
            <v>0.68904396507242072</v>
          </cell>
          <cell r="FO5058">
            <v>1</v>
          </cell>
        </row>
        <row r="5059">
          <cell r="A5059">
            <v>663428</v>
          </cell>
          <cell r="C5059" t="str">
            <v>Helton, Bret</v>
          </cell>
          <cell r="Q5059" t="str">
            <v>S</v>
          </cell>
          <cell r="AJ5059">
            <v>7.2852918535909907</v>
          </cell>
          <cell r="AR5059">
            <v>49.368916239259264</v>
          </cell>
          <cell r="AS5059">
            <v>-0.27879730590455526</v>
          </cell>
          <cell r="AT5059">
            <v>0.77878388546588506</v>
          </cell>
          <cell r="BE5059">
            <v>0.80635730871253963</v>
          </cell>
          <cell r="CP5059">
            <v>22.958333333333332</v>
          </cell>
          <cell r="CV5059">
            <v>92.1</v>
          </cell>
          <cell r="DA5059">
            <v>0</v>
          </cell>
          <cell r="DD5059">
            <v>0.83571560225416985</v>
          </cell>
          <cell r="FJ5059">
            <v>123.42229059814815</v>
          </cell>
          <cell r="FK5059">
            <v>0.26300000000000001</v>
          </cell>
          <cell r="FL5059">
            <v>-0.26211045421245827</v>
          </cell>
          <cell r="FO5059">
            <v>0</v>
          </cell>
        </row>
        <row r="5060">
          <cell r="A5060">
            <v>663430</v>
          </cell>
          <cell r="C5060" t="str">
            <v>Scheibe, Dan</v>
          </cell>
          <cell r="Q5060" t="str">
            <v>R</v>
          </cell>
          <cell r="AJ5060">
            <v>6.7353490133114322</v>
          </cell>
          <cell r="AR5060">
            <v>16.8</v>
          </cell>
          <cell r="AS5060">
            <v>-1.9320078242462738E-2</v>
          </cell>
          <cell r="AT5060">
            <v>0.947384953265206</v>
          </cell>
          <cell r="BE5060">
            <v>0.92273259052666823</v>
          </cell>
          <cell r="CP5060">
            <v>23.208333333333332</v>
          </cell>
          <cell r="CV5060">
            <v>92.1</v>
          </cell>
          <cell r="DA5060">
            <v>0</v>
          </cell>
          <cell r="DD5060">
            <v>0.92841534720538066</v>
          </cell>
          <cell r="FJ5060">
            <v>42</v>
          </cell>
          <cell r="FK5060">
            <v>0.26300000000000001</v>
          </cell>
          <cell r="FL5060">
            <v>-1.1570518761349815</v>
          </cell>
          <cell r="FO5060">
            <v>1</v>
          </cell>
        </row>
        <row r="5061">
          <cell r="A5061">
            <v>663432</v>
          </cell>
          <cell r="C5061" t="str">
            <v>Rainey, Tanner</v>
          </cell>
          <cell r="Q5061" t="str">
            <v>S</v>
          </cell>
          <cell r="AJ5061">
            <v>8.1920075040195446</v>
          </cell>
          <cell r="AR5061">
            <v>44.400000000000006</v>
          </cell>
          <cell r="AS5061">
            <v>-0.46814232065229189</v>
          </cell>
          <cell r="AT5061">
            <v>0.80579820924281909</v>
          </cell>
          <cell r="BE5061">
            <v>0.76991759209608535</v>
          </cell>
          <cell r="CP5061">
            <v>23.541666666666668</v>
          </cell>
          <cell r="CV5061">
            <v>92.1</v>
          </cell>
          <cell r="DA5061">
            <v>0</v>
          </cell>
          <cell r="DD5061">
            <v>1.2181584002078314</v>
          </cell>
          <cell r="FJ5061">
            <v>111</v>
          </cell>
          <cell r="FK5061">
            <v>0.26300000000000001</v>
          </cell>
          <cell r="FL5061">
            <v>-0.10516311559220511</v>
          </cell>
          <cell r="FO5061">
            <v>0</v>
          </cell>
        </row>
        <row r="5062">
          <cell r="A5062">
            <v>663434</v>
          </cell>
          <cell r="C5062" t="str">
            <v>Helsabeck, Wes</v>
          </cell>
          <cell r="Q5062" t="str">
            <v>R</v>
          </cell>
          <cell r="AJ5062">
            <v>5.7615089061414695</v>
          </cell>
          <cell r="AR5062">
            <v>16.8</v>
          </cell>
          <cell r="AS5062">
            <v>1.3687682274579984</v>
          </cell>
          <cell r="AT5062">
            <v>0.88988164420126825</v>
          </cell>
          <cell r="BE5062">
            <v>0.71365965858236913</v>
          </cell>
          <cell r="CP5062">
            <v>23.958333333333332</v>
          </cell>
          <cell r="CV5062">
            <v>92.1</v>
          </cell>
          <cell r="DA5062">
            <v>0</v>
          </cell>
          <cell r="DD5062">
            <v>1.1764099082570751</v>
          </cell>
          <cell r="FJ5062">
            <v>42</v>
          </cell>
          <cell r="FK5062">
            <v>0.26300000000000001</v>
          </cell>
          <cell r="FL5062">
            <v>-6.1720430768580727E-2</v>
          </cell>
          <cell r="FO5062">
            <v>0.59750234242701805</v>
          </cell>
        </row>
        <row r="5063">
          <cell r="A5063">
            <v>663447</v>
          </cell>
          <cell r="C5063" t="str">
            <v>Kahaloa, Ian</v>
          </cell>
          <cell r="Q5063" t="str">
            <v>S</v>
          </cell>
          <cell r="AJ5063">
            <v>6.8793143244981252</v>
          </cell>
          <cell r="AR5063">
            <v>44.400000000000006</v>
          </cell>
          <cell r="AS5063">
            <v>0.43660967293478409</v>
          </cell>
          <cell r="AT5063">
            <v>0.95601692245348979</v>
          </cell>
          <cell r="BE5063">
            <v>1.077906189669728</v>
          </cell>
          <cell r="CP5063">
            <v>18.708333333333332</v>
          </cell>
          <cell r="CV5063">
            <v>92.1</v>
          </cell>
          <cell r="DA5063">
            <v>0</v>
          </cell>
          <cell r="DD5063">
            <v>1.0771851356670878</v>
          </cell>
          <cell r="FJ5063">
            <v>111</v>
          </cell>
          <cell r="FK5063">
            <v>0.26300000000000001</v>
          </cell>
          <cell r="FL5063">
            <v>0.47428694952730832</v>
          </cell>
          <cell r="FO5063">
            <v>0</v>
          </cell>
        </row>
        <row r="5064">
          <cell r="A5064">
            <v>663454</v>
          </cell>
          <cell r="C5064" t="str">
            <v>Wyatt, Jonas</v>
          </cell>
          <cell r="Q5064" t="str">
            <v>R</v>
          </cell>
          <cell r="AJ5064">
            <v>5.9881570079101643</v>
          </cell>
          <cell r="AR5064">
            <v>16.8</v>
          </cell>
          <cell r="AS5064">
            <v>1.3261983106523543</v>
          </cell>
          <cell r="AT5064">
            <v>0.9741950003383506</v>
          </cell>
          <cell r="BE5064">
            <v>1.0874862908496965</v>
          </cell>
          <cell r="CP5064">
            <v>18.791666666666668</v>
          </cell>
          <cell r="CV5064">
            <v>92.1</v>
          </cell>
          <cell r="DA5064">
            <v>0</v>
          </cell>
          <cell r="DD5064">
            <v>1.2497398980407461</v>
          </cell>
          <cell r="FJ5064">
            <v>42</v>
          </cell>
          <cell r="FK5064">
            <v>0.26300000000000001</v>
          </cell>
          <cell r="FL5064">
            <v>0.1319647636161676</v>
          </cell>
          <cell r="FO5064">
            <v>1</v>
          </cell>
        </row>
        <row r="5065">
          <cell r="A5065">
            <v>663463</v>
          </cell>
          <cell r="C5065" t="str">
            <v>Orozco, Jio</v>
          </cell>
          <cell r="Q5065" t="str">
            <v>S</v>
          </cell>
          <cell r="AJ5065">
            <v>7.8736264380864398</v>
          </cell>
          <cell r="AR5065">
            <v>44.400000000000006</v>
          </cell>
          <cell r="AS5065">
            <v>-0.63293518271834059</v>
          </cell>
          <cell r="AT5065">
            <v>0.89702233976993151</v>
          </cell>
          <cell r="BE5065">
            <v>1.1549301819085909</v>
          </cell>
          <cell r="CP5065">
            <v>18.875</v>
          </cell>
          <cell r="CV5065">
            <v>92.1</v>
          </cell>
          <cell r="DA5065">
            <v>0</v>
          </cell>
          <cell r="DD5065">
            <v>1.1759116733326809</v>
          </cell>
          <cell r="FJ5065">
            <v>111</v>
          </cell>
          <cell r="FK5065">
            <v>0.26300000000000001</v>
          </cell>
          <cell r="FL5065">
            <v>-0.18467968447742725</v>
          </cell>
          <cell r="FO5065">
            <v>0</v>
          </cell>
        </row>
        <row r="5066">
          <cell r="A5066">
            <v>663465</v>
          </cell>
          <cell r="C5066" t="str">
            <v>Allard, Kolby</v>
          </cell>
          <cell r="Q5066" t="str">
            <v>S</v>
          </cell>
          <cell r="AJ5066">
            <v>5.8421932543751698</v>
          </cell>
          <cell r="AR5066">
            <v>44.400000000000006</v>
          </cell>
          <cell r="AS5066">
            <v>0.27590068921384914</v>
          </cell>
          <cell r="AT5066">
            <v>0.94877338324543248</v>
          </cell>
          <cell r="BE5066">
            <v>1.023016912941638</v>
          </cell>
          <cell r="CP5066">
            <v>18.875</v>
          </cell>
          <cell r="CV5066">
            <v>92.1</v>
          </cell>
          <cell r="DA5066">
            <v>0</v>
          </cell>
          <cell r="DD5066">
            <v>1.1574889900873313</v>
          </cell>
          <cell r="FJ5066">
            <v>111</v>
          </cell>
          <cell r="FK5066">
            <v>0.26300000000000001</v>
          </cell>
          <cell r="FL5066">
            <v>-0.48134396752925462</v>
          </cell>
          <cell r="FO5066">
            <v>0</v>
          </cell>
        </row>
        <row r="5067">
          <cell r="A5067">
            <v>663473</v>
          </cell>
          <cell r="C5067" t="str">
            <v>Jordan, Andrew</v>
          </cell>
          <cell r="Q5067" t="str">
            <v>S</v>
          </cell>
          <cell r="AJ5067">
            <v>7.2219242578775873</v>
          </cell>
          <cell r="AR5067">
            <v>44.400000000000006</v>
          </cell>
          <cell r="AS5067">
            <v>2.7470842786251753E-2</v>
          </cell>
          <cell r="AT5067">
            <v>0.9501115375323298</v>
          </cell>
          <cell r="BE5067">
            <v>1.1326704093352467</v>
          </cell>
          <cell r="CP5067">
            <v>18.875</v>
          </cell>
          <cell r="CV5067">
            <v>92.1</v>
          </cell>
          <cell r="DA5067">
            <v>0</v>
          </cell>
          <cell r="DD5067">
            <v>1.0975853701593932</v>
          </cell>
          <cell r="FJ5067">
            <v>111</v>
          </cell>
          <cell r="FK5067">
            <v>0.26300000000000001</v>
          </cell>
          <cell r="FL5067">
            <v>0.64622375310045066</v>
          </cell>
          <cell r="FO5067">
            <v>0</v>
          </cell>
        </row>
        <row r="5068">
          <cell r="A5068">
            <v>663474</v>
          </cell>
          <cell r="C5068" t="str">
            <v>McKenzie, Triston</v>
          </cell>
          <cell r="Q5068" t="str">
            <v>S</v>
          </cell>
          <cell r="AJ5068">
            <v>5.4768601826814933</v>
          </cell>
          <cell r="AR5068">
            <v>44.400000000000006</v>
          </cell>
          <cell r="AS5068">
            <v>-1.5851552324195979E-3</v>
          </cell>
          <cell r="AT5068">
            <v>0.89215742831839107</v>
          </cell>
          <cell r="BE5068">
            <v>1.2887860965930344</v>
          </cell>
          <cell r="CP5068">
            <v>18.875</v>
          </cell>
          <cell r="CV5068">
            <v>92.1</v>
          </cell>
          <cell r="DA5068">
            <v>0</v>
          </cell>
          <cell r="DD5068">
            <v>1.2817304978442703</v>
          </cell>
          <cell r="FJ5068">
            <v>111</v>
          </cell>
          <cell r="FK5068">
            <v>0.26300000000000001</v>
          </cell>
          <cell r="FL5068">
            <v>0.54043540488235808</v>
          </cell>
          <cell r="FO5068">
            <v>0</v>
          </cell>
        </row>
        <row r="5069">
          <cell r="A5069">
            <v>663489</v>
          </cell>
          <cell r="C5069" t="str">
            <v>Stewart, Will</v>
          </cell>
          <cell r="Q5069" t="str">
            <v>S</v>
          </cell>
          <cell r="AJ5069">
            <v>9.16739890863753</v>
          </cell>
          <cell r="AR5069">
            <v>44.400000000000006</v>
          </cell>
          <cell r="AS5069">
            <v>-0.74467954286579274</v>
          </cell>
          <cell r="AT5069">
            <v>0.88275243950698745</v>
          </cell>
          <cell r="BE5069">
            <v>1.2006545809108677</v>
          </cell>
          <cell r="CP5069">
            <v>18.958333333333332</v>
          </cell>
          <cell r="CV5069">
            <v>92.1</v>
          </cell>
          <cell r="DA5069">
            <v>0</v>
          </cell>
          <cell r="DD5069">
            <v>1.0933852352187712</v>
          </cell>
          <cell r="FJ5069">
            <v>111</v>
          </cell>
          <cell r="FK5069">
            <v>0.26300000000000001</v>
          </cell>
          <cell r="FL5069">
            <v>-0.15691107912237173</v>
          </cell>
          <cell r="FO5069">
            <v>4.4474373914749066E-2</v>
          </cell>
        </row>
        <row r="5070">
          <cell r="A5070">
            <v>663498</v>
          </cell>
          <cell r="C5070" t="str">
            <v>Pastrone, Samuel</v>
          </cell>
          <cell r="Q5070" t="str">
            <v>S</v>
          </cell>
          <cell r="AJ5070">
            <v>8.5189872763647454</v>
          </cell>
          <cell r="AR5070">
            <v>44.400000000000006</v>
          </cell>
          <cell r="AS5070">
            <v>0.18024482219284926</v>
          </cell>
          <cell r="AT5070">
            <v>0.95308484478176458</v>
          </cell>
          <cell r="BE5070">
            <v>1.0983203450781436</v>
          </cell>
          <cell r="CP5070">
            <v>19.041666666666668</v>
          </cell>
          <cell r="CV5070">
            <v>92.1</v>
          </cell>
          <cell r="DA5070">
            <v>0</v>
          </cell>
          <cell r="DD5070">
            <v>0.80131210012306631</v>
          </cell>
          <cell r="FJ5070">
            <v>111</v>
          </cell>
          <cell r="FK5070">
            <v>0.26300000000000001</v>
          </cell>
          <cell r="FL5070">
            <v>4.9309755186606512E-2</v>
          </cell>
          <cell r="FO5070">
            <v>0</v>
          </cell>
        </row>
        <row r="5071">
          <cell r="A5071">
            <v>663501</v>
          </cell>
          <cell r="C5071" t="str">
            <v>Peace, R.J.</v>
          </cell>
          <cell r="Q5071" t="str">
            <v>R</v>
          </cell>
          <cell r="AJ5071">
            <v>7.6785046365679772</v>
          </cell>
          <cell r="AR5071">
            <v>16.8</v>
          </cell>
          <cell r="AS5071">
            <v>1.1906657281824015E-2</v>
          </cell>
          <cell r="AT5071">
            <v>0.94394184281173232</v>
          </cell>
          <cell r="BE5071">
            <v>1.262500137884587</v>
          </cell>
          <cell r="CP5071">
            <v>19.041666666666668</v>
          </cell>
          <cell r="CV5071">
            <v>92.1</v>
          </cell>
          <cell r="DA5071">
            <v>0</v>
          </cell>
          <cell r="DD5071">
            <v>0.67850552543538845</v>
          </cell>
          <cell r="FJ5071">
            <v>42</v>
          </cell>
          <cell r="FK5071">
            <v>0.26300000000000001</v>
          </cell>
          <cell r="FL5071">
            <v>2.0002347533621965</v>
          </cell>
          <cell r="FO5071">
            <v>0.87931034054696777</v>
          </cell>
        </row>
        <row r="5072">
          <cell r="A5072">
            <v>663505</v>
          </cell>
          <cell r="C5072" t="str">
            <v>Suarez, Gilbert</v>
          </cell>
          <cell r="Q5072" t="str">
            <v>R</v>
          </cell>
          <cell r="AJ5072">
            <v>7.5343246386369769</v>
          </cell>
          <cell r="AR5072">
            <v>16.8</v>
          </cell>
          <cell r="AS5072">
            <v>0.22465945896855521</v>
          </cell>
          <cell r="AT5072">
            <v>0.94831262004174499</v>
          </cell>
          <cell r="BE5072">
            <v>1.0119897621680876</v>
          </cell>
          <cell r="CP5072">
            <v>19.041666666666668</v>
          </cell>
          <cell r="CV5072">
            <v>92.1</v>
          </cell>
          <cell r="DA5072">
            <v>0</v>
          </cell>
          <cell r="DD5072">
            <v>0.95002245868003432</v>
          </cell>
          <cell r="FJ5072">
            <v>42</v>
          </cell>
          <cell r="FK5072">
            <v>0.26300000000000001</v>
          </cell>
          <cell r="FL5072">
            <v>0.16673190575398017</v>
          </cell>
          <cell r="FO5072">
            <v>0.69548871264627454</v>
          </cell>
        </row>
        <row r="5073">
          <cell r="A5073">
            <v>663530</v>
          </cell>
          <cell r="C5073" t="str">
            <v>Salazar, Paul</v>
          </cell>
          <cell r="Q5073" t="str">
            <v>R</v>
          </cell>
          <cell r="AJ5073">
            <v>10.565490289217898</v>
          </cell>
          <cell r="AR5073">
            <v>16.8</v>
          </cell>
          <cell r="AS5073">
            <v>-0.32468665293323556</v>
          </cell>
          <cell r="AT5073">
            <v>0.96614775727716462</v>
          </cell>
          <cell r="BE5073">
            <v>1.2874999523781523</v>
          </cell>
          <cell r="CP5073">
            <v>19.125</v>
          </cell>
          <cell r="CV5073">
            <v>92.1</v>
          </cell>
          <cell r="DA5073">
            <v>0</v>
          </cell>
          <cell r="DD5073">
            <v>2</v>
          </cell>
          <cell r="FJ5073">
            <v>42</v>
          </cell>
          <cell r="FK5073">
            <v>0.26300000000000001</v>
          </cell>
          <cell r="FL5073">
            <v>-0.7387341832335993</v>
          </cell>
          <cell r="FO5073">
            <v>1</v>
          </cell>
        </row>
        <row r="5074">
          <cell r="A5074">
            <v>663531</v>
          </cell>
          <cell r="C5074" t="str">
            <v>Allen, Logan</v>
          </cell>
          <cell r="Q5074" t="str">
            <v>S</v>
          </cell>
          <cell r="AJ5074">
            <v>6.5219454461377069</v>
          </cell>
          <cell r="AR5074">
            <v>44.400000000000006</v>
          </cell>
          <cell r="AS5074">
            <v>0.42176927436028372</v>
          </cell>
          <cell r="AT5074">
            <v>0.94634460688206123</v>
          </cell>
          <cell r="BE5074">
            <v>1.2120411208429727</v>
          </cell>
          <cell r="CP5074">
            <v>19.125</v>
          </cell>
          <cell r="CV5074">
            <v>92.1</v>
          </cell>
          <cell r="DA5074">
            <v>0</v>
          </cell>
          <cell r="DD5074">
            <v>1.0540498243962733</v>
          </cell>
          <cell r="FJ5074">
            <v>111</v>
          </cell>
          <cell r="FK5074">
            <v>0.26300000000000001</v>
          </cell>
          <cell r="FL5074">
            <v>0.50834638191281056</v>
          </cell>
          <cell r="FO5074">
            <v>0</v>
          </cell>
        </row>
        <row r="5075">
          <cell r="A5075">
            <v>663533</v>
          </cell>
          <cell r="C5075" t="str">
            <v>Watson, Tyler</v>
          </cell>
          <cell r="Q5075" t="str">
            <v>S</v>
          </cell>
          <cell r="AJ5075">
            <v>5.8912012128622351</v>
          </cell>
          <cell r="AR5075">
            <v>44.400000000000006</v>
          </cell>
          <cell r="AS5075">
            <v>0.6843839037108268</v>
          </cell>
          <cell r="AT5075">
            <v>0.96139775754727408</v>
          </cell>
          <cell r="BE5075">
            <v>1.5545552949675123</v>
          </cell>
          <cell r="CP5075">
            <v>19.125</v>
          </cell>
          <cell r="CV5075">
            <v>92.1</v>
          </cell>
          <cell r="DA5075">
            <v>0</v>
          </cell>
          <cell r="DD5075">
            <v>1.1430821266493756</v>
          </cell>
          <cell r="FJ5075">
            <v>111</v>
          </cell>
          <cell r="FK5075">
            <v>0.26300000000000001</v>
          </cell>
          <cell r="FL5075">
            <v>0.25215884104273634</v>
          </cell>
          <cell r="FO5075">
            <v>0</v>
          </cell>
        </row>
        <row r="5076">
          <cell r="A5076">
            <v>663534</v>
          </cell>
          <cell r="C5076" t="str">
            <v>Walters, Nash</v>
          </cell>
          <cell r="Q5076" t="str">
            <v>S</v>
          </cell>
          <cell r="AJ5076">
            <v>9.2338655704199493</v>
          </cell>
          <cell r="AR5076">
            <v>44.400000000000006</v>
          </cell>
          <cell r="AS5076">
            <v>0.44351047299197377</v>
          </cell>
          <cell r="AT5076">
            <v>0.96071999853290968</v>
          </cell>
          <cell r="BE5076">
            <v>1.4199816161608385</v>
          </cell>
          <cell r="CP5076">
            <v>19.125</v>
          </cell>
          <cell r="CV5076">
            <v>92.1</v>
          </cell>
          <cell r="DA5076">
            <v>0</v>
          </cell>
          <cell r="DD5076">
            <v>1.4570584050197717</v>
          </cell>
          <cell r="FJ5076">
            <v>111</v>
          </cell>
          <cell r="FK5076">
            <v>0.26300000000000001</v>
          </cell>
          <cell r="FL5076">
            <v>0.50113307017822895</v>
          </cell>
          <cell r="FO5076">
            <v>0</v>
          </cell>
        </row>
        <row r="5077">
          <cell r="A5077">
            <v>663535</v>
          </cell>
          <cell r="C5077" t="str">
            <v>Hillman, Juan</v>
          </cell>
          <cell r="Q5077" t="str">
            <v>S</v>
          </cell>
          <cell r="AJ5077">
            <v>8.1140799647954651</v>
          </cell>
          <cell r="AR5077">
            <v>44.400000000000006</v>
          </cell>
          <cell r="AS5077">
            <v>0.48854423069341391</v>
          </cell>
          <cell r="AT5077">
            <v>0.95028592366102294</v>
          </cell>
          <cell r="BE5077">
            <v>1.0371817879568979</v>
          </cell>
          <cell r="CP5077">
            <v>19.125</v>
          </cell>
          <cell r="CV5077">
            <v>92.1</v>
          </cell>
          <cell r="DA5077">
            <v>0</v>
          </cell>
          <cell r="DD5077">
            <v>1.0405197576397425</v>
          </cell>
          <cell r="FJ5077">
            <v>111</v>
          </cell>
          <cell r="FK5077">
            <v>0.26300000000000001</v>
          </cell>
          <cell r="FL5077">
            <v>0.32640905157648503</v>
          </cell>
          <cell r="FO5077">
            <v>0</v>
          </cell>
        </row>
        <row r="5078">
          <cell r="A5078">
            <v>663542</v>
          </cell>
          <cell r="C5078" t="str">
            <v>Hudson, Bryan</v>
          </cell>
          <cell r="Q5078" t="str">
            <v>S</v>
          </cell>
          <cell r="AJ5078">
            <v>8.966629309979961</v>
          </cell>
          <cell r="AR5078">
            <v>44.400000000000006</v>
          </cell>
          <cell r="AS5078">
            <v>1.0709472367206714</v>
          </cell>
          <cell r="AT5078">
            <v>0.95842819715187588</v>
          </cell>
          <cell r="BE5078">
            <v>1.7679585034663812</v>
          </cell>
          <cell r="CP5078">
            <v>19.125</v>
          </cell>
          <cell r="CV5078">
            <v>92.1</v>
          </cell>
          <cell r="DA5078">
            <v>0</v>
          </cell>
          <cell r="DD5078">
            <v>0.90166044280272861</v>
          </cell>
          <cell r="FJ5078">
            <v>111</v>
          </cell>
          <cell r="FK5078">
            <v>0.26300000000000001</v>
          </cell>
          <cell r="FL5078">
            <v>0.27116421969250099</v>
          </cell>
          <cell r="FO5078">
            <v>0</v>
          </cell>
        </row>
        <row r="5079">
          <cell r="A5079">
            <v>663558</v>
          </cell>
          <cell r="C5079" t="str">
            <v>Moran, Jovani</v>
          </cell>
          <cell r="Q5079" t="str">
            <v>S</v>
          </cell>
          <cell r="AJ5079">
            <v>7.9125388809707493</v>
          </cell>
          <cell r="AR5079">
            <v>44.400000000000006</v>
          </cell>
          <cell r="AS5079">
            <v>0.55602232535830609</v>
          </cell>
          <cell r="AT5079">
            <v>0.98714390134908969</v>
          </cell>
          <cell r="BE5079">
            <v>1.1152653350543194</v>
          </cell>
          <cell r="CP5079">
            <v>19.208333333333332</v>
          </cell>
          <cell r="CV5079">
            <v>92.1</v>
          </cell>
          <cell r="DA5079">
            <v>0</v>
          </cell>
          <cell r="DD5079">
            <v>1.0494573750666265</v>
          </cell>
          <cell r="FJ5079">
            <v>111</v>
          </cell>
          <cell r="FK5079">
            <v>0.26300000000000001</v>
          </cell>
          <cell r="FL5079">
            <v>-0.32418985545117351</v>
          </cell>
          <cell r="FO5079">
            <v>0</v>
          </cell>
        </row>
        <row r="5080">
          <cell r="A5080">
            <v>663559</v>
          </cell>
          <cell r="C5080" t="str">
            <v>Falter, Bailey</v>
          </cell>
          <cell r="Q5080" t="str">
            <v>S</v>
          </cell>
          <cell r="AJ5080">
            <v>6.3312017027457141</v>
          </cell>
          <cell r="AR5080">
            <v>44.400000000000006</v>
          </cell>
          <cell r="AS5080">
            <v>-1.1790411092074964</v>
          </cell>
          <cell r="AT5080">
            <v>0.90596920017118077</v>
          </cell>
          <cell r="BE5080">
            <v>1.4669041692428402</v>
          </cell>
          <cell r="CP5080">
            <v>19.208333333333332</v>
          </cell>
          <cell r="CV5080">
            <v>92.1</v>
          </cell>
          <cell r="DA5080">
            <v>0</v>
          </cell>
          <cell r="DD5080">
            <v>0.91671637153938978</v>
          </cell>
          <cell r="FJ5080">
            <v>111</v>
          </cell>
          <cell r="FK5080">
            <v>0.26300000000000001</v>
          </cell>
          <cell r="FL5080">
            <v>-0.45348491467315044</v>
          </cell>
          <cell r="FO5080">
            <v>0</v>
          </cell>
        </row>
        <row r="5081">
          <cell r="A5081">
            <v>663563</v>
          </cell>
          <cell r="C5081" t="str">
            <v>Abdullah, Imani</v>
          </cell>
          <cell r="Q5081" t="str">
            <v>S</v>
          </cell>
          <cell r="AJ5081">
            <v>6.4807921362908418</v>
          </cell>
          <cell r="AR5081">
            <v>44.400000000000006</v>
          </cell>
          <cell r="AS5081">
            <v>-0.58395133328332316</v>
          </cell>
          <cell r="AT5081">
            <v>0.89097272249591319</v>
          </cell>
          <cell r="BE5081">
            <v>1.2195329497704976</v>
          </cell>
          <cell r="CP5081">
            <v>19.208333333333332</v>
          </cell>
          <cell r="CV5081">
            <v>92.1</v>
          </cell>
          <cell r="DA5081">
            <v>0</v>
          </cell>
          <cell r="DD5081">
            <v>0.85466658312748345</v>
          </cell>
          <cell r="FJ5081">
            <v>111</v>
          </cell>
          <cell r="FK5081">
            <v>0.26300000000000001</v>
          </cell>
          <cell r="FL5081">
            <v>-0.63022024689919165</v>
          </cell>
          <cell r="FO5081">
            <v>0</v>
          </cell>
        </row>
        <row r="5082">
          <cell r="A5082">
            <v>663567</v>
          </cell>
          <cell r="C5082" t="str">
            <v>Lambert, Peter</v>
          </cell>
          <cell r="Q5082" t="str">
            <v>S</v>
          </cell>
          <cell r="AJ5082">
            <v>6.3436875900246621</v>
          </cell>
          <cell r="AR5082">
            <v>45.540356568477364</v>
          </cell>
          <cell r="AS5082">
            <v>0.51811698729237887</v>
          </cell>
          <cell r="AT5082">
            <v>0.90936940638576225</v>
          </cell>
          <cell r="BE5082">
            <v>1.2327282845685961</v>
          </cell>
          <cell r="CP5082">
            <v>19.208333333333332</v>
          </cell>
          <cell r="CV5082">
            <v>92.1</v>
          </cell>
          <cell r="DA5082">
            <v>0</v>
          </cell>
          <cell r="DD5082">
            <v>0.98467201387307968</v>
          </cell>
          <cell r="FJ5082">
            <v>113.85089142119341</v>
          </cell>
          <cell r="FK5082">
            <v>0.26300000000000001</v>
          </cell>
          <cell r="FL5082">
            <v>-0.11574341884798514</v>
          </cell>
          <cell r="FO5082">
            <v>0</v>
          </cell>
        </row>
        <row r="5083">
          <cell r="A5083">
            <v>663574</v>
          </cell>
          <cell r="C5083" t="str">
            <v>Santillan, Antonio</v>
          </cell>
          <cell r="Q5083" t="str">
            <v>S</v>
          </cell>
          <cell r="AJ5083">
            <v>7.3568956978875732</v>
          </cell>
          <cell r="AR5083">
            <v>44.400000000000006</v>
          </cell>
          <cell r="AS5083">
            <v>-0.58122182079445617</v>
          </cell>
          <cell r="AT5083">
            <v>0.90180853432006713</v>
          </cell>
          <cell r="BE5083">
            <v>1.1116739734593692</v>
          </cell>
          <cell r="CP5083">
            <v>19.208333333333332</v>
          </cell>
          <cell r="CV5083">
            <v>92.1</v>
          </cell>
          <cell r="DA5083">
            <v>0</v>
          </cell>
          <cell r="DD5083">
            <v>1.1912000341427345</v>
          </cell>
          <cell r="FJ5083">
            <v>111</v>
          </cell>
          <cell r="FK5083">
            <v>0.26300000000000001</v>
          </cell>
          <cell r="FL5083">
            <v>-2.3948452406659951E-2</v>
          </cell>
          <cell r="FO5083">
            <v>0</v>
          </cell>
        </row>
        <row r="5084">
          <cell r="A5084">
            <v>663576</v>
          </cell>
          <cell r="C5084" t="str">
            <v>Bennett, Connor</v>
          </cell>
          <cell r="Q5084" t="str">
            <v>R</v>
          </cell>
          <cell r="AJ5084">
            <v>7.6078029588223526</v>
          </cell>
          <cell r="AR5084">
            <v>16.8</v>
          </cell>
          <cell r="AS5084">
            <v>-0.42266202957151999</v>
          </cell>
          <cell r="AT5084">
            <v>0.88008021810751946</v>
          </cell>
          <cell r="BE5084">
            <v>0.80084446591149927</v>
          </cell>
          <cell r="CP5084">
            <v>19.208333333333332</v>
          </cell>
          <cell r="CV5084">
            <v>92.1</v>
          </cell>
          <cell r="DA5084">
            <v>0</v>
          </cell>
          <cell r="DD5084">
            <v>1.3191534110371883</v>
          </cell>
          <cell r="FJ5084">
            <v>42</v>
          </cell>
          <cell r="FK5084">
            <v>0.26300000000000001</v>
          </cell>
          <cell r="FL5084">
            <v>0.72133136269332632</v>
          </cell>
          <cell r="FO5084">
            <v>1</v>
          </cell>
        </row>
        <row r="5085">
          <cell r="A5085">
            <v>663648</v>
          </cell>
          <cell r="C5085" t="str">
            <v>Marsden, Justin</v>
          </cell>
          <cell r="Q5085" t="str">
            <v>R</v>
          </cell>
          <cell r="AJ5085">
            <v>6.7056559605198123</v>
          </cell>
          <cell r="AR5085">
            <v>16.8</v>
          </cell>
          <cell r="AS5085">
            <v>2.1092836271277289</v>
          </cell>
          <cell r="AT5085">
            <v>0.97772723511100645</v>
          </cell>
          <cell r="BE5085">
            <v>1.3024648154213712</v>
          </cell>
          <cell r="CP5085">
            <v>19.458333333333332</v>
          </cell>
          <cell r="CV5085">
            <v>92.1</v>
          </cell>
          <cell r="DA5085">
            <v>0</v>
          </cell>
          <cell r="DD5085">
            <v>1.1600263168399492</v>
          </cell>
          <cell r="FJ5085">
            <v>42</v>
          </cell>
          <cell r="FK5085">
            <v>0.26300000000000001</v>
          </cell>
          <cell r="FL5085">
            <v>-0.93815824633135136</v>
          </cell>
          <cell r="FO5085">
            <v>1</v>
          </cell>
        </row>
        <row r="5086">
          <cell r="A5086">
            <v>663649</v>
          </cell>
          <cell r="C5086" t="str">
            <v>Watson, Nolan</v>
          </cell>
          <cell r="Q5086" t="str">
            <v>S</v>
          </cell>
          <cell r="AJ5086">
            <v>9.8326180967936097</v>
          </cell>
          <cell r="AR5086">
            <v>44.400000000000006</v>
          </cell>
          <cell r="AS5086">
            <v>-0.54491628372055367</v>
          </cell>
          <cell r="AT5086">
            <v>0.85038480522482218</v>
          </cell>
          <cell r="BE5086">
            <v>1.1115247689811829</v>
          </cell>
          <cell r="CP5086">
            <v>19.458333333333332</v>
          </cell>
          <cell r="CV5086">
            <v>92.1</v>
          </cell>
          <cell r="DA5086">
            <v>0</v>
          </cell>
          <cell r="DD5086">
            <v>1.0470740421883187</v>
          </cell>
          <cell r="FJ5086">
            <v>111</v>
          </cell>
          <cell r="FK5086">
            <v>0.26300000000000001</v>
          </cell>
          <cell r="FL5086">
            <v>-0.70528971191346046</v>
          </cell>
          <cell r="FO5086">
            <v>0</v>
          </cell>
        </row>
        <row r="5087">
          <cell r="A5087">
            <v>663652</v>
          </cell>
          <cell r="C5087" t="str">
            <v>Simon, Jake</v>
          </cell>
          <cell r="Q5087" t="str">
            <v>S</v>
          </cell>
          <cell r="AJ5087">
            <v>8.1920741969650859</v>
          </cell>
          <cell r="AR5087">
            <v>44.400000000000006</v>
          </cell>
          <cell r="AS5087">
            <v>-2.6322928295184529E-2</v>
          </cell>
          <cell r="AT5087">
            <v>0.88565985329017305</v>
          </cell>
          <cell r="BE5087">
            <v>1.3007203338302868</v>
          </cell>
          <cell r="CP5087">
            <v>19.458333333333332</v>
          </cell>
          <cell r="CV5087">
            <v>92.1</v>
          </cell>
          <cell r="DA5087">
            <v>0</v>
          </cell>
          <cell r="DD5087">
            <v>1.0277749974404891</v>
          </cell>
          <cell r="FJ5087">
            <v>111</v>
          </cell>
          <cell r="FK5087">
            <v>0.26300000000000001</v>
          </cell>
          <cell r="FL5087">
            <v>-0.38910494105046661</v>
          </cell>
          <cell r="FO5087">
            <v>0</v>
          </cell>
        </row>
        <row r="5088">
          <cell r="A5088">
            <v>663683</v>
          </cell>
          <cell r="C5088" t="str">
            <v>Schlabach, Ike</v>
          </cell>
          <cell r="Q5088" t="str">
            <v>S</v>
          </cell>
          <cell r="AJ5088">
            <v>8.1199327112295414</v>
          </cell>
          <cell r="AR5088">
            <v>44.400000000000006</v>
          </cell>
          <cell r="AS5088">
            <v>-0.24794788916924862</v>
          </cell>
          <cell r="AT5088">
            <v>0.91990272304629439</v>
          </cell>
          <cell r="BE5088">
            <v>1.2769348767169471</v>
          </cell>
          <cell r="CP5088">
            <v>19.541666666666668</v>
          </cell>
          <cell r="CV5088">
            <v>92.1</v>
          </cell>
          <cell r="DA5088">
            <v>0</v>
          </cell>
          <cell r="DD5088">
            <v>0.64932103051803014</v>
          </cell>
          <cell r="FJ5088">
            <v>111</v>
          </cell>
          <cell r="FK5088">
            <v>0.26300000000000001</v>
          </cell>
          <cell r="FL5088">
            <v>-1.0294382109914246</v>
          </cell>
          <cell r="FO5088">
            <v>0</v>
          </cell>
        </row>
        <row r="5089">
          <cell r="A5089">
            <v>663721</v>
          </cell>
          <cell r="C5089" t="str">
            <v>Crouse, Logan</v>
          </cell>
          <cell r="Q5089" t="str">
            <v>S</v>
          </cell>
          <cell r="AJ5089">
            <v>8.7035960441625981</v>
          </cell>
          <cell r="AR5089">
            <v>44.400000000000006</v>
          </cell>
          <cell r="AS5089">
            <v>0.27027846373401981</v>
          </cell>
          <cell r="AT5089">
            <v>0.95758745537268719</v>
          </cell>
          <cell r="BE5089">
            <v>1.4428133353543806</v>
          </cell>
          <cell r="CP5089">
            <v>19.541666666666668</v>
          </cell>
          <cell r="CV5089">
            <v>92.1</v>
          </cell>
          <cell r="DA5089">
            <v>0</v>
          </cell>
          <cell r="DD5089">
            <v>0.83969359349144013</v>
          </cell>
          <cell r="FJ5089">
            <v>111</v>
          </cell>
          <cell r="FK5089">
            <v>0.26300000000000001</v>
          </cell>
          <cell r="FL5089">
            <v>-0.647899607894037</v>
          </cell>
          <cell r="FO5089">
            <v>0</v>
          </cell>
        </row>
        <row r="5090">
          <cell r="A5090">
            <v>663722</v>
          </cell>
          <cell r="C5090" t="str">
            <v>Peeler, Joe</v>
          </cell>
          <cell r="Q5090" t="str">
            <v>R</v>
          </cell>
          <cell r="AJ5090">
            <v>12.022125306563922</v>
          </cell>
          <cell r="AR5090">
            <v>16.8</v>
          </cell>
          <cell r="AS5090">
            <v>2.1831147844152432</v>
          </cell>
          <cell r="AT5090">
            <v>0.96419284017775853</v>
          </cell>
          <cell r="BE5090">
            <v>1.5700316245320056</v>
          </cell>
          <cell r="CP5090">
            <v>19.541666666666668</v>
          </cell>
          <cell r="CV5090">
            <v>92.1</v>
          </cell>
          <cell r="DA5090">
            <v>0</v>
          </cell>
          <cell r="DD5090">
            <v>1.9492142010239244</v>
          </cell>
          <cell r="FJ5090">
            <v>42</v>
          </cell>
          <cell r="FK5090">
            <v>0.26300000000000001</v>
          </cell>
          <cell r="FL5090">
            <v>-0.60863136926367933</v>
          </cell>
          <cell r="FO5090">
            <v>1</v>
          </cell>
        </row>
        <row r="5091">
          <cell r="A5091">
            <v>663734</v>
          </cell>
          <cell r="C5091" t="str">
            <v>Neidert, Nick</v>
          </cell>
          <cell r="Q5091" t="str">
            <v>S</v>
          </cell>
          <cell r="AJ5091">
            <v>6.1452740317783121</v>
          </cell>
          <cell r="AR5091">
            <v>44.400000000000006</v>
          </cell>
          <cell r="AS5091">
            <v>0.23085534503668387</v>
          </cell>
          <cell r="AT5091">
            <v>0.92824449037065082</v>
          </cell>
          <cell r="BE5091">
            <v>1.0127240726818654</v>
          </cell>
          <cell r="CP5091">
            <v>19.625</v>
          </cell>
          <cell r="CV5091">
            <v>92.1</v>
          </cell>
          <cell r="DA5091">
            <v>0</v>
          </cell>
          <cell r="DD5091">
            <v>0.81992505669027116</v>
          </cell>
          <cell r="FJ5091">
            <v>111</v>
          </cell>
          <cell r="FK5091">
            <v>0.26300000000000001</v>
          </cell>
          <cell r="FL5091">
            <v>0.8188945312653193</v>
          </cell>
          <cell r="FO5091">
            <v>0</v>
          </cell>
        </row>
        <row r="5092">
          <cell r="A5092">
            <v>663737</v>
          </cell>
          <cell r="C5092" t="str">
            <v>Hellinger, Jaret</v>
          </cell>
          <cell r="Q5092" t="str">
            <v>S</v>
          </cell>
          <cell r="AJ5092">
            <v>8.0567559013186578</v>
          </cell>
          <cell r="AR5092">
            <v>44.400000000000006</v>
          </cell>
          <cell r="AS5092">
            <v>9.5539225905950736E-2</v>
          </cell>
          <cell r="AT5092">
            <v>0.94294767386794998</v>
          </cell>
          <cell r="BE5092">
            <v>1.4122257032702517</v>
          </cell>
          <cell r="CP5092">
            <v>19.625</v>
          </cell>
          <cell r="CV5092">
            <v>92.1</v>
          </cell>
          <cell r="DA5092">
            <v>0</v>
          </cell>
          <cell r="DD5092">
            <v>0.86802730630747027</v>
          </cell>
          <cell r="FJ5092">
            <v>111</v>
          </cell>
          <cell r="FK5092">
            <v>0.26300000000000001</v>
          </cell>
          <cell r="FL5092">
            <v>-0.46038526972988708</v>
          </cell>
          <cell r="FO5092">
            <v>0</v>
          </cell>
        </row>
        <row r="5093">
          <cell r="A5093">
            <v>663765</v>
          </cell>
          <cell r="C5093" t="str">
            <v>Woodford, Jake</v>
          </cell>
          <cell r="Q5093" t="str">
            <v>S</v>
          </cell>
          <cell r="AJ5093">
            <v>6.9898483171011234</v>
          </cell>
          <cell r="AR5093">
            <v>44.400000000000006</v>
          </cell>
          <cell r="AS5093">
            <v>0.33605671064220938</v>
          </cell>
          <cell r="AT5093">
            <v>0.91432483652509744</v>
          </cell>
          <cell r="BE5093">
            <v>1.3207720835772283</v>
          </cell>
          <cell r="CP5093">
            <v>19.708333333333332</v>
          </cell>
          <cell r="CV5093">
            <v>92.1</v>
          </cell>
          <cell r="DA5093">
            <v>0</v>
          </cell>
          <cell r="DD5093">
            <v>0.90089170575444055</v>
          </cell>
          <cell r="FJ5093">
            <v>111</v>
          </cell>
          <cell r="FK5093">
            <v>0.26300000000000001</v>
          </cell>
          <cell r="FL5093">
            <v>0.3289602359355337</v>
          </cell>
          <cell r="FO5093">
            <v>0</v>
          </cell>
        </row>
        <row r="5094">
          <cell r="A5094">
            <v>663770</v>
          </cell>
          <cell r="C5094" t="str">
            <v>Evans, Demarcus</v>
          </cell>
          <cell r="Q5094" t="str">
            <v>S</v>
          </cell>
          <cell r="AJ5094">
            <v>7.0733731712598296</v>
          </cell>
          <cell r="AR5094">
            <v>44.400000000000006</v>
          </cell>
          <cell r="AS5094">
            <v>-0.4298800052990393</v>
          </cell>
          <cell r="AT5094">
            <v>0.90544812286238574</v>
          </cell>
          <cell r="BE5094">
            <v>1.2967714084144204</v>
          </cell>
          <cell r="CP5094">
            <v>19.708333333333332</v>
          </cell>
          <cell r="CV5094">
            <v>92.1</v>
          </cell>
          <cell r="DA5094">
            <v>0</v>
          </cell>
          <cell r="DD5094">
            <v>1.294447970753428</v>
          </cell>
          <cell r="FJ5094">
            <v>111</v>
          </cell>
          <cell r="FK5094">
            <v>0.26300000000000001</v>
          </cell>
          <cell r="FL5094">
            <v>1.1991107613422136</v>
          </cell>
          <cell r="FO5094">
            <v>0</v>
          </cell>
        </row>
        <row r="5095">
          <cell r="A5095">
            <v>663776</v>
          </cell>
          <cell r="C5095" t="str">
            <v>Sandoval, Patrick</v>
          </cell>
          <cell r="Q5095" t="str">
            <v>S</v>
          </cell>
          <cell r="AJ5095">
            <v>6.9606951996978417</v>
          </cell>
          <cell r="AR5095">
            <v>44.400000000000006</v>
          </cell>
          <cell r="AS5095">
            <v>-2.0960818714012222</v>
          </cell>
          <cell r="AT5095">
            <v>0.90933500335202999</v>
          </cell>
          <cell r="BE5095">
            <v>1.1574922308044282</v>
          </cell>
          <cell r="CP5095">
            <v>19.708333333333332</v>
          </cell>
          <cell r="CV5095">
            <v>92.1</v>
          </cell>
          <cell r="DA5095">
            <v>0</v>
          </cell>
          <cell r="DD5095">
            <v>0.82032914320111416</v>
          </cell>
          <cell r="FJ5095">
            <v>111</v>
          </cell>
          <cell r="FK5095">
            <v>0.26300000000000001</v>
          </cell>
          <cell r="FL5095">
            <v>-9.5988948965167381E-2</v>
          </cell>
          <cell r="FO5095">
            <v>0</v>
          </cell>
        </row>
        <row r="5096">
          <cell r="A5096">
            <v>663792</v>
          </cell>
          <cell r="C5096" t="str">
            <v>Schlesener, Jacob</v>
          </cell>
          <cell r="Q5096" t="str">
            <v>S</v>
          </cell>
          <cell r="AJ5096">
            <v>11.344723980772212</v>
          </cell>
          <cell r="AR5096">
            <v>44.400000000000006</v>
          </cell>
          <cell r="AS5096">
            <v>1.7087049548777116</v>
          </cell>
          <cell r="AT5096">
            <v>0.97652593067383608</v>
          </cell>
          <cell r="BE5096">
            <v>1.4758380539970457</v>
          </cell>
          <cell r="CP5096">
            <v>19.708333333333332</v>
          </cell>
          <cell r="CV5096">
            <v>92.1</v>
          </cell>
          <cell r="DA5096">
            <v>0</v>
          </cell>
          <cell r="DD5096">
            <v>1.6943902569714995</v>
          </cell>
          <cell r="FJ5096">
            <v>111</v>
          </cell>
          <cell r="FK5096">
            <v>0.26300000000000001</v>
          </cell>
          <cell r="FL5096">
            <v>-0.89976934149529297</v>
          </cell>
          <cell r="FO5096">
            <v>0</v>
          </cell>
        </row>
        <row r="5097">
          <cell r="A5097">
            <v>663793</v>
          </cell>
          <cell r="C5097" t="str">
            <v>Chalmers, Dakota</v>
          </cell>
          <cell r="Q5097" t="str">
            <v>S</v>
          </cell>
          <cell r="AJ5097">
            <v>8.0916931775173708</v>
          </cell>
          <cell r="AR5097">
            <v>44.400000000000006</v>
          </cell>
          <cell r="AS5097">
            <v>-0.1389400696319002</v>
          </cell>
          <cell r="AT5097">
            <v>0.89943233051247717</v>
          </cell>
          <cell r="BE5097">
            <v>1.2138288538379374</v>
          </cell>
          <cell r="CP5097">
            <v>19.708333333333332</v>
          </cell>
          <cell r="CV5097">
            <v>92.1</v>
          </cell>
          <cell r="DA5097">
            <v>0</v>
          </cell>
          <cell r="DD5097">
            <v>1.1653991526828837</v>
          </cell>
          <cell r="FJ5097">
            <v>111</v>
          </cell>
          <cell r="FK5097">
            <v>0.26300000000000001</v>
          </cell>
          <cell r="FL5097">
            <v>-0.33111116458794421</v>
          </cell>
          <cell r="FO5097">
            <v>0</v>
          </cell>
        </row>
        <row r="5098">
          <cell r="A5098">
            <v>663809</v>
          </cell>
          <cell r="C5098" t="str">
            <v>Oxnevad, Ian</v>
          </cell>
          <cell r="Q5098" t="str">
            <v>S</v>
          </cell>
          <cell r="AJ5098">
            <v>7.3703507457941875</v>
          </cell>
          <cell r="AR5098">
            <v>44.400000000000006</v>
          </cell>
          <cell r="AS5098">
            <v>0.64897089011431097</v>
          </cell>
          <cell r="AT5098">
            <v>0.94603920109193596</v>
          </cell>
          <cell r="BE5098">
            <v>1.2425150168604009</v>
          </cell>
          <cell r="CP5098">
            <v>19.708333333333332</v>
          </cell>
          <cell r="CV5098">
            <v>92.1</v>
          </cell>
          <cell r="DA5098">
            <v>0</v>
          </cell>
          <cell r="DD5098">
            <v>0.88074739999659279</v>
          </cell>
          <cell r="FJ5098">
            <v>111</v>
          </cell>
          <cell r="FK5098">
            <v>0.26300000000000001</v>
          </cell>
          <cell r="FL5098">
            <v>0.56945000756150055</v>
          </cell>
          <cell r="FO5098">
            <v>0</v>
          </cell>
        </row>
        <row r="5099">
          <cell r="A5099">
            <v>663832</v>
          </cell>
          <cell r="C5099" t="str">
            <v>McKay, Ryan</v>
          </cell>
          <cell r="Q5099" t="str">
            <v>S</v>
          </cell>
          <cell r="AJ5099">
            <v>9.3691385666019222</v>
          </cell>
          <cell r="AR5099">
            <v>44.400000000000006</v>
          </cell>
          <cell r="AS5099">
            <v>-0.41730299057941128</v>
          </cell>
          <cell r="AT5099">
            <v>0.90228768374480128</v>
          </cell>
          <cell r="BE5099">
            <v>1.210545312810632</v>
          </cell>
          <cell r="CP5099">
            <v>19.791666666666668</v>
          </cell>
          <cell r="CV5099">
            <v>92.1</v>
          </cell>
          <cell r="DA5099">
            <v>0</v>
          </cell>
          <cell r="DD5099">
            <v>1.0020971968878016</v>
          </cell>
          <cell r="FJ5099">
            <v>111</v>
          </cell>
          <cell r="FK5099">
            <v>0.26300000000000001</v>
          </cell>
          <cell r="FL5099">
            <v>0.34191317162334806</v>
          </cell>
          <cell r="FO5099">
            <v>0</v>
          </cell>
        </row>
        <row r="5100">
          <cell r="A5100">
            <v>663840</v>
          </cell>
          <cell r="C5100" t="str">
            <v>Thompson, Dylan</v>
          </cell>
          <cell r="Q5100" t="str">
            <v>S</v>
          </cell>
          <cell r="AJ5100">
            <v>7.8494349475963539</v>
          </cell>
          <cell r="AR5100">
            <v>44.400000000000006</v>
          </cell>
          <cell r="AS5100">
            <v>1.3190021755893504</v>
          </cell>
          <cell r="AT5100">
            <v>0.98115766323802456</v>
          </cell>
          <cell r="BE5100">
            <v>1.2590075269518139</v>
          </cell>
          <cell r="CP5100">
            <v>19.791666666666668</v>
          </cell>
          <cell r="CV5100">
            <v>92.1</v>
          </cell>
          <cell r="DA5100">
            <v>0</v>
          </cell>
          <cell r="DD5100">
            <v>1.0931980642589594</v>
          </cell>
          <cell r="FJ5100">
            <v>111</v>
          </cell>
          <cell r="FK5100">
            <v>0.26300000000000001</v>
          </cell>
          <cell r="FL5100">
            <v>0.19881905888414053</v>
          </cell>
          <cell r="FO5100">
            <v>0</v>
          </cell>
        </row>
        <row r="5101">
          <cell r="A5101">
            <v>663841</v>
          </cell>
          <cell r="C5101" t="str">
            <v>Nikorak, Mike</v>
          </cell>
          <cell r="Q5101" t="str">
            <v>S</v>
          </cell>
          <cell r="AJ5101">
            <v>8.5894378160635672</v>
          </cell>
          <cell r="AR5101">
            <v>44.400000000000006</v>
          </cell>
          <cell r="AS5101">
            <v>-0.60165223683626323</v>
          </cell>
          <cell r="AT5101">
            <v>0.93598374791599537</v>
          </cell>
          <cell r="BE5101">
            <v>1.5161143248626658</v>
          </cell>
          <cell r="CP5101">
            <v>19.791666666666668</v>
          </cell>
          <cell r="CV5101">
            <v>92.1</v>
          </cell>
          <cell r="DA5101">
            <v>0</v>
          </cell>
          <cell r="DD5101">
            <v>0.92298428315232395</v>
          </cell>
          <cell r="FJ5101">
            <v>111</v>
          </cell>
          <cell r="FK5101">
            <v>0.26300000000000001</v>
          </cell>
          <cell r="FL5101">
            <v>1.0945924269504792</v>
          </cell>
          <cell r="FO5101">
            <v>0</v>
          </cell>
        </row>
        <row r="5102">
          <cell r="A5102">
            <v>663846</v>
          </cell>
          <cell r="C5102" t="str">
            <v>Wotell, Max</v>
          </cell>
          <cell r="Q5102" t="str">
            <v>S</v>
          </cell>
          <cell r="AJ5102">
            <v>8.7560693058467702</v>
          </cell>
          <cell r="AR5102">
            <v>44.400000000000006</v>
          </cell>
          <cell r="AS5102">
            <v>1.5119357222174863</v>
          </cell>
          <cell r="AT5102">
            <v>0.9599513623164514</v>
          </cell>
          <cell r="BE5102">
            <v>1.0550808460947281</v>
          </cell>
          <cell r="CP5102">
            <v>19.791666666666668</v>
          </cell>
          <cell r="CV5102">
            <v>92.1</v>
          </cell>
          <cell r="DA5102">
            <v>0</v>
          </cell>
          <cell r="DD5102">
            <v>1.3553577046056429</v>
          </cell>
          <cell r="FJ5102">
            <v>111</v>
          </cell>
          <cell r="FK5102">
            <v>0.26300000000000001</v>
          </cell>
          <cell r="FL5102">
            <v>-0.4983186543632937</v>
          </cell>
          <cell r="FO5102">
            <v>0</v>
          </cell>
        </row>
        <row r="5103">
          <cell r="A5103">
            <v>663872</v>
          </cell>
          <cell r="C5103" t="str">
            <v>Russell, Ashe</v>
          </cell>
          <cell r="Q5103" t="str">
            <v>S</v>
          </cell>
          <cell r="AJ5103">
            <v>7.8674494577207081</v>
          </cell>
          <cell r="AR5103">
            <v>44.400000000000006</v>
          </cell>
          <cell r="AS5103">
            <v>-0.23727104813632002</v>
          </cell>
          <cell r="AT5103">
            <v>0.9502352792499712</v>
          </cell>
          <cell r="BE5103">
            <v>1.1741272468552404</v>
          </cell>
          <cell r="CP5103">
            <v>19.875</v>
          </cell>
          <cell r="CV5103">
            <v>92.1</v>
          </cell>
          <cell r="DA5103">
            <v>0</v>
          </cell>
          <cell r="DD5103">
            <v>0.85704018479959165</v>
          </cell>
          <cell r="FJ5103">
            <v>111</v>
          </cell>
          <cell r="FK5103">
            <v>0.26300000000000001</v>
          </cell>
          <cell r="FL5103">
            <v>0.57384530579232595</v>
          </cell>
          <cell r="FO5103">
            <v>0</v>
          </cell>
        </row>
        <row r="5104">
          <cell r="A5104">
            <v>663890</v>
          </cell>
          <cell r="C5104" t="str">
            <v>Zimmerman, Michael</v>
          </cell>
          <cell r="Q5104" t="str">
            <v>S</v>
          </cell>
          <cell r="AJ5104">
            <v>8.4355747360558269</v>
          </cell>
          <cell r="AR5104">
            <v>44.400000000000006</v>
          </cell>
          <cell r="AS5104">
            <v>-1.1863557214403999</v>
          </cell>
          <cell r="AT5104">
            <v>0.91147794187833553</v>
          </cell>
          <cell r="BE5104">
            <v>1.3428226852150889</v>
          </cell>
          <cell r="CP5104">
            <v>19.875</v>
          </cell>
          <cell r="CV5104">
            <v>92.1</v>
          </cell>
          <cell r="DA5104">
            <v>0</v>
          </cell>
          <cell r="DD5104">
            <v>0.67024678119076864</v>
          </cell>
          <cell r="FJ5104">
            <v>111</v>
          </cell>
          <cell r="FK5104">
            <v>0.26300000000000001</v>
          </cell>
          <cell r="FL5104">
            <v>-0.35248566974469731</v>
          </cell>
          <cell r="FO5104">
            <v>0</v>
          </cell>
        </row>
        <row r="5105">
          <cell r="A5105">
            <v>663900</v>
          </cell>
          <cell r="C5105" t="str">
            <v>Medina, Javier</v>
          </cell>
          <cell r="Q5105" t="str">
            <v>S</v>
          </cell>
          <cell r="AJ5105">
            <v>7.5088511834221601</v>
          </cell>
          <cell r="AR5105">
            <v>44.400000000000006</v>
          </cell>
          <cell r="AS5105">
            <v>-1.0527628466681365</v>
          </cell>
          <cell r="AT5105">
            <v>0.90224774544462438</v>
          </cell>
          <cell r="BE5105">
            <v>1.2293727637980996</v>
          </cell>
          <cell r="CP5105">
            <v>19.875</v>
          </cell>
          <cell r="CV5105">
            <v>92.1</v>
          </cell>
          <cell r="DA5105">
            <v>0</v>
          </cell>
          <cell r="DD5105">
            <v>0.91338770132083458</v>
          </cell>
          <cell r="FJ5105">
            <v>111</v>
          </cell>
          <cell r="FK5105">
            <v>0.26300000000000001</v>
          </cell>
          <cell r="FL5105">
            <v>0.36027038225702018</v>
          </cell>
          <cell r="FO5105">
            <v>0</v>
          </cell>
        </row>
        <row r="5106">
          <cell r="A5106">
            <v>663910</v>
          </cell>
          <cell r="C5106" t="str">
            <v>Guerrero, Jordan</v>
          </cell>
          <cell r="Q5106" t="str">
            <v>S</v>
          </cell>
          <cell r="AJ5106">
            <v>9.0395214172217759</v>
          </cell>
          <cell r="AR5106">
            <v>44.400000000000006</v>
          </cell>
          <cell r="AS5106">
            <v>0.24092231685343743</v>
          </cell>
          <cell r="AT5106">
            <v>0.94371767775939053</v>
          </cell>
          <cell r="BE5106">
            <v>1.4070417992141444</v>
          </cell>
          <cell r="CP5106">
            <v>19.875</v>
          </cell>
          <cell r="CV5106">
            <v>92.1</v>
          </cell>
          <cell r="DA5106">
            <v>0</v>
          </cell>
          <cell r="DD5106">
            <v>0.93318105460610257</v>
          </cell>
          <cell r="FJ5106">
            <v>111</v>
          </cell>
          <cell r="FK5106">
            <v>0.26300000000000001</v>
          </cell>
          <cell r="FL5106">
            <v>0.2757109157870074</v>
          </cell>
          <cell r="FO5106">
            <v>0</v>
          </cell>
        </row>
        <row r="5107">
          <cell r="A5107">
            <v>663927</v>
          </cell>
          <cell r="C5107" t="str">
            <v>Finley, Drew</v>
          </cell>
          <cell r="Q5107" t="str">
            <v>S</v>
          </cell>
          <cell r="AJ5107">
            <v>8.1051651823483422</v>
          </cell>
          <cell r="AR5107">
            <v>44.400000000000006</v>
          </cell>
          <cell r="AS5107">
            <v>-0.66980775416045268</v>
          </cell>
          <cell r="AT5107">
            <v>0.92104250161188228</v>
          </cell>
          <cell r="BE5107">
            <v>0.97830700190406916</v>
          </cell>
          <cell r="CP5107">
            <v>19.958333333333332</v>
          </cell>
          <cell r="CV5107">
            <v>92.1</v>
          </cell>
          <cell r="DA5107">
            <v>0</v>
          </cell>
          <cell r="DD5107">
            <v>1.1641815275479548</v>
          </cell>
          <cell r="FJ5107">
            <v>111</v>
          </cell>
          <cell r="FK5107">
            <v>0.26300000000000001</v>
          </cell>
          <cell r="FL5107">
            <v>0.27282023678461442</v>
          </cell>
          <cell r="FO5107">
            <v>0</v>
          </cell>
        </row>
        <row r="5108">
          <cell r="A5108">
            <v>663930</v>
          </cell>
          <cell r="C5108" t="str">
            <v>Smith, Austin</v>
          </cell>
          <cell r="Q5108" t="str">
            <v>S</v>
          </cell>
          <cell r="AJ5108">
            <v>8.9273652411097828</v>
          </cell>
          <cell r="AR5108">
            <v>44.400000000000006</v>
          </cell>
          <cell r="AS5108">
            <v>6.4674875397657927E-2</v>
          </cell>
          <cell r="AT5108">
            <v>0.93004723965815306</v>
          </cell>
          <cell r="BE5108">
            <v>1.2888256581342745</v>
          </cell>
          <cell r="CP5108">
            <v>19.958333333333332</v>
          </cell>
          <cell r="CV5108">
            <v>92.1</v>
          </cell>
          <cell r="DA5108">
            <v>0</v>
          </cell>
          <cell r="DD5108">
            <v>0.97222170152902898</v>
          </cell>
          <cell r="FJ5108">
            <v>111</v>
          </cell>
          <cell r="FK5108">
            <v>0.26300000000000001</v>
          </cell>
          <cell r="FL5108">
            <v>0.29804086623351933</v>
          </cell>
          <cell r="FO5108">
            <v>0</v>
          </cell>
        </row>
        <row r="5109">
          <cell r="A5109">
            <v>663940</v>
          </cell>
          <cell r="C5109" t="str">
            <v>Comito, Chris</v>
          </cell>
          <cell r="Q5109" t="str">
            <v>S</v>
          </cell>
          <cell r="AJ5109">
            <v>7.6813886755439249</v>
          </cell>
          <cell r="AR5109">
            <v>44.418189033744824</v>
          </cell>
          <cell r="AS5109">
            <v>-0.55637761052472334</v>
          </cell>
          <cell r="AT5109">
            <v>0.80335418438598327</v>
          </cell>
          <cell r="BE5109">
            <v>1.4816886805816329</v>
          </cell>
          <cell r="CP5109">
            <v>20.041666666666668</v>
          </cell>
          <cell r="CV5109">
            <v>92.1</v>
          </cell>
          <cell r="DA5109">
            <v>0</v>
          </cell>
          <cell r="DD5109">
            <v>0.81961524500883987</v>
          </cell>
          <cell r="FJ5109">
            <v>111.04547258436205</v>
          </cell>
          <cell r="FK5109">
            <v>0.26300000000000001</v>
          </cell>
          <cell r="FL5109">
            <v>-0.30074084180646732</v>
          </cell>
          <cell r="FO5109">
            <v>0</v>
          </cell>
        </row>
        <row r="5110">
          <cell r="A5110">
            <v>663958</v>
          </cell>
          <cell r="C5110" t="str">
            <v>Inman, Ryne</v>
          </cell>
          <cell r="Q5110" t="str">
            <v>S</v>
          </cell>
          <cell r="AJ5110">
            <v>8.4138632004676719</v>
          </cell>
          <cell r="AR5110">
            <v>44.400000000000006</v>
          </cell>
          <cell r="AS5110">
            <v>-0.10561408411110526</v>
          </cell>
          <cell r="AT5110">
            <v>0.88880461083177165</v>
          </cell>
          <cell r="BE5110">
            <v>1.1999801733275877</v>
          </cell>
          <cell r="CP5110">
            <v>20.125</v>
          </cell>
          <cell r="CV5110">
            <v>92.1</v>
          </cell>
          <cell r="DA5110">
            <v>0</v>
          </cell>
          <cell r="DD5110">
            <v>0.82534794370685938</v>
          </cell>
          <cell r="FJ5110">
            <v>111</v>
          </cell>
          <cell r="FK5110">
            <v>0.26300000000000001</v>
          </cell>
          <cell r="FL5110">
            <v>-0.2651162117716605</v>
          </cell>
          <cell r="FO5110">
            <v>0</v>
          </cell>
        </row>
        <row r="5111">
          <cell r="A5111">
            <v>663969</v>
          </cell>
          <cell r="C5111" t="str">
            <v>Phillips, Tyler</v>
          </cell>
          <cell r="Q5111" t="str">
            <v>S</v>
          </cell>
          <cell r="AJ5111">
            <v>8.0684009670259353</v>
          </cell>
          <cell r="AR5111">
            <v>44.400000000000006</v>
          </cell>
          <cell r="AS5111">
            <v>-0.55805217060673673</v>
          </cell>
          <cell r="AT5111">
            <v>0.8950067879716157</v>
          </cell>
          <cell r="BE5111">
            <v>1.4757777360754589</v>
          </cell>
          <cell r="CP5111">
            <v>18.708333333333332</v>
          </cell>
          <cell r="CV5111">
            <v>92.1</v>
          </cell>
          <cell r="DA5111">
            <v>0</v>
          </cell>
          <cell r="DD5111">
            <v>1.0714860930220906</v>
          </cell>
          <cell r="FJ5111">
            <v>111</v>
          </cell>
          <cell r="FK5111">
            <v>0.26300000000000001</v>
          </cell>
          <cell r="FL5111">
            <v>-0.49250252278795881</v>
          </cell>
          <cell r="FO5111">
            <v>0</v>
          </cell>
        </row>
        <row r="5112">
          <cell r="A5112">
            <v>663975</v>
          </cell>
          <cell r="C5112" t="str">
            <v>Duron, Nick</v>
          </cell>
          <cell r="Q5112" t="str">
            <v>R</v>
          </cell>
          <cell r="AJ5112">
            <v>6.3348012626117001</v>
          </cell>
          <cell r="AR5112">
            <v>16.8</v>
          </cell>
          <cell r="AS5112">
            <v>0.30758862804471043</v>
          </cell>
          <cell r="AT5112">
            <v>0.95982932985963954</v>
          </cell>
          <cell r="BE5112">
            <v>1.4051501247898346</v>
          </cell>
          <cell r="CP5112">
            <v>20.458333333333332</v>
          </cell>
          <cell r="CV5112">
            <v>92.1</v>
          </cell>
          <cell r="DA5112">
            <v>0</v>
          </cell>
          <cell r="DD5112">
            <v>1.1245741829393823</v>
          </cell>
          <cell r="FJ5112">
            <v>42</v>
          </cell>
          <cell r="FK5112">
            <v>0.26300000000000001</v>
          </cell>
          <cell r="FL5112">
            <v>1.1650349336053472</v>
          </cell>
          <cell r="FO5112">
            <v>1</v>
          </cell>
        </row>
        <row r="5113">
          <cell r="A5113">
            <v>663978</v>
          </cell>
          <cell r="C5113" t="str">
            <v>Paddack, Chris</v>
          </cell>
          <cell r="Q5113" t="str">
            <v>S</v>
          </cell>
          <cell r="AJ5113">
            <v>4.5191471112590254</v>
          </cell>
          <cell r="AR5113">
            <v>111</v>
          </cell>
          <cell r="AS5113">
            <v>-2.0534395507929723E-2</v>
          </cell>
          <cell r="AT5113">
            <v>0.87543368164760205</v>
          </cell>
          <cell r="BE5113">
            <v>1.576640695630132</v>
          </cell>
          <cell r="CP5113">
            <v>20.458333333333332</v>
          </cell>
          <cell r="CV5113">
            <v>92.1</v>
          </cell>
          <cell r="DA5113">
            <v>0</v>
          </cell>
          <cell r="DD5113">
            <v>1.4054040235861864</v>
          </cell>
          <cell r="FJ5113">
            <v>111</v>
          </cell>
          <cell r="FK5113">
            <v>0.26300000000000001</v>
          </cell>
          <cell r="FL5113">
            <v>0.35045233179646473</v>
          </cell>
          <cell r="FO5113">
            <v>0</v>
          </cell>
        </row>
        <row r="5114">
          <cell r="A5114">
            <v>663983</v>
          </cell>
          <cell r="C5114" t="str">
            <v>Moreta, Hector</v>
          </cell>
          <cell r="Q5114" t="str">
            <v>R</v>
          </cell>
          <cell r="AJ5114">
            <v>9.0133772289922938</v>
          </cell>
          <cell r="AR5114">
            <v>16.8</v>
          </cell>
          <cell r="AS5114">
            <v>1.4155983482347454</v>
          </cell>
          <cell r="AT5114">
            <v>0.97924890356012417</v>
          </cell>
          <cell r="BE5114">
            <v>1.2984092455179348</v>
          </cell>
          <cell r="CP5114">
            <v>20.541666666666668</v>
          </cell>
          <cell r="CV5114">
            <v>92.1</v>
          </cell>
          <cell r="DA5114">
            <v>0</v>
          </cell>
          <cell r="DD5114">
            <v>0.74235910774971581</v>
          </cell>
          <cell r="FJ5114">
            <v>42</v>
          </cell>
          <cell r="FK5114">
            <v>0.26300000000000001</v>
          </cell>
          <cell r="FL5114">
            <v>1.6709747945024025</v>
          </cell>
          <cell r="FO5114">
            <v>1</v>
          </cell>
        </row>
        <row r="5115">
          <cell r="A5115">
            <v>663988</v>
          </cell>
          <cell r="C5115" t="str">
            <v>Kisena, Alec</v>
          </cell>
          <cell r="Q5115" t="str">
            <v>S</v>
          </cell>
          <cell r="AJ5115">
            <v>7.3712717134516161</v>
          </cell>
          <cell r="AR5115">
            <v>44.400000000000006</v>
          </cell>
          <cell r="AS5115">
            <v>-0.29002961353404805</v>
          </cell>
          <cell r="AT5115">
            <v>0.94838999866557272</v>
          </cell>
          <cell r="BE5115">
            <v>1.2735283040620444</v>
          </cell>
          <cell r="CP5115">
            <v>20.708333333333332</v>
          </cell>
          <cell r="CV5115">
            <v>92.1</v>
          </cell>
          <cell r="DA5115">
            <v>0</v>
          </cell>
          <cell r="DD5115">
            <v>1.2004205416698346</v>
          </cell>
          <cell r="FJ5115">
            <v>111</v>
          </cell>
          <cell r="FK5115">
            <v>0.26300000000000001</v>
          </cell>
          <cell r="FL5115">
            <v>1.132386341030827</v>
          </cell>
          <cell r="FO5115">
            <v>0</v>
          </cell>
        </row>
        <row r="5116">
          <cell r="A5116">
            <v>663989</v>
          </cell>
          <cell r="C5116" t="str">
            <v>Vespi, Nick</v>
          </cell>
          <cell r="Q5116" t="str">
            <v>S</v>
          </cell>
          <cell r="AJ5116">
            <v>6.9610644618010262</v>
          </cell>
          <cell r="AR5116">
            <v>44.400000000000006</v>
          </cell>
          <cell r="AS5116">
            <v>-0.34279920689777876</v>
          </cell>
          <cell r="AT5116">
            <v>0.88636466274990988</v>
          </cell>
          <cell r="BE5116">
            <v>1.234545989802595</v>
          </cell>
          <cell r="CP5116">
            <v>20.708333333333332</v>
          </cell>
          <cell r="CV5116">
            <v>92.1</v>
          </cell>
          <cell r="DA5116">
            <v>0</v>
          </cell>
          <cell r="DD5116">
            <v>0.89767101508147462</v>
          </cell>
          <cell r="FJ5116">
            <v>111</v>
          </cell>
          <cell r="FK5116">
            <v>0.26300000000000001</v>
          </cell>
          <cell r="FL5116">
            <v>-0.27762286509580403</v>
          </cell>
          <cell r="FO5116">
            <v>0</v>
          </cell>
        </row>
        <row r="5117">
          <cell r="A5117">
            <v>663995</v>
          </cell>
          <cell r="C5117" t="str">
            <v>Taylor, Jacob</v>
          </cell>
          <cell r="Q5117" t="str">
            <v>S</v>
          </cell>
          <cell r="AJ5117">
            <v>8.6500993377850666</v>
          </cell>
          <cell r="AR5117">
            <v>44.400000000000006</v>
          </cell>
          <cell r="AS5117">
            <v>-4.1823388335576732</v>
          </cell>
          <cell r="AT5117">
            <v>0.9934874377619487</v>
          </cell>
          <cell r="BE5117">
            <v>1.2283523651163251</v>
          </cell>
          <cell r="CP5117">
            <v>20.958333333333332</v>
          </cell>
          <cell r="CV5117">
            <v>92.1</v>
          </cell>
          <cell r="DA5117">
            <v>0</v>
          </cell>
          <cell r="DD5117">
            <v>1.6640900620861965</v>
          </cell>
          <cell r="FJ5117">
            <v>111</v>
          </cell>
          <cell r="FK5117">
            <v>0.26300000000000001</v>
          </cell>
          <cell r="FL5117">
            <v>1.2623063290814167</v>
          </cell>
          <cell r="FO5117">
            <v>0</v>
          </cell>
        </row>
        <row r="5118">
          <cell r="A5118">
            <v>663996</v>
          </cell>
          <cell r="C5118" t="str">
            <v>Economos, Nicholas</v>
          </cell>
          <cell r="Q5118" t="str">
            <v>S</v>
          </cell>
          <cell r="AJ5118">
            <v>8.9998385924576816</v>
          </cell>
          <cell r="AR5118">
            <v>44.400000000000006</v>
          </cell>
          <cell r="AS5118">
            <v>-0.44943109706152107</v>
          </cell>
          <cell r="AT5118">
            <v>0.90280703525799466</v>
          </cell>
          <cell r="BE5118">
            <v>1.2291220957401647</v>
          </cell>
          <cell r="CP5118">
            <v>21.041666666666668</v>
          </cell>
          <cell r="CV5118">
            <v>92.1</v>
          </cell>
          <cell r="DA5118">
            <v>0</v>
          </cell>
          <cell r="DD5118">
            <v>0.9674152577886761</v>
          </cell>
          <cell r="FJ5118">
            <v>111</v>
          </cell>
          <cell r="FK5118">
            <v>0.26300000000000001</v>
          </cell>
          <cell r="FL5118">
            <v>-0.31150872741824503</v>
          </cell>
          <cell r="FO5118">
            <v>0</v>
          </cell>
        </row>
        <row r="5119">
          <cell r="A5119">
            <v>663998</v>
          </cell>
          <cell r="C5119" t="str">
            <v>Ingram, Chase</v>
          </cell>
          <cell r="Q5119" t="str">
            <v>S</v>
          </cell>
          <cell r="AJ5119">
            <v>7.2869895899489201</v>
          </cell>
          <cell r="AR5119">
            <v>47.034039647187939</v>
          </cell>
          <cell r="AS5119">
            <v>-0.24445258360938329</v>
          </cell>
          <cell r="AT5119">
            <v>0.79982564854740401</v>
          </cell>
          <cell r="BE5119">
            <v>1.422180364708461</v>
          </cell>
          <cell r="CP5119">
            <v>21.208333333333332</v>
          </cell>
          <cell r="CV5119">
            <v>92.1</v>
          </cell>
          <cell r="DA5119">
            <v>0</v>
          </cell>
          <cell r="DD5119">
            <v>1.1173840376547883</v>
          </cell>
          <cell r="FJ5119">
            <v>117.58509911796983</v>
          </cell>
          <cell r="FK5119">
            <v>0.26300000000000001</v>
          </cell>
          <cell r="FL5119">
            <v>-0.19084191786304386</v>
          </cell>
          <cell r="FO5119">
            <v>0</v>
          </cell>
        </row>
        <row r="5120">
          <cell r="A5120">
            <v>663999</v>
          </cell>
          <cell r="C5120" t="str">
            <v>Neubeck, Travis</v>
          </cell>
          <cell r="Q5120" t="str">
            <v>S</v>
          </cell>
          <cell r="AJ5120">
            <v>8.943035228552711</v>
          </cell>
          <cell r="AR5120">
            <v>44.400000000000006</v>
          </cell>
          <cell r="AS5120">
            <v>1.3943057640079923</v>
          </cell>
          <cell r="AT5120">
            <v>0.94216324989534794</v>
          </cell>
          <cell r="BE5120">
            <v>1.2595222901812593</v>
          </cell>
          <cell r="CP5120">
            <v>21.291666666666668</v>
          </cell>
          <cell r="CV5120">
            <v>92.1</v>
          </cell>
          <cell r="DA5120">
            <v>0</v>
          </cell>
          <cell r="DD5120">
            <v>0.88181786423194997</v>
          </cell>
          <cell r="FJ5120">
            <v>111</v>
          </cell>
          <cell r="FK5120">
            <v>0.26300000000000001</v>
          </cell>
          <cell r="FL5120">
            <v>-0.97472309592591155</v>
          </cell>
          <cell r="FO5120">
            <v>0</v>
          </cell>
        </row>
        <row r="5121">
          <cell r="A5121">
            <v>664004</v>
          </cell>
          <cell r="C5121" t="str">
            <v>Plitt, Chris</v>
          </cell>
          <cell r="Q5121" t="str">
            <v>S</v>
          </cell>
          <cell r="AJ5121">
            <v>7.3363386621717854</v>
          </cell>
          <cell r="AR5121">
            <v>44.400000000000006</v>
          </cell>
          <cell r="AS5121">
            <v>-0.32408938550310662</v>
          </cell>
          <cell r="AT5121">
            <v>0.93967239224844823</v>
          </cell>
          <cell r="BE5121">
            <v>1.1642790081837795</v>
          </cell>
          <cell r="CP5121">
            <v>21.458333333333332</v>
          </cell>
          <cell r="CV5121">
            <v>92.1</v>
          </cell>
          <cell r="DA5121">
            <v>0</v>
          </cell>
          <cell r="DD5121">
            <v>0.7641610805710819</v>
          </cell>
          <cell r="FJ5121">
            <v>111</v>
          </cell>
          <cell r="FK5121">
            <v>0.26300000000000001</v>
          </cell>
          <cell r="FL5121">
            <v>-3.0472427877448638E-2</v>
          </cell>
          <cell r="FO5121">
            <v>0</v>
          </cell>
        </row>
        <row r="5122">
          <cell r="A5122">
            <v>664012</v>
          </cell>
          <cell r="C5122" t="str">
            <v>Mark, Tyler</v>
          </cell>
          <cell r="Q5122" t="str">
            <v>S</v>
          </cell>
          <cell r="AJ5122">
            <v>7.6734804004664259</v>
          </cell>
          <cell r="AR5122">
            <v>44.400000000000006</v>
          </cell>
          <cell r="AS5122">
            <v>-0.92746682094363209</v>
          </cell>
          <cell r="AT5122">
            <v>0.82907449682387213</v>
          </cell>
          <cell r="BE5122">
            <v>0.81236894538231197</v>
          </cell>
          <cell r="CP5122">
            <v>21.708333333333332</v>
          </cell>
          <cell r="CV5122">
            <v>92.1</v>
          </cell>
          <cell r="DA5122">
            <v>0</v>
          </cell>
          <cell r="DD5122">
            <v>0.99676540347397768</v>
          </cell>
          <cell r="FJ5122">
            <v>111</v>
          </cell>
          <cell r="FK5122">
            <v>0.26300000000000001</v>
          </cell>
          <cell r="FL5122">
            <v>0.12009386652864899</v>
          </cell>
          <cell r="FO5122">
            <v>0</v>
          </cell>
        </row>
        <row r="5123">
          <cell r="A5123">
            <v>664016</v>
          </cell>
          <cell r="C5123" t="str">
            <v>Geekie, Dalton</v>
          </cell>
          <cell r="Q5123" t="str">
            <v>R</v>
          </cell>
          <cell r="AJ5123">
            <v>7.016124408235731</v>
          </cell>
          <cell r="AR5123">
            <v>19.524503619703708</v>
          </cell>
          <cell r="AS5123">
            <v>2.7244961141905819E-2</v>
          </cell>
          <cell r="AT5123">
            <v>0.8898741210395219</v>
          </cell>
          <cell r="BE5123">
            <v>0.96498195076822235</v>
          </cell>
          <cell r="CP5123">
            <v>21.708333333333332</v>
          </cell>
          <cell r="CV5123">
            <v>92.1</v>
          </cell>
          <cell r="DA5123">
            <v>0</v>
          </cell>
          <cell r="DD5123">
            <v>0.84790447867798846</v>
          </cell>
          <cell r="FJ5123">
            <v>48.811259049259263</v>
          </cell>
          <cell r="FK5123">
            <v>0.26300000000000001</v>
          </cell>
          <cell r="FL5123">
            <v>-0.81999804749740579</v>
          </cell>
          <cell r="FO5123">
            <v>1</v>
          </cell>
        </row>
        <row r="5124">
          <cell r="A5124">
            <v>664022</v>
          </cell>
          <cell r="C5124" t="str">
            <v>Barnett, Hunter</v>
          </cell>
          <cell r="Q5124" t="str">
            <v>R</v>
          </cell>
          <cell r="AJ5124">
            <v>7.825478631718239</v>
          </cell>
          <cell r="AR5124">
            <v>16.8</v>
          </cell>
          <cell r="AS5124">
            <v>2.9079628316439141</v>
          </cell>
          <cell r="AT5124">
            <v>0.98332993966648208</v>
          </cell>
          <cell r="BE5124">
            <v>0.95288261515228967</v>
          </cell>
          <cell r="CP5124">
            <v>21.875</v>
          </cell>
          <cell r="CV5124">
            <v>92.1</v>
          </cell>
          <cell r="DA5124">
            <v>0</v>
          </cell>
          <cell r="DD5124">
            <v>0.60733999917984094</v>
          </cell>
          <cell r="FJ5124">
            <v>42</v>
          </cell>
          <cell r="FK5124">
            <v>0.26300000000000001</v>
          </cell>
          <cell r="FL5124">
            <v>-1.147654746037593</v>
          </cell>
          <cell r="FO5124">
            <v>1</v>
          </cell>
        </row>
        <row r="5125">
          <cell r="A5125">
            <v>664028</v>
          </cell>
          <cell r="C5125" t="str">
            <v>Kennedy, Brett</v>
          </cell>
          <cell r="Q5125" t="str">
            <v>S</v>
          </cell>
          <cell r="AJ5125">
            <v>5.9439412274825916</v>
          </cell>
          <cell r="AR5125">
            <v>48.069135735802469</v>
          </cell>
          <cell r="AS5125">
            <v>-0.17778664046572207</v>
          </cell>
          <cell r="AT5125">
            <v>0.80464725486479893</v>
          </cell>
          <cell r="BE5125">
            <v>0.94458684779667756</v>
          </cell>
          <cell r="CP5125">
            <v>21.875</v>
          </cell>
          <cell r="CV5125">
            <v>92.1</v>
          </cell>
          <cell r="DA5125">
            <v>0</v>
          </cell>
          <cell r="DD5125">
            <v>1.1648341144112426</v>
          </cell>
          <cell r="FJ5125">
            <v>120.17283933950617</v>
          </cell>
          <cell r="FK5125">
            <v>0.26300000000000001</v>
          </cell>
          <cell r="FL5125">
            <v>0.45889562430652453</v>
          </cell>
          <cell r="FO5125">
            <v>0</v>
          </cell>
        </row>
        <row r="5126">
          <cell r="A5126">
            <v>664030</v>
          </cell>
          <cell r="C5126" t="str">
            <v>Nelson, Makay</v>
          </cell>
          <cell r="Q5126" t="str">
            <v>S</v>
          </cell>
          <cell r="AJ5126">
            <v>9.9066801492708532</v>
          </cell>
          <cell r="AR5126">
            <v>44.400000000000006</v>
          </cell>
          <cell r="AS5126">
            <v>0.41576155039290907</v>
          </cell>
          <cell r="AT5126">
            <v>0.93316340758131011</v>
          </cell>
          <cell r="BE5126">
            <v>0.85451901501112137</v>
          </cell>
          <cell r="CP5126">
            <v>21.958333333333332</v>
          </cell>
          <cell r="CV5126">
            <v>92.1</v>
          </cell>
          <cell r="DA5126">
            <v>0</v>
          </cell>
          <cell r="DD5126">
            <v>0.98472781479063654</v>
          </cell>
          <cell r="FJ5126">
            <v>111</v>
          </cell>
          <cell r="FK5126">
            <v>0.26300000000000001</v>
          </cell>
          <cell r="FL5126">
            <v>0.15748600189138259</v>
          </cell>
          <cell r="FO5126">
            <v>0.32573673796577785</v>
          </cell>
        </row>
        <row r="5127">
          <cell r="A5127">
            <v>664033</v>
          </cell>
          <cell r="C5127" t="str">
            <v>Lombana, Logan</v>
          </cell>
          <cell r="Q5127" t="str">
            <v>R</v>
          </cell>
          <cell r="AJ5127">
            <v>6.469717484019605</v>
          </cell>
          <cell r="AR5127">
            <v>16.8</v>
          </cell>
          <cell r="AS5127">
            <v>-0.16035660296195531</v>
          </cell>
          <cell r="AT5127">
            <v>0.83896022200845066</v>
          </cell>
          <cell r="BE5127">
            <v>0.94170778790824661</v>
          </cell>
          <cell r="CP5127">
            <v>21.958333333333332</v>
          </cell>
          <cell r="CV5127">
            <v>92.1</v>
          </cell>
          <cell r="DA5127">
            <v>0</v>
          </cell>
          <cell r="DD5127">
            <v>1.0772287113481009</v>
          </cell>
          <cell r="FJ5127">
            <v>42</v>
          </cell>
          <cell r="FK5127">
            <v>0.26300000000000001</v>
          </cell>
          <cell r="FL5127">
            <v>1.4331403727368155</v>
          </cell>
          <cell r="FO5127">
            <v>1</v>
          </cell>
        </row>
        <row r="5128">
          <cell r="A5128">
            <v>664039</v>
          </cell>
          <cell r="C5128" t="str">
            <v>Encina, Geno</v>
          </cell>
          <cell r="Q5128" t="str">
            <v>R</v>
          </cell>
          <cell r="AJ5128">
            <v>5.4868966726311186</v>
          </cell>
          <cell r="AR5128">
            <v>16.8</v>
          </cell>
          <cell r="AS5128">
            <v>-0.19340537395276641</v>
          </cell>
          <cell r="AT5128">
            <v>0.83970327811376344</v>
          </cell>
          <cell r="BE5128">
            <v>1.0863965506378155</v>
          </cell>
          <cell r="CP5128">
            <v>21.958333333333332</v>
          </cell>
          <cell r="CV5128">
            <v>92.1</v>
          </cell>
          <cell r="DA5128">
            <v>0</v>
          </cell>
          <cell r="DD5128">
            <v>0.92754883751629491</v>
          </cell>
          <cell r="FJ5128">
            <v>42</v>
          </cell>
          <cell r="FK5128">
            <v>0.26300000000000001</v>
          </cell>
          <cell r="FL5128">
            <v>0.15094389208290154</v>
          </cell>
          <cell r="FO5128">
            <v>1</v>
          </cell>
        </row>
        <row r="5129">
          <cell r="A5129">
            <v>664042</v>
          </cell>
          <cell r="C5129" t="str">
            <v>Lakins, Travis</v>
          </cell>
          <cell r="Q5129" t="str">
            <v>S</v>
          </cell>
          <cell r="AJ5129">
            <v>6.5216710059167884</v>
          </cell>
          <cell r="AR5129">
            <v>44.400000000000006</v>
          </cell>
          <cell r="AS5129">
            <v>-1.0478144494751185</v>
          </cell>
          <cell r="AT5129">
            <v>0.871552015654389</v>
          </cell>
          <cell r="BE5129">
            <v>0.72521756251471581</v>
          </cell>
          <cell r="CP5129">
            <v>22.041666666666668</v>
          </cell>
          <cell r="CV5129">
            <v>92.1</v>
          </cell>
          <cell r="DA5129">
            <v>0</v>
          </cell>
          <cell r="DD5129">
            <v>0.98215992019237897</v>
          </cell>
          <cell r="FJ5129">
            <v>111</v>
          </cell>
          <cell r="FK5129">
            <v>0.26300000000000001</v>
          </cell>
          <cell r="FL5129">
            <v>-0.15419847338281858</v>
          </cell>
          <cell r="FO5129">
            <v>0</v>
          </cell>
        </row>
        <row r="5130">
          <cell r="A5130">
            <v>664045</v>
          </cell>
          <cell r="C5130" t="str">
            <v>Eshelman, Tom</v>
          </cell>
          <cell r="Q5130" t="str">
            <v>S</v>
          </cell>
          <cell r="AJ5130">
            <v>5.2155903841479034</v>
          </cell>
          <cell r="AR5130">
            <v>44.400000000000006</v>
          </cell>
          <cell r="AS5130">
            <v>-1.2622031394317073</v>
          </cell>
          <cell r="AT5130">
            <v>0.84409541384955133</v>
          </cell>
          <cell r="BE5130">
            <v>1.051257395812039</v>
          </cell>
          <cell r="CP5130">
            <v>22.041666666666668</v>
          </cell>
          <cell r="CV5130">
            <v>92.1</v>
          </cell>
          <cell r="DA5130">
            <v>0</v>
          </cell>
          <cell r="DD5130">
            <v>1.0643863315245905</v>
          </cell>
          <cell r="FJ5130">
            <v>111</v>
          </cell>
          <cell r="FK5130">
            <v>0.26300000000000001</v>
          </cell>
          <cell r="FL5130">
            <v>9.7382344231332144E-2</v>
          </cell>
          <cell r="FO5130">
            <v>0</v>
          </cell>
        </row>
        <row r="5131">
          <cell r="A5131">
            <v>664048</v>
          </cell>
          <cell r="C5131" t="str">
            <v>Wilcox, Kyle</v>
          </cell>
          <cell r="Q5131" t="str">
            <v>S</v>
          </cell>
          <cell r="AJ5131">
            <v>9.0143769620460024</v>
          </cell>
          <cell r="AR5131">
            <v>44.400000000000006</v>
          </cell>
          <cell r="AS5131">
            <v>-0.38198877280671784</v>
          </cell>
          <cell r="AT5131">
            <v>0.80547435761590669</v>
          </cell>
          <cell r="BE5131">
            <v>1.1212117277779796</v>
          </cell>
          <cell r="CP5131">
            <v>22.041666666666668</v>
          </cell>
          <cell r="CV5131">
            <v>92.1</v>
          </cell>
          <cell r="DA5131">
            <v>0</v>
          </cell>
          <cell r="DD5131">
            <v>1.2872886562714367</v>
          </cell>
          <cell r="FJ5131">
            <v>111</v>
          </cell>
          <cell r="FK5131">
            <v>0.26300000000000001</v>
          </cell>
          <cell r="FL5131">
            <v>-0.82208802185601482</v>
          </cell>
          <cell r="FO5131">
            <v>0.28315811748941366</v>
          </cell>
        </row>
        <row r="5132">
          <cell r="A5132">
            <v>664054</v>
          </cell>
          <cell r="C5132" t="str">
            <v>Stashak, Cody</v>
          </cell>
          <cell r="Q5132" t="str">
            <v>S</v>
          </cell>
          <cell r="AJ5132">
            <v>6.7252152936488798</v>
          </cell>
          <cell r="AR5132">
            <v>48.5502489575968</v>
          </cell>
          <cell r="AS5132">
            <v>0.74012108987305936</v>
          </cell>
          <cell r="AT5132">
            <v>0.89501886541935638</v>
          </cell>
          <cell r="BE5132">
            <v>0.51573767585506125</v>
          </cell>
          <cell r="CP5132">
            <v>22.041666666666668</v>
          </cell>
          <cell r="CV5132">
            <v>92.1</v>
          </cell>
          <cell r="DA5132">
            <v>0</v>
          </cell>
          <cell r="DD5132">
            <v>0.92439930874727072</v>
          </cell>
          <cell r="FJ5132">
            <v>121.37562239399199</v>
          </cell>
          <cell r="FK5132">
            <v>0.26300000000000001</v>
          </cell>
          <cell r="FL5132">
            <v>0.24383553034981406</v>
          </cell>
          <cell r="FO5132">
            <v>0</v>
          </cell>
        </row>
        <row r="5133">
          <cell r="A5133">
            <v>664063</v>
          </cell>
          <cell r="C5133" t="str">
            <v>Meyer, Stephan</v>
          </cell>
          <cell r="Q5133" t="str">
            <v>S</v>
          </cell>
          <cell r="AJ5133">
            <v>8.2038557228071696</v>
          </cell>
          <cell r="AR5133">
            <v>44.400000000000006</v>
          </cell>
          <cell r="AS5133">
            <v>-0.21780942160826114</v>
          </cell>
          <cell r="AT5133">
            <v>0.86192751136674572</v>
          </cell>
          <cell r="BE5133">
            <v>1.0211239222450756</v>
          </cell>
          <cell r="CP5133">
            <v>22.125</v>
          </cell>
          <cell r="CV5133">
            <v>92.1</v>
          </cell>
          <cell r="DA5133">
            <v>0</v>
          </cell>
          <cell r="DD5133">
            <v>0.87243666817345955</v>
          </cell>
          <cell r="FJ5133">
            <v>111</v>
          </cell>
          <cell r="FK5133">
            <v>0.26300000000000001</v>
          </cell>
          <cell r="FL5133">
            <v>0.45615131019663457</v>
          </cell>
          <cell r="FO5133">
            <v>0</v>
          </cell>
        </row>
        <row r="5134">
          <cell r="A5134">
            <v>664066</v>
          </cell>
          <cell r="C5134" t="str">
            <v>Brewster, LJ</v>
          </cell>
          <cell r="Q5134" t="str">
            <v>S</v>
          </cell>
          <cell r="AJ5134">
            <v>8.0778330808895991</v>
          </cell>
          <cell r="AR5134">
            <v>44.400000000000006</v>
          </cell>
          <cell r="AS5134">
            <v>-0.79310759930233632</v>
          </cell>
          <cell r="AT5134">
            <v>0.78812029534007055</v>
          </cell>
          <cell r="BE5134">
            <v>1.1025252893050708</v>
          </cell>
          <cell r="CP5134">
            <v>22.125</v>
          </cell>
          <cell r="CV5134">
            <v>92.1</v>
          </cell>
          <cell r="DA5134">
            <v>0</v>
          </cell>
          <cell r="DD5134">
            <v>0.72808425895273432</v>
          </cell>
          <cell r="FJ5134">
            <v>111</v>
          </cell>
          <cell r="FK5134">
            <v>0.26300000000000001</v>
          </cell>
          <cell r="FL5134">
            <v>-0.37620292848915315</v>
          </cell>
          <cell r="FO5134">
            <v>0.26404535095774539</v>
          </cell>
        </row>
        <row r="5135">
          <cell r="A5135">
            <v>664072</v>
          </cell>
          <cell r="C5135" t="str">
            <v>Shull, Jake</v>
          </cell>
          <cell r="Q5135" t="str">
            <v>R</v>
          </cell>
          <cell r="AJ5135">
            <v>6.5192402958122591</v>
          </cell>
          <cell r="AR5135">
            <v>16.8</v>
          </cell>
          <cell r="AS5135">
            <v>0.47056182154309001</v>
          </cell>
          <cell r="AT5135">
            <v>0.92793267435212046</v>
          </cell>
          <cell r="BE5135">
            <v>0.80523353984494117</v>
          </cell>
          <cell r="CP5135">
            <v>22.208333333333332</v>
          </cell>
          <cell r="CV5135">
            <v>92.1</v>
          </cell>
          <cell r="DA5135">
            <v>0</v>
          </cell>
          <cell r="DD5135">
            <v>0.90378788649566044</v>
          </cell>
          <cell r="FJ5135">
            <v>42</v>
          </cell>
          <cell r="FK5135">
            <v>0.26300000000000001</v>
          </cell>
          <cell r="FL5135">
            <v>0.95590090565922703</v>
          </cell>
          <cell r="FO5135">
            <v>1</v>
          </cell>
        </row>
        <row r="5136">
          <cell r="A5136">
            <v>664074</v>
          </cell>
          <cell r="C5136" t="str">
            <v>Ponce, Cody</v>
          </cell>
          <cell r="Q5136" t="str">
            <v>S</v>
          </cell>
          <cell r="AJ5136">
            <v>5.7140180098655105</v>
          </cell>
          <cell r="AR5136">
            <v>44.400000000000006</v>
          </cell>
          <cell r="AS5136">
            <v>-6.4690664497425568E-2</v>
          </cell>
          <cell r="AT5136">
            <v>0.84414610049118388</v>
          </cell>
          <cell r="BE5136">
            <v>1.3351561393099423</v>
          </cell>
          <cell r="CP5136">
            <v>22.208333333333332</v>
          </cell>
          <cell r="CV5136">
            <v>92.1</v>
          </cell>
          <cell r="DA5136">
            <v>0</v>
          </cell>
          <cell r="DD5136">
            <v>1.033617726039552</v>
          </cell>
          <cell r="FJ5136">
            <v>111</v>
          </cell>
          <cell r="FK5136">
            <v>0.26300000000000001</v>
          </cell>
          <cell r="FL5136">
            <v>-0.44601788561206507</v>
          </cell>
          <cell r="FO5136">
            <v>0</v>
          </cell>
        </row>
        <row r="5137">
          <cell r="A5137">
            <v>664076</v>
          </cell>
          <cell r="C5137" t="str">
            <v>Cleavinger, Garrett</v>
          </cell>
          <cell r="Q5137" t="str">
            <v>R</v>
          </cell>
          <cell r="AJ5137">
            <v>4.6784482305586979</v>
          </cell>
          <cell r="AR5137">
            <v>25.538592592592593</v>
          </cell>
          <cell r="AS5137">
            <v>-0.70593223185970799</v>
          </cell>
          <cell r="AT5137">
            <v>0.72100770163415384</v>
          </cell>
          <cell r="BE5137">
            <v>0.81138075449957092</v>
          </cell>
          <cell r="CP5137">
            <v>22.208333333333332</v>
          </cell>
          <cell r="CV5137">
            <v>92.1</v>
          </cell>
          <cell r="DA5137">
            <v>0</v>
          </cell>
          <cell r="DD5137">
            <v>1.2377875258936002</v>
          </cell>
          <cell r="FJ5137">
            <v>63.846481481481483</v>
          </cell>
          <cell r="FK5137">
            <v>0.26300000000000001</v>
          </cell>
          <cell r="FL5137">
            <v>0.52131244198667959</v>
          </cell>
          <cell r="FO5137">
            <v>1</v>
          </cell>
        </row>
        <row r="5138">
          <cell r="A5138">
            <v>664077</v>
          </cell>
          <cell r="C5138" t="str">
            <v>Becker, Dillon</v>
          </cell>
          <cell r="Q5138" t="str">
            <v>R</v>
          </cell>
          <cell r="AJ5138">
            <v>8.9239224421073366</v>
          </cell>
          <cell r="AR5138">
            <v>16.8</v>
          </cell>
          <cell r="AS5138">
            <v>1.0671939859639854</v>
          </cell>
          <cell r="AT5138">
            <v>0.95217939242115202</v>
          </cell>
          <cell r="BE5138">
            <v>1.1027788522468791</v>
          </cell>
          <cell r="CP5138">
            <v>22.208333333333332</v>
          </cell>
          <cell r="CV5138">
            <v>92.1</v>
          </cell>
          <cell r="DA5138">
            <v>0</v>
          </cell>
          <cell r="DD5138">
            <v>1.4839765779526666</v>
          </cell>
          <cell r="FJ5138">
            <v>42</v>
          </cell>
          <cell r="FK5138">
            <v>0.26300000000000001</v>
          </cell>
          <cell r="FL5138">
            <v>-0.39896212613966892</v>
          </cell>
          <cell r="FO5138">
            <v>1</v>
          </cell>
        </row>
        <row r="5139">
          <cell r="A5139">
            <v>664079</v>
          </cell>
          <cell r="C5139" t="str">
            <v>Jay, Tyler</v>
          </cell>
          <cell r="Q5139" t="str">
            <v>S</v>
          </cell>
          <cell r="AJ5139">
            <v>6.0448291443011719</v>
          </cell>
          <cell r="AR5139">
            <v>44.400000000000006</v>
          </cell>
          <cell r="AS5139">
            <v>4.413341877070634E-2</v>
          </cell>
          <cell r="AT5139">
            <v>0.91372769031449674</v>
          </cell>
          <cell r="BE5139">
            <v>0.92277785086284092</v>
          </cell>
          <cell r="CP5139">
            <v>22.208333333333332</v>
          </cell>
          <cell r="CV5139">
            <v>92.1</v>
          </cell>
          <cell r="DA5139">
            <v>0</v>
          </cell>
          <cell r="DD5139">
            <v>1.097330555256548</v>
          </cell>
          <cell r="FJ5139">
            <v>111</v>
          </cell>
          <cell r="FK5139">
            <v>0.26300000000000001</v>
          </cell>
          <cell r="FL5139">
            <v>0.10549103992318187</v>
          </cell>
          <cell r="FO5139">
            <v>0</v>
          </cell>
        </row>
        <row r="5140">
          <cell r="A5140">
            <v>664082</v>
          </cell>
          <cell r="C5140" t="str">
            <v>Boyle, Michael</v>
          </cell>
          <cell r="Q5140" t="str">
            <v>S</v>
          </cell>
          <cell r="AJ5140">
            <v>6.7801063811562869</v>
          </cell>
          <cell r="AR5140">
            <v>47.704270986531064</v>
          </cell>
          <cell r="AS5140">
            <v>-0.15253664238921347</v>
          </cell>
          <cell r="AT5140">
            <v>0.7911115792800576</v>
          </cell>
          <cell r="BE5140">
            <v>0.78618112709839583</v>
          </cell>
          <cell r="CP5140">
            <v>22.208333333333332</v>
          </cell>
          <cell r="CV5140">
            <v>92.1</v>
          </cell>
          <cell r="DA5140">
            <v>0</v>
          </cell>
          <cell r="DD5140">
            <v>0.90224609194584726</v>
          </cell>
          <cell r="FJ5140">
            <v>119.26067746632765</v>
          </cell>
          <cell r="FK5140">
            <v>0.26300000000000001</v>
          </cell>
          <cell r="FL5140">
            <v>0.33641611326122706</v>
          </cell>
          <cell r="FO5140">
            <v>0</v>
          </cell>
        </row>
        <row r="5141">
          <cell r="A5141">
            <v>664085</v>
          </cell>
          <cell r="C5141" t="str">
            <v>Borne, Grant</v>
          </cell>
          <cell r="Q5141" t="str">
            <v>R</v>
          </cell>
          <cell r="AJ5141">
            <v>5.8968289502668343</v>
          </cell>
          <cell r="AR5141">
            <v>19.189701011268909</v>
          </cell>
          <cell r="AS5141">
            <v>0.19057317650293143</v>
          </cell>
          <cell r="AT5141">
            <v>0.88548401251193265</v>
          </cell>
          <cell r="BE5141">
            <v>1.3491356473334823</v>
          </cell>
          <cell r="CP5141">
            <v>22.208333333333332</v>
          </cell>
          <cell r="CV5141">
            <v>92.1</v>
          </cell>
          <cell r="DA5141">
            <v>0</v>
          </cell>
          <cell r="DD5141">
            <v>0.77318180219362009</v>
          </cell>
          <cell r="FJ5141">
            <v>47.974252528172265</v>
          </cell>
          <cell r="FK5141">
            <v>0.26300000000000001</v>
          </cell>
          <cell r="FL5141">
            <v>-0.90907481678956525</v>
          </cell>
          <cell r="FO5141">
            <v>1</v>
          </cell>
        </row>
        <row r="5142">
          <cell r="A5142">
            <v>664087</v>
          </cell>
          <cell r="C5142" t="str">
            <v>Longwith, Logan</v>
          </cell>
          <cell r="Q5142" t="str">
            <v>R</v>
          </cell>
          <cell r="AJ5142">
            <v>7.122373501143306</v>
          </cell>
          <cell r="AR5142">
            <v>18.835807071407384</v>
          </cell>
          <cell r="AS5142">
            <v>6.6592649868894724E-2</v>
          </cell>
          <cell r="AT5142">
            <v>0.89277820675149622</v>
          </cell>
          <cell r="BE5142">
            <v>0.88684302525639513</v>
          </cell>
          <cell r="CP5142">
            <v>22.291666666666668</v>
          </cell>
          <cell r="CV5142">
            <v>92.1</v>
          </cell>
          <cell r="DA5142">
            <v>0</v>
          </cell>
          <cell r="DD5142">
            <v>0.9829667114086762</v>
          </cell>
          <cell r="FJ5142">
            <v>47.089517678518455</v>
          </cell>
          <cell r="FK5142">
            <v>0.26300000000000001</v>
          </cell>
          <cell r="FL5142">
            <v>-0.37999209457877209</v>
          </cell>
          <cell r="FO5142">
            <v>1</v>
          </cell>
        </row>
        <row r="5143">
          <cell r="A5143">
            <v>664089</v>
          </cell>
          <cell r="C5143" t="str">
            <v>Riekenberg, Drayton</v>
          </cell>
          <cell r="Q5143" t="str">
            <v>R</v>
          </cell>
          <cell r="AJ5143">
            <v>7.3916128845116571</v>
          </cell>
          <cell r="AR5143">
            <v>16.8</v>
          </cell>
          <cell r="AS5143">
            <v>1.7386861298573446</v>
          </cell>
          <cell r="AT5143">
            <v>0.96522822295167365</v>
          </cell>
          <cell r="BE5143">
            <v>1.0089128794545357</v>
          </cell>
          <cell r="CP5143">
            <v>22.291666666666668</v>
          </cell>
          <cell r="CV5143">
            <v>92.1</v>
          </cell>
          <cell r="DA5143">
            <v>0</v>
          </cell>
          <cell r="DD5143">
            <v>1.222334593985994</v>
          </cell>
          <cell r="FJ5143">
            <v>42</v>
          </cell>
          <cell r="FK5143">
            <v>0.26300000000000001</v>
          </cell>
          <cell r="FL5143">
            <v>-0.81006345776215771</v>
          </cell>
          <cell r="FO5143">
            <v>1</v>
          </cell>
        </row>
        <row r="5144">
          <cell r="A5144">
            <v>664090</v>
          </cell>
          <cell r="C5144" t="str">
            <v>Pantoja, Jorge</v>
          </cell>
          <cell r="Q5144" t="str">
            <v>R</v>
          </cell>
          <cell r="AJ5144">
            <v>6.8603759475129413</v>
          </cell>
          <cell r="AR5144">
            <v>21.578078821911085</v>
          </cell>
          <cell r="AS5144">
            <v>0.9923033724102186</v>
          </cell>
          <cell r="AT5144">
            <v>0.89252492492646784</v>
          </cell>
          <cell r="BE5144">
            <v>1.3770918639919925</v>
          </cell>
          <cell r="CP5144">
            <v>22.291666666666668</v>
          </cell>
          <cell r="CV5144">
            <v>92.1</v>
          </cell>
          <cell r="DA5144">
            <v>0</v>
          </cell>
          <cell r="DD5144">
            <v>0.90014778303920451</v>
          </cell>
          <cell r="FJ5144">
            <v>53.945197054777708</v>
          </cell>
          <cell r="FK5144">
            <v>0.26300000000000001</v>
          </cell>
          <cell r="FL5144">
            <v>0.35487561594196082</v>
          </cell>
          <cell r="FO5144">
            <v>1</v>
          </cell>
        </row>
        <row r="5145">
          <cell r="A5145">
            <v>664091</v>
          </cell>
          <cell r="C5145" t="str">
            <v>Burden, Tyler</v>
          </cell>
          <cell r="Q5145" t="str">
            <v>R</v>
          </cell>
          <cell r="AJ5145">
            <v>7.7568684531994965</v>
          </cell>
          <cell r="AR5145">
            <v>16.8</v>
          </cell>
          <cell r="AS5145">
            <v>1.1165611399556479</v>
          </cell>
          <cell r="AT5145">
            <v>0.95449049700317368</v>
          </cell>
          <cell r="BE5145">
            <v>0.85576980107926393</v>
          </cell>
          <cell r="CP5145">
            <v>22.291666666666668</v>
          </cell>
          <cell r="CV5145">
            <v>92.1</v>
          </cell>
          <cell r="DA5145">
            <v>0</v>
          </cell>
          <cell r="DD5145">
            <v>1.0391951403463238</v>
          </cell>
          <cell r="FJ5145">
            <v>42</v>
          </cell>
          <cell r="FK5145">
            <v>0.26300000000000001</v>
          </cell>
          <cell r="FL5145">
            <v>0.30376147737115744</v>
          </cell>
          <cell r="FO5145">
            <v>1</v>
          </cell>
        </row>
        <row r="5146">
          <cell r="A5146">
            <v>664093</v>
          </cell>
          <cell r="C5146" t="str">
            <v>McCormick, Ryan</v>
          </cell>
          <cell r="Q5146" t="str">
            <v>S</v>
          </cell>
          <cell r="AJ5146">
            <v>9.0521511868747293</v>
          </cell>
          <cell r="AR5146">
            <v>44.400000000000006</v>
          </cell>
          <cell r="AS5146">
            <v>-1.1946512833247391</v>
          </cell>
          <cell r="AT5146">
            <v>0.8829763796054042</v>
          </cell>
          <cell r="BE5146">
            <v>0.94711672426356774</v>
          </cell>
          <cell r="CP5146">
            <v>22.291666666666668</v>
          </cell>
          <cell r="CV5146">
            <v>92.1</v>
          </cell>
          <cell r="DA5146">
            <v>0</v>
          </cell>
          <cell r="DD5146">
            <v>0.82725875189661802</v>
          </cell>
          <cell r="FJ5146">
            <v>111</v>
          </cell>
          <cell r="FK5146">
            <v>0.26300000000000001</v>
          </cell>
          <cell r="FL5146">
            <v>-0.29364801523503176</v>
          </cell>
          <cell r="FO5146">
            <v>0.23509220658769181</v>
          </cell>
        </row>
        <row r="5147">
          <cell r="A5147">
            <v>664098</v>
          </cell>
          <cell r="C5147" t="str">
            <v>Bates, Nathan</v>
          </cell>
          <cell r="Q5147" t="str">
            <v>R</v>
          </cell>
          <cell r="AJ5147">
            <v>7.0761664249075737</v>
          </cell>
          <cell r="AR5147">
            <v>16.8</v>
          </cell>
          <cell r="AS5147">
            <v>1.8774618221870976</v>
          </cell>
          <cell r="AT5147">
            <v>0.96745440669661054</v>
          </cell>
          <cell r="BE5147">
            <v>1.395735680174452</v>
          </cell>
          <cell r="CP5147">
            <v>22.291666666666668</v>
          </cell>
          <cell r="CV5147">
            <v>92.1</v>
          </cell>
          <cell r="DA5147">
            <v>0</v>
          </cell>
          <cell r="DD5147">
            <v>0.82063513606456739</v>
          </cell>
          <cell r="FJ5147">
            <v>42</v>
          </cell>
          <cell r="FK5147">
            <v>0.26300000000000001</v>
          </cell>
          <cell r="FL5147">
            <v>-0.95077113361139898</v>
          </cell>
          <cell r="FO5147">
            <v>0.79285712517857121</v>
          </cell>
        </row>
        <row r="5148">
          <cell r="A5148">
            <v>664101</v>
          </cell>
          <cell r="C5148" t="str">
            <v>Rogers, Blake</v>
          </cell>
          <cell r="Q5148" t="str">
            <v>R</v>
          </cell>
          <cell r="AJ5148">
            <v>6.7068305639142398</v>
          </cell>
          <cell r="AR5148">
            <v>18.475586691358927</v>
          </cell>
          <cell r="AS5148">
            <v>-0.30447475277885611</v>
          </cell>
          <cell r="AT5148">
            <v>0.76704528006323502</v>
          </cell>
          <cell r="BE5148">
            <v>1.0536286405292004</v>
          </cell>
          <cell r="CP5148">
            <v>22.375</v>
          </cell>
          <cell r="CV5148">
            <v>92.1</v>
          </cell>
          <cell r="DA5148">
            <v>0</v>
          </cell>
          <cell r="DD5148">
            <v>0.72847392016458823</v>
          </cell>
          <cell r="FJ5148">
            <v>46.188966728397318</v>
          </cell>
          <cell r="FK5148">
            <v>0.26300000000000001</v>
          </cell>
          <cell r="FL5148">
            <v>-0.32025721377243183</v>
          </cell>
          <cell r="FO5148">
            <v>1</v>
          </cell>
        </row>
        <row r="5149">
          <cell r="A5149">
            <v>664102</v>
          </cell>
          <cell r="C5149" t="str">
            <v>Hofacket, Adam</v>
          </cell>
          <cell r="Q5149" t="str">
            <v>R</v>
          </cell>
          <cell r="AJ5149">
            <v>5.4394491293228686</v>
          </cell>
          <cell r="AR5149">
            <v>20.398414562814793</v>
          </cell>
          <cell r="AS5149">
            <v>-0.59247676996048881</v>
          </cell>
          <cell r="AT5149">
            <v>0.76493787161074289</v>
          </cell>
          <cell r="BE5149">
            <v>0.92627451361075519</v>
          </cell>
          <cell r="CP5149">
            <v>22.375</v>
          </cell>
          <cell r="CV5149">
            <v>92.1</v>
          </cell>
          <cell r="DA5149">
            <v>0</v>
          </cell>
          <cell r="DD5149">
            <v>1.0247451876009999</v>
          </cell>
          <cell r="FJ5149">
            <v>50.996036407036975</v>
          </cell>
          <cell r="FK5149">
            <v>0.26300000000000001</v>
          </cell>
          <cell r="FL5149">
            <v>0.56051095406377893</v>
          </cell>
          <cell r="FO5149">
            <v>1</v>
          </cell>
        </row>
        <row r="5150">
          <cell r="A5150">
            <v>664105</v>
          </cell>
          <cell r="C5150" t="str">
            <v>Portland, Matt</v>
          </cell>
          <cell r="Q5150" t="str">
            <v>S</v>
          </cell>
          <cell r="AJ5150">
            <v>8.1976149463383337</v>
          </cell>
          <cell r="AR5150">
            <v>44.400000000000006</v>
          </cell>
          <cell r="AS5150">
            <v>0.73145696983217889</v>
          </cell>
          <cell r="AT5150">
            <v>0.92856793633961787</v>
          </cell>
          <cell r="BE5150">
            <v>0.88846885693037259</v>
          </cell>
          <cell r="CP5150">
            <v>22.375</v>
          </cell>
          <cell r="CV5150">
            <v>92.1</v>
          </cell>
          <cell r="DA5150">
            <v>0</v>
          </cell>
          <cell r="DD5150">
            <v>1.0914555562816528</v>
          </cell>
          <cell r="FJ5150">
            <v>111</v>
          </cell>
          <cell r="FK5150">
            <v>0.26300000000000001</v>
          </cell>
          <cell r="FL5150">
            <v>-0.2849641354970881</v>
          </cell>
          <cell r="FO5150">
            <v>0</v>
          </cell>
        </row>
        <row r="5151">
          <cell r="A5151">
            <v>664107</v>
          </cell>
          <cell r="C5151" t="str">
            <v>Winkelman, Alex</v>
          </cell>
          <cell r="Q5151" t="str">
            <v>S</v>
          </cell>
          <cell r="AJ5151">
            <v>7.0677029865541927</v>
          </cell>
          <cell r="AR5151">
            <v>44.400000000000006</v>
          </cell>
          <cell r="AS5151">
            <v>-6.2007512743741403E-2</v>
          </cell>
          <cell r="AT5151">
            <v>0.80633370299396168</v>
          </cell>
          <cell r="BE5151">
            <v>1.0578730517770523</v>
          </cell>
          <cell r="CP5151">
            <v>22.375</v>
          </cell>
          <cell r="CV5151">
            <v>92.1</v>
          </cell>
          <cell r="DA5151">
            <v>0</v>
          </cell>
          <cell r="DD5151">
            <v>1.0756691396021349</v>
          </cell>
          <cell r="FJ5151">
            <v>111</v>
          </cell>
          <cell r="FK5151">
            <v>0.26300000000000001</v>
          </cell>
          <cell r="FL5151">
            <v>-0.34070262366107279</v>
          </cell>
          <cell r="FO5151">
            <v>0</v>
          </cell>
        </row>
        <row r="5152">
          <cell r="A5152">
            <v>664109</v>
          </cell>
          <cell r="C5152" t="str">
            <v>Hunter, Skylar</v>
          </cell>
          <cell r="Q5152" t="str">
            <v>R</v>
          </cell>
          <cell r="AJ5152">
            <v>7.6821397729146161</v>
          </cell>
          <cell r="AR5152">
            <v>16.8</v>
          </cell>
          <cell r="AS5152">
            <v>0.49236334841103857</v>
          </cell>
          <cell r="AT5152">
            <v>0.91773664883427164</v>
          </cell>
          <cell r="BE5152">
            <v>0.83664398108982252</v>
          </cell>
          <cell r="CP5152">
            <v>22.375</v>
          </cell>
          <cell r="CV5152">
            <v>92.1</v>
          </cell>
          <cell r="DA5152">
            <v>0</v>
          </cell>
          <cell r="DD5152">
            <v>0.95547583914200607</v>
          </cell>
          <cell r="FJ5152">
            <v>42</v>
          </cell>
          <cell r="FK5152">
            <v>0.26300000000000001</v>
          </cell>
          <cell r="FL5152">
            <v>0.5651070850538461</v>
          </cell>
          <cell r="FO5152">
            <v>1</v>
          </cell>
        </row>
        <row r="5153">
          <cell r="A5153">
            <v>664110</v>
          </cell>
          <cell r="C5153" t="str">
            <v>Quintero, Brandon</v>
          </cell>
          <cell r="Q5153" t="str">
            <v>S</v>
          </cell>
          <cell r="AJ5153">
            <v>7.312603099771275</v>
          </cell>
          <cell r="AR5153">
            <v>44.400000000000006</v>
          </cell>
          <cell r="AS5153">
            <v>0.39978066450471189</v>
          </cell>
          <cell r="AT5153">
            <v>0.94640284742058411</v>
          </cell>
          <cell r="BE5153">
            <v>1.0692263741220425</v>
          </cell>
          <cell r="CP5153">
            <v>22.375</v>
          </cell>
          <cell r="CV5153">
            <v>92.1</v>
          </cell>
          <cell r="DA5153">
            <v>0</v>
          </cell>
          <cell r="DD5153">
            <v>0.83378364954482143</v>
          </cell>
          <cell r="FJ5153">
            <v>111</v>
          </cell>
          <cell r="FK5153">
            <v>0.26300000000000001</v>
          </cell>
          <cell r="FL5153">
            <v>0.39395457432688546</v>
          </cell>
          <cell r="FO5153">
            <v>0</v>
          </cell>
        </row>
        <row r="5154">
          <cell r="A5154">
            <v>664111</v>
          </cell>
          <cell r="C5154" t="str">
            <v>Seyler, Mark</v>
          </cell>
          <cell r="Q5154" t="str">
            <v>R</v>
          </cell>
          <cell r="AJ5154">
            <v>7.0069345982833031</v>
          </cell>
          <cell r="AR5154">
            <v>16.8</v>
          </cell>
          <cell r="AS5154">
            <v>-0.65069013596585457</v>
          </cell>
          <cell r="AT5154">
            <v>0.92259151252086469</v>
          </cell>
          <cell r="BE5154">
            <v>0.89257096235294908</v>
          </cell>
          <cell r="CP5154">
            <v>22.375</v>
          </cell>
          <cell r="CV5154">
            <v>92.1</v>
          </cell>
          <cell r="DA5154">
            <v>0</v>
          </cell>
          <cell r="DD5154">
            <v>0.77089660844825258</v>
          </cell>
          <cell r="FJ5154">
            <v>42</v>
          </cell>
          <cell r="FK5154">
            <v>0.26300000000000001</v>
          </cell>
          <cell r="FL5154">
            <v>0.23111716176305208</v>
          </cell>
          <cell r="FO5154">
            <v>1</v>
          </cell>
        </row>
        <row r="5155">
          <cell r="A5155">
            <v>664115</v>
          </cell>
          <cell r="C5155" t="str">
            <v>Bloomquist, Casey</v>
          </cell>
          <cell r="Q5155" t="str">
            <v>S</v>
          </cell>
          <cell r="AJ5155">
            <v>6.0135289598388928</v>
          </cell>
          <cell r="AR5155">
            <v>56.032138002546645</v>
          </cell>
          <cell r="AS5155">
            <v>0.23213825346090255</v>
          </cell>
          <cell r="AT5155">
            <v>0.87566362252175545</v>
          </cell>
          <cell r="BE5155">
            <v>1.2535717100757704</v>
          </cell>
          <cell r="CP5155">
            <v>22.458333333333332</v>
          </cell>
          <cell r="CV5155">
            <v>92.1</v>
          </cell>
          <cell r="DA5155">
            <v>0</v>
          </cell>
          <cell r="DD5155">
            <v>0.72794517501894873</v>
          </cell>
          <cell r="FJ5155">
            <v>140.0803450063666</v>
          </cell>
          <cell r="FK5155">
            <v>0.26300000000000001</v>
          </cell>
          <cell r="FL5155">
            <v>-0.50857060570689239</v>
          </cell>
          <cell r="FO5155">
            <v>0.45229722965700425</v>
          </cell>
        </row>
        <row r="5156">
          <cell r="A5156">
            <v>664116</v>
          </cell>
          <cell r="C5156" t="str">
            <v>Erwin, Zack</v>
          </cell>
          <cell r="Q5156" t="str">
            <v>S</v>
          </cell>
          <cell r="AJ5156">
            <v>7.0423389405513142</v>
          </cell>
          <cell r="AR5156">
            <v>44.400000000000006</v>
          </cell>
          <cell r="AS5156">
            <v>-0.42773006142513997</v>
          </cell>
          <cell r="AT5156">
            <v>0.81688683886761959</v>
          </cell>
          <cell r="BE5156">
            <v>1.1420012396964194</v>
          </cell>
          <cell r="CP5156">
            <v>22.458333333333332</v>
          </cell>
          <cell r="CV5156">
            <v>92.1</v>
          </cell>
          <cell r="DA5156">
            <v>0</v>
          </cell>
          <cell r="DD5156">
            <v>0.8819368981492568</v>
          </cell>
          <cell r="FJ5156">
            <v>111</v>
          </cell>
          <cell r="FK5156">
            <v>0.26300000000000001</v>
          </cell>
          <cell r="FL5156">
            <v>5.4377299670748738E-3</v>
          </cell>
          <cell r="FO5156">
            <v>0</v>
          </cell>
        </row>
        <row r="5157">
          <cell r="A5157">
            <v>664117</v>
          </cell>
          <cell r="C5157" t="str">
            <v>Morris, Christian</v>
          </cell>
          <cell r="Q5157" t="str">
            <v>S</v>
          </cell>
          <cell r="AJ5157">
            <v>6.8537897440559767</v>
          </cell>
          <cell r="AR5157">
            <v>44.400000000000006</v>
          </cell>
          <cell r="AS5157">
            <v>0.23120529181957838</v>
          </cell>
          <cell r="AT5157">
            <v>0.91465786950457006</v>
          </cell>
          <cell r="BE5157">
            <v>0.97424581344259054</v>
          </cell>
          <cell r="CP5157">
            <v>22.458333333333332</v>
          </cell>
          <cell r="CV5157">
            <v>92.1</v>
          </cell>
          <cell r="DA5157">
            <v>0</v>
          </cell>
          <cell r="DD5157">
            <v>0.94351774760792229</v>
          </cell>
          <cell r="FJ5157">
            <v>111</v>
          </cell>
          <cell r="FK5157">
            <v>0.26300000000000001</v>
          </cell>
          <cell r="FL5157">
            <v>-0.2376470967978298</v>
          </cell>
          <cell r="FO5157">
            <v>0</v>
          </cell>
        </row>
        <row r="5158">
          <cell r="A5158">
            <v>664121</v>
          </cell>
          <cell r="C5158" t="str">
            <v>McGarry, Seth</v>
          </cell>
          <cell r="Q5158" t="str">
            <v>R</v>
          </cell>
          <cell r="AJ5158">
            <v>6.455927825611548</v>
          </cell>
          <cell r="AR5158">
            <v>20.54816287896297</v>
          </cell>
          <cell r="AS5158">
            <v>-0.20120552641791778</v>
          </cell>
          <cell r="AT5158">
            <v>0.77736022807620242</v>
          </cell>
          <cell r="BE5158">
            <v>0.87889125639861232</v>
          </cell>
          <cell r="CP5158">
            <v>22.458333333333332</v>
          </cell>
          <cell r="CV5158">
            <v>92.1</v>
          </cell>
          <cell r="DA5158">
            <v>0</v>
          </cell>
          <cell r="DD5158">
            <v>1.0151748408333459</v>
          </cell>
          <cell r="FJ5158">
            <v>51.370407197407417</v>
          </cell>
          <cell r="FK5158">
            <v>0.26300000000000001</v>
          </cell>
          <cell r="FL5158">
            <v>0.29223931737132763</v>
          </cell>
          <cell r="FO5158">
            <v>1</v>
          </cell>
        </row>
        <row r="5159">
          <cell r="A5159">
            <v>664123</v>
          </cell>
          <cell r="C5159" t="str">
            <v>Effross, Scott</v>
          </cell>
          <cell r="Q5159" t="str">
            <v>R</v>
          </cell>
          <cell r="AJ5159">
            <v>5.7705710934120553</v>
          </cell>
          <cell r="AR5159">
            <v>21.741377710474076</v>
          </cell>
          <cell r="AS5159">
            <v>-0.27979875723963804</v>
          </cell>
          <cell r="AT5159">
            <v>0.76791330910049704</v>
          </cell>
          <cell r="BE5159">
            <v>0.91399346383007163</v>
          </cell>
          <cell r="CP5159">
            <v>22.541666666666668</v>
          </cell>
          <cell r="CV5159">
            <v>92.1</v>
          </cell>
          <cell r="DA5159">
            <v>0</v>
          </cell>
          <cell r="DD5159">
            <v>0.97979687290571016</v>
          </cell>
          <cell r="FJ5159">
            <v>54.353444276185186</v>
          </cell>
          <cell r="FK5159">
            <v>0.26300000000000001</v>
          </cell>
          <cell r="FL5159">
            <v>3.0814917326469529E-2</v>
          </cell>
          <cell r="FO5159">
            <v>1</v>
          </cell>
        </row>
        <row r="5160">
          <cell r="A5160">
            <v>664125</v>
          </cell>
          <cell r="C5160" t="str">
            <v>Koch, Brandon</v>
          </cell>
          <cell r="Q5160" t="str">
            <v>R</v>
          </cell>
          <cell r="AJ5160">
            <v>4.7491403689721459</v>
          </cell>
          <cell r="AR5160">
            <v>16.8</v>
          </cell>
          <cell r="AS5160">
            <v>-0.41950167765454233</v>
          </cell>
          <cell r="AT5160">
            <v>0.88036114534064236</v>
          </cell>
          <cell r="BE5160">
            <v>0.87466824100620155</v>
          </cell>
          <cell r="CP5160">
            <v>22.541666666666668</v>
          </cell>
          <cell r="CV5160">
            <v>92.1</v>
          </cell>
          <cell r="DA5160">
            <v>0</v>
          </cell>
          <cell r="DD5160">
            <v>1.2458315674015414</v>
          </cell>
          <cell r="FJ5160">
            <v>42</v>
          </cell>
          <cell r="FK5160">
            <v>0.26300000000000001</v>
          </cell>
          <cell r="FL5160">
            <v>-0.98134587321645683</v>
          </cell>
          <cell r="FO5160">
            <v>1</v>
          </cell>
        </row>
        <row r="5161">
          <cell r="A5161">
            <v>664126</v>
          </cell>
          <cell r="C5161" t="str">
            <v>Fairbanks, Peter</v>
          </cell>
          <cell r="Q5161" t="str">
            <v>S</v>
          </cell>
          <cell r="AJ5161">
            <v>7.8457175570152753</v>
          </cell>
          <cell r="AR5161">
            <v>44.400000000000006</v>
          </cell>
          <cell r="AS5161">
            <v>0.3077552314115562</v>
          </cell>
          <cell r="AT5161">
            <v>0.9012663051229427</v>
          </cell>
          <cell r="BE5161">
            <v>1.1171632353825856</v>
          </cell>
          <cell r="CP5161">
            <v>22.541666666666668</v>
          </cell>
          <cell r="CV5161">
            <v>92.1</v>
          </cell>
          <cell r="DA5161">
            <v>0</v>
          </cell>
          <cell r="DD5161">
            <v>0.98804910840455085</v>
          </cell>
          <cell r="FJ5161">
            <v>111</v>
          </cell>
          <cell r="FK5161">
            <v>0.26300000000000001</v>
          </cell>
          <cell r="FL5161">
            <v>0.20899003325094062</v>
          </cell>
          <cell r="FO5161">
            <v>0</v>
          </cell>
        </row>
        <row r="5162">
          <cell r="A5162">
            <v>664127</v>
          </cell>
          <cell r="C5162" t="str">
            <v>Taylor, Cory</v>
          </cell>
          <cell r="Q5162" t="str">
            <v>S</v>
          </cell>
          <cell r="AJ5162">
            <v>6.2571294760037732</v>
          </cell>
          <cell r="AR5162">
            <v>47.658765298765438</v>
          </cell>
          <cell r="AS5162">
            <v>-0.46327997227484968</v>
          </cell>
          <cell r="AT5162">
            <v>0.76626593533242482</v>
          </cell>
          <cell r="BE5162">
            <v>1.2305042131610364</v>
          </cell>
          <cell r="CP5162">
            <v>22.541666666666668</v>
          </cell>
          <cell r="CV5162">
            <v>92.1</v>
          </cell>
          <cell r="DA5162">
            <v>0</v>
          </cell>
          <cell r="DD5162">
            <v>1.0701334062297825</v>
          </cell>
          <cell r="FJ5162">
            <v>119.14691324691358</v>
          </cell>
          <cell r="FK5162">
            <v>0.26300000000000001</v>
          </cell>
          <cell r="FL5162">
            <v>0.43345119268005861</v>
          </cell>
          <cell r="FO5162">
            <v>0</v>
          </cell>
        </row>
        <row r="5163">
          <cell r="A5163">
            <v>664128</v>
          </cell>
          <cell r="C5163" t="str">
            <v>Duchene, Kevin</v>
          </cell>
          <cell r="Q5163" t="str">
            <v>S</v>
          </cell>
          <cell r="AJ5163">
            <v>9.6140284943853729</v>
          </cell>
          <cell r="AR5163">
            <v>44.400000000000006</v>
          </cell>
          <cell r="AS5163">
            <v>0.73986241362397465</v>
          </cell>
          <cell r="AT5163">
            <v>0.95397594992617929</v>
          </cell>
          <cell r="BE5163">
            <v>0.98627521635845017</v>
          </cell>
          <cell r="CP5163">
            <v>22.541666666666668</v>
          </cell>
          <cell r="CV5163">
            <v>92.1</v>
          </cell>
          <cell r="DA5163">
            <v>0</v>
          </cell>
          <cell r="DD5163">
            <v>0.90645101142729312</v>
          </cell>
          <cell r="FJ5163">
            <v>111</v>
          </cell>
          <cell r="FK5163">
            <v>0.26300000000000001</v>
          </cell>
          <cell r="FL5163">
            <v>-0.59435723595734213</v>
          </cell>
          <cell r="FO5163">
            <v>0.29974053765876552</v>
          </cell>
        </row>
        <row r="5164">
          <cell r="A5164">
            <v>664130</v>
          </cell>
          <cell r="C5164" t="str">
            <v>Finnegan, Jack</v>
          </cell>
          <cell r="Q5164" t="str">
            <v>R</v>
          </cell>
          <cell r="AJ5164">
            <v>9.0376732190673614</v>
          </cell>
          <cell r="AR5164">
            <v>16.8</v>
          </cell>
          <cell r="AS5164">
            <v>-1.1758162190806147</v>
          </cell>
          <cell r="AT5164">
            <v>0.91582689436654174</v>
          </cell>
          <cell r="BE5164">
            <v>0.94347441866517656</v>
          </cell>
          <cell r="CP5164">
            <v>22.541666666666668</v>
          </cell>
          <cell r="CV5164">
            <v>92.1</v>
          </cell>
          <cell r="DA5164">
            <v>0</v>
          </cell>
          <cell r="DD5164">
            <v>1.138283053981981</v>
          </cell>
          <cell r="FJ5164">
            <v>42</v>
          </cell>
          <cell r="FK5164">
            <v>0.26300000000000001</v>
          </cell>
          <cell r="FL5164">
            <v>-0.10452811593120841</v>
          </cell>
          <cell r="FO5164">
            <v>1</v>
          </cell>
        </row>
        <row r="5165">
          <cell r="A5165">
            <v>664137</v>
          </cell>
          <cell r="C5165" t="str">
            <v>Evans, Jacob</v>
          </cell>
          <cell r="Q5165" t="str">
            <v>S</v>
          </cell>
          <cell r="AJ5165">
            <v>6.5039852965679374</v>
          </cell>
          <cell r="AR5165">
            <v>44.400000000000006</v>
          </cell>
          <cell r="AS5165">
            <v>-0.44901989966575445</v>
          </cell>
          <cell r="AT5165">
            <v>0.79897206360717488</v>
          </cell>
          <cell r="BE5165">
            <v>0.82542516658821152</v>
          </cell>
          <cell r="CP5165">
            <v>22.625</v>
          </cell>
          <cell r="CV5165">
            <v>92.1</v>
          </cell>
          <cell r="DA5165">
            <v>0</v>
          </cell>
          <cell r="DD5165">
            <v>0.71325148776937719</v>
          </cell>
          <cell r="FJ5165">
            <v>111</v>
          </cell>
          <cell r="FK5165">
            <v>0.26300000000000001</v>
          </cell>
          <cell r="FL5165">
            <v>-0.20538656014632692</v>
          </cell>
          <cell r="FO5165">
            <v>0</v>
          </cell>
        </row>
        <row r="5166">
          <cell r="A5166">
            <v>664139</v>
          </cell>
          <cell r="C5166" t="str">
            <v>Gibaut, Ian</v>
          </cell>
          <cell r="Q5166" t="str">
            <v>R</v>
          </cell>
          <cell r="AJ5166">
            <v>5.6103580044057946</v>
          </cell>
          <cell r="AR5166">
            <v>21.904676162340717</v>
          </cell>
          <cell r="AS5166">
            <v>0.55955302510582294</v>
          </cell>
          <cell r="AT5166">
            <v>0.87555133272659091</v>
          </cell>
          <cell r="BE5166">
            <v>0.85317243544244148</v>
          </cell>
          <cell r="CP5166">
            <v>22.625</v>
          </cell>
          <cell r="CV5166">
            <v>92.1</v>
          </cell>
          <cell r="DA5166">
            <v>0</v>
          </cell>
          <cell r="DD5166">
            <v>1.2499136125773569</v>
          </cell>
          <cell r="FJ5166">
            <v>54.761690405851787</v>
          </cell>
          <cell r="FK5166">
            <v>0.26300000000000001</v>
          </cell>
          <cell r="FL5166">
            <v>0.78196336328186633</v>
          </cell>
          <cell r="FO5166">
            <v>1</v>
          </cell>
        </row>
        <row r="5167">
          <cell r="A5167">
            <v>664141</v>
          </cell>
          <cell r="C5167" t="str">
            <v>Brubaker, Jonathan</v>
          </cell>
          <cell r="Q5167" t="str">
            <v>S</v>
          </cell>
          <cell r="AJ5167">
            <v>6.6838996537289708</v>
          </cell>
          <cell r="AR5167">
            <v>49.983813358600827</v>
          </cell>
          <cell r="AS5167">
            <v>-0.28453611714587085</v>
          </cell>
          <cell r="AT5167">
            <v>0.76135588453434666</v>
          </cell>
          <cell r="BE5167">
            <v>0.88269649266724615</v>
          </cell>
          <cell r="CP5167">
            <v>22.625</v>
          </cell>
          <cell r="CV5167">
            <v>92.1</v>
          </cell>
          <cell r="DA5167">
            <v>0</v>
          </cell>
          <cell r="DD5167">
            <v>1.0077805132407611</v>
          </cell>
          <cell r="FJ5167">
            <v>124.95953339650207</v>
          </cell>
          <cell r="FK5167">
            <v>0.26300000000000001</v>
          </cell>
          <cell r="FL5167">
            <v>9.0605160768545662E-2</v>
          </cell>
          <cell r="FO5167">
            <v>0</v>
          </cell>
        </row>
        <row r="5168">
          <cell r="A5168">
            <v>664142</v>
          </cell>
          <cell r="C5168" t="str">
            <v>Ashbeck, Elliot</v>
          </cell>
          <cell r="Q5168" t="str">
            <v>R</v>
          </cell>
          <cell r="AJ5168">
            <v>6.6965283959572623</v>
          </cell>
          <cell r="AR5168">
            <v>16.8</v>
          </cell>
          <cell r="AS5168">
            <v>1.7623671869811488</v>
          </cell>
          <cell r="AT5168">
            <v>0.93036576269507099</v>
          </cell>
          <cell r="BE5168">
            <v>0.75099873711605802</v>
          </cell>
          <cell r="CP5168">
            <v>22.625</v>
          </cell>
          <cell r="CV5168">
            <v>92.1</v>
          </cell>
          <cell r="DA5168">
            <v>0</v>
          </cell>
          <cell r="DD5168">
            <v>0.86456137503607744</v>
          </cell>
          <cell r="FJ5168">
            <v>42</v>
          </cell>
          <cell r="FK5168">
            <v>0.26300000000000001</v>
          </cell>
          <cell r="FL5168">
            <v>-0.16047974083391769</v>
          </cell>
          <cell r="FO5168">
            <v>0.97000053213777293</v>
          </cell>
        </row>
        <row r="5169">
          <cell r="A5169">
            <v>664144</v>
          </cell>
          <cell r="C5169" t="str">
            <v>Olczak, Jon</v>
          </cell>
          <cell r="Q5169" t="str">
            <v>R</v>
          </cell>
          <cell r="AJ5169">
            <v>5.3149400372894586</v>
          </cell>
          <cell r="AR5169">
            <v>20.006069006933334</v>
          </cell>
          <cell r="AS5169">
            <v>-1.7971004369110467E-2</v>
          </cell>
          <cell r="AT5169">
            <v>0.77506207285090123</v>
          </cell>
          <cell r="BE5169">
            <v>0.71809377521198547</v>
          </cell>
          <cell r="CP5169">
            <v>22.625</v>
          </cell>
          <cell r="CV5169">
            <v>92.1</v>
          </cell>
          <cell r="DA5169">
            <v>0</v>
          </cell>
          <cell r="DD5169">
            <v>1.4148002347135016</v>
          </cell>
          <cell r="FJ5169">
            <v>50.015172517333333</v>
          </cell>
          <cell r="FK5169">
            <v>0.26300000000000001</v>
          </cell>
          <cell r="FL5169">
            <v>-6.2989424978636063E-2</v>
          </cell>
          <cell r="FO5169">
            <v>1</v>
          </cell>
        </row>
        <row r="5170">
          <cell r="A5170">
            <v>664147</v>
          </cell>
          <cell r="C5170" t="str">
            <v>Perez, Ryan</v>
          </cell>
          <cell r="Q5170" t="str">
            <v>R</v>
          </cell>
          <cell r="AJ5170">
            <v>8.0012430338373477</v>
          </cell>
          <cell r="AR5170">
            <v>16.8</v>
          </cell>
          <cell r="AS5170">
            <v>-1.9818988830601283</v>
          </cell>
          <cell r="AT5170">
            <v>0.86098848605910661</v>
          </cell>
          <cell r="BE5170">
            <v>0.80939138810699574</v>
          </cell>
          <cell r="CP5170">
            <v>22.708333333333332</v>
          </cell>
          <cell r="CV5170">
            <v>92.1</v>
          </cell>
          <cell r="DA5170">
            <v>0</v>
          </cell>
          <cell r="DD5170">
            <v>0.99975020743235843</v>
          </cell>
          <cell r="FJ5170">
            <v>42</v>
          </cell>
          <cell r="FK5170">
            <v>0.26300000000000001</v>
          </cell>
          <cell r="FL5170">
            <v>1.2180016090109518</v>
          </cell>
          <cell r="FO5170">
            <v>1</v>
          </cell>
        </row>
        <row r="5171">
          <cell r="A5171">
            <v>664150</v>
          </cell>
          <cell r="C5171" t="str">
            <v>Owen, David</v>
          </cell>
          <cell r="Q5171" t="str">
            <v>R</v>
          </cell>
          <cell r="AJ5171">
            <v>6.79035867746944</v>
          </cell>
          <cell r="AR5171">
            <v>16.8</v>
          </cell>
          <cell r="AS5171">
            <v>0.3440041659744158</v>
          </cell>
          <cell r="AT5171">
            <v>0.94687759205669453</v>
          </cell>
          <cell r="BE5171">
            <v>0.89406325217561367</v>
          </cell>
          <cell r="CP5171">
            <v>22.708333333333332</v>
          </cell>
          <cell r="CV5171">
            <v>92.1</v>
          </cell>
          <cell r="DA5171">
            <v>0</v>
          </cell>
          <cell r="DD5171">
            <v>0.82478185984034902</v>
          </cell>
          <cell r="FJ5171">
            <v>42</v>
          </cell>
          <cell r="FK5171">
            <v>0.26300000000000001</v>
          </cell>
          <cell r="FL5171">
            <v>0.6198112058096491</v>
          </cell>
          <cell r="FO5171">
            <v>1</v>
          </cell>
        </row>
        <row r="5172">
          <cell r="A5172">
            <v>664152</v>
          </cell>
          <cell r="C5172" t="str">
            <v>Hightower, Scooter</v>
          </cell>
          <cell r="Q5172" t="str">
            <v>R</v>
          </cell>
          <cell r="AJ5172">
            <v>6.8418527020814626</v>
          </cell>
          <cell r="AR5172">
            <v>16.8</v>
          </cell>
          <cell r="AS5172">
            <v>1.7389108577167134E-2</v>
          </cell>
          <cell r="AT5172">
            <v>0.89744730559121977</v>
          </cell>
          <cell r="BE5172">
            <v>1.1956960555471694</v>
          </cell>
          <cell r="CP5172">
            <v>22.708333333333332</v>
          </cell>
          <cell r="CV5172">
            <v>92.1</v>
          </cell>
          <cell r="DA5172">
            <v>0</v>
          </cell>
          <cell r="DD5172">
            <v>1.0733932151829422</v>
          </cell>
          <cell r="FJ5172">
            <v>42</v>
          </cell>
          <cell r="FK5172">
            <v>0.26300000000000001</v>
          </cell>
          <cell r="FL5172">
            <v>0.35187283431462435</v>
          </cell>
          <cell r="FO5172">
            <v>1</v>
          </cell>
        </row>
        <row r="5173">
          <cell r="A5173">
            <v>664155</v>
          </cell>
          <cell r="C5173" t="str">
            <v>Griep, Nate</v>
          </cell>
          <cell r="Q5173" t="str">
            <v>R</v>
          </cell>
          <cell r="AJ5173">
            <v>6.1496080611337645</v>
          </cell>
          <cell r="AR5173">
            <v>19.391772819730949</v>
          </cell>
          <cell r="AS5173">
            <v>0.43530547485299625</v>
          </cell>
          <cell r="AT5173">
            <v>0.89653087407514853</v>
          </cell>
          <cell r="BE5173">
            <v>0.76485799609993577</v>
          </cell>
          <cell r="CP5173">
            <v>22.708333333333332</v>
          </cell>
          <cell r="CV5173">
            <v>92.1</v>
          </cell>
          <cell r="DA5173">
            <v>0</v>
          </cell>
          <cell r="DD5173">
            <v>0.9155149319393584</v>
          </cell>
          <cell r="FJ5173">
            <v>48.479432049327372</v>
          </cell>
          <cell r="FK5173">
            <v>0.26300000000000001</v>
          </cell>
          <cell r="FL5173">
            <v>-0.75490568918566503</v>
          </cell>
          <cell r="FO5173">
            <v>1</v>
          </cell>
        </row>
        <row r="5174">
          <cell r="A5174">
            <v>664156</v>
          </cell>
          <cell r="C5174" t="str">
            <v>Peterson, Tommy</v>
          </cell>
          <cell r="Q5174" t="str">
            <v>R</v>
          </cell>
          <cell r="AJ5174">
            <v>5.8438293583297956</v>
          </cell>
          <cell r="AR5174">
            <v>21.075634377466642</v>
          </cell>
          <cell r="AS5174">
            <v>-0.51181068919291428</v>
          </cell>
          <cell r="AT5174">
            <v>0.76403070665221562</v>
          </cell>
          <cell r="BE5174">
            <v>0.8267060119492512</v>
          </cell>
          <cell r="CP5174">
            <v>22.708333333333332</v>
          </cell>
          <cell r="CV5174">
            <v>92.1</v>
          </cell>
          <cell r="DA5174">
            <v>0</v>
          </cell>
          <cell r="DD5174">
            <v>0.90180549473337301</v>
          </cell>
          <cell r="FJ5174">
            <v>52.689085943666605</v>
          </cell>
          <cell r="FK5174">
            <v>0.26300000000000001</v>
          </cell>
          <cell r="FL5174">
            <v>0.81756384948266636</v>
          </cell>
          <cell r="FO5174">
            <v>1</v>
          </cell>
        </row>
        <row r="5175">
          <cell r="A5175">
            <v>664157</v>
          </cell>
          <cell r="C5175" t="str">
            <v>Bergen, Travis</v>
          </cell>
          <cell r="Q5175" t="str">
            <v>R</v>
          </cell>
          <cell r="AJ5175">
            <v>5.4552090183910433</v>
          </cell>
          <cell r="AR5175">
            <v>16.8</v>
          </cell>
          <cell r="AS5175">
            <v>7.1974121459806195E-2</v>
          </cell>
          <cell r="AT5175">
            <v>0.98307387756340625</v>
          </cell>
          <cell r="BE5175">
            <v>1.0719721862977682</v>
          </cell>
          <cell r="CP5175">
            <v>22.708333333333332</v>
          </cell>
          <cell r="CV5175">
            <v>92.1</v>
          </cell>
          <cell r="DA5175">
            <v>0</v>
          </cell>
          <cell r="DD5175">
            <v>1.5218452267658815</v>
          </cell>
          <cell r="FJ5175">
            <v>42</v>
          </cell>
          <cell r="FK5175">
            <v>0.26300000000000001</v>
          </cell>
          <cell r="FL5175">
            <v>0.88726591169679281</v>
          </cell>
          <cell r="FO5175">
            <v>1</v>
          </cell>
        </row>
        <row r="5176">
          <cell r="A5176">
            <v>664168</v>
          </cell>
          <cell r="C5176" t="str">
            <v>Williams, Breckin</v>
          </cell>
          <cell r="Q5176" t="str">
            <v>R</v>
          </cell>
          <cell r="AJ5176">
            <v>5.9155383956893477</v>
          </cell>
          <cell r="AR5176">
            <v>16.8</v>
          </cell>
          <cell r="AS5176">
            <v>-0.19989364486908559</v>
          </cell>
          <cell r="AT5176">
            <v>0.96155063167128263</v>
          </cell>
          <cell r="BE5176">
            <v>0.74799372410999676</v>
          </cell>
          <cell r="CP5176">
            <v>22.791666666666668</v>
          </cell>
          <cell r="CV5176">
            <v>92.1</v>
          </cell>
          <cell r="DA5176">
            <v>0</v>
          </cell>
          <cell r="DD5176">
            <v>0.94050400272665546</v>
          </cell>
          <cell r="FJ5176">
            <v>42</v>
          </cell>
          <cell r="FK5176">
            <v>0.26300000000000001</v>
          </cell>
          <cell r="FL5176">
            <v>0.54918444525531385</v>
          </cell>
          <cell r="FO5176">
            <v>1</v>
          </cell>
        </row>
        <row r="5177">
          <cell r="A5177">
            <v>664172</v>
          </cell>
          <cell r="C5177" t="str">
            <v>Long, Keegan</v>
          </cell>
          <cell r="Q5177" t="str">
            <v>R</v>
          </cell>
          <cell r="AJ5177">
            <v>6.6998392601676091</v>
          </cell>
          <cell r="AR5177">
            <v>21.870765387229632</v>
          </cell>
          <cell r="AS5177">
            <v>1.6233290708497403</v>
          </cell>
          <cell r="AT5177">
            <v>0.87832166470172468</v>
          </cell>
          <cell r="BE5177">
            <v>1.0328576850311402</v>
          </cell>
          <cell r="CP5177">
            <v>22.875</v>
          </cell>
          <cell r="CV5177">
            <v>92.1</v>
          </cell>
          <cell r="DA5177">
            <v>0</v>
          </cell>
          <cell r="DD5177">
            <v>0.96175830474736301</v>
          </cell>
          <cell r="FJ5177">
            <v>54.676913468074076</v>
          </cell>
          <cell r="FK5177">
            <v>0.26300000000000001</v>
          </cell>
          <cell r="FL5177">
            <v>0.2453930661955902</v>
          </cell>
          <cell r="FO5177">
            <v>1</v>
          </cell>
        </row>
        <row r="5178">
          <cell r="A5178">
            <v>664176</v>
          </cell>
          <cell r="C5178" t="str">
            <v>Harrison, Garrett</v>
          </cell>
          <cell r="Q5178" t="str">
            <v>R</v>
          </cell>
          <cell r="AJ5178">
            <v>7.8466730407927869</v>
          </cell>
          <cell r="AR5178">
            <v>16.8</v>
          </cell>
          <cell r="AS5178">
            <v>-1.0604485096804055</v>
          </cell>
          <cell r="AT5178">
            <v>0.86945640005089575</v>
          </cell>
          <cell r="BE5178">
            <v>0.93324719474599027</v>
          </cell>
          <cell r="CP5178">
            <v>22.875</v>
          </cell>
          <cell r="CV5178">
            <v>92.1</v>
          </cell>
          <cell r="DA5178">
            <v>0</v>
          </cell>
          <cell r="DD5178">
            <v>0.85288453972684242</v>
          </cell>
          <cell r="FJ5178">
            <v>42</v>
          </cell>
          <cell r="FK5178">
            <v>0.26300000000000001</v>
          </cell>
          <cell r="FL5178">
            <v>0.75537609137440009</v>
          </cell>
          <cell r="FO5178">
            <v>0.81036231884057974</v>
          </cell>
        </row>
        <row r="5179">
          <cell r="A5179">
            <v>664180</v>
          </cell>
          <cell r="C5179" t="str">
            <v>Hall, Matt</v>
          </cell>
          <cell r="Q5179" t="str">
            <v>S</v>
          </cell>
          <cell r="AJ5179">
            <v>6.007939824332758</v>
          </cell>
          <cell r="AR5179">
            <v>47.594555162132693</v>
          </cell>
          <cell r="AS5179">
            <v>7.4091710625326962E-2</v>
          </cell>
          <cell r="AT5179">
            <v>0.90183835434264792</v>
          </cell>
          <cell r="BE5179">
            <v>0.64717363779947834</v>
          </cell>
          <cell r="CP5179">
            <v>22.958333333333332</v>
          </cell>
          <cell r="CV5179">
            <v>92.1</v>
          </cell>
          <cell r="DA5179">
            <v>0</v>
          </cell>
          <cell r="DD5179">
            <v>1.0524982701057595</v>
          </cell>
          <cell r="FJ5179">
            <v>118.98638790533172</v>
          </cell>
          <cell r="FK5179">
            <v>0.26300000000000001</v>
          </cell>
          <cell r="FL5179">
            <v>0.70305566725492341</v>
          </cell>
          <cell r="FO5179">
            <v>0</v>
          </cell>
        </row>
        <row r="5180">
          <cell r="A5180">
            <v>664181</v>
          </cell>
          <cell r="C5180" t="str">
            <v>Jackson, Ty</v>
          </cell>
          <cell r="Q5180" t="str">
            <v>R</v>
          </cell>
          <cell r="AJ5180">
            <v>6.6366557665939307</v>
          </cell>
          <cell r="AR5180">
            <v>16.8</v>
          </cell>
          <cell r="AS5180">
            <v>-0.84324241492665497</v>
          </cell>
          <cell r="AT5180">
            <v>0.93243274164557011</v>
          </cell>
          <cell r="BE5180">
            <v>0.95990384120611927</v>
          </cell>
          <cell r="CP5180">
            <v>22.958333333333332</v>
          </cell>
          <cell r="CV5180">
            <v>92.1</v>
          </cell>
          <cell r="DA5180">
            <v>0</v>
          </cell>
          <cell r="DD5180">
            <v>0.91750381638465361</v>
          </cell>
          <cell r="FJ5180">
            <v>42</v>
          </cell>
          <cell r="FK5180">
            <v>0.26300000000000001</v>
          </cell>
          <cell r="FL5180">
            <v>1.5033616148488167</v>
          </cell>
          <cell r="FO5180">
            <v>1</v>
          </cell>
        </row>
        <row r="5181">
          <cell r="A5181">
            <v>664182</v>
          </cell>
          <cell r="C5181" t="str">
            <v>Morrison, Preston</v>
          </cell>
          <cell r="Q5181" t="str">
            <v>S</v>
          </cell>
          <cell r="AJ5181">
            <v>5.790368885112521</v>
          </cell>
          <cell r="AR5181">
            <v>46.213900547120403</v>
          </cell>
          <cell r="AS5181">
            <v>0.36164491726856302</v>
          </cell>
          <cell r="AT5181">
            <v>0.90905100906574132</v>
          </cell>
          <cell r="BE5181">
            <v>1.2080032567482015</v>
          </cell>
          <cell r="CP5181">
            <v>22.958333333333332</v>
          </cell>
          <cell r="CV5181">
            <v>92.1</v>
          </cell>
          <cell r="DA5181">
            <v>0</v>
          </cell>
          <cell r="DD5181">
            <v>0.97082289130588562</v>
          </cell>
          <cell r="FJ5181">
            <v>115.53475136780099</v>
          </cell>
          <cell r="FK5181">
            <v>0.26300000000000001</v>
          </cell>
          <cell r="FL5181">
            <v>0.24299684063654201</v>
          </cell>
          <cell r="FO5181">
            <v>0</v>
          </cell>
        </row>
        <row r="5182">
          <cell r="A5182">
            <v>664184</v>
          </cell>
          <cell r="C5182" t="str">
            <v>Glenn, Ronnie</v>
          </cell>
          <cell r="Q5182" t="str">
            <v>S</v>
          </cell>
          <cell r="AJ5182">
            <v>8.1283688134993266</v>
          </cell>
          <cell r="AR5182">
            <v>46.246748904526726</v>
          </cell>
          <cell r="AS5182">
            <v>-5.790576005438311E-2</v>
          </cell>
          <cell r="AT5182">
            <v>0.75933800506687055</v>
          </cell>
          <cell r="BE5182">
            <v>0.94832293526925759</v>
          </cell>
          <cell r="CP5182">
            <v>22.958333333333332</v>
          </cell>
          <cell r="CV5182">
            <v>92.1</v>
          </cell>
          <cell r="DA5182">
            <v>0</v>
          </cell>
          <cell r="DD5182">
            <v>1.0052449488503314</v>
          </cell>
          <cell r="FJ5182">
            <v>115.61687226131681</v>
          </cell>
          <cell r="FK5182">
            <v>0.26300000000000001</v>
          </cell>
          <cell r="FL5182">
            <v>0.25049675781392877</v>
          </cell>
          <cell r="FO5182">
            <v>0</v>
          </cell>
        </row>
        <row r="5183">
          <cell r="A5183">
            <v>664193</v>
          </cell>
          <cell r="C5183" t="str">
            <v>Tomasovich, Andrew</v>
          </cell>
          <cell r="Q5183" t="str">
            <v>R</v>
          </cell>
          <cell r="AJ5183">
            <v>6.852027850714026</v>
          </cell>
          <cell r="AR5183">
            <v>16.8</v>
          </cell>
          <cell r="AS5183">
            <v>-0.44269420533055959</v>
          </cell>
          <cell r="AT5183">
            <v>0.82703458058949675</v>
          </cell>
          <cell r="BE5183">
            <v>1.2677988444236443</v>
          </cell>
          <cell r="CP5183">
            <v>23.041666666666668</v>
          </cell>
          <cell r="CV5183">
            <v>92.1</v>
          </cell>
          <cell r="DA5183">
            <v>0</v>
          </cell>
          <cell r="DD5183">
            <v>1.2886695743744909</v>
          </cell>
          <cell r="FJ5183">
            <v>42</v>
          </cell>
          <cell r="FK5183">
            <v>0.26300000000000001</v>
          </cell>
          <cell r="FL5183">
            <v>-0.53858752752687256</v>
          </cell>
          <cell r="FO5183">
            <v>1</v>
          </cell>
        </row>
        <row r="5184">
          <cell r="A5184">
            <v>664194</v>
          </cell>
          <cell r="C5184" t="str">
            <v>Bass, Blake</v>
          </cell>
          <cell r="Q5184" t="str">
            <v>R</v>
          </cell>
          <cell r="AJ5184">
            <v>6.7438180703132673</v>
          </cell>
          <cell r="AR5184">
            <v>21.555841184966813</v>
          </cell>
          <cell r="AS5184">
            <v>-0.160551147668066</v>
          </cell>
          <cell r="AT5184">
            <v>0.74033944114210026</v>
          </cell>
          <cell r="BE5184">
            <v>1.2837038659814743</v>
          </cell>
          <cell r="CP5184">
            <v>23.041666666666668</v>
          </cell>
          <cell r="CV5184">
            <v>92.1</v>
          </cell>
          <cell r="DA5184">
            <v>0</v>
          </cell>
          <cell r="DD5184">
            <v>0.77082357548759672</v>
          </cell>
          <cell r="FJ5184">
            <v>53.88960296241703</v>
          </cell>
          <cell r="FK5184">
            <v>0.26300000000000001</v>
          </cell>
          <cell r="FL5184">
            <v>0.62081032847854811</v>
          </cell>
          <cell r="FO5184">
            <v>1</v>
          </cell>
        </row>
        <row r="5185">
          <cell r="A5185">
            <v>664195</v>
          </cell>
          <cell r="C5185" t="str">
            <v>Farina, Alex</v>
          </cell>
          <cell r="Q5185" t="str">
            <v>R</v>
          </cell>
          <cell r="AJ5185">
            <v>7.0314976089409793</v>
          </cell>
          <cell r="AR5185">
            <v>18.127561440973292</v>
          </cell>
          <cell r="AS5185">
            <v>0.57353638305437982</v>
          </cell>
          <cell r="AT5185">
            <v>0.8935712519462492</v>
          </cell>
          <cell r="BE5185">
            <v>0.74404348315867308</v>
          </cell>
          <cell r="CP5185">
            <v>23.125</v>
          </cell>
          <cell r="CV5185">
            <v>92.1</v>
          </cell>
          <cell r="DA5185">
            <v>0</v>
          </cell>
          <cell r="DD5185">
            <v>0.99929799671195174</v>
          </cell>
          <cell r="FJ5185">
            <v>45.318903602433224</v>
          </cell>
          <cell r="FK5185">
            <v>0.26300000000000001</v>
          </cell>
          <cell r="FL5185">
            <v>0.68883601711662068</v>
          </cell>
          <cell r="FO5185">
            <v>1</v>
          </cell>
        </row>
        <row r="5186">
          <cell r="A5186">
            <v>664196</v>
          </cell>
          <cell r="C5186" t="str">
            <v>Anderson, Tanner</v>
          </cell>
          <cell r="Q5186" t="str">
            <v>R</v>
          </cell>
          <cell r="AJ5186">
            <v>5.7352095974320383</v>
          </cell>
          <cell r="AR5186">
            <v>24.19982090151646</v>
          </cell>
          <cell r="AS5186">
            <v>0.25156025831131651</v>
          </cell>
          <cell r="AT5186">
            <v>0.85251422382969244</v>
          </cell>
          <cell r="BE5186">
            <v>1.1928487196809674</v>
          </cell>
          <cell r="CP5186">
            <v>23.125</v>
          </cell>
          <cell r="CV5186">
            <v>92.1</v>
          </cell>
          <cell r="DA5186">
            <v>0</v>
          </cell>
          <cell r="DD5186">
            <v>0.63588911265916881</v>
          </cell>
          <cell r="FJ5186">
            <v>60.499552253791144</v>
          </cell>
          <cell r="FK5186">
            <v>0.26300000000000001</v>
          </cell>
          <cell r="FL5186">
            <v>-0.26010800668858652</v>
          </cell>
          <cell r="FO5186">
            <v>1</v>
          </cell>
        </row>
        <row r="5187">
          <cell r="A5187">
            <v>664197</v>
          </cell>
          <cell r="C5187" t="str">
            <v>Orewiler, Austin</v>
          </cell>
          <cell r="Q5187" t="str">
            <v>S</v>
          </cell>
          <cell r="AJ5187">
            <v>7.7439961219434474</v>
          </cell>
          <cell r="AR5187">
            <v>49.570781893004124</v>
          </cell>
          <cell r="AS5187">
            <v>0.17065680657464583</v>
          </cell>
          <cell r="AT5187">
            <v>0.88348603367938672</v>
          </cell>
          <cell r="BE5187">
            <v>0.95395983907893378</v>
          </cell>
          <cell r="CP5187">
            <v>23.125</v>
          </cell>
          <cell r="CV5187">
            <v>92.1</v>
          </cell>
          <cell r="DA5187">
            <v>0</v>
          </cell>
          <cell r="DD5187">
            <v>0.78427032411993647</v>
          </cell>
          <cell r="FJ5187">
            <v>123.9269547325103</v>
          </cell>
          <cell r="FK5187">
            <v>0.26300000000000001</v>
          </cell>
          <cell r="FL5187">
            <v>2.7929903180403653E-2</v>
          </cell>
          <cell r="FO5187">
            <v>0</v>
          </cell>
        </row>
        <row r="5188">
          <cell r="A5188">
            <v>664199</v>
          </cell>
          <cell r="C5188" t="str">
            <v>Clarke, Taylor</v>
          </cell>
          <cell r="Q5188" t="str">
            <v>S</v>
          </cell>
          <cell r="AJ5188">
            <v>5.7482598881815186</v>
          </cell>
          <cell r="AR5188">
            <v>50.310123190123441</v>
          </cell>
          <cell r="AS5188">
            <v>0.29802992457416327</v>
          </cell>
          <cell r="AT5188">
            <v>0.88684995845143144</v>
          </cell>
          <cell r="BE5188">
            <v>0.76896873314343184</v>
          </cell>
          <cell r="CP5188">
            <v>23.125</v>
          </cell>
          <cell r="CV5188">
            <v>92.1</v>
          </cell>
          <cell r="DA5188">
            <v>0</v>
          </cell>
          <cell r="DD5188">
            <v>0.91008012531627203</v>
          </cell>
          <cell r="FJ5188">
            <v>125.77530797530859</v>
          </cell>
          <cell r="FK5188">
            <v>0.26300000000000001</v>
          </cell>
          <cell r="FL5188">
            <v>0.46568608845329512</v>
          </cell>
          <cell r="FO5188">
            <v>0</v>
          </cell>
        </row>
        <row r="5189">
          <cell r="A5189">
            <v>664200</v>
          </cell>
          <cell r="C5189" t="str">
            <v>DeGroot, Geoff</v>
          </cell>
          <cell r="Q5189" t="str">
            <v>R</v>
          </cell>
          <cell r="AJ5189">
            <v>7.5339315638559423</v>
          </cell>
          <cell r="AR5189">
            <v>16.8</v>
          </cell>
          <cell r="AS5189">
            <v>2.8104708963848175</v>
          </cell>
          <cell r="AT5189">
            <v>0.96671120682623857</v>
          </cell>
          <cell r="BE5189">
            <v>0.87687424455553831</v>
          </cell>
          <cell r="CP5189">
            <v>23.125</v>
          </cell>
          <cell r="CV5189">
            <v>92.1</v>
          </cell>
          <cell r="DA5189">
            <v>0</v>
          </cell>
          <cell r="DD5189">
            <v>1.2466259553760921</v>
          </cell>
          <cell r="FJ5189">
            <v>42</v>
          </cell>
          <cell r="FK5189">
            <v>0.26300000000000001</v>
          </cell>
          <cell r="FL5189">
            <v>0.8705225538366298</v>
          </cell>
          <cell r="FO5189">
            <v>1</v>
          </cell>
        </row>
        <row r="5190">
          <cell r="A5190">
            <v>664202</v>
          </cell>
          <cell r="C5190" t="str">
            <v>Cyr, Tyler</v>
          </cell>
          <cell r="Q5190" t="str">
            <v>R</v>
          </cell>
          <cell r="AJ5190">
            <v>5.6490747415357196</v>
          </cell>
          <cell r="AR5190">
            <v>24.62656485708797</v>
          </cell>
          <cell r="AS5190">
            <v>0.55639846746769095</v>
          </cell>
          <cell r="AT5190">
            <v>0.86859151816231184</v>
          </cell>
          <cell r="BE5190">
            <v>1.3042663639196765</v>
          </cell>
          <cell r="CP5190">
            <v>23.125</v>
          </cell>
          <cell r="CV5190">
            <v>92.1</v>
          </cell>
          <cell r="DA5190">
            <v>0</v>
          </cell>
          <cell r="DD5190">
            <v>1.2894209033899928</v>
          </cell>
          <cell r="FJ5190">
            <v>61.566412142719919</v>
          </cell>
          <cell r="FK5190">
            <v>0.26300000000000001</v>
          </cell>
          <cell r="FL5190">
            <v>-0.26882498487626316</v>
          </cell>
          <cell r="FO5190">
            <v>1</v>
          </cell>
        </row>
        <row r="5191">
          <cell r="A5191">
            <v>664204</v>
          </cell>
          <cell r="C5191" t="str">
            <v>McWilliams, Richard</v>
          </cell>
          <cell r="Q5191" t="str">
            <v>R</v>
          </cell>
          <cell r="AJ5191">
            <v>7.1864450324937064</v>
          </cell>
          <cell r="AR5191">
            <v>16.8</v>
          </cell>
          <cell r="AS5191">
            <v>0.15743118373587783</v>
          </cell>
          <cell r="AT5191">
            <v>0.9461656547874453</v>
          </cell>
          <cell r="BE5191">
            <v>1.2056246175435323</v>
          </cell>
          <cell r="CP5191">
            <v>23.208333333333332</v>
          </cell>
          <cell r="CV5191">
            <v>92.1</v>
          </cell>
          <cell r="DA5191">
            <v>0</v>
          </cell>
          <cell r="DD5191">
            <v>1.015451393590284</v>
          </cell>
          <cell r="FJ5191">
            <v>42</v>
          </cell>
          <cell r="FK5191">
            <v>0.26300000000000001</v>
          </cell>
          <cell r="FL5191">
            <v>0.32572382731945643</v>
          </cell>
          <cell r="FO5191">
            <v>1</v>
          </cell>
        </row>
        <row r="5192">
          <cell r="A5192">
            <v>664208</v>
          </cell>
          <cell r="C5192" t="str">
            <v>Maton, Phil</v>
          </cell>
          <cell r="Q5192" t="str">
            <v>R</v>
          </cell>
          <cell r="AJ5192">
            <v>4.3069489736732418</v>
          </cell>
          <cell r="AR5192">
            <v>20.174587441451827</v>
          </cell>
          <cell r="AS5192">
            <v>0.18739895168024845</v>
          </cell>
          <cell r="AT5192">
            <v>0.88222146975758065</v>
          </cell>
          <cell r="BE5192">
            <v>1.0527905402752642</v>
          </cell>
          <cell r="CP5192">
            <v>23.291666666666668</v>
          </cell>
          <cell r="CV5192">
            <v>92.1</v>
          </cell>
          <cell r="DA5192">
            <v>0</v>
          </cell>
          <cell r="DD5192">
            <v>1.528207356585995</v>
          </cell>
          <cell r="FJ5192">
            <v>50.436468603629564</v>
          </cell>
          <cell r="FK5192">
            <v>0.26300000000000001</v>
          </cell>
          <cell r="FL5192">
            <v>7.3823674567036993E-2</v>
          </cell>
          <cell r="FO5192">
            <v>1</v>
          </cell>
        </row>
        <row r="5193">
          <cell r="A5193">
            <v>664212</v>
          </cell>
          <cell r="C5193" t="str">
            <v>Peitzmeier, Tyler</v>
          </cell>
          <cell r="Q5193" t="str">
            <v>R</v>
          </cell>
          <cell r="AJ5193">
            <v>6.5670238668956804</v>
          </cell>
          <cell r="AR5193">
            <v>16.8</v>
          </cell>
          <cell r="AS5193">
            <v>5.1506088717027089E-2</v>
          </cell>
          <cell r="AT5193">
            <v>0.92797829348611049</v>
          </cell>
          <cell r="BE5193">
            <v>0.96048590787364374</v>
          </cell>
          <cell r="CP5193">
            <v>23.375</v>
          </cell>
          <cell r="CV5193">
            <v>92.1</v>
          </cell>
          <cell r="DA5193">
            <v>0</v>
          </cell>
          <cell r="DD5193">
            <v>0.9138093827915994</v>
          </cell>
          <cell r="FJ5193">
            <v>42</v>
          </cell>
          <cell r="FK5193">
            <v>0.26300000000000001</v>
          </cell>
          <cell r="FL5193">
            <v>-0.91864320486641293</v>
          </cell>
          <cell r="FO5193">
            <v>1</v>
          </cell>
        </row>
        <row r="5194">
          <cell r="A5194">
            <v>664216</v>
          </cell>
          <cell r="C5194" t="str">
            <v>Kelleher, Kevin</v>
          </cell>
          <cell r="Q5194" t="str">
            <v>S</v>
          </cell>
          <cell r="AJ5194">
            <v>7.1093855528785124</v>
          </cell>
          <cell r="AR5194">
            <v>44.400000000000006</v>
          </cell>
          <cell r="AS5194">
            <v>112.45496394935391</v>
          </cell>
          <cell r="AT5194">
            <v>0.9997793111234663</v>
          </cell>
          <cell r="BE5194">
            <v>1.4096935988062607</v>
          </cell>
          <cell r="CP5194">
            <v>23.458333333333332</v>
          </cell>
          <cell r="CV5194">
            <v>92.1</v>
          </cell>
          <cell r="DA5194">
            <v>0</v>
          </cell>
          <cell r="DD5194">
            <v>2</v>
          </cell>
          <cell r="FJ5194">
            <v>111</v>
          </cell>
          <cell r="FK5194">
            <v>0.26300000000000001</v>
          </cell>
          <cell r="FL5194">
            <v>-9.6274703751117823</v>
          </cell>
          <cell r="FO5194">
            <v>0</v>
          </cell>
        </row>
        <row r="5195">
          <cell r="A5195">
            <v>664218</v>
          </cell>
          <cell r="C5195" t="str">
            <v>Hinchley, Ryan</v>
          </cell>
          <cell r="Q5195" t="str">
            <v>R</v>
          </cell>
          <cell r="AJ5195">
            <v>9.1162601260606735</v>
          </cell>
          <cell r="AR5195">
            <v>16.8</v>
          </cell>
          <cell r="AS5195">
            <v>-0.52093794989484077</v>
          </cell>
          <cell r="AT5195">
            <v>0.81700998306764672</v>
          </cell>
          <cell r="BE5195">
            <v>1.2447382809958203</v>
          </cell>
          <cell r="CP5195">
            <v>23.458333333333332</v>
          </cell>
          <cell r="CV5195">
            <v>92.1</v>
          </cell>
          <cell r="DA5195">
            <v>0</v>
          </cell>
          <cell r="DD5195">
            <v>1.5518995723034426</v>
          </cell>
          <cell r="FJ5195">
            <v>42</v>
          </cell>
          <cell r="FK5195">
            <v>0.26300000000000001</v>
          </cell>
          <cell r="FL5195">
            <v>-0.50798442219349416</v>
          </cell>
          <cell r="FO5195">
            <v>1</v>
          </cell>
        </row>
        <row r="5196">
          <cell r="A5196">
            <v>664219</v>
          </cell>
          <cell r="C5196" t="str">
            <v>Taylor, Corey</v>
          </cell>
          <cell r="Q5196" t="str">
            <v>R</v>
          </cell>
          <cell r="AJ5196">
            <v>5.2923328595912835</v>
          </cell>
          <cell r="AR5196">
            <v>18.767466666666667</v>
          </cell>
          <cell r="AS5196">
            <v>-0.43344827307556488</v>
          </cell>
          <cell r="AT5196">
            <v>0.80623019586665801</v>
          </cell>
          <cell r="BE5196">
            <v>0.93902209893090693</v>
          </cell>
          <cell r="CP5196">
            <v>23.458333333333332</v>
          </cell>
          <cell r="CV5196">
            <v>92.1</v>
          </cell>
          <cell r="DA5196">
            <v>0</v>
          </cell>
          <cell r="DD5196">
            <v>0.83725651135384682</v>
          </cell>
          <cell r="FJ5196">
            <v>46.918666666666667</v>
          </cell>
          <cell r="FK5196">
            <v>0.26300000000000001</v>
          </cell>
          <cell r="FL5196">
            <v>-0.25847454033242057</v>
          </cell>
          <cell r="FO5196">
            <v>1</v>
          </cell>
        </row>
        <row r="5197">
          <cell r="A5197">
            <v>664223</v>
          </cell>
          <cell r="C5197" t="str">
            <v>Smith, Cameron</v>
          </cell>
          <cell r="Q5197" t="str">
            <v>S</v>
          </cell>
          <cell r="AJ5197">
            <v>5.7928690963343854</v>
          </cell>
          <cell r="AR5197">
            <v>44.400000000000006</v>
          </cell>
          <cell r="AS5197">
            <v>0.32006691461728826</v>
          </cell>
          <cell r="AT5197">
            <v>0.93662072615018854</v>
          </cell>
          <cell r="BE5197">
            <v>0.94645045575404041</v>
          </cell>
          <cell r="CP5197">
            <v>23.541666666666668</v>
          </cell>
          <cell r="CV5197">
            <v>92.1</v>
          </cell>
          <cell r="DA5197">
            <v>0</v>
          </cell>
          <cell r="DD5197">
            <v>1.0774653683551467</v>
          </cell>
          <cell r="FJ5197">
            <v>111</v>
          </cell>
          <cell r="FK5197">
            <v>0.26300000000000001</v>
          </cell>
          <cell r="FL5197">
            <v>0.20326155209857566</v>
          </cell>
          <cell r="FO5197">
            <v>0.46955938035868894</v>
          </cell>
        </row>
        <row r="5198">
          <cell r="A5198">
            <v>664225</v>
          </cell>
          <cell r="C5198" t="str">
            <v>Bergjans, Tommy</v>
          </cell>
          <cell r="Q5198" t="str">
            <v>S</v>
          </cell>
          <cell r="AJ5198">
            <v>5.5963294218059554</v>
          </cell>
          <cell r="AR5198">
            <v>50.633305796213996</v>
          </cell>
          <cell r="AS5198">
            <v>-0.797812583680928</v>
          </cell>
          <cell r="AT5198">
            <v>0.76996128981899181</v>
          </cell>
          <cell r="BE5198">
            <v>0.96609543979713874</v>
          </cell>
          <cell r="CP5198">
            <v>23.541666666666668</v>
          </cell>
          <cell r="CV5198">
            <v>92.1</v>
          </cell>
          <cell r="DA5198">
            <v>0</v>
          </cell>
          <cell r="DD5198">
            <v>1.0381486227814301</v>
          </cell>
          <cell r="FJ5198">
            <v>126.58326449053499</v>
          </cell>
          <cell r="FK5198">
            <v>0.26300000000000001</v>
          </cell>
          <cell r="FL5198">
            <v>-0.96199705348586262</v>
          </cell>
          <cell r="FO5198">
            <v>0</v>
          </cell>
        </row>
        <row r="5199">
          <cell r="A5199">
            <v>664227</v>
          </cell>
          <cell r="C5199" t="str">
            <v>Cobb, Taylor</v>
          </cell>
          <cell r="Q5199" t="str">
            <v>R</v>
          </cell>
          <cell r="AJ5199">
            <v>8.5137106708244872</v>
          </cell>
          <cell r="AR5199">
            <v>16.8</v>
          </cell>
          <cell r="AS5199">
            <v>0.15247502113329678</v>
          </cell>
          <cell r="AT5199">
            <v>0.96178556228369549</v>
          </cell>
          <cell r="BE5199">
            <v>1.0299996568642651</v>
          </cell>
          <cell r="CP5199">
            <v>23.625</v>
          </cell>
          <cell r="CV5199">
            <v>92.1</v>
          </cell>
          <cell r="DA5199">
            <v>0</v>
          </cell>
          <cell r="DD5199">
            <v>0.81339943766316347</v>
          </cell>
          <cell r="FJ5199">
            <v>42</v>
          </cell>
          <cell r="FK5199">
            <v>0.26300000000000001</v>
          </cell>
          <cell r="FL5199">
            <v>-0.18281117919309356</v>
          </cell>
          <cell r="FO5199">
            <v>1</v>
          </cell>
        </row>
        <row r="5200">
          <cell r="A5200">
            <v>664230</v>
          </cell>
          <cell r="C5200" t="str">
            <v>LeVert, Matt</v>
          </cell>
          <cell r="Q5200" t="str">
            <v>R</v>
          </cell>
          <cell r="AJ5200">
            <v>9.0454477661302839</v>
          </cell>
          <cell r="AR5200">
            <v>16.8</v>
          </cell>
          <cell r="AS5200">
            <v>0.12095644486116799</v>
          </cell>
          <cell r="AT5200">
            <v>0.96374978352863583</v>
          </cell>
          <cell r="BE5200">
            <v>0.80724529989973803</v>
          </cell>
          <cell r="CP5200">
            <v>23.708333333333332</v>
          </cell>
          <cell r="CV5200">
            <v>92.1</v>
          </cell>
          <cell r="DA5200">
            <v>0</v>
          </cell>
          <cell r="DD5200">
            <v>1.1349722881289395</v>
          </cell>
          <cell r="FJ5200">
            <v>42</v>
          </cell>
          <cell r="FK5200">
            <v>0.26300000000000001</v>
          </cell>
          <cell r="FL5200">
            <v>-0.25147031028531863</v>
          </cell>
          <cell r="FO5200">
            <v>1</v>
          </cell>
        </row>
        <row r="5201">
          <cell r="A5201">
            <v>664236</v>
          </cell>
          <cell r="C5201" t="str">
            <v>Kent, Matt</v>
          </cell>
          <cell r="Q5201" t="str">
            <v>S</v>
          </cell>
          <cell r="AJ5201">
            <v>6.4143466675513556</v>
          </cell>
          <cell r="AR5201">
            <v>58.852811892345677</v>
          </cell>
          <cell r="AS5201">
            <v>0.49249474074871047</v>
          </cell>
          <cell r="AT5201">
            <v>0.84710061887816679</v>
          </cell>
          <cell r="BE5201">
            <v>0.7698144693049036</v>
          </cell>
          <cell r="CP5201">
            <v>23.791666666666668</v>
          </cell>
          <cell r="CV5201">
            <v>92.1</v>
          </cell>
          <cell r="DA5201">
            <v>0</v>
          </cell>
          <cell r="DD5201">
            <v>0.83460315162827881</v>
          </cell>
          <cell r="FJ5201">
            <v>147.13202973086419</v>
          </cell>
          <cell r="FK5201">
            <v>0.26300000000000001</v>
          </cell>
          <cell r="FL5201">
            <v>0.27132894188263484</v>
          </cell>
          <cell r="FO5201">
            <v>0</v>
          </cell>
        </row>
        <row r="5202">
          <cell r="A5202">
            <v>664241</v>
          </cell>
          <cell r="C5202" t="str">
            <v>Turnipseed, Christian</v>
          </cell>
          <cell r="Q5202" t="str">
            <v>R</v>
          </cell>
          <cell r="AJ5202">
            <v>5.6543177484019651</v>
          </cell>
          <cell r="AR5202">
            <v>19.462938249170374</v>
          </cell>
          <cell r="AS5202">
            <v>0.55886184656490379</v>
          </cell>
          <cell r="AT5202">
            <v>0.88991607424685759</v>
          </cell>
          <cell r="BE5202">
            <v>0.62890988674900994</v>
          </cell>
          <cell r="CP5202">
            <v>24.125</v>
          </cell>
          <cell r="CV5202">
            <v>92.1</v>
          </cell>
          <cell r="DA5202">
            <v>0</v>
          </cell>
          <cell r="DD5202">
            <v>1.1190187221279932</v>
          </cell>
          <cell r="FJ5202">
            <v>48.657345622925931</v>
          </cell>
          <cell r="FK5202">
            <v>0.26300000000000001</v>
          </cell>
          <cell r="FL5202">
            <v>0.16302908386596024</v>
          </cell>
          <cell r="FO5202">
            <v>1</v>
          </cell>
        </row>
        <row r="5203">
          <cell r="A5203">
            <v>664242</v>
          </cell>
          <cell r="C5203" t="str">
            <v>Love, Reid</v>
          </cell>
          <cell r="Q5203" t="str">
            <v>S</v>
          </cell>
          <cell r="AJ5203">
            <v>5.9856666711466593</v>
          </cell>
          <cell r="AR5203">
            <v>49.361607160085924</v>
          </cell>
          <cell r="AS5203">
            <v>-0.97235874456804072</v>
          </cell>
          <cell r="AT5203">
            <v>0.77999514779583801</v>
          </cell>
          <cell r="BE5203">
            <v>0.84587574419403866</v>
          </cell>
          <cell r="CP5203">
            <v>24.125</v>
          </cell>
          <cell r="CV5203">
            <v>92.1</v>
          </cell>
          <cell r="DA5203">
            <v>0</v>
          </cell>
          <cell r="DD5203">
            <v>0.80015069121078142</v>
          </cell>
          <cell r="FJ5203">
            <v>123.4040179002148</v>
          </cell>
          <cell r="FK5203">
            <v>0.26300000000000001</v>
          </cell>
          <cell r="FL5203">
            <v>-0.21263489454500759</v>
          </cell>
          <cell r="FO5203">
            <v>0</v>
          </cell>
        </row>
        <row r="5204">
          <cell r="A5204">
            <v>664250</v>
          </cell>
          <cell r="C5204" t="str">
            <v>Freeman, Michael</v>
          </cell>
          <cell r="Q5204" t="str">
            <v>R</v>
          </cell>
          <cell r="AJ5204">
            <v>5.9486078457363254</v>
          </cell>
          <cell r="AR5204">
            <v>21.815975118207383</v>
          </cell>
          <cell r="AS5204">
            <v>-1.3613309903644402</v>
          </cell>
          <cell r="AT5204">
            <v>0.73724281198074859</v>
          </cell>
          <cell r="BE5204">
            <v>1.4781518327475545</v>
          </cell>
          <cell r="CP5204">
            <v>24.708333333333332</v>
          </cell>
          <cell r="CV5204">
            <v>92.1</v>
          </cell>
          <cell r="DA5204">
            <v>0</v>
          </cell>
          <cell r="DD5204">
            <v>0.65265619064627745</v>
          </cell>
          <cell r="FJ5204">
            <v>54.539937795518455</v>
          </cell>
          <cell r="FK5204">
            <v>0.26300000000000001</v>
          </cell>
          <cell r="FL5204">
            <v>0.41735489761938144</v>
          </cell>
          <cell r="FO5204">
            <v>1</v>
          </cell>
        </row>
        <row r="5205">
          <cell r="A5205">
            <v>664251</v>
          </cell>
          <cell r="C5205" t="str">
            <v>Freeman, Jason</v>
          </cell>
          <cell r="Q5205" t="str">
            <v>R</v>
          </cell>
          <cell r="AJ5205">
            <v>7.1094929454203459</v>
          </cell>
          <cell r="AR5205">
            <v>16.8</v>
          </cell>
          <cell r="AS5205">
            <v>-6.0522265618028565E-2</v>
          </cell>
          <cell r="AT5205">
            <v>0.86181449092780271</v>
          </cell>
          <cell r="BE5205">
            <v>1.1950385391295431</v>
          </cell>
          <cell r="CP5205">
            <v>24.708333333333332</v>
          </cell>
          <cell r="CV5205">
            <v>92.1</v>
          </cell>
          <cell r="DA5205">
            <v>0</v>
          </cell>
          <cell r="DD5205">
            <v>1.2710995331382051</v>
          </cell>
          <cell r="FJ5205">
            <v>42</v>
          </cell>
          <cell r="FK5205">
            <v>0.26300000000000001</v>
          </cell>
          <cell r="FL5205">
            <v>8.7517877965886351E-2</v>
          </cell>
          <cell r="FO5205">
            <v>1</v>
          </cell>
        </row>
        <row r="5206">
          <cell r="A5206">
            <v>664270</v>
          </cell>
          <cell r="C5206" t="str">
            <v>Snyder, Brandon</v>
          </cell>
          <cell r="Q5206" t="str">
            <v>R</v>
          </cell>
          <cell r="AJ5206">
            <v>7.4663685601244563</v>
          </cell>
          <cell r="AR5206">
            <v>16.8</v>
          </cell>
          <cell r="AS5206">
            <v>0.59314744766358896</v>
          </cell>
          <cell r="AT5206">
            <v>0.97469804150805706</v>
          </cell>
          <cell r="BE5206">
            <v>0.70285458547060131</v>
          </cell>
          <cell r="CP5206">
            <v>24.208333333333332</v>
          </cell>
          <cell r="CV5206">
            <v>92.1</v>
          </cell>
          <cell r="DA5206">
            <v>0</v>
          </cell>
          <cell r="DD5206">
            <v>1.2245637878240589</v>
          </cell>
          <cell r="FJ5206">
            <v>42</v>
          </cell>
          <cell r="FK5206">
            <v>0.26300000000000001</v>
          </cell>
          <cell r="FL5206">
            <v>1.0265015795786336</v>
          </cell>
          <cell r="FO5206">
            <v>1</v>
          </cell>
        </row>
        <row r="5207">
          <cell r="A5207">
            <v>664275</v>
          </cell>
          <cell r="C5207" t="str">
            <v>Vasquez, Pedro</v>
          </cell>
          <cell r="Q5207" t="str">
            <v>S</v>
          </cell>
          <cell r="AJ5207">
            <v>6.5930546746494905</v>
          </cell>
          <cell r="AR5207">
            <v>44.400000000000006</v>
          </cell>
          <cell r="AS5207">
            <v>0.50262849051763892</v>
          </cell>
          <cell r="AT5207">
            <v>0.9048872447819597</v>
          </cell>
          <cell r="BE5207">
            <v>0.84817919050177704</v>
          </cell>
          <cell r="CP5207">
            <v>20.791666666666668</v>
          </cell>
          <cell r="CV5207">
            <v>92.1</v>
          </cell>
          <cell r="DA5207">
            <v>0</v>
          </cell>
          <cell r="DD5207">
            <v>0.68869099988527571</v>
          </cell>
          <cell r="FJ5207">
            <v>111</v>
          </cell>
          <cell r="FK5207">
            <v>0.26300000000000001</v>
          </cell>
          <cell r="FL5207">
            <v>2.0287772825033554E-2</v>
          </cell>
          <cell r="FO5207">
            <v>0</v>
          </cell>
        </row>
        <row r="5208">
          <cell r="A5208">
            <v>664280</v>
          </cell>
          <cell r="C5208" t="str">
            <v>Castro, Ricardo</v>
          </cell>
          <cell r="Q5208" t="str">
            <v>S</v>
          </cell>
          <cell r="AJ5208">
            <v>8.1932488565113868</v>
          </cell>
          <cell r="AR5208">
            <v>44.400000000000006</v>
          </cell>
          <cell r="AS5208">
            <v>-0.11576337808916702</v>
          </cell>
          <cell r="AT5208">
            <v>0.87516473854738042</v>
          </cell>
          <cell r="BE5208">
            <v>0.9671033767104209</v>
          </cell>
          <cell r="CP5208">
            <v>20.458333333333332</v>
          </cell>
          <cell r="CV5208">
            <v>92.1</v>
          </cell>
          <cell r="DA5208">
            <v>0</v>
          </cell>
          <cell r="DD5208">
            <v>0.86497919644521282</v>
          </cell>
          <cell r="FJ5208">
            <v>111</v>
          </cell>
          <cell r="FK5208">
            <v>0.26300000000000001</v>
          </cell>
          <cell r="FL5208">
            <v>0.11345018053944339</v>
          </cell>
          <cell r="FO5208">
            <v>3.8263773870650053E-2</v>
          </cell>
        </row>
        <row r="5209">
          <cell r="A5209">
            <v>664281</v>
          </cell>
          <cell r="C5209" t="str">
            <v>Suero, Cristopher</v>
          </cell>
          <cell r="Q5209" t="str">
            <v>R</v>
          </cell>
          <cell r="AJ5209">
            <v>10.501752440928399</v>
          </cell>
          <cell r="AR5209">
            <v>16.8</v>
          </cell>
          <cell r="AS5209">
            <v>2.7166134338150592</v>
          </cell>
          <cell r="AT5209">
            <v>0.97924890356012417</v>
          </cell>
          <cell r="BE5209">
            <v>0.82871695725632577</v>
          </cell>
          <cell r="CP5209">
            <v>20.708333333333332</v>
          </cell>
          <cell r="CV5209">
            <v>92.1</v>
          </cell>
          <cell r="DA5209">
            <v>0</v>
          </cell>
          <cell r="DD5209">
            <v>1.2993884343728195</v>
          </cell>
          <cell r="FJ5209">
            <v>42</v>
          </cell>
          <cell r="FK5209">
            <v>0.26300000000000001</v>
          </cell>
          <cell r="FL5209">
            <v>-3.8762689469711309</v>
          </cell>
          <cell r="FO5209">
            <v>1</v>
          </cell>
        </row>
        <row r="5210">
          <cell r="A5210">
            <v>664284</v>
          </cell>
          <cell r="C5210" t="str">
            <v>Espinal, Carlos</v>
          </cell>
          <cell r="Q5210" t="str">
            <v>S</v>
          </cell>
          <cell r="AJ5210">
            <v>7.2493786477139324</v>
          </cell>
          <cell r="AR5210">
            <v>44.400000000000006</v>
          </cell>
          <cell r="AS5210">
            <v>0.64027477076593942</v>
          </cell>
          <cell r="AT5210">
            <v>0.95232350852491565</v>
          </cell>
          <cell r="BE5210">
            <v>0.86727844860073677</v>
          </cell>
          <cell r="CP5210">
            <v>19.708333333333332</v>
          </cell>
          <cell r="CV5210">
            <v>92.1</v>
          </cell>
          <cell r="DA5210">
            <v>0</v>
          </cell>
          <cell r="DD5210">
            <v>0.77139995959347518</v>
          </cell>
          <cell r="FJ5210">
            <v>111</v>
          </cell>
          <cell r="FK5210">
            <v>0.26300000000000001</v>
          </cell>
          <cell r="FL5210">
            <v>-0.50775091173750997</v>
          </cell>
          <cell r="FO5210">
            <v>0</v>
          </cell>
        </row>
        <row r="5211">
          <cell r="A5211">
            <v>664285</v>
          </cell>
          <cell r="C5211" t="str">
            <v>Valdez, Framber</v>
          </cell>
          <cell r="Q5211" t="str">
            <v>S</v>
          </cell>
          <cell r="AJ5211">
            <v>6.6654072993789626</v>
          </cell>
          <cell r="AR5211">
            <v>44.400000000000006</v>
          </cell>
          <cell r="AS5211">
            <v>-0.80586335638662843</v>
          </cell>
          <cell r="AT5211">
            <v>0.81085886852193934</v>
          </cell>
          <cell r="BE5211">
            <v>1.1325961033316334</v>
          </cell>
          <cell r="CP5211">
            <v>22.625</v>
          </cell>
          <cell r="CV5211">
            <v>92.1</v>
          </cell>
          <cell r="DA5211">
            <v>0</v>
          </cell>
          <cell r="DD5211">
            <v>1.0310131914773661</v>
          </cell>
          <cell r="FJ5211">
            <v>111</v>
          </cell>
          <cell r="FK5211">
            <v>0.26300000000000001</v>
          </cell>
          <cell r="FL5211">
            <v>0.24599166780953671</v>
          </cell>
          <cell r="FO5211">
            <v>0.10849413048258105</v>
          </cell>
        </row>
        <row r="5212">
          <cell r="A5212">
            <v>664286</v>
          </cell>
          <cell r="C5212" t="str">
            <v>De Los Santos, Luis</v>
          </cell>
          <cell r="Q5212" t="str">
            <v>S</v>
          </cell>
          <cell r="AJ5212">
            <v>7.9918411239211071</v>
          </cell>
          <cell r="AR5212">
            <v>44.400000000000006</v>
          </cell>
          <cell r="AS5212">
            <v>-0.46749290047600472</v>
          </cell>
          <cell r="AT5212">
            <v>0.84258628493852261</v>
          </cell>
          <cell r="BE5212">
            <v>0.75351417302480672</v>
          </cell>
          <cell r="CP5212">
            <v>22.458333333333332</v>
          </cell>
          <cell r="CV5212">
            <v>92.1</v>
          </cell>
          <cell r="DA5212">
            <v>0</v>
          </cell>
          <cell r="DD5212">
            <v>0.72997796086858979</v>
          </cell>
          <cell r="FJ5212">
            <v>111</v>
          </cell>
          <cell r="FK5212">
            <v>0.26300000000000001</v>
          </cell>
          <cell r="FL5212">
            <v>0.15430714556005584</v>
          </cell>
          <cell r="FO5212">
            <v>0</v>
          </cell>
        </row>
        <row r="5213">
          <cell r="A5213">
            <v>664287</v>
          </cell>
          <cell r="C5213" t="str">
            <v>Perez, Geremi</v>
          </cell>
          <cell r="Q5213" t="str">
            <v>R</v>
          </cell>
          <cell r="AJ5213">
            <v>8.8478572314689004</v>
          </cell>
          <cell r="AR5213">
            <v>16.8</v>
          </cell>
          <cell r="AS5213">
            <v>-0.38040817991272841</v>
          </cell>
          <cell r="AT5213">
            <v>0.83217738628160642</v>
          </cell>
          <cell r="BE5213">
            <v>0.59218585620604225</v>
          </cell>
          <cell r="CP5213">
            <v>18.875</v>
          </cell>
          <cell r="CV5213">
            <v>92.1</v>
          </cell>
          <cell r="DA5213">
            <v>0</v>
          </cell>
          <cell r="DD5213">
            <v>1.1874862996340725</v>
          </cell>
          <cell r="FJ5213">
            <v>42</v>
          </cell>
          <cell r="FK5213">
            <v>0.26300000000000001</v>
          </cell>
          <cell r="FL5213">
            <v>1.5079783049595132</v>
          </cell>
          <cell r="FO5213">
            <v>1</v>
          </cell>
        </row>
        <row r="5214">
          <cell r="A5214">
            <v>664290</v>
          </cell>
          <cell r="C5214" t="str">
            <v>Pena, Luis</v>
          </cell>
          <cell r="Q5214" t="str">
            <v>R</v>
          </cell>
          <cell r="AJ5214">
            <v>11.914848695519687</v>
          </cell>
          <cell r="AR5214">
            <v>16.8</v>
          </cell>
          <cell r="AS5214">
            <v>0.10703790035262753</v>
          </cell>
          <cell r="AT5214">
            <v>0.9267936644771918</v>
          </cell>
          <cell r="BE5214">
            <v>0.53666631004718846</v>
          </cell>
          <cell r="CP5214">
            <v>19.375</v>
          </cell>
          <cell r="CV5214">
            <v>92.1</v>
          </cell>
          <cell r="DA5214">
            <v>0</v>
          </cell>
          <cell r="DD5214">
            <v>1.2644464523705516</v>
          </cell>
          <cell r="FJ5214">
            <v>42</v>
          </cell>
          <cell r="FK5214">
            <v>0.26300000000000001</v>
          </cell>
          <cell r="FL5214">
            <v>-0.40739208710743074</v>
          </cell>
          <cell r="FO5214">
            <v>1</v>
          </cell>
        </row>
        <row r="5215">
          <cell r="A5215">
            <v>664291</v>
          </cell>
          <cell r="C5215" t="str">
            <v>Guerrero, Fauris</v>
          </cell>
          <cell r="Q5215" t="str">
            <v>R</v>
          </cell>
          <cell r="AJ5215">
            <v>7.9412380040542851</v>
          </cell>
          <cell r="AR5215">
            <v>18.460157979822224</v>
          </cell>
          <cell r="AS5215">
            <v>-7.6214219882226583E-2</v>
          </cell>
          <cell r="AT5215">
            <v>0.79754395468742034</v>
          </cell>
          <cell r="BE5215">
            <v>0.69565592979470758</v>
          </cell>
          <cell r="CP5215">
            <v>19.708333333333332</v>
          </cell>
          <cell r="CV5215">
            <v>92.1</v>
          </cell>
          <cell r="DA5215">
            <v>0</v>
          </cell>
          <cell r="DD5215">
            <v>1.1085382748366723</v>
          </cell>
          <cell r="FJ5215">
            <v>46.150394949555562</v>
          </cell>
          <cell r="FK5215">
            <v>0.26300000000000001</v>
          </cell>
          <cell r="FL5215">
            <v>0.21011624048859318</v>
          </cell>
          <cell r="FO5215">
            <v>1</v>
          </cell>
        </row>
        <row r="5216">
          <cell r="A5216">
            <v>664294</v>
          </cell>
          <cell r="C5216" t="str">
            <v>Moreta, Dauri</v>
          </cell>
          <cell r="Q5216" t="str">
            <v>R</v>
          </cell>
          <cell r="AJ5216">
            <v>6.678100352654897</v>
          </cell>
          <cell r="AR5216">
            <v>16.8</v>
          </cell>
          <cell r="AS5216">
            <v>-0.19076633411080099</v>
          </cell>
          <cell r="AT5216">
            <v>0.85395143724708023</v>
          </cell>
          <cell r="BE5216">
            <v>1.1551607570798732</v>
          </cell>
          <cell r="CP5216">
            <v>20.208333333333332</v>
          </cell>
          <cell r="CV5216">
            <v>92.1</v>
          </cell>
          <cell r="DA5216">
            <v>0</v>
          </cell>
          <cell r="DD5216">
            <v>1.5523774883718118</v>
          </cell>
          <cell r="FJ5216">
            <v>42</v>
          </cell>
          <cell r="FK5216">
            <v>0.26300000000000001</v>
          </cell>
          <cell r="FL5216">
            <v>6.930197626108095E-2</v>
          </cell>
          <cell r="FO5216">
            <v>1</v>
          </cell>
        </row>
        <row r="5217">
          <cell r="A5217">
            <v>664296</v>
          </cell>
          <cell r="C5217" t="str">
            <v>Quintin, Yonathan</v>
          </cell>
          <cell r="Q5217" t="str">
            <v>R</v>
          </cell>
          <cell r="AJ5217">
            <v>8.0635712066400185</v>
          </cell>
          <cell r="AR5217">
            <v>16.8</v>
          </cell>
          <cell r="AS5217">
            <v>0.5945169543529748</v>
          </cell>
          <cell r="AT5217">
            <v>0.93812462500644478</v>
          </cell>
          <cell r="BE5217">
            <v>0.7702559620063345</v>
          </cell>
          <cell r="CP5217">
            <v>19.625</v>
          </cell>
          <cell r="CV5217">
            <v>92.1</v>
          </cell>
          <cell r="DA5217">
            <v>0</v>
          </cell>
          <cell r="DD5217">
            <v>0.75536895677238503</v>
          </cell>
          <cell r="FJ5217">
            <v>42</v>
          </cell>
          <cell r="FK5217">
            <v>0.26300000000000001</v>
          </cell>
          <cell r="FL5217">
            <v>0.71654676460178124</v>
          </cell>
          <cell r="FO5217">
            <v>1</v>
          </cell>
        </row>
        <row r="5218">
          <cell r="A5218">
            <v>664298</v>
          </cell>
          <cell r="C5218" t="str">
            <v>Sanchez, Boris</v>
          </cell>
          <cell r="Q5218" t="str">
            <v>S</v>
          </cell>
          <cell r="AJ5218">
            <v>12.415680117279187</v>
          </cell>
          <cell r="AR5218">
            <v>44.400000000000006</v>
          </cell>
          <cell r="AS5218">
            <v>0.39055546561152393</v>
          </cell>
          <cell r="AT5218">
            <v>0.9186857916717831</v>
          </cell>
          <cell r="BE5218">
            <v>0.89551846942369151</v>
          </cell>
          <cell r="CP5218">
            <v>19.041666666666668</v>
          </cell>
          <cell r="CV5218">
            <v>92.1</v>
          </cell>
          <cell r="DA5218">
            <v>0</v>
          </cell>
          <cell r="DD5218">
            <v>1.0011210590574104</v>
          </cell>
          <cell r="FJ5218">
            <v>111</v>
          </cell>
          <cell r="FK5218">
            <v>0.26300000000000001</v>
          </cell>
          <cell r="FL5218">
            <v>1.0224110660381012</v>
          </cell>
          <cell r="FO5218">
            <v>0.34615382840236408</v>
          </cell>
        </row>
        <row r="5219">
          <cell r="A5219">
            <v>664299</v>
          </cell>
          <cell r="C5219" t="str">
            <v>Javier, Cristian</v>
          </cell>
          <cell r="Q5219" t="str">
            <v>S</v>
          </cell>
          <cell r="AJ5219">
            <v>6.2959158284430519</v>
          </cell>
          <cell r="AR5219">
            <v>44.400000000000006</v>
          </cell>
          <cell r="AS5219">
            <v>0.14086910668798694</v>
          </cell>
          <cell r="AT5219">
            <v>0.91384620331740152</v>
          </cell>
          <cell r="BE5219">
            <v>0.71983783767443521</v>
          </cell>
          <cell r="CP5219">
            <v>19.291666666666668</v>
          </cell>
          <cell r="CV5219">
            <v>92.1</v>
          </cell>
          <cell r="DA5219">
            <v>0</v>
          </cell>
          <cell r="DD5219">
            <v>1.2880154988424564</v>
          </cell>
          <cell r="FJ5219">
            <v>111</v>
          </cell>
          <cell r="FK5219">
            <v>0.26300000000000001</v>
          </cell>
          <cell r="FL5219">
            <v>0.19400908299200192</v>
          </cell>
          <cell r="FO5219">
            <v>0.34405289953088769</v>
          </cell>
        </row>
        <row r="5220">
          <cell r="A5220">
            <v>664301</v>
          </cell>
          <cell r="C5220" t="str">
            <v>Charles, Wandisson</v>
          </cell>
          <cell r="Q5220" t="str">
            <v>R</v>
          </cell>
          <cell r="AJ5220">
            <v>9.2015233836591062</v>
          </cell>
          <cell r="AR5220">
            <v>16.8</v>
          </cell>
          <cell r="AS5220">
            <v>-1.3362032609056114</v>
          </cell>
          <cell r="AT5220">
            <v>0.86552522076525884</v>
          </cell>
          <cell r="BE5220">
            <v>1.2456001073577578</v>
          </cell>
          <cell r="CP5220">
            <v>19.791666666666668</v>
          </cell>
          <cell r="CV5220">
            <v>92.1</v>
          </cell>
          <cell r="DA5220">
            <v>0</v>
          </cell>
          <cell r="DD5220">
            <v>1.311132322252603</v>
          </cell>
          <cell r="FJ5220">
            <v>42</v>
          </cell>
          <cell r="FK5220">
            <v>0.26300000000000001</v>
          </cell>
          <cell r="FL5220">
            <v>0.56953917423833489</v>
          </cell>
          <cell r="FO5220">
            <v>0.95358643153183809</v>
          </cell>
        </row>
        <row r="5221">
          <cell r="A5221">
            <v>664303</v>
          </cell>
          <cell r="C5221" t="str">
            <v>Zacarias, Jose</v>
          </cell>
          <cell r="Q5221" t="str">
            <v>S</v>
          </cell>
          <cell r="AJ5221">
            <v>8.0962461412342943</v>
          </cell>
          <cell r="AR5221">
            <v>44.400000000000006</v>
          </cell>
          <cell r="AS5221">
            <v>-0.94617464768152748</v>
          </cell>
          <cell r="AT5221">
            <v>0.85213232693772767</v>
          </cell>
          <cell r="BE5221">
            <v>0.62675143313729298</v>
          </cell>
          <cell r="CP5221">
            <v>19.458333333333332</v>
          </cell>
          <cell r="CV5221">
            <v>92.1</v>
          </cell>
          <cell r="DA5221">
            <v>0</v>
          </cell>
          <cell r="DD5221">
            <v>0.80430381239831417</v>
          </cell>
          <cell r="FJ5221">
            <v>111</v>
          </cell>
          <cell r="FK5221">
            <v>0.26300000000000001</v>
          </cell>
          <cell r="FL5221">
            <v>0.64947031420383372</v>
          </cell>
          <cell r="FO5221">
            <v>0</v>
          </cell>
        </row>
        <row r="5222">
          <cell r="A5222">
            <v>664304</v>
          </cell>
          <cell r="C5222" t="str">
            <v>Machuca, Cristian</v>
          </cell>
          <cell r="Q5222" t="str">
            <v>S</v>
          </cell>
          <cell r="AJ5222">
            <v>9.2166670713000372</v>
          </cell>
          <cell r="AR5222">
            <v>44.400000000000006</v>
          </cell>
          <cell r="AS5222">
            <v>-0.75501960915544519</v>
          </cell>
          <cell r="AT5222">
            <v>0.84396030487641815</v>
          </cell>
          <cell r="BE5222">
            <v>0.98622689534600783</v>
          </cell>
          <cell r="CP5222">
            <v>19.208333333333332</v>
          </cell>
          <cell r="CV5222">
            <v>92.1</v>
          </cell>
          <cell r="DA5222">
            <v>0</v>
          </cell>
          <cell r="DD5222">
            <v>0.80788555890872082</v>
          </cell>
          <cell r="FJ5222">
            <v>111</v>
          </cell>
          <cell r="FK5222">
            <v>0.26300000000000001</v>
          </cell>
          <cell r="FL5222">
            <v>-0.46358973568192474</v>
          </cell>
          <cell r="FO5222">
            <v>0</v>
          </cell>
        </row>
        <row r="5223">
          <cell r="A5223">
            <v>664305</v>
          </cell>
          <cell r="C5223" t="str">
            <v>Matute, Marlon</v>
          </cell>
          <cell r="Q5223" t="str">
            <v>S</v>
          </cell>
          <cell r="AJ5223">
            <v>11.808519843881719</v>
          </cell>
          <cell r="AR5223">
            <v>44.400000000000006</v>
          </cell>
          <cell r="AS5223">
            <v>-0.21543534168352269</v>
          </cell>
          <cell r="AT5223">
            <v>0.92310568239445301</v>
          </cell>
          <cell r="BE5223">
            <v>0.84904626112318926</v>
          </cell>
          <cell r="CP5223">
            <v>19.041666666666668</v>
          </cell>
          <cell r="CV5223">
            <v>92.1</v>
          </cell>
          <cell r="DA5223">
            <v>0</v>
          </cell>
          <cell r="DD5223">
            <v>1.4080654944909567</v>
          </cell>
          <cell r="FJ5223">
            <v>111</v>
          </cell>
          <cell r="FK5223">
            <v>0.26300000000000001</v>
          </cell>
          <cell r="FL5223">
            <v>-1.52782998317966</v>
          </cell>
          <cell r="FO5223">
            <v>2.5309313575629044E-2</v>
          </cell>
        </row>
        <row r="5224">
          <cell r="A5224">
            <v>664307</v>
          </cell>
          <cell r="C5224" t="str">
            <v>Smith, Ricardo</v>
          </cell>
          <cell r="Q5224" t="str">
            <v>S</v>
          </cell>
          <cell r="AJ5224">
            <v>7.5486837269951721</v>
          </cell>
          <cell r="AR5224">
            <v>44.400000000000006</v>
          </cell>
          <cell r="AS5224">
            <v>-2.8203395285625717E-2</v>
          </cell>
          <cell r="AT5224">
            <v>0.8081406124799555</v>
          </cell>
          <cell r="BE5224">
            <v>1.0545867237753745</v>
          </cell>
          <cell r="CP5224">
            <v>20.375</v>
          </cell>
          <cell r="CV5224">
            <v>92.1</v>
          </cell>
          <cell r="DA5224">
            <v>0</v>
          </cell>
          <cell r="DD5224">
            <v>0.80902639555156941</v>
          </cell>
          <cell r="FJ5224">
            <v>111</v>
          </cell>
          <cell r="FK5224">
            <v>0.26300000000000001</v>
          </cell>
          <cell r="FL5224">
            <v>-9.0575880197481626E-2</v>
          </cell>
          <cell r="FO5224">
            <v>0</v>
          </cell>
        </row>
        <row r="5225">
          <cell r="A5225">
            <v>664308</v>
          </cell>
          <cell r="C5225" t="str">
            <v>Ramos, Reimin</v>
          </cell>
          <cell r="Q5225" t="str">
            <v>R</v>
          </cell>
          <cell r="AJ5225">
            <v>6.7516091436874106</v>
          </cell>
          <cell r="AR5225">
            <v>16.8</v>
          </cell>
          <cell r="AS5225">
            <v>0.15042544532848617</v>
          </cell>
          <cell r="AT5225">
            <v>0.91175230202628188</v>
          </cell>
          <cell r="BE5225">
            <v>0.95978253451975215</v>
          </cell>
          <cell r="CP5225">
            <v>20.208333333333332</v>
          </cell>
          <cell r="CV5225">
            <v>92.1</v>
          </cell>
          <cell r="DA5225">
            <v>0</v>
          </cell>
          <cell r="DD5225">
            <v>0.97498178389637513</v>
          </cell>
          <cell r="FJ5225">
            <v>42</v>
          </cell>
          <cell r="FK5225">
            <v>0.26300000000000001</v>
          </cell>
          <cell r="FL5225">
            <v>0.22928175388475378</v>
          </cell>
          <cell r="FO5225">
            <v>1</v>
          </cell>
        </row>
        <row r="5226">
          <cell r="A5226">
            <v>664318</v>
          </cell>
          <cell r="C5226" t="str">
            <v>Cordero, Starlin</v>
          </cell>
          <cell r="Q5226" t="str">
            <v>R</v>
          </cell>
          <cell r="AJ5226">
            <v>8.4974191133158534</v>
          </cell>
          <cell r="AR5226">
            <v>16.8</v>
          </cell>
          <cell r="AS5226">
            <v>0.11295045181657554</v>
          </cell>
          <cell r="AT5226">
            <v>0.94387648706132332</v>
          </cell>
          <cell r="BE5226">
            <v>1.2927769232705604</v>
          </cell>
          <cell r="CP5226">
            <v>17.958333333333332</v>
          </cell>
          <cell r="CV5226">
            <v>92.1</v>
          </cell>
          <cell r="DA5226">
            <v>0</v>
          </cell>
          <cell r="DD5226">
            <v>1.3281356697230895</v>
          </cell>
          <cell r="FJ5226">
            <v>42</v>
          </cell>
          <cell r="FK5226">
            <v>0.26300000000000001</v>
          </cell>
          <cell r="FL5226">
            <v>-0.275655686445961</v>
          </cell>
          <cell r="FO5226">
            <v>0.52208188321940363</v>
          </cell>
        </row>
        <row r="5227">
          <cell r="A5227">
            <v>664319</v>
          </cell>
          <cell r="C5227" t="str">
            <v>Vasquez, Jose</v>
          </cell>
          <cell r="Q5227" t="str">
            <v>S</v>
          </cell>
          <cell r="AJ5227">
            <v>8.4685174435421189</v>
          </cell>
          <cell r="AR5227">
            <v>44.400000000000006</v>
          </cell>
          <cell r="AS5227">
            <v>0.43431030924133401</v>
          </cell>
          <cell r="AT5227">
            <v>0.93132997620881586</v>
          </cell>
          <cell r="BE5227">
            <v>0.82839257830088697</v>
          </cell>
          <cell r="CP5227">
            <v>20.291666666666668</v>
          </cell>
          <cell r="CV5227">
            <v>92.1</v>
          </cell>
          <cell r="DA5227">
            <v>0</v>
          </cell>
          <cell r="DD5227">
            <v>0.88785607557671686</v>
          </cell>
          <cell r="FJ5227">
            <v>111</v>
          </cell>
          <cell r="FK5227">
            <v>0.26300000000000001</v>
          </cell>
          <cell r="FL5227">
            <v>0.10847048812148</v>
          </cell>
          <cell r="FO5227">
            <v>0</v>
          </cell>
        </row>
        <row r="5228">
          <cell r="A5228">
            <v>664323</v>
          </cell>
          <cell r="C5228" t="str">
            <v>Campusano, Arcadio</v>
          </cell>
          <cell r="Q5228" t="str">
            <v>S</v>
          </cell>
          <cell r="AJ5228">
            <v>9.9402545807637068</v>
          </cell>
          <cell r="AR5228">
            <v>44.400000000000006</v>
          </cell>
          <cell r="AS5228">
            <v>-0.3964966254788484</v>
          </cell>
          <cell r="AT5228">
            <v>0.83230336241590241</v>
          </cell>
          <cell r="BE5228">
            <v>1.2583302838163921</v>
          </cell>
          <cell r="CP5228">
            <v>18.541666666666668</v>
          </cell>
          <cell r="CV5228">
            <v>92.1</v>
          </cell>
          <cell r="DA5228">
            <v>0</v>
          </cell>
          <cell r="DD5228">
            <v>0.90074143810898688</v>
          </cell>
          <cell r="FJ5228">
            <v>111</v>
          </cell>
          <cell r="FK5228">
            <v>0.26300000000000001</v>
          </cell>
          <cell r="FL5228">
            <v>-0.63863915893199286</v>
          </cell>
          <cell r="FO5228">
            <v>0.14876033180793657</v>
          </cell>
        </row>
        <row r="5229">
          <cell r="A5229">
            <v>664324</v>
          </cell>
          <cell r="C5229" t="str">
            <v>Moncada, Luis</v>
          </cell>
          <cell r="Q5229" t="str">
            <v>S</v>
          </cell>
          <cell r="AJ5229">
            <v>10.247643626515824</v>
          </cell>
          <cell r="AR5229">
            <v>44.400000000000006</v>
          </cell>
          <cell r="AS5229">
            <v>-7.9340620297114806E-2</v>
          </cell>
          <cell r="AT5229">
            <v>0.86336138563168996</v>
          </cell>
          <cell r="BE5229">
            <v>0.87125469169604974</v>
          </cell>
          <cell r="CP5229">
            <v>18.375</v>
          </cell>
          <cell r="CV5229">
            <v>92.1</v>
          </cell>
          <cell r="DA5229">
            <v>0</v>
          </cell>
          <cell r="DD5229">
            <v>0.99991857670184681</v>
          </cell>
          <cell r="FJ5229">
            <v>111</v>
          </cell>
          <cell r="FK5229">
            <v>0.26300000000000001</v>
          </cell>
          <cell r="FL5229">
            <v>0.25679809022583838</v>
          </cell>
          <cell r="FO5229">
            <v>0</v>
          </cell>
        </row>
        <row r="5230">
          <cell r="A5230">
            <v>664326</v>
          </cell>
          <cell r="C5230" t="str">
            <v>Martinez, Denny</v>
          </cell>
          <cell r="Q5230" t="str">
            <v>S</v>
          </cell>
          <cell r="AJ5230">
            <v>7.3563831876982455</v>
          </cell>
          <cell r="AR5230">
            <v>44.400000000000006</v>
          </cell>
          <cell r="AS5230">
            <v>0.24698134619665052</v>
          </cell>
          <cell r="AT5230">
            <v>0.91689940348831778</v>
          </cell>
          <cell r="BE5230">
            <v>0.67764202151488551</v>
          </cell>
          <cell r="CP5230">
            <v>19.625</v>
          </cell>
          <cell r="CV5230">
            <v>92.1</v>
          </cell>
          <cell r="DA5230">
            <v>0</v>
          </cell>
          <cell r="DD5230">
            <v>1.1129146513462314</v>
          </cell>
          <cell r="FJ5230">
            <v>111</v>
          </cell>
          <cell r="FK5230">
            <v>0.26300000000000001</v>
          </cell>
          <cell r="FL5230">
            <v>-0.53988787219605783</v>
          </cell>
          <cell r="FO5230">
            <v>0</v>
          </cell>
        </row>
        <row r="5231">
          <cell r="A5231">
            <v>664330</v>
          </cell>
          <cell r="C5231" t="str">
            <v>Mora, Jose</v>
          </cell>
          <cell r="Q5231" t="str">
            <v>S</v>
          </cell>
          <cell r="AJ5231">
            <v>11.973637424575854</v>
          </cell>
          <cell r="AR5231">
            <v>44.400000000000006</v>
          </cell>
          <cell r="AS5231">
            <v>0.51999015020829953</v>
          </cell>
          <cell r="AT5231">
            <v>0.93897044441268251</v>
          </cell>
          <cell r="BE5231">
            <v>1.1062745438511725</v>
          </cell>
          <cell r="CP5231">
            <v>18.708333333333332</v>
          </cell>
          <cell r="CV5231">
            <v>92.1</v>
          </cell>
          <cell r="DA5231">
            <v>0</v>
          </cell>
          <cell r="DD5231">
            <v>1.0697522045887593</v>
          </cell>
          <cell r="FJ5231">
            <v>111</v>
          </cell>
          <cell r="FK5231">
            <v>0.26300000000000001</v>
          </cell>
          <cell r="FL5231">
            <v>-0.21870235117954742</v>
          </cell>
          <cell r="FO5231">
            <v>0</v>
          </cell>
        </row>
        <row r="5232">
          <cell r="A5232">
            <v>664333</v>
          </cell>
          <cell r="C5232" t="str">
            <v>Vargas, Jhostin</v>
          </cell>
          <cell r="Q5232" t="str">
            <v>S</v>
          </cell>
          <cell r="AJ5232">
            <v>8.615768975183375</v>
          </cell>
          <cell r="AR5232">
            <v>44.400000000000006</v>
          </cell>
          <cell r="AS5232">
            <v>-0.93752154362225337</v>
          </cell>
          <cell r="AT5232">
            <v>0.94275007363410745</v>
          </cell>
          <cell r="BE5232">
            <v>0.82250431180524752</v>
          </cell>
          <cell r="CP5232">
            <v>18.208333333333332</v>
          </cell>
          <cell r="CV5232">
            <v>92.1</v>
          </cell>
          <cell r="DA5232">
            <v>0</v>
          </cell>
          <cell r="DD5232">
            <v>1.0061838394717586</v>
          </cell>
          <cell r="FJ5232">
            <v>111</v>
          </cell>
          <cell r="FK5232">
            <v>0.26300000000000001</v>
          </cell>
          <cell r="FL5232">
            <v>0.37149606854701034</v>
          </cell>
          <cell r="FO5232">
            <v>0</v>
          </cell>
        </row>
        <row r="5233">
          <cell r="A5233">
            <v>664337</v>
          </cell>
          <cell r="C5233" t="str">
            <v>Yajure, Miguel</v>
          </cell>
          <cell r="Q5233" t="str">
            <v>S</v>
          </cell>
          <cell r="AJ5233">
            <v>8.7643772978463428</v>
          </cell>
          <cell r="AR5233">
            <v>44.400000000000006</v>
          </cell>
          <cell r="AS5233">
            <v>0.97772022974500084</v>
          </cell>
          <cell r="AT5233">
            <v>0.94596413555194447</v>
          </cell>
          <cell r="BE5233">
            <v>0.85415249047321784</v>
          </cell>
          <cell r="CP5233">
            <v>18.125</v>
          </cell>
          <cell r="CV5233">
            <v>92.1</v>
          </cell>
          <cell r="DA5233">
            <v>0</v>
          </cell>
          <cell r="DD5233">
            <v>0.82817639630895246</v>
          </cell>
          <cell r="FJ5233">
            <v>111</v>
          </cell>
          <cell r="FK5233">
            <v>0.26300000000000001</v>
          </cell>
          <cell r="FL5233">
            <v>0.36933412095187951</v>
          </cell>
          <cell r="FO5233">
            <v>0</v>
          </cell>
        </row>
        <row r="5234">
          <cell r="A5234">
            <v>664338</v>
          </cell>
          <cell r="C5234" t="str">
            <v>Gonzalez, Jose</v>
          </cell>
          <cell r="Q5234" t="str">
            <v>S</v>
          </cell>
          <cell r="AJ5234">
            <v>8.6915730892855638</v>
          </cell>
          <cell r="AR5234">
            <v>44.400000000000006</v>
          </cell>
          <cell r="AS5234">
            <v>0.26899273876177965</v>
          </cell>
          <cell r="AT5234">
            <v>0.91111600867660469</v>
          </cell>
          <cell r="BE5234">
            <v>0.71134088776356252</v>
          </cell>
          <cell r="CP5234">
            <v>17.958333333333332</v>
          </cell>
          <cell r="CV5234">
            <v>92.1</v>
          </cell>
          <cell r="DA5234">
            <v>0</v>
          </cell>
          <cell r="DD5234">
            <v>1.0104402762069566</v>
          </cell>
          <cell r="FJ5234">
            <v>111</v>
          </cell>
          <cell r="FK5234">
            <v>0.26300000000000001</v>
          </cell>
          <cell r="FL5234">
            <v>0.34370097992689952</v>
          </cell>
          <cell r="FO5234">
            <v>0</v>
          </cell>
        </row>
        <row r="5235">
          <cell r="A5235">
            <v>664339</v>
          </cell>
          <cell r="C5235" t="str">
            <v>Morales, Enyer</v>
          </cell>
          <cell r="Q5235" t="str">
            <v>S</v>
          </cell>
          <cell r="AJ5235">
            <v>10.278695885528169</v>
          </cell>
          <cell r="AR5235">
            <v>44.400000000000006</v>
          </cell>
          <cell r="AS5235">
            <v>-0.2123712592000038</v>
          </cell>
          <cell r="AT5235">
            <v>0.82177403104146718</v>
          </cell>
          <cell r="BE5235">
            <v>0.92422203550428716</v>
          </cell>
          <cell r="CP5235">
            <v>18.791666666666668</v>
          </cell>
          <cell r="CV5235">
            <v>92.1</v>
          </cell>
          <cell r="DA5235">
            <v>0</v>
          </cell>
          <cell r="DD5235">
            <v>0.91661407905466841</v>
          </cell>
          <cell r="FJ5235">
            <v>111</v>
          </cell>
          <cell r="FK5235">
            <v>0.26300000000000001</v>
          </cell>
          <cell r="FL5235">
            <v>0.68175606463366401</v>
          </cell>
          <cell r="FO5235">
            <v>0</v>
          </cell>
        </row>
        <row r="5236">
          <cell r="A5236">
            <v>664341</v>
          </cell>
          <cell r="C5236" t="str">
            <v>Sambo, Jacques</v>
          </cell>
          <cell r="Q5236" t="str">
            <v>R</v>
          </cell>
          <cell r="AJ5236">
            <v>11.299992025098369</v>
          </cell>
          <cell r="AR5236">
            <v>16.8</v>
          </cell>
          <cell r="AS5236">
            <v>0.42809522959589108</v>
          </cell>
          <cell r="AT5236">
            <v>0.96291400934895766</v>
          </cell>
          <cell r="BE5236">
            <v>0.9193162252475644</v>
          </cell>
          <cell r="CP5236">
            <v>17.958333333333332</v>
          </cell>
          <cell r="CV5236">
            <v>92.1</v>
          </cell>
          <cell r="DA5236">
            <v>0</v>
          </cell>
          <cell r="DD5236">
            <v>1.3832213686567003</v>
          </cell>
          <cell r="FJ5236">
            <v>42</v>
          </cell>
          <cell r="FK5236">
            <v>0.26300000000000001</v>
          </cell>
          <cell r="FL5236">
            <v>-0.23142580647749372</v>
          </cell>
          <cell r="FO5236">
            <v>1</v>
          </cell>
        </row>
        <row r="5237">
          <cell r="A5237">
            <v>664349</v>
          </cell>
          <cell r="C5237" t="str">
            <v>De La Cruz, Frederick</v>
          </cell>
          <cell r="Q5237" t="str">
            <v>R</v>
          </cell>
          <cell r="AJ5237">
            <v>13.05794921068955</v>
          </cell>
          <cell r="AR5237">
            <v>16.8</v>
          </cell>
          <cell r="AS5237">
            <v>-1.0393167578220903</v>
          </cell>
          <cell r="AT5237">
            <v>0.92923189951592577</v>
          </cell>
          <cell r="BE5237">
            <v>1.5154762327550837</v>
          </cell>
          <cell r="CP5237">
            <v>19.791666666666668</v>
          </cell>
          <cell r="CV5237">
            <v>92.1</v>
          </cell>
          <cell r="DA5237">
            <v>0</v>
          </cell>
          <cell r="DD5237">
            <v>1.6040333248090253</v>
          </cell>
          <cell r="FJ5237">
            <v>42</v>
          </cell>
          <cell r="FK5237">
            <v>0.26300000000000001</v>
          </cell>
          <cell r="FL5237">
            <v>-0.95363379125528103</v>
          </cell>
          <cell r="FO5237">
            <v>0.57028802068880324</v>
          </cell>
        </row>
        <row r="5238">
          <cell r="A5238">
            <v>664350</v>
          </cell>
          <cell r="C5238" t="str">
            <v>Sanchez, Sixto</v>
          </cell>
          <cell r="Q5238" t="str">
            <v>S</v>
          </cell>
          <cell r="AJ5238">
            <v>7.995949646697996</v>
          </cell>
          <cell r="AR5238">
            <v>44.400000000000006</v>
          </cell>
          <cell r="AS5238">
            <v>0.97967826675632574</v>
          </cell>
          <cell r="AT5238">
            <v>0.94072260639567284</v>
          </cell>
          <cell r="BE5238">
            <v>0.73089917333009224</v>
          </cell>
          <cell r="CP5238">
            <v>17.958333333333332</v>
          </cell>
          <cell r="CV5238">
            <v>92.1</v>
          </cell>
          <cell r="DA5238">
            <v>0</v>
          </cell>
          <cell r="DD5238">
            <v>0.84006800810721749</v>
          </cell>
          <cell r="FJ5238">
            <v>111</v>
          </cell>
          <cell r="FK5238">
            <v>0.26300000000000001</v>
          </cell>
          <cell r="FL5238">
            <v>0.12448388589691232</v>
          </cell>
          <cell r="FO5238">
            <v>0</v>
          </cell>
        </row>
        <row r="5239">
          <cell r="A5239">
            <v>664352</v>
          </cell>
          <cell r="C5239" t="str">
            <v>Sanchez, Oskerlly</v>
          </cell>
          <cell r="Q5239" t="str">
            <v>S</v>
          </cell>
          <cell r="AJ5239">
            <v>8.1052171189592084</v>
          </cell>
          <cell r="AR5239">
            <v>44.400000000000006</v>
          </cell>
          <cell r="AS5239">
            <v>0.68025891158468432</v>
          </cell>
          <cell r="AT5239">
            <v>0.95892726217111812</v>
          </cell>
          <cell r="BE5239">
            <v>0.88933596858193886</v>
          </cell>
          <cell r="CP5239">
            <v>20.875</v>
          </cell>
          <cell r="CV5239">
            <v>92.1</v>
          </cell>
          <cell r="DA5239">
            <v>0</v>
          </cell>
          <cell r="DD5239">
            <v>1.2011097602723491</v>
          </cell>
          <cell r="FJ5239">
            <v>111</v>
          </cell>
          <cell r="FK5239">
            <v>0.26300000000000001</v>
          </cell>
          <cell r="FL5239">
            <v>-0.12765432561261411</v>
          </cell>
          <cell r="FO5239">
            <v>0.20647574932512558</v>
          </cell>
        </row>
        <row r="5240">
          <cell r="A5240">
            <v>664353</v>
          </cell>
          <cell r="C5240" t="str">
            <v>Hernandez, Jose</v>
          </cell>
          <cell r="Q5240" t="str">
            <v>S</v>
          </cell>
          <cell r="AJ5240">
            <v>6.5475536822057743</v>
          </cell>
          <cell r="AR5240">
            <v>46.447488686449937</v>
          </cell>
          <cell r="AS5240">
            <v>0.39151614011530916</v>
          </cell>
          <cell r="AT5240">
            <v>0.89779554937817663</v>
          </cell>
          <cell r="BE5240">
            <v>0.64650883006196636</v>
          </cell>
          <cell r="CP5240">
            <v>21.125</v>
          </cell>
          <cell r="CV5240">
            <v>92.1</v>
          </cell>
          <cell r="DA5240">
            <v>0</v>
          </cell>
          <cell r="DD5240">
            <v>1.1660549663337585</v>
          </cell>
          <cell r="FJ5240">
            <v>116.11872171612484</v>
          </cell>
          <cell r="FK5240">
            <v>0.26300000000000001</v>
          </cell>
          <cell r="FL5240">
            <v>0.31421018498565118</v>
          </cell>
          <cell r="FO5240">
            <v>0</v>
          </cell>
        </row>
        <row r="5241">
          <cell r="A5241">
            <v>664355</v>
          </cell>
          <cell r="C5241" t="str">
            <v>Lara, Rafael</v>
          </cell>
          <cell r="Q5241" t="str">
            <v>S</v>
          </cell>
          <cell r="AJ5241">
            <v>8.9880101796032434</v>
          </cell>
          <cell r="AR5241">
            <v>44.400000000000006</v>
          </cell>
          <cell r="AS5241">
            <v>0.13089536694611298</v>
          </cell>
          <cell r="AT5241">
            <v>0.93013316848151062</v>
          </cell>
          <cell r="BE5241">
            <v>0.73278514423097985</v>
          </cell>
          <cell r="CP5241">
            <v>21.041666666666668</v>
          </cell>
          <cell r="CV5241">
            <v>92.1</v>
          </cell>
          <cell r="DA5241">
            <v>0</v>
          </cell>
          <cell r="DD5241">
            <v>1.0075968279306315</v>
          </cell>
          <cell r="FJ5241">
            <v>111</v>
          </cell>
          <cell r="FK5241">
            <v>0.26300000000000001</v>
          </cell>
          <cell r="FL5241">
            <v>-0.20062628391219334</v>
          </cell>
          <cell r="FO5241">
            <v>0</v>
          </cell>
        </row>
        <row r="5242">
          <cell r="A5242">
            <v>664356</v>
          </cell>
          <cell r="C5242" t="str">
            <v>Rodriguez, Wuilder</v>
          </cell>
          <cell r="Q5242" t="str">
            <v>S</v>
          </cell>
          <cell r="AJ5242">
            <v>8.2688633818421149</v>
          </cell>
          <cell r="AR5242">
            <v>44.400000000000006</v>
          </cell>
          <cell r="AS5242">
            <v>0.76472619232459349</v>
          </cell>
          <cell r="AT5242">
            <v>0.91355505369341683</v>
          </cell>
          <cell r="BE5242">
            <v>0.8102504461461919</v>
          </cell>
          <cell r="CP5242">
            <v>23.458333333333332</v>
          </cell>
          <cell r="CV5242">
            <v>92.1</v>
          </cell>
          <cell r="DA5242">
            <v>0</v>
          </cell>
          <cell r="DD5242">
            <v>0.68552763231840275</v>
          </cell>
          <cell r="FJ5242">
            <v>111</v>
          </cell>
          <cell r="FK5242">
            <v>0.26300000000000001</v>
          </cell>
          <cell r="FL5242">
            <v>0.23779756512403347</v>
          </cell>
          <cell r="FO5242">
            <v>0.39788160402837225</v>
          </cell>
        </row>
        <row r="5243">
          <cell r="A5243">
            <v>664357</v>
          </cell>
          <cell r="C5243" t="str">
            <v>Alejandro, Jose</v>
          </cell>
          <cell r="Q5243" t="str">
            <v>S</v>
          </cell>
          <cell r="AJ5243">
            <v>12.170951043879196</v>
          </cell>
          <cell r="AR5243">
            <v>44.400000000000006</v>
          </cell>
          <cell r="AS5243">
            <v>0.78168912790824818</v>
          </cell>
          <cell r="AT5243">
            <v>0.97232990382149109</v>
          </cell>
          <cell r="BE5243">
            <v>0.96132485233239295</v>
          </cell>
          <cell r="CP5243">
            <v>21.041666666666668</v>
          </cell>
          <cell r="CV5243">
            <v>92.1</v>
          </cell>
          <cell r="DA5243">
            <v>0</v>
          </cell>
          <cell r="DD5243">
            <v>1.3250750915796441</v>
          </cell>
          <cell r="FJ5243">
            <v>111</v>
          </cell>
          <cell r="FK5243">
            <v>0.26300000000000001</v>
          </cell>
          <cell r="FL5243">
            <v>5.7019951073300518E-2</v>
          </cell>
          <cell r="FO5243">
            <v>0</v>
          </cell>
        </row>
        <row r="5244">
          <cell r="A5244">
            <v>664358</v>
          </cell>
          <cell r="C5244" t="str">
            <v>Nova, Moises</v>
          </cell>
          <cell r="Q5244" t="str">
            <v>S</v>
          </cell>
          <cell r="AJ5244">
            <v>8.659153387870445</v>
          </cell>
          <cell r="AR5244">
            <v>44.400000000000006</v>
          </cell>
          <cell r="AS5244">
            <v>0.32068228707199198</v>
          </cell>
          <cell r="AT5244">
            <v>0.94257490973156322</v>
          </cell>
          <cell r="BE5244">
            <v>0.87144499427246092</v>
          </cell>
          <cell r="CP5244">
            <v>20.875</v>
          </cell>
          <cell r="CV5244">
            <v>92.1</v>
          </cell>
          <cell r="DA5244">
            <v>0</v>
          </cell>
          <cell r="DD5244">
            <v>1.1661234209620677</v>
          </cell>
          <cell r="FJ5244">
            <v>111</v>
          </cell>
          <cell r="FK5244">
            <v>0.26300000000000001</v>
          </cell>
          <cell r="FL5244">
            <v>-0.52736967409004332</v>
          </cell>
          <cell r="FO5244">
            <v>0</v>
          </cell>
        </row>
        <row r="5245">
          <cell r="A5245">
            <v>664359</v>
          </cell>
          <cell r="C5245" t="str">
            <v>Medina, Roberto</v>
          </cell>
          <cell r="Q5245" t="str">
            <v>R</v>
          </cell>
          <cell r="AJ5245">
            <v>11.510108624329142</v>
          </cell>
          <cell r="AR5245">
            <v>16.8</v>
          </cell>
          <cell r="AS5245">
            <v>0.34081935162382421</v>
          </cell>
          <cell r="AT5245">
            <v>0.92971513047235455</v>
          </cell>
          <cell r="BE5245">
            <v>1.01759990371566</v>
          </cell>
          <cell r="CP5245">
            <v>21.458333333333332</v>
          </cell>
          <cell r="CV5245">
            <v>92.1</v>
          </cell>
          <cell r="DA5245">
            <v>0</v>
          </cell>
          <cell r="DD5245">
            <v>1.039968246337261</v>
          </cell>
          <cell r="FJ5245">
            <v>42</v>
          </cell>
          <cell r="FK5245">
            <v>0.26300000000000001</v>
          </cell>
          <cell r="FL5245">
            <v>1.5766771822325121</v>
          </cell>
          <cell r="FO5245">
            <v>1</v>
          </cell>
        </row>
        <row r="5246">
          <cell r="A5246">
            <v>664360</v>
          </cell>
          <cell r="C5246" t="str">
            <v>Encarnacion, Ediberto</v>
          </cell>
          <cell r="Q5246" t="str">
            <v>R</v>
          </cell>
          <cell r="AJ5246">
            <v>8.4121736043366475</v>
          </cell>
          <cell r="AR5246">
            <v>16.8</v>
          </cell>
          <cell r="AS5246">
            <v>0.27372018371745671</v>
          </cell>
          <cell r="AT5246">
            <v>0.93598481441134651</v>
          </cell>
          <cell r="BE5246">
            <v>0.46860906396838581</v>
          </cell>
          <cell r="CP5246">
            <v>22.375</v>
          </cell>
          <cell r="CV5246">
            <v>92.1</v>
          </cell>
          <cell r="DA5246">
            <v>0</v>
          </cell>
          <cell r="DD5246">
            <v>0.8664111858774648</v>
          </cell>
          <cell r="FJ5246">
            <v>42</v>
          </cell>
          <cell r="FK5246">
            <v>0.26300000000000001</v>
          </cell>
          <cell r="FL5246">
            <v>-2.7124655782474669E-2</v>
          </cell>
          <cell r="FO5246">
            <v>1</v>
          </cell>
        </row>
        <row r="5247">
          <cell r="A5247">
            <v>664361</v>
          </cell>
          <cell r="C5247" t="str">
            <v>de Jesus, Jean</v>
          </cell>
          <cell r="Q5247" t="str">
            <v>R</v>
          </cell>
          <cell r="AJ5247">
            <v>9.3552033512851516</v>
          </cell>
          <cell r="AR5247">
            <v>16.8</v>
          </cell>
          <cell r="AS5247">
            <v>-1.4401268555176474</v>
          </cell>
          <cell r="AT5247">
            <v>0.96973822106443452</v>
          </cell>
          <cell r="BE5247">
            <v>1.0227119781456822</v>
          </cell>
          <cell r="CP5247">
            <v>20.958333333333332</v>
          </cell>
          <cell r="CV5247">
            <v>92.1</v>
          </cell>
          <cell r="DA5247">
            <v>0</v>
          </cell>
          <cell r="DD5247">
            <v>0.86732826575548327</v>
          </cell>
          <cell r="FJ5247">
            <v>42</v>
          </cell>
          <cell r="FK5247">
            <v>0.26300000000000001</v>
          </cell>
          <cell r="FL5247">
            <v>5.1858181165211903E-2</v>
          </cell>
          <cell r="FO5247">
            <v>1</v>
          </cell>
        </row>
        <row r="5248">
          <cell r="A5248">
            <v>664362</v>
          </cell>
          <cell r="C5248" t="str">
            <v>Cadette, Luis</v>
          </cell>
          <cell r="Q5248" t="str">
            <v>R</v>
          </cell>
          <cell r="AJ5248">
            <v>11.387922952961455</v>
          </cell>
          <cell r="AR5248">
            <v>16.8</v>
          </cell>
          <cell r="AS5248">
            <v>0.34168999367784181</v>
          </cell>
          <cell r="AT5248">
            <v>0.93891790043660217</v>
          </cell>
          <cell r="BE5248">
            <v>1.0402185753955591</v>
          </cell>
          <cell r="CP5248">
            <v>20.875</v>
          </cell>
          <cell r="CV5248">
            <v>92.1</v>
          </cell>
          <cell r="DA5248">
            <v>0</v>
          </cell>
          <cell r="DD5248">
            <v>1.1084862041275847</v>
          </cell>
          <cell r="FJ5248">
            <v>42</v>
          </cell>
          <cell r="FK5248">
            <v>0.26300000000000001</v>
          </cell>
          <cell r="FL5248">
            <v>-0.50648819260042377</v>
          </cell>
          <cell r="FO5248">
            <v>1</v>
          </cell>
        </row>
        <row r="5249">
          <cell r="A5249">
            <v>664365</v>
          </cell>
          <cell r="C5249" t="str">
            <v>Soriano, Franklyn</v>
          </cell>
          <cell r="Q5249" t="str">
            <v>S</v>
          </cell>
          <cell r="AJ5249">
            <v>8.946249137874446</v>
          </cell>
          <cell r="AR5249">
            <v>44.400000000000006</v>
          </cell>
          <cell r="AS5249">
            <v>-0.27838673786953205</v>
          </cell>
          <cell r="AT5249">
            <v>0.84131466282456713</v>
          </cell>
          <cell r="BE5249">
            <v>1.0240727213052823</v>
          </cell>
          <cell r="CP5249">
            <v>20.958333333333332</v>
          </cell>
          <cell r="CV5249">
            <v>92.1</v>
          </cell>
          <cell r="DA5249">
            <v>0</v>
          </cell>
          <cell r="DD5249">
            <v>0.97425941670501437</v>
          </cell>
          <cell r="FJ5249">
            <v>111</v>
          </cell>
          <cell r="FK5249">
            <v>0.26300000000000001</v>
          </cell>
          <cell r="FL5249">
            <v>0.39456795173718001</v>
          </cell>
          <cell r="FO5249">
            <v>0</v>
          </cell>
        </row>
        <row r="5250">
          <cell r="A5250">
            <v>664367</v>
          </cell>
          <cell r="C5250" t="str">
            <v>Martinez, Michel</v>
          </cell>
          <cell r="Q5250" t="str">
            <v>S</v>
          </cell>
          <cell r="AJ5250">
            <v>9.9386382026603446</v>
          </cell>
          <cell r="AR5250">
            <v>44.400000000000006</v>
          </cell>
          <cell r="AS5250">
            <v>0.37725030223928963</v>
          </cell>
          <cell r="AT5250">
            <v>0.95528963619325713</v>
          </cell>
          <cell r="BE5250">
            <v>0.80492417698526386</v>
          </cell>
          <cell r="CP5250">
            <v>22.791666666666668</v>
          </cell>
          <cell r="CV5250">
            <v>92.1</v>
          </cell>
          <cell r="DA5250">
            <v>0</v>
          </cell>
          <cell r="DD5250">
            <v>1.0496920460336421</v>
          </cell>
          <cell r="FJ5250">
            <v>111</v>
          </cell>
          <cell r="FK5250">
            <v>0.26300000000000001</v>
          </cell>
          <cell r="FL5250">
            <v>0.27041337492917833</v>
          </cell>
          <cell r="FO5250">
            <v>0</v>
          </cell>
        </row>
        <row r="5251">
          <cell r="A5251">
            <v>664368</v>
          </cell>
          <cell r="C5251" t="str">
            <v>Guzman, Jonathan</v>
          </cell>
          <cell r="Q5251" t="str">
            <v>R</v>
          </cell>
          <cell r="AJ5251">
            <v>11.022039765716821</v>
          </cell>
          <cell r="AR5251">
            <v>16.8</v>
          </cell>
          <cell r="AS5251">
            <v>0.24558578170174306</v>
          </cell>
          <cell r="AT5251">
            <v>0.90268678927221979</v>
          </cell>
          <cell r="BE5251">
            <v>0.6721651144291696</v>
          </cell>
          <cell r="CP5251">
            <v>21.375</v>
          </cell>
          <cell r="CV5251">
            <v>92.1</v>
          </cell>
          <cell r="DA5251">
            <v>0</v>
          </cell>
          <cell r="DD5251">
            <v>1.1678290400364448</v>
          </cell>
          <cell r="FJ5251">
            <v>42</v>
          </cell>
          <cell r="FK5251">
            <v>0.26300000000000001</v>
          </cell>
          <cell r="FL5251">
            <v>0.19016642497007175</v>
          </cell>
          <cell r="FO5251">
            <v>1</v>
          </cell>
        </row>
        <row r="5252">
          <cell r="A5252">
            <v>664369</v>
          </cell>
          <cell r="C5252" t="str">
            <v>Soto, Mario</v>
          </cell>
          <cell r="Q5252" t="str">
            <v>R</v>
          </cell>
          <cell r="AJ5252">
            <v>13.44196224496142</v>
          </cell>
          <cell r="AR5252">
            <v>16.8</v>
          </cell>
          <cell r="AS5252">
            <v>-2.852625411206517</v>
          </cell>
          <cell r="AT5252">
            <v>0.93898333521188693</v>
          </cell>
          <cell r="BE5252">
            <v>1.1319417785935846</v>
          </cell>
          <cell r="CP5252">
            <v>21.958333333333332</v>
          </cell>
          <cell r="CV5252">
            <v>92.1</v>
          </cell>
          <cell r="DA5252">
            <v>0</v>
          </cell>
          <cell r="DD5252">
            <v>2</v>
          </cell>
          <cell r="FJ5252">
            <v>42</v>
          </cell>
          <cell r="FK5252">
            <v>0.26300000000000001</v>
          </cell>
          <cell r="FL5252">
            <v>-2.8599440335769084</v>
          </cell>
          <cell r="FO5252">
            <v>1</v>
          </cell>
        </row>
        <row r="5253">
          <cell r="A5253">
            <v>664370</v>
          </cell>
          <cell r="C5253" t="str">
            <v>Valdez, Sucre</v>
          </cell>
          <cell r="Q5253" t="str">
            <v>R</v>
          </cell>
          <cell r="AJ5253">
            <v>9.5750431919716554</v>
          </cell>
          <cell r="AR5253">
            <v>16.8</v>
          </cell>
          <cell r="AS5253">
            <v>-1.5395426891369737</v>
          </cell>
          <cell r="AT5253">
            <v>0.85206796657852801</v>
          </cell>
          <cell r="BE5253">
            <v>0.96099463756072434</v>
          </cell>
          <cell r="CP5253">
            <v>22.791666666666668</v>
          </cell>
          <cell r="CV5253">
            <v>92.1</v>
          </cell>
          <cell r="DA5253">
            <v>0</v>
          </cell>
          <cell r="DD5253">
            <v>0.91202202087135875</v>
          </cell>
          <cell r="FJ5253">
            <v>42</v>
          </cell>
          <cell r="FK5253">
            <v>0.26300000000000001</v>
          </cell>
          <cell r="FL5253">
            <v>0.1142635986230657</v>
          </cell>
          <cell r="FO5253">
            <v>1</v>
          </cell>
        </row>
        <row r="5254">
          <cell r="A5254">
            <v>664372</v>
          </cell>
          <cell r="C5254" t="str">
            <v>Rivera, Carlos</v>
          </cell>
          <cell r="Q5254" t="str">
            <v>R</v>
          </cell>
          <cell r="AJ5254">
            <v>8.1900532247373388</v>
          </cell>
          <cell r="AR5254">
            <v>16.8</v>
          </cell>
          <cell r="AS5254">
            <v>0.94043982177075558</v>
          </cell>
          <cell r="AT5254">
            <v>0.98842755644846059</v>
          </cell>
          <cell r="BE5254">
            <v>1.0383399360955499</v>
          </cell>
          <cell r="CP5254">
            <v>21.041666666666668</v>
          </cell>
          <cell r="CV5254">
            <v>92.1</v>
          </cell>
          <cell r="DA5254">
            <v>0</v>
          </cell>
          <cell r="DD5254">
            <v>1.3949361490562278</v>
          </cell>
          <cell r="FJ5254">
            <v>42</v>
          </cell>
          <cell r="FK5254">
            <v>0.26300000000000001</v>
          </cell>
          <cell r="FL5254">
            <v>-0.11594615675460991</v>
          </cell>
          <cell r="FO5254">
            <v>1</v>
          </cell>
        </row>
        <row r="5255">
          <cell r="A5255">
            <v>664373</v>
          </cell>
          <cell r="C5255" t="str">
            <v>Quiroz, Orleny</v>
          </cell>
          <cell r="Q5255" t="str">
            <v>S</v>
          </cell>
          <cell r="AJ5255">
            <v>9.2369707439152435</v>
          </cell>
          <cell r="AR5255">
            <v>44.400000000000006</v>
          </cell>
          <cell r="AS5255">
            <v>-0.75172031899573832</v>
          </cell>
          <cell r="AT5255">
            <v>0.88893062123653355</v>
          </cell>
          <cell r="BE5255">
            <v>1.1466571572322122</v>
          </cell>
          <cell r="CP5255">
            <v>22.958333333333332</v>
          </cell>
          <cell r="CV5255">
            <v>92.1</v>
          </cell>
          <cell r="DA5255">
            <v>0</v>
          </cell>
          <cell r="DD5255">
            <v>1.0821154462406515</v>
          </cell>
          <cell r="FJ5255">
            <v>111</v>
          </cell>
          <cell r="FK5255">
            <v>0.26300000000000001</v>
          </cell>
          <cell r="FL5255">
            <v>0.30472565311326372</v>
          </cell>
          <cell r="FO5255">
            <v>5.3699285034832456E-2</v>
          </cell>
        </row>
        <row r="5256">
          <cell r="A5256">
            <v>664374</v>
          </cell>
          <cell r="C5256" t="str">
            <v>Gonzalez, Diosward</v>
          </cell>
          <cell r="Q5256" t="str">
            <v>S</v>
          </cell>
          <cell r="AJ5256">
            <v>10.479014902601953</v>
          </cell>
          <cell r="AR5256">
            <v>44.400000000000006</v>
          </cell>
          <cell r="AS5256">
            <v>-0.34609620364202687</v>
          </cell>
          <cell r="AT5256">
            <v>0.89552217288228553</v>
          </cell>
          <cell r="BE5256">
            <v>0.76287042649500281</v>
          </cell>
          <cell r="CP5256">
            <v>20.958333333333332</v>
          </cell>
          <cell r="CV5256">
            <v>92.1</v>
          </cell>
          <cell r="DA5256">
            <v>0</v>
          </cell>
          <cell r="DD5256">
            <v>1.0261817592546547</v>
          </cell>
          <cell r="FJ5256">
            <v>111</v>
          </cell>
          <cell r="FK5256">
            <v>0.26300000000000001</v>
          </cell>
          <cell r="FL5256">
            <v>-1.038149140067216</v>
          </cell>
          <cell r="FO5256">
            <v>0</v>
          </cell>
        </row>
        <row r="5257">
          <cell r="A5257">
            <v>664375</v>
          </cell>
          <cell r="C5257" t="str">
            <v>Zabaleta, Ezequiel</v>
          </cell>
          <cell r="Q5257" t="str">
            <v>S</v>
          </cell>
          <cell r="AJ5257">
            <v>7.4843627591007351</v>
          </cell>
          <cell r="AR5257">
            <v>44.400000000000006</v>
          </cell>
          <cell r="AS5257">
            <v>0.2729819053659433</v>
          </cell>
          <cell r="AT5257">
            <v>0.96996367303611131</v>
          </cell>
          <cell r="BE5257">
            <v>0.95730026507151034</v>
          </cell>
          <cell r="CP5257">
            <v>20.875</v>
          </cell>
          <cell r="CV5257">
            <v>92.1</v>
          </cell>
          <cell r="DA5257">
            <v>0</v>
          </cell>
          <cell r="DD5257">
            <v>0.87637984541973402</v>
          </cell>
          <cell r="FJ5257">
            <v>111</v>
          </cell>
          <cell r="FK5257">
            <v>0.26300000000000001</v>
          </cell>
          <cell r="FL5257">
            <v>5.0953279309549168E-2</v>
          </cell>
          <cell r="FO5257">
            <v>0</v>
          </cell>
        </row>
        <row r="5258">
          <cell r="A5258">
            <v>664480</v>
          </cell>
          <cell r="C5258" t="str">
            <v>Webster, Seth</v>
          </cell>
          <cell r="Q5258" t="str">
            <v>S</v>
          </cell>
          <cell r="AJ5258">
            <v>5.8509327087957956</v>
          </cell>
          <cell r="AR5258">
            <v>44.400000000000006</v>
          </cell>
          <cell r="AS5258">
            <v>0.26287717635375785</v>
          </cell>
          <cell r="AT5258">
            <v>0.91639345266957362</v>
          </cell>
          <cell r="BE5258">
            <v>1.4065408687802026</v>
          </cell>
          <cell r="CP5258">
            <v>27.041666666666668</v>
          </cell>
          <cell r="CV5258">
            <v>92.1</v>
          </cell>
          <cell r="DA5258">
            <v>0</v>
          </cell>
          <cell r="DD5258">
            <v>0.93905378777786241</v>
          </cell>
          <cell r="FJ5258">
            <v>111</v>
          </cell>
          <cell r="FK5258">
            <v>0.26300000000000001</v>
          </cell>
          <cell r="FL5258">
            <v>0.36538065479568632</v>
          </cell>
          <cell r="FO5258">
            <v>0</v>
          </cell>
        </row>
        <row r="5259">
          <cell r="A5259">
            <v>664485</v>
          </cell>
          <cell r="C5259" t="str">
            <v>Fernandez, Pablo</v>
          </cell>
          <cell r="Q5259" t="str">
            <v>S</v>
          </cell>
          <cell r="AJ5259">
            <v>6.2870710792408868</v>
          </cell>
          <cell r="AR5259">
            <v>44.400000000000006</v>
          </cell>
          <cell r="AS5259">
            <v>-1.2143906501923727</v>
          </cell>
          <cell r="AT5259">
            <v>0.94379204155370955</v>
          </cell>
          <cell r="BE5259">
            <v>0.69276904374392001</v>
          </cell>
          <cell r="CP5259">
            <v>26.875</v>
          </cell>
          <cell r="CV5259">
            <v>92.1</v>
          </cell>
          <cell r="DA5259">
            <v>0</v>
          </cell>
          <cell r="DD5259">
            <v>0.9680215640475951</v>
          </cell>
          <cell r="FJ5259">
            <v>111</v>
          </cell>
          <cell r="FK5259">
            <v>0.26300000000000001</v>
          </cell>
          <cell r="FL5259">
            <v>0.49225455741829216</v>
          </cell>
          <cell r="FO5259">
            <v>0</v>
          </cell>
        </row>
        <row r="5260">
          <cell r="A5260">
            <v>664569</v>
          </cell>
          <cell r="C5260" t="str">
            <v>Tavera, Jose</v>
          </cell>
          <cell r="Q5260" t="str">
            <v>S</v>
          </cell>
          <cell r="AJ5260">
            <v>17.965834890009827</v>
          </cell>
          <cell r="AR5260">
            <v>44.400000000000006</v>
          </cell>
          <cell r="AS5260">
            <v>1.1270367217007233</v>
          </cell>
          <cell r="AT5260">
            <v>0.97927007142651079</v>
          </cell>
          <cell r="BE5260">
            <v>1.7126701517546021</v>
          </cell>
          <cell r="CP5260">
            <v>20.208333333333332</v>
          </cell>
          <cell r="CV5260">
            <v>92.1</v>
          </cell>
          <cell r="DA5260">
            <v>0</v>
          </cell>
          <cell r="DD5260">
            <v>2</v>
          </cell>
          <cell r="FJ5260">
            <v>111</v>
          </cell>
          <cell r="FK5260">
            <v>0.26300000000000001</v>
          </cell>
          <cell r="FL5260">
            <v>3.7620947904669189</v>
          </cell>
          <cell r="FO5260">
            <v>0.43150687295928203</v>
          </cell>
        </row>
        <row r="5261">
          <cell r="A5261">
            <v>664570</v>
          </cell>
          <cell r="C5261" t="str">
            <v>Ventura, Omar</v>
          </cell>
          <cell r="Q5261" t="str">
            <v>R</v>
          </cell>
          <cell r="AJ5261">
            <v>12.811765577859672</v>
          </cell>
          <cell r="AR5261">
            <v>16.8</v>
          </cell>
          <cell r="AS5261">
            <v>0.64261117447254201</v>
          </cell>
          <cell r="AT5261">
            <v>0.93482596303093513</v>
          </cell>
          <cell r="BE5261">
            <v>0.87817631436160637</v>
          </cell>
          <cell r="CP5261">
            <v>19.791666666666668</v>
          </cell>
          <cell r="CV5261">
            <v>92.1</v>
          </cell>
          <cell r="DA5261">
            <v>0</v>
          </cell>
          <cell r="DD5261">
            <v>1.2491280805241616</v>
          </cell>
          <cell r="FJ5261">
            <v>42</v>
          </cell>
          <cell r="FK5261">
            <v>0.26300000000000001</v>
          </cell>
          <cell r="FL5261">
            <v>0.54465634323741863</v>
          </cell>
          <cell r="FO5261">
            <v>1</v>
          </cell>
        </row>
        <row r="5262">
          <cell r="A5262">
            <v>664573</v>
          </cell>
          <cell r="C5262" t="str">
            <v>Nunez, Oddy</v>
          </cell>
          <cell r="Q5262" t="str">
            <v>R</v>
          </cell>
          <cell r="AJ5262">
            <v>7.7735762224417666</v>
          </cell>
          <cell r="AR5262">
            <v>16.8</v>
          </cell>
          <cell r="AS5262">
            <v>0.44806270999198311</v>
          </cell>
          <cell r="AT5262">
            <v>0.92352888476036532</v>
          </cell>
          <cell r="BE5262">
            <v>1.2724184120086992</v>
          </cell>
          <cell r="CP5262">
            <v>19.541666666666668</v>
          </cell>
          <cell r="CV5262">
            <v>92.1</v>
          </cell>
          <cell r="DA5262">
            <v>0</v>
          </cell>
          <cell r="DD5262">
            <v>0.93108562043600018</v>
          </cell>
          <cell r="FJ5262">
            <v>42</v>
          </cell>
          <cell r="FK5262">
            <v>0.26300000000000001</v>
          </cell>
          <cell r="FL5262">
            <v>5.8407388923571522E-2</v>
          </cell>
          <cell r="FO5262">
            <v>1</v>
          </cell>
        </row>
        <row r="5263">
          <cell r="A5263">
            <v>664574</v>
          </cell>
          <cell r="C5263" t="str">
            <v>Simon, Bradley</v>
          </cell>
          <cell r="Q5263" t="str">
            <v>R</v>
          </cell>
          <cell r="AJ5263">
            <v>7.1871087909587414</v>
          </cell>
          <cell r="AR5263">
            <v>16.8</v>
          </cell>
          <cell r="AS5263">
            <v>-0.30735335927944019</v>
          </cell>
          <cell r="AT5263">
            <v>0.93362046376770436</v>
          </cell>
          <cell r="BE5263">
            <v>0.99957663194696811</v>
          </cell>
          <cell r="CP5263">
            <v>19.208333333333332</v>
          </cell>
          <cell r="CV5263">
            <v>92.1</v>
          </cell>
          <cell r="DA5263">
            <v>0</v>
          </cell>
          <cell r="DD5263">
            <v>1.0850988583337999</v>
          </cell>
          <cell r="FJ5263">
            <v>42</v>
          </cell>
          <cell r="FK5263">
            <v>0.26300000000000001</v>
          </cell>
          <cell r="FL5263">
            <v>-0.54561104656211046</v>
          </cell>
          <cell r="FO5263">
            <v>1</v>
          </cell>
        </row>
        <row r="5264">
          <cell r="A5264">
            <v>664576</v>
          </cell>
          <cell r="C5264" t="str">
            <v>Alcantara, Jose</v>
          </cell>
          <cell r="Q5264" t="str">
            <v>R</v>
          </cell>
          <cell r="AJ5264">
            <v>8.8096137101544159</v>
          </cell>
          <cell r="AR5264">
            <v>16.8</v>
          </cell>
          <cell r="AS5264">
            <v>0.69645875628259379</v>
          </cell>
          <cell r="AT5264">
            <v>0.9202309430279807</v>
          </cell>
          <cell r="BE5264">
            <v>0.9108327814323478</v>
          </cell>
          <cell r="CP5264">
            <v>23.625</v>
          </cell>
          <cell r="CV5264">
            <v>92.1</v>
          </cell>
          <cell r="DA5264">
            <v>0</v>
          </cell>
          <cell r="DD5264">
            <v>1.1136392220014879</v>
          </cell>
          <cell r="FJ5264">
            <v>42</v>
          </cell>
          <cell r="FK5264">
            <v>0.26300000000000001</v>
          </cell>
          <cell r="FL5264">
            <v>-0.29660751339533004</v>
          </cell>
          <cell r="FO5264">
            <v>1</v>
          </cell>
        </row>
        <row r="5265">
          <cell r="A5265">
            <v>664578</v>
          </cell>
          <cell r="C5265" t="str">
            <v>Munoz, Dionis</v>
          </cell>
          <cell r="Q5265" t="str">
            <v>R</v>
          </cell>
          <cell r="AJ5265">
            <v>10.510716031549567</v>
          </cell>
          <cell r="AR5265">
            <v>17.300854108118497</v>
          </cell>
          <cell r="AS5265">
            <v>0.32651977156100814</v>
          </cell>
          <cell r="AT5265">
            <v>0.90623690147700409</v>
          </cell>
          <cell r="BE5265">
            <v>0.54921711132080553</v>
          </cell>
          <cell r="CP5265">
            <v>19.041666666666668</v>
          </cell>
          <cell r="CV5265">
            <v>92.1</v>
          </cell>
          <cell r="DA5265">
            <v>0</v>
          </cell>
          <cell r="DD5265">
            <v>1.0521629300020574</v>
          </cell>
          <cell r="FJ5265">
            <v>43.252135270296236</v>
          </cell>
          <cell r="FK5265">
            <v>0.26300000000000001</v>
          </cell>
          <cell r="FL5265">
            <v>0.22810680005288331</v>
          </cell>
          <cell r="FO5265">
            <v>1</v>
          </cell>
        </row>
        <row r="5266">
          <cell r="A5266">
            <v>664579</v>
          </cell>
          <cell r="C5266" t="str">
            <v>Moreno, Heiner</v>
          </cell>
          <cell r="Q5266" t="str">
            <v>S</v>
          </cell>
          <cell r="AJ5266">
            <v>13.146155718933677</v>
          </cell>
          <cell r="AR5266">
            <v>44.400000000000006</v>
          </cell>
          <cell r="AS5266">
            <v>-0.58665397319573831</v>
          </cell>
          <cell r="AT5266">
            <v>0.94210045277886389</v>
          </cell>
          <cell r="BE5266">
            <v>0.79885446040764108</v>
          </cell>
          <cell r="CP5266">
            <v>17.958333333333332</v>
          </cell>
          <cell r="CV5266">
            <v>92.1</v>
          </cell>
          <cell r="DA5266">
            <v>0</v>
          </cell>
          <cell r="DD5266">
            <v>1.5698125807852787</v>
          </cell>
          <cell r="FJ5266">
            <v>111</v>
          </cell>
          <cell r="FK5266">
            <v>0.26300000000000001</v>
          </cell>
          <cell r="FL5266">
            <v>-0.24954554254268591</v>
          </cell>
          <cell r="FO5266">
            <v>0</v>
          </cell>
        </row>
        <row r="5267">
          <cell r="A5267">
            <v>664580</v>
          </cell>
          <cell r="C5267" t="str">
            <v>Advincola, Gregori</v>
          </cell>
          <cell r="Q5267" t="str">
            <v>S</v>
          </cell>
          <cell r="AJ5267">
            <v>12.606102847547941</v>
          </cell>
          <cell r="AR5267">
            <v>44.400000000000006</v>
          </cell>
          <cell r="AS5267">
            <v>0.51956485175799128</v>
          </cell>
          <cell r="AT5267">
            <v>0.94340359518652273</v>
          </cell>
          <cell r="BE5267">
            <v>0.91633812204083953</v>
          </cell>
          <cell r="CP5267">
            <v>18.375</v>
          </cell>
          <cell r="CV5267">
            <v>92.1</v>
          </cell>
          <cell r="DA5267">
            <v>0</v>
          </cell>
          <cell r="DD5267">
            <v>1.0194139566092628</v>
          </cell>
          <cell r="FJ5267">
            <v>111</v>
          </cell>
          <cell r="FK5267">
            <v>0.26300000000000001</v>
          </cell>
          <cell r="FL5267">
            <v>-4.6080822487347285E-3</v>
          </cell>
          <cell r="FO5267">
            <v>0.11652891304282487</v>
          </cell>
        </row>
        <row r="5268">
          <cell r="A5268">
            <v>664584</v>
          </cell>
          <cell r="C5268" t="str">
            <v>Romero, Jhon</v>
          </cell>
          <cell r="Q5268" t="str">
            <v>R</v>
          </cell>
          <cell r="AJ5268">
            <v>8.8070541300481651</v>
          </cell>
          <cell r="AR5268">
            <v>16.8</v>
          </cell>
          <cell r="AS5268">
            <v>-0.39022004087070133</v>
          </cell>
          <cell r="AT5268">
            <v>0.96604536284289333</v>
          </cell>
          <cell r="BE5268">
            <v>0.76781849521223533</v>
          </cell>
          <cell r="CP5268">
            <v>21.458333333333332</v>
          </cell>
          <cell r="CV5268">
            <v>92.1</v>
          </cell>
          <cell r="DA5268">
            <v>0</v>
          </cell>
          <cell r="DD5268">
            <v>0.95081607086588604</v>
          </cell>
          <cell r="FJ5268">
            <v>42</v>
          </cell>
          <cell r="FK5268">
            <v>0.26300000000000001</v>
          </cell>
          <cell r="FL5268">
            <v>-1.1842463936052563</v>
          </cell>
          <cell r="FO5268">
            <v>1</v>
          </cell>
        </row>
        <row r="5269">
          <cell r="A5269">
            <v>664585</v>
          </cell>
          <cell r="C5269" t="str">
            <v>Valdez, Jefry</v>
          </cell>
          <cell r="Q5269" t="str">
            <v>R</v>
          </cell>
          <cell r="AJ5269">
            <v>8.193740301224679</v>
          </cell>
          <cell r="AR5269">
            <v>16.8</v>
          </cell>
          <cell r="AS5269">
            <v>0.60242714839251521</v>
          </cell>
          <cell r="AT5269">
            <v>0.94995115747314829</v>
          </cell>
          <cell r="BE5269">
            <v>0.89915435924981657</v>
          </cell>
          <cell r="CP5269">
            <v>20.875</v>
          </cell>
          <cell r="CV5269">
            <v>92.1</v>
          </cell>
          <cell r="DA5269">
            <v>0</v>
          </cell>
          <cell r="DD5269">
            <v>1.0369527542054469</v>
          </cell>
          <cell r="FJ5269">
            <v>42</v>
          </cell>
          <cell r="FK5269">
            <v>0.26300000000000001</v>
          </cell>
          <cell r="FL5269">
            <v>-0.42801127235543746</v>
          </cell>
          <cell r="FO5269">
            <v>1</v>
          </cell>
        </row>
        <row r="5270">
          <cell r="A5270">
            <v>664587</v>
          </cell>
          <cell r="C5270" t="str">
            <v>Gonzalez, Luis</v>
          </cell>
          <cell r="Q5270" t="str">
            <v>R</v>
          </cell>
          <cell r="AJ5270">
            <v>8.4207901456171506</v>
          </cell>
          <cell r="AR5270">
            <v>16.8</v>
          </cell>
          <cell r="AS5270">
            <v>-2.2489876788909169</v>
          </cell>
          <cell r="AT5270">
            <v>0.92092846433911135</v>
          </cell>
          <cell r="BE5270">
            <v>1.0740264460192346</v>
          </cell>
          <cell r="CP5270">
            <v>21.958333333333332</v>
          </cell>
          <cell r="CV5270">
            <v>92.1</v>
          </cell>
          <cell r="DA5270">
            <v>0</v>
          </cell>
          <cell r="DD5270">
            <v>1.0796701762179979</v>
          </cell>
          <cell r="FJ5270">
            <v>42</v>
          </cell>
          <cell r="FK5270">
            <v>0.26300000000000001</v>
          </cell>
          <cell r="FL5270">
            <v>1.0624651397789311</v>
          </cell>
          <cell r="FO5270">
            <v>1</v>
          </cell>
        </row>
        <row r="5271">
          <cell r="A5271">
            <v>664588</v>
          </cell>
          <cell r="C5271" t="str">
            <v>Cruz, Edwin</v>
          </cell>
          <cell r="Q5271" t="str">
            <v>S</v>
          </cell>
          <cell r="AJ5271">
            <v>10.787775621977801</v>
          </cell>
          <cell r="AR5271">
            <v>44.400000000000006</v>
          </cell>
          <cell r="AS5271">
            <v>0.21560525165283176</v>
          </cell>
          <cell r="AT5271">
            <v>0.93269827769171154</v>
          </cell>
          <cell r="BE5271">
            <v>0.87647055230477178</v>
          </cell>
          <cell r="CP5271">
            <v>21.958333333333332</v>
          </cell>
          <cell r="CV5271">
            <v>92.1</v>
          </cell>
          <cell r="DA5271">
            <v>0</v>
          </cell>
          <cell r="DD5271">
            <v>1.064374474427068</v>
          </cell>
          <cell r="FJ5271">
            <v>111</v>
          </cell>
          <cell r="FK5271">
            <v>0.26300000000000001</v>
          </cell>
          <cell r="FL5271">
            <v>3.6918381417984897E-2</v>
          </cell>
          <cell r="FO5271">
            <v>0.44918697478352532</v>
          </cell>
        </row>
        <row r="5272">
          <cell r="A5272">
            <v>664589</v>
          </cell>
          <cell r="C5272" t="str">
            <v>Espinoza, Carlos</v>
          </cell>
          <cell r="Q5272" t="str">
            <v>R</v>
          </cell>
          <cell r="AJ5272">
            <v>9.762279883550411</v>
          </cell>
          <cell r="AR5272">
            <v>16.8</v>
          </cell>
          <cell r="AS5272">
            <v>-1.2313853981015168</v>
          </cell>
          <cell r="AT5272">
            <v>0.94512738778549754</v>
          </cell>
          <cell r="BE5272">
            <v>0.70408136864781912</v>
          </cell>
          <cell r="CP5272">
            <v>21.875</v>
          </cell>
          <cell r="CV5272">
            <v>92.1</v>
          </cell>
          <cell r="DA5272">
            <v>0</v>
          </cell>
          <cell r="DD5272">
            <v>0.97251552993633472</v>
          </cell>
          <cell r="FJ5272">
            <v>42</v>
          </cell>
          <cell r="FK5272">
            <v>0.26300000000000001</v>
          </cell>
          <cell r="FL5272">
            <v>7.4706740240484834E-2</v>
          </cell>
          <cell r="FO5272">
            <v>1</v>
          </cell>
        </row>
        <row r="5273">
          <cell r="A5273">
            <v>664590</v>
          </cell>
          <cell r="C5273" t="str">
            <v>Tavarez, Jorge</v>
          </cell>
          <cell r="Q5273" t="str">
            <v>R</v>
          </cell>
          <cell r="AJ5273">
            <v>7.3042403721839912</v>
          </cell>
          <cell r="AR5273">
            <v>18.67354557257778</v>
          </cell>
          <cell r="AS5273">
            <v>-0.79452837930738796</v>
          </cell>
          <cell r="AT5273">
            <v>0.78496544976114069</v>
          </cell>
          <cell r="BE5273">
            <v>0.93067533305397254</v>
          </cell>
          <cell r="CP5273">
            <v>20.875</v>
          </cell>
          <cell r="CV5273">
            <v>92.1</v>
          </cell>
          <cell r="DA5273">
            <v>0</v>
          </cell>
          <cell r="DD5273">
            <v>1.1933868179098581</v>
          </cell>
          <cell r="FJ5273">
            <v>46.683863931444449</v>
          </cell>
          <cell r="FK5273">
            <v>0.26300000000000001</v>
          </cell>
          <cell r="FL5273">
            <v>-0.80515027562064156</v>
          </cell>
          <cell r="FO5273">
            <v>1</v>
          </cell>
        </row>
        <row r="5274">
          <cell r="A5274">
            <v>664591</v>
          </cell>
          <cell r="C5274" t="str">
            <v>Ramirez, Delvi</v>
          </cell>
          <cell r="Q5274" t="str">
            <v>R</v>
          </cell>
          <cell r="AJ5274">
            <v>10.764087536079288</v>
          </cell>
          <cell r="AR5274">
            <v>16.8</v>
          </cell>
          <cell r="AS5274">
            <v>-0.34829327243902242</v>
          </cell>
          <cell r="AT5274">
            <v>0.93045644590334742</v>
          </cell>
          <cell r="BE5274">
            <v>1.1609605642073539</v>
          </cell>
          <cell r="CP5274">
            <v>24.541666666666668</v>
          </cell>
          <cell r="CV5274">
            <v>92.1</v>
          </cell>
          <cell r="DA5274">
            <v>0</v>
          </cell>
          <cell r="DD5274">
            <v>1.6097631097271086</v>
          </cell>
          <cell r="FJ5274">
            <v>42</v>
          </cell>
          <cell r="FK5274">
            <v>0.26300000000000001</v>
          </cell>
          <cell r="FL5274">
            <v>-0.58927942729960492</v>
          </cell>
          <cell r="FO5274">
            <v>1</v>
          </cell>
        </row>
        <row r="5275">
          <cell r="A5275">
            <v>664592</v>
          </cell>
          <cell r="C5275" t="str">
            <v>Pena, Adalberto</v>
          </cell>
          <cell r="Q5275" t="str">
            <v>R</v>
          </cell>
          <cell r="AJ5275">
            <v>8.6654332100153422</v>
          </cell>
          <cell r="AR5275">
            <v>16.8</v>
          </cell>
          <cell r="AS5275">
            <v>-0.21258283908089878</v>
          </cell>
          <cell r="AT5275">
            <v>0.84801466763031486</v>
          </cell>
          <cell r="BE5275">
            <v>0.9177387772773038</v>
          </cell>
          <cell r="CP5275">
            <v>21.291666666666668</v>
          </cell>
          <cell r="CV5275">
            <v>92.1</v>
          </cell>
          <cell r="DA5275">
            <v>0</v>
          </cell>
          <cell r="DD5275">
            <v>0.95880648795409984</v>
          </cell>
          <cell r="FJ5275">
            <v>42</v>
          </cell>
          <cell r="FK5275">
            <v>0.26300000000000001</v>
          </cell>
          <cell r="FL5275">
            <v>-9.5596707856300343E-3</v>
          </cell>
          <cell r="FO5275">
            <v>0.69103049338415645</v>
          </cell>
        </row>
        <row r="5276">
          <cell r="A5276">
            <v>664594</v>
          </cell>
          <cell r="C5276" t="str">
            <v>Angela, Nelmerson</v>
          </cell>
          <cell r="Q5276" t="str">
            <v>S</v>
          </cell>
          <cell r="AJ5276">
            <v>9.0742568600613858</v>
          </cell>
          <cell r="AR5276">
            <v>44.400000000000006</v>
          </cell>
          <cell r="AS5276">
            <v>0.59369924860193735</v>
          </cell>
          <cell r="AT5276">
            <v>0.93257251776625694</v>
          </cell>
          <cell r="BE5276">
            <v>0.75505512700963462</v>
          </cell>
          <cell r="CP5276">
            <v>18.375</v>
          </cell>
          <cell r="CV5276">
            <v>92.1</v>
          </cell>
          <cell r="DA5276">
            <v>0</v>
          </cell>
          <cell r="DD5276">
            <v>0.80004715709286067</v>
          </cell>
          <cell r="FJ5276">
            <v>111</v>
          </cell>
          <cell r="FK5276">
            <v>0.26300000000000001</v>
          </cell>
          <cell r="FL5276">
            <v>0.13629485612038186</v>
          </cell>
          <cell r="FO5276">
            <v>0.37583149474683208</v>
          </cell>
        </row>
        <row r="5277">
          <cell r="A5277">
            <v>664641</v>
          </cell>
          <cell r="C5277" t="str">
            <v>Miranda, Ariel</v>
          </cell>
          <cell r="Q5277" t="str">
            <v>S</v>
          </cell>
          <cell r="AJ5277">
            <v>4.5685152056810416</v>
          </cell>
          <cell r="AR5277">
            <v>124.55676023256243</v>
          </cell>
          <cell r="AS5277">
            <v>-0.410555809695417</v>
          </cell>
          <cell r="AT5277">
            <v>0.76253750341341142</v>
          </cell>
          <cell r="BE5277">
            <v>0.65120741548304562</v>
          </cell>
          <cell r="CP5277">
            <v>27.458333333333332</v>
          </cell>
          <cell r="CV5277">
            <v>94.395541201614819</v>
          </cell>
          <cell r="DA5277">
            <v>5.4545454545454543E-2</v>
          </cell>
          <cell r="DD5277">
            <v>1.0228884306132844</v>
          </cell>
          <cell r="FJ5277">
            <v>124.55676023256243</v>
          </cell>
          <cell r="FK5277">
            <v>0.26300000000000001</v>
          </cell>
          <cell r="FL5277">
            <v>-0.28783975867406503</v>
          </cell>
          <cell r="FO5277">
            <v>0</v>
          </cell>
        </row>
        <row r="5278">
          <cell r="A5278">
            <v>664645</v>
          </cell>
          <cell r="C5278" t="str">
            <v>Delgado, Casey</v>
          </cell>
          <cell r="Q5278" t="str">
            <v>S</v>
          </cell>
          <cell r="AJ5278">
            <v>6.1815897050943116</v>
          </cell>
          <cell r="AR5278">
            <v>51.777991964779403</v>
          </cell>
          <cell r="AS5278">
            <v>7.8367487007798761E-2</v>
          </cell>
          <cell r="AT5278">
            <v>0.86329458956909244</v>
          </cell>
          <cell r="BE5278">
            <v>0.94452686702192468</v>
          </cell>
          <cell r="CP5278">
            <v>26.041666666666668</v>
          </cell>
          <cell r="CV5278">
            <v>92.1</v>
          </cell>
          <cell r="DA5278">
            <v>0</v>
          </cell>
          <cell r="DD5278">
            <v>0.94079280097640205</v>
          </cell>
          <cell r="FJ5278">
            <v>129.44497991194851</v>
          </cell>
          <cell r="FK5278">
            <v>0.26300000000000001</v>
          </cell>
          <cell r="FL5278">
            <v>-4.3973217756763806E-2</v>
          </cell>
          <cell r="FO5278">
            <v>0</v>
          </cell>
        </row>
        <row r="5279">
          <cell r="A5279">
            <v>664654</v>
          </cell>
          <cell r="C5279" t="str">
            <v>Tejada, Estailin</v>
          </cell>
          <cell r="Q5279" t="str">
            <v>R</v>
          </cell>
          <cell r="AJ5279">
            <v>8.6539905928867089</v>
          </cell>
          <cell r="AR5279">
            <v>16.8</v>
          </cell>
          <cell r="AS5279">
            <v>-1.0192869069190584</v>
          </cell>
          <cell r="AT5279">
            <v>0.87634250077170028</v>
          </cell>
          <cell r="BE5279">
            <v>0.89147921680192499</v>
          </cell>
          <cell r="CP5279">
            <v>21.041666666666668</v>
          </cell>
          <cell r="CV5279">
            <v>92.1</v>
          </cell>
          <cell r="DA5279">
            <v>0</v>
          </cell>
          <cell r="DD5279">
            <v>1.3920039689969981</v>
          </cell>
          <cell r="FJ5279">
            <v>42</v>
          </cell>
          <cell r="FK5279">
            <v>0.26300000000000001</v>
          </cell>
          <cell r="FL5279">
            <v>1.202549322919074</v>
          </cell>
          <cell r="FO5279">
            <v>1</v>
          </cell>
        </row>
        <row r="5280">
          <cell r="A5280">
            <v>664680</v>
          </cell>
          <cell r="C5280" t="str">
            <v>Lowman, Will</v>
          </cell>
          <cell r="Q5280" t="str">
            <v>R</v>
          </cell>
          <cell r="AJ5280">
            <v>9.9862715055786015</v>
          </cell>
          <cell r="AR5280">
            <v>16.8</v>
          </cell>
          <cell r="AS5280">
            <v>0.89362146782028939</v>
          </cell>
          <cell r="AT5280">
            <v>0.97303997322028668</v>
          </cell>
          <cell r="BE5280">
            <v>0.75269722492630897</v>
          </cell>
          <cell r="CP5280">
            <v>21.958333333333332</v>
          </cell>
          <cell r="CV5280">
            <v>92.1</v>
          </cell>
          <cell r="DA5280">
            <v>0</v>
          </cell>
          <cell r="DD5280">
            <v>1.6565925058846975</v>
          </cell>
          <cell r="FJ5280">
            <v>42</v>
          </cell>
          <cell r="FK5280">
            <v>0.26300000000000001</v>
          </cell>
          <cell r="FL5280">
            <v>-0.69127832944982459</v>
          </cell>
          <cell r="FO5280">
            <v>1</v>
          </cell>
        </row>
        <row r="5281">
          <cell r="A5281">
            <v>664681</v>
          </cell>
          <cell r="C5281" t="str">
            <v>Degano, Jeff</v>
          </cell>
          <cell r="Q5281" t="str">
            <v>S</v>
          </cell>
          <cell r="AJ5281">
            <v>10.251827863653508</v>
          </cell>
          <cell r="AR5281">
            <v>44.400000000000006</v>
          </cell>
          <cell r="AS5281">
            <v>-1.861319723604075</v>
          </cell>
          <cell r="AT5281">
            <v>0.96335135424093177</v>
          </cell>
          <cell r="BE5281">
            <v>1.2387134500022361</v>
          </cell>
          <cell r="CP5281">
            <v>23.708333333333332</v>
          </cell>
          <cell r="CV5281">
            <v>92.1</v>
          </cell>
          <cell r="DA5281">
            <v>0</v>
          </cell>
          <cell r="DD5281">
            <v>1.8081994654556937</v>
          </cell>
          <cell r="FJ5281">
            <v>111</v>
          </cell>
          <cell r="FK5281">
            <v>0.26300000000000001</v>
          </cell>
          <cell r="FL5281">
            <v>0.40702761798771969</v>
          </cell>
          <cell r="FO5281">
            <v>0</v>
          </cell>
        </row>
        <row r="5282">
          <cell r="A5282">
            <v>664682</v>
          </cell>
          <cell r="C5282" t="str">
            <v>Meisinger, Ryan</v>
          </cell>
          <cell r="Q5282" t="str">
            <v>R</v>
          </cell>
          <cell r="AJ5282">
            <v>4.7317355571313691</v>
          </cell>
          <cell r="AR5282">
            <v>23.432854024118495</v>
          </cell>
          <cell r="AS5282">
            <v>0.37608612187560164</v>
          </cell>
          <cell r="AT5282">
            <v>0.87259668253618072</v>
          </cell>
          <cell r="BE5282">
            <v>1.234644471841871</v>
          </cell>
          <cell r="CP5282">
            <v>22.125</v>
          </cell>
          <cell r="CV5282">
            <v>92.1</v>
          </cell>
          <cell r="DA5282">
            <v>0</v>
          </cell>
          <cell r="DD5282">
            <v>1.3187076182145874</v>
          </cell>
          <cell r="FJ5282">
            <v>58.582135060296231</v>
          </cell>
          <cell r="FK5282">
            <v>0.26300000000000001</v>
          </cell>
          <cell r="FL5282">
            <v>0.33446146317298581</v>
          </cell>
          <cell r="FO5282">
            <v>1</v>
          </cell>
        </row>
        <row r="5283">
          <cell r="A5283">
            <v>664688</v>
          </cell>
          <cell r="C5283" t="str">
            <v>Boghosian, Adam</v>
          </cell>
          <cell r="Q5283" t="str">
            <v>R</v>
          </cell>
          <cell r="AJ5283">
            <v>8.4875133637953439</v>
          </cell>
          <cell r="AR5283">
            <v>16.8</v>
          </cell>
          <cell r="AS5283">
            <v>3.184724858857976</v>
          </cell>
          <cell r="AT5283">
            <v>0.95836737061891553</v>
          </cell>
          <cell r="BE5283">
            <v>0.8759767943793183</v>
          </cell>
          <cell r="CP5283">
            <v>24.708333333333332</v>
          </cell>
          <cell r="CV5283">
            <v>92.1</v>
          </cell>
          <cell r="DA5283">
            <v>0</v>
          </cell>
          <cell r="DD5283">
            <v>1.1756305459259457</v>
          </cell>
          <cell r="FJ5283">
            <v>42</v>
          </cell>
          <cell r="FK5283">
            <v>0.26300000000000001</v>
          </cell>
          <cell r="FL5283">
            <v>-0.92735748887309544</v>
          </cell>
          <cell r="FO5283">
            <v>1</v>
          </cell>
        </row>
        <row r="5284">
          <cell r="A5284">
            <v>664701</v>
          </cell>
          <cell r="C5284" t="str">
            <v>Taylor, Ben</v>
          </cell>
          <cell r="Q5284" t="str">
            <v>R</v>
          </cell>
          <cell r="AJ5284">
            <v>4.4512739333064069</v>
          </cell>
          <cell r="AR5284">
            <v>20.212370163364469</v>
          </cell>
          <cell r="AS5284">
            <v>0.14072653277218417</v>
          </cell>
          <cell r="AT5284">
            <v>0.86664554052420706</v>
          </cell>
          <cell r="BE5284">
            <v>0.8384025839528606</v>
          </cell>
          <cell r="CP5284">
            <v>23.625</v>
          </cell>
          <cell r="CV5284">
            <v>92.1</v>
          </cell>
          <cell r="DA5284">
            <v>0</v>
          </cell>
          <cell r="DD5284">
            <v>1.2711173188483624</v>
          </cell>
          <cell r="FJ5284">
            <v>50.530925408411164</v>
          </cell>
          <cell r="FK5284">
            <v>0.26300000000000001</v>
          </cell>
          <cell r="FL5284">
            <v>-0.10074481521675321</v>
          </cell>
          <cell r="FO5284">
            <v>0.85214474742051904</v>
          </cell>
        </row>
        <row r="5285">
          <cell r="A5285">
            <v>664704</v>
          </cell>
          <cell r="C5285" t="str">
            <v>Shepley, Will</v>
          </cell>
          <cell r="Q5285" t="str">
            <v>R</v>
          </cell>
          <cell r="AJ5285">
            <v>6.9743638996155157</v>
          </cell>
          <cell r="AR5285">
            <v>16.8</v>
          </cell>
          <cell r="AS5285">
            <v>-0.78731349748086621</v>
          </cell>
          <cell r="AT5285">
            <v>0.87671560155568051</v>
          </cell>
          <cell r="BE5285">
            <v>0.80050645165202605</v>
          </cell>
          <cell r="CP5285">
            <v>23.125</v>
          </cell>
          <cell r="CV5285">
            <v>92.1</v>
          </cell>
          <cell r="DA5285">
            <v>0</v>
          </cell>
          <cell r="DD5285">
            <v>1.1844049431476948</v>
          </cell>
          <cell r="FJ5285">
            <v>42</v>
          </cell>
          <cell r="FK5285">
            <v>0.26300000000000001</v>
          </cell>
          <cell r="FL5285">
            <v>1.1775629444729239</v>
          </cell>
          <cell r="FO5285">
            <v>1</v>
          </cell>
        </row>
        <row r="5286">
          <cell r="A5286">
            <v>664707</v>
          </cell>
          <cell r="C5286" t="str">
            <v>Pope, Cody</v>
          </cell>
          <cell r="Q5286" t="str">
            <v>R</v>
          </cell>
          <cell r="AJ5286">
            <v>7.8484370140914628</v>
          </cell>
          <cell r="AR5286">
            <v>16.8</v>
          </cell>
          <cell r="AS5286">
            <v>-1.0937451257636766</v>
          </cell>
          <cell r="AT5286">
            <v>0.87429308496822866</v>
          </cell>
          <cell r="BE5286">
            <v>0.95558814395741265</v>
          </cell>
          <cell r="CP5286">
            <v>23.125</v>
          </cell>
          <cell r="CV5286">
            <v>92.1</v>
          </cell>
          <cell r="DA5286">
            <v>0</v>
          </cell>
          <cell r="DD5286">
            <v>1.0105922472673294</v>
          </cell>
          <cell r="FJ5286">
            <v>42</v>
          </cell>
          <cell r="FK5286">
            <v>0.26300000000000001</v>
          </cell>
          <cell r="FL5286">
            <v>0.32693796947088011</v>
          </cell>
          <cell r="FO5286">
            <v>1</v>
          </cell>
        </row>
        <row r="5287">
          <cell r="A5287">
            <v>664712</v>
          </cell>
          <cell r="C5287" t="str">
            <v>Ortiz, Jesus</v>
          </cell>
          <cell r="Q5287" t="str">
            <v>S</v>
          </cell>
          <cell r="AJ5287">
            <v>9.0043233907418454</v>
          </cell>
          <cell r="AR5287">
            <v>44.400000000000006</v>
          </cell>
          <cell r="AS5287">
            <v>0.95446899153428144</v>
          </cell>
          <cell r="AT5287">
            <v>0.94585748356819777</v>
          </cell>
          <cell r="BE5287">
            <v>1.0725263757732204</v>
          </cell>
          <cell r="CP5287">
            <v>18.875</v>
          </cell>
          <cell r="CV5287">
            <v>92.1</v>
          </cell>
          <cell r="DA5287">
            <v>0</v>
          </cell>
          <cell r="DD5287">
            <v>0.68539095823777496</v>
          </cell>
          <cell r="FJ5287">
            <v>111</v>
          </cell>
          <cell r="FK5287">
            <v>0.26300000000000001</v>
          </cell>
          <cell r="FL5287">
            <v>0.19800272970959085</v>
          </cell>
          <cell r="FO5287">
            <v>0</v>
          </cell>
        </row>
        <row r="5288">
          <cell r="A5288">
            <v>664714</v>
          </cell>
          <cell r="C5288" t="str">
            <v>Newsome, Ljay</v>
          </cell>
          <cell r="Q5288" t="str">
            <v>S</v>
          </cell>
          <cell r="AJ5288">
            <v>7.0055494638817404</v>
          </cell>
          <cell r="AR5288">
            <v>44.400000000000006</v>
          </cell>
          <cell r="AS5288">
            <v>0.26248128977465568</v>
          </cell>
          <cell r="AT5288">
            <v>0.95051322179541098</v>
          </cell>
          <cell r="BE5288">
            <v>0.80284729755507178</v>
          </cell>
          <cell r="CP5288">
            <v>19.625</v>
          </cell>
          <cell r="CV5288">
            <v>92.1</v>
          </cell>
          <cell r="DA5288">
            <v>0</v>
          </cell>
          <cell r="DD5288">
            <v>0.93292079132552175</v>
          </cell>
          <cell r="FJ5288">
            <v>111</v>
          </cell>
          <cell r="FK5288">
            <v>0.26300000000000001</v>
          </cell>
          <cell r="FL5288">
            <v>2.703323162103529E-2</v>
          </cell>
          <cell r="FO5288">
            <v>0</v>
          </cell>
        </row>
        <row r="5289">
          <cell r="A5289">
            <v>664721</v>
          </cell>
          <cell r="C5289" t="str">
            <v>Mason, Austin</v>
          </cell>
          <cell r="Q5289" t="str">
            <v>R</v>
          </cell>
          <cell r="AJ5289">
            <v>5.9350837689684051</v>
          </cell>
          <cell r="AR5289">
            <v>16.8</v>
          </cell>
          <cell r="AS5289">
            <v>0.21021116132464743</v>
          </cell>
          <cell r="AT5289">
            <v>0.90165922175712998</v>
          </cell>
          <cell r="BE5289">
            <v>0.86124674403831192</v>
          </cell>
          <cell r="CP5289">
            <v>22.541666666666668</v>
          </cell>
          <cell r="CV5289">
            <v>92.1</v>
          </cell>
          <cell r="DA5289">
            <v>0</v>
          </cell>
          <cell r="DD5289">
            <v>0.91063246319177527</v>
          </cell>
          <cell r="FJ5289">
            <v>42</v>
          </cell>
          <cell r="FK5289">
            <v>0.26300000000000001</v>
          </cell>
          <cell r="FL5289">
            <v>-6.6309792995939421E-2</v>
          </cell>
          <cell r="FO5289">
            <v>1</v>
          </cell>
        </row>
        <row r="5290">
          <cell r="A5290">
            <v>664723</v>
          </cell>
          <cell r="C5290" t="str">
            <v>Lyons, Jared</v>
          </cell>
          <cell r="Q5290" t="str">
            <v>R</v>
          </cell>
          <cell r="AJ5290">
            <v>6.1679015561446828</v>
          </cell>
          <cell r="AR5290">
            <v>19.383120858785187</v>
          </cell>
          <cell r="AS5290">
            <v>-1.2882452480191384</v>
          </cell>
          <cell r="AT5290">
            <v>0.80536643187792989</v>
          </cell>
          <cell r="BE5290">
            <v>0.77538351999837207</v>
          </cell>
          <cell r="CP5290">
            <v>23.125</v>
          </cell>
          <cell r="CV5290">
            <v>92.1</v>
          </cell>
          <cell r="DA5290">
            <v>0</v>
          </cell>
          <cell r="DD5290">
            <v>1.1594513638399853</v>
          </cell>
          <cell r="FJ5290">
            <v>48.457802146962962</v>
          </cell>
          <cell r="FK5290">
            <v>0.26300000000000001</v>
          </cell>
          <cell r="FL5290">
            <v>-0.47368241045971138</v>
          </cell>
          <cell r="FO5290">
            <v>1</v>
          </cell>
        </row>
        <row r="5291">
          <cell r="A5291">
            <v>664724</v>
          </cell>
          <cell r="C5291" t="str">
            <v>Letkeman, Reign</v>
          </cell>
          <cell r="Q5291" t="str">
            <v>R</v>
          </cell>
          <cell r="AJ5291">
            <v>9.2848504626927131</v>
          </cell>
          <cell r="AR5291">
            <v>16.8</v>
          </cell>
          <cell r="AS5291">
            <v>1.7263068820155552</v>
          </cell>
          <cell r="AT5291">
            <v>0.94520229646352905</v>
          </cell>
          <cell r="BE5291">
            <v>1.3266367821020069</v>
          </cell>
          <cell r="CP5291">
            <v>21.125</v>
          </cell>
          <cell r="CV5291">
            <v>92.1</v>
          </cell>
          <cell r="DA5291">
            <v>0</v>
          </cell>
          <cell r="DD5291">
            <v>1.153530285652222</v>
          </cell>
          <cell r="FJ5291">
            <v>42</v>
          </cell>
          <cell r="FK5291">
            <v>0.26300000000000001</v>
          </cell>
          <cell r="FL5291">
            <v>-1.1695021307399407</v>
          </cell>
          <cell r="FO5291">
            <v>1</v>
          </cell>
        </row>
        <row r="5292">
          <cell r="A5292">
            <v>664726</v>
          </cell>
          <cell r="C5292" t="str">
            <v>Kendrick, Clyde</v>
          </cell>
          <cell r="Q5292" t="str">
            <v>R</v>
          </cell>
          <cell r="AJ5292">
            <v>6.6734307215298543</v>
          </cell>
          <cell r="AR5292">
            <v>16.8</v>
          </cell>
          <cell r="AS5292">
            <v>-0.34933562891807052</v>
          </cell>
          <cell r="AT5292">
            <v>0.92425744395023024</v>
          </cell>
          <cell r="BE5292">
            <v>1.0240823230723037</v>
          </cell>
          <cell r="CP5292">
            <v>22.625</v>
          </cell>
          <cell r="CV5292">
            <v>92.1</v>
          </cell>
          <cell r="DA5292">
            <v>0</v>
          </cell>
          <cell r="DD5292">
            <v>0.83822899122013717</v>
          </cell>
          <cell r="FJ5292">
            <v>42</v>
          </cell>
          <cell r="FK5292">
            <v>0.26300000000000001</v>
          </cell>
          <cell r="FL5292">
            <v>0.24401296780217949</v>
          </cell>
          <cell r="FO5292">
            <v>1</v>
          </cell>
        </row>
        <row r="5293">
          <cell r="A5293">
            <v>664735</v>
          </cell>
          <cell r="C5293" t="str">
            <v>Haggard, Witt</v>
          </cell>
          <cell r="Q5293" t="str">
            <v>R</v>
          </cell>
          <cell r="AJ5293">
            <v>5.9435811359399224</v>
          </cell>
          <cell r="AR5293">
            <v>16.8</v>
          </cell>
          <cell r="AS5293">
            <v>-0.89818714253120657</v>
          </cell>
          <cell r="AT5293">
            <v>0.8706710074734807</v>
          </cell>
          <cell r="BE5293">
            <v>0.84635430261039912</v>
          </cell>
          <cell r="CP5293">
            <v>24.541666666666668</v>
          </cell>
          <cell r="CV5293">
            <v>92.1</v>
          </cell>
          <cell r="DA5293">
            <v>0</v>
          </cell>
          <cell r="DD5293">
            <v>1.1394123122529796</v>
          </cell>
          <cell r="FJ5293">
            <v>42</v>
          </cell>
          <cell r="FK5293">
            <v>0.26300000000000001</v>
          </cell>
          <cell r="FL5293">
            <v>0.49801983879871398</v>
          </cell>
          <cell r="FO5293">
            <v>1</v>
          </cell>
        </row>
        <row r="5294">
          <cell r="A5294">
            <v>664736</v>
          </cell>
          <cell r="C5294" t="str">
            <v>Guardado, Anthony</v>
          </cell>
          <cell r="Q5294" t="str">
            <v>R</v>
          </cell>
          <cell r="AJ5294">
            <v>8.8655555488670981</v>
          </cell>
          <cell r="AR5294">
            <v>16.8</v>
          </cell>
          <cell r="AS5294">
            <v>3.6775010396754264</v>
          </cell>
          <cell r="AT5294">
            <v>0.99206394761868844</v>
          </cell>
          <cell r="BE5294">
            <v>1.2846781990712233</v>
          </cell>
          <cell r="CP5294">
            <v>18.625</v>
          </cell>
          <cell r="CV5294">
            <v>92.1</v>
          </cell>
          <cell r="DA5294">
            <v>0</v>
          </cell>
          <cell r="DD5294">
            <v>1.7779946562980129</v>
          </cell>
          <cell r="FJ5294">
            <v>42</v>
          </cell>
          <cell r="FK5294">
            <v>0.26300000000000001</v>
          </cell>
          <cell r="FL5294">
            <v>7.2429337456503289</v>
          </cell>
          <cell r="FO5294">
            <v>1</v>
          </cell>
        </row>
        <row r="5295">
          <cell r="A5295">
            <v>664740</v>
          </cell>
          <cell r="C5295" t="str">
            <v>Flores, Jose</v>
          </cell>
          <cell r="Q5295" t="str">
            <v>R</v>
          </cell>
          <cell r="AJ5295">
            <v>8.3146801566644033</v>
          </cell>
          <cell r="AR5295">
            <v>16.8</v>
          </cell>
          <cell r="AS5295">
            <v>0.17997832767817279</v>
          </cell>
          <cell r="AT5295">
            <v>0.96671120534097765</v>
          </cell>
          <cell r="BE5295">
            <v>1.24263350685864</v>
          </cell>
          <cell r="CP5295">
            <v>23.625</v>
          </cell>
          <cell r="CV5295">
            <v>92.1</v>
          </cell>
          <cell r="DA5295">
            <v>0</v>
          </cell>
          <cell r="DD5295">
            <v>0.68258505376244194</v>
          </cell>
          <cell r="FJ5295">
            <v>42</v>
          </cell>
          <cell r="FK5295">
            <v>0.26300000000000001</v>
          </cell>
          <cell r="FL5295">
            <v>-0.27803556326448137</v>
          </cell>
          <cell r="FO5295">
            <v>1</v>
          </cell>
        </row>
        <row r="5296">
          <cell r="A5296">
            <v>664741</v>
          </cell>
          <cell r="C5296" t="str">
            <v>Flemming, Icezack</v>
          </cell>
          <cell r="Q5296" t="str">
            <v>R</v>
          </cell>
          <cell r="AJ5296">
            <v>7.8415546688665518</v>
          </cell>
          <cell r="AR5296">
            <v>16.8</v>
          </cell>
          <cell r="AS5296">
            <v>0.372868816617826</v>
          </cell>
          <cell r="AT5296">
            <v>0.93957219576042295</v>
          </cell>
          <cell r="BE5296">
            <v>0.75811801361285236</v>
          </cell>
          <cell r="CP5296">
            <v>24.041666666666668</v>
          </cell>
          <cell r="CV5296">
            <v>92.1</v>
          </cell>
          <cell r="DA5296">
            <v>0</v>
          </cell>
          <cell r="DD5296">
            <v>1.3295184257468518</v>
          </cell>
          <cell r="FJ5296">
            <v>42</v>
          </cell>
          <cell r="FK5296">
            <v>0.26300000000000001</v>
          </cell>
          <cell r="FL5296">
            <v>-0.31615207725461303</v>
          </cell>
          <cell r="FO5296">
            <v>1</v>
          </cell>
        </row>
        <row r="5297">
          <cell r="A5297">
            <v>664744</v>
          </cell>
          <cell r="C5297" t="str">
            <v>Espada, Jose</v>
          </cell>
          <cell r="Q5297" t="str">
            <v>S</v>
          </cell>
          <cell r="AJ5297">
            <v>8.0430614746755555</v>
          </cell>
          <cell r="AR5297">
            <v>44.400000000000006</v>
          </cell>
          <cell r="AS5297">
            <v>-5.9575312165180458E-2</v>
          </cell>
          <cell r="AT5297">
            <v>0.89541907199927018</v>
          </cell>
          <cell r="BE5297">
            <v>0.91733863369841395</v>
          </cell>
          <cell r="CP5297">
            <v>19.375</v>
          </cell>
          <cell r="CV5297">
            <v>92.1</v>
          </cell>
          <cell r="DA5297">
            <v>0</v>
          </cell>
          <cell r="DD5297">
            <v>0.83151186352605089</v>
          </cell>
          <cell r="FJ5297">
            <v>111</v>
          </cell>
          <cell r="FK5297">
            <v>0.26300000000000001</v>
          </cell>
          <cell r="FL5297">
            <v>-0.71693246240901665</v>
          </cell>
          <cell r="FO5297">
            <v>0</v>
          </cell>
        </row>
        <row r="5298">
          <cell r="A5298">
            <v>664747</v>
          </cell>
          <cell r="C5298" t="str">
            <v>Diaz, Alexis</v>
          </cell>
          <cell r="Q5298" t="str">
            <v>R</v>
          </cell>
          <cell r="AJ5298">
            <v>7.6535472198138201</v>
          </cell>
          <cell r="AR5298">
            <v>16.8</v>
          </cell>
          <cell r="AS5298">
            <v>1.664045956052238</v>
          </cell>
          <cell r="AT5298">
            <v>0.97975717895726033</v>
          </cell>
          <cell r="BE5298">
            <v>1.1834302883175298</v>
          </cell>
          <cell r="CP5298">
            <v>19.791666666666668</v>
          </cell>
          <cell r="CV5298">
            <v>92.1</v>
          </cell>
          <cell r="DA5298">
            <v>0</v>
          </cell>
          <cell r="DD5298">
            <v>1.1783135467312789</v>
          </cell>
          <cell r="FJ5298">
            <v>42</v>
          </cell>
          <cell r="FK5298">
            <v>0.26300000000000001</v>
          </cell>
          <cell r="FL5298">
            <v>0.16392668799279875</v>
          </cell>
          <cell r="FO5298">
            <v>1</v>
          </cell>
        </row>
        <row r="5299">
          <cell r="A5299">
            <v>664754</v>
          </cell>
          <cell r="C5299" t="str">
            <v>Cook, Ryan</v>
          </cell>
          <cell r="Q5299" t="str">
            <v>R</v>
          </cell>
          <cell r="AJ5299">
            <v>6.811458206227111</v>
          </cell>
          <cell r="AR5299">
            <v>16.8</v>
          </cell>
          <cell r="AS5299">
            <v>-0.21960092758993521</v>
          </cell>
          <cell r="AT5299">
            <v>0.76107053350381304</v>
          </cell>
          <cell r="BE5299">
            <v>0.98525148525724082</v>
          </cell>
          <cell r="CP5299">
            <v>23.125</v>
          </cell>
          <cell r="CV5299">
            <v>92.1</v>
          </cell>
          <cell r="DA5299">
            <v>0</v>
          </cell>
          <cell r="DD5299">
            <v>1.1132535871794438</v>
          </cell>
          <cell r="FJ5299">
            <v>42</v>
          </cell>
          <cell r="FK5299">
            <v>0.26300000000000001</v>
          </cell>
          <cell r="FL5299">
            <v>-5.8602898576401016E-3</v>
          </cell>
          <cell r="FO5299">
            <v>0.53184758220056305</v>
          </cell>
        </row>
        <row r="5300">
          <cell r="A5300">
            <v>664773</v>
          </cell>
          <cell r="C5300" t="str">
            <v>Whitt, Adam</v>
          </cell>
          <cell r="Q5300" t="str">
            <v>R</v>
          </cell>
          <cell r="AJ5300">
            <v>6.6282924992366867</v>
          </cell>
          <cell r="AR5300">
            <v>22.117027054059264</v>
          </cell>
          <cell r="AS5300">
            <v>-1.0846122849759523</v>
          </cell>
          <cell r="AT5300">
            <v>0.75631643745916621</v>
          </cell>
          <cell r="BE5300">
            <v>1.088972791284631</v>
          </cell>
          <cell r="CP5300">
            <v>23.291666666666668</v>
          </cell>
          <cell r="CV5300">
            <v>92.1</v>
          </cell>
          <cell r="DA5300">
            <v>0</v>
          </cell>
          <cell r="DD5300">
            <v>1.0153324690763537</v>
          </cell>
          <cell r="FJ5300">
            <v>55.292567635148153</v>
          </cell>
          <cell r="FK5300">
            <v>0.26300000000000001</v>
          </cell>
          <cell r="FL5300">
            <v>-0.9234822773466479</v>
          </cell>
          <cell r="FO5300">
            <v>1</v>
          </cell>
        </row>
        <row r="5301">
          <cell r="A5301">
            <v>664783</v>
          </cell>
          <cell r="C5301" t="str">
            <v>Pirro, Matt</v>
          </cell>
          <cell r="Q5301" t="str">
            <v>R</v>
          </cell>
          <cell r="AJ5301">
            <v>8.1440627362460063</v>
          </cell>
          <cell r="AR5301">
            <v>16.8</v>
          </cell>
          <cell r="AS5301">
            <v>-0.25405652595878753</v>
          </cell>
          <cell r="AT5301">
            <v>0.89157278858809663</v>
          </cell>
          <cell r="BE5301">
            <v>0.69453447874452923</v>
          </cell>
          <cell r="CP5301">
            <v>23.208333333333332</v>
          </cell>
          <cell r="CV5301">
            <v>92.1</v>
          </cell>
          <cell r="DA5301">
            <v>0</v>
          </cell>
          <cell r="DD5301">
            <v>0.98492687575905846</v>
          </cell>
          <cell r="FJ5301">
            <v>42</v>
          </cell>
          <cell r="FK5301">
            <v>0.26300000000000001</v>
          </cell>
          <cell r="FL5301">
            <v>0.77783625824551239</v>
          </cell>
          <cell r="FO5301">
            <v>1</v>
          </cell>
        </row>
        <row r="5302">
          <cell r="A5302">
            <v>664784</v>
          </cell>
          <cell r="C5302" t="str">
            <v>Klimek, Steven</v>
          </cell>
          <cell r="Q5302" t="str">
            <v>R</v>
          </cell>
          <cell r="AJ5302">
            <v>7.8293034954099223</v>
          </cell>
          <cell r="AR5302">
            <v>16.8</v>
          </cell>
          <cell r="AS5302">
            <v>1.2613739959819179</v>
          </cell>
          <cell r="AT5302">
            <v>0.91777141532893614</v>
          </cell>
          <cell r="BE5302">
            <v>1.0199794916908844</v>
          </cell>
          <cell r="CP5302">
            <v>22.208333333333332</v>
          </cell>
          <cell r="CV5302">
            <v>92.1</v>
          </cell>
          <cell r="DA5302">
            <v>0</v>
          </cell>
          <cell r="DD5302">
            <v>0.98338016759123237</v>
          </cell>
          <cell r="FJ5302">
            <v>42</v>
          </cell>
          <cell r="FK5302">
            <v>0.26300000000000001</v>
          </cell>
          <cell r="FL5302">
            <v>-0.16024311127752711</v>
          </cell>
          <cell r="FO5302">
            <v>1</v>
          </cell>
        </row>
        <row r="5303">
          <cell r="A5303">
            <v>664786</v>
          </cell>
          <cell r="C5303" t="str">
            <v>Clancy, Matt</v>
          </cell>
          <cell r="Q5303" t="str">
            <v>R</v>
          </cell>
          <cell r="AJ5303">
            <v>5.8373684142514346</v>
          </cell>
          <cell r="AR5303">
            <v>16.8</v>
          </cell>
          <cell r="AS5303">
            <v>0.78537157511237776</v>
          </cell>
          <cell r="AT5303">
            <v>0.95400809266166753</v>
          </cell>
          <cell r="BE5303">
            <v>0.79111029123959076</v>
          </cell>
          <cell r="CP5303">
            <v>22.208333333333332</v>
          </cell>
          <cell r="CV5303">
            <v>92.1</v>
          </cell>
          <cell r="DA5303">
            <v>0</v>
          </cell>
          <cell r="DD5303">
            <v>1.173853170327386</v>
          </cell>
          <cell r="FJ5303">
            <v>42</v>
          </cell>
          <cell r="FK5303">
            <v>0.26300000000000001</v>
          </cell>
          <cell r="FL5303">
            <v>1.0647861636244338</v>
          </cell>
          <cell r="FO5303">
            <v>1</v>
          </cell>
        </row>
        <row r="5304">
          <cell r="A5304">
            <v>664787</v>
          </cell>
          <cell r="C5304" t="str">
            <v>Morris, Zach</v>
          </cell>
          <cell r="Q5304" t="str">
            <v>R</v>
          </cell>
          <cell r="AJ5304">
            <v>6.8839847071903852</v>
          </cell>
          <cell r="AR5304">
            <v>23.478241784874047</v>
          </cell>
          <cell r="AS5304">
            <v>0.31824692853942183</v>
          </cell>
          <cell r="AT5304">
            <v>0.86754351824202058</v>
          </cell>
          <cell r="BE5304">
            <v>1.1384228571976995</v>
          </cell>
          <cell r="CP5304">
            <v>23.291666666666668</v>
          </cell>
          <cell r="CV5304">
            <v>92.1</v>
          </cell>
          <cell r="DA5304">
            <v>0</v>
          </cell>
          <cell r="DD5304">
            <v>0.98579647059094544</v>
          </cell>
          <cell r="FJ5304">
            <v>58.695604462185116</v>
          </cell>
          <cell r="FK5304">
            <v>0.26300000000000001</v>
          </cell>
          <cell r="FL5304">
            <v>0.46438359650413952</v>
          </cell>
          <cell r="FO5304">
            <v>1</v>
          </cell>
        </row>
        <row r="5305">
          <cell r="A5305">
            <v>664800</v>
          </cell>
          <cell r="C5305" t="str">
            <v>Pinto, Maiker</v>
          </cell>
          <cell r="Q5305" t="str">
            <v>S</v>
          </cell>
          <cell r="AJ5305">
            <v>11.251237620142069</v>
          </cell>
          <cell r="AR5305">
            <v>44.400000000000006</v>
          </cell>
          <cell r="AS5305">
            <v>-0.21289144550363312</v>
          </cell>
          <cell r="AT5305">
            <v>0.89042036870488595</v>
          </cell>
          <cell r="BE5305">
            <v>1.0594079313673868</v>
          </cell>
          <cell r="CP5305">
            <v>19.791666666666668</v>
          </cell>
          <cell r="CV5305">
            <v>92.1</v>
          </cell>
          <cell r="DA5305">
            <v>0</v>
          </cell>
          <cell r="DD5305">
            <v>0.88392168165469176</v>
          </cell>
          <cell r="FJ5305">
            <v>111</v>
          </cell>
          <cell r="FK5305">
            <v>0.26300000000000001</v>
          </cell>
          <cell r="FL5305">
            <v>-0.13939564787386904</v>
          </cell>
          <cell r="FO5305">
            <v>0</v>
          </cell>
        </row>
        <row r="5306">
          <cell r="A5306">
            <v>664808</v>
          </cell>
          <cell r="C5306" t="str">
            <v>Balan, Vadim</v>
          </cell>
          <cell r="Q5306" t="str">
            <v>R</v>
          </cell>
          <cell r="AJ5306">
            <v>6.1287774732099072</v>
          </cell>
          <cell r="AR5306">
            <v>16.8</v>
          </cell>
          <cell r="AS5306">
            <v>0.35478164980944321</v>
          </cell>
          <cell r="AT5306">
            <v>0.99735814520446631</v>
          </cell>
          <cell r="BE5306">
            <v>0.95900927628767518</v>
          </cell>
          <cell r="CP5306">
            <v>23.125</v>
          </cell>
          <cell r="CV5306">
            <v>92.1</v>
          </cell>
          <cell r="DA5306">
            <v>0</v>
          </cell>
          <cell r="DD5306">
            <v>2</v>
          </cell>
          <cell r="FJ5306">
            <v>42</v>
          </cell>
          <cell r="FK5306">
            <v>0.26300000000000001</v>
          </cell>
          <cell r="FL5306">
            <v>0.13541255510322958</v>
          </cell>
          <cell r="FO5306">
            <v>1</v>
          </cell>
        </row>
        <row r="5307">
          <cell r="A5307">
            <v>664815</v>
          </cell>
          <cell r="C5307" t="str">
            <v>Pineda, Roberto</v>
          </cell>
          <cell r="Q5307" t="str">
            <v>S</v>
          </cell>
          <cell r="AJ5307">
            <v>10.671671211336042</v>
          </cell>
          <cell r="AR5307">
            <v>44.400000000000006</v>
          </cell>
          <cell r="AS5307">
            <v>-0.24057016286960289</v>
          </cell>
          <cell r="AT5307">
            <v>0.83121090375412487</v>
          </cell>
          <cell r="BE5307">
            <v>0.96256844862659685</v>
          </cell>
          <cell r="CP5307">
            <v>20.041666666666668</v>
          </cell>
          <cell r="CV5307">
            <v>92.1</v>
          </cell>
          <cell r="DA5307">
            <v>0</v>
          </cell>
          <cell r="DD5307">
            <v>1.0308895307284993</v>
          </cell>
          <cell r="FJ5307">
            <v>111</v>
          </cell>
          <cell r="FK5307">
            <v>0.26300000000000001</v>
          </cell>
          <cell r="FL5307">
            <v>5.0294086657466541E-2</v>
          </cell>
          <cell r="FO5307">
            <v>0.44701986754966894</v>
          </cell>
        </row>
        <row r="5308">
          <cell r="A5308">
            <v>664821</v>
          </cell>
          <cell r="C5308" t="str">
            <v>Guzman, Warlyn</v>
          </cell>
          <cell r="Q5308" t="str">
            <v>R</v>
          </cell>
          <cell r="AJ5308">
            <v>9.7512521675473245</v>
          </cell>
          <cell r="AR5308">
            <v>16.8</v>
          </cell>
          <cell r="AS5308">
            <v>0.65418689286389176</v>
          </cell>
          <cell r="AT5308">
            <v>0.88653394280351627</v>
          </cell>
          <cell r="BE5308">
            <v>0.80618730193997568</v>
          </cell>
          <cell r="CP5308">
            <v>20.791666666666668</v>
          </cell>
          <cell r="CV5308">
            <v>92.1</v>
          </cell>
          <cell r="DA5308">
            <v>0</v>
          </cell>
          <cell r="DD5308">
            <v>1.0143387580678687</v>
          </cell>
          <cell r="FJ5308">
            <v>42</v>
          </cell>
          <cell r="FK5308">
            <v>0.26300000000000001</v>
          </cell>
          <cell r="FL5308">
            <v>1.0922970291967793</v>
          </cell>
          <cell r="FO5308">
            <v>0.97590659846245198</v>
          </cell>
        </row>
        <row r="5309">
          <cell r="A5309">
            <v>664829</v>
          </cell>
          <cell r="C5309" t="str">
            <v>Luna, Alex</v>
          </cell>
          <cell r="Q5309" t="str">
            <v>S</v>
          </cell>
          <cell r="AJ5309">
            <v>6.6035889952201128</v>
          </cell>
          <cell r="AR5309">
            <v>44.400000000000006</v>
          </cell>
          <cell r="AS5309">
            <v>-0.32803519640765877</v>
          </cell>
          <cell r="AT5309">
            <v>0.85418666481396177</v>
          </cell>
          <cell r="BE5309">
            <v>1.13072704121768</v>
          </cell>
          <cell r="CP5309">
            <v>23.375</v>
          </cell>
          <cell r="CV5309">
            <v>92.1</v>
          </cell>
          <cell r="DA5309">
            <v>0</v>
          </cell>
          <cell r="DD5309">
            <v>0.86188647470085311</v>
          </cell>
          <cell r="FJ5309">
            <v>111</v>
          </cell>
          <cell r="FK5309">
            <v>0.26300000000000001</v>
          </cell>
          <cell r="FL5309">
            <v>0.43654989709743053</v>
          </cell>
          <cell r="FO5309">
            <v>0</v>
          </cell>
        </row>
        <row r="5310">
          <cell r="A5310">
            <v>664830</v>
          </cell>
          <cell r="C5310" t="str">
            <v>Sendelbach, Logan</v>
          </cell>
          <cell r="Q5310" t="str">
            <v>S</v>
          </cell>
          <cell r="AJ5310">
            <v>6.8623460997264489</v>
          </cell>
          <cell r="AR5310">
            <v>49.163539027983546</v>
          </cell>
          <cell r="AS5310">
            <v>0.30535905144785186</v>
          </cell>
          <cell r="AT5310">
            <v>0.89420206525696344</v>
          </cell>
          <cell r="BE5310">
            <v>0.83185180688701787</v>
          </cell>
          <cell r="CP5310">
            <v>22.125</v>
          </cell>
          <cell r="CV5310">
            <v>92.1</v>
          </cell>
          <cell r="DA5310">
            <v>0</v>
          </cell>
          <cell r="DD5310">
            <v>0.82710429891601578</v>
          </cell>
          <cell r="FJ5310">
            <v>122.90884756995885</v>
          </cell>
          <cell r="FK5310">
            <v>0.26300000000000001</v>
          </cell>
          <cell r="FL5310">
            <v>-0.12009375411599021</v>
          </cell>
          <cell r="FO5310">
            <v>0</v>
          </cell>
        </row>
        <row r="5311">
          <cell r="A5311">
            <v>664831</v>
          </cell>
          <cell r="C5311" t="str">
            <v>Moore, Stephen</v>
          </cell>
          <cell r="Q5311" t="str">
            <v>R</v>
          </cell>
          <cell r="AJ5311">
            <v>7.8141778057118287</v>
          </cell>
          <cell r="AR5311">
            <v>16.8</v>
          </cell>
          <cell r="AS5311">
            <v>1.1488047644944894</v>
          </cell>
          <cell r="AT5311">
            <v>0.966216370822785</v>
          </cell>
          <cell r="BE5311">
            <v>0.7998410576962286</v>
          </cell>
          <cell r="CP5311">
            <v>24.208333333333332</v>
          </cell>
          <cell r="CV5311">
            <v>92.1</v>
          </cell>
          <cell r="DA5311">
            <v>0</v>
          </cell>
          <cell r="DD5311">
            <v>0.67794377143424844</v>
          </cell>
          <cell r="FJ5311">
            <v>42</v>
          </cell>
          <cell r="FK5311">
            <v>0.26300000000000001</v>
          </cell>
          <cell r="FL5311">
            <v>1.4588198859697252</v>
          </cell>
          <cell r="FO5311">
            <v>1</v>
          </cell>
        </row>
        <row r="5312">
          <cell r="A5312">
            <v>664835</v>
          </cell>
          <cell r="C5312" t="str">
            <v>Weathersby, Scott</v>
          </cell>
          <cell r="Q5312" t="str">
            <v>S</v>
          </cell>
          <cell r="AJ5312">
            <v>7.0539072215396761</v>
          </cell>
          <cell r="AR5312">
            <v>50.256304734051128</v>
          </cell>
          <cell r="AS5312">
            <v>-2.1960944756621425E-2</v>
          </cell>
          <cell r="AT5312">
            <v>0.74521572588003693</v>
          </cell>
          <cell r="BE5312">
            <v>0.77423344174329978</v>
          </cell>
          <cell r="CP5312">
            <v>24.541666666666668</v>
          </cell>
          <cell r="CV5312">
            <v>92.1</v>
          </cell>
          <cell r="DA5312">
            <v>0</v>
          </cell>
          <cell r="DD5312">
            <v>1.0023512166687403</v>
          </cell>
          <cell r="FJ5312">
            <v>125.64076183512782</v>
          </cell>
          <cell r="FK5312">
            <v>0.26300000000000001</v>
          </cell>
          <cell r="FL5312">
            <v>0.14602455964975003</v>
          </cell>
          <cell r="FO5312">
            <v>0.48644684911869984</v>
          </cell>
        </row>
        <row r="5313">
          <cell r="A5313">
            <v>664838</v>
          </cell>
          <cell r="C5313" t="str">
            <v>Brown, Kevin</v>
          </cell>
          <cell r="Q5313" t="str">
            <v>R</v>
          </cell>
          <cell r="AJ5313">
            <v>6.7526424272797758</v>
          </cell>
          <cell r="AR5313">
            <v>17.237743616860794</v>
          </cell>
          <cell r="AS5313">
            <v>0.79457650105650479</v>
          </cell>
          <cell r="AT5313">
            <v>0.91446879616221544</v>
          </cell>
          <cell r="BE5313">
            <v>0.89690603783409628</v>
          </cell>
          <cell r="CP5313">
            <v>24.041666666666668</v>
          </cell>
          <cell r="CV5313">
            <v>92.1</v>
          </cell>
          <cell r="DA5313">
            <v>0</v>
          </cell>
          <cell r="DD5313">
            <v>1.1973398227386516</v>
          </cell>
          <cell r="FJ5313">
            <v>43.094359042151986</v>
          </cell>
          <cell r="FK5313">
            <v>0.26300000000000001</v>
          </cell>
          <cell r="FL5313">
            <v>0.68896346450111956</v>
          </cell>
          <cell r="FO5313">
            <v>1</v>
          </cell>
        </row>
        <row r="5314">
          <cell r="A5314">
            <v>664840</v>
          </cell>
          <cell r="C5314" t="str">
            <v>Teakell, Trey</v>
          </cell>
          <cell r="Q5314" t="str">
            <v>R</v>
          </cell>
          <cell r="AJ5314">
            <v>5.9756894902808586</v>
          </cell>
          <cell r="AR5314">
            <v>16.8</v>
          </cell>
          <cell r="AS5314">
            <v>1.3631200658501372</v>
          </cell>
          <cell r="AT5314">
            <v>0.94776911899048932</v>
          </cell>
          <cell r="BE5314">
            <v>1.2614493696723552</v>
          </cell>
          <cell r="CP5314">
            <v>24.375</v>
          </cell>
          <cell r="CV5314">
            <v>92.1</v>
          </cell>
          <cell r="DA5314">
            <v>0</v>
          </cell>
          <cell r="DD5314">
            <v>0.82131666282978522</v>
          </cell>
          <cell r="FJ5314">
            <v>42</v>
          </cell>
          <cell r="FK5314">
            <v>0.26300000000000001</v>
          </cell>
          <cell r="FL5314">
            <v>0.59136377712963983</v>
          </cell>
          <cell r="FO5314">
            <v>0.60090660372297622</v>
          </cell>
        </row>
        <row r="5315">
          <cell r="A5315">
            <v>664841</v>
          </cell>
          <cell r="C5315" t="str">
            <v>Markus, Joseph</v>
          </cell>
          <cell r="Q5315" t="str">
            <v>S</v>
          </cell>
          <cell r="AJ5315">
            <v>8.5839155560948992</v>
          </cell>
          <cell r="AR5315">
            <v>44.400000000000006</v>
          </cell>
          <cell r="AS5315">
            <v>-0.14522423476520174</v>
          </cell>
          <cell r="AT5315">
            <v>0.94914446377839734</v>
          </cell>
          <cell r="BE5315">
            <v>1.413399979281075</v>
          </cell>
          <cell r="CP5315">
            <v>20.125</v>
          </cell>
          <cell r="CV5315">
            <v>92.1</v>
          </cell>
          <cell r="DA5315">
            <v>0</v>
          </cell>
          <cell r="DD5315">
            <v>1.359365979320837</v>
          </cell>
          <cell r="FJ5315">
            <v>111</v>
          </cell>
          <cell r="FK5315">
            <v>0.26300000000000001</v>
          </cell>
          <cell r="FL5315">
            <v>-2.0486614716429514</v>
          </cell>
          <cell r="FO5315">
            <v>0</v>
          </cell>
        </row>
        <row r="5316">
          <cell r="A5316">
            <v>664843</v>
          </cell>
          <cell r="C5316" t="str">
            <v>Keel, Jerry</v>
          </cell>
          <cell r="Q5316" t="str">
            <v>S</v>
          </cell>
          <cell r="AJ5316">
            <v>6.7283556883315541</v>
          </cell>
          <cell r="AR5316">
            <v>48.997201456020179</v>
          </cell>
          <cell r="AS5316">
            <v>-0.19605680738813877</v>
          </cell>
          <cell r="AT5316">
            <v>0.74808302434687701</v>
          </cell>
          <cell r="BE5316">
            <v>1.4497582981295589</v>
          </cell>
          <cell r="CP5316">
            <v>22.791666666666668</v>
          </cell>
          <cell r="CV5316">
            <v>92.1</v>
          </cell>
          <cell r="DA5316">
            <v>0</v>
          </cell>
          <cell r="DD5316">
            <v>0.81501199404447777</v>
          </cell>
          <cell r="FJ5316">
            <v>122.49300364005043</v>
          </cell>
          <cell r="FK5316">
            <v>0.26300000000000001</v>
          </cell>
          <cell r="FL5316">
            <v>-0.14477302632437766</v>
          </cell>
          <cell r="FO5316">
            <v>0.15876176840045186</v>
          </cell>
        </row>
        <row r="5317">
          <cell r="A5317">
            <v>664845</v>
          </cell>
          <cell r="C5317" t="str">
            <v>Romero, Pierce</v>
          </cell>
          <cell r="Q5317" t="str">
            <v>S</v>
          </cell>
          <cell r="AJ5317">
            <v>9.5651200405147634</v>
          </cell>
          <cell r="AR5317">
            <v>44.400000000000006</v>
          </cell>
          <cell r="AS5317">
            <v>-0.83698969527916423</v>
          </cell>
          <cell r="AT5317">
            <v>0.92934655357647067</v>
          </cell>
          <cell r="BE5317">
            <v>1.0637461885377892</v>
          </cell>
          <cell r="CP5317">
            <v>22.125</v>
          </cell>
          <cell r="CV5317">
            <v>92.1</v>
          </cell>
          <cell r="DA5317">
            <v>0</v>
          </cell>
          <cell r="DD5317">
            <v>0.80455343024450188</v>
          </cell>
          <cell r="FJ5317">
            <v>111</v>
          </cell>
          <cell r="FK5317">
            <v>0.26300000000000001</v>
          </cell>
          <cell r="FL5317">
            <v>0.65642499541746135</v>
          </cell>
          <cell r="FO5317">
            <v>0</v>
          </cell>
        </row>
        <row r="5318">
          <cell r="A5318">
            <v>664846</v>
          </cell>
          <cell r="C5318" t="str">
            <v>Davis, Andre</v>
          </cell>
          <cell r="Q5318" t="str">
            <v>S</v>
          </cell>
          <cell r="AJ5318">
            <v>7.4310362793155225</v>
          </cell>
          <cell r="AR5318">
            <v>44.400000000000006</v>
          </cell>
          <cell r="AS5318">
            <v>-2.1126995931767159</v>
          </cell>
          <cell r="AT5318">
            <v>0.87862229583665474</v>
          </cell>
          <cell r="BE5318">
            <v>1.2500236311678712</v>
          </cell>
          <cell r="CP5318">
            <v>22.791666666666668</v>
          </cell>
          <cell r="CV5318">
            <v>92.1</v>
          </cell>
          <cell r="DA5318">
            <v>0</v>
          </cell>
          <cell r="DD5318">
            <v>1.0571149064166745</v>
          </cell>
          <cell r="FJ5318">
            <v>111</v>
          </cell>
          <cell r="FK5318">
            <v>0.26300000000000001</v>
          </cell>
          <cell r="FL5318">
            <v>0.43821570284860717</v>
          </cell>
          <cell r="FO5318">
            <v>0</v>
          </cell>
        </row>
        <row r="5319">
          <cell r="A5319">
            <v>664847</v>
          </cell>
          <cell r="C5319" t="str">
            <v>Mobley, Cody</v>
          </cell>
          <cell r="Q5319" t="str">
            <v>S</v>
          </cell>
          <cell r="AJ5319">
            <v>8.574409985297395</v>
          </cell>
          <cell r="AR5319">
            <v>44.400000000000006</v>
          </cell>
          <cell r="AS5319">
            <v>1.6620607920219992</v>
          </cell>
          <cell r="AT5319">
            <v>0.97365062387396195</v>
          </cell>
          <cell r="BE5319">
            <v>1.4396953526798992</v>
          </cell>
          <cell r="CP5319">
            <v>19.791666666666668</v>
          </cell>
          <cell r="CV5319">
            <v>92.1</v>
          </cell>
          <cell r="DA5319">
            <v>0</v>
          </cell>
          <cell r="DD5319">
            <v>0.91905207581518034</v>
          </cell>
          <cell r="FJ5319">
            <v>111</v>
          </cell>
          <cell r="FK5319">
            <v>0.26300000000000001</v>
          </cell>
          <cell r="FL5319">
            <v>0.89247762185974966</v>
          </cell>
          <cell r="FO5319">
            <v>0.1153846204564668</v>
          </cell>
        </row>
        <row r="5320">
          <cell r="A5320">
            <v>664849</v>
          </cell>
          <cell r="C5320" t="str">
            <v>Young, Danny</v>
          </cell>
          <cell r="Q5320" t="str">
            <v>R</v>
          </cell>
          <cell r="AJ5320">
            <v>6.9357981523389469</v>
          </cell>
          <cell r="AR5320">
            <v>16.8</v>
          </cell>
          <cell r="AS5320">
            <v>-2.6210019160502771</v>
          </cell>
          <cell r="AT5320">
            <v>0.87567439479707598</v>
          </cell>
          <cell r="BE5320">
            <v>0.95794084160492143</v>
          </cell>
          <cell r="CP5320">
            <v>22.125</v>
          </cell>
          <cell r="CV5320">
            <v>92.1</v>
          </cell>
          <cell r="DA5320">
            <v>0</v>
          </cell>
          <cell r="DD5320">
            <v>0.70937092866789087</v>
          </cell>
          <cell r="FJ5320">
            <v>42</v>
          </cell>
          <cell r="FK5320">
            <v>0.26300000000000001</v>
          </cell>
          <cell r="FL5320">
            <v>1.4375545989994973</v>
          </cell>
          <cell r="FO5320">
            <v>1</v>
          </cell>
        </row>
        <row r="5321">
          <cell r="A5321">
            <v>664851</v>
          </cell>
          <cell r="C5321" t="str">
            <v>Friedrichs, Kyle</v>
          </cell>
          <cell r="Q5321" t="str">
            <v>S</v>
          </cell>
          <cell r="AJ5321">
            <v>6.0553563740898513</v>
          </cell>
          <cell r="AR5321">
            <v>51.364294646843291</v>
          </cell>
          <cell r="AS5321">
            <v>0.44148201931561937</v>
          </cell>
          <cell r="AT5321">
            <v>0.88976317988105635</v>
          </cell>
          <cell r="BE5321">
            <v>0.96805419352836697</v>
          </cell>
          <cell r="CP5321">
            <v>24.458333333333332</v>
          </cell>
          <cell r="CV5321">
            <v>92.1</v>
          </cell>
          <cell r="DA5321">
            <v>0</v>
          </cell>
          <cell r="DD5321">
            <v>0.74204400695034156</v>
          </cell>
          <cell r="FJ5321">
            <v>128.41073661710823</v>
          </cell>
          <cell r="FK5321">
            <v>0.26300000000000001</v>
          </cell>
          <cell r="FL5321">
            <v>-0.23473145782246208</v>
          </cell>
          <cell r="FO5321">
            <v>0</v>
          </cell>
        </row>
        <row r="5322">
          <cell r="A5322">
            <v>664852</v>
          </cell>
          <cell r="C5322" t="str">
            <v>Flaa, Jay</v>
          </cell>
          <cell r="Q5322" t="str">
            <v>R</v>
          </cell>
          <cell r="AJ5322">
            <v>6.14518089240193</v>
          </cell>
          <cell r="AR5322">
            <v>19.350246784711114</v>
          </cell>
          <cell r="AS5322">
            <v>-0.24442530179260868</v>
          </cell>
          <cell r="AT5322">
            <v>0.79301916696805264</v>
          </cell>
          <cell r="BE5322">
            <v>0.80091633200806744</v>
          </cell>
          <cell r="CP5322">
            <v>24.041666666666668</v>
          </cell>
          <cell r="CV5322">
            <v>92.1</v>
          </cell>
          <cell r="DA5322">
            <v>0</v>
          </cell>
          <cell r="DD5322">
            <v>1.1411823732364634</v>
          </cell>
          <cell r="FJ5322">
            <v>48.37561696177778</v>
          </cell>
          <cell r="FK5322">
            <v>0.26300000000000001</v>
          </cell>
          <cell r="FL5322">
            <v>0.20999737266168611</v>
          </cell>
          <cell r="FO5322">
            <v>1</v>
          </cell>
        </row>
        <row r="5323">
          <cell r="A5323">
            <v>664854</v>
          </cell>
          <cell r="C5323" t="str">
            <v>Helsley, Ryan</v>
          </cell>
          <cell r="Q5323" t="str">
            <v>S</v>
          </cell>
          <cell r="AJ5323">
            <v>6.3178449689199185</v>
          </cell>
          <cell r="AR5323">
            <v>44.400000000000006</v>
          </cell>
          <cell r="AS5323">
            <v>0.5392432564145101</v>
          </cell>
          <cell r="AT5323">
            <v>0.92208524126641311</v>
          </cell>
          <cell r="BE5323">
            <v>0.91397882467336078</v>
          </cell>
          <cell r="CP5323">
            <v>21.958333333333332</v>
          </cell>
          <cell r="CV5323">
            <v>92.1</v>
          </cell>
          <cell r="DA5323">
            <v>0</v>
          </cell>
          <cell r="DD5323">
            <v>1.1093162978695994</v>
          </cell>
          <cell r="FJ5323">
            <v>111</v>
          </cell>
          <cell r="FK5323">
            <v>0.26300000000000001</v>
          </cell>
          <cell r="FL5323">
            <v>0.71829128614339488</v>
          </cell>
          <cell r="FO5323">
            <v>0</v>
          </cell>
        </row>
        <row r="5324">
          <cell r="A5324">
            <v>664856</v>
          </cell>
          <cell r="C5324" t="str">
            <v>Adams, Chance</v>
          </cell>
          <cell r="Q5324" t="str">
            <v>S</v>
          </cell>
          <cell r="AJ5324">
            <v>4.8272857849736637</v>
          </cell>
          <cell r="AR5324">
            <v>91.482056155058856</v>
          </cell>
          <cell r="AS5324">
            <v>0.69942112331241113</v>
          </cell>
          <cell r="AT5324">
            <v>0.8750135577572361</v>
          </cell>
          <cell r="BE5324">
            <v>0.83093137989284782</v>
          </cell>
          <cell r="CP5324">
            <v>21.875</v>
          </cell>
          <cell r="CV5324">
            <v>92.1</v>
          </cell>
          <cell r="DA5324">
            <v>0</v>
          </cell>
          <cell r="DD5324">
            <v>1.1920901412345732</v>
          </cell>
          <cell r="FJ5324">
            <v>124.43676183251024</v>
          </cell>
          <cell r="FK5324">
            <v>0.26300000000000001</v>
          </cell>
          <cell r="FL5324">
            <v>-0.39351975133265793</v>
          </cell>
          <cell r="FO5324">
            <v>0</v>
          </cell>
        </row>
        <row r="5325">
          <cell r="A5325">
            <v>664869</v>
          </cell>
          <cell r="C5325" t="str">
            <v>Conlon, P.J.</v>
          </cell>
          <cell r="Q5325" t="str">
            <v>S</v>
          </cell>
          <cell r="AJ5325">
            <v>5.4842911512686925</v>
          </cell>
          <cell r="AR5325">
            <v>50.128683922638999</v>
          </cell>
          <cell r="AS5325">
            <v>0.55683428399441337</v>
          </cell>
          <cell r="AT5325">
            <v>0.89080502057701771</v>
          </cell>
          <cell r="BE5325">
            <v>0.77825332674832282</v>
          </cell>
          <cell r="CP5325">
            <v>22.625</v>
          </cell>
          <cell r="CV5325">
            <v>92.1</v>
          </cell>
          <cell r="DA5325">
            <v>0</v>
          </cell>
          <cell r="DD5325">
            <v>0.85570140114036641</v>
          </cell>
          <cell r="FJ5325">
            <v>125.32170980659748</v>
          </cell>
          <cell r="FK5325">
            <v>0.26300000000000001</v>
          </cell>
          <cell r="FL5325">
            <v>0.73305376120225352</v>
          </cell>
          <cell r="FO5325">
            <v>0</v>
          </cell>
        </row>
        <row r="5326">
          <cell r="A5326">
            <v>664870</v>
          </cell>
          <cell r="C5326" t="str">
            <v>Riga, Ryan</v>
          </cell>
          <cell r="Q5326" t="str">
            <v>R</v>
          </cell>
          <cell r="AJ5326">
            <v>6.0150569861960124</v>
          </cell>
          <cell r="AR5326">
            <v>17.886348673836405</v>
          </cell>
          <cell r="AS5326">
            <v>-0.68573067480055017</v>
          </cell>
          <cell r="AT5326">
            <v>0.74987464293221184</v>
          </cell>
          <cell r="BE5326">
            <v>1.0527215055184576</v>
          </cell>
          <cell r="CP5326">
            <v>23.708333333333332</v>
          </cell>
          <cell r="CV5326">
            <v>92.1</v>
          </cell>
          <cell r="DA5326">
            <v>0</v>
          </cell>
          <cell r="DD5326">
            <v>0.92923364371873518</v>
          </cell>
          <cell r="FJ5326">
            <v>44.715871684591008</v>
          </cell>
          <cell r="FK5326">
            <v>0.26300000000000001</v>
          </cell>
          <cell r="FL5326">
            <v>0.12970431114013373</v>
          </cell>
          <cell r="FO5326">
            <v>0.81898624180189916</v>
          </cell>
        </row>
        <row r="5327">
          <cell r="A5327">
            <v>664871</v>
          </cell>
          <cell r="C5327" t="str">
            <v>Dowdy, Kyle</v>
          </cell>
          <cell r="Q5327" t="str">
            <v>S</v>
          </cell>
          <cell r="AJ5327">
            <v>6.0065251363558172</v>
          </cell>
          <cell r="AR5327">
            <v>44.400000000000006</v>
          </cell>
          <cell r="AS5327">
            <v>-0.93705792988421166</v>
          </cell>
          <cell r="AT5327">
            <v>0.85743664102031092</v>
          </cell>
          <cell r="BE5327">
            <v>1.0047264773358811</v>
          </cell>
          <cell r="CP5327">
            <v>23.375</v>
          </cell>
          <cell r="CV5327">
            <v>92.1</v>
          </cell>
          <cell r="DA5327">
            <v>0</v>
          </cell>
          <cell r="DD5327">
            <v>0.76847395460155943</v>
          </cell>
          <cell r="FJ5327">
            <v>111</v>
          </cell>
          <cell r="FK5327">
            <v>0.26300000000000001</v>
          </cell>
          <cell r="FL5327">
            <v>1.2192983683132079</v>
          </cell>
          <cell r="FO5327">
            <v>0</v>
          </cell>
        </row>
        <row r="5328">
          <cell r="A5328">
            <v>664875</v>
          </cell>
          <cell r="C5328" t="str">
            <v>Lawrence, Justin</v>
          </cell>
          <cell r="Q5328" t="str">
            <v>R</v>
          </cell>
          <cell r="AJ5328">
            <v>6.7910038624567921</v>
          </cell>
          <cell r="AR5328">
            <v>22.744157727822198</v>
          </cell>
          <cell r="AS5328">
            <v>-0.78364022532691169</v>
          </cell>
          <cell r="AT5328">
            <v>0.75077783120471642</v>
          </cell>
          <cell r="BE5328">
            <v>1.170500275183995</v>
          </cell>
          <cell r="CP5328">
            <v>21.625</v>
          </cell>
          <cell r="CV5328">
            <v>92.1</v>
          </cell>
          <cell r="DA5328">
            <v>0</v>
          </cell>
          <cell r="DD5328">
            <v>0.83221115676295421</v>
          </cell>
          <cell r="FJ5328">
            <v>56.860394319555496</v>
          </cell>
          <cell r="FK5328">
            <v>0.26300000000000001</v>
          </cell>
          <cell r="FL5328">
            <v>-0.71097490445247191</v>
          </cell>
          <cell r="FO5328">
            <v>1</v>
          </cell>
        </row>
        <row r="5329">
          <cell r="A5329">
            <v>664879</v>
          </cell>
          <cell r="C5329" t="str">
            <v>Manarino, Evan</v>
          </cell>
          <cell r="Q5329" t="str">
            <v>S</v>
          </cell>
          <cell r="AJ5329">
            <v>6.2375882237583165</v>
          </cell>
          <cell r="AR5329">
            <v>55.640440252052024</v>
          </cell>
          <cell r="AS5329">
            <v>0.47703529826827679</v>
          </cell>
          <cell r="AT5329">
            <v>0.87154250240649811</v>
          </cell>
          <cell r="BE5329">
            <v>1.1020671918680289</v>
          </cell>
          <cell r="CP5329">
            <v>23.541666666666668</v>
          </cell>
          <cell r="CV5329">
            <v>92.1</v>
          </cell>
          <cell r="DA5329">
            <v>0</v>
          </cell>
          <cell r="DD5329">
            <v>0.8729146335471063</v>
          </cell>
          <cell r="FJ5329">
            <v>139.10110063013005</v>
          </cell>
          <cell r="FK5329">
            <v>0.26300000000000001</v>
          </cell>
          <cell r="FL5329">
            <v>-8.611598205814569E-2</v>
          </cell>
          <cell r="FO5329">
            <v>0</v>
          </cell>
        </row>
        <row r="5330">
          <cell r="A5330">
            <v>664884</v>
          </cell>
          <cell r="C5330" t="str">
            <v>Palmer, Cameron</v>
          </cell>
          <cell r="Q5330" t="str">
            <v>R</v>
          </cell>
          <cell r="AJ5330">
            <v>7.0461652866468611</v>
          </cell>
          <cell r="AR5330">
            <v>16.8</v>
          </cell>
          <cell r="AS5330">
            <v>-0.10490718488124039</v>
          </cell>
          <cell r="AT5330">
            <v>0.87187680940956769</v>
          </cell>
          <cell r="BE5330">
            <v>0.73313660317198459</v>
          </cell>
          <cell r="CP5330">
            <v>24.541666666666668</v>
          </cell>
          <cell r="CV5330">
            <v>92.1</v>
          </cell>
          <cell r="DA5330">
            <v>0</v>
          </cell>
          <cell r="DD5330">
            <v>1.3227634453530699</v>
          </cell>
          <cell r="FJ5330">
            <v>42</v>
          </cell>
          <cell r="FK5330">
            <v>0.26300000000000001</v>
          </cell>
          <cell r="FL5330">
            <v>0.58571781483436614</v>
          </cell>
          <cell r="FO5330">
            <v>1</v>
          </cell>
        </row>
        <row r="5331">
          <cell r="A5331">
            <v>664885</v>
          </cell>
          <cell r="C5331" t="str">
            <v>Bowers, Heath</v>
          </cell>
          <cell r="Q5331" t="str">
            <v>S</v>
          </cell>
          <cell r="AJ5331">
            <v>9.3033806985105638</v>
          </cell>
          <cell r="AR5331">
            <v>44.400000000000006</v>
          </cell>
          <cell r="AS5331">
            <v>0.92318275984876574</v>
          </cell>
          <cell r="AT5331">
            <v>0.93018473397506918</v>
          </cell>
          <cell r="BE5331">
            <v>1.3043307827589037</v>
          </cell>
          <cell r="CP5331">
            <v>22.958333333333332</v>
          </cell>
          <cell r="CV5331">
            <v>92.1</v>
          </cell>
          <cell r="DA5331">
            <v>0</v>
          </cell>
          <cell r="DD5331">
            <v>1.0819404957011856</v>
          </cell>
          <cell r="FJ5331">
            <v>111</v>
          </cell>
          <cell r="FK5331">
            <v>0.26300000000000001</v>
          </cell>
          <cell r="FL5331">
            <v>-0.53624861852709282</v>
          </cell>
          <cell r="FO5331">
            <v>0</v>
          </cell>
        </row>
        <row r="5332">
          <cell r="A5332">
            <v>664887</v>
          </cell>
          <cell r="C5332" t="str">
            <v>McMahon, James</v>
          </cell>
          <cell r="Q5332" t="str">
            <v>R</v>
          </cell>
          <cell r="AJ5332">
            <v>6.8539711442137108</v>
          </cell>
          <cell r="AR5332">
            <v>16.8</v>
          </cell>
          <cell r="AS5332">
            <v>-2.9130549620908823</v>
          </cell>
          <cell r="AT5332">
            <v>0.91493098170506904</v>
          </cell>
          <cell r="BE5332">
            <v>0.9382438279909876</v>
          </cell>
          <cell r="CP5332">
            <v>24.791666666666668</v>
          </cell>
          <cell r="CV5332">
            <v>92.1</v>
          </cell>
          <cell r="DA5332">
            <v>0</v>
          </cell>
          <cell r="DD5332">
            <v>0.94067527623703162</v>
          </cell>
          <cell r="FJ5332">
            <v>42</v>
          </cell>
          <cell r="FK5332">
            <v>0.26300000000000001</v>
          </cell>
          <cell r="FL5332">
            <v>1.1269390340790773</v>
          </cell>
          <cell r="FO5332">
            <v>0.70907773296594723</v>
          </cell>
        </row>
        <row r="5333">
          <cell r="A5333">
            <v>664889</v>
          </cell>
          <cell r="C5333" t="str">
            <v>Milton, Ryan</v>
          </cell>
          <cell r="Q5333" t="str">
            <v>R</v>
          </cell>
          <cell r="AJ5333">
            <v>5.1125244970122239</v>
          </cell>
          <cell r="AR5333">
            <v>18.931283905748149</v>
          </cell>
          <cell r="AS5333">
            <v>-0.21516494989663573</v>
          </cell>
          <cell r="AT5333">
            <v>0.77974824283416688</v>
          </cell>
          <cell r="BE5333">
            <v>1.3040918474303167</v>
          </cell>
          <cell r="CP5333">
            <v>24.541666666666668</v>
          </cell>
          <cell r="CV5333">
            <v>92.1</v>
          </cell>
          <cell r="DA5333">
            <v>0</v>
          </cell>
          <cell r="DD5333">
            <v>1.4073470572065614</v>
          </cell>
          <cell r="FJ5333">
            <v>47.328209764370371</v>
          </cell>
          <cell r="FK5333">
            <v>0.26300000000000001</v>
          </cell>
          <cell r="FL5333">
            <v>0.15577816043463777</v>
          </cell>
          <cell r="FO5333">
            <v>1</v>
          </cell>
        </row>
        <row r="5334">
          <cell r="A5334">
            <v>664892</v>
          </cell>
          <cell r="C5334" t="str">
            <v>Sequeira, Anthony</v>
          </cell>
          <cell r="Q5334" t="str">
            <v>R</v>
          </cell>
          <cell r="AJ5334">
            <v>6.8168232338855228</v>
          </cell>
          <cell r="AR5334">
            <v>16.8</v>
          </cell>
          <cell r="AS5334">
            <v>0.22073478948055128</v>
          </cell>
          <cell r="AT5334">
            <v>0.9445086304750776</v>
          </cell>
          <cell r="BE5334">
            <v>0.98357538121867061</v>
          </cell>
          <cell r="CP5334">
            <v>23.791666666666668</v>
          </cell>
          <cell r="CV5334">
            <v>92.1</v>
          </cell>
          <cell r="DA5334">
            <v>0</v>
          </cell>
          <cell r="DD5334">
            <v>1.1356746522177499</v>
          </cell>
          <cell r="FJ5334">
            <v>42</v>
          </cell>
          <cell r="FK5334">
            <v>0.26300000000000001</v>
          </cell>
          <cell r="FL5334">
            <v>-0.51179277220215802</v>
          </cell>
          <cell r="FO5334">
            <v>1</v>
          </cell>
        </row>
        <row r="5335">
          <cell r="A5335">
            <v>664893</v>
          </cell>
          <cell r="C5335" t="str">
            <v>Williamson, John</v>
          </cell>
          <cell r="Q5335" t="str">
            <v>R</v>
          </cell>
          <cell r="AJ5335">
            <v>6.7808963794735977</v>
          </cell>
          <cell r="AR5335">
            <v>19.209901044133307</v>
          </cell>
          <cell r="AS5335">
            <v>0.52469134066999301</v>
          </cell>
          <cell r="AT5335">
            <v>0.90031522183701784</v>
          </cell>
          <cell r="BE5335">
            <v>0.88887415045225182</v>
          </cell>
          <cell r="CP5335">
            <v>23.791666666666668</v>
          </cell>
          <cell r="CV5335">
            <v>92.1</v>
          </cell>
          <cell r="DA5335">
            <v>0</v>
          </cell>
          <cell r="DD5335">
            <v>1.1008046968966048</v>
          </cell>
          <cell r="FJ5335">
            <v>48.024752610333266</v>
          </cell>
          <cell r="FK5335">
            <v>0.26300000000000001</v>
          </cell>
          <cell r="FL5335">
            <v>-0.37897395743615969</v>
          </cell>
          <cell r="FO5335">
            <v>1</v>
          </cell>
        </row>
        <row r="5336">
          <cell r="A5336">
            <v>664895</v>
          </cell>
          <cell r="C5336" t="str">
            <v>Davis, Tyler</v>
          </cell>
          <cell r="Q5336" t="str">
            <v>S</v>
          </cell>
          <cell r="AJ5336">
            <v>6.8908620339284692</v>
          </cell>
          <cell r="AR5336">
            <v>45.089360470747764</v>
          </cell>
          <cell r="AS5336">
            <v>-0.86291912798733217</v>
          </cell>
          <cell r="AT5336">
            <v>0.78018459751530256</v>
          </cell>
          <cell r="BE5336">
            <v>0.55902575936066656</v>
          </cell>
          <cell r="CP5336">
            <v>23.458333333333332</v>
          </cell>
          <cell r="CV5336">
            <v>92.1</v>
          </cell>
          <cell r="DA5336">
            <v>0</v>
          </cell>
          <cell r="DD5336">
            <v>1.0462487039432249</v>
          </cell>
          <cell r="FJ5336">
            <v>112.7234011768694</v>
          </cell>
          <cell r="FK5336">
            <v>0.26300000000000001</v>
          </cell>
          <cell r="FL5336">
            <v>0.3565627265972226</v>
          </cell>
          <cell r="FO5336">
            <v>0</v>
          </cell>
        </row>
        <row r="5337">
          <cell r="A5337">
            <v>664898</v>
          </cell>
          <cell r="C5337" t="str">
            <v>Milligan, Stephen</v>
          </cell>
          <cell r="Q5337" t="str">
            <v>R</v>
          </cell>
          <cell r="AJ5337">
            <v>7.2672916838097876</v>
          </cell>
          <cell r="AR5337">
            <v>16.8</v>
          </cell>
          <cell r="AS5337">
            <v>-0.22429580235804863</v>
          </cell>
          <cell r="AT5337">
            <v>0.85577412050099766</v>
          </cell>
          <cell r="BE5337">
            <v>1.2984918501983236</v>
          </cell>
          <cell r="CP5337">
            <v>23.291666666666668</v>
          </cell>
          <cell r="CV5337">
            <v>92.1</v>
          </cell>
          <cell r="DA5337">
            <v>0</v>
          </cell>
          <cell r="DD5337">
            <v>1.0936711095600422</v>
          </cell>
          <cell r="FJ5337">
            <v>42</v>
          </cell>
          <cell r="FK5337">
            <v>0.26300000000000001</v>
          </cell>
          <cell r="FL5337">
            <v>-0.23856862813804719</v>
          </cell>
          <cell r="FO5337">
            <v>1</v>
          </cell>
        </row>
        <row r="5338">
          <cell r="A5338">
            <v>664904</v>
          </cell>
          <cell r="C5338" t="str">
            <v>Roeder, Josh</v>
          </cell>
          <cell r="Q5338" t="str">
            <v>R</v>
          </cell>
          <cell r="AJ5338">
            <v>6.2795818998039774</v>
          </cell>
          <cell r="AR5338">
            <v>16.8</v>
          </cell>
          <cell r="AS5338">
            <v>-0.45902156226988244</v>
          </cell>
          <cell r="AT5338">
            <v>0.82244827180255187</v>
          </cell>
          <cell r="BE5338">
            <v>0.91138272502425688</v>
          </cell>
          <cell r="CP5338">
            <v>23.541666666666668</v>
          </cell>
          <cell r="CV5338">
            <v>92.1</v>
          </cell>
          <cell r="DA5338">
            <v>0</v>
          </cell>
          <cell r="DD5338">
            <v>1.1159377209166641</v>
          </cell>
          <cell r="FJ5338">
            <v>42</v>
          </cell>
          <cell r="FK5338">
            <v>0.26300000000000001</v>
          </cell>
          <cell r="FL5338">
            <v>-0.79592124791757424</v>
          </cell>
          <cell r="FO5338">
            <v>1</v>
          </cell>
        </row>
        <row r="5339">
          <cell r="A5339">
            <v>664905</v>
          </cell>
          <cell r="C5339" t="str">
            <v>Henry, Taylor</v>
          </cell>
          <cell r="Q5339" t="str">
            <v>R</v>
          </cell>
          <cell r="AJ5339">
            <v>7.3084801886503481</v>
          </cell>
          <cell r="AR5339">
            <v>16.8</v>
          </cell>
          <cell r="AS5339">
            <v>1.1090727150953827</v>
          </cell>
          <cell r="AT5339">
            <v>0.94149360418238337</v>
          </cell>
          <cell r="BE5339">
            <v>1.0087058103401287</v>
          </cell>
          <cell r="CP5339">
            <v>22.958333333333332</v>
          </cell>
          <cell r="CV5339">
            <v>92.1</v>
          </cell>
          <cell r="DA5339">
            <v>0</v>
          </cell>
          <cell r="DD5339">
            <v>1.081968850050991</v>
          </cell>
          <cell r="FJ5339">
            <v>42</v>
          </cell>
          <cell r="FK5339">
            <v>0.26300000000000001</v>
          </cell>
          <cell r="FL5339">
            <v>0.43306761998005444</v>
          </cell>
          <cell r="FO5339">
            <v>1</v>
          </cell>
        </row>
        <row r="5340">
          <cell r="A5340">
            <v>664906</v>
          </cell>
          <cell r="C5340" t="str">
            <v>Walsh, Kevin</v>
          </cell>
          <cell r="Q5340" t="str">
            <v>R</v>
          </cell>
          <cell r="AJ5340">
            <v>8.0401646337343315</v>
          </cell>
          <cell r="AR5340">
            <v>16.8</v>
          </cell>
          <cell r="AS5340">
            <v>-2.949352244120362E-2</v>
          </cell>
          <cell r="AT5340">
            <v>0.96053196758482284</v>
          </cell>
          <cell r="BE5340">
            <v>0.98873771048358872</v>
          </cell>
          <cell r="CP5340">
            <v>24.291666666666668</v>
          </cell>
          <cell r="CV5340">
            <v>92.1</v>
          </cell>
          <cell r="DA5340">
            <v>0</v>
          </cell>
          <cell r="DD5340">
            <v>0.68462121960156797</v>
          </cell>
          <cell r="FJ5340">
            <v>42</v>
          </cell>
          <cell r="FK5340">
            <v>0.26300000000000001</v>
          </cell>
          <cell r="FL5340">
            <v>-0.35175337303645193</v>
          </cell>
          <cell r="FO5340">
            <v>1</v>
          </cell>
        </row>
        <row r="5341">
          <cell r="A5341">
            <v>664907</v>
          </cell>
          <cell r="C5341" t="str">
            <v>Cheek, Jared</v>
          </cell>
          <cell r="Q5341" t="str">
            <v>R</v>
          </cell>
          <cell r="AJ5341">
            <v>6.6392266510547708</v>
          </cell>
          <cell r="AR5341">
            <v>16.8</v>
          </cell>
          <cell r="AS5341">
            <v>0.53377798681850619</v>
          </cell>
          <cell r="AT5341">
            <v>0.93320838540416806</v>
          </cell>
          <cell r="BE5341">
            <v>0.70560963733595095</v>
          </cell>
          <cell r="CP5341">
            <v>23.708333333333332</v>
          </cell>
          <cell r="CV5341">
            <v>92.1</v>
          </cell>
          <cell r="DA5341">
            <v>0</v>
          </cell>
          <cell r="DD5341">
            <v>1.0896406503438383</v>
          </cell>
          <cell r="FJ5341">
            <v>42</v>
          </cell>
          <cell r="FK5341">
            <v>0.26300000000000001</v>
          </cell>
          <cell r="FL5341">
            <v>0.48641074720798189</v>
          </cell>
          <cell r="FO5341">
            <v>1</v>
          </cell>
        </row>
        <row r="5342">
          <cell r="A5342">
            <v>664908</v>
          </cell>
          <cell r="C5342" t="str">
            <v>Zandona, Daniel</v>
          </cell>
          <cell r="Q5342" t="str">
            <v>R</v>
          </cell>
          <cell r="AJ5342">
            <v>6.5241970777675409</v>
          </cell>
          <cell r="AR5342">
            <v>16.8</v>
          </cell>
          <cell r="AS5342">
            <v>-0.27004534102608413</v>
          </cell>
          <cell r="AT5342">
            <v>0.82122474658678746</v>
          </cell>
          <cell r="BE5342">
            <v>0.74880762562762915</v>
          </cell>
          <cell r="CP5342">
            <v>23.375</v>
          </cell>
          <cell r="CV5342">
            <v>92.1</v>
          </cell>
          <cell r="DA5342">
            <v>0</v>
          </cell>
          <cell r="DD5342">
            <v>0.96363876905727575</v>
          </cell>
          <cell r="FJ5342">
            <v>42</v>
          </cell>
          <cell r="FK5342">
            <v>0.26300000000000001</v>
          </cell>
          <cell r="FL5342">
            <v>-0.71441873264108224</v>
          </cell>
          <cell r="FO5342">
            <v>1</v>
          </cell>
        </row>
        <row r="5343">
          <cell r="A5343">
            <v>664910</v>
          </cell>
          <cell r="C5343" t="str">
            <v>Cozart, Logan</v>
          </cell>
          <cell r="Q5343" t="str">
            <v>R</v>
          </cell>
          <cell r="AJ5343">
            <v>6.4666240813323874</v>
          </cell>
          <cell r="AR5343">
            <v>21.177367710799977</v>
          </cell>
          <cell r="AS5343">
            <v>0.37475034955221381</v>
          </cell>
          <cell r="AT5343">
            <v>0.87368717060120149</v>
          </cell>
          <cell r="BE5343">
            <v>0.91321306119322732</v>
          </cell>
          <cell r="CP5343">
            <v>23.458333333333332</v>
          </cell>
          <cell r="CV5343">
            <v>92.1</v>
          </cell>
          <cell r="DA5343">
            <v>0</v>
          </cell>
          <cell r="DD5343">
            <v>1.0306199117748835</v>
          </cell>
          <cell r="FJ5343">
            <v>52.94341927699994</v>
          </cell>
          <cell r="FK5343">
            <v>0.26300000000000001</v>
          </cell>
          <cell r="FL5343">
            <v>-0.65592388072127938</v>
          </cell>
          <cell r="FO5343">
            <v>1</v>
          </cell>
        </row>
        <row r="5344">
          <cell r="A5344">
            <v>664918</v>
          </cell>
          <cell r="C5344" t="str">
            <v>Keller, Kyle</v>
          </cell>
          <cell r="Q5344" t="str">
            <v>R</v>
          </cell>
          <cell r="AJ5344">
            <v>5.9225585428093073</v>
          </cell>
          <cell r="AR5344">
            <v>17.127634478162964</v>
          </cell>
          <cell r="AS5344">
            <v>-0.6191939714168091</v>
          </cell>
          <cell r="AT5344">
            <v>0.80770050108531732</v>
          </cell>
          <cell r="BE5344">
            <v>0.95913821436588187</v>
          </cell>
          <cell r="CP5344">
            <v>23.208333333333332</v>
          </cell>
          <cell r="CV5344">
            <v>92.1</v>
          </cell>
          <cell r="DA5344">
            <v>0</v>
          </cell>
          <cell r="DD5344">
            <v>1.2029384964522447</v>
          </cell>
          <cell r="FJ5344">
            <v>42.819086195407408</v>
          </cell>
          <cell r="FK5344">
            <v>0.26300000000000001</v>
          </cell>
          <cell r="FL5344">
            <v>-0.12108297741884158</v>
          </cell>
          <cell r="FO5344">
            <v>1</v>
          </cell>
        </row>
        <row r="5345">
          <cell r="A5345">
            <v>664920</v>
          </cell>
          <cell r="C5345" t="str">
            <v>Gercken, Nate</v>
          </cell>
          <cell r="Q5345" t="str">
            <v>R</v>
          </cell>
          <cell r="AJ5345">
            <v>6.3560429585730009</v>
          </cell>
          <cell r="AR5345">
            <v>16.8</v>
          </cell>
          <cell r="AS5345">
            <v>-1.624431824534698</v>
          </cell>
          <cell r="AT5345">
            <v>0.91108942382114988</v>
          </cell>
          <cell r="BE5345">
            <v>1.165721908410386</v>
          </cell>
          <cell r="CP5345">
            <v>23.625</v>
          </cell>
          <cell r="CV5345">
            <v>92.1</v>
          </cell>
          <cell r="DA5345">
            <v>0</v>
          </cell>
          <cell r="DD5345">
            <v>0.98551568861048255</v>
          </cell>
          <cell r="FJ5345">
            <v>42</v>
          </cell>
          <cell r="FK5345">
            <v>0.26300000000000001</v>
          </cell>
          <cell r="FL5345">
            <v>-0.33080557039062874</v>
          </cell>
          <cell r="FO5345">
            <v>0.93896103896103877</v>
          </cell>
        </row>
        <row r="5346">
          <cell r="A5346">
            <v>664922</v>
          </cell>
          <cell r="C5346" t="str">
            <v>Watson, Grant</v>
          </cell>
          <cell r="Q5346" t="str">
            <v>S</v>
          </cell>
          <cell r="AJ5346">
            <v>7.2560613043649553</v>
          </cell>
          <cell r="AR5346">
            <v>44.400000000000006</v>
          </cell>
          <cell r="AS5346">
            <v>0.46231421366498571</v>
          </cell>
          <cell r="AT5346">
            <v>0.91775221919305172</v>
          </cell>
          <cell r="BE5346">
            <v>0.74170385747123513</v>
          </cell>
          <cell r="CP5346">
            <v>22.958333333333332</v>
          </cell>
          <cell r="CV5346">
            <v>92.1</v>
          </cell>
          <cell r="DA5346">
            <v>0</v>
          </cell>
          <cell r="DD5346">
            <v>1.0539918969253257</v>
          </cell>
          <cell r="FJ5346">
            <v>111</v>
          </cell>
          <cell r="FK5346">
            <v>0.26300000000000001</v>
          </cell>
          <cell r="FL5346">
            <v>4.6035703587474108E-2</v>
          </cell>
          <cell r="FO5346">
            <v>0</v>
          </cell>
        </row>
        <row r="5347">
          <cell r="A5347">
            <v>664923</v>
          </cell>
          <cell r="C5347" t="str">
            <v>Belicek, Trevor</v>
          </cell>
          <cell r="Q5347" t="str">
            <v>R</v>
          </cell>
          <cell r="AJ5347">
            <v>5.4339293497784613</v>
          </cell>
          <cell r="AR5347">
            <v>17.808859539010665</v>
          </cell>
          <cell r="AS5347">
            <v>-0.20345663308360157</v>
          </cell>
          <cell r="AT5347">
            <v>0.7527751640431759</v>
          </cell>
          <cell r="BE5347">
            <v>0.78248488079256429</v>
          </cell>
          <cell r="CP5347">
            <v>23.541666666666668</v>
          </cell>
          <cell r="CV5347">
            <v>92.1</v>
          </cell>
          <cell r="DA5347">
            <v>0</v>
          </cell>
          <cell r="DD5347">
            <v>1.0171714039631177</v>
          </cell>
          <cell r="FJ5347">
            <v>44.522148847526665</v>
          </cell>
          <cell r="FK5347">
            <v>0.26300000000000001</v>
          </cell>
          <cell r="FL5347">
            <v>-0.24929725103325354</v>
          </cell>
          <cell r="FO5347">
            <v>0.56178268911637819</v>
          </cell>
        </row>
        <row r="5348">
          <cell r="A5348">
            <v>664927</v>
          </cell>
          <cell r="C5348" t="str">
            <v>O'Brien, Paddy</v>
          </cell>
          <cell r="Q5348" t="str">
            <v>R</v>
          </cell>
          <cell r="AJ5348">
            <v>8.0752563674555518</v>
          </cell>
          <cell r="AR5348">
            <v>16.8</v>
          </cell>
          <cell r="AS5348">
            <v>-0.50435502378944175</v>
          </cell>
          <cell r="AT5348">
            <v>0.94377535921695421</v>
          </cell>
          <cell r="BE5348">
            <v>1.2957225773741661</v>
          </cell>
          <cell r="CP5348">
            <v>22.708333333333332</v>
          </cell>
          <cell r="CV5348">
            <v>92.1</v>
          </cell>
          <cell r="DA5348">
            <v>0</v>
          </cell>
          <cell r="DD5348">
            <v>1.4100023716531451</v>
          </cell>
          <cell r="FJ5348">
            <v>42</v>
          </cell>
          <cell r="FK5348">
            <v>0.26300000000000001</v>
          </cell>
          <cell r="FL5348">
            <v>-1.9430201040502679</v>
          </cell>
          <cell r="FO5348">
            <v>1</v>
          </cell>
        </row>
        <row r="5349">
          <cell r="A5349">
            <v>664928</v>
          </cell>
          <cell r="C5349" t="str">
            <v>Biegalski, Boomer</v>
          </cell>
          <cell r="Q5349" t="str">
            <v>S</v>
          </cell>
          <cell r="AJ5349">
            <v>6.1579996216594859</v>
          </cell>
          <cell r="AR5349">
            <v>49.572043811275734</v>
          </cell>
          <cell r="AS5349">
            <v>-7.0983940826479783E-2</v>
          </cell>
          <cell r="AT5349">
            <v>0.80781952448674388</v>
          </cell>
          <cell r="BE5349">
            <v>0.83304255424799623</v>
          </cell>
          <cell r="CP5349">
            <v>21.958333333333332</v>
          </cell>
          <cell r="CV5349">
            <v>92.1</v>
          </cell>
          <cell r="DA5349">
            <v>0</v>
          </cell>
          <cell r="DD5349">
            <v>0.74073920353260325</v>
          </cell>
          <cell r="FJ5349">
            <v>123.93010952818932</v>
          </cell>
          <cell r="FK5349">
            <v>0.26300000000000001</v>
          </cell>
          <cell r="FL5349">
            <v>-0.58662114885433747</v>
          </cell>
          <cell r="FO5349">
            <v>0</v>
          </cell>
        </row>
        <row r="5350">
          <cell r="A5350">
            <v>664929</v>
          </cell>
          <cell r="C5350" t="str">
            <v>Copping, Calvin</v>
          </cell>
          <cell r="Q5350" t="str">
            <v>R</v>
          </cell>
          <cell r="AJ5350">
            <v>7.9952137664433884</v>
          </cell>
          <cell r="AR5350">
            <v>16.8</v>
          </cell>
          <cell r="AS5350">
            <v>-0.11381779674290904</v>
          </cell>
          <cell r="AT5350">
            <v>0.947384953265206</v>
          </cell>
          <cell r="BE5350">
            <v>0.96716141178990134</v>
          </cell>
          <cell r="CP5350">
            <v>22.458333333333332</v>
          </cell>
          <cell r="CV5350">
            <v>92.1</v>
          </cell>
          <cell r="DA5350">
            <v>0</v>
          </cell>
          <cell r="DD5350">
            <v>0.98570850067021198</v>
          </cell>
          <cell r="FJ5350">
            <v>42</v>
          </cell>
          <cell r="FK5350">
            <v>0.26300000000000001</v>
          </cell>
          <cell r="FL5350">
            <v>-0.69713434704774357</v>
          </cell>
          <cell r="FO5350">
            <v>1</v>
          </cell>
        </row>
        <row r="5351">
          <cell r="A5351">
            <v>664931</v>
          </cell>
          <cell r="C5351" t="str">
            <v>Dennis, Will</v>
          </cell>
          <cell r="Q5351" t="str">
            <v>R</v>
          </cell>
          <cell r="AJ5351">
            <v>8.0733415900445209</v>
          </cell>
          <cell r="AR5351">
            <v>16.8</v>
          </cell>
          <cell r="AS5351">
            <v>-0.2209879363432741</v>
          </cell>
          <cell r="AT5351">
            <v>0.92553334360111439</v>
          </cell>
          <cell r="BE5351">
            <v>1.0850869383484236</v>
          </cell>
          <cell r="CP5351">
            <v>22.875</v>
          </cell>
          <cell r="CV5351">
            <v>92.1</v>
          </cell>
          <cell r="DA5351">
            <v>0</v>
          </cell>
          <cell r="DD5351">
            <v>0.67440191421210927</v>
          </cell>
          <cell r="FJ5351">
            <v>42</v>
          </cell>
          <cell r="FK5351">
            <v>0.26300000000000001</v>
          </cell>
          <cell r="FL5351">
            <v>0.46315522094954503</v>
          </cell>
          <cell r="FO5351">
            <v>1</v>
          </cell>
        </row>
        <row r="5352">
          <cell r="A5352">
            <v>664932</v>
          </cell>
          <cell r="C5352" t="str">
            <v>Lacosse, Trevor</v>
          </cell>
          <cell r="Q5352" t="str">
            <v>R</v>
          </cell>
          <cell r="AJ5352">
            <v>8.3253078134106975</v>
          </cell>
          <cell r="AR5352">
            <v>16.8</v>
          </cell>
          <cell r="AS5352">
            <v>-1.8904366265497734</v>
          </cell>
          <cell r="AT5352">
            <v>0.97282621597530305</v>
          </cell>
          <cell r="BE5352">
            <v>0.74344185852903355</v>
          </cell>
          <cell r="CP5352">
            <v>23.708333333333332</v>
          </cell>
          <cell r="CV5352">
            <v>92.1</v>
          </cell>
          <cell r="DA5352">
            <v>0</v>
          </cell>
          <cell r="DD5352">
            <v>0.76380821171355129</v>
          </cell>
          <cell r="FJ5352">
            <v>42</v>
          </cell>
          <cell r="FK5352">
            <v>0.26300000000000001</v>
          </cell>
          <cell r="FL5352">
            <v>-2.6416312310430903</v>
          </cell>
          <cell r="FO5352">
            <v>1</v>
          </cell>
        </row>
        <row r="5353">
          <cell r="A5353">
            <v>664933</v>
          </cell>
          <cell r="C5353" t="str">
            <v>Bower, Matt</v>
          </cell>
          <cell r="Q5353" t="str">
            <v>S</v>
          </cell>
          <cell r="AJ5353">
            <v>6.5599165845201384</v>
          </cell>
          <cell r="AR5353">
            <v>44.400000000000006</v>
          </cell>
          <cell r="AS5353">
            <v>-1.5537813553803934</v>
          </cell>
          <cell r="AT5353">
            <v>0.81286085463228996</v>
          </cell>
          <cell r="BE5353">
            <v>1.1738635563880833</v>
          </cell>
          <cell r="CP5353">
            <v>22.041666666666668</v>
          </cell>
          <cell r="CV5353">
            <v>92.1</v>
          </cell>
          <cell r="DA5353">
            <v>0</v>
          </cell>
          <cell r="DD5353">
            <v>1.2071860592858872</v>
          </cell>
          <cell r="FJ5353">
            <v>111</v>
          </cell>
          <cell r="FK5353">
            <v>0.26300000000000001</v>
          </cell>
          <cell r="FL5353">
            <v>-0.41848833270838559</v>
          </cell>
          <cell r="FO5353">
            <v>0</v>
          </cell>
        </row>
        <row r="5354">
          <cell r="A5354">
            <v>664935</v>
          </cell>
          <cell r="C5354" t="str">
            <v>Mazza, Domenic</v>
          </cell>
          <cell r="Q5354" t="str">
            <v>S</v>
          </cell>
          <cell r="AJ5354">
            <v>5.6436275228227535</v>
          </cell>
          <cell r="AR5354">
            <v>44.400000000000006</v>
          </cell>
          <cell r="AS5354">
            <v>-0.87591452749155319</v>
          </cell>
          <cell r="AT5354">
            <v>0.84140689234507726</v>
          </cell>
          <cell r="BE5354">
            <v>0.7982694745344282</v>
          </cell>
          <cell r="CP5354">
            <v>21.958333333333332</v>
          </cell>
          <cell r="CV5354">
            <v>92.1</v>
          </cell>
          <cell r="DA5354">
            <v>0</v>
          </cell>
          <cell r="DD5354">
            <v>0.90750539158018806</v>
          </cell>
          <cell r="FJ5354">
            <v>111</v>
          </cell>
          <cell r="FK5354">
            <v>0.26300000000000001</v>
          </cell>
          <cell r="FL5354">
            <v>0.29064067168887403</v>
          </cell>
          <cell r="FO5354">
            <v>0</v>
          </cell>
        </row>
        <row r="5355">
          <cell r="A5355">
            <v>664937</v>
          </cell>
          <cell r="C5355" t="str">
            <v>McLoughlin, Sutter</v>
          </cell>
          <cell r="Q5355" t="str">
            <v>R</v>
          </cell>
          <cell r="AJ5355">
            <v>5.3468265690953913</v>
          </cell>
          <cell r="AR5355">
            <v>17.715634461466667</v>
          </cell>
          <cell r="AS5355">
            <v>0.81498806849202354</v>
          </cell>
          <cell r="AT5355">
            <v>0.90052998005513551</v>
          </cell>
          <cell r="BE5355">
            <v>1.0959351799228074</v>
          </cell>
          <cell r="CP5355">
            <v>22.791666666666668</v>
          </cell>
          <cell r="CV5355">
            <v>92.1</v>
          </cell>
          <cell r="DA5355">
            <v>0</v>
          </cell>
          <cell r="DD5355">
            <v>1.0602124755735947</v>
          </cell>
          <cell r="FJ5355">
            <v>44.289086153666666</v>
          </cell>
          <cell r="FK5355">
            <v>0.26300000000000001</v>
          </cell>
          <cell r="FL5355">
            <v>-0.57408680257715017</v>
          </cell>
          <cell r="FO5355">
            <v>1</v>
          </cell>
        </row>
        <row r="5356">
          <cell r="A5356">
            <v>664942</v>
          </cell>
          <cell r="C5356" t="str">
            <v>Naile, James</v>
          </cell>
          <cell r="Q5356" t="str">
            <v>S</v>
          </cell>
          <cell r="AJ5356">
            <v>6.1999991518890987</v>
          </cell>
          <cell r="AR5356">
            <v>53.421055667764996</v>
          </cell>
          <cell r="AS5356">
            <v>0.92592236341363487</v>
          </cell>
          <cell r="AT5356">
            <v>0.87565282519526033</v>
          </cell>
          <cell r="BE5356">
            <v>1.425869613962317</v>
          </cell>
          <cell r="CP5356">
            <v>23.375</v>
          </cell>
          <cell r="CV5356">
            <v>92.1</v>
          </cell>
          <cell r="DA5356">
            <v>0</v>
          </cell>
          <cell r="DD5356">
            <v>0.8516870546391011</v>
          </cell>
          <cell r="FJ5356">
            <v>133.55263916941249</v>
          </cell>
          <cell r="FK5356">
            <v>0.26300000000000001</v>
          </cell>
          <cell r="FL5356">
            <v>-0.67439933400834551</v>
          </cell>
          <cell r="FO5356">
            <v>0</v>
          </cell>
        </row>
        <row r="5357">
          <cell r="A5357">
            <v>664945</v>
          </cell>
          <cell r="C5357" t="str">
            <v>Miller, Kyle</v>
          </cell>
          <cell r="Q5357" t="str">
            <v>S</v>
          </cell>
          <cell r="AJ5357">
            <v>7.2832056814033468</v>
          </cell>
          <cell r="AR5357">
            <v>44.400000000000006</v>
          </cell>
          <cell r="AS5357">
            <v>1.1623473700465836</v>
          </cell>
          <cell r="AT5357">
            <v>0.92213154698165467</v>
          </cell>
          <cell r="BE5357">
            <v>1.0124010808143102</v>
          </cell>
          <cell r="CP5357">
            <v>22.541666666666668</v>
          </cell>
          <cell r="CV5357">
            <v>92.1</v>
          </cell>
          <cell r="DA5357">
            <v>0</v>
          </cell>
          <cell r="DD5357">
            <v>0.91580208224825421</v>
          </cell>
          <cell r="FJ5357">
            <v>111</v>
          </cell>
          <cell r="FK5357">
            <v>0.26300000000000001</v>
          </cell>
          <cell r="FL5357">
            <v>2.2232773946287455E-2</v>
          </cell>
          <cell r="FO5357">
            <v>0</v>
          </cell>
        </row>
        <row r="5358">
          <cell r="A5358">
            <v>664947</v>
          </cell>
          <cell r="C5358" t="str">
            <v>Bayliss, Brian</v>
          </cell>
          <cell r="Q5358" t="str">
            <v>R</v>
          </cell>
          <cell r="AJ5358">
            <v>7.1842238321493479</v>
          </cell>
          <cell r="AR5358">
            <v>16.8</v>
          </cell>
          <cell r="AS5358">
            <v>-0.22454499549929266</v>
          </cell>
          <cell r="AT5358">
            <v>0.85104257592107402</v>
          </cell>
          <cell r="BE5358">
            <v>0.91224028197948459</v>
          </cell>
          <cell r="CP5358">
            <v>21.875</v>
          </cell>
          <cell r="CV5358">
            <v>92.1</v>
          </cell>
          <cell r="DA5358">
            <v>0</v>
          </cell>
          <cell r="DD5358">
            <v>0.96248270420499538</v>
          </cell>
          <cell r="FJ5358">
            <v>42</v>
          </cell>
          <cell r="FK5358">
            <v>0.26300000000000001</v>
          </cell>
          <cell r="FL5358">
            <v>0.61866514199230038</v>
          </cell>
          <cell r="FO5358">
            <v>1</v>
          </cell>
        </row>
        <row r="5359">
          <cell r="A5359">
            <v>664948</v>
          </cell>
          <cell r="C5359" t="str">
            <v>Misiewicz, Anthony</v>
          </cell>
          <cell r="Q5359" t="str">
            <v>S</v>
          </cell>
          <cell r="AJ5359">
            <v>6.5115339681718511</v>
          </cell>
          <cell r="AR5359">
            <v>53.145963384341215</v>
          </cell>
          <cell r="AS5359">
            <v>0.66046560960673817</v>
          </cell>
          <cell r="AT5359">
            <v>0.87721618587787176</v>
          </cell>
          <cell r="BE5359">
            <v>0.8068546892802686</v>
          </cell>
          <cell r="CP5359">
            <v>21.625</v>
          </cell>
          <cell r="CV5359">
            <v>92.1</v>
          </cell>
          <cell r="DA5359">
            <v>0</v>
          </cell>
          <cell r="DD5359">
            <v>0.76932161094349505</v>
          </cell>
          <cell r="FJ5359">
            <v>132.86490846085303</v>
          </cell>
          <cell r="FK5359">
            <v>0.26300000000000001</v>
          </cell>
          <cell r="FL5359">
            <v>-1.2108386669626336E-2</v>
          </cell>
          <cell r="FO5359">
            <v>0</v>
          </cell>
        </row>
        <row r="5360">
          <cell r="A5360">
            <v>664951</v>
          </cell>
          <cell r="C5360" t="str">
            <v>Richman, Jason</v>
          </cell>
          <cell r="Q5360" t="str">
            <v>R</v>
          </cell>
          <cell r="AJ5360">
            <v>6.8391411701912599</v>
          </cell>
          <cell r="AR5360">
            <v>19.641895960296271</v>
          </cell>
          <cell r="AS5360">
            <v>1.8169415121161607</v>
          </cell>
          <cell r="AT5360">
            <v>0.89100825034271025</v>
          </cell>
          <cell r="BE5360">
            <v>1.1080885425659655</v>
          </cell>
          <cell r="CP5360">
            <v>22.708333333333332</v>
          </cell>
          <cell r="CV5360">
            <v>92.1</v>
          </cell>
          <cell r="DA5360">
            <v>0</v>
          </cell>
          <cell r="DD5360">
            <v>0.84827398895549977</v>
          </cell>
          <cell r="FJ5360">
            <v>49.104739900740675</v>
          </cell>
          <cell r="FK5360">
            <v>0.26300000000000001</v>
          </cell>
          <cell r="FL5360">
            <v>0.49725916662017039</v>
          </cell>
          <cell r="FO5360">
            <v>1</v>
          </cell>
        </row>
        <row r="5361">
          <cell r="A5361">
            <v>664955</v>
          </cell>
          <cell r="C5361" t="str">
            <v>Hurlbutt, Dustin</v>
          </cell>
          <cell r="Q5361" t="str">
            <v>S</v>
          </cell>
          <cell r="AJ5361">
            <v>6.0988703186689204</v>
          </cell>
          <cell r="AR5361">
            <v>44.400000000000006</v>
          </cell>
          <cell r="AS5361">
            <v>-0.23031811065740068</v>
          </cell>
          <cell r="AT5361">
            <v>0.84569194791880453</v>
          </cell>
          <cell r="BE5361">
            <v>0.82115852881103657</v>
          </cell>
          <cell r="CP5361">
            <v>23.625</v>
          </cell>
          <cell r="CV5361">
            <v>92.1</v>
          </cell>
          <cell r="DA5361">
            <v>0</v>
          </cell>
          <cell r="DD5361">
            <v>0.89305113560376004</v>
          </cell>
          <cell r="FJ5361">
            <v>111</v>
          </cell>
          <cell r="FK5361">
            <v>0.26300000000000001</v>
          </cell>
          <cell r="FL5361">
            <v>0.47326422774561905</v>
          </cell>
          <cell r="FO5361">
            <v>0</v>
          </cell>
        </row>
        <row r="5362">
          <cell r="A5362">
            <v>664962</v>
          </cell>
          <cell r="C5362" t="str">
            <v>Brashears, Tyler</v>
          </cell>
          <cell r="Q5362" t="str">
            <v>R</v>
          </cell>
          <cell r="AJ5362">
            <v>6.5312746238198081</v>
          </cell>
          <cell r="AR5362">
            <v>17.467105556683087</v>
          </cell>
          <cell r="AS5362">
            <v>0.97011180559736598</v>
          </cell>
          <cell r="AT5362">
            <v>0.89473827301987308</v>
          </cell>
          <cell r="BE5362">
            <v>0.93662815721647441</v>
          </cell>
          <cell r="CP5362">
            <v>22.375</v>
          </cell>
          <cell r="CV5362">
            <v>92.1</v>
          </cell>
          <cell r="DA5362">
            <v>0</v>
          </cell>
          <cell r="DD5362">
            <v>0.95591814475997494</v>
          </cell>
          <cell r="FJ5362">
            <v>43.667763891707715</v>
          </cell>
          <cell r="FK5362">
            <v>0.26300000000000001</v>
          </cell>
          <cell r="FL5362">
            <v>0.41621753364259823</v>
          </cell>
          <cell r="FO5362">
            <v>1</v>
          </cell>
        </row>
        <row r="5363">
          <cell r="A5363">
            <v>664964</v>
          </cell>
          <cell r="C5363" t="str">
            <v>Shortslef, Jacob</v>
          </cell>
          <cell r="Q5363" t="str">
            <v>R</v>
          </cell>
          <cell r="AJ5363">
            <v>7.1536294386034278</v>
          </cell>
          <cell r="AR5363">
            <v>16.8</v>
          </cell>
          <cell r="AS5363">
            <v>8.7246076733597272E-2</v>
          </cell>
          <cell r="AT5363">
            <v>0.90973794633359295</v>
          </cell>
          <cell r="BE5363">
            <v>1.2818934133014321</v>
          </cell>
          <cell r="CP5363">
            <v>21.541666666666668</v>
          </cell>
          <cell r="CV5363">
            <v>92.1</v>
          </cell>
          <cell r="DA5363">
            <v>0</v>
          </cell>
          <cell r="DD5363">
            <v>0.97033573780637161</v>
          </cell>
          <cell r="FJ5363">
            <v>42</v>
          </cell>
          <cell r="FK5363">
            <v>0.26300000000000001</v>
          </cell>
          <cell r="FL5363">
            <v>-0.17317259149380287</v>
          </cell>
          <cell r="FO5363">
            <v>0.51899162289702394</v>
          </cell>
        </row>
        <row r="5364">
          <cell r="A5364">
            <v>664965</v>
          </cell>
          <cell r="C5364" t="str">
            <v>Carvalho, Tyler</v>
          </cell>
          <cell r="Q5364" t="str">
            <v>R</v>
          </cell>
          <cell r="AJ5364">
            <v>7.5689227897094682</v>
          </cell>
          <cell r="AR5364">
            <v>16.8</v>
          </cell>
          <cell r="AS5364">
            <v>-1.1826831740323076</v>
          </cell>
          <cell r="AT5364">
            <v>0.95141137098363437</v>
          </cell>
          <cell r="BE5364">
            <v>0.86074911560762668</v>
          </cell>
          <cell r="CP5364">
            <v>21.541666666666668</v>
          </cell>
          <cell r="CV5364">
            <v>92.1</v>
          </cell>
          <cell r="DA5364">
            <v>0</v>
          </cell>
          <cell r="DD5364">
            <v>0.63736512551511293</v>
          </cell>
          <cell r="FJ5364">
            <v>42</v>
          </cell>
          <cell r="FK5364">
            <v>0.26300000000000001</v>
          </cell>
          <cell r="FL5364">
            <v>-1.5935791796344707</v>
          </cell>
          <cell r="FO5364">
            <v>1</v>
          </cell>
        </row>
        <row r="5365">
          <cell r="A5365">
            <v>664972</v>
          </cell>
          <cell r="C5365" t="str">
            <v>Bertness, Nathaniel</v>
          </cell>
          <cell r="Q5365" t="str">
            <v>S</v>
          </cell>
          <cell r="AJ5365">
            <v>7.6939314101693181</v>
          </cell>
          <cell r="AR5365">
            <v>44.400000000000006</v>
          </cell>
          <cell r="AS5365">
            <v>-0.28967612509943702</v>
          </cell>
          <cell r="AT5365">
            <v>0.874479207587608</v>
          </cell>
          <cell r="BE5365">
            <v>1.345723076122139</v>
          </cell>
          <cell r="CP5365">
            <v>20.875</v>
          </cell>
          <cell r="CV5365">
            <v>92.1</v>
          </cell>
          <cell r="DA5365">
            <v>0</v>
          </cell>
          <cell r="DD5365">
            <v>0.87319886360958032</v>
          </cell>
          <cell r="FJ5365">
            <v>111</v>
          </cell>
          <cell r="FK5365">
            <v>0.26300000000000001</v>
          </cell>
          <cell r="FL5365">
            <v>0.94899511202895936</v>
          </cell>
          <cell r="FO5365">
            <v>0</v>
          </cell>
        </row>
        <row r="5366">
          <cell r="A5366">
            <v>664974</v>
          </cell>
          <cell r="C5366" t="str">
            <v>Clark, Ethan</v>
          </cell>
          <cell r="Q5366" t="str">
            <v>S</v>
          </cell>
          <cell r="AJ5366">
            <v>7.4056703784901448</v>
          </cell>
          <cell r="AR5366">
            <v>44.400000000000006</v>
          </cell>
          <cell r="AS5366">
            <v>-0.39079855647892575</v>
          </cell>
          <cell r="AT5366">
            <v>0.88951756828954986</v>
          </cell>
          <cell r="BE5366">
            <v>1.2585846445174713</v>
          </cell>
          <cell r="CP5366">
            <v>21.708333333333332</v>
          </cell>
          <cell r="CV5366">
            <v>92.1</v>
          </cell>
          <cell r="DA5366">
            <v>0</v>
          </cell>
          <cell r="DD5366">
            <v>0.83230521207594077</v>
          </cell>
          <cell r="FJ5366">
            <v>111</v>
          </cell>
          <cell r="FK5366">
            <v>0.26300000000000001</v>
          </cell>
          <cell r="FL5366">
            <v>8.6701425644080218E-2</v>
          </cell>
          <cell r="FO5366">
            <v>0</v>
          </cell>
        </row>
        <row r="5367">
          <cell r="A5367">
            <v>664982</v>
          </cell>
          <cell r="C5367" t="str">
            <v>Arroyo, Octavio</v>
          </cell>
          <cell r="Q5367" t="str">
            <v>R</v>
          </cell>
          <cell r="AJ5367">
            <v>6.1832971460546267</v>
          </cell>
          <cell r="AR5367">
            <v>16.8</v>
          </cell>
          <cell r="AS5367">
            <v>-7.314182573565434</v>
          </cell>
          <cell r="AT5367">
            <v>0.99682641932354954</v>
          </cell>
          <cell r="BE5367">
            <v>1.1268691601173169</v>
          </cell>
          <cell r="CP5367">
            <v>19.875</v>
          </cell>
          <cell r="CV5367">
            <v>92.1</v>
          </cell>
          <cell r="DA5367">
            <v>0</v>
          </cell>
          <cell r="DD5367">
            <v>1.7667601795880046</v>
          </cell>
          <cell r="FJ5367">
            <v>42</v>
          </cell>
          <cell r="FK5367">
            <v>0.26300000000000001</v>
          </cell>
          <cell r="FL5367">
            <v>10.340790988086694</v>
          </cell>
          <cell r="FO5367">
            <v>1</v>
          </cell>
        </row>
        <row r="5368">
          <cell r="A5368">
            <v>664989</v>
          </cell>
          <cell r="C5368" t="str">
            <v>Fortuno, Gentry</v>
          </cell>
          <cell r="Q5368" t="str">
            <v>S</v>
          </cell>
          <cell r="AJ5368">
            <v>8.2572556704646232</v>
          </cell>
          <cell r="AR5368">
            <v>44.400000000000006</v>
          </cell>
          <cell r="AS5368">
            <v>-0.78438059737631316</v>
          </cell>
          <cell r="AT5368">
            <v>0.89360082406567398</v>
          </cell>
          <cell r="BE5368">
            <v>1.0236789324475348</v>
          </cell>
          <cell r="CP5368">
            <v>18.791666666666668</v>
          </cell>
          <cell r="CV5368">
            <v>92.1</v>
          </cell>
          <cell r="DA5368">
            <v>0</v>
          </cell>
          <cell r="DD5368">
            <v>0.7339150640117571</v>
          </cell>
          <cell r="FJ5368">
            <v>111</v>
          </cell>
          <cell r="FK5368">
            <v>0.26300000000000001</v>
          </cell>
          <cell r="FL5368">
            <v>0.56294199949924306</v>
          </cell>
          <cell r="FO5368">
            <v>0</v>
          </cell>
        </row>
        <row r="5369">
          <cell r="A5369">
            <v>664990</v>
          </cell>
          <cell r="C5369" t="str">
            <v>Humphreys, Jordan</v>
          </cell>
          <cell r="Q5369" t="str">
            <v>S</v>
          </cell>
          <cell r="AJ5369">
            <v>7.6007182433022464</v>
          </cell>
          <cell r="AR5369">
            <v>44.400000000000006</v>
          </cell>
          <cell r="AS5369">
            <v>0.70982454564745168</v>
          </cell>
          <cell r="AT5369">
            <v>0.94833644142375928</v>
          </cell>
          <cell r="BE5369">
            <v>1.2835287713676966</v>
          </cell>
          <cell r="CP5369">
            <v>20.041666666666668</v>
          </cell>
          <cell r="CV5369">
            <v>92.1</v>
          </cell>
          <cell r="DA5369">
            <v>0</v>
          </cell>
          <cell r="DD5369">
            <v>1.004180837882811</v>
          </cell>
          <cell r="FJ5369">
            <v>111</v>
          </cell>
          <cell r="FK5369">
            <v>0.26300000000000001</v>
          </cell>
          <cell r="FL5369">
            <v>-0.86987937305537189</v>
          </cell>
          <cell r="FO5369">
            <v>0</v>
          </cell>
        </row>
        <row r="5370">
          <cell r="A5370">
            <v>664994</v>
          </cell>
          <cell r="C5370" t="str">
            <v>McDonnell, Rob</v>
          </cell>
          <cell r="Q5370" t="str">
            <v>R</v>
          </cell>
          <cell r="AJ5370">
            <v>6.392090207102707</v>
          </cell>
          <cell r="AR5370">
            <v>16.8</v>
          </cell>
          <cell r="AS5370">
            <v>-0.71153148251431164</v>
          </cell>
          <cell r="AT5370">
            <v>0.82739912677490079</v>
          </cell>
          <cell r="BE5370">
            <v>0.60425057463556853</v>
          </cell>
          <cell r="CP5370">
            <v>24.208333333333332</v>
          </cell>
          <cell r="CV5370">
            <v>92.1</v>
          </cell>
          <cell r="DA5370">
            <v>0</v>
          </cell>
          <cell r="DD5370">
            <v>1.1555964688280829</v>
          </cell>
          <cell r="FJ5370">
            <v>42</v>
          </cell>
          <cell r="FK5370">
            <v>0.26300000000000001</v>
          </cell>
          <cell r="FL5370">
            <v>0.64945326236584489</v>
          </cell>
          <cell r="FO5370">
            <v>0.63705196068252956</v>
          </cell>
        </row>
        <row r="5371">
          <cell r="A5371">
            <v>664996</v>
          </cell>
          <cell r="C5371" t="str">
            <v>Tasin, Robert</v>
          </cell>
          <cell r="Q5371" t="str">
            <v>R</v>
          </cell>
          <cell r="AJ5371">
            <v>6.510020128449872</v>
          </cell>
          <cell r="AR5371">
            <v>16.926241784874048</v>
          </cell>
          <cell r="AS5371">
            <v>-0.31011219833701348</v>
          </cell>
          <cell r="AT5371">
            <v>0.80631662076001986</v>
          </cell>
          <cell r="BE5371">
            <v>0.90969458960202287</v>
          </cell>
          <cell r="CP5371">
            <v>24.791666666666668</v>
          </cell>
          <cell r="CV5371">
            <v>92.1</v>
          </cell>
          <cell r="DA5371">
            <v>0</v>
          </cell>
          <cell r="DD5371">
            <v>1.195696367593585</v>
          </cell>
          <cell r="FJ5371">
            <v>42.315604462185121</v>
          </cell>
          <cell r="FK5371">
            <v>0.26300000000000001</v>
          </cell>
          <cell r="FL5371">
            <v>0.25288768870020129</v>
          </cell>
          <cell r="FO5371">
            <v>1</v>
          </cell>
        </row>
        <row r="5372">
          <cell r="A5372">
            <v>664998</v>
          </cell>
          <cell r="C5372" t="str">
            <v>Almonte, Max</v>
          </cell>
          <cell r="Q5372" t="str">
            <v>R</v>
          </cell>
          <cell r="AJ5372">
            <v>7.7960090391676911</v>
          </cell>
          <cell r="AR5372">
            <v>16.8</v>
          </cell>
          <cell r="AS5372">
            <v>0.89134852159899103</v>
          </cell>
          <cell r="AT5372">
            <v>0.93723960435223641</v>
          </cell>
          <cell r="BE5372">
            <v>0.79618203145323152</v>
          </cell>
          <cell r="CP5372">
            <v>24.291666666666668</v>
          </cell>
          <cell r="CV5372">
            <v>92.1</v>
          </cell>
          <cell r="DA5372">
            <v>0</v>
          </cell>
          <cell r="DD5372">
            <v>0.85611353047641181</v>
          </cell>
          <cell r="FJ5372">
            <v>42</v>
          </cell>
          <cell r="FK5372">
            <v>0.26300000000000001</v>
          </cell>
          <cell r="FL5372">
            <v>-0.13346418101440116</v>
          </cell>
          <cell r="FO5372">
            <v>1</v>
          </cell>
        </row>
        <row r="5373">
          <cell r="A5373">
            <v>664999</v>
          </cell>
          <cell r="C5373" t="str">
            <v>McIver, Anthony</v>
          </cell>
          <cell r="Q5373" t="str">
            <v>R</v>
          </cell>
          <cell r="AJ5373">
            <v>5.1519701747747444</v>
          </cell>
          <cell r="AR5373">
            <v>19.059634377466644</v>
          </cell>
          <cell r="AS5373">
            <v>-1.202176390892332</v>
          </cell>
          <cell r="AT5373">
            <v>0.78606326271320137</v>
          </cell>
          <cell r="BE5373">
            <v>1.0944163850080777</v>
          </cell>
          <cell r="CP5373">
            <v>24.208333333333332</v>
          </cell>
          <cell r="CV5373">
            <v>92.1</v>
          </cell>
          <cell r="DA5373">
            <v>0</v>
          </cell>
          <cell r="DD5373">
            <v>0.91511193409150771</v>
          </cell>
          <cell r="FJ5373">
            <v>47.649085943666606</v>
          </cell>
          <cell r="FK5373">
            <v>0.26300000000000001</v>
          </cell>
          <cell r="FL5373">
            <v>-0.13421581415890127</v>
          </cell>
          <cell r="FO5373">
            <v>1</v>
          </cell>
        </row>
        <row r="5374">
          <cell r="A5374">
            <v>665001</v>
          </cell>
          <cell r="C5374" t="str">
            <v>Kelley, Trevor</v>
          </cell>
          <cell r="Q5374" t="str">
            <v>R</v>
          </cell>
          <cell r="AJ5374">
            <v>5.5280675588241817</v>
          </cell>
          <cell r="AR5374">
            <v>16.8</v>
          </cell>
          <cell r="AS5374">
            <v>-0.9309622592546124</v>
          </cell>
          <cell r="AT5374">
            <v>0.83315601324153077</v>
          </cell>
          <cell r="BE5374">
            <v>1.0618216565849417</v>
          </cell>
          <cell r="CP5374">
            <v>22.708333333333332</v>
          </cell>
          <cell r="CV5374">
            <v>92.1</v>
          </cell>
          <cell r="DA5374">
            <v>0</v>
          </cell>
          <cell r="DD5374">
            <v>1.0803784661137972</v>
          </cell>
          <cell r="FJ5374">
            <v>42</v>
          </cell>
          <cell r="FK5374">
            <v>0.26300000000000001</v>
          </cell>
          <cell r="FL5374">
            <v>0.79492236638218361</v>
          </cell>
          <cell r="FO5374">
            <v>1</v>
          </cell>
        </row>
        <row r="5375">
          <cell r="A5375">
            <v>665002</v>
          </cell>
          <cell r="C5375" t="str">
            <v>Condeelis, Rich</v>
          </cell>
          <cell r="Q5375" t="str">
            <v>R</v>
          </cell>
          <cell r="AJ5375">
            <v>8.4779020538396317</v>
          </cell>
          <cell r="AR5375">
            <v>16.8</v>
          </cell>
          <cell r="AS5375">
            <v>-3.5455587020388264</v>
          </cell>
          <cell r="AT5375">
            <v>0.96025626015181709</v>
          </cell>
          <cell r="BE5375">
            <v>1.1998118948583234</v>
          </cell>
          <cell r="CP5375">
            <v>22.708333333333332</v>
          </cell>
          <cell r="CV5375">
            <v>92.1</v>
          </cell>
          <cell r="DA5375">
            <v>0</v>
          </cell>
          <cell r="DD5375">
            <v>1.6955399104831632</v>
          </cell>
          <cell r="FJ5375">
            <v>42</v>
          </cell>
          <cell r="FK5375">
            <v>0.26300000000000001</v>
          </cell>
          <cell r="FL5375">
            <v>-2.8603009734514733</v>
          </cell>
          <cell r="FO5375">
            <v>0.92391303095463084</v>
          </cell>
        </row>
        <row r="5376">
          <cell r="A5376">
            <v>665003</v>
          </cell>
          <cell r="C5376" t="str">
            <v>Deemes, Ryan</v>
          </cell>
          <cell r="Q5376" t="str">
            <v>R</v>
          </cell>
          <cell r="AJ5376">
            <v>5.8218588300067573</v>
          </cell>
          <cell r="AR5376">
            <v>23.604313250297071</v>
          </cell>
          <cell r="AS5376">
            <v>1.0856779043844149</v>
          </cell>
          <cell r="AT5376">
            <v>0.86117385662274948</v>
          </cell>
          <cell r="BE5376">
            <v>0.94790781812652558</v>
          </cell>
          <cell r="CP5376">
            <v>23.041666666666668</v>
          </cell>
          <cell r="CV5376">
            <v>92.1</v>
          </cell>
          <cell r="DA5376">
            <v>0</v>
          </cell>
          <cell r="DD5376">
            <v>0.89596818826201241</v>
          </cell>
          <cell r="FJ5376">
            <v>59.010783125742677</v>
          </cell>
          <cell r="FK5376">
            <v>0.26300000000000001</v>
          </cell>
          <cell r="FL5376">
            <v>0.31198505383736386</v>
          </cell>
          <cell r="FO5376">
            <v>1</v>
          </cell>
        </row>
        <row r="5377">
          <cell r="A5377">
            <v>665006</v>
          </cell>
          <cell r="C5377" t="str">
            <v>Harrison, Luke</v>
          </cell>
          <cell r="Q5377" t="str">
            <v>R</v>
          </cell>
          <cell r="AJ5377">
            <v>6.7762536246501286</v>
          </cell>
          <cell r="AR5377">
            <v>19.850064007096275</v>
          </cell>
          <cell r="AS5377">
            <v>0.98225428184547103</v>
          </cell>
          <cell r="AT5377">
            <v>0.88164458709332905</v>
          </cell>
          <cell r="BE5377">
            <v>1.1976278903651087</v>
          </cell>
          <cell r="CP5377">
            <v>23.375</v>
          </cell>
          <cell r="CV5377">
            <v>92.1</v>
          </cell>
          <cell r="DA5377">
            <v>0</v>
          </cell>
          <cell r="DD5377">
            <v>1.1179968308497239</v>
          </cell>
          <cell r="FJ5377">
            <v>49.625160017740683</v>
          </cell>
          <cell r="FK5377">
            <v>0.26300000000000001</v>
          </cell>
          <cell r="FL5377">
            <v>0.99352500975365166</v>
          </cell>
          <cell r="FO5377">
            <v>1</v>
          </cell>
        </row>
        <row r="5378">
          <cell r="A5378">
            <v>665012</v>
          </cell>
          <cell r="C5378" t="str">
            <v>Bisacca, Alex</v>
          </cell>
          <cell r="Q5378" t="str">
            <v>R</v>
          </cell>
          <cell r="AJ5378">
            <v>6.9977177139361411</v>
          </cell>
          <cell r="AR5378">
            <v>16.8</v>
          </cell>
          <cell r="AS5378">
            <v>-0.31773682939273667</v>
          </cell>
          <cell r="AT5378">
            <v>0.85878940302136653</v>
          </cell>
          <cell r="BE5378">
            <v>1.0227227062502098</v>
          </cell>
          <cell r="CP5378">
            <v>23.041666666666668</v>
          </cell>
          <cell r="CV5378">
            <v>92.1</v>
          </cell>
          <cell r="DA5378">
            <v>0</v>
          </cell>
          <cell r="DD5378">
            <v>0.82872747659392676</v>
          </cell>
          <cell r="FJ5378">
            <v>42</v>
          </cell>
          <cell r="FK5378">
            <v>0.26300000000000001</v>
          </cell>
          <cell r="FL5378">
            <v>0.38813532053316757</v>
          </cell>
          <cell r="FO5378">
            <v>1</v>
          </cell>
        </row>
        <row r="5379">
          <cell r="A5379">
            <v>665013</v>
          </cell>
          <cell r="C5379" t="str">
            <v>Holmes, Stuart</v>
          </cell>
          <cell r="Q5379" t="str">
            <v>R</v>
          </cell>
          <cell r="AJ5379">
            <v>7.7649984531745329</v>
          </cell>
          <cell r="AR5379">
            <v>16.8</v>
          </cell>
          <cell r="AS5379">
            <v>0.34493047665816218</v>
          </cell>
          <cell r="AT5379">
            <v>0.91983856608303716</v>
          </cell>
          <cell r="BE5379">
            <v>0.79456983688523064</v>
          </cell>
          <cell r="CP5379">
            <v>23.458333333333332</v>
          </cell>
          <cell r="CV5379">
            <v>92.1</v>
          </cell>
          <cell r="DA5379">
            <v>0</v>
          </cell>
          <cell r="DD5379">
            <v>0.89320670590476869</v>
          </cell>
          <cell r="FJ5379">
            <v>42</v>
          </cell>
          <cell r="FK5379">
            <v>0.26300000000000001</v>
          </cell>
          <cell r="FL5379">
            <v>-0.55198447499054215</v>
          </cell>
          <cell r="FO5379">
            <v>1</v>
          </cell>
        </row>
        <row r="5380">
          <cell r="A5380">
            <v>665014</v>
          </cell>
          <cell r="C5380" t="str">
            <v>Torres-Costa, Quintin</v>
          </cell>
          <cell r="Q5380" t="str">
            <v>R</v>
          </cell>
          <cell r="AJ5380">
            <v>5.9070441513569589</v>
          </cell>
          <cell r="AR5380">
            <v>22.061718367214812</v>
          </cell>
          <cell r="AS5380">
            <v>-0.46391271087817876</v>
          </cell>
          <cell r="AT5380">
            <v>0.74543542607941582</v>
          </cell>
          <cell r="BE5380">
            <v>0.74561072976488252</v>
          </cell>
          <cell r="CP5380">
            <v>21.791666666666668</v>
          </cell>
          <cell r="CV5380">
            <v>92.1</v>
          </cell>
          <cell r="DA5380">
            <v>0</v>
          </cell>
          <cell r="DD5380">
            <v>1.2436931798079764</v>
          </cell>
          <cell r="FJ5380">
            <v>55.154295918037029</v>
          </cell>
          <cell r="FK5380">
            <v>0.26300000000000001</v>
          </cell>
          <cell r="FL5380">
            <v>-0.70410435353765088</v>
          </cell>
          <cell r="FO5380">
            <v>1</v>
          </cell>
        </row>
        <row r="5381">
          <cell r="A5381">
            <v>665018</v>
          </cell>
          <cell r="C5381" t="str">
            <v>Lujan, Hector</v>
          </cell>
          <cell r="Q5381" t="str">
            <v>R</v>
          </cell>
          <cell r="AJ5381">
            <v>7.9297474633353682</v>
          </cell>
          <cell r="AR5381">
            <v>16.8</v>
          </cell>
          <cell r="AS5381">
            <v>0.12992278321235559</v>
          </cell>
          <cell r="AT5381">
            <v>0.92652071709355066</v>
          </cell>
          <cell r="BE5381">
            <v>0.91624315605069506</v>
          </cell>
          <cell r="CP5381">
            <v>21.875</v>
          </cell>
          <cell r="CV5381">
            <v>92.1</v>
          </cell>
          <cell r="DA5381">
            <v>0</v>
          </cell>
          <cell r="DD5381">
            <v>1.0491241715170962</v>
          </cell>
          <cell r="FJ5381">
            <v>42</v>
          </cell>
          <cell r="FK5381">
            <v>0.26300000000000001</v>
          </cell>
          <cell r="FL5381">
            <v>-0.53900026069601259</v>
          </cell>
          <cell r="FO5381">
            <v>1</v>
          </cell>
        </row>
        <row r="5382">
          <cell r="A5382">
            <v>665021</v>
          </cell>
          <cell r="C5382" t="str">
            <v>Groves, Kory</v>
          </cell>
          <cell r="Q5382" t="str">
            <v>R</v>
          </cell>
          <cell r="AJ5382">
            <v>6.3310361930320003</v>
          </cell>
          <cell r="AR5382">
            <v>16.8</v>
          </cell>
          <cell r="AS5382">
            <v>1.2342694156817107</v>
          </cell>
          <cell r="AT5382">
            <v>0.95112387421996858</v>
          </cell>
          <cell r="BE5382">
            <v>0.99551498517700632</v>
          </cell>
          <cell r="CP5382">
            <v>23.791666666666668</v>
          </cell>
          <cell r="CV5382">
            <v>92.1</v>
          </cell>
          <cell r="DA5382">
            <v>0</v>
          </cell>
          <cell r="DD5382">
            <v>1.0707284608210004</v>
          </cell>
          <cell r="FJ5382">
            <v>42</v>
          </cell>
          <cell r="FK5382">
            <v>0.26300000000000001</v>
          </cell>
          <cell r="FL5382">
            <v>0.52901308318111073</v>
          </cell>
          <cell r="FO5382">
            <v>1</v>
          </cell>
        </row>
        <row r="5383">
          <cell r="A5383">
            <v>665026</v>
          </cell>
          <cell r="C5383" t="str">
            <v>Hasler, Drew</v>
          </cell>
          <cell r="Q5383" t="str">
            <v>R</v>
          </cell>
          <cell r="AJ5383">
            <v>6.7747120391266673</v>
          </cell>
          <cell r="AR5383">
            <v>24.592676498340744</v>
          </cell>
          <cell r="AS5383">
            <v>1.60999187083597</v>
          </cell>
          <cell r="AT5383">
            <v>0.86148566477910415</v>
          </cell>
          <cell r="BE5383">
            <v>1.3323010846853924</v>
          </cell>
          <cell r="CP5383">
            <v>22.875</v>
          </cell>
          <cell r="CV5383">
            <v>92.1</v>
          </cell>
          <cell r="DA5383">
            <v>0</v>
          </cell>
          <cell r="DD5383">
            <v>0.67692661232925411</v>
          </cell>
          <cell r="FJ5383">
            <v>61.481691245851856</v>
          </cell>
          <cell r="FK5383">
            <v>0.26300000000000001</v>
          </cell>
          <cell r="FL5383">
            <v>-4.9422514324331084E-2</v>
          </cell>
          <cell r="FO5383">
            <v>1</v>
          </cell>
        </row>
        <row r="5384">
          <cell r="A5384">
            <v>665029</v>
          </cell>
          <cell r="C5384" t="str">
            <v>Rivera, Joeanthony</v>
          </cell>
          <cell r="Q5384" t="str">
            <v>R</v>
          </cell>
          <cell r="AJ5384">
            <v>6.5822217420261087</v>
          </cell>
          <cell r="AR5384">
            <v>16.8</v>
          </cell>
          <cell r="AS5384">
            <v>0.75715658415452769</v>
          </cell>
          <cell r="AT5384">
            <v>0.96031764081015425</v>
          </cell>
          <cell r="BE5384">
            <v>0.95504757469137946</v>
          </cell>
          <cell r="CP5384">
            <v>22.458333333333332</v>
          </cell>
          <cell r="CV5384">
            <v>92.1</v>
          </cell>
          <cell r="DA5384">
            <v>0</v>
          </cell>
          <cell r="DD5384">
            <v>0.98486660214401756</v>
          </cell>
          <cell r="FJ5384">
            <v>42</v>
          </cell>
          <cell r="FK5384">
            <v>0.26300000000000001</v>
          </cell>
          <cell r="FL5384">
            <v>0.50457228771588791</v>
          </cell>
          <cell r="FO5384">
            <v>1</v>
          </cell>
        </row>
        <row r="5385">
          <cell r="A5385">
            <v>665030</v>
          </cell>
          <cell r="C5385" t="str">
            <v>Lavendier, Winston</v>
          </cell>
          <cell r="Q5385" t="str">
            <v>R</v>
          </cell>
          <cell r="AJ5385">
            <v>5.991827897904682</v>
          </cell>
          <cell r="AR5385">
            <v>24.374587273451805</v>
          </cell>
          <cell r="AS5385">
            <v>0.17395721458056379</v>
          </cell>
          <cell r="AT5385">
            <v>0.86011175438009546</v>
          </cell>
          <cell r="BE5385">
            <v>0.75607374389313553</v>
          </cell>
          <cell r="CP5385">
            <v>23.875</v>
          </cell>
          <cell r="CV5385">
            <v>92.1</v>
          </cell>
          <cell r="DA5385">
            <v>0</v>
          </cell>
          <cell r="DD5385">
            <v>1.0577920432377987</v>
          </cell>
          <cell r="FJ5385">
            <v>60.936468183629508</v>
          </cell>
          <cell r="FK5385">
            <v>0.26300000000000001</v>
          </cell>
          <cell r="FL5385">
            <v>-0.15884908269546991</v>
          </cell>
          <cell r="FO5385">
            <v>1</v>
          </cell>
        </row>
        <row r="5386">
          <cell r="A5386">
            <v>665032</v>
          </cell>
          <cell r="C5386" t="str">
            <v>Bray, Adam</v>
          </cell>
          <cell r="Q5386" t="str">
            <v>R</v>
          </cell>
          <cell r="AJ5386">
            <v>5.8474348287105347</v>
          </cell>
          <cell r="AR5386">
            <v>18.180040531348432</v>
          </cell>
          <cell r="AS5386">
            <v>-0.75625069466794248</v>
          </cell>
          <cell r="AT5386">
            <v>0.80258157644880201</v>
          </cell>
          <cell r="BE5386">
            <v>1.0872401068568023</v>
          </cell>
          <cell r="CP5386">
            <v>23.208333333333332</v>
          </cell>
          <cell r="CV5386">
            <v>92.1</v>
          </cell>
          <cell r="DA5386">
            <v>0</v>
          </cell>
          <cell r="DD5386">
            <v>1.1020154461944893</v>
          </cell>
          <cell r="FJ5386">
            <v>45.450101328371076</v>
          </cell>
          <cell r="FK5386">
            <v>0.26300000000000001</v>
          </cell>
          <cell r="FL5386">
            <v>-6.4486518082206123E-2</v>
          </cell>
          <cell r="FO5386">
            <v>1</v>
          </cell>
        </row>
        <row r="5387">
          <cell r="A5387">
            <v>665041</v>
          </cell>
          <cell r="C5387" t="str">
            <v>Distasio, Louis</v>
          </cell>
          <cell r="Q5387" t="str">
            <v>R</v>
          </cell>
          <cell r="AJ5387">
            <v>6.436229234442342</v>
          </cell>
          <cell r="AR5387">
            <v>18.326068922933338</v>
          </cell>
          <cell r="AS5387">
            <v>-0.61690671914634299</v>
          </cell>
          <cell r="AT5387">
            <v>0.79361547543463518</v>
          </cell>
          <cell r="BE5387">
            <v>0.90099961681795349</v>
          </cell>
          <cell r="CP5387">
            <v>22.375</v>
          </cell>
          <cell r="CV5387">
            <v>92.1</v>
          </cell>
          <cell r="DA5387">
            <v>0</v>
          </cell>
          <cell r="DD5387">
            <v>1.2217259801299469</v>
          </cell>
          <cell r="FJ5387">
            <v>45.815172307333341</v>
          </cell>
          <cell r="FK5387">
            <v>0.26300000000000001</v>
          </cell>
          <cell r="FL5387">
            <v>0.2664152126373921</v>
          </cell>
          <cell r="FO5387">
            <v>1</v>
          </cell>
        </row>
        <row r="5388">
          <cell r="A5388">
            <v>665042</v>
          </cell>
          <cell r="C5388" t="str">
            <v>Werner, John</v>
          </cell>
          <cell r="Q5388" t="str">
            <v>R</v>
          </cell>
          <cell r="AJ5388">
            <v>5.9939815535922794</v>
          </cell>
          <cell r="AR5388">
            <v>17.803228254401915</v>
          </cell>
          <cell r="AS5388">
            <v>-0.669783040763136</v>
          </cell>
          <cell r="AT5388">
            <v>0.79163352520916064</v>
          </cell>
          <cell r="BE5388">
            <v>0.69605248196700154</v>
          </cell>
          <cell r="CP5388">
            <v>24.458333333333332</v>
          </cell>
          <cell r="CV5388">
            <v>92.1</v>
          </cell>
          <cell r="DA5388">
            <v>0</v>
          </cell>
          <cell r="DD5388">
            <v>1.2648476407494593</v>
          </cell>
          <cell r="FJ5388">
            <v>44.508070636004788</v>
          </cell>
          <cell r="FK5388">
            <v>0.26300000000000001</v>
          </cell>
          <cell r="FL5388">
            <v>-0.75559137832557932</v>
          </cell>
          <cell r="FO5388">
            <v>1</v>
          </cell>
        </row>
        <row r="5389">
          <cell r="A5389">
            <v>665045</v>
          </cell>
          <cell r="C5389" t="str">
            <v>Copping, Corey</v>
          </cell>
          <cell r="Q5389" t="str">
            <v>R</v>
          </cell>
          <cell r="AJ5389">
            <v>6.5105948803968836</v>
          </cell>
          <cell r="AR5389">
            <v>16.8</v>
          </cell>
          <cell r="AS5389">
            <v>0.88500145426326027</v>
          </cell>
          <cell r="AT5389">
            <v>0.93840445129803918</v>
          </cell>
          <cell r="BE5389">
            <v>0.86609813597215257</v>
          </cell>
          <cell r="CP5389">
            <v>22.458333333333332</v>
          </cell>
          <cell r="CV5389">
            <v>92.1</v>
          </cell>
          <cell r="DA5389">
            <v>0</v>
          </cell>
          <cell r="DD5389">
            <v>1.3050633781286054</v>
          </cell>
          <cell r="FJ5389">
            <v>42</v>
          </cell>
          <cell r="FK5389">
            <v>0.26300000000000001</v>
          </cell>
          <cell r="FL5389">
            <v>-0.42949826907886302</v>
          </cell>
          <cell r="FO5389">
            <v>1</v>
          </cell>
        </row>
        <row r="5390">
          <cell r="A5390">
            <v>665048</v>
          </cell>
          <cell r="C5390" t="str">
            <v>Harris, Hobie</v>
          </cell>
          <cell r="Q5390" t="str">
            <v>R</v>
          </cell>
          <cell r="AJ5390">
            <v>6.519910273590277</v>
          </cell>
          <cell r="AR5390">
            <v>17.950419579348146</v>
          </cell>
          <cell r="AS5390">
            <v>-0.56783891620240234</v>
          </cell>
          <cell r="AT5390">
            <v>0.80571184111748906</v>
          </cell>
          <cell r="BE5390">
            <v>0.93198148627738464</v>
          </cell>
          <cell r="CP5390">
            <v>23.041666666666668</v>
          </cell>
          <cell r="CV5390">
            <v>92.1</v>
          </cell>
          <cell r="DA5390">
            <v>0</v>
          </cell>
          <cell r="DD5390">
            <v>1.1251412905067146</v>
          </cell>
          <cell r="FJ5390">
            <v>44.876048948370368</v>
          </cell>
          <cell r="FK5390">
            <v>0.26300000000000001</v>
          </cell>
          <cell r="FL5390">
            <v>-0.19048898206622059</v>
          </cell>
          <cell r="FO5390">
            <v>1</v>
          </cell>
        </row>
        <row r="5391">
          <cell r="A5391">
            <v>665049</v>
          </cell>
          <cell r="C5391" t="str">
            <v>DeGraaf, Josh</v>
          </cell>
          <cell r="Q5391" t="str">
            <v>R</v>
          </cell>
          <cell r="AJ5391">
            <v>5.8882282459986612</v>
          </cell>
          <cell r="AR5391">
            <v>22.150689549957448</v>
          </cell>
          <cell r="AS5391">
            <v>0.21523643763533301</v>
          </cell>
          <cell r="AT5391">
            <v>0.85134238382124328</v>
          </cell>
          <cell r="BE5391">
            <v>0.9443181908897248</v>
          </cell>
          <cell r="CP5391">
            <v>23.458333333333332</v>
          </cell>
          <cell r="CV5391">
            <v>92.1</v>
          </cell>
          <cell r="DA5391">
            <v>0</v>
          </cell>
          <cell r="DD5391">
            <v>0.84180272960220726</v>
          </cell>
          <cell r="FJ5391">
            <v>55.376723874893614</v>
          </cell>
          <cell r="FK5391">
            <v>0.26300000000000001</v>
          </cell>
          <cell r="FL5391">
            <v>-0.20754325861470949</v>
          </cell>
          <cell r="FO5391">
            <v>1</v>
          </cell>
        </row>
        <row r="5392">
          <cell r="A5392">
            <v>665050</v>
          </cell>
          <cell r="C5392" t="str">
            <v>Cross, Colton</v>
          </cell>
          <cell r="Q5392" t="str">
            <v>R</v>
          </cell>
          <cell r="AJ5392">
            <v>6.6106165689769476</v>
          </cell>
          <cell r="AR5392">
            <v>16.8</v>
          </cell>
          <cell r="AS5392">
            <v>0.88486733016809982</v>
          </cell>
          <cell r="AT5392">
            <v>0.94441411812919307</v>
          </cell>
          <cell r="BE5392">
            <v>0.92908900162337027</v>
          </cell>
          <cell r="CP5392">
            <v>23.291666666666668</v>
          </cell>
          <cell r="CV5392">
            <v>92.1</v>
          </cell>
          <cell r="DA5392">
            <v>0</v>
          </cell>
          <cell r="DD5392">
            <v>1.1197258665886582</v>
          </cell>
          <cell r="FJ5392">
            <v>42</v>
          </cell>
          <cell r="FK5392">
            <v>0.26300000000000001</v>
          </cell>
          <cell r="FL5392">
            <v>0.24814166878773522</v>
          </cell>
          <cell r="FO5392">
            <v>1</v>
          </cell>
        </row>
        <row r="5393">
          <cell r="A5393">
            <v>665053</v>
          </cell>
          <cell r="C5393" t="str">
            <v>Fanti, Nick</v>
          </cell>
          <cell r="Q5393" t="str">
            <v>S</v>
          </cell>
          <cell r="AJ5393">
            <v>6.8662352903506356</v>
          </cell>
          <cell r="AR5393">
            <v>44.400000000000006</v>
          </cell>
          <cell r="AS5393">
            <v>0.26488364989502095</v>
          </cell>
          <cell r="AT5393">
            <v>0.94518520528887484</v>
          </cell>
          <cell r="BE5393">
            <v>1.1560775481119812</v>
          </cell>
          <cell r="CP5393">
            <v>19.541666666666668</v>
          </cell>
          <cell r="CV5393">
            <v>92.1</v>
          </cell>
          <cell r="DA5393">
            <v>0</v>
          </cell>
          <cell r="DD5393">
            <v>1.2406616887642912</v>
          </cell>
          <cell r="FJ5393">
            <v>111</v>
          </cell>
          <cell r="FK5393">
            <v>0.26300000000000001</v>
          </cell>
          <cell r="FL5393">
            <v>9.3022546560496078E-2</v>
          </cell>
          <cell r="FO5393">
            <v>0</v>
          </cell>
        </row>
        <row r="5394">
          <cell r="A5394">
            <v>665058</v>
          </cell>
          <cell r="C5394" t="str">
            <v>Elliott, Andrew</v>
          </cell>
          <cell r="Q5394" t="str">
            <v>R</v>
          </cell>
          <cell r="AJ5394">
            <v>6.959244447352793</v>
          </cell>
          <cell r="AR5394">
            <v>16.8</v>
          </cell>
          <cell r="AS5394">
            <v>-0.33272686430756743</v>
          </cell>
          <cell r="AT5394">
            <v>0.86212704567389853</v>
          </cell>
          <cell r="BE5394">
            <v>0.64972458700237701</v>
          </cell>
          <cell r="CP5394">
            <v>24.375</v>
          </cell>
          <cell r="CV5394">
            <v>92.1</v>
          </cell>
          <cell r="DA5394">
            <v>0</v>
          </cell>
          <cell r="DD5394">
            <v>1.0702145855977285</v>
          </cell>
          <cell r="FJ5394">
            <v>42</v>
          </cell>
          <cell r="FK5394">
            <v>0.26300000000000001</v>
          </cell>
          <cell r="FL5394">
            <v>-0.48929324927216011</v>
          </cell>
          <cell r="FO5394">
            <v>1</v>
          </cell>
        </row>
        <row r="5395">
          <cell r="A5395">
            <v>665059</v>
          </cell>
          <cell r="C5395" t="str">
            <v>Wallace, Mike</v>
          </cell>
          <cell r="Q5395" t="str">
            <v>R</v>
          </cell>
          <cell r="AJ5395">
            <v>6.5641727724068382</v>
          </cell>
          <cell r="AR5395">
            <v>16.8</v>
          </cell>
          <cell r="AS5395">
            <v>-4.4293589536183238E-2</v>
          </cell>
          <cell r="AT5395">
            <v>0.84231057383262042</v>
          </cell>
          <cell r="BE5395">
            <v>1.2058638250341331</v>
          </cell>
          <cell r="CP5395">
            <v>22.125</v>
          </cell>
          <cell r="CV5395">
            <v>92.1</v>
          </cell>
          <cell r="DA5395">
            <v>0</v>
          </cell>
          <cell r="DD5395">
            <v>0.8515110074445178</v>
          </cell>
          <cell r="FJ5395">
            <v>42</v>
          </cell>
          <cell r="FK5395">
            <v>0.26300000000000001</v>
          </cell>
          <cell r="FL5395">
            <v>-0.64573202524595097</v>
          </cell>
          <cell r="FO5395">
            <v>0.56565356131800604</v>
          </cell>
        </row>
        <row r="5396">
          <cell r="A5396">
            <v>665067</v>
          </cell>
          <cell r="C5396" t="str">
            <v>Charleston, Jack</v>
          </cell>
          <cell r="Q5396" t="str">
            <v>R</v>
          </cell>
          <cell r="AJ5396">
            <v>6.3235593292801529</v>
          </cell>
          <cell r="AR5396">
            <v>18.18992581063554</v>
          </cell>
          <cell r="AS5396">
            <v>6.9887042327433785E-3</v>
          </cell>
          <cell r="AT5396">
            <v>0.89475662305794523</v>
          </cell>
          <cell r="BE5396">
            <v>1.3241679881543378</v>
          </cell>
          <cell r="CP5396">
            <v>23.791666666666668</v>
          </cell>
          <cell r="CV5396">
            <v>92.1</v>
          </cell>
          <cell r="DA5396">
            <v>0</v>
          </cell>
          <cell r="DD5396">
            <v>0.8521363791060117</v>
          </cell>
          <cell r="FJ5396">
            <v>45.474814526588844</v>
          </cell>
          <cell r="FK5396">
            <v>0.26300000000000001</v>
          </cell>
          <cell r="FL5396">
            <v>-0.12194305010472795</v>
          </cell>
          <cell r="FO5396">
            <v>1</v>
          </cell>
        </row>
        <row r="5397">
          <cell r="A5397">
            <v>665070</v>
          </cell>
          <cell r="C5397" t="str">
            <v>Meier, Matt</v>
          </cell>
          <cell r="Q5397" t="str">
            <v>R</v>
          </cell>
          <cell r="AJ5397">
            <v>8.7729735775322446</v>
          </cell>
          <cell r="AR5397">
            <v>16.8</v>
          </cell>
          <cell r="AS5397">
            <v>1.0490719641480377</v>
          </cell>
          <cell r="AT5397">
            <v>0.95671585853586927</v>
          </cell>
          <cell r="BE5397">
            <v>0.82697845724501573</v>
          </cell>
          <cell r="CP5397">
            <v>24.125</v>
          </cell>
          <cell r="CV5397">
            <v>92.1</v>
          </cell>
          <cell r="DA5397">
            <v>0</v>
          </cell>
          <cell r="DD5397">
            <v>1.0496773631269143</v>
          </cell>
          <cell r="FJ5397">
            <v>42</v>
          </cell>
          <cell r="FK5397">
            <v>0.26300000000000001</v>
          </cell>
          <cell r="FL5397">
            <v>-0.32909098510741952</v>
          </cell>
          <cell r="FO5397">
            <v>1</v>
          </cell>
        </row>
        <row r="5398">
          <cell r="A5398">
            <v>665072</v>
          </cell>
          <cell r="C5398" t="str">
            <v>Yokley, Ben</v>
          </cell>
          <cell r="Q5398" t="str">
            <v>R</v>
          </cell>
          <cell r="AJ5398">
            <v>6.5399301231138107</v>
          </cell>
          <cell r="AR5398">
            <v>16.8</v>
          </cell>
          <cell r="AS5398">
            <v>-1.1062633208700661</v>
          </cell>
          <cell r="AT5398">
            <v>0.95849780712024857</v>
          </cell>
          <cell r="BE5398">
            <v>0.89397133072348856</v>
          </cell>
          <cell r="CP5398">
            <v>23.791666666666668</v>
          </cell>
          <cell r="CV5398">
            <v>92.1</v>
          </cell>
          <cell r="DA5398">
            <v>0</v>
          </cell>
          <cell r="DD5398">
            <v>1.1560363726827945</v>
          </cell>
          <cell r="FJ5398">
            <v>42</v>
          </cell>
          <cell r="FK5398">
            <v>0.26300000000000001</v>
          </cell>
          <cell r="FL5398">
            <v>0.42252900947605809</v>
          </cell>
          <cell r="FO5398">
            <v>1</v>
          </cell>
        </row>
        <row r="5399">
          <cell r="A5399">
            <v>665073</v>
          </cell>
          <cell r="C5399" t="str">
            <v>Ruiz, Armando</v>
          </cell>
          <cell r="Q5399" t="str">
            <v>R</v>
          </cell>
          <cell r="AJ5399">
            <v>7.0333938336437978</v>
          </cell>
          <cell r="AR5399">
            <v>17.249728266192594</v>
          </cell>
          <cell r="AS5399">
            <v>0.26992431153711482</v>
          </cell>
          <cell r="AT5399">
            <v>0.91303123748018034</v>
          </cell>
          <cell r="BE5399">
            <v>0.56913368008663057</v>
          </cell>
          <cell r="CP5399">
            <v>22.958333333333332</v>
          </cell>
          <cell r="CV5399">
            <v>92.1</v>
          </cell>
          <cell r="DA5399">
            <v>0</v>
          </cell>
          <cell r="DD5399">
            <v>1.2160903913763284</v>
          </cell>
          <cell r="FJ5399">
            <v>43.124320665481484</v>
          </cell>
          <cell r="FK5399">
            <v>0.26300000000000001</v>
          </cell>
          <cell r="FL5399">
            <v>-0.20272175793332109</v>
          </cell>
          <cell r="FO5399">
            <v>1</v>
          </cell>
        </row>
        <row r="5400">
          <cell r="A5400">
            <v>665074</v>
          </cell>
          <cell r="C5400" t="str">
            <v>Meister, Christian</v>
          </cell>
          <cell r="Q5400" t="str">
            <v>R</v>
          </cell>
          <cell r="AJ5400">
            <v>8.1110308169070393</v>
          </cell>
          <cell r="AR5400">
            <v>18.4595095762737</v>
          </cell>
          <cell r="AS5400">
            <v>0.22836547855642175</v>
          </cell>
          <cell r="AT5400">
            <v>0.89924401353679384</v>
          </cell>
          <cell r="BE5400">
            <v>1.02114885870824</v>
          </cell>
          <cell r="CP5400">
            <v>22.708333333333332</v>
          </cell>
          <cell r="CV5400">
            <v>92.1</v>
          </cell>
          <cell r="DA5400">
            <v>0</v>
          </cell>
          <cell r="DD5400">
            <v>1.0938719306114424</v>
          </cell>
          <cell r="FJ5400">
            <v>46.148773940684251</v>
          </cell>
          <cell r="FK5400">
            <v>0.26300000000000001</v>
          </cell>
          <cell r="FL5400">
            <v>0.85811449078768776</v>
          </cell>
          <cell r="FO5400">
            <v>1</v>
          </cell>
        </row>
        <row r="5401">
          <cell r="A5401">
            <v>665078</v>
          </cell>
          <cell r="C5401" t="str">
            <v>Davis, Seth</v>
          </cell>
          <cell r="Q5401" t="str">
            <v>R</v>
          </cell>
          <cell r="AJ5401">
            <v>6.0491716732327179</v>
          </cell>
          <cell r="AR5401">
            <v>22.80520474783701</v>
          </cell>
          <cell r="AS5401">
            <v>-0.24339297965145984</v>
          </cell>
          <cell r="AT5401">
            <v>0.75934483977303047</v>
          </cell>
          <cell r="BE5401">
            <v>0.46339171007990793</v>
          </cell>
          <cell r="CP5401">
            <v>23.125</v>
          </cell>
          <cell r="CV5401">
            <v>92.1</v>
          </cell>
          <cell r="DA5401">
            <v>0</v>
          </cell>
          <cell r="DD5401">
            <v>0.98579574677959103</v>
          </cell>
          <cell r="FJ5401">
            <v>57.013011869592525</v>
          </cell>
          <cell r="FK5401">
            <v>0.26300000000000001</v>
          </cell>
          <cell r="FL5401">
            <v>0.93493450961715741</v>
          </cell>
          <cell r="FO5401">
            <v>1</v>
          </cell>
        </row>
        <row r="5402">
          <cell r="A5402">
            <v>665081</v>
          </cell>
          <cell r="C5402" t="str">
            <v>Mora, Maikor</v>
          </cell>
          <cell r="Q5402" t="str">
            <v>R</v>
          </cell>
          <cell r="AJ5402">
            <v>5.879963590674568</v>
          </cell>
          <cell r="AR5402">
            <v>16.8</v>
          </cell>
          <cell r="AS5402">
            <v>-1.2620290731751769</v>
          </cell>
          <cell r="AT5402">
            <v>0.91770838957659484</v>
          </cell>
          <cell r="BE5402">
            <v>1.3164713843821321</v>
          </cell>
          <cell r="CP5402">
            <v>21.375</v>
          </cell>
          <cell r="CV5402">
            <v>92.1</v>
          </cell>
          <cell r="DA5402">
            <v>0</v>
          </cell>
          <cell r="DD5402">
            <v>0.8657185805879376</v>
          </cell>
          <cell r="FJ5402">
            <v>42</v>
          </cell>
          <cell r="FK5402">
            <v>0.26300000000000001</v>
          </cell>
          <cell r="FL5402">
            <v>-9.2549193955379749E-2</v>
          </cell>
          <cell r="FO5402">
            <v>1</v>
          </cell>
        </row>
        <row r="5403">
          <cell r="A5403">
            <v>665082</v>
          </cell>
          <cell r="C5403" t="str">
            <v>Jones, Hayden</v>
          </cell>
          <cell r="Q5403" t="str">
            <v>R</v>
          </cell>
          <cell r="AJ5403">
            <v>8.3695971584337947</v>
          </cell>
          <cell r="AR5403">
            <v>16.8</v>
          </cell>
          <cell r="AS5403">
            <v>-0.71462156460956827</v>
          </cell>
          <cell r="AT5403">
            <v>0.88514982071041126</v>
          </cell>
          <cell r="BE5403">
            <v>0.8780719372209479</v>
          </cell>
          <cell r="CP5403">
            <v>22.458333333333332</v>
          </cell>
          <cell r="CV5403">
            <v>92.1</v>
          </cell>
          <cell r="DA5403">
            <v>0</v>
          </cell>
          <cell r="DD5403">
            <v>1.2485384187911497</v>
          </cell>
          <cell r="FJ5403">
            <v>42</v>
          </cell>
          <cell r="FK5403">
            <v>0.26300000000000001</v>
          </cell>
          <cell r="FL5403">
            <v>1.0426056478316823</v>
          </cell>
          <cell r="FO5403">
            <v>1</v>
          </cell>
        </row>
        <row r="5404">
          <cell r="A5404">
            <v>665085</v>
          </cell>
          <cell r="C5404" t="str">
            <v>Berube, Marc</v>
          </cell>
          <cell r="Q5404" t="str">
            <v>R</v>
          </cell>
          <cell r="AJ5404">
            <v>8.7186723387916025</v>
          </cell>
          <cell r="AR5404">
            <v>16.8</v>
          </cell>
          <cell r="AS5404">
            <v>-1.2242735267447993</v>
          </cell>
          <cell r="AT5404">
            <v>0.91033337090283661</v>
          </cell>
          <cell r="BE5404">
            <v>0.93269892501199114</v>
          </cell>
          <cell r="CP5404">
            <v>23.375</v>
          </cell>
          <cell r="CV5404">
            <v>92.1</v>
          </cell>
          <cell r="DA5404">
            <v>0</v>
          </cell>
          <cell r="DD5404">
            <v>1.2032009491467639</v>
          </cell>
          <cell r="FJ5404">
            <v>42</v>
          </cell>
          <cell r="FK5404">
            <v>0.26300000000000001</v>
          </cell>
          <cell r="FL5404">
            <v>-5.3752852943429949E-2</v>
          </cell>
          <cell r="FO5404">
            <v>1</v>
          </cell>
        </row>
        <row r="5405">
          <cell r="A5405">
            <v>665090</v>
          </cell>
          <cell r="C5405" t="str">
            <v>Hale, Corey</v>
          </cell>
          <cell r="Q5405" t="str">
            <v>R</v>
          </cell>
          <cell r="AJ5405">
            <v>6.3037803623437441</v>
          </cell>
          <cell r="AR5405">
            <v>16.8</v>
          </cell>
          <cell r="AS5405">
            <v>2.1076169032848315</v>
          </cell>
          <cell r="AT5405">
            <v>0.9900346638435934</v>
          </cell>
          <cell r="BE5405">
            <v>1.1923448596326216</v>
          </cell>
          <cell r="CP5405">
            <v>24.375</v>
          </cell>
          <cell r="CV5405">
            <v>92.1</v>
          </cell>
          <cell r="DA5405">
            <v>0</v>
          </cell>
          <cell r="DD5405">
            <v>2</v>
          </cell>
          <cell r="FJ5405">
            <v>42</v>
          </cell>
          <cell r="FK5405">
            <v>0.26300000000000001</v>
          </cell>
          <cell r="FL5405">
            <v>0.5309029869399966</v>
          </cell>
          <cell r="FO5405">
            <v>1</v>
          </cell>
        </row>
        <row r="5406">
          <cell r="A5406">
            <v>665093</v>
          </cell>
          <cell r="C5406" t="str">
            <v>Grotz, Zac</v>
          </cell>
          <cell r="Q5406" t="str">
            <v>R</v>
          </cell>
          <cell r="AJ5406">
            <v>6.5790100960546889</v>
          </cell>
          <cell r="AR5406">
            <v>16.8</v>
          </cell>
          <cell r="AS5406">
            <v>1.4241134363680763</v>
          </cell>
          <cell r="AT5406">
            <v>0.966216370822785</v>
          </cell>
          <cell r="BE5406">
            <v>0.93418609756032389</v>
          </cell>
          <cell r="CP5406">
            <v>23.375</v>
          </cell>
          <cell r="CV5406">
            <v>92.1</v>
          </cell>
          <cell r="DA5406">
            <v>0</v>
          </cell>
          <cell r="DD5406">
            <v>0.82988386057434327</v>
          </cell>
          <cell r="FJ5406">
            <v>42</v>
          </cell>
          <cell r="FK5406">
            <v>0.26300000000000001</v>
          </cell>
          <cell r="FL5406">
            <v>-0.25725040437745328</v>
          </cell>
          <cell r="FO5406">
            <v>1</v>
          </cell>
        </row>
        <row r="5407">
          <cell r="A5407">
            <v>665096</v>
          </cell>
          <cell r="C5407" t="str">
            <v>Brinley, Ryan</v>
          </cell>
          <cell r="Q5407" t="str">
            <v>R</v>
          </cell>
          <cell r="AJ5407">
            <v>5.4717904916523628</v>
          </cell>
          <cell r="AR5407">
            <v>19.244849276281485</v>
          </cell>
          <cell r="AS5407">
            <v>0.1295609525867687</v>
          </cell>
          <cell r="AT5407">
            <v>0.88845006079619482</v>
          </cell>
          <cell r="BE5407">
            <v>0.79059046727927473</v>
          </cell>
          <cell r="CP5407">
            <v>23.208333333333332</v>
          </cell>
          <cell r="CV5407">
            <v>92.1</v>
          </cell>
          <cell r="DA5407">
            <v>0</v>
          </cell>
          <cell r="DD5407">
            <v>0.8227257900831666</v>
          </cell>
          <cell r="FJ5407">
            <v>48.112123190703706</v>
          </cell>
          <cell r="FK5407">
            <v>0.26300000000000001</v>
          </cell>
          <cell r="FL5407">
            <v>0.2196265718552651</v>
          </cell>
          <cell r="FO5407">
            <v>1</v>
          </cell>
        </row>
        <row r="5408">
          <cell r="A5408">
            <v>665097</v>
          </cell>
          <cell r="C5408" t="str">
            <v>Bodner, Jacob</v>
          </cell>
          <cell r="Q5408" t="str">
            <v>R</v>
          </cell>
          <cell r="AJ5408">
            <v>6.3820778162001393</v>
          </cell>
          <cell r="AR5408">
            <v>19.389896144992594</v>
          </cell>
          <cell r="AS5408">
            <v>-1.0792098754861545</v>
          </cell>
          <cell r="AT5408">
            <v>0.78479667706266443</v>
          </cell>
          <cell r="BE5408">
            <v>0.6677465278433582</v>
          </cell>
          <cell r="CP5408">
            <v>23.458333333333332</v>
          </cell>
          <cell r="CV5408">
            <v>92.1</v>
          </cell>
          <cell r="DA5408">
            <v>0</v>
          </cell>
          <cell r="DD5408">
            <v>1.1252026627619973</v>
          </cell>
          <cell r="FJ5408">
            <v>48.474740362481484</v>
          </cell>
          <cell r="FK5408">
            <v>0.26300000000000001</v>
          </cell>
          <cell r="FL5408">
            <v>1.0022785236938478</v>
          </cell>
          <cell r="FO5408">
            <v>1</v>
          </cell>
        </row>
        <row r="5409">
          <cell r="A5409">
            <v>665098</v>
          </cell>
          <cell r="C5409" t="str">
            <v>Altamirano, Xavier</v>
          </cell>
          <cell r="Q5409" t="str">
            <v>S</v>
          </cell>
          <cell r="AJ5409">
            <v>6.9523296197275268</v>
          </cell>
          <cell r="AR5409">
            <v>44.400000000000006</v>
          </cell>
          <cell r="AS5409">
            <v>-0.27662917057557396</v>
          </cell>
          <cell r="AT5409">
            <v>0.79855511360620079</v>
          </cell>
          <cell r="BE5409">
            <v>0.87715314308053272</v>
          </cell>
          <cell r="CP5409">
            <v>21.958333333333332</v>
          </cell>
          <cell r="CV5409">
            <v>92.1</v>
          </cell>
          <cell r="DA5409">
            <v>0</v>
          </cell>
          <cell r="DD5409">
            <v>0.81555874253518135</v>
          </cell>
          <cell r="FJ5409">
            <v>111</v>
          </cell>
          <cell r="FK5409">
            <v>0.26300000000000001</v>
          </cell>
          <cell r="FL5409">
            <v>1.2495118591211569E-2</v>
          </cell>
          <cell r="FO5409">
            <v>0</v>
          </cell>
        </row>
        <row r="5410">
          <cell r="A5410">
            <v>665105</v>
          </cell>
          <cell r="C5410" t="str">
            <v>Gann, Cameron</v>
          </cell>
          <cell r="Q5410" t="str">
            <v>R</v>
          </cell>
          <cell r="AJ5410">
            <v>6.1256698559155183</v>
          </cell>
          <cell r="AR5410">
            <v>20.622241868874074</v>
          </cell>
          <cell r="AS5410">
            <v>0.88221497263734383</v>
          </cell>
          <cell r="AT5410">
            <v>0.88271654059837223</v>
          </cell>
          <cell r="BE5410">
            <v>1.025343040505458</v>
          </cell>
          <cell r="CP5410">
            <v>23.708333333333332</v>
          </cell>
          <cell r="CV5410">
            <v>92.1</v>
          </cell>
          <cell r="DA5410">
            <v>0</v>
          </cell>
          <cell r="DD5410">
            <v>1.1007528422501442</v>
          </cell>
          <cell r="FJ5410">
            <v>51.555604672185183</v>
          </cell>
          <cell r="FK5410">
            <v>0.26300000000000001</v>
          </cell>
          <cell r="FL5410">
            <v>0.1364422873602093</v>
          </cell>
          <cell r="FO5410">
            <v>1</v>
          </cell>
        </row>
        <row r="5411">
          <cell r="A5411">
            <v>665106</v>
          </cell>
          <cell r="C5411" t="str">
            <v>Harmening, Russell</v>
          </cell>
          <cell r="Q5411" t="str">
            <v>R</v>
          </cell>
          <cell r="AJ5411">
            <v>7.1278206189037228</v>
          </cell>
          <cell r="AR5411">
            <v>16.8</v>
          </cell>
          <cell r="AS5411">
            <v>0.43763731390276656</v>
          </cell>
          <cell r="AT5411">
            <v>0.93109091752549644</v>
          </cell>
          <cell r="BE5411">
            <v>0.72885482934069123</v>
          </cell>
          <cell r="CP5411">
            <v>21.791666666666668</v>
          </cell>
          <cell r="CV5411">
            <v>92.1</v>
          </cell>
          <cell r="DA5411">
            <v>0</v>
          </cell>
          <cell r="DD5411">
            <v>0.83930828608356789</v>
          </cell>
          <cell r="FJ5411">
            <v>42</v>
          </cell>
          <cell r="FK5411">
            <v>0.26300000000000001</v>
          </cell>
          <cell r="FL5411">
            <v>0.48016967419189477</v>
          </cell>
          <cell r="FO5411">
            <v>1</v>
          </cell>
        </row>
        <row r="5412">
          <cell r="A5412">
            <v>665107</v>
          </cell>
          <cell r="C5412" t="str">
            <v>Leitao, Brennan</v>
          </cell>
          <cell r="Q5412" t="str">
            <v>S</v>
          </cell>
          <cell r="AJ5412">
            <v>6.5661634067418762</v>
          </cell>
          <cell r="AR5412">
            <v>49.801149867001719</v>
          </cell>
          <cell r="AS5412">
            <v>-1.0171682622113316</v>
          </cell>
          <cell r="AT5412">
            <v>0.77583434726137912</v>
          </cell>
          <cell r="BE5412">
            <v>0.85493115900413974</v>
          </cell>
          <cell r="CP5412">
            <v>23.041666666666668</v>
          </cell>
          <cell r="CV5412">
            <v>92.1</v>
          </cell>
          <cell r="DA5412">
            <v>0</v>
          </cell>
          <cell r="DD5412">
            <v>0.8529690538903687</v>
          </cell>
          <cell r="FJ5412">
            <v>124.50287466750429</v>
          </cell>
          <cell r="FK5412">
            <v>0.26300000000000001</v>
          </cell>
          <cell r="FL5412">
            <v>0.26720433543871336</v>
          </cell>
          <cell r="FO5412">
            <v>0</v>
          </cell>
        </row>
        <row r="5413">
          <cell r="A5413">
            <v>665108</v>
          </cell>
          <cell r="C5413" t="str">
            <v>Hicks, Taylor</v>
          </cell>
          <cell r="Q5413" t="str">
            <v>R</v>
          </cell>
          <cell r="AJ5413">
            <v>7.8460274246067154</v>
          </cell>
          <cell r="AR5413">
            <v>16.8</v>
          </cell>
          <cell r="AS5413">
            <v>-4.6191416081786567</v>
          </cell>
          <cell r="AT5413">
            <v>0.93888375352386078</v>
          </cell>
          <cell r="BE5413">
            <v>0.92397801282458303</v>
          </cell>
          <cell r="CP5413">
            <v>24.375</v>
          </cell>
          <cell r="CV5413">
            <v>92.1</v>
          </cell>
          <cell r="DA5413">
            <v>0</v>
          </cell>
          <cell r="DD5413">
            <v>1.2109347977477898</v>
          </cell>
          <cell r="FJ5413">
            <v>42</v>
          </cell>
          <cell r="FK5413">
            <v>0.26300000000000001</v>
          </cell>
          <cell r="FL5413">
            <v>-0.49738143146946412</v>
          </cell>
          <cell r="FO5413">
            <v>1</v>
          </cell>
        </row>
        <row r="5414">
          <cell r="A5414">
            <v>665110</v>
          </cell>
          <cell r="C5414" t="str">
            <v>Kemp, Shane</v>
          </cell>
          <cell r="Q5414" t="str">
            <v>R</v>
          </cell>
          <cell r="AJ5414">
            <v>7.3236718441603932</v>
          </cell>
          <cell r="AR5414">
            <v>16.8</v>
          </cell>
          <cell r="AS5414">
            <v>-1.4014795379655507</v>
          </cell>
          <cell r="AT5414">
            <v>0.85839443209543709</v>
          </cell>
          <cell r="BE5414">
            <v>0.8950591142932629</v>
          </cell>
          <cell r="CP5414">
            <v>21.958333333333332</v>
          </cell>
          <cell r="CV5414">
            <v>92.1</v>
          </cell>
          <cell r="DA5414">
            <v>0</v>
          </cell>
          <cell r="DD5414">
            <v>0.81019868339743006</v>
          </cell>
          <cell r="FJ5414">
            <v>42</v>
          </cell>
          <cell r="FK5414">
            <v>0.26300000000000001</v>
          </cell>
          <cell r="FL5414">
            <v>1.0468576335847835</v>
          </cell>
          <cell r="FO5414">
            <v>1</v>
          </cell>
        </row>
        <row r="5415">
          <cell r="A5415">
            <v>665112</v>
          </cell>
          <cell r="C5415" t="str">
            <v>Libuda, Ben</v>
          </cell>
          <cell r="Q5415" t="str">
            <v>R</v>
          </cell>
          <cell r="AJ5415">
            <v>7.7567173729602725</v>
          </cell>
          <cell r="AR5415">
            <v>16.8</v>
          </cell>
          <cell r="AS5415">
            <v>-1.4362999469929358</v>
          </cell>
          <cell r="AT5415">
            <v>0.91673474123783105</v>
          </cell>
          <cell r="BE5415">
            <v>1.2242882696186879</v>
          </cell>
          <cell r="CP5415">
            <v>23.208333333333332</v>
          </cell>
          <cell r="CV5415">
            <v>92.1</v>
          </cell>
          <cell r="DA5415">
            <v>0</v>
          </cell>
          <cell r="DD5415">
            <v>0.8824339642180743</v>
          </cell>
          <cell r="FJ5415">
            <v>42</v>
          </cell>
          <cell r="FK5415">
            <v>0.26300000000000001</v>
          </cell>
          <cell r="FL5415">
            <v>-0.13943375074592246</v>
          </cell>
          <cell r="FO5415">
            <v>1</v>
          </cell>
        </row>
        <row r="5416">
          <cell r="A5416">
            <v>665113</v>
          </cell>
          <cell r="C5416" t="str">
            <v>Rodriguez, Noel</v>
          </cell>
          <cell r="Q5416" t="str">
            <v>S</v>
          </cell>
          <cell r="AJ5416">
            <v>7.3261256230545824</v>
          </cell>
          <cell r="AR5416">
            <v>44.400000000000006</v>
          </cell>
          <cell r="AS5416">
            <v>0.28829301531823875</v>
          </cell>
          <cell r="AT5416">
            <v>0.92087067439225401</v>
          </cell>
          <cell r="BE5416">
            <v>1.006717224578336</v>
          </cell>
          <cell r="CP5416">
            <v>22.041666666666668</v>
          </cell>
          <cell r="CV5416">
            <v>92.1</v>
          </cell>
          <cell r="DA5416">
            <v>0</v>
          </cell>
          <cell r="DD5416">
            <v>0.73548674173876116</v>
          </cell>
          <cell r="FJ5416">
            <v>111</v>
          </cell>
          <cell r="FK5416">
            <v>0.26300000000000001</v>
          </cell>
          <cell r="FL5416">
            <v>9.9261376274002461E-4</v>
          </cell>
          <cell r="FO5416">
            <v>0.30429697193071015</v>
          </cell>
        </row>
        <row r="5417">
          <cell r="A5417">
            <v>665115</v>
          </cell>
          <cell r="C5417" t="str">
            <v>Diaz, Obed</v>
          </cell>
          <cell r="Q5417" t="str">
            <v>R</v>
          </cell>
          <cell r="AJ5417">
            <v>9.9009269516499323</v>
          </cell>
          <cell r="AR5417">
            <v>16.8</v>
          </cell>
          <cell r="AS5417">
            <v>-0.31844798460725759</v>
          </cell>
          <cell r="AT5417">
            <v>0.90012399496861761</v>
          </cell>
          <cell r="BE5417">
            <v>1.3799650935996066</v>
          </cell>
          <cell r="CP5417">
            <v>19.125</v>
          </cell>
          <cell r="CV5417">
            <v>92.1</v>
          </cell>
          <cell r="DA5417">
            <v>0</v>
          </cell>
          <cell r="DD5417">
            <v>1.1429634243842655</v>
          </cell>
          <cell r="FJ5417">
            <v>42</v>
          </cell>
          <cell r="FK5417">
            <v>0.26300000000000001</v>
          </cell>
          <cell r="FL5417">
            <v>0.33960255127291278</v>
          </cell>
          <cell r="FO5417">
            <v>1</v>
          </cell>
        </row>
        <row r="5418">
          <cell r="A5418">
            <v>665118</v>
          </cell>
          <cell r="C5418" t="str">
            <v>McDavid, Jake</v>
          </cell>
          <cell r="Q5418" t="str">
            <v>R</v>
          </cell>
          <cell r="AJ5418">
            <v>8.5154718832099014</v>
          </cell>
          <cell r="AR5418">
            <v>16.8</v>
          </cell>
          <cell r="AS5418">
            <v>0.93198498184613354</v>
          </cell>
          <cell r="AT5418">
            <v>0.93519648496905128</v>
          </cell>
          <cell r="BE5418">
            <v>1.1124755982700953</v>
          </cell>
          <cell r="CP5418">
            <v>23.375</v>
          </cell>
          <cell r="CV5418">
            <v>92.1</v>
          </cell>
          <cell r="DA5418">
            <v>0</v>
          </cell>
          <cell r="DD5418">
            <v>1.1282414336777999</v>
          </cell>
          <cell r="FJ5418">
            <v>42</v>
          </cell>
          <cell r="FK5418">
            <v>0.26300000000000001</v>
          </cell>
          <cell r="FL5418">
            <v>-0.41522668440456489</v>
          </cell>
          <cell r="FO5418">
            <v>1</v>
          </cell>
        </row>
        <row r="5419">
          <cell r="A5419">
            <v>665121</v>
          </cell>
          <cell r="C5419" t="str">
            <v>Powell, Chris</v>
          </cell>
          <cell r="Q5419" t="str">
            <v>R</v>
          </cell>
          <cell r="AJ5419">
            <v>6.2002810622023699</v>
          </cell>
          <cell r="AR5419">
            <v>16.8</v>
          </cell>
          <cell r="AS5419">
            <v>0.66693475072476827</v>
          </cell>
          <cell r="AT5419">
            <v>0.90702636835075567</v>
          </cell>
          <cell r="BE5419">
            <v>0.64190079041604975</v>
          </cell>
          <cell r="CP5419">
            <v>23.791666666666668</v>
          </cell>
          <cell r="CV5419">
            <v>92.1</v>
          </cell>
          <cell r="DA5419">
            <v>0</v>
          </cell>
          <cell r="DD5419">
            <v>1.0262338159402786</v>
          </cell>
          <cell r="FJ5419">
            <v>42</v>
          </cell>
          <cell r="FK5419">
            <v>0.26300000000000001</v>
          </cell>
          <cell r="FL5419">
            <v>-0.30478462077279117</v>
          </cell>
          <cell r="FO5419">
            <v>0.8991833383836263</v>
          </cell>
        </row>
        <row r="5420">
          <cell r="A5420">
            <v>665126</v>
          </cell>
          <cell r="C5420" t="str">
            <v>Borde, Xavier</v>
          </cell>
          <cell r="Q5420" t="str">
            <v>R</v>
          </cell>
          <cell r="AJ5420">
            <v>8.2537024003765751</v>
          </cell>
          <cell r="AR5420">
            <v>16.8</v>
          </cell>
          <cell r="AS5420">
            <v>-1.4280240215223046</v>
          </cell>
          <cell r="AT5420">
            <v>0.87224813728718908</v>
          </cell>
          <cell r="BE5420">
            <v>0.84033165044946567</v>
          </cell>
          <cell r="CP5420">
            <v>23.208333333333332</v>
          </cell>
          <cell r="CV5420">
            <v>92.1</v>
          </cell>
          <cell r="DA5420">
            <v>0</v>
          </cell>
          <cell r="DD5420">
            <v>1.0468271132355818</v>
          </cell>
          <cell r="FJ5420">
            <v>42</v>
          </cell>
          <cell r="FK5420">
            <v>0.26300000000000001</v>
          </cell>
          <cell r="FL5420">
            <v>2.9087095141555626</v>
          </cell>
          <cell r="FO5420">
            <v>1</v>
          </cell>
        </row>
        <row r="5421">
          <cell r="A5421">
            <v>665129</v>
          </cell>
          <cell r="C5421" t="str">
            <v>Kines, Gunnar</v>
          </cell>
          <cell r="Q5421" t="str">
            <v>R</v>
          </cell>
          <cell r="AJ5421">
            <v>6.5868453893640826</v>
          </cell>
          <cell r="AR5421">
            <v>16.8</v>
          </cell>
          <cell r="AS5421">
            <v>-0.36079917101447023</v>
          </cell>
          <cell r="AT5421">
            <v>0.90832439429837075</v>
          </cell>
          <cell r="BE5421">
            <v>0.85686459262248726</v>
          </cell>
          <cell r="CP5421">
            <v>22.958333333333332</v>
          </cell>
          <cell r="CV5421">
            <v>92.1</v>
          </cell>
          <cell r="DA5421">
            <v>0</v>
          </cell>
          <cell r="DD5421">
            <v>0.90684444141279719</v>
          </cell>
          <cell r="FJ5421">
            <v>42</v>
          </cell>
          <cell r="FK5421">
            <v>0.26300000000000001</v>
          </cell>
          <cell r="FL5421">
            <v>-0.13918519687958905</v>
          </cell>
          <cell r="FO5421">
            <v>0.9770768564605119</v>
          </cell>
        </row>
        <row r="5422">
          <cell r="A5422">
            <v>665132</v>
          </cell>
          <cell r="C5422" t="str">
            <v>Naemark, Steve</v>
          </cell>
          <cell r="Q5422" t="str">
            <v>R</v>
          </cell>
          <cell r="AJ5422">
            <v>6.7538935189444107</v>
          </cell>
          <cell r="AR5422">
            <v>16.8</v>
          </cell>
          <cell r="AS5422">
            <v>1.3037351509792467</v>
          </cell>
          <cell r="AT5422">
            <v>0.95352617713806798</v>
          </cell>
          <cell r="BE5422">
            <v>0.75845304864290519</v>
          </cell>
          <cell r="CP5422">
            <v>26.291666666666668</v>
          </cell>
          <cell r="CV5422">
            <v>92.1</v>
          </cell>
          <cell r="DA5422">
            <v>0</v>
          </cell>
          <cell r="DD5422">
            <v>0.9425846191979238</v>
          </cell>
          <cell r="FJ5422">
            <v>42</v>
          </cell>
          <cell r="FK5422">
            <v>0.26300000000000001</v>
          </cell>
          <cell r="FL5422">
            <v>1.5655717753372198</v>
          </cell>
          <cell r="FO5422">
            <v>1</v>
          </cell>
        </row>
        <row r="5423">
          <cell r="A5423">
            <v>665134</v>
          </cell>
          <cell r="C5423" t="str">
            <v>Scioneaux, Tate</v>
          </cell>
          <cell r="Q5423" t="str">
            <v>R</v>
          </cell>
          <cell r="AJ5423">
            <v>5.3754334473087049</v>
          </cell>
          <cell r="AR5423">
            <v>27.061550404414788</v>
          </cell>
          <cell r="AS5423">
            <v>0.47645568219695861</v>
          </cell>
          <cell r="AT5423">
            <v>0.85465965000065391</v>
          </cell>
          <cell r="BE5423">
            <v>0.62875005340074919</v>
          </cell>
          <cell r="CP5423">
            <v>23.541666666666668</v>
          </cell>
          <cell r="CV5423">
            <v>92.1</v>
          </cell>
          <cell r="DA5423">
            <v>0</v>
          </cell>
          <cell r="DD5423">
            <v>1.2434028521233709</v>
          </cell>
          <cell r="FJ5423">
            <v>67.653876011036971</v>
          </cell>
          <cell r="FK5423">
            <v>0.26300000000000001</v>
          </cell>
          <cell r="FL5423">
            <v>4.2886283342754343E-2</v>
          </cell>
          <cell r="FO5423">
            <v>1</v>
          </cell>
        </row>
        <row r="5424">
          <cell r="A5424">
            <v>665142</v>
          </cell>
          <cell r="C5424" t="str">
            <v>Lau, Adam</v>
          </cell>
          <cell r="Q5424" t="str">
            <v>R</v>
          </cell>
          <cell r="AJ5424">
            <v>6.3379910565681321</v>
          </cell>
          <cell r="AR5424">
            <v>18.83300210076106</v>
          </cell>
          <cell r="AS5424">
            <v>0.64567741793720823</v>
          </cell>
          <cell r="AT5424">
            <v>0.90233514927473468</v>
          </cell>
          <cell r="BE5424">
            <v>0.80704102609874651</v>
          </cell>
          <cell r="CP5424">
            <v>21.958333333333332</v>
          </cell>
          <cell r="CV5424">
            <v>92.1</v>
          </cell>
          <cell r="DA5424">
            <v>0</v>
          </cell>
          <cell r="DD5424">
            <v>1.1996307624057365</v>
          </cell>
          <cell r="FJ5424">
            <v>47.082505251902646</v>
          </cell>
          <cell r="FK5424">
            <v>0.26300000000000001</v>
          </cell>
          <cell r="FL5424">
            <v>0.58213153378664828</v>
          </cell>
          <cell r="FO5424">
            <v>1</v>
          </cell>
        </row>
        <row r="5425">
          <cell r="A5425">
            <v>665143</v>
          </cell>
          <cell r="C5425" t="str">
            <v>Colegate, Ryan</v>
          </cell>
          <cell r="Q5425" t="str">
            <v>R</v>
          </cell>
          <cell r="AJ5425">
            <v>7.1115235563720418</v>
          </cell>
          <cell r="AR5425">
            <v>16.8</v>
          </cell>
          <cell r="AS5425">
            <v>-0.37020009436505291</v>
          </cell>
          <cell r="AT5425">
            <v>0.85591096630632424</v>
          </cell>
          <cell r="BE5425">
            <v>1.1017434205113321</v>
          </cell>
          <cell r="CP5425">
            <v>22.625</v>
          </cell>
          <cell r="CV5425">
            <v>92.1</v>
          </cell>
          <cell r="DA5425">
            <v>0</v>
          </cell>
          <cell r="DD5425">
            <v>0.90843667462978039</v>
          </cell>
          <cell r="FJ5425">
            <v>42</v>
          </cell>
          <cell r="FK5425">
            <v>0.26300000000000001</v>
          </cell>
          <cell r="FL5425">
            <v>-0.7438515086680435</v>
          </cell>
          <cell r="FO5425">
            <v>1</v>
          </cell>
        </row>
        <row r="5426">
          <cell r="A5426">
            <v>665144</v>
          </cell>
          <cell r="C5426" t="str">
            <v>Desguin, Jordan</v>
          </cell>
          <cell r="Q5426" t="str">
            <v>S</v>
          </cell>
          <cell r="AJ5426">
            <v>7.002463371124648</v>
          </cell>
          <cell r="AR5426">
            <v>44.400000000000006</v>
          </cell>
          <cell r="AS5426">
            <v>0.21615979507859062</v>
          </cell>
          <cell r="AT5426">
            <v>0.93027216932663936</v>
          </cell>
          <cell r="BE5426">
            <v>0.6292721727740519</v>
          </cell>
          <cell r="CP5426">
            <v>22.708333333333332</v>
          </cell>
          <cell r="CV5426">
            <v>92.1</v>
          </cell>
          <cell r="DA5426">
            <v>0</v>
          </cell>
          <cell r="DD5426">
            <v>1.0460869804066977</v>
          </cell>
          <cell r="FJ5426">
            <v>111</v>
          </cell>
          <cell r="FK5426">
            <v>0.26300000000000001</v>
          </cell>
          <cell r="FL5426">
            <v>0.53921852300036477</v>
          </cell>
          <cell r="FO5426">
            <v>0.10667830308328385</v>
          </cell>
        </row>
        <row r="5427">
          <cell r="A5427">
            <v>665150</v>
          </cell>
          <cell r="C5427" t="str">
            <v>Walker, Matt</v>
          </cell>
          <cell r="Q5427" t="str">
            <v>R</v>
          </cell>
          <cell r="AJ5427">
            <v>6.2741745815403451</v>
          </cell>
          <cell r="AR5427">
            <v>20.251812323244447</v>
          </cell>
          <cell r="AS5427">
            <v>4.002774308819651E-3</v>
          </cell>
          <cell r="AT5427">
            <v>0.89180807340624557</v>
          </cell>
          <cell r="BE5427">
            <v>1.1432330237540878</v>
          </cell>
          <cell r="CP5427">
            <v>21.791666666666668</v>
          </cell>
          <cell r="CV5427">
            <v>92.1</v>
          </cell>
          <cell r="DA5427">
            <v>0</v>
          </cell>
          <cell r="DD5427">
            <v>1.2937767915289369</v>
          </cell>
          <cell r="FJ5427">
            <v>50.629530808111113</v>
          </cell>
          <cell r="FK5427">
            <v>0.26300000000000001</v>
          </cell>
          <cell r="FL5427">
            <v>0.74331498294331733</v>
          </cell>
          <cell r="FO5427">
            <v>1</v>
          </cell>
        </row>
        <row r="5428">
          <cell r="A5428">
            <v>665190</v>
          </cell>
          <cell r="C5428" t="str">
            <v>Colon, Yeudy</v>
          </cell>
          <cell r="Q5428" t="str">
            <v>R</v>
          </cell>
          <cell r="AJ5428">
            <v>9.097589141611035</v>
          </cell>
          <cell r="AR5428">
            <v>16.8</v>
          </cell>
          <cell r="AS5428">
            <v>0.56834039689061866</v>
          </cell>
          <cell r="AT5428">
            <v>0.92365930565253673</v>
          </cell>
          <cell r="BE5428">
            <v>1.1170608477331245</v>
          </cell>
          <cell r="CP5428">
            <v>21.041666666666668</v>
          </cell>
          <cell r="CV5428">
            <v>92.1</v>
          </cell>
          <cell r="DA5428">
            <v>0</v>
          </cell>
          <cell r="DD5428">
            <v>1.2553936195347051</v>
          </cell>
          <cell r="FJ5428">
            <v>42</v>
          </cell>
          <cell r="FK5428">
            <v>0.26300000000000001</v>
          </cell>
          <cell r="FL5428">
            <v>-0.7372596940170747</v>
          </cell>
          <cell r="FO5428">
            <v>1</v>
          </cell>
        </row>
        <row r="5429">
          <cell r="A5429">
            <v>665191</v>
          </cell>
          <cell r="C5429" t="str">
            <v>Santana, Ivan</v>
          </cell>
          <cell r="Q5429" t="str">
            <v>R</v>
          </cell>
          <cell r="AJ5429">
            <v>6.908934741361465</v>
          </cell>
          <cell r="AR5429">
            <v>16.8</v>
          </cell>
          <cell r="AS5429">
            <v>-9.8481229403932155E-2</v>
          </cell>
          <cell r="AT5429">
            <v>0.78278790160776768</v>
          </cell>
          <cell r="BE5429">
            <v>1.0716959314466696</v>
          </cell>
          <cell r="CP5429">
            <v>22.791666666666668</v>
          </cell>
          <cell r="CV5429">
            <v>92.1</v>
          </cell>
          <cell r="DA5429">
            <v>0</v>
          </cell>
          <cell r="DD5429">
            <v>1.3732586491034962</v>
          </cell>
          <cell r="FJ5429">
            <v>42</v>
          </cell>
          <cell r="FK5429">
            <v>0.26300000000000001</v>
          </cell>
          <cell r="FL5429">
            <v>-0.29255854318361341</v>
          </cell>
          <cell r="FO5429">
            <v>0.77669172551642252</v>
          </cell>
        </row>
        <row r="5430">
          <cell r="A5430">
            <v>665195</v>
          </cell>
          <cell r="C5430" t="str">
            <v>Estevez, Emmanuel</v>
          </cell>
          <cell r="Q5430" t="str">
            <v>R</v>
          </cell>
          <cell r="AJ5430">
            <v>11.784303873461283</v>
          </cell>
          <cell r="AR5430">
            <v>16.8</v>
          </cell>
          <cell r="AS5430">
            <v>1.292175028433864E-2</v>
          </cell>
          <cell r="AT5430">
            <v>0.95661888807488127</v>
          </cell>
          <cell r="BE5430">
            <v>0.9621075098692311</v>
          </cell>
          <cell r="CP5430">
            <v>19.875</v>
          </cell>
          <cell r="CV5430">
            <v>92.1</v>
          </cell>
          <cell r="DA5430">
            <v>0</v>
          </cell>
          <cell r="DD5430">
            <v>1.4756104357190964</v>
          </cell>
          <cell r="FJ5430">
            <v>42</v>
          </cell>
          <cell r="FK5430">
            <v>0.26300000000000001</v>
          </cell>
          <cell r="FL5430">
            <v>-1.3890839453967374</v>
          </cell>
          <cell r="FO5430">
            <v>1</v>
          </cell>
        </row>
        <row r="5431">
          <cell r="A5431">
            <v>665225</v>
          </cell>
          <cell r="C5431" t="str">
            <v>Rodgers, Zach</v>
          </cell>
          <cell r="Q5431" t="str">
            <v>R</v>
          </cell>
          <cell r="AJ5431">
            <v>7.5160639458755689</v>
          </cell>
          <cell r="AR5431">
            <v>16.8</v>
          </cell>
          <cell r="AS5431">
            <v>4.8591071860411006E-3</v>
          </cell>
          <cell r="AT5431">
            <v>0.96522822295167365</v>
          </cell>
          <cell r="BE5431">
            <v>0.76917138380041017</v>
          </cell>
          <cell r="CP5431">
            <v>22.958333333333332</v>
          </cell>
          <cell r="CV5431">
            <v>92.1</v>
          </cell>
          <cell r="DA5431">
            <v>0</v>
          </cell>
          <cell r="DD5431">
            <v>0.91876670240540914</v>
          </cell>
          <cell r="FJ5431">
            <v>42</v>
          </cell>
          <cell r="FK5431">
            <v>0.26300000000000001</v>
          </cell>
          <cell r="FL5431">
            <v>0.4318105066514164</v>
          </cell>
          <cell r="FO5431">
            <v>1</v>
          </cell>
        </row>
        <row r="5432">
          <cell r="A5432">
            <v>665226</v>
          </cell>
          <cell r="C5432" t="str">
            <v>Kravetz, John</v>
          </cell>
          <cell r="Q5432" t="str">
            <v>R</v>
          </cell>
          <cell r="AJ5432">
            <v>8.2848082207896656</v>
          </cell>
          <cell r="AR5432">
            <v>16.8</v>
          </cell>
          <cell r="AS5432">
            <v>-0.57858133320485727</v>
          </cell>
          <cell r="AT5432">
            <v>0.92259151252086469</v>
          </cell>
          <cell r="BE5432">
            <v>1.3951232544344387</v>
          </cell>
          <cell r="CP5432">
            <v>23.708333333333332</v>
          </cell>
          <cell r="CV5432">
            <v>92.1</v>
          </cell>
          <cell r="DA5432">
            <v>0</v>
          </cell>
          <cell r="DD5432">
            <v>1.1463129684294648</v>
          </cell>
          <cell r="FJ5432">
            <v>42</v>
          </cell>
          <cell r="FK5432">
            <v>0.26300000000000001</v>
          </cell>
          <cell r="FL5432">
            <v>1.6600273721668135</v>
          </cell>
          <cell r="FO5432">
            <v>1</v>
          </cell>
        </row>
        <row r="5433">
          <cell r="A5433">
            <v>665228</v>
          </cell>
          <cell r="C5433" t="str">
            <v>Estevez, Mike</v>
          </cell>
          <cell r="Q5433" t="str">
            <v>R</v>
          </cell>
          <cell r="AJ5433">
            <v>7.0511272961467757</v>
          </cell>
          <cell r="AR5433">
            <v>16.8</v>
          </cell>
          <cell r="AS5433">
            <v>0.32691214649617256</v>
          </cell>
          <cell r="AT5433">
            <v>0.9512676701001106</v>
          </cell>
          <cell r="BE5433">
            <v>1.1301386820028099</v>
          </cell>
          <cell r="CP5433">
            <v>23.791666666666668</v>
          </cell>
          <cell r="CV5433">
            <v>92.1</v>
          </cell>
          <cell r="DA5433">
            <v>0</v>
          </cell>
          <cell r="DD5433">
            <v>1.3533605577124967</v>
          </cell>
          <cell r="FJ5433">
            <v>42</v>
          </cell>
          <cell r="FK5433">
            <v>0.26300000000000001</v>
          </cell>
          <cell r="FL5433">
            <v>1.3050808156392038</v>
          </cell>
          <cell r="FO5433">
            <v>1</v>
          </cell>
        </row>
        <row r="5434">
          <cell r="A5434">
            <v>665229</v>
          </cell>
          <cell r="C5434" t="str">
            <v>Glaude, Griffin</v>
          </cell>
          <cell r="Q5434" t="str">
            <v>R</v>
          </cell>
          <cell r="AJ5434">
            <v>6.531416178137162</v>
          </cell>
          <cell r="AR5434">
            <v>16.8</v>
          </cell>
          <cell r="AS5434">
            <v>0.9089112892354787</v>
          </cell>
          <cell r="AT5434">
            <v>0.9129429203714835</v>
          </cell>
          <cell r="BE5434">
            <v>0.87142014043369564</v>
          </cell>
          <cell r="CP5434">
            <v>24.208333333333332</v>
          </cell>
          <cell r="CV5434">
            <v>92.1</v>
          </cell>
          <cell r="DA5434">
            <v>0</v>
          </cell>
          <cell r="DD5434">
            <v>1.2059562301588662</v>
          </cell>
          <cell r="FJ5434">
            <v>42</v>
          </cell>
          <cell r="FK5434">
            <v>0.26300000000000001</v>
          </cell>
          <cell r="FL5434">
            <v>-0.65527805522654237</v>
          </cell>
          <cell r="FO5434">
            <v>1</v>
          </cell>
        </row>
        <row r="5435">
          <cell r="A5435">
            <v>665230</v>
          </cell>
          <cell r="C5435" t="str">
            <v>Lees, Matt</v>
          </cell>
          <cell r="Q5435" t="str">
            <v>R</v>
          </cell>
          <cell r="AJ5435">
            <v>6.8860704432962621</v>
          </cell>
          <cell r="AR5435">
            <v>16.8</v>
          </cell>
          <cell r="AS5435">
            <v>1.2956100781330104</v>
          </cell>
          <cell r="AT5435">
            <v>0.96720654547757501</v>
          </cell>
          <cell r="BE5435">
            <v>0.89777329323415611</v>
          </cell>
          <cell r="CP5435">
            <v>23.375</v>
          </cell>
          <cell r="CV5435">
            <v>92.1</v>
          </cell>
          <cell r="DA5435">
            <v>0</v>
          </cell>
          <cell r="DD5435">
            <v>1.1506749696523177</v>
          </cell>
          <cell r="FJ5435">
            <v>42</v>
          </cell>
          <cell r="FK5435">
            <v>0.26300000000000001</v>
          </cell>
          <cell r="FL5435">
            <v>0.26785987050227344</v>
          </cell>
          <cell r="FO5435">
            <v>1</v>
          </cell>
        </row>
        <row r="5436">
          <cell r="A5436">
            <v>665240</v>
          </cell>
          <cell r="C5436" t="str">
            <v>Quiala, Yoanys</v>
          </cell>
          <cell r="Q5436" t="str">
            <v>S</v>
          </cell>
          <cell r="AJ5436">
            <v>7.6413198404054183</v>
          </cell>
          <cell r="AR5436">
            <v>44.400000000000006</v>
          </cell>
          <cell r="AS5436">
            <v>-0.18802521898296118</v>
          </cell>
          <cell r="AT5436">
            <v>0.82700633205803387</v>
          </cell>
          <cell r="BE5436">
            <v>1.0715861191113407</v>
          </cell>
          <cell r="CP5436">
            <v>22.458333333333332</v>
          </cell>
          <cell r="CV5436">
            <v>92.1</v>
          </cell>
          <cell r="DA5436">
            <v>0</v>
          </cell>
          <cell r="DD5436">
            <v>0.84403952049702768</v>
          </cell>
          <cell r="FJ5436">
            <v>111</v>
          </cell>
          <cell r="FK5436">
            <v>0.26300000000000001</v>
          </cell>
          <cell r="FL5436">
            <v>0.22516883718351971</v>
          </cell>
          <cell r="FO5436">
            <v>0</v>
          </cell>
        </row>
        <row r="5437">
          <cell r="A5437">
            <v>665250</v>
          </cell>
          <cell r="C5437" t="str">
            <v>Behr, Dakota</v>
          </cell>
          <cell r="Q5437" t="str">
            <v>R</v>
          </cell>
          <cell r="AJ5437">
            <v>8.1238518403981157</v>
          </cell>
          <cell r="AR5437">
            <v>16.8</v>
          </cell>
          <cell r="AS5437">
            <v>-1.282305853937918</v>
          </cell>
          <cell r="AT5437">
            <v>0.8960219653043654</v>
          </cell>
          <cell r="BE5437">
            <v>1.0048640291555033</v>
          </cell>
          <cell r="CP5437">
            <v>24.541666666666668</v>
          </cell>
          <cell r="CV5437">
            <v>92.1</v>
          </cell>
          <cell r="DA5437">
            <v>0</v>
          </cell>
          <cell r="DD5437">
            <v>1.0516234751143954</v>
          </cell>
          <cell r="FJ5437">
            <v>42</v>
          </cell>
          <cell r="FK5437">
            <v>0.26300000000000001</v>
          </cell>
          <cell r="FL5437">
            <v>-0.74744039012855101</v>
          </cell>
          <cell r="FO5437">
            <v>1</v>
          </cell>
        </row>
        <row r="5438">
          <cell r="A5438">
            <v>665270</v>
          </cell>
          <cell r="C5438" t="str">
            <v>Kimber, Eric</v>
          </cell>
          <cell r="Q5438" t="str">
            <v>R</v>
          </cell>
          <cell r="AJ5438">
            <v>6.9204950430478824</v>
          </cell>
          <cell r="AR5438">
            <v>16.8</v>
          </cell>
          <cell r="AS5438">
            <v>-0.59197080734536023</v>
          </cell>
          <cell r="AT5438">
            <v>0.95141137098363437</v>
          </cell>
          <cell r="BE5438">
            <v>0.65937970838935545</v>
          </cell>
          <cell r="CP5438">
            <v>23.875</v>
          </cell>
          <cell r="CV5438">
            <v>92.1</v>
          </cell>
          <cell r="DA5438">
            <v>0</v>
          </cell>
          <cell r="DD5438">
            <v>0.83423105807955666</v>
          </cell>
          <cell r="FJ5438">
            <v>42</v>
          </cell>
          <cell r="FK5438">
            <v>0.26300000000000001</v>
          </cell>
          <cell r="FL5438">
            <v>-1.1329806668555893</v>
          </cell>
          <cell r="FO5438">
            <v>1</v>
          </cell>
        </row>
        <row r="5439">
          <cell r="A5439">
            <v>665287</v>
          </cell>
          <cell r="C5439" t="str">
            <v>Henson, Alex</v>
          </cell>
          <cell r="Q5439" t="str">
            <v>R</v>
          </cell>
          <cell r="AJ5439">
            <v>7.4048994940652566</v>
          </cell>
          <cell r="AR5439">
            <v>16.8</v>
          </cell>
          <cell r="AS5439">
            <v>0.89627856713200382</v>
          </cell>
          <cell r="AT5439">
            <v>0.91613315552877006</v>
          </cell>
          <cell r="BE5439">
            <v>1.1426205510638388</v>
          </cell>
          <cell r="CP5439">
            <v>23.958333333333332</v>
          </cell>
          <cell r="CV5439">
            <v>92.1</v>
          </cell>
          <cell r="DA5439">
            <v>0</v>
          </cell>
          <cell r="DD5439">
            <v>0.8332121752438596</v>
          </cell>
          <cell r="FJ5439">
            <v>42</v>
          </cell>
          <cell r="FK5439">
            <v>0.26300000000000001</v>
          </cell>
          <cell r="FL5439">
            <v>0.74257101278751003</v>
          </cell>
          <cell r="FO5439">
            <v>1</v>
          </cell>
        </row>
        <row r="5440">
          <cell r="A5440">
            <v>665288</v>
          </cell>
          <cell r="C5440" t="str">
            <v>Tindall, Matt</v>
          </cell>
          <cell r="Q5440" t="str">
            <v>R</v>
          </cell>
          <cell r="AJ5440">
            <v>7.8380821386683461</v>
          </cell>
          <cell r="AR5440">
            <v>16.8</v>
          </cell>
          <cell r="AS5440">
            <v>-0.52907866031551776</v>
          </cell>
          <cell r="AT5440">
            <v>0.85714348845135824</v>
          </cell>
          <cell r="BE5440">
            <v>0.98515808874524324</v>
          </cell>
          <cell r="CP5440">
            <v>24.125</v>
          </cell>
          <cell r="CV5440">
            <v>92.1</v>
          </cell>
          <cell r="DA5440">
            <v>0</v>
          </cell>
          <cell r="DD5440">
            <v>0.89909972023253515</v>
          </cell>
          <cell r="FJ5440">
            <v>42</v>
          </cell>
          <cell r="FK5440">
            <v>0.26300000000000001</v>
          </cell>
          <cell r="FL5440">
            <v>-6.2441337966899824E-2</v>
          </cell>
          <cell r="FO5440">
            <v>1</v>
          </cell>
        </row>
        <row r="5441">
          <cell r="A5441">
            <v>665289</v>
          </cell>
          <cell r="C5441" t="str">
            <v>Hartman, Zach</v>
          </cell>
          <cell r="Q5441" t="str">
            <v>R</v>
          </cell>
          <cell r="AJ5441">
            <v>5.9355985323263916</v>
          </cell>
          <cell r="AR5441">
            <v>22.095111043807407</v>
          </cell>
          <cell r="AS5441">
            <v>-0.17343216188824032</v>
          </cell>
          <cell r="AT5441">
            <v>0.74850736588949718</v>
          </cell>
          <cell r="BE5441">
            <v>0.84686948074931101</v>
          </cell>
          <cell r="CP5441">
            <v>24.458333333333332</v>
          </cell>
          <cell r="CV5441">
            <v>92.1</v>
          </cell>
          <cell r="DA5441">
            <v>0</v>
          </cell>
          <cell r="DD5441">
            <v>0.978447373007024</v>
          </cell>
          <cell r="FJ5441">
            <v>55.237777609518517</v>
          </cell>
          <cell r="FK5441">
            <v>0.26300000000000001</v>
          </cell>
          <cell r="FL5441">
            <v>0.32758983493663169</v>
          </cell>
          <cell r="FO5441">
            <v>1</v>
          </cell>
        </row>
        <row r="5442">
          <cell r="A5442">
            <v>665290</v>
          </cell>
          <cell r="C5442" t="str">
            <v>Kuntz, Brad</v>
          </cell>
          <cell r="Q5442" t="str">
            <v>R</v>
          </cell>
          <cell r="AJ5442">
            <v>5.9096910787578398</v>
          </cell>
          <cell r="AR5442">
            <v>17.973411368366243</v>
          </cell>
          <cell r="AS5442">
            <v>0.56782514688473673</v>
          </cell>
          <cell r="AT5442">
            <v>0.88741571243532869</v>
          </cell>
          <cell r="BE5442">
            <v>0.80128321795288493</v>
          </cell>
          <cell r="CP5442">
            <v>23.791666666666668</v>
          </cell>
          <cell r="CV5442">
            <v>92.1</v>
          </cell>
          <cell r="DA5442">
            <v>0</v>
          </cell>
          <cell r="DD5442">
            <v>1.1291150832862529</v>
          </cell>
          <cell r="FJ5442">
            <v>44.933528420915607</v>
          </cell>
          <cell r="FK5442">
            <v>0.26300000000000001</v>
          </cell>
          <cell r="FL5442">
            <v>0.41242668967423396</v>
          </cell>
          <cell r="FO5442">
            <v>1</v>
          </cell>
        </row>
        <row r="5443">
          <cell r="A5443">
            <v>665310</v>
          </cell>
          <cell r="C5443" t="str">
            <v>Nichols, Ty</v>
          </cell>
          <cell r="Q5443" t="str">
            <v>R</v>
          </cell>
          <cell r="AJ5443">
            <v>7.9524455217236785</v>
          </cell>
          <cell r="AR5443">
            <v>16.8</v>
          </cell>
          <cell r="AS5443">
            <v>-0.5304676541832265</v>
          </cell>
          <cell r="AT5443">
            <v>0.91533685022380951</v>
          </cell>
          <cell r="BE5443">
            <v>1.3201768076206428</v>
          </cell>
          <cell r="CP5443">
            <v>23.791666666666668</v>
          </cell>
          <cell r="CV5443">
            <v>92.1</v>
          </cell>
          <cell r="DA5443">
            <v>0</v>
          </cell>
          <cell r="DD5443">
            <v>1.0598779372704172</v>
          </cell>
          <cell r="FJ5443">
            <v>42</v>
          </cell>
          <cell r="FK5443">
            <v>0.26300000000000001</v>
          </cell>
          <cell r="FL5443">
            <v>-0.96489448320304649</v>
          </cell>
          <cell r="FO5443">
            <v>0.64864864864864824</v>
          </cell>
        </row>
        <row r="5444">
          <cell r="A5444">
            <v>665311</v>
          </cell>
          <cell r="C5444" t="str">
            <v>Williams, John</v>
          </cell>
          <cell r="Q5444" t="str">
            <v>R</v>
          </cell>
          <cell r="AJ5444">
            <v>6.410729060842618</v>
          </cell>
          <cell r="AR5444">
            <v>16.8</v>
          </cell>
          <cell r="AS5444">
            <v>-0.14202115941832716</v>
          </cell>
          <cell r="AT5444">
            <v>0.89521722556027761</v>
          </cell>
          <cell r="BE5444">
            <v>0.76226793722347874</v>
          </cell>
          <cell r="CP5444">
            <v>23.125</v>
          </cell>
          <cell r="CV5444">
            <v>92.1</v>
          </cell>
          <cell r="DA5444">
            <v>0</v>
          </cell>
          <cell r="DD5444">
            <v>0.94341814523775114</v>
          </cell>
          <cell r="FJ5444">
            <v>42</v>
          </cell>
          <cell r="FK5444">
            <v>0.26300000000000001</v>
          </cell>
          <cell r="FL5444">
            <v>-0.36687791118699836</v>
          </cell>
          <cell r="FO5444">
            <v>1</v>
          </cell>
        </row>
        <row r="5445">
          <cell r="A5445">
            <v>665314</v>
          </cell>
          <cell r="C5445" t="str">
            <v>Castro, Alejandro</v>
          </cell>
          <cell r="Q5445" t="str">
            <v>R</v>
          </cell>
          <cell r="AJ5445">
            <v>7.1834601781461735</v>
          </cell>
          <cell r="AR5445">
            <v>16.8</v>
          </cell>
          <cell r="AS5445">
            <v>-0.80659941174677396</v>
          </cell>
          <cell r="AT5445">
            <v>0.86623223883445544</v>
          </cell>
          <cell r="BE5445">
            <v>0.91083484141739868</v>
          </cell>
          <cell r="CP5445">
            <v>23.458333333333332</v>
          </cell>
          <cell r="CV5445">
            <v>92.1</v>
          </cell>
          <cell r="DA5445">
            <v>0</v>
          </cell>
          <cell r="DD5445">
            <v>0.8889086584394319</v>
          </cell>
          <cell r="FJ5445">
            <v>42</v>
          </cell>
          <cell r="FK5445">
            <v>0.26300000000000001</v>
          </cell>
          <cell r="FL5445">
            <v>0.35887043508659433</v>
          </cell>
          <cell r="FO5445">
            <v>1</v>
          </cell>
        </row>
        <row r="5446">
          <cell r="A5446">
            <v>665319</v>
          </cell>
          <cell r="C5446" t="str">
            <v>Bowen, Brady</v>
          </cell>
          <cell r="Q5446" t="str">
            <v>R</v>
          </cell>
          <cell r="AJ5446">
            <v>6.9358024126518893</v>
          </cell>
          <cell r="AR5446">
            <v>16.8</v>
          </cell>
          <cell r="AS5446">
            <v>-0.60767736539461714</v>
          </cell>
          <cell r="AT5446">
            <v>0.83315601511081838</v>
          </cell>
          <cell r="BE5446">
            <v>0.96453755153556864</v>
          </cell>
          <cell r="CP5446">
            <v>23.958333333333332</v>
          </cell>
          <cell r="CV5446">
            <v>92.1</v>
          </cell>
          <cell r="DA5446">
            <v>0</v>
          </cell>
          <cell r="DD5446">
            <v>1.0051977177580087</v>
          </cell>
          <cell r="FJ5446">
            <v>42</v>
          </cell>
          <cell r="FK5446">
            <v>0.26300000000000001</v>
          </cell>
          <cell r="FL5446">
            <v>0.45629837387986066</v>
          </cell>
          <cell r="FO5446">
            <v>1</v>
          </cell>
        </row>
        <row r="5447">
          <cell r="A5447">
            <v>665320</v>
          </cell>
          <cell r="C5447" t="str">
            <v>Hamlin, Cody</v>
          </cell>
          <cell r="Q5447" t="str">
            <v>R</v>
          </cell>
          <cell r="AJ5447">
            <v>6.6340515123192318</v>
          </cell>
          <cell r="AR5447">
            <v>16.8</v>
          </cell>
          <cell r="AS5447">
            <v>0.26566081484507015</v>
          </cell>
          <cell r="AT5447">
            <v>0.91325210628665043</v>
          </cell>
          <cell r="BE5447">
            <v>1.1215926670758725</v>
          </cell>
          <cell r="CP5447">
            <v>23.375</v>
          </cell>
          <cell r="CV5447">
            <v>92.1</v>
          </cell>
          <cell r="DA5447">
            <v>0</v>
          </cell>
          <cell r="DD5447">
            <v>0.8928080354510497</v>
          </cell>
          <cell r="FJ5447">
            <v>42</v>
          </cell>
          <cell r="FK5447">
            <v>0.26300000000000001</v>
          </cell>
          <cell r="FL5447">
            <v>1.354420331667638</v>
          </cell>
          <cell r="FO5447">
            <v>1</v>
          </cell>
        </row>
        <row r="5448">
          <cell r="A5448">
            <v>665321</v>
          </cell>
          <cell r="C5448" t="str">
            <v>Schwaab, Andrew</v>
          </cell>
          <cell r="Q5448" t="str">
            <v>R</v>
          </cell>
          <cell r="AJ5448">
            <v>6.1534089446146041</v>
          </cell>
          <cell r="AR5448">
            <v>19.882419730651854</v>
          </cell>
          <cell r="AS5448">
            <v>1.2336016290889299E-2</v>
          </cell>
          <cell r="AT5448">
            <v>0.89206094797311464</v>
          </cell>
          <cell r="BE5448">
            <v>1.0015813144336054</v>
          </cell>
          <cell r="CP5448">
            <v>23.375</v>
          </cell>
          <cell r="CV5448">
            <v>92.1</v>
          </cell>
          <cell r="DA5448">
            <v>0</v>
          </cell>
          <cell r="DD5448">
            <v>1.3132129727527786</v>
          </cell>
          <cell r="FJ5448">
            <v>49.706049326629632</v>
          </cell>
          <cell r="FK5448">
            <v>0.26300000000000001</v>
          </cell>
          <cell r="FL5448">
            <v>0.73849303807584066</v>
          </cell>
          <cell r="FO5448">
            <v>1</v>
          </cell>
        </row>
        <row r="5449">
          <cell r="A5449">
            <v>665322</v>
          </cell>
          <cell r="C5449" t="str">
            <v>Acevedo, Anderson</v>
          </cell>
          <cell r="Q5449" t="str">
            <v>R</v>
          </cell>
          <cell r="AJ5449">
            <v>9.1672089487219708</v>
          </cell>
          <cell r="AR5449">
            <v>16.8</v>
          </cell>
          <cell r="AS5449">
            <v>-3.3646440130784334E-2</v>
          </cell>
          <cell r="AT5449">
            <v>0.97592390830205444</v>
          </cell>
          <cell r="BE5449">
            <v>0.79301635592070618</v>
          </cell>
          <cell r="CP5449">
            <v>22.791666666666668</v>
          </cell>
          <cell r="CV5449">
            <v>92.1</v>
          </cell>
          <cell r="DA5449">
            <v>0</v>
          </cell>
          <cell r="DD5449">
            <v>0.69453827409291891</v>
          </cell>
          <cell r="FJ5449">
            <v>42</v>
          </cell>
          <cell r="FK5449">
            <v>0.26300000000000001</v>
          </cell>
          <cell r="FL5449">
            <v>-0.74080372926740157</v>
          </cell>
          <cell r="FO5449">
            <v>1</v>
          </cell>
        </row>
        <row r="5450">
          <cell r="A5450">
            <v>665323</v>
          </cell>
          <cell r="C5450" t="str">
            <v>Santana, Anthoniris</v>
          </cell>
          <cell r="Q5450" t="str">
            <v>R</v>
          </cell>
          <cell r="AJ5450">
            <v>6.9025977987525629</v>
          </cell>
          <cell r="AR5450">
            <v>16.8</v>
          </cell>
          <cell r="AS5450">
            <v>-1.8200688403270675</v>
          </cell>
          <cell r="AT5450">
            <v>0.95267304064048219</v>
          </cell>
          <cell r="BE5450">
            <v>0.71416135373272827</v>
          </cell>
          <cell r="CP5450">
            <v>21.458333333333332</v>
          </cell>
          <cell r="CV5450">
            <v>92.1</v>
          </cell>
          <cell r="DA5450">
            <v>0</v>
          </cell>
          <cell r="DD5450">
            <v>1.4643184020227933</v>
          </cell>
          <cell r="FJ5450">
            <v>42</v>
          </cell>
          <cell r="FK5450">
            <v>0.26300000000000001</v>
          </cell>
          <cell r="FL5450">
            <v>-0.61807764291090539</v>
          </cell>
          <cell r="FO5450">
            <v>0.97619047619047628</v>
          </cell>
        </row>
        <row r="5451">
          <cell r="A5451">
            <v>665324</v>
          </cell>
          <cell r="C5451" t="str">
            <v>Santana, Carlos</v>
          </cell>
          <cell r="Q5451" t="str">
            <v>R</v>
          </cell>
          <cell r="AJ5451">
            <v>8.7270352894101375</v>
          </cell>
          <cell r="AR5451">
            <v>16.8</v>
          </cell>
          <cell r="AS5451">
            <v>-0.22337421758234657</v>
          </cell>
          <cell r="AT5451">
            <v>0.96359114191053252</v>
          </cell>
          <cell r="BE5451">
            <v>0.57115057833128802</v>
          </cell>
          <cell r="CP5451">
            <v>21.958333333333332</v>
          </cell>
          <cell r="CV5451">
            <v>92.1</v>
          </cell>
          <cell r="DA5451">
            <v>0</v>
          </cell>
          <cell r="DD5451">
            <v>0.87516216261388302</v>
          </cell>
          <cell r="FJ5451">
            <v>42</v>
          </cell>
          <cell r="FK5451">
            <v>0.26300000000000001</v>
          </cell>
          <cell r="FL5451">
            <v>-4.1645065511283788E-2</v>
          </cell>
          <cell r="FO5451">
            <v>1</v>
          </cell>
        </row>
        <row r="5452">
          <cell r="A5452">
            <v>665335</v>
          </cell>
          <cell r="C5452" t="str">
            <v>Dorris, Jacob</v>
          </cell>
          <cell r="Q5452" t="str">
            <v>R</v>
          </cell>
          <cell r="AJ5452">
            <v>5.0293840405371206</v>
          </cell>
          <cell r="AR5452">
            <v>22.27406875493331</v>
          </cell>
          <cell r="AS5452">
            <v>-0.33193377485322983</v>
          </cell>
          <cell r="AT5452">
            <v>0.75061546060895257</v>
          </cell>
          <cell r="BE5452">
            <v>0.71157332765710835</v>
          </cell>
          <cell r="CP5452">
            <v>23.291666666666668</v>
          </cell>
          <cell r="CV5452">
            <v>92.1</v>
          </cell>
          <cell r="DA5452">
            <v>0</v>
          </cell>
          <cell r="DD5452">
            <v>1.354775878613721</v>
          </cell>
          <cell r="FJ5452">
            <v>55.685171887333269</v>
          </cell>
          <cell r="FK5452">
            <v>0.26300000000000001</v>
          </cell>
          <cell r="FL5452">
            <v>0.46769279441997319</v>
          </cell>
          <cell r="FO5452">
            <v>1</v>
          </cell>
        </row>
        <row r="5453">
          <cell r="A5453">
            <v>665354</v>
          </cell>
          <cell r="C5453" t="str">
            <v>Martinez, Sebastian</v>
          </cell>
          <cell r="Q5453" t="str">
            <v>R</v>
          </cell>
          <cell r="AJ5453">
            <v>9.6173183363791868</v>
          </cell>
          <cell r="AR5453">
            <v>16.8</v>
          </cell>
          <cell r="AS5453">
            <v>-2.1714341874021277</v>
          </cell>
          <cell r="AT5453">
            <v>0.96973822106443452</v>
          </cell>
          <cell r="BE5453">
            <v>0.8556432555148028</v>
          </cell>
          <cell r="CP5453">
            <v>20.458333333333332</v>
          </cell>
          <cell r="CV5453">
            <v>92.1</v>
          </cell>
          <cell r="DA5453">
            <v>0</v>
          </cell>
          <cell r="DD5453">
            <v>1.0719337751904869</v>
          </cell>
          <cell r="FJ5453">
            <v>42</v>
          </cell>
          <cell r="FK5453">
            <v>0.26300000000000001</v>
          </cell>
          <cell r="FL5453">
            <v>3.5343120672941915</v>
          </cell>
          <cell r="FO5453">
            <v>1</v>
          </cell>
        </row>
        <row r="5454">
          <cell r="A5454">
            <v>665402</v>
          </cell>
          <cell r="C5454" t="str">
            <v>Dwyer, Heath</v>
          </cell>
          <cell r="Q5454" t="str">
            <v>R</v>
          </cell>
          <cell r="AJ5454">
            <v>6.1008569210623191</v>
          </cell>
          <cell r="AR5454">
            <v>16.8</v>
          </cell>
          <cell r="AS5454">
            <v>-1.6386078833172151</v>
          </cell>
          <cell r="AT5454">
            <v>0.95232050682449132</v>
          </cell>
          <cell r="BE5454">
            <v>1.0136983570728602</v>
          </cell>
          <cell r="CP5454">
            <v>23.041666666666668</v>
          </cell>
          <cell r="CV5454">
            <v>92.1</v>
          </cell>
          <cell r="DA5454">
            <v>0</v>
          </cell>
          <cell r="DD5454">
            <v>1.2906883612649518</v>
          </cell>
          <cell r="FJ5454">
            <v>42</v>
          </cell>
          <cell r="FK5454">
            <v>0.26300000000000001</v>
          </cell>
          <cell r="FL5454">
            <v>1.0421931389794377</v>
          </cell>
          <cell r="FO5454">
            <v>0.58022366769371203</v>
          </cell>
        </row>
        <row r="5455">
          <cell r="A5455">
            <v>665410</v>
          </cell>
          <cell r="C5455" t="str">
            <v>Clowers, Shawn</v>
          </cell>
          <cell r="Q5455" t="str">
            <v>R</v>
          </cell>
          <cell r="AJ5455">
            <v>8.2901119585354106</v>
          </cell>
          <cell r="AR5455">
            <v>16.8</v>
          </cell>
          <cell r="AS5455">
            <v>0.30138336851941661</v>
          </cell>
          <cell r="AT5455">
            <v>0.92375486135598883</v>
          </cell>
          <cell r="BE5455">
            <v>0.82526061566496833</v>
          </cell>
          <cell r="CP5455">
            <v>23.625</v>
          </cell>
          <cell r="CV5455">
            <v>92.1</v>
          </cell>
          <cell r="DA5455">
            <v>0</v>
          </cell>
          <cell r="DD5455">
            <v>1.0320872356319502</v>
          </cell>
          <cell r="FJ5455">
            <v>42</v>
          </cell>
          <cell r="FK5455">
            <v>0.26300000000000001</v>
          </cell>
          <cell r="FL5455">
            <v>0.88239778049281836</v>
          </cell>
          <cell r="FO5455">
            <v>1</v>
          </cell>
        </row>
        <row r="5456">
          <cell r="A5456">
            <v>665411</v>
          </cell>
          <cell r="C5456" t="str">
            <v>Myers, Aaron</v>
          </cell>
          <cell r="Q5456" t="str">
            <v>R</v>
          </cell>
          <cell r="AJ5456">
            <v>6.7938837927859623</v>
          </cell>
          <cell r="AR5456">
            <v>16.8</v>
          </cell>
          <cell r="AS5456">
            <v>1.6714335514196057</v>
          </cell>
          <cell r="AT5456">
            <v>0.94431962568826655</v>
          </cell>
          <cell r="BE5456">
            <v>1.0514916969844019</v>
          </cell>
          <cell r="CP5456">
            <v>22.791666666666668</v>
          </cell>
          <cell r="CV5456">
            <v>92.1</v>
          </cell>
          <cell r="DA5456">
            <v>0</v>
          </cell>
          <cell r="DD5456">
            <v>1.2724096400227989</v>
          </cell>
          <cell r="FJ5456">
            <v>42</v>
          </cell>
          <cell r="FK5456">
            <v>0.26300000000000001</v>
          </cell>
          <cell r="FL5456">
            <v>-0.16027942006651338</v>
          </cell>
          <cell r="FO5456">
            <v>1</v>
          </cell>
        </row>
        <row r="5457">
          <cell r="A5457">
            <v>665416</v>
          </cell>
          <cell r="C5457" t="str">
            <v>Andros, Nicholas</v>
          </cell>
          <cell r="Q5457" t="str">
            <v>R</v>
          </cell>
          <cell r="AJ5457">
            <v>6.9241699759439754</v>
          </cell>
          <cell r="AR5457">
            <v>16.8</v>
          </cell>
          <cell r="AS5457">
            <v>-1.6684095252988898</v>
          </cell>
          <cell r="AT5457">
            <v>0.88176705160624047</v>
          </cell>
          <cell r="BE5457">
            <v>0.84177848692098622</v>
          </cell>
          <cell r="CP5457">
            <v>23.625</v>
          </cell>
          <cell r="CV5457">
            <v>92.1</v>
          </cell>
          <cell r="DA5457">
            <v>0</v>
          </cell>
          <cell r="DD5457">
            <v>0.97945375501677623</v>
          </cell>
          <cell r="FJ5457">
            <v>42</v>
          </cell>
          <cell r="FK5457">
            <v>0.26300000000000001</v>
          </cell>
          <cell r="FL5457">
            <v>-4.3342630212788849E-2</v>
          </cell>
          <cell r="FO5457">
            <v>1</v>
          </cell>
        </row>
        <row r="5458">
          <cell r="A5458">
            <v>665417</v>
          </cell>
          <cell r="C5458" t="str">
            <v>Kubat, Kyle</v>
          </cell>
          <cell r="Q5458" t="str">
            <v>R</v>
          </cell>
          <cell r="AJ5458">
            <v>6.7150812470478449</v>
          </cell>
          <cell r="AR5458">
            <v>22.058196499911528</v>
          </cell>
          <cell r="AS5458">
            <v>1.260133766668835</v>
          </cell>
          <cell r="AT5458">
            <v>0.86326630940192495</v>
          </cell>
          <cell r="BE5458">
            <v>0.90634214366819232</v>
          </cell>
          <cell r="CP5458">
            <v>23.541666666666668</v>
          </cell>
          <cell r="CV5458">
            <v>92.1</v>
          </cell>
          <cell r="DA5458">
            <v>0</v>
          </cell>
          <cell r="DD5458">
            <v>0.96616631402109665</v>
          </cell>
          <cell r="FJ5458">
            <v>55.145491249778814</v>
          </cell>
          <cell r="FK5458">
            <v>0.26300000000000001</v>
          </cell>
          <cell r="FL5458">
            <v>0.13954804292886533</v>
          </cell>
          <cell r="FO5458">
            <v>1</v>
          </cell>
        </row>
        <row r="5459">
          <cell r="A5459">
            <v>665420</v>
          </cell>
          <cell r="C5459" t="str">
            <v>Rodriguez, Leovanny</v>
          </cell>
          <cell r="Q5459" t="str">
            <v>S</v>
          </cell>
          <cell r="AJ5459">
            <v>8.4461200817505144</v>
          </cell>
          <cell r="AR5459">
            <v>44.400000000000006</v>
          </cell>
          <cell r="AS5459">
            <v>-0.31727722071547598</v>
          </cell>
          <cell r="AT5459">
            <v>0.88069401187149343</v>
          </cell>
          <cell r="BE5459">
            <v>0.83281234745960808</v>
          </cell>
          <cell r="CP5459">
            <v>20.041666666666668</v>
          </cell>
          <cell r="CV5459">
            <v>92.1</v>
          </cell>
          <cell r="DA5459">
            <v>0</v>
          </cell>
          <cell r="DD5459">
            <v>0.92009651522258729</v>
          </cell>
          <cell r="FJ5459">
            <v>111</v>
          </cell>
          <cell r="FK5459">
            <v>0.26300000000000001</v>
          </cell>
          <cell r="FL5459">
            <v>-0.42469684521504641</v>
          </cell>
          <cell r="FO5459">
            <v>0</v>
          </cell>
        </row>
        <row r="5460">
          <cell r="A5460">
            <v>665480</v>
          </cell>
          <cell r="C5460" t="str">
            <v>Nieves, Kerwin</v>
          </cell>
          <cell r="Q5460" t="str">
            <v>R</v>
          </cell>
          <cell r="AJ5460">
            <v>8.8236431494418301</v>
          </cell>
          <cell r="AR5460">
            <v>16.8</v>
          </cell>
          <cell r="AS5460">
            <v>0.49574121841114299</v>
          </cell>
          <cell r="AT5460">
            <v>0.94602339626763032</v>
          </cell>
          <cell r="BE5460">
            <v>0.89557656077659575</v>
          </cell>
          <cell r="CP5460">
            <v>20.708333333333332</v>
          </cell>
          <cell r="CV5460">
            <v>92.1</v>
          </cell>
          <cell r="DA5460">
            <v>0</v>
          </cell>
          <cell r="DD5460">
            <v>1.2243461219194089</v>
          </cell>
          <cell r="FJ5460">
            <v>42</v>
          </cell>
          <cell r="FK5460">
            <v>0.26300000000000001</v>
          </cell>
          <cell r="FL5460">
            <v>0.6787152288660242</v>
          </cell>
          <cell r="FO5460">
            <v>1</v>
          </cell>
        </row>
        <row r="5461">
          <cell r="A5461">
            <v>665481</v>
          </cell>
          <cell r="C5461" t="str">
            <v>Lowery, Jackson</v>
          </cell>
          <cell r="Q5461" t="str">
            <v>R</v>
          </cell>
          <cell r="AJ5461">
            <v>5.805922422329175</v>
          </cell>
          <cell r="AR5461">
            <v>16.8</v>
          </cell>
          <cell r="AS5461">
            <v>0.3261678180543634</v>
          </cell>
          <cell r="AT5461">
            <v>0.93109092000557792</v>
          </cell>
          <cell r="BE5461">
            <v>0.99370831802256043</v>
          </cell>
          <cell r="CP5461">
            <v>23.958333333333332</v>
          </cell>
          <cell r="CV5461">
            <v>92.1</v>
          </cell>
          <cell r="DA5461">
            <v>0</v>
          </cell>
          <cell r="DD5461">
            <v>1.135868046087424</v>
          </cell>
          <cell r="FJ5461">
            <v>42</v>
          </cell>
          <cell r="FK5461">
            <v>0.26300000000000001</v>
          </cell>
          <cell r="FL5461">
            <v>0.18710241781038267</v>
          </cell>
          <cell r="FO5461">
            <v>1</v>
          </cell>
        </row>
        <row r="5462">
          <cell r="A5462">
            <v>665525</v>
          </cell>
          <cell r="C5462" t="str">
            <v>De Jesus, Noel</v>
          </cell>
          <cell r="Q5462" t="str">
            <v>S</v>
          </cell>
          <cell r="AJ5462">
            <v>8.6445030449049209</v>
          </cell>
          <cell r="AR5462">
            <v>44.400000000000006</v>
          </cell>
          <cell r="AS5462">
            <v>0.44214650912193426</v>
          </cell>
          <cell r="AT5462">
            <v>0.94019618333689015</v>
          </cell>
          <cell r="BE5462">
            <v>1.0020529578727797</v>
          </cell>
          <cell r="CP5462">
            <v>19.458333333333332</v>
          </cell>
          <cell r="CV5462">
            <v>92.1</v>
          </cell>
          <cell r="DA5462">
            <v>0</v>
          </cell>
          <cell r="DD5462">
            <v>0.88152019539485138</v>
          </cell>
          <cell r="FJ5462">
            <v>111</v>
          </cell>
          <cell r="FK5462">
            <v>0.26300000000000001</v>
          </cell>
          <cell r="FL5462">
            <v>0.15926194740635402</v>
          </cell>
          <cell r="FO5462">
            <v>0</v>
          </cell>
        </row>
        <row r="5463">
          <cell r="A5463">
            <v>665526</v>
          </cell>
          <cell r="C5463" t="str">
            <v>Trompiz, Anthony</v>
          </cell>
          <cell r="Q5463" t="str">
            <v>R</v>
          </cell>
          <cell r="AJ5463">
            <v>8.85296783418449</v>
          </cell>
          <cell r="AR5463">
            <v>16.8</v>
          </cell>
          <cell r="AS5463">
            <v>-2.9359943810000928</v>
          </cell>
          <cell r="AT5463">
            <v>0.97903134379659351</v>
          </cell>
          <cell r="BE5463">
            <v>0.92893380366702605</v>
          </cell>
          <cell r="CP5463">
            <v>18.625</v>
          </cell>
          <cell r="CV5463">
            <v>92.1</v>
          </cell>
          <cell r="DA5463">
            <v>0</v>
          </cell>
          <cell r="DD5463">
            <v>1.1811456590729021</v>
          </cell>
          <cell r="FJ5463">
            <v>42</v>
          </cell>
          <cell r="FK5463">
            <v>0.26300000000000001</v>
          </cell>
          <cell r="FL5463">
            <v>-0.29923885913896697</v>
          </cell>
          <cell r="FO5463">
            <v>1</v>
          </cell>
        </row>
        <row r="5464">
          <cell r="A5464">
            <v>665530</v>
          </cell>
          <cell r="C5464" t="str">
            <v>Pena, Carlos</v>
          </cell>
          <cell r="Q5464" t="str">
            <v>S</v>
          </cell>
          <cell r="AJ5464">
            <v>9.0425599656002547</v>
          </cell>
          <cell r="AR5464">
            <v>44.400000000000006</v>
          </cell>
          <cell r="AS5464">
            <v>0.65020698292171697</v>
          </cell>
          <cell r="AT5464">
            <v>0.961075506714129</v>
          </cell>
          <cell r="BE5464">
            <v>1.0917558198445338</v>
          </cell>
          <cell r="CP5464">
            <v>22.208333333333332</v>
          </cell>
          <cell r="CV5464">
            <v>92.1</v>
          </cell>
          <cell r="DA5464">
            <v>0</v>
          </cell>
          <cell r="DD5464">
            <v>0.91575269061811337</v>
          </cell>
          <cell r="FJ5464">
            <v>111</v>
          </cell>
          <cell r="FK5464">
            <v>0.26300000000000001</v>
          </cell>
          <cell r="FL5464">
            <v>5.798641783606974E-2</v>
          </cell>
          <cell r="FO5464">
            <v>0</v>
          </cell>
        </row>
        <row r="5465">
          <cell r="A5465">
            <v>665531</v>
          </cell>
          <cell r="C5465" t="str">
            <v>Rivero, Luis</v>
          </cell>
          <cell r="Q5465" t="str">
            <v>R</v>
          </cell>
          <cell r="AJ5465">
            <v>9.1526581872986199</v>
          </cell>
          <cell r="AR5465">
            <v>16.8</v>
          </cell>
          <cell r="AS5465">
            <v>1.0869051979387476</v>
          </cell>
          <cell r="AT5465">
            <v>0.90974868554821386</v>
          </cell>
          <cell r="BE5465">
            <v>0.87819539363233368</v>
          </cell>
          <cell r="CP5465">
            <v>18.458333333333332</v>
          </cell>
          <cell r="CV5465">
            <v>92.1</v>
          </cell>
          <cell r="DA5465">
            <v>0</v>
          </cell>
          <cell r="DD5465">
            <v>0.95675615566674288</v>
          </cell>
          <cell r="FJ5465">
            <v>42</v>
          </cell>
          <cell r="FK5465">
            <v>0.26300000000000001</v>
          </cell>
          <cell r="FL5465">
            <v>-0.23928383287288929</v>
          </cell>
          <cell r="FO5465">
            <v>1</v>
          </cell>
        </row>
        <row r="5466">
          <cell r="A5466">
            <v>665532</v>
          </cell>
          <cell r="C5466" t="str">
            <v>Cortes, Carlos</v>
          </cell>
          <cell r="Q5466" t="str">
            <v>R</v>
          </cell>
          <cell r="AJ5466">
            <v>9.7603853169401162</v>
          </cell>
          <cell r="AR5466">
            <v>16.8</v>
          </cell>
          <cell r="AS5466">
            <v>5.2135046376087357E-3</v>
          </cell>
          <cell r="AT5466">
            <v>0.93214844771382166</v>
          </cell>
          <cell r="BE5466">
            <v>0.84924590263769506</v>
          </cell>
          <cell r="CP5466">
            <v>19.958333333333332</v>
          </cell>
          <cell r="CV5466">
            <v>92.1</v>
          </cell>
          <cell r="DA5466">
            <v>0</v>
          </cell>
          <cell r="DD5466">
            <v>0.75532611482464018</v>
          </cell>
          <cell r="FJ5466">
            <v>42</v>
          </cell>
          <cell r="FK5466">
            <v>0.26300000000000001</v>
          </cell>
          <cell r="FL5466">
            <v>0.97501739411726362</v>
          </cell>
          <cell r="FO5466">
            <v>1</v>
          </cell>
        </row>
        <row r="5467">
          <cell r="A5467">
            <v>665533</v>
          </cell>
          <cell r="C5467" t="str">
            <v>Caraballo, William</v>
          </cell>
          <cell r="Q5467" t="str">
            <v>R</v>
          </cell>
          <cell r="AJ5467">
            <v>11.00880415903579</v>
          </cell>
          <cell r="AR5467">
            <v>16.8</v>
          </cell>
          <cell r="AS5467">
            <v>-6.0351837929234842</v>
          </cell>
          <cell r="AT5467">
            <v>0.96471523052833608</v>
          </cell>
          <cell r="BE5467">
            <v>1.0793347335762837</v>
          </cell>
          <cell r="CP5467">
            <v>17.958333333333332</v>
          </cell>
          <cell r="CV5467">
            <v>92.1</v>
          </cell>
          <cell r="DA5467">
            <v>0</v>
          </cell>
          <cell r="DD5467">
            <v>1.7436395033789589</v>
          </cell>
          <cell r="FJ5467">
            <v>42</v>
          </cell>
          <cell r="FK5467">
            <v>0.26300000000000001</v>
          </cell>
          <cell r="FL5467">
            <v>1.5218184197848028</v>
          </cell>
          <cell r="FO5467">
            <v>1</v>
          </cell>
        </row>
        <row r="5468">
          <cell r="A5468">
            <v>665535</v>
          </cell>
          <cell r="C5468" t="str">
            <v>Pirela, Brian</v>
          </cell>
          <cell r="Q5468" t="str">
            <v>R</v>
          </cell>
          <cell r="AJ5468">
            <v>8.0852602781034353</v>
          </cell>
          <cell r="AR5468">
            <v>16.8</v>
          </cell>
          <cell r="AS5468">
            <v>0.5176678727453321</v>
          </cell>
          <cell r="AT5468">
            <v>0.95453876586420094</v>
          </cell>
          <cell r="BE5468">
            <v>0.8808201816244865</v>
          </cell>
          <cell r="CP5468">
            <v>18.458333333333332</v>
          </cell>
          <cell r="CV5468">
            <v>92.1</v>
          </cell>
          <cell r="DA5468">
            <v>0</v>
          </cell>
          <cell r="DD5468">
            <v>1.3499126498630256</v>
          </cell>
          <cell r="FJ5468">
            <v>42</v>
          </cell>
          <cell r="FK5468">
            <v>0.26300000000000001</v>
          </cell>
          <cell r="FL5468">
            <v>-2.0731502583959484E-2</v>
          </cell>
          <cell r="FO5468">
            <v>1</v>
          </cell>
        </row>
        <row r="5469">
          <cell r="A5469">
            <v>665536</v>
          </cell>
          <cell r="C5469" t="str">
            <v>De La Cruz, Joel</v>
          </cell>
          <cell r="Q5469" t="str">
            <v>R</v>
          </cell>
          <cell r="AJ5469">
            <v>8.5816370219391835</v>
          </cell>
          <cell r="AR5469">
            <v>16.8</v>
          </cell>
          <cell r="AS5469">
            <v>0.993483790028174</v>
          </cell>
          <cell r="AT5469">
            <v>0.92752230840504235</v>
          </cell>
          <cell r="BE5469">
            <v>0.92627825461028968</v>
          </cell>
          <cell r="CP5469">
            <v>19.625</v>
          </cell>
          <cell r="CV5469">
            <v>92.1</v>
          </cell>
          <cell r="DA5469">
            <v>0</v>
          </cell>
          <cell r="DD5469">
            <v>0.96152723356741632</v>
          </cell>
          <cell r="FJ5469">
            <v>42</v>
          </cell>
          <cell r="FK5469">
            <v>0.26300000000000001</v>
          </cell>
          <cell r="FL5469">
            <v>2.4329588213212818E-2</v>
          </cell>
          <cell r="FO5469">
            <v>1</v>
          </cell>
        </row>
        <row r="5470">
          <cell r="A5470">
            <v>665542</v>
          </cell>
          <cell r="C5470" t="str">
            <v>Parker, Evan</v>
          </cell>
          <cell r="Q5470" t="str">
            <v>R</v>
          </cell>
          <cell r="AJ5470">
            <v>7.7062457968483962</v>
          </cell>
          <cell r="AR5470">
            <v>16.8</v>
          </cell>
          <cell r="AS5470">
            <v>-3.2816500193997915</v>
          </cell>
          <cell r="AT5470">
            <v>0.9831898257370183</v>
          </cell>
          <cell r="BE5470">
            <v>0.81889652673747182</v>
          </cell>
          <cell r="CP5470">
            <v>23.541666666666668</v>
          </cell>
          <cell r="CV5470">
            <v>92.1</v>
          </cell>
          <cell r="DA5470">
            <v>0</v>
          </cell>
          <cell r="DD5470">
            <v>0.54170423230849241</v>
          </cell>
          <cell r="FJ5470">
            <v>42</v>
          </cell>
          <cell r="FK5470">
            <v>0.26300000000000001</v>
          </cell>
          <cell r="FL5470">
            <v>1.7173031432201353</v>
          </cell>
          <cell r="FO5470">
            <v>1</v>
          </cell>
        </row>
        <row r="5471">
          <cell r="A5471">
            <v>665570</v>
          </cell>
          <cell r="C5471" t="str">
            <v>Florentino, Juan</v>
          </cell>
          <cell r="Q5471" t="str">
            <v>R</v>
          </cell>
          <cell r="AJ5471">
            <v>7.499746498464857</v>
          </cell>
          <cell r="AR5471">
            <v>16.8</v>
          </cell>
          <cell r="AS5471">
            <v>-0.45635231099036982</v>
          </cell>
          <cell r="AT5471">
            <v>0.9019602401630622</v>
          </cell>
          <cell r="BE5471">
            <v>0.60489258735766094</v>
          </cell>
          <cell r="CP5471">
            <v>19.791666666666668</v>
          </cell>
          <cell r="CV5471">
            <v>92.1</v>
          </cell>
          <cell r="DA5471">
            <v>0</v>
          </cell>
          <cell r="DD5471">
            <v>1.1293960982254674</v>
          </cell>
          <cell r="FJ5471">
            <v>42</v>
          </cell>
          <cell r="FK5471">
            <v>0.26300000000000001</v>
          </cell>
          <cell r="FL5471">
            <v>1.8417693764258949</v>
          </cell>
          <cell r="FO5471">
            <v>1</v>
          </cell>
        </row>
        <row r="5472">
          <cell r="A5472">
            <v>665571</v>
          </cell>
          <cell r="C5472" t="str">
            <v>Alvarado, Deymar</v>
          </cell>
          <cell r="Q5472" t="str">
            <v>S</v>
          </cell>
          <cell r="AJ5472">
            <v>13.38508027712955</v>
          </cell>
          <cell r="AR5472">
            <v>44.400000000000006</v>
          </cell>
          <cell r="AS5472">
            <v>1.625080275878745</v>
          </cell>
          <cell r="AT5472">
            <v>0.96669057761202404</v>
          </cell>
          <cell r="BE5472">
            <v>0.82295501756133671</v>
          </cell>
          <cell r="CP5472">
            <v>18.708333333333332</v>
          </cell>
          <cell r="CV5472">
            <v>92.1</v>
          </cell>
          <cell r="DA5472">
            <v>0</v>
          </cell>
          <cell r="DD5472">
            <v>1.1720258918682813</v>
          </cell>
          <cell r="FJ5472">
            <v>111</v>
          </cell>
          <cell r="FK5472">
            <v>0.26300000000000001</v>
          </cell>
          <cell r="FL5472">
            <v>0.77628277887710562</v>
          </cell>
          <cell r="FO5472">
            <v>0</v>
          </cell>
        </row>
        <row r="5473">
          <cell r="A5473">
            <v>665572</v>
          </cell>
          <cell r="C5473" t="str">
            <v>Taveras, Andy</v>
          </cell>
          <cell r="Q5473" t="str">
            <v>R</v>
          </cell>
          <cell r="AJ5473">
            <v>10.914898071383131</v>
          </cell>
          <cell r="AR5473">
            <v>16.8</v>
          </cell>
          <cell r="AS5473">
            <v>-0.25920240749208112</v>
          </cell>
          <cell r="AT5473">
            <v>0.92700763335637226</v>
          </cell>
          <cell r="BE5473">
            <v>0.93152260882168769</v>
          </cell>
          <cell r="CP5473">
            <v>20.208333333333332</v>
          </cell>
          <cell r="CV5473">
            <v>92.1</v>
          </cell>
          <cell r="DA5473">
            <v>0</v>
          </cell>
          <cell r="DD5473">
            <v>1.1141646910786001</v>
          </cell>
          <cell r="FJ5473">
            <v>42</v>
          </cell>
          <cell r="FK5473">
            <v>0.26300000000000001</v>
          </cell>
          <cell r="FL5473">
            <v>-1.2668839575769295</v>
          </cell>
          <cell r="FO5473">
            <v>1</v>
          </cell>
        </row>
        <row r="5474">
          <cell r="A5474">
            <v>665580</v>
          </cell>
          <cell r="C5474" t="str">
            <v>Bass, Brian</v>
          </cell>
          <cell r="Q5474" t="str">
            <v>R</v>
          </cell>
          <cell r="AJ5474">
            <v>7.4547113978192225</v>
          </cell>
          <cell r="AR5474">
            <v>21.193026970059261</v>
          </cell>
          <cell r="AS5474">
            <v>-0.615007618385781</v>
          </cell>
          <cell r="AT5474">
            <v>0.76625905089886404</v>
          </cell>
          <cell r="BE5474">
            <v>1.1541130001265048</v>
          </cell>
          <cell r="CP5474">
            <v>24.125</v>
          </cell>
          <cell r="CV5474">
            <v>92.1</v>
          </cell>
          <cell r="DA5474">
            <v>0</v>
          </cell>
          <cell r="DD5474">
            <v>0.94337844945002847</v>
          </cell>
          <cell r="FJ5474">
            <v>52.982567425148147</v>
          </cell>
          <cell r="FK5474">
            <v>0.26300000000000001</v>
          </cell>
          <cell r="FL5474">
            <v>1.4548560534004256</v>
          </cell>
          <cell r="FO5474">
            <v>1</v>
          </cell>
        </row>
        <row r="5475">
          <cell r="A5475">
            <v>665590</v>
          </cell>
          <cell r="C5475" t="str">
            <v>Ramos, Jordis</v>
          </cell>
          <cell r="Q5475" t="str">
            <v>R</v>
          </cell>
          <cell r="AJ5475">
            <v>8.9045995696267735</v>
          </cell>
          <cell r="AR5475">
            <v>16.8</v>
          </cell>
          <cell r="AS5475">
            <v>-1.1718869020075791</v>
          </cell>
          <cell r="AT5475">
            <v>0.87231658988235417</v>
          </cell>
          <cell r="BE5475">
            <v>1.4188996630729938</v>
          </cell>
          <cell r="CP5475">
            <v>20.041666666666668</v>
          </cell>
          <cell r="CV5475">
            <v>92.1</v>
          </cell>
          <cell r="DA5475">
            <v>0</v>
          </cell>
          <cell r="DD5475">
            <v>1.2478332244082213</v>
          </cell>
          <cell r="FJ5475">
            <v>42</v>
          </cell>
          <cell r="FK5475">
            <v>0.26300000000000001</v>
          </cell>
          <cell r="FL5475">
            <v>-0.12354396297798978</v>
          </cell>
          <cell r="FO5475">
            <v>1</v>
          </cell>
        </row>
        <row r="5476">
          <cell r="A5476">
            <v>665591</v>
          </cell>
          <cell r="C5476" t="str">
            <v>Martinez, Michael</v>
          </cell>
          <cell r="Q5476" t="str">
            <v>R</v>
          </cell>
          <cell r="AJ5476">
            <v>12.252792179467235</v>
          </cell>
          <cell r="AR5476">
            <v>16.8</v>
          </cell>
          <cell r="AS5476">
            <v>0.50484233445943705</v>
          </cell>
          <cell r="AT5476">
            <v>0.97838604537747953</v>
          </cell>
          <cell r="BE5476">
            <v>1.2437490272110658</v>
          </cell>
          <cell r="CP5476">
            <v>19.041666666666668</v>
          </cell>
          <cell r="CV5476">
            <v>92.1</v>
          </cell>
          <cell r="DA5476">
            <v>0</v>
          </cell>
          <cell r="DD5476">
            <v>2</v>
          </cell>
          <cell r="FJ5476">
            <v>42</v>
          </cell>
          <cell r="FK5476">
            <v>0.26300000000000001</v>
          </cell>
          <cell r="FL5476">
            <v>1.507675447274442</v>
          </cell>
          <cell r="FO5476">
            <v>1</v>
          </cell>
        </row>
        <row r="5477">
          <cell r="A5477">
            <v>665595</v>
          </cell>
          <cell r="C5477" t="str">
            <v>Cramer, Gabe</v>
          </cell>
          <cell r="Q5477" t="str">
            <v>R</v>
          </cell>
          <cell r="AJ5477">
            <v>5.8335753446690735</v>
          </cell>
          <cell r="AR5477">
            <v>16.8</v>
          </cell>
          <cell r="AS5477">
            <v>-1.227424169708897</v>
          </cell>
          <cell r="AT5477">
            <v>0.8352056189949173</v>
          </cell>
          <cell r="BE5477">
            <v>0.80023112639751048</v>
          </cell>
          <cell r="CP5477">
            <v>21.625</v>
          </cell>
          <cell r="CV5477">
            <v>92.1</v>
          </cell>
          <cell r="DA5477">
            <v>0</v>
          </cell>
          <cell r="DD5477">
            <v>1.3085889837687972</v>
          </cell>
          <cell r="FJ5477">
            <v>42</v>
          </cell>
          <cell r="FK5477">
            <v>0.26300000000000001</v>
          </cell>
          <cell r="FL5477">
            <v>-0.31218383385115644</v>
          </cell>
          <cell r="FO5477">
            <v>1</v>
          </cell>
        </row>
        <row r="5478">
          <cell r="A5478">
            <v>665600</v>
          </cell>
          <cell r="C5478" t="str">
            <v>De La Cruz, Jasseel</v>
          </cell>
          <cell r="Q5478" t="str">
            <v>R</v>
          </cell>
          <cell r="AJ5478">
            <v>8.6787492155365573</v>
          </cell>
          <cell r="AR5478">
            <v>16.8</v>
          </cell>
          <cell r="AS5478">
            <v>0.58212337607424103</v>
          </cell>
          <cell r="AT5478">
            <v>0.94544082530826845</v>
          </cell>
          <cell r="BE5478">
            <v>0.84626304345271541</v>
          </cell>
          <cell r="CP5478">
            <v>19.041666666666668</v>
          </cell>
          <cell r="CV5478">
            <v>92.1</v>
          </cell>
          <cell r="DA5478">
            <v>0</v>
          </cell>
          <cell r="DD5478">
            <v>0.94013403965390729</v>
          </cell>
          <cell r="FJ5478">
            <v>42</v>
          </cell>
          <cell r="FK5478">
            <v>0.26300000000000001</v>
          </cell>
          <cell r="FL5478">
            <v>0.36849441604600214</v>
          </cell>
          <cell r="FO5478">
            <v>0.756781383095668</v>
          </cell>
        </row>
        <row r="5479">
          <cell r="A5479">
            <v>665611</v>
          </cell>
          <cell r="C5479" t="str">
            <v>Solano, Jose</v>
          </cell>
          <cell r="Q5479" t="str">
            <v>R</v>
          </cell>
          <cell r="AJ5479">
            <v>8.2377763532795303</v>
          </cell>
          <cell r="AR5479">
            <v>16.8</v>
          </cell>
          <cell r="AS5479">
            <v>0.49565122868833023</v>
          </cell>
          <cell r="AT5479">
            <v>0.93994648883413778</v>
          </cell>
          <cell r="BE5479">
            <v>0.82542769564327512</v>
          </cell>
          <cell r="CP5479">
            <v>22.458333333333332</v>
          </cell>
          <cell r="CV5479">
            <v>92.1</v>
          </cell>
          <cell r="DA5479">
            <v>0</v>
          </cell>
          <cell r="DD5479">
            <v>0.69948498156221328</v>
          </cell>
          <cell r="FJ5479">
            <v>42</v>
          </cell>
          <cell r="FK5479">
            <v>0.26300000000000001</v>
          </cell>
          <cell r="FL5479">
            <v>0.48557052005063245</v>
          </cell>
          <cell r="FO5479">
            <v>1</v>
          </cell>
        </row>
        <row r="5480">
          <cell r="A5480">
            <v>665613</v>
          </cell>
          <cell r="C5480" t="str">
            <v>De La Rosa, Bairon</v>
          </cell>
          <cell r="Q5480" t="str">
            <v>R</v>
          </cell>
          <cell r="AJ5480">
            <v>10.246020127102472</v>
          </cell>
          <cell r="AR5480">
            <v>16.8</v>
          </cell>
          <cell r="AS5480">
            <v>-0.58166994351149715</v>
          </cell>
          <cell r="AT5480">
            <v>0.90820907134781892</v>
          </cell>
          <cell r="BE5480">
            <v>0.76930203491661531</v>
          </cell>
          <cell r="CP5480">
            <v>19.958333333333332</v>
          </cell>
          <cell r="CV5480">
            <v>92.1</v>
          </cell>
          <cell r="DA5480">
            <v>0</v>
          </cell>
          <cell r="DD5480">
            <v>1.0019003431774927</v>
          </cell>
          <cell r="FJ5480">
            <v>42</v>
          </cell>
          <cell r="FK5480">
            <v>0.26300000000000001</v>
          </cell>
          <cell r="FL5480">
            <v>-0.51973570333003671</v>
          </cell>
          <cell r="FO5480">
            <v>1</v>
          </cell>
        </row>
        <row r="5481">
          <cell r="A5481">
            <v>665614</v>
          </cell>
          <cell r="C5481" t="str">
            <v>Rosillo, Eduard</v>
          </cell>
          <cell r="Q5481" t="str">
            <v>S</v>
          </cell>
          <cell r="AJ5481">
            <v>8.0654237356404277</v>
          </cell>
          <cell r="AR5481">
            <v>44.400000000000006</v>
          </cell>
          <cell r="AS5481">
            <v>-1.4304928372994736</v>
          </cell>
          <cell r="AT5481">
            <v>0.92421049599557847</v>
          </cell>
          <cell r="BE5481">
            <v>1.2591450201007974</v>
          </cell>
          <cell r="CP5481">
            <v>22.541666666666668</v>
          </cell>
          <cell r="CV5481">
            <v>92.1</v>
          </cell>
          <cell r="DA5481">
            <v>0</v>
          </cell>
          <cell r="DD5481">
            <v>1.277756545938981</v>
          </cell>
          <cell r="FJ5481">
            <v>111</v>
          </cell>
          <cell r="FK5481">
            <v>0.26300000000000001</v>
          </cell>
          <cell r="FL5481">
            <v>0.60095030894956525</v>
          </cell>
          <cell r="FO5481">
            <v>0</v>
          </cell>
        </row>
        <row r="5482">
          <cell r="A5482">
            <v>665631</v>
          </cell>
          <cell r="C5482" t="str">
            <v>Martinez, Alexander</v>
          </cell>
          <cell r="Q5482" t="str">
            <v>R</v>
          </cell>
          <cell r="AJ5482">
            <v>8.3806105313517261</v>
          </cell>
          <cell r="AR5482">
            <v>16.8</v>
          </cell>
          <cell r="AS5482">
            <v>-0.70489063716107803</v>
          </cell>
          <cell r="AT5482">
            <v>0.84995410751516443</v>
          </cell>
          <cell r="BE5482">
            <v>0.98611473102483238</v>
          </cell>
          <cell r="CP5482">
            <v>19.541666666666668</v>
          </cell>
          <cell r="CV5482">
            <v>92.1</v>
          </cell>
          <cell r="DA5482">
            <v>0</v>
          </cell>
          <cell r="DD5482">
            <v>0.89703957397404832</v>
          </cell>
          <cell r="FJ5482">
            <v>42</v>
          </cell>
          <cell r="FK5482">
            <v>0.26300000000000001</v>
          </cell>
          <cell r="FL5482">
            <v>0.91538031474905412</v>
          </cell>
          <cell r="FO5482">
            <v>1</v>
          </cell>
        </row>
        <row r="5483">
          <cell r="A5483">
            <v>665661</v>
          </cell>
          <cell r="C5483" t="str">
            <v>Spitzbarth, Shea</v>
          </cell>
          <cell r="Q5483" t="str">
            <v>R</v>
          </cell>
          <cell r="AJ5483">
            <v>5.3355161848392445</v>
          </cell>
          <cell r="AR5483">
            <v>16.8</v>
          </cell>
          <cell r="AS5483">
            <v>-0.54909286804936297</v>
          </cell>
          <cell r="AT5483">
            <v>0.84057404956525006</v>
          </cell>
          <cell r="BE5483">
            <v>0.97936663138691127</v>
          </cell>
          <cell r="CP5483">
            <v>21.708333333333332</v>
          </cell>
          <cell r="CV5483">
            <v>92.1</v>
          </cell>
          <cell r="DA5483">
            <v>0</v>
          </cell>
          <cell r="DD5483">
            <v>1.4419317625903034</v>
          </cell>
          <cell r="FJ5483">
            <v>42</v>
          </cell>
          <cell r="FK5483">
            <v>0.26300000000000001</v>
          </cell>
          <cell r="FL5483">
            <v>0.35416317987208595</v>
          </cell>
          <cell r="FO5483">
            <v>1</v>
          </cell>
        </row>
        <row r="5484">
          <cell r="A5484">
            <v>665665</v>
          </cell>
          <cell r="C5484" t="str">
            <v>Sanmartin, Reiver</v>
          </cell>
          <cell r="Q5484" t="str">
            <v>S</v>
          </cell>
          <cell r="AJ5484">
            <v>8.6178863684929112</v>
          </cell>
          <cell r="AR5484">
            <v>44.400000000000006</v>
          </cell>
          <cell r="AS5484">
            <v>-0.42274436562095447</v>
          </cell>
          <cell r="AT5484">
            <v>0.90093072048772271</v>
          </cell>
          <cell r="BE5484">
            <v>0.92845974502598327</v>
          </cell>
          <cell r="CP5484">
            <v>20.208333333333332</v>
          </cell>
          <cell r="CV5484">
            <v>92.1</v>
          </cell>
          <cell r="DA5484">
            <v>0</v>
          </cell>
          <cell r="DD5484">
            <v>0.9247297881400145</v>
          </cell>
          <cell r="FJ5484">
            <v>111</v>
          </cell>
          <cell r="FK5484">
            <v>0.26300000000000001</v>
          </cell>
          <cell r="FL5484">
            <v>0.74883077509385443</v>
          </cell>
          <cell r="FO5484">
            <v>0</v>
          </cell>
        </row>
        <row r="5485">
          <cell r="A5485">
            <v>665666</v>
          </cell>
          <cell r="C5485" t="str">
            <v>Gonzalez, Victor</v>
          </cell>
          <cell r="Q5485" t="str">
            <v>R</v>
          </cell>
          <cell r="AJ5485">
            <v>9.1567310634656032</v>
          </cell>
          <cell r="AR5485">
            <v>16.8</v>
          </cell>
          <cell r="AS5485">
            <v>-2.2969427633520318</v>
          </cell>
          <cell r="AT5485">
            <v>0.97308398495477122</v>
          </cell>
          <cell r="BE5485">
            <v>1.0575699379119095</v>
          </cell>
          <cell r="CP5485">
            <v>19.958333333333332</v>
          </cell>
          <cell r="CV5485">
            <v>92.1</v>
          </cell>
          <cell r="DA5485">
            <v>0</v>
          </cell>
          <cell r="DD5485">
            <v>1.1947445191640644</v>
          </cell>
          <cell r="FJ5485">
            <v>42</v>
          </cell>
          <cell r="FK5485">
            <v>0.26300000000000001</v>
          </cell>
          <cell r="FL5485">
            <v>-0.56071117787759306</v>
          </cell>
          <cell r="FO5485">
            <v>0.66806720242214479</v>
          </cell>
        </row>
        <row r="5486">
          <cell r="A5486">
            <v>665710</v>
          </cell>
          <cell r="C5486" t="str">
            <v>Rodriguez, Eury</v>
          </cell>
          <cell r="Q5486" t="str">
            <v>R</v>
          </cell>
          <cell r="AJ5486">
            <v>9.1979259926775025</v>
          </cell>
          <cell r="AR5486">
            <v>16.8</v>
          </cell>
          <cell r="AS5486">
            <v>-1.4027323668681153</v>
          </cell>
          <cell r="AT5486">
            <v>0.96953269739128556</v>
          </cell>
          <cell r="BE5486">
            <v>0.6922481214895968</v>
          </cell>
          <cell r="CP5486">
            <v>18.791666666666668</v>
          </cell>
          <cell r="CV5486">
            <v>92.1</v>
          </cell>
          <cell r="DA5486">
            <v>0</v>
          </cell>
          <cell r="DD5486">
            <v>1.5152295262755466</v>
          </cell>
          <cell r="FJ5486">
            <v>42</v>
          </cell>
          <cell r="FK5486">
            <v>0.26300000000000001</v>
          </cell>
          <cell r="FL5486">
            <v>2.4591987342075661</v>
          </cell>
          <cell r="FO5486">
            <v>1</v>
          </cell>
        </row>
        <row r="5487">
          <cell r="A5487">
            <v>665711</v>
          </cell>
          <cell r="C5487" t="str">
            <v>Serrano, Angelo</v>
          </cell>
          <cell r="Q5487" t="str">
            <v>R</v>
          </cell>
          <cell r="AJ5487">
            <v>7.4458849465159513</v>
          </cell>
          <cell r="AR5487">
            <v>16.8</v>
          </cell>
          <cell r="AS5487">
            <v>-0.54370684937543867</v>
          </cell>
          <cell r="AT5487">
            <v>0.88317506375034327</v>
          </cell>
          <cell r="BE5487">
            <v>0.93650867916543357</v>
          </cell>
          <cell r="CP5487">
            <v>24.125</v>
          </cell>
          <cell r="CV5487">
            <v>92.1</v>
          </cell>
          <cell r="DA5487">
            <v>0</v>
          </cell>
          <cell r="DD5487">
            <v>1.2017461865163106</v>
          </cell>
          <cell r="FJ5487">
            <v>42</v>
          </cell>
          <cell r="FK5487">
            <v>0.26300000000000001</v>
          </cell>
          <cell r="FL5487">
            <v>0.79870581943253505</v>
          </cell>
          <cell r="FO5487">
            <v>1</v>
          </cell>
        </row>
        <row r="5488">
          <cell r="A5488">
            <v>665712</v>
          </cell>
          <cell r="C5488" t="str">
            <v>Lopez, Juan</v>
          </cell>
          <cell r="Q5488" t="str">
            <v>S</v>
          </cell>
          <cell r="AJ5488">
            <v>11.12754265707412</v>
          </cell>
          <cell r="AR5488">
            <v>44.400000000000006</v>
          </cell>
          <cell r="AS5488">
            <v>0.45343313487415199</v>
          </cell>
          <cell r="AT5488">
            <v>0.95835926131412741</v>
          </cell>
          <cell r="BE5488">
            <v>0.92771301352138091</v>
          </cell>
          <cell r="CP5488">
            <v>19.041666666666668</v>
          </cell>
          <cell r="CV5488">
            <v>92.1</v>
          </cell>
          <cell r="DA5488">
            <v>0</v>
          </cell>
          <cell r="DD5488">
            <v>1.2541227679540028</v>
          </cell>
          <cell r="FJ5488">
            <v>111</v>
          </cell>
          <cell r="FK5488">
            <v>0.26300000000000001</v>
          </cell>
          <cell r="FL5488">
            <v>0.4305668547905579</v>
          </cell>
          <cell r="FO5488">
            <v>7.7639740094903487E-2</v>
          </cell>
        </row>
        <row r="5489">
          <cell r="A5489">
            <v>665713</v>
          </cell>
          <cell r="C5489" t="str">
            <v>Alcantara, Nichel</v>
          </cell>
          <cell r="Q5489" t="str">
            <v>S</v>
          </cell>
          <cell r="AJ5489">
            <v>9.5341245729726385</v>
          </cell>
          <cell r="AR5489">
            <v>44.400000000000006</v>
          </cell>
          <cell r="AS5489">
            <v>0.1889266527732385</v>
          </cell>
          <cell r="AT5489">
            <v>0.95234352832101699</v>
          </cell>
          <cell r="BE5489">
            <v>0.87475659521691207</v>
          </cell>
          <cell r="CP5489">
            <v>20.125</v>
          </cell>
          <cell r="CV5489">
            <v>92.1</v>
          </cell>
          <cell r="DA5489">
            <v>0</v>
          </cell>
          <cell r="DD5489">
            <v>0.95612795543520301</v>
          </cell>
          <cell r="FJ5489">
            <v>111</v>
          </cell>
          <cell r="FK5489">
            <v>0.26300000000000001</v>
          </cell>
          <cell r="FL5489">
            <v>0.56995489832481028</v>
          </cell>
          <cell r="FO5489">
            <v>0</v>
          </cell>
        </row>
        <row r="5490">
          <cell r="A5490">
            <v>665725</v>
          </cell>
          <cell r="C5490" t="str">
            <v>Borkowski, Steve</v>
          </cell>
          <cell r="Q5490" t="str">
            <v>R</v>
          </cell>
          <cell r="AJ5490">
            <v>7.6720168867632541</v>
          </cell>
          <cell r="AR5490">
            <v>16.8</v>
          </cell>
          <cell r="AS5490">
            <v>-2.4410570485408702</v>
          </cell>
          <cell r="AT5490">
            <v>0.93838598832118392</v>
          </cell>
          <cell r="BE5490">
            <v>1.1454117597516449</v>
          </cell>
          <cell r="CP5490">
            <v>23.625</v>
          </cell>
          <cell r="CV5490">
            <v>92.1</v>
          </cell>
          <cell r="DA5490">
            <v>0</v>
          </cell>
          <cell r="DD5490">
            <v>0.91170757642190903</v>
          </cell>
          <cell r="FJ5490">
            <v>42</v>
          </cell>
          <cell r="FK5490">
            <v>0.26300000000000001</v>
          </cell>
          <cell r="FL5490">
            <v>-1.3561759053473053</v>
          </cell>
          <cell r="FO5490">
            <v>1</v>
          </cell>
        </row>
        <row r="5491">
          <cell r="A5491">
            <v>665730</v>
          </cell>
          <cell r="C5491" t="str">
            <v>Mueses, Wilton</v>
          </cell>
          <cell r="Q5491" t="str">
            <v>R</v>
          </cell>
          <cell r="AJ5491">
            <v>12.564531712024561</v>
          </cell>
          <cell r="AR5491">
            <v>16.8</v>
          </cell>
          <cell r="AS5491">
            <v>1.1722344822576543</v>
          </cell>
          <cell r="AT5491">
            <v>0.98205096533566105</v>
          </cell>
          <cell r="BE5491">
            <v>1.2326537117909453</v>
          </cell>
          <cell r="CP5491">
            <v>21.125</v>
          </cell>
          <cell r="CV5491">
            <v>92.1</v>
          </cell>
          <cell r="DA5491">
            <v>0</v>
          </cell>
          <cell r="DD5491">
            <v>2</v>
          </cell>
          <cell r="FJ5491">
            <v>42</v>
          </cell>
          <cell r="FK5491">
            <v>0.26300000000000001</v>
          </cell>
          <cell r="FL5491">
            <v>2.9659181292161381</v>
          </cell>
          <cell r="FO5491">
            <v>1</v>
          </cell>
        </row>
        <row r="5492">
          <cell r="A5492">
            <v>665732</v>
          </cell>
          <cell r="C5492" t="str">
            <v>Ontiveros, Felipe</v>
          </cell>
          <cell r="Q5492" t="str">
            <v>R</v>
          </cell>
          <cell r="AJ5492">
            <v>10.215833200201395</v>
          </cell>
          <cell r="AR5492">
            <v>16.8</v>
          </cell>
          <cell r="AS5492">
            <v>0.15432918112258184</v>
          </cell>
          <cell r="AT5492">
            <v>0.94205745272743013</v>
          </cell>
          <cell r="BE5492">
            <v>0.84485636030285849</v>
          </cell>
          <cell r="CP5492">
            <v>22.791666666666668</v>
          </cell>
          <cell r="CV5492">
            <v>92.1</v>
          </cell>
          <cell r="DA5492">
            <v>0</v>
          </cell>
          <cell r="DD5492">
            <v>1.1755823676162587</v>
          </cell>
          <cell r="FJ5492">
            <v>42</v>
          </cell>
          <cell r="FK5492">
            <v>0.26300000000000001</v>
          </cell>
          <cell r="FL5492">
            <v>-0.32156584442722319</v>
          </cell>
          <cell r="FO5492">
            <v>1</v>
          </cell>
        </row>
        <row r="5493">
          <cell r="A5493">
            <v>665733</v>
          </cell>
          <cell r="C5493" t="str">
            <v>Santos, Antonio</v>
          </cell>
          <cell r="Q5493" t="str">
            <v>S</v>
          </cell>
          <cell r="AJ5493">
            <v>7.1647683897498196</v>
          </cell>
          <cell r="AR5493">
            <v>44.400000000000006</v>
          </cell>
          <cell r="AS5493">
            <v>-0.50814981648883106</v>
          </cell>
          <cell r="AT5493">
            <v>0.88577759268995848</v>
          </cell>
          <cell r="BE5493">
            <v>1.0623989352146506</v>
          </cell>
          <cell r="CP5493">
            <v>19.708333333333332</v>
          </cell>
          <cell r="CV5493">
            <v>92.1</v>
          </cell>
          <cell r="DA5493">
            <v>0</v>
          </cell>
          <cell r="DD5493">
            <v>0.73834464771707187</v>
          </cell>
          <cell r="FJ5493">
            <v>111</v>
          </cell>
          <cell r="FK5493">
            <v>0.26300000000000001</v>
          </cell>
          <cell r="FL5493">
            <v>6.2479805761655419E-2</v>
          </cell>
          <cell r="FO5493">
            <v>0</v>
          </cell>
        </row>
        <row r="5494">
          <cell r="A5494">
            <v>665734</v>
          </cell>
          <cell r="C5494" t="str">
            <v>Felipe, Angel</v>
          </cell>
          <cell r="Q5494" t="str">
            <v>S</v>
          </cell>
          <cell r="AJ5494">
            <v>11.789622902497277</v>
          </cell>
          <cell r="AR5494">
            <v>44.400000000000006</v>
          </cell>
          <cell r="AS5494">
            <v>1.8523993023979022</v>
          </cell>
          <cell r="AT5494">
            <v>0.96869561779873314</v>
          </cell>
          <cell r="BE5494">
            <v>1.259847364431858</v>
          </cell>
          <cell r="CP5494">
            <v>18.875</v>
          </cell>
          <cell r="CV5494">
            <v>92.1</v>
          </cell>
          <cell r="DA5494">
            <v>0</v>
          </cell>
          <cell r="DD5494">
            <v>1.2810066523442991</v>
          </cell>
          <cell r="FJ5494">
            <v>111</v>
          </cell>
          <cell r="FK5494">
            <v>0.26300000000000001</v>
          </cell>
          <cell r="FL5494">
            <v>-0.29711107893716909</v>
          </cell>
          <cell r="FO5494">
            <v>0</v>
          </cell>
        </row>
        <row r="5495">
          <cell r="A5495">
            <v>665753</v>
          </cell>
          <cell r="C5495" t="str">
            <v>Olivares, Keinter</v>
          </cell>
          <cell r="Q5495" t="str">
            <v>R</v>
          </cell>
          <cell r="AJ5495">
            <v>8.5182283635936944</v>
          </cell>
          <cell r="AR5495">
            <v>16.8</v>
          </cell>
          <cell r="AS5495">
            <v>1.0082510080921667</v>
          </cell>
          <cell r="AT5495">
            <v>0.94232244305578461</v>
          </cell>
          <cell r="BE5495">
            <v>0.806082265663149</v>
          </cell>
          <cell r="CP5495">
            <v>18.541666666666668</v>
          </cell>
          <cell r="CV5495">
            <v>92.1</v>
          </cell>
          <cell r="DA5495">
            <v>0</v>
          </cell>
          <cell r="DD5495">
            <v>0.78299969499293542</v>
          </cell>
          <cell r="FJ5495">
            <v>42</v>
          </cell>
          <cell r="FK5495">
            <v>0.26300000000000001</v>
          </cell>
          <cell r="FL5495">
            <v>-0.10711638993482983</v>
          </cell>
          <cell r="FO5495">
            <v>0.62581990974100132</v>
          </cell>
        </row>
        <row r="5496">
          <cell r="A5496">
            <v>665758</v>
          </cell>
          <cell r="C5496" t="str">
            <v>Rosario, Sandro</v>
          </cell>
          <cell r="Q5496" t="str">
            <v>S</v>
          </cell>
          <cell r="AJ5496">
            <v>11.182245953026062</v>
          </cell>
          <cell r="AR5496">
            <v>44.400000000000006</v>
          </cell>
          <cell r="AS5496">
            <v>1.4880135301817383</v>
          </cell>
          <cell r="AT5496">
            <v>0.95142349840351592</v>
          </cell>
          <cell r="BE5496">
            <v>1.0480506661749804</v>
          </cell>
          <cell r="CP5496">
            <v>20.458333333333332</v>
          </cell>
          <cell r="CV5496">
            <v>92.1</v>
          </cell>
          <cell r="DA5496">
            <v>0</v>
          </cell>
          <cell r="DD5496">
            <v>0.55980481182413322</v>
          </cell>
          <cell r="FJ5496">
            <v>111</v>
          </cell>
          <cell r="FK5496">
            <v>0.26300000000000001</v>
          </cell>
          <cell r="FL5496">
            <v>0.4762649682787527</v>
          </cell>
          <cell r="FO5496">
            <v>0</v>
          </cell>
        </row>
        <row r="5497">
          <cell r="A5497">
            <v>665772</v>
          </cell>
          <cell r="C5497" t="str">
            <v>Constanzo, Francisco</v>
          </cell>
          <cell r="Q5497" t="str">
            <v>R</v>
          </cell>
          <cell r="AJ5497">
            <v>9.3359853888968516</v>
          </cell>
          <cell r="AR5497">
            <v>16.8</v>
          </cell>
          <cell r="AS5497">
            <v>1.1678708374817974</v>
          </cell>
          <cell r="AT5497">
            <v>0.98205096533566105</v>
          </cell>
          <cell r="BE5497">
            <v>0.92768206747829929</v>
          </cell>
          <cell r="CP5497">
            <v>19.708333333333332</v>
          </cell>
          <cell r="CV5497">
            <v>92.1</v>
          </cell>
          <cell r="DA5497">
            <v>0</v>
          </cell>
          <cell r="DD5497">
            <v>1.6370743466457918</v>
          </cell>
          <cell r="FJ5497">
            <v>42</v>
          </cell>
          <cell r="FK5497">
            <v>0.26300000000000001</v>
          </cell>
          <cell r="FL5497">
            <v>-2.8601983663946324</v>
          </cell>
          <cell r="FO5497">
            <v>1</v>
          </cell>
        </row>
        <row r="5498">
          <cell r="A5498">
            <v>665773</v>
          </cell>
          <cell r="C5498" t="str">
            <v>Cespedes, Richard</v>
          </cell>
          <cell r="Q5498" t="str">
            <v>S</v>
          </cell>
          <cell r="AJ5498">
            <v>11.272285372394903</v>
          </cell>
          <cell r="AR5498">
            <v>44.400000000000006</v>
          </cell>
          <cell r="AS5498">
            <v>1.5713658455206461</v>
          </cell>
          <cell r="AT5498">
            <v>0.9649033992494378</v>
          </cell>
          <cell r="BE5498">
            <v>0.76527239917325596</v>
          </cell>
          <cell r="CP5498">
            <v>18.875</v>
          </cell>
          <cell r="CV5498">
            <v>92.1</v>
          </cell>
          <cell r="DA5498">
            <v>0</v>
          </cell>
          <cell r="DD5498">
            <v>0.57995354349107386</v>
          </cell>
          <cell r="FJ5498">
            <v>111</v>
          </cell>
          <cell r="FK5498">
            <v>0.26300000000000001</v>
          </cell>
          <cell r="FL5498">
            <v>-0.20165748268346009</v>
          </cell>
          <cell r="FO5498">
            <v>0.30727272013223139</v>
          </cell>
        </row>
        <row r="5499">
          <cell r="A5499">
            <v>665898</v>
          </cell>
          <cell r="C5499" t="str">
            <v>Gomez, Yeral</v>
          </cell>
          <cell r="Q5499" t="str">
            <v>R</v>
          </cell>
          <cell r="AJ5499">
            <v>9.795624433361489</v>
          </cell>
          <cell r="AR5499">
            <v>16.8</v>
          </cell>
          <cell r="AS5499">
            <v>-0.29678248562496234</v>
          </cell>
          <cell r="AT5499">
            <v>0.87740778925553364</v>
          </cell>
          <cell r="BE5499">
            <v>0.73606524706803289</v>
          </cell>
          <cell r="CP5499">
            <v>20.041666666666668</v>
          </cell>
          <cell r="CV5499">
            <v>92.1</v>
          </cell>
          <cell r="DA5499">
            <v>0</v>
          </cell>
          <cell r="DD5499">
            <v>0.84087546210335717</v>
          </cell>
          <cell r="FJ5499">
            <v>42</v>
          </cell>
          <cell r="FK5499">
            <v>0.26300000000000001</v>
          </cell>
          <cell r="FL5499">
            <v>0.85714102779751966</v>
          </cell>
          <cell r="FO5499">
            <v>1</v>
          </cell>
        </row>
        <row r="5500">
          <cell r="A5500">
            <v>665995</v>
          </cell>
          <cell r="C5500" t="str">
            <v>Guzman, Oliber</v>
          </cell>
          <cell r="Q5500" t="str">
            <v>R</v>
          </cell>
          <cell r="AJ5500">
            <v>10.208058676027202</v>
          </cell>
          <cell r="AR5500">
            <v>16.8</v>
          </cell>
          <cell r="AS5500">
            <v>1.5478258268457272</v>
          </cell>
          <cell r="AT5500">
            <v>0.94782850540779084</v>
          </cell>
          <cell r="BE5500">
            <v>0.82632212566816632</v>
          </cell>
          <cell r="CP5500">
            <v>19.291666666666668</v>
          </cell>
          <cell r="CV5500">
            <v>92.1</v>
          </cell>
          <cell r="DA5500">
            <v>0</v>
          </cell>
          <cell r="DD5500">
            <v>1.1566183842619953</v>
          </cell>
          <cell r="FJ5500">
            <v>42</v>
          </cell>
          <cell r="FK5500">
            <v>0.26300000000000001</v>
          </cell>
          <cell r="FL5500">
            <v>0.20257728671541128</v>
          </cell>
          <cell r="FO5500">
            <v>1</v>
          </cell>
        </row>
        <row r="5501">
          <cell r="A5501">
            <v>666022</v>
          </cell>
          <cell r="C5501" t="str">
            <v>German, Jhonatan</v>
          </cell>
          <cell r="Q5501" t="str">
            <v>R</v>
          </cell>
          <cell r="AJ5501">
            <v>7.4703201199346232</v>
          </cell>
          <cell r="AR5501">
            <v>16.8</v>
          </cell>
          <cell r="AS5501">
            <v>-0.9273686318802824</v>
          </cell>
          <cell r="AT5501">
            <v>0.89632355379339879</v>
          </cell>
          <cell r="BE5501">
            <v>1.2782731016596387</v>
          </cell>
          <cell r="CP5501">
            <v>21.458333333333332</v>
          </cell>
          <cell r="CV5501">
            <v>92.1</v>
          </cell>
          <cell r="DA5501">
            <v>0</v>
          </cell>
          <cell r="DD5501">
            <v>1.4692367952258851</v>
          </cell>
          <cell r="FJ5501">
            <v>42</v>
          </cell>
          <cell r="FK5501">
            <v>0.26300000000000001</v>
          </cell>
          <cell r="FL5501">
            <v>-0.37408661072878402</v>
          </cell>
          <cell r="FO5501">
            <v>1</v>
          </cell>
        </row>
        <row r="5502">
          <cell r="A5502">
            <v>666051</v>
          </cell>
          <cell r="C5502" t="str">
            <v>Valdez, Luis</v>
          </cell>
          <cell r="Q5502" t="str">
            <v>S</v>
          </cell>
          <cell r="AJ5502">
            <v>12.694061668462847</v>
          </cell>
          <cell r="AR5502">
            <v>44.400000000000006</v>
          </cell>
          <cell r="AS5502">
            <v>1.497394943159035</v>
          </cell>
          <cell r="AT5502">
            <v>0.96603093932279405</v>
          </cell>
          <cell r="BE5502">
            <v>1.1354195497529687</v>
          </cell>
          <cell r="CP5502">
            <v>19.708333333333332</v>
          </cell>
          <cell r="CV5502">
            <v>92.1</v>
          </cell>
          <cell r="DA5502">
            <v>0</v>
          </cell>
          <cell r="DD5502">
            <v>1.0730648383328725</v>
          </cell>
          <cell r="FJ5502">
            <v>111</v>
          </cell>
          <cell r="FK5502">
            <v>0.26300000000000001</v>
          </cell>
          <cell r="FL5502">
            <v>1.0637686915986433</v>
          </cell>
          <cell r="FO5502">
            <v>0</v>
          </cell>
        </row>
        <row r="5503">
          <cell r="A5503">
            <v>666067</v>
          </cell>
          <cell r="C5503" t="str">
            <v>Glorius, Austin</v>
          </cell>
          <cell r="Q5503" t="str">
            <v>R</v>
          </cell>
          <cell r="AJ5503">
            <v>6.2842737444915713</v>
          </cell>
          <cell r="AR5503">
            <v>16.8</v>
          </cell>
          <cell r="AS5503">
            <v>0.20573309416546157</v>
          </cell>
          <cell r="AT5503">
            <v>0.90231803677898259</v>
          </cell>
          <cell r="BE5503">
            <v>1.1012764064701137</v>
          </cell>
          <cell r="CP5503">
            <v>23.125</v>
          </cell>
          <cell r="CV5503">
            <v>92.1</v>
          </cell>
          <cell r="DA5503">
            <v>0</v>
          </cell>
          <cell r="DD5503">
            <v>1.1237330667445291</v>
          </cell>
          <cell r="FJ5503">
            <v>42</v>
          </cell>
          <cell r="FK5503">
            <v>0.26300000000000001</v>
          </cell>
          <cell r="FL5503">
            <v>0.30900555623296166</v>
          </cell>
          <cell r="FO5503">
            <v>0.73854694799582998</v>
          </cell>
        </row>
        <row r="5504">
          <cell r="A5504">
            <v>666081</v>
          </cell>
          <cell r="C5504" t="str">
            <v>Quintana, Adam</v>
          </cell>
          <cell r="Q5504" t="str">
            <v>S</v>
          </cell>
          <cell r="AJ5504">
            <v>5.6966615544246713</v>
          </cell>
          <cell r="AR5504">
            <v>45.500469863947401</v>
          </cell>
          <cell r="AS5504">
            <v>-0.9521901360946502</v>
          </cell>
          <cell r="AT5504">
            <v>0.79154513211183319</v>
          </cell>
          <cell r="BE5504">
            <v>1.2180422286408048</v>
          </cell>
          <cell r="CP5504">
            <v>24.458333333333332</v>
          </cell>
          <cell r="CV5504">
            <v>92.1</v>
          </cell>
          <cell r="DA5504">
            <v>0</v>
          </cell>
          <cell r="DD5504">
            <v>1.034724231777052</v>
          </cell>
          <cell r="FJ5504">
            <v>113.7511746598685</v>
          </cell>
          <cell r="FK5504">
            <v>0.26300000000000001</v>
          </cell>
          <cell r="FL5504">
            <v>0.29401472797514894</v>
          </cell>
          <cell r="FO5504">
            <v>0</v>
          </cell>
        </row>
        <row r="5505">
          <cell r="A5505">
            <v>666091</v>
          </cell>
          <cell r="C5505" t="str">
            <v>Contreras, Wilmer</v>
          </cell>
          <cell r="Q5505" t="str">
            <v>R</v>
          </cell>
          <cell r="AJ5505">
            <v>7.9482574391998551</v>
          </cell>
          <cell r="AR5505">
            <v>16.8</v>
          </cell>
          <cell r="AS5505">
            <v>0.10417370469903327</v>
          </cell>
          <cell r="AT5505">
            <v>0.93844527276289746</v>
          </cell>
          <cell r="BE5505">
            <v>0.94281986171640852</v>
          </cell>
          <cell r="CP5505">
            <v>18.375</v>
          </cell>
          <cell r="CV5505">
            <v>92.1</v>
          </cell>
          <cell r="DA5505">
            <v>0</v>
          </cell>
          <cell r="DD5505">
            <v>1.034052820922712</v>
          </cell>
          <cell r="FJ5505">
            <v>42</v>
          </cell>
          <cell r="FK5505">
            <v>0.26300000000000001</v>
          </cell>
          <cell r="FL5505">
            <v>-1.5483329844369222</v>
          </cell>
          <cell r="FO5505">
            <v>1</v>
          </cell>
        </row>
        <row r="5506">
          <cell r="A5506">
            <v>666100</v>
          </cell>
          <cell r="C5506" t="str">
            <v>Pascual, Orlando</v>
          </cell>
          <cell r="Q5506" t="str">
            <v>R</v>
          </cell>
          <cell r="AJ5506">
            <v>8.325473991125941</v>
          </cell>
          <cell r="AR5506">
            <v>16.8</v>
          </cell>
          <cell r="AS5506">
            <v>-5.0931637411777766E-2</v>
          </cell>
          <cell r="AT5506">
            <v>0.87997800499129342</v>
          </cell>
          <cell r="BE5506">
            <v>0.94553450169770303</v>
          </cell>
          <cell r="CP5506">
            <v>20.625</v>
          </cell>
          <cell r="CV5506">
            <v>92.1</v>
          </cell>
          <cell r="DA5506">
            <v>0</v>
          </cell>
          <cell r="DD5506">
            <v>0.79072172618193315</v>
          </cell>
          <cell r="FJ5506">
            <v>42</v>
          </cell>
          <cell r="FK5506">
            <v>0.26300000000000001</v>
          </cell>
          <cell r="FL5506">
            <v>1.158173981928891</v>
          </cell>
          <cell r="FO5506">
            <v>0.9202966806082411</v>
          </cell>
        </row>
        <row r="5507">
          <cell r="A5507">
            <v>666204</v>
          </cell>
          <cell r="C5507" t="str">
            <v>Jimenez, Dany</v>
          </cell>
          <cell r="Q5507" t="str">
            <v>S</v>
          </cell>
          <cell r="AJ5507">
            <v>7.7884113914639972</v>
          </cell>
          <cell r="AR5507">
            <v>44.400000000000006</v>
          </cell>
          <cell r="AS5507">
            <v>0.68964812802610354</v>
          </cell>
          <cell r="AT5507">
            <v>0.95304452428813569</v>
          </cell>
          <cell r="BE5507">
            <v>0.95634452726912622</v>
          </cell>
          <cell r="CP5507">
            <v>22.541666666666668</v>
          </cell>
          <cell r="CV5507">
            <v>92.1</v>
          </cell>
          <cell r="DA5507">
            <v>0</v>
          </cell>
          <cell r="DD5507">
            <v>1.1349400477411939</v>
          </cell>
          <cell r="FJ5507">
            <v>111</v>
          </cell>
          <cell r="FK5507">
            <v>0.26300000000000001</v>
          </cell>
          <cell r="FL5507">
            <v>0.21154055597476901</v>
          </cell>
          <cell r="FO5507">
            <v>0</v>
          </cell>
        </row>
        <row r="5508">
          <cell r="A5508">
            <v>666218</v>
          </cell>
          <cell r="C5508" t="str">
            <v>Pittore, Gavin</v>
          </cell>
          <cell r="Q5508" t="str">
            <v>R</v>
          </cell>
          <cell r="AJ5508">
            <v>5.969356293082372</v>
          </cell>
          <cell r="AR5508">
            <v>22.171298468562938</v>
          </cell>
          <cell r="AS5508">
            <v>0.69470105471755283</v>
          </cell>
          <cell r="AT5508">
            <v>0.89252492581270104</v>
          </cell>
          <cell r="BE5508">
            <v>1.0923566484258826</v>
          </cell>
          <cell r="CP5508">
            <v>22.791666666666668</v>
          </cell>
          <cell r="CV5508">
            <v>92.1</v>
          </cell>
          <cell r="DA5508">
            <v>0</v>
          </cell>
          <cell r="DD5508">
            <v>1.0516689261769541</v>
          </cell>
          <cell r="FJ5508">
            <v>55.428246171407338</v>
          </cell>
          <cell r="FK5508">
            <v>0.26300000000000001</v>
          </cell>
          <cell r="FL5508">
            <v>0.6860920128068918</v>
          </cell>
          <cell r="FO5508">
            <v>1</v>
          </cell>
        </row>
        <row r="5509">
          <cell r="A5509">
            <v>666220</v>
          </cell>
          <cell r="C5509" t="str">
            <v>Morban, Jose</v>
          </cell>
          <cell r="Q5509" t="str">
            <v>S</v>
          </cell>
          <cell r="AJ5509">
            <v>12.628435857481433</v>
          </cell>
          <cell r="AR5509">
            <v>44.400000000000006</v>
          </cell>
          <cell r="AS5509">
            <v>2.1405671978187262</v>
          </cell>
          <cell r="AT5509">
            <v>0.95979882682192352</v>
          </cell>
          <cell r="BE5509">
            <v>0.94368409773538464</v>
          </cell>
          <cell r="CP5509">
            <v>18.541666666666668</v>
          </cell>
          <cell r="CV5509">
            <v>92.1</v>
          </cell>
          <cell r="DA5509">
            <v>0</v>
          </cell>
          <cell r="DD5509">
            <v>0.95697542128051505</v>
          </cell>
          <cell r="FJ5509">
            <v>111</v>
          </cell>
          <cell r="FK5509">
            <v>0.26300000000000001</v>
          </cell>
          <cell r="FL5509">
            <v>-1.0328182010416749</v>
          </cell>
          <cell r="FO5509">
            <v>0</v>
          </cell>
        </row>
        <row r="5510">
          <cell r="A5510">
            <v>666235</v>
          </cell>
          <cell r="C5510" t="str">
            <v>Mendoza, Luis</v>
          </cell>
          <cell r="Q5510" t="str">
            <v>R</v>
          </cell>
          <cell r="AJ5510">
            <v>10.215545675259584</v>
          </cell>
          <cell r="AR5510">
            <v>16.8</v>
          </cell>
          <cell r="AS5510">
            <v>0.59874311723707363</v>
          </cell>
          <cell r="AT5510">
            <v>0.93438892238880089</v>
          </cell>
          <cell r="BE5510">
            <v>1.0024713762008575</v>
          </cell>
          <cell r="CP5510">
            <v>20.708333333333332</v>
          </cell>
          <cell r="CV5510">
            <v>92.1</v>
          </cell>
          <cell r="DA5510">
            <v>0</v>
          </cell>
          <cell r="DD5510">
            <v>0.75780124649376424</v>
          </cell>
          <cell r="FJ5510">
            <v>42</v>
          </cell>
          <cell r="FK5510">
            <v>0.26300000000000001</v>
          </cell>
          <cell r="FL5510">
            <v>-1.008350043662297</v>
          </cell>
          <cell r="FO5510">
            <v>0.69120877698828465</v>
          </cell>
        </row>
        <row r="5511">
          <cell r="A5511">
            <v>666245</v>
          </cell>
          <cell r="C5511" t="str">
            <v>Frankoff, Ryne</v>
          </cell>
          <cell r="Q5511" t="str">
            <v>R</v>
          </cell>
          <cell r="AJ5511">
            <v>7.1667887058431212</v>
          </cell>
          <cell r="AR5511">
            <v>16.8</v>
          </cell>
          <cell r="AS5511">
            <v>2.2631076772926173</v>
          </cell>
          <cell r="AT5511">
            <v>0.99525468861384303</v>
          </cell>
          <cell r="BE5511">
            <v>1.3604782382783147</v>
          </cell>
          <cell r="CP5511">
            <v>24.958333333333332</v>
          </cell>
          <cell r="CV5511">
            <v>92.1</v>
          </cell>
          <cell r="DA5511">
            <v>0</v>
          </cell>
          <cell r="DD5511">
            <v>1.1488002882759896</v>
          </cell>
          <cell r="FJ5511">
            <v>42</v>
          </cell>
          <cell r="FK5511">
            <v>0.26300000000000001</v>
          </cell>
          <cell r="FL5511">
            <v>1.3030529193774667</v>
          </cell>
          <cell r="FO5511">
            <v>1</v>
          </cell>
        </row>
        <row r="5512">
          <cell r="A5512">
            <v>666265</v>
          </cell>
          <cell r="C5512" t="str">
            <v>Weaver, Chuck</v>
          </cell>
          <cell r="Q5512" t="str">
            <v>S</v>
          </cell>
          <cell r="AJ5512">
            <v>6.2166456591858452</v>
          </cell>
          <cell r="AR5512">
            <v>44.400000000000006</v>
          </cell>
          <cell r="AS5512">
            <v>-5.3627346090398133E-2</v>
          </cell>
          <cell r="AT5512">
            <v>0.84933107930739693</v>
          </cell>
          <cell r="BE5512">
            <v>1.4613039059012629</v>
          </cell>
          <cell r="CP5512">
            <v>25.458333333333332</v>
          </cell>
          <cell r="CV5512">
            <v>92.1</v>
          </cell>
          <cell r="DA5512">
            <v>0</v>
          </cell>
          <cell r="DD5512">
            <v>0.86986327801397501</v>
          </cell>
          <cell r="FJ5512">
            <v>111</v>
          </cell>
          <cell r="FK5512">
            <v>0.26300000000000001</v>
          </cell>
          <cell r="FL5512">
            <v>-0.21832218049029103</v>
          </cell>
          <cell r="FO5512">
            <v>0</v>
          </cell>
        </row>
        <row r="5513">
          <cell r="A5513">
            <v>666279</v>
          </cell>
          <cell r="C5513" t="str">
            <v>Brown, Danny</v>
          </cell>
          <cell r="Q5513" t="str">
            <v>R</v>
          </cell>
          <cell r="AJ5513">
            <v>6.8990190196091392</v>
          </cell>
          <cell r="AR5513">
            <v>16.8</v>
          </cell>
          <cell r="AS5513">
            <v>-4.1693799658692443</v>
          </cell>
          <cell r="AT5513">
            <v>0.99366289430518762</v>
          </cell>
          <cell r="BE5513">
            <v>0.96560756577268281</v>
          </cell>
          <cell r="CP5513">
            <v>23.041666666666668</v>
          </cell>
          <cell r="CV5513">
            <v>92.1</v>
          </cell>
          <cell r="DA5513">
            <v>0</v>
          </cell>
          <cell r="DD5513">
            <v>1.2234501760405956</v>
          </cell>
          <cell r="FJ5513">
            <v>42</v>
          </cell>
          <cell r="FK5513">
            <v>0.26300000000000001</v>
          </cell>
          <cell r="FL5513">
            <v>-1.683990443688014</v>
          </cell>
          <cell r="FO5513">
            <v>1</v>
          </cell>
        </row>
        <row r="5514">
          <cell r="A5514">
            <v>666597</v>
          </cell>
          <cell r="C5514" t="str">
            <v>Navarro, Raymar</v>
          </cell>
          <cell r="Q5514" t="str">
            <v>S</v>
          </cell>
          <cell r="AJ5514">
            <v>7.112144097661389</v>
          </cell>
          <cell r="AR5514">
            <v>44.400000000000006</v>
          </cell>
          <cell r="AS5514">
            <v>-0.56369569846165568</v>
          </cell>
          <cell r="AT5514">
            <v>0.87951860855952824</v>
          </cell>
          <cell r="BE5514">
            <v>0.80773804300419072</v>
          </cell>
          <cell r="CP5514">
            <v>25.291666666666668</v>
          </cell>
          <cell r="CV5514">
            <v>92.1</v>
          </cell>
          <cell r="DA5514">
            <v>0</v>
          </cell>
          <cell r="DD5514">
            <v>1.0079278856772034</v>
          </cell>
          <cell r="FJ5514">
            <v>111</v>
          </cell>
          <cell r="FK5514">
            <v>0.26300000000000001</v>
          </cell>
          <cell r="FL5514">
            <v>-0.3563785499261804</v>
          </cell>
          <cell r="FO5514">
            <v>0.16666666666666663</v>
          </cell>
        </row>
        <row r="5515">
          <cell r="A5515">
            <v>666819</v>
          </cell>
          <cell r="C5515" t="str">
            <v>O'Neal, Michael</v>
          </cell>
          <cell r="Q5515" t="str">
            <v>R</v>
          </cell>
          <cell r="AJ5515">
            <v>6.2702402579193883</v>
          </cell>
          <cell r="AR5515">
            <v>16.8</v>
          </cell>
          <cell r="AS5515">
            <v>0.22168444867177325</v>
          </cell>
          <cell r="AT5515">
            <v>0.94264965719577598</v>
          </cell>
          <cell r="BE5515">
            <v>1.1685161090597118</v>
          </cell>
          <cell r="CP5515">
            <v>24.041666666666668</v>
          </cell>
          <cell r="CV5515">
            <v>92.1</v>
          </cell>
          <cell r="DA5515">
            <v>0</v>
          </cell>
          <cell r="DD5515">
            <v>1.0431684815804299</v>
          </cell>
          <cell r="FJ5515">
            <v>42</v>
          </cell>
          <cell r="FK5515">
            <v>0.26300000000000001</v>
          </cell>
          <cell r="FL5515">
            <v>-8.8361063615192983E-2</v>
          </cell>
          <cell r="FO5515">
            <v>0.84620844753672109</v>
          </cell>
        </row>
        <row r="5516">
          <cell r="A5516">
            <v>666888</v>
          </cell>
          <cell r="C5516" t="str">
            <v>Sierra, Yaisel</v>
          </cell>
          <cell r="Q5516" t="str">
            <v>S</v>
          </cell>
          <cell r="AJ5516">
            <v>6.7585229104359321</v>
          </cell>
          <cell r="AR5516">
            <v>44.400000000000006</v>
          </cell>
          <cell r="AS5516">
            <v>-0.85463441493329839</v>
          </cell>
          <cell r="AT5516">
            <v>0.86542470536302485</v>
          </cell>
          <cell r="BE5516">
            <v>0.96589839311758574</v>
          </cell>
          <cell r="CP5516">
            <v>25.041666666666668</v>
          </cell>
          <cell r="CV5516">
            <v>92.1</v>
          </cell>
          <cell r="DA5516">
            <v>0</v>
          </cell>
          <cell r="DD5516">
            <v>0.99736087608062163</v>
          </cell>
          <cell r="FJ5516">
            <v>111</v>
          </cell>
          <cell r="FK5516">
            <v>0.26300000000000001</v>
          </cell>
          <cell r="FL5516">
            <v>-1.0596884444928043E-2</v>
          </cell>
          <cell r="FO5516">
            <v>0</v>
          </cell>
        </row>
        <row r="5517">
          <cell r="A5517">
            <v>543927</v>
          </cell>
          <cell r="C5517" t="str">
            <v>Williams, Greg</v>
          </cell>
          <cell r="Q5517" t="str">
            <v>R</v>
          </cell>
          <cell r="AJ5517">
            <v>6.6562514952454288</v>
          </cell>
          <cell r="AR5517">
            <v>16.8</v>
          </cell>
          <cell r="AS5517">
            <v>1.1007553901602856</v>
          </cell>
          <cell r="AT5517">
            <v>0.97574241649039029</v>
          </cell>
          <cell r="BE5517">
            <v>0.94161293083996911</v>
          </cell>
          <cell r="CP5517">
            <v>26.541666666666668</v>
          </cell>
          <cell r="CV5517">
            <v>92.1</v>
          </cell>
          <cell r="DA5517">
            <v>0</v>
          </cell>
          <cell r="DD5517">
            <v>1.2131211525562939</v>
          </cell>
          <cell r="FJ5517">
            <v>42</v>
          </cell>
          <cell r="FK5517">
            <v>0.26300000000000001</v>
          </cell>
          <cell r="FL5517">
            <v>-1.1209885961784576</v>
          </cell>
          <cell r="FO5517">
            <v>1</v>
          </cell>
        </row>
        <row r="5518">
          <cell r="A5518">
            <v>656006</v>
          </cell>
          <cell r="C5518" t="str">
            <v>Alvino, Jasiel</v>
          </cell>
          <cell r="Q5518" t="str">
            <v>S</v>
          </cell>
          <cell r="AJ5518">
            <v>8.888870872448809</v>
          </cell>
          <cell r="AR5518">
            <v>44.400000000000006</v>
          </cell>
          <cell r="AS5518">
            <v>-0.48051318095932161</v>
          </cell>
          <cell r="AT5518">
            <v>0.93107360476649814</v>
          </cell>
          <cell r="BE5518">
            <v>0.93110057923885758</v>
          </cell>
          <cell r="CP5518">
            <v>19.458333333333332</v>
          </cell>
          <cell r="CV5518">
            <v>92.1</v>
          </cell>
          <cell r="DA5518">
            <v>0</v>
          </cell>
          <cell r="DD5518">
            <v>0.83950785364483405</v>
          </cell>
          <cell r="FJ5518">
            <v>111</v>
          </cell>
          <cell r="FK5518">
            <v>0.26300000000000001</v>
          </cell>
          <cell r="FL5518">
            <v>0.83964770452436355</v>
          </cell>
          <cell r="FO5518">
            <v>0</v>
          </cell>
        </row>
        <row r="5519">
          <cell r="A5519">
            <v>658789</v>
          </cell>
          <cell r="C5519" t="str">
            <v>Cordero, Remy</v>
          </cell>
          <cell r="Q5519" t="str">
            <v>R</v>
          </cell>
          <cell r="AJ5519">
            <v>14.218447215952189</v>
          </cell>
          <cell r="AR5519">
            <v>16.8</v>
          </cell>
          <cell r="AS5519">
            <v>-5.1254196737483939</v>
          </cell>
          <cell r="AT5519">
            <v>0.96676233471483752</v>
          </cell>
          <cell r="BE5519">
            <v>0.91606142323581441</v>
          </cell>
          <cell r="CP5519">
            <v>18.541666666666668</v>
          </cell>
          <cell r="CV5519">
            <v>92.1</v>
          </cell>
          <cell r="DA5519">
            <v>0</v>
          </cell>
          <cell r="DD5519">
            <v>1.7291736315636954</v>
          </cell>
          <cell r="FJ5519">
            <v>42</v>
          </cell>
          <cell r="FK5519">
            <v>0.26300000000000001</v>
          </cell>
          <cell r="FL5519">
            <v>-0.16420315227015436</v>
          </cell>
          <cell r="FO5519">
            <v>1</v>
          </cell>
        </row>
        <row r="5520">
          <cell r="A5520">
            <v>661099</v>
          </cell>
          <cell r="C5520" t="str">
            <v>Seijas, Alvaro</v>
          </cell>
          <cell r="Q5520" t="str">
            <v>S</v>
          </cell>
          <cell r="AJ5520">
            <v>9.1736953990241794</v>
          </cell>
          <cell r="AR5520">
            <v>44.400000000000006</v>
          </cell>
          <cell r="AS5520">
            <v>0.89813247598905643</v>
          </cell>
          <cell r="AT5520">
            <v>0.95615917200697487</v>
          </cell>
          <cell r="BE5520">
            <v>0.57107627738172662</v>
          </cell>
          <cell r="CP5520">
            <v>17.708333333333332</v>
          </cell>
          <cell r="CV5520">
            <v>92.1</v>
          </cell>
          <cell r="DA5520">
            <v>0</v>
          </cell>
          <cell r="DD5520">
            <v>0.91651234065763565</v>
          </cell>
          <cell r="FJ5520">
            <v>111</v>
          </cell>
          <cell r="FK5520">
            <v>0.26300000000000001</v>
          </cell>
          <cell r="FL5520">
            <v>0.47288479517147514</v>
          </cell>
          <cell r="FO5520">
            <v>0</v>
          </cell>
        </row>
        <row r="5521">
          <cell r="A5521">
            <v>661561</v>
          </cell>
          <cell r="C5521" t="str">
            <v>Herrera, Bryan</v>
          </cell>
          <cell r="Q5521" t="str">
            <v>R</v>
          </cell>
          <cell r="AJ5521">
            <v>10.987793580800094</v>
          </cell>
          <cell r="AR5521">
            <v>16.8</v>
          </cell>
          <cell r="AS5521">
            <v>2.2908229002293954</v>
          </cell>
          <cell r="AT5521">
            <v>0.95174730570197297</v>
          </cell>
          <cell r="BE5521">
            <v>0.95505798045612345</v>
          </cell>
          <cell r="CP5521">
            <v>18.208333333333332</v>
          </cell>
          <cell r="CV5521">
            <v>92.1</v>
          </cell>
          <cell r="DA5521">
            <v>0</v>
          </cell>
          <cell r="DD5521">
            <v>1.122775097485269</v>
          </cell>
          <cell r="FJ5521">
            <v>42</v>
          </cell>
          <cell r="FK5521">
            <v>0.26300000000000001</v>
          </cell>
          <cell r="FL5521">
            <v>0.19064814301922969</v>
          </cell>
          <cell r="FO5521">
            <v>1</v>
          </cell>
        </row>
        <row r="5522">
          <cell r="A5522">
            <v>663307</v>
          </cell>
          <cell r="C5522" t="str">
            <v>Murray, Michael</v>
          </cell>
          <cell r="Q5522" t="str">
            <v>S</v>
          </cell>
          <cell r="AJ5522">
            <v>6.8702632033482063</v>
          </cell>
          <cell r="AR5522">
            <v>44.400000000000006</v>
          </cell>
          <cell r="AS5522">
            <v>-1.6082558855780176</v>
          </cell>
          <cell r="AT5522">
            <v>0.90825729533050958</v>
          </cell>
          <cell r="BE5522">
            <v>0.90404321121959996</v>
          </cell>
          <cell r="CP5522">
            <v>22.791666666666668</v>
          </cell>
          <cell r="CV5522">
            <v>92.1</v>
          </cell>
          <cell r="DA5522">
            <v>0</v>
          </cell>
          <cell r="DD5522">
            <v>0.89271616853377567</v>
          </cell>
          <cell r="FJ5522">
            <v>111</v>
          </cell>
          <cell r="FK5522">
            <v>0.26300000000000001</v>
          </cell>
          <cell r="FL5522">
            <v>0.47621070782989827</v>
          </cell>
          <cell r="FO5522">
            <v>0</v>
          </cell>
        </row>
        <row r="5523">
          <cell r="A5523">
            <v>664276</v>
          </cell>
          <cell r="C5523" t="str">
            <v>Montas, Kenlly</v>
          </cell>
          <cell r="Q5523" t="str">
            <v>R</v>
          </cell>
          <cell r="AJ5523">
            <v>8.5601830339873679</v>
          </cell>
          <cell r="AR5523">
            <v>16.8</v>
          </cell>
          <cell r="AS5523">
            <v>0.38937449157993242</v>
          </cell>
          <cell r="AT5523">
            <v>0.94084384194269344</v>
          </cell>
          <cell r="BE5523">
            <v>0.95957232925094793</v>
          </cell>
          <cell r="CP5523">
            <v>20.125</v>
          </cell>
          <cell r="CV5523">
            <v>92.1</v>
          </cell>
          <cell r="DA5523">
            <v>0</v>
          </cell>
          <cell r="DD5523">
            <v>1.0277966144282944</v>
          </cell>
          <cell r="FJ5523">
            <v>42</v>
          </cell>
          <cell r="FK5523">
            <v>0.26300000000000001</v>
          </cell>
          <cell r="FL5523">
            <v>-1.5640383444755388</v>
          </cell>
          <cell r="FO5523">
            <v>1</v>
          </cell>
        </row>
        <row r="5524">
          <cell r="A5524">
            <v>664313</v>
          </cell>
          <cell r="C5524" t="str">
            <v>Pena, Juan</v>
          </cell>
          <cell r="Q5524" t="str">
            <v>R</v>
          </cell>
          <cell r="AJ5524">
            <v>16.228988252179626</v>
          </cell>
          <cell r="AR5524">
            <v>16.8</v>
          </cell>
          <cell r="AS5524">
            <v>-7.5803434348420229</v>
          </cell>
          <cell r="AT5524">
            <v>0.96451075581477164</v>
          </cell>
          <cell r="BE5524">
            <v>1.5732496769943378</v>
          </cell>
          <cell r="CP5524">
            <v>19.791666666666668</v>
          </cell>
          <cell r="CV5524">
            <v>92.1</v>
          </cell>
          <cell r="DA5524">
            <v>0</v>
          </cell>
          <cell r="DD5524">
            <v>2</v>
          </cell>
          <cell r="FJ5524">
            <v>42</v>
          </cell>
          <cell r="FK5524">
            <v>0.26300000000000001</v>
          </cell>
          <cell r="FL5524">
            <v>-0.59175969035400311</v>
          </cell>
          <cell r="FO5524">
            <v>1</v>
          </cell>
        </row>
        <row r="5525">
          <cell r="A5525">
            <v>665625</v>
          </cell>
          <cell r="C5525" t="str">
            <v>Peguero, Elvis</v>
          </cell>
          <cell r="Q5525" t="str">
            <v>S</v>
          </cell>
          <cell r="AJ5525">
            <v>10.225140170681652</v>
          </cell>
          <cell r="AR5525">
            <v>44.400000000000006</v>
          </cell>
          <cell r="AS5525">
            <v>-0.30522778583814342</v>
          </cell>
          <cell r="AT5525">
            <v>0.91424427078961124</v>
          </cell>
          <cell r="BE5525">
            <v>0.98851493245812794</v>
          </cell>
          <cell r="CP5525">
            <v>19.291666666666668</v>
          </cell>
          <cell r="CV5525">
            <v>92.1</v>
          </cell>
          <cell r="DA5525">
            <v>0</v>
          </cell>
          <cell r="DD5525">
            <v>1.0529494399501231</v>
          </cell>
          <cell r="FJ5525">
            <v>111</v>
          </cell>
          <cell r="FK5525">
            <v>0.26300000000000001</v>
          </cell>
          <cell r="FL5525">
            <v>-1.0725809778540611</v>
          </cell>
          <cell r="FO5525">
            <v>0</v>
          </cell>
        </row>
        <row r="5526">
          <cell r="A5526">
            <v>665645</v>
          </cell>
          <cell r="C5526" t="str">
            <v>Castro, Kervin</v>
          </cell>
          <cell r="Q5526" t="str">
            <v>R</v>
          </cell>
          <cell r="AJ5526">
            <v>9.4761959857090829</v>
          </cell>
          <cell r="AR5526">
            <v>16.8</v>
          </cell>
          <cell r="AS5526">
            <v>0.23139227091885675</v>
          </cell>
          <cell r="AT5526">
            <v>0.97113765398009899</v>
          </cell>
          <cell r="BE5526">
            <v>0.79150165891085922</v>
          </cell>
          <cell r="CP5526">
            <v>17.375</v>
          </cell>
          <cell r="CV5526">
            <v>92.1</v>
          </cell>
          <cell r="DA5526">
            <v>0</v>
          </cell>
          <cell r="DD5526">
            <v>1.0825151018524408</v>
          </cell>
          <cell r="FJ5526">
            <v>42</v>
          </cell>
          <cell r="FK5526">
            <v>0.26300000000000001</v>
          </cell>
          <cell r="FL5526">
            <v>-1.3551727163261127</v>
          </cell>
          <cell r="FO5526">
            <v>1</v>
          </cell>
        </row>
        <row r="5527">
          <cell r="A5527">
            <v>665647</v>
          </cell>
          <cell r="C5527" t="str">
            <v>Pinto, Oliver</v>
          </cell>
          <cell r="Q5527" t="str">
            <v>R</v>
          </cell>
          <cell r="AJ5527">
            <v>8.5079806549191517</v>
          </cell>
          <cell r="AR5527">
            <v>16.8</v>
          </cell>
          <cell r="AS5527">
            <v>1.0035674310434972</v>
          </cell>
          <cell r="AT5527">
            <v>0.94130580303240363</v>
          </cell>
          <cell r="BE5527">
            <v>0.66128593940233604</v>
          </cell>
          <cell r="CP5527">
            <v>19.791666666666668</v>
          </cell>
          <cell r="CV5527">
            <v>92.1</v>
          </cell>
          <cell r="DA5527">
            <v>0</v>
          </cell>
          <cell r="DD5527">
            <v>0.63308293923392833</v>
          </cell>
          <cell r="FJ5527">
            <v>42</v>
          </cell>
          <cell r="FK5527">
            <v>0.26300000000000001</v>
          </cell>
          <cell r="FL5527">
            <v>0.65657629579034626</v>
          </cell>
          <cell r="FO5527">
            <v>1</v>
          </cell>
        </row>
        <row r="5528">
          <cell r="A5528">
            <v>665761</v>
          </cell>
          <cell r="C5528" t="str">
            <v>Mac Donna, Jose</v>
          </cell>
          <cell r="Q5528" t="str">
            <v>S</v>
          </cell>
          <cell r="AJ5528">
            <v>11.922147841681603</v>
          </cell>
          <cell r="AR5528">
            <v>44.400000000000006</v>
          </cell>
          <cell r="AS5528">
            <v>2.2338535568739908</v>
          </cell>
          <cell r="AT5528">
            <v>0.9585478437093099</v>
          </cell>
          <cell r="BE5528">
            <v>0.91016808167093055</v>
          </cell>
          <cell r="CP5528">
            <v>20.791666666666668</v>
          </cell>
          <cell r="CV5528">
            <v>92.1</v>
          </cell>
          <cell r="DA5528">
            <v>0</v>
          </cell>
          <cell r="DD5528">
            <v>0.96630167278022361</v>
          </cell>
          <cell r="FJ5528">
            <v>111</v>
          </cell>
          <cell r="FK5528">
            <v>0.26300000000000001</v>
          </cell>
          <cell r="FL5528">
            <v>0.37151297944843981</v>
          </cell>
          <cell r="FO5528">
            <v>0</v>
          </cell>
        </row>
        <row r="5529">
          <cell r="A5529">
            <v>665769</v>
          </cell>
          <cell r="C5529" t="str">
            <v>De Los Santos, Miguel</v>
          </cell>
          <cell r="Q5529" t="str">
            <v>S</v>
          </cell>
          <cell r="AJ5529">
            <v>9.6840972523047224</v>
          </cell>
          <cell r="AR5529">
            <v>44.400000000000006</v>
          </cell>
          <cell r="AS5529">
            <v>0.28468963835147681</v>
          </cell>
          <cell r="AT5529">
            <v>0.96512951823105508</v>
          </cell>
          <cell r="BE5529">
            <v>0.92021380744131331</v>
          </cell>
          <cell r="CP5529">
            <v>19.791666666666668</v>
          </cell>
          <cell r="CV5529">
            <v>92.1</v>
          </cell>
          <cell r="DA5529">
            <v>0</v>
          </cell>
          <cell r="DD5529">
            <v>0.75743139252351821</v>
          </cell>
          <cell r="FJ5529">
            <v>111</v>
          </cell>
          <cell r="FK5529">
            <v>0.26300000000000001</v>
          </cell>
          <cell r="FL5529">
            <v>-0.78519279625780847</v>
          </cell>
          <cell r="FO5529">
            <v>0</v>
          </cell>
        </row>
        <row r="5530">
          <cell r="A5530">
            <v>665796</v>
          </cell>
          <cell r="C5530" t="str">
            <v>Done, Dawry</v>
          </cell>
          <cell r="Q5530" t="str">
            <v>S</v>
          </cell>
          <cell r="AJ5530">
            <v>10.878137590244918</v>
          </cell>
          <cell r="AR5530">
            <v>44.400000000000006</v>
          </cell>
          <cell r="AS5530">
            <v>0.14160264018773994</v>
          </cell>
          <cell r="AT5530">
            <v>0.96129983586696532</v>
          </cell>
          <cell r="BE5530">
            <v>1.081351762174263</v>
          </cell>
          <cell r="CP5530">
            <v>18.291666666666668</v>
          </cell>
          <cell r="CV5530">
            <v>92.1</v>
          </cell>
          <cell r="DA5530">
            <v>0</v>
          </cell>
          <cell r="DD5530">
            <v>1.030528319681465</v>
          </cell>
          <cell r="FJ5530">
            <v>111</v>
          </cell>
          <cell r="FK5530">
            <v>0.26300000000000001</v>
          </cell>
          <cell r="FL5530">
            <v>-0.41818945210717473</v>
          </cell>
          <cell r="FO5530">
            <v>0</v>
          </cell>
        </row>
        <row r="5531">
          <cell r="A5531">
            <v>665815</v>
          </cell>
          <cell r="C5531" t="str">
            <v>Cruz, Wilfry</v>
          </cell>
          <cell r="Q5531" t="str">
            <v>S</v>
          </cell>
          <cell r="AJ5531">
            <v>9.3548583776011327</v>
          </cell>
          <cell r="AR5531">
            <v>44.400000000000006</v>
          </cell>
          <cell r="AS5531">
            <v>-2.88784184678495</v>
          </cell>
          <cell r="AT5531">
            <v>0.97316992317530782</v>
          </cell>
          <cell r="BE5531">
            <v>0.9211037862384055</v>
          </cell>
          <cell r="CP5531">
            <v>18.708333333333332</v>
          </cell>
          <cell r="CV5531">
            <v>92.1</v>
          </cell>
          <cell r="DA5531">
            <v>0</v>
          </cell>
          <cell r="DD5531">
            <v>1.1885640727482836</v>
          </cell>
          <cell r="FJ5531">
            <v>111</v>
          </cell>
          <cell r="FK5531">
            <v>0.26300000000000001</v>
          </cell>
          <cell r="FL5531">
            <v>-2.2766719147244796</v>
          </cell>
          <cell r="FO5531">
            <v>0</v>
          </cell>
        </row>
        <row r="5532">
          <cell r="A5532">
            <v>665844</v>
          </cell>
          <cell r="C5532" t="str">
            <v>Herrera, Johan</v>
          </cell>
          <cell r="Q5532" t="str">
            <v>S</v>
          </cell>
          <cell r="AJ5532">
            <v>8.8728939498079296</v>
          </cell>
          <cell r="AR5532">
            <v>44.400000000000006</v>
          </cell>
          <cell r="AS5532">
            <v>4.9814736834632001E-2</v>
          </cell>
          <cell r="AT5532">
            <v>0.95170331931298158</v>
          </cell>
          <cell r="BE5532">
            <v>0.88364807260862532</v>
          </cell>
          <cell r="CP5532">
            <v>17.541666666666668</v>
          </cell>
          <cell r="CV5532">
            <v>92.1</v>
          </cell>
          <cell r="DA5532">
            <v>0</v>
          </cell>
          <cell r="DD5532">
            <v>0.67721340231437843</v>
          </cell>
          <cell r="FJ5532">
            <v>111</v>
          </cell>
          <cell r="FK5532">
            <v>0.26300000000000001</v>
          </cell>
          <cell r="FL5532">
            <v>0.51959952793662723</v>
          </cell>
          <cell r="FO5532">
            <v>0</v>
          </cell>
        </row>
        <row r="5533">
          <cell r="A5533">
            <v>665854</v>
          </cell>
          <cell r="C5533" t="str">
            <v>Oviedo, Luis</v>
          </cell>
          <cell r="Q5533" t="str">
            <v>S</v>
          </cell>
          <cell r="AJ5533">
            <v>10.249414078682197</v>
          </cell>
          <cell r="AR5533">
            <v>44.400000000000006</v>
          </cell>
          <cell r="AS5533">
            <v>-0.46400645352500913</v>
          </cell>
          <cell r="AT5533">
            <v>0.91758662932053525</v>
          </cell>
          <cell r="BE5533">
            <v>0.97782257939081885</v>
          </cell>
          <cell r="CP5533">
            <v>17.125</v>
          </cell>
          <cell r="CV5533">
            <v>92.1</v>
          </cell>
          <cell r="DA5533">
            <v>0</v>
          </cell>
          <cell r="DD5533">
            <v>1.1044005588325452</v>
          </cell>
          <cell r="FJ5533">
            <v>111</v>
          </cell>
          <cell r="FK5533">
            <v>0.26300000000000001</v>
          </cell>
          <cell r="FL5533">
            <v>-3.1610120080500788E-3</v>
          </cell>
          <cell r="FO5533">
            <v>0</v>
          </cell>
        </row>
        <row r="5534">
          <cell r="A5534">
            <v>665878</v>
          </cell>
          <cell r="C5534" t="str">
            <v>Lara, Janser</v>
          </cell>
          <cell r="Q5534" t="str">
            <v>S</v>
          </cell>
          <cell r="AJ5534">
            <v>10.301912836321399</v>
          </cell>
          <cell r="AR5534">
            <v>44.400000000000006</v>
          </cell>
          <cell r="AS5534">
            <v>-2.1027858639125281</v>
          </cell>
          <cell r="AT5534">
            <v>0.9572285985917689</v>
          </cell>
          <cell r="BE5534">
            <v>0.67090866152223705</v>
          </cell>
          <cell r="CP5534">
            <v>19.875</v>
          </cell>
          <cell r="CV5534">
            <v>92.1</v>
          </cell>
          <cell r="DA5534">
            <v>0</v>
          </cell>
          <cell r="DD5534">
            <v>1.5604503299704344</v>
          </cell>
          <cell r="FJ5534">
            <v>111</v>
          </cell>
          <cell r="FK5534">
            <v>0.26300000000000001</v>
          </cell>
          <cell r="FL5534">
            <v>1.61144680821743</v>
          </cell>
          <cell r="FO5534">
            <v>0</v>
          </cell>
        </row>
        <row r="5535">
          <cell r="A5535">
            <v>665894</v>
          </cell>
          <cell r="C5535" t="str">
            <v>Rijo, Luis</v>
          </cell>
          <cell r="Q5535" t="str">
            <v>S</v>
          </cell>
          <cell r="AJ5535">
            <v>7.8064631852551178</v>
          </cell>
          <cell r="AR5535">
            <v>44.400000000000006</v>
          </cell>
          <cell r="AS5535">
            <v>7.8535049014277575E-2</v>
          </cell>
          <cell r="AT5535">
            <v>0.97889342358625853</v>
          </cell>
          <cell r="BE5535">
            <v>0.80030005054306685</v>
          </cell>
          <cell r="CP5535">
            <v>17.791666666666668</v>
          </cell>
          <cell r="CV5535">
            <v>92.1</v>
          </cell>
          <cell r="DA5535">
            <v>0</v>
          </cell>
          <cell r="DD5535">
            <v>0.95588242771283138</v>
          </cell>
          <cell r="FJ5535">
            <v>111</v>
          </cell>
          <cell r="FK5535">
            <v>0.26300000000000001</v>
          </cell>
          <cell r="FL5535">
            <v>3.4948000579803747E-2</v>
          </cell>
          <cell r="FO5535">
            <v>0</v>
          </cell>
        </row>
        <row r="5536">
          <cell r="A5536">
            <v>665896</v>
          </cell>
          <cell r="C5536" t="str">
            <v>Marte, Jose</v>
          </cell>
          <cell r="Q5536" t="str">
            <v>S</v>
          </cell>
          <cell r="AJ5536">
            <v>9.6071754645905578</v>
          </cell>
          <cell r="AR5536">
            <v>44.400000000000006</v>
          </cell>
          <cell r="AS5536">
            <v>0.88707274695824967</v>
          </cell>
          <cell r="AT5536">
            <v>0.98634867708180762</v>
          </cell>
          <cell r="BE5536">
            <v>1.1021412668491133</v>
          </cell>
          <cell r="CP5536">
            <v>20.041666666666668</v>
          </cell>
          <cell r="CV5536">
            <v>92.1</v>
          </cell>
          <cell r="DA5536">
            <v>0</v>
          </cell>
          <cell r="DD5536">
            <v>1.1282738541021675</v>
          </cell>
          <cell r="FJ5536">
            <v>111</v>
          </cell>
          <cell r="FK5536">
            <v>0.26300000000000001</v>
          </cell>
          <cell r="FL5536">
            <v>-1.2382906277858199</v>
          </cell>
          <cell r="FO5536">
            <v>0</v>
          </cell>
        </row>
        <row r="5537">
          <cell r="A5537">
            <v>665897</v>
          </cell>
          <cell r="C5537" t="str">
            <v>Duarte, Aneudy</v>
          </cell>
          <cell r="Q5537" t="str">
            <v>S</v>
          </cell>
          <cell r="AJ5537">
            <v>9.8156138141011819</v>
          </cell>
          <cell r="AR5537">
            <v>44.400000000000006</v>
          </cell>
          <cell r="AS5537">
            <v>-1.8601338999601305</v>
          </cell>
          <cell r="AT5537">
            <v>0.9329769342002292</v>
          </cell>
          <cell r="BE5537">
            <v>0.84554446633223379</v>
          </cell>
          <cell r="CP5537">
            <v>18.708333333333332</v>
          </cell>
          <cell r="CV5537">
            <v>92.1</v>
          </cell>
          <cell r="DA5537">
            <v>0</v>
          </cell>
          <cell r="DD5537">
            <v>0.78944601431436534</v>
          </cell>
          <cell r="FJ5537">
            <v>111</v>
          </cell>
          <cell r="FK5537">
            <v>0.26300000000000001</v>
          </cell>
          <cell r="FL5537">
            <v>2.3739112715927835</v>
          </cell>
          <cell r="FO5537">
            <v>0</v>
          </cell>
        </row>
        <row r="5538">
          <cell r="A5538">
            <v>665915</v>
          </cell>
          <cell r="C5538" t="str">
            <v>Amarista, Anderson</v>
          </cell>
          <cell r="Q5538" t="str">
            <v>S</v>
          </cell>
          <cell r="AJ5538">
            <v>8.1393349534386878</v>
          </cell>
          <cell r="AR5538">
            <v>44.400000000000006</v>
          </cell>
          <cell r="AS5538">
            <v>-1.7511457934593586</v>
          </cell>
          <cell r="AT5538">
            <v>0.94200054966688773</v>
          </cell>
          <cell r="BE5538">
            <v>0.73271133081391082</v>
          </cell>
          <cell r="CP5538">
            <v>17.791666666666668</v>
          </cell>
          <cell r="CV5538">
            <v>92.1</v>
          </cell>
          <cell r="DA5538">
            <v>0</v>
          </cell>
          <cell r="DD5538">
            <v>1.1448372049080522</v>
          </cell>
          <cell r="FJ5538">
            <v>111</v>
          </cell>
          <cell r="FK5538">
            <v>0.26300000000000001</v>
          </cell>
          <cell r="FL5538">
            <v>0.84116738648245359</v>
          </cell>
          <cell r="FO5538">
            <v>0</v>
          </cell>
        </row>
        <row r="5539">
          <cell r="A5539">
            <v>665933</v>
          </cell>
          <cell r="C5539" t="str">
            <v>Parra, Ronald</v>
          </cell>
          <cell r="Q5539" t="str">
            <v>S</v>
          </cell>
          <cell r="AJ5539">
            <v>11.39221075217273</v>
          </cell>
          <cell r="AR5539">
            <v>44.400000000000006</v>
          </cell>
          <cell r="AS5539">
            <v>0.84018401761746742</v>
          </cell>
          <cell r="AT5539">
            <v>0.96170389198043049</v>
          </cell>
          <cell r="BE5539">
            <v>0.88095994197005933</v>
          </cell>
          <cell r="CP5539">
            <v>17.625</v>
          </cell>
          <cell r="CV5539">
            <v>92.1</v>
          </cell>
          <cell r="DA5539">
            <v>0</v>
          </cell>
          <cell r="DD5539">
            <v>1.0394895669878186</v>
          </cell>
          <cell r="FJ5539">
            <v>111</v>
          </cell>
          <cell r="FK5539">
            <v>0.26300000000000001</v>
          </cell>
          <cell r="FL5539">
            <v>-0.86007978728254919</v>
          </cell>
          <cell r="FO5539">
            <v>0.24074074074074081</v>
          </cell>
        </row>
        <row r="5540">
          <cell r="A5540">
            <v>665939</v>
          </cell>
          <cell r="C5540" t="str">
            <v>Serrano, Elio</v>
          </cell>
          <cell r="Q5540" t="str">
            <v>R</v>
          </cell>
          <cell r="AJ5540">
            <v>7.2909968230620468</v>
          </cell>
          <cell r="AR5540">
            <v>16.8</v>
          </cell>
          <cell r="AS5540">
            <v>-0.85452519172189612</v>
          </cell>
          <cell r="AT5540">
            <v>0.92809021707028705</v>
          </cell>
          <cell r="BE5540">
            <v>0.75086974601062595</v>
          </cell>
          <cell r="CP5540">
            <v>17.875</v>
          </cell>
          <cell r="CV5540">
            <v>92.1</v>
          </cell>
          <cell r="DA5540">
            <v>0</v>
          </cell>
          <cell r="DD5540">
            <v>1.2582901176014829</v>
          </cell>
          <cell r="FJ5540">
            <v>42</v>
          </cell>
          <cell r="FK5540">
            <v>0.26300000000000001</v>
          </cell>
          <cell r="FL5540">
            <v>1.5073554962404527</v>
          </cell>
          <cell r="FO5540">
            <v>1</v>
          </cell>
        </row>
        <row r="5541">
          <cell r="A5541">
            <v>665959</v>
          </cell>
          <cell r="C5541" t="str">
            <v>Mendoza, Abdiel</v>
          </cell>
          <cell r="Q5541" t="str">
            <v>R</v>
          </cell>
          <cell r="AJ5541">
            <v>9.8666148387152735</v>
          </cell>
          <cell r="AR5541">
            <v>16.8</v>
          </cell>
          <cell r="AS5541">
            <v>0.78221945367184453</v>
          </cell>
          <cell r="AT5541">
            <v>0.95652193610600189</v>
          </cell>
          <cell r="BE5541">
            <v>0.66179133313335625</v>
          </cell>
          <cell r="CP5541">
            <v>17.791666666666668</v>
          </cell>
          <cell r="CV5541">
            <v>92.1</v>
          </cell>
          <cell r="DA5541">
            <v>0</v>
          </cell>
          <cell r="DD5541">
            <v>1.1414527452542635</v>
          </cell>
          <cell r="FJ5541">
            <v>42</v>
          </cell>
          <cell r="FK5541">
            <v>0.26300000000000001</v>
          </cell>
          <cell r="FL5541">
            <v>-0.36538600394790066</v>
          </cell>
          <cell r="FO5541">
            <v>1</v>
          </cell>
        </row>
        <row r="5542">
          <cell r="A5542">
            <v>665967</v>
          </cell>
          <cell r="C5542" t="str">
            <v>Pena, Reymundo</v>
          </cell>
          <cell r="Q5542" t="str">
            <v>R</v>
          </cell>
          <cell r="AJ5542">
            <v>6.850596616717799</v>
          </cell>
          <cell r="AR5542">
            <v>16.8</v>
          </cell>
          <cell r="AS5542">
            <v>-3.5192473385408358</v>
          </cell>
          <cell r="AT5542">
            <v>0.99303139177604949</v>
          </cell>
          <cell r="BE5542">
            <v>0.71877292452707509</v>
          </cell>
          <cell r="CP5542">
            <v>20.208333333333332</v>
          </cell>
          <cell r="CV5542">
            <v>92.1</v>
          </cell>
          <cell r="DA5542">
            <v>0</v>
          </cell>
          <cell r="DD5542">
            <v>1.0731527210131202</v>
          </cell>
          <cell r="FJ5542">
            <v>42</v>
          </cell>
          <cell r="FK5542">
            <v>0.26300000000000001</v>
          </cell>
          <cell r="FL5542">
            <v>-8.8817841970012523E-16</v>
          </cell>
          <cell r="FO5542">
            <v>1</v>
          </cell>
        </row>
        <row r="5543">
          <cell r="A5543">
            <v>665992</v>
          </cell>
          <cell r="C5543" t="str">
            <v>Jimenez, Andres</v>
          </cell>
          <cell r="Q5543" t="str">
            <v>R</v>
          </cell>
          <cell r="AJ5543">
            <v>10.185023139338272</v>
          </cell>
          <cell r="AR5543">
            <v>16.8</v>
          </cell>
          <cell r="AS5543">
            <v>-0.11864874452820118</v>
          </cell>
          <cell r="AT5543">
            <v>0.89884318622330406</v>
          </cell>
          <cell r="BE5543">
            <v>0.85685090393896979</v>
          </cell>
          <cell r="CP5543">
            <v>17.708333333333332</v>
          </cell>
          <cell r="CV5543">
            <v>92.1</v>
          </cell>
          <cell r="DA5543">
            <v>0</v>
          </cell>
          <cell r="DD5543">
            <v>0.84169466602630283</v>
          </cell>
          <cell r="FJ5543">
            <v>42</v>
          </cell>
          <cell r="FK5543">
            <v>0.26300000000000001</v>
          </cell>
          <cell r="FL5543">
            <v>-0.1496987753518777</v>
          </cell>
          <cell r="FO5543">
            <v>1</v>
          </cell>
        </row>
        <row r="5544">
          <cell r="A5544">
            <v>666011</v>
          </cell>
          <cell r="C5544" t="str">
            <v>Zapata, Cosme</v>
          </cell>
          <cell r="Q5544" t="str">
            <v>R</v>
          </cell>
          <cell r="AJ5544">
            <v>10.622406410855476</v>
          </cell>
          <cell r="AR5544">
            <v>16.8</v>
          </cell>
          <cell r="AS5544">
            <v>2.6829126954010225</v>
          </cell>
          <cell r="AT5544">
            <v>0.98507469763356703</v>
          </cell>
          <cell r="BE5544">
            <v>0.83403289165039363</v>
          </cell>
          <cell r="CP5544">
            <v>19.708333333333332</v>
          </cell>
          <cell r="CV5544">
            <v>92.1</v>
          </cell>
          <cell r="DA5544">
            <v>0</v>
          </cell>
          <cell r="DD5544">
            <v>1.2992364648084742</v>
          </cell>
          <cell r="FJ5544">
            <v>42</v>
          </cell>
          <cell r="FK5544">
            <v>0.26300000000000001</v>
          </cell>
          <cell r="FL5544">
            <v>-2.8096737269322674</v>
          </cell>
          <cell r="FO5544">
            <v>1</v>
          </cell>
        </row>
        <row r="5545">
          <cell r="A5545">
            <v>666276</v>
          </cell>
          <cell r="C5545" t="str">
            <v>Leal, Jhairon</v>
          </cell>
          <cell r="Q5545" t="str">
            <v>S</v>
          </cell>
          <cell r="AJ5545">
            <v>10.243972477325634</v>
          </cell>
          <cell r="AR5545">
            <v>44.400000000000006</v>
          </cell>
          <cell r="AS5545">
            <v>-9.9631971724559079E-2</v>
          </cell>
          <cell r="AT5545">
            <v>0.96563589879675571</v>
          </cell>
          <cell r="BE5545">
            <v>1.0812562327902355</v>
          </cell>
          <cell r="CP5545">
            <v>17.875</v>
          </cell>
          <cell r="CV5545">
            <v>92.1</v>
          </cell>
          <cell r="DA5545">
            <v>0</v>
          </cell>
          <cell r="DD5545">
            <v>1.3591649033918769</v>
          </cell>
          <cell r="FJ5545">
            <v>111</v>
          </cell>
          <cell r="FK5545">
            <v>0.26300000000000001</v>
          </cell>
          <cell r="FL5545">
            <v>-1.9119599737024284</v>
          </cell>
          <cell r="FO5545">
            <v>8.8235294117646856E-2</v>
          </cell>
        </row>
        <row r="5546">
          <cell r="A5546">
            <v>666277</v>
          </cell>
          <cell r="C5546" t="str">
            <v>Soriano, George</v>
          </cell>
          <cell r="Q5546" t="str">
            <v>S</v>
          </cell>
          <cell r="AJ5546">
            <v>11.504073736813858</v>
          </cell>
          <cell r="AR5546">
            <v>44.400000000000006</v>
          </cell>
          <cell r="AS5546">
            <v>0.35945321907990119</v>
          </cell>
          <cell r="AT5546">
            <v>0.95718887070342307</v>
          </cell>
          <cell r="BE5546">
            <v>1.137996583222145</v>
          </cell>
          <cell r="CP5546">
            <v>17.291666666666668</v>
          </cell>
          <cell r="CV5546">
            <v>92.1</v>
          </cell>
          <cell r="DA5546">
            <v>0</v>
          </cell>
          <cell r="DD5546">
            <v>1.2585567199023231</v>
          </cell>
          <cell r="FJ5546">
            <v>111</v>
          </cell>
          <cell r="FK5546">
            <v>0.26300000000000001</v>
          </cell>
          <cell r="FL5546">
            <v>0.32784747919087565</v>
          </cell>
          <cell r="FO5546">
            <v>0</v>
          </cell>
        </row>
        <row r="5547">
          <cell r="A5547">
            <v>666472</v>
          </cell>
          <cell r="C5547" t="str">
            <v>Munoz, Jhonatan</v>
          </cell>
          <cell r="Q5547" t="str">
            <v>S</v>
          </cell>
          <cell r="AJ5547">
            <v>10.052150511018857</v>
          </cell>
          <cell r="AR5547">
            <v>44.400000000000006</v>
          </cell>
          <cell r="AS5547">
            <v>2.9919073864373757E-2</v>
          </cell>
          <cell r="AT5547">
            <v>0.96040314639937152</v>
          </cell>
          <cell r="BE5547">
            <v>0.77348881225058608</v>
          </cell>
          <cell r="CP5547">
            <v>16.875</v>
          </cell>
          <cell r="CV5547">
            <v>92.1</v>
          </cell>
          <cell r="DA5547">
            <v>0</v>
          </cell>
          <cell r="DD5547">
            <v>1.2443133234709947</v>
          </cell>
          <cell r="FJ5547">
            <v>111</v>
          </cell>
          <cell r="FK5547">
            <v>0.26300000000000001</v>
          </cell>
          <cell r="FL5547">
            <v>0.67573000327675281</v>
          </cell>
          <cell r="FO5547">
            <v>0</v>
          </cell>
        </row>
        <row r="5548">
          <cell r="A5548">
            <v>666513</v>
          </cell>
          <cell r="C5548" t="str">
            <v>Hernandez, Juan</v>
          </cell>
          <cell r="Q5548" t="str">
            <v>S</v>
          </cell>
          <cell r="AJ5548">
            <v>8.2694523852170985</v>
          </cell>
          <cell r="AR5548">
            <v>44.400000000000006</v>
          </cell>
          <cell r="AS5548">
            <v>-0.15796483053304211</v>
          </cell>
          <cell r="AT5548">
            <v>0.90737352042853214</v>
          </cell>
          <cell r="BE5548">
            <v>0.91277892114151826</v>
          </cell>
          <cell r="CP5548">
            <v>16.875</v>
          </cell>
          <cell r="CV5548">
            <v>92.1</v>
          </cell>
          <cell r="DA5548">
            <v>0</v>
          </cell>
          <cell r="DD5548">
            <v>0.83525201599541576</v>
          </cell>
          <cell r="FJ5548">
            <v>111</v>
          </cell>
          <cell r="FK5548">
            <v>0.26300000000000001</v>
          </cell>
          <cell r="FL5548">
            <v>0.15949052908296873</v>
          </cell>
          <cell r="FO5548">
            <v>0</v>
          </cell>
        </row>
        <row r="5549">
          <cell r="A5549">
            <v>666514</v>
          </cell>
          <cell r="C5549" t="str">
            <v>Martinez, Hector</v>
          </cell>
          <cell r="Q5549" t="str">
            <v>R</v>
          </cell>
          <cell r="AJ5549">
            <v>10.3717272568943</v>
          </cell>
          <cell r="AR5549">
            <v>16.8</v>
          </cell>
          <cell r="AS5549">
            <v>-8.9622253086437311</v>
          </cell>
          <cell r="AT5549">
            <v>0.96676233471483752</v>
          </cell>
          <cell r="BE5549">
            <v>0.90838067937068678</v>
          </cell>
          <cell r="CP5549">
            <v>17.541666666666668</v>
          </cell>
          <cell r="CV5549">
            <v>92.1</v>
          </cell>
          <cell r="DA5549">
            <v>0</v>
          </cell>
          <cell r="DD5549">
            <v>1.1148531947733447</v>
          </cell>
          <cell r="FJ5549">
            <v>42</v>
          </cell>
          <cell r="FK5549">
            <v>0.26300000000000001</v>
          </cell>
          <cell r="FL5549">
            <v>1.170194736745515</v>
          </cell>
          <cell r="FO5549">
            <v>1</v>
          </cell>
        </row>
        <row r="5550">
          <cell r="A5550">
            <v>666515</v>
          </cell>
          <cell r="C5550" t="str">
            <v>Rodriguez, Joseph</v>
          </cell>
          <cell r="Q5550" t="str">
            <v>R</v>
          </cell>
          <cell r="AJ5550">
            <v>9.8992140618040736</v>
          </cell>
          <cell r="AR5550">
            <v>16.8</v>
          </cell>
          <cell r="AS5550">
            <v>0.65406319678369063</v>
          </cell>
          <cell r="AT5550">
            <v>0.93924493365926087</v>
          </cell>
          <cell r="BE5550">
            <v>0.85626340040550275</v>
          </cell>
          <cell r="CP5550">
            <v>17.791666666666668</v>
          </cell>
          <cell r="CV5550">
            <v>92.1</v>
          </cell>
          <cell r="DA5550">
            <v>0</v>
          </cell>
          <cell r="DD5550">
            <v>0.99735769108648742</v>
          </cell>
          <cell r="FJ5550">
            <v>42</v>
          </cell>
          <cell r="FK5550">
            <v>0.26300000000000001</v>
          </cell>
          <cell r="FL5550">
            <v>0.95591740562699989</v>
          </cell>
          <cell r="FO5550">
            <v>1</v>
          </cell>
        </row>
        <row r="5551">
          <cell r="A5551">
            <v>666602</v>
          </cell>
          <cell r="C5551" t="str">
            <v>Hernandez, Servando</v>
          </cell>
          <cell r="Q5551" t="str">
            <v>S</v>
          </cell>
          <cell r="AJ5551">
            <v>11.650715021425771</v>
          </cell>
          <cell r="AR5551">
            <v>44.400000000000006</v>
          </cell>
          <cell r="AS5551">
            <v>-0.13595944289593831</v>
          </cell>
          <cell r="AT5551">
            <v>0.96610509025109237</v>
          </cell>
          <cell r="BE5551">
            <v>0.99501474813798385</v>
          </cell>
          <cell r="CP5551">
            <v>19.625</v>
          </cell>
          <cell r="CV5551">
            <v>92.1</v>
          </cell>
          <cell r="DA5551">
            <v>0</v>
          </cell>
          <cell r="DD5551">
            <v>1.0475175004339135</v>
          </cell>
          <cell r="FJ5551">
            <v>111</v>
          </cell>
          <cell r="FK5551">
            <v>0.26300000000000001</v>
          </cell>
          <cell r="FL5551">
            <v>-0.63362299070206518</v>
          </cell>
          <cell r="FO5551">
            <v>0</v>
          </cell>
        </row>
        <row r="5552">
          <cell r="A5552">
            <v>666603</v>
          </cell>
          <cell r="C5552" t="str">
            <v>Javier, Ciriaco</v>
          </cell>
          <cell r="Q5552" t="str">
            <v>S</v>
          </cell>
          <cell r="AJ5552">
            <v>10.993168808057067</v>
          </cell>
          <cell r="AR5552">
            <v>44.400000000000006</v>
          </cell>
          <cell r="AS5552">
            <v>-0.31249506574377339</v>
          </cell>
          <cell r="AT5552">
            <v>0.96142323962744614</v>
          </cell>
          <cell r="BE5552">
            <v>1.0106088898528185</v>
          </cell>
          <cell r="CP5552">
            <v>20.458333333333332</v>
          </cell>
          <cell r="CV5552">
            <v>92.1</v>
          </cell>
          <cell r="DA5552">
            <v>0</v>
          </cell>
          <cell r="DD5552">
            <v>1.3505910738761155</v>
          </cell>
          <cell r="FJ5552">
            <v>111</v>
          </cell>
          <cell r="FK5552">
            <v>0.26300000000000001</v>
          </cell>
          <cell r="FL5552">
            <v>-3.2858334557477775E-2</v>
          </cell>
          <cell r="FO5552">
            <v>0</v>
          </cell>
        </row>
        <row r="5553">
          <cell r="A5553">
            <v>666617</v>
          </cell>
          <cell r="C5553" t="str">
            <v>Perez, Juan</v>
          </cell>
          <cell r="Q5553" t="str">
            <v>S</v>
          </cell>
          <cell r="AJ5553">
            <v>8.8840400807115731</v>
          </cell>
          <cell r="AR5553">
            <v>44.400000000000006</v>
          </cell>
          <cell r="AS5553">
            <v>0.46307230647070885</v>
          </cell>
          <cell r="AT5553">
            <v>0.95879331466026763</v>
          </cell>
          <cell r="BE5553">
            <v>0.96123108786315625</v>
          </cell>
          <cell r="CP5553">
            <v>19.875</v>
          </cell>
          <cell r="CV5553">
            <v>92.1</v>
          </cell>
          <cell r="DA5553">
            <v>0</v>
          </cell>
          <cell r="DD5553">
            <v>0.60228762057925889</v>
          </cell>
          <cell r="FJ5553">
            <v>111</v>
          </cell>
          <cell r="FK5553">
            <v>0.26300000000000001</v>
          </cell>
          <cell r="FL5553">
            <v>-0.1999105814917739</v>
          </cell>
          <cell r="FO5553">
            <v>0</v>
          </cell>
        </row>
        <row r="5554">
          <cell r="A5554">
            <v>666619</v>
          </cell>
          <cell r="C5554" t="str">
            <v>Santos, Gregory</v>
          </cell>
          <cell r="Q5554" t="str">
            <v>S</v>
          </cell>
          <cell r="AJ5554">
            <v>11.057807648285664</v>
          </cell>
          <cell r="AR5554">
            <v>44.400000000000006</v>
          </cell>
          <cell r="AS5554">
            <v>-0.77552261665913846</v>
          </cell>
          <cell r="AT5554">
            <v>0.94889291049412905</v>
          </cell>
          <cell r="BE5554">
            <v>1.0054199624922873</v>
          </cell>
          <cell r="CP5554">
            <v>16.875</v>
          </cell>
          <cell r="CV5554">
            <v>92.1</v>
          </cell>
          <cell r="DA5554">
            <v>0</v>
          </cell>
          <cell r="DD5554">
            <v>0.81930149167274546</v>
          </cell>
          <cell r="FJ5554">
            <v>111</v>
          </cell>
          <cell r="FK5554">
            <v>0.26300000000000001</v>
          </cell>
          <cell r="FL5554">
            <v>-3.0178205909299649E-2</v>
          </cell>
          <cell r="FO5554">
            <v>0</v>
          </cell>
        </row>
        <row r="5555">
          <cell r="A5555">
            <v>666637</v>
          </cell>
          <cell r="C5555" t="str">
            <v>Conoropo, Omar</v>
          </cell>
          <cell r="Q5555" t="str">
            <v>R</v>
          </cell>
          <cell r="AJ5555">
            <v>9.7066206218294031</v>
          </cell>
          <cell r="AR5555">
            <v>16.8</v>
          </cell>
          <cell r="AS5555">
            <v>0.35940267141428889</v>
          </cell>
          <cell r="AT5555">
            <v>0.93668150464163114</v>
          </cell>
          <cell r="BE5555">
            <v>0.7400146125739866</v>
          </cell>
          <cell r="CP5555">
            <v>18.125</v>
          </cell>
          <cell r="CV5555">
            <v>92.1</v>
          </cell>
          <cell r="DA5555">
            <v>0</v>
          </cell>
          <cell r="DD5555">
            <v>1.419595993559104</v>
          </cell>
          <cell r="FJ5555">
            <v>42</v>
          </cell>
          <cell r="FK5555">
            <v>0.26300000000000001</v>
          </cell>
          <cell r="FL5555">
            <v>-0.25471696780623532</v>
          </cell>
          <cell r="FO5555">
            <v>1</v>
          </cell>
        </row>
        <row r="5556">
          <cell r="A5556">
            <v>666647</v>
          </cell>
          <cell r="C5556" t="str">
            <v>Oca, Jose</v>
          </cell>
          <cell r="Q5556" t="str">
            <v>R</v>
          </cell>
          <cell r="AJ5556">
            <v>8.7707395434981184</v>
          </cell>
          <cell r="AR5556">
            <v>16.8</v>
          </cell>
          <cell r="AS5556">
            <v>-0.12691483240187476</v>
          </cell>
          <cell r="AT5556">
            <v>0.90384658842700694</v>
          </cell>
          <cell r="BE5556">
            <v>0.83758028361078929</v>
          </cell>
          <cell r="CP5556">
            <v>17.375</v>
          </cell>
          <cell r="CV5556">
            <v>92.1</v>
          </cell>
          <cell r="DA5556">
            <v>0</v>
          </cell>
          <cell r="DD5556">
            <v>0.97046797023589781</v>
          </cell>
          <cell r="FJ5556">
            <v>42</v>
          </cell>
          <cell r="FK5556">
            <v>0.26300000000000001</v>
          </cell>
          <cell r="FL5556">
            <v>0.25483166045959482</v>
          </cell>
          <cell r="FO5556">
            <v>0.95631067433311312</v>
          </cell>
        </row>
        <row r="5557">
          <cell r="A5557">
            <v>666656</v>
          </cell>
          <cell r="C5557" t="str">
            <v>Marte, Christopher</v>
          </cell>
          <cell r="Q5557" t="str">
            <v>S</v>
          </cell>
          <cell r="AJ5557">
            <v>10.407462277522406</v>
          </cell>
          <cell r="AR5557">
            <v>44.400000000000006</v>
          </cell>
          <cell r="AS5557">
            <v>0.72358482211715369</v>
          </cell>
          <cell r="AT5557">
            <v>0.95681082739967271</v>
          </cell>
          <cell r="BE5557">
            <v>0.82278843150023717</v>
          </cell>
          <cell r="CP5557">
            <v>19.958333333333332</v>
          </cell>
          <cell r="CV5557">
            <v>92.1</v>
          </cell>
          <cell r="DA5557">
            <v>0</v>
          </cell>
          <cell r="DD5557">
            <v>0.83478669341527079</v>
          </cell>
          <cell r="FJ5557">
            <v>111</v>
          </cell>
          <cell r="FK5557">
            <v>0.26300000000000001</v>
          </cell>
          <cell r="FL5557">
            <v>1.0277399888788548</v>
          </cell>
          <cell r="FO5557">
            <v>0</v>
          </cell>
        </row>
        <row r="5558">
          <cell r="A5558">
            <v>666658</v>
          </cell>
          <cell r="C5558" t="str">
            <v>Chacin, Jose</v>
          </cell>
          <cell r="Q5558" t="str">
            <v>S</v>
          </cell>
          <cell r="AJ5558">
            <v>7.6713908141459566</v>
          </cell>
          <cell r="AR5558">
            <v>44.400000000000006</v>
          </cell>
          <cell r="AS5558">
            <v>-0.32611189607724356</v>
          </cell>
          <cell r="AT5558">
            <v>0.91982136069173359</v>
          </cell>
          <cell r="BE5558">
            <v>1.1797183341510602</v>
          </cell>
          <cell r="CP5558">
            <v>19.291666666666668</v>
          </cell>
          <cell r="CV5558">
            <v>92.1</v>
          </cell>
          <cell r="DA5558">
            <v>0</v>
          </cell>
          <cell r="DD5558">
            <v>0.8319126223667529</v>
          </cell>
          <cell r="FJ5558">
            <v>111</v>
          </cell>
          <cell r="FK5558">
            <v>0.26300000000000001</v>
          </cell>
          <cell r="FL5558">
            <v>0.69623505725866153</v>
          </cell>
          <cell r="FO5558">
            <v>0</v>
          </cell>
        </row>
        <row r="5559">
          <cell r="A5559">
            <v>666663</v>
          </cell>
          <cell r="C5559" t="str">
            <v>Arvelaez, Kiber</v>
          </cell>
          <cell r="Q5559" t="str">
            <v>R</v>
          </cell>
          <cell r="AJ5559">
            <v>8.3888115544020891</v>
          </cell>
          <cell r="AR5559">
            <v>16.8</v>
          </cell>
          <cell r="AS5559">
            <v>-0.53092444912382142</v>
          </cell>
          <cell r="AT5559">
            <v>0.88830861605280131</v>
          </cell>
          <cell r="BE5559">
            <v>0.72498981876595892</v>
          </cell>
          <cell r="CP5559">
            <v>18.125</v>
          </cell>
          <cell r="CV5559">
            <v>92.1</v>
          </cell>
          <cell r="DA5559">
            <v>0</v>
          </cell>
          <cell r="DD5559">
            <v>0.83573782954295295</v>
          </cell>
          <cell r="FJ5559">
            <v>42</v>
          </cell>
          <cell r="FK5559">
            <v>0.26300000000000001</v>
          </cell>
          <cell r="FL5559">
            <v>0.45442085019144152</v>
          </cell>
          <cell r="FO5559">
            <v>1</v>
          </cell>
        </row>
        <row r="5560">
          <cell r="A5560">
            <v>666668</v>
          </cell>
          <cell r="C5560" t="str">
            <v>Yan, Hector</v>
          </cell>
          <cell r="Q5560" t="str">
            <v>S</v>
          </cell>
          <cell r="AJ5560">
            <v>8.5926584936794654</v>
          </cell>
          <cell r="AR5560">
            <v>44.400000000000006</v>
          </cell>
          <cell r="AS5560">
            <v>2.7062965193634277E-2</v>
          </cell>
          <cell r="AT5560">
            <v>0.97838181752032394</v>
          </cell>
          <cell r="BE5560">
            <v>0.61681590816450282</v>
          </cell>
          <cell r="CP5560">
            <v>17.208333333333332</v>
          </cell>
          <cell r="CV5560">
            <v>92.1</v>
          </cell>
          <cell r="DA5560">
            <v>0</v>
          </cell>
          <cell r="DD5560">
            <v>1.1613282556175675</v>
          </cell>
          <cell r="FJ5560">
            <v>111</v>
          </cell>
          <cell r="FK5560">
            <v>0.26300000000000001</v>
          </cell>
          <cell r="FL5560">
            <v>1.6208164239345564</v>
          </cell>
          <cell r="FO5560">
            <v>0</v>
          </cell>
        </row>
        <row r="5561">
          <cell r="A5561">
            <v>666669</v>
          </cell>
          <cell r="C5561" t="str">
            <v>Alcala, Elkin</v>
          </cell>
          <cell r="Q5561" t="str">
            <v>S</v>
          </cell>
          <cell r="AJ5561">
            <v>9.0123181646557882</v>
          </cell>
          <cell r="AR5561">
            <v>44.400000000000006</v>
          </cell>
          <cell r="AS5561">
            <v>-6.2837407499453768E-2</v>
          </cell>
          <cell r="AT5561">
            <v>0.97269735416361514</v>
          </cell>
          <cell r="BE5561">
            <v>0.69678303451121004</v>
          </cell>
          <cell r="CP5561">
            <v>18.875</v>
          </cell>
          <cell r="CV5561">
            <v>92.1</v>
          </cell>
          <cell r="DA5561">
            <v>0</v>
          </cell>
          <cell r="DD5561">
            <v>0.88600075651718402</v>
          </cell>
          <cell r="FJ5561">
            <v>111</v>
          </cell>
          <cell r="FK5561">
            <v>0.26300000000000001</v>
          </cell>
          <cell r="FL5561">
            <v>-0.523191596566142</v>
          </cell>
          <cell r="FO5561">
            <v>0</v>
          </cell>
        </row>
        <row r="5562">
          <cell r="A5562">
            <v>666673</v>
          </cell>
          <cell r="C5562" t="str">
            <v>Acosta, Melvi</v>
          </cell>
          <cell r="Q5562" t="str">
            <v>S</v>
          </cell>
          <cell r="AJ5562">
            <v>8.2392030860960155</v>
          </cell>
          <cell r="AR5562">
            <v>44.400000000000006</v>
          </cell>
          <cell r="AS5562">
            <v>-0.57714255548793325</v>
          </cell>
          <cell r="AT5562">
            <v>0.91580258740739695</v>
          </cell>
          <cell r="BE5562">
            <v>1.118612628482339</v>
          </cell>
          <cell r="CP5562">
            <v>21.041666666666668</v>
          </cell>
          <cell r="CV5562">
            <v>92.1</v>
          </cell>
          <cell r="DA5562">
            <v>0</v>
          </cell>
          <cell r="DD5562">
            <v>0.88243556054302197</v>
          </cell>
          <cell r="FJ5562">
            <v>111</v>
          </cell>
          <cell r="FK5562">
            <v>0.26300000000000001</v>
          </cell>
          <cell r="FL5562">
            <v>-0.31975094652437175</v>
          </cell>
          <cell r="FO5562">
            <v>0</v>
          </cell>
        </row>
        <row r="5563">
          <cell r="A5563">
            <v>666674</v>
          </cell>
          <cell r="C5563" t="str">
            <v>Colina, Edwar</v>
          </cell>
          <cell r="Q5563" t="str">
            <v>S</v>
          </cell>
          <cell r="AJ5563">
            <v>9.7765613651197327</v>
          </cell>
          <cell r="AR5563">
            <v>44.400000000000006</v>
          </cell>
          <cell r="AS5563">
            <v>0.79749989807416988</v>
          </cell>
          <cell r="AT5563">
            <v>0.96508428621831477</v>
          </cell>
          <cell r="BE5563">
            <v>0.85100390821762151</v>
          </cell>
          <cell r="CP5563">
            <v>19.125</v>
          </cell>
          <cell r="CV5563">
            <v>92.1</v>
          </cell>
          <cell r="DA5563">
            <v>0</v>
          </cell>
          <cell r="DD5563">
            <v>1.0183414338264383</v>
          </cell>
          <cell r="FJ5563">
            <v>111</v>
          </cell>
          <cell r="FK5563">
            <v>0.26300000000000001</v>
          </cell>
          <cell r="FL5563">
            <v>-0.21442633038935277</v>
          </cell>
          <cell r="FO5563">
            <v>0</v>
          </cell>
        </row>
        <row r="5564">
          <cell r="A5564">
            <v>666678</v>
          </cell>
          <cell r="C5564" t="str">
            <v>Garcia, Pedro</v>
          </cell>
          <cell r="Q5564" t="str">
            <v>S</v>
          </cell>
          <cell r="AJ5564">
            <v>7.457539813232489</v>
          </cell>
          <cell r="AR5564">
            <v>44.400000000000006</v>
          </cell>
          <cell r="AS5564">
            <v>4.2300745153593944E-2</v>
          </cell>
          <cell r="AT5564">
            <v>0.96395485068649467</v>
          </cell>
          <cell r="BE5564">
            <v>0.85251402298984202</v>
          </cell>
          <cell r="CP5564">
            <v>20.958333333333332</v>
          </cell>
          <cell r="CV5564">
            <v>92.1</v>
          </cell>
          <cell r="DA5564">
            <v>0</v>
          </cell>
          <cell r="DD5564">
            <v>0.99657672488370608</v>
          </cell>
          <cell r="FJ5564">
            <v>111</v>
          </cell>
          <cell r="FK5564">
            <v>0.26300000000000001</v>
          </cell>
          <cell r="FL5564">
            <v>-0.2201560152669364</v>
          </cell>
          <cell r="FO5564">
            <v>0</v>
          </cell>
        </row>
        <row r="5565">
          <cell r="A5565">
            <v>666693</v>
          </cell>
          <cell r="C5565" t="str">
            <v>Sanchez, Miguel</v>
          </cell>
          <cell r="Q5565" t="str">
            <v>R</v>
          </cell>
          <cell r="AJ5565">
            <v>9.1864904358297306</v>
          </cell>
          <cell r="AR5565">
            <v>16.8</v>
          </cell>
          <cell r="AS5565">
            <v>-0.61709396092415869</v>
          </cell>
          <cell r="AT5565">
            <v>0.8954199188501698</v>
          </cell>
          <cell r="BE5565">
            <v>0.94507801777451994</v>
          </cell>
          <cell r="CP5565">
            <v>20.625</v>
          </cell>
          <cell r="CV5565">
            <v>92.1</v>
          </cell>
          <cell r="DA5565">
            <v>0</v>
          </cell>
          <cell r="DD5565">
            <v>1.2081848429918296</v>
          </cell>
          <cell r="FJ5565">
            <v>42</v>
          </cell>
          <cell r="FK5565">
            <v>0.26300000000000001</v>
          </cell>
          <cell r="FL5565">
            <v>0.75166197849441208</v>
          </cell>
          <cell r="FO5565">
            <v>0.71062044297702576</v>
          </cell>
        </row>
        <row r="5566">
          <cell r="A5566">
            <v>666708</v>
          </cell>
          <cell r="C5566" t="str">
            <v>Arauz, Jaime</v>
          </cell>
          <cell r="Q5566" t="str">
            <v>R</v>
          </cell>
          <cell r="AJ5566">
            <v>9.9233746978997992</v>
          </cell>
          <cell r="AR5566">
            <v>16.8</v>
          </cell>
          <cell r="AS5566">
            <v>-1.725455674268183</v>
          </cell>
          <cell r="AT5566">
            <v>0.92268942764857498</v>
          </cell>
          <cell r="BE5566">
            <v>0.77398889433741336</v>
          </cell>
          <cell r="CP5566">
            <v>17.458333333333332</v>
          </cell>
          <cell r="CV5566">
            <v>92.1</v>
          </cell>
          <cell r="DA5566">
            <v>0</v>
          </cell>
          <cell r="DD5566">
            <v>0.98316446621724174</v>
          </cell>
          <cell r="FJ5566">
            <v>42</v>
          </cell>
          <cell r="FK5566">
            <v>0.26300000000000001</v>
          </cell>
          <cell r="FL5566">
            <v>1.4470393144075435</v>
          </cell>
          <cell r="FO5566">
            <v>1</v>
          </cell>
        </row>
        <row r="5567">
          <cell r="A5567">
            <v>666719</v>
          </cell>
          <cell r="C5567" t="str">
            <v>Rovain, Hector</v>
          </cell>
          <cell r="Q5567" t="str">
            <v>R</v>
          </cell>
          <cell r="AJ5567">
            <v>10.463057525018275</v>
          </cell>
          <cell r="AR5567">
            <v>16.8</v>
          </cell>
          <cell r="AS5567">
            <v>-2.012391460085269</v>
          </cell>
          <cell r="AT5567">
            <v>0.92053757676735171</v>
          </cell>
          <cell r="BE5567">
            <v>0.82428793539065848</v>
          </cell>
          <cell r="CP5567">
            <v>18.125</v>
          </cell>
          <cell r="CV5567">
            <v>92.1</v>
          </cell>
          <cell r="DA5567">
            <v>0</v>
          </cell>
          <cell r="DD5567">
            <v>0.75979137930867635</v>
          </cell>
          <cell r="FJ5567">
            <v>42</v>
          </cell>
          <cell r="FK5567">
            <v>0.26300000000000001</v>
          </cell>
          <cell r="FL5567">
            <v>1.8997279892330139</v>
          </cell>
          <cell r="FO5567">
            <v>1</v>
          </cell>
        </row>
        <row r="5568">
          <cell r="A5568">
            <v>666721</v>
          </cell>
          <cell r="C5568" t="str">
            <v>Castillo, Maximo</v>
          </cell>
          <cell r="Q5568" t="str">
            <v>S</v>
          </cell>
          <cell r="AJ5568">
            <v>9.500929340731247</v>
          </cell>
          <cell r="AR5568">
            <v>44.400000000000006</v>
          </cell>
          <cell r="AS5568">
            <v>-0.30195063480029566</v>
          </cell>
          <cell r="AT5568">
            <v>0.94337511904122251</v>
          </cell>
          <cell r="BE5568">
            <v>0.98471129319513095</v>
          </cell>
          <cell r="CP5568">
            <v>17.125</v>
          </cell>
          <cell r="CV5568">
            <v>92.1</v>
          </cell>
          <cell r="DA5568">
            <v>0</v>
          </cell>
          <cell r="DD5568">
            <v>0.9928215126556168</v>
          </cell>
          <cell r="FJ5568">
            <v>111</v>
          </cell>
          <cell r="FK5568">
            <v>0.26300000000000001</v>
          </cell>
          <cell r="FL5568">
            <v>-0.15990171456558919</v>
          </cell>
          <cell r="FO5568">
            <v>0</v>
          </cell>
        </row>
        <row r="5569">
          <cell r="A5569">
            <v>666762</v>
          </cell>
          <cell r="C5569" t="str">
            <v>Police, Antonio</v>
          </cell>
          <cell r="Q5569" t="str">
            <v>R</v>
          </cell>
          <cell r="AJ5569">
            <v>10.472009487607249</v>
          </cell>
          <cell r="AR5569">
            <v>16.8</v>
          </cell>
          <cell r="AS5569">
            <v>-1.1087883702692221</v>
          </cell>
          <cell r="AT5569">
            <v>0.92592626377377085</v>
          </cell>
          <cell r="BE5569">
            <v>1.0032105302323624</v>
          </cell>
          <cell r="CP5569">
            <v>18.375</v>
          </cell>
          <cell r="CV5569">
            <v>92.1</v>
          </cell>
          <cell r="DA5569">
            <v>0</v>
          </cell>
          <cell r="DD5569">
            <v>1.3422673803415539</v>
          </cell>
          <cell r="FJ5569">
            <v>42</v>
          </cell>
          <cell r="FK5569">
            <v>0.26300000000000001</v>
          </cell>
          <cell r="FL5569">
            <v>1.1962335824290022</v>
          </cell>
          <cell r="FO5569">
            <v>1</v>
          </cell>
        </row>
        <row r="5570">
          <cell r="A5570">
            <v>666763</v>
          </cell>
          <cell r="C5570" t="str">
            <v>Moreno, Rayniel</v>
          </cell>
          <cell r="Q5570" t="str">
            <v>S</v>
          </cell>
          <cell r="AJ5570">
            <v>8.8272838403892067</v>
          </cell>
          <cell r="AR5570">
            <v>44.400000000000006</v>
          </cell>
          <cell r="AS5570">
            <v>0.49674236510990444</v>
          </cell>
          <cell r="AT5570">
            <v>0.95946342210024238</v>
          </cell>
          <cell r="BE5570">
            <v>0.78138030430010597</v>
          </cell>
          <cell r="CP5570">
            <v>17.791666666666668</v>
          </cell>
          <cell r="CV5570">
            <v>92.1</v>
          </cell>
          <cell r="DA5570">
            <v>0</v>
          </cell>
          <cell r="DD5570">
            <v>0.75063415545023837</v>
          </cell>
          <cell r="FJ5570">
            <v>111</v>
          </cell>
          <cell r="FK5570">
            <v>0.26300000000000001</v>
          </cell>
          <cell r="FL5570">
            <v>-0.57951118646128219</v>
          </cell>
          <cell r="FO5570">
            <v>0</v>
          </cell>
        </row>
        <row r="5571">
          <cell r="A5571">
            <v>666764</v>
          </cell>
          <cell r="C5571" t="str">
            <v>Perez, Geraldo</v>
          </cell>
          <cell r="Q5571" t="str">
            <v>R</v>
          </cell>
          <cell r="AJ5571">
            <v>8.497179808164244</v>
          </cell>
          <cell r="AR5571">
            <v>16.8</v>
          </cell>
          <cell r="AS5571">
            <v>0.39225504111899134</v>
          </cell>
          <cell r="AT5571">
            <v>0.96512951931668534</v>
          </cell>
          <cell r="BE5571">
            <v>0.88798277229808842</v>
          </cell>
          <cell r="CP5571">
            <v>20.125</v>
          </cell>
          <cell r="CV5571">
            <v>92.1</v>
          </cell>
          <cell r="DA5571">
            <v>0</v>
          </cell>
          <cell r="DD5571">
            <v>0.94231552472729185</v>
          </cell>
          <cell r="FJ5571">
            <v>42</v>
          </cell>
          <cell r="FK5571">
            <v>0.26300000000000001</v>
          </cell>
          <cell r="FL5571">
            <v>-0.70865310188254327</v>
          </cell>
          <cell r="FO5571">
            <v>1</v>
          </cell>
        </row>
        <row r="5572">
          <cell r="A5572">
            <v>666772</v>
          </cell>
          <cell r="C5572" t="str">
            <v>Escalona, Edgar</v>
          </cell>
          <cell r="Q5572" t="str">
            <v>S</v>
          </cell>
          <cell r="AJ5572">
            <v>10.094076346525689</v>
          </cell>
          <cell r="AR5572">
            <v>44.400000000000006</v>
          </cell>
          <cell r="AS5572">
            <v>-0.28209550409825651</v>
          </cell>
          <cell r="AT5572">
            <v>0.93697705606741588</v>
          </cell>
          <cell r="BE5572">
            <v>0.9143808038549206</v>
          </cell>
          <cell r="CP5572">
            <v>18.291666666666668</v>
          </cell>
          <cell r="CV5572">
            <v>92.1</v>
          </cell>
          <cell r="DA5572">
            <v>0</v>
          </cell>
          <cell r="DD5572">
            <v>0.74451977201479824</v>
          </cell>
          <cell r="FJ5572">
            <v>111</v>
          </cell>
          <cell r="FK5572">
            <v>0.26300000000000001</v>
          </cell>
          <cell r="FL5572">
            <v>0.71943561653770527</v>
          </cell>
          <cell r="FO5572">
            <v>0</v>
          </cell>
        </row>
        <row r="5573">
          <cell r="A5573">
            <v>666775</v>
          </cell>
          <cell r="C5573" t="str">
            <v>Perdomo, Carlos</v>
          </cell>
          <cell r="Q5573" t="str">
            <v>R</v>
          </cell>
          <cell r="AJ5573">
            <v>8.894307586807642</v>
          </cell>
          <cell r="AR5573">
            <v>16.8</v>
          </cell>
          <cell r="AS5573">
            <v>-0.52591703825401315</v>
          </cell>
          <cell r="AT5573">
            <v>0.8950860610122473</v>
          </cell>
          <cell r="BE5573">
            <v>0.84093845203806783</v>
          </cell>
          <cell r="CP5573">
            <v>18.208333333333332</v>
          </cell>
          <cell r="CV5573">
            <v>92.1</v>
          </cell>
          <cell r="DA5573">
            <v>0</v>
          </cell>
          <cell r="DD5573">
            <v>0.93432436073909919</v>
          </cell>
          <cell r="FJ5573">
            <v>42</v>
          </cell>
          <cell r="FK5573">
            <v>0.26300000000000001</v>
          </cell>
          <cell r="FL5573">
            <v>0.54636196406087123</v>
          </cell>
          <cell r="FO5573">
            <v>1</v>
          </cell>
        </row>
        <row r="5574">
          <cell r="A5574">
            <v>666778</v>
          </cell>
          <cell r="C5574" t="str">
            <v>Corniel, Juan</v>
          </cell>
          <cell r="Q5574" t="str">
            <v>S</v>
          </cell>
          <cell r="AJ5574">
            <v>10.787676718007653</v>
          </cell>
          <cell r="AR5574">
            <v>44.400000000000006</v>
          </cell>
          <cell r="AS5574">
            <v>0.7199977200025528</v>
          </cell>
          <cell r="AT5574">
            <v>0.9655820764169053</v>
          </cell>
          <cell r="BE5574">
            <v>0.89057568060406034</v>
          </cell>
          <cell r="CP5574">
            <v>20.458333333333332</v>
          </cell>
          <cell r="CV5574">
            <v>92.1</v>
          </cell>
          <cell r="DA5574">
            <v>0</v>
          </cell>
          <cell r="DD5574">
            <v>1.1355128004530708</v>
          </cell>
          <cell r="FJ5574">
            <v>111</v>
          </cell>
          <cell r="FK5574">
            <v>0.26300000000000001</v>
          </cell>
          <cell r="FL5574">
            <v>-0.34783508543129749</v>
          </cell>
          <cell r="FO5574">
            <v>0</v>
          </cell>
        </row>
        <row r="5575">
          <cell r="A5575">
            <v>666781</v>
          </cell>
          <cell r="C5575" t="str">
            <v>Pasen, Luis</v>
          </cell>
          <cell r="Q5575" t="str">
            <v>R</v>
          </cell>
          <cell r="AJ5575">
            <v>10.514503697447008</v>
          </cell>
          <cell r="AR5575">
            <v>16.8</v>
          </cell>
          <cell r="AS5575">
            <v>0.49125966854882286</v>
          </cell>
          <cell r="AT5575">
            <v>0.95758947860220589</v>
          </cell>
          <cell r="BE5575">
            <v>0.88371001476001898</v>
          </cell>
          <cell r="CP5575">
            <v>21.458333333333332</v>
          </cell>
          <cell r="CV5575">
            <v>92.1</v>
          </cell>
          <cell r="DA5575">
            <v>0</v>
          </cell>
          <cell r="DD5575">
            <v>1.2483985857105189</v>
          </cell>
          <cell r="FJ5575">
            <v>42</v>
          </cell>
          <cell r="FK5575">
            <v>0.26300000000000001</v>
          </cell>
          <cell r="FL5575">
            <v>-0.90225097790563069</v>
          </cell>
          <cell r="FO5575">
            <v>1</v>
          </cell>
        </row>
        <row r="5576">
          <cell r="A5576">
            <v>666782</v>
          </cell>
          <cell r="C5576" t="str">
            <v>Castillo, Bryan</v>
          </cell>
          <cell r="Q5576" t="str">
            <v>S</v>
          </cell>
          <cell r="AJ5576">
            <v>13.351996795407082</v>
          </cell>
          <cell r="AR5576">
            <v>44.400000000000006</v>
          </cell>
          <cell r="AS5576">
            <v>0.69701150689718372</v>
          </cell>
          <cell r="AT5576">
            <v>0.98188068790983907</v>
          </cell>
          <cell r="BE5576">
            <v>1.1132721342894545</v>
          </cell>
          <cell r="CP5576">
            <v>17.458333333333332</v>
          </cell>
          <cell r="CV5576">
            <v>92.1</v>
          </cell>
          <cell r="DA5576">
            <v>0</v>
          </cell>
          <cell r="DD5576">
            <v>1.5792629141281833</v>
          </cell>
          <cell r="FJ5576">
            <v>111</v>
          </cell>
          <cell r="FK5576">
            <v>0.26300000000000001</v>
          </cell>
          <cell r="FL5576">
            <v>-2.1210269376858379</v>
          </cell>
          <cell r="FO5576">
            <v>0</v>
          </cell>
        </row>
        <row r="5577">
          <cell r="A5577">
            <v>666803</v>
          </cell>
          <cell r="C5577" t="str">
            <v>Garcia, Oliver</v>
          </cell>
          <cell r="Q5577" t="str">
            <v>R</v>
          </cell>
          <cell r="AJ5577">
            <v>10.764879444494024</v>
          </cell>
          <cell r="AR5577">
            <v>16.8</v>
          </cell>
          <cell r="AS5577">
            <v>0.80352710781075309</v>
          </cell>
          <cell r="AT5577">
            <v>0.93770519470487301</v>
          </cell>
          <cell r="BE5577">
            <v>0.9771944031086941</v>
          </cell>
          <cell r="CP5577">
            <v>18.458333333333332</v>
          </cell>
          <cell r="CV5577">
            <v>92.1</v>
          </cell>
          <cell r="DA5577">
            <v>0</v>
          </cell>
          <cell r="DD5577">
            <v>0.99289575462352175</v>
          </cell>
          <cell r="FJ5577">
            <v>42</v>
          </cell>
          <cell r="FK5577">
            <v>0.26300000000000001</v>
          </cell>
          <cell r="FL5577">
            <v>-0.14523460368416788</v>
          </cell>
          <cell r="FO5577">
            <v>1</v>
          </cell>
        </row>
        <row r="5578">
          <cell r="A5578">
            <v>666804</v>
          </cell>
          <cell r="C5578" t="str">
            <v>Martinez, Angel</v>
          </cell>
          <cell r="Q5578" t="str">
            <v>R</v>
          </cell>
          <cell r="AJ5578">
            <v>7.6515837181351518</v>
          </cell>
          <cell r="AR5578">
            <v>16.8</v>
          </cell>
          <cell r="AS5578">
            <v>-2.6355206360185095</v>
          </cell>
          <cell r="AT5578">
            <v>0.96002303188952509</v>
          </cell>
          <cell r="BE5578">
            <v>0.93296846984827697</v>
          </cell>
          <cell r="CP5578">
            <v>19.625</v>
          </cell>
          <cell r="CV5578">
            <v>92.1</v>
          </cell>
          <cell r="DA5578">
            <v>0</v>
          </cell>
          <cell r="DD5578">
            <v>0.53086092921875727</v>
          </cell>
          <cell r="FJ5578">
            <v>42</v>
          </cell>
          <cell r="FK5578">
            <v>0.26300000000000001</v>
          </cell>
          <cell r="FL5578">
            <v>0.15647022340193928</v>
          </cell>
          <cell r="FO5578">
            <v>1</v>
          </cell>
        </row>
        <row r="5579">
          <cell r="A5579">
            <v>666807</v>
          </cell>
          <cell r="C5579" t="str">
            <v>Trinidad, Edinson</v>
          </cell>
          <cell r="Q5579" t="str">
            <v>R</v>
          </cell>
          <cell r="AJ5579">
            <v>9.3257749838537514</v>
          </cell>
          <cell r="AR5579">
            <v>16.8</v>
          </cell>
          <cell r="AS5579">
            <v>0.57851734070921712</v>
          </cell>
          <cell r="AT5579">
            <v>0.97722106270858999</v>
          </cell>
          <cell r="BE5579">
            <v>0.91422953293478137</v>
          </cell>
          <cell r="CP5579">
            <v>21.125</v>
          </cell>
          <cell r="CV5579">
            <v>92.1</v>
          </cell>
          <cell r="DA5579">
            <v>0</v>
          </cell>
          <cell r="DD5579">
            <v>1.0813993570368456</v>
          </cell>
          <cell r="FJ5579">
            <v>42</v>
          </cell>
          <cell r="FK5579">
            <v>0.26300000000000001</v>
          </cell>
          <cell r="FL5579">
            <v>-1.7733997898525844</v>
          </cell>
          <cell r="FO5579">
            <v>1</v>
          </cell>
        </row>
        <row r="5580">
          <cell r="A5580">
            <v>666809</v>
          </cell>
          <cell r="C5580" t="str">
            <v>Reyes, Jesus</v>
          </cell>
          <cell r="Q5580" t="str">
            <v>R</v>
          </cell>
          <cell r="AJ5580">
            <v>7.2748186941055755</v>
          </cell>
          <cell r="AR5580">
            <v>16.8</v>
          </cell>
          <cell r="AS5580">
            <v>0.31547258796116928</v>
          </cell>
          <cell r="AT5580">
            <v>0.94702010518855062</v>
          </cell>
          <cell r="BE5580">
            <v>1.2374416996223865</v>
          </cell>
          <cell r="CP5580">
            <v>19.958333333333332</v>
          </cell>
          <cell r="CV5580">
            <v>92.1</v>
          </cell>
          <cell r="DA5580">
            <v>0</v>
          </cell>
          <cell r="DD5580">
            <v>1.3638287218934955</v>
          </cell>
          <cell r="FJ5580">
            <v>42</v>
          </cell>
          <cell r="FK5580">
            <v>0.26300000000000001</v>
          </cell>
          <cell r="FL5580">
            <v>0.12217911198456922</v>
          </cell>
          <cell r="FO5580">
            <v>1</v>
          </cell>
        </row>
        <row r="5581">
          <cell r="A5581">
            <v>667316</v>
          </cell>
          <cell r="C5581" t="str">
            <v>Abreu, Erick</v>
          </cell>
          <cell r="Q5581" t="str">
            <v>R</v>
          </cell>
          <cell r="AJ5581">
            <v>9.7231961193770555</v>
          </cell>
          <cell r="AR5581">
            <v>16.8</v>
          </cell>
          <cell r="AS5581">
            <v>-0.62288767992392913</v>
          </cell>
          <cell r="AT5581">
            <v>0.90512910019613957</v>
          </cell>
          <cell r="BE5581">
            <v>0.83380930604536485</v>
          </cell>
          <cell r="CP5581">
            <v>18.458333333333332</v>
          </cell>
          <cell r="CV5581">
            <v>92.1</v>
          </cell>
          <cell r="DA5581">
            <v>0</v>
          </cell>
          <cell r="DD5581">
            <v>1.1993483973932861</v>
          </cell>
          <cell r="FJ5581">
            <v>42</v>
          </cell>
          <cell r="FK5581">
            <v>0.26300000000000001</v>
          </cell>
          <cell r="FL5581">
            <v>-0.73587417853100945</v>
          </cell>
          <cell r="FO5581">
            <v>1</v>
          </cell>
        </row>
        <row r="5582">
          <cell r="A5582">
            <v>667332</v>
          </cell>
          <cell r="C5582" t="str">
            <v>Caceres, Wellington</v>
          </cell>
          <cell r="Q5582" t="str">
            <v>S</v>
          </cell>
          <cell r="AJ5582">
            <v>8.9171840834712484</v>
          </cell>
          <cell r="AR5582">
            <v>44.400000000000006</v>
          </cell>
          <cell r="AS5582">
            <v>0.17113097844687797</v>
          </cell>
          <cell r="AT5582">
            <v>0.95345578141779297</v>
          </cell>
          <cell r="BE5582">
            <v>0.6885137817915612</v>
          </cell>
          <cell r="CP5582">
            <v>20.458333333333332</v>
          </cell>
          <cell r="CV5582">
            <v>92.1</v>
          </cell>
          <cell r="DA5582">
            <v>0</v>
          </cell>
          <cell r="DD5582">
            <v>0.89942247479917015</v>
          </cell>
          <cell r="FJ5582">
            <v>111</v>
          </cell>
          <cell r="FK5582">
            <v>0.26300000000000001</v>
          </cell>
          <cell r="FL5582">
            <v>-2.5810430760813571E-2</v>
          </cell>
          <cell r="FO5582">
            <v>0</v>
          </cell>
        </row>
        <row r="5583">
          <cell r="A5583">
            <v>667334</v>
          </cell>
          <cell r="C5583" t="str">
            <v>Castro, Cristian</v>
          </cell>
          <cell r="Q5583" t="str">
            <v>R</v>
          </cell>
          <cell r="AJ5583">
            <v>10.19359622771495</v>
          </cell>
          <cell r="AR5583">
            <v>16.8</v>
          </cell>
          <cell r="AS5583">
            <v>-2.3646578919741987</v>
          </cell>
          <cell r="AT5583">
            <v>0.96226432630192782</v>
          </cell>
          <cell r="BE5583">
            <v>0.94897608695666547</v>
          </cell>
          <cell r="CP5583">
            <v>18.208333333333332</v>
          </cell>
          <cell r="CV5583">
            <v>92.1</v>
          </cell>
          <cell r="DA5583">
            <v>0</v>
          </cell>
          <cell r="DD5583">
            <v>1.0125527374291114</v>
          </cell>
          <cell r="FJ5583">
            <v>42</v>
          </cell>
          <cell r="FK5583">
            <v>0.26300000000000001</v>
          </cell>
          <cell r="FL5583">
            <v>-1.3922793006379595</v>
          </cell>
          <cell r="FO5583">
            <v>1</v>
          </cell>
        </row>
        <row r="5584">
          <cell r="A5584">
            <v>667339</v>
          </cell>
          <cell r="C5584" t="str">
            <v>Dominguez, Johan</v>
          </cell>
          <cell r="Q5584" t="str">
            <v>S</v>
          </cell>
          <cell r="AJ5584">
            <v>8.680479630906321</v>
          </cell>
          <cell r="AR5584">
            <v>44.400000000000006</v>
          </cell>
          <cell r="AS5584">
            <v>0.73967669040862671</v>
          </cell>
          <cell r="AT5584">
            <v>0.9509561643728297</v>
          </cell>
          <cell r="BE5584">
            <v>1.1391107818412465</v>
          </cell>
          <cell r="CP5584">
            <v>20.458333333333332</v>
          </cell>
          <cell r="CV5584">
            <v>92.1</v>
          </cell>
          <cell r="DA5584">
            <v>0</v>
          </cell>
          <cell r="DD5584">
            <v>1.1419717277627699</v>
          </cell>
          <cell r="FJ5584">
            <v>111</v>
          </cell>
          <cell r="FK5584">
            <v>0.26300000000000001</v>
          </cell>
          <cell r="FL5584">
            <v>-7.0042610778644487E-2</v>
          </cell>
          <cell r="FO5584">
            <v>0</v>
          </cell>
        </row>
        <row r="5585">
          <cell r="A5585">
            <v>667342</v>
          </cell>
          <cell r="C5585" t="str">
            <v>Fernandez, Jeuyson</v>
          </cell>
          <cell r="Q5585" t="str">
            <v>R</v>
          </cell>
          <cell r="AJ5585">
            <v>10.251659137825675</v>
          </cell>
          <cell r="AR5585">
            <v>16.8</v>
          </cell>
          <cell r="AS5585">
            <v>0.22127766633887444</v>
          </cell>
          <cell r="AT5585">
            <v>0.94545478971018104</v>
          </cell>
          <cell r="BE5585">
            <v>0.99219230979529027</v>
          </cell>
          <cell r="CP5585">
            <v>18.041666666666668</v>
          </cell>
          <cell r="CV5585">
            <v>92.1</v>
          </cell>
          <cell r="DA5585">
            <v>0</v>
          </cell>
          <cell r="DD5585">
            <v>0.91555029152977452</v>
          </cell>
          <cell r="FJ5585">
            <v>42</v>
          </cell>
          <cell r="FK5585">
            <v>0.26300000000000001</v>
          </cell>
          <cell r="FL5585">
            <v>1.4936178179713195</v>
          </cell>
          <cell r="FO5585">
            <v>1</v>
          </cell>
        </row>
        <row r="5586">
          <cell r="A5586">
            <v>667355</v>
          </cell>
          <cell r="C5586" t="str">
            <v>Martinez, Joan</v>
          </cell>
          <cell r="Q5586" t="str">
            <v>R</v>
          </cell>
          <cell r="AJ5586">
            <v>7.8955523875888609</v>
          </cell>
          <cell r="AR5586">
            <v>16.8</v>
          </cell>
          <cell r="AS5586">
            <v>1.0138467613888205</v>
          </cell>
          <cell r="AT5586">
            <v>0.95705541045866682</v>
          </cell>
          <cell r="BE5586">
            <v>0.93255957955716839</v>
          </cell>
          <cell r="CP5586">
            <v>19.875</v>
          </cell>
          <cell r="CV5586">
            <v>92.1</v>
          </cell>
          <cell r="DA5586">
            <v>0</v>
          </cell>
          <cell r="DD5586">
            <v>1.0428293992451425</v>
          </cell>
          <cell r="FJ5586">
            <v>42</v>
          </cell>
          <cell r="FK5586">
            <v>0.26300000000000001</v>
          </cell>
          <cell r="FL5586">
            <v>0.78853311613889243</v>
          </cell>
          <cell r="FO5586">
            <v>1</v>
          </cell>
        </row>
        <row r="5587">
          <cell r="A5587">
            <v>667357</v>
          </cell>
          <cell r="C5587" t="str">
            <v>Mateo, Santos</v>
          </cell>
          <cell r="Q5587" t="str">
            <v>S</v>
          </cell>
          <cell r="AJ5587">
            <v>10.98625034539196</v>
          </cell>
          <cell r="AR5587">
            <v>44.400000000000006</v>
          </cell>
          <cell r="AS5587">
            <v>-0.75187403595185931</v>
          </cell>
          <cell r="AT5587">
            <v>0.91718493229559273</v>
          </cell>
          <cell r="BE5587">
            <v>1.091644681446565</v>
          </cell>
          <cell r="CP5587">
            <v>19.375</v>
          </cell>
          <cell r="CV5587">
            <v>92.1</v>
          </cell>
          <cell r="DA5587">
            <v>0</v>
          </cell>
          <cell r="DD5587">
            <v>1.3176221987136592</v>
          </cell>
          <cell r="FJ5587">
            <v>111</v>
          </cell>
          <cell r="FK5587">
            <v>0.26300000000000001</v>
          </cell>
          <cell r="FL5587">
            <v>0.11620736337183901</v>
          </cell>
          <cell r="FO5587">
            <v>0.38181816148760273</v>
          </cell>
        </row>
        <row r="5588">
          <cell r="A5588">
            <v>667359</v>
          </cell>
          <cell r="C5588" t="str">
            <v>Mena, Johan</v>
          </cell>
          <cell r="Q5588" t="str">
            <v>S</v>
          </cell>
          <cell r="AJ5588">
            <v>14.051958881186613</v>
          </cell>
          <cell r="AR5588">
            <v>44.400000000000006</v>
          </cell>
          <cell r="AS5588">
            <v>-1.0634202724878961</v>
          </cell>
          <cell r="AT5588">
            <v>0.97534665520454977</v>
          </cell>
          <cell r="BE5588">
            <v>1.2125521897126721</v>
          </cell>
          <cell r="CP5588">
            <v>18.291666666666668</v>
          </cell>
          <cell r="CV5588">
            <v>92.1</v>
          </cell>
          <cell r="DA5588">
            <v>0</v>
          </cell>
          <cell r="DD5588">
            <v>1.3376114533591985</v>
          </cell>
          <cell r="FJ5588">
            <v>111</v>
          </cell>
          <cell r="FK5588">
            <v>0.26300000000000001</v>
          </cell>
          <cell r="FL5588">
            <v>0.9809513567322089</v>
          </cell>
          <cell r="FO5588">
            <v>0</v>
          </cell>
        </row>
        <row r="5589">
          <cell r="A5589">
            <v>667379</v>
          </cell>
          <cell r="C5589" t="str">
            <v>Valdez, Jean Carlos</v>
          </cell>
          <cell r="Q5589" t="str">
            <v>S</v>
          </cell>
          <cell r="AJ5589">
            <v>9.4123651964946617</v>
          </cell>
          <cell r="AR5589">
            <v>44.400000000000006</v>
          </cell>
          <cell r="AS5589">
            <v>0.29589214124139751</v>
          </cell>
          <cell r="AT5589">
            <v>0.96029117832780464</v>
          </cell>
          <cell r="BE5589">
            <v>1.0081320773668658</v>
          </cell>
          <cell r="CP5589">
            <v>18.875</v>
          </cell>
          <cell r="CV5589">
            <v>92.1</v>
          </cell>
          <cell r="DA5589">
            <v>0</v>
          </cell>
          <cell r="DD5589">
            <v>0.83809470973634059</v>
          </cell>
          <cell r="FJ5589">
            <v>111</v>
          </cell>
          <cell r="FK5589">
            <v>0.26300000000000001</v>
          </cell>
          <cell r="FL5589">
            <v>0.64518749118723839</v>
          </cell>
          <cell r="FO5589">
            <v>0</v>
          </cell>
        </row>
        <row r="5590">
          <cell r="A5590">
            <v>667383</v>
          </cell>
          <cell r="C5590" t="str">
            <v>Volquez, Albinson</v>
          </cell>
          <cell r="Q5590" t="str">
            <v>R</v>
          </cell>
          <cell r="AJ5590">
            <v>9.7706830953466497</v>
          </cell>
          <cell r="AR5590">
            <v>16.8</v>
          </cell>
          <cell r="AS5590">
            <v>-0.33861788854719238</v>
          </cell>
          <cell r="AT5590">
            <v>0.88311374247034302</v>
          </cell>
          <cell r="BE5590">
            <v>0.88906572211335466</v>
          </cell>
          <cell r="CP5590">
            <v>18.875</v>
          </cell>
          <cell r="CV5590">
            <v>92.1</v>
          </cell>
          <cell r="DA5590">
            <v>0</v>
          </cell>
          <cell r="DD5590">
            <v>0.96139919034889321</v>
          </cell>
          <cell r="FJ5590">
            <v>42</v>
          </cell>
          <cell r="FK5590">
            <v>0.26300000000000001</v>
          </cell>
          <cell r="FL5590">
            <v>-0.50090490096958717</v>
          </cell>
          <cell r="FO5590">
            <v>1</v>
          </cell>
        </row>
        <row r="5591">
          <cell r="A5591">
            <v>667386</v>
          </cell>
          <cell r="C5591" t="str">
            <v>Cubilete, Sergio</v>
          </cell>
          <cell r="Q5591" t="str">
            <v>S</v>
          </cell>
          <cell r="AJ5591">
            <v>10.791015132344656</v>
          </cell>
          <cell r="AR5591">
            <v>44.400000000000006</v>
          </cell>
          <cell r="AS5591">
            <v>0.39805443955425451</v>
          </cell>
          <cell r="AT5591">
            <v>0.96395485068649467</v>
          </cell>
          <cell r="BE5591">
            <v>1.1167619307507084</v>
          </cell>
          <cell r="CP5591">
            <v>21.291666666666668</v>
          </cell>
          <cell r="CV5591">
            <v>92.1</v>
          </cell>
          <cell r="DA5591">
            <v>0</v>
          </cell>
          <cell r="DD5591">
            <v>0.91877451136605348</v>
          </cell>
          <cell r="FJ5591">
            <v>111</v>
          </cell>
          <cell r="FK5591">
            <v>0.26300000000000001</v>
          </cell>
          <cell r="FL5591">
            <v>-1.5010299511736953</v>
          </cell>
          <cell r="FO5591">
            <v>0</v>
          </cell>
        </row>
        <row r="5592">
          <cell r="A5592">
            <v>667387</v>
          </cell>
          <cell r="C5592" t="str">
            <v>Delgado, Jose</v>
          </cell>
          <cell r="Q5592" t="str">
            <v>R</v>
          </cell>
          <cell r="AJ5592">
            <v>10.937197080745932</v>
          </cell>
          <cell r="AR5592">
            <v>16.8</v>
          </cell>
          <cell r="AS5592">
            <v>-1.5305180691457192</v>
          </cell>
          <cell r="AT5592">
            <v>0.90772693372871893</v>
          </cell>
          <cell r="BE5592">
            <v>1.066130814527896</v>
          </cell>
          <cell r="CP5592">
            <v>21.541666666666668</v>
          </cell>
          <cell r="CV5592">
            <v>92.1</v>
          </cell>
          <cell r="DA5592">
            <v>0</v>
          </cell>
          <cell r="DD5592">
            <v>1.425467339713963</v>
          </cell>
          <cell r="FJ5592">
            <v>42</v>
          </cell>
          <cell r="FK5592">
            <v>0.26300000000000001</v>
          </cell>
          <cell r="FL5592">
            <v>-0.1683000497517888</v>
          </cell>
          <cell r="FO5592">
            <v>1</v>
          </cell>
        </row>
        <row r="5593">
          <cell r="A5593">
            <v>667389</v>
          </cell>
          <cell r="C5593" t="str">
            <v>Severino, Moises</v>
          </cell>
          <cell r="Q5593" t="str">
            <v>S</v>
          </cell>
          <cell r="AJ5593">
            <v>12.828552758438306</v>
          </cell>
          <cell r="AR5593">
            <v>44.400000000000006</v>
          </cell>
          <cell r="AS5593">
            <v>1.652606857257819</v>
          </cell>
          <cell r="AT5593">
            <v>0.97698924178790092</v>
          </cell>
          <cell r="BE5593">
            <v>0.92202440155657794</v>
          </cell>
          <cell r="CP5593">
            <v>18.791666666666668</v>
          </cell>
          <cell r="CV5593">
            <v>92.1</v>
          </cell>
          <cell r="DA5593">
            <v>0</v>
          </cell>
          <cell r="DD5593">
            <v>1.4522148843862774</v>
          </cell>
          <cell r="FJ5593">
            <v>111</v>
          </cell>
          <cell r="FK5593">
            <v>0.26300000000000001</v>
          </cell>
          <cell r="FL5593">
            <v>-0.35960362599962359</v>
          </cell>
          <cell r="FO5593">
            <v>0</v>
          </cell>
        </row>
        <row r="5594">
          <cell r="A5594">
            <v>667541</v>
          </cell>
          <cell r="C5594" t="str">
            <v>Cordero, Dauris</v>
          </cell>
          <cell r="Q5594" t="str">
            <v>R</v>
          </cell>
          <cell r="AJ5594">
            <v>9.7604544882419617</v>
          </cell>
          <cell r="AR5594">
            <v>16.8</v>
          </cell>
          <cell r="AS5594">
            <v>-2.0020796626210018</v>
          </cell>
          <cell r="AT5594">
            <v>0.92161289978944783</v>
          </cell>
          <cell r="BE5594">
            <v>0.98260093558041017</v>
          </cell>
          <cell r="CP5594">
            <v>16.958333333333332</v>
          </cell>
          <cell r="CV5594">
            <v>92.1</v>
          </cell>
          <cell r="DA5594">
            <v>0</v>
          </cell>
          <cell r="DD5594">
            <v>1.1201573555809696</v>
          </cell>
          <cell r="FJ5594">
            <v>42</v>
          </cell>
          <cell r="FK5594">
            <v>0.26300000000000001</v>
          </cell>
          <cell r="FL5594">
            <v>0.64766097790568011</v>
          </cell>
          <cell r="FO5594">
            <v>1</v>
          </cell>
        </row>
        <row r="5595">
          <cell r="A5595">
            <v>667543</v>
          </cell>
          <cell r="C5595" t="str">
            <v>Gonzalez, Marco</v>
          </cell>
          <cell r="Q5595" t="str">
            <v>R</v>
          </cell>
          <cell r="AJ5595">
            <v>10.542056977614797</v>
          </cell>
          <cell r="AR5595">
            <v>16.8</v>
          </cell>
          <cell r="AS5595">
            <v>1.244745063358339</v>
          </cell>
          <cell r="AT5595">
            <v>0.98057151936475428</v>
          </cell>
          <cell r="BE5595">
            <v>0.78891870026139044</v>
          </cell>
          <cell r="CP5595">
            <v>18.541666666666668</v>
          </cell>
          <cell r="CV5595">
            <v>92.1</v>
          </cell>
          <cell r="DA5595">
            <v>0</v>
          </cell>
          <cell r="DD5595">
            <v>1.6141256910146811</v>
          </cell>
          <cell r="FJ5595">
            <v>42</v>
          </cell>
          <cell r="FK5595">
            <v>0.26300000000000001</v>
          </cell>
          <cell r="FL5595">
            <v>-0.93492641840516211</v>
          </cell>
          <cell r="FO5595">
            <v>1</v>
          </cell>
        </row>
        <row r="5596">
          <cell r="A5596">
            <v>667639</v>
          </cell>
          <cell r="C5596" t="str">
            <v>Madera, Wilman</v>
          </cell>
          <cell r="Q5596" t="str">
            <v>R</v>
          </cell>
          <cell r="AJ5596">
            <v>10.133989359753087</v>
          </cell>
          <cell r="AR5596">
            <v>16.8</v>
          </cell>
          <cell r="AS5596">
            <v>-0.14316070916588153</v>
          </cell>
          <cell r="AT5596">
            <v>0.93352143334145266</v>
          </cell>
          <cell r="BE5596">
            <v>0.93557221281934422</v>
          </cell>
          <cell r="CP5596">
            <v>17.291666666666668</v>
          </cell>
          <cell r="CV5596">
            <v>92.1</v>
          </cell>
          <cell r="DA5596">
            <v>0</v>
          </cell>
          <cell r="DD5596">
            <v>1.2590057581351977</v>
          </cell>
          <cell r="FJ5596">
            <v>42</v>
          </cell>
          <cell r="FK5596">
            <v>0.26300000000000001</v>
          </cell>
          <cell r="FL5596">
            <v>-0.24020649459878918</v>
          </cell>
          <cell r="FO5596">
            <v>1</v>
          </cell>
        </row>
        <row r="5597">
          <cell r="A5597">
            <v>668033</v>
          </cell>
          <cell r="C5597" t="str">
            <v>Peguero, Jairon</v>
          </cell>
          <cell r="Q5597" t="str">
            <v>R</v>
          </cell>
          <cell r="AJ5597">
            <v>9.3836253075173861</v>
          </cell>
          <cell r="AR5597">
            <v>16.8</v>
          </cell>
          <cell r="AS5597">
            <v>0.18268486124534536</v>
          </cell>
          <cell r="AT5597">
            <v>0.95319012594511121</v>
          </cell>
          <cell r="BE5597">
            <v>0.75899049415672537</v>
          </cell>
          <cell r="CP5597">
            <v>19.041666666666668</v>
          </cell>
          <cell r="CV5597">
            <v>92.1</v>
          </cell>
          <cell r="DA5597">
            <v>0</v>
          </cell>
          <cell r="DD5597">
            <v>1.1111062544466774</v>
          </cell>
          <cell r="FJ5597">
            <v>42</v>
          </cell>
          <cell r="FK5597">
            <v>0.26300000000000001</v>
          </cell>
          <cell r="FL5597">
            <v>-2.3886973091472488</v>
          </cell>
          <cell r="FO5597">
            <v>1</v>
          </cell>
        </row>
        <row r="5598">
          <cell r="A5598">
            <v>668522</v>
          </cell>
          <cell r="C5598" t="str">
            <v>Bautista, Gregory</v>
          </cell>
          <cell r="Q5598" t="str">
            <v>S</v>
          </cell>
          <cell r="AJ5598">
            <v>9.9706239450578025</v>
          </cell>
          <cell r="AR5598">
            <v>44.400000000000006</v>
          </cell>
          <cell r="AS5598">
            <v>0.57607229584504094</v>
          </cell>
          <cell r="AT5598">
            <v>0.95399603830646951</v>
          </cell>
          <cell r="BE5598">
            <v>1.0409867003141706</v>
          </cell>
          <cell r="CP5598">
            <v>23.208333333333332</v>
          </cell>
          <cell r="CV5598">
            <v>92.1</v>
          </cell>
          <cell r="DA5598">
            <v>0</v>
          </cell>
          <cell r="DD5598">
            <v>1.1430134791065651</v>
          </cell>
          <cell r="FJ5598">
            <v>111</v>
          </cell>
          <cell r="FK5598">
            <v>0.26300000000000001</v>
          </cell>
          <cell r="FL5598">
            <v>-0.19902229771137492</v>
          </cell>
          <cell r="FO5598">
            <v>4.1666666666666741E-2</v>
          </cell>
        </row>
        <row r="5599">
          <cell r="A5599">
            <v>668525</v>
          </cell>
          <cell r="C5599" t="str">
            <v>Caraballo, Jheyson</v>
          </cell>
          <cell r="Q5599" t="str">
            <v>S</v>
          </cell>
          <cell r="AJ5599">
            <v>7.8249907983818963</v>
          </cell>
          <cell r="AR5599">
            <v>44.400000000000006</v>
          </cell>
          <cell r="AS5599">
            <v>-0.11903788476197708</v>
          </cell>
          <cell r="AT5599">
            <v>0.90790368763967633</v>
          </cell>
          <cell r="BE5599">
            <v>0.88993371668792043</v>
          </cell>
          <cell r="CP5599">
            <v>20.708333333333332</v>
          </cell>
          <cell r="CV5599">
            <v>92.1</v>
          </cell>
          <cell r="DA5599">
            <v>0</v>
          </cell>
          <cell r="DD5599">
            <v>0.93974151634145842</v>
          </cell>
          <cell r="FJ5599">
            <v>111</v>
          </cell>
          <cell r="FK5599">
            <v>0.26300000000000001</v>
          </cell>
          <cell r="FL5599">
            <v>-0.74501563738816756</v>
          </cell>
          <cell r="FO5599">
            <v>0</v>
          </cell>
        </row>
        <row r="5600">
          <cell r="A5600">
            <v>668527</v>
          </cell>
          <cell r="C5600" t="str">
            <v>Encarnacion, Yohan</v>
          </cell>
          <cell r="Q5600" t="str">
            <v>R</v>
          </cell>
          <cell r="AJ5600">
            <v>11.910864758688639</v>
          </cell>
          <cell r="AR5600">
            <v>16.8</v>
          </cell>
          <cell r="AS5600">
            <v>0.30846101421127159</v>
          </cell>
          <cell r="AT5600">
            <v>0.96839743724104554</v>
          </cell>
          <cell r="BE5600">
            <v>1.1312183877279287</v>
          </cell>
          <cell r="CP5600">
            <v>20.458333333333332</v>
          </cell>
          <cell r="CV5600">
            <v>92.1</v>
          </cell>
          <cell r="DA5600">
            <v>0</v>
          </cell>
          <cell r="DD5600">
            <v>1.1524244757623343</v>
          </cell>
          <cell r="FJ5600">
            <v>42</v>
          </cell>
          <cell r="FK5600">
            <v>0.26300000000000001</v>
          </cell>
          <cell r="FL5600">
            <v>1.2702223224329179</v>
          </cell>
          <cell r="FO5600">
            <v>1</v>
          </cell>
        </row>
        <row r="5601">
          <cell r="A5601">
            <v>668530</v>
          </cell>
          <cell r="C5601" t="str">
            <v>Adames, Freisis</v>
          </cell>
          <cell r="Q5601" t="str">
            <v>R</v>
          </cell>
          <cell r="AJ5601">
            <v>8.8862119799698984</v>
          </cell>
          <cell r="AR5601">
            <v>16.8</v>
          </cell>
          <cell r="AS5601">
            <v>2.055923978073082E-2</v>
          </cell>
          <cell r="AT5601">
            <v>0.93668150464163114</v>
          </cell>
          <cell r="BE5601">
            <v>1.0761374676068087</v>
          </cell>
          <cell r="CP5601">
            <v>19.625</v>
          </cell>
          <cell r="CV5601">
            <v>92.1</v>
          </cell>
          <cell r="DA5601">
            <v>0</v>
          </cell>
          <cell r="DD5601">
            <v>0.96296792419503408</v>
          </cell>
          <cell r="FJ5601">
            <v>42</v>
          </cell>
          <cell r="FK5601">
            <v>0.26300000000000001</v>
          </cell>
          <cell r="FL5601">
            <v>-0.33433032800230406</v>
          </cell>
          <cell r="FO5601">
            <v>1</v>
          </cell>
        </row>
        <row r="5602">
          <cell r="A5602">
            <v>668542</v>
          </cell>
          <cell r="C5602" t="str">
            <v>Matos, Miguel</v>
          </cell>
          <cell r="Q5602" t="str">
            <v>R</v>
          </cell>
          <cell r="AJ5602">
            <v>8.374487446167393</v>
          </cell>
          <cell r="AR5602">
            <v>16.8</v>
          </cell>
          <cell r="AS5602">
            <v>-1.5761030807116014</v>
          </cell>
          <cell r="AT5602">
            <v>0.92484610922535926</v>
          </cell>
          <cell r="BE5602">
            <v>0.69080979467595016</v>
          </cell>
          <cell r="CP5602">
            <v>19.791666666666668</v>
          </cell>
          <cell r="CV5602">
            <v>92.1</v>
          </cell>
          <cell r="DA5602">
            <v>0</v>
          </cell>
          <cell r="DD5602">
            <v>1.1417737546315263</v>
          </cell>
          <cell r="FJ5602">
            <v>42</v>
          </cell>
          <cell r="FK5602">
            <v>0.26300000000000001</v>
          </cell>
          <cell r="FL5602">
            <v>0.17977910733804411</v>
          </cell>
          <cell r="FO5602">
            <v>1</v>
          </cell>
        </row>
        <row r="5603">
          <cell r="A5603">
            <v>668548</v>
          </cell>
          <cell r="C5603" t="str">
            <v>Benitez, Alfredo</v>
          </cell>
          <cell r="Q5603" t="str">
            <v>R</v>
          </cell>
          <cell r="AJ5603">
            <v>8.8616698123514297</v>
          </cell>
          <cell r="AR5603">
            <v>16.8</v>
          </cell>
          <cell r="AS5603">
            <v>1.0548631605874057</v>
          </cell>
          <cell r="AT5603">
            <v>0.95386346686435941</v>
          </cell>
          <cell r="BE5603">
            <v>0.71175291449518396</v>
          </cell>
          <cell r="CP5603">
            <v>19.875</v>
          </cell>
          <cell r="CV5603">
            <v>92.1</v>
          </cell>
          <cell r="DA5603">
            <v>0</v>
          </cell>
          <cell r="DD5603">
            <v>1.4222297862704489</v>
          </cell>
          <cell r="FJ5603">
            <v>42</v>
          </cell>
          <cell r="FK5603">
            <v>0.26300000000000001</v>
          </cell>
          <cell r="FL5603">
            <v>-2.8687576172218954E-2</v>
          </cell>
          <cell r="FO5603">
            <v>1</v>
          </cell>
        </row>
        <row r="5604">
          <cell r="A5604">
            <v>668552</v>
          </cell>
          <cell r="C5604" t="str">
            <v>Ferrer, Gustavo</v>
          </cell>
          <cell r="Q5604" t="str">
            <v>R</v>
          </cell>
          <cell r="AJ5604">
            <v>10.087612406017985</v>
          </cell>
          <cell r="AR5604">
            <v>16.8</v>
          </cell>
          <cell r="AS5604">
            <v>-3.3201657847341193</v>
          </cell>
          <cell r="AT5604">
            <v>0.96676233471483752</v>
          </cell>
          <cell r="BE5604">
            <v>0.75341598938177357</v>
          </cell>
          <cell r="CP5604">
            <v>17.625</v>
          </cell>
          <cell r="CV5604">
            <v>92.1</v>
          </cell>
          <cell r="DA5604">
            <v>0</v>
          </cell>
          <cell r="DD5604">
            <v>1.0759927564165752</v>
          </cell>
          <cell r="FJ5604">
            <v>42</v>
          </cell>
          <cell r="FK5604">
            <v>0.26300000000000001</v>
          </cell>
          <cell r="FL5604">
            <v>-1.1844098652154997</v>
          </cell>
          <cell r="FO5604">
            <v>1</v>
          </cell>
        </row>
        <row r="5605">
          <cell r="A5605">
            <v>668556</v>
          </cell>
          <cell r="C5605" t="str">
            <v>Diaz, Wilerik</v>
          </cell>
          <cell r="Q5605" t="str">
            <v>S</v>
          </cell>
          <cell r="AJ5605">
            <v>10.221390454676762</v>
          </cell>
          <cell r="AR5605">
            <v>44.400000000000006</v>
          </cell>
          <cell r="AS5605">
            <v>0.43003404833005027</v>
          </cell>
          <cell r="AT5605">
            <v>0.96940038552301033</v>
          </cell>
          <cell r="BE5605">
            <v>0.73397092852522805</v>
          </cell>
          <cell r="CP5605">
            <v>19.458333333333332</v>
          </cell>
          <cell r="CV5605">
            <v>92.1</v>
          </cell>
          <cell r="DA5605">
            <v>0</v>
          </cell>
          <cell r="DD5605">
            <v>1.005304082390813</v>
          </cell>
          <cell r="FJ5605">
            <v>111</v>
          </cell>
          <cell r="FK5605">
            <v>0.26300000000000001</v>
          </cell>
          <cell r="FL5605">
            <v>0.30050027937433299</v>
          </cell>
          <cell r="FO5605">
            <v>0</v>
          </cell>
        </row>
        <row r="5606">
          <cell r="A5606">
            <v>668559</v>
          </cell>
          <cell r="C5606" t="str">
            <v>Arias, Johsson</v>
          </cell>
          <cell r="Q5606" t="str">
            <v>R</v>
          </cell>
          <cell r="AJ5606">
            <v>9.9604306710385782</v>
          </cell>
          <cell r="AR5606">
            <v>16.8</v>
          </cell>
          <cell r="AS5606">
            <v>-0.43099209762776169</v>
          </cell>
          <cell r="AT5606">
            <v>0.90422578507028084</v>
          </cell>
          <cell r="BE5606">
            <v>0.93961466897913271</v>
          </cell>
          <cell r="CP5606">
            <v>22.208333333333332</v>
          </cell>
          <cell r="CV5606">
            <v>92.1</v>
          </cell>
          <cell r="DA5606">
            <v>0</v>
          </cell>
          <cell r="DD5606">
            <v>0.82924468296828213</v>
          </cell>
          <cell r="FJ5606">
            <v>42</v>
          </cell>
          <cell r="FK5606">
            <v>0.26300000000000001</v>
          </cell>
          <cell r="FL5606">
            <v>1.7089054452037862</v>
          </cell>
          <cell r="FO5606">
            <v>0.94436145838439023</v>
          </cell>
        </row>
        <row r="5607">
          <cell r="A5607">
            <v>668570</v>
          </cell>
          <cell r="C5607" t="str">
            <v>Martinez, Adrian</v>
          </cell>
          <cell r="Q5607" t="str">
            <v>R</v>
          </cell>
          <cell r="AJ5607">
            <v>8.6520640015158108</v>
          </cell>
          <cell r="AR5607">
            <v>16.8</v>
          </cell>
          <cell r="AS5607">
            <v>-0.17426434293080642</v>
          </cell>
          <cell r="AT5607">
            <v>0.89928102961100298</v>
          </cell>
          <cell r="BE5607">
            <v>0.77490788947644162</v>
          </cell>
          <cell r="CP5607">
            <v>17.875</v>
          </cell>
          <cell r="CV5607">
            <v>92.1</v>
          </cell>
          <cell r="DA5607">
            <v>0</v>
          </cell>
          <cell r="DD5607">
            <v>0.90875877293032103</v>
          </cell>
          <cell r="FJ5607">
            <v>42</v>
          </cell>
          <cell r="FK5607">
            <v>0.26300000000000001</v>
          </cell>
          <cell r="FL5607">
            <v>-1.1972190857701539</v>
          </cell>
          <cell r="FO5607">
            <v>1</v>
          </cell>
        </row>
        <row r="5608">
          <cell r="A5608">
            <v>668579</v>
          </cell>
          <cell r="C5608" t="str">
            <v>Pereira, Wilfredo</v>
          </cell>
          <cell r="Q5608" t="str">
            <v>R</v>
          </cell>
          <cell r="AJ5608">
            <v>8.0974676928842531</v>
          </cell>
          <cell r="AR5608">
            <v>16.8</v>
          </cell>
          <cell r="AS5608">
            <v>-0.37995087168517122</v>
          </cell>
          <cell r="AT5608">
            <v>0.88882823739241534</v>
          </cell>
          <cell r="BE5608">
            <v>0.75859638034656895</v>
          </cell>
          <cell r="CP5608">
            <v>17.208333333333332</v>
          </cell>
          <cell r="CV5608">
            <v>92.1</v>
          </cell>
          <cell r="DA5608">
            <v>0</v>
          </cell>
          <cell r="DD5608">
            <v>0.91493033847075123</v>
          </cell>
          <cell r="FJ5608">
            <v>42</v>
          </cell>
          <cell r="FK5608">
            <v>0.26300000000000001</v>
          </cell>
          <cell r="FL5608">
            <v>0.69695243108571692</v>
          </cell>
          <cell r="FO5608">
            <v>1</v>
          </cell>
        </row>
        <row r="5609">
          <cell r="A5609">
            <v>668602</v>
          </cell>
          <cell r="C5609" t="str">
            <v>Diaz, Yoel</v>
          </cell>
          <cell r="Q5609" t="str">
            <v>R</v>
          </cell>
          <cell r="AJ5609">
            <v>9.9130479223744015</v>
          </cell>
          <cell r="AR5609">
            <v>16.8</v>
          </cell>
          <cell r="AS5609">
            <v>-1.5530869031540464</v>
          </cell>
          <cell r="AT5609">
            <v>0.88675146912058467</v>
          </cell>
          <cell r="BE5609">
            <v>0.83683528595353174</v>
          </cell>
          <cell r="CP5609">
            <v>17.458333333333332</v>
          </cell>
          <cell r="CV5609">
            <v>92.1</v>
          </cell>
          <cell r="DA5609">
            <v>0</v>
          </cell>
          <cell r="DD5609">
            <v>1.0960277999802128</v>
          </cell>
          <cell r="FJ5609">
            <v>42</v>
          </cell>
          <cell r="FK5609">
            <v>0.26300000000000001</v>
          </cell>
          <cell r="FL5609">
            <v>7.012394644736375E-2</v>
          </cell>
          <cell r="FO5609">
            <v>1</v>
          </cell>
        </row>
        <row r="5610">
          <cell r="A5610">
            <v>668605</v>
          </cell>
          <cell r="C5610" t="str">
            <v>Solter, Matt</v>
          </cell>
          <cell r="Q5610" t="str">
            <v>S</v>
          </cell>
          <cell r="AJ5610">
            <v>7.3735029929613161</v>
          </cell>
          <cell r="AR5610">
            <v>44.400000000000006</v>
          </cell>
          <cell r="AS5610">
            <v>-1.2387810236956556</v>
          </cell>
          <cell r="AT5610">
            <v>0.92295874837583103</v>
          </cell>
          <cell r="BE5610">
            <v>1.3084903715156135</v>
          </cell>
          <cell r="CP5610">
            <v>23.041666666666668</v>
          </cell>
          <cell r="CV5610">
            <v>92.1</v>
          </cell>
          <cell r="DA5610">
            <v>0</v>
          </cell>
          <cell r="DD5610">
            <v>0.99599129414427767</v>
          </cell>
          <cell r="FJ5610">
            <v>111</v>
          </cell>
          <cell r="FK5610">
            <v>0.26300000000000001</v>
          </cell>
          <cell r="FL5610">
            <v>9.4222374225953587E-2</v>
          </cell>
          <cell r="FO5610">
            <v>0</v>
          </cell>
        </row>
        <row r="5611">
          <cell r="A5611">
            <v>669874</v>
          </cell>
          <cell r="C5611" t="str">
            <v>Urbina, Andres</v>
          </cell>
          <cell r="Q5611" t="str">
            <v>R</v>
          </cell>
          <cell r="AJ5611">
            <v>11.483345792814969</v>
          </cell>
          <cell r="AR5611">
            <v>16.8</v>
          </cell>
          <cell r="AS5611">
            <v>-0.35578727801798493</v>
          </cell>
          <cell r="AT5611">
            <v>0.90666708809808749</v>
          </cell>
          <cell r="BE5611">
            <v>0.99338213106885576</v>
          </cell>
          <cell r="CP5611">
            <v>20.291666666666668</v>
          </cell>
          <cell r="CV5611">
            <v>92.1</v>
          </cell>
          <cell r="DA5611">
            <v>0</v>
          </cell>
          <cell r="DD5611">
            <v>1.2998715261782201</v>
          </cell>
          <cell r="FJ5611">
            <v>42</v>
          </cell>
          <cell r="FK5611">
            <v>0.26300000000000001</v>
          </cell>
          <cell r="FL5611">
            <v>1.226235229708821</v>
          </cell>
          <cell r="FO5611">
            <v>1</v>
          </cell>
        </row>
        <row r="5612">
          <cell r="A5612">
            <v>669876</v>
          </cell>
          <cell r="C5612" t="str">
            <v>Blanco, Leowis</v>
          </cell>
          <cell r="Q5612" t="str">
            <v>R</v>
          </cell>
          <cell r="AJ5612">
            <v>12.393403010202302</v>
          </cell>
          <cell r="AR5612">
            <v>16.8</v>
          </cell>
          <cell r="AS5612">
            <v>-0.23810759398512008</v>
          </cell>
          <cell r="AT5612">
            <v>0.91731881331719523</v>
          </cell>
          <cell r="BE5612">
            <v>0.96365199489579734</v>
          </cell>
          <cell r="CP5612">
            <v>21.291666666666668</v>
          </cell>
          <cell r="CV5612">
            <v>92.1</v>
          </cell>
          <cell r="DA5612">
            <v>0</v>
          </cell>
          <cell r="DD5612">
            <v>1.4940560019100873</v>
          </cell>
          <cell r="FJ5612">
            <v>42</v>
          </cell>
          <cell r="FK5612">
            <v>0.26300000000000001</v>
          </cell>
          <cell r="FL5612">
            <v>-0.40400021503624478</v>
          </cell>
          <cell r="FO5612">
            <v>1</v>
          </cell>
        </row>
        <row r="5613">
          <cell r="A5613">
            <v>595339</v>
          </cell>
          <cell r="C5613" t="str">
            <v>Muren, Drew</v>
          </cell>
          <cell r="Q5613" t="str">
            <v>R</v>
          </cell>
          <cell r="AJ5613">
            <v>5.2416040068549759</v>
          </cell>
          <cell r="AR5613">
            <v>16.8</v>
          </cell>
          <cell r="AS5613">
            <v>-1.7936139175273498</v>
          </cell>
          <cell r="AT5613">
            <v>0.89090958254581887</v>
          </cell>
          <cell r="BE5613">
            <v>1.180008887671979</v>
          </cell>
          <cell r="CP5613">
            <v>27.625</v>
          </cell>
          <cell r="CV5613">
            <v>92.1</v>
          </cell>
          <cell r="DA5613">
            <v>0</v>
          </cell>
          <cell r="DD5613">
            <v>1.2948652630483739</v>
          </cell>
          <cell r="FJ5613">
            <v>42</v>
          </cell>
          <cell r="FK5613">
            <v>0.26300000000000001</v>
          </cell>
          <cell r="FL5613">
            <v>-0.1084351914024566</v>
          </cell>
          <cell r="FO5613">
            <v>1</v>
          </cell>
        </row>
        <row r="5614">
          <cell r="A5614">
            <v>665784</v>
          </cell>
          <cell r="C5614" t="str">
            <v>Paulino, Miguel</v>
          </cell>
          <cell r="Q5614" t="str">
            <v>S</v>
          </cell>
          <cell r="AJ5614">
            <v>13.159515860390691</v>
          </cell>
          <cell r="AR5614">
            <v>44.400000000000006</v>
          </cell>
          <cell r="AS5614">
            <v>0.31766099875284576</v>
          </cell>
          <cell r="AT5614">
            <v>0.98225537734513568</v>
          </cell>
          <cell r="BE5614">
            <v>1.1053854181786842</v>
          </cell>
          <cell r="CP5614">
            <v>17.875</v>
          </cell>
          <cell r="CV5614">
            <v>92.1</v>
          </cell>
          <cell r="DA5614">
            <v>0</v>
          </cell>
          <cell r="DD5614">
            <v>1.6288290099527969</v>
          </cell>
          <cell r="FJ5614">
            <v>111</v>
          </cell>
          <cell r="FK5614">
            <v>0.26300000000000001</v>
          </cell>
          <cell r="FL5614">
            <v>0.54793406591127791</v>
          </cell>
          <cell r="FO5614">
            <v>0</v>
          </cell>
        </row>
        <row r="5615">
          <cell r="A5615">
            <v>665895</v>
          </cell>
          <cell r="C5615" t="str">
            <v>Fortunato, Ivan</v>
          </cell>
          <cell r="Q5615" t="str">
            <v>R</v>
          </cell>
          <cell r="AJ5615">
            <v>9.7870216370594285</v>
          </cell>
          <cell r="AR5615">
            <v>16.8</v>
          </cell>
          <cell r="AS5615">
            <v>-4.8868843669049076</v>
          </cell>
          <cell r="AT5615">
            <v>0.97809808644900587</v>
          </cell>
          <cell r="BE5615">
            <v>0.91445979754467377</v>
          </cell>
          <cell r="CP5615">
            <v>17.541666666666668</v>
          </cell>
          <cell r="CV5615">
            <v>92.1</v>
          </cell>
          <cell r="DA5615">
            <v>0</v>
          </cell>
          <cell r="DD5615">
            <v>1.1963615198926978</v>
          </cell>
          <cell r="FJ5615">
            <v>42</v>
          </cell>
          <cell r="FK5615">
            <v>0.26300000000000001</v>
          </cell>
          <cell r="FL5615">
            <v>-3.3830131126562719</v>
          </cell>
          <cell r="FO5615">
            <v>1</v>
          </cell>
        </row>
        <row r="5616">
          <cell r="A5616">
            <v>665956</v>
          </cell>
          <cell r="C5616" t="str">
            <v>Novas, Edison</v>
          </cell>
          <cell r="Q5616" t="str">
            <v>R</v>
          </cell>
          <cell r="AJ5616">
            <v>9.6313914058864114</v>
          </cell>
          <cell r="AR5616">
            <v>16.8</v>
          </cell>
          <cell r="AS5616">
            <v>0.51204798356329218</v>
          </cell>
          <cell r="AT5616">
            <v>0.93668150464163114</v>
          </cell>
          <cell r="BE5616">
            <v>0.71730900508380868</v>
          </cell>
          <cell r="CP5616">
            <v>19.375</v>
          </cell>
          <cell r="CV5616">
            <v>92.1</v>
          </cell>
          <cell r="DA5616">
            <v>0</v>
          </cell>
          <cell r="DD5616">
            <v>0.81624269575293151</v>
          </cell>
          <cell r="FJ5616">
            <v>42</v>
          </cell>
          <cell r="FK5616">
            <v>0.26300000000000001</v>
          </cell>
          <cell r="FL5616">
            <v>-0.61278940526760006</v>
          </cell>
          <cell r="FO5616">
            <v>1</v>
          </cell>
        </row>
        <row r="5617">
          <cell r="A5617">
            <v>665961</v>
          </cell>
          <cell r="C5617" t="str">
            <v>Reyes, Adonis</v>
          </cell>
          <cell r="Q5617" t="str">
            <v>R</v>
          </cell>
          <cell r="AJ5617">
            <v>9.0481733344080872</v>
          </cell>
          <cell r="AR5617">
            <v>16.8</v>
          </cell>
          <cell r="AS5617">
            <v>-2.2180895452175768</v>
          </cell>
          <cell r="AT5617">
            <v>0.91714970141342467</v>
          </cell>
          <cell r="BE5617">
            <v>0.73219157454113515</v>
          </cell>
          <cell r="CP5617">
            <v>19.375</v>
          </cell>
          <cell r="CV5617">
            <v>92.1</v>
          </cell>
          <cell r="DA5617">
            <v>0</v>
          </cell>
          <cell r="DD5617">
            <v>0.85413169738149186</v>
          </cell>
          <cell r="FJ5617">
            <v>42</v>
          </cell>
          <cell r="FK5617">
            <v>0.26300000000000001</v>
          </cell>
          <cell r="FL5617">
            <v>0.45367797579855035</v>
          </cell>
          <cell r="FO5617">
            <v>0.89649122807017556</v>
          </cell>
        </row>
        <row r="5618">
          <cell r="A5618">
            <v>666522</v>
          </cell>
          <cell r="C5618" t="str">
            <v>Zorrilla, Pedro</v>
          </cell>
          <cell r="Q5618" t="str">
            <v>S</v>
          </cell>
          <cell r="AJ5618">
            <v>8.505714841060307</v>
          </cell>
          <cell r="AR5618">
            <v>44.400000000000006</v>
          </cell>
          <cell r="AS5618">
            <v>-0.58261940888239572</v>
          </cell>
          <cell r="AT5618">
            <v>0.90120993650955961</v>
          </cell>
          <cell r="BE5618">
            <v>0.66510465587458012</v>
          </cell>
          <cell r="CP5618">
            <v>20.208333333333332</v>
          </cell>
          <cell r="CV5618">
            <v>92.1</v>
          </cell>
          <cell r="DA5618">
            <v>0</v>
          </cell>
          <cell r="DD5618">
            <v>0.47146939748820937</v>
          </cell>
          <cell r="FJ5618">
            <v>111</v>
          </cell>
          <cell r="FK5618">
            <v>0.26300000000000001</v>
          </cell>
          <cell r="FL5618">
            <v>-0.18251393688950923</v>
          </cell>
          <cell r="FO5618">
            <v>0</v>
          </cell>
        </row>
        <row r="5619">
          <cell r="A5619">
            <v>666634</v>
          </cell>
          <cell r="C5619" t="str">
            <v>Valenzuela, Jose</v>
          </cell>
          <cell r="Q5619" t="str">
            <v>S</v>
          </cell>
          <cell r="AJ5619">
            <v>8.6511576216217847</v>
          </cell>
          <cell r="AR5619">
            <v>44.400000000000006</v>
          </cell>
          <cell r="AS5619">
            <v>0.58619955094603071</v>
          </cell>
          <cell r="AT5619">
            <v>0.95656636971891829</v>
          </cell>
          <cell r="BE5619">
            <v>0.94522086295848995</v>
          </cell>
          <cell r="CP5619">
            <v>18.125</v>
          </cell>
          <cell r="CV5619">
            <v>92.1</v>
          </cell>
          <cell r="DA5619">
            <v>0</v>
          </cell>
          <cell r="DD5619">
            <v>1.0049627859543233</v>
          </cell>
          <cell r="FJ5619">
            <v>111</v>
          </cell>
          <cell r="FK5619">
            <v>0.26300000000000001</v>
          </cell>
          <cell r="FL5619">
            <v>0.4999654076740549</v>
          </cell>
          <cell r="FO5619">
            <v>0</v>
          </cell>
        </row>
        <row r="5620">
          <cell r="A5620">
            <v>666636</v>
          </cell>
          <cell r="C5620" t="str">
            <v>Carreno, Carlos</v>
          </cell>
          <cell r="Q5620" t="str">
            <v>S</v>
          </cell>
          <cell r="AJ5620">
            <v>8.754622103160111</v>
          </cell>
          <cell r="AR5620">
            <v>44.400000000000006</v>
          </cell>
          <cell r="AS5620">
            <v>-2.686845387497705E-2</v>
          </cell>
          <cell r="AT5620">
            <v>0.92000036375298322</v>
          </cell>
          <cell r="BE5620">
            <v>0.93648528061111724</v>
          </cell>
          <cell r="CP5620">
            <v>17.791666666666668</v>
          </cell>
          <cell r="CV5620">
            <v>92.1</v>
          </cell>
          <cell r="DA5620">
            <v>0</v>
          </cell>
          <cell r="DD5620">
            <v>0.7400058243078359</v>
          </cell>
          <cell r="FJ5620">
            <v>111</v>
          </cell>
          <cell r="FK5620">
            <v>0.26300000000000001</v>
          </cell>
          <cell r="FL5620">
            <v>-1.0904502074744424</v>
          </cell>
          <cell r="FO5620">
            <v>0</v>
          </cell>
        </row>
        <row r="5621">
          <cell r="A5621">
            <v>666687</v>
          </cell>
          <cell r="C5621" t="str">
            <v>Hernandez, Marcelo</v>
          </cell>
          <cell r="Q5621" t="str">
            <v>R</v>
          </cell>
          <cell r="AJ5621">
            <v>7.866195910607753</v>
          </cell>
          <cell r="AR5621">
            <v>16.8</v>
          </cell>
          <cell r="AS5621">
            <v>0.60866697228408739</v>
          </cell>
          <cell r="AT5621">
            <v>0.9618835828029072</v>
          </cell>
          <cell r="BE5621">
            <v>0.72041671754400882</v>
          </cell>
          <cell r="CP5621">
            <v>17.458333333333332</v>
          </cell>
          <cell r="CV5621">
            <v>92.1</v>
          </cell>
          <cell r="DA5621">
            <v>0</v>
          </cell>
          <cell r="DD5621">
            <v>1.0512406108024988</v>
          </cell>
          <cell r="FJ5621">
            <v>42</v>
          </cell>
          <cell r="FK5621">
            <v>0.26300000000000001</v>
          </cell>
          <cell r="FL5621">
            <v>0.28333133121897447</v>
          </cell>
          <cell r="FO5621">
            <v>1</v>
          </cell>
        </row>
        <row r="5622">
          <cell r="A5622">
            <v>666690</v>
          </cell>
          <cell r="C5622" t="str">
            <v>Infante, Angello</v>
          </cell>
          <cell r="Q5622" t="str">
            <v>R</v>
          </cell>
          <cell r="AJ5622">
            <v>7.6561804199794068</v>
          </cell>
          <cell r="AR5622">
            <v>16.8</v>
          </cell>
          <cell r="AS5622">
            <v>-1.2411351554272161</v>
          </cell>
          <cell r="AT5622">
            <v>0.89823054808750102</v>
          </cell>
          <cell r="BE5622">
            <v>0.94522837327449816</v>
          </cell>
          <cell r="CP5622">
            <v>17.208333333333332</v>
          </cell>
          <cell r="CV5622">
            <v>92.1</v>
          </cell>
          <cell r="DA5622">
            <v>0</v>
          </cell>
          <cell r="DD5622">
            <v>0.64358490136273616</v>
          </cell>
          <cell r="FJ5622">
            <v>42</v>
          </cell>
          <cell r="FK5622">
            <v>0.26300000000000001</v>
          </cell>
          <cell r="FL5622">
            <v>1.992093404786287</v>
          </cell>
          <cell r="FO5622">
            <v>1</v>
          </cell>
        </row>
        <row r="5623">
          <cell r="A5623">
            <v>666707</v>
          </cell>
          <cell r="C5623" t="str">
            <v>Ventura, Francis</v>
          </cell>
          <cell r="Q5623" t="str">
            <v>S</v>
          </cell>
          <cell r="AJ5623">
            <v>8.5451835470115682</v>
          </cell>
          <cell r="AR5623">
            <v>44.400000000000006</v>
          </cell>
          <cell r="AS5623">
            <v>9.1434856492560002E-2</v>
          </cell>
          <cell r="AT5623">
            <v>0.96771479622309298</v>
          </cell>
          <cell r="BE5623">
            <v>0.97404759679165953</v>
          </cell>
          <cell r="CP5623">
            <v>16.958333333333332</v>
          </cell>
          <cell r="CV5623">
            <v>92.1</v>
          </cell>
          <cell r="DA5623">
            <v>0</v>
          </cell>
          <cell r="DD5623">
            <v>1.0086784355916059</v>
          </cell>
          <cell r="FJ5623">
            <v>111</v>
          </cell>
          <cell r="FK5623">
            <v>0.26300000000000001</v>
          </cell>
          <cell r="FL5623">
            <v>3.1794813617375794E-2</v>
          </cell>
          <cell r="FO5623">
            <v>0.32758620689655171</v>
          </cell>
        </row>
        <row r="5624">
          <cell r="A5624">
            <v>666711</v>
          </cell>
          <cell r="C5624" t="str">
            <v>Peguero, Joel</v>
          </cell>
          <cell r="Q5624" t="str">
            <v>R</v>
          </cell>
          <cell r="AJ5624">
            <v>10.189577027151842</v>
          </cell>
          <cell r="AR5624">
            <v>16.8</v>
          </cell>
          <cell r="AS5624">
            <v>1.4420527392438558</v>
          </cell>
          <cell r="AT5624">
            <v>0.9431812912687938</v>
          </cell>
          <cell r="BE5624">
            <v>0.91696277329731712</v>
          </cell>
          <cell r="CP5624">
            <v>19.125</v>
          </cell>
          <cell r="CV5624">
            <v>92.1</v>
          </cell>
          <cell r="DA5624">
            <v>0</v>
          </cell>
          <cell r="DD5624">
            <v>0.94270052407145766</v>
          </cell>
          <cell r="FJ5624">
            <v>42</v>
          </cell>
          <cell r="FK5624">
            <v>0.26300000000000001</v>
          </cell>
          <cell r="FL5624">
            <v>0.82963180846817519</v>
          </cell>
          <cell r="FO5624">
            <v>1</v>
          </cell>
        </row>
        <row r="5625">
          <cell r="A5625">
            <v>666765</v>
          </cell>
          <cell r="C5625" t="str">
            <v>Noriega, Orlando</v>
          </cell>
          <cell r="Q5625" t="str">
            <v>R</v>
          </cell>
          <cell r="AJ5625">
            <v>11.16844044605814</v>
          </cell>
          <cell r="AR5625">
            <v>16.8</v>
          </cell>
          <cell r="AS5625">
            <v>0.74059869277082591</v>
          </cell>
          <cell r="AT5625">
            <v>0.95386346686435941</v>
          </cell>
          <cell r="BE5625">
            <v>0.83044107733366279</v>
          </cell>
          <cell r="CP5625">
            <v>17.125</v>
          </cell>
          <cell r="CV5625">
            <v>92.1</v>
          </cell>
          <cell r="DA5625">
            <v>0</v>
          </cell>
          <cell r="DD5625">
            <v>1.6240729112213919</v>
          </cell>
          <cell r="FJ5625">
            <v>42</v>
          </cell>
          <cell r="FK5625">
            <v>0.26300000000000001</v>
          </cell>
          <cell r="FL5625">
            <v>0.13788049538931446</v>
          </cell>
          <cell r="FO5625">
            <v>1</v>
          </cell>
        </row>
        <row r="5626">
          <cell r="A5626">
            <v>666785</v>
          </cell>
          <cell r="C5626" t="str">
            <v>Chirino, Harold</v>
          </cell>
          <cell r="Q5626" t="str">
            <v>S</v>
          </cell>
          <cell r="AJ5626">
            <v>9.2381880841236068</v>
          </cell>
          <cell r="AR5626">
            <v>44.400000000000006</v>
          </cell>
          <cell r="AS5626">
            <v>-0.78669053844964609</v>
          </cell>
          <cell r="AT5626">
            <v>0.93016857243662987</v>
          </cell>
          <cell r="BE5626">
            <v>0.94287345828881142</v>
          </cell>
          <cell r="CP5626">
            <v>18.458333333333332</v>
          </cell>
          <cell r="CV5626">
            <v>92.1</v>
          </cell>
          <cell r="DA5626">
            <v>0</v>
          </cell>
          <cell r="DD5626">
            <v>0.8313714580713395</v>
          </cell>
          <cell r="FJ5626">
            <v>111</v>
          </cell>
          <cell r="FK5626">
            <v>0.26300000000000001</v>
          </cell>
          <cell r="FL5626">
            <v>1.1083507488398023</v>
          </cell>
          <cell r="FO5626">
            <v>0</v>
          </cell>
        </row>
        <row r="5627">
          <cell r="A5627">
            <v>666818</v>
          </cell>
          <cell r="C5627" t="str">
            <v>Frias, Luis</v>
          </cell>
          <cell r="Q5627" t="str">
            <v>S</v>
          </cell>
          <cell r="AJ5627">
            <v>10.711690336209287</v>
          </cell>
          <cell r="AR5627">
            <v>44.400000000000006</v>
          </cell>
          <cell r="AS5627">
            <v>0.17511227987384542</v>
          </cell>
          <cell r="AT5627">
            <v>0.96508428621831477</v>
          </cell>
          <cell r="BE5627">
            <v>0.97848359911971849</v>
          </cell>
          <cell r="CP5627">
            <v>18.125</v>
          </cell>
          <cell r="CV5627">
            <v>92.1</v>
          </cell>
          <cell r="DA5627">
            <v>0</v>
          </cell>
          <cell r="DD5627">
            <v>1.1661141236232682</v>
          </cell>
          <cell r="FJ5627">
            <v>111</v>
          </cell>
          <cell r="FK5627">
            <v>0.26300000000000001</v>
          </cell>
          <cell r="FL5627">
            <v>0.24844927589869134</v>
          </cell>
          <cell r="FO5627">
            <v>0</v>
          </cell>
        </row>
        <row r="5628">
          <cell r="A5628">
            <v>667333</v>
          </cell>
          <cell r="C5628" t="str">
            <v>Canela, Jose</v>
          </cell>
          <cell r="Q5628" t="str">
            <v>R</v>
          </cell>
          <cell r="AJ5628">
            <v>10.09727392582573</v>
          </cell>
          <cell r="AR5628">
            <v>16.8</v>
          </cell>
          <cell r="AS5628">
            <v>-1.4221218295905425</v>
          </cell>
          <cell r="AT5628">
            <v>0.93570249440899611</v>
          </cell>
          <cell r="BE5628">
            <v>0.73521121055715311</v>
          </cell>
          <cell r="CP5628">
            <v>20.541666666666668</v>
          </cell>
          <cell r="CV5628">
            <v>92.1</v>
          </cell>
          <cell r="DA5628">
            <v>0</v>
          </cell>
          <cell r="DD5628">
            <v>0.82120673648301856</v>
          </cell>
          <cell r="FJ5628">
            <v>42</v>
          </cell>
          <cell r="FK5628">
            <v>0.26300000000000001</v>
          </cell>
          <cell r="FL5628">
            <v>1.0106311158069463</v>
          </cell>
          <cell r="FO5628">
            <v>1</v>
          </cell>
        </row>
        <row r="5629">
          <cell r="A5629">
            <v>667368</v>
          </cell>
          <cell r="C5629" t="str">
            <v>Pimentel, Samuel</v>
          </cell>
          <cell r="Q5629" t="str">
            <v>R</v>
          </cell>
          <cell r="AJ5629">
            <v>10.184399447582512</v>
          </cell>
          <cell r="AR5629">
            <v>16.8</v>
          </cell>
          <cell r="AS5629">
            <v>-17.637551620724505</v>
          </cell>
          <cell r="AT5629">
            <v>0.9953488603477616</v>
          </cell>
          <cell r="BE5629">
            <v>0.9229901806733567</v>
          </cell>
          <cell r="CP5629">
            <v>19.541666666666668</v>
          </cell>
          <cell r="CV5629">
            <v>92.1</v>
          </cell>
          <cell r="DA5629">
            <v>0</v>
          </cell>
          <cell r="DD5629">
            <v>2</v>
          </cell>
          <cell r="FJ5629">
            <v>42</v>
          </cell>
          <cell r="FK5629">
            <v>0.26300000000000001</v>
          </cell>
          <cell r="FL5629">
            <v>-6.8772707535886539</v>
          </cell>
          <cell r="FO5629">
            <v>1</v>
          </cell>
        </row>
        <row r="5630">
          <cell r="A5630">
            <v>667377</v>
          </cell>
          <cell r="C5630" t="str">
            <v>Sosa, Francis</v>
          </cell>
          <cell r="Q5630" t="str">
            <v>R</v>
          </cell>
          <cell r="AJ5630">
            <v>10.492975364655624</v>
          </cell>
          <cell r="AR5630">
            <v>16.8</v>
          </cell>
          <cell r="AS5630">
            <v>-1.0686861849638891</v>
          </cell>
          <cell r="AT5630">
            <v>0.93243274164557011</v>
          </cell>
          <cell r="BE5630">
            <v>1.0403562690988635</v>
          </cell>
          <cell r="CP5630">
            <v>19.458333333333332</v>
          </cell>
          <cell r="CV5630">
            <v>92.1</v>
          </cell>
          <cell r="DA5630">
            <v>0</v>
          </cell>
          <cell r="DD5630">
            <v>1.5344050567254963</v>
          </cell>
          <cell r="FJ5630">
            <v>42</v>
          </cell>
          <cell r="FK5630">
            <v>0.26300000000000001</v>
          </cell>
          <cell r="FL5630">
            <v>-0.72723028659179079</v>
          </cell>
          <cell r="FO5630">
            <v>1</v>
          </cell>
        </row>
        <row r="5631">
          <cell r="A5631">
            <v>667391</v>
          </cell>
          <cell r="C5631" t="str">
            <v>Zorrilla, Jose</v>
          </cell>
          <cell r="Q5631" t="str">
            <v>R</v>
          </cell>
          <cell r="AJ5631">
            <v>9.6551660478282084</v>
          </cell>
          <cell r="AR5631">
            <v>16.8</v>
          </cell>
          <cell r="AS5631">
            <v>-2.8806469521439269</v>
          </cell>
          <cell r="AT5631">
            <v>0.93352143334145266</v>
          </cell>
          <cell r="BE5631">
            <v>0.93460027718364858</v>
          </cell>
          <cell r="CP5631">
            <v>17.708333333333332</v>
          </cell>
          <cell r="CV5631">
            <v>92.1</v>
          </cell>
          <cell r="DA5631">
            <v>0</v>
          </cell>
          <cell r="DD5631">
            <v>0.95284671400484167</v>
          </cell>
          <cell r="FJ5631">
            <v>42</v>
          </cell>
          <cell r="FK5631">
            <v>0.26300000000000001</v>
          </cell>
          <cell r="FL5631">
            <v>-1.4611413750279993</v>
          </cell>
          <cell r="FO5631">
            <v>1</v>
          </cell>
        </row>
        <row r="5632">
          <cell r="A5632">
            <v>667753</v>
          </cell>
          <cell r="C5632" t="str">
            <v>Peralta, Kilvio</v>
          </cell>
          <cell r="Q5632" t="str">
            <v>R</v>
          </cell>
          <cell r="AJ5632">
            <v>9.9785192325672689</v>
          </cell>
          <cell r="AR5632">
            <v>16.8</v>
          </cell>
          <cell r="AS5632">
            <v>-0.52012919399397717</v>
          </cell>
          <cell r="AT5632">
            <v>0.89299551659525678</v>
          </cell>
          <cell r="BE5632">
            <v>0.97810757650601454</v>
          </cell>
          <cell r="CP5632">
            <v>19.291666666666668</v>
          </cell>
          <cell r="CV5632">
            <v>92.1</v>
          </cell>
          <cell r="DA5632">
            <v>0</v>
          </cell>
          <cell r="DD5632">
            <v>0.94957885650869189</v>
          </cell>
          <cell r="FJ5632">
            <v>42</v>
          </cell>
          <cell r="FK5632">
            <v>0.26300000000000001</v>
          </cell>
          <cell r="FL5632">
            <v>5.6864210624105738E-3</v>
          </cell>
          <cell r="FO5632">
            <v>1</v>
          </cell>
        </row>
        <row r="5633">
          <cell r="A5633">
            <v>668531</v>
          </cell>
          <cell r="C5633" t="str">
            <v>Nolasco, Moises</v>
          </cell>
          <cell r="Q5633" t="str">
            <v>S</v>
          </cell>
          <cell r="AJ5633">
            <v>11.806587490763249</v>
          </cell>
          <cell r="AR5633">
            <v>44.400000000000006</v>
          </cell>
          <cell r="AS5633">
            <v>-1.5578595640421522</v>
          </cell>
          <cell r="AT5633">
            <v>0.93229674382854122</v>
          </cell>
          <cell r="BE5633">
            <v>0.89811002814183771</v>
          </cell>
          <cell r="CP5633">
            <v>19.375</v>
          </cell>
          <cell r="CV5633">
            <v>92.1</v>
          </cell>
          <cell r="DA5633">
            <v>0</v>
          </cell>
          <cell r="DD5633">
            <v>1.1835563258132076</v>
          </cell>
          <cell r="FJ5633">
            <v>111</v>
          </cell>
          <cell r="FK5633">
            <v>0.26300000000000001</v>
          </cell>
          <cell r="FL5633">
            <v>-9.3558519900998519E-2</v>
          </cell>
          <cell r="FO5633">
            <v>0.38764042444135416</v>
          </cell>
        </row>
        <row r="5634">
          <cell r="A5634">
            <v>668595</v>
          </cell>
          <cell r="C5634" t="str">
            <v>Fernandez, Christian</v>
          </cell>
          <cell r="Q5634" t="str">
            <v>R</v>
          </cell>
          <cell r="AJ5634">
            <v>10.22406505027814</v>
          </cell>
          <cell r="AR5634">
            <v>16.8</v>
          </cell>
          <cell r="AS5634">
            <v>0.70711862002333359</v>
          </cell>
          <cell r="AT5634">
            <v>0.94806653206891511</v>
          </cell>
          <cell r="BE5634">
            <v>0.75135131016120105</v>
          </cell>
          <cell r="CP5634">
            <v>16.875</v>
          </cell>
          <cell r="CV5634">
            <v>92.1</v>
          </cell>
          <cell r="DA5634">
            <v>0</v>
          </cell>
          <cell r="DD5634">
            <v>1.2423846263116443</v>
          </cell>
          <cell r="FJ5634">
            <v>42</v>
          </cell>
          <cell r="FK5634">
            <v>0.26300000000000001</v>
          </cell>
          <cell r="FL5634">
            <v>-5.5761882172866706E-2</v>
          </cell>
          <cell r="FO5634">
            <v>1</v>
          </cell>
        </row>
        <row r="5635">
          <cell r="A5635">
            <v>528748</v>
          </cell>
          <cell r="C5635" t="str">
            <v>Castellanos, Humberto</v>
          </cell>
          <cell r="Q5635" t="str">
            <v>S</v>
          </cell>
          <cell r="AJ5635">
            <v>10.901506568933135</v>
          </cell>
          <cell r="AR5635">
            <v>44.400000000000006</v>
          </cell>
          <cell r="AS5635">
            <v>0.16440970476709005</v>
          </cell>
          <cell r="AT5635">
            <v>0.96940038552301033</v>
          </cell>
          <cell r="BE5635">
            <v>0.73447052468349261</v>
          </cell>
          <cell r="CP5635">
            <v>18.208333333333332</v>
          </cell>
          <cell r="CV5635">
            <v>92.1</v>
          </cell>
          <cell r="DA5635">
            <v>0</v>
          </cell>
          <cell r="DD5635">
            <v>0.92843645467396063</v>
          </cell>
          <cell r="FJ5635">
            <v>111</v>
          </cell>
          <cell r="FK5635">
            <v>0.26300000000000001</v>
          </cell>
          <cell r="FL5635">
            <v>4.1984730400319137E-2</v>
          </cell>
          <cell r="FO5635">
            <v>0</v>
          </cell>
        </row>
        <row r="5636">
          <cell r="A5636">
            <v>628700</v>
          </cell>
          <cell r="C5636" t="str">
            <v>Acosta, Adrian</v>
          </cell>
          <cell r="Q5636" t="str">
            <v>R</v>
          </cell>
          <cell r="AJ5636">
            <v>8.3571149006990346</v>
          </cell>
          <cell r="AR5636">
            <v>17.052</v>
          </cell>
          <cell r="AS5636">
            <v>0.28369400905676306</v>
          </cell>
          <cell r="AT5636">
            <v>0.93008160881934943</v>
          </cell>
          <cell r="BE5636">
            <v>0.5763184963246013</v>
          </cell>
          <cell r="CP5636">
            <v>20.291666666666668</v>
          </cell>
          <cell r="CV5636">
            <v>92.1</v>
          </cell>
          <cell r="DA5636">
            <v>0</v>
          </cell>
          <cell r="DD5636">
            <v>0.68264011235240718</v>
          </cell>
          <cell r="FJ5636">
            <v>42.629999999999995</v>
          </cell>
          <cell r="FK5636">
            <v>0.26300000000000001</v>
          </cell>
          <cell r="FL5636">
            <v>0.18370224421647752</v>
          </cell>
          <cell r="FO5636">
            <v>1</v>
          </cell>
        </row>
        <row r="5637">
          <cell r="A5637">
            <v>660605</v>
          </cell>
          <cell r="C5637" t="str">
            <v>Castillo, Leudy</v>
          </cell>
          <cell r="Q5637" t="str">
            <v>R</v>
          </cell>
          <cell r="AJ5637">
            <v>9.7344967696690681</v>
          </cell>
          <cell r="AR5637">
            <v>16.8</v>
          </cell>
          <cell r="AS5637">
            <v>-21.018555960963148</v>
          </cell>
          <cell r="AT5637">
            <v>0.99767172463255749</v>
          </cell>
          <cell r="BE5637">
            <v>1.0165812217830503</v>
          </cell>
          <cell r="CP5637">
            <v>19.041666666666668</v>
          </cell>
          <cell r="CV5637">
            <v>92.1</v>
          </cell>
          <cell r="DA5637">
            <v>0</v>
          </cell>
          <cell r="DD5637">
            <v>1.9021544254836518</v>
          </cell>
          <cell r="FJ5637">
            <v>42</v>
          </cell>
          <cell r="FK5637">
            <v>0.26300000000000001</v>
          </cell>
          <cell r="FL5637">
            <v>13.726146437491025</v>
          </cell>
          <cell r="FO5637">
            <v>1</v>
          </cell>
        </row>
        <row r="5638">
          <cell r="A5638">
            <v>660748</v>
          </cell>
          <cell r="C5638" t="str">
            <v>Minaya, Yeudy</v>
          </cell>
          <cell r="Q5638" t="str">
            <v>R</v>
          </cell>
          <cell r="AJ5638">
            <v>9.0593327778068051</v>
          </cell>
          <cell r="AR5638">
            <v>16.8</v>
          </cell>
          <cell r="AS5638">
            <v>3.1424508072840465</v>
          </cell>
          <cell r="AT5638">
            <v>0.97509635782715454</v>
          </cell>
          <cell r="BE5638">
            <v>1.1001195902515015</v>
          </cell>
          <cell r="CP5638">
            <v>20.125</v>
          </cell>
          <cell r="CV5638">
            <v>92.1</v>
          </cell>
          <cell r="DA5638">
            <v>0</v>
          </cell>
          <cell r="DD5638">
            <v>0.83957280186454564</v>
          </cell>
          <cell r="FJ5638">
            <v>42</v>
          </cell>
          <cell r="FK5638">
            <v>0.26300000000000001</v>
          </cell>
          <cell r="FL5638">
            <v>-0.61419771338541551</v>
          </cell>
          <cell r="FO5638">
            <v>0.53473277297883426</v>
          </cell>
        </row>
        <row r="5639">
          <cell r="A5639">
            <v>660854</v>
          </cell>
          <cell r="C5639" t="str">
            <v>Garcia, Jesus</v>
          </cell>
          <cell r="Q5639" t="str">
            <v>R</v>
          </cell>
          <cell r="AJ5639">
            <v>10.702099417711974</v>
          </cell>
          <cell r="AR5639">
            <v>16.8</v>
          </cell>
          <cell r="AS5639">
            <v>-3.348097659159802</v>
          </cell>
          <cell r="AT5639">
            <v>0.93898333102919895</v>
          </cell>
          <cell r="BE5639">
            <v>0.89778365497042545</v>
          </cell>
          <cell r="CP5639">
            <v>18.708333333333332</v>
          </cell>
          <cell r="CV5639">
            <v>92.1</v>
          </cell>
          <cell r="DA5639">
            <v>0</v>
          </cell>
          <cell r="DD5639">
            <v>0.99918934025141481</v>
          </cell>
          <cell r="FJ5639">
            <v>42</v>
          </cell>
          <cell r="FK5639">
            <v>0.26300000000000001</v>
          </cell>
          <cell r="FL5639">
            <v>0.56959203112003109</v>
          </cell>
          <cell r="FO5639">
            <v>1</v>
          </cell>
        </row>
        <row r="5640">
          <cell r="A5640">
            <v>665563</v>
          </cell>
          <cell r="C5640" t="str">
            <v>Silva, Manuel</v>
          </cell>
          <cell r="Q5640" t="str">
            <v>S</v>
          </cell>
          <cell r="AJ5640">
            <v>9.6347619461015803</v>
          </cell>
          <cell r="AR5640">
            <v>44.400000000000006</v>
          </cell>
          <cell r="AS5640">
            <v>0.72402035270596521</v>
          </cell>
          <cell r="AT5640">
            <v>0.9591729271598004</v>
          </cell>
          <cell r="BE5640">
            <v>0.86465196365024011</v>
          </cell>
          <cell r="CP5640">
            <v>17.541666666666668</v>
          </cell>
          <cell r="CV5640">
            <v>92.1</v>
          </cell>
          <cell r="DA5640">
            <v>0</v>
          </cell>
          <cell r="DD5640">
            <v>0.85610547916160906</v>
          </cell>
          <cell r="FJ5640">
            <v>111</v>
          </cell>
          <cell r="FK5640">
            <v>0.26300000000000001</v>
          </cell>
          <cell r="FL5640">
            <v>-0.26414826645339673</v>
          </cell>
          <cell r="FO5640">
            <v>0</v>
          </cell>
        </row>
        <row r="5641">
          <cell r="A5641">
            <v>665620</v>
          </cell>
          <cell r="C5641" t="str">
            <v>Garcia, Deivi</v>
          </cell>
          <cell r="Q5641" t="str">
            <v>S</v>
          </cell>
          <cell r="AJ5641">
            <v>7.8316442059270077</v>
          </cell>
          <cell r="AR5641">
            <v>44.400000000000006</v>
          </cell>
          <cell r="AS5641">
            <v>0.32610368681343799</v>
          </cell>
          <cell r="AT5641">
            <v>0.96917226038376947</v>
          </cell>
          <cell r="BE5641">
            <v>0.71461999266665921</v>
          </cell>
          <cell r="CP5641">
            <v>17.125</v>
          </cell>
          <cell r="CV5641">
            <v>92.1</v>
          </cell>
          <cell r="DA5641">
            <v>0</v>
          </cell>
          <cell r="DD5641">
            <v>1.3062483447494948</v>
          </cell>
          <cell r="FJ5641">
            <v>111</v>
          </cell>
          <cell r="FK5641">
            <v>0.26300000000000001</v>
          </cell>
          <cell r="FL5641">
            <v>-0.76916764507550806</v>
          </cell>
          <cell r="FO5641">
            <v>0</v>
          </cell>
        </row>
        <row r="5642">
          <cell r="A5642">
            <v>665621</v>
          </cell>
          <cell r="C5642" t="str">
            <v>Garcia, Rony</v>
          </cell>
          <cell r="Q5642" t="str">
            <v>S</v>
          </cell>
          <cell r="AJ5642">
            <v>8.0155638455756382</v>
          </cell>
          <cell r="AR5642">
            <v>44.400000000000006</v>
          </cell>
          <cell r="AS5642">
            <v>0.70253903329215728</v>
          </cell>
          <cell r="AT5642">
            <v>0.96127126517424943</v>
          </cell>
          <cell r="BE5642">
            <v>1.2650188233523396</v>
          </cell>
          <cell r="CP5642">
            <v>18.541666666666668</v>
          </cell>
          <cell r="CV5642">
            <v>92.1</v>
          </cell>
          <cell r="DA5642">
            <v>0</v>
          </cell>
          <cell r="DD5642">
            <v>0.90214962530893361</v>
          </cell>
          <cell r="FJ5642">
            <v>111</v>
          </cell>
          <cell r="FK5642">
            <v>0.26300000000000001</v>
          </cell>
          <cell r="FL5642">
            <v>-0.40429211981518098</v>
          </cell>
          <cell r="FO5642">
            <v>0</v>
          </cell>
        </row>
        <row r="5643">
          <cell r="A5643">
            <v>665623</v>
          </cell>
          <cell r="C5643" t="str">
            <v>Mejias, Alex</v>
          </cell>
          <cell r="Q5643" t="str">
            <v>S</v>
          </cell>
          <cell r="AJ5643">
            <v>9.7008428639362201</v>
          </cell>
          <cell r="AR5643">
            <v>44.400000000000006</v>
          </cell>
          <cell r="AS5643">
            <v>0.37802372746536506</v>
          </cell>
          <cell r="AT5643">
            <v>0.95486469696524856</v>
          </cell>
          <cell r="BE5643">
            <v>0.76164771809093335</v>
          </cell>
          <cell r="CP5643">
            <v>19.625</v>
          </cell>
          <cell r="CV5643">
            <v>92.1</v>
          </cell>
          <cell r="DA5643">
            <v>0</v>
          </cell>
          <cell r="DD5643">
            <v>0.75710422911509678</v>
          </cell>
          <cell r="FJ5643">
            <v>111</v>
          </cell>
          <cell r="FK5643">
            <v>0.26300000000000001</v>
          </cell>
          <cell r="FL5643">
            <v>0.89134663121790503</v>
          </cell>
          <cell r="FO5643">
            <v>0.11631015025361735</v>
          </cell>
        </row>
        <row r="5644">
          <cell r="A5644">
            <v>665624</v>
          </cell>
          <cell r="C5644" t="str">
            <v>Ojeda, Luis</v>
          </cell>
          <cell r="Q5644" t="str">
            <v>S</v>
          </cell>
          <cell r="AJ5644">
            <v>10.667351735731554</v>
          </cell>
          <cell r="AR5644">
            <v>44.400000000000006</v>
          </cell>
          <cell r="AS5644">
            <v>-1.2796438648184392</v>
          </cell>
          <cell r="AT5644">
            <v>0.93570249440899611</v>
          </cell>
          <cell r="BE5644">
            <v>0.74481430094788315</v>
          </cell>
          <cell r="CP5644">
            <v>19.458333333333332</v>
          </cell>
          <cell r="CV5644">
            <v>92.1</v>
          </cell>
          <cell r="DA5644">
            <v>0</v>
          </cell>
          <cell r="DD5644">
            <v>1.0496795137036916</v>
          </cell>
          <cell r="FJ5644">
            <v>111</v>
          </cell>
          <cell r="FK5644">
            <v>0.26300000000000001</v>
          </cell>
          <cell r="FL5644">
            <v>-0.5974902099405881</v>
          </cell>
          <cell r="FO5644">
            <v>4.5454545454545414E-2</v>
          </cell>
        </row>
        <row r="5645">
          <cell r="A5645">
            <v>665626</v>
          </cell>
          <cell r="C5645" t="str">
            <v>Herrera, Argelis</v>
          </cell>
          <cell r="Q5645" t="str">
            <v>S</v>
          </cell>
          <cell r="AJ5645">
            <v>11.779797686599096</v>
          </cell>
          <cell r="AR5645">
            <v>44.400000000000006</v>
          </cell>
          <cell r="AS5645">
            <v>4.1374706094691405E-2</v>
          </cell>
          <cell r="AT5645">
            <v>0.98094521094967846</v>
          </cell>
          <cell r="BE5645">
            <v>1.3992231713311221</v>
          </cell>
          <cell r="CP5645">
            <v>17.708333333333332</v>
          </cell>
          <cell r="CV5645">
            <v>92.1</v>
          </cell>
          <cell r="DA5645">
            <v>0</v>
          </cell>
          <cell r="DD5645">
            <v>1.5901903647075433</v>
          </cell>
          <cell r="FJ5645">
            <v>111</v>
          </cell>
          <cell r="FK5645">
            <v>0.26300000000000001</v>
          </cell>
          <cell r="FL5645">
            <v>-0.43792159470712555</v>
          </cell>
          <cell r="FO5645">
            <v>0</v>
          </cell>
        </row>
        <row r="5646">
          <cell r="A5646">
            <v>665646</v>
          </cell>
          <cell r="C5646" t="str">
            <v>Labrador, Jorge</v>
          </cell>
          <cell r="Q5646" t="str">
            <v>S</v>
          </cell>
          <cell r="AJ5646">
            <v>11.54779547098903</v>
          </cell>
          <cell r="AR5646">
            <v>44.400000000000006</v>
          </cell>
          <cell r="AS5646">
            <v>-3.9007619014736341</v>
          </cell>
          <cell r="AT5646">
            <v>0.96338689905125197</v>
          </cell>
          <cell r="BE5646">
            <v>0.82458154713819876</v>
          </cell>
          <cell r="CP5646">
            <v>17.291666666666668</v>
          </cell>
          <cell r="CV5646">
            <v>92.1</v>
          </cell>
          <cell r="DA5646">
            <v>0</v>
          </cell>
          <cell r="DD5646">
            <v>1.1401539958198741</v>
          </cell>
          <cell r="FJ5646">
            <v>111</v>
          </cell>
          <cell r="FK5646">
            <v>0.26300000000000001</v>
          </cell>
          <cell r="FL5646">
            <v>1.8823289214480035</v>
          </cell>
          <cell r="FO5646">
            <v>0</v>
          </cell>
        </row>
        <row r="5647">
          <cell r="A5647">
            <v>665763</v>
          </cell>
          <cell r="C5647" t="str">
            <v>Jones, Francis</v>
          </cell>
          <cell r="Q5647" t="str">
            <v>S</v>
          </cell>
          <cell r="AJ5647">
            <v>10.39333888042276</v>
          </cell>
          <cell r="AR5647">
            <v>44.400000000000006</v>
          </cell>
          <cell r="AS5647">
            <v>0.51688432045417276</v>
          </cell>
          <cell r="AT5647">
            <v>0.95723336630202527</v>
          </cell>
          <cell r="BE5647">
            <v>1.1595408321047815</v>
          </cell>
          <cell r="CP5647">
            <v>19.541666666666668</v>
          </cell>
          <cell r="CV5647">
            <v>92.1</v>
          </cell>
          <cell r="DA5647">
            <v>0</v>
          </cell>
          <cell r="DD5647">
            <v>1.1691379900146091</v>
          </cell>
          <cell r="FJ5647">
            <v>111</v>
          </cell>
          <cell r="FK5647">
            <v>0.26300000000000001</v>
          </cell>
          <cell r="FL5647">
            <v>-1.0284900142586544</v>
          </cell>
          <cell r="FO5647">
            <v>0</v>
          </cell>
        </row>
        <row r="5648">
          <cell r="A5648">
            <v>665771</v>
          </cell>
          <cell r="C5648" t="str">
            <v>De Leon, Yonal</v>
          </cell>
          <cell r="Q5648" t="str">
            <v>S</v>
          </cell>
          <cell r="AJ5648">
            <v>11.361820382184323</v>
          </cell>
          <cell r="AR5648">
            <v>44.400000000000006</v>
          </cell>
          <cell r="AS5648">
            <v>-3.2411099544795947</v>
          </cell>
          <cell r="AT5648">
            <v>0.93925723616074541</v>
          </cell>
          <cell r="BE5648">
            <v>0.98728896553536538</v>
          </cell>
          <cell r="CP5648">
            <v>18.875</v>
          </cell>
          <cell r="CV5648">
            <v>92.1</v>
          </cell>
          <cell r="DA5648">
            <v>0</v>
          </cell>
          <cell r="DD5648">
            <v>0.90913612866104632</v>
          </cell>
          <cell r="FJ5648">
            <v>111</v>
          </cell>
          <cell r="FK5648">
            <v>0.26300000000000001</v>
          </cell>
          <cell r="FL5648">
            <v>-0.81708468122014466</v>
          </cell>
          <cell r="FO5648">
            <v>0</v>
          </cell>
        </row>
        <row r="5649">
          <cell r="A5649">
            <v>665774</v>
          </cell>
          <cell r="C5649" t="str">
            <v>Hernandez, Adolfo</v>
          </cell>
          <cell r="Q5649" t="str">
            <v>S</v>
          </cell>
          <cell r="AJ5649">
            <v>10.035080001148152</v>
          </cell>
          <cell r="AR5649">
            <v>44.400000000000006</v>
          </cell>
          <cell r="AS5649">
            <v>0.50456278683096478</v>
          </cell>
          <cell r="AT5649">
            <v>0.96642042825639451</v>
          </cell>
          <cell r="BE5649">
            <v>0.67522546604052547</v>
          </cell>
          <cell r="CP5649">
            <v>18.958333333333332</v>
          </cell>
          <cell r="CV5649">
            <v>92.1</v>
          </cell>
          <cell r="DA5649">
            <v>0</v>
          </cell>
          <cell r="DD5649">
            <v>1.3064376307336876</v>
          </cell>
          <cell r="FJ5649">
            <v>111</v>
          </cell>
          <cell r="FK5649">
            <v>0.26300000000000001</v>
          </cell>
          <cell r="FL5649">
            <v>1.3911263995075931</v>
          </cell>
          <cell r="FO5649">
            <v>0.13636363636363635</v>
          </cell>
        </row>
        <row r="5650">
          <cell r="A5650">
            <v>665791</v>
          </cell>
          <cell r="C5650" t="str">
            <v>Jimenez, Eury</v>
          </cell>
          <cell r="Q5650" t="str">
            <v>R</v>
          </cell>
          <cell r="AJ5650">
            <v>11.226860120663975</v>
          </cell>
          <cell r="AR5650">
            <v>16.8</v>
          </cell>
          <cell r="AS5650">
            <v>-1.171777599477885</v>
          </cell>
          <cell r="AT5650">
            <v>0.95667067051234256</v>
          </cell>
          <cell r="BE5650">
            <v>0.8193582926023959</v>
          </cell>
          <cell r="CP5650">
            <v>18.458333333333332</v>
          </cell>
          <cell r="CV5650">
            <v>92.1</v>
          </cell>
          <cell r="DA5650">
            <v>0</v>
          </cell>
          <cell r="DD5650">
            <v>1.758069074915686</v>
          </cell>
          <cell r="FJ5650">
            <v>42</v>
          </cell>
          <cell r="FK5650">
            <v>0.26300000000000001</v>
          </cell>
          <cell r="FL5650">
            <v>2.2707882414395475</v>
          </cell>
          <cell r="FO5650">
            <v>1</v>
          </cell>
        </row>
        <row r="5651">
          <cell r="A5651">
            <v>665806</v>
          </cell>
          <cell r="C5651" t="str">
            <v>Nicacio, Winston</v>
          </cell>
          <cell r="Q5651" t="str">
            <v>S</v>
          </cell>
          <cell r="AJ5651">
            <v>11.870894740046559</v>
          </cell>
          <cell r="AR5651">
            <v>44.400000000000006</v>
          </cell>
          <cell r="AS5651">
            <v>-0.53309714635667949</v>
          </cell>
          <cell r="AT5651">
            <v>0.93743266274576276</v>
          </cell>
          <cell r="BE5651">
            <v>0.92562231577223075</v>
          </cell>
          <cell r="CP5651">
            <v>19.541666666666668</v>
          </cell>
          <cell r="CV5651">
            <v>92.1</v>
          </cell>
          <cell r="DA5651">
            <v>0</v>
          </cell>
          <cell r="DD5651">
            <v>1.2338314022636301</v>
          </cell>
          <cell r="FJ5651">
            <v>111</v>
          </cell>
          <cell r="FK5651">
            <v>0.26300000000000001</v>
          </cell>
          <cell r="FL5651">
            <v>-0.29706305841619945</v>
          </cell>
          <cell r="FO5651">
            <v>0</v>
          </cell>
        </row>
        <row r="5652">
          <cell r="A5652">
            <v>665813</v>
          </cell>
          <cell r="C5652" t="str">
            <v>Filpo, Eris</v>
          </cell>
          <cell r="Q5652" t="str">
            <v>R</v>
          </cell>
          <cell r="AJ5652">
            <v>9.6487424520941456</v>
          </cell>
          <cell r="AR5652">
            <v>16.8</v>
          </cell>
          <cell r="AS5652">
            <v>-0.5477272715305973</v>
          </cell>
          <cell r="AT5652">
            <v>0.93243274164557011</v>
          </cell>
          <cell r="BE5652">
            <v>0.96268358822446021</v>
          </cell>
          <cell r="CP5652">
            <v>18.125</v>
          </cell>
          <cell r="CV5652">
            <v>92.1</v>
          </cell>
          <cell r="DA5652">
            <v>0</v>
          </cell>
          <cell r="DD5652">
            <v>0.80604423655818347</v>
          </cell>
          <cell r="FJ5652">
            <v>42</v>
          </cell>
          <cell r="FK5652">
            <v>0.26300000000000001</v>
          </cell>
          <cell r="FL5652">
            <v>2.0405520750372941</v>
          </cell>
          <cell r="FO5652">
            <v>1</v>
          </cell>
        </row>
        <row r="5653">
          <cell r="A5653">
            <v>665824</v>
          </cell>
          <cell r="C5653" t="str">
            <v>Pina, Leandro</v>
          </cell>
          <cell r="Q5653" t="str">
            <v>S</v>
          </cell>
          <cell r="AJ5653">
            <v>9.5409729815785802</v>
          </cell>
          <cell r="AR5653">
            <v>44.400000000000006</v>
          </cell>
          <cell r="AS5653">
            <v>0.72571181770758031</v>
          </cell>
          <cell r="AT5653">
            <v>0.96035835630635957</v>
          </cell>
          <cell r="BE5653">
            <v>1.0320767376613653</v>
          </cell>
          <cell r="CP5653">
            <v>17.791666666666668</v>
          </cell>
          <cell r="CV5653">
            <v>92.1</v>
          </cell>
          <cell r="DA5653">
            <v>0</v>
          </cell>
          <cell r="DD5653">
            <v>0.83365529763725421</v>
          </cell>
          <cell r="FJ5653">
            <v>111</v>
          </cell>
          <cell r="FK5653">
            <v>0.26300000000000001</v>
          </cell>
          <cell r="FL5653">
            <v>0.19327063958350976</v>
          </cell>
          <cell r="FO5653">
            <v>0</v>
          </cell>
        </row>
        <row r="5654">
          <cell r="A5654">
            <v>665825</v>
          </cell>
          <cell r="C5654" t="str">
            <v>Sanchez, Jesus</v>
          </cell>
          <cell r="Q5654" t="str">
            <v>S</v>
          </cell>
          <cell r="AJ5654">
            <v>11.416630565156588</v>
          </cell>
          <cell r="AR5654">
            <v>44.400000000000006</v>
          </cell>
          <cell r="AS5654">
            <v>-9.1428200614712214</v>
          </cell>
          <cell r="AT5654">
            <v>0.99274208679908549</v>
          </cell>
          <cell r="BE5654">
            <v>0.71320678588964048</v>
          </cell>
          <cell r="CP5654">
            <v>17.208333333333332</v>
          </cell>
          <cell r="CV5654">
            <v>92.1</v>
          </cell>
          <cell r="DA5654">
            <v>0</v>
          </cell>
          <cell r="DD5654">
            <v>1.140436343509537</v>
          </cell>
          <cell r="FJ5654">
            <v>111</v>
          </cell>
          <cell r="FK5654">
            <v>0.26300000000000001</v>
          </cell>
          <cell r="FL5654">
            <v>-3.4235935276090785</v>
          </cell>
          <cell r="FO5654">
            <v>0</v>
          </cell>
        </row>
        <row r="5655">
          <cell r="A5655">
            <v>665832</v>
          </cell>
          <cell r="C5655" t="str">
            <v>Gonzalez, Gabriel</v>
          </cell>
          <cell r="Q5655" t="str">
            <v>R</v>
          </cell>
          <cell r="AJ5655">
            <v>10.133513293618901</v>
          </cell>
          <cell r="AR5655">
            <v>16.8</v>
          </cell>
          <cell r="AS5655">
            <v>0.83295672043526114</v>
          </cell>
          <cell r="AT5655">
            <v>0.94907152963680552</v>
          </cell>
          <cell r="BE5655">
            <v>0.53944629202424799</v>
          </cell>
          <cell r="CP5655">
            <v>17.708333333333332</v>
          </cell>
          <cell r="CV5655">
            <v>92.1</v>
          </cell>
          <cell r="DA5655">
            <v>0</v>
          </cell>
          <cell r="DD5655">
            <v>1.3468760939590432</v>
          </cell>
          <cell r="FJ5655">
            <v>42</v>
          </cell>
          <cell r="FK5655">
            <v>0.26300000000000001</v>
          </cell>
          <cell r="FL5655">
            <v>-0.35652330707012331</v>
          </cell>
          <cell r="FO5655">
            <v>0.96788990337513692</v>
          </cell>
        </row>
        <row r="5656">
          <cell r="A5656">
            <v>665842</v>
          </cell>
          <cell r="C5656" t="str">
            <v>Navarro, Orlandy</v>
          </cell>
          <cell r="Q5656" t="str">
            <v>S</v>
          </cell>
          <cell r="AJ5656">
            <v>8.1649237812859941</v>
          </cell>
          <cell r="AR5656">
            <v>44.400000000000006</v>
          </cell>
          <cell r="AS5656">
            <v>0.41908593830350238</v>
          </cell>
          <cell r="AT5656">
            <v>0.96691959881000922</v>
          </cell>
          <cell r="BE5656">
            <v>0.8022365575662127</v>
          </cell>
          <cell r="CP5656">
            <v>17.041666666666668</v>
          </cell>
          <cell r="CV5656">
            <v>92.1</v>
          </cell>
          <cell r="DA5656">
            <v>0</v>
          </cell>
          <cell r="DD5656">
            <v>0.86565259125975902</v>
          </cell>
          <cell r="FJ5656">
            <v>111</v>
          </cell>
          <cell r="FK5656">
            <v>0.26300000000000001</v>
          </cell>
          <cell r="FL5656">
            <v>6.5707098560017663E-2</v>
          </cell>
          <cell r="FO5656">
            <v>0</v>
          </cell>
        </row>
        <row r="5657">
          <cell r="A5657">
            <v>665845</v>
          </cell>
          <cell r="C5657" t="str">
            <v>Gonzalez, Cesar</v>
          </cell>
          <cell r="Q5657" t="str">
            <v>R</v>
          </cell>
          <cell r="AJ5657">
            <v>9.6594051864124157</v>
          </cell>
          <cell r="AR5657">
            <v>16.8</v>
          </cell>
          <cell r="AS5657">
            <v>1.299456898061381</v>
          </cell>
          <cell r="AT5657">
            <v>0.97334102020495983</v>
          </cell>
          <cell r="BE5657">
            <v>0.75528583296655905</v>
          </cell>
          <cell r="CP5657">
            <v>17.375</v>
          </cell>
          <cell r="CV5657">
            <v>92.1</v>
          </cell>
          <cell r="DA5657">
            <v>0</v>
          </cell>
          <cell r="DD5657">
            <v>0.68695055643440739</v>
          </cell>
          <cell r="FJ5657">
            <v>42</v>
          </cell>
          <cell r="FK5657">
            <v>0.26300000000000001</v>
          </cell>
          <cell r="FL5657">
            <v>1.4251263435803805</v>
          </cell>
          <cell r="FO5657">
            <v>1</v>
          </cell>
        </row>
        <row r="5658">
          <cell r="A5658">
            <v>665851</v>
          </cell>
          <cell r="C5658" t="str">
            <v>Mendoza, Reyember</v>
          </cell>
          <cell r="Q5658" t="str">
            <v>S</v>
          </cell>
          <cell r="AJ5658">
            <v>14.343496969401055</v>
          </cell>
          <cell r="AR5658">
            <v>44.400000000000006</v>
          </cell>
          <cell r="AS5658">
            <v>-2.4540832012590101</v>
          </cell>
          <cell r="AT5658">
            <v>0.98362400573629127</v>
          </cell>
          <cell r="BE5658">
            <v>1.0495062065503769</v>
          </cell>
          <cell r="CP5658">
            <v>17.375</v>
          </cell>
          <cell r="CV5658">
            <v>92.1</v>
          </cell>
          <cell r="DA5658">
            <v>0</v>
          </cell>
          <cell r="DD5658">
            <v>2</v>
          </cell>
          <cell r="FJ5658">
            <v>111</v>
          </cell>
          <cell r="FK5658">
            <v>0.26300000000000001</v>
          </cell>
          <cell r="FL5658">
            <v>-4.6404364745583848</v>
          </cell>
          <cell r="FO5658">
            <v>0</v>
          </cell>
        </row>
        <row r="5659">
          <cell r="A5659">
            <v>665859</v>
          </cell>
          <cell r="C5659" t="str">
            <v>Hernandez, Wilkel</v>
          </cell>
          <cell r="Q5659" t="str">
            <v>S</v>
          </cell>
          <cell r="AJ5659">
            <v>9.5409540652706628</v>
          </cell>
          <cell r="AR5659">
            <v>44.400000000000006</v>
          </cell>
          <cell r="AS5659">
            <v>0.32830460090958624</v>
          </cell>
          <cell r="AT5659">
            <v>0.98919157679608116</v>
          </cell>
          <cell r="BE5659">
            <v>0.95769328914989016</v>
          </cell>
          <cell r="CP5659">
            <v>17.208333333333332</v>
          </cell>
          <cell r="CV5659">
            <v>92.1</v>
          </cell>
          <cell r="DA5659">
            <v>0</v>
          </cell>
          <cell r="DD5659">
            <v>1.1077438631621355</v>
          </cell>
          <cell r="FJ5659">
            <v>111</v>
          </cell>
          <cell r="FK5659">
            <v>0.26300000000000001</v>
          </cell>
          <cell r="FL5659">
            <v>1.59119739695805</v>
          </cell>
          <cell r="FO5659">
            <v>0</v>
          </cell>
        </row>
        <row r="5660">
          <cell r="A5660">
            <v>665873</v>
          </cell>
          <cell r="C5660" t="str">
            <v>Silva, Alfredo</v>
          </cell>
          <cell r="Q5660" t="str">
            <v>S</v>
          </cell>
          <cell r="AJ5660">
            <v>9.4220074449045867</v>
          </cell>
          <cell r="AR5660">
            <v>44.400000000000006</v>
          </cell>
          <cell r="AS5660">
            <v>-0.29728916641317765</v>
          </cell>
          <cell r="AT5660">
            <v>0.93697705606741588</v>
          </cell>
          <cell r="BE5660">
            <v>0.99066940841792261</v>
          </cell>
          <cell r="CP5660">
            <v>17.958333333333332</v>
          </cell>
          <cell r="CV5660">
            <v>92.1</v>
          </cell>
          <cell r="DA5660">
            <v>0</v>
          </cell>
          <cell r="DD5660">
            <v>1.1078905132809451</v>
          </cell>
          <cell r="FJ5660">
            <v>111</v>
          </cell>
          <cell r="FK5660">
            <v>0.26300000000000001</v>
          </cell>
          <cell r="FL5660">
            <v>0.90874839348284386</v>
          </cell>
          <cell r="FO5660">
            <v>0</v>
          </cell>
        </row>
        <row r="5661">
          <cell r="A5661">
            <v>665880</v>
          </cell>
          <cell r="C5661" t="str">
            <v>Diaz, Deivi</v>
          </cell>
          <cell r="Q5661" t="str">
            <v>R</v>
          </cell>
          <cell r="AJ5661">
            <v>10.252948083181938</v>
          </cell>
          <cell r="AR5661">
            <v>16.8</v>
          </cell>
          <cell r="AS5661">
            <v>0.11755142691390753</v>
          </cell>
          <cell r="AT5661">
            <v>0.95370035074982551</v>
          </cell>
          <cell r="BE5661">
            <v>0.66219837245948332</v>
          </cell>
          <cell r="CP5661">
            <v>17.041666666666668</v>
          </cell>
          <cell r="CV5661">
            <v>92.1</v>
          </cell>
          <cell r="DA5661">
            <v>0</v>
          </cell>
          <cell r="DD5661">
            <v>1.0159156038254509</v>
          </cell>
          <cell r="FJ5661">
            <v>42</v>
          </cell>
          <cell r="FK5661">
            <v>0.26300000000000001</v>
          </cell>
          <cell r="FL5661">
            <v>1.2570073990873833</v>
          </cell>
          <cell r="FO5661">
            <v>0.92769230196923091</v>
          </cell>
        </row>
        <row r="5662">
          <cell r="A5662">
            <v>665902</v>
          </cell>
          <cell r="C5662" t="str">
            <v>Cuevas, Felix</v>
          </cell>
          <cell r="Q5662" t="str">
            <v>S</v>
          </cell>
          <cell r="AJ5662">
            <v>10.824930974453038</v>
          </cell>
          <cell r="AR5662">
            <v>44.400000000000006</v>
          </cell>
          <cell r="AS5662">
            <v>-0.50595718235587128</v>
          </cell>
          <cell r="AT5662">
            <v>0.970715038753038</v>
          </cell>
          <cell r="BE5662">
            <v>0.53944540008593211</v>
          </cell>
          <cell r="CP5662">
            <v>19.291666666666668</v>
          </cell>
          <cell r="CV5662">
            <v>92.1</v>
          </cell>
          <cell r="DA5662">
            <v>0</v>
          </cell>
          <cell r="DD5662">
            <v>1.0206411994469913</v>
          </cell>
          <cell r="FJ5662">
            <v>111</v>
          </cell>
          <cell r="FK5662">
            <v>0.26300000000000001</v>
          </cell>
          <cell r="FL5662">
            <v>2.2420588989717243</v>
          </cell>
          <cell r="FO5662">
            <v>0.10465113034072393</v>
          </cell>
        </row>
        <row r="5663">
          <cell r="A5663">
            <v>665903</v>
          </cell>
          <cell r="C5663" t="str">
            <v>Ramirez, Manuel</v>
          </cell>
          <cell r="Q5663" t="str">
            <v>R</v>
          </cell>
          <cell r="AJ5663">
            <v>9.6895933833358434</v>
          </cell>
          <cell r="AR5663">
            <v>16.8</v>
          </cell>
          <cell r="AS5663">
            <v>1.3613956360047492</v>
          </cell>
          <cell r="AT5663">
            <v>0.96134471382428754</v>
          </cell>
          <cell r="BE5663">
            <v>0.61032891058804406</v>
          </cell>
          <cell r="CP5663">
            <v>17.375</v>
          </cell>
          <cell r="CV5663">
            <v>92.1</v>
          </cell>
          <cell r="DA5663">
            <v>0</v>
          </cell>
          <cell r="DD5663">
            <v>1.1529533904501343</v>
          </cell>
          <cell r="FJ5663">
            <v>42</v>
          </cell>
          <cell r="FK5663">
            <v>0.26300000000000001</v>
          </cell>
          <cell r="FL5663">
            <v>-1.0669020045908226</v>
          </cell>
          <cell r="FO5663">
            <v>1</v>
          </cell>
        </row>
        <row r="5664">
          <cell r="A5664">
            <v>665905</v>
          </cell>
          <cell r="C5664" t="str">
            <v>Manzanillo, Yeudry</v>
          </cell>
          <cell r="Q5664" t="str">
            <v>S</v>
          </cell>
          <cell r="AJ5664">
            <v>11.623764805355442</v>
          </cell>
          <cell r="AR5664">
            <v>44.400000000000006</v>
          </cell>
          <cell r="AS5664">
            <v>-1.1921882462972631</v>
          </cell>
          <cell r="AT5664">
            <v>0.93062098145075789</v>
          </cell>
          <cell r="BE5664">
            <v>0.98913624761112429</v>
          </cell>
          <cell r="CP5664">
            <v>17.541666666666668</v>
          </cell>
          <cell r="CV5664">
            <v>92.1</v>
          </cell>
          <cell r="DA5664">
            <v>0</v>
          </cell>
          <cell r="DD5664">
            <v>0.79365773626484659</v>
          </cell>
          <cell r="FJ5664">
            <v>111</v>
          </cell>
          <cell r="FK5664">
            <v>0.26300000000000001</v>
          </cell>
          <cell r="FL5664">
            <v>-0.55458789191648361</v>
          </cell>
          <cell r="FO5664">
            <v>0</v>
          </cell>
        </row>
        <row r="5665">
          <cell r="A5665">
            <v>665907</v>
          </cell>
          <cell r="C5665" t="str">
            <v>Estrada, Gabriel</v>
          </cell>
          <cell r="Q5665" t="str">
            <v>S</v>
          </cell>
          <cell r="AJ5665">
            <v>9.6332610366751172</v>
          </cell>
          <cell r="AR5665">
            <v>44.400000000000006</v>
          </cell>
          <cell r="AS5665">
            <v>0.97321892901474893</v>
          </cell>
          <cell r="AT5665">
            <v>0.97168755952061114</v>
          </cell>
          <cell r="BE5665">
            <v>0.82874018935218796</v>
          </cell>
          <cell r="CP5665">
            <v>17.125</v>
          </cell>
          <cell r="CV5665">
            <v>92.1</v>
          </cell>
          <cell r="DA5665">
            <v>0</v>
          </cell>
          <cell r="DD5665">
            <v>1.2193863133119041</v>
          </cell>
          <cell r="FJ5665">
            <v>111</v>
          </cell>
          <cell r="FK5665">
            <v>0.26300000000000001</v>
          </cell>
          <cell r="FL5665">
            <v>0.69626169938361127</v>
          </cell>
          <cell r="FO5665">
            <v>0</v>
          </cell>
        </row>
        <row r="5666">
          <cell r="A5666">
            <v>665909</v>
          </cell>
          <cell r="C5666" t="str">
            <v>Barrios, Pedro</v>
          </cell>
          <cell r="Q5666" t="str">
            <v>S</v>
          </cell>
          <cell r="AJ5666">
            <v>8.560493256688229</v>
          </cell>
          <cell r="AR5666">
            <v>44.400000000000006</v>
          </cell>
          <cell r="AS5666">
            <v>0.54847642587130085</v>
          </cell>
          <cell r="AT5666">
            <v>0.96757838371091753</v>
          </cell>
          <cell r="BE5666">
            <v>0.85990437577417156</v>
          </cell>
          <cell r="CP5666">
            <v>17.291666666666668</v>
          </cell>
          <cell r="CV5666">
            <v>92.1</v>
          </cell>
          <cell r="DA5666">
            <v>0</v>
          </cell>
          <cell r="DD5666">
            <v>0.6190669748497073</v>
          </cell>
          <cell r="FJ5666">
            <v>111</v>
          </cell>
          <cell r="FK5666">
            <v>0.26300000000000001</v>
          </cell>
          <cell r="FL5666">
            <v>0.64372686579087102</v>
          </cell>
          <cell r="FO5666">
            <v>0</v>
          </cell>
        </row>
        <row r="5667">
          <cell r="A5667">
            <v>665916</v>
          </cell>
          <cell r="C5667" t="str">
            <v>Cabrera, Jose</v>
          </cell>
          <cell r="Q5667" t="str">
            <v>S</v>
          </cell>
          <cell r="AJ5667">
            <v>9.6855710856114818</v>
          </cell>
          <cell r="AR5667">
            <v>44.400000000000006</v>
          </cell>
          <cell r="AS5667">
            <v>0.84962630438333187</v>
          </cell>
          <cell r="AT5667">
            <v>0.96962861808037271</v>
          </cell>
          <cell r="BE5667">
            <v>0.84249034063643569</v>
          </cell>
          <cell r="CP5667">
            <v>17.791666666666668</v>
          </cell>
          <cell r="CV5667">
            <v>92.1</v>
          </cell>
          <cell r="DA5667">
            <v>0</v>
          </cell>
          <cell r="DD5667">
            <v>1.1088133898094936</v>
          </cell>
          <cell r="FJ5667">
            <v>111</v>
          </cell>
          <cell r="FK5667">
            <v>0.26300000000000001</v>
          </cell>
          <cell r="FL5667">
            <v>0.14923484545908214</v>
          </cell>
          <cell r="FO5667">
            <v>0</v>
          </cell>
        </row>
        <row r="5668">
          <cell r="A5668">
            <v>665917</v>
          </cell>
          <cell r="C5668" t="str">
            <v>Machado, Kleiner</v>
          </cell>
          <cell r="Q5668" t="str">
            <v>R</v>
          </cell>
          <cell r="AJ5668">
            <v>11.565843188313817</v>
          </cell>
          <cell r="AR5668">
            <v>16.8</v>
          </cell>
          <cell r="AS5668">
            <v>2.3895007370435981</v>
          </cell>
          <cell r="AT5668">
            <v>0.95121973249434777</v>
          </cell>
          <cell r="BE5668">
            <v>0.76281150606823545</v>
          </cell>
          <cell r="CP5668">
            <v>17.291666666666668</v>
          </cell>
          <cell r="CV5668">
            <v>92.1</v>
          </cell>
          <cell r="DA5668">
            <v>0</v>
          </cell>
          <cell r="DD5668">
            <v>0.92081154828930445</v>
          </cell>
          <cell r="FJ5668">
            <v>42</v>
          </cell>
          <cell r="FK5668">
            <v>0.26300000000000001</v>
          </cell>
          <cell r="FL5668">
            <v>-0.81658696728592173</v>
          </cell>
          <cell r="FO5668">
            <v>1</v>
          </cell>
        </row>
        <row r="5669">
          <cell r="A5669">
            <v>665935</v>
          </cell>
          <cell r="C5669" t="str">
            <v>Paulino, Guillermo</v>
          </cell>
          <cell r="Q5669" t="str">
            <v>R</v>
          </cell>
          <cell r="AJ5669">
            <v>10.252462822462647</v>
          </cell>
          <cell r="AR5669">
            <v>16.8</v>
          </cell>
          <cell r="AS5669">
            <v>1.1496473752467742</v>
          </cell>
          <cell r="AT5669">
            <v>0.98057151936475428</v>
          </cell>
          <cell r="BE5669">
            <v>1.1698366262939111</v>
          </cell>
          <cell r="CP5669">
            <v>19.291666666666668</v>
          </cell>
          <cell r="CV5669">
            <v>92.1</v>
          </cell>
          <cell r="DA5669">
            <v>0</v>
          </cell>
          <cell r="DD5669">
            <v>1.1355256173279074</v>
          </cell>
          <cell r="FJ5669">
            <v>42</v>
          </cell>
          <cell r="FK5669">
            <v>0.26300000000000001</v>
          </cell>
          <cell r="FL5669">
            <v>6.9732205244097414E-2</v>
          </cell>
          <cell r="FO5669">
            <v>1</v>
          </cell>
        </row>
        <row r="5670">
          <cell r="A5670">
            <v>665942</v>
          </cell>
          <cell r="C5670" t="str">
            <v>Villalobos, Hosnei</v>
          </cell>
          <cell r="Q5670" t="str">
            <v>R</v>
          </cell>
          <cell r="AJ5670">
            <v>7.1793704544356736</v>
          </cell>
          <cell r="AR5670">
            <v>16.8</v>
          </cell>
          <cell r="AS5670">
            <v>0.17699319460685817</v>
          </cell>
          <cell r="AT5670">
            <v>0.99133452942221167</v>
          </cell>
          <cell r="BE5670">
            <v>0.80703670227516278</v>
          </cell>
          <cell r="CP5670">
            <v>17.041666666666668</v>
          </cell>
          <cell r="CV5670">
            <v>92.1</v>
          </cell>
          <cell r="DA5670">
            <v>0</v>
          </cell>
          <cell r="DD5670">
            <v>0.25648787636461001</v>
          </cell>
          <cell r="FJ5670">
            <v>42</v>
          </cell>
          <cell r="FK5670">
            <v>0.26300000000000001</v>
          </cell>
          <cell r="FL5670">
            <v>1.9859552464235919</v>
          </cell>
          <cell r="FO5670">
            <v>1</v>
          </cell>
        </row>
        <row r="5671">
          <cell r="A5671">
            <v>665946</v>
          </cell>
          <cell r="C5671" t="str">
            <v>Gutierrez, Ronald</v>
          </cell>
          <cell r="Q5671" t="str">
            <v>R</v>
          </cell>
          <cell r="AJ5671">
            <v>10.449249142642325</v>
          </cell>
          <cell r="AR5671">
            <v>16.8</v>
          </cell>
          <cell r="AS5671">
            <v>-5.1449874377955895</v>
          </cell>
          <cell r="AT5671">
            <v>0.96114303872950824</v>
          </cell>
          <cell r="BE5671">
            <v>0.84434872059977484</v>
          </cell>
          <cell r="CP5671">
            <v>17.208333333333332</v>
          </cell>
          <cell r="CV5671">
            <v>92.1</v>
          </cell>
          <cell r="DA5671">
            <v>0</v>
          </cell>
          <cell r="DD5671">
            <v>1.3567973665921291</v>
          </cell>
          <cell r="FJ5671">
            <v>42</v>
          </cell>
          <cell r="FK5671">
            <v>0.26300000000000001</v>
          </cell>
          <cell r="FL5671">
            <v>-0.87874565698971097</v>
          </cell>
          <cell r="FO5671">
            <v>1</v>
          </cell>
        </row>
        <row r="5672">
          <cell r="A5672">
            <v>665952</v>
          </cell>
          <cell r="C5672" t="str">
            <v>Alcantara, Luis</v>
          </cell>
          <cell r="Q5672" t="str">
            <v>R</v>
          </cell>
          <cell r="AJ5672">
            <v>9.1530169535102708</v>
          </cell>
          <cell r="AR5672">
            <v>16.8</v>
          </cell>
          <cell r="AS5672">
            <v>-0.69980066923176143</v>
          </cell>
          <cell r="AT5672">
            <v>0.95000023311377291</v>
          </cell>
          <cell r="BE5672">
            <v>0.83302243912659435</v>
          </cell>
          <cell r="CP5672">
            <v>18.625</v>
          </cell>
          <cell r="CV5672">
            <v>92.1</v>
          </cell>
          <cell r="DA5672">
            <v>0</v>
          </cell>
          <cell r="DD5672">
            <v>0.99018269362729872</v>
          </cell>
          <cell r="FJ5672">
            <v>42</v>
          </cell>
          <cell r="FK5672">
            <v>0.26300000000000001</v>
          </cell>
          <cell r="FL5672">
            <v>5.8457641625437873E-2</v>
          </cell>
          <cell r="FO5672">
            <v>1</v>
          </cell>
        </row>
        <row r="5673">
          <cell r="A5673">
            <v>665955</v>
          </cell>
          <cell r="C5673" t="str">
            <v>Moya, Ever</v>
          </cell>
          <cell r="Q5673" t="str">
            <v>S</v>
          </cell>
          <cell r="AJ5673">
            <v>10.470642619280611</v>
          </cell>
          <cell r="AR5673">
            <v>44.400000000000006</v>
          </cell>
          <cell r="AS5673">
            <v>-0.89624058328890766</v>
          </cell>
          <cell r="AT5673">
            <v>0.95769378455932708</v>
          </cell>
          <cell r="BE5673">
            <v>0.92899014468476726</v>
          </cell>
          <cell r="CP5673">
            <v>17.125</v>
          </cell>
          <cell r="CV5673">
            <v>92.1</v>
          </cell>
          <cell r="DA5673">
            <v>0</v>
          </cell>
          <cell r="DD5673">
            <v>1.0620031374636543</v>
          </cell>
          <cell r="FJ5673">
            <v>111</v>
          </cell>
          <cell r="FK5673">
            <v>0.26300000000000001</v>
          </cell>
          <cell r="FL5673">
            <v>7.5116079493831478E-2</v>
          </cell>
          <cell r="FO5673">
            <v>0</v>
          </cell>
        </row>
        <row r="5674">
          <cell r="A5674">
            <v>665957</v>
          </cell>
          <cell r="C5674" t="str">
            <v>Nunez, Kenny</v>
          </cell>
          <cell r="Q5674" t="str">
            <v>R</v>
          </cell>
          <cell r="AJ5674">
            <v>9.5818429444560334</v>
          </cell>
          <cell r="AR5674">
            <v>16.8</v>
          </cell>
          <cell r="AS5674">
            <v>2.2952336588963771</v>
          </cell>
          <cell r="AT5674">
            <v>0.98564050413239046</v>
          </cell>
          <cell r="BE5674">
            <v>0.82851203752769731</v>
          </cell>
          <cell r="CP5674">
            <v>20.291666666666668</v>
          </cell>
          <cell r="CV5674">
            <v>92.1</v>
          </cell>
          <cell r="DA5674">
            <v>0</v>
          </cell>
          <cell r="DD5674">
            <v>1.4776304550192776</v>
          </cell>
          <cell r="FJ5674">
            <v>42</v>
          </cell>
          <cell r="FK5674">
            <v>0.26300000000000001</v>
          </cell>
          <cell r="FL5674">
            <v>-2.9281526574907222</v>
          </cell>
          <cell r="FO5674">
            <v>1</v>
          </cell>
        </row>
        <row r="5675">
          <cell r="A5675">
            <v>665962</v>
          </cell>
          <cell r="C5675" t="str">
            <v>Santana, Adonis</v>
          </cell>
          <cell r="Q5675" t="str">
            <v>R</v>
          </cell>
          <cell r="AJ5675">
            <v>11.867978922108335</v>
          </cell>
          <cell r="AR5675">
            <v>16.8</v>
          </cell>
          <cell r="AS5675">
            <v>-3.118888750490989</v>
          </cell>
          <cell r="AT5675">
            <v>0.94117674210158253</v>
          </cell>
          <cell r="BE5675">
            <v>1.0957600510452972</v>
          </cell>
          <cell r="CP5675">
            <v>17.791666666666668</v>
          </cell>
          <cell r="CV5675">
            <v>92.1</v>
          </cell>
          <cell r="DA5675">
            <v>0</v>
          </cell>
          <cell r="DD5675">
            <v>1.5720683578763981</v>
          </cell>
          <cell r="FJ5675">
            <v>42</v>
          </cell>
          <cell r="FK5675">
            <v>0.26300000000000001</v>
          </cell>
          <cell r="FL5675">
            <v>1.5524808961620735</v>
          </cell>
          <cell r="FO5675">
            <v>1</v>
          </cell>
        </row>
        <row r="5676">
          <cell r="A5676">
            <v>665963</v>
          </cell>
          <cell r="C5676" t="str">
            <v>Henry, Henry</v>
          </cell>
          <cell r="Q5676" t="str">
            <v>S</v>
          </cell>
          <cell r="AJ5676">
            <v>9.2072737489897136</v>
          </cell>
          <cell r="AR5676">
            <v>44.400000000000006</v>
          </cell>
          <cell r="AS5676">
            <v>-5.5011787122456482E-2</v>
          </cell>
          <cell r="AT5676">
            <v>0.9383684352292172</v>
          </cell>
          <cell r="BE5676">
            <v>1.1294755770752918</v>
          </cell>
          <cell r="CP5676">
            <v>17.541666666666668</v>
          </cell>
          <cell r="CV5676">
            <v>92.1</v>
          </cell>
          <cell r="DA5676">
            <v>0</v>
          </cell>
          <cell r="DD5676">
            <v>1.0179588533631783</v>
          </cell>
          <cell r="FJ5676">
            <v>111</v>
          </cell>
          <cell r="FK5676">
            <v>0.26300000000000001</v>
          </cell>
          <cell r="FL5676">
            <v>-0.36964935712991448</v>
          </cell>
          <cell r="FO5676">
            <v>0.32525945422651004</v>
          </cell>
        </row>
        <row r="5677">
          <cell r="A5677">
            <v>665968</v>
          </cell>
          <cell r="C5677" t="str">
            <v>Mota, Juan</v>
          </cell>
          <cell r="Q5677" t="str">
            <v>S</v>
          </cell>
          <cell r="AJ5677">
            <v>9.8100903107476825</v>
          </cell>
          <cell r="AR5677">
            <v>44.400000000000006</v>
          </cell>
          <cell r="AS5677">
            <v>-7.070770503783308E-2</v>
          </cell>
          <cell r="AT5677">
            <v>0.92071671261271915</v>
          </cell>
          <cell r="BE5677">
            <v>1.296764263757757</v>
          </cell>
          <cell r="CP5677">
            <v>20.125</v>
          </cell>
          <cell r="CV5677">
            <v>92.1</v>
          </cell>
          <cell r="DA5677">
            <v>0</v>
          </cell>
          <cell r="DD5677">
            <v>0.9115920494688311</v>
          </cell>
          <cell r="FJ5677">
            <v>111</v>
          </cell>
          <cell r="FK5677">
            <v>0.26300000000000001</v>
          </cell>
          <cell r="FL5677">
            <v>-0.16995444661319326</v>
          </cell>
          <cell r="FO5677">
            <v>0</v>
          </cell>
        </row>
        <row r="5678">
          <cell r="A5678">
            <v>665969</v>
          </cell>
          <cell r="C5678" t="str">
            <v>Moya, Wandy</v>
          </cell>
          <cell r="Q5678" t="str">
            <v>R</v>
          </cell>
          <cell r="AJ5678">
            <v>11.721690852420323</v>
          </cell>
          <cell r="AR5678">
            <v>16.8</v>
          </cell>
          <cell r="AS5678">
            <v>-2.2864152259213921</v>
          </cell>
          <cell r="AT5678">
            <v>0.95890430023468221</v>
          </cell>
          <cell r="BE5678">
            <v>1.0654164622270108</v>
          </cell>
          <cell r="CP5678">
            <v>18.708333333333332</v>
          </cell>
          <cell r="CV5678">
            <v>92.1</v>
          </cell>
          <cell r="DA5678">
            <v>0</v>
          </cell>
          <cell r="DD5678">
            <v>1.3319384157307381</v>
          </cell>
          <cell r="FJ5678">
            <v>42</v>
          </cell>
          <cell r="FK5678">
            <v>0.26300000000000001</v>
          </cell>
          <cell r="FL5678">
            <v>-4.3623346545299668</v>
          </cell>
          <cell r="FO5678">
            <v>1</v>
          </cell>
        </row>
        <row r="5679">
          <cell r="A5679">
            <v>665971</v>
          </cell>
          <cell r="C5679" t="str">
            <v>Portorreal, Samir</v>
          </cell>
          <cell r="Q5679" t="str">
            <v>S</v>
          </cell>
          <cell r="AJ5679">
            <v>11.460188547638069</v>
          </cell>
          <cell r="AR5679">
            <v>44.400000000000006</v>
          </cell>
          <cell r="AS5679">
            <v>0.6322716671764006</v>
          </cell>
          <cell r="AT5679">
            <v>0.97403162256942954</v>
          </cell>
          <cell r="BE5679">
            <v>0.69654686845530756</v>
          </cell>
          <cell r="CP5679">
            <v>17.125</v>
          </cell>
          <cell r="CV5679">
            <v>92.1</v>
          </cell>
          <cell r="DA5679">
            <v>0</v>
          </cell>
          <cell r="DD5679">
            <v>1.0553171507677102</v>
          </cell>
          <cell r="FJ5679">
            <v>111</v>
          </cell>
          <cell r="FK5679">
            <v>0.26300000000000001</v>
          </cell>
          <cell r="FL5679">
            <v>-1.5253818864492741</v>
          </cell>
          <cell r="FO5679">
            <v>0.25</v>
          </cell>
        </row>
        <row r="5680">
          <cell r="A5680">
            <v>665981</v>
          </cell>
          <cell r="C5680" t="str">
            <v>Adames, Abel</v>
          </cell>
          <cell r="Q5680" t="str">
            <v>R</v>
          </cell>
          <cell r="AJ5680">
            <v>9.954684796852268</v>
          </cell>
          <cell r="AR5680">
            <v>16.8</v>
          </cell>
          <cell r="AS5680">
            <v>-12.809953404904737</v>
          </cell>
          <cell r="AT5680">
            <v>0.99303139177604949</v>
          </cell>
          <cell r="BE5680">
            <v>1.1370615698224209</v>
          </cell>
          <cell r="CP5680">
            <v>20.541666666666668</v>
          </cell>
          <cell r="CV5680">
            <v>92.1</v>
          </cell>
          <cell r="DA5680">
            <v>0</v>
          </cell>
          <cell r="DD5680">
            <v>2</v>
          </cell>
          <cell r="FJ5680">
            <v>42</v>
          </cell>
          <cell r="FK5680">
            <v>0.26300000000000001</v>
          </cell>
          <cell r="FL5680">
            <v>5.6037300120572056</v>
          </cell>
          <cell r="FO5680">
            <v>1</v>
          </cell>
        </row>
        <row r="5681">
          <cell r="A5681">
            <v>665984</v>
          </cell>
          <cell r="C5681" t="str">
            <v>Suriel, Edison</v>
          </cell>
          <cell r="Q5681" t="str">
            <v>S</v>
          </cell>
          <cell r="AJ5681">
            <v>9.2044795754424058</v>
          </cell>
          <cell r="AR5681">
            <v>44.400000000000006</v>
          </cell>
          <cell r="AS5681">
            <v>-0.95337770323579285</v>
          </cell>
          <cell r="AT5681">
            <v>0.92619649320877073</v>
          </cell>
          <cell r="BE5681">
            <v>0.92043061912417978</v>
          </cell>
          <cell r="CP5681">
            <v>17.708333333333332</v>
          </cell>
          <cell r="CV5681">
            <v>92.1</v>
          </cell>
          <cell r="DA5681">
            <v>0</v>
          </cell>
          <cell r="DD5681">
            <v>1.1414970602882613</v>
          </cell>
          <cell r="FJ5681">
            <v>111</v>
          </cell>
          <cell r="FK5681">
            <v>0.26300000000000001</v>
          </cell>
          <cell r="FL5681">
            <v>-4.663245470088917E-2</v>
          </cell>
          <cell r="FO5681">
            <v>0</v>
          </cell>
        </row>
        <row r="5682">
          <cell r="A5682">
            <v>665996</v>
          </cell>
          <cell r="C5682" t="str">
            <v>Mosqueda, Oddanier</v>
          </cell>
          <cell r="Q5682" t="str">
            <v>R</v>
          </cell>
          <cell r="AJ5682">
            <v>8.0660064582786717</v>
          </cell>
          <cell r="AR5682">
            <v>16.8</v>
          </cell>
          <cell r="AS5682">
            <v>-0.14652067962371973</v>
          </cell>
          <cell r="AT5682">
            <v>0.87951861061813774</v>
          </cell>
          <cell r="BE5682">
            <v>0.71626621369349897</v>
          </cell>
          <cell r="CP5682">
            <v>17.125</v>
          </cell>
          <cell r="CV5682">
            <v>92.1</v>
          </cell>
          <cell r="DA5682">
            <v>0</v>
          </cell>
          <cell r="DD5682">
            <v>1.2407655697912698</v>
          </cell>
          <cell r="FJ5682">
            <v>42</v>
          </cell>
          <cell r="FK5682">
            <v>0.26300000000000001</v>
          </cell>
          <cell r="FL5682">
            <v>0.22885294058717598</v>
          </cell>
          <cell r="FO5682">
            <v>1</v>
          </cell>
        </row>
        <row r="5683">
          <cell r="A5683">
            <v>666003</v>
          </cell>
          <cell r="C5683" t="str">
            <v>Gonzalez, Carlos</v>
          </cell>
          <cell r="Q5683" t="str">
            <v>S</v>
          </cell>
          <cell r="AJ5683">
            <v>10.440223927835723</v>
          </cell>
          <cell r="AR5683">
            <v>44.400000000000006</v>
          </cell>
          <cell r="AS5683">
            <v>-2.4463032749463758</v>
          </cell>
          <cell r="AT5683">
            <v>0.94255014621026434</v>
          </cell>
          <cell r="BE5683">
            <v>0.85580482632841126</v>
          </cell>
          <cell r="CP5683">
            <v>17.541666666666668</v>
          </cell>
          <cell r="CV5683">
            <v>92.1</v>
          </cell>
          <cell r="DA5683">
            <v>0</v>
          </cell>
          <cell r="DD5683">
            <v>0.56595256867770982</v>
          </cell>
          <cell r="FJ5683">
            <v>111</v>
          </cell>
          <cell r="FK5683">
            <v>0.26300000000000001</v>
          </cell>
          <cell r="FL5683">
            <v>0.80972558460369548</v>
          </cell>
          <cell r="FO5683">
            <v>0.33116880080957467</v>
          </cell>
        </row>
        <row r="5684">
          <cell r="A5684">
            <v>666005</v>
          </cell>
          <cell r="C5684" t="str">
            <v>Sotillet, Andres</v>
          </cell>
          <cell r="Q5684" t="str">
            <v>S</v>
          </cell>
          <cell r="AJ5684">
            <v>8.7886042232779147</v>
          </cell>
          <cell r="AR5684">
            <v>44.400000000000006</v>
          </cell>
          <cell r="AS5684">
            <v>0.758176151216297</v>
          </cell>
          <cell r="AT5684">
            <v>0.96147937418791551</v>
          </cell>
          <cell r="BE5684">
            <v>1.0351735531130029</v>
          </cell>
          <cell r="CP5684">
            <v>19.291666666666668</v>
          </cell>
          <cell r="CV5684">
            <v>92.1</v>
          </cell>
          <cell r="DA5684">
            <v>0</v>
          </cell>
          <cell r="DD5684">
            <v>0.73171333752117618</v>
          </cell>
          <cell r="FJ5684">
            <v>111</v>
          </cell>
          <cell r="FK5684">
            <v>0.26300000000000001</v>
          </cell>
          <cell r="FL5684">
            <v>0.26970539285533768</v>
          </cell>
          <cell r="FO5684">
            <v>0</v>
          </cell>
        </row>
        <row r="5685">
          <cell r="A5685">
            <v>666007</v>
          </cell>
          <cell r="C5685" t="str">
            <v>Olivero, Deyni</v>
          </cell>
          <cell r="Q5685" t="str">
            <v>S</v>
          </cell>
          <cell r="AJ5685">
            <v>9.5614327417948921</v>
          </cell>
          <cell r="AR5685">
            <v>44.400000000000006</v>
          </cell>
          <cell r="AS5685">
            <v>-0.9461668319099612</v>
          </cell>
          <cell r="AT5685">
            <v>0.93520223382699053</v>
          </cell>
          <cell r="BE5685">
            <v>0.83545011104616607</v>
          </cell>
          <cell r="CP5685">
            <v>18.458333333333332</v>
          </cell>
          <cell r="CV5685">
            <v>92.1</v>
          </cell>
          <cell r="DA5685">
            <v>0</v>
          </cell>
          <cell r="DD5685">
            <v>0.70946720315038114</v>
          </cell>
          <cell r="FJ5685">
            <v>111</v>
          </cell>
          <cell r="FK5685">
            <v>0.26300000000000001</v>
          </cell>
          <cell r="FL5685">
            <v>5.9296575655343638E-2</v>
          </cell>
          <cell r="FO5685">
            <v>0</v>
          </cell>
        </row>
        <row r="5686">
          <cell r="A5686">
            <v>666009</v>
          </cell>
          <cell r="C5686" t="str">
            <v>Rodriguez, Aldor</v>
          </cell>
          <cell r="Q5686" t="str">
            <v>R</v>
          </cell>
          <cell r="AJ5686">
            <v>10.376016520589488</v>
          </cell>
          <cell r="AR5686">
            <v>16.8</v>
          </cell>
          <cell r="AS5686">
            <v>2.1020965457070475</v>
          </cell>
          <cell r="AT5686">
            <v>0.9618835828029072</v>
          </cell>
          <cell r="BE5686">
            <v>0.8024718746813897</v>
          </cell>
          <cell r="CP5686">
            <v>18.958333333333332</v>
          </cell>
          <cell r="CV5686">
            <v>92.1</v>
          </cell>
          <cell r="DA5686">
            <v>0</v>
          </cell>
          <cell r="DD5686">
            <v>0.96878641184006553</v>
          </cell>
          <cell r="FJ5686">
            <v>42</v>
          </cell>
          <cell r="FK5686">
            <v>0.26300000000000001</v>
          </cell>
          <cell r="FL5686">
            <v>-1.8683105995404039</v>
          </cell>
          <cell r="FO5686">
            <v>1</v>
          </cell>
        </row>
        <row r="5687">
          <cell r="A5687">
            <v>666015</v>
          </cell>
          <cell r="C5687" t="str">
            <v>Villegas, Francisco</v>
          </cell>
          <cell r="Q5687" t="str">
            <v>S</v>
          </cell>
          <cell r="AJ5687">
            <v>9.2494667197057616</v>
          </cell>
          <cell r="AR5687">
            <v>44.400000000000006</v>
          </cell>
          <cell r="AS5687">
            <v>-0.60000840275649203</v>
          </cell>
          <cell r="AT5687">
            <v>0.93788848599433605</v>
          </cell>
          <cell r="BE5687">
            <v>0.80831372824189907</v>
          </cell>
          <cell r="CP5687">
            <v>18.875</v>
          </cell>
          <cell r="CV5687">
            <v>92.1</v>
          </cell>
          <cell r="DA5687">
            <v>0</v>
          </cell>
          <cell r="DD5687">
            <v>0.92946596789603597</v>
          </cell>
          <cell r="FJ5687">
            <v>111</v>
          </cell>
          <cell r="FK5687">
            <v>0.26300000000000001</v>
          </cell>
          <cell r="FL5687">
            <v>0.55621355418402629</v>
          </cell>
          <cell r="FO5687">
            <v>0</v>
          </cell>
        </row>
        <row r="5688">
          <cell r="A5688">
            <v>666450</v>
          </cell>
          <cell r="C5688" t="str">
            <v>Javier, Joshua</v>
          </cell>
          <cell r="Q5688" t="str">
            <v>S</v>
          </cell>
          <cell r="AJ5688">
            <v>12.581290813389018</v>
          </cell>
          <cell r="AR5688">
            <v>44.400000000000006</v>
          </cell>
          <cell r="AS5688">
            <v>-0.12473856712465548</v>
          </cell>
          <cell r="AT5688">
            <v>0.93816207968178467</v>
          </cell>
          <cell r="BE5688">
            <v>0.9063302283854231</v>
          </cell>
          <cell r="CP5688">
            <v>17.541666666666668</v>
          </cell>
          <cell r="CV5688">
            <v>92.1</v>
          </cell>
          <cell r="DA5688">
            <v>0</v>
          </cell>
          <cell r="DD5688">
            <v>1.5107292885266452</v>
          </cell>
          <cell r="FJ5688">
            <v>111</v>
          </cell>
          <cell r="FK5688">
            <v>0.26300000000000001</v>
          </cell>
          <cell r="FL5688">
            <v>1.0333954646310675</v>
          </cell>
          <cell r="FO5688">
            <v>0</v>
          </cell>
        </row>
        <row r="5689">
          <cell r="A5689">
            <v>666512</v>
          </cell>
          <cell r="C5689" t="str">
            <v>Gomez, Jose</v>
          </cell>
          <cell r="Q5689" t="str">
            <v>S</v>
          </cell>
          <cell r="AJ5689">
            <v>9.6843614676812511</v>
          </cell>
          <cell r="AR5689">
            <v>44.400000000000006</v>
          </cell>
          <cell r="AS5689">
            <v>-0.3405564225857774</v>
          </cell>
          <cell r="AT5689">
            <v>0.93107360476649814</v>
          </cell>
          <cell r="BE5689">
            <v>0.94938713861866808</v>
          </cell>
          <cell r="CP5689">
            <v>19.791666666666668</v>
          </cell>
          <cell r="CV5689">
            <v>92.1</v>
          </cell>
          <cell r="DA5689">
            <v>0</v>
          </cell>
          <cell r="DD5689">
            <v>0.98830347046094102</v>
          </cell>
          <cell r="FJ5689">
            <v>111</v>
          </cell>
          <cell r="FK5689">
            <v>0.26300000000000001</v>
          </cell>
          <cell r="FL5689">
            <v>0.78402736584286004</v>
          </cell>
          <cell r="FO5689">
            <v>0</v>
          </cell>
        </row>
        <row r="5690">
          <cell r="A5690">
            <v>666523</v>
          </cell>
          <cell r="C5690" t="str">
            <v>Meza, Wuilson</v>
          </cell>
          <cell r="Q5690" t="str">
            <v>R</v>
          </cell>
          <cell r="AJ5690">
            <v>10.075839889636951</v>
          </cell>
          <cell r="AR5690">
            <v>16.8</v>
          </cell>
          <cell r="AS5690">
            <v>-2.0736809353322294</v>
          </cell>
          <cell r="AT5690">
            <v>0.91946345334019774</v>
          </cell>
          <cell r="BE5690">
            <v>0.88504842783996573</v>
          </cell>
          <cell r="CP5690">
            <v>17.708333333333332</v>
          </cell>
          <cell r="CV5690">
            <v>92.1</v>
          </cell>
          <cell r="DA5690">
            <v>0</v>
          </cell>
          <cell r="DD5690">
            <v>1.1261794544471515</v>
          </cell>
          <cell r="FJ5690">
            <v>42</v>
          </cell>
          <cell r="FK5690">
            <v>0.26300000000000001</v>
          </cell>
          <cell r="FL5690">
            <v>-0.1359060890179293</v>
          </cell>
          <cell r="FO5690">
            <v>1</v>
          </cell>
        </row>
        <row r="5691">
          <cell r="A5691">
            <v>666565</v>
          </cell>
          <cell r="C5691" t="str">
            <v>Sabino, Stanly</v>
          </cell>
          <cell r="Q5691" t="str">
            <v>R</v>
          </cell>
          <cell r="AJ5691">
            <v>9.2294757227596911</v>
          </cell>
          <cell r="AR5691">
            <v>16.8</v>
          </cell>
          <cell r="AS5691">
            <v>0.93876301213804858</v>
          </cell>
          <cell r="AT5691">
            <v>0.95227546603357938</v>
          </cell>
          <cell r="BE5691">
            <v>0.782260035795876</v>
          </cell>
          <cell r="CP5691">
            <v>18.791666666666668</v>
          </cell>
          <cell r="CV5691">
            <v>92.1</v>
          </cell>
          <cell r="DA5691">
            <v>0</v>
          </cell>
          <cell r="DD5691">
            <v>1.0409339667877677</v>
          </cell>
          <cell r="FJ5691">
            <v>42</v>
          </cell>
          <cell r="FK5691">
            <v>0.26300000000000001</v>
          </cell>
          <cell r="FL5691">
            <v>0.50370927148081368</v>
          </cell>
          <cell r="FO5691">
            <v>1</v>
          </cell>
        </row>
        <row r="5692">
          <cell r="A5692">
            <v>666604</v>
          </cell>
          <cell r="C5692" t="str">
            <v>Vasquez, Willians</v>
          </cell>
          <cell r="Q5692" t="str">
            <v>R</v>
          </cell>
          <cell r="AJ5692">
            <v>8.9240831311344415</v>
          </cell>
          <cell r="AR5692">
            <v>16.8</v>
          </cell>
          <cell r="AS5692">
            <v>0.67899786704175458</v>
          </cell>
          <cell r="AT5692">
            <v>0.94285739907711918</v>
          </cell>
          <cell r="BE5692">
            <v>0.87260060081340107</v>
          </cell>
          <cell r="CP5692">
            <v>19.125</v>
          </cell>
          <cell r="CV5692">
            <v>92.1</v>
          </cell>
          <cell r="DA5692">
            <v>0</v>
          </cell>
          <cell r="DD5692">
            <v>0.8070451556458399</v>
          </cell>
          <cell r="FJ5692">
            <v>42</v>
          </cell>
          <cell r="FK5692">
            <v>0.26300000000000001</v>
          </cell>
          <cell r="FL5692">
            <v>0.10283028197786148</v>
          </cell>
          <cell r="FO5692">
            <v>1</v>
          </cell>
        </row>
        <row r="5693">
          <cell r="A5693">
            <v>666614</v>
          </cell>
          <cell r="C5693" t="str">
            <v>Wernet, Gillian</v>
          </cell>
          <cell r="Q5693" t="str">
            <v>S</v>
          </cell>
          <cell r="AJ5693">
            <v>9.59280087325061</v>
          </cell>
          <cell r="AR5693">
            <v>44.400000000000006</v>
          </cell>
          <cell r="AS5693">
            <v>-0.38059695480457384</v>
          </cell>
          <cell r="AT5693">
            <v>0.93016857243662987</v>
          </cell>
          <cell r="BE5693">
            <v>0.88221793695839801</v>
          </cell>
          <cell r="CP5693">
            <v>17.708333333333332</v>
          </cell>
          <cell r="CV5693">
            <v>92.1</v>
          </cell>
          <cell r="DA5693">
            <v>0</v>
          </cell>
          <cell r="DD5693">
            <v>0.61463734222420285</v>
          </cell>
          <cell r="FJ5693">
            <v>111</v>
          </cell>
          <cell r="FK5693">
            <v>0.26300000000000001</v>
          </cell>
          <cell r="FL5693">
            <v>0.40120464697336544</v>
          </cell>
          <cell r="FO5693">
            <v>0</v>
          </cell>
        </row>
        <row r="5694">
          <cell r="A5694">
            <v>666615</v>
          </cell>
          <cell r="C5694" t="str">
            <v>Figueroa, Junior</v>
          </cell>
          <cell r="Q5694" t="str">
            <v>R</v>
          </cell>
          <cell r="AJ5694">
            <v>10.031840418864315</v>
          </cell>
          <cell r="AR5694">
            <v>16.8</v>
          </cell>
          <cell r="AS5694">
            <v>-0.19863137542044385</v>
          </cell>
          <cell r="AT5694">
            <v>0.93788848490010668</v>
          </cell>
          <cell r="BE5694">
            <v>1.0215997444263802</v>
          </cell>
          <cell r="CP5694">
            <v>16.875</v>
          </cell>
          <cell r="CV5694">
            <v>92.1</v>
          </cell>
          <cell r="DA5694">
            <v>0</v>
          </cell>
          <cell r="DD5694">
            <v>0.92839539789976688</v>
          </cell>
          <cell r="FJ5694">
            <v>42</v>
          </cell>
          <cell r="FK5694">
            <v>0.26300000000000001</v>
          </cell>
          <cell r="FL5694">
            <v>2.7846817160205486</v>
          </cell>
          <cell r="FO5694">
            <v>1</v>
          </cell>
        </row>
        <row r="5695">
          <cell r="A5695">
            <v>666622</v>
          </cell>
          <cell r="C5695" t="str">
            <v>Marquez, Brailyn</v>
          </cell>
          <cell r="Q5695" t="str">
            <v>S</v>
          </cell>
          <cell r="AJ5695">
            <v>10.005785382549661</v>
          </cell>
          <cell r="AR5695">
            <v>44.400000000000006</v>
          </cell>
          <cell r="AS5695">
            <v>0.76507920598350421</v>
          </cell>
          <cell r="AT5695">
            <v>0.96780575972352456</v>
          </cell>
          <cell r="BE5695">
            <v>1.1692590843395716</v>
          </cell>
          <cell r="CP5695">
            <v>17.458333333333332</v>
          </cell>
          <cell r="CV5695">
            <v>92.1</v>
          </cell>
          <cell r="DA5695">
            <v>0</v>
          </cell>
          <cell r="DD5695">
            <v>1.0800084486733805</v>
          </cell>
          <cell r="FJ5695">
            <v>111</v>
          </cell>
          <cell r="FK5695">
            <v>0.26300000000000001</v>
          </cell>
          <cell r="FL5695">
            <v>-0.24754113684985946</v>
          </cell>
          <cell r="FO5695">
            <v>0</v>
          </cell>
        </row>
        <row r="5696">
          <cell r="A5696">
            <v>666625</v>
          </cell>
          <cell r="C5696" t="str">
            <v>Perez, Yunior</v>
          </cell>
          <cell r="Q5696" t="str">
            <v>S</v>
          </cell>
          <cell r="AJ5696">
            <v>10.607478968043983</v>
          </cell>
          <cell r="AR5696">
            <v>44.400000000000006</v>
          </cell>
          <cell r="AS5696">
            <v>-0.73456075947453503</v>
          </cell>
          <cell r="AT5696">
            <v>0.96376137441512488</v>
          </cell>
          <cell r="BE5696">
            <v>1.0133811838997007</v>
          </cell>
          <cell r="CP5696">
            <v>17.541666666666668</v>
          </cell>
          <cell r="CV5696">
            <v>92.1</v>
          </cell>
          <cell r="DA5696">
            <v>0</v>
          </cell>
          <cell r="DD5696">
            <v>1.177441006193088</v>
          </cell>
          <cell r="FJ5696">
            <v>111</v>
          </cell>
          <cell r="FK5696">
            <v>0.26300000000000001</v>
          </cell>
          <cell r="FL5696">
            <v>-0.29102703963730286</v>
          </cell>
          <cell r="FO5696">
            <v>0</v>
          </cell>
        </row>
        <row r="5697">
          <cell r="A5697">
            <v>666627</v>
          </cell>
          <cell r="C5697" t="str">
            <v>Carrera, Faustino</v>
          </cell>
          <cell r="Q5697" t="str">
            <v>S</v>
          </cell>
          <cell r="AJ5697">
            <v>8.4710860403602712</v>
          </cell>
          <cell r="AR5697">
            <v>44.400000000000006</v>
          </cell>
          <cell r="AS5697">
            <v>1.0185193124249061</v>
          </cell>
          <cell r="AT5697">
            <v>0.95701093100188739</v>
          </cell>
          <cell r="BE5697">
            <v>0.64607453529516157</v>
          </cell>
          <cell r="CP5697">
            <v>17.291666666666668</v>
          </cell>
          <cell r="CV5697">
            <v>92.1</v>
          </cell>
          <cell r="DA5697">
            <v>0</v>
          </cell>
          <cell r="DD5697">
            <v>0.8136693838315916</v>
          </cell>
          <cell r="FJ5697">
            <v>111</v>
          </cell>
          <cell r="FK5697">
            <v>0.26300000000000001</v>
          </cell>
          <cell r="FL5697">
            <v>0.49187988076355449</v>
          </cell>
          <cell r="FO5697">
            <v>0</v>
          </cell>
        </row>
        <row r="5698">
          <cell r="A5698">
            <v>666642</v>
          </cell>
          <cell r="C5698" t="str">
            <v>Varela, Jahir</v>
          </cell>
          <cell r="Q5698" t="str">
            <v>R</v>
          </cell>
          <cell r="AJ5698">
            <v>10.177796619294053</v>
          </cell>
          <cell r="AR5698">
            <v>16.8</v>
          </cell>
          <cell r="AS5698">
            <v>-0.56523103188119173</v>
          </cell>
          <cell r="AT5698">
            <v>0.9291740166657021</v>
          </cell>
          <cell r="BE5698">
            <v>0.65002470350291564</v>
          </cell>
          <cell r="CP5698">
            <v>18.375</v>
          </cell>
          <cell r="CV5698">
            <v>92.1</v>
          </cell>
          <cell r="DA5698">
            <v>0</v>
          </cell>
          <cell r="DD5698">
            <v>1.2404446139755383</v>
          </cell>
          <cell r="FJ5698">
            <v>42</v>
          </cell>
          <cell r="FK5698">
            <v>0.26300000000000001</v>
          </cell>
          <cell r="FL5698">
            <v>1.0693210316214723</v>
          </cell>
          <cell r="FO5698">
            <v>1</v>
          </cell>
        </row>
        <row r="5699">
          <cell r="A5699">
            <v>666644</v>
          </cell>
          <cell r="C5699" t="str">
            <v>Manzanillo, Maiker</v>
          </cell>
          <cell r="Q5699" t="str">
            <v>R</v>
          </cell>
          <cell r="AJ5699">
            <v>9.2025762713000372</v>
          </cell>
          <cell r="AR5699">
            <v>16.8</v>
          </cell>
          <cell r="AS5699">
            <v>0.73797128722253014</v>
          </cell>
          <cell r="AT5699">
            <v>0.96512951931668534</v>
          </cell>
          <cell r="BE5699">
            <v>0.88095100095776191</v>
          </cell>
          <cell r="CP5699">
            <v>19.708333333333332</v>
          </cell>
          <cell r="CV5699">
            <v>92.1</v>
          </cell>
          <cell r="DA5699">
            <v>0</v>
          </cell>
          <cell r="DD5699">
            <v>0.99856429187363827</v>
          </cell>
          <cell r="FJ5699">
            <v>42</v>
          </cell>
          <cell r="FK5699">
            <v>0.26300000000000001</v>
          </cell>
          <cell r="FL5699">
            <v>0.29355302229894592</v>
          </cell>
          <cell r="FO5699">
            <v>1</v>
          </cell>
        </row>
        <row r="5700">
          <cell r="A5700">
            <v>666649</v>
          </cell>
          <cell r="C5700" t="str">
            <v>Yannuzzi, Yeffersson</v>
          </cell>
          <cell r="Q5700" t="str">
            <v>S</v>
          </cell>
          <cell r="AJ5700">
            <v>10.80163319788446</v>
          </cell>
          <cell r="AR5700">
            <v>44.400000000000006</v>
          </cell>
          <cell r="AS5700">
            <v>0.54970803804608792</v>
          </cell>
          <cell r="AT5700">
            <v>0.96630293066201434</v>
          </cell>
          <cell r="BE5700">
            <v>0.86888250701878356</v>
          </cell>
          <cell r="CP5700">
            <v>19.708333333333332</v>
          </cell>
          <cell r="CV5700">
            <v>92.1</v>
          </cell>
          <cell r="DA5700">
            <v>0</v>
          </cell>
          <cell r="DD5700">
            <v>1.1590616761373922</v>
          </cell>
          <cell r="FJ5700">
            <v>111</v>
          </cell>
          <cell r="FK5700">
            <v>0.26300000000000001</v>
          </cell>
          <cell r="FL5700">
            <v>1.4246047186121285</v>
          </cell>
          <cell r="FO5700">
            <v>0.40289254951634113</v>
          </cell>
        </row>
        <row r="5701">
          <cell r="A5701">
            <v>666651</v>
          </cell>
          <cell r="C5701" t="str">
            <v>Ramirez, Jose</v>
          </cell>
          <cell r="Q5701" t="str">
            <v>R</v>
          </cell>
          <cell r="AJ5701">
            <v>11.992095187310625</v>
          </cell>
          <cell r="AR5701">
            <v>16.8</v>
          </cell>
          <cell r="AS5701">
            <v>0.30379245333827504</v>
          </cell>
          <cell r="AT5701">
            <v>0.96350381726835499</v>
          </cell>
          <cell r="BE5701">
            <v>0.96987576531463304</v>
          </cell>
          <cell r="CP5701">
            <v>18.875</v>
          </cell>
          <cell r="CV5701">
            <v>92.1</v>
          </cell>
          <cell r="DA5701">
            <v>0</v>
          </cell>
          <cell r="DD5701">
            <v>1.5803918990579056</v>
          </cell>
          <cell r="FJ5701">
            <v>42</v>
          </cell>
          <cell r="FK5701">
            <v>0.26300000000000001</v>
          </cell>
          <cell r="FL5701">
            <v>-0.58158014399540647</v>
          </cell>
          <cell r="FO5701">
            <v>1</v>
          </cell>
        </row>
        <row r="5702">
          <cell r="A5702">
            <v>666652</v>
          </cell>
          <cell r="C5702" t="str">
            <v>Fidel, Edwin</v>
          </cell>
          <cell r="Q5702" t="str">
            <v>S</v>
          </cell>
          <cell r="AJ5702">
            <v>9.0004843745844845</v>
          </cell>
          <cell r="AR5702">
            <v>44.400000000000006</v>
          </cell>
          <cell r="AS5702">
            <v>0.45359437653756723</v>
          </cell>
          <cell r="AT5702">
            <v>0.97573714720211602</v>
          </cell>
          <cell r="BE5702">
            <v>0.99777333749713959</v>
          </cell>
          <cell r="CP5702">
            <v>21.541666666666668</v>
          </cell>
          <cell r="CV5702">
            <v>92.1</v>
          </cell>
          <cell r="DA5702">
            <v>0</v>
          </cell>
          <cell r="DD5702">
            <v>1.3408184762771467</v>
          </cell>
          <cell r="FJ5702">
            <v>111</v>
          </cell>
          <cell r="FK5702">
            <v>0.26300000000000001</v>
          </cell>
          <cell r="FL5702">
            <v>-0.35609507055931305</v>
          </cell>
          <cell r="FO5702">
            <v>0</v>
          </cell>
        </row>
        <row r="5703">
          <cell r="A5703">
            <v>666657</v>
          </cell>
          <cell r="C5703" t="str">
            <v>Garcia, Yerelmy</v>
          </cell>
          <cell r="Q5703" t="str">
            <v>S</v>
          </cell>
          <cell r="AJ5703">
            <v>10.462893371608576</v>
          </cell>
          <cell r="AR5703">
            <v>44.400000000000006</v>
          </cell>
          <cell r="AS5703">
            <v>1.2427366926825467</v>
          </cell>
          <cell r="AT5703">
            <v>0.95271265611602596</v>
          </cell>
          <cell r="BE5703">
            <v>0.93359171928387341</v>
          </cell>
          <cell r="CP5703">
            <v>20.625</v>
          </cell>
          <cell r="CV5703">
            <v>92.1</v>
          </cell>
          <cell r="DA5703">
            <v>0</v>
          </cell>
          <cell r="DD5703">
            <v>0.74273466355187079</v>
          </cell>
          <cell r="FJ5703">
            <v>111</v>
          </cell>
          <cell r="FK5703">
            <v>0.26300000000000001</v>
          </cell>
          <cell r="FL5703">
            <v>-0.68553426684044727</v>
          </cell>
          <cell r="FO5703">
            <v>0.20297583732586566</v>
          </cell>
        </row>
        <row r="5704">
          <cell r="A5704">
            <v>666661</v>
          </cell>
          <cell r="C5704" t="str">
            <v>Morillo, Juan</v>
          </cell>
          <cell r="Q5704" t="str">
            <v>S</v>
          </cell>
          <cell r="AJ5704">
            <v>10.800040236773413</v>
          </cell>
          <cell r="AR5704">
            <v>44.400000000000006</v>
          </cell>
          <cell r="AS5704">
            <v>2.8781076097525116E-2</v>
          </cell>
          <cell r="AT5704">
            <v>0.9722839939586827</v>
          </cell>
          <cell r="BE5704">
            <v>0.84705606772021969</v>
          </cell>
          <cell r="CP5704">
            <v>17.291666666666668</v>
          </cell>
          <cell r="CV5704">
            <v>92.1</v>
          </cell>
          <cell r="DA5704">
            <v>0</v>
          </cell>
          <cell r="DD5704">
            <v>0.75860049198281165</v>
          </cell>
          <cell r="FJ5704">
            <v>111</v>
          </cell>
          <cell r="FK5704">
            <v>0.26300000000000001</v>
          </cell>
          <cell r="FL5704">
            <v>0.35318434452543102</v>
          </cell>
          <cell r="FO5704">
            <v>0</v>
          </cell>
        </row>
        <row r="5705">
          <cell r="A5705">
            <v>666664</v>
          </cell>
          <cell r="C5705" t="str">
            <v>Bonilla, Christopher</v>
          </cell>
          <cell r="Q5705" t="str">
            <v>S</v>
          </cell>
          <cell r="AJ5705">
            <v>10.423167035701429</v>
          </cell>
          <cell r="AR5705">
            <v>44.400000000000006</v>
          </cell>
          <cell r="AS5705">
            <v>1.0867746768026267E-2</v>
          </cell>
          <cell r="AT5705">
            <v>0.96940038552301033</v>
          </cell>
          <cell r="BE5705">
            <v>0.83260538762405067</v>
          </cell>
          <cell r="CP5705">
            <v>17.458333333333332</v>
          </cell>
          <cell r="CV5705">
            <v>92.1</v>
          </cell>
          <cell r="DA5705">
            <v>0</v>
          </cell>
          <cell r="DD5705">
            <v>1.0769790864532347</v>
          </cell>
          <cell r="FJ5705">
            <v>111</v>
          </cell>
          <cell r="FK5705">
            <v>0.26300000000000001</v>
          </cell>
          <cell r="FL5705">
            <v>-0.46799957892728372</v>
          </cell>
          <cell r="FO5705">
            <v>0</v>
          </cell>
        </row>
        <row r="5706">
          <cell r="A5706">
            <v>666683</v>
          </cell>
          <cell r="C5706" t="str">
            <v>Campusano, Briam</v>
          </cell>
          <cell r="Q5706" t="str">
            <v>S</v>
          </cell>
          <cell r="AJ5706">
            <v>8.3804029718393949</v>
          </cell>
          <cell r="AR5706">
            <v>44.400000000000006</v>
          </cell>
          <cell r="AS5706">
            <v>0.1996714320366095</v>
          </cell>
          <cell r="AT5706">
            <v>0.95932932579512875</v>
          </cell>
          <cell r="BE5706">
            <v>0.97128336039991292</v>
          </cell>
          <cell r="CP5706">
            <v>20.291666666666668</v>
          </cell>
          <cell r="CV5706">
            <v>92.1</v>
          </cell>
          <cell r="DA5706">
            <v>0</v>
          </cell>
          <cell r="DD5706">
            <v>1.0370024081382514</v>
          </cell>
          <cell r="FJ5706">
            <v>111</v>
          </cell>
          <cell r="FK5706">
            <v>0.26300000000000001</v>
          </cell>
          <cell r="FL5706">
            <v>-1.2328107172198184</v>
          </cell>
          <cell r="FO5706">
            <v>0</v>
          </cell>
        </row>
        <row r="5707">
          <cell r="A5707">
            <v>666684</v>
          </cell>
          <cell r="C5707" t="str">
            <v>Ramirez, Miguel</v>
          </cell>
          <cell r="Q5707" t="str">
            <v>S</v>
          </cell>
          <cell r="AJ5707">
            <v>10.993167064413452</v>
          </cell>
          <cell r="AR5707">
            <v>44.400000000000006</v>
          </cell>
          <cell r="AS5707">
            <v>-1.0912142030335747</v>
          </cell>
          <cell r="AT5707">
            <v>0.94935414204907387</v>
          </cell>
          <cell r="BE5707">
            <v>0.77696978336539635</v>
          </cell>
          <cell r="CP5707">
            <v>19.291666666666668</v>
          </cell>
          <cell r="CV5707">
            <v>92.1</v>
          </cell>
          <cell r="DA5707">
            <v>0</v>
          </cell>
          <cell r="DD5707">
            <v>1.1534058649848102</v>
          </cell>
          <cell r="FJ5707">
            <v>111</v>
          </cell>
          <cell r="FK5707">
            <v>0.26300000000000001</v>
          </cell>
          <cell r="FL5707">
            <v>-1.7296314732125462</v>
          </cell>
          <cell r="FO5707">
            <v>0</v>
          </cell>
        </row>
        <row r="5708">
          <cell r="A5708">
            <v>666692</v>
          </cell>
          <cell r="C5708" t="str">
            <v>Sanchez, Carlos</v>
          </cell>
          <cell r="Q5708" t="str">
            <v>R</v>
          </cell>
          <cell r="AJ5708">
            <v>8.5808700894364414</v>
          </cell>
          <cell r="AR5708">
            <v>16.8</v>
          </cell>
          <cell r="AS5708">
            <v>0.75688397452539924</v>
          </cell>
          <cell r="AT5708">
            <v>0.95016633722602672</v>
          </cell>
          <cell r="BE5708">
            <v>0.72662720971361416</v>
          </cell>
          <cell r="CP5708">
            <v>18.541666666666668</v>
          </cell>
          <cell r="CV5708">
            <v>92.1</v>
          </cell>
          <cell r="DA5708">
            <v>0</v>
          </cell>
          <cell r="DD5708">
            <v>0.72943325520894198</v>
          </cell>
          <cell r="FJ5708">
            <v>42</v>
          </cell>
          <cell r="FK5708">
            <v>0.26300000000000001</v>
          </cell>
          <cell r="FL5708">
            <v>0.53766837978990623</v>
          </cell>
          <cell r="FO5708">
            <v>1</v>
          </cell>
        </row>
        <row r="5709">
          <cell r="A5709">
            <v>666697</v>
          </cell>
          <cell r="C5709" t="str">
            <v>Ramirez, Luis</v>
          </cell>
          <cell r="Q5709" t="str">
            <v>R</v>
          </cell>
          <cell r="AJ5709">
            <v>7.8837121373654542</v>
          </cell>
          <cell r="AR5709">
            <v>16.8</v>
          </cell>
          <cell r="AS5709">
            <v>0.63161126167073522</v>
          </cell>
          <cell r="AT5709">
            <v>0.96134471382428754</v>
          </cell>
          <cell r="BE5709">
            <v>0.82783929208175389</v>
          </cell>
          <cell r="CP5709">
            <v>18.791666666666668</v>
          </cell>
          <cell r="CV5709">
            <v>92.1</v>
          </cell>
          <cell r="DA5709">
            <v>0</v>
          </cell>
          <cell r="DD5709">
            <v>1.1650608394640403</v>
          </cell>
          <cell r="FJ5709">
            <v>42</v>
          </cell>
          <cell r="FK5709">
            <v>0.26300000000000001</v>
          </cell>
          <cell r="FL5709">
            <v>0.28702828083725418</v>
          </cell>
          <cell r="FO5709">
            <v>1</v>
          </cell>
        </row>
        <row r="5710">
          <cell r="A5710">
            <v>666698</v>
          </cell>
          <cell r="C5710" t="str">
            <v>Fernandez, Omar</v>
          </cell>
          <cell r="Q5710" t="str">
            <v>S</v>
          </cell>
          <cell r="AJ5710">
            <v>10.151993798454875</v>
          </cell>
          <cell r="AR5710">
            <v>44.400000000000006</v>
          </cell>
          <cell r="AS5710">
            <v>2.4859966267515046</v>
          </cell>
          <cell r="AT5710">
            <v>0.96125496142639455</v>
          </cell>
          <cell r="BE5710">
            <v>0.69800047493630046</v>
          </cell>
          <cell r="CP5710">
            <v>17.208333333333332</v>
          </cell>
          <cell r="CV5710">
            <v>92.1</v>
          </cell>
          <cell r="DA5710">
            <v>0</v>
          </cell>
          <cell r="DD5710">
            <v>0.72690748800338989</v>
          </cell>
          <cell r="FJ5710">
            <v>111</v>
          </cell>
          <cell r="FK5710">
            <v>0.26300000000000001</v>
          </cell>
          <cell r="FL5710">
            <v>0.79405931789914408</v>
          </cell>
          <cell r="FO5710">
            <v>0</v>
          </cell>
        </row>
        <row r="5711">
          <cell r="A5711">
            <v>666699</v>
          </cell>
          <cell r="C5711" t="str">
            <v>Grullart, Oliver</v>
          </cell>
          <cell r="Q5711" t="str">
            <v>R</v>
          </cell>
          <cell r="AJ5711">
            <v>9.4581579786605126</v>
          </cell>
          <cell r="AR5711">
            <v>16.8</v>
          </cell>
          <cell r="AS5711">
            <v>-1.6704630011148027</v>
          </cell>
          <cell r="AT5711">
            <v>0.9735481420001989</v>
          </cell>
          <cell r="BE5711">
            <v>0.85563232273826384</v>
          </cell>
          <cell r="CP5711">
            <v>19.291666666666668</v>
          </cell>
          <cell r="CV5711">
            <v>92.1</v>
          </cell>
          <cell r="DA5711">
            <v>0</v>
          </cell>
          <cell r="DD5711">
            <v>0.90937568800813362</v>
          </cell>
          <cell r="FJ5711">
            <v>42</v>
          </cell>
          <cell r="FK5711">
            <v>0.26300000000000001</v>
          </cell>
          <cell r="FL5711">
            <v>2.795626069308712</v>
          </cell>
          <cell r="FO5711">
            <v>1</v>
          </cell>
        </row>
        <row r="5712">
          <cell r="A5712">
            <v>666700</v>
          </cell>
          <cell r="C5712" t="str">
            <v>Hernandez, Jose</v>
          </cell>
          <cell r="Q5712" t="str">
            <v>R</v>
          </cell>
          <cell r="AJ5712">
            <v>11.777089178505717</v>
          </cell>
          <cell r="AR5712">
            <v>16.8</v>
          </cell>
          <cell r="AS5712">
            <v>0.53101936175555409</v>
          </cell>
          <cell r="AT5712">
            <v>0.95865940665859761</v>
          </cell>
          <cell r="BE5712">
            <v>1.0813659352735638</v>
          </cell>
          <cell r="CP5712">
            <v>17.875</v>
          </cell>
          <cell r="CV5712">
            <v>92.1</v>
          </cell>
          <cell r="DA5712">
            <v>0</v>
          </cell>
          <cell r="DD5712">
            <v>1.4110735591124282</v>
          </cell>
          <cell r="FJ5712">
            <v>42</v>
          </cell>
          <cell r="FK5712">
            <v>0.26300000000000001</v>
          </cell>
          <cell r="FL5712">
            <v>-0.95522650448403801</v>
          </cell>
          <cell r="FO5712">
            <v>1</v>
          </cell>
        </row>
        <row r="5713">
          <cell r="A5713">
            <v>666709</v>
          </cell>
          <cell r="C5713" t="str">
            <v>Cespedes, Ender</v>
          </cell>
          <cell r="Q5713" t="str">
            <v>R</v>
          </cell>
          <cell r="AJ5713">
            <v>10.729540869619296</v>
          </cell>
          <cell r="AR5713">
            <v>16.8</v>
          </cell>
          <cell r="AS5713">
            <v>-9.7222550220713799E-2</v>
          </cell>
          <cell r="AT5713">
            <v>0.9455784820400519</v>
          </cell>
          <cell r="BE5713">
            <v>0.83792474615315804</v>
          </cell>
          <cell r="CP5713">
            <v>20.125</v>
          </cell>
          <cell r="CV5713">
            <v>92.1</v>
          </cell>
          <cell r="DA5713">
            <v>0</v>
          </cell>
          <cell r="DD5713">
            <v>1.7531501082506307</v>
          </cell>
          <cell r="FJ5713">
            <v>42</v>
          </cell>
          <cell r="FK5713">
            <v>0.26300000000000001</v>
          </cell>
          <cell r="FL5713">
            <v>1.6016733505916534</v>
          </cell>
          <cell r="FO5713">
            <v>1</v>
          </cell>
        </row>
        <row r="5714">
          <cell r="A5714">
            <v>666714</v>
          </cell>
          <cell r="C5714" t="str">
            <v>De Los Santos, Adrian</v>
          </cell>
          <cell r="Q5714" t="str">
            <v>R</v>
          </cell>
          <cell r="AJ5714">
            <v>10.723945982068788</v>
          </cell>
          <cell r="AR5714">
            <v>16.8</v>
          </cell>
          <cell r="AS5714">
            <v>3.5368010678171302E-2</v>
          </cell>
          <cell r="AT5714">
            <v>0.96512951931668534</v>
          </cell>
          <cell r="BE5714">
            <v>0.70523953313441967</v>
          </cell>
          <cell r="CP5714">
            <v>22.625</v>
          </cell>
          <cell r="CV5714">
            <v>92.1</v>
          </cell>
          <cell r="DA5714">
            <v>0</v>
          </cell>
          <cell r="DD5714">
            <v>1.4115009232254936</v>
          </cell>
          <cell r="FJ5714">
            <v>42</v>
          </cell>
          <cell r="FK5714">
            <v>0.26300000000000001</v>
          </cell>
          <cell r="FL5714">
            <v>0.81929764056613397</v>
          </cell>
          <cell r="FO5714">
            <v>1</v>
          </cell>
        </row>
        <row r="5715">
          <cell r="A5715">
            <v>666715</v>
          </cell>
          <cell r="C5715" t="str">
            <v>Hernandez, Ronal</v>
          </cell>
          <cell r="Q5715" t="str">
            <v>S</v>
          </cell>
          <cell r="AJ5715">
            <v>9.4693820335728294</v>
          </cell>
          <cell r="AR5715">
            <v>44.400000000000006</v>
          </cell>
          <cell r="AS5715">
            <v>0.62393168777770036</v>
          </cell>
          <cell r="AT5715">
            <v>0.9621532433581278</v>
          </cell>
          <cell r="BE5715">
            <v>0.86839584574753093</v>
          </cell>
          <cell r="CP5715">
            <v>21.958333333333332</v>
          </cell>
          <cell r="CV5715">
            <v>92.1</v>
          </cell>
          <cell r="DA5715">
            <v>0</v>
          </cell>
          <cell r="DD5715">
            <v>1.0555978160084449</v>
          </cell>
          <cell r="FJ5715">
            <v>111</v>
          </cell>
          <cell r="FK5715">
            <v>0.26300000000000001</v>
          </cell>
          <cell r="FL5715">
            <v>-0.55603307266563107</v>
          </cell>
          <cell r="FO5715">
            <v>0</v>
          </cell>
        </row>
        <row r="5716">
          <cell r="A5716">
            <v>666717</v>
          </cell>
          <cell r="C5716" t="str">
            <v>Lopez, Edward</v>
          </cell>
          <cell r="Q5716" t="str">
            <v>R</v>
          </cell>
          <cell r="AJ5716">
            <v>10.224939583536138</v>
          </cell>
          <cell r="AR5716">
            <v>16.8</v>
          </cell>
          <cell r="AS5716">
            <v>-47.092572362269834</v>
          </cell>
          <cell r="AT5716">
            <v>0.99650961510680691</v>
          </cell>
          <cell r="BE5716">
            <v>0.96318125484140116</v>
          </cell>
          <cell r="CP5716">
            <v>17.458333333333332</v>
          </cell>
          <cell r="CV5716">
            <v>92.1</v>
          </cell>
          <cell r="DA5716">
            <v>0</v>
          </cell>
          <cell r="DD5716">
            <v>2</v>
          </cell>
          <cell r="FJ5716">
            <v>42</v>
          </cell>
          <cell r="FK5716">
            <v>0.26300000000000001</v>
          </cell>
          <cell r="FL5716">
            <v>17.117280880608334</v>
          </cell>
          <cell r="FO5716">
            <v>1</v>
          </cell>
        </row>
        <row r="5717">
          <cell r="A5717">
            <v>666720</v>
          </cell>
          <cell r="C5717" t="str">
            <v>Rodriguez, Yerry</v>
          </cell>
          <cell r="Q5717" t="str">
            <v>S</v>
          </cell>
          <cell r="AJ5717">
            <v>8.4212777444128282</v>
          </cell>
          <cell r="AR5717">
            <v>44.400000000000006</v>
          </cell>
          <cell r="AS5717">
            <v>-0.65298957053034534</v>
          </cell>
          <cell r="AT5717">
            <v>0.90666709021659742</v>
          </cell>
          <cell r="BE5717">
            <v>0.90605996832705959</v>
          </cell>
          <cell r="CP5717">
            <v>18.708333333333332</v>
          </cell>
          <cell r="CV5717">
            <v>92.1</v>
          </cell>
          <cell r="DA5717">
            <v>0</v>
          </cell>
          <cell r="DD5717">
            <v>0.70063931946220448</v>
          </cell>
          <cell r="FJ5717">
            <v>111</v>
          </cell>
          <cell r="FK5717">
            <v>0.26300000000000001</v>
          </cell>
          <cell r="FL5717">
            <v>0.8122424106991577</v>
          </cell>
          <cell r="FO5717">
            <v>0.43208429162667172</v>
          </cell>
        </row>
        <row r="5718">
          <cell r="A5718">
            <v>666745</v>
          </cell>
          <cell r="C5718" t="str">
            <v>Brito, Jhony</v>
          </cell>
          <cell r="Q5718" t="str">
            <v>S</v>
          </cell>
          <cell r="AJ5718">
            <v>8.8893302009884341</v>
          </cell>
          <cell r="AR5718">
            <v>44.400000000000006</v>
          </cell>
          <cell r="AS5718">
            <v>-1.3965746045263003</v>
          </cell>
          <cell r="AT5718">
            <v>0.93515676878576792</v>
          </cell>
          <cell r="BE5718">
            <v>0.96251242345325694</v>
          </cell>
          <cell r="CP5718">
            <v>18.375</v>
          </cell>
          <cell r="CV5718">
            <v>92.1</v>
          </cell>
          <cell r="DA5718">
            <v>0</v>
          </cell>
          <cell r="DD5718">
            <v>0.94858656696896015</v>
          </cell>
          <cell r="FJ5718">
            <v>111</v>
          </cell>
          <cell r="FK5718">
            <v>0.26300000000000001</v>
          </cell>
          <cell r="FL5718">
            <v>-1.0769000597541472</v>
          </cell>
          <cell r="FO5718">
            <v>0</v>
          </cell>
        </row>
        <row r="5719">
          <cell r="A5719">
            <v>666767</v>
          </cell>
          <cell r="C5719" t="str">
            <v>Goitia, Leonel</v>
          </cell>
          <cell r="Q5719" t="str">
            <v>R</v>
          </cell>
          <cell r="AJ5719">
            <v>8.8388592803670711</v>
          </cell>
          <cell r="AR5719">
            <v>16.8</v>
          </cell>
          <cell r="AS5719">
            <v>1.1937369192846283</v>
          </cell>
          <cell r="AT5719">
            <v>0.97003970912754001</v>
          </cell>
          <cell r="BE5719">
            <v>0.76987398851052635</v>
          </cell>
          <cell r="CP5719">
            <v>17.541666666666668</v>
          </cell>
          <cell r="CV5719">
            <v>92.1</v>
          </cell>
          <cell r="DA5719">
            <v>0</v>
          </cell>
          <cell r="DD5719">
            <v>0.83829032691769922</v>
          </cell>
          <cell r="FJ5719">
            <v>42</v>
          </cell>
          <cell r="FK5719">
            <v>0.26300000000000001</v>
          </cell>
          <cell r="FL5719">
            <v>-0.17179659836139116</v>
          </cell>
          <cell r="FO5719">
            <v>1</v>
          </cell>
        </row>
        <row r="5720">
          <cell r="A5720">
            <v>666768</v>
          </cell>
          <cell r="C5720" t="str">
            <v>Pilar, Anderson</v>
          </cell>
          <cell r="Q5720" t="str">
            <v>R</v>
          </cell>
          <cell r="AJ5720">
            <v>8.8287792983753572</v>
          </cell>
          <cell r="AR5720">
            <v>16.8</v>
          </cell>
          <cell r="AS5720">
            <v>-0.62712921937130695</v>
          </cell>
          <cell r="AT5720">
            <v>0.93371950760726607</v>
          </cell>
          <cell r="BE5720">
            <v>1.0237982323468662</v>
          </cell>
          <cell r="CP5720">
            <v>18.291666666666668</v>
          </cell>
          <cell r="CV5720">
            <v>92.1</v>
          </cell>
          <cell r="DA5720">
            <v>0</v>
          </cell>
          <cell r="DD5720">
            <v>0.78383553888160695</v>
          </cell>
          <cell r="FJ5720">
            <v>42</v>
          </cell>
          <cell r="FK5720">
            <v>0.26300000000000001</v>
          </cell>
          <cell r="FL5720">
            <v>1.1013110904588395</v>
          </cell>
          <cell r="FO5720">
            <v>0.72488037257617743</v>
          </cell>
        </row>
        <row r="5721">
          <cell r="A5721">
            <v>666780</v>
          </cell>
          <cell r="C5721" t="str">
            <v>Rodriguez, Enderson</v>
          </cell>
          <cell r="Q5721" t="str">
            <v>S</v>
          </cell>
          <cell r="AJ5721">
            <v>10.663324769889705</v>
          </cell>
          <cell r="AR5721">
            <v>44.400000000000006</v>
          </cell>
          <cell r="AS5721">
            <v>1.0581675850626677</v>
          </cell>
          <cell r="AT5721">
            <v>0.96635240007997814</v>
          </cell>
          <cell r="BE5721">
            <v>0.7702357410767966</v>
          </cell>
          <cell r="CP5721">
            <v>20.291666666666668</v>
          </cell>
          <cell r="CV5721">
            <v>92.1</v>
          </cell>
          <cell r="DA5721">
            <v>0</v>
          </cell>
          <cell r="DD5721">
            <v>0.70245229883681459</v>
          </cell>
          <cell r="FJ5721">
            <v>111</v>
          </cell>
          <cell r="FK5721">
            <v>0.26300000000000001</v>
          </cell>
          <cell r="FL5721">
            <v>0.69794019626730919</v>
          </cell>
          <cell r="FO5721">
            <v>0</v>
          </cell>
        </row>
        <row r="5722">
          <cell r="A5722">
            <v>666786</v>
          </cell>
          <cell r="C5722" t="str">
            <v>Medina, Henry</v>
          </cell>
          <cell r="Q5722" t="str">
            <v>S</v>
          </cell>
          <cell r="AJ5722">
            <v>10.738377046508493</v>
          </cell>
          <cell r="AR5722">
            <v>44.400000000000006</v>
          </cell>
          <cell r="AS5722">
            <v>0.95439292510971896</v>
          </cell>
          <cell r="AT5722">
            <v>0.95846469604794904</v>
          </cell>
          <cell r="BE5722">
            <v>0.73377410144700761</v>
          </cell>
          <cell r="CP5722">
            <v>18.791666666666668</v>
          </cell>
          <cell r="CV5722">
            <v>92.1</v>
          </cell>
          <cell r="DA5722">
            <v>0</v>
          </cell>
          <cell r="DD5722">
            <v>0.81577274715228598</v>
          </cell>
          <cell r="FJ5722">
            <v>111</v>
          </cell>
          <cell r="FK5722">
            <v>0.26300000000000001</v>
          </cell>
          <cell r="FL5722">
            <v>0.44260164406687424</v>
          </cell>
          <cell r="FO5722">
            <v>0</v>
          </cell>
        </row>
        <row r="5723">
          <cell r="A5723">
            <v>666789</v>
          </cell>
          <cell r="C5723" t="str">
            <v>Chalas, Angel</v>
          </cell>
          <cell r="Q5723" t="str">
            <v>S</v>
          </cell>
          <cell r="AJ5723">
            <v>16.711007073742884</v>
          </cell>
          <cell r="AR5723">
            <v>44.400000000000006</v>
          </cell>
          <cell r="AS5723">
            <v>1.1751899342819596</v>
          </cell>
          <cell r="AT5723">
            <v>0.98001151538507814</v>
          </cell>
          <cell r="BE5723">
            <v>1.2754926007614673</v>
          </cell>
          <cell r="CP5723">
            <v>19.958333333333332</v>
          </cell>
          <cell r="CV5723">
            <v>92.1</v>
          </cell>
          <cell r="DA5723">
            <v>0</v>
          </cell>
          <cell r="DD5723">
            <v>2</v>
          </cell>
          <cell r="FJ5723">
            <v>111</v>
          </cell>
          <cell r="FK5723">
            <v>0.26300000000000001</v>
          </cell>
          <cell r="FL5723">
            <v>0.85889757942761236</v>
          </cell>
          <cell r="FO5723">
            <v>0</v>
          </cell>
        </row>
        <row r="5724">
          <cell r="A5724">
            <v>666796</v>
          </cell>
          <cell r="C5724" t="str">
            <v>Vilera, Jaison</v>
          </cell>
          <cell r="Q5724" t="str">
            <v>S</v>
          </cell>
          <cell r="AJ5724">
            <v>7.543341357614687</v>
          </cell>
          <cell r="AR5724">
            <v>44.400000000000006</v>
          </cell>
          <cell r="AS5724">
            <v>-0.14293759550961127</v>
          </cell>
          <cell r="AT5724">
            <v>0.92192676266821161</v>
          </cell>
          <cell r="BE5724">
            <v>0.98081291088623512</v>
          </cell>
          <cell r="CP5724">
            <v>19.041666666666668</v>
          </cell>
          <cell r="CV5724">
            <v>92.1</v>
          </cell>
          <cell r="DA5724">
            <v>0</v>
          </cell>
          <cell r="DD5724">
            <v>0.69954041518090881</v>
          </cell>
          <cell r="FJ5724">
            <v>111</v>
          </cell>
          <cell r="FK5724">
            <v>0.26300000000000001</v>
          </cell>
          <cell r="FL5724">
            <v>0.92471171352278436</v>
          </cell>
          <cell r="FO5724">
            <v>0</v>
          </cell>
        </row>
        <row r="5725">
          <cell r="A5725">
            <v>666798</v>
          </cell>
          <cell r="C5725" t="str">
            <v>Marten, Daniel</v>
          </cell>
          <cell r="Q5725" t="str">
            <v>R</v>
          </cell>
          <cell r="AJ5725">
            <v>9.339426839624613</v>
          </cell>
          <cell r="AR5725">
            <v>16.8</v>
          </cell>
          <cell r="AS5725">
            <v>-0.29972671597993467</v>
          </cell>
          <cell r="AT5725">
            <v>0.89839759047929435</v>
          </cell>
          <cell r="BE5725">
            <v>0.7208506250796034</v>
          </cell>
          <cell r="CP5725">
            <v>19.125</v>
          </cell>
          <cell r="CV5725">
            <v>92.1</v>
          </cell>
          <cell r="DA5725">
            <v>0</v>
          </cell>
          <cell r="DD5725">
            <v>0.97589891465486212</v>
          </cell>
          <cell r="FJ5725">
            <v>42</v>
          </cell>
          <cell r="FK5725">
            <v>0.26300000000000001</v>
          </cell>
          <cell r="FL5725">
            <v>0.38531141316108192</v>
          </cell>
          <cell r="FO5725">
            <v>0.69545454545454555</v>
          </cell>
        </row>
        <row r="5726">
          <cell r="A5726">
            <v>666800</v>
          </cell>
          <cell r="C5726" t="str">
            <v>Aponte, Leonel</v>
          </cell>
          <cell r="Q5726" t="str">
            <v>S</v>
          </cell>
          <cell r="AJ5726">
            <v>11.716162830141226</v>
          </cell>
          <cell r="AR5726">
            <v>44.400000000000006</v>
          </cell>
          <cell r="AS5726">
            <v>1.8320329117961585</v>
          </cell>
          <cell r="AT5726">
            <v>0.96352635832636846</v>
          </cell>
          <cell r="BE5726">
            <v>0.94140602071744195</v>
          </cell>
          <cell r="CP5726">
            <v>16.958333333333332</v>
          </cell>
          <cell r="CV5726">
            <v>92.1</v>
          </cell>
          <cell r="DA5726">
            <v>0</v>
          </cell>
          <cell r="DD5726">
            <v>0.91204350300515646</v>
          </cell>
          <cell r="FJ5726">
            <v>111</v>
          </cell>
          <cell r="FK5726">
            <v>0.26300000000000001</v>
          </cell>
          <cell r="FL5726">
            <v>-0.17718866612266382</v>
          </cell>
          <cell r="FO5726">
            <v>0</v>
          </cell>
        </row>
        <row r="5727">
          <cell r="A5727">
            <v>666802</v>
          </cell>
          <cell r="C5727" t="str">
            <v>Toribio, Joel Cesar</v>
          </cell>
          <cell r="Q5727" t="str">
            <v>S</v>
          </cell>
          <cell r="AJ5727">
            <v>11.38689196846326</v>
          </cell>
          <cell r="AR5727">
            <v>44.400000000000006</v>
          </cell>
          <cell r="AS5727">
            <v>1.1179003643171406</v>
          </cell>
          <cell r="AT5727">
            <v>0.99516723764253145</v>
          </cell>
          <cell r="BE5727">
            <v>0.80477212924315</v>
          </cell>
          <cell r="CP5727">
            <v>20.458333333333332</v>
          </cell>
          <cell r="CV5727">
            <v>92.1</v>
          </cell>
          <cell r="DA5727">
            <v>0</v>
          </cell>
          <cell r="DD5727">
            <v>1.4821681055205664</v>
          </cell>
          <cell r="FJ5727">
            <v>111</v>
          </cell>
          <cell r="FK5727">
            <v>0.26300000000000001</v>
          </cell>
          <cell r="FL5727">
            <v>2.4230331722267326</v>
          </cell>
          <cell r="FO5727">
            <v>0</v>
          </cell>
        </row>
        <row r="5728">
          <cell r="A5728">
            <v>666805</v>
          </cell>
          <cell r="C5728" t="str">
            <v>Lezama, Aaron</v>
          </cell>
          <cell r="Q5728" t="str">
            <v>S</v>
          </cell>
          <cell r="AJ5728">
            <v>11.977395179780547</v>
          </cell>
          <cell r="AR5728">
            <v>44.400000000000006</v>
          </cell>
          <cell r="AS5728">
            <v>0.60970001469286406</v>
          </cell>
          <cell r="AT5728">
            <v>0.98578205690556431</v>
          </cell>
          <cell r="BE5728">
            <v>1.3708176275254604</v>
          </cell>
          <cell r="CP5728">
            <v>19.208333333333332</v>
          </cell>
          <cell r="CV5728">
            <v>92.1</v>
          </cell>
          <cell r="DA5728">
            <v>0</v>
          </cell>
          <cell r="DD5728">
            <v>1.2019760022887704</v>
          </cell>
          <cell r="FJ5728">
            <v>111</v>
          </cell>
          <cell r="FK5728">
            <v>0.26300000000000001</v>
          </cell>
          <cell r="FL5728">
            <v>-1.5985212215201692</v>
          </cell>
          <cell r="FO5728">
            <v>0</v>
          </cell>
        </row>
        <row r="5729">
          <cell r="A5729">
            <v>666806</v>
          </cell>
          <cell r="C5729" t="str">
            <v>Bonilla, Feliberto</v>
          </cell>
          <cell r="Q5729" t="str">
            <v>S</v>
          </cell>
          <cell r="AJ5729">
            <v>12.114834179072302</v>
          </cell>
          <cell r="AR5729">
            <v>44.400000000000006</v>
          </cell>
          <cell r="AS5729">
            <v>0.65046326797996379</v>
          </cell>
          <cell r="AT5729">
            <v>0.96735111519417427</v>
          </cell>
          <cell r="BE5729">
            <v>0.9164034649422097</v>
          </cell>
          <cell r="CP5729">
            <v>18.208333333333332</v>
          </cell>
          <cell r="CV5729">
            <v>92.1</v>
          </cell>
          <cell r="DA5729">
            <v>0</v>
          </cell>
          <cell r="DD5729">
            <v>0.93461900956451049</v>
          </cell>
          <cell r="FJ5729">
            <v>111</v>
          </cell>
          <cell r="FK5729">
            <v>0.26300000000000001</v>
          </cell>
          <cell r="FL5729">
            <v>0.36751838219671379</v>
          </cell>
          <cell r="FO5729">
            <v>0</v>
          </cell>
        </row>
        <row r="5730">
          <cell r="A5730">
            <v>666811</v>
          </cell>
          <cell r="C5730" t="str">
            <v>Batista, Oliver</v>
          </cell>
          <cell r="Q5730" t="str">
            <v>R</v>
          </cell>
          <cell r="AJ5730">
            <v>10.724660856213049</v>
          </cell>
          <cell r="AR5730">
            <v>16.8</v>
          </cell>
          <cell r="AS5730">
            <v>2.3669548077635949</v>
          </cell>
          <cell r="AT5730">
            <v>0.97722106270858999</v>
          </cell>
          <cell r="BE5730">
            <v>0.91878876664786757</v>
          </cell>
          <cell r="CP5730">
            <v>19.708333333333332</v>
          </cell>
          <cell r="CV5730">
            <v>92.1</v>
          </cell>
          <cell r="DA5730">
            <v>0</v>
          </cell>
          <cell r="DD5730">
            <v>1.1246990291073351</v>
          </cell>
          <cell r="FJ5730">
            <v>42</v>
          </cell>
          <cell r="FK5730">
            <v>0.26300000000000001</v>
          </cell>
          <cell r="FL5730">
            <v>-6.7265612639388905E-4</v>
          </cell>
          <cell r="FO5730">
            <v>1</v>
          </cell>
        </row>
        <row r="5731">
          <cell r="A5731">
            <v>666845</v>
          </cell>
          <cell r="C5731" t="str">
            <v>Gutierrez, Jhonneyver</v>
          </cell>
          <cell r="Q5731" t="str">
            <v>S</v>
          </cell>
          <cell r="AJ5731">
            <v>11.099564633580401</v>
          </cell>
          <cell r="AR5731">
            <v>44.400000000000006</v>
          </cell>
          <cell r="AS5731">
            <v>-0.54500622493270257</v>
          </cell>
          <cell r="AT5731">
            <v>0.93107360259340477</v>
          </cell>
          <cell r="BE5731">
            <v>1.1797225134573446</v>
          </cell>
          <cell r="CP5731">
            <v>17.541666666666668</v>
          </cell>
          <cell r="CV5731">
            <v>92.1</v>
          </cell>
          <cell r="DA5731">
            <v>0</v>
          </cell>
          <cell r="DD5731">
            <v>0.84041899820937582</v>
          </cell>
          <cell r="FJ5731">
            <v>111</v>
          </cell>
          <cell r="FK5731">
            <v>0.26300000000000001</v>
          </cell>
          <cell r="FL5731">
            <v>-0.5809367424043792</v>
          </cell>
          <cell r="FO5731">
            <v>0</v>
          </cell>
        </row>
        <row r="5732">
          <cell r="A5732">
            <v>666847</v>
          </cell>
          <cell r="C5732" t="str">
            <v>Roca, Jose</v>
          </cell>
          <cell r="Q5732" t="str">
            <v>R</v>
          </cell>
          <cell r="AJ5732">
            <v>11.501781840398547</v>
          </cell>
          <cell r="AR5732">
            <v>16.8</v>
          </cell>
          <cell r="AS5732">
            <v>2.4604916669997645</v>
          </cell>
          <cell r="AT5732">
            <v>0.95121973249434777</v>
          </cell>
          <cell r="BE5732">
            <v>0.81046725123820518</v>
          </cell>
          <cell r="CP5732">
            <v>19.875</v>
          </cell>
          <cell r="CV5732">
            <v>92.1</v>
          </cell>
          <cell r="DA5732">
            <v>0</v>
          </cell>
          <cell r="DD5732">
            <v>0.86892868912437793</v>
          </cell>
          <cell r="FJ5732">
            <v>42</v>
          </cell>
          <cell r="FK5732">
            <v>0.26300000000000001</v>
          </cell>
          <cell r="FL5732">
            <v>1.6526659497219036</v>
          </cell>
          <cell r="FO5732">
            <v>1</v>
          </cell>
        </row>
        <row r="5733">
          <cell r="A5733">
            <v>667229</v>
          </cell>
          <cell r="C5733" t="str">
            <v>Soto, Wandy</v>
          </cell>
          <cell r="Q5733" t="str">
            <v>R</v>
          </cell>
          <cell r="AJ5733">
            <v>11.647174866783567</v>
          </cell>
          <cell r="AR5733">
            <v>16.8</v>
          </cell>
          <cell r="AS5733">
            <v>-5.1699572280588981</v>
          </cell>
          <cell r="AT5733">
            <v>0.97809808644900587</v>
          </cell>
          <cell r="BE5733">
            <v>0.87409744419323476</v>
          </cell>
          <cell r="CP5733">
            <v>20.458333333333332</v>
          </cell>
          <cell r="CV5733">
            <v>92.1</v>
          </cell>
          <cell r="DA5733">
            <v>0</v>
          </cell>
          <cell r="DD5733">
            <v>1.7867365180189712</v>
          </cell>
          <cell r="FJ5733">
            <v>42</v>
          </cell>
          <cell r="FK5733">
            <v>0.26300000000000001</v>
          </cell>
          <cell r="FL5733">
            <v>4.7287274060390283</v>
          </cell>
          <cell r="FO5733">
            <v>1</v>
          </cell>
        </row>
        <row r="5734">
          <cell r="A5734">
            <v>667296</v>
          </cell>
          <cell r="C5734" t="str">
            <v>Brito, Oscar</v>
          </cell>
          <cell r="Q5734" t="str">
            <v>R</v>
          </cell>
          <cell r="AJ5734">
            <v>10.890184852343138</v>
          </cell>
          <cell r="AR5734">
            <v>16.8</v>
          </cell>
          <cell r="AS5734">
            <v>0.28896458905445144</v>
          </cell>
          <cell r="AT5734">
            <v>0.95121973249434777</v>
          </cell>
          <cell r="BE5734">
            <v>1.0914086762249773</v>
          </cell>
          <cell r="CP5734">
            <v>20.541666666666668</v>
          </cell>
          <cell r="CV5734">
            <v>92.1</v>
          </cell>
          <cell r="DA5734">
            <v>0</v>
          </cell>
          <cell r="DD5734">
            <v>0.90158745848405697</v>
          </cell>
          <cell r="FJ5734">
            <v>42</v>
          </cell>
          <cell r="FK5734">
            <v>0.26300000000000001</v>
          </cell>
          <cell r="FL5734">
            <v>-0.17932382270621613</v>
          </cell>
          <cell r="FO5734">
            <v>1</v>
          </cell>
        </row>
        <row r="5735">
          <cell r="A5735">
            <v>667305</v>
          </cell>
          <cell r="C5735" t="str">
            <v>Reyes, Meliton</v>
          </cell>
          <cell r="Q5735" t="str">
            <v>S</v>
          </cell>
          <cell r="AJ5735">
            <v>8.6936833479203095</v>
          </cell>
          <cell r="AR5735">
            <v>44.400000000000006</v>
          </cell>
          <cell r="AS5735">
            <v>-0.29812432211504625</v>
          </cell>
          <cell r="AT5735">
            <v>0.90923039599495559</v>
          </cell>
          <cell r="BE5735">
            <v>1.069027912643848</v>
          </cell>
          <cell r="CP5735">
            <v>18.958333333333332</v>
          </cell>
          <cell r="CV5735">
            <v>92.1</v>
          </cell>
          <cell r="DA5735">
            <v>0</v>
          </cell>
          <cell r="DD5735">
            <v>1.0780588988379765</v>
          </cell>
          <cell r="FJ5735">
            <v>111</v>
          </cell>
          <cell r="FK5735">
            <v>0.26300000000000001</v>
          </cell>
          <cell r="FL5735">
            <v>5.1139433994217498E-2</v>
          </cell>
          <cell r="FO5735">
            <v>0</v>
          </cell>
        </row>
        <row r="5736">
          <cell r="A5736">
            <v>667315</v>
          </cell>
          <cell r="C5736" t="str">
            <v>Herman, Omar</v>
          </cell>
          <cell r="Q5736" t="str">
            <v>S</v>
          </cell>
          <cell r="AJ5736">
            <v>10.271871617947077</v>
          </cell>
          <cell r="AR5736">
            <v>44.400000000000006</v>
          </cell>
          <cell r="AS5736">
            <v>-0.44490445453548055</v>
          </cell>
          <cell r="AT5736">
            <v>0.91767591910956103</v>
          </cell>
          <cell r="BE5736">
            <v>0.83291152125463452</v>
          </cell>
          <cell r="CP5736">
            <v>19.291666666666668</v>
          </cell>
          <cell r="CV5736">
            <v>92.1</v>
          </cell>
          <cell r="DA5736">
            <v>0</v>
          </cell>
          <cell r="DD5736">
            <v>1.0237738559606728</v>
          </cell>
          <cell r="FJ5736">
            <v>111</v>
          </cell>
          <cell r="FK5736">
            <v>0.26300000000000001</v>
          </cell>
          <cell r="FL5736">
            <v>0.11837840355920549</v>
          </cell>
          <cell r="FO5736">
            <v>0</v>
          </cell>
        </row>
        <row r="5737">
          <cell r="A5737">
            <v>667317</v>
          </cell>
          <cell r="C5737" t="str">
            <v>Acosta, Aneudy</v>
          </cell>
          <cell r="Q5737" t="str">
            <v>S</v>
          </cell>
          <cell r="AJ5737">
            <v>8.2195258514129073</v>
          </cell>
          <cell r="AR5737">
            <v>44.400000000000006</v>
          </cell>
          <cell r="AS5737">
            <v>-0.73344539526134078</v>
          </cell>
          <cell r="AT5737">
            <v>0.93025903646210995</v>
          </cell>
          <cell r="BE5737">
            <v>0.78479723888748598</v>
          </cell>
          <cell r="CP5737">
            <v>20.208333333333332</v>
          </cell>
          <cell r="CV5737">
            <v>92.1</v>
          </cell>
          <cell r="DA5737">
            <v>0</v>
          </cell>
          <cell r="DD5737">
            <v>1.1229469777564609</v>
          </cell>
          <cell r="FJ5737">
            <v>111</v>
          </cell>
          <cell r="FK5737">
            <v>0.26300000000000001</v>
          </cell>
          <cell r="FL5737">
            <v>-0.37694320727819347</v>
          </cell>
          <cell r="FO5737">
            <v>0</v>
          </cell>
        </row>
        <row r="5738">
          <cell r="A5738">
            <v>667319</v>
          </cell>
          <cell r="C5738" t="str">
            <v>Acosta, Daniel</v>
          </cell>
          <cell r="Q5738" t="str">
            <v>R</v>
          </cell>
          <cell r="AJ5738">
            <v>11.917238182533801</v>
          </cell>
          <cell r="AR5738">
            <v>16.8</v>
          </cell>
          <cell r="AS5738">
            <v>1.958745939676021E-2</v>
          </cell>
          <cell r="AT5738">
            <v>0.98169345008723308</v>
          </cell>
          <cell r="BE5738">
            <v>0.88574484510107143</v>
          </cell>
          <cell r="CP5738">
            <v>19.375</v>
          </cell>
          <cell r="CV5738">
            <v>92.1</v>
          </cell>
          <cell r="DA5738">
            <v>0</v>
          </cell>
          <cell r="DD5738">
            <v>1.9294181472120053</v>
          </cell>
          <cell r="FJ5738">
            <v>42</v>
          </cell>
          <cell r="FK5738">
            <v>0.26300000000000001</v>
          </cell>
          <cell r="FL5738">
            <v>-0.88431901092395304</v>
          </cell>
          <cell r="FO5738">
            <v>1</v>
          </cell>
        </row>
        <row r="5739">
          <cell r="A5739">
            <v>667320</v>
          </cell>
          <cell r="C5739" t="str">
            <v>Adames, Rayniel</v>
          </cell>
          <cell r="Q5739" t="str">
            <v>S</v>
          </cell>
          <cell r="AJ5739">
            <v>10.047143049861413</v>
          </cell>
          <cell r="AR5739">
            <v>44.400000000000006</v>
          </cell>
          <cell r="AS5739">
            <v>0.12697590233399403</v>
          </cell>
          <cell r="AT5739">
            <v>0.96757838371091753</v>
          </cell>
          <cell r="BE5739">
            <v>1.1044217789811284</v>
          </cell>
          <cell r="CP5739">
            <v>18.791666666666668</v>
          </cell>
          <cell r="CV5739">
            <v>92.1</v>
          </cell>
          <cell r="DA5739">
            <v>0</v>
          </cell>
          <cell r="DD5739">
            <v>1.0271223396579916</v>
          </cell>
          <cell r="FJ5739">
            <v>111</v>
          </cell>
          <cell r="FK5739">
            <v>0.26300000000000001</v>
          </cell>
          <cell r="FL5739">
            <v>0.57897574243047956</v>
          </cell>
          <cell r="FO5739">
            <v>0</v>
          </cell>
        </row>
        <row r="5740">
          <cell r="A5740">
            <v>667324</v>
          </cell>
          <cell r="C5740" t="str">
            <v>Arismendy, Samuel</v>
          </cell>
          <cell r="Q5740" t="str">
            <v>R</v>
          </cell>
          <cell r="AJ5740">
            <v>12.164918392485387</v>
          </cell>
          <cell r="AR5740">
            <v>16.8</v>
          </cell>
          <cell r="AS5740">
            <v>-4.0151101075382103</v>
          </cell>
          <cell r="AT5740">
            <v>0.96676233471483752</v>
          </cell>
          <cell r="BE5740">
            <v>0.88008555331108962</v>
          </cell>
          <cell r="CP5740">
            <v>19.458333333333332</v>
          </cell>
          <cell r="CV5740">
            <v>92.1</v>
          </cell>
          <cell r="DA5740">
            <v>0</v>
          </cell>
          <cell r="DD5740">
            <v>2</v>
          </cell>
          <cell r="FJ5740">
            <v>42</v>
          </cell>
          <cell r="FK5740">
            <v>0.26300000000000001</v>
          </cell>
          <cell r="FL5740">
            <v>-2.4878121159662498</v>
          </cell>
          <cell r="FO5740">
            <v>1</v>
          </cell>
        </row>
        <row r="5741">
          <cell r="A5741">
            <v>667328</v>
          </cell>
          <cell r="C5741" t="str">
            <v>Bautista, Juan</v>
          </cell>
          <cell r="Q5741" t="str">
            <v>R</v>
          </cell>
          <cell r="AJ5741">
            <v>10.373548155292248</v>
          </cell>
          <cell r="AR5741">
            <v>16.8</v>
          </cell>
          <cell r="AS5741">
            <v>0.22814123512140583</v>
          </cell>
          <cell r="AT5741">
            <v>0.96296313188688543</v>
          </cell>
          <cell r="BE5741">
            <v>0.72057291359629994</v>
          </cell>
          <cell r="CP5741">
            <v>20.541666666666668</v>
          </cell>
          <cell r="CV5741">
            <v>92.1</v>
          </cell>
          <cell r="DA5741">
            <v>0</v>
          </cell>
          <cell r="DD5741">
            <v>1.0451709334540691</v>
          </cell>
          <cell r="FJ5741">
            <v>42</v>
          </cell>
          <cell r="FK5741">
            <v>0.26300000000000001</v>
          </cell>
          <cell r="FL5741">
            <v>2.0836962115830104</v>
          </cell>
          <cell r="FO5741">
            <v>1</v>
          </cell>
        </row>
        <row r="5742">
          <cell r="A5742">
            <v>667336</v>
          </cell>
          <cell r="C5742" t="str">
            <v>Contreras, Christian</v>
          </cell>
          <cell r="Q5742" t="str">
            <v>R</v>
          </cell>
          <cell r="AJ5742">
            <v>12.711502383658029</v>
          </cell>
          <cell r="AR5742">
            <v>16.8</v>
          </cell>
          <cell r="AS5742">
            <v>-0.46377711688473516</v>
          </cell>
          <cell r="AT5742">
            <v>0.93788848490010668</v>
          </cell>
          <cell r="BE5742">
            <v>1.0647580989030525</v>
          </cell>
          <cell r="CP5742">
            <v>17.625</v>
          </cell>
          <cell r="CV5742">
            <v>92.1</v>
          </cell>
          <cell r="DA5742">
            <v>0</v>
          </cell>
          <cell r="DD5742">
            <v>1.5470356802753695</v>
          </cell>
          <cell r="FJ5742">
            <v>42</v>
          </cell>
          <cell r="FK5742">
            <v>0.26300000000000001</v>
          </cell>
          <cell r="FL5742">
            <v>1.2829311587755434</v>
          </cell>
          <cell r="FO5742">
            <v>1</v>
          </cell>
        </row>
        <row r="5743">
          <cell r="A5743">
            <v>667337</v>
          </cell>
          <cell r="C5743" t="str">
            <v>De Los Santos, Jesus</v>
          </cell>
          <cell r="Q5743" t="str">
            <v>S</v>
          </cell>
          <cell r="AJ5743">
            <v>9.8501738119941642</v>
          </cell>
          <cell r="AR5743">
            <v>44.400000000000006</v>
          </cell>
          <cell r="AS5743">
            <v>1.0874372951677727</v>
          </cell>
          <cell r="AT5743">
            <v>0.95767854791463436</v>
          </cell>
          <cell r="BE5743">
            <v>0.76876773904206264</v>
          </cell>
          <cell r="CP5743">
            <v>20.541666666666668</v>
          </cell>
          <cell r="CV5743">
            <v>92.1</v>
          </cell>
          <cell r="DA5743">
            <v>0</v>
          </cell>
          <cell r="DD5743">
            <v>0.77647238843914346</v>
          </cell>
          <cell r="FJ5743">
            <v>111</v>
          </cell>
          <cell r="FK5743">
            <v>0.26300000000000001</v>
          </cell>
          <cell r="FL5743">
            <v>0.76757133417677026</v>
          </cell>
          <cell r="FO5743">
            <v>0</v>
          </cell>
        </row>
        <row r="5744">
          <cell r="A5744">
            <v>667338</v>
          </cell>
          <cell r="C5744" t="str">
            <v>De Los Santos, Richard</v>
          </cell>
          <cell r="Q5744" t="str">
            <v>S</v>
          </cell>
          <cell r="AJ5744">
            <v>10.442806317536871</v>
          </cell>
          <cell r="AR5744">
            <v>44.400000000000006</v>
          </cell>
          <cell r="AS5744">
            <v>0.73328754080093539</v>
          </cell>
          <cell r="AT5744">
            <v>0.96445147722613134</v>
          </cell>
          <cell r="BE5744">
            <v>1.0328128151311946</v>
          </cell>
          <cell r="CP5744">
            <v>21.125</v>
          </cell>
          <cell r="CV5744">
            <v>92.1</v>
          </cell>
          <cell r="DA5744">
            <v>0</v>
          </cell>
          <cell r="DD5744">
            <v>1.014026045309216</v>
          </cell>
          <cell r="FJ5744">
            <v>111</v>
          </cell>
          <cell r="FK5744">
            <v>0.26300000000000001</v>
          </cell>
          <cell r="FL5744">
            <v>0.36716743439934335</v>
          </cell>
          <cell r="FO5744">
            <v>9.813081491832909E-2</v>
          </cell>
        </row>
        <row r="5745">
          <cell r="A5745">
            <v>667340</v>
          </cell>
          <cell r="C5745" t="str">
            <v>Espinal, Erik</v>
          </cell>
          <cell r="Q5745" t="str">
            <v>R</v>
          </cell>
          <cell r="AJ5745">
            <v>9.0763752972253968</v>
          </cell>
          <cell r="AR5745">
            <v>16.8</v>
          </cell>
          <cell r="AS5745">
            <v>-0.36476015947868135</v>
          </cell>
          <cell r="AT5745">
            <v>0.92809021707028705</v>
          </cell>
          <cell r="BE5745">
            <v>0.69874655125239116</v>
          </cell>
          <cell r="CP5745">
            <v>19.625</v>
          </cell>
          <cell r="CV5745">
            <v>92.1</v>
          </cell>
          <cell r="DA5745">
            <v>0</v>
          </cell>
          <cell r="DD5745">
            <v>1.0230948681616872</v>
          </cell>
          <cell r="FJ5745">
            <v>42</v>
          </cell>
          <cell r="FK5745">
            <v>0.26300000000000001</v>
          </cell>
          <cell r="FL5745">
            <v>1.3659422106109333</v>
          </cell>
          <cell r="FO5745">
            <v>1</v>
          </cell>
        </row>
        <row r="5746">
          <cell r="A5746">
            <v>667349</v>
          </cell>
          <cell r="C5746" t="str">
            <v>Jimenez, Jose</v>
          </cell>
          <cell r="Q5746" t="str">
            <v>R</v>
          </cell>
          <cell r="AJ5746">
            <v>9.3411581827022889</v>
          </cell>
          <cell r="AR5746">
            <v>16.8</v>
          </cell>
          <cell r="AS5746">
            <v>0.29471962484246816</v>
          </cell>
          <cell r="AT5746">
            <v>0.9528042112955637</v>
          </cell>
          <cell r="BE5746">
            <v>0.69500410506912935</v>
          </cell>
          <cell r="CP5746">
            <v>18.791666666666668</v>
          </cell>
          <cell r="CV5746">
            <v>92.1</v>
          </cell>
          <cell r="DA5746">
            <v>0</v>
          </cell>
          <cell r="DD5746">
            <v>0.87324100220782941</v>
          </cell>
          <cell r="FJ5746">
            <v>42</v>
          </cell>
          <cell r="FK5746">
            <v>0.26300000000000001</v>
          </cell>
          <cell r="FL5746">
            <v>-0.36904409229773982</v>
          </cell>
          <cell r="FO5746">
            <v>1</v>
          </cell>
        </row>
        <row r="5747">
          <cell r="A5747">
            <v>667356</v>
          </cell>
          <cell r="C5747" t="str">
            <v>Mata, Bryan</v>
          </cell>
          <cell r="Q5747" t="str">
            <v>S</v>
          </cell>
          <cell r="AJ5747">
            <v>8.2738395817204822</v>
          </cell>
          <cell r="AR5747">
            <v>44.400000000000006</v>
          </cell>
          <cell r="AS5747">
            <v>-0.47980407496649324</v>
          </cell>
          <cell r="AT5747">
            <v>0.92971637404565499</v>
          </cell>
          <cell r="BE5747">
            <v>1.0411412802635032</v>
          </cell>
          <cell r="CP5747">
            <v>17.125</v>
          </cell>
          <cell r="CV5747">
            <v>92.1</v>
          </cell>
          <cell r="DA5747">
            <v>0</v>
          </cell>
          <cell r="DD5747">
            <v>1.1730019252387749</v>
          </cell>
          <cell r="FJ5747">
            <v>111</v>
          </cell>
          <cell r="FK5747">
            <v>0.26300000000000001</v>
          </cell>
          <cell r="FL5747">
            <v>0.23541972154830759</v>
          </cell>
          <cell r="FO5747">
            <v>0</v>
          </cell>
        </row>
        <row r="5748">
          <cell r="A5748">
            <v>667358</v>
          </cell>
          <cell r="C5748" t="str">
            <v>Mateo, Marvin</v>
          </cell>
          <cell r="Q5748" t="str">
            <v>S</v>
          </cell>
          <cell r="AJ5748">
            <v>9.4771261880316437</v>
          </cell>
          <cell r="AR5748">
            <v>44.400000000000006</v>
          </cell>
          <cell r="AS5748">
            <v>-1.6419901533382364</v>
          </cell>
          <cell r="AT5748">
            <v>0.93561151944704912</v>
          </cell>
          <cell r="BE5748">
            <v>1.0348192115802228</v>
          </cell>
          <cell r="CP5748">
            <v>18.458333333333332</v>
          </cell>
          <cell r="CV5748">
            <v>92.1</v>
          </cell>
          <cell r="DA5748">
            <v>0</v>
          </cell>
          <cell r="DD5748">
            <v>0.91586538858528077</v>
          </cell>
          <cell r="FJ5748">
            <v>111</v>
          </cell>
          <cell r="FK5748">
            <v>0.26300000000000001</v>
          </cell>
          <cell r="FL5748">
            <v>1.6617071801090866</v>
          </cell>
          <cell r="FO5748">
            <v>0</v>
          </cell>
        </row>
        <row r="5749">
          <cell r="A5749">
            <v>667360</v>
          </cell>
          <cell r="C5749" t="str">
            <v>Mendoza, Roimy</v>
          </cell>
          <cell r="Q5749" t="str">
            <v>R</v>
          </cell>
          <cell r="AJ5749">
            <v>9.6624883104868537</v>
          </cell>
          <cell r="AR5749">
            <v>16.8</v>
          </cell>
          <cell r="AS5749">
            <v>-1.4701294822271043</v>
          </cell>
          <cell r="AT5749">
            <v>0.9245139962818637</v>
          </cell>
          <cell r="BE5749">
            <v>0.57871029620778214</v>
          </cell>
          <cell r="CP5749">
            <v>19.541666666666668</v>
          </cell>
          <cell r="CV5749">
            <v>92.1</v>
          </cell>
          <cell r="DA5749">
            <v>0</v>
          </cell>
          <cell r="DD5749">
            <v>1.0892774263398228</v>
          </cell>
          <cell r="FJ5749">
            <v>42</v>
          </cell>
          <cell r="FK5749">
            <v>0.26300000000000001</v>
          </cell>
          <cell r="FL5749">
            <v>1.2270886141076112</v>
          </cell>
          <cell r="FO5749">
            <v>0.81868131868131866</v>
          </cell>
        </row>
        <row r="5750">
          <cell r="A5750">
            <v>667361</v>
          </cell>
          <cell r="C5750" t="str">
            <v>Mojica, Juan</v>
          </cell>
          <cell r="Q5750" t="str">
            <v>S</v>
          </cell>
          <cell r="AJ5750">
            <v>8.4966472639230979</v>
          </cell>
          <cell r="AR5750">
            <v>44.400000000000006</v>
          </cell>
          <cell r="AS5750">
            <v>0.38534091319493596</v>
          </cell>
          <cell r="AT5750">
            <v>0.96215324227918309</v>
          </cell>
          <cell r="BE5750">
            <v>0.95666276779770865</v>
          </cell>
          <cell r="CP5750">
            <v>20.958333333333332</v>
          </cell>
          <cell r="CV5750">
            <v>92.1</v>
          </cell>
          <cell r="DA5750">
            <v>0</v>
          </cell>
          <cell r="DD5750">
            <v>1.2417042940630822</v>
          </cell>
          <cell r="FJ5750">
            <v>111</v>
          </cell>
          <cell r="FK5750">
            <v>0.26300000000000001</v>
          </cell>
          <cell r="FL5750">
            <v>0.36421488301656518</v>
          </cell>
          <cell r="FO5750">
            <v>0</v>
          </cell>
        </row>
        <row r="5751">
          <cell r="A5751">
            <v>667363</v>
          </cell>
          <cell r="C5751" t="str">
            <v>Ocampo, Carlos</v>
          </cell>
          <cell r="Q5751" t="str">
            <v>S</v>
          </cell>
          <cell r="AJ5751">
            <v>11.977384624190016</v>
          </cell>
          <cell r="AR5751">
            <v>44.400000000000006</v>
          </cell>
          <cell r="AS5751">
            <v>0.95411619572963791</v>
          </cell>
          <cell r="AT5751">
            <v>0.97838181752032394</v>
          </cell>
          <cell r="BE5751">
            <v>0.9774150504356518</v>
          </cell>
          <cell r="CP5751">
            <v>17.791666666666668</v>
          </cell>
          <cell r="CV5751">
            <v>92.1</v>
          </cell>
          <cell r="DA5751">
            <v>0</v>
          </cell>
          <cell r="DD5751">
            <v>1.4319118731405571</v>
          </cell>
          <cell r="FJ5751">
            <v>111</v>
          </cell>
          <cell r="FK5751">
            <v>0.26300000000000001</v>
          </cell>
          <cell r="FL5751">
            <v>1.1834275678358601</v>
          </cell>
          <cell r="FO5751">
            <v>0</v>
          </cell>
        </row>
        <row r="5752">
          <cell r="A5752">
            <v>667373</v>
          </cell>
          <cell r="C5752" t="str">
            <v>Rondon, Angel</v>
          </cell>
          <cell r="Q5752" t="str">
            <v>S</v>
          </cell>
          <cell r="AJ5752">
            <v>8.325985368823261</v>
          </cell>
          <cell r="AR5752">
            <v>44.400000000000006</v>
          </cell>
          <cell r="AS5752">
            <v>-0.30239305229696711</v>
          </cell>
          <cell r="AT5752">
            <v>0.92754877217505793</v>
          </cell>
          <cell r="BE5752">
            <v>1.0292502270869044</v>
          </cell>
          <cell r="CP5752">
            <v>18.541666666666668</v>
          </cell>
          <cell r="CV5752">
            <v>92.1</v>
          </cell>
          <cell r="DA5752">
            <v>0</v>
          </cell>
          <cell r="DD5752">
            <v>1.1718464973662832</v>
          </cell>
          <cell r="FJ5752">
            <v>111</v>
          </cell>
          <cell r="FK5752">
            <v>0.26300000000000001</v>
          </cell>
          <cell r="FL5752">
            <v>0.22598461053860053</v>
          </cell>
          <cell r="FO5752">
            <v>0</v>
          </cell>
        </row>
        <row r="5753">
          <cell r="A5753">
            <v>667376</v>
          </cell>
          <cell r="C5753" t="str">
            <v>Sanchez, Miguel</v>
          </cell>
          <cell r="Q5753" t="str">
            <v>R</v>
          </cell>
          <cell r="AJ5753">
            <v>7.7494684884598861</v>
          </cell>
          <cell r="AR5753">
            <v>16.8</v>
          </cell>
          <cell r="AS5753">
            <v>0.41054923141595795</v>
          </cell>
          <cell r="AT5753">
            <v>0.96204731818127021</v>
          </cell>
          <cell r="BE5753">
            <v>0.91101580955169625</v>
          </cell>
          <cell r="CP5753">
            <v>22.541666666666668</v>
          </cell>
          <cell r="CV5753">
            <v>92.1</v>
          </cell>
          <cell r="DA5753">
            <v>0</v>
          </cell>
          <cell r="DD5753">
            <v>1.1850895577114209</v>
          </cell>
          <cell r="FJ5753">
            <v>42</v>
          </cell>
          <cell r="FK5753">
            <v>0.26300000000000001</v>
          </cell>
          <cell r="FL5753">
            <v>-0.94861069213061466</v>
          </cell>
          <cell r="FO5753">
            <v>1</v>
          </cell>
        </row>
        <row r="5754">
          <cell r="A5754">
            <v>667378</v>
          </cell>
          <cell r="C5754" t="str">
            <v>Valdez, Dauris</v>
          </cell>
          <cell r="Q5754" t="str">
            <v>S</v>
          </cell>
          <cell r="AJ5754">
            <v>7.7068029439348207</v>
          </cell>
          <cell r="AR5754">
            <v>44.400000000000006</v>
          </cell>
          <cell r="AS5754">
            <v>-0.90441311104383371</v>
          </cell>
          <cell r="AT5754">
            <v>0.91379950355960837</v>
          </cell>
          <cell r="BE5754">
            <v>1.5148255760473985</v>
          </cell>
          <cell r="CP5754">
            <v>20.708333333333332</v>
          </cell>
          <cell r="CV5754">
            <v>92.1</v>
          </cell>
          <cell r="DA5754">
            <v>0</v>
          </cell>
          <cell r="DD5754">
            <v>1.1294590795625459</v>
          </cell>
          <cell r="FJ5754">
            <v>111</v>
          </cell>
          <cell r="FK5754">
            <v>0.26300000000000001</v>
          </cell>
          <cell r="FL5754">
            <v>-0.8326881533396584</v>
          </cell>
          <cell r="FO5754">
            <v>0</v>
          </cell>
        </row>
        <row r="5755">
          <cell r="A5755">
            <v>667380</v>
          </cell>
          <cell r="C5755" t="str">
            <v>Valdez, Jhonny</v>
          </cell>
          <cell r="Q5755" t="str">
            <v>R</v>
          </cell>
          <cell r="AJ5755">
            <v>9.8919951532320525</v>
          </cell>
          <cell r="AR5755">
            <v>16.8</v>
          </cell>
          <cell r="AS5755">
            <v>-0.57163571177623673</v>
          </cell>
          <cell r="AT5755">
            <v>0.89718122795234012</v>
          </cell>
          <cell r="BE5755">
            <v>0.80170601268328645</v>
          </cell>
          <cell r="CP5755">
            <v>17.875</v>
          </cell>
          <cell r="CV5755">
            <v>92.1</v>
          </cell>
          <cell r="DA5755">
            <v>0</v>
          </cell>
          <cell r="DD5755">
            <v>0.71745718823212423</v>
          </cell>
          <cell r="FJ5755">
            <v>42</v>
          </cell>
          <cell r="FK5755">
            <v>0.26300000000000001</v>
          </cell>
          <cell r="FL5755">
            <v>-0.80523811316753457</v>
          </cell>
          <cell r="FO5755">
            <v>1</v>
          </cell>
        </row>
        <row r="5756">
          <cell r="A5756">
            <v>667388</v>
          </cell>
          <cell r="C5756" t="str">
            <v>Powell, Evan</v>
          </cell>
          <cell r="Q5756" t="str">
            <v>R</v>
          </cell>
          <cell r="AJ5756">
            <v>11.887056503340247</v>
          </cell>
          <cell r="AR5756">
            <v>16.8</v>
          </cell>
          <cell r="AS5756">
            <v>-5.782237745698894</v>
          </cell>
          <cell r="AT5756">
            <v>0.97014939526713417</v>
          </cell>
          <cell r="BE5756">
            <v>1.5158873192388678</v>
          </cell>
          <cell r="CP5756">
            <v>19.625</v>
          </cell>
          <cell r="CV5756">
            <v>92.1</v>
          </cell>
          <cell r="DA5756">
            <v>0</v>
          </cell>
          <cell r="DD5756">
            <v>1.694790017932124</v>
          </cell>
          <cell r="FJ5756">
            <v>42</v>
          </cell>
          <cell r="FK5756">
            <v>0.26300000000000001</v>
          </cell>
          <cell r="FL5756">
            <v>-1.5368844391902814</v>
          </cell>
          <cell r="FO5756">
            <v>1</v>
          </cell>
        </row>
        <row r="5757">
          <cell r="A5757">
            <v>667548</v>
          </cell>
          <cell r="C5757" t="str">
            <v>Perez, Melquicedec</v>
          </cell>
          <cell r="Q5757" t="str">
            <v>R</v>
          </cell>
          <cell r="AJ5757">
            <v>9.4500892920117749</v>
          </cell>
          <cell r="AR5757">
            <v>16.8</v>
          </cell>
          <cell r="AS5757">
            <v>-3.8295757457097686E-2</v>
          </cell>
          <cell r="AT5757">
            <v>0.96277868115647069</v>
          </cell>
          <cell r="BE5757">
            <v>0.72039578594955156</v>
          </cell>
          <cell r="CP5757">
            <v>19.291666666666668</v>
          </cell>
          <cell r="CV5757">
            <v>92.1</v>
          </cell>
          <cell r="DA5757">
            <v>0</v>
          </cell>
          <cell r="DD5757">
            <v>1.5112806836236077</v>
          </cell>
          <cell r="FJ5757">
            <v>42</v>
          </cell>
          <cell r="FK5757">
            <v>0.26300000000000001</v>
          </cell>
          <cell r="FL5757">
            <v>-2.0362171159751821</v>
          </cell>
          <cell r="FO5757">
            <v>0.79268289232598965</v>
          </cell>
        </row>
        <row r="5758">
          <cell r="A5758">
            <v>667550</v>
          </cell>
          <cell r="C5758" t="str">
            <v>Rodriguez, Juan</v>
          </cell>
          <cell r="Q5758" t="str">
            <v>R</v>
          </cell>
          <cell r="AJ5758">
            <v>10.885911142966687</v>
          </cell>
          <cell r="AR5758">
            <v>16.8</v>
          </cell>
          <cell r="AS5758">
            <v>0.50577254546419148</v>
          </cell>
          <cell r="AT5758">
            <v>0.96839743724104554</v>
          </cell>
          <cell r="BE5758">
            <v>1.1502982398791379</v>
          </cell>
          <cell r="CP5758">
            <v>19.791666666666668</v>
          </cell>
          <cell r="CV5758">
            <v>92.1</v>
          </cell>
          <cell r="DA5758">
            <v>0</v>
          </cell>
          <cell r="DD5758">
            <v>1.3289795632724477</v>
          </cell>
          <cell r="FJ5758">
            <v>42</v>
          </cell>
          <cell r="FK5758">
            <v>0.26300000000000001</v>
          </cell>
          <cell r="FL5758">
            <v>1.0998064861213275</v>
          </cell>
          <cell r="FO5758">
            <v>1</v>
          </cell>
        </row>
        <row r="5759">
          <cell r="A5759">
            <v>667551</v>
          </cell>
          <cell r="C5759" t="str">
            <v>Severino, Jerson</v>
          </cell>
          <cell r="Q5759" t="str">
            <v>S</v>
          </cell>
          <cell r="AJ5759">
            <v>11.581545545333249</v>
          </cell>
          <cell r="AR5759">
            <v>44.400000000000006</v>
          </cell>
          <cell r="AS5759">
            <v>2.3814905284674297</v>
          </cell>
          <cell r="AT5759">
            <v>0.97977836880378755</v>
          </cell>
          <cell r="BE5759">
            <v>0.8505976294877502</v>
          </cell>
          <cell r="CP5759">
            <v>17.958333333333332</v>
          </cell>
          <cell r="CV5759">
            <v>92.1</v>
          </cell>
          <cell r="DA5759">
            <v>0</v>
          </cell>
          <cell r="DD5759">
            <v>0.75115107888718158</v>
          </cell>
          <cell r="FJ5759">
            <v>111</v>
          </cell>
          <cell r="FK5759">
            <v>0.26300000000000001</v>
          </cell>
          <cell r="FL5759">
            <v>-1.1723740763113764</v>
          </cell>
          <cell r="FO5759">
            <v>0</v>
          </cell>
        </row>
        <row r="5760">
          <cell r="A5760">
            <v>667594</v>
          </cell>
          <cell r="C5760" t="str">
            <v>Batista, Cristopher</v>
          </cell>
          <cell r="Q5760" t="str">
            <v>S</v>
          </cell>
          <cell r="AJ5760">
            <v>12.011503580103231</v>
          </cell>
          <cell r="AR5760">
            <v>44.400000000000006</v>
          </cell>
          <cell r="AS5760">
            <v>1.9499530857720337</v>
          </cell>
          <cell r="AT5760">
            <v>0.96499383355411883</v>
          </cell>
          <cell r="BE5760">
            <v>1.1475326273332649</v>
          </cell>
          <cell r="CP5760">
            <v>17.625</v>
          </cell>
          <cell r="CV5760">
            <v>92.1</v>
          </cell>
          <cell r="DA5760">
            <v>0</v>
          </cell>
          <cell r="DD5760">
            <v>0.92927607946211377</v>
          </cell>
          <cell r="FJ5760">
            <v>111</v>
          </cell>
          <cell r="FK5760">
            <v>0.26300000000000001</v>
          </cell>
          <cell r="FL5760">
            <v>-0.3222488160395276</v>
          </cell>
          <cell r="FO5760">
            <v>0</v>
          </cell>
        </row>
        <row r="5761">
          <cell r="A5761">
            <v>667598</v>
          </cell>
          <cell r="C5761" t="str">
            <v>Reyes, Emmanuel</v>
          </cell>
          <cell r="Q5761" t="str">
            <v>R</v>
          </cell>
          <cell r="AJ5761">
            <v>9.202773448578105</v>
          </cell>
          <cell r="AR5761">
            <v>16.8</v>
          </cell>
          <cell r="AS5761">
            <v>-0.2867555234347634</v>
          </cell>
          <cell r="AT5761">
            <v>0.90411065583712746</v>
          </cell>
          <cell r="BE5761">
            <v>0.68402782265448736</v>
          </cell>
          <cell r="CP5761">
            <v>18.541666666666668</v>
          </cell>
          <cell r="CV5761">
            <v>92.1</v>
          </cell>
          <cell r="DA5761">
            <v>0</v>
          </cell>
          <cell r="DD5761">
            <v>1.1004768110766137</v>
          </cell>
          <cell r="FJ5761">
            <v>42</v>
          </cell>
          <cell r="FK5761">
            <v>0.26300000000000001</v>
          </cell>
          <cell r="FL5761">
            <v>1.2082862266937884</v>
          </cell>
          <cell r="FO5761">
            <v>1</v>
          </cell>
        </row>
        <row r="5762">
          <cell r="A5762">
            <v>667686</v>
          </cell>
          <cell r="C5762" t="str">
            <v>Acevedo, Angel</v>
          </cell>
          <cell r="Q5762" t="str">
            <v>S</v>
          </cell>
          <cell r="AJ5762">
            <v>11.666679710667069</v>
          </cell>
          <cell r="AR5762">
            <v>44.400000000000006</v>
          </cell>
          <cell r="AS5762">
            <v>0.27730827359519411</v>
          </cell>
          <cell r="AT5762">
            <v>0.959061245066688</v>
          </cell>
          <cell r="BE5762">
            <v>0.88707027712349262</v>
          </cell>
          <cell r="CP5762">
            <v>17.791666666666668</v>
          </cell>
          <cell r="CV5762">
            <v>92.1</v>
          </cell>
          <cell r="DA5762">
            <v>0</v>
          </cell>
          <cell r="DD5762">
            <v>0.97134286559485361</v>
          </cell>
          <cell r="FJ5762">
            <v>111</v>
          </cell>
          <cell r="FK5762">
            <v>0.26300000000000001</v>
          </cell>
          <cell r="FL5762">
            <v>1.846760136354513</v>
          </cell>
          <cell r="FO5762">
            <v>0</v>
          </cell>
        </row>
        <row r="5763">
          <cell r="A5763">
            <v>667746</v>
          </cell>
          <cell r="C5763" t="str">
            <v>Bencomo, Edwuin</v>
          </cell>
          <cell r="Q5763" t="str">
            <v>R</v>
          </cell>
          <cell r="AJ5763">
            <v>9.2096462423439913</v>
          </cell>
          <cell r="AR5763">
            <v>16.8</v>
          </cell>
          <cell r="AS5763">
            <v>-1.0140806802576918</v>
          </cell>
          <cell r="AT5763">
            <v>0.93352143334145266</v>
          </cell>
          <cell r="BE5763">
            <v>1.0316374946096614</v>
          </cell>
          <cell r="CP5763">
            <v>17.208333333333332</v>
          </cell>
          <cell r="CV5763">
            <v>92.1</v>
          </cell>
          <cell r="DA5763">
            <v>0</v>
          </cell>
          <cell r="DD5763">
            <v>1.2783651459257497</v>
          </cell>
          <cell r="FJ5763">
            <v>42</v>
          </cell>
          <cell r="FK5763">
            <v>0.26300000000000001</v>
          </cell>
          <cell r="FL5763">
            <v>-1.553566698192171</v>
          </cell>
          <cell r="FO5763">
            <v>1</v>
          </cell>
        </row>
        <row r="5764">
          <cell r="A5764">
            <v>667747</v>
          </cell>
          <cell r="C5764" t="str">
            <v>Bernaez, Jesus</v>
          </cell>
          <cell r="Q5764" t="str">
            <v>R</v>
          </cell>
          <cell r="AJ5764">
            <v>10.195745623650552</v>
          </cell>
          <cell r="AR5764">
            <v>16.8</v>
          </cell>
          <cell r="AS5764">
            <v>1.4364466023348899</v>
          </cell>
          <cell r="AT5764">
            <v>0.9618835828029072</v>
          </cell>
          <cell r="BE5764">
            <v>0.78066711522935961</v>
          </cell>
          <cell r="CP5764">
            <v>19.125</v>
          </cell>
          <cell r="CV5764">
            <v>92.1</v>
          </cell>
          <cell r="DA5764">
            <v>0</v>
          </cell>
          <cell r="DD5764">
            <v>1.114056404891832</v>
          </cell>
          <cell r="FJ5764">
            <v>42</v>
          </cell>
          <cell r="FK5764">
            <v>0.26300000000000001</v>
          </cell>
          <cell r="FL5764">
            <v>-0.22427447982369483</v>
          </cell>
          <cell r="FO5764">
            <v>1</v>
          </cell>
        </row>
        <row r="5765">
          <cell r="A5765">
            <v>667751</v>
          </cell>
          <cell r="C5765" t="str">
            <v>Medina, Luis</v>
          </cell>
          <cell r="Q5765" t="str">
            <v>R</v>
          </cell>
          <cell r="AJ5765">
            <v>9.8110312711420722</v>
          </cell>
          <cell r="AR5765">
            <v>16.8</v>
          </cell>
          <cell r="AS5765">
            <v>-2.2070156070099469</v>
          </cell>
          <cell r="AT5765">
            <v>0.93352143334145266</v>
          </cell>
          <cell r="BE5765">
            <v>0.85049739637106669</v>
          </cell>
          <cell r="CP5765">
            <v>21.041666666666668</v>
          </cell>
          <cell r="CV5765">
            <v>92.1</v>
          </cell>
          <cell r="DA5765">
            <v>0</v>
          </cell>
          <cell r="DD5765">
            <v>1.4658921587547351</v>
          </cell>
          <cell r="FJ5765">
            <v>42</v>
          </cell>
          <cell r="FK5765">
            <v>0.26300000000000001</v>
          </cell>
          <cell r="FL5765">
            <v>0.9042157522201677</v>
          </cell>
          <cell r="FO5765">
            <v>1</v>
          </cell>
        </row>
        <row r="5766">
          <cell r="A5766">
            <v>667752</v>
          </cell>
          <cell r="C5766" t="str">
            <v>Montas, Jenri</v>
          </cell>
          <cell r="Q5766" t="str">
            <v>S</v>
          </cell>
          <cell r="AJ5766">
            <v>11.215696317200699</v>
          </cell>
          <cell r="AR5766">
            <v>44.400000000000006</v>
          </cell>
          <cell r="AS5766">
            <v>-1.1504636113416105</v>
          </cell>
          <cell r="AT5766">
            <v>0.94843189853183441</v>
          </cell>
          <cell r="BE5766">
            <v>1.081293219748217</v>
          </cell>
          <cell r="CP5766">
            <v>19.875</v>
          </cell>
          <cell r="CV5766">
            <v>92.1</v>
          </cell>
          <cell r="DA5766">
            <v>0</v>
          </cell>
          <cell r="DD5766">
            <v>0.96781505249412936</v>
          </cell>
          <cell r="FJ5766">
            <v>111</v>
          </cell>
          <cell r="FK5766">
            <v>0.26300000000000001</v>
          </cell>
          <cell r="FL5766">
            <v>-0.53539014075908742</v>
          </cell>
          <cell r="FO5766">
            <v>0</v>
          </cell>
        </row>
        <row r="5767">
          <cell r="A5767">
            <v>667754</v>
          </cell>
          <cell r="C5767" t="str">
            <v>Polanco, Anderson</v>
          </cell>
          <cell r="Q5767" t="str">
            <v>S</v>
          </cell>
          <cell r="AJ5767">
            <v>10.088917288523366</v>
          </cell>
          <cell r="AR5767">
            <v>44.400000000000006</v>
          </cell>
          <cell r="AS5767">
            <v>0.29941840972631267</v>
          </cell>
          <cell r="AT5767">
            <v>0.96451923747626489</v>
          </cell>
          <cell r="BE5767">
            <v>0.95985291942922513</v>
          </cell>
          <cell r="CP5767">
            <v>18.375</v>
          </cell>
          <cell r="CV5767">
            <v>92.1</v>
          </cell>
          <cell r="DA5767">
            <v>0</v>
          </cell>
          <cell r="DD5767">
            <v>1.1229598255926287</v>
          </cell>
          <cell r="FJ5767">
            <v>111</v>
          </cell>
          <cell r="FK5767">
            <v>0.26300000000000001</v>
          </cell>
          <cell r="FL5767">
            <v>0.31965388130282868</v>
          </cell>
          <cell r="FO5767">
            <v>0</v>
          </cell>
        </row>
        <row r="5768">
          <cell r="A5768">
            <v>667755</v>
          </cell>
          <cell r="C5768" t="str">
            <v>Soriano, Jose</v>
          </cell>
          <cell r="Q5768" t="str">
            <v>S</v>
          </cell>
          <cell r="AJ5768">
            <v>10.73719987297938</v>
          </cell>
          <cell r="AR5768">
            <v>44.400000000000006</v>
          </cell>
          <cell r="AS5768">
            <v>1.2614001360338172</v>
          </cell>
          <cell r="AT5768">
            <v>0.9655368012967025</v>
          </cell>
          <cell r="BE5768">
            <v>1.0459531244206599</v>
          </cell>
          <cell r="CP5768">
            <v>17.708333333333332</v>
          </cell>
          <cell r="CV5768">
            <v>92.1</v>
          </cell>
          <cell r="DA5768">
            <v>0</v>
          </cell>
          <cell r="DD5768">
            <v>1.0858653995847145</v>
          </cell>
          <cell r="FJ5768">
            <v>111</v>
          </cell>
          <cell r="FK5768">
            <v>0.26300000000000001</v>
          </cell>
          <cell r="FL5768">
            <v>-0.20459863167064005</v>
          </cell>
          <cell r="FO5768">
            <v>0</v>
          </cell>
        </row>
        <row r="5769">
          <cell r="A5769">
            <v>667821</v>
          </cell>
          <cell r="C5769" t="str">
            <v>Colman, Jesus</v>
          </cell>
          <cell r="Q5769" t="str">
            <v>R</v>
          </cell>
          <cell r="AJ5769">
            <v>8.9530572138081368</v>
          </cell>
          <cell r="AR5769">
            <v>16.8</v>
          </cell>
          <cell r="AS5769">
            <v>1.6312886386470955</v>
          </cell>
          <cell r="AT5769">
            <v>0.96601240063111005</v>
          </cell>
          <cell r="BE5769">
            <v>0.72538577548752703</v>
          </cell>
          <cell r="CP5769">
            <v>18.291666666666668</v>
          </cell>
          <cell r="CV5769">
            <v>92.1</v>
          </cell>
          <cell r="DA5769">
            <v>0</v>
          </cell>
          <cell r="DD5769">
            <v>0.95481622070274863</v>
          </cell>
          <cell r="FJ5769">
            <v>42</v>
          </cell>
          <cell r="FK5769">
            <v>0.26300000000000001</v>
          </cell>
          <cell r="FL5769">
            <v>0.26793393959104961</v>
          </cell>
          <cell r="FO5769">
            <v>1</v>
          </cell>
        </row>
        <row r="5770">
          <cell r="A5770">
            <v>667822</v>
          </cell>
          <cell r="C5770" t="str">
            <v>Frontado, Yulian</v>
          </cell>
          <cell r="Q5770" t="str">
            <v>S</v>
          </cell>
          <cell r="AJ5770">
            <v>9.1338959496066607</v>
          </cell>
          <cell r="AR5770">
            <v>44.400000000000006</v>
          </cell>
          <cell r="AS5770">
            <v>-1.0762294410088045</v>
          </cell>
          <cell r="AT5770">
            <v>0.91934147119556986</v>
          </cell>
          <cell r="BE5770">
            <v>0.83546026664469286</v>
          </cell>
          <cell r="CP5770">
            <v>18.541666666666668</v>
          </cell>
          <cell r="CV5770">
            <v>92.1</v>
          </cell>
          <cell r="DA5770">
            <v>0</v>
          </cell>
          <cell r="DD5770">
            <v>0.63576293526688055</v>
          </cell>
          <cell r="FJ5770">
            <v>111</v>
          </cell>
          <cell r="FK5770">
            <v>0.26300000000000001</v>
          </cell>
          <cell r="FL5770">
            <v>0.93191412585272648</v>
          </cell>
          <cell r="FO5770">
            <v>1.8253388475867771E-2</v>
          </cell>
        </row>
        <row r="5771">
          <cell r="A5771">
            <v>667824</v>
          </cell>
          <cell r="C5771" t="str">
            <v>Jaime, Leo</v>
          </cell>
          <cell r="Q5771" t="str">
            <v>R</v>
          </cell>
          <cell r="AJ5771">
            <v>10.001912270234557</v>
          </cell>
          <cell r="AR5771">
            <v>16.8</v>
          </cell>
          <cell r="AS5771">
            <v>-0.35059752173224901</v>
          </cell>
          <cell r="AT5771">
            <v>0.95555576138284359</v>
          </cell>
          <cell r="BE5771">
            <v>0.63140396997476622</v>
          </cell>
          <cell r="CP5771">
            <v>18.875</v>
          </cell>
          <cell r="CV5771">
            <v>92.1</v>
          </cell>
          <cell r="DA5771">
            <v>0</v>
          </cell>
          <cell r="DD5771">
            <v>1.1519870563803893</v>
          </cell>
          <cell r="FJ5771">
            <v>42</v>
          </cell>
          <cell r="FK5771">
            <v>0.26300000000000001</v>
          </cell>
          <cell r="FL5771">
            <v>-0.76508745616153284</v>
          </cell>
          <cell r="FO5771">
            <v>1</v>
          </cell>
        </row>
        <row r="5772">
          <cell r="A5772">
            <v>668031</v>
          </cell>
          <cell r="C5772" t="str">
            <v>Infante, Darly</v>
          </cell>
          <cell r="Q5772" t="str">
            <v>S</v>
          </cell>
          <cell r="AJ5772">
            <v>8.828540406634076</v>
          </cell>
          <cell r="AR5772">
            <v>44.400000000000006</v>
          </cell>
          <cell r="AS5772">
            <v>-1.4344103609198795</v>
          </cell>
          <cell r="AT5772">
            <v>0.94200054966688773</v>
          </cell>
          <cell r="BE5772">
            <v>0.90647730776251079</v>
          </cell>
          <cell r="CP5772">
            <v>19.708333333333332</v>
          </cell>
          <cell r="CV5772">
            <v>92.1</v>
          </cell>
          <cell r="DA5772">
            <v>0</v>
          </cell>
          <cell r="DD5772">
            <v>1.1030498994887439</v>
          </cell>
          <cell r="FJ5772">
            <v>111</v>
          </cell>
          <cell r="FK5772">
            <v>0.26300000000000001</v>
          </cell>
          <cell r="FL5772">
            <v>0.35136353133280984</v>
          </cell>
          <cell r="FO5772">
            <v>0</v>
          </cell>
        </row>
        <row r="5773">
          <cell r="A5773">
            <v>668406</v>
          </cell>
          <cell r="C5773" t="str">
            <v>Munoz, Luis</v>
          </cell>
          <cell r="Q5773" t="str">
            <v>S</v>
          </cell>
          <cell r="AJ5773">
            <v>9.7818229750404821</v>
          </cell>
          <cell r="AR5773">
            <v>44.400000000000006</v>
          </cell>
          <cell r="AS5773">
            <v>0.19032294195030988</v>
          </cell>
          <cell r="AT5773">
            <v>0.96917226038376947</v>
          </cell>
          <cell r="BE5773">
            <v>0.894104757470219</v>
          </cell>
          <cell r="CP5773">
            <v>19.625</v>
          </cell>
          <cell r="CV5773">
            <v>92.1</v>
          </cell>
          <cell r="DA5773">
            <v>0</v>
          </cell>
          <cell r="DD5773">
            <v>0.86465007669898197</v>
          </cell>
          <cell r="FJ5773">
            <v>111</v>
          </cell>
          <cell r="FK5773">
            <v>0.26300000000000001</v>
          </cell>
          <cell r="FL5773">
            <v>0.38757658025113534</v>
          </cell>
          <cell r="FO5773">
            <v>0</v>
          </cell>
        </row>
        <row r="5774">
          <cell r="A5774">
            <v>668523</v>
          </cell>
          <cell r="C5774" t="str">
            <v>Rivas, Elvis</v>
          </cell>
          <cell r="Q5774" t="str">
            <v>R</v>
          </cell>
          <cell r="AJ5774">
            <v>11.152007300420999</v>
          </cell>
          <cell r="AR5774">
            <v>16.8</v>
          </cell>
          <cell r="AS5774">
            <v>0.89031618686191127</v>
          </cell>
          <cell r="AT5774">
            <v>0.95545677279640762</v>
          </cell>
          <cell r="BE5774">
            <v>0.73232933265766365</v>
          </cell>
          <cell r="CP5774">
            <v>20.375</v>
          </cell>
          <cell r="CV5774">
            <v>92.1</v>
          </cell>
          <cell r="DA5774">
            <v>0</v>
          </cell>
          <cell r="DD5774">
            <v>1.4031006569563804</v>
          </cell>
          <cell r="FJ5774">
            <v>42</v>
          </cell>
          <cell r="FK5774">
            <v>0.26300000000000001</v>
          </cell>
          <cell r="FL5774">
            <v>1.7732732879020097</v>
          </cell>
          <cell r="FO5774">
            <v>1</v>
          </cell>
        </row>
        <row r="5775">
          <cell r="A5775">
            <v>668524</v>
          </cell>
          <cell r="C5775" t="str">
            <v>Martinez, Juan</v>
          </cell>
          <cell r="Q5775" t="str">
            <v>R</v>
          </cell>
          <cell r="AJ5775">
            <v>12.404235436184042</v>
          </cell>
          <cell r="AR5775">
            <v>16.8</v>
          </cell>
          <cell r="AS5775">
            <v>-0.44577810964308295</v>
          </cell>
          <cell r="AT5775">
            <v>0.95890430023468221</v>
          </cell>
          <cell r="BE5775">
            <v>1.0205965125962546</v>
          </cell>
          <cell r="CP5775">
            <v>20.375</v>
          </cell>
          <cell r="CV5775">
            <v>92.1</v>
          </cell>
          <cell r="DA5775">
            <v>0</v>
          </cell>
          <cell r="DD5775">
            <v>1.4835885584010959</v>
          </cell>
          <cell r="FJ5775">
            <v>42</v>
          </cell>
          <cell r="FK5775">
            <v>0.26300000000000001</v>
          </cell>
          <cell r="FL5775">
            <v>-1.1806906268348387</v>
          </cell>
          <cell r="FO5775">
            <v>1</v>
          </cell>
        </row>
        <row r="5776">
          <cell r="A5776">
            <v>668535</v>
          </cell>
          <cell r="C5776" t="str">
            <v>Chavez, Francis</v>
          </cell>
          <cell r="Q5776" t="str">
            <v>R</v>
          </cell>
          <cell r="AJ5776">
            <v>7.7888180534054055</v>
          </cell>
          <cell r="AR5776">
            <v>16.8</v>
          </cell>
          <cell r="AS5776">
            <v>1.0709454972884436</v>
          </cell>
          <cell r="AT5776">
            <v>0.94702010518855062</v>
          </cell>
          <cell r="BE5776">
            <v>0.55921311187551437</v>
          </cell>
          <cell r="CP5776">
            <v>19.625</v>
          </cell>
          <cell r="CV5776">
            <v>92.1</v>
          </cell>
          <cell r="DA5776">
            <v>0</v>
          </cell>
          <cell r="DD5776">
            <v>0.78721413180011868</v>
          </cell>
          <cell r="FJ5776">
            <v>42</v>
          </cell>
          <cell r="FK5776">
            <v>0.26300000000000001</v>
          </cell>
          <cell r="FL5776">
            <v>5.8270832720824124E-2</v>
          </cell>
          <cell r="FO5776">
            <v>1</v>
          </cell>
        </row>
        <row r="5777">
          <cell r="A5777">
            <v>668536</v>
          </cell>
          <cell r="C5777" t="str">
            <v>De Los Santos, Jose</v>
          </cell>
          <cell r="Q5777" t="str">
            <v>R</v>
          </cell>
          <cell r="AJ5777">
            <v>10.693664170517504</v>
          </cell>
          <cell r="AR5777">
            <v>16.8</v>
          </cell>
          <cell r="AS5777">
            <v>-0.48289355868361206</v>
          </cell>
          <cell r="AT5777">
            <v>0.90455093206715864</v>
          </cell>
          <cell r="BE5777">
            <v>0.93578071414548814</v>
          </cell>
          <cell r="CP5777">
            <v>19.458333333333332</v>
          </cell>
          <cell r="CV5777">
            <v>92.1</v>
          </cell>
          <cell r="DA5777">
            <v>0</v>
          </cell>
          <cell r="DD5777">
            <v>1.0156772047636944</v>
          </cell>
          <cell r="FJ5777">
            <v>42</v>
          </cell>
          <cell r="FK5777">
            <v>0.26300000000000001</v>
          </cell>
          <cell r="FL5777">
            <v>1.0667665703860472</v>
          </cell>
          <cell r="FO5777">
            <v>1</v>
          </cell>
        </row>
        <row r="5778">
          <cell r="A5778">
            <v>668541</v>
          </cell>
          <cell r="C5778" t="str">
            <v>Polanco, Jean</v>
          </cell>
          <cell r="Q5778" t="str">
            <v>R</v>
          </cell>
          <cell r="AJ5778">
            <v>7.5723346353151149</v>
          </cell>
          <cell r="AR5778">
            <v>16.8</v>
          </cell>
          <cell r="AS5778">
            <v>-0.58475986528368218</v>
          </cell>
          <cell r="AT5778">
            <v>0.95667067051234256</v>
          </cell>
          <cell r="BE5778">
            <v>0.71819629339010338</v>
          </cell>
          <cell r="CP5778">
            <v>19.208333333333332</v>
          </cell>
          <cell r="CV5778">
            <v>92.1</v>
          </cell>
          <cell r="DA5778">
            <v>0</v>
          </cell>
          <cell r="DD5778">
            <v>1.2277425518059697</v>
          </cell>
          <cell r="FJ5778">
            <v>42</v>
          </cell>
          <cell r="FK5778">
            <v>0.26300000000000001</v>
          </cell>
          <cell r="FL5778">
            <v>0.64028028598912456</v>
          </cell>
          <cell r="FO5778">
            <v>1</v>
          </cell>
        </row>
        <row r="5779">
          <cell r="A5779">
            <v>668543</v>
          </cell>
          <cell r="C5779" t="str">
            <v>Bojorquez, Gerardo</v>
          </cell>
          <cell r="Q5779" t="str">
            <v>S</v>
          </cell>
          <cell r="AJ5779">
            <v>9.3531400048551223</v>
          </cell>
          <cell r="AR5779">
            <v>44.400000000000006</v>
          </cell>
          <cell r="AS5779">
            <v>-1.457715566086689</v>
          </cell>
          <cell r="AT5779">
            <v>0.91435549607927014</v>
          </cell>
          <cell r="BE5779">
            <v>1.1398092417618906</v>
          </cell>
          <cell r="CP5779">
            <v>18.708333333333332</v>
          </cell>
          <cell r="CV5779">
            <v>92.1</v>
          </cell>
          <cell r="DA5779">
            <v>0</v>
          </cell>
          <cell r="DD5779">
            <v>0.86669177000256059</v>
          </cell>
          <cell r="FJ5779">
            <v>111</v>
          </cell>
          <cell r="FK5779">
            <v>0.26300000000000001</v>
          </cell>
          <cell r="FL5779">
            <v>-0.55824812766395648</v>
          </cell>
          <cell r="FO5779">
            <v>9.6153835355029416E-2</v>
          </cell>
        </row>
        <row r="5780">
          <cell r="A5780">
            <v>668546</v>
          </cell>
          <cell r="C5780" t="str">
            <v>Jimenez, Melvin</v>
          </cell>
          <cell r="Q5780" t="str">
            <v>S</v>
          </cell>
          <cell r="AJ5780">
            <v>7.3375951759148279</v>
          </cell>
          <cell r="AR5780">
            <v>44.400000000000006</v>
          </cell>
          <cell r="AS5780">
            <v>0.16044453177047213</v>
          </cell>
          <cell r="AT5780">
            <v>0.9655368012967025</v>
          </cell>
          <cell r="BE5780">
            <v>0.97189129092209137</v>
          </cell>
          <cell r="CP5780">
            <v>16.958333333333332</v>
          </cell>
          <cell r="CV5780">
            <v>92.1</v>
          </cell>
          <cell r="DA5780">
            <v>0</v>
          </cell>
          <cell r="DD5780">
            <v>1.2819976328403904</v>
          </cell>
          <cell r="FJ5780">
            <v>111</v>
          </cell>
          <cell r="FK5780">
            <v>0.26300000000000001</v>
          </cell>
          <cell r="FL5780">
            <v>0.41123059004275042</v>
          </cell>
          <cell r="FO5780">
            <v>0</v>
          </cell>
        </row>
        <row r="5781">
          <cell r="A5781">
            <v>668551</v>
          </cell>
          <cell r="C5781" t="str">
            <v>Cordero, Luis</v>
          </cell>
          <cell r="Q5781" t="str">
            <v>S</v>
          </cell>
          <cell r="AJ5781">
            <v>12.760768011720252</v>
          </cell>
          <cell r="AR5781">
            <v>44.400000000000006</v>
          </cell>
          <cell r="AS5781">
            <v>2.1269227446482959</v>
          </cell>
          <cell r="AT5781">
            <v>0.98015145640555279</v>
          </cell>
          <cell r="BE5781">
            <v>1.0413637430630001</v>
          </cell>
          <cell r="CP5781">
            <v>17.208333333333332</v>
          </cell>
          <cell r="CV5781">
            <v>92.1</v>
          </cell>
          <cell r="DA5781">
            <v>0</v>
          </cell>
          <cell r="DD5781">
            <v>1.1688655072403631</v>
          </cell>
          <cell r="FJ5781">
            <v>111</v>
          </cell>
          <cell r="FK5781">
            <v>0.26300000000000001</v>
          </cell>
          <cell r="FL5781">
            <v>0.285566020360978</v>
          </cell>
          <cell r="FO5781">
            <v>2.4590139747379336E-2</v>
          </cell>
        </row>
        <row r="5782">
          <cell r="A5782">
            <v>668553</v>
          </cell>
          <cell r="C5782" t="str">
            <v>Tavarez, Alfredo</v>
          </cell>
          <cell r="Q5782" t="str">
            <v>S</v>
          </cell>
          <cell r="AJ5782">
            <v>9.1676167384151839</v>
          </cell>
          <cell r="AR5782">
            <v>44.400000000000006</v>
          </cell>
          <cell r="AS5782">
            <v>1.6917837638607456</v>
          </cell>
          <cell r="AT5782">
            <v>0.96390972803192498</v>
          </cell>
          <cell r="BE5782">
            <v>1.0872257621328496</v>
          </cell>
          <cell r="CP5782">
            <v>18.625</v>
          </cell>
          <cell r="CV5782">
            <v>92.1</v>
          </cell>
          <cell r="DA5782">
            <v>0</v>
          </cell>
          <cell r="DD5782">
            <v>0.81469427451748289</v>
          </cell>
          <cell r="FJ5782">
            <v>111</v>
          </cell>
          <cell r="FK5782">
            <v>0.26300000000000001</v>
          </cell>
          <cell r="FL5782">
            <v>-0.13158380396072347</v>
          </cell>
          <cell r="FO5782">
            <v>0</v>
          </cell>
        </row>
        <row r="5783">
          <cell r="A5783">
            <v>668555</v>
          </cell>
          <cell r="C5783" t="str">
            <v>Avendano, Eudiver</v>
          </cell>
          <cell r="Q5783" t="str">
            <v>R</v>
          </cell>
          <cell r="AJ5783">
            <v>10.730324027779288</v>
          </cell>
          <cell r="AR5783">
            <v>16.8</v>
          </cell>
          <cell r="AS5783">
            <v>-3.5474055753301257</v>
          </cell>
          <cell r="AT5783">
            <v>0.95667067051234245</v>
          </cell>
          <cell r="BE5783">
            <v>0.96151197067253991</v>
          </cell>
          <cell r="CP5783">
            <v>17.375</v>
          </cell>
          <cell r="CV5783">
            <v>92.1</v>
          </cell>
          <cell r="DA5783">
            <v>0</v>
          </cell>
          <cell r="DD5783">
            <v>1.0693188416830761</v>
          </cell>
          <cell r="FJ5783">
            <v>42</v>
          </cell>
          <cell r="FK5783">
            <v>0.26300000000000001</v>
          </cell>
          <cell r="FL5783">
            <v>0.35899198942576005</v>
          </cell>
          <cell r="FO5783">
            <v>1</v>
          </cell>
        </row>
        <row r="5784">
          <cell r="A5784">
            <v>668557</v>
          </cell>
          <cell r="C5784" t="str">
            <v>Jasco, Yeison</v>
          </cell>
          <cell r="Q5784" t="str">
            <v>R</v>
          </cell>
          <cell r="AJ5784">
            <v>9.2692763101105164</v>
          </cell>
          <cell r="AR5784">
            <v>16.8</v>
          </cell>
          <cell r="AS5784">
            <v>-4.163297543628846</v>
          </cell>
          <cell r="AT5784">
            <v>0.98266905884442346</v>
          </cell>
          <cell r="BE5784">
            <v>0.85115248808475363</v>
          </cell>
          <cell r="CP5784">
            <v>19.875</v>
          </cell>
          <cell r="CV5784">
            <v>92.1</v>
          </cell>
          <cell r="DA5784">
            <v>0</v>
          </cell>
          <cell r="DD5784">
            <v>0.62216454990657011</v>
          </cell>
          <cell r="FJ5784">
            <v>42</v>
          </cell>
          <cell r="FK5784">
            <v>0.26300000000000001</v>
          </cell>
          <cell r="FL5784">
            <v>0.86447625341082623</v>
          </cell>
          <cell r="FO5784">
            <v>1</v>
          </cell>
        </row>
        <row r="5785">
          <cell r="A5785">
            <v>668573</v>
          </cell>
          <cell r="C5785" t="str">
            <v>Castro, Ray</v>
          </cell>
          <cell r="Q5785" t="str">
            <v>S</v>
          </cell>
          <cell r="AJ5785">
            <v>10.607340534742782</v>
          </cell>
          <cell r="AR5785">
            <v>44.400000000000006</v>
          </cell>
          <cell r="AS5785">
            <v>2.3181797432889035</v>
          </cell>
          <cell r="AT5785">
            <v>0.9679649859811309</v>
          </cell>
          <cell r="BE5785">
            <v>0.67918749688662472</v>
          </cell>
          <cell r="CP5785">
            <v>19.125</v>
          </cell>
          <cell r="CV5785">
            <v>92.1</v>
          </cell>
          <cell r="DA5785">
            <v>0</v>
          </cell>
          <cell r="DD5785">
            <v>0.71320987407817737</v>
          </cell>
          <cell r="FJ5785">
            <v>111</v>
          </cell>
          <cell r="FK5785">
            <v>0.26300000000000001</v>
          </cell>
          <cell r="FL5785">
            <v>0.59007726514392533</v>
          </cell>
          <cell r="FO5785">
            <v>0</v>
          </cell>
        </row>
        <row r="5786">
          <cell r="A5786">
            <v>668581</v>
          </cell>
          <cell r="C5786" t="str">
            <v>Lantigua, Dawlyn</v>
          </cell>
          <cell r="Q5786" t="str">
            <v>R</v>
          </cell>
          <cell r="AJ5786">
            <v>11.353939670022413</v>
          </cell>
          <cell r="AR5786">
            <v>16.8</v>
          </cell>
          <cell r="AS5786">
            <v>0.94223116948541885</v>
          </cell>
          <cell r="AT5786">
            <v>0.9602687883836758</v>
          </cell>
          <cell r="BE5786">
            <v>0.80724584071126682</v>
          </cell>
          <cell r="CP5786">
            <v>17.958333333333332</v>
          </cell>
          <cell r="CV5786">
            <v>92.1</v>
          </cell>
          <cell r="DA5786">
            <v>0</v>
          </cell>
          <cell r="DD5786">
            <v>1.1822540784236617</v>
          </cell>
          <cell r="FJ5786">
            <v>42</v>
          </cell>
          <cell r="FK5786">
            <v>0.26300000000000001</v>
          </cell>
          <cell r="FL5786">
            <v>-0.57361151284635581</v>
          </cell>
          <cell r="FO5786">
            <v>1</v>
          </cell>
        </row>
        <row r="5787">
          <cell r="A5787">
            <v>668583</v>
          </cell>
          <cell r="C5787" t="str">
            <v>Centeno, Jaccen</v>
          </cell>
          <cell r="Q5787" t="str">
            <v>R</v>
          </cell>
          <cell r="AJ5787">
            <v>11.114461324713952</v>
          </cell>
          <cell r="AR5787">
            <v>16.8</v>
          </cell>
          <cell r="AS5787">
            <v>1.3207955167106498</v>
          </cell>
          <cell r="AT5787">
            <v>0.97223808873151984</v>
          </cell>
          <cell r="BE5787">
            <v>0.66155519095102067</v>
          </cell>
          <cell r="CP5787">
            <v>16.958333333333332</v>
          </cell>
          <cell r="CV5787">
            <v>92.1</v>
          </cell>
          <cell r="DA5787">
            <v>0</v>
          </cell>
          <cell r="DD5787">
            <v>1.7406820525448832</v>
          </cell>
          <cell r="FJ5787">
            <v>42</v>
          </cell>
          <cell r="FK5787">
            <v>0.26300000000000001</v>
          </cell>
          <cell r="FL5787">
            <v>1.4086817050067477</v>
          </cell>
          <cell r="FO5787">
            <v>1</v>
          </cell>
        </row>
        <row r="5788">
          <cell r="A5788">
            <v>668585</v>
          </cell>
          <cell r="C5788" t="str">
            <v>Uribe, Asael</v>
          </cell>
          <cell r="Q5788" t="str">
            <v>S</v>
          </cell>
          <cell r="AJ5788">
            <v>12.373601595250925</v>
          </cell>
          <cell r="AR5788">
            <v>44.400000000000006</v>
          </cell>
          <cell r="AS5788">
            <v>1.1132541216425711</v>
          </cell>
          <cell r="AT5788">
            <v>0.96228812926320473</v>
          </cell>
          <cell r="BE5788">
            <v>1.1970119248714401</v>
          </cell>
          <cell r="CP5788">
            <v>20.125</v>
          </cell>
          <cell r="CV5788">
            <v>92.1</v>
          </cell>
          <cell r="DA5788">
            <v>0</v>
          </cell>
          <cell r="DD5788">
            <v>1.1027434445513276</v>
          </cell>
          <cell r="FJ5788">
            <v>111</v>
          </cell>
          <cell r="FK5788">
            <v>0.26300000000000001</v>
          </cell>
          <cell r="FL5788">
            <v>0.40455868148385932</v>
          </cell>
          <cell r="FO5788">
            <v>0.14864864864864846</v>
          </cell>
        </row>
        <row r="5789">
          <cell r="A5789">
            <v>668589</v>
          </cell>
          <cell r="C5789" t="str">
            <v>Rodriguez, Carlos</v>
          </cell>
          <cell r="Q5789" t="str">
            <v>R</v>
          </cell>
          <cell r="AJ5789">
            <v>10.185930871576193</v>
          </cell>
          <cell r="AR5789">
            <v>16.8</v>
          </cell>
          <cell r="AS5789">
            <v>-3.621871871155061</v>
          </cell>
          <cell r="AT5789">
            <v>0.96226432630192782</v>
          </cell>
          <cell r="BE5789">
            <v>0.7700690184479686</v>
          </cell>
          <cell r="CP5789">
            <v>17.541666666666668</v>
          </cell>
          <cell r="CV5789">
            <v>92.1</v>
          </cell>
          <cell r="DA5789">
            <v>0</v>
          </cell>
          <cell r="DD5789">
            <v>1.0714256489059317</v>
          </cell>
          <cell r="FJ5789">
            <v>42</v>
          </cell>
          <cell r="FK5789">
            <v>0.26300000000000001</v>
          </cell>
          <cell r="FL5789">
            <v>-1.3373492633116939</v>
          </cell>
          <cell r="FO5789">
            <v>1</v>
          </cell>
        </row>
        <row r="5790">
          <cell r="A5790">
            <v>668594</v>
          </cell>
          <cell r="C5790" t="str">
            <v>Taveras, Willy</v>
          </cell>
          <cell r="Q5790" t="str">
            <v>R</v>
          </cell>
          <cell r="AJ5790">
            <v>7.6315413315917677</v>
          </cell>
          <cell r="AR5790">
            <v>16.8</v>
          </cell>
          <cell r="AS5790">
            <v>-1.0995116865367696</v>
          </cell>
          <cell r="AT5790">
            <v>0.9217840861880825</v>
          </cell>
          <cell r="BE5790">
            <v>0.59463851879129681</v>
          </cell>
          <cell r="CP5790">
            <v>18.458333333333332</v>
          </cell>
          <cell r="CV5790">
            <v>92.1</v>
          </cell>
          <cell r="DA5790">
            <v>0</v>
          </cell>
          <cell r="DD5790">
            <v>0.95633109135656236</v>
          </cell>
          <cell r="FJ5790">
            <v>42</v>
          </cell>
          <cell r="FK5790">
            <v>0.26300000000000001</v>
          </cell>
          <cell r="FL5790">
            <v>4.2988541606288067E-3</v>
          </cell>
          <cell r="FO5790">
            <v>0.51484228045132374</v>
          </cell>
        </row>
        <row r="5791">
          <cell r="A5791">
            <v>668596</v>
          </cell>
          <cell r="C5791" t="str">
            <v>Ceballos, Yeremi</v>
          </cell>
          <cell r="Q5791" t="str">
            <v>R</v>
          </cell>
          <cell r="AJ5791">
            <v>9.5693513943438209</v>
          </cell>
          <cell r="AR5791">
            <v>16.8</v>
          </cell>
          <cell r="AS5791">
            <v>0.50391436932563671</v>
          </cell>
          <cell r="AT5791">
            <v>0.96404510853514347</v>
          </cell>
          <cell r="BE5791">
            <v>1.1738508208226135</v>
          </cell>
          <cell r="CP5791">
            <v>17.541666666666668</v>
          </cell>
          <cell r="CV5791">
            <v>92.1</v>
          </cell>
          <cell r="DA5791">
            <v>0</v>
          </cell>
          <cell r="DD5791">
            <v>0.95559777667446844</v>
          </cell>
          <cell r="FJ5791">
            <v>42</v>
          </cell>
          <cell r="FK5791">
            <v>0.26300000000000001</v>
          </cell>
          <cell r="FL5791">
            <v>1.2847245871572692</v>
          </cell>
          <cell r="FO5791">
            <v>1</v>
          </cell>
        </row>
        <row r="5792">
          <cell r="A5792">
            <v>669875</v>
          </cell>
          <cell r="C5792" t="str">
            <v>Castro, Jeronimo</v>
          </cell>
          <cell r="Q5792" t="str">
            <v>S</v>
          </cell>
          <cell r="AJ5792">
            <v>10.511436050706566</v>
          </cell>
          <cell r="AR5792">
            <v>44.400000000000006</v>
          </cell>
          <cell r="AS5792">
            <v>-0.52082202401611088</v>
          </cell>
          <cell r="AT5792">
            <v>0.91357719677371829</v>
          </cell>
          <cell r="BE5792">
            <v>1.0420611071930788</v>
          </cell>
          <cell r="CP5792">
            <v>19.791666666666668</v>
          </cell>
          <cell r="CV5792">
            <v>92.1</v>
          </cell>
          <cell r="DA5792">
            <v>0</v>
          </cell>
          <cell r="DD5792">
            <v>0.93252742289187207</v>
          </cell>
          <cell r="FJ5792">
            <v>111</v>
          </cell>
          <cell r="FK5792">
            <v>0.26300000000000001</v>
          </cell>
          <cell r="FL5792">
            <v>-0.41952326571016718</v>
          </cell>
          <cell r="FO5792">
            <v>3.9682539682539764E-2</v>
          </cell>
        </row>
        <row r="5793">
          <cell r="A5793">
            <v>669881</v>
          </cell>
          <cell r="C5793" t="str">
            <v>Estepan, Luis</v>
          </cell>
          <cell r="Q5793" t="str">
            <v>S</v>
          </cell>
          <cell r="AJ5793">
            <v>11.823811548352882</v>
          </cell>
          <cell r="AR5793">
            <v>44.400000000000006</v>
          </cell>
          <cell r="AS5793">
            <v>0.23731205827028218</v>
          </cell>
          <cell r="AT5793">
            <v>0.96418052598841708</v>
          </cell>
          <cell r="BE5793">
            <v>0.9547023694894754</v>
          </cell>
          <cell r="CP5793">
            <v>22.125</v>
          </cell>
          <cell r="CV5793">
            <v>92.1</v>
          </cell>
          <cell r="DA5793">
            <v>0</v>
          </cell>
          <cell r="DD5793">
            <v>1.1023782016788251</v>
          </cell>
          <cell r="FJ5793">
            <v>111</v>
          </cell>
          <cell r="FK5793">
            <v>0.26300000000000001</v>
          </cell>
          <cell r="FL5793">
            <v>-3.8165767601983092E-2</v>
          </cell>
          <cell r="FO5793">
            <v>0</v>
          </cell>
        </row>
        <row r="5794">
          <cell r="A5794">
            <v>592140</v>
          </cell>
          <cell r="C5794" t="str">
            <v>Benitez, Luis</v>
          </cell>
          <cell r="Q5794" t="str">
            <v>R</v>
          </cell>
          <cell r="AJ5794">
            <v>8.7077659403009395</v>
          </cell>
          <cell r="AR5794">
            <v>16.8</v>
          </cell>
          <cell r="AS5794">
            <v>-2.6577344233632925</v>
          </cell>
          <cell r="AT5794">
            <v>0.97468366383015992</v>
          </cell>
          <cell r="BE5794">
            <v>0.87829800561525884</v>
          </cell>
          <cell r="CP5794">
            <v>24.125</v>
          </cell>
          <cell r="CV5794">
            <v>92.1</v>
          </cell>
          <cell r="DA5794">
            <v>0</v>
          </cell>
          <cell r="DD5794">
            <v>1.0335399265222098</v>
          </cell>
          <cell r="FJ5794">
            <v>42</v>
          </cell>
          <cell r="FK5794">
            <v>0.26300000000000001</v>
          </cell>
          <cell r="FL5794">
            <v>-0.95288573235724527</v>
          </cell>
          <cell r="FO5794">
            <v>1</v>
          </cell>
        </row>
        <row r="5795">
          <cell r="A5795">
            <v>592189</v>
          </cell>
          <cell r="C5795" t="str">
            <v>Cabrera, Yordy</v>
          </cell>
          <cell r="Q5795" t="str">
            <v>R</v>
          </cell>
          <cell r="AJ5795">
            <v>5.9500411451591466</v>
          </cell>
          <cell r="AR5795">
            <v>16.8</v>
          </cell>
          <cell r="AS5795">
            <v>-8.7684273136471549E-2</v>
          </cell>
          <cell r="AT5795">
            <v>0.92136840642992301</v>
          </cell>
          <cell r="BE5795">
            <v>1.4392623529162527</v>
          </cell>
          <cell r="CP5795">
            <v>25.791666666666668</v>
          </cell>
          <cell r="CV5795">
            <v>92.1</v>
          </cell>
          <cell r="DA5795">
            <v>0</v>
          </cell>
          <cell r="DD5795">
            <v>1.2344629584794864</v>
          </cell>
          <cell r="FJ5795">
            <v>42</v>
          </cell>
          <cell r="FK5795">
            <v>0.26300000000000001</v>
          </cell>
          <cell r="FL5795">
            <v>0.17244382777456177</v>
          </cell>
          <cell r="FO5795">
            <v>1</v>
          </cell>
        </row>
        <row r="5796">
          <cell r="A5796">
            <v>592777</v>
          </cell>
          <cell r="C5796" t="str">
            <v>Stephens, Brandon</v>
          </cell>
          <cell r="Q5796" t="str">
            <v>R</v>
          </cell>
          <cell r="AJ5796">
            <v>7.4280145828746305</v>
          </cell>
          <cell r="AR5796">
            <v>16.8</v>
          </cell>
          <cell r="AS5796">
            <v>-1.2663224501299464</v>
          </cell>
          <cell r="AT5796">
            <v>0.9849624778511098</v>
          </cell>
          <cell r="BE5796">
            <v>1.0723511115214459</v>
          </cell>
          <cell r="CP5796">
            <v>24.125</v>
          </cell>
          <cell r="CV5796">
            <v>92.1</v>
          </cell>
          <cell r="DA5796">
            <v>0</v>
          </cell>
          <cell r="DD5796">
            <v>1.0815704526984873</v>
          </cell>
          <cell r="FJ5796">
            <v>42</v>
          </cell>
          <cell r="FK5796">
            <v>0.26300000000000001</v>
          </cell>
          <cell r="FL5796">
            <v>3.5812737364904561</v>
          </cell>
          <cell r="FO5796">
            <v>1</v>
          </cell>
        </row>
        <row r="5797">
          <cell r="A5797">
            <v>594833</v>
          </cell>
          <cell r="C5797" t="str">
            <v>Glazer, Brandon</v>
          </cell>
          <cell r="Q5797" t="str">
            <v>S</v>
          </cell>
          <cell r="AJ5797">
            <v>8.4712813827100639</v>
          </cell>
          <cell r="AR5797">
            <v>44.400000000000006</v>
          </cell>
          <cell r="AS5797">
            <v>0.27815593020960616</v>
          </cell>
          <cell r="AT5797">
            <v>0.92842533122609294</v>
          </cell>
          <cell r="BE5797">
            <v>1.1461332837757847</v>
          </cell>
          <cell r="CP5797">
            <v>24.458333333333332</v>
          </cell>
          <cell r="CV5797">
            <v>92.1</v>
          </cell>
          <cell r="DA5797">
            <v>0</v>
          </cell>
          <cell r="DD5797">
            <v>0.84144112187568498</v>
          </cell>
          <cell r="FJ5797">
            <v>111</v>
          </cell>
          <cell r="FK5797">
            <v>0.26300000000000001</v>
          </cell>
          <cell r="FL5797">
            <v>-0.71464238652155065</v>
          </cell>
          <cell r="FO5797">
            <v>0</v>
          </cell>
        </row>
        <row r="5798">
          <cell r="A5798">
            <v>595922</v>
          </cell>
          <cell r="C5798" t="str">
            <v>Conner, Nick</v>
          </cell>
          <cell r="Q5798" t="str">
            <v>R</v>
          </cell>
          <cell r="AJ5798">
            <v>7.9863997865511003</v>
          </cell>
          <cell r="AR5798">
            <v>16.8</v>
          </cell>
          <cell r="AS5798">
            <v>0.41726700347463819</v>
          </cell>
          <cell r="AT5798">
            <v>0.96567263926066094</v>
          </cell>
          <cell r="BE5798">
            <v>1.1179088388736964</v>
          </cell>
          <cell r="CP5798">
            <v>23.125</v>
          </cell>
          <cell r="CV5798">
            <v>92.1</v>
          </cell>
          <cell r="DA5798">
            <v>0</v>
          </cell>
          <cell r="DD5798">
            <v>1.2358267782931893</v>
          </cell>
          <cell r="FJ5798">
            <v>42</v>
          </cell>
          <cell r="FK5798">
            <v>0.26300000000000001</v>
          </cell>
          <cell r="FL5798">
            <v>-0.94020569083230354</v>
          </cell>
          <cell r="FO5798">
            <v>1</v>
          </cell>
        </row>
        <row r="5799">
          <cell r="A5799">
            <v>596085</v>
          </cell>
          <cell r="C5799" t="str">
            <v>Renzi, Sean</v>
          </cell>
          <cell r="Q5799" t="str">
            <v>R</v>
          </cell>
          <cell r="AJ5799">
            <v>7.0430897067490283</v>
          </cell>
          <cell r="AR5799">
            <v>16.8</v>
          </cell>
          <cell r="AS5799">
            <v>-0.26328972791579908</v>
          </cell>
          <cell r="AT5799">
            <v>0.93570249440899611</v>
          </cell>
          <cell r="BE5799">
            <v>1.0251698615721874</v>
          </cell>
          <cell r="CP5799">
            <v>23.375</v>
          </cell>
          <cell r="CV5799">
            <v>92.1</v>
          </cell>
          <cell r="DA5799">
            <v>0</v>
          </cell>
          <cell r="DD5799">
            <v>1.1784060043625249</v>
          </cell>
          <cell r="FJ5799">
            <v>42</v>
          </cell>
          <cell r="FK5799">
            <v>0.26300000000000001</v>
          </cell>
          <cell r="FL5799">
            <v>-0.79577480199624151</v>
          </cell>
          <cell r="FO5799">
            <v>1</v>
          </cell>
        </row>
        <row r="5800">
          <cell r="A5800">
            <v>606929</v>
          </cell>
          <cell r="C5800" t="str">
            <v>Barkell, Ty</v>
          </cell>
          <cell r="Q5800" t="str">
            <v>S</v>
          </cell>
          <cell r="AJ5800">
            <v>7.5007238957151561</v>
          </cell>
          <cell r="AR5800">
            <v>44.400000000000006</v>
          </cell>
          <cell r="AS5800">
            <v>-0.13402889201596221</v>
          </cell>
          <cell r="AT5800">
            <v>0.9313452774344696</v>
          </cell>
          <cell r="BE5800">
            <v>1.2111900884708351</v>
          </cell>
          <cell r="CP5800">
            <v>23.291666666666668</v>
          </cell>
          <cell r="CV5800">
            <v>92.1</v>
          </cell>
          <cell r="DA5800">
            <v>0</v>
          </cell>
          <cell r="DD5800">
            <v>0.97424725182850325</v>
          </cell>
          <cell r="FJ5800">
            <v>111</v>
          </cell>
          <cell r="FK5800">
            <v>0.26300000000000001</v>
          </cell>
          <cell r="FL5800">
            <v>0.52223868295373954</v>
          </cell>
          <cell r="FO5800">
            <v>0.24999999999999989</v>
          </cell>
        </row>
        <row r="5801">
          <cell r="A5801">
            <v>621014</v>
          </cell>
          <cell r="C5801" t="str">
            <v>Vinson, Andrew</v>
          </cell>
          <cell r="Q5801" t="str">
            <v>R</v>
          </cell>
          <cell r="AJ5801">
            <v>6.3390892772589584</v>
          </cell>
          <cell r="AR5801">
            <v>16.8</v>
          </cell>
          <cell r="AS5801">
            <v>0.37750958527207684</v>
          </cell>
          <cell r="AT5801">
            <v>0.95069274385215763</v>
          </cell>
          <cell r="BE5801">
            <v>0.78469653420544627</v>
          </cell>
          <cell r="CP5801">
            <v>22.625</v>
          </cell>
          <cell r="CV5801">
            <v>92.1</v>
          </cell>
          <cell r="DA5801">
            <v>0</v>
          </cell>
          <cell r="DD5801">
            <v>0.78031349100760938</v>
          </cell>
          <cell r="FJ5801">
            <v>42</v>
          </cell>
          <cell r="FK5801">
            <v>0.26300000000000001</v>
          </cell>
          <cell r="FL5801">
            <v>-0.37380371862738748</v>
          </cell>
          <cell r="FO5801">
            <v>1</v>
          </cell>
        </row>
        <row r="5802">
          <cell r="A5802">
            <v>621086</v>
          </cell>
          <cell r="C5802" t="str">
            <v>Marvel, James</v>
          </cell>
          <cell r="Q5802" t="str">
            <v>S</v>
          </cell>
          <cell r="AJ5802">
            <v>8.6404569697040579</v>
          </cell>
          <cell r="AR5802">
            <v>44.400000000000006</v>
          </cell>
          <cell r="AS5802">
            <v>1.2368892115925725</v>
          </cell>
          <cell r="AT5802">
            <v>0.9655368012967025</v>
          </cell>
          <cell r="BE5802">
            <v>1.1189080164885845</v>
          </cell>
          <cell r="CP5802">
            <v>22.791666666666668</v>
          </cell>
          <cell r="CV5802">
            <v>92.1</v>
          </cell>
          <cell r="DA5802">
            <v>0</v>
          </cell>
          <cell r="DD5802">
            <v>0.99669049832938539</v>
          </cell>
          <cell r="FJ5802">
            <v>111</v>
          </cell>
          <cell r="FK5802">
            <v>0.26300000000000001</v>
          </cell>
          <cell r="FL5802">
            <v>-1.6495231044973657</v>
          </cell>
          <cell r="FO5802">
            <v>0</v>
          </cell>
        </row>
        <row r="5803">
          <cell r="A5803">
            <v>621113</v>
          </cell>
          <cell r="C5803" t="str">
            <v>Gesell, Jared</v>
          </cell>
          <cell r="Q5803" t="str">
            <v>R</v>
          </cell>
          <cell r="AJ5803">
            <v>5.5664050073309088</v>
          </cell>
          <cell r="AR5803">
            <v>16.8</v>
          </cell>
          <cell r="AS5803">
            <v>-0.26490675334693936</v>
          </cell>
          <cell r="AT5803">
            <v>0.93461134914892918</v>
          </cell>
          <cell r="BE5803">
            <v>0.89146593983474465</v>
          </cell>
          <cell r="CP5803">
            <v>22.291666666666668</v>
          </cell>
          <cell r="CV5803">
            <v>92.1</v>
          </cell>
          <cell r="DA5803">
            <v>0</v>
          </cell>
          <cell r="DD5803">
            <v>1.2482340332099933</v>
          </cell>
          <cell r="FJ5803">
            <v>42</v>
          </cell>
          <cell r="FK5803">
            <v>0.26300000000000001</v>
          </cell>
          <cell r="FL5803">
            <v>-0.87520912466788758</v>
          </cell>
          <cell r="FO5803">
            <v>1</v>
          </cell>
        </row>
        <row r="5804">
          <cell r="A5804">
            <v>621129</v>
          </cell>
          <cell r="C5804" t="str">
            <v>Cody, Kyle</v>
          </cell>
          <cell r="Q5804" t="str">
            <v>S</v>
          </cell>
          <cell r="AJ5804">
            <v>6.8795451071060505</v>
          </cell>
          <cell r="AR5804">
            <v>44.400000000000006</v>
          </cell>
          <cell r="AS5804">
            <v>-0.53090817858383943</v>
          </cell>
          <cell r="AT5804">
            <v>0.93429332917622376</v>
          </cell>
          <cell r="BE5804">
            <v>1.3854544253810277</v>
          </cell>
          <cell r="CP5804">
            <v>21.875</v>
          </cell>
          <cell r="CV5804">
            <v>92.1</v>
          </cell>
          <cell r="DA5804">
            <v>0</v>
          </cell>
          <cell r="DD5804">
            <v>0.97293013317018828</v>
          </cell>
          <cell r="FJ5804">
            <v>111</v>
          </cell>
          <cell r="FK5804">
            <v>0.26300000000000001</v>
          </cell>
          <cell r="FL5804">
            <v>0.53417271452627624</v>
          </cell>
          <cell r="FO5804">
            <v>0</v>
          </cell>
        </row>
        <row r="5805">
          <cell r="A5805">
            <v>621137</v>
          </cell>
          <cell r="C5805" t="str">
            <v>Blackburn, Nick</v>
          </cell>
          <cell r="Q5805" t="str">
            <v>R</v>
          </cell>
          <cell r="AJ5805">
            <v>8.4823097446599913</v>
          </cell>
          <cell r="AR5805">
            <v>16.8</v>
          </cell>
          <cell r="AS5805">
            <v>2.3808926389121452</v>
          </cell>
          <cell r="AT5805">
            <v>0.98394503120689769</v>
          </cell>
          <cell r="BE5805">
            <v>0.97010409755468163</v>
          </cell>
          <cell r="CP5805">
            <v>21.958333333333332</v>
          </cell>
          <cell r="CV5805">
            <v>92.1</v>
          </cell>
          <cell r="DA5805">
            <v>0</v>
          </cell>
          <cell r="DD5805">
            <v>0.86492811351811294</v>
          </cell>
          <cell r="FJ5805">
            <v>42</v>
          </cell>
          <cell r="FK5805">
            <v>0.26300000000000001</v>
          </cell>
          <cell r="FL5805">
            <v>-1.6242338357899431</v>
          </cell>
          <cell r="FO5805">
            <v>1</v>
          </cell>
        </row>
        <row r="5806">
          <cell r="A5806">
            <v>621139</v>
          </cell>
          <cell r="C5806" t="str">
            <v>Kriske, Brooks</v>
          </cell>
          <cell r="Q5806" t="str">
            <v>R</v>
          </cell>
          <cell r="AJ5806">
            <v>7.0196908199408377</v>
          </cell>
          <cell r="AR5806">
            <v>16.8</v>
          </cell>
          <cell r="AS5806">
            <v>0.9033222816580766</v>
          </cell>
          <cell r="AT5806">
            <v>0.97278924102002595</v>
          </cell>
          <cell r="BE5806">
            <v>0.94087851159675051</v>
          </cell>
          <cell r="CP5806">
            <v>22.375</v>
          </cell>
          <cell r="CV5806">
            <v>92.1</v>
          </cell>
          <cell r="DA5806">
            <v>0</v>
          </cell>
          <cell r="DD5806">
            <v>1.1960357563800388</v>
          </cell>
          <cell r="FJ5806">
            <v>42</v>
          </cell>
          <cell r="FK5806">
            <v>0.26300000000000001</v>
          </cell>
          <cell r="FL5806">
            <v>-1.3145181304909261</v>
          </cell>
          <cell r="FO5806">
            <v>1</v>
          </cell>
        </row>
        <row r="5807">
          <cell r="A5807">
            <v>621258</v>
          </cell>
          <cell r="C5807" t="str">
            <v>Hovis, Reilly</v>
          </cell>
          <cell r="Q5807" t="str">
            <v>S</v>
          </cell>
          <cell r="AJ5807">
            <v>7.9236702526255778</v>
          </cell>
          <cell r="AR5807">
            <v>44.400000000000006</v>
          </cell>
          <cell r="AS5807">
            <v>-0.94775891328044715</v>
          </cell>
          <cell r="AT5807">
            <v>0.94916962378549163</v>
          </cell>
          <cell r="BE5807">
            <v>0.76572891158129297</v>
          </cell>
          <cell r="CP5807">
            <v>22.708333333333332</v>
          </cell>
          <cell r="CV5807">
            <v>92.1</v>
          </cell>
          <cell r="DA5807">
            <v>0</v>
          </cell>
          <cell r="DD5807">
            <v>1.066211648375041</v>
          </cell>
          <cell r="FJ5807">
            <v>111</v>
          </cell>
          <cell r="FK5807">
            <v>0.26300000000000001</v>
          </cell>
          <cell r="FL5807">
            <v>-0.84544010993440466</v>
          </cell>
          <cell r="FO5807">
            <v>0</v>
          </cell>
        </row>
        <row r="5808">
          <cell r="A5808">
            <v>621363</v>
          </cell>
          <cell r="C5808" t="str">
            <v>Poche, Colin</v>
          </cell>
          <cell r="Q5808" t="str">
            <v>S</v>
          </cell>
          <cell r="AJ5808">
            <v>7.4463816444894873</v>
          </cell>
          <cell r="AR5808">
            <v>44.400000000000006</v>
          </cell>
          <cell r="AS5808">
            <v>1.1935003636430483</v>
          </cell>
          <cell r="AT5808">
            <v>0.97444645635375615</v>
          </cell>
          <cell r="BE5808">
            <v>0.85355734644214609</v>
          </cell>
          <cell r="CP5808">
            <v>22.458333333333332</v>
          </cell>
          <cell r="CV5808">
            <v>92.1</v>
          </cell>
          <cell r="DA5808">
            <v>0</v>
          </cell>
          <cell r="DD5808">
            <v>1.2532211718826216</v>
          </cell>
          <cell r="FJ5808">
            <v>111</v>
          </cell>
          <cell r="FK5808">
            <v>0.26300000000000001</v>
          </cell>
          <cell r="FL5808">
            <v>-0.64321135417341679</v>
          </cell>
          <cell r="FO5808">
            <v>0</v>
          </cell>
        </row>
        <row r="5809">
          <cell r="A5809">
            <v>622434</v>
          </cell>
          <cell r="C5809" t="str">
            <v>Vallejo, Bladimil</v>
          </cell>
          <cell r="Q5809" t="str">
            <v>R</v>
          </cell>
          <cell r="AJ5809">
            <v>9.6275223937650765</v>
          </cell>
          <cell r="AR5809">
            <v>16.8</v>
          </cell>
          <cell r="AS5809">
            <v>-0.55206389960005353</v>
          </cell>
          <cell r="AT5809">
            <v>0.93111190102387398</v>
          </cell>
          <cell r="BE5809">
            <v>0.70403272800876349</v>
          </cell>
          <cell r="CP5809">
            <v>24.708333333333332</v>
          </cell>
          <cell r="CV5809">
            <v>92.1</v>
          </cell>
          <cell r="DA5809">
            <v>0</v>
          </cell>
          <cell r="DD5809">
            <v>1.1119420136440812</v>
          </cell>
          <cell r="FJ5809">
            <v>42</v>
          </cell>
          <cell r="FK5809">
            <v>0.26300000000000001</v>
          </cell>
          <cell r="FL5809">
            <v>-1.6609312814471895</v>
          </cell>
          <cell r="FO5809">
            <v>1</v>
          </cell>
        </row>
        <row r="5810">
          <cell r="A5810">
            <v>622723</v>
          </cell>
          <cell r="C5810" t="str">
            <v>Torres, Elias</v>
          </cell>
          <cell r="Q5810" t="str">
            <v>R</v>
          </cell>
          <cell r="AJ5810">
            <v>6.5516910701369007</v>
          </cell>
          <cell r="AR5810">
            <v>16.8</v>
          </cell>
          <cell r="AS5810">
            <v>0.3004335725215333</v>
          </cell>
          <cell r="AT5810">
            <v>0.96676071667072627</v>
          </cell>
          <cell r="BE5810">
            <v>0.95604077226970441</v>
          </cell>
          <cell r="CP5810">
            <v>24.375</v>
          </cell>
          <cell r="CV5810">
            <v>92.1</v>
          </cell>
          <cell r="DA5810">
            <v>0</v>
          </cell>
          <cell r="DD5810">
            <v>1.5311102446083358</v>
          </cell>
          <cell r="FJ5810">
            <v>42</v>
          </cell>
          <cell r="FK5810">
            <v>0.26300000000000001</v>
          </cell>
          <cell r="FL5810">
            <v>0.8564963560653418</v>
          </cell>
          <cell r="FO5810">
            <v>1</v>
          </cell>
        </row>
        <row r="5811">
          <cell r="A5811">
            <v>624648</v>
          </cell>
          <cell r="C5811" t="str">
            <v>Soto, Willian</v>
          </cell>
          <cell r="Q5811" t="str">
            <v>S</v>
          </cell>
          <cell r="AJ5811">
            <v>7.9804711224314069</v>
          </cell>
          <cell r="AR5811">
            <v>44.400000000000006</v>
          </cell>
          <cell r="AS5811">
            <v>0.49183003215154819</v>
          </cell>
          <cell r="AT5811">
            <v>0.95989470096179852</v>
          </cell>
          <cell r="BE5811">
            <v>1.2020452467581666</v>
          </cell>
          <cell r="CP5811">
            <v>20.375</v>
          </cell>
          <cell r="CV5811">
            <v>92.1</v>
          </cell>
          <cell r="DA5811">
            <v>0</v>
          </cell>
          <cell r="DD5811">
            <v>0.92750820299238879</v>
          </cell>
          <cell r="FJ5811">
            <v>111</v>
          </cell>
          <cell r="FK5811">
            <v>0.26300000000000001</v>
          </cell>
          <cell r="FL5811">
            <v>-0.2801795302701493</v>
          </cell>
          <cell r="FO5811">
            <v>0</v>
          </cell>
        </row>
        <row r="5812">
          <cell r="A5812">
            <v>629976</v>
          </cell>
          <cell r="C5812" t="str">
            <v>Burke, Jeff</v>
          </cell>
          <cell r="Q5812" t="str">
            <v>R</v>
          </cell>
          <cell r="AJ5812">
            <v>7.3296567143964797</v>
          </cell>
          <cell r="AR5812">
            <v>16.8</v>
          </cell>
          <cell r="AS5812">
            <v>1.4052902651301009</v>
          </cell>
          <cell r="AT5812">
            <v>0.96242305461267974</v>
          </cell>
          <cell r="BE5812">
            <v>1.1098210733132927</v>
          </cell>
          <cell r="CP5812">
            <v>23.041666666666668</v>
          </cell>
          <cell r="CV5812">
            <v>92.1</v>
          </cell>
          <cell r="DA5812">
            <v>0</v>
          </cell>
          <cell r="DD5812">
            <v>0.76407082426616857</v>
          </cell>
          <cell r="FJ5812">
            <v>42</v>
          </cell>
          <cell r="FK5812">
            <v>0.26300000000000001</v>
          </cell>
          <cell r="FL5812">
            <v>-0.56945723296811401</v>
          </cell>
          <cell r="FO5812">
            <v>1</v>
          </cell>
        </row>
        <row r="5813">
          <cell r="A5813">
            <v>641541</v>
          </cell>
          <cell r="C5813" t="str">
            <v>Duplantier, Jon</v>
          </cell>
          <cell r="Q5813" t="str">
            <v>R</v>
          </cell>
          <cell r="AJ5813">
            <v>5.7499232855174585</v>
          </cell>
          <cell r="AR5813">
            <v>16.8</v>
          </cell>
          <cell r="AS5813">
            <v>0</v>
          </cell>
          <cell r="AT5813">
            <v>0.99825480755340346</v>
          </cell>
          <cell r="BE5813">
            <v>1.0249172897427814</v>
          </cell>
          <cell r="CP5813">
            <v>21.958333333333332</v>
          </cell>
          <cell r="CV5813">
            <v>92.1</v>
          </cell>
          <cell r="DA5813">
            <v>0</v>
          </cell>
          <cell r="DD5813">
            <v>2</v>
          </cell>
          <cell r="FJ5813">
            <v>42</v>
          </cell>
          <cell r="FK5813">
            <v>0.26300000000000001</v>
          </cell>
          <cell r="FL5813">
            <v>1.2352308957157037</v>
          </cell>
          <cell r="FO5813">
            <v>1</v>
          </cell>
        </row>
        <row r="5814">
          <cell r="A5814">
            <v>641551</v>
          </cell>
          <cell r="C5814" t="str">
            <v>Elliott, Jake</v>
          </cell>
          <cell r="Q5814" t="str">
            <v>R</v>
          </cell>
          <cell r="AJ5814">
            <v>6.6484441956357641</v>
          </cell>
          <cell r="AR5814">
            <v>16.8</v>
          </cell>
          <cell r="AS5814">
            <v>2.1355389726315011E-2</v>
          </cell>
          <cell r="AT5814">
            <v>0.96171771242387183</v>
          </cell>
          <cell r="BE5814">
            <v>1.2083990283301433</v>
          </cell>
          <cell r="CP5814">
            <v>21.291666666666668</v>
          </cell>
          <cell r="CV5814">
            <v>92.1</v>
          </cell>
          <cell r="DA5814">
            <v>0</v>
          </cell>
          <cell r="DD5814">
            <v>1.1260307152916038</v>
          </cell>
          <cell r="FJ5814">
            <v>42</v>
          </cell>
          <cell r="FK5814">
            <v>0.26300000000000001</v>
          </cell>
          <cell r="FL5814">
            <v>1.7102297512821885E-2</v>
          </cell>
          <cell r="FO5814">
            <v>0.82669682465797156</v>
          </cell>
        </row>
        <row r="5815">
          <cell r="A5815">
            <v>641560</v>
          </cell>
          <cell r="C5815" t="str">
            <v>Falwell, Chris</v>
          </cell>
          <cell r="Q5815" t="str">
            <v>S</v>
          </cell>
          <cell r="AJ5815">
            <v>9.4251409982567846</v>
          </cell>
          <cell r="AR5815">
            <v>44.400000000000006</v>
          </cell>
          <cell r="AS5815">
            <v>0.94763719332140539</v>
          </cell>
          <cell r="AT5815">
            <v>0.97325476251791843</v>
          </cell>
          <cell r="BE5815">
            <v>1.1323560405602662</v>
          </cell>
          <cell r="CP5815">
            <v>21.208333333333332</v>
          </cell>
          <cell r="CV5815">
            <v>92.1</v>
          </cell>
          <cell r="DA5815">
            <v>0</v>
          </cell>
          <cell r="DD5815">
            <v>0.75541675984703105</v>
          </cell>
          <cell r="FJ5815">
            <v>111</v>
          </cell>
          <cell r="FK5815">
            <v>0.26300000000000001</v>
          </cell>
          <cell r="FL5815">
            <v>1.4257108250682915</v>
          </cell>
          <cell r="FO5815">
            <v>0.14423076923076927</v>
          </cell>
        </row>
        <row r="5816">
          <cell r="A5816">
            <v>641581</v>
          </cell>
          <cell r="C5816" t="str">
            <v>Ford, Chasen</v>
          </cell>
          <cell r="Q5816" t="str">
            <v>R</v>
          </cell>
          <cell r="AJ5816">
            <v>8.3764703121109001</v>
          </cell>
          <cell r="AR5816">
            <v>16.8</v>
          </cell>
          <cell r="AS5816">
            <v>-6.5865561325193784</v>
          </cell>
          <cell r="AT5816">
            <v>0.9455784820400519</v>
          </cell>
          <cell r="BE5816">
            <v>0.98960746908925146</v>
          </cell>
          <cell r="CP5816">
            <v>20.958333333333332</v>
          </cell>
          <cell r="CV5816">
            <v>92.1</v>
          </cell>
          <cell r="DA5816">
            <v>0</v>
          </cell>
          <cell r="DD5816">
            <v>1.2774409932456192</v>
          </cell>
          <cell r="FJ5816">
            <v>42</v>
          </cell>
          <cell r="FK5816">
            <v>0.26300000000000001</v>
          </cell>
          <cell r="FL5816">
            <v>4.1696487572816547</v>
          </cell>
          <cell r="FO5816">
            <v>1</v>
          </cell>
        </row>
        <row r="5817">
          <cell r="A5817">
            <v>641582</v>
          </cell>
          <cell r="C5817" t="str">
            <v>Foster, Matt</v>
          </cell>
          <cell r="Q5817" t="str">
            <v>R</v>
          </cell>
          <cell r="AJ5817">
            <v>6.1042073195985278</v>
          </cell>
          <cell r="AR5817">
            <v>16.8</v>
          </cell>
          <cell r="AS5817">
            <v>0.77327892005147891</v>
          </cell>
          <cell r="AT5817">
            <v>0.96404510853514347</v>
          </cell>
          <cell r="BE5817">
            <v>1.003301481993419</v>
          </cell>
          <cell r="CP5817">
            <v>21.458333333333332</v>
          </cell>
          <cell r="CV5817">
            <v>92.1</v>
          </cell>
          <cell r="DA5817">
            <v>0</v>
          </cell>
          <cell r="DD5817">
            <v>1.2478447803806574</v>
          </cell>
          <cell r="FJ5817">
            <v>42</v>
          </cell>
          <cell r="FK5817">
            <v>0.26300000000000001</v>
          </cell>
          <cell r="FL5817">
            <v>-0.27666382984020466</v>
          </cell>
          <cell r="FO5817">
            <v>1</v>
          </cell>
        </row>
        <row r="5818">
          <cell r="A5818">
            <v>641656</v>
          </cell>
          <cell r="C5818" t="str">
            <v>Hamilton, Ian</v>
          </cell>
          <cell r="Q5818" t="str">
            <v>R</v>
          </cell>
          <cell r="AJ5818">
            <v>6.283526611350716</v>
          </cell>
          <cell r="AR5818">
            <v>16.8</v>
          </cell>
          <cell r="AS5818">
            <v>-0.34084833817451177</v>
          </cell>
          <cell r="AT5818">
            <v>0.92268942764857498</v>
          </cell>
          <cell r="BE5818">
            <v>0.65413285130951271</v>
          </cell>
          <cell r="CP5818">
            <v>21.041666666666668</v>
          </cell>
          <cell r="CV5818">
            <v>92.1</v>
          </cell>
          <cell r="DA5818">
            <v>0</v>
          </cell>
          <cell r="DD5818">
            <v>0.88199087309132951</v>
          </cell>
          <cell r="FJ5818">
            <v>42</v>
          </cell>
          <cell r="FK5818">
            <v>0.26300000000000001</v>
          </cell>
          <cell r="FL5818">
            <v>4.2041821087760813E-2</v>
          </cell>
          <cell r="FO5818">
            <v>1</v>
          </cell>
        </row>
        <row r="5819">
          <cell r="A5819">
            <v>642092</v>
          </cell>
          <cell r="C5819" t="str">
            <v>Smith, Riley</v>
          </cell>
          <cell r="Q5819" t="str">
            <v>R</v>
          </cell>
          <cell r="AJ5819">
            <v>6.0413197140359998</v>
          </cell>
          <cell r="AR5819">
            <v>16.8</v>
          </cell>
          <cell r="AS5819">
            <v>0.42846288361251172</v>
          </cell>
          <cell r="AT5819">
            <v>0.95705541045866682</v>
          </cell>
          <cell r="BE5819">
            <v>1.0391511003932277</v>
          </cell>
          <cell r="CP5819">
            <v>21.458333333333332</v>
          </cell>
          <cell r="CV5819">
            <v>92.1</v>
          </cell>
          <cell r="DA5819">
            <v>0</v>
          </cell>
          <cell r="DD5819">
            <v>0.8861461213779267</v>
          </cell>
          <cell r="FJ5819">
            <v>42</v>
          </cell>
          <cell r="FK5819">
            <v>0.26300000000000001</v>
          </cell>
          <cell r="FL5819">
            <v>0.46605898102010368</v>
          </cell>
          <cell r="FO5819">
            <v>1</v>
          </cell>
        </row>
        <row r="5820">
          <cell r="A5820">
            <v>642228</v>
          </cell>
          <cell r="C5820" t="str">
            <v>Wright, Andrew</v>
          </cell>
          <cell r="Q5820" t="str">
            <v>R</v>
          </cell>
          <cell r="AJ5820">
            <v>6.3470353515661113</v>
          </cell>
          <cell r="AR5820">
            <v>16.8</v>
          </cell>
          <cell r="AS5820">
            <v>0.65848301067328485</v>
          </cell>
          <cell r="AT5820">
            <v>0.99305558821857498</v>
          </cell>
          <cell r="BE5820">
            <v>1.059671165739638</v>
          </cell>
          <cell r="CP5820">
            <v>21.041666666666668</v>
          </cell>
          <cell r="CV5820">
            <v>92.1</v>
          </cell>
          <cell r="DA5820">
            <v>0</v>
          </cell>
          <cell r="DD5820">
            <v>2</v>
          </cell>
          <cell r="FJ5820">
            <v>42</v>
          </cell>
          <cell r="FK5820">
            <v>0.26300000000000001</v>
          </cell>
          <cell r="FL5820">
            <v>0.135521028386445</v>
          </cell>
          <cell r="FO5820">
            <v>1</v>
          </cell>
        </row>
        <row r="5821">
          <cell r="A5821">
            <v>642236</v>
          </cell>
          <cell r="C5821" t="str">
            <v>Zanghi, Joseph</v>
          </cell>
          <cell r="Q5821" t="str">
            <v>R</v>
          </cell>
          <cell r="AJ5821">
            <v>5.7656588252895231</v>
          </cell>
          <cell r="AR5821">
            <v>16.8</v>
          </cell>
          <cell r="AS5821">
            <v>7.8378007068733005E-2</v>
          </cell>
          <cell r="AT5821">
            <v>0.96242305461267974</v>
          </cell>
          <cell r="BE5821">
            <v>0.91342032212004598</v>
          </cell>
          <cell r="CP5821">
            <v>21.541666666666668</v>
          </cell>
          <cell r="CV5821">
            <v>92.1</v>
          </cell>
          <cell r="DA5821">
            <v>0</v>
          </cell>
          <cell r="DD5821">
            <v>1.6214150657795088</v>
          </cell>
          <cell r="FJ5821">
            <v>42</v>
          </cell>
          <cell r="FK5821">
            <v>0.26300000000000001</v>
          </cell>
          <cell r="FL5821">
            <v>0.45248775415565845</v>
          </cell>
          <cell r="FO5821">
            <v>1</v>
          </cell>
        </row>
        <row r="5822">
          <cell r="A5822">
            <v>643214</v>
          </cell>
          <cell r="C5822" t="str">
            <v>Bazar, Reagan</v>
          </cell>
          <cell r="Q5822" t="str">
            <v>R</v>
          </cell>
          <cell r="AJ5822">
            <v>8.42051100065488</v>
          </cell>
          <cell r="AR5822">
            <v>16.8</v>
          </cell>
          <cell r="AS5822">
            <v>-8.2210265996536705E-2</v>
          </cell>
          <cell r="AT5822">
            <v>0.9477868480803795</v>
          </cell>
          <cell r="BE5822">
            <v>1.2865284154123273</v>
          </cell>
          <cell r="CP5822">
            <v>21.041666666666668</v>
          </cell>
          <cell r="CV5822">
            <v>92.1</v>
          </cell>
          <cell r="DA5822">
            <v>0</v>
          </cell>
          <cell r="DD5822">
            <v>0.98777615633622051</v>
          </cell>
          <cell r="FJ5822">
            <v>42</v>
          </cell>
          <cell r="FK5822">
            <v>0.26300000000000001</v>
          </cell>
          <cell r="FL5822">
            <v>0.72609358708715988</v>
          </cell>
          <cell r="FO5822">
            <v>1</v>
          </cell>
        </row>
        <row r="5823">
          <cell r="A5823">
            <v>643311</v>
          </cell>
          <cell r="C5823" t="str">
            <v>Freeland, Jarrett</v>
          </cell>
          <cell r="Q5823" t="str">
            <v>R</v>
          </cell>
          <cell r="AJ5823">
            <v>13.461078628357585</v>
          </cell>
          <cell r="AR5823">
            <v>16.8</v>
          </cell>
          <cell r="AS5823">
            <v>-1.9710148544086687</v>
          </cell>
          <cell r="AT5823">
            <v>0.9735481420001989</v>
          </cell>
          <cell r="BE5823">
            <v>1.4070358377034253</v>
          </cell>
          <cell r="CP5823">
            <v>22.041666666666668</v>
          </cell>
          <cell r="CV5823">
            <v>92.1</v>
          </cell>
          <cell r="DA5823">
            <v>0</v>
          </cell>
          <cell r="DD5823">
            <v>1.0669555080874862</v>
          </cell>
          <cell r="FJ5823">
            <v>42</v>
          </cell>
          <cell r="FK5823">
            <v>0.26300000000000001</v>
          </cell>
          <cell r="FL5823">
            <v>5.375521249272122</v>
          </cell>
          <cell r="FO5823">
            <v>1</v>
          </cell>
        </row>
        <row r="5824">
          <cell r="A5824">
            <v>643464</v>
          </cell>
          <cell r="C5824" t="str">
            <v>Moyer, Dillon</v>
          </cell>
          <cell r="Q5824" t="str">
            <v>R</v>
          </cell>
          <cell r="AJ5824">
            <v>8.1171877679164268</v>
          </cell>
          <cell r="AR5824">
            <v>16.8</v>
          </cell>
          <cell r="AS5824">
            <v>-1.0345376414226628</v>
          </cell>
          <cell r="AT5824">
            <v>0.94678242356992037</v>
          </cell>
          <cell r="BE5824">
            <v>0.76660911681717325</v>
          </cell>
          <cell r="CP5824">
            <v>24.958333333333332</v>
          </cell>
          <cell r="CV5824">
            <v>92.1</v>
          </cell>
          <cell r="DA5824">
            <v>0</v>
          </cell>
          <cell r="DD5824">
            <v>1.3070850366190789</v>
          </cell>
          <cell r="FJ5824">
            <v>42</v>
          </cell>
          <cell r="FK5824">
            <v>0.26300000000000001</v>
          </cell>
          <cell r="FL5824">
            <v>0.58950650321512288</v>
          </cell>
          <cell r="FO5824">
            <v>1</v>
          </cell>
        </row>
        <row r="5825">
          <cell r="A5825">
            <v>644372</v>
          </cell>
          <cell r="C5825" t="str">
            <v>Cespedes, Francis</v>
          </cell>
          <cell r="Q5825" t="str">
            <v>R</v>
          </cell>
          <cell r="AJ5825">
            <v>8.2980933936188901</v>
          </cell>
          <cell r="AR5825">
            <v>16.8</v>
          </cell>
          <cell r="AS5825">
            <v>-2.7662885920074642</v>
          </cell>
          <cell r="AT5825">
            <v>0.95555576138284359</v>
          </cell>
          <cell r="BE5825">
            <v>1.1908137971437149</v>
          </cell>
          <cell r="CP5825">
            <v>21.791666666666668</v>
          </cell>
          <cell r="CV5825">
            <v>92.1</v>
          </cell>
          <cell r="DA5825">
            <v>0</v>
          </cell>
          <cell r="DD5825">
            <v>1.784230364943626</v>
          </cell>
          <cell r="FJ5825">
            <v>42</v>
          </cell>
          <cell r="FK5825">
            <v>0.26300000000000001</v>
          </cell>
          <cell r="FL5825">
            <v>-0.14845689596593559</v>
          </cell>
          <cell r="FO5825">
            <v>1</v>
          </cell>
        </row>
        <row r="5826">
          <cell r="A5826">
            <v>645309</v>
          </cell>
          <cell r="C5826" t="str">
            <v>Silva, Luis</v>
          </cell>
          <cell r="Q5826" t="str">
            <v>S</v>
          </cell>
          <cell r="AJ5826">
            <v>9.5102553708100004</v>
          </cell>
          <cell r="AR5826">
            <v>44.400000000000006</v>
          </cell>
          <cell r="AS5826">
            <v>1.0108717774348668</v>
          </cell>
          <cell r="AT5826">
            <v>0.96785946498087094</v>
          </cell>
          <cell r="BE5826">
            <v>0.83800013127093975</v>
          </cell>
          <cell r="CP5826">
            <v>19.625</v>
          </cell>
          <cell r="CV5826">
            <v>92.1</v>
          </cell>
          <cell r="DA5826">
            <v>0</v>
          </cell>
          <cell r="DD5826">
            <v>0.95139400750936909</v>
          </cell>
          <cell r="FJ5826">
            <v>111</v>
          </cell>
          <cell r="FK5826">
            <v>0.26300000000000001</v>
          </cell>
          <cell r="FL5826">
            <v>0.12694671994361603</v>
          </cell>
          <cell r="FO5826">
            <v>0</v>
          </cell>
        </row>
        <row r="5827">
          <cell r="A5827">
            <v>647332</v>
          </cell>
          <cell r="C5827" t="str">
            <v>Shred, Darren</v>
          </cell>
          <cell r="Q5827" t="str">
            <v>R</v>
          </cell>
          <cell r="AJ5827">
            <v>9.0580162007641274</v>
          </cell>
          <cell r="AR5827">
            <v>16.8</v>
          </cell>
          <cell r="AS5827">
            <v>1.8200566649709415</v>
          </cell>
          <cell r="AT5827">
            <v>0.97444645524706464</v>
          </cell>
          <cell r="BE5827">
            <v>1.1785405055687703</v>
          </cell>
          <cell r="CP5827">
            <v>18.708333333333332</v>
          </cell>
          <cell r="CV5827">
            <v>92.1</v>
          </cell>
          <cell r="DA5827">
            <v>0</v>
          </cell>
          <cell r="DD5827">
            <v>1.1703038932469874</v>
          </cell>
          <cell r="FJ5827">
            <v>42</v>
          </cell>
          <cell r="FK5827">
            <v>0.26300000000000001</v>
          </cell>
          <cell r="FL5827">
            <v>-0.16539002099166031</v>
          </cell>
          <cell r="FO5827">
            <v>1</v>
          </cell>
        </row>
        <row r="5828">
          <cell r="A5828">
            <v>649144</v>
          </cell>
          <cell r="C5828" t="str">
            <v>Wells, Alex</v>
          </cell>
          <cell r="Q5828" t="str">
            <v>S</v>
          </cell>
          <cell r="AJ5828">
            <v>6.0873774084795951</v>
          </cell>
          <cell r="AR5828">
            <v>44.400000000000006</v>
          </cell>
          <cell r="AS5828">
            <v>0.5974631018415727</v>
          </cell>
          <cell r="AT5828">
            <v>0.96576321868631132</v>
          </cell>
          <cell r="BE5828">
            <v>0.84004878595865717</v>
          </cell>
          <cell r="CP5828">
            <v>19.375</v>
          </cell>
          <cell r="CV5828">
            <v>92.1</v>
          </cell>
          <cell r="DA5828">
            <v>0</v>
          </cell>
          <cell r="DD5828">
            <v>0.74308297122325229</v>
          </cell>
          <cell r="FJ5828">
            <v>111</v>
          </cell>
          <cell r="FK5828">
            <v>0.26300000000000001</v>
          </cell>
          <cell r="FL5828">
            <v>-0.11729519722054162</v>
          </cell>
          <cell r="FO5828">
            <v>0</v>
          </cell>
        </row>
        <row r="5829">
          <cell r="A5829">
            <v>650572</v>
          </cell>
          <cell r="C5829" t="str">
            <v>Durruthy, Williams</v>
          </cell>
          <cell r="Q5829" t="str">
            <v>R</v>
          </cell>
          <cell r="AJ5829">
            <v>7.5109756948350537</v>
          </cell>
          <cell r="AR5829">
            <v>16.8</v>
          </cell>
          <cell r="AS5829">
            <v>9.086809245073546E-2</v>
          </cell>
          <cell r="AT5829">
            <v>0.96020162239753448</v>
          </cell>
          <cell r="BE5829">
            <v>0.9588359540513639</v>
          </cell>
          <cell r="CP5829">
            <v>21.708333333333332</v>
          </cell>
          <cell r="CV5829">
            <v>92.1</v>
          </cell>
          <cell r="DA5829">
            <v>0</v>
          </cell>
          <cell r="DD5829">
            <v>1.2492710601632391</v>
          </cell>
          <cell r="FJ5829">
            <v>42</v>
          </cell>
          <cell r="FK5829">
            <v>0.26300000000000001</v>
          </cell>
          <cell r="FL5829">
            <v>0.40371176203285403</v>
          </cell>
          <cell r="FO5829">
            <v>1</v>
          </cell>
        </row>
        <row r="5830">
          <cell r="A5830">
            <v>650960</v>
          </cell>
          <cell r="C5830" t="str">
            <v>Duarte, Daniel</v>
          </cell>
          <cell r="Q5830" t="str">
            <v>S</v>
          </cell>
          <cell r="AJ5830">
            <v>9.6506689693038297</v>
          </cell>
          <cell r="AR5830">
            <v>44.400000000000006</v>
          </cell>
          <cell r="AS5830">
            <v>-3.7188972864187098E-2</v>
          </cell>
          <cell r="AT5830">
            <v>0.91777739432493122</v>
          </cell>
          <cell r="BE5830">
            <v>0.78119078299216049</v>
          </cell>
          <cell r="CP5830">
            <v>19.541666666666668</v>
          </cell>
          <cell r="CV5830">
            <v>92.1</v>
          </cell>
          <cell r="DA5830">
            <v>0</v>
          </cell>
          <cell r="DD5830">
            <v>0.83623050481117323</v>
          </cell>
          <cell r="FJ5830">
            <v>111</v>
          </cell>
          <cell r="FK5830">
            <v>0.26300000000000001</v>
          </cell>
          <cell r="FL5830">
            <v>0.85675855180258642</v>
          </cell>
          <cell r="FO5830">
            <v>0</v>
          </cell>
        </row>
        <row r="5831">
          <cell r="A5831">
            <v>656184</v>
          </cell>
          <cell r="C5831" t="str">
            <v>Aiken, Brady</v>
          </cell>
          <cell r="Q5831" t="str">
            <v>S</v>
          </cell>
          <cell r="AJ5831">
            <v>8.5037172498402214</v>
          </cell>
          <cell r="AR5831">
            <v>44.400000000000006</v>
          </cell>
          <cell r="AS5831">
            <v>-1.9457366122278652</v>
          </cell>
          <cell r="AT5831">
            <v>0.96142323962744614</v>
          </cell>
          <cell r="BE5831">
            <v>1.4014787092579999</v>
          </cell>
          <cell r="CP5831">
            <v>19.875</v>
          </cell>
          <cell r="CV5831">
            <v>92.1</v>
          </cell>
          <cell r="DA5831">
            <v>0</v>
          </cell>
          <cell r="DD5831">
            <v>1.1810308276831387</v>
          </cell>
          <cell r="FJ5831">
            <v>111</v>
          </cell>
          <cell r="FK5831">
            <v>0.26300000000000001</v>
          </cell>
          <cell r="FL5831">
            <v>-1.7997309818147014</v>
          </cell>
          <cell r="FO5831">
            <v>0</v>
          </cell>
        </row>
        <row r="5832">
          <cell r="A5832">
            <v>656474</v>
          </cell>
          <cell r="C5832" t="str">
            <v>Gonzalez, Gabe</v>
          </cell>
          <cell r="Q5832" t="str">
            <v>R</v>
          </cell>
          <cell r="AJ5832">
            <v>8.3100564512730823</v>
          </cell>
          <cell r="AR5832">
            <v>16.8</v>
          </cell>
          <cell r="AS5832">
            <v>-0.71452034584250157</v>
          </cell>
          <cell r="AT5832">
            <v>0.91839053393570103</v>
          </cell>
          <cell r="BE5832">
            <v>1.0954459159790499</v>
          </cell>
          <cell r="CP5832">
            <v>19.875</v>
          </cell>
          <cell r="CV5832">
            <v>92.1</v>
          </cell>
          <cell r="DA5832">
            <v>0</v>
          </cell>
          <cell r="DD5832">
            <v>1.1224210701265886</v>
          </cell>
          <cell r="FJ5832">
            <v>42</v>
          </cell>
          <cell r="FK5832">
            <v>0.26300000000000001</v>
          </cell>
          <cell r="FL5832">
            <v>0.59420138076128737</v>
          </cell>
          <cell r="FO5832">
            <v>1</v>
          </cell>
        </row>
        <row r="5833">
          <cell r="A5833">
            <v>656971</v>
          </cell>
          <cell r="C5833" t="str">
            <v>Smith, Ben</v>
          </cell>
          <cell r="Q5833" t="str">
            <v>S</v>
          </cell>
          <cell r="AJ5833">
            <v>10.498224306502696</v>
          </cell>
          <cell r="AR5833">
            <v>44.400000000000006</v>
          </cell>
          <cell r="AS5833">
            <v>-4.0869073338058122E-2</v>
          </cell>
          <cell r="AT5833">
            <v>0.94089225806896315</v>
          </cell>
          <cell r="BE5833">
            <v>0.84261837059945865</v>
          </cell>
          <cell r="CP5833">
            <v>23.458333333333332</v>
          </cell>
          <cell r="CV5833">
            <v>92.1</v>
          </cell>
          <cell r="DA5833">
            <v>0</v>
          </cell>
          <cell r="DD5833">
            <v>1.5296054877980181</v>
          </cell>
          <cell r="FJ5833">
            <v>111</v>
          </cell>
          <cell r="FK5833">
            <v>0.26300000000000001</v>
          </cell>
          <cell r="FL5833">
            <v>-0.9693373493625923</v>
          </cell>
          <cell r="FO5833">
            <v>0</v>
          </cell>
        </row>
        <row r="5834">
          <cell r="A5834">
            <v>657060</v>
          </cell>
          <cell r="C5834" t="str">
            <v>Tucker, Bo</v>
          </cell>
          <cell r="Q5834" t="str">
            <v>R</v>
          </cell>
          <cell r="AJ5834">
            <v>7.4069657836425122</v>
          </cell>
          <cell r="AR5834">
            <v>16.8</v>
          </cell>
          <cell r="AS5834">
            <v>0.88098797503870518</v>
          </cell>
          <cell r="AT5834">
            <v>0.96404510853514347</v>
          </cell>
          <cell r="BE5834">
            <v>0.96979211906965246</v>
          </cell>
          <cell r="CP5834">
            <v>21.125</v>
          </cell>
          <cell r="CV5834">
            <v>92.1</v>
          </cell>
          <cell r="DA5834">
            <v>0</v>
          </cell>
          <cell r="DD5834">
            <v>1.0929981740152046</v>
          </cell>
          <cell r="FJ5834">
            <v>42</v>
          </cell>
          <cell r="FK5834">
            <v>0.26300000000000001</v>
          </cell>
          <cell r="FL5834">
            <v>0.12939907396964045</v>
          </cell>
          <cell r="FO5834">
            <v>1</v>
          </cell>
        </row>
        <row r="5835">
          <cell r="A5835">
            <v>661527</v>
          </cell>
          <cell r="C5835" t="str">
            <v>Martinez, Seth</v>
          </cell>
          <cell r="Q5835" t="str">
            <v>R</v>
          </cell>
          <cell r="AJ5835">
            <v>7.9764748852242828</v>
          </cell>
          <cell r="AR5835">
            <v>16.8</v>
          </cell>
          <cell r="AS5835">
            <v>-2.1252473229821334</v>
          </cell>
          <cell r="AT5835">
            <v>0.99187467674497887</v>
          </cell>
          <cell r="BE5835">
            <v>0.88681772185117769</v>
          </cell>
          <cell r="CP5835">
            <v>22.125</v>
          </cell>
          <cell r="CV5835">
            <v>92.1</v>
          </cell>
          <cell r="DA5835">
            <v>0</v>
          </cell>
          <cell r="DD5835">
            <v>0.89287450099509746</v>
          </cell>
          <cell r="FJ5835">
            <v>42</v>
          </cell>
          <cell r="FK5835">
            <v>0.26300000000000001</v>
          </cell>
          <cell r="FL5835">
            <v>3.9129680897326167</v>
          </cell>
          <cell r="FO5835">
            <v>1</v>
          </cell>
        </row>
        <row r="5836">
          <cell r="A5836">
            <v>662121</v>
          </cell>
          <cell r="C5836" t="str">
            <v>Sawyer, Dalton</v>
          </cell>
          <cell r="Q5836" t="str">
            <v>R</v>
          </cell>
          <cell r="AJ5836">
            <v>5.9246403580848783</v>
          </cell>
          <cell r="AR5836">
            <v>16.8</v>
          </cell>
          <cell r="AS5836">
            <v>-0.90226900501817731</v>
          </cell>
          <cell r="AT5836">
            <v>0.95000023311377291</v>
          </cell>
          <cell r="BE5836">
            <v>1.2007215316162767</v>
          </cell>
          <cell r="CP5836">
            <v>22.625</v>
          </cell>
          <cell r="CV5836">
            <v>92.1</v>
          </cell>
          <cell r="DA5836">
            <v>0</v>
          </cell>
          <cell r="DD5836">
            <v>1.2035652210742005</v>
          </cell>
          <cell r="FJ5836">
            <v>42</v>
          </cell>
          <cell r="FK5836">
            <v>0.26300000000000001</v>
          </cell>
          <cell r="FL5836">
            <v>1.1651059846518201</v>
          </cell>
          <cell r="FO5836">
            <v>1</v>
          </cell>
        </row>
        <row r="5837">
          <cell r="A5837">
            <v>662253</v>
          </cell>
          <cell r="C5837" t="str">
            <v>Munoz, Andres</v>
          </cell>
          <cell r="Q5837" t="str">
            <v>R</v>
          </cell>
          <cell r="AJ5837">
            <v>7.4114127849840212</v>
          </cell>
          <cell r="AR5837">
            <v>16.8</v>
          </cell>
          <cell r="AS5837">
            <v>0.32136555939738892</v>
          </cell>
          <cell r="AT5837">
            <v>0.97203156684411562</v>
          </cell>
          <cell r="BE5837">
            <v>1.0454053240678876</v>
          </cell>
          <cell r="CP5837">
            <v>17.458333333333332</v>
          </cell>
          <cell r="CV5837">
            <v>92.1</v>
          </cell>
          <cell r="DA5837">
            <v>0</v>
          </cell>
          <cell r="DD5837">
            <v>1.2041238370582732</v>
          </cell>
          <cell r="FJ5837">
            <v>42</v>
          </cell>
          <cell r="FK5837">
            <v>0.26300000000000001</v>
          </cell>
          <cell r="FL5837">
            <v>-1.099530896142892</v>
          </cell>
          <cell r="FO5837">
            <v>1</v>
          </cell>
        </row>
        <row r="5838">
          <cell r="A5838">
            <v>662971</v>
          </cell>
          <cell r="C5838" t="str">
            <v>Gonzalez, Jorge</v>
          </cell>
          <cell r="Q5838" t="str">
            <v>R</v>
          </cell>
          <cell r="AJ5838">
            <v>7.7647882380434048</v>
          </cell>
          <cell r="AR5838">
            <v>16.8</v>
          </cell>
          <cell r="AS5838">
            <v>-0.79703649025276502</v>
          </cell>
          <cell r="AT5838">
            <v>0.92376716560581451</v>
          </cell>
          <cell r="BE5838">
            <v>0.58614025810521464</v>
          </cell>
          <cell r="CP5838">
            <v>19.791666666666668</v>
          </cell>
          <cell r="CV5838">
            <v>92.1</v>
          </cell>
          <cell r="DA5838">
            <v>0</v>
          </cell>
          <cell r="DD5838">
            <v>0.86905359061640353</v>
          </cell>
          <cell r="FJ5838">
            <v>42</v>
          </cell>
          <cell r="FK5838">
            <v>0.26300000000000001</v>
          </cell>
          <cell r="FL5838">
            <v>0.31398911898204318</v>
          </cell>
          <cell r="FO5838">
            <v>1</v>
          </cell>
        </row>
        <row r="5839">
          <cell r="A5839">
            <v>663321</v>
          </cell>
          <cell r="C5839" t="str">
            <v>Hernandez, Nick</v>
          </cell>
          <cell r="Q5839" t="str">
            <v>R</v>
          </cell>
          <cell r="AJ5839">
            <v>5.8114067491394712</v>
          </cell>
          <cell r="AR5839">
            <v>16.8</v>
          </cell>
          <cell r="AS5839">
            <v>-0.82034663903646543</v>
          </cell>
          <cell r="AT5839">
            <v>0.93461134914892918</v>
          </cell>
          <cell r="BE5839">
            <v>0.65950550752254289</v>
          </cell>
          <cell r="CP5839">
            <v>21.541666666666668</v>
          </cell>
          <cell r="CV5839">
            <v>92.1</v>
          </cell>
          <cell r="DA5839">
            <v>0</v>
          </cell>
          <cell r="DD5839">
            <v>1.1702016512416265</v>
          </cell>
          <cell r="FJ5839">
            <v>42</v>
          </cell>
          <cell r="FK5839">
            <v>0.26300000000000001</v>
          </cell>
          <cell r="FL5839">
            <v>1.9641383791674141</v>
          </cell>
          <cell r="FO5839">
            <v>1</v>
          </cell>
        </row>
        <row r="5840">
          <cell r="A5840">
            <v>663397</v>
          </cell>
          <cell r="C5840" t="str">
            <v>Beddes, Danny</v>
          </cell>
          <cell r="Q5840" t="str">
            <v>S</v>
          </cell>
          <cell r="AJ5840">
            <v>7.1390366081721455</v>
          </cell>
          <cell r="AR5840">
            <v>44.400000000000006</v>
          </cell>
          <cell r="AS5840">
            <v>1.043407881781599</v>
          </cell>
          <cell r="AT5840">
            <v>0.95888260860714358</v>
          </cell>
          <cell r="BE5840">
            <v>1.1207700795874569</v>
          </cell>
          <cell r="CP5840">
            <v>21.958333333333332</v>
          </cell>
          <cell r="CV5840">
            <v>92.1</v>
          </cell>
          <cell r="DA5840">
            <v>0</v>
          </cell>
          <cell r="DD5840">
            <v>0.90695025355652614</v>
          </cell>
          <cell r="FJ5840">
            <v>111</v>
          </cell>
          <cell r="FK5840">
            <v>0.26300000000000001</v>
          </cell>
          <cell r="FL5840">
            <v>0.12347352006934111</v>
          </cell>
          <cell r="FO5840">
            <v>0</v>
          </cell>
        </row>
        <row r="5841">
          <cell r="A5841">
            <v>663419</v>
          </cell>
          <cell r="C5841" t="str">
            <v>Stillman, Will</v>
          </cell>
          <cell r="Q5841" t="str">
            <v>R</v>
          </cell>
          <cell r="AJ5841">
            <v>5.8433517882787305</v>
          </cell>
          <cell r="AR5841">
            <v>16.8</v>
          </cell>
          <cell r="AS5841">
            <v>0.85139500259300172</v>
          </cell>
          <cell r="AT5841">
            <v>0.96730567621026164</v>
          </cell>
          <cell r="BE5841">
            <v>0.99277923902843257</v>
          </cell>
          <cell r="CP5841">
            <v>22.625</v>
          </cell>
          <cell r="CV5841">
            <v>92.1</v>
          </cell>
          <cell r="DA5841">
            <v>0</v>
          </cell>
          <cell r="DD5841">
            <v>1.2502408838226158</v>
          </cell>
          <cell r="FJ5841">
            <v>42</v>
          </cell>
          <cell r="FK5841">
            <v>0.26300000000000001</v>
          </cell>
          <cell r="FL5841">
            <v>0.16682103585404895</v>
          </cell>
          <cell r="FO5841">
            <v>1</v>
          </cell>
        </row>
        <row r="5842">
          <cell r="A5842">
            <v>664055</v>
          </cell>
          <cell r="C5842" t="str">
            <v>Matuella, Michael</v>
          </cell>
          <cell r="Q5842" t="str">
            <v>S</v>
          </cell>
          <cell r="AJ5842">
            <v>8.030606677317742</v>
          </cell>
          <cell r="AR5842">
            <v>44.400000000000006</v>
          </cell>
          <cell r="AS5842">
            <v>5.2508856368327237</v>
          </cell>
          <cell r="AT5842">
            <v>0.99781946080688666</v>
          </cell>
          <cell r="BE5842">
            <v>1.1932388319953324</v>
          </cell>
          <cell r="CP5842">
            <v>22.041666666666668</v>
          </cell>
          <cell r="CV5842">
            <v>92.1</v>
          </cell>
          <cell r="DA5842">
            <v>0</v>
          </cell>
          <cell r="DD5842">
            <v>0.97436946192442075</v>
          </cell>
          <cell r="FJ5842">
            <v>111</v>
          </cell>
          <cell r="FK5842">
            <v>0.26300000000000001</v>
          </cell>
          <cell r="FL5842">
            <v>2.183246762449512</v>
          </cell>
          <cell r="FO5842">
            <v>0</v>
          </cell>
        </row>
        <row r="5843">
          <cell r="A5843">
            <v>664100</v>
          </cell>
          <cell r="C5843" t="str">
            <v>Jackson, Dean</v>
          </cell>
          <cell r="Q5843" t="str">
            <v>R</v>
          </cell>
          <cell r="AJ5843">
            <v>6.9798739775390146</v>
          </cell>
          <cell r="AR5843">
            <v>16.8</v>
          </cell>
          <cell r="AS5843">
            <v>2.3091653835440304</v>
          </cell>
          <cell r="AT5843">
            <v>0.95652193610600189</v>
          </cell>
          <cell r="BE5843">
            <v>1.2229618190544966</v>
          </cell>
          <cell r="CP5843">
            <v>22.375</v>
          </cell>
          <cell r="CV5843">
            <v>92.1</v>
          </cell>
          <cell r="DA5843">
            <v>0</v>
          </cell>
          <cell r="DD5843">
            <v>1.5800197360381505</v>
          </cell>
          <cell r="FJ5843">
            <v>42</v>
          </cell>
          <cell r="FK5843">
            <v>0.26300000000000001</v>
          </cell>
          <cell r="FL5843">
            <v>-0.59832303999667813</v>
          </cell>
          <cell r="FO5843">
            <v>1</v>
          </cell>
        </row>
        <row r="5844">
          <cell r="A5844">
            <v>664146</v>
          </cell>
          <cell r="C5844" t="str">
            <v>Bell, Evan</v>
          </cell>
          <cell r="Q5844" t="str">
            <v>R</v>
          </cell>
          <cell r="AJ5844">
            <v>7.6868495724688515</v>
          </cell>
          <cell r="AR5844">
            <v>16.8</v>
          </cell>
          <cell r="AS5844">
            <v>0.23193037874249267</v>
          </cell>
          <cell r="AT5844">
            <v>0.96080644989472375</v>
          </cell>
          <cell r="BE5844">
            <v>1.3307861537160131</v>
          </cell>
          <cell r="CP5844">
            <v>22.708333333333332</v>
          </cell>
          <cell r="CV5844">
            <v>92.1</v>
          </cell>
          <cell r="DA5844">
            <v>0</v>
          </cell>
          <cell r="DD5844">
            <v>0.78407451601501976</v>
          </cell>
          <cell r="FJ5844">
            <v>42</v>
          </cell>
          <cell r="FK5844">
            <v>0.26300000000000001</v>
          </cell>
          <cell r="FL5844">
            <v>-0.13734689808384634</v>
          </cell>
          <cell r="FO5844">
            <v>1</v>
          </cell>
        </row>
        <row r="5845">
          <cell r="A5845">
            <v>664192</v>
          </cell>
          <cell r="C5845" t="str">
            <v>Lucchesi, Joey</v>
          </cell>
          <cell r="Q5845" t="str">
            <v>S</v>
          </cell>
          <cell r="AJ5845">
            <v>5.6382690133283706</v>
          </cell>
          <cell r="AR5845">
            <v>44.400000000000006</v>
          </cell>
          <cell r="AS5845">
            <v>0.54541862108762029</v>
          </cell>
          <cell r="AT5845">
            <v>0.98001151482539395</v>
          </cell>
          <cell r="BE5845">
            <v>1.375187477937033</v>
          </cell>
          <cell r="CP5845">
            <v>23.041666666666668</v>
          </cell>
          <cell r="CV5845">
            <v>92.1</v>
          </cell>
          <cell r="DA5845">
            <v>0</v>
          </cell>
          <cell r="DD5845">
            <v>1.2748740343327682</v>
          </cell>
          <cell r="FJ5845">
            <v>111</v>
          </cell>
          <cell r="FK5845">
            <v>0.26300000000000001</v>
          </cell>
          <cell r="FL5845">
            <v>-0.10439712085553411</v>
          </cell>
          <cell r="FO5845">
            <v>0</v>
          </cell>
        </row>
        <row r="5846">
          <cell r="A5846">
            <v>664245</v>
          </cell>
          <cell r="C5846" t="str">
            <v>Simms, Trevor</v>
          </cell>
          <cell r="Q5846" t="str">
            <v>R</v>
          </cell>
          <cell r="AJ5846">
            <v>7.3786666343205489</v>
          </cell>
          <cell r="AR5846">
            <v>16.8</v>
          </cell>
          <cell r="AS5846">
            <v>0.76752442371770169</v>
          </cell>
          <cell r="AT5846">
            <v>0.95066006015534199</v>
          </cell>
          <cell r="BE5846">
            <v>1.0934430373165427</v>
          </cell>
          <cell r="CP5846">
            <v>24.291666666666668</v>
          </cell>
          <cell r="CV5846">
            <v>92.1</v>
          </cell>
          <cell r="DA5846">
            <v>0</v>
          </cell>
          <cell r="DD5846">
            <v>0.92823486320022253</v>
          </cell>
          <cell r="FJ5846">
            <v>42</v>
          </cell>
          <cell r="FK5846">
            <v>0.26300000000000001</v>
          </cell>
          <cell r="FL5846">
            <v>-0.5792573455360035</v>
          </cell>
          <cell r="FO5846">
            <v>0.92521941313429479</v>
          </cell>
        </row>
        <row r="5847">
          <cell r="A5847">
            <v>664343</v>
          </cell>
          <cell r="C5847" t="str">
            <v>Villarreal, Salvador</v>
          </cell>
          <cell r="Q5847" t="str">
            <v>R</v>
          </cell>
          <cell r="AJ5847">
            <v>9.973692048687596</v>
          </cell>
          <cell r="AR5847">
            <v>16.8</v>
          </cell>
          <cell r="AS5847">
            <v>1.2723229530276559</v>
          </cell>
          <cell r="AT5847">
            <v>0.96719415527962704</v>
          </cell>
          <cell r="BE5847">
            <v>0.66384981687742961</v>
          </cell>
          <cell r="CP5847">
            <v>18.375</v>
          </cell>
          <cell r="CV5847">
            <v>92.1</v>
          </cell>
          <cell r="DA5847">
            <v>0</v>
          </cell>
          <cell r="DD5847">
            <v>1.0909053317640378</v>
          </cell>
          <cell r="FJ5847">
            <v>42</v>
          </cell>
          <cell r="FK5847">
            <v>0.26300000000000001</v>
          </cell>
          <cell r="FL5847">
            <v>1.402890860110922</v>
          </cell>
          <cell r="FO5847">
            <v>1</v>
          </cell>
        </row>
        <row r="5848">
          <cell r="A5848">
            <v>664703</v>
          </cell>
          <cell r="C5848" t="str">
            <v>Smith, Blake</v>
          </cell>
          <cell r="Q5848" t="str">
            <v>R</v>
          </cell>
          <cell r="AJ5848">
            <v>6.545797722419409</v>
          </cell>
          <cell r="AR5848">
            <v>16.8</v>
          </cell>
          <cell r="AS5848">
            <v>0.56854908492032663</v>
          </cell>
          <cell r="AT5848">
            <v>0.94182243347326833</v>
          </cell>
          <cell r="BE5848">
            <v>0.95343212210635897</v>
          </cell>
          <cell r="CP5848">
            <v>23.875</v>
          </cell>
          <cell r="CV5848">
            <v>92.1</v>
          </cell>
          <cell r="DA5848">
            <v>0</v>
          </cell>
          <cell r="DD5848">
            <v>0.86679465113212661</v>
          </cell>
          <cell r="FJ5848">
            <v>42</v>
          </cell>
          <cell r="FK5848">
            <v>0.26300000000000001</v>
          </cell>
          <cell r="FL5848">
            <v>1.2180299071459695</v>
          </cell>
          <cell r="FO5848">
            <v>1</v>
          </cell>
        </row>
        <row r="5849">
          <cell r="A5849">
            <v>664944</v>
          </cell>
          <cell r="C5849" t="str">
            <v>Vieaux, Cam</v>
          </cell>
          <cell r="Q5849" t="str">
            <v>S</v>
          </cell>
          <cell r="AJ5849">
            <v>8.0877061192585735</v>
          </cell>
          <cell r="AR5849">
            <v>44.400000000000006</v>
          </cell>
          <cell r="AS5849">
            <v>0.56858914082215317</v>
          </cell>
          <cell r="AT5849">
            <v>0.96350381618637893</v>
          </cell>
          <cell r="BE5849">
            <v>0.93070881245934289</v>
          </cell>
          <cell r="CP5849">
            <v>23.375</v>
          </cell>
          <cell r="CV5849">
            <v>92.1</v>
          </cell>
          <cell r="DA5849">
            <v>0</v>
          </cell>
          <cell r="DD5849">
            <v>0.91312717908074181</v>
          </cell>
          <cell r="FJ5849">
            <v>111</v>
          </cell>
          <cell r="FK5849">
            <v>0.26300000000000001</v>
          </cell>
          <cell r="FL5849">
            <v>-0.36465228815775058</v>
          </cell>
          <cell r="FO5849">
            <v>0</v>
          </cell>
        </row>
        <row r="5850">
          <cell r="A5850">
            <v>665016</v>
          </cell>
          <cell r="C5850" t="str">
            <v>Thanopoulos, George</v>
          </cell>
          <cell r="Q5850" t="str">
            <v>R</v>
          </cell>
          <cell r="AJ5850">
            <v>6.9700532953050267</v>
          </cell>
          <cell r="AR5850">
            <v>16.8</v>
          </cell>
          <cell r="AS5850">
            <v>0.6940698975767452</v>
          </cell>
          <cell r="AT5850">
            <v>0.97555440571950514</v>
          </cell>
          <cell r="BE5850">
            <v>0.8510402272048031</v>
          </cell>
          <cell r="CP5850">
            <v>23.458333333333332</v>
          </cell>
          <cell r="CV5850">
            <v>92.1</v>
          </cell>
          <cell r="DA5850">
            <v>0</v>
          </cell>
          <cell r="DD5850">
            <v>0.88117705084790243</v>
          </cell>
          <cell r="FJ5850">
            <v>42</v>
          </cell>
          <cell r="FK5850">
            <v>0.26300000000000001</v>
          </cell>
          <cell r="FL5850">
            <v>0.17251163026737881</v>
          </cell>
          <cell r="FO5850">
            <v>1</v>
          </cell>
        </row>
        <row r="5851">
          <cell r="A5851">
            <v>665141</v>
          </cell>
          <cell r="C5851" t="str">
            <v>Cox, Andy</v>
          </cell>
          <cell r="Q5851" t="str">
            <v>R</v>
          </cell>
          <cell r="AJ5851">
            <v>8.7456890673038785</v>
          </cell>
          <cell r="AR5851">
            <v>16.8</v>
          </cell>
          <cell r="AS5851">
            <v>1.3453534833670169</v>
          </cell>
          <cell r="AT5851">
            <v>0.96404510853514347</v>
          </cell>
          <cell r="BE5851">
            <v>1.0373866377245846</v>
          </cell>
          <cell r="CP5851">
            <v>22.708333333333332</v>
          </cell>
          <cell r="CV5851">
            <v>92.1</v>
          </cell>
          <cell r="DA5851">
            <v>0</v>
          </cell>
          <cell r="DD5851">
            <v>1.0866175379342282</v>
          </cell>
          <cell r="FJ5851">
            <v>42</v>
          </cell>
          <cell r="FK5851">
            <v>0.26300000000000001</v>
          </cell>
          <cell r="FL5851">
            <v>-0.62903942586576278</v>
          </cell>
          <cell r="FO5851">
            <v>1</v>
          </cell>
        </row>
        <row r="5852">
          <cell r="A5852">
            <v>665690</v>
          </cell>
          <cell r="C5852" t="str">
            <v>Villalobos, Jonaiker</v>
          </cell>
          <cell r="Q5852" t="str">
            <v>R</v>
          </cell>
          <cell r="AJ5852">
            <v>9.8154135195840091</v>
          </cell>
          <cell r="AR5852">
            <v>16.8</v>
          </cell>
          <cell r="AS5852">
            <v>-0.16199256119121586</v>
          </cell>
          <cell r="AT5852">
            <v>0.89678803048764588</v>
          </cell>
          <cell r="BE5852">
            <v>0.83014001600567133</v>
          </cell>
          <cell r="CP5852">
            <v>16.958333333333332</v>
          </cell>
          <cell r="CV5852">
            <v>92.1</v>
          </cell>
          <cell r="DA5852">
            <v>0</v>
          </cell>
          <cell r="DD5852">
            <v>1.0206149741040924</v>
          </cell>
          <cell r="FJ5852">
            <v>42</v>
          </cell>
          <cell r="FK5852">
            <v>0.26300000000000001</v>
          </cell>
          <cell r="FL5852">
            <v>0.12913260883944311</v>
          </cell>
          <cell r="FO5852">
            <v>1</v>
          </cell>
        </row>
        <row r="5853">
          <cell r="A5853">
            <v>665751</v>
          </cell>
          <cell r="C5853" t="str">
            <v>Alvarez, Yadier</v>
          </cell>
          <cell r="Q5853" t="str">
            <v>S</v>
          </cell>
          <cell r="AJ5853">
            <v>5.9556548020740774</v>
          </cell>
          <cell r="AR5853">
            <v>44.400000000000006</v>
          </cell>
          <cell r="AS5853">
            <v>0.35242878302141278</v>
          </cell>
          <cell r="AT5853">
            <v>0.9671239534157593</v>
          </cell>
          <cell r="BE5853">
            <v>1.1970399292010101</v>
          </cell>
          <cell r="CP5853">
            <v>20.291666666666668</v>
          </cell>
          <cell r="CV5853">
            <v>92.1</v>
          </cell>
          <cell r="DA5853">
            <v>0</v>
          </cell>
          <cell r="DD5853">
            <v>1.439034972274327</v>
          </cell>
          <cell r="FJ5853">
            <v>111</v>
          </cell>
          <cell r="FK5853">
            <v>0.26300000000000001</v>
          </cell>
          <cell r="FL5853">
            <v>-0.47377829931965704</v>
          </cell>
          <cell r="FO5853">
            <v>0</v>
          </cell>
        </row>
        <row r="5854">
          <cell r="A5854">
            <v>665863</v>
          </cell>
          <cell r="C5854" t="str">
            <v>Paredes, Edward</v>
          </cell>
          <cell r="Q5854" t="str">
            <v>R</v>
          </cell>
          <cell r="AJ5854">
            <v>8.8361167911102019</v>
          </cell>
          <cell r="AR5854">
            <v>16.8</v>
          </cell>
          <cell r="AS5854">
            <v>-1.5837965094967288</v>
          </cell>
          <cell r="AT5854">
            <v>0.92000036590122558</v>
          </cell>
          <cell r="BE5854">
            <v>0.82077017558057697</v>
          </cell>
          <cell r="CP5854">
            <v>17.458333333333332</v>
          </cell>
          <cell r="CV5854">
            <v>92.1</v>
          </cell>
          <cell r="DA5854">
            <v>0</v>
          </cell>
          <cell r="DD5854">
            <v>0.92704354918127663</v>
          </cell>
          <cell r="FJ5854">
            <v>42</v>
          </cell>
          <cell r="FK5854">
            <v>0.26300000000000001</v>
          </cell>
          <cell r="FL5854">
            <v>-0.46598989837052329</v>
          </cell>
          <cell r="FO5854">
            <v>0.82584268147960871</v>
          </cell>
        </row>
        <row r="5855">
          <cell r="A5855">
            <v>665978</v>
          </cell>
          <cell r="C5855" t="str">
            <v>Reynoso, Anderson</v>
          </cell>
          <cell r="Q5855" t="str">
            <v>S</v>
          </cell>
          <cell r="AJ5855">
            <v>10.127387409180798</v>
          </cell>
          <cell r="AR5855">
            <v>44.400000000000006</v>
          </cell>
          <cell r="AS5855">
            <v>-0.82958865439107043</v>
          </cell>
          <cell r="AT5855">
            <v>0.90373658301113102</v>
          </cell>
          <cell r="BE5855">
            <v>0.80730070945135801</v>
          </cell>
          <cell r="CP5855">
            <v>18.625</v>
          </cell>
          <cell r="CV5855">
            <v>92.1</v>
          </cell>
          <cell r="DA5855">
            <v>0</v>
          </cell>
          <cell r="DD5855">
            <v>1.0062849203996607</v>
          </cell>
          <cell r="FJ5855">
            <v>111</v>
          </cell>
          <cell r="FK5855">
            <v>0.26300000000000001</v>
          </cell>
          <cell r="FL5855">
            <v>-0.14555277562611302</v>
          </cell>
          <cell r="FO5855">
            <v>0.19642855280611915</v>
          </cell>
        </row>
        <row r="5856">
          <cell r="A5856">
            <v>665979</v>
          </cell>
          <cell r="C5856" t="str">
            <v>Carrasco, Ronny</v>
          </cell>
          <cell r="Q5856" t="str">
            <v>R</v>
          </cell>
          <cell r="AJ5856">
            <v>7.5175586016020821</v>
          </cell>
          <cell r="AR5856">
            <v>16.8</v>
          </cell>
          <cell r="AS5856">
            <v>0.10142263584491219</v>
          </cell>
          <cell r="AT5856">
            <v>0.98791024655221427</v>
          </cell>
          <cell r="BE5856">
            <v>0.97966785376670673</v>
          </cell>
          <cell r="CP5856">
            <v>20.041666666666668</v>
          </cell>
          <cell r="CV5856">
            <v>92.1</v>
          </cell>
          <cell r="DA5856">
            <v>0</v>
          </cell>
          <cell r="DD5856">
            <v>1.2441368082910569</v>
          </cell>
          <cell r="FJ5856">
            <v>42</v>
          </cell>
          <cell r="FK5856">
            <v>0.26300000000000001</v>
          </cell>
          <cell r="FL5856">
            <v>4.4324660908005242E-2</v>
          </cell>
          <cell r="FO5856">
            <v>1</v>
          </cell>
        </row>
        <row r="5857">
          <cell r="A5857">
            <v>665999</v>
          </cell>
          <cell r="C5857" t="str">
            <v>Figueroa, Miguel</v>
          </cell>
          <cell r="Q5857" t="str">
            <v>S</v>
          </cell>
          <cell r="AJ5857">
            <v>8.6504868460372464</v>
          </cell>
          <cell r="AR5857">
            <v>44.400000000000006</v>
          </cell>
          <cell r="AS5857">
            <v>-0.18775427805053987</v>
          </cell>
          <cell r="AT5857">
            <v>0.93515676742183507</v>
          </cell>
          <cell r="BE5857">
            <v>0.72797555233406919</v>
          </cell>
          <cell r="CP5857">
            <v>18.875</v>
          </cell>
          <cell r="CV5857">
            <v>92.1</v>
          </cell>
          <cell r="DA5857">
            <v>0</v>
          </cell>
          <cell r="DD5857">
            <v>0.61661042956461753</v>
          </cell>
          <cell r="FJ5857">
            <v>111</v>
          </cell>
          <cell r="FK5857">
            <v>0.26300000000000001</v>
          </cell>
          <cell r="FL5857">
            <v>0.72738801597511582</v>
          </cell>
          <cell r="FO5857">
            <v>0</v>
          </cell>
        </row>
        <row r="5858">
          <cell r="A5858">
            <v>666020</v>
          </cell>
          <cell r="C5858" t="str">
            <v>Lin, Kai-Wei</v>
          </cell>
          <cell r="Q5858" t="str">
            <v>S</v>
          </cell>
          <cell r="AJ5858">
            <v>8.6902344375004006</v>
          </cell>
          <cell r="AR5858">
            <v>44.400000000000006</v>
          </cell>
          <cell r="AS5858">
            <v>0.3474878962105965</v>
          </cell>
          <cell r="AT5858">
            <v>0.96115530195479504</v>
          </cell>
          <cell r="BE5858">
            <v>0.79379442045321635</v>
          </cell>
          <cell r="CP5858">
            <v>20.291666666666668</v>
          </cell>
          <cell r="CV5858">
            <v>92.1</v>
          </cell>
          <cell r="DA5858">
            <v>0</v>
          </cell>
          <cell r="DD5858">
            <v>0.86723249894956933</v>
          </cell>
          <cell r="FJ5858">
            <v>111</v>
          </cell>
          <cell r="FK5858">
            <v>0.26300000000000001</v>
          </cell>
          <cell r="FL5858">
            <v>-0.22592032882267624</v>
          </cell>
          <cell r="FO5858">
            <v>0</v>
          </cell>
        </row>
        <row r="5859">
          <cell r="A5859">
            <v>666090</v>
          </cell>
          <cell r="C5859" t="str">
            <v>Castellanos, Saul</v>
          </cell>
          <cell r="Q5859" t="str">
            <v>R</v>
          </cell>
          <cell r="AJ5859">
            <v>8.2023776435132625</v>
          </cell>
          <cell r="AR5859">
            <v>16.8</v>
          </cell>
          <cell r="AS5859">
            <v>0.26488190698981917</v>
          </cell>
          <cell r="AT5859">
            <v>0.96949166551459953</v>
          </cell>
          <cell r="BE5859">
            <v>0.75268572683269563</v>
          </cell>
          <cell r="CP5859">
            <v>19.125</v>
          </cell>
          <cell r="CV5859">
            <v>92.1</v>
          </cell>
          <cell r="DA5859">
            <v>0</v>
          </cell>
          <cell r="DD5859">
            <v>0.45140363588383559</v>
          </cell>
          <cell r="FJ5859">
            <v>42</v>
          </cell>
          <cell r="FK5859">
            <v>0.26300000000000001</v>
          </cell>
          <cell r="FL5859">
            <v>1.441988959363359</v>
          </cell>
          <cell r="FO5859">
            <v>1</v>
          </cell>
        </row>
        <row r="5860">
          <cell r="A5860">
            <v>666255</v>
          </cell>
          <cell r="C5860" t="str">
            <v>Jacobson, Raul</v>
          </cell>
          <cell r="Q5860" t="str">
            <v>R</v>
          </cell>
          <cell r="AJ5860">
            <v>6.9228628671432686</v>
          </cell>
          <cell r="AR5860">
            <v>16.8</v>
          </cell>
          <cell r="AS5860">
            <v>-0.65328519763423865</v>
          </cell>
          <cell r="AT5860">
            <v>0.87432681032402804</v>
          </cell>
          <cell r="BE5860">
            <v>1.3318589096235756</v>
          </cell>
          <cell r="CP5860">
            <v>24.208333333333332</v>
          </cell>
          <cell r="CV5860">
            <v>92.1</v>
          </cell>
          <cell r="DA5860">
            <v>0</v>
          </cell>
          <cell r="DD5860">
            <v>1.084985481316203</v>
          </cell>
          <cell r="FJ5860">
            <v>42</v>
          </cell>
          <cell r="FK5860">
            <v>0.26300000000000001</v>
          </cell>
          <cell r="FL5860">
            <v>4.070221759191122E-2</v>
          </cell>
          <cell r="FO5860">
            <v>0.74968064179076244</v>
          </cell>
        </row>
        <row r="5861">
          <cell r="A5861">
            <v>666563</v>
          </cell>
          <cell r="C5861" t="str">
            <v>Singer, Jeff</v>
          </cell>
          <cell r="Q5861" t="str">
            <v>R</v>
          </cell>
          <cell r="AJ5861">
            <v>4.9664124621762191</v>
          </cell>
          <cell r="AR5861">
            <v>16.8</v>
          </cell>
          <cell r="AS5861">
            <v>-0.11018988862678693</v>
          </cell>
          <cell r="AT5861">
            <v>0.90138548770431526</v>
          </cell>
          <cell r="BE5861">
            <v>1.2248790248496335</v>
          </cell>
          <cell r="CP5861">
            <v>22.791666666666668</v>
          </cell>
          <cell r="CV5861">
            <v>92.1</v>
          </cell>
          <cell r="DA5861">
            <v>0</v>
          </cell>
          <cell r="DD5861">
            <v>1.3306619167983991</v>
          </cell>
          <cell r="FJ5861">
            <v>42</v>
          </cell>
          <cell r="FK5861">
            <v>0.26300000000000001</v>
          </cell>
          <cell r="FL5861">
            <v>0.92494525324205557</v>
          </cell>
          <cell r="FO5861">
            <v>1</v>
          </cell>
        </row>
        <row r="5862">
          <cell r="A5862">
            <v>666843</v>
          </cell>
          <cell r="C5862" t="str">
            <v>Wright, Taylor</v>
          </cell>
          <cell r="Q5862" t="str">
            <v>S</v>
          </cell>
          <cell r="AJ5862">
            <v>7.4110695097944781</v>
          </cell>
          <cell r="AR5862">
            <v>44.400000000000006</v>
          </cell>
          <cell r="AS5862">
            <v>-1.8097018611967046</v>
          </cell>
          <cell r="AT5862">
            <v>0.96789005790030724</v>
          </cell>
          <cell r="BE5862">
            <v>1.1215037609726253</v>
          </cell>
          <cell r="CP5862">
            <v>23.625</v>
          </cell>
          <cell r="CV5862">
            <v>92.1</v>
          </cell>
          <cell r="DA5862">
            <v>0</v>
          </cell>
          <cell r="DD5862">
            <v>0.73014816369438718</v>
          </cell>
          <cell r="FJ5862">
            <v>111</v>
          </cell>
          <cell r="FK5862">
            <v>0.26300000000000001</v>
          </cell>
          <cell r="FL5862">
            <v>-0.17915411495518183</v>
          </cell>
          <cell r="FO5862">
            <v>0</v>
          </cell>
        </row>
        <row r="5863">
          <cell r="A5863">
            <v>666864</v>
          </cell>
          <cell r="C5863" t="str">
            <v>Noyalis, Gabe</v>
          </cell>
          <cell r="Q5863" t="str">
            <v>R</v>
          </cell>
          <cell r="AJ5863">
            <v>8.2054904881220043</v>
          </cell>
          <cell r="AR5863">
            <v>16.8</v>
          </cell>
          <cell r="AS5863">
            <v>-0.60320165974944295</v>
          </cell>
          <cell r="AT5863">
            <v>0.93134527852132198</v>
          </cell>
          <cell r="BE5863">
            <v>1.1452200132085735</v>
          </cell>
          <cell r="CP5863">
            <v>24.625</v>
          </cell>
          <cell r="CV5863">
            <v>92.1</v>
          </cell>
          <cell r="DA5863">
            <v>0</v>
          </cell>
          <cell r="DD5863">
            <v>1.0537752892220495</v>
          </cell>
          <cell r="FJ5863">
            <v>42</v>
          </cell>
          <cell r="FK5863">
            <v>0.26300000000000001</v>
          </cell>
          <cell r="FL5863">
            <v>-0.38140925852694707</v>
          </cell>
          <cell r="FO5863">
            <v>1</v>
          </cell>
        </row>
        <row r="5864">
          <cell r="A5864">
            <v>666899</v>
          </cell>
          <cell r="C5864" t="str">
            <v>Saldivar, Santos</v>
          </cell>
          <cell r="Q5864" t="str">
            <v>R</v>
          </cell>
          <cell r="AJ5864">
            <v>6.8593499799586741</v>
          </cell>
          <cell r="AR5864">
            <v>16.8</v>
          </cell>
          <cell r="AS5864">
            <v>-1.1416335136587552</v>
          </cell>
          <cell r="AT5864">
            <v>0.94227530796019798</v>
          </cell>
          <cell r="BE5864">
            <v>0.92493226458954902</v>
          </cell>
          <cell r="CP5864">
            <v>23.208333333333332</v>
          </cell>
          <cell r="CV5864">
            <v>92.1</v>
          </cell>
          <cell r="DA5864">
            <v>0</v>
          </cell>
          <cell r="DD5864">
            <v>1.0453186039802469</v>
          </cell>
          <cell r="FJ5864">
            <v>42</v>
          </cell>
          <cell r="FK5864">
            <v>0.26300000000000001</v>
          </cell>
          <cell r="FL5864">
            <v>1.2694355572822429</v>
          </cell>
          <cell r="FO5864">
            <v>1</v>
          </cell>
        </row>
        <row r="5865">
          <cell r="A5865">
            <v>667050</v>
          </cell>
          <cell r="C5865" t="str">
            <v>Gavin, Grant</v>
          </cell>
          <cell r="Q5865" t="str">
            <v>R</v>
          </cell>
          <cell r="AJ5865">
            <v>6.8426827095355414</v>
          </cell>
          <cell r="AR5865">
            <v>16.8</v>
          </cell>
          <cell r="AS5865">
            <v>1.3035306271079505</v>
          </cell>
          <cell r="AT5865">
            <v>0.94382974681026144</v>
          </cell>
          <cell r="BE5865">
            <v>0.79348936093505096</v>
          </cell>
          <cell r="CP5865">
            <v>20.958333333333332</v>
          </cell>
          <cell r="CV5865">
            <v>92.1</v>
          </cell>
          <cell r="DA5865">
            <v>0</v>
          </cell>
          <cell r="DD5865">
            <v>0.90650711878813717</v>
          </cell>
          <cell r="FJ5865">
            <v>42</v>
          </cell>
          <cell r="FK5865">
            <v>0.26300000000000001</v>
          </cell>
          <cell r="FL5865">
            <v>-0.32830554722606209</v>
          </cell>
          <cell r="FO5865">
            <v>1</v>
          </cell>
        </row>
        <row r="5866">
          <cell r="A5866">
            <v>667231</v>
          </cell>
          <cell r="C5866" t="str">
            <v>Pondler, Randy</v>
          </cell>
          <cell r="Q5866" t="str">
            <v>R</v>
          </cell>
          <cell r="AJ5866">
            <v>7.8301968073808412</v>
          </cell>
          <cell r="AR5866">
            <v>16.8</v>
          </cell>
          <cell r="AS5866">
            <v>-1.611379335559719</v>
          </cell>
          <cell r="AT5866">
            <v>0.90444076941235807</v>
          </cell>
          <cell r="BE5866">
            <v>1.0536418141336903</v>
          </cell>
          <cell r="CP5866">
            <v>19.625</v>
          </cell>
          <cell r="CV5866">
            <v>92.1</v>
          </cell>
          <cell r="DA5866">
            <v>0</v>
          </cell>
          <cell r="DD5866">
            <v>0.5800065260789028</v>
          </cell>
          <cell r="FJ5866">
            <v>42</v>
          </cell>
          <cell r="FK5866">
            <v>0.26300000000000001</v>
          </cell>
          <cell r="FL5866">
            <v>1.0162474777604353</v>
          </cell>
          <cell r="FO5866">
            <v>0.88299544240138306</v>
          </cell>
        </row>
        <row r="5867">
          <cell r="A5867">
            <v>667291</v>
          </cell>
          <cell r="C5867" t="str">
            <v>Sierra, Carlos</v>
          </cell>
          <cell r="Q5867" t="str">
            <v>R</v>
          </cell>
          <cell r="AJ5867">
            <v>5.7799621481221468</v>
          </cell>
          <cell r="AR5867">
            <v>16.8</v>
          </cell>
          <cell r="AS5867">
            <v>0.35244314864311649</v>
          </cell>
          <cell r="AT5867">
            <v>0.95797928013604183</v>
          </cell>
          <cell r="BE5867">
            <v>1.02977048916125</v>
          </cell>
          <cell r="CP5867">
            <v>21.708333333333332</v>
          </cell>
          <cell r="CV5867">
            <v>92.1</v>
          </cell>
          <cell r="DA5867">
            <v>0</v>
          </cell>
          <cell r="DD5867">
            <v>0.90277323074150495</v>
          </cell>
          <cell r="FJ5867">
            <v>42</v>
          </cell>
          <cell r="FK5867">
            <v>0.26300000000000001</v>
          </cell>
          <cell r="FL5867">
            <v>-2.3283681024845193</v>
          </cell>
          <cell r="FO5867">
            <v>1</v>
          </cell>
        </row>
        <row r="5868">
          <cell r="A5868">
            <v>667297</v>
          </cell>
          <cell r="C5868" t="str">
            <v>Nance, Tommy</v>
          </cell>
          <cell r="Q5868" t="str">
            <v>R</v>
          </cell>
          <cell r="AJ5868">
            <v>5.528498918586366</v>
          </cell>
          <cell r="AR5868">
            <v>16.8</v>
          </cell>
          <cell r="AS5868">
            <v>-1.2989551922334537</v>
          </cell>
          <cell r="AT5868">
            <v>0.91411082411995803</v>
          </cell>
          <cell r="BE5868">
            <v>1.6495506260003414</v>
          </cell>
          <cell r="CP5868">
            <v>25.291666666666668</v>
          </cell>
          <cell r="CV5868">
            <v>92.1</v>
          </cell>
          <cell r="DA5868">
            <v>0</v>
          </cell>
          <cell r="DD5868">
            <v>0.91100291451551341</v>
          </cell>
          <cell r="FJ5868">
            <v>42</v>
          </cell>
          <cell r="FK5868">
            <v>0.26300000000000001</v>
          </cell>
          <cell r="FL5868">
            <v>1.4488337009556578</v>
          </cell>
          <cell r="FO5868">
            <v>1</v>
          </cell>
        </row>
        <row r="5869">
          <cell r="A5869">
            <v>667322</v>
          </cell>
          <cell r="C5869" t="str">
            <v>Alcantara, Jhosua</v>
          </cell>
          <cell r="Q5869" t="str">
            <v>R</v>
          </cell>
          <cell r="AJ5869">
            <v>8.9240402854372824</v>
          </cell>
          <cell r="AR5869">
            <v>16.8</v>
          </cell>
          <cell r="AS5869">
            <v>1.5972190860177369</v>
          </cell>
          <cell r="AT5869">
            <v>0.967851247204498</v>
          </cell>
          <cell r="BE5869">
            <v>1.1568687832449074</v>
          </cell>
          <cell r="CP5869">
            <v>18.791666666666668</v>
          </cell>
          <cell r="CV5869">
            <v>92.1</v>
          </cell>
          <cell r="DA5869">
            <v>0</v>
          </cell>
          <cell r="DD5869">
            <v>1.0794909361079745</v>
          </cell>
          <cell r="FJ5869">
            <v>42</v>
          </cell>
          <cell r="FK5869">
            <v>0.26300000000000001</v>
          </cell>
          <cell r="FL5869">
            <v>0.50626592100658296</v>
          </cell>
          <cell r="FO5869">
            <v>1</v>
          </cell>
        </row>
        <row r="5870">
          <cell r="A5870">
            <v>667331</v>
          </cell>
          <cell r="C5870" t="str">
            <v>Cabarcas, Nicolas</v>
          </cell>
          <cell r="Q5870" t="str">
            <v>R</v>
          </cell>
          <cell r="AJ5870" t="e">
            <v>#VALUE!</v>
          </cell>
          <cell r="AR5870" t="e">
            <v>#VALUE!</v>
          </cell>
          <cell r="AS5870">
            <v>0</v>
          </cell>
          <cell r="AT5870">
            <v>1</v>
          </cell>
          <cell r="BE5870" t="e">
            <v>#DIV/0!</v>
          </cell>
          <cell r="CP5870">
            <v>17.625</v>
          </cell>
          <cell r="CV5870">
            <v>92.1</v>
          </cell>
          <cell r="DA5870">
            <v>0</v>
          </cell>
          <cell r="DD5870" t="e">
            <v>#DIV/0!</v>
          </cell>
          <cell r="FJ5870">
            <v>42</v>
          </cell>
          <cell r="FK5870">
            <v>0.26300000000000001</v>
          </cell>
          <cell r="FL5870" t="e">
            <v>#DIV/0!</v>
          </cell>
          <cell r="FO5870">
            <v>1</v>
          </cell>
        </row>
        <row r="5871">
          <cell r="A5871">
            <v>667419</v>
          </cell>
          <cell r="C5871" t="str">
            <v>Willey, Doug</v>
          </cell>
          <cell r="Q5871" t="str">
            <v>R</v>
          </cell>
          <cell r="AJ5871">
            <v>6.4271246230424435</v>
          </cell>
          <cell r="AR5871">
            <v>16.8</v>
          </cell>
          <cell r="AS5871">
            <v>-0.5249676860699779</v>
          </cell>
          <cell r="AT5871">
            <v>0.90560842259112739</v>
          </cell>
          <cell r="BE5871">
            <v>0.84307171117571034</v>
          </cell>
          <cell r="CP5871">
            <v>24.458333333333332</v>
          </cell>
          <cell r="CV5871">
            <v>92.1</v>
          </cell>
          <cell r="DA5871">
            <v>0</v>
          </cell>
          <cell r="DD5871">
            <v>0.65804810542128722</v>
          </cell>
          <cell r="FJ5871">
            <v>42</v>
          </cell>
          <cell r="FK5871">
            <v>0.26300000000000001</v>
          </cell>
          <cell r="FL5871">
            <v>-0.48729088480946997</v>
          </cell>
          <cell r="FO5871">
            <v>1</v>
          </cell>
        </row>
        <row r="5872">
          <cell r="A5872">
            <v>667547</v>
          </cell>
          <cell r="C5872" t="str">
            <v>Panayotovich, Adam</v>
          </cell>
          <cell r="Q5872" t="str">
            <v>S</v>
          </cell>
          <cell r="AJ5872">
            <v>8.9042124252853423</v>
          </cell>
          <cell r="AR5872">
            <v>44.400000000000006</v>
          </cell>
          <cell r="AS5872">
            <v>0.58973435109360561</v>
          </cell>
          <cell r="AT5872">
            <v>0.95912825160349047</v>
          </cell>
          <cell r="BE5872">
            <v>1.1035245122968298</v>
          </cell>
          <cell r="CP5872">
            <v>24.791666666666668</v>
          </cell>
          <cell r="CV5872">
            <v>92.1</v>
          </cell>
          <cell r="DA5872">
            <v>0</v>
          </cell>
          <cell r="DD5872">
            <v>1.022616666515159</v>
          </cell>
          <cell r="FJ5872">
            <v>111</v>
          </cell>
          <cell r="FK5872">
            <v>0.26300000000000001</v>
          </cell>
          <cell r="FL5872">
            <v>-0.84543401053999112</v>
          </cell>
          <cell r="FO5872">
            <v>0</v>
          </cell>
        </row>
        <row r="5873">
          <cell r="A5873">
            <v>667595</v>
          </cell>
          <cell r="C5873" t="str">
            <v>Lenik, Kevin</v>
          </cell>
          <cell r="Q5873" t="str">
            <v>R</v>
          </cell>
          <cell r="AJ5873">
            <v>7.3489947613234552</v>
          </cell>
          <cell r="AR5873">
            <v>16.8</v>
          </cell>
          <cell r="AS5873">
            <v>0.14448792411487513</v>
          </cell>
          <cell r="AT5873">
            <v>0.96080644989472375</v>
          </cell>
          <cell r="BE5873">
            <v>1.051592799801274</v>
          </cell>
          <cell r="CP5873">
            <v>24.875</v>
          </cell>
          <cell r="CV5873">
            <v>92.1</v>
          </cell>
          <cell r="DA5873">
            <v>0</v>
          </cell>
          <cell r="DD5873">
            <v>1.2202332985479514</v>
          </cell>
          <cell r="FJ5873">
            <v>42</v>
          </cell>
          <cell r="FK5873">
            <v>0.26300000000000001</v>
          </cell>
          <cell r="FL5873">
            <v>-6.6973657652980911E-2</v>
          </cell>
          <cell r="FO5873">
            <v>1</v>
          </cell>
        </row>
        <row r="5874">
          <cell r="A5874">
            <v>667596</v>
          </cell>
          <cell r="C5874" t="str">
            <v>Martinez, Edgar</v>
          </cell>
          <cell r="Q5874" t="str">
            <v>R</v>
          </cell>
          <cell r="AJ5874">
            <v>9.2828448271742197</v>
          </cell>
          <cell r="AR5874">
            <v>16.8</v>
          </cell>
          <cell r="AS5874">
            <v>0.4773463750510149</v>
          </cell>
          <cell r="AT5874">
            <v>0.96458700833285116</v>
          </cell>
          <cell r="BE5874">
            <v>0.8243791519770558</v>
          </cell>
          <cell r="CP5874">
            <v>18.625</v>
          </cell>
          <cell r="CV5874">
            <v>92.1</v>
          </cell>
          <cell r="DA5874">
            <v>0</v>
          </cell>
          <cell r="DD5874">
            <v>0.88199257188073332</v>
          </cell>
          <cell r="FJ5874">
            <v>42</v>
          </cell>
          <cell r="FK5874">
            <v>0.26300000000000001</v>
          </cell>
          <cell r="FL5874">
            <v>-0.46599854849013583</v>
          </cell>
          <cell r="FO5874">
            <v>1</v>
          </cell>
        </row>
        <row r="5875">
          <cell r="A5875">
            <v>667600</v>
          </cell>
          <cell r="C5875" t="str">
            <v>Zawadzki, Grant</v>
          </cell>
          <cell r="Q5875" t="str">
            <v>R</v>
          </cell>
          <cell r="AJ5875">
            <v>8.3972965163169846</v>
          </cell>
          <cell r="AR5875">
            <v>16.8</v>
          </cell>
          <cell r="AS5875">
            <v>0.20889107135496587</v>
          </cell>
          <cell r="AT5875">
            <v>0.966216370822785</v>
          </cell>
          <cell r="BE5875">
            <v>0.9843009435699952</v>
          </cell>
          <cell r="CP5875">
            <v>24.208333333333332</v>
          </cell>
          <cell r="CV5875">
            <v>92.1</v>
          </cell>
          <cell r="DA5875">
            <v>0</v>
          </cell>
          <cell r="DD5875">
            <v>1.0461683815202074</v>
          </cell>
          <cell r="FJ5875">
            <v>42</v>
          </cell>
          <cell r="FK5875">
            <v>0.26300000000000001</v>
          </cell>
          <cell r="FL5875">
            <v>0.51659235598837761</v>
          </cell>
          <cell r="FO5875">
            <v>1</v>
          </cell>
        </row>
        <row r="5876">
          <cell r="A5876">
            <v>667707</v>
          </cell>
          <cell r="C5876" t="str">
            <v>Daniele, Alex</v>
          </cell>
          <cell r="Q5876" t="str">
            <v>R</v>
          </cell>
          <cell r="AJ5876">
            <v>7.4018978188836808</v>
          </cell>
          <cell r="AR5876">
            <v>16.8</v>
          </cell>
          <cell r="AS5876">
            <v>1.0480556376863905</v>
          </cell>
          <cell r="AT5876">
            <v>0.96387849190179908</v>
          </cell>
          <cell r="BE5876">
            <v>1.1851773716596148</v>
          </cell>
          <cell r="CP5876">
            <v>22.208333333333332</v>
          </cell>
          <cell r="CV5876">
            <v>92.1</v>
          </cell>
          <cell r="DA5876">
            <v>0</v>
          </cell>
          <cell r="DD5876">
            <v>1.0655049746594154</v>
          </cell>
          <cell r="FJ5876">
            <v>42</v>
          </cell>
          <cell r="FK5876">
            <v>0.26300000000000001</v>
          </cell>
          <cell r="FL5876">
            <v>-1.6712369997730798</v>
          </cell>
          <cell r="FO5876">
            <v>0.79344729344729337</v>
          </cell>
        </row>
        <row r="5877">
          <cell r="A5877">
            <v>667820</v>
          </cell>
          <cell r="C5877" t="str">
            <v>Broussard, Jason</v>
          </cell>
          <cell r="Q5877" t="str">
            <v>R</v>
          </cell>
          <cell r="AJ5877">
            <v>8.0876064592337187</v>
          </cell>
          <cell r="AR5877">
            <v>16.8</v>
          </cell>
          <cell r="AS5877">
            <v>1.0480857549286655</v>
          </cell>
          <cell r="AT5877">
            <v>0.97168756062104533</v>
          </cell>
          <cell r="BE5877">
            <v>1.21392420968839</v>
          </cell>
          <cell r="CP5877">
            <v>23.208333333333332</v>
          </cell>
          <cell r="CV5877">
            <v>92.1</v>
          </cell>
          <cell r="DA5877">
            <v>0</v>
          </cell>
          <cell r="DD5877">
            <v>0.70424408845653141</v>
          </cell>
          <cell r="FJ5877">
            <v>42</v>
          </cell>
          <cell r="FK5877">
            <v>0.26300000000000001</v>
          </cell>
          <cell r="FL5877">
            <v>9.6829857778854653E-2</v>
          </cell>
          <cell r="FO5877">
            <v>1</v>
          </cell>
        </row>
        <row r="5878">
          <cell r="A5878">
            <v>668547</v>
          </cell>
          <cell r="C5878" t="str">
            <v>Marcano, Enmanuel</v>
          </cell>
          <cell r="Q5878" t="str">
            <v>S</v>
          </cell>
          <cell r="AJ5878">
            <v>7.6525164018547533</v>
          </cell>
          <cell r="AR5878">
            <v>44.400000000000006</v>
          </cell>
          <cell r="AS5878">
            <v>-0.88305405283627103</v>
          </cell>
          <cell r="AT5878">
            <v>0.94310004951873461</v>
          </cell>
          <cell r="BE5878">
            <v>0.75587673549557377</v>
          </cell>
          <cell r="CP5878">
            <v>17.541666666666668</v>
          </cell>
          <cell r="CV5878">
            <v>92.1</v>
          </cell>
          <cell r="DA5878">
            <v>0</v>
          </cell>
          <cell r="DD5878">
            <v>0.72251927632581325</v>
          </cell>
          <cell r="FJ5878">
            <v>111</v>
          </cell>
          <cell r="FK5878">
            <v>0.26300000000000001</v>
          </cell>
          <cell r="FL5878">
            <v>-0.76107698690643366</v>
          </cell>
          <cell r="FO5878">
            <v>0</v>
          </cell>
        </row>
        <row r="5879">
          <cell r="A5879">
            <v>668560</v>
          </cell>
          <cell r="C5879" t="str">
            <v>Campos, Yeizo</v>
          </cell>
          <cell r="Q5879" t="str">
            <v>S</v>
          </cell>
          <cell r="AJ5879">
            <v>8.0851214872486388</v>
          </cell>
          <cell r="AR5879">
            <v>44.400000000000006</v>
          </cell>
          <cell r="AS5879">
            <v>-0.85381187195360742</v>
          </cell>
          <cell r="AT5879">
            <v>0.92809021815347914</v>
          </cell>
          <cell r="BE5879">
            <v>0.71121846029609115</v>
          </cell>
          <cell r="CP5879">
            <v>20.208333333333332</v>
          </cell>
          <cell r="CV5879">
            <v>92.1</v>
          </cell>
          <cell r="DA5879">
            <v>0</v>
          </cell>
          <cell r="DD5879">
            <v>1.3466395153660848</v>
          </cell>
          <cell r="FJ5879">
            <v>111</v>
          </cell>
          <cell r="FK5879">
            <v>0.26300000000000001</v>
          </cell>
          <cell r="FL5879">
            <v>0.16232963841433629</v>
          </cell>
          <cell r="FO5879">
            <v>0.45652171644612094</v>
          </cell>
        </row>
        <row r="5880">
          <cell r="A5880">
            <v>668574</v>
          </cell>
          <cell r="C5880" t="str">
            <v>Cespedes, Yeison</v>
          </cell>
          <cell r="Q5880" t="str">
            <v>S</v>
          </cell>
          <cell r="AJ5880">
            <v>9.3322087348530633</v>
          </cell>
          <cell r="AR5880">
            <v>44.400000000000006</v>
          </cell>
          <cell r="AS5880">
            <v>-0.77051778028650553</v>
          </cell>
          <cell r="AT5880">
            <v>0.9444761774630398</v>
          </cell>
          <cell r="BE5880">
            <v>0.96940305806934934</v>
          </cell>
          <cell r="CP5880">
            <v>18.291666666666668</v>
          </cell>
          <cell r="CV5880">
            <v>92.1</v>
          </cell>
          <cell r="DA5880">
            <v>0</v>
          </cell>
          <cell r="DD5880">
            <v>0.87623372301750024</v>
          </cell>
          <cell r="FJ5880">
            <v>111</v>
          </cell>
          <cell r="FK5880">
            <v>0.26300000000000001</v>
          </cell>
          <cell r="FL5880">
            <v>1.1901678500231374</v>
          </cell>
          <cell r="FO5880">
            <v>0</v>
          </cell>
        </row>
        <row r="5881">
          <cell r="A5881">
            <v>668587</v>
          </cell>
          <cell r="C5881" t="str">
            <v>Herrera, Dennis</v>
          </cell>
          <cell r="Q5881" t="str">
            <v>R</v>
          </cell>
          <cell r="AJ5881">
            <v>10.690976979489236</v>
          </cell>
          <cell r="AR5881">
            <v>16.8</v>
          </cell>
          <cell r="AS5881">
            <v>0.7178171389650051</v>
          </cell>
          <cell r="AT5881">
            <v>0.96567263926066094</v>
          </cell>
          <cell r="BE5881">
            <v>0.95767453316578832</v>
          </cell>
          <cell r="CP5881">
            <v>17.791666666666668</v>
          </cell>
          <cell r="CV5881">
            <v>92.1</v>
          </cell>
          <cell r="DA5881">
            <v>0</v>
          </cell>
          <cell r="DD5881">
            <v>0.93827785572790301</v>
          </cell>
          <cell r="FJ5881">
            <v>42</v>
          </cell>
          <cell r="FK5881">
            <v>0.26300000000000001</v>
          </cell>
          <cell r="FL5881">
            <v>-1.3183780272983334</v>
          </cell>
          <cell r="FO5881">
            <v>1</v>
          </cell>
        </row>
        <row r="5882">
          <cell r="A5882">
            <v>668598</v>
          </cell>
          <cell r="C5882" t="str">
            <v>Cespedes, Jorge</v>
          </cell>
          <cell r="Q5882" t="str">
            <v>S</v>
          </cell>
          <cell r="AJ5882">
            <v>11.02230211039878</v>
          </cell>
          <cell r="AR5882">
            <v>44.400000000000006</v>
          </cell>
          <cell r="AS5882">
            <v>-1.9097064589310261E-2</v>
          </cell>
          <cell r="AT5882">
            <v>0.93080200743120367</v>
          </cell>
          <cell r="BE5882">
            <v>0.82023924193779796</v>
          </cell>
          <cell r="CP5882">
            <v>20.041666666666668</v>
          </cell>
          <cell r="CV5882">
            <v>92.1</v>
          </cell>
          <cell r="DA5882">
            <v>0</v>
          </cell>
          <cell r="DD5882">
            <v>1.0119046969707477</v>
          </cell>
          <cell r="FJ5882">
            <v>111</v>
          </cell>
          <cell r="FK5882">
            <v>0.26300000000000001</v>
          </cell>
          <cell r="FL5882">
            <v>1.0875467768077718</v>
          </cell>
          <cell r="FO5882">
            <v>0</v>
          </cell>
        </row>
        <row r="5883">
          <cell r="A5883">
            <v>668600</v>
          </cell>
          <cell r="C5883" t="str">
            <v>Pacheco, Sergio</v>
          </cell>
          <cell r="Q5883" t="str">
            <v>R</v>
          </cell>
          <cell r="AJ5883">
            <v>10.244409093747745</v>
          </cell>
          <cell r="AR5883">
            <v>16.8</v>
          </cell>
          <cell r="AS5883">
            <v>1.559325318306058</v>
          </cell>
          <cell r="AT5883">
            <v>0.96404510853514347</v>
          </cell>
          <cell r="BE5883">
            <v>0.85130709929655457</v>
          </cell>
          <cell r="CP5883">
            <v>16.875</v>
          </cell>
          <cell r="CV5883">
            <v>92.1</v>
          </cell>
          <cell r="DA5883">
            <v>0</v>
          </cell>
          <cell r="DD5883">
            <v>0.94192256424521847</v>
          </cell>
          <cell r="FJ5883">
            <v>42</v>
          </cell>
          <cell r="FK5883">
            <v>0.26300000000000001</v>
          </cell>
          <cell r="FL5883">
            <v>0.60438218221031725</v>
          </cell>
          <cell r="FO5883">
            <v>1</v>
          </cell>
        </row>
        <row r="5884">
          <cell r="A5884">
            <v>668672</v>
          </cell>
          <cell r="C5884" t="str">
            <v>Adcock, Brett</v>
          </cell>
          <cell r="Q5884" t="str">
            <v>S</v>
          </cell>
          <cell r="AJ5884">
            <v>6.4911732276590524</v>
          </cell>
          <cell r="AR5884">
            <v>44.400000000000006</v>
          </cell>
          <cell r="AS5884">
            <v>0.78749280521346432</v>
          </cell>
          <cell r="AT5884">
            <v>0.99685338199541595</v>
          </cell>
          <cell r="BE5884">
            <v>0.90642835436288316</v>
          </cell>
          <cell r="CP5884">
            <v>20.875</v>
          </cell>
          <cell r="CV5884">
            <v>92.1</v>
          </cell>
          <cell r="DA5884">
            <v>0</v>
          </cell>
          <cell r="DD5884">
            <v>1.4146102435470587</v>
          </cell>
          <cell r="FJ5884">
            <v>111</v>
          </cell>
          <cell r="FK5884">
            <v>0.26300000000000001</v>
          </cell>
          <cell r="FL5884">
            <v>-3.3645991927044729</v>
          </cell>
          <cell r="FO5884">
            <v>0</v>
          </cell>
        </row>
        <row r="5885">
          <cell r="A5885">
            <v>668997</v>
          </cell>
          <cell r="C5885" t="str">
            <v>Koval, Michael</v>
          </cell>
          <cell r="Q5885" t="str">
            <v>R</v>
          </cell>
          <cell r="AJ5885">
            <v>7.1801660641416163</v>
          </cell>
          <cell r="AR5885">
            <v>16.8</v>
          </cell>
          <cell r="AS5885">
            <v>1.2189346526091978</v>
          </cell>
          <cell r="AT5885">
            <v>0.95333354404904391</v>
          </cell>
          <cell r="BE5885">
            <v>1.1385237550808236</v>
          </cell>
          <cell r="CP5885">
            <v>21.208333333333332</v>
          </cell>
          <cell r="CV5885">
            <v>92.1</v>
          </cell>
          <cell r="DA5885">
            <v>0</v>
          </cell>
          <cell r="DD5885">
            <v>0.82559985205477704</v>
          </cell>
          <cell r="FJ5885">
            <v>42</v>
          </cell>
          <cell r="FK5885">
            <v>0.26300000000000001</v>
          </cell>
          <cell r="FL5885">
            <v>0.48641201620040059</v>
          </cell>
          <cell r="FO5885">
            <v>1</v>
          </cell>
        </row>
        <row r="5886">
          <cell r="A5886">
            <v>669124</v>
          </cell>
          <cell r="C5886" t="str">
            <v>Prohoroff, Dylan</v>
          </cell>
          <cell r="Q5886" t="str">
            <v>R</v>
          </cell>
          <cell r="AJ5886">
            <v>7.3381930084007498</v>
          </cell>
          <cell r="AR5886">
            <v>16.8</v>
          </cell>
          <cell r="AS5886">
            <v>-0.51781152005875686</v>
          </cell>
          <cell r="AT5886">
            <v>0.92484610922535926</v>
          </cell>
          <cell r="BE5886">
            <v>1.0151847178195876</v>
          </cell>
          <cell r="CP5886">
            <v>21.625</v>
          </cell>
          <cell r="CV5886">
            <v>92.1</v>
          </cell>
          <cell r="DA5886">
            <v>0</v>
          </cell>
          <cell r="DD5886">
            <v>1.1580819024278579</v>
          </cell>
          <cell r="FJ5886">
            <v>42</v>
          </cell>
          <cell r="FK5886">
            <v>0.26300000000000001</v>
          </cell>
          <cell r="FL5886">
            <v>-1.9286630394495496</v>
          </cell>
          <cell r="FO5886">
            <v>1</v>
          </cell>
        </row>
        <row r="5887">
          <cell r="A5887">
            <v>669130</v>
          </cell>
          <cell r="C5887" t="str">
            <v>Kaelin, Mike</v>
          </cell>
          <cell r="Q5887" t="str">
            <v>R</v>
          </cell>
          <cell r="AJ5887">
            <v>6.8662139174533365</v>
          </cell>
          <cell r="AR5887">
            <v>16.8</v>
          </cell>
          <cell r="AS5887">
            <v>0.75169288391169875</v>
          </cell>
          <cell r="AT5887">
            <v>0.95652193610600189</v>
          </cell>
          <cell r="BE5887">
            <v>0.68354185304775095</v>
          </cell>
          <cell r="CP5887">
            <v>22.291666666666668</v>
          </cell>
          <cell r="CV5887">
            <v>92.1</v>
          </cell>
          <cell r="DA5887">
            <v>0</v>
          </cell>
          <cell r="DD5887">
            <v>0.73476500147613344</v>
          </cell>
          <cell r="FJ5887">
            <v>42</v>
          </cell>
          <cell r="FK5887">
            <v>0.26300000000000001</v>
          </cell>
          <cell r="FL5887">
            <v>1.7574735035443263</v>
          </cell>
          <cell r="FO5887">
            <v>1</v>
          </cell>
        </row>
        <row r="5888">
          <cell r="A5888">
            <v>669209</v>
          </cell>
          <cell r="C5888" t="str">
            <v>Hibbs, Will</v>
          </cell>
          <cell r="Q5888" t="str">
            <v>R</v>
          </cell>
          <cell r="AJ5888">
            <v>5.7531788616752957</v>
          </cell>
          <cell r="AR5888">
            <v>16.8</v>
          </cell>
          <cell r="AS5888">
            <v>1.4562212284360585</v>
          </cell>
          <cell r="AT5888">
            <v>0.96242305461267974</v>
          </cell>
          <cell r="BE5888">
            <v>1.3253446768913111</v>
          </cell>
          <cell r="CP5888">
            <v>22.708333333333332</v>
          </cell>
          <cell r="CV5888">
            <v>92.1</v>
          </cell>
          <cell r="DA5888">
            <v>0</v>
          </cell>
          <cell r="DD5888">
            <v>0.93228758130995903</v>
          </cell>
          <cell r="FJ5888">
            <v>42</v>
          </cell>
          <cell r="FK5888">
            <v>0.26300000000000001</v>
          </cell>
          <cell r="FL5888">
            <v>-0.26107362888815855</v>
          </cell>
          <cell r="FO5888">
            <v>1</v>
          </cell>
        </row>
        <row r="5889">
          <cell r="A5889">
            <v>669278</v>
          </cell>
          <cell r="C5889" t="str">
            <v>Riehl, Patrick</v>
          </cell>
          <cell r="Q5889" t="str">
            <v>R</v>
          </cell>
          <cell r="AJ5889">
            <v>5.8753434452758073</v>
          </cell>
          <cell r="AR5889">
            <v>16.8</v>
          </cell>
          <cell r="AS5889">
            <v>5.1491494732895049E-2</v>
          </cell>
          <cell r="AT5889">
            <v>0.95652193610600189</v>
          </cell>
          <cell r="BE5889">
            <v>0.83992122999569097</v>
          </cell>
          <cell r="CP5889">
            <v>22.125</v>
          </cell>
          <cell r="CV5889">
            <v>92.1</v>
          </cell>
          <cell r="DA5889">
            <v>0</v>
          </cell>
          <cell r="DD5889">
            <v>1.0814515770331279</v>
          </cell>
          <cell r="FJ5889">
            <v>42</v>
          </cell>
          <cell r="FK5889">
            <v>0.26300000000000001</v>
          </cell>
          <cell r="FL5889">
            <v>-0.17269513348458784</v>
          </cell>
          <cell r="FO5889">
            <v>1</v>
          </cell>
        </row>
        <row r="5890">
          <cell r="A5890">
            <v>669335</v>
          </cell>
          <cell r="C5890" t="str">
            <v>Gilbert, Will</v>
          </cell>
          <cell r="Q5890" t="str">
            <v>R</v>
          </cell>
          <cell r="AJ5890">
            <v>6.5185957077049235</v>
          </cell>
          <cell r="AR5890">
            <v>16.8</v>
          </cell>
          <cell r="AS5890">
            <v>-8.3565949657319116E-2</v>
          </cell>
          <cell r="AT5890">
            <v>0.93461134914892918</v>
          </cell>
          <cell r="BE5890">
            <v>0.88443684093260233</v>
          </cell>
          <cell r="CP5890">
            <v>22.375</v>
          </cell>
          <cell r="CV5890">
            <v>92.1</v>
          </cell>
          <cell r="DA5890">
            <v>0</v>
          </cell>
          <cell r="DD5890">
            <v>1.2289094590040692</v>
          </cell>
          <cell r="FJ5890">
            <v>42</v>
          </cell>
          <cell r="FK5890">
            <v>0.26300000000000001</v>
          </cell>
          <cell r="FL5890">
            <v>0.15544104391415381</v>
          </cell>
          <cell r="FO5890">
            <v>1</v>
          </cell>
        </row>
        <row r="5891">
          <cell r="A5891">
            <v>669425</v>
          </cell>
          <cell r="C5891" t="str">
            <v>Anderson, Matt</v>
          </cell>
          <cell r="Q5891" t="str">
            <v>S</v>
          </cell>
          <cell r="AJ5891">
            <v>5.8896798839462239</v>
          </cell>
          <cell r="AR5891">
            <v>44.400000000000006</v>
          </cell>
          <cell r="AS5891">
            <v>0.20196414363825799</v>
          </cell>
          <cell r="AT5891">
            <v>0.98587644886067349</v>
          </cell>
          <cell r="BE5891">
            <v>1.1053600639389929</v>
          </cell>
          <cell r="CP5891">
            <v>21.958333333333332</v>
          </cell>
          <cell r="CV5891">
            <v>92.1</v>
          </cell>
          <cell r="DA5891">
            <v>0</v>
          </cell>
          <cell r="DD5891">
            <v>1.5948524701642288</v>
          </cell>
          <cell r="FJ5891">
            <v>111</v>
          </cell>
          <cell r="FK5891">
            <v>0.26300000000000001</v>
          </cell>
          <cell r="FL5891">
            <v>-1.1578829291022006</v>
          </cell>
          <cell r="FO5891">
            <v>0</v>
          </cell>
        </row>
        <row r="5892">
          <cell r="A5892">
            <v>669655</v>
          </cell>
          <cell r="C5892" t="str">
            <v>Frawley, Matt</v>
          </cell>
          <cell r="Q5892" t="str">
            <v>R</v>
          </cell>
          <cell r="AJ5892">
            <v>6.4428038592925878</v>
          </cell>
          <cell r="AR5892">
            <v>16.8</v>
          </cell>
          <cell r="AS5892">
            <v>-0.92782135082244022</v>
          </cell>
          <cell r="AT5892">
            <v>0.92592626377377085</v>
          </cell>
          <cell r="BE5892">
            <v>0.98450634805035142</v>
          </cell>
          <cell r="CP5892">
            <v>20.875</v>
          </cell>
          <cell r="CV5892">
            <v>92.1</v>
          </cell>
          <cell r="DA5892">
            <v>0</v>
          </cell>
          <cell r="DD5892">
            <v>1.2802966509864313</v>
          </cell>
          <cell r="FJ5892">
            <v>42</v>
          </cell>
          <cell r="FK5892">
            <v>0.26300000000000001</v>
          </cell>
          <cell r="FL5892">
            <v>0.7949879643938278</v>
          </cell>
          <cell r="FO5892">
            <v>1</v>
          </cell>
        </row>
        <row r="5893">
          <cell r="A5893">
            <v>669709</v>
          </cell>
          <cell r="C5893" t="str">
            <v>Vernon, Andrew</v>
          </cell>
          <cell r="Q5893" t="str">
            <v>R</v>
          </cell>
          <cell r="AJ5893">
            <v>7.5104258981143577</v>
          </cell>
          <cell r="AR5893">
            <v>16.8</v>
          </cell>
          <cell r="AS5893">
            <v>-2.3340410584995821</v>
          </cell>
          <cell r="AT5893">
            <v>0.9477868480803795</v>
          </cell>
          <cell r="BE5893">
            <v>1.0629934408824133</v>
          </cell>
          <cell r="CP5893">
            <v>22.458333333333332</v>
          </cell>
          <cell r="CV5893">
            <v>92.1</v>
          </cell>
          <cell r="DA5893">
            <v>0</v>
          </cell>
          <cell r="DD5893">
            <v>1.1446987943840916</v>
          </cell>
          <cell r="FJ5893">
            <v>42</v>
          </cell>
          <cell r="FK5893">
            <v>0.26300000000000001</v>
          </cell>
          <cell r="FL5893">
            <v>2.2020306217745267</v>
          </cell>
          <cell r="FO5893">
            <v>1</v>
          </cell>
        </row>
        <row r="5894">
          <cell r="A5894">
            <v>669732</v>
          </cell>
          <cell r="C5894" t="str">
            <v>Miller, Brandon</v>
          </cell>
          <cell r="Q5894" t="str">
            <v>S</v>
          </cell>
          <cell r="AJ5894">
            <v>6.7073867742595104</v>
          </cell>
          <cell r="AR5894">
            <v>44.400000000000006</v>
          </cell>
          <cell r="AS5894">
            <v>0.49613571240659826</v>
          </cell>
          <cell r="AT5894">
            <v>0.96940038552301033</v>
          </cell>
          <cell r="BE5894">
            <v>0.93757169134118901</v>
          </cell>
          <cell r="CP5894">
            <v>21.041666666666668</v>
          </cell>
          <cell r="CV5894">
            <v>92.1</v>
          </cell>
          <cell r="DA5894">
            <v>0</v>
          </cell>
          <cell r="DD5894">
            <v>0.8565035726916983</v>
          </cell>
          <cell r="FJ5894">
            <v>111</v>
          </cell>
          <cell r="FK5894">
            <v>0.26300000000000001</v>
          </cell>
          <cell r="FL5894">
            <v>6.4473363944022019E-2</v>
          </cell>
          <cell r="FO5894">
            <v>0</v>
          </cell>
        </row>
        <row r="5895">
          <cell r="A5895">
            <v>669746</v>
          </cell>
          <cell r="C5895" t="str">
            <v>Eveld, Tommy</v>
          </cell>
          <cell r="Q5895" t="str">
            <v>R</v>
          </cell>
          <cell r="AJ5895">
            <v>6.7337833676954286</v>
          </cell>
          <cell r="AR5895">
            <v>16.8</v>
          </cell>
          <cell r="AS5895">
            <v>1.3793226399322425</v>
          </cell>
          <cell r="AT5895">
            <v>0.96296313188688543</v>
          </cell>
          <cell r="BE5895">
            <v>1.1233654862853391</v>
          </cell>
          <cell r="CP5895">
            <v>22.541666666666668</v>
          </cell>
          <cell r="CV5895">
            <v>92.1</v>
          </cell>
          <cell r="DA5895">
            <v>0</v>
          </cell>
          <cell r="DD5895">
            <v>1.1198177704328325</v>
          </cell>
          <cell r="FJ5895">
            <v>42</v>
          </cell>
          <cell r="FK5895">
            <v>0.26300000000000001</v>
          </cell>
          <cell r="FL5895">
            <v>0.23608074651418495</v>
          </cell>
          <cell r="FO5895">
            <v>1</v>
          </cell>
        </row>
        <row r="5896">
          <cell r="A5896">
            <v>669795</v>
          </cell>
          <cell r="C5896" t="str">
            <v>Tamares, Jefry</v>
          </cell>
          <cell r="Q5896" t="str">
            <v>R</v>
          </cell>
          <cell r="AJ5896">
            <v>9.7520834715826048</v>
          </cell>
          <cell r="AR5896">
            <v>16.8</v>
          </cell>
          <cell r="AS5896">
            <v>-1.1975511821120859</v>
          </cell>
          <cell r="AT5896">
            <v>0.95000023311377291</v>
          </cell>
          <cell r="BE5896">
            <v>0.92427197702946629</v>
          </cell>
          <cell r="CP5896">
            <v>18.958333333333332</v>
          </cell>
          <cell r="CV5896">
            <v>92.1</v>
          </cell>
          <cell r="DA5896">
            <v>0</v>
          </cell>
          <cell r="DD5896">
            <v>1.151388878564894</v>
          </cell>
          <cell r="FJ5896">
            <v>42</v>
          </cell>
          <cell r="FK5896">
            <v>0.26300000000000001</v>
          </cell>
          <cell r="FL5896">
            <v>0.62406903766643396</v>
          </cell>
          <cell r="FO5896">
            <v>1</v>
          </cell>
        </row>
        <row r="5897">
          <cell r="A5897">
            <v>669797</v>
          </cell>
          <cell r="C5897" t="str">
            <v>Alejo, Carlos</v>
          </cell>
          <cell r="Q5897" t="str">
            <v>R</v>
          </cell>
          <cell r="AJ5897">
            <v>12.233805682667779</v>
          </cell>
          <cell r="AR5897">
            <v>16.8</v>
          </cell>
          <cell r="AS5897">
            <v>1.4607868022444919</v>
          </cell>
          <cell r="AT5897">
            <v>0.97251358816507461</v>
          </cell>
          <cell r="BE5897">
            <v>1.0287754060461261</v>
          </cell>
          <cell r="CP5897">
            <v>16.875</v>
          </cell>
          <cell r="CV5897">
            <v>92.1</v>
          </cell>
          <cell r="DA5897">
            <v>0</v>
          </cell>
          <cell r="DD5897">
            <v>1.239473863865745</v>
          </cell>
          <cell r="FJ5897">
            <v>42</v>
          </cell>
          <cell r="FK5897">
            <v>0.26300000000000001</v>
          </cell>
          <cell r="FL5897">
            <v>-0.90243659581469959</v>
          </cell>
          <cell r="FO5897">
            <v>0.59090904958677481</v>
          </cell>
        </row>
        <row r="5898">
          <cell r="A5898">
            <v>669854</v>
          </cell>
          <cell r="C5898" t="str">
            <v>Blanco, Ronel</v>
          </cell>
          <cell r="Q5898" t="str">
            <v>S</v>
          </cell>
          <cell r="AJ5898">
            <v>8.1980695272349031</v>
          </cell>
          <cell r="AR5898">
            <v>44.400000000000006</v>
          </cell>
          <cell r="AS5898">
            <v>-9.0679840836847894E-2</v>
          </cell>
          <cell r="AT5898">
            <v>0.92903847495252945</v>
          </cell>
          <cell r="BE5898">
            <v>1.0129435258649673</v>
          </cell>
          <cell r="CP5898">
            <v>22.875</v>
          </cell>
          <cell r="CV5898">
            <v>92.1</v>
          </cell>
          <cell r="DA5898">
            <v>0</v>
          </cell>
          <cell r="DD5898">
            <v>1.1650567636777784</v>
          </cell>
          <cell r="FJ5898">
            <v>111</v>
          </cell>
          <cell r="FK5898">
            <v>0.26300000000000001</v>
          </cell>
          <cell r="FL5898">
            <v>6.1051098709352658E-4</v>
          </cell>
          <cell r="FO5898">
            <v>0</v>
          </cell>
        </row>
        <row r="5899">
          <cell r="A5899">
            <v>669856</v>
          </cell>
          <cell r="C5899" t="str">
            <v>Cruz, Amilcar</v>
          </cell>
          <cell r="Q5899" t="str">
            <v>R</v>
          </cell>
          <cell r="AJ5899">
            <v>9.1222263772752896</v>
          </cell>
          <cell r="AR5899">
            <v>16.8</v>
          </cell>
          <cell r="AS5899">
            <v>-0.75259623788986818</v>
          </cell>
          <cell r="AT5899">
            <v>0.90033267445205312</v>
          </cell>
          <cell r="BE5899">
            <v>0.994607572808758</v>
          </cell>
          <cell r="CP5899">
            <v>20.291666666666668</v>
          </cell>
          <cell r="CV5899">
            <v>92.1</v>
          </cell>
          <cell r="DA5899">
            <v>0</v>
          </cell>
          <cell r="DD5899">
            <v>0.89473495214501297</v>
          </cell>
          <cell r="FJ5899">
            <v>42</v>
          </cell>
          <cell r="FK5899">
            <v>0.26300000000000001</v>
          </cell>
          <cell r="FL5899">
            <v>-0.22450418247919043</v>
          </cell>
          <cell r="FO5899">
            <v>1</v>
          </cell>
        </row>
        <row r="5900">
          <cell r="A5900">
            <v>669872</v>
          </cell>
          <cell r="C5900" t="str">
            <v>Torres, Frandy</v>
          </cell>
          <cell r="Q5900" t="str">
            <v>R</v>
          </cell>
          <cell r="AJ5900">
            <v>7.6101258220178662</v>
          </cell>
          <cell r="AR5900">
            <v>16.8</v>
          </cell>
          <cell r="AS5900">
            <v>0.41132620240083106</v>
          </cell>
          <cell r="AT5900">
            <v>0.95652193610600189</v>
          </cell>
          <cell r="BE5900">
            <v>0.63415361607084875</v>
          </cell>
          <cell r="CP5900">
            <v>20.875</v>
          </cell>
          <cell r="CV5900">
            <v>92.1</v>
          </cell>
          <cell r="DA5900">
            <v>0</v>
          </cell>
          <cell r="DD5900">
            <v>1.1495351579401689</v>
          </cell>
          <cell r="FJ5900">
            <v>42</v>
          </cell>
          <cell r="FK5900">
            <v>0.26300000000000001</v>
          </cell>
          <cell r="FL5900">
            <v>0.76876409442134619</v>
          </cell>
          <cell r="FO5900">
            <v>1</v>
          </cell>
        </row>
        <row r="5901">
          <cell r="A5901">
            <v>669910</v>
          </cell>
          <cell r="C5901" t="str">
            <v>Winston, Jake</v>
          </cell>
          <cell r="Q5901" t="str">
            <v>R</v>
          </cell>
          <cell r="AJ5901">
            <v>6.5305445527003503</v>
          </cell>
          <cell r="AR5901">
            <v>16.8</v>
          </cell>
          <cell r="AS5901">
            <v>0.74173288976110563</v>
          </cell>
          <cell r="AT5901">
            <v>0.95812414313344563</v>
          </cell>
          <cell r="BE5901">
            <v>1.2261880001389989</v>
          </cell>
          <cell r="CP5901">
            <v>22.791666666666668</v>
          </cell>
          <cell r="CV5901">
            <v>92.1</v>
          </cell>
          <cell r="DA5901">
            <v>0</v>
          </cell>
          <cell r="DD5901">
            <v>1.1115291240868268</v>
          </cell>
          <cell r="FJ5901">
            <v>42</v>
          </cell>
          <cell r="FK5901">
            <v>0.26300000000000001</v>
          </cell>
          <cell r="FL5901">
            <v>-1.3762702328653733E-2</v>
          </cell>
          <cell r="FO5901">
            <v>1</v>
          </cell>
        </row>
        <row r="5902">
          <cell r="A5902">
            <v>669922</v>
          </cell>
          <cell r="C5902" t="str">
            <v>Keele, Tyler</v>
          </cell>
          <cell r="Q5902" t="str">
            <v>R</v>
          </cell>
          <cell r="AJ5902">
            <v>6.4419094120344376</v>
          </cell>
          <cell r="AR5902">
            <v>16.8</v>
          </cell>
          <cell r="AS5902">
            <v>0.43785195136381194</v>
          </cell>
          <cell r="AT5902">
            <v>0.96730567457446459</v>
          </cell>
          <cell r="BE5902">
            <v>0.8770988071114264</v>
          </cell>
          <cell r="CP5902">
            <v>22.875</v>
          </cell>
          <cell r="CV5902">
            <v>92.1</v>
          </cell>
          <cell r="DA5902">
            <v>0</v>
          </cell>
          <cell r="DD5902">
            <v>1.1859093390662476</v>
          </cell>
          <cell r="FJ5902">
            <v>42</v>
          </cell>
          <cell r="FK5902">
            <v>0.26300000000000001</v>
          </cell>
          <cell r="FL5902">
            <v>0.17999467326821161</v>
          </cell>
          <cell r="FO5902">
            <v>1</v>
          </cell>
        </row>
        <row r="5903">
          <cell r="A5903">
            <v>669947</v>
          </cell>
          <cell r="C5903" t="str">
            <v>Scholtens, Jesse</v>
          </cell>
          <cell r="Q5903" t="str">
            <v>R</v>
          </cell>
          <cell r="AJ5903">
            <v>6.4673097883578059</v>
          </cell>
          <cell r="AR5903">
            <v>16.8</v>
          </cell>
          <cell r="AS5903">
            <v>1.1087162498810983</v>
          </cell>
          <cell r="AT5903">
            <v>0.95975094794736382</v>
          </cell>
          <cell r="BE5903">
            <v>1.3439924899424316</v>
          </cell>
          <cell r="CP5903">
            <v>22.208333333333332</v>
          </cell>
          <cell r="CV5903">
            <v>92.1</v>
          </cell>
          <cell r="DA5903">
            <v>0</v>
          </cell>
          <cell r="DD5903">
            <v>1.0549448801616641</v>
          </cell>
          <cell r="FJ5903">
            <v>42</v>
          </cell>
          <cell r="FK5903">
            <v>0.26300000000000001</v>
          </cell>
          <cell r="FL5903">
            <v>0.75999991705468584</v>
          </cell>
          <cell r="FO5903">
            <v>1</v>
          </cell>
        </row>
        <row r="5904">
          <cell r="A5904">
            <v>670036</v>
          </cell>
          <cell r="C5904" t="str">
            <v>Festa, Matthew</v>
          </cell>
          <cell r="Q5904" t="str">
            <v>S</v>
          </cell>
          <cell r="AJ5904">
            <v>7.8890462648732402</v>
          </cell>
          <cell r="AR5904">
            <v>44.400000000000006</v>
          </cell>
          <cell r="AS5904">
            <v>0.45477390322457989</v>
          </cell>
          <cell r="AT5904">
            <v>0.95646135230378915</v>
          </cell>
          <cell r="BE5904">
            <v>0.87469074673328018</v>
          </cell>
          <cell r="CP5904">
            <v>23.291666666666668</v>
          </cell>
          <cell r="CV5904">
            <v>92.1</v>
          </cell>
          <cell r="DA5904">
            <v>0</v>
          </cell>
          <cell r="DD5904">
            <v>0.88377217479007475</v>
          </cell>
          <cell r="FJ5904">
            <v>111</v>
          </cell>
          <cell r="FK5904">
            <v>0.26300000000000001</v>
          </cell>
          <cell r="FL5904">
            <v>-4.7534097389531738E-2</v>
          </cell>
          <cell r="FO5904">
            <v>8.5099100776548142E-2</v>
          </cell>
        </row>
        <row r="5905">
          <cell r="A5905">
            <v>670038</v>
          </cell>
          <cell r="C5905" t="str">
            <v>Watson, Jordan</v>
          </cell>
          <cell r="Q5905" t="str">
            <v>R</v>
          </cell>
          <cell r="AJ5905">
            <v>5.6334739455134137</v>
          </cell>
          <cell r="AR5905">
            <v>16.8</v>
          </cell>
          <cell r="AS5905">
            <v>0.39863306731589315</v>
          </cell>
          <cell r="AT5905">
            <v>0.97833533525617133</v>
          </cell>
          <cell r="BE5905">
            <v>0.90095954635746345</v>
          </cell>
          <cell r="CP5905">
            <v>22.791666666666668</v>
          </cell>
          <cell r="CV5905">
            <v>92.1</v>
          </cell>
          <cell r="DA5905">
            <v>0</v>
          </cell>
          <cell r="DD5905">
            <v>1.7444238830295675</v>
          </cell>
          <cell r="FJ5905">
            <v>42</v>
          </cell>
          <cell r="FK5905">
            <v>0.26300000000000001</v>
          </cell>
          <cell r="FL5905">
            <v>-1.6895381130082494</v>
          </cell>
          <cell r="FO5905">
            <v>1</v>
          </cell>
        </row>
        <row r="5906">
          <cell r="A5906">
            <v>670051</v>
          </cell>
          <cell r="C5906" t="str">
            <v>Calomeni, Justin</v>
          </cell>
          <cell r="Q5906" t="str">
            <v>R</v>
          </cell>
          <cell r="AJ5906">
            <v>5.4509715298284371</v>
          </cell>
          <cell r="AR5906">
            <v>16.8</v>
          </cell>
          <cell r="AS5906">
            <v>0.12910189132547734</v>
          </cell>
          <cell r="AT5906">
            <v>0.97168756062104533</v>
          </cell>
          <cell r="BE5906">
            <v>1.058693866479812</v>
          </cell>
          <cell r="CP5906">
            <v>20.708333333333332</v>
          </cell>
          <cell r="CV5906">
            <v>92.1</v>
          </cell>
          <cell r="DA5906">
            <v>0</v>
          </cell>
          <cell r="DD5906">
            <v>1.2597306147063199</v>
          </cell>
          <cell r="FJ5906">
            <v>42</v>
          </cell>
          <cell r="FK5906">
            <v>0.26300000000000001</v>
          </cell>
          <cell r="FL5906">
            <v>-3.869118158305751E-2</v>
          </cell>
          <cell r="FO5906">
            <v>1</v>
          </cell>
        </row>
        <row r="5907">
          <cell r="A5907">
            <v>670056</v>
          </cell>
          <cell r="C5907" t="str">
            <v>Baragar, Caleb</v>
          </cell>
          <cell r="Q5907" t="str">
            <v>S</v>
          </cell>
          <cell r="AJ5907">
            <v>8.2222731961209412</v>
          </cell>
          <cell r="AR5907">
            <v>44.400000000000006</v>
          </cell>
          <cell r="AS5907">
            <v>0.98283584921875455</v>
          </cell>
          <cell r="AT5907">
            <v>0.96635240007997814</v>
          </cell>
          <cell r="BE5907">
            <v>0.69041487519777134</v>
          </cell>
          <cell r="CP5907">
            <v>22.208333333333332</v>
          </cell>
          <cell r="CV5907">
            <v>92.1</v>
          </cell>
          <cell r="DA5907">
            <v>0</v>
          </cell>
          <cell r="DD5907">
            <v>0.75843375986852291</v>
          </cell>
          <cell r="FJ5907">
            <v>111</v>
          </cell>
          <cell r="FK5907">
            <v>0.26300000000000001</v>
          </cell>
          <cell r="FL5907">
            <v>0.55869585014760048</v>
          </cell>
          <cell r="FO5907">
            <v>0</v>
          </cell>
        </row>
        <row r="5908">
          <cell r="A5908">
            <v>670063</v>
          </cell>
          <cell r="C5908" t="str">
            <v>Benenati, Lucas</v>
          </cell>
          <cell r="Q5908" t="str">
            <v>R</v>
          </cell>
          <cell r="AJ5908">
            <v>5.9017374255785899</v>
          </cell>
          <cell r="AR5908">
            <v>16.8</v>
          </cell>
          <cell r="AS5908">
            <v>-0.71494420487236532</v>
          </cell>
          <cell r="AT5908">
            <v>0.91731881331719523</v>
          </cell>
          <cell r="BE5908">
            <v>0.96401968580208652</v>
          </cell>
          <cell r="CP5908">
            <v>23.125</v>
          </cell>
          <cell r="CV5908">
            <v>92.1</v>
          </cell>
          <cell r="DA5908">
            <v>0</v>
          </cell>
          <cell r="DD5908">
            <v>1.1054013653019361</v>
          </cell>
          <cell r="FJ5908">
            <v>42</v>
          </cell>
          <cell r="FK5908">
            <v>0.26300000000000001</v>
          </cell>
          <cell r="FL5908">
            <v>6.2020954870552834E-2</v>
          </cell>
          <cell r="FO5908">
            <v>1</v>
          </cell>
        </row>
        <row r="5909">
          <cell r="A5909">
            <v>670075</v>
          </cell>
          <cell r="C5909" t="str">
            <v>Wright, Ben</v>
          </cell>
          <cell r="Q5909" t="str">
            <v>R</v>
          </cell>
          <cell r="AJ5909">
            <v>5.6112800397795617</v>
          </cell>
          <cell r="AR5909">
            <v>16.8</v>
          </cell>
          <cell r="AS5909">
            <v>-0.21426962712841835</v>
          </cell>
          <cell r="AT5909">
            <v>0.89718122795234012</v>
          </cell>
          <cell r="BE5909">
            <v>0.92626943373343062</v>
          </cell>
          <cell r="CP5909">
            <v>22.041666666666668</v>
          </cell>
          <cell r="CV5909">
            <v>92.1</v>
          </cell>
          <cell r="DA5909">
            <v>0</v>
          </cell>
          <cell r="DD5909">
            <v>0.79014469776536256</v>
          </cell>
          <cell r="FJ5909">
            <v>42</v>
          </cell>
          <cell r="FK5909">
            <v>0.26300000000000001</v>
          </cell>
          <cell r="FL5909">
            <v>0.52309753157085415</v>
          </cell>
          <cell r="FO5909">
            <v>1</v>
          </cell>
        </row>
        <row r="5910">
          <cell r="A5910">
            <v>670095</v>
          </cell>
          <cell r="C5910" t="str">
            <v>Anderson, Reid</v>
          </cell>
          <cell r="Q5910" t="str">
            <v>R</v>
          </cell>
          <cell r="AJ5910">
            <v>8.4086443443755172</v>
          </cell>
          <cell r="AR5910">
            <v>16.8</v>
          </cell>
          <cell r="AS5910">
            <v>1.5119173179263754</v>
          </cell>
          <cell r="AT5910">
            <v>0.96779059757354446</v>
          </cell>
          <cell r="BE5910">
            <v>1.097379622186857</v>
          </cell>
          <cell r="CP5910">
            <v>20.875</v>
          </cell>
          <cell r="CV5910">
            <v>92.1</v>
          </cell>
          <cell r="DA5910">
            <v>0</v>
          </cell>
          <cell r="DD5910">
            <v>0.88375983271682301</v>
          </cell>
          <cell r="FJ5910">
            <v>42</v>
          </cell>
          <cell r="FK5910">
            <v>0.26300000000000001</v>
          </cell>
          <cell r="FL5910">
            <v>-0.32649819566738714</v>
          </cell>
          <cell r="FO5910">
            <v>0.68222222222222229</v>
          </cell>
        </row>
        <row r="5911">
          <cell r="A5911">
            <v>670101</v>
          </cell>
          <cell r="C5911" t="str">
            <v>Hobbs, Lane</v>
          </cell>
          <cell r="Q5911" t="str">
            <v>R</v>
          </cell>
          <cell r="AJ5911">
            <v>7.5934526213682307</v>
          </cell>
          <cell r="AR5911">
            <v>16.8</v>
          </cell>
          <cell r="AS5911">
            <v>0.19939294914762051</v>
          </cell>
          <cell r="AT5911">
            <v>0.96894424245005328</v>
          </cell>
          <cell r="BE5911">
            <v>1.2902893077669235</v>
          </cell>
          <cell r="CP5911">
            <v>21.125</v>
          </cell>
          <cell r="CV5911">
            <v>92.1</v>
          </cell>
          <cell r="DA5911">
            <v>0</v>
          </cell>
          <cell r="DD5911">
            <v>0.98067696412070082</v>
          </cell>
          <cell r="FJ5911">
            <v>42</v>
          </cell>
          <cell r="FK5911">
            <v>0.26300000000000001</v>
          </cell>
          <cell r="FL5911">
            <v>-0.69284697683685792</v>
          </cell>
          <cell r="FO5911">
            <v>1</v>
          </cell>
        </row>
        <row r="5912">
          <cell r="A5912">
            <v>670117</v>
          </cell>
          <cell r="C5912" t="str">
            <v>Cedotal, Kyle</v>
          </cell>
          <cell r="Q5912" t="str">
            <v>R</v>
          </cell>
          <cell r="AJ5912">
            <v>7.6580653380001582</v>
          </cell>
          <cell r="AR5912">
            <v>16.8</v>
          </cell>
          <cell r="AS5912">
            <v>0.99192744291464041</v>
          </cell>
          <cell r="AT5912">
            <v>0.96242305461267974</v>
          </cell>
          <cell r="BE5912">
            <v>0.86404196427948887</v>
          </cell>
          <cell r="CP5912">
            <v>22.791666666666668</v>
          </cell>
          <cell r="CV5912">
            <v>92.1</v>
          </cell>
          <cell r="DA5912">
            <v>0</v>
          </cell>
          <cell r="DD5912">
            <v>0.82987483133958773</v>
          </cell>
          <cell r="FJ5912">
            <v>42</v>
          </cell>
          <cell r="FK5912">
            <v>0.26300000000000001</v>
          </cell>
          <cell r="FL5912">
            <v>1.5080935040449852</v>
          </cell>
          <cell r="FO5912">
            <v>1</v>
          </cell>
        </row>
        <row r="5913">
          <cell r="A5913">
            <v>670119</v>
          </cell>
          <cell r="C5913" t="str">
            <v>Grey, Connor</v>
          </cell>
          <cell r="Q5913" t="str">
            <v>S</v>
          </cell>
          <cell r="AJ5913">
            <v>8.3784243941270464</v>
          </cell>
          <cell r="AR5913">
            <v>44.400000000000006</v>
          </cell>
          <cell r="AS5913">
            <v>1.2627813334228164</v>
          </cell>
          <cell r="AT5913">
            <v>0.96127739977971827</v>
          </cell>
          <cell r="BE5913">
            <v>0.77776879983164515</v>
          </cell>
          <cell r="CP5913">
            <v>22.125</v>
          </cell>
          <cell r="CV5913">
            <v>92.1</v>
          </cell>
          <cell r="DA5913">
            <v>0</v>
          </cell>
          <cell r="DD5913">
            <v>0.9889921076098438</v>
          </cell>
          <cell r="FJ5913">
            <v>111</v>
          </cell>
          <cell r="FK5913">
            <v>0.26300000000000001</v>
          </cell>
          <cell r="FL5913">
            <v>0.47254615170047032</v>
          </cell>
          <cell r="FO5913">
            <v>0</v>
          </cell>
        </row>
        <row r="5914">
          <cell r="A5914">
            <v>670129</v>
          </cell>
          <cell r="C5914" t="str">
            <v>Horejsei, Michael</v>
          </cell>
          <cell r="Q5914" t="str">
            <v>R</v>
          </cell>
          <cell r="AJ5914">
            <v>6.1146224687742663</v>
          </cell>
          <cell r="AR5914">
            <v>16.8</v>
          </cell>
          <cell r="AS5914">
            <v>0.74654687558423294</v>
          </cell>
          <cell r="AT5914">
            <v>0.95386346686435941</v>
          </cell>
          <cell r="BE5914">
            <v>0.65571586192705544</v>
          </cell>
          <cell r="CP5914">
            <v>23.875</v>
          </cell>
          <cell r="CV5914">
            <v>92.1</v>
          </cell>
          <cell r="DA5914">
            <v>0</v>
          </cell>
          <cell r="DD5914">
            <v>0.9994345594777384</v>
          </cell>
          <cell r="FJ5914">
            <v>42</v>
          </cell>
          <cell r="FK5914">
            <v>0.26300000000000001</v>
          </cell>
          <cell r="FL5914">
            <v>1.438118296572781</v>
          </cell>
          <cell r="FO5914">
            <v>1</v>
          </cell>
        </row>
        <row r="5915">
          <cell r="A5915">
            <v>670137</v>
          </cell>
          <cell r="C5915" t="str">
            <v>Fontenot, Kaleb</v>
          </cell>
          <cell r="Q5915" t="str">
            <v>R</v>
          </cell>
          <cell r="AJ5915">
            <v>6.9158699093075064</v>
          </cell>
          <cell r="AR5915">
            <v>16.8</v>
          </cell>
          <cell r="AS5915">
            <v>0.24416266495127203</v>
          </cell>
          <cell r="AT5915">
            <v>0.96363908268548792</v>
          </cell>
          <cell r="BE5915">
            <v>0.81991265186799678</v>
          </cell>
          <cell r="CP5915">
            <v>23.041666666666668</v>
          </cell>
          <cell r="CV5915">
            <v>92.1</v>
          </cell>
          <cell r="DA5915">
            <v>0</v>
          </cell>
          <cell r="DD5915">
            <v>1.2054491627861543</v>
          </cell>
          <cell r="FJ5915">
            <v>42</v>
          </cell>
          <cell r="FK5915">
            <v>0.26300000000000001</v>
          </cell>
          <cell r="FL5915">
            <v>-0.81563889693908731</v>
          </cell>
          <cell r="FO5915">
            <v>0.51098900012075821</v>
          </cell>
        </row>
        <row r="5916">
          <cell r="A5916">
            <v>670169</v>
          </cell>
          <cell r="C5916" t="str">
            <v>Myers, D.J.</v>
          </cell>
          <cell r="Q5916" t="str">
            <v>S</v>
          </cell>
          <cell r="AJ5916">
            <v>6.9028484902133744</v>
          </cell>
          <cell r="AR5916">
            <v>44.400000000000006</v>
          </cell>
          <cell r="AS5916">
            <v>-2.150891069582149</v>
          </cell>
          <cell r="AT5916">
            <v>0.92872228546251756</v>
          </cell>
          <cell r="BE5916">
            <v>1.0836560380714089</v>
          </cell>
          <cell r="CP5916">
            <v>21.541666666666668</v>
          </cell>
          <cell r="CV5916">
            <v>92.1</v>
          </cell>
          <cell r="DA5916">
            <v>0</v>
          </cell>
          <cell r="DD5916">
            <v>0.72380032011771744</v>
          </cell>
          <cell r="FJ5916">
            <v>111</v>
          </cell>
          <cell r="FK5916">
            <v>0.26300000000000001</v>
          </cell>
          <cell r="FL5916">
            <v>1.964917998489117</v>
          </cell>
          <cell r="FO5916">
            <v>0</v>
          </cell>
        </row>
        <row r="5917">
          <cell r="A5917">
            <v>670176</v>
          </cell>
          <cell r="C5917" t="str">
            <v>Cashman, Pat</v>
          </cell>
          <cell r="Q5917" t="str">
            <v>R</v>
          </cell>
          <cell r="AJ5917">
            <v>8.4376567764669126</v>
          </cell>
          <cell r="AR5917">
            <v>16.8</v>
          </cell>
          <cell r="AS5917">
            <v>-13.32392541528491</v>
          </cell>
          <cell r="AT5917">
            <v>0.99650961510680691</v>
          </cell>
          <cell r="BE5917">
            <v>0.8537008671460723</v>
          </cell>
          <cell r="CP5917">
            <v>23.625</v>
          </cell>
          <cell r="CV5917">
            <v>92.1</v>
          </cell>
          <cell r="DA5917">
            <v>0</v>
          </cell>
          <cell r="DD5917">
            <v>1.8821285463667847</v>
          </cell>
          <cell r="FJ5917">
            <v>42</v>
          </cell>
          <cell r="FK5917">
            <v>0.26300000000000001</v>
          </cell>
          <cell r="FL5917">
            <v>-1.2447799085755733</v>
          </cell>
          <cell r="FO5917">
            <v>1</v>
          </cell>
        </row>
        <row r="5918">
          <cell r="A5918">
            <v>670178</v>
          </cell>
          <cell r="C5918" t="str">
            <v>Galligan, Rob</v>
          </cell>
          <cell r="Q5918" t="str">
            <v>R</v>
          </cell>
          <cell r="AJ5918">
            <v>9.1511020435441246</v>
          </cell>
          <cell r="AR5918">
            <v>16.8</v>
          </cell>
          <cell r="AS5918">
            <v>1.5837992121371778</v>
          </cell>
          <cell r="AT5918">
            <v>0.97555440571950514</v>
          </cell>
          <cell r="BE5918">
            <v>1.1921818920883527</v>
          </cell>
          <cell r="CP5918">
            <v>22.958333333333332</v>
          </cell>
          <cell r="CV5918">
            <v>92.1</v>
          </cell>
          <cell r="DA5918">
            <v>0</v>
          </cell>
          <cell r="DD5918">
            <v>1.2163960250280594</v>
          </cell>
          <cell r="FJ5918">
            <v>42</v>
          </cell>
          <cell r="FK5918">
            <v>0.26300000000000001</v>
          </cell>
          <cell r="FL5918">
            <v>-1.8253186888562674</v>
          </cell>
          <cell r="FO5918">
            <v>1</v>
          </cell>
        </row>
        <row r="5919">
          <cell r="A5919">
            <v>670182</v>
          </cell>
          <cell r="C5919" t="str">
            <v>Vasquez, Mark</v>
          </cell>
          <cell r="Q5919" t="str">
            <v>R</v>
          </cell>
          <cell r="AJ5919">
            <v>5.8316268027757268</v>
          </cell>
          <cell r="AR5919">
            <v>16.8</v>
          </cell>
          <cell r="AS5919">
            <v>0.63276141757519433</v>
          </cell>
          <cell r="AT5919">
            <v>0.95598905774997278</v>
          </cell>
          <cell r="BE5919">
            <v>1.0354181913605052</v>
          </cell>
          <cell r="CP5919">
            <v>24.125</v>
          </cell>
          <cell r="CV5919">
            <v>92.1</v>
          </cell>
          <cell r="DA5919">
            <v>0</v>
          </cell>
          <cell r="DD5919">
            <v>1.2208210093349963</v>
          </cell>
          <cell r="FJ5919">
            <v>42</v>
          </cell>
          <cell r="FK5919">
            <v>0.26300000000000001</v>
          </cell>
          <cell r="FL5919">
            <v>1.2361162373781009</v>
          </cell>
          <cell r="FO5919">
            <v>1</v>
          </cell>
        </row>
        <row r="5920">
          <cell r="A5920">
            <v>670280</v>
          </cell>
          <cell r="C5920" t="str">
            <v>Bednar, David</v>
          </cell>
          <cell r="Q5920" t="str">
            <v>R</v>
          </cell>
          <cell r="AJ5920">
            <v>5.3690771065728979</v>
          </cell>
          <cell r="AR5920">
            <v>16.8</v>
          </cell>
          <cell r="AS5920">
            <v>-0.3947335045033844</v>
          </cell>
          <cell r="AT5920">
            <v>0.92053757676735171</v>
          </cell>
          <cell r="BE5920">
            <v>0.95632064431386665</v>
          </cell>
          <cell r="CP5920">
            <v>21.708333333333332</v>
          </cell>
          <cell r="CV5920">
            <v>92.1</v>
          </cell>
          <cell r="DA5920">
            <v>0</v>
          </cell>
          <cell r="DD5920">
            <v>1.3496816036850385</v>
          </cell>
          <cell r="FJ5920">
            <v>42</v>
          </cell>
          <cell r="FK5920">
            <v>0.26300000000000001</v>
          </cell>
          <cell r="FL5920">
            <v>0.32610002583713299</v>
          </cell>
          <cell r="FO5920">
            <v>1</v>
          </cell>
        </row>
        <row r="5921">
          <cell r="A5921">
            <v>670293</v>
          </cell>
          <cell r="C5921" t="str">
            <v>Kline, Alexander</v>
          </cell>
          <cell r="Q5921" t="str">
            <v>R</v>
          </cell>
          <cell r="AJ5921">
            <v>6.1306736363290053</v>
          </cell>
          <cell r="AR5921">
            <v>16.8</v>
          </cell>
          <cell r="AS5921">
            <v>0.45396997314271292</v>
          </cell>
          <cell r="AT5921">
            <v>0.97223808873151984</v>
          </cell>
          <cell r="BE5921">
            <v>0.9208402541129469</v>
          </cell>
          <cell r="CP5921">
            <v>22.125</v>
          </cell>
          <cell r="CV5921">
            <v>92.1</v>
          </cell>
          <cell r="DA5921">
            <v>0</v>
          </cell>
          <cell r="DD5921">
            <v>1.2182663589504104</v>
          </cell>
          <cell r="FJ5921">
            <v>42</v>
          </cell>
          <cell r="FK5921">
            <v>0.26300000000000001</v>
          </cell>
          <cell r="FL5921">
            <v>-2.3965579761417279</v>
          </cell>
          <cell r="FO5921">
            <v>1</v>
          </cell>
        </row>
        <row r="5922">
          <cell r="A5922">
            <v>670299</v>
          </cell>
          <cell r="C5922" t="str">
            <v>Smith, Matt</v>
          </cell>
          <cell r="Q5922" t="str">
            <v>S</v>
          </cell>
          <cell r="AJ5922">
            <v>8.4047216397091731</v>
          </cell>
          <cell r="AR5922">
            <v>44.400000000000006</v>
          </cell>
          <cell r="AS5922">
            <v>-2.6811115253138951E-2</v>
          </cell>
          <cell r="AT5922">
            <v>0.92220348013990738</v>
          </cell>
          <cell r="BE5922">
            <v>1.0184767437507978</v>
          </cell>
          <cell r="CP5922">
            <v>22.875</v>
          </cell>
          <cell r="CV5922">
            <v>92.1</v>
          </cell>
          <cell r="DA5922">
            <v>0</v>
          </cell>
          <cell r="DD5922">
            <v>0.91784893393522071</v>
          </cell>
          <cell r="FJ5922">
            <v>111</v>
          </cell>
          <cell r="FK5922">
            <v>0.26300000000000001</v>
          </cell>
          <cell r="FL5922">
            <v>9.6640032716226523E-2</v>
          </cell>
          <cell r="FO5922">
            <v>0.38325983351361337</v>
          </cell>
        </row>
        <row r="5923">
          <cell r="A5923">
            <v>670317</v>
          </cell>
          <cell r="C5923" t="str">
            <v>Boelter, Ryan</v>
          </cell>
          <cell r="Q5923" t="str">
            <v>R</v>
          </cell>
          <cell r="AJ5923">
            <v>6.0335992000659608</v>
          </cell>
          <cell r="AR5923">
            <v>16.8</v>
          </cell>
          <cell r="AS5923">
            <v>-1.4730954883289593</v>
          </cell>
          <cell r="AT5923">
            <v>0.9455784820400519</v>
          </cell>
          <cell r="BE5923">
            <v>0.93705713107028055</v>
          </cell>
          <cell r="CP5923">
            <v>22.541666666666668</v>
          </cell>
          <cell r="CV5923">
            <v>92.1</v>
          </cell>
          <cell r="DA5923">
            <v>0</v>
          </cell>
          <cell r="DD5923">
            <v>1.108501320053465</v>
          </cell>
          <cell r="FJ5923">
            <v>42</v>
          </cell>
          <cell r="FK5923">
            <v>0.26300000000000001</v>
          </cell>
          <cell r="FL5923">
            <v>0.73720913326597526</v>
          </cell>
          <cell r="FO5923">
            <v>1</v>
          </cell>
        </row>
        <row r="5924">
          <cell r="A5924">
            <v>670326</v>
          </cell>
          <cell r="C5924" t="str">
            <v>Erb, Dalton</v>
          </cell>
          <cell r="Q5924" t="str">
            <v>R</v>
          </cell>
          <cell r="AJ5924">
            <v>8.182649226792428</v>
          </cell>
          <cell r="AR5924">
            <v>16.8</v>
          </cell>
          <cell r="AS5924">
            <v>1.9167684639656171</v>
          </cell>
          <cell r="AT5924">
            <v>0.94964051480550149</v>
          </cell>
          <cell r="BE5924">
            <v>1.2209512418369999</v>
          </cell>
          <cell r="CP5924">
            <v>22.125</v>
          </cell>
          <cell r="CV5924">
            <v>92.1</v>
          </cell>
          <cell r="DA5924">
            <v>0</v>
          </cell>
          <cell r="DD5924">
            <v>0.82955983571739222</v>
          </cell>
          <cell r="FJ5924">
            <v>42</v>
          </cell>
          <cell r="FK5924">
            <v>0.26300000000000001</v>
          </cell>
          <cell r="FL5924">
            <v>0.44541451567344742</v>
          </cell>
          <cell r="FO5924">
            <v>1</v>
          </cell>
        </row>
        <row r="5925">
          <cell r="A5925">
            <v>670369</v>
          </cell>
          <cell r="C5925" t="str">
            <v>Torres, Christian</v>
          </cell>
          <cell r="Q5925" t="str">
            <v>R</v>
          </cell>
          <cell r="AJ5925">
            <v>5.3986298258916081</v>
          </cell>
          <cell r="AR5925">
            <v>16.8</v>
          </cell>
          <cell r="AS5925">
            <v>-1.6302430219742483</v>
          </cell>
          <cell r="AT5925">
            <v>0.92733152958319265</v>
          </cell>
          <cell r="BE5925">
            <v>0.98096410804494194</v>
          </cell>
          <cell r="CP5925">
            <v>22.791666666666668</v>
          </cell>
          <cell r="CV5925">
            <v>92.1</v>
          </cell>
          <cell r="DA5925">
            <v>0</v>
          </cell>
          <cell r="DD5925">
            <v>0.96942973370171959</v>
          </cell>
          <cell r="FJ5925">
            <v>42</v>
          </cell>
          <cell r="FK5925">
            <v>0.26300000000000001</v>
          </cell>
          <cell r="FL5925">
            <v>-0.11931473461893137</v>
          </cell>
          <cell r="FO5925">
            <v>0.71227318904877657</v>
          </cell>
        </row>
        <row r="5926">
          <cell r="A5926">
            <v>670372</v>
          </cell>
          <cell r="C5926" t="str">
            <v>Quillen, Aaron</v>
          </cell>
          <cell r="Q5926" t="str">
            <v>R</v>
          </cell>
          <cell r="AJ5926">
            <v>8.9840337213862469</v>
          </cell>
          <cell r="AR5926">
            <v>16.8</v>
          </cell>
          <cell r="AS5926">
            <v>0.13619178164276668</v>
          </cell>
          <cell r="AT5926">
            <v>0.9777778806914218</v>
          </cell>
          <cell r="BE5926">
            <v>1.0206649590965511</v>
          </cell>
          <cell r="CP5926">
            <v>22.541666666666668</v>
          </cell>
          <cell r="CV5926">
            <v>92.1</v>
          </cell>
          <cell r="DA5926">
            <v>0</v>
          </cell>
          <cell r="DD5926">
            <v>0.99752730782303933</v>
          </cell>
          <cell r="FJ5926">
            <v>42</v>
          </cell>
          <cell r="FK5926">
            <v>0.26300000000000001</v>
          </cell>
          <cell r="FL5926">
            <v>2.6166136154720068</v>
          </cell>
          <cell r="FO5926">
            <v>1</v>
          </cell>
        </row>
        <row r="5927">
          <cell r="A5927">
            <v>670377</v>
          </cell>
          <cell r="C5927" t="str">
            <v>Miller, Evan</v>
          </cell>
          <cell r="Q5927" t="str">
            <v>R</v>
          </cell>
          <cell r="AJ5927">
            <v>7.7945711661767261</v>
          </cell>
          <cell r="AR5927">
            <v>16.8</v>
          </cell>
          <cell r="AS5927">
            <v>2.139106995083043</v>
          </cell>
          <cell r="AT5927">
            <v>0.95973172667009887</v>
          </cell>
          <cell r="BE5927">
            <v>1.0787718500549279</v>
          </cell>
          <cell r="CP5927">
            <v>21.125</v>
          </cell>
          <cell r="CV5927">
            <v>92.1</v>
          </cell>
          <cell r="DA5927">
            <v>0</v>
          </cell>
          <cell r="DD5927">
            <v>1.1932471993813289</v>
          </cell>
          <cell r="FJ5927">
            <v>42</v>
          </cell>
          <cell r="FK5927">
            <v>0.26300000000000001</v>
          </cell>
          <cell r="FL5927">
            <v>-0.7184046034872037</v>
          </cell>
          <cell r="FO5927">
            <v>1</v>
          </cell>
        </row>
        <row r="5928">
          <cell r="A5928">
            <v>670384</v>
          </cell>
          <cell r="C5928" t="str">
            <v>Belton, Greg</v>
          </cell>
          <cell r="Q5928" t="str">
            <v>R</v>
          </cell>
          <cell r="AJ5928">
            <v>5.9776507491326658</v>
          </cell>
          <cell r="AR5928">
            <v>16.8</v>
          </cell>
          <cell r="AS5928">
            <v>1.1688099777626284</v>
          </cell>
          <cell r="AT5928">
            <v>0.95790129455033024</v>
          </cell>
          <cell r="BE5928">
            <v>0.65816387638452334</v>
          </cell>
          <cell r="CP5928">
            <v>23.541666666666668</v>
          </cell>
          <cell r="CV5928">
            <v>92.1</v>
          </cell>
          <cell r="DA5928">
            <v>0</v>
          </cell>
          <cell r="DD5928">
            <v>0.8569059555010401</v>
          </cell>
          <cell r="FJ5928">
            <v>42</v>
          </cell>
          <cell r="FK5928">
            <v>0.26300000000000001</v>
          </cell>
          <cell r="FL5928">
            <v>-0.11516109404520591</v>
          </cell>
          <cell r="FO5928">
            <v>1</v>
          </cell>
        </row>
        <row r="5929">
          <cell r="A5929">
            <v>670395</v>
          </cell>
          <cell r="C5929" t="str">
            <v>Greenwalt, Jacob</v>
          </cell>
          <cell r="Q5929" t="str">
            <v>R</v>
          </cell>
          <cell r="AJ5929">
            <v>8.4917300436440541</v>
          </cell>
          <cell r="AR5929">
            <v>16.8</v>
          </cell>
          <cell r="AS5929">
            <v>-4.0223626539645982</v>
          </cell>
          <cell r="AT5929">
            <v>0.95444212541717977</v>
          </cell>
          <cell r="BE5929">
            <v>1.1702051633186463</v>
          </cell>
          <cell r="CP5929">
            <v>18.208333333333332</v>
          </cell>
          <cell r="CV5929">
            <v>92.1</v>
          </cell>
          <cell r="DA5929">
            <v>0</v>
          </cell>
          <cell r="DD5929">
            <v>0.78638225056580102</v>
          </cell>
          <cell r="FJ5929">
            <v>42</v>
          </cell>
          <cell r="FK5929">
            <v>0.26300000000000001</v>
          </cell>
          <cell r="FL5929">
            <v>2.1168778861585227</v>
          </cell>
          <cell r="FO5929">
            <v>1</v>
          </cell>
        </row>
        <row r="5930">
          <cell r="A5930">
            <v>670412</v>
          </cell>
          <cell r="C5930" t="str">
            <v>Hallead, Tyler</v>
          </cell>
          <cell r="Q5930" t="str">
            <v>R</v>
          </cell>
          <cell r="AJ5930">
            <v>7.2918027569859483</v>
          </cell>
          <cell r="AR5930">
            <v>16.8</v>
          </cell>
          <cell r="AS5930">
            <v>-0.48965557274364357</v>
          </cell>
          <cell r="AT5930">
            <v>0.9477868480803795</v>
          </cell>
          <cell r="BE5930">
            <v>1.1301983243196956</v>
          </cell>
          <cell r="CP5930">
            <v>21.125</v>
          </cell>
          <cell r="CV5930">
            <v>92.1</v>
          </cell>
          <cell r="DA5930">
            <v>0</v>
          </cell>
          <cell r="DD5930">
            <v>0.75445347013664654</v>
          </cell>
          <cell r="FJ5930">
            <v>42</v>
          </cell>
          <cell r="FK5930">
            <v>0.26300000000000001</v>
          </cell>
          <cell r="FL5930">
            <v>-2.147744545016991</v>
          </cell>
          <cell r="FO5930">
            <v>1</v>
          </cell>
        </row>
        <row r="5931">
          <cell r="A5931">
            <v>670423</v>
          </cell>
          <cell r="C5931" t="str">
            <v>Bingel, Brandon</v>
          </cell>
          <cell r="Q5931" t="str">
            <v>R</v>
          </cell>
          <cell r="AJ5931">
            <v>5.997904860536047</v>
          </cell>
          <cell r="AR5931">
            <v>16.8</v>
          </cell>
          <cell r="AS5931">
            <v>0.8149231054789412</v>
          </cell>
          <cell r="AT5931">
            <v>0.96949166551459953</v>
          </cell>
          <cell r="BE5931">
            <v>0.6780823230388614</v>
          </cell>
          <cell r="CP5931">
            <v>21.375</v>
          </cell>
          <cell r="CV5931">
            <v>92.1</v>
          </cell>
          <cell r="DA5931">
            <v>0</v>
          </cell>
          <cell r="DD5931">
            <v>0.89199251087597853</v>
          </cell>
          <cell r="FJ5931">
            <v>42</v>
          </cell>
          <cell r="FK5931">
            <v>0.26300000000000001</v>
          </cell>
          <cell r="FL5931">
            <v>0.23963721149706974</v>
          </cell>
          <cell r="FO5931">
            <v>1</v>
          </cell>
        </row>
        <row r="5932">
          <cell r="A5932">
            <v>670459</v>
          </cell>
          <cell r="C5932" t="str">
            <v>Letkewicz, Michael</v>
          </cell>
          <cell r="Q5932" t="str">
            <v>R</v>
          </cell>
          <cell r="AJ5932">
            <v>7.2166704524913587</v>
          </cell>
          <cell r="AR5932">
            <v>16.8</v>
          </cell>
          <cell r="AS5932">
            <v>0.90459256281258249</v>
          </cell>
          <cell r="AT5932">
            <v>0.9491152740437504</v>
          </cell>
          <cell r="BE5932">
            <v>0.98330983066445177</v>
          </cell>
          <cell r="CP5932">
            <v>22.458333333333332</v>
          </cell>
          <cell r="CV5932">
            <v>92.1</v>
          </cell>
          <cell r="DA5932">
            <v>0</v>
          </cell>
          <cell r="DD5932">
            <v>0.72754776628423623</v>
          </cell>
          <cell r="FJ5932">
            <v>42</v>
          </cell>
          <cell r="FK5932">
            <v>0.26300000000000001</v>
          </cell>
          <cell r="FL5932">
            <v>1.8315666963165562</v>
          </cell>
          <cell r="FO5932">
            <v>1</v>
          </cell>
        </row>
        <row r="5933">
          <cell r="A5933">
            <v>670469</v>
          </cell>
          <cell r="C5933" t="str">
            <v>Surrey, Elliot</v>
          </cell>
          <cell r="Q5933" t="str">
            <v>R</v>
          </cell>
          <cell r="AJ5933">
            <v>6.7109987319444198</v>
          </cell>
          <cell r="AR5933">
            <v>16.8</v>
          </cell>
          <cell r="AS5933">
            <v>0.56623381648931304</v>
          </cell>
          <cell r="AT5933">
            <v>0.95705541045866682</v>
          </cell>
          <cell r="BE5933">
            <v>0.74436254107200328</v>
          </cell>
          <cell r="CP5933">
            <v>22.375</v>
          </cell>
          <cell r="CV5933">
            <v>92.1</v>
          </cell>
          <cell r="DA5933">
            <v>0</v>
          </cell>
          <cell r="DD5933">
            <v>1.1256925047129416</v>
          </cell>
          <cell r="FJ5933">
            <v>42</v>
          </cell>
          <cell r="FK5933">
            <v>0.26300000000000001</v>
          </cell>
          <cell r="FL5933">
            <v>-7.2936368705613938E-3</v>
          </cell>
          <cell r="FO5933">
            <v>1</v>
          </cell>
        </row>
        <row r="5934">
          <cell r="A5934">
            <v>670485</v>
          </cell>
          <cell r="C5934" t="str">
            <v>Inoa, Confesor</v>
          </cell>
          <cell r="Q5934" t="str">
            <v>S</v>
          </cell>
          <cell r="AJ5934">
            <v>9.6308813334791488</v>
          </cell>
          <cell r="AR5934">
            <v>44.400000000000006</v>
          </cell>
          <cell r="AS5934">
            <v>-7.6369742431690923E-2</v>
          </cell>
          <cell r="AT5934">
            <v>0.92867712655147849</v>
          </cell>
          <cell r="BE5934">
            <v>1.0203330987632657</v>
          </cell>
          <cell r="CP5934">
            <v>20.375</v>
          </cell>
          <cell r="CV5934">
            <v>92.1</v>
          </cell>
          <cell r="DA5934">
            <v>0</v>
          </cell>
          <cell r="DD5934">
            <v>0.91159566327193309</v>
          </cell>
          <cell r="FJ5934">
            <v>111</v>
          </cell>
          <cell r="FK5934">
            <v>0.26300000000000001</v>
          </cell>
          <cell r="FL5934">
            <v>9.1743431624198166E-2</v>
          </cell>
          <cell r="FO5934">
            <v>0</v>
          </cell>
        </row>
        <row r="5935">
          <cell r="A5935">
            <v>670515</v>
          </cell>
          <cell r="C5935" t="str">
            <v>Taveras, Raymond</v>
          </cell>
          <cell r="Q5935" t="str">
            <v>R</v>
          </cell>
          <cell r="AJ5935">
            <v>10.804289156944495</v>
          </cell>
          <cell r="AR5935">
            <v>16.8</v>
          </cell>
          <cell r="AS5935">
            <v>-1.6267014593803106</v>
          </cell>
          <cell r="AT5935">
            <v>0.97014939526713417</v>
          </cell>
          <cell r="BE5935">
            <v>0.89678070363143725</v>
          </cell>
          <cell r="CP5935">
            <v>21.625</v>
          </cell>
          <cell r="CV5935">
            <v>92.1</v>
          </cell>
          <cell r="DA5935">
            <v>0</v>
          </cell>
          <cell r="DD5935">
            <v>1.0187303998591595</v>
          </cell>
          <cell r="FJ5935">
            <v>42</v>
          </cell>
          <cell r="FK5935">
            <v>0.26300000000000001</v>
          </cell>
          <cell r="FL5935">
            <v>1.1433525987378488</v>
          </cell>
          <cell r="FO5935">
            <v>1</v>
          </cell>
        </row>
        <row r="5936">
          <cell r="A5936">
            <v>670528</v>
          </cell>
          <cell r="C5936" t="str">
            <v>Gallegos, Fernando</v>
          </cell>
          <cell r="Q5936" t="str">
            <v>R</v>
          </cell>
          <cell r="AJ5936">
            <v>6.0829614359932176</v>
          </cell>
          <cell r="AR5936">
            <v>16.8</v>
          </cell>
          <cell r="AS5936">
            <v>0.81054504118659498</v>
          </cell>
          <cell r="AT5936">
            <v>0.96003374933747576</v>
          </cell>
          <cell r="BE5936">
            <v>0.93178928048778875</v>
          </cell>
          <cell r="CP5936">
            <v>23.791666666666668</v>
          </cell>
          <cell r="CV5936">
            <v>92.1</v>
          </cell>
          <cell r="DA5936">
            <v>0</v>
          </cell>
          <cell r="DD5936">
            <v>1.0375844436666539</v>
          </cell>
          <cell r="FJ5936">
            <v>42</v>
          </cell>
          <cell r="FK5936">
            <v>0.26300000000000001</v>
          </cell>
          <cell r="FL5936">
            <v>1.0072963780544493</v>
          </cell>
          <cell r="FO5936">
            <v>0.54545454545454541</v>
          </cell>
        </row>
        <row r="5937">
          <cell r="A5937">
            <v>670537</v>
          </cell>
          <cell r="C5937" t="str">
            <v>McRee, Aron</v>
          </cell>
          <cell r="Q5937" t="str">
            <v>S</v>
          </cell>
          <cell r="AJ5937">
            <v>7.0218300196001708</v>
          </cell>
          <cell r="AR5937">
            <v>44.400000000000006</v>
          </cell>
          <cell r="AS5937">
            <v>1.3492532381146196</v>
          </cell>
          <cell r="AT5937">
            <v>0.96728295538839226</v>
          </cell>
          <cell r="BE5937">
            <v>1.1207431388484932</v>
          </cell>
          <cell r="CP5937">
            <v>22.708333333333332</v>
          </cell>
          <cell r="CV5937">
            <v>92.1</v>
          </cell>
          <cell r="DA5937">
            <v>0</v>
          </cell>
          <cell r="DD5937">
            <v>0.91958874493777609</v>
          </cell>
          <cell r="FJ5937">
            <v>111</v>
          </cell>
          <cell r="FK5937">
            <v>0.26300000000000001</v>
          </cell>
          <cell r="FL5937">
            <v>-0.28926079036870611</v>
          </cell>
          <cell r="FO5937">
            <v>0</v>
          </cell>
        </row>
        <row r="5938">
          <cell r="A5938">
            <v>670539</v>
          </cell>
          <cell r="C5938" t="str">
            <v>Ramirez, Hector</v>
          </cell>
          <cell r="Q5938" t="str">
            <v>R</v>
          </cell>
          <cell r="AJ5938">
            <v>11.372231432756514</v>
          </cell>
          <cell r="AR5938">
            <v>16.8</v>
          </cell>
          <cell r="AS5938">
            <v>-3.253812174349946E-2</v>
          </cell>
          <cell r="AT5938">
            <v>0.96226432630192782</v>
          </cell>
          <cell r="BE5938">
            <v>1.0220001130961687</v>
          </cell>
          <cell r="CP5938">
            <v>18.375</v>
          </cell>
          <cell r="CV5938">
            <v>92.1</v>
          </cell>
          <cell r="DA5938">
            <v>0</v>
          </cell>
          <cell r="DD5938">
            <v>1.4572802625815839</v>
          </cell>
          <cell r="FJ5938">
            <v>42</v>
          </cell>
          <cell r="FK5938">
            <v>0.26300000000000001</v>
          </cell>
          <cell r="FL5938">
            <v>2.855437977092862</v>
          </cell>
          <cell r="FO5938">
            <v>1</v>
          </cell>
        </row>
        <row r="5939">
          <cell r="A5939">
            <v>670543</v>
          </cell>
          <cell r="C5939" t="str">
            <v>Ceballos, Jesus</v>
          </cell>
          <cell r="Q5939" t="str">
            <v>R</v>
          </cell>
          <cell r="AJ5939">
            <v>10.568471404749669</v>
          </cell>
          <cell r="AR5939">
            <v>16.8</v>
          </cell>
          <cell r="AS5939">
            <v>0.39455633796730005</v>
          </cell>
          <cell r="AT5939">
            <v>0.96676071667072627</v>
          </cell>
          <cell r="BE5939">
            <v>0.65471345027661676</v>
          </cell>
          <cell r="CP5939">
            <v>19.458333333333332</v>
          </cell>
          <cell r="CV5939">
            <v>92.1</v>
          </cell>
          <cell r="DA5939">
            <v>0</v>
          </cell>
          <cell r="DD5939">
            <v>1.1039985219443198</v>
          </cell>
          <cell r="FJ5939">
            <v>42</v>
          </cell>
          <cell r="FK5939">
            <v>0.26300000000000001</v>
          </cell>
          <cell r="FL5939">
            <v>-0.22613061722323913</v>
          </cell>
          <cell r="FO5939">
            <v>1</v>
          </cell>
        </row>
        <row r="5940">
          <cell r="A5940">
            <v>670552</v>
          </cell>
          <cell r="C5940" t="str">
            <v>Valdez, Bryan</v>
          </cell>
          <cell r="Q5940" t="str">
            <v>S</v>
          </cell>
          <cell r="AJ5940">
            <v>6.1063966670324383</v>
          </cell>
          <cell r="AR5940">
            <v>44.400000000000006</v>
          </cell>
          <cell r="AS5940">
            <v>-9.1590760014103254E-2</v>
          </cell>
          <cell r="AT5940">
            <v>0.90876382889678209</v>
          </cell>
          <cell r="BE5940">
            <v>1.2070552509654258</v>
          </cell>
          <cell r="CP5940">
            <v>21.625</v>
          </cell>
          <cell r="CV5940">
            <v>92.1</v>
          </cell>
          <cell r="DA5940">
            <v>0</v>
          </cell>
          <cell r="DD5940">
            <v>1.2049474464815568</v>
          </cell>
          <cell r="FJ5940">
            <v>111</v>
          </cell>
          <cell r="FK5940">
            <v>0.26300000000000001</v>
          </cell>
          <cell r="FL5940">
            <v>-0.23846147064696946</v>
          </cell>
          <cell r="FO5940">
            <v>0</v>
          </cell>
        </row>
        <row r="5941">
          <cell r="A5941">
            <v>670555</v>
          </cell>
          <cell r="C5941" t="str">
            <v>Provencher, Ty</v>
          </cell>
          <cell r="Q5941" t="str">
            <v>R</v>
          </cell>
          <cell r="AJ5941">
            <v>8.6437468872233598</v>
          </cell>
          <cell r="AR5941">
            <v>16.8</v>
          </cell>
          <cell r="AS5941">
            <v>-1.0554584035380206</v>
          </cell>
          <cell r="AT5941">
            <v>0.9477868480803795</v>
          </cell>
          <cell r="BE5941">
            <v>1.265065561301173</v>
          </cell>
          <cell r="CP5941">
            <v>23.125</v>
          </cell>
          <cell r="CV5941">
            <v>92.1</v>
          </cell>
          <cell r="DA5941">
            <v>0</v>
          </cell>
          <cell r="DD5941">
            <v>1.2518172741306284</v>
          </cell>
          <cell r="FJ5941">
            <v>42</v>
          </cell>
          <cell r="FK5941">
            <v>0.26300000000000001</v>
          </cell>
          <cell r="FL5941">
            <v>1.7626717388327791</v>
          </cell>
          <cell r="FO5941">
            <v>1</v>
          </cell>
        </row>
        <row r="5942">
          <cell r="A5942">
            <v>670577</v>
          </cell>
          <cell r="C5942" t="str">
            <v>Agar, Brandon</v>
          </cell>
          <cell r="Q5942" t="str">
            <v>R</v>
          </cell>
          <cell r="AJ5942">
            <v>8.0013694681763496</v>
          </cell>
          <cell r="AR5942">
            <v>16.8</v>
          </cell>
          <cell r="AS5942">
            <v>1.0134032722383015</v>
          </cell>
          <cell r="AT5942">
            <v>0.97003970912754001</v>
          </cell>
          <cell r="BE5942">
            <v>1.1230036596799304</v>
          </cell>
          <cell r="CP5942">
            <v>23.375</v>
          </cell>
          <cell r="CV5942">
            <v>92.1</v>
          </cell>
          <cell r="DA5942">
            <v>0</v>
          </cell>
          <cell r="DD5942">
            <v>0.82727374192647041</v>
          </cell>
          <cell r="FJ5942">
            <v>42</v>
          </cell>
          <cell r="FK5942">
            <v>0.26300000000000001</v>
          </cell>
          <cell r="FL5942">
            <v>-0.72180023311222286</v>
          </cell>
          <cell r="FO5942">
            <v>1</v>
          </cell>
        </row>
        <row r="5943">
          <cell r="A5943">
            <v>670579</v>
          </cell>
          <cell r="C5943" t="str">
            <v>Fossas, Aaron</v>
          </cell>
          <cell r="Q5943" t="str">
            <v>R</v>
          </cell>
          <cell r="AJ5943">
            <v>6.7649600928222222</v>
          </cell>
          <cell r="AR5943">
            <v>16.8</v>
          </cell>
          <cell r="AS5943">
            <v>1.0637804870960137</v>
          </cell>
          <cell r="AT5943">
            <v>0.96839743724104554</v>
          </cell>
          <cell r="BE5943">
            <v>0.81310701144816122</v>
          </cell>
          <cell r="CP5943">
            <v>23.791666666666668</v>
          </cell>
          <cell r="CV5943">
            <v>92.1</v>
          </cell>
          <cell r="DA5943">
            <v>0</v>
          </cell>
          <cell r="DD5943">
            <v>1.2933871585474728</v>
          </cell>
          <cell r="FJ5943">
            <v>42</v>
          </cell>
          <cell r="FK5943">
            <v>0.26300000000000001</v>
          </cell>
          <cell r="FL5943">
            <v>-2.0412349378051315</v>
          </cell>
          <cell r="FO5943">
            <v>1</v>
          </cell>
        </row>
        <row r="5944">
          <cell r="A5944">
            <v>670581</v>
          </cell>
          <cell r="C5944" t="str">
            <v>Gauthier, Kyle</v>
          </cell>
          <cell r="Q5944" t="str">
            <v>R</v>
          </cell>
          <cell r="AJ5944">
            <v>6.6736269903943084</v>
          </cell>
          <cell r="AR5944">
            <v>16.8</v>
          </cell>
          <cell r="AS5944">
            <v>-1.4263662382414619</v>
          </cell>
          <cell r="AT5944">
            <v>0.92592626377377085</v>
          </cell>
          <cell r="BE5944">
            <v>1.1462787442556903</v>
          </cell>
          <cell r="CP5944">
            <v>22.208333333333332</v>
          </cell>
          <cell r="CV5944">
            <v>92.1</v>
          </cell>
          <cell r="DA5944">
            <v>0</v>
          </cell>
          <cell r="DD5944">
            <v>0.98110600203381115</v>
          </cell>
          <cell r="FJ5944">
            <v>42</v>
          </cell>
          <cell r="FK5944">
            <v>0.26300000000000001</v>
          </cell>
          <cell r="FL5944">
            <v>-0.6369650558260771</v>
          </cell>
          <cell r="FO5944">
            <v>1</v>
          </cell>
        </row>
        <row r="5945">
          <cell r="A5945">
            <v>670616</v>
          </cell>
          <cell r="C5945" t="str">
            <v>Warmoth, Tyler</v>
          </cell>
          <cell r="Q5945" t="str">
            <v>R</v>
          </cell>
          <cell r="AJ5945">
            <v>6.1739210939106899</v>
          </cell>
          <cell r="AR5945">
            <v>16.8</v>
          </cell>
          <cell r="AS5945">
            <v>0.90136401254017873</v>
          </cell>
          <cell r="AT5945">
            <v>0.95333354404904391</v>
          </cell>
          <cell r="BE5945">
            <v>0.6584700837764782</v>
          </cell>
          <cell r="CP5945">
            <v>24.041666666666668</v>
          </cell>
          <cell r="CV5945">
            <v>92.1</v>
          </cell>
          <cell r="DA5945">
            <v>0</v>
          </cell>
          <cell r="DD5945">
            <v>1.1004003152963047</v>
          </cell>
          <cell r="FJ5945">
            <v>42</v>
          </cell>
          <cell r="FK5945">
            <v>0.26300000000000001</v>
          </cell>
          <cell r="FL5945">
            <v>1.1185565244672244</v>
          </cell>
          <cell r="FO5945">
            <v>1</v>
          </cell>
        </row>
        <row r="5946">
          <cell r="A5946">
            <v>670617</v>
          </cell>
          <cell r="C5946" t="str">
            <v>Oquendo, Enrique</v>
          </cell>
          <cell r="Q5946" t="str">
            <v>R</v>
          </cell>
          <cell r="AJ5946">
            <v>8.0983477969706001</v>
          </cell>
          <cell r="AR5946">
            <v>16.8</v>
          </cell>
          <cell r="AS5946">
            <v>-0.44609874499264107</v>
          </cell>
          <cell r="AT5946">
            <v>0.94117674210158253</v>
          </cell>
          <cell r="BE5946">
            <v>1.0691603276341488</v>
          </cell>
          <cell r="CP5946">
            <v>22.625</v>
          </cell>
          <cell r="CV5946">
            <v>92.1</v>
          </cell>
          <cell r="DA5946">
            <v>0</v>
          </cell>
          <cell r="DD5946">
            <v>1.3767987352363364</v>
          </cell>
          <cell r="FJ5946">
            <v>42</v>
          </cell>
          <cell r="FK5946">
            <v>0.26300000000000001</v>
          </cell>
          <cell r="FL5946">
            <v>1.9008690228861758</v>
          </cell>
          <cell r="FO5946">
            <v>1</v>
          </cell>
        </row>
        <row r="5947">
          <cell r="A5947">
            <v>670640</v>
          </cell>
          <cell r="C5947" t="str">
            <v>Sebald, Scott</v>
          </cell>
          <cell r="Q5947" t="str">
            <v>S</v>
          </cell>
          <cell r="AJ5947">
            <v>8.6740186795408647</v>
          </cell>
          <cell r="AR5947">
            <v>44.400000000000006</v>
          </cell>
          <cell r="AS5947">
            <v>-4.969235494569979E-2</v>
          </cell>
          <cell r="AT5947">
            <v>0.95339311860435871</v>
          </cell>
          <cell r="BE5947">
            <v>1.3500673934684249</v>
          </cell>
          <cell r="CP5947">
            <v>22.041666666666668</v>
          </cell>
          <cell r="CV5947">
            <v>92.1</v>
          </cell>
          <cell r="DA5947">
            <v>0</v>
          </cell>
          <cell r="DD5947">
            <v>0.96342185168128069</v>
          </cell>
          <cell r="FJ5947">
            <v>111</v>
          </cell>
          <cell r="FK5947">
            <v>0.26300000000000001</v>
          </cell>
          <cell r="FL5947">
            <v>0.16011969812057369</v>
          </cell>
          <cell r="FO5947">
            <v>0.16659311775179897</v>
          </cell>
        </row>
        <row r="5948">
          <cell r="A5948">
            <v>670642</v>
          </cell>
          <cell r="C5948" t="str">
            <v>Bruce, Steven</v>
          </cell>
          <cell r="Q5948" t="str">
            <v>R</v>
          </cell>
          <cell r="AJ5948">
            <v>6.7776842647990492</v>
          </cell>
          <cell r="AR5948">
            <v>16.8</v>
          </cell>
          <cell r="AS5948">
            <v>1.0892027378301579</v>
          </cell>
          <cell r="AT5948">
            <v>0.96404510853514347</v>
          </cell>
          <cell r="BE5948">
            <v>0.82457802051407769</v>
          </cell>
          <cell r="CP5948">
            <v>24.291666666666668</v>
          </cell>
          <cell r="CV5948">
            <v>92.1</v>
          </cell>
          <cell r="DA5948">
            <v>0</v>
          </cell>
          <cell r="DD5948">
            <v>0.69509986188689021</v>
          </cell>
          <cell r="FJ5948">
            <v>42</v>
          </cell>
          <cell r="FK5948">
            <v>0.26300000000000001</v>
          </cell>
          <cell r="FL5948">
            <v>-0.11472114963992872</v>
          </cell>
          <cell r="FO5948">
            <v>1</v>
          </cell>
        </row>
        <row r="5949">
          <cell r="A5949">
            <v>595272</v>
          </cell>
          <cell r="C5949" t="str">
            <v>Kaczmarek, Taylor</v>
          </cell>
          <cell r="Q5949" t="str">
            <v>R</v>
          </cell>
          <cell r="AJ5949">
            <v>7.7456969379289173</v>
          </cell>
          <cell r="AR5949">
            <v>16.8</v>
          </cell>
          <cell r="AS5949">
            <v>1.1908521897903694</v>
          </cell>
          <cell r="AT5949">
            <v>0.98001151594476255</v>
          </cell>
          <cell r="BE5949">
            <v>0.74889997407681852</v>
          </cell>
          <cell r="CP5949">
            <v>24.458333333333332</v>
          </cell>
          <cell r="CV5949">
            <v>92.1</v>
          </cell>
          <cell r="DA5949">
            <v>0</v>
          </cell>
          <cell r="DD5949">
            <v>0.57392979866819394</v>
          </cell>
          <cell r="FJ5949">
            <v>42</v>
          </cell>
          <cell r="FK5949">
            <v>0.26300000000000001</v>
          </cell>
          <cell r="FL5949">
            <v>2.1922991277338482</v>
          </cell>
          <cell r="FO5949">
            <v>1</v>
          </cell>
        </row>
        <row r="5950">
          <cell r="A5950">
            <v>595873</v>
          </cell>
          <cell r="C5950" t="str">
            <v>Anderson, Brady</v>
          </cell>
          <cell r="Q5950" t="str">
            <v>S</v>
          </cell>
          <cell r="AJ5950">
            <v>5.9562008567933553</v>
          </cell>
          <cell r="AR5950">
            <v>44.400000000000006</v>
          </cell>
          <cell r="AS5950">
            <v>-0.37910019320236188</v>
          </cell>
          <cell r="AT5950">
            <v>0.92636288808511846</v>
          </cell>
          <cell r="BE5950">
            <v>0.82039643805483708</v>
          </cell>
          <cell r="CP5950">
            <v>23.625</v>
          </cell>
          <cell r="CV5950">
            <v>92.1</v>
          </cell>
          <cell r="DA5950">
            <v>0</v>
          </cell>
          <cell r="DD5950">
            <v>0.7162783681177971</v>
          </cell>
          <cell r="FJ5950">
            <v>111</v>
          </cell>
          <cell r="FK5950">
            <v>0.26300000000000001</v>
          </cell>
          <cell r="FL5950">
            <v>1.244252047041329</v>
          </cell>
          <cell r="FO5950">
            <v>0</v>
          </cell>
        </row>
        <row r="5951">
          <cell r="A5951">
            <v>595902</v>
          </cell>
          <cell r="C5951" t="str">
            <v>Camp, Justin</v>
          </cell>
          <cell r="Q5951" t="str">
            <v>R</v>
          </cell>
          <cell r="AJ5951">
            <v>7.7433632699582651</v>
          </cell>
          <cell r="AR5951">
            <v>16.8</v>
          </cell>
          <cell r="AS5951">
            <v>1.1082199728401039</v>
          </cell>
          <cell r="AT5951">
            <v>0.95492507866046394</v>
          </cell>
          <cell r="BE5951">
            <v>0.79432858632741865</v>
          </cell>
          <cell r="CP5951">
            <v>23.125</v>
          </cell>
          <cell r="CV5951">
            <v>92.1</v>
          </cell>
          <cell r="DA5951">
            <v>0</v>
          </cell>
          <cell r="DD5951">
            <v>1.0672486459436568</v>
          </cell>
          <cell r="FJ5951">
            <v>42</v>
          </cell>
          <cell r="FK5951">
            <v>0.26300000000000001</v>
          </cell>
          <cell r="FL5951">
            <v>1.6330873237233821</v>
          </cell>
          <cell r="FO5951">
            <v>1</v>
          </cell>
        </row>
        <row r="5952">
          <cell r="A5952">
            <v>596035</v>
          </cell>
          <cell r="C5952" t="str">
            <v>McClain, Reggie</v>
          </cell>
          <cell r="Q5952" t="str">
            <v>S</v>
          </cell>
          <cell r="AJ5952">
            <v>5.6661778956691444</v>
          </cell>
          <cell r="AR5952">
            <v>44.400000000000006</v>
          </cell>
          <cell r="AS5952">
            <v>-1.2707522568814245</v>
          </cell>
          <cell r="AT5952">
            <v>0.94374200003104414</v>
          </cell>
          <cell r="BE5952">
            <v>1.0774884615003826</v>
          </cell>
          <cell r="CP5952">
            <v>23.625</v>
          </cell>
          <cell r="CV5952">
            <v>92.1</v>
          </cell>
          <cell r="DA5952">
            <v>0</v>
          </cell>
          <cell r="DD5952">
            <v>1.2109841453590608</v>
          </cell>
          <cell r="FJ5952">
            <v>111</v>
          </cell>
          <cell r="FK5952">
            <v>0.26300000000000001</v>
          </cell>
          <cell r="FL5952">
            <v>-1.3493806431176552</v>
          </cell>
          <cell r="FO5952">
            <v>0</v>
          </cell>
        </row>
        <row r="5953">
          <cell r="A5953">
            <v>600478</v>
          </cell>
          <cell r="C5953" t="str">
            <v>Eusebio, Diomedes</v>
          </cell>
          <cell r="Q5953" t="str">
            <v>R</v>
          </cell>
          <cell r="AJ5953">
            <v>9.604634037152465</v>
          </cell>
          <cell r="AR5953">
            <v>16.8</v>
          </cell>
          <cell r="AS5953">
            <v>0.2984018947871272</v>
          </cell>
          <cell r="AT5953">
            <v>0.96636476768169988</v>
          </cell>
          <cell r="BE5953">
            <v>0.93311212855923498</v>
          </cell>
          <cell r="CP5953">
            <v>23.791666666666668</v>
          </cell>
          <cell r="CV5953">
            <v>92.1</v>
          </cell>
          <cell r="DA5953">
            <v>0</v>
          </cell>
          <cell r="DD5953">
            <v>1.1362331119322044</v>
          </cell>
          <cell r="FJ5953">
            <v>42</v>
          </cell>
          <cell r="FK5953">
            <v>0.26300000000000001</v>
          </cell>
          <cell r="FL5953">
            <v>0.24163343225811862</v>
          </cell>
          <cell r="FO5953">
            <v>1</v>
          </cell>
        </row>
        <row r="5954">
          <cell r="A5954">
            <v>605362</v>
          </cell>
          <cell r="C5954" t="str">
            <v>Massey, Alex</v>
          </cell>
          <cell r="Q5954" t="str">
            <v>R</v>
          </cell>
          <cell r="AJ5954">
            <v>5.3705196876895647</v>
          </cell>
          <cell r="AR5954">
            <v>16.8</v>
          </cell>
          <cell r="AS5954">
            <v>-0.99490777776098482</v>
          </cell>
          <cell r="AT5954">
            <v>0.90985015732092822</v>
          </cell>
          <cell r="BE5954">
            <v>1.0774255889472264</v>
          </cell>
          <cell r="CP5954">
            <v>23.375</v>
          </cell>
          <cell r="CV5954">
            <v>92.1</v>
          </cell>
          <cell r="DA5954">
            <v>0</v>
          </cell>
          <cell r="DD5954">
            <v>0.90007878889998305</v>
          </cell>
          <cell r="FJ5954">
            <v>42</v>
          </cell>
          <cell r="FK5954">
            <v>0.26300000000000001</v>
          </cell>
          <cell r="FL5954">
            <v>1.6433808662159681</v>
          </cell>
          <cell r="FO5954">
            <v>1</v>
          </cell>
        </row>
        <row r="5955">
          <cell r="A5955">
            <v>607179</v>
          </cell>
          <cell r="C5955" t="str">
            <v>Weems, Jordan</v>
          </cell>
          <cell r="Q5955" t="str">
            <v>R</v>
          </cell>
          <cell r="AJ5955">
            <v>6.9598066002987586</v>
          </cell>
          <cell r="AR5955">
            <v>16.8</v>
          </cell>
          <cell r="AS5955">
            <v>0.58957900377963135</v>
          </cell>
          <cell r="AT5955">
            <v>0.95973172667009887</v>
          </cell>
          <cell r="BE5955">
            <v>1.1168069542603842</v>
          </cell>
          <cell r="CP5955">
            <v>23.625</v>
          </cell>
          <cell r="CV5955">
            <v>92.1</v>
          </cell>
          <cell r="DA5955">
            <v>0</v>
          </cell>
          <cell r="DD5955">
            <v>0.89463729117998847</v>
          </cell>
          <cell r="FJ5955">
            <v>42</v>
          </cell>
          <cell r="FK5955">
            <v>0.26300000000000001</v>
          </cell>
          <cell r="FL5955">
            <v>-0.41803964697116658</v>
          </cell>
          <cell r="FO5955">
            <v>1</v>
          </cell>
        </row>
        <row r="5956">
          <cell r="A5956">
            <v>607773</v>
          </cell>
          <cell r="C5956" t="str">
            <v>Williams, Chase</v>
          </cell>
          <cell r="Q5956" t="str">
            <v>R</v>
          </cell>
          <cell r="AJ5956">
            <v>7.129322924824832</v>
          </cell>
          <cell r="AR5956">
            <v>16.8</v>
          </cell>
          <cell r="AS5956">
            <v>-0.16466520914411653</v>
          </cell>
          <cell r="AT5956">
            <v>0.9735481420001989</v>
          </cell>
          <cell r="BE5956">
            <v>1.1978170818098495</v>
          </cell>
          <cell r="CP5956">
            <v>23.625</v>
          </cell>
          <cell r="CV5956">
            <v>92.1</v>
          </cell>
          <cell r="DA5956">
            <v>0</v>
          </cell>
          <cell r="DD5956">
            <v>1.4368096425224073</v>
          </cell>
          <cell r="FJ5956">
            <v>42</v>
          </cell>
          <cell r="FK5956">
            <v>0.26300000000000001</v>
          </cell>
          <cell r="FL5956">
            <v>3.4152447977555327</v>
          </cell>
          <cell r="FO5956">
            <v>1</v>
          </cell>
        </row>
        <row r="5957">
          <cell r="A5957">
            <v>608335</v>
          </cell>
          <cell r="C5957" t="str">
            <v>Funkhouser, Kyle</v>
          </cell>
          <cell r="Q5957" t="str">
            <v>S</v>
          </cell>
          <cell r="AJ5957">
            <v>6.2524005570873644</v>
          </cell>
          <cell r="AR5957">
            <v>44.400000000000006</v>
          </cell>
          <cell r="AS5957">
            <v>-8.2067599259334045E-2</v>
          </cell>
          <cell r="AT5957">
            <v>0.96282545161077815</v>
          </cell>
          <cell r="BE5957">
            <v>1.0862909377895367</v>
          </cell>
          <cell r="CP5957">
            <v>22.291666666666668</v>
          </cell>
          <cell r="CV5957">
            <v>92.1</v>
          </cell>
          <cell r="DA5957">
            <v>0</v>
          </cell>
          <cell r="DD5957">
            <v>0.94928650814431348</v>
          </cell>
          <cell r="FJ5957">
            <v>111</v>
          </cell>
          <cell r="FK5957">
            <v>0.26300000000000001</v>
          </cell>
          <cell r="FL5957">
            <v>0.1582100115308416</v>
          </cell>
          <cell r="FO5957">
            <v>0</v>
          </cell>
        </row>
        <row r="5958">
          <cell r="A5958">
            <v>608355</v>
          </cell>
          <cell r="C5958" t="str">
            <v>Nakaushiro, Yuhei</v>
          </cell>
          <cell r="Q5958" t="str">
            <v>R</v>
          </cell>
          <cell r="AJ5958">
            <v>5.0819717969875757</v>
          </cell>
          <cell r="AR5958">
            <v>16.8</v>
          </cell>
          <cell r="AS5958">
            <v>0.42084564756080578</v>
          </cell>
          <cell r="AT5958">
            <v>0.96134471543998556</v>
          </cell>
          <cell r="BE5958">
            <v>0.86542376870035675</v>
          </cell>
          <cell r="CP5958">
            <v>26.791666666666668</v>
          </cell>
          <cell r="CV5958">
            <v>92.1</v>
          </cell>
          <cell r="DA5958">
            <v>0</v>
          </cell>
          <cell r="DD5958">
            <v>1.3395539171199871</v>
          </cell>
          <cell r="FJ5958">
            <v>42</v>
          </cell>
          <cell r="FK5958">
            <v>0.26300000000000001</v>
          </cell>
          <cell r="FL5958">
            <v>1.500621974943523</v>
          </cell>
          <cell r="FO5958">
            <v>1</v>
          </cell>
        </row>
        <row r="5959">
          <cell r="A5959">
            <v>608368</v>
          </cell>
          <cell r="C5959" t="str">
            <v>Schmidt, Clate</v>
          </cell>
          <cell r="Q5959" t="str">
            <v>R</v>
          </cell>
          <cell r="AJ5959">
            <v>7.0099944051670864</v>
          </cell>
          <cell r="AR5959">
            <v>16.8</v>
          </cell>
          <cell r="AS5959">
            <v>-2.4405215861065805</v>
          </cell>
          <cell r="AT5959">
            <v>0.94866657025992962</v>
          </cell>
          <cell r="BE5959">
            <v>0.96504537844849236</v>
          </cell>
          <cell r="CP5959">
            <v>22.541666666666668</v>
          </cell>
          <cell r="CV5959">
            <v>92.1</v>
          </cell>
          <cell r="DA5959">
            <v>0</v>
          </cell>
          <cell r="DD5959">
            <v>1.0308193010461575</v>
          </cell>
          <cell r="FJ5959">
            <v>42</v>
          </cell>
          <cell r="FK5959">
            <v>0.26300000000000001</v>
          </cell>
          <cell r="FL5959">
            <v>0.46480686438526503</v>
          </cell>
          <cell r="FO5959">
            <v>0.99571181630473093</v>
          </cell>
        </row>
        <row r="5960">
          <cell r="A5960">
            <v>609111</v>
          </cell>
          <cell r="C5960" t="str">
            <v>Grullon, Adrian</v>
          </cell>
          <cell r="Q5960" t="str">
            <v>R</v>
          </cell>
          <cell r="AJ5960">
            <v>6.0775383766184214</v>
          </cell>
          <cell r="AR5960">
            <v>16.8</v>
          </cell>
          <cell r="AS5960">
            <v>-0.94132695907855068</v>
          </cell>
          <cell r="AT5960">
            <v>0.97097999074875097</v>
          </cell>
          <cell r="BE5960">
            <v>0.99278331800861008</v>
          </cell>
          <cell r="CP5960">
            <v>23.791666666666668</v>
          </cell>
          <cell r="CV5960">
            <v>92.1</v>
          </cell>
          <cell r="DA5960">
            <v>0</v>
          </cell>
          <cell r="DD5960">
            <v>1.1458829620910058</v>
          </cell>
          <cell r="FJ5960">
            <v>42</v>
          </cell>
          <cell r="FK5960">
            <v>0.26300000000000001</v>
          </cell>
          <cell r="FL5960">
            <v>0.30023176942480101</v>
          </cell>
          <cell r="FO5960">
            <v>0.98583051107405484</v>
          </cell>
        </row>
        <row r="5961">
          <cell r="A5961">
            <v>613575</v>
          </cell>
          <cell r="C5961" t="str">
            <v>Raftery, Devin</v>
          </cell>
          <cell r="Q5961" t="str">
            <v>R</v>
          </cell>
          <cell r="AJ5961">
            <v>6.5454567470010847</v>
          </cell>
          <cell r="AR5961">
            <v>16.8</v>
          </cell>
          <cell r="AS5961">
            <v>-0.3037284223015026</v>
          </cell>
          <cell r="AT5961">
            <v>0.9291740166657021</v>
          </cell>
          <cell r="BE5961">
            <v>0.6487363156907201</v>
          </cell>
          <cell r="CP5961">
            <v>23.791666666666668</v>
          </cell>
          <cell r="CV5961">
            <v>92.1</v>
          </cell>
          <cell r="DA5961">
            <v>0</v>
          </cell>
          <cell r="DD5961">
            <v>1.4614192831549258</v>
          </cell>
          <cell r="FJ5961">
            <v>42</v>
          </cell>
          <cell r="FK5961">
            <v>0.26300000000000001</v>
          </cell>
          <cell r="FL5961">
            <v>1.1339312804853028</v>
          </cell>
          <cell r="FO5961">
            <v>1</v>
          </cell>
        </row>
        <row r="5962">
          <cell r="A5962">
            <v>621096</v>
          </cell>
          <cell r="C5962" t="str">
            <v>O'Connell, Colyn</v>
          </cell>
          <cell r="Q5962" t="str">
            <v>R</v>
          </cell>
          <cell r="AJ5962">
            <v>7.2539915069680596</v>
          </cell>
          <cell r="AR5962">
            <v>16.8</v>
          </cell>
          <cell r="AS5962">
            <v>-0.79673302063502227</v>
          </cell>
          <cell r="AT5962">
            <v>0.92053757676735171</v>
          </cell>
          <cell r="BE5962">
            <v>1.1071882865096676</v>
          </cell>
          <cell r="CP5962">
            <v>22.958333333333332</v>
          </cell>
          <cell r="CV5962">
            <v>92.1</v>
          </cell>
          <cell r="DA5962">
            <v>0</v>
          </cell>
          <cell r="DD5962">
            <v>0.86151905855294397</v>
          </cell>
          <cell r="FJ5962">
            <v>42</v>
          </cell>
          <cell r="FK5962">
            <v>0.26300000000000001</v>
          </cell>
          <cell r="FL5962">
            <v>0.54379267532192088</v>
          </cell>
          <cell r="FO5962">
            <v>1</v>
          </cell>
        </row>
        <row r="5963">
          <cell r="A5963">
            <v>621102</v>
          </cell>
          <cell r="C5963" t="str">
            <v>Humpal, Lucas</v>
          </cell>
          <cell r="Q5963" t="str">
            <v>S</v>
          </cell>
          <cell r="AJ5963">
            <v>6.0066284881688787</v>
          </cell>
          <cell r="AR5963">
            <v>44.400000000000006</v>
          </cell>
          <cell r="AS5963">
            <v>-0.90741322960339066</v>
          </cell>
          <cell r="AT5963">
            <v>0.97033790607110249</v>
          </cell>
          <cell r="BE5963">
            <v>1.1704076126287823</v>
          </cell>
          <cell r="CP5963">
            <v>22.791666666666668</v>
          </cell>
          <cell r="CV5963">
            <v>92.1</v>
          </cell>
          <cell r="DA5963">
            <v>0</v>
          </cell>
          <cell r="DD5963">
            <v>1.1141268741064232</v>
          </cell>
          <cell r="FJ5963">
            <v>111</v>
          </cell>
          <cell r="FK5963">
            <v>0.26300000000000001</v>
          </cell>
          <cell r="FL5963">
            <v>0.20242294213872378</v>
          </cell>
          <cell r="FO5963">
            <v>0</v>
          </cell>
        </row>
        <row r="5964">
          <cell r="A5964">
            <v>621314</v>
          </cell>
          <cell r="C5964" t="str">
            <v>Kidston, Anthony</v>
          </cell>
          <cell r="Q5964" t="str">
            <v>R</v>
          </cell>
          <cell r="AJ5964">
            <v>7.560415003537365</v>
          </cell>
          <cell r="AR5964">
            <v>16.8</v>
          </cell>
          <cell r="AS5964">
            <v>-1.8175448005909776</v>
          </cell>
          <cell r="AT5964">
            <v>0.94337512124209066</v>
          </cell>
          <cell r="BE5964">
            <v>0.89293225844111734</v>
          </cell>
          <cell r="CP5964">
            <v>23.125</v>
          </cell>
          <cell r="CV5964">
            <v>92.1</v>
          </cell>
          <cell r="DA5964">
            <v>0</v>
          </cell>
          <cell r="DD5964">
            <v>1.4319067032727091</v>
          </cell>
          <cell r="FJ5964">
            <v>42</v>
          </cell>
          <cell r="FK5964">
            <v>0.26300000000000001</v>
          </cell>
          <cell r="FL5964">
            <v>1.3859243397060919</v>
          </cell>
          <cell r="FO5964">
            <v>1</v>
          </cell>
        </row>
        <row r="5965">
          <cell r="A5965">
            <v>621358</v>
          </cell>
          <cell r="C5965" t="str">
            <v>Geisler, Cory</v>
          </cell>
          <cell r="Q5965" t="str">
            <v>R</v>
          </cell>
          <cell r="AJ5965">
            <v>8.2506127786655199</v>
          </cell>
          <cell r="AR5965">
            <v>16.8</v>
          </cell>
          <cell r="AS5965">
            <v>0.62622644289990248</v>
          </cell>
          <cell r="AT5965">
            <v>0.95812414313344563</v>
          </cell>
          <cell r="BE5965">
            <v>1.1548189235498898</v>
          </cell>
          <cell r="CP5965">
            <v>22.958333333333332</v>
          </cell>
          <cell r="CV5965">
            <v>92.1</v>
          </cell>
          <cell r="DA5965">
            <v>0</v>
          </cell>
          <cell r="DD5965">
            <v>0.9030064942589775</v>
          </cell>
          <cell r="FJ5965">
            <v>42</v>
          </cell>
          <cell r="FK5965">
            <v>0.26300000000000001</v>
          </cell>
          <cell r="FL5965">
            <v>-0.11568626198452846</v>
          </cell>
          <cell r="FO5965">
            <v>1</v>
          </cell>
        </row>
        <row r="5966">
          <cell r="A5966">
            <v>621361</v>
          </cell>
          <cell r="C5966" t="str">
            <v>Honahan, Tyler</v>
          </cell>
          <cell r="Q5966" t="str">
            <v>R</v>
          </cell>
          <cell r="AJ5966">
            <v>7.1458603651166062</v>
          </cell>
          <cell r="AR5966">
            <v>16.8</v>
          </cell>
          <cell r="AS5966">
            <v>1.6131060886861295</v>
          </cell>
          <cell r="AT5966">
            <v>0.96567263926066094</v>
          </cell>
          <cell r="BE5966">
            <v>0.75985231173046985</v>
          </cell>
          <cell r="CP5966">
            <v>22.458333333333332</v>
          </cell>
          <cell r="CV5966">
            <v>92.1</v>
          </cell>
          <cell r="DA5966">
            <v>0</v>
          </cell>
          <cell r="DD5966">
            <v>1.0698353518188777</v>
          </cell>
          <cell r="FJ5966">
            <v>42</v>
          </cell>
          <cell r="FK5966">
            <v>0.26300000000000001</v>
          </cell>
          <cell r="FL5966">
            <v>-0.31265477487072252</v>
          </cell>
          <cell r="FO5966">
            <v>1</v>
          </cell>
        </row>
        <row r="5967">
          <cell r="A5967">
            <v>621406</v>
          </cell>
          <cell r="C5967" t="str">
            <v>Stutzman, Sean</v>
          </cell>
          <cell r="Q5967" t="str">
            <v>R</v>
          </cell>
          <cell r="AJ5967">
            <v>7.0926896618322308</v>
          </cell>
          <cell r="AR5967">
            <v>16.8</v>
          </cell>
          <cell r="AS5967">
            <v>0.88990004507707265</v>
          </cell>
          <cell r="AT5967">
            <v>0.97444645524706464</v>
          </cell>
          <cell r="BE5967">
            <v>0.59629051705782909</v>
          </cell>
          <cell r="CP5967">
            <v>22.958333333333332</v>
          </cell>
          <cell r="CV5967">
            <v>92.1</v>
          </cell>
          <cell r="DA5967">
            <v>0</v>
          </cell>
          <cell r="DD5967">
            <v>1.0634137766996306</v>
          </cell>
          <cell r="FJ5967">
            <v>42</v>
          </cell>
          <cell r="FK5967">
            <v>0.26300000000000001</v>
          </cell>
          <cell r="FL5967">
            <v>-2.4573389283195346</v>
          </cell>
          <cell r="FO5967">
            <v>1</v>
          </cell>
        </row>
        <row r="5968">
          <cell r="A5968">
            <v>622087</v>
          </cell>
          <cell r="C5968" t="str">
            <v>Alleman, Justin</v>
          </cell>
          <cell r="Q5968" t="str">
            <v>R</v>
          </cell>
          <cell r="AJ5968">
            <v>8.4810183624154014</v>
          </cell>
          <cell r="AR5968">
            <v>16.8</v>
          </cell>
          <cell r="AS5968">
            <v>-2.5642005850717431</v>
          </cell>
          <cell r="AT5968">
            <v>0.98152433726622912</v>
          </cell>
          <cell r="BE5968">
            <v>0.92532370855660184</v>
          </cell>
          <cell r="CP5968">
            <v>22.541666666666668</v>
          </cell>
          <cell r="CV5968">
            <v>92.1</v>
          </cell>
          <cell r="DA5968">
            <v>0</v>
          </cell>
          <cell r="DD5968">
            <v>1.0040689496623514</v>
          </cell>
          <cell r="FJ5968">
            <v>42</v>
          </cell>
          <cell r="FK5968">
            <v>0.26300000000000001</v>
          </cell>
          <cell r="FL5968">
            <v>-0.780274092661843</v>
          </cell>
          <cell r="FO5968">
            <v>1</v>
          </cell>
        </row>
        <row r="5969">
          <cell r="A5969">
            <v>622232</v>
          </cell>
          <cell r="C5969" t="str">
            <v>Silva, Michael</v>
          </cell>
          <cell r="Q5969" t="str">
            <v>R</v>
          </cell>
          <cell r="AJ5969">
            <v>8.6082755992619546</v>
          </cell>
          <cell r="AR5969">
            <v>16.8</v>
          </cell>
          <cell r="AS5969">
            <v>-1.2679390817420941</v>
          </cell>
          <cell r="AT5969">
            <v>0.96114303872950824</v>
          </cell>
          <cell r="BE5969">
            <v>0.8441783458169384</v>
          </cell>
          <cell r="CP5969">
            <v>21.625</v>
          </cell>
          <cell r="CV5969">
            <v>92.1</v>
          </cell>
          <cell r="DA5969">
            <v>0</v>
          </cell>
          <cell r="DD5969">
            <v>1.2579226691736363</v>
          </cell>
          <cell r="FJ5969">
            <v>42</v>
          </cell>
          <cell r="FK5969">
            <v>0.26300000000000001</v>
          </cell>
          <cell r="FL5969">
            <v>1.7936254754710959</v>
          </cell>
          <cell r="FO5969">
            <v>1</v>
          </cell>
        </row>
        <row r="5970">
          <cell r="A5970">
            <v>622706</v>
          </cell>
          <cell r="C5970" t="str">
            <v>Defrank, Damian</v>
          </cell>
          <cell r="Q5970" t="str">
            <v>R</v>
          </cell>
          <cell r="AJ5970">
            <v>10.493661192504186</v>
          </cell>
          <cell r="AR5970">
            <v>16.8</v>
          </cell>
          <cell r="AS5970">
            <v>0.86224760753880791</v>
          </cell>
          <cell r="AT5970">
            <v>0.94985645744713199</v>
          </cell>
          <cell r="BE5970">
            <v>1.0224141663554756</v>
          </cell>
          <cell r="CP5970">
            <v>21.375</v>
          </cell>
          <cell r="CV5970">
            <v>92.1</v>
          </cell>
          <cell r="DA5970">
            <v>0</v>
          </cell>
          <cell r="DD5970">
            <v>0.86231418921971892</v>
          </cell>
          <cell r="FJ5970">
            <v>42</v>
          </cell>
          <cell r="FK5970">
            <v>0.26300000000000001</v>
          </cell>
          <cell r="FL5970">
            <v>0.58402962287953908</v>
          </cell>
          <cell r="FO5970">
            <v>1</v>
          </cell>
        </row>
        <row r="5971">
          <cell r="A5971">
            <v>624509</v>
          </cell>
          <cell r="C5971" t="str">
            <v>Kilichowski, John</v>
          </cell>
          <cell r="Q5971" t="str">
            <v>S</v>
          </cell>
          <cell r="AJ5971">
            <v>6.9413988036440717</v>
          </cell>
          <cell r="AR5971">
            <v>44.400000000000006</v>
          </cell>
          <cell r="AS5971">
            <v>-0.46967467291906484</v>
          </cell>
          <cell r="AT5971">
            <v>0.94797110462335443</v>
          </cell>
          <cell r="BE5971">
            <v>1.0823994668755175</v>
          </cell>
          <cell r="CP5971">
            <v>22.125</v>
          </cell>
          <cell r="CV5971">
            <v>92.1</v>
          </cell>
          <cell r="DA5971">
            <v>0</v>
          </cell>
          <cell r="DD5971">
            <v>0.94460308754920863</v>
          </cell>
          <cell r="FJ5971">
            <v>111</v>
          </cell>
          <cell r="FK5971">
            <v>0.26300000000000001</v>
          </cell>
          <cell r="FL5971">
            <v>1.1881502111708957</v>
          </cell>
          <cell r="FO5971">
            <v>0</v>
          </cell>
        </row>
        <row r="5972">
          <cell r="A5972">
            <v>629978</v>
          </cell>
          <cell r="C5972" t="str">
            <v>Adams, Jesse</v>
          </cell>
          <cell r="Q5972" t="str">
            <v>R</v>
          </cell>
          <cell r="AJ5972">
            <v>7.1902257542070531</v>
          </cell>
          <cell r="AR5972">
            <v>16.8</v>
          </cell>
          <cell r="AS5972">
            <v>2.8380681488786972</v>
          </cell>
          <cell r="AT5972">
            <v>0.97945215011734099</v>
          </cell>
          <cell r="BE5972">
            <v>0.84301546635796576</v>
          </cell>
          <cell r="CP5972">
            <v>22.875</v>
          </cell>
          <cell r="CV5972">
            <v>92.1</v>
          </cell>
          <cell r="DA5972">
            <v>0</v>
          </cell>
          <cell r="DD5972">
            <v>1.4057586914962323</v>
          </cell>
          <cell r="FJ5972">
            <v>42</v>
          </cell>
          <cell r="FK5972">
            <v>0.26300000000000001</v>
          </cell>
          <cell r="FL5972">
            <v>-0.68721740524183972</v>
          </cell>
          <cell r="FO5972">
            <v>1</v>
          </cell>
        </row>
        <row r="5973">
          <cell r="A5973">
            <v>635869</v>
          </cell>
          <cell r="C5973" t="str">
            <v>Carr, Devon</v>
          </cell>
          <cell r="Q5973" t="str">
            <v>R</v>
          </cell>
          <cell r="AJ5973">
            <v>7.7332979228669938</v>
          </cell>
          <cell r="AR5973">
            <v>16.8</v>
          </cell>
          <cell r="AS5973">
            <v>-0.7291047196704703</v>
          </cell>
          <cell r="AT5973">
            <v>0.93570249440899611</v>
          </cell>
          <cell r="BE5973">
            <v>1.0811205312664223</v>
          </cell>
          <cell r="CP5973">
            <v>23.625</v>
          </cell>
          <cell r="CV5973">
            <v>92.1</v>
          </cell>
          <cell r="DA5973">
            <v>0</v>
          </cell>
          <cell r="DD5973">
            <v>1.1417457650868676</v>
          </cell>
          <cell r="FJ5973">
            <v>42</v>
          </cell>
          <cell r="FK5973">
            <v>0.26300000000000001</v>
          </cell>
          <cell r="FL5973">
            <v>-0.78678298526837598</v>
          </cell>
          <cell r="FO5973">
            <v>1</v>
          </cell>
        </row>
        <row r="5974">
          <cell r="A5974">
            <v>640454</v>
          </cell>
          <cell r="C5974" t="str">
            <v>Krook, Matt</v>
          </cell>
          <cell r="Q5974" t="str">
            <v>S</v>
          </cell>
          <cell r="AJ5974">
            <v>8.3782109109661693</v>
          </cell>
          <cell r="AR5974">
            <v>44.400000000000006</v>
          </cell>
          <cell r="AS5974">
            <v>0.68981014121800754</v>
          </cell>
          <cell r="AT5974">
            <v>0.97755906666436798</v>
          </cell>
          <cell r="BE5974">
            <v>1.2453152542393138</v>
          </cell>
          <cell r="CP5974">
            <v>21.708333333333332</v>
          </cell>
          <cell r="CV5974">
            <v>92.1</v>
          </cell>
          <cell r="DA5974">
            <v>0</v>
          </cell>
          <cell r="DD5974">
            <v>0.95923620973510038</v>
          </cell>
          <cell r="FJ5974">
            <v>111</v>
          </cell>
          <cell r="FK5974">
            <v>0.26300000000000001</v>
          </cell>
          <cell r="FL5974">
            <v>9.2301412498468641E-2</v>
          </cell>
          <cell r="FO5974">
            <v>0</v>
          </cell>
        </row>
        <row r="5975">
          <cell r="A5975">
            <v>641329</v>
          </cell>
          <cell r="C5975" t="str">
            <v>Baker, Bryan</v>
          </cell>
          <cell r="Q5975" t="str">
            <v>S</v>
          </cell>
          <cell r="AJ5975">
            <v>7.5184691649145288</v>
          </cell>
          <cell r="AR5975">
            <v>44.400000000000006</v>
          </cell>
          <cell r="AS5975">
            <v>-1.6627097331192111</v>
          </cell>
          <cell r="AT5975">
            <v>0.95397848357580217</v>
          </cell>
          <cell r="BE5975">
            <v>1.0365229665062279</v>
          </cell>
          <cell r="CP5975">
            <v>21.541666666666668</v>
          </cell>
          <cell r="CV5975">
            <v>92.1</v>
          </cell>
          <cell r="DA5975">
            <v>0</v>
          </cell>
          <cell r="DD5975">
            <v>0.76933320934901739</v>
          </cell>
          <cell r="FJ5975">
            <v>111</v>
          </cell>
          <cell r="FK5975">
            <v>0.26300000000000001</v>
          </cell>
          <cell r="FL5975">
            <v>1.1904112343838749</v>
          </cell>
          <cell r="FO5975">
            <v>0</v>
          </cell>
        </row>
        <row r="5976">
          <cell r="A5976">
            <v>641375</v>
          </cell>
          <cell r="C5976" t="str">
            <v>Bogucki, A.J.</v>
          </cell>
          <cell r="Q5976" t="str">
            <v>S</v>
          </cell>
          <cell r="AJ5976">
            <v>8.6394713727174235</v>
          </cell>
          <cell r="AR5976">
            <v>44.400000000000006</v>
          </cell>
          <cell r="AS5976">
            <v>-5.3013026607624933</v>
          </cell>
          <cell r="AT5976">
            <v>0.97506246125437168</v>
          </cell>
          <cell r="BE5976">
            <v>1.031328648413935</v>
          </cell>
          <cell r="CP5976">
            <v>21.125</v>
          </cell>
          <cell r="CV5976">
            <v>92.1</v>
          </cell>
          <cell r="DA5976">
            <v>0</v>
          </cell>
          <cell r="DD5976">
            <v>1.1132763936264791</v>
          </cell>
          <cell r="FJ5976">
            <v>111</v>
          </cell>
          <cell r="FK5976">
            <v>0.26300000000000001</v>
          </cell>
          <cell r="FL5976">
            <v>-0.20994371752201241</v>
          </cell>
          <cell r="FO5976">
            <v>0</v>
          </cell>
        </row>
        <row r="5977">
          <cell r="A5977">
            <v>641383</v>
          </cell>
          <cell r="C5977" t="str">
            <v>Bostic, Alex</v>
          </cell>
          <cell r="Q5977" t="str">
            <v>S</v>
          </cell>
          <cell r="AJ5977">
            <v>9.3396196789689796</v>
          </cell>
          <cell r="AR5977">
            <v>44.400000000000006</v>
          </cell>
          <cell r="AS5977">
            <v>-8.6100491617477445E-2</v>
          </cell>
          <cell r="AT5977">
            <v>0.94337511904122251</v>
          </cell>
          <cell r="BE5977">
            <v>0.93974348021727139</v>
          </cell>
          <cell r="CP5977">
            <v>21.625</v>
          </cell>
          <cell r="CV5977">
            <v>92.1</v>
          </cell>
          <cell r="DA5977">
            <v>0</v>
          </cell>
          <cell r="DD5977">
            <v>0.94997307335321768</v>
          </cell>
          <cell r="FJ5977">
            <v>111</v>
          </cell>
          <cell r="FK5977">
            <v>0.26300000000000001</v>
          </cell>
          <cell r="FL5977">
            <v>-0.2238621488746837</v>
          </cell>
          <cell r="FO5977">
            <v>0</v>
          </cell>
        </row>
        <row r="5978">
          <cell r="A5978">
            <v>641386</v>
          </cell>
          <cell r="C5978" t="str">
            <v>Bowden, Ben</v>
          </cell>
          <cell r="Q5978" t="str">
            <v>R</v>
          </cell>
          <cell r="AJ5978">
            <v>6.6675975200413795</v>
          </cell>
          <cell r="AR5978">
            <v>16.8</v>
          </cell>
          <cell r="AS5978">
            <v>6.6271750831061729E-3</v>
          </cell>
          <cell r="AT5978">
            <v>0.97334102020495983</v>
          </cell>
          <cell r="BE5978">
            <v>0.96270330258771086</v>
          </cell>
          <cell r="CP5978">
            <v>21.708333333333332</v>
          </cell>
          <cell r="CV5978">
            <v>92.1</v>
          </cell>
          <cell r="DA5978">
            <v>0</v>
          </cell>
          <cell r="DD5978">
            <v>1.1865873504020248</v>
          </cell>
          <cell r="FJ5978">
            <v>42</v>
          </cell>
          <cell r="FK5978">
            <v>0.26300000000000001</v>
          </cell>
          <cell r="FL5978">
            <v>1.5821893417939259</v>
          </cell>
          <cell r="FO5978">
            <v>1</v>
          </cell>
        </row>
        <row r="5979">
          <cell r="A5979">
            <v>641389</v>
          </cell>
          <cell r="C5979" t="str">
            <v>Bramblett, Geoffrey</v>
          </cell>
          <cell r="Q5979" t="str">
            <v>S</v>
          </cell>
          <cell r="AJ5979">
            <v>6.9547905050608279</v>
          </cell>
          <cell r="AR5979">
            <v>44.400000000000006</v>
          </cell>
          <cell r="AS5979">
            <v>0.10729800308485957</v>
          </cell>
          <cell r="AT5979">
            <v>0.97191687113394098</v>
          </cell>
          <cell r="BE5979">
            <v>0.89404609250298928</v>
          </cell>
          <cell r="CP5979">
            <v>21.208333333333332</v>
          </cell>
          <cell r="CV5979">
            <v>92.1</v>
          </cell>
          <cell r="DA5979">
            <v>0</v>
          </cell>
          <cell r="DD5979">
            <v>0.81739664697982473</v>
          </cell>
          <cell r="FJ5979">
            <v>111</v>
          </cell>
          <cell r="FK5979">
            <v>0.26300000000000001</v>
          </cell>
          <cell r="FL5979">
            <v>0.34918195556049625</v>
          </cell>
          <cell r="FO5979">
            <v>0</v>
          </cell>
        </row>
        <row r="5980">
          <cell r="A5980">
            <v>641409</v>
          </cell>
          <cell r="C5980" t="str">
            <v>Brown, Zack</v>
          </cell>
          <cell r="Q5980" t="str">
            <v>S</v>
          </cell>
          <cell r="AJ5980">
            <v>7.4960577422520256</v>
          </cell>
          <cell r="AR5980">
            <v>44.400000000000006</v>
          </cell>
          <cell r="AS5980">
            <v>0.61109916775451201</v>
          </cell>
          <cell r="AT5980">
            <v>0.96526057484702676</v>
          </cell>
          <cell r="BE5980">
            <v>0.87260216820768022</v>
          </cell>
          <cell r="CP5980">
            <v>21.541666666666668</v>
          </cell>
          <cell r="CV5980">
            <v>92.1</v>
          </cell>
          <cell r="DA5980">
            <v>0</v>
          </cell>
          <cell r="DD5980">
            <v>1.0006735123612165</v>
          </cell>
          <cell r="FJ5980">
            <v>111</v>
          </cell>
          <cell r="FK5980">
            <v>0.26300000000000001</v>
          </cell>
          <cell r="FL5980">
            <v>3.005633344199625E-2</v>
          </cell>
          <cell r="FO5980">
            <v>0.12719316164189065</v>
          </cell>
        </row>
        <row r="5981">
          <cell r="A5981">
            <v>641420</v>
          </cell>
          <cell r="C5981" t="str">
            <v>Burdi, Zack</v>
          </cell>
          <cell r="Q5981" t="str">
            <v>R</v>
          </cell>
          <cell r="AJ5981">
            <v>4.2011553080134112</v>
          </cell>
          <cell r="AR5981">
            <v>20.902519155844139</v>
          </cell>
          <cell r="AS5981">
            <v>-0.70217628721561542</v>
          </cell>
          <cell r="AT5981">
            <v>0.90985015732092822</v>
          </cell>
          <cell r="BE5981">
            <v>1.0114745818465007</v>
          </cell>
          <cell r="CP5981">
            <v>21.291666666666668</v>
          </cell>
          <cell r="CV5981">
            <v>92.1</v>
          </cell>
          <cell r="DA5981">
            <v>0</v>
          </cell>
          <cell r="DD5981">
            <v>1.2794269013328761</v>
          </cell>
          <cell r="FJ5981">
            <v>42</v>
          </cell>
          <cell r="FK5981">
            <v>0.26300000000000001</v>
          </cell>
          <cell r="FL5981">
            <v>-1.1438550744996006</v>
          </cell>
          <cell r="FO5981">
            <v>1</v>
          </cell>
        </row>
        <row r="5982">
          <cell r="A5982">
            <v>641425</v>
          </cell>
          <cell r="C5982" t="str">
            <v>Burrows, Thomas</v>
          </cell>
          <cell r="Q5982" t="str">
            <v>R</v>
          </cell>
          <cell r="AJ5982">
            <v>5.6566788561895871</v>
          </cell>
          <cell r="AR5982">
            <v>16.8</v>
          </cell>
          <cell r="AS5982">
            <v>-1.0233341259975033</v>
          </cell>
          <cell r="AT5982">
            <v>0.93570249440899611</v>
          </cell>
          <cell r="BE5982">
            <v>0.93850802665159783</v>
          </cell>
          <cell r="CP5982">
            <v>21.791666666666668</v>
          </cell>
          <cell r="CV5982">
            <v>92.1</v>
          </cell>
          <cell r="DA5982">
            <v>0</v>
          </cell>
          <cell r="DD5982">
            <v>1.2971419684999417</v>
          </cell>
          <cell r="FJ5982">
            <v>42</v>
          </cell>
          <cell r="FK5982">
            <v>0.26300000000000001</v>
          </cell>
          <cell r="FL5982">
            <v>1.5671667967554566</v>
          </cell>
          <cell r="FO5982">
            <v>1</v>
          </cell>
        </row>
        <row r="5983">
          <cell r="A5983">
            <v>641462</v>
          </cell>
          <cell r="C5983" t="str">
            <v>Clouse, Corbin</v>
          </cell>
          <cell r="Q5983" t="str">
            <v>R</v>
          </cell>
          <cell r="AJ5983">
            <v>4.8267728787089794</v>
          </cell>
          <cell r="AR5983">
            <v>16.8</v>
          </cell>
          <cell r="AS5983">
            <v>0.41660880180190363</v>
          </cell>
          <cell r="AT5983">
            <v>0.95598905934771905</v>
          </cell>
          <cell r="BE5983">
            <v>0.95059880938155372</v>
          </cell>
          <cell r="CP5983">
            <v>21.041666666666668</v>
          </cell>
          <cell r="CV5983">
            <v>92.1</v>
          </cell>
          <cell r="DA5983">
            <v>0</v>
          </cell>
          <cell r="DD5983">
            <v>1.75355052275571</v>
          </cell>
          <cell r="FJ5983">
            <v>42</v>
          </cell>
          <cell r="FK5983">
            <v>0.26300000000000001</v>
          </cell>
          <cell r="FL5983">
            <v>0.75240410196580587</v>
          </cell>
          <cell r="FO5983">
            <v>1</v>
          </cell>
        </row>
        <row r="5984">
          <cell r="A5984">
            <v>641576</v>
          </cell>
          <cell r="C5984" t="str">
            <v>Flores, Bernardo</v>
          </cell>
          <cell r="Q5984" t="str">
            <v>S</v>
          </cell>
          <cell r="AJ5984">
            <v>7.42140805031433</v>
          </cell>
          <cell r="AR5984">
            <v>44.400000000000006</v>
          </cell>
          <cell r="AS5984">
            <v>0.46690951297550765</v>
          </cell>
          <cell r="AT5984">
            <v>0.96576214781271374</v>
          </cell>
          <cell r="BE5984">
            <v>1.2226475962610233</v>
          </cell>
          <cell r="CP5984">
            <v>20.875</v>
          </cell>
          <cell r="CV5984">
            <v>92.1</v>
          </cell>
          <cell r="DA5984">
            <v>0</v>
          </cell>
          <cell r="DD5984">
            <v>0.76940896146113313</v>
          </cell>
          <cell r="FJ5984">
            <v>111</v>
          </cell>
          <cell r="FK5984">
            <v>0.26300000000000001</v>
          </cell>
          <cell r="FL5984">
            <v>-0.66188705906319678</v>
          </cell>
          <cell r="FO5984">
            <v>0</v>
          </cell>
        </row>
        <row r="5985">
          <cell r="A5985">
            <v>641682</v>
          </cell>
          <cell r="C5985" t="str">
            <v>Hendrix, Ryan</v>
          </cell>
          <cell r="Q5985" t="str">
            <v>R</v>
          </cell>
          <cell r="AJ5985">
            <v>6.3990672789222014</v>
          </cell>
          <cell r="AR5985">
            <v>16.8</v>
          </cell>
          <cell r="AS5985">
            <v>0.72357261022681829</v>
          </cell>
          <cell r="AT5985">
            <v>0.95492508025465561</v>
          </cell>
          <cell r="BE5985">
            <v>1.1338099747167856</v>
          </cell>
          <cell r="CP5985">
            <v>21.541666666666668</v>
          </cell>
          <cell r="CV5985">
            <v>92.1</v>
          </cell>
          <cell r="DA5985">
            <v>0</v>
          </cell>
          <cell r="DD5985">
            <v>0.92901509030835727</v>
          </cell>
          <cell r="FJ5985">
            <v>42</v>
          </cell>
          <cell r="FK5985">
            <v>0.26300000000000001</v>
          </cell>
          <cell r="FL5985">
            <v>1.2613071308326946</v>
          </cell>
          <cell r="FO5985">
            <v>1</v>
          </cell>
        </row>
        <row r="5986">
          <cell r="A5986">
            <v>641761</v>
          </cell>
          <cell r="C5986" t="str">
            <v>Knutson, Max</v>
          </cell>
          <cell r="Q5986" t="str">
            <v>R</v>
          </cell>
          <cell r="AJ5986">
            <v>7.7969931385897624</v>
          </cell>
          <cell r="AR5986">
            <v>16.8</v>
          </cell>
          <cell r="AS5986">
            <v>-0.41157442511021175</v>
          </cell>
          <cell r="AT5986">
            <v>0.93461134914892918</v>
          </cell>
          <cell r="BE5986">
            <v>0.84109436655145531</v>
          </cell>
          <cell r="CP5986">
            <v>21.208333333333332</v>
          </cell>
          <cell r="CV5986">
            <v>92.1</v>
          </cell>
          <cell r="DA5986">
            <v>0</v>
          </cell>
          <cell r="DD5986">
            <v>1.2476342660572768</v>
          </cell>
          <cell r="FJ5986">
            <v>42</v>
          </cell>
          <cell r="FK5986">
            <v>0.26300000000000001</v>
          </cell>
          <cell r="FL5986">
            <v>0.48574217951257204</v>
          </cell>
          <cell r="FO5986">
            <v>1</v>
          </cell>
        </row>
        <row r="5987">
          <cell r="A5987">
            <v>641806</v>
          </cell>
          <cell r="C5987" t="str">
            <v>Luna, Ryan</v>
          </cell>
          <cell r="Q5987" t="str">
            <v>R</v>
          </cell>
          <cell r="AJ5987">
            <v>7.406937673371262</v>
          </cell>
          <cell r="AR5987">
            <v>16.8</v>
          </cell>
          <cell r="AS5987">
            <v>-2.2347837486016404</v>
          </cell>
          <cell r="AT5987">
            <v>0.92809021707028705</v>
          </cell>
          <cell r="BE5987">
            <v>0.75160937342395806</v>
          </cell>
          <cell r="CP5987">
            <v>22.791666666666668</v>
          </cell>
          <cell r="CV5987">
            <v>92.1</v>
          </cell>
          <cell r="DA5987">
            <v>0</v>
          </cell>
          <cell r="DD5987">
            <v>0.8790693443787212</v>
          </cell>
          <cell r="FJ5987">
            <v>42</v>
          </cell>
          <cell r="FK5987">
            <v>0.26300000000000001</v>
          </cell>
          <cell r="FL5987">
            <v>0.61429574841720402</v>
          </cell>
          <cell r="FO5987">
            <v>1</v>
          </cell>
        </row>
        <row r="5988">
          <cell r="A5988">
            <v>641853</v>
          </cell>
          <cell r="C5988" t="str">
            <v>McKay, David</v>
          </cell>
          <cell r="Q5988" t="str">
            <v>R</v>
          </cell>
          <cell r="AJ5988">
            <v>8.149452754583459</v>
          </cell>
          <cell r="AR5988">
            <v>16.8</v>
          </cell>
          <cell r="AS5988">
            <v>1.5457845811104942</v>
          </cell>
          <cell r="AT5988">
            <v>0.95698869322413171</v>
          </cell>
          <cell r="BE5988">
            <v>0.86484810508778154</v>
          </cell>
          <cell r="CP5988">
            <v>21.291666666666668</v>
          </cell>
          <cell r="CV5988">
            <v>92.1</v>
          </cell>
          <cell r="DA5988">
            <v>0</v>
          </cell>
          <cell r="DD5988">
            <v>1.2715201443574702</v>
          </cell>
          <cell r="FJ5988">
            <v>42</v>
          </cell>
          <cell r="FK5988">
            <v>0.26300000000000001</v>
          </cell>
          <cell r="FL5988">
            <v>1.082338447558695</v>
          </cell>
          <cell r="FO5988">
            <v>0.56603772703809185</v>
          </cell>
        </row>
        <row r="5989">
          <cell r="A5989">
            <v>641986</v>
          </cell>
          <cell r="C5989" t="str">
            <v>Pomeroy, John</v>
          </cell>
          <cell r="Q5989" t="str">
            <v>R</v>
          </cell>
          <cell r="AJ5989">
            <v>8.886641061725836</v>
          </cell>
          <cell r="AR5989">
            <v>16.8</v>
          </cell>
          <cell r="AS5989">
            <v>1.1773480698663155</v>
          </cell>
          <cell r="AT5989">
            <v>0.98225537790738582</v>
          </cell>
          <cell r="BE5989">
            <v>1.2509851783750858</v>
          </cell>
          <cell r="CP5989">
            <v>21.708333333333332</v>
          </cell>
          <cell r="CV5989">
            <v>92.1</v>
          </cell>
          <cell r="DA5989">
            <v>0</v>
          </cell>
          <cell r="DD5989">
            <v>2</v>
          </cell>
          <cell r="FJ5989">
            <v>42</v>
          </cell>
          <cell r="FK5989">
            <v>0.26300000000000001</v>
          </cell>
          <cell r="FL5989">
            <v>0.54859752729074529</v>
          </cell>
          <cell r="FO5989">
            <v>1</v>
          </cell>
        </row>
        <row r="5990">
          <cell r="A5990">
            <v>641998</v>
          </cell>
          <cell r="C5990" t="str">
            <v>Ravel, Andy</v>
          </cell>
          <cell r="Q5990" t="str">
            <v>S</v>
          </cell>
          <cell r="AJ5990">
            <v>8.0399388512316232</v>
          </cell>
          <cell r="AR5990">
            <v>44.400000000000006</v>
          </cell>
          <cell r="AS5990">
            <v>1.3825442529840481</v>
          </cell>
          <cell r="AT5990">
            <v>0.98001151538507814</v>
          </cell>
          <cell r="BE5990">
            <v>0.59744426048400767</v>
          </cell>
          <cell r="CP5990">
            <v>21.708333333333332</v>
          </cell>
          <cell r="CV5990">
            <v>92.1</v>
          </cell>
          <cell r="DA5990">
            <v>0</v>
          </cell>
          <cell r="DD5990">
            <v>0.78480750783565778</v>
          </cell>
          <cell r="FJ5990">
            <v>111</v>
          </cell>
          <cell r="FK5990">
            <v>0.26300000000000001</v>
          </cell>
          <cell r="FL5990">
            <v>1.131877323152886</v>
          </cell>
          <cell r="FO5990">
            <v>0</v>
          </cell>
        </row>
        <row r="5991">
          <cell r="A5991">
            <v>642050</v>
          </cell>
          <cell r="C5991" t="str">
            <v>Schick, Alex</v>
          </cell>
          <cell r="Q5991" t="str">
            <v>S</v>
          </cell>
          <cell r="AJ5991">
            <v>7.7138029664664485</v>
          </cell>
          <cell r="AR5991">
            <v>44.400000000000006</v>
          </cell>
          <cell r="AS5991">
            <v>-5.4023501008856549E-2</v>
          </cell>
          <cell r="AT5991">
            <v>0.94617608718664226</v>
          </cell>
          <cell r="BE5991">
            <v>1.0502732187942709</v>
          </cell>
          <cell r="CP5991">
            <v>21.541666666666668</v>
          </cell>
          <cell r="CV5991">
            <v>92.1</v>
          </cell>
          <cell r="DA5991">
            <v>0</v>
          </cell>
          <cell r="DD5991">
            <v>1.0240669189880105</v>
          </cell>
          <cell r="FJ5991">
            <v>111</v>
          </cell>
          <cell r="FK5991">
            <v>0.26300000000000001</v>
          </cell>
          <cell r="FL5991">
            <v>-0.21696364562305881</v>
          </cell>
          <cell r="FO5991">
            <v>0</v>
          </cell>
        </row>
        <row r="5992">
          <cell r="A5992">
            <v>642063</v>
          </cell>
          <cell r="C5992" t="str">
            <v>Sexton, Austin</v>
          </cell>
          <cell r="Q5992" t="str">
            <v>S</v>
          </cell>
          <cell r="AJ5992">
            <v>7.9038383686056886</v>
          </cell>
          <cell r="AR5992">
            <v>44.400000000000006</v>
          </cell>
          <cell r="AS5992">
            <v>0.81914828665880168</v>
          </cell>
          <cell r="AT5992">
            <v>0.98634867708180762</v>
          </cell>
          <cell r="BE5992">
            <v>0.8193776462985386</v>
          </cell>
          <cell r="CP5992">
            <v>21.958333333333332</v>
          </cell>
          <cell r="CV5992">
            <v>92.1</v>
          </cell>
          <cell r="DA5992">
            <v>0</v>
          </cell>
          <cell r="DD5992">
            <v>0.72931547585872036</v>
          </cell>
          <cell r="FJ5992">
            <v>111</v>
          </cell>
          <cell r="FK5992">
            <v>0.26300000000000001</v>
          </cell>
          <cell r="FL5992">
            <v>-0.1109928744880717</v>
          </cell>
          <cell r="FO5992">
            <v>0</v>
          </cell>
        </row>
        <row r="5993">
          <cell r="A5993">
            <v>642118</v>
          </cell>
          <cell r="C5993" t="str">
            <v>Stubblefield, Tyler</v>
          </cell>
          <cell r="Q5993" t="str">
            <v>R</v>
          </cell>
          <cell r="AJ5993">
            <v>7.35869193141904</v>
          </cell>
          <cell r="AR5993">
            <v>16.8</v>
          </cell>
          <cell r="AS5993">
            <v>-1.4847129176624569</v>
          </cell>
          <cell r="AT5993">
            <v>0.9477868480803795</v>
          </cell>
          <cell r="BE5993">
            <v>1.1589363762780784</v>
          </cell>
          <cell r="CP5993">
            <v>22.708333333333332</v>
          </cell>
          <cell r="CV5993">
            <v>92.1</v>
          </cell>
          <cell r="DA5993">
            <v>0</v>
          </cell>
          <cell r="DD5993">
            <v>1.4296078092220093</v>
          </cell>
          <cell r="FJ5993">
            <v>42</v>
          </cell>
          <cell r="FK5993">
            <v>0.26300000000000001</v>
          </cell>
          <cell r="FL5993">
            <v>-0.58957438041278554</v>
          </cell>
          <cell r="FO5993">
            <v>1</v>
          </cell>
        </row>
        <row r="5994">
          <cell r="A5994">
            <v>642150</v>
          </cell>
          <cell r="C5994" t="str">
            <v>Trayner, Spencer</v>
          </cell>
          <cell r="Q5994" t="str">
            <v>R</v>
          </cell>
          <cell r="AJ5994">
            <v>5.8929076580439421</v>
          </cell>
          <cell r="AR5994">
            <v>16.8</v>
          </cell>
          <cell r="AS5994">
            <v>0.21093989820319334</v>
          </cell>
          <cell r="AT5994">
            <v>0.96712744695356823</v>
          </cell>
          <cell r="BE5994">
            <v>0.86717926392095801</v>
          </cell>
          <cell r="CP5994">
            <v>21.541666666666668</v>
          </cell>
          <cell r="CV5994">
            <v>92.1</v>
          </cell>
          <cell r="DA5994">
            <v>0</v>
          </cell>
          <cell r="DD5994">
            <v>0.69563566388178799</v>
          </cell>
          <cell r="FJ5994">
            <v>42</v>
          </cell>
          <cell r="FK5994">
            <v>0.26300000000000001</v>
          </cell>
          <cell r="FL5994">
            <v>1.9569643859523178</v>
          </cell>
          <cell r="FO5994">
            <v>1</v>
          </cell>
        </row>
        <row r="5995">
          <cell r="A5995">
            <v>642173</v>
          </cell>
          <cell r="C5995" t="str">
            <v>Viall, Chris</v>
          </cell>
          <cell r="Q5995" t="str">
            <v>S</v>
          </cell>
          <cell r="AJ5995">
            <v>8.0193879029419932</v>
          </cell>
          <cell r="AR5995">
            <v>44.400000000000006</v>
          </cell>
          <cell r="AS5995">
            <v>7.7173155389726134E-2</v>
          </cell>
          <cell r="AT5995">
            <v>0.98776808140259809</v>
          </cell>
          <cell r="BE5995">
            <v>1.3857321654216883</v>
          </cell>
          <cell r="CP5995">
            <v>20.791666666666668</v>
          </cell>
          <cell r="CV5995">
            <v>92.1</v>
          </cell>
          <cell r="DA5995">
            <v>0</v>
          </cell>
          <cell r="DD5995">
            <v>1.4271428832355348</v>
          </cell>
          <cell r="FJ5995">
            <v>111</v>
          </cell>
          <cell r="FK5995">
            <v>0.26300000000000001</v>
          </cell>
          <cell r="FL5995">
            <v>-1.1240208044364248</v>
          </cell>
          <cell r="FO5995">
            <v>0</v>
          </cell>
        </row>
        <row r="5996">
          <cell r="A5996">
            <v>642203</v>
          </cell>
          <cell r="C5996" t="str">
            <v>Widener, Taylor</v>
          </cell>
          <cell r="Q5996" t="str">
            <v>R</v>
          </cell>
          <cell r="AJ5996">
            <v>4.7450997804376227</v>
          </cell>
          <cell r="AR5996">
            <v>16.8</v>
          </cell>
          <cell r="AS5996">
            <v>0.32802814831995253</v>
          </cell>
          <cell r="AT5996">
            <v>0.96364252834927422</v>
          </cell>
          <cell r="BE5996">
            <v>0.90708245454631264</v>
          </cell>
          <cell r="CP5996">
            <v>21.708333333333332</v>
          </cell>
          <cell r="CV5996">
            <v>92.1</v>
          </cell>
          <cell r="DA5996">
            <v>0</v>
          </cell>
          <cell r="DD5996">
            <v>1.5861171874565581</v>
          </cell>
          <cell r="FJ5996">
            <v>42</v>
          </cell>
          <cell r="FK5996">
            <v>0.26300000000000001</v>
          </cell>
          <cell r="FL5996">
            <v>0.77473947083197203</v>
          </cell>
          <cell r="FO5996">
            <v>1</v>
          </cell>
        </row>
        <row r="5997">
          <cell r="A5997">
            <v>642225</v>
          </cell>
          <cell r="C5997" t="str">
            <v>Woods, Stephen</v>
          </cell>
          <cell r="Q5997" t="str">
            <v>S</v>
          </cell>
          <cell r="AJ5997">
            <v>10.398177100809649</v>
          </cell>
          <cell r="AR5997">
            <v>44.400000000000006</v>
          </cell>
          <cell r="AS5997">
            <v>1.408956272848169</v>
          </cell>
          <cell r="AT5997">
            <v>0.98071161981372312</v>
          </cell>
          <cell r="BE5997">
            <v>1.0412724040194941</v>
          </cell>
          <cell r="CP5997">
            <v>21.041666666666668</v>
          </cell>
          <cell r="CV5997">
            <v>92.1</v>
          </cell>
          <cell r="DA5997">
            <v>0</v>
          </cell>
          <cell r="DD5997">
            <v>1.2316407396196181</v>
          </cell>
          <cell r="FJ5997">
            <v>111</v>
          </cell>
          <cell r="FK5997">
            <v>0.26300000000000001</v>
          </cell>
          <cell r="FL5997">
            <v>-1.0416470960447448</v>
          </cell>
          <cell r="FO5997">
            <v>0</v>
          </cell>
        </row>
        <row r="5998">
          <cell r="A5998">
            <v>642517</v>
          </cell>
          <cell r="C5998" t="str">
            <v>Maldonado, Ismael</v>
          </cell>
          <cell r="Q5998" t="str">
            <v>R</v>
          </cell>
          <cell r="AJ5998">
            <v>11.156973792993409</v>
          </cell>
          <cell r="AR5998">
            <v>16.8</v>
          </cell>
          <cell r="AS5998">
            <v>-0.44614738356283662</v>
          </cell>
          <cell r="AT5998">
            <v>0.90688087055934274</v>
          </cell>
          <cell r="BE5998">
            <v>1.1333060091203286</v>
          </cell>
          <cell r="CP5998">
            <v>20.791666666666668</v>
          </cell>
          <cell r="CV5998">
            <v>92.1</v>
          </cell>
          <cell r="DA5998">
            <v>0</v>
          </cell>
          <cell r="DD5998">
            <v>1.1951246043305528</v>
          </cell>
          <cell r="FJ5998">
            <v>42</v>
          </cell>
          <cell r="FK5998">
            <v>0.26300000000000001</v>
          </cell>
          <cell r="FL5998">
            <v>-1.4069280456362554</v>
          </cell>
          <cell r="FO5998">
            <v>0.71671584322841131</v>
          </cell>
        </row>
        <row r="5999">
          <cell r="A5999">
            <v>642588</v>
          </cell>
          <cell r="C5999" t="str">
            <v>De Leon, Anderson</v>
          </cell>
          <cell r="Q5999" t="str">
            <v>R</v>
          </cell>
          <cell r="AJ5999">
            <v>13.935205833393233</v>
          </cell>
          <cell r="AR5999">
            <v>16.8</v>
          </cell>
          <cell r="AS5999">
            <v>-0.75738684646890575</v>
          </cell>
          <cell r="AT5999">
            <v>0.95051229993239061</v>
          </cell>
          <cell r="BE5999">
            <v>1.1575474608405056</v>
          </cell>
          <cell r="CP5999">
            <v>21.125</v>
          </cell>
          <cell r="CV5999">
            <v>92.1</v>
          </cell>
          <cell r="DA5999">
            <v>0</v>
          </cell>
          <cell r="DD5999">
            <v>1.9850367485837204</v>
          </cell>
          <cell r="FJ5999">
            <v>42</v>
          </cell>
          <cell r="FK5999">
            <v>0.26300000000000001</v>
          </cell>
          <cell r="FL5999">
            <v>-3.7293387926035266</v>
          </cell>
          <cell r="FO5999">
            <v>1</v>
          </cell>
        </row>
        <row r="6000">
          <cell r="A6000">
            <v>643225</v>
          </cell>
          <cell r="C6000" t="str">
            <v>Blandino, Matt</v>
          </cell>
          <cell r="Q6000" t="str">
            <v>S</v>
          </cell>
          <cell r="AJ6000">
            <v>7.5378287664420611</v>
          </cell>
          <cell r="AR6000">
            <v>44.400000000000006</v>
          </cell>
          <cell r="AS6000">
            <v>0.19129965845701505</v>
          </cell>
          <cell r="AT6000">
            <v>0.98587644886067349</v>
          </cell>
          <cell r="BE6000">
            <v>0.86420463452263829</v>
          </cell>
          <cell r="CP6000">
            <v>20.958333333333332</v>
          </cell>
          <cell r="CV6000">
            <v>92.1</v>
          </cell>
          <cell r="DA6000">
            <v>0</v>
          </cell>
          <cell r="DD6000">
            <v>0.96372291474061311</v>
          </cell>
          <cell r="FJ6000">
            <v>111</v>
          </cell>
          <cell r="FK6000">
            <v>0.26300000000000001</v>
          </cell>
          <cell r="FL6000">
            <v>-0.95574236958943093</v>
          </cell>
          <cell r="FO6000">
            <v>0</v>
          </cell>
        </row>
        <row r="6001">
          <cell r="A6001">
            <v>643239</v>
          </cell>
          <cell r="C6001" t="str">
            <v>Bugg, Parker</v>
          </cell>
          <cell r="Q6001" t="str">
            <v>R</v>
          </cell>
          <cell r="AJ6001">
            <v>6.9533239857394076</v>
          </cell>
          <cell r="AR6001">
            <v>16.8</v>
          </cell>
          <cell r="AS6001">
            <v>1.788952555310517</v>
          </cell>
          <cell r="AT6001">
            <v>0.9602687883836758</v>
          </cell>
          <cell r="BE6001">
            <v>1.0546273907058479</v>
          </cell>
          <cell r="CP6001">
            <v>21.708333333333332</v>
          </cell>
          <cell r="CV6001">
            <v>92.1</v>
          </cell>
          <cell r="DA6001">
            <v>0</v>
          </cell>
          <cell r="DD6001">
            <v>0.85463197370923982</v>
          </cell>
          <cell r="FJ6001">
            <v>42</v>
          </cell>
          <cell r="FK6001">
            <v>0.26300000000000001</v>
          </cell>
          <cell r="FL6001">
            <v>-0.29736205835875235</v>
          </cell>
          <cell r="FO6001">
            <v>1</v>
          </cell>
        </row>
        <row r="6002">
          <cell r="A6002">
            <v>643494</v>
          </cell>
          <cell r="C6002" t="str">
            <v>Puckett, A.J.</v>
          </cell>
          <cell r="Q6002" t="str">
            <v>S</v>
          </cell>
          <cell r="AJ6002">
            <v>7.0935610392896038</v>
          </cell>
          <cell r="AR6002">
            <v>44.400000000000006</v>
          </cell>
          <cell r="AS6002">
            <v>0.98803250626520078</v>
          </cell>
          <cell r="AT6002">
            <v>0.96780575972352456</v>
          </cell>
          <cell r="BE6002">
            <v>0.89703180620508449</v>
          </cell>
          <cell r="CP6002">
            <v>21.125</v>
          </cell>
          <cell r="CV6002">
            <v>92.1</v>
          </cell>
          <cell r="DA6002">
            <v>0</v>
          </cell>
          <cell r="DD6002">
            <v>0.8511244189912559</v>
          </cell>
          <cell r="FJ6002">
            <v>111</v>
          </cell>
          <cell r="FK6002">
            <v>0.26300000000000001</v>
          </cell>
          <cell r="FL6002">
            <v>0.12606055517956399</v>
          </cell>
          <cell r="FO6002">
            <v>0</v>
          </cell>
        </row>
        <row r="6003">
          <cell r="A6003">
            <v>643532</v>
          </cell>
          <cell r="C6003" t="str">
            <v>Sharp, Sterling</v>
          </cell>
          <cell r="Q6003" t="str">
            <v>S</v>
          </cell>
          <cell r="AJ6003">
            <v>6.9547088064188527</v>
          </cell>
          <cell r="AR6003">
            <v>44.400000000000006</v>
          </cell>
          <cell r="AS6003">
            <v>-1.6987171407401407</v>
          </cell>
          <cell r="AT6003">
            <v>0.9432834214645327</v>
          </cell>
          <cell r="BE6003">
            <v>1.009243339786553</v>
          </cell>
          <cell r="CP6003">
            <v>21.125</v>
          </cell>
          <cell r="CV6003">
            <v>92.1</v>
          </cell>
          <cell r="DA6003">
            <v>0</v>
          </cell>
          <cell r="DD6003">
            <v>0.83981557280815311</v>
          </cell>
          <cell r="FJ6003">
            <v>111</v>
          </cell>
          <cell r="FK6003">
            <v>0.26300000000000001</v>
          </cell>
          <cell r="FL6003">
            <v>1.0949866560536987</v>
          </cell>
          <cell r="FO6003">
            <v>0</v>
          </cell>
        </row>
        <row r="6004">
          <cell r="A6004">
            <v>645463</v>
          </cell>
          <cell r="C6004" t="str">
            <v>Moscat, Galvi</v>
          </cell>
          <cell r="Q6004" t="str">
            <v>R</v>
          </cell>
          <cell r="AJ6004">
            <v>8.5109110722771053</v>
          </cell>
          <cell r="AR6004">
            <v>16.8</v>
          </cell>
          <cell r="AS6004">
            <v>-0.52079167938205018</v>
          </cell>
          <cell r="AT6004">
            <v>0.95444212541717977</v>
          </cell>
          <cell r="BE6004">
            <v>0.64547063311345343</v>
          </cell>
          <cell r="CP6004">
            <v>22.041666666666668</v>
          </cell>
          <cell r="CV6004">
            <v>92.1</v>
          </cell>
          <cell r="DA6004">
            <v>0</v>
          </cell>
          <cell r="DD6004">
            <v>0.60122060513234721</v>
          </cell>
          <cell r="FJ6004">
            <v>42</v>
          </cell>
          <cell r="FK6004">
            <v>0.26300000000000001</v>
          </cell>
          <cell r="FL6004">
            <v>2.7679765927122038</v>
          </cell>
          <cell r="FO6004">
            <v>1</v>
          </cell>
        </row>
        <row r="6005">
          <cell r="A6005">
            <v>650633</v>
          </cell>
          <cell r="C6005" t="str">
            <v>King, Mike</v>
          </cell>
          <cell r="Q6005" t="str">
            <v>R</v>
          </cell>
          <cell r="AJ6005">
            <v>7.1325188888992379</v>
          </cell>
          <cell r="AR6005">
            <v>16.8</v>
          </cell>
          <cell r="AS6005">
            <v>-2.818526264528769</v>
          </cell>
          <cell r="AT6005">
            <v>0.9477868480803795</v>
          </cell>
          <cell r="BE6005">
            <v>1.1468298828648134</v>
          </cell>
          <cell r="CP6005">
            <v>21.125</v>
          </cell>
          <cell r="CV6005">
            <v>92.1</v>
          </cell>
          <cell r="DA6005">
            <v>0</v>
          </cell>
          <cell r="DD6005">
            <v>0.86355530350338405</v>
          </cell>
          <cell r="FJ6005">
            <v>42</v>
          </cell>
          <cell r="FK6005">
            <v>0.26300000000000001</v>
          </cell>
          <cell r="FL6005">
            <v>-0.22229543835637255</v>
          </cell>
          <cell r="FO6005">
            <v>1</v>
          </cell>
        </row>
        <row r="6006">
          <cell r="A6006">
            <v>650644</v>
          </cell>
          <cell r="C6006" t="str">
            <v>Civale, Aaron</v>
          </cell>
          <cell r="Q6006" t="str">
            <v>S</v>
          </cell>
          <cell r="AJ6006">
            <v>6.121016820422736</v>
          </cell>
          <cell r="AR6006">
            <v>44.400000000000006</v>
          </cell>
          <cell r="AS6006">
            <v>0.39587477575652574</v>
          </cell>
          <cell r="AT6006">
            <v>0.9816466510869053</v>
          </cell>
          <cell r="BE6006">
            <v>1.0016692643533993</v>
          </cell>
          <cell r="CP6006">
            <v>21.041666666666668</v>
          </cell>
          <cell r="CV6006">
            <v>92.1</v>
          </cell>
          <cell r="DA6006">
            <v>0</v>
          </cell>
          <cell r="DD6006">
            <v>0.76145854259236123</v>
          </cell>
          <cell r="FJ6006">
            <v>111</v>
          </cell>
          <cell r="FK6006">
            <v>0.26300000000000001</v>
          </cell>
          <cell r="FL6006">
            <v>-0.76351536346813653</v>
          </cell>
          <cell r="FO6006">
            <v>0</v>
          </cell>
        </row>
        <row r="6007">
          <cell r="A6007">
            <v>650645</v>
          </cell>
          <cell r="C6007" t="str">
            <v>Hunt, Dustin</v>
          </cell>
          <cell r="Q6007" t="str">
            <v>S</v>
          </cell>
          <cell r="AJ6007">
            <v>8.2115928770750699</v>
          </cell>
          <cell r="AR6007">
            <v>44.400000000000006</v>
          </cell>
          <cell r="AS6007">
            <v>-0.64518124908609675</v>
          </cell>
          <cell r="AT6007">
            <v>0.95332975598884284</v>
          </cell>
          <cell r="BE6007">
            <v>1.0301348093769993</v>
          </cell>
          <cell r="CP6007">
            <v>21.875</v>
          </cell>
          <cell r="CV6007">
            <v>92.1</v>
          </cell>
          <cell r="DA6007">
            <v>0</v>
          </cell>
          <cell r="DD6007">
            <v>0.95948142799107916</v>
          </cell>
          <cell r="FJ6007">
            <v>111</v>
          </cell>
          <cell r="FK6007">
            <v>0.26300000000000001</v>
          </cell>
          <cell r="FL6007">
            <v>1.4947426990148447</v>
          </cell>
          <cell r="FO6007">
            <v>0</v>
          </cell>
        </row>
        <row r="6008">
          <cell r="A6008">
            <v>651004</v>
          </cell>
          <cell r="C6008" t="str">
            <v>Matheus, Juan</v>
          </cell>
          <cell r="Q6008" t="str">
            <v>R</v>
          </cell>
          <cell r="AJ6008">
            <v>9.75986381311996</v>
          </cell>
          <cell r="AR6008">
            <v>16.8</v>
          </cell>
          <cell r="AS6008">
            <v>-3.615704253470708</v>
          </cell>
          <cell r="AT6008">
            <v>0.95829462442963353</v>
          </cell>
          <cell r="BE6008">
            <v>0.82535645921017187</v>
          </cell>
          <cell r="CP6008">
            <v>19.041666666666668</v>
          </cell>
          <cell r="CV6008">
            <v>92.1</v>
          </cell>
          <cell r="DA6008">
            <v>0</v>
          </cell>
          <cell r="DD6008">
            <v>0.90489592360701065</v>
          </cell>
          <cell r="FJ6008">
            <v>42</v>
          </cell>
          <cell r="FK6008">
            <v>0.26300000000000001</v>
          </cell>
          <cell r="FL6008">
            <v>0.44410329194876785</v>
          </cell>
          <cell r="FO6008">
            <v>1</v>
          </cell>
        </row>
        <row r="6009">
          <cell r="A6009">
            <v>656326</v>
          </cell>
          <cell r="C6009" t="str">
            <v>Cornish, Gary</v>
          </cell>
          <cell r="Q6009" t="str">
            <v>R</v>
          </cell>
          <cell r="AJ6009">
            <v>5.1755461152074433</v>
          </cell>
          <cell r="AR6009">
            <v>16.8</v>
          </cell>
          <cell r="AS6009">
            <v>-1.7106410923223789</v>
          </cell>
          <cell r="AT6009">
            <v>0.95221865093841385</v>
          </cell>
          <cell r="BE6009">
            <v>1.1148514272563095</v>
          </cell>
          <cell r="CP6009">
            <v>22.458333333333332</v>
          </cell>
          <cell r="CV6009">
            <v>92.1</v>
          </cell>
          <cell r="DA6009">
            <v>0</v>
          </cell>
          <cell r="DD6009">
            <v>1.3285799048226832</v>
          </cell>
          <cell r="FJ6009">
            <v>42</v>
          </cell>
          <cell r="FK6009">
            <v>0.26300000000000001</v>
          </cell>
          <cell r="FL6009">
            <v>0.96588062486336501</v>
          </cell>
          <cell r="FO6009">
            <v>1</v>
          </cell>
        </row>
        <row r="6010">
          <cell r="A6010">
            <v>656332</v>
          </cell>
          <cell r="C6010" t="str">
            <v>Coursel, Robbie</v>
          </cell>
          <cell r="Q6010" t="str">
            <v>R</v>
          </cell>
          <cell r="AJ6010">
            <v>9.4071853025301984</v>
          </cell>
          <cell r="AR6010">
            <v>16.8</v>
          </cell>
          <cell r="AS6010">
            <v>-0.88079706251956391</v>
          </cell>
          <cell r="AT6010">
            <v>0.93025903863337045</v>
          </cell>
          <cell r="BE6010">
            <v>0.93742804085062426</v>
          </cell>
          <cell r="CP6010">
            <v>22.541666666666668</v>
          </cell>
          <cell r="CV6010">
            <v>92.1</v>
          </cell>
          <cell r="DA6010">
            <v>0</v>
          </cell>
          <cell r="DD6010">
            <v>1.279652945354443</v>
          </cell>
          <cell r="FJ6010">
            <v>42</v>
          </cell>
          <cell r="FK6010">
            <v>0.26300000000000001</v>
          </cell>
          <cell r="FL6010">
            <v>1.5836325699421183</v>
          </cell>
          <cell r="FO6010">
            <v>1</v>
          </cell>
        </row>
        <row r="6011">
          <cell r="A6011">
            <v>656539</v>
          </cell>
          <cell r="C6011" t="str">
            <v>Hill, Trenton</v>
          </cell>
          <cell r="Q6011" t="str">
            <v>R</v>
          </cell>
          <cell r="AJ6011">
            <v>7.3590536910414341</v>
          </cell>
          <cell r="AR6011">
            <v>16.8</v>
          </cell>
          <cell r="AS6011">
            <v>0.80062983714311287</v>
          </cell>
          <cell r="AT6011">
            <v>0.96894424245005328</v>
          </cell>
          <cell r="BE6011">
            <v>1.0946060801544557</v>
          </cell>
          <cell r="CP6011">
            <v>22.291666666666668</v>
          </cell>
          <cell r="CV6011">
            <v>92.1</v>
          </cell>
          <cell r="DA6011">
            <v>0</v>
          </cell>
          <cell r="DD6011">
            <v>1.3575853179093491</v>
          </cell>
          <cell r="FJ6011">
            <v>42</v>
          </cell>
          <cell r="FK6011">
            <v>0.26300000000000001</v>
          </cell>
          <cell r="FL6011">
            <v>0.69123910798225341</v>
          </cell>
          <cell r="FO6011">
            <v>1</v>
          </cell>
        </row>
        <row r="6012">
          <cell r="A6012">
            <v>657511</v>
          </cell>
          <cell r="C6012" t="str">
            <v>Beggs, Dustin</v>
          </cell>
          <cell r="Q6012" t="str">
            <v>R</v>
          </cell>
          <cell r="AJ6012">
            <v>7.0301852765709896</v>
          </cell>
          <cell r="AR6012">
            <v>16.8</v>
          </cell>
          <cell r="AS6012">
            <v>-0.62287752758755133</v>
          </cell>
          <cell r="AT6012">
            <v>0.9455784820400519</v>
          </cell>
          <cell r="BE6012">
            <v>0.97882429940101157</v>
          </cell>
          <cell r="CP6012">
            <v>23.041666666666668</v>
          </cell>
          <cell r="CV6012">
            <v>92.1</v>
          </cell>
          <cell r="DA6012">
            <v>0</v>
          </cell>
          <cell r="DD6012">
            <v>0.70012632831015131</v>
          </cell>
          <cell r="FJ6012">
            <v>42</v>
          </cell>
          <cell r="FK6012">
            <v>0.26300000000000001</v>
          </cell>
          <cell r="FL6012">
            <v>0.42866248103215038</v>
          </cell>
          <cell r="FO6012">
            <v>1</v>
          </cell>
        </row>
        <row r="6013">
          <cell r="A6013">
            <v>657637</v>
          </cell>
          <cell r="C6013" t="str">
            <v>Kelzer, Jake</v>
          </cell>
          <cell r="Q6013" t="str">
            <v>R</v>
          </cell>
          <cell r="AJ6013">
            <v>6.9905269497677542</v>
          </cell>
          <cell r="AR6013">
            <v>16.8</v>
          </cell>
          <cell r="AS6013">
            <v>-2.1055675871051065</v>
          </cell>
          <cell r="AT6013">
            <v>0.95110881143901027</v>
          </cell>
          <cell r="BE6013">
            <v>1.456732112912084</v>
          </cell>
          <cell r="CP6013">
            <v>23.041666666666668</v>
          </cell>
          <cell r="CV6013">
            <v>92.1</v>
          </cell>
          <cell r="DA6013">
            <v>0</v>
          </cell>
          <cell r="DD6013">
            <v>0.850356423547452</v>
          </cell>
          <cell r="FJ6013">
            <v>42</v>
          </cell>
          <cell r="FK6013">
            <v>0.26300000000000001</v>
          </cell>
          <cell r="FL6013">
            <v>0.6185095139285135</v>
          </cell>
          <cell r="FO6013">
            <v>1</v>
          </cell>
        </row>
        <row r="6014">
          <cell r="A6014">
            <v>660600</v>
          </cell>
          <cell r="C6014" t="str">
            <v>Paredes, Enoli</v>
          </cell>
          <cell r="Q6014" t="str">
            <v>R</v>
          </cell>
          <cell r="AJ6014">
            <v>6.8281720576235632</v>
          </cell>
          <cell r="AR6014">
            <v>16.8</v>
          </cell>
          <cell r="AS6014">
            <v>-0.44144740104777908</v>
          </cell>
          <cell r="AT6014">
            <v>0.92971637621569481</v>
          </cell>
          <cell r="BE6014">
            <v>0.62570083505148788</v>
          </cell>
          <cell r="CP6014">
            <v>20.791666666666668</v>
          </cell>
          <cell r="CV6014">
            <v>92.1</v>
          </cell>
          <cell r="DA6014">
            <v>0</v>
          </cell>
          <cell r="DD6014">
            <v>1.1265581369606674</v>
          </cell>
          <cell r="FJ6014">
            <v>42</v>
          </cell>
          <cell r="FK6014">
            <v>0.26300000000000001</v>
          </cell>
          <cell r="FL6014">
            <v>-1.0854658690105496</v>
          </cell>
          <cell r="FO6014">
            <v>0.74999998124999667</v>
          </cell>
        </row>
        <row r="6015">
          <cell r="A6015">
            <v>661434</v>
          </cell>
          <cell r="C6015" t="str">
            <v>Deyzel, Vince</v>
          </cell>
          <cell r="Q6015" t="str">
            <v>R</v>
          </cell>
          <cell r="AJ6015">
            <v>9.6700416441648525</v>
          </cell>
          <cell r="AR6015">
            <v>16.8</v>
          </cell>
          <cell r="AS6015">
            <v>-1.1732299129660593</v>
          </cell>
          <cell r="AT6015">
            <v>0.94668204040991943</v>
          </cell>
          <cell r="BE6015">
            <v>0.98543238712646408</v>
          </cell>
          <cell r="CP6015">
            <v>18.375</v>
          </cell>
          <cell r="CV6015">
            <v>92.1</v>
          </cell>
          <cell r="DA6015">
            <v>0</v>
          </cell>
          <cell r="DD6015">
            <v>1.3347992352464617</v>
          </cell>
          <cell r="FJ6015">
            <v>42</v>
          </cell>
          <cell r="FK6015">
            <v>0.26300000000000001</v>
          </cell>
          <cell r="FL6015">
            <v>0.70748568636808062</v>
          </cell>
          <cell r="FO6015">
            <v>1</v>
          </cell>
        </row>
        <row r="6016">
          <cell r="A6016">
            <v>662112</v>
          </cell>
          <cell r="C6016" t="str">
            <v>Jess, Jordan</v>
          </cell>
          <cell r="Q6016" t="str">
            <v>R</v>
          </cell>
          <cell r="AJ6016">
            <v>6.206519087197063</v>
          </cell>
          <cell r="AR6016">
            <v>16.8</v>
          </cell>
          <cell r="AS6016">
            <v>-1.1868778018501986</v>
          </cell>
          <cell r="AT6016">
            <v>0.9400794182550799</v>
          </cell>
          <cell r="BE6016">
            <v>1.0440027689224545</v>
          </cell>
          <cell r="CP6016">
            <v>23.458333333333332</v>
          </cell>
          <cell r="CV6016">
            <v>92.1</v>
          </cell>
          <cell r="DA6016">
            <v>0</v>
          </cell>
          <cell r="DD6016">
            <v>1.1022233948184137</v>
          </cell>
          <cell r="FJ6016">
            <v>42</v>
          </cell>
          <cell r="FK6016">
            <v>0.26300000000000001</v>
          </cell>
          <cell r="FL6016">
            <v>1.7228577486519383</v>
          </cell>
          <cell r="FO6016">
            <v>1</v>
          </cell>
        </row>
        <row r="6017">
          <cell r="A6017">
            <v>663305</v>
          </cell>
          <cell r="C6017" t="str">
            <v>Davis, Colton</v>
          </cell>
          <cell r="Q6017" t="str">
            <v>R</v>
          </cell>
          <cell r="AJ6017">
            <v>6.0684223345178987</v>
          </cell>
          <cell r="AR6017">
            <v>16.8</v>
          </cell>
          <cell r="AS6017">
            <v>1.7808014051406549</v>
          </cell>
          <cell r="AT6017">
            <v>0.97278924102002595</v>
          </cell>
          <cell r="BE6017">
            <v>0.89076271954919484</v>
          </cell>
          <cell r="CP6017">
            <v>22.458333333333332</v>
          </cell>
          <cell r="CV6017">
            <v>92.1</v>
          </cell>
          <cell r="DA6017">
            <v>0</v>
          </cell>
          <cell r="DD6017">
            <v>1.3272131524929682</v>
          </cell>
          <cell r="FJ6017">
            <v>42</v>
          </cell>
          <cell r="FK6017">
            <v>0.26300000000000001</v>
          </cell>
          <cell r="FL6017">
            <v>-0.67190881213139431</v>
          </cell>
          <cell r="FO6017">
            <v>1</v>
          </cell>
        </row>
        <row r="6018">
          <cell r="A6018">
            <v>663385</v>
          </cell>
          <cell r="C6018" t="str">
            <v>Smith, Chad</v>
          </cell>
          <cell r="Q6018" t="str">
            <v>R</v>
          </cell>
          <cell r="AJ6018">
            <v>7.9900803186320637</v>
          </cell>
          <cell r="AR6018">
            <v>16.8</v>
          </cell>
          <cell r="AS6018">
            <v>-3.5924679540244981</v>
          </cell>
          <cell r="AT6018">
            <v>0.93570249768428171</v>
          </cell>
          <cell r="BE6018">
            <v>1.2897312523235331</v>
          </cell>
          <cell r="CP6018">
            <v>21.041666666666668</v>
          </cell>
          <cell r="CV6018">
            <v>92.1</v>
          </cell>
          <cell r="DA6018">
            <v>0</v>
          </cell>
          <cell r="DD6018">
            <v>0.94793927745878992</v>
          </cell>
          <cell r="FJ6018">
            <v>42</v>
          </cell>
          <cell r="FK6018">
            <v>0.26300000000000001</v>
          </cell>
          <cell r="FL6018">
            <v>-2.5140374768093894</v>
          </cell>
          <cell r="FO6018">
            <v>1</v>
          </cell>
        </row>
        <row r="6019">
          <cell r="A6019">
            <v>663390</v>
          </cell>
          <cell r="C6019" t="str">
            <v>Mason, Ryan</v>
          </cell>
          <cell r="Q6019" t="str">
            <v>S</v>
          </cell>
          <cell r="AJ6019">
            <v>6.7565983529137323</v>
          </cell>
          <cell r="AR6019">
            <v>44.400000000000006</v>
          </cell>
          <cell r="AS6019">
            <v>-1.1598348629262079</v>
          </cell>
          <cell r="AT6019">
            <v>0.93943988349075791</v>
          </cell>
          <cell r="BE6019">
            <v>1.288137094120035</v>
          </cell>
          <cell r="CP6019">
            <v>21.708333333333332</v>
          </cell>
          <cell r="CV6019">
            <v>92.1</v>
          </cell>
          <cell r="DA6019">
            <v>0</v>
          </cell>
          <cell r="DD6019">
            <v>0.6334996911458175</v>
          </cell>
          <cell r="FJ6019">
            <v>111</v>
          </cell>
          <cell r="FK6019">
            <v>0.26300000000000001</v>
          </cell>
          <cell r="FL6019">
            <v>0.43971484930904658</v>
          </cell>
          <cell r="FO6019">
            <v>0</v>
          </cell>
        </row>
        <row r="6020">
          <cell r="A6020">
            <v>663391</v>
          </cell>
          <cell r="C6020" t="str">
            <v>Jones, Spencer</v>
          </cell>
          <cell r="Q6020" t="str">
            <v>R</v>
          </cell>
          <cell r="AJ6020">
            <v>6.9385322046067692</v>
          </cell>
          <cell r="AR6020">
            <v>16.8</v>
          </cell>
          <cell r="AS6020">
            <v>-0.17010994658641998</v>
          </cell>
          <cell r="AT6020">
            <v>0.91839053393570103</v>
          </cell>
          <cell r="BE6020">
            <v>0.97332618379698832</v>
          </cell>
          <cell r="CP6020">
            <v>21.791666666666668</v>
          </cell>
          <cell r="CV6020">
            <v>92.1</v>
          </cell>
          <cell r="DA6020">
            <v>0</v>
          </cell>
          <cell r="DD6020">
            <v>1.1940911858906571</v>
          </cell>
          <cell r="FJ6020">
            <v>42</v>
          </cell>
          <cell r="FK6020">
            <v>0.26300000000000001</v>
          </cell>
          <cell r="FL6020">
            <v>2.9479905263722017E-2</v>
          </cell>
          <cell r="FO6020">
            <v>1</v>
          </cell>
        </row>
        <row r="6021">
          <cell r="A6021">
            <v>663401</v>
          </cell>
          <cell r="C6021" t="str">
            <v>Carroll, Dalton</v>
          </cell>
          <cell r="Q6021" t="str">
            <v>R</v>
          </cell>
          <cell r="AJ6021">
            <v>7.2273943082300232</v>
          </cell>
          <cell r="AR6021">
            <v>16.8</v>
          </cell>
          <cell r="AS6021">
            <v>0.12256194062414585</v>
          </cell>
          <cell r="AT6021">
            <v>0.96404510853514347</v>
          </cell>
          <cell r="BE6021">
            <v>0.82171315564549363</v>
          </cell>
          <cell r="CP6021">
            <v>22.125</v>
          </cell>
          <cell r="CV6021">
            <v>92.1</v>
          </cell>
          <cell r="DA6021">
            <v>0</v>
          </cell>
          <cell r="DD6021">
            <v>0.91211144840225</v>
          </cell>
          <cell r="FJ6021">
            <v>42</v>
          </cell>
          <cell r="FK6021">
            <v>0.26300000000000001</v>
          </cell>
          <cell r="FL6021">
            <v>0.52758165880550845</v>
          </cell>
          <cell r="FO6021">
            <v>1</v>
          </cell>
        </row>
        <row r="6022">
          <cell r="A6022">
            <v>663409</v>
          </cell>
          <cell r="C6022" t="str">
            <v>Gillingham, Luke</v>
          </cell>
          <cell r="Q6022" t="str">
            <v>S</v>
          </cell>
          <cell r="AJ6022">
            <v>6.5819510606674081</v>
          </cell>
          <cell r="AR6022">
            <v>44.400000000000006</v>
          </cell>
          <cell r="AS6022">
            <v>-9.3187056650096523E-2</v>
          </cell>
          <cell r="AT6022">
            <v>0.97700608513097698</v>
          </cell>
          <cell r="BE6022">
            <v>0.98979347428810993</v>
          </cell>
          <cell r="CP6022">
            <v>22.291666666666668</v>
          </cell>
          <cell r="CV6022">
            <v>92.1</v>
          </cell>
          <cell r="DA6022">
            <v>0</v>
          </cell>
          <cell r="DD6022">
            <v>1.0299451627358527</v>
          </cell>
          <cell r="FJ6022">
            <v>111</v>
          </cell>
          <cell r="FK6022">
            <v>0.26300000000000001</v>
          </cell>
          <cell r="FL6022">
            <v>0.30594952654889873</v>
          </cell>
          <cell r="FO6022">
            <v>0.43103454696790056</v>
          </cell>
        </row>
        <row r="6023">
          <cell r="A6023">
            <v>663657</v>
          </cell>
          <cell r="C6023" t="str">
            <v>Davila, Garrett</v>
          </cell>
          <cell r="Q6023" t="str">
            <v>S</v>
          </cell>
          <cell r="AJ6023">
            <v>7.4047470297675329</v>
          </cell>
          <cell r="AR6023">
            <v>44.400000000000006</v>
          </cell>
          <cell r="AS6023">
            <v>0.17325539961224568</v>
          </cell>
          <cell r="AT6023">
            <v>0.9655368012967025</v>
          </cell>
          <cell r="BE6023">
            <v>1.3410893327945579</v>
          </cell>
          <cell r="CP6023">
            <v>19.458333333333332</v>
          </cell>
          <cell r="CV6023">
            <v>92.1</v>
          </cell>
          <cell r="DA6023">
            <v>0</v>
          </cell>
          <cell r="DD6023">
            <v>0.86426106338105413</v>
          </cell>
          <cell r="FJ6023">
            <v>111</v>
          </cell>
          <cell r="FK6023">
            <v>0.26300000000000001</v>
          </cell>
          <cell r="FL6023">
            <v>0.6503883656859859</v>
          </cell>
          <cell r="FO6023">
            <v>0</v>
          </cell>
        </row>
        <row r="6024">
          <cell r="A6024">
            <v>663855</v>
          </cell>
          <cell r="C6024" t="str">
            <v>Hicks, Jordan</v>
          </cell>
          <cell r="Q6024" t="str">
            <v>S</v>
          </cell>
          <cell r="AJ6024">
            <v>8.1616830146033852</v>
          </cell>
          <cell r="AR6024">
            <v>44.400000000000006</v>
          </cell>
          <cell r="AS6024">
            <v>5.7859977765925663E-2</v>
          </cell>
          <cell r="AT6024">
            <v>0.96780575972352456</v>
          </cell>
          <cell r="BE6024">
            <v>1.2309082304227128</v>
          </cell>
          <cell r="CP6024">
            <v>19.791666666666668</v>
          </cell>
          <cell r="CV6024">
            <v>92.1</v>
          </cell>
          <cell r="DA6024">
            <v>0</v>
          </cell>
          <cell r="DD6024">
            <v>0.82004351550950849</v>
          </cell>
          <cell r="FJ6024">
            <v>111</v>
          </cell>
          <cell r="FK6024">
            <v>0.26300000000000001</v>
          </cell>
          <cell r="FL6024">
            <v>0.24062676257674109</v>
          </cell>
          <cell r="FO6024">
            <v>0</v>
          </cell>
        </row>
        <row r="6025">
          <cell r="A6025">
            <v>663856</v>
          </cell>
          <cell r="C6025" t="str">
            <v>Lemieux, Mack</v>
          </cell>
          <cell r="Q6025" t="str">
            <v>S</v>
          </cell>
          <cell r="AJ6025">
            <v>6.7207904231467168</v>
          </cell>
          <cell r="AR6025">
            <v>44.400000000000006</v>
          </cell>
          <cell r="AS6025">
            <v>-2.5851107291843904</v>
          </cell>
          <cell r="AT6025">
            <v>0.96610509025109237</v>
          </cell>
          <cell r="BE6025">
            <v>1.1921154046494384</v>
          </cell>
          <cell r="CP6025">
            <v>19.791666666666668</v>
          </cell>
          <cell r="CV6025">
            <v>92.1</v>
          </cell>
          <cell r="DA6025">
            <v>0</v>
          </cell>
          <cell r="DD6025">
            <v>1.2959188421867265</v>
          </cell>
          <cell r="FJ6025">
            <v>111</v>
          </cell>
          <cell r="FK6025">
            <v>0.26300000000000001</v>
          </cell>
          <cell r="FL6025">
            <v>1.3201455745423432</v>
          </cell>
          <cell r="FO6025">
            <v>0</v>
          </cell>
        </row>
        <row r="6026">
          <cell r="A6026">
            <v>663992</v>
          </cell>
          <cell r="C6026" t="str">
            <v>Lovelady, Richard</v>
          </cell>
          <cell r="Q6026" t="str">
            <v>R</v>
          </cell>
          <cell r="AJ6026">
            <v>5.7871712106824011</v>
          </cell>
          <cell r="AR6026">
            <v>16.8</v>
          </cell>
          <cell r="AS6026">
            <v>0.96079927421541722</v>
          </cell>
          <cell r="AT6026">
            <v>0.97223808873151984</v>
          </cell>
          <cell r="BE6026">
            <v>0.94290673606611486</v>
          </cell>
          <cell r="CP6026">
            <v>20.958333333333332</v>
          </cell>
          <cell r="CV6026">
            <v>92.1</v>
          </cell>
          <cell r="DA6026">
            <v>0</v>
          </cell>
          <cell r="DD6026">
            <v>1.2993626276004144</v>
          </cell>
          <cell r="FJ6026">
            <v>42</v>
          </cell>
          <cell r="FK6026">
            <v>0.26300000000000001</v>
          </cell>
          <cell r="FL6026">
            <v>-1.4775563808224785</v>
          </cell>
          <cell r="FO6026">
            <v>1</v>
          </cell>
        </row>
        <row r="6027">
          <cell r="A6027">
            <v>664019</v>
          </cell>
          <cell r="C6027" t="str">
            <v>O'Reilly, Mike</v>
          </cell>
          <cell r="Q6027" t="str">
            <v>S</v>
          </cell>
          <cell r="AJ6027">
            <v>7.6605710389186061</v>
          </cell>
          <cell r="AR6027">
            <v>44.400000000000006</v>
          </cell>
          <cell r="AS6027">
            <v>0.23524834636449299</v>
          </cell>
          <cell r="AT6027">
            <v>0.97134379560313566</v>
          </cell>
          <cell r="BE6027">
            <v>0.54303493421388405</v>
          </cell>
          <cell r="CP6027">
            <v>21.791666666666668</v>
          </cell>
          <cell r="CV6027">
            <v>92.1</v>
          </cell>
          <cell r="DA6027">
            <v>0</v>
          </cell>
          <cell r="DD6027">
            <v>0.84069912831404792</v>
          </cell>
          <cell r="FJ6027">
            <v>111</v>
          </cell>
          <cell r="FK6027">
            <v>0.26300000000000001</v>
          </cell>
          <cell r="FL6027">
            <v>4.1793880086828487E-2</v>
          </cell>
          <cell r="FO6027">
            <v>0</v>
          </cell>
        </row>
        <row r="6028">
          <cell r="A6028">
            <v>664069</v>
          </cell>
          <cell r="C6028" t="str">
            <v>Braymer, Ben</v>
          </cell>
          <cell r="Q6028" t="str">
            <v>S</v>
          </cell>
          <cell r="AJ6028">
            <v>8.0352583866563183</v>
          </cell>
          <cell r="AR6028">
            <v>44.400000000000006</v>
          </cell>
          <cell r="AS6028">
            <v>9.7462727455752667E-3</v>
          </cell>
          <cell r="AT6028">
            <v>0.97687337361059001</v>
          </cell>
          <cell r="BE6028">
            <v>0.75357436783423137</v>
          </cell>
          <cell r="CP6028">
            <v>22.208333333333332</v>
          </cell>
          <cell r="CV6028">
            <v>92.1</v>
          </cell>
          <cell r="DA6028">
            <v>0</v>
          </cell>
          <cell r="DD6028">
            <v>1.2218247011251826</v>
          </cell>
          <cell r="FJ6028">
            <v>111</v>
          </cell>
          <cell r="FK6028">
            <v>0.26300000000000001</v>
          </cell>
          <cell r="FL6028">
            <v>-0.38766804739589317</v>
          </cell>
          <cell r="FO6028">
            <v>0.43220335363400653</v>
          </cell>
        </row>
        <row r="6029">
          <cell r="A6029">
            <v>664124</v>
          </cell>
          <cell r="C6029" t="str">
            <v>Eckert, Travis</v>
          </cell>
          <cell r="Q6029" t="str">
            <v>S</v>
          </cell>
          <cell r="AJ6029">
            <v>6.3658804381828507</v>
          </cell>
          <cell r="AR6029">
            <v>44.400000000000006</v>
          </cell>
          <cell r="AS6029">
            <v>-1.0943893655585653</v>
          </cell>
          <cell r="AT6029">
            <v>0.94981559058424603</v>
          </cell>
          <cell r="BE6029">
            <v>1.0554454736358343</v>
          </cell>
          <cell r="CP6029">
            <v>22.541666666666668</v>
          </cell>
          <cell r="CV6029">
            <v>92.1</v>
          </cell>
          <cell r="DA6029">
            <v>0</v>
          </cell>
          <cell r="DD6029">
            <v>0.96009458275949011</v>
          </cell>
          <cell r="FJ6029">
            <v>111</v>
          </cell>
          <cell r="FK6029">
            <v>0.26300000000000001</v>
          </cell>
          <cell r="FL6029">
            <v>-0.46226380454526339</v>
          </cell>
          <cell r="FO6029">
            <v>0</v>
          </cell>
        </row>
        <row r="6030">
          <cell r="A6030">
            <v>664129</v>
          </cell>
          <cell r="C6030" t="str">
            <v>Hartlieb, Geoff</v>
          </cell>
          <cell r="Q6030" t="str">
            <v>R</v>
          </cell>
          <cell r="AJ6030">
            <v>7.5844915772858972</v>
          </cell>
          <cell r="AR6030">
            <v>16.8</v>
          </cell>
          <cell r="AS6030">
            <v>0.13152145791002923</v>
          </cell>
          <cell r="AT6030">
            <v>0.96242305461267974</v>
          </cell>
          <cell r="BE6030">
            <v>1.2662179113351124</v>
          </cell>
          <cell r="CP6030">
            <v>22.541666666666668</v>
          </cell>
          <cell r="CV6030">
            <v>92.1</v>
          </cell>
          <cell r="DA6030">
            <v>0</v>
          </cell>
          <cell r="DD6030">
            <v>1.1265418598169326</v>
          </cell>
          <cell r="FJ6030">
            <v>42</v>
          </cell>
          <cell r="FK6030">
            <v>0.26300000000000001</v>
          </cell>
          <cell r="FL6030">
            <v>-2.710608967811925</v>
          </cell>
          <cell r="FO6030">
            <v>1</v>
          </cell>
        </row>
        <row r="6031">
          <cell r="A6031">
            <v>664140</v>
          </cell>
          <cell r="C6031" t="str">
            <v>Bunal, Mike</v>
          </cell>
          <cell r="Q6031" t="str">
            <v>R</v>
          </cell>
          <cell r="AJ6031">
            <v>7.2752214961928043</v>
          </cell>
          <cell r="AR6031">
            <v>16.8</v>
          </cell>
          <cell r="AS6031">
            <v>-0.85266471594289861</v>
          </cell>
          <cell r="AT6031">
            <v>0.95843854204016765</v>
          </cell>
          <cell r="BE6031">
            <v>0.95946454550957772</v>
          </cell>
          <cell r="CP6031">
            <v>22.625</v>
          </cell>
          <cell r="CV6031">
            <v>92.1</v>
          </cell>
          <cell r="DA6031">
            <v>0</v>
          </cell>
          <cell r="DD6031">
            <v>1.1524295836849978</v>
          </cell>
          <cell r="FJ6031">
            <v>42</v>
          </cell>
          <cell r="FK6031">
            <v>0.26300000000000001</v>
          </cell>
          <cell r="FL6031">
            <v>-2.3880348561072999</v>
          </cell>
          <cell r="FO6031">
            <v>0.90909088223139989</v>
          </cell>
        </row>
        <row r="6032">
          <cell r="A6032">
            <v>664153</v>
          </cell>
          <cell r="C6032" t="str">
            <v>Jobst, Nick</v>
          </cell>
          <cell r="Q6032" t="str">
            <v>R</v>
          </cell>
          <cell r="AJ6032">
            <v>7.3929804505748287</v>
          </cell>
          <cell r="AR6032">
            <v>16.8</v>
          </cell>
          <cell r="AS6032">
            <v>-0.21897006556364132</v>
          </cell>
          <cell r="AT6032">
            <v>0.9477868480803795</v>
          </cell>
          <cell r="BE6032">
            <v>0.78920036852882902</v>
          </cell>
          <cell r="CP6032">
            <v>22.708333333333332</v>
          </cell>
          <cell r="CV6032">
            <v>92.1</v>
          </cell>
          <cell r="DA6032">
            <v>0</v>
          </cell>
          <cell r="DD6032">
            <v>1.5264974432167246</v>
          </cell>
          <cell r="FJ6032">
            <v>42</v>
          </cell>
          <cell r="FK6032">
            <v>0.26300000000000001</v>
          </cell>
          <cell r="FL6032">
            <v>0.12447222476884968</v>
          </cell>
          <cell r="FO6032">
            <v>1</v>
          </cell>
        </row>
        <row r="6033">
          <cell r="A6033">
            <v>664158</v>
          </cell>
          <cell r="C6033" t="str">
            <v>Eckelman, Matt</v>
          </cell>
          <cell r="Q6033" t="str">
            <v>S</v>
          </cell>
          <cell r="AJ6033">
            <v>6.6875765253770734</v>
          </cell>
          <cell r="AR6033">
            <v>44.400000000000006</v>
          </cell>
          <cell r="AS6033">
            <v>0.31715903783091987</v>
          </cell>
          <cell r="AT6033">
            <v>0.96540100208624013</v>
          </cell>
          <cell r="BE6033">
            <v>0.9753175812512479</v>
          </cell>
          <cell r="CP6033">
            <v>22.708333333333332</v>
          </cell>
          <cell r="CV6033">
            <v>92.1</v>
          </cell>
          <cell r="DA6033">
            <v>0</v>
          </cell>
          <cell r="DD6033">
            <v>0.98042768350020559</v>
          </cell>
          <cell r="FJ6033">
            <v>111</v>
          </cell>
          <cell r="FK6033">
            <v>0.26300000000000001</v>
          </cell>
          <cell r="FL6033">
            <v>-0.72423773291195381</v>
          </cell>
          <cell r="FO6033">
            <v>0</v>
          </cell>
        </row>
        <row r="6034">
          <cell r="A6034">
            <v>664173</v>
          </cell>
          <cell r="C6034" t="str">
            <v>Carkuff, Jared</v>
          </cell>
          <cell r="Q6034" t="str">
            <v>R</v>
          </cell>
          <cell r="AJ6034">
            <v>6.1757228721571904</v>
          </cell>
          <cell r="AR6034">
            <v>16.8</v>
          </cell>
          <cell r="AS6034">
            <v>-0.70183882652637386</v>
          </cell>
          <cell r="AT6034">
            <v>0.93243274164557011</v>
          </cell>
          <cell r="BE6034">
            <v>1.1056519736130204</v>
          </cell>
          <cell r="CP6034">
            <v>22.875</v>
          </cell>
          <cell r="CV6034">
            <v>92.1</v>
          </cell>
          <cell r="DA6034">
            <v>0</v>
          </cell>
          <cell r="DD6034">
            <v>1.3757030347801742</v>
          </cell>
          <cell r="FJ6034">
            <v>42</v>
          </cell>
          <cell r="FK6034">
            <v>0.26300000000000001</v>
          </cell>
          <cell r="FL6034">
            <v>1.6581815314392117</v>
          </cell>
          <cell r="FO6034">
            <v>1</v>
          </cell>
        </row>
        <row r="6035">
          <cell r="A6035">
            <v>664177</v>
          </cell>
          <cell r="C6035" t="str">
            <v>Ciavarella, Anthony</v>
          </cell>
          <cell r="Q6035" t="str">
            <v>S</v>
          </cell>
          <cell r="AJ6035">
            <v>8.0738660489157823</v>
          </cell>
          <cell r="AR6035">
            <v>44.400000000000006</v>
          </cell>
          <cell r="AS6035">
            <v>0.1842300641175596</v>
          </cell>
          <cell r="AT6035">
            <v>0.97977836880378755</v>
          </cell>
          <cell r="BE6035">
            <v>0.648584552567394</v>
          </cell>
          <cell r="CP6035">
            <v>22.875</v>
          </cell>
          <cell r="CV6035">
            <v>92.1</v>
          </cell>
          <cell r="DA6035">
            <v>0</v>
          </cell>
          <cell r="DD6035">
            <v>1.0546980714776493</v>
          </cell>
          <cell r="FJ6035">
            <v>111</v>
          </cell>
          <cell r="FK6035">
            <v>0.26300000000000001</v>
          </cell>
          <cell r="FL6035">
            <v>-0.47678891355463188</v>
          </cell>
          <cell r="FO6035">
            <v>0</v>
          </cell>
        </row>
        <row r="6036">
          <cell r="A6036">
            <v>664190</v>
          </cell>
          <cell r="C6036" t="str">
            <v>Grogan, Quin</v>
          </cell>
          <cell r="Q6036" t="str">
            <v>R</v>
          </cell>
          <cell r="AJ6036">
            <v>6.1045243060367493</v>
          </cell>
          <cell r="AR6036">
            <v>16.8</v>
          </cell>
          <cell r="AS6036">
            <v>-1.72667406534733</v>
          </cell>
          <cell r="AT6036">
            <v>0.92990928689044727</v>
          </cell>
          <cell r="BE6036">
            <v>0.83620662736100215</v>
          </cell>
          <cell r="CP6036">
            <v>23.041666666666668</v>
          </cell>
          <cell r="CV6036">
            <v>92.1</v>
          </cell>
          <cell r="DA6036">
            <v>0</v>
          </cell>
          <cell r="DD6036">
            <v>1.0784373019855551</v>
          </cell>
          <cell r="FJ6036">
            <v>42</v>
          </cell>
          <cell r="FK6036">
            <v>0.26300000000000001</v>
          </cell>
          <cell r="FL6036">
            <v>0.91003513676866232</v>
          </cell>
          <cell r="FO6036">
            <v>1</v>
          </cell>
        </row>
        <row r="6037">
          <cell r="A6037">
            <v>664224</v>
          </cell>
          <cell r="C6037" t="str">
            <v>White, Brandon</v>
          </cell>
          <cell r="Q6037" t="str">
            <v>R</v>
          </cell>
          <cell r="AJ6037">
            <v>8.4941612142325944</v>
          </cell>
          <cell r="AR6037">
            <v>16.8</v>
          </cell>
          <cell r="AS6037">
            <v>0.77106458939391043</v>
          </cell>
          <cell r="AT6037">
            <v>0.97113765398009899</v>
          </cell>
          <cell r="BE6037">
            <v>1.0083193711885874</v>
          </cell>
          <cell r="CP6037">
            <v>23.541666666666668</v>
          </cell>
          <cell r="CV6037">
            <v>92.1</v>
          </cell>
          <cell r="DA6037">
            <v>0</v>
          </cell>
          <cell r="DD6037">
            <v>0.98943193133863505</v>
          </cell>
          <cell r="FJ6037">
            <v>42</v>
          </cell>
          <cell r="FK6037">
            <v>0.26300000000000001</v>
          </cell>
          <cell r="FL6037">
            <v>-5.640427977648136E-2</v>
          </cell>
          <cell r="FO6037">
            <v>1</v>
          </cell>
        </row>
        <row r="6038">
          <cell r="A6038">
            <v>664785</v>
          </cell>
          <cell r="C6038" t="str">
            <v>Hackimer, Tom</v>
          </cell>
          <cell r="Q6038" t="str">
            <v>R</v>
          </cell>
          <cell r="AJ6038">
            <v>5.4736970796349063</v>
          </cell>
          <cell r="AR6038">
            <v>16.8</v>
          </cell>
          <cell r="AS6038">
            <v>-1.4438402265500114</v>
          </cell>
          <cell r="AT6038">
            <v>0.93570249440899611</v>
          </cell>
          <cell r="BE6038">
            <v>0.82516367546038183</v>
          </cell>
          <cell r="CP6038">
            <v>22.041666666666668</v>
          </cell>
          <cell r="CV6038">
            <v>92.1</v>
          </cell>
          <cell r="DA6038">
            <v>0</v>
          </cell>
          <cell r="DD6038">
            <v>0.63940848729423672</v>
          </cell>
          <cell r="FJ6038">
            <v>42</v>
          </cell>
          <cell r="FK6038">
            <v>0.26300000000000001</v>
          </cell>
          <cell r="FL6038">
            <v>-0.21916661532963566</v>
          </cell>
          <cell r="FO6038">
            <v>1</v>
          </cell>
        </row>
        <row r="6039">
          <cell r="A6039">
            <v>664953</v>
          </cell>
          <cell r="C6039" t="str">
            <v>Wheatley, Brent</v>
          </cell>
          <cell r="Q6039" t="str">
            <v>R</v>
          </cell>
          <cell r="AJ6039">
            <v>8.6854541131003309</v>
          </cell>
          <cell r="AR6039">
            <v>16.8</v>
          </cell>
          <cell r="AS6039">
            <v>-0.91393284907637995</v>
          </cell>
          <cell r="AT6039">
            <v>0.93570249440899611</v>
          </cell>
          <cell r="BE6039">
            <v>1.0597721914530078</v>
          </cell>
          <cell r="CP6039">
            <v>22.875</v>
          </cell>
          <cell r="CV6039">
            <v>92.1</v>
          </cell>
          <cell r="DA6039">
            <v>0</v>
          </cell>
          <cell r="DD6039">
            <v>1.1441681451315242</v>
          </cell>
          <cell r="FJ6039">
            <v>42</v>
          </cell>
          <cell r="FK6039">
            <v>0.26300000000000001</v>
          </cell>
          <cell r="FL6039">
            <v>-2.196580566115145</v>
          </cell>
          <cell r="FO6039">
            <v>1</v>
          </cell>
        </row>
        <row r="6040">
          <cell r="A6040">
            <v>664971</v>
          </cell>
          <cell r="C6040" t="str">
            <v>Sodders, Austin</v>
          </cell>
          <cell r="Q6040" t="str">
            <v>S</v>
          </cell>
          <cell r="AJ6040">
            <v>7.3077796540967839</v>
          </cell>
          <cell r="AR6040">
            <v>44.400000000000006</v>
          </cell>
          <cell r="AS6040">
            <v>0.28879726781838849</v>
          </cell>
          <cell r="AT6040">
            <v>0.98047814060102667</v>
          </cell>
          <cell r="BE6040">
            <v>0.91181906606313556</v>
          </cell>
          <cell r="CP6040">
            <v>21.208333333333332</v>
          </cell>
          <cell r="CV6040">
            <v>92.1</v>
          </cell>
          <cell r="DA6040">
            <v>0</v>
          </cell>
          <cell r="DD6040">
            <v>0.91250880767938747</v>
          </cell>
          <cell r="FJ6040">
            <v>111</v>
          </cell>
          <cell r="FK6040">
            <v>0.26300000000000001</v>
          </cell>
          <cell r="FL6040">
            <v>0.87240756957695886</v>
          </cell>
          <cell r="FO6040">
            <v>0</v>
          </cell>
        </row>
        <row r="6041">
          <cell r="A6041">
            <v>664977</v>
          </cell>
          <cell r="C6041" t="str">
            <v>Cederlind, Blake</v>
          </cell>
          <cell r="Q6041" t="str">
            <v>S</v>
          </cell>
          <cell r="AJ6041">
            <v>7.768532107544118</v>
          </cell>
          <cell r="AR6041">
            <v>44.400000000000006</v>
          </cell>
          <cell r="AS6041">
            <v>-0.43040411773450959</v>
          </cell>
          <cell r="AT6041">
            <v>0.97506246125437168</v>
          </cell>
          <cell r="BE6041">
            <v>1.1795119836740164</v>
          </cell>
          <cell r="CP6041">
            <v>20.458333333333332</v>
          </cell>
          <cell r="CV6041">
            <v>92.1</v>
          </cell>
          <cell r="DA6041">
            <v>0</v>
          </cell>
          <cell r="DD6041">
            <v>0.84296131834986254</v>
          </cell>
          <cell r="FJ6041">
            <v>111</v>
          </cell>
          <cell r="FK6041">
            <v>0.26300000000000001</v>
          </cell>
          <cell r="FL6041">
            <v>-0.69726756162267733</v>
          </cell>
          <cell r="FO6041">
            <v>0</v>
          </cell>
        </row>
        <row r="6042">
          <cell r="A6042">
            <v>665795</v>
          </cell>
          <cell r="C6042" t="str">
            <v>Cabrera, Edward</v>
          </cell>
          <cell r="Q6042" t="str">
            <v>S</v>
          </cell>
          <cell r="AJ6042">
            <v>9.5221314388712344</v>
          </cell>
          <cell r="AR6042">
            <v>44.400000000000006</v>
          </cell>
          <cell r="AS6042">
            <v>-0.34976425169642766</v>
          </cell>
          <cell r="AT6042">
            <v>0.94296254395587675</v>
          </cell>
          <cell r="BE6042">
            <v>1.0234989977227098</v>
          </cell>
          <cell r="CP6042">
            <v>18.208333333333332</v>
          </cell>
          <cell r="CV6042">
            <v>92.1</v>
          </cell>
          <cell r="DA6042">
            <v>0</v>
          </cell>
          <cell r="DD6042">
            <v>0.80521441889388246</v>
          </cell>
          <cell r="FJ6042">
            <v>111</v>
          </cell>
          <cell r="FK6042">
            <v>0.26300000000000001</v>
          </cell>
          <cell r="FL6042">
            <v>1.4491990766695668</v>
          </cell>
          <cell r="FO6042">
            <v>0</v>
          </cell>
        </row>
        <row r="6043">
          <cell r="A6043">
            <v>665871</v>
          </cell>
          <cell r="C6043" t="str">
            <v>Assad, Javier</v>
          </cell>
          <cell r="Q6043" t="str">
            <v>S</v>
          </cell>
          <cell r="AJ6043">
            <v>8.3286547628729579</v>
          </cell>
          <cell r="AR6043">
            <v>44.400000000000006</v>
          </cell>
          <cell r="AS6043">
            <v>7.847242109277186E-2</v>
          </cell>
          <cell r="AT6043">
            <v>0.97102316911655195</v>
          </cell>
          <cell r="BE6043">
            <v>0.88161058796479264</v>
          </cell>
          <cell r="CP6043">
            <v>18.958333333333332</v>
          </cell>
          <cell r="CV6043">
            <v>92.1</v>
          </cell>
          <cell r="DA6043">
            <v>0</v>
          </cell>
          <cell r="DD6043">
            <v>1.1259043897995924</v>
          </cell>
          <cell r="FJ6043">
            <v>111</v>
          </cell>
          <cell r="FK6043">
            <v>0.26300000000000001</v>
          </cell>
          <cell r="FL6043">
            <v>0.92331928666199647</v>
          </cell>
          <cell r="FO6043">
            <v>0</v>
          </cell>
        </row>
        <row r="6044">
          <cell r="A6044">
            <v>665993</v>
          </cell>
          <cell r="C6044" t="str">
            <v>Tortosa, Cristhian</v>
          </cell>
          <cell r="Q6044" t="str">
            <v>R</v>
          </cell>
          <cell r="AJ6044">
            <v>8.4497228534680957</v>
          </cell>
          <cell r="AR6044">
            <v>16.8</v>
          </cell>
          <cell r="AS6044">
            <v>1.5024721313908689</v>
          </cell>
          <cell r="AT6044">
            <v>0.97223808873151984</v>
          </cell>
          <cell r="BE6044">
            <v>1.1435317893774248</v>
          </cell>
          <cell r="CP6044">
            <v>17.708333333333332</v>
          </cell>
          <cell r="CV6044">
            <v>92.1</v>
          </cell>
          <cell r="DA6044">
            <v>0</v>
          </cell>
          <cell r="DD6044">
            <v>1.1037294512859779</v>
          </cell>
          <cell r="FJ6044">
            <v>42</v>
          </cell>
          <cell r="FK6044">
            <v>0.26300000000000001</v>
          </cell>
          <cell r="FL6044">
            <v>6.4689580419258874E-2</v>
          </cell>
          <cell r="FO6044">
            <v>1</v>
          </cell>
        </row>
        <row r="6045">
          <cell r="A6045">
            <v>666016</v>
          </cell>
          <cell r="C6045" t="str">
            <v>Albertos, Jose</v>
          </cell>
          <cell r="Q6045" t="str">
            <v>S</v>
          </cell>
          <cell r="AJ6045">
            <v>6.7015708112994963</v>
          </cell>
          <cell r="AR6045">
            <v>44.400000000000006</v>
          </cell>
          <cell r="AS6045">
            <v>0.874027754516157</v>
          </cell>
          <cell r="AT6045">
            <v>0.99709472609705285</v>
          </cell>
          <cell r="BE6045">
            <v>0.93615072202300009</v>
          </cell>
          <cell r="CP6045">
            <v>17.625</v>
          </cell>
          <cell r="CV6045">
            <v>92.1</v>
          </cell>
          <cell r="DA6045">
            <v>0</v>
          </cell>
          <cell r="DD6045">
            <v>1.7797180670654267</v>
          </cell>
          <cell r="FJ6045">
            <v>111</v>
          </cell>
          <cell r="FK6045">
            <v>0.26300000000000001</v>
          </cell>
          <cell r="FL6045">
            <v>0.36158231057753554</v>
          </cell>
          <cell r="FO6045">
            <v>0</v>
          </cell>
        </row>
        <row r="6046">
          <cell r="A6046">
            <v>666190</v>
          </cell>
          <cell r="C6046" t="str">
            <v>Hanson, Nick</v>
          </cell>
          <cell r="Q6046" t="str">
            <v>S</v>
          </cell>
          <cell r="AJ6046">
            <v>9.15161916548678</v>
          </cell>
          <cell r="AR6046">
            <v>44.400000000000006</v>
          </cell>
          <cell r="AS6046">
            <v>-2.9235251919933822</v>
          </cell>
          <cell r="AT6046">
            <v>0.97601009305905384</v>
          </cell>
          <cell r="BE6046">
            <v>1.3803745462568797</v>
          </cell>
          <cell r="CP6046">
            <v>18.041666666666668</v>
          </cell>
          <cell r="CV6046">
            <v>92.1</v>
          </cell>
          <cell r="DA6046">
            <v>0</v>
          </cell>
          <cell r="DD6046">
            <v>0.87138249705060911</v>
          </cell>
          <cell r="FJ6046">
            <v>111</v>
          </cell>
          <cell r="FK6046">
            <v>0.26300000000000001</v>
          </cell>
          <cell r="FL6046">
            <v>0.15836448279542203</v>
          </cell>
          <cell r="FO6046">
            <v>0</v>
          </cell>
        </row>
        <row r="6047">
          <cell r="A6047">
            <v>666290</v>
          </cell>
          <cell r="C6047" t="str">
            <v>Cox, Christian</v>
          </cell>
          <cell r="Q6047" t="str">
            <v>R</v>
          </cell>
          <cell r="AJ6047">
            <v>7.1464072449735845</v>
          </cell>
          <cell r="AR6047">
            <v>16.8</v>
          </cell>
          <cell r="AS6047">
            <v>0.5787677749851482</v>
          </cell>
          <cell r="AT6047">
            <v>0.96839743724104554</v>
          </cell>
          <cell r="BE6047">
            <v>1.0330741618739585</v>
          </cell>
          <cell r="CP6047">
            <v>24.208333333333332</v>
          </cell>
          <cell r="CV6047">
            <v>92.1</v>
          </cell>
          <cell r="DA6047">
            <v>0</v>
          </cell>
          <cell r="DD6047">
            <v>0.7497607779134875</v>
          </cell>
          <cell r="FJ6047">
            <v>42</v>
          </cell>
          <cell r="FK6047">
            <v>0.26300000000000001</v>
          </cell>
          <cell r="FL6047">
            <v>-0.57320731268611069</v>
          </cell>
          <cell r="FO6047">
            <v>1</v>
          </cell>
        </row>
        <row r="6048">
          <cell r="A6048">
            <v>666654</v>
          </cell>
          <cell r="C6048" t="str">
            <v>Gonzalez, Kelvin</v>
          </cell>
          <cell r="Q6048" t="str">
            <v>R</v>
          </cell>
          <cell r="AJ6048">
            <v>10.001126647084712</v>
          </cell>
          <cell r="AR6048">
            <v>16.8</v>
          </cell>
          <cell r="AS6048">
            <v>-0.12953525071966079</v>
          </cell>
          <cell r="AT6048">
            <v>0.95221865093841385</v>
          </cell>
          <cell r="BE6048">
            <v>0.62466590033777081</v>
          </cell>
          <cell r="CP6048">
            <v>18.541666666666668</v>
          </cell>
          <cell r="CV6048">
            <v>92.1</v>
          </cell>
          <cell r="DA6048">
            <v>0</v>
          </cell>
          <cell r="DD6048">
            <v>0.93007667412725636</v>
          </cell>
          <cell r="FJ6048">
            <v>42</v>
          </cell>
          <cell r="FK6048">
            <v>0.26300000000000001</v>
          </cell>
          <cell r="FL6048">
            <v>-0.40972816826063152</v>
          </cell>
          <cell r="FO6048">
            <v>1</v>
          </cell>
        </row>
        <row r="6049">
          <cell r="A6049">
            <v>666797</v>
          </cell>
          <cell r="C6049" t="str">
            <v>Mahoney, Spencer</v>
          </cell>
          <cell r="Q6049" t="str">
            <v>S</v>
          </cell>
          <cell r="AJ6049">
            <v>6.0609521282975534</v>
          </cell>
          <cell r="AR6049">
            <v>44.400000000000006</v>
          </cell>
          <cell r="AS6049">
            <v>-6.0500516489456764E-2</v>
          </cell>
          <cell r="AT6049">
            <v>0.94090229450922436</v>
          </cell>
          <cell r="BE6049">
            <v>1.3955350939044275</v>
          </cell>
          <cell r="CP6049">
            <v>23.041666666666668</v>
          </cell>
          <cell r="CV6049">
            <v>92.1</v>
          </cell>
          <cell r="DA6049">
            <v>0</v>
          </cell>
          <cell r="DD6049">
            <v>1.3854879195670646</v>
          </cell>
          <cell r="FJ6049">
            <v>111</v>
          </cell>
          <cell r="FK6049">
            <v>0.26300000000000001</v>
          </cell>
          <cell r="FL6049">
            <v>-0.16131246613896266</v>
          </cell>
          <cell r="FO6049">
            <v>0.25609754580606758</v>
          </cell>
        </row>
        <row r="6050">
          <cell r="A6050">
            <v>667039</v>
          </cell>
          <cell r="C6050" t="str">
            <v>Williams, Lucas</v>
          </cell>
          <cell r="Q6050" t="str">
            <v>R</v>
          </cell>
          <cell r="AJ6050">
            <v>8.3836582685343721</v>
          </cell>
          <cell r="AR6050">
            <v>16.8</v>
          </cell>
          <cell r="AS6050">
            <v>0.94927888998713961</v>
          </cell>
          <cell r="AT6050">
            <v>0.96512951931668534</v>
          </cell>
          <cell r="BE6050">
            <v>0.89716595723507464</v>
          </cell>
          <cell r="CP6050">
            <v>21.958333333333332</v>
          </cell>
          <cell r="CV6050">
            <v>92.1</v>
          </cell>
          <cell r="DA6050">
            <v>0</v>
          </cell>
          <cell r="DD6050">
            <v>0.90220862051818296</v>
          </cell>
          <cell r="FJ6050">
            <v>42</v>
          </cell>
          <cell r="FK6050">
            <v>0.26300000000000001</v>
          </cell>
          <cell r="FL6050">
            <v>-0.42389566846069471</v>
          </cell>
          <cell r="FO6050">
            <v>1</v>
          </cell>
        </row>
        <row r="6051">
          <cell r="A6051">
            <v>667370</v>
          </cell>
          <cell r="C6051" t="str">
            <v>Polanco, Oliver</v>
          </cell>
          <cell r="Q6051" t="str">
            <v>R</v>
          </cell>
          <cell r="AJ6051">
            <v>9.6389720184838819</v>
          </cell>
          <cell r="AR6051">
            <v>16.8</v>
          </cell>
          <cell r="AS6051">
            <v>0.71328508957768133</v>
          </cell>
          <cell r="AT6051">
            <v>0.97389342404018964</v>
          </cell>
          <cell r="BE6051">
            <v>0.97804478649664173</v>
          </cell>
          <cell r="CP6051">
            <v>20.291666666666668</v>
          </cell>
          <cell r="CV6051">
            <v>92.1</v>
          </cell>
          <cell r="DA6051">
            <v>0</v>
          </cell>
          <cell r="DD6051">
            <v>1.1113370253134711</v>
          </cell>
          <cell r="FJ6051">
            <v>42</v>
          </cell>
          <cell r="FK6051">
            <v>0.26300000000000001</v>
          </cell>
          <cell r="FL6051">
            <v>0.67376709303206717</v>
          </cell>
          <cell r="FO6051">
            <v>1</v>
          </cell>
        </row>
        <row r="6052">
          <cell r="A6052">
            <v>667390</v>
          </cell>
          <cell r="C6052" t="str">
            <v>Sparles, Luis</v>
          </cell>
          <cell r="Q6052" t="str">
            <v>R</v>
          </cell>
          <cell r="AJ6052">
            <v>14.221364738701538</v>
          </cell>
          <cell r="AR6052">
            <v>16.8</v>
          </cell>
          <cell r="AS6052">
            <v>-4.2619746230125202</v>
          </cell>
          <cell r="AT6052">
            <v>0.96789005902867919</v>
          </cell>
          <cell r="BE6052">
            <v>1.2645921395144002</v>
          </cell>
          <cell r="CP6052">
            <v>19.125</v>
          </cell>
          <cell r="CV6052">
            <v>92.1</v>
          </cell>
          <cell r="DA6052">
            <v>0</v>
          </cell>
          <cell r="DD6052">
            <v>2</v>
          </cell>
          <cell r="FJ6052">
            <v>42</v>
          </cell>
          <cell r="FK6052">
            <v>0.26300000000000001</v>
          </cell>
          <cell r="FL6052">
            <v>1.6344694689936861</v>
          </cell>
          <cell r="FO6052">
            <v>1</v>
          </cell>
        </row>
        <row r="6053">
          <cell r="A6053">
            <v>667640</v>
          </cell>
          <cell r="C6053" t="str">
            <v>Rosario, Yordi</v>
          </cell>
          <cell r="Q6053" t="str">
            <v>S</v>
          </cell>
          <cell r="AJ6053">
            <v>11.323964952638843</v>
          </cell>
          <cell r="AR6053">
            <v>44.400000000000006</v>
          </cell>
          <cell r="AS6053">
            <v>-2.2588247579504586</v>
          </cell>
          <cell r="AT6053">
            <v>0.95629889235259546</v>
          </cell>
          <cell r="BE6053">
            <v>0.95671064685391793</v>
          </cell>
          <cell r="CP6053">
            <v>17.458333333333332</v>
          </cell>
          <cell r="CV6053">
            <v>92.1</v>
          </cell>
          <cell r="DA6053">
            <v>0</v>
          </cell>
          <cell r="DD6053">
            <v>1.0370584543808306</v>
          </cell>
          <cell r="FJ6053">
            <v>111</v>
          </cell>
          <cell r="FK6053">
            <v>0.26300000000000001</v>
          </cell>
          <cell r="FL6053">
            <v>-0.57271177474255808</v>
          </cell>
          <cell r="FO6053">
            <v>0</v>
          </cell>
        </row>
        <row r="6054">
          <cell r="A6054">
            <v>667657</v>
          </cell>
          <cell r="C6054" t="str">
            <v>Dyer, Grant</v>
          </cell>
          <cell r="Q6054" t="str">
            <v>R</v>
          </cell>
          <cell r="AJ6054">
            <v>4.6706458150159094</v>
          </cell>
          <cell r="AR6054">
            <v>16.8</v>
          </cell>
          <cell r="AS6054">
            <v>-0.57707989883200816</v>
          </cell>
          <cell r="AT6054">
            <v>0.90878795508770671</v>
          </cell>
          <cell r="BE6054">
            <v>0.84102232901380469</v>
          </cell>
          <cell r="CP6054">
            <v>20.958333333333332</v>
          </cell>
          <cell r="CV6054">
            <v>92.1</v>
          </cell>
          <cell r="DA6054">
            <v>0</v>
          </cell>
          <cell r="DD6054">
            <v>1.3898070677901206</v>
          </cell>
          <cell r="FJ6054">
            <v>42</v>
          </cell>
          <cell r="FK6054">
            <v>0.26300000000000001</v>
          </cell>
          <cell r="FL6054">
            <v>-1.0099208378079221</v>
          </cell>
          <cell r="FO6054">
            <v>1</v>
          </cell>
        </row>
        <row r="6055">
          <cell r="A6055">
            <v>667673</v>
          </cell>
          <cell r="C6055" t="str">
            <v>Tatum, Vance</v>
          </cell>
          <cell r="Q6055" t="str">
            <v>R</v>
          </cell>
          <cell r="AJ6055">
            <v>8.4863959858348643</v>
          </cell>
          <cell r="AR6055">
            <v>16.8</v>
          </cell>
          <cell r="AS6055">
            <v>1.3038475944902306</v>
          </cell>
          <cell r="AT6055">
            <v>0.9602687883836758</v>
          </cell>
          <cell r="BE6055">
            <v>0.97335812827541879</v>
          </cell>
          <cell r="CP6055">
            <v>21.125</v>
          </cell>
          <cell r="CV6055">
            <v>92.1</v>
          </cell>
          <cell r="DA6055">
            <v>0</v>
          </cell>
          <cell r="DD6055">
            <v>1.4555383016948835</v>
          </cell>
          <cell r="FJ6055">
            <v>42</v>
          </cell>
          <cell r="FK6055">
            <v>0.26300000000000001</v>
          </cell>
          <cell r="FL6055">
            <v>1.8732260198481399E-2</v>
          </cell>
          <cell r="FO6055">
            <v>1</v>
          </cell>
        </row>
        <row r="6056">
          <cell r="A6056">
            <v>667677</v>
          </cell>
          <cell r="C6056" t="str">
            <v>Houston, Zac</v>
          </cell>
          <cell r="Q6056" t="str">
            <v>R</v>
          </cell>
          <cell r="AJ6056">
            <v>5.3154539028415195</v>
          </cell>
          <cell r="AR6056">
            <v>16.8</v>
          </cell>
          <cell r="AS6056">
            <v>0.58796687759094279</v>
          </cell>
          <cell r="AT6056">
            <v>0.96458700833285116</v>
          </cell>
          <cell r="BE6056">
            <v>0.92262088216653571</v>
          </cell>
          <cell r="CP6056">
            <v>21.625</v>
          </cell>
          <cell r="CV6056">
            <v>92.1</v>
          </cell>
          <cell r="DA6056">
            <v>0</v>
          </cell>
          <cell r="DD6056">
            <v>1.6596175365375623</v>
          </cell>
          <cell r="FJ6056">
            <v>42</v>
          </cell>
          <cell r="FK6056">
            <v>0.26300000000000001</v>
          </cell>
          <cell r="FL6056">
            <v>0.99322954421999732</v>
          </cell>
          <cell r="FO6056">
            <v>1</v>
          </cell>
        </row>
        <row r="6057">
          <cell r="A6057">
            <v>667700</v>
          </cell>
          <cell r="C6057" t="str">
            <v>Navilhon, Joe</v>
          </cell>
          <cell r="Q6057" t="str">
            <v>R</v>
          </cell>
          <cell r="AJ6057">
            <v>5.6428537748097831</v>
          </cell>
          <cell r="AR6057">
            <v>16.8</v>
          </cell>
          <cell r="AS6057">
            <v>9.6351032528486882E-2</v>
          </cell>
          <cell r="AT6057">
            <v>0.96350381726835499</v>
          </cell>
          <cell r="BE6057">
            <v>0.90111817325156485</v>
          </cell>
          <cell r="CP6057">
            <v>22.958333333333332</v>
          </cell>
          <cell r="CV6057">
            <v>92.1</v>
          </cell>
          <cell r="DA6057">
            <v>0</v>
          </cell>
          <cell r="DD6057">
            <v>0.99117690199726094</v>
          </cell>
          <cell r="FJ6057">
            <v>42</v>
          </cell>
          <cell r="FK6057">
            <v>0.26300000000000001</v>
          </cell>
          <cell r="FL6057">
            <v>1.3927988212286335</v>
          </cell>
          <cell r="FO6057">
            <v>1</v>
          </cell>
        </row>
        <row r="6058">
          <cell r="A6058">
            <v>668216</v>
          </cell>
          <cell r="C6058" t="str">
            <v>Reid, Jonny</v>
          </cell>
          <cell r="Q6058" t="str">
            <v>R</v>
          </cell>
          <cell r="AJ6058">
            <v>7.9315306424400625</v>
          </cell>
          <cell r="AR6058">
            <v>16.8</v>
          </cell>
          <cell r="AS6058">
            <v>2.2049968444984205</v>
          </cell>
          <cell r="AT6058">
            <v>0.95598905934771927</v>
          </cell>
          <cell r="BE6058">
            <v>0.57423003174544218</v>
          </cell>
          <cell r="CP6058">
            <v>21.041666666666668</v>
          </cell>
          <cell r="CV6058">
            <v>92.1</v>
          </cell>
          <cell r="DA6058">
            <v>0</v>
          </cell>
          <cell r="DD6058">
            <v>0.83726232478674201</v>
          </cell>
          <cell r="FJ6058">
            <v>42</v>
          </cell>
          <cell r="FK6058">
            <v>0.26300000000000001</v>
          </cell>
          <cell r="FL6058">
            <v>0.14533163968023288</v>
          </cell>
          <cell r="FO6058">
            <v>1</v>
          </cell>
        </row>
        <row r="6059">
          <cell r="A6059">
            <v>668358</v>
          </cell>
          <cell r="C6059" t="str">
            <v>McDonald, Jeremy</v>
          </cell>
          <cell r="Q6059" t="str">
            <v>R</v>
          </cell>
          <cell r="AJ6059">
            <v>6.7247147497810786</v>
          </cell>
          <cell r="AR6059">
            <v>16.8</v>
          </cell>
          <cell r="AS6059">
            <v>-0.87765288081122073</v>
          </cell>
          <cell r="AT6059">
            <v>0.92161289978944783</v>
          </cell>
          <cell r="BE6059">
            <v>0.74344675386885684</v>
          </cell>
          <cell r="CP6059">
            <v>22.791666666666668</v>
          </cell>
          <cell r="CV6059">
            <v>92.1</v>
          </cell>
          <cell r="DA6059">
            <v>0</v>
          </cell>
          <cell r="DD6059">
            <v>1.1072319986134942</v>
          </cell>
          <cell r="FJ6059">
            <v>42</v>
          </cell>
          <cell r="FK6059">
            <v>0.26300000000000001</v>
          </cell>
          <cell r="FL6059">
            <v>6.6691578259064244E-2</v>
          </cell>
          <cell r="FO6059">
            <v>1</v>
          </cell>
        </row>
        <row r="6060">
          <cell r="A6060">
            <v>668604</v>
          </cell>
          <cell r="C6060" t="str">
            <v>Oropeza, Yonaiker</v>
          </cell>
          <cell r="Q6060" t="str">
            <v>R</v>
          </cell>
          <cell r="AJ6060">
            <v>9.435602244216156</v>
          </cell>
          <cell r="AR6060">
            <v>16.8</v>
          </cell>
          <cell r="AS6060">
            <v>-2.8199533267719654</v>
          </cell>
          <cell r="AT6060">
            <v>0.99303139177604949</v>
          </cell>
          <cell r="BE6060">
            <v>0.96298507026140112</v>
          </cell>
          <cell r="CP6060">
            <v>18.625</v>
          </cell>
          <cell r="CV6060">
            <v>92.1</v>
          </cell>
          <cell r="DA6060">
            <v>0</v>
          </cell>
          <cell r="DD6060">
            <v>0.78610855472084062</v>
          </cell>
          <cell r="FJ6060">
            <v>42</v>
          </cell>
          <cell r="FK6060">
            <v>0.26300000000000001</v>
          </cell>
          <cell r="FL6060">
            <v>3.9365246095665256</v>
          </cell>
          <cell r="FO6060">
            <v>1</v>
          </cell>
        </row>
        <row r="6061">
          <cell r="A6061">
            <v>668665</v>
          </cell>
          <cell r="C6061" t="str">
            <v>Nogosek, Stephen</v>
          </cell>
          <cell r="Q6061" t="str">
            <v>R</v>
          </cell>
          <cell r="AJ6061">
            <v>5.4627541396015644</v>
          </cell>
          <cell r="AR6061">
            <v>16.8</v>
          </cell>
          <cell r="AS6061">
            <v>-1.6095385040400487</v>
          </cell>
          <cell r="AT6061">
            <v>0.93788848490010668</v>
          </cell>
          <cell r="BE6061">
            <v>0.83051636482353863</v>
          </cell>
          <cell r="CP6061">
            <v>21.458333333333332</v>
          </cell>
          <cell r="CV6061">
            <v>92.1</v>
          </cell>
          <cell r="DA6061">
            <v>0</v>
          </cell>
          <cell r="DD6061">
            <v>1.2645345225942031</v>
          </cell>
          <cell r="FJ6061">
            <v>42</v>
          </cell>
          <cell r="FK6061">
            <v>0.26300000000000001</v>
          </cell>
          <cell r="FL6061">
            <v>2.3471749951673906</v>
          </cell>
          <cell r="FO6061">
            <v>1</v>
          </cell>
        </row>
        <row r="6062">
          <cell r="A6062">
            <v>668677</v>
          </cell>
          <cell r="C6062" t="str">
            <v>Mondile, Tyler</v>
          </cell>
          <cell r="Q6062" t="str">
            <v>S</v>
          </cell>
          <cell r="AJ6062">
            <v>8.8041146713046281</v>
          </cell>
          <cell r="AR6062">
            <v>44.400000000000006</v>
          </cell>
          <cell r="AS6062">
            <v>1.1268051398017551</v>
          </cell>
          <cell r="AT6062">
            <v>0.99276833021488464</v>
          </cell>
          <cell r="BE6062">
            <v>1.1379980110897228</v>
          </cell>
          <cell r="CP6062">
            <v>18.625</v>
          </cell>
          <cell r="CV6062">
            <v>92.1</v>
          </cell>
          <cell r="DA6062">
            <v>0</v>
          </cell>
          <cell r="DD6062">
            <v>0.6453242729655837</v>
          </cell>
          <cell r="FJ6062">
            <v>111</v>
          </cell>
          <cell r="FK6062">
            <v>0.26300000000000001</v>
          </cell>
          <cell r="FL6062">
            <v>-0.10255130567195714</v>
          </cell>
          <cell r="FO6062">
            <v>0</v>
          </cell>
        </row>
        <row r="6063">
          <cell r="A6063">
            <v>668683</v>
          </cell>
          <cell r="C6063" t="str">
            <v>Walker, Jeremy</v>
          </cell>
          <cell r="Q6063" t="str">
            <v>R</v>
          </cell>
          <cell r="AJ6063">
            <v>6.5343128822623049</v>
          </cell>
          <cell r="AR6063">
            <v>16.8</v>
          </cell>
          <cell r="AS6063">
            <v>0.37642715547880812</v>
          </cell>
          <cell r="AT6063">
            <v>0.96540100262936068</v>
          </cell>
          <cell r="BE6063">
            <v>1.3093588644085845</v>
          </cell>
          <cell r="CP6063">
            <v>21.041666666666668</v>
          </cell>
          <cell r="CV6063">
            <v>92.1</v>
          </cell>
          <cell r="DA6063">
            <v>0</v>
          </cell>
          <cell r="DD6063">
            <v>0.91973901840271588</v>
          </cell>
          <cell r="FJ6063">
            <v>42</v>
          </cell>
          <cell r="FK6063">
            <v>0.26300000000000001</v>
          </cell>
          <cell r="FL6063">
            <v>0.862790321060392</v>
          </cell>
          <cell r="FO6063">
            <v>0.74050631950007961</v>
          </cell>
        </row>
        <row r="6064">
          <cell r="A6064">
            <v>668754</v>
          </cell>
          <cell r="C6064" t="str">
            <v>Bristo, Braden</v>
          </cell>
          <cell r="Q6064" t="str">
            <v>R</v>
          </cell>
          <cell r="AJ6064">
            <v>7.1775313808389605</v>
          </cell>
          <cell r="AR6064">
            <v>16.8</v>
          </cell>
          <cell r="AS6064">
            <v>-5.252344137906662</v>
          </cell>
          <cell r="AT6064">
            <v>0.9758204931044282</v>
          </cell>
          <cell r="BE6064">
            <v>0.78382645724354261</v>
          </cell>
          <cell r="CP6064">
            <v>21.625</v>
          </cell>
          <cell r="CV6064">
            <v>92.1</v>
          </cell>
          <cell r="DA6064">
            <v>0</v>
          </cell>
          <cell r="DD6064">
            <v>0.7257035183893823</v>
          </cell>
          <cell r="FJ6064">
            <v>42</v>
          </cell>
          <cell r="FK6064">
            <v>0.26300000000000001</v>
          </cell>
          <cell r="FL6064">
            <v>2.9810932700623756</v>
          </cell>
          <cell r="FO6064">
            <v>1</v>
          </cell>
        </row>
        <row r="6065">
          <cell r="A6065">
            <v>668757</v>
          </cell>
          <cell r="C6065" t="str">
            <v>Dennis, Matt</v>
          </cell>
          <cell r="Q6065" t="str">
            <v>R</v>
          </cell>
          <cell r="AJ6065">
            <v>6.3312318706540207</v>
          </cell>
          <cell r="AR6065">
            <v>16.8</v>
          </cell>
          <cell r="AS6065">
            <v>-0.20235123547864917</v>
          </cell>
          <cell r="AT6065">
            <v>0.93134527852132198</v>
          </cell>
          <cell r="BE6065">
            <v>0.9947434183473568</v>
          </cell>
          <cell r="CP6065">
            <v>21.458333333333332</v>
          </cell>
          <cell r="CV6065">
            <v>92.1</v>
          </cell>
          <cell r="DA6065">
            <v>0</v>
          </cell>
          <cell r="DD6065">
            <v>1.0699952643602402</v>
          </cell>
          <cell r="FJ6065">
            <v>42</v>
          </cell>
          <cell r="FK6065">
            <v>0.26300000000000001</v>
          </cell>
          <cell r="FL6065">
            <v>0.21292040067709281</v>
          </cell>
          <cell r="FO6065">
            <v>1</v>
          </cell>
        </row>
        <row r="6066">
          <cell r="A6066">
            <v>668944</v>
          </cell>
          <cell r="C6066" t="str">
            <v>York, Mikey</v>
          </cell>
          <cell r="Q6066" t="str">
            <v>R</v>
          </cell>
          <cell r="AJ6066">
            <v>8.0124563235123141</v>
          </cell>
          <cell r="AR6066">
            <v>16.8</v>
          </cell>
          <cell r="AS6066">
            <v>-6.9447618888088156</v>
          </cell>
          <cell r="AT6066">
            <v>0.96789006241379527</v>
          </cell>
          <cell r="BE6066">
            <v>1.172535640299043</v>
          </cell>
          <cell r="CP6066">
            <v>20.375</v>
          </cell>
          <cell r="CV6066">
            <v>92.1</v>
          </cell>
          <cell r="DA6066">
            <v>0</v>
          </cell>
          <cell r="DD6066">
            <v>0.81857396061258492</v>
          </cell>
          <cell r="FJ6066">
            <v>42</v>
          </cell>
          <cell r="FK6066">
            <v>0.26300000000000001</v>
          </cell>
          <cell r="FL6066">
            <v>-1.8847404754894053</v>
          </cell>
          <cell r="FO6066">
            <v>1</v>
          </cell>
        </row>
        <row r="6067">
          <cell r="A6067">
            <v>668945</v>
          </cell>
          <cell r="C6067" t="str">
            <v>Hartman, Nick</v>
          </cell>
          <cell r="Q6067" t="str">
            <v>R</v>
          </cell>
          <cell r="AJ6067">
            <v>7.1181070973096237</v>
          </cell>
          <cell r="AR6067">
            <v>16.8</v>
          </cell>
          <cell r="AS6067">
            <v>-0.15526029751867831</v>
          </cell>
          <cell r="AT6067">
            <v>0.94227530796019798</v>
          </cell>
          <cell r="BE6067">
            <v>0.9330550515350472</v>
          </cell>
          <cell r="CP6067">
            <v>21.708333333333332</v>
          </cell>
          <cell r="CV6067">
            <v>92.1</v>
          </cell>
          <cell r="DA6067">
            <v>0</v>
          </cell>
          <cell r="DD6067">
            <v>0.6480090831564429</v>
          </cell>
          <cell r="FJ6067">
            <v>42</v>
          </cell>
          <cell r="FK6067">
            <v>0.26300000000000001</v>
          </cell>
          <cell r="FL6067">
            <v>1.0162952769466562</v>
          </cell>
          <cell r="FO6067">
            <v>1</v>
          </cell>
        </row>
        <row r="6068">
          <cell r="A6068">
            <v>668987</v>
          </cell>
          <cell r="C6068" t="str">
            <v>White, Brandon</v>
          </cell>
          <cell r="Q6068" t="str">
            <v>R</v>
          </cell>
          <cell r="AJ6068">
            <v>6.4680049954981573</v>
          </cell>
          <cell r="AR6068">
            <v>16.8</v>
          </cell>
          <cell r="AS6068">
            <v>-3.6708965111435177E-2</v>
          </cell>
          <cell r="AT6068">
            <v>0.9400794182550799</v>
          </cell>
          <cell r="BE6068">
            <v>0.84382489929464766</v>
          </cell>
          <cell r="CP6068">
            <v>21.541666666666668</v>
          </cell>
          <cell r="CV6068">
            <v>92.1</v>
          </cell>
          <cell r="DA6068">
            <v>0</v>
          </cell>
          <cell r="DD6068">
            <v>1.4236106214818034</v>
          </cell>
          <cell r="FJ6068">
            <v>42</v>
          </cell>
          <cell r="FK6068">
            <v>0.26300000000000001</v>
          </cell>
          <cell r="FL6068">
            <v>2.3522507798091914E-2</v>
          </cell>
          <cell r="FO6068">
            <v>1</v>
          </cell>
        </row>
        <row r="6069">
          <cell r="A6069">
            <v>669018</v>
          </cell>
          <cell r="C6069" t="str">
            <v>Ruotolo, Patrick</v>
          </cell>
          <cell r="Q6069" t="str">
            <v>R</v>
          </cell>
          <cell r="AJ6069">
            <v>5.6177844373791546</v>
          </cell>
          <cell r="AR6069">
            <v>16.8</v>
          </cell>
          <cell r="AS6069">
            <v>0.21753568840896831</v>
          </cell>
          <cell r="AT6069">
            <v>0.967851247204498</v>
          </cell>
          <cell r="BE6069">
            <v>0.6499059575878382</v>
          </cell>
          <cell r="CP6069">
            <v>21.458333333333332</v>
          </cell>
          <cell r="CV6069">
            <v>92.1</v>
          </cell>
          <cell r="DA6069">
            <v>0</v>
          </cell>
          <cell r="DD6069">
            <v>1.6481450655478149</v>
          </cell>
          <cell r="FJ6069">
            <v>42</v>
          </cell>
          <cell r="FK6069">
            <v>0.26300000000000001</v>
          </cell>
          <cell r="FL6069">
            <v>0.9435334714222875</v>
          </cell>
          <cell r="FO6069">
            <v>1</v>
          </cell>
        </row>
        <row r="6070">
          <cell r="A6070">
            <v>669064</v>
          </cell>
          <cell r="C6070" t="str">
            <v>Bailey, Brandon</v>
          </cell>
          <cell r="Q6070" t="str">
            <v>S</v>
          </cell>
          <cell r="AJ6070">
            <v>7.1189672195254952</v>
          </cell>
          <cell r="AR6070">
            <v>44.400000000000006</v>
          </cell>
          <cell r="AS6070">
            <v>-4.0361615426892428E-2</v>
          </cell>
          <cell r="AT6070">
            <v>0.96563589879675571</v>
          </cell>
          <cell r="BE6070">
            <v>0.55730452748791259</v>
          </cell>
          <cell r="CP6070">
            <v>21.708333333333332</v>
          </cell>
          <cell r="CV6070">
            <v>92.1</v>
          </cell>
          <cell r="DA6070">
            <v>0</v>
          </cell>
          <cell r="DD6070">
            <v>0.98524524627281684</v>
          </cell>
          <cell r="FJ6070">
            <v>111</v>
          </cell>
          <cell r="FK6070">
            <v>0.26300000000000001</v>
          </cell>
          <cell r="FL6070">
            <v>0.32057969860954993</v>
          </cell>
          <cell r="FO6070">
            <v>0</v>
          </cell>
        </row>
        <row r="6071">
          <cell r="A6071">
            <v>669105</v>
          </cell>
          <cell r="C6071" t="str">
            <v>Muckenhirn, Zach</v>
          </cell>
          <cell r="Q6071" t="str">
            <v>R</v>
          </cell>
          <cell r="AJ6071">
            <v>5.5962279046006191</v>
          </cell>
          <cell r="AR6071">
            <v>16.8</v>
          </cell>
          <cell r="AS6071">
            <v>-1.4359292560662329</v>
          </cell>
          <cell r="AT6071">
            <v>0.94820147474525274</v>
          </cell>
          <cell r="BE6071">
            <v>0.80225204924044569</v>
          </cell>
          <cell r="CP6071">
            <v>21.375</v>
          </cell>
          <cell r="CV6071">
            <v>92.1</v>
          </cell>
          <cell r="DA6071">
            <v>0</v>
          </cell>
          <cell r="DD6071">
            <v>0.85080448202135639</v>
          </cell>
          <cell r="FJ6071">
            <v>42</v>
          </cell>
          <cell r="FK6071">
            <v>0.26300000000000001</v>
          </cell>
          <cell r="FL6071">
            <v>1.5100852215954317</v>
          </cell>
          <cell r="FO6071">
            <v>0.51562498461914053</v>
          </cell>
        </row>
        <row r="6072">
          <cell r="A6072">
            <v>669114</v>
          </cell>
          <cell r="C6072" t="str">
            <v>Vines, Jace</v>
          </cell>
          <cell r="Q6072" t="str">
            <v>S</v>
          </cell>
          <cell r="AJ6072">
            <v>7.3353271780519504</v>
          </cell>
          <cell r="AR6072">
            <v>44.400000000000006</v>
          </cell>
          <cell r="AS6072">
            <v>-0.7371752675196942</v>
          </cell>
          <cell r="AT6072">
            <v>0.9347762849692085</v>
          </cell>
          <cell r="BE6072">
            <v>1.2094857993917574</v>
          </cell>
          <cell r="CP6072">
            <v>21.791666666666668</v>
          </cell>
          <cell r="CV6072">
            <v>92.1</v>
          </cell>
          <cell r="DA6072">
            <v>0</v>
          </cell>
          <cell r="DD6072">
            <v>0.73689350004518583</v>
          </cell>
          <cell r="FJ6072">
            <v>111</v>
          </cell>
          <cell r="FK6072">
            <v>0.26300000000000001</v>
          </cell>
          <cell r="FL6072">
            <v>-0.53054380869764128</v>
          </cell>
          <cell r="FO6072">
            <v>0</v>
          </cell>
        </row>
        <row r="6073">
          <cell r="A6073">
            <v>669199</v>
          </cell>
          <cell r="C6073" t="str">
            <v>Bachar, Lake</v>
          </cell>
          <cell r="Q6073" t="str">
            <v>S</v>
          </cell>
          <cell r="AJ6073">
            <v>7.4220487790282501</v>
          </cell>
          <cell r="AR6073">
            <v>44.400000000000006</v>
          </cell>
          <cell r="AS6073">
            <v>4.2124424399675661E-2</v>
          </cell>
          <cell r="AT6073">
            <v>0.97931240981593148</v>
          </cell>
          <cell r="BE6073">
            <v>0.9530378885825409</v>
          </cell>
          <cell r="CP6073">
            <v>21.041666666666668</v>
          </cell>
          <cell r="CV6073">
            <v>92.1</v>
          </cell>
          <cell r="DA6073">
            <v>0</v>
          </cell>
          <cell r="DD6073">
            <v>1.1599595582040132</v>
          </cell>
          <cell r="FJ6073">
            <v>111</v>
          </cell>
          <cell r="FK6073">
            <v>0.26300000000000001</v>
          </cell>
          <cell r="FL6073">
            <v>0.24287519629464516</v>
          </cell>
          <cell r="FO6073">
            <v>0</v>
          </cell>
        </row>
        <row r="6074">
          <cell r="A6074">
            <v>669202</v>
          </cell>
          <cell r="C6074" t="str">
            <v>Bayer, Peter</v>
          </cell>
          <cell r="Q6074" t="str">
            <v>S</v>
          </cell>
          <cell r="AJ6074">
            <v>6.0804327830377733</v>
          </cell>
          <cell r="AR6074">
            <v>44.400000000000006</v>
          </cell>
          <cell r="AS6074">
            <v>0.76606835550206165</v>
          </cell>
          <cell r="AT6074">
            <v>0.9851689530355513</v>
          </cell>
          <cell r="BE6074">
            <v>1.0613305096702237</v>
          </cell>
          <cell r="CP6074">
            <v>22.291666666666668</v>
          </cell>
          <cell r="CV6074">
            <v>92.1</v>
          </cell>
          <cell r="DA6074">
            <v>0</v>
          </cell>
          <cell r="DD6074">
            <v>1.4099209945080731</v>
          </cell>
          <cell r="FJ6074">
            <v>111</v>
          </cell>
          <cell r="FK6074">
            <v>0.26300000000000001</v>
          </cell>
          <cell r="FL6074">
            <v>0.38759917082994549</v>
          </cell>
          <cell r="FO6074">
            <v>0</v>
          </cell>
        </row>
        <row r="6075">
          <cell r="A6075">
            <v>669203</v>
          </cell>
          <cell r="C6075" t="str">
            <v>Burnes, Corbin</v>
          </cell>
          <cell r="Q6075" t="str">
            <v>S</v>
          </cell>
          <cell r="AJ6075">
            <v>6.5431816910622977</v>
          </cell>
          <cell r="AR6075">
            <v>44.400000000000006</v>
          </cell>
          <cell r="AS6075">
            <v>-0.23725315484020015</v>
          </cell>
          <cell r="AT6075">
            <v>0.94891617977683718</v>
          </cell>
          <cell r="BE6075">
            <v>1.1534477818039603</v>
          </cell>
          <cell r="CP6075">
            <v>21.708333333333332</v>
          </cell>
          <cell r="CV6075">
            <v>92.1</v>
          </cell>
          <cell r="DA6075">
            <v>0</v>
          </cell>
          <cell r="DD6075">
            <v>1.0652497673674861</v>
          </cell>
          <cell r="FJ6075">
            <v>111</v>
          </cell>
          <cell r="FK6075">
            <v>0.26300000000000001</v>
          </cell>
          <cell r="FL6075">
            <v>1.4244838360171961</v>
          </cell>
          <cell r="FO6075">
            <v>0</v>
          </cell>
        </row>
        <row r="6076">
          <cell r="A6076">
            <v>669210</v>
          </cell>
          <cell r="C6076" t="str">
            <v>Jordan, Mitchell</v>
          </cell>
          <cell r="Q6076" t="str">
            <v>S</v>
          </cell>
          <cell r="AJ6076">
            <v>7.5535111759185707</v>
          </cell>
          <cell r="AR6076">
            <v>44.400000000000006</v>
          </cell>
          <cell r="AS6076">
            <v>-0.36724910627051166</v>
          </cell>
          <cell r="AT6076">
            <v>0.95258887890435973</v>
          </cell>
          <cell r="BE6076">
            <v>0.52374793590657331</v>
          </cell>
          <cell r="CP6076">
            <v>21.208333333333332</v>
          </cell>
          <cell r="CV6076">
            <v>92.1</v>
          </cell>
          <cell r="DA6076">
            <v>0</v>
          </cell>
          <cell r="DD6076">
            <v>0.77560339930570643</v>
          </cell>
          <cell r="FJ6076">
            <v>111</v>
          </cell>
          <cell r="FK6076">
            <v>0.26300000000000001</v>
          </cell>
          <cell r="FL6076">
            <v>1.3750612059266978</v>
          </cell>
          <cell r="FO6076">
            <v>0</v>
          </cell>
        </row>
        <row r="6077">
          <cell r="A6077">
            <v>669214</v>
          </cell>
          <cell r="C6077" t="str">
            <v>Menez, Conner</v>
          </cell>
          <cell r="Q6077" t="str">
            <v>S</v>
          </cell>
          <cell r="AJ6077">
            <v>7.8951827081096013</v>
          </cell>
          <cell r="AR6077">
            <v>44.400000000000006</v>
          </cell>
          <cell r="AS6077">
            <v>1.0094113059444192</v>
          </cell>
          <cell r="AT6077">
            <v>0.96293758476522817</v>
          </cell>
          <cell r="BE6077">
            <v>1.0620869626079406</v>
          </cell>
          <cell r="CP6077">
            <v>21.125</v>
          </cell>
          <cell r="CV6077">
            <v>92.1</v>
          </cell>
          <cell r="DA6077">
            <v>0</v>
          </cell>
          <cell r="DD6077">
            <v>1.0575396449016357</v>
          </cell>
          <cell r="FJ6077">
            <v>111</v>
          </cell>
          <cell r="FK6077">
            <v>0.26300000000000001</v>
          </cell>
          <cell r="FL6077">
            <v>-0.99886100481430151</v>
          </cell>
          <cell r="FO6077">
            <v>9.3284019872505342E-2</v>
          </cell>
        </row>
        <row r="6078">
          <cell r="A6078">
            <v>669276</v>
          </cell>
          <cell r="C6078" t="str">
            <v>Lee, Dylan</v>
          </cell>
          <cell r="Q6078" t="str">
            <v>S</v>
          </cell>
          <cell r="AJ6078">
            <v>8.7995128970865526</v>
          </cell>
          <cell r="AR6078">
            <v>44.400000000000006</v>
          </cell>
          <cell r="AS6078">
            <v>2.726421417409985</v>
          </cell>
          <cell r="AT6078">
            <v>0.97744030088638989</v>
          </cell>
          <cell r="BE6078">
            <v>1.0008169147701471</v>
          </cell>
          <cell r="CP6078">
            <v>21.875</v>
          </cell>
          <cell r="CV6078">
            <v>92.1</v>
          </cell>
          <cell r="DA6078">
            <v>0</v>
          </cell>
          <cell r="DD6078">
            <v>0.63928799054336194</v>
          </cell>
          <cell r="FJ6078">
            <v>111</v>
          </cell>
          <cell r="FK6078">
            <v>0.26300000000000001</v>
          </cell>
          <cell r="FL6078">
            <v>-0.80367273246912985</v>
          </cell>
          <cell r="FO6078">
            <v>0</v>
          </cell>
        </row>
        <row r="6079">
          <cell r="A6079">
            <v>669286</v>
          </cell>
          <cell r="C6079" t="str">
            <v>Dube, Cody</v>
          </cell>
          <cell r="Q6079" t="str">
            <v>S</v>
          </cell>
          <cell r="AJ6079">
            <v>7.2134741069697004</v>
          </cell>
          <cell r="AR6079">
            <v>44.400000000000006</v>
          </cell>
          <cell r="AS6079">
            <v>-0.12852691219652268</v>
          </cell>
          <cell r="AT6079">
            <v>0.96366774267445166</v>
          </cell>
          <cell r="BE6079">
            <v>0.84167341231058079</v>
          </cell>
          <cell r="CP6079">
            <v>21.708333333333332</v>
          </cell>
          <cell r="CV6079">
            <v>92.1</v>
          </cell>
          <cell r="DA6079">
            <v>0</v>
          </cell>
          <cell r="DD6079">
            <v>0.7798671387182351</v>
          </cell>
          <cell r="FJ6079">
            <v>111</v>
          </cell>
          <cell r="FK6079">
            <v>0.26300000000000001</v>
          </cell>
          <cell r="FL6079">
            <v>1.3812298420250908</v>
          </cell>
          <cell r="FO6079">
            <v>0</v>
          </cell>
        </row>
        <row r="6080">
          <cell r="A6080">
            <v>669301</v>
          </cell>
          <cell r="C6080" t="str">
            <v>Quinn, Blake</v>
          </cell>
          <cell r="Q6080" t="str">
            <v>R</v>
          </cell>
          <cell r="AJ6080">
            <v>7.2746114361584553</v>
          </cell>
          <cell r="AR6080">
            <v>16.8</v>
          </cell>
          <cell r="AS6080">
            <v>-0.53018410554591267</v>
          </cell>
          <cell r="AT6080">
            <v>0.92484610922535926</v>
          </cell>
          <cell r="BE6080">
            <v>1.0280282567054411</v>
          </cell>
          <cell r="CP6080">
            <v>21.875</v>
          </cell>
          <cell r="CV6080">
            <v>92.1</v>
          </cell>
          <cell r="DA6080">
            <v>0</v>
          </cell>
          <cell r="DD6080">
            <v>1.5428091855650741</v>
          </cell>
          <cell r="FJ6080">
            <v>42</v>
          </cell>
          <cell r="FK6080">
            <v>0.26300000000000001</v>
          </cell>
          <cell r="FL6080">
            <v>2.8850392778793408</v>
          </cell>
          <cell r="FO6080">
            <v>1</v>
          </cell>
        </row>
        <row r="6081">
          <cell r="A6081">
            <v>669306</v>
          </cell>
          <cell r="C6081" t="str">
            <v>Busfield, J.D.</v>
          </cell>
          <cell r="Q6081" t="str">
            <v>R</v>
          </cell>
          <cell r="AJ6081">
            <v>6.6910044387574761</v>
          </cell>
          <cell r="AR6081">
            <v>16.8</v>
          </cell>
          <cell r="AS6081">
            <v>-0.73665964451355403</v>
          </cell>
          <cell r="AT6081">
            <v>0.91839053393570103</v>
          </cell>
          <cell r="BE6081">
            <v>1.2589670598791274</v>
          </cell>
          <cell r="CP6081">
            <v>21.125</v>
          </cell>
          <cell r="CV6081">
            <v>92.1</v>
          </cell>
          <cell r="DA6081">
            <v>0</v>
          </cell>
          <cell r="DD6081">
            <v>0.66116196424089346</v>
          </cell>
          <cell r="FJ6081">
            <v>42</v>
          </cell>
          <cell r="FK6081">
            <v>0.26300000000000001</v>
          </cell>
          <cell r="FL6081">
            <v>1.4459345752986261</v>
          </cell>
          <cell r="FO6081">
            <v>1</v>
          </cell>
        </row>
        <row r="6082">
          <cell r="A6082">
            <v>669320</v>
          </cell>
          <cell r="C6082" t="str">
            <v>Gonzalez, Noel</v>
          </cell>
          <cell r="Q6082" t="str">
            <v>R</v>
          </cell>
          <cell r="AJ6082">
            <v>7.1490453361073776</v>
          </cell>
          <cell r="AR6082">
            <v>16.8</v>
          </cell>
          <cell r="AS6082">
            <v>0.62837837917398065</v>
          </cell>
          <cell r="AT6082">
            <v>0.97113765398009899</v>
          </cell>
          <cell r="BE6082">
            <v>0.72270907394639317</v>
          </cell>
          <cell r="CP6082">
            <v>22.375</v>
          </cell>
          <cell r="CV6082">
            <v>92.1</v>
          </cell>
          <cell r="DA6082">
            <v>0</v>
          </cell>
          <cell r="DD6082">
            <v>1.0710335317289332</v>
          </cell>
          <cell r="FJ6082">
            <v>42</v>
          </cell>
          <cell r="FK6082">
            <v>0.26300000000000001</v>
          </cell>
          <cell r="FL6082">
            <v>1.6987637272769565</v>
          </cell>
          <cell r="FO6082">
            <v>1</v>
          </cell>
        </row>
        <row r="6083">
          <cell r="A6083">
            <v>669424</v>
          </cell>
          <cell r="C6083" t="str">
            <v>Lambert, Jimmy</v>
          </cell>
          <cell r="Q6083" t="str">
            <v>S</v>
          </cell>
          <cell r="AJ6083">
            <v>6.7996970034389559</v>
          </cell>
          <cell r="AR6083">
            <v>44.400000000000006</v>
          </cell>
          <cell r="AS6083">
            <v>-0.3398519634654491</v>
          </cell>
          <cell r="AT6083">
            <v>0.96142323962744614</v>
          </cell>
          <cell r="BE6083">
            <v>0.94898433701906437</v>
          </cell>
          <cell r="CP6083">
            <v>21.625</v>
          </cell>
          <cell r="CV6083">
            <v>92.1</v>
          </cell>
          <cell r="DA6083">
            <v>0</v>
          </cell>
          <cell r="DD6083">
            <v>1.1929110833097574</v>
          </cell>
          <cell r="FJ6083">
            <v>111</v>
          </cell>
          <cell r="FK6083">
            <v>0.26300000000000001</v>
          </cell>
          <cell r="FL6083">
            <v>-0.24469149658765929</v>
          </cell>
          <cell r="FO6083">
            <v>0</v>
          </cell>
        </row>
        <row r="6084">
          <cell r="A6084">
            <v>669618</v>
          </cell>
          <cell r="C6084" t="str">
            <v>Barlow, Joe</v>
          </cell>
          <cell r="Q6084" t="str">
            <v>S</v>
          </cell>
          <cell r="AJ6084">
            <v>9.4954593399489688</v>
          </cell>
          <cell r="AR6084">
            <v>44.400000000000006</v>
          </cell>
          <cell r="AS6084">
            <v>0.20688326294329859</v>
          </cell>
          <cell r="AT6084">
            <v>0.97120635813197442</v>
          </cell>
          <cell r="BE6084">
            <v>0.68473005800325737</v>
          </cell>
          <cell r="CP6084">
            <v>20.791666666666668</v>
          </cell>
          <cell r="CV6084">
            <v>92.1</v>
          </cell>
          <cell r="DA6084">
            <v>0</v>
          </cell>
          <cell r="DD6084">
            <v>0.96440473841504781</v>
          </cell>
          <cell r="FJ6084">
            <v>111</v>
          </cell>
          <cell r="FK6084">
            <v>0.26300000000000001</v>
          </cell>
          <cell r="FL6084">
            <v>1.5707526939672825</v>
          </cell>
          <cell r="FO6084">
            <v>0.30769230769230771</v>
          </cell>
        </row>
        <row r="6085">
          <cell r="A6085">
            <v>669711</v>
          </cell>
          <cell r="C6085" t="str">
            <v>Weissert, Greg</v>
          </cell>
          <cell r="Q6085" t="str">
            <v>R</v>
          </cell>
          <cell r="AJ6085">
            <v>5.5588611696437678</v>
          </cell>
          <cell r="AR6085">
            <v>16.8</v>
          </cell>
          <cell r="AS6085">
            <v>-0.213666490566089</v>
          </cell>
          <cell r="AT6085">
            <v>0.95000023311377246</v>
          </cell>
          <cell r="BE6085">
            <v>1.025046674824776</v>
          </cell>
          <cell r="CP6085">
            <v>21.375</v>
          </cell>
          <cell r="CV6085">
            <v>92.1</v>
          </cell>
          <cell r="DA6085">
            <v>0</v>
          </cell>
          <cell r="DD6085">
            <v>1.2198164924763155</v>
          </cell>
          <cell r="FJ6085">
            <v>42</v>
          </cell>
          <cell r="FK6085">
            <v>0.26300000000000001</v>
          </cell>
          <cell r="FL6085">
            <v>1.9182870969442123</v>
          </cell>
          <cell r="FO6085">
            <v>1</v>
          </cell>
        </row>
        <row r="6086">
          <cell r="A6086">
            <v>669725</v>
          </cell>
          <cell r="C6086" t="str">
            <v>Jankins, Thomas</v>
          </cell>
          <cell r="Q6086" t="str">
            <v>S</v>
          </cell>
          <cell r="AJ6086">
            <v>6.1912420748487582</v>
          </cell>
          <cell r="AR6086">
            <v>44.400000000000006</v>
          </cell>
          <cell r="AS6086">
            <v>-0.48127972288069643</v>
          </cell>
          <cell r="AT6086">
            <v>0.94868984974328463</v>
          </cell>
          <cell r="BE6086">
            <v>1.1418819277404892</v>
          </cell>
          <cell r="CP6086">
            <v>20.958333333333332</v>
          </cell>
          <cell r="CV6086">
            <v>92.1</v>
          </cell>
          <cell r="DA6086">
            <v>0</v>
          </cell>
          <cell r="DD6086">
            <v>0.8683507297416998</v>
          </cell>
          <cell r="FJ6086">
            <v>111</v>
          </cell>
          <cell r="FK6086">
            <v>0.26300000000000001</v>
          </cell>
          <cell r="FL6086">
            <v>0.45062609460303921</v>
          </cell>
          <cell r="FO6086">
            <v>0</v>
          </cell>
        </row>
        <row r="6087">
          <cell r="A6087">
            <v>669731</v>
          </cell>
          <cell r="C6087" t="str">
            <v>Weatherly, Kyle</v>
          </cell>
          <cell r="Q6087" t="str">
            <v>S</v>
          </cell>
          <cell r="AJ6087">
            <v>7.9049680096802355</v>
          </cell>
          <cell r="AR6087">
            <v>44.400000000000006</v>
          </cell>
          <cell r="AS6087">
            <v>0.47553211013201219</v>
          </cell>
          <cell r="AT6087">
            <v>0.96958296338268624</v>
          </cell>
          <cell r="BE6087">
            <v>1.1470751920348228</v>
          </cell>
          <cell r="CP6087">
            <v>21.708333333333332</v>
          </cell>
          <cell r="CV6087">
            <v>92.1</v>
          </cell>
          <cell r="DA6087">
            <v>0</v>
          </cell>
          <cell r="DD6087">
            <v>0.8957090859441067</v>
          </cell>
          <cell r="FJ6087">
            <v>111</v>
          </cell>
          <cell r="FK6087">
            <v>0.26300000000000001</v>
          </cell>
          <cell r="FL6087">
            <v>-0.28011840927004972</v>
          </cell>
          <cell r="FO6087">
            <v>0</v>
          </cell>
        </row>
        <row r="6088">
          <cell r="A6088">
            <v>669734</v>
          </cell>
          <cell r="C6088" t="str">
            <v>Clemmer, Dakody</v>
          </cell>
          <cell r="Q6088" t="str">
            <v>R</v>
          </cell>
          <cell r="AJ6088">
            <v>9.149145865610846</v>
          </cell>
          <cell r="AR6088">
            <v>16.8</v>
          </cell>
          <cell r="AS6088">
            <v>-0.18851506997784462</v>
          </cell>
          <cell r="AT6088">
            <v>0.95444212541717977</v>
          </cell>
          <cell r="BE6088">
            <v>1.2641655552565925</v>
          </cell>
          <cell r="CP6088">
            <v>20.458333333333332</v>
          </cell>
          <cell r="CV6088">
            <v>92.1</v>
          </cell>
          <cell r="DA6088">
            <v>0</v>
          </cell>
          <cell r="DD6088">
            <v>1.4108445086243981</v>
          </cell>
          <cell r="FJ6088">
            <v>42</v>
          </cell>
          <cell r="FK6088">
            <v>0.26300000000000001</v>
          </cell>
          <cell r="FL6088">
            <v>-1.3290098695495089</v>
          </cell>
          <cell r="FO6088">
            <v>1</v>
          </cell>
        </row>
        <row r="6089">
          <cell r="A6089">
            <v>669735</v>
          </cell>
          <cell r="C6089" t="str">
            <v>Rodriguez, Chris</v>
          </cell>
          <cell r="Q6089" t="str">
            <v>S</v>
          </cell>
          <cell r="AJ6089">
            <v>6.4063538820777728</v>
          </cell>
          <cell r="AR6089">
            <v>44.400000000000006</v>
          </cell>
          <cell r="AS6089">
            <v>0.17285260942524691</v>
          </cell>
          <cell r="AT6089">
            <v>0.99181200286814575</v>
          </cell>
          <cell r="BE6089">
            <v>1.3841436177378938</v>
          </cell>
          <cell r="CP6089">
            <v>17.958333333333332</v>
          </cell>
          <cell r="CV6089">
            <v>92.1</v>
          </cell>
          <cell r="DA6089">
            <v>0</v>
          </cell>
          <cell r="DD6089">
            <v>1.3635327116477378</v>
          </cell>
          <cell r="FJ6089">
            <v>111</v>
          </cell>
          <cell r="FK6089">
            <v>0.26300000000000001</v>
          </cell>
          <cell r="FL6089">
            <v>-0.55950336589084859</v>
          </cell>
          <cell r="FO6089">
            <v>0</v>
          </cell>
        </row>
        <row r="6090">
          <cell r="A6090">
            <v>669744</v>
          </cell>
          <cell r="C6090" t="str">
            <v>Hall, Chris</v>
          </cell>
          <cell r="Q6090" t="str">
            <v>R</v>
          </cell>
          <cell r="AJ6090">
            <v>7.7287378864071972</v>
          </cell>
          <cell r="AR6090">
            <v>16.8</v>
          </cell>
          <cell r="AS6090">
            <v>1.434670373780764</v>
          </cell>
          <cell r="AT6090">
            <v>0.96676071667072627</v>
          </cell>
          <cell r="BE6090">
            <v>0.94917311782405445</v>
          </cell>
          <cell r="CP6090">
            <v>22.458333333333332</v>
          </cell>
          <cell r="CV6090">
            <v>92.1</v>
          </cell>
          <cell r="DA6090">
            <v>0</v>
          </cell>
          <cell r="DD6090">
            <v>1.1360464769628229</v>
          </cell>
          <cell r="FJ6090">
            <v>42</v>
          </cell>
          <cell r="FK6090">
            <v>0.26300000000000001</v>
          </cell>
          <cell r="FL6090">
            <v>0.62276595243980559</v>
          </cell>
          <cell r="FO6090">
            <v>1</v>
          </cell>
        </row>
        <row r="6091">
          <cell r="A6091">
            <v>669789</v>
          </cell>
          <cell r="C6091" t="str">
            <v>Collado, Willy</v>
          </cell>
          <cell r="Q6091" t="str">
            <v>R</v>
          </cell>
          <cell r="AJ6091">
            <v>9.7050350375749197</v>
          </cell>
          <cell r="AR6091">
            <v>16.8</v>
          </cell>
          <cell r="AS6091">
            <v>0.49862571028643993</v>
          </cell>
          <cell r="AT6091">
            <v>0.97610932713491483</v>
          </cell>
          <cell r="BE6091">
            <v>1.1796836984535133</v>
          </cell>
          <cell r="CP6091">
            <v>18.291666666666668</v>
          </cell>
          <cell r="CV6091">
            <v>92.1</v>
          </cell>
          <cell r="DA6091">
            <v>0</v>
          </cell>
          <cell r="DD6091">
            <v>1.0910938274112345</v>
          </cell>
          <cell r="FJ6091">
            <v>42</v>
          </cell>
          <cell r="FK6091">
            <v>0.26300000000000001</v>
          </cell>
          <cell r="FL6091">
            <v>1.2297452901981882</v>
          </cell>
          <cell r="FO6091">
            <v>1</v>
          </cell>
        </row>
        <row r="6092">
          <cell r="A6092">
            <v>669805</v>
          </cell>
          <cell r="C6092" t="str">
            <v>Vizcaino, Alexander</v>
          </cell>
          <cell r="Q6092" t="str">
            <v>S</v>
          </cell>
          <cell r="AJ6092">
            <v>7.8186847465201135</v>
          </cell>
          <cell r="AR6092">
            <v>44.400000000000006</v>
          </cell>
          <cell r="AS6092">
            <v>-2.918711931389451</v>
          </cell>
          <cell r="AT6092">
            <v>0.94420079508058297</v>
          </cell>
          <cell r="BE6092">
            <v>1.0324804220539827</v>
          </cell>
          <cell r="CP6092">
            <v>19.125</v>
          </cell>
          <cell r="CV6092">
            <v>92.1</v>
          </cell>
          <cell r="DA6092">
            <v>0</v>
          </cell>
          <cell r="DD6092">
            <v>0.6687610753386376</v>
          </cell>
          <cell r="FJ6092">
            <v>111</v>
          </cell>
          <cell r="FK6092">
            <v>0.26300000000000001</v>
          </cell>
          <cell r="FL6092">
            <v>-0.40805002419382136</v>
          </cell>
          <cell r="FO6092">
            <v>0</v>
          </cell>
        </row>
        <row r="6093">
          <cell r="A6093">
            <v>669806</v>
          </cell>
          <cell r="C6093" t="str">
            <v>Chambers, Miles</v>
          </cell>
          <cell r="Q6093" t="str">
            <v>R</v>
          </cell>
          <cell r="AJ6093">
            <v>7.1645542160630544</v>
          </cell>
          <cell r="AR6093">
            <v>16.8</v>
          </cell>
          <cell r="AS6093">
            <v>-2.7853202265032611</v>
          </cell>
          <cell r="AT6093">
            <v>0.93570249440899611</v>
          </cell>
          <cell r="BE6093">
            <v>0.79477865552393057</v>
          </cell>
          <cell r="CP6093">
            <v>22.708333333333332</v>
          </cell>
          <cell r="CV6093">
            <v>92.1</v>
          </cell>
          <cell r="DA6093">
            <v>0</v>
          </cell>
          <cell r="DD6093">
            <v>1.1065204256779435</v>
          </cell>
          <cell r="FJ6093">
            <v>42</v>
          </cell>
          <cell r="FK6093">
            <v>0.26300000000000001</v>
          </cell>
          <cell r="FL6093">
            <v>0.63659851883985941</v>
          </cell>
          <cell r="FO6093">
            <v>1</v>
          </cell>
        </row>
        <row r="6094">
          <cell r="A6094">
            <v>669882</v>
          </cell>
          <cell r="C6094" t="str">
            <v>Delgado, Wilfre</v>
          </cell>
          <cell r="Q6094" t="str">
            <v>S</v>
          </cell>
          <cell r="AJ6094">
            <v>10.869765519097921</v>
          </cell>
          <cell r="AR6094">
            <v>44.400000000000006</v>
          </cell>
          <cell r="AS6094">
            <v>1.3835167809168001</v>
          </cell>
          <cell r="AT6094">
            <v>0.96807875149333877</v>
          </cell>
          <cell r="BE6094">
            <v>0.81277025738909736</v>
          </cell>
          <cell r="CP6094">
            <v>20.625</v>
          </cell>
          <cell r="CV6094">
            <v>92.1</v>
          </cell>
          <cell r="DA6094">
            <v>0</v>
          </cell>
          <cell r="DD6094">
            <v>0.67785861392753999</v>
          </cell>
          <cell r="FJ6094">
            <v>111</v>
          </cell>
          <cell r="FK6094">
            <v>0.26300000000000001</v>
          </cell>
          <cell r="FL6094">
            <v>-1.7849771153205687</v>
          </cell>
          <cell r="FO6094">
            <v>5.1020419408581597E-2</v>
          </cell>
        </row>
        <row r="6095">
          <cell r="A6095">
            <v>669883</v>
          </cell>
          <cell r="C6095" t="str">
            <v>Silva, Luis</v>
          </cell>
          <cell r="Q6095" t="str">
            <v>R</v>
          </cell>
          <cell r="AJ6095">
            <v>12.759276392166743</v>
          </cell>
          <cell r="AR6095">
            <v>16.8</v>
          </cell>
          <cell r="AS6095">
            <v>4.0012859042571414</v>
          </cell>
          <cell r="AT6095">
            <v>0.97666487855028949</v>
          </cell>
          <cell r="BE6095">
            <v>0.84002506579587233</v>
          </cell>
          <cell r="CP6095">
            <v>19.041666666666668</v>
          </cell>
          <cell r="CV6095">
            <v>92.1</v>
          </cell>
          <cell r="DA6095">
            <v>0</v>
          </cell>
          <cell r="DD6095">
            <v>1.7718176725762507</v>
          </cell>
          <cell r="FJ6095">
            <v>42</v>
          </cell>
          <cell r="FK6095">
            <v>0.26300000000000001</v>
          </cell>
          <cell r="FL6095">
            <v>-2.2153832133150466</v>
          </cell>
          <cell r="FO6095">
            <v>1</v>
          </cell>
        </row>
        <row r="6096">
          <cell r="A6096">
            <v>669895</v>
          </cell>
          <cell r="C6096" t="str">
            <v>Torres, Placido</v>
          </cell>
          <cell r="Q6096" t="str">
            <v>R</v>
          </cell>
          <cell r="AJ6096">
            <v>6.2485598149540618</v>
          </cell>
          <cell r="AR6096">
            <v>16.8</v>
          </cell>
          <cell r="AS6096">
            <v>-2.0454117104002889</v>
          </cell>
          <cell r="AT6096">
            <v>0.95444212541717977</v>
          </cell>
          <cell r="BE6096">
            <v>0.73328853038252551</v>
          </cell>
          <cell r="CP6096">
            <v>23.125</v>
          </cell>
          <cell r="CV6096">
            <v>92.1</v>
          </cell>
          <cell r="DA6096">
            <v>0</v>
          </cell>
          <cell r="DD6096">
            <v>1.3226655431769612</v>
          </cell>
          <cell r="FJ6096">
            <v>42</v>
          </cell>
          <cell r="FK6096">
            <v>0.26300000000000001</v>
          </cell>
          <cell r="FL6096">
            <v>-0.97929901682540332</v>
          </cell>
          <cell r="FO6096">
            <v>1</v>
          </cell>
        </row>
        <row r="6097">
          <cell r="A6097">
            <v>669907</v>
          </cell>
          <cell r="C6097" t="str">
            <v>Sheller, Walker</v>
          </cell>
          <cell r="Q6097" t="str">
            <v>R</v>
          </cell>
          <cell r="AJ6097">
            <v>8.4281139980057365</v>
          </cell>
          <cell r="AR6097">
            <v>16.8</v>
          </cell>
          <cell r="AS6097">
            <v>2.1435637769291929</v>
          </cell>
          <cell r="AT6097">
            <v>0.97334102020495983</v>
          </cell>
          <cell r="BE6097">
            <v>0.9964489281519685</v>
          </cell>
          <cell r="CP6097">
            <v>21.125</v>
          </cell>
          <cell r="CV6097">
            <v>92.1</v>
          </cell>
          <cell r="DA6097">
            <v>0</v>
          </cell>
          <cell r="DD6097">
            <v>1.345935781472942</v>
          </cell>
          <cell r="FJ6097">
            <v>42</v>
          </cell>
          <cell r="FK6097">
            <v>0.26300000000000001</v>
          </cell>
          <cell r="FL6097">
            <v>-0.82177886335824724</v>
          </cell>
          <cell r="FO6097">
            <v>1</v>
          </cell>
        </row>
        <row r="6098">
          <cell r="A6098">
            <v>669926</v>
          </cell>
          <cell r="C6098" t="str">
            <v>Mendoza, Kenny</v>
          </cell>
          <cell r="Q6098" t="str">
            <v>R</v>
          </cell>
          <cell r="AJ6098">
            <v>7.4039698130716793</v>
          </cell>
          <cell r="AR6098">
            <v>16.8</v>
          </cell>
          <cell r="AS6098">
            <v>1.1991071772752271</v>
          </cell>
          <cell r="AT6098">
            <v>0.967851247204498</v>
          </cell>
          <cell r="BE6098">
            <v>1.286574679224181</v>
          </cell>
          <cell r="CP6098">
            <v>18.291666666666668</v>
          </cell>
          <cell r="CV6098">
            <v>92.1</v>
          </cell>
          <cell r="DA6098">
            <v>0</v>
          </cell>
          <cell r="DD6098">
            <v>1.0716829036294337</v>
          </cell>
          <cell r="FJ6098">
            <v>42</v>
          </cell>
          <cell r="FK6098">
            <v>0.26300000000000001</v>
          </cell>
          <cell r="FL6098">
            <v>-1.4605364230146387</v>
          </cell>
          <cell r="FO6098">
            <v>1</v>
          </cell>
        </row>
        <row r="6099">
          <cell r="A6099">
            <v>669943</v>
          </cell>
          <cell r="C6099" t="str">
            <v>McAfee, Brian</v>
          </cell>
          <cell r="Q6099" t="str">
            <v>R</v>
          </cell>
          <cell r="AJ6099">
            <v>6.1160198380108302</v>
          </cell>
          <cell r="AR6099">
            <v>16.8</v>
          </cell>
          <cell r="AS6099">
            <v>0.88674917929751185</v>
          </cell>
          <cell r="AT6099">
            <v>0.961442645970361</v>
          </cell>
          <cell r="BE6099">
            <v>1.2986865965401382</v>
          </cell>
          <cell r="CP6099">
            <v>23.791666666666668</v>
          </cell>
          <cell r="CV6099">
            <v>92.1</v>
          </cell>
          <cell r="DA6099">
            <v>0</v>
          </cell>
          <cell r="DD6099">
            <v>0.77448248149908361</v>
          </cell>
          <cell r="FJ6099">
            <v>42</v>
          </cell>
          <cell r="FK6099">
            <v>0.26300000000000001</v>
          </cell>
          <cell r="FL6099">
            <v>0.14554067359169576</v>
          </cell>
          <cell r="FO6099">
            <v>0.81501055489453433</v>
          </cell>
        </row>
        <row r="6100">
          <cell r="A6100">
            <v>669946</v>
          </cell>
          <cell r="C6100" t="str">
            <v>Lawson, Brandon</v>
          </cell>
          <cell r="Q6100" t="str">
            <v>R</v>
          </cell>
          <cell r="AJ6100">
            <v>6.2832015873873299</v>
          </cell>
          <cell r="AR6100">
            <v>16.8</v>
          </cell>
          <cell r="AS6100">
            <v>-0.56115541670614011</v>
          </cell>
          <cell r="AT6100">
            <v>0.9291740166657021</v>
          </cell>
          <cell r="BE6100">
            <v>1.2137988071972299</v>
          </cell>
          <cell r="CP6100">
            <v>21.541666666666668</v>
          </cell>
          <cell r="CV6100">
            <v>92.1</v>
          </cell>
          <cell r="DA6100">
            <v>0</v>
          </cell>
          <cell r="DD6100">
            <v>1.017332394418087</v>
          </cell>
          <cell r="FJ6100">
            <v>42</v>
          </cell>
          <cell r="FK6100">
            <v>0.26300000000000001</v>
          </cell>
          <cell r="FL6100">
            <v>-2.0832826729631044</v>
          </cell>
          <cell r="FO6100">
            <v>1</v>
          </cell>
        </row>
        <row r="6101">
          <cell r="A6101">
            <v>669994</v>
          </cell>
          <cell r="C6101" t="str">
            <v>Calderon, Fernando</v>
          </cell>
          <cell r="Q6101" t="str">
            <v>R</v>
          </cell>
          <cell r="AJ6101">
            <v>12.053202062994334</v>
          </cell>
          <cell r="AR6101">
            <v>16.8</v>
          </cell>
          <cell r="AS6101">
            <v>-3.4464909221508302</v>
          </cell>
          <cell r="AT6101">
            <v>0.9477868480803795</v>
          </cell>
          <cell r="BE6101">
            <v>0.947185503641921</v>
          </cell>
          <cell r="CP6101">
            <v>19.708333333333332</v>
          </cell>
          <cell r="CV6101">
            <v>92.1</v>
          </cell>
          <cell r="DA6101">
            <v>0</v>
          </cell>
          <cell r="DD6101">
            <v>1.2820183509437111</v>
          </cell>
          <cell r="FJ6101">
            <v>42</v>
          </cell>
          <cell r="FK6101">
            <v>0.26300000000000001</v>
          </cell>
          <cell r="FL6101">
            <v>0.47303721489108597</v>
          </cell>
          <cell r="FO6101">
            <v>1</v>
          </cell>
        </row>
        <row r="6102">
          <cell r="A6102">
            <v>669999</v>
          </cell>
          <cell r="C6102" t="str">
            <v>Peralta, Jean</v>
          </cell>
          <cell r="Q6102" t="str">
            <v>R</v>
          </cell>
          <cell r="AJ6102">
            <v>10.87589571077292</v>
          </cell>
          <cell r="AR6102">
            <v>16.8</v>
          </cell>
          <cell r="AS6102">
            <v>3.0307707134838568</v>
          </cell>
          <cell r="AT6102">
            <v>0.98057151936475428</v>
          </cell>
          <cell r="BE6102">
            <v>0.79102939312907705</v>
          </cell>
          <cell r="CP6102">
            <v>22.458333333333332</v>
          </cell>
          <cell r="CV6102">
            <v>92.1</v>
          </cell>
          <cell r="DA6102">
            <v>0</v>
          </cell>
          <cell r="DD6102">
            <v>1.0492834203303565</v>
          </cell>
          <cell r="FJ6102">
            <v>42</v>
          </cell>
          <cell r="FK6102">
            <v>0.26300000000000001</v>
          </cell>
          <cell r="FL6102">
            <v>-2.6122202580614324</v>
          </cell>
          <cell r="FO6102">
            <v>1</v>
          </cell>
        </row>
        <row r="6103">
          <cell r="A6103">
            <v>670031</v>
          </cell>
          <cell r="C6103" t="str">
            <v>Perez, Sam</v>
          </cell>
          <cell r="Q6103" t="str">
            <v>S</v>
          </cell>
          <cell r="AJ6103">
            <v>7.0391882891141053</v>
          </cell>
          <cell r="AR6103">
            <v>44.400000000000006</v>
          </cell>
          <cell r="AS6103">
            <v>-0.43649227722243911</v>
          </cell>
          <cell r="AT6103">
            <v>0.95862481963186297</v>
          </cell>
          <cell r="BE6103">
            <v>0.81199540604893994</v>
          </cell>
          <cell r="CP6103">
            <v>21.875</v>
          </cell>
          <cell r="CV6103">
            <v>92.1</v>
          </cell>
          <cell r="DA6103">
            <v>0</v>
          </cell>
          <cell r="DD6103">
            <v>0.85619642207173552</v>
          </cell>
          <cell r="FJ6103">
            <v>111</v>
          </cell>
          <cell r="FK6103">
            <v>0.26300000000000001</v>
          </cell>
          <cell r="FL6103">
            <v>-0.62735808993108488</v>
          </cell>
          <cell r="FO6103">
            <v>0</v>
          </cell>
        </row>
        <row r="6104">
          <cell r="A6104">
            <v>670033</v>
          </cell>
          <cell r="C6104" t="str">
            <v>Duensing, Cole</v>
          </cell>
          <cell r="Q6104" t="str">
            <v>S</v>
          </cell>
          <cell r="AJ6104">
            <v>7.6571455007338649</v>
          </cell>
          <cell r="AR6104">
            <v>44.400000000000006</v>
          </cell>
          <cell r="AS6104">
            <v>-0.58089635185380928</v>
          </cell>
          <cell r="AT6104">
            <v>0.98410182350900277</v>
          </cell>
          <cell r="BE6104">
            <v>1.4065056615868676</v>
          </cell>
          <cell r="CP6104">
            <v>18.041666666666668</v>
          </cell>
          <cell r="CV6104">
            <v>92.1</v>
          </cell>
          <cell r="DA6104">
            <v>0</v>
          </cell>
          <cell r="DD6104">
            <v>0.84296306039786106</v>
          </cell>
          <cell r="FJ6104">
            <v>111</v>
          </cell>
          <cell r="FK6104">
            <v>0.26300000000000001</v>
          </cell>
          <cell r="FL6104">
            <v>1.0633831342313307</v>
          </cell>
          <cell r="FO6104">
            <v>0</v>
          </cell>
        </row>
        <row r="6105">
          <cell r="A6105">
            <v>670041</v>
          </cell>
          <cell r="C6105" t="str">
            <v>McGeorge, Austin</v>
          </cell>
          <cell r="Q6105" t="str">
            <v>R</v>
          </cell>
          <cell r="AJ6105">
            <v>5.9467961555569744</v>
          </cell>
          <cell r="AR6105">
            <v>16.8</v>
          </cell>
          <cell r="AS6105">
            <v>-0.90912741592297497</v>
          </cell>
          <cell r="AT6105">
            <v>0.95778684828933247</v>
          </cell>
          <cell r="BE6105">
            <v>0.97794608617818823</v>
          </cell>
          <cell r="CP6105">
            <v>21.625</v>
          </cell>
          <cell r="CV6105">
            <v>92.1</v>
          </cell>
          <cell r="DA6105">
            <v>0</v>
          </cell>
          <cell r="DD6105">
            <v>0.87016686120426068</v>
          </cell>
          <cell r="FJ6105">
            <v>42</v>
          </cell>
          <cell r="FK6105">
            <v>0.26300000000000001</v>
          </cell>
          <cell r="FL6105">
            <v>1.5507091270243678</v>
          </cell>
          <cell r="FO6105">
            <v>1</v>
          </cell>
        </row>
        <row r="6106">
          <cell r="A6106">
            <v>670044</v>
          </cell>
          <cell r="C6106" t="str">
            <v>Sheckler, Ben</v>
          </cell>
          <cell r="Q6106" t="str">
            <v>R</v>
          </cell>
          <cell r="AJ6106">
            <v>7.6921695063711457</v>
          </cell>
          <cell r="AR6106">
            <v>16.8</v>
          </cell>
          <cell r="AS6106">
            <v>-0.6541704706678555</v>
          </cell>
          <cell r="AT6106">
            <v>0.93536662818027583</v>
          </cell>
          <cell r="BE6106">
            <v>1.4004129941264294</v>
          </cell>
          <cell r="CP6106">
            <v>21.125</v>
          </cell>
          <cell r="CV6106">
            <v>92.1</v>
          </cell>
          <cell r="DA6106">
            <v>0</v>
          </cell>
          <cell r="DD6106">
            <v>0.86395230954713831</v>
          </cell>
          <cell r="FJ6106">
            <v>42</v>
          </cell>
          <cell r="FK6106">
            <v>0.26300000000000001</v>
          </cell>
          <cell r="FL6106">
            <v>0.3576965686537914</v>
          </cell>
          <cell r="FO6106">
            <v>0.72661120570882365</v>
          </cell>
        </row>
        <row r="6107">
          <cell r="A6107">
            <v>670057</v>
          </cell>
          <cell r="C6107" t="str">
            <v>Hartman, Ryan</v>
          </cell>
          <cell r="Q6107" t="str">
            <v>S</v>
          </cell>
          <cell r="AJ6107">
            <v>6.346416026469476</v>
          </cell>
          <cell r="AR6107">
            <v>44.400000000000006</v>
          </cell>
          <cell r="AS6107">
            <v>-0.95976002524509429</v>
          </cell>
          <cell r="AT6107">
            <v>0.93889204742489318</v>
          </cell>
          <cell r="BE6107">
            <v>0.95873162292274106</v>
          </cell>
          <cell r="CP6107">
            <v>22.208333333333332</v>
          </cell>
          <cell r="CV6107">
            <v>92.1</v>
          </cell>
          <cell r="DA6107">
            <v>0</v>
          </cell>
          <cell r="DD6107">
            <v>1.1355517649723899</v>
          </cell>
          <cell r="FJ6107">
            <v>111</v>
          </cell>
          <cell r="FK6107">
            <v>0.26300000000000001</v>
          </cell>
          <cell r="FL6107">
            <v>1.2964903028794417</v>
          </cell>
          <cell r="FO6107">
            <v>8.6956534499057048E-2</v>
          </cell>
        </row>
        <row r="6108">
          <cell r="A6108">
            <v>670059</v>
          </cell>
          <cell r="C6108" t="str">
            <v>Holderman, Colin</v>
          </cell>
          <cell r="Q6108" t="str">
            <v>R</v>
          </cell>
          <cell r="AJ6108">
            <v>8.2903562627849308</v>
          </cell>
          <cell r="AR6108">
            <v>16.8</v>
          </cell>
          <cell r="AS6108">
            <v>1.7007795310295921</v>
          </cell>
          <cell r="AT6108">
            <v>0.97666487855028949</v>
          </cell>
          <cell r="BE6108">
            <v>1.2003682424984603</v>
          </cell>
          <cell r="CP6108">
            <v>20.708333333333332</v>
          </cell>
          <cell r="CV6108">
            <v>92.1</v>
          </cell>
          <cell r="DA6108">
            <v>0</v>
          </cell>
          <cell r="DD6108">
            <v>0.85151775815525799</v>
          </cell>
          <cell r="FJ6108">
            <v>42</v>
          </cell>
          <cell r="FK6108">
            <v>0.26300000000000001</v>
          </cell>
          <cell r="FL6108">
            <v>-0.36300689888503967</v>
          </cell>
          <cell r="FO6108">
            <v>1</v>
          </cell>
        </row>
        <row r="6109">
          <cell r="A6109">
            <v>670062</v>
          </cell>
          <cell r="C6109" t="str">
            <v>Garcia, Julian</v>
          </cell>
          <cell r="Q6109" t="str">
            <v>S</v>
          </cell>
          <cell r="AJ6109">
            <v>7.4175116246157256</v>
          </cell>
          <cell r="AR6109">
            <v>44.400000000000006</v>
          </cell>
          <cell r="AS6109">
            <v>-1.6443724353181735</v>
          </cell>
          <cell r="AT6109">
            <v>0.96591738848238462</v>
          </cell>
          <cell r="BE6109">
            <v>0.920850285788675</v>
          </cell>
          <cell r="CP6109">
            <v>21.125</v>
          </cell>
          <cell r="CV6109">
            <v>92.1</v>
          </cell>
          <cell r="DA6109">
            <v>0</v>
          </cell>
          <cell r="DD6109">
            <v>1.0816541698108928</v>
          </cell>
          <cell r="FJ6109">
            <v>111</v>
          </cell>
          <cell r="FK6109">
            <v>0.26300000000000001</v>
          </cell>
          <cell r="FL6109">
            <v>1.4428994657731735</v>
          </cell>
          <cell r="FO6109">
            <v>0</v>
          </cell>
        </row>
        <row r="6110">
          <cell r="A6110">
            <v>670078</v>
          </cell>
          <cell r="C6110" t="str">
            <v>Krauth, Ben</v>
          </cell>
          <cell r="Q6110" t="str">
            <v>R</v>
          </cell>
          <cell r="AJ6110">
            <v>5.2492604639390699</v>
          </cell>
          <cell r="AR6110">
            <v>16.8</v>
          </cell>
          <cell r="AS6110">
            <v>0.82839820017137544</v>
          </cell>
          <cell r="AT6110">
            <v>0.95865940665859761</v>
          </cell>
          <cell r="BE6110">
            <v>0.64760463250202849</v>
          </cell>
          <cell r="CP6110">
            <v>22.291666666666668</v>
          </cell>
          <cell r="CV6110">
            <v>92.1</v>
          </cell>
          <cell r="DA6110">
            <v>0</v>
          </cell>
          <cell r="DD6110">
            <v>1.3890716857812144</v>
          </cell>
          <cell r="FJ6110">
            <v>42</v>
          </cell>
          <cell r="FK6110">
            <v>0.26300000000000001</v>
          </cell>
          <cell r="FL6110">
            <v>0.62556799923447814</v>
          </cell>
          <cell r="FO6110">
            <v>1</v>
          </cell>
        </row>
        <row r="6111">
          <cell r="A6111">
            <v>670079</v>
          </cell>
          <cell r="C6111" t="str">
            <v>Beardsley, Tyler</v>
          </cell>
          <cell r="Q6111" t="str">
            <v>S</v>
          </cell>
          <cell r="AJ6111">
            <v>7.3064129672798011</v>
          </cell>
          <cell r="AR6111">
            <v>44.400000000000006</v>
          </cell>
          <cell r="AS6111">
            <v>0.65508901581573298</v>
          </cell>
          <cell r="AT6111">
            <v>0.96616372277908713</v>
          </cell>
          <cell r="BE6111">
            <v>0.97348901908218421</v>
          </cell>
          <cell r="CP6111">
            <v>22.125</v>
          </cell>
          <cell r="CV6111">
            <v>92.1</v>
          </cell>
          <cell r="DA6111">
            <v>0</v>
          </cell>
          <cell r="DD6111">
            <v>0.92816161282899545</v>
          </cell>
          <cell r="FJ6111">
            <v>111</v>
          </cell>
          <cell r="FK6111">
            <v>0.26300000000000001</v>
          </cell>
          <cell r="FL6111">
            <v>0.32147662559698775</v>
          </cell>
          <cell r="FO6111">
            <v>0</v>
          </cell>
        </row>
        <row r="6112">
          <cell r="A6112">
            <v>670080</v>
          </cell>
          <cell r="C6112" t="str">
            <v>Morse, Phil</v>
          </cell>
          <cell r="Q6112" t="str">
            <v>R</v>
          </cell>
          <cell r="AJ6112">
            <v>8.01082782850761</v>
          </cell>
          <cell r="AR6112">
            <v>16.8</v>
          </cell>
          <cell r="AS6112">
            <v>-3.8541520915322987</v>
          </cell>
          <cell r="AT6112">
            <v>0.94337512124209022</v>
          </cell>
          <cell r="BE6112">
            <v>0.97658775864764358</v>
          </cell>
          <cell r="CP6112">
            <v>22.125</v>
          </cell>
          <cell r="CV6112">
            <v>92.1</v>
          </cell>
          <cell r="DA6112">
            <v>0</v>
          </cell>
          <cell r="DD6112">
            <v>1.3443015731344765</v>
          </cell>
          <cell r="FJ6112">
            <v>42</v>
          </cell>
          <cell r="FK6112">
            <v>0.26300000000000001</v>
          </cell>
          <cell r="FL6112">
            <v>-0.8012846686291486</v>
          </cell>
          <cell r="FO6112">
            <v>1</v>
          </cell>
        </row>
        <row r="6113">
          <cell r="A6113">
            <v>670082</v>
          </cell>
          <cell r="C6113" t="str">
            <v>Johnson, Trent</v>
          </cell>
          <cell r="Q6113" t="str">
            <v>R</v>
          </cell>
          <cell r="AJ6113">
            <v>7.4695305611849285</v>
          </cell>
          <cell r="AR6113">
            <v>16.8</v>
          </cell>
          <cell r="AS6113">
            <v>-0.49262755811225567</v>
          </cell>
          <cell r="AT6113">
            <v>0.95778684828933247</v>
          </cell>
          <cell r="BE6113">
            <v>1.5092962858848022</v>
          </cell>
          <cell r="CP6113">
            <v>19.875</v>
          </cell>
          <cell r="CV6113">
            <v>92.1</v>
          </cell>
          <cell r="DA6113">
            <v>0</v>
          </cell>
          <cell r="DD6113">
            <v>0.98035870302025285</v>
          </cell>
          <cell r="FJ6113">
            <v>42</v>
          </cell>
          <cell r="FK6113">
            <v>0.26300000000000001</v>
          </cell>
          <cell r="FL6113">
            <v>-0.92964345777020962</v>
          </cell>
          <cell r="FO6113">
            <v>1</v>
          </cell>
        </row>
        <row r="6114">
          <cell r="A6114">
            <v>670086</v>
          </cell>
          <cell r="C6114" t="str">
            <v>Watts, Devan</v>
          </cell>
          <cell r="Q6114" t="str">
            <v>R</v>
          </cell>
          <cell r="AJ6114">
            <v>5.6469120610295187</v>
          </cell>
          <cell r="AR6114">
            <v>16.8</v>
          </cell>
          <cell r="AS6114">
            <v>1.7180122748176323</v>
          </cell>
          <cell r="AT6114">
            <v>0.97058837105079121</v>
          </cell>
          <cell r="BE6114">
            <v>0.61215071538395072</v>
          </cell>
          <cell r="CP6114">
            <v>21.208333333333332</v>
          </cell>
          <cell r="CV6114">
            <v>92.1</v>
          </cell>
          <cell r="DA6114">
            <v>0</v>
          </cell>
          <cell r="DD6114">
            <v>1.1869949979023122</v>
          </cell>
          <cell r="FJ6114">
            <v>42</v>
          </cell>
          <cell r="FK6114">
            <v>0.26300000000000001</v>
          </cell>
          <cell r="FL6114">
            <v>0.38701413164594556</v>
          </cell>
          <cell r="FO6114">
            <v>1</v>
          </cell>
        </row>
        <row r="6115">
          <cell r="A6115">
            <v>670087</v>
          </cell>
          <cell r="C6115" t="str">
            <v>Sittinger, Brandyn</v>
          </cell>
          <cell r="Q6115" t="str">
            <v>R</v>
          </cell>
          <cell r="AJ6115">
            <v>6.8282680797184234</v>
          </cell>
          <cell r="AR6115">
            <v>16.8</v>
          </cell>
          <cell r="AS6115">
            <v>-0.65423270246334742</v>
          </cell>
          <cell r="AT6115">
            <v>0.95221865426982955</v>
          </cell>
          <cell r="BE6115">
            <v>0.91070114930616841</v>
          </cell>
          <cell r="CP6115">
            <v>22.041666666666668</v>
          </cell>
          <cell r="CV6115">
            <v>92.1</v>
          </cell>
          <cell r="DA6115">
            <v>0</v>
          </cell>
          <cell r="DD6115">
            <v>1.2072869942972968</v>
          </cell>
          <cell r="FJ6115">
            <v>42</v>
          </cell>
          <cell r="FK6115">
            <v>0.26300000000000001</v>
          </cell>
          <cell r="FL6115">
            <v>1.5718238494387513</v>
          </cell>
          <cell r="FO6115">
            <v>1</v>
          </cell>
        </row>
        <row r="6116">
          <cell r="A6116">
            <v>670096</v>
          </cell>
          <cell r="C6116" t="str">
            <v>Drabble, Dillon</v>
          </cell>
          <cell r="Q6116" t="str">
            <v>S</v>
          </cell>
          <cell r="AJ6116">
            <v>7.7509865935810893</v>
          </cell>
          <cell r="AR6116">
            <v>44.400000000000006</v>
          </cell>
          <cell r="AS6116">
            <v>-1.8106267285557602</v>
          </cell>
          <cell r="AT6116">
            <v>0.89794425343504258</v>
          </cell>
          <cell r="BE6116">
            <v>1.3430213945587806</v>
          </cell>
          <cell r="CP6116">
            <v>19.958333333333332</v>
          </cell>
          <cell r="CV6116">
            <v>92.1</v>
          </cell>
          <cell r="DA6116">
            <v>0</v>
          </cell>
          <cell r="DD6116">
            <v>0.66890905027478809</v>
          </cell>
          <cell r="FJ6116">
            <v>111</v>
          </cell>
          <cell r="FK6116">
            <v>0.26300000000000001</v>
          </cell>
          <cell r="FL6116">
            <v>0.72006505883755179</v>
          </cell>
          <cell r="FO6116">
            <v>0.45010252115593152</v>
          </cell>
        </row>
        <row r="6117">
          <cell r="A6117">
            <v>670099</v>
          </cell>
          <cell r="C6117" t="str">
            <v>Rice, Zach</v>
          </cell>
          <cell r="Q6117" t="str">
            <v>R</v>
          </cell>
          <cell r="AJ6117">
            <v>7.6992583548789195</v>
          </cell>
          <cell r="AR6117">
            <v>16.8</v>
          </cell>
          <cell r="AS6117">
            <v>-0.40148685913927545</v>
          </cell>
          <cell r="AT6117">
            <v>0.9477868480803795</v>
          </cell>
          <cell r="BE6117">
            <v>0.88728791311721422</v>
          </cell>
          <cell r="CP6117">
            <v>20.708333333333332</v>
          </cell>
          <cell r="CV6117">
            <v>92.1</v>
          </cell>
          <cell r="DA6117">
            <v>0</v>
          </cell>
          <cell r="DD6117">
            <v>1.1614514415433639</v>
          </cell>
          <cell r="FJ6117">
            <v>42</v>
          </cell>
          <cell r="FK6117">
            <v>0.26300000000000001</v>
          </cell>
          <cell r="FL6117">
            <v>1.2082207408294996</v>
          </cell>
          <cell r="FO6117">
            <v>1</v>
          </cell>
        </row>
        <row r="6118">
          <cell r="A6118">
            <v>670104</v>
          </cell>
          <cell r="C6118" t="str">
            <v>McKee, Colin</v>
          </cell>
          <cell r="Q6118" t="str">
            <v>S</v>
          </cell>
          <cell r="AJ6118">
            <v>8.3488444573219827</v>
          </cell>
          <cell r="AR6118">
            <v>44.400000000000006</v>
          </cell>
          <cell r="AS6118">
            <v>-9.0023060724542763</v>
          </cell>
          <cell r="AT6118">
            <v>0.99467237562643718</v>
          </cell>
          <cell r="BE6118">
            <v>0.97487354145133109</v>
          </cell>
          <cell r="CP6118">
            <v>22.041666666666668</v>
          </cell>
          <cell r="CV6118">
            <v>92.1</v>
          </cell>
          <cell r="DA6118">
            <v>0</v>
          </cell>
          <cell r="DD6118">
            <v>1.2186151445585569</v>
          </cell>
          <cell r="FJ6118">
            <v>111</v>
          </cell>
          <cell r="FK6118">
            <v>0.26300000000000001</v>
          </cell>
          <cell r="FL6118">
            <v>-2.0690268409885917</v>
          </cell>
          <cell r="FO6118">
            <v>0</v>
          </cell>
        </row>
        <row r="6119">
          <cell r="A6119">
            <v>670105</v>
          </cell>
          <cell r="C6119" t="str">
            <v>Atkins, Adam</v>
          </cell>
          <cell r="Q6119" t="str">
            <v>R</v>
          </cell>
          <cell r="AJ6119">
            <v>7.1289327915871379</v>
          </cell>
          <cell r="AR6119">
            <v>16.8</v>
          </cell>
          <cell r="AS6119">
            <v>-1.4515926938901844</v>
          </cell>
          <cell r="AT6119">
            <v>0.95890430023468221</v>
          </cell>
          <cell r="BE6119">
            <v>0.98569455095338332</v>
          </cell>
          <cell r="CP6119">
            <v>22.791666666666668</v>
          </cell>
          <cell r="CV6119">
            <v>92.1</v>
          </cell>
          <cell r="DA6119">
            <v>0</v>
          </cell>
          <cell r="DD6119">
            <v>1.2209066070487671</v>
          </cell>
          <cell r="FJ6119">
            <v>42</v>
          </cell>
          <cell r="FK6119">
            <v>0.26300000000000001</v>
          </cell>
          <cell r="FL6119">
            <v>-0.95009195788526313</v>
          </cell>
          <cell r="FO6119">
            <v>1</v>
          </cell>
        </row>
        <row r="6120">
          <cell r="A6120">
            <v>670111</v>
          </cell>
          <cell r="C6120" t="str">
            <v>Sawczak, Shane</v>
          </cell>
          <cell r="Q6120" t="str">
            <v>R</v>
          </cell>
          <cell r="AJ6120">
            <v>7.1024511765066123</v>
          </cell>
          <cell r="AR6120">
            <v>16.8</v>
          </cell>
          <cell r="AS6120">
            <v>-1.0614250724412191</v>
          </cell>
          <cell r="AT6120">
            <v>0.92161289978944783</v>
          </cell>
          <cell r="BE6120">
            <v>0.45572180838782322</v>
          </cell>
          <cell r="CP6120">
            <v>20.625</v>
          </cell>
          <cell r="CV6120">
            <v>92.1</v>
          </cell>
          <cell r="DA6120">
            <v>0</v>
          </cell>
          <cell r="DD6120">
            <v>1.0548213357843621</v>
          </cell>
          <cell r="FJ6120">
            <v>42</v>
          </cell>
          <cell r="FK6120">
            <v>0.26300000000000001</v>
          </cell>
          <cell r="FL6120">
            <v>1.5169098193090629</v>
          </cell>
          <cell r="FO6120">
            <v>1</v>
          </cell>
        </row>
        <row r="6121">
          <cell r="A6121">
            <v>670122</v>
          </cell>
          <cell r="C6121" t="str">
            <v>Barnett, Jake</v>
          </cell>
          <cell r="Q6121" t="str">
            <v>R</v>
          </cell>
          <cell r="AJ6121">
            <v>8.4640616501872099</v>
          </cell>
          <cell r="AR6121">
            <v>16.8</v>
          </cell>
          <cell r="AS6121">
            <v>2.494101305958965</v>
          </cell>
          <cell r="AT6121">
            <v>0.99133452942221167</v>
          </cell>
          <cell r="BE6121">
            <v>0.9004707082059985</v>
          </cell>
          <cell r="CP6121">
            <v>21.958333333333332</v>
          </cell>
          <cell r="CV6121">
            <v>92.1</v>
          </cell>
          <cell r="DA6121">
            <v>0</v>
          </cell>
          <cell r="DD6121">
            <v>0.88756411007554115</v>
          </cell>
          <cell r="FJ6121">
            <v>42</v>
          </cell>
          <cell r="FK6121">
            <v>0.26300000000000001</v>
          </cell>
          <cell r="FL6121">
            <v>-0.91099074695827842</v>
          </cell>
          <cell r="FO6121">
            <v>1</v>
          </cell>
        </row>
        <row r="6122">
          <cell r="A6122">
            <v>670123</v>
          </cell>
          <cell r="C6122" t="str">
            <v>Alicea, Angel</v>
          </cell>
          <cell r="Q6122" t="str">
            <v>R</v>
          </cell>
          <cell r="AJ6122">
            <v>6.3718745574235776</v>
          </cell>
          <cell r="AR6122">
            <v>16.8</v>
          </cell>
          <cell r="AS6122">
            <v>0.27453328973885766</v>
          </cell>
          <cell r="AT6122">
            <v>0.96080644989472375</v>
          </cell>
          <cell r="BE6122">
            <v>0.88448099507247757</v>
          </cell>
          <cell r="CP6122">
            <v>21.875</v>
          </cell>
          <cell r="CV6122">
            <v>92.1</v>
          </cell>
          <cell r="DA6122">
            <v>0</v>
          </cell>
          <cell r="DD6122">
            <v>1.3496380860600175</v>
          </cell>
          <cell r="FJ6122">
            <v>42</v>
          </cell>
          <cell r="FK6122">
            <v>0.26300000000000001</v>
          </cell>
          <cell r="FL6122">
            <v>0.27295623930449237</v>
          </cell>
          <cell r="FO6122">
            <v>1</v>
          </cell>
        </row>
        <row r="6123">
          <cell r="A6123">
            <v>670124</v>
          </cell>
          <cell r="C6123" t="str">
            <v>Oller, Adam</v>
          </cell>
          <cell r="Q6123" t="str">
            <v>S</v>
          </cell>
          <cell r="AJ6123">
            <v>6.7240124336370926</v>
          </cell>
          <cell r="AR6123">
            <v>44.400000000000006</v>
          </cell>
          <cell r="AS6123">
            <v>-0.64421579689452191</v>
          </cell>
          <cell r="AT6123">
            <v>0.93415706717910818</v>
          </cell>
          <cell r="BE6123">
            <v>1.068717102095923</v>
          </cell>
          <cell r="CP6123">
            <v>21.708333333333332</v>
          </cell>
          <cell r="CV6123">
            <v>92.1</v>
          </cell>
          <cell r="DA6123">
            <v>0</v>
          </cell>
          <cell r="DD6123">
            <v>0.86665987545518941</v>
          </cell>
          <cell r="FJ6123">
            <v>111</v>
          </cell>
          <cell r="FK6123">
            <v>0.26300000000000001</v>
          </cell>
          <cell r="FL6123">
            <v>0.39479111150334845</v>
          </cell>
          <cell r="FO6123">
            <v>0</v>
          </cell>
        </row>
        <row r="6124">
          <cell r="A6124">
            <v>670134</v>
          </cell>
          <cell r="C6124" t="str">
            <v>Carlini, Domenick</v>
          </cell>
          <cell r="Q6124" t="str">
            <v>S</v>
          </cell>
          <cell r="AJ6124">
            <v>8.1588357551789308</v>
          </cell>
          <cell r="AR6124">
            <v>44.400000000000006</v>
          </cell>
          <cell r="AS6124">
            <v>0.27066639400271608</v>
          </cell>
          <cell r="AT6124">
            <v>0.96639775117875193</v>
          </cell>
          <cell r="BE6124">
            <v>0.97412573281993764</v>
          </cell>
          <cell r="CP6124">
            <v>22.625</v>
          </cell>
          <cell r="CV6124">
            <v>92.1</v>
          </cell>
          <cell r="DA6124">
            <v>0</v>
          </cell>
          <cell r="DD6124">
            <v>0.87737277265993108</v>
          </cell>
          <cell r="FJ6124">
            <v>111</v>
          </cell>
          <cell r="FK6124">
            <v>0.26300000000000001</v>
          </cell>
          <cell r="FL6124">
            <v>-7.8637136837440558E-2</v>
          </cell>
          <cell r="FO6124">
            <v>0</v>
          </cell>
        </row>
        <row r="6125">
          <cell r="A6125">
            <v>670135</v>
          </cell>
          <cell r="C6125" t="str">
            <v>Howell, Jacob</v>
          </cell>
          <cell r="Q6125" t="str">
            <v>R</v>
          </cell>
          <cell r="AJ6125">
            <v>6.8697796322783073</v>
          </cell>
          <cell r="AR6125">
            <v>16.8</v>
          </cell>
          <cell r="AS6125">
            <v>1.6374064578195542</v>
          </cell>
          <cell r="AT6125">
            <v>0.95280421288268213</v>
          </cell>
          <cell r="BE6125">
            <v>0.96013652674728689</v>
          </cell>
          <cell r="CP6125">
            <v>20.875</v>
          </cell>
          <cell r="CV6125">
            <v>92.1</v>
          </cell>
          <cell r="DA6125">
            <v>0</v>
          </cell>
          <cell r="DD6125">
            <v>0.98556399659738836</v>
          </cell>
          <cell r="FJ6125">
            <v>42</v>
          </cell>
          <cell r="FK6125">
            <v>0.26300000000000001</v>
          </cell>
          <cell r="FL6125">
            <v>-0.26910456515120806</v>
          </cell>
          <cell r="FO6125">
            <v>1</v>
          </cell>
        </row>
        <row r="6126">
          <cell r="A6126">
            <v>670138</v>
          </cell>
          <cell r="C6126" t="str">
            <v>Kuhns, Max</v>
          </cell>
          <cell r="Q6126" t="str">
            <v>R</v>
          </cell>
          <cell r="AJ6126">
            <v>7.8542941958034582</v>
          </cell>
          <cell r="AR6126">
            <v>16.8</v>
          </cell>
          <cell r="AS6126">
            <v>1.6975618614629437</v>
          </cell>
          <cell r="AT6126">
            <v>0.98057151936475428</v>
          </cell>
          <cell r="BE6126">
            <v>0.94455789630178544</v>
          </cell>
          <cell r="CP6126">
            <v>21.875</v>
          </cell>
          <cell r="CV6126">
            <v>92.1</v>
          </cell>
          <cell r="DA6126">
            <v>0</v>
          </cell>
          <cell r="DD6126">
            <v>1.4176563828155078</v>
          </cell>
          <cell r="FJ6126">
            <v>42</v>
          </cell>
          <cell r="FK6126">
            <v>0.26300000000000001</v>
          </cell>
          <cell r="FL6126">
            <v>-0.98587761795132767</v>
          </cell>
          <cell r="FO6126">
            <v>1</v>
          </cell>
        </row>
        <row r="6127">
          <cell r="A6127">
            <v>670139</v>
          </cell>
          <cell r="C6127" t="str">
            <v>McKown, Mitch</v>
          </cell>
          <cell r="Q6127" t="str">
            <v>R</v>
          </cell>
          <cell r="AJ6127">
            <v>10.927756403610502</v>
          </cell>
          <cell r="AR6127">
            <v>16.8</v>
          </cell>
          <cell r="AS6127">
            <v>-4.5156867535112397</v>
          </cell>
          <cell r="AT6127">
            <v>0.98266905884442346</v>
          </cell>
          <cell r="BE6127">
            <v>1.5306933262937763</v>
          </cell>
          <cell r="CP6127">
            <v>20.125</v>
          </cell>
          <cell r="CV6127">
            <v>92.1</v>
          </cell>
          <cell r="DA6127">
            <v>0</v>
          </cell>
          <cell r="DD6127">
            <v>2</v>
          </cell>
          <cell r="FJ6127">
            <v>42</v>
          </cell>
          <cell r="FK6127">
            <v>0.26300000000000001</v>
          </cell>
          <cell r="FL6127">
            <v>4.6518106029295225</v>
          </cell>
          <cell r="FO6127">
            <v>1</v>
          </cell>
        </row>
        <row r="6128">
          <cell r="A6128">
            <v>670145</v>
          </cell>
          <cell r="C6128" t="str">
            <v>Viehoff, Tim</v>
          </cell>
          <cell r="Q6128" t="str">
            <v>S</v>
          </cell>
          <cell r="AJ6128">
            <v>6.2606161778849208</v>
          </cell>
          <cell r="AR6128">
            <v>44.400000000000006</v>
          </cell>
          <cell r="AS6128">
            <v>0.65939663810777471</v>
          </cell>
          <cell r="AT6128">
            <v>0.96826083167322863</v>
          </cell>
          <cell r="BE6128">
            <v>0.81306086269613109</v>
          </cell>
          <cell r="CP6128">
            <v>22.541666666666668</v>
          </cell>
          <cell r="CV6128">
            <v>92.1</v>
          </cell>
          <cell r="DA6128">
            <v>0</v>
          </cell>
          <cell r="DD6128">
            <v>1.4597426832625036</v>
          </cell>
          <cell r="FJ6128">
            <v>111</v>
          </cell>
          <cell r="FK6128">
            <v>0.26300000000000001</v>
          </cell>
          <cell r="FL6128">
            <v>-0.33024804512223227</v>
          </cell>
          <cell r="FO6128">
            <v>0</v>
          </cell>
        </row>
        <row r="6129">
          <cell r="A6129">
            <v>670147</v>
          </cell>
          <cell r="C6129" t="str">
            <v>Gwinn, Jeremy</v>
          </cell>
          <cell r="Q6129" t="str">
            <v>R</v>
          </cell>
          <cell r="AJ6129">
            <v>7.6694994133336944</v>
          </cell>
          <cell r="AR6129">
            <v>16.8</v>
          </cell>
          <cell r="AS6129">
            <v>-1.8377358000217956</v>
          </cell>
          <cell r="AT6129">
            <v>0.95221865093841385</v>
          </cell>
          <cell r="BE6129">
            <v>0.88873213205510704</v>
          </cell>
          <cell r="CP6129">
            <v>20.708333333333332</v>
          </cell>
          <cell r="CV6129">
            <v>92.1</v>
          </cell>
          <cell r="DA6129">
            <v>0</v>
          </cell>
          <cell r="DD6129">
            <v>0.5609213700930008</v>
          </cell>
          <cell r="FJ6129">
            <v>42</v>
          </cell>
          <cell r="FK6129">
            <v>0.26300000000000001</v>
          </cell>
          <cell r="FL6129">
            <v>-0.51841822644670366</v>
          </cell>
          <cell r="FO6129">
            <v>1</v>
          </cell>
        </row>
        <row r="6130">
          <cell r="A6130">
            <v>670160</v>
          </cell>
          <cell r="C6130" t="str">
            <v>Heffel, Derek</v>
          </cell>
          <cell r="Q6130" t="str">
            <v>S</v>
          </cell>
          <cell r="AJ6130">
            <v>9.2371863967591992</v>
          </cell>
          <cell r="AR6130">
            <v>44.400000000000006</v>
          </cell>
          <cell r="AS6130">
            <v>-1.1643141741680429</v>
          </cell>
          <cell r="AT6130">
            <v>0.95166357507223054</v>
          </cell>
          <cell r="BE6130">
            <v>1.508467038083922</v>
          </cell>
          <cell r="CP6130">
            <v>20.208333333333332</v>
          </cell>
          <cell r="CV6130">
            <v>92.1</v>
          </cell>
          <cell r="DA6130">
            <v>0</v>
          </cell>
          <cell r="DD6130">
            <v>0.90435177862150562</v>
          </cell>
          <cell r="FJ6130">
            <v>111</v>
          </cell>
          <cell r="FK6130">
            <v>0.26300000000000001</v>
          </cell>
          <cell r="FL6130">
            <v>-0.66631201724815636</v>
          </cell>
          <cell r="FO6130">
            <v>0</v>
          </cell>
        </row>
        <row r="6131">
          <cell r="A6131">
            <v>670164</v>
          </cell>
          <cell r="C6131" t="str">
            <v>Stallings, Jesse</v>
          </cell>
          <cell r="Q6131" t="str">
            <v>R</v>
          </cell>
          <cell r="AJ6131">
            <v>7.4631562866992702</v>
          </cell>
          <cell r="AR6131">
            <v>16.8</v>
          </cell>
          <cell r="AS6131">
            <v>0.46359104546937152</v>
          </cell>
          <cell r="AT6131">
            <v>0.97278924102002595</v>
          </cell>
          <cell r="BE6131">
            <v>0.8781791020458628</v>
          </cell>
          <cell r="CP6131">
            <v>21.708333333333332</v>
          </cell>
          <cell r="CV6131">
            <v>92.1</v>
          </cell>
          <cell r="DA6131">
            <v>0</v>
          </cell>
          <cell r="DD6131">
            <v>1.1652256238124172</v>
          </cell>
          <cell r="FJ6131">
            <v>42</v>
          </cell>
          <cell r="FK6131">
            <v>0.26300000000000001</v>
          </cell>
          <cell r="FL6131">
            <v>0.30233065917549151</v>
          </cell>
          <cell r="FO6131">
            <v>1</v>
          </cell>
        </row>
        <row r="6132">
          <cell r="A6132">
            <v>670166</v>
          </cell>
          <cell r="C6132" t="str">
            <v>Serigstad, Scott</v>
          </cell>
          <cell r="Q6132" t="str">
            <v>S</v>
          </cell>
          <cell r="AJ6132">
            <v>7.8423966496725193</v>
          </cell>
          <cell r="AR6132">
            <v>44.400000000000006</v>
          </cell>
          <cell r="AS6132">
            <v>-2.5540442872028826</v>
          </cell>
          <cell r="AT6132">
            <v>0.95862481739631866</v>
          </cell>
          <cell r="BE6132">
            <v>0.84506868180149664</v>
          </cell>
          <cell r="CP6132">
            <v>21.625</v>
          </cell>
          <cell r="CV6132">
            <v>92.1</v>
          </cell>
          <cell r="DA6132">
            <v>0</v>
          </cell>
          <cell r="DD6132">
            <v>0.8155868639970365</v>
          </cell>
          <cell r="FJ6132">
            <v>111</v>
          </cell>
          <cell r="FK6132">
            <v>0.26300000000000001</v>
          </cell>
          <cell r="FL6132">
            <v>-1.5114720314222243</v>
          </cell>
          <cell r="FO6132">
            <v>0</v>
          </cell>
        </row>
        <row r="6133">
          <cell r="A6133">
            <v>670171</v>
          </cell>
          <cell r="C6133" t="str">
            <v>Hernandez, Tony</v>
          </cell>
          <cell r="Q6133" t="str">
            <v>S</v>
          </cell>
          <cell r="AJ6133">
            <v>9.6267013701662076</v>
          </cell>
          <cell r="AR6133">
            <v>44.400000000000006</v>
          </cell>
          <cell r="AS6133">
            <v>0.26774047948808821</v>
          </cell>
          <cell r="AT6133">
            <v>0.98234909509333401</v>
          </cell>
          <cell r="BE6133">
            <v>1.3495310422081244</v>
          </cell>
          <cell r="CP6133">
            <v>19.875</v>
          </cell>
          <cell r="CV6133">
            <v>92.1</v>
          </cell>
          <cell r="DA6133">
            <v>0</v>
          </cell>
          <cell r="DD6133">
            <v>0.77796493510770737</v>
          </cell>
          <cell r="FJ6133">
            <v>111</v>
          </cell>
          <cell r="FK6133">
            <v>0.26300000000000001</v>
          </cell>
          <cell r="FL6133">
            <v>0.85176242813392034</v>
          </cell>
          <cell r="FO6133">
            <v>0</v>
          </cell>
        </row>
        <row r="6134">
          <cell r="A6134">
            <v>670175</v>
          </cell>
          <cell r="C6134" t="str">
            <v>Beeker, Clark</v>
          </cell>
          <cell r="Q6134" t="str">
            <v>R</v>
          </cell>
          <cell r="AJ6134">
            <v>6.4500383222843594</v>
          </cell>
          <cell r="AR6134">
            <v>16.8</v>
          </cell>
          <cell r="AS6134">
            <v>-1.0898265768385977</v>
          </cell>
          <cell r="AT6134">
            <v>0.90539202091218363</v>
          </cell>
          <cell r="BE6134">
            <v>0.96356789229083983</v>
          </cell>
          <cell r="CP6134">
            <v>23.625</v>
          </cell>
          <cell r="CV6134">
            <v>92.1</v>
          </cell>
          <cell r="DA6134">
            <v>0</v>
          </cell>
          <cell r="DD6134">
            <v>1.1519543934239798</v>
          </cell>
          <cell r="FJ6134">
            <v>42</v>
          </cell>
          <cell r="FK6134">
            <v>0.26300000000000001</v>
          </cell>
          <cell r="FL6134">
            <v>0.52563000148183558</v>
          </cell>
          <cell r="FO6134">
            <v>1</v>
          </cell>
        </row>
        <row r="6135">
          <cell r="A6135">
            <v>670177</v>
          </cell>
          <cell r="C6135" t="str">
            <v>Estrella, Alex</v>
          </cell>
          <cell r="Q6135" t="str">
            <v>R</v>
          </cell>
          <cell r="AJ6135">
            <v>7.5945289689400948</v>
          </cell>
          <cell r="AR6135">
            <v>16.8</v>
          </cell>
          <cell r="AS6135">
            <v>-3.5518900375518285</v>
          </cell>
          <cell r="AT6135">
            <v>0.93570249440899611</v>
          </cell>
          <cell r="BE6135">
            <v>0.71670031324728545</v>
          </cell>
          <cell r="CP6135">
            <v>22.791666666666668</v>
          </cell>
          <cell r="CV6135">
            <v>92.1</v>
          </cell>
          <cell r="DA6135">
            <v>0</v>
          </cell>
          <cell r="DD6135">
            <v>0.79449503934407739</v>
          </cell>
          <cell r="FJ6135">
            <v>42</v>
          </cell>
          <cell r="FK6135">
            <v>0.26300000000000001</v>
          </cell>
          <cell r="FL6135">
            <v>-0.2510168990699071</v>
          </cell>
          <cell r="FO6135">
            <v>1</v>
          </cell>
        </row>
        <row r="6136">
          <cell r="A6136">
            <v>670180</v>
          </cell>
          <cell r="C6136" t="str">
            <v>Mazzocoli, Pasquale</v>
          </cell>
          <cell r="Q6136" t="str">
            <v>R</v>
          </cell>
          <cell r="AJ6136">
            <v>8.3550758804244047</v>
          </cell>
          <cell r="AR6136">
            <v>16.8</v>
          </cell>
          <cell r="AS6136">
            <v>1.5246175926376146</v>
          </cell>
          <cell r="AT6136">
            <v>0.966216370822785</v>
          </cell>
          <cell r="BE6136">
            <v>1.0885516031151927</v>
          </cell>
          <cell r="CP6136">
            <v>24.291666666666668</v>
          </cell>
          <cell r="CV6136">
            <v>92.1</v>
          </cell>
          <cell r="DA6136">
            <v>0</v>
          </cell>
          <cell r="DD6136">
            <v>1.1031431223357933</v>
          </cell>
          <cell r="FJ6136">
            <v>42</v>
          </cell>
          <cell r="FK6136">
            <v>0.26300000000000001</v>
          </cell>
          <cell r="FL6136">
            <v>1.3438162796030557</v>
          </cell>
          <cell r="FO6136">
            <v>1</v>
          </cell>
        </row>
        <row r="6137">
          <cell r="A6137">
            <v>670196</v>
          </cell>
          <cell r="C6137" t="str">
            <v>Casanova, Jean</v>
          </cell>
          <cell r="Q6137" t="str">
            <v>R</v>
          </cell>
          <cell r="AJ6137">
            <v>6.9523371808817309</v>
          </cell>
          <cell r="AR6137">
            <v>16.8</v>
          </cell>
          <cell r="AS6137">
            <v>1.2428310069239377</v>
          </cell>
          <cell r="AT6137">
            <v>0.97157502873369594</v>
          </cell>
          <cell r="BE6137">
            <v>1.2776045806031271</v>
          </cell>
          <cell r="CP6137">
            <v>19.291666666666668</v>
          </cell>
          <cell r="CV6137">
            <v>92.1</v>
          </cell>
          <cell r="DA6137">
            <v>0</v>
          </cell>
          <cell r="DD6137">
            <v>1.2014048572577924</v>
          </cell>
          <cell r="FJ6137">
            <v>42</v>
          </cell>
          <cell r="FK6137">
            <v>0.26300000000000001</v>
          </cell>
          <cell r="FL6137">
            <v>-0.65298481925939278</v>
          </cell>
          <cell r="FO6137">
            <v>1</v>
          </cell>
        </row>
        <row r="6138">
          <cell r="A6138">
            <v>670225</v>
          </cell>
          <cell r="C6138" t="str">
            <v>Morell, Johnny</v>
          </cell>
          <cell r="Q6138" t="str">
            <v>S</v>
          </cell>
          <cell r="AJ6138">
            <v>8.4064110191583019</v>
          </cell>
          <cell r="AR6138">
            <v>44.400000000000006</v>
          </cell>
          <cell r="AS6138">
            <v>-1.2592295294193567</v>
          </cell>
          <cell r="AT6138">
            <v>0.98028571152431432</v>
          </cell>
          <cell r="BE6138">
            <v>1.1545983826314732</v>
          </cell>
          <cell r="CP6138">
            <v>18.708333333333332</v>
          </cell>
          <cell r="CV6138">
            <v>92.1</v>
          </cell>
          <cell r="DA6138">
            <v>0</v>
          </cell>
          <cell r="DD6138">
            <v>0.94277373047367075</v>
          </cell>
          <cell r="FJ6138">
            <v>111</v>
          </cell>
          <cell r="FK6138">
            <v>0.26300000000000001</v>
          </cell>
          <cell r="FL6138">
            <v>-3.6293870257120275E-2</v>
          </cell>
          <cell r="FO6138">
            <v>0</v>
          </cell>
        </row>
        <row r="6139">
          <cell r="A6139">
            <v>670246</v>
          </cell>
          <cell r="C6139" t="str">
            <v>Webb, Nathan</v>
          </cell>
          <cell r="Q6139" t="str">
            <v>R</v>
          </cell>
          <cell r="AJ6139">
            <v>8.3704195383914772</v>
          </cell>
          <cell r="AR6139">
            <v>16.8</v>
          </cell>
          <cell r="AS6139">
            <v>-1.1250519311594562</v>
          </cell>
          <cell r="AT6139">
            <v>0.96114303872950824</v>
          </cell>
          <cell r="BE6139">
            <v>1.0020305514628383</v>
          </cell>
          <cell r="CP6139">
            <v>18.875</v>
          </cell>
          <cell r="CV6139">
            <v>92.1</v>
          </cell>
          <cell r="DA6139">
            <v>0</v>
          </cell>
          <cell r="DD6139">
            <v>1.0878476662619421</v>
          </cell>
          <cell r="FJ6139">
            <v>42</v>
          </cell>
          <cell r="FK6139">
            <v>0.26300000000000001</v>
          </cell>
          <cell r="FL6139">
            <v>2.7133817269778504</v>
          </cell>
          <cell r="FO6139">
            <v>1</v>
          </cell>
        </row>
        <row r="6140">
          <cell r="A6140">
            <v>670257</v>
          </cell>
          <cell r="C6140" t="str">
            <v>Peltier, Reilly</v>
          </cell>
          <cell r="Q6140" t="str">
            <v>S</v>
          </cell>
          <cell r="AJ6140">
            <v>9.0751229673177427</v>
          </cell>
          <cell r="AR6140">
            <v>44.400000000000006</v>
          </cell>
          <cell r="AS6140">
            <v>0.14571357411037056</v>
          </cell>
          <cell r="AT6140">
            <v>0.97569307608130329</v>
          </cell>
          <cell r="BE6140">
            <v>1.0336804191939404</v>
          </cell>
          <cell r="CP6140">
            <v>20.875</v>
          </cell>
          <cell r="CV6140">
            <v>92.1</v>
          </cell>
          <cell r="DA6140">
            <v>0</v>
          </cell>
          <cell r="DD6140">
            <v>1.1610345012414653</v>
          </cell>
          <cell r="FJ6140">
            <v>111</v>
          </cell>
          <cell r="FK6140">
            <v>0.26300000000000001</v>
          </cell>
          <cell r="FL6140">
            <v>0.79598893319862363</v>
          </cell>
          <cell r="FO6140">
            <v>0.19565217391304346</v>
          </cell>
        </row>
        <row r="6141">
          <cell r="A6141">
            <v>670266</v>
          </cell>
          <cell r="C6141" t="str">
            <v>Hardman, Ian</v>
          </cell>
          <cell r="Q6141" t="str">
            <v>R</v>
          </cell>
          <cell r="AJ6141">
            <v>8.184095855150332</v>
          </cell>
          <cell r="AR6141">
            <v>16.8</v>
          </cell>
          <cell r="AS6141">
            <v>-1.9538931328231184</v>
          </cell>
          <cell r="AT6141">
            <v>0.95555576138284359</v>
          </cell>
          <cell r="BE6141">
            <v>1.1401528493746371</v>
          </cell>
          <cell r="CP6141">
            <v>20.791666666666668</v>
          </cell>
          <cell r="CV6141">
            <v>92.1</v>
          </cell>
          <cell r="DA6141">
            <v>0</v>
          </cell>
          <cell r="DD6141">
            <v>1.0923253816472946</v>
          </cell>
          <cell r="FJ6141">
            <v>42</v>
          </cell>
          <cell r="FK6141">
            <v>0.26300000000000001</v>
          </cell>
          <cell r="FL6141">
            <v>-6.9785078603130643E-2</v>
          </cell>
          <cell r="FO6141">
            <v>1</v>
          </cell>
        </row>
        <row r="6142">
          <cell r="A6142">
            <v>670274</v>
          </cell>
          <cell r="C6142" t="str">
            <v>Parente, Anthony</v>
          </cell>
          <cell r="Q6142" t="str">
            <v>R</v>
          </cell>
          <cell r="AJ6142">
            <v>10.667016128972787</v>
          </cell>
          <cell r="AR6142">
            <v>16.8</v>
          </cell>
          <cell r="AS6142">
            <v>2.7574017034053373</v>
          </cell>
          <cell r="AT6142">
            <v>0.97223808873151984</v>
          </cell>
          <cell r="BE6142">
            <v>0.88775577977930109</v>
          </cell>
          <cell r="CP6142">
            <v>22.125</v>
          </cell>
          <cell r="CV6142">
            <v>92.1</v>
          </cell>
          <cell r="DA6142">
            <v>0</v>
          </cell>
          <cell r="DD6142">
            <v>1.3177249175785046</v>
          </cell>
          <cell r="FJ6142">
            <v>42</v>
          </cell>
          <cell r="FK6142">
            <v>0.26300000000000001</v>
          </cell>
          <cell r="FL6142">
            <v>0.87422817883665271</v>
          </cell>
          <cell r="FO6142">
            <v>1</v>
          </cell>
        </row>
        <row r="6143">
          <cell r="A6143">
            <v>670275</v>
          </cell>
          <cell r="C6143" t="str">
            <v>Schlosser, Ryan</v>
          </cell>
          <cell r="Q6143" t="str">
            <v>R</v>
          </cell>
          <cell r="AJ6143">
            <v>7.7654930620379066</v>
          </cell>
          <cell r="AR6143">
            <v>16.8</v>
          </cell>
          <cell r="AS6143">
            <v>1.6597620873932506</v>
          </cell>
          <cell r="AT6143">
            <v>0.97389342404018964</v>
          </cell>
          <cell r="BE6143">
            <v>1.4590323397195768</v>
          </cell>
          <cell r="CP6143">
            <v>20.458333333333332</v>
          </cell>
          <cell r="CV6143">
            <v>92.1</v>
          </cell>
          <cell r="DA6143">
            <v>0</v>
          </cell>
          <cell r="DD6143">
            <v>0.88596721043889837</v>
          </cell>
          <cell r="FJ6143">
            <v>42</v>
          </cell>
          <cell r="FK6143">
            <v>0.26300000000000001</v>
          </cell>
          <cell r="FL6143">
            <v>-0.97481999173208334</v>
          </cell>
          <cell r="FO6143">
            <v>1</v>
          </cell>
        </row>
        <row r="6144">
          <cell r="A6144">
            <v>670283</v>
          </cell>
          <cell r="C6144" t="str">
            <v>Bouchey, Brayden</v>
          </cell>
          <cell r="Q6144" t="str">
            <v>R</v>
          </cell>
          <cell r="AJ6144">
            <v>6.5764531992121986</v>
          </cell>
          <cell r="AR6144">
            <v>16.8</v>
          </cell>
          <cell r="AS6144">
            <v>-1.0741709650094124</v>
          </cell>
          <cell r="AT6144">
            <v>0.93788848490010668</v>
          </cell>
          <cell r="BE6144">
            <v>1.3301325655147156</v>
          </cell>
          <cell r="CP6144">
            <v>20.791666666666668</v>
          </cell>
          <cell r="CV6144">
            <v>92.1</v>
          </cell>
          <cell r="DA6144">
            <v>0</v>
          </cell>
          <cell r="DD6144">
            <v>1.4547633934964934</v>
          </cell>
          <cell r="FJ6144">
            <v>42</v>
          </cell>
          <cell r="FK6144">
            <v>0.26300000000000001</v>
          </cell>
          <cell r="FL6144">
            <v>-0.83812788819927264</v>
          </cell>
          <cell r="FO6144">
            <v>1</v>
          </cell>
        </row>
        <row r="6145">
          <cell r="A6145">
            <v>670288</v>
          </cell>
          <cell r="C6145" t="str">
            <v>Fishman, Jake</v>
          </cell>
          <cell r="Q6145" t="str">
            <v>R</v>
          </cell>
          <cell r="AJ6145">
            <v>7.2960534692589807</v>
          </cell>
          <cell r="AR6145">
            <v>16.8</v>
          </cell>
          <cell r="AS6145">
            <v>-2.8597651802697701</v>
          </cell>
          <cell r="AT6145">
            <v>0.95806609089934636</v>
          </cell>
          <cell r="BE6145">
            <v>1.1272838676840848</v>
          </cell>
          <cell r="CP6145">
            <v>21.375</v>
          </cell>
          <cell r="CV6145">
            <v>92.1</v>
          </cell>
          <cell r="DA6145">
            <v>0</v>
          </cell>
          <cell r="DD6145">
            <v>0.76607634905236288</v>
          </cell>
          <cell r="FJ6145">
            <v>42</v>
          </cell>
          <cell r="FK6145">
            <v>0.26300000000000001</v>
          </cell>
          <cell r="FL6145">
            <v>-1.029353078589784</v>
          </cell>
          <cell r="FO6145">
            <v>0.87142857142857166</v>
          </cell>
        </row>
        <row r="6146">
          <cell r="A6146">
            <v>670310</v>
          </cell>
          <cell r="C6146" t="str">
            <v>Deramo, Andrew</v>
          </cell>
          <cell r="Q6146" t="str">
            <v>R</v>
          </cell>
          <cell r="AJ6146">
            <v>7.8190345427474002</v>
          </cell>
          <cell r="AR6146">
            <v>16.8</v>
          </cell>
          <cell r="AS6146">
            <v>-3.4067659290414283</v>
          </cell>
          <cell r="AT6146">
            <v>0.94425085860253644</v>
          </cell>
          <cell r="BE6146">
            <v>1.0687829018103097</v>
          </cell>
          <cell r="CP6146">
            <v>21.125</v>
          </cell>
          <cell r="CV6146">
            <v>92.1</v>
          </cell>
          <cell r="DA6146">
            <v>0</v>
          </cell>
          <cell r="DD6146">
            <v>0.81199339760645972</v>
          </cell>
          <cell r="FJ6146">
            <v>42</v>
          </cell>
          <cell r="FK6146">
            <v>0.26300000000000001</v>
          </cell>
          <cell r="FL6146">
            <v>1.9027233081454149</v>
          </cell>
          <cell r="FO6146">
            <v>1</v>
          </cell>
        </row>
        <row r="6147">
          <cell r="A6147">
            <v>670319</v>
          </cell>
          <cell r="C6147" t="str">
            <v>Brey, Howie</v>
          </cell>
          <cell r="Q6147" t="str">
            <v>R</v>
          </cell>
          <cell r="AJ6147">
            <v>8.3387939329436556</v>
          </cell>
          <cell r="AR6147">
            <v>16.8</v>
          </cell>
          <cell r="AS6147">
            <v>-1.4299266217570139</v>
          </cell>
          <cell r="AT6147">
            <v>0.94889291049412905</v>
          </cell>
          <cell r="BE6147">
            <v>0.70982131498332568</v>
          </cell>
          <cell r="CP6147">
            <v>22.125</v>
          </cell>
          <cell r="CV6147">
            <v>92.1</v>
          </cell>
          <cell r="DA6147">
            <v>0</v>
          </cell>
          <cell r="DD6147">
            <v>1.2560882399203943</v>
          </cell>
          <cell r="FJ6147">
            <v>42</v>
          </cell>
          <cell r="FK6147">
            <v>0.26300000000000001</v>
          </cell>
          <cell r="FL6147">
            <v>0.76572984639086838</v>
          </cell>
          <cell r="FO6147">
            <v>1</v>
          </cell>
        </row>
        <row r="6148">
          <cell r="A6148">
            <v>670322</v>
          </cell>
          <cell r="C6148" t="str">
            <v>Calvano, Robert</v>
          </cell>
          <cell r="Q6148" t="str">
            <v>R</v>
          </cell>
          <cell r="AJ6148">
            <v>7.9450461803044741</v>
          </cell>
          <cell r="AR6148">
            <v>16.8</v>
          </cell>
          <cell r="AS6148">
            <v>-2.1693009301589647</v>
          </cell>
          <cell r="AT6148">
            <v>0.95667067051234256</v>
          </cell>
          <cell r="BE6148">
            <v>0.92020874973195899</v>
          </cell>
          <cell r="CP6148">
            <v>23.375</v>
          </cell>
          <cell r="CV6148">
            <v>92.1</v>
          </cell>
          <cell r="DA6148">
            <v>0</v>
          </cell>
          <cell r="DD6148">
            <v>0.90687025315201075</v>
          </cell>
          <cell r="FJ6148">
            <v>42</v>
          </cell>
          <cell r="FK6148">
            <v>0.26300000000000001</v>
          </cell>
          <cell r="FL6148">
            <v>-2.7754234130780198</v>
          </cell>
          <cell r="FO6148">
            <v>1</v>
          </cell>
        </row>
        <row r="6149">
          <cell r="A6149">
            <v>670325</v>
          </cell>
          <cell r="C6149" t="str">
            <v>De La Rosa, Matt</v>
          </cell>
          <cell r="Q6149" t="str">
            <v>R</v>
          </cell>
          <cell r="AJ6149">
            <v>7.6217916552475229</v>
          </cell>
          <cell r="AR6149">
            <v>16.8</v>
          </cell>
          <cell r="AS6149">
            <v>-1.5625985707257859</v>
          </cell>
          <cell r="AT6149">
            <v>0.93898333102919895</v>
          </cell>
          <cell r="BE6149">
            <v>0.80817112641564881</v>
          </cell>
          <cell r="CP6149">
            <v>22.625</v>
          </cell>
          <cell r="CV6149">
            <v>92.1</v>
          </cell>
          <cell r="DA6149">
            <v>0</v>
          </cell>
          <cell r="DD6149">
            <v>1.1067675855315766</v>
          </cell>
          <cell r="FJ6149">
            <v>42</v>
          </cell>
          <cell r="FK6149">
            <v>0.26300000000000001</v>
          </cell>
          <cell r="FL6149">
            <v>2.0964914968979773</v>
          </cell>
          <cell r="FO6149">
            <v>1</v>
          </cell>
        </row>
        <row r="6150">
          <cell r="A6150">
            <v>670327</v>
          </cell>
          <cell r="C6150" t="str">
            <v>Frohwirth, Tyler</v>
          </cell>
          <cell r="Q6150" t="str">
            <v>R</v>
          </cell>
          <cell r="AJ6150">
            <v>6.197602005312346</v>
          </cell>
          <cell r="AR6150">
            <v>16.8</v>
          </cell>
          <cell r="AS6150">
            <v>-0.14352836202998365</v>
          </cell>
          <cell r="AT6150">
            <v>0.95778684828933247</v>
          </cell>
          <cell r="BE6150">
            <v>0.79368479200676911</v>
          </cell>
          <cell r="CP6150">
            <v>22.791666666666668</v>
          </cell>
          <cell r="CV6150">
            <v>92.1</v>
          </cell>
          <cell r="DA6150">
            <v>0</v>
          </cell>
          <cell r="DD6150">
            <v>0.58955822856952322</v>
          </cell>
          <cell r="FJ6150">
            <v>42</v>
          </cell>
          <cell r="FK6150">
            <v>0.26300000000000001</v>
          </cell>
          <cell r="FL6150">
            <v>-0.32255464524165234</v>
          </cell>
          <cell r="FO6150">
            <v>1</v>
          </cell>
        </row>
        <row r="6151">
          <cell r="A6151">
            <v>670329</v>
          </cell>
          <cell r="C6151" t="str">
            <v>Garcia, Rico</v>
          </cell>
          <cell r="Q6151" t="str">
            <v>S</v>
          </cell>
          <cell r="AJ6151">
            <v>6.5841681026884675</v>
          </cell>
          <cell r="AR6151">
            <v>44.400000000000006</v>
          </cell>
          <cell r="AS6151">
            <v>-1.8592794311305343</v>
          </cell>
          <cell r="AT6151">
            <v>0.95305186144871035</v>
          </cell>
          <cell r="BE6151">
            <v>0.62675498448045586</v>
          </cell>
          <cell r="CP6151">
            <v>22.458333333333332</v>
          </cell>
          <cell r="CV6151">
            <v>92.1</v>
          </cell>
          <cell r="DA6151">
            <v>0</v>
          </cell>
          <cell r="DD6151">
            <v>0.9109798493419341</v>
          </cell>
          <cell r="FJ6151">
            <v>111</v>
          </cell>
          <cell r="FK6151">
            <v>0.26300000000000001</v>
          </cell>
          <cell r="FL6151">
            <v>-0.82242326148689582</v>
          </cell>
          <cell r="FO6151">
            <v>0</v>
          </cell>
        </row>
        <row r="6152">
          <cell r="A6152">
            <v>670330</v>
          </cell>
          <cell r="C6152" t="str">
            <v>Gibbs, Emerson</v>
          </cell>
          <cell r="Q6152" t="str">
            <v>S</v>
          </cell>
          <cell r="AJ6152">
            <v>6.9309376812986212</v>
          </cell>
          <cell r="AR6152">
            <v>44.400000000000006</v>
          </cell>
          <cell r="AS6152">
            <v>-0.4642214918361765</v>
          </cell>
          <cell r="AT6152">
            <v>0.93199885480541989</v>
          </cell>
          <cell r="BE6152">
            <v>0.96370444786348786</v>
          </cell>
          <cell r="CP6152">
            <v>22.041666666666668</v>
          </cell>
          <cell r="CV6152">
            <v>92.1</v>
          </cell>
          <cell r="DA6152">
            <v>0</v>
          </cell>
          <cell r="DD6152">
            <v>0.84733846183535011</v>
          </cell>
          <cell r="FJ6152">
            <v>111</v>
          </cell>
          <cell r="FK6152">
            <v>0.26300000000000001</v>
          </cell>
          <cell r="FL6152">
            <v>0.32638126574201121</v>
          </cell>
          <cell r="FO6152">
            <v>0.16316379431133543</v>
          </cell>
        </row>
        <row r="6153">
          <cell r="A6153">
            <v>670331</v>
          </cell>
          <cell r="C6153" t="str">
            <v>Gordon, Robbie</v>
          </cell>
          <cell r="Q6153" t="str">
            <v>R</v>
          </cell>
          <cell r="AJ6153">
            <v>6.8768301260817886</v>
          </cell>
          <cell r="AR6153">
            <v>16.8</v>
          </cell>
          <cell r="AS6153">
            <v>-1.6616791923093228</v>
          </cell>
          <cell r="AT6153">
            <v>0.94337512124209066</v>
          </cell>
          <cell r="BE6153">
            <v>0.77587697573362668</v>
          </cell>
          <cell r="CP6153">
            <v>23.041666666666668</v>
          </cell>
          <cell r="CV6153">
            <v>92.1</v>
          </cell>
          <cell r="DA6153">
            <v>0</v>
          </cell>
          <cell r="DD6153">
            <v>1.2943929862819212</v>
          </cell>
          <cell r="FJ6153">
            <v>42</v>
          </cell>
          <cell r="FK6153">
            <v>0.26300000000000001</v>
          </cell>
          <cell r="FL6153">
            <v>1.9304391609500995</v>
          </cell>
          <cell r="FO6153">
            <v>1</v>
          </cell>
        </row>
        <row r="6154">
          <cell r="A6154">
            <v>670333</v>
          </cell>
          <cell r="C6154" t="str">
            <v>Highberger, Nick</v>
          </cell>
          <cell r="Q6154" t="str">
            <v>R</v>
          </cell>
          <cell r="AJ6154">
            <v>8.3902038491868964</v>
          </cell>
          <cell r="AR6154">
            <v>16.8</v>
          </cell>
          <cell r="AS6154">
            <v>-1.0689415682646537</v>
          </cell>
          <cell r="AT6154">
            <v>0.93461134914892918</v>
          </cell>
          <cell r="BE6154">
            <v>0.83485108612461711</v>
          </cell>
          <cell r="CP6154">
            <v>22.625</v>
          </cell>
          <cell r="CV6154">
            <v>92.1</v>
          </cell>
          <cell r="DA6154">
            <v>0</v>
          </cell>
          <cell r="DD6154">
            <v>0.77224046341491315</v>
          </cell>
          <cell r="FJ6154">
            <v>42</v>
          </cell>
          <cell r="FK6154">
            <v>0.26300000000000001</v>
          </cell>
          <cell r="FL6154">
            <v>0.5093696385970965</v>
          </cell>
          <cell r="FO6154">
            <v>1</v>
          </cell>
        </row>
        <row r="6155">
          <cell r="A6155">
            <v>670334</v>
          </cell>
          <cell r="C6155" t="str">
            <v>Hoover, Chevis</v>
          </cell>
          <cell r="Q6155" t="str">
            <v>R</v>
          </cell>
          <cell r="AJ6155">
            <v>5.8020653563909885</v>
          </cell>
          <cell r="AR6155">
            <v>16.8</v>
          </cell>
          <cell r="AS6155">
            <v>-0.89689899977398291</v>
          </cell>
          <cell r="AT6155">
            <v>0.96226432630192782</v>
          </cell>
          <cell r="BE6155">
            <v>0.83623293418340672</v>
          </cell>
          <cell r="CP6155">
            <v>22.708333333333332</v>
          </cell>
          <cell r="CV6155">
            <v>92.1</v>
          </cell>
          <cell r="DA6155">
            <v>0</v>
          </cell>
          <cell r="DD6155">
            <v>0.89367478230043107</v>
          </cell>
          <cell r="FJ6155">
            <v>42</v>
          </cell>
          <cell r="FK6155">
            <v>0.26300000000000001</v>
          </cell>
          <cell r="FL6155">
            <v>1.2930890454045016</v>
          </cell>
          <cell r="FO6155">
            <v>1</v>
          </cell>
        </row>
        <row r="6156">
          <cell r="A6156">
            <v>670335</v>
          </cell>
          <cell r="C6156" t="str">
            <v>Issac, Sean</v>
          </cell>
          <cell r="Q6156" t="str">
            <v>R</v>
          </cell>
          <cell r="AJ6156">
            <v>8.2146202463483426</v>
          </cell>
          <cell r="AR6156">
            <v>16.8</v>
          </cell>
          <cell r="AS6156">
            <v>0.54726125383206359</v>
          </cell>
          <cell r="AT6156">
            <v>0.96894424245005328</v>
          </cell>
          <cell r="BE6156">
            <v>0.89579571253768997</v>
          </cell>
          <cell r="CP6156">
            <v>23.541666666666668</v>
          </cell>
          <cell r="CV6156">
            <v>92.1</v>
          </cell>
          <cell r="DA6156">
            <v>0</v>
          </cell>
          <cell r="DD6156">
            <v>1.0494105941885858</v>
          </cell>
          <cell r="FJ6156">
            <v>42</v>
          </cell>
          <cell r="FK6156">
            <v>0.26300000000000001</v>
          </cell>
          <cell r="FL6156">
            <v>-0.48495495186529952</v>
          </cell>
          <cell r="FO6156">
            <v>1</v>
          </cell>
        </row>
        <row r="6157">
          <cell r="A6157">
            <v>670338</v>
          </cell>
          <cell r="C6157" t="str">
            <v>Lundeen, Dalton</v>
          </cell>
          <cell r="Q6157" t="str">
            <v>R</v>
          </cell>
          <cell r="AJ6157">
            <v>8.5892027472258299</v>
          </cell>
          <cell r="AR6157">
            <v>16.8</v>
          </cell>
          <cell r="AS6157">
            <v>-4.4057164668411328</v>
          </cell>
          <cell r="AT6157">
            <v>0.94117674210158253</v>
          </cell>
          <cell r="BE6157">
            <v>0.99908860195469951</v>
          </cell>
          <cell r="CP6157">
            <v>22.708333333333332</v>
          </cell>
          <cell r="CV6157">
            <v>92.1</v>
          </cell>
          <cell r="DA6157">
            <v>0</v>
          </cell>
          <cell r="DD6157">
            <v>0.80264464335888519</v>
          </cell>
          <cell r="FJ6157">
            <v>42</v>
          </cell>
          <cell r="FK6157">
            <v>0.26300000000000001</v>
          </cell>
          <cell r="FL6157">
            <v>-0.55785960780080757</v>
          </cell>
          <cell r="FO6157">
            <v>1</v>
          </cell>
        </row>
        <row r="6158">
          <cell r="A6158">
            <v>670341</v>
          </cell>
          <cell r="C6158" t="str">
            <v>McGuff, Patrick</v>
          </cell>
          <cell r="Q6158" t="str">
            <v>R</v>
          </cell>
          <cell r="AJ6158">
            <v>5.543501659000702</v>
          </cell>
          <cell r="AR6158">
            <v>16.8</v>
          </cell>
          <cell r="AS6158">
            <v>-0.12774370090446488</v>
          </cell>
          <cell r="AT6158">
            <v>0.92268943087997113</v>
          </cell>
          <cell r="BE6158">
            <v>1.2165544574948515</v>
          </cell>
          <cell r="CP6158">
            <v>22.291666666666668</v>
          </cell>
          <cell r="CV6158">
            <v>92.1</v>
          </cell>
          <cell r="DA6158">
            <v>0</v>
          </cell>
          <cell r="DD6158">
            <v>1.4810210724215278</v>
          </cell>
          <cell r="FJ6158">
            <v>42</v>
          </cell>
          <cell r="FK6158">
            <v>0.26300000000000001</v>
          </cell>
          <cell r="FL6158">
            <v>1.3325198125317663</v>
          </cell>
          <cell r="FO6158">
            <v>1</v>
          </cell>
        </row>
        <row r="6159">
          <cell r="A6159">
            <v>670343</v>
          </cell>
          <cell r="C6159" t="str">
            <v>Milburn, Matt</v>
          </cell>
          <cell r="Q6159" t="str">
            <v>R</v>
          </cell>
          <cell r="AJ6159">
            <v>5.9654369154496649</v>
          </cell>
          <cell r="AR6159">
            <v>16.8</v>
          </cell>
          <cell r="AS6159">
            <v>-0.83443370270720074</v>
          </cell>
          <cell r="AT6159">
            <v>0.92987115172415957</v>
          </cell>
          <cell r="BE6159">
            <v>1.0167598768977697</v>
          </cell>
          <cell r="CP6159">
            <v>22.958333333333332</v>
          </cell>
          <cell r="CV6159">
            <v>92.1</v>
          </cell>
          <cell r="DA6159">
            <v>0</v>
          </cell>
          <cell r="DD6159">
            <v>1.0624418844801784</v>
          </cell>
          <cell r="FJ6159">
            <v>42</v>
          </cell>
          <cell r="FK6159">
            <v>0.26300000000000001</v>
          </cell>
          <cell r="FL6159">
            <v>-1.8488833557219739</v>
          </cell>
          <cell r="FO6159">
            <v>0.74388700083326675</v>
          </cell>
        </row>
        <row r="6160">
          <cell r="A6160">
            <v>670344</v>
          </cell>
          <cell r="C6160" t="str">
            <v>Mulford, Jonathon</v>
          </cell>
          <cell r="Q6160" t="str">
            <v>R</v>
          </cell>
          <cell r="AJ6160">
            <v>7.1134566240904</v>
          </cell>
          <cell r="AR6160">
            <v>16.8</v>
          </cell>
          <cell r="AS6160">
            <v>1.9797134497235158</v>
          </cell>
          <cell r="AT6160">
            <v>0.97113765398009899</v>
          </cell>
          <cell r="BE6160">
            <v>0.9495465800373023</v>
          </cell>
          <cell r="CP6160">
            <v>21.875</v>
          </cell>
          <cell r="CV6160">
            <v>92.1</v>
          </cell>
          <cell r="DA6160">
            <v>0</v>
          </cell>
          <cell r="DD6160">
            <v>0.95620306042234582</v>
          </cell>
          <cell r="FJ6160">
            <v>42</v>
          </cell>
          <cell r="FK6160">
            <v>0.26300000000000001</v>
          </cell>
          <cell r="FL6160">
            <v>0.10299373360924147</v>
          </cell>
          <cell r="FO6160">
            <v>1</v>
          </cell>
        </row>
        <row r="6161">
          <cell r="A6161">
            <v>670345</v>
          </cell>
          <cell r="C6161" t="str">
            <v>Oakley, Kenny</v>
          </cell>
          <cell r="Q6161" t="str">
            <v>R</v>
          </cell>
          <cell r="AJ6161">
            <v>5.7429181308648669</v>
          </cell>
          <cell r="AR6161">
            <v>16.8</v>
          </cell>
          <cell r="AS6161">
            <v>0.41268458624109439</v>
          </cell>
          <cell r="AT6161">
            <v>0.96839743724104554</v>
          </cell>
          <cell r="BE6161">
            <v>0.96506281276883132</v>
          </cell>
          <cell r="CP6161">
            <v>22.875</v>
          </cell>
          <cell r="CV6161">
            <v>92.1</v>
          </cell>
          <cell r="DA6161">
            <v>0</v>
          </cell>
          <cell r="DD6161">
            <v>1.6586843605792991</v>
          </cell>
          <cell r="FJ6161">
            <v>42</v>
          </cell>
          <cell r="FK6161">
            <v>0.26300000000000001</v>
          </cell>
          <cell r="FL6161">
            <v>-0.66111004792445449</v>
          </cell>
          <cell r="FO6161">
            <v>1</v>
          </cell>
        </row>
        <row r="6162">
          <cell r="A6162">
            <v>670354</v>
          </cell>
          <cell r="C6162" t="str">
            <v>Sheehan, Sam</v>
          </cell>
          <cell r="Q6162" t="str">
            <v>R</v>
          </cell>
          <cell r="AJ6162">
            <v>7.5054872158153563</v>
          </cell>
          <cell r="AR6162">
            <v>16.8</v>
          </cell>
          <cell r="AS6162">
            <v>0.18450668368148107</v>
          </cell>
          <cell r="AT6162">
            <v>0.96676071667072627</v>
          </cell>
          <cell r="BE6162">
            <v>0.88869718800876041</v>
          </cell>
          <cell r="CP6162">
            <v>22.875</v>
          </cell>
          <cell r="CV6162">
            <v>92.1</v>
          </cell>
          <cell r="DA6162">
            <v>0</v>
          </cell>
          <cell r="DD6162">
            <v>1.4203947703209356</v>
          </cell>
          <cell r="FJ6162">
            <v>42</v>
          </cell>
          <cell r="FK6162">
            <v>0.26300000000000001</v>
          </cell>
          <cell r="FL6162">
            <v>-0.33224379554934735</v>
          </cell>
          <cell r="FO6162">
            <v>1</v>
          </cell>
        </row>
        <row r="6163">
          <cell r="A6163">
            <v>670356</v>
          </cell>
          <cell r="C6163" t="str">
            <v>Stanton, Cameron</v>
          </cell>
          <cell r="Q6163" t="str">
            <v>S</v>
          </cell>
          <cell r="AJ6163">
            <v>8.3679295714507145</v>
          </cell>
          <cell r="AR6163">
            <v>44.400000000000006</v>
          </cell>
          <cell r="AS6163">
            <v>0.93100823472440719</v>
          </cell>
          <cell r="AT6163">
            <v>0.97113765507928784</v>
          </cell>
          <cell r="BE6163">
            <v>0.70953885386808846</v>
          </cell>
          <cell r="CP6163">
            <v>22.041666666666668</v>
          </cell>
          <cell r="CV6163">
            <v>92.1</v>
          </cell>
          <cell r="DA6163">
            <v>0</v>
          </cell>
          <cell r="DD6163">
            <v>0.73983501603825008</v>
          </cell>
          <cell r="FJ6163">
            <v>111</v>
          </cell>
          <cell r="FK6163">
            <v>0.26300000000000001</v>
          </cell>
          <cell r="FL6163">
            <v>-0.50907463022149901</v>
          </cell>
          <cell r="FO6163">
            <v>0.10465113034071927</v>
          </cell>
        </row>
        <row r="6164">
          <cell r="A6164">
            <v>670358</v>
          </cell>
          <cell r="C6164" t="str">
            <v>Tilley, Leland</v>
          </cell>
          <cell r="Q6164" t="str">
            <v>R</v>
          </cell>
          <cell r="AJ6164">
            <v>7.7694930576614469</v>
          </cell>
          <cell r="AR6164">
            <v>16.8</v>
          </cell>
          <cell r="AS6164">
            <v>1.0805866943501179</v>
          </cell>
          <cell r="AT6164">
            <v>0.966216370822785</v>
          </cell>
          <cell r="BE6164">
            <v>0.89911586045151248</v>
          </cell>
          <cell r="CP6164">
            <v>24.458333333333332</v>
          </cell>
          <cell r="CV6164">
            <v>92.1</v>
          </cell>
          <cell r="DA6164">
            <v>0</v>
          </cell>
          <cell r="DD6164">
            <v>1.3256310808962157</v>
          </cell>
          <cell r="FJ6164">
            <v>42</v>
          </cell>
          <cell r="FK6164">
            <v>0.26300000000000001</v>
          </cell>
          <cell r="FL6164">
            <v>1.8207445007472591</v>
          </cell>
          <cell r="FO6164">
            <v>1</v>
          </cell>
        </row>
        <row r="6165">
          <cell r="A6165">
            <v>670359</v>
          </cell>
          <cell r="C6165" t="str">
            <v>Timmins, John</v>
          </cell>
          <cell r="Q6165" t="str">
            <v>R</v>
          </cell>
          <cell r="AJ6165">
            <v>9.8719370782993074</v>
          </cell>
          <cell r="AR6165">
            <v>16.8</v>
          </cell>
          <cell r="AS6165">
            <v>1.1939195854171915E-2</v>
          </cell>
          <cell r="AT6165">
            <v>0.97444645524706464</v>
          </cell>
          <cell r="BE6165">
            <v>1.3037124374804752</v>
          </cell>
          <cell r="CP6165">
            <v>22.458333333333332</v>
          </cell>
          <cell r="CV6165">
            <v>92.1</v>
          </cell>
          <cell r="DA6165">
            <v>0</v>
          </cell>
          <cell r="DD6165">
            <v>0.89895865501420835</v>
          </cell>
          <cell r="FJ6165">
            <v>42</v>
          </cell>
          <cell r="FK6165">
            <v>0.26300000000000001</v>
          </cell>
          <cell r="FL6165">
            <v>2.3729908992827431</v>
          </cell>
          <cell r="FO6165">
            <v>1</v>
          </cell>
        </row>
        <row r="6166">
          <cell r="A6166">
            <v>670367</v>
          </cell>
          <cell r="C6166" t="str">
            <v>Nielsen, J.D.</v>
          </cell>
          <cell r="Q6166" t="str">
            <v>R</v>
          </cell>
          <cell r="AJ6166">
            <v>9.0240250560981607</v>
          </cell>
          <cell r="AR6166">
            <v>16.8</v>
          </cell>
          <cell r="AS6166">
            <v>-1.5479269421510775</v>
          </cell>
          <cell r="AT6166">
            <v>0.95444212541717977</v>
          </cell>
          <cell r="BE6166">
            <v>1.2823375411061932</v>
          </cell>
          <cell r="CP6166">
            <v>22.708333333333332</v>
          </cell>
          <cell r="CV6166">
            <v>92.1</v>
          </cell>
          <cell r="DA6166">
            <v>0</v>
          </cell>
          <cell r="DD6166">
            <v>1.0370299903069469</v>
          </cell>
          <cell r="FJ6166">
            <v>42</v>
          </cell>
          <cell r="FK6166">
            <v>0.26300000000000001</v>
          </cell>
          <cell r="FL6166">
            <v>-1.2369293083344477</v>
          </cell>
          <cell r="FO6166">
            <v>1</v>
          </cell>
        </row>
        <row r="6167">
          <cell r="A6167">
            <v>670375</v>
          </cell>
          <cell r="C6167" t="str">
            <v>Roegner, Cameron</v>
          </cell>
          <cell r="Q6167" t="str">
            <v>S</v>
          </cell>
          <cell r="AJ6167">
            <v>8.6378287897142521</v>
          </cell>
          <cell r="AR6167">
            <v>44.400000000000006</v>
          </cell>
          <cell r="AS6167">
            <v>1.9113540977029655</v>
          </cell>
          <cell r="AT6167">
            <v>0.9658689158146504</v>
          </cell>
          <cell r="BE6167">
            <v>1.1654352981670484</v>
          </cell>
          <cell r="CP6167">
            <v>23.041666666666668</v>
          </cell>
          <cell r="CV6167">
            <v>92.1</v>
          </cell>
          <cell r="DA6167">
            <v>0</v>
          </cell>
          <cell r="DD6167">
            <v>0.75514451334282795</v>
          </cell>
          <cell r="FJ6167">
            <v>111</v>
          </cell>
          <cell r="FK6167">
            <v>0.26300000000000001</v>
          </cell>
          <cell r="FL6167">
            <v>-0.2670115860046125</v>
          </cell>
          <cell r="FO6167">
            <v>0.38148148148148142</v>
          </cell>
        </row>
        <row r="6168">
          <cell r="A6168">
            <v>670376</v>
          </cell>
          <cell r="C6168" t="str">
            <v>Mateo, Alejando</v>
          </cell>
          <cell r="Q6168" t="str">
            <v>R</v>
          </cell>
          <cell r="AJ6168">
            <v>6.0288036137515686</v>
          </cell>
          <cell r="AR6168">
            <v>16.8</v>
          </cell>
          <cell r="AS6168">
            <v>-1.4075902745689139</v>
          </cell>
          <cell r="AT6168">
            <v>0.92484610922535926</v>
          </cell>
          <cell r="BE6168">
            <v>0.94272858297140283</v>
          </cell>
          <cell r="CP6168">
            <v>22.458333333333332</v>
          </cell>
          <cell r="CV6168">
            <v>92.1</v>
          </cell>
          <cell r="DA6168">
            <v>0</v>
          </cell>
          <cell r="DD6168">
            <v>0.94704978845388443</v>
          </cell>
          <cell r="FJ6168">
            <v>42</v>
          </cell>
          <cell r="FK6168">
            <v>0.26300000000000001</v>
          </cell>
          <cell r="FL6168">
            <v>0.80922314381275529</v>
          </cell>
          <cell r="FO6168">
            <v>1</v>
          </cell>
        </row>
        <row r="6169">
          <cell r="A6169">
            <v>670378</v>
          </cell>
          <cell r="C6169" t="str">
            <v>Warner, Burris</v>
          </cell>
          <cell r="Q6169" t="str">
            <v>R</v>
          </cell>
          <cell r="AJ6169">
            <v>7.4251984666052389</v>
          </cell>
          <cell r="AR6169">
            <v>16.8</v>
          </cell>
          <cell r="AS6169">
            <v>0.58181238036867278</v>
          </cell>
          <cell r="AT6169">
            <v>0.97334102020495938</v>
          </cell>
          <cell r="BE6169">
            <v>0.90254472319137735</v>
          </cell>
          <cell r="CP6169">
            <v>21.708333333333332</v>
          </cell>
          <cell r="CV6169">
            <v>92.1</v>
          </cell>
          <cell r="DA6169">
            <v>0</v>
          </cell>
          <cell r="DD6169">
            <v>1.3326659394196441</v>
          </cell>
          <cell r="FJ6169">
            <v>42</v>
          </cell>
          <cell r="FK6169">
            <v>0.26300000000000001</v>
          </cell>
          <cell r="FL6169">
            <v>0.67658949132799073</v>
          </cell>
          <cell r="FO6169">
            <v>1</v>
          </cell>
        </row>
        <row r="6170">
          <cell r="A6170">
            <v>670386</v>
          </cell>
          <cell r="C6170" t="str">
            <v>Hayes, John</v>
          </cell>
          <cell r="Q6170" t="str">
            <v>R</v>
          </cell>
          <cell r="AJ6170">
            <v>7.9778833947686074</v>
          </cell>
          <cell r="AR6170">
            <v>16.8</v>
          </cell>
          <cell r="AS6170">
            <v>3.2503109353385482</v>
          </cell>
          <cell r="AT6170">
            <v>0.96512951931668534</v>
          </cell>
          <cell r="BE6170">
            <v>1.1295336082768801</v>
          </cell>
          <cell r="CP6170">
            <v>23.458333333333332</v>
          </cell>
          <cell r="CV6170">
            <v>92.1</v>
          </cell>
          <cell r="DA6170">
            <v>0</v>
          </cell>
          <cell r="DD6170">
            <v>1.0742848068063138</v>
          </cell>
          <cell r="FJ6170">
            <v>42</v>
          </cell>
          <cell r="FK6170">
            <v>0.26300000000000001</v>
          </cell>
          <cell r="FL6170">
            <v>0.80224532231766155</v>
          </cell>
          <cell r="FO6170">
            <v>1</v>
          </cell>
        </row>
        <row r="6171">
          <cell r="A6171">
            <v>670393</v>
          </cell>
          <cell r="C6171" t="str">
            <v>Bice, Dylan</v>
          </cell>
          <cell r="Q6171" t="str">
            <v>R</v>
          </cell>
          <cell r="AJ6171">
            <v>7.9360862736251008</v>
          </cell>
          <cell r="AR6171">
            <v>16.8</v>
          </cell>
          <cell r="AS6171">
            <v>-2.3139016756349959</v>
          </cell>
          <cell r="AT6171">
            <v>0.93679487448209142</v>
          </cell>
          <cell r="BE6171">
            <v>1.1411568056111774</v>
          </cell>
          <cell r="CP6171">
            <v>18.875</v>
          </cell>
          <cell r="CV6171">
            <v>92.1</v>
          </cell>
          <cell r="DA6171">
            <v>0</v>
          </cell>
          <cell r="DD6171">
            <v>0.92229301345128567</v>
          </cell>
          <cell r="FJ6171">
            <v>42</v>
          </cell>
          <cell r="FK6171">
            <v>0.26300000000000001</v>
          </cell>
          <cell r="FL6171">
            <v>1.8005758003798213</v>
          </cell>
          <cell r="FO6171">
            <v>1</v>
          </cell>
        </row>
        <row r="6172">
          <cell r="A6172">
            <v>670404</v>
          </cell>
          <cell r="C6172" t="str">
            <v>Arias, Skylar</v>
          </cell>
          <cell r="Q6172" t="str">
            <v>R</v>
          </cell>
          <cell r="AJ6172">
            <v>7.0813576962410076</v>
          </cell>
          <cell r="AR6172">
            <v>16.8</v>
          </cell>
          <cell r="AS6172">
            <v>0.5141203969726611</v>
          </cell>
          <cell r="AT6172">
            <v>0.96730567457446459</v>
          </cell>
          <cell r="BE6172">
            <v>1.3312845986828337</v>
          </cell>
          <cell r="CP6172">
            <v>19.041666666666668</v>
          </cell>
          <cell r="CV6172">
            <v>92.1</v>
          </cell>
          <cell r="DA6172">
            <v>0</v>
          </cell>
          <cell r="DD6172">
            <v>0.88606007167480216</v>
          </cell>
          <cell r="FJ6172">
            <v>42</v>
          </cell>
          <cell r="FK6172">
            <v>0.26300000000000001</v>
          </cell>
          <cell r="FL6172">
            <v>-1.1464751191183229</v>
          </cell>
          <cell r="FO6172">
            <v>1</v>
          </cell>
        </row>
        <row r="6173">
          <cell r="A6173">
            <v>670408</v>
          </cell>
          <cell r="C6173" t="str">
            <v>Baltrip, Joseph</v>
          </cell>
          <cell r="Q6173" t="str">
            <v>R</v>
          </cell>
          <cell r="AJ6173">
            <v>10.07084863845656</v>
          </cell>
          <cell r="AR6173">
            <v>16.8</v>
          </cell>
          <cell r="AS6173">
            <v>2.9155384296591134</v>
          </cell>
          <cell r="AT6173">
            <v>0.96567263926066094</v>
          </cell>
          <cell r="BE6173">
            <v>0.79052772984723363</v>
          </cell>
          <cell r="CP6173">
            <v>21.375</v>
          </cell>
          <cell r="CV6173">
            <v>92.1</v>
          </cell>
          <cell r="DA6173">
            <v>0</v>
          </cell>
          <cell r="DD6173">
            <v>1.2577523691292563</v>
          </cell>
          <cell r="FJ6173">
            <v>42</v>
          </cell>
          <cell r="FK6173">
            <v>0.26300000000000001</v>
          </cell>
          <cell r="FL6173">
            <v>2.2863120390571101</v>
          </cell>
          <cell r="FO6173">
            <v>1</v>
          </cell>
        </row>
        <row r="6174">
          <cell r="A6174">
            <v>670416</v>
          </cell>
          <cell r="C6174" t="str">
            <v>Matson, Zach</v>
          </cell>
          <cell r="Q6174" t="str">
            <v>R</v>
          </cell>
          <cell r="AJ6174">
            <v>7.2368762657176156</v>
          </cell>
          <cell r="AR6174">
            <v>16.8</v>
          </cell>
          <cell r="AS6174">
            <v>-1.0068183566536639</v>
          </cell>
          <cell r="AT6174">
            <v>0.91839053393570103</v>
          </cell>
          <cell r="BE6174">
            <v>1.096352792425642</v>
          </cell>
          <cell r="CP6174">
            <v>20.708333333333332</v>
          </cell>
          <cell r="CV6174">
            <v>92.1</v>
          </cell>
          <cell r="DA6174">
            <v>0</v>
          </cell>
          <cell r="DD6174">
            <v>0.85825518639209708</v>
          </cell>
          <cell r="FJ6174">
            <v>42</v>
          </cell>
          <cell r="FK6174">
            <v>0.26300000000000001</v>
          </cell>
          <cell r="FL6174">
            <v>-0.82544042559027619</v>
          </cell>
          <cell r="FO6174">
            <v>1</v>
          </cell>
        </row>
        <row r="6175">
          <cell r="A6175">
            <v>670426</v>
          </cell>
          <cell r="C6175" t="str">
            <v>Diehl, Phillip</v>
          </cell>
          <cell r="Q6175" t="str">
            <v>R</v>
          </cell>
          <cell r="AJ6175">
            <v>6.0793310789626211</v>
          </cell>
          <cell r="AR6175">
            <v>16.8</v>
          </cell>
          <cell r="AS6175">
            <v>-0.82589504198165198</v>
          </cell>
          <cell r="AT6175">
            <v>0.93679487448209142</v>
          </cell>
          <cell r="BE6175">
            <v>0.93199187870760369</v>
          </cell>
          <cell r="CP6175">
            <v>21.958333333333332</v>
          </cell>
          <cell r="CV6175">
            <v>92.1</v>
          </cell>
          <cell r="DA6175">
            <v>0</v>
          </cell>
          <cell r="DD6175">
            <v>1.3425742301514196</v>
          </cell>
          <cell r="FJ6175">
            <v>42</v>
          </cell>
          <cell r="FK6175">
            <v>0.26300000000000001</v>
          </cell>
          <cell r="FL6175">
            <v>0.24695657856767461</v>
          </cell>
          <cell r="FO6175">
            <v>1</v>
          </cell>
        </row>
        <row r="6176">
          <cell r="A6176">
            <v>670436</v>
          </cell>
          <cell r="C6176" t="str">
            <v>Ellenbest, Mike</v>
          </cell>
          <cell r="Q6176" t="str">
            <v>S</v>
          </cell>
          <cell r="AJ6176">
            <v>7.7349342293331835</v>
          </cell>
          <cell r="AR6176">
            <v>44.400000000000006</v>
          </cell>
          <cell r="AS6176">
            <v>-0.33715137861776068</v>
          </cell>
          <cell r="AT6176">
            <v>0.95360772962197471</v>
          </cell>
          <cell r="BE6176">
            <v>1.0520690884007999</v>
          </cell>
          <cell r="CP6176">
            <v>21.875</v>
          </cell>
          <cell r="CV6176">
            <v>92.1</v>
          </cell>
          <cell r="DA6176">
            <v>0</v>
          </cell>
          <cell r="DD6176">
            <v>0.67133760264147879</v>
          </cell>
          <cell r="FJ6176">
            <v>111</v>
          </cell>
          <cell r="FK6176">
            <v>0.26300000000000001</v>
          </cell>
          <cell r="FL6176">
            <v>1.1411252393038165</v>
          </cell>
          <cell r="FO6176">
            <v>0.15671639786143876</v>
          </cell>
        </row>
        <row r="6177">
          <cell r="A6177">
            <v>670440</v>
          </cell>
          <cell r="C6177" t="str">
            <v>Thompson, Nathan</v>
          </cell>
          <cell r="Q6177" t="str">
            <v>S</v>
          </cell>
          <cell r="AJ6177">
            <v>7.9630611328132961</v>
          </cell>
          <cell r="AR6177">
            <v>44.400000000000006</v>
          </cell>
          <cell r="AS6177">
            <v>-0.54700333025609282</v>
          </cell>
          <cell r="AT6177">
            <v>0.9502772587463848</v>
          </cell>
          <cell r="BE6177">
            <v>0.77394923621139844</v>
          </cell>
          <cell r="CP6177">
            <v>22.625</v>
          </cell>
          <cell r="CV6177">
            <v>92.1</v>
          </cell>
          <cell r="DA6177">
            <v>0</v>
          </cell>
          <cell r="DD6177">
            <v>1.0231482803405667</v>
          </cell>
          <cell r="FJ6177">
            <v>111</v>
          </cell>
          <cell r="FK6177">
            <v>0.26300000000000001</v>
          </cell>
          <cell r="FL6177">
            <v>0.97467134189612448</v>
          </cell>
          <cell r="FO6177">
            <v>0.21428569591836699</v>
          </cell>
        </row>
        <row r="6178">
          <cell r="A6178">
            <v>670443</v>
          </cell>
          <cell r="C6178" t="str">
            <v>Anderson, Jack</v>
          </cell>
          <cell r="Q6178" t="str">
            <v>R</v>
          </cell>
          <cell r="AJ6178">
            <v>8.0409794543676476</v>
          </cell>
          <cell r="AR6178">
            <v>16.8</v>
          </cell>
          <cell r="AS6178">
            <v>0.81019622127149382</v>
          </cell>
          <cell r="AT6178">
            <v>0.97223808873151984</v>
          </cell>
          <cell r="BE6178">
            <v>1.2402729256733083</v>
          </cell>
          <cell r="CP6178">
            <v>22.458333333333332</v>
          </cell>
          <cell r="CV6178">
            <v>92.1</v>
          </cell>
          <cell r="DA6178">
            <v>0</v>
          </cell>
          <cell r="DD6178">
            <v>0.96704754178347696</v>
          </cell>
          <cell r="FJ6178">
            <v>42</v>
          </cell>
          <cell r="FK6178">
            <v>0.26300000000000001</v>
          </cell>
          <cell r="FL6178">
            <v>0.26240395462280214</v>
          </cell>
          <cell r="FO6178">
            <v>1</v>
          </cell>
        </row>
        <row r="6179">
          <cell r="A6179">
            <v>670445</v>
          </cell>
          <cell r="C6179" t="str">
            <v>Britton, Tyler</v>
          </cell>
          <cell r="Q6179" t="str">
            <v>S</v>
          </cell>
          <cell r="AJ6179">
            <v>5.9428896417306767</v>
          </cell>
          <cell r="AR6179">
            <v>44.400000000000006</v>
          </cell>
          <cell r="AS6179">
            <v>-0.33415766780931117</v>
          </cell>
          <cell r="AT6179">
            <v>0.94843545711220623</v>
          </cell>
          <cell r="BE6179">
            <v>0.83964007353743308</v>
          </cell>
          <cell r="CP6179">
            <v>22.291666666666668</v>
          </cell>
          <cell r="CV6179">
            <v>92.1</v>
          </cell>
          <cell r="DA6179">
            <v>0</v>
          </cell>
          <cell r="DD6179">
            <v>1.5683814575181252</v>
          </cell>
          <cell r="FJ6179">
            <v>111</v>
          </cell>
          <cell r="FK6179">
            <v>0.26300000000000001</v>
          </cell>
          <cell r="FL6179">
            <v>-0.36656256276305593</v>
          </cell>
          <cell r="FO6179">
            <v>0</v>
          </cell>
        </row>
        <row r="6180">
          <cell r="A6180">
            <v>670446</v>
          </cell>
          <cell r="C6180" t="str">
            <v>Covelle, Paul</v>
          </cell>
          <cell r="Q6180" t="str">
            <v>R</v>
          </cell>
          <cell r="AJ6180">
            <v>7.9537699266888851</v>
          </cell>
          <cell r="AR6180">
            <v>16.8</v>
          </cell>
          <cell r="AS6180">
            <v>1.3882884158734026</v>
          </cell>
          <cell r="AT6180">
            <v>0.95545677279640762</v>
          </cell>
          <cell r="BE6180">
            <v>0.88027550821152023</v>
          </cell>
          <cell r="CP6180">
            <v>22.791666666666668</v>
          </cell>
          <cell r="CV6180">
            <v>92.1</v>
          </cell>
          <cell r="DA6180">
            <v>0</v>
          </cell>
          <cell r="DD6180">
            <v>0.8639760973115429</v>
          </cell>
          <cell r="FJ6180">
            <v>42</v>
          </cell>
          <cell r="FK6180">
            <v>0.26300000000000001</v>
          </cell>
          <cell r="FL6180">
            <v>1.0880415843169207</v>
          </cell>
          <cell r="FO6180">
            <v>1</v>
          </cell>
        </row>
        <row r="6181">
          <cell r="A6181">
            <v>670449</v>
          </cell>
          <cell r="C6181" t="str">
            <v>Eller, Connor</v>
          </cell>
          <cell r="Q6181" t="str">
            <v>R</v>
          </cell>
          <cell r="AJ6181">
            <v>6.6554684178440748</v>
          </cell>
          <cell r="AR6181">
            <v>16.8</v>
          </cell>
          <cell r="AS6181">
            <v>2.2831226255770907</v>
          </cell>
          <cell r="AT6181">
            <v>0.96117903084101919</v>
          </cell>
          <cell r="BE6181">
            <v>0.94891300944712309</v>
          </cell>
          <cell r="CP6181">
            <v>22.458333333333332</v>
          </cell>
          <cell r="CV6181">
            <v>92.1</v>
          </cell>
          <cell r="DA6181">
            <v>0</v>
          </cell>
          <cell r="DD6181">
            <v>0.9324194116825455</v>
          </cell>
          <cell r="FJ6181">
            <v>42</v>
          </cell>
          <cell r="FK6181">
            <v>0.26300000000000001</v>
          </cell>
          <cell r="FL6181">
            <v>-0.72044809358847328</v>
          </cell>
          <cell r="FO6181">
            <v>0.83452592370095857</v>
          </cell>
        </row>
        <row r="6182">
          <cell r="A6182">
            <v>670456</v>
          </cell>
          <cell r="C6182" t="str">
            <v>Hammer, J. D.</v>
          </cell>
          <cell r="Q6182" t="str">
            <v>R</v>
          </cell>
          <cell r="AJ6182">
            <v>6.4558303876758876</v>
          </cell>
          <cell r="AR6182">
            <v>16.8</v>
          </cell>
          <cell r="AS6182">
            <v>-0.11358950886407729</v>
          </cell>
          <cell r="AT6182">
            <v>0.90033267445205312</v>
          </cell>
          <cell r="BE6182">
            <v>1.1799696214112123</v>
          </cell>
          <cell r="CP6182">
            <v>21.958333333333332</v>
          </cell>
          <cell r="CV6182">
            <v>92.1</v>
          </cell>
          <cell r="DA6182">
            <v>0</v>
          </cell>
          <cell r="DD6182">
            <v>1.3133029834587184</v>
          </cell>
          <cell r="FJ6182">
            <v>42</v>
          </cell>
          <cell r="FK6182">
            <v>0.26300000000000001</v>
          </cell>
          <cell r="FL6182">
            <v>-8.4114000058379546E-3</v>
          </cell>
          <cell r="FO6182">
            <v>1</v>
          </cell>
        </row>
        <row r="6183">
          <cell r="A6183">
            <v>670464</v>
          </cell>
          <cell r="C6183" t="str">
            <v>Rishwain, Michael</v>
          </cell>
          <cell r="Q6183" t="str">
            <v>R</v>
          </cell>
          <cell r="AJ6183">
            <v>8.2414389145806837</v>
          </cell>
          <cell r="AR6183">
            <v>16.8</v>
          </cell>
          <cell r="AS6183">
            <v>-0.71775033276451683</v>
          </cell>
          <cell r="AT6183">
            <v>0.95555576138284359</v>
          </cell>
          <cell r="BE6183">
            <v>1.1289898842903123</v>
          </cell>
          <cell r="CP6183">
            <v>22.041666666666668</v>
          </cell>
          <cell r="CV6183">
            <v>92.1</v>
          </cell>
          <cell r="DA6183">
            <v>0</v>
          </cell>
          <cell r="DD6183">
            <v>0.83491806237286081</v>
          </cell>
          <cell r="FJ6183">
            <v>42</v>
          </cell>
          <cell r="FK6183">
            <v>0.26300000000000001</v>
          </cell>
          <cell r="FL6183">
            <v>-0.95007384943692952</v>
          </cell>
          <cell r="FO6183">
            <v>1</v>
          </cell>
        </row>
        <row r="6184">
          <cell r="A6184">
            <v>670467</v>
          </cell>
          <cell r="C6184" t="str">
            <v>Serrapica, Joe</v>
          </cell>
          <cell r="Q6184" t="str">
            <v>R</v>
          </cell>
          <cell r="AJ6184">
            <v>5.8758962283656127</v>
          </cell>
          <cell r="AR6184">
            <v>16.8</v>
          </cell>
          <cell r="AS6184">
            <v>1.0331540981424512</v>
          </cell>
          <cell r="AT6184">
            <v>0.97058837105079121</v>
          </cell>
          <cell r="BE6184">
            <v>0.93216738628966034</v>
          </cell>
          <cell r="CP6184">
            <v>22.125</v>
          </cell>
          <cell r="CV6184">
            <v>92.1</v>
          </cell>
          <cell r="DA6184">
            <v>0</v>
          </cell>
          <cell r="DD6184">
            <v>1.3605320192821821</v>
          </cell>
          <cell r="FJ6184">
            <v>42</v>
          </cell>
          <cell r="FK6184">
            <v>0.26300000000000001</v>
          </cell>
          <cell r="FL6184">
            <v>1.7644825700822611</v>
          </cell>
          <cell r="FO6184">
            <v>1</v>
          </cell>
        </row>
        <row r="6185">
          <cell r="A6185">
            <v>670525</v>
          </cell>
          <cell r="C6185" t="str">
            <v>Siomkin, Keaton</v>
          </cell>
          <cell r="Q6185" t="str">
            <v>R</v>
          </cell>
          <cell r="AJ6185">
            <v>6.2268654697378123</v>
          </cell>
          <cell r="AR6185">
            <v>16.8</v>
          </cell>
          <cell r="AS6185">
            <v>-0.29786647259092724</v>
          </cell>
          <cell r="AT6185">
            <v>0.95221865093841385</v>
          </cell>
          <cell r="BE6185">
            <v>0.79485381575005565</v>
          </cell>
          <cell r="CP6185">
            <v>24.041666666666668</v>
          </cell>
          <cell r="CV6185">
            <v>92.1</v>
          </cell>
          <cell r="DA6185">
            <v>0</v>
          </cell>
          <cell r="DD6185">
            <v>1.2029410070220241</v>
          </cell>
          <cell r="FJ6185">
            <v>42</v>
          </cell>
          <cell r="FK6185">
            <v>0.26300000000000001</v>
          </cell>
          <cell r="FL6185">
            <v>-1.148832503499456</v>
          </cell>
          <cell r="FO6185">
            <v>1</v>
          </cell>
        </row>
        <row r="6186">
          <cell r="A6186">
            <v>670527</v>
          </cell>
          <cell r="C6186" t="str">
            <v>Vance, Ross</v>
          </cell>
          <cell r="Q6186" t="str">
            <v>R</v>
          </cell>
          <cell r="AJ6186">
            <v>5.7953026181150769</v>
          </cell>
          <cell r="AR6186">
            <v>16.8</v>
          </cell>
          <cell r="AS6186">
            <v>-0.48893083850814456</v>
          </cell>
          <cell r="AT6186">
            <v>0.91810015662022237</v>
          </cell>
          <cell r="BE6186">
            <v>0.81882816161548766</v>
          </cell>
          <cell r="CP6186">
            <v>24.541666666666668</v>
          </cell>
          <cell r="CV6186">
            <v>92.1</v>
          </cell>
          <cell r="DA6186">
            <v>0</v>
          </cell>
          <cell r="DD6186">
            <v>1.34268478663417</v>
          </cell>
          <cell r="FJ6186">
            <v>42</v>
          </cell>
          <cell r="FK6186">
            <v>0.26300000000000001</v>
          </cell>
          <cell r="FL6186">
            <v>0.28009476184888538</v>
          </cell>
          <cell r="FO6186">
            <v>1</v>
          </cell>
        </row>
        <row r="6187">
          <cell r="A6187">
            <v>670540</v>
          </cell>
          <cell r="C6187" t="str">
            <v>Johnson, Reggie</v>
          </cell>
          <cell r="Q6187" t="str">
            <v>R</v>
          </cell>
          <cell r="AJ6187">
            <v>8.3030461740336179</v>
          </cell>
          <cell r="AR6187">
            <v>16.8</v>
          </cell>
          <cell r="AS6187">
            <v>-0.3364017626993423</v>
          </cell>
          <cell r="AT6187">
            <v>0.93679487448209142</v>
          </cell>
          <cell r="BE6187">
            <v>1.1121865093421182</v>
          </cell>
          <cell r="CP6187">
            <v>22.708333333333332</v>
          </cell>
          <cell r="CV6187">
            <v>92.1</v>
          </cell>
          <cell r="DA6187">
            <v>0</v>
          </cell>
          <cell r="DD6187">
            <v>0.91053849566612388</v>
          </cell>
          <cell r="FJ6187">
            <v>42</v>
          </cell>
          <cell r="FK6187">
            <v>0.26300000000000001</v>
          </cell>
          <cell r="FL6187">
            <v>1.1439701612384623</v>
          </cell>
          <cell r="FO6187">
            <v>1</v>
          </cell>
        </row>
        <row r="6188">
          <cell r="A6188">
            <v>670546</v>
          </cell>
          <cell r="C6188" t="str">
            <v>MaVorhis, Levi</v>
          </cell>
          <cell r="Q6188" t="str">
            <v>R</v>
          </cell>
          <cell r="AJ6188">
            <v>7.7205581065289479</v>
          </cell>
          <cell r="AR6188">
            <v>16.8</v>
          </cell>
          <cell r="AS6188">
            <v>1.5727051097143407</v>
          </cell>
          <cell r="AT6188">
            <v>0.96006731968312398</v>
          </cell>
          <cell r="BE6188">
            <v>0.8507631118442639</v>
          </cell>
          <cell r="CP6188">
            <v>21.958333333333332</v>
          </cell>
          <cell r="CV6188">
            <v>92.1</v>
          </cell>
          <cell r="DA6188">
            <v>0</v>
          </cell>
          <cell r="DD6188">
            <v>0.54659181714935823</v>
          </cell>
          <cell r="FJ6188">
            <v>42</v>
          </cell>
          <cell r="FK6188">
            <v>0.26300000000000001</v>
          </cell>
          <cell r="FL6188">
            <v>0.41867382850951795</v>
          </cell>
          <cell r="FO6188">
            <v>1</v>
          </cell>
        </row>
        <row r="6189">
          <cell r="A6189">
            <v>670583</v>
          </cell>
          <cell r="C6189" t="str">
            <v>McDade, Jim</v>
          </cell>
          <cell r="Q6189" t="str">
            <v>R</v>
          </cell>
          <cell r="AJ6189">
            <v>8.1415817496451339</v>
          </cell>
          <cell r="AR6189">
            <v>16.8</v>
          </cell>
          <cell r="AS6189">
            <v>2.0482142000426018</v>
          </cell>
          <cell r="AT6189">
            <v>0.95333354404904391</v>
          </cell>
          <cell r="BE6189">
            <v>1.1754577916995006</v>
          </cell>
          <cell r="CP6189">
            <v>23.541666666666668</v>
          </cell>
          <cell r="CV6189">
            <v>92.1</v>
          </cell>
          <cell r="DA6189">
            <v>0</v>
          </cell>
          <cell r="DD6189">
            <v>0.86315461666850568</v>
          </cell>
          <cell r="FJ6189">
            <v>42</v>
          </cell>
          <cell r="FK6189">
            <v>0.26300000000000001</v>
          </cell>
          <cell r="FL6189">
            <v>0.23545574822432602</v>
          </cell>
          <cell r="FO6189">
            <v>1</v>
          </cell>
        </row>
        <row r="6190">
          <cell r="A6190">
            <v>670588</v>
          </cell>
          <cell r="C6190" t="str">
            <v>Wynne, Matt</v>
          </cell>
          <cell r="Q6190" t="str">
            <v>R</v>
          </cell>
          <cell r="AJ6190">
            <v>8.1029767799917636</v>
          </cell>
          <cell r="AR6190">
            <v>16.8</v>
          </cell>
          <cell r="AS6190">
            <v>0.30366912599237311</v>
          </cell>
          <cell r="AT6190">
            <v>0.97500011655688645</v>
          </cell>
          <cell r="BE6190">
            <v>1.1578546534516354</v>
          </cell>
          <cell r="CP6190">
            <v>22.958333333333332</v>
          </cell>
          <cell r="CV6190">
            <v>92.1</v>
          </cell>
          <cell r="DA6190">
            <v>0</v>
          </cell>
          <cell r="DD6190">
            <v>0.63723657930607902</v>
          </cell>
          <cell r="FJ6190">
            <v>42</v>
          </cell>
          <cell r="FK6190">
            <v>0.26300000000000001</v>
          </cell>
          <cell r="FL6190">
            <v>0.46877086880822633</v>
          </cell>
          <cell r="FO6190">
            <v>1</v>
          </cell>
        </row>
        <row r="6191">
          <cell r="A6191">
            <v>670590</v>
          </cell>
          <cell r="C6191" t="str">
            <v>Halbohn, Kyle</v>
          </cell>
          <cell r="Q6191" t="str">
            <v>R</v>
          </cell>
          <cell r="AJ6191">
            <v>8.3127610944583026</v>
          </cell>
          <cell r="AR6191">
            <v>16.8</v>
          </cell>
          <cell r="AS6191">
            <v>0.32332787058575546</v>
          </cell>
          <cell r="AT6191">
            <v>0.97058837105079121</v>
          </cell>
          <cell r="BE6191">
            <v>1.3569531062758631</v>
          </cell>
          <cell r="CP6191">
            <v>23.458333333333332</v>
          </cell>
          <cell r="CV6191">
            <v>92.1</v>
          </cell>
          <cell r="DA6191">
            <v>0</v>
          </cell>
          <cell r="DD6191">
            <v>0.83819474648601178</v>
          </cell>
          <cell r="FJ6191">
            <v>42</v>
          </cell>
          <cell r="FK6191">
            <v>0.26300000000000001</v>
          </cell>
          <cell r="FL6191">
            <v>-3.0935845441037699</v>
          </cell>
          <cell r="FO6191">
            <v>1</v>
          </cell>
        </row>
        <row r="6192">
          <cell r="A6192">
            <v>670620</v>
          </cell>
          <cell r="C6192" t="str">
            <v>Camacho, Joseph</v>
          </cell>
          <cell r="Q6192" t="str">
            <v>R</v>
          </cell>
          <cell r="AJ6192">
            <v>7.854221047540392</v>
          </cell>
          <cell r="AR6192">
            <v>16.8</v>
          </cell>
          <cell r="AS6192">
            <v>0.32546246723315875</v>
          </cell>
          <cell r="AT6192">
            <v>0.9618835828029072</v>
          </cell>
          <cell r="BE6192">
            <v>0.51892467482788918</v>
          </cell>
          <cell r="CP6192">
            <v>22.041666666666668</v>
          </cell>
          <cell r="CV6192">
            <v>92.1</v>
          </cell>
          <cell r="DA6192">
            <v>0</v>
          </cell>
          <cell r="DD6192">
            <v>0.76301561596255163</v>
          </cell>
          <cell r="FJ6192">
            <v>42</v>
          </cell>
          <cell r="FK6192">
            <v>0.26300000000000001</v>
          </cell>
          <cell r="FL6192">
            <v>0.47799046088336272</v>
          </cell>
          <cell r="FO6192">
            <v>1</v>
          </cell>
        </row>
        <row r="6193">
          <cell r="A6193">
            <v>670621</v>
          </cell>
          <cell r="C6193" t="str">
            <v>Brummett, Garrett</v>
          </cell>
          <cell r="Q6193" t="str">
            <v>R</v>
          </cell>
          <cell r="AJ6193">
            <v>6.8496374926290251</v>
          </cell>
          <cell r="AR6193">
            <v>16.8</v>
          </cell>
          <cell r="AS6193">
            <v>-0.52444993292454978</v>
          </cell>
          <cell r="AT6193">
            <v>0.94227530796019798</v>
          </cell>
          <cell r="BE6193">
            <v>1.0358679223014644</v>
          </cell>
          <cell r="CP6193">
            <v>22.208333333333332</v>
          </cell>
          <cell r="CV6193">
            <v>92.1</v>
          </cell>
          <cell r="DA6193">
            <v>0</v>
          </cell>
          <cell r="DD6193">
            <v>1.030273733250846</v>
          </cell>
          <cell r="FJ6193">
            <v>42</v>
          </cell>
          <cell r="FK6193">
            <v>0.26300000000000001</v>
          </cell>
          <cell r="FL6193">
            <v>-0.19593777387746594</v>
          </cell>
          <cell r="FO6193">
            <v>1</v>
          </cell>
        </row>
        <row r="6194">
          <cell r="A6194">
            <v>670626</v>
          </cell>
          <cell r="C6194" t="str">
            <v>Arzaga, Oscar</v>
          </cell>
          <cell r="Q6194" t="str">
            <v>R</v>
          </cell>
          <cell r="AJ6194">
            <v>9.2379216091295362</v>
          </cell>
          <cell r="AR6194">
            <v>16.8</v>
          </cell>
          <cell r="AS6194">
            <v>2.3729661392422723</v>
          </cell>
          <cell r="AT6194">
            <v>0.96997878491866585</v>
          </cell>
          <cell r="BE6194">
            <v>1.3217070554136394</v>
          </cell>
          <cell r="CP6194">
            <v>17.375</v>
          </cell>
          <cell r="CV6194">
            <v>92.1</v>
          </cell>
          <cell r="DA6194">
            <v>0</v>
          </cell>
          <cell r="DD6194">
            <v>1.1484167224847222</v>
          </cell>
          <cell r="FJ6194">
            <v>42</v>
          </cell>
          <cell r="FK6194">
            <v>0.26300000000000001</v>
          </cell>
          <cell r="FL6194">
            <v>-0.9755065098154726</v>
          </cell>
          <cell r="FO6194">
            <v>0.63615021040798347</v>
          </cell>
        </row>
        <row r="6195">
          <cell r="A6195">
            <v>670675</v>
          </cell>
          <cell r="C6195" t="str">
            <v>Holmes, Tim</v>
          </cell>
          <cell r="Q6195" t="str">
            <v>R</v>
          </cell>
          <cell r="AJ6195">
            <v>7.8357753921070792</v>
          </cell>
          <cell r="AR6195">
            <v>16.8</v>
          </cell>
          <cell r="AS6195">
            <v>0.67851895137546592</v>
          </cell>
          <cell r="AT6195">
            <v>0.9777778806914218</v>
          </cell>
          <cell r="BE6195">
            <v>1.2242936101187056</v>
          </cell>
          <cell r="CP6195">
            <v>22.708333333333332</v>
          </cell>
          <cell r="CV6195">
            <v>92.1</v>
          </cell>
          <cell r="DA6195">
            <v>0</v>
          </cell>
          <cell r="DD6195">
            <v>1.1082278543222273</v>
          </cell>
          <cell r="FJ6195">
            <v>42</v>
          </cell>
          <cell r="FK6195">
            <v>0.26300000000000001</v>
          </cell>
          <cell r="FL6195">
            <v>2.9454398220028448</v>
          </cell>
          <cell r="FO6195">
            <v>1</v>
          </cell>
        </row>
        <row r="6196">
          <cell r="A6196">
            <v>670680</v>
          </cell>
          <cell r="C6196" t="str">
            <v>Santos, Luis</v>
          </cell>
          <cell r="Q6196" t="str">
            <v>R</v>
          </cell>
          <cell r="AJ6196">
            <v>8.3410612144792768</v>
          </cell>
          <cell r="AR6196">
            <v>16.8</v>
          </cell>
          <cell r="AS6196">
            <v>-9.3801756677088548</v>
          </cell>
          <cell r="AT6196">
            <v>0.99650961510680691</v>
          </cell>
          <cell r="BE6196">
            <v>1.0745237767151661</v>
          </cell>
          <cell r="CP6196">
            <v>21.791666666666668</v>
          </cell>
          <cell r="CV6196">
            <v>92.1</v>
          </cell>
          <cell r="DA6196">
            <v>0</v>
          </cell>
          <cell r="DD6196">
            <v>1.5859079091469923</v>
          </cell>
          <cell r="FJ6196">
            <v>42</v>
          </cell>
          <cell r="FK6196">
            <v>0.26300000000000001</v>
          </cell>
          <cell r="FL6196">
            <v>2.3435751603849369</v>
          </cell>
          <cell r="FO6196">
            <v>1</v>
          </cell>
        </row>
        <row r="6197">
          <cell r="A6197">
            <v>670689</v>
          </cell>
          <cell r="C6197" t="str">
            <v>Duval, Max</v>
          </cell>
          <cell r="Q6197" t="str">
            <v>S</v>
          </cell>
          <cell r="AJ6197">
            <v>6.8971086387103373</v>
          </cell>
          <cell r="AR6197">
            <v>44.400000000000006</v>
          </cell>
          <cell r="AS6197">
            <v>-0.84400594910615467</v>
          </cell>
          <cell r="AT6197">
            <v>0.91585393661751768</v>
          </cell>
          <cell r="BE6197">
            <v>1.4255163141071212</v>
          </cell>
          <cell r="CP6197">
            <v>25.208333333333332</v>
          </cell>
          <cell r="CV6197">
            <v>92.1</v>
          </cell>
          <cell r="DA6197">
            <v>0</v>
          </cell>
          <cell r="DD6197">
            <v>0.9696256964078348</v>
          </cell>
          <cell r="FJ6197">
            <v>111</v>
          </cell>
          <cell r="FK6197">
            <v>0.26300000000000001</v>
          </cell>
          <cell r="FL6197">
            <v>1.1251916884108817</v>
          </cell>
          <cell r="FO6197">
            <v>0</v>
          </cell>
        </row>
        <row r="6198">
          <cell r="A6198">
            <v>670705</v>
          </cell>
          <cell r="C6198" t="str">
            <v>Kelly, Garrett</v>
          </cell>
          <cell r="Q6198" t="str">
            <v>R</v>
          </cell>
          <cell r="AJ6198">
            <v>8.0802008298871151</v>
          </cell>
          <cell r="AR6198">
            <v>16.8</v>
          </cell>
          <cell r="AS6198">
            <v>-0.65750596424356378</v>
          </cell>
          <cell r="AT6198">
            <v>0.93898333102919895</v>
          </cell>
          <cell r="BE6198">
            <v>0.87480524045927488</v>
          </cell>
          <cell r="CP6198">
            <v>21.875</v>
          </cell>
          <cell r="CV6198">
            <v>92.1</v>
          </cell>
          <cell r="DA6198">
            <v>0</v>
          </cell>
          <cell r="DD6198">
            <v>1.4463819278387622</v>
          </cell>
          <cell r="FJ6198">
            <v>42</v>
          </cell>
          <cell r="FK6198">
            <v>0.26300000000000001</v>
          </cell>
          <cell r="FL6198">
            <v>0.29562602424714868</v>
          </cell>
          <cell r="FO6198">
            <v>1</v>
          </cell>
        </row>
        <row r="6199">
          <cell r="A6199">
            <v>670706</v>
          </cell>
          <cell r="C6199" t="str">
            <v>Martinez, Daniel</v>
          </cell>
          <cell r="Q6199" t="str">
            <v>R</v>
          </cell>
          <cell r="AJ6199">
            <v>8.1880114047772032</v>
          </cell>
          <cell r="AR6199">
            <v>16.8</v>
          </cell>
          <cell r="AS6199">
            <v>-1.0052610108458815</v>
          </cell>
          <cell r="AT6199">
            <v>0.94227530796019798</v>
          </cell>
          <cell r="BE6199">
            <v>0.90930491031387362</v>
          </cell>
          <cell r="CP6199">
            <v>22.041666666666668</v>
          </cell>
          <cell r="CV6199">
            <v>92.1</v>
          </cell>
          <cell r="DA6199">
            <v>0</v>
          </cell>
          <cell r="DD6199">
            <v>1.0641407304761654</v>
          </cell>
          <cell r="FJ6199">
            <v>42</v>
          </cell>
          <cell r="FK6199">
            <v>0.26300000000000001</v>
          </cell>
          <cell r="FL6199">
            <v>0.27336078938099106</v>
          </cell>
          <cell r="FO6199">
            <v>1</v>
          </cell>
        </row>
        <row r="6200">
          <cell r="A6200">
            <v>670707</v>
          </cell>
          <cell r="C6200" t="str">
            <v>Strecker, Zach</v>
          </cell>
          <cell r="Q6200" t="str">
            <v>R</v>
          </cell>
          <cell r="AJ6200">
            <v>7.7598804431524488</v>
          </cell>
          <cell r="AR6200">
            <v>16.8</v>
          </cell>
          <cell r="AS6200">
            <v>-0.90888597799498327</v>
          </cell>
          <cell r="AT6200">
            <v>0.93243274164557011</v>
          </cell>
          <cell r="BE6200">
            <v>1.1639488269161189</v>
          </cell>
          <cell r="CP6200">
            <v>22.791666666666668</v>
          </cell>
          <cell r="CV6200">
            <v>92.1</v>
          </cell>
          <cell r="DA6200">
            <v>0</v>
          </cell>
          <cell r="DD6200">
            <v>0.8840738758402138</v>
          </cell>
          <cell r="FJ6200">
            <v>42</v>
          </cell>
          <cell r="FK6200">
            <v>0.26300000000000001</v>
          </cell>
          <cell r="FL6200">
            <v>0.69926391959211109</v>
          </cell>
          <cell r="FO6200">
            <v>1</v>
          </cell>
        </row>
        <row r="6201">
          <cell r="A6201">
            <v>670708</v>
          </cell>
          <cell r="C6201" t="str">
            <v>Diomartich, Eric</v>
          </cell>
          <cell r="Q6201" t="str">
            <v>S</v>
          </cell>
          <cell r="AJ6201">
            <v>10.203046087788188</v>
          </cell>
          <cell r="AR6201">
            <v>44.400000000000006</v>
          </cell>
          <cell r="AS6201">
            <v>0.71482363461058196</v>
          </cell>
          <cell r="AT6201">
            <v>0.97191052508821285</v>
          </cell>
          <cell r="BE6201">
            <v>0.87213312285796529</v>
          </cell>
          <cell r="CP6201">
            <v>22.125</v>
          </cell>
          <cell r="CV6201">
            <v>92.1</v>
          </cell>
          <cell r="DA6201">
            <v>0</v>
          </cell>
          <cell r="DD6201">
            <v>0.93758843730713914</v>
          </cell>
          <cell r="FJ6201">
            <v>111</v>
          </cell>
          <cell r="FK6201">
            <v>0.26300000000000001</v>
          </cell>
          <cell r="FL6201">
            <v>-0.70962024800226642</v>
          </cell>
          <cell r="FO6201">
            <v>0</v>
          </cell>
        </row>
        <row r="6202">
          <cell r="A6202">
            <v>670709</v>
          </cell>
          <cell r="C6202" t="str">
            <v>Graziano, Joe</v>
          </cell>
          <cell r="Q6202" t="str">
            <v>R</v>
          </cell>
          <cell r="AJ6202">
            <v>8.6366927915158165</v>
          </cell>
          <cell r="AR6202">
            <v>16.8</v>
          </cell>
          <cell r="AS6202">
            <v>-1.5366577147850009</v>
          </cell>
          <cell r="AT6202">
            <v>0.9477868480803795</v>
          </cell>
          <cell r="BE6202">
            <v>0.86926734625355084</v>
          </cell>
          <cell r="CP6202">
            <v>22.625</v>
          </cell>
          <cell r="CV6202">
            <v>92.1</v>
          </cell>
          <cell r="DA6202">
            <v>0</v>
          </cell>
          <cell r="DD6202">
            <v>0.84719083472031587</v>
          </cell>
          <cell r="FJ6202">
            <v>42</v>
          </cell>
          <cell r="FK6202">
            <v>0.26300000000000001</v>
          </cell>
          <cell r="FL6202">
            <v>0.40338598203990372</v>
          </cell>
          <cell r="FO6202">
            <v>1</v>
          </cell>
        </row>
        <row r="6203">
          <cell r="A6203">
            <v>670710</v>
          </cell>
          <cell r="C6203" t="str">
            <v>Sweet, Austin</v>
          </cell>
          <cell r="Q6203" t="str">
            <v>R</v>
          </cell>
          <cell r="AJ6203">
            <v>7.7402410057653519</v>
          </cell>
          <cell r="AR6203">
            <v>16.8</v>
          </cell>
          <cell r="AS6203">
            <v>-0.73979673154078007</v>
          </cell>
          <cell r="AT6203">
            <v>0.92484610922535926</v>
          </cell>
          <cell r="BE6203">
            <v>1.0406042351898461</v>
          </cell>
          <cell r="CP6203">
            <v>22.791666666666668</v>
          </cell>
          <cell r="CV6203">
            <v>92.1</v>
          </cell>
          <cell r="DA6203">
            <v>0</v>
          </cell>
          <cell r="DD6203">
            <v>1.0330558442593554</v>
          </cell>
          <cell r="FJ6203">
            <v>42</v>
          </cell>
          <cell r="FK6203">
            <v>0.26300000000000001</v>
          </cell>
          <cell r="FL6203">
            <v>0.51586973089480659</v>
          </cell>
          <cell r="FO6203">
            <v>1</v>
          </cell>
        </row>
        <row r="6204">
          <cell r="A6204">
            <v>670720</v>
          </cell>
          <cell r="C6204" t="str">
            <v>Zarubin, Jackson</v>
          </cell>
          <cell r="Q6204" t="str">
            <v>R</v>
          </cell>
          <cell r="AJ6204">
            <v>6.9042884711798216</v>
          </cell>
          <cell r="AR6204">
            <v>16.8</v>
          </cell>
          <cell r="AS6204">
            <v>-2.1920691259132887</v>
          </cell>
          <cell r="AT6204">
            <v>0.93461134914892918</v>
          </cell>
          <cell r="BE6204">
            <v>1.1913550830501369</v>
          </cell>
          <cell r="CP6204">
            <v>23.458333333333332</v>
          </cell>
          <cell r="CV6204">
            <v>92.1</v>
          </cell>
          <cell r="DA6204">
            <v>0</v>
          </cell>
          <cell r="DD6204">
            <v>1.1414674983462689</v>
          </cell>
          <cell r="FJ6204">
            <v>42</v>
          </cell>
          <cell r="FK6204">
            <v>0.26300000000000001</v>
          </cell>
          <cell r="FL6204">
            <v>-0.6838832287369776</v>
          </cell>
          <cell r="FO6204">
            <v>1</v>
          </cell>
        </row>
        <row r="6205">
          <cell r="A6205">
            <v>670744</v>
          </cell>
          <cell r="C6205" t="str">
            <v>Bethell, Max</v>
          </cell>
          <cell r="Q6205" t="str">
            <v>R</v>
          </cell>
          <cell r="AJ6205">
            <v>6.9267417565254474</v>
          </cell>
          <cell r="AR6205">
            <v>16.8</v>
          </cell>
          <cell r="AS6205">
            <v>1.3691626920764495</v>
          </cell>
          <cell r="AT6205">
            <v>0.93965404679402065</v>
          </cell>
          <cell r="BE6205">
            <v>1.2953689080727777</v>
          </cell>
          <cell r="CP6205">
            <v>22.125</v>
          </cell>
          <cell r="CV6205">
            <v>92.1</v>
          </cell>
          <cell r="DA6205">
            <v>0</v>
          </cell>
          <cell r="DD6205">
            <v>0.83690429234720298</v>
          </cell>
          <cell r="FJ6205">
            <v>42</v>
          </cell>
          <cell r="FK6205">
            <v>0.26300000000000001</v>
          </cell>
          <cell r="FL6205">
            <v>-2.1338830410915217E-3</v>
          </cell>
          <cell r="FO6205">
            <v>1</v>
          </cell>
        </row>
        <row r="6206">
          <cell r="A6206">
            <v>519270</v>
          </cell>
          <cell r="C6206" t="str">
            <v>Sergey, Matthew</v>
          </cell>
          <cell r="Q6206" t="str">
            <v>S</v>
          </cell>
          <cell r="AJ6206">
            <v>5.679933180052676</v>
          </cell>
          <cell r="AR6206">
            <v>44.400000000000006</v>
          </cell>
          <cell r="AS6206">
            <v>-1.2088619297006744</v>
          </cell>
          <cell r="AT6206">
            <v>0.95806609089934636</v>
          </cell>
          <cell r="BE6206">
            <v>1.1612738194492318</v>
          </cell>
          <cell r="CP6206">
            <v>26.958333333333332</v>
          </cell>
          <cell r="CV6206">
            <v>92.1</v>
          </cell>
          <cell r="DA6206">
            <v>0</v>
          </cell>
          <cell r="DD6206">
            <v>1.4401505719694607</v>
          </cell>
          <cell r="FJ6206">
            <v>111</v>
          </cell>
          <cell r="FK6206">
            <v>0.26300000000000001</v>
          </cell>
          <cell r="FL6206">
            <v>-0.1601541894997478</v>
          </cell>
          <cell r="FO6206">
            <v>7.1428571428571286E-2</v>
          </cell>
        </row>
        <row r="6207">
          <cell r="A6207">
            <v>596054</v>
          </cell>
          <cell r="C6207" t="str">
            <v>Napolitano, Joe</v>
          </cell>
          <cell r="Q6207" t="str">
            <v>R</v>
          </cell>
          <cell r="AJ6207">
            <v>7.6281134003297275</v>
          </cell>
          <cell r="AR6207">
            <v>16.8</v>
          </cell>
          <cell r="AS6207">
            <v>1.1847351229129783</v>
          </cell>
          <cell r="AT6207">
            <v>0.97610932546920681</v>
          </cell>
          <cell r="BE6207">
            <v>1.2215595568761688</v>
          </cell>
          <cell r="CP6207">
            <v>24.375</v>
          </cell>
          <cell r="CV6207">
            <v>92.1</v>
          </cell>
          <cell r="DA6207">
            <v>0</v>
          </cell>
          <cell r="DD6207">
            <v>1.0404374299228283</v>
          </cell>
          <cell r="FJ6207">
            <v>42</v>
          </cell>
          <cell r="FK6207">
            <v>0.26300000000000001</v>
          </cell>
          <cell r="FL6207">
            <v>0.90456934376875198</v>
          </cell>
          <cell r="FO6207">
            <v>1</v>
          </cell>
        </row>
        <row r="6208">
          <cell r="A6208">
            <v>608344</v>
          </cell>
          <cell r="C6208" t="str">
            <v>Irvin, Cole</v>
          </cell>
          <cell r="Q6208" t="str">
            <v>S</v>
          </cell>
          <cell r="AJ6208">
            <v>6.4763981399304509</v>
          </cell>
          <cell r="AR6208">
            <v>44.400000000000006</v>
          </cell>
          <cell r="AS6208">
            <v>-0.53879856513890356</v>
          </cell>
          <cell r="AT6208">
            <v>0.94893902465767899</v>
          </cell>
          <cell r="BE6208">
            <v>1.0255794884658909</v>
          </cell>
          <cell r="CP6208">
            <v>22.458333333333332</v>
          </cell>
          <cell r="CV6208">
            <v>92.1</v>
          </cell>
          <cell r="DA6208">
            <v>0</v>
          </cell>
          <cell r="DD6208">
            <v>0.81348531252686063</v>
          </cell>
          <cell r="FJ6208">
            <v>111</v>
          </cell>
          <cell r="FK6208">
            <v>0.26300000000000001</v>
          </cell>
          <cell r="FL6208">
            <v>0.72792644323092226</v>
          </cell>
          <cell r="FO6208">
            <v>0</v>
          </cell>
        </row>
        <row r="6209">
          <cell r="A6209">
            <v>612808</v>
          </cell>
          <cell r="C6209" t="str">
            <v>Arias, Yojensy</v>
          </cell>
          <cell r="Q6209" t="str">
            <v>S</v>
          </cell>
          <cell r="AJ6209">
            <v>8.5681445459370096</v>
          </cell>
          <cell r="AR6209">
            <v>44.400000000000006</v>
          </cell>
          <cell r="AS6209">
            <v>-1.2975487617960839</v>
          </cell>
          <cell r="AT6209">
            <v>0.93023451137517676</v>
          </cell>
          <cell r="BE6209">
            <v>1.0661735746183028</v>
          </cell>
          <cell r="CP6209">
            <v>22.958333333333332</v>
          </cell>
          <cell r="CV6209">
            <v>92.1</v>
          </cell>
          <cell r="DA6209">
            <v>0</v>
          </cell>
          <cell r="DD6209">
            <v>1.1181963741605438</v>
          </cell>
          <cell r="FJ6209">
            <v>111</v>
          </cell>
          <cell r="FK6209">
            <v>0.26300000000000001</v>
          </cell>
          <cell r="FL6209">
            <v>4.3773308088807847E-2</v>
          </cell>
          <cell r="FO6209">
            <v>0</v>
          </cell>
        </row>
        <row r="6210">
          <cell r="A6210">
            <v>615698</v>
          </cell>
          <cell r="C6210" t="str">
            <v>Quantrill, Cal</v>
          </cell>
          <cell r="Q6210" t="str">
            <v>S</v>
          </cell>
          <cell r="AJ6210">
            <v>6.3554098327599018</v>
          </cell>
          <cell r="AR6210">
            <v>44.400000000000006</v>
          </cell>
          <cell r="AS6210">
            <v>0.58825940619814243</v>
          </cell>
          <cell r="AT6210">
            <v>0.98234909509333401</v>
          </cell>
          <cell r="BE6210">
            <v>1.0573230630535009</v>
          </cell>
          <cell r="CP6210">
            <v>21.375</v>
          </cell>
          <cell r="CV6210">
            <v>92.1</v>
          </cell>
          <cell r="DA6210">
            <v>0</v>
          </cell>
          <cell r="DD6210">
            <v>1.2399295890043303</v>
          </cell>
          <cell r="FJ6210">
            <v>111</v>
          </cell>
          <cell r="FK6210">
            <v>0.26300000000000001</v>
          </cell>
          <cell r="FL6210">
            <v>-0.5273553375127068</v>
          </cell>
          <cell r="FO6210">
            <v>0</v>
          </cell>
        </row>
        <row r="6211">
          <cell r="A6211">
            <v>621182</v>
          </cell>
          <cell r="C6211" t="str">
            <v>Gallardo, Steven</v>
          </cell>
          <cell r="Q6211" t="str">
            <v>R</v>
          </cell>
          <cell r="AJ6211">
            <v>6.0646748350627284</v>
          </cell>
          <cell r="AR6211">
            <v>16.8</v>
          </cell>
          <cell r="AS6211">
            <v>-1.4271545699798853</v>
          </cell>
          <cell r="AT6211">
            <v>0.92053757676735171</v>
          </cell>
          <cell r="BE6211">
            <v>0.96396163298342352</v>
          </cell>
          <cell r="CP6211">
            <v>23.708333333333332</v>
          </cell>
          <cell r="CV6211">
            <v>92.1</v>
          </cell>
          <cell r="DA6211">
            <v>0</v>
          </cell>
          <cell r="DD6211">
            <v>1.141996877615761</v>
          </cell>
          <cell r="FJ6211">
            <v>42</v>
          </cell>
          <cell r="FK6211">
            <v>0.26300000000000001</v>
          </cell>
          <cell r="FL6211">
            <v>-0.29249737134621245</v>
          </cell>
          <cell r="FO6211">
            <v>1</v>
          </cell>
        </row>
        <row r="6212">
          <cell r="A6212">
            <v>621346</v>
          </cell>
          <cell r="C6212" t="str">
            <v>Culbreth, Ty</v>
          </cell>
          <cell r="Q6212" t="str">
            <v>S</v>
          </cell>
          <cell r="AJ6212">
            <v>6.7669259768322227</v>
          </cell>
          <cell r="AR6212">
            <v>44.400000000000006</v>
          </cell>
          <cell r="AS6212">
            <v>-0.78387240335409303</v>
          </cell>
          <cell r="AT6212">
            <v>0.95258887890435973</v>
          </cell>
          <cell r="BE6212">
            <v>0.76295967902442008</v>
          </cell>
          <cell r="CP6212">
            <v>22.208333333333332</v>
          </cell>
          <cell r="CV6212">
            <v>92.1</v>
          </cell>
          <cell r="DA6212">
            <v>0</v>
          </cell>
          <cell r="DD6212">
            <v>0.74368616171844149</v>
          </cell>
          <cell r="FJ6212">
            <v>111</v>
          </cell>
          <cell r="FK6212">
            <v>0.26300000000000001</v>
          </cell>
          <cell r="FL6212">
            <v>-0.1622974885560815</v>
          </cell>
          <cell r="FO6212">
            <v>0</v>
          </cell>
        </row>
        <row r="6213">
          <cell r="A6213">
            <v>621375</v>
          </cell>
          <cell r="C6213" t="str">
            <v>Danciu, Parker</v>
          </cell>
          <cell r="Q6213" t="str">
            <v>R</v>
          </cell>
          <cell r="AJ6213">
            <v>6.6311005484631274</v>
          </cell>
          <cell r="AR6213">
            <v>16.8</v>
          </cell>
          <cell r="AS6213">
            <v>-0.99471252721641423</v>
          </cell>
          <cell r="AT6213">
            <v>0.92246913258574259</v>
          </cell>
          <cell r="BE6213">
            <v>0.9446724709932991</v>
          </cell>
          <cell r="CP6213">
            <v>22.291666666666668</v>
          </cell>
          <cell r="CV6213">
            <v>92.1</v>
          </cell>
          <cell r="DA6213">
            <v>0</v>
          </cell>
          <cell r="DD6213">
            <v>0.73488768858912334</v>
          </cell>
          <cell r="FJ6213">
            <v>42</v>
          </cell>
          <cell r="FK6213">
            <v>0.26300000000000001</v>
          </cell>
          <cell r="FL6213">
            <v>0.76705006116004881</v>
          </cell>
          <cell r="FO6213">
            <v>1</v>
          </cell>
        </row>
        <row r="6214">
          <cell r="A6214">
            <v>621592</v>
          </cell>
          <cell r="C6214" t="str">
            <v>Jimenez, Eduardo</v>
          </cell>
          <cell r="Q6214" t="str">
            <v>R</v>
          </cell>
          <cell r="AJ6214">
            <v>7.0660531403324303</v>
          </cell>
          <cell r="AR6214">
            <v>16.8</v>
          </cell>
          <cell r="AS6214">
            <v>0.3957989102280981</v>
          </cell>
          <cell r="AT6214">
            <v>0.96019781042928565</v>
          </cell>
          <cell r="BE6214">
            <v>0.98680326236289018</v>
          </cell>
          <cell r="CP6214">
            <v>21.208333333333332</v>
          </cell>
          <cell r="CV6214">
            <v>92.1</v>
          </cell>
          <cell r="DA6214">
            <v>0</v>
          </cell>
          <cell r="DD6214">
            <v>1.3308788176625885</v>
          </cell>
          <cell r="FJ6214">
            <v>42</v>
          </cell>
          <cell r="FK6214">
            <v>0.26300000000000001</v>
          </cell>
          <cell r="FL6214">
            <v>0.74170450158302836</v>
          </cell>
          <cell r="FO6214">
            <v>1</v>
          </cell>
        </row>
        <row r="6215">
          <cell r="A6215">
            <v>625509</v>
          </cell>
          <cell r="C6215" t="str">
            <v>Almonte, Angelo</v>
          </cell>
          <cell r="Q6215" t="str">
            <v>S</v>
          </cell>
          <cell r="AJ6215">
            <v>7.3256760452180796</v>
          </cell>
          <cell r="AR6215">
            <v>44.400000000000006</v>
          </cell>
          <cell r="AS6215">
            <v>0.50556666589376331</v>
          </cell>
          <cell r="AT6215">
            <v>0.97237581783226057</v>
          </cell>
          <cell r="BE6215">
            <v>0.86428756199893364</v>
          </cell>
          <cell r="CP6215">
            <v>22.041666666666668</v>
          </cell>
          <cell r="CV6215">
            <v>92.1</v>
          </cell>
          <cell r="DA6215">
            <v>0</v>
          </cell>
          <cell r="DD6215">
            <v>1.3902107404581021</v>
          </cell>
          <cell r="FJ6215">
            <v>111</v>
          </cell>
          <cell r="FK6215">
            <v>0.26300000000000001</v>
          </cell>
          <cell r="FL6215">
            <v>-0.55478822557650709</v>
          </cell>
          <cell r="FO6215">
            <v>0.13492063492063477</v>
          </cell>
        </row>
        <row r="6216">
          <cell r="A6216">
            <v>641410</v>
          </cell>
          <cell r="C6216" t="str">
            <v>Bruner, Layne</v>
          </cell>
          <cell r="Q6216" t="str">
            <v>S</v>
          </cell>
          <cell r="AJ6216">
            <v>9.1381152079132484</v>
          </cell>
          <cell r="AR6216">
            <v>44.400000000000006</v>
          </cell>
          <cell r="AS6216">
            <v>0.85553982946382745</v>
          </cell>
          <cell r="AT6216">
            <v>0.97698924178790092</v>
          </cell>
          <cell r="BE6216">
            <v>0.88530474112055624</v>
          </cell>
          <cell r="CP6216">
            <v>21.791666666666668</v>
          </cell>
          <cell r="CV6216">
            <v>92.1</v>
          </cell>
          <cell r="DA6216">
            <v>0</v>
          </cell>
          <cell r="DD6216">
            <v>1.4377214660686555</v>
          </cell>
          <cell r="FJ6216">
            <v>111</v>
          </cell>
          <cell r="FK6216">
            <v>0.26300000000000001</v>
          </cell>
          <cell r="FL6216">
            <v>1.2589410984099352</v>
          </cell>
          <cell r="FO6216">
            <v>0</v>
          </cell>
        </row>
        <row r="6217">
          <cell r="A6217">
            <v>641447</v>
          </cell>
          <cell r="C6217" t="str">
            <v>Castano, Daniel</v>
          </cell>
          <cell r="Q6217" t="str">
            <v>S</v>
          </cell>
          <cell r="AJ6217">
            <v>8.0083092170980947</v>
          </cell>
          <cell r="AR6217">
            <v>44.400000000000006</v>
          </cell>
          <cell r="AS6217">
            <v>-1.1178487419985661</v>
          </cell>
          <cell r="AT6217">
            <v>0.94981559058424603</v>
          </cell>
          <cell r="BE6217">
            <v>1.0932005622422829</v>
          </cell>
          <cell r="CP6217">
            <v>21.791666666666668</v>
          </cell>
          <cell r="CV6217">
            <v>92.1</v>
          </cell>
          <cell r="DA6217">
            <v>0</v>
          </cell>
          <cell r="DD6217">
            <v>0.78087344353168064</v>
          </cell>
          <cell r="FJ6217">
            <v>111</v>
          </cell>
          <cell r="FK6217">
            <v>0.26300000000000001</v>
          </cell>
          <cell r="FL6217">
            <v>-0.21394507136684912</v>
          </cell>
          <cell r="FO6217">
            <v>0</v>
          </cell>
        </row>
        <row r="6218">
          <cell r="A6218">
            <v>641548</v>
          </cell>
          <cell r="C6218" t="str">
            <v>Ecker, Mark</v>
          </cell>
          <cell r="Q6218" t="str">
            <v>R</v>
          </cell>
          <cell r="AJ6218">
            <v>5.4410006248520686</v>
          </cell>
          <cell r="AR6218">
            <v>16.8</v>
          </cell>
          <cell r="AS6218">
            <v>1.282011734750657</v>
          </cell>
          <cell r="AT6218">
            <v>0.96512951931668489</v>
          </cell>
          <cell r="BE6218">
            <v>0.7548427904830548</v>
          </cell>
          <cell r="CP6218">
            <v>21.125</v>
          </cell>
          <cell r="CV6218">
            <v>92.1</v>
          </cell>
          <cell r="DA6218">
            <v>0</v>
          </cell>
          <cell r="DD6218">
            <v>1.3037910759362727</v>
          </cell>
          <cell r="FJ6218">
            <v>42</v>
          </cell>
          <cell r="FK6218">
            <v>0.26300000000000001</v>
          </cell>
          <cell r="FL6218">
            <v>0.37091832611476683</v>
          </cell>
          <cell r="FO6218">
            <v>1</v>
          </cell>
        </row>
        <row r="6219">
          <cell r="A6219">
            <v>641594</v>
          </cell>
          <cell r="C6219" t="str">
            <v>Garcia, Danny</v>
          </cell>
          <cell r="Q6219" t="str">
            <v>S</v>
          </cell>
          <cell r="AJ6219">
            <v>6.7637589358755292</v>
          </cell>
          <cell r="AR6219">
            <v>44.400000000000006</v>
          </cell>
          <cell r="AS6219">
            <v>-0.70933687102482856</v>
          </cell>
          <cell r="AT6219">
            <v>0.94498124516745419</v>
          </cell>
          <cell r="BE6219">
            <v>0.66857982291780516</v>
          </cell>
          <cell r="CP6219">
            <v>22.375</v>
          </cell>
          <cell r="CV6219">
            <v>92.1</v>
          </cell>
          <cell r="DA6219">
            <v>0</v>
          </cell>
          <cell r="DD6219">
            <v>0.51585342585306115</v>
          </cell>
          <cell r="FJ6219">
            <v>111</v>
          </cell>
          <cell r="FK6219">
            <v>0.26300000000000001</v>
          </cell>
          <cell r="FL6219">
            <v>-0.15834837460227291</v>
          </cell>
          <cell r="FO6219">
            <v>2.9411770934256176E-2</v>
          </cell>
        </row>
        <row r="6220">
          <cell r="A6220">
            <v>641662</v>
          </cell>
          <cell r="C6220" t="str">
            <v>Hansen, Alec</v>
          </cell>
          <cell r="Q6220" t="str">
            <v>S</v>
          </cell>
          <cell r="AJ6220">
            <v>5.0268972222242141</v>
          </cell>
          <cell r="AR6220">
            <v>58.397118169311575</v>
          </cell>
          <cell r="AS6220">
            <v>6.6290277435468337E-2</v>
          </cell>
          <cell r="AT6220">
            <v>0.97329501414737163</v>
          </cell>
          <cell r="BE6220">
            <v>1.441390934217945</v>
          </cell>
          <cell r="CP6220">
            <v>21.708333333333332</v>
          </cell>
          <cell r="CV6220">
            <v>92.1</v>
          </cell>
          <cell r="DA6220">
            <v>0</v>
          </cell>
          <cell r="DD6220">
            <v>1.6566588079482822</v>
          </cell>
          <cell r="FJ6220">
            <v>111</v>
          </cell>
          <cell r="FK6220">
            <v>0.26300000000000001</v>
          </cell>
          <cell r="FL6220">
            <v>0.13974049368571645</v>
          </cell>
          <cell r="FO6220">
            <v>0</v>
          </cell>
        </row>
        <row r="6221">
          <cell r="A6221">
            <v>641889</v>
          </cell>
          <cell r="C6221" t="str">
            <v>Moats, Dalton</v>
          </cell>
          <cell r="Q6221" t="str">
            <v>R</v>
          </cell>
          <cell r="AJ6221">
            <v>6.7191727307949991</v>
          </cell>
          <cell r="AR6221">
            <v>16.8</v>
          </cell>
          <cell r="AS6221">
            <v>-1.0066953695565131</v>
          </cell>
          <cell r="AT6221">
            <v>0.92268942764857498</v>
          </cell>
          <cell r="BE6221">
            <v>0.95845734812810013</v>
          </cell>
          <cell r="CP6221">
            <v>21.125</v>
          </cell>
          <cell r="CV6221">
            <v>92.1</v>
          </cell>
          <cell r="DA6221">
            <v>0</v>
          </cell>
          <cell r="DD6221">
            <v>0.95876225339019849</v>
          </cell>
          <cell r="FJ6221">
            <v>42</v>
          </cell>
          <cell r="FK6221">
            <v>0.26300000000000001</v>
          </cell>
          <cell r="FL6221">
            <v>0.93598769679826166</v>
          </cell>
          <cell r="FO6221">
            <v>1</v>
          </cell>
        </row>
        <row r="6222">
          <cell r="A6222">
            <v>642177</v>
          </cell>
          <cell r="C6222" t="str">
            <v>Vogel, Matt</v>
          </cell>
          <cell r="Q6222" t="str">
            <v>R</v>
          </cell>
          <cell r="AJ6222">
            <v>8.3544787505842066</v>
          </cell>
          <cell r="AR6222">
            <v>16.8</v>
          </cell>
          <cell r="AS6222">
            <v>0.55452129597449584</v>
          </cell>
          <cell r="AT6222">
            <v>0.96458700833285116</v>
          </cell>
          <cell r="BE6222">
            <v>0.76754976679577835</v>
          </cell>
          <cell r="CP6222">
            <v>20.958333333333332</v>
          </cell>
          <cell r="CV6222">
            <v>92.1</v>
          </cell>
          <cell r="DA6222">
            <v>0</v>
          </cell>
          <cell r="DD6222">
            <v>1.0855034380327242</v>
          </cell>
          <cell r="FJ6222">
            <v>42</v>
          </cell>
          <cell r="FK6222">
            <v>0.26300000000000001</v>
          </cell>
          <cell r="FL6222">
            <v>-1.0272589202250408</v>
          </cell>
          <cell r="FO6222">
            <v>1</v>
          </cell>
        </row>
        <row r="6223">
          <cell r="A6223">
            <v>642591</v>
          </cell>
          <cell r="C6223" t="str">
            <v>Castro, Eddy</v>
          </cell>
          <cell r="Q6223" t="str">
            <v>S</v>
          </cell>
          <cell r="AJ6223">
            <v>10.147000882234522</v>
          </cell>
          <cell r="AR6223">
            <v>44.400000000000006</v>
          </cell>
          <cell r="AS6223">
            <v>0.62046840836888073</v>
          </cell>
          <cell r="AT6223">
            <v>0.96472257916345405</v>
          </cell>
          <cell r="BE6223">
            <v>1.0112995274935295</v>
          </cell>
          <cell r="CP6223">
            <v>21.125</v>
          </cell>
          <cell r="CV6223">
            <v>92.1</v>
          </cell>
          <cell r="DA6223">
            <v>0</v>
          </cell>
          <cell r="DD6223">
            <v>0.75390876817113506</v>
          </cell>
          <cell r="FJ6223">
            <v>111</v>
          </cell>
          <cell r="FK6223">
            <v>0.26300000000000001</v>
          </cell>
          <cell r="FL6223">
            <v>-1.3751625291881628</v>
          </cell>
          <cell r="FO6223">
            <v>0</v>
          </cell>
        </row>
        <row r="6224">
          <cell r="A6224">
            <v>643290</v>
          </cell>
          <cell r="C6224" t="str">
            <v>Dunn, Justin</v>
          </cell>
          <cell r="Q6224" t="str">
            <v>S</v>
          </cell>
          <cell r="AJ6224">
            <v>7.6619408036379344</v>
          </cell>
          <cell r="AR6224">
            <v>44.400000000000006</v>
          </cell>
          <cell r="AS6224">
            <v>0.74306710178902335</v>
          </cell>
          <cell r="AT6224">
            <v>0.98705786896118286</v>
          </cell>
          <cell r="BE6224">
            <v>0.89612061413054578</v>
          </cell>
          <cell r="CP6224">
            <v>20.791666666666668</v>
          </cell>
          <cell r="CV6224">
            <v>92.1</v>
          </cell>
          <cell r="DA6224">
            <v>0</v>
          </cell>
          <cell r="DD6224">
            <v>1.2899853053224235</v>
          </cell>
          <cell r="FJ6224">
            <v>111</v>
          </cell>
          <cell r="FK6224">
            <v>0.26300000000000001</v>
          </cell>
          <cell r="FL6224">
            <v>1.0621602489885715</v>
          </cell>
          <cell r="FO6224">
            <v>0</v>
          </cell>
        </row>
        <row r="6225">
          <cell r="A6225">
            <v>643377</v>
          </cell>
          <cell r="C6225" t="str">
            <v>Jax, Griffin</v>
          </cell>
          <cell r="Q6225" t="str">
            <v>R</v>
          </cell>
          <cell r="AJ6225">
            <v>6.2900296105818612</v>
          </cell>
          <cell r="AR6225">
            <v>16.8</v>
          </cell>
          <cell r="AS6225">
            <v>-3.6648269423096407</v>
          </cell>
          <cell r="AT6225">
            <v>0.97014939526713417</v>
          </cell>
          <cell r="BE6225">
            <v>0.91578106218385169</v>
          </cell>
          <cell r="CP6225">
            <v>21.625</v>
          </cell>
          <cell r="CV6225">
            <v>92.1</v>
          </cell>
          <cell r="DA6225">
            <v>0</v>
          </cell>
          <cell r="DD6225">
            <v>0.70965098284635486</v>
          </cell>
          <cell r="FJ6225">
            <v>42</v>
          </cell>
          <cell r="FK6225">
            <v>0.26300000000000001</v>
          </cell>
          <cell r="FL6225">
            <v>3.7096625536215662</v>
          </cell>
          <cell r="FO6225">
            <v>1</v>
          </cell>
        </row>
        <row r="6226">
          <cell r="A6226">
            <v>650537</v>
          </cell>
          <cell r="C6226" t="str">
            <v>Hodson, Chase</v>
          </cell>
          <cell r="Q6226" t="str">
            <v>R</v>
          </cell>
          <cell r="AJ6226">
            <v>6.0124969526825751</v>
          </cell>
          <cell r="AR6226">
            <v>16.8</v>
          </cell>
          <cell r="AS6226">
            <v>0.61843577991197485</v>
          </cell>
          <cell r="AT6226">
            <v>0.96894424409139712</v>
          </cell>
          <cell r="BE6226">
            <v>0.88695013669594636</v>
          </cell>
          <cell r="CP6226">
            <v>23.958333333333332</v>
          </cell>
          <cell r="CV6226">
            <v>92.1</v>
          </cell>
          <cell r="DA6226">
            <v>0</v>
          </cell>
          <cell r="DD6226">
            <v>1.5789847261524415</v>
          </cell>
          <cell r="FJ6226">
            <v>42</v>
          </cell>
          <cell r="FK6226">
            <v>0.26300000000000001</v>
          </cell>
          <cell r="FL6226">
            <v>0.9392686666338147</v>
          </cell>
          <cell r="FO6226">
            <v>1</v>
          </cell>
        </row>
        <row r="6227">
          <cell r="A6227">
            <v>650736</v>
          </cell>
          <cell r="C6227" t="str">
            <v>Ramos, Daniel</v>
          </cell>
          <cell r="Q6227" t="str">
            <v>S</v>
          </cell>
          <cell r="AJ6227">
            <v>10.07270438587852</v>
          </cell>
          <cell r="AR6227">
            <v>44.400000000000006</v>
          </cell>
          <cell r="AS6227">
            <v>-2.3612932717014408</v>
          </cell>
          <cell r="AT6227">
            <v>0.97485509415638927</v>
          </cell>
          <cell r="BE6227">
            <v>0.74549996326239643</v>
          </cell>
          <cell r="CP6227">
            <v>21.291666666666668</v>
          </cell>
          <cell r="CV6227">
            <v>92.1</v>
          </cell>
          <cell r="DA6227">
            <v>0</v>
          </cell>
          <cell r="DD6227">
            <v>0.93765936255157267</v>
          </cell>
          <cell r="FJ6227">
            <v>111</v>
          </cell>
          <cell r="FK6227">
            <v>0.26300000000000001</v>
          </cell>
          <cell r="FL6227">
            <v>1.7131267945293465</v>
          </cell>
          <cell r="FO6227">
            <v>0</v>
          </cell>
        </row>
        <row r="6228">
          <cell r="A6228">
            <v>656353</v>
          </cell>
          <cell r="C6228" t="str">
            <v>Davidson, Tucker</v>
          </cell>
          <cell r="Q6228" t="str">
            <v>R</v>
          </cell>
          <cell r="AJ6228">
            <v>6.6635952857414917</v>
          </cell>
          <cell r="AR6228">
            <v>16.8</v>
          </cell>
          <cell r="AS6228">
            <v>-0.57579581916903322</v>
          </cell>
          <cell r="AT6228">
            <v>0.92050772275802417</v>
          </cell>
          <cell r="BE6228">
            <v>1.2131433280461108</v>
          </cell>
          <cell r="CP6228">
            <v>20.291666666666668</v>
          </cell>
          <cell r="CV6228">
            <v>92.1</v>
          </cell>
          <cell r="DA6228">
            <v>0</v>
          </cell>
          <cell r="DD6228">
            <v>1.0240665258482058</v>
          </cell>
          <cell r="FJ6228">
            <v>42</v>
          </cell>
          <cell r="FK6228">
            <v>0.26300000000000001</v>
          </cell>
          <cell r="FL6228">
            <v>1.3215209031604467</v>
          </cell>
          <cell r="FO6228">
            <v>1</v>
          </cell>
        </row>
        <row r="6229">
          <cell r="A6229">
            <v>656793</v>
          </cell>
          <cell r="C6229" t="str">
            <v>Nelson, Nick</v>
          </cell>
          <cell r="Q6229" t="str">
            <v>S</v>
          </cell>
          <cell r="AJ6229">
            <v>7.6510836036575327</v>
          </cell>
          <cell r="AR6229">
            <v>44.400000000000006</v>
          </cell>
          <cell r="AS6229">
            <v>0.19801557670052095</v>
          </cell>
          <cell r="AT6229">
            <v>0.98824212466799066</v>
          </cell>
          <cell r="BE6229">
            <v>0.86026907338618808</v>
          </cell>
          <cell r="CP6229">
            <v>20.541666666666668</v>
          </cell>
          <cell r="CV6229">
            <v>92.1</v>
          </cell>
          <cell r="DA6229">
            <v>0</v>
          </cell>
          <cell r="DD6229">
            <v>0.91717008694500635</v>
          </cell>
          <cell r="FJ6229">
            <v>111</v>
          </cell>
          <cell r="FK6229">
            <v>0.26300000000000001</v>
          </cell>
          <cell r="FL6229">
            <v>0.2386802208206795</v>
          </cell>
          <cell r="FO6229">
            <v>0</v>
          </cell>
        </row>
        <row r="6230">
          <cell r="A6230">
            <v>656924</v>
          </cell>
          <cell r="C6230" t="str">
            <v>Ryan, Ryder</v>
          </cell>
          <cell r="Q6230" t="str">
            <v>R</v>
          </cell>
          <cell r="AJ6230">
            <v>7.9464938922205244</v>
          </cell>
          <cell r="AR6230">
            <v>16.8</v>
          </cell>
          <cell r="AS6230">
            <v>0.11262777623606011</v>
          </cell>
          <cell r="AT6230">
            <v>0.97555440571950514</v>
          </cell>
          <cell r="BE6230">
            <v>0.99717920878608168</v>
          </cell>
          <cell r="CP6230">
            <v>21.125</v>
          </cell>
          <cell r="CV6230">
            <v>92.1</v>
          </cell>
          <cell r="DA6230">
            <v>0</v>
          </cell>
          <cell r="DD6230">
            <v>1.2507035681770255</v>
          </cell>
          <cell r="FJ6230">
            <v>42</v>
          </cell>
          <cell r="FK6230">
            <v>0.26300000000000001</v>
          </cell>
          <cell r="FL6230">
            <v>0.36619637001880351</v>
          </cell>
          <cell r="FO6230">
            <v>1</v>
          </cell>
        </row>
        <row r="6231">
          <cell r="A6231">
            <v>662144</v>
          </cell>
          <cell r="C6231" t="str">
            <v>Keller, Brian</v>
          </cell>
          <cell r="Q6231" t="str">
            <v>R</v>
          </cell>
          <cell r="AJ6231">
            <v>5.1306673984036548</v>
          </cell>
          <cell r="AR6231">
            <v>16.8</v>
          </cell>
          <cell r="AS6231">
            <v>-0.49389610265866229</v>
          </cell>
          <cell r="AT6231">
            <v>0.90349461140394571</v>
          </cell>
          <cell r="BE6231">
            <v>1.2336347534792209</v>
          </cell>
          <cell r="CP6231">
            <v>22.041666666666668</v>
          </cell>
          <cell r="CV6231">
            <v>92.1</v>
          </cell>
          <cell r="DA6231">
            <v>0</v>
          </cell>
          <cell r="DD6231">
            <v>1.1168815359245647</v>
          </cell>
          <cell r="FJ6231">
            <v>42</v>
          </cell>
          <cell r="FK6231">
            <v>0.26300000000000001</v>
          </cell>
          <cell r="FL6231">
            <v>0.28192489766967932</v>
          </cell>
          <cell r="FO6231">
            <v>1</v>
          </cell>
        </row>
        <row r="6232">
          <cell r="A6232">
            <v>663400</v>
          </cell>
          <cell r="C6232" t="str">
            <v>Gettman, CJ</v>
          </cell>
          <cell r="Q6232" t="str">
            <v>R</v>
          </cell>
          <cell r="AJ6232">
            <v>6.3916041251766771</v>
          </cell>
          <cell r="AR6232">
            <v>16.8</v>
          </cell>
          <cell r="AS6232">
            <v>0.29184894871266215</v>
          </cell>
          <cell r="AT6232">
            <v>0.97003970912754001</v>
          </cell>
          <cell r="BE6232">
            <v>1.0190622313596303</v>
          </cell>
          <cell r="CP6232">
            <v>22.041666666666668</v>
          </cell>
          <cell r="CV6232">
            <v>92.1</v>
          </cell>
          <cell r="DA6232">
            <v>0</v>
          </cell>
          <cell r="DD6232">
            <v>1.2845697930669282</v>
          </cell>
          <cell r="FJ6232">
            <v>42</v>
          </cell>
          <cell r="FK6232">
            <v>0.26300000000000001</v>
          </cell>
          <cell r="FL6232">
            <v>0.16030173142784696</v>
          </cell>
          <cell r="FO6232">
            <v>1</v>
          </cell>
        </row>
        <row r="6233">
          <cell r="A6233">
            <v>663499</v>
          </cell>
          <cell r="C6233" t="str">
            <v>Echevarria, Juan</v>
          </cell>
          <cell r="Q6233" t="str">
            <v>R</v>
          </cell>
          <cell r="AJ6233">
            <v>6.4702495596975513</v>
          </cell>
          <cell r="AR6233">
            <v>16.8</v>
          </cell>
          <cell r="AS6233">
            <v>-0.73287056239553017</v>
          </cell>
          <cell r="AT6233">
            <v>0.92592626377377085</v>
          </cell>
          <cell r="BE6233">
            <v>1.1587519592916689</v>
          </cell>
          <cell r="CP6233">
            <v>19.041666666666668</v>
          </cell>
          <cell r="CV6233">
            <v>92.1</v>
          </cell>
          <cell r="DA6233">
            <v>0</v>
          </cell>
          <cell r="DD6233">
            <v>0.93537459507377452</v>
          </cell>
          <cell r="FJ6233">
            <v>42</v>
          </cell>
          <cell r="FK6233">
            <v>0.26300000000000001</v>
          </cell>
          <cell r="FL6233">
            <v>-0.29520766319467562</v>
          </cell>
          <cell r="FO6233">
            <v>1</v>
          </cell>
        </row>
        <row r="6234">
          <cell r="A6234">
            <v>664062</v>
          </cell>
          <cell r="C6234" t="str">
            <v>Gonsolin, Tony</v>
          </cell>
          <cell r="Q6234" t="str">
            <v>R</v>
          </cell>
          <cell r="AJ6234">
            <v>6.462504887150688</v>
          </cell>
          <cell r="AR6234">
            <v>16.8</v>
          </cell>
          <cell r="AS6234">
            <v>0.41639440723085835</v>
          </cell>
          <cell r="AT6234">
            <v>0.96080644989472375</v>
          </cell>
          <cell r="BE6234">
            <v>0.74124180728749434</v>
          </cell>
          <cell r="CP6234">
            <v>22.125</v>
          </cell>
          <cell r="CV6234">
            <v>92.1</v>
          </cell>
          <cell r="DA6234">
            <v>0</v>
          </cell>
          <cell r="DD6234">
            <v>0.82841036799047107</v>
          </cell>
          <cell r="FJ6234">
            <v>42</v>
          </cell>
          <cell r="FK6234">
            <v>0.26300000000000001</v>
          </cell>
          <cell r="FL6234">
            <v>-0.49356322426852389</v>
          </cell>
          <cell r="FO6234">
            <v>1</v>
          </cell>
        </row>
        <row r="6235">
          <cell r="A6235">
            <v>664084</v>
          </cell>
          <cell r="C6235" t="str">
            <v>Perkins, Jake</v>
          </cell>
          <cell r="Q6235" t="str">
            <v>R</v>
          </cell>
          <cell r="AJ6235">
            <v>7.8990859878755524</v>
          </cell>
          <cell r="AR6235">
            <v>16.8</v>
          </cell>
          <cell r="AS6235">
            <v>3.9633188517009765</v>
          </cell>
          <cell r="AT6235">
            <v>0.99825480755340346</v>
          </cell>
          <cell r="BE6235">
            <v>0.77812451195638677</v>
          </cell>
          <cell r="CP6235">
            <v>22.208333333333332</v>
          </cell>
          <cell r="CV6235">
            <v>92.1</v>
          </cell>
          <cell r="DA6235">
            <v>0</v>
          </cell>
          <cell r="DD6235">
            <v>2</v>
          </cell>
          <cell r="FJ6235">
            <v>42</v>
          </cell>
          <cell r="FK6235">
            <v>0.26300000000000001</v>
          </cell>
          <cell r="FL6235">
            <v>0.44779691498062224</v>
          </cell>
          <cell r="FO6235">
            <v>1</v>
          </cell>
        </row>
        <row r="6236">
          <cell r="A6236">
            <v>664092</v>
          </cell>
          <cell r="C6236" t="str">
            <v>Poppen, Sean</v>
          </cell>
          <cell r="Q6236" t="str">
            <v>S</v>
          </cell>
          <cell r="AJ6236">
            <v>7.7106016917172635</v>
          </cell>
          <cell r="AR6236">
            <v>44.400000000000006</v>
          </cell>
          <cell r="AS6236">
            <v>0.15552137447057657</v>
          </cell>
          <cell r="AT6236">
            <v>0.97421594926591704</v>
          </cell>
          <cell r="BE6236">
            <v>1.0492830988554991</v>
          </cell>
          <cell r="CP6236">
            <v>22.291666666666668</v>
          </cell>
          <cell r="CV6236">
            <v>92.1</v>
          </cell>
          <cell r="DA6236">
            <v>0</v>
          </cell>
          <cell r="DD6236">
            <v>1.0639523938459727</v>
          </cell>
          <cell r="FJ6236">
            <v>111</v>
          </cell>
          <cell r="FK6236">
            <v>0.26300000000000001</v>
          </cell>
          <cell r="FL6236">
            <v>0.14530571412099391</v>
          </cell>
          <cell r="FO6236">
            <v>0</v>
          </cell>
        </row>
        <row r="6237">
          <cell r="A6237">
            <v>664149</v>
          </cell>
          <cell r="C6237" t="str">
            <v>Howell, Colton</v>
          </cell>
          <cell r="Q6237" t="str">
            <v>S</v>
          </cell>
          <cell r="AJ6237">
            <v>8.1916273675417912</v>
          </cell>
          <cell r="AR6237">
            <v>44.400000000000006</v>
          </cell>
          <cell r="AS6237">
            <v>-0.14928838428639413</v>
          </cell>
          <cell r="AT6237">
            <v>0.94972328284686336</v>
          </cell>
          <cell r="BE6237">
            <v>0.94347057754442754</v>
          </cell>
          <cell r="CP6237">
            <v>22.708333333333332</v>
          </cell>
          <cell r="CV6237">
            <v>92.1</v>
          </cell>
          <cell r="DA6237">
            <v>0</v>
          </cell>
          <cell r="DD6237">
            <v>0.70603426315946116</v>
          </cell>
          <cell r="FJ6237">
            <v>111</v>
          </cell>
          <cell r="FK6237">
            <v>0.26300000000000001</v>
          </cell>
          <cell r="FL6237">
            <v>1.0894332608696446</v>
          </cell>
          <cell r="FO6237">
            <v>0</v>
          </cell>
        </row>
        <row r="6238">
          <cell r="A6238">
            <v>664210</v>
          </cell>
          <cell r="C6238" t="str">
            <v>Jones, Will</v>
          </cell>
          <cell r="Q6238" t="str">
            <v>R</v>
          </cell>
          <cell r="AJ6238">
            <v>7.6581916848538025</v>
          </cell>
          <cell r="AR6238">
            <v>16.8</v>
          </cell>
          <cell r="AS6238">
            <v>-0.2993399775538475</v>
          </cell>
          <cell r="AT6238">
            <v>0.95221865093841385</v>
          </cell>
          <cell r="BE6238">
            <v>0.9169600728313706</v>
          </cell>
          <cell r="CP6238">
            <v>23.291666666666668</v>
          </cell>
          <cell r="CV6238">
            <v>92.1</v>
          </cell>
          <cell r="DA6238">
            <v>0</v>
          </cell>
          <cell r="DD6238">
            <v>0.88529680121490528</v>
          </cell>
          <cell r="FJ6238">
            <v>42</v>
          </cell>
          <cell r="FK6238">
            <v>0.26300000000000001</v>
          </cell>
          <cell r="FL6238">
            <v>0.59468033888542848</v>
          </cell>
          <cell r="FO6238">
            <v>1</v>
          </cell>
        </row>
        <row r="6239">
          <cell r="A6239">
            <v>664498</v>
          </cell>
          <cell r="C6239" t="str">
            <v>Clemensia, Taylor</v>
          </cell>
          <cell r="Q6239" t="str">
            <v>S</v>
          </cell>
          <cell r="AJ6239">
            <v>8.6112114806117095</v>
          </cell>
          <cell r="AR6239">
            <v>44.400000000000006</v>
          </cell>
          <cell r="AS6239">
            <v>1.5818408971922522</v>
          </cell>
          <cell r="AT6239">
            <v>0.97458481189274582</v>
          </cell>
          <cell r="BE6239">
            <v>0.72835520685472255</v>
          </cell>
          <cell r="CP6239">
            <v>19.375</v>
          </cell>
          <cell r="CV6239">
            <v>92.1</v>
          </cell>
          <cell r="DA6239">
            <v>0</v>
          </cell>
          <cell r="DD6239">
            <v>1.3248514987233992</v>
          </cell>
          <cell r="FJ6239">
            <v>111</v>
          </cell>
          <cell r="FK6239">
            <v>0.26300000000000001</v>
          </cell>
          <cell r="FL6239">
            <v>-0.95787404463642645</v>
          </cell>
          <cell r="FO6239">
            <v>0</v>
          </cell>
        </row>
        <row r="6240">
          <cell r="A6240">
            <v>665152</v>
          </cell>
          <cell r="C6240" t="str">
            <v>Kremer, Dean</v>
          </cell>
          <cell r="Q6240" t="str">
            <v>S</v>
          </cell>
          <cell r="AJ6240">
            <v>7.2798256416053171</v>
          </cell>
          <cell r="AR6240">
            <v>44.400000000000006</v>
          </cell>
          <cell r="AS6240">
            <v>1.4234917674308727</v>
          </cell>
          <cell r="AT6240">
            <v>0.98460937914826319</v>
          </cell>
          <cell r="BE6240">
            <v>1.2442502913256879</v>
          </cell>
          <cell r="CP6240">
            <v>20.458333333333332</v>
          </cell>
          <cell r="CV6240">
            <v>92.1</v>
          </cell>
          <cell r="DA6240">
            <v>0</v>
          </cell>
          <cell r="DD6240">
            <v>0.95991075490047439</v>
          </cell>
          <cell r="FJ6240">
            <v>111</v>
          </cell>
          <cell r="FK6240">
            <v>0.26300000000000001</v>
          </cell>
          <cell r="FL6240">
            <v>-0.38213269610901973</v>
          </cell>
          <cell r="FO6240">
            <v>0</v>
          </cell>
        </row>
        <row r="6241">
          <cell r="A6241">
            <v>665610</v>
          </cell>
          <cell r="C6241" t="str">
            <v>Rowland, Champ</v>
          </cell>
          <cell r="Q6241" t="str">
            <v>R</v>
          </cell>
          <cell r="AJ6241">
            <v>8.1246906937930916</v>
          </cell>
          <cell r="AR6241">
            <v>16.8</v>
          </cell>
          <cell r="AS6241">
            <v>-4.0164710243360524</v>
          </cell>
          <cell r="AT6241">
            <v>0.95778684828933247</v>
          </cell>
          <cell r="BE6241">
            <v>0.73713623076779544</v>
          </cell>
          <cell r="CP6241">
            <v>24.375</v>
          </cell>
          <cell r="CV6241">
            <v>92.1</v>
          </cell>
          <cell r="DA6241">
            <v>0</v>
          </cell>
          <cell r="DD6241">
            <v>1.304409759466215</v>
          </cell>
          <cell r="FJ6241">
            <v>42</v>
          </cell>
          <cell r="FK6241">
            <v>0.26300000000000001</v>
          </cell>
          <cell r="FL6241">
            <v>0.31447967123967047</v>
          </cell>
          <cell r="FO6241">
            <v>1</v>
          </cell>
        </row>
        <row r="6242">
          <cell r="A6242">
            <v>665788</v>
          </cell>
          <cell r="C6242" t="str">
            <v>Jimenez, Randy</v>
          </cell>
          <cell r="Q6242" t="str">
            <v>R</v>
          </cell>
          <cell r="AJ6242">
            <v>10.683226669974955</v>
          </cell>
          <cell r="AR6242">
            <v>16.8</v>
          </cell>
          <cell r="AS6242">
            <v>-0.33056745694810807</v>
          </cell>
          <cell r="AT6242">
            <v>0.9291740166657021</v>
          </cell>
          <cell r="BE6242">
            <v>0.94442626760893367</v>
          </cell>
          <cell r="CP6242">
            <v>18.041666666666668</v>
          </cell>
          <cell r="CV6242">
            <v>92.1</v>
          </cell>
          <cell r="DA6242">
            <v>0</v>
          </cell>
          <cell r="DD6242">
            <v>1.3628039478188483</v>
          </cell>
          <cell r="FJ6242">
            <v>42</v>
          </cell>
          <cell r="FK6242">
            <v>0.26300000000000001</v>
          </cell>
          <cell r="FL6242">
            <v>1.1275765352994469</v>
          </cell>
          <cell r="FO6242">
            <v>1</v>
          </cell>
        </row>
        <row r="6243">
          <cell r="A6243">
            <v>665920</v>
          </cell>
          <cell r="C6243" t="str">
            <v>Cuevas, Adams</v>
          </cell>
          <cell r="Q6243" t="str">
            <v>R</v>
          </cell>
          <cell r="AJ6243">
            <v>6.7534380755825456</v>
          </cell>
          <cell r="AR6243">
            <v>16.8</v>
          </cell>
          <cell r="AS6243">
            <v>0.58131141766811911</v>
          </cell>
          <cell r="AT6243">
            <v>0.93492724698502894</v>
          </cell>
          <cell r="BE6243">
            <v>1.1025066861673563</v>
          </cell>
          <cell r="CP6243">
            <v>20.375</v>
          </cell>
          <cell r="CV6243">
            <v>92.1</v>
          </cell>
          <cell r="DA6243">
            <v>0</v>
          </cell>
          <cell r="DD6243">
            <v>1.039561819894111</v>
          </cell>
          <cell r="FJ6243">
            <v>42</v>
          </cell>
          <cell r="FK6243">
            <v>0.26300000000000001</v>
          </cell>
          <cell r="FL6243">
            <v>0.48940915581373812</v>
          </cell>
          <cell r="FO6243">
            <v>0.85714285714285676</v>
          </cell>
        </row>
        <row r="6244">
          <cell r="A6244">
            <v>665938</v>
          </cell>
          <cell r="C6244" t="str">
            <v>Santana, Kilber</v>
          </cell>
          <cell r="Q6244" t="str">
            <v>R</v>
          </cell>
          <cell r="AJ6244">
            <v>8.6764427418826298</v>
          </cell>
          <cell r="AR6244">
            <v>16.8</v>
          </cell>
          <cell r="AS6244">
            <v>-4.1983155778298418</v>
          </cell>
          <cell r="AT6244">
            <v>0.9400794182550799</v>
          </cell>
          <cell r="BE6244">
            <v>0.70893457740839994</v>
          </cell>
          <cell r="CP6244">
            <v>17.708333333333332</v>
          </cell>
          <cell r="CV6244">
            <v>92.1</v>
          </cell>
          <cell r="DA6244">
            <v>0</v>
          </cell>
          <cell r="DD6244">
            <v>0.69776298485561439</v>
          </cell>
          <cell r="FJ6244">
            <v>42</v>
          </cell>
          <cell r="FK6244">
            <v>0.26300000000000001</v>
          </cell>
          <cell r="FL6244">
            <v>0.81111124107927779</v>
          </cell>
          <cell r="FO6244">
            <v>1</v>
          </cell>
        </row>
        <row r="6245">
          <cell r="A6245">
            <v>665970</v>
          </cell>
          <cell r="C6245" t="str">
            <v>Martinez, Luis</v>
          </cell>
          <cell r="Q6245" t="str">
            <v>R</v>
          </cell>
          <cell r="AJ6245">
            <v>12.478777146142937</v>
          </cell>
          <cell r="AR6245">
            <v>16.8</v>
          </cell>
          <cell r="AS6245">
            <v>-2.0225924953155929</v>
          </cell>
          <cell r="AT6245">
            <v>0.95221865093841385</v>
          </cell>
          <cell r="BE6245">
            <v>0.6858657054373658</v>
          </cell>
          <cell r="CP6245">
            <v>20.541666666666668</v>
          </cell>
          <cell r="CV6245">
            <v>92.1</v>
          </cell>
          <cell r="DA6245">
            <v>0</v>
          </cell>
          <cell r="DD6245">
            <v>1.5595554314312849</v>
          </cell>
          <cell r="FJ6245">
            <v>42</v>
          </cell>
          <cell r="FK6245">
            <v>0.26300000000000001</v>
          </cell>
          <cell r="FL6245">
            <v>-0.91007175507110816</v>
          </cell>
          <cell r="FO6245">
            <v>1</v>
          </cell>
        </row>
        <row r="6246">
          <cell r="A6246">
            <v>665980</v>
          </cell>
          <cell r="C6246" t="str">
            <v>Suarez, Willian</v>
          </cell>
          <cell r="Q6246" t="str">
            <v>R</v>
          </cell>
          <cell r="AJ6246">
            <v>10.122603460263964</v>
          </cell>
          <cell r="AR6246">
            <v>16.8</v>
          </cell>
          <cell r="AS6246">
            <v>-2.3183006236406318</v>
          </cell>
          <cell r="AT6246">
            <v>0.98152433726622912</v>
          </cell>
          <cell r="BE6246">
            <v>1.1052103890775233</v>
          </cell>
          <cell r="CP6246">
            <v>18.291666666666668</v>
          </cell>
          <cell r="CV6246">
            <v>92.1</v>
          </cell>
          <cell r="DA6246">
            <v>0</v>
          </cell>
          <cell r="DD6246">
            <v>1.0575893015913551</v>
          </cell>
          <cell r="FJ6246">
            <v>42</v>
          </cell>
          <cell r="FK6246">
            <v>0.26300000000000001</v>
          </cell>
          <cell r="FL6246">
            <v>4.7751422845501112</v>
          </cell>
          <cell r="FO6246">
            <v>1</v>
          </cell>
        </row>
        <row r="6247">
          <cell r="A6247">
            <v>666021</v>
          </cell>
          <cell r="C6247" t="str">
            <v>Ozuna, Bryan</v>
          </cell>
          <cell r="Q6247" t="str">
            <v>R</v>
          </cell>
          <cell r="AJ6247">
            <v>7.935785948535373</v>
          </cell>
          <cell r="AR6247">
            <v>16.8</v>
          </cell>
          <cell r="AS6247">
            <v>-10.362300552454316</v>
          </cell>
          <cell r="AT6247">
            <v>0.99418945451157259</v>
          </cell>
          <cell r="BE6247">
            <v>0.88258728240820017</v>
          </cell>
          <cell r="CP6247">
            <v>22.291666666666668</v>
          </cell>
          <cell r="CV6247">
            <v>92.1</v>
          </cell>
          <cell r="DA6247">
            <v>0</v>
          </cell>
          <cell r="DD6247">
            <v>0.85875677405686057</v>
          </cell>
          <cell r="FJ6247">
            <v>42</v>
          </cell>
          <cell r="FK6247">
            <v>0.26300000000000001</v>
          </cell>
          <cell r="FL6247">
            <v>-5.5108701189533145</v>
          </cell>
          <cell r="FO6247">
            <v>1</v>
          </cell>
        </row>
        <row r="6248">
          <cell r="A6248">
            <v>666159</v>
          </cell>
          <cell r="C6248" t="str">
            <v>Manning, Matt</v>
          </cell>
          <cell r="Q6248" t="str">
            <v>S</v>
          </cell>
          <cell r="AJ6248">
            <v>6.0433183988926347</v>
          </cell>
          <cell r="AR6248">
            <v>44.400000000000006</v>
          </cell>
          <cell r="AS6248">
            <v>-1.980369066845624</v>
          </cell>
          <cell r="AT6248">
            <v>0.96657450433954217</v>
          </cell>
          <cell r="BE6248">
            <v>1.4309259322495822</v>
          </cell>
          <cell r="CP6248">
            <v>18.458333333333332</v>
          </cell>
          <cell r="CV6248">
            <v>92.1</v>
          </cell>
          <cell r="DA6248">
            <v>0</v>
          </cell>
          <cell r="DD6248">
            <v>1.3505152374959033</v>
          </cell>
          <cell r="FJ6248">
            <v>111</v>
          </cell>
          <cell r="FK6248">
            <v>0.26300000000000001</v>
          </cell>
          <cell r="FL6248">
            <v>-2.0829605370744861</v>
          </cell>
          <cell r="FO6248">
            <v>0</v>
          </cell>
        </row>
        <row r="6249">
          <cell r="A6249">
            <v>666205</v>
          </cell>
          <cell r="C6249" t="str">
            <v>Muller, Kyle</v>
          </cell>
          <cell r="Q6249" t="str">
            <v>S</v>
          </cell>
          <cell r="AJ6249">
            <v>6.7820075627030434</v>
          </cell>
          <cell r="AR6249">
            <v>44.400000000000006</v>
          </cell>
          <cell r="AS6249">
            <v>0.90019963862910668</v>
          </cell>
          <cell r="AT6249">
            <v>0.9830525451255463</v>
          </cell>
          <cell r="BE6249">
            <v>1.5994972096871227</v>
          </cell>
          <cell r="CP6249">
            <v>18.708333333333332</v>
          </cell>
          <cell r="CV6249">
            <v>92.1</v>
          </cell>
          <cell r="DA6249">
            <v>0</v>
          </cell>
          <cell r="DD6249">
            <v>1.3209960820675533</v>
          </cell>
          <cell r="FJ6249">
            <v>111</v>
          </cell>
          <cell r="FK6249">
            <v>0.26300000000000001</v>
          </cell>
          <cell r="FL6249">
            <v>0.76342497591902847</v>
          </cell>
          <cell r="FO6249">
            <v>0</v>
          </cell>
        </row>
        <row r="6250">
          <cell r="A6250">
            <v>666207</v>
          </cell>
          <cell r="C6250" t="str">
            <v>Pint, Riley</v>
          </cell>
          <cell r="Q6250" t="str">
            <v>S</v>
          </cell>
          <cell r="AJ6250">
            <v>7.7617191642260037</v>
          </cell>
          <cell r="AR6250">
            <v>44.400000000000006</v>
          </cell>
          <cell r="AS6250">
            <v>-0.16087682992790511</v>
          </cell>
          <cell r="AT6250">
            <v>0.9693957055631317</v>
          </cell>
          <cell r="BE6250">
            <v>1.3544317070274006</v>
          </cell>
          <cell r="CP6250">
            <v>18.791666666666668</v>
          </cell>
          <cell r="CV6250">
            <v>92.1</v>
          </cell>
          <cell r="DA6250">
            <v>0</v>
          </cell>
          <cell r="DD6250">
            <v>1.004606125521174</v>
          </cell>
          <cell r="FJ6250">
            <v>111</v>
          </cell>
          <cell r="FK6250">
            <v>0.26300000000000001</v>
          </cell>
          <cell r="FL6250">
            <v>-0.29833101287409219</v>
          </cell>
          <cell r="FO6250">
            <v>0</v>
          </cell>
        </row>
        <row r="6251">
          <cell r="A6251">
            <v>666214</v>
          </cell>
          <cell r="C6251" t="str">
            <v>Wentz, Joey</v>
          </cell>
          <cell r="Q6251" t="str">
            <v>S</v>
          </cell>
          <cell r="AJ6251">
            <v>7.4966885102059493</v>
          </cell>
          <cell r="AR6251">
            <v>44.400000000000006</v>
          </cell>
          <cell r="AS6251">
            <v>0.21396984510290282</v>
          </cell>
          <cell r="AT6251">
            <v>0.97907959515492105</v>
          </cell>
          <cell r="BE6251">
            <v>1.0108518968685751</v>
          </cell>
          <cell r="CP6251">
            <v>18.708333333333332</v>
          </cell>
          <cell r="CV6251">
            <v>92.1</v>
          </cell>
          <cell r="DA6251">
            <v>0</v>
          </cell>
          <cell r="DD6251">
            <v>1.2917208178315753</v>
          </cell>
          <cell r="FJ6251">
            <v>111</v>
          </cell>
          <cell r="FK6251">
            <v>0.26300000000000001</v>
          </cell>
          <cell r="FL6251">
            <v>-0.24309498256762799</v>
          </cell>
          <cell r="FO6251">
            <v>0</v>
          </cell>
        </row>
        <row r="6252">
          <cell r="A6252">
            <v>666278</v>
          </cell>
          <cell r="C6252" t="str">
            <v>Wilmore, Luis</v>
          </cell>
          <cell r="Q6252" t="str">
            <v>R</v>
          </cell>
          <cell r="AJ6252">
            <v>10.317461188141053</v>
          </cell>
          <cell r="AR6252">
            <v>16.8</v>
          </cell>
          <cell r="AS6252">
            <v>-6.1172596231238217</v>
          </cell>
          <cell r="AT6252">
            <v>0.99303139177604949</v>
          </cell>
          <cell r="BE6252">
            <v>1.0288330487198685</v>
          </cell>
          <cell r="CP6252">
            <v>19.958333333333332</v>
          </cell>
          <cell r="CV6252">
            <v>92.1</v>
          </cell>
          <cell r="DA6252">
            <v>0</v>
          </cell>
          <cell r="DD6252">
            <v>2</v>
          </cell>
          <cell r="FJ6252">
            <v>42</v>
          </cell>
          <cell r="FK6252">
            <v>0.26300000000000001</v>
          </cell>
          <cell r="FL6252">
            <v>3.4364608680524493</v>
          </cell>
          <cell r="FO6252">
            <v>1</v>
          </cell>
        </row>
        <row r="6253">
          <cell r="A6253">
            <v>666463</v>
          </cell>
          <cell r="C6253" t="str">
            <v>Lara, Yeremin</v>
          </cell>
          <cell r="Q6253" t="str">
            <v>R</v>
          </cell>
          <cell r="AJ6253">
            <v>9.370012579676839</v>
          </cell>
          <cell r="AR6253">
            <v>16.8</v>
          </cell>
          <cell r="AS6253">
            <v>-0.12826135967117305</v>
          </cell>
          <cell r="AT6253">
            <v>0.91517895720441178</v>
          </cell>
          <cell r="BE6253">
            <v>0.92670160046737959</v>
          </cell>
          <cell r="CP6253">
            <v>17.625</v>
          </cell>
          <cell r="CV6253">
            <v>92.1</v>
          </cell>
          <cell r="DA6253">
            <v>0</v>
          </cell>
          <cell r="DD6253">
            <v>0.77910042755387732</v>
          </cell>
          <cell r="FJ6253">
            <v>42</v>
          </cell>
          <cell r="FK6253">
            <v>0.26300000000000001</v>
          </cell>
          <cell r="FL6253">
            <v>-0.561585964954471</v>
          </cell>
          <cell r="FO6253">
            <v>1</v>
          </cell>
        </row>
        <row r="6254">
          <cell r="A6254">
            <v>666474</v>
          </cell>
          <cell r="C6254" t="str">
            <v>Mejias, Juan</v>
          </cell>
          <cell r="Q6254" t="str">
            <v>R</v>
          </cell>
          <cell r="AJ6254">
            <v>12.646239248667381</v>
          </cell>
          <cell r="AR6254">
            <v>16.8</v>
          </cell>
          <cell r="AS6254">
            <v>-2.973499330518266</v>
          </cell>
          <cell r="AT6254">
            <v>0.95332975710057921</v>
          </cell>
          <cell r="BE6254">
            <v>1.1022172778354831</v>
          </cell>
          <cell r="CP6254">
            <v>18.541666666666668</v>
          </cell>
          <cell r="CV6254">
            <v>92.1</v>
          </cell>
          <cell r="DA6254">
            <v>0</v>
          </cell>
          <cell r="DD6254">
            <v>1.5339129991006382</v>
          </cell>
          <cell r="FJ6254">
            <v>42</v>
          </cell>
          <cell r="FK6254">
            <v>0.26300000000000001</v>
          </cell>
          <cell r="FL6254">
            <v>0.31819531751749608</v>
          </cell>
          <cell r="FO6254">
            <v>1</v>
          </cell>
        </row>
        <row r="6255">
          <cell r="A6255">
            <v>666863</v>
          </cell>
          <cell r="C6255" t="str">
            <v>Fana, Jeisson</v>
          </cell>
          <cell r="Q6255" t="str">
            <v>R</v>
          </cell>
          <cell r="AJ6255">
            <v>9.53195561234892</v>
          </cell>
          <cell r="AR6255">
            <v>16.8</v>
          </cell>
          <cell r="AS6255">
            <v>-1.7867573984545917</v>
          </cell>
          <cell r="AT6255">
            <v>0.98956526655639698</v>
          </cell>
          <cell r="BE6255">
            <v>0.71644110516129067</v>
          </cell>
          <cell r="CP6255">
            <v>17.458333333333332</v>
          </cell>
          <cell r="CV6255">
            <v>92.1</v>
          </cell>
          <cell r="DA6255">
            <v>0</v>
          </cell>
          <cell r="DD6255">
            <v>1.5738476427458408</v>
          </cell>
          <cell r="FJ6255">
            <v>42</v>
          </cell>
          <cell r="FK6255">
            <v>0.26300000000000001</v>
          </cell>
          <cell r="FL6255">
            <v>6.8168368578514942</v>
          </cell>
          <cell r="FO6255">
            <v>1</v>
          </cell>
        </row>
        <row r="6256">
          <cell r="A6256">
            <v>667425</v>
          </cell>
          <cell r="C6256" t="str">
            <v>Teague, James</v>
          </cell>
          <cell r="Q6256" t="str">
            <v>R</v>
          </cell>
          <cell r="AJ6256">
            <v>6.2534249613045407</v>
          </cell>
          <cell r="AR6256">
            <v>16.8</v>
          </cell>
          <cell r="AS6256">
            <v>0.587831156225743</v>
          </cell>
          <cell r="AT6256">
            <v>0.96242305461267974</v>
          </cell>
          <cell r="BE6256">
            <v>0.93940031485889219</v>
          </cell>
          <cell r="CP6256">
            <v>21.875</v>
          </cell>
          <cell r="CV6256">
            <v>92.1</v>
          </cell>
          <cell r="DA6256">
            <v>0</v>
          </cell>
          <cell r="DD6256">
            <v>1.0839428623364387</v>
          </cell>
          <cell r="FJ6256">
            <v>42</v>
          </cell>
          <cell r="FK6256">
            <v>0.26300000000000001</v>
          </cell>
          <cell r="FL6256">
            <v>-0.6622905737129724</v>
          </cell>
          <cell r="FO6256">
            <v>1</v>
          </cell>
        </row>
        <row r="6257">
          <cell r="A6257">
            <v>667518</v>
          </cell>
          <cell r="C6257" t="str">
            <v>Carter, Eric</v>
          </cell>
          <cell r="Q6257" t="str">
            <v>R</v>
          </cell>
          <cell r="AJ6257">
            <v>5.6582989793457124</v>
          </cell>
          <cell r="AR6257">
            <v>16.8</v>
          </cell>
          <cell r="AS6257">
            <v>-0.52937025603637977</v>
          </cell>
          <cell r="AT6257">
            <v>0.94889291049412905</v>
          </cell>
          <cell r="BE6257">
            <v>0.73244750868608244</v>
          </cell>
          <cell r="CP6257">
            <v>23.958333333333332</v>
          </cell>
          <cell r="CV6257">
            <v>92.1</v>
          </cell>
          <cell r="DA6257">
            <v>0</v>
          </cell>
          <cell r="DD6257">
            <v>1.3829975530486485</v>
          </cell>
          <cell r="FJ6257">
            <v>42</v>
          </cell>
          <cell r="FK6257">
            <v>0.26300000000000001</v>
          </cell>
          <cell r="FL6257">
            <v>-1.5860156422553739</v>
          </cell>
          <cell r="FO6257">
            <v>1</v>
          </cell>
        </row>
        <row r="6258">
          <cell r="A6258">
            <v>667597</v>
          </cell>
          <cell r="C6258" t="str">
            <v>Portuondo, Carlos</v>
          </cell>
          <cell r="Q6258" t="str">
            <v>R</v>
          </cell>
          <cell r="AJ6258">
            <v>6.6224127201583389</v>
          </cell>
          <cell r="AR6258">
            <v>16.8</v>
          </cell>
          <cell r="AS6258">
            <v>1.827664528187853</v>
          </cell>
          <cell r="AT6258">
            <v>0.95919526696785062</v>
          </cell>
          <cell r="BE6258">
            <v>0.97821941649803401</v>
          </cell>
          <cell r="CP6258">
            <v>28.625</v>
          </cell>
          <cell r="CV6258">
            <v>92.1</v>
          </cell>
          <cell r="DA6258">
            <v>0</v>
          </cell>
          <cell r="DD6258">
            <v>1.0427016135109324</v>
          </cell>
          <cell r="FJ6258">
            <v>42</v>
          </cell>
          <cell r="FK6258">
            <v>0.26300000000000001</v>
          </cell>
          <cell r="FL6258">
            <v>0.16711834876119405</v>
          </cell>
          <cell r="FO6258">
            <v>1</v>
          </cell>
        </row>
        <row r="6259">
          <cell r="A6259">
            <v>667704</v>
          </cell>
          <cell r="C6259" t="str">
            <v>Paschke, Jeff</v>
          </cell>
          <cell r="Q6259" t="str">
            <v>R</v>
          </cell>
          <cell r="AJ6259">
            <v>7.1301663745059134</v>
          </cell>
          <cell r="AR6259">
            <v>16.8</v>
          </cell>
          <cell r="AS6259">
            <v>-3.0642497004248321</v>
          </cell>
          <cell r="AT6259">
            <v>0.99650961510680691</v>
          </cell>
          <cell r="BE6259">
            <v>1.1416669198969516</v>
          </cell>
          <cell r="CP6259">
            <v>21.541666666666668</v>
          </cell>
          <cell r="CV6259">
            <v>92.1</v>
          </cell>
          <cell r="DA6259">
            <v>0</v>
          </cell>
          <cell r="DD6259">
            <v>1.6710096631327112</v>
          </cell>
          <cell r="FJ6259">
            <v>42</v>
          </cell>
          <cell r="FK6259">
            <v>0.26300000000000001</v>
          </cell>
          <cell r="FL6259">
            <v>-0.72153105172810506</v>
          </cell>
          <cell r="FO6259">
            <v>1</v>
          </cell>
        </row>
        <row r="6260">
          <cell r="A6260">
            <v>668582</v>
          </cell>
          <cell r="C6260" t="str">
            <v>Michel, Edwin</v>
          </cell>
          <cell r="Q6260" t="str">
            <v>R</v>
          </cell>
          <cell r="AJ6260">
            <v>10.346891350340124</v>
          </cell>
          <cell r="AR6260">
            <v>16.8</v>
          </cell>
          <cell r="AS6260">
            <v>0.99970279495968295</v>
          </cell>
          <cell r="AT6260">
            <v>0.98734183191508007</v>
          </cell>
          <cell r="BE6260">
            <v>1.054899710047337</v>
          </cell>
          <cell r="CP6260">
            <v>17.208333333333332</v>
          </cell>
          <cell r="CV6260">
            <v>92.1</v>
          </cell>
          <cell r="DA6260">
            <v>0</v>
          </cell>
          <cell r="DD6260">
            <v>1.7765905354738412</v>
          </cell>
          <cell r="FJ6260">
            <v>42</v>
          </cell>
          <cell r="FK6260">
            <v>0.26300000000000001</v>
          </cell>
          <cell r="FL6260">
            <v>-1.8919348624553687</v>
          </cell>
          <cell r="FO6260">
            <v>1</v>
          </cell>
        </row>
        <row r="6261">
          <cell r="A6261">
            <v>668684</v>
          </cell>
          <cell r="C6261" t="str">
            <v>Tully, Tanner</v>
          </cell>
          <cell r="Q6261" t="str">
            <v>S</v>
          </cell>
          <cell r="AJ6261">
            <v>7.9867958940992061</v>
          </cell>
          <cell r="AR6261">
            <v>44.400000000000006</v>
          </cell>
          <cell r="AS6261">
            <v>1.747443804129416</v>
          </cell>
          <cell r="AT6261">
            <v>0.97265139423533797</v>
          </cell>
          <cell r="BE6261">
            <v>0.77828393470909407</v>
          </cell>
          <cell r="CP6261">
            <v>21.625</v>
          </cell>
          <cell r="CV6261">
            <v>92.1</v>
          </cell>
          <cell r="DA6261">
            <v>0</v>
          </cell>
          <cell r="DD6261">
            <v>0.70740417972253011</v>
          </cell>
          <cell r="FJ6261">
            <v>111</v>
          </cell>
          <cell r="FK6261">
            <v>0.26300000000000001</v>
          </cell>
          <cell r="FL6261">
            <v>-0.44836347648470637</v>
          </cell>
          <cell r="FO6261">
            <v>0.19230769230769229</v>
          </cell>
        </row>
        <row r="6262">
          <cell r="A6262">
            <v>668687</v>
          </cell>
          <cell r="C6262" t="str">
            <v>Scrubb, Andre</v>
          </cell>
          <cell r="Q6262" t="str">
            <v>R</v>
          </cell>
          <cell r="AJ6262">
            <v>8.2387690334315469</v>
          </cell>
          <cell r="AR6262">
            <v>16.8</v>
          </cell>
          <cell r="AS6262">
            <v>2.4021043457413134</v>
          </cell>
          <cell r="AT6262">
            <v>0.98564050413239046</v>
          </cell>
          <cell r="BE6262">
            <v>1.1067355704814825</v>
          </cell>
          <cell r="CP6262">
            <v>21.458333333333332</v>
          </cell>
          <cell r="CV6262">
            <v>92.1</v>
          </cell>
          <cell r="DA6262">
            <v>0</v>
          </cell>
          <cell r="DD6262">
            <v>1.2677305039385596</v>
          </cell>
          <cell r="FJ6262">
            <v>42</v>
          </cell>
          <cell r="FK6262">
            <v>0.26300000000000001</v>
          </cell>
          <cell r="FL6262">
            <v>-0.81218032180541122</v>
          </cell>
          <cell r="FO6262">
            <v>1</v>
          </cell>
        </row>
        <row r="6263">
          <cell r="A6263">
            <v>668941</v>
          </cell>
          <cell r="C6263" t="str">
            <v>Romero, JoJo</v>
          </cell>
          <cell r="Q6263" t="str">
            <v>S</v>
          </cell>
          <cell r="AJ6263">
            <v>6.6908842331128238</v>
          </cell>
          <cell r="AR6263">
            <v>44.400000000000006</v>
          </cell>
          <cell r="AS6263">
            <v>-1.1396596473502096</v>
          </cell>
          <cell r="AT6263">
            <v>0.9590906673745675</v>
          </cell>
          <cell r="BE6263">
            <v>1.2569963278698491</v>
          </cell>
          <cell r="CP6263">
            <v>19.791666666666668</v>
          </cell>
          <cell r="CV6263">
            <v>92.1</v>
          </cell>
          <cell r="DA6263">
            <v>0</v>
          </cell>
          <cell r="DD6263">
            <v>0.65099175623985173</v>
          </cell>
          <cell r="FJ6263">
            <v>111</v>
          </cell>
          <cell r="FK6263">
            <v>0.26300000000000001</v>
          </cell>
          <cell r="FL6263">
            <v>1.3961366678322005</v>
          </cell>
          <cell r="FO6263">
            <v>0</v>
          </cell>
        </row>
        <row r="6264">
          <cell r="A6264">
            <v>669123</v>
          </cell>
          <cell r="C6264" t="str">
            <v>Simonds, Kyle</v>
          </cell>
          <cell r="Q6264" t="str">
            <v>S</v>
          </cell>
          <cell r="AJ6264">
            <v>7.0231782166656584</v>
          </cell>
          <cell r="AR6264">
            <v>44.400000000000006</v>
          </cell>
          <cell r="AS6264">
            <v>-0.34119369959617796</v>
          </cell>
          <cell r="AT6264">
            <v>0.94467412458412958</v>
          </cell>
          <cell r="BE6264">
            <v>1.0322850999677156</v>
          </cell>
          <cell r="CP6264">
            <v>23.125</v>
          </cell>
          <cell r="CV6264">
            <v>92.1</v>
          </cell>
          <cell r="DA6264">
            <v>0</v>
          </cell>
          <cell r="DD6264">
            <v>0.90896450638335025</v>
          </cell>
          <cell r="FJ6264">
            <v>111</v>
          </cell>
          <cell r="FK6264">
            <v>0.26300000000000001</v>
          </cell>
          <cell r="FL6264">
            <v>-0.53097823160824009</v>
          </cell>
          <cell r="FO6264">
            <v>0.3032156305108481</v>
          </cell>
        </row>
        <row r="6265">
          <cell r="A6265">
            <v>669140</v>
          </cell>
          <cell r="C6265" t="str">
            <v>Franklin, Austin</v>
          </cell>
          <cell r="Q6265" t="str">
            <v>S</v>
          </cell>
          <cell r="AJ6265">
            <v>8.2670422251031841</v>
          </cell>
          <cell r="AR6265">
            <v>44.400000000000006</v>
          </cell>
          <cell r="AS6265">
            <v>1.5686290789549</v>
          </cell>
          <cell r="AT6265">
            <v>0.97652593016864508</v>
          </cell>
          <cell r="BE6265">
            <v>1.1459466566721372</v>
          </cell>
          <cell r="CP6265">
            <v>18.708333333333332</v>
          </cell>
          <cell r="CV6265">
            <v>92.1</v>
          </cell>
          <cell r="DA6265">
            <v>0</v>
          </cell>
          <cell r="DD6265">
            <v>1.1511757616006753</v>
          </cell>
          <cell r="FJ6265">
            <v>111</v>
          </cell>
          <cell r="FK6265">
            <v>0.26300000000000001</v>
          </cell>
          <cell r="FL6265">
            <v>-0.8075524544853262</v>
          </cell>
          <cell r="FO6265">
            <v>0</v>
          </cell>
        </row>
        <row r="6266">
          <cell r="A6266">
            <v>669153</v>
          </cell>
          <cell r="C6266" t="str">
            <v>Brown, Andrew</v>
          </cell>
          <cell r="Q6266" t="str">
            <v>R</v>
          </cell>
          <cell r="AJ6266">
            <v>7.0527776144600391</v>
          </cell>
          <cell r="AR6266">
            <v>16.8</v>
          </cell>
          <cell r="AS6266">
            <v>0.54838640436094643</v>
          </cell>
          <cell r="AT6266">
            <v>0.97058837105079121</v>
          </cell>
          <cell r="BE6266">
            <v>1.2889972006169101</v>
          </cell>
          <cell r="CP6266">
            <v>18.708333333333332</v>
          </cell>
          <cell r="CV6266">
            <v>92.1</v>
          </cell>
          <cell r="DA6266">
            <v>0</v>
          </cell>
          <cell r="DD6266">
            <v>1.0190341166570172</v>
          </cell>
          <cell r="FJ6266">
            <v>42</v>
          </cell>
          <cell r="FK6266">
            <v>0.26300000000000001</v>
          </cell>
          <cell r="FL6266">
            <v>0.44975253780444291</v>
          </cell>
          <cell r="FO6266">
            <v>1</v>
          </cell>
        </row>
        <row r="6267">
          <cell r="A6267">
            <v>669230</v>
          </cell>
          <cell r="C6267" t="str">
            <v>Szynski, Skylar</v>
          </cell>
          <cell r="Q6267" t="str">
            <v>S</v>
          </cell>
          <cell r="AJ6267">
            <v>9.4173740891934248</v>
          </cell>
          <cell r="AR6267">
            <v>44.400000000000006</v>
          </cell>
          <cell r="AS6267">
            <v>0.16380346686605662</v>
          </cell>
          <cell r="AT6267">
            <v>0.99038096109625018</v>
          </cell>
          <cell r="BE6267">
            <v>1.2453630950538972</v>
          </cell>
          <cell r="CP6267">
            <v>18.958333333333332</v>
          </cell>
          <cell r="CV6267">
            <v>92.1</v>
          </cell>
          <cell r="DA6267">
            <v>0</v>
          </cell>
          <cell r="DD6267">
            <v>0.80784691169410672</v>
          </cell>
          <cell r="FJ6267">
            <v>111</v>
          </cell>
          <cell r="FK6267">
            <v>0.26300000000000001</v>
          </cell>
          <cell r="FL6267">
            <v>-1.5465568962476404</v>
          </cell>
          <cell r="FO6267">
            <v>0</v>
          </cell>
        </row>
        <row r="6268">
          <cell r="A6268">
            <v>669259</v>
          </cell>
          <cell r="C6268" t="str">
            <v>James, Christian</v>
          </cell>
          <cell r="Q6268" t="str">
            <v>R</v>
          </cell>
          <cell r="AJ6268">
            <v>8.7448268499916626</v>
          </cell>
          <cell r="AR6268">
            <v>16.8</v>
          </cell>
          <cell r="AS6268">
            <v>2.8803060956486344</v>
          </cell>
          <cell r="AT6268">
            <v>0.97889342414466629</v>
          </cell>
          <cell r="BE6268">
            <v>1.3545927268732751</v>
          </cell>
          <cell r="CP6268">
            <v>18.125</v>
          </cell>
          <cell r="CV6268">
            <v>92.1</v>
          </cell>
          <cell r="DA6268">
            <v>0</v>
          </cell>
          <cell r="DD6268">
            <v>1.032686360730632</v>
          </cell>
          <cell r="FJ6268">
            <v>42</v>
          </cell>
          <cell r="FK6268">
            <v>0.26300000000000001</v>
          </cell>
          <cell r="FL6268">
            <v>1.6389722623460017</v>
          </cell>
          <cell r="FO6268">
            <v>1</v>
          </cell>
        </row>
        <row r="6269">
          <cell r="A6269">
            <v>669284</v>
          </cell>
          <cell r="C6269" t="str">
            <v>Kurokawa, Jordan</v>
          </cell>
          <cell r="Q6269" t="str">
            <v>R</v>
          </cell>
          <cell r="AJ6269">
            <v>7.1145645179067554</v>
          </cell>
          <cell r="AR6269">
            <v>16.8</v>
          </cell>
          <cell r="AS6269">
            <v>-1.2180176506387113</v>
          </cell>
          <cell r="AT6269">
            <v>0.95110881143901027</v>
          </cell>
          <cell r="BE6269">
            <v>1.1355160743213506</v>
          </cell>
          <cell r="CP6269">
            <v>23.541666666666668</v>
          </cell>
          <cell r="CV6269">
            <v>92.1</v>
          </cell>
          <cell r="DA6269">
            <v>0</v>
          </cell>
          <cell r="DD6269">
            <v>0.68588578967628611</v>
          </cell>
          <cell r="FJ6269">
            <v>42</v>
          </cell>
          <cell r="FK6269">
            <v>0.26300000000000001</v>
          </cell>
          <cell r="FL6269">
            <v>0.88972168259523354</v>
          </cell>
          <cell r="FO6269">
            <v>1</v>
          </cell>
        </row>
        <row r="6270">
          <cell r="A6270">
            <v>669330</v>
          </cell>
          <cell r="C6270" t="str">
            <v>Wells, Tyler</v>
          </cell>
          <cell r="Q6270" t="str">
            <v>S</v>
          </cell>
          <cell r="AJ6270">
            <v>7.1351705583737219</v>
          </cell>
          <cell r="AR6270">
            <v>44.400000000000006</v>
          </cell>
          <cell r="AS6270">
            <v>-0.28352817786712498</v>
          </cell>
          <cell r="AT6270">
            <v>0.95120124930978855</v>
          </cell>
          <cell r="BE6270">
            <v>1.2210308821297846</v>
          </cell>
          <cell r="CP6270">
            <v>21.875</v>
          </cell>
          <cell r="CV6270">
            <v>92.1</v>
          </cell>
          <cell r="DA6270">
            <v>0</v>
          </cell>
          <cell r="DD6270">
            <v>1.1381951914011048</v>
          </cell>
          <cell r="FJ6270">
            <v>111</v>
          </cell>
          <cell r="FK6270">
            <v>0.26300000000000001</v>
          </cell>
          <cell r="FL6270">
            <v>-0.60505907439843132</v>
          </cell>
          <cell r="FO6270">
            <v>0</v>
          </cell>
        </row>
        <row r="6271">
          <cell r="A6271">
            <v>669740</v>
          </cell>
          <cell r="C6271" t="str">
            <v>MacGregor, Travis</v>
          </cell>
          <cell r="Q6271" t="str">
            <v>S</v>
          </cell>
          <cell r="AJ6271">
            <v>8.6590709574024114</v>
          </cell>
          <cell r="AR6271">
            <v>44.400000000000006</v>
          </cell>
          <cell r="AS6271">
            <v>-0.47511773287363646</v>
          </cell>
          <cell r="AT6271">
            <v>0.96704414262985106</v>
          </cell>
          <cell r="BE6271">
            <v>1.200504670129831</v>
          </cell>
          <cell r="CP6271">
            <v>18.708333333333332</v>
          </cell>
          <cell r="CV6271">
            <v>92.1</v>
          </cell>
          <cell r="DA6271">
            <v>0</v>
          </cell>
          <cell r="DD6271">
            <v>0.64208902907391274</v>
          </cell>
          <cell r="FJ6271">
            <v>111</v>
          </cell>
          <cell r="FK6271">
            <v>0.26300000000000001</v>
          </cell>
          <cell r="FL6271">
            <v>1.2776763677737504</v>
          </cell>
          <cell r="FO6271">
            <v>0</v>
          </cell>
        </row>
        <row r="6272">
          <cell r="A6272">
            <v>669747</v>
          </cell>
          <cell r="C6272" t="str">
            <v>Falwell, Tyler</v>
          </cell>
          <cell r="Q6272" t="str">
            <v>R</v>
          </cell>
          <cell r="AJ6272">
            <v>6.3042719164123069</v>
          </cell>
          <cell r="AR6272">
            <v>16.8</v>
          </cell>
          <cell r="AS6272">
            <v>-0.90447749887499007</v>
          </cell>
          <cell r="AT6272">
            <v>0.9849624778511098</v>
          </cell>
          <cell r="BE6272">
            <v>0.99932625121834617</v>
          </cell>
          <cell r="CP6272">
            <v>20.625</v>
          </cell>
          <cell r="CV6272">
            <v>92.1</v>
          </cell>
          <cell r="DA6272">
            <v>0</v>
          </cell>
          <cell r="DD6272">
            <v>1.1821267506507143</v>
          </cell>
          <cell r="FJ6272">
            <v>42</v>
          </cell>
          <cell r="FK6272">
            <v>0.26300000000000001</v>
          </cell>
          <cell r="FL6272">
            <v>0.21216319753916579</v>
          </cell>
          <cell r="FO6272">
            <v>1</v>
          </cell>
        </row>
        <row r="6273">
          <cell r="A6273">
            <v>669861</v>
          </cell>
          <cell r="C6273" t="str">
            <v>Jador, Junior</v>
          </cell>
          <cell r="Q6273" t="str">
            <v>R</v>
          </cell>
          <cell r="AJ6273">
            <v>10.280249431657108</v>
          </cell>
          <cell r="AR6273">
            <v>16.8</v>
          </cell>
          <cell r="AS6273">
            <v>-5.4164422049097967</v>
          </cell>
          <cell r="AT6273">
            <v>0.98956526655639698</v>
          </cell>
          <cell r="BE6273">
            <v>0.91961338419372152</v>
          </cell>
          <cell r="CP6273">
            <v>20.208333333333332</v>
          </cell>
          <cell r="CV6273">
            <v>92.1</v>
          </cell>
          <cell r="DA6273">
            <v>0</v>
          </cell>
          <cell r="DD6273">
            <v>1.8540300205244256</v>
          </cell>
          <cell r="FJ6273">
            <v>42</v>
          </cell>
          <cell r="FK6273">
            <v>0.26300000000000001</v>
          </cell>
          <cell r="FL6273">
            <v>-1.6533666504997733</v>
          </cell>
          <cell r="FO6273">
            <v>1</v>
          </cell>
        </row>
        <row r="6274">
          <cell r="A6274">
            <v>669873</v>
          </cell>
          <cell r="C6274" t="str">
            <v>Trinidad, Luis</v>
          </cell>
          <cell r="Q6274" t="str">
            <v>R</v>
          </cell>
          <cell r="AJ6274">
            <v>10.039866638431112</v>
          </cell>
          <cell r="AR6274">
            <v>16.8</v>
          </cell>
          <cell r="AS6274">
            <v>-1.7205904491543436</v>
          </cell>
          <cell r="AT6274">
            <v>0.95890430023468221</v>
          </cell>
          <cell r="BE6274">
            <v>0.86042579797525787</v>
          </cell>
          <cell r="CP6274">
            <v>18.125</v>
          </cell>
          <cell r="CV6274">
            <v>92.1</v>
          </cell>
          <cell r="DA6274">
            <v>0</v>
          </cell>
          <cell r="DD6274">
            <v>1.2230021646472828</v>
          </cell>
          <cell r="FJ6274">
            <v>42</v>
          </cell>
          <cell r="FK6274">
            <v>0.26300000000000001</v>
          </cell>
          <cell r="FL6274">
            <v>2.663361233184204</v>
          </cell>
          <cell r="FO6274">
            <v>1</v>
          </cell>
        </row>
        <row r="6275">
          <cell r="A6275">
            <v>669944</v>
          </cell>
          <cell r="C6275" t="str">
            <v>Hill, Kevin</v>
          </cell>
          <cell r="Q6275" t="str">
            <v>S</v>
          </cell>
          <cell r="AJ6275">
            <v>8.7216563255155446</v>
          </cell>
          <cell r="AR6275">
            <v>44.400000000000006</v>
          </cell>
          <cell r="AS6275">
            <v>7.8415243092063491E-2</v>
          </cell>
          <cell r="AT6275">
            <v>0.97403162256942954</v>
          </cell>
          <cell r="BE6275">
            <v>0.7240714759850867</v>
          </cell>
          <cell r="CP6275">
            <v>23.875</v>
          </cell>
          <cell r="CV6275">
            <v>92.1</v>
          </cell>
          <cell r="DA6275">
            <v>0</v>
          </cell>
          <cell r="DD6275">
            <v>0.95515328284621726</v>
          </cell>
          <cell r="FJ6275">
            <v>111</v>
          </cell>
          <cell r="FK6275">
            <v>0.26300000000000001</v>
          </cell>
          <cell r="FL6275">
            <v>1.5046343809228802</v>
          </cell>
          <cell r="FO6275">
            <v>0.25</v>
          </cell>
        </row>
        <row r="6276">
          <cell r="A6276">
            <v>670025</v>
          </cell>
          <cell r="C6276" t="str">
            <v>Rijo, Oliver</v>
          </cell>
          <cell r="Q6276" t="str">
            <v>R</v>
          </cell>
          <cell r="AJ6276">
            <v>7.9641560493866566</v>
          </cell>
          <cell r="AR6276">
            <v>16.8</v>
          </cell>
          <cell r="AS6276">
            <v>-0.42390595053196833</v>
          </cell>
          <cell r="AT6276">
            <v>0.93221020834475299</v>
          </cell>
          <cell r="BE6276">
            <v>1.1990318845231849</v>
          </cell>
          <cell r="CP6276">
            <v>18.458333333333332</v>
          </cell>
          <cell r="CV6276">
            <v>92.1</v>
          </cell>
          <cell r="DA6276">
            <v>0</v>
          </cell>
          <cell r="DD6276">
            <v>1.2636945612949444</v>
          </cell>
          <cell r="FJ6276">
            <v>42</v>
          </cell>
          <cell r="FK6276">
            <v>0.26300000000000001</v>
          </cell>
          <cell r="FL6276">
            <v>1.6353494067872099</v>
          </cell>
          <cell r="FO6276">
            <v>1</v>
          </cell>
        </row>
        <row r="6277">
          <cell r="A6277">
            <v>670046</v>
          </cell>
          <cell r="C6277" t="str">
            <v>Rosenberg, Kenny</v>
          </cell>
          <cell r="Q6277" t="str">
            <v>R</v>
          </cell>
          <cell r="AJ6277">
            <v>6.4372886281241923</v>
          </cell>
          <cell r="AR6277">
            <v>16.8</v>
          </cell>
          <cell r="AS6277">
            <v>0.42066015549516594</v>
          </cell>
          <cell r="AT6277">
            <v>0.96676071667072627</v>
          </cell>
          <cell r="BE6277">
            <v>0.88130111085513041</v>
          </cell>
          <cell r="CP6277">
            <v>20.958333333333332</v>
          </cell>
          <cell r="CV6277">
            <v>92.1</v>
          </cell>
          <cell r="DA6277">
            <v>0</v>
          </cell>
          <cell r="DD6277">
            <v>1.1306580620442104</v>
          </cell>
          <cell r="FJ6277">
            <v>42</v>
          </cell>
          <cell r="FK6277">
            <v>0.26300000000000001</v>
          </cell>
          <cell r="FL6277">
            <v>3.972455946538328E-2</v>
          </cell>
          <cell r="FO6277">
            <v>1</v>
          </cell>
        </row>
        <row r="6278">
          <cell r="A6278">
            <v>670141</v>
          </cell>
          <cell r="C6278" t="str">
            <v>Miller, Justin</v>
          </cell>
          <cell r="Q6278" t="str">
            <v>R</v>
          </cell>
          <cell r="AJ6278">
            <v>8.5624335566047556</v>
          </cell>
          <cell r="AR6278">
            <v>16.8</v>
          </cell>
          <cell r="AS6278">
            <v>1.1548231819940273</v>
          </cell>
          <cell r="AT6278">
            <v>0.98281794939837785</v>
          </cell>
          <cell r="BE6278">
            <v>1.3824793203186965</v>
          </cell>
          <cell r="CP6278">
            <v>18.125</v>
          </cell>
          <cell r="CV6278">
            <v>92.1</v>
          </cell>
          <cell r="DA6278">
            <v>0</v>
          </cell>
          <cell r="DD6278">
            <v>1.2203373803089117</v>
          </cell>
          <cell r="FJ6278">
            <v>42</v>
          </cell>
          <cell r="FK6278">
            <v>0.26300000000000001</v>
          </cell>
          <cell r="FL6278">
            <v>2.2353398527359509</v>
          </cell>
          <cell r="FO6278">
            <v>1</v>
          </cell>
        </row>
        <row r="6279">
          <cell r="A6279">
            <v>670154</v>
          </cell>
          <cell r="C6279" t="str">
            <v>Blackwood, Nolan</v>
          </cell>
          <cell r="Q6279" t="str">
            <v>R</v>
          </cell>
          <cell r="AJ6279">
            <v>6.7142943204983299</v>
          </cell>
          <cell r="AR6279">
            <v>16.8</v>
          </cell>
          <cell r="AS6279">
            <v>-2.2997093658343277</v>
          </cell>
          <cell r="AT6279">
            <v>0.94227531125776454</v>
          </cell>
          <cell r="BE6279">
            <v>1.271293053502712</v>
          </cell>
          <cell r="CP6279">
            <v>21.291666666666668</v>
          </cell>
          <cell r="CV6279">
            <v>92.1</v>
          </cell>
          <cell r="DA6279">
            <v>0</v>
          </cell>
          <cell r="DD6279">
            <v>0.91680330899657947</v>
          </cell>
          <cell r="FJ6279">
            <v>42</v>
          </cell>
          <cell r="FK6279">
            <v>0.26300000000000001</v>
          </cell>
          <cell r="FL6279">
            <v>0.12497148691489682</v>
          </cell>
          <cell r="FO6279">
            <v>1</v>
          </cell>
        </row>
        <row r="6280">
          <cell r="A6280">
            <v>670157</v>
          </cell>
          <cell r="C6280" t="str">
            <v>Garcia, Ruben</v>
          </cell>
          <cell r="Q6280" t="str">
            <v>R</v>
          </cell>
          <cell r="AJ6280">
            <v>6.6248164242695173</v>
          </cell>
          <cell r="AR6280">
            <v>16.8</v>
          </cell>
          <cell r="AS6280">
            <v>1.6756364658595473</v>
          </cell>
          <cell r="AT6280">
            <v>0.97389342404018964</v>
          </cell>
          <cell r="BE6280">
            <v>1.2310537421878414</v>
          </cell>
          <cell r="CP6280">
            <v>19.875</v>
          </cell>
          <cell r="CV6280">
            <v>92.1</v>
          </cell>
          <cell r="DA6280">
            <v>0</v>
          </cell>
          <cell r="DD6280">
            <v>1.5518675375592832</v>
          </cell>
          <cell r="FJ6280">
            <v>42</v>
          </cell>
          <cell r="FK6280">
            <v>0.26300000000000001</v>
          </cell>
          <cell r="FL6280">
            <v>-1.0518679433762506</v>
          </cell>
          <cell r="FO6280">
            <v>1</v>
          </cell>
        </row>
        <row r="6281">
          <cell r="A6281">
            <v>670167</v>
          </cell>
          <cell r="C6281" t="str">
            <v>Schreiber, John</v>
          </cell>
          <cell r="Q6281" t="str">
            <v>R</v>
          </cell>
          <cell r="AJ6281">
            <v>7.6191845864656482</v>
          </cell>
          <cell r="AR6281">
            <v>16.8</v>
          </cell>
          <cell r="AS6281">
            <v>1.5312593522030695</v>
          </cell>
          <cell r="AT6281">
            <v>0.96242305461267974</v>
          </cell>
          <cell r="BE6281">
            <v>1.0803847982905701</v>
          </cell>
          <cell r="CP6281">
            <v>22.291666666666668</v>
          </cell>
          <cell r="CV6281">
            <v>92.1</v>
          </cell>
          <cell r="DA6281">
            <v>0</v>
          </cell>
          <cell r="DD6281">
            <v>1.1780226802661009</v>
          </cell>
          <cell r="FJ6281">
            <v>42</v>
          </cell>
          <cell r="FK6281">
            <v>0.26300000000000001</v>
          </cell>
          <cell r="FL6281">
            <v>-0.58571295925204225</v>
          </cell>
          <cell r="FO6281">
            <v>1</v>
          </cell>
        </row>
        <row r="6282">
          <cell r="A6282">
            <v>670179</v>
          </cell>
          <cell r="C6282" t="str">
            <v>Kelly, Justin</v>
          </cell>
          <cell r="Q6282" t="str">
            <v>R</v>
          </cell>
          <cell r="AJ6282">
            <v>6.0328994945092624</v>
          </cell>
          <cell r="AR6282">
            <v>16.8</v>
          </cell>
          <cell r="AS6282">
            <v>-1.6913696180698417</v>
          </cell>
          <cell r="AT6282">
            <v>0.92268942764857498</v>
          </cell>
          <cell r="BE6282">
            <v>0.8096924637635402</v>
          </cell>
          <cell r="CP6282">
            <v>23.208333333333332</v>
          </cell>
          <cell r="CV6282">
            <v>92.1</v>
          </cell>
          <cell r="DA6282">
            <v>0</v>
          </cell>
          <cell r="DD6282">
            <v>0.83642529665248888</v>
          </cell>
          <cell r="FJ6282">
            <v>42</v>
          </cell>
          <cell r="FK6282">
            <v>0.26300000000000001</v>
          </cell>
          <cell r="FL6282">
            <v>0.35929035249673547</v>
          </cell>
          <cell r="FO6282">
            <v>1</v>
          </cell>
        </row>
        <row r="6283">
          <cell r="A6283">
            <v>670240</v>
          </cell>
          <cell r="C6283" t="str">
            <v>Villanueva, Eric</v>
          </cell>
          <cell r="Q6283" t="str">
            <v>R</v>
          </cell>
          <cell r="AJ6283">
            <v>9.6833801947899758</v>
          </cell>
          <cell r="AR6283">
            <v>16.8</v>
          </cell>
          <cell r="AS6283">
            <v>0.30871690346269881</v>
          </cell>
          <cell r="AT6283">
            <v>0.9862069609798233</v>
          </cell>
          <cell r="BE6283">
            <v>1.3176795742349201</v>
          </cell>
          <cell r="CP6283">
            <v>18.291666666666668</v>
          </cell>
          <cell r="CV6283">
            <v>92.1</v>
          </cell>
          <cell r="DA6283">
            <v>0</v>
          </cell>
          <cell r="DD6283">
            <v>1.2418917782700623</v>
          </cell>
          <cell r="FJ6283">
            <v>42</v>
          </cell>
          <cell r="FK6283">
            <v>0.26300000000000001</v>
          </cell>
          <cell r="FL6283">
            <v>0.14098286244563241</v>
          </cell>
          <cell r="FO6283">
            <v>1</v>
          </cell>
        </row>
        <row r="6284">
          <cell r="A6284">
            <v>670312</v>
          </cell>
          <cell r="C6284" t="str">
            <v>Adams, Wilson</v>
          </cell>
          <cell r="Q6284" t="str">
            <v>S</v>
          </cell>
          <cell r="AJ6284">
            <v>6.6182885573556982</v>
          </cell>
          <cell r="AR6284">
            <v>44.400000000000006</v>
          </cell>
          <cell r="AS6284">
            <v>7.7314262268854073E-2</v>
          </cell>
          <cell r="AT6284">
            <v>0.97903304544967307</v>
          </cell>
          <cell r="BE6284">
            <v>1.0161060044299179</v>
          </cell>
          <cell r="CP6284">
            <v>22.458333333333332</v>
          </cell>
          <cell r="CV6284">
            <v>92.1</v>
          </cell>
          <cell r="DA6284">
            <v>0</v>
          </cell>
          <cell r="DD6284">
            <v>0.86112766422541365</v>
          </cell>
          <cell r="FJ6284">
            <v>111</v>
          </cell>
          <cell r="FK6284">
            <v>0.26300000000000001</v>
          </cell>
          <cell r="FL6284">
            <v>0.41117474252054897</v>
          </cell>
          <cell r="FO6284">
            <v>7.1428571428571397E-2</v>
          </cell>
        </row>
        <row r="6285">
          <cell r="A6285">
            <v>670321</v>
          </cell>
          <cell r="C6285" t="str">
            <v>Brown, Lucas</v>
          </cell>
          <cell r="Q6285" t="str">
            <v>R</v>
          </cell>
          <cell r="AJ6285">
            <v>7.3048730222995841</v>
          </cell>
          <cell r="AR6285">
            <v>16.8</v>
          </cell>
          <cell r="AS6285">
            <v>-2.2957383753573981</v>
          </cell>
          <cell r="AT6285">
            <v>0.95407923857024124</v>
          </cell>
          <cell r="BE6285">
            <v>0.71610232454883105</v>
          </cell>
          <cell r="CP6285">
            <v>22.625</v>
          </cell>
          <cell r="CV6285">
            <v>92.1</v>
          </cell>
          <cell r="DA6285">
            <v>0</v>
          </cell>
          <cell r="DD6285">
            <v>0.79428875113858843</v>
          </cell>
          <cell r="FJ6285">
            <v>42</v>
          </cell>
          <cell r="FK6285">
            <v>0.26300000000000001</v>
          </cell>
          <cell r="FL6285">
            <v>0.54913603452359117</v>
          </cell>
          <cell r="FO6285">
            <v>0.78242706478564572</v>
          </cell>
        </row>
        <row r="6286">
          <cell r="A6286">
            <v>670332</v>
          </cell>
          <cell r="C6286" t="str">
            <v>Held, Samuel</v>
          </cell>
          <cell r="Q6286" t="str">
            <v>R</v>
          </cell>
          <cell r="AJ6286">
            <v>6.6017367637442437</v>
          </cell>
          <cell r="AR6286">
            <v>16.8</v>
          </cell>
          <cell r="AS6286">
            <v>0.46614042877775219</v>
          </cell>
          <cell r="AT6286">
            <v>0.97003970912753978</v>
          </cell>
          <cell r="BE6286">
            <v>1.2623997769722184</v>
          </cell>
          <cell r="CP6286">
            <v>21.875</v>
          </cell>
          <cell r="CV6286">
            <v>92.1</v>
          </cell>
          <cell r="DA6286">
            <v>0</v>
          </cell>
          <cell r="DD6286">
            <v>0.78953261454060553</v>
          </cell>
          <cell r="FJ6286">
            <v>42</v>
          </cell>
          <cell r="FK6286">
            <v>0.26300000000000001</v>
          </cell>
          <cell r="FL6286">
            <v>1.5161113935719561</v>
          </cell>
          <cell r="FO6286">
            <v>1</v>
          </cell>
        </row>
        <row r="6287">
          <cell r="A6287">
            <v>670360</v>
          </cell>
          <cell r="C6287" t="str">
            <v>Tribby, Austin</v>
          </cell>
          <cell r="Q6287" t="str">
            <v>R</v>
          </cell>
          <cell r="AJ6287">
            <v>6.8934809934681862</v>
          </cell>
          <cell r="AR6287">
            <v>16.8</v>
          </cell>
          <cell r="AS6287">
            <v>-1.8712298613736076</v>
          </cell>
          <cell r="AT6287">
            <v>0.91304387221200378</v>
          </cell>
          <cell r="BE6287">
            <v>1.1435158189492476</v>
          </cell>
          <cell r="CP6287">
            <v>21.958333333333332</v>
          </cell>
          <cell r="CV6287">
            <v>92.1</v>
          </cell>
          <cell r="DA6287">
            <v>0</v>
          </cell>
          <cell r="DD6287">
            <v>1.0884202243349101</v>
          </cell>
          <cell r="FJ6287">
            <v>42</v>
          </cell>
          <cell r="FK6287">
            <v>0.26300000000000001</v>
          </cell>
          <cell r="FL6287">
            <v>0.22741730456825238</v>
          </cell>
          <cell r="FO6287">
            <v>1</v>
          </cell>
        </row>
        <row r="6288">
          <cell r="A6288">
            <v>670400</v>
          </cell>
          <cell r="C6288" t="str">
            <v>Rivera, Dariel</v>
          </cell>
          <cell r="Q6288" t="str">
            <v>R</v>
          </cell>
          <cell r="AJ6288">
            <v>8.8452577455120007</v>
          </cell>
          <cell r="AR6288">
            <v>16.8</v>
          </cell>
          <cell r="AS6288">
            <v>2.6508978299238879</v>
          </cell>
          <cell r="AT6288">
            <v>0.98507469763356703</v>
          </cell>
          <cell r="BE6288">
            <v>1.2761768421144568</v>
          </cell>
          <cell r="CP6288">
            <v>18.708333333333332</v>
          </cell>
          <cell r="CV6288">
            <v>92.1</v>
          </cell>
          <cell r="DA6288">
            <v>0</v>
          </cell>
          <cell r="DD6288">
            <v>0.67332500336601964</v>
          </cell>
          <cell r="FJ6288">
            <v>42</v>
          </cell>
          <cell r="FK6288">
            <v>0.26300000000000001</v>
          </cell>
          <cell r="FL6288">
            <v>-1.2539426397743885</v>
          </cell>
          <cell r="FO6288">
            <v>1</v>
          </cell>
        </row>
        <row r="6289">
          <cell r="A6289">
            <v>670451</v>
          </cell>
          <cell r="C6289" t="str">
            <v>French, Austin</v>
          </cell>
          <cell r="Q6289" t="str">
            <v>S</v>
          </cell>
          <cell r="AJ6289">
            <v>9.0262943953944568</v>
          </cell>
          <cell r="AR6289">
            <v>44.400000000000006</v>
          </cell>
          <cell r="AS6289">
            <v>0.29524257287486938</v>
          </cell>
          <cell r="AT6289">
            <v>0.98966698768417938</v>
          </cell>
          <cell r="BE6289">
            <v>1.1035378145996746</v>
          </cell>
          <cell r="CP6289">
            <v>22.791666666666668</v>
          </cell>
          <cell r="CV6289">
            <v>92.1</v>
          </cell>
          <cell r="DA6289">
            <v>0</v>
          </cell>
          <cell r="DD6289">
            <v>1.4627598364937495</v>
          </cell>
          <cell r="FJ6289">
            <v>111</v>
          </cell>
          <cell r="FK6289">
            <v>0.26300000000000001</v>
          </cell>
          <cell r="FL6289">
            <v>-0.70193177521803907</v>
          </cell>
          <cell r="FO6289">
            <v>0</v>
          </cell>
        </row>
        <row r="6290">
          <cell r="A6290">
            <v>670551</v>
          </cell>
          <cell r="C6290" t="str">
            <v>Santos, Fraylin</v>
          </cell>
          <cell r="Q6290" t="str">
            <v>R</v>
          </cell>
          <cell r="AJ6290">
            <v>8.843408819941164</v>
          </cell>
          <cell r="AR6290">
            <v>16.8</v>
          </cell>
          <cell r="AS6290">
            <v>-1.4683726487469035</v>
          </cell>
          <cell r="AT6290">
            <v>0.9444761774630398</v>
          </cell>
          <cell r="BE6290">
            <v>0.90711350969364224</v>
          </cell>
          <cell r="CP6290">
            <v>17.708333333333332</v>
          </cell>
          <cell r="CV6290">
            <v>92.1</v>
          </cell>
          <cell r="DA6290">
            <v>0</v>
          </cell>
          <cell r="DD6290">
            <v>1.0745777557268208</v>
          </cell>
          <cell r="FJ6290">
            <v>42</v>
          </cell>
          <cell r="FK6290">
            <v>0.26300000000000001</v>
          </cell>
          <cell r="FL6290">
            <v>2.6765548544214042</v>
          </cell>
          <cell r="FO6290">
            <v>1</v>
          </cell>
        </row>
        <row r="6291">
          <cell r="A6291">
            <v>670580</v>
          </cell>
          <cell r="C6291" t="str">
            <v>Fultz, Kale</v>
          </cell>
          <cell r="Q6291" t="str">
            <v>R</v>
          </cell>
          <cell r="AJ6291">
            <v>7.2621568428918728</v>
          </cell>
          <cell r="AR6291">
            <v>16.8</v>
          </cell>
          <cell r="AS6291">
            <v>-1.5024037484352917</v>
          </cell>
          <cell r="AT6291">
            <v>0.96226432630192782</v>
          </cell>
          <cell r="BE6291">
            <v>1.2730218140147977</v>
          </cell>
          <cell r="CP6291">
            <v>22.291666666666668</v>
          </cell>
          <cell r="CV6291">
            <v>92.1</v>
          </cell>
          <cell r="DA6291">
            <v>0</v>
          </cell>
          <cell r="DD6291">
            <v>0.51767956365656487</v>
          </cell>
          <cell r="FJ6291">
            <v>42</v>
          </cell>
          <cell r="FK6291">
            <v>0.26300000000000001</v>
          </cell>
          <cell r="FL6291">
            <v>-1.0571725086391945</v>
          </cell>
          <cell r="FO6291">
            <v>1</v>
          </cell>
        </row>
        <row r="6292">
          <cell r="A6292">
            <v>670589</v>
          </cell>
          <cell r="C6292" t="str">
            <v>Bryson, Woody</v>
          </cell>
          <cell r="Q6292" t="str">
            <v>R</v>
          </cell>
          <cell r="AJ6292">
            <v>7.6416335950499041</v>
          </cell>
          <cell r="AR6292">
            <v>16.8</v>
          </cell>
          <cell r="AS6292">
            <v>0.3706702746561063</v>
          </cell>
          <cell r="AT6292">
            <v>0.98847931774939346</v>
          </cell>
          <cell r="BE6292">
            <v>0.83679975524292383</v>
          </cell>
          <cell r="CP6292">
            <v>23.375</v>
          </cell>
          <cell r="CV6292">
            <v>92.1</v>
          </cell>
          <cell r="DA6292">
            <v>0</v>
          </cell>
          <cell r="DD6292">
            <v>1.5828579166870269</v>
          </cell>
          <cell r="FJ6292">
            <v>42</v>
          </cell>
          <cell r="FK6292">
            <v>0.26300000000000001</v>
          </cell>
          <cell r="FL6292">
            <v>-0.71875793983131231</v>
          </cell>
          <cell r="FO6292">
            <v>1</v>
          </cell>
        </row>
        <row r="6293">
          <cell r="A6293">
            <v>670625</v>
          </cell>
          <cell r="C6293" t="str">
            <v>Moyers, Steven</v>
          </cell>
          <cell r="Q6293" t="str">
            <v>S</v>
          </cell>
          <cell r="AJ6293">
            <v>8.9387205056108598</v>
          </cell>
          <cell r="AR6293">
            <v>44.400000000000006</v>
          </cell>
          <cell r="AS6293">
            <v>-1.0012444533465283</v>
          </cell>
          <cell r="AT6293">
            <v>0.93816207968178467</v>
          </cell>
          <cell r="BE6293">
            <v>0.72296821118597587</v>
          </cell>
          <cell r="CP6293">
            <v>22.791666666666668</v>
          </cell>
          <cell r="CV6293">
            <v>92.1</v>
          </cell>
          <cell r="DA6293">
            <v>0</v>
          </cell>
          <cell r="DD6293">
            <v>0.79677123442095177</v>
          </cell>
          <cell r="FJ6293">
            <v>111</v>
          </cell>
          <cell r="FK6293">
            <v>0.26300000000000001</v>
          </cell>
          <cell r="FL6293">
            <v>-0.79584456916813551</v>
          </cell>
          <cell r="FO6293">
            <v>0.38888888888888873</v>
          </cell>
        </row>
        <row r="6294">
          <cell r="A6294">
            <v>670651</v>
          </cell>
          <cell r="C6294" t="str">
            <v>Shew, Anthony</v>
          </cell>
          <cell r="Q6294" t="str">
            <v>R</v>
          </cell>
          <cell r="AJ6294">
            <v>6.3818703250633098</v>
          </cell>
          <cell r="AR6294">
            <v>16.8</v>
          </cell>
          <cell r="AS6294">
            <v>-3.7131414601216561</v>
          </cell>
          <cell r="AT6294">
            <v>0.94227530796019798</v>
          </cell>
          <cell r="BE6294">
            <v>0.905922861503483</v>
          </cell>
          <cell r="CP6294">
            <v>22.625</v>
          </cell>
          <cell r="CV6294">
            <v>92.1</v>
          </cell>
          <cell r="DA6294">
            <v>0</v>
          </cell>
          <cell r="DD6294">
            <v>0.8552795942978465</v>
          </cell>
          <cell r="FJ6294">
            <v>42</v>
          </cell>
          <cell r="FK6294">
            <v>0.26300000000000001</v>
          </cell>
          <cell r="FL6294">
            <v>1.2584386716376772</v>
          </cell>
          <cell r="FO6294">
            <v>1</v>
          </cell>
        </row>
        <row r="6295">
          <cell r="A6295">
            <v>670701</v>
          </cell>
          <cell r="C6295" t="str">
            <v>Thomson, Colton</v>
          </cell>
          <cell r="Q6295" t="str">
            <v>R</v>
          </cell>
          <cell r="AJ6295">
            <v>6.2113619544514336</v>
          </cell>
          <cell r="AR6295">
            <v>16.8</v>
          </cell>
          <cell r="AS6295">
            <v>-2.9257018122346608E-2</v>
          </cell>
          <cell r="AT6295">
            <v>0.93134527852132198</v>
          </cell>
          <cell r="BE6295">
            <v>0.7906018279003153</v>
          </cell>
          <cell r="CP6295">
            <v>23.958333333333332</v>
          </cell>
          <cell r="CV6295">
            <v>92.1</v>
          </cell>
          <cell r="DA6295">
            <v>0</v>
          </cell>
          <cell r="DD6295">
            <v>0.97372650546809925</v>
          </cell>
          <cell r="FJ6295">
            <v>42</v>
          </cell>
          <cell r="FK6295">
            <v>0.26300000000000001</v>
          </cell>
          <cell r="FL6295">
            <v>1.0242496125669271</v>
          </cell>
          <cell r="FO6295">
            <v>1</v>
          </cell>
        </row>
        <row r="6296">
          <cell r="A6296">
            <v>670703</v>
          </cell>
          <cell r="C6296" t="str">
            <v>Fox, Tyler</v>
          </cell>
          <cell r="Q6296" t="str">
            <v>S</v>
          </cell>
          <cell r="AJ6296">
            <v>8.7728753850840206</v>
          </cell>
          <cell r="AR6296">
            <v>44.400000000000006</v>
          </cell>
          <cell r="AS6296">
            <v>1.5330668050987137</v>
          </cell>
          <cell r="AT6296">
            <v>0.97527718155057364</v>
          </cell>
          <cell r="BE6296">
            <v>0.83433770737755031</v>
          </cell>
          <cell r="CP6296">
            <v>22.625</v>
          </cell>
          <cell r="CV6296">
            <v>92.1</v>
          </cell>
          <cell r="DA6296">
            <v>0</v>
          </cell>
          <cell r="DD6296">
            <v>0.9119611092022416</v>
          </cell>
          <cell r="FJ6296">
            <v>111</v>
          </cell>
          <cell r="FK6296">
            <v>0.26300000000000001</v>
          </cell>
          <cell r="FL6296">
            <v>-0.37927248418731363</v>
          </cell>
          <cell r="FO6296">
            <v>0</v>
          </cell>
        </row>
        <row r="6297">
          <cell r="A6297">
            <v>670704</v>
          </cell>
          <cell r="C6297" t="str">
            <v>Hellquist, Bo</v>
          </cell>
          <cell r="Q6297" t="str">
            <v>S</v>
          </cell>
          <cell r="AJ6297">
            <v>7.3958878510199</v>
          </cell>
          <cell r="AR6297">
            <v>44.400000000000006</v>
          </cell>
          <cell r="AS6297">
            <v>-0.17207496107248321</v>
          </cell>
          <cell r="AT6297">
            <v>0.94461389625806913</v>
          </cell>
          <cell r="BE6297">
            <v>1.032590674415967</v>
          </cell>
          <cell r="CP6297">
            <v>22.208333333333332</v>
          </cell>
          <cell r="CV6297">
            <v>92.1</v>
          </cell>
          <cell r="DA6297">
            <v>0</v>
          </cell>
          <cell r="DD6297">
            <v>0.81177537767750674</v>
          </cell>
          <cell r="FJ6297">
            <v>111</v>
          </cell>
          <cell r="FK6297">
            <v>0.26300000000000001</v>
          </cell>
          <cell r="FL6297">
            <v>0.59956733796408035</v>
          </cell>
          <cell r="FO6297">
            <v>0</v>
          </cell>
        </row>
        <row r="6298">
          <cell r="A6298">
            <v>670711</v>
          </cell>
          <cell r="C6298" t="str">
            <v>Williams, Kevin</v>
          </cell>
          <cell r="Q6298" t="str">
            <v>R</v>
          </cell>
          <cell r="AJ6298">
            <v>9.5879345430051899</v>
          </cell>
          <cell r="AR6298">
            <v>16.8</v>
          </cell>
          <cell r="AS6298">
            <v>-0.90553518573682346</v>
          </cell>
          <cell r="AT6298">
            <v>0.94337512124209066</v>
          </cell>
          <cell r="BE6298">
            <v>0.86310969861184039</v>
          </cell>
          <cell r="CP6298">
            <v>25.208333333333332</v>
          </cell>
          <cell r="CV6298">
            <v>92.1</v>
          </cell>
          <cell r="DA6298">
            <v>0</v>
          </cell>
          <cell r="DD6298">
            <v>1.0563722732694301</v>
          </cell>
          <cell r="FJ6298">
            <v>42</v>
          </cell>
          <cell r="FK6298">
            <v>0.26300000000000001</v>
          </cell>
          <cell r="FL6298">
            <v>2.3701778315413295</v>
          </cell>
          <cell r="FO6298">
            <v>1</v>
          </cell>
        </row>
        <row r="6299">
          <cell r="A6299">
            <v>670745</v>
          </cell>
          <cell r="C6299" t="str">
            <v>Cruz, Axel</v>
          </cell>
          <cell r="Q6299" t="str">
            <v>R</v>
          </cell>
          <cell r="AJ6299">
            <v>8.6939129065173422</v>
          </cell>
          <cell r="AR6299">
            <v>16.8</v>
          </cell>
          <cell r="AS6299">
            <v>1.6617487542713911</v>
          </cell>
          <cell r="AT6299">
            <v>0.97444645524706464</v>
          </cell>
          <cell r="BE6299">
            <v>0.82731522374763233</v>
          </cell>
          <cell r="CP6299">
            <v>21.875</v>
          </cell>
          <cell r="CV6299">
            <v>92.1</v>
          </cell>
          <cell r="DA6299">
            <v>0</v>
          </cell>
          <cell r="DD6299">
            <v>1.2650705439637076</v>
          </cell>
          <cell r="FJ6299">
            <v>42</v>
          </cell>
          <cell r="FK6299">
            <v>0.26300000000000001</v>
          </cell>
          <cell r="FL6299">
            <v>-1.2932551720440479</v>
          </cell>
          <cell r="FO6299">
            <v>1</v>
          </cell>
        </row>
        <row r="6300">
          <cell r="A6300">
            <v>670747</v>
          </cell>
          <cell r="C6300" t="str">
            <v>Harris, Garrettson</v>
          </cell>
          <cell r="Q6300" t="str">
            <v>R</v>
          </cell>
          <cell r="AJ6300">
            <v>8.7866386577708315</v>
          </cell>
          <cell r="AR6300">
            <v>16.8</v>
          </cell>
          <cell r="AS6300">
            <v>-2.3052289808908526</v>
          </cell>
          <cell r="AT6300">
            <v>0.97128100826478103</v>
          </cell>
          <cell r="BE6300">
            <v>0.88361784997365533</v>
          </cell>
          <cell r="CP6300">
            <v>22.291666666666668</v>
          </cell>
          <cell r="CV6300">
            <v>92.1</v>
          </cell>
          <cell r="DA6300">
            <v>0</v>
          </cell>
          <cell r="DD6300">
            <v>1.1756972213793542</v>
          </cell>
          <cell r="FJ6300">
            <v>42</v>
          </cell>
          <cell r="FK6300">
            <v>0.26300000000000001</v>
          </cell>
          <cell r="FL6300">
            <v>-1.3862248983139906</v>
          </cell>
          <cell r="FO6300">
            <v>1</v>
          </cell>
        </row>
        <row r="6301">
          <cell r="A6301">
            <v>670755</v>
          </cell>
          <cell r="C6301" t="str">
            <v>Zak, Bryce</v>
          </cell>
          <cell r="Q6301" t="str">
            <v>R</v>
          </cell>
          <cell r="AJ6301">
            <v>7.142077531100786</v>
          </cell>
          <cell r="AR6301">
            <v>16.8</v>
          </cell>
          <cell r="AS6301">
            <v>0.20554506620920063</v>
          </cell>
          <cell r="AT6301">
            <v>0.95865940665859739</v>
          </cell>
          <cell r="BE6301">
            <v>1.2086929906292689</v>
          </cell>
          <cell r="CP6301">
            <v>24.625</v>
          </cell>
          <cell r="CV6301">
            <v>92.1</v>
          </cell>
          <cell r="DA6301">
            <v>0</v>
          </cell>
          <cell r="DD6301">
            <v>0.93722369428638996</v>
          </cell>
          <cell r="FJ6301">
            <v>42</v>
          </cell>
          <cell r="FK6301">
            <v>0.26300000000000001</v>
          </cell>
          <cell r="FL6301">
            <v>-0.9066096090084047</v>
          </cell>
          <cell r="FO6301">
            <v>1</v>
          </cell>
        </row>
        <row r="6302">
          <cell r="A6302">
            <v>670841</v>
          </cell>
          <cell r="C6302" t="str">
            <v>McKinley, Jayson</v>
          </cell>
          <cell r="Q6302" t="str">
            <v>R</v>
          </cell>
          <cell r="AJ6302">
            <v>5.0166815044646142</v>
          </cell>
          <cell r="AR6302">
            <v>16.8</v>
          </cell>
          <cell r="AS6302">
            <v>-0.42027031006844334</v>
          </cell>
          <cell r="AT6302">
            <v>0.92161289978944783</v>
          </cell>
          <cell r="BE6302">
            <v>1.0869606112475987</v>
          </cell>
          <cell r="CP6302">
            <v>22.458333333333332</v>
          </cell>
          <cell r="CV6302">
            <v>92.1</v>
          </cell>
          <cell r="DA6302">
            <v>0</v>
          </cell>
          <cell r="DD6302">
            <v>1.2860227064191132</v>
          </cell>
          <cell r="FJ6302">
            <v>42</v>
          </cell>
          <cell r="FK6302">
            <v>0.26300000000000001</v>
          </cell>
          <cell r="FL6302">
            <v>-0.89404897604304412</v>
          </cell>
          <cell r="FO6302">
            <v>1</v>
          </cell>
        </row>
        <row r="6303">
          <cell r="A6303">
            <v>621065</v>
          </cell>
          <cell r="C6303" t="str">
            <v>Brown, Dalton</v>
          </cell>
          <cell r="Q6303" t="str">
            <v>R</v>
          </cell>
          <cell r="AJ6303">
            <v>7.2614056784226673</v>
          </cell>
          <cell r="AR6303">
            <v>16.8</v>
          </cell>
          <cell r="AS6303">
            <v>2.684738453835406</v>
          </cell>
          <cell r="AT6303">
            <v>0.98113216315096408</v>
          </cell>
          <cell r="BE6303">
            <v>1.0708680137448106</v>
          </cell>
          <cell r="CP6303">
            <v>22.791666666666668</v>
          </cell>
          <cell r="CV6303">
            <v>92.1</v>
          </cell>
          <cell r="DA6303">
            <v>0</v>
          </cell>
          <cell r="DD6303">
            <v>0.55252024340876482</v>
          </cell>
          <cell r="FJ6303">
            <v>42</v>
          </cell>
          <cell r="FK6303">
            <v>0.26300000000000001</v>
          </cell>
          <cell r="FL6303">
            <v>0.58702895152766688</v>
          </cell>
          <cell r="FO6303">
            <v>1</v>
          </cell>
        </row>
        <row r="6304">
          <cell r="A6304">
            <v>621334</v>
          </cell>
          <cell r="C6304" t="str">
            <v>Hill, Evan</v>
          </cell>
          <cell r="Q6304" t="str">
            <v>R</v>
          </cell>
          <cell r="AJ6304">
            <v>8.3271049951086411</v>
          </cell>
          <cell r="AR6304">
            <v>16.8</v>
          </cell>
          <cell r="AS6304">
            <v>-0.367310699707323</v>
          </cell>
          <cell r="AT6304">
            <v>0.95000023311377291</v>
          </cell>
          <cell r="BE6304">
            <v>0.94659652951168105</v>
          </cell>
          <cell r="CP6304">
            <v>22.875</v>
          </cell>
          <cell r="CV6304">
            <v>92.1</v>
          </cell>
          <cell r="DA6304">
            <v>0</v>
          </cell>
          <cell r="DD6304">
            <v>0.91902974135483495</v>
          </cell>
          <cell r="FJ6304">
            <v>42</v>
          </cell>
          <cell r="FK6304">
            <v>0.26300000000000001</v>
          </cell>
          <cell r="FL6304">
            <v>0.87451835551539847</v>
          </cell>
          <cell r="FO6304">
            <v>1</v>
          </cell>
        </row>
        <row r="6305">
          <cell r="A6305">
            <v>621335</v>
          </cell>
          <cell r="C6305" t="str">
            <v>Hill, Rex</v>
          </cell>
          <cell r="Q6305" t="str">
            <v>R</v>
          </cell>
          <cell r="AJ6305">
            <v>6.4913457903673049</v>
          </cell>
          <cell r="AR6305">
            <v>16.8</v>
          </cell>
          <cell r="AS6305">
            <v>-2.6969243083395429</v>
          </cell>
          <cell r="AT6305">
            <v>0.91091354559281523</v>
          </cell>
          <cell r="BE6305">
            <v>0.84147421081158014</v>
          </cell>
          <cell r="CP6305">
            <v>22.791666666666668</v>
          </cell>
          <cell r="CV6305">
            <v>92.1</v>
          </cell>
          <cell r="DA6305">
            <v>0</v>
          </cell>
          <cell r="DD6305">
            <v>0.86825605392262317</v>
          </cell>
          <cell r="FJ6305">
            <v>42</v>
          </cell>
          <cell r="FK6305">
            <v>0.26300000000000001</v>
          </cell>
          <cell r="FL6305">
            <v>0.75387223493720146</v>
          </cell>
          <cell r="FO6305">
            <v>1</v>
          </cell>
        </row>
        <row r="6306">
          <cell r="A6306">
            <v>627799</v>
          </cell>
          <cell r="C6306" t="str">
            <v>Pena, Yefri</v>
          </cell>
          <cell r="Q6306" t="str">
            <v>R</v>
          </cell>
          <cell r="AJ6306">
            <v>10.080951957326725</v>
          </cell>
          <cell r="AR6306">
            <v>16.8</v>
          </cell>
          <cell r="AS6306">
            <v>-1.1099967338372513E-2</v>
          </cell>
          <cell r="AT6306">
            <v>0.88091493534531584</v>
          </cell>
          <cell r="BE6306">
            <v>0.98101061234818121</v>
          </cell>
          <cell r="CP6306">
            <v>21.375</v>
          </cell>
          <cell r="CV6306">
            <v>92.1</v>
          </cell>
          <cell r="DA6306">
            <v>0</v>
          </cell>
          <cell r="DD6306">
            <v>0.8755106917244494</v>
          </cell>
          <cell r="FJ6306">
            <v>42</v>
          </cell>
          <cell r="FK6306">
            <v>0.26300000000000001</v>
          </cell>
          <cell r="FL6306">
            <v>0.70262969850114276</v>
          </cell>
          <cell r="FO6306">
            <v>1</v>
          </cell>
        </row>
        <row r="6307">
          <cell r="A6307">
            <v>641347</v>
          </cell>
          <cell r="C6307" t="str">
            <v>Bean, Parker</v>
          </cell>
          <cell r="Q6307" t="str">
            <v>S</v>
          </cell>
          <cell r="AJ6307">
            <v>8.7584224487737181</v>
          </cell>
          <cell r="AR6307">
            <v>44.400000000000006</v>
          </cell>
          <cell r="AS6307">
            <v>3.782359380907895</v>
          </cell>
          <cell r="AT6307">
            <v>0.99854524982466653</v>
          </cell>
          <cell r="BE6307">
            <v>1.1182466726980722</v>
          </cell>
          <cell r="CP6307">
            <v>21.291666666666668</v>
          </cell>
          <cell r="CV6307">
            <v>92.1</v>
          </cell>
          <cell r="DA6307">
            <v>0</v>
          </cell>
          <cell r="DD6307">
            <v>0.64039166079345822</v>
          </cell>
          <cell r="FJ6307">
            <v>111</v>
          </cell>
          <cell r="FK6307">
            <v>0.26300000000000001</v>
          </cell>
          <cell r="FL6307">
            <v>-2.2864515423075149</v>
          </cell>
          <cell r="FO6307">
            <v>0</v>
          </cell>
        </row>
        <row r="6308">
          <cell r="A6308">
            <v>641620</v>
          </cell>
          <cell r="C6308" t="str">
            <v>Gold, Brandon</v>
          </cell>
          <cell r="Q6308" t="str">
            <v>R</v>
          </cell>
          <cell r="AJ6308">
            <v>5.3100901133301956</v>
          </cell>
          <cell r="AR6308">
            <v>16.8</v>
          </cell>
          <cell r="AS6308">
            <v>-3.0824982906261242</v>
          </cell>
          <cell r="AT6308">
            <v>0.95000023311377291</v>
          </cell>
          <cell r="BE6308">
            <v>0.96850105978931389</v>
          </cell>
          <cell r="CP6308">
            <v>21.791666666666668</v>
          </cell>
          <cell r="CV6308">
            <v>92.1</v>
          </cell>
          <cell r="DA6308">
            <v>0</v>
          </cell>
          <cell r="DD6308">
            <v>1.1974157640601426</v>
          </cell>
          <cell r="FJ6308">
            <v>42</v>
          </cell>
          <cell r="FK6308">
            <v>0.26300000000000001</v>
          </cell>
          <cell r="FL6308">
            <v>-1.8295162437704053</v>
          </cell>
          <cell r="FO6308">
            <v>1</v>
          </cell>
        </row>
        <row r="6309">
          <cell r="A6309">
            <v>641778</v>
          </cell>
          <cell r="C6309" t="str">
            <v>Lauer, Eric</v>
          </cell>
          <cell r="Q6309" t="str">
            <v>S</v>
          </cell>
          <cell r="AJ6309">
            <v>5.5331275099008934</v>
          </cell>
          <cell r="AR6309">
            <v>44.400000000000006</v>
          </cell>
          <cell r="AS6309">
            <v>-1.8261736738493992</v>
          </cell>
          <cell r="AT6309">
            <v>0.97128100713251686</v>
          </cell>
          <cell r="BE6309">
            <v>1.0043078388300413</v>
          </cell>
          <cell r="CP6309">
            <v>21.041666666666668</v>
          </cell>
          <cell r="CV6309">
            <v>92.1</v>
          </cell>
          <cell r="DA6309">
            <v>0</v>
          </cell>
          <cell r="DD6309">
            <v>1.2128527576036623</v>
          </cell>
          <cell r="FJ6309">
            <v>111</v>
          </cell>
          <cell r="FK6309">
            <v>0.26300000000000001</v>
          </cell>
          <cell r="FL6309">
            <v>0.93906897507048293</v>
          </cell>
          <cell r="FO6309">
            <v>0</v>
          </cell>
        </row>
        <row r="6310">
          <cell r="A6310">
            <v>656970</v>
          </cell>
          <cell r="C6310" t="str">
            <v>Smeltzer, Devin</v>
          </cell>
          <cell r="Q6310" t="str">
            <v>R</v>
          </cell>
          <cell r="AJ6310">
            <v>8.0495180872530394</v>
          </cell>
          <cell r="AR6310">
            <v>16.8</v>
          </cell>
          <cell r="AS6310">
            <v>-1.2432280715838802</v>
          </cell>
          <cell r="AT6310">
            <v>0.96676233471483752</v>
          </cell>
          <cell r="BE6310">
            <v>0.90852302422385445</v>
          </cell>
          <cell r="CP6310">
            <v>20.791666666666668</v>
          </cell>
          <cell r="CV6310">
            <v>92.1</v>
          </cell>
          <cell r="DA6310">
            <v>0</v>
          </cell>
          <cell r="DD6310">
            <v>1.168892598402316</v>
          </cell>
          <cell r="FJ6310">
            <v>42</v>
          </cell>
          <cell r="FK6310">
            <v>0.26300000000000001</v>
          </cell>
          <cell r="FL6310">
            <v>-0.49176535419887379</v>
          </cell>
          <cell r="FO6310">
            <v>1</v>
          </cell>
        </row>
        <row r="6311">
          <cell r="A6311">
            <v>657241</v>
          </cell>
          <cell r="C6311" t="str">
            <v>Mertz, Michael</v>
          </cell>
          <cell r="Q6311" t="str">
            <v>S</v>
          </cell>
          <cell r="AJ6311">
            <v>8.8188760980570216</v>
          </cell>
          <cell r="AR6311">
            <v>44.400000000000006</v>
          </cell>
          <cell r="AS6311">
            <v>1.0247943965124284</v>
          </cell>
          <cell r="AT6311">
            <v>0.98338537534633419</v>
          </cell>
          <cell r="BE6311">
            <v>0.89548467044076019</v>
          </cell>
          <cell r="CP6311">
            <v>22.791666666666668</v>
          </cell>
          <cell r="CV6311">
            <v>92.1</v>
          </cell>
          <cell r="DA6311">
            <v>0</v>
          </cell>
          <cell r="DD6311">
            <v>0.98368110964310529</v>
          </cell>
          <cell r="FJ6311">
            <v>111</v>
          </cell>
          <cell r="FK6311">
            <v>0.26300000000000001</v>
          </cell>
          <cell r="FL6311">
            <v>2.5475239962651925</v>
          </cell>
          <cell r="FO6311">
            <v>0.18638532743052194</v>
          </cell>
        </row>
        <row r="6312">
          <cell r="A6312">
            <v>664032</v>
          </cell>
          <cell r="C6312" t="str">
            <v>Webb, Alex</v>
          </cell>
          <cell r="Q6312" t="str">
            <v>S</v>
          </cell>
          <cell r="AJ6312">
            <v>7.3185297937685387</v>
          </cell>
          <cell r="AR6312">
            <v>44.400000000000006</v>
          </cell>
          <cell r="AS6312">
            <v>1.2829446764774695</v>
          </cell>
          <cell r="AT6312">
            <v>0.97227062490177785</v>
          </cell>
          <cell r="BE6312">
            <v>1.025068202341322</v>
          </cell>
          <cell r="CP6312">
            <v>21.958333333333332</v>
          </cell>
          <cell r="CV6312">
            <v>92.1</v>
          </cell>
          <cell r="DA6312">
            <v>0</v>
          </cell>
          <cell r="DD6312">
            <v>0.72438647501289211</v>
          </cell>
          <cell r="FJ6312">
            <v>111</v>
          </cell>
          <cell r="FK6312">
            <v>0.26300000000000001</v>
          </cell>
          <cell r="FL6312">
            <v>-0.40419717868524024</v>
          </cell>
          <cell r="FO6312">
            <v>0.37002435597309802</v>
          </cell>
        </row>
        <row r="6313">
          <cell r="A6313">
            <v>665765</v>
          </cell>
          <cell r="C6313" t="str">
            <v>Sanchez, Geraldo</v>
          </cell>
          <cell r="Q6313" t="str">
            <v>S</v>
          </cell>
          <cell r="AJ6313">
            <v>11.715540427596363</v>
          </cell>
          <cell r="AR6313">
            <v>44.400000000000006</v>
          </cell>
          <cell r="AS6313">
            <v>0.34959386670189124</v>
          </cell>
          <cell r="AT6313">
            <v>0.97168756062104533</v>
          </cell>
          <cell r="BE6313">
            <v>0.95615058547991372</v>
          </cell>
          <cell r="CP6313">
            <v>18.875</v>
          </cell>
          <cell r="CV6313">
            <v>92.1</v>
          </cell>
          <cell r="DA6313">
            <v>0</v>
          </cell>
          <cell r="DD6313">
            <v>1.1180988063092068</v>
          </cell>
          <cell r="FJ6313">
            <v>111</v>
          </cell>
          <cell r="FK6313">
            <v>0.26300000000000001</v>
          </cell>
          <cell r="FL6313">
            <v>0.54060273128593983</v>
          </cell>
          <cell r="FO6313">
            <v>0.48591546439198063</v>
          </cell>
        </row>
        <row r="6314">
          <cell r="A6314">
            <v>665817</v>
          </cell>
          <cell r="C6314" t="str">
            <v>Buitimea, Martin</v>
          </cell>
          <cell r="Q6314" t="str">
            <v>R</v>
          </cell>
          <cell r="AJ6314">
            <v>8.9249299517523344</v>
          </cell>
          <cell r="AR6314">
            <v>16.8</v>
          </cell>
          <cell r="AS6314">
            <v>8.8476252726867002E-2</v>
          </cell>
          <cell r="AT6314">
            <v>0.9602687883836758</v>
          </cell>
          <cell r="BE6314">
            <v>0.87569981872992342</v>
          </cell>
          <cell r="CP6314">
            <v>18.208333333333332</v>
          </cell>
          <cell r="CV6314">
            <v>92.1</v>
          </cell>
          <cell r="DA6314">
            <v>0</v>
          </cell>
          <cell r="DD6314">
            <v>0.96679542117815775</v>
          </cell>
          <cell r="FJ6314">
            <v>42</v>
          </cell>
          <cell r="FK6314">
            <v>0.26300000000000001</v>
          </cell>
          <cell r="FL6314">
            <v>-0.81377680225258509</v>
          </cell>
          <cell r="FO6314">
            <v>1</v>
          </cell>
        </row>
        <row r="6315">
          <cell r="A6315">
            <v>666862</v>
          </cell>
          <cell r="C6315" t="str">
            <v>Castillo, Adriam</v>
          </cell>
          <cell r="Q6315" t="str">
            <v>R</v>
          </cell>
          <cell r="AJ6315">
            <v>8.7780918270297104</v>
          </cell>
          <cell r="AR6315">
            <v>16.8</v>
          </cell>
          <cell r="AS6315">
            <v>0.9422595351690034</v>
          </cell>
          <cell r="AT6315">
            <v>0.98961942581868378</v>
          </cell>
          <cell r="BE6315">
            <v>0.9456591678084616</v>
          </cell>
          <cell r="CP6315">
            <v>17.625</v>
          </cell>
          <cell r="CV6315">
            <v>92.1</v>
          </cell>
          <cell r="DA6315">
            <v>0</v>
          </cell>
          <cell r="DD6315">
            <v>1.2460178247766183</v>
          </cell>
          <cell r="FJ6315">
            <v>42</v>
          </cell>
          <cell r="FK6315">
            <v>0.26300000000000001</v>
          </cell>
          <cell r="FL6315">
            <v>-3.7862227830939581</v>
          </cell>
          <cell r="FO6315">
            <v>1</v>
          </cell>
        </row>
        <row r="6316">
          <cell r="A6316">
            <v>667403</v>
          </cell>
          <cell r="C6316" t="str">
            <v>Guillory, Preston</v>
          </cell>
          <cell r="Q6316" t="str">
            <v>R</v>
          </cell>
          <cell r="AJ6316">
            <v>6.809206379477426</v>
          </cell>
          <cell r="AR6316">
            <v>16.8</v>
          </cell>
          <cell r="AS6316">
            <v>1.2598178153293713</v>
          </cell>
          <cell r="AT6316">
            <v>0.97058837105079121</v>
          </cell>
          <cell r="BE6316">
            <v>1.1213296126291081</v>
          </cell>
          <cell r="CP6316">
            <v>22.875</v>
          </cell>
          <cell r="CV6316">
            <v>92.1</v>
          </cell>
          <cell r="DA6316">
            <v>0</v>
          </cell>
          <cell r="DD6316">
            <v>1.2026534348465079</v>
          </cell>
          <cell r="FJ6316">
            <v>42</v>
          </cell>
          <cell r="FK6316">
            <v>0.26300000000000001</v>
          </cell>
          <cell r="FL6316">
            <v>0.97026328119215677</v>
          </cell>
          <cell r="FO6316">
            <v>1</v>
          </cell>
        </row>
        <row r="6317">
          <cell r="A6317">
            <v>668995</v>
          </cell>
          <cell r="C6317" t="str">
            <v>Reed, Remey</v>
          </cell>
          <cell r="Q6317" t="str">
            <v>R</v>
          </cell>
          <cell r="AJ6317">
            <v>7.6998681100004296</v>
          </cell>
          <cell r="AR6317">
            <v>16.8</v>
          </cell>
          <cell r="AS6317">
            <v>-2.3732783529748822</v>
          </cell>
          <cell r="AT6317">
            <v>0.97923885506164021</v>
          </cell>
          <cell r="BE6317">
            <v>0.9896790679391142</v>
          </cell>
          <cell r="CP6317">
            <v>21.125</v>
          </cell>
          <cell r="CV6317">
            <v>92.1</v>
          </cell>
          <cell r="DA6317">
            <v>0</v>
          </cell>
          <cell r="DD6317">
            <v>0.74735964046378323</v>
          </cell>
          <cell r="FJ6317">
            <v>42</v>
          </cell>
          <cell r="FK6317">
            <v>0.26300000000000001</v>
          </cell>
          <cell r="FL6317">
            <v>1.8946277700612368</v>
          </cell>
          <cell r="FO6317">
            <v>1</v>
          </cell>
        </row>
        <row r="6318">
          <cell r="A6318">
            <v>669060</v>
          </cell>
          <cell r="C6318" t="str">
            <v>Wilson, Bryse</v>
          </cell>
          <cell r="Q6318" t="str">
            <v>S</v>
          </cell>
          <cell r="AJ6318">
            <v>6.50395786905632</v>
          </cell>
          <cell r="AR6318">
            <v>44.400000000000006</v>
          </cell>
          <cell r="AS6318">
            <v>0.13810094779877777</v>
          </cell>
          <cell r="AT6318">
            <v>0.984509539799165</v>
          </cell>
          <cell r="BE6318">
            <v>1.3914376523647327</v>
          </cell>
          <cell r="CP6318">
            <v>18.541666666666668</v>
          </cell>
          <cell r="CV6318">
            <v>92.1</v>
          </cell>
          <cell r="DA6318">
            <v>0</v>
          </cell>
          <cell r="DD6318">
            <v>1.1885530333527863</v>
          </cell>
          <cell r="FJ6318">
            <v>111</v>
          </cell>
          <cell r="FK6318">
            <v>0.26300000000000001</v>
          </cell>
          <cell r="FL6318">
            <v>-0.35542499665908345</v>
          </cell>
          <cell r="FO6318">
            <v>0</v>
          </cell>
        </row>
        <row r="6319">
          <cell r="A6319">
            <v>669160</v>
          </cell>
          <cell r="C6319" t="str">
            <v>May, Dustin</v>
          </cell>
          <cell r="Q6319" t="str">
            <v>S</v>
          </cell>
          <cell r="AJ6319">
            <v>8.8462574647512913</v>
          </cell>
          <cell r="AR6319">
            <v>44.400000000000006</v>
          </cell>
          <cell r="AS6319">
            <v>4.2704134111897218E-2</v>
          </cell>
          <cell r="AT6319">
            <v>0.97833533469839995</v>
          </cell>
          <cell r="BE6319">
            <v>1.5927835483907027</v>
          </cell>
          <cell r="CP6319">
            <v>18.791666666666668</v>
          </cell>
          <cell r="CV6319">
            <v>92.1</v>
          </cell>
          <cell r="DA6319">
            <v>0</v>
          </cell>
          <cell r="DD6319">
            <v>1.0550672741571552</v>
          </cell>
          <cell r="FJ6319">
            <v>111</v>
          </cell>
          <cell r="FK6319">
            <v>0.26300000000000001</v>
          </cell>
          <cell r="FL6319">
            <v>0.52264561160028045</v>
          </cell>
          <cell r="FO6319">
            <v>0</v>
          </cell>
        </row>
        <row r="6320">
          <cell r="A6320">
            <v>669248</v>
          </cell>
          <cell r="C6320" t="str">
            <v>Smith, Hunter</v>
          </cell>
          <cell r="Q6320" t="str">
            <v>R</v>
          </cell>
          <cell r="AJ6320">
            <v>5.6151138679273647</v>
          </cell>
          <cell r="AR6320">
            <v>16.8</v>
          </cell>
          <cell r="AS6320">
            <v>-0.50574997296184598</v>
          </cell>
          <cell r="AT6320">
            <v>0.93489992317255599</v>
          </cell>
          <cell r="BE6320">
            <v>0.95046106259946617</v>
          </cell>
          <cell r="CP6320">
            <v>22.291666666666668</v>
          </cell>
          <cell r="CV6320">
            <v>92.1</v>
          </cell>
          <cell r="DA6320">
            <v>0</v>
          </cell>
          <cell r="DD6320">
            <v>1.1309597523773041</v>
          </cell>
          <cell r="FJ6320">
            <v>42</v>
          </cell>
          <cell r="FK6320">
            <v>0.26300000000000001</v>
          </cell>
          <cell r="FL6320">
            <v>-5.6604799562766601E-2</v>
          </cell>
          <cell r="FO6320">
            <v>0.89928594892595171</v>
          </cell>
        </row>
        <row r="6321">
          <cell r="A6321">
            <v>669270</v>
          </cell>
          <cell r="C6321" t="str">
            <v>Kuhnel, Joel</v>
          </cell>
          <cell r="Q6321" t="str">
            <v>R</v>
          </cell>
          <cell r="AJ6321">
            <v>6.9180269541753159</v>
          </cell>
          <cell r="AR6321">
            <v>16.8</v>
          </cell>
          <cell r="AS6321">
            <v>-0.54357944443188988</v>
          </cell>
          <cell r="AT6321">
            <v>0.95444212541717977</v>
          </cell>
          <cell r="BE6321">
            <v>1.1225400586152061</v>
          </cell>
          <cell r="CP6321">
            <v>21.375</v>
          </cell>
          <cell r="CV6321">
            <v>92.1</v>
          </cell>
          <cell r="DA6321">
            <v>0</v>
          </cell>
          <cell r="DD6321">
            <v>0.68759259567955522</v>
          </cell>
          <cell r="FJ6321">
            <v>42</v>
          </cell>
          <cell r="FK6321">
            <v>0.26300000000000001</v>
          </cell>
          <cell r="FL6321">
            <v>1.4737050712753392</v>
          </cell>
          <cell r="FO6321">
            <v>1</v>
          </cell>
        </row>
        <row r="6322">
          <cell r="A6322">
            <v>669297</v>
          </cell>
          <cell r="C6322" t="str">
            <v>Oliver, Jared</v>
          </cell>
          <cell r="Q6322" t="str">
            <v>R</v>
          </cell>
          <cell r="AJ6322">
            <v>8.7344067996392578</v>
          </cell>
          <cell r="AR6322">
            <v>16.8</v>
          </cell>
          <cell r="AS6322">
            <v>-1.717572588978646</v>
          </cell>
          <cell r="AT6322">
            <v>0.95221865093841385</v>
          </cell>
          <cell r="BE6322">
            <v>0.79697485021127423</v>
          </cell>
          <cell r="CP6322">
            <v>23.375</v>
          </cell>
          <cell r="CV6322">
            <v>92.1</v>
          </cell>
          <cell r="DA6322">
            <v>0</v>
          </cell>
          <cell r="DD6322">
            <v>1.3890817195888245</v>
          </cell>
          <cell r="FJ6322">
            <v>42</v>
          </cell>
          <cell r="FK6322">
            <v>0.26300000000000001</v>
          </cell>
          <cell r="FL6322">
            <v>0.11014085393666839</v>
          </cell>
          <cell r="FO6322">
            <v>1</v>
          </cell>
        </row>
        <row r="6323">
          <cell r="A6323">
            <v>669454</v>
          </cell>
          <cell r="C6323" t="str">
            <v>Trageton, Zack</v>
          </cell>
          <cell r="Q6323" t="str">
            <v>S</v>
          </cell>
          <cell r="AJ6323">
            <v>8.5094941555843597</v>
          </cell>
          <cell r="AR6323">
            <v>44.400000000000006</v>
          </cell>
          <cell r="AS6323">
            <v>1.1119045603611151</v>
          </cell>
          <cell r="AT6323">
            <v>0.9763175833765565</v>
          </cell>
          <cell r="BE6323">
            <v>1.2847647807409412</v>
          </cell>
          <cell r="CP6323">
            <v>17.791666666666668</v>
          </cell>
          <cell r="CV6323">
            <v>92.1</v>
          </cell>
          <cell r="DA6323">
            <v>0</v>
          </cell>
          <cell r="DD6323">
            <v>0.75414529473965952</v>
          </cell>
          <cell r="FJ6323">
            <v>111</v>
          </cell>
          <cell r="FK6323">
            <v>0.26300000000000001</v>
          </cell>
          <cell r="FL6323">
            <v>-0.88471736547545099</v>
          </cell>
          <cell r="FO6323">
            <v>0</v>
          </cell>
        </row>
        <row r="6324">
          <cell r="A6324">
            <v>669865</v>
          </cell>
          <cell r="C6324" t="str">
            <v>Ortiz, Miguel</v>
          </cell>
          <cell r="Q6324" t="str">
            <v>R</v>
          </cell>
          <cell r="AJ6324">
            <v>9.8306963903703668</v>
          </cell>
          <cell r="AR6324">
            <v>16.8</v>
          </cell>
          <cell r="AS6324">
            <v>2.0742714254433099</v>
          </cell>
          <cell r="AT6324">
            <v>0.97444645524706464</v>
          </cell>
          <cell r="BE6324">
            <v>0.98867809877816137</v>
          </cell>
          <cell r="CP6324">
            <v>17.458333333333332</v>
          </cell>
          <cell r="CV6324">
            <v>92.1</v>
          </cell>
          <cell r="DA6324">
            <v>0</v>
          </cell>
          <cell r="DD6324">
            <v>0.9110664903158382</v>
          </cell>
          <cell r="FJ6324">
            <v>42</v>
          </cell>
          <cell r="FK6324">
            <v>0.26300000000000001</v>
          </cell>
          <cell r="FL6324">
            <v>-1.4456259285241817</v>
          </cell>
          <cell r="FO6324">
            <v>1</v>
          </cell>
        </row>
        <row r="6325">
          <cell r="A6325">
            <v>669952</v>
          </cell>
          <cell r="C6325" t="str">
            <v>White, Mitchell</v>
          </cell>
          <cell r="Q6325" t="str">
            <v>S</v>
          </cell>
          <cell r="AJ6325">
            <v>5.5656863769966662</v>
          </cell>
          <cell r="AR6325">
            <v>44.400000000000006</v>
          </cell>
          <cell r="AS6325">
            <v>1.0287026265909209</v>
          </cell>
          <cell r="AT6325">
            <v>0.98847931661059785</v>
          </cell>
          <cell r="BE6325">
            <v>1.2625697117978552</v>
          </cell>
          <cell r="CP6325">
            <v>21.541666666666668</v>
          </cell>
          <cell r="CV6325">
            <v>92.1</v>
          </cell>
          <cell r="DA6325">
            <v>0</v>
          </cell>
          <cell r="DD6325">
            <v>1.3404269541458413</v>
          </cell>
          <cell r="FJ6325">
            <v>111</v>
          </cell>
          <cell r="FK6325">
            <v>0.26300000000000001</v>
          </cell>
          <cell r="FL6325">
            <v>-9.7702068869304506E-2</v>
          </cell>
          <cell r="FO6325">
            <v>0</v>
          </cell>
        </row>
        <row r="6326">
          <cell r="A6326">
            <v>670120</v>
          </cell>
          <cell r="C6326" t="str">
            <v>Rodriguez, Yelin</v>
          </cell>
          <cell r="Q6326" t="str">
            <v>S</v>
          </cell>
          <cell r="AJ6326">
            <v>7.8643871545212001</v>
          </cell>
          <cell r="AR6326">
            <v>44.400000000000006</v>
          </cell>
          <cell r="AS6326">
            <v>-0.77713203277223641</v>
          </cell>
          <cell r="AT6326">
            <v>0.96986669244526125</v>
          </cell>
          <cell r="BE6326">
            <v>1.1555656977413959</v>
          </cell>
          <cell r="CP6326">
            <v>17.625</v>
          </cell>
          <cell r="CV6326">
            <v>92.1</v>
          </cell>
          <cell r="DA6326">
            <v>0</v>
          </cell>
          <cell r="DD6326">
            <v>0.89236836077447701</v>
          </cell>
          <cell r="FJ6326">
            <v>111</v>
          </cell>
          <cell r="FK6326">
            <v>0.26300000000000001</v>
          </cell>
          <cell r="FL6326">
            <v>-0.17717783759800196</v>
          </cell>
          <cell r="FO6326">
            <v>0</v>
          </cell>
        </row>
        <row r="6327">
          <cell r="A6327">
            <v>670125</v>
          </cell>
          <cell r="C6327" t="str">
            <v>Hennigan, Jonathan</v>
          </cell>
          <cell r="Q6327" t="str">
            <v>R</v>
          </cell>
          <cell r="AJ6327">
            <v>6.1619396351054956</v>
          </cell>
          <cell r="AR6327">
            <v>16.8</v>
          </cell>
          <cell r="AS6327">
            <v>-0.9098925028293765</v>
          </cell>
          <cell r="AT6327">
            <v>0.9724139219596466</v>
          </cell>
          <cell r="BE6327">
            <v>0.94453805218813625</v>
          </cell>
          <cell r="CP6327">
            <v>21.875</v>
          </cell>
          <cell r="CV6327">
            <v>92.1</v>
          </cell>
          <cell r="DA6327">
            <v>0</v>
          </cell>
          <cell r="DD6327">
            <v>1.6951219178189056</v>
          </cell>
          <cell r="FJ6327">
            <v>42</v>
          </cell>
          <cell r="FK6327">
            <v>0.26300000000000001</v>
          </cell>
          <cell r="FL6327">
            <v>0.59294812206729652</v>
          </cell>
          <cell r="FO6327">
            <v>1</v>
          </cell>
        </row>
        <row r="6328">
          <cell r="A6328">
            <v>670287</v>
          </cell>
          <cell r="C6328" t="str">
            <v>Ellingson, David</v>
          </cell>
          <cell r="Q6328" t="str">
            <v>R</v>
          </cell>
          <cell r="AJ6328">
            <v>7.4466334019665865</v>
          </cell>
          <cell r="AR6328">
            <v>16.8</v>
          </cell>
          <cell r="AS6328">
            <v>-1.8876361885900765</v>
          </cell>
          <cell r="AT6328">
            <v>0.96789005902867919</v>
          </cell>
          <cell r="BE6328">
            <v>0.97600466041859713</v>
          </cell>
          <cell r="CP6328">
            <v>21.458333333333332</v>
          </cell>
          <cell r="CV6328">
            <v>92.1</v>
          </cell>
          <cell r="DA6328">
            <v>0</v>
          </cell>
          <cell r="DD6328">
            <v>0.61960648216144909</v>
          </cell>
          <cell r="FJ6328">
            <v>42</v>
          </cell>
          <cell r="FK6328">
            <v>0.26300000000000001</v>
          </cell>
          <cell r="FL6328">
            <v>0.92504475051526391</v>
          </cell>
          <cell r="FO6328">
            <v>1</v>
          </cell>
        </row>
        <row r="6329">
          <cell r="A6329">
            <v>670336</v>
          </cell>
          <cell r="C6329" t="str">
            <v>Johnson, Joe</v>
          </cell>
          <cell r="Q6329" t="str">
            <v>R</v>
          </cell>
          <cell r="AJ6329">
            <v>6.1790039130711794</v>
          </cell>
          <cell r="AR6329">
            <v>16.8</v>
          </cell>
          <cell r="AS6329">
            <v>-0.96036091574588389</v>
          </cell>
          <cell r="AT6329">
            <v>0.9400794182550799</v>
          </cell>
          <cell r="BE6329">
            <v>0.980910808707388</v>
          </cell>
          <cell r="CP6329">
            <v>22.125</v>
          </cell>
          <cell r="CV6329">
            <v>92.1</v>
          </cell>
          <cell r="DA6329">
            <v>0</v>
          </cell>
          <cell r="DD6329">
            <v>1.2680716841749571</v>
          </cell>
          <cell r="FJ6329">
            <v>42</v>
          </cell>
          <cell r="FK6329">
            <v>0.26300000000000001</v>
          </cell>
          <cell r="FL6329">
            <v>1.9733734138400363</v>
          </cell>
          <cell r="FO6329">
            <v>1</v>
          </cell>
        </row>
        <row r="6330">
          <cell r="A6330">
            <v>670428</v>
          </cell>
          <cell r="C6330" t="str">
            <v>Erwin, Tyler</v>
          </cell>
          <cell r="Q6330" t="str">
            <v>R</v>
          </cell>
          <cell r="AJ6330">
            <v>7.3647737451536397</v>
          </cell>
          <cell r="AR6330">
            <v>16.8</v>
          </cell>
          <cell r="AS6330">
            <v>-0.59129438319675742</v>
          </cell>
          <cell r="AT6330">
            <v>0.95221865093841385</v>
          </cell>
          <cell r="BE6330">
            <v>0.93575824259376705</v>
          </cell>
          <cell r="CP6330">
            <v>21.875</v>
          </cell>
          <cell r="CV6330">
            <v>92.1</v>
          </cell>
          <cell r="DA6330">
            <v>0</v>
          </cell>
          <cell r="DD6330">
            <v>1.4060646498146849</v>
          </cell>
          <cell r="FJ6330">
            <v>42</v>
          </cell>
          <cell r="FK6330">
            <v>0.26300000000000001</v>
          </cell>
          <cell r="FL6330">
            <v>1.9935444666293627</v>
          </cell>
          <cell r="FO6330">
            <v>1</v>
          </cell>
        </row>
        <row r="6331">
          <cell r="A6331">
            <v>670520</v>
          </cell>
          <cell r="C6331" t="str">
            <v>Pozo, William</v>
          </cell>
          <cell r="Q6331" t="str">
            <v>R</v>
          </cell>
          <cell r="AJ6331">
            <v>10.9610420238991</v>
          </cell>
          <cell r="AR6331">
            <v>16.8</v>
          </cell>
          <cell r="AS6331">
            <v>1.3611403829439015</v>
          </cell>
          <cell r="AT6331">
            <v>0.95919526696785062</v>
          </cell>
          <cell r="BE6331">
            <v>1.1160183874763958</v>
          </cell>
          <cell r="CP6331">
            <v>19.291666666666668</v>
          </cell>
          <cell r="CV6331">
            <v>92.1</v>
          </cell>
          <cell r="DA6331">
            <v>0</v>
          </cell>
          <cell r="DD6331">
            <v>1.2105178261866405</v>
          </cell>
          <cell r="FJ6331">
            <v>42</v>
          </cell>
          <cell r="FK6331">
            <v>0.26300000000000001</v>
          </cell>
          <cell r="FL6331">
            <v>-0.12741091599773849</v>
          </cell>
          <cell r="FO6331">
            <v>1</v>
          </cell>
        </row>
        <row r="6332">
          <cell r="A6332">
            <v>670670</v>
          </cell>
          <cell r="C6332" t="str">
            <v>Gilmore, Connor</v>
          </cell>
          <cell r="Q6332" t="str">
            <v>R</v>
          </cell>
          <cell r="AJ6332">
            <v>6.7170768988383731</v>
          </cell>
          <cell r="AR6332">
            <v>16.8</v>
          </cell>
          <cell r="AS6332">
            <v>6.7442074896497681E-3</v>
          </cell>
          <cell r="AT6332">
            <v>0.97722106270858999</v>
          </cell>
          <cell r="BE6332">
            <v>1.2254747660855811</v>
          </cell>
          <cell r="CP6332">
            <v>22.541666666666668</v>
          </cell>
          <cell r="CV6332">
            <v>92.1</v>
          </cell>
          <cell r="DA6332">
            <v>0</v>
          </cell>
          <cell r="DD6332">
            <v>1.0416293533661858</v>
          </cell>
          <cell r="FJ6332">
            <v>42</v>
          </cell>
          <cell r="FK6332">
            <v>0.26300000000000001</v>
          </cell>
          <cell r="FL6332">
            <v>0.66330689885581862</v>
          </cell>
          <cell r="FO6332">
            <v>1</v>
          </cell>
        </row>
        <row r="6333">
          <cell r="A6333">
            <v>670722</v>
          </cell>
          <cell r="C6333" t="str">
            <v>Ouellette, William</v>
          </cell>
          <cell r="Q6333" t="str">
            <v>R</v>
          </cell>
          <cell r="AJ6333">
            <v>8.0973384067402634</v>
          </cell>
          <cell r="AR6333">
            <v>16.8</v>
          </cell>
          <cell r="AS6333">
            <v>0.65921713116985525</v>
          </cell>
          <cell r="AT6333">
            <v>0.97168756062104533</v>
          </cell>
          <cell r="BE6333">
            <v>0.95366080777552353</v>
          </cell>
          <cell r="CP6333">
            <v>23.041666666666668</v>
          </cell>
          <cell r="CV6333">
            <v>92.1</v>
          </cell>
          <cell r="DA6333">
            <v>0</v>
          </cell>
          <cell r="DD6333">
            <v>0.90282591714923499</v>
          </cell>
          <cell r="FJ6333">
            <v>42</v>
          </cell>
          <cell r="FK6333">
            <v>0.26300000000000001</v>
          </cell>
          <cell r="FL6333">
            <v>-0.8375883489793382</v>
          </cell>
          <cell r="FO6333">
            <v>1</v>
          </cell>
        </row>
        <row r="6334">
          <cell r="A6334">
            <v>670724</v>
          </cell>
          <cell r="C6334" t="str">
            <v>Valek, John</v>
          </cell>
          <cell r="Q6334" t="str">
            <v>R</v>
          </cell>
          <cell r="AJ6334">
            <v>7.4123023802618802</v>
          </cell>
          <cell r="AR6334">
            <v>16.8</v>
          </cell>
          <cell r="AS6334">
            <v>-0.68760124782124532</v>
          </cell>
          <cell r="AT6334">
            <v>0.95667067051234256</v>
          </cell>
          <cell r="BE6334">
            <v>0.72717495654320097</v>
          </cell>
          <cell r="CP6334">
            <v>22.458333333333332</v>
          </cell>
          <cell r="CV6334">
            <v>92.1</v>
          </cell>
          <cell r="DA6334">
            <v>0</v>
          </cell>
          <cell r="DD6334">
            <v>0.73548146972881834</v>
          </cell>
          <cell r="FJ6334">
            <v>42</v>
          </cell>
          <cell r="FK6334">
            <v>0.26300000000000001</v>
          </cell>
          <cell r="FL6334">
            <v>0.53328782075596937</v>
          </cell>
          <cell r="FO6334">
            <v>1</v>
          </cell>
        </row>
        <row r="6335">
          <cell r="A6335">
            <v>670749</v>
          </cell>
          <cell r="C6335" t="str">
            <v>Salaman, Wilfred</v>
          </cell>
          <cell r="Q6335" t="str">
            <v>R</v>
          </cell>
          <cell r="AJ6335">
            <v>9.5716802379272767</v>
          </cell>
          <cell r="AR6335">
            <v>16.8</v>
          </cell>
          <cell r="AS6335">
            <v>-3.154641297532927</v>
          </cell>
          <cell r="AT6335">
            <v>0.96002303188952509</v>
          </cell>
          <cell r="BE6335">
            <v>1.0175428950276002</v>
          </cell>
          <cell r="CP6335">
            <v>18.708333333333332</v>
          </cell>
          <cell r="CV6335">
            <v>92.1</v>
          </cell>
          <cell r="DA6335">
            <v>0</v>
          </cell>
          <cell r="DD6335">
            <v>0.88301332103882224</v>
          </cell>
          <cell r="FJ6335">
            <v>42</v>
          </cell>
          <cell r="FK6335">
            <v>0.26300000000000001</v>
          </cell>
          <cell r="FL6335">
            <v>0.91259575214579058</v>
          </cell>
          <cell r="FO6335">
            <v>1</v>
          </cell>
        </row>
        <row r="6336">
          <cell r="A6336">
            <v>670750</v>
          </cell>
          <cell r="C6336" t="str">
            <v>Greene, Tyler</v>
          </cell>
          <cell r="Q6336" t="str">
            <v>R</v>
          </cell>
          <cell r="AJ6336">
            <v>8.5579264624611557</v>
          </cell>
          <cell r="AR6336">
            <v>16.8</v>
          </cell>
          <cell r="AS6336">
            <v>0.54181276617212681</v>
          </cell>
          <cell r="AT6336">
            <v>0.98677407100009951</v>
          </cell>
          <cell r="BE6336">
            <v>0.9668517277245402</v>
          </cell>
          <cell r="CP6336">
            <v>21.541666666666668</v>
          </cell>
          <cell r="CV6336">
            <v>92.1</v>
          </cell>
          <cell r="DA6336">
            <v>0</v>
          </cell>
          <cell r="DD6336">
            <v>0.99597543246266351</v>
          </cell>
          <cell r="FJ6336">
            <v>42</v>
          </cell>
          <cell r="FK6336">
            <v>0.26300000000000001</v>
          </cell>
          <cell r="FL6336">
            <v>1.907946732841628</v>
          </cell>
          <cell r="FO6336">
            <v>1</v>
          </cell>
        </row>
        <row r="6337">
          <cell r="A6337">
            <v>670866</v>
          </cell>
          <cell r="C6337" t="str">
            <v>Atkinson, Ryan</v>
          </cell>
          <cell r="Q6337" t="str">
            <v>S</v>
          </cell>
          <cell r="AJ6337">
            <v>8.2851749112093938</v>
          </cell>
          <cell r="AR6337">
            <v>44.400000000000006</v>
          </cell>
          <cell r="AS6337">
            <v>1.2374568478435464</v>
          </cell>
          <cell r="AT6337">
            <v>0.99109596541277456</v>
          </cell>
          <cell r="BE6337">
            <v>1.2418244361335005</v>
          </cell>
          <cell r="CP6337">
            <v>23.125</v>
          </cell>
          <cell r="CV6337">
            <v>92.1</v>
          </cell>
          <cell r="DA6337">
            <v>0</v>
          </cell>
          <cell r="DD6337">
            <v>1.2800339018875475</v>
          </cell>
          <cell r="FJ6337">
            <v>111</v>
          </cell>
          <cell r="FK6337">
            <v>0.26300000000000001</v>
          </cell>
          <cell r="FL6337">
            <v>0.21138005401465607</v>
          </cell>
          <cell r="FO6337">
            <v>0</v>
          </cell>
        </row>
        <row r="6338">
          <cell r="A6338">
            <v>670880</v>
          </cell>
          <cell r="C6338" t="str">
            <v>Davis, Erik</v>
          </cell>
          <cell r="Q6338" t="str">
            <v>R</v>
          </cell>
          <cell r="AJ6338">
            <v>7.6339061507734858</v>
          </cell>
          <cell r="AR6338">
            <v>16.8</v>
          </cell>
          <cell r="AS6338">
            <v>0.8236206048904221</v>
          </cell>
          <cell r="AT6338">
            <v>0.96949166551459953</v>
          </cell>
          <cell r="BE6338">
            <v>1.2117861567276651</v>
          </cell>
          <cell r="CP6338">
            <v>22.541666666666668</v>
          </cell>
          <cell r="CV6338">
            <v>92.1</v>
          </cell>
          <cell r="DA6338">
            <v>0</v>
          </cell>
          <cell r="DD6338">
            <v>0.90710196048131331</v>
          </cell>
          <cell r="FJ6338">
            <v>42</v>
          </cell>
          <cell r="FK6338">
            <v>0.26300000000000001</v>
          </cell>
          <cell r="FL6338">
            <v>1.416886991524005</v>
          </cell>
          <cell r="FO6338">
            <v>1</v>
          </cell>
        </row>
        <row r="6339">
          <cell r="A6339">
            <v>670921</v>
          </cell>
          <cell r="C6339" t="str">
            <v>Solano, Enmanuel</v>
          </cell>
          <cell r="Q6339" t="str">
            <v>R</v>
          </cell>
          <cell r="AJ6339">
            <v>7.8342543766812094</v>
          </cell>
          <cell r="AR6339">
            <v>16.8</v>
          </cell>
          <cell r="AS6339">
            <v>-0.55952694365189526</v>
          </cell>
          <cell r="AT6339">
            <v>0.94227530796019798</v>
          </cell>
          <cell r="BE6339">
            <v>0.81649764301334615</v>
          </cell>
          <cell r="CP6339">
            <v>17.791666666666668</v>
          </cell>
          <cell r="CV6339">
            <v>92.1</v>
          </cell>
          <cell r="DA6339">
            <v>0</v>
          </cell>
          <cell r="DD6339">
            <v>0.70980480056889017</v>
          </cell>
          <cell r="FJ6339">
            <v>42</v>
          </cell>
          <cell r="FK6339">
            <v>0.26300000000000001</v>
          </cell>
          <cell r="FL6339">
            <v>-4.3543542836357751E-2</v>
          </cell>
          <cell r="FO6339">
            <v>1</v>
          </cell>
        </row>
        <row r="6340">
          <cell r="A6340">
            <v>670927</v>
          </cell>
          <cell r="C6340" t="str">
            <v>Keinat, Taylor</v>
          </cell>
          <cell r="Q6340" t="str">
            <v>R</v>
          </cell>
          <cell r="AJ6340">
            <v>6.4932854083702329</v>
          </cell>
          <cell r="AR6340">
            <v>16.8</v>
          </cell>
          <cell r="AS6340">
            <v>-0.20905755448178628</v>
          </cell>
          <cell r="AT6340">
            <v>0.99303139177604949</v>
          </cell>
          <cell r="BE6340">
            <v>1.1354859788827061</v>
          </cell>
          <cell r="CP6340">
            <v>23.375</v>
          </cell>
          <cell r="CV6340">
            <v>92.1</v>
          </cell>
          <cell r="DA6340">
            <v>0</v>
          </cell>
          <cell r="DD6340">
            <v>1.4543536097205829</v>
          </cell>
          <cell r="FJ6340">
            <v>42</v>
          </cell>
          <cell r="FK6340">
            <v>0.26300000000000001</v>
          </cell>
          <cell r="FL6340">
            <v>1.0092223822000488</v>
          </cell>
          <cell r="FO6340">
            <v>1</v>
          </cell>
        </row>
        <row r="6341">
          <cell r="A6341">
            <v>670946</v>
          </cell>
          <cell r="C6341" t="str">
            <v>Pobereyko, Matt</v>
          </cell>
          <cell r="Q6341" t="str">
            <v>R</v>
          </cell>
          <cell r="AJ6341">
            <v>6.6396611131996224</v>
          </cell>
          <cell r="AR6341">
            <v>16.8</v>
          </cell>
          <cell r="AS6341">
            <v>1.5407629842793558</v>
          </cell>
          <cell r="AT6341">
            <v>0.96894424245005328</v>
          </cell>
          <cell r="BE6341">
            <v>1.2367282127143662</v>
          </cell>
          <cell r="CP6341">
            <v>24.541666666666668</v>
          </cell>
          <cell r="CV6341">
            <v>92.1</v>
          </cell>
          <cell r="DA6341">
            <v>0</v>
          </cell>
          <cell r="DD6341">
            <v>1.5475175014440665</v>
          </cell>
          <cell r="FJ6341">
            <v>42</v>
          </cell>
          <cell r="FK6341">
            <v>0.26300000000000001</v>
          </cell>
          <cell r="FL6341">
            <v>1.3663769108628023</v>
          </cell>
          <cell r="FO6341">
            <v>1</v>
          </cell>
        </row>
        <row r="6342">
          <cell r="A6342">
            <v>670947</v>
          </cell>
          <cell r="C6342" t="str">
            <v>McDonald, Chris</v>
          </cell>
          <cell r="Q6342" t="str">
            <v>R</v>
          </cell>
          <cell r="AJ6342">
            <v>8.7645583750850768</v>
          </cell>
          <cell r="AR6342">
            <v>16.8</v>
          </cell>
          <cell r="AS6342">
            <v>0.45645332663210242</v>
          </cell>
          <cell r="AT6342">
            <v>0.97113765398009899</v>
          </cell>
          <cell r="BE6342">
            <v>1.6038308970078805</v>
          </cell>
          <cell r="CP6342">
            <v>21.708333333333332</v>
          </cell>
          <cell r="CV6342">
            <v>92.1</v>
          </cell>
          <cell r="DA6342">
            <v>0</v>
          </cell>
          <cell r="DD6342">
            <v>0.8066399087983791</v>
          </cell>
          <cell r="FJ6342">
            <v>42</v>
          </cell>
          <cell r="FK6342">
            <v>0.26300000000000001</v>
          </cell>
          <cell r="FL6342">
            <v>-1.3265321777579189</v>
          </cell>
          <cell r="FO6342">
            <v>1</v>
          </cell>
        </row>
        <row r="6343">
          <cell r="A6343">
            <v>670951</v>
          </cell>
          <cell r="C6343" t="str">
            <v>Rodriguez, Angel</v>
          </cell>
          <cell r="Q6343" t="str">
            <v>R</v>
          </cell>
          <cell r="AJ6343">
            <v>8.6989383443752697</v>
          </cell>
          <cell r="AR6343">
            <v>16.8</v>
          </cell>
          <cell r="AS6343">
            <v>0.70152969412936805</v>
          </cell>
          <cell r="AT6343">
            <v>0.96839743724104554</v>
          </cell>
          <cell r="BE6343">
            <v>1.0260358415869413</v>
          </cell>
          <cell r="CP6343">
            <v>23.125</v>
          </cell>
          <cell r="CV6343">
            <v>92.1</v>
          </cell>
          <cell r="DA6343">
            <v>0</v>
          </cell>
          <cell r="DD6343">
            <v>0.72471213248105304</v>
          </cell>
          <cell r="FJ6343">
            <v>42</v>
          </cell>
          <cell r="FK6343">
            <v>0.26300000000000001</v>
          </cell>
          <cell r="FL6343">
            <v>9.7576825063093509E-2</v>
          </cell>
          <cell r="FO6343">
            <v>1</v>
          </cell>
        </row>
        <row r="6344">
          <cell r="A6344">
            <v>670955</v>
          </cell>
          <cell r="C6344" t="str">
            <v>Uceta, Edwin</v>
          </cell>
          <cell r="Q6344" t="str">
            <v>R</v>
          </cell>
          <cell r="AJ6344">
            <v>7.5195436870774301</v>
          </cell>
          <cell r="AR6344">
            <v>16.8</v>
          </cell>
          <cell r="AS6344">
            <v>5.1877984470560357E-2</v>
          </cell>
          <cell r="AT6344">
            <v>0.96914945384334061</v>
          </cell>
          <cell r="BE6344">
            <v>0.88520097781435725</v>
          </cell>
          <cell r="CP6344">
            <v>18.458333333333332</v>
          </cell>
          <cell r="CV6344">
            <v>92.1</v>
          </cell>
          <cell r="DA6344">
            <v>0</v>
          </cell>
          <cell r="DD6344">
            <v>1.0222961577002221</v>
          </cell>
          <cell r="FJ6344">
            <v>42</v>
          </cell>
          <cell r="FK6344">
            <v>0.26300000000000001</v>
          </cell>
          <cell r="FL6344">
            <v>0.74085618390627972</v>
          </cell>
          <cell r="FO6344">
            <v>0.63698628954775738</v>
          </cell>
        </row>
        <row r="6345">
          <cell r="A6345">
            <v>570822</v>
          </cell>
          <cell r="C6345" t="str">
            <v>Perez, Julio</v>
          </cell>
          <cell r="Q6345" t="str">
            <v>R</v>
          </cell>
          <cell r="AJ6345">
            <v>6.6133613012097126</v>
          </cell>
          <cell r="AR6345">
            <v>16.8</v>
          </cell>
          <cell r="AS6345">
            <v>-6.4895357177212176E-2</v>
          </cell>
          <cell r="AT6345">
            <v>0.93788848490010668</v>
          </cell>
          <cell r="BE6345">
            <v>0.9037149476742421</v>
          </cell>
          <cell r="CP6345">
            <v>24.458333333333332</v>
          </cell>
          <cell r="CV6345">
            <v>92.1</v>
          </cell>
          <cell r="DA6345">
            <v>0</v>
          </cell>
          <cell r="DD6345">
            <v>1.1551056911061208</v>
          </cell>
          <cell r="FJ6345">
            <v>42</v>
          </cell>
          <cell r="FK6345">
            <v>0.26300000000000001</v>
          </cell>
          <cell r="FL6345">
            <v>1.7978560422541814</v>
          </cell>
          <cell r="FO6345">
            <v>1</v>
          </cell>
        </row>
        <row r="6346">
          <cell r="A6346">
            <v>621116</v>
          </cell>
          <cell r="C6346" t="str">
            <v>Trieglaff, Brian</v>
          </cell>
          <cell r="Q6346" t="str">
            <v>R</v>
          </cell>
          <cell r="AJ6346">
            <v>7.8936128497291893</v>
          </cell>
          <cell r="AR6346">
            <v>16.8</v>
          </cell>
          <cell r="AS6346">
            <v>-7.169468348841157E-2</v>
          </cell>
          <cell r="AT6346">
            <v>0.96338690017446604</v>
          </cell>
          <cell r="BE6346">
            <v>0.85102360243801034</v>
          </cell>
          <cell r="CP6346">
            <v>22.041666666666668</v>
          </cell>
          <cell r="CV6346">
            <v>92.1</v>
          </cell>
          <cell r="DA6346">
            <v>0</v>
          </cell>
          <cell r="DD6346">
            <v>1.0604281870680161</v>
          </cell>
          <cell r="FJ6346">
            <v>42</v>
          </cell>
          <cell r="FK6346">
            <v>0.26300000000000001</v>
          </cell>
          <cell r="FL6346">
            <v>1.0141757083659473</v>
          </cell>
          <cell r="FO6346">
            <v>1</v>
          </cell>
        </row>
        <row r="6347">
          <cell r="A6347">
            <v>624526</v>
          </cell>
          <cell r="C6347" t="str">
            <v>Williams, Garrett</v>
          </cell>
          <cell r="Q6347" t="str">
            <v>S</v>
          </cell>
          <cell r="AJ6347">
            <v>7.7162084063638279</v>
          </cell>
          <cell r="AR6347">
            <v>44.400000000000006</v>
          </cell>
          <cell r="AS6347">
            <v>1.0747264899655831</v>
          </cell>
          <cell r="AT6347">
            <v>0.98544838479509222</v>
          </cell>
          <cell r="BE6347">
            <v>0.88441821714757418</v>
          </cell>
          <cell r="CP6347">
            <v>21.791666666666668</v>
          </cell>
          <cell r="CV6347">
            <v>92.1</v>
          </cell>
          <cell r="DA6347">
            <v>0</v>
          </cell>
          <cell r="DD6347">
            <v>0.84149214113700466</v>
          </cell>
          <cell r="FJ6347">
            <v>111</v>
          </cell>
          <cell r="FK6347">
            <v>0.26300000000000001</v>
          </cell>
          <cell r="FL6347">
            <v>0.70444930852323906</v>
          </cell>
          <cell r="FO6347">
            <v>0</v>
          </cell>
        </row>
        <row r="6348">
          <cell r="A6348">
            <v>640462</v>
          </cell>
          <cell r="C6348" t="str">
            <v>Puk, A.J.</v>
          </cell>
          <cell r="Q6348" t="str">
            <v>S</v>
          </cell>
          <cell r="AJ6348">
            <v>6.216930419178623</v>
          </cell>
          <cell r="AR6348">
            <v>44.400000000000006</v>
          </cell>
          <cell r="AS6348">
            <v>0.45094045492036999</v>
          </cell>
          <cell r="AT6348">
            <v>0.98564050356625832</v>
          </cell>
          <cell r="BE6348">
            <v>1.3338019945597435</v>
          </cell>
          <cell r="CP6348">
            <v>21.208333333333332</v>
          </cell>
          <cell r="CV6348">
            <v>92.1</v>
          </cell>
          <cell r="DA6348">
            <v>0</v>
          </cell>
          <cell r="DD6348">
            <v>1.3524711431412655</v>
          </cell>
          <cell r="FJ6348">
            <v>111</v>
          </cell>
          <cell r="FK6348">
            <v>0.26300000000000001</v>
          </cell>
          <cell r="FL6348">
            <v>-3.7374251226304471</v>
          </cell>
          <cell r="FO6348">
            <v>0</v>
          </cell>
        </row>
        <row r="6349">
          <cell r="A6349">
            <v>641540</v>
          </cell>
          <cell r="C6349" t="str">
            <v>Dunning, Dane</v>
          </cell>
          <cell r="Q6349" t="str">
            <v>S</v>
          </cell>
          <cell r="AJ6349">
            <v>6.4725092647092222</v>
          </cell>
          <cell r="AR6349">
            <v>44.400000000000006</v>
          </cell>
          <cell r="AS6349">
            <v>0.19559919197367753</v>
          </cell>
          <cell r="AT6349">
            <v>0.98800504652952692</v>
          </cell>
          <cell r="BE6349">
            <v>1.3144603033739757</v>
          </cell>
          <cell r="CP6349">
            <v>21.541666666666668</v>
          </cell>
          <cell r="CV6349">
            <v>92.1</v>
          </cell>
          <cell r="DA6349">
            <v>0</v>
          </cell>
          <cell r="DD6349">
            <v>0.98720383602531503</v>
          </cell>
          <cell r="FJ6349">
            <v>111</v>
          </cell>
          <cell r="FK6349">
            <v>0.26300000000000001</v>
          </cell>
          <cell r="FL6349">
            <v>-0.38095555424140759</v>
          </cell>
          <cell r="FO6349">
            <v>0</v>
          </cell>
        </row>
        <row r="6350">
          <cell r="A6350">
            <v>641666</v>
          </cell>
          <cell r="C6350" t="str">
            <v>Harrington, Drew</v>
          </cell>
          <cell r="Q6350" t="str">
            <v>R</v>
          </cell>
          <cell r="AJ6350">
            <v>6.4272503406812085</v>
          </cell>
          <cell r="AR6350">
            <v>16.8</v>
          </cell>
          <cell r="AS6350">
            <v>-0.76123709466668998</v>
          </cell>
          <cell r="AT6350">
            <v>0.96817219136060528</v>
          </cell>
          <cell r="BE6350">
            <v>1.0304459060065545</v>
          </cell>
          <cell r="CP6350">
            <v>21.291666666666668</v>
          </cell>
          <cell r="CV6350">
            <v>92.1</v>
          </cell>
          <cell r="DA6350">
            <v>0</v>
          </cell>
          <cell r="DD6350">
            <v>1.0963643627221569</v>
          </cell>
          <cell r="FJ6350">
            <v>42</v>
          </cell>
          <cell r="FK6350">
            <v>0.26300000000000001</v>
          </cell>
          <cell r="FL6350">
            <v>3.2094599483926034</v>
          </cell>
          <cell r="FO6350">
            <v>0.71428571428571441</v>
          </cell>
        </row>
        <row r="6351">
          <cell r="A6351">
            <v>641697</v>
          </cell>
          <cell r="C6351" t="str">
            <v>Hockin, Chad</v>
          </cell>
          <cell r="Q6351" t="str">
            <v>R</v>
          </cell>
          <cell r="AJ6351">
            <v>5.5965648919150537</v>
          </cell>
          <cell r="AR6351">
            <v>16.8</v>
          </cell>
          <cell r="AS6351">
            <v>-4.7488694008651944</v>
          </cell>
          <cell r="AT6351">
            <v>0.9724139219596466</v>
          </cell>
          <cell r="BE6351">
            <v>0.98596198091890808</v>
          </cell>
          <cell r="CP6351">
            <v>21.708333333333332</v>
          </cell>
          <cell r="CV6351">
            <v>92.1</v>
          </cell>
          <cell r="DA6351">
            <v>0</v>
          </cell>
          <cell r="DD6351">
            <v>1.0397282908335184</v>
          </cell>
          <cell r="FJ6351">
            <v>42</v>
          </cell>
          <cell r="FK6351">
            <v>0.26300000000000001</v>
          </cell>
          <cell r="FL6351">
            <v>-5.5743312028954106</v>
          </cell>
          <cell r="FO6351">
            <v>1</v>
          </cell>
        </row>
        <row r="6352">
          <cell r="A6352">
            <v>641900</v>
          </cell>
          <cell r="C6352" t="str">
            <v>Moss, Scott</v>
          </cell>
          <cell r="Q6352" t="str">
            <v>S</v>
          </cell>
          <cell r="AJ6352">
            <v>8.6955277191120768</v>
          </cell>
          <cell r="AR6352">
            <v>44.400000000000006</v>
          </cell>
          <cell r="AS6352">
            <v>2.0009816228676955</v>
          </cell>
          <cell r="AT6352">
            <v>0.9818806872075625</v>
          </cell>
          <cell r="BE6352">
            <v>1.1925150203950012</v>
          </cell>
          <cell r="CP6352">
            <v>21.708333333333332</v>
          </cell>
          <cell r="CV6352">
            <v>92.1</v>
          </cell>
          <cell r="DA6352">
            <v>0</v>
          </cell>
          <cell r="DD6352">
            <v>0.88802398309777286</v>
          </cell>
          <cell r="FJ6352">
            <v>111</v>
          </cell>
          <cell r="FK6352">
            <v>0.26300000000000001</v>
          </cell>
          <cell r="FL6352">
            <v>1.2288661442231443</v>
          </cell>
          <cell r="FO6352">
            <v>0</v>
          </cell>
        </row>
        <row r="6353">
          <cell r="A6353">
            <v>642060</v>
          </cell>
          <cell r="C6353" t="str">
            <v>Sedlock, Cody</v>
          </cell>
          <cell r="Q6353" t="str">
            <v>S</v>
          </cell>
          <cell r="AJ6353">
            <v>7.6009511424078973</v>
          </cell>
          <cell r="AR6353">
            <v>44.400000000000006</v>
          </cell>
          <cell r="AS6353">
            <v>1.5855903446393915</v>
          </cell>
          <cell r="AT6353">
            <v>0.98705786896118286</v>
          </cell>
          <cell r="BE6353">
            <v>1.1008704253683612</v>
          </cell>
          <cell r="CP6353">
            <v>21.041666666666668</v>
          </cell>
          <cell r="CV6353">
            <v>92.1</v>
          </cell>
          <cell r="DA6353">
            <v>0</v>
          </cell>
          <cell r="DD6353">
            <v>1.1769196294431046</v>
          </cell>
          <cell r="FJ6353">
            <v>111</v>
          </cell>
          <cell r="FK6353">
            <v>0.26300000000000001</v>
          </cell>
          <cell r="FL6353">
            <v>-3.3152952543975545E-3</v>
          </cell>
          <cell r="FO6353">
            <v>0</v>
          </cell>
        </row>
        <row r="6354">
          <cell r="A6354">
            <v>642619</v>
          </cell>
          <cell r="C6354" t="str">
            <v>Cespedes, Ivan</v>
          </cell>
          <cell r="Q6354" t="str">
            <v>R</v>
          </cell>
          <cell r="AJ6354">
            <v>7.9996262253287931</v>
          </cell>
          <cell r="AR6354">
            <v>16.8</v>
          </cell>
          <cell r="AS6354">
            <v>-0.46792848600590975</v>
          </cell>
          <cell r="AT6354">
            <v>0.95221865093841385</v>
          </cell>
          <cell r="BE6354">
            <v>0.65244770831389842</v>
          </cell>
          <cell r="CP6354">
            <v>21.708333333333332</v>
          </cell>
          <cell r="CV6354">
            <v>92.1</v>
          </cell>
          <cell r="DA6354">
            <v>0</v>
          </cell>
          <cell r="DD6354">
            <v>0.73125828474287891</v>
          </cell>
          <cell r="FJ6354">
            <v>42</v>
          </cell>
          <cell r="FK6354">
            <v>0.26300000000000001</v>
          </cell>
          <cell r="FL6354">
            <v>1.7572846322571163</v>
          </cell>
          <cell r="FO6354">
            <v>1</v>
          </cell>
        </row>
        <row r="6355">
          <cell r="A6355">
            <v>643369</v>
          </cell>
          <cell r="C6355" t="str">
            <v>Howard, Hayden</v>
          </cell>
          <cell r="Q6355" t="str">
            <v>R</v>
          </cell>
          <cell r="AJ6355">
            <v>6.0450813755730319</v>
          </cell>
          <cell r="AR6355">
            <v>16.8</v>
          </cell>
          <cell r="AS6355">
            <v>-3.2140468275440135</v>
          </cell>
          <cell r="AT6355">
            <v>0.95667067051234256</v>
          </cell>
          <cell r="BE6355">
            <v>0.96872252969889627</v>
          </cell>
          <cell r="CP6355">
            <v>22.291666666666668</v>
          </cell>
          <cell r="CV6355">
            <v>92.1</v>
          </cell>
          <cell r="DA6355">
            <v>0</v>
          </cell>
          <cell r="DD6355">
            <v>0.52186636714114498</v>
          </cell>
          <cell r="FJ6355">
            <v>42</v>
          </cell>
          <cell r="FK6355">
            <v>0.26300000000000001</v>
          </cell>
          <cell r="FL6355">
            <v>-0.1781634453777233</v>
          </cell>
          <cell r="FO6355">
            <v>1</v>
          </cell>
        </row>
        <row r="6356">
          <cell r="A6356">
            <v>643612</v>
          </cell>
          <cell r="C6356" t="str">
            <v>Young, Paul</v>
          </cell>
          <cell r="Q6356" t="str">
            <v>R</v>
          </cell>
          <cell r="AJ6356">
            <v>7.6395010382988069</v>
          </cell>
          <cell r="AR6356">
            <v>16.8</v>
          </cell>
          <cell r="AS6356">
            <v>3.1850024666969845</v>
          </cell>
          <cell r="AT6356">
            <v>0.98904904322450304</v>
          </cell>
          <cell r="BE6356">
            <v>0.90331119550463979</v>
          </cell>
          <cell r="CP6356">
            <v>23.291666666666668</v>
          </cell>
          <cell r="CV6356">
            <v>92.1</v>
          </cell>
          <cell r="DA6356">
            <v>0</v>
          </cell>
          <cell r="DD6356">
            <v>1.1058770371800288</v>
          </cell>
          <cell r="FJ6356">
            <v>42</v>
          </cell>
          <cell r="FK6356">
            <v>0.26300000000000001</v>
          </cell>
          <cell r="FL6356">
            <v>0.80066218671969958</v>
          </cell>
          <cell r="FO6356">
            <v>1</v>
          </cell>
        </row>
        <row r="6357">
          <cell r="A6357">
            <v>643615</v>
          </cell>
          <cell r="C6357" t="str">
            <v>Zeuch, T.J.</v>
          </cell>
          <cell r="Q6357" t="str">
            <v>S</v>
          </cell>
          <cell r="AJ6357">
            <v>6.2100081277482708</v>
          </cell>
          <cell r="AR6357">
            <v>44.400000000000006</v>
          </cell>
          <cell r="AS6357">
            <v>-7.9566059760179705E-2</v>
          </cell>
          <cell r="AT6357">
            <v>0.96986669244526125</v>
          </cell>
          <cell r="BE6357">
            <v>1.4154530621058699</v>
          </cell>
          <cell r="CP6357">
            <v>20.875</v>
          </cell>
          <cell r="CV6357">
            <v>92.1</v>
          </cell>
          <cell r="DA6357">
            <v>0</v>
          </cell>
          <cell r="DD6357">
            <v>0.80970232381072871</v>
          </cell>
          <cell r="FJ6357">
            <v>111</v>
          </cell>
          <cell r="FK6357">
            <v>0.26300000000000001</v>
          </cell>
          <cell r="FL6357">
            <v>0.34245291269099265</v>
          </cell>
          <cell r="FO6357">
            <v>0</v>
          </cell>
        </row>
        <row r="6358">
          <cell r="A6358">
            <v>647250</v>
          </cell>
          <cell r="C6358" t="str">
            <v>Jones, Matt</v>
          </cell>
          <cell r="Q6358" t="str">
            <v>R</v>
          </cell>
          <cell r="AJ6358">
            <v>8.9073237035339012</v>
          </cell>
          <cell r="AR6358">
            <v>16.8</v>
          </cell>
          <cell r="AS6358">
            <v>5.4408500176432542</v>
          </cell>
          <cell r="AT6358">
            <v>0.99478263327819838</v>
          </cell>
          <cell r="BE6358">
            <v>1.3299977961871872</v>
          </cell>
          <cell r="CP6358">
            <v>17.708333333333332</v>
          </cell>
          <cell r="CV6358">
            <v>92.1</v>
          </cell>
          <cell r="DA6358">
            <v>0</v>
          </cell>
          <cell r="DD6358">
            <v>2</v>
          </cell>
          <cell r="FJ6358">
            <v>42</v>
          </cell>
          <cell r="FK6358">
            <v>0.26300000000000001</v>
          </cell>
          <cell r="FL6358">
            <v>-2.3227859414350438</v>
          </cell>
          <cell r="FO6358">
            <v>1</v>
          </cell>
        </row>
        <row r="6359">
          <cell r="A6359">
            <v>650530</v>
          </cell>
          <cell r="C6359" t="str">
            <v>Garcia, Bryan</v>
          </cell>
          <cell r="Q6359" t="str">
            <v>R</v>
          </cell>
          <cell r="AJ6359">
            <v>5.6166530439159903</v>
          </cell>
          <cell r="AR6359">
            <v>16.8</v>
          </cell>
          <cell r="AS6359">
            <v>-0.39456648905408531</v>
          </cell>
          <cell r="AT6359">
            <v>0.96002303188952509</v>
          </cell>
          <cell r="BE6359">
            <v>0.90148218081526343</v>
          </cell>
          <cell r="CP6359">
            <v>21.208333333333332</v>
          </cell>
          <cell r="CV6359">
            <v>92.1</v>
          </cell>
          <cell r="DA6359">
            <v>0</v>
          </cell>
          <cell r="DD6359">
            <v>1.3653676535711352</v>
          </cell>
          <cell r="FJ6359">
            <v>42</v>
          </cell>
          <cell r="FK6359">
            <v>0.26300000000000001</v>
          </cell>
          <cell r="FL6359">
            <v>-0.35583361682189185</v>
          </cell>
          <cell r="FO6359">
            <v>1</v>
          </cell>
        </row>
        <row r="6360">
          <cell r="A6360">
            <v>656464</v>
          </cell>
          <cell r="C6360" t="str">
            <v>Ginkel, Kevin</v>
          </cell>
          <cell r="Q6360" t="str">
            <v>R</v>
          </cell>
          <cell r="AJ6360">
            <v>7.2794363992397759</v>
          </cell>
          <cell r="AR6360">
            <v>16.8</v>
          </cell>
          <cell r="AS6360">
            <v>1.6067714456164419</v>
          </cell>
          <cell r="AT6360">
            <v>0.97666487855028949</v>
          </cell>
          <cell r="BE6360">
            <v>1.0415547065055022</v>
          </cell>
          <cell r="CP6360">
            <v>22.291666666666668</v>
          </cell>
          <cell r="CV6360">
            <v>92.1</v>
          </cell>
          <cell r="DA6360">
            <v>0</v>
          </cell>
          <cell r="DD6360">
            <v>1.0556102944708938</v>
          </cell>
          <cell r="FJ6360">
            <v>42</v>
          </cell>
          <cell r="FK6360">
            <v>0.26300000000000001</v>
          </cell>
          <cell r="FL6360">
            <v>7.0212581207056424E-2</v>
          </cell>
          <cell r="FO6360">
            <v>1</v>
          </cell>
        </row>
        <row r="6361">
          <cell r="A6361">
            <v>656570</v>
          </cell>
          <cell r="C6361" t="str">
            <v>Hyssong, Taylor</v>
          </cell>
          <cell r="Q6361" t="str">
            <v>R</v>
          </cell>
          <cell r="AJ6361">
            <v>6.8166252867116688</v>
          </cell>
          <cell r="AR6361">
            <v>16.8</v>
          </cell>
          <cell r="AS6361">
            <v>1.585460807794552</v>
          </cell>
          <cell r="AT6361">
            <v>0.97945215011734099</v>
          </cell>
          <cell r="BE6361">
            <v>1.0808812458714405</v>
          </cell>
          <cell r="CP6361">
            <v>22.458333333333332</v>
          </cell>
          <cell r="CV6361">
            <v>92.1</v>
          </cell>
          <cell r="DA6361">
            <v>0</v>
          </cell>
          <cell r="DD6361">
            <v>0.84245434887732251</v>
          </cell>
          <cell r="FJ6361">
            <v>42</v>
          </cell>
          <cell r="FK6361">
            <v>0.26300000000000001</v>
          </cell>
          <cell r="FL6361">
            <v>0.71853624471348276</v>
          </cell>
          <cell r="FO6361">
            <v>1</v>
          </cell>
        </row>
        <row r="6362">
          <cell r="A6362">
            <v>656795</v>
          </cell>
          <cell r="C6362" t="str">
            <v>Newton, Jeremy</v>
          </cell>
          <cell r="Q6362" t="str">
            <v>R</v>
          </cell>
          <cell r="AJ6362">
            <v>8.071321231000379</v>
          </cell>
          <cell r="AR6362">
            <v>16.8</v>
          </cell>
          <cell r="AS6362">
            <v>-7.8916334999042519</v>
          </cell>
          <cell r="AT6362">
            <v>0.98956526655639698</v>
          </cell>
          <cell r="BE6362">
            <v>1.2250800900428498</v>
          </cell>
          <cell r="CP6362">
            <v>23.041666666666668</v>
          </cell>
          <cell r="CV6362">
            <v>92.1</v>
          </cell>
          <cell r="DA6362">
            <v>0</v>
          </cell>
          <cell r="DD6362">
            <v>0.62029549112454152</v>
          </cell>
          <cell r="FJ6362">
            <v>42</v>
          </cell>
          <cell r="FK6362">
            <v>0.26300000000000001</v>
          </cell>
          <cell r="FL6362">
            <v>2.8029927439127982</v>
          </cell>
          <cell r="FO6362">
            <v>1</v>
          </cell>
        </row>
        <row r="6363">
          <cell r="A6363">
            <v>657542</v>
          </cell>
          <cell r="C6363" t="str">
            <v>Close, Alex</v>
          </cell>
          <cell r="Q6363" t="str">
            <v>R</v>
          </cell>
          <cell r="AJ6363">
            <v>8.6602190638139511</v>
          </cell>
          <cell r="AR6363">
            <v>16.8</v>
          </cell>
          <cell r="AS6363">
            <v>2.3642595630336327</v>
          </cell>
          <cell r="AT6363">
            <v>0.966216370822785</v>
          </cell>
          <cell r="BE6363">
            <v>0.95667295286559872</v>
          </cell>
          <cell r="CP6363">
            <v>23.291666666666668</v>
          </cell>
          <cell r="CV6363">
            <v>92.1</v>
          </cell>
          <cell r="DA6363">
            <v>0</v>
          </cell>
          <cell r="DD6363">
            <v>1.0104597962239035</v>
          </cell>
          <cell r="FJ6363">
            <v>42</v>
          </cell>
          <cell r="FK6363">
            <v>0.26300000000000001</v>
          </cell>
          <cell r="FL6363">
            <v>0.1287308641078635</v>
          </cell>
          <cell r="FO6363">
            <v>1</v>
          </cell>
        </row>
        <row r="6364">
          <cell r="A6364">
            <v>660712</v>
          </cell>
          <cell r="C6364" t="str">
            <v>Bermudez, Jose</v>
          </cell>
          <cell r="Q6364" t="str">
            <v>R</v>
          </cell>
          <cell r="AJ6364">
            <v>9.6595742021438937</v>
          </cell>
          <cell r="AR6364">
            <v>16.8</v>
          </cell>
          <cell r="AS6364">
            <v>-0.96450098142793017</v>
          </cell>
          <cell r="AT6364">
            <v>0.91091354559281523</v>
          </cell>
          <cell r="BE6364">
            <v>1.1048643482013003</v>
          </cell>
          <cell r="CP6364">
            <v>18.458333333333332</v>
          </cell>
          <cell r="CV6364">
            <v>92.1</v>
          </cell>
          <cell r="DA6364">
            <v>0</v>
          </cell>
          <cell r="DD6364">
            <v>0.94698082049916077</v>
          </cell>
          <cell r="FJ6364">
            <v>42</v>
          </cell>
          <cell r="FK6364">
            <v>0.26300000000000001</v>
          </cell>
          <cell r="FL6364">
            <v>-1.1314589609585042</v>
          </cell>
          <cell r="FO6364">
            <v>1</v>
          </cell>
        </row>
        <row r="6365">
          <cell r="A6365">
            <v>664161</v>
          </cell>
          <cell r="C6365" t="str">
            <v>Swarmer, Matt</v>
          </cell>
          <cell r="Q6365" t="str">
            <v>S</v>
          </cell>
          <cell r="AJ6365">
            <v>7.9355367049343046</v>
          </cell>
          <cell r="AR6365">
            <v>44.400000000000006</v>
          </cell>
          <cell r="AS6365">
            <v>0.56295988334168179</v>
          </cell>
          <cell r="AT6365">
            <v>0.99085751619625995</v>
          </cell>
          <cell r="BE6365">
            <v>1.1522920824581959</v>
          </cell>
          <cell r="CP6365">
            <v>22.791666666666668</v>
          </cell>
          <cell r="CV6365">
            <v>92.1</v>
          </cell>
          <cell r="DA6365">
            <v>0</v>
          </cell>
          <cell r="DD6365">
            <v>1.172411612088283</v>
          </cell>
          <cell r="FJ6365">
            <v>111</v>
          </cell>
          <cell r="FK6365">
            <v>0.26300000000000001</v>
          </cell>
          <cell r="FL6365">
            <v>-0.31602827542576062</v>
          </cell>
          <cell r="FO6365">
            <v>0</v>
          </cell>
        </row>
        <row r="6366">
          <cell r="A6366">
            <v>665792</v>
          </cell>
          <cell r="C6366" t="str">
            <v>De La Cruz, Carlos</v>
          </cell>
          <cell r="Q6366" t="str">
            <v>S</v>
          </cell>
          <cell r="AJ6366">
            <v>11.999166503974553</v>
          </cell>
          <cell r="AR6366">
            <v>44.400000000000006</v>
          </cell>
          <cell r="AS6366">
            <v>-3.3726271838984556</v>
          </cell>
          <cell r="AT6366">
            <v>0.97866830405096705</v>
          </cell>
          <cell r="BE6366">
            <v>1.0637419808173505</v>
          </cell>
          <cell r="CP6366">
            <v>18.125</v>
          </cell>
          <cell r="CV6366">
            <v>92.1</v>
          </cell>
          <cell r="DA6366">
            <v>0</v>
          </cell>
          <cell r="DD6366">
            <v>1.5386356684163647</v>
          </cell>
          <cell r="FJ6366">
            <v>111</v>
          </cell>
          <cell r="FK6366">
            <v>0.26300000000000001</v>
          </cell>
          <cell r="FL6366">
            <v>1.2300475385133289</v>
          </cell>
          <cell r="FO6366">
            <v>0</v>
          </cell>
        </row>
        <row r="6367">
          <cell r="A6367">
            <v>666002</v>
          </cell>
          <cell r="C6367" t="str">
            <v>Rodriguez, Rayner</v>
          </cell>
          <cell r="Q6367" t="str">
            <v>R</v>
          </cell>
          <cell r="AJ6367">
            <v>11.057642752622122</v>
          </cell>
          <cell r="AR6367">
            <v>16.8</v>
          </cell>
          <cell r="AS6367">
            <v>2.9537177892357316</v>
          </cell>
          <cell r="AT6367">
            <v>0.98904904322450304</v>
          </cell>
          <cell r="BE6367">
            <v>0.95156671871970544</v>
          </cell>
          <cell r="CP6367">
            <v>17.791666666666668</v>
          </cell>
          <cell r="CV6367">
            <v>92.1</v>
          </cell>
          <cell r="DA6367">
            <v>0</v>
          </cell>
          <cell r="DD6367">
            <v>1.6130838189960552</v>
          </cell>
          <cell r="FJ6367">
            <v>42</v>
          </cell>
          <cell r="FK6367">
            <v>0.26300000000000001</v>
          </cell>
          <cell r="FL6367">
            <v>3.7068582742391598</v>
          </cell>
          <cell r="FO6367">
            <v>1</v>
          </cell>
        </row>
        <row r="6368">
          <cell r="A6368">
            <v>666120</v>
          </cell>
          <cell r="C6368" t="str">
            <v>Anderson, Ian</v>
          </cell>
          <cell r="Q6368" t="str">
            <v>S</v>
          </cell>
          <cell r="AJ6368">
            <v>6.2084360118185611</v>
          </cell>
          <cell r="AR6368">
            <v>44.400000000000006</v>
          </cell>
          <cell r="AS6368">
            <v>-0.82039504319772583</v>
          </cell>
          <cell r="AT6368">
            <v>0.96329330217381015</v>
          </cell>
          <cell r="BE6368">
            <v>1.3404518822980263</v>
          </cell>
          <cell r="CP6368">
            <v>18.125</v>
          </cell>
          <cell r="CV6368">
            <v>92.1</v>
          </cell>
          <cell r="DA6368">
            <v>0</v>
          </cell>
          <cell r="DD6368">
            <v>0.89646032765037953</v>
          </cell>
          <cell r="FJ6368">
            <v>111</v>
          </cell>
          <cell r="FK6368">
            <v>0.26300000000000001</v>
          </cell>
          <cell r="FL6368">
            <v>1.1736847891338469</v>
          </cell>
          <cell r="FO6368">
            <v>0</v>
          </cell>
        </row>
        <row r="6369">
          <cell r="A6369">
            <v>666151</v>
          </cell>
          <cell r="C6369" t="str">
            <v>Gowdy, Kevin</v>
          </cell>
          <cell r="Q6369" t="str">
            <v>S</v>
          </cell>
          <cell r="AJ6369">
            <v>9.4815872891982558</v>
          </cell>
          <cell r="AR6369">
            <v>44.400000000000006</v>
          </cell>
          <cell r="AS6369">
            <v>1.2602298359302786</v>
          </cell>
          <cell r="AT6369">
            <v>0.99420628452447801</v>
          </cell>
          <cell r="BE6369">
            <v>1.4953299094774057</v>
          </cell>
          <cell r="CP6369">
            <v>18.625</v>
          </cell>
          <cell r="CV6369">
            <v>92.1</v>
          </cell>
          <cell r="DA6369">
            <v>0</v>
          </cell>
          <cell r="DD6369">
            <v>1.4104663972771232</v>
          </cell>
          <cell r="FJ6369">
            <v>111</v>
          </cell>
          <cell r="FK6369">
            <v>0.26300000000000001</v>
          </cell>
          <cell r="FL6369">
            <v>-0.20287217221119391</v>
          </cell>
          <cell r="FO6369">
            <v>0</v>
          </cell>
        </row>
        <row r="6370">
          <cell r="A6370">
            <v>666192</v>
          </cell>
          <cell r="C6370" t="str">
            <v>Hosterman, Travis</v>
          </cell>
          <cell r="Q6370" t="str">
            <v>S</v>
          </cell>
          <cell r="AJ6370">
            <v>8.9275467790938823</v>
          </cell>
          <cell r="AR6370">
            <v>44.400000000000006</v>
          </cell>
          <cell r="AS6370">
            <v>-1.3302091076286509</v>
          </cell>
          <cell r="AT6370">
            <v>0.98219193082554901</v>
          </cell>
          <cell r="BE6370">
            <v>1.1362387936484177</v>
          </cell>
          <cell r="CP6370">
            <v>17.875</v>
          </cell>
          <cell r="CV6370">
            <v>92.1</v>
          </cell>
          <cell r="DA6370">
            <v>0</v>
          </cell>
          <cell r="DD6370">
            <v>0.99808895859889901</v>
          </cell>
          <cell r="FJ6370">
            <v>111</v>
          </cell>
          <cell r="FK6370">
            <v>0.26300000000000001</v>
          </cell>
          <cell r="FL6370">
            <v>1.1467400689987368</v>
          </cell>
          <cell r="FO6370">
            <v>0</v>
          </cell>
        </row>
        <row r="6371">
          <cell r="A6371">
            <v>667052</v>
          </cell>
          <cell r="C6371" t="str">
            <v>Westphal, Ethan</v>
          </cell>
          <cell r="Q6371" t="str">
            <v>R</v>
          </cell>
          <cell r="AJ6371">
            <v>6.154977864364799</v>
          </cell>
          <cell r="AR6371">
            <v>16.8</v>
          </cell>
          <cell r="AS6371">
            <v>-0.21101883892733844</v>
          </cell>
          <cell r="AT6371">
            <v>0.92040324479506896</v>
          </cell>
          <cell r="BE6371">
            <v>1.03479483896355</v>
          </cell>
          <cell r="CP6371">
            <v>24.125</v>
          </cell>
          <cell r="CV6371">
            <v>92.1</v>
          </cell>
          <cell r="DA6371">
            <v>0</v>
          </cell>
          <cell r="DD6371">
            <v>0.98419303911404898</v>
          </cell>
          <cell r="FJ6371">
            <v>42</v>
          </cell>
          <cell r="FK6371">
            <v>0.26300000000000001</v>
          </cell>
          <cell r="FL6371">
            <v>-0.69642132271188117</v>
          </cell>
          <cell r="FO6371">
            <v>1</v>
          </cell>
        </row>
        <row r="6372">
          <cell r="A6372">
            <v>667078</v>
          </cell>
          <cell r="C6372" t="str">
            <v>House, Tyler</v>
          </cell>
          <cell r="Q6372" t="str">
            <v>R</v>
          </cell>
          <cell r="AJ6372">
            <v>8.6437556236985866</v>
          </cell>
          <cell r="AR6372">
            <v>16.8</v>
          </cell>
          <cell r="AS6372">
            <v>-1.7914124168414065</v>
          </cell>
          <cell r="AT6372">
            <v>0.94337512124209066</v>
          </cell>
          <cell r="BE6372">
            <v>0.8844509581244826</v>
          </cell>
          <cell r="CP6372">
            <v>23.708333333333332</v>
          </cell>
          <cell r="CV6372">
            <v>92.1</v>
          </cell>
          <cell r="DA6372">
            <v>0</v>
          </cell>
          <cell r="DD6372">
            <v>0.91493989799033892</v>
          </cell>
          <cell r="FJ6372">
            <v>42</v>
          </cell>
          <cell r="FK6372">
            <v>0.26300000000000001</v>
          </cell>
          <cell r="FL6372">
            <v>1.5773252138529354</v>
          </cell>
          <cell r="FO6372">
            <v>1</v>
          </cell>
        </row>
        <row r="6373">
          <cell r="A6373">
            <v>667321</v>
          </cell>
          <cell r="C6373" t="str">
            <v>Aguiar, Maikel</v>
          </cell>
          <cell r="Q6373" t="str">
            <v>R</v>
          </cell>
          <cell r="AJ6373">
            <v>9.994076015370787</v>
          </cell>
          <cell r="AR6373">
            <v>16.8</v>
          </cell>
          <cell r="AS6373">
            <v>0.95074161747701258</v>
          </cell>
          <cell r="AT6373">
            <v>0.97500011655688645</v>
          </cell>
          <cell r="BE6373">
            <v>0.92243066959959941</v>
          </cell>
          <cell r="CP6373">
            <v>19.625</v>
          </cell>
          <cell r="CV6373">
            <v>92.1</v>
          </cell>
          <cell r="DA6373">
            <v>0</v>
          </cell>
          <cell r="DD6373">
            <v>1.572224790814293</v>
          </cell>
          <cell r="FJ6373">
            <v>42</v>
          </cell>
          <cell r="FK6373">
            <v>0.26300000000000001</v>
          </cell>
          <cell r="FL6373">
            <v>-1.4129674987175027</v>
          </cell>
          <cell r="FO6373">
            <v>1</v>
          </cell>
        </row>
        <row r="6374">
          <cell r="A6374">
            <v>667427</v>
          </cell>
          <cell r="C6374" t="str">
            <v>Jackson, Zach</v>
          </cell>
          <cell r="Q6374" t="str">
            <v>R</v>
          </cell>
          <cell r="AJ6374">
            <v>6.7490297868490696</v>
          </cell>
          <cell r="AR6374">
            <v>16.8</v>
          </cell>
          <cell r="AS6374">
            <v>-0.81314201910990414</v>
          </cell>
          <cell r="AT6374">
            <v>0.96226432630192782</v>
          </cell>
          <cell r="BE6374">
            <v>0.9013267171085213</v>
          </cell>
          <cell r="CP6374">
            <v>21.541666666666668</v>
          </cell>
          <cell r="CV6374">
            <v>92.1</v>
          </cell>
          <cell r="DA6374">
            <v>0</v>
          </cell>
          <cell r="DD6374">
            <v>0.98075599890238452</v>
          </cell>
          <cell r="FJ6374">
            <v>42</v>
          </cell>
          <cell r="FK6374">
            <v>0.26300000000000001</v>
          </cell>
          <cell r="FL6374">
            <v>1.3807881852755086</v>
          </cell>
          <cell r="FO6374">
            <v>1</v>
          </cell>
        </row>
        <row r="6375">
          <cell r="A6375">
            <v>667498</v>
          </cell>
          <cell r="C6375" t="str">
            <v>Dugger, Robert</v>
          </cell>
          <cell r="Q6375" t="str">
            <v>R</v>
          </cell>
          <cell r="AJ6375">
            <v>5.7666227129796699</v>
          </cell>
          <cell r="AR6375">
            <v>16.8</v>
          </cell>
          <cell r="AS6375">
            <v>-1.4573574382253529</v>
          </cell>
          <cell r="AT6375">
            <v>0.94624512837513808</v>
          </cell>
          <cell r="BE6375">
            <v>1.1137811488105847</v>
          </cell>
          <cell r="CP6375">
            <v>20.958333333333332</v>
          </cell>
          <cell r="CV6375">
            <v>92.1</v>
          </cell>
          <cell r="DA6375">
            <v>0</v>
          </cell>
          <cell r="DD6375">
            <v>0.77989621920935415</v>
          </cell>
          <cell r="FJ6375">
            <v>42</v>
          </cell>
          <cell r="FK6375">
            <v>0.26300000000000001</v>
          </cell>
          <cell r="FL6375">
            <v>-0.71736792412286299</v>
          </cell>
          <cell r="FO6375">
            <v>0.77975871886344583</v>
          </cell>
        </row>
        <row r="6376">
          <cell r="A6376">
            <v>668590</v>
          </cell>
          <cell r="C6376" t="str">
            <v>Orta, Jose</v>
          </cell>
          <cell r="Q6376" t="str">
            <v>R</v>
          </cell>
          <cell r="AJ6376">
            <v>9.4508177391961219</v>
          </cell>
          <cell r="AR6376">
            <v>16.8</v>
          </cell>
          <cell r="AS6376">
            <v>-12.776192692585719</v>
          </cell>
          <cell r="AT6376">
            <v>0.99187467674497887</v>
          </cell>
          <cell r="BE6376">
            <v>0.7066049368494205</v>
          </cell>
          <cell r="CP6376">
            <v>17.125</v>
          </cell>
          <cell r="CV6376">
            <v>92.1</v>
          </cell>
          <cell r="DA6376">
            <v>0</v>
          </cell>
          <cell r="DD6376">
            <v>1.310596541955394</v>
          </cell>
          <cell r="FJ6376">
            <v>42</v>
          </cell>
          <cell r="FK6376">
            <v>0.26300000000000001</v>
          </cell>
          <cell r="FL6376">
            <v>-2.9069080680439754</v>
          </cell>
          <cell r="FO6376">
            <v>1</v>
          </cell>
        </row>
        <row r="6377">
          <cell r="A6377">
            <v>668593</v>
          </cell>
          <cell r="C6377" t="str">
            <v>Valderrey, Rafael</v>
          </cell>
          <cell r="Q6377" t="str">
            <v>R</v>
          </cell>
          <cell r="AJ6377">
            <v>10.868930774162171</v>
          </cell>
          <cell r="AR6377">
            <v>16.8</v>
          </cell>
          <cell r="AS6377">
            <v>-6.4214563348877336</v>
          </cell>
          <cell r="AT6377">
            <v>0.97468366383015992</v>
          </cell>
          <cell r="BE6377">
            <v>0.98381310618605067</v>
          </cell>
          <cell r="CP6377">
            <v>17.125</v>
          </cell>
          <cell r="CV6377">
            <v>92.1</v>
          </cell>
          <cell r="DA6377">
            <v>0</v>
          </cell>
          <cell r="DD6377">
            <v>1.4475142912576955</v>
          </cell>
          <cell r="FJ6377">
            <v>42</v>
          </cell>
          <cell r="FK6377">
            <v>0.26300000000000001</v>
          </cell>
          <cell r="FL6377">
            <v>7.3563525894089343</v>
          </cell>
          <cell r="FO6377">
            <v>1</v>
          </cell>
        </row>
        <row r="6378">
          <cell r="A6378">
            <v>668820</v>
          </cell>
          <cell r="C6378" t="str">
            <v>Kranick, Max</v>
          </cell>
          <cell r="Q6378" t="str">
            <v>S</v>
          </cell>
          <cell r="AJ6378">
            <v>8.8423503312387854</v>
          </cell>
          <cell r="AR6378">
            <v>44.400000000000006</v>
          </cell>
          <cell r="AS6378">
            <v>0.73930092510966527</v>
          </cell>
          <cell r="AT6378">
            <v>0.98026810412905196</v>
          </cell>
          <cell r="BE6378">
            <v>1.1556330978048384</v>
          </cell>
          <cell r="CP6378">
            <v>18.958333333333332</v>
          </cell>
          <cell r="CV6378">
            <v>92.1</v>
          </cell>
          <cell r="DA6378">
            <v>0</v>
          </cell>
          <cell r="DD6378">
            <v>0.60359276545786456</v>
          </cell>
          <cell r="FJ6378">
            <v>111</v>
          </cell>
          <cell r="FK6378">
            <v>0.26300000000000001</v>
          </cell>
          <cell r="FL6378">
            <v>-0.51535453417930022</v>
          </cell>
          <cell r="FO6378">
            <v>0</v>
          </cell>
        </row>
        <row r="6379">
          <cell r="A6379">
            <v>668834</v>
          </cell>
          <cell r="C6379" t="str">
            <v>McGee, Easton</v>
          </cell>
          <cell r="Q6379" t="str">
            <v>S</v>
          </cell>
          <cell r="AJ6379">
            <v>9.227673650765901</v>
          </cell>
          <cell r="AR6379">
            <v>44.400000000000006</v>
          </cell>
          <cell r="AS6379">
            <v>1.3208285052483915</v>
          </cell>
          <cell r="AT6379">
            <v>0.98033810628706719</v>
          </cell>
          <cell r="BE6379">
            <v>1.5015618868784799</v>
          </cell>
          <cell r="CP6379">
            <v>18.541666666666668</v>
          </cell>
          <cell r="CV6379">
            <v>92.1</v>
          </cell>
          <cell r="DA6379">
            <v>0</v>
          </cell>
          <cell r="DD6379">
            <v>0.80580381765320341</v>
          </cell>
          <cell r="FJ6379">
            <v>111</v>
          </cell>
          <cell r="FK6379">
            <v>0.26300000000000001</v>
          </cell>
          <cell r="FL6379">
            <v>1.02842077841322</v>
          </cell>
          <cell r="FO6379">
            <v>0</v>
          </cell>
        </row>
        <row r="6380">
          <cell r="A6380">
            <v>669054</v>
          </cell>
          <cell r="C6380" t="str">
            <v>Gorst, Matthew</v>
          </cell>
          <cell r="Q6380" t="str">
            <v>R</v>
          </cell>
          <cell r="AJ6380">
            <v>7.2853059433057776</v>
          </cell>
          <cell r="AR6380">
            <v>16.8</v>
          </cell>
          <cell r="AS6380">
            <v>1.3152269285790963</v>
          </cell>
          <cell r="AT6380">
            <v>0.97500011655688645</v>
          </cell>
          <cell r="BE6380">
            <v>0.79639348691050593</v>
          </cell>
          <cell r="CP6380">
            <v>21.875</v>
          </cell>
          <cell r="CV6380">
            <v>92.1</v>
          </cell>
          <cell r="DA6380">
            <v>0</v>
          </cell>
          <cell r="DD6380">
            <v>1.0316726243190233</v>
          </cell>
          <cell r="FJ6380">
            <v>42</v>
          </cell>
          <cell r="FK6380">
            <v>0.26300000000000001</v>
          </cell>
          <cell r="FL6380">
            <v>0.32131498723615687</v>
          </cell>
          <cell r="FO6380">
            <v>1</v>
          </cell>
        </row>
        <row r="6381">
          <cell r="A6381">
            <v>669180</v>
          </cell>
          <cell r="C6381" t="str">
            <v>Ogle, Braeden</v>
          </cell>
          <cell r="Q6381" t="str">
            <v>S</v>
          </cell>
          <cell r="AJ6381">
            <v>7.2693065814171449</v>
          </cell>
          <cell r="AR6381">
            <v>44.400000000000006</v>
          </cell>
          <cell r="AS6381">
            <v>-0.34283824776682259</v>
          </cell>
          <cell r="AT6381">
            <v>0.97458898682099615</v>
          </cell>
          <cell r="BE6381">
            <v>1.251678376872476</v>
          </cell>
          <cell r="CP6381">
            <v>18.958333333333332</v>
          </cell>
          <cell r="CV6381">
            <v>92.1</v>
          </cell>
          <cell r="DA6381">
            <v>0</v>
          </cell>
          <cell r="DD6381">
            <v>0.67630185168332591</v>
          </cell>
          <cell r="FJ6381">
            <v>111</v>
          </cell>
          <cell r="FK6381">
            <v>0.26300000000000001</v>
          </cell>
          <cell r="FL6381">
            <v>0.7676695920701303</v>
          </cell>
          <cell r="FO6381">
            <v>0</v>
          </cell>
        </row>
        <row r="6382">
          <cell r="A6382">
            <v>669211</v>
          </cell>
          <cell r="C6382" t="str">
            <v>Akin, Keegan</v>
          </cell>
          <cell r="Q6382" t="str">
            <v>S</v>
          </cell>
          <cell r="AJ6382">
            <v>7.2132315901559725</v>
          </cell>
          <cell r="AR6382">
            <v>44.400000000000006</v>
          </cell>
          <cell r="AS6382">
            <v>0.8990117157517058</v>
          </cell>
          <cell r="AT6382">
            <v>0.98776808140259809</v>
          </cell>
          <cell r="BE6382">
            <v>0.92238805389280853</v>
          </cell>
          <cell r="CP6382">
            <v>21.208333333333332</v>
          </cell>
          <cell r="CV6382">
            <v>92.1</v>
          </cell>
          <cell r="DA6382">
            <v>0</v>
          </cell>
          <cell r="DD6382">
            <v>1.2062993659409522</v>
          </cell>
          <cell r="FJ6382">
            <v>111</v>
          </cell>
          <cell r="FK6382">
            <v>0.26300000000000001</v>
          </cell>
          <cell r="FL6382">
            <v>0.23694144266787107</v>
          </cell>
          <cell r="FO6382">
            <v>0</v>
          </cell>
        </row>
        <row r="6383">
          <cell r="A6383">
            <v>669622</v>
          </cell>
          <cell r="C6383" t="str">
            <v>Bender, Anthony</v>
          </cell>
          <cell r="Q6383" t="str">
            <v>S</v>
          </cell>
          <cell r="AJ6383">
            <v>9.1285181041535068</v>
          </cell>
          <cell r="AR6383">
            <v>44.400000000000006</v>
          </cell>
          <cell r="AS6383">
            <v>1.7624525003187248</v>
          </cell>
          <cell r="AT6383">
            <v>0.97292712798553327</v>
          </cell>
          <cell r="BE6383">
            <v>1.2706034541882256</v>
          </cell>
          <cell r="CP6383">
            <v>21.375</v>
          </cell>
          <cell r="CV6383">
            <v>92.1</v>
          </cell>
          <cell r="DA6383">
            <v>0</v>
          </cell>
          <cell r="DD6383">
            <v>0.93099008385715343</v>
          </cell>
          <cell r="FJ6383">
            <v>111</v>
          </cell>
          <cell r="FK6383">
            <v>0.26300000000000001</v>
          </cell>
          <cell r="FL6383">
            <v>0.37471917167897573</v>
          </cell>
          <cell r="FO6383">
            <v>0.11785710830356522</v>
          </cell>
        </row>
        <row r="6384">
          <cell r="A6384">
            <v>669674</v>
          </cell>
          <cell r="C6384" t="str">
            <v>Long, Sam</v>
          </cell>
          <cell r="Q6384" t="str">
            <v>R</v>
          </cell>
          <cell r="AJ6384">
            <v>7.3468290375480709</v>
          </cell>
          <cell r="AR6384">
            <v>16.8</v>
          </cell>
          <cell r="AS6384">
            <v>-0.15515465728713274</v>
          </cell>
          <cell r="AT6384">
            <v>0.9468125487454826</v>
          </cell>
          <cell r="BE6384">
            <v>0.84957551714305479</v>
          </cell>
          <cell r="CP6384">
            <v>20.958333333333332</v>
          </cell>
          <cell r="CV6384">
            <v>92.1</v>
          </cell>
          <cell r="DA6384">
            <v>0</v>
          </cell>
          <cell r="DD6384">
            <v>1.39094940017175</v>
          </cell>
          <cell r="FJ6384">
            <v>42</v>
          </cell>
          <cell r="FK6384">
            <v>0.26300000000000001</v>
          </cell>
          <cell r="FL6384">
            <v>-0.49141683203700515</v>
          </cell>
          <cell r="FO6384">
            <v>0.99393115019125644</v>
          </cell>
        </row>
        <row r="6385">
          <cell r="A6385">
            <v>669788</v>
          </cell>
          <cell r="C6385" t="str">
            <v>Hernandez, Jose Antonio</v>
          </cell>
          <cell r="Q6385" t="str">
            <v>R</v>
          </cell>
          <cell r="AJ6385">
            <v>9.2666422055277398</v>
          </cell>
          <cell r="AR6385">
            <v>16.8</v>
          </cell>
          <cell r="AS6385">
            <v>0.18806242714497401</v>
          </cell>
          <cell r="AT6385">
            <v>0.98734183191508007</v>
          </cell>
          <cell r="BE6385">
            <v>0.81251671650688095</v>
          </cell>
          <cell r="CP6385">
            <v>17.041666666666668</v>
          </cell>
          <cell r="CV6385">
            <v>92.1</v>
          </cell>
          <cell r="DA6385">
            <v>0</v>
          </cell>
          <cell r="DD6385">
            <v>1.0614126267711088</v>
          </cell>
          <cell r="FJ6385">
            <v>42</v>
          </cell>
          <cell r="FK6385">
            <v>0.26300000000000001</v>
          </cell>
          <cell r="FL6385">
            <v>3.1733608191721974</v>
          </cell>
          <cell r="FO6385">
            <v>1</v>
          </cell>
        </row>
        <row r="6386">
          <cell r="A6386">
            <v>669791</v>
          </cell>
          <cell r="C6386" t="str">
            <v>Jerez, Miguel</v>
          </cell>
          <cell r="Q6386" t="str">
            <v>R</v>
          </cell>
          <cell r="AJ6386">
            <v>8.642724830867154</v>
          </cell>
          <cell r="AR6386">
            <v>16.8</v>
          </cell>
          <cell r="AS6386">
            <v>-0.90591714355209352</v>
          </cell>
          <cell r="AT6386">
            <v>0.93679487448209142</v>
          </cell>
          <cell r="BE6386">
            <v>0.75380699333311507</v>
          </cell>
          <cell r="CP6386">
            <v>18.708333333333332</v>
          </cell>
          <cell r="CV6386">
            <v>92.1</v>
          </cell>
          <cell r="DA6386">
            <v>0</v>
          </cell>
          <cell r="DD6386">
            <v>1.1024920048894389</v>
          </cell>
          <cell r="FJ6386">
            <v>42</v>
          </cell>
          <cell r="FK6386">
            <v>0.26300000000000001</v>
          </cell>
          <cell r="FL6386">
            <v>1.1277892003935399</v>
          </cell>
          <cell r="FO6386">
            <v>1</v>
          </cell>
        </row>
        <row r="6387">
          <cell r="A6387">
            <v>669799</v>
          </cell>
          <cell r="C6387" t="str">
            <v>Hernandez, Alfonso</v>
          </cell>
          <cell r="Q6387" t="str">
            <v>R</v>
          </cell>
          <cell r="AJ6387">
            <v>6.7931205719991681</v>
          </cell>
          <cell r="AR6387">
            <v>16.8</v>
          </cell>
          <cell r="AS6387">
            <v>1.512186110659566</v>
          </cell>
          <cell r="AT6387">
            <v>0.98450953866949775</v>
          </cell>
          <cell r="BE6387">
            <v>0.80783284454980797</v>
          </cell>
          <cell r="CP6387">
            <v>16.875</v>
          </cell>
          <cell r="CV6387">
            <v>92.1</v>
          </cell>
          <cell r="DA6387">
            <v>0</v>
          </cell>
          <cell r="DD6387">
            <v>0.99557976595406195</v>
          </cell>
          <cell r="FJ6387">
            <v>42</v>
          </cell>
          <cell r="FK6387">
            <v>0.26300000000000001</v>
          </cell>
          <cell r="FL6387">
            <v>-1.5704301889338645</v>
          </cell>
          <cell r="FO6387">
            <v>1</v>
          </cell>
        </row>
        <row r="6388">
          <cell r="A6388">
            <v>669804</v>
          </cell>
          <cell r="C6388" t="str">
            <v>De Jesus, Angel</v>
          </cell>
          <cell r="Q6388" t="str">
            <v>S</v>
          </cell>
          <cell r="AJ6388">
            <v>9.439654303960813</v>
          </cell>
          <cell r="AR6388">
            <v>44.400000000000006</v>
          </cell>
          <cell r="AS6388">
            <v>-2.5602053980461221</v>
          </cell>
          <cell r="AT6388">
            <v>0.97496774763527683</v>
          </cell>
          <cell r="BE6388">
            <v>1.0812586792190804</v>
          </cell>
          <cell r="CP6388">
            <v>19.375</v>
          </cell>
          <cell r="CV6388">
            <v>92.1</v>
          </cell>
          <cell r="DA6388">
            <v>0</v>
          </cell>
          <cell r="DD6388">
            <v>1.3697793313778492</v>
          </cell>
          <cell r="FJ6388">
            <v>111</v>
          </cell>
          <cell r="FK6388">
            <v>0.26300000000000001</v>
          </cell>
          <cell r="FL6388">
            <v>-0.27163900488157111</v>
          </cell>
          <cell r="FO6388">
            <v>0</v>
          </cell>
        </row>
        <row r="6389">
          <cell r="A6389">
            <v>669852</v>
          </cell>
          <cell r="C6389" t="str">
            <v>Herrera, Jhoendri</v>
          </cell>
          <cell r="Q6389" t="str">
            <v>R</v>
          </cell>
          <cell r="AJ6389">
            <v>8.1947425319725298</v>
          </cell>
          <cell r="AR6389">
            <v>16.8</v>
          </cell>
          <cell r="AS6389">
            <v>0.84974732401163167</v>
          </cell>
          <cell r="AT6389">
            <v>0.97113765398009899</v>
          </cell>
          <cell r="BE6389">
            <v>0.76830347880406924</v>
          </cell>
          <cell r="CP6389">
            <v>22.041666666666668</v>
          </cell>
          <cell r="CV6389">
            <v>92.1</v>
          </cell>
          <cell r="DA6389">
            <v>0</v>
          </cell>
          <cell r="DD6389">
            <v>0.73429326689075358</v>
          </cell>
          <cell r="FJ6389">
            <v>42</v>
          </cell>
          <cell r="FK6389">
            <v>0.26300000000000001</v>
          </cell>
          <cell r="FL6389">
            <v>1.2131149773677092</v>
          </cell>
          <cell r="FO6389">
            <v>1</v>
          </cell>
        </row>
        <row r="6390">
          <cell r="A6390">
            <v>669855</v>
          </cell>
          <cell r="C6390" t="str">
            <v>Coveri, Ludovico</v>
          </cell>
          <cell r="Q6390" t="str">
            <v>R</v>
          </cell>
          <cell r="AJ6390">
            <v>10.155755439959977</v>
          </cell>
          <cell r="AR6390">
            <v>16.8</v>
          </cell>
          <cell r="AS6390">
            <v>0.3290346698938596</v>
          </cell>
          <cell r="AT6390">
            <v>0.98564050413239046</v>
          </cell>
          <cell r="BE6390">
            <v>0.87776582037801121</v>
          </cell>
          <cell r="CP6390">
            <v>19.291666666666668</v>
          </cell>
          <cell r="CV6390">
            <v>92.1</v>
          </cell>
          <cell r="DA6390">
            <v>0</v>
          </cell>
          <cell r="DD6390">
            <v>0.68029729209439482</v>
          </cell>
          <cell r="FJ6390">
            <v>42</v>
          </cell>
          <cell r="FK6390">
            <v>0.26300000000000001</v>
          </cell>
          <cell r="FL6390">
            <v>7.7632792677688287E-2</v>
          </cell>
          <cell r="FO6390">
            <v>1</v>
          </cell>
        </row>
        <row r="6391">
          <cell r="A6391">
            <v>669862</v>
          </cell>
          <cell r="C6391" t="str">
            <v>Matos, Angel</v>
          </cell>
          <cell r="Q6391" t="str">
            <v>R</v>
          </cell>
          <cell r="AJ6391">
            <v>9.9833592239981748</v>
          </cell>
          <cell r="AR6391">
            <v>16.8</v>
          </cell>
          <cell r="AS6391">
            <v>-0.28347961146147865</v>
          </cell>
          <cell r="AT6391">
            <v>0.98152433726622912</v>
          </cell>
          <cell r="BE6391">
            <v>1.0778149222622357</v>
          </cell>
          <cell r="CP6391">
            <v>18.958333333333332</v>
          </cell>
          <cell r="CV6391">
            <v>92.1</v>
          </cell>
          <cell r="DA6391">
            <v>0</v>
          </cell>
          <cell r="DD6391">
            <v>1.639944945561723</v>
          </cell>
          <cell r="FJ6391">
            <v>42</v>
          </cell>
          <cell r="FK6391">
            <v>0.26300000000000001</v>
          </cell>
          <cell r="FL6391">
            <v>-2.459000316778793</v>
          </cell>
          <cell r="FO6391">
            <v>1</v>
          </cell>
        </row>
        <row r="6392">
          <cell r="A6392">
            <v>669864</v>
          </cell>
          <cell r="C6392" t="str">
            <v>Nunez, Melvin</v>
          </cell>
          <cell r="Q6392" t="str">
            <v>R</v>
          </cell>
          <cell r="AJ6392">
            <v>8.1784779759595487</v>
          </cell>
          <cell r="AR6392">
            <v>16.8</v>
          </cell>
          <cell r="AS6392">
            <v>-1.3301125353910443</v>
          </cell>
          <cell r="AT6392">
            <v>0.96789005902867919</v>
          </cell>
          <cell r="BE6392">
            <v>0.89790448059456263</v>
          </cell>
          <cell r="CP6392">
            <v>19.291666666666668</v>
          </cell>
          <cell r="CV6392">
            <v>92.1</v>
          </cell>
          <cell r="DA6392">
            <v>0</v>
          </cell>
          <cell r="DD6392">
            <v>0.7628519919936767</v>
          </cell>
          <cell r="FJ6392">
            <v>42</v>
          </cell>
          <cell r="FK6392">
            <v>0.26300000000000001</v>
          </cell>
          <cell r="FL6392">
            <v>0.62736388674538368</v>
          </cell>
          <cell r="FO6392">
            <v>1</v>
          </cell>
        </row>
        <row r="6393">
          <cell r="A6393">
            <v>669912</v>
          </cell>
          <cell r="C6393" t="str">
            <v>Snead, Kirby</v>
          </cell>
          <cell r="Q6393" t="str">
            <v>R</v>
          </cell>
          <cell r="AJ6393">
            <v>6.7979036869017015</v>
          </cell>
          <cell r="AR6393">
            <v>16.8</v>
          </cell>
          <cell r="AS6393">
            <v>1.8684152345249885</v>
          </cell>
          <cell r="AT6393">
            <v>0.96894424245005328</v>
          </cell>
          <cell r="BE6393">
            <v>0.9414375540255101</v>
          </cell>
          <cell r="CP6393">
            <v>21.708333333333332</v>
          </cell>
          <cell r="CV6393">
            <v>92.1</v>
          </cell>
          <cell r="DA6393">
            <v>0</v>
          </cell>
          <cell r="DD6393">
            <v>0.82514823113563385</v>
          </cell>
          <cell r="FJ6393">
            <v>42</v>
          </cell>
          <cell r="FK6393">
            <v>0.26300000000000001</v>
          </cell>
          <cell r="FL6393">
            <v>-0.18195275047313048</v>
          </cell>
          <cell r="FO6393">
            <v>1</v>
          </cell>
        </row>
        <row r="6394">
          <cell r="A6394">
            <v>669925</v>
          </cell>
          <cell r="C6394" t="str">
            <v>Young, Kyle</v>
          </cell>
          <cell r="Q6394" t="str">
            <v>R</v>
          </cell>
          <cell r="AJ6394">
            <v>6.6054892646385817</v>
          </cell>
          <cell r="AR6394">
            <v>16.8</v>
          </cell>
          <cell r="AS6394">
            <v>0.12813891960628163</v>
          </cell>
          <cell r="AT6394">
            <v>0.97072563311078675</v>
          </cell>
          <cell r="BE6394">
            <v>1.783507462258906</v>
          </cell>
          <cell r="CP6394">
            <v>18.541666666666668</v>
          </cell>
          <cell r="CV6394">
            <v>92.1</v>
          </cell>
          <cell r="DA6394">
            <v>0</v>
          </cell>
          <cell r="DD6394">
            <v>0.60701625732379538</v>
          </cell>
          <cell r="FJ6394">
            <v>42</v>
          </cell>
          <cell r="FK6394">
            <v>0.26300000000000001</v>
          </cell>
          <cell r="FL6394">
            <v>-0.84775504489202913</v>
          </cell>
          <cell r="FO6394">
            <v>1</v>
          </cell>
        </row>
        <row r="6395">
          <cell r="A6395">
            <v>669935</v>
          </cell>
          <cell r="C6395" t="str">
            <v>Alexy, A.J.</v>
          </cell>
          <cell r="Q6395" t="str">
            <v>S</v>
          </cell>
          <cell r="AJ6395">
            <v>7.4807274798725283</v>
          </cell>
          <cell r="AR6395">
            <v>44.400000000000006</v>
          </cell>
          <cell r="AS6395">
            <v>-2.6338009867536321</v>
          </cell>
          <cell r="AT6395">
            <v>0.98314641804739111</v>
          </cell>
          <cell r="BE6395">
            <v>1.2639201109418383</v>
          </cell>
          <cell r="CP6395">
            <v>18.208333333333332</v>
          </cell>
          <cell r="CV6395">
            <v>92.1</v>
          </cell>
          <cell r="DA6395">
            <v>0</v>
          </cell>
          <cell r="DD6395">
            <v>0.74997306316186674</v>
          </cell>
          <cell r="FJ6395">
            <v>111</v>
          </cell>
          <cell r="FK6395">
            <v>0.26300000000000001</v>
          </cell>
          <cell r="FL6395">
            <v>0.15742920207508068</v>
          </cell>
          <cell r="FO6395">
            <v>0</v>
          </cell>
        </row>
        <row r="6396">
          <cell r="A6396">
            <v>670061</v>
          </cell>
          <cell r="C6396" t="str">
            <v>Robinson, Duncan</v>
          </cell>
          <cell r="Q6396" t="str">
            <v>R</v>
          </cell>
          <cell r="AJ6396">
            <v>7.1232765069946256</v>
          </cell>
          <cell r="AR6396">
            <v>16.8</v>
          </cell>
          <cell r="AS6396">
            <v>-1.0924655781343073</v>
          </cell>
          <cell r="AT6396">
            <v>0.95667067051234256</v>
          </cell>
          <cell r="BE6396">
            <v>1.2431372690367399</v>
          </cell>
          <cell r="CP6396">
            <v>22.541666666666668</v>
          </cell>
          <cell r="CV6396">
            <v>92.1</v>
          </cell>
          <cell r="DA6396">
            <v>0</v>
          </cell>
          <cell r="DD6396">
            <v>0.86792802626289711</v>
          </cell>
          <cell r="FJ6396">
            <v>42</v>
          </cell>
          <cell r="FK6396">
            <v>0.26300000000000001</v>
          </cell>
          <cell r="FL6396">
            <v>3.034542195256932</v>
          </cell>
          <cell r="FO6396">
            <v>1</v>
          </cell>
        </row>
        <row r="6397">
          <cell r="A6397">
            <v>670088</v>
          </cell>
          <cell r="C6397" t="str">
            <v>Haymes, Brad</v>
          </cell>
          <cell r="Q6397" t="str">
            <v>R</v>
          </cell>
          <cell r="AJ6397">
            <v>6.6661198032888294</v>
          </cell>
          <cell r="AR6397">
            <v>16.8</v>
          </cell>
          <cell r="AS6397">
            <v>-4.7660456908522795</v>
          </cell>
          <cell r="AT6397">
            <v>0.96789005902867919</v>
          </cell>
          <cell r="BE6397">
            <v>1.1225715319007121</v>
          </cell>
          <cell r="CP6397">
            <v>22.291666666666668</v>
          </cell>
          <cell r="CV6397">
            <v>92.1</v>
          </cell>
          <cell r="DA6397">
            <v>0</v>
          </cell>
          <cell r="DD6397">
            <v>0.69345057104065411</v>
          </cell>
          <cell r="FJ6397">
            <v>42</v>
          </cell>
          <cell r="FK6397">
            <v>0.26300000000000001</v>
          </cell>
          <cell r="FL6397">
            <v>0.74718426678734329</v>
          </cell>
          <cell r="FO6397">
            <v>1</v>
          </cell>
        </row>
        <row r="6398">
          <cell r="A6398">
            <v>670151</v>
          </cell>
          <cell r="C6398" t="str">
            <v>Short, Wyatt</v>
          </cell>
          <cell r="Q6398" t="str">
            <v>R</v>
          </cell>
          <cell r="AJ6398">
            <v>6.0633819250837835</v>
          </cell>
          <cell r="AR6398">
            <v>16.8</v>
          </cell>
          <cell r="AS6398">
            <v>2.4918239390534831</v>
          </cell>
          <cell r="AT6398">
            <v>0.98281794939837785</v>
          </cell>
          <cell r="BE6398">
            <v>0.65198453188055205</v>
          </cell>
          <cell r="CP6398">
            <v>21.708333333333332</v>
          </cell>
          <cell r="CV6398">
            <v>92.1</v>
          </cell>
          <cell r="DA6398">
            <v>0</v>
          </cell>
          <cell r="DD6398">
            <v>0.9575771876339807</v>
          </cell>
          <cell r="FJ6398">
            <v>42</v>
          </cell>
          <cell r="FK6398">
            <v>0.26300000000000001</v>
          </cell>
          <cell r="FL6398">
            <v>-0.4030169511634018</v>
          </cell>
          <cell r="FO6398">
            <v>1</v>
          </cell>
        </row>
        <row r="6399">
          <cell r="A6399">
            <v>670388</v>
          </cell>
          <cell r="C6399" t="str">
            <v>Gonzalez, Michael</v>
          </cell>
          <cell r="Q6399" t="str">
            <v>S</v>
          </cell>
          <cell r="AJ6399">
            <v>9.8522881888624525</v>
          </cell>
          <cell r="AR6399">
            <v>44.400000000000006</v>
          </cell>
          <cell r="AS6399">
            <v>-1.3189133070992831</v>
          </cell>
          <cell r="AT6399">
            <v>0.98076192219250058</v>
          </cell>
          <cell r="BE6399">
            <v>1.0393021300013916</v>
          </cell>
          <cell r="CP6399">
            <v>17.958333333333332</v>
          </cell>
          <cell r="CV6399">
            <v>92.1</v>
          </cell>
          <cell r="DA6399">
            <v>0</v>
          </cell>
          <cell r="DD6399">
            <v>0.82123209366219141</v>
          </cell>
          <cell r="FJ6399">
            <v>111</v>
          </cell>
          <cell r="FK6399">
            <v>0.26300000000000001</v>
          </cell>
          <cell r="FL6399">
            <v>-0.7188107885929913</v>
          </cell>
          <cell r="FO6399">
            <v>0</v>
          </cell>
        </row>
        <row r="6400">
          <cell r="A6400">
            <v>670422</v>
          </cell>
          <cell r="C6400" t="str">
            <v>Bettencourt, Trevor</v>
          </cell>
          <cell r="Q6400" t="str">
            <v>R</v>
          </cell>
          <cell r="AJ6400">
            <v>5.8018259935143712</v>
          </cell>
          <cell r="AR6400">
            <v>16.8</v>
          </cell>
          <cell r="AS6400">
            <v>2.4143410884854566</v>
          </cell>
          <cell r="AT6400">
            <v>0.99593733837248943</v>
          </cell>
          <cell r="BE6400">
            <v>0.74758907070937686</v>
          </cell>
          <cell r="CP6400">
            <v>21.958333333333332</v>
          </cell>
          <cell r="CV6400">
            <v>92.1</v>
          </cell>
          <cell r="DA6400">
            <v>0</v>
          </cell>
          <cell r="DD6400">
            <v>0.95500503271340631</v>
          </cell>
          <cell r="FJ6400">
            <v>42</v>
          </cell>
          <cell r="FK6400">
            <v>0.26300000000000001</v>
          </cell>
          <cell r="FL6400">
            <v>0.12499919713410312</v>
          </cell>
          <cell r="FO6400">
            <v>1</v>
          </cell>
        </row>
        <row r="6401">
          <cell r="A6401">
            <v>670441</v>
          </cell>
          <cell r="C6401" t="str">
            <v>Morrison, Mike</v>
          </cell>
          <cell r="Q6401" t="str">
            <v>R</v>
          </cell>
          <cell r="AJ6401">
            <v>6.3847853426689607</v>
          </cell>
          <cell r="AR6401">
            <v>16.8</v>
          </cell>
          <cell r="AS6401">
            <v>-0.8879792536974217</v>
          </cell>
          <cell r="AT6401">
            <v>0.94668204040991943</v>
          </cell>
          <cell r="BE6401">
            <v>0.86136925383059226</v>
          </cell>
          <cell r="CP6401">
            <v>22.791666666666668</v>
          </cell>
          <cell r="CV6401">
            <v>92.1</v>
          </cell>
          <cell r="DA6401">
            <v>0</v>
          </cell>
          <cell r="DD6401">
            <v>0.97804758688731308</v>
          </cell>
          <cell r="FJ6401">
            <v>42</v>
          </cell>
          <cell r="FK6401">
            <v>0.26300000000000001</v>
          </cell>
          <cell r="FL6401">
            <v>-0.88725553251258105</v>
          </cell>
          <cell r="FO6401">
            <v>1</v>
          </cell>
        </row>
        <row r="6402">
          <cell r="A6402">
            <v>670442</v>
          </cell>
          <cell r="C6402" t="str">
            <v>Moore, Austin</v>
          </cell>
          <cell r="Q6402" t="str">
            <v>R</v>
          </cell>
          <cell r="AJ6402">
            <v>7.3431213357958365</v>
          </cell>
          <cell r="AR6402">
            <v>16.8</v>
          </cell>
          <cell r="AS6402">
            <v>3.2225845664380905</v>
          </cell>
          <cell r="AT6402">
            <v>0.98001151594476255</v>
          </cell>
          <cell r="BE6402">
            <v>0.9194575593836557</v>
          </cell>
          <cell r="CP6402">
            <v>22.041666666666668</v>
          </cell>
          <cell r="CV6402">
            <v>92.1</v>
          </cell>
          <cell r="DA6402">
            <v>0</v>
          </cell>
          <cell r="DD6402">
            <v>0.82690289759182234</v>
          </cell>
          <cell r="FJ6402">
            <v>42</v>
          </cell>
          <cell r="FK6402">
            <v>0.26300000000000001</v>
          </cell>
          <cell r="FL6402">
            <v>-2.7315937414001796</v>
          </cell>
          <cell r="FO6402">
            <v>1</v>
          </cell>
        </row>
        <row r="6403">
          <cell r="A6403">
            <v>670721</v>
          </cell>
          <cell r="C6403" t="str">
            <v>Johnson, Kyle</v>
          </cell>
          <cell r="Q6403" t="str">
            <v>R</v>
          </cell>
          <cell r="AJ6403">
            <v>7.9492691475064046</v>
          </cell>
          <cell r="AR6403">
            <v>16.8</v>
          </cell>
          <cell r="AS6403">
            <v>1.4010219605330396</v>
          </cell>
          <cell r="AT6403">
            <v>0.97945215011734099</v>
          </cell>
          <cell r="BE6403">
            <v>1.198442242087471</v>
          </cell>
          <cell r="CP6403">
            <v>22.791666666666668</v>
          </cell>
          <cell r="CV6403">
            <v>92.1</v>
          </cell>
          <cell r="DA6403">
            <v>0</v>
          </cell>
          <cell r="DD6403">
            <v>1.1878511864955577</v>
          </cell>
          <cell r="FJ6403">
            <v>42</v>
          </cell>
          <cell r="FK6403">
            <v>0.26300000000000001</v>
          </cell>
          <cell r="FL6403">
            <v>0.96976343592706471</v>
          </cell>
          <cell r="FO6403">
            <v>1</v>
          </cell>
        </row>
        <row r="6404">
          <cell r="A6404">
            <v>670882</v>
          </cell>
          <cell r="C6404" t="str">
            <v>Hammond, Ted</v>
          </cell>
          <cell r="Q6404" t="str">
            <v>R</v>
          </cell>
          <cell r="AJ6404">
            <v>8.1503212328861476</v>
          </cell>
          <cell r="AR6404">
            <v>16.8</v>
          </cell>
          <cell r="AS6404">
            <v>-0.24666795737174854</v>
          </cell>
          <cell r="AT6404">
            <v>0.95890430023468221</v>
          </cell>
          <cell r="BE6404">
            <v>0.97552239016174658</v>
          </cell>
          <cell r="CP6404">
            <v>22.541666666666668</v>
          </cell>
          <cell r="CV6404">
            <v>92.1</v>
          </cell>
          <cell r="DA6404">
            <v>0</v>
          </cell>
          <cell r="DD6404">
            <v>1.0565942776229444</v>
          </cell>
          <cell r="FJ6404">
            <v>42</v>
          </cell>
          <cell r="FK6404">
            <v>0.26300000000000001</v>
          </cell>
          <cell r="FL6404">
            <v>0.38563517312219098</v>
          </cell>
          <cell r="FO6404">
            <v>1</v>
          </cell>
        </row>
        <row r="6405">
          <cell r="A6405">
            <v>670912</v>
          </cell>
          <cell r="C6405" t="str">
            <v>Oviedo, Johan</v>
          </cell>
          <cell r="Q6405" t="str">
            <v>S</v>
          </cell>
          <cell r="AJ6405">
            <v>8.153404254622874</v>
          </cell>
          <cell r="AR6405">
            <v>44.400000000000006</v>
          </cell>
          <cell r="AS6405">
            <v>0.24684385540979917</v>
          </cell>
          <cell r="AT6405">
            <v>0.98871662315140096</v>
          </cell>
          <cell r="BE6405">
            <v>1.2440194331716456</v>
          </cell>
          <cell r="CP6405">
            <v>18.291666666666668</v>
          </cell>
          <cell r="CV6405">
            <v>92.1</v>
          </cell>
          <cell r="DA6405">
            <v>0</v>
          </cell>
          <cell r="DD6405">
            <v>1.3916788412069614</v>
          </cell>
          <cell r="FJ6405">
            <v>111</v>
          </cell>
          <cell r="FK6405">
            <v>0.26300000000000001</v>
          </cell>
          <cell r="FL6405">
            <v>0.96459282608265351</v>
          </cell>
          <cell r="FO6405">
            <v>0</v>
          </cell>
        </row>
        <row r="6406">
          <cell r="A6406">
            <v>670949</v>
          </cell>
          <cell r="C6406" t="str">
            <v>Piechota, Evan</v>
          </cell>
          <cell r="Q6406" t="str">
            <v>R</v>
          </cell>
          <cell r="AJ6406">
            <v>6.2032334643476794</v>
          </cell>
          <cell r="AR6406">
            <v>16.8</v>
          </cell>
          <cell r="AS6406">
            <v>0.83845619374341696</v>
          </cell>
          <cell r="AT6406">
            <v>0.97500011655688623</v>
          </cell>
          <cell r="BE6406">
            <v>1.1193329081732648</v>
          </cell>
          <cell r="CP6406">
            <v>22.708333333333332</v>
          </cell>
          <cell r="CV6406">
            <v>92.1</v>
          </cell>
          <cell r="DA6406">
            <v>0</v>
          </cell>
          <cell r="DD6406">
            <v>0.86898358832520117</v>
          </cell>
          <cell r="FJ6406">
            <v>42</v>
          </cell>
          <cell r="FK6406">
            <v>0.26300000000000001</v>
          </cell>
          <cell r="FL6406">
            <v>1.4469501849422046</v>
          </cell>
          <cell r="FO6406">
            <v>1</v>
          </cell>
        </row>
        <row r="6407">
          <cell r="A6407">
            <v>670950</v>
          </cell>
          <cell r="C6407" t="str">
            <v>Richards, Trevor</v>
          </cell>
          <cell r="Q6407" t="str">
            <v>S</v>
          </cell>
          <cell r="AJ6407">
            <v>6.6015045716294649</v>
          </cell>
          <cell r="AR6407">
            <v>44.400000000000006</v>
          </cell>
          <cell r="AS6407">
            <v>0.45344947502364091</v>
          </cell>
          <cell r="AT6407">
            <v>0.97280816529648406</v>
          </cell>
          <cell r="BE6407">
            <v>1.1790984553915498</v>
          </cell>
          <cell r="CP6407">
            <v>23.125</v>
          </cell>
          <cell r="CV6407">
            <v>92.1</v>
          </cell>
          <cell r="DA6407">
            <v>0</v>
          </cell>
          <cell r="DD6407">
            <v>1.278553095029654</v>
          </cell>
          <cell r="FJ6407">
            <v>111</v>
          </cell>
          <cell r="FK6407">
            <v>0.26300000000000001</v>
          </cell>
          <cell r="FL6407">
            <v>1.9220319319708225E-2</v>
          </cell>
          <cell r="FO6407">
            <v>0</v>
          </cell>
        </row>
        <row r="6408">
          <cell r="A6408">
            <v>670975</v>
          </cell>
          <cell r="C6408" t="str">
            <v>Gunn, Alex</v>
          </cell>
          <cell r="Q6408" t="str">
            <v>R</v>
          </cell>
          <cell r="AJ6408">
            <v>6.4652457743676583</v>
          </cell>
          <cell r="AR6408">
            <v>16.8</v>
          </cell>
          <cell r="AS6408">
            <v>-1.4473680520346015</v>
          </cell>
          <cell r="AT6408">
            <v>0.90666708915734218</v>
          </cell>
          <cell r="BE6408">
            <v>1.3624720664160441</v>
          </cell>
          <cell r="CP6408">
            <v>24.791666666666668</v>
          </cell>
          <cell r="CV6408">
            <v>92.1</v>
          </cell>
          <cell r="DA6408">
            <v>0</v>
          </cell>
          <cell r="DD6408">
            <v>0.87769404363814829</v>
          </cell>
          <cell r="FJ6408">
            <v>42</v>
          </cell>
          <cell r="FK6408">
            <v>0.26300000000000001</v>
          </cell>
          <cell r="FL6408">
            <v>-0.28441711516603263</v>
          </cell>
          <cell r="FO6408">
            <v>0.86754507014260129</v>
          </cell>
        </row>
        <row r="6409">
          <cell r="A6409">
            <v>670985</v>
          </cell>
          <cell r="C6409" t="str">
            <v>Gouin, Alex</v>
          </cell>
          <cell r="Q6409" t="str">
            <v>S</v>
          </cell>
          <cell r="AJ6409">
            <v>7.7401311469108283</v>
          </cell>
          <cell r="AR6409">
            <v>44.400000000000006</v>
          </cell>
          <cell r="AS6409">
            <v>-0.10405117026815434</v>
          </cell>
          <cell r="AT6409">
            <v>0.94200054966688773</v>
          </cell>
          <cell r="BE6409">
            <v>1.0787902546553323</v>
          </cell>
          <cell r="CP6409">
            <v>24.791666666666668</v>
          </cell>
          <cell r="CV6409">
            <v>92.1</v>
          </cell>
          <cell r="DA6409">
            <v>0</v>
          </cell>
          <cell r="DD6409">
            <v>0.98384968131608297</v>
          </cell>
          <cell r="FJ6409">
            <v>111</v>
          </cell>
          <cell r="FK6409">
            <v>0.26300000000000001</v>
          </cell>
          <cell r="FL6409">
            <v>0.36516099730266288</v>
          </cell>
          <cell r="FO6409">
            <v>0</v>
          </cell>
        </row>
        <row r="6410">
          <cell r="A6410">
            <v>670988</v>
          </cell>
          <cell r="C6410" t="str">
            <v>Daza, Manuel</v>
          </cell>
          <cell r="Q6410" t="str">
            <v>R</v>
          </cell>
          <cell r="AJ6410">
            <v>10.036735179675389</v>
          </cell>
          <cell r="AR6410">
            <v>16.8</v>
          </cell>
          <cell r="AS6410">
            <v>-0.30460885951737632</v>
          </cell>
          <cell r="AT6410">
            <v>0.97809808644900587</v>
          </cell>
          <cell r="BE6410">
            <v>0.94470365834608061</v>
          </cell>
          <cell r="CP6410">
            <v>19.791666666666668</v>
          </cell>
          <cell r="CV6410">
            <v>92.1</v>
          </cell>
          <cell r="DA6410">
            <v>0</v>
          </cell>
          <cell r="DD6410">
            <v>1.6121246527907103</v>
          </cell>
          <cell r="FJ6410">
            <v>42</v>
          </cell>
          <cell r="FK6410">
            <v>0.26300000000000001</v>
          </cell>
          <cell r="FL6410">
            <v>3.7036349343557351</v>
          </cell>
          <cell r="FO6410">
            <v>1</v>
          </cell>
        </row>
        <row r="6411">
          <cell r="A6411">
            <v>670990</v>
          </cell>
          <cell r="C6411" t="str">
            <v>Ramirez, Yohan</v>
          </cell>
          <cell r="Q6411" t="str">
            <v>S</v>
          </cell>
          <cell r="AJ6411">
            <v>10.438405830484134</v>
          </cell>
          <cell r="AR6411">
            <v>44.400000000000006</v>
          </cell>
          <cell r="AS6411">
            <v>1.1545870369784323</v>
          </cell>
          <cell r="AT6411">
            <v>0.97380131278122672</v>
          </cell>
          <cell r="BE6411">
            <v>1.1324429035635633</v>
          </cell>
          <cell r="CP6411">
            <v>21.125</v>
          </cell>
          <cell r="CV6411">
            <v>92.1</v>
          </cell>
          <cell r="DA6411">
            <v>0</v>
          </cell>
          <cell r="DD6411">
            <v>0.85495963255387553</v>
          </cell>
          <cell r="FJ6411">
            <v>111</v>
          </cell>
          <cell r="FK6411">
            <v>0.26300000000000001</v>
          </cell>
          <cell r="FL6411">
            <v>1.1405205667249287</v>
          </cell>
          <cell r="FO6411">
            <v>0.23972603753049371</v>
          </cell>
        </row>
        <row r="6412">
          <cell r="A6412">
            <v>670992</v>
          </cell>
          <cell r="C6412" t="str">
            <v>Smith, Jake</v>
          </cell>
          <cell r="Q6412" t="str">
            <v>R</v>
          </cell>
          <cell r="AJ6412">
            <v>8.0385420363414379</v>
          </cell>
          <cell r="AR6412">
            <v>16.8</v>
          </cell>
          <cell r="AS6412">
            <v>0.1704261880016755</v>
          </cell>
          <cell r="AT6412">
            <v>0.99133452942221167</v>
          </cell>
          <cell r="BE6412">
            <v>1.2822003684208014</v>
          </cell>
          <cell r="CP6412">
            <v>20.875</v>
          </cell>
          <cell r="CV6412">
            <v>92.1</v>
          </cell>
          <cell r="DA6412">
            <v>0</v>
          </cell>
          <cell r="DD6412">
            <v>2</v>
          </cell>
          <cell r="FJ6412">
            <v>42</v>
          </cell>
          <cell r="FK6412">
            <v>0.26300000000000001</v>
          </cell>
          <cell r="FL6412">
            <v>-0.2360481082096513</v>
          </cell>
          <cell r="FO6412">
            <v>1</v>
          </cell>
        </row>
        <row r="6413">
          <cell r="A6413">
            <v>671011</v>
          </cell>
          <cell r="C6413" t="str">
            <v>Juan, Yunior</v>
          </cell>
          <cell r="Q6413" t="str">
            <v>R</v>
          </cell>
          <cell r="AJ6413">
            <v>10.675613464663311</v>
          </cell>
          <cell r="AR6413">
            <v>16.8</v>
          </cell>
          <cell r="AS6413">
            <v>-0.25480622940028042</v>
          </cell>
          <cell r="AT6413">
            <v>0.98266905884442346</v>
          </cell>
          <cell r="BE6413">
            <v>0.97498323941486076</v>
          </cell>
          <cell r="CP6413">
            <v>22.708333333333332</v>
          </cell>
          <cell r="CV6413">
            <v>92.1</v>
          </cell>
          <cell r="DA6413">
            <v>0</v>
          </cell>
          <cell r="DD6413">
            <v>1.6313759198827498</v>
          </cell>
          <cell r="FJ6413">
            <v>42</v>
          </cell>
          <cell r="FK6413">
            <v>0.26300000000000001</v>
          </cell>
          <cell r="FL6413">
            <v>-1.3101447953160843</v>
          </cell>
          <cell r="FO6413">
            <v>1</v>
          </cell>
        </row>
        <row r="6414">
          <cell r="A6414">
            <v>595988</v>
          </cell>
          <cell r="C6414" t="str">
            <v>Holder, Heath</v>
          </cell>
          <cell r="Q6414" t="str">
            <v>R</v>
          </cell>
          <cell r="AJ6414">
            <v>6.8894897522323078</v>
          </cell>
          <cell r="AR6414">
            <v>16.8</v>
          </cell>
          <cell r="AS6414">
            <v>1.2432260499100085</v>
          </cell>
          <cell r="AT6414">
            <v>0.9602687883836758</v>
          </cell>
          <cell r="BE6414">
            <v>1.1721292801543219</v>
          </cell>
          <cell r="CP6414">
            <v>23.875</v>
          </cell>
          <cell r="CV6414">
            <v>92.1</v>
          </cell>
          <cell r="DA6414">
            <v>0</v>
          </cell>
          <cell r="DD6414">
            <v>1.2289277437977102</v>
          </cell>
          <cell r="FJ6414">
            <v>42</v>
          </cell>
          <cell r="FK6414">
            <v>0.26300000000000001</v>
          </cell>
          <cell r="FL6414">
            <v>0.45255977167297257</v>
          </cell>
          <cell r="FO6414">
            <v>1</v>
          </cell>
        </row>
        <row r="6415">
          <cell r="A6415">
            <v>607184</v>
          </cell>
          <cell r="C6415" t="str">
            <v>Costello, Conor</v>
          </cell>
          <cell r="Q6415" t="str">
            <v>R</v>
          </cell>
          <cell r="AJ6415">
            <v>6.1893769582908122</v>
          </cell>
          <cell r="AR6415">
            <v>16.8</v>
          </cell>
          <cell r="AS6415">
            <v>-1.4385704312267686</v>
          </cell>
          <cell r="AT6415">
            <v>0.96789005902867919</v>
          </cell>
          <cell r="BE6415">
            <v>0.97944035142284436</v>
          </cell>
          <cell r="CP6415">
            <v>23.625</v>
          </cell>
          <cell r="CV6415">
            <v>92.1</v>
          </cell>
          <cell r="DA6415">
            <v>0</v>
          </cell>
          <cell r="DD6415">
            <v>0.81159936950853351</v>
          </cell>
          <cell r="FJ6415">
            <v>42</v>
          </cell>
          <cell r="FK6415">
            <v>0.26300000000000001</v>
          </cell>
          <cell r="FL6415">
            <v>1.6752458652339375</v>
          </cell>
          <cell r="FO6415">
            <v>1</v>
          </cell>
        </row>
        <row r="6416">
          <cell r="A6416">
            <v>621371</v>
          </cell>
          <cell r="C6416" t="str">
            <v>Freeman, Colton</v>
          </cell>
          <cell r="Q6416" t="str">
            <v>R</v>
          </cell>
          <cell r="AJ6416">
            <v>8.1556774257655196</v>
          </cell>
          <cell r="AR6416">
            <v>16.8</v>
          </cell>
          <cell r="AS6416">
            <v>-3.0621728867547184</v>
          </cell>
          <cell r="AT6416">
            <v>0.98726120874977752</v>
          </cell>
          <cell r="BE6416">
            <v>0.7777302974511382</v>
          </cell>
          <cell r="CP6416">
            <v>22.541666666666668</v>
          </cell>
          <cell r="CV6416">
            <v>92.1</v>
          </cell>
          <cell r="DA6416">
            <v>0</v>
          </cell>
          <cell r="DD6416">
            <v>1.1551295704087663</v>
          </cell>
          <cell r="FJ6416">
            <v>42</v>
          </cell>
          <cell r="FK6416">
            <v>0.26300000000000001</v>
          </cell>
          <cell r="FL6416">
            <v>-1.3479864589485013</v>
          </cell>
          <cell r="FO6416">
            <v>1</v>
          </cell>
        </row>
        <row r="6417">
          <cell r="A6417">
            <v>622383</v>
          </cell>
          <cell r="C6417" t="str">
            <v>Paulino, Alberto</v>
          </cell>
          <cell r="Q6417" t="str">
            <v>R</v>
          </cell>
          <cell r="AJ6417">
            <v>7.8060361650677166</v>
          </cell>
          <cell r="AR6417">
            <v>16.8</v>
          </cell>
          <cell r="AS6417">
            <v>0.54573258111416934</v>
          </cell>
          <cell r="AT6417">
            <v>0.96512951931668534</v>
          </cell>
          <cell r="BE6417">
            <v>1.0348162981419187</v>
          </cell>
          <cell r="CP6417">
            <v>25.375</v>
          </cell>
          <cell r="CV6417">
            <v>92.1</v>
          </cell>
          <cell r="DA6417">
            <v>0</v>
          </cell>
          <cell r="DD6417">
            <v>1.0581474076237876</v>
          </cell>
          <cell r="FJ6417">
            <v>42</v>
          </cell>
          <cell r="FK6417">
            <v>0.26300000000000001</v>
          </cell>
          <cell r="FL6417">
            <v>0.55398060023321694</v>
          </cell>
          <cell r="FO6417">
            <v>1</v>
          </cell>
        </row>
        <row r="6418">
          <cell r="A6418">
            <v>640453</v>
          </cell>
          <cell r="C6418" t="str">
            <v>Jones, Connor</v>
          </cell>
          <cell r="Q6418" t="str">
            <v>R</v>
          </cell>
          <cell r="AJ6418">
            <v>6.6424123798660677</v>
          </cell>
          <cell r="AR6418">
            <v>16.8</v>
          </cell>
          <cell r="AS6418">
            <v>1.6608757252320618</v>
          </cell>
          <cell r="AT6418">
            <v>0.9862069609798233</v>
          </cell>
          <cell r="BE6418">
            <v>1.1185006908870554</v>
          </cell>
          <cell r="CP6418">
            <v>21.708333333333332</v>
          </cell>
          <cell r="CV6418">
            <v>92.1</v>
          </cell>
          <cell r="DA6418">
            <v>0</v>
          </cell>
          <cell r="DD6418">
            <v>0.67215002997482431</v>
          </cell>
          <cell r="FJ6418">
            <v>42</v>
          </cell>
          <cell r="FK6418">
            <v>0.26300000000000001</v>
          </cell>
          <cell r="FL6418">
            <v>0.30732871451934418</v>
          </cell>
          <cell r="FO6418">
            <v>1</v>
          </cell>
        </row>
        <row r="6419">
          <cell r="A6419">
            <v>641457</v>
          </cell>
          <cell r="C6419" t="str">
            <v>Clark, Bailey</v>
          </cell>
          <cell r="Q6419" t="str">
            <v>S</v>
          </cell>
          <cell r="AJ6419">
            <v>6.4566558125524685</v>
          </cell>
          <cell r="AR6419">
            <v>44.400000000000006</v>
          </cell>
          <cell r="AS6419">
            <v>-0.85193603622578085</v>
          </cell>
          <cell r="AT6419">
            <v>0.983146418047391</v>
          </cell>
          <cell r="BE6419">
            <v>1.1752205958132573</v>
          </cell>
          <cell r="CP6419">
            <v>21.541666666666668</v>
          </cell>
          <cell r="CV6419">
            <v>92.1</v>
          </cell>
          <cell r="DA6419">
            <v>0</v>
          </cell>
          <cell r="DD6419">
            <v>1.0037957339196284</v>
          </cell>
          <cell r="FJ6419">
            <v>111</v>
          </cell>
          <cell r="FK6419">
            <v>0.26300000000000001</v>
          </cell>
          <cell r="FL6419">
            <v>0.97062139252957247</v>
          </cell>
          <cell r="FO6419">
            <v>0</v>
          </cell>
        </row>
        <row r="6420">
          <cell r="A6420">
            <v>641499</v>
          </cell>
          <cell r="C6420" t="str">
            <v>Damron, Ty</v>
          </cell>
          <cell r="Q6420" t="str">
            <v>R</v>
          </cell>
          <cell r="AJ6420">
            <v>7.8151084294842548</v>
          </cell>
          <cell r="AR6420">
            <v>16.8</v>
          </cell>
          <cell r="AS6420">
            <v>-1.5329987277257935</v>
          </cell>
          <cell r="AT6420">
            <v>0.9735481420001989</v>
          </cell>
          <cell r="BE6420">
            <v>1.061660951219547</v>
          </cell>
          <cell r="CP6420">
            <v>21.958333333333332</v>
          </cell>
          <cell r="CV6420">
            <v>92.1</v>
          </cell>
          <cell r="DA6420">
            <v>0</v>
          </cell>
          <cell r="DD6420">
            <v>1.5986818344516984</v>
          </cell>
          <cell r="FJ6420">
            <v>42</v>
          </cell>
          <cell r="FK6420">
            <v>0.26300000000000001</v>
          </cell>
          <cell r="FL6420">
            <v>-2.6062861671442263</v>
          </cell>
          <cell r="FO6420">
            <v>1</v>
          </cell>
        </row>
        <row r="6421">
          <cell r="A6421">
            <v>641712</v>
          </cell>
          <cell r="C6421" t="str">
            <v>Hudson, Dakota</v>
          </cell>
          <cell r="Q6421" t="str">
            <v>R</v>
          </cell>
          <cell r="AJ6421">
            <v>5.4916995249170828</v>
          </cell>
          <cell r="AR6421">
            <v>16.8</v>
          </cell>
          <cell r="AS6421">
            <v>-1.8765833092392401</v>
          </cell>
          <cell r="AT6421">
            <v>0.98175484702687765</v>
          </cell>
          <cell r="BE6421">
            <v>1.3043979717763028</v>
          </cell>
          <cell r="CP6421">
            <v>21.791666666666668</v>
          </cell>
          <cell r="CV6421">
            <v>92.1</v>
          </cell>
          <cell r="DA6421">
            <v>0</v>
          </cell>
          <cell r="DD6421">
            <v>1.5201345671046185</v>
          </cell>
          <cell r="FJ6421">
            <v>42</v>
          </cell>
          <cell r="FK6421">
            <v>0.26300000000000001</v>
          </cell>
          <cell r="FL6421">
            <v>1.450943002680646</v>
          </cell>
          <cell r="FO6421">
            <v>0.53353862219860781</v>
          </cell>
        </row>
        <row r="6422">
          <cell r="A6422">
            <v>641899</v>
          </cell>
          <cell r="C6422" t="str">
            <v>Moseley, Ryan</v>
          </cell>
          <cell r="Q6422" t="str">
            <v>R</v>
          </cell>
          <cell r="AJ6422">
            <v>6.5006234423915252</v>
          </cell>
          <cell r="AR6422">
            <v>16.8</v>
          </cell>
          <cell r="AS6422">
            <v>0.774292775037143</v>
          </cell>
          <cell r="AT6422">
            <v>0.98169345008723308</v>
          </cell>
          <cell r="BE6422">
            <v>1.0382199920639066</v>
          </cell>
          <cell r="CP6422">
            <v>21.708333333333332</v>
          </cell>
          <cell r="CV6422">
            <v>92.1</v>
          </cell>
          <cell r="DA6422">
            <v>0</v>
          </cell>
          <cell r="DD6422">
            <v>1.0124045146376004</v>
          </cell>
          <cell r="FJ6422">
            <v>42</v>
          </cell>
          <cell r="FK6422">
            <v>0.26300000000000001</v>
          </cell>
          <cell r="FL6422">
            <v>1.2677103071268512</v>
          </cell>
          <cell r="FO6422">
            <v>1</v>
          </cell>
        </row>
        <row r="6423">
          <cell r="A6423">
            <v>643276</v>
          </cell>
          <cell r="C6423" t="str">
            <v>Deeg, Nick</v>
          </cell>
          <cell r="Q6423" t="str">
            <v>R</v>
          </cell>
          <cell r="AJ6423">
            <v>8.1690967199788336</v>
          </cell>
          <cell r="AR6423">
            <v>16.8</v>
          </cell>
          <cell r="AS6423">
            <v>-0.80089923545186892</v>
          </cell>
          <cell r="AT6423">
            <v>0.96165680248053997</v>
          </cell>
          <cell r="BE6423">
            <v>1.0520769797904443</v>
          </cell>
          <cell r="CP6423">
            <v>21.041666666666668</v>
          </cell>
          <cell r="CV6423">
            <v>92.1</v>
          </cell>
          <cell r="DA6423">
            <v>0</v>
          </cell>
          <cell r="DD6423">
            <v>1.1167311547030763</v>
          </cell>
          <cell r="FJ6423">
            <v>42</v>
          </cell>
          <cell r="FK6423">
            <v>0.26300000000000001</v>
          </cell>
          <cell r="FL6423">
            <v>3.3181560343352388</v>
          </cell>
          <cell r="FO6423">
            <v>0.80952380952380998</v>
          </cell>
        </row>
        <row r="6424">
          <cell r="A6424">
            <v>656389</v>
          </cell>
          <cell r="C6424" t="str">
            <v>Duprey, Sidney</v>
          </cell>
          <cell r="Q6424" t="str">
            <v>R</v>
          </cell>
          <cell r="AJ6424">
            <v>7.8488424522415965</v>
          </cell>
          <cell r="AR6424">
            <v>16.8</v>
          </cell>
          <cell r="AS6424">
            <v>0.34008533618307718</v>
          </cell>
          <cell r="AT6424">
            <v>0.97389342404018964</v>
          </cell>
          <cell r="BE6424">
            <v>1.3000034429756966</v>
          </cell>
          <cell r="CP6424">
            <v>19.625</v>
          </cell>
          <cell r="CV6424">
            <v>92.1</v>
          </cell>
          <cell r="DA6424">
            <v>0</v>
          </cell>
          <cell r="DD6424">
            <v>0.9624860756956426</v>
          </cell>
          <cell r="FJ6424">
            <v>42</v>
          </cell>
          <cell r="FK6424">
            <v>0.26300000000000001</v>
          </cell>
          <cell r="FL6424">
            <v>0.85416541664665147</v>
          </cell>
          <cell r="FO6424">
            <v>1</v>
          </cell>
        </row>
        <row r="6425">
          <cell r="A6425">
            <v>656820</v>
          </cell>
          <cell r="C6425" t="str">
            <v>Padilla, Nicholas</v>
          </cell>
          <cell r="Q6425" t="str">
            <v>S</v>
          </cell>
          <cell r="AJ6425">
            <v>9.3211135352697667</v>
          </cell>
          <cell r="AR6425">
            <v>44.400000000000006</v>
          </cell>
          <cell r="AS6425">
            <v>-1.1032741185516493</v>
          </cell>
          <cell r="AT6425">
            <v>0.98601540163967649</v>
          </cell>
          <cell r="BE6425">
            <v>1.2195136840728831</v>
          </cell>
          <cell r="CP6425">
            <v>19.541666666666668</v>
          </cell>
          <cell r="CV6425">
            <v>92.1</v>
          </cell>
          <cell r="DA6425">
            <v>0</v>
          </cell>
          <cell r="DD6425">
            <v>0.99120055880584168</v>
          </cell>
          <cell r="FJ6425">
            <v>111</v>
          </cell>
          <cell r="FK6425">
            <v>0.26300000000000001</v>
          </cell>
          <cell r="FL6425">
            <v>0.61451312575994343</v>
          </cell>
          <cell r="FO6425">
            <v>0</v>
          </cell>
        </row>
        <row r="6426">
          <cell r="A6426">
            <v>665881</v>
          </cell>
          <cell r="C6426" t="str">
            <v>Rojas, Adonny</v>
          </cell>
          <cell r="Q6426" t="str">
            <v>R</v>
          </cell>
          <cell r="AJ6426">
            <v>6.9219008863088911</v>
          </cell>
          <cell r="AR6426">
            <v>16.8</v>
          </cell>
          <cell r="AS6426">
            <v>0</v>
          </cell>
          <cell r="AT6426">
            <v>0.99767443017388091</v>
          </cell>
          <cell r="BE6426">
            <v>0.86002391402094203</v>
          </cell>
          <cell r="CP6426">
            <v>20.458333333333332</v>
          </cell>
          <cell r="CV6426">
            <v>92.1</v>
          </cell>
          <cell r="DA6426">
            <v>0</v>
          </cell>
          <cell r="DD6426">
            <v>2</v>
          </cell>
          <cell r="FJ6426">
            <v>42</v>
          </cell>
          <cell r="FK6426">
            <v>0.26300000000000001</v>
          </cell>
          <cell r="FL6426">
            <v>0.76912743266303352</v>
          </cell>
          <cell r="FO6426">
            <v>1</v>
          </cell>
        </row>
        <row r="6427">
          <cell r="A6427">
            <v>666215</v>
          </cell>
          <cell r="C6427" t="str">
            <v>Whitley, Forrest</v>
          </cell>
          <cell r="Q6427" t="str">
            <v>S</v>
          </cell>
          <cell r="AJ6427">
            <v>8.2499501332187322</v>
          </cell>
          <cell r="AR6427">
            <v>44.400000000000006</v>
          </cell>
          <cell r="AS6427">
            <v>-1.2654055613498449</v>
          </cell>
          <cell r="AT6427">
            <v>0.98553666186564381</v>
          </cell>
          <cell r="BE6427">
            <v>1.5272249780463234</v>
          </cell>
          <cell r="CP6427">
            <v>18.791666666666668</v>
          </cell>
          <cell r="CV6427">
            <v>92.1</v>
          </cell>
          <cell r="DA6427">
            <v>0</v>
          </cell>
          <cell r="DD6427">
            <v>1.568446450037452</v>
          </cell>
          <cell r="FJ6427">
            <v>111</v>
          </cell>
          <cell r="FK6427">
            <v>0.26300000000000001</v>
          </cell>
          <cell r="FL6427">
            <v>-2.1090724491884418</v>
          </cell>
          <cell r="FO6427">
            <v>0</v>
          </cell>
        </row>
        <row r="6428">
          <cell r="A6428">
            <v>666364</v>
          </cell>
          <cell r="C6428" t="str">
            <v>Balazovic, Jordan</v>
          </cell>
          <cell r="Q6428" t="str">
            <v>S</v>
          </cell>
          <cell r="AJ6428">
            <v>9.5166305611195288</v>
          </cell>
          <cell r="AR6428">
            <v>44.400000000000006</v>
          </cell>
          <cell r="AS6428">
            <v>2.815268883270388</v>
          </cell>
          <cell r="AT6428">
            <v>0.9846507684535194</v>
          </cell>
          <cell r="BE6428">
            <v>1.314189682255525</v>
          </cell>
          <cell r="CP6428">
            <v>17.791666666666668</v>
          </cell>
          <cell r="CV6428">
            <v>92.1</v>
          </cell>
          <cell r="DA6428">
            <v>0</v>
          </cell>
          <cell r="DD6428">
            <v>0.75313654487718251</v>
          </cell>
          <cell r="FJ6428">
            <v>111</v>
          </cell>
          <cell r="FK6428">
            <v>0.26300000000000001</v>
          </cell>
          <cell r="FL6428">
            <v>-1.2039014501003855</v>
          </cell>
          <cell r="FO6428">
            <v>0</v>
          </cell>
        </row>
        <row r="6429">
          <cell r="A6429">
            <v>667705</v>
          </cell>
          <cell r="C6429" t="str">
            <v>Huberman, Marc</v>
          </cell>
          <cell r="Q6429" t="str">
            <v>R</v>
          </cell>
          <cell r="AJ6429">
            <v>6.6599676963094216</v>
          </cell>
          <cell r="AR6429">
            <v>16.8</v>
          </cell>
          <cell r="AS6429">
            <v>0.71547822326969779</v>
          </cell>
          <cell r="AT6429">
            <v>0.98113216483385857</v>
          </cell>
          <cell r="BE6429">
            <v>0.86276283112451668</v>
          </cell>
          <cell r="CP6429">
            <v>22.458333333333332</v>
          </cell>
          <cell r="CV6429">
            <v>92.1</v>
          </cell>
          <cell r="DA6429">
            <v>0</v>
          </cell>
          <cell r="DD6429">
            <v>1.0961675818534775</v>
          </cell>
          <cell r="FJ6429">
            <v>42</v>
          </cell>
          <cell r="FK6429">
            <v>0.26300000000000001</v>
          </cell>
          <cell r="FL6429">
            <v>2.0186550157644825</v>
          </cell>
          <cell r="FO6429">
            <v>1</v>
          </cell>
        </row>
        <row r="6430">
          <cell r="A6430">
            <v>668144</v>
          </cell>
          <cell r="C6430" t="str">
            <v>Scotti, Claudio</v>
          </cell>
          <cell r="Q6430" t="str">
            <v>R</v>
          </cell>
          <cell r="AJ6430">
            <v>8.4746801739701301</v>
          </cell>
          <cell r="AR6430">
            <v>16.8</v>
          </cell>
          <cell r="AS6430">
            <v>2.1310152879951012</v>
          </cell>
          <cell r="AT6430">
            <v>0.99133452942221167</v>
          </cell>
          <cell r="BE6430">
            <v>1.0381376114617913</v>
          </cell>
          <cell r="CP6430">
            <v>17.958333333333332</v>
          </cell>
          <cell r="CV6430">
            <v>92.1</v>
          </cell>
          <cell r="DA6430">
            <v>0</v>
          </cell>
          <cell r="DD6430">
            <v>1.0994952019421289</v>
          </cell>
          <cell r="FJ6430">
            <v>42</v>
          </cell>
          <cell r="FK6430">
            <v>0.26300000000000001</v>
          </cell>
          <cell r="FL6430">
            <v>0.46779946774837811</v>
          </cell>
          <cell r="FO6430">
            <v>1</v>
          </cell>
        </row>
        <row r="6431">
          <cell r="A6431">
            <v>668338</v>
          </cell>
          <cell r="C6431" t="str">
            <v>Miller, Tyson</v>
          </cell>
          <cell r="Q6431" t="str">
            <v>R</v>
          </cell>
          <cell r="AJ6431">
            <v>6.0128330216930408</v>
          </cell>
          <cell r="AR6431">
            <v>16.8</v>
          </cell>
          <cell r="AS6431">
            <v>-1.8762717684949697</v>
          </cell>
          <cell r="AT6431">
            <v>0.96923402681739135</v>
          </cell>
          <cell r="BE6431">
            <v>1.0563785391138862</v>
          </cell>
          <cell r="CP6431">
            <v>20.958333333333332</v>
          </cell>
          <cell r="CV6431">
            <v>92.1</v>
          </cell>
          <cell r="DA6431">
            <v>0</v>
          </cell>
          <cell r="DD6431">
            <v>0.79214733788172564</v>
          </cell>
          <cell r="FJ6431">
            <v>42</v>
          </cell>
          <cell r="FK6431">
            <v>0.26300000000000001</v>
          </cell>
          <cell r="FL6431">
            <v>-0.16084759837423659</v>
          </cell>
          <cell r="FO6431">
            <v>0.55572923623599624</v>
          </cell>
        </row>
        <row r="6432">
          <cell r="A6432">
            <v>668576</v>
          </cell>
          <cell r="C6432" t="str">
            <v>Yan, Jose</v>
          </cell>
          <cell r="Q6432" t="str">
            <v>R</v>
          </cell>
          <cell r="AJ6432">
            <v>9.7237118044462214</v>
          </cell>
          <cell r="AR6432">
            <v>16.8</v>
          </cell>
          <cell r="AS6432">
            <v>-2.6879580833985952</v>
          </cell>
          <cell r="AT6432">
            <v>0.98956526655639698</v>
          </cell>
          <cell r="BE6432">
            <v>0.80353728740221353</v>
          </cell>
          <cell r="CP6432">
            <v>18.541666666666668</v>
          </cell>
          <cell r="CV6432">
            <v>92.1</v>
          </cell>
          <cell r="DA6432">
            <v>0</v>
          </cell>
          <cell r="DD6432">
            <v>0.81795095189796396</v>
          </cell>
          <cell r="FJ6432">
            <v>42</v>
          </cell>
          <cell r="FK6432">
            <v>0.26300000000000001</v>
          </cell>
          <cell r="FL6432">
            <v>-0.71062483283863276</v>
          </cell>
          <cell r="FO6432">
            <v>1</v>
          </cell>
        </row>
        <row r="6433">
          <cell r="A6433">
            <v>668601</v>
          </cell>
          <cell r="C6433" t="str">
            <v>Canizales, Antonio</v>
          </cell>
          <cell r="Q6433" t="str">
            <v>R</v>
          </cell>
          <cell r="AJ6433">
            <v>9.4478384414439098</v>
          </cell>
          <cell r="AR6433">
            <v>16.8</v>
          </cell>
          <cell r="AS6433">
            <v>-1.2439326834557534</v>
          </cell>
          <cell r="AT6433">
            <v>0.97923885163736746</v>
          </cell>
          <cell r="BE6433">
            <v>0.91089718390311991</v>
          </cell>
          <cell r="CP6433">
            <v>18.458333333333332</v>
          </cell>
          <cell r="CV6433">
            <v>92.1</v>
          </cell>
          <cell r="DA6433">
            <v>0</v>
          </cell>
          <cell r="DD6433">
            <v>1.3708401931773651</v>
          </cell>
          <cell r="FJ6433">
            <v>42</v>
          </cell>
          <cell r="FK6433">
            <v>0.26300000000000001</v>
          </cell>
          <cell r="FL6433">
            <v>1.1359997829500905</v>
          </cell>
          <cell r="FO6433">
            <v>1</v>
          </cell>
        </row>
        <row r="6434">
          <cell r="A6434">
            <v>668678</v>
          </cell>
          <cell r="C6434" t="str">
            <v>Gallen, Zac</v>
          </cell>
          <cell r="Q6434" t="str">
            <v>S</v>
          </cell>
          <cell r="AJ6434">
            <v>6.4744715142041711</v>
          </cell>
          <cell r="AR6434">
            <v>44.400000000000006</v>
          </cell>
          <cell r="AS6434">
            <v>-1.455157112218197E-2</v>
          </cell>
          <cell r="AT6434">
            <v>0.98889269827609416</v>
          </cell>
          <cell r="BE6434">
            <v>1.0214397179329462</v>
          </cell>
          <cell r="CP6434">
            <v>20.875</v>
          </cell>
          <cell r="CV6434">
            <v>92.1</v>
          </cell>
          <cell r="DA6434">
            <v>0</v>
          </cell>
          <cell r="DD6434">
            <v>1.8614607391617128</v>
          </cell>
          <cell r="FJ6434">
            <v>111</v>
          </cell>
          <cell r="FK6434">
            <v>0.26300000000000001</v>
          </cell>
          <cell r="FL6434">
            <v>-1.5084511310943589</v>
          </cell>
          <cell r="FO6434">
            <v>0</v>
          </cell>
        </row>
        <row r="6435">
          <cell r="A6435">
            <v>668805</v>
          </cell>
          <cell r="C6435" t="str">
            <v>Cleveland, Matt</v>
          </cell>
          <cell r="Q6435" t="str">
            <v>R</v>
          </cell>
          <cell r="AJ6435">
            <v>9.4675694270504884</v>
          </cell>
          <cell r="AR6435">
            <v>16.8</v>
          </cell>
          <cell r="AS6435">
            <v>5.6647761958551142</v>
          </cell>
          <cell r="AT6435">
            <v>0.99248123892555495</v>
          </cell>
          <cell r="BE6435">
            <v>1.4682581815845479</v>
          </cell>
          <cell r="CP6435">
            <v>18.291666666666668</v>
          </cell>
          <cell r="CV6435">
            <v>92.1</v>
          </cell>
          <cell r="DA6435">
            <v>0</v>
          </cell>
          <cell r="DD6435">
            <v>1.6234900300463415</v>
          </cell>
          <cell r="FJ6435">
            <v>42</v>
          </cell>
          <cell r="FK6435">
            <v>0.26300000000000001</v>
          </cell>
          <cell r="FL6435">
            <v>-2.0139952675613841</v>
          </cell>
          <cell r="FO6435">
            <v>1</v>
          </cell>
        </row>
        <row r="6436">
          <cell r="A6436">
            <v>668954</v>
          </cell>
          <cell r="C6436" t="str">
            <v>Taylor, Curtis</v>
          </cell>
          <cell r="Q6436" t="str">
            <v>R</v>
          </cell>
          <cell r="AJ6436">
            <v>5.3794494427593857</v>
          </cell>
          <cell r="AR6436">
            <v>16.8</v>
          </cell>
          <cell r="AS6436">
            <v>0.83333353601399773</v>
          </cell>
          <cell r="AT6436">
            <v>0.9839450295143396</v>
          </cell>
          <cell r="BE6436">
            <v>1.2281523649475665</v>
          </cell>
          <cell r="CP6436">
            <v>20.958333333333332</v>
          </cell>
          <cell r="CV6436">
            <v>92.1</v>
          </cell>
          <cell r="DA6436">
            <v>0</v>
          </cell>
          <cell r="DD6436">
            <v>1.5054279662301564</v>
          </cell>
          <cell r="FJ6436">
            <v>42</v>
          </cell>
          <cell r="FK6436">
            <v>0.26300000000000001</v>
          </cell>
          <cell r="FL6436">
            <v>0.2279534001998943</v>
          </cell>
          <cell r="FO6436">
            <v>1</v>
          </cell>
        </row>
        <row r="6437">
          <cell r="A6437">
            <v>668964</v>
          </cell>
          <cell r="C6437" t="str">
            <v>Myers, Tobias</v>
          </cell>
          <cell r="Q6437" t="str">
            <v>S</v>
          </cell>
          <cell r="AJ6437">
            <v>8.9228451105376028</v>
          </cell>
          <cell r="AR6437">
            <v>44.400000000000006</v>
          </cell>
          <cell r="AS6437">
            <v>-1.2688749007605384</v>
          </cell>
          <cell r="AT6437">
            <v>0.98889269827609416</v>
          </cell>
          <cell r="BE6437">
            <v>1.0703825345294393</v>
          </cell>
          <cell r="CP6437">
            <v>17.875</v>
          </cell>
          <cell r="CV6437">
            <v>92.1</v>
          </cell>
          <cell r="DA6437">
            <v>0</v>
          </cell>
          <cell r="DD6437">
            <v>0.68234529065215255</v>
          </cell>
          <cell r="FJ6437">
            <v>111</v>
          </cell>
          <cell r="FK6437">
            <v>0.26300000000000001</v>
          </cell>
          <cell r="FL6437">
            <v>0.73222839790842353</v>
          </cell>
          <cell r="FO6437">
            <v>0</v>
          </cell>
        </row>
        <row r="6438">
          <cell r="A6438">
            <v>669456</v>
          </cell>
          <cell r="C6438" t="str">
            <v>Bieber, Shane</v>
          </cell>
          <cell r="Q6438" t="str">
            <v>S</v>
          </cell>
          <cell r="AJ6438">
            <v>6.4227250854863778</v>
          </cell>
          <cell r="AR6438">
            <v>44.400000000000006</v>
          </cell>
          <cell r="AS6438">
            <v>1.269027155187691</v>
          </cell>
          <cell r="AT6438">
            <v>0.99133452942221167</v>
          </cell>
          <cell r="BE6438">
            <v>1.1327798990982421</v>
          </cell>
          <cell r="CP6438">
            <v>21.125</v>
          </cell>
          <cell r="CV6438">
            <v>92.1</v>
          </cell>
          <cell r="DA6438">
            <v>0</v>
          </cell>
          <cell r="DD6438">
            <v>1.2024297912004309</v>
          </cell>
          <cell r="FJ6438">
            <v>111</v>
          </cell>
          <cell r="FK6438">
            <v>0.26300000000000001</v>
          </cell>
          <cell r="FL6438">
            <v>1.0109643618533575</v>
          </cell>
          <cell r="FO6438">
            <v>0</v>
          </cell>
        </row>
        <row r="6439">
          <cell r="A6439">
            <v>669728</v>
          </cell>
          <cell r="C6439" t="str">
            <v>Mekkes, Dakota</v>
          </cell>
          <cell r="Q6439" t="str">
            <v>R</v>
          </cell>
          <cell r="AJ6439">
            <v>6.9297282798354827</v>
          </cell>
          <cell r="AR6439">
            <v>16.8</v>
          </cell>
          <cell r="AS6439">
            <v>0.8644796580542542</v>
          </cell>
          <cell r="AT6439">
            <v>0.97889342414466629</v>
          </cell>
          <cell r="BE6439">
            <v>1.1987931994576118</v>
          </cell>
          <cell r="CP6439">
            <v>21.625</v>
          </cell>
          <cell r="CV6439">
            <v>92.1</v>
          </cell>
          <cell r="DA6439">
            <v>0</v>
          </cell>
          <cell r="DD6439">
            <v>1.6584587431735907</v>
          </cell>
          <cell r="FJ6439">
            <v>42</v>
          </cell>
          <cell r="FK6439">
            <v>0.26300000000000001</v>
          </cell>
          <cell r="FL6439">
            <v>-1.5157229714502558</v>
          </cell>
          <cell r="FO6439">
            <v>1</v>
          </cell>
        </row>
        <row r="6440">
          <cell r="A6440">
            <v>669787</v>
          </cell>
          <cell r="C6440" t="str">
            <v>Reyes, Jean</v>
          </cell>
          <cell r="Q6440" t="str">
            <v>R</v>
          </cell>
          <cell r="AJ6440">
            <v>6.9404350026633725</v>
          </cell>
          <cell r="AR6440">
            <v>16.8</v>
          </cell>
          <cell r="AS6440">
            <v>-8.1403664467292653</v>
          </cell>
          <cell r="AT6440">
            <v>0.99303139177604949</v>
          </cell>
          <cell r="BE6440">
            <v>0.84921988701278384</v>
          </cell>
          <cell r="CP6440">
            <v>18.541666666666668</v>
          </cell>
          <cell r="CV6440">
            <v>92.1</v>
          </cell>
          <cell r="DA6440">
            <v>0</v>
          </cell>
          <cell r="DD6440">
            <v>0.9035975828456807</v>
          </cell>
          <cell r="FJ6440">
            <v>42</v>
          </cell>
          <cell r="FK6440">
            <v>0.26300000000000001</v>
          </cell>
          <cell r="FL6440">
            <v>11.829194237208341</v>
          </cell>
          <cell r="FO6440">
            <v>1</v>
          </cell>
        </row>
        <row r="6441">
          <cell r="A6441">
            <v>669800</v>
          </cell>
          <cell r="C6441" t="str">
            <v>Ciarla, Alessandro</v>
          </cell>
          <cell r="Q6441" t="str">
            <v>R</v>
          </cell>
          <cell r="AJ6441">
            <v>8.5501027021279228</v>
          </cell>
          <cell r="AR6441">
            <v>16.8</v>
          </cell>
          <cell r="AS6441">
            <v>0.69482893870325313</v>
          </cell>
          <cell r="AT6441">
            <v>0.98450953866949775</v>
          </cell>
          <cell r="BE6441">
            <v>1.0281994882260332</v>
          </cell>
          <cell r="CP6441">
            <v>18.625</v>
          </cell>
          <cell r="CV6441">
            <v>92.1</v>
          </cell>
          <cell r="DA6441">
            <v>0</v>
          </cell>
          <cell r="DD6441">
            <v>0.80572780008492528</v>
          </cell>
          <cell r="FJ6441">
            <v>42</v>
          </cell>
          <cell r="FK6441">
            <v>0.26300000000000001</v>
          </cell>
          <cell r="FL6441">
            <v>-0.54345985996887258</v>
          </cell>
          <cell r="FO6441">
            <v>1</v>
          </cell>
        </row>
        <row r="6442">
          <cell r="A6442">
            <v>669803</v>
          </cell>
          <cell r="C6442" t="str">
            <v>Ocando, Jeffri</v>
          </cell>
          <cell r="Q6442" t="str">
            <v>S</v>
          </cell>
          <cell r="AJ6442">
            <v>7.285582398947092</v>
          </cell>
          <cell r="AR6442">
            <v>44.400000000000006</v>
          </cell>
          <cell r="AS6442">
            <v>9.7324503587528546E-2</v>
          </cell>
          <cell r="AT6442">
            <v>0.9840860956803027</v>
          </cell>
          <cell r="BE6442">
            <v>1.1718298480347973</v>
          </cell>
          <cell r="CP6442">
            <v>17.125</v>
          </cell>
          <cell r="CV6442">
            <v>92.1</v>
          </cell>
          <cell r="DA6442">
            <v>0</v>
          </cell>
          <cell r="DD6442">
            <v>1.394455811870466</v>
          </cell>
          <cell r="FJ6442">
            <v>111</v>
          </cell>
          <cell r="FK6442">
            <v>0.26300000000000001</v>
          </cell>
          <cell r="FL6442">
            <v>0.75150273183594418</v>
          </cell>
          <cell r="FO6442">
            <v>0</v>
          </cell>
        </row>
        <row r="6443">
          <cell r="A6443">
            <v>669998</v>
          </cell>
          <cell r="C6443" t="str">
            <v>Martinez, Edgar</v>
          </cell>
          <cell r="Q6443" t="str">
            <v>S</v>
          </cell>
          <cell r="AJ6443">
            <v>9.7369142659377648</v>
          </cell>
          <cell r="AR6443">
            <v>44.400000000000006</v>
          </cell>
          <cell r="AS6443">
            <v>-3.2863427010864292</v>
          </cell>
          <cell r="AT6443">
            <v>0.9820965322050178</v>
          </cell>
          <cell r="BE6443">
            <v>1.0260511314011698</v>
          </cell>
          <cell r="CP6443">
            <v>18.958333333333332</v>
          </cell>
          <cell r="CV6443">
            <v>92.1</v>
          </cell>
          <cell r="DA6443">
            <v>0</v>
          </cell>
          <cell r="DD6443">
            <v>0.91844070152957347</v>
          </cell>
          <cell r="FJ6443">
            <v>111</v>
          </cell>
          <cell r="FK6443">
            <v>0.26300000000000001</v>
          </cell>
          <cell r="FL6443">
            <v>0.21070981039573766</v>
          </cell>
          <cell r="FO6443">
            <v>0</v>
          </cell>
        </row>
        <row r="6444">
          <cell r="A6444">
            <v>670065</v>
          </cell>
          <cell r="C6444" t="str">
            <v>Lane, Trevor</v>
          </cell>
          <cell r="Q6444" t="str">
            <v>R</v>
          </cell>
          <cell r="AJ6444">
            <v>6.2443608372697126</v>
          </cell>
          <cell r="AR6444">
            <v>16.8</v>
          </cell>
          <cell r="AS6444">
            <v>-7.1959322468379661E-2</v>
          </cell>
          <cell r="AT6444">
            <v>0.9724139219596466</v>
          </cell>
          <cell r="BE6444">
            <v>0.89422957425327854</v>
          </cell>
          <cell r="CP6444">
            <v>22.208333333333332</v>
          </cell>
          <cell r="CV6444">
            <v>92.1</v>
          </cell>
          <cell r="DA6444">
            <v>0</v>
          </cell>
          <cell r="DD6444">
            <v>0.8676526172360316</v>
          </cell>
          <cell r="FJ6444">
            <v>42</v>
          </cell>
          <cell r="FK6444">
            <v>0.26300000000000001</v>
          </cell>
          <cell r="FL6444">
            <v>2.5625133976009336</v>
          </cell>
          <cell r="FO6444">
            <v>1</v>
          </cell>
        </row>
        <row r="6445">
          <cell r="A6445">
            <v>670085</v>
          </cell>
          <cell r="C6445" t="str">
            <v>Cammack, Holden</v>
          </cell>
          <cell r="Q6445" t="str">
            <v>R</v>
          </cell>
          <cell r="AJ6445">
            <v>8.3991968828739765</v>
          </cell>
          <cell r="AR6445">
            <v>16.8</v>
          </cell>
          <cell r="AS6445">
            <v>-3.02052187651719</v>
          </cell>
          <cell r="AT6445">
            <v>0.98956526655639698</v>
          </cell>
          <cell r="BE6445">
            <v>0.75328431728376688</v>
          </cell>
          <cell r="CP6445">
            <v>23.041666666666668</v>
          </cell>
          <cell r="CV6445">
            <v>92.1</v>
          </cell>
          <cell r="DA6445">
            <v>0</v>
          </cell>
          <cell r="DD6445">
            <v>1.5896618984435706</v>
          </cell>
          <cell r="FJ6445">
            <v>42</v>
          </cell>
          <cell r="FK6445">
            <v>0.26300000000000001</v>
          </cell>
          <cell r="FL6445">
            <v>5.8936944445211665</v>
          </cell>
          <cell r="FO6445">
            <v>1</v>
          </cell>
        </row>
        <row r="6446">
          <cell r="A6446">
            <v>670118</v>
          </cell>
          <cell r="C6446" t="str">
            <v>DiSabatino, Dominic</v>
          </cell>
          <cell r="Q6446" t="str">
            <v>R</v>
          </cell>
          <cell r="AJ6446">
            <v>8.164133415181313</v>
          </cell>
          <cell r="AR6446">
            <v>16.8</v>
          </cell>
          <cell r="AS6446">
            <v>-2.8395367599194024</v>
          </cell>
          <cell r="AT6446">
            <v>0.97809808644900587</v>
          </cell>
          <cell r="BE6446">
            <v>1.3215982677187321</v>
          </cell>
          <cell r="CP6446">
            <v>20.125</v>
          </cell>
          <cell r="CV6446">
            <v>92.1</v>
          </cell>
          <cell r="DA6446">
            <v>0</v>
          </cell>
          <cell r="DD6446">
            <v>1.1572313439182118</v>
          </cell>
          <cell r="FJ6446">
            <v>42</v>
          </cell>
          <cell r="FK6446">
            <v>0.26300000000000001</v>
          </cell>
          <cell r="FL6446">
            <v>-2.57143376842793</v>
          </cell>
          <cell r="FO6446">
            <v>1</v>
          </cell>
        </row>
        <row r="6447">
          <cell r="A6447">
            <v>670173</v>
          </cell>
          <cell r="C6447" t="str">
            <v>Carter, Jed</v>
          </cell>
          <cell r="Q6447" t="str">
            <v>R</v>
          </cell>
          <cell r="AJ6447">
            <v>7.7831806708383429</v>
          </cell>
          <cell r="AR6447">
            <v>16.8</v>
          </cell>
          <cell r="AS6447">
            <v>-2.3900622573567705</v>
          </cell>
          <cell r="AT6447">
            <v>0.98152433726622912</v>
          </cell>
          <cell r="BE6447">
            <v>0.87093728096036094</v>
          </cell>
          <cell r="CP6447">
            <v>21.458333333333332</v>
          </cell>
          <cell r="CV6447">
            <v>92.1</v>
          </cell>
          <cell r="DA6447">
            <v>0</v>
          </cell>
          <cell r="DD6447">
            <v>1.6751918114827142</v>
          </cell>
          <cell r="FJ6447">
            <v>42</v>
          </cell>
          <cell r="FK6447">
            <v>0.26300000000000001</v>
          </cell>
          <cell r="FL6447">
            <v>-2.4643408237616455</v>
          </cell>
          <cell r="FO6447">
            <v>1</v>
          </cell>
        </row>
        <row r="6448">
          <cell r="A6448">
            <v>670193</v>
          </cell>
          <cell r="C6448" t="str">
            <v>Bryant, Garrison</v>
          </cell>
          <cell r="Q6448" t="str">
            <v>R</v>
          </cell>
          <cell r="AJ6448">
            <v>8.2296688473144375</v>
          </cell>
          <cell r="AR6448">
            <v>16.8</v>
          </cell>
          <cell r="AS6448">
            <v>-8.223860953011469</v>
          </cell>
          <cell r="AT6448">
            <v>0.9849624778511098</v>
          </cell>
          <cell r="BE6448">
            <v>1.276511557222884</v>
          </cell>
          <cell r="CP6448">
            <v>17.541666666666668</v>
          </cell>
          <cell r="CV6448">
            <v>92.1</v>
          </cell>
          <cell r="DA6448">
            <v>0</v>
          </cell>
          <cell r="DD6448">
            <v>0.44586293709797298</v>
          </cell>
          <cell r="FJ6448">
            <v>42</v>
          </cell>
          <cell r="FK6448">
            <v>0.26300000000000001</v>
          </cell>
          <cell r="FL6448">
            <v>1.8529064708395531</v>
          </cell>
          <cell r="FO6448">
            <v>1</v>
          </cell>
        </row>
        <row r="6449">
          <cell r="A6449">
            <v>670406</v>
          </cell>
          <cell r="C6449" t="str">
            <v>Soto, Francisco</v>
          </cell>
          <cell r="Q6449" t="str">
            <v>R</v>
          </cell>
          <cell r="AJ6449">
            <v>9.3767510957515015</v>
          </cell>
          <cell r="AR6449">
            <v>16.8</v>
          </cell>
          <cell r="AS6449">
            <v>1.4427473961612962</v>
          </cell>
          <cell r="AT6449">
            <v>0.9862069609798233</v>
          </cell>
          <cell r="BE6449">
            <v>1.4749535016567672</v>
          </cell>
          <cell r="CP6449">
            <v>19.541666666666668</v>
          </cell>
          <cell r="CV6449">
            <v>92.1</v>
          </cell>
          <cell r="DA6449">
            <v>0</v>
          </cell>
          <cell r="DD6449">
            <v>1.1283131549505587</v>
          </cell>
          <cell r="FJ6449">
            <v>42</v>
          </cell>
          <cell r="FK6449">
            <v>0.26300000000000001</v>
          </cell>
          <cell r="FL6449">
            <v>1.6423479544850075</v>
          </cell>
          <cell r="FO6449">
            <v>1</v>
          </cell>
        </row>
        <row r="6450">
          <cell r="A6450">
            <v>670434</v>
          </cell>
          <cell r="C6450" t="str">
            <v>Wells, Hunter</v>
          </cell>
          <cell r="Q6450" t="str">
            <v>R</v>
          </cell>
          <cell r="AJ6450">
            <v>6.144908083953224</v>
          </cell>
          <cell r="AR6450">
            <v>16.8</v>
          </cell>
          <cell r="AS6450">
            <v>0.88970437841580441</v>
          </cell>
          <cell r="AT6450">
            <v>0.99305558821857498</v>
          </cell>
          <cell r="BE6450">
            <v>0.92833963589629309</v>
          </cell>
          <cell r="CP6450">
            <v>21.125</v>
          </cell>
          <cell r="CV6450">
            <v>92.1</v>
          </cell>
          <cell r="DA6450">
            <v>0</v>
          </cell>
          <cell r="DD6450">
            <v>0.31925170867711439</v>
          </cell>
          <cell r="FJ6450">
            <v>42</v>
          </cell>
          <cell r="FK6450">
            <v>0.26300000000000001</v>
          </cell>
          <cell r="FL6450">
            <v>1.1950521649286276</v>
          </cell>
          <cell r="FO6450">
            <v>1</v>
          </cell>
        </row>
        <row r="6451">
          <cell r="A6451">
            <v>670437</v>
          </cell>
          <cell r="C6451" t="str">
            <v>Jacobsen, Lucas</v>
          </cell>
          <cell r="Q6451" t="str">
            <v>R</v>
          </cell>
          <cell r="AJ6451">
            <v>8.263134103215382</v>
          </cell>
          <cell r="AR6451">
            <v>16.8</v>
          </cell>
          <cell r="AS6451">
            <v>-3.1553668460825151</v>
          </cell>
          <cell r="AT6451">
            <v>0.97809808644900587</v>
          </cell>
          <cell r="BE6451">
            <v>1.142951628570666</v>
          </cell>
          <cell r="CP6451">
            <v>20.958333333333332</v>
          </cell>
          <cell r="CV6451">
            <v>92.1</v>
          </cell>
          <cell r="DA6451">
            <v>0</v>
          </cell>
          <cell r="DD6451">
            <v>0.9330533830406269</v>
          </cell>
          <cell r="FJ6451">
            <v>42</v>
          </cell>
          <cell r="FK6451">
            <v>0.26300000000000001</v>
          </cell>
          <cell r="FL6451">
            <v>1.2339334661854089</v>
          </cell>
          <cell r="FO6451">
            <v>1</v>
          </cell>
        </row>
        <row r="6452">
          <cell r="A6452">
            <v>670545</v>
          </cell>
          <cell r="C6452" t="str">
            <v>Felipe, Yom</v>
          </cell>
          <cell r="Q6452" t="str">
            <v>R</v>
          </cell>
          <cell r="AJ6452">
            <v>12.162970047739435</v>
          </cell>
          <cell r="AR6452">
            <v>16.8</v>
          </cell>
          <cell r="AS6452">
            <v>1.2024283760020715</v>
          </cell>
          <cell r="AT6452">
            <v>0.98791024655221427</v>
          </cell>
          <cell r="BE6452">
            <v>0.84134071776249431</v>
          </cell>
          <cell r="CP6452">
            <v>19.791666666666668</v>
          </cell>
          <cell r="CV6452">
            <v>92.1</v>
          </cell>
          <cell r="DA6452">
            <v>0</v>
          </cell>
          <cell r="DD6452">
            <v>1.9914538525151837</v>
          </cell>
          <cell r="FJ6452">
            <v>42</v>
          </cell>
          <cell r="FK6452">
            <v>0.26300000000000001</v>
          </cell>
          <cell r="FL6452">
            <v>1.1853944773957823</v>
          </cell>
          <cell r="FO6452">
            <v>1</v>
          </cell>
        </row>
        <row r="6453">
          <cell r="A6453">
            <v>670900</v>
          </cell>
          <cell r="C6453" t="str">
            <v>Carvajal, Rafael</v>
          </cell>
          <cell r="Q6453" t="str">
            <v>S</v>
          </cell>
          <cell r="AJ6453">
            <v>7.9580590108339946</v>
          </cell>
          <cell r="AR6453">
            <v>44.400000000000006</v>
          </cell>
          <cell r="AS6453">
            <v>1.1192618010033926</v>
          </cell>
          <cell r="AT6453">
            <v>0.9796385342905235</v>
          </cell>
          <cell r="BE6453">
            <v>0.87450371763881396</v>
          </cell>
          <cell r="CP6453">
            <v>19.625</v>
          </cell>
          <cell r="CV6453">
            <v>92.1</v>
          </cell>
          <cell r="DA6453">
            <v>0</v>
          </cell>
          <cell r="DD6453">
            <v>0.61960048510579635</v>
          </cell>
          <cell r="FJ6453">
            <v>111</v>
          </cell>
          <cell r="FK6453">
            <v>0.26300000000000001</v>
          </cell>
          <cell r="FL6453">
            <v>0.24606385573894674</v>
          </cell>
          <cell r="FO6453">
            <v>0</v>
          </cell>
        </row>
        <row r="6454">
          <cell r="A6454">
            <v>670901</v>
          </cell>
          <cell r="C6454" t="str">
            <v>Cespedes, Esmerlyn</v>
          </cell>
          <cell r="Q6454" t="str">
            <v>R</v>
          </cell>
          <cell r="AJ6454">
            <v>9.4296195495016413</v>
          </cell>
          <cell r="AR6454">
            <v>16.8</v>
          </cell>
          <cell r="AS6454">
            <v>-1.2020914036382051</v>
          </cell>
          <cell r="AT6454">
            <v>0.95555576138284359</v>
          </cell>
          <cell r="BE6454">
            <v>1.2817739872126621</v>
          </cell>
          <cell r="CP6454">
            <v>18.291666666666668</v>
          </cell>
          <cell r="CV6454">
            <v>92.1</v>
          </cell>
          <cell r="DA6454">
            <v>0</v>
          </cell>
          <cell r="DD6454">
            <v>1.3859201043949176</v>
          </cell>
          <cell r="FJ6454">
            <v>42</v>
          </cell>
          <cell r="FK6454">
            <v>0.26300000000000001</v>
          </cell>
          <cell r="FL6454">
            <v>-3.4474418431623488</v>
          </cell>
          <cell r="FO6454">
            <v>1</v>
          </cell>
        </row>
        <row r="6455">
          <cell r="A6455">
            <v>670904</v>
          </cell>
          <cell r="C6455" t="str">
            <v>Despaigne, Jorge</v>
          </cell>
          <cell r="Q6455" t="str">
            <v>S</v>
          </cell>
          <cell r="AJ6455">
            <v>7.7085651733191725</v>
          </cell>
          <cell r="AR6455">
            <v>44.400000000000006</v>
          </cell>
          <cell r="AS6455">
            <v>0.47129107032008033</v>
          </cell>
          <cell r="AT6455">
            <v>0.98211483494876572</v>
          </cell>
          <cell r="BE6455">
            <v>1.1914575865406425</v>
          </cell>
          <cell r="CP6455">
            <v>25.458333333333332</v>
          </cell>
          <cell r="CV6455">
            <v>92.1</v>
          </cell>
          <cell r="DA6455">
            <v>0</v>
          </cell>
          <cell r="DD6455">
            <v>1.3644941902918757</v>
          </cell>
          <cell r="FJ6455">
            <v>111</v>
          </cell>
          <cell r="FK6455">
            <v>0.26300000000000001</v>
          </cell>
          <cell r="FL6455">
            <v>-1.1567780402148031</v>
          </cell>
          <cell r="FO6455">
            <v>0</v>
          </cell>
        </row>
        <row r="6456">
          <cell r="A6456">
            <v>670909</v>
          </cell>
          <cell r="C6456" t="str">
            <v>Mata, Miguel</v>
          </cell>
          <cell r="Q6456" t="str">
            <v>S</v>
          </cell>
          <cell r="AJ6456">
            <v>11.263092545872567</v>
          </cell>
          <cell r="AR6456">
            <v>44.400000000000006</v>
          </cell>
          <cell r="AS6456">
            <v>2.170394147374223</v>
          </cell>
          <cell r="AT6456">
            <v>0.98047814036760284</v>
          </cell>
          <cell r="BE6456">
            <v>1.1374073340416837</v>
          </cell>
          <cell r="CP6456">
            <v>19.125</v>
          </cell>
          <cell r="CV6456">
            <v>92.1</v>
          </cell>
          <cell r="DA6456">
            <v>0</v>
          </cell>
          <cell r="DD6456">
            <v>0.81947530301835991</v>
          </cell>
          <cell r="FJ6456">
            <v>111</v>
          </cell>
          <cell r="FK6456">
            <v>0.26300000000000001</v>
          </cell>
          <cell r="FL6456">
            <v>-0.66755175099406827</v>
          </cell>
          <cell r="FO6456">
            <v>0.24074074074074081</v>
          </cell>
        </row>
        <row r="6457">
          <cell r="A6457">
            <v>670911</v>
          </cell>
          <cell r="C6457" t="str">
            <v>Nunez, Anderson</v>
          </cell>
          <cell r="Q6457" t="str">
            <v>S</v>
          </cell>
          <cell r="AJ6457">
            <v>9.4336387889084587</v>
          </cell>
          <cell r="AR6457">
            <v>44.400000000000006</v>
          </cell>
          <cell r="AS6457">
            <v>-0.23386875952080821</v>
          </cell>
          <cell r="AT6457">
            <v>0.94210357601573125</v>
          </cell>
          <cell r="BE6457">
            <v>0.74894581960874151</v>
          </cell>
          <cell r="CP6457">
            <v>18.541666666666668</v>
          </cell>
          <cell r="CV6457">
            <v>92.1</v>
          </cell>
          <cell r="DA6457">
            <v>0</v>
          </cell>
          <cell r="DD6457">
            <v>0.60938840042821774</v>
          </cell>
          <cell r="FJ6457">
            <v>111</v>
          </cell>
          <cell r="FK6457">
            <v>0.26300000000000001</v>
          </cell>
          <cell r="FL6457">
            <v>0.79244630145839057</v>
          </cell>
          <cell r="FO6457">
            <v>0.21036583793129049</v>
          </cell>
        </row>
        <row r="6458">
          <cell r="A6458">
            <v>670913</v>
          </cell>
          <cell r="C6458" t="str">
            <v>Paredes, Juan</v>
          </cell>
          <cell r="Q6458" t="str">
            <v>R</v>
          </cell>
          <cell r="AJ6458">
            <v>9.6261409588425302</v>
          </cell>
          <cell r="AR6458">
            <v>16.8</v>
          </cell>
          <cell r="AS6458">
            <v>1.7024327044047267</v>
          </cell>
          <cell r="AT6458">
            <v>0.98791024655221427</v>
          </cell>
          <cell r="BE6458">
            <v>0.981080190486187</v>
          </cell>
          <cell r="CP6458">
            <v>17.791666666666668</v>
          </cell>
          <cell r="CV6458">
            <v>92.1</v>
          </cell>
          <cell r="DA6458">
            <v>0</v>
          </cell>
          <cell r="DD6458">
            <v>1.4141868650796536</v>
          </cell>
          <cell r="FJ6458">
            <v>42</v>
          </cell>
          <cell r="FK6458">
            <v>0.26300000000000001</v>
          </cell>
          <cell r="FL6458">
            <v>-3.9064133119461211</v>
          </cell>
          <cell r="FO6458">
            <v>1</v>
          </cell>
        </row>
        <row r="6459">
          <cell r="A6459">
            <v>670986</v>
          </cell>
          <cell r="C6459" t="str">
            <v>Bravo, Jose</v>
          </cell>
          <cell r="Q6459" t="str">
            <v>S</v>
          </cell>
          <cell r="AJ6459">
            <v>8.7523743072281945</v>
          </cell>
          <cell r="AR6459">
            <v>44.400000000000006</v>
          </cell>
          <cell r="AS6459">
            <v>7.4884424161358432E-2</v>
          </cell>
          <cell r="AT6459">
            <v>0.9862778146486767</v>
          </cell>
          <cell r="BE6459">
            <v>1.0462301044662263</v>
          </cell>
          <cell r="CP6459">
            <v>19.041666666666668</v>
          </cell>
          <cell r="CV6459">
            <v>92.1</v>
          </cell>
          <cell r="DA6459">
            <v>0</v>
          </cell>
          <cell r="DD6459">
            <v>0.49950835765484514</v>
          </cell>
          <cell r="FJ6459">
            <v>111</v>
          </cell>
          <cell r="FK6459">
            <v>0.26300000000000001</v>
          </cell>
          <cell r="FL6459">
            <v>1.188920928403987</v>
          </cell>
          <cell r="FO6459">
            <v>0</v>
          </cell>
        </row>
        <row r="6460">
          <cell r="A6460">
            <v>671185</v>
          </cell>
          <cell r="C6460" t="str">
            <v>Alberro, Jose</v>
          </cell>
          <cell r="Q6460" t="str">
            <v>R</v>
          </cell>
          <cell r="AJ6460">
            <v>10.546465391609861</v>
          </cell>
          <cell r="AR6460">
            <v>16.8</v>
          </cell>
          <cell r="AS6460">
            <v>0.77654570614394569</v>
          </cell>
          <cell r="AT6460">
            <v>0.99133452942221167</v>
          </cell>
          <cell r="BE6460">
            <v>1.2277082666165509</v>
          </cell>
          <cell r="CP6460">
            <v>18.375</v>
          </cell>
          <cell r="CV6460">
            <v>92.1</v>
          </cell>
          <cell r="DA6460">
            <v>0</v>
          </cell>
          <cell r="DD6460">
            <v>1.9976448091022283</v>
          </cell>
          <cell r="FJ6460">
            <v>42</v>
          </cell>
          <cell r="FK6460">
            <v>0.26300000000000001</v>
          </cell>
          <cell r="FL6460">
            <v>0.17618436109050609</v>
          </cell>
          <cell r="FO6460">
            <v>1</v>
          </cell>
        </row>
        <row r="6461">
          <cell r="A6461">
            <v>671186</v>
          </cell>
          <cell r="C6461" t="str">
            <v>Gomez, Rafael</v>
          </cell>
          <cell r="Q6461" t="str">
            <v>R</v>
          </cell>
          <cell r="AJ6461">
            <v>8.6642075569145423</v>
          </cell>
          <cell r="AR6461">
            <v>16.8</v>
          </cell>
          <cell r="AS6461">
            <v>-0.89575484449826892</v>
          </cell>
          <cell r="AT6461">
            <v>0.95527723315235347</v>
          </cell>
          <cell r="BE6461">
            <v>0.97771180746715936</v>
          </cell>
          <cell r="CP6461">
            <v>18.041666666666668</v>
          </cell>
          <cell r="CV6461">
            <v>92.1</v>
          </cell>
          <cell r="DA6461">
            <v>0</v>
          </cell>
          <cell r="DD6461">
            <v>0.85592115219385123</v>
          </cell>
          <cell r="FJ6461">
            <v>42</v>
          </cell>
          <cell r="FK6461">
            <v>0.26300000000000001</v>
          </cell>
          <cell r="FL6461">
            <v>0.65764458789641189</v>
          </cell>
          <cell r="FO6461">
            <v>0.875</v>
          </cell>
        </row>
        <row r="6462">
          <cell r="A6462">
            <v>595194</v>
          </cell>
          <cell r="C6462" t="str">
            <v>Eveld, Bobby</v>
          </cell>
          <cell r="Q6462" t="str">
            <v>R</v>
          </cell>
          <cell r="AJ6462">
            <v>8.3710798931912933</v>
          </cell>
          <cell r="AR6462">
            <v>16.8</v>
          </cell>
          <cell r="AS6462">
            <v>-8.1673039724009442</v>
          </cell>
          <cell r="AT6462">
            <v>0.9953488603477616</v>
          </cell>
          <cell r="BE6462">
            <v>1.37745225082667</v>
          </cell>
          <cell r="CP6462">
            <v>24.541666666666668</v>
          </cell>
          <cell r="CV6462">
            <v>92.1</v>
          </cell>
          <cell r="DA6462">
            <v>0</v>
          </cell>
          <cell r="DD6462">
            <v>1.8551650456232651</v>
          </cell>
          <cell r="FJ6462">
            <v>42</v>
          </cell>
          <cell r="FK6462">
            <v>0.26300000000000001</v>
          </cell>
          <cell r="FL6462">
            <v>6.8212864482520246</v>
          </cell>
          <cell r="FO6462">
            <v>1</v>
          </cell>
        </row>
        <row r="6463">
          <cell r="A6463">
            <v>595295</v>
          </cell>
          <cell r="C6463" t="str">
            <v>Lechich, Louie</v>
          </cell>
          <cell r="Q6463" t="str">
            <v>R</v>
          </cell>
          <cell r="AJ6463">
            <v>10.917880192095993</v>
          </cell>
          <cell r="AR6463">
            <v>16.8</v>
          </cell>
          <cell r="AS6463">
            <v>0.34072558403024278</v>
          </cell>
          <cell r="AT6463">
            <v>0.98961942581868378</v>
          </cell>
          <cell r="BE6463">
            <v>1.1016156867192659</v>
          </cell>
          <cell r="CP6463">
            <v>24.625</v>
          </cell>
          <cell r="CV6463">
            <v>92.1</v>
          </cell>
          <cell r="DA6463">
            <v>0</v>
          </cell>
          <cell r="DD6463">
            <v>0.97299543330555061</v>
          </cell>
          <cell r="FJ6463">
            <v>42</v>
          </cell>
          <cell r="FK6463">
            <v>0.26300000000000001</v>
          </cell>
          <cell r="FL6463">
            <v>0.22269420461965342</v>
          </cell>
          <cell r="FO6463">
            <v>1</v>
          </cell>
        </row>
        <row r="6464">
          <cell r="A6464">
            <v>621057</v>
          </cell>
          <cell r="C6464" t="str">
            <v>Garza, Justin</v>
          </cell>
          <cell r="Q6464" t="str">
            <v>S</v>
          </cell>
          <cell r="AJ6464">
            <v>9.1158709132781777</v>
          </cell>
          <cell r="AR6464">
            <v>44.400000000000006</v>
          </cell>
          <cell r="AS6464">
            <v>-11.638201389957386</v>
          </cell>
          <cell r="AT6464">
            <v>0.99660640621350871</v>
          </cell>
          <cell r="BE6464">
            <v>0.70571591268405898</v>
          </cell>
          <cell r="CP6464">
            <v>22.291666666666668</v>
          </cell>
          <cell r="CV6464">
            <v>92.1</v>
          </cell>
          <cell r="DA6464">
            <v>0</v>
          </cell>
          <cell r="DD6464">
            <v>1.6712311624199974</v>
          </cell>
          <cell r="FJ6464">
            <v>111</v>
          </cell>
          <cell r="FK6464">
            <v>0.26300000000000001</v>
          </cell>
          <cell r="FL6464">
            <v>8.1848460717456533</v>
          </cell>
          <cell r="FO6464">
            <v>0</v>
          </cell>
        </row>
        <row r="6465">
          <cell r="A6465">
            <v>641289</v>
          </cell>
          <cell r="C6465" t="str">
            <v>Jones, Connor</v>
          </cell>
          <cell r="Q6465" t="str">
            <v>S</v>
          </cell>
          <cell r="AJ6465">
            <v>7.9119972410709174</v>
          </cell>
          <cell r="AR6465">
            <v>44.400000000000006</v>
          </cell>
          <cell r="AS6465">
            <v>7.9973192737945453E-2</v>
          </cell>
          <cell r="AT6465">
            <v>0.99157320902369572</v>
          </cell>
          <cell r="BE6465">
            <v>1.1110124952744611</v>
          </cell>
          <cell r="CP6465">
            <v>21.625</v>
          </cell>
          <cell r="CV6465">
            <v>92.1</v>
          </cell>
          <cell r="DA6465">
            <v>0</v>
          </cell>
          <cell r="DD6465">
            <v>1.1636146091520718</v>
          </cell>
          <cell r="FJ6465">
            <v>111</v>
          </cell>
          <cell r="FK6465">
            <v>0.26300000000000001</v>
          </cell>
          <cell r="FL6465">
            <v>1.7074611597224949</v>
          </cell>
          <cell r="FO6465">
            <v>0</v>
          </cell>
        </row>
        <row r="6466">
          <cell r="A6466">
            <v>641312</v>
          </cell>
          <cell r="C6466" t="str">
            <v>Anderson, Shaun</v>
          </cell>
          <cell r="Q6466" t="str">
            <v>S</v>
          </cell>
          <cell r="AJ6466">
            <v>7.7415452910586211</v>
          </cell>
          <cell r="AR6466">
            <v>44.400000000000006</v>
          </cell>
          <cell r="AS6466">
            <v>-22.623776252492483</v>
          </cell>
          <cell r="AT6466">
            <v>0.99612254740867656</v>
          </cell>
          <cell r="BE6466">
            <v>1.0910036863966761</v>
          </cell>
          <cell r="CP6466">
            <v>21.708333333333332</v>
          </cell>
          <cell r="CV6466">
            <v>92.1</v>
          </cell>
          <cell r="DA6466">
            <v>0</v>
          </cell>
          <cell r="DD6466">
            <v>1.176073993404156</v>
          </cell>
          <cell r="FJ6466">
            <v>111</v>
          </cell>
          <cell r="FK6466">
            <v>0.26300000000000001</v>
          </cell>
          <cell r="FL6466">
            <v>0.14911527374113476</v>
          </cell>
          <cell r="FO6466">
            <v>0</v>
          </cell>
        </row>
        <row r="6467">
          <cell r="A6467">
            <v>641445</v>
          </cell>
          <cell r="C6467" t="str">
            <v>Carter, James</v>
          </cell>
          <cell r="Q6467" t="str">
            <v>R</v>
          </cell>
          <cell r="AJ6467">
            <v>6.9926877568696186</v>
          </cell>
          <cell r="AR6467">
            <v>16.8</v>
          </cell>
          <cell r="AS6467">
            <v>-0.5558821220009057</v>
          </cell>
          <cell r="AT6467">
            <v>0.99650961510680691</v>
          </cell>
          <cell r="BE6467">
            <v>1.0144939937863731</v>
          </cell>
          <cell r="CP6467">
            <v>22.291666666666668</v>
          </cell>
          <cell r="CV6467">
            <v>92.1</v>
          </cell>
          <cell r="DA6467">
            <v>0</v>
          </cell>
          <cell r="DD6467">
            <v>1.6378070304458541</v>
          </cell>
          <cell r="FJ6467">
            <v>42</v>
          </cell>
          <cell r="FK6467">
            <v>0.26300000000000001</v>
          </cell>
          <cell r="FL6467">
            <v>-3.5187915492281845</v>
          </cell>
          <cell r="FO6467">
            <v>1</v>
          </cell>
        </row>
        <row r="6468">
          <cell r="A6468">
            <v>642068</v>
          </cell>
          <cell r="C6468" t="str">
            <v>Sheffield, Jordan</v>
          </cell>
          <cell r="Q6468" t="str">
            <v>S</v>
          </cell>
          <cell r="AJ6468">
            <v>7.375141927119417</v>
          </cell>
          <cell r="AR6468">
            <v>44.400000000000006</v>
          </cell>
          <cell r="AS6468">
            <v>-0.85613708464736493</v>
          </cell>
          <cell r="AT6468">
            <v>0.99226009891868705</v>
          </cell>
          <cell r="BE6468">
            <v>0.79634535965124142</v>
          </cell>
          <cell r="CP6468">
            <v>21.041666666666668</v>
          </cell>
          <cell r="CV6468">
            <v>92.1</v>
          </cell>
          <cell r="DA6468">
            <v>0</v>
          </cell>
          <cell r="DD6468">
            <v>1.1766019111072952</v>
          </cell>
          <cell r="FJ6468">
            <v>111</v>
          </cell>
          <cell r="FK6468">
            <v>0.26300000000000001</v>
          </cell>
          <cell r="FL6468">
            <v>-1.138394679336584</v>
          </cell>
          <cell r="FO6468">
            <v>0</v>
          </cell>
        </row>
        <row r="6469">
          <cell r="A6469">
            <v>642503</v>
          </cell>
          <cell r="C6469" t="str">
            <v>Sanchez, Ronald</v>
          </cell>
          <cell r="Q6469" t="str">
            <v>R</v>
          </cell>
          <cell r="AJ6469">
            <v>8.1687684425711957</v>
          </cell>
          <cell r="AR6469">
            <v>16.8</v>
          </cell>
          <cell r="AS6469">
            <v>-1.6389289799339677</v>
          </cell>
          <cell r="AT6469">
            <v>0.93983564539614572</v>
          </cell>
          <cell r="BE6469">
            <v>1.2827647099652801</v>
          </cell>
          <cell r="CP6469">
            <v>22.791666666666668</v>
          </cell>
          <cell r="CV6469">
            <v>92.1</v>
          </cell>
          <cell r="DA6469">
            <v>0</v>
          </cell>
          <cell r="DD6469">
            <v>1.0890323023133894</v>
          </cell>
          <cell r="FJ6469">
            <v>42</v>
          </cell>
          <cell r="FK6469">
            <v>0.26300000000000001</v>
          </cell>
          <cell r="FL6469">
            <v>1.4178885386136098</v>
          </cell>
          <cell r="FO6469">
            <v>0.99500225765751593</v>
          </cell>
        </row>
        <row r="6470">
          <cell r="A6470">
            <v>656693</v>
          </cell>
          <cell r="C6470" t="str">
            <v>Mathewson, Chris</v>
          </cell>
          <cell r="Q6470" t="str">
            <v>R</v>
          </cell>
          <cell r="AJ6470">
            <v>7.6646465562586936</v>
          </cell>
          <cell r="AR6470">
            <v>16.8</v>
          </cell>
          <cell r="AS6470">
            <v>-2.7739701665181076</v>
          </cell>
          <cell r="AT6470">
            <v>0.9735481420001989</v>
          </cell>
          <cell r="BE6470">
            <v>1.1282151095845361</v>
          </cell>
          <cell r="CP6470">
            <v>20.125</v>
          </cell>
          <cell r="CV6470">
            <v>92.1</v>
          </cell>
          <cell r="DA6470">
            <v>0</v>
          </cell>
          <cell r="DD6470">
            <v>0.98592622434359944</v>
          </cell>
          <cell r="FJ6470">
            <v>42</v>
          </cell>
          <cell r="FK6470">
            <v>0.26300000000000001</v>
          </cell>
          <cell r="FL6470">
            <v>-0.56929929587803108</v>
          </cell>
          <cell r="FO6470">
            <v>1</v>
          </cell>
        </row>
        <row r="6471">
          <cell r="A6471">
            <v>656895</v>
          </cell>
          <cell r="C6471" t="str">
            <v>Rios, Willie</v>
          </cell>
          <cell r="Q6471" t="str">
            <v>S</v>
          </cell>
          <cell r="AJ6471">
            <v>9.6084726116622772</v>
          </cell>
          <cell r="AR6471">
            <v>44.400000000000006</v>
          </cell>
          <cell r="AS6471">
            <v>-7.868731887822225</v>
          </cell>
          <cell r="AT6471">
            <v>0.99033447528506291</v>
          </cell>
          <cell r="BE6471">
            <v>0.97825357571146188</v>
          </cell>
          <cell r="CP6471">
            <v>20.375</v>
          </cell>
          <cell r="CV6471">
            <v>92.1</v>
          </cell>
          <cell r="DA6471">
            <v>0</v>
          </cell>
          <cell r="DD6471">
            <v>1.3151645583594695</v>
          </cell>
          <cell r="FJ6471">
            <v>111</v>
          </cell>
          <cell r="FK6471">
            <v>0.26300000000000001</v>
          </cell>
          <cell r="FL6471">
            <v>4.5713007226117206</v>
          </cell>
          <cell r="FO6471">
            <v>0</v>
          </cell>
        </row>
        <row r="6472">
          <cell r="A6472">
            <v>657643</v>
          </cell>
          <cell r="C6472" t="str">
            <v>Kish, Keenan</v>
          </cell>
          <cell r="Q6472" t="str">
            <v>R</v>
          </cell>
          <cell r="AJ6472">
            <v>7.5123018279022604</v>
          </cell>
          <cell r="AR6472">
            <v>16.8</v>
          </cell>
          <cell r="AS6472">
            <v>3.2203281912947737</v>
          </cell>
          <cell r="AT6472">
            <v>0.99138412098893935</v>
          </cell>
          <cell r="BE6472">
            <v>1.014058561523304</v>
          </cell>
          <cell r="CP6472">
            <v>24.625</v>
          </cell>
          <cell r="CV6472">
            <v>92.1</v>
          </cell>
          <cell r="DA6472">
            <v>0</v>
          </cell>
          <cell r="DD6472">
            <v>1.3384738141093797</v>
          </cell>
          <cell r="FJ6472">
            <v>42</v>
          </cell>
          <cell r="FK6472">
            <v>0.26300000000000001</v>
          </cell>
          <cell r="FL6472">
            <v>0.35392387511291445</v>
          </cell>
          <cell r="FO6472">
            <v>0.62801349292362518</v>
          </cell>
        </row>
        <row r="6473">
          <cell r="A6473">
            <v>660499</v>
          </cell>
          <cell r="C6473" t="str">
            <v>Guerrero, Jose</v>
          </cell>
          <cell r="Q6473" t="str">
            <v>S</v>
          </cell>
          <cell r="AJ6473">
            <v>7.7004863473147749</v>
          </cell>
          <cell r="AR6473">
            <v>44.400000000000006</v>
          </cell>
          <cell r="AS6473">
            <v>0</v>
          </cell>
          <cell r="AT6473">
            <v>0.99975724759308848</v>
          </cell>
          <cell r="BE6473">
            <v>0.9217912752656785</v>
          </cell>
          <cell r="CP6473">
            <v>20.125</v>
          </cell>
          <cell r="CV6473">
            <v>92.1</v>
          </cell>
          <cell r="DA6473">
            <v>0</v>
          </cell>
          <cell r="DD6473">
            <v>0.15577119788797555</v>
          </cell>
          <cell r="FJ6473">
            <v>111</v>
          </cell>
          <cell r="FK6473">
            <v>0.26300000000000001</v>
          </cell>
          <cell r="FL6473">
            <v>0</v>
          </cell>
          <cell r="FO6473">
            <v>0</v>
          </cell>
        </row>
        <row r="6474">
          <cell r="A6474">
            <v>663990</v>
          </cell>
          <cell r="C6474" t="str">
            <v>Dietz, Matthias</v>
          </cell>
          <cell r="Q6474" t="str">
            <v>S</v>
          </cell>
          <cell r="AJ6474">
            <v>8.3043945681113129</v>
          </cell>
          <cell r="AR6474">
            <v>44.400000000000006</v>
          </cell>
          <cell r="AS6474">
            <v>1.0062409077812298</v>
          </cell>
          <cell r="AT6474">
            <v>0.99228993648316288</v>
          </cell>
          <cell r="BE6474">
            <v>1.0121658411496419</v>
          </cell>
          <cell r="CP6474">
            <v>20.791666666666668</v>
          </cell>
          <cell r="CV6474">
            <v>92.1</v>
          </cell>
          <cell r="DA6474">
            <v>0</v>
          </cell>
          <cell r="DD6474">
            <v>0.83291591723211678</v>
          </cell>
          <cell r="FJ6474">
            <v>111</v>
          </cell>
          <cell r="FK6474">
            <v>0.26300000000000001</v>
          </cell>
          <cell r="FL6474">
            <v>1.2996492063375022</v>
          </cell>
          <cell r="FO6474">
            <v>0</v>
          </cell>
        </row>
        <row r="6475">
          <cell r="A6475">
            <v>665622</v>
          </cell>
          <cell r="C6475" t="str">
            <v>Medina, Luis</v>
          </cell>
          <cell r="Q6475" t="str">
            <v>S</v>
          </cell>
          <cell r="AJ6475">
            <v>8.0952245733162886</v>
          </cell>
          <cell r="AR6475">
            <v>44.400000000000006</v>
          </cell>
          <cell r="AS6475">
            <v>-0.79271910454443362</v>
          </cell>
          <cell r="AT6475">
            <v>0.99322430939778084</v>
          </cell>
          <cell r="BE6475">
            <v>0.91745610995552251</v>
          </cell>
          <cell r="CP6475">
            <v>17.125</v>
          </cell>
          <cell r="CV6475">
            <v>92.1</v>
          </cell>
          <cell r="DA6475">
            <v>0</v>
          </cell>
          <cell r="DD6475">
            <v>0.49585584693312845</v>
          </cell>
          <cell r="FJ6475">
            <v>111</v>
          </cell>
          <cell r="FK6475">
            <v>0.26300000000000001</v>
          </cell>
          <cell r="FL6475">
            <v>2.1488599420261716</v>
          </cell>
          <cell r="FO6475">
            <v>0</v>
          </cell>
        </row>
        <row r="6476">
          <cell r="A6476">
            <v>666835</v>
          </cell>
          <cell r="C6476" t="str">
            <v>Sanchez, Elier</v>
          </cell>
          <cell r="Q6476" t="str">
            <v>S</v>
          </cell>
          <cell r="AJ6476">
            <v>6.4980548617211547</v>
          </cell>
          <cell r="AR6476">
            <v>44.082296296296299</v>
          </cell>
          <cell r="AS6476">
            <v>-1.2666385265880951</v>
          </cell>
          <cell r="AT6476">
            <v>0.98171503239251978</v>
          </cell>
          <cell r="BE6476">
            <v>0.82621613355490853</v>
          </cell>
          <cell r="CP6476">
            <v>29.708333333333332</v>
          </cell>
          <cell r="CV6476">
            <v>92.1</v>
          </cell>
          <cell r="DA6476">
            <v>0</v>
          </cell>
          <cell r="DD6476">
            <v>0.79690587561999204</v>
          </cell>
          <cell r="FJ6476">
            <v>110.20574074074074</v>
          </cell>
          <cell r="FK6476">
            <v>0.26300000000000001</v>
          </cell>
          <cell r="FL6476">
            <v>-1.3035687516082519</v>
          </cell>
          <cell r="FO6476">
            <v>0</v>
          </cell>
        </row>
        <row r="6477">
          <cell r="A6477">
            <v>668032</v>
          </cell>
          <cell r="C6477" t="str">
            <v>Olander, Tyler</v>
          </cell>
          <cell r="Q6477" t="str">
            <v>S</v>
          </cell>
          <cell r="AJ6477">
            <v>8.802378712812164</v>
          </cell>
          <cell r="AR6477">
            <v>44.400000000000006</v>
          </cell>
          <cell r="AS6477">
            <v>1.3236503009722043</v>
          </cell>
          <cell r="AT6477">
            <v>0.99709472609705285</v>
          </cell>
          <cell r="BE6477">
            <v>1.2414178744349633</v>
          </cell>
          <cell r="CP6477">
            <v>23.958333333333332</v>
          </cell>
          <cell r="CV6477">
            <v>92.1</v>
          </cell>
          <cell r="DA6477">
            <v>0</v>
          </cell>
          <cell r="DD6477">
            <v>0.64962294003488585</v>
          </cell>
          <cell r="FJ6477">
            <v>111</v>
          </cell>
          <cell r="FK6477">
            <v>0.26300000000000001</v>
          </cell>
          <cell r="FL6477">
            <v>8.7636430455727794</v>
          </cell>
          <cell r="FO6477">
            <v>0</v>
          </cell>
        </row>
        <row r="6478">
          <cell r="A6478">
            <v>669796</v>
          </cell>
          <cell r="C6478" t="str">
            <v>Hernandez, Jose</v>
          </cell>
          <cell r="Q6478" t="str">
            <v>R</v>
          </cell>
          <cell r="AJ6478">
            <v>10.611961198912233</v>
          </cell>
          <cell r="AR6478">
            <v>16.8</v>
          </cell>
          <cell r="AS6478">
            <v>-2.0082710127709191</v>
          </cell>
          <cell r="AT6478">
            <v>0.9735481420001989</v>
          </cell>
          <cell r="BE6478">
            <v>1.0620035296208701</v>
          </cell>
          <cell r="CP6478">
            <v>18.541666666666668</v>
          </cell>
          <cell r="CV6478">
            <v>92.1</v>
          </cell>
          <cell r="DA6478">
            <v>0</v>
          </cell>
          <cell r="DD6478">
            <v>1.355195620701934</v>
          </cell>
          <cell r="FJ6478">
            <v>42</v>
          </cell>
          <cell r="FK6478">
            <v>0.26300000000000001</v>
          </cell>
          <cell r="FL6478">
            <v>2.236921660324775</v>
          </cell>
          <cell r="FO6478">
            <v>1</v>
          </cell>
        </row>
        <row r="6479">
          <cell r="A6479">
            <v>669993</v>
          </cell>
          <cell r="C6479" t="str">
            <v>Brito, Raul</v>
          </cell>
          <cell r="Q6479" t="str">
            <v>R</v>
          </cell>
          <cell r="AJ6479">
            <v>9.1882865701627807</v>
          </cell>
          <cell r="AR6479">
            <v>16.8</v>
          </cell>
          <cell r="AS6479">
            <v>1.4346099853986232</v>
          </cell>
          <cell r="AT6479">
            <v>0.98961942581868378</v>
          </cell>
          <cell r="BE6479">
            <v>0.92659342942299516</v>
          </cell>
          <cell r="CP6479">
            <v>19.125</v>
          </cell>
          <cell r="CV6479">
            <v>92.1</v>
          </cell>
          <cell r="DA6479">
            <v>0</v>
          </cell>
          <cell r="DD6479">
            <v>0.94729934399840865</v>
          </cell>
          <cell r="FJ6479">
            <v>42</v>
          </cell>
          <cell r="FK6479">
            <v>0.26300000000000001</v>
          </cell>
          <cell r="FL6479">
            <v>0.15742099866085899</v>
          </cell>
          <cell r="FO6479">
            <v>1</v>
          </cell>
        </row>
        <row r="6480">
          <cell r="A6480">
            <v>669996</v>
          </cell>
          <cell r="C6480" t="str">
            <v>Galva, Claudio</v>
          </cell>
          <cell r="Q6480" t="str">
            <v>S</v>
          </cell>
          <cell r="AJ6480">
            <v>8.5337972446896213</v>
          </cell>
          <cell r="AR6480">
            <v>44.400000000000006</v>
          </cell>
          <cell r="AS6480">
            <v>-2.8199213040855358</v>
          </cell>
          <cell r="AT6480">
            <v>0.9820965322050178</v>
          </cell>
          <cell r="BE6480">
            <v>0.99901442845203636</v>
          </cell>
          <cell r="CP6480">
            <v>19.708333333333332</v>
          </cell>
          <cell r="CV6480">
            <v>92.1</v>
          </cell>
          <cell r="DA6480">
            <v>0</v>
          </cell>
          <cell r="DD6480">
            <v>1.2552307844458364</v>
          </cell>
          <cell r="FJ6480">
            <v>111</v>
          </cell>
          <cell r="FK6480">
            <v>0.26300000000000001</v>
          </cell>
          <cell r="FL6480">
            <v>-1.6566691334720396</v>
          </cell>
          <cell r="FO6480">
            <v>0</v>
          </cell>
        </row>
        <row r="6481">
          <cell r="A6481">
            <v>670155</v>
          </cell>
          <cell r="C6481" t="str">
            <v>Sexton, Robby</v>
          </cell>
          <cell r="Q6481" t="str">
            <v>S</v>
          </cell>
          <cell r="AJ6481">
            <v>7.0260358183215716</v>
          </cell>
          <cell r="AR6481">
            <v>44.400000000000006</v>
          </cell>
          <cell r="AS6481">
            <v>0.50841863884455052</v>
          </cell>
          <cell r="AT6481">
            <v>0.99348678705286864</v>
          </cell>
          <cell r="BE6481">
            <v>0.83233761557749142</v>
          </cell>
          <cell r="CP6481">
            <v>22.208333333333332</v>
          </cell>
          <cell r="CV6481">
            <v>92.1</v>
          </cell>
          <cell r="DA6481">
            <v>0</v>
          </cell>
          <cell r="DD6481">
            <v>0.75976043645749414</v>
          </cell>
          <cell r="FJ6481">
            <v>111</v>
          </cell>
          <cell r="FK6481">
            <v>0.26300000000000001</v>
          </cell>
          <cell r="FL6481">
            <v>-0.25587793062622488</v>
          </cell>
          <cell r="FO6481">
            <v>0</v>
          </cell>
        </row>
        <row r="6482">
          <cell r="A6482">
            <v>670159</v>
          </cell>
          <cell r="C6482" t="str">
            <v>LaRue, Carson</v>
          </cell>
          <cell r="Q6482" t="str">
            <v>R</v>
          </cell>
          <cell r="AJ6482">
            <v>7.6984954469635509</v>
          </cell>
          <cell r="AR6482">
            <v>16.8</v>
          </cell>
          <cell r="AS6482">
            <v>1.095122633299576</v>
          </cell>
          <cell r="AT6482">
            <v>0.98847931774939346</v>
          </cell>
          <cell r="BE6482">
            <v>1.2099163053901223</v>
          </cell>
          <cell r="CP6482">
            <v>20.291666666666668</v>
          </cell>
          <cell r="CV6482">
            <v>92.1</v>
          </cell>
          <cell r="DA6482">
            <v>0</v>
          </cell>
          <cell r="DD6482">
            <v>0.82247192568164806</v>
          </cell>
          <cell r="FJ6482">
            <v>42</v>
          </cell>
          <cell r="FK6482">
            <v>0.26300000000000001</v>
          </cell>
          <cell r="FL6482">
            <v>1.5224078902515836</v>
          </cell>
          <cell r="FO6482">
            <v>1</v>
          </cell>
        </row>
        <row r="6483">
          <cell r="A6483">
            <v>670220</v>
          </cell>
          <cell r="C6483" t="str">
            <v>Malisheski, Kevin</v>
          </cell>
          <cell r="Q6483" t="str">
            <v>R</v>
          </cell>
          <cell r="AJ6483">
            <v>7.4398920453926465</v>
          </cell>
          <cell r="AR6483">
            <v>16.8</v>
          </cell>
          <cell r="AS6483">
            <v>0.2978492519525977</v>
          </cell>
          <cell r="AT6483">
            <v>0.98450953866949775</v>
          </cell>
          <cell r="BE6483">
            <v>1.209267077807201</v>
          </cell>
          <cell r="CP6483">
            <v>18.791666666666668</v>
          </cell>
          <cell r="CV6483">
            <v>92.1</v>
          </cell>
          <cell r="DA6483">
            <v>0</v>
          </cell>
          <cell r="DD6483">
            <v>1.223772641414006</v>
          </cell>
          <cell r="FJ6483">
            <v>42</v>
          </cell>
          <cell r="FK6483">
            <v>0.26300000000000001</v>
          </cell>
          <cell r="FL6483">
            <v>2.287453098588637</v>
          </cell>
          <cell r="FO6483">
            <v>1</v>
          </cell>
        </row>
        <row r="6484">
          <cell r="A6484">
            <v>670418</v>
          </cell>
          <cell r="C6484" t="str">
            <v>Nesbit, Cody</v>
          </cell>
          <cell r="Q6484" t="str">
            <v>R</v>
          </cell>
          <cell r="AJ6484">
            <v>7.0264582748238471</v>
          </cell>
          <cell r="AR6484">
            <v>16.8</v>
          </cell>
          <cell r="AS6484">
            <v>1.8879318477269988</v>
          </cell>
          <cell r="AT6484">
            <v>0.99478263327819838</v>
          </cell>
          <cell r="BE6484">
            <v>1.2898891969934281</v>
          </cell>
          <cell r="CP6484">
            <v>20.291666666666668</v>
          </cell>
          <cell r="CV6484">
            <v>92.1</v>
          </cell>
          <cell r="DA6484">
            <v>0</v>
          </cell>
          <cell r="DD6484">
            <v>0.59058551265920345</v>
          </cell>
          <cell r="FJ6484">
            <v>42</v>
          </cell>
          <cell r="FK6484">
            <v>0.26300000000000001</v>
          </cell>
          <cell r="FL6484">
            <v>1.6375798946947739</v>
          </cell>
          <cell r="FO6484">
            <v>1</v>
          </cell>
        </row>
        <row r="6485">
          <cell r="A6485">
            <v>670915</v>
          </cell>
          <cell r="C6485" t="str">
            <v>Puello, Yariel</v>
          </cell>
          <cell r="Q6485" t="str">
            <v>R</v>
          </cell>
          <cell r="AJ6485">
            <v>9.8654467605363667</v>
          </cell>
          <cell r="AR6485">
            <v>16.8</v>
          </cell>
          <cell r="AS6485">
            <v>0.32105880636431827</v>
          </cell>
          <cell r="AT6485">
            <v>0.9901904683835826</v>
          </cell>
          <cell r="BE6485">
            <v>1.1014443625979253</v>
          </cell>
          <cell r="CP6485">
            <v>18.875</v>
          </cell>
          <cell r="CV6485">
            <v>92.1</v>
          </cell>
          <cell r="DA6485">
            <v>0</v>
          </cell>
          <cell r="DD6485">
            <v>1.3869558264723258</v>
          </cell>
          <cell r="FJ6485">
            <v>42</v>
          </cell>
          <cell r="FK6485">
            <v>0.26300000000000001</v>
          </cell>
          <cell r="FL6485">
            <v>-0.78479841428561292</v>
          </cell>
          <cell r="FO6485">
            <v>1</v>
          </cell>
        </row>
        <row r="6486">
          <cell r="A6486">
            <v>670961</v>
          </cell>
          <cell r="C6486" t="str">
            <v>Cornelius, Felix</v>
          </cell>
          <cell r="Q6486" t="str">
            <v>R</v>
          </cell>
          <cell r="AJ6486">
            <v>11.308979620138128</v>
          </cell>
          <cell r="AR6486">
            <v>16.8</v>
          </cell>
          <cell r="AS6486">
            <v>4.8773022694715564</v>
          </cell>
          <cell r="AT6486">
            <v>0.9901904683835826</v>
          </cell>
          <cell r="BE6486">
            <v>0.81296862817256188</v>
          </cell>
          <cell r="CP6486">
            <v>18.708333333333332</v>
          </cell>
          <cell r="CV6486">
            <v>92.1</v>
          </cell>
          <cell r="DA6486">
            <v>0</v>
          </cell>
          <cell r="DD6486">
            <v>1.7890942506821088</v>
          </cell>
          <cell r="FJ6486">
            <v>42</v>
          </cell>
          <cell r="FK6486">
            <v>0.26300000000000001</v>
          </cell>
          <cell r="FL6486">
            <v>-2.0323136042950054</v>
          </cell>
          <cell r="FO6486">
            <v>1</v>
          </cell>
        </row>
        <row r="6487">
          <cell r="A6487">
            <v>671232</v>
          </cell>
          <cell r="C6487" t="str">
            <v>Gomez, Rafael</v>
          </cell>
          <cell r="Q6487" t="str">
            <v>R</v>
          </cell>
          <cell r="AJ6487">
            <v>6.7703751664629834</v>
          </cell>
          <cell r="AR6487">
            <v>16.8</v>
          </cell>
          <cell r="AS6487">
            <v>0.5489493369848174</v>
          </cell>
          <cell r="AT6487">
            <v>0.98281794939837785</v>
          </cell>
          <cell r="BE6487">
            <v>0.84790179687024336</v>
          </cell>
          <cell r="CP6487">
            <v>18.208333333333332</v>
          </cell>
          <cell r="CV6487">
            <v>92.1</v>
          </cell>
          <cell r="DA6487">
            <v>0</v>
          </cell>
          <cell r="DD6487">
            <v>1.2926587321717422</v>
          </cell>
          <cell r="FJ6487">
            <v>42</v>
          </cell>
          <cell r="FK6487">
            <v>0.26300000000000001</v>
          </cell>
          <cell r="FL6487">
            <v>0.19876534649197855</v>
          </cell>
          <cell r="FO6487">
            <v>1</v>
          </cell>
        </row>
        <row r="6488">
          <cell r="A6488">
            <v>671305</v>
          </cell>
          <cell r="C6488" t="str">
            <v>Otanez, Michel</v>
          </cell>
          <cell r="Q6488" t="str">
            <v>S</v>
          </cell>
          <cell r="AJ6488">
            <v>9.5633647828842197</v>
          </cell>
          <cell r="AR6488">
            <v>44.400000000000006</v>
          </cell>
          <cell r="AS6488">
            <v>-1.5424692084957512</v>
          </cell>
          <cell r="AT6488">
            <v>0.98314641804739111</v>
          </cell>
          <cell r="BE6488">
            <v>1.1356911159999381</v>
          </cell>
          <cell r="CP6488">
            <v>18.958333333333332</v>
          </cell>
          <cell r="CV6488">
            <v>92.1</v>
          </cell>
          <cell r="DA6488">
            <v>0</v>
          </cell>
          <cell r="DD6488">
            <v>1.0366632379145826</v>
          </cell>
          <cell r="FJ6488">
            <v>111</v>
          </cell>
          <cell r="FK6488">
            <v>0.26300000000000001</v>
          </cell>
          <cell r="FL6488">
            <v>0.77543280734959552</v>
          </cell>
          <cell r="FO6488">
            <v>0</v>
          </cell>
        </row>
        <row r="6489">
          <cell r="A6489">
            <v>455605</v>
          </cell>
          <cell r="C6489" t="str">
            <v>Martin, J.D.</v>
          </cell>
          <cell r="Q6489" t="str">
            <v>S</v>
          </cell>
          <cell r="AJ6489">
            <v>7.622000273164641</v>
          </cell>
          <cell r="AR6489">
            <v>41.382296296296296</v>
          </cell>
          <cell r="AS6489">
            <v>8.223996384203025E-2</v>
          </cell>
          <cell r="AT6489">
            <v>0.95845846882624108</v>
          </cell>
          <cell r="BE6489">
            <v>1.2853497033271113</v>
          </cell>
          <cell r="CP6489">
            <v>33.458333333333336</v>
          </cell>
          <cell r="CV6489">
            <v>92.1</v>
          </cell>
          <cell r="DA6489">
            <v>0</v>
          </cell>
          <cell r="DD6489">
            <v>0.90302728916902031</v>
          </cell>
          <cell r="FJ6489">
            <v>103.45574074074074</v>
          </cell>
          <cell r="FK6489">
            <v>0.26300000000000001</v>
          </cell>
          <cell r="FL6489">
            <v>0.84898687074828905</v>
          </cell>
          <cell r="FO6489">
            <v>0</v>
          </cell>
        </row>
        <row r="6490">
          <cell r="A6490">
            <v>606996</v>
          </cell>
          <cell r="C6490" t="str">
            <v>Hart, Kyle</v>
          </cell>
          <cell r="Q6490" t="str">
            <v>S</v>
          </cell>
          <cell r="AJ6490">
            <v>8.6769191660357876</v>
          </cell>
          <cell r="AR6490">
            <v>44.400000000000006</v>
          </cell>
          <cell r="AS6490">
            <v>-1.4841313783398782</v>
          </cell>
          <cell r="AT6490">
            <v>0.9975748293401947</v>
          </cell>
          <cell r="BE6490">
            <v>1.0567317612829699</v>
          </cell>
          <cell r="CP6490">
            <v>23.625</v>
          </cell>
          <cell r="CV6490">
            <v>92.1</v>
          </cell>
          <cell r="DA6490">
            <v>0</v>
          </cell>
          <cell r="DD6490">
            <v>2</v>
          </cell>
          <cell r="FJ6490">
            <v>111</v>
          </cell>
          <cell r="FK6490">
            <v>0.26300000000000001</v>
          </cell>
          <cell r="FL6490">
            <v>-4.2879122256590829</v>
          </cell>
          <cell r="FO6490">
            <v>0</v>
          </cell>
        </row>
        <row r="6491">
          <cell r="A6491">
            <v>614179</v>
          </cell>
          <cell r="C6491" t="str">
            <v>Ruiz, Jose</v>
          </cell>
          <cell r="Q6491" t="str">
            <v>R</v>
          </cell>
          <cell r="AJ6491">
            <v>9.8520288311853506</v>
          </cell>
          <cell r="AR6491">
            <v>16.8</v>
          </cell>
          <cell r="AS6491">
            <v>1.6057996046206136</v>
          </cell>
          <cell r="AT6491">
            <v>0.9901904683835826</v>
          </cell>
          <cell r="BE6491">
            <v>0.87901054702320147</v>
          </cell>
          <cell r="CP6491">
            <v>21.708333333333332</v>
          </cell>
          <cell r="CV6491">
            <v>92.1</v>
          </cell>
          <cell r="DA6491">
            <v>0</v>
          </cell>
          <cell r="DD6491">
            <v>1.5312117211822218</v>
          </cell>
          <cell r="FJ6491">
            <v>42</v>
          </cell>
          <cell r="FK6491">
            <v>0.26300000000000001</v>
          </cell>
          <cell r="FL6491">
            <v>1.3713165174582465</v>
          </cell>
          <cell r="FO6491">
            <v>1</v>
          </cell>
        </row>
        <row r="6492">
          <cell r="A6492">
            <v>621074</v>
          </cell>
          <cell r="C6492" t="str">
            <v>Rucker, Michael</v>
          </cell>
          <cell r="Q6492" t="str">
            <v>R</v>
          </cell>
          <cell r="AJ6492">
            <v>5.9898772076498403</v>
          </cell>
          <cell r="AR6492">
            <v>16.8</v>
          </cell>
          <cell r="AS6492">
            <v>-6.6382972710572918E-2</v>
          </cell>
          <cell r="AT6492">
            <v>0.98611117643714985</v>
          </cell>
          <cell r="BE6492">
            <v>0.94228193343412137</v>
          </cell>
          <cell r="CP6492">
            <v>22.208333333333332</v>
          </cell>
          <cell r="CV6492">
            <v>92.1</v>
          </cell>
          <cell r="DA6492">
            <v>0</v>
          </cell>
          <cell r="DD6492">
            <v>1.680616101468186</v>
          </cell>
          <cell r="FJ6492">
            <v>42</v>
          </cell>
          <cell r="FK6492">
            <v>0.26300000000000001</v>
          </cell>
          <cell r="FL6492">
            <v>0.76456308132800044</v>
          </cell>
          <cell r="FO6492">
            <v>1</v>
          </cell>
        </row>
        <row r="6493">
          <cell r="A6493">
            <v>621144</v>
          </cell>
          <cell r="C6493" t="str">
            <v>Becker, Cal</v>
          </cell>
          <cell r="Q6493" t="str">
            <v>R</v>
          </cell>
          <cell r="AJ6493">
            <v>7.2778271777213801</v>
          </cell>
          <cell r="AR6493">
            <v>16.8</v>
          </cell>
          <cell r="AS6493">
            <v>1.0373758011989667</v>
          </cell>
          <cell r="AT6493">
            <v>0.99651569588802491</v>
          </cell>
          <cell r="BE6493">
            <v>0.90328337858662999</v>
          </cell>
          <cell r="CP6493">
            <v>23.041666666666668</v>
          </cell>
          <cell r="CV6493">
            <v>92.1</v>
          </cell>
          <cell r="DA6493">
            <v>0</v>
          </cell>
          <cell r="DD6493">
            <v>0.60665122519992176</v>
          </cell>
          <cell r="FJ6493">
            <v>42</v>
          </cell>
          <cell r="FK6493">
            <v>0.26300000000000001</v>
          </cell>
          <cell r="FL6493">
            <v>0.4707145413184835</v>
          </cell>
          <cell r="FO6493">
            <v>1</v>
          </cell>
        </row>
        <row r="6494">
          <cell r="A6494">
            <v>621329</v>
          </cell>
          <cell r="C6494" t="str">
            <v>Fox, Blake</v>
          </cell>
          <cell r="Q6494" t="str">
            <v>R</v>
          </cell>
          <cell r="AJ6494">
            <v>7.2939262439988113</v>
          </cell>
          <cell r="AR6494">
            <v>16.8</v>
          </cell>
          <cell r="AS6494">
            <v>3.8371176633194857</v>
          </cell>
          <cell r="AT6494">
            <v>0.99478263327819838</v>
          </cell>
          <cell r="BE6494">
            <v>1.0540302696062913</v>
          </cell>
          <cell r="CP6494">
            <v>23.041666666666668</v>
          </cell>
          <cell r="CV6494">
            <v>92.1</v>
          </cell>
          <cell r="DA6494">
            <v>0</v>
          </cell>
          <cell r="DD6494">
            <v>1.256297651260925</v>
          </cell>
          <cell r="FJ6494">
            <v>42</v>
          </cell>
          <cell r="FK6494">
            <v>0.26300000000000001</v>
          </cell>
          <cell r="FL6494">
            <v>0.48017084821413064</v>
          </cell>
          <cell r="FO6494">
            <v>1</v>
          </cell>
        </row>
        <row r="6495">
          <cell r="A6495">
            <v>624519</v>
          </cell>
          <cell r="C6495" t="str">
            <v>Shore, Logan</v>
          </cell>
          <cell r="Q6495" t="str">
            <v>S</v>
          </cell>
          <cell r="AJ6495">
            <v>7.3027839417554503</v>
          </cell>
          <cell r="AR6495">
            <v>44.400000000000006</v>
          </cell>
          <cell r="AS6495">
            <v>0.51803423968475215</v>
          </cell>
          <cell r="AT6495">
            <v>0.99492682489227691</v>
          </cell>
          <cell r="BE6495">
            <v>0.96153155740471485</v>
          </cell>
          <cell r="CP6495">
            <v>21.541666666666668</v>
          </cell>
          <cell r="CV6495">
            <v>92.1</v>
          </cell>
          <cell r="DA6495">
            <v>0</v>
          </cell>
          <cell r="DD6495">
            <v>0.97142904752006198</v>
          </cell>
          <cell r="FJ6495">
            <v>111</v>
          </cell>
          <cell r="FK6495">
            <v>0.26300000000000001</v>
          </cell>
          <cell r="FL6495">
            <v>0.53860817401740135</v>
          </cell>
          <cell r="FO6495">
            <v>0</v>
          </cell>
        </row>
        <row r="6496">
          <cell r="A6496">
            <v>640465</v>
          </cell>
          <cell r="C6496" t="str">
            <v>Tyler, Robert</v>
          </cell>
          <cell r="Q6496" t="str">
            <v>S</v>
          </cell>
          <cell r="AJ6496">
            <v>8.463031233957377</v>
          </cell>
          <cell r="AR6496">
            <v>44.400000000000006</v>
          </cell>
          <cell r="AS6496">
            <v>4.4924207500094013</v>
          </cell>
          <cell r="AT6496">
            <v>0.99830320310675447</v>
          </cell>
          <cell r="BE6496">
            <v>1.1483816868609065</v>
          </cell>
          <cell r="CP6496">
            <v>21.041666666666668</v>
          </cell>
          <cell r="CV6496">
            <v>92.1</v>
          </cell>
          <cell r="DA6496">
            <v>0</v>
          </cell>
          <cell r="DD6496">
            <v>2</v>
          </cell>
          <cell r="FJ6496">
            <v>111</v>
          </cell>
          <cell r="FK6496">
            <v>0.26300000000000001</v>
          </cell>
          <cell r="FL6496">
            <v>-6.2159339474943778</v>
          </cell>
          <cell r="FO6496">
            <v>0</v>
          </cell>
        </row>
        <row r="6497">
          <cell r="A6497">
            <v>641714</v>
          </cell>
          <cell r="C6497" t="str">
            <v>Humphreys, Reid</v>
          </cell>
          <cell r="Q6497" t="str">
            <v>R</v>
          </cell>
          <cell r="AJ6497">
            <v>7.610813509024692</v>
          </cell>
          <cell r="AR6497">
            <v>16.8</v>
          </cell>
          <cell r="AS6497">
            <v>0.82325998611252149</v>
          </cell>
          <cell r="AT6497">
            <v>0.99535965180151453</v>
          </cell>
          <cell r="BE6497">
            <v>0.92847135930138547</v>
          </cell>
          <cell r="CP6497">
            <v>21.625</v>
          </cell>
          <cell r="CV6497">
            <v>92.1</v>
          </cell>
          <cell r="DA6497">
            <v>0</v>
          </cell>
          <cell r="DD6497">
            <v>0.86169001155716662</v>
          </cell>
          <cell r="FJ6497">
            <v>42</v>
          </cell>
          <cell r="FK6497">
            <v>0.26300000000000001</v>
          </cell>
          <cell r="FL6497">
            <v>-1.7343294025388512</v>
          </cell>
          <cell r="FO6497">
            <v>1</v>
          </cell>
        </row>
        <row r="6498">
          <cell r="A6498">
            <v>641726</v>
          </cell>
          <cell r="C6498" t="str">
            <v>Jefferies, Daulton</v>
          </cell>
          <cell r="Q6498" t="str">
            <v>S</v>
          </cell>
          <cell r="AJ6498">
            <v>6.745171491773486</v>
          </cell>
          <cell r="AR6498">
            <v>44.400000000000006</v>
          </cell>
          <cell r="AS6498">
            <v>-0.68204668630867749</v>
          </cell>
          <cell r="AT6498">
            <v>0.99418945219410604</v>
          </cell>
          <cell r="BE6498">
            <v>0.81037551306990385</v>
          </cell>
          <cell r="CP6498">
            <v>20.875</v>
          </cell>
          <cell r="CV6498">
            <v>92.1</v>
          </cell>
          <cell r="DA6498">
            <v>0</v>
          </cell>
          <cell r="DD6498">
            <v>1.6599425175449167</v>
          </cell>
          <cell r="FJ6498">
            <v>111</v>
          </cell>
          <cell r="FK6498">
            <v>0.26300000000000001</v>
          </cell>
          <cell r="FL6498">
            <v>0.48438036724264411</v>
          </cell>
          <cell r="FO6498">
            <v>0</v>
          </cell>
        </row>
        <row r="6499">
          <cell r="A6499">
            <v>642067</v>
          </cell>
          <cell r="C6499" t="str">
            <v>Shawaryn, Michael</v>
          </cell>
          <cell r="Q6499" t="str">
            <v>S</v>
          </cell>
          <cell r="AJ6499">
            <v>7.6298486758561355</v>
          </cell>
          <cell r="AR6499">
            <v>44.400000000000006</v>
          </cell>
          <cell r="AS6499">
            <v>-5.8774991124955225</v>
          </cell>
          <cell r="AT6499">
            <v>0.99418945219410604</v>
          </cell>
          <cell r="BE6499">
            <v>0.93011405054435248</v>
          </cell>
          <cell r="CP6499">
            <v>21.791666666666668</v>
          </cell>
          <cell r="CV6499">
            <v>92.1</v>
          </cell>
          <cell r="DA6499">
            <v>0</v>
          </cell>
          <cell r="DD6499">
            <v>1.8188287104391558</v>
          </cell>
          <cell r="FJ6499">
            <v>111</v>
          </cell>
          <cell r="FK6499">
            <v>0.26300000000000001</v>
          </cell>
          <cell r="FL6499">
            <v>-0.14844619546736126</v>
          </cell>
          <cell r="FO6499">
            <v>0</v>
          </cell>
        </row>
        <row r="6500">
          <cell r="A6500">
            <v>656098</v>
          </cell>
          <cell r="C6500" t="str">
            <v>Son, Ho-young</v>
          </cell>
          <cell r="Q6500" t="str">
            <v>R</v>
          </cell>
          <cell r="AJ6500">
            <v>12.094610643841929</v>
          </cell>
          <cell r="AR6500">
            <v>16.8</v>
          </cell>
          <cell r="AS6500">
            <v>-1.6318738935953634</v>
          </cell>
          <cell r="AT6500">
            <v>0.98841257020098572</v>
          </cell>
          <cell r="BE6500">
            <v>0.71475180309467112</v>
          </cell>
          <cell r="CP6500">
            <v>21.875</v>
          </cell>
          <cell r="CV6500">
            <v>92.1</v>
          </cell>
          <cell r="DA6500">
            <v>0</v>
          </cell>
          <cell r="DD6500">
            <v>0.99862301980332779</v>
          </cell>
          <cell r="FJ6500">
            <v>42</v>
          </cell>
          <cell r="FK6500">
            <v>0.26300000000000001</v>
          </cell>
          <cell r="FL6500">
            <v>0.83355038977533613</v>
          </cell>
          <cell r="FO6500">
            <v>1</v>
          </cell>
        </row>
        <row r="6501">
          <cell r="A6501">
            <v>659416</v>
          </cell>
          <cell r="C6501" t="str">
            <v>Shields, Austin</v>
          </cell>
          <cell r="Q6501" t="str">
            <v>R</v>
          </cell>
          <cell r="AJ6501">
            <v>6.7306860373363602</v>
          </cell>
          <cell r="AR6501">
            <v>16.8</v>
          </cell>
          <cell r="AS6501">
            <v>-8.0923009717673882</v>
          </cell>
          <cell r="AT6501">
            <v>0.99187467674497887</v>
          </cell>
          <cell r="BE6501">
            <v>1.7784830450519686</v>
          </cell>
          <cell r="CP6501">
            <v>18.625</v>
          </cell>
          <cell r="CV6501">
            <v>92.1</v>
          </cell>
          <cell r="DA6501">
            <v>0</v>
          </cell>
          <cell r="DD6501">
            <v>2</v>
          </cell>
          <cell r="FJ6501">
            <v>42</v>
          </cell>
          <cell r="FK6501">
            <v>0.26300000000000001</v>
          </cell>
          <cell r="FL6501">
            <v>-15.579357234621455</v>
          </cell>
          <cell r="FO6501">
            <v>1</v>
          </cell>
        </row>
        <row r="6502">
          <cell r="A6502">
            <v>660692</v>
          </cell>
          <cell r="C6502" t="str">
            <v>Feliz, Wander</v>
          </cell>
          <cell r="Q6502" t="str">
            <v>S</v>
          </cell>
          <cell r="AJ6502">
            <v>14.275866676553429</v>
          </cell>
          <cell r="AR6502">
            <v>44.400000000000006</v>
          </cell>
          <cell r="AS6502">
            <v>1.6217143730587491</v>
          </cell>
          <cell r="AT6502">
            <v>0.99927209545269946</v>
          </cell>
          <cell r="BE6502">
            <v>0.91880593510678898</v>
          </cell>
          <cell r="CP6502">
            <v>18.791666666666668</v>
          </cell>
          <cell r="CV6502">
            <v>92.1</v>
          </cell>
          <cell r="DA6502">
            <v>0</v>
          </cell>
          <cell r="DD6502">
            <v>0.11977409526727212</v>
          </cell>
          <cell r="FJ6502">
            <v>111</v>
          </cell>
          <cell r="FK6502">
            <v>0.26300000000000001</v>
          </cell>
          <cell r="FL6502">
            <v>-4.9566481798344597</v>
          </cell>
          <cell r="FO6502">
            <v>0</v>
          </cell>
        </row>
        <row r="6503">
          <cell r="A6503">
            <v>663718</v>
          </cell>
          <cell r="C6503" t="str">
            <v>Rodriguez, Wesley</v>
          </cell>
          <cell r="Q6503" t="str">
            <v>S</v>
          </cell>
          <cell r="AJ6503">
            <v>6.8024547963499105</v>
          </cell>
          <cell r="AR6503">
            <v>44.400000000000006</v>
          </cell>
          <cell r="AS6503">
            <v>-0.15449629625558137</v>
          </cell>
          <cell r="AT6503">
            <v>0.99563892161377354</v>
          </cell>
          <cell r="BE6503">
            <v>1.0790189668494548</v>
          </cell>
          <cell r="CP6503">
            <v>19.541666666666668</v>
          </cell>
          <cell r="CV6503">
            <v>92.1</v>
          </cell>
          <cell r="DA6503">
            <v>0</v>
          </cell>
          <cell r="DD6503">
            <v>0.77350053113852457</v>
          </cell>
          <cell r="FJ6503">
            <v>111</v>
          </cell>
          <cell r="FK6503">
            <v>0.26300000000000001</v>
          </cell>
          <cell r="FL6503">
            <v>0</v>
          </cell>
          <cell r="FO6503">
            <v>0</v>
          </cell>
        </row>
        <row r="6504">
          <cell r="A6504">
            <v>664165</v>
          </cell>
          <cell r="C6504" t="str">
            <v>Mingo, Cameron</v>
          </cell>
          <cell r="Q6504" t="str">
            <v>R</v>
          </cell>
          <cell r="AJ6504">
            <v>6.2683926882426304</v>
          </cell>
          <cell r="AR6504">
            <v>16.8</v>
          </cell>
          <cell r="AS6504">
            <v>-2.7262401322843948</v>
          </cell>
          <cell r="AT6504">
            <v>0.99303139177604949</v>
          </cell>
          <cell r="BE6504">
            <v>0.99033646183388513</v>
          </cell>
          <cell r="CP6504">
            <v>22.791666666666668</v>
          </cell>
          <cell r="CV6504">
            <v>92.1</v>
          </cell>
          <cell r="DA6504">
            <v>0</v>
          </cell>
          <cell r="DD6504">
            <v>1.9261232739622516</v>
          </cell>
          <cell r="FJ6504">
            <v>42</v>
          </cell>
          <cell r="FK6504">
            <v>0.26300000000000001</v>
          </cell>
          <cell r="FL6504">
            <v>1.3530184872206519</v>
          </cell>
          <cell r="FO6504">
            <v>1</v>
          </cell>
        </row>
        <row r="6505">
          <cell r="A6505">
            <v>665789</v>
          </cell>
          <cell r="C6505" t="str">
            <v>Hernandez, Kenny</v>
          </cell>
          <cell r="Q6505" t="str">
            <v>R</v>
          </cell>
          <cell r="AJ6505">
            <v>8.5098123508911545</v>
          </cell>
          <cell r="AR6505">
            <v>16.8</v>
          </cell>
          <cell r="AS6505">
            <v>4.2588231020954392</v>
          </cell>
          <cell r="AT6505">
            <v>0.99420628510049291</v>
          </cell>
          <cell r="BE6505">
            <v>0.87782715507355547</v>
          </cell>
          <cell r="CP6505">
            <v>18.041666666666668</v>
          </cell>
          <cell r="CV6505">
            <v>92.1</v>
          </cell>
          <cell r="DA6505">
            <v>0</v>
          </cell>
          <cell r="DD6505">
            <v>1.228803853488603</v>
          </cell>
          <cell r="FJ6505">
            <v>42</v>
          </cell>
          <cell r="FK6505">
            <v>0.26300000000000001</v>
          </cell>
          <cell r="FL6505">
            <v>3.5709743667406499</v>
          </cell>
          <cell r="FO6505">
            <v>1</v>
          </cell>
        </row>
        <row r="6506">
          <cell r="A6506">
            <v>666142</v>
          </cell>
          <cell r="C6506" t="str">
            <v>Ragans, Cole</v>
          </cell>
          <cell r="Q6506" t="str">
            <v>S</v>
          </cell>
          <cell r="AJ6506">
            <v>8.8640354262096093</v>
          </cell>
          <cell r="AR6506">
            <v>44.400000000000006</v>
          </cell>
          <cell r="AS6506">
            <v>0.20695729960703521</v>
          </cell>
          <cell r="AT6506">
            <v>0.99927209545269946</v>
          </cell>
          <cell r="BE6506">
            <v>1.3235220785067028</v>
          </cell>
          <cell r="CP6506">
            <v>18.541666666666668</v>
          </cell>
          <cell r="CV6506">
            <v>92.1</v>
          </cell>
          <cell r="DA6506">
            <v>0</v>
          </cell>
          <cell r="DD6506">
            <v>0.56540649918328068</v>
          </cell>
          <cell r="FJ6506">
            <v>111</v>
          </cell>
          <cell r="FK6506">
            <v>0.26300000000000001</v>
          </cell>
          <cell r="FL6506">
            <v>0.93587353754335822</v>
          </cell>
          <cell r="FO6506">
            <v>0</v>
          </cell>
        </row>
        <row r="6507">
          <cell r="A6507">
            <v>666156</v>
          </cell>
          <cell r="C6507" t="str">
            <v>Lawson, Reggie</v>
          </cell>
          <cell r="Q6507" t="str">
            <v>R</v>
          </cell>
          <cell r="AJ6507">
            <v>8.0031246853076983</v>
          </cell>
          <cell r="AR6507">
            <v>16.8</v>
          </cell>
          <cell r="AS6507">
            <v>2.4343318322551535</v>
          </cell>
          <cell r="AT6507">
            <v>0.99651569588802491</v>
          </cell>
          <cell r="BE6507">
            <v>1.3321140260450235</v>
          </cell>
          <cell r="CP6507">
            <v>18.875</v>
          </cell>
          <cell r="CV6507">
            <v>92.1</v>
          </cell>
          <cell r="DA6507">
            <v>0</v>
          </cell>
          <cell r="DD6507">
            <v>1.2926369952671439</v>
          </cell>
          <cell r="FJ6507">
            <v>42</v>
          </cell>
          <cell r="FK6507">
            <v>0.26300000000000001</v>
          </cell>
          <cell r="FL6507">
            <v>-0.58559419525961687</v>
          </cell>
          <cell r="FO6507">
            <v>1</v>
          </cell>
        </row>
        <row r="6508">
          <cell r="A6508">
            <v>666168</v>
          </cell>
          <cell r="C6508" t="str">
            <v>Thompson, Mason</v>
          </cell>
          <cell r="Q6508" t="str">
            <v>S</v>
          </cell>
          <cell r="AJ6508">
            <v>9.028744964501854</v>
          </cell>
          <cell r="AR6508">
            <v>44.400000000000006</v>
          </cell>
          <cell r="AS6508">
            <v>2.2042083142243034</v>
          </cell>
          <cell r="AT6508">
            <v>0.99637104339954274</v>
          </cell>
          <cell r="BE6508">
            <v>1.4497304641166577</v>
          </cell>
          <cell r="CP6508">
            <v>18.375</v>
          </cell>
          <cell r="CV6508">
            <v>92.1</v>
          </cell>
          <cell r="DA6508">
            <v>0</v>
          </cell>
          <cell r="DD6508">
            <v>1.2799455566932458</v>
          </cell>
          <cell r="FJ6508">
            <v>111</v>
          </cell>
          <cell r="FK6508">
            <v>0.26300000000000001</v>
          </cell>
          <cell r="FL6508">
            <v>2.0647965217625677</v>
          </cell>
          <cell r="FO6508">
            <v>0</v>
          </cell>
        </row>
        <row r="6509">
          <cell r="A6509">
            <v>666208</v>
          </cell>
          <cell r="C6509" t="str">
            <v>Speas, Alex</v>
          </cell>
          <cell r="Q6509" t="str">
            <v>S</v>
          </cell>
          <cell r="AJ6509">
            <v>8.1244299558272868</v>
          </cell>
          <cell r="AR6509">
            <v>44.400000000000006</v>
          </cell>
          <cell r="AS6509">
            <v>1.7115929041122557</v>
          </cell>
          <cell r="AT6509">
            <v>0.99927209545269946</v>
          </cell>
          <cell r="BE6509">
            <v>1.3515634289919951</v>
          </cell>
          <cell r="CP6509">
            <v>18.291666666666668</v>
          </cell>
          <cell r="CV6509">
            <v>92.1</v>
          </cell>
          <cell r="DA6509">
            <v>0</v>
          </cell>
          <cell r="DD6509">
            <v>1.0018906935724154</v>
          </cell>
          <cell r="FJ6509">
            <v>111</v>
          </cell>
          <cell r="FK6509">
            <v>0.26300000000000001</v>
          </cell>
          <cell r="FL6509">
            <v>1.790554948315898</v>
          </cell>
          <cell r="FO6509">
            <v>0</v>
          </cell>
        </row>
        <row r="6510">
          <cell r="A6510">
            <v>666302</v>
          </cell>
          <cell r="C6510" t="str">
            <v>Polancic, Jake</v>
          </cell>
          <cell r="Q6510" t="str">
            <v>S</v>
          </cell>
          <cell r="AJ6510">
            <v>9.2157023543953116</v>
          </cell>
          <cell r="AR6510">
            <v>44.400000000000006</v>
          </cell>
          <cell r="AS6510">
            <v>4.0029463373380683</v>
          </cell>
          <cell r="AT6510">
            <v>0.99709472609705285</v>
          </cell>
          <cell r="BE6510">
            <v>1.2939595993613124</v>
          </cell>
          <cell r="CP6510">
            <v>18.041666666666668</v>
          </cell>
          <cell r="CV6510">
            <v>92.1</v>
          </cell>
          <cell r="DA6510">
            <v>0</v>
          </cell>
          <cell r="DD6510">
            <v>0.99049797022595998</v>
          </cell>
          <cell r="FJ6510">
            <v>111</v>
          </cell>
          <cell r="FK6510">
            <v>0.26300000000000001</v>
          </cell>
          <cell r="FL6510">
            <v>1.3292270210856147</v>
          </cell>
          <cell r="FO6510">
            <v>0</v>
          </cell>
        </row>
        <row r="6511">
          <cell r="A6511">
            <v>666702</v>
          </cell>
          <cell r="C6511" t="str">
            <v>Roman, Miguel</v>
          </cell>
          <cell r="Q6511" t="str">
            <v>R</v>
          </cell>
          <cell r="AJ6511">
            <v>10.104456618623516</v>
          </cell>
          <cell r="AR6511">
            <v>16.8</v>
          </cell>
          <cell r="AS6511">
            <v>-0.57158704134955585</v>
          </cell>
          <cell r="AT6511">
            <v>0.98956526655639698</v>
          </cell>
          <cell r="BE6511">
            <v>0.92981270982642061</v>
          </cell>
          <cell r="CP6511">
            <v>19.375</v>
          </cell>
          <cell r="CV6511">
            <v>92.1</v>
          </cell>
          <cell r="DA6511">
            <v>0</v>
          </cell>
          <cell r="DD6511">
            <v>1.7610881648618428</v>
          </cell>
          <cell r="FJ6511">
            <v>42</v>
          </cell>
          <cell r="FK6511">
            <v>0.26300000000000001</v>
          </cell>
          <cell r="FL6511">
            <v>-3.0623650095438073</v>
          </cell>
          <cell r="FO6511">
            <v>1</v>
          </cell>
        </row>
        <row r="6512">
          <cell r="A6512">
            <v>666716</v>
          </cell>
          <cell r="C6512" t="str">
            <v>Linares, Wanderson</v>
          </cell>
          <cell r="Q6512" t="str">
            <v>S</v>
          </cell>
          <cell r="AJ6512">
            <v>7.5967667464465878</v>
          </cell>
          <cell r="AR6512">
            <v>44.400000000000006</v>
          </cell>
          <cell r="AS6512">
            <v>-16.378109573371209</v>
          </cell>
          <cell r="AT6512">
            <v>0.9975748293401947</v>
          </cell>
          <cell r="BE6512">
            <v>0.85117471350815865</v>
          </cell>
          <cell r="CP6512">
            <v>19.791666666666668</v>
          </cell>
          <cell r="CV6512">
            <v>92.1</v>
          </cell>
          <cell r="DA6512">
            <v>0</v>
          </cell>
          <cell r="DD6512">
            <v>0</v>
          </cell>
          <cell r="FJ6512">
            <v>111</v>
          </cell>
          <cell r="FK6512">
            <v>0.26300000000000001</v>
          </cell>
          <cell r="FL6512">
            <v>-3.6893058225886435</v>
          </cell>
          <cell r="FO6512">
            <v>0</v>
          </cell>
        </row>
        <row r="6513">
          <cell r="A6513">
            <v>666842</v>
          </cell>
          <cell r="C6513" t="str">
            <v>Torres, Juan</v>
          </cell>
          <cell r="Q6513" t="str">
            <v>R</v>
          </cell>
          <cell r="AJ6513">
            <v>8.9664067631030182</v>
          </cell>
          <cell r="AR6513">
            <v>16.8</v>
          </cell>
          <cell r="AS6513">
            <v>0.82477436106458235</v>
          </cell>
          <cell r="AT6513">
            <v>0.95476160088524986</v>
          </cell>
          <cell r="BE6513">
            <v>0.89777389015219056</v>
          </cell>
          <cell r="CP6513">
            <v>21.125</v>
          </cell>
          <cell r="CV6513">
            <v>92.1</v>
          </cell>
          <cell r="DA6513">
            <v>0</v>
          </cell>
          <cell r="DD6513">
            <v>1.2120596675757838</v>
          </cell>
          <cell r="FJ6513">
            <v>42</v>
          </cell>
          <cell r="FK6513">
            <v>0.26300000000000001</v>
          </cell>
          <cell r="FL6513">
            <v>0.30257429657117635</v>
          </cell>
          <cell r="FO6513">
            <v>0.91601254695158874</v>
          </cell>
        </row>
        <row r="6514">
          <cell r="A6514">
            <v>669178</v>
          </cell>
          <cell r="C6514" t="str">
            <v>Sweeney, Nathan</v>
          </cell>
          <cell r="Q6514" t="str">
            <v>R</v>
          </cell>
          <cell r="AJ6514">
            <v>8.0875680273759247</v>
          </cell>
          <cell r="AR6514">
            <v>16.8</v>
          </cell>
          <cell r="AS6514">
            <v>-2.4538868861433105</v>
          </cell>
          <cell r="AT6514">
            <v>0.99303139177604949</v>
          </cell>
          <cell r="BE6514">
            <v>1.3275253083220622</v>
          </cell>
          <cell r="CP6514">
            <v>18.875</v>
          </cell>
          <cell r="CV6514">
            <v>92.1</v>
          </cell>
          <cell r="DA6514">
            <v>0</v>
          </cell>
          <cell r="DD6514">
            <v>0.24227903411177654</v>
          </cell>
          <cell r="FJ6514">
            <v>42</v>
          </cell>
          <cell r="FK6514">
            <v>0.26300000000000001</v>
          </cell>
          <cell r="FL6514">
            <v>-4.6948972644029769</v>
          </cell>
          <cell r="FO6514">
            <v>1</v>
          </cell>
        </row>
        <row r="6515">
          <cell r="A6515">
            <v>669729</v>
          </cell>
          <cell r="C6515" t="str">
            <v>Roberts, Kyle</v>
          </cell>
          <cell r="Q6515" t="str">
            <v>R</v>
          </cell>
          <cell r="AJ6515">
            <v>7.3448452085330294</v>
          </cell>
          <cell r="AR6515">
            <v>16.8</v>
          </cell>
          <cell r="AS6515">
            <v>3.4542185930563103</v>
          </cell>
          <cell r="AT6515">
            <v>0.99825480755340346</v>
          </cell>
          <cell r="BE6515">
            <v>1.4691648812714739</v>
          </cell>
          <cell r="CP6515">
            <v>19.708333333333332</v>
          </cell>
          <cell r="CV6515">
            <v>92.1</v>
          </cell>
          <cell r="DA6515">
            <v>0</v>
          </cell>
          <cell r="DD6515">
            <v>0</v>
          </cell>
          <cell r="FJ6515">
            <v>42</v>
          </cell>
          <cell r="FK6515">
            <v>0.26300000000000001</v>
          </cell>
          <cell r="FL6515">
            <v>0</v>
          </cell>
          <cell r="FO6515">
            <v>1</v>
          </cell>
        </row>
        <row r="6516">
          <cell r="A6516">
            <v>670035</v>
          </cell>
          <cell r="C6516" t="str">
            <v>Dallas, Dan</v>
          </cell>
          <cell r="Q6516" t="str">
            <v>S</v>
          </cell>
          <cell r="AJ6516">
            <v>8.0142289999622243</v>
          </cell>
          <cell r="AR6516">
            <v>44.400000000000006</v>
          </cell>
          <cell r="AS6516">
            <v>-0.53389269884828128</v>
          </cell>
          <cell r="AT6516">
            <v>0.98927696690507549</v>
          </cell>
          <cell r="BE6516">
            <v>1.1731372868562138</v>
          </cell>
          <cell r="CP6516">
            <v>18.541666666666668</v>
          </cell>
          <cell r="CV6516">
            <v>92.1</v>
          </cell>
          <cell r="DA6516">
            <v>0</v>
          </cell>
          <cell r="DD6516">
            <v>1.3574174976061952</v>
          </cell>
          <cell r="FJ6516">
            <v>111</v>
          </cell>
          <cell r="FK6516">
            <v>0.26300000000000001</v>
          </cell>
          <cell r="FL6516">
            <v>1.6182391520290453</v>
          </cell>
          <cell r="FO6516">
            <v>0</v>
          </cell>
        </row>
        <row r="6517">
          <cell r="A6517">
            <v>670048</v>
          </cell>
          <cell r="C6517" t="str">
            <v>Tiedemann, Tai</v>
          </cell>
          <cell r="Q6517" t="str">
            <v>R</v>
          </cell>
          <cell r="AJ6517">
            <v>6.2719883715127871</v>
          </cell>
          <cell r="AR6517">
            <v>16.8</v>
          </cell>
          <cell r="AS6517">
            <v>-0.37555675976205904</v>
          </cell>
          <cell r="AT6517">
            <v>0.99650961510680691</v>
          </cell>
          <cell r="BE6517">
            <v>1.4563310315424545</v>
          </cell>
          <cell r="CP6517">
            <v>20.125</v>
          </cell>
          <cell r="CV6517">
            <v>92.1</v>
          </cell>
          <cell r="DA6517">
            <v>0</v>
          </cell>
          <cell r="DD6517">
            <v>0</v>
          </cell>
          <cell r="FJ6517">
            <v>42</v>
          </cell>
          <cell r="FK6517">
            <v>0.26300000000000001</v>
          </cell>
          <cell r="FL6517">
            <v>2.2399221853816549</v>
          </cell>
          <cell r="FO6517">
            <v>1</v>
          </cell>
        </row>
        <row r="6518">
          <cell r="A6518">
            <v>670081</v>
          </cell>
          <cell r="C6518" t="str">
            <v>Engler, Scott</v>
          </cell>
          <cell r="Q6518" t="str">
            <v>R</v>
          </cell>
          <cell r="AJ6518">
            <v>7.9775144039699004</v>
          </cell>
          <cell r="AR6518">
            <v>16.8</v>
          </cell>
          <cell r="AS6518">
            <v>-31.896645911950433</v>
          </cell>
          <cell r="AT6518">
            <v>0.99767172463255749</v>
          </cell>
          <cell r="BE6518">
            <v>1.3365637198571387</v>
          </cell>
          <cell r="CP6518">
            <v>19.541666666666668</v>
          </cell>
          <cell r="CV6518">
            <v>92.1</v>
          </cell>
          <cell r="DA6518">
            <v>0</v>
          </cell>
          <cell r="DD6518">
            <v>0.43657773672466427</v>
          </cell>
          <cell r="FJ6518">
            <v>42</v>
          </cell>
          <cell r="FK6518">
            <v>0.26300000000000001</v>
          </cell>
          <cell r="FL6518">
            <v>9.8309130772845279</v>
          </cell>
          <cell r="FO6518">
            <v>1</v>
          </cell>
        </row>
        <row r="6519">
          <cell r="A6519">
            <v>670174</v>
          </cell>
          <cell r="C6519" t="str">
            <v>Winckowski, Josh</v>
          </cell>
          <cell r="Q6519" t="str">
            <v>S</v>
          </cell>
          <cell r="AJ6519">
            <v>8.120695053382228</v>
          </cell>
          <cell r="AR6519">
            <v>44.400000000000006</v>
          </cell>
          <cell r="AS6519">
            <v>-1.1544384529897476E-2</v>
          </cell>
          <cell r="AT6519">
            <v>0.98985364978455381</v>
          </cell>
          <cell r="BE6519">
            <v>1.4385247322192967</v>
          </cell>
          <cell r="CP6519">
            <v>18.041666666666668</v>
          </cell>
          <cell r="CV6519">
            <v>92.1</v>
          </cell>
          <cell r="DA6519">
            <v>0</v>
          </cell>
          <cell r="DD6519">
            <v>1.1282128656274404</v>
          </cell>
          <cell r="FJ6519">
            <v>111</v>
          </cell>
          <cell r="FK6519">
            <v>0.26300000000000001</v>
          </cell>
          <cell r="FL6519">
            <v>-1.2970520700142494</v>
          </cell>
          <cell r="FO6519">
            <v>0</v>
          </cell>
        </row>
        <row r="6520">
          <cell r="A6520">
            <v>670396</v>
          </cell>
          <cell r="C6520" t="str">
            <v>Lillis, Blake</v>
          </cell>
          <cell r="Q6520" t="str">
            <v>S</v>
          </cell>
          <cell r="AJ6520">
            <v>6.843881776073883</v>
          </cell>
          <cell r="AR6520">
            <v>44.400000000000006</v>
          </cell>
          <cell r="AS6520">
            <v>-5.0296349400862397</v>
          </cell>
          <cell r="AT6520">
            <v>0.98927696690507549</v>
          </cell>
          <cell r="BE6520">
            <v>1.3485902777877201</v>
          </cell>
          <cell r="CP6520">
            <v>18.291666666666668</v>
          </cell>
          <cell r="CV6520">
            <v>92.1</v>
          </cell>
          <cell r="DA6520">
            <v>0</v>
          </cell>
          <cell r="DD6520">
            <v>0.31331410577184238</v>
          </cell>
          <cell r="FJ6520">
            <v>111</v>
          </cell>
          <cell r="FK6520">
            <v>0.26300000000000001</v>
          </cell>
          <cell r="FL6520">
            <v>2.6534837564441154</v>
          </cell>
          <cell r="FO6520">
            <v>0</v>
          </cell>
        </row>
        <row r="6521">
          <cell r="A6521">
            <v>670401</v>
          </cell>
          <cell r="C6521" t="str">
            <v>Thompson, Tyree</v>
          </cell>
          <cell r="Q6521" t="str">
            <v>R</v>
          </cell>
          <cell r="AJ6521">
            <v>8.5079932304743693</v>
          </cell>
          <cell r="AR6521">
            <v>16.8</v>
          </cell>
          <cell r="AS6521">
            <v>-7.4002972421993878</v>
          </cell>
          <cell r="AT6521">
            <v>0.99883518431336082</v>
          </cell>
          <cell r="BE6521">
            <v>1.4228700600344297</v>
          </cell>
          <cell r="CP6521">
            <v>19.041666666666668</v>
          </cell>
          <cell r="CV6521">
            <v>92.1</v>
          </cell>
          <cell r="DA6521">
            <v>0</v>
          </cell>
          <cell r="DD6521">
            <v>2</v>
          </cell>
          <cell r="FJ6521">
            <v>42</v>
          </cell>
          <cell r="FK6521">
            <v>0.26300000000000001</v>
          </cell>
          <cell r="FL6521">
            <v>-47.594482009580339</v>
          </cell>
          <cell r="FO6521">
            <v>1</v>
          </cell>
        </row>
        <row r="6522">
          <cell r="A6522">
            <v>670550</v>
          </cell>
          <cell r="C6522" t="str">
            <v>Rodriguez, Nivaldo</v>
          </cell>
          <cell r="Q6522" t="str">
            <v>R</v>
          </cell>
          <cell r="AJ6522">
            <v>8.3256410814300938</v>
          </cell>
          <cell r="AR6522">
            <v>16.8</v>
          </cell>
          <cell r="AS6522">
            <v>1.0357487256494275</v>
          </cell>
          <cell r="AT6522">
            <v>0.99076216863311461</v>
          </cell>
          <cell r="BE6522">
            <v>0.95176340923149194</v>
          </cell>
          <cell r="CP6522">
            <v>19.208333333333332</v>
          </cell>
          <cell r="CV6522">
            <v>92.1</v>
          </cell>
          <cell r="DA6522">
            <v>0</v>
          </cell>
          <cell r="DD6522">
            <v>1.0207097351375809</v>
          </cell>
          <cell r="FJ6522">
            <v>42</v>
          </cell>
          <cell r="FK6522">
            <v>0.26300000000000001</v>
          </cell>
          <cell r="FL6522">
            <v>0.74090623185327686</v>
          </cell>
          <cell r="FO6522">
            <v>1</v>
          </cell>
        </row>
        <row r="6523">
          <cell r="A6523">
            <v>670871</v>
          </cell>
          <cell r="C6523" t="str">
            <v>Zuniga, Guillermo</v>
          </cell>
          <cell r="Q6523" t="str">
            <v>R</v>
          </cell>
          <cell r="AJ6523">
            <v>8.587199515271859</v>
          </cell>
          <cell r="AR6523">
            <v>16.8</v>
          </cell>
          <cell r="AS6523">
            <v>-4.222504738508567</v>
          </cell>
          <cell r="AT6523">
            <v>0.9849624778511098</v>
          </cell>
          <cell r="BE6523">
            <v>0.89167919239481663</v>
          </cell>
          <cell r="CP6523">
            <v>17.708333333333332</v>
          </cell>
          <cell r="CV6523">
            <v>92.1</v>
          </cell>
          <cell r="DA6523">
            <v>0</v>
          </cell>
          <cell r="DD6523">
            <v>1.2323857868521417</v>
          </cell>
          <cell r="FJ6523">
            <v>42</v>
          </cell>
          <cell r="FK6523">
            <v>0.26300000000000001</v>
          </cell>
          <cell r="FL6523">
            <v>2.3756126673146341</v>
          </cell>
          <cell r="FO6523">
            <v>1</v>
          </cell>
        </row>
        <row r="6524">
          <cell r="A6524">
            <v>670873</v>
          </cell>
          <cell r="C6524" t="str">
            <v>Santos, Lisandro</v>
          </cell>
          <cell r="Q6524" t="str">
            <v>R</v>
          </cell>
          <cell r="AJ6524">
            <v>6.8854489209538139</v>
          </cell>
          <cell r="AR6524">
            <v>16.8</v>
          </cell>
          <cell r="AS6524">
            <v>-0.44574079071994088</v>
          </cell>
          <cell r="AT6524">
            <v>0.9849624778511098</v>
          </cell>
          <cell r="BE6524">
            <v>0.95195572670555051</v>
          </cell>
          <cell r="CP6524">
            <v>17.958333333333332</v>
          </cell>
          <cell r="CV6524">
            <v>92.1</v>
          </cell>
          <cell r="DA6524">
            <v>0</v>
          </cell>
          <cell r="DD6524">
            <v>0.95474311835195647</v>
          </cell>
          <cell r="FJ6524">
            <v>42</v>
          </cell>
          <cell r="FK6524">
            <v>0.26300000000000001</v>
          </cell>
          <cell r="FL6524">
            <v>1.5662163622412457</v>
          </cell>
          <cell r="FO6524">
            <v>1</v>
          </cell>
        </row>
        <row r="6525">
          <cell r="A6525">
            <v>670897</v>
          </cell>
          <cell r="C6525" t="str">
            <v>Acosta, Daison</v>
          </cell>
          <cell r="Q6525" t="str">
            <v>S</v>
          </cell>
          <cell r="AJ6525">
            <v>7.4930499445561374</v>
          </cell>
          <cell r="AR6525">
            <v>44.400000000000006</v>
          </cell>
          <cell r="AS6525">
            <v>-6.4897334395017863</v>
          </cell>
          <cell r="AT6525">
            <v>0.99033447528506291</v>
          </cell>
          <cell r="BE6525">
            <v>1.0876198909746557</v>
          </cell>
          <cell r="CP6525">
            <v>17.875</v>
          </cell>
          <cell r="CV6525">
            <v>92.1</v>
          </cell>
          <cell r="DA6525">
            <v>0</v>
          </cell>
          <cell r="DD6525">
            <v>0.70147003842526257</v>
          </cell>
          <cell r="FJ6525">
            <v>111</v>
          </cell>
          <cell r="FK6525">
            <v>0.26300000000000001</v>
          </cell>
          <cell r="FL6525">
            <v>2.6015232418377252</v>
          </cell>
          <cell r="FO6525">
            <v>0</v>
          </cell>
        </row>
        <row r="6526">
          <cell r="A6526">
            <v>671223</v>
          </cell>
          <cell r="C6526" t="str">
            <v>Garcia, Freylin</v>
          </cell>
          <cell r="Q6526" t="str">
            <v>R</v>
          </cell>
          <cell r="AJ6526">
            <v>6.9947181560832412</v>
          </cell>
          <cell r="AR6526">
            <v>16.8</v>
          </cell>
          <cell r="AS6526">
            <v>1.124485325570773</v>
          </cell>
          <cell r="AT6526">
            <v>0.99363060437488859</v>
          </cell>
          <cell r="BE6526">
            <v>0.97404219958610416</v>
          </cell>
          <cell r="CP6526">
            <v>18.541666666666668</v>
          </cell>
          <cell r="CV6526">
            <v>92.1</v>
          </cell>
          <cell r="DA6526">
            <v>0</v>
          </cell>
          <cell r="DD6526">
            <v>0.90446279332239021</v>
          </cell>
          <cell r="FJ6526">
            <v>42</v>
          </cell>
          <cell r="FK6526">
            <v>0.26300000000000001</v>
          </cell>
          <cell r="FL6526">
            <v>0.77189552398482764</v>
          </cell>
          <cell r="FO6526">
            <v>1</v>
          </cell>
        </row>
        <row r="6527">
          <cell r="A6527">
            <v>671248</v>
          </cell>
          <cell r="C6527" t="str">
            <v>Loficial, Pedro</v>
          </cell>
          <cell r="Q6527" t="str">
            <v>R</v>
          </cell>
          <cell r="AJ6527">
            <v>8.6360772255845557</v>
          </cell>
          <cell r="AR6527">
            <v>16.8</v>
          </cell>
          <cell r="AS6527">
            <v>1.8330171131563961</v>
          </cell>
          <cell r="AT6527">
            <v>0.9901904683835826</v>
          </cell>
          <cell r="BE6527">
            <v>0.86441454731068124</v>
          </cell>
          <cell r="CP6527">
            <v>21.125</v>
          </cell>
          <cell r="CV6527">
            <v>92.1</v>
          </cell>
          <cell r="DA6527">
            <v>0</v>
          </cell>
          <cell r="DD6527">
            <v>0.84789626926201411</v>
          </cell>
          <cell r="FJ6527">
            <v>42</v>
          </cell>
          <cell r="FK6527">
            <v>0.26300000000000001</v>
          </cell>
          <cell r="FL6527">
            <v>1.5478581988261224</v>
          </cell>
          <cell r="FO6527">
            <v>1</v>
          </cell>
        </row>
        <row r="6528">
          <cell r="A6528">
            <v>671282</v>
          </cell>
          <cell r="C6528" t="str">
            <v>Collins, V.J.</v>
          </cell>
          <cell r="Q6528" t="str">
            <v>R</v>
          </cell>
          <cell r="AJ6528">
            <v>8.8144491606405229</v>
          </cell>
          <cell r="AR6528">
            <v>16.8</v>
          </cell>
          <cell r="AS6528">
            <v>2.5294154253209107</v>
          </cell>
          <cell r="AT6528">
            <v>0.99305558821857498</v>
          </cell>
          <cell r="BE6528">
            <v>0.72118629905923515</v>
          </cell>
          <cell r="CP6528">
            <v>23.958333333333332</v>
          </cell>
          <cell r="CV6528">
            <v>92.1</v>
          </cell>
          <cell r="DA6528">
            <v>0</v>
          </cell>
          <cell r="DD6528">
            <v>0.85945807142564246</v>
          </cell>
          <cell r="FJ6528">
            <v>42</v>
          </cell>
          <cell r="FK6528">
            <v>0.26300000000000001</v>
          </cell>
          <cell r="FL6528">
            <v>-2.1812893720305357</v>
          </cell>
          <cell r="FO6528">
            <v>1</v>
          </cell>
        </row>
        <row r="6529">
          <cell r="A6529">
            <v>671315</v>
          </cell>
          <cell r="C6529" t="str">
            <v>Manzueta, Danilo</v>
          </cell>
          <cell r="Q6529" t="str">
            <v>R</v>
          </cell>
          <cell r="AJ6529">
            <v>7.8702845443564637</v>
          </cell>
          <cell r="AR6529">
            <v>16.8</v>
          </cell>
          <cell r="AS6529">
            <v>-4.22058252826284</v>
          </cell>
          <cell r="AT6529">
            <v>0.97923885163736746</v>
          </cell>
          <cell r="BE6529">
            <v>0.9416871892236236</v>
          </cell>
          <cell r="CP6529">
            <v>19.458333333333332</v>
          </cell>
          <cell r="CV6529">
            <v>92.1</v>
          </cell>
          <cell r="DA6529">
            <v>0</v>
          </cell>
          <cell r="DD6529">
            <v>0.21925650022360876</v>
          </cell>
          <cell r="FJ6529">
            <v>42</v>
          </cell>
          <cell r="FK6529">
            <v>0.26300000000000001</v>
          </cell>
          <cell r="FL6529">
            <v>1.3599548970075455</v>
          </cell>
          <cell r="FO6529">
            <v>1</v>
          </cell>
        </row>
        <row r="6530">
          <cell r="A6530">
            <v>671320</v>
          </cell>
          <cell r="C6530" t="str">
            <v>Mendez, Dawrin</v>
          </cell>
          <cell r="Q6530" t="str">
            <v>R</v>
          </cell>
          <cell r="AJ6530">
            <v>9.5327036645700201</v>
          </cell>
          <cell r="AR6530">
            <v>16.8</v>
          </cell>
          <cell r="AS6530">
            <v>3.8338682648850959</v>
          </cell>
          <cell r="AT6530">
            <v>0.99651569588802491</v>
          </cell>
          <cell r="BE6530">
            <v>0.94201897060071471</v>
          </cell>
          <cell r="CP6530">
            <v>18.375</v>
          </cell>
          <cell r="CV6530">
            <v>92.1</v>
          </cell>
          <cell r="DA6530">
            <v>0</v>
          </cell>
          <cell r="DD6530">
            <v>1.009828743760788</v>
          </cell>
          <cell r="FJ6530">
            <v>42</v>
          </cell>
          <cell r="FK6530">
            <v>0.26300000000000001</v>
          </cell>
          <cell r="FL6530">
            <v>1.9143447412634096</v>
          </cell>
          <cell r="FO6530">
            <v>1</v>
          </cell>
        </row>
        <row r="6531">
          <cell r="A6531">
            <v>671345</v>
          </cell>
          <cell r="C6531" t="str">
            <v>Foley, Jason</v>
          </cell>
          <cell r="Q6531" t="str">
            <v>R</v>
          </cell>
          <cell r="AJ6531">
            <v>8.1991288786963032</v>
          </cell>
          <cell r="AR6531">
            <v>16.8</v>
          </cell>
          <cell r="AS6531">
            <v>1.9571770067847789</v>
          </cell>
          <cell r="AT6531">
            <v>0.99651569588802491</v>
          </cell>
          <cell r="BE6531">
            <v>1.1434812137608612</v>
          </cell>
          <cell r="CP6531">
            <v>20.625</v>
          </cell>
          <cell r="CV6531">
            <v>92.1</v>
          </cell>
          <cell r="DA6531">
            <v>0</v>
          </cell>
          <cell r="DD6531">
            <v>2</v>
          </cell>
          <cell r="FJ6531">
            <v>42</v>
          </cell>
          <cell r="FK6531">
            <v>0.26300000000000001</v>
          </cell>
          <cell r="FL6531">
            <v>6.6608959350190018</v>
          </cell>
          <cell r="FO6531">
            <v>1</v>
          </cell>
        </row>
        <row r="6532">
          <cell r="A6532">
            <v>671580</v>
          </cell>
          <cell r="C6532" t="str">
            <v>Perez, Eric</v>
          </cell>
          <cell r="Q6532" t="str">
            <v>R</v>
          </cell>
          <cell r="AJ6532">
            <v>9.9577923703707842</v>
          </cell>
          <cell r="AR6532">
            <v>16.8</v>
          </cell>
          <cell r="AS6532">
            <v>3.4675260138606756</v>
          </cell>
          <cell r="AT6532">
            <v>0.99305558821857498</v>
          </cell>
          <cell r="BE6532">
            <v>1.1117417883070038</v>
          </cell>
          <cell r="CP6532">
            <v>18.958333333333332</v>
          </cell>
          <cell r="CV6532">
            <v>92.1</v>
          </cell>
          <cell r="DA6532">
            <v>0</v>
          </cell>
          <cell r="DD6532">
            <v>1.389804068295863</v>
          </cell>
          <cell r="FJ6532">
            <v>42</v>
          </cell>
          <cell r="FK6532">
            <v>0.26300000000000001</v>
          </cell>
          <cell r="FL6532">
            <v>3.2095557461851296</v>
          </cell>
          <cell r="FO6532">
            <v>1</v>
          </cell>
        </row>
        <row r="6533">
          <cell r="A6533">
            <v>671765</v>
          </cell>
          <cell r="C6533" t="str">
            <v>Hernandez, Alexander</v>
          </cell>
          <cell r="Q6533" t="str">
            <v>R</v>
          </cell>
          <cell r="AJ6533">
            <v>6.9099193207318441</v>
          </cell>
          <cell r="AR6533">
            <v>16.8</v>
          </cell>
          <cell r="AS6533">
            <v>0.39772867682140051</v>
          </cell>
          <cell r="AT6533">
            <v>0.99651569588802491</v>
          </cell>
          <cell r="BE6533">
            <v>0.84514547574351351</v>
          </cell>
          <cell r="CP6533">
            <v>18.291666666666668</v>
          </cell>
          <cell r="CV6533">
            <v>92.1</v>
          </cell>
          <cell r="DA6533">
            <v>0</v>
          </cell>
          <cell r="DD6533">
            <v>1.1529321903183523</v>
          </cell>
          <cell r="FJ6533">
            <v>42</v>
          </cell>
          <cell r="FK6533">
            <v>0.26300000000000001</v>
          </cell>
          <cell r="FL6533">
            <v>0.67295742412886694</v>
          </cell>
          <cell r="FO6533">
            <v>1</v>
          </cell>
        </row>
        <row r="6534">
          <cell r="A6534">
            <v>671781</v>
          </cell>
          <cell r="C6534" t="str">
            <v>Mejias, Christian</v>
          </cell>
          <cell r="Q6534" t="str">
            <v>R</v>
          </cell>
          <cell r="AJ6534">
            <v>10.43206956735121</v>
          </cell>
          <cell r="AR6534">
            <v>16.8</v>
          </cell>
          <cell r="AS6534">
            <v>6.1257664720038747</v>
          </cell>
          <cell r="AT6534">
            <v>0.99825480755340346</v>
          </cell>
          <cell r="BE6534">
            <v>0.93124080836478185</v>
          </cell>
          <cell r="CP6534">
            <v>17.125</v>
          </cell>
          <cell r="CV6534">
            <v>92.1</v>
          </cell>
          <cell r="DA6534">
            <v>0</v>
          </cell>
          <cell r="DD6534">
            <v>2</v>
          </cell>
          <cell r="FJ6534">
            <v>42</v>
          </cell>
          <cell r="FK6534">
            <v>0.26300000000000001</v>
          </cell>
          <cell r="FL6534">
            <v>8.976599225449803</v>
          </cell>
          <cell r="FO6534">
            <v>1</v>
          </cell>
        </row>
        <row r="6535">
          <cell r="A6535">
            <v>671785</v>
          </cell>
          <cell r="C6535" t="str">
            <v>Tejada, Junior</v>
          </cell>
          <cell r="Q6535" t="str">
            <v>R</v>
          </cell>
          <cell r="AJ6535">
            <v>9.7454682625617526</v>
          </cell>
          <cell r="AR6535">
            <v>16.8</v>
          </cell>
          <cell r="AS6535">
            <v>-2.0561958334083315</v>
          </cell>
          <cell r="AT6535">
            <v>0.99303139177604949</v>
          </cell>
          <cell r="BE6535">
            <v>0.83745796295445918</v>
          </cell>
          <cell r="CP6535">
            <v>19.125</v>
          </cell>
          <cell r="CV6535">
            <v>92.1</v>
          </cell>
          <cell r="DA6535">
            <v>0</v>
          </cell>
          <cell r="DD6535">
            <v>1.7027292553353375</v>
          </cell>
          <cell r="FJ6535">
            <v>42</v>
          </cell>
          <cell r="FK6535">
            <v>0.26300000000000001</v>
          </cell>
          <cell r="FL6535">
            <v>0.96057373737531992</v>
          </cell>
          <cell r="FO6535">
            <v>1</v>
          </cell>
        </row>
        <row r="6536">
          <cell r="A6536">
            <v>671795</v>
          </cell>
          <cell r="C6536" t="str">
            <v>Herrera, Alsis</v>
          </cell>
          <cell r="Q6536" t="str">
            <v>R</v>
          </cell>
          <cell r="AJ6536">
            <v>5.84654489000543</v>
          </cell>
          <cell r="AR6536">
            <v>16.8</v>
          </cell>
          <cell r="AS6536">
            <v>-4.6776722894457574</v>
          </cell>
          <cell r="AT6536">
            <v>0.9838151072327489</v>
          </cell>
          <cell r="BE6536">
            <v>0.8254694450814325</v>
          </cell>
          <cell r="CP6536">
            <v>24.125</v>
          </cell>
          <cell r="CV6536">
            <v>92.1</v>
          </cell>
          <cell r="DA6536">
            <v>0</v>
          </cell>
          <cell r="DD6536">
            <v>0.9313220255345287</v>
          </cell>
          <cell r="FJ6536">
            <v>42</v>
          </cell>
          <cell r="FK6536">
            <v>0.26300000000000001</v>
          </cell>
          <cell r="FL6536">
            <v>0.6341755320159741</v>
          </cell>
          <cell r="FO6536">
            <v>1</v>
          </cell>
        </row>
        <row r="6537">
          <cell r="A6537">
            <v>671805</v>
          </cell>
          <cell r="C6537" t="str">
            <v>Mortillaro, Joe</v>
          </cell>
          <cell r="Q6537" t="str">
            <v>R</v>
          </cell>
          <cell r="AJ6537">
            <v>6.5293491711612699</v>
          </cell>
          <cell r="AR6537">
            <v>16.8</v>
          </cell>
          <cell r="AS6537">
            <v>-5.0066815792944217</v>
          </cell>
          <cell r="AT6537">
            <v>0.99650961510680691</v>
          </cell>
          <cell r="BE6537">
            <v>0.93315981560462091</v>
          </cell>
          <cell r="CP6537">
            <v>22.791666666666668</v>
          </cell>
          <cell r="CV6537">
            <v>92.1</v>
          </cell>
          <cell r="DA6537">
            <v>0</v>
          </cell>
          <cell r="DD6537">
            <v>1.4658761648136056</v>
          </cell>
          <cell r="FJ6537">
            <v>42</v>
          </cell>
          <cell r="FK6537">
            <v>0.26300000000000001</v>
          </cell>
          <cell r="FL6537">
            <v>-3.1942888330991757</v>
          </cell>
          <cell r="FO6537">
            <v>1</v>
          </cell>
        </row>
      </sheetData>
      <sheetData sheetId="2"/>
      <sheetData sheetId="3">
        <row r="1">
          <cell r="C1" t="str">
            <v>stat_id</v>
          </cell>
          <cell r="M1" t="str">
            <v>position</v>
          </cell>
          <cell r="O1" t="str">
            <v>Name</v>
          </cell>
        </row>
        <row r="2">
          <cell r="C2">
            <v>430911</v>
          </cell>
          <cell r="M2" t="str">
            <v>P</v>
          </cell>
          <cell r="O2" t="str">
            <v>Aardsma, David</v>
          </cell>
        </row>
        <row r="3">
          <cell r="C3">
            <v>472551</v>
          </cell>
          <cell r="M3" t="str">
            <v>P</v>
          </cell>
          <cell r="O3" t="str">
            <v>Abad, Fernando</v>
          </cell>
        </row>
        <row r="4">
          <cell r="C4">
            <v>668474</v>
          </cell>
          <cell r="M4" t="str">
            <v>OF</v>
          </cell>
          <cell r="O4" t="str">
            <v>Abbadessa, Dominic</v>
          </cell>
        </row>
        <row r="5">
          <cell r="C5">
            <v>656175</v>
          </cell>
          <cell r="M5" t="str">
            <v>RF</v>
          </cell>
          <cell r="O5" t="str">
            <v>Abbott, Alex</v>
          </cell>
        </row>
        <row r="6">
          <cell r="C6">
            <v>663563</v>
          </cell>
          <cell r="M6" t="str">
            <v>P</v>
          </cell>
          <cell r="O6" t="str">
            <v>Abdullah, Imani</v>
          </cell>
        </row>
        <row r="7">
          <cell r="C7">
            <v>656176</v>
          </cell>
          <cell r="M7" t="str">
            <v>P</v>
          </cell>
          <cell r="O7" t="str">
            <v>Abel, Nate</v>
          </cell>
        </row>
        <row r="8">
          <cell r="C8">
            <v>430631</v>
          </cell>
          <cell r="M8" t="str">
            <v>OF</v>
          </cell>
          <cell r="O8" t="str">
            <v>Abercrombie, Reggie</v>
          </cell>
        </row>
        <row r="9">
          <cell r="C9">
            <v>488651</v>
          </cell>
          <cell r="M9" t="str">
            <v>3B</v>
          </cell>
          <cell r="O9" t="str">
            <v>Abraham, Adam</v>
          </cell>
        </row>
        <row r="10">
          <cell r="C10">
            <v>641292</v>
          </cell>
          <cell r="M10" t="str">
            <v>P</v>
          </cell>
          <cell r="O10" t="str">
            <v>Abramson, Matt</v>
          </cell>
        </row>
        <row r="11">
          <cell r="C11">
            <v>110029</v>
          </cell>
          <cell r="M11" t="str">
            <v>RF</v>
          </cell>
          <cell r="O11" t="str">
            <v>Abreu, Bobby</v>
          </cell>
        </row>
        <row r="12">
          <cell r="C12">
            <v>275700</v>
          </cell>
          <cell r="M12" t="str">
            <v>P</v>
          </cell>
          <cell r="O12" t="str">
            <v>Abreu, Winston</v>
          </cell>
        </row>
        <row r="13">
          <cell r="C13">
            <v>473234</v>
          </cell>
          <cell r="M13" t="str">
            <v>2B</v>
          </cell>
          <cell r="O13" t="str">
            <v>Abreu, Tony</v>
          </cell>
        </row>
        <row r="14">
          <cell r="C14">
            <v>547989</v>
          </cell>
          <cell r="M14" t="str">
            <v>1B</v>
          </cell>
          <cell r="O14" t="str">
            <v>Abreu, Jose</v>
          </cell>
        </row>
        <row r="15">
          <cell r="C15">
            <v>593680</v>
          </cell>
          <cell r="M15" t="str">
            <v>C</v>
          </cell>
          <cell r="O15" t="str">
            <v>Abreu, Adrian</v>
          </cell>
        </row>
        <row r="16">
          <cell r="C16">
            <v>602927</v>
          </cell>
          <cell r="M16" t="str">
            <v>P</v>
          </cell>
          <cell r="O16" t="str">
            <v>Abreu, Jose</v>
          </cell>
        </row>
        <row r="17">
          <cell r="C17">
            <v>622435</v>
          </cell>
          <cell r="M17" t="str">
            <v>SS</v>
          </cell>
          <cell r="O17" t="str">
            <v>Abreu, Osvaldo</v>
          </cell>
        </row>
        <row r="18">
          <cell r="C18">
            <v>624408</v>
          </cell>
          <cell r="M18" t="str">
            <v>OF</v>
          </cell>
          <cell r="O18" t="str">
            <v>Abreu, Willie</v>
          </cell>
        </row>
        <row r="19">
          <cell r="C19">
            <v>650556</v>
          </cell>
          <cell r="M19" t="str">
            <v>P</v>
          </cell>
          <cell r="O19" t="str">
            <v>Abreu, Bryan</v>
          </cell>
        </row>
        <row r="20">
          <cell r="C20">
            <v>656061</v>
          </cell>
          <cell r="M20" t="str">
            <v>P</v>
          </cell>
          <cell r="O20" t="str">
            <v>Abreu, Albert</v>
          </cell>
        </row>
        <row r="21">
          <cell r="C21">
            <v>656177</v>
          </cell>
          <cell r="M21" t="str">
            <v>P</v>
          </cell>
          <cell r="O21" t="str">
            <v>Abreu, Gio</v>
          </cell>
        </row>
        <row r="22">
          <cell r="C22">
            <v>656178</v>
          </cell>
          <cell r="M22" t="str">
            <v>2B</v>
          </cell>
          <cell r="O22" t="str">
            <v>Abreu, Mike</v>
          </cell>
        </row>
        <row r="23">
          <cell r="C23">
            <v>660759</v>
          </cell>
          <cell r="M23" t="str">
            <v>SS</v>
          </cell>
          <cell r="O23" t="str">
            <v>Abreu, Hidekel</v>
          </cell>
        </row>
        <row r="24">
          <cell r="C24">
            <v>661378</v>
          </cell>
          <cell r="M24" t="str">
            <v>P</v>
          </cell>
          <cell r="O24" t="str">
            <v>Abreu, Oscar</v>
          </cell>
        </row>
        <row r="25">
          <cell r="C25">
            <v>665781</v>
          </cell>
          <cell r="M25" t="str">
            <v>OF</v>
          </cell>
          <cell r="O25" t="str">
            <v>Abreu, Felix</v>
          </cell>
        </row>
        <row r="26">
          <cell r="C26">
            <v>667316</v>
          </cell>
          <cell r="M26" t="str">
            <v>P</v>
          </cell>
          <cell r="O26" t="str">
            <v>Abreu, Erick</v>
          </cell>
        </row>
        <row r="27">
          <cell r="C27">
            <v>669280</v>
          </cell>
          <cell r="M27" t="str">
            <v>OF</v>
          </cell>
          <cell r="O27" t="str">
            <v>Abreu, Juan Carlos</v>
          </cell>
        </row>
        <row r="28">
          <cell r="C28">
            <v>524349</v>
          </cell>
          <cell r="M28" t="str">
            <v>P</v>
          </cell>
          <cell r="O28" t="str">
            <v>Acevedo, Andury</v>
          </cell>
        </row>
        <row r="29">
          <cell r="C29">
            <v>591697</v>
          </cell>
          <cell r="M29" t="str">
            <v>CF</v>
          </cell>
          <cell r="O29" t="str">
            <v>Acevedo, Jhohan</v>
          </cell>
        </row>
        <row r="30">
          <cell r="C30">
            <v>642758</v>
          </cell>
          <cell r="M30" t="str">
            <v>P</v>
          </cell>
          <cell r="O30" t="str">
            <v>Acevedo, Domingo</v>
          </cell>
        </row>
        <row r="31">
          <cell r="C31">
            <v>649442</v>
          </cell>
          <cell r="M31" t="str">
            <v>P</v>
          </cell>
          <cell r="O31" t="str">
            <v>Acevedo, Carlos</v>
          </cell>
        </row>
        <row r="32">
          <cell r="C32">
            <v>650609</v>
          </cell>
          <cell r="M32" t="str">
            <v>P</v>
          </cell>
          <cell r="O32" t="str">
            <v>Acevedo, Wilson</v>
          </cell>
        </row>
        <row r="33">
          <cell r="C33">
            <v>656087</v>
          </cell>
          <cell r="M33" t="str">
            <v>P</v>
          </cell>
          <cell r="O33" t="str">
            <v>Acevedo, Pedro</v>
          </cell>
        </row>
        <row r="34">
          <cell r="C34">
            <v>660827</v>
          </cell>
          <cell r="M34" t="str">
            <v>P</v>
          </cell>
          <cell r="O34" t="str">
            <v>Acevedo, Randy</v>
          </cell>
        </row>
        <row r="35">
          <cell r="C35">
            <v>665322</v>
          </cell>
          <cell r="M35" t="str">
            <v>P</v>
          </cell>
          <cell r="O35" t="str">
            <v>Acevedo, Anderson</v>
          </cell>
        </row>
        <row r="36">
          <cell r="C36">
            <v>667686</v>
          </cell>
          <cell r="M36" t="str">
            <v>P</v>
          </cell>
          <cell r="O36" t="str">
            <v>Acevedo, Angel</v>
          </cell>
        </row>
        <row r="37">
          <cell r="C37">
            <v>425842</v>
          </cell>
          <cell r="M37" t="str">
            <v>C</v>
          </cell>
          <cell r="O37" t="str">
            <v>Aceves, Jonathan</v>
          </cell>
        </row>
        <row r="38">
          <cell r="C38">
            <v>469686</v>
          </cell>
          <cell r="M38" t="str">
            <v>P</v>
          </cell>
          <cell r="O38" t="str">
            <v>Aceves, Alfredo</v>
          </cell>
        </row>
        <row r="39">
          <cell r="C39">
            <v>592091</v>
          </cell>
          <cell r="M39" t="str">
            <v>P</v>
          </cell>
          <cell r="O39" t="str">
            <v>Achter, A.J.</v>
          </cell>
        </row>
        <row r="40">
          <cell r="C40">
            <v>554429</v>
          </cell>
          <cell r="M40" t="str">
            <v>RF</v>
          </cell>
          <cell r="O40" t="str">
            <v>Ackley, Dustin</v>
          </cell>
        </row>
        <row r="41">
          <cell r="C41">
            <v>407924</v>
          </cell>
          <cell r="M41" t="str">
            <v>P</v>
          </cell>
          <cell r="O41" t="str">
            <v>Acosta, Manny</v>
          </cell>
        </row>
        <row r="42">
          <cell r="C42">
            <v>458948</v>
          </cell>
          <cell r="M42" t="str">
            <v>3B</v>
          </cell>
          <cell r="O42" t="str">
            <v>Acosta, Rolando</v>
          </cell>
        </row>
        <row r="43">
          <cell r="C43">
            <v>464657</v>
          </cell>
          <cell r="M43" t="str">
            <v>P</v>
          </cell>
          <cell r="O43" t="str">
            <v>Acosta, Alberto</v>
          </cell>
        </row>
        <row r="44">
          <cell r="C44">
            <v>466969</v>
          </cell>
          <cell r="M44" t="str">
            <v>P</v>
          </cell>
          <cell r="O44" t="str">
            <v>Acosta, Jasiel</v>
          </cell>
        </row>
        <row r="45">
          <cell r="C45">
            <v>521309</v>
          </cell>
          <cell r="M45" t="str">
            <v>C</v>
          </cell>
          <cell r="O45" t="str">
            <v>Acosta, Mayo</v>
          </cell>
        </row>
        <row r="46">
          <cell r="C46">
            <v>592093</v>
          </cell>
          <cell r="M46" t="str">
            <v>P</v>
          </cell>
          <cell r="O46" t="str">
            <v>Acosta, Ruddy</v>
          </cell>
        </row>
        <row r="47">
          <cell r="C47">
            <v>593594</v>
          </cell>
          <cell r="M47" t="str">
            <v>P</v>
          </cell>
          <cell r="O47" t="str">
            <v>Acosta, Octavio</v>
          </cell>
        </row>
        <row r="48">
          <cell r="C48">
            <v>628700</v>
          </cell>
          <cell r="M48" t="str">
            <v>P</v>
          </cell>
          <cell r="O48" t="str">
            <v>Acosta, Adrian</v>
          </cell>
        </row>
        <row r="49">
          <cell r="C49">
            <v>642450</v>
          </cell>
          <cell r="M49" t="str">
            <v>1B</v>
          </cell>
          <cell r="O49" t="str">
            <v>Acosta, Rauel</v>
          </cell>
        </row>
        <row r="50">
          <cell r="C50">
            <v>642769</v>
          </cell>
          <cell r="M50" t="str">
            <v>3B</v>
          </cell>
          <cell r="O50" t="str">
            <v>Acosta, Victor</v>
          </cell>
        </row>
        <row r="51">
          <cell r="C51">
            <v>644357</v>
          </cell>
          <cell r="M51" t="str">
            <v>P</v>
          </cell>
          <cell r="O51" t="str">
            <v>Acosta, Yhoan</v>
          </cell>
        </row>
        <row r="52">
          <cell r="C52">
            <v>650519</v>
          </cell>
          <cell r="M52" t="str">
            <v>P</v>
          </cell>
          <cell r="O52" t="str">
            <v>Acosta, Nelson</v>
          </cell>
        </row>
        <row r="53">
          <cell r="C53">
            <v>650661</v>
          </cell>
          <cell r="M53" t="str">
            <v>2B</v>
          </cell>
          <cell r="O53" t="str">
            <v>Acosta, Leisman</v>
          </cell>
        </row>
        <row r="54">
          <cell r="C54">
            <v>656118</v>
          </cell>
          <cell r="M54" t="str">
            <v>P</v>
          </cell>
          <cell r="O54" t="str">
            <v>Acosta, Geovanny</v>
          </cell>
        </row>
        <row r="55">
          <cell r="C55">
            <v>659261</v>
          </cell>
          <cell r="M55" t="str">
            <v>P</v>
          </cell>
          <cell r="O55" t="str">
            <v>Acosta, Christopher</v>
          </cell>
        </row>
        <row r="56">
          <cell r="C56">
            <v>660528</v>
          </cell>
          <cell r="M56" t="str">
            <v>P</v>
          </cell>
          <cell r="O56" t="str">
            <v>Acosta, Jose</v>
          </cell>
        </row>
        <row r="57">
          <cell r="C57">
            <v>660543</v>
          </cell>
          <cell r="M57" t="str">
            <v>C</v>
          </cell>
          <cell r="O57" t="str">
            <v>Acosta, Jorge</v>
          </cell>
        </row>
        <row r="58">
          <cell r="C58">
            <v>666673</v>
          </cell>
          <cell r="M58" t="str">
            <v>P</v>
          </cell>
          <cell r="O58" t="str">
            <v>Acosta, Melvi</v>
          </cell>
        </row>
        <row r="59">
          <cell r="C59">
            <v>667317</v>
          </cell>
          <cell r="M59" t="str">
            <v>P</v>
          </cell>
          <cell r="O59" t="str">
            <v>Acosta, Aneudy</v>
          </cell>
        </row>
        <row r="60">
          <cell r="C60">
            <v>667318</v>
          </cell>
          <cell r="M60" t="str">
            <v>OF</v>
          </cell>
          <cell r="O60" t="str">
            <v>Acosta, Enyor</v>
          </cell>
        </row>
        <row r="61">
          <cell r="C61">
            <v>667319</v>
          </cell>
          <cell r="M61" t="str">
            <v>P</v>
          </cell>
          <cell r="O61" t="str">
            <v>Acosta, Daniel</v>
          </cell>
        </row>
        <row r="62">
          <cell r="C62">
            <v>670897</v>
          </cell>
          <cell r="M62" t="str">
            <v>P</v>
          </cell>
          <cell r="O62" t="str">
            <v>Acosta, Daison</v>
          </cell>
        </row>
        <row r="63">
          <cell r="C63">
            <v>660670</v>
          </cell>
          <cell r="M63" t="str">
            <v>CF</v>
          </cell>
          <cell r="O63" t="str">
            <v>Acuna, Ronald</v>
          </cell>
        </row>
        <row r="64">
          <cell r="C64">
            <v>592094</v>
          </cell>
          <cell r="M64" t="str">
            <v>P</v>
          </cell>
          <cell r="O64" t="str">
            <v>Adam, Jason</v>
          </cell>
        </row>
        <row r="65">
          <cell r="C65">
            <v>542436</v>
          </cell>
          <cell r="M65" t="str">
            <v>2B</v>
          </cell>
          <cell r="O65" t="str">
            <v>Adames, Cristhian</v>
          </cell>
        </row>
        <row r="66">
          <cell r="C66">
            <v>600853</v>
          </cell>
          <cell r="M66" t="str">
            <v>P</v>
          </cell>
          <cell r="O66" t="str">
            <v>Adames, Jose</v>
          </cell>
        </row>
        <row r="67">
          <cell r="C67">
            <v>608585</v>
          </cell>
          <cell r="M67" t="str">
            <v>1B</v>
          </cell>
          <cell r="O67" t="str">
            <v>Adames, Yunelky</v>
          </cell>
        </row>
        <row r="68">
          <cell r="C68">
            <v>609284</v>
          </cell>
          <cell r="M68" t="str">
            <v>1B</v>
          </cell>
          <cell r="O68" t="str">
            <v>Adames, Crisford</v>
          </cell>
        </row>
        <row r="69">
          <cell r="C69">
            <v>630020</v>
          </cell>
          <cell r="M69" t="str">
            <v>P</v>
          </cell>
          <cell r="O69" t="str">
            <v>Adames, Mario</v>
          </cell>
        </row>
        <row r="70">
          <cell r="C70">
            <v>642643</v>
          </cell>
          <cell r="M70" t="str">
            <v>P</v>
          </cell>
          <cell r="O70" t="str">
            <v>Adames, Ayron</v>
          </cell>
        </row>
        <row r="71">
          <cell r="C71">
            <v>642715</v>
          </cell>
          <cell r="M71" t="str">
            <v>SS</v>
          </cell>
          <cell r="O71" t="str">
            <v>Adames, Willy</v>
          </cell>
        </row>
        <row r="72">
          <cell r="C72">
            <v>644358</v>
          </cell>
          <cell r="M72" t="str">
            <v>P</v>
          </cell>
          <cell r="O72" t="str">
            <v>Adames, Samuel</v>
          </cell>
        </row>
        <row r="73">
          <cell r="C73">
            <v>656037</v>
          </cell>
          <cell r="M73" t="str">
            <v>OF</v>
          </cell>
          <cell r="O73" t="str">
            <v>Adames, Angel</v>
          </cell>
        </row>
        <row r="74">
          <cell r="C74">
            <v>665981</v>
          </cell>
          <cell r="M74" t="str">
            <v>P</v>
          </cell>
          <cell r="O74" t="str">
            <v>Adames, Abel</v>
          </cell>
        </row>
        <row r="75">
          <cell r="C75">
            <v>667320</v>
          </cell>
          <cell r="M75" t="str">
            <v>P</v>
          </cell>
          <cell r="O75" t="str">
            <v>Adames, Rayniel</v>
          </cell>
        </row>
        <row r="76">
          <cell r="C76">
            <v>668530</v>
          </cell>
          <cell r="M76" t="str">
            <v>P</v>
          </cell>
          <cell r="O76" t="str">
            <v>Adames, Freisis</v>
          </cell>
        </row>
        <row r="77">
          <cell r="C77">
            <v>430606</v>
          </cell>
          <cell r="M77" t="str">
            <v>P</v>
          </cell>
          <cell r="O77" t="str">
            <v>Adams, Mike</v>
          </cell>
        </row>
        <row r="78">
          <cell r="C78">
            <v>458691</v>
          </cell>
          <cell r="M78" t="str">
            <v>2B</v>
          </cell>
          <cell r="O78" t="str">
            <v>Adams, David</v>
          </cell>
        </row>
        <row r="79">
          <cell r="C79">
            <v>502031</v>
          </cell>
          <cell r="M79" t="str">
            <v>2B</v>
          </cell>
          <cell r="O79" t="str">
            <v>Adams, Ryan</v>
          </cell>
        </row>
        <row r="80">
          <cell r="C80">
            <v>518392</v>
          </cell>
          <cell r="M80" t="str">
            <v>C</v>
          </cell>
          <cell r="O80" t="str">
            <v>Adams, Josh</v>
          </cell>
        </row>
        <row r="81">
          <cell r="C81">
            <v>542866</v>
          </cell>
          <cell r="M81" t="str">
            <v>P</v>
          </cell>
          <cell r="O81" t="str">
            <v>Adams, Austin</v>
          </cell>
        </row>
        <row r="82">
          <cell r="C82">
            <v>571431</v>
          </cell>
          <cell r="M82" t="str">
            <v>1B</v>
          </cell>
          <cell r="O82" t="str">
            <v>Adams, Matt</v>
          </cell>
        </row>
        <row r="83">
          <cell r="C83">
            <v>572669</v>
          </cell>
          <cell r="M83" t="str">
            <v>CF</v>
          </cell>
          <cell r="O83" t="str">
            <v>Adams, Lane</v>
          </cell>
        </row>
        <row r="84">
          <cell r="C84">
            <v>605112</v>
          </cell>
          <cell r="M84" t="str">
            <v>1B</v>
          </cell>
          <cell r="O84" t="str">
            <v>Adams, Trever</v>
          </cell>
        </row>
        <row r="85">
          <cell r="C85">
            <v>613534</v>
          </cell>
          <cell r="M85" t="str">
            <v>P</v>
          </cell>
          <cell r="O85" t="str">
            <v>Adams, Austin</v>
          </cell>
        </row>
        <row r="86">
          <cell r="C86">
            <v>629978</v>
          </cell>
          <cell r="M86" t="str">
            <v>P</v>
          </cell>
          <cell r="O86" t="str">
            <v>Adams, Jesse</v>
          </cell>
        </row>
        <row r="87">
          <cell r="C87">
            <v>641295</v>
          </cell>
          <cell r="M87" t="str">
            <v>P</v>
          </cell>
          <cell r="O87" t="str">
            <v>Adams, Mike</v>
          </cell>
        </row>
        <row r="88">
          <cell r="C88">
            <v>656181</v>
          </cell>
          <cell r="M88" t="str">
            <v>P</v>
          </cell>
          <cell r="O88" t="str">
            <v>Adams, Spencer</v>
          </cell>
        </row>
        <row r="89">
          <cell r="C89">
            <v>657422</v>
          </cell>
          <cell r="M89" t="str">
            <v>RF</v>
          </cell>
          <cell r="O89" t="str">
            <v>Adams, Caleb</v>
          </cell>
        </row>
        <row r="90">
          <cell r="C90">
            <v>664856</v>
          </cell>
          <cell r="M90" t="str">
            <v>P</v>
          </cell>
          <cell r="O90" t="str">
            <v>Adams, Chance</v>
          </cell>
        </row>
        <row r="91">
          <cell r="C91">
            <v>670312</v>
          </cell>
          <cell r="M91" t="str">
            <v>P</v>
          </cell>
          <cell r="O91" t="str">
            <v>Adams, Wilson</v>
          </cell>
        </row>
        <row r="92">
          <cell r="C92">
            <v>575928</v>
          </cell>
          <cell r="M92" t="str">
            <v>LF</v>
          </cell>
          <cell r="O92" t="str">
            <v>Adamson, Corey</v>
          </cell>
        </row>
        <row r="93">
          <cell r="C93">
            <v>502264</v>
          </cell>
          <cell r="M93" t="str">
            <v>P</v>
          </cell>
          <cell r="O93" t="str">
            <v>Adcock, Nate</v>
          </cell>
        </row>
        <row r="94">
          <cell r="C94">
            <v>668672</v>
          </cell>
          <cell r="M94" t="str">
            <v>P</v>
          </cell>
          <cell r="O94" t="str">
            <v>Adcock, Brett</v>
          </cell>
        </row>
        <row r="95">
          <cell r="C95">
            <v>502836</v>
          </cell>
          <cell r="M95" t="str">
            <v>P</v>
          </cell>
          <cell r="O95" t="str">
            <v>Additon, Nick</v>
          </cell>
        </row>
        <row r="96">
          <cell r="C96">
            <v>451192</v>
          </cell>
          <cell r="M96" t="str">
            <v>RF</v>
          </cell>
          <cell r="O96" t="str">
            <v>Adduci, Jim</v>
          </cell>
        </row>
        <row r="97">
          <cell r="C97">
            <v>666620</v>
          </cell>
          <cell r="M97" t="str">
            <v>SS</v>
          </cell>
          <cell r="O97" t="str">
            <v>Ademan, Aramis</v>
          </cell>
        </row>
        <row r="98">
          <cell r="C98">
            <v>571432</v>
          </cell>
          <cell r="M98" t="str">
            <v>P</v>
          </cell>
          <cell r="O98" t="str">
            <v>Adkins, Hunter</v>
          </cell>
        </row>
        <row r="99">
          <cell r="C99">
            <v>534947</v>
          </cell>
          <cell r="M99" t="str">
            <v>P</v>
          </cell>
          <cell r="O99" t="str">
            <v>Adleman, Tim</v>
          </cell>
        </row>
        <row r="100">
          <cell r="C100">
            <v>650520</v>
          </cell>
          <cell r="M100" t="str">
            <v>RF</v>
          </cell>
          <cell r="O100" t="str">
            <v>Adolfo, Micker</v>
          </cell>
        </row>
        <row r="101">
          <cell r="C101">
            <v>660579</v>
          </cell>
          <cell r="M101" t="str">
            <v>OF</v>
          </cell>
          <cell r="O101" t="str">
            <v>Adon, Ranfy</v>
          </cell>
        </row>
        <row r="102">
          <cell r="C102">
            <v>661536</v>
          </cell>
          <cell r="M102" t="str">
            <v>P</v>
          </cell>
          <cell r="O102" t="str">
            <v>Adon, Melvin</v>
          </cell>
        </row>
        <row r="103">
          <cell r="C103">
            <v>439013</v>
          </cell>
          <cell r="M103" t="str">
            <v>1B</v>
          </cell>
          <cell r="O103" t="str">
            <v>Adriana, Sharnol</v>
          </cell>
        </row>
        <row r="104">
          <cell r="C104">
            <v>501303</v>
          </cell>
          <cell r="M104" t="str">
            <v>SS</v>
          </cell>
          <cell r="O104" t="str">
            <v>Adrianza, Ehire</v>
          </cell>
        </row>
        <row r="105">
          <cell r="C105">
            <v>670878</v>
          </cell>
          <cell r="M105" t="str">
            <v>C</v>
          </cell>
          <cell r="O105" t="str">
            <v>Adrianza, Andres</v>
          </cell>
        </row>
        <row r="106">
          <cell r="C106">
            <v>664580</v>
          </cell>
          <cell r="M106" t="str">
            <v>P</v>
          </cell>
          <cell r="O106" t="str">
            <v>Advincola, Gregori</v>
          </cell>
        </row>
        <row r="107">
          <cell r="C107">
            <v>664880</v>
          </cell>
          <cell r="M107" t="str">
            <v>C</v>
          </cell>
          <cell r="O107" t="str">
            <v>Afenir, Austin</v>
          </cell>
        </row>
        <row r="108">
          <cell r="C108">
            <v>346793</v>
          </cell>
          <cell r="M108" t="str">
            <v>P</v>
          </cell>
          <cell r="O108" t="str">
            <v>Affeldt, Jeremy</v>
          </cell>
        </row>
        <row r="109">
          <cell r="C109">
            <v>670577</v>
          </cell>
          <cell r="M109" t="str">
            <v>P</v>
          </cell>
          <cell r="O109" t="str">
            <v>Agar, Brandon</v>
          </cell>
        </row>
        <row r="110">
          <cell r="C110">
            <v>655987</v>
          </cell>
          <cell r="M110" t="str">
            <v>2B</v>
          </cell>
          <cell r="O110" t="str">
            <v>Agelvis, Javier</v>
          </cell>
        </row>
        <row r="111">
          <cell r="C111">
            <v>622091</v>
          </cell>
          <cell r="M111" t="str">
            <v>P</v>
          </cell>
          <cell r="O111" t="str">
            <v>Agnew-Wieland, Sam</v>
          </cell>
        </row>
        <row r="112">
          <cell r="C112">
            <v>622094</v>
          </cell>
          <cell r="M112" t="str">
            <v>P</v>
          </cell>
          <cell r="O112" t="str">
            <v>Agosta, Martin</v>
          </cell>
        </row>
        <row r="113">
          <cell r="C113">
            <v>657487</v>
          </cell>
          <cell r="M113" t="str">
            <v>P</v>
          </cell>
          <cell r="O113" t="str">
            <v>Agosto, Edrick</v>
          </cell>
        </row>
        <row r="114">
          <cell r="C114">
            <v>642607</v>
          </cell>
          <cell r="M114" t="str">
            <v>P</v>
          </cell>
          <cell r="O114" t="str">
            <v>Agrazal, Dario</v>
          </cell>
        </row>
        <row r="115">
          <cell r="C115">
            <v>660554</v>
          </cell>
          <cell r="M115" t="str">
            <v>P</v>
          </cell>
          <cell r="O115" t="str">
            <v>Agrinzones, Jose</v>
          </cell>
        </row>
        <row r="116">
          <cell r="C116">
            <v>622437</v>
          </cell>
          <cell r="M116" t="str">
            <v>3B</v>
          </cell>
          <cell r="O116" t="str">
            <v>Aguero, Younaifred</v>
          </cell>
        </row>
        <row r="117">
          <cell r="C117">
            <v>667321</v>
          </cell>
          <cell r="M117" t="str">
            <v>P</v>
          </cell>
          <cell r="O117" t="str">
            <v>Aguiar, Maikel</v>
          </cell>
        </row>
        <row r="118">
          <cell r="C118">
            <v>668030</v>
          </cell>
          <cell r="M118" t="str">
            <v>OF</v>
          </cell>
          <cell r="O118" t="str">
            <v>Aguila, Osmel</v>
          </cell>
        </row>
        <row r="119">
          <cell r="C119">
            <v>542583</v>
          </cell>
          <cell r="M119" t="str">
            <v>1B</v>
          </cell>
          <cell r="O119" t="str">
            <v>Aguilar, Jesus</v>
          </cell>
        </row>
        <row r="120">
          <cell r="C120">
            <v>622758</v>
          </cell>
          <cell r="M120" t="str">
            <v>SS</v>
          </cell>
          <cell r="O120" t="str">
            <v>Aguilar, Angel</v>
          </cell>
        </row>
        <row r="121">
          <cell r="C121">
            <v>660871</v>
          </cell>
          <cell r="M121" t="str">
            <v>P</v>
          </cell>
          <cell r="O121" t="str">
            <v>Aguilar, Miguel</v>
          </cell>
        </row>
        <row r="122">
          <cell r="C122">
            <v>666922</v>
          </cell>
          <cell r="M122" t="str">
            <v>OF</v>
          </cell>
          <cell r="O122" t="str">
            <v>Aguilar, Ryan</v>
          </cell>
        </row>
        <row r="123">
          <cell r="C123">
            <v>643192</v>
          </cell>
          <cell r="M123" t="str">
            <v>1B</v>
          </cell>
          <cell r="O123" t="str">
            <v>Aguilera, Eric</v>
          </cell>
        </row>
        <row r="124">
          <cell r="C124">
            <v>471846</v>
          </cell>
          <cell r="M124" t="str">
            <v>2B</v>
          </cell>
          <cell r="O124" t="str">
            <v>Aguirre, Rodrigo</v>
          </cell>
        </row>
        <row r="125">
          <cell r="C125">
            <v>477361</v>
          </cell>
          <cell r="M125" t="str">
            <v>P</v>
          </cell>
          <cell r="O125" t="str">
            <v>Aguirre, Rodolfo</v>
          </cell>
        </row>
        <row r="126">
          <cell r="C126">
            <v>648739</v>
          </cell>
          <cell r="M126" t="str">
            <v>OF</v>
          </cell>
          <cell r="O126" t="str">
            <v>Agustin, Telmito</v>
          </cell>
        </row>
        <row r="127">
          <cell r="C127">
            <v>660864</v>
          </cell>
          <cell r="M127" t="str">
            <v>P</v>
          </cell>
          <cell r="O127" t="str">
            <v>Agustin, Ronny</v>
          </cell>
        </row>
        <row r="128">
          <cell r="C128">
            <v>592097</v>
          </cell>
          <cell r="M128" t="str">
            <v>CF</v>
          </cell>
          <cell r="O128" t="str">
            <v>Ahart, Devan</v>
          </cell>
        </row>
        <row r="129">
          <cell r="C129">
            <v>605113</v>
          </cell>
          <cell r="M129" t="str">
            <v>SS</v>
          </cell>
          <cell r="O129" t="str">
            <v>Ahmed, Nick</v>
          </cell>
        </row>
        <row r="130">
          <cell r="C130">
            <v>641296</v>
          </cell>
          <cell r="M130" t="str">
            <v>3B</v>
          </cell>
          <cell r="O130" t="str">
            <v>Ahmed, Mike</v>
          </cell>
        </row>
        <row r="131">
          <cell r="C131">
            <v>518394</v>
          </cell>
          <cell r="M131" t="str">
            <v>3B</v>
          </cell>
          <cell r="O131" t="str">
            <v>Ahrens, Kevin</v>
          </cell>
        </row>
        <row r="132">
          <cell r="C132">
            <v>465387</v>
          </cell>
          <cell r="M132" t="str">
            <v>SS</v>
          </cell>
          <cell r="O132" t="str">
            <v>Ahumada, Alejandro</v>
          </cell>
        </row>
        <row r="133">
          <cell r="C133">
            <v>656184</v>
          </cell>
          <cell r="M133" t="str">
            <v>P</v>
          </cell>
          <cell r="O133" t="str">
            <v>Aiken, Brady</v>
          </cell>
        </row>
        <row r="134">
          <cell r="C134">
            <v>657489</v>
          </cell>
          <cell r="M134" t="str">
            <v>P</v>
          </cell>
          <cell r="O134" t="str">
            <v>Aikenhead, Taylor</v>
          </cell>
        </row>
        <row r="135">
          <cell r="C135">
            <v>664175</v>
          </cell>
          <cell r="M135" t="str">
            <v>OF</v>
          </cell>
          <cell r="O135" t="str">
            <v>Aikin, Craig</v>
          </cell>
        </row>
        <row r="136">
          <cell r="C136">
            <v>641297</v>
          </cell>
          <cell r="M136" t="str">
            <v>C</v>
          </cell>
          <cell r="O136" t="str">
            <v>Akau, Iolana</v>
          </cell>
        </row>
        <row r="137">
          <cell r="C137">
            <v>669211</v>
          </cell>
          <cell r="M137" t="str">
            <v>P</v>
          </cell>
          <cell r="O137" t="str">
            <v>Akin, Keegan</v>
          </cell>
        </row>
        <row r="138">
          <cell r="C138">
            <v>641298</v>
          </cell>
          <cell r="M138" t="str">
            <v>C</v>
          </cell>
          <cell r="O138" t="str">
            <v>Alamo, Tyler</v>
          </cell>
        </row>
        <row r="139">
          <cell r="C139">
            <v>595798</v>
          </cell>
          <cell r="M139" t="str">
            <v>P</v>
          </cell>
          <cell r="O139" t="str">
            <v>Alaniz, Ruben</v>
          </cell>
        </row>
        <row r="140">
          <cell r="C140">
            <v>665983</v>
          </cell>
          <cell r="M140" t="str">
            <v>SS</v>
          </cell>
          <cell r="O140" t="str">
            <v>Alarcon, Kelvin</v>
          </cell>
        </row>
        <row r="141">
          <cell r="C141">
            <v>650793</v>
          </cell>
          <cell r="M141" t="str">
            <v>CF</v>
          </cell>
          <cell r="O141" t="str">
            <v>Alastre, Jesus</v>
          </cell>
        </row>
        <row r="142">
          <cell r="C142">
            <v>658647</v>
          </cell>
          <cell r="M142" t="str">
            <v>P</v>
          </cell>
          <cell r="O142" t="str">
            <v>Alastre, Tomas</v>
          </cell>
        </row>
        <row r="143">
          <cell r="C143">
            <v>452293</v>
          </cell>
          <cell r="M143" t="str">
            <v>P</v>
          </cell>
          <cell r="O143" t="str">
            <v>Albaladejo, Jonathan</v>
          </cell>
        </row>
        <row r="144">
          <cell r="C144">
            <v>503360</v>
          </cell>
          <cell r="M144" t="str">
            <v>C</v>
          </cell>
          <cell r="O144" t="str">
            <v>Albernaz, Craig</v>
          </cell>
        </row>
        <row r="145">
          <cell r="C145">
            <v>671185</v>
          </cell>
          <cell r="M145" t="str">
            <v>P</v>
          </cell>
          <cell r="O145" t="str">
            <v>Alberro, Jose</v>
          </cell>
        </row>
        <row r="146">
          <cell r="C146">
            <v>452027</v>
          </cell>
          <cell r="M146" t="str">
            <v>P</v>
          </cell>
          <cell r="O146" t="str">
            <v>Albers, Andrew</v>
          </cell>
        </row>
        <row r="147">
          <cell r="C147">
            <v>458006</v>
          </cell>
          <cell r="M147" t="str">
            <v>P</v>
          </cell>
          <cell r="O147" t="str">
            <v>Albers, Matt</v>
          </cell>
        </row>
        <row r="148">
          <cell r="C148">
            <v>649954</v>
          </cell>
          <cell r="M148" t="str">
            <v>LF</v>
          </cell>
          <cell r="O148" t="str">
            <v>Albert, Shakir</v>
          </cell>
        </row>
        <row r="149">
          <cell r="C149">
            <v>593643</v>
          </cell>
          <cell r="M149" t="str">
            <v>SS</v>
          </cell>
          <cell r="O149" t="str">
            <v>Alberto, Hanser</v>
          </cell>
        </row>
        <row r="150">
          <cell r="C150">
            <v>622529</v>
          </cell>
          <cell r="M150" t="str">
            <v>OF</v>
          </cell>
          <cell r="O150" t="str">
            <v>Alberto, Ranyelmy</v>
          </cell>
        </row>
        <row r="151">
          <cell r="C151">
            <v>666016</v>
          </cell>
          <cell r="M151" t="str">
            <v>P</v>
          </cell>
          <cell r="O151" t="str">
            <v>Albertos, Jose</v>
          </cell>
        </row>
        <row r="152">
          <cell r="C152">
            <v>664763</v>
          </cell>
          <cell r="M152" t="str">
            <v>C</v>
          </cell>
          <cell r="O152" t="str">
            <v>Albertson, Will</v>
          </cell>
        </row>
        <row r="153">
          <cell r="C153">
            <v>645277</v>
          </cell>
          <cell r="M153" t="str">
            <v>SS</v>
          </cell>
          <cell r="O153" t="str">
            <v>Albies, Ozzie</v>
          </cell>
        </row>
        <row r="154">
          <cell r="C154">
            <v>641299</v>
          </cell>
          <cell r="M154" t="str">
            <v>P</v>
          </cell>
          <cell r="O154" t="str">
            <v>Albin, Zach</v>
          </cell>
        </row>
        <row r="155">
          <cell r="C155">
            <v>609457</v>
          </cell>
          <cell r="M155" t="str">
            <v>2B</v>
          </cell>
          <cell r="O155" t="str">
            <v>Albitz, Vance</v>
          </cell>
        </row>
        <row r="156">
          <cell r="C156">
            <v>456379</v>
          </cell>
          <cell r="M156" t="str">
            <v>P</v>
          </cell>
          <cell r="O156" t="str">
            <v>Alburquerque, Al</v>
          </cell>
        </row>
        <row r="157">
          <cell r="C157">
            <v>622730</v>
          </cell>
          <cell r="M157" t="str">
            <v>1B</v>
          </cell>
          <cell r="O157" t="str">
            <v>Alcala, Roney</v>
          </cell>
        </row>
        <row r="158">
          <cell r="C158">
            <v>650662</v>
          </cell>
          <cell r="M158" t="str">
            <v>3B</v>
          </cell>
          <cell r="O158" t="str">
            <v>Alcala, Luis</v>
          </cell>
        </row>
        <row r="159">
          <cell r="C159">
            <v>660896</v>
          </cell>
          <cell r="M159" t="str">
            <v>P</v>
          </cell>
          <cell r="O159" t="str">
            <v>Alcala, Jorge</v>
          </cell>
        </row>
        <row r="160">
          <cell r="C160">
            <v>666669</v>
          </cell>
          <cell r="M160" t="str">
            <v>P</v>
          </cell>
          <cell r="O160" t="str">
            <v>Alcala, Elkin</v>
          </cell>
        </row>
        <row r="161">
          <cell r="C161">
            <v>657490</v>
          </cell>
          <cell r="M161" t="str">
            <v>3B</v>
          </cell>
          <cell r="O161" t="str">
            <v>Alcantar, Isias</v>
          </cell>
        </row>
        <row r="162">
          <cell r="C162">
            <v>570489</v>
          </cell>
          <cell r="M162" t="str">
            <v>2B</v>
          </cell>
          <cell r="O162" t="str">
            <v>Alcantara, Arismendy</v>
          </cell>
        </row>
        <row r="163">
          <cell r="C163">
            <v>593416</v>
          </cell>
          <cell r="M163" t="str">
            <v>P</v>
          </cell>
          <cell r="O163" t="str">
            <v>Alcantara, Mario</v>
          </cell>
        </row>
        <row r="164">
          <cell r="C164">
            <v>593417</v>
          </cell>
          <cell r="M164" t="str">
            <v>P</v>
          </cell>
          <cell r="O164" t="str">
            <v>Alcantara, Raul</v>
          </cell>
        </row>
        <row r="165">
          <cell r="C165">
            <v>606725</v>
          </cell>
          <cell r="M165" t="str">
            <v>1B</v>
          </cell>
          <cell r="O165" t="str">
            <v>Alcantara, Ismael</v>
          </cell>
        </row>
        <row r="166">
          <cell r="C166">
            <v>622505</v>
          </cell>
          <cell r="M166" t="str">
            <v>P</v>
          </cell>
          <cell r="O166" t="str">
            <v>Alcantara, Victor</v>
          </cell>
        </row>
        <row r="167">
          <cell r="C167">
            <v>622656</v>
          </cell>
          <cell r="M167" t="str">
            <v>P</v>
          </cell>
          <cell r="O167" t="str">
            <v>Alcantara, Brayan</v>
          </cell>
        </row>
        <row r="168">
          <cell r="C168">
            <v>622782</v>
          </cell>
          <cell r="M168" t="str">
            <v>P</v>
          </cell>
          <cell r="O168" t="str">
            <v>Alcantara, Juan</v>
          </cell>
        </row>
        <row r="169">
          <cell r="C169">
            <v>642459</v>
          </cell>
          <cell r="M169" t="str">
            <v>LF</v>
          </cell>
          <cell r="O169" t="str">
            <v>Alcantara, Frankies</v>
          </cell>
        </row>
        <row r="170">
          <cell r="C170">
            <v>642727</v>
          </cell>
          <cell r="M170" t="str">
            <v>SS</v>
          </cell>
          <cell r="O170" t="str">
            <v>Alcantara, Sergio</v>
          </cell>
        </row>
        <row r="171">
          <cell r="C171">
            <v>644360</v>
          </cell>
          <cell r="M171" t="str">
            <v>RF</v>
          </cell>
          <cell r="O171" t="str">
            <v>Alcantara, Eddy</v>
          </cell>
        </row>
        <row r="172">
          <cell r="C172">
            <v>645261</v>
          </cell>
          <cell r="M172" t="str">
            <v>P</v>
          </cell>
          <cell r="O172" t="str">
            <v>Alcantara, Sandy</v>
          </cell>
        </row>
        <row r="173">
          <cell r="C173">
            <v>650540</v>
          </cell>
          <cell r="M173" t="str">
            <v>3B</v>
          </cell>
          <cell r="O173" t="str">
            <v>Alcantara, Randel</v>
          </cell>
        </row>
        <row r="174">
          <cell r="C174">
            <v>658071</v>
          </cell>
          <cell r="M174" t="str">
            <v>P</v>
          </cell>
          <cell r="O174" t="str">
            <v>Alcantara, Randy</v>
          </cell>
        </row>
        <row r="175">
          <cell r="C175">
            <v>664576</v>
          </cell>
          <cell r="M175" t="str">
            <v>P</v>
          </cell>
          <cell r="O175" t="str">
            <v>Alcantara, Jose</v>
          </cell>
        </row>
        <row r="176">
          <cell r="C176">
            <v>665713</v>
          </cell>
          <cell r="M176" t="str">
            <v>P</v>
          </cell>
          <cell r="O176" t="str">
            <v>Alcantara, Nichel</v>
          </cell>
        </row>
        <row r="177">
          <cell r="C177">
            <v>665952</v>
          </cell>
          <cell r="M177" t="str">
            <v>P</v>
          </cell>
          <cell r="O177" t="str">
            <v>Alcantara, Luis</v>
          </cell>
        </row>
        <row r="178">
          <cell r="C178">
            <v>667322</v>
          </cell>
          <cell r="M178" t="str">
            <v>P</v>
          </cell>
          <cell r="O178" t="str">
            <v>Alcantara, Jhosua</v>
          </cell>
        </row>
        <row r="179">
          <cell r="C179">
            <v>665849</v>
          </cell>
          <cell r="M179" t="str">
            <v>OF</v>
          </cell>
          <cell r="O179" t="str">
            <v>Alcime, Larry</v>
          </cell>
        </row>
        <row r="180">
          <cell r="C180">
            <v>591711</v>
          </cell>
          <cell r="M180" t="str">
            <v>OF</v>
          </cell>
          <cell r="O180" t="str">
            <v>Aldazoro, Argenis</v>
          </cell>
        </row>
        <row r="181">
          <cell r="C181">
            <v>518396</v>
          </cell>
          <cell r="M181" t="str">
            <v>P</v>
          </cell>
          <cell r="O181" t="str">
            <v>Alderson, Tim</v>
          </cell>
        </row>
        <row r="182">
          <cell r="C182">
            <v>400139</v>
          </cell>
          <cell r="M182" t="str">
            <v>OF</v>
          </cell>
          <cell r="O182" t="str">
            <v>Aldridge, Cory</v>
          </cell>
        </row>
        <row r="183">
          <cell r="C183">
            <v>607444</v>
          </cell>
          <cell r="M183" t="str">
            <v>P</v>
          </cell>
          <cell r="O183" t="str">
            <v>Aldridge, Keaton</v>
          </cell>
        </row>
        <row r="184">
          <cell r="C184">
            <v>626928</v>
          </cell>
          <cell r="M184" t="str">
            <v>P</v>
          </cell>
          <cell r="O184" t="str">
            <v>Aldridge, Dean</v>
          </cell>
        </row>
        <row r="185">
          <cell r="C185">
            <v>660608</v>
          </cell>
          <cell r="M185" t="str">
            <v>P</v>
          </cell>
          <cell r="O185" t="str">
            <v>Alecis, Luis</v>
          </cell>
        </row>
        <row r="186">
          <cell r="C186">
            <v>664342</v>
          </cell>
          <cell r="M186" t="str">
            <v>SS</v>
          </cell>
          <cell r="O186" t="str">
            <v>Alegria, Benjamin</v>
          </cell>
        </row>
        <row r="187">
          <cell r="C187">
            <v>664357</v>
          </cell>
          <cell r="M187" t="str">
            <v>P</v>
          </cell>
          <cell r="O187" t="str">
            <v>Alejandro, Jose</v>
          </cell>
        </row>
        <row r="188">
          <cell r="C188">
            <v>606170</v>
          </cell>
          <cell r="M188" t="str">
            <v>P</v>
          </cell>
          <cell r="O188" t="str">
            <v>Alejo, Francibel</v>
          </cell>
        </row>
        <row r="189">
          <cell r="C189">
            <v>606247</v>
          </cell>
          <cell r="M189" t="str">
            <v>P</v>
          </cell>
          <cell r="O189" t="str">
            <v>Alejo, Yordy</v>
          </cell>
        </row>
        <row r="190">
          <cell r="C190">
            <v>669797</v>
          </cell>
          <cell r="M190" t="str">
            <v>P</v>
          </cell>
          <cell r="O190" t="str">
            <v>Alejo, Carlos</v>
          </cell>
        </row>
        <row r="191">
          <cell r="C191">
            <v>641301</v>
          </cell>
          <cell r="M191" t="str">
            <v>SS</v>
          </cell>
          <cell r="O191" t="str">
            <v>Alemais, Stephen</v>
          </cell>
        </row>
        <row r="192">
          <cell r="C192">
            <v>631219</v>
          </cell>
          <cell r="M192" t="str">
            <v>P</v>
          </cell>
          <cell r="O192" t="str">
            <v>Aleton, Wilfri</v>
          </cell>
        </row>
        <row r="193">
          <cell r="C193">
            <v>518397</v>
          </cell>
          <cell r="M193" t="str">
            <v>P</v>
          </cell>
          <cell r="O193" t="str">
            <v>Alexander, Scott</v>
          </cell>
        </row>
        <row r="194">
          <cell r="C194">
            <v>572673</v>
          </cell>
          <cell r="M194" t="str">
            <v>P</v>
          </cell>
          <cell r="O194" t="str">
            <v>Alexander, Kevin</v>
          </cell>
        </row>
        <row r="195">
          <cell r="C195">
            <v>607382</v>
          </cell>
          <cell r="M195" t="str">
            <v>RF</v>
          </cell>
          <cell r="O195" t="str">
            <v>Alexander, Dayton</v>
          </cell>
        </row>
        <row r="196">
          <cell r="C196">
            <v>622060</v>
          </cell>
          <cell r="M196" t="str">
            <v>LF</v>
          </cell>
          <cell r="O196" t="str">
            <v>Alexander, Theo</v>
          </cell>
        </row>
        <row r="197">
          <cell r="C197">
            <v>622066</v>
          </cell>
          <cell r="M197" t="str">
            <v>P</v>
          </cell>
          <cell r="O197" t="str">
            <v>Alexander, Tyler</v>
          </cell>
        </row>
        <row r="198">
          <cell r="C198">
            <v>622458</v>
          </cell>
          <cell r="M198" t="str">
            <v>CF</v>
          </cell>
          <cell r="O198" t="str">
            <v>Alexander, Rochendrick</v>
          </cell>
        </row>
        <row r="199">
          <cell r="C199">
            <v>641302</v>
          </cell>
          <cell r="M199" t="str">
            <v>P</v>
          </cell>
          <cell r="O199" t="str">
            <v>Alexander, Tyler</v>
          </cell>
        </row>
        <row r="200">
          <cell r="C200">
            <v>658326</v>
          </cell>
          <cell r="M200" t="str">
            <v>C</v>
          </cell>
          <cell r="O200" t="str">
            <v>Alexander, K.J.</v>
          </cell>
        </row>
        <row r="201">
          <cell r="C201">
            <v>670116</v>
          </cell>
          <cell r="M201" t="str">
            <v>OF</v>
          </cell>
          <cell r="O201" t="str">
            <v>Alexander, Evan</v>
          </cell>
        </row>
        <row r="202">
          <cell r="C202">
            <v>669935</v>
          </cell>
          <cell r="M202" t="str">
            <v>P</v>
          </cell>
          <cell r="O202" t="str">
            <v>Alexy, A.J.</v>
          </cell>
        </row>
        <row r="203">
          <cell r="C203">
            <v>644361</v>
          </cell>
          <cell r="M203" t="str">
            <v>P</v>
          </cell>
          <cell r="O203" t="str">
            <v>Alezones, Lewis</v>
          </cell>
        </row>
        <row r="204">
          <cell r="C204">
            <v>464963</v>
          </cell>
          <cell r="M204" t="str">
            <v>P</v>
          </cell>
          <cell r="O204" t="str">
            <v>Alfaro, Gabriel</v>
          </cell>
        </row>
        <row r="205">
          <cell r="C205">
            <v>595751</v>
          </cell>
          <cell r="M205" t="str">
            <v>C</v>
          </cell>
          <cell r="O205" t="str">
            <v>Alfaro, Jorge</v>
          </cell>
        </row>
        <row r="206">
          <cell r="C206">
            <v>640490</v>
          </cell>
          <cell r="M206" t="str">
            <v>SS</v>
          </cell>
          <cell r="O206" t="str">
            <v>Alfaro, Adrian</v>
          </cell>
        </row>
        <row r="207">
          <cell r="C207">
            <v>658532</v>
          </cell>
          <cell r="M207" t="str">
            <v>C</v>
          </cell>
          <cell r="O207" t="str">
            <v>Alfaro, Jhoandro</v>
          </cell>
        </row>
        <row r="208">
          <cell r="C208">
            <v>657491</v>
          </cell>
          <cell r="M208" t="str">
            <v>C</v>
          </cell>
          <cell r="O208" t="str">
            <v>Alfonso, James</v>
          </cell>
        </row>
        <row r="209">
          <cell r="C209">
            <v>666696</v>
          </cell>
          <cell r="M209" t="str">
            <v>SS</v>
          </cell>
          <cell r="O209" t="str">
            <v>Alfonso, Victor</v>
          </cell>
        </row>
        <row r="210">
          <cell r="C210">
            <v>425769</v>
          </cell>
          <cell r="M210" t="str">
            <v>C</v>
          </cell>
          <cell r="O210" t="str">
            <v>Alfonzo, Eliezer</v>
          </cell>
        </row>
        <row r="211">
          <cell r="C211">
            <v>595871</v>
          </cell>
          <cell r="M211" t="str">
            <v>IF</v>
          </cell>
          <cell r="O211" t="str">
            <v>Alfonzo, Giovanny</v>
          </cell>
        </row>
        <row r="212">
          <cell r="C212">
            <v>666670</v>
          </cell>
          <cell r="M212" t="str">
            <v>2B</v>
          </cell>
          <cell r="O212" t="str">
            <v>Alfonzo, Ezequiel</v>
          </cell>
        </row>
        <row r="213">
          <cell r="C213">
            <v>546990</v>
          </cell>
          <cell r="M213" t="str">
            <v>CF</v>
          </cell>
          <cell r="O213" t="str">
            <v>Alford, Anthony</v>
          </cell>
        </row>
        <row r="214">
          <cell r="C214">
            <v>642595</v>
          </cell>
          <cell r="M214" t="str">
            <v>P</v>
          </cell>
          <cell r="O214" t="str">
            <v>Algarin, Erick</v>
          </cell>
        </row>
        <row r="215">
          <cell r="C215">
            <v>623337</v>
          </cell>
          <cell r="M215" t="str">
            <v>P</v>
          </cell>
          <cell r="O215" t="str">
            <v>Alger, Brandon</v>
          </cell>
        </row>
        <row r="216">
          <cell r="C216">
            <v>670123</v>
          </cell>
          <cell r="M216" t="str">
            <v>P</v>
          </cell>
          <cell r="O216" t="str">
            <v>Alicea, Angel</v>
          </cell>
        </row>
        <row r="217">
          <cell r="C217">
            <v>572675</v>
          </cell>
          <cell r="M217" t="str">
            <v>1B</v>
          </cell>
          <cell r="O217" t="str">
            <v>Aliotti, Anthony</v>
          </cell>
        </row>
        <row r="218">
          <cell r="C218">
            <v>663465</v>
          </cell>
          <cell r="M218" t="str">
            <v>P</v>
          </cell>
          <cell r="O218" t="str">
            <v>Allard, Kolby</v>
          </cell>
        </row>
        <row r="219">
          <cell r="C219">
            <v>643193</v>
          </cell>
          <cell r="M219" t="str">
            <v>3B</v>
          </cell>
          <cell r="O219" t="str">
            <v>Allbritton, Alex</v>
          </cell>
        </row>
        <row r="220">
          <cell r="C220">
            <v>641303</v>
          </cell>
          <cell r="M220" t="str">
            <v>RF</v>
          </cell>
          <cell r="O220" t="str">
            <v>Allday, Forrestt</v>
          </cell>
        </row>
        <row r="221">
          <cell r="C221">
            <v>622087</v>
          </cell>
          <cell r="M221" t="str">
            <v>P</v>
          </cell>
          <cell r="O221" t="str">
            <v>Alleman, Justin</v>
          </cell>
        </row>
        <row r="222">
          <cell r="C222">
            <v>664857</v>
          </cell>
          <cell r="M222" t="str">
            <v>SS</v>
          </cell>
          <cell r="O222" t="str">
            <v>Allemand, Blake</v>
          </cell>
        </row>
        <row r="223">
          <cell r="C223">
            <v>450315</v>
          </cell>
          <cell r="M223" t="str">
            <v>1B</v>
          </cell>
          <cell r="O223" t="str">
            <v>Allen, Brandon</v>
          </cell>
        </row>
        <row r="224">
          <cell r="C224">
            <v>547168</v>
          </cell>
          <cell r="M224" t="str">
            <v>1B</v>
          </cell>
          <cell r="O224" t="str">
            <v>Allen, Will</v>
          </cell>
        </row>
        <row r="225">
          <cell r="C225">
            <v>592102</v>
          </cell>
          <cell r="M225" t="str">
            <v>P</v>
          </cell>
          <cell r="O225" t="str">
            <v>Allen, Cody</v>
          </cell>
        </row>
        <row r="226">
          <cell r="C226">
            <v>595108</v>
          </cell>
          <cell r="M226" t="str">
            <v>2B</v>
          </cell>
          <cell r="O226" t="str">
            <v>Allen, Jimmy</v>
          </cell>
        </row>
        <row r="227">
          <cell r="C227">
            <v>605117</v>
          </cell>
          <cell r="M227" t="str">
            <v>P</v>
          </cell>
          <cell r="O227" t="str">
            <v>Allen, James</v>
          </cell>
        </row>
        <row r="228">
          <cell r="C228">
            <v>628217</v>
          </cell>
          <cell r="M228" t="str">
            <v>P</v>
          </cell>
          <cell r="O228" t="str">
            <v>Allen, Brad</v>
          </cell>
        </row>
        <row r="229">
          <cell r="C229">
            <v>641305</v>
          </cell>
          <cell r="M229" t="str">
            <v>OF</v>
          </cell>
          <cell r="O229" t="str">
            <v>Allen, Trever</v>
          </cell>
        </row>
        <row r="230">
          <cell r="C230">
            <v>656185</v>
          </cell>
          <cell r="M230" t="str">
            <v>RF</v>
          </cell>
          <cell r="O230" t="str">
            <v>Allen, Greg</v>
          </cell>
        </row>
        <row r="231">
          <cell r="C231">
            <v>663531</v>
          </cell>
          <cell r="M231" t="str">
            <v>P</v>
          </cell>
          <cell r="O231" t="str">
            <v>Allen, Logan</v>
          </cell>
        </row>
        <row r="232">
          <cell r="C232">
            <v>664119</v>
          </cell>
          <cell r="M232" t="str">
            <v>C</v>
          </cell>
          <cell r="O232" t="str">
            <v>Allen, Austin</v>
          </cell>
        </row>
        <row r="233">
          <cell r="C233">
            <v>592105</v>
          </cell>
          <cell r="M233" t="str">
            <v>OF</v>
          </cell>
          <cell r="O233" t="str">
            <v>Allie, Stetson</v>
          </cell>
        </row>
        <row r="234">
          <cell r="C234">
            <v>623316</v>
          </cell>
          <cell r="M234" t="str">
            <v>CF</v>
          </cell>
          <cell r="O234" t="str">
            <v>Almadova, Breland</v>
          </cell>
        </row>
        <row r="235">
          <cell r="C235">
            <v>527031</v>
          </cell>
          <cell r="M235" t="str">
            <v>3B</v>
          </cell>
          <cell r="O235" t="str">
            <v>Almanzar, Michael</v>
          </cell>
        </row>
        <row r="236">
          <cell r="C236">
            <v>661154</v>
          </cell>
          <cell r="M236" t="str">
            <v>P</v>
          </cell>
          <cell r="O236" t="str">
            <v>Almanzar, Wilme</v>
          </cell>
        </row>
        <row r="237">
          <cell r="C237">
            <v>666706</v>
          </cell>
          <cell r="M237" t="str">
            <v>C</v>
          </cell>
          <cell r="O237" t="str">
            <v>Almanzar, Angeddy</v>
          </cell>
        </row>
        <row r="238">
          <cell r="C238">
            <v>666799</v>
          </cell>
          <cell r="M238" t="str">
            <v>SS</v>
          </cell>
          <cell r="O238" t="str">
            <v>Almanzar, Luis</v>
          </cell>
        </row>
        <row r="239">
          <cell r="C239">
            <v>622158</v>
          </cell>
          <cell r="M239" t="str">
            <v>3B</v>
          </cell>
          <cell r="O239" t="str">
            <v>Almao, Angel</v>
          </cell>
        </row>
        <row r="240">
          <cell r="C240">
            <v>542524</v>
          </cell>
          <cell r="M240" t="str">
            <v>P</v>
          </cell>
          <cell r="O240" t="str">
            <v>Almarante, Jose</v>
          </cell>
        </row>
        <row r="241">
          <cell r="C241">
            <v>622426</v>
          </cell>
          <cell r="M241" t="str">
            <v>P</v>
          </cell>
          <cell r="O241" t="str">
            <v>Almeida, Adrian</v>
          </cell>
        </row>
        <row r="242">
          <cell r="C242">
            <v>658742</v>
          </cell>
          <cell r="M242" t="str">
            <v>P</v>
          </cell>
          <cell r="O242" t="str">
            <v>Almengo, Diogenes</v>
          </cell>
        </row>
        <row r="243">
          <cell r="C243">
            <v>501659</v>
          </cell>
          <cell r="M243" t="str">
            <v>CF</v>
          </cell>
          <cell r="O243" t="str">
            <v>Almonte, Abraham</v>
          </cell>
        </row>
        <row r="244">
          <cell r="C244">
            <v>501660</v>
          </cell>
          <cell r="M244" t="str">
            <v>OF</v>
          </cell>
          <cell r="O244" t="str">
            <v>Almonte, Zoilo</v>
          </cell>
        </row>
        <row r="245">
          <cell r="C245">
            <v>602083</v>
          </cell>
          <cell r="M245" t="str">
            <v>P</v>
          </cell>
          <cell r="O245" t="str">
            <v>Almonte, Miguel</v>
          </cell>
        </row>
        <row r="246">
          <cell r="C246">
            <v>606117</v>
          </cell>
          <cell r="M246" t="str">
            <v>P</v>
          </cell>
          <cell r="O246" t="str">
            <v>Almonte, Yomelbin</v>
          </cell>
        </row>
        <row r="247">
          <cell r="C247">
            <v>606481</v>
          </cell>
          <cell r="M247" t="str">
            <v>P</v>
          </cell>
          <cell r="O247" t="str">
            <v>Almonte, Jefferies</v>
          </cell>
        </row>
        <row r="248">
          <cell r="C248">
            <v>606491</v>
          </cell>
          <cell r="M248" t="str">
            <v>P</v>
          </cell>
          <cell r="O248" t="str">
            <v>Almonte, Gaby</v>
          </cell>
        </row>
        <row r="249">
          <cell r="C249">
            <v>609270</v>
          </cell>
          <cell r="M249" t="str">
            <v>1B</v>
          </cell>
          <cell r="O249" t="str">
            <v>Almonte, Erwin</v>
          </cell>
        </row>
        <row r="250">
          <cell r="C250">
            <v>622075</v>
          </cell>
          <cell r="M250" t="str">
            <v>P</v>
          </cell>
          <cell r="O250" t="str">
            <v>Almonte, Yency</v>
          </cell>
        </row>
        <row r="251">
          <cell r="C251">
            <v>623393</v>
          </cell>
          <cell r="M251" t="str">
            <v>CF</v>
          </cell>
          <cell r="O251" t="str">
            <v>Almonte, Josh</v>
          </cell>
        </row>
        <row r="252">
          <cell r="C252">
            <v>625509</v>
          </cell>
          <cell r="M252" t="str">
            <v>P</v>
          </cell>
          <cell r="O252" t="str">
            <v>Almonte, Angelo</v>
          </cell>
        </row>
        <row r="253">
          <cell r="C253">
            <v>642325</v>
          </cell>
          <cell r="M253" t="str">
            <v>C</v>
          </cell>
          <cell r="O253" t="str">
            <v>Almonte, Miguel</v>
          </cell>
        </row>
        <row r="254">
          <cell r="C254">
            <v>642445</v>
          </cell>
          <cell r="M254" t="str">
            <v>LF</v>
          </cell>
          <cell r="O254" t="str">
            <v>Almonte, Adalfi</v>
          </cell>
        </row>
        <row r="255">
          <cell r="C255">
            <v>642572</v>
          </cell>
          <cell r="M255" t="str">
            <v>P</v>
          </cell>
          <cell r="O255" t="str">
            <v>Almonte, Yei</v>
          </cell>
        </row>
        <row r="256">
          <cell r="C256">
            <v>642767</v>
          </cell>
          <cell r="M256" t="str">
            <v>P</v>
          </cell>
          <cell r="O256" t="str">
            <v>Almonte, Jose</v>
          </cell>
        </row>
        <row r="257">
          <cell r="C257">
            <v>650620</v>
          </cell>
          <cell r="M257" t="str">
            <v>P</v>
          </cell>
          <cell r="O257" t="str">
            <v>Almonte, Adriel</v>
          </cell>
        </row>
        <row r="258">
          <cell r="C258">
            <v>650954</v>
          </cell>
          <cell r="M258" t="str">
            <v>RF</v>
          </cell>
          <cell r="O258" t="str">
            <v>Almonte, Jose</v>
          </cell>
        </row>
        <row r="259">
          <cell r="C259">
            <v>650985</v>
          </cell>
          <cell r="M259" t="str">
            <v>2B</v>
          </cell>
          <cell r="O259" t="str">
            <v>Almonte, Miguel</v>
          </cell>
        </row>
        <row r="260">
          <cell r="C260">
            <v>656044</v>
          </cell>
          <cell r="M260" t="str">
            <v>3B</v>
          </cell>
          <cell r="O260" t="str">
            <v>Almonte, Marcos</v>
          </cell>
        </row>
        <row r="261">
          <cell r="C261">
            <v>656112</v>
          </cell>
          <cell r="M261" t="str">
            <v>RF</v>
          </cell>
          <cell r="O261" t="str">
            <v>Almonte, Elvio</v>
          </cell>
        </row>
        <row r="262">
          <cell r="C262">
            <v>657894</v>
          </cell>
          <cell r="M262" t="str">
            <v>P</v>
          </cell>
          <cell r="O262" t="str">
            <v>Almonte, Antonio</v>
          </cell>
        </row>
        <row r="263">
          <cell r="C263">
            <v>664998</v>
          </cell>
          <cell r="M263" t="str">
            <v>P</v>
          </cell>
          <cell r="O263" t="str">
            <v>Almonte, Max</v>
          </cell>
        </row>
        <row r="264">
          <cell r="C264">
            <v>667323</v>
          </cell>
          <cell r="M264" t="str">
            <v>IF</v>
          </cell>
          <cell r="O264" t="str">
            <v>Almonte, Juan</v>
          </cell>
        </row>
        <row r="265">
          <cell r="C265">
            <v>546991</v>
          </cell>
          <cell r="M265" t="str">
            <v>CF</v>
          </cell>
          <cell r="O265" t="str">
            <v>Almora, Albert</v>
          </cell>
        </row>
        <row r="266">
          <cell r="C266">
            <v>475174</v>
          </cell>
          <cell r="M266" t="str">
            <v>1B</v>
          </cell>
          <cell r="O266" t="str">
            <v>Alonso, Yonder</v>
          </cell>
        </row>
        <row r="267">
          <cell r="C267">
            <v>595111</v>
          </cell>
          <cell r="M267" t="str">
            <v>2B</v>
          </cell>
          <cell r="O267" t="str">
            <v>Alonso, Carlos</v>
          </cell>
        </row>
        <row r="268">
          <cell r="C268">
            <v>624413</v>
          </cell>
          <cell r="M268" t="str">
            <v>IF</v>
          </cell>
          <cell r="O268" t="str">
            <v>Alonso, Peter</v>
          </cell>
        </row>
        <row r="269">
          <cell r="C269">
            <v>660510</v>
          </cell>
          <cell r="M269" t="str">
            <v>C</v>
          </cell>
          <cell r="O269" t="str">
            <v>Alonso, Luis</v>
          </cell>
        </row>
        <row r="270">
          <cell r="C270">
            <v>593751</v>
          </cell>
          <cell r="M270" t="str">
            <v>P</v>
          </cell>
          <cell r="O270" t="str">
            <v>Alonzo, Jose</v>
          </cell>
        </row>
        <row r="271">
          <cell r="C271">
            <v>650955</v>
          </cell>
          <cell r="M271" t="str">
            <v>OF</v>
          </cell>
          <cell r="O271" t="str">
            <v>Alonzo, Yimmelvyn</v>
          </cell>
        </row>
        <row r="272">
          <cell r="C272">
            <v>657492</v>
          </cell>
          <cell r="M272" t="str">
            <v>P</v>
          </cell>
          <cell r="O272" t="str">
            <v>Alonzo, Eric</v>
          </cell>
        </row>
        <row r="273">
          <cell r="C273">
            <v>606924</v>
          </cell>
          <cell r="M273" t="str">
            <v>P</v>
          </cell>
          <cell r="O273" t="str">
            <v>Alsup, Ben</v>
          </cell>
        </row>
        <row r="274">
          <cell r="C274">
            <v>665098</v>
          </cell>
          <cell r="M274" t="str">
            <v>P</v>
          </cell>
          <cell r="O274" t="str">
            <v>Altamirano, Xavier</v>
          </cell>
        </row>
        <row r="275">
          <cell r="C275">
            <v>656186</v>
          </cell>
          <cell r="M275" t="str">
            <v>P</v>
          </cell>
          <cell r="O275" t="str">
            <v>Altavilla, Dan</v>
          </cell>
        </row>
        <row r="276">
          <cell r="C276">
            <v>571437</v>
          </cell>
          <cell r="M276" t="str">
            <v>CF</v>
          </cell>
          <cell r="O276" t="str">
            <v>Altherr, Aaron</v>
          </cell>
        </row>
        <row r="277">
          <cell r="C277">
            <v>664938</v>
          </cell>
          <cell r="M277" t="str">
            <v>SS</v>
          </cell>
          <cell r="O277" t="str">
            <v>Altmann, Josh</v>
          </cell>
        </row>
        <row r="278">
          <cell r="C278">
            <v>623268</v>
          </cell>
          <cell r="M278" t="str">
            <v>C</v>
          </cell>
          <cell r="O278" t="str">
            <v>Altobelli, Bo</v>
          </cell>
        </row>
        <row r="279">
          <cell r="C279">
            <v>514888</v>
          </cell>
          <cell r="M279" t="str">
            <v>2B</v>
          </cell>
          <cell r="O279" t="str">
            <v>Altuve, Jose</v>
          </cell>
        </row>
        <row r="280">
          <cell r="C280">
            <v>425826</v>
          </cell>
          <cell r="M280" t="str">
            <v>P</v>
          </cell>
          <cell r="O280" t="str">
            <v>Alvarado, Giancarlo</v>
          </cell>
        </row>
        <row r="281">
          <cell r="C281">
            <v>553973</v>
          </cell>
          <cell r="M281" t="str">
            <v>P</v>
          </cell>
          <cell r="O281" t="str">
            <v>Alvarado, Carlos</v>
          </cell>
        </row>
        <row r="282">
          <cell r="C282">
            <v>621237</v>
          </cell>
          <cell r="M282" t="str">
            <v>P</v>
          </cell>
          <cell r="O282" t="str">
            <v>Alvarado, Jose</v>
          </cell>
        </row>
        <row r="283">
          <cell r="C283">
            <v>622459</v>
          </cell>
          <cell r="M283" t="str">
            <v>P</v>
          </cell>
          <cell r="O283" t="str">
            <v>Alvarado, Cristian</v>
          </cell>
        </row>
        <row r="284">
          <cell r="C284">
            <v>642447</v>
          </cell>
          <cell r="M284" t="str">
            <v>1B</v>
          </cell>
          <cell r="O284" t="str">
            <v>Alvarado, Henry</v>
          </cell>
        </row>
        <row r="285">
          <cell r="C285">
            <v>646259</v>
          </cell>
          <cell r="M285" t="str">
            <v>1B</v>
          </cell>
          <cell r="O285" t="str">
            <v>Alvarado, Nicanor</v>
          </cell>
        </row>
        <row r="286">
          <cell r="C286">
            <v>665571</v>
          </cell>
          <cell r="M286" t="str">
            <v>P</v>
          </cell>
          <cell r="O286" t="str">
            <v>Alvarado, Deymar</v>
          </cell>
        </row>
        <row r="287">
          <cell r="C287">
            <v>665860</v>
          </cell>
          <cell r="M287" t="str">
            <v>LF</v>
          </cell>
          <cell r="O287" t="str">
            <v>Alvarado, Darwin</v>
          </cell>
        </row>
        <row r="288">
          <cell r="C288">
            <v>666605</v>
          </cell>
          <cell r="M288" t="str">
            <v>C</v>
          </cell>
          <cell r="O288" t="str">
            <v>Alvarado, Jean</v>
          </cell>
        </row>
        <row r="289">
          <cell r="C289">
            <v>407874</v>
          </cell>
          <cell r="M289" t="str">
            <v>P</v>
          </cell>
          <cell r="O289" t="str">
            <v>Alvarez, Victor</v>
          </cell>
        </row>
        <row r="290">
          <cell r="C290">
            <v>460227</v>
          </cell>
          <cell r="M290" t="str">
            <v>P</v>
          </cell>
          <cell r="O290" t="str">
            <v>Alvarez, Azael</v>
          </cell>
        </row>
        <row r="291">
          <cell r="C291">
            <v>476883</v>
          </cell>
          <cell r="M291" t="str">
            <v>DH</v>
          </cell>
          <cell r="O291" t="str">
            <v>Alvarez, Pedro</v>
          </cell>
        </row>
        <row r="292">
          <cell r="C292">
            <v>501625</v>
          </cell>
          <cell r="M292" t="str">
            <v>P</v>
          </cell>
          <cell r="O292" t="str">
            <v>Alvarez, Jose</v>
          </cell>
        </row>
        <row r="293">
          <cell r="C293">
            <v>506693</v>
          </cell>
          <cell r="M293" t="str">
            <v>P</v>
          </cell>
          <cell r="O293" t="str">
            <v>Alvarez, Henderson</v>
          </cell>
        </row>
        <row r="294">
          <cell r="C294">
            <v>516714</v>
          </cell>
          <cell r="M294" t="str">
            <v>P</v>
          </cell>
          <cell r="O294" t="str">
            <v>Alvarez, Dario</v>
          </cell>
        </row>
        <row r="295">
          <cell r="C295">
            <v>518402</v>
          </cell>
          <cell r="M295" t="str">
            <v>1B</v>
          </cell>
          <cell r="O295" t="str">
            <v>Alvarez, Ricky</v>
          </cell>
        </row>
        <row r="296">
          <cell r="C296">
            <v>571439</v>
          </cell>
          <cell r="M296" t="str">
            <v>P</v>
          </cell>
          <cell r="O296" t="str">
            <v>Alvarez, R.J.</v>
          </cell>
        </row>
        <row r="297">
          <cell r="C297">
            <v>581651</v>
          </cell>
          <cell r="M297" t="str">
            <v>P</v>
          </cell>
          <cell r="O297" t="str">
            <v>Alvarez, Matt</v>
          </cell>
        </row>
        <row r="298">
          <cell r="C298">
            <v>605635</v>
          </cell>
          <cell r="M298" t="str">
            <v>P</v>
          </cell>
          <cell r="O298" t="str">
            <v>Alvarez, Freddy</v>
          </cell>
        </row>
        <row r="299">
          <cell r="C299">
            <v>608421</v>
          </cell>
          <cell r="M299" t="str">
            <v>2B</v>
          </cell>
          <cell r="O299" t="str">
            <v>Alvarez, Eliezer</v>
          </cell>
        </row>
        <row r="300">
          <cell r="C300">
            <v>623697</v>
          </cell>
          <cell r="M300" t="str">
            <v>2B</v>
          </cell>
          <cell r="O300" t="str">
            <v>Alvarez, Thomas</v>
          </cell>
        </row>
        <row r="301">
          <cell r="C301">
            <v>629492</v>
          </cell>
          <cell r="M301" t="str">
            <v>C</v>
          </cell>
          <cell r="O301" t="str">
            <v>Alvarez, Jhon</v>
          </cell>
        </row>
        <row r="302">
          <cell r="C302">
            <v>645848</v>
          </cell>
          <cell r="M302" t="str">
            <v>RF</v>
          </cell>
          <cell r="O302" t="str">
            <v>Alvarez, Dariel</v>
          </cell>
        </row>
        <row r="303">
          <cell r="C303">
            <v>650873</v>
          </cell>
          <cell r="M303" t="str">
            <v>P</v>
          </cell>
          <cell r="O303" t="str">
            <v>Alvarez, Juan</v>
          </cell>
        </row>
        <row r="304">
          <cell r="C304">
            <v>650890</v>
          </cell>
          <cell r="M304" t="str">
            <v>C</v>
          </cell>
          <cell r="O304" t="str">
            <v>Alvarez, Alexander</v>
          </cell>
        </row>
        <row r="305">
          <cell r="C305">
            <v>656032</v>
          </cell>
          <cell r="M305" t="str">
            <v>P</v>
          </cell>
          <cell r="O305" t="str">
            <v>Alvarez, Daniel</v>
          </cell>
        </row>
        <row r="306">
          <cell r="C306">
            <v>657193</v>
          </cell>
          <cell r="M306" t="str">
            <v>SS</v>
          </cell>
          <cell r="O306" t="str">
            <v>Alvarez, Eddy</v>
          </cell>
        </row>
        <row r="307">
          <cell r="C307">
            <v>662950</v>
          </cell>
          <cell r="M307" t="str">
            <v>IF</v>
          </cell>
          <cell r="O307" t="str">
            <v>Alvarez, Nelson</v>
          </cell>
        </row>
        <row r="308">
          <cell r="C308">
            <v>665331</v>
          </cell>
          <cell r="M308" t="str">
            <v>C</v>
          </cell>
          <cell r="O308" t="str">
            <v>Alvarez, Jhonniel</v>
          </cell>
        </row>
        <row r="309">
          <cell r="C309">
            <v>665751</v>
          </cell>
          <cell r="M309" t="str">
            <v>P</v>
          </cell>
          <cell r="O309" t="str">
            <v>Alvarez, Yadier</v>
          </cell>
        </row>
        <row r="310">
          <cell r="C310">
            <v>665764</v>
          </cell>
          <cell r="M310" t="str">
            <v>IF</v>
          </cell>
          <cell r="O310" t="str">
            <v>Alvarez, Gabriel</v>
          </cell>
        </row>
        <row r="311">
          <cell r="C311">
            <v>666712</v>
          </cell>
          <cell r="M311" t="str">
            <v>C</v>
          </cell>
          <cell r="O311" t="str">
            <v>Alvarez, Roberto</v>
          </cell>
        </row>
        <row r="312">
          <cell r="C312">
            <v>668533</v>
          </cell>
          <cell r="M312" t="str">
            <v>C</v>
          </cell>
          <cell r="O312" t="str">
            <v>Alvarez, Alvaro</v>
          </cell>
        </row>
        <row r="313">
          <cell r="C313">
            <v>668571</v>
          </cell>
          <cell r="M313" t="str">
            <v>SS</v>
          </cell>
          <cell r="O313" t="str">
            <v>Alvarez, Wilson</v>
          </cell>
        </row>
        <row r="314">
          <cell r="C314">
            <v>669137</v>
          </cell>
          <cell r="M314" t="str">
            <v>3B</v>
          </cell>
          <cell r="O314" t="str">
            <v>Alvarez, Mandy</v>
          </cell>
        </row>
        <row r="315">
          <cell r="C315">
            <v>670541</v>
          </cell>
          <cell r="M315" t="str">
            <v>1B</v>
          </cell>
          <cell r="O315" t="str">
            <v>Alvarez, Yordan</v>
          </cell>
        </row>
        <row r="316">
          <cell r="C316">
            <v>656006</v>
          </cell>
          <cell r="M316" t="str">
            <v>P</v>
          </cell>
          <cell r="O316" t="str">
            <v>Alvino, Jasiel</v>
          </cell>
        </row>
        <row r="317">
          <cell r="C317">
            <v>643196</v>
          </cell>
          <cell r="M317" t="str">
            <v>P</v>
          </cell>
          <cell r="O317" t="str">
            <v>Alvis, Sam</v>
          </cell>
        </row>
        <row r="318">
          <cell r="C318">
            <v>640470</v>
          </cell>
          <cell r="M318" t="str">
            <v>P</v>
          </cell>
          <cell r="O318" t="str">
            <v>Alzolay, Adbert</v>
          </cell>
        </row>
        <row r="319">
          <cell r="C319">
            <v>515189</v>
          </cell>
          <cell r="M319" t="str">
            <v>1B</v>
          </cell>
          <cell r="O319" t="str">
            <v>Amador, Japhet</v>
          </cell>
        </row>
        <row r="320">
          <cell r="C320">
            <v>645889</v>
          </cell>
          <cell r="M320" t="str">
            <v>OF</v>
          </cell>
          <cell r="O320" t="str">
            <v>Amador, Wilson</v>
          </cell>
        </row>
        <row r="321">
          <cell r="C321">
            <v>572679</v>
          </cell>
          <cell r="M321" t="str">
            <v>CF</v>
          </cell>
          <cell r="O321" t="str">
            <v>Amaral, Beau</v>
          </cell>
        </row>
        <row r="322">
          <cell r="C322">
            <v>622715</v>
          </cell>
          <cell r="M322" t="str">
            <v>RF</v>
          </cell>
          <cell r="O322" t="str">
            <v>Amarante, Junior</v>
          </cell>
        </row>
        <row r="323">
          <cell r="C323">
            <v>506560</v>
          </cell>
          <cell r="M323" t="str">
            <v>3B</v>
          </cell>
          <cell r="O323" t="str">
            <v>Amarista, Alexi</v>
          </cell>
        </row>
        <row r="324">
          <cell r="C324">
            <v>665915</v>
          </cell>
          <cell r="M324" t="str">
            <v>P</v>
          </cell>
          <cell r="O324" t="str">
            <v>Amarista, Anderson</v>
          </cell>
        </row>
        <row r="325">
          <cell r="C325">
            <v>607446</v>
          </cell>
          <cell r="M325" t="str">
            <v>IF</v>
          </cell>
          <cell r="O325" t="str">
            <v>Amaro, Andrew</v>
          </cell>
        </row>
        <row r="326">
          <cell r="C326">
            <v>593800</v>
          </cell>
          <cell r="M326" t="str">
            <v>C</v>
          </cell>
          <cell r="O326" t="str">
            <v>Amaya, Gioskar</v>
          </cell>
        </row>
        <row r="327">
          <cell r="C327">
            <v>661156</v>
          </cell>
          <cell r="M327" t="str">
            <v>P</v>
          </cell>
          <cell r="O327" t="str">
            <v>Amaya, Luis</v>
          </cell>
        </row>
        <row r="328">
          <cell r="C328">
            <v>665804</v>
          </cell>
          <cell r="M328" t="str">
            <v>C</v>
          </cell>
          <cell r="O328" t="str">
            <v>Amaya, Miguel</v>
          </cell>
        </row>
        <row r="329">
          <cell r="C329">
            <v>459932</v>
          </cell>
          <cell r="M329" t="str">
            <v>P</v>
          </cell>
          <cell r="O329" t="str">
            <v>Ambriz, Hector</v>
          </cell>
        </row>
        <row r="330">
          <cell r="C330">
            <v>664011</v>
          </cell>
          <cell r="M330" t="str">
            <v>CF</v>
          </cell>
          <cell r="O330" t="str">
            <v>Amburgey, Trey</v>
          </cell>
        </row>
        <row r="331">
          <cell r="C331">
            <v>657493</v>
          </cell>
          <cell r="M331" t="str">
            <v>P</v>
          </cell>
          <cell r="O331" t="str">
            <v>Amedee, Jess</v>
          </cell>
        </row>
        <row r="332">
          <cell r="C332">
            <v>665103</v>
          </cell>
          <cell r="M332" t="str">
            <v>2B</v>
          </cell>
          <cell r="O332" t="str">
            <v>Amendolare, Angelo</v>
          </cell>
        </row>
        <row r="333">
          <cell r="C333">
            <v>571440</v>
          </cell>
          <cell r="M333" t="str">
            <v>P</v>
          </cell>
          <cell r="O333" t="str">
            <v>Ames, Jeff</v>
          </cell>
        </row>
        <row r="334">
          <cell r="C334">
            <v>571441</v>
          </cell>
          <cell r="M334" t="str">
            <v>P</v>
          </cell>
          <cell r="O334" t="str">
            <v>Ames, Steve</v>
          </cell>
        </row>
        <row r="335">
          <cell r="C335">
            <v>407792</v>
          </cell>
          <cell r="M335" t="str">
            <v>SS</v>
          </cell>
          <cell r="O335" t="str">
            <v>Amezaga, Alfredo</v>
          </cell>
        </row>
        <row r="336">
          <cell r="C336">
            <v>408245</v>
          </cell>
          <cell r="M336" t="str">
            <v>C</v>
          </cell>
          <cell r="O336" t="str">
            <v>Amezcua, Adan</v>
          </cell>
        </row>
        <row r="337">
          <cell r="C337">
            <v>592107</v>
          </cell>
          <cell r="M337" t="str">
            <v>P</v>
          </cell>
          <cell r="O337" t="str">
            <v>Amezcua, Tony</v>
          </cell>
        </row>
        <row r="338">
          <cell r="C338">
            <v>657494</v>
          </cell>
          <cell r="M338" t="str">
            <v>2B</v>
          </cell>
          <cell r="O338" t="str">
            <v>Amion, Richard</v>
          </cell>
        </row>
        <row r="339">
          <cell r="C339">
            <v>607447</v>
          </cell>
          <cell r="M339" t="str">
            <v>P</v>
          </cell>
          <cell r="O339" t="str">
            <v>Amlung, Justin</v>
          </cell>
        </row>
        <row r="340">
          <cell r="C340">
            <v>665819</v>
          </cell>
          <cell r="M340" t="str">
            <v>OF</v>
          </cell>
          <cell r="O340" t="str">
            <v>Amon, Pascal</v>
          </cell>
        </row>
        <row r="341">
          <cell r="C341">
            <v>660657</v>
          </cell>
          <cell r="M341" t="str">
            <v>OF</v>
          </cell>
          <cell r="O341" t="str">
            <v>Amundaray, Jonathan</v>
          </cell>
        </row>
        <row r="342">
          <cell r="C342">
            <v>430940</v>
          </cell>
          <cell r="M342" t="str">
            <v>P</v>
          </cell>
          <cell r="O342" t="str">
            <v>Anderson, Craig</v>
          </cell>
        </row>
        <row r="343">
          <cell r="C343">
            <v>457762</v>
          </cell>
          <cell r="M343" t="str">
            <v>C</v>
          </cell>
          <cell r="O343" t="str">
            <v>Anderson, Bryan</v>
          </cell>
        </row>
        <row r="344">
          <cell r="C344">
            <v>474463</v>
          </cell>
          <cell r="M344" t="str">
            <v>P</v>
          </cell>
          <cell r="O344" t="str">
            <v>Anderson, Brett</v>
          </cell>
        </row>
        <row r="345">
          <cell r="C345">
            <v>502249</v>
          </cell>
          <cell r="M345" t="str">
            <v>1B</v>
          </cell>
          <cell r="O345" t="str">
            <v>Anderson, Lars</v>
          </cell>
        </row>
        <row r="346">
          <cell r="C346">
            <v>502624</v>
          </cell>
          <cell r="M346" t="str">
            <v>P</v>
          </cell>
          <cell r="O346" t="str">
            <v>Anderson, Chase</v>
          </cell>
        </row>
        <row r="347">
          <cell r="C347">
            <v>542879</v>
          </cell>
          <cell r="M347" t="str">
            <v>P</v>
          </cell>
          <cell r="O347" t="str">
            <v>Anderson, John</v>
          </cell>
        </row>
        <row r="348">
          <cell r="C348">
            <v>542881</v>
          </cell>
          <cell r="M348" t="str">
            <v>P</v>
          </cell>
          <cell r="O348" t="str">
            <v>Anderson, Tyler</v>
          </cell>
        </row>
        <row r="349">
          <cell r="C349">
            <v>592108</v>
          </cell>
          <cell r="M349" t="str">
            <v>P</v>
          </cell>
          <cell r="O349" t="str">
            <v>Anderson, Chris</v>
          </cell>
        </row>
        <row r="350">
          <cell r="C350">
            <v>592109</v>
          </cell>
          <cell r="M350" t="str">
            <v>P</v>
          </cell>
          <cell r="O350" t="str">
            <v>Anderson, Dixon</v>
          </cell>
        </row>
        <row r="351">
          <cell r="C351">
            <v>592111</v>
          </cell>
          <cell r="M351" t="str">
            <v>2B</v>
          </cell>
          <cell r="O351" t="str">
            <v>Anderson, Jake</v>
          </cell>
        </row>
        <row r="352">
          <cell r="C352">
            <v>594736</v>
          </cell>
          <cell r="M352" t="str">
            <v>P</v>
          </cell>
          <cell r="O352" t="str">
            <v>Anderson, Cody</v>
          </cell>
        </row>
        <row r="353">
          <cell r="C353">
            <v>595113</v>
          </cell>
          <cell r="M353" t="str">
            <v>P</v>
          </cell>
          <cell r="O353" t="str">
            <v>Anderson, Will</v>
          </cell>
        </row>
        <row r="354">
          <cell r="C354">
            <v>595873</v>
          </cell>
          <cell r="M354" t="str">
            <v>P</v>
          </cell>
          <cell r="O354" t="str">
            <v>Anderson, Brady</v>
          </cell>
        </row>
        <row r="355">
          <cell r="C355">
            <v>595874</v>
          </cell>
          <cell r="M355" t="str">
            <v>RF</v>
          </cell>
          <cell r="O355" t="str">
            <v>Anderson, Jacob</v>
          </cell>
        </row>
        <row r="356">
          <cell r="C356">
            <v>605119</v>
          </cell>
          <cell r="M356" t="str">
            <v>2B</v>
          </cell>
          <cell r="O356" t="str">
            <v>Anderson, Brian</v>
          </cell>
        </row>
        <row r="357">
          <cell r="C357">
            <v>605121</v>
          </cell>
          <cell r="M357" t="str">
            <v>P</v>
          </cell>
          <cell r="O357" t="str">
            <v>Anderson, Justin</v>
          </cell>
        </row>
        <row r="358">
          <cell r="C358">
            <v>607448</v>
          </cell>
          <cell r="M358" t="str">
            <v>P</v>
          </cell>
          <cell r="O358" t="str">
            <v>Anderson, Matt</v>
          </cell>
        </row>
        <row r="359">
          <cell r="C359">
            <v>623433</v>
          </cell>
          <cell r="M359" t="str">
            <v>P</v>
          </cell>
          <cell r="O359" t="str">
            <v>Anderson, Nick</v>
          </cell>
        </row>
        <row r="360">
          <cell r="C360">
            <v>623454</v>
          </cell>
          <cell r="M360" t="str">
            <v>P</v>
          </cell>
          <cell r="O360" t="str">
            <v>Anderson, Drew</v>
          </cell>
        </row>
        <row r="361">
          <cell r="C361">
            <v>623917</v>
          </cell>
          <cell r="M361" t="str">
            <v>P</v>
          </cell>
          <cell r="O361" t="str">
            <v>Anderson, Kyle</v>
          </cell>
        </row>
        <row r="362">
          <cell r="C362">
            <v>641312</v>
          </cell>
          <cell r="M362" t="str">
            <v>P</v>
          </cell>
          <cell r="O362" t="str">
            <v>Anderson, Shaun</v>
          </cell>
        </row>
        <row r="363">
          <cell r="C363">
            <v>641313</v>
          </cell>
          <cell r="M363" t="str">
            <v>SS</v>
          </cell>
          <cell r="O363" t="str">
            <v>Anderson, Tim</v>
          </cell>
        </row>
        <row r="364">
          <cell r="C364">
            <v>643197</v>
          </cell>
          <cell r="M364" t="str">
            <v>P</v>
          </cell>
          <cell r="O364" t="str">
            <v>Anderson, Isaac</v>
          </cell>
        </row>
        <row r="365">
          <cell r="C365">
            <v>650565</v>
          </cell>
          <cell r="M365" t="str">
            <v>3B</v>
          </cell>
          <cell r="O365" t="str">
            <v>Anderson, Josh</v>
          </cell>
        </row>
        <row r="366">
          <cell r="C366">
            <v>656190</v>
          </cell>
          <cell r="M366" t="str">
            <v>C</v>
          </cell>
          <cell r="O366" t="str">
            <v>Anderson, Blake</v>
          </cell>
        </row>
        <row r="367">
          <cell r="C367">
            <v>656191</v>
          </cell>
          <cell r="M367" t="str">
            <v>CF</v>
          </cell>
          <cell r="O367" t="str">
            <v>Anderson, Carl</v>
          </cell>
        </row>
        <row r="368">
          <cell r="C368">
            <v>657194</v>
          </cell>
          <cell r="M368" t="str">
            <v>3B</v>
          </cell>
          <cell r="O368" t="str">
            <v>Anderson, Austin</v>
          </cell>
        </row>
        <row r="369">
          <cell r="C369">
            <v>663639</v>
          </cell>
          <cell r="M369" t="str">
            <v>OF</v>
          </cell>
          <cell r="O369" t="str">
            <v>Anderson, Cole</v>
          </cell>
        </row>
        <row r="370">
          <cell r="C370">
            <v>664196</v>
          </cell>
          <cell r="M370" t="str">
            <v>P</v>
          </cell>
          <cell r="O370" t="str">
            <v>Anderson, Tanner</v>
          </cell>
        </row>
        <row r="371">
          <cell r="C371">
            <v>666120</v>
          </cell>
          <cell r="M371" t="str">
            <v>P</v>
          </cell>
          <cell r="O371" t="str">
            <v>Anderson, Ian</v>
          </cell>
        </row>
        <row r="372">
          <cell r="C372">
            <v>669425</v>
          </cell>
          <cell r="M372" t="str">
            <v>P</v>
          </cell>
          <cell r="O372" t="str">
            <v>Anderson, Matt</v>
          </cell>
        </row>
        <row r="373">
          <cell r="C373">
            <v>670095</v>
          </cell>
          <cell r="M373" t="str">
            <v>P</v>
          </cell>
          <cell r="O373" t="str">
            <v>Anderson, Reid</v>
          </cell>
        </row>
        <row r="374">
          <cell r="C374">
            <v>670313</v>
          </cell>
          <cell r="M374" t="str">
            <v>1B</v>
          </cell>
          <cell r="O374" t="str">
            <v>Anderson, Brad</v>
          </cell>
        </row>
        <row r="375">
          <cell r="C375">
            <v>670443</v>
          </cell>
          <cell r="M375" t="str">
            <v>P</v>
          </cell>
          <cell r="O375" t="str">
            <v>Anderson, Jack</v>
          </cell>
        </row>
        <row r="376">
          <cell r="C376">
            <v>435180</v>
          </cell>
          <cell r="M376" t="str">
            <v>2B</v>
          </cell>
          <cell r="O376" t="str">
            <v>Andino, Robert</v>
          </cell>
        </row>
        <row r="377">
          <cell r="C377">
            <v>622711</v>
          </cell>
          <cell r="M377" t="str">
            <v>2B</v>
          </cell>
          <cell r="O377" t="str">
            <v>Andrade, Jorge</v>
          </cell>
        </row>
        <row r="378">
          <cell r="C378">
            <v>650849</v>
          </cell>
          <cell r="M378" t="str">
            <v>SS</v>
          </cell>
          <cell r="O378" t="str">
            <v>Andrade, Greifer</v>
          </cell>
        </row>
        <row r="379">
          <cell r="C379">
            <v>665821</v>
          </cell>
          <cell r="M379" t="str">
            <v>OF</v>
          </cell>
          <cell r="O379" t="str">
            <v>Andrade, Fabian</v>
          </cell>
        </row>
        <row r="380">
          <cell r="C380">
            <v>607430</v>
          </cell>
          <cell r="M380" t="str">
            <v>LF</v>
          </cell>
          <cell r="O380" t="str">
            <v>Andreoli, John</v>
          </cell>
        </row>
        <row r="381">
          <cell r="C381">
            <v>542882</v>
          </cell>
          <cell r="M381" t="str">
            <v>P</v>
          </cell>
          <cell r="O381" t="str">
            <v>Andriese, Matt</v>
          </cell>
        </row>
        <row r="382">
          <cell r="C382">
            <v>657495</v>
          </cell>
          <cell r="M382" t="str">
            <v>1B</v>
          </cell>
          <cell r="O382" t="str">
            <v>Andriese, David</v>
          </cell>
        </row>
        <row r="383">
          <cell r="C383">
            <v>665416</v>
          </cell>
          <cell r="M383" t="str">
            <v>P</v>
          </cell>
          <cell r="O383" t="str">
            <v>Andros, Nicholas</v>
          </cell>
        </row>
        <row r="384">
          <cell r="C384">
            <v>462101</v>
          </cell>
          <cell r="M384" t="str">
            <v>SS</v>
          </cell>
          <cell r="O384" t="str">
            <v>Andrus, Elvis</v>
          </cell>
        </row>
        <row r="385">
          <cell r="C385">
            <v>642417</v>
          </cell>
          <cell r="M385" t="str">
            <v>P</v>
          </cell>
          <cell r="O385" t="str">
            <v>Andueza, Ivan</v>
          </cell>
        </row>
        <row r="386">
          <cell r="C386">
            <v>609280</v>
          </cell>
          <cell r="M386" t="str">
            <v>3B</v>
          </cell>
          <cell r="O386" t="str">
            <v>Andujar, Miguel</v>
          </cell>
        </row>
        <row r="387">
          <cell r="C387">
            <v>623692</v>
          </cell>
          <cell r="M387" t="str">
            <v>SS</v>
          </cell>
          <cell r="O387" t="str">
            <v>Andujar, Ricardo</v>
          </cell>
        </row>
        <row r="388">
          <cell r="C388">
            <v>658541</v>
          </cell>
          <cell r="M388" t="str">
            <v>OF</v>
          </cell>
          <cell r="O388" t="str">
            <v>Andujar, Yoel</v>
          </cell>
        </row>
        <row r="389">
          <cell r="C389">
            <v>647159</v>
          </cell>
          <cell r="M389" t="str">
            <v>P</v>
          </cell>
          <cell r="O389" t="str">
            <v>Anesty, Isaac</v>
          </cell>
        </row>
        <row r="390">
          <cell r="C390">
            <v>666777</v>
          </cell>
          <cell r="M390" t="str">
            <v>2B</v>
          </cell>
          <cell r="O390" t="str">
            <v>Angarita, Alfredo</v>
          </cell>
        </row>
        <row r="391">
          <cell r="C391">
            <v>660834</v>
          </cell>
          <cell r="M391" t="str">
            <v>P</v>
          </cell>
          <cell r="O391" t="str">
            <v>Angel, Ricardo</v>
          </cell>
        </row>
        <row r="392">
          <cell r="C392">
            <v>664594</v>
          </cell>
          <cell r="M392" t="str">
            <v>P</v>
          </cell>
          <cell r="O392" t="str">
            <v>Angela, Nelmerson</v>
          </cell>
        </row>
        <row r="393">
          <cell r="C393">
            <v>518407</v>
          </cell>
          <cell r="M393" t="str">
            <v>SS</v>
          </cell>
          <cell r="O393" t="str">
            <v>Angelini, Carmen</v>
          </cell>
        </row>
        <row r="394">
          <cell r="C394">
            <v>518408</v>
          </cell>
          <cell r="M394" t="str">
            <v>RF</v>
          </cell>
          <cell r="O394" t="str">
            <v>Angle, Matt</v>
          </cell>
        </row>
        <row r="395">
          <cell r="C395">
            <v>642352</v>
          </cell>
          <cell r="M395" t="str">
            <v>CF</v>
          </cell>
          <cell r="O395" t="str">
            <v>Angomas, Jean</v>
          </cell>
        </row>
        <row r="396">
          <cell r="C396">
            <v>670420</v>
          </cell>
          <cell r="M396" t="str">
            <v>C</v>
          </cell>
          <cell r="O396" t="str">
            <v>Anguizola, Luis</v>
          </cell>
        </row>
        <row r="397">
          <cell r="C397">
            <v>451182</v>
          </cell>
          <cell r="M397" t="str">
            <v>LF</v>
          </cell>
          <cell r="O397" t="str">
            <v>Angulo, Yancarlo</v>
          </cell>
        </row>
        <row r="398">
          <cell r="C398">
            <v>656196</v>
          </cell>
          <cell r="M398" t="str">
            <v>P</v>
          </cell>
          <cell r="O398" t="str">
            <v>Angulo, Argenis</v>
          </cell>
        </row>
        <row r="399">
          <cell r="C399">
            <v>660437</v>
          </cell>
          <cell r="M399" t="str">
            <v>C</v>
          </cell>
          <cell r="O399" t="str">
            <v>Angulo, Andres</v>
          </cell>
        </row>
        <row r="400">
          <cell r="C400">
            <v>542883</v>
          </cell>
          <cell r="M400" t="str">
            <v>SS</v>
          </cell>
          <cell r="O400" t="str">
            <v>Anna, Dean</v>
          </cell>
        </row>
        <row r="401">
          <cell r="C401">
            <v>644363</v>
          </cell>
          <cell r="M401" t="str">
            <v>P</v>
          </cell>
          <cell r="O401" t="str">
            <v>Anselmi, Davide</v>
          </cell>
        </row>
        <row r="402">
          <cell r="C402">
            <v>655672</v>
          </cell>
          <cell r="M402" t="str">
            <v>SS</v>
          </cell>
          <cell r="O402" t="str">
            <v>Antequera, Jose</v>
          </cell>
        </row>
        <row r="403">
          <cell r="C403">
            <v>506694</v>
          </cell>
          <cell r="M403" t="str">
            <v>P</v>
          </cell>
          <cell r="O403" t="str">
            <v>Antigua, Jeffry</v>
          </cell>
        </row>
        <row r="404">
          <cell r="C404">
            <v>542884</v>
          </cell>
          <cell r="M404" t="str">
            <v>P</v>
          </cell>
          <cell r="O404" t="str">
            <v>Antolin, Dustin</v>
          </cell>
        </row>
        <row r="405">
          <cell r="C405">
            <v>622088</v>
          </cell>
          <cell r="M405" t="str">
            <v>P</v>
          </cell>
          <cell r="O405" t="str">
            <v>Antone, Tejay</v>
          </cell>
        </row>
        <row r="406">
          <cell r="C406">
            <v>502103</v>
          </cell>
          <cell r="M406" t="str">
            <v>P</v>
          </cell>
          <cell r="O406" t="str">
            <v>Antonini, Michael</v>
          </cell>
        </row>
        <row r="407">
          <cell r="C407">
            <v>592112</v>
          </cell>
          <cell r="M407" t="str">
            <v>1B</v>
          </cell>
          <cell r="O407" t="str">
            <v>Antonio, Michael</v>
          </cell>
        </row>
        <row r="408">
          <cell r="C408">
            <v>642729</v>
          </cell>
          <cell r="M408" t="str">
            <v>2B</v>
          </cell>
          <cell r="O408" t="str">
            <v>Antunez, Robert</v>
          </cell>
        </row>
        <row r="409">
          <cell r="C409">
            <v>493114</v>
          </cell>
          <cell r="M409" t="str">
            <v>LF</v>
          </cell>
          <cell r="O409" t="str">
            <v>Aoki, Norichika</v>
          </cell>
        </row>
        <row r="410">
          <cell r="C410">
            <v>640641</v>
          </cell>
          <cell r="M410" t="str">
            <v>RF</v>
          </cell>
          <cell r="O410" t="str">
            <v>Apaez, Cesar</v>
          </cell>
        </row>
        <row r="411">
          <cell r="C411">
            <v>622611</v>
          </cell>
          <cell r="M411" t="str">
            <v>C</v>
          </cell>
          <cell r="O411" t="str">
            <v>Aparicio, Jesus</v>
          </cell>
        </row>
        <row r="412">
          <cell r="C412">
            <v>665918</v>
          </cell>
          <cell r="M412" t="str">
            <v>CF</v>
          </cell>
          <cell r="O412" t="str">
            <v>Aparicio, Miguel</v>
          </cell>
        </row>
        <row r="413">
          <cell r="C413">
            <v>641314</v>
          </cell>
          <cell r="M413" t="str">
            <v>CF</v>
          </cell>
          <cell r="O413" t="str">
            <v>Aper, Ryan</v>
          </cell>
        </row>
        <row r="414">
          <cell r="C414">
            <v>545331</v>
          </cell>
          <cell r="M414" t="str">
            <v>RF</v>
          </cell>
          <cell r="O414" t="str">
            <v>Aplin, Andrew</v>
          </cell>
        </row>
        <row r="415">
          <cell r="C415">
            <v>465698</v>
          </cell>
          <cell r="M415" t="str">
            <v>C</v>
          </cell>
          <cell r="O415" t="str">
            <v>Apodaca, Juan</v>
          </cell>
        </row>
        <row r="416">
          <cell r="C416">
            <v>541609</v>
          </cell>
          <cell r="M416" t="str">
            <v>LF</v>
          </cell>
          <cell r="O416" t="str">
            <v>Aponte, Francisco</v>
          </cell>
        </row>
        <row r="417">
          <cell r="C417">
            <v>642678</v>
          </cell>
          <cell r="M417" t="str">
            <v>P</v>
          </cell>
          <cell r="O417" t="str">
            <v>Aponte, Carlos</v>
          </cell>
        </row>
        <row r="418">
          <cell r="C418">
            <v>655986</v>
          </cell>
          <cell r="M418" t="str">
            <v>P</v>
          </cell>
          <cell r="O418" t="str">
            <v>Aponte, Luis</v>
          </cell>
        </row>
        <row r="419">
          <cell r="C419">
            <v>661409</v>
          </cell>
          <cell r="M419" t="str">
            <v>OF</v>
          </cell>
          <cell r="O419" t="str">
            <v>Aponte, Dawill</v>
          </cell>
        </row>
        <row r="420">
          <cell r="C420">
            <v>665965</v>
          </cell>
          <cell r="M420" t="str">
            <v>OF</v>
          </cell>
          <cell r="O420" t="str">
            <v>Aponte, Kevin</v>
          </cell>
        </row>
        <row r="421">
          <cell r="C421">
            <v>666800</v>
          </cell>
          <cell r="M421" t="str">
            <v>P</v>
          </cell>
          <cell r="O421" t="str">
            <v>Aponte, Leonel</v>
          </cell>
        </row>
        <row r="422">
          <cell r="C422">
            <v>665947</v>
          </cell>
          <cell r="M422" t="str">
            <v>3B</v>
          </cell>
          <cell r="O422" t="str">
            <v>Apostel, Sherten</v>
          </cell>
        </row>
        <row r="423">
          <cell r="C423">
            <v>571446</v>
          </cell>
          <cell r="M423" t="str">
            <v>P</v>
          </cell>
          <cell r="O423" t="str">
            <v>Appel, Mark</v>
          </cell>
        </row>
        <row r="424">
          <cell r="C424">
            <v>660574</v>
          </cell>
          <cell r="M424" t="str">
            <v>P</v>
          </cell>
          <cell r="O424" t="str">
            <v>Appleton, Jose</v>
          </cell>
        </row>
        <row r="425">
          <cell r="C425">
            <v>593969</v>
          </cell>
          <cell r="M425" t="str">
            <v>P</v>
          </cell>
          <cell r="O425" t="str">
            <v>Aquino, Jayson</v>
          </cell>
        </row>
        <row r="426">
          <cell r="C426">
            <v>606157</v>
          </cell>
          <cell r="M426" t="str">
            <v>RF</v>
          </cell>
          <cell r="O426" t="str">
            <v>Aquino, Aristides</v>
          </cell>
        </row>
        <row r="427">
          <cell r="C427">
            <v>622675</v>
          </cell>
          <cell r="M427" t="str">
            <v>P</v>
          </cell>
          <cell r="O427" t="str">
            <v>Aquino, Luis</v>
          </cell>
        </row>
        <row r="428">
          <cell r="C428">
            <v>642414</v>
          </cell>
          <cell r="M428" t="str">
            <v>P</v>
          </cell>
          <cell r="O428" t="str">
            <v>Aquino, Francisco</v>
          </cell>
        </row>
        <row r="429">
          <cell r="C429">
            <v>642704</v>
          </cell>
          <cell r="M429" t="str">
            <v>P</v>
          </cell>
          <cell r="O429" t="str">
            <v>Aquino, Dariel</v>
          </cell>
        </row>
        <row r="430">
          <cell r="C430">
            <v>642709</v>
          </cell>
          <cell r="M430" t="str">
            <v>2B</v>
          </cell>
          <cell r="O430" t="str">
            <v>Aquino, Carlos</v>
          </cell>
        </row>
        <row r="431">
          <cell r="C431">
            <v>650746</v>
          </cell>
          <cell r="M431" t="str">
            <v>P</v>
          </cell>
          <cell r="O431" t="str">
            <v>Aquino, Ruber</v>
          </cell>
        </row>
        <row r="432">
          <cell r="C432">
            <v>656123</v>
          </cell>
          <cell r="M432" t="str">
            <v>P</v>
          </cell>
          <cell r="O432" t="str">
            <v>Aquino, Assael</v>
          </cell>
        </row>
        <row r="433">
          <cell r="C433">
            <v>657497</v>
          </cell>
          <cell r="M433" t="str">
            <v>P</v>
          </cell>
          <cell r="O433" t="str">
            <v>Aquino, Joey</v>
          </cell>
        </row>
        <row r="434">
          <cell r="C434">
            <v>659821</v>
          </cell>
          <cell r="M434" t="str">
            <v>SS</v>
          </cell>
          <cell r="O434" t="str">
            <v>Aquino, Alex</v>
          </cell>
        </row>
        <row r="435">
          <cell r="C435">
            <v>665848</v>
          </cell>
          <cell r="M435" t="str">
            <v>SS</v>
          </cell>
          <cell r="O435" t="str">
            <v>Aquino, Luis</v>
          </cell>
        </row>
        <row r="436">
          <cell r="C436">
            <v>660615</v>
          </cell>
          <cell r="M436" t="str">
            <v>SS</v>
          </cell>
          <cell r="O436" t="str">
            <v>Aracena, Ricky</v>
          </cell>
        </row>
        <row r="437">
          <cell r="C437">
            <v>660994</v>
          </cell>
          <cell r="M437" t="str">
            <v>C</v>
          </cell>
          <cell r="O437" t="str">
            <v>Aragon, Bryant</v>
          </cell>
        </row>
        <row r="438">
          <cell r="C438">
            <v>593755</v>
          </cell>
          <cell r="M438" t="str">
            <v>C</v>
          </cell>
          <cell r="O438" t="str">
            <v>Araiza, Armando</v>
          </cell>
        </row>
        <row r="439">
          <cell r="C439">
            <v>661317</v>
          </cell>
          <cell r="M439" t="str">
            <v>OF</v>
          </cell>
          <cell r="O439" t="str">
            <v>Araiza, Bryan</v>
          </cell>
        </row>
        <row r="440">
          <cell r="C440">
            <v>664888</v>
          </cell>
          <cell r="M440" t="str">
            <v>OF</v>
          </cell>
          <cell r="O440" t="str">
            <v>Arakawa, Tim</v>
          </cell>
        </row>
        <row r="441">
          <cell r="C441">
            <v>666018</v>
          </cell>
          <cell r="M441" t="str">
            <v>SS</v>
          </cell>
          <cell r="O441" t="str">
            <v>Aranda, Jonathan</v>
          </cell>
        </row>
        <row r="442">
          <cell r="C442">
            <v>644364</v>
          </cell>
          <cell r="M442" t="str">
            <v>P</v>
          </cell>
          <cell r="O442" t="str">
            <v>Arano, Victor</v>
          </cell>
        </row>
        <row r="443">
          <cell r="C443">
            <v>542587</v>
          </cell>
          <cell r="M443" t="str">
            <v>P</v>
          </cell>
          <cell r="O443" t="str">
            <v>Araujo, Elvis</v>
          </cell>
        </row>
        <row r="444">
          <cell r="C444">
            <v>593624</v>
          </cell>
          <cell r="M444" t="str">
            <v>P</v>
          </cell>
          <cell r="O444" t="str">
            <v>Araujo, Victor</v>
          </cell>
        </row>
        <row r="445">
          <cell r="C445">
            <v>597691</v>
          </cell>
          <cell r="M445" t="str">
            <v>RF</v>
          </cell>
          <cell r="O445" t="str">
            <v>Araujo, Yoel</v>
          </cell>
        </row>
        <row r="446">
          <cell r="C446">
            <v>606478</v>
          </cell>
          <cell r="M446" t="str">
            <v>P</v>
          </cell>
          <cell r="O446" t="str">
            <v>Araujo, Pedro</v>
          </cell>
        </row>
        <row r="447">
          <cell r="C447">
            <v>642544</v>
          </cell>
          <cell r="M447" t="str">
            <v>P</v>
          </cell>
          <cell r="O447" t="str">
            <v>Araujo, Luis</v>
          </cell>
        </row>
        <row r="448">
          <cell r="C448">
            <v>650650</v>
          </cell>
          <cell r="M448" t="str">
            <v>P</v>
          </cell>
          <cell r="O448" t="str">
            <v>Araujo, Cesar</v>
          </cell>
        </row>
        <row r="449">
          <cell r="C449">
            <v>658787</v>
          </cell>
          <cell r="M449" t="str">
            <v>OF</v>
          </cell>
          <cell r="O449" t="str">
            <v>Araujo, Juan</v>
          </cell>
        </row>
        <row r="450">
          <cell r="C450">
            <v>660423</v>
          </cell>
          <cell r="M450" t="str">
            <v>OF</v>
          </cell>
          <cell r="O450" t="str">
            <v>Araujo, Yordin</v>
          </cell>
        </row>
        <row r="451">
          <cell r="C451">
            <v>472216</v>
          </cell>
          <cell r="M451" t="str">
            <v>LF</v>
          </cell>
          <cell r="O451" t="str">
            <v>Arauz, Leobardo</v>
          </cell>
        </row>
        <row r="452">
          <cell r="C452">
            <v>622693</v>
          </cell>
          <cell r="M452" t="str">
            <v>P</v>
          </cell>
          <cell r="O452" t="str">
            <v>Arauz, Harold</v>
          </cell>
        </row>
        <row r="453">
          <cell r="C453">
            <v>660620</v>
          </cell>
          <cell r="M453" t="str">
            <v>SS</v>
          </cell>
          <cell r="O453" t="str">
            <v>Arauz, Jonathan</v>
          </cell>
        </row>
        <row r="454">
          <cell r="C454">
            <v>666708</v>
          </cell>
          <cell r="M454" t="str">
            <v>P</v>
          </cell>
          <cell r="O454" t="str">
            <v>Arauz, Jaime</v>
          </cell>
        </row>
        <row r="455">
          <cell r="C455">
            <v>573654</v>
          </cell>
          <cell r="M455" t="str">
            <v>P</v>
          </cell>
          <cell r="O455" t="str">
            <v>Arballo, Julian</v>
          </cell>
        </row>
        <row r="456">
          <cell r="C456">
            <v>641315</v>
          </cell>
          <cell r="M456" t="str">
            <v>SS</v>
          </cell>
          <cell r="O456" t="str">
            <v>Arbet, Trae</v>
          </cell>
        </row>
        <row r="457">
          <cell r="C457">
            <v>665944</v>
          </cell>
          <cell r="M457" t="str">
            <v>C</v>
          </cell>
          <cell r="O457" t="str">
            <v>Arcaya, Luis</v>
          </cell>
        </row>
        <row r="458">
          <cell r="C458">
            <v>502042</v>
          </cell>
          <cell r="M458" t="str">
            <v>P</v>
          </cell>
          <cell r="O458" t="str">
            <v>Archer, Chris</v>
          </cell>
        </row>
        <row r="459">
          <cell r="C459">
            <v>572687</v>
          </cell>
          <cell r="M459" t="str">
            <v>P</v>
          </cell>
          <cell r="O459" t="str">
            <v>Archer, Tristan</v>
          </cell>
        </row>
        <row r="460">
          <cell r="C460">
            <v>651001</v>
          </cell>
          <cell r="M460" t="str">
            <v>P</v>
          </cell>
          <cell r="O460" t="str">
            <v>Archibald, Michael</v>
          </cell>
        </row>
        <row r="461">
          <cell r="C461">
            <v>516472</v>
          </cell>
          <cell r="M461" t="str">
            <v>C</v>
          </cell>
          <cell r="O461" t="str">
            <v>Arcia, Francisco</v>
          </cell>
        </row>
        <row r="462">
          <cell r="C462">
            <v>542455</v>
          </cell>
          <cell r="M462" t="str">
            <v>OF</v>
          </cell>
          <cell r="O462" t="str">
            <v>Arcia, Oswaldo</v>
          </cell>
        </row>
        <row r="463">
          <cell r="C463">
            <v>606115</v>
          </cell>
          <cell r="M463" t="str">
            <v>SS</v>
          </cell>
          <cell r="O463" t="str">
            <v>Arcia, Orlando</v>
          </cell>
        </row>
        <row r="464">
          <cell r="C464">
            <v>595115</v>
          </cell>
          <cell r="M464" t="str">
            <v>1B</v>
          </cell>
          <cell r="O464" t="str">
            <v>Ard, Taylor</v>
          </cell>
        </row>
        <row r="465">
          <cell r="C465">
            <v>650379</v>
          </cell>
          <cell r="M465" t="str">
            <v>P</v>
          </cell>
          <cell r="O465" t="str">
            <v>Ardiles, Yeferson</v>
          </cell>
        </row>
        <row r="466">
          <cell r="C466">
            <v>571448</v>
          </cell>
          <cell r="M466" t="str">
            <v>3B</v>
          </cell>
          <cell r="O466" t="str">
            <v>Arenado, Nolan</v>
          </cell>
        </row>
        <row r="467">
          <cell r="C467">
            <v>643198</v>
          </cell>
          <cell r="M467" t="str">
            <v>1B</v>
          </cell>
          <cell r="O467" t="str">
            <v>Arenado, Jonah</v>
          </cell>
        </row>
        <row r="468">
          <cell r="C468">
            <v>516418</v>
          </cell>
          <cell r="M468" t="str">
            <v>P</v>
          </cell>
          <cell r="O468" t="str">
            <v>Arenas, Orangel</v>
          </cell>
        </row>
        <row r="469">
          <cell r="C469">
            <v>450317</v>
          </cell>
          <cell r="M469" t="str">
            <v>C</v>
          </cell>
          <cell r="O469" t="str">
            <v>Arencibia, J.P.</v>
          </cell>
        </row>
        <row r="470">
          <cell r="C470">
            <v>542885</v>
          </cell>
          <cell r="M470" t="str">
            <v>LF</v>
          </cell>
          <cell r="O470" t="str">
            <v>Argo, Willie</v>
          </cell>
        </row>
        <row r="471">
          <cell r="C471">
            <v>665522</v>
          </cell>
          <cell r="M471" t="str">
            <v>C</v>
          </cell>
          <cell r="O471" t="str">
            <v>Argomaniz, Manny</v>
          </cell>
        </row>
        <row r="472">
          <cell r="C472">
            <v>580016</v>
          </cell>
          <cell r="M472" t="str">
            <v>P</v>
          </cell>
          <cell r="O472" t="str">
            <v>Arguelles, Noel</v>
          </cell>
        </row>
        <row r="473">
          <cell r="C473">
            <v>435078</v>
          </cell>
          <cell r="M473" t="str">
            <v>3B</v>
          </cell>
          <cell r="O473" t="str">
            <v>Arias, Joaquin</v>
          </cell>
        </row>
        <row r="474">
          <cell r="C474">
            <v>465701</v>
          </cell>
          <cell r="M474" t="str">
            <v>P</v>
          </cell>
          <cell r="O474" t="str">
            <v>Arias, Marlon</v>
          </cell>
        </row>
        <row r="475">
          <cell r="C475">
            <v>467555</v>
          </cell>
          <cell r="M475" t="str">
            <v>2B</v>
          </cell>
          <cell r="O475" t="str">
            <v>Arias, Francisco</v>
          </cell>
        </row>
        <row r="476">
          <cell r="C476">
            <v>491704</v>
          </cell>
          <cell r="M476" t="str">
            <v>P</v>
          </cell>
          <cell r="O476" t="str">
            <v>Arias, Wilkins</v>
          </cell>
        </row>
        <row r="477">
          <cell r="C477">
            <v>501725</v>
          </cell>
          <cell r="M477" t="str">
            <v>P</v>
          </cell>
          <cell r="O477" t="str">
            <v>Arias, Jonathan</v>
          </cell>
        </row>
        <row r="478">
          <cell r="C478">
            <v>525734</v>
          </cell>
          <cell r="M478" t="str">
            <v>P</v>
          </cell>
          <cell r="O478" t="str">
            <v>Arias, Gabriel</v>
          </cell>
        </row>
        <row r="479">
          <cell r="C479">
            <v>528107</v>
          </cell>
          <cell r="M479" t="str">
            <v>CF</v>
          </cell>
          <cell r="O479" t="str">
            <v>Arias, Joel</v>
          </cell>
        </row>
        <row r="480">
          <cell r="C480">
            <v>570616</v>
          </cell>
          <cell r="M480" t="str">
            <v>CF</v>
          </cell>
          <cell r="O480" t="str">
            <v>Arias, Junior</v>
          </cell>
        </row>
        <row r="481">
          <cell r="C481">
            <v>570658</v>
          </cell>
          <cell r="M481" t="str">
            <v>P</v>
          </cell>
          <cell r="O481" t="str">
            <v>Arias, Martires</v>
          </cell>
        </row>
        <row r="482">
          <cell r="C482">
            <v>593507</v>
          </cell>
          <cell r="M482" t="str">
            <v>P</v>
          </cell>
          <cell r="O482" t="str">
            <v>Arias, Jose</v>
          </cell>
        </row>
        <row r="483">
          <cell r="C483">
            <v>606159</v>
          </cell>
          <cell r="M483" t="str">
            <v>P</v>
          </cell>
          <cell r="O483" t="str">
            <v>Arias, Doni</v>
          </cell>
        </row>
        <row r="484">
          <cell r="C484">
            <v>612808</v>
          </cell>
          <cell r="M484" t="str">
            <v>P</v>
          </cell>
          <cell r="O484" t="str">
            <v>Arias, Yojensy</v>
          </cell>
        </row>
        <row r="485">
          <cell r="C485">
            <v>620145</v>
          </cell>
          <cell r="M485" t="str">
            <v>P</v>
          </cell>
          <cell r="O485" t="str">
            <v>Arias, Estarlin</v>
          </cell>
        </row>
        <row r="486">
          <cell r="C486">
            <v>620455</v>
          </cell>
          <cell r="M486" t="str">
            <v>3B</v>
          </cell>
          <cell r="O486" t="str">
            <v>Arias, Juan Carlos</v>
          </cell>
        </row>
        <row r="487">
          <cell r="C487">
            <v>622402</v>
          </cell>
          <cell r="M487" t="str">
            <v>P</v>
          </cell>
          <cell r="O487" t="str">
            <v>Arias, Jesus</v>
          </cell>
        </row>
        <row r="488">
          <cell r="C488">
            <v>622439</v>
          </cell>
          <cell r="M488" t="str">
            <v>P</v>
          </cell>
          <cell r="O488" t="str">
            <v>Arias, Juan</v>
          </cell>
        </row>
        <row r="489">
          <cell r="C489">
            <v>622478</v>
          </cell>
          <cell r="M489" t="str">
            <v>P</v>
          </cell>
          <cell r="O489" t="str">
            <v>Arias, Junior</v>
          </cell>
        </row>
        <row r="490">
          <cell r="C490">
            <v>622657</v>
          </cell>
          <cell r="M490" t="str">
            <v>P</v>
          </cell>
          <cell r="O490" t="str">
            <v>Arias, Freddery</v>
          </cell>
        </row>
        <row r="491">
          <cell r="C491">
            <v>642531</v>
          </cell>
          <cell r="M491" t="str">
            <v>P</v>
          </cell>
          <cell r="O491" t="str">
            <v>Arias, Eucebio</v>
          </cell>
        </row>
        <row r="492">
          <cell r="C492">
            <v>642663</v>
          </cell>
          <cell r="M492" t="str">
            <v>P</v>
          </cell>
          <cell r="O492" t="str">
            <v>Arias, Jefferson</v>
          </cell>
        </row>
        <row r="493">
          <cell r="C493">
            <v>642703</v>
          </cell>
          <cell r="M493" t="str">
            <v>SS</v>
          </cell>
          <cell r="O493" t="str">
            <v>Arias, Jonathan</v>
          </cell>
        </row>
        <row r="494">
          <cell r="C494">
            <v>649379</v>
          </cell>
          <cell r="M494" t="str">
            <v>OF</v>
          </cell>
          <cell r="O494" t="str">
            <v>Arias, Elias</v>
          </cell>
        </row>
        <row r="495">
          <cell r="C495">
            <v>650541</v>
          </cell>
          <cell r="M495" t="str">
            <v>RF</v>
          </cell>
          <cell r="O495" t="str">
            <v>Arias, Franklin</v>
          </cell>
        </row>
        <row r="496">
          <cell r="C496">
            <v>650557</v>
          </cell>
          <cell r="M496" t="str">
            <v>P</v>
          </cell>
          <cell r="O496" t="str">
            <v>Arias, Luis</v>
          </cell>
        </row>
        <row r="497">
          <cell r="C497">
            <v>650836</v>
          </cell>
          <cell r="M497" t="str">
            <v>1B</v>
          </cell>
          <cell r="O497" t="str">
            <v>Arias, Enmanuel</v>
          </cell>
        </row>
        <row r="498">
          <cell r="C498">
            <v>660626</v>
          </cell>
          <cell r="M498" t="str">
            <v>OF</v>
          </cell>
          <cell r="O498" t="str">
            <v>Arias, Antonio</v>
          </cell>
        </row>
        <row r="499">
          <cell r="C499">
            <v>660743</v>
          </cell>
          <cell r="M499" t="str">
            <v>P</v>
          </cell>
          <cell r="O499" t="str">
            <v>Arias, Edinxon</v>
          </cell>
        </row>
        <row r="500">
          <cell r="C500">
            <v>660775</v>
          </cell>
          <cell r="M500" t="str">
            <v>CF</v>
          </cell>
          <cell r="O500" t="str">
            <v>Arias, Jean Carlos</v>
          </cell>
        </row>
        <row r="501">
          <cell r="C501">
            <v>665502</v>
          </cell>
          <cell r="M501" t="str">
            <v>OF</v>
          </cell>
          <cell r="O501" t="str">
            <v>Arias, Tomy</v>
          </cell>
        </row>
        <row r="502">
          <cell r="C502">
            <v>665867</v>
          </cell>
          <cell r="M502" t="str">
            <v>SS</v>
          </cell>
          <cell r="O502" t="str">
            <v>Arias, Luis</v>
          </cell>
        </row>
        <row r="503">
          <cell r="C503">
            <v>665937</v>
          </cell>
          <cell r="M503" t="str">
            <v>SS</v>
          </cell>
          <cell r="O503" t="str">
            <v>Arias, Jhoan</v>
          </cell>
        </row>
        <row r="504">
          <cell r="C504">
            <v>665949</v>
          </cell>
          <cell r="M504" t="str">
            <v>SS</v>
          </cell>
          <cell r="O504" t="str">
            <v>Arias, Kevin</v>
          </cell>
        </row>
        <row r="505">
          <cell r="C505">
            <v>668559</v>
          </cell>
          <cell r="M505" t="str">
            <v>P</v>
          </cell>
          <cell r="O505" t="str">
            <v>Arias, Johsson</v>
          </cell>
        </row>
        <row r="506">
          <cell r="C506">
            <v>670404</v>
          </cell>
          <cell r="M506" t="str">
            <v>P</v>
          </cell>
          <cell r="O506" t="str">
            <v>Arias, Skylar</v>
          </cell>
        </row>
        <row r="507">
          <cell r="C507">
            <v>661548</v>
          </cell>
          <cell r="M507" t="str">
            <v>P</v>
          </cell>
          <cell r="O507" t="str">
            <v>Aris, Abdallah</v>
          </cell>
        </row>
        <row r="508">
          <cell r="C508">
            <v>667324</v>
          </cell>
          <cell r="M508" t="str">
            <v>P</v>
          </cell>
          <cell r="O508" t="str">
            <v>Arismendy, Samuel</v>
          </cell>
        </row>
        <row r="509">
          <cell r="C509">
            <v>650542</v>
          </cell>
          <cell r="M509" t="str">
            <v>2B</v>
          </cell>
          <cell r="O509" t="str">
            <v>Aristigueta, Keyder</v>
          </cell>
        </row>
        <row r="510">
          <cell r="C510">
            <v>646717</v>
          </cell>
          <cell r="M510" t="str">
            <v>P</v>
          </cell>
          <cell r="O510" t="str">
            <v>Armas, Gustavo</v>
          </cell>
        </row>
        <row r="511">
          <cell r="C511">
            <v>592117</v>
          </cell>
          <cell r="M511" t="str">
            <v>LF</v>
          </cell>
          <cell r="O511" t="str">
            <v>Armendariz, David</v>
          </cell>
        </row>
        <row r="512">
          <cell r="C512">
            <v>602101</v>
          </cell>
          <cell r="M512" t="str">
            <v>P</v>
          </cell>
          <cell r="O512" t="str">
            <v>Armenta, Oscar</v>
          </cell>
        </row>
        <row r="513">
          <cell r="C513">
            <v>660494</v>
          </cell>
          <cell r="M513" t="str">
            <v>P</v>
          </cell>
          <cell r="O513" t="str">
            <v>Armenteros, Rogelio</v>
          </cell>
        </row>
        <row r="514">
          <cell r="C514">
            <v>542888</v>
          </cell>
          <cell r="M514" t="str">
            <v>P</v>
          </cell>
          <cell r="O514" t="str">
            <v>Armstrong, Shawn</v>
          </cell>
        </row>
        <row r="515">
          <cell r="C515">
            <v>641316</v>
          </cell>
          <cell r="M515" t="str">
            <v>P</v>
          </cell>
          <cell r="O515" t="str">
            <v>Armstrong, Mark</v>
          </cell>
        </row>
        <row r="516">
          <cell r="C516">
            <v>657498</v>
          </cell>
          <cell r="M516" t="str">
            <v>LF</v>
          </cell>
          <cell r="O516" t="str">
            <v>Armstrong, Patrick</v>
          </cell>
        </row>
        <row r="517">
          <cell r="C517">
            <v>664836</v>
          </cell>
          <cell r="M517" t="str">
            <v>OF</v>
          </cell>
          <cell r="O517" t="str">
            <v>Armstrong, Joey</v>
          </cell>
        </row>
        <row r="518">
          <cell r="C518">
            <v>594740</v>
          </cell>
          <cell r="M518" t="str">
            <v>C</v>
          </cell>
          <cell r="O518" t="str">
            <v>Arnold, Jeff</v>
          </cell>
        </row>
        <row r="519">
          <cell r="C519">
            <v>608167</v>
          </cell>
          <cell r="M519" t="str">
            <v>P</v>
          </cell>
          <cell r="O519" t="str">
            <v>Aro, Jonathan</v>
          </cell>
        </row>
        <row r="520">
          <cell r="C520">
            <v>650850</v>
          </cell>
          <cell r="M520" t="str">
            <v>C</v>
          </cell>
          <cell r="O520" t="str">
            <v>Arocha, Hector</v>
          </cell>
        </row>
        <row r="521">
          <cell r="C521">
            <v>642521</v>
          </cell>
          <cell r="M521" t="str">
            <v>P</v>
          </cell>
          <cell r="O521" t="str">
            <v>Arosemena, Julio</v>
          </cell>
        </row>
        <row r="522">
          <cell r="C522">
            <v>664497</v>
          </cell>
          <cell r="M522" t="str">
            <v>SS</v>
          </cell>
          <cell r="O522" t="str">
            <v>Arosemena, Felix</v>
          </cell>
        </row>
        <row r="523">
          <cell r="C523">
            <v>650333</v>
          </cell>
          <cell r="M523" t="str">
            <v>2B</v>
          </cell>
          <cell r="O523" t="str">
            <v>Arraez, Luis</v>
          </cell>
        </row>
        <row r="524">
          <cell r="C524">
            <v>456493</v>
          </cell>
          <cell r="M524" t="str">
            <v>P</v>
          </cell>
          <cell r="O524" t="str">
            <v>Arredondo, Felipe</v>
          </cell>
        </row>
        <row r="525">
          <cell r="C525">
            <v>477378</v>
          </cell>
          <cell r="M525" t="str">
            <v>3B</v>
          </cell>
          <cell r="O525" t="str">
            <v>Arredondo, Hernando</v>
          </cell>
        </row>
        <row r="526">
          <cell r="C526">
            <v>611319</v>
          </cell>
          <cell r="M526" t="str">
            <v>IF</v>
          </cell>
          <cell r="O526" t="str">
            <v>Arredondo, Jesus</v>
          </cell>
        </row>
        <row r="527">
          <cell r="C527">
            <v>639238</v>
          </cell>
          <cell r="M527" t="str">
            <v>P</v>
          </cell>
          <cell r="O527" t="str">
            <v>Arredondo, Edgar</v>
          </cell>
        </row>
        <row r="528">
          <cell r="C528">
            <v>667325</v>
          </cell>
          <cell r="M528" t="str">
            <v>OF</v>
          </cell>
          <cell r="O528" t="str">
            <v>Arrendoll, Johampher</v>
          </cell>
        </row>
        <row r="529">
          <cell r="C529">
            <v>606623</v>
          </cell>
          <cell r="M529" t="str">
            <v>3B</v>
          </cell>
          <cell r="O529" t="str">
            <v>Arribas, Daniel</v>
          </cell>
        </row>
        <row r="530">
          <cell r="C530">
            <v>453562</v>
          </cell>
          <cell r="M530" t="str">
            <v>P</v>
          </cell>
          <cell r="O530" t="str">
            <v>Arrieta, Jake</v>
          </cell>
        </row>
        <row r="531">
          <cell r="C531">
            <v>642733</v>
          </cell>
          <cell r="M531" t="str">
            <v>SS</v>
          </cell>
          <cell r="O531" t="str">
            <v>Arrocha, Hugo</v>
          </cell>
        </row>
        <row r="532">
          <cell r="C532">
            <v>623421</v>
          </cell>
          <cell r="M532" t="str">
            <v>P</v>
          </cell>
          <cell r="O532" t="str">
            <v>Arrowood, Ryan</v>
          </cell>
        </row>
        <row r="533">
          <cell r="C533">
            <v>665131</v>
          </cell>
          <cell r="M533" t="str">
            <v>1B</v>
          </cell>
          <cell r="O533" t="str">
            <v>Arrowood, Jonathon</v>
          </cell>
        </row>
        <row r="534">
          <cell r="C534">
            <v>276520</v>
          </cell>
          <cell r="M534" t="str">
            <v>P</v>
          </cell>
          <cell r="O534" t="str">
            <v>Arroyo, Bronson</v>
          </cell>
        </row>
        <row r="535">
          <cell r="C535">
            <v>542890</v>
          </cell>
          <cell r="M535" t="str">
            <v>P</v>
          </cell>
          <cell r="O535" t="str">
            <v>Arroyo, Spencer</v>
          </cell>
        </row>
        <row r="536">
          <cell r="C536">
            <v>624414</v>
          </cell>
          <cell r="M536" t="str">
            <v>SS</v>
          </cell>
          <cell r="O536" t="str">
            <v>Arroyo, Christian</v>
          </cell>
        </row>
        <row r="537">
          <cell r="C537">
            <v>642435</v>
          </cell>
          <cell r="M537" t="str">
            <v>LF</v>
          </cell>
          <cell r="O537" t="str">
            <v>Arroyo, Carlos</v>
          </cell>
        </row>
        <row r="538">
          <cell r="C538">
            <v>650794</v>
          </cell>
          <cell r="M538" t="str">
            <v>P</v>
          </cell>
          <cell r="O538" t="str">
            <v>Arroyo, Jesus</v>
          </cell>
        </row>
        <row r="539">
          <cell r="C539">
            <v>656199</v>
          </cell>
          <cell r="M539" t="str">
            <v>C</v>
          </cell>
          <cell r="O539" t="str">
            <v>Arroyo, Michael</v>
          </cell>
        </row>
        <row r="540">
          <cell r="C540">
            <v>658788</v>
          </cell>
          <cell r="M540" t="str">
            <v>C</v>
          </cell>
          <cell r="O540" t="str">
            <v>Arroyo, Mailon</v>
          </cell>
        </row>
        <row r="541">
          <cell r="C541">
            <v>664982</v>
          </cell>
          <cell r="M541" t="str">
            <v>P</v>
          </cell>
          <cell r="O541" t="str">
            <v>Arroyo, Octavio</v>
          </cell>
        </row>
        <row r="542">
          <cell r="C542">
            <v>628326</v>
          </cell>
          <cell r="M542" t="str">
            <v>SS</v>
          </cell>
          <cell r="O542" t="str">
            <v>Arruebarrena, Erisbel</v>
          </cell>
        </row>
        <row r="543">
          <cell r="C543">
            <v>600858</v>
          </cell>
          <cell r="M543" t="str">
            <v>SS</v>
          </cell>
          <cell r="O543" t="str">
            <v>Arteaga, Humberto</v>
          </cell>
        </row>
        <row r="544">
          <cell r="C544">
            <v>608591</v>
          </cell>
          <cell r="M544" t="str">
            <v>P</v>
          </cell>
          <cell r="O544" t="str">
            <v>Arteaga, Alejandro</v>
          </cell>
        </row>
        <row r="545">
          <cell r="C545">
            <v>622997</v>
          </cell>
          <cell r="M545" t="str">
            <v>P</v>
          </cell>
          <cell r="O545" t="str">
            <v>Arteaga, Luis</v>
          </cell>
        </row>
        <row r="546">
          <cell r="C546">
            <v>654784</v>
          </cell>
          <cell r="M546" t="str">
            <v>P</v>
          </cell>
          <cell r="O546" t="str">
            <v>Artiles, Carlos</v>
          </cell>
        </row>
        <row r="547">
          <cell r="C547">
            <v>666663</v>
          </cell>
          <cell r="M547" t="str">
            <v>P</v>
          </cell>
          <cell r="O547" t="str">
            <v>Arvelaez, Kiber</v>
          </cell>
        </row>
        <row r="548">
          <cell r="C548">
            <v>670626</v>
          </cell>
          <cell r="M548" t="str">
            <v>P</v>
          </cell>
          <cell r="O548" t="str">
            <v>Arzaga, Oscar</v>
          </cell>
        </row>
        <row r="549">
          <cell r="C549">
            <v>643201</v>
          </cell>
          <cell r="M549" t="str">
            <v>RF</v>
          </cell>
          <cell r="O549" t="str">
            <v>Asbury-Heath, DeAndre</v>
          </cell>
        </row>
        <row r="550">
          <cell r="C550">
            <v>448857</v>
          </cell>
          <cell r="M550" t="str">
            <v>P</v>
          </cell>
          <cell r="O550" t="str">
            <v>Ascanio, Jose</v>
          </cell>
        </row>
        <row r="551">
          <cell r="C551">
            <v>640900</v>
          </cell>
          <cell r="M551" t="str">
            <v>SS</v>
          </cell>
          <cell r="O551" t="str">
            <v>Ascanio, Rayder</v>
          </cell>
        </row>
        <row r="552">
          <cell r="C552">
            <v>660598</v>
          </cell>
          <cell r="M552" t="str">
            <v>P</v>
          </cell>
          <cell r="O552" t="str">
            <v>Ascanio, Raul</v>
          </cell>
        </row>
        <row r="553">
          <cell r="C553">
            <v>605125</v>
          </cell>
          <cell r="M553" t="str">
            <v>LF</v>
          </cell>
          <cell r="O553" t="str">
            <v>Asche, Cody</v>
          </cell>
        </row>
        <row r="554">
          <cell r="C554">
            <v>657499</v>
          </cell>
          <cell r="M554" t="str">
            <v>P</v>
          </cell>
          <cell r="O554" t="str">
            <v>Ascher, Steve</v>
          </cell>
        </row>
        <row r="555">
          <cell r="C555">
            <v>446003</v>
          </cell>
          <cell r="M555" t="str">
            <v>P</v>
          </cell>
          <cell r="O555" t="str">
            <v>Asencio, Jairo</v>
          </cell>
        </row>
        <row r="556">
          <cell r="C556">
            <v>593772</v>
          </cell>
          <cell r="M556" t="str">
            <v>OF</v>
          </cell>
          <cell r="O556" t="str">
            <v>Asencio, Yeison</v>
          </cell>
        </row>
        <row r="557">
          <cell r="C557">
            <v>622776</v>
          </cell>
          <cell r="M557" t="str">
            <v>P</v>
          </cell>
          <cell r="O557" t="str">
            <v>Asencio, Oliver</v>
          </cell>
        </row>
        <row r="558">
          <cell r="C558">
            <v>660750</v>
          </cell>
          <cell r="M558" t="str">
            <v>SS</v>
          </cell>
          <cell r="O558" t="str">
            <v>Asencio, Luis</v>
          </cell>
        </row>
        <row r="559">
          <cell r="C559">
            <v>622093</v>
          </cell>
          <cell r="M559" t="str">
            <v>P</v>
          </cell>
          <cell r="O559" t="str">
            <v>Ash, Brett</v>
          </cell>
        </row>
        <row r="560">
          <cell r="C560">
            <v>664142</v>
          </cell>
          <cell r="M560" t="str">
            <v>P</v>
          </cell>
          <cell r="O560" t="str">
            <v>Ashbeck, Elliot</v>
          </cell>
        </row>
        <row r="561">
          <cell r="C561">
            <v>594742</v>
          </cell>
          <cell r="M561" t="str">
            <v>P</v>
          </cell>
          <cell r="O561" t="str">
            <v>Asher, Alec</v>
          </cell>
        </row>
        <row r="562">
          <cell r="C562">
            <v>502213</v>
          </cell>
          <cell r="M562" t="str">
            <v>C</v>
          </cell>
          <cell r="O562" t="str">
            <v>Ashley, Nevin</v>
          </cell>
        </row>
        <row r="563">
          <cell r="C563">
            <v>665871</v>
          </cell>
          <cell r="M563" t="str">
            <v>P</v>
          </cell>
          <cell r="O563" t="str">
            <v>Assad, Javier</v>
          </cell>
        </row>
        <row r="564">
          <cell r="C564">
            <v>645805</v>
          </cell>
          <cell r="M564" t="str">
            <v>SS</v>
          </cell>
          <cell r="O564" t="str">
            <v>Astacio, Joseph</v>
          </cell>
        </row>
        <row r="565">
          <cell r="C565">
            <v>592120</v>
          </cell>
          <cell r="M565" t="str">
            <v>P</v>
          </cell>
          <cell r="O565" t="str">
            <v>Astin, Barrett</v>
          </cell>
        </row>
        <row r="566">
          <cell r="C566">
            <v>456149</v>
          </cell>
          <cell r="M566" t="str">
            <v>P</v>
          </cell>
          <cell r="O566" t="str">
            <v>Astorga, Alejandro</v>
          </cell>
        </row>
        <row r="567">
          <cell r="C567">
            <v>553902</v>
          </cell>
          <cell r="M567" t="str">
            <v>C</v>
          </cell>
          <cell r="O567" t="str">
            <v>Astudillo, Willians</v>
          </cell>
        </row>
        <row r="568">
          <cell r="C568">
            <v>641319</v>
          </cell>
          <cell r="M568" t="str">
            <v>3B</v>
          </cell>
          <cell r="O568" t="str">
            <v>Asuaje, Carlos</v>
          </cell>
        </row>
        <row r="569">
          <cell r="C569">
            <v>650837</v>
          </cell>
          <cell r="M569" t="str">
            <v>OF</v>
          </cell>
          <cell r="O569" t="str">
            <v>Asuncion, Luis</v>
          </cell>
        </row>
        <row r="570">
          <cell r="C570">
            <v>425786</v>
          </cell>
          <cell r="M570" t="str">
            <v>P</v>
          </cell>
          <cell r="O570" t="str">
            <v>Atchison, Scott</v>
          </cell>
        </row>
        <row r="571">
          <cell r="C571">
            <v>642296</v>
          </cell>
          <cell r="M571" t="str">
            <v>C</v>
          </cell>
          <cell r="O571" t="str">
            <v>Atencio, Jesus</v>
          </cell>
        </row>
        <row r="572">
          <cell r="C572">
            <v>650685</v>
          </cell>
          <cell r="M572" t="str">
            <v>C</v>
          </cell>
          <cell r="O572" t="str">
            <v>Atencio, Johel</v>
          </cell>
        </row>
        <row r="573">
          <cell r="C573">
            <v>544381</v>
          </cell>
          <cell r="M573" t="str">
            <v>P</v>
          </cell>
          <cell r="O573" t="str">
            <v>Atherton, Tim</v>
          </cell>
        </row>
        <row r="574">
          <cell r="C574">
            <v>662098</v>
          </cell>
          <cell r="M574" t="str">
            <v>C</v>
          </cell>
          <cell r="O574" t="str">
            <v>Athmann, Austin</v>
          </cell>
        </row>
        <row r="575">
          <cell r="C575">
            <v>457447</v>
          </cell>
          <cell r="M575" t="str">
            <v>P</v>
          </cell>
          <cell r="O575" t="str">
            <v>Atilano, Luis</v>
          </cell>
        </row>
        <row r="576">
          <cell r="C576">
            <v>650663</v>
          </cell>
          <cell r="M576" t="str">
            <v>P</v>
          </cell>
          <cell r="O576" t="str">
            <v>Atizol, Mauricio</v>
          </cell>
        </row>
        <row r="577">
          <cell r="C577">
            <v>444444</v>
          </cell>
          <cell r="M577" t="str">
            <v>P</v>
          </cell>
          <cell r="O577" t="str">
            <v>Atkins, Mitch</v>
          </cell>
        </row>
        <row r="578">
          <cell r="C578">
            <v>670105</v>
          </cell>
          <cell r="M578" t="str">
            <v>P</v>
          </cell>
          <cell r="O578" t="str">
            <v>Atkins, Adam</v>
          </cell>
        </row>
        <row r="579">
          <cell r="C579">
            <v>601696</v>
          </cell>
          <cell r="M579" t="str">
            <v>C</v>
          </cell>
          <cell r="O579" t="str">
            <v>Atkinson, Justin</v>
          </cell>
        </row>
        <row r="580">
          <cell r="C580">
            <v>670866</v>
          </cell>
          <cell r="M580" t="str">
            <v>P</v>
          </cell>
          <cell r="O580" t="str">
            <v>Atkinson, Ryan</v>
          </cell>
        </row>
        <row r="581">
          <cell r="C581">
            <v>642832</v>
          </cell>
          <cell r="M581" t="str">
            <v>3B</v>
          </cell>
          <cell r="O581" t="str">
            <v>Attaway, Aaron</v>
          </cell>
        </row>
        <row r="582">
          <cell r="C582">
            <v>592121</v>
          </cell>
          <cell r="M582" t="str">
            <v>P</v>
          </cell>
          <cell r="O582" t="str">
            <v>Atwood, Ryan</v>
          </cell>
        </row>
        <row r="583">
          <cell r="C583">
            <v>623523</v>
          </cell>
          <cell r="M583" t="str">
            <v>3B</v>
          </cell>
          <cell r="O583" t="str">
            <v>Auciello, Kreisber</v>
          </cell>
        </row>
        <row r="584">
          <cell r="C584">
            <v>446248</v>
          </cell>
          <cell r="M584" t="str">
            <v>P</v>
          </cell>
          <cell r="O584" t="str">
            <v>Augenstein, Bryan</v>
          </cell>
        </row>
        <row r="585">
          <cell r="C585">
            <v>623151</v>
          </cell>
          <cell r="M585" t="str">
            <v>P</v>
          </cell>
          <cell r="O585" t="str">
            <v>Augliera, Mike</v>
          </cell>
        </row>
        <row r="586">
          <cell r="C586">
            <v>518418</v>
          </cell>
          <cell r="M586" t="str">
            <v>P</v>
          </cell>
          <cell r="O586" t="str">
            <v>Aumont, Phillippe</v>
          </cell>
        </row>
        <row r="587">
          <cell r="C587">
            <v>622108</v>
          </cell>
          <cell r="M587" t="str">
            <v>RF</v>
          </cell>
          <cell r="O587" t="str">
            <v>Aune, Austin</v>
          </cell>
        </row>
        <row r="588">
          <cell r="C588">
            <v>542895</v>
          </cell>
          <cell r="M588" t="str">
            <v>CF</v>
          </cell>
          <cell r="O588" t="str">
            <v>Austin, Jamal</v>
          </cell>
        </row>
        <row r="589">
          <cell r="C589">
            <v>592122</v>
          </cell>
          <cell r="M589" t="str">
            <v>OF</v>
          </cell>
          <cell r="O589" t="str">
            <v>Austin, Tyler</v>
          </cell>
        </row>
        <row r="590">
          <cell r="C590">
            <v>595878</v>
          </cell>
          <cell r="M590" t="str">
            <v>C</v>
          </cell>
          <cell r="O590" t="str">
            <v>Austin, Brett</v>
          </cell>
        </row>
        <row r="591">
          <cell r="C591">
            <v>641322</v>
          </cell>
          <cell r="M591" t="str">
            <v>RF</v>
          </cell>
          <cell r="O591" t="str">
            <v>Austin, Jordon</v>
          </cell>
        </row>
        <row r="592">
          <cell r="C592">
            <v>658673</v>
          </cell>
          <cell r="M592" t="str">
            <v>C</v>
          </cell>
          <cell r="O592" t="str">
            <v>Austin, Blake</v>
          </cell>
        </row>
        <row r="593">
          <cell r="C593">
            <v>592124</v>
          </cell>
          <cell r="M593" t="str">
            <v>P</v>
          </cell>
          <cell r="O593" t="str">
            <v>Autrey, J.T.</v>
          </cell>
        </row>
        <row r="594">
          <cell r="C594">
            <v>667327</v>
          </cell>
          <cell r="M594" t="str">
            <v>C</v>
          </cell>
          <cell r="O594" t="str">
            <v>Avalo, Luis</v>
          </cell>
        </row>
        <row r="595">
          <cell r="C595">
            <v>634325</v>
          </cell>
          <cell r="M595" t="str">
            <v>P</v>
          </cell>
          <cell r="O595" t="str">
            <v>Avalos, Gabino</v>
          </cell>
        </row>
        <row r="596">
          <cell r="C596">
            <v>600859</v>
          </cell>
          <cell r="M596" t="str">
            <v>C</v>
          </cell>
          <cell r="O596" t="str">
            <v>Avea, Marlon</v>
          </cell>
        </row>
        <row r="597">
          <cell r="C597">
            <v>623214</v>
          </cell>
          <cell r="M597" t="str">
            <v>SS</v>
          </cell>
          <cell r="O597" t="str">
            <v>Avelino, Abiatal</v>
          </cell>
        </row>
        <row r="598">
          <cell r="C598">
            <v>622590</v>
          </cell>
          <cell r="M598" t="str">
            <v>OF</v>
          </cell>
          <cell r="O598" t="str">
            <v>Avello, Roger</v>
          </cell>
        </row>
        <row r="599">
          <cell r="C599">
            <v>668555</v>
          </cell>
          <cell r="M599" t="str">
            <v>P</v>
          </cell>
          <cell r="O599" t="str">
            <v>Avendano, Eudiver</v>
          </cell>
        </row>
        <row r="600">
          <cell r="C600">
            <v>460070</v>
          </cell>
          <cell r="M600" t="str">
            <v>P</v>
          </cell>
          <cell r="O600" t="str">
            <v>Avery, James</v>
          </cell>
        </row>
        <row r="601">
          <cell r="C601">
            <v>542897</v>
          </cell>
          <cell r="M601" t="str">
            <v>LF</v>
          </cell>
          <cell r="O601" t="str">
            <v>Avery, Xavier</v>
          </cell>
        </row>
        <row r="602">
          <cell r="C602">
            <v>488671</v>
          </cell>
          <cell r="M602" t="str">
            <v>C</v>
          </cell>
          <cell r="O602" t="str">
            <v>Avila, Alex</v>
          </cell>
        </row>
        <row r="603">
          <cell r="C603">
            <v>500869</v>
          </cell>
          <cell r="M603" t="str">
            <v>3B</v>
          </cell>
          <cell r="O603" t="str">
            <v>Avila, Emmanuel</v>
          </cell>
        </row>
        <row r="604">
          <cell r="C604">
            <v>572690</v>
          </cell>
          <cell r="M604" t="str">
            <v>3B</v>
          </cell>
          <cell r="O604" t="str">
            <v>Avila, Juan</v>
          </cell>
        </row>
        <row r="605">
          <cell r="C605">
            <v>572691</v>
          </cell>
          <cell r="M605" t="str">
            <v>P</v>
          </cell>
          <cell r="O605" t="str">
            <v>Avila, Nick</v>
          </cell>
        </row>
        <row r="606">
          <cell r="C606">
            <v>584176</v>
          </cell>
          <cell r="M606" t="str">
            <v>P</v>
          </cell>
          <cell r="O606" t="str">
            <v>Avila, Andres</v>
          </cell>
        </row>
        <row r="607">
          <cell r="C607">
            <v>658648</v>
          </cell>
          <cell r="M607" t="str">
            <v>P</v>
          </cell>
          <cell r="O607" t="str">
            <v>Avila, Pedro</v>
          </cell>
        </row>
        <row r="608">
          <cell r="C608">
            <v>658664</v>
          </cell>
          <cell r="M608" t="str">
            <v>P</v>
          </cell>
          <cell r="O608" t="str">
            <v>Avila, Aroon</v>
          </cell>
        </row>
        <row r="609">
          <cell r="C609">
            <v>658676</v>
          </cell>
          <cell r="M609" t="str">
            <v>RF</v>
          </cell>
          <cell r="O609" t="str">
            <v>Avila, Juan</v>
          </cell>
        </row>
        <row r="610">
          <cell r="C610">
            <v>665705</v>
          </cell>
          <cell r="M610" t="str">
            <v>SS</v>
          </cell>
          <cell r="O610" t="str">
            <v>Avila, Luis</v>
          </cell>
        </row>
        <row r="611">
          <cell r="C611">
            <v>501593</v>
          </cell>
          <cell r="M611" t="str">
            <v>P</v>
          </cell>
          <cell r="O611" t="str">
            <v>Avilan, Luis</v>
          </cell>
        </row>
        <row r="612">
          <cell r="C612">
            <v>449107</v>
          </cell>
          <cell r="M612" t="str">
            <v>SS</v>
          </cell>
          <cell r="O612" t="str">
            <v>Aviles, Mike</v>
          </cell>
        </row>
        <row r="613">
          <cell r="C613">
            <v>592125</v>
          </cell>
          <cell r="M613" t="str">
            <v>P</v>
          </cell>
          <cell r="O613" t="str">
            <v>Aviles, Robbie</v>
          </cell>
        </row>
        <row r="614">
          <cell r="C614">
            <v>641323</v>
          </cell>
          <cell r="M614" t="str">
            <v>SS</v>
          </cell>
          <cell r="O614" t="str">
            <v>Aviles, Luis</v>
          </cell>
        </row>
        <row r="615">
          <cell r="C615">
            <v>518420</v>
          </cell>
          <cell r="M615" t="str">
            <v>P</v>
          </cell>
          <cell r="O615" t="str">
            <v>Axelrod, Dylan</v>
          </cell>
        </row>
        <row r="616">
          <cell r="C616">
            <v>446099</v>
          </cell>
          <cell r="M616" t="str">
            <v>P</v>
          </cell>
          <cell r="O616" t="str">
            <v>Axford, John</v>
          </cell>
        </row>
        <row r="617">
          <cell r="C617">
            <v>425646</v>
          </cell>
          <cell r="M617" t="str">
            <v>P</v>
          </cell>
          <cell r="O617" t="str">
            <v>Ayala, Luis</v>
          </cell>
        </row>
        <row r="618">
          <cell r="C618">
            <v>644365</v>
          </cell>
          <cell r="M618" t="str">
            <v>RF</v>
          </cell>
          <cell r="O618" t="str">
            <v>Ayala, Luis</v>
          </cell>
        </row>
        <row r="619">
          <cell r="C619">
            <v>658142</v>
          </cell>
          <cell r="M619" t="str">
            <v>P</v>
          </cell>
          <cell r="O619" t="str">
            <v>Ayala, Nayib</v>
          </cell>
        </row>
        <row r="620">
          <cell r="C620">
            <v>660771</v>
          </cell>
          <cell r="M620" t="str">
            <v>P</v>
          </cell>
          <cell r="O620" t="str">
            <v>Ayala, Julio</v>
          </cell>
        </row>
        <row r="621">
          <cell r="C621">
            <v>666606</v>
          </cell>
          <cell r="M621" t="str">
            <v>C</v>
          </cell>
          <cell r="O621" t="str">
            <v>Ayala, Fernando</v>
          </cell>
        </row>
        <row r="622">
          <cell r="C622">
            <v>622787</v>
          </cell>
          <cell r="M622" t="str">
            <v>LF</v>
          </cell>
          <cell r="O622" t="str">
            <v>Ayarza, Rodrigo</v>
          </cell>
        </row>
        <row r="623">
          <cell r="C623">
            <v>430632</v>
          </cell>
          <cell r="M623" t="str">
            <v>3B</v>
          </cell>
          <cell r="O623" t="str">
            <v>Aybar, Willy</v>
          </cell>
        </row>
        <row r="624">
          <cell r="C624">
            <v>430947</v>
          </cell>
          <cell r="M624" t="str">
            <v>SS</v>
          </cell>
          <cell r="O624" t="str">
            <v>Aybar, Erick</v>
          </cell>
        </row>
        <row r="625">
          <cell r="C625">
            <v>602131</v>
          </cell>
          <cell r="M625" t="str">
            <v>P</v>
          </cell>
          <cell r="O625" t="str">
            <v>Aybar, Manuel</v>
          </cell>
        </row>
        <row r="626">
          <cell r="C626">
            <v>622745</v>
          </cell>
          <cell r="M626" t="str">
            <v>P</v>
          </cell>
          <cell r="O626" t="str">
            <v>Aybar, Julian</v>
          </cell>
        </row>
        <row r="627">
          <cell r="C627">
            <v>646243</v>
          </cell>
          <cell r="M627" t="str">
            <v>OF</v>
          </cell>
          <cell r="O627" t="str">
            <v>Aybar, Yoan</v>
          </cell>
        </row>
        <row r="628">
          <cell r="C628">
            <v>656065</v>
          </cell>
          <cell r="M628" t="str">
            <v>SS</v>
          </cell>
          <cell r="O628" t="str">
            <v>Aybar, Saury</v>
          </cell>
        </row>
        <row r="629">
          <cell r="C629">
            <v>656113</v>
          </cell>
          <cell r="M629" t="str">
            <v>SS</v>
          </cell>
          <cell r="O629" t="str">
            <v>Aybar, Cecilio</v>
          </cell>
        </row>
        <row r="630">
          <cell r="C630">
            <v>657501</v>
          </cell>
          <cell r="M630" t="str">
            <v>RF</v>
          </cell>
          <cell r="O630" t="str">
            <v>Ayende, Jaime</v>
          </cell>
        </row>
        <row r="631">
          <cell r="C631">
            <v>643206</v>
          </cell>
          <cell r="M631" t="str">
            <v>P</v>
          </cell>
          <cell r="O631" t="str">
            <v>Ayers, Daniel</v>
          </cell>
        </row>
        <row r="632">
          <cell r="C632">
            <v>654959</v>
          </cell>
          <cell r="M632" t="str">
            <v>LF</v>
          </cell>
          <cell r="O632" t="str">
            <v>Ayon, Andres</v>
          </cell>
        </row>
        <row r="633">
          <cell r="C633">
            <v>660552</v>
          </cell>
          <cell r="M633" t="str">
            <v>IF</v>
          </cell>
          <cell r="O633" t="str">
            <v>Ayres, Joao</v>
          </cell>
        </row>
        <row r="634">
          <cell r="C634">
            <v>661560</v>
          </cell>
          <cell r="M634" t="str">
            <v>P</v>
          </cell>
          <cell r="O634" t="str">
            <v>Azcarate, Geremi</v>
          </cell>
        </row>
        <row r="635">
          <cell r="C635">
            <v>642689</v>
          </cell>
          <cell r="M635" t="str">
            <v>SS</v>
          </cell>
          <cell r="O635" t="str">
            <v>Azcona, Francis</v>
          </cell>
        </row>
        <row r="636">
          <cell r="C636">
            <v>640492</v>
          </cell>
          <cell r="M636" t="str">
            <v>CF</v>
          </cell>
          <cell r="O636" t="str">
            <v>Azocar, Jose</v>
          </cell>
        </row>
        <row r="637">
          <cell r="C637">
            <v>650543</v>
          </cell>
          <cell r="M637" t="str">
            <v>C</v>
          </cell>
          <cell r="O637" t="str">
            <v>Azuaje, Jheyser</v>
          </cell>
        </row>
        <row r="638">
          <cell r="C638">
            <v>668575</v>
          </cell>
          <cell r="M638" t="str">
            <v>C</v>
          </cell>
          <cell r="O638" t="str">
            <v>Babilonia, Yair</v>
          </cell>
        </row>
        <row r="639">
          <cell r="C639">
            <v>664209</v>
          </cell>
          <cell r="M639" t="str">
            <v>OF</v>
          </cell>
          <cell r="O639" t="str">
            <v>Babitt, Myles</v>
          </cell>
        </row>
        <row r="640">
          <cell r="C640">
            <v>457103</v>
          </cell>
          <cell r="M640" t="str">
            <v>P</v>
          </cell>
          <cell r="O640" t="str">
            <v>Baca, Daniel</v>
          </cell>
        </row>
        <row r="641">
          <cell r="C641">
            <v>657502</v>
          </cell>
          <cell r="M641" t="str">
            <v>C</v>
          </cell>
          <cell r="O641" t="str">
            <v>Bacak, Kyle</v>
          </cell>
        </row>
        <row r="642">
          <cell r="C642">
            <v>641324</v>
          </cell>
          <cell r="M642" t="str">
            <v>P</v>
          </cell>
          <cell r="O642" t="str">
            <v>Bach, Connor</v>
          </cell>
        </row>
        <row r="643">
          <cell r="C643">
            <v>669199</v>
          </cell>
          <cell r="M643" t="str">
            <v>P</v>
          </cell>
          <cell r="O643" t="str">
            <v>Bachar, Lake</v>
          </cell>
        </row>
        <row r="644">
          <cell r="C644">
            <v>621290</v>
          </cell>
          <cell r="M644" t="str">
            <v>P</v>
          </cell>
          <cell r="O644" t="str">
            <v>Bacus, Dakota</v>
          </cell>
        </row>
        <row r="645">
          <cell r="C645">
            <v>641325</v>
          </cell>
          <cell r="M645" t="str">
            <v>P</v>
          </cell>
          <cell r="O645" t="str">
            <v>Badamo, Tyler</v>
          </cell>
        </row>
        <row r="646">
          <cell r="C646">
            <v>668731</v>
          </cell>
          <cell r="M646" t="str">
            <v>OF</v>
          </cell>
          <cell r="O646" t="str">
            <v>Baddoo, Akil</v>
          </cell>
        </row>
        <row r="647">
          <cell r="C647">
            <v>488674</v>
          </cell>
          <cell r="M647" t="str">
            <v>P</v>
          </cell>
          <cell r="O647" t="str">
            <v>Badenhop, Burke</v>
          </cell>
        </row>
        <row r="648">
          <cell r="C648">
            <v>664056</v>
          </cell>
          <cell r="M648" t="str">
            <v>OF</v>
          </cell>
          <cell r="O648" t="str">
            <v>Bader, Harrison</v>
          </cell>
        </row>
        <row r="649">
          <cell r="C649">
            <v>444835</v>
          </cell>
          <cell r="M649" t="str">
            <v>OF</v>
          </cell>
          <cell r="O649" t="str">
            <v>Baez, Edgardo</v>
          </cell>
        </row>
        <row r="650">
          <cell r="C650">
            <v>495646</v>
          </cell>
          <cell r="M650" t="str">
            <v>P</v>
          </cell>
          <cell r="O650" t="str">
            <v>Baez, Manuel</v>
          </cell>
        </row>
        <row r="651">
          <cell r="C651">
            <v>501469</v>
          </cell>
          <cell r="M651" t="str">
            <v>P</v>
          </cell>
          <cell r="O651" t="str">
            <v>Baez, Manauris</v>
          </cell>
        </row>
        <row r="652">
          <cell r="C652">
            <v>520980</v>
          </cell>
          <cell r="M652" t="str">
            <v>P</v>
          </cell>
          <cell r="O652" t="str">
            <v>Baez, Pedro</v>
          </cell>
        </row>
        <row r="653">
          <cell r="C653">
            <v>542182</v>
          </cell>
          <cell r="M653" t="str">
            <v>3B</v>
          </cell>
          <cell r="O653" t="str">
            <v>Baez, Luis</v>
          </cell>
        </row>
        <row r="654">
          <cell r="C654">
            <v>554414</v>
          </cell>
          <cell r="M654" t="str">
            <v>P</v>
          </cell>
          <cell r="O654" t="str">
            <v>Baez, Angel</v>
          </cell>
        </row>
        <row r="655">
          <cell r="C655">
            <v>593374</v>
          </cell>
          <cell r="M655" t="str">
            <v>P</v>
          </cell>
          <cell r="O655" t="str">
            <v>Baez, Fernando</v>
          </cell>
        </row>
        <row r="656">
          <cell r="C656">
            <v>595879</v>
          </cell>
          <cell r="M656" t="str">
            <v>3B</v>
          </cell>
          <cell r="O656" t="str">
            <v>Baez, Javier</v>
          </cell>
        </row>
        <row r="657">
          <cell r="C657">
            <v>598717</v>
          </cell>
          <cell r="M657" t="str">
            <v>CF</v>
          </cell>
          <cell r="O657" t="str">
            <v>Baez, Dubal</v>
          </cell>
        </row>
        <row r="658">
          <cell r="C658">
            <v>600861</v>
          </cell>
          <cell r="M658" t="str">
            <v>RF</v>
          </cell>
          <cell r="O658" t="str">
            <v>Baez, Jeffrey</v>
          </cell>
        </row>
        <row r="659">
          <cell r="C659">
            <v>622783</v>
          </cell>
          <cell r="M659" t="str">
            <v>P</v>
          </cell>
          <cell r="O659" t="str">
            <v>Baez, Sandy</v>
          </cell>
        </row>
        <row r="660">
          <cell r="C660">
            <v>627800</v>
          </cell>
          <cell r="M660" t="str">
            <v>CF</v>
          </cell>
          <cell r="O660" t="str">
            <v>Baez, Leudys</v>
          </cell>
        </row>
        <row r="661">
          <cell r="C661">
            <v>642609</v>
          </cell>
          <cell r="M661" t="str">
            <v>P</v>
          </cell>
          <cell r="O661" t="str">
            <v>Baez, Joan</v>
          </cell>
        </row>
        <row r="662">
          <cell r="C662">
            <v>642712</v>
          </cell>
          <cell r="M662" t="str">
            <v>SS</v>
          </cell>
          <cell r="O662" t="str">
            <v>Baez, Yancarlos</v>
          </cell>
        </row>
        <row r="663">
          <cell r="C663">
            <v>642718</v>
          </cell>
          <cell r="M663" t="str">
            <v>IF</v>
          </cell>
          <cell r="O663" t="str">
            <v>Baez, Cesar</v>
          </cell>
        </row>
        <row r="664">
          <cell r="C664">
            <v>649603</v>
          </cell>
          <cell r="M664" t="str">
            <v>C</v>
          </cell>
          <cell r="O664" t="str">
            <v>Baez, Jeyner</v>
          </cell>
        </row>
        <row r="665">
          <cell r="C665">
            <v>650710</v>
          </cell>
          <cell r="M665" t="str">
            <v>P</v>
          </cell>
          <cell r="O665" t="str">
            <v>Baez, Jose</v>
          </cell>
        </row>
        <row r="666">
          <cell r="C666">
            <v>656073</v>
          </cell>
          <cell r="M666" t="str">
            <v>P</v>
          </cell>
          <cell r="O666" t="str">
            <v>Baez, Jorge</v>
          </cell>
        </row>
        <row r="667">
          <cell r="C667">
            <v>660641</v>
          </cell>
          <cell r="M667" t="str">
            <v>P</v>
          </cell>
          <cell r="O667" t="str">
            <v>Baez, Gabriel</v>
          </cell>
        </row>
        <row r="668">
          <cell r="C668">
            <v>660723</v>
          </cell>
          <cell r="M668" t="str">
            <v>SS</v>
          </cell>
          <cell r="O668" t="str">
            <v>Baez, Ricardo</v>
          </cell>
        </row>
        <row r="669">
          <cell r="C669">
            <v>664331</v>
          </cell>
          <cell r="M669" t="str">
            <v>1B</v>
          </cell>
          <cell r="O669" t="str">
            <v>Baez, Carlos</v>
          </cell>
        </row>
        <row r="670">
          <cell r="C670">
            <v>456701</v>
          </cell>
          <cell r="M670" t="str">
            <v>P</v>
          </cell>
          <cell r="O670" t="str">
            <v>Bailey, Homer</v>
          </cell>
        </row>
        <row r="671">
          <cell r="C671">
            <v>457732</v>
          </cell>
          <cell r="M671" t="str">
            <v>P</v>
          </cell>
          <cell r="O671" t="str">
            <v>Bailey, Andrew</v>
          </cell>
        </row>
        <row r="672">
          <cell r="C672">
            <v>571457</v>
          </cell>
          <cell r="M672" t="str">
            <v>C</v>
          </cell>
          <cell r="O672" t="str">
            <v>Bailey, Luke</v>
          </cell>
        </row>
        <row r="673">
          <cell r="C673">
            <v>605127</v>
          </cell>
          <cell r="M673" t="str">
            <v>SS</v>
          </cell>
          <cell r="O673" t="str">
            <v>Bailey, Austin</v>
          </cell>
        </row>
        <row r="674">
          <cell r="C674">
            <v>643207</v>
          </cell>
          <cell r="M674" t="str">
            <v>P</v>
          </cell>
          <cell r="O674" t="str">
            <v>Bailey, Tanner</v>
          </cell>
        </row>
        <row r="675">
          <cell r="C675">
            <v>669064</v>
          </cell>
          <cell r="M675" t="str">
            <v>P</v>
          </cell>
          <cell r="O675" t="str">
            <v>Bailey, Brandon</v>
          </cell>
        </row>
        <row r="676">
          <cell r="C676">
            <v>621140</v>
          </cell>
          <cell r="M676" t="str">
            <v>P</v>
          </cell>
          <cell r="O676" t="str">
            <v>Baits, Connor</v>
          </cell>
        </row>
        <row r="677">
          <cell r="C677">
            <v>425557</v>
          </cell>
          <cell r="M677" t="str">
            <v>1B</v>
          </cell>
          <cell r="O677" t="str">
            <v>Baker, Jeff</v>
          </cell>
        </row>
        <row r="678">
          <cell r="C678">
            <v>434633</v>
          </cell>
          <cell r="M678" t="str">
            <v>C</v>
          </cell>
          <cell r="O678" t="str">
            <v>Baker, John</v>
          </cell>
        </row>
        <row r="679">
          <cell r="C679">
            <v>435044</v>
          </cell>
          <cell r="M679" t="str">
            <v>P</v>
          </cell>
          <cell r="O679" t="str">
            <v>Baker, Scott</v>
          </cell>
        </row>
        <row r="680">
          <cell r="C680">
            <v>489702</v>
          </cell>
          <cell r="M680" t="str">
            <v>P</v>
          </cell>
          <cell r="O680" t="str">
            <v>Baker, Brian</v>
          </cell>
        </row>
        <row r="681">
          <cell r="C681">
            <v>571460</v>
          </cell>
          <cell r="M681" t="str">
            <v>P</v>
          </cell>
          <cell r="O681" t="str">
            <v>Baker, Nate</v>
          </cell>
        </row>
        <row r="682">
          <cell r="C682">
            <v>573575</v>
          </cell>
          <cell r="M682" t="str">
            <v>OF</v>
          </cell>
          <cell r="O682" t="str">
            <v>Baker, Trent</v>
          </cell>
        </row>
        <row r="683">
          <cell r="C683">
            <v>595121</v>
          </cell>
          <cell r="M683" t="str">
            <v>P</v>
          </cell>
          <cell r="O683" t="str">
            <v>Baker, Nick</v>
          </cell>
        </row>
        <row r="684">
          <cell r="C684">
            <v>606928</v>
          </cell>
          <cell r="M684" t="str">
            <v>C</v>
          </cell>
          <cell r="O684" t="str">
            <v>Baker, Tyler</v>
          </cell>
        </row>
        <row r="685">
          <cell r="C685">
            <v>607384</v>
          </cell>
          <cell r="M685" t="str">
            <v>C</v>
          </cell>
          <cell r="O685" t="str">
            <v>Baker, Abel</v>
          </cell>
        </row>
        <row r="686">
          <cell r="C686">
            <v>607452</v>
          </cell>
          <cell r="M686" t="str">
            <v>P</v>
          </cell>
          <cell r="O686" t="str">
            <v>Baker, Corey</v>
          </cell>
        </row>
        <row r="687">
          <cell r="C687">
            <v>621173</v>
          </cell>
          <cell r="M687" t="str">
            <v>P</v>
          </cell>
          <cell r="O687" t="str">
            <v>Baker, Dylan</v>
          </cell>
        </row>
        <row r="688">
          <cell r="C688">
            <v>621228</v>
          </cell>
          <cell r="M688" t="str">
            <v>P</v>
          </cell>
          <cell r="O688" t="str">
            <v>Baker, Aaron</v>
          </cell>
        </row>
        <row r="689">
          <cell r="C689">
            <v>641329</v>
          </cell>
          <cell r="M689" t="str">
            <v>P</v>
          </cell>
          <cell r="O689" t="str">
            <v>Baker, Bryan</v>
          </cell>
        </row>
        <row r="690">
          <cell r="C690">
            <v>657503</v>
          </cell>
          <cell r="M690" t="str">
            <v>P</v>
          </cell>
          <cell r="O690" t="str">
            <v>Baker, Patrick</v>
          </cell>
        </row>
        <row r="691">
          <cell r="C691">
            <v>669106</v>
          </cell>
          <cell r="M691" t="str">
            <v>SS</v>
          </cell>
          <cell r="O691" t="str">
            <v>Baker, Chris</v>
          </cell>
        </row>
        <row r="692">
          <cell r="C692">
            <v>622017</v>
          </cell>
          <cell r="M692" t="str">
            <v>1B</v>
          </cell>
          <cell r="O692" t="str">
            <v>Balaguert, Yasiel</v>
          </cell>
        </row>
        <row r="693">
          <cell r="C693">
            <v>664808</v>
          </cell>
          <cell r="M693" t="str">
            <v>P</v>
          </cell>
          <cell r="O693" t="str">
            <v>Balan, Vadim</v>
          </cell>
        </row>
        <row r="694">
          <cell r="C694">
            <v>666364</v>
          </cell>
          <cell r="M694" t="str">
            <v>P</v>
          </cell>
          <cell r="O694" t="str">
            <v>Balazovic, Jordan</v>
          </cell>
        </row>
        <row r="695">
          <cell r="C695">
            <v>650330</v>
          </cell>
          <cell r="M695" t="str">
            <v>P</v>
          </cell>
          <cell r="O695" t="str">
            <v>Balbuena, Erick</v>
          </cell>
        </row>
        <row r="696">
          <cell r="C696">
            <v>658553</v>
          </cell>
          <cell r="M696" t="str">
            <v>SS</v>
          </cell>
          <cell r="O696" t="str">
            <v>Balbuena, Starlin</v>
          </cell>
        </row>
        <row r="697">
          <cell r="C697">
            <v>666810</v>
          </cell>
          <cell r="M697" t="str">
            <v>SS</v>
          </cell>
          <cell r="O697" t="str">
            <v>Balbuena, Alfredo</v>
          </cell>
        </row>
        <row r="698">
          <cell r="C698">
            <v>650891</v>
          </cell>
          <cell r="M698" t="str">
            <v>CF</v>
          </cell>
          <cell r="O698" t="str">
            <v>Balcazar, Randhi</v>
          </cell>
        </row>
        <row r="699">
          <cell r="C699">
            <v>593604</v>
          </cell>
          <cell r="M699" t="str">
            <v>P</v>
          </cell>
          <cell r="O699" t="str">
            <v>Baldonado, Alberto</v>
          </cell>
        </row>
        <row r="700">
          <cell r="C700">
            <v>660168</v>
          </cell>
          <cell r="M700" t="str">
            <v>SS</v>
          </cell>
          <cell r="O700" t="str">
            <v>Baldoquin, Roberto</v>
          </cell>
        </row>
        <row r="701">
          <cell r="C701">
            <v>594743</v>
          </cell>
          <cell r="M701" t="str">
            <v>P</v>
          </cell>
          <cell r="O701" t="str">
            <v>Baldwin, James</v>
          </cell>
        </row>
        <row r="702">
          <cell r="C702">
            <v>650380</v>
          </cell>
          <cell r="M702" t="str">
            <v>C</v>
          </cell>
          <cell r="O702" t="str">
            <v>Baldwin, Roldani</v>
          </cell>
        </row>
        <row r="703">
          <cell r="C703">
            <v>444446</v>
          </cell>
          <cell r="M703" t="str">
            <v>P</v>
          </cell>
          <cell r="O703" t="str">
            <v>Balester, Collin</v>
          </cell>
        </row>
        <row r="704">
          <cell r="C704">
            <v>346797</v>
          </cell>
          <cell r="M704" t="str">
            <v>P</v>
          </cell>
          <cell r="O704" t="str">
            <v>Balfour, Grant</v>
          </cell>
        </row>
        <row r="705">
          <cell r="C705">
            <v>607454</v>
          </cell>
          <cell r="M705" t="str">
            <v>RF</v>
          </cell>
          <cell r="O705" t="str">
            <v>Baligod, Nick</v>
          </cell>
        </row>
        <row r="706">
          <cell r="C706">
            <v>640441</v>
          </cell>
          <cell r="M706" t="str">
            <v>P</v>
          </cell>
          <cell r="O706" t="str">
            <v>Ball, Trey</v>
          </cell>
        </row>
        <row r="707">
          <cell r="C707">
            <v>641334</v>
          </cell>
          <cell r="M707" t="str">
            <v>P</v>
          </cell>
          <cell r="O707" t="str">
            <v>Ball, Matt</v>
          </cell>
        </row>
        <row r="708">
          <cell r="C708">
            <v>665055</v>
          </cell>
          <cell r="M708" t="str">
            <v>SS</v>
          </cell>
          <cell r="O708" t="str">
            <v>Ballard, Keach</v>
          </cell>
        </row>
        <row r="709">
          <cell r="C709">
            <v>621216</v>
          </cell>
          <cell r="M709" t="str">
            <v>P</v>
          </cell>
          <cell r="O709" t="str">
            <v>Ballew, Travis</v>
          </cell>
        </row>
        <row r="710">
          <cell r="C710">
            <v>643208</v>
          </cell>
          <cell r="M710" t="str">
            <v>LF</v>
          </cell>
          <cell r="O710" t="str">
            <v>Ballou, Isaac</v>
          </cell>
        </row>
        <row r="711">
          <cell r="C711">
            <v>640442</v>
          </cell>
          <cell r="M711" t="str">
            <v>P</v>
          </cell>
          <cell r="O711" t="str">
            <v>Balog, Alex</v>
          </cell>
        </row>
        <row r="712">
          <cell r="C712">
            <v>670408</v>
          </cell>
          <cell r="M712" t="str">
            <v>P</v>
          </cell>
          <cell r="O712" t="str">
            <v>Baltrip, Joseph</v>
          </cell>
        </row>
        <row r="713">
          <cell r="C713">
            <v>572698</v>
          </cell>
          <cell r="M713" t="str">
            <v>LF</v>
          </cell>
          <cell r="O713" t="str">
            <v>Baltz, Jeremy</v>
          </cell>
        </row>
        <row r="714">
          <cell r="C714">
            <v>607455</v>
          </cell>
          <cell r="M714" t="str">
            <v>P</v>
          </cell>
          <cell r="O714" t="str">
            <v>Banda, Anthony</v>
          </cell>
        </row>
        <row r="715">
          <cell r="C715">
            <v>624639</v>
          </cell>
          <cell r="M715" t="str">
            <v>RF</v>
          </cell>
          <cell r="O715" t="str">
            <v>Bandes, Luis</v>
          </cell>
        </row>
        <row r="716">
          <cell r="C716">
            <v>542907</v>
          </cell>
          <cell r="M716" t="str">
            <v>P</v>
          </cell>
          <cell r="O716" t="str">
            <v>Bandilla, Bryce</v>
          </cell>
        </row>
        <row r="717">
          <cell r="C717">
            <v>542908</v>
          </cell>
          <cell r="M717" t="str">
            <v>C</v>
          </cell>
          <cell r="O717" t="str">
            <v>Bandy, Jett</v>
          </cell>
        </row>
        <row r="718">
          <cell r="C718">
            <v>621383</v>
          </cell>
          <cell r="M718" t="str">
            <v>P</v>
          </cell>
          <cell r="O718" t="str">
            <v>Banks, Tanner</v>
          </cell>
        </row>
        <row r="719">
          <cell r="C719">
            <v>641336</v>
          </cell>
          <cell r="M719" t="str">
            <v>OF</v>
          </cell>
          <cell r="O719" t="str">
            <v>Banks, Nick</v>
          </cell>
        </row>
        <row r="720">
          <cell r="C720">
            <v>457821</v>
          </cell>
          <cell r="M720" t="str">
            <v>1B</v>
          </cell>
          <cell r="O720" t="str">
            <v>Bankston, Wes</v>
          </cell>
        </row>
        <row r="721">
          <cell r="C721">
            <v>572702</v>
          </cell>
          <cell r="M721" t="str">
            <v>C</v>
          </cell>
          <cell r="O721" t="str">
            <v>Bantz, Brandon</v>
          </cell>
        </row>
        <row r="722">
          <cell r="C722">
            <v>544365</v>
          </cell>
          <cell r="M722" t="str">
            <v>P</v>
          </cell>
          <cell r="O722" t="str">
            <v>Banuelos, Manny</v>
          </cell>
        </row>
        <row r="723">
          <cell r="C723">
            <v>657504</v>
          </cell>
          <cell r="M723" t="str">
            <v>1B</v>
          </cell>
          <cell r="O723" t="str">
            <v>Banuelos, Joshua</v>
          </cell>
        </row>
        <row r="724">
          <cell r="C724">
            <v>518432</v>
          </cell>
          <cell r="M724" t="str">
            <v>P</v>
          </cell>
          <cell r="O724" t="str">
            <v>Banwart, Travis</v>
          </cell>
        </row>
        <row r="725">
          <cell r="C725">
            <v>657505</v>
          </cell>
          <cell r="M725" t="str">
            <v>1B</v>
          </cell>
          <cell r="O725" t="str">
            <v>Baptist, Corey</v>
          </cell>
        </row>
        <row r="726">
          <cell r="C726">
            <v>670056</v>
          </cell>
          <cell r="M726" t="str">
            <v>P</v>
          </cell>
          <cell r="O726" t="str">
            <v>Baragar, Caleb</v>
          </cell>
        </row>
        <row r="727">
          <cell r="C727">
            <v>599479</v>
          </cell>
          <cell r="M727" t="str">
            <v>RF</v>
          </cell>
          <cell r="O727" t="str">
            <v>Barahona, Luis</v>
          </cell>
        </row>
        <row r="728">
          <cell r="C728">
            <v>542909</v>
          </cell>
          <cell r="M728" t="str">
            <v>P</v>
          </cell>
          <cell r="O728" t="str">
            <v>Barajas, Jose</v>
          </cell>
        </row>
        <row r="729">
          <cell r="C729">
            <v>595880</v>
          </cell>
          <cell r="M729" t="str">
            <v>P</v>
          </cell>
          <cell r="O729" t="str">
            <v>Baranik, Carson</v>
          </cell>
        </row>
        <row r="730">
          <cell r="C730">
            <v>669726</v>
          </cell>
          <cell r="M730" t="str">
            <v>C</v>
          </cell>
          <cell r="O730" t="str">
            <v>Barash, Michael</v>
          </cell>
        </row>
        <row r="731">
          <cell r="C731">
            <v>592127</v>
          </cell>
          <cell r="M731" t="str">
            <v>P</v>
          </cell>
          <cell r="O731" t="str">
            <v>Barbato, Johnny</v>
          </cell>
        </row>
        <row r="732">
          <cell r="C732">
            <v>623922</v>
          </cell>
          <cell r="M732" t="str">
            <v>2B</v>
          </cell>
          <cell r="O732" t="str">
            <v>Barber, Blake</v>
          </cell>
        </row>
        <row r="733">
          <cell r="C733">
            <v>643209</v>
          </cell>
          <cell r="M733" t="str">
            <v>P</v>
          </cell>
          <cell r="O733" t="str">
            <v>Barber, Brett</v>
          </cell>
        </row>
        <row r="734">
          <cell r="C734">
            <v>670070</v>
          </cell>
          <cell r="M734" t="str">
            <v>C</v>
          </cell>
          <cell r="O734" t="str">
            <v>Barbier, Brett</v>
          </cell>
        </row>
        <row r="735">
          <cell r="C735">
            <v>502373</v>
          </cell>
          <cell r="M735" t="str">
            <v>P</v>
          </cell>
          <cell r="O735" t="str">
            <v>Barbosa, Andrew</v>
          </cell>
        </row>
        <row r="736">
          <cell r="C736">
            <v>600253</v>
          </cell>
          <cell r="M736" t="str">
            <v>OF</v>
          </cell>
          <cell r="O736" t="str">
            <v>Barbosa, Aaron</v>
          </cell>
        </row>
        <row r="737">
          <cell r="C737">
            <v>150311</v>
          </cell>
          <cell r="M737" t="str">
            <v>P</v>
          </cell>
          <cell r="O737" t="str">
            <v>Barcelo, Lorenzo</v>
          </cell>
        </row>
        <row r="738">
          <cell r="C738">
            <v>660672</v>
          </cell>
          <cell r="M738" t="str">
            <v>OF</v>
          </cell>
          <cell r="O738" t="str">
            <v>Barcenas, Richard</v>
          </cell>
        </row>
        <row r="739">
          <cell r="C739">
            <v>572703</v>
          </cell>
          <cell r="M739" t="str">
            <v>P</v>
          </cell>
          <cell r="O739" t="str">
            <v>Bard, Luke</v>
          </cell>
        </row>
        <row r="740">
          <cell r="C740">
            <v>449471</v>
          </cell>
          <cell r="M740" t="str">
            <v>3B</v>
          </cell>
          <cell r="O740" t="str">
            <v>Barden, Brian</v>
          </cell>
        </row>
        <row r="741">
          <cell r="C741">
            <v>662948</v>
          </cell>
          <cell r="M741" t="str">
            <v>P</v>
          </cell>
          <cell r="O741" t="str">
            <v>Bare, Dustin</v>
          </cell>
        </row>
        <row r="742">
          <cell r="C742">
            <v>502140</v>
          </cell>
          <cell r="M742" t="str">
            <v>OF</v>
          </cell>
          <cell r="O742" t="str">
            <v>Barfield, Jeremy</v>
          </cell>
        </row>
        <row r="743">
          <cell r="C743">
            <v>606929</v>
          </cell>
          <cell r="M743" t="str">
            <v>P</v>
          </cell>
          <cell r="O743" t="str">
            <v>Barkell, Ty</v>
          </cell>
        </row>
        <row r="744">
          <cell r="C744">
            <v>656210</v>
          </cell>
          <cell r="M744" t="str">
            <v>P</v>
          </cell>
          <cell r="O744" t="str">
            <v>Barker, Brandon</v>
          </cell>
        </row>
        <row r="745">
          <cell r="C745">
            <v>654785</v>
          </cell>
          <cell r="M745" t="str">
            <v>P</v>
          </cell>
          <cell r="O745" t="str">
            <v>Barkley, Jeff</v>
          </cell>
        </row>
        <row r="746">
          <cell r="C746">
            <v>605130</v>
          </cell>
          <cell r="M746" t="str">
            <v>P</v>
          </cell>
          <cell r="O746" t="str">
            <v>Barlow, Scott</v>
          </cell>
        </row>
        <row r="747">
          <cell r="C747">
            <v>669618</v>
          </cell>
          <cell r="M747" t="str">
            <v>P</v>
          </cell>
          <cell r="O747" t="str">
            <v>Barlow, Joe</v>
          </cell>
        </row>
        <row r="748">
          <cell r="C748">
            <v>425549</v>
          </cell>
          <cell r="M748" t="str">
            <v>SS</v>
          </cell>
          <cell r="O748" t="str">
            <v>Barmes, Clint</v>
          </cell>
        </row>
        <row r="749">
          <cell r="C749">
            <v>488681</v>
          </cell>
          <cell r="M749" t="str">
            <v>LF</v>
          </cell>
          <cell r="O749" t="str">
            <v>Barnes, Brandon</v>
          </cell>
        </row>
        <row r="750">
          <cell r="C750">
            <v>488683</v>
          </cell>
          <cell r="M750" t="str">
            <v>P</v>
          </cell>
          <cell r="O750" t="str">
            <v>Barnes, Scott</v>
          </cell>
        </row>
        <row r="751">
          <cell r="C751">
            <v>571465</v>
          </cell>
          <cell r="M751" t="str">
            <v>3B</v>
          </cell>
          <cell r="O751" t="str">
            <v>Barnes, Jeremy</v>
          </cell>
        </row>
        <row r="752">
          <cell r="C752">
            <v>592130</v>
          </cell>
          <cell r="M752" t="str">
            <v>P</v>
          </cell>
          <cell r="O752" t="str">
            <v>Barnes, Danny</v>
          </cell>
        </row>
        <row r="753">
          <cell r="C753">
            <v>598264</v>
          </cell>
          <cell r="M753" t="str">
            <v>P</v>
          </cell>
          <cell r="O753" t="str">
            <v>Barnes, Matt</v>
          </cell>
        </row>
        <row r="754">
          <cell r="C754">
            <v>605131</v>
          </cell>
          <cell r="M754" t="str">
            <v>C</v>
          </cell>
          <cell r="O754" t="str">
            <v>Barnes, Austin</v>
          </cell>
        </row>
        <row r="755">
          <cell r="C755">
            <v>606930</v>
          </cell>
          <cell r="M755" t="str">
            <v>P</v>
          </cell>
          <cell r="O755" t="str">
            <v>Barnes, Jacob</v>
          </cell>
        </row>
        <row r="756">
          <cell r="C756">
            <v>608627</v>
          </cell>
          <cell r="M756" t="str">
            <v>OF</v>
          </cell>
          <cell r="O756" t="str">
            <v>Barnes, Barrett</v>
          </cell>
        </row>
        <row r="757">
          <cell r="C757">
            <v>643211</v>
          </cell>
          <cell r="M757" t="str">
            <v>OF</v>
          </cell>
          <cell r="O757" t="str">
            <v>Barnes, Jordan</v>
          </cell>
        </row>
        <row r="758">
          <cell r="C758">
            <v>663509</v>
          </cell>
          <cell r="M758" t="str">
            <v>OF</v>
          </cell>
          <cell r="O758" t="str">
            <v>Barnes, Jimmy</v>
          </cell>
        </row>
        <row r="759">
          <cell r="C759">
            <v>641337</v>
          </cell>
          <cell r="M759" t="str">
            <v>P</v>
          </cell>
          <cell r="O759" t="str">
            <v>Barnett, Andrew</v>
          </cell>
        </row>
        <row r="760">
          <cell r="C760">
            <v>664022</v>
          </cell>
          <cell r="M760" t="str">
            <v>P</v>
          </cell>
          <cell r="O760" t="str">
            <v>Barnett, Hunter</v>
          </cell>
        </row>
        <row r="761">
          <cell r="C761">
            <v>670122</v>
          </cell>
          <cell r="M761" t="str">
            <v>P</v>
          </cell>
          <cell r="O761" t="str">
            <v>Barnett, Jake</v>
          </cell>
        </row>
        <row r="762">
          <cell r="C762">
            <v>501817</v>
          </cell>
          <cell r="M762" t="str">
            <v>P</v>
          </cell>
          <cell r="O762" t="str">
            <v>Barnette, Tony</v>
          </cell>
        </row>
        <row r="763">
          <cell r="C763">
            <v>592132</v>
          </cell>
          <cell r="M763" t="str">
            <v>P</v>
          </cell>
          <cell r="O763" t="str">
            <v>Barnette, Tyler</v>
          </cell>
        </row>
        <row r="764">
          <cell r="C764">
            <v>446381</v>
          </cell>
          <cell r="M764" t="str">
            <v>2B</v>
          </cell>
          <cell r="O764" t="str">
            <v>Barney, Darwin</v>
          </cell>
        </row>
        <row r="765">
          <cell r="C765">
            <v>571466</v>
          </cell>
          <cell r="M765" t="str">
            <v>C</v>
          </cell>
          <cell r="O765" t="str">
            <v>Barnhart, Tucker</v>
          </cell>
        </row>
        <row r="766">
          <cell r="C766">
            <v>621572</v>
          </cell>
          <cell r="M766" t="str">
            <v>1B</v>
          </cell>
          <cell r="O766" t="str">
            <v>Barnum, Keon</v>
          </cell>
        </row>
        <row r="767">
          <cell r="C767">
            <v>571467</v>
          </cell>
          <cell r="M767" t="str">
            <v>C</v>
          </cell>
          <cell r="O767" t="str">
            <v>Baron, Steve</v>
          </cell>
        </row>
        <row r="768">
          <cell r="C768">
            <v>607457</v>
          </cell>
          <cell r="M768" t="str">
            <v>P</v>
          </cell>
          <cell r="O768" t="str">
            <v>Barraclough, Kyle</v>
          </cell>
        </row>
        <row r="769">
          <cell r="C769">
            <v>491707</v>
          </cell>
          <cell r="M769" t="str">
            <v>P</v>
          </cell>
          <cell r="O769" t="str">
            <v>Barradas, Arturo</v>
          </cell>
        </row>
        <row r="770">
          <cell r="C770">
            <v>571329</v>
          </cell>
          <cell r="M770" t="str">
            <v>P</v>
          </cell>
          <cell r="O770" t="str">
            <v>Barraza, Jesus</v>
          </cell>
        </row>
        <row r="771">
          <cell r="C771">
            <v>573612</v>
          </cell>
          <cell r="M771" t="str">
            <v>P</v>
          </cell>
          <cell r="O771" t="str">
            <v>Barraza, Alejandro</v>
          </cell>
        </row>
        <row r="772">
          <cell r="C772">
            <v>622186</v>
          </cell>
          <cell r="M772" t="str">
            <v>C</v>
          </cell>
          <cell r="O772" t="str">
            <v>Barraza, Jose</v>
          </cell>
        </row>
        <row r="773">
          <cell r="C773">
            <v>518435</v>
          </cell>
          <cell r="M773" t="str">
            <v>P</v>
          </cell>
          <cell r="O773" t="str">
            <v>Barreda, Manny</v>
          </cell>
        </row>
        <row r="774">
          <cell r="C774">
            <v>642456</v>
          </cell>
          <cell r="M774" t="str">
            <v>LF</v>
          </cell>
          <cell r="O774" t="str">
            <v>Barrera, Luis</v>
          </cell>
        </row>
        <row r="775">
          <cell r="C775">
            <v>668663</v>
          </cell>
          <cell r="M775" t="str">
            <v>C</v>
          </cell>
          <cell r="O775" t="str">
            <v>Barrera, Tres</v>
          </cell>
        </row>
        <row r="776">
          <cell r="C776">
            <v>667292</v>
          </cell>
          <cell r="M776" t="str">
            <v>OF</v>
          </cell>
          <cell r="O776" t="str">
            <v>Barreras, Robert</v>
          </cell>
        </row>
        <row r="777">
          <cell r="C777">
            <v>620439</v>
          </cell>
          <cell r="M777" t="str">
            <v>2B</v>
          </cell>
          <cell r="O777" t="str">
            <v>Barreto, Franklin</v>
          </cell>
        </row>
        <row r="778">
          <cell r="C778">
            <v>622171</v>
          </cell>
          <cell r="M778" t="str">
            <v>2B</v>
          </cell>
          <cell r="O778" t="str">
            <v>Barreto, Deiferson</v>
          </cell>
        </row>
        <row r="779">
          <cell r="C779">
            <v>502578</v>
          </cell>
          <cell r="M779" t="str">
            <v>P</v>
          </cell>
          <cell r="O779" t="str">
            <v>Barrett, Aaron</v>
          </cell>
        </row>
        <row r="780">
          <cell r="C780">
            <v>545332</v>
          </cell>
          <cell r="M780" t="str">
            <v>P</v>
          </cell>
          <cell r="O780" t="str">
            <v>Barrett, Jake</v>
          </cell>
        </row>
        <row r="781">
          <cell r="C781">
            <v>664958</v>
          </cell>
          <cell r="M781" t="str">
            <v>OF</v>
          </cell>
          <cell r="O781" t="str">
            <v>Barrett, Kyle</v>
          </cell>
        </row>
        <row r="782">
          <cell r="C782">
            <v>642545</v>
          </cell>
          <cell r="M782" t="str">
            <v>P</v>
          </cell>
          <cell r="O782" t="str">
            <v>Barria, Jaime</v>
          </cell>
        </row>
        <row r="783">
          <cell r="C783">
            <v>650696</v>
          </cell>
          <cell r="M783" t="str">
            <v>1B</v>
          </cell>
          <cell r="O783" t="str">
            <v>Barrie, Jack</v>
          </cell>
        </row>
        <row r="784">
          <cell r="C784">
            <v>656040</v>
          </cell>
          <cell r="M784" t="str">
            <v>OF</v>
          </cell>
          <cell r="O784" t="str">
            <v>Barriento, Juan</v>
          </cell>
        </row>
        <row r="785">
          <cell r="C785">
            <v>665316</v>
          </cell>
          <cell r="M785" t="str">
            <v>OF</v>
          </cell>
          <cell r="O785" t="str">
            <v>Barring, Will</v>
          </cell>
        </row>
        <row r="786">
          <cell r="C786">
            <v>553872</v>
          </cell>
          <cell r="M786" t="str">
            <v>P</v>
          </cell>
          <cell r="O786" t="str">
            <v>Barrios, Yhonathan</v>
          </cell>
        </row>
        <row r="787">
          <cell r="C787">
            <v>606318</v>
          </cell>
          <cell r="M787" t="str">
            <v>P</v>
          </cell>
          <cell r="O787" t="str">
            <v>Barrios, Agapito</v>
          </cell>
        </row>
        <row r="788">
          <cell r="C788">
            <v>621584</v>
          </cell>
          <cell r="M788" t="str">
            <v>1B</v>
          </cell>
          <cell r="O788" t="str">
            <v>Barrios, Kevin</v>
          </cell>
        </row>
        <row r="789">
          <cell r="C789">
            <v>622759</v>
          </cell>
          <cell r="M789" t="str">
            <v>1B</v>
          </cell>
          <cell r="O789" t="str">
            <v>Barrios, Daniel</v>
          </cell>
        </row>
        <row r="790">
          <cell r="C790">
            <v>650350</v>
          </cell>
          <cell r="M790" t="str">
            <v>P</v>
          </cell>
          <cell r="O790" t="str">
            <v>Barrios, Luis</v>
          </cell>
        </row>
        <row r="791">
          <cell r="C791">
            <v>658654</v>
          </cell>
          <cell r="M791" t="str">
            <v>SS</v>
          </cell>
          <cell r="O791" t="str">
            <v>Barrios, Ciro</v>
          </cell>
        </row>
        <row r="792">
          <cell r="C792">
            <v>665909</v>
          </cell>
          <cell r="M792" t="str">
            <v>P</v>
          </cell>
          <cell r="O792" t="str">
            <v>Barrios, Pedro</v>
          </cell>
        </row>
        <row r="793">
          <cell r="C793">
            <v>502515</v>
          </cell>
          <cell r="M793" t="str">
            <v>SS</v>
          </cell>
          <cell r="O793" t="str">
            <v>Barron, Raul</v>
          </cell>
        </row>
        <row r="794">
          <cell r="C794">
            <v>641338</v>
          </cell>
          <cell r="M794" t="str">
            <v>P</v>
          </cell>
          <cell r="O794" t="str">
            <v>Barrow, Dylan</v>
          </cell>
        </row>
        <row r="795">
          <cell r="C795">
            <v>435558</v>
          </cell>
          <cell r="M795" t="str">
            <v>1B</v>
          </cell>
          <cell r="O795" t="str">
            <v>Barton, Daric</v>
          </cell>
        </row>
        <row r="796">
          <cell r="C796">
            <v>641339</v>
          </cell>
          <cell r="M796" t="str">
            <v>P</v>
          </cell>
          <cell r="O796" t="str">
            <v>Bartsch, Kyle</v>
          </cell>
        </row>
        <row r="797">
          <cell r="C797">
            <v>657507</v>
          </cell>
          <cell r="M797" t="str">
            <v>3B</v>
          </cell>
          <cell r="O797" t="str">
            <v>Barzilli, Julian</v>
          </cell>
        </row>
        <row r="798">
          <cell r="C798">
            <v>642772</v>
          </cell>
          <cell r="M798" t="str">
            <v>CF</v>
          </cell>
          <cell r="O798" t="str">
            <v>Basabe, Luis Alexander</v>
          </cell>
        </row>
        <row r="799">
          <cell r="C799">
            <v>642773</v>
          </cell>
          <cell r="M799" t="str">
            <v>2B</v>
          </cell>
          <cell r="O799" t="str">
            <v>Basabe, Luis Alejandro</v>
          </cell>
        </row>
        <row r="800">
          <cell r="C800">
            <v>641341</v>
          </cell>
          <cell r="M800" t="str">
            <v>P</v>
          </cell>
          <cell r="O800" t="str">
            <v>Bashlor, Tyler</v>
          </cell>
        </row>
        <row r="801">
          <cell r="C801">
            <v>641342</v>
          </cell>
          <cell r="M801" t="str">
            <v>P</v>
          </cell>
          <cell r="O801" t="str">
            <v>Baskette, Payton</v>
          </cell>
        </row>
        <row r="802">
          <cell r="C802">
            <v>622378</v>
          </cell>
          <cell r="M802" t="str">
            <v>P</v>
          </cell>
          <cell r="O802" t="str">
            <v>Basora, Anthony</v>
          </cell>
        </row>
        <row r="803">
          <cell r="C803">
            <v>542914</v>
          </cell>
          <cell r="M803" t="str">
            <v>P</v>
          </cell>
          <cell r="O803" t="str">
            <v>Bass, Anthony</v>
          </cell>
        </row>
        <row r="804">
          <cell r="C804">
            <v>643212</v>
          </cell>
          <cell r="M804" t="str">
            <v>C</v>
          </cell>
          <cell r="O804" t="str">
            <v>Bass, Corey</v>
          </cell>
        </row>
        <row r="805">
          <cell r="C805">
            <v>664194</v>
          </cell>
          <cell r="M805" t="str">
            <v>P</v>
          </cell>
          <cell r="O805" t="str">
            <v>Bass, Blake</v>
          </cell>
        </row>
        <row r="806">
          <cell r="C806">
            <v>665580</v>
          </cell>
          <cell r="M806" t="str">
            <v>P</v>
          </cell>
          <cell r="O806" t="str">
            <v>Bass, Brian</v>
          </cell>
        </row>
        <row r="807">
          <cell r="C807">
            <v>605135</v>
          </cell>
          <cell r="M807" t="str">
            <v>P</v>
          </cell>
          <cell r="O807" t="str">
            <v>Bassitt, Chris</v>
          </cell>
        </row>
        <row r="808">
          <cell r="C808">
            <v>455374</v>
          </cell>
          <cell r="M808" t="str">
            <v>P</v>
          </cell>
          <cell r="O808" t="str">
            <v>Bastardo, Antonio</v>
          </cell>
        </row>
        <row r="809">
          <cell r="C809">
            <v>621578</v>
          </cell>
          <cell r="M809" t="str">
            <v>P</v>
          </cell>
          <cell r="O809" t="str">
            <v>Bastardo, Armando</v>
          </cell>
        </row>
        <row r="810">
          <cell r="C810">
            <v>642495</v>
          </cell>
          <cell r="M810" t="str">
            <v>RF</v>
          </cell>
          <cell r="O810" t="str">
            <v>Bastardo, Alexis</v>
          </cell>
        </row>
        <row r="811">
          <cell r="C811">
            <v>650795</v>
          </cell>
          <cell r="M811" t="str">
            <v>P</v>
          </cell>
          <cell r="O811" t="str">
            <v>Bastidas, Miguelangel</v>
          </cell>
        </row>
        <row r="812">
          <cell r="C812">
            <v>665846</v>
          </cell>
          <cell r="M812" t="str">
            <v>SS</v>
          </cell>
          <cell r="O812" t="str">
            <v>Bastidas, Jesus</v>
          </cell>
        </row>
        <row r="813">
          <cell r="C813">
            <v>621007</v>
          </cell>
          <cell r="M813" t="str">
            <v>3B</v>
          </cell>
          <cell r="O813" t="str">
            <v>Basto, Nick</v>
          </cell>
        </row>
        <row r="814">
          <cell r="C814">
            <v>608794</v>
          </cell>
          <cell r="M814" t="str">
            <v>P</v>
          </cell>
          <cell r="O814" t="str">
            <v>Basulto, Omar</v>
          </cell>
        </row>
        <row r="815">
          <cell r="C815">
            <v>572706</v>
          </cell>
          <cell r="M815" t="str">
            <v>P</v>
          </cell>
          <cell r="O815" t="str">
            <v>Bates, Colin</v>
          </cell>
        </row>
        <row r="816">
          <cell r="C816">
            <v>664098</v>
          </cell>
          <cell r="M816" t="str">
            <v>P</v>
          </cell>
          <cell r="O816" t="str">
            <v>Bates, Nathan</v>
          </cell>
        </row>
        <row r="817">
          <cell r="C817">
            <v>670314</v>
          </cell>
          <cell r="M817" t="str">
            <v>OF</v>
          </cell>
          <cell r="O817" t="str">
            <v>Bates, Tyler</v>
          </cell>
        </row>
        <row r="818">
          <cell r="C818">
            <v>446936</v>
          </cell>
          <cell r="M818" t="str">
            <v>SS</v>
          </cell>
          <cell r="O818" t="str">
            <v>Batista, Wilson</v>
          </cell>
        </row>
        <row r="819">
          <cell r="C819">
            <v>469580</v>
          </cell>
          <cell r="M819" t="str">
            <v>P</v>
          </cell>
          <cell r="O819" t="str">
            <v>Batista, Kendy</v>
          </cell>
        </row>
        <row r="820">
          <cell r="C820">
            <v>522588</v>
          </cell>
          <cell r="M820" t="str">
            <v>P</v>
          </cell>
          <cell r="O820" t="str">
            <v>Batista, Lay</v>
          </cell>
        </row>
        <row r="821">
          <cell r="C821">
            <v>570233</v>
          </cell>
          <cell r="M821" t="str">
            <v>P</v>
          </cell>
          <cell r="O821" t="str">
            <v>Batista, Frank</v>
          </cell>
        </row>
        <row r="822">
          <cell r="C822">
            <v>597715</v>
          </cell>
          <cell r="M822" t="str">
            <v>P</v>
          </cell>
          <cell r="O822" t="str">
            <v>Batista, Gean</v>
          </cell>
        </row>
        <row r="823">
          <cell r="C823">
            <v>642383</v>
          </cell>
          <cell r="M823" t="str">
            <v>P</v>
          </cell>
          <cell r="O823" t="str">
            <v>Batista, Jose</v>
          </cell>
        </row>
        <row r="824">
          <cell r="C824">
            <v>658425</v>
          </cell>
          <cell r="M824" t="str">
            <v>P</v>
          </cell>
          <cell r="O824" t="str">
            <v>Batista, Brian</v>
          </cell>
        </row>
        <row r="825">
          <cell r="C825">
            <v>659256</v>
          </cell>
          <cell r="M825" t="str">
            <v>P</v>
          </cell>
          <cell r="O825" t="str">
            <v>Batista, Franchi</v>
          </cell>
        </row>
        <row r="826">
          <cell r="C826">
            <v>660795</v>
          </cell>
          <cell r="M826" t="str">
            <v>P</v>
          </cell>
          <cell r="O826" t="str">
            <v>Batista, Edilson</v>
          </cell>
        </row>
        <row r="827">
          <cell r="C827">
            <v>665843</v>
          </cell>
          <cell r="M827" t="str">
            <v>SS</v>
          </cell>
          <cell r="O827" t="str">
            <v>Batista, Robinson</v>
          </cell>
        </row>
        <row r="828">
          <cell r="C828">
            <v>666811</v>
          </cell>
          <cell r="M828" t="str">
            <v>P</v>
          </cell>
          <cell r="O828" t="str">
            <v>Batista, Oliver</v>
          </cell>
        </row>
        <row r="829">
          <cell r="C829">
            <v>667594</v>
          </cell>
          <cell r="M829" t="str">
            <v>P</v>
          </cell>
          <cell r="O829" t="str">
            <v>Batista, Cristopher</v>
          </cell>
        </row>
        <row r="830">
          <cell r="C830">
            <v>599415</v>
          </cell>
          <cell r="M830" t="str">
            <v>C</v>
          </cell>
          <cell r="O830" t="str">
            <v>Battaglia, Ryan</v>
          </cell>
        </row>
        <row r="831">
          <cell r="C831">
            <v>656217</v>
          </cell>
          <cell r="M831" t="str">
            <v>P</v>
          </cell>
          <cell r="O831" t="str">
            <v>Batts, Mat</v>
          </cell>
        </row>
        <row r="832">
          <cell r="C832">
            <v>545333</v>
          </cell>
          <cell r="M832" t="str">
            <v>P</v>
          </cell>
          <cell r="O832" t="str">
            <v>Bauer, Trevor</v>
          </cell>
        </row>
        <row r="833">
          <cell r="C833">
            <v>641343</v>
          </cell>
          <cell r="M833" t="str">
            <v>OF</v>
          </cell>
          <cell r="O833" t="str">
            <v>Bauers, Jake</v>
          </cell>
        </row>
        <row r="834">
          <cell r="C834">
            <v>605136</v>
          </cell>
          <cell r="M834" t="str">
            <v>3B</v>
          </cell>
          <cell r="O834" t="str">
            <v>Baum, Jay</v>
          </cell>
        </row>
        <row r="835">
          <cell r="C835">
            <v>571473</v>
          </cell>
          <cell r="M835" t="str">
            <v>P</v>
          </cell>
          <cell r="O835" t="str">
            <v>Baumann, Buddy</v>
          </cell>
        </row>
        <row r="836">
          <cell r="C836">
            <v>664828</v>
          </cell>
          <cell r="M836" t="str">
            <v>OF</v>
          </cell>
          <cell r="O836" t="str">
            <v>Bauml, Cole</v>
          </cell>
        </row>
        <row r="837">
          <cell r="C837">
            <v>641344</v>
          </cell>
          <cell r="M837" t="str">
            <v>P</v>
          </cell>
          <cell r="O837" t="str">
            <v>Baune, James</v>
          </cell>
        </row>
        <row r="838">
          <cell r="C838">
            <v>665086</v>
          </cell>
          <cell r="M838" t="str">
            <v>1B</v>
          </cell>
          <cell r="O838" t="str">
            <v>Baur, Albert</v>
          </cell>
        </row>
        <row r="839">
          <cell r="C839">
            <v>429714</v>
          </cell>
          <cell r="M839" t="str">
            <v>P</v>
          </cell>
          <cell r="O839" t="str">
            <v>Bautista, Denny</v>
          </cell>
        </row>
        <row r="840">
          <cell r="C840">
            <v>430832</v>
          </cell>
          <cell r="M840" t="str">
            <v>RF</v>
          </cell>
          <cell r="O840" t="str">
            <v>Bautista, Jose</v>
          </cell>
        </row>
        <row r="841">
          <cell r="C841">
            <v>576288</v>
          </cell>
          <cell r="M841" t="str">
            <v>P</v>
          </cell>
          <cell r="O841" t="str">
            <v>Bautista, Jose</v>
          </cell>
        </row>
        <row r="842">
          <cell r="C842">
            <v>580048</v>
          </cell>
          <cell r="M842" t="str">
            <v>P</v>
          </cell>
          <cell r="O842" t="str">
            <v>Bautista, Rony</v>
          </cell>
        </row>
        <row r="843">
          <cell r="C843">
            <v>597411</v>
          </cell>
          <cell r="M843" t="str">
            <v>P</v>
          </cell>
          <cell r="O843" t="str">
            <v>Bautista, Juan</v>
          </cell>
        </row>
        <row r="844">
          <cell r="C844">
            <v>606211</v>
          </cell>
          <cell r="M844" t="str">
            <v>P</v>
          </cell>
          <cell r="O844" t="str">
            <v>Bautista, Miguel</v>
          </cell>
        </row>
        <row r="845">
          <cell r="C845">
            <v>608418</v>
          </cell>
          <cell r="M845" t="str">
            <v>2B</v>
          </cell>
          <cell r="O845" t="str">
            <v>Bautista, Claudio</v>
          </cell>
        </row>
        <row r="846">
          <cell r="C846">
            <v>622441</v>
          </cell>
          <cell r="M846" t="str">
            <v>CF</v>
          </cell>
          <cell r="O846" t="str">
            <v>Bautista, Rafael</v>
          </cell>
        </row>
        <row r="847">
          <cell r="C847">
            <v>639373</v>
          </cell>
          <cell r="M847" t="str">
            <v>P</v>
          </cell>
          <cell r="O847" t="str">
            <v>Bautista, Gerson</v>
          </cell>
        </row>
        <row r="848">
          <cell r="C848">
            <v>641345</v>
          </cell>
          <cell r="M848" t="str">
            <v>OF</v>
          </cell>
          <cell r="O848" t="str">
            <v>Bautista, Ricardo</v>
          </cell>
        </row>
        <row r="849">
          <cell r="C849">
            <v>642585</v>
          </cell>
          <cell r="M849" t="str">
            <v>P</v>
          </cell>
          <cell r="O849" t="str">
            <v>Bautista, Felix</v>
          </cell>
        </row>
        <row r="850">
          <cell r="C850">
            <v>642593</v>
          </cell>
          <cell r="M850" t="str">
            <v>P</v>
          </cell>
          <cell r="O850" t="str">
            <v>Bautista, Angel</v>
          </cell>
        </row>
        <row r="851">
          <cell r="C851">
            <v>642664</v>
          </cell>
          <cell r="M851" t="str">
            <v>P</v>
          </cell>
          <cell r="O851" t="str">
            <v>Bautista, Wendolyn</v>
          </cell>
        </row>
        <row r="852">
          <cell r="C852">
            <v>644366</v>
          </cell>
          <cell r="M852" t="str">
            <v>1B</v>
          </cell>
          <cell r="O852" t="str">
            <v>Bautista, Gerald</v>
          </cell>
        </row>
        <row r="853">
          <cell r="C853">
            <v>657509</v>
          </cell>
          <cell r="M853" t="str">
            <v>P</v>
          </cell>
          <cell r="O853" t="str">
            <v>Bautista, Nestor</v>
          </cell>
        </row>
        <row r="854">
          <cell r="C854">
            <v>660646</v>
          </cell>
          <cell r="M854" t="str">
            <v>C</v>
          </cell>
          <cell r="O854" t="str">
            <v>Bautista, Welbin</v>
          </cell>
        </row>
        <row r="855">
          <cell r="C855">
            <v>660647</v>
          </cell>
          <cell r="M855" t="str">
            <v>OF</v>
          </cell>
          <cell r="O855" t="str">
            <v>Bautista, Mariel</v>
          </cell>
        </row>
        <row r="856">
          <cell r="C856">
            <v>664900</v>
          </cell>
          <cell r="M856" t="str">
            <v>OF</v>
          </cell>
          <cell r="O856" t="str">
            <v>Bautista, Alex</v>
          </cell>
        </row>
        <row r="857">
          <cell r="C857">
            <v>664984</v>
          </cell>
          <cell r="M857" t="str">
            <v>OF</v>
          </cell>
          <cell r="O857" t="str">
            <v>Bautista, Kenneth</v>
          </cell>
        </row>
        <row r="858">
          <cell r="C858">
            <v>667328</v>
          </cell>
          <cell r="M858" t="str">
            <v>P</v>
          </cell>
          <cell r="O858" t="str">
            <v>Bautista, Juan</v>
          </cell>
        </row>
        <row r="859">
          <cell r="C859">
            <v>668522</v>
          </cell>
          <cell r="M859" t="str">
            <v>P</v>
          </cell>
          <cell r="O859" t="str">
            <v>Bautista, Gregory</v>
          </cell>
        </row>
        <row r="860">
          <cell r="C860">
            <v>594747</v>
          </cell>
          <cell r="M860" t="str">
            <v>P</v>
          </cell>
          <cell r="O860" t="str">
            <v>Bawcom, Logan</v>
          </cell>
        </row>
        <row r="861">
          <cell r="C861">
            <v>571474</v>
          </cell>
          <cell r="M861" t="str">
            <v>P</v>
          </cell>
          <cell r="O861" t="str">
            <v>Baxendale, D.J.</v>
          </cell>
        </row>
        <row r="862">
          <cell r="C862">
            <v>488689</v>
          </cell>
          <cell r="M862" t="str">
            <v>OF</v>
          </cell>
          <cell r="O862" t="str">
            <v>Baxter, Mike</v>
          </cell>
        </row>
        <row r="863">
          <cell r="C863">
            <v>608762</v>
          </cell>
          <cell r="M863" t="str">
            <v>P</v>
          </cell>
          <cell r="O863" t="str">
            <v>Bay, Shane</v>
          </cell>
        </row>
        <row r="864">
          <cell r="C864">
            <v>623377</v>
          </cell>
          <cell r="M864" t="str">
            <v>RF</v>
          </cell>
          <cell r="O864" t="str">
            <v>Bayardi, Brandon</v>
          </cell>
        </row>
        <row r="865">
          <cell r="C865">
            <v>669202</v>
          </cell>
          <cell r="M865" t="str">
            <v>P</v>
          </cell>
          <cell r="O865" t="str">
            <v>Bayer, Peter</v>
          </cell>
        </row>
        <row r="866">
          <cell r="C866">
            <v>641346</v>
          </cell>
          <cell r="M866" t="str">
            <v>P</v>
          </cell>
          <cell r="O866" t="str">
            <v>Bayless, Trevor</v>
          </cell>
        </row>
        <row r="867">
          <cell r="C867">
            <v>664947</v>
          </cell>
          <cell r="M867" t="str">
            <v>P</v>
          </cell>
          <cell r="O867" t="str">
            <v>Bayliss, Brian</v>
          </cell>
        </row>
        <row r="868">
          <cell r="C868">
            <v>643214</v>
          </cell>
          <cell r="M868" t="str">
            <v>P</v>
          </cell>
          <cell r="O868" t="str">
            <v>Bazar, Reagan</v>
          </cell>
        </row>
        <row r="869">
          <cell r="C869">
            <v>434590</v>
          </cell>
          <cell r="M869" t="str">
            <v>P</v>
          </cell>
          <cell r="O869" t="str">
            <v>Bazardo, Yorman</v>
          </cell>
        </row>
        <row r="870">
          <cell r="C870">
            <v>660825</v>
          </cell>
          <cell r="M870" t="str">
            <v>P</v>
          </cell>
          <cell r="O870" t="str">
            <v>Bazardo, Eduard</v>
          </cell>
        </row>
        <row r="871">
          <cell r="C871">
            <v>623426</v>
          </cell>
          <cell r="M871" t="str">
            <v>P</v>
          </cell>
          <cell r="O871" t="str">
            <v>Bazzani, Anthony</v>
          </cell>
        </row>
        <row r="872">
          <cell r="C872">
            <v>545404</v>
          </cell>
          <cell r="M872" t="str">
            <v>P</v>
          </cell>
          <cell r="O872" t="str">
            <v>Beachy, Brandon</v>
          </cell>
        </row>
        <row r="873">
          <cell r="C873">
            <v>542918</v>
          </cell>
          <cell r="M873" t="str">
            <v>P</v>
          </cell>
          <cell r="O873" t="str">
            <v>Beal, Jesse</v>
          </cell>
        </row>
        <row r="874">
          <cell r="C874">
            <v>606931</v>
          </cell>
          <cell r="M874" t="str">
            <v>P</v>
          </cell>
          <cell r="O874" t="str">
            <v>Beal, Evan</v>
          </cell>
        </row>
        <row r="875">
          <cell r="C875">
            <v>621515</v>
          </cell>
          <cell r="M875" t="str">
            <v>C</v>
          </cell>
          <cell r="O875" t="str">
            <v>Bean, Steve</v>
          </cell>
        </row>
        <row r="876">
          <cell r="C876">
            <v>641347</v>
          </cell>
          <cell r="M876" t="str">
            <v>P</v>
          </cell>
          <cell r="O876" t="str">
            <v>Bean, Parker</v>
          </cell>
        </row>
        <row r="877">
          <cell r="C877">
            <v>670079</v>
          </cell>
          <cell r="M877" t="str">
            <v>P</v>
          </cell>
          <cell r="O877" t="str">
            <v>Beardsley, Tyler</v>
          </cell>
        </row>
        <row r="878">
          <cell r="C878">
            <v>641348</v>
          </cell>
          <cell r="M878" t="str">
            <v>P</v>
          </cell>
          <cell r="O878" t="str">
            <v>Beasley, Derek</v>
          </cell>
        </row>
        <row r="879">
          <cell r="C879">
            <v>474039</v>
          </cell>
          <cell r="M879" t="str">
            <v>P</v>
          </cell>
          <cell r="O879" t="str">
            <v>Beato, Pedro</v>
          </cell>
        </row>
        <row r="880">
          <cell r="C880">
            <v>661393</v>
          </cell>
          <cell r="M880" t="str">
            <v>P</v>
          </cell>
          <cell r="O880" t="str">
            <v>Beato, Anyel</v>
          </cell>
        </row>
        <row r="881">
          <cell r="C881">
            <v>572711</v>
          </cell>
          <cell r="M881" t="str">
            <v>OF</v>
          </cell>
          <cell r="O881" t="str">
            <v>Beatty, C.J.</v>
          </cell>
        </row>
        <row r="882">
          <cell r="C882">
            <v>621241</v>
          </cell>
          <cell r="M882" t="str">
            <v>P</v>
          </cell>
          <cell r="O882" t="str">
            <v>Beatty, Max</v>
          </cell>
        </row>
        <row r="883">
          <cell r="C883">
            <v>607461</v>
          </cell>
          <cell r="M883" t="str">
            <v>IF</v>
          </cell>
          <cell r="O883" t="str">
            <v>Beaty, Matt</v>
          </cell>
        </row>
        <row r="884">
          <cell r="C884">
            <v>656019</v>
          </cell>
          <cell r="M884" t="str">
            <v>C</v>
          </cell>
          <cell r="O884" t="str">
            <v>Beaufond, Luis</v>
          </cell>
        </row>
        <row r="885">
          <cell r="C885">
            <v>518444</v>
          </cell>
          <cell r="M885" t="str">
            <v>P</v>
          </cell>
          <cell r="O885" t="str">
            <v>Beavan, Blake</v>
          </cell>
        </row>
        <row r="886">
          <cell r="C886">
            <v>610141</v>
          </cell>
          <cell r="M886" t="str">
            <v>RF</v>
          </cell>
          <cell r="O886" t="str">
            <v>Becerra, Wuilmer</v>
          </cell>
        </row>
        <row r="887">
          <cell r="C887">
            <v>571476</v>
          </cell>
          <cell r="M887" t="str">
            <v>P</v>
          </cell>
          <cell r="O887" t="str">
            <v>Beck, Chris</v>
          </cell>
        </row>
        <row r="888">
          <cell r="C888">
            <v>621324</v>
          </cell>
          <cell r="M888" t="str">
            <v>OF</v>
          </cell>
          <cell r="O888" t="str">
            <v>Beck, Preston</v>
          </cell>
        </row>
        <row r="889">
          <cell r="C889">
            <v>656219</v>
          </cell>
          <cell r="M889" t="str">
            <v>P</v>
          </cell>
          <cell r="O889" t="str">
            <v>Beck, Landon</v>
          </cell>
        </row>
        <row r="890">
          <cell r="C890">
            <v>665313</v>
          </cell>
          <cell r="M890" t="str">
            <v>OF</v>
          </cell>
          <cell r="O890" t="str">
            <v>Beck, Blair</v>
          </cell>
        </row>
        <row r="891">
          <cell r="C891">
            <v>621144</v>
          </cell>
          <cell r="M891" t="str">
            <v>P</v>
          </cell>
          <cell r="O891" t="str">
            <v>Becker, Cal</v>
          </cell>
        </row>
        <row r="892">
          <cell r="C892">
            <v>621396</v>
          </cell>
          <cell r="M892" t="str">
            <v>P</v>
          </cell>
          <cell r="O892" t="str">
            <v>Becker, Nolan</v>
          </cell>
        </row>
        <row r="893">
          <cell r="C893">
            <v>663844</v>
          </cell>
          <cell r="M893" t="str">
            <v>SS</v>
          </cell>
          <cell r="O893" t="str">
            <v>Becker, Branden</v>
          </cell>
        </row>
        <row r="894">
          <cell r="C894">
            <v>664077</v>
          </cell>
          <cell r="M894" t="str">
            <v>P</v>
          </cell>
          <cell r="O894" t="str">
            <v>Becker, Dillon</v>
          </cell>
        </row>
        <row r="895">
          <cell r="C895">
            <v>665564</v>
          </cell>
          <cell r="M895" t="str">
            <v>3B</v>
          </cell>
          <cell r="O895" t="str">
            <v>Becker, Dylan</v>
          </cell>
        </row>
        <row r="896">
          <cell r="C896">
            <v>277417</v>
          </cell>
          <cell r="M896" t="str">
            <v>P</v>
          </cell>
          <cell r="O896" t="str">
            <v>Beckett, Josh</v>
          </cell>
        </row>
        <row r="897">
          <cell r="C897">
            <v>493596</v>
          </cell>
          <cell r="M897" t="str">
            <v>3B</v>
          </cell>
          <cell r="O897" t="str">
            <v>Beckham, Gordon</v>
          </cell>
        </row>
        <row r="898">
          <cell r="C898">
            <v>542921</v>
          </cell>
          <cell r="M898" t="str">
            <v>2B</v>
          </cell>
          <cell r="O898" t="str">
            <v>Beckham, Tim</v>
          </cell>
        </row>
        <row r="899">
          <cell r="C899">
            <v>572713</v>
          </cell>
          <cell r="M899" t="str">
            <v>P</v>
          </cell>
          <cell r="O899" t="str">
            <v>Beckman, Ryan</v>
          </cell>
        </row>
        <row r="900">
          <cell r="C900">
            <v>670094</v>
          </cell>
          <cell r="M900" t="str">
            <v>SS</v>
          </cell>
          <cell r="O900" t="str">
            <v>Beckwith, Tyler</v>
          </cell>
        </row>
        <row r="901">
          <cell r="C901">
            <v>407853</v>
          </cell>
          <cell r="M901" t="str">
            <v>P</v>
          </cell>
          <cell r="O901" t="str">
            <v>Bedard, Erik</v>
          </cell>
        </row>
        <row r="902">
          <cell r="C902">
            <v>663397</v>
          </cell>
          <cell r="M902" t="str">
            <v>P</v>
          </cell>
          <cell r="O902" t="str">
            <v>Beddes, Danny</v>
          </cell>
        </row>
        <row r="903">
          <cell r="C903">
            <v>641351</v>
          </cell>
          <cell r="M903" t="str">
            <v>2B</v>
          </cell>
          <cell r="O903" t="str">
            <v>Bednar, Brandon</v>
          </cell>
        </row>
        <row r="904">
          <cell r="C904">
            <v>670280</v>
          </cell>
          <cell r="M904" t="str">
            <v>P</v>
          </cell>
          <cell r="O904" t="str">
            <v>Bednar, David</v>
          </cell>
        </row>
        <row r="905">
          <cell r="C905">
            <v>592135</v>
          </cell>
          <cell r="M905" t="str">
            <v>P</v>
          </cell>
          <cell r="O905" t="str">
            <v>Bedrosian, Cam</v>
          </cell>
        </row>
        <row r="906">
          <cell r="C906">
            <v>656220</v>
          </cell>
          <cell r="M906" t="str">
            <v>P</v>
          </cell>
          <cell r="O906" t="str">
            <v>Beech, Caleb</v>
          </cell>
        </row>
        <row r="907">
          <cell r="C907">
            <v>595881</v>
          </cell>
          <cell r="M907" t="str">
            <v>P</v>
          </cell>
          <cell r="O907" t="str">
            <v>Beede, Tyler</v>
          </cell>
        </row>
        <row r="908">
          <cell r="C908">
            <v>670175</v>
          </cell>
          <cell r="M908" t="str">
            <v>P</v>
          </cell>
          <cell r="O908" t="str">
            <v>Beeker, Clark</v>
          </cell>
        </row>
        <row r="909">
          <cell r="C909">
            <v>656222</v>
          </cell>
          <cell r="M909" t="str">
            <v>P</v>
          </cell>
          <cell r="O909" t="str">
            <v>Beeks, Jalen</v>
          </cell>
        </row>
        <row r="910">
          <cell r="C910">
            <v>542923</v>
          </cell>
          <cell r="M910" t="str">
            <v>P</v>
          </cell>
          <cell r="O910" t="str">
            <v>Beeler, Dallas</v>
          </cell>
        </row>
        <row r="911">
          <cell r="C911">
            <v>656223</v>
          </cell>
          <cell r="M911" t="str">
            <v>P</v>
          </cell>
          <cell r="O911" t="str">
            <v>Beeler, Bryce</v>
          </cell>
        </row>
        <row r="912">
          <cell r="C912">
            <v>657511</v>
          </cell>
          <cell r="M912" t="str">
            <v>P</v>
          </cell>
          <cell r="O912" t="str">
            <v>Beggs, Dustin</v>
          </cell>
        </row>
        <row r="913">
          <cell r="C913">
            <v>665250</v>
          </cell>
          <cell r="M913" t="str">
            <v>P</v>
          </cell>
          <cell r="O913" t="str">
            <v>Behr, Dakota</v>
          </cell>
        </row>
        <row r="914">
          <cell r="C914">
            <v>346847</v>
          </cell>
          <cell r="M914" t="str">
            <v>P</v>
          </cell>
          <cell r="O914" t="str">
            <v>Beimel, Joe</v>
          </cell>
        </row>
        <row r="915">
          <cell r="C915">
            <v>660856</v>
          </cell>
          <cell r="M915" t="str">
            <v>OF</v>
          </cell>
          <cell r="O915" t="str">
            <v>Bejaran, Leonel</v>
          </cell>
        </row>
        <row r="916">
          <cell r="C916">
            <v>656059</v>
          </cell>
          <cell r="M916" t="str">
            <v>P</v>
          </cell>
          <cell r="O916" t="str">
            <v>Belboder, Joel</v>
          </cell>
        </row>
        <row r="917">
          <cell r="C917">
            <v>627893</v>
          </cell>
          <cell r="M917" t="str">
            <v>3B</v>
          </cell>
          <cell r="O917" t="str">
            <v>Belen, Carlos</v>
          </cell>
        </row>
        <row r="918">
          <cell r="C918">
            <v>506988</v>
          </cell>
          <cell r="M918" t="str">
            <v>P</v>
          </cell>
          <cell r="O918" t="str">
            <v>Belfiore, Mike</v>
          </cell>
        </row>
        <row r="919">
          <cell r="C919">
            <v>664923</v>
          </cell>
          <cell r="M919" t="str">
            <v>P</v>
          </cell>
          <cell r="O919" t="str">
            <v>Belicek, Trevor</v>
          </cell>
        </row>
        <row r="920">
          <cell r="C920">
            <v>430613</v>
          </cell>
          <cell r="M920" t="str">
            <v>P</v>
          </cell>
          <cell r="O920" t="str">
            <v>Belisario, Ronald</v>
          </cell>
        </row>
        <row r="921">
          <cell r="C921">
            <v>591611</v>
          </cell>
          <cell r="M921" t="str">
            <v>P</v>
          </cell>
          <cell r="O921" t="str">
            <v>Belisario, Johan</v>
          </cell>
        </row>
        <row r="922">
          <cell r="C922">
            <v>279571</v>
          </cell>
          <cell r="M922" t="str">
            <v>P</v>
          </cell>
          <cell r="O922" t="str">
            <v>Belisle, Matt</v>
          </cell>
        </row>
        <row r="923">
          <cell r="C923">
            <v>542924</v>
          </cell>
          <cell r="M923" t="str">
            <v>P</v>
          </cell>
          <cell r="O923" t="str">
            <v>Beliveau, Jeff</v>
          </cell>
        </row>
        <row r="924">
          <cell r="C924">
            <v>425514</v>
          </cell>
          <cell r="M924" t="str">
            <v>P</v>
          </cell>
          <cell r="O924" t="str">
            <v>Bell, Heath</v>
          </cell>
        </row>
        <row r="925">
          <cell r="C925">
            <v>458679</v>
          </cell>
          <cell r="M925" t="str">
            <v>3B</v>
          </cell>
          <cell r="O925" t="str">
            <v>Bell, Josh</v>
          </cell>
        </row>
        <row r="926">
          <cell r="C926">
            <v>518445</v>
          </cell>
          <cell r="M926" t="str">
            <v>P</v>
          </cell>
          <cell r="O926" t="str">
            <v>Bell, Chad</v>
          </cell>
        </row>
        <row r="927">
          <cell r="C927">
            <v>547981</v>
          </cell>
          <cell r="M927" t="str">
            <v>OF</v>
          </cell>
          <cell r="O927" t="str">
            <v>Bell, Alexeis</v>
          </cell>
        </row>
        <row r="928">
          <cell r="C928">
            <v>605137</v>
          </cell>
          <cell r="M928" t="str">
            <v>1B</v>
          </cell>
          <cell r="O928" t="str">
            <v>Bell, Josh</v>
          </cell>
        </row>
        <row r="929">
          <cell r="C929">
            <v>631220</v>
          </cell>
          <cell r="M929" t="str">
            <v>2B</v>
          </cell>
          <cell r="O929" t="str">
            <v>Bell, Dean</v>
          </cell>
        </row>
        <row r="930">
          <cell r="C930">
            <v>664009</v>
          </cell>
          <cell r="M930" t="str">
            <v>2B</v>
          </cell>
          <cell r="O930" t="str">
            <v>Bell, Brantley</v>
          </cell>
        </row>
        <row r="931">
          <cell r="C931">
            <v>664146</v>
          </cell>
          <cell r="M931" t="str">
            <v>P</v>
          </cell>
          <cell r="O931" t="str">
            <v>Bell, Evan</v>
          </cell>
        </row>
        <row r="932">
          <cell r="C932">
            <v>571479</v>
          </cell>
          <cell r="M932" t="str">
            <v>P</v>
          </cell>
          <cell r="O932" t="str">
            <v>Bellatti, Andrew</v>
          </cell>
        </row>
        <row r="933">
          <cell r="C933">
            <v>641355</v>
          </cell>
          <cell r="M933" t="str">
            <v>1B</v>
          </cell>
          <cell r="O933" t="str">
            <v>Bellinger, Cody</v>
          </cell>
        </row>
        <row r="934">
          <cell r="C934">
            <v>547971</v>
          </cell>
          <cell r="M934" t="str">
            <v>C</v>
          </cell>
          <cell r="O934" t="str">
            <v>Bello, Yenier</v>
          </cell>
        </row>
        <row r="935">
          <cell r="C935">
            <v>593473</v>
          </cell>
          <cell r="M935" t="str">
            <v>P</v>
          </cell>
          <cell r="O935" t="str">
            <v>Bello, Yoely</v>
          </cell>
        </row>
        <row r="936">
          <cell r="C936">
            <v>646718</v>
          </cell>
          <cell r="M936" t="str">
            <v>3B</v>
          </cell>
          <cell r="O936" t="str">
            <v>Bello, Moises</v>
          </cell>
        </row>
        <row r="937">
          <cell r="C937">
            <v>660637</v>
          </cell>
          <cell r="M937" t="str">
            <v>P</v>
          </cell>
          <cell r="O937" t="str">
            <v>Bellorin, Luis</v>
          </cell>
        </row>
        <row r="938">
          <cell r="C938">
            <v>592138</v>
          </cell>
          <cell r="M938" t="str">
            <v>P</v>
          </cell>
          <cell r="O938" t="str">
            <v>Bellow, Kirby</v>
          </cell>
        </row>
        <row r="939">
          <cell r="C939">
            <v>572714</v>
          </cell>
          <cell r="M939" t="str">
            <v>1B</v>
          </cell>
          <cell r="O939" t="str">
            <v>Belnome, Vince</v>
          </cell>
        </row>
        <row r="940">
          <cell r="C940">
            <v>622767</v>
          </cell>
          <cell r="M940" t="str">
            <v>RF</v>
          </cell>
          <cell r="O940" t="str">
            <v>Belonis, Carlos</v>
          </cell>
        </row>
        <row r="941">
          <cell r="C941">
            <v>502102</v>
          </cell>
          <cell r="M941" t="str">
            <v>P</v>
          </cell>
          <cell r="O941" t="str">
            <v>Below, Duane</v>
          </cell>
        </row>
        <row r="942">
          <cell r="C942">
            <v>474832</v>
          </cell>
          <cell r="M942" t="str">
            <v>1B</v>
          </cell>
          <cell r="O942" t="str">
            <v>Belt, Brandon</v>
          </cell>
        </row>
        <row r="943">
          <cell r="C943">
            <v>670384</v>
          </cell>
          <cell r="M943" t="str">
            <v>P</v>
          </cell>
          <cell r="O943" t="str">
            <v>Belton, Greg</v>
          </cell>
        </row>
        <row r="944">
          <cell r="C944">
            <v>136860</v>
          </cell>
          <cell r="M944" t="str">
            <v>RF</v>
          </cell>
          <cell r="O944" t="str">
            <v>Beltran, Carlos</v>
          </cell>
        </row>
        <row r="945">
          <cell r="C945">
            <v>660718</v>
          </cell>
          <cell r="M945" t="str">
            <v>P</v>
          </cell>
          <cell r="O945" t="str">
            <v>Beltran, Pedro</v>
          </cell>
        </row>
        <row r="946">
          <cell r="C946">
            <v>134181</v>
          </cell>
          <cell r="M946" t="str">
            <v>3B</v>
          </cell>
          <cell r="O946" t="str">
            <v>Beltre, Adrian</v>
          </cell>
        </row>
        <row r="947">
          <cell r="C947">
            <v>520976</v>
          </cell>
          <cell r="M947" t="str">
            <v>OF</v>
          </cell>
          <cell r="O947" t="str">
            <v>Beltre, Engel</v>
          </cell>
        </row>
        <row r="948">
          <cell r="C948">
            <v>593580</v>
          </cell>
          <cell r="M948" t="str">
            <v>P</v>
          </cell>
          <cell r="O948" t="str">
            <v>Beltre, Dario</v>
          </cell>
        </row>
        <row r="949">
          <cell r="C949">
            <v>596883</v>
          </cell>
          <cell r="M949" t="str">
            <v>P</v>
          </cell>
          <cell r="O949" t="str">
            <v>Beltre, Andy</v>
          </cell>
        </row>
        <row r="950">
          <cell r="C950">
            <v>642461</v>
          </cell>
          <cell r="M950" t="str">
            <v>OF</v>
          </cell>
          <cell r="O950" t="str">
            <v>Beltre, Michael</v>
          </cell>
        </row>
        <row r="951">
          <cell r="C951">
            <v>645278</v>
          </cell>
          <cell r="M951" t="str">
            <v>SS</v>
          </cell>
          <cell r="O951" t="str">
            <v>Beltre, Kelvin</v>
          </cell>
        </row>
        <row r="952">
          <cell r="C952">
            <v>650521</v>
          </cell>
          <cell r="M952" t="str">
            <v>2B</v>
          </cell>
          <cell r="O952" t="str">
            <v>Beltre, Ramon</v>
          </cell>
        </row>
        <row r="953">
          <cell r="C953">
            <v>656030</v>
          </cell>
          <cell r="M953" t="str">
            <v>3B</v>
          </cell>
          <cell r="O953" t="str">
            <v>Beltre, Reiny</v>
          </cell>
        </row>
        <row r="954">
          <cell r="C954">
            <v>656074</v>
          </cell>
          <cell r="M954" t="str">
            <v>1B</v>
          </cell>
          <cell r="O954" t="str">
            <v>Beltre, Enmanuel</v>
          </cell>
        </row>
        <row r="955">
          <cell r="C955">
            <v>595129</v>
          </cell>
          <cell r="M955" t="str">
            <v>IF</v>
          </cell>
          <cell r="O955" t="str">
            <v>Belza, Tom</v>
          </cell>
        </row>
        <row r="956">
          <cell r="C956">
            <v>621532</v>
          </cell>
          <cell r="M956" t="str">
            <v>C</v>
          </cell>
          <cell r="O956" t="str">
            <v>Bemboom, Anthony</v>
          </cell>
        </row>
        <row r="957">
          <cell r="C957">
            <v>621233</v>
          </cell>
          <cell r="M957" t="str">
            <v>P</v>
          </cell>
          <cell r="O957" t="str">
            <v>Benak, Andrew</v>
          </cell>
        </row>
        <row r="958">
          <cell r="C958">
            <v>656226</v>
          </cell>
          <cell r="M958" t="str">
            <v>OF</v>
          </cell>
          <cell r="O958" t="str">
            <v>Benard, Isaac</v>
          </cell>
        </row>
        <row r="959">
          <cell r="C959">
            <v>658529</v>
          </cell>
          <cell r="M959" t="str">
            <v>C</v>
          </cell>
          <cell r="O959" t="str">
            <v>Benavente, Brandon</v>
          </cell>
        </row>
        <row r="960">
          <cell r="C960">
            <v>662927</v>
          </cell>
          <cell r="M960" t="str">
            <v>C</v>
          </cell>
          <cell r="O960" t="str">
            <v>Bencid, Allan</v>
          </cell>
        </row>
        <row r="961">
          <cell r="C961">
            <v>514923</v>
          </cell>
          <cell r="M961" t="str">
            <v>P</v>
          </cell>
          <cell r="O961" t="str">
            <v>Bencomo, Omar</v>
          </cell>
        </row>
        <row r="962">
          <cell r="C962">
            <v>667746</v>
          </cell>
          <cell r="M962" t="str">
            <v>P</v>
          </cell>
          <cell r="O962" t="str">
            <v>Bencomo, Edwuin</v>
          </cell>
        </row>
        <row r="963">
          <cell r="C963">
            <v>658542</v>
          </cell>
          <cell r="M963" t="str">
            <v>SS</v>
          </cell>
          <cell r="O963" t="str">
            <v>Bencosme, Bryan</v>
          </cell>
        </row>
        <row r="964">
          <cell r="C964">
            <v>592139</v>
          </cell>
          <cell r="M964" t="str">
            <v>P</v>
          </cell>
          <cell r="O964" t="str">
            <v>Bender, Joel</v>
          </cell>
        </row>
        <row r="965">
          <cell r="C965">
            <v>669622</v>
          </cell>
          <cell r="M965" t="str">
            <v>P</v>
          </cell>
          <cell r="O965" t="str">
            <v>Bender, Anthony</v>
          </cell>
        </row>
        <row r="966">
          <cell r="C966">
            <v>669623</v>
          </cell>
          <cell r="M966" t="str">
            <v>1B</v>
          </cell>
          <cell r="O966" t="str">
            <v>Benedetti, Carmen</v>
          </cell>
        </row>
        <row r="967">
          <cell r="C967">
            <v>591713</v>
          </cell>
          <cell r="M967" t="str">
            <v>CF</v>
          </cell>
          <cell r="O967" t="str">
            <v>Benedetto, Nick</v>
          </cell>
        </row>
        <row r="968">
          <cell r="C968">
            <v>607305</v>
          </cell>
          <cell r="M968" t="str">
            <v>P</v>
          </cell>
          <cell r="O968" t="str">
            <v>Benedict, Matt</v>
          </cell>
        </row>
        <row r="969">
          <cell r="C969">
            <v>670063</v>
          </cell>
          <cell r="M969" t="str">
            <v>P</v>
          </cell>
          <cell r="O969" t="str">
            <v>Benenati, Lucas</v>
          </cell>
        </row>
        <row r="970">
          <cell r="C970">
            <v>643216</v>
          </cell>
          <cell r="M970" t="str">
            <v>P</v>
          </cell>
          <cell r="O970" t="str">
            <v>Bengard, Jon</v>
          </cell>
        </row>
        <row r="971">
          <cell r="C971">
            <v>581530</v>
          </cell>
          <cell r="M971" t="str">
            <v>P</v>
          </cell>
          <cell r="O971" t="str">
            <v>Benincasa, Robert</v>
          </cell>
        </row>
        <row r="972">
          <cell r="C972">
            <v>643217</v>
          </cell>
          <cell r="M972" t="str">
            <v>LF</v>
          </cell>
          <cell r="O972" t="str">
            <v>Benintendi, Andrew</v>
          </cell>
        </row>
        <row r="973">
          <cell r="C973">
            <v>592140</v>
          </cell>
          <cell r="M973" t="str">
            <v>P</v>
          </cell>
          <cell r="O973" t="str">
            <v>Benitez, Luis</v>
          </cell>
        </row>
        <row r="974">
          <cell r="C974">
            <v>622365</v>
          </cell>
          <cell r="M974" t="str">
            <v>P</v>
          </cell>
          <cell r="O974" t="str">
            <v>Benitez, Anfernee</v>
          </cell>
        </row>
        <row r="975">
          <cell r="C975">
            <v>622577</v>
          </cell>
          <cell r="M975" t="str">
            <v>LF</v>
          </cell>
          <cell r="O975" t="str">
            <v>Benitez, Luis</v>
          </cell>
        </row>
        <row r="976">
          <cell r="C976">
            <v>644367</v>
          </cell>
          <cell r="M976" t="str">
            <v>P</v>
          </cell>
          <cell r="O976" t="str">
            <v>Benitez, Julio</v>
          </cell>
        </row>
        <row r="977">
          <cell r="C977">
            <v>668548</v>
          </cell>
          <cell r="M977" t="str">
            <v>P</v>
          </cell>
          <cell r="O977" t="str">
            <v>Benitez, Alfredo</v>
          </cell>
        </row>
        <row r="978">
          <cell r="C978">
            <v>501699</v>
          </cell>
          <cell r="M978" t="str">
            <v>P</v>
          </cell>
          <cell r="O978" t="str">
            <v>Benjamin, Ramon</v>
          </cell>
        </row>
        <row r="979">
          <cell r="C979">
            <v>595130</v>
          </cell>
          <cell r="M979" t="str">
            <v>2B</v>
          </cell>
          <cell r="O979" t="str">
            <v>Benjamin, Michael</v>
          </cell>
        </row>
        <row r="980">
          <cell r="C980">
            <v>605138</v>
          </cell>
          <cell r="M980" t="str">
            <v>P</v>
          </cell>
          <cell r="O980" t="str">
            <v>Benjamin, Wes</v>
          </cell>
        </row>
        <row r="981">
          <cell r="C981">
            <v>658137</v>
          </cell>
          <cell r="M981" t="str">
            <v>LF</v>
          </cell>
          <cell r="O981" t="str">
            <v>Benjamin, Jose</v>
          </cell>
        </row>
        <row r="982">
          <cell r="C982">
            <v>661394</v>
          </cell>
          <cell r="M982" t="str">
            <v>SS</v>
          </cell>
          <cell r="O982" t="str">
            <v>Benjamin, Jose</v>
          </cell>
        </row>
        <row r="983">
          <cell r="C983">
            <v>430831</v>
          </cell>
          <cell r="M983" t="str">
            <v>P</v>
          </cell>
          <cell r="O983" t="str">
            <v>Bennett, Jeff</v>
          </cell>
        </row>
        <row r="984">
          <cell r="C984">
            <v>594750</v>
          </cell>
          <cell r="M984" t="str">
            <v>P</v>
          </cell>
          <cell r="O984" t="str">
            <v>Bennett, Hamilton</v>
          </cell>
        </row>
        <row r="985">
          <cell r="C985">
            <v>645262</v>
          </cell>
          <cell r="M985" t="str">
            <v>P</v>
          </cell>
          <cell r="O985" t="str">
            <v>Bennett, Kerrion</v>
          </cell>
        </row>
        <row r="986">
          <cell r="C986">
            <v>663438</v>
          </cell>
          <cell r="M986" t="str">
            <v>OF</v>
          </cell>
          <cell r="O986" t="str">
            <v>Bennett, Terry</v>
          </cell>
        </row>
        <row r="987">
          <cell r="C987">
            <v>663576</v>
          </cell>
          <cell r="M987" t="str">
            <v>P</v>
          </cell>
          <cell r="O987" t="str">
            <v>Bennett, Connor</v>
          </cell>
        </row>
        <row r="988">
          <cell r="C988">
            <v>666815</v>
          </cell>
          <cell r="M988" t="str">
            <v>SS</v>
          </cell>
          <cell r="O988" t="str">
            <v>Bennett, T.J.</v>
          </cell>
        </row>
        <row r="989">
          <cell r="C989">
            <v>643218</v>
          </cell>
          <cell r="M989" t="str">
            <v>2B</v>
          </cell>
          <cell r="O989" t="str">
            <v>Bennie, Joe</v>
          </cell>
        </row>
        <row r="990">
          <cell r="C990">
            <v>670421</v>
          </cell>
          <cell r="M990" t="str">
            <v>OF</v>
          </cell>
          <cell r="O990" t="str">
            <v>Bennie, Robert</v>
          </cell>
        </row>
        <row r="991">
          <cell r="C991">
            <v>276542</v>
          </cell>
          <cell r="M991" t="str">
            <v>P</v>
          </cell>
          <cell r="O991" t="str">
            <v>Benoit, Joaquin</v>
          </cell>
        </row>
        <row r="992">
          <cell r="C992">
            <v>642739</v>
          </cell>
          <cell r="M992" t="str">
            <v>2B</v>
          </cell>
          <cell r="O992" t="str">
            <v>Benoit, Luis</v>
          </cell>
        </row>
        <row r="993">
          <cell r="C993">
            <v>646081</v>
          </cell>
          <cell r="M993" t="str">
            <v>P</v>
          </cell>
          <cell r="O993" t="str">
            <v>Benoit, Rodrigo</v>
          </cell>
        </row>
        <row r="994">
          <cell r="C994">
            <v>501994</v>
          </cell>
          <cell r="M994" t="str">
            <v>LF</v>
          </cell>
          <cell r="O994" t="str">
            <v>Benson, Joe</v>
          </cell>
        </row>
        <row r="995">
          <cell r="C995">
            <v>666181</v>
          </cell>
          <cell r="M995" t="str">
            <v>OF</v>
          </cell>
          <cell r="O995" t="str">
            <v>Benson, Will</v>
          </cell>
        </row>
        <row r="996">
          <cell r="C996">
            <v>670392</v>
          </cell>
          <cell r="M996" t="str">
            <v>1B</v>
          </cell>
          <cell r="O996" t="str">
            <v>Benson, Griffin</v>
          </cell>
        </row>
        <row r="997">
          <cell r="C997">
            <v>650558</v>
          </cell>
          <cell r="M997" t="str">
            <v>P</v>
          </cell>
          <cell r="O997" t="str">
            <v>Benzant, Gerald</v>
          </cell>
        </row>
        <row r="998">
          <cell r="C998">
            <v>668545</v>
          </cell>
          <cell r="M998" t="str">
            <v>LF</v>
          </cell>
          <cell r="O998" t="str">
            <v>Beracierta, Raul</v>
          </cell>
        </row>
        <row r="999">
          <cell r="C999">
            <v>542686</v>
          </cell>
          <cell r="M999" t="str">
            <v>P</v>
          </cell>
          <cell r="O999" t="str">
            <v>Beras, Wander</v>
          </cell>
        </row>
        <row r="1000">
          <cell r="C1000">
            <v>620440</v>
          </cell>
          <cell r="M1000" t="str">
            <v>LF</v>
          </cell>
          <cell r="O1000" t="str">
            <v>Beras, Jairo</v>
          </cell>
        </row>
        <row r="1001">
          <cell r="C1001">
            <v>607289</v>
          </cell>
          <cell r="M1001" t="str">
            <v>C</v>
          </cell>
          <cell r="O1001" t="str">
            <v>Berberet, Parker</v>
          </cell>
        </row>
        <row r="1002">
          <cell r="C1002">
            <v>503437</v>
          </cell>
          <cell r="M1002" t="str">
            <v>IF</v>
          </cell>
          <cell r="O1002" t="str">
            <v>Beresford, James</v>
          </cell>
        </row>
        <row r="1003">
          <cell r="C1003">
            <v>643219</v>
          </cell>
          <cell r="M1003" t="str">
            <v>P</v>
          </cell>
          <cell r="O1003" t="str">
            <v>Beresford, Andy</v>
          </cell>
        </row>
        <row r="1004">
          <cell r="C1004">
            <v>657512</v>
          </cell>
          <cell r="M1004" t="str">
            <v>LF</v>
          </cell>
          <cell r="O1004" t="str">
            <v>Bereszniewicz, Billy</v>
          </cell>
        </row>
        <row r="1005">
          <cell r="C1005">
            <v>576828</v>
          </cell>
          <cell r="M1005" t="str">
            <v>P</v>
          </cell>
          <cell r="O1005" t="str">
            <v>Berg, Jeremy</v>
          </cell>
        </row>
        <row r="1006">
          <cell r="C1006">
            <v>624421</v>
          </cell>
          <cell r="M1006" t="str">
            <v>P</v>
          </cell>
          <cell r="O1006" t="str">
            <v>Berg, David</v>
          </cell>
        </row>
        <row r="1007">
          <cell r="C1007">
            <v>664157</v>
          </cell>
          <cell r="M1007" t="str">
            <v>P</v>
          </cell>
          <cell r="O1007" t="str">
            <v>Bergen, Travis</v>
          </cell>
        </row>
        <row r="1008">
          <cell r="C1008">
            <v>446354</v>
          </cell>
          <cell r="M1008" t="str">
            <v>P</v>
          </cell>
          <cell r="O1008" t="str">
            <v>Berger, Eric</v>
          </cell>
        </row>
        <row r="1009">
          <cell r="C1009">
            <v>605139</v>
          </cell>
          <cell r="M1009" t="str">
            <v>1B</v>
          </cell>
          <cell r="O1009" t="str">
            <v>Bergin, David</v>
          </cell>
        </row>
        <row r="1010">
          <cell r="C1010">
            <v>664225</v>
          </cell>
          <cell r="M1010" t="str">
            <v>P</v>
          </cell>
          <cell r="O1010" t="str">
            <v>Bergjans, Tommy</v>
          </cell>
        </row>
        <row r="1011">
          <cell r="C1011">
            <v>548357</v>
          </cell>
          <cell r="M1011" t="str">
            <v>P</v>
          </cell>
          <cell r="O1011" t="str">
            <v>Bergman, Christian</v>
          </cell>
        </row>
        <row r="1012">
          <cell r="C1012">
            <v>622540</v>
          </cell>
          <cell r="M1012" t="str">
            <v>P</v>
          </cell>
          <cell r="O1012" t="str">
            <v>Berihuete, Enmanuel</v>
          </cell>
        </row>
        <row r="1013">
          <cell r="C1013">
            <v>460072</v>
          </cell>
          <cell r="M1013" t="str">
            <v>P</v>
          </cell>
          <cell r="O1013" t="str">
            <v>Berken, Jason</v>
          </cell>
        </row>
        <row r="1014">
          <cell r="C1014">
            <v>670281</v>
          </cell>
          <cell r="M1014" t="str">
            <v>C</v>
          </cell>
          <cell r="O1014" t="str">
            <v>Berman, Steve</v>
          </cell>
        </row>
        <row r="1015">
          <cell r="C1015">
            <v>642323</v>
          </cell>
          <cell r="M1015" t="str">
            <v>1B</v>
          </cell>
          <cell r="O1015" t="str">
            <v>Bermejo, Jesus</v>
          </cell>
        </row>
        <row r="1016">
          <cell r="C1016">
            <v>499543</v>
          </cell>
          <cell r="M1016" t="str">
            <v>RF</v>
          </cell>
          <cell r="O1016" t="str">
            <v>Bermudez, Ronald</v>
          </cell>
        </row>
        <row r="1017">
          <cell r="C1017">
            <v>624222</v>
          </cell>
          <cell r="M1017" t="str">
            <v>P</v>
          </cell>
          <cell r="O1017" t="str">
            <v>Bermudez, Gabriel</v>
          </cell>
        </row>
        <row r="1018">
          <cell r="C1018">
            <v>624576</v>
          </cell>
          <cell r="M1018" t="str">
            <v>P</v>
          </cell>
          <cell r="O1018" t="str">
            <v>Bermudez, Harrinson</v>
          </cell>
        </row>
        <row r="1019">
          <cell r="C1019">
            <v>650223</v>
          </cell>
          <cell r="M1019" t="str">
            <v>P</v>
          </cell>
          <cell r="O1019" t="str">
            <v>Bermudez, Juan</v>
          </cell>
        </row>
        <row r="1020">
          <cell r="C1020">
            <v>660712</v>
          </cell>
          <cell r="M1020" t="str">
            <v>P</v>
          </cell>
          <cell r="O1020" t="str">
            <v>Bermudez, Jose</v>
          </cell>
        </row>
        <row r="1021">
          <cell r="C1021">
            <v>666518</v>
          </cell>
          <cell r="M1021" t="str">
            <v>1B</v>
          </cell>
          <cell r="O1021" t="str">
            <v>Bermudez, Miguel</v>
          </cell>
        </row>
        <row r="1022">
          <cell r="C1022">
            <v>666598</v>
          </cell>
          <cell r="M1022" t="str">
            <v>OF</v>
          </cell>
          <cell r="O1022" t="str">
            <v>Bermudez, Jose</v>
          </cell>
        </row>
        <row r="1023">
          <cell r="C1023">
            <v>642723</v>
          </cell>
          <cell r="M1023" t="str">
            <v>3B</v>
          </cell>
          <cell r="O1023" t="str">
            <v>Bernabel, Ery</v>
          </cell>
        </row>
        <row r="1024">
          <cell r="C1024">
            <v>465668</v>
          </cell>
          <cell r="M1024" t="str">
            <v>LF</v>
          </cell>
          <cell r="O1024" t="str">
            <v>Bernadina, Roger</v>
          </cell>
        </row>
        <row r="1025">
          <cell r="C1025">
            <v>667747</v>
          </cell>
          <cell r="M1025" t="str">
            <v>P</v>
          </cell>
          <cell r="O1025" t="str">
            <v>Bernaez, Jesus</v>
          </cell>
        </row>
        <row r="1026">
          <cell r="C1026">
            <v>597017</v>
          </cell>
          <cell r="M1026" t="str">
            <v>RF</v>
          </cell>
          <cell r="O1026" t="str">
            <v>Bernal, Michael</v>
          </cell>
        </row>
        <row r="1027">
          <cell r="C1027">
            <v>656018</v>
          </cell>
          <cell r="M1027" t="str">
            <v>C</v>
          </cell>
          <cell r="O1027" t="str">
            <v>Bernal, Ihan</v>
          </cell>
        </row>
        <row r="1028">
          <cell r="C1028">
            <v>667413</v>
          </cell>
          <cell r="M1028" t="str">
            <v>SS</v>
          </cell>
          <cell r="O1028" t="str">
            <v>Bernal, Michael</v>
          </cell>
        </row>
        <row r="1029">
          <cell r="C1029">
            <v>592144</v>
          </cell>
          <cell r="M1029" t="str">
            <v>CF</v>
          </cell>
          <cell r="O1029" t="str">
            <v>Bernard, Wynton</v>
          </cell>
        </row>
        <row r="1030">
          <cell r="C1030">
            <v>658426</v>
          </cell>
          <cell r="M1030" t="str">
            <v>P</v>
          </cell>
          <cell r="O1030" t="str">
            <v>Bernard, Derrick</v>
          </cell>
        </row>
        <row r="1031">
          <cell r="C1031">
            <v>657514</v>
          </cell>
          <cell r="M1031" t="str">
            <v>P</v>
          </cell>
          <cell r="O1031" t="str">
            <v>Bernardino, Brennan</v>
          </cell>
        </row>
        <row r="1032">
          <cell r="C1032">
            <v>448674</v>
          </cell>
          <cell r="M1032" t="str">
            <v>SS</v>
          </cell>
          <cell r="O1032" t="str">
            <v>Bernier, Doug</v>
          </cell>
        </row>
        <row r="1033">
          <cell r="C1033">
            <v>621244</v>
          </cell>
          <cell r="M1033" t="str">
            <v>P</v>
          </cell>
          <cell r="O1033" t="str">
            <v>Berrios, Jose</v>
          </cell>
        </row>
        <row r="1034">
          <cell r="C1034">
            <v>656230</v>
          </cell>
          <cell r="M1034" t="str">
            <v>LF</v>
          </cell>
          <cell r="O1034" t="str">
            <v>Berrios, Arnaldo</v>
          </cell>
        </row>
        <row r="1035">
          <cell r="C1035">
            <v>407556</v>
          </cell>
          <cell r="M1035" t="str">
            <v>2B</v>
          </cell>
          <cell r="O1035" t="str">
            <v>Berroa, Angel</v>
          </cell>
        </row>
        <row r="1036">
          <cell r="C1036">
            <v>660606</v>
          </cell>
          <cell r="M1036" t="str">
            <v>P</v>
          </cell>
          <cell r="O1036" t="str">
            <v>Berroa, Silvestre</v>
          </cell>
        </row>
        <row r="1037">
          <cell r="C1037">
            <v>661410</v>
          </cell>
          <cell r="M1037" t="str">
            <v>OF</v>
          </cell>
          <cell r="O1037" t="str">
            <v>Berroa, Ramfis</v>
          </cell>
        </row>
        <row r="1038">
          <cell r="C1038">
            <v>661414</v>
          </cell>
          <cell r="M1038" t="str">
            <v>OF</v>
          </cell>
          <cell r="O1038" t="str">
            <v>Berroa, Melbin</v>
          </cell>
        </row>
        <row r="1039">
          <cell r="C1039">
            <v>655319</v>
          </cell>
          <cell r="M1039" t="str">
            <v>P</v>
          </cell>
          <cell r="O1039" t="str">
            <v>Berroteran, Jose</v>
          </cell>
        </row>
        <row r="1040">
          <cell r="C1040">
            <v>450641</v>
          </cell>
          <cell r="M1040" t="str">
            <v>LF</v>
          </cell>
          <cell r="O1040" t="str">
            <v>Berry, Quintin</v>
          </cell>
        </row>
        <row r="1041">
          <cell r="C1041">
            <v>572718</v>
          </cell>
          <cell r="M1041" t="str">
            <v>P</v>
          </cell>
          <cell r="O1041" t="str">
            <v>Berry, Tim</v>
          </cell>
        </row>
        <row r="1042">
          <cell r="C1042">
            <v>670315</v>
          </cell>
          <cell r="M1042" t="str">
            <v>1B</v>
          </cell>
          <cell r="O1042" t="str">
            <v>Berry, Branden</v>
          </cell>
        </row>
        <row r="1043">
          <cell r="C1043">
            <v>534592</v>
          </cell>
          <cell r="M1043" t="str">
            <v>C</v>
          </cell>
          <cell r="O1043" t="str">
            <v>Berset, Chris</v>
          </cell>
        </row>
        <row r="1044">
          <cell r="C1044">
            <v>542932</v>
          </cell>
          <cell r="M1044" t="str">
            <v>2B</v>
          </cell>
          <cell r="O1044" t="str">
            <v>Berti, Jon</v>
          </cell>
        </row>
        <row r="1045">
          <cell r="C1045">
            <v>664972</v>
          </cell>
          <cell r="M1045" t="str">
            <v>P</v>
          </cell>
          <cell r="O1045" t="str">
            <v>Bertness, Nate</v>
          </cell>
        </row>
        <row r="1046">
          <cell r="C1046">
            <v>665085</v>
          </cell>
          <cell r="M1046" t="str">
            <v>P</v>
          </cell>
          <cell r="O1046" t="str">
            <v>Berube, Marc</v>
          </cell>
        </row>
        <row r="1047">
          <cell r="C1047">
            <v>476454</v>
          </cell>
          <cell r="M1047" t="str">
            <v>P</v>
          </cell>
          <cell r="O1047" t="str">
            <v>Betances, Dellin</v>
          </cell>
        </row>
        <row r="1048">
          <cell r="C1048">
            <v>660426</v>
          </cell>
          <cell r="M1048" t="str">
            <v>P</v>
          </cell>
          <cell r="O1048" t="str">
            <v>Betances, Emmanuel</v>
          </cell>
        </row>
        <row r="1049">
          <cell r="C1049">
            <v>429783</v>
          </cell>
          <cell r="M1049" t="str">
            <v>P</v>
          </cell>
          <cell r="O1049" t="str">
            <v>Betancourt, Rafael</v>
          </cell>
        </row>
        <row r="1050">
          <cell r="C1050">
            <v>435358</v>
          </cell>
          <cell r="M1050" t="str">
            <v>1B</v>
          </cell>
          <cell r="O1050" t="str">
            <v>Betancourt, Yuniesky</v>
          </cell>
        </row>
        <row r="1051">
          <cell r="C1051">
            <v>621598</v>
          </cell>
          <cell r="M1051" t="str">
            <v>2B</v>
          </cell>
          <cell r="O1051" t="str">
            <v>Betancourt, Javier</v>
          </cell>
        </row>
        <row r="1052">
          <cell r="C1052">
            <v>400140</v>
          </cell>
          <cell r="M1052" t="str">
            <v>1B</v>
          </cell>
          <cell r="O1052" t="str">
            <v>Betemit, Wilson</v>
          </cell>
        </row>
        <row r="1053">
          <cell r="C1053">
            <v>542194</v>
          </cell>
          <cell r="M1053" t="str">
            <v>C</v>
          </cell>
          <cell r="O1053" t="str">
            <v>Bethancourt, Christian</v>
          </cell>
        </row>
        <row r="1054">
          <cell r="C1054">
            <v>643220</v>
          </cell>
          <cell r="M1054" t="str">
            <v>C</v>
          </cell>
          <cell r="O1054" t="str">
            <v>Bethea, Danny</v>
          </cell>
        </row>
        <row r="1055">
          <cell r="C1055">
            <v>670744</v>
          </cell>
          <cell r="M1055" t="str">
            <v>P</v>
          </cell>
          <cell r="O1055" t="str">
            <v>Bethell, Max</v>
          </cell>
        </row>
        <row r="1056">
          <cell r="C1056">
            <v>661437</v>
          </cell>
          <cell r="M1056" t="str">
            <v>IF</v>
          </cell>
          <cell r="O1056" t="str">
            <v>Bethencourt, Jhonny</v>
          </cell>
        </row>
        <row r="1057">
          <cell r="C1057">
            <v>670422</v>
          </cell>
          <cell r="M1057" t="str">
            <v>P</v>
          </cell>
          <cell r="O1057" t="str">
            <v>Bettencourt, Trevor</v>
          </cell>
        </row>
        <row r="1058">
          <cell r="C1058">
            <v>518452</v>
          </cell>
          <cell r="M1058" t="str">
            <v>P</v>
          </cell>
          <cell r="O1058" t="str">
            <v>Bettis, Chad</v>
          </cell>
        </row>
        <row r="1059">
          <cell r="C1059">
            <v>605141</v>
          </cell>
          <cell r="M1059" t="str">
            <v>RF</v>
          </cell>
          <cell r="O1059" t="str">
            <v>Betts, Mookie</v>
          </cell>
        </row>
        <row r="1060">
          <cell r="C1060">
            <v>657515</v>
          </cell>
          <cell r="M1060" t="str">
            <v>3B</v>
          </cell>
          <cell r="O1060" t="str">
            <v>Betts, Jordan</v>
          </cell>
        </row>
        <row r="1061">
          <cell r="C1061">
            <v>657516</v>
          </cell>
          <cell r="M1061" t="str">
            <v>P</v>
          </cell>
          <cell r="O1061" t="str">
            <v>Betts, Palmer</v>
          </cell>
        </row>
        <row r="1062">
          <cell r="C1062">
            <v>663341</v>
          </cell>
          <cell r="M1062" t="str">
            <v>C</v>
          </cell>
          <cell r="O1062" t="str">
            <v>Betts, Chris</v>
          </cell>
        </row>
        <row r="1063">
          <cell r="C1063">
            <v>607352</v>
          </cell>
          <cell r="M1063" t="str">
            <v>P</v>
          </cell>
          <cell r="O1063" t="str">
            <v>Biagini, Joe</v>
          </cell>
        </row>
        <row r="1064">
          <cell r="C1064">
            <v>488703</v>
          </cell>
          <cell r="M1064" t="str">
            <v>SS</v>
          </cell>
          <cell r="O1064" t="str">
            <v>Bianchi, Jeff</v>
          </cell>
        </row>
        <row r="1065">
          <cell r="C1065">
            <v>518453</v>
          </cell>
          <cell r="M1065" t="str">
            <v>RF</v>
          </cell>
          <cell r="O1065" t="str">
            <v>Bianucci, Mike</v>
          </cell>
        </row>
        <row r="1066">
          <cell r="C1066">
            <v>502212</v>
          </cell>
          <cell r="M1066" t="str">
            <v>P</v>
          </cell>
          <cell r="O1066" t="str">
            <v>Bibens-Dirkx, Austin</v>
          </cell>
        </row>
        <row r="1067">
          <cell r="C1067">
            <v>670393</v>
          </cell>
          <cell r="M1067" t="str">
            <v>P</v>
          </cell>
          <cell r="O1067" t="str">
            <v>Bice, Dylan</v>
          </cell>
        </row>
        <row r="1068">
          <cell r="C1068">
            <v>605142</v>
          </cell>
          <cell r="M1068" t="str">
            <v>3B</v>
          </cell>
          <cell r="O1068" t="str">
            <v>Bichette, Dante</v>
          </cell>
        </row>
        <row r="1069">
          <cell r="C1069">
            <v>666182</v>
          </cell>
          <cell r="M1069" t="str">
            <v>IF</v>
          </cell>
          <cell r="O1069" t="str">
            <v>Bichette, Bo</v>
          </cell>
        </row>
        <row r="1070">
          <cell r="C1070">
            <v>641360</v>
          </cell>
          <cell r="M1070" t="str">
            <v>P</v>
          </cell>
          <cell r="O1070" t="str">
            <v>Bickford, Phil</v>
          </cell>
        </row>
        <row r="1071">
          <cell r="C1071">
            <v>592145</v>
          </cell>
          <cell r="M1071" t="str">
            <v>P</v>
          </cell>
          <cell r="O1071" t="str">
            <v>Biddle, Jesse</v>
          </cell>
        </row>
        <row r="1072">
          <cell r="C1072">
            <v>669456</v>
          </cell>
          <cell r="M1072" t="str">
            <v>P</v>
          </cell>
          <cell r="O1072" t="str">
            <v>Bieber, Shane</v>
          </cell>
        </row>
        <row r="1073">
          <cell r="C1073">
            <v>664928</v>
          </cell>
          <cell r="M1073" t="str">
            <v>P</v>
          </cell>
          <cell r="O1073" t="str">
            <v>Biegalski, Boomer</v>
          </cell>
        </row>
        <row r="1074">
          <cell r="C1074">
            <v>665800</v>
          </cell>
          <cell r="M1074" t="str">
            <v>OF</v>
          </cell>
          <cell r="O1074" t="str">
            <v>Biegel, Bryan</v>
          </cell>
        </row>
        <row r="1075">
          <cell r="C1075">
            <v>623163</v>
          </cell>
          <cell r="M1075" t="str">
            <v>P</v>
          </cell>
          <cell r="O1075" t="str">
            <v>Bielski, Ricky</v>
          </cell>
        </row>
        <row r="1076">
          <cell r="C1076">
            <v>665046</v>
          </cell>
          <cell r="M1076" t="str">
            <v>3B</v>
          </cell>
          <cell r="O1076" t="str">
            <v>Bien, Brian</v>
          </cell>
        </row>
        <row r="1077">
          <cell r="C1077">
            <v>643221</v>
          </cell>
          <cell r="M1077" t="str">
            <v>LF</v>
          </cell>
          <cell r="O1077" t="str">
            <v>Bierfeldt, Conor</v>
          </cell>
        </row>
        <row r="1078">
          <cell r="C1078">
            <v>518456</v>
          </cell>
          <cell r="M1078" t="str">
            <v>P</v>
          </cell>
          <cell r="O1078" t="str">
            <v>Bierman, Sean</v>
          </cell>
        </row>
        <row r="1079">
          <cell r="C1079">
            <v>624415</v>
          </cell>
          <cell r="M1079" t="str">
            <v>IF</v>
          </cell>
          <cell r="O1079" t="str">
            <v>Biggio, Cavan</v>
          </cell>
        </row>
        <row r="1080">
          <cell r="C1080">
            <v>606934</v>
          </cell>
          <cell r="M1080" t="str">
            <v>P</v>
          </cell>
          <cell r="O1080" t="str">
            <v>Biggs, Mark</v>
          </cell>
        </row>
        <row r="1081">
          <cell r="C1081">
            <v>641361</v>
          </cell>
          <cell r="M1081" t="str">
            <v>P</v>
          </cell>
          <cell r="O1081" t="str">
            <v>Bill, Augey</v>
          </cell>
        </row>
        <row r="1082">
          <cell r="C1082">
            <v>608090</v>
          </cell>
          <cell r="M1082" t="str">
            <v>P</v>
          </cell>
          <cell r="O1082" t="str">
            <v>Billbrough, Logan</v>
          </cell>
        </row>
        <row r="1083">
          <cell r="C1083">
            <v>501852</v>
          </cell>
          <cell r="M1083" t="str">
            <v>P</v>
          </cell>
          <cell r="O1083" t="str">
            <v>Billings, Bruce</v>
          </cell>
        </row>
        <row r="1084">
          <cell r="C1084">
            <v>669625</v>
          </cell>
          <cell r="M1084" t="str">
            <v>OF</v>
          </cell>
          <cell r="O1084" t="str">
            <v>Billings, Shane</v>
          </cell>
        </row>
        <row r="1085">
          <cell r="C1085">
            <v>451532</v>
          </cell>
          <cell r="M1085" t="str">
            <v>P</v>
          </cell>
          <cell r="O1085" t="str">
            <v>Billingsley, Chad</v>
          </cell>
        </row>
        <row r="1086">
          <cell r="C1086">
            <v>621462</v>
          </cell>
          <cell r="M1086" t="str">
            <v>CF</v>
          </cell>
          <cell r="O1086" t="str">
            <v>Billingsley, Cole</v>
          </cell>
        </row>
        <row r="1087">
          <cell r="C1087">
            <v>542937</v>
          </cell>
          <cell r="M1087" t="str">
            <v>P</v>
          </cell>
          <cell r="O1087" t="str">
            <v>Billo, Greg</v>
          </cell>
        </row>
        <row r="1088">
          <cell r="C1088">
            <v>606935</v>
          </cell>
          <cell r="M1088" t="str">
            <v>P</v>
          </cell>
          <cell r="O1088" t="str">
            <v>Binford, Christian</v>
          </cell>
        </row>
        <row r="1089">
          <cell r="C1089">
            <v>670423</v>
          </cell>
          <cell r="M1089" t="str">
            <v>P</v>
          </cell>
          <cell r="O1089" t="str">
            <v>Bingel, Brandon</v>
          </cell>
        </row>
        <row r="1090">
          <cell r="C1090">
            <v>571492</v>
          </cell>
          <cell r="M1090" t="str">
            <v>CF</v>
          </cell>
          <cell r="O1090" t="str">
            <v>Biondi, Patrick</v>
          </cell>
        </row>
        <row r="1091">
          <cell r="C1091">
            <v>595885</v>
          </cell>
          <cell r="M1091" t="str">
            <v>1B</v>
          </cell>
          <cell r="O1091" t="str">
            <v>Bird, Greg</v>
          </cell>
        </row>
        <row r="1092">
          <cell r="C1092">
            <v>613317</v>
          </cell>
          <cell r="M1092" t="str">
            <v>P</v>
          </cell>
          <cell r="O1092" t="str">
            <v>Bird, Kyle</v>
          </cell>
        </row>
        <row r="1093">
          <cell r="C1093">
            <v>621064</v>
          </cell>
          <cell r="M1093" t="str">
            <v>P</v>
          </cell>
          <cell r="O1093" t="str">
            <v>Bird, Zack</v>
          </cell>
        </row>
        <row r="1094">
          <cell r="C1094">
            <v>669626</v>
          </cell>
          <cell r="M1094" t="str">
            <v>OF</v>
          </cell>
          <cell r="O1094" t="str">
            <v>Bird, Corey</v>
          </cell>
        </row>
        <row r="1095">
          <cell r="C1095">
            <v>669902</v>
          </cell>
          <cell r="M1095" t="str">
            <v>2B</v>
          </cell>
          <cell r="O1095" t="str">
            <v>Birk, Ryne</v>
          </cell>
        </row>
        <row r="1096">
          <cell r="C1096">
            <v>665012</v>
          </cell>
          <cell r="M1096" t="str">
            <v>P</v>
          </cell>
          <cell r="O1096" t="str">
            <v>Bisacca, Alex</v>
          </cell>
        </row>
        <row r="1097">
          <cell r="C1097">
            <v>542940</v>
          </cell>
          <cell r="M1097" t="str">
            <v>P</v>
          </cell>
          <cell r="O1097" t="str">
            <v>Bischoff, Matt</v>
          </cell>
        </row>
        <row r="1098">
          <cell r="C1098">
            <v>445202</v>
          </cell>
          <cell r="M1098" t="str">
            <v>P</v>
          </cell>
          <cell r="O1098" t="str">
            <v>Bisenius, Joe</v>
          </cell>
        </row>
        <row r="1099">
          <cell r="C1099">
            <v>623323</v>
          </cell>
          <cell r="M1099" t="str">
            <v>OF</v>
          </cell>
          <cell r="O1099" t="str">
            <v>Bishop, Braden</v>
          </cell>
        </row>
        <row r="1100">
          <cell r="C1100">
            <v>641364</v>
          </cell>
          <cell r="M1100" t="str">
            <v>CF</v>
          </cell>
          <cell r="O1100" t="str">
            <v>Biter, Venn</v>
          </cell>
        </row>
        <row r="1101">
          <cell r="C1101">
            <v>607466</v>
          </cell>
          <cell r="M1101" t="str">
            <v>SS</v>
          </cell>
          <cell r="O1101" t="str">
            <v>Bittiger, Brett</v>
          </cell>
        </row>
        <row r="1102">
          <cell r="C1102">
            <v>656237</v>
          </cell>
          <cell r="M1102" t="str">
            <v>P</v>
          </cell>
          <cell r="O1102" t="str">
            <v>Bivens, Blake</v>
          </cell>
        </row>
        <row r="1103">
          <cell r="C1103">
            <v>444448</v>
          </cell>
          <cell r="M1103" t="str">
            <v>SS</v>
          </cell>
          <cell r="O1103" t="str">
            <v>Bixler, Brian</v>
          </cell>
        </row>
        <row r="1104">
          <cell r="C1104">
            <v>641365</v>
          </cell>
          <cell r="M1104" t="str">
            <v>P</v>
          </cell>
          <cell r="O1104" t="str">
            <v>Bixler, Brandon</v>
          </cell>
        </row>
        <row r="1105">
          <cell r="C1105">
            <v>621389</v>
          </cell>
          <cell r="M1105" t="str">
            <v>P</v>
          </cell>
          <cell r="O1105" t="str">
            <v>Blach, Ty</v>
          </cell>
        </row>
        <row r="1106">
          <cell r="C1106">
            <v>502195</v>
          </cell>
          <cell r="M1106" t="str">
            <v>P</v>
          </cell>
          <cell r="O1106" t="str">
            <v>Black, Vic</v>
          </cell>
        </row>
        <row r="1107">
          <cell r="C1107">
            <v>502271</v>
          </cell>
          <cell r="M1107" t="str">
            <v>P</v>
          </cell>
          <cell r="O1107" t="str">
            <v>Black, Sean</v>
          </cell>
        </row>
        <row r="1108">
          <cell r="C1108">
            <v>542941</v>
          </cell>
          <cell r="M1108" t="str">
            <v>1B</v>
          </cell>
          <cell r="O1108" t="str">
            <v>Black, Dan</v>
          </cell>
        </row>
        <row r="1109">
          <cell r="C1109">
            <v>571494</v>
          </cell>
          <cell r="M1109" t="str">
            <v>IF</v>
          </cell>
          <cell r="O1109" t="str">
            <v>Black, Danny</v>
          </cell>
        </row>
        <row r="1110">
          <cell r="C1110">
            <v>605143</v>
          </cell>
          <cell r="M1110" t="str">
            <v>P</v>
          </cell>
          <cell r="O1110" t="str">
            <v>Black, Ray</v>
          </cell>
        </row>
        <row r="1111">
          <cell r="C1111">
            <v>621203</v>
          </cell>
          <cell r="M1111" t="str">
            <v>P</v>
          </cell>
          <cell r="O1111" t="str">
            <v>Black, Corey</v>
          </cell>
        </row>
        <row r="1112">
          <cell r="C1112">
            <v>621442</v>
          </cell>
          <cell r="M1112" t="str">
            <v>CF</v>
          </cell>
          <cell r="O1112" t="str">
            <v>Black, Justin</v>
          </cell>
        </row>
        <row r="1113">
          <cell r="C1113">
            <v>641366</v>
          </cell>
          <cell r="M1113" t="str">
            <v>P</v>
          </cell>
          <cell r="O1113" t="str">
            <v>Black, Alex</v>
          </cell>
        </row>
        <row r="1114">
          <cell r="C1114">
            <v>657517</v>
          </cell>
          <cell r="M1114" t="str">
            <v>P</v>
          </cell>
          <cell r="O1114" t="str">
            <v>Black, Taylor</v>
          </cell>
        </row>
        <row r="1115">
          <cell r="C1115">
            <v>607185</v>
          </cell>
          <cell r="M1115" t="str">
            <v>P</v>
          </cell>
          <cell r="O1115" t="str">
            <v>Blackburn, Clayton</v>
          </cell>
        </row>
        <row r="1116">
          <cell r="C1116">
            <v>621112</v>
          </cell>
          <cell r="M1116" t="str">
            <v>P</v>
          </cell>
          <cell r="O1116" t="str">
            <v>Blackburn, Paul</v>
          </cell>
        </row>
        <row r="1117">
          <cell r="C1117">
            <v>621137</v>
          </cell>
          <cell r="M1117" t="str">
            <v>P</v>
          </cell>
          <cell r="O1117" t="str">
            <v>Blackburn, Nick</v>
          </cell>
        </row>
        <row r="1118">
          <cell r="C1118">
            <v>643222</v>
          </cell>
          <cell r="M1118" t="str">
            <v>P</v>
          </cell>
          <cell r="O1118" t="str">
            <v>Blackford, Alex</v>
          </cell>
        </row>
        <row r="1119">
          <cell r="C1119">
            <v>657518</v>
          </cell>
          <cell r="M1119" t="str">
            <v>P</v>
          </cell>
          <cell r="O1119" t="str">
            <v>Blackham, Matt</v>
          </cell>
        </row>
        <row r="1120">
          <cell r="C1120">
            <v>429715</v>
          </cell>
          <cell r="M1120" t="str">
            <v>P</v>
          </cell>
          <cell r="O1120" t="str">
            <v>Blackley, Travis</v>
          </cell>
        </row>
        <row r="1121">
          <cell r="C1121">
            <v>592147</v>
          </cell>
          <cell r="M1121" t="str">
            <v>P</v>
          </cell>
          <cell r="O1121" t="str">
            <v>Blackmar, Mark</v>
          </cell>
        </row>
        <row r="1122">
          <cell r="C1122">
            <v>453568</v>
          </cell>
          <cell r="M1122" t="str">
            <v>CF</v>
          </cell>
          <cell r="O1122" t="str">
            <v>Blackmon, Charlie</v>
          </cell>
        </row>
        <row r="1123">
          <cell r="C1123">
            <v>518461</v>
          </cell>
          <cell r="M1123" t="str">
            <v>P</v>
          </cell>
          <cell r="O1123" t="str">
            <v>Blacksher, Derek</v>
          </cell>
        </row>
        <row r="1124">
          <cell r="C1124">
            <v>670154</v>
          </cell>
          <cell r="M1124" t="str">
            <v>P</v>
          </cell>
          <cell r="O1124" t="str">
            <v>Blackwood, Nolan</v>
          </cell>
        </row>
        <row r="1125">
          <cell r="C1125">
            <v>518464</v>
          </cell>
          <cell r="M1125" t="str">
            <v>P</v>
          </cell>
          <cell r="O1125" t="str">
            <v>Blair, Seth</v>
          </cell>
        </row>
        <row r="1126">
          <cell r="C1126">
            <v>542942</v>
          </cell>
          <cell r="M1126" t="str">
            <v>C</v>
          </cell>
          <cell r="O1126" t="str">
            <v>Blair, Carson</v>
          </cell>
        </row>
        <row r="1127">
          <cell r="C1127">
            <v>594760</v>
          </cell>
          <cell r="M1127" t="str">
            <v>P</v>
          </cell>
          <cell r="O1127" t="str">
            <v>Blair, Aaron</v>
          </cell>
        </row>
        <row r="1128">
          <cell r="C1128">
            <v>607467</v>
          </cell>
          <cell r="M1128" t="str">
            <v>LF</v>
          </cell>
          <cell r="O1128" t="str">
            <v>Blair, Elliott</v>
          </cell>
        </row>
        <row r="1129">
          <cell r="C1129">
            <v>608631</v>
          </cell>
          <cell r="M1129" t="str">
            <v>3B</v>
          </cell>
          <cell r="O1129" t="str">
            <v>Blair, Pat</v>
          </cell>
        </row>
        <row r="1130">
          <cell r="C1130">
            <v>592149</v>
          </cell>
          <cell r="M1130" t="str">
            <v>3B</v>
          </cell>
          <cell r="O1130" t="str">
            <v>Blanchard, Coty</v>
          </cell>
        </row>
        <row r="1131">
          <cell r="C1131">
            <v>433217</v>
          </cell>
          <cell r="M1131" t="str">
            <v>2B</v>
          </cell>
          <cell r="O1131" t="str">
            <v>Blanco, Andres</v>
          </cell>
        </row>
        <row r="1132">
          <cell r="C1132">
            <v>453923</v>
          </cell>
          <cell r="M1132" t="str">
            <v>LF</v>
          </cell>
          <cell r="O1132" t="str">
            <v>Blanco, Gregor</v>
          </cell>
        </row>
        <row r="1133">
          <cell r="C1133">
            <v>600862</v>
          </cell>
          <cell r="M1133" t="str">
            <v>IF</v>
          </cell>
          <cell r="O1133" t="str">
            <v>Blanco, Felipe</v>
          </cell>
        </row>
        <row r="1134">
          <cell r="C1134">
            <v>600863</v>
          </cell>
          <cell r="M1134" t="str">
            <v>P</v>
          </cell>
          <cell r="O1134" t="str">
            <v>Blanco, Rolgenis</v>
          </cell>
        </row>
        <row r="1135">
          <cell r="C1135">
            <v>642551</v>
          </cell>
          <cell r="M1135" t="str">
            <v>P</v>
          </cell>
          <cell r="O1135" t="str">
            <v>Blanco, Argenis</v>
          </cell>
        </row>
        <row r="1136">
          <cell r="C1136">
            <v>657519</v>
          </cell>
          <cell r="M1136" t="str">
            <v>C</v>
          </cell>
          <cell r="O1136" t="str">
            <v>Blanco, Dominic</v>
          </cell>
        </row>
        <row r="1137">
          <cell r="C1137">
            <v>660539</v>
          </cell>
          <cell r="M1137" t="str">
            <v>OF</v>
          </cell>
          <cell r="O1137" t="str">
            <v>Blanco, Lisandro</v>
          </cell>
        </row>
        <row r="1138">
          <cell r="C1138">
            <v>660799</v>
          </cell>
          <cell r="M1138" t="str">
            <v>P</v>
          </cell>
          <cell r="O1138" t="str">
            <v>Blanco, Fabian</v>
          </cell>
        </row>
        <row r="1139">
          <cell r="C1139">
            <v>662958</v>
          </cell>
          <cell r="M1139" t="str">
            <v>OF</v>
          </cell>
          <cell r="O1139" t="str">
            <v>Blanco, Hernys</v>
          </cell>
        </row>
        <row r="1140">
          <cell r="C1140">
            <v>666599</v>
          </cell>
          <cell r="M1140" t="str">
            <v>SS</v>
          </cell>
          <cell r="O1140" t="str">
            <v>Blanco, Reilys</v>
          </cell>
        </row>
        <row r="1141">
          <cell r="C1141">
            <v>669854</v>
          </cell>
          <cell r="M1141" t="str">
            <v>P</v>
          </cell>
          <cell r="O1141" t="str">
            <v>Blanco, Ronel</v>
          </cell>
        </row>
        <row r="1142">
          <cell r="C1142">
            <v>669876</v>
          </cell>
          <cell r="M1142" t="str">
            <v>P</v>
          </cell>
          <cell r="O1142" t="str">
            <v>Blanco, Leowis</v>
          </cell>
        </row>
        <row r="1143">
          <cell r="C1143">
            <v>607468</v>
          </cell>
          <cell r="M1143" t="str">
            <v>SS</v>
          </cell>
          <cell r="O1143" t="str">
            <v>Blandino, Alex</v>
          </cell>
        </row>
        <row r="1144">
          <cell r="C1144">
            <v>643225</v>
          </cell>
          <cell r="M1144" t="str">
            <v>P</v>
          </cell>
          <cell r="O1144" t="str">
            <v>Blandino, Matt</v>
          </cell>
        </row>
        <row r="1145">
          <cell r="C1145">
            <v>548305</v>
          </cell>
          <cell r="M1145" t="str">
            <v>P</v>
          </cell>
          <cell r="O1145" t="str">
            <v>Blank, Trent</v>
          </cell>
        </row>
        <row r="1146">
          <cell r="C1146">
            <v>657520</v>
          </cell>
          <cell r="M1146" t="str">
            <v>P</v>
          </cell>
          <cell r="O1146" t="str">
            <v>Blank, Nicco</v>
          </cell>
        </row>
        <row r="1147">
          <cell r="C1147">
            <v>571499</v>
          </cell>
          <cell r="M1147" t="str">
            <v>C</v>
          </cell>
          <cell r="O1147" t="str">
            <v>Blanke, Mike</v>
          </cell>
        </row>
        <row r="1148">
          <cell r="C1148">
            <v>663905</v>
          </cell>
          <cell r="M1148" t="str">
            <v>3B</v>
          </cell>
          <cell r="O1148" t="str">
            <v>Blankenhorn, Travis</v>
          </cell>
        </row>
        <row r="1149">
          <cell r="C1149">
            <v>670316</v>
          </cell>
          <cell r="M1149" t="str">
            <v>2B</v>
          </cell>
          <cell r="O1149" t="str">
            <v>Blankmeyer, Ty</v>
          </cell>
        </row>
        <row r="1150">
          <cell r="C1150">
            <v>452035</v>
          </cell>
          <cell r="M1150" t="str">
            <v>1B</v>
          </cell>
          <cell r="O1150" t="str">
            <v>Blanks, Kyle</v>
          </cell>
        </row>
        <row r="1151">
          <cell r="C1151">
            <v>430599</v>
          </cell>
          <cell r="M1151" t="str">
            <v>P</v>
          </cell>
          <cell r="O1151" t="str">
            <v>Blanton, Joe</v>
          </cell>
        </row>
        <row r="1152">
          <cell r="C1152">
            <v>641368</v>
          </cell>
          <cell r="M1152" t="str">
            <v>SS</v>
          </cell>
          <cell r="O1152" t="str">
            <v>Blanton, Aaron</v>
          </cell>
        </row>
        <row r="1153">
          <cell r="C1153">
            <v>539615</v>
          </cell>
          <cell r="M1153" t="str">
            <v>C</v>
          </cell>
          <cell r="O1153" t="str">
            <v>Blaser, Tyson</v>
          </cell>
        </row>
        <row r="1154">
          <cell r="C1154">
            <v>623386</v>
          </cell>
          <cell r="M1154" t="str">
            <v>1B</v>
          </cell>
          <cell r="O1154" t="str">
            <v>Blaser, Dalton</v>
          </cell>
        </row>
        <row r="1155">
          <cell r="C1155">
            <v>518466</v>
          </cell>
          <cell r="M1155" t="str">
            <v>LF</v>
          </cell>
          <cell r="O1155" t="str">
            <v>Blash, Jabari</v>
          </cell>
        </row>
        <row r="1156">
          <cell r="C1156">
            <v>641370</v>
          </cell>
          <cell r="M1156" t="str">
            <v>P</v>
          </cell>
          <cell r="O1156" t="str">
            <v>Blau, Bubba</v>
          </cell>
        </row>
        <row r="1157">
          <cell r="C1157">
            <v>518468</v>
          </cell>
          <cell r="M1157" t="str">
            <v>P</v>
          </cell>
          <cell r="O1157" t="str">
            <v>Blazek, Michael</v>
          </cell>
        </row>
        <row r="1158">
          <cell r="C1158">
            <v>605145</v>
          </cell>
          <cell r="M1158" t="str">
            <v>P</v>
          </cell>
          <cell r="O1158" t="str">
            <v>Bleeker, Derrick</v>
          </cell>
        </row>
        <row r="1159">
          <cell r="C1159">
            <v>542946</v>
          </cell>
          <cell r="M1159" t="str">
            <v>P</v>
          </cell>
          <cell r="O1159" t="str">
            <v>Bleich, Jeremy</v>
          </cell>
        </row>
        <row r="1160">
          <cell r="C1160">
            <v>542947</v>
          </cell>
          <cell r="M1160" t="str">
            <v>P</v>
          </cell>
          <cell r="O1160" t="str">
            <v>Bleier, Richard</v>
          </cell>
        </row>
        <row r="1161">
          <cell r="C1161">
            <v>460283</v>
          </cell>
          <cell r="M1161" t="str">
            <v>P</v>
          </cell>
          <cell r="O1161" t="str">
            <v>Blevins, Jerry</v>
          </cell>
        </row>
        <row r="1162">
          <cell r="C1162">
            <v>518469</v>
          </cell>
          <cell r="M1162" t="str">
            <v>P</v>
          </cell>
          <cell r="O1162" t="str">
            <v>Blevins, Bobby</v>
          </cell>
        </row>
        <row r="1163">
          <cell r="C1163">
            <v>656240</v>
          </cell>
          <cell r="M1163" t="str">
            <v>P</v>
          </cell>
          <cell r="O1163" t="str">
            <v>Blewett, Scott</v>
          </cell>
        </row>
        <row r="1164">
          <cell r="C1164">
            <v>217100</v>
          </cell>
          <cell r="M1164" t="str">
            <v>SS</v>
          </cell>
          <cell r="O1164" t="str">
            <v>Bloomquist, Willie</v>
          </cell>
        </row>
        <row r="1165">
          <cell r="C1165">
            <v>664115</v>
          </cell>
          <cell r="M1165" t="str">
            <v>P</v>
          </cell>
          <cell r="O1165" t="str">
            <v>Bloomquist, Casey</v>
          </cell>
        </row>
        <row r="1166">
          <cell r="C1166">
            <v>571500</v>
          </cell>
          <cell r="M1166" t="str">
            <v>P</v>
          </cell>
          <cell r="O1166" t="str">
            <v>Blough, Bryan</v>
          </cell>
        </row>
        <row r="1167">
          <cell r="C1167">
            <v>641371</v>
          </cell>
          <cell r="M1167" t="str">
            <v>P</v>
          </cell>
          <cell r="O1167" t="str">
            <v>Blount, Nick</v>
          </cell>
        </row>
        <row r="1168">
          <cell r="C1168">
            <v>572721</v>
          </cell>
          <cell r="M1168" t="str">
            <v>1B</v>
          </cell>
          <cell r="O1168" t="str">
            <v>Bloxom, Justin</v>
          </cell>
        </row>
        <row r="1169">
          <cell r="C1169">
            <v>656241</v>
          </cell>
          <cell r="M1169" t="str">
            <v>P</v>
          </cell>
          <cell r="O1169" t="str">
            <v>Blueberg, Colby</v>
          </cell>
        </row>
        <row r="1170">
          <cell r="C1170">
            <v>663740</v>
          </cell>
          <cell r="M1170" t="str">
            <v>C</v>
          </cell>
          <cell r="O1170" t="str">
            <v>Blumenfeld, Dalton</v>
          </cell>
        </row>
        <row r="1171">
          <cell r="C1171">
            <v>605146</v>
          </cell>
          <cell r="M1171" t="str">
            <v>P</v>
          </cell>
          <cell r="O1171" t="str">
            <v>Boardman, Toller</v>
          </cell>
        </row>
        <row r="1172">
          <cell r="C1172">
            <v>594762</v>
          </cell>
          <cell r="M1172" t="str">
            <v>P</v>
          </cell>
          <cell r="O1172" t="str">
            <v>Bochy, Brett</v>
          </cell>
        </row>
        <row r="1173">
          <cell r="C1173">
            <v>665562</v>
          </cell>
          <cell r="M1173" t="str">
            <v>SS</v>
          </cell>
          <cell r="O1173" t="str">
            <v>Bocio, Keudy</v>
          </cell>
        </row>
        <row r="1174">
          <cell r="C1174">
            <v>606237</v>
          </cell>
          <cell r="M1174" t="str">
            <v>P</v>
          </cell>
          <cell r="O1174" t="str">
            <v>Bock, Edinson</v>
          </cell>
        </row>
        <row r="1175">
          <cell r="C1175">
            <v>501814</v>
          </cell>
          <cell r="M1175" t="str">
            <v>3B</v>
          </cell>
          <cell r="O1175" t="str">
            <v>Bocock, Brian</v>
          </cell>
        </row>
        <row r="1176">
          <cell r="C1176">
            <v>665097</v>
          </cell>
          <cell r="M1176" t="str">
            <v>P</v>
          </cell>
          <cell r="O1176" t="str">
            <v>Bodner, Jacob</v>
          </cell>
        </row>
        <row r="1177">
          <cell r="C1177">
            <v>595887</v>
          </cell>
          <cell r="M1177" t="str">
            <v>IF</v>
          </cell>
          <cell r="O1177" t="str">
            <v>Boehm, Jeff</v>
          </cell>
        </row>
        <row r="1178">
          <cell r="C1178">
            <v>660580</v>
          </cell>
          <cell r="M1178" t="str">
            <v>OF</v>
          </cell>
          <cell r="O1178" t="str">
            <v>Boeldak, Sander</v>
          </cell>
        </row>
        <row r="1179">
          <cell r="C1179">
            <v>670317</v>
          </cell>
          <cell r="M1179" t="str">
            <v>P</v>
          </cell>
          <cell r="O1179" t="str">
            <v>Boelter, Ryan</v>
          </cell>
        </row>
        <row r="1180">
          <cell r="C1180">
            <v>605147</v>
          </cell>
          <cell r="M1180" t="str">
            <v>P</v>
          </cell>
          <cell r="O1180" t="str">
            <v>Boer, Madison</v>
          </cell>
        </row>
        <row r="1181">
          <cell r="C1181">
            <v>453269</v>
          </cell>
          <cell r="M1181" t="str">
            <v>OF</v>
          </cell>
          <cell r="O1181" t="str">
            <v>Boesch, Brennan</v>
          </cell>
        </row>
        <row r="1182">
          <cell r="C1182">
            <v>593428</v>
          </cell>
          <cell r="M1182" t="str">
            <v>SS</v>
          </cell>
          <cell r="O1182" t="str">
            <v>Bogaerts, Xander</v>
          </cell>
        </row>
        <row r="1183">
          <cell r="C1183">
            <v>656242</v>
          </cell>
          <cell r="M1183" t="str">
            <v>P</v>
          </cell>
          <cell r="O1183" t="str">
            <v>Bogese, Kyle</v>
          </cell>
        </row>
        <row r="1184">
          <cell r="C1184">
            <v>670444</v>
          </cell>
          <cell r="M1184" t="str">
            <v>SS</v>
          </cell>
          <cell r="O1184" t="str">
            <v>Boggetto, Branden</v>
          </cell>
        </row>
        <row r="1185">
          <cell r="C1185">
            <v>459939</v>
          </cell>
          <cell r="M1185" t="str">
            <v>P</v>
          </cell>
          <cell r="O1185" t="str">
            <v>Boggs, Mitchell</v>
          </cell>
        </row>
        <row r="1186">
          <cell r="C1186">
            <v>460267</v>
          </cell>
          <cell r="M1186" t="str">
            <v>RF</v>
          </cell>
          <cell r="O1186" t="str">
            <v>Boggs, Brandon</v>
          </cell>
        </row>
        <row r="1187">
          <cell r="C1187">
            <v>664688</v>
          </cell>
          <cell r="M1187" t="str">
            <v>P</v>
          </cell>
          <cell r="O1187" t="str">
            <v>Boghosian, Adam</v>
          </cell>
        </row>
        <row r="1188">
          <cell r="C1188">
            <v>641375</v>
          </cell>
          <cell r="M1188" t="str">
            <v>P</v>
          </cell>
          <cell r="O1188" t="str">
            <v>Bogucki, A.J.</v>
          </cell>
        </row>
        <row r="1189">
          <cell r="C1189">
            <v>460131</v>
          </cell>
          <cell r="M1189" t="str">
            <v>OF</v>
          </cell>
          <cell r="O1189" t="str">
            <v>Bogusevic, Brian</v>
          </cell>
        </row>
        <row r="1190">
          <cell r="C1190">
            <v>658740</v>
          </cell>
          <cell r="M1190" t="str">
            <v>P</v>
          </cell>
          <cell r="O1190" t="str">
            <v>Bohannan, Silas</v>
          </cell>
        </row>
        <row r="1191">
          <cell r="C1191">
            <v>641376</v>
          </cell>
          <cell r="M1191" t="str">
            <v>SS</v>
          </cell>
          <cell r="O1191" t="str">
            <v>Bohn, Justin</v>
          </cell>
        </row>
        <row r="1192">
          <cell r="C1192">
            <v>664329</v>
          </cell>
          <cell r="M1192" t="str">
            <v>SS</v>
          </cell>
          <cell r="O1192" t="str">
            <v>Bohorquez, Anderson</v>
          </cell>
        </row>
        <row r="1193">
          <cell r="C1193">
            <v>670702</v>
          </cell>
          <cell r="M1193" t="str">
            <v>IF</v>
          </cell>
          <cell r="O1193" t="str">
            <v>Bohorquez, Alfredo</v>
          </cell>
        </row>
        <row r="1194">
          <cell r="C1194">
            <v>668543</v>
          </cell>
          <cell r="M1194" t="str">
            <v>P</v>
          </cell>
          <cell r="O1194" t="str">
            <v>Bojorquez, Gerardo</v>
          </cell>
        </row>
        <row r="1195">
          <cell r="C1195">
            <v>592153</v>
          </cell>
          <cell r="M1195" t="str">
            <v>P</v>
          </cell>
          <cell r="O1195" t="str">
            <v>Bolaski, Michael</v>
          </cell>
        </row>
        <row r="1196">
          <cell r="C1196">
            <v>657521</v>
          </cell>
          <cell r="M1196" t="str">
            <v>CF</v>
          </cell>
          <cell r="O1196" t="str">
            <v>Bolasky, Devyn</v>
          </cell>
        </row>
        <row r="1197">
          <cell r="C1197">
            <v>624416</v>
          </cell>
          <cell r="M1197" t="str">
            <v>CF</v>
          </cell>
          <cell r="O1197" t="str">
            <v>Boldt, Ryan</v>
          </cell>
        </row>
        <row r="1198">
          <cell r="C1198">
            <v>670282</v>
          </cell>
          <cell r="M1198" t="str">
            <v>OF</v>
          </cell>
          <cell r="O1198" t="str">
            <v>Bolin, Travis</v>
          </cell>
        </row>
        <row r="1199">
          <cell r="C1199">
            <v>542951</v>
          </cell>
          <cell r="M1199" t="str">
            <v>OF</v>
          </cell>
          <cell r="O1199" t="str">
            <v>Bolinger, Royce</v>
          </cell>
        </row>
        <row r="1200">
          <cell r="C1200">
            <v>650864</v>
          </cell>
          <cell r="M1200" t="str">
            <v>P</v>
          </cell>
          <cell r="O1200" t="str">
            <v>Bolivar, Deiyerbert</v>
          </cell>
        </row>
        <row r="1201">
          <cell r="C1201">
            <v>502211</v>
          </cell>
          <cell r="M1201" t="str">
            <v>P</v>
          </cell>
          <cell r="O1201" t="str">
            <v>Bolsinger, Mike</v>
          </cell>
        </row>
        <row r="1202">
          <cell r="C1202">
            <v>621450</v>
          </cell>
          <cell r="M1202" t="str">
            <v>CF</v>
          </cell>
          <cell r="O1202" t="str">
            <v>Bolt, Skye</v>
          </cell>
        </row>
        <row r="1203">
          <cell r="C1203">
            <v>657522</v>
          </cell>
          <cell r="M1203" t="str">
            <v>P</v>
          </cell>
          <cell r="O1203" t="str">
            <v>Bolton, Tyler</v>
          </cell>
        </row>
        <row r="1204">
          <cell r="C1204">
            <v>660661</v>
          </cell>
          <cell r="M1204" t="str">
            <v>P</v>
          </cell>
          <cell r="O1204" t="str">
            <v>Bonalde, Andres</v>
          </cell>
        </row>
        <row r="1205">
          <cell r="C1205">
            <v>518474</v>
          </cell>
          <cell r="M1205" t="str">
            <v>2B</v>
          </cell>
          <cell r="O1205" t="str">
            <v>Bond, Brock</v>
          </cell>
        </row>
        <row r="1206">
          <cell r="C1206">
            <v>466988</v>
          </cell>
          <cell r="M1206" t="str">
            <v>OF</v>
          </cell>
          <cell r="O1206" t="str">
            <v>Bonifacio, Emilio</v>
          </cell>
        </row>
        <row r="1207">
          <cell r="C1207">
            <v>593528</v>
          </cell>
          <cell r="M1207" t="str">
            <v>RF</v>
          </cell>
          <cell r="O1207" t="str">
            <v>Bonifacio, Jorge</v>
          </cell>
        </row>
        <row r="1208">
          <cell r="C1208">
            <v>468381</v>
          </cell>
          <cell r="M1208" t="str">
            <v>3B</v>
          </cell>
          <cell r="O1208" t="str">
            <v>Bonilla, Leury</v>
          </cell>
        </row>
        <row r="1209">
          <cell r="C1209">
            <v>570810</v>
          </cell>
          <cell r="M1209" t="str">
            <v>P</v>
          </cell>
          <cell r="O1209" t="str">
            <v>Bonilla, Lisalverto</v>
          </cell>
        </row>
        <row r="1210">
          <cell r="C1210">
            <v>650365</v>
          </cell>
          <cell r="M1210" t="str">
            <v>P</v>
          </cell>
          <cell r="O1210" t="str">
            <v>Bonilla, Miguel Angel</v>
          </cell>
        </row>
        <row r="1211">
          <cell r="C1211">
            <v>666664</v>
          </cell>
          <cell r="M1211" t="str">
            <v>P</v>
          </cell>
          <cell r="O1211" t="str">
            <v>Bonilla, Christopher</v>
          </cell>
        </row>
        <row r="1212">
          <cell r="C1212">
            <v>666806</v>
          </cell>
          <cell r="M1212" t="str">
            <v>P</v>
          </cell>
          <cell r="O1212" t="str">
            <v>Bonilla, Feliberto</v>
          </cell>
        </row>
        <row r="1213">
          <cell r="C1213">
            <v>621088</v>
          </cell>
          <cell r="M1213" t="str">
            <v>P</v>
          </cell>
          <cell r="O1213" t="str">
            <v>Bonnell, Bryan</v>
          </cell>
        </row>
        <row r="1214">
          <cell r="C1214">
            <v>667646</v>
          </cell>
          <cell r="M1214" t="str">
            <v>OF</v>
          </cell>
          <cell r="O1214" t="str">
            <v>Bono, Christoph</v>
          </cell>
        </row>
        <row r="1215">
          <cell r="C1215">
            <v>623962</v>
          </cell>
          <cell r="M1215" t="str">
            <v>P</v>
          </cell>
          <cell r="O1215" t="str">
            <v>Booden, Jacob</v>
          </cell>
        </row>
        <row r="1216">
          <cell r="C1216">
            <v>664689</v>
          </cell>
          <cell r="M1216" t="str">
            <v>OF</v>
          </cell>
          <cell r="O1216" t="str">
            <v>Booker, Joel</v>
          </cell>
        </row>
        <row r="1217">
          <cell r="C1217">
            <v>453221</v>
          </cell>
          <cell r="M1217" t="str">
            <v>P</v>
          </cell>
          <cell r="O1217" t="str">
            <v>Boone, Randy</v>
          </cell>
        </row>
        <row r="1218">
          <cell r="C1218">
            <v>592155</v>
          </cell>
          <cell r="M1218" t="str">
            <v>P</v>
          </cell>
          <cell r="O1218" t="str">
            <v>Booser, Cam</v>
          </cell>
        </row>
        <row r="1219">
          <cell r="C1219">
            <v>408052</v>
          </cell>
          <cell r="M1219" t="str">
            <v>P</v>
          </cell>
          <cell r="O1219" t="str">
            <v>Bootcheck, Chris</v>
          </cell>
        </row>
        <row r="1220">
          <cell r="C1220">
            <v>643227</v>
          </cell>
          <cell r="M1220" t="str">
            <v>C</v>
          </cell>
          <cell r="O1220" t="str">
            <v>Booth, Brett</v>
          </cell>
        </row>
        <row r="1221">
          <cell r="C1221">
            <v>474865</v>
          </cell>
          <cell r="M1221" t="str">
            <v>CF</v>
          </cell>
          <cell r="O1221" t="str">
            <v>Borbon, Julio</v>
          </cell>
        </row>
        <row r="1222">
          <cell r="C1222">
            <v>545334</v>
          </cell>
          <cell r="M1222" t="str">
            <v>1B</v>
          </cell>
          <cell r="O1222" t="str">
            <v>Borchering, Bobby</v>
          </cell>
        </row>
        <row r="1223">
          <cell r="C1223">
            <v>665126</v>
          </cell>
          <cell r="M1223" t="str">
            <v>P</v>
          </cell>
          <cell r="O1223" t="str">
            <v>Borde, Xavier</v>
          </cell>
        </row>
        <row r="1224">
          <cell r="C1224">
            <v>641380</v>
          </cell>
          <cell r="M1224" t="str">
            <v>P</v>
          </cell>
          <cell r="O1224" t="str">
            <v>Borden, Buddy</v>
          </cell>
        </row>
        <row r="1225">
          <cell r="C1225">
            <v>623414</v>
          </cell>
          <cell r="M1225" t="str">
            <v>P</v>
          </cell>
          <cell r="O1225" t="str">
            <v>Bordonaro, Mark</v>
          </cell>
        </row>
        <row r="1226">
          <cell r="C1226">
            <v>656245</v>
          </cell>
          <cell r="M1226" t="str">
            <v>P</v>
          </cell>
          <cell r="O1226" t="str">
            <v>Borens, Matt</v>
          </cell>
        </row>
        <row r="1227">
          <cell r="C1227">
            <v>605148</v>
          </cell>
          <cell r="M1227" t="str">
            <v>LF</v>
          </cell>
          <cell r="O1227" t="str">
            <v>Borenstein, Zach</v>
          </cell>
        </row>
        <row r="1228">
          <cell r="C1228">
            <v>606937</v>
          </cell>
          <cell r="M1228" t="str">
            <v>P</v>
          </cell>
          <cell r="O1228" t="str">
            <v>Bores, Ryan</v>
          </cell>
        </row>
        <row r="1229">
          <cell r="C1229">
            <v>463540</v>
          </cell>
          <cell r="M1229" t="str">
            <v>SS</v>
          </cell>
          <cell r="O1229" t="str">
            <v>Borges, Luis</v>
          </cell>
        </row>
        <row r="1230">
          <cell r="C1230">
            <v>660790</v>
          </cell>
          <cell r="M1230" t="str">
            <v>OF</v>
          </cell>
          <cell r="O1230" t="str">
            <v>Borges, Juan</v>
          </cell>
        </row>
        <row r="1231">
          <cell r="C1231">
            <v>666665</v>
          </cell>
          <cell r="M1231" t="str">
            <v>C</v>
          </cell>
          <cell r="O1231" t="str">
            <v>Borges, Joel</v>
          </cell>
        </row>
        <row r="1232">
          <cell r="C1232">
            <v>665725</v>
          </cell>
          <cell r="M1232" t="str">
            <v>P</v>
          </cell>
          <cell r="O1232" t="str">
            <v>Borkowski, Steve</v>
          </cell>
        </row>
        <row r="1233">
          <cell r="C1233">
            <v>657524</v>
          </cell>
          <cell r="M1233" t="str">
            <v>C</v>
          </cell>
          <cell r="O1233" t="str">
            <v>Bormann, John</v>
          </cell>
        </row>
        <row r="1234">
          <cell r="C1234">
            <v>664085</v>
          </cell>
          <cell r="M1234" t="str">
            <v>P</v>
          </cell>
          <cell r="O1234" t="str">
            <v>Borne, Grant</v>
          </cell>
        </row>
        <row r="1235">
          <cell r="C1235">
            <v>666600</v>
          </cell>
          <cell r="M1235" t="str">
            <v>OF</v>
          </cell>
          <cell r="O1235" t="str">
            <v>Borrego, Carlos</v>
          </cell>
        </row>
        <row r="1236">
          <cell r="C1236">
            <v>572726</v>
          </cell>
          <cell r="M1236" t="str">
            <v>2B</v>
          </cell>
          <cell r="O1236" t="str">
            <v>Bortnick, Tyler</v>
          </cell>
        </row>
        <row r="1237">
          <cell r="C1237">
            <v>621366</v>
          </cell>
          <cell r="M1237" t="str">
            <v>P</v>
          </cell>
          <cell r="O1237" t="str">
            <v>Borucki, Ryan</v>
          </cell>
        </row>
        <row r="1238">
          <cell r="C1238">
            <v>400268</v>
          </cell>
          <cell r="M1238" t="str">
            <v>C</v>
          </cell>
          <cell r="O1238" t="str">
            <v>Boscan, J.C.</v>
          </cell>
        </row>
        <row r="1239">
          <cell r="C1239">
            <v>517448</v>
          </cell>
          <cell r="M1239" t="str">
            <v>P</v>
          </cell>
          <cell r="O1239" t="str">
            <v>Boscan, Wilfredo</v>
          </cell>
        </row>
        <row r="1240">
          <cell r="C1240">
            <v>643228</v>
          </cell>
          <cell r="M1240" t="str">
            <v>LF</v>
          </cell>
          <cell r="O1240" t="str">
            <v>Bosco, Jimmy</v>
          </cell>
        </row>
        <row r="1241">
          <cell r="C1241">
            <v>605149</v>
          </cell>
          <cell r="M1241" t="str">
            <v>SS</v>
          </cell>
          <cell r="O1241" t="str">
            <v>Bosheers, Dylan</v>
          </cell>
        </row>
        <row r="1242">
          <cell r="C1242">
            <v>542953</v>
          </cell>
          <cell r="M1242" t="str">
            <v>P</v>
          </cell>
          <cell r="O1242" t="str">
            <v>Boshers, Buddy</v>
          </cell>
        </row>
        <row r="1243">
          <cell r="C1243">
            <v>670109</v>
          </cell>
          <cell r="M1243" t="str">
            <v>1B</v>
          </cell>
          <cell r="O1243" t="str">
            <v>Bosiokovic, Jacob</v>
          </cell>
        </row>
        <row r="1244">
          <cell r="C1244">
            <v>608632</v>
          </cell>
          <cell r="M1244" t="str">
            <v>RF</v>
          </cell>
          <cell r="O1244" t="str">
            <v>Boss, Torsten</v>
          </cell>
        </row>
        <row r="1245">
          <cell r="C1245">
            <v>664866</v>
          </cell>
          <cell r="M1245" t="str">
            <v>C</v>
          </cell>
          <cell r="O1245" t="str">
            <v>Bossart, Austin</v>
          </cell>
        </row>
        <row r="1246">
          <cell r="C1246">
            <v>670690</v>
          </cell>
          <cell r="M1246" t="str">
            <v>C</v>
          </cell>
          <cell r="O1246" t="str">
            <v>Bossi, Aaron</v>
          </cell>
        </row>
        <row r="1247">
          <cell r="C1247">
            <v>641383</v>
          </cell>
          <cell r="M1247" t="str">
            <v>P</v>
          </cell>
          <cell r="O1247" t="str">
            <v>Bostic, Alex</v>
          </cell>
        </row>
        <row r="1248">
          <cell r="C1248">
            <v>607471</v>
          </cell>
          <cell r="M1248" t="str">
            <v>2B</v>
          </cell>
          <cell r="O1248" t="str">
            <v>Bostick, Chris</v>
          </cell>
        </row>
        <row r="1249">
          <cell r="C1249">
            <v>641384</v>
          </cell>
          <cell r="M1249" t="str">
            <v>P</v>
          </cell>
          <cell r="O1249" t="str">
            <v>Bostick, Akeem</v>
          </cell>
        </row>
        <row r="1250">
          <cell r="C1250">
            <v>623175</v>
          </cell>
          <cell r="M1250" t="str">
            <v>P</v>
          </cell>
          <cell r="O1250" t="str">
            <v>Bostjancic, Cory</v>
          </cell>
        </row>
        <row r="1251">
          <cell r="C1251">
            <v>623520</v>
          </cell>
          <cell r="M1251" t="str">
            <v>3B</v>
          </cell>
          <cell r="O1251" t="str">
            <v>Bote, David</v>
          </cell>
        </row>
        <row r="1252">
          <cell r="C1252">
            <v>657525</v>
          </cell>
          <cell r="M1252" t="str">
            <v>RF</v>
          </cell>
          <cell r="O1252" t="str">
            <v>Bottger, Ryan</v>
          </cell>
        </row>
        <row r="1253">
          <cell r="C1253">
            <v>670283</v>
          </cell>
          <cell r="M1253" t="str">
            <v>P</v>
          </cell>
          <cell r="O1253" t="str">
            <v>Bouchey, Brayden</v>
          </cell>
        </row>
        <row r="1254">
          <cell r="C1254">
            <v>607472</v>
          </cell>
          <cell r="M1254" t="str">
            <v>C</v>
          </cell>
          <cell r="O1254" t="str">
            <v>Boulware, Garrett</v>
          </cell>
        </row>
        <row r="1255">
          <cell r="C1255">
            <v>571506</v>
          </cell>
          <cell r="M1255" t="str">
            <v>1B</v>
          </cell>
          <cell r="O1255" t="str">
            <v>Bour, Justin</v>
          </cell>
        </row>
        <row r="1256">
          <cell r="C1256">
            <v>430652</v>
          </cell>
          <cell r="M1256" t="str">
            <v>CF</v>
          </cell>
          <cell r="O1256" t="str">
            <v>Bourgeois, Jason</v>
          </cell>
        </row>
        <row r="1257">
          <cell r="C1257">
            <v>488721</v>
          </cell>
          <cell r="M1257" t="str">
            <v>RF</v>
          </cell>
          <cell r="O1257" t="str">
            <v>Bourjos, Peter</v>
          </cell>
        </row>
        <row r="1258">
          <cell r="C1258">
            <v>456422</v>
          </cell>
          <cell r="M1258" t="str">
            <v>CF</v>
          </cell>
          <cell r="O1258" t="str">
            <v>Bourn, Michael</v>
          </cell>
        </row>
        <row r="1259">
          <cell r="C1259">
            <v>630263</v>
          </cell>
          <cell r="M1259" t="str">
            <v>P</v>
          </cell>
          <cell r="O1259" t="str">
            <v>Bourque, James</v>
          </cell>
        </row>
        <row r="1260">
          <cell r="C1260">
            <v>595890</v>
          </cell>
          <cell r="M1260" t="str">
            <v>CF</v>
          </cell>
          <cell r="O1260" t="str">
            <v>Bousfield, Auston</v>
          </cell>
        </row>
        <row r="1261">
          <cell r="C1261">
            <v>476601</v>
          </cell>
          <cell r="M1261" t="str">
            <v>P</v>
          </cell>
          <cell r="O1261" t="str">
            <v>Bowden, Michael</v>
          </cell>
        </row>
        <row r="1262">
          <cell r="C1262">
            <v>641386</v>
          </cell>
          <cell r="M1262" t="str">
            <v>P</v>
          </cell>
          <cell r="O1262" t="str">
            <v>Bowden, Ben</v>
          </cell>
        </row>
        <row r="1263">
          <cell r="C1263">
            <v>665319</v>
          </cell>
          <cell r="M1263" t="str">
            <v>P</v>
          </cell>
          <cell r="O1263" t="str">
            <v>Bowen, Brady</v>
          </cell>
        </row>
        <row r="1264">
          <cell r="C1264">
            <v>664933</v>
          </cell>
          <cell r="M1264" t="str">
            <v>P</v>
          </cell>
          <cell r="O1264" t="str">
            <v>Bower, Matt</v>
          </cell>
        </row>
        <row r="1265">
          <cell r="C1265">
            <v>621507</v>
          </cell>
          <cell r="M1265" t="str">
            <v>C</v>
          </cell>
          <cell r="O1265" t="str">
            <v>Bowers, Zack</v>
          </cell>
        </row>
        <row r="1266">
          <cell r="C1266">
            <v>664885</v>
          </cell>
          <cell r="M1266" t="str">
            <v>P</v>
          </cell>
          <cell r="O1266" t="str">
            <v>Bowers, Heath</v>
          </cell>
        </row>
        <row r="1267">
          <cell r="C1267">
            <v>649135</v>
          </cell>
          <cell r="M1267" t="str">
            <v>C</v>
          </cell>
          <cell r="O1267" t="str">
            <v>Bowey, Jake</v>
          </cell>
        </row>
        <row r="1268">
          <cell r="C1268">
            <v>435624</v>
          </cell>
          <cell r="M1268" t="str">
            <v>1B</v>
          </cell>
          <cell r="O1268" t="str">
            <v>Bowker, John</v>
          </cell>
        </row>
        <row r="1269">
          <cell r="C1269">
            <v>518485</v>
          </cell>
          <cell r="M1269" t="str">
            <v>P</v>
          </cell>
          <cell r="O1269" t="str">
            <v>Bowman, Josh</v>
          </cell>
        </row>
        <row r="1270">
          <cell r="C1270">
            <v>542956</v>
          </cell>
          <cell r="M1270" t="str">
            <v>CF</v>
          </cell>
          <cell r="O1270" t="str">
            <v>Bowman, Daniel</v>
          </cell>
        </row>
        <row r="1271">
          <cell r="C1271">
            <v>621199</v>
          </cell>
          <cell r="M1271" t="str">
            <v>P</v>
          </cell>
          <cell r="O1271" t="str">
            <v>Bowman, Matt</v>
          </cell>
        </row>
        <row r="1272">
          <cell r="C1272">
            <v>502202</v>
          </cell>
          <cell r="M1272" t="str">
            <v>P</v>
          </cell>
          <cell r="O1272" t="str">
            <v>Boxberger, Brad</v>
          </cell>
        </row>
        <row r="1273">
          <cell r="C1273">
            <v>571510</v>
          </cell>
          <cell r="M1273" t="str">
            <v>P</v>
          </cell>
          <cell r="O1273" t="str">
            <v>Boyd, Matt</v>
          </cell>
        </row>
        <row r="1274">
          <cell r="C1274">
            <v>581532</v>
          </cell>
          <cell r="M1274" t="str">
            <v>OF</v>
          </cell>
          <cell r="O1274" t="str">
            <v>Boyd, Jayce</v>
          </cell>
        </row>
        <row r="1275">
          <cell r="C1275">
            <v>595891</v>
          </cell>
          <cell r="M1275" t="str">
            <v>P</v>
          </cell>
          <cell r="O1275" t="str">
            <v>Boyd, Hudson</v>
          </cell>
        </row>
        <row r="1276">
          <cell r="C1276">
            <v>621224</v>
          </cell>
          <cell r="M1276" t="str">
            <v>P</v>
          </cell>
          <cell r="O1276" t="str">
            <v>Boyd, Jake</v>
          </cell>
        </row>
        <row r="1277">
          <cell r="C1277">
            <v>622196</v>
          </cell>
          <cell r="M1277" t="str">
            <v>LF</v>
          </cell>
          <cell r="O1277" t="str">
            <v>Boyd, B.J.</v>
          </cell>
        </row>
        <row r="1278">
          <cell r="C1278">
            <v>656249</v>
          </cell>
          <cell r="M1278" t="str">
            <v>CF</v>
          </cell>
          <cell r="O1278" t="str">
            <v>Boyd, Bobby</v>
          </cell>
        </row>
        <row r="1279">
          <cell r="C1279">
            <v>663318</v>
          </cell>
          <cell r="M1279" t="str">
            <v>P</v>
          </cell>
          <cell r="O1279" t="str">
            <v>Boyd, Logan</v>
          </cell>
        </row>
        <row r="1280">
          <cell r="C1280">
            <v>430641</v>
          </cell>
          <cell r="M1280" t="str">
            <v>P</v>
          </cell>
          <cell r="O1280" t="str">
            <v>Boyer, Blaine</v>
          </cell>
        </row>
        <row r="1281">
          <cell r="C1281">
            <v>460133</v>
          </cell>
          <cell r="M1281" t="str">
            <v>SS</v>
          </cell>
          <cell r="O1281" t="str">
            <v>Boyer, Brad</v>
          </cell>
        </row>
        <row r="1282">
          <cell r="C1282">
            <v>643229</v>
          </cell>
          <cell r="M1282" t="str">
            <v>CF</v>
          </cell>
          <cell r="O1282" t="str">
            <v>Boykin, Rod</v>
          </cell>
        </row>
        <row r="1283">
          <cell r="C1283">
            <v>664082</v>
          </cell>
          <cell r="M1283" t="str">
            <v>P</v>
          </cell>
          <cell r="O1283" t="str">
            <v>Boyle, Michael</v>
          </cell>
        </row>
        <row r="1284">
          <cell r="C1284">
            <v>641388</v>
          </cell>
          <cell r="M1284" t="str">
            <v>P</v>
          </cell>
          <cell r="O1284" t="str">
            <v>Boyles, Ty</v>
          </cell>
        </row>
        <row r="1285">
          <cell r="C1285">
            <v>656072</v>
          </cell>
          <cell r="M1285" t="str">
            <v>C</v>
          </cell>
          <cell r="O1285" t="str">
            <v>Bracamonte, Gabriel</v>
          </cell>
        </row>
        <row r="1286">
          <cell r="C1286">
            <v>659070</v>
          </cell>
          <cell r="M1286" t="str">
            <v>P</v>
          </cell>
          <cell r="O1286" t="str">
            <v>Bracewell, Ben</v>
          </cell>
        </row>
        <row r="1287">
          <cell r="C1287">
            <v>542960</v>
          </cell>
          <cell r="M1287" t="str">
            <v>P</v>
          </cell>
          <cell r="O1287" t="str">
            <v>Brach, Brad</v>
          </cell>
        </row>
        <row r="1288">
          <cell r="C1288">
            <v>571511</v>
          </cell>
          <cell r="M1288" t="str">
            <v>P</v>
          </cell>
          <cell r="O1288" t="str">
            <v>Brach, Brett</v>
          </cell>
        </row>
        <row r="1289">
          <cell r="C1289">
            <v>611093</v>
          </cell>
          <cell r="M1289" t="str">
            <v>P</v>
          </cell>
          <cell r="O1289" t="str">
            <v>Bracho, Silvino</v>
          </cell>
        </row>
        <row r="1290">
          <cell r="C1290">
            <v>645447</v>
          </cell>
          <cell r="M1290" t="str">
            <v>2B</v>
          </cell>
          <cell r="O1290" t="str">
            <v>Bracho, Didimo</v>
          </cell>
        </row>
        <row r="1291">
          <cell r="C1291">
            <v>607473</v>
          </cell>
          <cell r="M1291" t="str">
            <v>P</v>
          </cell>
          <cell r="O1291" t="str">
            <v>Bradford, Chasen</v>
          </cell>
        </row>
        <row r="1292">
          <cell r="C1292">
            <v>502674</v>
          </cell>
          <cell r="M1292" t="str">
            <v>P</v>
          </cell>
          <cell r="O1292" t="str">
            <v>Bradley, Ryan</v>
          </cell>
        </row>
        <row r="1293">
          <cell r="C1293">
            <v>592161</v>
          </cell>
          <cell r="M1293" t="str">
            <v>P</v>
          </cell>
          <cell r="O1293" t="str">
            <v>Bradley, J.R.</v>
          </cell>
        </row>
        <row r="1294">
          <cell r="C1294">
            <v>598265</v>
          </cell>
          <cell r="M1294" t="str">
            <v>CF</v>
          </cell>
          <cell r="O1294" t="str">
            <v>Bradley, Jackie</v>
          </cell>
        </row>
        <row r="1295">
          <cell r="C1295">
            <v>605151</v>
          </cell>
          <cell r="M1295" t="str">
            <v>P</v>
          </cell>
          <cell r="O1295" t="str">
            <v>Bradley, Archie</v>
          </cell>
        </row>
        <row r="1296">
          <cell r="C1296">
            <v>605152</v>
          </cell>
          <cell r="M1296" t="str">
            <v>P</v>
          </cell>
          <cell r="O1296" t="str">
            <v>Bradley, Jed</v>
          </cell>
        </row>
        <row r="1297">
          <cell r="C1297">
            <v>621017</v>
          </cell>
          <cell r="M1297" t="str">
            <v>SS</v>
          </cell>
          <cell r="O1297" t="str">
            <v>Bradley, Kevin</v>
          </cell>
        </row>
        <row r="1298">
          <cell r="C1298">
            <v>656252</v>
          </cell>
          <cell r="M1298" t="str">
            <v>1B</v>
          </cell>
          <cell r="O1298" t="str">
            <v>Bradley, Bobby</v>
          </cell>
        </row>
        <row r="1299">
          <cell r="C1299">
            <v>572728</v>
          </cell>
          <cell r="M1299" t="str">
            <v>P</v>
          </cell>
          <cell r="O1299" t="str">
            <v>Brady, Michael</v>
          </cell>
        </row>
        <row r="1300">
          <cell r="C1300">
            <v>595141</v>
          </cell>
          <cell r="M1300" t="str">
            <v>3B</v>
          </cell>
          <cell r="O1300" t="str">
            <v>Brady, Patrick</v>
          </cell>
        </row>
        <row r="1301">
          <cell r="C1301">
            <v>608323</v>
          </cell>
          <cell r="M1301" t="str">
            <v>P</v>
          </cell>
          <cell r="O1301" t="str">
            <v>Brady, Sean</v>
          </cell>
        </row>
        <row r="1302">
          <cell r="C1302">
            <v>595892</v>
          </cell>
          <cell r="M1302" t="str">
            <v>P</v>
          </cell>
          <cell r="O1302" t="str">
            <v>Bragg, Sam</v>
          </cell>
        </row>
        <row r="1303">
          <cell r="C1303">
            <v>621267</v>
          </cell>
          <cell r="M1303" t="str">
            <v>P</v>
          </cell>
          <cell r="O1303" t="str">
            <v>Brakeman, Marc</v>
          </cell>
        </row>
        <row r="1304">
          <cell r="C1304">
            <v>641389</v>
          </cell>
          <cell r="M1304" t="str">
            <v>P</v>
          </cell>
          <cell r="O1304" t="str">
            <v>Bramblett, Geoffrey</v>
          </cell>
        </row>
        <row r="1305">
          <cell r="C1305">
            <v>660823</v>
          </cell>
          <cell r="M1305" t="str">
            <v>SS</v>
          </cell>
          <cell r="O1305" t="str">
            <v>Branche, Steve</v>
          </cell>
        </row>
        <row r="1306">
          <cell r="C1306">
            <v>664499</v>
          </cell>
          <cell r="M1306" t="str">
            <v>C</v>
          </cell>
          <cell r="O1306" t="str">
            <v>Brands, Paul</v>
          </cell>
        </row>
        <row r="1307">
          <cell r="C1307">
            <v>623331</v>
          </cell>
          <cell r="M1307" t="str">
            <v>P</v>
          </cell>
          <cell r="O1307" t="str">
            <v>Brandt, Kevin</v>
          </cell>
        </row>
        <row r="1308">
          <cell r="C1308">
            <v>664912</v>
          </cell>
          <cell r="M1308" t="str">
            <v>SS</v>
          </cell>
          <cell r="O1308" t="str">
            <v>Brandt, Clayton</v>
          </cell>
        </row>
        <row r="1309">
          <cell r="C1309">
            <v>571512</v>
          </cell>
          <cell r="M1309" t="str">
            <v>P</v>
          </cell>
          <cell r="O1309" t="str">
            <v>Branham, Matt</v>
          </cell>
        </row>
        <row r="1310">
          <cell r="C1310">
            <v>657526</v>
          </cell>
          <cell r="M1310" t="str">
            <v>C</v>
          </cell>
          <cell r="O1310" t="str">
            <v>Branigan, Michael</v>
          </cell>
        </row>
        <row r="1311">
          <cell r="C1311">
            <v>488726</v>
          </cell>
          <cell r="M1311" t="str">
            <v>LF</v>
          </cell>
          <cell r="O1311" t="str">
            <v>Brantley, Michael</v>
          </cell>
        </row>
        <row r="1312">
          <cell r="C1312">
            <v>621213</v>
          </cell>
          <cell r="M1312" t="str">
            <v>P</v>
          </cell>
          <cell r="O1312" t="str">
            <v>Brantley, Justin</v>
          </cell>
        </row>
        <row r="1313">
          <cell r="C1313">
            <v>657527</v>
          </cell>
          <cell r="M1313" t="str">
            <v>LF</v>
          </cell>
          <cell r="O1313" t="str">
            <v>Brantley, Cliff</v>
          </cell>
        </row>
        <row r="1314">
          <cell r="C1314">
            <v>542963</v>
          </cell>
          <cell r="M1314" t="str">
            <v>C</v>
          </cell>
          <cell r="O1314" t="str">
            <v>Brantly, Rob</v>
          </cell>
        </row>
        <row r="1315">
          <cell r="C1315">
            <v>137140</v>
          </cell>
          <cell r="M1315" t="str">
            <v>1B</v>
          </cell>
          <cell r="O1315" t="str">
            <v>Branyan, Russell</v>
          </cell>
        </row>
        <row r="1316">
          <cell r="C1316">
            <v>664962</v>
          </cell>
          <cell r="M1316" t="str">
            <v>P</v>
          </cell>
          <cell r="O1316" t="str">
            <v>Brashears, Tyler</v>
          </cell>
        </row>
        <row r="1317">
          <cell r="C1317">
            <v>518489</v>
          </cell>
          <cell r="M1317" t="str">
            <v>P</v>
          </cell>
          <cell r="O1317" t="str">
            <v>Brasier, Ryan</v>
          </cell>
        </row>
        <row r="1318">
          <cell r="C1318">
            <v>606574</v>
          </cell>
          <cell r="M1318" t="str">
            <v>P</v>
          </cell>
          <cell r="O1318" t="str">
            <v>Brasoban, Yimmi</v>
          </cell>
        </row>
        <row r="1319">
          <cell r="C1319">
            <v>642835</v>
          </cell>
          <cell r="M1319" t="str">
            <v>P</v>
          </cell>
          <cell r="O1319" t="str">
            <v>Brattvet, Scott</v>
          </cell>
        </row>
        <row r="1320">
          <cell r="C1320">
            <v>643230</v>
          </cell>
          <cell r="M1320" t="str">
            <v>P</v>
          </cell>
          <cell r="O1320" t="str">
            <v>Brault, Steven</v>
          </cell>
        </row>
        <row r="1321">
          <cell r="C1321">
            <v>460075</v>
          </cell>
          <cell r="M1321" t="str">
            <v>LF</v>
          </cell>
          <cell r="O1321" t="str">
            <v>Braun, Ryan</v>
          </cell>
        </row>
        <row r="1322">
          <cell r="C1322">
            <v>614171</v>
          </cell>
          <cell r="M1322" t="str">
            <v>2B</v>
          </cell>
          <cell r="O1322" t="str">
            <v>Bravo, Daniel</v>
          </cell>
        </row>
        <row r="1323">
          <cell r="C1323">
            <v>670986</v>
          </cell>
          <cell r="M1323" t="str">
            <v>P</v>
          </cell>
          <cell r="O1323" t="str">
            <v>Bravo, Jose</v>
          </cell>
        </row>
        <row r="1324">
          <cell r="C1324">
            <v>641391</v>
          </cell>
          <cell r="M1324" t="str">
            <v>RF</v>
          </cell>
          <cell r="O1324" t="str">
            <v>Bray, Colin</v>
          </cell>
        </row>
        <row r="1325">
          <cell r="C1325">
            <v>641392</v>
          </cell>
          <cell r="M1325" t="str">
            <v>P</v>
          </cell>
          <cell r="O1325" t="str">
            <v>Bray, Jake</v>
          </cell>
        </row>
        <row r="1326">
          <cell r="C1326">
            <v>657528</v>
          </cell>
          <cell r="M1326" t="str">
            <v>P</v>
          </cell>
          <cell r="O1326" t="str">
            <v>Bray, Tyler</v>
          </cell>
        </row>
        <row r="1327">
          <cell r="C1327">
            <v>665032</v>
          </cell>
          <cell r="M1327" t="str">
            <v>P</v>
          </cell>
          <cell r="O1327" t="str">
            <v>Bray, Adam</v>
          </cell>
        </row>
        <row r="1328">
          <cell r="C1328">
            <v>664069</v>
          </cell>
          <cell r="M1328" t="str">
            <v>P</v>
          </cell>
          <cell r="O1328" t="str">
            <v>Braymer, Ben</v>
          </cell>
        </row>
        <row r="1329">
          <cell r="C1329">
            <v>548108</v>
          </cell>
          <cell r="M1329" t="str">
            <v>P</v>
          </cell>
          <cell r="O1329" t="str">
            <v>Brazis, Matt</v>
          </cell>
        </row>
        <row r="1330">
          <cell r="C1330">
            <v>623211</v>
          </cell>
          <cell r="M1330" t="str">
            <v>P</v>
          </cell>
          <cell r="O1330" t="str">
            <v>Brazoban, Huascar</v>
          </cell>
        </row>
        <row r="1331">
          <cell r="C1331">
            <v>644368</v>
          </cell>
          <cell r="M1331" t="str">
            <v>P</v>
          </cell>
          <cell r="O1331" t="str">
            <v>Brea, Jesus</v>
          </cell>
        </row>
        <row r="1332">
          <cell r="C1332">
            <v>605154</v>
          </cell>
          <cell r="M1332" t="str">
            <v>P</v>
          </cell>
          <cell r="O1332" t="str">
            <v>Brebbia, John</v>
          </cell>
        </row>
        <row r="1333">
          <cell r="C1333">
            <v>621525</v>
          </cell>
          <cell r="M1333" t="str">
            <v>LF</v>
          </cell>
          <cell r="O1333" t="str">
            <v>Breen, Chris</v>
          </cell>
        </row>
        <row r="1334">
          <cell r="C1334">
            <v>643231</v>
          </cell>
          <cell r="M1334" t="str">
            <v>SS</v>
          </cell>
          <cell r="O1334" t="str">
            <v>Breen, Jared</v>
          </cell>
        </row>
        <row r="1335">
          <cell r="C1335">
            <v>608324</v>
          </cell>
          <cell r="M1335" t="str">
            <v>SS</v>
          </cell>
          <cell r="O1335" t="str">
            <v>Bregman, Alex</v>
          </cell>
        </row>
        <row r="1336">
          <cell r="C1336">
            <v>592164</v>
          </cell>
          <cell r="M1336" t="str">
            <v>P</v>
          </cell>
          <cell r="O1336" t="str">
            <v>Bremer, Tyler</v>
          </cell>
        </row>
        <row r="1337">
          <cell r="C1337">
            <v>488730</v>
          </cell>
          <cell r="M1337" t="str">
            <v>C</v>
          </cell>
          <cell r="O1337" t="str">
            <v>Brenly, Michael</v>
          </cell>
        </row>
        <row r="1338">
          <cell r="C1338">
            <v>592165</v>
          </cell>
          <cell r="M1338" t="str">
            <v>P</v>
          </cell>
          <cell r="O1338" t="str">
            <v>Brennan, Brandon</v>
          </cell>
        </row>
        <row r="1339">
          <cell r="C1339">
            <v>592766</v>
          </cell>
          <cell r="M1339" t="str">
            <v>3B</v>
          </cell>
          <cell r="O1339" t="str">
            <v>Brennan, Taylor</v>
          </cell>
        </row>
        <row r="1340">
          <cell r="C1340">
            <v>518490</v>
          </cell>
          <cell r="M1340" t="str">
            <v>RF</v>
          </cell>
          <cell r="O1340" t="str">
            <v>Brentz, Bryce</v>
          </cell>
        </row>
        <row r="1341">
          <cell r="C1341">
            <v>641394</v>
          </cell>
          <cell r="M1341" t="str">
            <v>P</v>
          </cell>
          <cell r="O1341" t="str">
            <v>Brentz, Jake</v>
          </cell>
        </row>
        <row r="1342">
          <cell r="C1342">
            <v>444520</v>
          </cell>
          <cell r="M1342" t="str">
            <v>P</v>
          </cell>
          <cell r="O1342" t="str">
            <v>Breslow, Craig</v>
          </cell>
        </row>
        <row r="1343">
          <cell r="C1343">
            <v>620978</v>
          </cell>
          <cell r="M1343" t="str">
            <v>P</v>
          </cell>
          <cell r="O1343" t="str">
            <v>Breto, Liarvis</v>
          </cell>
        </row>
        <row r="1344">
          <cell r="C1344">
            <v>592166</v>
          </cell>
          <cell r="M1344" t="str">
            <v>2B</v>
          </cell>
          <cell r="O1344" t="str">
            <v>Brett, Ryan</v>
          </cell>
        </row>
        <row r="1345">
          <cell r="C1345">
            <v>502033</v>
          </cell>
          <cell r="M1345" t="str">
            <v>P</v>
          </cell>
          <cell r="O1345" t="str">
            <v>Brewer, Charles</v>
          </cell>
        </row>
        <row r="1346">
          <cell r="C1346">
            <v>605155</v>
          </cell>
          <cell r="M1346" t="str">
            <v>P</v>
          </cell>
          <cell r="O1346" t="str">
            <v>Brewer, Colten</v>
          </cell>
        </row>
        <row r="1347">
          <cell r="C1347">
            <v>592167</v>
          </cell>
          <cell r="M1347" t="str">
            <v>OF</v>
          </cell>
          <cell r="O1347" t="str">
            <v>Brewster, Travis</v>
          </cell>
        </row>
        <row r="1348">
          <cell r="C1348">
            <v>657197</v>
          </cell>
          <cell r="M1348" t="str">
            <v>P</v>
          </cell>
          <cell r="O1348" t="str">
            <v>Brewster, Ben</v>
          </cell>
        </row>
        <row r="1349">
          <cell r="C1349">
            <v>664066</v>
          </cell>
          <cell r="M1349" t="str">
            <v>P</v>
          </cell>
          <cell r="O1349" t="str">
            <v>Brewster, LJ</v>
          </cell>
        </row>
        <row r="1350">
          <cell r="C1350">
            <v>670319</v>
          </cell>
          <cell r="M1350" t="str">
            <v>P</v>
          </cell>
          <cell r="O1350" t="str">
            <v>Brey, Howie</v>
          </cell>
        </row>
        <row r="1351">
          <cell r="C1351">
            <v>454440</v>
          </cell>
          <cell r="M1351" t="str">
            <v>OF</v>
          </cell>
          <cell r="O1351" t="str">
            <v>Brice, Tom</v>
          </cell>
        </row>
        <row r="1352">
          <cell r="C1352">
            <v>592169</v>
          </cell>
          <cell r="M1352" t="str">
            <v>P</v>
          </cell>
          <cell r="O1352" t="str">
            <v>Brice, Austin</v>
          </cell>
        </row>
        <row r="1353">
          <cell r="C1353">
            <v>553968</v>
          </cell>
          <cell r="M1353" t="str">
            <v>P</v>
          </cell>
          <cell r="O1353" t="str">
            <v>Briceno, Endrys</v>
          </cell>
        </row>
        <row r="1354">
          <cell r="C1354">
            <v>554229</v>
          </cell>
          <cell r="M1354" t="str">
            <v>P</v>
          </cell>
          <cell r="O1354" t="str">
            <v>Briceno, Rafael</v>
          </cell>
        </row>
        <row r="1355">
          <cell r="C1355">
            <v>593993</v>
          </cell>
          <cell r="M1355" t="str">
            <v>C</v>
          </cell>
          <cell r="O1355" t="str">
            <v>Briceno, Jose</v>
          </cell>
        </row>
        <row r="1356">
          <cell r="C1356">
            <v>665809</v>
          </cell>
          <cell r="M1356" t="str">
            <v>OF</v>
          </cell>
          <cell r="O1356" t="str">
            <v>Briceno, Jose</v>
          </cell>
        </row>
        <row r="1357">
          <cell r="C1357">
            <v>666610</v>
          </cell>
          <cell r="M1357" t="str">
            <v>SS</v>
          </cell>
          <cell r="O1357" t="str">
            <v>Briceno, Kipper</v>
          </cell>
        </row>
        <row r="1358">
          <cell r="C1358">
            <v>595893</v>
          </cell>
          <cell r="M1358" t="str">
            <v>P</v>
          </cell>
          <cell r="O1358" t="str">
            <v>Brickhouse, Bryan</v>
          </cell>
        </row>
        <row r="1359">
          <cell r="C1359">
            <v>664992</v>
          </cell>
          <cell r="M1359" t="str">
            <v>C</v>
          </cell>
          <cell r="O1359" t="str">
            <v>Brickhouse, Cody</v>
          </cell>
        </row>
        <row r="1360">
          <cell r="C1360">
            <v>641397</v>
          </cell>
          <cell r="M1360" t="str">
            <v>3B</v>
          </cell>
          <cell r="O1360" t="str">
            <v>Bridges, Drew</v>
          </cell>
        </row>
        <row r="1361">
          <cell r="C1361">
            <v>592170</v>
          </cell>
          <cell r="M1361" t="str">
            <v>P</v>
          </cell>
          <cell r="O1361" t="str">
            <v>Bridwell, Parker</v>
          </cell>
        </row>
        <row r="1362">
          <cell r="C1362">
            <v>502010</v>
          </cell>
          <cell r="M1362" t="str">
            <v>P</v>
          </cell>
          <cell r="O1362" t="str">
            <v>Brigham, Jake</v>
          </cell>
        </row>
        <row r="1363">
          <cell r="C1363">
            <v>656257</v>
          </cell>
          <cell r="M1363" t="str">
            <v>P</v>
          </cell>
          <cell r="O1363" t="str">
            <v>Brigham, Jeff</v>
          </cell>
        </row>
        <row r="1364">
          <cell r="C1364">
            <v>624417</v>
          </cell>
          <cell r="M1364" t="str">
            <v>IF</v>
          </cell>
          <cell r="O1364" t="str">
            <v>Brigman, Bryson</v>
          </cell>
        </row>
        <row r="1365">
          <cell r="C1365">
            <v>458582</v>
          </cell>
          <cell r="M1365" t="str">
            <v>3B</v>
          </cell>
          <cell r="O1365" t="str">
            <v>Brignac, Reid</v>
          </cell>
        </row>
        <row r="1366">
          <cell r="C1366">
            <v>656259</v>
          </cell>
          <cell r="M1366" t="str">
            <v>P</v>
          </cell>
          <cell r="O1366" t="str">
            <v>Brink, Jordan</v>
          </cell>
        </row>
        <row r="1367">
          <cell r="C1367">
            <v>665096</v>
          </cell>
          <cell r="M1367" t="str">
            <v>P</v>
          </cell>
          <cell r="O1367" t="str">
            <v>Brinley, Ryan</v>
          </cell>
        </row>
        <row r="1368">
          <cell r="C1368">
            <v>621446</v>
          </cell>
          <cell r="M1368" t="str">
            <v>CF</v>
          </cell>
          <cell r="O1368" t="str">
            <v>Brinson, Lewis</v>
          </cell>
        </row>
        <row r="1369">
          <cell r="C1369">
            <v>668754</v>
          </cell>
          <cell r="M1369" t="str">
            <v>P</v>
          </cell>
          <cell r="O1369" t="str">
            <v>Bristo, Braden</v>
          </cell>
        </row>
        <row r="1370">
          <cell r="C1370">
            <v>570890</v>
          </cell>
          <cell r="M1370" t="str">
            <v>SS</v>
          </cell>
          <cell r="O1370" t="str">
            <v>Brito, Bryan</v>
          </cell>
        </row>
        <row r="1371">
          <cell r="C1371">
            <v>591972</v>
          </cell>
          <cell r="M1371" t="str">
            <v>P</v>
          </cell>
          <cell r="O1371" t="str">
            <v>Brito, Ismael</v>
          </cell>
        </row>
        <row r="1372">
          <cell r="C1372">
            <v>593647</v>
          </cell>
          <cell r="M1372" t="str">
            <v>CF</v>
          </cell>
          <cell r="O1372" t="str">
            <v>Brito, Socrates</v>
          </cell>
        </row>
        <row r="1373">
          <cell r="C1373">
            <v>594195</v>
          </cell>
          <cell r="M1373" t="str">
            <v>P</v>
          </cell>
          <cell r="O1373" t="str">
            <v>Brito, Jose</v>
          </cell>
        </row>
        <row r="1374">
          <cell r="C1374">
            <v>622474</v>
          </cell>
          <cell r="M1374" t="str">
            <v>1B</v>
          </cell>
          <cell r="O1374" t="str">
            <v>Brito, Kristian</v>
          </cell>
        </row>
        <row r="1375">
          <cell r="C1375">
            <v>625392</v>
          </cell>
          <cell r="M1375" t="str">
            <v>P</v>
          </cell>
          <cell r="O1375" t="str">
            <v>Brito, Frankely</v>
          </cell>
        </row>
        <row r="1376">
          <cell r="C1376">
            <v>642448</v>
          </cell>
          <cell r="M1376" t="str">
            <v>OF</v>
          </cell>
          <cell r="O1376" t="str">
            <v>Brito, Luis</v>
          </cell>
        </row>
        <row r="1377">
          <cell r="C1377">
            <v>646098</v>
          </cell>
          <cell r="M1377" t="str">
            <v>3B</v>
          </cell>
          <cell r="O1377" t="str">
            <v>Brito, Antony</v>
          </cell>
        </row>
        <row r="1378">
          <cell r="C1378">
            <v>649863</v>
          </cell>
          <cell r="M1378" t="str">
            <v>P</v>
          </cell>
          <cell r="O1378" t="str">
            <v>Brito, Sandy</v>
          </cell>
        </row>
        <row r="1379">
          <cell r="C1379">
            <v>650956</v>
          </cell>
          <cell r="M1379" t="str">
            <v>P</v>
          </cell>
          <cell r="O1379" t="str">
            <v>Brito, Pedro</v>
          </cell>
        </row>
        <row r="1380">
          <cell r="C1380">
            <v>659866</v>
          </cell>
          <cell r="M1380" t="str">
            <v>SS</v>
          </cell>
          <cell r="O1380" t="str">
            <v>Brito, Bryan</v>
          </cell>
        </row>
        <row r="1381">
          <cell r="C1381">
            <v>660684</v>
          </cell>
          <cell r="M1381" t="str">
            <v>SS</v>
          </cell>
          <cell r="O1381" t="str">
            <v>Brito, Daniel</v>
          </cell>
        </row>
        <row r="1382">
          <cell r="C1382">
            <v>660860</v>
          </cell>
          <cell r="M1382" t="str">
            <v>C</v>
          </cell>
          <cell r="O1382" t="str">
            <v>Brito, Gabriel</v>
          </cell>
        </row>
        <row r="1383">
          <cell r="C1383">
            <v>665798</v>
          </cell>
          <cell r="M1383" t="str">
            <v>SS</v>
          </cell>
          <cell r="O1383" t="str">
            <v>Brito, Ronny</v>
          </cell>
        </row>
        <row r="1384">
          <cell r="C1384">
            <v>665818</v>
          </cell>
          <cell r="M1384" t="str">
            <v>OF</v>
          </cell>
          <cell r="O1384" t="str">
            <v>Brito, Raider</v>
          </cell>
        </row>
        <row r="1385">
          <cell r="C1385">
            <v>666745</v>
          </cell>
          <cell r="M1385" t="str">
            <v>P</v>
          </cell>
          <cell r="O1385" t="str">
            <v>Brito, Jhony</v>
          </cell>
        </row>
        <row r="1386">
          <cell r="C1386">
            <v>667296</v>
          </cell>
          <cell r="M1386" t="str">
            <v>P</v>
          </cell>
          <cell r="O1386" t="str">
            <v>Brito, Oscar</v>
          </cell>
        </row>
        <row r="1387">
          <cell r="C1387">
            <v>667330</v>
          </cell>
          <cell r="M1387" t="str">
            <v>3B</v>
          </cell>
          <cell r="O1387" t="str">
            <v>Brito, Diego</v>
          </cell>
        </row>
        <row r="1388">
          <cell r="C1388">
            <v>669993</v>
          </cell>
          <cell r="M1388" t="str">
            <v>P</v>
          </cell>
          <cell r="O1388" t="str">
            <v>Brito, Raul</v>
          </cell>
        </row>
        <row r="1389">
          <cell r="C1389">
            <v>621147</v>
          </cell>
          <cell r="M1389" t="str">
            <v>P</v>
          </cell>
          <cell r="O1389" t="str">
            <v>Britt, Curt</v>
          </cell>
        </row>
        <row r="1390">
          <cell r="C1390">
            <v>670320</v>
          </cell>
          <cell r="M1390" t="str">
            <v>SS</v>
          </cell>
          <cell r="O1390" t="str">
            <v>Britt, Dalton</v>
          </cell>
        </row>
        <row r="1391">
          <cell r="C1391">
            <v>502154</v>
          </cell>
          <cell r="M1391" t="str">
            <v>P</v>
          </cell>
          <cell r="O1391" t="str">
            <v>Britton, Zach</v>
          </cell>
        </row>
        <row r="1392">
          <cell r="C1392">
            <v>518493</v>
          </cell>
          <cell r="M1392" t="str">
            <v>P</v>
          </cell>
          <cell r="O1392" t="str">
            <v>Britton, Drake</v>
          </cell>
        </row>
        <row r="1393">
          <cell r="C1393">
            <v>542970</v>
          </cell>
          <cell r="M1393" t="str">
            <v>2B</v>
          </cell>
          <cell r="O1393" t="str">
            <v>Britton, Buck</v>
          </cell>
        </row>
        <row r="1394">
          <cell r="C1394">
            <v>670445</v>
          </cell>
          <cell r="M1394" t="str">
            <v>P</v>
          </cell>
          <cell r="O1394" t="str">
            <v>Britton, Tyler</v>
          </cell>
        </row>
        <row r="1395">
          <cell r="C1395">
            <v>595895</v>
          </cell>
          <cell r="M1395" t="str">
            <v>3B</v>
          </cell>
          <cell r="O1395" t="str">
            <v>Brizuela, Jose</v>
          </cell>
        </row>
        <row r="1396">
          <cell r="C1396">
            <v>458678</v>
          </cell>
          <cell r="M1396" t="str">
            <v>P</v>
          </cell>
          <cell r="O1396" t="str">
            <v>Broadway, Mike</v>
          </cell>
        </row>
        <row r="1397">
          <cell r="C1397">
            <v>607477</v>
          </cell>
          <cell r="M1397" t="str">
            <v>P</v>
          </cell>
          <cell r="O1397" t="str">
            <v>Brocker, Cole</v>
          </cell>
        </row>
        <row r="1398">
          <cell r="C1398">
            <v>641399</v>
          </cell>
          <cell r="M1398" t="str">
            <v>P</v>
          </cell>
          <cell r="O1398" t="str">
            <v>Brockett, Andrew</v>
          </cell>
        </row>
        <row r="1399">
          <cell r="C1399">
            <v>641400</v>
          </cell>
          <cell r="M1399" t="str">
            <v>C</v>
          </cell>
          <cell r="O1399" t="str">
            <v>Brockmeyer, Cael</v>
          </cell>
        </row>
        <row r="1400">
          <cell r="C1400">
            <v>664839</v>
          </cell>
          <cell r="M1400" t="str">
            <v>2B</v>
          </cell>
          <cell r="O1400" t="str">
            <v>Brodbeck, Andrew</v>
          </cell>
        </row>
        <row r="1401">
          <cell r="C1401">
            <v>518495</v>
          </cell>
          <cell r="M1401" t="str">
            <v>P</v>
          </cell>
          <cell r="O1401" t="str">
            <v>Broderick, Brian</v>
          </cell>
        </row>
        <row r="1402">
          <cell r="C1402">
            <v>657198</v>
          </cell>
          <cell r="M1402" t="str">
            <v>P</v>
          </cell>
          <cell r="O1402" t="str">
            <v>Brody, Greg</v>
          </cell>
        </row>
        <row r="1403">
          <cell r="C1403">
            <v>664919</v>
          </cell>
          <cell r="M1403" t="str">
            <v>C</v>
          </cell>
          <cell r="O1403" t="str">
            <v>Brodzinski, Greg</v>
          </cell>
        </row>
        <row r="1404">
          <cell r="C1404">
            <v>488735</v>
          </cell>
          <cell r="M1404" t="str">
            <v>P</v>
          </cell>
          <cell r="O1404" t="str">
            <v>Bromberg, David</v>
          </cell>
        </row>
        <row r="1405">
          <cell r="C1405">
            <v>670424</v>
          </cell>
          <cell r="M1405" t="str">
            <v>3B</v>
          </cell>
          <cell r="O1405" t="str">
            <v>Brontsema, John</v>
          </cell>
        </row>
        <row r="1406">
          <cell r="C1406">
            <v>605156</v>
          </cell>
          <cell r="M1406" t="str">
            <v>P</v>
          </cell>
          <cell r="O1406" t="str">
            <v>Brooks, Aaron</v>
          </cell>
        </row>
        <row r="1407">
          <cell r="C1407">
            <v>621195</v>
          </cell>
          <cell r="M1407" t="str">
            <v>P</v>
          </cell>
          <cell r="O1407" t="str">
            <v>Brooks, Eric</v>
          </cell>
        </row>
        <row r="1408">
          <cell r="C1408">
            <v>622095</v>
          </cell>
          <cell r="M1408" t="str">
            <v>P</v>
          </cell>
          <cell r="O1408" t="str">
            <v>Brooks, Aaron</v>
          </cell>
        </row>
        <row r="1409">
          <cell r="C1409">
            <v>641402</v>
          </cell>
          <cell r="M1409" t="str">
            <v>P</v>
          </cell>
          <cell r="O1409" t="str">
            <v>Brooks, Dylan</v>
          </cell>
        </row>
        <row r="1410">
          <cell r="C1410">
            <v>663319</v>
          </cell>
          <cell r="M1410" t="str">
            <v>P</v>
          </cell>
          <cell r="O1410" t="str">
            <v>Brooks, Craig</v>
          </cell>
        </row>
        <row r="1411">
          <cell r="C1411">
            <v>670092</v>
          </cell>
          <cell r="M1411" t="str">
            <v>OF</v>
          </cell>
          <cell r="O1411" t="str">
            <v>Brooks, Trenton</v>
          </cell>
        </row>
        <row r="1412">
          <cell r="C1412">
            <v>670262</v>
          </cell>
          <cell r="M1412" t="str">
            <v>2B</v>
          </cell>
          <cell r="O1412" t="str">
            <v>Brooks, Mathew</v>
          </cell>
        </row>
        <row r="1413">
          <cell r="C1413">
            <v>643234</v>
          </cell>
          <cell r="M1413" t="str">
            <v>P</v>
          </cell>
          <cell r="O1413" t="str">
            <v>Brookshire, Chase</v>
          </cell>
        </row>
        <row r="1414">
          <cell r="C1414">
            <v>641404</v>
          </cell>
          <cell r="M1414" t="str">
            <v>C</v>
          </cell>
          <cell r="O1414" t="str">
            <v>Brosher, Brandon</v>
          </cell>
        </row>
        <row r="1415">
          <cell r="C1415">
            <v>641405</v>
          </cell>
          <cell r="M1415" t="str">
            <v>P</v>
          </cell>
          <cell r="O1415" t="str">
            <v>Brosius, Tyler</v>
          </cell>
        </row>
        <row r="1416">
          <cell r="C1416">
            <v>670712</v>
          </cell>
          <cell r="M1416" t="str">
            <v>IF</v>
          </cell>
          <cell r="O1416" t="str">
            <v>Brosseau, Michael</v>
          </cell>
        </row>
        <row r="1417">
          <cell r="C1417">
            <v>571521</v>
          </cell>
          <cell r="M1417" t="str">
            <v>P</v>
          </cell>
          <cell r="O1417" t="str">
            <v>Brothers, Rex</v>
          </cell>
        </row>
        <row r="1418">
          <cell r="C1418">
            <v>641406</v>
          </cell>
          <cell r="M1418" t="str">
            <v>P</v>
          </cell>
          <cell r="O1418" t="str">
            <v>Brothers, Hunter</v>
          </cell>
        </row>
        <row r="1419">
          <cell r="C1419">
            <v>623412</v>
          </cell>
          <cell r="M1419" t="str">
            <v>P</v>
          </cell>
          <cell r="O1419" t="str">
            <v>Broussard, Geoff</v>
          </cell>
        </row>
        <row r="1420">
          <cell r="C1420">
            <v>657530</v>
          </cell>
          <cell r="M1420" t="str">
            <v>P</v>
          </cell>
          <cell r="O1420" t="str">
            <v>Broussard, Joe</v>
          </cell>
        </row>
        <row r="1421">
          <cell r="C1421">
            <v>667820</v>
          </cell>
          <cell r="M1421" t="str">
            <v>P</v>
          </cell>
          <cell r="O1421" t="str">
            <v>Broussard, Jason</v>
          </cell>
        </row>
        <row r="1422">
          <cell r="C1422">
            <v>446395</v>
          </cell>
          <cell r="M1422" t="str">
            <v>OF</v>
          </cell>
          <cell r="O1422" t="str">
            <v>Brown, Corey</v>
          </cell>
        </row>
        <row r="1423">
          <cell r="C1423">
            <v>451259</v>
          </cell>
          <cell r="M1423" t="str">
            <v>C</v>
          </cell>
          <cell r="O1423" t="str">
            <v>Brown, Dusty</v>
          </cell>
        </row>
        <row r="1424">
          <cell r="C1424">
            <v>453156</v>
          </cell>
          <cell r="M1424" t="str">
            <v>P</v>
          </cell>
          <cell r="O1424" t="str">
            <v>Brown, Brooks</v>
          </cell>
        </row>
        <row r="1425">
          <cell r="C1425">
            <v>488740</v>
          </cell>
          <cell r="M1425" t="str">
            <v>1B</v>
          </cell>
          <cell r="O1425" t="str">
            <v>Brown, Jordan</v>
          </cell>
        </row>
        <row r="1426">
          <cell r="C1426">
            <v>502126</v>
          </cell>
          <cell r="M1426" t="str">
            <v>LF</v>
          </cell>
          <cell r="O1426" t="str">
            <v>Brown, Domonic</v>
          </cell>
        </row>
        <row r="1427">
          <cell r="C1427">
            <v>518500</v>
          </cell>
          <cell r="M1427" t="str">
            <v>RF</v>
          </cell>
          <cell r="O1427" t="str">
            <v>Brown, Andrew</v>
          </cell>
        </row>
        <row r="1428">
          <cell r="C1428">
            <v>518502</v>
          </cell>
          <cell r="M1428" t="str">
            <v>CF</v>
          </cell>
          <cell r="O1428" t="str">
            <v>Brown, Gary</v>
          </cell>
        </row>
        <row r="1429">
          <cell r="C1429">
            <v>552616</v>
          </cell>
          <cell r="M1429" t="str">
            <v>P</v>
          </cell>
          <cell r="O1429" t="str">
            <v>Brown, Geoff</v>
          </cell>
        </row>
        <row r="1430">
          <cell r="C1430">
            <v>571523</v>
          </cell>
          <cell r="M1430" t="str">
            <v>RF</v>
          </cell>
          <cell r="O1430" t="str">
            <v>Brown, Blake</v>
          </cell>
        </row>
        <row r="1431">
          <cell r="C1431">
            <v>592174</v>
          </cell>
          <cell r="M1431" t="str">
            <v>SS</v>
          </cell>
          <cell r="O1431" t="str">
            <v>Brown, Kelson</v>
          </cell>
        </row>
        <row r="1432">
          <cell r="C1432">
            <v>605158</v>
          </cell>
          <cell r="M1432" t="str">
            <v>P</v>
          </cell>
          <cell r="O1432" t="str">
            <v>Brown, Jarrett</v>
          </cell>
        </row>
        <row r="1433">
          <cell r="C1433">
            <v>606939</v>
          </cell>
          <cell r="M1433" t="str">
            <v>CF</v>
          </cell>
          <cell r="O1433" t="str">
            <v>Brown, Aaron</v>
          </cell>
        </row>
        <row r="1434">
          <cell r="C1434">
            <v>607479</v>
          </cell>
          <cell r="M1434" t="str">
            <v>OF</v>
          </cell>
          <cell r="O1434" t="str">
            <v>Brown, Garrett</v>
          </cell>
        </row>
        <row r="1435">
          <cell r="C1435">
            <v>621065</v>
          </cell>
          <cell r="M1435" t="str">
            <v>P</v>
          </cell>
          <cell r="O1435" t="str">
            <v>Brown, Dalton</v>
          </cell>
        </row>
        <row r="1436">
          <cell r="C1436">
            <v>621066</v>
          </cell>
          <cell r="M1436" t="str">
            <v>P</v>
          </cell>
          <cell r="O1436" t="str">
            <v>Brown, Mitch</v>
          </cell>
        </row>
        <row r="1437">
          <cell r="C1437">
            <v>621310</v>
          </cell>
          <cell r="M1437" t="str">
            <v>LF</v>
          </cell>
          <cell r="O1437" t="str">
            <v>Brown, Rashad</v>
          </cell>
        </row>
        <row r="1438">
          <cell r="C1438">
            <v>623143</v>
          </cell>
          <cell r="M1438" t="str">
            <v>C</v>
          </cell>
          <cell r="O1438" t="str">
            <v>Brown, Trevor</v>
          </cell>
        </row>
        <row r="1439">
          <cell r="C1439">
            <v>623410</v>
          </cell>
          <cell r="M1439" t="str">
            <v>P</v>
          </cell>
          <cell r="O1439" t="str">
            <v>Brown, Andrew</v>
          </cell>
        </row>
        <row r="1440">
          <cell r="C1440">
            <v>623447</v>
          </cell>
          <cell r="M1440" t="str">
            <v>P</v>
          </cell>
          <cell r="O1440" t="str">
            <v>Brown, D.J.</v>
          </cell>
        </row>
        <row r="1441">
          <cell r="C1441">
            <v>627367</v>
          </cell>
          <cell r="M1441" t="str">
            <v>OF</v>
          </cell>
          <cell r="O1441" t="str">
            <v>Brown, Max</v>
          </cell>
        </row>
        <row r="1442">
          <cell r="C1442">
            <v>641409</v>
          </cell>
          <cell r="M1442" t="str">
            <v>P</v>
          </cell>
          <cell r="O1442" t="str">
            <v>Brown, Zack</v>
          </cell>
        </row>
        <row r="1443">
          <cell r="C1443">
            <v>643235</v>
          </cell>
          <cell r="M1443" t="str">
            <v>RF</v>
          </cell>
          <cell r="O1443" t="str">
            <v>Brown, Kevin</v>
          </cell>
        </row>
        <row r="1444">
          <cell r="C1444">
            <v>656261</v>
          </cell>
          <cell r="M1444" t="str">
            <v>P</v>
          </cell>
          <cell r="O1444" t="str">
            <v>Brown, Dawson</v>
          </cell>
        </row>
        <row r="1445">
          <cell r="C1445">
            <v>657531</v>
          </cell>
          <cell r="M1445" t="str">
            <v>SS</v>
          </cell>
          <cell r="O1445" t="str">
            <v>Brown, Tyler</v>
          </cell>
        </row>
        <row r="1446">
          <cell r="C1446">
            <v>664838</v>
          </cell>
          <cell r="M1446" t="str">
            <v>P</v>
          </cell>
          <cell r="O1446" t="str">
            <v>Brown, Kevin</v>
          </cell>
        </row>
        <row r="1447">
          <cell r="C1447">
            <v>664913</v>
          </cell>
          <cell r="M1447" t="str">
            <v>OF</v>
          </cell>
          <cell r="O1447" t="str">
            <v>Brown, Seth</v>
          </cell>
        </row>
        <row r="1448">
          <cell r="C1448">
            <v>666279</v>
          </cell>
          <cell r="M1448" t="str">
            <v>P</v>
          </cell>
          <cell r="O1448" t="str">
            <v>Brown, Danny</v>
          </cell>
        </row>
        <row r="1449">
          <cell r="C1449">
            <v>668673</v>
          </cell>
          <cell r="M1449" t="str">
            <v>C</v>
          </cell>
          <cell r="O1449" t="str">
            <v>Brown, Cassidy</v>
          </cell>
        </row>
        <row r="1450">
          <cell r="C1450">
            <v>669153</v>
          </cell>
          <cell r="M1450" t="str">
            <v>P</v>
          </cell>
          <cell r="O1450" t="str">
            <v>Brown, Andrew</v>
          </cell>
        </row>
        <row r="1451">
          <cell r="C1451">
            <v>670321</v>
          </cell>
          <cell r="M1451" t="str">
            <v>P</v>
          </cell>
          <cell r="O1451" t="str">
            <v>Brown, Lucas</v>
          </cell>
        </row>
        <row r="1452">
          <cell r="C1452">
            <v>446125</v>
          </cell>
          <cell r="M1452" t="str">
            <v>P</v>
          </cell>
          <cell r="O1452" t="str">
            <v>Brownell, John</v>
          </cell>
        </row>
        <row r="1453">
          <cell r="C1453">
            <v>623923</v>
          </cell>
          <cell r="M1453" t="str">
            <v>P</v>
          </cell>
          <cell r="O1453" t="str">
            <v>Browning, Wil</v>
          </cell>
        </row>
        <row r="1454">
          <cell r="C1454">
            <v>455009</v>
          </cell>
          <cell r="M1454" t="str">
            <v>P</v>
          </cell>
          <cell r="O1454" t="str">
            <v>Broxton, Jonathan</v>
          </cell>
        </row>
        <row r="1455">
          <cell r="C1455">
            <v>542979</v>
          </cell>
          <cell r="M1455" t="str">
            <v>CF</v>
          </cell>
          <cell r="O1455" t="str">
            <v>Broxton, Keon</v>
          </cell>
        </row>
        <row r="1456">
          <cell r="C1456">
            <v>622234</v>
          </cell>
          <cell r="M1456" t="str">
            <v>P</v>
          </cell>
          <cell r="O1456" t="str">
            <v>Broyles, Shane</v>
          </cell>
        </row>
        <row r="1457">
          <cell r="C1457">
            <v>664141</v>
          </cell>
          <cell r="M1457" t="str">
            <v>P</v>
          </cell>
          <cell r="O1457" t="str">
            <v>Brubaker, Jonathan</v>
          </cell>
        </row>
        <row r="1458">
          <cell r="C1458">
            <v>457803</v>
          </cell>
          <cell r="M1458" t="str">
            <v>RF</v>
          </cell>
          <cell r="O1458" t="str">
            <v>Bruce, Jay</v>
          </cell>
        </row>
        <row r="1459">
          <cell r="C1459">
            <v>670642</v>
          </cell>
          <cell r="M1459" t="str">
            <v>P</v>
          </cell>
          <cell r="O1459" t="str">
            <v>Bruce, Steven</v>
          </cell>
        </row>
        <row r="1460">
          <cell r="C1460">
            <v>542980</v>
          </cell>
          <cell r="M1460" t="str">
            <v>P</v>
          </cell>
          <cell r="O1460" t="str">
            <v>Bruening, Brett</v>
          </cell>
        </row>
        <row r="1461">
          <cell r="C1461">
            <v>595144</v>
          </cell>
          <cell r="M1461" t="str">
            <v>LF</v>
          </cell>
          <cell r="O1461" t="str">
            <v>Brugman, Jaycob</v>
          </cell>
        </row>
        <row r="1462">
          <cell r="C1462">
            <v>658195</v>
          </cell>
          <cell r="M1462" t="str">
            <v>1B</v>
          </cell>
          <cell r="O1462" t="str">
            <v>Brugnoni, Giancarlo</v>
          </cell>
        </row>
        <row r="1463">
          <cell r="C1463">
            <v>594019</v>
          </cell>
          <cell r="M1463" t="str">
            <v>2B</v>
          </cell>
          <cell r="O1463" t="str">
            <v>Bruguera, Rey</v>
          </cell>
        </row>
        <row r="1464">
          <cell r="C1464">
            <v>660644</v>
          </cell>
          <cell r="M1464" t="str">
            <v>2B</v>
          </cell>
          <cell r="O1464" t="str">
            <v>Brujan, Vidal</v>
          </cell>
        </row>
        <row r="1465">
          <cell r="C1465">
            <v>445204</v>
          </cell>
          <cell r="M1465" t="str">
            <v>P</v>
          </cell>
          <cell r="O1465" t="str">
            <v>Brummett, Tyson</v>
          </cell>
        </row>
        <row r="1466">
          <cell r="C1466">
            <v>670621</v>
          </cell>
          <cell r="M1466" t="str">
            <v>P</v>
          </cell>
          <cell r="O1466" t="str">
            <v>Brummett, Garrett</v>
          </cell>
        </row>
        <row r="1467">
          <cell r="C1467">
            <v>642608</v>
          </cell>
          <cell r="M1467" t="str">
            <v>P</v>
          </cell>
          <cell r="O1467" t="str">
            <v>Brun, Luis</v>
          </cell>
        </row>
        <row r="1468">
          <cell r="C1468">
            <v>641410</v>
          </cell>
          <cell r="M1468" t="str">
            <v>P</v>
          </cell>
          <cell r="O1468" t="str">
            <v>Bruner, Layne</v>
          </cell>
        </row>
        <row r="1469">
          <cell r="C1469">
            <v>643236</v>
          </cell>
          <cell r="M1469" t="str">
            <v>P</v>
          </cell>
          <cell r="O1469" t="str">
            <v>Brunnemann, Tyler</v>
          </cell>
        </row>
        <row r="1470">
          <cell r="C1470">
            <v>572738</v>
          </cell>
          <cell r="M1470" t="str">
            <v>2B</v>
          </cell>
          <cell r="O1470" t="str">
            <v>Bruno, Stephen</v>
          </cell>
        </row>
        <row r="1471">
          <cell r="C1471">
            <v>621323</v>
          </cell>
          <cell r="M1471" t="str">
            <v>OF</v>
          </cell>
          <cell r="O1471" t="str">
            <v>Brusa, Gio</v>
          </cell>
        </row>
        <row r="1472">
          <cell r="C1472">
            <v>643237</v>
          </cell>
          <cell r="M1472" t="str">
            <v>RF</v>
          </cell>
          <cell r="O1472" t="str">
            <v>Bryan, Vaughn</v>
          </cell>
        </row>
        <row r="1473">
          <cell r="C1473">
            <v>592178</v>
          </cell>
          <cell r="M1473" t="str">
            <v>3B</v>
          </cell>
          <cell r="O1473" t="str">
            <v>Bryant, Kris</v>
          </cell>
        </row>
        <row r="1474">
          <cell r="C1474">
            <v>599216</v>
          </cell>
          <cell r="M1474" t="str">
            <v>P</v>
          </cell>
          <cell r="O1474" t="str">
            <v>Bryant, Tony</v>
          </cell>
        </row>
        <row r="1475">
          <cell r="C1475">
            <v>670193</v>
          </cell>
          <cell r="M1475" t="str">
            <v>P</v>
          </cell>
          <cell r="O1475" t="str">
            <v>Bryant, Garrison</v>
          </cell>
        </row>
        <row r="1476">
          <cell r="C1476">
            <v>670589</v>
          </cell>
          <cell r="M1476" t="str">
            <v>P</v>
          </cell>
          <cell r="O1476" t="str">
            <v>Bryson, Woody</v>
          </cell>
        </row>
        <row r="1477">
          <cell r="C1477">
            <v>516945</v>
          </cell>
          <cell r="M1477" t="str">
            <v>P</v>
          </cell>
          <cell r="O1477" t="str">
            <v>Bucardo, Jorge</v>
          </cell>
        </row>
        <row r="1478">
          <cell r="C1478">
            <v>608635</v>
          </cell>
          <cell r="M1478" t="str">
            <v>P</v>
          </cell>
          <cell r="O1478" t="str">
            <v>Bucciferro, Tony</v>
          </cell>
        </row>
        <row r="1479">
          <cell r="C1479">
            <v>571527</v>
          </cell>
          <cell r="M1479" t="str">
            <v>P</v>
          </cell>
          <cell r="O1479" t="str">
            <v>Buchanan, David</v>
          </cell>
        </row>
        <row r="1480">
          <cell r="C1480">
            <v>594772</v>
          </cell>
          <cell r="M1480" t="str">
            <v>P</v>
          </cell>
          <cell r="O1480" t="str">
            <v>Buchanan, Jake</v>
          </cell>
        </row>
        <row r="1481">
          <cell r="C1481">
            <v>595896</v>
          </cell>
          <cell r="M1481" t="str">
            <v>P</v>
          </cell>
          <cell r="O1481" t="str">
            <v>Buchanan, Hawtin</v>
          </cell>
        </row>
        <row r="1482">
          <cell r="C1482">
            <v>641413</v>
          </cell>
          <cell r="M1482" t="str">
            <v>P</v>
          </cell>
          <cell r="O1482" t="str">
            <v>Buchanan, Chuck</v>
          </cell>
        </row>
        <row r="1483">
          <cell r="C1483">
            <v>453329</v>
          </cell>
          <cell r="M1483" t="str">
            <v>P</v>
          </cell>
          <cell r="O1483" t="str">
            <v>Buchholz, Clay</v>
          </cell>
        </row>
        <row r="1484">
          <cell r="C1484">
            <v>542986</v>
          </cell>
          <cell r="M1484" t="str">
            <v>3B</v>
          </cell>
          <cell r="O1484" t="str">
            <v>Buchholz, Alex</v>
          </cell>
        </row>
        <row r="1485">
          <cell r="C1485">
            <v>657199</v>
          </cell>
          <cell r="M1485" t="str">
            <v>P</v>
          </cell>
          <cell r="O1485" t="str">
            <v>Buchmann, Connor</v>
          </cell>
        </row>
        <row r="1486">
          <cell r="C1486">
            <v>488748</v>
          </cell>
          <cell r="M1486" t="str">
            <v>P</v>
          </cell>
          <cell r="O1486" t="str">
            <v>Buchter, Ryan</v>
          </cell>
        </row>
        <row r="1487">
          <cell r="C1487">
            <v>407833</v>
          </cell>
          <cell r="M1487" t="str">
            <v>C</v>
          </cell>
          <cell r="O1487" t="str">
            <v>Buck, John</v>
          </cell>
        </row>
        <row r="1488">
          <cell r="C1488">
            <v>459941</v>
          </cell>
          <cell r="M1488" t="str">
            <v>LF</v>
          </cell>
          <cell r="O1488" t="str">
            <v>Buck, Travis</v>
          </cell>
        </row>
        <row r="1489">
          <cell r="C1489">
            <v>547182</v>
          </cell>
          <cell r="M1489" t="str">
            <v>P</v>
          </cell>
          <cell r="O1489" t="str">
            <v>Buckel, Cody</v>
          </cell>
        </row>
        <row r="1490">
          <cell r="C1490">
            <v>595145</v>
          </cell>
          <cell r="M1490" t="str">
            <v>P</v>
          </cell>
          <cell r="O1490" t="str">
            <v>Buckelew, James</v>
          </cell>
        </row>
        <row r="1491">
          <cell r="C1491">
            <v>542987</v>
          </cell>
          <cell r="M1491" t="str">
            <v>OF</v>
          </cell>
          <cell r="O1491" t="str">
            <v>Buckley, Sean</v>
          </cell>
        </row>
        <row r="1492">
          <cell r="C1492">
            <v>641414</v>
          </cell>
          <cell r="M1492" t="str">
            <v>P</v>
          </cell>
          <cell r="O1492" t="str">
            <v>Buckley, Tyler</v>
          </cell>
        </row>
        <row r="1493">
          <cell r="C1493">
            <v>434438</v>
          </cell>
          <cell r="M1493" t="str">
            <v>P</v>
          </cell>
          <cell r="O1493" t="str">
            <v>Buckner, Billy</v>
          </cell>
        </row>
        <row r="1494">
          <cell r="C1494">
            <v>607304</v>
          </cell>
          <cell r="M1494" t="str">
            <v>OF</v>
          </cell>
          <cell r="O1494" t="str">
            <v>Buckner, Grant</v>
          </cell>
        </row>
        <row r="1495">
          <cell r="C1495">
            <v>641415</v>
          </cell>
          <cell r="M1495" t="str">
            <v>RF</v>
          </cell>
          <cell r="O1495" t="str">
            <v>Buckner, Nick</v>
          </cell>
        </row>
        <row r="1496">
          <cell r="C1496">
            <v>279824</v>
          </cell>
          <cell r="M1496" t="str">
            <v>P</v>
          </cell>
          <cell r="O1496" t="str">
            <v>Buehrle, Mark</v>
          </cell>
        </row>
        <row r="1497">
          <cell r="C1497">
            <v>660999</v>
          </cell>
          <cell r="M1497" t="str">
            <v>OF</v>
          </cell>
          <cell r="O1497" t="str">
            <v>Buelens, Sam</v>
          </cell>
        </row>
        <row r="1498">
          <cell r="C1498">
            <v>499107</v>
          </cell>
          <cell r="M1498" t="str">
            <v>P</v>
          </cell>
          <cell r="O1498" t="str">
            <v>Bueno, Francisley</v>
          </cell>
        </row>
        <row r="1499">
          <cell r="C1499">
            <v>593984</v>
          </cell>
          <cell r="M1499" t="str">
            <v>2B</v>
          </cell>
          <cell r="O1499" t="str">
            <v>Bueno, Ronald</v>
          </cell>
        </row>
        <row r="1500">
          <cell r="C1500">
            <v>665964</v>
          </cell>
          <cell r="M1500" t="str">
            <v>SS</v>
          </cell>
          <cell r="O1500" t="str">
            <v>Bueno, Jonathan</v>
          </cell>
        </row>
        <row r="1501">
          <cell r="C1501">
            <v>641418</v>
          </cell>
          <cell r="M1501" t="str">
            <v>1B</v>
          </cell>
          <cell r="O1501" t="str">
            <v>Buentello, Niko</v>
          </cell>
        </row>
        <row r="1502">
          <cell r="C1502">
            <v>643239</v>
          </cell>
          <cell r="M1502" t="str">
            <v>P</v>
          </cell>
          <cell r="O1502" t="str">
            <v>Bugg, Parker</v>
          </cell>
        </row>
        <row r="1503">
          <cell r="C1503">
            <v>670126</v>
          </cell>
          <cell r="M1503" t="str">
            <v>OF</v>
          </cell>
          <cell r="O1503" t="str">
            <v>Bugner, Tyler</v>
          </cell>
        </row>
        <row r="1504">
          <cell r="C1504">
            <v>665817</v>
          </cell>
          <cell r="M1504" t="str">
            <v>P</v>
          </cell>
          <cell r="O1504" t="str">
            <v>Buitimea, Martin</v>
          </cell>
        </row>
        <row r="1505">
          <cell r="C1505">
            <v>641419</v>
          </cell>
          <cell r="M1505" t="str">
            <v>P</v>
          </cell>
          <cell r="O1505" t="str">
            <v>Bumgardner, Gaither</v>
          </cell>
        </row>
        <row r="1506">
          <cell r="C1506">
            <v>518516</v>
          </cell>
          <cell r="M1506" t="str">
            <v>P</v>
          </cell>
          <cell r="O1506" t="str">
            <v>Bumgarner, Madison</v>
          </cell>
        </row>
        <row r="1507">
          <cell r="C1507">
            <v>607481</v>
          </cell>
          <cell r="M1507" t="str">
            <v>P</v>
          </cell>
          <cell r="O1507" t="str">
            <v>Bummer, Aaron</v>
          </cell>
        </row>
        <row r="1508">
          <cell r="C1508">
            <v>656268</v>
          </cell>
          <cell r="M1508" t="str">
            <v>2B</v>
          </cell>
          <cell r="O1508" t="str">
            <v>Bumpers, Sam</v>
          </cell>
        </row>
        <row r="1509">
          <cell r="C1509">
            <v>664140</v>
          </cell>
          <cell r="M1509" t="str">
            <v>P</v>
          </cell>
          <cell r="O1509" t="str">
            <v>Bunal, Mike</v>
          </cell>
        </row>
        <row r="1510">
          <cell r="C1510">
            <v>542989</v>
          </cell>
          <cell r="M1510" t="str">
            <v>P</v>
          </cell>
          <cell r="O1510" t="str">
            <v>Bundy, Bobby</v>
          </cell>
        </row>
        <row r="1511">
          <cell r="C1511">
            <v>605164</v>
          </cell>
          <cell r="M1511" t="str">
            <v>P</v>
          </cell>
          <cell r="O1511" t="str">
            <v>Bundy, Dylan</v>
          </cell>
        </row>
        <row r="1512">
          <cell r="C1512">
            <v>592181</v>
          </cell>
          <cell r="M1512" t="str">
            <v>P</v>
          </cell>
          <cell r="O1512" t="str">
            <v>Burawa, Danny</v>
          </cell>
        </row>
        <row r="1513">
          <cell r="C1513">
            <v>664883</v>
          </cell>
          <cell r="M1513" t="str">
            <v>SS</v>
          </cell>
          <cell r="O1513" t="str">
            <v>Burcham, Scott</v>
          </cell>
        </row>
        <row r="1514">
          <cell r="C1514">
            <v>664091</v>
          </cell>
          <cell r="M1514" t="str">
            <v>P</v>
          </cell>
          <cell r="O1514" t="str">
            <v>Burden, Tyler</v>
          </cell>
        </row>
        <row r="1515">
          <cell r="C1515">
            <v>595897</v>
          </cell>
          <cell r="M1515" t="str">
            <v>P</v>
          </cell>
          <cell r="O1515" t="str">
            <v>Burdi, Nick</v>
          </cell>
        </row>
        <row r="1516">
          <cell r="C1516">
            <v>641420</v>
          </cell>
          <cell r="M1516" t="str">
            <v>P</v>
          </cell>
          <cell r="O1516" t="str">
            <v>Burdi, Zack</v>
          </cell>
        </row>
        <row r="1517">
          <cell r="C1517">
            <v>656269</v>
          </cell>
          <cell r="M1517" t="str">
            <v>2B</v>
          </cell>
          <cell r="O1517" t="str">
            <v>Burdick, Dale</v>
          </cell>
        </row>
        <row r="1518">
          <cell r="C1518">
            <v>571529</v>
          </cell>
          <cell r="M1518" t="str">
            <v>C</v>
          </cell>
          <cell r="O1518" t="str">
            <v>Burg, Alex</v>
          </cell>
        </row>
        <row r="1519">
          <cell r="C1519">
            <v>457810</v>
          </cell>
          <cell r="M1519" t="str">
            <v>3B</v>
          </cell>
          <cell r="O1519" t="str">
            <v>Burgamy, Brian</v>
          </cell>
        </row>
        <row r="1520">
          <cell r="C1520">
            <v>518518</v>
          </cell>
          <cell r="M1520" t="str">
            <v>OF</v>
          </cell>
          <cell r="O1520" t="str">
            <v>Burgess, Michael</v>
          </cell>
        </row>
        <row r="1521">
          <cell r="C1521">
            <v>657532</v>
          </cell>
          <cell r="M1521" t="str">
            <v>3B</v>
          </cell>
          <cell r="O1521" t="str">
            <v>Burgess, Carter</v>
          </cell>
        </row>
        <row r="1522">
          <cell r="C1522">
            <v>542609</v>
          </cell>
          <cell r="M1522" t="str">
            <v>P</v>
          </cell>
          <cell r="O1522" t="str">
            <v>Burgos, Enrique</v>
          </cell>
        </row>
        <row r="1523">
          <cell r="C1523">
            <v>548183</v>
          </cell>
          <cell r="M1523" t="str">
            <v>P</v>
          </cell>
          <cell r="O1523" t="str">
            <v>Burgos, Alex</v>
          </cell>
        </row>
        <row r="1524">
          <cell r="C1524">
            <v>572744</v>
          </cell>
          <cell r="M1524" t="str">
            <v>P</v>
          </cell>
          <cell r="O1524" t="str">
            <v>Burgos, Hiram</v>
          </cell>
        </row>
        <row r="1525">
          <cell r="C1525">
            <v>597955</v>
          </cell>
          <cell r="M1525" t="str">
            <v>P</v>
          </cell>
          <cell r="O1525" t="str">
            <v>Burgos, Cesar</v>
          </cell>
        </row>
        <row r="1526">
          <cell r="C1526">
            <v>622659</v>
          </cell>
          <cell r="M1526" t="str">
            <v>P</v>
          </cell>
          <cell r="O1526" t="str">
            <v>Burgos, Havid</v>
          </cell>
        </row>
        <row r="1527">
          <cell r="C1527">
            <v>622770</v>
          </cell>
          <cell r="M1527" t="str">
            <v>P</v>
          </cell>
          <cell r="O1527" t="str">
            <v>Burgos, Miguel</v>
          </cell>
        </row>
        <row r="1528">
          <cell r="C1528">
            <v>664757</v>
          </cell>
          <cell r="M1528" t="str">
            <v>OF</v>
          </cell>
          <cell r="O1528" t="str">
            <v>Burgos, Aldemar</v>
          </cell>
        </row>
        <row r="1529">
          <cell r="C1529">
            <v>665757</v>
          </cell>
          <cell r="M1529" t="str">
            <v>OF</v>
          </cell>
          <cell r="O1529" t="str">
            <v>Burgos, Edward</v>
          </cell>
        </row>
        <row r="1530">
          <cell r="C1530">
            <v>457566</v>
          </cell>
          <cell r="M1530" t="str">
            <v>P</v>
          </cell>
          <cell r="O1530" t="str">
            <v>Burke, Greg</v>
          </cell>
        </row>
        <row r="1531">
          <cell r="C1531">
            <v>608636</v>
          </cell>
          <cell r="M1531" t="str">
            <v>P</v>
          </cell>
          <cell r="O1531" t="str">
            <v>Burke, Devin</v>
          </cell>
        </row>
        <row r="1532">
          <cell r="C1532">
            <v>629976</v>
          </cell>
          <cell r="M1532" t="str">
            <v>P</v>
          </cell>
          <cell r="O1532" t="str">
            <v>Burke, Jeff</v>
          </cell>
        </row>
        <row r="1533">
          <cell r="C1533">
            <v>641422</v>
          </cell>
          <cell r="M1533" t="str">
            <v>P</v>
          </cell>
          <cell r="O1533" t="str">
            <v>Burke, A.J.</v>
          </cell>
        </row>
        <row r="1534">
          <cell r="C1534">
            <v>656271</v>
          </cell>
          <cell r="M1534" t="str">
            <v>P</v>
          </cell>
          <cell r="O1534" t="str">
            <v>Burke, Brock</v>
          </cell>
        </row>
        <row r="1535">
          <cell r="C1535">
            <v>657533</v>
          </cell>
          <cell r="M1535" t="str">
            <v>P</v>
          </cell>
          <cell r="O1535" t="str">
            <v>Burke, Mike</v>
          </cell>
        </row>
        <row r="1536">
          <cell r="C1536">
            <v>657200</v>
          </cell>
          <cell r="M1536" t="str">
            <v>P</v>
          </cell>
          <cell r="O1536" t="str">
            <v>Burkhalter, David</v>
          </cell>
        </row>
        <row r="1537">
          <cell r="C1537">
            <v>642836</v>
          </cell>
          <cell r="M1537" t="str">
            <v>OF</v>
          </cell>
          <cell r="O1537" t="str">
            <v>Burks, Charcer</v>
          </cell>
        </row>
        <row r="1538">
          <cell r="C1538">
            <v>665062</v>
          </cell>
          <cell r="M1538" t="str">
            <v>OF</v>
          </cell>
          <cell r="O1538" t="str">
            <v>Burl III, Earl</v>
          </cell>
        </row>
        <row r="1539">
          <cell r="C1539">
            <v>669203</v>
          </cell>
          <cell r="M1539" t="str">
            <v>P</v>
          </cell>
          <cell r="O1539" t="str">
            <v>Burnes, Corbin</v>
          </cell>
        </row>
        <row r="1540">
          <cell r="C1540">
            <v>150359</v>
          </cell>
          <cell r="M1540" t="str">
            <v>P</v>
          </cell>
          <cell r="O1540" t="str">
            <v>Burnett, A.J.</v>
          </cell>
        </row>
        <row r="1541">
          <cell r="C1541">
            <v>430634</v>
          </cell>
          <cell r="M1541" t="str">
            <v>P</v>
          </cell>
          <cell r="O1541" t="str">
            <v>Burnett, Sean</v>
          </cell>
        </row>
        <row r="1542">
          <cell r="C1542">
            <v>595898</v>
          </cell>
          <cell r="M1542" t="str">
            <v>P</v>
          </cell>
          <cell r="O1542" t="str">
            <v>Burnette, Jake</v>
          </cell>
        </row>
        <row r="1543">
          <cell r="C1543">
            <v>451132</v>
          </cell>
          <cell r="M1543" t="str">
            <v>P</v>
          </cell>
          <cell r="O1543" t="str">
            <v>Burns, Cory</v>
          </cell>
        </row>
        <row r="1544">
          <cell r="C1544">
            <v>542992</v>
          </cell>
          <cell r="M1544" t="str">
            <v>3B</v>
          </cell>
          <cell r="O1544" t="str">
            <v>Burns, Andy</v>
          </cell>
        </row>
        <row r="1545">
          <cell r="C1545">
            <v>542993</v>
          </cell>
          <cell r="M1545" t="str">
            <v>CF</v>
          </cell>
          <cell r="O1545" t="str">
            <v>Burns, Billy</v>
          </cell>
        </row>
        <row r="1546">
          <cell r="C1546">
            <v>623467</v>
          </cell>
          <cell r="M1546" t="str">
            <v>P</v>
          </cell>
          <cell r="O1546" t="str">
            <v>Burns, Tommy</v>
          </cell>
        </row>
        <row r="1547">
          <cell r="C1547">
            <v>621114</v>
          </cell>
          <cell r="M1547" t="str">
            <v>P</v>
          </cell>
          <cell r="O1547" t="str">
            <v>Burr, Ryan</v>
          </cell>
        </row>
        <row r="1548">
          <cell r="C1548">
            <v>434638</v>
          </cell>
          <cell r="M1548" t="str">
            <v>P</v>
          </cell>
          <cell r="O1548" t="str">
            <v>Burres, Brian</v>
          </cell>
        </row>
        <row r="1549">
          <cell r="C1549">
            <v>594554</v>
          </cell>
          <cell r="M1549" t="str">
            <v>P</v>
          </cell>
          <cell r="O1549" t="str">
            <v>Burris, Josh</v>
          </cell>
        </row>
        <row r="1550">
          <cell r="C1550">
            <v>502034</v>
          </cell>
          <cell r="M1550" t="str">
            <v>2B</v>
          </cell>
          <cell r="O1550" t="str">
            <v>Burriss, Emmanuel</v>
          </cell>
        </row>
        <row r="1551">
          <cell r="C1551">
            <v>284568</v>
          </cell>
          <cell r="M1551" t="str">
            <v>3B</v>
          </cell>
          <cell r="O1551" t="str">
            <v>Burroughs, Sean</v>
          </cell>
        </row>
        <row r="1552">
          <cell r="C1552">
            <v>641425</v>
          </cell>
          <cell r="M1552" t="str">
            <v>P</v>
          </cell>
          <cell r="O1552" t="str">
            <v>Burrows, Thomas</v>
          </cell>
        </row>
        <row r="1553">
          <cell r="C1553">
            <v>663366</v>
          </cell>
          <cell r="M1553" t="str">
            <v>P</v>
          </cell>
          <cell r="O1553" t="str">
            <v>Burrows, Beau</v>
          </cell>
        </row>
        <row r="1554">
          <cell r="C1554">
            <v>571531</v>
          </cell>
          <cell r="M1554" t="str">
            <v>C</v>
          </cell>
          <cell r="O1554" t="str">
            <v>Burruel, Sergio</v>
          </cell>
        </row>
        <row r="1555">
          <cell r="C1555">
            <v>656274</v>
          </cell>
          <cell r="M1555" t="str">
            <v>2B</v>
          </cell>
          <cell r="O1555" t="str">
            <v>Burt, D.J.</v>
          </cell>
        </row>
        <row r="1556">
          <cell r="C1556">
            <v>454537</v>
          </cell>
          <cell r="M1556" t="str">
            <v>P</v>
          </cell>
          <cell r="O1556" t="str">
            <v>Burton, Jared</v>
          </cell>
        </row>
        <row r="1557">
          <cell r="C1557">
            <v>669924</v>
          </cell>
          <cell r="M1557" t="str">
            <v>OF</v>
          </cell>
          <cell r="O1557" t="str">
            <v>Burton, Joseph</v>
          </cell>
        </row>
        <row r="1558">
          <cell r="C1558">
            <v>477082</v>
          </cell>
          <cell r="M1558" t="str">
            <v>3B</v>
          </cell>
          <cell r="O1558" t="str">
            <v>Buschini, Adam</v>
          </cell>
        </row>
        <row r="1559">
          <cell r="C1559">
            <v>501936</v>
          </cell>
          <cell r="M1559" t="str">
            <v>P</v>
          </cell>
          <cell r="O1559" t="str">
            <v>Buschmann, Matt</v>
          </cell>
        </row>
        <row r="1560">
          <cell r="C1560">
            <v>641427</v>
          </cell>
          <cell r="M1560" t="str">
            <v>P</v>
          </cell>
          <cell r="O1560" t="str">
            <v>Busenitz, Alan</v>
          </cell>
        </row>
        <row r="1561">
          <cell r="C1561">
            <v>669306</v>
          </cell>
          <cell r="M1561" t="str">
            <v>P</v>
          </cell>
          <cell r="O1561" t="str">
            <v>Busfield, J.D.</v>
          </cell>
        </row>
        <row r="1562">
          <cell r="C1562">
            <v>456713</v>
          </cell>
          <cell r="M1562" t="str">
            <v>P</v>
          </cell>
          <cell r="O1562" t="str">
            <v>Bush, Matt</v>
          </cell>
        </row>
        <row r="1563">
          <cell r="C1563">
            <v>502544</v>
          </cell>
          <cell r="M1563" t="str">
            <v>LF</v>
          </cell>
          <cell r="O1563" t="str">
            <v>Buss, Nick</v>
          </cell>
        </row>
        <row r="1564">
          <cell r="C1564">
            <v>467818</v>
          </cell>
          <cell r="M1564" t="str">
            <v>C</v>
          </cell>
          <cell r="O1564" t="str">
            <v>Bustamante, Gerardo</v>
          </cell>
        </row>
        <row r="1565">
          <cell r="C1565">
            <v>619854</v>
          </cell>
          <cell r="M1565" t="str">
            <v>P</v>
          </cell>
          <cell r="O1565" t="str">
            <v>Bustamante, Carlos</v>
          </cell>
        </row>
        <row r="1566">
          <cell r="C1566">
            <v>650812</v>
          </cell>
          <cell r="M1566" t="str">
            <v>P</v>
          </cell>
          <cell r="O1566" t="str">
            <v>Bustamante, Carlos</v>
          </cell>
        </row>
        <row r="1567">
          <cell r="C1567">
            <v>500441</v>
          </cell>
          <cell r="M1567" t="str">
            <v>P</v>
          </cell>
          <cell r="O1567" t="str">
            <v>Bustillos, Florencio</v>
          </cell>
        </row>
        <row r="1568">
          <cell r="C1568">
            <v>460077</v>
          </cell>
          <cell r="M1568" t="str">
            <v>C</v>
          </cell>
          <cell r="O1568" t="str">
            <v>Butera, Drew</v>
          </cell>
        </row>
        <row r="1569">
          <cell r="C1569">
            <v>613553</v>
          </cell>
          <cell r="M1569" t="str">
            <v>IF</v>
          </cell>
          <cell r="O1569" t="str">
            <v>Butera, Blake</v>
          </cell>
        </row>
        <row r="1570">
          <cell r="C1570">
            <v>456714</v>
          </cell>
          <cell r="M1570" t="str">
            <v>DH</v>
          </cell>
          <cell r="O1570" t="str">
            <v>Butler, Billy</v>
          </cell>
        </row>
        <row r="1571">
          <cell r="C1571">
            <v>542994</v>
          </cell>
          <cell r="M1571" t="str">
            <v>LF</v>
          </cell>
          <cell r="O1571" t="str">
            <v>Butler, Joey</v>
          </cell>
        </row>
        <row r="1572">
          <cell r="C1572">
            <v>572750</v>
          </cell>
          <cell r="M1572" t="str">
            <v>P</v>
          </cell>
          <cell r="O1572" t="str">
            <v>Butler, Eddie</v>
          </cell>
        </row>
        <row r="1573">
          <cell r="C1573">
            <v>572751</v>
          </cell>
          <cell r="M1573" t="str">
            <v>P</v>
          </cell>
          <cell r="O1573" t="str">
            <v>Butler, Keith</v>
          </cell>
        </row>
        <row r="1574">
          <cell r="C1574">
            <v>576788</v>
          </cell>
          <cell r="M1574" t="str">
            <v>C</v>
          </cell>
          <cell r="O1574" t="str">
            <v>Butler, Dan</v>
          </cell>
        </row>
        <row r="1575">
          <cell r="C1575">
            <v>643240</v>
          </cell>
          <cell r="M1575" t="str">
            <v>P</v>
          </cell>
          <cell r="O1575" t="str">
            <v>Butler, Ryan</v>
          </cell>
        </row>
        <row r="1576">
          <cell r="C1576">
            <v>656278</v>
          </cell>
          <cell r="M1576" t="str">
            <v>P</v>
          </cell>
          <cell r="O1576" t="str">
            <v>Butler, Brendan</v>
          </cell>
        </row>
        <row r="1577">
          <cell r="C1577">
            <v>664959</v>
          </cell>
          <cell r="M1577" t="str">
            <v>2B</v>
          </cell>
          <cell r="O1577" t="str">
            <v>Butler, Blake</v>
          </cell>
        </row>
        <row r="1578">
          <cell r="C1578">
            <v>434561</v>
          </cell>
          <cell r="M1578" t="str">
            <v>P</v>
          </cell>
          <cell r="O1578" t="str">
            <v>Butto, Francisco</v>
          </cell>
        </row>
        <row r="1579">
          <cell r="C1579">
            <v>621142</v>
          </cell>
          <cell r="M1579" t="str">
            <v>P</v>
          </cell>
          <cell r="O1579" t="str">
            <v>Buttrey, Ty</v>
          </cell>
        </row>
        <row r="1580">
          <cell r="C1580">
            <v>621439</v>
          </cell>
          <cell r="M1580" t="str">
            <v>CF</v>
          </cell>
          <cell r="O1580" t="str">
            <v>Buxton, Byron</v>
          </cell>
        </row>
        <row r="1581">
          <cell r="C1581">
            <v>656280</v>
          </cell>
          <cell r="M1581" t="str">
            <v>1B</v>
          </cell>
          <cell r="O1581" t="str">
            <v>Byler, Austin</v>
          </cell>
        </row>
        <row r="1582">
          <cell r="C1582">
            <v>641428</v>
          </cell>
          <cell r="M1582" t="str">
            <v>P</v>
          </cell>
          <cell r="O1582" t="str">
            <v>Byo, Alex</v>
          </cell>
        </row>
        <row r="1583">
          <cell r="C1583">
            <v>407781</v>
          </cell>
          <cell r="M1583" t="str">
            <v>RF</v>
          </cell>
          <cell r="O1583" t="str">
            <v>Byrd, Marlon</v>
          </cell>
        </row>
        <row r="1584">
          <cell r="C1584">
            <v>621554</v>
          </cell>
          <cell r="M1584" t="str">
            <v>2B</v>
          </cell>
          <cell r="O1584" t="str">
            <v>Byrd, Leon</v>
          </cell>
        </row>
        <row r="1585">
          <cell r="C1585">
            <v>657201</v>
          </cell>
          <cell r="M1585" t="str">
            <v>P</v>
          </cell>
          <cell r="O1585" t="str">
            <v>Byrd, Taylor</v>
          </cell>
        </row>
        <row r="1586">
          <cell r="C1586">
            <v>592188</v>
          </cell>
          <cell r="M1586" t="str">
            <v>P</v>
          </cell>
          <cell r="O1586" t="str">
            <v>Bywater, Matt</v>
          </cell>
        </row>
        <row r="1587">
          <cell r="C1587">
            <v>660780</v>
          </cell>
          <cell r="M1587" t="str">
            <v>P</v>
          </cell>
          <cell r="O1587" t="str">
            <v>Caba, Jairo</v>
          </cell>
        </row>
        <row r="1588">
          <cell r="C1588">
            <v>593392</v>
          </cell>
          <cell r="M1588" t="str">
            <v>3B</v>
          </cell>
          <cell r="O1588" t="str">
            <v>Caballero, Luis</v>
          </cell>
        </row>
        <row r="1589">
          <cell r="C1589">
            <v>623979</v>
          </cell>
          <cell r="M1589" t="str">
            <v>P</v>
          </cell>
          <cell r="O1589" t="str">
            <v>Caballero, Juan</v>
          </cell>
        </row>
        <row r="1590">
          <cell r="C1590">
            <v>667331</v>
          </cell>
          <cell r="M1590" t="str">
            <v>P</v>
          </cell>
          <cell r="O1590" t="str">
            <v>Cabarcas, Nicolas</v>
          </cell>
        </row>
        <row r="1591">
          <cell r="C1591">
            <v>663550</v>
          </cell>
          <cell r="M1591" t="str">
            <v>3B</v>
          </cell>
          <cell r="O1591" t="str">
            <v>Cabbage, Trey</v>
          </cell>
        </row>
        <row r="1592">
          <cell r="C1592">
            <v>645279</v>
          </cell>
          <cell r="M1592" t="str">
            <v>C</v>
          </cell>
          <cell r="O1592" t="str">
            <v>Cabello, Jose</v>
          </cell>
        </row>
        <row r="1593">
          <cell r="C1593">
            <v>501627</v>
          </cell>
          <cell r="M1593" t="str">
            <v>P</v>
          </cell>
          <cell r="O1593" t="str">
            <v>Cabral, Cesar</v>
          </cell>
        </row>
        <row r="1594">
          <cell r="C1594">
            <v>641431</v>
          </cell>
          <cell r="M1594" t="str">
            <v>C</v>
          </cell>
          <cell r="O1594" t="str">
            <v>Cabral, Edgar</v>
          </cell>
        </row>
        <row r="1595">
          <cell r="C1595">
            <v>664655</v>
          </cell>
          <cell r="M1595" t="str">
            <v>C</v>
          </cell>
          <cell r="O1595" t="str">
            <v>Cabral, Carlos</v>
          </cell>
        </row>
        <row r="1596">
          <cell r="C1596">
            <v>294697</v>
          </cell>
          <cell r="M1596" t="str">
            <v>1B</v>
          </cell>
          <cell r="O1596" t="str">
            <v>Cabrera, Alex</v>
          </cell>
        </row>
        <row r="1597">
          <cell r="C1597">
            <v>408234</v>
          </cell>
          <cell r="M1597" t="str">
            <v>1B</v>
          </cell>
          <cell r="O1597" t="str">
            <v>Cabrera, Miguel</v>
          </cell>
        </row>
        <row r="1598">
          <cell r="C1598">
            <v>425507</v>
          </cell>
          <cell r="M1598" t="str">
            <v>P</v>
          </cell>
          <cell r="O1598" t="str">
            <v>Cabrera, Fernando</v>
          </cell>
        </row>
        <row r="1599">
          <cell r="C1599">
            <v>425555</v>
          </cell>
          <cell r="M1599" t="str">
            <v>P</v>
          </cell>
          <cell r="O1599" t="str">
            <v>Cabrera, Daniel</v>
          </cell>
        </row>
        <row r="1600">
          <cell r="C1600">
            <v>452678</v>
          </cell>
          <cell r="M1600" t="str">
            <v>SS</v>
          </cell>
          <cell r="O1600" t="str">
            <v>Cabrera, Asdrubal</v>
          </cell>
        </row>
        <row r="1601">
          <cell r="C1601">
            <v>465784</v>
          </cell>
          <cell r="M1601" t="str">
            <v>SS</v>
          </cell>
          <cell r="O1601" t="str">
            <v>Cabrera, Everth</v>
          </cell>
        </row>
        <row r="1602">
          <cell r="C1602">
            <v>466320</v>
          </cell>
          <cell r="M1602" t="str">
            <v>LF</v>
          </cell>
          <cell r="O1602" t="str">
            <v>Cabrera, Melky</v>
          </cell>
        </row>
        <row r="1603">
          <cell r="C1603">
            <v>501227</v>
          </cell>
          <cell r="M1603" t="str">
            <v>P</v>
          </cell>
          <cell r="O1603" t="str">
            <v>Cabrera, Alberto</v>
          </cell>
        </row>
        <row r="1604">
          <cell r="C1604">
            <v>541608</v>
          </cell>
          <cell r="M1604" t="str">
            <v>C</v>
          </cell>
          <cell r="O1604" t="str">
            <v>Cabrera, Ramon</v>
          </cell>
        </row>
        <row r="1605">
          <cell r="C1605">
            <v>542369</v>
          </cell>
          <cell r="M1605" t="str">
            <v>P</v>
          </cell>
          <cell r="O1605" t="str">
            <v>Cabrera, Edwar</v>
          </cell>
        </row>
        <row r="1606">
          <cell r="C1606">
            <v>542385</v>
          </cell>
          <cell r="M1606" t="str">
            <v>P</v>
          </cell>
          <cell r="O1606" t="str">
            <v>Cabrera, Luis</v>
          </cell>
        </row>
        <row r="1607">
          <cell r="C1607">
            <v>592189</v>
          </cell>
          <cell r="M1607" t="str">
            <v>P</v>
          </cell>
          <cell r="O1607" t="str">
            <v>Cabrera, Yordy</v>
          </cell>
        </row>
        <row r="1608">
          <cell r="C1608">
            <v>593474</v>
          </cell>
          <cell r="M1608" t="str">
            <v>P</v>
          </cell>
          <cell r="O1608" t="str">
            <v>Cabrera, Christopher</v>
          </cell>
        </row>
        <row r="1609">
          <cell r="C1609">
            <v>605167</v>
          </cell>
          <cell r="M1609" t="str">
            <v>P</v>
          </cell>
          <cell r="O1609" t="str">
            <v>Cabrera, Freddie</v>
          </cell>
        </row>
        <row r="1610">
          <cell r="C1610">
            <v>606291</v>
          </cell>
          <cell r="M1610" t="str">
            <v>P</v>
          </cell>
          <cell r="O1610" t="str">
            <v>Cabrera, Mauricio</v>
          </cell>
        </row>
        <row r="1611">
          <cell r="C1611">
            <v>606575</v>
          </cell>
          <cell r="M1611" t="str">
            <v>P</v>
          </cell>
          <cell r="O1611" t="str">
            <v>Cabrera, Erik</v>
          </cell>
        </row>
        <row r="1612">
          <cell r="C1612">
            <v>620438</v>
          </cell>
          <cell r="M1612" t="str">
            <v>CF</v>
          </cell>
          <cell r="O1612" t="str">
            <v>Cabrera, Gustavo</v>
          </cell>
        </row>
        <row r="1613">
          <cell r="C1613">
            <v>622589</v>
          </cell>
          <cell r="M1613" t="str">
            <v>P</v>
          </cell>
          <cell r="O1613" t="str">
            <v>Cabrera, Ray</v>
          </cell>
        </row>
        <row r="1614">
          <cell r="C1614">
            <v>623743</v>
          </cell>
          <cell r="M1614" t="str">
            <v>P</v>
          </cell>
          <cell r="O1614" t="str">
            <v>Cabrera, Oscar</v>
          </cell>
        </row>
        <row r="1615">
          <cell r="C1615">
            <v>642573</v>
          </cell>
          <cell r="M1615" t="str">
            <v>P</v>
          </cell>
          <cell r="O1615" t="str">
            <v>Cabrera, Rusbell</v>
          </cell>
        </row>
        <row r="1616">
          <cell r="C1616">
            <v>642632</v>
          </cell>
          <cell r="M1616" t="str">
            <v>P</v>
          </cell>
          <cell r="O1616" t="str">
            <v>Cabrera, Joel</v>
          </cell>
        </row>
        <row r="1617">
          <cell r="C1617">
            <v>642648</v>
          </cell>
          <cell r="M1617" t="str">
            <v>P</v>
          </cell>
          <cell r="O1617" t="str">
            <v>Cabrera, Robener</v>
          </cell>
        </row>
        <row r="1618">
          <cell r="C1618">
            <v>642732</v>
          </cell>
          <cell r="M1618" t="str">
            <v>3B</v>
          </cell>
          <cell r="O1618" t="str">
            <v>Cabrera, Rony</v>
          </cell>
        </row>
        <row r="1619">
          <cell r="C1619">
            <v>650352</v>
          </cell>
          <cell r="M1619" t="str">
            <v>OF</v>
          </cell>
          <cell r="O1619" t="str">
            <v>Cabrera, Jeyson</v>
          </cell>
        </row>
        <row r="1620">
          <cell r="C1620">
            <v>650892</v>
          </cell>
          <cell r="M1620" t="str">
            <v>RF</v>
          </cell>
          <cell r="O1620" t="str">
            <v>Cabrera, Eleardo</v>
          </cell>
        </row>
        <row r="1621">
          <cell r="C1621">
            <v>650893</v>
          </cell>
          <cell r="M1621" t="str">
            <v>P</v>
          </cell>
          <cell r="O1621" t="str">
            <v>Cabrera, Genesis</v>
          </cell>
        </row>
        <row r="1622">
          <cell r="C1622">
            <v>656103</v>
          </cell>
          <cell r="M1622" t="str">
            <v>P</v>
          </cell>
          <cell r="O1622" t="str">
            <v>Cabrera, Ismael</v>
          </cell>
        </row>
        <row r="1623">
          <cell r="C1623">
            <v>660640</v>
          </cell>
          <cell r="M1623" t="str">
            <v>P</v>
          </cell>
          <cell r="O1623" t="str">
            <v>Cabrera, Wander</v>
          </cell>
        </row>
        <row r="1624">
          <cell r="C1624">
            <v>660659</v>
          </cell>
          <cell r="M1624" t="str">
            <v>RF</v>
          </cell>
          <cell r="O1624" t="str">
            <v>Cabrera, Leobaldo</v>
          </cell>
        </row>
        <row r="1625">
          <cell r="C1625">
            <v>660705</v>
          </cell>
          <cell r="M1625" t="str">
            <v>OF</v>
          </cell>
          <cell r="O1625" t="str">
            <v>Cabrera, Julio</v>
          </cell>
        </row>
        <row r="1626">
          <cell r="C1626">
            <v>660725</v>
          </cell>
          <cell r="M1626" t="str">
            <v>IF</v>
          </cell>
          <cell r="O1626" t="str">
            <v>Cabrera, Moises</v>
          </cell>
        </row>
        <row r="1627">
          <cell r="C1627">
            <v>660764</v>
          </cell>
          <cell r="M1627" t="str">
            <v>P</v>
          </cell>
          <cell r="O1627" t="str">
            <v>Cabrera, Sandro</v>
          </cell>
        </row>
        <row r="1628">
          <cell r="C1628">
            <v>660882</v>
          </cell>
          <cell r="M1628" t="str">
            <v>C</v>
          </cell>
          <cell r="O1628" t="str">
            <v>Cabrera, Wanderley</v>
          </cell>
        </row>
        <row r="1629">
          <cell r="C1629">
            <v>665795</v>
          </cell>
          <cell r="M1629" t="str">
            <v>P</v>
          </cell>
          <cell r="O1629" t="str">
            <v>Cabrera, Edward</v>
          </cell>
        </row>
        <row r="1630">
          <cell r="C1630">
            <v>665828</v>
          </cell>
          <cell r="M1630" t="str">
            <v>SS</v>
          </cell>
          <cell r="O1630" t="str">
            <v>Cabrera, Oswaldo</v>
          </cell>
        </row>
        <row r="1631">
          <cell r="C1631">
            <v>665916</v>
          </cell>
          <cell r="M1631" t="str">
            <v>P</v>
          </cell>
          <cell r="O1631" t="str">
            <v>Cabrera, Jose</v>
          </cell>
        </row>
        <row r="1632">
          <cell r="C1632">
            <v>642621</v>
          </cell>
          <cell r="M1632" t="str">
            <v>P</v>
          </cell>
          <cell r="O1632" t="str">
            <v>Caceres, Carlos</v>
          </cell>
        </row>
        <row r="1633">
          <cell r="C1633">
            <v>667332</v>
          </cell>
          <cell r="M1633" t="str">
            <v>P</v>
          </cell>
          <cell r="O1633" t="str">
            <v>Caceres, Wellington</v>
          </cell>
        </row>
        <row r="1634">
          <cell r="C1634">
            <v>664362</v>
          </cell>
          <cell r="M1634" t="str">
            <v>P</v>
          </cell>
          <cell r="O1634" t="str">
            <v>Cadette, Luis</v>
          </cell>
        </row>
        <row r="1635">
          <cell r="C1635">
            <v>502239</v>
          </cell>
          <cell r="M1635" t="str">
            <v>P</v>
          </cell>
          <cell r="O1635" t="str">
            <v>Cahill, Trevor</v>
          </cell>
        </row>
        <row r="1636">
          <cell r="C1636">
            <v>606294</v>
          </cell>
          <cell r="M1636" t="str">
            <v>P</v>
          </cell>
          <cell r="O1636" t="str">
            <v>Caicedo, Oriel L</v>
          </cell>
        </row>
        <row r="1637">
          <cell r="C1637">
            <v>430912</v>
          </cell>
          <cell r="M1637" t="str">
            <v>P</v>
          </cell>
          <cell r="O1637" t="str">
            <v>Cain, Matt</v>
          </cell>
        </row>
        <row r="1638">
          <cell r="C1638">
            <v>456715</v>
          </cell>
          <cell r="M1638" t="str">
            <v>CF</v>
          </cell>
          <cell r="O1638" t="str">
            <v>Cain, Lorenzo</v>
          </cell>
        </row>
        <row r="1639">
          <cell r="C1639">
            <v>545335</v>
          </cell>
          <cell r="M1639" t="str">
            <v>P</v>
          </cell>
          <cell r="O1639" t="str">
            <v>Cain, Colton</v>
          </cell>
        </row>
        <row r="1640">
          <cell r="C1640">
            <v>607409</v>
          </cell>
          <cell r="M1640" t="str">
            <v>OF</v>
          </cell>
          <cell r="O1640" t="str">
            <v>Cain, Andrew</v>
          </cell>
        </row>
        <row r="1641">
          <cell r="C1641">
            <v>664166</v>
          </cell>
          <cell r="M1641" t="str">
            <v>OF</v>
          </cell>
          <cell r="O1641" t="str">
            <v>Cain, Nick</v>
          </cell>
        </row>
        <row r="1642">
          <cell r="C1642">
            <v>660438</v>
          </cell>
          <cell r="M1642" t="str">
            <v>C</v>
          </cell>
          <cell r="O1642" t="str">
            <v>Cairo, Victor</v>
          </cell>
        </row>
        <row r="1643">
          <cell r="C1643">
            <v>668528</v>
          </cell>
          <cell r="M1643" t="str">
            <v>1B</v>
          </cell>
          <cell r="O1643" t="str">
            <v>Calcano, Mariano</v>
          </cell>
        </row>
        <row r="1644">
          <cell r="C1644">
            <v>518521</v>
          </cell>
          <cell r="M1644" t="str">
            <v>P</v>
          </cell>
          <cell r="O1644" t="str">
            <v>Caldera, Alex</v>
          </cell>
        </row>
        <row r="1645">
          <cell r="C1645">
            <v>570706</v>
          </cell>
          <cell r="M1645" t="str">
            <v>RF</v>
          </cell>
          <cell r="O1645" t="str">
            <v>Calderon, Yeicok</v>
          </cell>
        </row>
        <row r="1646">
          <cell r="C1646">
            <v>598461</v>
          </cell>
          <cell r="M1646" t="str">
            <v>3B</v>
          </cell>
          <cell r="O1646" t="str">
            <v>Calderon, Yordyn</v>
          </cell>
        </row>
        <row r="1647">
          <cell r="C1647">
            <v>650747</v>
          </cell>
          <cell r="M1647" t="str">
            <v>P</v>
          </cell>
          <cell r="O1647" t="str">
            <v>Calderon, Alexander</v>
          </cell>
        </row>
        <row r="1648">
          <cell r="C1648">
            <v>660728</v>
          </cell>
          <cell r="M1648" t="str">
            <v>SS</v>
          </cell>
          <cell r="O1648" t="str">
            <v>Calderon, Williams</v>
          </cell>
        </row>
        <row r="1649">
          <cell r="C1649">
            <v>660803</v>
          </cell>
          <cell r="M1649" t="str">
            <v>OF</v>
          </cell>
          <cell r="O1649" t="str">
            <v>Calderon, Jhoan</v>
          </cell>
        </row>
        <row r="1650">
          <cell r="C1650">
            <v>669994</v>
          </cell>
          <cell r="M1650" t="str">
            <v>P</v>
          </cell>
          <cell r="O1650" t="str">
            <v>Calderon, Fernando</v>
          </cell>
        </row>
        <row r="1651">
          <cell r="C1651">
            <v>621560</v>
          </cell>
          <cell r="M1651" t="str">
            <v>DH</v>
          </cell>
          <cell r="O1651" t="str">
            <v>Caldwell, Bruce</v>
          </cell>
        </row>
        <row r="1652">
          <cell r="C1652">
            <v>663981</v>
          </cell>
          <cell r="M1652" t="str">
            <v>CF</v>
          </cell>
          <cell r="O1652" t="str">
            <v>Caldwell, Ryan</v>
          </cell>
        </row>
        <row r="1653">
          <cell r="C1653">
            <v>464425</v>
          </cell>
          <cell r="M1653" t="str">
            <v>P</v>
          </cell>
          <cell r="O1653" t="str">
            <v>Calero, Angel</v>
          </cell>
        </row>
        <row r="1654">
          <cell r="C1654">
            <v>542996</v>
          </cell>
          <cell r="M1654" t="str">
            <v>P</v>
          </cell>
          <cell r="O1654" t="str">
            <v>Cales, David</v>
          </cell>
        </row>
        <row r="1655">
          <cell r="C1655">
            <v>594777</v>
          </cell>
          <cell r="M1655" t="str">
            <v>RF</v>
          </cell>
          <cell r="O1655" t="str">
            <v>Calhoun, Kole</v>
          </cell>
        </row>
        <row r="1656">
          <cell r="C1656">
            <v>641432</v>
          </cell>
          <cell r="M1656" t="str">
            <v>2B</v>
          </cell>
          <cell r="O1656" t="str">
            <v>Calhoun, Willie</v>
          </cell>
        </row>
        <row r="1657">
          <cell r="C1657">
            <v>621447</v>
          </cell>
          <cell r="M1657" t="str">
            <v>CF</v>
          </cell>
          <cell r="O1657" t="str">
            <v>Calica, Andrew</v>
          </cell>
        </row>
        <row r="1658">
          <cell r="C1658">
            <v>664946</v>
          </cell>
          <cell r="M1658" t="str">
            <v>OF</v>
          </cell>
          <cell r="O1658" t="str">
            <v>Califano, Frank</v>
          </cell>
        </row>
        <row r="1659">
          <cell r="C1659">
            <v>593525</v>
          </cell>
          <cell r="M1659" t="str">
            <v>OF</v>
          </cell>
          <cell r="O1659" t="str">
            <v>Calixte, Orlando</v>
          </cell>
        </row>
        <row r="1660">
          <cell r="C1660">
            <v>669743</v>
          </cell>
          <cell r="M1660" t="str">
            <v>OF</v>
          </cell>
          <cell r="O1660" t="str">
            <v>Call, Alex</v>
          </cell>
        </row>
        <row r="1661">
          <cell r="C1661">
            <v>606942</v>
          </cell>
          <cell r="M1661" t="str">
            <v>P</v>
          </cell>
          <cell r="O1661" t="str">
            <v>Callahan, Derek</v>
          </cell>
        </row>
        <row r="1662">
          <cell r="C1662">
            <v>621094</v>
          </cell>
          <cell r="M1662" t="str">
            <v>P</v>
          </cell>
          <cell r="O1662" t="str">
            <v>Callahan, Jamie</v>
          </cell>
        </row>
        <row r="1663">
          <cell r="C1663">
            <v>430948</v>
          </cell>
          <cell r="M1663" t="str">
            <v>3B</v>
          </cell>
          <cell r="O1663" t="str">
            <v>Callaspo, Alberto</v>
          </cell>
        </row>
        <row r="1664">
          <cell r="C1664">
            <v>643242</v>
          </cell>
          <cell r="M1664" t="str">
            <v>3B</v>
          </cell>
          <cell r="O1664" t="str">
            <v>Callaway, Will</v>
          </cell>
        </row>
        <row r="1665">
          <cell r="C1665">
            <v>670666</v>
          </cell>
          <cell r="M1665" t="str">
            <v>OF</v>
          </cell>
          <cell r="O1665" t="str">
            <v>Calloway, Ryan</v>
          </cell>
        </row>
        <row r="1666">
          <cell r="C1666">
            <v>670051</v>
          </cell>
          <cell r="M1666" t="str">
            <v>P</v>
          </cell>
          <cell r="O1666" t="str">
            <v>Calomeni, Justin</v>
          </cell>
        </row>
        <row r="1667">
          <cell r="C1667">
            <v>670322</v>
          </cell>
          <cell r="M1667" t="str">
            <v>P</v>
          </cell>
          <cell r="O1667" t="str">
            <v>Calvano, Robert</v>
          </cell>
        </row>
        <row r="1668">
          <cell r="C1668">
            <v>650711</v>
          </cell>
          <cell r="M1668" t="str">
            <v>P</v>
          </cell>
          <cell r="O1668" t="str">
            <v>Calvo, Rolando</v>
          </cell>
        </row>
        <row r="1669">
          <cell r="C1669">
            <v>660541</v>
          </cell>
          <cell r="M1669" t="str">
            <v>P</v>
          </cell>
          <cell r="O1669" t="str">
            <v>Calvo, Gary</v>
          </cell>
        </row>
        <row r="1670">
          <cell r="C1670">
            <v>542467</v>
          </cell>
          <cell r="M1670" t="str">
            <v>P</v>
          </cell>
          <cell r="O1670" t="str">
            <v>Camacho, Yoimer</v>
          </cell>
        </row>
        <row r="1671">
          <cell r="C1671">
            <v>613544</v>
          </cell>
          <cell r="M1671" t="str">
            <v>P</v>
          </cell>
          <cell r="O1671" t="str">
            <v>Camacho, Enmanuel</v>
          </cell>
        </row>
        <row r="1672">
          <cell r="C1672">
            <v>660518</v>
          </cell>
          <cell r="M1672" t="str">
            <v>C</v>
          </cell>
          <cell r="O1672" t="str">
            <v>Camacho, Juan</v>
          </cell>
        </row>
        <row r="1673">
          <cell r="C1673">
            <v>663441</v>
          </cell>
          <cell r="M1673" t="str">
            <v>C</v>
          </cell>
          <cell r="O1673" t="str">
            <v>Camacho, Kerby</v>
          </cell>
        </row>
        <row r="1674">
          <cell r="C1674">
            <v>670620</v>
          </cell>
          <cell r="M1674" t="str">
            <v>P</v>
          </cell>
          <cell r="O1674" t="str">
            <v>Camacho, Joseph</v>
          </cell>
        </row>
        <row r="1675">
          <cell r="C1675">
            <v>542672</v>
          </cell>
          <cell r="M1675" t="str">
            <v>P</v>
          </cell>
          <cell r="O1675" t="str">
            <v>Camarena, Marco</v>
          </cell>
        </row>
        <row r="1676">
          <cell r="C1676">
            <v>547176</v>
          </cell>
          <cell r="M1676" t="str">
            <v>P</v>
          </cell>
          <cell r="O1676" t="str">
            <v>Camarena, Daniel</v>
          </cell>
        </row>
        <row r="1677">
          <cell r="C1677">
            <v>622666</v>
          </cell>
          <cell r="M1677" t="str">
            <v>SS</v>
          </cell>
          <cell r="O1677" t="str">
            <v>Camargo, Johan</v>
          </cell>
        </row>
        <row r="1678">
          <cell r="C1678">
            <v>659168</v>
          </cell>
          <cell r="M1678" t="str">
            <v>P</v>
          </cell>
          <cell r="O1678" t="str">
            <v>Camargo, Jesus</v>
          </cell>
        </row>
        <row r="1679">
          <cell r="C1679">
            <v>665856</v>
          </cell>
          <cell r="M1679" t="str">
            <v>C</v>
          </cell>
          <cell r="O1679" t="str">
            <v>Camargo, Jair</v>
          </cell>
        </row>
        <row r="1680">
          <cell r="C1680">
            <v>606296</v>
          </cell>
          <cell r="M1680" t="str">
            <v>P</v>
          </cell>
          <cell r="O1680" t="str">
            <v>Cambuston, Francisco</v>
          </cell>
        </row>
        <row r="1681">
          <cell r="C1681">
            <v>663662</v>
          </cell>
          <cell r="M1681" t="str">
            <v>OF</v>
          </cell>
          <cell r="O1681" t="str">
            <v>Cameron, Daz</v>
          </cell>
        </row>
        <row r="1682">
          <cell r="C1682">
            <v>491708</v>
          </cell>
          <cell r="M1682" t="str">
            <v>P</v>
          </cell>
          <cell r="O1682" t="str">
            <v>Caminero, Arquimedes</v>
          </cell>
        </row>
        <row r="1683">
          <cell r="C1683">
            <v>600868</v>
          </cell>
          <cell r="M1683" t="str">
            <v>P</v>
          </cell>
          <cell r="O1683" t="str">
            <v>Caminero, Franly</v>
          </cell>
        </row>
        <row r="1684">
          <cell r="C1684">
            <v>670085</v>
          </cell>
          <cell r="M1684" t="str">
            <v>P</v>
          </cell>
          <cell r="O1684" t="str">
            <v>Cammack, Holden</v>
          </cell>
        </row>
        <row r="1685">
          <cell r="C1685">
            <v>425861</v>
          </cell>
          <cell r="M1685" t="str">
            <v>P</v>
          </cell>
          <cell r="O1685" t="str">
            <v>Camp, Shawn</v>
          </cell>
        </row>
        <row r="1686">
          <cell r="C1686">
            <v>595902</v>
          </cell>
          <cell r="M1686" t="str">
            <v>P</v>
          </cell>
          <cell r="O1686" t="str">
            <v>Camp, Justin</v>
          </cell>
        </row>
        <row r="1687">
          <cell r="C1687">
            <v>542999</v>
          </cell>
          <cell r="M1687" t="str">
            <v>OF</v>
          </cell>
          <cell r="O1687" t="str">
            <v>Campana, Tony</v>
          </cell>
        </row>
        <row r="1688">
          <cell r="C1688">
            <v>660796</v>
          </cell>
          <cell r="M1688" t="str">
            <v>OF</v>
          </cell>
          <cell r="O1688" t="str">
            <v>Campana, Marino</v>
          </cell>
        </row>
        <row r="1689">
          <cell r="C1689">
            <v>493472</v>
          </cell>
          <cell r="M1689" t="str">
            <v>1B</v>
          </cell>
          <cell r="O1689" t="str">
            <v>Campbell, Eric</v>
          </cell>
        </row>
        <row r="1690">
          <cell r="C1690">
            <v>595148</v>
          </cell>
          <cell r="M1690" t="str">
            <v>P</v>
          </cell>
          <cell r="O1690" t="str">
            <v>Campbell, Eddie</v>
          </cell>
        </row>
        <row r="1691">
          <cell r="C1691">
            <v>599411</v>
          </cell>
          <cell r="M1691" t="str">
            <v>LF</v>
          </cell>
          <cell r="O1691" t="str">
            <v>Campbell, Andrew</v>
          </cell>
        </row>
        <row r="1692">
          <cell r="C1692">
            <v>622261</v>
          </cell>
          <cell r="M1692" t="str">
            <v>P</v>
          </cell>
          <cell r="O1692" t="str">
            <v>Campbell, James</v>
          </cell>
        </row>
        <row r="1693">
          <cell r="C1693">
            <v>641434</v>
          </cell>
          <cell r="M1693" t="str">
            <v>2B</v>
          </cell>
          <cell r="O1693" t="str">
            <v>Campbell, Derek</v>
          </cell>
        </row>
        <row r="1694">
          <cell r="C1694">
            <v>656285</v>
          </cell>
          <cell r="M1694" t="str">
            <v>P</v>
          </cell>
          <cell r="O1694" t="str">
            <v>Campbell, Matt</v>
          </cell>
        </row>
        <row r="1695">
          <cell r="C1695">
            <v>665573</v>
          </cell>
          <cell r="M1695" t="str">
            <v>1B</v>
          </cell>
          <cell r="O1695" t="str">
            <v>Campbell, Jeff</v>
          </cell>
        </row>
        <row r="1696">
          <cell r="C1696">
            <v>408233</v>
          </cell>
          <cell r="M1696" t="str">
            <v>P</v>
          </cell>
          <cell r="O1696" t="str">
            <v>Campos, Francisco</v>
          </cell>
        </row>
        <row r="1697">
          <cell r="C1697">
            <v>553883</v>
          </cell>
          <cell r="M1697" t="str">
            <v>P</v>
          </cell>
          <cell r="O1697" t="str">
            <v>Campos, Vicente</v>
          </cell>
        </row>
        <row r="1698">
          <cell r="C1698">
            <v>599998</v>
          </cell>
          <cell r="M1698" t="str">
            <v>P</v>
          </cell>
          <cell r="O1698" t="str">
            <v>Campos, Leonel</v>
          </cell>
        </row>
        <row r="1699">
          <cell r="C1699">
            <v>658652</v>
          </cell>
          <cell r="M1699" t="str">
            <v>C</v>
          </cell>
          <cell r="O1699" t="str">
            <v>Campos, Oscar</v>
          </cell>
        </row>
        <row r="1700">
          <cell r="C1700">
            <v>668560</v>
          </cell>
          <cell r="M1700" t="str">
            <v>P</v>
          </cell>
          <cell r="O1700" t="str">
            <v>Campos, Yeizo</v>
          </cell>
        </row>
        <row r="1701">
          <cell r="C1701">
            <v>642656</v>
          </cell>
          <cell r="M1701" t="str">
            <v>P</v>
          </cell>
          <cell r="O1701" t="str">
            <v>Campusano, Edgar</v>
          </cell>
        </row>
        <row r="1702">
          <cell r="C1702">
            <v>664323</v>
          </cell>
          <cell r="M1702" t="str">
            <v>P</v>
          </cell>
          <cell r="O1702" t="str">
            <v>Campusano, Arcadio</v>
          </cell>
        </row>
        <row r="1703">
          <cell r="C1703">
            <v>666683</v>
          </cell>
          <cell r="M1703" t="str">
            <v>P</v>
          </cell>
          <cell r="O1703" t="str">
            <v>Campusano, Briam</v>
          </cell>
        </row>
        <row r="1704">
          <cell r="C1704">
            <v>595613</v>
          </cell>
          <cell r="M1704" t="str">
            <v>P</v>
          </cell>
          <cell r="O1704" t="str">
            <v>Canache, Roberto</v>
          </cell>
        </row>
        <row r="1705">
          <cell r="C1705">
            <v>663708</v>
          </cell>
          <cell r="M1705" t="str">
            <v>SS</v>
          </cell>
          <cell r="O1705" t="str">
            <v>Cancel, Gabriel</v>
          </cell>
        </row>
        <row r="1706">
          <cell r="C1706">
            <v>641436</v>
          </cell>
          <cell r="M1706" t="str">
            <v>P</v>
          </cell>
          <cell r="O1706" t="str">
            <v>Cancio, Roberto</v>
          </cell>
        </row>
        <row r="1707">
          <cell r="C1707">
            <v>445994</v>
          </cell>
          <cell r="M1707" t="str">
            <v>P</v>
          </cell>
          <cell r="O1707" t="str">
            <v>Candelario, Alexis</v>
          </cell>
        </row>
        <row r="1708">
          <cell r="C1708">
            <v>600869</v>
          </cell>
          <cell r="M1708" t="str">
            <v>3B</v>
          </cell>
          <cell r="O1708" t="str">
            <v>Candelario, Jeimer</v>
          </cell>
        </row>
        <row r="1709">
          <cell r="C1709">
            <v>571538</v>
          </cell>
          <cell r="M1709" t="str">
            <v>1B</v>
          </cell>
          <cell r="O1709" t="str">
            <v>Canela, Danny</v>
          </cell>
        </row>
        <row r="1710">
          <cell r="C1710">
            <v>667333</v>
          </cell>
          <cell r="M1710" t="str">
            <v>P</v>
          </cell>
          <cell r="O1710" t="str">
            <v>Canela, Jose</v>
          </cell>
        </row>
        <row r="1711">
          <cell r="C1711">
            <v>642319</v>
          </cell>
          <cell r="M1711" t="str">
            <v>C</v>
          </cell>
          <cell r="O1711" t="str">
            <v>Canellas, Daniel</v>
          </cell>
        </row>
        <row r="1712">
          <cell r="C1712">
            <v>622541</v>
          </cell>
          <cell r="M1712" t="str">
            <v>SS</v>
          </cell>
          <cell r="O1712" t="str">
            <v>Canelo, Malquin</v>
          </cell>
        </row>
        <row r="1713">
          <cell r="C1713">
            <v>600870</v>
          </cell>
          <cell r="M1713" t="str">
            <v>P</v>
          </cell>
          <cell r="O1713" t="str">
            <v>Canelon, Kevin</v>
          </cell>
        </row>
        <row r="1714">
          <cell r="C1714">
            <v>600871</v>
          </cell>
          <cell r="M1714" t="str">
            <v>2B</v>
          </cell>
          <cell r="O1714" t="str">
            <v>Canelon, Leon</v>
          </cell>
        </row>
        <row r="1715">
          <cell r="C1715">
            <v>656091</v>
          </cell>
          <cell r="M1715" t="str">
            <v>C</v>
          </cell>
          <cell r="O1715" t="str">
            <v>Canelon, Carlos</v>
          </cell>
        </row>
        <row r="1716">
          <cell r="C1716">
            <v>592192</v>
          </cell>
          <cell r="M1716" t="str">
            <v>1B</v>
          </cell>
          <cell r="O1716" t="str">
            <v>Canha, Mark</v>
          </cell>
        </row>
        <row r="1717">
          <cell r="C1717">
            <v>502262</v>
          </cell>
          <cell r="M1717" t="str">
            <v>C</v>
          </cell>
          <cell r="O1717" t="str">
            <v>Canham, Mitch</v>
          </cell>
        </row>
        <row r="1718">
          <cell r="C1718">
            <v>642548</v>
          </cell>
          <cell r="M1718" t="str">
            <v>P</v>
          </cell>
          <cell r="O1718" t="str">
            <v>Canizales, Jesus</v>
          </cell>
        </row>
        <row r="1719">
          <cell r="C1719">
            <v>668601</v>
          </cell>
          <cell r="M1719" t="str">
            <v>P</v>
          </cell>
          <cell r="O1719" t="str">
            <v>Canizales, Antonio</v>
          </cell>
        </row>
        <row r="1720">
          <cell r="C1720">
            <v>429664</v>
          </cell>
          <cell r="M1720" t="str">
            <v>2B</v>
          </cell>
          <cell r="O1720" t="str">
            <v>Cano, Robinson</v>
          </cell>
        </row>
        <row r="1721">
          <cell r="C1721">
            <v>600872</v>
          </cell>
          <cell r="M1721" t="str">
            <v>P</v>
          </cell>
          <cell r="O1721" t="str">
            <v>Cano, Joselito</v>
          </cell>
        </row>
        <row r="1722">
          <cell r="C1722">
            <v>613545</v>
          </cell>
          <cell r="M1722" t="str">
            <v>RF</v>
          </cell>
          <cell r="O1722" t="str">
            <v>Cano, Cristian</v>
          </cell>
        </row>
        <row r="1723">
          <cell r="C1723">
            <v>656010</v>
          </cell>
          <cell r="M1723" t="str">
            <v>3B</v>
          </cell>
          <cell r="O1723" t="str">
            <v>Cano, Jose</v>
          </cell>
        </row>
        <row r="1724">
          <cell r="C1724">
            <v>650894</v>
          </cell>
          <cell r="M1724" t="str">
            <v>2B</v>
          </cell>
          <cell r="O1724" t="str">
            <v>Cantillo, Anthony</v>
          </cell>
        </row>
        <row r="1725">
          <cell r="C1725">
            <v>408305</v>
          </cell>
          <cell r="M1725" t="str">
            <v>1B</v>
          </cell>
          <cell r="O1725" t="str">
            <v>Cantu, Jorge</v>
          </cell>
        </row>
        <row r="1726">
          <cell r="C1726">
            <v>668784</v>
          </cell>
          <cell r="M1726" t="str">
            <v>3B</v>
          </cell>
          <cell r="O1726" t="str">
            <v>Cantu, Ulysses</v>
          </cell>
        </row>
        <row r="1727">
          <cell r="C1727">
            <v>607486</v>
          </cell>
          <cell r="M1727" t="str">
            <v>C</v>
          </cell>
          <cell r="O1727" t="str">
            <v>Cantwell, Patrick</v>
          </cell>
        </row>
        <row r="1728">
          <cell r="C1728">
            <v>444453</v>
          </cell>
          <cell r="M1728" t="str">
            <v>3B</v>
          </cell>
          <cell r="O1728" t="str">
            <v>Canzler, Russ</v>
          </cell>
        </row>
        <row r="1729">
          <cell r="C1729">
            <v>650216</v>
          </cell>
          <cell r="M1729" t="str">
            <v>P</v>
          </cell>
          <cell r="O1729" t="str">
            <v>Cape, Derek</v>
          </cell>
        </row>
        <row r="1730">
          <cell r="C1730">
            <v>668843</v>
          </cell>
          <cell r="M1730" t="str">
            <v>OF</v>
          </cell>
          <cell r="O1730" t="str">
            <v>Capel, Conner</v>
          </cell>
        </row>
        <row r="1731">
          <cell r="C1731">
            <v>570626</v>
          </cell>
          <cell r="M1731" t="str">
            <v>C</v>
          </cell>
          <cell r="O1731" t="str">
            <v>Capellan, Jose</v>
          </cell>
        </row>
        <row r="1732">
          <cell r="C1732">
            <v>622391</v>
          </cell>
          <cell r="M1732" t="str">
            <v>3B</v>
          </cell>
          <cell r="O1732" t="str">
            <v>Capellan, Yensys</v>
          </cell>
        </row>
        <row r="1733">
          <cell r="C1733">
            <v>660629</v>
          </cell>
          <cell r="M1733" t="str">
            <v>OF</v>
          </cell>
          <cell r="O1733" t="str">
            <v>Capellan, Christian</v>
          </cell>
        </row>
        <row r="1734">
          <cell r="C1734">
            <v>642301</v>
          </cell>
          <cell r="M1734" t="str">
            <v>C</v>
          </cell>
          <cell r="O1734" t="str">
            <v>Capitillo, Derik</v>
          </cell>
        </row>
        <row r="1735">
          <cell r="C1735">
            <v>448165</v>
          </cell>
          <cell r="M1735" t="str">
            <v>P</v>
          </cell>
          <cell r="O1735" t="str">
            <v>Capps, Matt</v>
          </cell>
        </row>
        <row r="1736">
          <cell r="C1736">
            <v>605169</v>
          </cell>
          <cell r="M1736" t="str">
            <v>P</v>
          </cell>
          <cell r="O1736" t="str">
            <v>Capps, Carter</v>
          </cell>
        </row>
        <row r="1737">
          <cell r="C1737">
            <v>488761</v>
          </cell>
          <cell r="M1737" t="str">
            <v>P</v>
          </cell>
          <cell r="O1737" t="str">
            <v>Capra, Anthony</v>
          </cell>
        </row>
        <row r="1738">
          <cell r="C1738">
            <v>600873</v>
          </cell>
          <cell r="M1738" t="str">
            <v>C</v>
          </cell>
          <cell r="O1738" t="str">
            <v>Capriata, Alexander</v>
          </cell>
        </row>
        <row r="1739">
          <cell r="C1739">
            <v>425626</v>
          </cell>
          <cell r="M1739" t="str">
            <v>P</v>
          </cell>
          <cell r="O1739" t="str">
            <v>Capuano, Chris</v>
          </cell>
        </row>
        <row r="1740">
          <cell r="C1740">
            <v>445989</v>
          </cell>
          <cell r="M1740" t="str">
            <v>OF</v>
          </cell>
          <cell r="O1740" t="str">
            <v>Caraballo, Francisco</v>
          </cell>
        </row>
        <row r="1741">
          <cell r="C1741">
            <v>600875</v>
          </cell>
          <cell r="M1741" t="str">
            <v>OF</v>
          </cell>
          <cell r="O1741" t="str">
            <v>Caraballo, Oswald</v>
          </cell>
        </row>
        <row r="1742">
          <cell r="C1742">
            <v>622788</v>
          </cell>
          <cell r="M1742" t="str">
            <v>C</v>
          </cell>
          <cell r="O1742" t="str">
            <v>Caraballo, Oliver</v>
          </cell>
        </row>
        <row r="1743">
          <cell r="C1743">
            <v>645280</v>
          </cell>
          <cell r="M1743" t="str">
            <v>RF</v>
          </cell>
          <cell r="O1743" t="str">
            <v>Caraballo, Jose</v>
          </cell>
        </row>
        <row r="1744">
          <cell r="C1744">
            <v>665533</v>
          </cell>
          <cell r="M1744" t="str">
            <v>P</v>
          </cell>
          <cell r="O1744" t="str">
            <v>Caraballo, William</v>
          </cell>
        </row>
        <row r="1745">
          <cell r="C1745">
            <v>667748</v>
          </cell>
          <cell r="M1745" t="str">
            <v>SS</v>
          </cell>
          <cell r="O1745" t="str">
            <v>Caraballo, Samir</v>
          </cell>
        </row>
        <row r="1746">
          <cell r="C1746">
            <v>668525</v>
          </cell>
          <cell r="M1746" t="str">
            <v>P</v>
          </cell>
          <cell r="O1746" t="str">
            <v>Caraballo, Jheyson</v>
          </cell>
        </row>
        <row r="1747">
          <cell r="C1747">
            <v>606135</v>
          </cell>
          <cell r="M1747" t="str">
            <v>P</v>
          </cell>
          <cell r="O1747" t="str">
            <v>Caramo, Yender</v>
          </cell>
        </row>
        <row r="1748">
          <cell r="C1748">
            <v>571539</v>
          </cell>
          <cell r="M1748" t="str">
            <v>P</v>
          </cell>
          <cell r="O1748" t="str">
            <v>Carasiti, Matt</v>
          </cell>
        </row>
        <row r="1749">
          <cell r="C1749">
            <v>605170</v>
          </cell>
          <cell r="M1749" t="str">
            <v>C</v>
          </cell>
          <cell r="O1749" t="str">
            <v>Caratini, Victor</v>
          </cell>
        </row>
        <row r="1750">
          <cell r="C1750">
            <v>658135</v>
          </cell>
          <cell r="M1750" t="str">
            <v>CF</v>
          </cell>
          <cell r="O1750" t="str">
            <v>Carbonell, Daniel</v>
          </cell>
        </row>
        <row r="1751">
          <cell r="C1751">
            <v>664043</v>
          </cell>
          <cell r="M1751" t="str">
            <v>SS</v>
          </cell>
          <cell r="O1751" t="str">
            <v>Cardenas, J.C.</v>
          </cell>
        </row>
        <row r="1752">
          <cell r="C1752">
            <v>598215</v>
          </cell>
          <cell r="M1752" t="str">
            <v>P</v>
          </cell>
          <cell r="O1752" t="str">
            <v>Cardona, Adonys</v>
          </cell>
        </row>
        <row r="1753">
          <cell r="C1753">
            <v>606580</v>
          </cell>
          <cell r="M1753" t="str">
            <v>CF</v>
          </cell>
          <cell r="O1753" t="str">
            <v>Cardona, Jose</v>
          </cell>
        </row>
        <row r="1754">
          <cell r="C1754">
            <v>506924</v>
          </cell>
          <cell r="M1754" t="str">
            <v>OF</v>
          </cell>
          <cell r="O1754" t="str">
            <v>Cardullo, Stephen</v>
          </cell>
        </row>
        <row r="1755">
          <cell r="C1755">
            <v>592198</v>
          </cell>
          <cell r="M1755" t="str">
            <v>CF</v>
          </cell>
          <cell r="O1755" t="str">
            <v>Carey, D.K.</v>
          </cell>
        </row>
        <row r="1756">
          <cell r="C1756">
            <v>607411</v>
          </cell>
          <cell r="M1756" t="str">
            <v>P</v>
          </cell>
          <cell r="O1756" t="str">
            <v>Cargill, Collin</v>
          </cell>
        </row>
        <row r="1757">
          <cell r="C1757">
            <v>594781</v>
          </cell>
          <cell r="M1757" t="str">
            <v>C</v>
          </cell>
          <cell r="O1757" t="str">
            <v>Carhart, Ben</v>
          </cell>
        </row>
        <row r="1758">
          <cell r="C1758">
            <v>534428</v>
          </cell>
          <cell r="M1758" t="str">
            <v>P</v>
          </cell>
          <cell r="O1758" t="str">
            <v>Caridad, Esmailin</v>
          </cell>
        </row>
        <row r="1759">
          <cell r="C1759">
            <v>446398</v>
          </cell>
          <cell r="M1759" t="str">
            <v>P</v>
          </cell>
          <cell r="O1759" t="str">
            <v>Carignan, Andrew</v>
          </cell>
        </row>
        <row r="1760">
          <cell r="C1760">
            <v>664173</v>
          </cell>
          <cell r="M1760" t="str">
            <v>P</v>
          </cell>
          <cell r="O1760" t="str">
            <v>Carkuff, Jared</v>
          </cell>
        </row>
        <row r="1761">
          <cell r="C1761">
            <v>598676</v>
          </cell>
          <cell r="M1761" t="str">
            <v>P</v>
          </cell>
          <cell r="O1761" t="str">
            <v>Carl, Edwin</v>
          </cell>
        </row>
        <row r="1762">
          <cell r="C1762">
            <v>641438</v>
          </cell>
          <cell r="M1762" t="str">
            <v>P</v>
          </cell>
          <cell r="O1762" t="str">
            <v>Carle, Shane</v>
          </cell>
        </row>
        <row r="1763">
          <cell r="C1763">
            <v>643244</v>
          </cell>
          <cell r="M1763" t="str">
            <v>P</v>
          </cell>
          <cell r="O1763" t="str">
            <v>Carley, Sean</v>
          </cell>
        </row>
        <row r="1764">
          <cell r="C1764">
            <v>450192</v>
          </cell>
          <cell r="M1764" t="str">
            <v>C</v>
          </cell>
          <cell r="O1764" t="str">
            <v>Carlin, Luke</v>
          </cell>
        </row>
        <row r="1765">
          <cell r="C1765">
            <v>670134</v>
          </cell>
          <cell r="M1765" t="str">
            <v>P</v>
          </cell>
          <cell r="O1765" t="str">
            <v>Carlini, Domenick</v>
          </cell>
        </row>
        <row r="1766">
          <cell r="C1766">
            <v>608637</v>
          </cell>
          <cell r="M1766" t="str">
            <v>P</v>
          </cell>
          <cell r="O1766" t="str">
            <v>Carlow, Kevin</v>
          </cell>
        </row>
        <row r="1767">
          <cell r="C1767">
            <v>623391</v>
          </cell>
          <cell r="M1767" t="str">
            <v>LF</v>
          </cell>
          <cell r="O1767" t="str">
            <v>Carlson, Christopher</v>
          </cell>
        </row>
        <row r="1768">
          <cell r="C1768">
            <v>641439</v>
          </cell>
          <cell r="M1768" t="str">
            <v>P</v>
          </cell>
          <cell r="O1768" t="str">
            <v>Carlson, Ben</v>
          </cell>
        </row>
        <row r="1769">
          <cell r="C1769">
            <v>666185</v>
          </cell>
          <cell r="M1769" t="str">
            <v>1B</v>
          </cell>
          <cell r="O1769" t="str">
            <v>Carlson, Dylan</v>
          </cell>
        </row>
        <row r="1770">
          <cell r="C1770">
            <v>234194</v>
          </cell>
          <cell r="M1770" t="str">
            <v>P</v>
          </cell>
          <cell r="O1770" t="str">
            <v>Carlyle, Buddy</v>
          </cell>
        </row>
        <row r="1771">
          <cell r="C1771">
            <v>592199</v>
          </cell>
          <cell r="M1771" t="str">
            <v>C</v>
          </cell>
          <cell r="O1771" t="str">
            <v>Carmichael, Christian</v>
          </cell>
        </row>
        <row r="1772">
          <cell r="C1772">
            <v>621042</v>
          </cell>
          <cell r="M1772" t="str">
            <v>SS</v>
          </cell>
          <cell r="O1772" t="str">
            <v>Carmon, Stephen</v>
          </cell>
        </row>
        <row r="1773">
          <cell r="C1773">
            <v>571543</v>
          </cell>
          <cell r="M1773" t="str">
            <v>DH</v>
          </cell>
          <cell r="O1773" t="str">
            <v>Carmona, Willie</v>
          </cell>
        </row>
        <row r="1774">
          <cell r="C1774">
            <v>650796</v>
          </cell>
          <cell r="M1774" t="str">
            <v>P</v>
          </cell>
          <cell r="O1774" t="str">
            <v>Carmona, Steiner</v>
          </cell>
        </row>
        <row r="1775">
          <cell r="C1775">
            <v>669786</v>
          </cell>
          <cell r="M1775" t="str">
            <v>SS</v>
          </cell>
          <cell r="O1775" t="str">
            <v>Carmona, Oliver</v>
          </cell>
        </row>
        <row r="1776">
          <cell r="C1776">
            <v>643245</v>
          </cell>
          <cell r="M1776" t="str">
            <v>P</v>
          </cell>
          <cell r="O1776" t="str">
            <v>Carnes, Ethan</v>
          </cell>
        </row>
        <row r="1777">
          <cell r="C1777">
            <v>595152</v>
          </cell>
          <cell r="M1777" t="str">
            <v>P</v>
          </cell>
          <cell r="O1777" t="str">
            <v>Carnevale, Hunter</v>
          </cell>
        </row>
        <row r="1778">
          <cell r="C1778">
            <v>622736</v>
          </cell>
          <cell r="M1778" t="str">
            <v>OF</v>
          </cell>
          <cell r="O1778" t="str">
            <v>Caro, Roberto</v>
          </cell>
        </row>
        <row r="1779">
          <cell r="C1779">
            <v>642756</v>
          </cell>
          <cell r="M1779" t="str">
            <v>RF</v>
          </cell>
          <cell r="O1779" t="str">
            <v>Caro, Hector</v>
          </cell>
        </row>
        <row r="1780">
          <cell r="C1780">
            <v>660711</v>
          </cell>
          <cell r="M1780" t="str">
            <v>OF</v>
          </cell>
          <cell r="O1780" t="str">
            <v>Caro, Anderson</v>
          </cell>
        </row>
        <row r="1781">
          <cell r="C1781">
            <v>661556</v>
          </cell>
          <cell r="M1781" t="str">
            <v>P</v>
          </cell>
          <cell r="O1781" t="str">
            <v>Caro, Fernando</v>
          </cell>
        </row>
        <row r="1782">
          <cell r="C1782">
            <v>600384</v>
          </cell>
          <cell r="M1782" t="str">
            <v>2B</v>
          </cell>
          <cell r="O1782" t="str">
            <v>Caronia, Anthony</v>
          </cell>
        </row>
        <row r="1783">
          <cell r="C1783">
            <v>455077</v>
          </cell>
          <cell r="M1783" t="str">
            <v>1B</v>
          </cell>
          <cell r="O1783" t="str">
            <v>Carp, Mike</v>
          </cell>
        </row>
        <row r="1784">
          <cell r="C1784">
            <v>502165</v>
          </cell>
          <cell r="M1784" t="str">
            <v>P</v>
          </cell>
          <cell r="O1784" t="str">
            <v>Carpenter, Drew</v>
          </cell>
        </row>
        <row r="1785">
          <cell r="C1785">
            <v>502304</v>
          </cell>
          <cell r="M1785" t="str">
            <v>P</v>
          </cell>
          <cell r="O1785" t="str">
            <v>Carpenter, David</v>
          </cell>
        </row>
        <row r="1786">
          <cell r="C1786">
            <v>518526</v>
          </cell>
          <cell r="M1786" t="str">
            <v>P</v>
          </cell>
          <cell r="O1786" t="str">
            <v>Carpenter, David</v>
          </cell>
        </row>
        <row r="1787">
          <cell r="C1787">
            <v>543001</v>
          </cell>
          <cell r="M1787" t="str">
            <v>P</v>
          </cell>
          <cell r="O1787" t="str">
            <v>Carpenter, Ryan</v>
          </cell>
        </row>
        <row r="1788">
          <cell r="C1788">
            <v>572761</v>
          </cell>
          <cell r="M1788" t="str">
            <v>3B</v>
          </cell>
          <cell r="O1788" t="str">
            <v>Carpenter, Matt</v>
          </cell>
        </row>
        <row r="1789">
          <cell r="C1789">
            <v>641440</v>
          </cell>
          <cell r="M1789" t="str">
            <v>P</v>
          </cell>
          <cell r="O1789" t="str">
            <v>Carpenter, Tyler</v>
          </cell>
        </row>
        <row r="1790">
          <cell r="C1790">
            <v>643246</v>
          </cell>
          <cell r="M1790" t="str">
            <v>3B</v>
          </cell>
          <cell r="O1790" t="str">
            <v>Carpenter, Brock</v>
          </cell>
        </row>
        <row r="1791">
          <cell r="C1791">
            <v>665037</v>
          </cell>
          <cell r="M1791" t="str">
            <v>2B</v>
          </cell>
          <cell r="O1791" t="str">
            <v>Carpenter, Kolbey</v>
          </cell>
        </row>
        <row r="1792">
          <cell r="C1792">
            <v>650700</v>
          </cell>
          <cell r="M1792" t="str">
            <v>SS</v>
          </cell>
          <cell r="O1792" t="str">
            <v>Carpio, Luis</v>
          </cell>
        </row>
        <row r="1793">
          <cell r="C1793">
            <v>635869</v>
          </cell>
          <cell r="M1793" t="str">
            <v>P</v>
          </cell>
          <cell r="O1793" t="str">
            <v>Carr, Devon</v>
          </cell>
        </row>
        <row r="1794">
          <cell r="C1794">
            <v>471911</v>
          </cell>
          <cell r="M1794" t="str">
            <v>P</v>
          </cell>
          <cell r="O1794" t="str">
            <v>Carrasco, Carlos</v>
          </cell>
        </row>
        <row r="1795">
          <cell r="C1795">
            <v>622367</v>
          </cell>
          <cell r="M1795" t="str">
            <v>3B</v>
          </cell>
          <cell r="O1795" t="str">
            <v>Carrasco, Cesar</v>
          </cell>
        </row>
        <row r="1796">
          <cell r="C1796">
            <v>650797</v>
          </cell>
          <cell r="M1796" t="str">
            <v>P</v>
          </cell>
          <cell r="O1796" t="str">
            <v>Carrasco, Luis</v>
          </cell>
        </row>
        <row r="1797">
          <cell r="C1797">
            <v>656068</v>
          </cell>
          <cell r="M1797" t="str">
            <v>SS</v>
          </cell>
          <cell r="O1797" t="str">
            <v>Carrasco, Braylin</v>
          </cell>
        </row>
        <row r="1798">
          <cell r="C1798">
            <v>665979</v>
          </cell>
          <cell r="M1798" t="str">
            <v>P</v>
          </cell>
          <cell r="O1798" t="str">
            <v>Carrasco, Ronny</v>
          </cell>
        </row>
        <row r="1799">
          <cell r="C1799">
            <v>666779</v>
          </cell>
          <cell r="M1799" t="str">
            <v>3B</v>
          </cell>
          <cell r="O1799" t="str">
            <v>Carrasco, Dennicher</v>
          </cell>
        </row>
        <row r="1800">
          <cell r="C1800">
            <v>571544</v>
          </cell>
          <cell r="M1800" t="str">
            <v>P</v>
          </cell>
          <cell r="O1800" t="str">
            <v>Carraway, Andrew</v>
          </cell>
        </row>
        <row r="1801">
          <cell r="C1801">
            <v>468528</v>
          </cell>
          <cell r="M1801" t="str">
            <v>P</v>
          </cell>
          <cell r="O1801" t="str">
            <v>Carreno, Joel</v>
          </cell>
        </row>
        <row r="1802">
          <cell r="C1802">
            <v>622542</v>
          </cell>
          <cell r="M1802" t="str">
            <v>P</v>
          </cell>
          <cell r="O1802" t="str">
            <v>Carreno, Luis</v>
          </cell>
        </row>
        <row r="1803">
          <cell r="C1803">
            <v>666636</v>
          </cell>
          <cell r="M1803" t="str">
            <v>P</v>
          </cell>
          <cell r="O1803" t="str">
            <v>Carreno, Carlos</v>
          </cell>
        </row>
        <row r="1804">
          <cell r="C1804">
            <v>485567</v>
          </cell>
          <cell r="M1804" t="str">
            <v>LF</v>
          </cell>
          <cell r="O1804" t="str">
            <v>Carrera, Ezequiel</v>
          </cell>
        </row>
        <row r="1805">
          <cell r="C1805">
            <v>666627</v>
          </cell>
          <cell r="M1805" t="str">
            <v>P</v>
          </cell>
          <cell r="O1805" t="str">
            <v>Carrera, Faustino</v>
          </cell>
        </row>
        <row r="1806">
          <cell r="C1806">
            <v>611274</v>
          </cell>
          <cell r="M1806" t="str">
            <v>P</v>
          </cell>
          <cell r="O1806" t="str">
            <v>Carreras, Alex</v>
          </cell>
        </row>
        <row r="1807">
          <cell r="C1807">
            <v>669427</v>
          </cell>
          <cell r="M1807" t="str">
            <v>OF</v>
          </cell>
          <cell r="O1807" t="str">
            <v>Carrier, Shane</v>
          </cell>
        </row>
        <row r="1808">
          <cell r="C1808">
            <v>456150</v>
          </cell>
          <cell r="M1808" t="str">
            <v>P</v>
          </cell>
          <cell r="O1808" t="str">
            <v>Carrillo, Marco</v>
          </cell>
        </row>
        <row r="1809">
          <cell r="C1809">
            <v>460044</v>
          </cell>
          <cell r="M1809" t="str">
            <v>P</v>
          </cell>
          <cell r="O1809" t="str">
            <v>Carrillo, Cesar</v>
          </cell>
        </row>
        <row r="1810">
          <cell r="C1810">
            <v>500773</v>
          </cell>
          <cell r="M1810" t="str">
            <v>P</v>
          </cell>
          <cell r="O1810" t="str">
            <v>Carrillo, Matias</v>
          </cell>
        </row>
        <row r="1811">
          <cell r="C1811">
            <v>518530</v>
          </cell>
          <cell r="M1811" t="str">
            <v>C</v>
          </cell>
          <cell r="O1811" t="str">
            <v>Carrillo, Xorge</v>
          </cell>
        </row>
        <row r="1812">
          <cell r="C1812">
            <v>614172</v>
          </cell>
          <cell r="M1812" t="str">
            <v>P</v>
          </cell>
          <cell r="O1812" t="str">
            <v>Carrillo, Jhonathan</v>
          </cell>
        </row>
        <row r="1813">
          <cell r="C1813">
            <v>624000</v>
          </cell>
          <cell r="M1813" t="str">
            <v>P</v>
          </cell>
          <cell r="O1813" t="str">
            <v>Carrillo, Francisco</v>
          </cell>
        </row>
        <row r="1814">
          <cell r="C1814">
            <v>642419</v>
          </cell>
          <cell r="M1814" t="str">
            <v>P</v>
          </cell>
          <cell r="O1814" t="str">
            <v>Carrillo, Rohimard</v>
          </cell>
        </row>
        <row r="1815">
          <cell r="C1815">
            <v>650366</v>
          </cell>
          <cell r="M1815" t="str">
            <v>C</v>
          </cell>
          <cell r="O1815" t="str">
            <v>Carrillo, Jean</v>
          </cell>
        </row>
        <row r="1816">
          <cell r="C1816">
            <v>664325</v>
          </cell>
          <cell r="M1816" t="str">
            <v>C</v>
          </cell>
          <cell r="O1816" t="str">
            <v>Carrillo, Jose</v>
          </cell>
        </row>
        <row r="1817">
          <cell r="C1817">
            <v>668584</v>
          </cell>
          <cell r="M1817" t="str">
            <v>SS</v>
          </cell>
          <cell r="O1817" t="str">
            <v>Carrillo, Jairo</v>
          </cell>
        </row>
        <row r="1818">
          <cell r="C1818">
            <v>670876</v>
          </cell>
          <cell r="M1818" t="str">
            <v>OF</v>
          </cell>
          <cell r="O1818" t="str">
            <v>Carrillo, Franger</v>
          </cell>
        </row>
        <row r="1819">
          <cell r="C1819">
            <v>622429</v>
          </cell>
          <cell r="M1819" t="str">
            <v>LF</v>
          </cell>
          <cell r="O1819" t="str">
            <v>Carrion, Junior</v>
          </cell>
        </row>
        <row r="1820">
          <cell r="C1820">
            <v>543002</v>
          </cell>
          <cell r="M1820" t="str">
            <v>3B</v>
          </cell>
          <cell r="O1820" t="str">
            <v>Carrithers, Alden</v>
          </cell>
        </row>
        <row r="1821">
          <cell r="C1821">
            <v>642470</v>
          </cell>
          <cell r="M1821" t="str">
            <v>CF</v>
          </cell>
          <cell r="O1821" t="str">
            <v>Carrizales, Omar</v>
          </cell>
        </row>
        <row r="1822">
          <cell r="C1822">
            <v>642359</v>
          </cell>
          <cell r="M1822" t="str">
            <v>1B</v>
          </cell>
          <cell r="O1822" t="str">
            <v>Carrizalez, Gerardo</v>
          </cell>
        </row>
        <row r="1823">
          <cell r="C1823">
            <v>448276</v>
          </cell>
          <cell r="M1823" t="str">
            <v>OF</v>
          </cell>
          <cell r="O1823" t="str">
            <v>Carroll, Brett</v>
          </cell>
        </row>
        <row r="1824">
          <cell r="C1824">
            <v>453222</v>
          </cell>
          <cell r="M1824" t="str">
            <v>P</v>
          </cell>
          <cell r="O1824" t="str">
            <v>Carroll, Scott</v>
          </cell>
        </row>
        <row r="1825">
          <cell r="C1825">
            <v>518531</v>
          </cell>
          <cell r="M1825" t="str">
            <v>RF</v>
          </cell>
          <cell r="O1825" t="str">
            <v>Carroll, Daniel</v>
          </cell>
        </row>
        <row r="1826">
          <cell r="C1826">
            <v>606944</v>
          </cell>
          <cell r="M1826" t="str">
            <v>P</v>
          </cell>
          <cell r="O1826" t="str">
            <v>Carroll, Cody</v>
          </cell>
        </row>
        <row r="1827">
          <cell r="C1827">
            <v>621125</v>
          </cell>
          <cell r="M1827" t="str">
            <v>P</v>
          </cell>
          <cell r="O1827" t="str">
            <v>Carroll, Damion</v>
          </cell>
        </row>
        <row r="1828">
          <cell r="C1828">
            <v>641442</v>
          </cell>
          <cell r="M1828" t="str">
            <v>CF</v>
          </cell>
          <cell r="O1828" t="str">
            <v>Carroll, Brian</v>
          </cell>
        </row>
        <row r="1829">
          <cell r="C1829">
            <v>663401</v>
          </cell>
          <cell r="M1829" t="str">
            <v>P</v>
          </cell>
          <cell r="O1829" t="str">
            <v>Carroll, Dalton</v>
          </cell>
        </row>
        <row r="1830">
          <cell r="C1830">
            <v>454998</v>
          </cell>
          <cell r="M1830" t="str">
            <v>RF</v>
          </cell>
          <cell r="O1830" t="str">
            <v>Carson, Matt</v>
          </cell>
        </row>
        <row r="1831">
          <cell r="C1831">
            <v>518533</v>
          </cell>
          <cell r="M1831" t="str">
            <v>P</v>
          </cell>
          <cell r="O1831" t="str">
            <v>Carson, Robert</v>
          </cell>
        </row>
        <row r="1832">
          <cell r="C1832">
            <v>600878</v>
          </cell>
          <cell r="M1832" t="str">
            <v>RF</v>
          </cell>
          <cell r="O1832" t="str">
            <v>Cartagena, Carlos</v>
          </cell>
        </row>
        <row r="1833">
          <cell r="C1833">
            <v>445175</v>
          </cell>
          <cell r="M1833" t="str">
            <v>C</v>
          </cell>
          <cell r="O1833" t="str">
            <v>Carter, Yusuf</v>
          </cell>
        </row>
        <row r="1834">
          <cell r="C1834">
            <v>452080</v>
          </cell>
          <cell r="M1834" t="str">
            <v>OF</v>
          </cell>
          <cell r="O1834" t="str">
            <v>Carter, Chris</v>
          </cell>
        </row>
        <row r="1835">
          <cell r="C1835">
            <v>457580</v>
          </cell>
          <cell r="M1835" t="str">
            <v>P</v>
          </cell>
          <cell r="O1835" t="str">
            <v>Carter, Anthony</v>
          </cell>
        </row>
        <row r="1836">
          <cell r="C1836">
            <v>474892</v>
          </cell>
          <cell r="M1836" t="str">
            <v>1B</v>
          </cell>
          <cell r="O1836" t="str">
            <v>Carter, Chris</v>
          </cell>
        </row>
        <row r="1837">
          <cell r="C1837">
            <v>543004</v>
          </cell>
          <cell r="M1837" t="str">
            <v>CF</v>
          </cell>
          <cell r="O1837" t="str">
            <v>Carter, Kes</v>
          </cell>
        </row>
        <row r="1838">
          <cell r="C1838">
            <v>600288</v>
          </cell>
          <cell r="M1838" t="str">
            <v>P</v>
          </cell>
          <cell r="O1838" t="str">
            <v>Carter, Nate</v>
          </cell>
        </row>
        <row r="1839">
          <cell r="C1839">
            <v>641445</v>
          </cell>
          <cell r="M1839" t="str">
            <v>P</v>
          </cell>
          <cell r="O1839" t="str">
            <v>Carter, James</v>
          </cell>
        </row>
        <row r="1840">
          <cell r="C1840">
            <v>643247</v>
          </cell>
          <cell r="M1840" t="str">
            <v>LF</v>
          </cell>
          <cell r="O1840" t="str">
            <v>Carter, Dalton</v>
          </cell>
        </row>
        <row r="1841">
          <cell r="C1841">
            <v>656293</v>
          </cell>
          <cell r="M1841" t="str">
            <v>LF</v>
          </cell>
          <cell r="O1841" t="str">
            <v>Carter, Jodd</v>
          </cell>
        </row>
        <row r="1842">
          <cell r="C1842">
            <v>657202</v>
          </cell>
          <cell r="M1842" t="str">
            <v>P</v>
          </cell>
          <cell r="O1842" t="str">
            <v>Carter, Jordan</v>
          </cell>
        </row>
        <row r="1843">
          <cell r="C1843">
            <v>657203</v>
          </cell>
          <cell r="M1843" t="str">
            <v>P</v>
          </cell>
          <cell r="O1843" t="str">
            <v>Carter, Will</v>
          </cell>
        </row>
        <row r="1844">
          <cell r="C1844">
            <v>667518</v>
          </cell>
          <cell r="M1844" t="str">
            <v>P</v>
          </cell>
          <cell r="O1844" t="str">
            <v>Carter, Eric</v>
          </cell>
        </row>
        <row r="1845">
          <cell r="C1845">
            <v>669182</v>
          </cell>
          <cell r="M1845" t="str">
            <v>CF</v>
          </cell>
          <cell r="O1845" t="str">
            <v>Carter, Tre</v>
          </cell>
        </row>
        <row r="1846">
          <cell r="C1846">
            <v>670173</v>
          </cell>
          <cell r="M1846" t="str">
            <v>P</v>
          </cell>
          <cell r="O1846" t="str">
            <v>Carter, Jed</v>
          </cell>
        </row>
        <row r="1847">
          <cell r="C1847">
            <v>502619</v>
          </cell>
          <cell r="M1847" t="str">
            <v>2B</v>
          </cell>
          <cell r="O1847" t="str">
            <v>Cartwright, Albert</v>
          </cell>
        </row>
        <row r="1848">
          <cell r="C1848">
            <v>620450</v>
          </cell>
          <cell r="M1848" t="str">
            <v>P</v>
          </cell>
          <cell r="O1848" t="str">
            <v>Carvajal, Ronny</v>
          </cell>
        </row>
        <row r="1849">
          <cell r="C1849">
            <v>670900</v>
          </cell>
          <cell r="M1849" t="str">
            <v>P</v>
          </cell>
          <cell r="O1849" t="str">
            <v>Carvajal, Rafael</v>
          </cell>
        </row>
        <row r="1850">
          <cell r="C1850">
            <v>664965</v>
          </cell>
          <cell r="M1850" t="str">
            <v>P</v>
          </cell>
          <cell r="O1850" t="str">
            <v>Carvalho, Tyler</v>
          </cell>
        </row>
        <row r="1851">
          <cell r="C1851">
            <v>622789</v>
          </cell>
          <cell r="M1851" t="str">
            <v>P</v>
          </cell>
          <cell r="O1851" t="str">
            <v>Carvallo, Felix</v>
          </cell>
        </row>
        <row r="1852">
          <cell r="C1852">
            <v>657536</v>
          </cell>
          <cell r="M1852" t="str">
            <v>P</v>
          </cell>
          <cell r="O1852" t="str">
            <v>Carver, David</v>
          </cell>
        </row>
        <row r="1853">
          <cell r="C1853">
            <v>650875</v>
          </cell>
          <cell r="M1853" t="str">
            <v>P</v>
          </cell>
          <cell r="O1853" t="str">
            <v>Casadilla, Franyel</v>
          </cell>
        </row>
        <row r="1854">
          <cell r="C1854">
            <v>592200</v>
          </cell>
          <cell r="M1854" t="str">
            <v>C</v>
          </cell>
          <cell r="O1854" t="str">
            <v>Casali, Curt</v>
          </cell>
        </row>
        <row r="1855">
          <cell r="C1855">
            <v>621579</v>
          </cell>
          <cell r="M1855" t="str">
            <v>P</v>
          </cell>
          <cell r="O1855" t="str">
            <v>Casanas, Alberto</v>
          </cell>
        </row>
        <row r="1856">
          <cell r="C1856">
            <v>642635</v>
          </cell>
          <cell r="M1856" t="str">
            <v>P</v>
          </cell>
          <cell r="O1856" t="str">
            <v>Casanova, Jeris</v>
          </cell>
        </row>
        <row r="1857">
          <cell r="C1857">
            <v>670196</v>
          </cell>
          <cell r="M1857" t="str">
            <v>P</v>
          </cell>
          <cell r="O1857" t="str">
            <v>Casanova, Jean</v>
          </cell>
        </row>
        <row r="1858">
          <cell r="C1858">
            <v>657537</v>
          </cell>
          <cell r="M1858" t="str">
            <v>P</v>
          </cell>
          <cell r="O1858" t="str">
            <v>Casas, Lee</v>
          </cell>
        </row>
        <row r="1859">
          <cell r="C1859">
            <v>647188</v>
          </cell>
          <cell r="M1859" t="str">
            <v>P</v>
          </cell>
          <cell r="O1859" t="str">
            <v>Case, Andrew</v>
          </cell>
        </row>
        <row r="1860">
          <cell r="C1860">
            <v>665100</v>
          </cell>
          <cell r="M1860" t="str">
            <v>C</v>
          </cell>
          <cell r="O1860" t="str">
            <v>Case, Bryan</v>
          </cell>
        </row>
        <row r="1861">
          <cell r="C1861">
            <v>571547</v>
          </cell>
          <cell r="M1861" t="str">
            <v>P</v>
          </cell>
          <cell r="O1861" t="str">
            <v>Casey, Jarrett</v>
          </cell>
        </row>
        <row r="1862">
          <cell r="C1862">
            <v>592203</v>
          </cell>
          <cell r="M1862" t="str">
            <v>P</v>
          </cell>
          <cell r="O1862" t="str">
            <v>Cash, Ralston</v>
          </cell>
        </row>
        <row r="1863">
          <cell r="C1863">
            <v>670176</v>
          </cell>
          <cell r="M1863" t="str">
            <v>P</v>
          </cell>
          <cell r="O1863" t="str">
            <v>Cashman, Pat</v>
          </cell>
        </row>
        <row r="1864">
          <cell r="C1864">
            <v>488768</v>
          </cell>
          <cell r="M1864" t="str">
            <v>P</v>
          </cell>
          <cell r="O1864" t="str">
            <v>Cashner, Andrew</v>
          </cell>
        </row>
        <row r="1865">
          <cell r="C1865">
            <v>433586</v>
          </cell>
          <cell r="M1865" t="str">
            <v>P</v>
          </cell>
          <cell r="O1865" t="str">
            <v>Casilla, Santiago</v>
          </cell>
        </row>
        <row r="1866">
          <cell r="C1866">
            <v>458210</v>
          </cell>
          <cell r="M1866" t="str">
            <v>2B</v>
          </cell>
          <cell r="O1866" t="str">
            <v>Casilla, Alexi</v>
          </cell>
        </row>
        <row r="1867">
          <cell r="C1867">
            <v>503474</v>
          </cell>
          <cell r="M1867" t="str">
            <v>P</v>
          </cell>
          <cell r="O1867" t="str">
            <v>Casilla, Jose</v>
          </cell>
        </row>
        <row r="1868">
          <cell r="C1868">
            <v>660648</v>
          </cell>
          <cell r="M1868" t="str">
            <v>P</v>
          </cell>
          <cell r="O1868" t="str">
            <v>Casilla, Agustin</v>
          </cell>
        </row>
        <row r="1869">
          <cell r="C1869">
            <v>608741</v>
          </cell>
          <cell r="M1869" t="str">
            <v>P</v>
          </cell>
          <cell r="O1869" t="str">
            <v>Casimiro, Ranfi</v>
          </cell>
        </row>
        <row r="1870">
          <cell r="C1870">
            <v>643249</v>
          </cell>
          <cell r="M1870" t="str">
            <v>2B</v>
          </cell>
          <cell r="O1870" t="str">
            <v>Castagnini, Federico</v>
          </cell>
        </row>
        <row r="1871">
          <cell r="C1871">
            <v>477396</v>
          </cell>
          <cell r="M1871" t="str">
            <v>P</v>
          </cell>
          <cell r="O1871" t="str">
            <v>Castaneda, Federico</v>
          </cell>
        </row>
        <row r="1872">
          <cell r="C1872">
            <v>641446</v>
          </cell>
          <cell r="M1872" t="str">
            <v>LF</v>
          </cell>
          <cell r="O1872" t="str">
            <v>Castano, Adrian</v>
          </cell>
        </row>
        <row r="1873">
          <cell r="C1873">
            <v>641447</v>
          </cell>
          <cell r="M1873" t="str">
            <v>P</v>
          </cell>
          <cell r="O1873" t="str">
            <v>Castano, Daniel</v>
          </cell>
        </row>
        <row r="1874">
          <cell r="C1874">
            <v>592205</v>
          </cell>
          <cell r="M1874" t="str">
            <v>C</v>
          </cell>
          <cell r="O1874" t="str">
            <v>Casteel, Ryan</v>
          </cell>
        </row>
        <row r="1875">
          <cell r="C1875">
            <v>624418</v>
          </cell>
          <cell r="M1875" t="str">
            <v>P</v>
          </cell>
          <cell r="O1875" t="str">
            <v>Castellani, Ryan</v>
          </cell>
        </row>
        <row r="1876">
          <cell r="C1876">
            <v>613546</v>
          </cell>
          <cell r="M1876" t="str">
            <v>3B</v>
          </cell>
          <cell r="O1876" t="str">
            <v>Castellano, Angelo</v>
          </cell>
        </row>
        <row r="1877">
          <cell r="C1877">
            <v>459372</v>
          </cell>
          <cell r="M1877" t="str">
            <v>P</v>
          </cell>
          <cell r="O1877" t="str">
            <v>Castellanos, Jonathan</v>
          </cell>
        </row>
        <row r="1878">
          <cell r="C1878">
            <v>470830</v>
          </cell>
          <cell r="M1878" t="str">
            <v>P</v>
          </cell>
          <cell r="O1878" t="str">
            <v>Castellanos, Hugo</v>
          </cell>
        </row>
        <row r="1879">
          <cell r="C1879">
            <v>528748</v>
          </cell>
          <cell r="M1879" t="str">
            <v>P</v>
          </cell>
          <cell r="O1879" t="str">
            <v>Castellanos, Humberto</v>
          </cell>
        </row>
        <row r="1880">
          <cell r="C1880">
            <v>543008</v>
          </cell>
          <cell r="M1880" t="str">
            <v>RF</v>
          </cell>
          <cell r="O1880" t="str">
            <v>Castellanos, Alex</v>
          </cell>
        </row>
        <row r="1881">
          <cell r="C1881">
            <v>592206</v>
          </cell>
          <cell r="M1881" t="str">
            <v>3B</v>
          </cell>
          <cell r="O1881" t="str">
            <v>Castellanos, Nick</v>
          </cell>
        </row>
        <row r="1882">
          <cell r="C1882">
            <v>602850</v>
          </cell>
          <cell r="M1882" t="str">
            <v>P</v>
          </cell>
          <cell r="O1882" t="str">
            <v>Castellanos, Gabriel</v>
          </cell>
        </row>
        <row r="1883">
          <cell r="C1883">
            <v>623466</v>
          </cell>
          <cell r="M1883" t="str">
            <v>P</v>
          </cell>
          <cell r="O1883" t="str">
            <v>Castellanos, Ryan</v>
          </cell>
        </row>
        <row r="1884">
          <cell r="C1884">
            <v>665776</v>
          </cell>
          <cell r="M1884" t="str">
            <v>1B</v>
          </cell>
          <cell r="O1884" t="str">
            <v>Castellanos, Pedro</v>
          </cell>
        </row>
        <row r="1885">
          <cell r="C1885">
            <v>666090</v>
          </cell>
          <cell r="M1885" t="str">
            <v>P</v>
          </cell>
          <cell r="O1885" t="str">
            <v>Castellanos, Saul</v>
          </cell>
        </row>
        <row r="1886">
          <cell r="C1886">
            <v>670542</v>
          </cell>
          <cell r="M1886" t="str">
            <v>OF</v>
          </cell>
          <cell r="O1886" t="str">
            <v>Castellanos, Norberto</v>
          </cell>
        </row>
        <row r="1887">
          <cell r="C1887">
            <v>425489</v>
          </cell>
          <cell r="M1887" t="str">
            <v>2B</v>
          </cell>
          <cell r="O1887" t="str">
            <v>Castillo, Jose</v>
          </cell>
        </row>
        <row r="1888">
          <cell r="C1888">
            <v>441368</v>
          </cell>
          <cell r="M1888" t="str">
            <v>P</v>
          </cell>
          <cell r="O1888" t="str">
            <v>Castillo, Alberto</v>
          </cell>
        </row>
        <row r="1889">
          <cell r="C1889">
            <v>446868</v>
          </cell>
          <cell r="M1889" t="str">
            <v>C</v>
          </cell>
          <cell r="O1889" t="str">
            <v>Castillo, Wilkin</v>
          </cell>
        </row>
        <row r="1890">
          <cell r="C1890">
            <v>447763</v>
          </cell>
          <cell r="M1890" t="str">
            <v>P</v>
          </cell>
          <cell r="O1890" t="str">
            <v>Castillo, Jesus</v>
          </cell>
        </row>
        <row r="1891">
          <cell r="C1891">
            <v>456078</v>
          </cell>
          <cell r="M1891" t="str">
            <v>C</v>
          </cell>
          <cell r="O1891" t="str">
            <v>Castillo, Welington</v>
          </cell>
        </row>
        <row r="1892">
          <cell r="C1892">
            <v>463669</v>
          </cell>
          <cell r="M1892" t="str">
            <v>P</v>
          </cell>
          <cell r="O1892" t="str">
            <v>Castillo, Jorge</v>
          </cell>
        </row>
        <row r="1893">
          <cell r="C1893">
            <v>499603</v>
          </cell>
          <cell r="M1893" t="str">
            <v>P</v>
          </cell>
          <cell r="O1893" t="str">
            <v>Castillo, Yeiper</v>
          </cell>
        </row>
        <row r="1894">
          <cell r="C1894">
            <v>503566</v>
          </cell>
          <cell r="M1894" t="str">
            <v>P</v>
          </cell>
          <cell r="O1894" t="str">
            <v>Castillo, Fabio</v>
          </cell>
        </row>
        <row r="1895">
          <cell r="C1895">
            <v>515032</v>
          </cell>
          <cell r="M1895" t="str">
            <v>P</v>
          </cell>
          <cell r="O1895" t="str">
            <v>Castillo, Richard</v>
          </cell>
        </row>
        <row r="1896">
          <cell r="C1896">
            <v>516684</v>
          </cell>
          <cell r="M1896" t="str">
            <v>P</v>
          </cell>
          <cell r="O1896" t="str">
            <v>Castillo, Lendy</v>
          </cell>
        </row>
        <row r="1897">
          <cell r="C1897">
            <v>542419</v>
          </cell>
          <cell r="M1897" t="str">
            <v>SS</v>
          </cell>
          <cell r="O1897" t="str">
            <v>Castillo, Ali</v>
          </cell>
        </row>
        <row r="1898">
          <cell r="C1898">
            <v>593332</v>
          </cell>
          <cell r="M1898" t="str">
            <v>C</v>
          </cell>
          <cell r="O1898" t="str">
            <v>Castillo, Felix</v>
          </cell>
        </row>
        <row r="1899">
          <cell r="C1899">
            <v>593380</v>
          </cell>
          <cell r="M1899" t="str">
            <v>RF</v>
          </cell>
          <cell r="O1899" t="str">
            <v>Castillo, Ronald</v>
          </cell>
        </row>
        <row r="1900">
          <cell r="C1900">
            <v>593436</v>
          </cell>
          <cell r="M1900" t="str">
            <v>1B</v>
          </cell>
          <cell r="O1900" t="str">
            <v>Castillo, Leo</v>
          </cell>
        </row>
        <row r="1901">
          <cell r="C1901">
            <v>598460</v>
          </cell>
          <cell r="M1901" t="str">
            <v>LF</v>
          </cell>
          <cell r="O1901" t="str">
            <v>Castillo, Phillips</v>
          </cell>
        </row>
        <row r="1902">
          <cell r="C1902">
            <v>600879</v>
          </cell>
          <cell r="M1902" t="str">
            <v>C</v>
          </cell>
          <cell r="O1902" t="str">
            <v>Castillo, Fabian</v>
          </cell>
        </row>
        <row r="1903">
          <cell r="C1903">
            <v>600880</v>
          </cell>
          <cell r="M1903" t="str">
            <v>2B</v>
          </cell>
          <cell r="O1903" t="str">
            <v>Castillo, Francisco</v>
          </cell>
        </row>
        <row r="1904">
          <cell r="C1904">
            <v>602080</v>
          </cell>
          <cell r="M1904" t="str">
            <v>C</v>
          </cell>
          <cell r="O1904" t="str">
            <v>Castillo, Erick</v>
          </cell>
        </row>
        <row r="1905">
          <cell r="C1905">
            <v>606145</v>
          </cell>
          <cell r="M1905" t="str">
            <v>3B</v>
          </cell>
          <cell r="O1905" t="str">
            <v>Castillo, Elio</v>
          </cell>
        </row>
        <row r="1906">
          <cell r="C1906">
            <v>612792</v>
          </cell>
          <cell r="M1906" t="str">
            <v>P</v>
          </cell>
          <cell r="O1906" t="str">
            <v>Castillo, Jesus</v>
          </cell>
        </row>
        <row r="1907">
          <cell r="C1907">
            <v>620454</v>
          </cell>
          <cell r="M1907" t="str">
            <v>P</v>
          </cell>
          <cell r="O1907" t="str">
            <v>Castillo, Jose</v>
          </cell>
        </row>
        <row r="1908">
          <cell r="C1908">
            <v>622012</v>
          </cell>
          <cell r="M1908" t="str">
            <v>3B</v>
          </cell>
          <cell r="O1908" t="str">
            <v>Castillo, Eliezer</v>
          </cell>
        </row>
        <row r="1909">
          <cell r="C1909">
            <v>622379</v>
          </cell>
          <cell r="M1909" t="str">
            <v>P</v>
          </cell>
          <cell r="O1909" t="str">
            <v>Castillo, Luis</v>
          </cell>
        </row>
        <row r="1910">
          <cell r="C1910">
            <v>622491</v>
          </cell>
          <cell r="M1910" t="str">
            <v>P</v>
          </cell>
          <cell r="O1910" t="str">
            <v>Castillo, Luis</v>
          </cell>
        </row>
        <row r="1911">
          <cell r="C1911">
            <v>622500</v>
          </cell>
          <cell r="M1911" t="str">
            <v>P</v>
          </cell>
          <cell r="O1911" t="str">
            <v>Castillo, Yrelvis</v>
          </cell>
        </row>
        <row r="1912">
          <cell r="C1912">
            <v>622668</v>
          </cell>
          <cell r="M1912" t="str">
            <v>SS</v>
          </cell>
          <cell r="O1912" t="str">
            <v>Castillo, Ivan</v>
          </cell>
        </row>
        <row r="1913">
          <cell r="C1913">
            <v>622744</v>
          </cell>
          <cell r="M1913" t="str">
            <v>P</v>
          </cell>
          <cell r="O1913" t="str">
            <v>Castillo, Erodis</v>
          </cell>
        </row>
        <row r="1914">
          <cell r="C1914">
            <v>628329</v>
          </cell>
          <cell r="M1914" t="str">
            <v>LF</v>
          </cell>
          <cell r="O1914" t="str">
            <v>Castillo, Rusney</v>
          </cell>
        </row>
        <row r="1915">
          <cell r="C1915">
            <v>628364</v>
          </cell>
          <cell r="M1915" t="str">
            <v>CF</v>
          </cell>
          <cell r="O1915" t="str">
            <v>Castillo, Deivy</v>
          </cell>
        </row>
        <row r="1916">
          <cell r="C1916">
            <v>640480</v>
          </cell>
          <cell r="M1916" t="str">
            <v>P</v>
          </cell>
          <cell r="O1916" t="str">
            <v>Castillo, Oswaldo</v>
          </cell>
        </row>
        <row r="1917">
          <cell r="C1917">
            <v>642270</v>
          </cell>
          <cell r="M1917" t="str">
            <v>2B</v>
          </cell>
          <cell r="O1917" t="str">
            <v>Castillo, Henry</v>
          </cell>
        </row>
        <row r="1918">
          <cell r="C1918">
            <v>642278</v>
          </cell>
          <cell r="M1918" t="str">
            <v>3B</v>
          </cell>
          <cell r="O1918" t="str">
            <v>Castillo, Luis</v>
          </cell>
        </row>
        <row r="1919">
          <cell r="C1919">
            <v>644371</v>
          </cell>
          <cell r="M1919" t="str">
            <v>P</v>
          </cell>
          <cell r="O1919" t="str">
            <v>Castillo, Alexander</v>
          </cell>
        </row>
        <row r="1920">
          <cell r="C1920">
            <v>650651</v>
          </cell>
          <cell r="M1920" t="str">
            <v>CF</v>
          </cell>
          <cell r="O1920" t="str">
            <v>Castillo, Deyvi</v>
          </cell>
        </row>
        <row r="1921">
          <cell r="C1921">
            <v>650895</v>
          </cell>
          <cell r="M1921" t="str">
            <v>P</v>
          </cell>
          <cell r="O1921" t="str">
            <v>Castillo, Diego</v>
          </cell>
        </row>
        <row r="1922">
          <cell r="C1922">
            <v>660496</v>
          </cell>
          <cell r="M1922" t="str">
            <v>P</v>
          </cell>
          <cell r="O1922" t="str">
            <v>Castillo, Juan</v>
          </cell>
        </row>
        <row r="1923">
          <cell r="C1923">
            <v>660503</v>
          </cell>
          <cell r="M1923" t="str">
            <v>P</v>
          </cell>
          <cell r="O1923" t="str">
            <v>Castillo, Jose</v>
          </cell>
        </row>
        <row r="1924">
          <cell r="C1924">
            <v>660605</v>
          </cell>
          <cell r="M1924" t="str">
            <v>P</v>
          </cell>
          <cell r="O1924" t="str">
            <v>Castillo, Leudy</v>
          </cell>
        </row>
        <row r="1925">
          <cell r="C1925">
            <v>660636</v>
          </cell>
          <cell r="M1925" t="str">
            <v>SS</v>
          </cell>
          <cell r="O1925" t="str">
            <v>Castillo, Diego</v>
          </cell>
        </row>
        <row r="1926">
          <cell r="C1926">
            <v>661149</v>
          </cell>
          <cell r="M1926" t="str">
            <v>P</v>
          </cell>
          <cell r="O1926" t="str">
            <v>Castillo, Cristian</v>
          </cell>
        </row>
        <row r="1927">
          <cell r="C1927">
            <v>664315</v>
          </cell>
          <cell r="M1927" t="str">
            <v>SS</v>
          </cell>
          <cell r="O1927" t="str">
            <v>Castillo, Javier</v>
          </cell>
        </row>
        <row r="1928">
          <cell r="C1928">
            <v>665940</v>
          </cell>
          <cell r="M1928" t="str">
            <v>SS</v>
          </cell>
          <cell r="O1928" t="str">
            <v>Castillo, Moises</v>
          </cell>
        </row>
        <row r="1929">
          <cell r="C1929">
            <v>666721</v>
          </cell>
          <cell r="M1929" t="str">
            <v>P</v>
          </cell>
          <cell r="O1929" t="str">
            <v>Castillo, Maximo</v>
          </cell>
        </row>
        <row r="1930">
          <cell r="C1930">
            <v>666782</v>
          </cell>
          <cell r="M1930" t="str">
            <v>P</v>
          </cell>
          <cell r="O1930" t="str">
            <v>Castillo, Bryan</v>
          </cell>
        </row>
        <row r="1931">
          <cell r="C1931">
            <v>666862</v>
          </cell>
          <cell r="M1931" t="str">
            <v>P</v>
          </cell>
          <cell r="O1931" t="str">
            <v>Castillo, Adriam</v>
          </cell>
        </row>
        <row r="1932">
          <cell r="C1932">
            <v>668572</v>
          </cell>
          <cell r="M1932" t="str">
            <v>CF</v>
          </cell>
          <cell r="O1932" t="str">
            <v>Castillo, Oscateri</v>
          </cell>
        </row>
        <row r="1933">
          <cell r="C1933">
            <v>669790</v>
          </cell>
          <cell r="M1933" t="str">
            <v>C</v>
          </cell>
          <cell r="O1933" t="str">
            <v>Castillo, Gerry</v>
          </cell>
        </row>
        <row r="1934">
          <cell r="C1934">
            <v>466983</v>
          </cell>
          <cell r="M1934" t="str">
            <v>P</v>
          </cell>
          <cell r="O1934" t="str">
            <v>Castro, Fabio</v>
          </cell>
        </row>
        <row r="1935">
          <cell r="C1935">
            <v>488771</v>
          </cell>
          <cell r="M1935" t="str">
            <v>C</v>
          </cell>
          <cell r="O1935" t="str">
            <v>Castro, Jason</v>
          </cell>
        </row>
        <row r="1936">
          <cell r="C1936">
            <v>501563</v>
          </cell>
          <cell r="M1936" t="str">
            <v>P</v>
          </cell>
          <cell r="O1936" t="str">
            <v>Castro, Simon</v>
          </cell>
        </row>
        <row r="1937">
          <cell r="C1937">
            <v>502162</v>
          </cell>
          <cell r="M1937" t="str">
            <v>P</v>
          </cell>
          <cell r="O1937" t="str">
            <v>Castro, Angel</v>
          </cell>
        </row>
        <row r="1938">
          <cell r="C1938">
            <v>516736</v>
          </cell>
          <cell r="M1938" t="str">
            <v>LF</v>
          </cell>
          <cell r="O1938" t="str">
            <v>Castro, Leandro</v>
          </cell>
        </row>
        <row r="1939">
          <cell r="C1939">
            <v>516770</v>
          </cell>
          <cell r="M1939" t="str">
            <v>2B</v>
          </cell>
          <cell r="O1939" t="str">
            <v>Castro, Starlin</v>
          </cell>
        </row>
        <row r="1940">
          <cell r="C1940">
            <v>571549</v>
          </cell>
          <cell r="M1940" t="str">
            <v>1B</v>
          </cell>
          <cell r="O1940" t="str">
            <v>Castro, Erik</v>
          </cell>
        </row>
        <row r="1941">
          <cell r="C1941">
            <v>591731</v>
          </cell>
          <cell r="M1941" t="str">
            <v>P</v>
          </cell>
          <cell r="O1941" t="str">
            <v>Castro, Orlando</v>
          </cell>
        </row>
        <row r="1942">
          <cell r="C1942">
            <v>593358</v>
          </cell>
          <cell r="M1942" t="str">
            <v>RF</v>
          </cell>
          <cell r="O1942" t="str">
            <v>Castro, Victor</v>
          </cell>
        </row>
        <row r="1943">
          <cell r="C1943">
            <v>593495</v>
          </cell>
          <cell r="M1943" t="str">
            <v>2B</v>
          </cell>
          <cell r="O1943" t="str">
            <v>Castro, Daniel</v>
          </cell>
        </row>
        <row r="1944">
          <cell r="C1944">
            <v>605612</v>
          </cell>
          <cell r="M1944" t="str">
            <v>2B</v>
          </cell>
          <cell r="O1944" t="str">
            <v>Castro, Harold</v>
          </cell>
        </row>
        <row r="1945">
          <cell r="C1945">
            <v>612434</v>
          </cell>
          <cell r="M1945" t="str">
            <v>P</v>
          </cell>
          <cell r="O1945" t="str">
            <v>Castro, Miguel</v>
          </cell>
        </row>
        <row r="1946">
          <cell r="C1946">
            <v>620449</v>
          </cell>
          <cell r="M1946" t="str">
            <v>3B</v>
          </cell>
          <cell r="O1946" t="str">
            <v>Castro, Luis</v>
          </cell>
        </row>
        <row r="1947">
          <cell r="C1947">
            <v>621593</v>
          </cell>
          <cell r="M1947" t="str">
            <v>P</v>
          </cell>
          <cell r="O1947" t="str">
            <v>Castro, Anthony</v>
          </cell>
        </row>
        <row r="1948">
          <cell r="C1948">
            <v>622183</v>
          </cell>
          <cell r="M1948" t="str">
            <v>3B</v>
          </cell>
          <cell r="O1948" t="str">
            <v>Castro, Janluis</v>
          </cell>
        </row>
        <row r="1949">
          <cell r="C1949">
            <v>622603</v>
          </cell>
          <cell r="M1949" t="str">
            <v>C</v>
          </cell>
          <cell r="O1949" t="str">
            <v>Castro, Carlos</v>
          </cell>
        </row>
        <row r="1950">
          <cell r="C1950">
            <v>642438</v>
          </cell>
          <cell r="M1950" t="str">
            <v>1B</v>
          </cell>
          <cell r="O1950" t="str">
            <v>Castro, Rubell</v>
          </cell>
        </row>
        <row r="1951">
          <cell r="C1951">
            <v>642591</v>
          </cell>
          <cell r="M1951" t="str">
            <v>P</v>
          </cell>
          <cell r="O1951" t="str">
            <v>Castro, Eddy</v>
          </cell>
        </row>
        <row r="1952">
          <cell r="C1952">
            <v>650489</v>
          </cell>
          <cell r="M1952" t="str">
            <v>2B</v>
          </cell>
          <cell r="O1952" t="str">
            <v>Castro, Willi</v>
          </cell>
        </row>
        <row r="1953">
          <cell r="C1953">
            <v>657538</v>
          </cell>
          <cell r="M1953" t="str">
            <v>C</v>
          </cell>
          <cell r="O1953" t="str">
            <v>Castro, Ruben</v>
          </cell>
        </row>
        <row r="1954">
          <cell r="C1954">
            <v>660425</v>
          </cell>
          <cell r="M1954" t="str">
            <v>P</v>
          </cell>
          <cell r="O1954" t="str">
            <v>Castro, Argenis</v>
          </cell>
        </row>
        <row r="1955">
          <cell r="C1955">
            <v>660558</v>
          </cell>
          <cell r="M1955" t="str">
            <v>OF</v>
          </cell>
          <cell r="O1955" t="str">
            <v>Castro, Anderson</v>
          </cell>
        </row>
        <row r="1956">
          <cell r="C1956">
            <v>660774</v>
          </cell>
          <cell r="M1956" t="str">
            <v>2B</v>
          </cell>
          <cell r="O1956" t="str">
            <v>Castro, Samuel</v>
          </cell>
        </row>
        <row r="1957">
          <cell r="C1957">
            <v>660811</v>
          </cell>
          <cell r="M1957" t="str">
            <v>P</v>
          </cell>
          <cell r="O1957" t="str">
            <v>Castro, Jesus</v>
          </cell>
        </row>
        <row r="1958">
          <cell r="C1958">
            <v>661384</v>
          </cell>
          <cell r="M1958" t="str">
            <v>P</v>
          </cell>
          <cell r="O1958" t="str">
            <v>Castro, Luis</v>
          </cell>
        </row>
        <row r="1959">
          <cell r="C1959">
            <v>664280</v>
          </cell>
          <cell r="M1959" t="str">
            <v>P</v>
          </cell>
          <cell r="O1959" t="str">
            <v>Castro, Ricardo</v>
          </cell>
        </row>
        <row r="1960">
          <cell r="C1960">
            <v>665314</v>
          </cell>
          <cell r="M1960" t="str">
            <v>P</v>
          </cell>
          <cell r="O1960" t="str">
            <v>Castro, Alejandro</v>
          </cell>
        </row>
        <row r="1961">
          <cell r="C1961">
            <v>665645</v>
          </cell>
          <cell r="M1961" t="str">
            <v>P</v>
          </cell>
          <cell r="O1961" t="str">
            <v>Castro, Kervin</v>
          </cell>
        </row>
        <row r="1962">
          <cell r="C1962">
            <v>666801</v>
          </cell>
          <cell r="M1962" t="str">
            <v>SS</v>
          </cell>
          <cell r="O1962" t="str">
            <v>Castro, Rodolfo</v>
          </cell>
        </row>
        <row r="1963">
          <cell r="C1963">
            <v>667334</v>
          </cell>
          <cell r="M1963" t="str">
            <v>P</v>
          </cell>
          <cell r="O1963" t="str">
            <v>Castro, Cristian</v>
          </cell>
        </row>
        <row r="1964">
          <cell r="C1964">
            <v>668573</v>
          </cell>
          <cell r="M1964" t="str">
            <v>P</v>
          </cell>
          <cell r="O1964" t="str">
            <v>Castro, Ray</v>
          </cell>
        </row>
        <row r="1965">
          <cell r="C1965">
            <v>669875</v>
          </cell>
          <cell r="M1965" t="str">
            <v>P</v>
          </cell>
          <cell r="O1965" t="str">
            <v>Castro, Jeronimo</v>
          </cell>
        </row>
        <row r="1966">
          <cell r="C1966">
            <v>592208</v>
          </cell>
          <cell r="M1966" t="str">
            <v>P</v>
          </cell>
          <cell r="O1966" t="str">
            <v>Cates, Zach</v>
          </cell>
        </row>
        <row r="1967">
          <cell r="C1967">
            <v>606945</v>
          </cell>
          <cell r="M1967" t="str">
            <v>P</v>
          </cell>
          <cell r="O1967" t="str">
            <v>Caughel, Lindsey</v>
          </cell>
        </row>
        <row r="1968">
          <cell r="C1968">
            <v>607490</v>
          </cell>
          <cell r="M1968" t="str">
            <v>1B</v>
          </cell>
          <cell r="O1968" t="str">
            <v>Causey, Nate</v>
          </cell>
        </row>
        <row r="1969">
          <cell r="C1969">
            <v>606190</v>
          </cell>
          <cell r="M1969" t="str">
            <v>P</v>
          </cell>
          <cell r="O1969" t="str">
            <v>Cavanerio, Jorgan</v>
          </cell>
        </row>
        <row r="1970">
          <cell r="C1970">
            <v>666040</v>
          </cell>
          <cell r="M1970" t="str">
            <v>OF</v>
          </cell>
          <cell r="O1970" t="str">
            <v>Cavaness, Christian</v>
          </cell>
        </row>
        <row r="1971">
          <cell r="C1971">
            <v>571552</v>
          </cell>
          <cell r="M1971" t="str">
            <v>LF</v>
          </cell>
          <cell r="O1971" t="str">
            <v>Cavazos-Galvez, Brian</v>
          </cell>
        </row>
        <row r="1972">
          <cell r="C1972">
            <v>595909</v>
          </cell>
          <cell r="M1972" t="str">
            <v>CF</v>
          </cell>
          <cell r="O1972" t="str">
            <v>Cave, Jake</v>
          </cell>
        </row>
        <row r="1973">
          <cell r="C1973">
            <v>664969</v>
          </cell>
          <cell r="M1973" t="str">
            <v>OF</v>
          </cell>
          <cell r="O1973" t="str">
            <v>Cave, Jacy</v>
          </cell>
        </row>
        <row r="1974">
          <cell r="C1974">
            <v>553870</v>
          </cell>
          <cell r="M1974" t="str">
            <v>RF</v>
          </cell>
          <cell r="O1974" t="str">
            <v>Cayones, Exicardo</v>
          </cell>
        </row>
        <row r="1975">
          <cell r="C1975">
            <v>502973</v>
          </cell>
          <cell r="M1975" t="str">
            <v>OF</v>
          </cell>
          <cell r="O1975" t="str">
            <v>Cazana, Amaury</v>
          </cell>
        </row>
        <row r="1976">
          <cell r="C1976">
            <v>602132</v>
          </cell>
          <cell r="M1976" t="str">
            <v>P</v>
          </cell>
          <cell r="O1976" t="str">
            <v>Cazorla, Kevin</v>
          </cell>
        </row>
        <row r="1977">
          <cell r="C1977">
            <v>656302</v>
          </cell>
          <cell r="M1977" t="str">
            <v>P</v>
          </cell>
          <cell r="O1977" t="str">
            <v>Cease, Dylan</v>
          </cell>
        </row>
        <row r="1978">
          <cell r="C1978">
            <v>668596</v>
          </cell>
          <cell r="M1978" t="str">
            <v>P</v>
          </cell>
          <cell r="O1978" t="str">
            <v>Ceballos, Yeremi</v>
          </cell>
        </row>
        <row r="1979">
          <cell r="C1979">
            <v>670543</v>
          </cell>
          <cell r="M1979" t="str">
            <v>P</v>
          </cell>
          <cell r="O1979" t="str">
            <v>Ceballos, Jesus</v>
          </cell>
        </row>
        <row r="1980">
          <cell r="C1980">
            <v>594555</v>
          </cell>
          <cell r="M1980" t="str">
            <v>3B</v>
          </cell>
          <cell r="O1980" t="str">
            <v>Cecchini, Garin</v>
          </cell>
        </row>
        <row r="1981">
          <cell r="C1981">
            <v>608325</v>
          </cell>
          <cell r="M1981" t="str">
            <v>SS</v>
          </cell>
          <cell r="O1981" t="str">
            <v>Cecchini, Gavin</v>
          </cell>
        </row>
        <row r="1982">
          <cell r="C1982">
            <v>446399</v>
          </cell>
          <cell r="M1982" t="str">
            <v>P</v>
          </cell>
          <cell r="O1982" t="str">
            <v>Cecil, Brett</v>
          </cell>
        </row>
        <row r="1983">
          <cell r="C1983">
            <v>571553</v>
          </cell>
          <cell r="M1983" t="str">
            <v>CF</v>
          </cell>
          <cell r="O1983" t="str">
            <v>Ceciliani, Darrell</v>
          </cell>
        </row>
        <row r="1984">
          <cell r="C1984">
            <v>430592</v>
          </cell>
          <cell r="M1984" t="str">
            <v>3B</v>
          </cell>
          <cell r="O1984" t="str">
            <v>Cedeno, Ronny</v>
          </cell>
        </row>
        <row r="1985">
          <cell r="C1985">
            <v>458584</v>
          </cell>
          <cell r="M1985" t="str">
            <v>P</v>
          </cell>
          <cell r="O1985" t="str">
            <v>Cedeno, Xavier</v>
          </cell>
        </row>
        <row r="1986">
          <cell r="C1986">
            <v>593639</v>
          </cell>
          <cell r="M1986" t="str">
            <v>LF</v>
          </cell>
          <cell r="O1986" t="str">
            <v>Cedeno, Diego</v>
          </cell>
        </row>
        <row r="1987">
          <cell r="C1987">
            <v>621790</v>
          </cell>
          <cell r="M1987" t="str">
            <v>P</v>
          </cell>
          <cell r="O1987" t="str">
            <v>Cedeno, Luis</v>
          </cell>
        </row>
        <row r="1988">
          <cell r="C1988">
            <v>622344</v>
          </cell>
          <cell r="M1988" t="str">
            <v>P</v>
          </cell>
          <cell r="O1988" t="str">
            <v>Cedeno, Luis</v>
          </cell>
        </row>
        <row r="1989">
          <cell r="C1989">
            <v>622790</v>
          </cell>
          <cell r="M1989" t="str">
            <v>P</v>
          </cell>
          <cell r="O1989" t="str">
            <v>Cedeno, Rafael</v>
          </cell>
        </row>
        <row r="1990">
          <cell r="C1990">
            <v>623212</v>
          </cell>
          <cell r="M1990" t="str">
            <v>P</v>
          </cell>
          <cell r="O1990" t="str">
            <v>Cedeno, Moises</v>
          </cell>
        </row>
        <row r="1991">
          <cell r="C1991">
            <v>642334</v>
          </cell>
          <cell r="M1991" t="str">
            <v>C</v>
          </cell>
          <cell r="O1991" t="str">
            <v>Cedeno, Oliver</v>
          </cell>
        </row>
        <row r="1992">
          <cell r="C1992">
            <v>650896</v>
          </cell>
          <cell r="M1992" t="str">
            <v>P</v>
          </cell>
          <cell r="O1992" t="str">
            <v>Cedeno, Estarly</v>
          </cell>
        </row>
        <row r="1993">
          <cell r="C1993">
            <v>660681</v>
          </cell>
          <cell r="M1993" t="str">
            <v>C</v>
          </cell>
          <cell r="O1993" t="str">
            <v>Cedeno, Leandro</v>
          </cell>
        </row>
        <row r="1994">
          <cell r="C1994">
            <v>660735</v>
          </cell>
          <cell r="M1994" t="str">
            <v>P</v>
          </cell>
          <cell r="O1994" t="str">
            <v>Cedeno, Jhoanbert</v>
          </cell>
        </row>
        <row r="1995">
          <cell r="C1995">
            <v>660846</v>
          </cell>
          <cell r="M1995" t="str">
            <v>P</v>
          </cell>
          <cell r="O1995" t="str">
            <v>Cedeno, Orlando</v>
          </cell>
        </row>
        <row r="1996">
          <cell r="C1996">
            <v>660848</v>
          </cell>
          <cell r="M1996" t="str">
            <v>C</v>
          </cell>
          <cell r="O1996" t="str">
            <v>Cedeno, Daniel</v>
          </cell>
        </row>
        <row r="1997">
          <cell r="C1997">
            <v>664977</v>
          </cell>
          <cell r="M1997" t="str">
            <v>P</v>
          </cell>
          <cell r="O1997" t="str">
            <v>Cederlind, Blake</v>
          </cell>
        </row>
        <row r="1998">
          <cell r="C1998">
            <v>605175</v>
          </cell>
          <cell r="M1998" t="str">
            <v>P</v>
          </cell>
          <cell r="O1998" t="str">
            <v>Cederoth, Michael</v>
          </cell>
        </row>
        <row r="1999">
          <cell r="C1999">
            <v>670117</v>
          </cell>
          <cell r="M1999" t="str">
            <v>P</v>
          </cell>
          <cell r="O1999" t="str">
            <v>Cedotal, Kyle</v>
          </cell>
        </row>
        <row r="2000">
          <cell r="C2000">
            <v>661411</v>
          </cell>
          <cell r="M2000" t="str">
            <v>OF</v>
          </cell>
          <cell r="O2000" t="str">
            <v>Cedrola, Lorenzo</v>
          </cell>
        </row>
        <row r="2001">
          <cell r="C2001">
            <v>593664</v>
          </cell>
          <cell r="M2001" t="str">
            <v>P</v>
          </cell>
          <cell r="O2001" t="str">
            <v>Celas, Jose</v>
          </cell>
        </row>
        <row r="2002">
          <cell r="C2002">
            <v>517530</v>
          </cell>
          <cell r="M2002" t="str">
            <v>P</v>
          </cell>
          <cell r="O2002" t="str">
            <v>Celestino, Miguel</v>
          </cell>
        </row>
        <row r="2003">
          <cell r="C2003">
            <v>665482</v>
          </cell>
          <cell r="M2003" t="str">
            <v>CF</v>
          </cell>
          <cell r="O2003" t="str">
            <v>Celestino, Gilberto</v>
          </cell>
        </row>
        <row r="2004">
          <cell r="C2004">
            <v>622423</v>
          </cell>
          <cell r="M2004" t="str">
            <v>P</v>
          </cell>
          <cell r="O2004" t="str">
            <v>Celis, Jorge</v>
          </cell>
        </row>
        <row r="2005">
          <cell r="C2005">
            <v>656084</v>
          </cell>
          <cell r="M2005" t="str">
            <v>LF</v>
          </cell>
          <cell r="O2005" t="str">
            <v>Celli, Federico</v>
          </cell>
        </row>
        <row r="2006">
          <cell r="C2006">
            <v>598216</v>
          </cell>
          <cell r="M2006" t="str">
            <v>3B</v>
          </cell>
          <cell r="O2006" t="str">
            <v>Cenas, Gabriel</v>
          </cell>
        </row>
        <row r="2007">
          <cell r="C2007">
            <v>518542</v>
          </cell>
          <cell r="M2007" t="str">
            <v>C</v>
          </cell>
          <cell r="O2007" t="str">
            <v>Centeno, Juan</v>
          </cell>
        </row>
        <row r="2008">
          <cell r="C2008">
            <v>605636</v>
          </cell>
          <cell r="M2008" t="str">
            <v>P</v>
          </cell>
          <cell r="O2008" t="str">
            <v>Centeno, Henry</v>
          </cell>
        </row>
        <row r="2009">
          <cell r="C2009">
            <v>660443</v>
          </cell>
          <cell r="M2009" t="str">
            <v>C</v>
          </cell>
          <cell r="O2009" t="str">
            <v>Centeno, Carlos</v>
          </cell>
        </row>
        <row r="2010">
          <cell r="C2010">
            <v>668583</v>
          </cell>
          <cell r="M2010" t="str">
            <v>P</v>
          </cell>
          <cell r="O2010" t="str">
            <v>Centeno, Jaccen</v>
          </cell>
        </row>
        <row r="2011">
          <cell r="C2011">
            <v>606169</v>
          </cell>
          <cell r="M2011" t="str">
            <v>C</v>
          </cell>
          <cell r="O2011" t="str">
            <v>Cepeda, Romnel</v>
          </cell>
        </row>
        <row r="2012">
          <cell r="C2012">
            <v>609277</v>
          </cell>
          <cell r="M2012" t="str">
            <v>P</v>
          </cell>
          <cell r="O2012" t="str">
            <v>Cepin, Reinaldo</v>
          </cell>
        </row>
        <row r="2013">
          <cell r="C2013">
            <v>622564</v>
          </cell>
          <cell r="M2013" t="str">
            <v>C</v>
          </cell>
          <cell r="O2013" t="str">
            <v>Cerda, Reggie</v>
          </cell>
        </row>
        <row r="2014">
          <cell r="C2014">
            <v>642272</v>
          </cell>
          <cell r="M2014" t="str">
            <v>3B</v>
          </cell>
          <cell r="O2014" t="str">
            <v>Cerda, Erlin</v>
          </cell>
        </row>
        <row r="2015">
          <cell r="C2015">
            <v>430304</v>
          </cell>
          <cell r="M2015" t="str">
            <v>P</v>
          </cell>
          <cell r="O2015" t="str">
            <v>Cerros, Juan</v>
          </cell>
        </row>
        <row r="2016">
          <cell r="C2016">
            <v>664510</v>
          </cell>
          <cell r="M2016" t="str">
            <v>OF</v>
          </cell>
          <cell r="O2016" t="str">
            <v>Cerse, Yoilan</v>
          </cell>
        </row>
        <row r="2017">
          <cell r="C2017">
            <v>477405</v>
          </cell>
          <cell r="M2017" t="str">
            <v>SS</v>
          </cell>
          <cell r="O2017" t="str">
            <v>Cervantes, Ivan</v>
          </cell>
        </row>
        <row r="2018">
          <cell r="C2018">
            <v>666713</v>
          </cell>
          <cell r="M2018" t="str">
            <v>OF</v>
          </cell>
          <cell r="O2018" t="str">
            <v>Cervantes, Victor</v>
          </cell>
        </row>
        <row r="2019">
          <cell r="C2019">
            <v>465041</v>
          </cell>
          <cell r="M2019" t="str">
            <v>C</v>
          </cell>
          <cell r="O2019" t="str">
            <v>Cervelli, Francisco</v>
          </cell>
        </row>
        <row r="2020">
          <cell r="C2020">
            <v>543017</v>
          </cell>
          <cell r="M2020" t="str">
            <v>P</v>
          </cell>
          <cell r="O2020" t="str">
            <v>Cervenka, Hunter</v>
          </cell>
        </row>
        <row r="2021">
          <cell r="C2021">
            <v>548431</v>
          </cell>
          <cell r="M2021" t="str">
            <v>C</v>
          </cell>
          <cell r="O2021" t="str">
            <v>Cervenka, Martin</v>
          </cell>
        </row>
        <row r="2022">
          <cell r="C2022">
            <v>622689</v>
          </cell>
          <cell r="M2022" t="str">
            <v>3B</v>
          </cell>
          <cell r="O2022" t="str">
            <v>Cesar, Randy</v>
          </cell>
        </row>
        <row r="2023">
          <cell r="C2023">
            <v>493316</v>
          </cell>
          <cell r="M2023" t="str">
            <v>OF</v>
          </cell>
          <cell r="O2023" t="str">
            <v>Cespedes, Yoenis</v>
          </cell>
        </row>
        <row r="2024">
          <cell r="C2024">
            <v>622501</v>
          </cell>
          <cell r="M2024" t="str">
            <v>P</v>
          </cell>
          <cell r="O2024" t="str">
            <v>Cespedes, Jorge</v>
          </cell>
        </row>
        <row r="2025">
          <cell r="C2025">
            <v>642619</v>
          </cell>
          <cell r="M2025" t="str">
            <v>P</v>
          </cell>
          <cell r="O2025" t="str">
            <v>Cespedes, Ivan</v>
          </cell>
        </row>
        <row r="2026">
          <cell r="C2026">
            <v>644372</v>
          </cell>
          <cell r="M2026" t="str">
            <v>P</v>
          </cell>
          <cell r="O2026" t="str">
            <v>Cespedes, Francis</v>
          </cell>
        </row>
        <row r="2027">
          <cell r="C2027">
            <v>649812</v>
          </cell>
          <cell r="M2027" t="str">
            <v>P</v>
          </cell>
          <cell r="O2027" t="str">
            <v>Cespedes, Angher</v>
          </cell>
        </row>
        <row r="2028">
          <cell r="C2028">
            <v>650701</v>
          </cell>
          <cell r="M2028" t="str">
            <v>OF</v>
          </cell>
          <cell r="O2028" t="str">
            <v>Cespedes, Ricardo</v>
          </cell>
        </row>
        <row r="2029">
          <cell r="C2029">
            <v>660642</v>
          </cell>
          <cell r="M2029" t="str">
            <v>OF</v>
          </cell>
          <cell r="O2029" t="str">
            <v>Cespedes, Cristopher</v>
          </cell>
        </row>
        <row r="2030">
          <cell r="C2030">
            <v>665773</v>
          </cell>
          <cell r="M2030" t="str">
            <v>P</v>
          </cell>
          <cell r="O2030" t="str">
            <v>Cespedes, Richard</v>
          </cell>
        </row>
        <row r="2031">
          <cell r="C2031">
            <v>666709</v>
          </cell>
          <cell r="M2031" t="str">
            <v>P</v>
          </cell>
          <cell r="O2031" t="str">
            <v>Cespedes, Ender</v>
          </cell>
        </row>
        <row r="2032">
          <cell r="C2032">
            <v>668574</v>
          </cell>
          <cell r="M2032" t="str">
            <v>P</v>
          </cell>
          <cell r="O2032" t="str">
            <v>Cespedes, Yeison</v>
          </cell>
        </row>
        <row r="2033">
          <cell r="C2033">
            <v>668598</v>
          </cell>
          <cell r="M2033" t="str">
            <v>P</v>
          </cell>
          <cell r="O2033" t="str">
            <v>Cespedes, Jorge</v>
          </cell>
        </row>
        <row r="2034">
          <cell r="C2034">
            <v>670901</v>
          </cell>
          <cell r="M2034" t="str">
            <v>P</v>
          </cell>
          <cell r="O2034" t="str">
            <v>Cespedes, Esmerlyn</v>
          </cell>
        </row>
        <row r="2035">
          <cell r="C2035">
            <v>570666</v>
          </cell>
          <cell r="M2035" t="str">
            <v>P</v>
          </cell>
          <cell r="O2035" t="str">
            <v>Cessa, Luis</v>
          </cell>
        </row>
        <row r="2036">
          <cell r="C2036">
            <v>661331</v>
          </cell>
          <cell r="M2036" t="str">
            <v>P</v>
          </cell>
          <cell r="O2036" t="str">
            <v>Cetin, Fauri</v>
          </cell>
        </row>
        <row r="2037">
          <cell r="C2037">
            <v>656303</v>
          </cell>
          <cell r="M2037" t="str">
            <v>P</v>
          </cell>
          <cell r="O2037" t="str">
            <v>Cetta, Mike</v>
          </cell>
        </row>
        <row r="2038">
          <cell r="C2038">
            <v>468504</v>
          </cell>
          <cell r="M2038" t="str">
            <v>P</v>
          </cell>
          <cell r="O2038" t="str">
            <v>Chacin, Jhoulys</v>
          </cell>
        </row>
        <row r="2039">
          <cell r="C2039">
            <v>591701</v>
          </cell>
          <cell r="M2039" t="str">
            <v>P</v>
          </cell>
          <cell r="O2039" t="str">
            <v>Chacin, Alejandro</v>
          </cell>
        </row>
        <row r="2040">
          <cell r="C2040">
            <v>666658</v>
          </cell>
          <cell r="M2040" t="str">
            <v>P</v>
          </cell>
          <cell r="O2040" t="str">
            <v>Chacin, Jose</v>
          </cell>
        </row>
        <row r="2041">
          <cell r="C2041">
            <v>665950</v>
          </cell>
          <cell r="M2041" t="str">
            <v>IF</v>
          </cell>
          <cell r="O2041" t="str">
            <v>Chacon, Jesus</v>
          </cell>
        </row>
        <row r="2042">
          <cell r="C2042">
            <v>518543</v>
          </cell>
          <cell r="M2042" t="str">
            <v>P</v>
          </cell>
          <cell r="O2042" t="str">
            <v>Chaffee, Ryan</v>
          </cell>
        </row>
        <row r="2043">
          <cell r="C2043">
            <v>605176</v>
          </cell>
          <cell r="M2043" t="str">
            <v>P</v>
          </cell>
          <cell r="O2043" t="str">
            <v>Chaffee, Matt</v>
          </cell>
        </row>
        <row r="2044">
          <cell r="C2044">
            <v>605177</v>
          </cell>
          <cell r="M2044" t="str">
            <v>P</v>
          </cell>
          <cell r="O2044" t="str">
            <v>Chafin, Andrew</v>
          </cell>
        </row>
        <row r="2045">
          <cell r="C2045">
            <v>644373</v>
          </cell>
          <cell r="M2045" t="str">
            <v>2B</v>
          </cell>
          <cell r="O2045" t="str">
            <v>Chal, Roosevert</v>
          </cell>
        </row>
        <row r="2046">
          <cell r="C2046">
            <v>660732</v>
          </cell>
          <cell r="M2046" t="str">
            <v>OF</v>
          </cell>
          <cell r="O2046" t="str">
            <v>Chal, Welington</v>
          </cell>
        </row>
        <row r="2047">
          <cell r="C2047">
            <v>593439</v>
          </cell>
          <cell r="M2047" t="str">
            <v>P</v>
          </cell>
          <cell r="O2047" t="str">
            <v>Chalas, Miguel</v>
          </cell>
        </row>
        <row r="2048">
          <cell r="C2048">
            <v>666789</v>
          </cell>
          <cell r="M2048" t="str">
            <v>P</v>
          </cell>
          <cell r="O2048" t="str">
            <v>Chalas, Angel</v>
          </cell>
        </row>
        <row r="2049">
          <cell r="C2049">
            <v>663793</v>
          </cell>
          <cell r="M2049" t="str">
            <v>P</v>
          </cell>
          <cell r="O2049" t="str">
            <v>Chalmers, Dakota</v>
          </cell>
        </row>
        <row r="2050">
          <cell r="C2050">
            <v>501955</v>
          </cell>
          <cell r="M2050" t="str">
            <v>P</v>
          </cell>
          <cell r="O2050" t="str">
            <v>Chamberlain, Joba</v>
          </cell>
        </row>
        <row r="2051">
          <cell r="C2051">
            <v>518545</v>
          </cell>
          <cell r="M2051" t="str">
            <v>LF</v>
          </cell>
          <cell r="O2051" t="str">
            <v>Chambers, Adron</v>
          </cell>
        </row>
        <row r="2052">
          <cell r="C2052">
            <v>669806</v>
          </cell>
          <cell r="M2052" t="str">
            <v>P</v>
          </cell>
          <cell r="O2052" t="str">
            <v>Chambers, Miles</v>
          </cell>
        </row>
        <row r="2053">
          <cell r="C2053">
            <v>543019</v>
          </cell>
          <cell r="M2053" t="str">
            <v>P</v>
          </cell>
          <cell r="O2053" t="str">
            <v>Champlin, Kramer</v>
          </cell>
        </row>
        <row r="2054">
          <cell r="C2054">
            <v>490675</v>
          </cell>
          <cell r="M2054" t="str">
            <v>SS</v>
          </cell>
          <cell r="O2054" t="str">
            <v>Chang, Ray</v>
          </cell>
        </row>
        <row r="2055">
          <cell r="C2055">
            <v>644374</v>
          </cell>
          <cell r="M2055" t="str">
            <v>SS</v>
          </cell>
          <cell r="O2055" t="str">
            <v>Chang, Yu-Cheng</v>
          </cell>
        </row>
        <row r="2056">
          <cell r="C2056">
            <v>642570</v>
          </cell>
          <cell r="M2056" t="str">
            <v>P</v>
          </cell>
          <cell r="O2056" t="str">
            <v>Changarotty, Will</v>
          </cell>
        </row>
        <row r="2057">
          <cell r="C2057">
            <v>665953</v>
          </cell>
          <cell r="M2057" t="str">
            <v>3B</v>
          </cell>
          <cell r="O2057" t="str">
            <v>Chaparro, Andres</v>
          </cell>
        </row>
        <row r="2058">
          <cell r="C2058">
            <v>488776</v>
          </cell>
          <cell r="M2058" t="str">
            <v>P</v>
          </cell>
          <cell r="O2058" t="str">
            <v>Chapman, Jaye</v>
          </cell>
        </row>
        <row r="2059">
          <cell r="C2059">
            <v>502087</v>
          </cell>
          <cell r="M2059" t="str">
            <v>P</v>
          </cell>
          <cell r="O2059" t="str">
            <v>Chapman, Kevin</v>
          </cell>
        </row>
        <row r="2060">
          <cell r="C2060">
            <v>547973</v>
          </cell>
          <cell r="M2060" t="str">
            <v>P</v>
          </cell>
          <cell r="O2060" t="str">
            <v>Chapman, Aroldis</v>
          </cell>
        </row>
        <row r="2061">
          <cell r="C2061">
            <v>595911</v>
          </cell>
          <cell r="M2061" t="str">
            <v>P</v>
          </cell>
          <cell r="O2061" t="str">
            <v>Chapman, Collin</v>
          </cell>
        </row>
        <row r="2062">
          <cell r="C2062">
            <v>623375</v>
          </cell>
          <cell r="M2062" t="str">
            <v>LF</v>
          </cell>
          <cell r="O2062" t="str">
            <v>Chapman, Ethan</v>
          </cell>
        </row>
        <row r="2063">
          <cell r="C2063">
            <v>656305</v>
          </cell>
          <cell r="M2063" t="str">
            <v>3B</v>
          </cell>
          <cell r="O2063" t="str">
            <v>Chapman, Matt</v>
          </cell>
        </row>
        <row r="2064">
          <cell r="C2064">
            <v>608638</v>
          </cell>
          <cell r="M2064" t="str">
            <v>P</v>
          </cell>
          <cell r="O2064" t="str">
            <v>Chargois, J.T.</v>
          </cell>
        </row>
        <row r="2065">
          <cell r="C2065">
            <v>543021</v>
          </cell>
          <cell r="M2065" t="str">
            <v>1B</v>
          </cell>
          <cell r="O2065" t="str">
            <v>Charles, Art</v>
          </cell>
        </row>
        <row r="2066">
          <cell r="C2066">
            <v>606130</v>
          </cell>
          <cell r="M2066" t="str">
            <v>OF</v>
          </cell>
          <cell r="O2066" t="str">
            <v>Charles, Henry</v>
          </cell>
        </row>
        <row r="2067">
          <cell r="C2067">
            <v>664301</v>
          </cell>
          <cell r="M2067" t="str">
            <v>P</v>
          </cell>
          <cell r="O2067" t="str">
            <v>Charles, Wandisson</v>
          </cell>
        </row>
        <row r="2068">
          <cell r="C2068">
            <v>665067</v>
          </cell>
          <cell r="M2068" t="str">
            <v>P</v>
          </cell>
          <cell r="O2068" t="str">
            <v>Charleston, Jack</v>
          </cell>
        </row>
        <row r="2069">
          <cell r="C2069">
            <v>643917</v>
          </cell>
          <cell r="M2069" t="str">
            <v>P</v>
          </cell>
          <cell r="O2069" t="str">
            <v>Charlis, Fiyeral</v>
          </cell>
        </row>
        <row r="2070">
          <cell r="C2070">
            <v>664891</v>
          </cell>
          <cell r="M2070" t="str">
            <v>OF</v>
          </cell>
          <cell r="O2070" t="str">
            <v>Charlton, Ed</v>
          </cell>
        </row>
        <row r="2071">
          <cell r="C2071">
            <v>641453</v>
          </cell>
          <cell r="M2071" t="str">
            <v>SS</v>
          </cell>
          <cell r="O2071" t="str">
            <v>Chatham, C.J.</v>
          </cell>
        </row>
        <row r="2072">
          <cell r="C2072">
            <v>543022</v>
          </cell>
          <cell r="M2072" t="str">
            <v>P</v>
          </cell>
          <cell r="O2072" t="str">
            <v>Chatwood, Tyler</v>
          </cell>
        </row>
        <row r="2073">
          <cell r="C2073">
            <v>594092</v>
          </cell>
          <cell r="M2073" t="str">
            <v>C</v>
          </cell>
          <cell r="O2073" t="str">
            <v>Chavarin, Angel</v>
          </cell>
        </row>
        <row r="2074">
          <cell r="C2074">
            <v>642475</v>
          </cell>
          <cell r="M2074" t="str">
            <v>RF</v>
          </cell>
          <cell r="O2074" t="str">
            <v>Chaves, Luis</v>
          </cell>
        </row>
        <row r="2075">
          <cell r="C2075">
            <v>136767</v>
          </cell>
          <cell r="M2075" t="str">
            <v>3B</v>
          </cell>
          <cell r="O2075" t="str">
            <v>Chavez, Eric</v>
          </cell>
        </row>
        <row r="2076">
          <cell r="C2076">
            <v>346795</v>
          </cell>
          <cell r="M2076" t="str">
            <v>OF</v>
          </cell>
          <cell r="O2076" t="str">
            <v>Chavez, Endy</v>
          </cell>
        </row>
        <row r="2077">
          <cell r="C2077">
            <v>445926</v>
          </cell>
          <cell r="M2077" t="str">
            <v>P</v>
          </cell>
          <cell r="O2077" t="str">
            <v>Chavez, Jesse</v>
          </cell>
        </row>
        <row r="2078">
          <cell r="C2078">
            <v>453575</v>
          </cell>
          <cell r="M2078" t="str">
            <v>1B</v>
          </cell>
          <cell r="O2078" t="str">
            <v>Chavez, Jose Guadalupe</v>
          </cell>
        </row>
        <row r="2079">
          <cell r="C2079">
            <v>488777</v>
          </cell>
          <cell r="M2079" t="str">
            <v>C</v>
          </cell>
          <cell r="O2079" t="str">
            <v>Chavez, Zane</v>
          </cell>
        </row>
        <row r="2080">
          <cell r="C2080">
            <v>503345</v>
          </cell>
          <cell r="M2080" t="str">
            <v>RF</v>
          </cell>
          <cell r="O2080" t="str">
            <v>Chavez, Johermyn</v>
          </cell>
        </row>
        <row r="2081">
          <cell r="C2081">
            <v>593682</v>
          </cell>
          <cell r="M2081" t="str">
            <v>3B</v>
          </cell>
          <cell r="O2081" t="str">
            <v>Chavez, Anthony</v>
          </cell>
        </row>
        <row r="2082">
          <cell r="C2082">
            <v>595160</v>
          </cell>
          <cell r="M2082" t="str">
            <v>C</v>
          </cell>
          <cell r="O2082" t="str">
            <v>Chavez, Matthew</v>
          </cell>
        </row>
        <row r="2083">
          <cell r="C2083">
            <v>605178</v>
          </cell>
          <cell r="M2083" t="str">
            <v>P</v>
          </cell>
          <cell r="O2083" t="str">
            <v>Chavez, Dylan</v>
          </cell>
        </row>
        <row r="2084">
          <cell r="C2084">
            <v>622482</v>
          </cell>
          <cell r="M2084" t="str">
            <v>3B</v>
          </cell>
          <cell r="O2084" t="str">
            <v>Chavez, Alberti</v>
          </cell>
        </row>
        <row r="2085">
          <cell r="C2085">
            <v>622700</v>
          </cell>
          <cell r="M2085" t="str">
            <v>C</v>
          </cell>
          <cell r="O2085" t="str">
            <v>Chavez, Jose</v>
          </cell>
        </row>
        <row r="2086">
          <cell r="C2086">
            <v>622785</v>
          </cell>
          <cell r="M2086" t="str">
            <v>P</v>
          </cell>
          <cell r="O2086" t="str">
            <v>Chavez, Emanuel</v>
          </cell>
        </row>
        <row r="2087">
          <cell r="C2087">
            <v>623985</v>
          </cell>
          <cell r="M2087" t="str">
            <v>P</v>
          </cell>
          <cell r="O2087" t="str">
            <v>Chavez, Manuel</v>
          </cell>
        </row>
        <row r="2088">
          <cell r="C2088">
            <v>659005</v>
          </cell>
          <cell r="M2088" t="str">
            <v>P</v>
          </cell>
          <cell r="O2088" t="str">
            <v>Chavez, Enrique</v>
          </cell>
        </row>
        <row r="2089">
          <cell r="C2089">
            <v>660826</v>
          </cell>
          <cell r="M2089" t="str">
            <v>P</v>
          </cell>
          <cell r="O2089" t="str">
            <v>Chavez, Lupe</v>
          </cell>
        </row>
        <row r="2090">
          <cell r="C2090">
            <v>665063</v>
          </cell>
          <cell r="M2090" t="str">
            <v>SS</v>
          </cell>
          <cell r="O2090" t="str">
            <v>Chavez, Joseph</v>
          </cell>
        </row>
        <row r="2091">
          <cell r="C2091">
            <v>668535</v>
          </cell>
          <cell r="M2091" t="str">
            <v>P</v>
          </cell>
          <cell r="O2091" t="str">
            <v>Chavez, Francis</v>
          </cell>
        </row>
        <row r="2092">
          <cell r="C2092">
            <v>668592</v>
          </cell>
          <cell r="M2092" t="str">
            <v>OF</v>
          </cell>
          <cell r="O2092" t="str">
            <v>Chavez, Euclides</v>
          </cell>
        </row>
        <row r="2093">
          <cell r="C2093">
            <v>656308</v>
          </cell>
          <cell r="M2093" t="str">
            <v>SS</v>
          </cell>
          <cell r="O2093" t="str">
            <v>Chavis, Michael</v>
          </cell>
        </row>
        <row r="2094">
          <cell r="C2094">
            <v>571557</v>
          </cell>
          <cell r="M2094" t="str">
            <v>P</v>
          </cell>
          <cell r="O2094" t="str">
            <v>Checo, Mariel</v>
          </cell>
        </row>
        <row r="2095">
          <cell r="C2095">
            <v>664907</v>
          </cell>
          <cell r="M2095" t="str">
            <v>P</v>
          </cell>
          <cell r="O2095" t="str">
            <v>Cheek, Jared</v>
          </cell>
        </row>
        <row r="2096">
          <cell r="C2096">
            <v>136600</v>
          </cell>
          <cell r="M2096" t="str">
            <v>P</v>
          </cell>
          <cell r="O2096" t="str">
            <v>Chen, Bruce</v>
          </cell>
        </row>
        <row r="2097">
          <cell r="C2097">
            <v>596874</v>
          </cell>
          <cell r="M2097" t="str">
            <v>RF</v>
          </cell>
          <cell r="O2097" t="str">
            <v>Chen, Pin-Chieh</v>
          </cell>
        </row>
        <row r="2098">
          <cell r="C2098">
            <v>600881</v>
          </cell>
          <cell r="M2098" t="str">
            <v>P</v>
          </cell>
          <cell r="O2098" t="str">
            <v>Chen, Min-Sih</v>
          </cell>
        </row>
        <row r="2099">
          <cell r="C2099">
            <v>612672</v>
          </cell>
          <cell r="M2099" t="str">
            <v>P</v>
          </cell>
          <cell r="O2099" t="str">
            <v>Chen, Wei-Yin</v>
          </cell>
        </row>
        <row r="2100">
          <cell r="C2100">
            <v>628710</v>
          </cell>
          <cell r="M2100" t="str">
            <v>P</v>
          </cell>
          <cell r="O2100" t="str">
            <v>Chen, Ping-Hsueh</v>
          </cell>
        </row>
        <row r="2101">
          <cell r="C2101">
            <v>621084</v>
          </cell>
          <cell r="M2101" t="str">
            <v>P</v>
          </cell>
          <cell r="O2101" t="str">
            <v>Cherry, Taylore</v>
          </cell>
        </row>
        <row r="2102">
          <cell r="C2102">
            <v>607495</v>
          </cell>
          <cell r="M2102" t="str">
            <v>1B</v>
          </cell>
          <cell r="O2102" t="str">
            <v>Chester, David</v>
          </cell>
        </row>
        <row r="2103">
          <cell r="C2103">
            <v>499614</v>
          </cell>
          <cell r="M2103" t="str">
            <v>RF</v>
          </cell>
          <cell r="O2103" t="str">
            <v>Chiang, Chih-Hsien</v>
          </cell>
        </row>
        <row r="2104">
          <cell r="C2104">
            <v>623992</v>
          </cell>
          <cell r="M2104" t="str">
            <v>P</v>
          </cell>
          <cell r="O2104" t="str">
            <v>Chiang, Shao-Ching</v>
          </cell>
        </row>
        <row r="2105">
          <cell r="C2105">
            <v>642393</v>
          </cell>
          <cell r="M2105" t="str">
            <v>P</v>
          </cell>
          <cell r="O2105" t="str">
            <v>Chica, Dennys</v>
          </cell>
        </row>
        <row r="2106">
          <cell r="C2106">
            <v>622181</v>
          </cell>
          <cell r="M2106" t="str">
            <v>1B</v>
          </cell>
          <cell r="O2106" t="str">
            <v>Chigbogu, Justin</v>
          </cell>
        </row>
        <row r="2107">
          <cell r="C2107">
            <v>547183</v>
          </cell>
          <cell r="M2107" t="str">
            <v>P</v>
          </cell>
          <cell r="O2107" t="str">
            <v>Child, Daniel</v>
          </cell>
        </row>
        <row r="2108">
          <cell r="C2108">
            <v>595912</v>
          </cell>
          <cell r="M2108" t="str">
            <v>P</v>
          </cell>
          <cell r="O2108" t="str">
            <v>Chin, Andrew</v>
          </cell>
        </row>
        <row r="2109">
          <cell r="C2109">
            <v>625197</v>
          </cell>
          <cell r="M2109" t="str">
            <v>2B</v>
          </cell>
          <cell r="O2109" t="str">
            <v>Chin, Gerald</v>
          </cell>
        </row>
        <row r="2110">
          <cell r="C2110">
            <v>546992</v>
          </cell>
          <cell r="M2110" t="str">
            <v>C</v>
          </cell>
          <cell r="O2110" t="str">
            <v>Chinea, Chris</v>
          </cell>
        </row>
        <row r="2111">
          <cell r="C2111">
            <v>666785</v>
          </cell>
          <cell r="M2111" t="str">
            <v>P</v>
          </cell>
          <cell r="O2111" t="str">
            <v>Chirino, Harold</v>
          </cell>
        </row>
        <row r="2112">
          <cell r="C2112">
            <v>455139</v>
          </cell>
          <cell r="M2112" t="str">
            <v>C</v>
          </cell>
          <cell r="O2112" t="str">
            <v>Chirinos, Robinson</v>
          </cell>
        </row>
        <row r="2113">
          <cell r="C2113">
            <v>516737</v>
          </cell>
          <cell r="M2113" t="str">
            <v>P</v>
          </cell>
          <cell r="O2113" t="str">
            <v>Chirinos, Luis</v>
          </cell>
        </row>
        <row r="2114">
          <cell r="C2114">
            <v>630023</v>
          </cell>
          <cell r="M2114" t="str">
            <v>P</v>
          </cell>
          <cell r="O2114" t="str">
            <v>Chirinos, Yonny</v>
          </cell>
        </row>
        <row r="2115">
          <cell r="C2115">
            <v>660656</v>
          </cell>
          <cell r="M2115" t="str">
            <v>OF</v>
          </cell>
          <cell r="O2115" t="str">
            <v>Chirinos, Irwin</v>
          </cell>
        </row>
        <row r="2116">
          <cell r="C2116">
            <v>502082</v>
          </cell>
          <cell r="M2116" t="str">
            <v>RF</v>
          </cell>
          <cell r="O2116" t="str">
            <v>Chisenhall, Lonnie</v>
          </cell>
        </row>
        <row r="2117">
          <cell r="C2117">
            <v>665862</v>
          </cell>
          <cell r="M2117" t="str">
            <v>SS</v>
          </cell>
          <cell r="O2117" t="str">
            <v>Chisholm, Jasrado</v>
          </cell>
        </row>
        <row r="2118">
          <cell r="C2118">
            <v>571560</v>
          </cell>
          <cell r="M2118" t="str">
            <v>P</v>
          </cell>
          <cell r="O2118" t="str">
            <v>Chism, T.J.</v>
          </cell>
        </row>
        <row r="2119">
          <cell r="C2119">
            <v>607496</v>
          </cell>
          <cell r="M2119" t="str">
            <v>OF</v>
          </cell>
          <cell r="O2119" t="str">
            <v>Chism, Tyler</v>
          </cell>
        </row>
        <row r="2120">
          <cell r="C2120">
            <v>607222</v>
          </cell>
          <cell r="M2120" t="str">
            <v>P</v>
          </cell>
          <cell r="O2120" t="str">
            <v>Chleborad, Tanner</v>
          </cell>
        </row>
        <row r="2121">
          <cell r="C2121">
            <v>329092</v>
          </cell>
          <cell r="M2121" t="str">
            <v>P</v>
          </cell>
          <cell r="O2121" t="str">
            <v>Choate, Randy</v>
          </cell>
        </row>
        <row r="2122">
          <cell r="C2122">
            <v>596847</v>
          </cell>
          <cell r="M2122" t="str">
            <v>LF</v>
          </cell>
          <cell r="O2122" t="str">
            <v>Choi, Ji-Man</v>
          </cell>
        </row>
        <row r="2123">
          <cell r="C2123">
            <v>574831</v>
          </cell>
          <cell r="M2123" t="str">
            <v>RF</v>
          </cell>
          <cell r="O2123" t="str">
            <v>Choice, Michael</v>
          </cell>
        </row>
        <row r="2124">
          <cell r="C2124">
            <v>425783</v>
          </cell>
          <cell r="M2124" t="str">
            <v>RF</v>
          </cell>
          <cell r="O2124" t="str">
            <v>Choo, Shin-Soo</v>
          </cell>
        </row>
        <row r="2125">
          <cell r="C2125">
            <v>605179</v>
          </cell>
          <cell r="M2125" t="str">
            <v>P</v>
          </cell>
          <cell r="O2125" t="str">
            <v>Choplick, Adam</v>
          </cell>
        </row>
        <row r="2126">
          <cell r="C2126">
            <v>605893</v>
          </cell>
          <cell r="M2126" t="str">
            <v>SS</v>
          </cell>
          <cell r="O2126" t="str">
            <v>Chourio, Bealyn</v>
          </cell>
        </row>
        <row r="2127">
          <cell r="C2127">
            <v>660628</v>
          </cell>
          <cell r="M2127" t="str">
            <v>P</v>
          </cell>
          <cell r="O2127" t="str">
            <v>Chourio, Jhoander</v>
          </cell>
        </row>
        <row r="2128">
          <cell r="C2128">
            <v>592216</v>
          </cell>
          <cell r="M2128" t="str">
            <v>P</v>
          </cell>
          <cell r="O2128" t="str">
            <v>Chrismon, Austin</v>
          </cell>
        </row>
        <row r="2129">
          <cell r="C2129">
            <v>621478</v>
          </cell>
          <cell r="M2129" t="str">
            <v>OF</v>
          </cell>
          <cell r="O2129" t="str">
            <v>Christensen, Chad</v>
          </cell>
        </row>
        <row r="2130">
          <cell r="C2130">
            <v>643255</v>
          </cell>
          <cell r="M2130" t="str">
            <v>P</v>
          </cell>
          <cell r="O2130" t="str">
            <v>Christensen, Pat</v>
          </cell>
        </row>
        <row r="2131">
          <cell r="C2131">
            <v>451629</v>
          </cell>
          <cell r="M2131" t="str">
            <v>OF</v>
          </cell>
          <cell r="O2131" t="str">
            <v>Christian, Justin</v>
          </cell>
        </row>
        <row r="2132">
          <cell r="C2132">
            <v>543023</v>
          </cell>
          <cell r="M2132" t="str">
            <v>P</v>
          </cell>
          <cell r="O2132" t="str">
            <v>Christiani, Nick</v>
          </cell>
        </row>
        <row r="2133">
          <cell r="C2133">
            <v>641454</v>
          </cell>
          <cell r="M2133" t="str">
            <v>C</v>
          </cell>
          <cell r="O2133" t="str">
            <v>Christy, Francis</v>
          </cell>
        </row>
        <row r="2134">
          <cell r="C2134">
            <v>644375</v>
          </cell>
          <cell r="M2134" t="str">
            <v>C</v>
          </cell>
          <cell r="O2134" t="str">
            <v>Chu, Li-Jen</v>
          </cell>
        </row>
        <row r="2135">
          <cell r="C2135">
            <v>658649</v>
          </cell>
          <cell r="M2135" t="str">
            <v>P</v>
          </cell>
          <cell r="O2135" t="str">
            <v>Chu, Gilberto</v>
          </cell>
        </row>
        <row r="2136">
          <cell r="C2136">
            <v>548184</v>
          </cell>
          <cell r="M2136" t="str">
            <v>C</v>
          </cell>
          <cell r="O2136" t="str">
            <v>Chubb, Austin</v>
          </cell>
        </row>
        <row r="2137">
          <cell r="C2137">
            <v>623500</v>
          </cell>
          <cell r="M2137" t="str">
            <v>C</v>
          </cell>
          <cell r="O2137" t="str">
            <v>Chung, Derrick</v>
          </cell>
        </row>
        <row r="2138">
          <cell r="C2138">
            <v>572771</v>
          </cell>
          <cell r="M2138" t="str">
            <v>P</v>
          </cell>
          <cell r="O2138" t="str">
            <v>Church, John</v>
          </cell>
        </row>
        <row r="2139">
          <cell r="C2139">
            <v>607498</v>
          </cell>
          <cell r="M2139" t="str">
            <v>P</v>
          </cell>
          <cell r="O2139" t="str">
            <v>Church, Joe</v>
          </cell>
        </row>
        <row r="2140">
          <cell r="C2140">
            <v>641455</v>
          </cell>
          <cell r="M2140" t="str">
            <v>P</v>
          </cell>
          <cell r="O2140" t="str">
            <v>Church, Andrew</v>
          </cell>
        </row>
        <row r="2141">
          <cell r="C2141">
            <v>669638</v>
          </cell>
          <cell r="M2141" t="str">
            <v>OF</v>
          </cell>
          <cell r="O2141" t="str">
            <v>Churlin, Anthony</v>
          </cell>
        </row>
        <row r="2142">
          <cell r="C2142">
            <v>669800</v>
          </cell>
          <cell r="M2142" t="str">
            <v>P</v>
          </cell>
          <cell r="O2142" t="str">
            <v>Ciarla, Alessandro</v>
          </cell>
        </row>
        <row r="2143">
          <cell r="C2143">
            <v>664177</v>
          </cell>
          <cell r="M2143" t="str">
            <v>P</v>
          </cell>
          <cell r="O2143" t="str">
            <v>Ciavarella, Anthony</v>
          </cell>
        </row>
        <row r="2144">
          <cell r="C2144">
            <v>643256</v>
          </cell>
          <cell r="M2144" t="str">
            <v>P</v>
          </cell>
          <cell r="O2144" t="str">
            <v>Cimber, Adam</v>
          </cell>
        </row>
        <row r="2145">
          <cell r="C2145">
            <v>664788</v>
          </cell>
          <cell r="M2145" t="str">
            <v>2B</v>
          </cell>
          <cell r="O2145" t="str">
            <v>Cimino, Donnie</v>
          </cell>
        </row>
        <row r="2146">
          <cell r="C2146">
            <v>571561</v>
          </cell>
          <cell r="M2146" t="str">
            <v>P</v>
          </cell>
          <cell r="O2146" t="str">
            <v>Cingrani, Tony</v>
          </cell>
        </row>
        <row r="2147">
          <cell r="C2147">
            <v>455371</v>
          </cell>
          <cell r="M2147" t="str">
            <v>3B</v>
          </cell>
          <cell r="O2147" t="str">
            <v>Ciriaco, Audy</v>
          </cell>
        </row>
        <row r="2148">
          <cell r="C2148">
            <v>465674</v>
          </cell>
          <cell r="M2148" t="str">
            <v>2B</v>
          </cell>
          <cell r="O2148" t="str">
            <v>Ciriaco, Pedro</v>
          </cell>
        </row>
        <row r="2149">
          <cell r="C2149">
            <v>473239</v>
          </cell>
          <cell r="M2149" t="str">
            <v>SS</v>
          </cell>
          <cell r="O2149" t="str">
            <v>Ciriaco, Juan</v>
          </cell>
        </row>
        <row r="2150">
          <cell r="C2150">
            <v>575249</v>
          </cell>
          <cell r="M2150" t="str">
            <v>2B</v>
          </cell>
          <cell r="O2150" t="str">
            <v>Ciriaco, Juan</v>
          </cell>
        </row>
        <row r="2151">
          <cell r="C2151">
            <v>660880</v>
          </cell>
          <cell r="M2151" t="str">
            <v>P</v>
          </cell>
          <cell r="O2151" t="str">
            <v>Ciriaco, Rey</v>
          </cell>
        </row>
        <row r="2152">
          <cell r="C2152">
            <v>666607</v>
          </cell>
          <cell r="M2152" t="str">
            <v>3B</v>
          </cell>
          <cell r="O2152" t="str">
            <v>Ciriaco, Bryan</v>
          </cell>
        </row>
        <row r="2153">
          <cell r="C2153">
            <v>592219</v>
          </cell>
          <cell r="M2153" t="str">
            <v>P</v>
          </cell>
          <cell r="O2153" t="str">
            <v>Cisco, Drew</v>
          </cell>
        </row>
        <row r="2154">
          <cell r="C2154">
            <v>518553</v>
          </cell>
          <cell r="M2154" t="str">
            <v>P</v>
          </cell>
          <cell r="O2154" t="str">
            <v>Cishek, Steve</v>
          </cell>
        </row>
        <row r="2155">
          <cell r="C2155">
            <v>542585</v>
          </cell>
          <cell r="M2155" t="str">
            <v>P</v>
          </cell>
          <cell r="O2155" t="str">
            <v>Cisnero, Jose</v>
          </cell>
        </row>
        <row r="2156">
          <cell r="C2156">
            <v>624419</v>
          </cell>
          <cell r="M2156" t="str">
            <v>C</v>
          </cell>
          <cell r="O2156" t="str">
            <v>Ciuffo, Nick</v>
          </cell>
        </row>
        <row r="2157">
          <cell r="C2157">
            <v>650644</v>
          </cell>
          <cell r="M2157" t="str">
            <v>P</v>
          </cell>
          <cell r="O2157" t="str">
            <v>Civale, Aaron</v>
          </cell>
        </row>
        <row r="2158">
          <cell r="C2158">
            <v>642611</v>
          </cell>
          <cell r="M2158" t="str">
            <v>P</v>
          </cell>
          <cell r="O2158" t="str">
            <v>Civil, Henrry</v>
          </cell>
        </row>
        <row r="2159">
          <cell r="C2159">
            <v>502011</v>
          </cell>
          <cell r="M2159" t="str">
            <v>P</v>
          </cell>
          <cell r="O2159" t="str">
            <v>Claiborne, Preston</v>
          </cell>
        </row>
        <row r="2160">
          <cell r="C2160">
            <v>664786</v>
          </cell>
          <cell r="M2160" t="str">
            <v>P</v>
          </cell>
          <cell r="O2160" t="str">
            <v>Clancy, Matt</v>
          </cell>
        </row>
        <row r="2161">
          <cell r="C2161">
            <v>670133</v>
          </cell>
          <cell r="M2161" t="str">
            <v>SS</v>
          </cell>
          <cell r="O2161" t="str">
            <v>Clare, Chris</v>
          </cell>
        </row>
        <row r="2162">
          <cell r="C2162">
            <v>285070</v>
          </cell>
          <cell r="M2162" t="str">
            <v>RF</v>
          </cell>
          <cell r="O2162" t="str">
            <v>Clark, Doug</v>
          </cell>
        </row>
        <row r="2163">
          <cell r="C2163">
            <v>518558</v>
          </cell>
          <cell r="M2163" t="str">
            <v>1B</v>
          </cell>
          <cell r="O2163" t="str">
            <v>Clark, Matt</v>
          </cell>
        </row>
        <row r="2164">
          <cell r="C2164">
            <v>518559</v>
          </cell>
          <cell r="M2164" t="str">
            <v>P</v>
          </cell>
          <cell r="O2164" t="str">
            <v>Clark, Tyler</v>
          </cell>
        </row>
        <row r="2165">
          <cell r="C2165">
            <v>571563</v>
          </cell>
          <cell r="M2165" t="str">
            <v>P</v>
          </cell>
          <cell r="O2165" t="str">
            <v>Clark, Michael</v>
          </cell>
        </row>
        <row r="2166">
          <cell r="C2166">
            <v>621429</v>
          </cell>
          <cell r="M2166" t="str">
            <v>OF</v>
          </cell>
          <cell r="O2166" t="str">
            <v>Clark, LeDarious</v>
          </cell>
        </row>
        <row r="2167">
          <cell r="C2167">
            <v>641457</v>
          </cell>
          <cell r="M2167" t="str">
            <v>P</v>
          </cell>
          <cell r="O2167" t="str">
            <v>Clark, Bailey</v>
          </cell>
        </row>
        <row r="2168">
          <cell r="C2168">
            <v>656311</v>
          </cell>
          <cell r="M2168" t="str">
            <v>P</v>
          </cell>
          <cell r="O2168" t="str">
            <v>Clark, Brian</v>
          </cell>
        </row>
        <row r="2169">
          <cell r="C2169">
            <v>656312</v>
          </cell>
          <cell r="M2169" t="str">
            <v>P</v>
          </cell>
          <cell r="O2169" t="str">
            <v>Clark, Cody</v>
          </cell>
        </row>
        <row r="2170">
          <cell r="C2170">
            <v>657541</v>
          </cell>
          <cell r="M2170" t="str">
            <v>CF</v>
          </cell>
          <cell r="O2170" t="str">
            <v>Clark, DonAndre</v>
          </cell>
        </row>
        <row r="2171">
          <cell r="C2171">
            <v>658413</v>
          </cell>
          <cell r="M2171" t="str">
            <v>C</v>
          </cell>
          <cell r="O2171" t="str">
            <v>Clark, Tyler</v>
          </cell>
        </row>
        <row r="2172">
          <cell r="C2172">
            <v>659149</v>
          </cell>
          <cell r="M2172" t="str">
            <v>C</v>
          </cell>
          <cell r="O2172" t="str">
            <v>Clark, Mark</v>
          </cell>
        </row>
        <row r="2173">
          <cell r="C2173">
            <v>663326</v>
          </cell>
          <cell r="M2173" t="str">
            <v>P</v>
          </cell>
          <cell r="O2173" t="str">
            <v>Clark, Ryan</v>
          </cell>
        </row>
        <row r="2174">
          <cell r="C2174">
            <v>663757</v>
          </cell>
          <cell r="M2174" t="str">
            <v>CF</v>
          </cell>
          <cell r="O2174" t="str">
            <v>Clark, Trent</v>
          </cell>
        </row>
        <row r="2175">
          <cell r="C2175">
            <v>664974</v>
          </cell>
          <cell r="M2175" t="str">
            <v>P</v>
          </cell>
          <cell r="O2175" t="str">
            <v>Clark, Ethan</v>
          </cell>
        </row>
        <row r="2176">
          <cell r="C2176">
            <v>665111</v>
          </cell>
          <cell r="M2176" t="str">
            <v>1B</v>
          </cell>
          <cell r="O2176" t="str">
            <v>Clark, Gabriel</v>
          </cell>
        </row>
        <row r="2177">
          <cell r="C2177">
            <v>669733</v>
          </cell>
          <cell r="M2177" t="str">
            <v>SS</v>
          </cell>
          <cell r="O2177" t="str">
            <v>Clark, Zach</v>
          </cell>
        </row>
        <row r="2178">
          <cell r="C2178">
            <v>592221</v>
          </cell>
          <cell r="M2178" t="str">
            <v>CF</v>
          </cell>
          <cell r="O2178" t="str">
            <v>Clarke, Chevy</v>
          </cell>
        </row>
        <row r="2179">
          <cell r="C2179">
            <v>664199</v>
          </cell>
          <cell r="M2179" t="str">
            <v>P</v>
          </cell>
          <cell r="O2179" t="str">
            <v>Clarke, Taylor</v>
          </cell>
        </row>
        <row r="2180">
          <cell r="C2180">
            <v>624420</v>
          </cell>
          <cell r="M2180" t="str">
            <v>P</v>
          </cell>
          <cell r="O2180" t="str">
            <v>Clarkin, Ian</v>
          </cell>
        </row>
        <row r="2181">
          <cell r="C2181">
            <v>661403</v>
          </cell>
          <cell r="M2181" t="str">
            <v>P</v>
          </cell>
          <cell r="O2181" t="str">
            <v>Clase, Emmanuel</v>
          </cell>
        </row>
        <row r="2182">
          <cell r="C2182">
            <v>592222</v>
          </cell>
          <cell r="M2182" t="str">
            <v>P</v>
          </cell>
          <cell r="O2182" t="str">
            <v>Claudio, Alex</v>
          </cell>
        </row>
        <row r="2183">
          <cell r="C2183">
            <v>641458</v>
          </cell>
          <cell r="M2183" t="str">
            <v>P</v>
          </cell>
          <cell r="O2183" t="str">
            <v>Claver, Joe</v>
          </cell>
        </row>
        <row r="2184">
          <cell r="C2184">
            <v>502175</v>
          </cell>
          <cell r="M2184" t="str">
            <v>P</v>
          </cell>
          <cell r="O2184" t="str">
            <v>Clay, Caleb</v>
          </cell>
        </row>
        <row r="2185">
          <cell r="C2185">
            <v>621348</v>
          </cell>
          <cell r="M2185" t="str">
            <v>P</v>
          </cell>
          <cell r="O2185" t="str">
            <v>Clay, Sam</v>
          </cell>
        </row>
        <row r="2186">
          <cell r="C2186">
            <v>595915</v>
          </cell>
          <cell r="M2186" t="str">
            <v>P</v>
          </cell>
          <cell r="O2186" t="str">
            <v>Clayton, Porter</v>
          </cell>
        </row>
        <row r="2187">
          <cell r="C2187">
            <v>543026</v>
          </cell>
          <cell r="M2187" t="str">
            <v>OF</v>
          </cell>
          <cell r="O2187" t="str">
            <v>Cleary, Delta</v>
          </cell>
        </row>
        <row r="2188">
          <cell r="C2188">
            <v>643257</v>
          </cell>
          <cell r="M2188" t="str">
            <v>C</v>
          </cell>
          <cell r="O2188" t="str">
            <v>Cleary, Jack</v>
          </cell>
        </row>
        <row r="2189">
          <cell r="C2189">
            <v>664076</v>
          </cell>
          <cell r="M2189" t="str">
            <v>P</v>
          </cell>
          <cell r="O2189" t="str">
            <v>Cleavinger, Garrett</v>
          </cell>
        </row>
        <row r="2190">
          <cell r="C2190">
            <v>518560</v>
          </cell>
          <cell r="M2190" t="str">
            <v>P</v>
          </cell>
          <cell r="O2190" t="str">
            <v>Clemens, Paul</v>
          </cell>
        </row>
        <row r="2191">
          <cell r="C2191">
            <v>656313</v>
          </cell>
          <cell r="M2191" t="str">
            <v>P</v>
          </cell>
          <cell r="O2191" t="str">
            <v>Clemens, Michael</v>
          </cell>
        </row>
        <row r="2192">
          <cell r="C2192">
            <v>664498</v>
          </cell>
          <cell r="M2192" t="str">
            <v>P</v>
          </cell>
          <cell r="O2192" t="str">
            <v>Clemensia, Taylor</v>
          </cell>
        </row>
        <row r="2193">
          <cell r="C2193">
            <v>659263</v>
          </cell>
          <cell r="M2193" t="str">
            <v>P</v>
          </cell>
          <cell r="O2193" t="str">
            <v>Clemente, Nicolo</v>
          </cell>
        </row>
        <row r="2194">
          <cell r="C2194">
            <v>649955</v>
          </cell>
          <cell r="M2194" t="str">
            <v>C</v>
          </cell>
          <cell r="O2194" t="str">
            <v>Clementina, Hendrik</v>
          </cell>
        </row>
        <row r="2195">
          <cell r="C2195">
            <v>669734</v>
          </cell>
          <cell r="M2195" t="str">
            <v>P</v>
          </cell>
          <cell r="O2195" t="str">
            <v>Clemmer, Dakody</v>
          </cell>
        </row>
        <row r="2196">
          <cell r="C2196">
            <v>595916</v>
          </cell>
          <cell r="M2196" t="str">
            <v>CF</v>
          </cell>
          <cell r="O2196" t="str">
            <v>Clemmons, Leland</v>
          </cell>
        </row>
        <row r="2197">
          <cell r="C2197">
            <v>521055</v>
          </cell>
          <cell r="M2197" t="str">
            <v>P</v>
          </cell>
          <cell r="O2197" t="str">
            <v>Cleto, Maikel</v>
          </cell>
        </row>
        <row r="2198">
          <cell r="C2198">
            <v>606532</v>
          </cell>
          <cell r="M2198" t="str">
            <v>P</v>
          </cell>
          <cell r="O2198" t="str">
            <v>Cleto, Ramire</v>
          </cell>
        </row>
        <row r="2199">
          <cell r="C2199">
            <v>668805</v>
          </cell>
          <cell r="M2199" t="str">
            <v>P</v>
          </cell>
          <cell r="O2199" t="str">
            <v>Cleveland, Matt</v>
          </cell>
        </row>
        <row r="2200">
          <cell r="C2200">
            <v>502182</v>
          </cell>
          <cell r="M2200" t="str">
            <v>C</v>
          </cell>
          <cell r="O2200" t="str">
            <v>Clevenger, Steve</v>
          </cell>
        </row>
        <row r="2201">
          <cell r="C2201">
            <v>605182</v>
          </cell>
          <cell r="M2201" t="str">
            <v>P</v>
          </cell>
          <cell r="O2201" t="str">
            <v>Clevinger, Mike</v>
          </cell>
        </row>
        <row r="2202">
          <cell r="C2202">
            <v>459334</v>
          </cell>
          <cell r="M2202" t="str">
            <v>OF</v>
          </cell>
          <cell r="O2202" t="str">
            <v>Clevlen, Brent</v>
          </cell>
        </row>
        <row r="2203">
          <cell r="C2203">
            <v>641461</v>
          </cell>
          <cell r="M2203" t="str">
            <v>P</v>
          </cell>
          <cell r="O2203" t="str">
            <v>Clifton, Trevor</v>
          </cell>
        </row>
        <row r="2204">
          <cell r="C2204">
            <v>543028</v>
          </cell>
          <cell r="M2204" t="str">
            <v>P</v>
          </cell>
          <cell r="O2204" t="str">
            <v>Clinard, Will</v>
          </cell>
        </row>
        <row r="2205">
          <cell r="C2205">
            <v>461325</v>
          </cell>
          <cell r="M2205" t="str">
            <v>P</v>
          </cell>
          <cell r="O2205" t="str">
            <v>Clippard, Tyler</v>
          </cell>
        </row>
        <row r="2206">
          <cell r="C2206">
            <v>657542</v>
          </cell>
          <cell r="M2206" t="str">
            <v>P</v>
          </cell>
          <cell r="O2206" t="str">
            <v>Close, Alex</v>
          </cell>
        </row>
        <row r="2207">
          <cell r="C2207">
            <v>641462</v>
          </cell>
          <cell r="M2207" t="str">
            <v>P</v>
          </cell>
          <cell r="O2207" t="str">
            <v>Clouse, Corbin</v>
          </cell>
        </row>
        <row r="2208">
          <cell r="C2208">
            <v>665410</v>
          </cell>
          <cell r="M2208" t="str">
            <v>P</v>
          </cell>
          <cell r="O2208" t="str">
            <v>Clowers, Shawn</v>
          </cell>
        </row>
        <row r="2209">
          <cell r="C2209">
            <v>543031</v>
          </cell>
          <cell r="M2209" t="str">
            <v>P</v>
          </cell>
          <cell r="O2209" t="str">
            <v>Cloyd, Tyler</v>
          </cell>
        </row>
        <row r="2210">
          <cell r="C2210">
            <v>593720</v>
          </cell>
          <cell r="M2210" t="str">
            <v>C</v>
          </cell>
          <cell r="O2210" t="str">
            <v>Coa, Rainiero</v>
          </cell>
        </row>
        <row r="2211">
          <cell r="C2211">
            <v>605183</v>
          </cell>
          <cell r="M2211" t="str">
            <v>RF</v>
          </cell>
          <cell r="O2211" t="str">
            <v>Coats, Jason</v>
          </cell>
        </row>
        <row r="2212">
          <cell r="C2212">
            <v>502171</v>
          </cell>
          <cell r="M2212" t="str">
            <v>P</v>
          </cell>
          <cell r="O2212" t="str">
            <v>Cobb, Alex</v>
          </cell>
        </row>
        <row r="2213">
          <cell r="C2213">
            <v>664227</v>
          </cell>
          <cell r="M2213" t="str">
            <v>P</v>
          </cell>
          <cell r="O2213" t="str">
            <v>Cobb, Taylor</v>
          </cell>
        </row>
        <row r="2214">
          <cell r="C2214">
            <v>665883</v>
          </cell>
          <cell r="M2214" t="str">
            <v>SS</v>
          </cell>
          <cell r="O2214" t="str">
            <v>Coca, Yeison</v>
          </cell>
        </row>
        <row r="2215">
          <cell r="C2215">
            <v>605184</v>
          </cell>
          <cell r="M2215" t="str">
            <v>P</v>
          </cell>
          <cell r="O2215" t="str">
            <v>Cochran-Gill, Trey</v>
          </cell>
        </row>
        <row r="2216">
          <cell r="C2216">
            <v>641465</v>
          </cell>
          <cell r="M2216" t="str">
            <v>P</v>
          </cell>
          <cell r="O2216" t="str">
            <v>Cockrell, Taylor</v>
          </cell>
        </row>
        <row r="2217">
          <cell r="C2217">
            <v>621129</v>
          </cell>
          <cell r="M2217" t="str">
            <v>P</v>
          </cell>
          <cell r="O2217" t="str">
            <v>Cody, Kyle</v>
          </cell>
        </row>
        <row r="2218">
          <cell r="C2218">
            <v>445193</v>
          </cell>
          <cell r="M2218" t="str">
            <v>P</v>
          </cell>
          <cell r="O2218" t="str">
            <v>Coello, Robert</v>
          </cell>
        </row>
        <row r="2219">
          <cell r="C2219">
            <v>434298</v>
          </cell>
          <cell r="M2219" t="str">
            <v>P</v>
          </cell>
          <cell r="O2219" t="str">
            <v>Coffey, Todd</v>
          </cell>
        </row>
        <row r="2220">
          <cell r="C2220">
            <v>607499</v>
          </cell>
          <cell r="M2220" t="str">
            <v>3B</v>
          </cell>
          <cell r="O2220" t="str">
            <v>Coffman, Nic</v>
          </cell>
        </row>
        <row r="2221">
          <cell r="C2221">
            <v>641466</v>
          </cell>
          <cell r="M2221" t="str">
            <v>LF</v>
          </cell>
          <cell r="O2221" t="str">
            <v>Coffman, Kasey</v>
          </cell>
        </row>
        <row r="2222">
          <cell r="C2222">
            <v>458085</v>
          </cell>
          <cell r="M2222" t="str">
            <v>LF</v>
          </cell>
          <cell r="O2222" t="str">
            <v>Coghlan, Chris</v>
          </cell>
        </row>
        <row r="2223">
          <cell r="C2223">
            <v>656315</v>
          </cell>
          <cell r="M2223" t="str">
            <v>SS</v>
          </cell>
          <cell r="O2223" t="str">
            <v>Cogswell, Branden</v>
          </cell>
        </row>
        <row r="2224">
          <cell r="C2224">
            <v>663822</v>
          </cell>
          <cell r="M2224" t="str">
            <v>C</v>
          </cell>
          <cell r="O2224" t="str">
            <v>Cohen, Justin</v>
          </cell>
        </row>
        <row r="2225">
          <cell r="C2225">
            <v>457435</v>
          </cell>
          <cell r="M2225" t="str">
            <v>P</v>
          </cell>
          <cell r="O2225" t="str">
            <v>Coke, Phil</v>
          </cell>
        </row>
        <row r="2226">
          <cell r="C2226">
            <v>623277</v>
          </cell>
          <cell r="M2226" t="str">
            <v>1B</v>
          </cell>
          <cell r="O2226" t="str">
            <v>Cokinos, M.P.</v>
          </cell>
        </row>
        <row r="2227">
          <cell r="C2227">
            <v>499624</v>
          </cell>
          <cell r="M2227" t="str">
            <v>1B</v>
          </cell>
          <cell r="O2227" t="str">
            <v>Colabello, Chris</v>
          </cell>
        </row>
        <row r="2228">
          <cell r="C2228">
            <v>655318</v>
          </cell>
          <cell r="M2228" t="str">
            <v>LF</v>
          </cell>
          <cell r="O2228" t="str">
            <v>Colasante, Moises</v>
          </cell>
        </row>
        <row r="2229">
          <cell r="C2229">
            <v>602133</v>
          </cell>
          <cell r="M2229" t="str">
            <v>3B</v>
          </cell>
          <cell r="O2229" t="str">
            <v>Colatosti, Raphachel</v>
          </cell>
        </row>
        <row r="2230">
          <cell r="C2230">
            <v>518566</v>
          </cell>
          <cell r="M2230" t="str">
            <v>P</v>
          </cell>
          <cell r="O2230" t="str">
            <v>Cole, Taylor</v>
          </cell>
        </row>
        <row r="2231">
          <cell r="C2231">
            <v>543037</v>
          </cell>
          <cell r="M2231" t="str">
            <v>P</v>
          </cell>
          <cell r="O2231" t="str">
            <v>Cole, Gerrit</v>
          </cell>
        </row>
        <row r="2232">
          <cell r="C2232">
            <v>595918</v>
          </cell>
          <cell r="M2232" t="str">
            <v>P</v>
          </cell>
          <cell r="O2232" t="str">
            <v>Cole, A.J.</v>
          </cell>
        </row>
        <row r="2233">
          <cell r="C2233">
            <v>607500</v>
          </cell>
          <cell r="M2233" t="str">
            <v>OF</v>
          </cell>
          <cell r="O2233" t="str">
            <v>Cole, Hunter</v>
          </cell>
        </row>
        <row r="2234">
          <cell r="C2234">
            <v>665143</v>
          </cell>
          <cell r="M2234" t="str">
            <v>P</v>
          </cell>
          <cell r="O2234" t="str">
            <v>Colegate, Ryan</v>
          </cell>
        </row>
        <row r="2235">
          <cell r="C2235">
            <v>488786</v>
          </cell>
          <cell r="M2235" t="str">
            <v>P</v>
          </cell>
          <cell r="O2235" t="str">
            <v>Coleman, Louis</v>
          </cell>
        </row>
        <row r="2236">
          <cell r="C2236">
            <v>488787</v>
          </cell>
          <cell r="M2236" t="str">
            <v>P</v>
          </cell>
          <cell r="O2236" t="str">
            <v>Coleman, Casey</v>
          </cell>
        </row>
        <row r="2237">
          <cell r="C2237">
            <v>543038</v>
          </cell>
          <cell r="M2237" t="str">
            <v>3B</v>
          </cell>
          <cell r="O2237" t="str">
            <v>Coleman, Dusty</v>
          </cell>
        </row>
        <row r="2238">
          <cell r="C2238">
            <v>643259</v>
          </cell>
          <cell r="M2238" t="str">
            <v>LF</v>
          </cell>
          <cell r="O2238" t="str">
            <v>Coleman, Kendall</v>
          </cell>
        </row>
        <row r="2239">
          <cell r="C2239">
            <v>643260</v>
          </cell>
          <cell r="M2239" t="str">
            <v>P</v>
          </cell>
          <cell r="O2239" t="str">
            <v>Coles, Robert</v>
          </cell>
        </row>
        <row r="2240">
          <cell r="C2240">
            <v>643261</v>
          </cell>
          <cell r="M2240" t="str">
            <v>P</v>
          </cell>
          <cell r="O2240" t="str">
            <v>Coley, Austin</v>
          </cell>
        </row>
        <row r="2241">
          <cell r="C2241">
            <v>660652</v>
          </cell>
          <cell r="M2241" t="str">
            <v>C</v>
          </cell>
          <cell r="O2241" t="str">
            <v>Colina, Jose</v>
          </cell>
        </row>
        <row r="2242">
          <cell r="C2242">
            <v>666674</v>
          </cell>
          <cell r="M2242" t="str">
            <v>P</v>
          </cell>
          <cell r="O2242" t="str">
            <v>Colina, Edwar</v>
          </cell>
        </row>
        <row r="2243">
          <cell r="C2243">
            <v>457778</v>
          </cell>
          <cell r="M2243" t="str">
            <v>P</v>
          </cell>
          <cell r="O2243" t="str">
            <v>Colla, Mike</v>
          </cell>
        </row>
        <row r="2244">
          <cell r="C2244">
            <v>642743</v>
          </cell>
          <cell r="M2244" t="str">
            <v>2B</v>
          </cell>
          <cell r="O2244" t="str">
            <v>Colla, Richard</v>
          </cell>
        </row>
        <row r="2245">
          <cell r="C2245">
            <v>642728</v>
          </cell>
          <cell r="M2245" t="str">
            <v>2B</v>
          </cell>
          <cell r="O2245" t="str">
            <v>Collado, Offerman</v>
          </cell>
        </row>
        <row r="2246">
          <cell r="C2246">
            <v>669789</v>
          </cell>
          <cell r="M2246" t="str">
            <v>P</v>
          </cell>
          <cell r="O2246" t="str">
            <v>Collado, Willy</v>
          </cell>
        </row>
        <row r="2247">
          <cell r="C2247">
            <v>543040</v>
          </cell>
          <cell r="M2247" t="str">
            <v>P</v>
          </cell>
          <cell r="O2247" t="str">
            <v>Collier, Tommy</v>
          </cell>
        </row>
        <row r="2248">
          <cell r="C2248">
            <v>543041</v>
          </cell>
          <cell r="M2248" t="str">
            <v>LF</v>
          </cell>
          <cell r="O2248" t="str">
            <v>Collier, Zach</v>
          </cell>
        </row>
        <row r="2249">
          <cell r="C2249">
            <v>525768</v>
          </cell>
          <cell r="M2249" t="str">
            <v>P</v>
          </cell>
          <cell r="O2249" t="str">
            <v>Collins, Tim</v>
          </cell>
        </row>
        <row r="2250">
          <cell r="C2250">
            <v>607385</v>
          </cell>
          <cell r="M2250" t="str">
            <v>LF</v>
          </cell>
          <cell r="O2250" t="str">
            <v>Collins, Tyler</v>
          </cell>
        </row>
        <row r="2251">
          <cell r="C2251">
            <v>641468</v>
          </cell>
          <cell r="M2251" t="str">
            <v>C</v>
          </cell>
          <cell r="O2251" t="str">
            <v>Collins, Gavin</v>
          </cell>
        </row>
        <row r="2252">
          <cell r="C2252">
            <v>641470</v>
          </cell>
          <cell r="M2252" t="str">
            <v>C</v>
          </cell>
          <cell r="O2252" t="str">
            <v>Collins, Zack</v>
          </cell>
        </row>
        <row r="2253">
          <cell r="C2253">
            <v>643262</v>
          </cell>
          <cell r="M2253" t="str">
            <v>RF</v>
          </cell>
          <cell r="O2253" t="str">
            <v>Collins, Danny</v>
          </cell>
        </row>
        <row r="2254">
          <cell r="C2254">
            <v>644376</v>
          </cell>
          <cell r="M2254" t="str">
            <v>RF</v>
          </cell>
          <cell r="O2254" t="str">
            <v>Collins, Boomer</v>
          </cell>
        </row>
        <row r="2255">
          <cell r="C2255">
            <v>663312</v>
          </cell>
          <cell r="M2255" t="str">
            <v>C</v>
          </cell>
          <cell r="O2255" t="str">
            <v>Collins, Nick</v>
          </cell>
        </row>
        <row r="2256">
          <cell r="C2256">
            <v>664046</v>
          </cell>
          <cell r="M2256" t="str">
            <v>CF</v>
          </cell>
          <cell r="O2256" t="str">
            <v>Collins, Roman</v>
          </cell>
        </row>
        <row r="2257">
          <cell r="C2257">
            <v>671282</v>
          </cell>
          <cell r="M2257" t="str">
            <v>P</v>
          </cell>
          <cell r="O2257" t="str">
            <v>Collins, V.J.</v>
          </cell>
        </row>
        <row r="2258">
          <cell r="C2258">
            <v>518567</v>
          </cell>
          <cell r="M2258" t="str">
            <v>P</v>
          </cell>
          <cell r="O2258" t="str">
            <v>Collmenter, Josh</v>
          </cell>
        </row>
        <row r="2259">
          <cell r="C2259">
            <v>641471</v>
          </cell>
          <cell r="M2259" t="str">
            <v>LF</v>
          </cell>
          <cell r="O2259" t="str">
            <v>Collymore, Malik</v>
          </cell>
        </row>
        <row r="2260">
          <cell r="C2260">
            <v>667821</v>
          </cell>
          <cell r="M2260" t="str">
            <v>P</v>
          </cell>
          <cell r="O2260" t="str">
            <v>Colman, Jesus</v>
          </cell>
        </row>
        <row r="2261">
          <cell r="C2261">
            <v>464423</v>
          </cell>
          <cell r="M2261" t="str">
            <v>3B</v>
          </cell>
          <cell r="O2261" t="str">
            <v>Colmenares, Carlos</v>
          </cell>
        </row>
        <row r="2262">
          <cell r="C2262">
            <v>659264</v>
          </cell>
          <cell r="M2262" t="str">
            <v>P</v>
          </cell>
          <cell r="O2262" t="str">
            <v>Colmenares, Luis</v>
          </cell>
        </row>
        <row r="2263">
          <cell r="C2263">
            <v>517008</v>
          </cell>
          <cell r="M2263" t="str">
            <v>P</v>
          </cell>
          <cell r="O2263" t="str">
            <v>Colome, Alex</v>
          </cell>
        </row>
        <row r="2264">
          <cell r="C2264">
            <v>112526</v>
          </cell>
          <cell r="M2264" t="str">
            <v>P</v>
          </cell>
          <cell r="O2264" t="str">
            <v>Colon, Bartolo</v>
          </cell>
        </row>
        <row r="2265">
          <cell r="C2265">
            <v>518568</v>
          </cell>
          <cell r="M2265" t="str">
            <v>2B</v>
          </cell>
          <cell r="O2265" t="str">
            <v>Colon, Christian</v>
          </cell>
        </row>
        <row r="2266">
          <cell r="C2266">
            <v>571572</v>
          </cell>
          <cell r="M2266" t="str">
            <v>P</v>
          </cell>
          <cell r="O2266" t="str">
            <v>Colon, Joseph</v>
          </cell>
        </row>
        <row r="2267">
          <cell r="C2267">
            <v>665190</v>
          </cell>
          <cell r="M2267" t="str">
            <v>P</v>
          </cell>
          <cell r="O2267" t="str">
            <v>Colon, Yeudy</v>
          </cell>
        </row>
        <row r="2268">
          <cell r="C2268">
            <v>655310</v>
          </cell>
          <cell r="M2268" t="str">
            <v>P</v>
          </cell>
          <cell r="O2268" t="str">
            <v>Colorado, Alfredo</v>
          </cell>
        </row>
        <row r="2269">
          <cell r="C2269">
            <v>658479</v>
          </cell>
          <cell r="M2269" t="str">
            <v>C</v>
          </cell>
          <cell r="O2269" t="str">
            <v>Coluccio, Brandon</v>
          </cell>
        </row>
        <row r="2270">
          <cell r="C2270">
            <v>502125</v>
          </cell>
          <cell r="M2270" t="str">
            <v>OF</v>
          </cell>
          <cell r="O2270" t="str">
            <v>Colvin, Tyler</v>
          </cell>
        </row>
        <row r="2271">
          <cell r="C2271">
            <v>571573</v>
          </cell>
          <cell r="M2271" t="str">
            <v>P</v>
          </cell>
          <cell r="O2271" t="str">
            <v>Colvin, Brody</v>
          </cell>
        </row>
        <row r="2272">
          <cell r="C2272">
            <v>605186</v>
          </cell>
          <cell r="M2272" t="str">
            <v>P</v>
          </cell>
          <cell r="O2272" t="str">
            <v>Colvin, David</v>
          </cell>
        </row>
        <row r="2273">
          <cell r="C2273">
            <v>595919</v>
          </cell>
          <cell r="M2273" t="str">
            <v>P</v>
          </cell>
          <cell r="O2273" t="str">
            <v>Comer, Kevin</v>
          </cell>
        </row>
        <row r="2274">
          <cell r="C2274">
            <v>663940</v>
          </cell>
          <cell r="M2274" t="str">
            <v>P</v>
          </cell>
          <cell r="O2274" t="str">
            <v>Comito, Chris</v>
          </cell>
        </row>
        <row r="2275">
          <cell r="C2275">
            <v>641473</v>
          </cell>
          <cell r="M2275" t="str">
            <v>1B</v>
          </cell>
          <cell r="O2275" t="str">
            <v>Compton, Chase</v>
          </cell>
        </row>
        <row r="2276">
          <cell r="C2276">
            <v>664952</v>
          </cell>
          <cell r="M2276" t="str">
            <v>C</v>
          </cell>
          <cell r="O2276" t="str">
            <v>Comstock, Daniel</v>
          </cell>
        </row>
        <row r="2277">
          <cell r="C2277">
            <v>615868</v>
          </cell>
          <cell r="M2277" t="str">
            <v>P</v>
          </cell>
          <cell r="O2277" t="str">
            <v>Concepcion, Gerardo</v>
          </cell>
        </row>
        <row r="2278">
          <cell r="C2278">
            <v>650865</v>
          </cell>
          <cell r="M2278" t="str">
            <v>P</v>
          </cell>
          <cell r="O2278" t="str">
            <v>Concepcion, Victor</v>
          </cell>
        </row>
        <row r="2279">
          <cell r="C2279">
            <v>660862</v>
          </cell>
          <cell r="M2279" t="str">
            <v>OF</v>
          </cell>
          <cell r="O2279" t="str">
            <v>Concepcion, Anthony</v>
          </cell>
        </row>
        <row r="2280">
          <cell r="C2280">
            <v>660998</v>
          </cell>
          <cell r="M2280" t="str">
            <v>C</v>
          </cell>
          <cell r="O2280" t="str">
            <v>Concepcion, Antonio</v>
          </cell>
        </row>
        <row r="2281">
          <cell r="C2281">
            <v>663424</v>
          </cell>
          <cell r="M2281" t="str">
            <v>P</v>
          </cell>
          <cell r="O2281" t="str">
            <v>Concepcion, Daniel</v>
          </cell>
        </row>
        <row r="2282">
          <cell r="C2282">
            <v>665768</v>
          </cell>
          <cell r="M2282" t="str">
            <v>SS</v>
          </cell>
          <cell r="O2282" t="str">
            <v>Concepcion, Ronald</v>
          </cell>
        </row>
        <row r="2283">
          <cell r="C2283">
            <v>595920</v>
          </cell>
          <cell r="M2283" t="str">
            <v>SS</v>
          </cell>
          <cell r="O2283" t="str">
            <v>Conde, Vicente</v>
          </cell>
        </row>
        <row r="2284">
          <cell r="C2284">
            <v>660824</v>
          </cell>
          <cell r="M2284" t="str">
            <v>C</v>
          </cell>
          <cell r="O2284" t="str">
            <v>Conde, Eduard</v>
          </cell>
        </row>
        <row r="2285">
          <cell r="C2285">
            <v>669305</v>
          </cell>
          <cell r="M2285" t="str">
            <v>OF</v>
          </cell>
          <cell r="O2285" t="str">
            <v>Conde, Mauro</v>
          </cell>
        </row>
        <row r="2286">
          <cell r="C2286">
            <v>665002</v>
          </cell>
          <cell r="M2286" t="str">
            <v>P</v>
          </cell>
          <cell r="O2286" t="str">
            <v>Condeelis, Rich</v>
          </cell>
        </row>
        <row r="2287">
          <cell r="C2287">
            <v>543044</v>
          </cell>
          <cell r="M2287" t="str">
            <v>CF</v>
          </cell>
          <cell r="O2287" t="str">
            <v>Cone, Zach</v>
          </cell>
        </row>
        <row r="2288">
          <cell r="C2288">
            <v>669950</v>
          </cell>
          <cell r="M2288" t="str">
            <v>OF</v>
          </cell>
          <cell r="O2288" t="str">
            <v>Cone, Gene</v>
          </cell>
        </row>
        <row r="2289">
          <cell r="C2289">
            <v>624424</v>
          </cell>
          <cell r="M2289" t="str">
            <v>LF</v>
          </cell>
          <cell r="O2289" t="str">
            <v>Conforto, Michael</v>
          </cell>
        </row>
        <row r="2290">
          <cell r="C2290">
            <v>474233</v>
          </cell>
          <cell r="M2290" t="str">
            <v>C</v>
          </cell>
          <cell r="O2290" t="str">
            <v>Conger, Hank</v>
          </cell>
        </row>
        <row r="2291">
          <cell r="C2291">
            <v>667247</v>
          </cell>
          <cell r="M2291" t="str">
            <v>3B</v>
          </cell>
          <cell r="O2291" t="str">
            <v>Conlan, Brady</v>
          </cell>
        </row>
        <row r="2292">
          <cell r="C2292">
            <v>543045</v>
          </cell>
          <cell r="M2292" t="str">
            <v>P</v>
          </cell>
          <cell r="O2292" t="str">
            <v>Conley, Adam</v>
          </cell>
        </row>
        <row r="2293">
          <cell r="C2293">
            <v>642837</v>
          </cell>
          <cell r="M2293" t="str">
            <v>1B</v>
          </cell>
          <cell r="O2293" t="str">
            <v>Conlon, Shane</v>
          </cell>
        </row>
        <row r="2294">
          <cell r="C2294">
            <v>664869</v>
          </cell>
          <cell r="M2294" t="str">
            <v>P</v>
          </cell>
          <cell r="O2294" t="str">
            <v>Conlon, P.J.</v>
          </cell>
        </row>
        <row r="2295">
          <cell r="C2295">
            <v>595921</v>
          </cell>
          <cell r="M2295" t="str">
            <v>P</v>
          </cell>
          <cell r="O2295" t="str">
            <v>Connaughton, Patrick</v>
          </cell>
        </row>
        <row r="2296">
          <cell r="C2296">
            <v>665706</v>
          </cell>
          <cell r="M2296" t="str">
            <v>OF</v>
          </cell>
          <cell r="O2296" t="str">
            <v>Connell, Bryan</v>
          </cell>
        </row>
        <row r="2297">
          <cell r="C2297">
            <v>595164</v>
          </cell>
          <cell r="M2297" t="str">
            <v>C</v>
          </cell>
          <cell r="O2297" t="str">
            <v>Conner, Seth</v>
          </cell>
        </row>
        <row r="2298">
          <cell r="C2298">
            <v>595922</v>
          </cell>
          <cell r="M2298" t="str">
            <v>P</v>
          </cell>
          <cell r="O2298" t="str">
            <v>Conner, Nick</v>
          </cell>
        </row>
        <row r="2299">
          <cell r="C2299">
            <v>643263</v>
          </cell>
          <cell r="M2299" t="str">
            <v>P</v>
          </cell>
          <cell r="O2299" t="str">
            <v>Connolly, Michael</v>
          </cell>
        </row>
        <row r="2300">
          <cell r="C2300">
            <v>666637</v>
          </cell>
          <cell r="M2300" t="str">
            <v>P</v>
          </cell>
          <cell r="O2300" t="str">
            <v>Conoropo, Omar</v>
          </cell>
        </row>
        <row r="2301">
          <cell r="C2301">
            <v>462405</v>
          </cell>
          <cell r="M2301" t="str">
            <v>2B</v>
          </cell>
          <cell r="O2301" t="str">
            <v>Conrad, Brooks</v>
          </cell>
        </row>
        <row r="2302">
          <cell r="C2302">
            <v>657545</v>
          </cell>
          <cell r="M2302" t="str">
            <v>2B</v>
          </cell>
          <cell r="O2302" t="str">
            <v>Conrad, Jace</v>
          </cell>
        </row>
        <row r="2303">
          <cell r="C2303">
            <v>642407</v>
          </cell>
          <cell r="M2303" t="str">
            <v>P</v>
          </cell>
          <cell r="O2303" t="str">
            <v>Constante, Jacob</v>
          </cell>
        </row>
        <row r="2304">
          <cell r="C2304">
            <v>660447</v>
          </cell>
          <cell r="M2304" t="str">
            <v>P</v>
          </cell>
          <cell r="O2304" t="str">
            <v>Constante, Marlon</v>
          </cell>
        </row>
        <row r="2305">
          <cell r="C2305">
            <v>468429</v>
          </cell>
          <cell r="M2305" t="str">
            <v>OF</v>
          </cell>
          <cell r="O2305" t="str">
            <v>Constanza, Jose</v>
          </cell>
        </row>
        <row r="2306">
          <cell r="C2306">
            <v>609112</v>
          </cell>
          <cell r="M2306" t="str">
            <v>P</v>
          </cell>
          <cell r="O2306" t="str">
            <v>Constanza, Alex</v>
          </cell>
        </row>
        <row r="2307">
          <cell r="C2307">
            <v>665772</v>
          </cell>
          <cell r="M2307" t="str">
            <v>P</v>
          </cell>
          <cell r="O2307" t="str">
            <v>Constanzo, Francisco</v>
          </cell>
        </row>
        <row r="2308">
          <cell r="C2308">
            <v>425747</v>
          </cell>
          <cell r="M2308" t="str">
            <v>P</v>
          </cell>
          <cell r="O2308" t="str">
            <v>Contreras, Jose</v>
          </cell>
        </row>
        <row r="2309">
          <cell r="C2309">
            <v>467566</v>
          </cell>
          <cell r="M2309" t="str">
            <v>CF</v>
          </cell>
          <cell r="O2309" t="str">
            <v>Contreras, Sergio</v>
          </cell>
        </row>
        <row r="2310">
          <cell r="C2310">
            <v>467567</v>
          </cell>
          <cell r="M2310" t="str">
            <v>OF</v>
          </cell>
          <cell r="O2310" t="str">
            <v>Contreras, Albino</v>
          </cell>
        </row>
        <row r="2311">
          <cell r="C2311">
            <v>520979</v>
          </cell>
          <cell r="M2311" t="str">
            <v>P</v>
          </cell>
          <cell r="O2311" t="str">
            <v>Contreras, Edwin</v>
          </cell>
        </row>
        <row r="2312">
          <cell r="C2312">
            <v>542266</v>
          </cell>
          <cell r="M2312" t="str">
            <v>P</v>
          </cell>
          <cell r="O2312" t="str">
            <v>Contreras, Carlos</v>
          </cell>
        </row>
        <row r="2313">
          <cell r="C2313">
            <v>575929</v>
          </cell>
          <cell r="M2313" t="str">
            <v>C</v>
          </cell>
          <cell r="O2313" t="str">
            <v>Contreras, Willson</v>
          </cell>
        </row>
        <row r="2314">
          <cell r="C2314">
            <v>593492</v>
          </cell>
          <cell r="M2314" t="str">
            <v>3B</v>
          </cell>
          <cell r="O2314" t="str">
            <v>Contreras, Francisco</v>
          </cell>
        </row>
        <row r="2315">
          <cell r="C2315">
            <v>642443</v>
          </cell>
          <cell r="M2315" t="str">
            <v>OF</v>
          </cell>
          <cell r="O2315" t="str">
            <v>Contreras, Ronaldo</v>
          </cell>
        </row>
        <row r="2316">
          <cell r="C2316">
            <v>649701</v>
          </cell>
          <cell r="M2316" t="str">
            <v>LF</v>
          </cell>
          <cell r="O2316" t="str">
            <v>Contreras, Jose</v>
          </cell>
        </row>
        <row r="2317">
          <cell r="C2317">
            <v>660625</v>
          </cell>
          <cell r="M2317" t="str">
            <v>OF</v>
          </cell>
          <cell r="O2317" t="str">
            <v>Contreras, Yondry</v>
          </cell>
        </row>
        <row r="2318">
          <cell r="C2318">
            <v>660649</v>
          </cell>
          <cell r="M2318" t="str">
            <v>OF</v>
          </cell>
          <cell r="O2318" t="str">
            <v>Contreras, Danny</v>
          </cell>
        </row>
        <row r="2319">
          <cell r="C2319">
            <v>660836</v>
          </cell>
          <cell r="M2319" t="str">
            <v>SS</v>
          </cell>
          <cell r="O2319" t="str">
            <v>Contreras, Victor</v>
          </cell>
        </row>
        <row r="2320">
          <cell r="C2320">
            <v>661388</v>
          </cell>
          <cell r="M2320" t="str">
            <v>C</v>
          </cell>
          <cell r="O2320" t="str">
            <v>Contreras, William</v>
          </cell>
        </row>
        <row r="2321">
          <cell r="C2321">
            <v>665775</v>
          </cell>
          <cell r="M2321" t="str">
            <v>OF</v>
          </cell>
          <cell r="O2321" t="str">
            <v>Contreras, Mc Gregory</v>
          </cell>
        </row>
        <row r="2322">
          <cell r="C2322">
            <v>666091</v>
          </cell>
          <cell r="M2322" t="str">
            <v>P</v>
          </cell>
          <cell r="O2322" t="str">
            <v>Contreras, Wilmer</v>
          </cell>
        </row>
        <row r="2323">
          <cell r="C2323">
            <v>667336</v>
          </cell>
          <cell r="M2323" t="str">
            <v>P</v>
          </cell>
          <cell r="O2323" t="str">
            <v>Contreras, Christian</v>
          </cell>
        </row>
        <row r="2324">
          <cell r="C2324">
            <v>572781</v>
          </cell>
          <cell r="M2324" t="str">
            <v>P</v>
          </cell>
          <cell r="O2324" t="str">
            <v>Conway, Josh</v>
          </cell>
        </row>
        <row r="2325">
          <cell r="C2325">
            <v>475857</v>
          </cell>
          <cell r="M2325" t="str">
            <v>P</v>
          </cell>
          <cell r="O2325" t="str">
            <v>Cook, Ryan</v>
          </cell>
        </row>
        <row r="2326">
          <cell r="C2326">
            <v>543050</v>
          </cell>
          <cell r="M2326" t="str">
            <v>P</v>
          </cell>
          <cell r="O2326" t="str">
            <v>Cook, Clayton</v>
          </cell>
        </row>
        <row r="2327">
          <cell r="C2327">
            <v>623461</v>
          </cell>
          <cell r="M2327" t="str">
            <v>P</v>
          </cell>
          <cell r="O2327" t="str">
            <v>Cook, Dustin</v>
          </cell>
        </row>
        <row r="2328">
          <cell r="C2328">
            <v>664754</v>
          </cell>
          <cell r="M2328" t="str">
            <v>P</v>
          </cell>
          <cell r="O2328" t="str">
            <v>Cook, Ryan</v>
          </cell>
        </row>
        <row r="2329">
          <cell r="C2329">
            <v>670627</v>
          </cell>
          <cell r="M2329" t="str">
            <v>2B</v>
          </cell>
          <cell r="O2329" t="str">
            <v>Cook, Dylan</v>
          </cell>
        </row>
        <row r="2330">
          <cell r="C2330">
            <v>595165</v>
          </cell>
          <cell r="M2330" t="str">
            <v>P</v>
          </cell>
          <cell r="O2330" t="str">
            <v>Cooney, Harrison</v>
          </cell>
        </row>
        <row r="2331">
          <cell r="C2331">
            <v>608641</v>
          </cell>
          <cell r="M2331" t="str">
            <v>P</v>
          </cell>
          <cell r="O2331" t="str">
            <v>Cooney, Tim</v>
          </cell>
        </row>
        <row r="2332">
          <cell r="C2332">
            <v>656322</v>
          </cell>
          <cell r="M2332" t="str">
            <v>P</v>
          </cell>
          <cell r="O2332" t="str">
            <v>Coonrod, Sam</v>
          </cell>
        </row>
        <row r="2333">
          <cell r="C2333">
            <v>476036</v>
          </cell>
          <cell r="M2333" t="str">
            <v>1B</v>
          </cell>
          <cell r="O2333" t="str">
            <v>Cooper, David</v>
          </cell>
        </row>
        <row r="2334">
          <cell r="C2334">
            <v>543052</v>
          </cell>
          <cell r="M2334" t="str">
            <v>P</v>
          </cell>
          <cell r="O2334" t="str">
            <v>Cooper, Jordan</v>
          </cell>
        </row>
        <row r="2335">
          <cell r="C2335">
            <v>594788</v>
          </cell>
          <cell r="M2335" t="str">
            <v>P</v>
          </cell>
          <cell r="O2335" t="str">
            <v>Cooper, Blake</v>
          </cell>
        </row>
        <row r="2336">
          <cell r="C2336">
            <v>605190</v>
          </cell>
          <cell r="M2336" t="str">
            <v>P</v>
          </cell>
          <cell r="O2336" t="str">
            <v>Cooper, Zach</v>
          </cell>
        </row>
        <row r="2337">
          <cell r="C2337">
            <v>643264</v>
          </cell>
          <cell r="M2337" t="str">
            <v>P</v>
          </cell>
          <cell r="O2337" t="str">
            <v>Cooper, Andrew</v>
          </cell>
        </row>
        <row r="2338">
          <cell r="C2338">
            <v>643265</v>
          </cell>
          <cell r="M2338" t="str">
            <v>3B</v>
          </cell>
          <cell r="O2338" t="str">
            <v>Cooper, Garrett</v>
          </cell>
        </row>
        <row r="2339">
          <cell r="C2339">
            <v>656323</v>
          </cell>
          <cell r="M2339" t="str">
            <v>P</v>
          </cell>
          <cell r="O2339" t="str">
            <v>Cooper, Matt</v>
          </cell>
        </row>
        <row r="2340">
          <cell r="C2340">
            <v>661546</v>
          </cell>
          <cell r="M2340" t="str">
            <v>P</v>
          </cell>
          <cell r="O2340" t="str">
            <v>Cooper, Elby</v>
          </cell>
        </row>
        <row r="2341">
          <cell r="C2341">
            <v>664978</v>
          </cell>
          <cell r="M2341" t="str">
            <v>C</v>
          </cell>
          <cell r="O2341" t="str">
            <v>Cooper, Jacob</v>
          </cell>
        </row>
        <row r="2342">
          <cell r="C2342">
            <v>571577</v>
          </cell>
          <cell r="M2342" t="str">
            <v>P</v>
          </cell>
          <cell r="O2342" t="str">
            <v>Copeland, Scott</v>
          </cell>
        </row>
        <row r="2343">
          <cell r="C2343">
            <v>670284</v>
          </cell>
          <cell r="M2343" t="str">
            <v>2B</v>
          </cell>
          <cell r="O2343" t="str">
            <v>Copeland, Garrett</v>
          </cell>
        </row>
        <row r="2344">
          <cell r="C2344">
            <v>664929</v>
          </cell>
          <cell r="M2344" t="str">
            <v>P</v>
          </cell>
          <cell r="O2344" t="str">
            <v>Copping, Calvin</v>
          </cell>
        </row>
        <row r="2345">
          <cell r="C2345">
            <v>665045</v>
          </cell>
          <cell r="M2345" t="str">
            <v>P</v>
          </cell>
          <cell r="O2345" t="str">
            <v>Copping, Corey</v>
          </cell>
        </row>
        <row r="2346">
          <cell r="C2346">
            <v>664686</v>
          </cell>
          <cell r="M2346" t="str">
            <v>OF</v>
          </cell>
          <cell r="O2346" t="str">
            <v>Coppola, Zack</v>
          </cell>
        </row>
        <row r="2347">
          <cell r="C2347">
            <v>571578</v>
          </cell>
          <cell r="M2347" t="str">
            <v>P</v>
          </cell>
          <cell r="O2347" t="str">
            <v>Corbin, Patrick</v>
          </cell>
        </row>
        <row r="2348">
          <cell r="C2348">
            <v>542289</v>
          </cell>
          <cell r="M2348" t="str">
            <v>P</v>
          </cell>
          <cell r="O2348" t="str">
            <v>Corcino, Daniel</v>
          </cell>
        </row>
        <row r="2349">
          <cell r="C2349">
            <v>571579</v>
          </cell>
          <cell r="M2349" t="str">
            <v>OF</v>
          </cell>
          <cell r="O2349" t="str">
            <v>Corcino, Edgar</v>
          </cell>
        </row>
        <row r="2350">
          <cell r="C2350">
            <v>656099</v>
          </cell>
          <cell r="M2350" t="str">
            <v>P</v>
          </cell>
          <cell r="O2350" t="str">
            <v>Corcino, Jairon</v>
          </cell>
        </row>
        <row r="2351">
          <cell r="C2351">
            <v>429981</v>
          </cell>
          <cell r="M2351" t="str">
            <v>P</v>
          </cell>
          <cell r="O2351" t="str">
            <v>Corcoran, Roy</v>
          </cell>
        </row>
        <row r="2352">
          <cell r="C2352">
            <v>641477</v>
          </cell>
          <cell r="M2352" t="str">
            <v>CF</v>
          </cell>
          <cell r="O2352" t="str">
            <v>Cordell, Ryan</v>
          </cell>
        </row>
        <row r="2353">
          <cell r="C2353">
            <v>544938</v>
          </cell>
          <cell r="M2353" t="str">
            <v>C</v>
          </cell>
          <cell r="O2353" t="str">
            <v>Cordero, Albert</v>
          </cell>
        </row>
        <row r="2354">
          <cell r="C2354">
            <v>593588</v>
          </cell>
          <cell r="M2354" t="str">
            <v>C</v>
          </cell>
          <cell r="O2354" t="str">
            <v>Cordero, Josmar</v>
          </cell>
        </row>
        <row r="2355">
          <cell r="C2355">
            <v>614173</v>
          </cell>
          <cell r="M2355" t="str">
            <v>OF</v>
          </cell>
          <cell r="O2355" t="str">
            <v>Cordero, Franchy</v>
          </cell>
        </row>
        <row r="2356">
          <cell r="C2356">
            <v>622591</v>
          </cell>
          <cell r="M2356" t="str">
            <v>P</v>
          </cell>
          <cell r="O2356" t="str">
            <v>Cordero, Daniel</v>
          </cell>
        </row>
        <row r="2357">
          <cell r="C2357">
            <v>622772</v>
          </cell>
          <cell r="M2357" t="str">
            <v>P</v>
          </cell>
          <cell r="O2357" t="str">
            <v>Cordero, Jimmy</v>
          </cell>
        </row>
        <row r="2358">
          <cell r="C2358">
            <v>641478</v>
          </cell>
          <cell r="M2358" t="str">
            <v>3B</v>
          </cell>
          <cell r="O2358" t="str">
            <v>Cordero, Jacob</v>
          </cell>
        </row>
        <row r="2359">
          <cell r="C2359">
            <v>642774</v>
          </cell>
          <cell r="M2359" t="str">
            <v>P</v>
          </cell>
          <cell r="O2359" t="str">
            <v>Cordero, Estarlin</v>
          </cell>
        </row>
        <row r="2360">
          <cell r="C2360">
            <v>642860</v>
          </cell>
          <cell r="M2360" t="str">
            <v>P</v>
          </cell>
          <cell r="O2360" t="str">
            <v>Cordero, Axel</v>
          </cell>
        </row>
        <row r="2361">
          <cell r="C2361">
            <v>650957</v>
          </cell>
          <cell r="M2361" t="str">
            <v>3B</v>
          </cell>
          <cell r="O2361" t="str">
            <v>Cordero, Andretty</v>
          </cell>
        </row>
        <row r="2362">
          <cell r="C2362">
            <v>658789</v>
          </cell>
          <cell r="M2362" t="str">
            <v>P</v>
          </cell>
          <cell r="O2362" t="str">
            <v>Cordero, Remy</v>
          </cell>
        </row>
        <row r="2363">
          <cell r="C2363">
            <v>660720</v>
          </cell>
          <cell r="M2363" t="str">
            <v>P</v>
          </cell>
          <cell r="O2363" t="str">
            <v>Cordero, Diego</v>
          </cell>
        </row>
        <row r="2364">
          <cell r="C2364">
            <v>664318</v>
          </cell>
          <cell r="M2364" t="str">
            <v>P</v>
          </cell>
          <cell r="O2364" t="str">
            <v>Cordero, Starlin</v>
          </cell>
        </row>
        <row r="2365">
          <cell r="C2365">
            <v>667541</v>
          </cell>
          <cell r="M2365" t="str">
            <v>P</v>
          </cell>
          <cell r="O2365" t="str">
            <v>Cordero, Dauris</v>
          </cell>
        </row>
        <row r="2366">
          <cell r="C2366">
            <v>668551</v>
          </cell>
          <cell r="M2366" t="str">
            <v>P</v>
          </cell>
          <cell r="O2366" t="str">
            <v>Cordero, Luis</v>
          </cell>
        </row>
        <row r="2367">
          <cell r="C2367">
            <v>449170</v>
          </cell>
          <cell r="M2367" t="str">
            <v>P</v>
          </cell>
          <cell r="O2367" t="str">
            <v>Cordier, Erik</v>
          </cell>
        </row>
        <row r="2368">
          <cell r="C2368">
            <v>642707</v>
          </cell>
          <cell r="M2368" t="str">
            <v>SS</v>
          </cell>
          <cell r="O2368" t="str">
            <v>Cordoba, Allen</v>
          </cell>
        </row>
        <row r="2369">
          <cell r="C2369">
            <v>656089</v>
          </cell>
          <cell r="M2369" t="str">
            <v>P</v>
          </cell>
          <cell r="O2369" t="str">
            <v>Cordoba, Enorbe</v>
          </cell>
        </row>
        <row r="2370">
          <cell r="C2370">
            <v>660515</v>
          </cell>
          <cell r="M2370" t="str">
            <v>P</v>
          </cell>
          <cell r="O2370" t="str">
            <v>Cordoba, Javier</v>
          </cell>
        </row>
        <row r="2371">
          <cell r="C2371">
            <v>456492</v>
          </cell>
          <cell r="M2371" t="str">
            <v>P</v>
          </cell>
          <cell r="O2371" t="str">
            <v>Cordova, Francisco</v>
          </cell>
        </row>
        <row r="2372">
          <cell r="C2372">
            <v>593607</v>
          </cell>
          <cell r="M2372" t="str">
            <v>P</v>
          </cell>
          <cell r="O2372" t="str">
            <v>Cordova, Tony</v>
          </cell>
        </row>
        <row r="2373">
          <cell r="C2373">
            <v>600882</v>
          </cell>
          <cell r="M2373" t="str">
            <v>3B</v>
          </cell>
          <cell r="O2373" t="str">
            <v>Cordova, Rehiner</v>
          </cell>
        </row>
        <row r="2374">
          <cell r="C2374">
            <v>610142</v>
          </cell>
          <cell r="M2374" t="str">
            <v>P</v>
          </cell>
          <cell r="O2374" t="str">
            <v>Cordova, Manuel</v>
          </cell>
        </row>
        <row r="2375">
          <cell r="C2375">
            <v>622742</v>
          </cell>
          <cell r="M2375" t="str">
            <v>P</v>
          </cell>
          <cell r="O2375" t="str">
            <v>Cordova, Rafael</v>
          </cell>
        </row>
        <row r="2376">
          <cell r="C2376">
            <v>650838</v>
          </cell>
          <cell r="M2376" t="str">
            <v>P</v>
          </cell>
          <cell r="O2376" t="str">
            <v>Cordova, Eisler</v>
          </cell>
        </row>
        <row r="2377">
          <cell r="C2377">
            <v>656325</v>
          </cell>
          <cell r="M2377" t="str">
            <v>P</v>
          </cell>
          <cell r="O2377" t="str">
            <v>Cordy, Max</v>
          </cell>
        </row>
        <row r="2378">
          <cell r="C2378">
            <v>607329</v>
          </cell>
          <cell r="M2378" t="str">
            <v>P</v>
          </cell>
          <cell r="O2378" t="str">
            <v>Cornelius, Jonathan</v>
          </cell>
        </row>
        <row r="2379">
          <cell r="C2379">
            <v>607503</v>
          </cell>
          <cell r="M2379" t="str">
            <v>3B</v>
          </cell>
          <cell r="O2379" t="str">
            <v>Cornelius, Kevin</v>
          </cell>
        </row>
        <row r="2380">
          <cell r="C2380">
            <v>670961</v>
          </cell>
          <cell r="M2380" t="str">
            <v>P</v>
          </cell>
          <cell r="O2380" t="str">
            <v>Cornelius, Felix</v>
          </cell>
        </row>
        <row r="2381">
          <cell r="C2381">
            <v>607405</v>
          </cell>
          <cell r="M2381" t="str">
            <v>P</v>
          </cell>
          <cell r="O2381" t="str">
            <v>Cornely, John</v>
          </cell>
        </row>
        <row r="2382">
          <cell r="C2382">
            <v>642522</v>
          </cell>
          <cell r="M2382" t="str">
            <v>P</v>
          </cell>
          <cell r="O2382" t="str">
            <v>Corniel, Robert</v>
          </cell>
        </row>
        <row r="2383">
          <cell r="C2383">
            <v>666778</v>
          </cell>
          <cell r="M2383" t="str">
            <v>P</v>
          </cell>
          <cell r="O2383" t="str">
            <v>Corniel, Juan</v>
          </cell>
        </row>
        <row r="2384">
          <cell r="C2384">
            <v>554369</v>
          </cell>
          <cell r="M2384" t="str">
            <v>C</v>
          </cell>
          <cell r="O2384" t="str">
            <v>Cornier, Gabriel</v>
          </cell>
        </row>
        <row r="2385">
          <cell r="C2385">
            <v>656326</v>
          </cell>
          <cell r="M2385" t="str">
            <v>P</v>
          </cell>
          <cell r="O2385" t="str">
            <v>Cornish, Gary</v>
          </cell>
        </row>
        <row r="2386">
          <cell r="C2386">
            <v>650522</v>
          </cell>
          <cell r="M2386" t="str">
            <v>P</v>
          </cell>
          <cell r="O2386" t="str">
            <v>Coroba, Josbel</v>
          </cell>
        </row>
        <row r="2387">
          <cell r="C2387">
            <v>468470</v>
          </cell>
          <cell r="M2387" t="str">
            <v>2B</v>
          </cell>
          <cell r="O2387" t="str">
            <v>Corona, Reegie</v>
          </cell>
        </row>
        <row r="2388">
          <cell r="C2388">
            <v>650866</v>
          </cell>
          <cell r="M2388" t="str">
            <v>C</v>
          </cell>
          <cell r="O2388" t="str">
            <v>Coronado, Mecky</v>
          </cell>
        </row>
        <row r="2389">
          <cell r="C2389">
            <v>671247</v>
          </cell>
          <cell r="M2389" t="str">
            <v>OF</v>
          </cell>
          <cell r="O2389" t="str">
            <v>Coronel, Luis</v>
          </cell>
        </row>
        <row r="2390">
          <cell r="C2390">
            <v>466918</v>
          </cell>
          <cell r="M2390" t="str">
            <v>P</v>
          </cell>
          <cell r="O2390" t="str">
            <v>Corpas, Manny</v>
          </cell>
        </row>
        <row r="2391">
          <cell r="C2391">
            <v>449786</v>
          </cell>
          <cell r="M2391" t="str">
            <v>C</v>
          </cell>
          <cell r="O2391" t="str">
            <v>Corporan, Carlos</v>
          </cell>
        </row>
        <row r="2392">
          <cell r="C2392">
            <v>667290</v>
          </cell>
          <cell r="M2392" t="str">
            <v>3B</v>
          </cell>
          <cell r="O2392" t="str">
            <v>Corporan, Gabirel</v>
          </cell>
        </row>
        <row r="2393">
          <cell r="C2393">
            <v>516410</v>
          </cell>
          <cell r="M2393" t="str">
            <v>P</v>
          </cell>
          <cell r="O2393" t="str">
            <v>Correa, Manny</v>
          </cell>
        </row>
        <row r="2394">
          <cell r="C2394">
            <v>553884</v>
          </cell>
          <cell r="M2394" t="str">
            <v>1B</v>
          </cell>
          <cell r="O2394" t="str">
            <v>Correa, Leopoldo</v>
          </cell>
        </row>
        <row r="2395">
          <cell r="C2395">
            <v>621043</v>
          </cell>
          <cell r="M2395" t="str">
            <v>SS</v>
          </cell>
          <cell r="O2395" t="str">
            <v>Correa, Carlos</v>
          </cell>
        </row>
        <row r="2396">
          <cell r="C2396">
            <v>624643</v>
          </cell>
          <cell r="M2396" t="str">
            <v>2B</v>
          </cell>
          <cell r="O2396" t="str">
            <v>Correa, Franklin</v>
          </cell>
        </row>
        <row r="2397">
          <cell r="C2397">
            <v>650686</v>
          </cell>
          <cell r="M2397" t="str">
            <v>2B</v>
          </cell>
          <cell r="O2397" t="str">
            <v>Correa, Henry</v>
          </cell>
        </row>
        <row r="2398">
          <cell r="C2398">
            <v>665257</v>
          </cell>
          <cell r="M2398" t="str">
            <v>C</v>
          </cell>
          <cell r="O2398" t="str">
            <v>Correa, Christian</v>
          </cell>
        </row>
        <row r="2399">
          <cell r="C2399">
            <v>642273</v>
          </cell>
          <cell r="M2399" t="str">
            <v>SS</v>
          </cell>
          <cell r="O2399" t="str">
            <v>Corredera, Yeison</v>
          </cell>
        </row>
        <row r="2400">
          <cell r="C2400">
            <v>625506</v>
          </cell>
          <cell r="M2400" t="str">
            <v>LF</v>
          </cell>
          <cell r="O2400" t="str">
            <v>Corredor, Aldrem</v>
          </cell>
        </row>
        <row r="2401">
          <cell r="C2401">
            <v>429781</v>
          </cell>
          <cell r="M2401" t="str">
            <v>P</v>
          </cell>
          <cell r="O2401" t="str">
            <v>Correia, Kevin</v>
          </cell>
        </row>
        <row r="2402">
          <cell r="C2402">
            <v>656327</v>
          </cell>
          <cell r="M2402" t="str">
            <v>P</v>
          </cell>
          <cell r="O2402" t="str">
            <v>Correll, Zac</v>
          </cell>
        </row>
        <row r="2403">
          <cell r="C2403">
            <v>641482</v>
          </cell>
          <cell r="M2403" t="str">
            <v>P</v>
          </cell>
          <cell r="O2403" t="str">
            <v>Cortes, Nestor</v>
          </cell>
        </row>
        <row r="2404">
          <cell r="C2404">
            <v>642426</v>
          </cell>
          <cell r="M2404" t="str">
            <v>1B</v>
          </cell>
          <cell r="O2404" t="str">
            <v>Cortes, Jorge</v>
          </cell>
        </row>
        <row r="2405">
          <cell r="C2405">
            <v>665532</v>
          </cell>
          <cell r="M2405" t="str">
            <v>P</v>
          </cell>
          <cell r="O2405" t="str">
            <v>Cortes, Carlos</v>
          </cell>
        </row>
        <row r="2406">
          <cell r="C2406">
            <v>670198</v>
          </cell>
          <cell r="M2406" t="str">
            <v>SS</v>
          </cell>
          <cell r="O2406" t="str">
            <v>Cortes, Jomar</v>
          </cell>
        </row>
        <row r="2407">
          <cell r="C2407">
            <v>462851</v>
          </cell>
          <cell r="M2407" t="str">
            <v>P</v>
          </cell>
          <cell r="O2407" t="str">
            <v>Cortez, Renee</v>
          </cell>
        </row>
        <row r="2408">
          <cell r="C2408">
            <v>640494</v>
          </cell>
          <cell r="M2408" t="str">
            <v>1B</v>
          </cell>
          <cell r="O2408" t="str">
            <v>Cortez, Victor</v>
          </cell>
        </row>
        <row r="2409">
          <cell r="C2409">
            <v>656007</v>
          </cell>
          <cell r="M2409" t="str">
            <v>P</v>
          </cell>
          <cell r="O2409" t="str">
            <v>Cortez, Rodrigo</v>
          </cell>
        </row>
        <row r="2410">
          <cell r="C2410">
            <v>659265</v>
          </cell>
          <cell r="M2410" t="str">
            <v>P</v>
          </cell>
          <cell r="O2410" t="str">
            <v>Cortez, Jhosmar</v>
          </cell>
        </row>
        <row r="2411">
          <cell r="C2411">
            <v>660675</v>
          </cell>
          <cell r="M2411" t="str">
            <v>C</v>
          </cell>
          <cell r="O2411" t="str">
            <v>Cortez, Johandry</v>
          </cell>
        </row>
        <row r="2412">
          <cell r="C2412">
            <v>665857</v>
          </cell>
          <cell r="M2412" t="str">
            <v>OF</v>
          </cell>
          <cell r="O2412" t="str">
            <v>Cortez, Cesar</v>
          </cell>
        </row>
        <row r="2413">
          <cell r="C2413">
            <v>643267</v>
          </cell>
          <cell r="M2413" t="str">
            <v>P</v>
          </cell>
          <cell r="O2413" t="str">
            <v>Cortright, Garrett</v>
          </cell>
        </row>
        <row r="2414">
          <cell r="C2414">
            <v>543054</v>
          </cell>
          <cell r="M2414" t="str">
            <v>P</v>
          </cell>
          <cell r="O2414" t="str">
            <v>Cosart, Jarred</v>
          </cell>
        </row>
        <row r="2415">
          <cell r="C2415">
            <v>656328</v>
          </cell>
          <cell r="M2415" t="str">
            <v>P</v>
          </cell>
          <cell r="O2415" t="str">
            <v>Cosart, Jake</v>
          </cell>
        </row>
        <row r="2416">
          <cell r="C2416">
            <v>607397</v>
          </cell>
          <cell r="M2416" t="str">
            <v>P</v>
          </cell>
          <cell r="O2416" t="str">
            <v>Cose, Jake</v>
          </cell>
        </row>
        <row r="2417">
          <cell r="C2417">
            <v>641483</v>
          </cell>
          <cell r="M2417" t="str">
            <v>P</v>
          </cell>
          <cell r="O2417" t="str">
            <v>Coshow, Cale</v>
          </cell>
        </row>
        <row r="2418">
          <cell r="C2418">
            <v>656329</v>
          </cell>
          <cell r="M2418" t="str">
            <v>P</v>
          </cell>
          <cell r="O2418" t="str">
            <v>Cosme, Jean</v>
          </cell>
        </row>
        <row r="2419">
          <cell r="C2419">
            <v>670323</v>
          </cell>
          <cell r="M2419" t="str">
            <v>C</v>
          </cell>
          <cell r="O2419" t="str">
            <v>Costa, Jarrett</v>
          </cell>
        </row>
        <row r="2420">
          <cell r="C2420">
            <v>453068</v>
          </cell>
          <cell r="M2420" t="str">
            <v>1B</v>
          </cell>
          <cell r="O2420" t="str">
            <v>Costanzo, Mike</v>
          </cell>
        </row>
        <row r="2421">
          <cell r="C2421">
            <v>605193</v>
          </cell>
          <cell r="M2421" t="str">
            <v>C</v>
          </cell>
          <cell r="O2421" t="str">
            <v>Coste, Carlos</v>
          </cell>
        </row>
        <row r="2422">
          <cell r="C2422">
            <v>607184</v>
          </cell>
          <cell r="M2422" t="str">
            <v>P</v>
          </cell>
          <cell r="O2422" t="str">
            <v>Costello, Conor</v>
          </cell>
        </row>
        <row r="2423">
          <cell r="C2423">
            <v>656330</v>
          </cell>
          <cell r="M2423" t="str">
            <v>P</v>
          </cell>
          <cell r="O2423" t="str">
            <v>Costello, Michael</v>
          </cell>
        </row>
        <row r="2424">
          <cell r="C2424">
            <v>276521</v>
          </cell>
          <cell r="M2424" t="str">
            <v>C</v>
          </cell>
          <cell r="O2424" t="str">
            <v>Cota, Humberto</v>
          </cell>
        </row>
        <row r="2425">
          <cell r="C2425">
            <v>433590</v>
          </cell>
          <cell r="M2425" t="str">
            <v>CF</v>
          </cell>
          <cell r="O2425" t="str">
            <v>Cota, Jesus</v>
          </cell>
        </row>
        <row r="2426">
          <cell r="C2426">
            <v>601978</v>
          </cell>
          <cell r="M2426" t="str">
            <v>P</v>
          </cell>
          <cell r="O2426" t="str">
            <v>Cota, Fabian</v>
          </cell>
        </row>
        <row r="2427">
          <cell r="C2427">
            <v>606955</v>
          </cell>
          <cell r="M2427" t="str">
            <v>P</v>
          </cell>
          <cell r="O2427" t="str">
            <v>Cote, Jordan</v>
          </cell>
        </row>
        <row r="2428">
          <cell r="C2428">
            <v>649811</v>
          </cell>
          <cell r="M2428" t="str">
            <v>SS</v>
          </cell>
          <cell r="O2428" t="str">
            <v>Cotes, Oscar</v>
          </cell>
        </row>
        <row r="2429">
          <cell r="C2429">
            <v>571584</v>
          </cell>
          <cell r="M2429" t="str">
            <v>P</v>
          </cell>
          <cell r="O2429" t="str">
            <v>Cotham, Caleb</v>
          </cell>
        </row>
        <row r="2430">
          <cell r="C2430">
            <v>592227</v>
          </cell>
          <cell r="M2430" t="str">
            <v>OF</v>
          </cell>
          <cell r="O2430" t="str">
            <v>Cotto, Omar</v>
          </cell>
        </row>
        <row r="2431">
          <cell r="C2431">
            <v>571585</v>
          </cell>
          <cell r="M2431" t="str">
            <v>P</v>
          </cell>
          <cell r="O2431" t="str">
            <v>Cotton, Jamaine</v>
          </cell>
        </row>
        <row r="2432">
          <cell r="C2432">
            <v>605194</v>
          </cell>
          <cell r="M2432" t="str">
            <v>P</v>
          </cell>
          <cell r="O2432" t="str">
            <v>Cotton, Jharel</v>
          </cell>
        </row>
        <row r="2433">
          <cell r="C2433">
            <v>641484</v>
          </cell>
          <cell r="M2433" t="str">
            <v>P</v>
          </cell>
          <cell r="O2433" t="str">
            <v>Cotton, Chris</v>
          </cell>
        </row>
        <row r="2434">
          <cell r="C2434">
            <v>425840</v>
          </cell>
          <cell r="M2434" t="str">
            <v>P</v>
          </cell>
          <cell r="O2434" t="str">
            <v>Cotts, Neal</v>
          </cell>
        </row>
        <row r="2435">
          <cell r="C2435">
            <v>592228</v>
          </cell>
          <cell r="M2435" t="str">
            <v>P</v>
          </cell>
          <cell r="O2435" t="str">
            <v>Couch, Keith</v>
          </cell>
        </row>
        <row r="2436">
          <cell r="C2436">
            <v>543056</v>
          </cell>
          <cell r="M2436" t="str">
            <v>P</v>
          </cell>
          <cell r="O2436" t="str">
            <v>Coulombe, Daniel</v>
          </cell>
        </row>
        <row r="2437">
          <cell r="C2437">
            <v>621520</v>
          </cell>
          <cell r="M2437" t="str">
            <v>RF</v>
          </cell>
          <cell r="O2437" t="str">
            <v>Coulter, Clint</v>
          </cell>
        </row>
        <row r="2438">
          <cell r="C2438">
            <v>656332</v>
          </cell>
          <cell r="M2438" t="str">
            <v>P</v>
          </cell>
          <cell r="O2438" t="str">
            <v>Coursel, Robbie</v>
          </cell>
        </row>
        <row r="2439">
          <cell r="C2439">
            <v>606956</v>
          </cell>
          <cell r="M2439" t="str">
            <v>1B</v>
          </cell>
          <cell r="O2439" t="str">
            <v>Court, Ryan</v>
          </cell>
        </row>
        <row r="2440">
          <cell r="C2440">
            <v>624426</v>
          </cell>
          <cell r="M2440" t="str">
            <v>CF</v>
          </cell>
          <cell r="O2440" t="str">
            <v>Cousino, Austin</v>
          </cell>
        </row>
        <row r="2441">
          <cell r="C2441">
            <v>454974</v>
          </cell>
          <cell r="M2441" t="str">
            <v>P</v>
          </cell>
          <cell r="O2441" t="str">
            <v>Cova, Rafael</v>
          </cell>
        </row>
        <row r="2442">
          <cell r="C2442">
            <v>670446</v>
          </cell>
          <cell r="M2442" t="str">
            <v>P</v>
          </cell>
          <cell r="O2442" t="str">
            <v>Covelle, Paul</v>
          </cell>
        </row>
        <row r="2443">
          <cell r="C2443">
            <v>669855</v>
          </cell>
          <cell r="M2443" t="str">
            <v>P</v>
          </cell>
          <cell r="O2443" t="str">
            <v>Coveri, Ludovico</v>
          </cell>
        </row>
        <row r="2444">
          <cell r="C2444">
            <v>592229</v>
          </cell>
          <cell r="M2444" t="str">
            <v>P</v>
          </cell>
          <cell r="O2444" t="str">
            <v>Covey, Dylan</v>
          </cell>
        </row>
        <row r="2445">
          <cell r="C2445">
            <v>643268</v>
          </cell>
          <cell r="M2445" t="str">
            <v>2B</v>
          </cell>
          <cell r="O2445" t="str">
            <v>Cowan, Jordan</v>
          </cell>
        </row>
        <row r="2446">
          <cell r="C2446">
            <v>592230</v>
          </cell>
          <cell r="M2446" t="str">
            <v>3B</v>
          </cell>
          <cell r="O2446" t="str">
            <v>Cowart, Kaleb</v>
          </cell>
        </row>
        <row r="2447">
          <cell r="C2447">
            <v>518577</v>
          </cell>
          <cell r="M2447" t="str">
            <v>LF</v>
          </cell>
          <cell r="O2447" t="str">
            <v>Cowgill, Collin</v>
          </cell>
        </row>
        <row r="2448">
          <cell r="C2448">
            <v>623411</v>
          </cell>
          <cell r="M2448" t="str">
            <v>P</v>
          </cell>
          <cell r="O2448" t="str">
            <v>Cowgill, Coby</v>
          </cell>
        </row>
        <row r="2449">
          <cell r="C2449">
            <v>543059</v>
          </cell>
          <cell r="M2449" t="str">
            <v>3B</v>
          </cell>
          <cell r="O2449" t="str">
            <v>Cox, Zack</v>
          </cell>
        </row>
        <row r="2450">
          <cell r="C2450">
            <v>641485</v>
          </cell>
          <cell r="M2450" t="str">
            <v>P</v>
          </cell>
          <cell r="O2450" t="str">
            <v>Cox, Cortland</v>
          </cell>
        </row>
        <row r="2451">
          <cell r="C2451">
            <v>656333</v>
          </cell>
          <cell r="M2451" t="str">
            <v>P</v>
          </cell>
          <cell r="O2451" t="str">
            <v>Cox, Taylor</v>
          </cell>
        </row>
        <row r="2452">
          <cell r="C2452">
            <v>658073</v>
          </cell>
          <cell r="M2452" t="str">
            <v>P</v>
          </cell>
          <cell r="O2452" t="str">
            <v>Cox, Wesley</v>
          </cell>
        </row>
        <row r="2453">
          <cell r="C2453">
            <v>663329</v>
          </cell>
          <cell r="M2453" t="str">
            <v>P</v>
          </cell>
          <cell r="O2453" t="str">
            <v>Cox, Aaron</v>
          </cell>
        </row>
        <row r="2454">
          <cell r="C2454">
            <v>665141</v>
          </cell>
          <cell r="M2454" t="str">
            <v>P</v>
          </cell>
          <cell r="O2454" t="str">
            <v>Cox, Andy</v>
          </cell>
        </row>
        <row r="2455">
          <cell r="C2455">
            <v>666290</v>
          </cell>
          <cell r="M2455" t="str">
            <v>P</v>
          </cell>
          <cell r="O2455" t="str">
            <v>Cox, Christian</v>
          </cell>
        </row>
        <row r="2456">
          <cell r="C2456">
            <v>518578</v>
          </cell>
          <cell r="M2456" t="str">
            <v>LF</v>
          </cell>
          <cell r="O2456" t="str">
            <v>Coyle, Bobby</v>
          </cell>
        </row>
        <row r="2457">
          <cell r="C2457">
            <v>592231</v>
          </cell>
          <cell r="M2457" t="str">
            <v>2B</v>
          </cell>
          <cell r="O2457" t="str">
            <v>Coyle, Sean</v>
          </cell>
        </row>
        <row r="2458">
          <cell r="C2458">
            <v>621562</v>
          </cell>
          <cell r="M2458" t="str">
            <v>2B</v>
          </cell>
          <cell r="O2458" t="str">
            <v>Coyle, Thomas</v>
          </cell>
        </row>
        <row r="2459">
          <cell r="C2459">
            <v>446359</v>
          </cell>
          <cell r="M2459" t="str">
            <v>SS</v>
          </cell>
          <cell r="O2459" t="str">
            <v>Cozart, Zack</v>
          </cell>
        </row>
        <row r="2460">
          <cell r="C2460">
            <v>664910</v>
          </cell>
          <cell r="M2460" t="str">
            <v>P</v>
          </cell>
          <cell r="O2460" t="str">
            <v>Cozart, Logan</v>
          </cell>
        </row>
        <row r="2461">
          <cell r="C2461">
            <v>622226</v>
          </cell>
          <cell r="M2461" t="str">
            <v>RF</v>
          </cell>
          <cell r="O2461" t="str">
            <v>Cozens, Dylan</v>
          </cell>
        </row>
        <row r="2462">
          <cell r="C2462">
            <v>621293</v>
          </cell>
          <cell r="M2462" t="str">
            <v>P</v>
          </cell>
          <cell r="O2462" t="str">
            <v>Crabaugh, Cody</v>
          </cell>
        </row>
        <row r="2463">
          <cell r="C2463">
            <v>571588</v>
          </cell>
          <cell r="M2463" t="str">
            <v>P</v>
          </cell>
          <cell r="O2463" t="str">
            <v>Crabbe, Tim</v>
          </cell>
        </row>
        <row r="2464">
          <cell r="C2464">
            <v>593493</v>
          </cell>
          <cell r="M2464" t="str">
            <v>RF</v>
          </cell>
          <cell r="O2464" t="str">
            <v>Crafort, Samuel</v>
          </cell>
        </row>
        <row r="2465">
          <cell r="C2465">
            <v>501800</v>
          </cell>
          <cell r="M2465" t="str">
            <v>LF</v>
          </cell>
          <cell r="O2465" t="str">
            <v>Craig, Allen</v>
          </cell>
        </row>
        <row r="2466">
          <cell r="C2466">
            <v>643269</v>
          </cell>
          <cell r="M2466" t="str">
            <v>3B</v>
          </cell>
          <cell r="O2466" t="str">
            <v>Craig, Will</v>
          </cell>
        </row>
        <row r="2467">
          <cell r="C2467">
            <v>656334</v>
          </cell>
          <cell r="M2467" t="str">
            <v>P</v>
          </cell>
          <cell r="O2467" t="str">
            <v>Craig, Dylan</v>
          </cell>
        </row>
        <row r="2468">
          <cell r="C2468">
            <v>665061</v>
          </cell>
          <cell r="M2468" t="str">
            <v>OF</v>
          </cell>
          <cell r="O2468" t="str">
            <v>Craig, Gus</v>
          </cell>
        </row>
        <row r="2469">
          <cell r="C2469">
            <v>665595</v>
          </cell>
          <cell r="M2469" t="str">
            <v>P</v>
          </cell>
          <cell r="O2469" t="str">
            <v>Cramer, Gabe</v>
          </cell>
        </row>
        <row r="2470">
          <cell r="C2470">
            <v>657547</v>
          </cell>
          <cell r="M2470" t="str">
            <v>3B</v>
          </cell>
          <cell r="O2470" t="str">
            <v>Cranmer, Ryan</v>
          </cell>
        </row>
        <row r="2471">
          <cell r="C2471">
            <v>572788</v>
          </cell>
          <cell r="M2471" t="str">
            <v>P</v>
          </cell>
          <cell r="O2471" t="str">
            <v>Cravy, Tyler</v>
          </cell>
        </row>
        <row r="2472">
          <cell r="C2472">
            <v>408307</v>
          </cell>
          <cell r="M2472" t="str">
            <v>LF</v>
          </cell>
          <cell r="O2472" t="str">
            <v>Crawford, Carl</v>
          </cell>
        </row>
        <row r="2473">
          <cell r="C2473">
            <v>457751</v>
          </cell>
          <cell r="M2473" t="str">
            <v>P</v>
          </cell>
          <cell r="O2473" t="str">
            <v>Crawford, Evan</v>
          </cell>
        </row>
        <row r="2474">
          <cell r="C2474">
            <v>462896</v>
          </cell>
          <cell r="M2474" t="str">
            <v>P</v>
          </cell>
          <cell r="O2474" t="str">
            <v>Crawford, Tristan</v>
          </cell>
        </row>
        <row r="2475">
          <cell r="C2475">
            <v>543063</v>
          </cell>
          <cell r="M2475" t="str">
            <v>SS</v>
          </cell>
          <cell r="O2475" t="str">
            <v>Crawford, Brandon</v>
          </cell>
        </row>
        <row r="2476">
          <cell r="C2476">
            <v>592232</v>
          </cell>
          <cell r="M2476" t="str">
            <v>P</v>
          </cell>
          <cell r="O2476" t="str">
            <v>Crawford, Jonathon</v>
          </cell>
        </row>
        <row r="2477">
          <cell r="C2477">
            <v>621171</v>
          </cell>
          <cell r="M2477" t="str">
            <v>P</v>
          </cell>
          <cell r="O2477" t="str">
            <v>Crawford, Alec</v>
          </cell>
        </row>
        <row r="2478">
          <cell r="C2478">
            <v>622197</v>
          </cell>
          <cell r="M2478" t="str">
            <v>CF</v>
          </cell>
          <cell r="O2478" t="str">
            <v>Crawford, Rashad</v>
          </cell>
        </row>
        <row r="2479">
          <cell r="C2479">
            <v>641487</v>
          </cell>
          <cell r="M2479" t="str">
            <v>SS</v>
          </cell>
          <cell r="O2479" t="str">
            <v>Crawford, J.P.</v>
          </cell>
        </row>
        <row r="2480">
          <cell r="C2480">
            <v>660587</v>
          </cell>
          <cell r="M2480" t="str">
            <v>P</v>
          </cell>
          <cell r="O2480" t="str">
            <v>Crawford, Leonardo</v>
          </cell>
        </row>
        <row r="2481">
          <cell r="C2481">
            <v>664949</v>
          </cell>
          <cell r="M2481" t="str">
            <v>OF</v>
          </cell>
          <cell r="O2481" t="str">
            <v>Cray, Landon</v>
          </cell>
        </row>
        <row r="2482">
          <cell r="C2482">
            <v>595926</v>
          </cell>
          <cell r="M2482" t="str">
            <v>P</v>
          </cell>
          <cell r="O2482" t="str">
            <v>Creasy, Jason</v>
          </cell>
        </row>
        <row r="2483">
          <cell r="C2483">
            <v>641489</v>
          </cell>
          <cell r="M2483" t="str">
            <v>P</v>
          </cell>
          <cell r="O2483" t="str">
            <v>Crescentini, Marcus</v>
          </cell>
        </row>
        <row r="2484">
          <cell r="C2484">
            <v>656335</v>
          </cell>
          <cell r="M2484" t="str">
            <v>P</v>
          </cell>
          <cell r="O2484" t="str">
            <v>Cressley, Aaron</v>
          </cell>
        </row>
        <row r="2485">
          <cell r="C2485">
            <v>658061</v>
          </cell>
          <cell r="M2485" t="str">
            <v>2B</v>
          </cell>
          <cell r="O2485" t="str">
            <v>Cribbs, Galli</v>
          </cell>
        </row>
        <row r="2486">
          <cell r="C2486">
            <v>592233</v>
          </cell>
          <cell r="M2486" t="str">
            <v>P</v>
          </cell>
          <cell r="O2486" t="str">
            <v>Crichton, Stefan</v>
          </cell>
        </row>
        <row r="2487">
          <cell r="C2487">
            <v>605195</v>
          </cell>
          <cell r="M2487" t="str">
            <v>P</v>
          </cell>
          <cell r="O2487" t="str">
            <v>Crick, Kyle</v>
          </cell>
        </row>
        <row r="2488">
          <cell r="C2488">
            <v>665133</v>
          </cell>
          <cell r="M2488" t="str">
            <v>2B</v>
          </cell>
          <cell r="O2488" t="str">
            <v>Crinella, Frank</v>
          </cell>
        </row>
        <row r="2489">
          <cell r="C2489">
            <v>622503</v>
          </cell>
          <cell r="M2489" t="str">
            <v>P</v>
          </cell>
          <cell r="O2489" t="str">
            <v>Crismatt, Nabil</v>
          </cell>
        </row>
        <row r="2490">
          <cell r="C2490">
            <v>608571</v>
          </cell>
          <cell r="M2490" t="str">
            <v>P</v>
          </cell>
          <cell r="O2490" t="str">
            <v>Crisostomo, Cristopher</v>
          </cell>
        </row>
        <row r="2491">
          <cell r="C2491">
            <v>644378</v>
          </cell>
          <cell r="M2491" t="str">
            <v>IF</v>
          </cell>
          <cell r="O2491" t="str">
            <v>Crisostomo, Luis</v>
          </cell>
        </row>
        <row r="2492">
          <cell r="C2492">
            <v>424825</v>
          </cell>
          <cell r="M2492" t="str">
            <v>LF</v>
          </cell>
          <cell r="O2492" t="str">
            <v>Crisp, Coco</v>
          </cell>
        </row>
        <row r="2493">
          <cell r="C2493">
            <v>543067</v>
          </cell>
          <cell r="M2493" t="str">
            <v>LF</v>
          </cell>
          <cell r="O2493" t="str">
            <v>Crocker, Bobby</v>
          </cell>
        </row>
        <row r="2494">
          <cell r="C2494">
            <v>641490</v>
          </cell>
          <cell r="M2494" t="str">
            <v>P</v>
          </cell>
          <cell r="O2494" t="str">
            <v>Crockett, Kyle</v>
          </cell>
        </row>
        <row r="2495">
          <cell r="C2495">
            <v>543068</v>
          </cell>
          <cell r="M2495" t="str">
            <v>1B</v>
          </cell>
          <cell r="O2495" t="str">
            <v>Cron, C.J.</v>
          </cell>
        </row>
        <row r="2496">
          <cell r="C2496">
            <v>605196</v>
          </cell>
          <cell r="M2496" t="str">
            <v>1B</v>
          </cell>
          <cell r="O2496" t="str">
            <v>Cron, Kevin</v>
          </cell>
        </row>
        <row r="2497">
          <cell r="C2497">
            <v>630105</v>
          </cell>
          <cell r="M2497" t="str">
            <v>2B</v>
          </cell>
          <cell r="O2497" t="str">
            <v>Cronenworth, Jake</v>
          </cell>
        </row>
        <row r="2498">
          <cell r="C2498">
            <v>630063</v>
          </cell>
          <cell r="M2498" t="str">
            <v>3B</v>
          </cell>
          <cell r="O2498" t="str">
            <v>Cronin, Joe</v>
          </cell>
        </row>
        <row r="2499">
          <cell r="C2499">
            <v>643271</v>
          </cell>
          <cell r="M2499" t="str">
            <v>RF</v>
          </cell>
          <cell r="O2499" t="str">
            <v>Crook, Narciso</v>
          </cell>
        </row>
        <row r="2500">
          <cell r="C2500">
            <v>518582</v>
          </cell>
          <cell r="M2500" t="str">
            <v>P</v>
          </cell>
          <cell r="O2500" t="str">
            <v>Crosby, Casey</v>
          </cell>
        </row>
        <row r="2501">
          <cell r="C2501">
            <v>641493</v>
          </cell>
          <cell r="M2501" t="str">
            <v>P</v>
          </cell>
          <cell r="O2501" t="str">
            <v>Cross, Carson</v>
          </cell>
        </row>
        <row r="2502">
          <cell r="C2502">
            <v>665050</v>
          </cell>
          <cell r="M2502" t="str">
            <v>P</v>
          </cell>
          <cell r="O2502" t="str">
            <v>Cross, Colton</v>
          </cell>
        </row>
        <row r="2503">
          <cell r="C2503">
            <v>543069</v>
          </cell>
          <cell r="M2503" t="str">
            <v>LF</v>
          </cell>
          <cell r="O2503" t="str">
            <v>Crouse, Michael</v>
          </cell>
        </row>
        <row r="2504">
          <cell r="C2504">
            <v>607412</v>
          </cell>
          <cell r="M2504" t="str">
            <v>P</v>
          </cell>
          <cell r="O2504" t="str">
            <v>Crouse, Matt</v>
          </cell>
        </row>
        <row r="2505">
          <cell r="C2505">
            <v>656338</v>
          </cell>
          <cell r="M2505" t="str">
            <v>P</v>
          </cell>
          <cell r="O2505" t="str">
            <v>Crouse, Shane</v>
          </cell>
        </row>
        <row r="2506">
          <cell r="C2506">
            <v>663721</v>
          </cell>
          <cell r="M2506" t="str">
            <v>P</v>
          </cell>
          <cell r="O2506" t="str">
            <v>Crouse, Logan</v>
          </cell>
        </row>
        <row r="2507">
          <cell r="C2507">
            <v>543070</v>
          </cell>
          <cell r="M2507" t="str">
            <v>P</v>
          </cell>
          <cell r="O2507" t="str">
            <v>Crow, Aaron</v>
          </cell>
        </row>
        <row r="2508">
          <cell r="C2508">
            <v>460067</v>
          </cell>
          <cell r="M2508" t="str">
            <v>DH</v>
          </cell>
          <cell r="O2508" t="str">
            <v>Crowe, Trevor</v>
          </cell>
        </row>
        <row r="2509">
          <cell r="C2509">
            <v>571593</v>
          </cell>
          <cell r="M2509" t="str">
            <v>P</v>
          </cell>
          <cell r="O2509" t="str">
            <v>Crowley, Ryan</v>
          </cell>
        </row>
        <row r="2510">
          <cell r="C2510">
            <v>670409</v>
          </cell>
          <cell r="M2510" t="str">
            <v>C</v>
          </cell>
          <cell r="O2510" t="str">
            <v>Crowley, Alan</v>
          </cell>
        </row>
        <row r="2511">
          <cell r="C2511">
            <v>608327</v>
          </cell>
          <cell r="M2511" t="str">
            <v>P</v>
          </cell>
          <cell r="O2511" t="str">
            <v>Crownover, Matt</v>
          </cell>
        </row>
        <row r="2512">
          <cell r="C2512">
            <v>425510</v>
          </cell>
          <cell r="M2512" t="str">
            <v>P</v>
          </cell>
          <cell r="O2512" t="str">
            <v>Cruceta, Francisco</v>
          </cell>
        </row>
        <row r="2513">
          <cell r="C2513">
            <v>572792</v>
          </cell>
          <cell r="M2513" t="str">
            <v>2B</v>
          </cell>
          <cell r="O2513" t="str">
            <v>Crumbliss, Conner</v>
          </cell>
        </row>
        <row r="2514">
          <cell r="C2514">
            <v>548365</v>
          </cell>
          <cell r="M2514" t="str">
            <v>1B</v>
          </cell>
          <cell r="O2514" t="str">
            <v>Crumlich, D.J.</v>
          </cell>
        </row>
        <row r="2515">
          <cell r="C2515">
            <v>443558</v>
          </cell>
          <cell r="M2515" t="str">
            <v>DH</v>
          </cell>
          <cell r="O2515" t="str">
            <v>Cruz, Nelson</v>
          </cell>
        </row>
        <row r="2516">
          <cell r="C2516">
            <v>460588</v>
          </cell>
          <cell r="M2516" t="str">
            <v>P</v>
          </cell>
          <cell r="O2516" t="str">
            <v>Cruz, Rafael</v>
          </cell>
        </row>
        <row r="2517">
          <cell r="C2517">
            <v>462480</v>
          </cell>
          <cell r="M2517" t="str">
            <v>P</v>
          </cell>
          <cell r="O2517" t="str">
            <v>Cruz, Rhiner</v>
          </cell>
        </row>
        <row r="2518">
          <cell r="C2518">
            <v>488810</v>
          </cell>
          <cell r="M2518" t="str">
            <v>C</v>
          </cell>
          <cell r="O2518" t="str">
            <v>Cruz, Tony</v>
          </cell>
        </row>
        <row r="2519">
          <cell r="C2519">
            <v>518585</v>
          </cell>
          <cell r="M2519" t="str">
            <v>P</v>
          </cell>
          <cell r="O2519" t="str">
            <v>Cruz, Fernando</v>
          </cell>
        </row>
        <row r="2520">
          <cell r="C2520">
            <v>543071</v>
          </cell>
          <cell r="M2520" t="str">
            <v>P</v>
          </cell>
          <cell r="O2520" t="str">
            <v>Cruz, Luis</v>
          </cell>
        </row>
        <row r="2521">
          <cell r="C2521">
            <v>606133</v>
          </cell>
          <cell r="M2521" t="str">
            <v>C</v>
          </cell>
          <cell r="O2521" t="str">
            <v>Cruz, Luis</v>
          </cell>
        </row>
        <row r="2522">
          <cell r="C2522">
            <v>642626</v>
          </cell>
          <cell r="M2522" t="str">
            <v>P</v>
          </cell>
          <cell r="O2522" t="str">
            <v>Cruz, Oscar</v>
          </cell>
        </row>
        <row r="2523">
          <cell r="C2523">
            <v>642711</v>
          </cell>
          <cell r="M2523" t="str">
            <v>SS</v>
          </cell>
          <cell r="O2523" t="str">
            <v>Cruz, Johan</v>
          </cell>
        </row>
        <row r="2524">
          <cell r="C2524">
            <v>642757</v>
          </cell>
          <cell r="M2524" t="str">
            <v>3B</v>
          </cell>
          <cell r="O2524" t="str">
            <v>Cruz, Grofi</v>
          </cell>
        </row>
        <row r="2525">
          <cell r="C2525">
            <v>643272</v>
          </cell>
          <cell r="M2525" t="str">
            <v>SS</v>
          </cell>
          <cell r="O2525" t="str">
            <v>Cruz, Emmanuel</v>
          </cell>
        </row>
        <row r="2526">
          <cell r="C2526">
            <v>644379</v>
          </cell>
          <cell r="M2526" t="str">
            <v>2B</v>
          </cell>
          <cell r="O2526" t="str">
            <v>Cruz, Jared</v>
          </cell>
        </row>
        <row r="2527">
          <cell r="C2527">
            <v>650610</v>
          </cell>
          <cell r="M2527" t="str">
            <v>P</v>
          </cell>
          <cell r="O2527" t="str">
            <v>Cruz, Aronny</v>
          </cell>
        </row>
        <row r="2528">
          <cell r="C2528">
            <v>655992</v>
          </cell>
          <cell r="M2528" t="str">
            <v>P</v>
          </cell>
          <cell r="O2528" t="str">
            <v>Cruz, Israel</v>
          </cell>
        </row>
        <row r="2529">
          <cell r="C2529">
            <v>661430</v>
          </cell>
          <cell r="M2529" t="str">
            <v>P</v>
          </cell>
          <cell r="O2529" t="str">
            <v>Cruz, Willy</v>
          </cell>
        </row>
        <row r="2530">
          <cell r="C2530">
            <v>664588</v>
          </cell>
          <cell r="M2530" t="str">
            <v>P</v>
          </cell>
          <cell r="O2530" t="str">
            <v>Cruz, Edwin</v>
          </cell>
        </row>
        <row r="2531">
          <cell r="C2531">
            <v>665505</v>
          </cell>
          <cell r="M2531" t="str">
            <v>SS</v>
          </cell>
          <cell r="O2531" t="str">
            <v>Cruz, Derian</v>
          </cell>
        </row>
        <row r="2532">
          <cell r="C2532">
            <v>665815</v>
          </cell>
          <cell r="M2532" t="str">
            <v>P</v>
          </cell>
          <cell r="O2532" t="str">
            <v>Cruz, Wilfry</v>
          </cell>
        </row>
        <row r="2533">
          <cell r="C2533">
            <v>665833</v>
          </cell>
          <cell r="M2533" t="str">
            <v>SS</v>
          </cell>
          <cell r="O2533" t="str">
            <v>Cruz, Oneil</v>
          </cell>
        </row>
        <row r="2534">
          <cell r="C2534">
            <v>669856</v>
          </cell>
          <cell r="M2534" t="str">
            <v>P</v>
          </cell>
          <cell r="O2534" t="str">
            <v>Cruz, Amilcar</v>
          </cell>
        </row>
        <row r="2535">
          <cell r="C2535">
            <v>670043</v>
          </cell>
          <cell r="M2535" t="str">
            <v>C</v>
          </cell>
          <cell r="O2535" t="str">
            <v>Cruz, Michael</v>
          </cell>
        </row>
        <row r="2536">
          <cell r="C2536">
            <v>670745</v>
          </cell>
          <cell r="M2536" t="str">
            <v>P</v>
          </cell>
          <cell r="O2536" t="str">
            <v>Cruz, Axel</v>
          </cell>
        </row>
        <row r="2537">
          <cell r="C2537">
            <v>542528</v>
          </cell>
          <cell r="M2537" t="str">
            <v>P</v>
          </cell>
          <cell r="O2537" t="str">
            <v>Cruzado, Fernand</v>
          </cell>
        </row>
        <row r="2538">
          <cell r="C2538">
            <v>606323</v>
          </cell>
          <cell r="M2538" t="str">
            <v>RF</v>
          </cell>
          <cell r="O2538" t="str">
            <v>Cruzado, Victor</v>
          </cell>
        </row>
        <row r="2539">
          <cell r="C2539">
            <v>660630</v>
          </cell>
          <cell r="M2539" t="str">
            <v>OF</v>
          </cell>
          <cell r="O2539" t="str">
            <v>Cuadrado, Romer</v>
          </cell>
        </row>
        <row r="2540">
          <cell r="C2540">
            <v>541593</v>
          </cell>
          <cell r="M2540" t="str">
            <v>P</v>
          </cell>
          <cell r="O2540" t="str">
            <v>Cuan, Angel</v>
          </cell>
        </row>
        <row r="2541">
          <cell r="C2541">
            <v>621016</v>
          </cell>
          <cell r="M2541" t="str">
            <v>3B</v>
          </cell>
          <cell r="O2541" t="str">
            <v>Cuas, Jose</v>
          </cell>
        </row>
        <row r="2542">
          <cell r="C2542">
            <v>667386</v>
          </cell>
          <cell r="M2542" t="str">
            <v>P</v>
          </cell>
          <cell r="O2542" t="str">
            <v>Cubilete, Sergio</v>
          </cell>
        </row>
        <row r="2543">
          <cell r="C2543">
            <v>660859</v>
          </cell>
          <cell r="M2543" t="str">
            <v>SS</v>
          </cell>
          <cell r="O2543" t="str">
            <v>Cubillan, Ricardo</v>
          </cell>
        </row>
        <row r="2544">
          <cell r="C2544">
            <v>670835</v>
          </cell>
          <cell r="M2544" t="str">
            <v>IF</v>
          </cell>
          <cell r="O2544" t="str">
            <v>Cucjen, Daniel</v>
          </cell>
        </row>
        <row r="2545">
          <cell r="C2545">
            <v>623420</v>
          </cell>
          <cell r="M2545" t="str">
            <v>P</v>
          </cell>
          <cell r="O2545" t="str">
            <v>Cuda, Joe</v>
          </cell>
        </row>
        <row r="2546">
          <cell r="C2546">
            <v>150212</v>
          </cell>
          <cell r="M2546" t="str">
            <v>LF</v>
          </cell>
          <cell r="O2546" t="str">
            <v>Cuddyer, Michael</v>
          </cell>
        </row>
        <row r="2547">
          <cell r="C2547">
            <v>649438</v>
          </cell>
          <cell r="M2547" t="str">
            <v>P</v>
          </cell>
          <cell r="O2547" t="str">
            <v>Cuello, Eliezer</v>
          </cell>
        </row>
        <row r="2548">
          <cell r="C2548">
            <v>656020</v>
          </cell>
          <cell r="M2548" t="str">
            <v>P</v>
          </cell>
          <cell r="O2548" t="str">
            <v>Cuello, Ederi</v>
          </cell>
        </row>
        <row r="2549">
          <cell r="C2549">
            <v>660654</v>
          </cell>
          <cell r="M2549" t="str">
            <v>P</v>
          </cell>
          <cell r="O2549" t="str">
            <v>Cuenca, Saul</v>
          </cell>
        </row>
        <row r="2550">
          <cell r="C2550">
            <v>660664</v>
          </cell>
          <cell r="M2550" t="str">
            <v>C</v>
          </cell>
          <cell r="O2550" t="str">
            <v>Cuesto, Darling</v>
          </cell>
        </row>
        <row r="2551">
          <cell r="C2551">
            <v>456501</v>
          </cell>
          <cell r="M2551" t="str">
            <v>P</v>
          </cell>
          <cell r="O2551" t="str">
            <v>Cueto, Johnny</v>
          </cell>
        </row>
        <row r="2552">
          <cell r="C2552">
            <v>571035</v>
          </cell>
          <cell r="M2552" t="str">
            <v>P</v>
          </cell>
          <cell r="O2552" t="str">
            <v>Cuevas, William</v>
          </cell>
        </row>
        <row r="2553">
          <cell r="C2553">
            <v>571595</v>
          </cell>
          <cell r="M2553" t="str">
            <v>OF</v>
          </cell>
          <cell r="O2553" t="str">
            <v>Cuevas, Noel</v>
          </cell>
        </row>
        <row r="2554">
          <cell r="C2554">
            <v>607946</v>
          </cell>
          <cell r="M2554" t="str">
            <v>3B</v>
          </cell>
          <cell r="O2554" t="str">
            <v>Cuevas, Varonex</v>
          </cell>
        </row>
        <row r="2555">
          <cell r="C2555">
            <v>622456</v>
          </cell>
          <cell r="M2555" t="str">
            <v>P</v>
          </cell>
          <cell r="O2555" t="str">
            <v>Cuevas, Yanuel</v>
          </cell>
        </row>
        <row r="2556">
          <cell r="C2556">
            <v>622480</v>
          </cell>
          <cell r="M2556" t="str">
            <v>P</v>
          </cell>
          <cell r="O2556" t="str">
            <v>Cuevas, Israel</v>
          </cell>
        </row>
        <row r="2557">
          <cell r="C2557">
            <v>622760</v>
          </cell>
          <cell r="M2557" t="str">
            <v>SS</v>
          </cell>
          <cell r="O2557" t="str">
            <v>Cuevas, Bryan</v>
          </cell>
        </row>
        <row r="2558">
          <cell r="C2558">
            <v>656104</v>
          </cell>
          <cell r="M2558" t="str">
            <v>P</v>
          </cell>
          <cell r="O2558" t="str">
            <v>Cuevas, Juan</v>
          </cell>
        </row>
        <row r="2559">
          <cell r="C2559">
            <v>660663</v>
          </cell>
          <cell r="M2559" t="str">
            <v>LF</v>
          </cell>
          <cell r="O2559" t="str">
            <v>Cuevas, Frederick</v>
          </cell>
        </row>
        <row r="2560">
          <cell r="C2560">
            <v>660905</v>
          </cell>
          <cell r="M2560" t="str">
            <v>OF</v>
          </cell>
          <cell r="O2560" t="str">
            <v>Cuevas, Yovanny</v>
          </cell>
        </row>
        <row r="2561">
          <cell r="C2561">
            <v>665902</v>
          </cell>
          <cell r="M2561" t="str">
            <v>P</v>
          </cell>
          <cell r="O2561" t="str">
            <v>Cuevas, Felix</v>
          </cell>
        </row>
        <row r="2562">
          <cell r="C2562">
            <v>665920</v>
          </cell>
          <cell r="M2562" t="str">
            <v>P</v>
          </cell>
          <cell r="O2562" t="str">
            <v>Cuevas, Adams</v>
          </cell>
        </row>
        <row r="2563">
          <cell r="C2563">
            <v>620990</v>
          </cell>
          <cell r="M2563" t="str">
            <v>SS</v>
          </cell>
          <cell r="O2563" t="str">
            <v>Cuicas, William</v>
          </cell>
        </row>
        <row r="2564">
          <cell r="C2564">
            <v>518586</v>
          </cell>
          <cell r="M2564" t="str">
            <v>3B</v>
          </cell>
          <cell r="O2564" t="str">
            <v>Culberson, Charlie</v>
          </cell>
        </row>
        <row r="2565">
          <cell r="C2565">
            <v>621346</v>
          </cell>
          <cell r="M2565" t="str">
            <v>P</v>
          </cell>
          <cell r="O2565" t="str">
            <v>Culbreth, Ty</v>
          </cell>
        </row>
        <row r="2566">
          <cell r="C2566">
            <v>543074</v>
          </cell>
          <cell r="M2566" t="str">
            <v>P</v>
          </cell>
          <cell r="O2566" t="str">
            <v>Culver, Malcom</v>
          </cell>
        </row>
        <row r="2567">
          <cell r="C2567">
            <v>592237</v>
          </cell>
          <cell r="M2567" t="str">
            <v>SS</v>
          </cell>
          <cell r="O2567" t="str">
            <v>Culver, Cito</v>
          </cell>
        </row>
        <row r="2568">
          <cell r="C2568">
            <v>640488</v>
          </cell>
          <cell r="M2568" t="str">
            <v>SS</v>
          </cell>
          <cell r="O2568" t="str">
            <v>Cumana, Grenny</v>
          </cell>
        </row>
        <row r="2569">
          <cell r="C2569">
            <v>656340</v>
          </cell>
          <cell r="M2569" t="str">
            <v>C</v>
          </cell>
          <cell r="O2569" t="str">
            <v>Cumberland, Brett</v>
          </cell>
        </row>
        <row r="2570">
          <cell r="C2570">
            <v>592238</v>
          </cell>
          <cell r="M2570" t="str">
            <v>P</v>
          </cell>
          <cell r="O2570" t="str">
            <v>Cumpton, Brandon</v>
          </cell>
        </row>
        <row r="2571">
          <cell r="C2571">
            <v>658317</v>
          </cell>
          <cell r="M2571" t="str">
            <v>P</v>
          </cell>
          <cell r="O2571" t="str">
            <v>Cundari, Rocco</v>
          </cell>
        </row>
        <row r="2572">
          <cell r="C2572">
            <v>594792</v>
          </cell>
          <cell r="M2572" t="str">
            <v>P</v>
          </cell>
          <cell r="O2572" t="str">
            <v>Cunniff, Brandon</v>
          </cell>
        </row>
        <row r="2573">
          <cell r="C2573">
            <v>488811</v>
          </cell>
          <cell r="M2573" t="str">
            <v>LF</v>
          </cell>
          <cell r="O2573" t="str">
            <v>Cunningham, Aaron</v>
          </cell>
        </row>
        <row r="2574">
          <cell r="C2574">
            <v>543075</v>
          </cell>
          <cell r="M2574" t="str">
            <v>3B</v>
          </cell>
          <cell r="O2574" t="str">
            <v>Cunningham, Jarek</v>
          </cell>
        </row>
        <row r="2575">
          <cell r="C2575">
            <v>592239</v>
          </cell>
          <cell r="M2575" t="str">
            <v>CF</v>
          </cell>
          <cell r="O2575" t="str">
            <v>Cunningham, Todd</v>
          </cell>
        </row>
        <row r="2576">
          <cell r="C2576">
            <v>641498</v>
          </cell>
          <cell r="M2576" t="str">
            <v>P</v>
          </cell>
          <cell r="O2576" t="str">
            <v>Cunningham, Nick</v>
          </cell>
        </row>
        <row r="2577">
          <cell r="C2577">
            <v>666127</v>
          </cell>
          <cell r="M2577" t="str">
            <v>SS</v>
          </cell>
          <cell r="O2577" t="str">
            <v>Curbelo, Luis</v>
          </cell>
        </row>
        <row r="2578">
          <cell r="C2578">
            <v>613480</v>
          </cell>
          <cell r="M2578" t="str">
            <v>CF</v>
          </cell>
          <cell r="O2578" t="str">
            <v>Curcio, Keith</v>
          </cell>
        </row>
        <row r="2579">
          <cell r="C2579">
            <v>621575</v>
          </cell>
          <cell r="M2579" t="str">
            <v>RF</v>
          </cell>
          <cell r="O2579" t="str">
            <v>Curletta, Joey</v>
          </cell>
        </row>
        <row r="2580">
          <cell r="C2580">
            <v>577029</v>
          </cell>
          <cell r="M2580" t="str">
            <v>3B</v>
          </cell>
          <cell r="O2580" t="str">
            <v>Curley, Chris</v>
          </cell>
        </row>
        <row r="2581">
          <cell r="C2581">
            <v>664752</v>
          </cell>
          <cell r="M2581" t="str">
            <v>1B</v>
          </cell>
          <cell r="O2581" t="str">
            <v>Curran, Seamus</v>
          </cell>
        </row>
        <row r="2582">
          <cell r="C2582">
            <v>543078</v>
          </cell>
          <cell r="M2582" t="str">
            <v>RF</v>
          </cell>
          <cell r="O2582" t="str">
            <v>Curry, Matt</v>
          </cell>
        </row>
        <row r="2583">
          <cell r="C2583">
            <v>543079</v>
          </cell>
          <cell r="M2583" t="str">
            <v>3B</v>
          </cell>
          <cell r="O2583" t="str">
            <v>Curtis, Jermaine</v>
          </cell>
        </row>
        <row r="2584">
          <cell r="C2584">
            <v>592240</v>
          </cell>
          <cell r="M2584" t="str">
            <v>P</v>
          </cell>
          <cell r="O2584" t="str">
            <v>Curtis, Luke</v>
          </cell>
        </row>
        <row r="2585">
          <cell r="C2585">
            <v>657205</v>
          </cell>
          <cell r="M2585" t="str">
            <v>P</v>
          </cell>
          <cell r="O2585" t="str">
            <v>Curtis, Zac</v>
          </cell>
        </row>
        <row r="2586">
          <cell r="C2586">
            <v>595928</v>
          </cell>
          <cell r="M2586" t="str">
            <v>P</v>
          </cell>
          <cell r="O2586" t="str">
            <v>Curtiss, John</v>
          </cell>
        </row>
        <row r="2587">
          <cell r="C2587">
            <v>593468</v>
          </cell>
          <cell r="M2587" t="str">
            <v>SS</v>
          </cell>
          <cell r="O2587" t="str">
            <v>Custodio, Claudio</v>
          </cell>
        </row>
        <row r="2588">
          <cell r="C2588">
            <v>621123</v>
          </cell>
          <cell r="M2588" t="str">
            <v>P</v>
          </cell>
          <cell r="O2588" t="str">
            <v>Custred, Matt</v>
          </cell>
        </row>
        <row r="2589">
          <cell r="C2589">
            <v>596144</v>
          </cell>
          <cell r="M2589" t="str">
            <v>3B</v>
          </cell>
          <cell r="O2589" t="str">
            <v>Cuthbert, Cheslor</v>
          </cell>
        </row>
        <row r="2590">
          <cell r="C2590">
            <v>475715</v>
          </cell>
          <cell r="M2590" t="str">
            <v>C</v>
          </cell>
          <cell r="O2590" t="str">
            <v>Cutler, Charlie</v>
          </cell>
        </row>
        <row r="2591">
          <cell r="C2591">
            <v>656345</v>
          </cell>
          <cell r="M2591" t="str">
            <v>P</v>
          </cell>
          <cell r="O2591" t="str">
            <v>Cutura, Andro</v>
          </cell>
        </row>
        <row r="2592">
          <cell r="C2592">
            <v>664202</v>
          </cell>
          <cell r="M2592" t="str">
            <v>P</v>
          </cell>
          <cell r="O2592" t="str">
            <v>Cyr, Tyler</v>
          </cell>
        </row>
        <row r="2593">
          <cell r="C2593">
            <v>547921</v>
          </cell>
          <cell r="M2593" t="str">
            <v>P</v>
          </cell>
          <cell r="O2593" t="str">
            <v>Da Silva, Tiago</v>
          </cell>
        </row>
        <row r="2594">
          <cell r="C2594">
            <v>650897</v>
          </cell>
          <cell r="M2594" t="str">
            <v>P</v>
          </cell>
          <cell r="O2594" t="str">
            <v>Da Silva, Miguel</v>
          </cell>
        </row>
        <row r="2595">
          <cell r="C2595">
            <v>636072</v>
          </cell>
          <cell r="M2595" t="str">
            <v>SS</v>
          </cell>
          <cell r="O2595" t="str">
            <v>Daal, Calten</v>
          </cell>
        </row>
        <row r="2596">
          <cell r="C2596">
            <v>630240</v>
          </cell>
          <cell r="M2596" t="str">
            <v>3B</v>
          </cell>
          <cell r="O2596" t="str">
            <v>Dacey, Matt</v>
          </cell>
        </row>
        <row r="2597">
          <cell r="C2597">
            <v>621311</v>
          </cell>
          <cell r="M2597" t="str">
            <v>CF</v>
          </cell>
          <cell r="O2597" t="str">
            <v>Dahl, David</v>
          </cell>
        </row>
        <row r="2598">
          <cell r="C2598">
            <v>658249</v>
          </cell>
          <cell r="M2598" t="str">
            <v>P</v>
          </cell>
          <cell r="O2598" t="str">
            <v>Dahlson, Bret</v>
          </cell>
        </row>
        <row r="2599">
          <cell r="C2599">
            <v>592242</v>
          </cell>
          <cell r="M2599" t="str">
            <v>P</v>
          </cell>
          <cell r="O2599" t="str">
            <v>Dahlstrand, Jacob</v>
          </cell>
        </row>
        <row r="2600">
          <cell r="C2600">
            <v>592243</v>
          </cell>
          <cell r="M2600" t="str">
            <v>C</v>
          </cell>
          <cell r="O2600" t="str">
            <v>Dailey, Brandon</v>
          </cell>
        </row>
        <row r="2601">
          <cell r="C2601">
            <v>661381</v>
          </cell>
          <cell r="M2601" t="str">
            <v>1B</v>
          </cell>
          <cell r="O2601" t="str">
            <v>Daily, Cody</v>
          </cell>
        </row>
        <row r="2602">
          <cell r="C2602">
            <v>666915</v>
          </cell>
          <cell r="M2602" t="str">
            <v>3B</v>
          </cell>
          <cell r="O2602" t="str">
            <v>Dalbec, Bobby</v>
          </cell>
        </row>
        <row r="2603">
          <cell r="C2603">
            <v>626931</v>
          </cell>
          <cell r="M2603" t="str">
            <v>3B</v>
          </cell>
          <cell r="O2603" t="str">
            <v>Dale, Ryan</v>
          </cell>
        </row>
        <row r="2604">
          <cell r="C2604">
            <v>457935</v>
          </cell>
          <cell r="M2604" t="str">
            <v>P</v>
          </cell>
          <cell r="O2604" t="str">
            <v>Daley, Matt</v>
          </cell>
        </row>
        <row r="2605">
          <cell r="C2605">
            <v>670035</v>
          </cell>
          <cell r="M2605" t="str">
            <v>P</v>
          </cell>
          <cell r="O2605" t="str">
            <v>Dallas, Dan</v>
          </cell>
        </row>
        <row r="2606">
          <cell r="C2606">
            <v>658144</v>
          </cell>
          <cell r="M2606" t="str">
            <v>LF</v>
          </cell>
          <cell r="O2606" t="str">
            <v>Dalmasi, Gesel</v>
          </cell>
        </row>
        <row r="2607">
          <cell r="C2607">
            <v>623249</v>
          </cell>
          <cell r="M2607" t="str">
            <v>1B</v>
          </cell>
          <cell r="O2607" t="str">
            <v>Dalton, Ryan</v>
          </cell>
        </row>
        <row r="2608">
          <cell r="C2608">
            <v>621448</v>
          </cell>
          <cell r="M2608" t="str">
            <v>OF</v>
          </cell>
          <cell r="O2608" t="str">
            <v>Daly, Zachary</v>
          </cell>
        </row>
        <row r="2609">
          <cell r="C2609">
            <v>606176</v>
          </cell>
          <cell r="M2609" t="str">
            <v>P</v>
          </cell>
          <cell r="O2609" t="str">
            <v>Damian, Pedro</v>
          </cell>
        </row>
        <row r="2610">
          <cell r="C2610">
            <v>660602</v>
          </cell>
          <cell r="M2610" t="str">
            <v>OF</v>
          </cell>
          <cell r="O2610" t="str">
            <v>Damian, Rayner</v>
          </cell>
        </row>
        <row r="2611">
          <cell r="C2611">
            <v>641499</v>
          </cell>
          <cell r="M2611" t="str">
            <v>P</v>
          </cell>
          <cell r="O2611" t="str">
            <v>Damron, Ty</v>
          </cell>
        </row>
        <row r="2612">
          <cell r="C2612">
            <v>621375</v>
          </cell>
          <cell r="M2612" t="str">
            <v>P</v>
          </cell>
          <cell r="O2612" t="str">
            <v>Danciu, Parker</v>
          </cell>
        </row>
        <row r="2613">
          <cell r="C2613">
            <v>495647</v>
          </cell>
          <cell r="M2613" t="str">
            <v>P</v>
          </cell>
          <cell r="O2613" t="str">
            <v>Daniel, Luis Angel</v>
          </cell>
        </row>
        <row r="2614">
          <cell r="C2614">
            <v>607360</v>
          </cell>
          <cell r="M2614" t="str">
            <v>P</v>
          </cell>
          <cell r="O2614" t="str">
            <v>Daniel, Trent</v>
          </cell>
        </row>
        <row r="2615">
          <cell r="C2615">
            <v>656348</v>
          </cell>
          <cell r="M2615" t="str">
            <v>2B</v>
          </cell>
          <cell r="O2615" t="str">
            <v>Daniel, Andrew</v>
          </cell>
        </row>
        <row r="2616">
          <cell r="C2616">
            <v>667707</v>
          </cell>
          <cell r="M2616" t="str">
            <v>P</v>
          </cell>
          <cell r="O2616" t="str">
            <v>Daniele, Alex</v>
          </cell>
        </row>
        <row r="2617">
          <cell r="C2617">
            <v>670034</v>
          </cell>
          <cell r="M2617" t="str">
            <v>OF</v>
          </cell>
          <cell r="O2617" t="str">
            <v>Daniels, D.J.</v>
          </cell>
        </row>
        <row r="2618">
          <cell r="C2618">
            <v>641501</v>
          </cell>
          <cell r="M2618" t="str">
            <v>P</v>
          </cell>
          <cell r="O2618" t="str">
            <v>Danish, Tyler</v>
          </cell>
        </row>
        <row r="2619">
          <cell r="C2619">
            <v>433579</v>
          </cell>
          <cell r="M2619" t="str">
            <v>P</v>
          </cell>
          <cell r="O2619" t="str">
            <v>Danks, John</v>
          </cell>
        </row>
        <row r="2620">
          <cell r="C2620">
            <v>458668</v>
          </cell>
          <cell r="M2620" t="str">
            <v>CF</v>
          </cell>
          <cell r="O2620" t="str">
            <v>Danks, Jordan</v>
          </cell>
        </row>
        <row r="2621">
          <cell r="C2621">
            <v>657549</v>
          </cell>
          <cell r="M2621" t="str">
            <v>OF</v>
          </cell>
          <cell r="O2621" t="str">
            <v>Danner, Michael</v>
          </cell>
        </row>
        <row r="2622">
          <cell r="C2622">
            <v>470486</v>
          </cell>
          <cell r="M2622" t="str">
            <v>3B</v>
          </cell>
          <cell r="O2622" t="str">
            <v>D'Antonio, Trent</v>
          </cell>
        </row>
        <row r="2623">
          <cell r="C2623">
            <v>641502</v>
          </cell>
          <cell r="M2623" t="str">
            <v>1B</v>
          </cell>
          <cell r="O2623" t="str">
            <v>Dantzler, L.B.</v>
          </cell>
        </row>
        <row r="2624">
          <cell r="C2624">
            <v>643274</v>
          </cell>
          <cell r="M2624" t="str">
            <v>P</v>
          </cell>
          <cell r="O2624" t="str">
            <v>Darhower, Chase</v>
          </cell>
        </row>
        <row r="2625">
          <cell r="C2625">
            <v>656351</v>
          </cell>
          <cell r="M2625" t="str">
            <v>CF</v>
          </cell>
          <cell r="O2625" t="str">
            <v>Daris, Joseph</v>
          </cell>
        </row>
        <row r="2626">
          <cell r="C2626">
            <v>488818</v>
          </cell>
          <cell r="M2626" t="str">
            <v>2B</v>
          </cell>
          <cell r="O2626" t="str">
            <v>d'Arnaud, Chase</v>
          </cell>
        </row>
        <row r="2627">
          <cell r="C2627">
            <v>518595</v>
          </cell>
          <cell r="M2627" t="str">
            <v>C</v>
          </cell>
          <cell r="O2627" t="str">
            <v>d'Arnaud, Travis</v>
          </cell>
        </row>
        <row r="2628">
          <cell r="C2628">
            <v>592244</v>
          </cell>
          <cell r="M2628" t="str">
            <v>P</v>
          </cell>
          <cell r="O2628" t="str">
            <v>Darnell, Logan</v>
          </cell>
        </row>
        <row r="2629">
          <cell r="C2629">
            <v>607260</v>
          </cell>
          <cell r="M2629" t="str">
            <v>P</v>
          </cell>
          <cell r="O2629" t="str">
            <v>Darrah, Jesse</v>
          </cell>
        </row>
        <row r="2630">
          <cell r="C2630">
            <v>571601</v>
          </cell>
          <cell r="M2630" t="str">
            <v>3B</v>
          </cell>
          <cell r="O2630" t="str">
            <v>Darvill, Wes</v>
          </cell>
        </row>
        <row r="2631">
          <cell r="C2631">
            <v>506433</v>
          </cell>
          <cell r="M2631" t="str">
            <v>P</v>
          </cell>
          <cell r="O2631" t="str">
            <v>Darvish, Yu</v>
          </cell>
        </row>
        <row r="2632">
          <cell r="C2632">
            <v>623440</v>
          </cell>
          <cell r="M2632" t="str">
            <v>P</v>
          </cell>
          <cell r="O2632" t="str">
            <v>Davenport, Matt</v>
          </cell>
        </row>
        <row r="2633">
          <cell r="C2633">
            <v>571602</v>
          </cell>
          <cell r="M2633" t="str">
            <v>3B</v>
          </cell>
          <cell r="O2633" t="str">
            <v>Davidson, Matt</v>
          </cell>
        </row>
        <row r="2634">
          <cell r="C2634">
            <v>607207</v>
          </cell>
          <cell r="M2634" t="str">
            <v>2B</v>
          </cell>
          <cell r="O2634" t="str">
            <v>Davidson, Austin</v>
          </cell>
        </row>
        <row r="2635">
          <cell r="C2635">
            <v>656352</v>
          </cell>
          <cell r="M2635" t="str">
            <v>LF</v>
          </cell>
          <cell r="O2635" t="str">
            <v>Davidson, Braxton</v>
          </cell>
        </row>
        <row r="2636">
          <cell r="C2636">
            <v>656353</v>
          </cell>
          <cell r="M2636" t="str">
            <v>P</v>
          </cell>
          <cell r="O2636" t="str">
            <v>Davidson, Tucker</v>
          </cell>
        </row>
        <row r="2637">
          <cell r="C2637">
            <v>434678</v>
          </cell>
          <cell r="M2637" t="str">
            <v>P</v>
          </cell>
          <cell r="O2637" t="str">
            <v>Davies, Kyle</v>
          </cell>
        </row>
        <row r="2638">
          <cell r="C2638">
            <v>457116</v>
          </cell>
          <cell r="M2638" t="str">
            <v>3B</v>
          </cell>
          <cell r="O2638" t="str">
            <v>Davies, Josh</v>
          </cell>
        </row>
        <row r="2639">
          <cell r="C2639">
            <v>605200</v>
          </cell>
          <cell r="M2639" t="str">
            <v>P</v>
          </cell>
          <cell r="O2639" t="str">
            <v>Davies, Zach</v>
          </cell>
        </row>
        <row r="2640">
          <cell r="C2640">
            <v>663657</v>
          </cell>
          <cell r="M2640" t="str">
            <v>P</v>
          </cell>
          <cell r="O2640" t="str">
            <v>Davila, Garrett</v>
          </cell>
        </row>
        <row r="2641">
          <cell r="C2641">
            <v>434658</v>
          </cell>
          <cell r="M2641" t="str">
            <v>CF</v>
          </cell>
          <cell r="O2641" t="str">
            <v>Davis, Rajai</v>
          </cell>
        </row>
        <row r="2642">
          <cell r="C2642">
            <v>448801</v>
          </cell>
          <cell r="M2642" t="str">
            <v>1B</v>
          </cell>
          <cell r="O2642" t="str">
            <v>Davis, Chris</v>
          </cell>
        </row>
        <row r="2643">
          <cell r="C2643">
            <v>450604</v>
          </cell>
          <cell r="M2643" t="str">
            <v>C</v>
          </cell>
          <cell r="O2643" t="str">
            <v>Davis, Lars</v>
          </cell>
        </row>
        <row r="2644">
          <cell r="C2644">
            <v>451584</v>
          </cell>
          <cell r="M2644" t="str">
            <v>P</v>
          </cell>
          <cell r="O2644" t="str">
            <v>Davis, Wade</v>
          </cell>
        </row>
        <row r="2645">
          <cell r="C2645">
            <v>458530</v>
          </cell>
          <cell r="M2645" t="str">
            <v>P</v>
          </cell>
          <cell r="O2645" t="str">
            <v>Davis, Erik</v>
          </cell>
        </row>
        <row r="2646">
          <cell r="C2646">
            <v>477195</v>
          </cell>
          <cell r="M2646" t="str">
            <v>1B</v>
          </cell>
          <cell r="O2646" t="str">
            <v>Davis, Ike</v>
          </cell>
        </row>
        <row r="2647">
          <cell r="C2647">
            <v>488819</v>
          </cell>
          <cell r="M2647" t="str">
            <v>2B</v>
          </cell>
          <cell r="O2647" t="str">
            <v>Davis, Blake</v>
          </cell>
        </row>
        <row r="2648">
          <cell r="C2648">
            <v>501981</v>
          </cell>
          <cell r="M2648" t="str">
            <v>LF</v>
          </cell>
          <cell r="O2648" t="str">
            <v>Davis, Khris</v>
          </cell>
        </row>
        <row r="2649">
          <cell r="C2649">
            <v>518598</v>
          </cell>
          <cell r="M2649" t="str">
            <v>LF</v>
          </cell>
          <cell r="O2649" t="str">
            <v>Davis, Kentrail</v>
          </cell>
        </row>
        <row r="2650">
          <cell r="C2650">
            <v>543089</v>
          </cell>
          <cell r="M2650" t="str">
            <v>C</v>
          </cell>
          <cell r="O2650" t="str">
            <v>Davis, Taylor</v>
          </cell>
        </row>
        <row r="2651">
          <cell r="C2651">
            <v>572799</v>
          </cell>
          <cell r="M2651" t="str">
            <v>P</v>
          </cell>
          <cell r="O2651" t="str">
            <v>Davis, Tony</v>
          </cell>
        </row>
        <row r="2652">
          <cell r="C2652">
            <v>592245</v>
          </cell>
          <cell r="M2652" t="str">
            <v>P</v>
          </cell>
          <cell r="O2652" t="str">
            <v>Davis, Cody</v>
          </cell>
        </row>
        <row r="2653">
          <cell r="C2653">
            <v>592247</v>
          </cell>
          <cell r="M2653" t="str">
            <v>1B</v>
          </cell>
          <cell r="O2653" t="str">
            <v>Davis, Marcus</v>
          </cell>
        </row>
        <row r="2654">
          <cell r="C2654">
            <v>595172</v>
          </cell>
          <cell r="M2654" t="str">
            <v>2B</v>
          </cell>
          <cell r="O2654" t="str">
            <v>Davis, Logan</v>
          </cell>
        </row>
        <row r="2655">
          <cell r="C2655">
            <v>595929</v>
          </cell>
          <cell r="M2655" t="str">
            <v>OF</v>
          </cell>
          <cell r="O2655" t="str">
            <v>Davis, Dylan</v>
          </cell>
        </row>
        <row r="2656">
          <cell r="C2656">
            <v>605203</v>
          </cell>
          <cell r="M2656" t="str">
            <v>2B</v>
          </cell>
          <cell r="O2656" t="str">
            <v>Davis, Mason</v>
          </cell>
        </row>
        <row r="2657">
          <cell r="C2657">
            <v>605204</v>
          </cell>
          <cell r="M2657" t="str">
            <v>3B</v>
          </cell>
          <cell r="O2657" t="str">
            <v>Davis, J.D.</v>
          </cell>
        </row>
        <row r="2658">
          <cell r="C2658">
            <v>606959</v>
          </cell>
          <cell r="M2658" t="str">
            <v>P</v>
          </cell>
          <cell r="O2658" t="str">
            <v>Davis, Rookie</v>
          </cell>
        </row>
        <row r="2659">
          <cell r="C2659">
            <v>607508</v>
          </cell>
          <cell r="M2659" t="str">
            <v>OF</v>
          </cell>
          <cell r="O2659" t="str">
            <v>Davis, Austin</v>
          </cell>
        </row>
        <row r="2660">
          <cell r="C2660">
            <v>607974</v>
          </cell>
          <cell r="M2660" t="str">
            <v>CF</v>
          </cell>
          <cell r="O2660" t="str">
            <v>Davis, Glynn</v>
          </cell>
        </row>
        <row r="2661">
          <cell r="C2661">
            <v>622058</v>
          </cell>
          <cell r="M2661" t="str">
            <v>CF</v>
          </cell>
          <cell r="O2661" t="str">
            <v>Davis, D.J.</v>
          </cell>
        </row>
        <row r="2662">
          <cell r="C2662">
            <v>623326</v>
          </cell>
          <cell r="M2662" t="str">
            <v>RF</v>
          </cell>
          <cell r="O2662" t="str">
            <v>Davis, Quinten</v>
          </cell>
        </row>
        <row r="2663">
          <cell r="C2663">
            <v>641505</v>
          </cell>
          <cell r="M2663" t="str">
            <v>LF</v>
          </cell>
          <cell r="O2663" t="str">
            <v>Davis, Jonathan</v>
          </cell>
        </row>
        <row r="2664">
          <cell r="C2664">
            <v>642326</v>
          </cell>
          <cell r="M2664" t="str">
            <v>1B</v>
          </cell>
          <cell r="O2664" t="str">
            <v>Davis, Eduardo</v>
          </cell>
        </row>
        <row r="2665">
          <cell r="C2665">
            <v>643275</v>
          </cell>
          <cell r="M2665" t="str">
            <v>CF</v>
          </cell>
          <cell r="O2665" t="str">
            <v>Davis, Johnny</v>
          </cell>
        </row>
        <row r="2666">
          <cell r="C2666">
            <v>644380</v>
          </cell>
          <cell r="M2666" t="str">
            <v>P</v>
          </cell>
          <cell r="O2666" t="str">
            <v>Davis, Tripp</v>
          </cell>
        </row>
        <row r="2667">
          <cell r="C2667">
            <v>645218</v>
          </cell>
          <cell r="M2667" t="str">
            <v>P</v>
          </cell>
          <cell r="O2667" t="str">
            <v>Davis, Josh</v>
          </cell>
        </row>
        <row r="2668">
          <cell r="C2668">
            <v>656125</v>
          </cell>
          <cell r="M2668" t="str">
            <v>P</v>
          </cell>
          <cell r="O2668" t="str">
            <v>Davis, Devon</v>
          </cell>
        </row>
        <row r="2669">
          <cell r="C2669">
            <v>656354</v>
          </cell>
          <cell r="M2669" t="str">
            <v>P</v>
          </cell>
          <cell r="O2669" t="str">
            <v>Davis, Austin</v>
          </cell>
        </row>
        <row r="2670">
          <cell r="C2670">
            <v>656356</v>
          </cell>
          <cell r="M2670" t="str">
            <v>P</v>
          </cell>
          <cell r="O2670" t="str">
            <v>Davis, Weston</v>
          </cell>
        </row>
        <row r="2671">
          <cell r="C2671">
            <v>657551</v>
          </cell>
          <cell r="M2671" t="str">
            <v>CF</v>
          </cell>
          <cell r="O2671" t="str">
            <v>Davis, Tyree</v>
          </cell>
        </row>
        <row r="2672">
          <cell r="C2672">
            <v>657552</v>
          </cell>
          <cell r="M2672" t="str">
            <v>P</v>
          </cell>
          <cell r="O2672" t="str">
            <v>Davis, Zach</v>
          </cell>
        </row>
        <row r="2673">
          <cell r="C2673">
            <v>663305</v>
          </cell>
          <cell r="M2673" t="str">
            <v>P</v>
          </cell>
          <cell r="O2673" t="str">
            <v>Davis, Colton</v>
          </cell>
        </row>
        <row r="2674">
          <cell r="C2674">
            <v>663343</v>
          </cell>
          <cell r="M2674" t="str">
            <v>1B</v>
          </cell>
          <cell r="O2674" t="str">
            <v>Davis, Devin</v>
          </cell>
        </row>
        <row r="2675">
          <cell r="C2675">
            <v>663478</v>
          </cell>
          <cell r="M2675" t="str">
            <v>3B</v>
          </cell>
          <cell r="O2675" t="str">
            <v>Davis, Brendon</v>
          </cell>
        </row>
        <row r="2676">
          <cell r="C2676">
            <v>664041</v>
          </cell>
          <cell r="M2676" t="str">
            <v>LF</v>
          </cell>
          <cell r="O2676" t="str">
            <v>Davis, Jaylin</v>
          </cell>
        </row>
        <row r="2677">
          <cell r="C2677">
            <v>664751</v>
          </cell>
          <cell r="M2677" t="str">
            <v>2B</v>
          </cell>
          <cell r="O2677" t="str">
            <v>Davis, J.R.</v>
          </cell>
        </row>
        <row r="2678">
          <cell r="C2678">
            <v>664846</v>
          </cell>
          <cell r="M2678" t="str">
            <v>P</v>
          </cell>
          <cell r="O2678" t="str">
            <v>Davis, Andre</v>
          </cell>
        </row>
        <row r="2679">
          <cell r="C2679">
            <v>664895</v>
          </cell>
          <cell r="M2679" t="str">
            <v>P</v>
          </cell>
          <cell r="O2679" t="str">
            <v>Davis, Tyler</v>
          </cell>
        </row>
        <row r="2680">
          <cell r="C2680">
            <v>665078</v>
          </cell>
          <cell r="M2680" t="str">
            <v>P</v>
          </cell>
          <cell r="O2680" t="str">
            <v>Davis, Seth</v>
          </cell>
        </row>
        <row r="2681">
          <cell r="C2681">
            <v>667493</v>
          </cell>
          <cell r="M2681" t="str">
            <v>OF</v>
          </cell>
          <cell r="O2681" t="str">
            <v>Davis, Zach</v>
          </cell>
        </row>
        <row r="2682">
          <cell r="C2682">
            <v>670880</v>
          </cell>
          <cell r="M2682" t="str">
            <v>P</v>
          </cell>
          <cell r="O2682" t="str">
            <v>Davis, Erik</v>
          </cell>
        </row>
        <row r="2683">
          <cell r="C2683">
            <v>671025</v>
          </cell>
          <cell r="M2683" t="str">
            <v>SS</v>
          </cell>
          <cell r="O2683" t="str">
            <v>Davis, Matt</v>
          </cell>
        </row>
        <row r="2684">
          <cell r="C2684">
            <v>601700</v>
          </cell>
          <cell r="M2684" t="str">
            <v>P</v>
          </cell>
          <cell r="O2684" t="str">
            <v>Dawe, Dayton</v>
          </cell>
        </row>
        <row r="2685">
          <cell r="C2685">
            <v>621402</v>
          </cell>
          <cell r="M2685" t="str">
            <v>P</v>
          </cell>
          <cell r="O2685" t="str">
            <v>Dawson, Shane</v>
          </cell>
        </row>
        <row r="2686">
          <cell r="C2686">
            <v>669008</v>
          </cell>
          <cell r="M2686" t="str">
            <v>OF</v>
          </cell>
          <cell r="O2686" t="str">
            <v>Dawson, Ronnie</v>
          </cell>
        </row>
        <row r="2687">
          <cell r="C2687">
            <v>656357</v>
          </cell>
          <cell r="M2687" t="str">
            <v>CF</v>
          </cell>
          <cell r="O2687" t="str">
            <v>Day, Darius</v>
          </cell>
        </row>
        <row r="2688">
          <cell r="C2688">
            <v>475123</v>
          </cell>
          <cell r="M2688" t="str">
            <v>3B</v>
          </cell>
          <cell r="O2688" t="str">
            <v>Dayleg, Terrence</v>
          </cell>
        </row>
        <row r="2689">
          <cell r="C2689">
            <v>594795</v>
          </cell>
          <cell r="M2689" t="str">
            <v>P</v>
          </cell>
          <cell r="O2689" t="str">
            <v>Dayton, Grant</v>
          </cell>
        </row>
        <row r="2690">
          <cell r="C2690">
            <v>602074</v>
          </cell>
          <cell r="M2690" t="str">
            <v>RF</v>
          </cell>
          <cell r="O2690" t="str">
            <v>Daza, Yonathan</v>
          </cell>
        </row>
        <row r="2691">
          <cell r="C2691">
            <v>670988</v>
          </cell>
          <cell r="M2691" t="str">
            <v>P</v>
          </cell>
          <cell r="O2691" t="str">
            <v>Daza, Manuel</v>
          </cell>
        </row>
        <row r="2692">
          <cell r="C2692">
            <v>457477</v>
          </cell>
          <cell r="M2692" t="str">
            <v>LF</v>
          </cell>
          <cell r="O2692" t="str">
            <v>De Aza, Alejandro</v>
          </cell>
        </row>
        <row r="2693">
          <cell r="C2693">
            <v>622601</v>
          </cell>
          <cell r="M2693" t="str">
            <v>P</v>
          </cell>
          <cell r="O2693" t="str">
            <v>De Aza, Remy</v>
          </cell>
        </row>
        <row r="2694">
          <cell r="C2694">
            <v>622818</v>
          </cell>
          <cell r="M2694" t="str">
            <v>RF</v>
          </cell>
          <cell r="O2694" t="str">
            <v>De Aza, Andres</v>
          </cell>
        </row>
        <row r="2695">
          <cell r="C2695">
            <v>645281</v>
          </cell>
          <cell r="M2695" t="str">
            <v>3B</v>
          </cell>
          <cell r="O2695" t="str">
            <v>De Aza, Yeffry</v>
          </cell>
        </row>
        <row r="2696">
          <cell r="C2696">
            <v>436913</v>
          </cell>
          <cell r="M2696" t="str">
            <v>3B</v>
          </cell>
          <cell r="O2696" t="str">
            <v>de Caster, Yurendell</v>
          </cell>
        </row>
        <row r="2697">
          <cell r="C2697">
            <v>621008</v>
          </cell>
          <cell r="M2697" t="str">
            <v>SS</v>
          </cell>
          <cell r="O2697" t="str">
            <v>De Goti, Alexander</v>
          </cell>
        </row>
        <row r="2698">
          <cell r="C2698">
            <v>657554</v>
          </cell>
          <cell r="M2698" t="str">
            <v>P</v>
          </cell>
          <cell r="O2698" t="str">
            <v>De Gruy, Jacques</v>
          </cell>
        </row>
        <row r="2699">
          <cell r="C2699">
            <v>641506</v>
          </cell>
          <cell r="M2699" t="str">
            <v>P</v>
          </cell>
          <cell r="O2699" t="str">
            <v>De Horta, Adrian</v>
          </cell>
        </row>
        <row r="2700">
          <cell r="C2700">
            <v>670879</v>
          </cell>
          <cell r="M2700" t="str">
            <v>C</v>
          </cell>
          <cell r="O2700" t="str">
            <v>De Hoyos, Victor</v>
          </cell>
        </row>
        <row r="2701">
          <cell r="C2701">
            <v>474443</v>
          </cell>
          <cell r="M2701" t="str">
            <v>SS</v>
          </cell>
          <cell r="O2701" t="str">
            <v>De Jesus, Ivan</v>
          </cell>
        </row>
        <row r="2702">
          <cell r="C2702">
            <v>607375</v>
          </cell>
          <cell r="M2702" t="str">
            <v>P</v>
          </cell>
          <cell r="O2702" t="str">
            <v>De Jesus, Luis</v>
          </cell>
        </row>
        <row r="2703">
          <cell r="C2703">
            <v>622179</v>
          </cell>
          <cell r="M2703" t="str">
            <v>RF</v>
          </cell>
          <cell r="O2703" t="str">
            <v>De Jesus, Jhan</v>
          </cell>
        </row>
        <row r="2704">
          <cell r="C2704">
            <v>642618</v>
          </cell>
          <cell r="M2704" t="str">
            <v>P</v>
          </cell>
          <cell r="O2704" t="str">
            <v>De Jesus, Yoel</v>
          </cell>
        </row>
        <row r="2705">
          <cell r="C2705">
            <v>642699</v>
          </cell>
          <cell r="M2705" t="str">
            <v>3B</v>
          </cell>
          <cell r="O2705" t="str">
            <v>De Jesus, Johan</v>
          </cell>
        </row>
        <row r="2706">
          <cell r="C2706">
            <v>646241</v>
          </cell>
          <cell r="M2706" t="str">
            <v>P</v>
          </cell>
          <cell r="O2706" t="str">
            <v>De Jesus, Enmanuel</v>
          </cell>
        </row>
        <row r="2707">
          <cell r="C2707">
            <v>650712</v>
          </cell>
          <cell r="M2707" t="str">
            <v>1B</v>
          </cell>
          <cell r="O2707" t="str">
            <v>De Jesus, Sammy</v>
          </cell>
        </row>
        <row r="2708">
          <cell r="C2708">
            <v>660532</v>
          </cell>
          <cell r="M2708" t="str">
            <v>C</v>
          </cell>
          <cell r="O2708" t="str">
            <v>De Jesus, Christopher</v>
          </cell>
        </row>
        <row r="2709">
          <cell r="C2709">
            <v>660666</v>
          </cell>
          <cell r="M2709" t="str">
            <v>P</v>
          </cell>
          <cell r="O2709" t="str">
            <v>De Jesus, Miguel</v>
          </cell>
        </row>
        <row r="2710">
          <cell r="C2710">
            <v>661415</v>
          </cell>
          <cell r="M2710" t="str">
            <v>P</v>
          </cell>
          <cell r="O2710" t="str">
            <v>De Jesus, Jhon</v>
          </cell>
        </row>
        <row r="2711">
          <cell r="C2711">
            <v>664361</v>
          </cell>
          <cell r="M2711" t="str">
            <v>P</v>
          </cell>
          <cell r="O2711" t="str">
            <v>de Jesus, Jean</v>
          </cell>
        </row>
        <row r="2712">
          <cell r="C2712">
            <v>665525</v>
          </cell>
          <cell r="M2712" t="str">
            <v>P</v>
          </cell>
          <cell r="O2712" t="str">
            <v>De Jesus, Noel</v>
          </cell>
        </row>
        <row r="2713">
          <cell r="C2713">
            <v>669804</v>
          </cell>
          <cell r="M2713" t="str">
            <v>P</v>
          </cell>
          <cell r="O2713" t="str">
            <v>De Jesus, Angel</v>
          </cell>
        </row>
        <row r="2714">
          <cell r="C2714">
            <v>608328</v>
          </cell>
          <cell r="M2714" t="str">
            <v>P</v>
          </cell>
          <cell r="O2714" t="str">
            <v>De Jong, Chase</v>
          </cell>
        </row>
        <row r="2715">
          <cell r="C2715">
            <v>657555</v>
          </cell>
          <cell r="M2715" t="str">
            <v>1B</v>
          </cell>
          <cell r="O2715" t="str">
            <v>De Jong, Scott</v>
          </cell>
        </row>
        <row r="2716">
          <cell r="C2716">
            <v>641507</v>
          </cell>
          <cell r="M2716" t="str">
            <v>C</v>
          </cell>
          <cell r="O2716" t="str">
            <v>De La Calle, Danny</v>
          </cell>
        </row>
        <row r="2717">
          <cell r="C2717">
            <v>448842</v>
          </cell>
          <cell r="M2717" t="str">
            <v>P</v>
          </cell>
          <cell r="O2717" t="str">
            <v>De La Cruz, Frankie</v>
          </cell>
        </row>
        <row r="2718">
          <cell r="C2718">
            <v>456061</v>
          </cell>
          <cell r="M2718" t="str">
            <v>P</v>
          </cell>
          <cell r="O2718" t="str">
            <v>De La Cruz, Kelvin</v>
          </cell>
        </row>
        <row r="2719">
          <cell r="C2719">
            <v>503444</v>
          </cell>
          <cell r="M2719" t="str">
            <v>P</v>
          </cell>
          <cell r="O2719" t="str">
            <v>De La Cruz, Joel</v>
          </cell>
        </row>
        <row r="2720">
          <cell r="C2720">
            <v>519508</v>
          </cell>
          <cell r="M2720" t="str">
            <v>P</v>
          </cell>
          <cell r="O2720" t="str">
            <v>De La Cruz, Luis</v>
          </cell>
        </row>
        <row r="2721">
          <cell r="C2721">
            <v>570774</v>
          </cell>
          <cell r="M2721" t="str">
            <v>OF</v>
          </cell>
          <cell r="O2721" t="str">
            <v>De La Cruz, Keury</v>
          </cell>
        </row>
        <row r="2722">
          <cell r="C2722">
            <v>571607</v>
          </cell>
          <cell r="M2722" t="str">
            <v>P</v>
          </cell>
          <cell r="O2722" t="str">
            <v>De La Cruz, Alex</v>
          </cell>
        </row>
        <row r="2723">
          <cell r="C2723">
            <v>578651</v>
          </cell>
          <cell r="M2723" t="str">
            <v>1B</v>
          </cell>
          <cell r="O2723" t="str">
            <v>De La Cruz, Juan</v>
          </cell>
        </row>
        <row r="2724">
          <cell r="C2724">
            <v>593817</v>
          </cell>
          <cell r="M2724" t="str">
            <v>P</v>
          </cell>
          <cell r="O2724" t="str">
            <v>De La Cruz, Noel</v>
          </cell>
        </row>
        <row r="2725">
          <cell r="C2725">
            <v>600886</v>
          </cell>
          <cell r="M2725" t="str">
            <v>RF</v>
          </cell>
          <cell r="O2725" t="str">
            <v>De La Cruz, Vicmal</v>
          </cell>
        </row>
        <row r="2726">
          <cell r="C2726">
            <v>606120</v>
          </cell>
          <cell r="M2726" t="str">
            <v>LF</v>
          </cell>
          <cell r="O2726" t="str">
            <v>De La Cruz, Maikis</v>
          </cell>
        </row>
        <row r="2727">
          <cell r="C2727">
            <v>622340</v>
          </cell>
          <cell r="M2727" t="str">
            <v>P</v>
          </cell>
          <cell r="O2727" t="str">
            <v>De La Cruz, Joan</v>
          </cell>
        </row>
        <row r="2728">
          <cell r="C2728">
            <v>622417</v>
          </cell>
          <cell r="M2728" t="str">
            <v>P</v>
          </cell>
          <cell r="O2728" t="str">
            <v>De La Cruz, Angel</v>
          </cell>
        </row>
        <row r="2729">
          <cell r="C2729">
            <v>631222</v>
          </cell>
          <cell r="M2729" t="str">
            <v>C</v>
          </cell>
          <cell r="O2729" t="str">
            <v>De La Cruz, Michael</v>
          </cell>
        </row>
        <row r="2730">
          <cell r="C2730">
            <v>642285</v>
          </cell>
          <cell r="M2730" t="str">
            <v>3B</v>
          </cell>
          <cell r="O2730" t="str">
            <v>De La Cruz, Julio</v>
          </cell>
        </row>
        <row r="2731">
          <cell r="C2731">
            <v>642347</v>
          </cell>
          <cell r="M2731" t="str">
            <v>C</v>
          </cell>
          <cell r="O2731" t="str">
            <v>De La Cruz, Wilfri</v>
          </cell>
        </row>
        <row r="2732">
          <cell r="C2732">
            <v>642405</v>
          </cell>
          <cell r="M2732" t="str">
            <v>P</v>
          </cell>
          <cell r="O2732" t="str">
            <v>De La Cruz, Andy</v>
          </cell>
        </row>
        <row r="2733">
          <cell r="C2733">
            <v>642413</v>
          </cell>
          <cell r="M2733" t="str">
            <v>P</v>
          </cell>
          <cell r="O2733" t="str">
            <v>De La Cruz, Jose</v>
          </cell>
        </row>
        <row r="2734">
          <cell r="C2734">
            <v>642444</v>
          </cell>
          <cell r="M2734" t="str">
            <v>CF</v>
          </cell>
          <cell r="O2734" t="str">
            <v>De La Cruz, Michael</v>
          </cell>
        </row>
        <row r="2735">
          <cell r="C2735">
            <v>642472</v>
          </cell>
          <cell r="M2735" t="str">
            <v>P</v>
          </cell>
          <cell r="O2735" t="str">
            <v>De la Cruz, Adonis</v>
          </cell>
        </row>
        <row r="2736">
          <cell r="C2736">
            <v>642592</v>
          </cell>
          <cell r="M2736" t="str">
            <v>P</v>
          </cell>
          <cell r="O2736" t="str">
            <v>De La Cruz, Yan</v>
          </cell>
        </row>
        <row r="2737">
          <cell r="C2737">
            <v>642601</v>
          </cell>
          <cell r="M2737" t="str">
            <v>P</v>
          </cell>
          <cell r="O2737" t="str">
            <v>De La Cruz, Oscar</v>
          </cell>
        </row>
        <row r="2738">
          <cell r="C2738">
            <v>644381</v>
          </cell>
          <cell r="M2738" t="str">
            <v>P</v>
          </cell>
          <cell r="O2738" t="str">
            <v>De La Cruz, Joaquin</v>
          </cell>
        </row>
        <row r="2739">
          <cell r="C2739">
            <v>644382</v>
          </cell>
          <cell r="M2739" t="str">
            <v>P</v>
          </cell>
          <cell r="O2739" t="str">
            <v>De La Cruz, Leonardo</v>
          </cell>
        </row>
        <row r="2740">
          <cell r="C2740">
            <v>650485</v>
          </cell>
          <cell r="M2740" t="str">
            <v>P</v>
          </cell>
          <cell r="O2740" t="str">
            <v>De La Cruz, Steven</v>
          </cell>
        </row>
        <row r="2741">
          <cell r="C2741">
            <v>650544</v>
          </cell>
          <cell r="M2741" t="str">
            <v>SS</v>
          </cell>
          <cell r="O2741" t="str">
            <v>De La Cruz, Isrrael</v>
          </cell>
        </row>
        <row r="2742">
          <cell r="C2742">
            <v>650559</v>
          </cell>
          <cell r="M2742" t="str">
            <v>RF</v>
          </cell>
          <cell r="O2742" t="str">
            <v>De La Cruz, Bryan</v>
          </cell>
        </row>
        <row r="2743">
          <cell r="C2743">
            <v>650898</v>
          </cell>
          <cell r="M2743" t="str">
            <v>P</v>
          </cell>
          <cell r="O2743" t="str">
            <v>De La Cruz, Miguel</v>
          </cell>
        </row>
        <row r="2744">
          <cell r="C2744">
            <v>654286</v>
          </cell>
          <cell r="M2744" t="str">
            <v>P</v>
          </cell>
          <cell r="O2744" t="str">
            <v>De La Cruz, Guillermo</v>
          </cell>
        </row>
        <row r="2745">
          <cell r="C2745">
            <v>656119</v>
          </cell>
          <cell r="M2745" t="str">
            <v>P</v>
          </cell>
          <cell r="O2745" t="str">
            <v>De La Cruz, Yan</v>
          </cell>
        </row>
        <row r="2746">
          <cell r="C2746">
            <v>657208</v>
          </cell>
          <cell r="M2746" t="str">
            <v>P</v>
          </cell>
          <cell r="O2746" t="str">
            <v>De La Cruz, Kida</v>
          </cell>
        </row>
        <row r="2747">
          <cell r="C2747">
            <v>660770</v>
          </cell>
          <cell r="M2747" t="str">
            <v>P</v>
          </cell>
          <cell r="O2747" t="str">
            <v>De La Cruz, Gerald</v>
          </cell>
        </row>
        <row r="2748">
          <cell r="C2748">
            <v>664349</v>
          </cell>
          <cell r="M2748" t="str">
            <v>P</v>
          </cell>
          <cell r="O2748" t="str">
            <v>De La Cruz, Frederick</v>
          </cell>
        </row>
        <row r="2749">
          <cell r="C2749">
            <v>665536</v>
          </cell>
          <cell r="M2749" t="str">
            <v>P</v>
          </cell>
          <cell r="O2749" t="str">
            <v>De La Cruz, Joel</v>
          </cell>
        </row>
        <row r="2750">
          <cell r="C2750">
            <v>665600</v>
          </cell>
          <cell r="M2750" t="str">
            <v>P</v>
          </cell>
          <cell r="O2750" t="str">
            <v>De La Cruz, Jasseel</v>
          </cell>
        </row>
        <row r="2751">
          <cell r="C2751">
            <v>665627</v>
          </cell>
          <cell r="M2751" t="str">
            <v>C</v>
          </cell>
          <cell r="O2751" t="str">
            <v>De La Cruz, Samuel</v>
          </cell>
        </row>
        <row r="2752">
          <cell r="C2752">
            <v>665792</v>
          </cell>
          <cell r="M2752" t="str">
            <v>P</v>
          </cell>
          <cell r="O2752" t="str">
            <v>De La Cruz, Carlos</v>
          </cell>
        </row>
        <row r="2753">
          <cell r="C2753">
            <v>666676</v>
          </cell>
          <cell r="M2753" t="str">
            <v>C</v>
          </cell>
          <cell r="O2753" t="str">
            <v>De La Cruz, Yeremi</v>
          </cell>
        </row>
        <row r="2754">
          <cell r="C2754">
            <v>669995</v>
          </cell>
          <cell r="M2754" t="str">
            <v>SS</v>
          </cell>
          <cell r="O2754" t="str">
            <v>De La Cruz, Miguel</v>
          </cell>
        </row>
        <row r="2755">
          <cell r="C2755">
            <v>670324</v>
          </cell>
          <cell r="M2755" t="str">
            <v>SS</v>
          </cell>
          <cell r="O2755" t="str">
            <v>De La Garza, Paxton</v>
          </cell>
        </row>
        <row r="2756">
          <cell r="C2756">
            <v>664750</v>
          </cell>
          <cell r="M2756" t="str">
            <v>2B</v>
          </cell>
          <cell r="O2756" t="str">
            <v>De La Guerra, Chad</v>
          </cell>
        </row>
        <row r="2757">
          <cell r="C2757">
            <v>407822</v>
          </cell>
          <cell r="M2757" t="str">
            <v>P</v>
          </cell>
          <cell r="O2757" t="str">
            <v>De La Rosa, Jorge</v>
          </cell>
        </row>
        <row r="2758">
          <cell r="C2758">
            <v>451203</v>
          </cell>
          <cell r="M2758" t="str">
            <v>C</v>
          </cell>
          <cell r="O2758" t="str">
            <v>De La Rosa, Anderson</v>
          </cell>
        </row>
        <row r="2759">
          <cell r="C2759">
            <v>451773</v>
          </cell>
          <cell r="M2759" t="str">
            <v>P</v>
          </cell>
          <cell r="O2759" t="str">
            <v>De La Rosa, Dane</v>
          </cell>
        </row>
        <row r="2760">
          <cell r="C2760">
            <v>523989</v>
          </cell>
          <cell r="M2760" t="str">
            <v>P</v>
          </cell>
          <cell r="O2760" t="str">
            <v>De La Rosa, Rubby</v>
          </cell>
        </row>
        <row r="2761">
          <cell r="C2761">
            <v>545001</v>
          </cell>
          <cell r="M2761" t="str">
            <v>P</v>
          </cell>
          <cell r="O2761" t="str">
            <v>De La Rosa, Eury</v>
          </cell>
        </row>
        <row r="2762">
          <cell r="C2762">
            <v>570563</v>
          </cell>
          <cell r="M2762" t="str">
            <v>P</v>
          </cell>
          <cell r="O2762" t="str">
            <v>De La Rosa, Edgar</v>
          </cell>
        </row>
        <row r="2763">
          <cell r="C2763">
            <v>593333</v>
          </cell>
          <cell r="M2763" t="str">
            <v>P</v>
          </cell>
          <cell r="O2763" t="str">
            <v>De La Rosa, Esmerling</v>
          </cell>
        </row>
        <row r="2764">
          <cell r="C2764">
            <v>620447</v>
          </cell>
          <cell r="M2764" t="str">
            <v>2B</v>
          </cell>
          <cell r="O2764" t="str">
            <v>De La Rosa, Frandy</v>
          </cell>
        </row>
        <row r="2765">
          <cell r="C2765">
            <v>621511</v>
          </cell>
          <cell r="M2765" t="str">
            <v>C</v>
          </cell>
          <cell r="O2765" t="str">
            <v>De La Rosa, Bryan</v>
          </cell>
        </row>
        <row r="2766">
          <cell r="C2766">
            <v>622565</v>
          </cell>
          <cell r="M2766" t="str">
            <v>P</v>
          </cell>
          <cell r="O2766" t="str">
            <v>De La Rosa, Leurys</v>
          </cell>
        </row>
        <row r="2767">
          <cell r="C2767">
            <v>642539</v>
          </cell>
          <cell r="M2767" t="str">
            <v>P</v>
          </cell>
          <cell r="O2767" t="str">
            <v>De la Rosa, Simon</v>
          </cell>
        </row>
        <row r="2768">
          <cell r="C2768">
            <v>661400</v>
          </cell>
          <cell r="M2768" t="str">
            <v>P</v>
          </cell>
          <cell r="O2768" t="str">
            <v>De La Rosa, Alejandro</v>
          </cell>
        </row>
        <row r="2769">
          <cell r="C2769">
            <v>664460</v>
          </cell>
          <cell r="M2769" t="str">
            <v>CF</v>
          </cell>
          <cell r="O2769" t="str">
            <v>De La Rosa, Luis</v>
          </cell>
        </row>
        <row r="2770">
          <cell r="C2770">
            <v>665613</v>
          </cell>
          <cell r="M2770" t="str">
            <v>P</v>
          </cell>
          <cell r="O2770" t="str">
            <v>De La Rosa, Bairon</v>
          </cell>
        </row>
        <row r="2771">
          <cell r="C2771">
            <v>670325</v>
          </cell>
          <cell r="M2771" t="str">
            <v>P</v>
          </cell>
          <cell r="O2771" t="str">
            <v>De La Rosa, Matt</v>
          </cell>
        </row>
        <row r="2772">
          <cell r="C2772">
            <v>473265</v>
          </cell>
          <cell r="M2772" t="str">
            <v>P</v>
          </cell>
          <cell r="O2772" t="str">
            <v>De La Torre, Jose</v>
          </cell>
        </row>
        <row r="2773">
          <cell r="C2773">
            <v>501529</v>
          </cell>
          <cell r="M2773" t="str">
            <v>P</v>
          </cell>
          <cell r="O2773" t="str">
            <v>De Leon, Jorge</v>
          </cell>
        </row>
        <row r="2774">
          <cell r="C2774">
            <v>542621</v>
          </cell>
          <cell r="M2774" t="str">
            <v>P</v>
          </cell>
          <cell r="O2774" t="str">
            <v>De Leon, Emmanuel</v>
          </cell>
        </row>
        <row r="2775">
          <cell r="C2775">
            <v>592254</v>
          </cell>
          <cell r="M2775" t="str">
            <v>P</v>
          </cell>
          <cell r="O2775" t="str">
            <v>De Leon, Jose</v>
          </cell>
        </row>
        <row r="2776">
          <cell r="C2776">
            <v>593689</v>
          </cell>
          <cell r="M2776" t="str">
            <v>P</v>
          </cell>
          <cell r="O2776" t="str">
            <v>De Leon, Christopher</v>
          </cell>
        </row>
        <row r="2777">
          <cell r="C2777">
            <v>594051</v>
          </cell>
          <cell r="M2777" t="str">
            <v>P</v>
          </cell>
          <cell r="O2777" t="str">
            <v>De Leon, Ambiorix</v>
          </cell>
        </row>
        <row r="2778">
          <cell r="C2778">
            <v>606222</v>
          </cell>
          <cell r="M2778" t="str">
            <v>P</v>
          </cell>
          <cell r="O2778" t="str">
            <v>De Leon, John</v>
          </cell>
        </row>
        <row r="2779">
          <cell r="C2779">
            <v>642588</v>
          </cell>
          <cell r="M2779" t="str">
            <v>P</v>
          </cell>
          <cell r="O2779" t="str">
            <v>De Leon, Anderson</v>
          </cell>
        </row>
        <row r="2780">
          <cell r="C2780">
            <v>642717</v>
          </cell>
          <cell r="M2780" t="str">
            <v>2B</v>
          </cell>
          <cell r="O2780" t="str">
            <v>De Leon, Jose</v>
          </cell>
        </row>
        <row r="2781">
          <cell r="C2781">
            <v>643278</v>
          </cell>
          <cell r="M2781" t="str">
            <v>1B</v>
          </cell>
          <cell r="O2781" t="str">
            <v>De Leon, Alex</v>
          </cell>
        </row>
        <row r="2782">
          <cell r="C2782">
            <v>650958</v>
          </cell>
          <cell r="M2782" t="str">
            <v>SS</v>
          </cell>
          <cell r="O2782" t="str">
            <v>De Leon, Michael</v>
          </cell>
        </row>
        <row r="2783">
          <cell r="C2783">
            <v>658651</v>
          </cell>
          <cell r="M2783" t="str">
            <v>LF</v>
          </cell>
          <cell r="O2783" t="str">
            <v>De Leon, Angel</v>
          </cell>
        </row>
        <row r="2784">
          <cell r="C2784">
            <v>660610</v>
          </cell>
          <cell r="M2784" t="str">
            <v>C</v>
          </cell>
          <cell r="O2784" t="str">
            <v>De Leon, Carlos</v>
          </cell>
        </row>
        <row r="2785">
          <cell r="C2785">
            <v>660665</v>
          </cell>
          <cell r="M2785" t="str">
            <v>OF</v>
          </cell>
          <cell r="O2785" t="str">
            <v>De Leon, Juan</v>
          </cell>
        </row>
        <row r="2786">
          <cell r="C2786">
            <v>660668</v>
          </cell>
          <cell r="M2786" t="str">
            <v>OF</v>
          </cell>
          <cell r="O2786" t="str">
            <v>De Leon, Robert</v>
          </cell>
        </row>
        <row r="2787">
          <cell r="C2787">
            <v>660872</v>
          </cell>
          <cell r="M2787" t="str">
            <v>P</v>
          </cell>
          <cell r="O2787" t="str">
            <v>De Leon, Jose</v>
          </cell>
        </row>
        <row r="2788">
          <cell r="C2788">
            <v>665771</v>
          </cell>
          <cell r="M2788" t="str">
            <v>P</v>
          </cell>
          <cell r="O2788" t="str">
            <v>De Leon, Yonal</v>
          </cell>
        </row>
        <row r="2789">
          <cell r="C2789">
            <v>665787</v>
          </cell>
          <cell r="M2789" t="str">
            <v>SS</v>
          </cell>
          <cell r="O2789" t="str">
            <v>De Leon, Wascar</v>
          </cell>
        </row>
        <row r="2790">
          <cell r="C2790">
            <v>642853</v>
          </cell>
          <cell r="M2790" t="str">
            <v>P</v>
          </cell>
          <cell r="O2790" t="str">
            <v>De Los Rios, Enrique</v>
          </cell>
        </row>
        <row r="2791">
          <cell r="C2791">
            <v>501679</v>
          </cell>
          <cell r="M2791" t="str">
            <v>P</v>
          </cell>
          <cell r="O2791" t="str">
            <v>De Los Santos, Frank</v>
          </cell>
        </row>
        <row r="2792">
          <cell r="C2792">
            <v>593582</v>
          </cell>
          <cell r="M2792" t="str">
            <v>P</v>
          </cell>
          <cell r="O2792" t="str">
            <v>De Los Santos, Abel</v>
          </cell>
        </row>
        <row r="2793">
          <cell r="C2793">
            <v>600479</v>
          </cell>
          <cell r="M2793" t="str">
            <v>LF</v>
          </cell>
          <cell r="O2793" t="str">
            <v>De Los Santos, Juan</v>
          </cell>
        </row>
        <row r="2794">
          <cell r="C2794">
            <v>608037</v>
          </cell>
          <cell r="M2794" t="str">
            <v>P</v>
          </cell>
          <cell r="O2794" t="str">
            <v>De Los Santos, Samil</v>
          </cell>
        </row>
        <row r="2795">
          <cell r="C2795">
            <v>642276</v>
          </cell>
          <cell r="M2795" t="str">
            <v>3B</v>
          </cell>
          <cell r="O2795" t="str">
            <v>De Los Santos, Alexis</v>
          </cell>
        </row>
        <row r="2796">
          <cell r="C2796">
            <v>649862</v>
          </cell>
          <cell r="M2796" t="str">
            <v>P</v>
          </cell>
          <cell r="O2796" t="str">
            <v>De Los Santos, Erick</v>
          </cell>
        </row>
        <row r="2797">
          <cell r="C2797">
            <v>650367</v>
          </cell>
          <cell r="M2797" t="str">
            <v>OF</v>
          </cell>
          <cell r="O2797" t="str">
            <v>De Los Santos, Manuel</v>
          </cell>
        </row>
        <row r="2798">
          <cell r="C2798">
            <v>650423</v>
          </cell>
          <cell r="M2798" t="str">
            <v>CF</v>
          </cell>
          <cell r="O2798" t="str">
            <v>De Los Santos, Tomas</v>
          </cell>
        </row>
        <row r="2799">
          <cell r="C2799">
            <v>660787</v>
          </cell>
          <cell r="M2799" t="str">
            <v>P</v>
          </cell>
          <cell r="O2799" t="str">
            <v>De Los Santos, Yerry</v>
          </cell>
        </row>
        <row r="2800">
          <cell r="C2800">
            <v>660853</v>
          </cell>
          <cell r="M2800" t="str">
            <v>P</v>
          </cell>
          <cell r="O2800" t="str">
            <v>De Los Santos, Enyel</v>
          </cell>
        </row>
        <row r="2801">
          <cell r="C2801">
            <v>664286</v>
          </cell>
          <cell r="M2801" t="str">
            <v>P</v>
          </cell>
          <cell r="O2801" t="str">
            <v>De Los Santos, Luis</v>
          </cell>
        </row>
        <row r="2802">
          <cell r="C2802">
            <v>664311</v>
          </cell>
          <cell r="M2802" t="str">
            <v>SS</v>
          </cell>
          <cell r="O2802" t="str">
            <v>De Los Santos, Martin</v>
          </cell>
        </row>
        <row r="2803">
          <cell r="C2803">
            <v>665769</v>
          </cell>
          <cell r="M2803" t="str">
            <v>P</v>
          </cell>
          <cell r="O2803" t="str">
            <v>De Los Santos, Miguel</v>
          </cell>
        </row>
        <row r="2804">
          <cell r="C2804">
            <v>665782</v>
          </cell>
          <cell r="M2804" t="str">
            <v>OF</v>
          </cell>
          <cell r="O2804" t="str">
            <v>De Los Santos, Luis</v>
          </cell>
        </row>
        <row r="2805">
          <cell r="C2805">
            <v>666714</v>
          </cell>
          <cell r="M2805" t="str">
            <v>P</v>
          </cell>
          <cell r="O2805" t="str">
            <v>De Los Santos, Adrian</v>
          </cell>
        </row>
        <row r="2806">
          <cell r="C2806">
            <v>667337</v>
          </cell>
          <cell r="M2806" t="str">
            <v>P</v>
          </cell>
          <cell r="O2806" t="str">
            <v>De Los Santos, Jesus</v>
          </cell>
        </row>
        <row r="2807">
          <cell r="C2807">
            <v>667338</v>
          </cell>
          <cell r="M2807" t="str">
            <v>P</v>
          </cell>
          <cell r="O2807" t="str">
            <v>De Los Santos, Richard</v>
          </cell>
        </row>
        <row r="2808">
          <cell r="C2808">
            <v>668536</v>
          </cell>
          <cell r="M2808" t="str">
            <v>P</v>
          </cell>
          <cell r="O2808" t="str">
            <v>De Los Santos, Jose</v>
          </cell>
        </row>
        <row r="2809">
          <cell r="C2809">
            <v>668561</v>
          </cell>
          <cell r="M2809" t="str">
            <v>OF</v>
          </cell>
          <cell r="O2809" t="str">
            <v>De Los Santos, Andri</v>
          </cell>
        </row>
        <row r="2810">
          <cell r="C2810">
            <v>622483</v>
          </cell>
          <cell r="M2810" t="str">
            <v>LF</v>
          </cell>
          <cell r="O2810" t="str">
            <v>De Luna, Jose</v>
          </cell>
        </row>
        <row r="2811">
          <cell r="C2811">
            <v>624005</v>
          </cell>
          <cell r="M2811" t="str">
            <v>P</v>
          </cell>
          <cell r="O2811" t="str">
            <v>De Meyer, Dylan</v>
          </cell>
        </row>
        <row r="2812">
          <cell r="C2812">
            <v>601979</v>
          </cell>
          <cell r="M2812" t="str">
            <v>C</v>
          </cell>
          <cell r="O2812" t="str">
            <v>de Oleo, Eduardo</v>
          </cell>
        </row>
        <row r="2813">
          <cell r="C2813">
            <v>642691</v>
          </cell>
          <cell r="M2813" t="str">
            <v>SS</v>
          </cell>
          <cell r="O2813" t="str">
            <v>De Oleo, Jesus</v>
          </cell>
        </row>
        <row r="2814">
          <cell r="C2814">
            <v>659820</v>
          </cell>
          <cell r="M2814" t="str">
            <v>P</v>
          </cell>
          <cell r="O2814" t="str">
            <v>De Oleo, Dailyn</v>
          </cell>
        </row>
        <row r="2815">
          <cell r="C2815">
            <v>660585</v>
          </cell>
          <cell r="M2815" t="str">
            <v>OF</v>
          </cell>
          <cell r="O2815" t="str">
            <v>De Oleo, Enmanuel</v>
          </cell>
        </row>
        <row r="2816">
          <cell r="C2816">
            <v>660704</v>
          </cell>
          <cell r="M2816" t="str">
            <v>3B</v>
          </cell>
          <cell r="O2816" t="str">
            <v>De Oleo, Henderson</v>
          </cell>
        </row>
        <row r="2817">
          <cell r="C2817">
            <v>517059</v>
          </cell>
          <cell r="M2817" t="str">
            <v>P</v>
          </cell>
          <cell r="O2817" t="str">
            <v>De Paula, Jose</v>
          </cell>
        </row>
        <row r="2818">
          <cell r="C2818">
            <v>606127</v>
          </cell>
          <cell r="M2818" t="str">
            <v>P</v>
          </cell>
          <cell r="O2818" t="str">
            <v>De Paula, Rafael</v>
          </cell>
        </row>
        <row r="2819">
          <cell r="C2819">
            <v>608760</v>
          </cell>
          <cell r="M2819" t="str">
            <v>P</v>
          </cell>
          <cell r="O2819" t="str">
            <v>De Paula, Luis</v>
          </cell>
        </row>
        <row r="2820">
          <cell r="C2820">
            <v>660798</v>
          </cell>
          <cell r="M2820" t="str">
            <v>P</v>
          </cell>
          <cell r="O2820" t="str">
            <v>De Paula, Juan</v>
          </cell>
        </row>
        <row r="2821">
          <cell r="C2821">
            <v>650545</v>
          </cell>
          <cell r="M2821" t="str">
            <v>P</v>
          </cell>
          <cell r="O2821" t="str">
            <v>De Pena, Enrique</v>
          </cell>
        </row>
        <row r="2822">
          <cell r="C2822">
            <v>660747</v>
          </cell>
          <cell r="M2822" t="str">
            <v>OF</v>
          </cell>
          <cell r="O2822" t="str">
            <v>De Pena, Brayan</v>
          </cell>
        </row>
        <row r="2823">
          <cell r="C2823">
            <v>467806</v>
          </cell>
          <cell r="M2823" t="str">
            <v>C</v>
          </cell>
          <cell r="O2823" t="str">
            <v>de San Miguel, Allan</v>
          </cell>
        </row>
        <row r="2824">
          <cell r="C2824">
            <v>623478</v>
          </cell>
          <cell r="M2824" t="str">
            <v>P</v>
          </cell>
          <cell r="O2824" t="str">
            <v>De Young, Derek</v>
          </cell>
        </row>
        <row r="2825">
          <cell r="C2825">
            <v>658299</v>
          </cell>
          <cell r="M2825" t="str">
            <v>C</v>
          </cell>
          <cell r="O2825" t="str">
            <v>Deacon, Jared</v>
          </cell>
        </row>
        <row r="2826">
          <cell r="C2826">
            <v>455702</v>
          </cell>
          <cell r="M2826" t="str">
            <v>1B</v>
          </cell>
          <cell r="O2826" t="str">
            <v>Dean, Joshua</v>
          </cell>
        </row>
        <row r="2827">
          <cell r="C2827">
            <v>534737</v>
          </cell>
          <cell r="M2827" t="str">
            <v>P</v>
          </cell>
          <cell r="O2827" t="str">
            <v>Dean, Pat</v>
          </cell>
        </row>
        <row r="2828">
          <cell r="C2828">
            <v>605205</v>
          </cell>
          <cell r="M2828" t="str">
            <v>1B</v>
          </cell>
          <cell r="O2828" t="str">
            <v>Dean, Matt</v>
          </cell>
        </row>
        <row r="2829">
          <cell r="C2829">
            <v>621573</v>
          </cell>
          <cell r="M2829" t="str">
            <v>LF</v>
          </cell>
          <cell r="O2829" t="str">
            <v>Dean, Austin</v>
          </cell>
        </row>
        <row r="2830">
          <cell r="C2830">
            <v>664749</v>
          </cell>
          <cell r="M2830" t="str">
            <v>SS</v>
          </cell>
          <cell r="O2830" t="str">
            <v>Dean, Nick</v>
          </cell>
        </row>
        <row r="2831">
          <cell r="C2831">
            <v>622430</v>
          </cell>
          <cell r="M2831" t="str">
            <v>P</v>
          </cell>
          <cell r="O2831" t="str">
            <v>Debora, Nicolas</v>
          </cell>
        </row>
        <row r="2832">
          <cell r="C2832">
            <v>661289</v>
          </cell>
          <cell r="M2832" t="str">
            <v>3B</v>
          </cell>
          <cell r="O2832" t="str">
            <v>DeBruin, Grant</v>
          </cell>
        </row>
        <row r="2833">
          <cell r="C2833">
            <v>620998</v>
          </cell>
          <cell r="M2833" t="str">
            <v>3B</v>
          </cell>
          <cell r="O2833" t="str">
            <v>DeCarlo, Joe</v>
          </cell>
        </row>
        <row r="2834">
          <cell r="C2834">
            <v>656362</v>
          </cell>
          <cell r="M2834" t="str">
            <v>P</v>
          </cell>
          <cell r="O2834" t="str">
            <v>DeCarr, Austin</v>
          </cell>
        </row>
        <row r="2835">
          <cell r="C2835">
            <v>622222</v>
          </cell>
          <cell r="M2835" t="str">
            <v>P</v>
          </cell>
          <cell r="O2835" t="str">
            <v>DeCecco, Scott</v>
          </cell>
        </row>
        <row r="2836">
          <cell r="C2836">
            <v>622792</v>
          </cell>
          <cell r="M2836" t="str">
            <v>P</v>
          </cell>
          <cell r="O2836" t="str">
            <v>Decena, Albert</v>
          </cell>
        </row>
        <row r="2837">
          <cell r="C2837">
            <v>543094</v>
          </cell>
          <cell r="M2837" t="str">
            <v>LF</v>
          </cell>
          <cell r="O2837" t="str">
            <v>Decker, Jaff</v>
          </cell>
        </row>
        <row r="2838">
          <cell r="C2838">
            <v>572804</v>
          </cell>
          <cell r="M2838" t="str">
            <v>1B</v>
          </cell>
          <cell r="O2838" t="str">
            <v>Decker, Cody</v>
          </cell>
        </row>
        <row r="2839">
          <cell r="C2839">
            <v>465679</v>
          </cell>
          <cell r="M2839" t="str">
            <v>P</v>
          </cell>
          <cell r="O2839" t="str">
            <v>Deduno, Samuel</v>
          </cell>
        </row>
        <row r="2840">
          <cell r="C2840">
            <v>643276</v>
          </cell>
          <cell r="M2840" t="str">
            <v>P</v>
          </cell>
          <cell r="O2840" t="str">
            <v>Deeg, Nick</v>
          </cell>
        </row>
        <row r="2841">
          <cell r="C2841">
            <v>665003</v>
          </cell>
          <cell r="M2841" t="str">
            <v>P</v>
          </cell>
          <cell r="O2841" t="str">
            <v>Deemes, Ryan</v>
          </cell>
        </row>
        <row r="2842">
          <cell r="C2842">
            <v>643277</v>
          </cell>
          <cell r="M2842" t="str">
            <v>P</v>
          </cell>
          <cell r="O2842" t="str">
            <v>Deeter, Ryan</v>
          </cell>
        </row>
        <row r="2843">
          <cell r="C2843">
            <v>657209</v>
          </cell>
          <cell r="M2843" t="str">
            <v>P</v>
          </cell>
          <cell r="O2843" t="str">
            <v>Deetz, Dean</v>
          </cell>
        </row>
        <row r="2844">
          <cell r="C2844">
            <v>622706</v>
          </cell>
          <cell r="M2844" t="str">
            <v>P</v>
          </cell>
          <cell r="O2844" t="str">
            <v>Defrank, Damian</v>
          </cell>
        </row>
        <row r="2845">
          <cell r="C2845">
            <v>518603</v>
          </cell>
          <cell r="M2845" t="str">
            <v>P</v>
          </cell>
          <cell r="O2845" t="str">
            <v>DeFratus, Justin</v>
          </cell>
        </row>
        <row r="2846">
          <cell r="C2846">
            <v>664681</v>
          </cell>
          <cell r="M2846" t="str">
            <v>P</v>
          </cell>
          <cell r="O2846" t="str">
            <v>Degano, Jeff</v>
          </cell>
        </row>
        <row r="2847">
          <cell r="C2847">
            <v>592256</v>
          </cell>
          <cell r="M2847" t="str">
            <v>C</v>
          </cell>
          <cell r="O2847" t="str">
            <v>Deglan, Kellin</v>
          </cell>
        </row>
        <row r="2848">
          <cell r="C2848">
            <v>665049</v>
          </cell>
          <cell r="M2848" t="str">
            <v>P</v>
          </cell>
          <cell r="O2848" t="str">
            <v>DeGraaf, Josh</v>
          </cell>
        </row>
        <row r="2849">
          <cell r="C2849">
            <v>594798</v>
          </cell>
          <cell r="M2849" t="str">
            <v>P</v>
          </cell>
          <cell r="O2849" t="str">
            <v>deGrom, Jacob</v>
          </cell>
        </row>
        <row r="2850">
          <cell r="C2850">
            <v>664200</v>
          </cell>
          <cell r="M2850" t="str">
            <v>CF</v>
          </cell>
          <cell r="O2850" t="str">
            <v>DeGroot, Geoff</v>
          </cell>
        </row>
        <row r="2851">
          <cell r="C2851">
            <v>430203</v>
          </cell>
          <cell r="M2851" t="str">
            <v>OF</v>
          </cell>
          <cell r="O2851" t="str">
            <v>DeJesus, David</v>
          </cell>
        </row>
        <row r="2852">
          <cell r="C2852">
            <v>657557</v>
          </cell>
          <cell r="M2852" t="str">
            <v>3B</v>
          </cell>
          <cell r="O2852" t="str">
            <v>DeJong, Paul</v>
          </cell>
        </row>
        <row r="2853">
          <cell r="C2853">
            <v>656366</v>
          </cell>
          <cell r="M2853" t="str">
            <v>P</v>
          </cell>
          <cell r="O2853" t="str">
            <v>Del Bosque, Andre</v>
          </cell>
        </row>
        <row r="2854">
          <cell r="C2854">
            <v>502223</v>
          </cell>
          <cell r="M2854" t="str">
            <v>OF</v>
          </cell>
          <cell r="O2854" t="str">
            <v>Del Campo, Jon</v>
          </cell>
        </row>
        <row r="2855">
          <cell r="C2855">
            <v>570270</v>
          </cell>
          <cell r="M2855" t="str">
            <v>C</v>
          </cell>
          <cell r="O2855" t="str">
            <v>Del Castillo, Miguel</v>
          </cell>
        </row>
        <row r="2856">
          <cell r="C2856">
            <v>570631</v>
          </cell>
          <cell r="M2856" t="str">
            <v>P</v>
          </cell>
          <cell r="O2856" t="str">
            <v>Del Orbe, Ramon</v>
          </cell>
        </row>
        <row r="2857">
          <cell r="C2857">
            <v>666710</v>
          </cell>
          <cell r="M2857" t="str">
            <v>OF</v>
          </cell>
          <cell r="O2857" t="str">
            <v>Del Palacio, Jose</v>
          </cell>
        </row>
        <row r="2858">
          <cell r="C2858">
            <v>600887</v>
          </cell>
          <cell r="M2858" t="str">
            <v>P</v>
          </cell>
          <cell r="O2858" t="str">
            <v>Del Pozo, Miguel</v>
          </cell>
        </row>
        <row r="2859">
          <cell r="C2859">
            <v>670903</v>
          </cell>
          <cell r="M2859" t="str">
            <v>OF</v>
          </cell>
          <cell r="O2859" t="str">
            <v>Del Rio, Diomedes</v>
          </cell>
        </row>
        <row r="2860">
          <cell r="C2860">
            <v>600888</v>
          </cell>
          <cell r="M2860" t="str">
            <v>P</v>
          </cell>
          <cell r="O2860" t="str">
            <v>Del Rosario, Mervin</v>
          </cell>
        </row>
        <row r="2861">
          <cell r="C2861">
            <v>606219</v>
          </cell>
          <cell r="M2861" t="str">
            <v>P</v>
          </cell>
          <cell r="O2861" t="str">
            <v>Del Rosario, Yeyfry</v>
          </cell>
        </row>
        <row r="2862">
          <cell r="C2862">
            <v>629493</v>
          </cell>
          <cell r="M2862" t="str">
            <v>P</v>
          </cell>
          <cell r="O2862" t="str">
            <v>Del Rosario, Eduardo</v>
          </cell>
        </row>
        <row r="2863">
          <cell r="C2863">
            <v>640481</v>
          </cell>
          <cell r="M2863" t="str">
            <v>P</v>
          </cell>
          <cell r="O2863" t="str">
            <v>Del Valle, Esmeiro</v>
          </cell>
        </row>
        <row r="2864">
          <cell r="C2864">
            <v>669303</v>
          </cell>
          <cell r="M2864" t="str">
            <v>OF</v>
          </cell>
          <cell r="O2864" t="str">
            <v>Del Valle, Francisco</v>
          </cell>
        </row>
        <row r="2865">
          <cell r="C2865">
            <v>447755</v>
          </cell>
          <cell r="M2865" t="str">
            <v>P</v>
          </cell>
          <cell r="O2865" t="str">
            <v>Delabar, Steve</v>
          </cell>
        </row>
        <row r="2866">
          <cell r="C2866">
            <v>434668</v>
          </cell>
          <cell r="M2866" t="str">
            <v>P</v>
          </cell>
          <cell r="O2866" t="str">
            <v>Delcarmen, Manny</v>
          </cell>
        </row>
        <row r="2867">
          <cell r="C2867">
            <v>670629</v>
          </cell>
          <cell r="M2867" t="str">
            <v>OF</v>
          </cell>
          <cell r="O2867" t="str">
            <v>DeLeon, Manny</v>
          </cell>
        </row>
        <row r="2868">
          <cell r="C2868">
            <v>623250</v>
          </cell>
          <cell r="M2868" t="str">
            <v>3B</v>
          </cell>
          <cell r="O2868" t="str">
            <v>Delfino, Mitch</v>
          </cell>
        </row>
        <row r="2869">
          <cell r="C2869">
            <v>463599</v>
          </cell>
          <cell r="M2869" t="str">
            <v>P</v>
          </cell>
          <cell r="O2869" t="str">
            <v>Delgadillo, Juan</v>
          </cell>
        </row>
        <row r="2870">
          <cell r="C2870">
            <v>517414</v>
          </cell>
          <cell r="M2870" t="str">
            <v>P</v>
          </cell>
          <cell r="O2870" t="str">
            <v>Delgado, Randall</v>
          </cell>
        </row>
        <row r="2871">
          <cell r="C2871">
            <v>518609</v>
          </cell>
          <cell r="M2871" t="str">
            <v>P</v>
          </cell>
          <cell r="O2871" t="str">
            <v>Delgado, Ramon</v>
          </cell>
        </row>
        <row r="2872">
          <cell r="C2872">
            <v>550339</v>
          </cell>
          <cell r="M2872" t="str">
            <v>P</v>
          </cell>
          <cell r="O2872" t="str">
            <v>Delgado, Irwin</v>
          </cell>
        </row>
        <row r="2873">
          <cell r="C2873">
            <v>593494</v>
          </cell>
          <cell r="M2873" t="str">
            <v>3B</v>
          </cell>
          <cell r="O2873" t="str">
            <v>Delgado, Alwin</v>
          </cell>
        </row>
        <row r="2874">
          <cell r="C2874">
            <v>627892</v>
          </cell>
          <cell r="M2874" t="str">
            <v>LF</v>
          </cell>
          <cell r="O2874" t="str">
            <v>Delgado, Natanael</v>
          </cell>
        </row>
        <row r="2875">
          <cell r="C2875">
            <v>640479</v>
          </cell>
          <cell r="M2875" t="str">
            <v>P</v>
          </cell>
          <cell r="O2875" t="str">
            <v>Delgado, Victor</v>
          </cell>
        </row>
        <row r="2876">
          <cell r="C2876">
            <v>644897</v>
          </cell>
          <cell r="M2876" t="str">
            <v>P</v>
          </cell>
          <cell r="O2876" t="str">
            <v>Delgado, Dariel</v>
          </cell>
        </row>
        <row r="2877">
          <cell r="C2877">
            <v>658554</v>
          </cell>
          <cell r="M2877" t="str">
            <v>2B</v>
          </cell>
          <cell r="O2877" t="str">
            <v>Delgado, Esequeil</v>
          </cell>
        </row>
        <row r="2878">
          <cell r="C2878">
            <v>664327</v>
          </cell>
          <cell r="M2878" t="str">
            <v>OF</v>
          </cell>
          <cell r="O2878" t="str">
            <v>Delgado, Jonaikel</v>
          </cell>
        </row>
        <row r="2879">
          <cell r="C2879">
            <v>664645</v>
          </cell>
          <cell r="M2879" t="str">
            <v>P</v>
          </cell>
          <cell r="O2879" t="str">
            <v>Delgado, Casey</v>
          </cell>
        </row>
        <row r="2880">
          <cell r="C2880">
            <v>666592</v>
          </cell>
          <cell r="M2880" t="str">
            <v>SS</v>
          </cell>
          <cell r="O2880" t="str">
            <v>Delgado, Roberto</v>
          </cell>
        </row>
        <row r="2881">
          <cell r="C2881">
            <v>667387</v>
          </cell>
          <cell r="M2881" t="str">
            <v>P</v>
          </cell>
          <cell r="O2881" t="str">
            <v>Delgado, Jose</v>
          </cell>
        </row>
        <row r="2882">
          <cell r="C2882">
            <v>669882</v>
          </cell>
          <cell r="M2882" t="str">
            <v>P</v>
          </cell>
          <cell r="O2882" t="str">
            <v>Delgado, Wilfre</v>
          </cell>
        </row>
        <row r="2883">
          <cell r="C2883">
            <v>606486</v>
          </cell>
          <cell r="M2883" t="str">
            <v>P</v>
          </cell>
          <cell r="O2883" t="str">
            <v>Delis, Juan</v>
          </cell>
        </row>
        <row r="2884">
          <cell r="C2884">
            <v>547170</v>
          </cell>
          <cell r="M2884" t="str">
            <v>1B</v>
          </cell>
          <cell r="O2884" t="str">
            <v>Delmonico, Nicky</v>
          </cell>
        </row>
        <row r="2885">
          <cell r="C2885">
            <v>621413</v>
          </cell>
          <cell r="M2885" t="str">
            <v>P</v>
          </cell>
          <cell r="O2885" t="str">
            <v>DeLoach, Tyler</v>
          </cell>
        </row>
        <row r="2886">
          <cell r="C2886">
            <v>656367</v>
          </cell>
          <cell r="M2886" t="str">
            <v>P</v>
          </cell>
          <cell r="O2886" t="str">
            <v>DeLorenzo, Jordan</v>
          </cell>
        </row>
        <row r="2887">
          <cell r="C2887">
            <v>605208</v>
          </cell>
          <cell r="M2887" t="str">
            <v>OF</v>
          </cell>
          <cell r="O2887" t="str">
            <v>Delph, Josh</v>
          </cell>
        </row>
        <row r="2888">
          <cell r="C2888">
            <v>571612</v>
          </cell>
          <cell r="M2888" t="str">
            <v>P</v>
          </cell>
          <cell r="O2888" t="str">
            <v>DeLuca, Evan</v>
          </cell>
        </row>
        <row r="2889">
          <cell r="C2889">
            <v>641512</v>
          </cell>
          <cell r="M2889" t="str">
            <v>CF</v>
          </cell>
          <cell r="O2889" t="str">
            <v>DeLuzio, Ben</v>
          </cell>
        </row>
        <row r="2890">
          <cell r="C2890">
            <v>657558</v>
          </cell>
          <cell r="M2890" t="str">
            <v>P</v>
          </cell>
          <cell r="O2890" t="str">
            <v>DeMasi, Dominic</v>
          </cell>
        </row>
        <row r="2891">
          <cell r="C2891">
            <v>451585</v>
          </cell>
          <cell r="M2891" t="str">
            <v>P</v>
          </cell>
          <cell r="O2891" t="str">
            <v>Demel, Sam</v>
          </cell>
        </row>
        <row r="2892">
          <cell r="C2892">
            <v>641513</v>
          </cell>
          <cell r="M2892" t="str">
            <v>2B</v>
          </cell>
          <cell r="O2892" t="str">
            <v>Demeritte, Travis</v>
          </cell>
        </row>
        <row r="2893">
          <cell r="C2893">
            <v>608647</v>
          </cell>
          <cell r="M2893" t="str">
            <v>2B</v>
          </cell>
          <cell r="O2893" t="str">
            <v>DeMichele, Joey</v>
          </cell>
        </row>
        <row r="2894">
          <cell r="C2894">
            <v>597534</v>
          </cell>
          <cell r="M2894" t="str">
            <v>P</v>
          </cell>
          <cell r="O2894" t="str">
            <v>Demmin, Ryan</v>
          </cell>
        </row>
        <row r="2895">
          <cell r="C2895">
            <v>518611</v>
          </cell>
          <cell r="M2895" t="str">
            <v>P</v>
          </cell>
          <cell r="O2895" t="str">
            <v>Demny, Paul</v>
          </cell>
        </row>
        <row r="2896">
          <cell r="C2896">
            <v>657559</v>
          </cell>
          <cell r="M2896" t="str">
            <v>LF</v>
          </cell>
          <cell r="O2896" t="str">
            <v>DeMorais, Chris</v>
          </cell>
        </row>
        <row r="2897">
          <cell r="C2897">
            <v>622814</v>
          </cell>
          <cell r="M2897" t="str">
            <v>3B</v>
          </cell>
          <cell r="O2897" t="str">
            <v>Demorizi, Ronniel</v>
          </cell>
        </row>
        <row r="2898">
          <cell r="C2898">
            <v>643279</v>
          </cell>
          <cell r="M2898" t="str">
            <v>3B</v>
          </cell>
          <cell r="O2898" t="str">
            <v>DeMuth, Dustin</v>
          </cell>
        </row>
        <row r="2899">
          <cell r="C2899">
            <v>544925</v>
          </cell>
          <cell r="M2899" t="str">
            <v>LF</v>
          </cell>
          <cell r="O2899" t="str">
            <v>den Dekker, Matt</v>
          </cell>
        </row>
        <row r="2900">
          <cell r="C2900">
            <v>657560</v>
          </cell>
          <cell r="M2900" t="str">
            <v>P</v>
          </cell>
          <cell r="O2900" t="str">
            <v>DeNato, Joey</v>
          </cell>
        </row>
        <row r="2901">
          <cell r="C2901">
            <v>458239</v>
          </cell>
          <cell r="M2901" t="str">
            <v>3B</v>
          </cell>
          <cell r="O2901" t="str">
            <v>Denker, Travis</v>
          </cell>
        </row>
        <row r="2902">
          <cell r="C2902">
            <v>665122</v>
          </cell>
          <cell r="M2902" t="str">
            <v>1B</v>
          </cell>
          <cell r="O2902" t="str">
            <v>Dennard, R.J.</v>
          </cell>
        </row>
        <row r="2903">
          <cell r="C2903">
            <v>543098</v>
          </cell>
          <cell r="M2903" t="str">
            <v>P</v>
          </cell>
          <cell r="O2903" t="str">
            <v>Dennhardt, Mike</v>
          </cell>
        </row>
        <row r="2904">
          <cell r="C2904">
            <v>572810</v>
          </cell>
          <cell r="M2904" t="str">
            <v>P</v>
          </cell>
          <cell r="O2904" t="str">
            <v>Dennick, Ryan</v>
          </cell>
        </row>
        <row r="2905">
          <cell r="C2905">
            <v>664931</v>
          </cell>
          <cell r="M2905" t="str">
            <v>P</v>
          </cell>
          <cell r="O2905" t="str">
            <v>Dennis, Will</v>
          </cell>
        </row>
        <row r="2906">
          <cell r="C2906">
            <v>668757</v>
          </cell>
          <cell r="M2906" t="str">
            <v>P</v>
          </cell>
          <cell r="O2906" t="str">
            <v>Dennis, Matt</v>
          </cell>
        </row>
        <row r="2907">
          <cell r="C2907">
            <v>456121</v>
          </cell>
          <cell r="M2907" t="str">
            <v>OF</v>
          </cell>
          <cell r="O2907" t="str">
            <v>Denorfia, Chris</v>
          </cell>
        </row>
        <row r="2908">
          <cell r="C2908">
            <v>641516</v>
          </cell>
          <cell r="M2908" t="str">
            <v>OF</v>
          </cell>
          <cell r="O2908" t="str">
            <v>Denson, David</v>
          </cell>
        </row>
        <row r="2909">
          <cell r="C2909">
            <v>518612</v>
          </cell>
          <cell r="M2909" t="str">
            <v>2B</v>
          </cell>
          <cell r="O2909" t="str">
            <v>Dent, Ryan</v>
          </cell>
        </row>
        <row r="2910">
          <cell r="C2910">
            <v>643281</v>
          </cell>
          <cell r="M2910" t="str">
            <v>3B</v>
          </cell>
          <cell r="O2910" t="str">
            <v>Dent, Cody</v>
          </cell>
        </row>
        <row r="2911">
          <cell r="C2911">
            <v>663475</v>
          </cell>
          <cell r="M2911" t="str">
            <v>3B</v>
          </cell>
          <cell r="O2911" t="str">
            <v>Denton, Bryce</v>
          </cell>
        </row>
        <row r="2912">
          <cell r="C2912">
            <v>607165</v>
          </cell>
          <cell r="M2912" t="str">
            <v>LF</v>
          </cell>
          <cell r="O2912" t="str">
            <v>Deol, Dutch</v>
          </cell>
        </row>
        <row r="2913">
          <cell r="C2913">
            <v>451546</v>
          </cell>
          <cell r="M2913" t="str">
            <v>P</v>
          </cell>
          <cell r="O2913" t="str">
            <v>DePaula, Julio</v>
          </cell>
        </row>
        <row r="2914">
          <cell r="C2914">
            <v>592259</v>
          </cell>
          <cell r="M2914" t="str">
            <v>C</v>
          </cell>
          <cell r="O2914" t="str">
            <v>DePew, Jake</v>
          </cell>
        </row>
        <row r="2915">
          <cell r="C2915">
            <v>670310</v>
          </cell>
          <cell r="M2915" t="str">
            <v>P</v>
          </cell>
          <cell r="O2915" t="str">
            <v>Deramo, Andrew</v>
          </cell>
        </row>
        <row r="2916">
          <cell r="C2916">
            <v>622246</v>
          </cell>
          <cell r="M2916" t="str">
            <v>P</v>
          </cell>
          <cell r="O2916" t="str">
            <v>Derby, Bubba</v>
          </cell>
        </row>
        <row r="2917">
          <cell r="C2917">
            <v>592260</v>
          </cell>
          <cell r="M2917" t="str">
            <v>CF</v>
          </cell>
          <cell r="O2917" t="str">
            <v>Derkes, Marcos</v>
          </cell>
        </row>
        <row r="2918">
          <cell r="C2918">
            <v>571616</v>
          </cell>
          <cell r="M2918" t="str">
            <v>P</v>
          </cell>
          <cell r="O2918" t="str">
            <v>Dermody, Matt</v>
          </cell>
        </row>
        <row r="2919">
          <cell r="C2919">
            <v>643282</v>
          </cell>
          <cell r="M2919" t="str">
            <v>P</v>
          </cell>
          <cell r="O2919" t="str">
            <v>DeRosier, Matthew</v>
          </cell>
        </row>
        <row r="2920">
          <cell r="C2920">
            <v>518614</v>
          </cell>
          <cell r="M2920" t="str">
            <v>SS</v>
          </cell>
          <cell r="O2920" t="str">
            <v>Descalso, Daniel</v>
          </cell>
        </row>
        <row r="2921">
          <cell r="C2921">
            <v>543101</v>
          </cell>
          <cell r="M2921" t="str">
            <v>P</v>
          </cell>
          <cell r="O2921" t="str">
            <v>DeSclafani, Anthony</v>
          </cell>
        </row>
        <row r="2922">
          <cell r="C2922">
            <v>665144</v>
          </cell>
          <cell r="M2922" t="str">
            <v>P</v>
          </cell>
          <cell r="O2922" t="str">
            <v>Desguin, Jordan</v>
          </cell>
        </row>
        <row r="2923">
          <cell r="C2923">
            <v>623838</v>
          </cell>
          <cell r="M2923" t="str">
            <v>P</v>
          </cell>
          <cell r="O2923" t="str">
            <v>Deshazier, Torey</v>
          </cell>
        </row>
        <row r="2924">
          <cell r="C2924">
            <v>592261</v>
          </cell>
          <cell r="M2924" t="str">
            <v>CF</v>
          </cell>
          <cell r="O2924" t="str">
            <v>DeShields, Delino</v>
          </cell>
        </row>
        <row r="2925">
          <cell r="C2925">
            <v>435622</v>
          </cell>
          <cell r="M2925" t="str">
            <v>CF</v>
          </cell>
          <cell r="O2925" t="str">
            <v>Desmond, Ian</v>
          </cell>
        </row>
        <row r="2926">
          <cell r="C2926">
            <v>615690</v>
          </cell>
          <cell r="M2926" t="str">
            <v>LF</v>
          </cell>
          <cell r="O2926" t="str">
            <v>DeSouza, Nathan</v>
          </cell>
        </row>
        <row r="2927">
          <cell r="C2927">
            <v>493319</v>
          </cell>
          <cell r="M2927" t="str">
            <v>OF</v>
          </cell>
          <cell r="O2927" t="str">
            <v>Despaigne, Alfredo</v>
          </cell>
        </row>
        <row r="2928">
          <cell r="C2928">
            <v>628333</v>
          </cell>
          <cell r="M2928" t="str">
            <v>P</v>
          </cell>
          <cell r="O2928" t="str">
            <v>Despaigne, Odrisamer</v>
          </cell>
        </row>
        <row r="2929">
          <cell r="C2929">
            <v>670904</v>
          </cell>
          <cell r="M2929" t="str">
            <v>P</v>
          </cell>
          <cell r="O2929" t="str">
            <v>Despaigne, Jorge</v>
          </cell>
        </row>
        <row r="2930">
          <cell r="C2930">
            <v>606964</v>
          </cell>
          <cell r="M2930" t="str">
            <v>P</v>
          </cell>
          <cell r="O2930" t="str">
            <v>Dettmann, Jared</v>
          </cell>
        </row>
        <row r="2931">
          <cell r="C2931">
            <v>446321</v>
          </cell>
          <cell r="M2931" t="str">
            <v>P</v>
          </cell>
          <cell r="O2931" t="str">
            <v>Detwiler, Ross</v>
          </cell>
        </row>
        <row r="2932">
          <cell r="C2932">
            <v>665109</v>
          </cell>
          <cell r="M2932" t="str">
            <v>C</v>
          </cell>
          <cell r="O2932" t="str">
            <v>Devencenzi, Jordan</v>
          </cell>
        </row>
        <row r="2933">
          <cell r="C2933">
            <v>606965</v>
          </cell>
          <cell r="M2933" t="str">
            <v>P</v>
          </cell>
          <cell r="O2933" t="str">
            <v>Devenski, Chris</v>
          </cell>
        </row>
        <row r="2934">
          <cell r="C2934">
            <v>646240</v>
          </cell>
          <cell r="M2934" t="str">
            <v>3B</v>
          </cell>
          <cell r="O2934" t="str">
            <v>Devers, Rafael</v>
          </cell>
        </row>
        <row r="2935">
          <cell r="C2935">
            <v>670049</v>
          </cell>
          <cell r="M2935" t="str">
            <v>1B</v>
          </cell>
          <cell r="O2935" t="str">
            <v>DeVito, Chris</v>
          </cell>
        </row>
        <row r="2936">
          <cell r="C2936">
            <v>581662</v>
          </cell>
          <cell r="M2936" t="str">
            <v>LF</v>
          </cell>
          <cell r="O2936" t="str">
            <v>DeVoss, Zeke</v>
          </cell>
        </row>
        <row r="2937">
          <cell r="C2937">
            <v>664159</v>
          </cell>
          <cell r="M2937" t="str">
            <v>OF</v>
          </cell>
          <cell r="O2937" t="str">
            <v>Dewees, Donnie</v>
          </cell>
        </row>
        <row r="2938">
          <cell r="C2938">
            <v>592263</v>
          </cell>
          <cell r="M2938" t="str">
            <v>CF</v>
          </cell>
          <cell r="O2938" t="str">
            <v>Dewitt, Kentrell</v>
          </cell>
        </row>
        <row r="2939">
          <cell r="C2939">
            <v>670448</v>
          </cell>
          <cell r="M2939" t="str">
            <v>SS</v>
          </cell>
          <cell r="O2939" t="str">
            <v>Dexter, Sam</v>
          </cell>
        </row>
        <row r="2940">
          <cell r="C2940">
            <v>661434</v>
          </cell>
          <cell r="M2940" t="str">
            <v>P</v>
          </cell>
          <cell r="O2940" t="str">
            <v>Deyzel, Vince</v>
          </cell>
        </row>
        <row r="2941">
          <cell r="C2941">
            <v>661456</v>
          </cell>
          <cell r="M2941" t="str">
            <v>OF</v>
          </cell>
          <cell r="O2941" t="str">
            <v>Dezzi, Stephen</v>
          </cell>
        </row>
        <row r="2942">
          <cell r="C2942">
            <v>539438</v>
          </cell>
          <cell r="M2942" t="str">
            <v>P</v>
          </cell>
          <cell r="O2942" t="str">
            <v>Diamond, Scott</v>
          </cell>
        </row>
        <row r="2943">
          <cell r="C2943">
            <v>659072</v>
          </cell>
          <cell r="M2943" t="str">
            <v>P</v>
          </cell>
          <cell r="O2943" t="str">
            <v>Dian, Adam</v>
          </cell>
        </row>
        <row r="2944">
          <cell r="C2944">
            <v>433697</v>
          </cell>
          <cell r="M2944" t="str">
            <v>C</v>
          </cell>
          <cell r="O2944" t="str">
            <v>Diaz, Robinzon</v>
          </cell>
        </row>
        <row r="2945">
          <cell r="C2945">
            <v>455141</v>
          </cell>
          <cell r="M2945" t="str">
            <v>LF</v>
          </cell>
          <cell r="O2945" t="str">
            <v>Diaz, Frank</v>
          </cell>
        </row>
        <row r="2946">
          <cell r="C2946">
            <v>469810</v>
          </cell>
          <cell r="M2946" t="str">
            <v>SS</v>
          </cell>
          <cell r="O2946" t="str">
            <v>Diaz, Argenis</v>
          </cell>
        </row>
        <row r="2947">
          <cell r="C2947">
            <v>471822</v>
          </cell>
          <cell r="M2947" t="str">
            <v>P</v>
          </cell>
          <cell r="O2947" t="str">
            <v>Diaz, Jumbo</v>
          </cell>
        </row>
        <row r="2948">
          <cell r="C2948">
            <v>477417</v>
          </cell>
          <cell r="M2948" t="str">
            <v>3B</v>
          </cell>
          <cell r="O2948" t="str">
            <v>Diaz, Pedro</v>
          </cell>
        </row>
        <row r="2949">
          <cell r="C2949">
            <v>477418</v>
          </cell>
          <cell r="M2949" t="str">
            <v>P</v>
          </cell>
          <cell r="O2949" t="str">
            <v>Diaz, Rafael</v>
          </cell>
        </row>
        <row r="2950">
          <cell r="C2950">
            <v>500765</v>
          </cell>
          <cell r="M2950" t="str">
            <v>P</v>
          </cell>
          <cell r="O2950" t="str">
            <v>Diaz, Dayan</v>
          </cell>
        </row>
        <row r="2951">
          <cell r="C2951">
            <v>501726</v>
          </cell>
          <cell r="M2951" t="str">
            <v>SS</v>
          </cell>
          <cell r="O2951" t="str">
            <v>Diaz, Juan</v>
          </cell>
        </row>
        <row r="2952">
          <cell r="C2952">
            <v>502409</v>
          </cell>
          <cell r="M2952" t="str">
            <v>SS</v>
          </cell>
          <cell r="O2952" t="str">
            <v>Diaz, Jonathan</v>
          </cell>
        </row>
        <row r="2953">
          <cell r="C2953">
            <v>514916</v>
          </cell>
          <cell r="M2953" t="str">
            <v>C</v>
          </cell>
          <cell r="O2953" t="str">
            <v>Diaz, Francisco</v>
          </cell>
        </row>
        <row r="2954">
          <cell r="C2954">
            <v>545064</v>
          </cell>
          <cell r="M2954" t="str">
            <v>P</v>
          </cell>
          <cell r="O2954" t="str">
            <v>Diaz, Jairo</v>
          </cell>
        </row>
        <row r="2955">
          <cell r="C2955">
            <v>553859</v>
          </cell>
          <cell r="M2955" t="str">
            <v>P</v>
          </cell>
          <cell r="O2955" t="str">
            <v>Diaz, Miller</v>
          </cell>
        </row>
        <row r="2956">
          <cell r="C2956">
            <v>553869</v>
          </cell>
          <cell r="M2956" t="str">
            <v>C</v>
          </cell>
          <cell r="O2956" t="str">
            <v>Diaz, Elias</v>
          </cell>
        </row>
        <row r="2957">
          <cell r="C2957">
            <v>570148</v>
          </cell>
          <cell r="M2957" t="str">
            <v>3B</v>
          </cell>
          <cell r="O2957" t="str">
            <v>Diaz, Sammy</v>
          </cell>
        </row>
        <row r="2958">
          <cell r="C2958">
            <v>571074</v>
          </cell>
          <cell r="M2958" t="str">
            <v>P</v>
          </cell>
          <cell r="O2958" t="str">
            <v>Diaz, Luis</v>
          </cell>
        </row>
        <row r="2959">
          <cell r="C2959">
            <v>593461</v>
          </cell>
          <cell r="M2959" t="str">
            <v>P</v>
          </cell>
          <cell r="O2959" t="str">
            <v>Diaz, Frangy</v>
          </cell>
        </row>
        <row r="2960">
          <cell r="C2960">
            <v>595861</v>
          </cell>
          <cell r="M2960" t="str">
            <v>P</v>
          </cell>
          <cell r="O2960" t="str">
            <v>Diaz, Alberto</v>
          </cell>
        </row>
        <row r="2961">
          <cell r="C2961">
            <v>600890</v>
          </cell>
          <cell r="M2961" t="str">
            <v>P</v>
          </cell>
          <cell r="O2961" t="str">
            <v>Diaz, Pedro</v>
          </cell>
        </row>
        <row r="2962">
          <cell r="C2962">
            <v>605209</v>
          </cell>
          <cell r="M2962" t="str">
            <v>P</v>
          </cell>
          <cell r="O2962" t="str">
            <v>Diaz, Chris</v>
          </cell>
        </row>
        <row r="2963">
          <cell r="C2963">
            <v>606234</v>
          </cell>
          <cell r="M2963" t="str">
            <v>P</v>
          </cell>
          <cell r="O2963" t="str">
            <v>Diaz, Carlos</v>
          </cell>
        </row>
        <row r="2964">
          <cell r="C2964">
            <v>613547</v>
          </cell>
          <cell r="M2964" t="str">
            <v>P</v>
          </cell>
          <cell r="O2964" t="str">
            <v>Diaz, Elvis</v>
          </cell>
        </row>
        <row r="2965">
          <cell r="C2965">
            <v>620977</v>
          </cell>
          <cell r="M2965" t="str">
            <v>P</v>
          </cell>
          <cell r="O2965" t="str">
            <v>Diaz, Oberdan</v>
          </cell>
        </row>
        <row r="2966">
          <cell r="C2966">
            <v>621036</v>
          </cell>
          <cell r="M2966" t="str">
            <v>3B</v>
          </cell>
          <cell r="O2966" t="str">
            <v>Diaz, Chris</v>
          </cell>
        </row>
        <row r="2967">
          <cell r="C2967">
            <v>621242</v>
          </cell>
          <cell r="M2967" t="str">
            <v>P</v>
          </cell>
          <cell r="O2967" t="str">
            <v>Diaz, Edwin</v>
          </cell>
        </row>
        <row r="2968">
          <cell r="C2968">
            <v>621243</v>
          </cell>
          <cell r="M2968" t="str">
            <v>P</v>
          </cell>
          <cell r="O2968" t="str">
            <v>Diaz, Malcom</v>
          </cell>
        </row>
        <row r="2969">
          <cell r="C2969">
            <v>622273</v>
          </cell>
          <cell r="M2969" t="str">
            <v>P</v>
          </cell>
          <cell r="O2969" t="str">
            <v>Diaz, Victor</v>
          </cell>
        </row>
        <row r="2970">
          <cell r="C2970">
            <v>622341</v>
          </cell>
          <cell r="M2970" t="str">
            <v>P</v>
          </cell>
          <cell r="O2970" t="str">
            <v>Diaz, Carlos</v>
          </cell>
        </row>
        <row r="2971">
          <cell r="C2971">
            <v>622419</v>
          </cell>
          <cell r="M2971" t="str">
            <v>P</v>
          </cell>
          <cell r="O2971" t="str">
            <v>Diaz, Jose</v>
          </cell>
        </row>
        <row r="2972">
          <cell r="C2972">
            <v>622489</v>
          </cell>
          <cell r="M2972" t="str">
            <v>P</v>
          </cell>
          <cell r="O2972" t="str">
            <v>Diaz, Carlos</v>
          </cell>
        </row>
        <row r="2973">
          <cell r="C2973">
            <v>622766</v>
          </cell>
          <cell r="M2973" t="str">
            <v>P</v>
          </cell>
          <cell r="O2973" t="str">
            <v>Diaz, Miguel</v>
          </cell>
        </row>
        <row r="2974">
          <cell r="C2974">
            <v>623894</v>
          </cell>
          <cell r="M2974" t="str">
            <v>P</v>
          </cell>
          <cell r="O2974" t="str">
            <v>Diaz, Andin</v>
          </cell>
        </row>
        <row r="2975">
          <cell r="C2975">
            <v>631159</v>
          </cell>
          <cell r="M2975" t="str">
            <v>P</v>
          </cell>
          <cell r="O2975" t="str">
            <v>Diaz, Francisco</v>
          </cell>
        </row>
        <row r="2976">
          <cell r="C2976">
            <v>641519</v>
          </cell>
          <cell r="M2976" t="str">
            <v>CF</v>
          </cell>
          <cell r="O2976" t="str">
            <v>Diaz, Brandon</v>
          </cell>
        </row>
        <row r="2977">
          <cell r="C2977">
            <v>641520</v>
          </cell>
          <cell r="M2977" t="str">
            <v>DH</v>
          </cell>
          <cell r="O2977" t="str">
            <v>Diaz, Carlos</v>
          </cell>
        </row>
        <row r="2978">
          <cell r="C2978">
            <v>641521</v>
          </cell>
          <cell r="M2978" t="str">
            <v>SS</v>
          </cell>
          <cell r="O2978" t="str">
            <v>Diaz, Edwin</v>
          </cell>
        </row>
        <row r="2979">
          <cell r="C2979">
            <v>642315</v>
          </cell>
          <cell r="M2979" t="str">
            <v>C</v>
          </cell>
          <cell r="O2979" t="str">
            <v>Diaz, Joel</v>
          </cell>
        </row>
        <row r="2980">
          <cell r="C2980">
            <v>642455</v>
          </cell>
          <cell r="M2980" t="str">
            <v>LF</v>
          </cell>
          <cell r="O2980" t="str">
            <v>Diaz, Edwin</v>
          </cell>
        </row>
        <row r="2981">
          <cell r="C2981">
            <v>642612</v>
          </cell>
          <cell r="M2981" t="str">
            <v>P</v>
          </cell>
          <cell r="O2981" t="str">
            <v>Diaz, Adonis</v>
          </cell>
        </row>
        <row r="2982">
          <cell r="C2982">
            <v>642696</v>
          </cell>
          <cell r="M2982" t="str">
            <v>SS</v>
          </cell>
          <cell r="O2982" t="str">
            <v>Diaz, Carlos</v>
          </cell>
        </row>
        <row r="2983">
          <cell r="C2983">
            <v>642760</v>
          </cell>
          <cell r="M2983" t="str">
            <v>P</v>
          </cell>
          <cell r="O2983" t="str">
            <v>Diaz, Denis</v>
          </cell>
        </row>
        <row r="2984">
          <cell r="C2984">
            <v>642761</v>
          </cell>
          <cell r="M2984" t="str">
            <v>P</v>
          </cell>
          <cell r="O2984" t="str">
            <v>Diaz, Pedro</v>
          </cell>
        </row>
        <row r="2985">
          <cell r="C2985">
            <v>644217</v>
          </cell>
          <cell r="M2985" t="str">
            <v>3B</v>
          </cell>
          <cell r="O2985" t="str">
            <v>Diaz, Alejandro</v>
          </cell>
        </row>
        <row r="2986">
          <cell r="C2986">
            <v>646242</v>
          </cell>
          <cell r="M2986" t="str">
            <v>P</v>
          </cell>
          <cell r="O2986" t="str">
            <v>Diaz, Jhonathan</v>
          </cell>
        </row>
        <row r="2987">
          <cell r="C2987">
            <v>649557</v>
          </cell>
          <cell r="M2987" t="str">
            <v>SS</v>
          </cell>
          <cell r="O2987" t="str">
            <v>Diaz, Aledmys</v>
          </cell>
        </row>
        <row r="2988">
          <cell r="C2988">
            <v>650186</v>
          </cell>
          <cell r="M2988" t="str">
            <v>1B</v>
          </cell>
          <cell r="O2988" t="str">
            <v>Diaz, Carlos</v>
          </cell>
        </row>
        <row r="2989">
          <cell r="C2989">
            <v>650188</v>
          </cell>
          <cell r="M2989" t="str">
            <v>P</v>
          </cell>
          <cell r="O2989" t="str">
            <v>Diaz, Jose</v>
          </cell>
        </row>
        <row r="2990">
          <cell r="C2990">
            <v>650331</v>
          </cell>
          <cell r="M2990" t="str">
            <v>1B</v>
          </cell>
          <cell r="O2990" t="str">
            <v>Diaz, Lewin</v>
          </cell>
        </row>
        <row r="2991">
          <cell r="C2991">
            <v>650490</v>
          </cell>
          <cell r="M2991" t="str">
            <v>3B</v>
          </cell>
          <cell r="O2991" t="str">
            <v>Diaz, Yandy</v>
          </cell>
        </row>
        <row r="2992">
          <cell r="C2992">
            <v>650611</v>
          </cell>
          <cell r="M2992" t="str">
            <v>P</v>
          </cell>
          <cell r="O2992" t="str">
            <v>Diaz, Frandy</v>
          </cell>
        </row>
        <row r="2993">
          <cell r="C2993">
            <v>650621</v>
          </cell>
          <cell r="M2993" t="str">
            <v>P</v>
          </cell>
          <cell r="O2993" t="str">
            <v>Diaz, Johan</v>
          </cell>
        </row>
        <row r="2994">
          <cell r="C2994">
            <v>650652</v>
          </cell>
          <cell r="M2994" t="str">
            <v>CF</v>
          </cell>
          <cell r="O2994" t="str">
            <v>Diaz, Argenis</v>
          </cell>
        </row>
        <row r="2995">
          <cell r="C2995">
            <v>650687</v>
          </cell>
          <cell r="M2995" t="str">
            <v>P</v>
          </cell>
          <cell r="O2995" t="str">
            <v>Diaz, Juan</v>
          </cell>
        </row>
        <row r="2996">
          <cell r="C2996">
            <v>650713</v>
          </cell>
          <cell r="M2996" t="str">
            <v>P</v>
          </cell>
          <cell r="O2996" t="str">
            <v>Diaz, Anderson</v>
          </cell>
        </row>
        <row r="2997">
          <cell r="C2997">
            <v>650714</v>
          </cell>
          <cell r="M2997" t="str">
            <v>LF</v>
          </cell>
          <cell r="O2997" t="str">
            <v>Diaz, Andy</v>
          </cell>
        </row>
        <row r="2998">
          <cell r="C2998">
            <v>650715</v>
          </cell>
          <cell r="M2998" t="str">
            <v>CF</v>
          </cell>
          <cell r="O2998" t="str">
            <v>Diaz, Cesar</v>
          </cell>
        </row>
        <row r="2999">
          <cell r="C2999">
            <v>650716</v>
          </cell>
          <cell r="M2999" t="str">
            <v>CF</v>
          </cell>
          <cell r="O2999" t="str">
            <v>Diaz, Fernando</v>
          </cell>
        </row>
        <row r="3000">
          <cell r="C3000">
            <v>650876</v>
          </cell>
          <cell r="M3000" t="str">
            <v>P</v>
          </cell>
          <cell r="O3000" t="str">
            <v>Diaz, Oneiver</v>
          </cell>
        </row>
        <row r="3001">
          <cell r="C3001">
            <v>655367</v>
          </cell>
          <cell r="M3001" t="str">
            <v>P</v>
          </cell>
          <cell r="O3001" t="str">
            <v>Diaz, Jose</v>
          </cell>
        </row>
        <row r="3002">
          <cell r="C3002">
            <v>656053</v>
          </cell>
          <cell r="M3002" t="str">
            <v>P</v>
          </cell>
          <cell r="O3002" t="str">
            <v>Diaz, Darlin</v>
          </cell>
        </row>
        <row r="3003">
          <cell r="C3003">
            <v>656105</v>
          </cell>
          <cell r="M3003" t="str">
            <v>3B</v>
          </cell>
          <cell r="O3003" t="str">
            <v>Diaz, Willy</v>
          </cell>
        </row>
        <row r="3004">
          <cell r="C3004">
            <v>656122</v>
          </cell>
          <cell r="M3004" t="str">
            <v>P</v>
          </cell>
          <cell r="O3004" t="str">
            <v>Diaz, Alvaro</v>
          </cell>
        </row>
        <row r="3005">
          <cell r="C3005">
            <v>656371</v>
          </cell>
          <cell r="M3005" t="str">
            <v>SS</v>
          </cell>
          <cell r="O3005" t="str">
            <v>Diaz, Isan</v>
          </cell>
        </row>
        <row r="3006">
          <cell r="C3006">
            <v>660512</v>
          </cell>
          <cell r="M3006" t="str">
            <v>P</v>
          </cell>
          <cell r="O3006" t="str">
            <v>Diaz, Jose</v>
          </cell>
        </row>
        <row r="3007">
          <cell r="C3007">
            <v>660546</v>
          </cell>
          <cell r="M3007" t="str">
            <v>P</v>
          </cell>
          <cell r="O3007" t="str">
            <v>Diaz, Yennsy</v>
          </cell>
        </row>
        <row r="3008">
          <cell r="C3008">
            <v>660838</v>
          </cell>
          <cell r="M3008" t="str">
            <v>SS</v>
          </cell>
          <cell r="O3008" t="str">
            <v>Diaz, Imeldo</v>
          </cell>
        </row>
        <row r="3009">
          <cell r="C3009">
            <v>660904</v>
          </cell>
          <cell r="M3009" t="str">
            <v>P</v>
          </cell>
          <cell r="O3009" t="str">
            <v>Diaz, Jhonny</v>
          </cell>
        </row>
        <row r="3010">
          <cell r="C3010">
            <v>661413</v>
          </cell>
          <cell r="M3010" t="str">
            <v>P</v>
          </cell>
          <cell r="O3010" t="str">
            <v>Diaz, Victor</v>
          </cell>
        </row>
        <row r="3011">
          <cell r="C3011">
            <v>664302</v>
          </cell>
          <cell r="M3011" t="str">
            <v>C</v>
          </cell>
          <cell r="O3011" t="str">
            <v>Diaz, Daniel</v>
          </cell>
        </row>
        <row r="3012">
          <cell r="C3012">
            <v>664747</v>
          </cell>
          <cell r="M3012" t="str">
            <v>P</v>
          </cell>
          <cell r="O3012" t="str">
            <v>Diaz, Alexis</v>
          </cell>
        </row>
        <row r="3013">
          <cell r="C3013">
            <v>665115</v>
          </cell>
          <cell r="M3013" t="str">
            <v>P</v>
          </cell>
          <cell r="O3013" t="str">
            <v>Diaz, Obed</v>
          </cell>
        </row>
        <row r="3014">
          <cell r="C3014">
            <v>665837</v>
          </cell>
          <cell r="M3014" t="str">
            <v>SS</v>
          </cell>
          <cell r="O3014" t="str">
            <v>Diaz, Giovanni</v>
          </cell>
        </row>
        <row r="3015">
          <cell r="C3015">
            <v>665880</v>
          </cell>
          <cell r="M3015" t="str">
            <v>P</v>
          </cell>
          <cell r="O3015" t="str">
            <v>Diaz, Deivi</v>
          </cell>
        </row>
        <row r="3016">
          <cell r="C3016">
            <v>665929</v>
          </cell>
          <cell r="M3016" t="str">
            <v>OF</v>
          </cell>
          <cell r="O3016" t="str">
            <v>Diaz, Pedro</v>
          </cell>
        </row>
        <row r="3017">
          <cell r="C3017">
            <v>666452</v>
          </cell>
          <cell r="M3017" t="str">
            <v>OF</v>
          </cell>
          <cell r="O3017" t="str">
            <v>Diaz, Eduardo</v>
          </cell>
        </row>
        <row r="3018">
          <cell r="C3018">
            <v>666621</v>
          </cell>
          <cell r="M3018" t="str">
            <v>SS</v>
          </cell>
          <cell r="O3018" t="str">
            <v>Diaz, Luis</v>
          </cell>
        </row>
        <row r="3019">
          <cell r="C3019">
            <v>666686</v>
          </cell>
          <cell r="M3019" t="str">
            <v>C</v>
          </cell>
          <cell r="O3019" t="str">
            <v>Diaz, Cesar</v>
          </cell>
        </row>
        <row r="3020">
          <cell r="C3020">
            <v>666783</v>
          </cell>
          <cell r="M3020" t="str">
            <v>OF</v>
          </cell>
          <cell r="O3020" t="str">
            <v>Diaz, Yusniel</v>
          </cell>
        </row>
        <row r="3021">
          <cell r="C3021">
            <v>668556</v>
          </cell>
          <cell r="M3021" t="str">
            <v>P</v>
          </cell>
          <cell r="O3021" t="str">
            <v>Diaz, Wilerik</v>
          </cell>
        </row>
        <row r="3022">
          <cell r="C3022">
            <v>668602</v>
          </cell>
          <cell r="M3022" t="str">
            <v>P</v>
          </cell>
          <cell r="O3022" t="str">
            <v>Diaz, Yoel</v>
          </cell>
        </row>
        <row r="3023">
          <cell r="C3023">
            <v>447736</v>
          </cell>
          <cell r="M3023" t="str">
            <v>OF</v>
          </cell>
          <cell r="O3023" t="str">
            <v>Dickerson, Chris</v>
          </cell>
        </row>
        <row r="3024">
          <cell r="C3024">
            <v>543105</v>
          </cell>
          <cell r="M3024" t="str">
            <v>RF</v>
          </cell>
          <cell r="O3024" t="str">
            <v>Dickerson, Alex</v>
          </cell>
        </row>
        <row r="3025">
          <cell r="C3025">
            <v>572816</v>
          </cell>
          <cell r="M3025" t="str">
            <v>DH</v>
          </cell>
          <cell r="O3025" t="str">
            <v>Dickerson, Corey</v>
          </cell>
        </row>
        <row r="3026">
          <cell r="C3026">
            <v>285079</v>
          </cell>
          <cell r="M3026" t="str">
            <v>P</v>
          </cell>
          <cell r="O3026" t="str">
            <v>Dickey, R.A.</v>
          </cell>
        </row>
        <row r="3027">
          <cell r="C3027">
            <v>656372</v>
          </cell>
          <cell r="M3027" t="str">
            <v>P</v>
          </cell>
          <cell r="O3027" t="str">
            <v>Dickey, Robbie</v>
          </cell>
        </row>
        <row r="3028">
          <cell r="C3028">
            <v>607297</v>
          </cell>
          <cell r="M3028" t="str">
            <v>1B</v>
          </cell>
          <cell r="O3028" t="str">
            <v>Dickson, O'Koyea</v>
          </cell>
        </row>
        <row r="3029">
          <cell r="C3029">
            <v>607514</v>
          </cell>
          <cell r="M3029" t="str">
            <v>P</v>
          </cell>
          <cell r="O3029" t="str">
            <v>Dickson, Ian</v>
          </cell>
        </row>
        <row r="3030">
          <cell r="C3030">
            <v>641522</v>
          </cell>
          <cell r="M3030" t="str">
            <v>P</v>
          </cell>
          <cell r="O3030" t="str">
            <v>Dickson, Cody</v>
          </cell>
        </row>
        <row r="3031">
          <cell r="C3031">
            <v>642720</v>
          </cell>
          <cell r="M3031" t="str">
            <v>SS</v>
          </cell>
          <cell r="O3031" t="str">
            <v>Didder, Ray-Patrick</v>
          </cell>
        </row>
        <row r="3032">
          <cell r="C3032">
            <v>592264</v>
          </cell>
          <cell r="M3032" t="str">
            <v>LF</v>
          </cell>
          <cell r="O3032" t="str">
            <v>Diedrick, Philip</v>
          </cell>
        </row>
        <row r="3033">
          <cell r="C3033">
            <v>606967</v>
          </cell>
          <cell r="M3033" t="str">
            <v>1B</v>
          </cell>
          <cell r="O3033" t="str">
            <v>Diehl, Jeff</v>
          </cell>
        </row>
        <row r="3034">
          <cell r="C3034">
            <v>670426</v>
          </cell>
          <cell r="M3034" t="str">
            <v>P</v>
          </cell>
          <cell r="O3034" t="str">
            <v>Diehl, Phillip</v>
          </cell>
        </row>
        <row r="3035">
          <cell r="C3035">
            <v>518617</v>
          </cell>
          <cell r="M3035" t="str">
            <v>P</v>
          </cell>
          <cell r="O3035" t="str">
            <v>Diekman, Jake</v>
          </cell>
        </row>
        <row r="3036">
          <cell r="C3036">
            <v>571619</v>
          </cell>
          <cell r="M3036" t="str">
            <v>2B</v>
          </cell>
          <cell r="O3036" t="str">
            <v>Diekroeger, Kenny</v>
          </cell>
        </row>
        <row r="3037">
          <cell r="C3037">
            <v>657423</v>
          </cell>
          <cell r="M3037" t="str">
            <v>3B</v>
          </cell>
          <cell r="O3037" t="str">
            <v>Diekroeger, Danny</v>
          </cell>
        </row>
        <row r="3038">
          <cell r="C3038">
            <v>607211</v>
          </cell>
          <cell r="M3038" t="str">
            <v>CF</v>
          </cell>
          <cell r="O3038" t="str">
            <v>Diemer, Austin</v>
          </cell>
        </row>
        <row r="3039">
          <cell r="C3039">
            <v>518618</v>
          </cell>
          <cell r="M3039" t="str">
            <v>2B</v>
          </cell>
          <cell r="O3039" t="str">
            <v>Dietrich, Derek</v>
          </cell>
        </row>
        <row r="3040">
          <cell r="C3040">
            <v>663990</v>
          </cell>
          <cell r="M3040" t="str">
            <v>P</v>
          </cell>
          <cell r="O3040" t="str">
            <v>Dietz, Matthias</v>
          </cell>
        </row>
        <row r="3041">
          <cell r="C3041">
            <v>501960</v>
          </cell>
          <cell r="M3041" t="str">
            <v>C</v>
          </cell>
          <cell r="O3041" t="str">
            <v>DiFazio, Vinny</v>
          </cell>
        </row>
        <row r="3042">
          <cell r="C3042">
            <v>594694</v>
          </cell>
          <cell r="M3042" t="str">
            <v>SS</v>
          </cell>
          <cell r="O3042" t="str">
            <v>Difo, Wilmer</v>
          </cell>
        </row>
        <row r="3043">
          <cell r="C3043">
            <v>635884</v>
          </cell>
          <cell r="M3043" t="str">
            <v>P</v>
          </cell>
          <cell r="O3043" t="str">
            <v>Dignacco, Nick</v>
          </cell>
        </row>
        <row r="3044">
          <cell r="C3044">
            <v>643284</v>
          </cell>
          <cell r="M3044" t="str">
            <v>P</v>
          </cell>
          <cell r="O3044" t="str">
            <v>Dill, Dakota</v>
          </cell>
        </row>
        <row r="3045">
          <cell r="C3045">
            <v>457422</v>
          </cell>
          <cell r="M3045" t="str">
            <v>P</v>
          </cell>
          <cell r="O3045" t="str">
            <v>Dillard, Tim</v>
          </cell>
        </row>
        <row r="3046">
          <cell r="C3046">
            <v>606259</v>
          </cell>
          <cell r="M3046" t="str">
            <v>1B</v>
          </cell>
          <cell r="O3046" t="str">
            <v>Dilone, Miguel</v>
          </cell>
        </row>
        <row r="3047">
          <cell r="C3047">
            <v>665089</v>
          </cell>
          <cell r="M3047" t="str">
            <v>C</v>
          </cell>
          <cell r="O3047" t="str">
            <v>Dimino, Anthony</v>
          </cell>
        </row>
        <row r="3048">
          <cell r="C3048">
            <v>623442</v>
          </cell>
          <cell r="M3048" t="str">
            <v>P</v>
          </cell>
          <cell r="O3048" t="str">
            <v>Dimock, Michael</v>
          </cell>
        </row>
        <row r="3049">
          <cell r="C3049">
            <v>661522</v>
          </cell>
          <cell r="M3049" t="str">
            <v>3B</v>
          </cell>
          <cell r="O3049" t="str">
            <v>DiNatale, Dalton</v>
          </cell>
        </row>
        <row r="3050">
          <cell r="C3050">
            <v>664926</v>
          </cell>
          <cell r="M3050" t="str">
            <v>C</v>
          </cell>
          <cell r="O3050" t="str">
            <v>Dini, Nick</v>
          </cell>
        </row>
        <row r="3051">
          <cell r="C3051">
            <v>670708</v>
          </cell>
          <cell r="M3051" t="str">
            <v>P</v>
          </cell>
          <cell r="O3051" t="str">
            <v>Diomartich, Eric</v>
          </cell>
        </row>
        <row r="3052">
          <cell r="C3052">
            <v>554034</v>
          </cell>
          <cell r="M3052" t="str">
            <v>3B</v>
          </cell>
          <cell r="O3052" t="str">
            <v>Dionicio, Ismael</v>
          </cell>
        </row>
        <row r="3053">
          <cell r="C3053">
            <v>641524</v>
          </cell>
          <cell r="M3053" t="str">
            <v>OF</v>
          </cell>
          <cell r="O3053" t="str">
            <v>Diorio, Matt</v>
          </cell>
        </row>
        <row r="3054">
          <cell r="C3054">
            <v>642651</v>
          </cell>
          <cell r="M3054" t="str">
            <v>P</v>
          </cell>
          <cell r="O3054" t="str">
            <v>Diplan, Nattino</v>
          </cell>
        </row>
        <row r="3055">
          <cell r="C3055">
            <v>650959</v>
          </cell>
          <cell r="M3055" t="str">
            <v>P</v>
          </cell>
          <cell r="O3055" t="str">
            <v>Diplan, Marcos</v>
          </cell>
        </row>
        <row r="3056">
          <cell r="C3056">
            <v>656375</v>
          </cell>
          <cell r="M3056" t="str">
            <v>P</v>
          </cell>
          <cell r="O3056" t="str">
            <v>Dirks, Caleb</v>
          </cell>
        </row>
        <row r="3057">
          <cell r="C3057">
            <v>650702</v>
          </cell>
          <cell r="M3057" t="str">
            <v>CF</v>
          </cell>
          <cell r="O3057" t="str">
            <v>Dirocie, Anthony</v>
          </cell>
        </row>
        <row r="3058">
          <cell r="C3058">
            <v>670118</v>
          </cell>
          <cell r="M3058" t="str">
            <v>P</v>
          </cell>
          <cell r="O3058" t="str">
            <v>DiSabatino, Dominic</v>
          </cell>
        </row>
        <row r="3059">
          <cell r="C3059">
            <v>640017</v>
          </cell>
          <cell r="M3059" t="str">
            <v>P</v>
          </cell>
          <cell r="O3059" t="str">
            <v>Disla, Jose</v>
          </cell>
        </row>
        <row r="3060">
          <cell r="C3060">
            <v>642569</v>
          </cell>
          <cell r="M3060" t="str">
            <v>P</v>
          </cell>
          <cell r="O3060" t="str">
            <v>Disla, Wagner</v>
          </cell>
        </row>
        <row r="3061">
          <cell r="C3061">
            <v>665041</v>
          </cell>
          <cell r="M3061" t="str">
            <v>P</v>
          </cell>
          <cell r="O3061" t="str">
            <v>Distasio, Louis</v>
          </cell>
        </row>
        <row r="3062">
          <cell r="C3062">
            <v>656376</v>
          </cell>
          <cell r="M3062" t="str">
            <v>P</v>
          </cell>
          <cell r="O3062" t="str">
            <v>Ditman, Matt</v>
          </cell>
        </row>
        <row r="3063">
          <cell r="C3063">
            <v>641525</v>
          </cell>
          <cell r="M3063" t="str">
            <v>2B</v>
          </cell>
          <cell r="O3063" t="str">
            <v>Dixon, Brandon</v>
          </cell>
        </row>
        <row r="3064">
          <cell r="C3064">
            <v>664295</v>
          </cell>
          <cell r="M3064" t="str">
            <v>OF</v>
          </cell>
          <cell r="O3064" t="str">
            <v>Dixon, Johnny</v>
          </cell>
        </row>
        <row r="3065">
          <cell r="C3065">
            <v>641526</v>
          </cell>
          <cell r="M3065" t="str">
            <v>P</v>
          </cell>
          <cell r="O3065" t="str">
            <v>Doane, Kerry</v>
          </cell>
        </row>
        <row r="3066">
          <cell r="C3066">
            <v>425785</v>
          </cell>
          <cell r="M3066" t="str">
            <v>1B</v>
          </cell>
          <cell r="O3066" t="str">
            <v>Dobbs, Greg</v>
          </cell>
        </row>
        <row r="3067">
          <cell r="C3067">
            <v>664174</v>
          </cell>
          <cell r="M3067" t="str">
            <v>SS</v>
          </cell>
          <cell r="O3067" t="str">
            <v>Dobson, Dillon</v>
          </cell>
        </row>
        <row r="3068">
          <cell r="C3068">
            <v>656377</v>
          </cell>
          <cell r="M3068" t="str">
            <v>P</v>
          </cell>
          <cell r="O3068" t="str">
            <v>Dobzanski, Bryan</v>
          </cell>
        </row>
        <row r="3069">
          <cell r="C3069">
            <v>623192</v>
          </cell>
          <cell r="M3069" t="str">
            <v>1B</v>
          </cell>
          <cell r="O3069" t="str">
            <v>Dodig, Mike</v>
          </cell>
        </row>
        <row r="3070">
          <cell r="C3070">
            <v>571621</v>
          </cell>
          <cell r="M3070" t="str">
            <v>P</v>
          </cell>
          <cell r="O3070" t="str">
            <v>Dodson, Zack</v>
          </cell>
        </row>
        <row r="3071">
          <cell r="C3071">
            <v>571622</v>
          </cell>
          <cell r="M3071" t="str">
            <v>C</v>
          </cell>
          <cell r="O3071" t="str">
            <v>Doe, Brett</v>
          </cell>
        </row>
        <row r="3072">
          <cell r="C3072">
            <v>503569</v>
          </cell>
          <cell r="M3072" t="str">
            <v>P</v>
          </cell>
          <cell r="O3072" t="str">
            <v>Dolis, Rafael</v>
          </cell>
        </row>
        <row r="3073">
          <cell r="C3073">
            <v>660300</v>
          </cell>
          <cell r="M3073" t="str">
            <v>IF</v>
          </cell>
          <cell r="O3073" t="str">
            <v>Dometilia, Jerson</v>
          </cell>
        </row>
        <row r="3074">
          <cell r="C3074">
            <v>451587</v>
          </cell>
          <cell r="M3074" t="str">
            <v>OF</v>
          </cell>
          <cell r="O3074" t="str">
            <v>Dominguez, Jeff</v>
          </cell>
        </row>
        <row r="3075">
          <cell r="C3075">
            <v>458689</v>
          </cell>
          <cell r="M3075" t="str">
            <v>3B</v>
          </cell>
          <cell r="O3075" t="str">
            <v>Dominguez, Chris</v>
          </cell>
        </row>
        <row r="3076">
          <cell r="C3076">
            <v>469511</v>
          </cell>
          <cell r="M3076" t="str">
            <v>P</v>
          </cell>
          <cell r="O3076" t="str">
            <v>Dominguez, David</v>
          </cell>
        </row>
        <row r="3077">
          <cell r="C3077">
            <v>518625</v>
          </cell>
          <cell r="M3077" t="str">
            <v>3B</v>
          </cell>
          <cell r="O3077" t="str">
            <v>Dominguez, Matt</v>
          </cell>
        </row>
        <row r="3078">
          <cell r="C3078">
            <v>523848</v>
          </cell>
          <cell r="M3078" t="str">
            <v>P</v>
          </cell>
          <cell r="O3078" t="str">
            <v>Dominguez, Jose</v>
          </cell>
        </row>
        <row r="3079">
          <cell r="C3079">
            <v>553881</v>
          </cell>
          <cell r="M3079" t="str">
            <v>C</v>
          </cell>
          <cell r="O3079" t="str">
            <v>Dominguez, Wilmer</v>
          </cell>
        </row>
        <row r="3080">
          <cell r="C3080">
            <v>608220</v>
          </cell>
          <cell r="M3080" t="str">
            <v>P</v>
          </cell>
          <cell r="O3080" t="str">
            <v>Dominguez, Ronald</v>
          </cell>
        </row>
        <row r="3081">
          <cell r="C3081">
            <v>622554</v>
          </cell>
          <cell r="M3081" t="str">
            <v>P</v>
          </cell>
          <cell r="O3081" t="str">
            <v>Dominguez, Seranthony</v>
          </cell>
        </row>
        <row r="3082">
          <cell r="C3082">
            <v>631223</v>
          </cell>
          <cell r="M3082" t="str">
            <v>1B</v>
          </cell>
          <cell r="O3082" t="str">
            <v>Dominguez, Luis</v>
          </cell>
        </row>
        <row r="3083">
          <cell r="C3083">
            <v>642700</v>
          </cell>
          <cell r="M3083" t="str">
            <v>C</v>
          </cell>
          <cell r="O3083" t="str">
            <v>Dominguez, Anthony</v>
          </cell>
        </row>
        <row r="3084">
          <cell r="C3084">
            <v>660450</v>
          </cell>
          <cell r="M3084" t="str">
            <v>P</v>
          </cell>
          <cell r="O3084" t="str">
            <v>Dominguez, Manuel</v>
          </cell>
        </row>
        <row r="3085">
          <cell r="C3085">
            <v>660533</v>
          </cell>
          <cell r="M3085" t="str">
            <v>OF</v>
          </cell>
          <cell r="O3085" t="str">
            <v>Dominguez, Manuel</v>
          </cell>
        </row>
        <row r="3086">
          <cell r="C3086">
            <v>660997</v>
          </cell>
          <cell r="M3086" t="str">
            <v>P</v>
          </cell>
          <cell r="O3086" t="str">
            <v>Dominguez, Jose</v>
          </cell>
        </row>
        <row r="3087">
          <cell r="C3087">
            <v>666643</v>
          </cell>
          <cell r="M3087" t="str">
            <v>OF</v>
          </cell>
          <cell r="O3087" t="str">
            <v>Dominguez, Ronny</v>
          </cell>
        </row>
        <row r="3088">
          <cell r="C3088">
            <v>667339</v>
          </cell>
          <cell r="M3088" t="str">
            <v>P</v>
          </cell>
          <cell r="O3088" t="str">
            <v>Dominguez, Johan</v>
          </cell>
        </row>
        <row r="3089">
          <cell r="C3089">
            <v>570792</v>
          </cell>
          <cell r="M3089" t="str">
            <v>1B</v>
          </cell>
          <cell r="O3089" t="str">
            <v>Domoromo, Luis</v>
          </cell>
        </row>
        <row r="3090">
          <cell r="C3090">
            <v>453228</v>
          </cell>
          <cell r="M3090" t="str">
            <v>2B</v>
          </cell>
          <cell r="O3090" t="str">
            <v>Donald, Jason</v>
          </cell>
        </row>
        <row r="3091">
          <cell r="C3091">
            <v>518626</v>
          </cell>
          <cell r="M3091" t="str">
            <v>3B</v>
          </cell>
          <cell r="O3091" t="str">
            <v>Donaldson, Josh</v>
          </cell>
        </row>
        <row r="3092">
          <cell r="C3092">
            <v>663393</v>
          </cell>
          <cell r="M3092" t="str">
            <v>P</v>
          </cell>
          <cell r="O3092" t="str">
            <v>Donatella, Justin</v>
          </cell>
        </row>
        <row r="3093">
          <cell r="C3093">
            <v>607373</v>
          </cell>
          <cell r="M3093" t="str">
            <v>P</v>
          </cell>
          <cell r="O3093" t="str">
            <v>Donatello, Sean</v>
          </cell>
        </row>
        <row r="3094">
          <cell r="C3094">
            <v>623226</v>
          </cell>
          <cell r="M3094" t="str">
            <v>DH</v>
          </cell>
          <cell r="O3094" t="str">
            <v>Donato, Mark</v>
          </cell>
        </row>
        <row r="3095">
          <cell r="C3095">
            <v>642577</v>
          </cell>
          <cell r="M3095" t="str">
            <v>P</v>
          </cell>
          <cell r="O3095" t="str">
            <v>Done, Victor</v>
          </cell>
        </row>
        <row r="3096">
          <cell r="C3096">
            <v>650899</v>
          </cell>
          <cell r="M3096" t="str">
            <v>P</v>
          </cell>
          <cell r="O3096" t="str">
            <v>Done, Jeffry</v>
          </cell>
        </row>
        <row r="3097">
          <cell r="C3097">
            <v>665796</v>
          </cell>
          <cell r="M3097" t="str">
            <v>P</v>
          </cell>
          <cell r="O3097" t="str">
            <v>Done, Dawry</v>
          </cell>
        </row>
        <row r="3098">
          <cell r="C3098">
            <v>641528</v>
          </cell>
          <cell r="M3098" t="str">
            <v>P</v>
          </cell>
          <cell r="O3098" t="str">
            <v>Donino, Joey</v>
          </cell>
        </row>
        <row r="3099">
          <cell r="C3099">
            <v>664903</v>
          </cell>
          <cell r="M3099" t="str">
            <v>1B</v>
          </cell>
          <cell r="O3099" t="str">
            <v>Donnels, Tanner</v>
          </cell>
        </row>
        <row r="3100">
          <cell r="C3100">
            <v>594561</v>
          </cell>
          <cell r="M3100" t="str">
            <v>P</v>
          </cell>
          <cell r="O3100" t="str">
            <v>Donofrio, Joey</v>
          </cell>
        </row>
        <row r="3101">
          <cell r="C3101">
            <v>448281</v>
          </cell>
          <cell r="M3101" t="str">
            <v>P</v>
          </cell>
          <cell r="O3101" t="str">
            <v>Doolittle, Sean</v>
          </cell>
        </row>
        <row r="3102">
          <cell r="C3102">
            <v>543114</v>
          </cell>
          <cell r="M3102" t="str">
            <v>P</v>
          </cell>
          <cell r="O3102" t="str">
            <v>Doolittle, Ryan</v>
          </cell>
        </row>
        <row r="3103">
          <cell r="C3103">
            <v>661832</v>
          </cell>
          <cell r="M3103" t="str">
            <v>P</v>
          </cell>
          <cell r="O3103" t="str">
            <v>Dopico, Danny</v>
          </cell>
        </row>
        <row r="3104">
          <cell r="C3104">
            <v>571625</v>
          </cell>
          <cell r="M3104" t="str">
            <v>P</v>
          </cell>
          <cell r="O3104" t="str">
            <v>Doran, Bobby</v>
          </cell>
        </row>
        <row r="3105">
          <cell r="C3105">
            <v>644383</v>
          </cell>
          <cell r="M3105" t="str">
            <v>P</v>
          </cell>
          <cell r="O3105" t="str">
            <v>Doran, Ryan</v>
          </cell>
        </row>
        <row r="3106">
          <cell r="C3106">
            <v>592271</v>
          </cell>
          <cell r="M3106" t="str">
            <v>P</v>
          </cell>
          <cell r="O3106" t="str">
            <v>Dorminy, Thomas</v>
          </cell>
        </row>
        <row r="3107">
          <cell r="C3107">
            <v>457760</v>
          </cell>
          <cell r="M3107" t="str">
            <v>1B</v>
          </cell>
          <cell r="O3107" t="str">
            <v>Dorn, Danny</v>
          </cell>
        </row>
        <row r="3108">
          <cell r="C3108">
            <v>571626</v>
          </cell>
          <cell r="M3108" t="str">
            <v>P</v>
          </cell>
          <cell r="O3108" t="str">
            <v>Dorris, Nathan</v>
          </cell>
        </row>
        <row r="3109">
          <cell r="C3109">
            <v>665335</v>
          </cell>
          <cell r="M3109" t="str">
            <v>P</v>
          </cell>
          <cell r="O3109" t="str">
            <v>Dorris, Jacob</v>
          </cell>
        </row>
        <row r="3110">
          <cell r="C3110">
            <v>643285</v>
          </cell>
          <cell r="M3110" t="str">
            <v>P</v>
          </cell>
          <cell r="O3110" t="str">
            <v>Dorsch, Eric</v>
          </cell>
        </row>
        <row r="3111">
          <cell r="C3111">
            <v>641529</v>
          </cell>
          <cell r="M3111" t="str">
            <v>3B</v>
          </cell>
          <cell r="O3111" t="str">
            <v>Dosch, Drew</v>
          </cell>
        </row>
        <row r="3112">
          <cell r="C3112">
            <v>468535</v>
          </cell>
          <cell r="M3112" t="str">
            <v>OF</v>
          </cell>
          <cell r="O3112" t="str">
            <v>Dotel, Welington</v>
          </cell>
        </row>
        <row r="3113">
          <cell r="C3113">
            <v>571628</v>
          </cell>
          <cell r="M3113" t="str">
            <v>P</v>
          </cell>
          <cell r="O3113" t="str">
            <v>Dott, Aaron</v>
          </cell>
        </row>
        <row r="3114">
          <cell r="C3114">
            <v>467094</v>
          </cell>
          <cell r="M3114" t="str">
            <v>P</v>
          </cell>
          <cell r="O3114" t="str">
            <v>Doubront, Felix</v>
          </cell>
        </row>
        <row r="3115">
          <cell r="C3115">
            <v>518628</v>
          </cell>
          <cell r="M3115" t="str">
            <v>2B</v>
          </cell>
          <cell r="O3115" t="str">
            <v>Douglas, Brandon</v>
          </cell>
        </row>
        <row r="3116">
          <cell r="C3116">
            <v>425491</v>
          </cell>
          <cell r="M3116" t="str">
            <v>LF</v>
          </cell>
          <cell r="O3116" t="str">
            <v>Doumit, Ryan</v>
          </cell>
        </row>
        <row r="3117">
          <cell r="C3117">
            <v>650424</v>
          </cell>
          <cell r="M3117" t="str">
            <v>LF</v>
          </cell>
          <cell r="O3117" t="str">
            <v>Doval, Sucre</v>
          </cell>
        </row>
        <row r="3118">
          <cell r="C3118">
            <v>666808</v>
          </cell>
          <cell r="M3118" t="str">
            <v>IF</v>
          </cell>
          <cell r="O3118" t="str">
            <v>Doval, Camilo</v>
          </cell>
        </row>
        <row r="3119">
          <cell r="C3119">
            <v>605212</v>
          </cell>
          <cell r="M3119" t="str">
            <v>C</v>
          </cell>
          <cell r="O3119" t="str">
            <v>Dowd, Mike</v>
          </cell>
        </row>
        <row r="3120">
          <cell r="C3120">
            <v>623951</v>
          </cell>
          <cell r="M3120" t="str">
            <v>C</v>
          </cell>
          <cell r="O3120" t="str">
            <v>Dowdy, Jeremy</v>
          </cell>
        </row>
        <row r="3121">
          <cell r="C3121">
            <v>664871</v>
          </cell>
          <cell r="M3121" t="str">
            <v>P</v>
          </cell>
          <cell r="O3121" t="str">
            <v>Dowdy, Kyle</v>
          </cell>
        </row>
        <row r="3122">
          <cell r="C3122">
            <v>605213</v>
          </cell>
          <cell r="M3122" t="str">
            <v>CF</v>
          </cell>
          <cell r="O3122" t="str">
            <v>Downes, Brandon</v>
          </cell>
        </row>
        <row r="3123">
          <cell r="C3123">
            <v>275933</v>
          </cell>
          <cell r="M3123" t="str">
            <v>P</v>
          </cell>
          <cell r="O3123" t="str">
            <v>Downs, Scott</v>
          </cell>
        </row>
        <row r="3124">
          <cell r="C3124">
            <v>445153</v>
          </cell>
          <cell r="M3124" t="str">
            <v>P</v>
          </cell>
          <cell r="O3124" t="str">
            <v>Downs, Darin</v>
          </cell>
        </row>
        <row r="3125">
          <cell r="C3125">
            <v>518629</v>
          </cell>
          <cell r="M3125" t="str">
            <v>P</v>
          </cell>
          <cell r="O3125" t="str">
            <v>Downs, Brodie</v>
          </cell>
        </row>
        <row r="3126">
          <cell r="C3126">
            <v>664960</v>
          </cell>
          <cell r="M3126" t="str">
            <v>1B</v>
          </cell>
          <cell r="O3126" t="str">
            <v>Downs, Jerry</v>
          </cell>
        </row>
        <row r="3127">
          <cell r="C3127">
            <v>518631</v>
          </cell>
          <cell r="M3127" t="str">
            <v>P</v>
          </cell>
          <cell r="O3127" t="str">
            <v>Doyle, Terry</v>
          </cell>
        </row>
        <row r="3128">
          <cell r="C3128">
            <v>664968</v>
          </cell>
          <cell r="M3128" t="str">
            <v>2B</v>
          </cell>
          <cell r="O3128" t="str">
            <v>Doyle, Luke</v>
          </cell>
        </row>
        <row r="3129">
          <cell r="C3129">
            <v>572821</v>
          </cell>
          <cell r="M3129" t="str">
            <v>2B</v>
          </cell>
          <cell r="O3129" t="str">
            <v>Dozier, Brian</v>
          </cell>
        </row>
        <row r="3130">
          <cell r="C3130">
            <v>641531</v>
          </cell>
          <cell r="M3130" t="str">
            <v>3B</v>
          </cell>
          <cell r="O3130" t="str">
            <v>Dozier, Hunter</v>
          </cell>
        </row>
        <row r="3131">
          <cell r="C3131">
            <v>670096</v>
          </cell>
          <cell r="M3131" t="str">
            <v>P</v>
          </cell>
          <cell r="O3131" t="str">
            <v>Drabble, Dillon</v>
          </cell>
        </row>
        <row r="3132">
          <cell r="C3132">
            <v>475138</v>
          </cell>
          <cell r="M3132" t="str">
            <v>SS</v>
          </cell>
          <cell r="O3132" t="str">
            <v>Drabek, Kyle</v>
          </cell>
        </row>
        <row r="3133">
          <cell r="C3133">
            <v>607170</v>
          </cell>
          <cell r="M3133" t="str">
            <v>P</v>
          </cell>
          <cell r="O3133" t="str">
            <v>Dragmire, Brady</v>
          </cell>
        </row>
        <row r="3134">
          <cell r="C3134">
            <v>543118</v>
          </cell>
          <cell r="M3134" t="str">
            <v>P</v>
          </cell>
          <cell r="O3134" t="str">
            <v>Drake, Oliver</v>
          </cell>
        </row>
        <row r="3135">
          <cell r="C3135">
            <v>656383</v>
          </cell>
          <cell r="M3135" t="str">
            <v>RF</v>
          </cell>
          <cell r="O3135" t="str">
            <v>Drake, Blake</v>
          </cell>
        </row>
        <row r="3136">
          <cell r="C3136">
            <v>660436</v>
          </cell>
          <cell r="M3136" t="str">
            <v>OF</v>
          </cell>
          <cell r="O3136" t="str">
            <v>Drake, Yadir</v>
          </cell>
        </row>
        <row r="3137">
          <cell r="C3137">
            <v>641534</v>
          </cell>
          <cell r="M3137" t="str">
            <v>P</v>
          </cell>
          <cell r="O3137" t="str">
            <v>Drehoff, Jake</v>
          </cell>
        </row>
        <row r="3138">
          <cell r="C3138">
            <v>452220</v>
          </cell>
          <cell r="M3138" t="str">
            <v>2B</v>
          </cell>
          <cell r="O3138" t="str">
            <v>Drew, Stephen</v>
          </cell>
        </row>
        <row r="3139">
          <cell r="C3139">
            <v>665124</v>
          </cell>
          <cell r="M3139" t="str">
            <v>OF</v>
          </cell>
          <cell r="O3139" t="str">
            <v>Drexler, Edwin</v>
          </cell>
        </row>
        <row r="3140">
          <cell r="C3140">
            <v>640446</v>
          </cell>
          <cell r="M3140" t="str">
            <v>P</v>
          </cell>
          <cell r="O3140" t="str">
            <v>Driver, Dustin</v>
          </cell>
        </row>
        <row r="3141">
          <cell r="C3141">
            <v>665327</v>
          </cell>
          <cell r="M3141" t="str">
            <v>C</v>
          </cell>
          <cell r="O3141" t="str">
            <v>Drongesen, Riley</v>
          </cell>
        </row>
        <row r="3142">
          <cell r="C3142">
            <v>621349</v>
          </cell>
          <cell r="M3142" t="str">
            <v>P</v>
          </cell>
          <cell r="O3142" t="str">
            <v>Drossner, Jake</v>
          </cell>
        </row>
        <row r="3143">
          <cell r="C3143">
            <v>658427</v>
          </cell>
          <cell r="M3143" t="str">
            <v>P</v>
          </cell>
          <cell r="O3143" t="str">
            <v>Drozd, Jonny</v>
          </cell>
        </row>
        <row r="3144">
          <cell r="C3144">
            <v>543119</v>
          </cell>
          <cell r="M3144" t="str">
            <v>P</v>
          </cell>
          <cell r="O3144" t="str">
            <v>Drummond, Calvin</v>
          </cell>
        </row>
        <row r="3145">
          <cell r="C3145">
            <v>592273</v>
          </cell>
          <cell r="M3145" t="str">
            <v>RF</v>
          </cell>
          <cell r="O3145" t="str">
            <v>Drury, Brandon</v>
          </cell>
        </row>
        <row r="3146">
          <cell r="C3146">
            <v>514720</v>
          </cell>
          <cell r="M3146" t="str">
            <v>P</v>
          </cell>
          <cell r="O3146" t="str">
            <v>Duarte, Marco Antonio</v>
          </cell>
        </row>
        <row r="3147">
          <cell r="C3147">
            <v>600892</v>
          </cell>
          <cell r="M3147" t="str">
            <v>C</v>
          </cell>
          <cell r="O3147" t="str">
            <v>Duarte, Jose</v>
          </cell>
        </row>
        <row r="3148">
          <cell r="C3148">
            <v>608569</v>
          </cell>
          <cell r="M3148" t="str">
            <v>P</v>
          </cell>
          <cell r="O3148" t="str">
            <v>Duarte, Jorman</v>
          </cell>
        </row>
        <row r="3149">
          <cell r="C3149">
            <v>650560</v>
          </cell>
          <cell r="M3149" t="str">
            <v>SS</v>
          </cell>
          <cell r="O3149" t="str">
            <v>Duarte, Osvaldo</v>
          </cell>
        </row>
        <row r="3150">
          <cell r="C3150">
            <v>650717</v>
          </cell>
          <cell r="M3150" t="str">
            <v>P</v>
          </cell>
          <cell r="O3150" t="str">
            <v>Duarte, Abel</v>
          </cell>
        </row>
        <row r="3151">
          <cell r="C3151">
            <v>650960</v>
          </cell>
          <cell r="M3151" t="str">
            <v>P</v>
          </cell>
          <cell r="O3151" t="str">
            <v>Duarte, Daniel</v>
          </cell>
        </row>
        <row r="3152">
          <cell r="C3152">
            <v>665897</v>
          </cell>
          <cell r="M3152" t="str">
            <v>P</v>
          </cell>
          <cell r="O3152" t="str">
            <v>Duarte, Aneudy</v>
          </cell>
        </row>
        <row r="3153">
          <cell r="C3153">
            <v>669286</v>
          </cell>
          <cell r="M3153" t="str">
            <v>P</v>
          </cell>
          <cell r="O3153" t="str">
            <v>Dube, Cody</v>
          </cell>
        </row>
        <row r="3154">
          <cell r="C3154">
            <v>643289</v>
          </cell>
          <cell r="M3154" t="str">
            <v>SS</v>
          </cell>
          <cell r="O3154" t="str">
            <v>Dubon, Mauricio</v>
          </cell>
        </row>
        <row r="3155">
          <cell r="C3155">
            <v>664128</v>
          </cell>
          <cell r="M3155" t="str">
            <v>P</v>
          </cell>
          <cell r="O3155" t="str">
            <v>Duchene, Kevin</v>
          </cell>
        </row>
        <row r="3156">
          <cell r="C3156">
            <v>446263</v>
          </cell>
          <cell r="M3156" t="str">
            <v>1B</v>
          </cell>
          <cell r="O3156" t="str">
            <v>Duda, Lucas</v>
          </cell>
        </row>
        <row r="3157">
          <cell r="C3157">
            <v>546993</v>
          </cell>
          <cell r="M3157" t="str">
            <v>IF</v>
          </cell>
          <cell r="O3157" t="str">
            <v>Dudek, Joe</v>
          </cell>
        </row>
        <row r="3158">
          <cell r="C3158">
            <v>642279</v>
          </cell>
          <cell r="M3158" t="str">
            <v>1B</v>
          </cell>
          <cell r="O3158" t="str">
            <v>Duenez, Samir</v>
          </cell>
        </row>
        <row r="3159">
          <cell r="C3159">
            <v>488846</v>
          </cell>
          <cell r="M3159" t="str">
            <v>P</v>
          </cell>
          <cell r="O3159" t="str">
            <v>Duensing, Brian</v>
          </cell>
        </row>
        <row r="3160">
          <cell r="C3160">
            <v>670033</v>
          </cell>
          <cell r="M3160" t="str">
            <v>P</v>
          </cell>
          <cell r="O3160" t="str">
            <v>Duensing, Cole</v>
          </cell>
        </row>
        <row r="3161">
          <cell r="C3161">
            <v>606969</v>
          </cell>
          <cell r="M3161" t="str">
            <v>P</v>
          </cell>
          <cell r="O3161" t="str">
            <v>Dufek, Jonas</v>
          </cell>
        </row>
        <row r="3162">
          <cell r="C3162">
            <v>657211</v>
          </cell>
          <cell r="M3162" t="str">
            <v>P</v>
          </cell>
          <cell r="O3162" t="str">
            <v>Duff, Jimmy</v>
          </cell>
        </row>
        <row r="3163">
          <cell r="C3163">
            <v>608648</v>
          </cell>
          <cell r="M3163" t="str">
            <v>P</v>
          </cell>
          <cell r="O3163" t="str">
            <v>Duffey, Tyler</v>
          </cell>
        </row>
        <row r="3164">
          <cell r="C3164">
            <v>518633</v>
          </cell>
          <cell r="M3164" t="str">
            <v>P</v>
          </cell>
          <cell r="O3164" t="str">
            <v>Duffy, Danny</v>
          </cell>
        </row>
        <row r="3165">
          <cell r="C3165">
            <v>592274</v>
          </cell>
          <cell r="M3165" t="str">
            <v>3B</v>
          </cell>
          <cell r="O3165" t="str">
            <v>Duffy, Matt</v>
          </cell>
        </row>
        <row r="3166">
          <cell r="C3166">
            <v>622110</v>
          </cell>
          <cell r="M3166" t="str">
            <v>3B</v>
          </cell>
          <cell r="O3166" t="str">
            <v>Duffy, Matt</v>
          </cell>
        </row>
        <row r="3167">
          <cell r="C3167">
            <v>571633</v>
          </cell>
          <cell r="M3167" t="str">
            <v>OF</v>
          </cell>
          <cell r="O3167" t="str">
            <v>Dugan, Kelly</v>
          </cell>
        </row>
        <row r="3168">
          <cell r="C3168">
            <v>605214</v>
          </cell>
          <cell r="M3168" t="str">
            <v>CF</v>
          </cell>
          <cell r="O3168" t="str">
            <v>Dugas, Taylor</v>
          </cell>
        </row>
        <row r="3169">
          <cell r="C3169">
            <v>621453</v>
          </cell>
          <cell r="M3169" t="str">
            <v>RF</v>
          </cell>
          <cell r="O3169" t="str">
            <v>Duggar, Steven</v>
          </cell>
        </row>
        <row r="3170">
          <cell r="C3170">
            <v>667498</v>
          </cell>
          <cell r="M3170" t="str">
            <v>P</v>
          </cell>
          <cell r="O3170" t="str">
            <v>Dugger, Robert</v>
          </cell>
        </row>
        <row r="3171">
          <cell r="C3171">
            <v>602102</v>
          </cell>
          <cell r="M3171" t="str">
            <v>LF</v>
          </cell>
          <cell r="O3171" t="str">
            <v>Duinkerk, Shawn</v>
          </cell>
        </row>
        <row r="3172">
          <cell r="C3172">
            <v>435043</v>
          </cell>
          <cell r="M3172" t="str">
            <v>P</v>
          </cell>
          <cell r="O3172" t="str">
            <v>Duke, Zach</v>
          </cell>
        </row>
        <row r="3173">
          <cell r="C3173">
            <v>641535</v>
          </cell>
          <cell r="M3173" t="str">
            <v>P</v>
          </cell>
          <cell r="O3173" t="str">
            <v>Dula, Chris</v>
          </cell>
        </row>
        <row r="3174">
          <cell r="C3174">
            <v>641536</v>
          </cell>
          <cell r="M3174" t="str">
            <v>1B</v>
          </cell>
          <cell r="O3174" t="str">
            <v>Dulin, Brandon</v>
          </cell>
        </row>
        <row r="3175">
          <cell r="C3175">
            <v>641537</v>
          </cell>
          <cell r="M3175" t="str">
            <v>2B</v>
          </cell>
          <cell r="O3175" t="str">
            <v>Dulin, Dalton</v>
          </cell>
        </row>
        <row r="3176">
          <cell r="C3176">
            <v>623430</v>
          </cell>
          <cell r="M3176" t="str">
            <v>P</v>
          </cell>
          <cell r="O3176" t="str">
            <v>Dull, Ryan</v>
          </cell>
        </row>
        <row r="3177">
          <cell r="C3177">
            <v>607193</v>
          </cell>
          <cell r="M3177" t="str">
            <v>P</v>
          </cell>
          <cell r="O3177" t="str">
            <v>Dunatov, Jordan</v>
          </cell>
        </row>
        <row r="3178">
          <cell r="C3178">
            <v>622189</v>
          </cell>
          <cell r="M3178" t="str">
            <v>C</v>
          </cell>
          <cell r="O3178" t="str">
            <v>Dunbar, Korey</v>
          </cell>
        </row>
        <row r="3179">
          <cell r="C3179">
            <v>641538</v>
          </cell>
          <cell r="M3179" t="str">
            <v>P</v>
          </cell>
          <cell r="O3179" t="str">
            <v>Duncan, Frank</v>
          </cell>
        </row>
        <row r="3180">
          <cell r="C3180">
            <v>657563</v>
          </cell>
          <cell r="M3180" t="str">
            <v>P</v>
          </cell>
          <cell r="O3180" t="str">
            <v>Dunlap, Trevor</v>
          </cell>
        </row>
        <row r="3181">
          <cell r="C3181">
            <v>276055</v>
          </cell>
          <cell r="M3181" t="str">
            <v>1B</v>
          </cell>
          <cell r="O3181" t="str">
            <v>Dunn, Adam</v>
          </cell>
        </row>
        <row r="3182">
          <cell r="C3182">
            <v>445197</v>
          </cell>
          <cell r="M3182" t="str">
            <v>P</v>
          </cell>
          <cell r="O3182" t="str">
            <v>Dunn, Mike</v>
          </cell>
        </row>
        <row r="3183">
          <cell r="C3183">
            <v>643290</v>
          </cell>
          <cell r="M3183" t="str">
            <v>P</v>
          </cell>
          <cell r="O3183" t="str">
            <v>Dunn, Justin</v>
          </cell>
        </row>
        <row r="3184">
          <cell r="C3184">
            <v>572827</v>
          </cell>
          <cell r="M3184" t="str">
            <v>P</v>
          </cell>
          <cell r="O3184" t="str">
            <v>Dunning, Jake</v>
          </cell>
        </row>
        <row r="3185">
          <cell r="C3185">
            <v>641540</v>
          </cell>
          <cell r="M3185" t="str">
            <v>P</v>
          </cell>
          <cell r="O3185" t="str">
            <v>Dunning, Dane</v>
          </cell>
        </row>
        <row r="3186">
          <cell r="C3186">
            <v>657564</v>
          </cell>
          <cell r="M3186" t="str">
            <v>P</v>
          </cell>
          <cell r="O3186" t="str">
            <v>Dunnington, Tyler</v>
          </cell>
        </row>
        <row r="3187">
          <cell r="C3187">
            <v>622169</v>
          </cell>
          <cell r="M3187" t="str">
            <v>P</v>
          </cell>
          <cell r="O3187" t="str">
            <v>Duno, Angel</v>
          </cell>
        </row>
        <row r="3188">
          <cell r="C3188">
            <v>595937</v>
          </cell>
          <cell r="M3188" t="str">
            <v>LF</v>
          </cell>
          <cell r="O3188" t="str">
            <v>Dunston, Shawon</v>
          </cell>
        </row>
        <row r="3189">
          <cell r="C3189">
            <v>641541</v>
          </cell>
          <cell r="M3189" t="str">
            <v>P</v>
          </cell>
          <cell r="O3189" t="str">
            <v>Duplantier, Jon</v>
          </cell>
        </row>
        <row r="3190">
          <cell r="C3190">
            <v>518637</v>
          </cell>
          <cell r="M3190" t="str">
            <v>P</v>
          </cell>
          <cell r="O3190" t="str">
            <v>Dupra, Brian</v>
          </cell>
        </row>
        <row r="3191">
          <cell r="C3191">
            <v>656389</v>
          </cell>
          <cell r="M3191" t="str">
            <v>P</v>
          </cell>
          <cell r="O3191" t="str">
            <v>Duprey, Sidney</v>
          </cell>
        </row>
        <row r="3192">
          <cell r="C3192">
            <v>541586</v>
          </cell>
          <cell r="M3192" t="str">
            <v>SS</v>
          </cell>
          <cell r="O3192" t="str">
            <v>Duran, Edgar</v>
          </cell>
        </row>
        <row r="3193">
          <cell r="C3193">
            <v>542555</v>
          </cell>
          <cell r="M3193" t="str">
            <v>P</v>
          </cell>
          <cell r="O3193" t="str">
            <v>Duran, Omar</v>
          </cell>
        </row>
        <row r="3194">
          <cell r="C3194">
            <v>544269</v>
          </cell>
          <cell r="M3194" t="str">
            <v>RF</v>
          </cell>
          <cell r="O3194" t="str">
            <v>Duran, Juan</v>
          </cell>
        </row>
        <row r="3195">
          <cell r="C3195">
            <v>578910</v>
          </cell>
          <cell r="M3195" t="str">
            <v>P</v>
          </cell>
          <cell r="O3195" t="str">
            <v>Duran, Logan</v>
          </cell>
        </row>
        <row r="3196">
          <cell r="C3196">
            <v>593344</v>
          </cell>
          <cell r="M3196" t="str">
            <v>1B</v>
          </cell>
          <cell r="O3196" t="str">
            <v>Duran, Carlos</v>
          </cell>
        </row>
        <row r="3197">
          <cell r="C3197">
            <v>605215</v>
          </cell>
          <cell r="M3197" t="str">
            <v>2B</v>
          </cell>
          <cell r="O3197" t="str">
            <v>Duran, Matthew</v>
          </cell>
        </row>
        <row r="3198">
          <cell r="C3198">
            <v>605632</v>
          </cell>
          <cell r="M3198" t="str">
            <v>2B</v>
          </cell>
          <cell r="O3198" t="str">
            <v>Duran, Douglas</v>
          </cell>
        </row>
        <row r="3199">
          <cell r="C3199">
            <v>620993</v>
          </cell>
          <cell r="M3199" t="str">
            <v>CF</v>
          </cell>
          <cell r="O3199" t="str">
            <v>Duran, Carlos</v>
          </cell>
        </row>
        <row r="3200">
          <cell r="C3200">
            <v>622461</v>
          </cell>
          <cell r="M3200" t="str">
            <v>P</v>
          </cell>
          <cell r="O3200" t="str">
            <v>Duran, Brailyn</v>
          </cell>
        </row>
        <row r="3201">
          <cell r="C3201">
            <v>660710</v>
          </cell>
          <cell r="M3201" t="str">
            <v>C</v>
          </cell>
          <cell r="O3201" t="str">
            <v>Duran, Rodolfo</v>
          </cell>
        </row>
        <row r="3202">
          <cell r="C3202">
            <v>661395</v>
          </cell>
          <cell r="M3202" t="str">
            <v>P</v>
          </cell>
          <cell r="O3202" t="str">
            <v>Duran, Jhoan</v>
          </cell>
        </row>
        <row r="3203">
          <cell r="C3203">
            <v>662930</v>
          </cell>
          <cell r="M3203" t="str">
            <v>P</v>
          </cell>
          <cell r="O3203" t="str">
            <v>Duran, Warner</v>
          </cell>
        </row>
        <row r="3204">
          <cell r="C3204">
            <v>665629</v>
          </cell>
          <cell r="M3204" t="str">
            <v>2B</v>
          </cell>
          <cell r="O3204" t="str">
            <v>Duran, Diego</v>
          </cell>
        </row>
        <row r="3205">
          <cell r="C3205">
            <v>668534</v>
          </cell>
          <cell r="M3205" t="str">
            <v>SS</v>
          </cell>
          <cell r="O3205" t="str">
            <v>Duran, Moris</v>
          </cell>
        </row>
        <row r="3206">
          <cell r="C3206">
            <v>470516</v>
          </cell>
          <cell r="M3206" t="str">
            <v>LF</v>
          </cell>
          <cell r="O3206" t="str">
            <v>Durango, Luis</v>
          </cell>
        </row>
        <row r="3207">
          <cell r="C3207">
            <v>657566</v>
          </cell>
          <cell r="M3207" t="str">
            <v>P</v>
          </cell>
          <cell r="O3207" t="str">
            <v>DuRapau, Montana</v>
          </cell>
        </row>
        <row r="3208">
          <cell r="C3208">
            <v>502720</v>
          </cell>
          <cell r="M3208" t="str">
            <v>DH</v>
          </cell>
          <cell r="O3208" t="str">
            <v>Durham, Lance</v>
          </cell>
        </row>
        <row r="3209">
          <cell r="C3209">
            <v>656390</v>
          </cell>
          <cell r="M3209" t="str">
            <v>P</v>
          </cell>
          <cell r="O3209" t="str">
            <v>Durham, Alex</v>
          </cell>
        </row>
        <row r="3210">
          <cell r="C3210">
            <v>663975</v>
          </cell>
          <cell r="M3210" t="str">
            <v>P</v>
          </cell>
          <cell r="O3210" t="str">
            <v>Duron, Nick</v>
          </cell>
        </row>
        <row r="3211">
          <cell r="C3211">
            <v>650572</v>
          </cell>
          <cell r="M3211" t="str">
            <v>P</v>
          </cell>
          <cell r="O3211" t="str">
            <v>Durruthy, Williams</v>
          </cell>
        </row>
        <row r="3212">
          <cell r="C3212">
            <v>608329</v>
          </cell>
          <cell r="M3212" t="str">
            <v>SS</v>
          </cell>
          <cell r="O3212" t="str">
            <v>Dutto, Max</v>
          </cell>
        </row>
        <row r="3213">
          <cell r="C3213">
            <v>650343</v>
          </cell>
          <cell r="M3213" t="str">
            <v>P</v>
          </cell>
          <cell r="O3213" t="str">
            <v>Duval, Starling</v>
          </cell>
        </row>
        <row r="3214">
          <cell r="C3214">
            <v>670689</v>
          </cell>
          <cell r="M3214" t="str">
            <v>P</v>
          </cell>
          <cell r="O3214" t="str">
            <v>Duval, Max</v>
          </cell>
        </row>
        <row r="3215">
          <cell r="C3215">
            <v>594807</v>
          </cell>
          <cell r="M3215" t="str">
            <v>LF</v>
          </cell>
          <cell r="O3215" t="str">
            <v>Duvall, Adam</v>
          </cell>
        </row>
        <row r="3216">
          <cell r="C3216">
            <v>543125</v>
          </cell>
          <cell r="M3216" t="str">
            <v>P</v>
          </cell>
          <cell r="O3216" t="str">
            <v>Dwyer, Chris</v>
          </cell>
        </row>
        <row r="3217">
          <cell r="C3217">
            <v>592277</v>
          </cell>
          <cell r="M3217" t="str">
            <v>1B</v>
          </cell>
          <cell r="O3217" t="str">
            <v>Dwyer, Sean</v>
          </cell>
        </row>
        <row r="3218">
          <cell r="C3218">
            <v>665402</v>
          </cell>
          <cell r="M3218" t="str">
            <v>P</v>
          </cell>
          <cell r="O3218" t="str">
            <v>Dwyer, Heath</v>
          </cell>
        </row>
        <row r="3219">
          <cell r="C3219">
            <v>502425</v>
          </cell>
          <cell r="M3219" t="str">
            <v>P</v>
          </cell>
          <cell r="O3219" t="str">
            <v>Dyer, Shane</v>
          </cell>
        </row>
        <row r="3220">
          <cell r="C3220">
            <v>667657</v>
          </cell>
          <cell r="M3220" t="str">
            <v>P</v>
          </cell>
          <cell r="O3220" t="str">
            <v>Dyer, Grant</v>
          </cell>
        </row>
        <row r="3221">
          <cell r="C3221">
            <v>488852</v>
          </cell>
          <cell r="M3221" t="str">
            <v>1B</v>
          </cell>
          <cell r="O3221" t="str">
            <v>Dykstra, Allan</v>
          </cell>
        </row>
        <row r="3222">
          <cell r="C3222">
            <v>543127</v>
          </cell>
          <cell r="M3222" t="str">
            <v>2B</v>
          </cell>
          <cell r="O3222" t="str">
            <v>Dykstra, Cutter</v>
          </cell>
        </row>
        <row r="3223">
          <cell r="C3223">
            <v>571638</v>
          </cell>
          <cell r="M3223" t="str">
            <v>P</v>
          </cell>
          <cell r="O3223" t="str">
            <v>Dykstra, James</v>
          </cell>
        </row>
        <row r="3224">
          <cell r="C3224">
            <v>656392</v>
          </cell>
          <cell r="M3224" t="str">
            <v>2B</v>
          </cell>
          <cell r="O3224" t="str">
            <v>Dykstra, Luke</v>
          </cell>
        </row>
        <row r="3225">
          <cell r="C3225">
            <v>621245</v>
          </cell>
          <cell r="M3225" t="str">
            <v>P</v>
          </cell>
          <cell r="O3225" t="str">
            <v>Dykxhoorn, Brock</v>
          </cell>
        </row>
        <row r="3226">
          <cell r="C3226">
            <v>473879</v>
          </cell>
          <cell r="M3226" t="str">
            <v>P</v>
          </cell>
          <cell r="O3226" t="str">
            <v>Dyson, Sam</v>
          </cell>
        </row>
        <row r="3227">
          <cell r="C3227">
            <v>502481</v>
          </cell>
          <cell r="M3227" t="str">
            <v>RF</v>
          </cell>
          <cell r="O3227" t="str">
            <v>Dyson, Jarrod</v>
          </cell>
        </row>
        <row r="3228">
          <cell r="C3228">
            <v>571639</v>
          </cell>
          <cell r="M3228" t="str">
            <v>P</v>
          </cell>
          <cell r="O3228" t="str">
            <v>Dziedzic, Jonathan</v>
          </cell>
        </row>
        <row r="3229">
          <cell r="C3229">
            <v>592280</v>
          </cell>
          <cell r="M3229" t="str">
            <v>P</v>
          </cell>
          <cell r="O3229" t="str">
            <v>Eades, Ryan</v>
          </cell>
        </row>
        <row r="3230">
          <cell r="C3230">
            <v>667416</v>
          </cell>
          <cell r="M3230" t="str">
            <v>OF</v>
          </cell>
          <cell r="O3230" t="str">
            <v>Eagan, Clark</v>
          </cell>
        </row>
        <row r="3231">
          <cell r="C3231">
            <v>594808</v>
          </cell>
          <cell r="M3231" t="str">
            <v>LF</v>
          </cell>
          <cell r="O3231" t="str">
            <v>Earley, Michael</v>
          </cell>
        </row>
        <row r="3232">
          <cell r="C3232">
            <v>643291</v>
          </cell>
          <cell r="M3232" t="str">
            <v>LF</v>
          </cell>
          <cell r="O3232" t="str">
            <v>Earley, Nolan</v>
          </cell>
        </row>
        <row r="3233">
          <cell r="C3233">
            <v>656394</v>
          </cell>
          <cell r="M3233" t="str">
            <v>P</v>
          </cell>
          <cell r="O3233" t="str">
            <v>Earls, Kaleb</v>
          </cell>
        </row>
        <row r="3234">
          <cell r="C3234">
            <v>446225</v>
          </cell>
          <cell r="M3234" t="str">
            <v>C</v>
          </cell>
          <cell r="O3234" t="str">
            <v>Easley, Ed</v>
          </cell>
        </row>
        <row r="3235">
          <cell r="C3235">
            <v>643292</v>
          </cell>
          <cell r="M3235" t="str">
            <v>P</v>
          </cell>
          <cell r="O3235" t="str">
            <v>Easley, Josh</v>
          </cell>
        </row>
        <row r="3236">
          <cell r="C3236">
            <v>670410</v>
          </cell>
          <cell r="M3236" t="str">
            <v>2B</v>
          </cell>
          <cell r="O3236" t="str">
            <v>Easley, Nate</v>
          </cell>
        </row>
        <row r="3237">
          <cell r="C3237">
            <v>656395</v>
          </cell>
          <cell r="M3237" t="str">
            <v>P</v>
          </cell>
          <cell r="O3237" t="str">
            <v>Easterling, Brannon</v>
          </cell>
        </row>
        <row r="3238">
          <cell r="C3238">
            <v>641544</v>
          </cell>
          <cell r="M3238" t="str">
            <v>P</v>
          </cell>
          <cell r="O3238" t="str">
            <v>Eastman, Gunner</v>
          </cell>
        </row>
        <row r="3239">
          <cell r="C3239">
            <v>643293</v>
          </cell>
          <cell r="M3239" t="str">
            <v>P</v>
          </cell>
          <cell r="O3239" t="str">
            <v>Easton, Brandon</v>
          </cell>
        </row>
        <row r="3240">
          <cell r="C3240">
            <v>594809</v>
          </cell>
          <cell r="M3240" t="str">
            <v>CF</v>
          </cell>
          <cell r="O3240" t="str">
            <v>Eaton, Adam</v>
          </cell>
        </row>
        <row r="3241">
          <cell r="C3241">
            <v>641545</v>
          </cell>
          <cell r="M3241" t="str">
            <v>P</v>
          </cell>
          <cell r="O3241" t="str">
            <v>Eaton, Todd</v>
          </cell>
        </row>
        <row r="3242">
          <cell r="C3242">
            <v>623238</v>
          </cell>
          <cell r="M3242" t="str">
            <v>2B</v>
          </cell>
          <cell r="O3242" t="str">
            <v>Eaves, Kody</v>
          </cell>
        </row>
        <row r="3243">
          <cell r="C3243">
            <v>660847</v>
          </cell>
          <cell r="M3243" t="str">
            <v>LF</v>
          </cell>
          <cell r="O3243" t="str">
            <v>Ebersohn, Rowan</v>
          </cell>
        </row>
        <row r="3244">
          <cell r="C3244">
            <v>664186</v>
          </cell>
          <cell r="M3244" t="str">
            <v>2B</v>
          </cell>
          <cell r="O3244" t="str">
            <v>Ebert, Jordan</v>
          </cell>
        </row>
        <row r="3245">
          <cell r="C3245">
            <v>553874</v>
          </cell>
          <cell r="M3245" t="str">
            <v>P</v>
          </cell>
          <cell r="O3245" t="str">
            <v>Echarry, Eli</v>
          </cell>
        </row>
        <row r="3246">
          <cell r="C3246">
            <v>661535</v>
          </cell>
          <cell r="M3246" t="str">
            <v>P</v>
          </cell>
          <cell r="O3246" t="str">
            <v>Echemendia, Pedro</v>
          </cell>
        </row>
        <row r="3247">
          <cell r="C3247">
            <v>663499</v>
          </cell>
          <cell r="M3247" t="str">
            <v>P</v>
          </cell>
          <cell r="O3247" t="str">
            <v>Echevarria, Juan</v>
          </cell>
        </row>
        <row r="3248">
          <cell r="C3248">
            <v>664158</v>
          </cell>
          <cell r="M3248" t="str">
            <v>P</v>
          </cell>
          <cell r="O3248" t="str">
            <v>Eckelman, Matt</v>
          </cell>
        </row>
        <row r="3249">
          <cell r="C3249">
            <v>621093</v>
          </cell>
          <cell r="M3249" t="str">
            <v>P</v>
          </cell>
          <cell r="O3249" t="str">
            <v>Eckels, Ben</v>
          </cell>
        </row>
        <row r="3250">
          <cell r="C3250">
            <v>641548</v>
          </cell>
          <cell r="M3250" t="str">
            <v>P</v>
          </cell>
          <cell r="O3250" t="str">
            <v>Ecker, Mark</v>
          </cell>
        </row>
        <row r="3251">
          <cell r="C3251">
            <v>664124</v>
          </cell>
          <cell r="M3251" t="str">
            <v>P</v>
          </cell>
          <cell r="O3251" t="str">
            <v>Eckert, Travis</v>
          </cell>
        </row>
        <row r="3252">
          <cell r="C3252">
            <v>663996</v>
          </cell>
          <cell r="M3252" t="str">
            <v>P</v>
          </cell>
          <cell r="O3252" t="str">
            <v>Economos, Nicholas</v>
          </cell>
        </row>
        <row r="3253">
          <cell r="C3253">
            <v>656398</v>
          </cell>
          <cell r="M3253" t="str">
            <v>3B</v>
          </cell>
          <cell r="O3253" t="str">
            <v>Edgerton, Jordan</v>
          </cell>
        </row>
        <row r="3254">
          <cell r="C3254">
            <v>572831</v>
          </cell>
          <cell r="M3254" t="str">
            <v>P</v>
          </cell>
          <cell r="O3254" t="str">
            <v>Edgin, Josh</v>
          </cell>
        </row>
        <row r="3255">
          <cell r="C3255">
            <v>650867</v>
          </cell>
          <cell r="M3255" t="str">
            <v>CF</v>
          </cell>
          <cell r="O3255" t="str">
            <v>Edie, Mikey</v>
          </cell>
        </row>
        <row r="3256">
          <cell r="C3256">
            <v>669242</v>
          </cell>
          <cell r="M3256" t="str">
            <v>SS</v>
          </cell>
          <cell r="O3256" t="str">
            <v>Edman, Tommy</v>
          </cell>
        </row>
        <row r="3257">
          <cell r="C3257">
            <v>623702</v>
          </cell>
          <cell r="M3257" t="str">
            <v>P</v>
          </cell>
          <cell r="O3257" t="str">
            <v>Eduardo, Francis</v>
          </cell>
        </row>
        <row r="3258">
          <cell r="C3258">
            <v>457754</v>
          </cell>
          <cell r="M3258" t="str">
            <v>P</v>
          </cell>
          <cell r="O3258" t="str">
            <v>Edwards, Jon</v>
          </cell>
        </row>
        <row r="3259">
          <cell r="C3259">
            <v>605218</v>
          </cell>
          <cell r="M3259" t="str">
            <v>P</v>
          </cell>
          <cell r="O3259" t="str">
            <v>Edwards, Carl</v>
          </cell>
        </row>
        <row r="3260">
          <cell r="C3260">
            <v>620997</v>
          </cell>
          <cell r="M3260" t="str">
            <v>CF</v>
          </cell>
          <cell r="O3260" t="str">
            <v>Edwards, Spencer</v>
          </cell>
        </row>
        <row r="3261">
          <cell r="C3261">
            <v>643294</v>
          </cell>
          <cell r="M3261" t="str">
            <v>P</v>
          </cell>
          <cell r="O3261" t="str">
            <v>Edwards, Andrew</v>
          </cell>
        </row>
        <row r="3262">
          <cell r="C3262">
            <v>643295</v>
          </cell>
          <cell r="M3262" t="str">
            <v>P</v>
          </cell>
          <cell r="O3262" t="str">
            <v>Edwards, Chase</v>
          </cell>
        </row>
        <row r="3263">
          <cell r="C3263">
            <v>665145</v>
          </cell>
          <cell r="M3263" t="str">
            <v>RF</v>
          </cell>
          <cell r="O3263" t="str">
            <v>Edwards, Woody</v>
          </cell>
        </row>
        <row r="3264">
          <cell r="C3264">
            <v>667540</v>
          </cell>
          <cell r="M3264" t="str">
            <v>2B</v>
          </cell>
          <cell r="O3264" t="str">
            <v>Edwards, David</v>
          </cell>
        </row>
        <row r="3265">
          <cell r="C3265">
            <v>643296</v>
          </cell>
          <cell r="M3265" t="str">
            <v>P</v>
          </cell>
          <cell r="O3265" t="str">
            <v>Effertz, Joel</v>
          </cell>
        </row>
        <row r="3266">
          <cell r="C3266">
            <v>664123</v>
          </cell>
          <cell r="M3266" t="str">
            <v>P</v>
          </cell>
          <cell r="O3266" t="str">
            <v>Effross, Scott</v>
          </cell>
        </row>
        <row r="3267">
          <cell r="C3267">
            <v>621107</v>
          </cell>
          <cell r="M3267" t="str">
            <v>P</v>
          </cell>
          <cell r="O3267" t="str">
            <v>Eflin, Zach</v>
          </cell>
        </row>
        <row r="3268">
          <cell r="C3268">
            <v>643297</v>
          </cell>
          <cell r="M3268" t="str">
            <v>P</v>
          </cell>
          <cell r="O3268" t="str">
            <v>Ege, Cody</v>
          </cell>
        </row>
        <row r="3269">
          <cell r="C3269">
            <v>592283</v>
          </cell>
          <cell r="M3269" t="str">
            <v>P</v>
          </cell>
          <cell r="O3269" t="str">
            <v>Ehlers, Logan</v>
          </cell>
        </row>
        <row r="3270">
          <cell r="C3270">
            <v>650344</v>
          </cell>
          <cell r="M3270" t="str">
            <v>CF</v>
          </cell>
          <cell r="O3270" t="str">
            <v>Ehmcke, Maik</v>
          </cell>
        </row>
        <row r="3271">
          <cell r="C3271">
            <v>607517</v>
          </cell>
          <cell r="M3271" t="str">
            <v>P</v>
          </cell>
          <cell r="O3271" t="str">
            <v>Ehret, Jacob</v>
          </cell>
        </row>
        <row r="3272">
          <cell r="C3272">
            <v>607233</v>
          </cell>
          <cell r="M3272" t="str">
            <v>C</v>
          </cell>
          <cell r="O3272" t="str">
            <v>Ehrlich, Adam</v>
          </cell>
        </row>
        <row r="3273">
          <cell r="C3273">
            <v>518649</v>
          </cell>
          <cell r="M3273" t="str">
            <v>CF</v>
          </cell>
          <cell r="O3273" t="str">
            <v>Eibner, Brett</v>
          </cell>
        </row>
        <row r="3274">
          <cell r="C3274">
            <v>543130</v>
          </cell>
          <cell r="M3274" t="str">
            <v>P</v>
          </cell>
          <cell r="O3274" t="str">
            <v>Eichhorn, Kevin</v>
          </cell>
        </row>
        <row r="3275">
          <cell r="C3275">
            <v>595191</v>
          </cell>
          <cell r="M3275" t="str">
            <v>P</v>
          </cell>
          <cell r="O3275" t="str">
            <v>Eickhoff, Jerad</v>
          </cell>
        </row>
        <row r="3276">
          <cell r="C3276">
            <v>656400</v>
          </cell>
          <cell r="M3276" t="str">
            <v>P</v>
          </cell>
          <cell r="O3276" t="str">
            <v>Einhardt, Evin</v>
          </cell>
        </row>
        <row r="3277">
          <cell r="C3277">
            <v>594811</v>
          </cell>
          <cell r="M3277" t="str">
            <v>P</v>
          </cell>
          <cell r="O3277" t="str">
            <v>Eitel, Derek</v>
          </cell>
        </row>
        <row r="3278">
          <cell r="C3278">
            <v>642583</v>
          </cell>
          <cell r="M3278" t="str">
            <v>P</v>
          </cell>
          <cell r="O3278" t="str">
            <v>El Halaby, Samir</v>
          </cell>
        </row>
        <row r="3279">
          <cell r="C3279">
            <v>650140</v>
          </cell>
          <cell r="M3279" t="str">
            <v>SS</v>
          </cell>
          <cell r="O3279" t="str">
            <v>Eladio, Miguel</v>
          </cell>
        </row>
        <row r="3280">
          <cell r="C3280">
            <v>658196</v>
          </cell>
          <cell r="M3280" t="str">
            <v>P</v>
          </cell>
          <cell r="O3280" t="str">
            <v>Elam, Cale</v>
          </cell>
        </row>
        <row r="3281">
          <cell r="C3281">
            <v>571645</v>
          </cell>
          <cell r="M3281" t="str">
            <v>LF</v>
          </cell>
          <cell r="O3281" t="str">
            <v>Elander, Josh</v>
          </cell>
        </row>
        <row r="3282">
          <cell r="C3282">
            <v>455092</v>
          </cell>
          <cell r="M3282" t="str">
            <v>P</v>
          </cell>
          <cell r="O3282" t="str">
            <v>Elbert, Scott</v>
          </cell>
        </row>
        <row r="3283">
          <cell r="C3283">
            <v>656401</v>
          </cell>
          <cell r="M3283" t="str">
            <v>1B</v>
          </cell>
          <cell r="O3283" t="str">
            <v>Eldridge, Caleb</v>
          </cell>
        </row>
        <row r="3284">
          <cell r="C3284">
            <v>553868</v>
          </cell>
          <cell r="M3284" t="str">
            <v>C</v>
          </cell>
          <cell r="O3284" t="str">
            <v>Elenes, Norman</v>
          </cell>
        </row>
        <row r="3285">
          <cell r="C3285">
            <v>601701</v>
          </cell>
          <cell r="M3285" t="str">
            <v>P</v>
          </cell>
          <cell r="O3285" t="str">
            <v>Elias, Ethan</v>
          </cell>
        </row>
        <row r="3286">
          <cell r="C3286">
            <v>606273</v>
          </cell>
          <cell r="M3286" t="str">
            <v>P</v>
          </cell>
          <cell r="O3286" t="str">
            <v>Elias, Roenis</v>
          </cell>
        </row>
        <row r="3287">
          <cell r="C3287">
            <v>590271</v>
          </cell>
          <cell r="M3287" t="str">
            <v>LF</v>
          </cell>
          <cell r="O3287" t="str">
            <v>Elizalde, Sebastian</v>
          </cell>
        </row>
        <row r="3288">
          <cell r="C3288">
            <v>608649</v>
          </cell>
          <cell r="M3288" t="str">
            <v>2B</v>
          </cell>
          <cell r="O3288" t="str">
            <v>Elkins, Austin</v>
          </cell>
        </row>
        <row r="3289">
          <cell r="C3289">
            <v>670436</v>
          </cell>
          <cell r="M3289" t="str">
            <v>P</v>
          </cell>
          <cell r="O3289" t="str">
            <v>Ellenbest, Mike</v>
          </cell>
        </row>
        <row r="3290">
          <cell r="C3290">
            <v>670449</v>
          </cell>
          <cell r="M3290" t="str">
            <v>P</v>
          </cell>
          <cell r="O3290" t="str">
            <v>Eller, Connor</v>
          </cell>
        </row>
        <row r="3291">
          <cell r="C3291">
            <v>670287</v>
          </cell>
          <cell r="M3291" t="str">
            <v>P</v>
          </cell>
          <cell r="O3291" t="str">
            <v>Ellingson, David</v>
          </cell>
        </row>
        <row r="3292">
          <cell r="C3292">
            <v>623395</v>
          </cell>
          <cell r="M3292" t="str">
            <v>P</v>
          </cell>
          <cell r="O3292" t="str">
            <v>Ellington, Brian</v>
          </cell>
        </row>
        <row r="3293">
          <cell r="C3293">
            <v>641551</v>
          </cell>
          <cell r="M3293" t="str">
            <v>P</v>
          </cell>
          <cell r="O3293" t="str">
            <v>Elliott, Jake</v>
          </cell>
        </row>
        <row r="3294">
          <cell r="C3294">
            <v>665058</v>
          </cell>
          <cell r="M3294" t="str">
            <v>P</v>
          </cell>
          <cell r="O3294" t="str">
            <v>Elliott, Andrew</v>
          </cell>
        </row>
        <row r="3295">
          <cell r="C3295">
            <v>407885</v>
          </cell>
          <cell r="M3295" t="str">
            <v>2B</v>
          </cell>
          <cell r="O3295" t="str">
            <v>Ellis, Mark</v>
          </cell>
        </row>
        <row r="3296">
          <cell r="C3296">
            <v>454560</v>
          </cell>
          <cell r="M3296" t="str">
            <v>C</v>
          </cell>
          <cell r="O3296" t="str">
            <v>Ellis, A.J.</v>
          </cell>
        </row>
        <row r="3297">
          <cell r="C3297">
            <v>595939</v>
          </cell>
          <cell r="M3297" t="str">
            <v>P</v>
          </cell>
          <cell r="O3297" t="str">
            <v>Ellis, Chris</v>
          </cell>
        </row>
        <row r="3298">
          <cell r="C3298">
            <v>663388</v>
          </cell>
          <cell r="M3298" t="str">
            <v>CF</v>
          </cell>
          <cell r="O3298" t="str">
            <v>Ellison, Justin</v>
          </cell>
        </row>
        <row r="3299">
          <cell r="C3299">
            <v>453056</v>
          </cell>
          <cell r="M3299" t="str">
            <v>CF</v>
          </cell>
          <cell r="O3299" t="str">
            <v>Ellsbury, Jacoby</v>
          </cell>
        </row>
        <row r="3300">
          <cell r="C3300">
            <v>518653</v>
          </cell>
          <cell r="M3300" t="str">
            <v>2B</v>
          </cell>
          <cell r="O3300" t="str">
            <v>Elmore, Jake</v>
          </cell>
        </row>
        <row r="3301">
          <cell r="C3301">
            <v>518655</v>
          </cell>
          <cell r="M3301" t="str">
            <v>P</v>
          </cell>
          <cell r="O3301" t="str">
            <v>Ely, John</v>
          </cell>
        </row>
        <row r="3302">
          <cell r="C3302">
            <v>657568</v>
          </cell>
          <cell r="M3302" t="str">
            <v>2B</v>
          </cell>
          <cell r="O3302" t="str">
            <v>Ely, Andrew</v>
          </cell>
        </row>
        <row r="3303">
          <cell r="C3303">
            <v>592288</v>
          </cell>
          <cell r="M3303" t="str">
            <v>P</v>
          </cell>
          <cell r="O3303" t="str">
            <v>Emanuel, Kent</v>
          </cell>
        </row>
        <row r="3304">
          <cell r="C3304">
            <v>606122</v>
          </cell>
          <cell r="M3304" t="str">
            <v>P</v>
          </cell>
          <cell r="O3304" t="str">
            <v>Emelenciano, Pedro</v>
          </cell>
        </row>
        <row r="3305">
          <cell r="C3305">
            <v>660624</v>
          </cell>
          <cell r="M3305" t="str">
            <v>OF</v>
          </cell>
          <cell r="O3305" t="str">
            <v>Emery, Brayan</v>
          </cell>
        </row>
        <row r="3306">
          <cell r="C3306">
            <v>623895</v>
          </cell>
          <cell r="M3306" t="str">
            <v>OF</v>
          </cell>
          <cell r="O3306" t="str">
            <v>Emeterio, Jenner</v>
          </cell>
        </row>
        <row r="3307">
          <cell r="C3307">
            <v>658726</v>
          </cell>
          <cell r="M3307" t="str">
            <v>P</v>
          </cell>
          <cell r="O3307" t="str">
            <v>Emmons, Dustin</v>
          </cell>
        </row>
        <row r="3308">
          <cell r="C3308">
            <v>592289</v>
          </cell>
          <cell r="M3308" t="str">
            <v>C</v>
          </cell>
          <cell r="O3308" t="str">
            <v>Emsley - Pai, Kawika</v>
          </cell>
        </row>
        <row r="3309">
          <cell r="C3309">
            <v>429665</v>
          </cell>
          <cell r="M3309" t="str">
            <v>DH</v>
          </cell>
          <cell r="O3309" t="str">
            <v>Encarnacion, Edwin</v>
          </cell>
        </row>
        <row r="3310">
          <cell r="C3310">
            <v>529507</v>
          </cell>
          <cell r="M3310" t="str">
            <v>P</v>
          </cell>
          <cell r="O3310" t="str">
            <v>Encarnacion, Rafael</v>
          </cell>
        </row>
        <row r="3311">
          <cell r="C3311">
            <v>547532</v>
          </cell>
          <cell r="M3311" t="str">
            <v>P</v>
          </cell>
          <cell r="O3311" t="str">
            <v>Encarnacion, Pedro</v>
          </cell>
        </row>
        <row r="3312">
          <cell r="C3312">
            <v>594691</v>
          </cell>
          <cell r="M3312" t="str">
            <v>OF</v>
          </cell>
          <cell r="O3312" t="str">
            <v>Encarnacion, Kevin</v>
          </cell>
        </row>
        <row r="3313">
          <cell r="C3313">
            <v>600467</v>
          </cell>
          <cell r="M3313" t="str">
            <v>RF</v>
          </cell>
          <cell r="O3313" t="str">
            <v>Encarnacion, Randy</v>
          </cell>
        </row>
        <row r="3314">
          <cell r="C3314">
            <v>622373</v>
          </cell>
          <cell r="M3314" t="str">
            <v>P</v>
          </cell>
          <cell r="O3314" t="str">
            <v>Encarnacion, Virgilio</v>
          </cell>
        </row>
        <row r="3315">
          <cell r="C3315">
            <v>642489</v>
          </cell>
          <cell r="M3315" t="str">
            <v>LF</v>
          </cell>
          <cell r="O3315" t="str">
            <v>Encarnacion, Greidy</v>
          </cell>
        </row>
        <row r="3316">
          <cell r="C3316">
            <v>642493</v>
          </cell>
          <cell r="M3316" t="str">
            <v>RF</v>
          </cell>
          <cell r="O3316" t="str">
            <v>Encarnacion, Frank</v>
          </cell>
        </row>
        <row r="3317">
          <cell r="C3317">
            <v>650425</v>
          </cell>
          <cell r="M3317" t="str">
            <v>P</v>
          </cell>
          <cell r="O3317" t="str">
            <v>Encarnacion, Marcos</v>
          </cell>
        </row>
        <row r="3318">
          <cell r="C3318">
            <v>650798</v>
          </cell>
          <cell r="M3318" t="str">
            <v>1B</v>
          </cell>
          <cell r="O3318" t="str">
            <v>Encarnacion, Luis</v>
          </cell>
        </row>
        <row r="3319">
          <cell r="C3319">
            <v>650961</v>
          </cell>
          <cell r="M3319" t="str">
            <v>OF</v>
          </cell>
          <cell r="O3319" t="str">
            <v>Encarnacion, Cristian</v>
          </cell>
        </row>
        <row r="3320">
          <cell r="C3320">
            <v>656043</v>
          </cell>
          <cell r="M3320" t="str">
            <v>P</v>
          </cell>
          <cell r="O3320" t="str">
            <v>Encarnacion, Erick</v>
          </cell>
        </row>
        <row r="3321">
          <cell r="C3321">
            <v>656085</v>
          </cell>
          <cell r="M3321" t="str">
            <v>P</v>
          </cell>
          <cell r="O3321" t="str">
            <v>Encarnacion, Frank</v>
          </cell>
        </row>
        <row r="3322">
          <cell r="C3322">
            <v>660575</v>
          </cell>
          <cell r="M3322" t="str">
            <v>SS</v>
          </cell>
          <cell r="O3322" t="str">
            <v>Encarnacion, Johan</v>
          </cell>
        </row>
        <row r="3323">
          <cell r="C3323">
            <v>664321</v>
          </cell>
          <cell r="M3323" t="str">
            <v>SS</v>
          </cell>
          <cell r="O3323" t="str">
            <v>Encarnacion, Yeltsin</v>
          </cell>
        </row>
        <row r="3324">
          <cell r="C3324">
            <v>664360</v>
          </cell>
          <cell r="M3324" t="str">
            <v>P</v>
          </cell>
          <cell r="O3324" t="str">
            <v>Encarnacion, Ediberto</v>
          </cell>
        </row>
        <row r="3325">
          <cell r="C3325">
            <v>666464</v>
          </cell>
          <cell r="M3325" t="str">
            <v>OF</v>
          </cell>
          <cell r="O3325" t="str">
            <v>Encarnacion, Yeral</v>
          </cell>
        </row>
        <row r="3326">
          <cell r="C3326">
            <v>668527</v>
          </cell>
          <cell r="M3326" t="str">
            <v>P</v>
          </cell>
          <cell r="O3326" t="str">
            <v>Encarnacion, Yohan</v>
          </cell>
        </row>
        <row r="3327">
          <cell r="C3327">
            <v>669792</v>
          </cell>
          <cell r="M3327" t="str">
            <v>SS</v>
          </cell>
          <cell r="O3327" t="str">
            <v>Encarnacion, Jean Carlos</v>
          </cell>
        </row>
        <row r="3328">
          <cell r="C3328">
            <v>664039</v>
          </cell>
          <cell r="M3328" t="str">
            <v>P</v>
          </cell>
          <cell r="O3328" t="str">
            <v>Encina, Geno</v>
          </cell>
        </row>
        <row r="3329">
          <cell r="C3329">
            <v>592290</v>
          </cell>
          <cell r="M3329" t="str">
            <v>P</v>
          </cell>
          <cell r="O3329" t="str">
            <v>Encinas, Gabriel</v>
          </cell>
        </row>
        <row r="3330">
          <cell r="C3330">
            <v>571648</v>
          </cell>
          <cell r="M3330" t="str">
            <v>P</v>
          </cell>
          <cell r="O3330" t="str">
            <v>Encinosa, E.J.</v>
          </cell>
        </row>
        <row r="3331">
          <cell r="C3331">
            <v>621465</v>
          </cell>
          <cell r="M3331" t="str">
            <v>OF</v>
          </cell>
          <cell r="O3331" t="str">
            <v>Endris, Billy</v>
          </cell>
        </row>
        <row r="3332">
          <cell r="C3332">
            <v>641553</v>
          </cell>
          <cell r="M3332" t="str">
            <v>CF</v>
          </cell>
          <cell r="O3332" t="str">
            <v>Engel, Adam</v>
          </cell>
        </row>
        <row r="3333">
          <cell r="C3333">
            <v>650368</v>
          </cell>
          <cell r="M3333" t="str">
            <v>LF</v>
          </cell>
          <cell r="O3333" t="str">
            <v>Engelhardt, Rachid</v>
          </cell>
        </row>
        <row r="3334">
          <cell r="C3334">
            <v>670081</v>
          </cell>
          <cell r="M3334" t="str">
            <v>P</v>
          </cell>
          <cell r="O3334" t="str">
            <v>Engler, Scott</v>
          </cell>
        </row>
        <row r="3335">
          <cell r="C3335">
            <v>605221</v>
          </cell>
          <cell r="M3335" t="str">
            <v>CF</v>
          </cell>
          <cell r="O3335" t="str">
            <v>English, Tanner</v>
          </cell>
        </row>
        <row r="3336">
          <cell r="C3336">
            <v>621400</v>
          </cell>
          <cell r="M3336" t="str">
            <v>P</v>
          </cell>
          <cell r="O3336" t="str">
            <v>Enloe, Jeffery</v>
          </cell>
        </row>
        <row r="3337">
          <cell r="C3337">
            <v>608650</v>
          </cell>
          <cell r="M3337" t="str">
            <v>P</v>
          </cell>
          <cell r="O3337" t="str">
            <v>Enns, Dietrich</v>
          </cell>
        </row>
        <row r="3338">
          <cell r="C3338">
            <v>446264</v>
          </cell>
          <cell r="M3338" t="str">
            <v>P</v>
          </cell>
          <cell r="O3338" t="str">
            <v>Enright, Barry</v>
          </cell>
        </row>
        <row r="3339">
          <cell r="C3339">
            <v>670030</v>
          </cell>
          <cell r="M3339" t="str">
            <v>3B</v>
          </cell>
          <cell r="O3339" t="str">
            <v>Enright, Kole</v>
          </cell>
        </row>
        <row r="3340">
          <cell r="C3340">
            <v>543135</v>
          </cell>
          <cell r="M3340" t="str">
            <v>P</v>
          </cell>
          <cell r="O3340" t="str">
            <v>Eovaldi, Nathan</v>
          </cell>
        </row>
        <row r="3341">
          <cell r="C3341">
            <v>657569</v>
          </cell>
          <cell r="M3341" t="str">
            <v>LF</v>
          </cell>
          <cell r="O3341" t="str">
            <v>Epperson, Joseph</v>
          </cell>
        </row>
        <row r="3342">
          <cell r="C3342">
            <v>621169</v>
          </cell>
          <cell r="M3342" t="str">
            <v>P</v>
          </cell>
          <cell r="O3342" t="str">
            <v>Eppler, Tyler</v>
          </cell>
        </row>
        <row r="3343">
          <cell r="C3343">
            <v>543136</v>
          </cell>
          <cell r="M3343" t="str">
            <v>P</v>
          </cell>
          <cell r="O3343" t="str">
            <v>Eppley, Cody</v>
          </cell>
        </row>
        <row r="3344">
          <cell r="C3344">
            <v>518657</v>
          </cell>
          <cell r="M3344" t="str">
            <v>OF</v>
          </cell>
          <cell r="O3344" t="str">
            <v>Epps, Chris</v>
          </cell>
        </row>
        <row r="3345">
          <cell r="C3345">
            <v>547907</v>
          </cell>
          <cell r="M3345" t="str">
            <v>P</v>
          </cell>
          <cell r="O3345" t="str">
            <v>Erasmus, Justin</v>
          </cell>
        </row>
        <row r="3346">
          <cell r="C3346">
            <v>670326</v>
          </cell>
          <cell r="M3346" t="str">
            <v>P</v>
          </cell>
          <cell r="O3346" t="str">
            <v>Erb, Dalton</v>
          </cell>
        </row>
        <row r="3347">
          <cell r="C3347">
            <v>476258</v>
          </cell>
          <cell r="M3347" t="str">
            <v>P</v>
          </cell>
          <cell r="O3347" t="str">
            <v>Erbe, Brandon</v>
          </cell>
        </row>
        <row r="3348">
          <cell r="C3348">
            <v>668674</v>
          </cell>
          <cell r="M3348" t="str">
            <v>3B</v>
          </cell>
          <cell r="O3348" t="str">
            <v>Erceg, Lucas</v>
          </cell>
        </row>
        <row r="3349">
          <cell r="C3349">
            <v>622370</v>
          </cell>
          <cell r="M3349" t="str">
            <v>P</v>
          </cell>
          <cell r="O3349" t="str">
            <v>Eregua, Greyfer</v>
          </cell>
        </row>
        <row r="3350">
          <cell r="C3350">
            <v>502245</v>
          </cell>
          <cell r="M3350" t="str">
            <v>C</v>
          </cell>
          <cell r="O3350" t="str">
            <v>Erickson, Griff</v>
          </cell>
        </row>
        <row r="3351">
          <cell r="C3351">
            <v>572362</v>
          </cell>
          <cell r="M3351" t="str">
            <v>P</v>
          </cell>
          <cell r="O3351" t="str">
            <v>Erlin, Robbie</v>
          </cell>
        </row>
        <row r="3352">
          <cell r="C3352">
            <v>640447</v>
          </cell>
          <cell r="M3352" t="str">
            <v>CF</v>
          </cell>
          <cell r="O3352" t="str">
            <v>Ervin, Phillip</v>
          </cell>
        </row>
        <row r="3353">
          <cell r="C3353">
            <v>664116</v>
          </cell>
          <cell r="M3353" t="str">
            <v>P</v>
          </cell>
          <cell r="O3353" t="str">
            <v>Erwin, Zack</v>
          </cell>
        </row>
        <row r="3354">
          <cell r="C3354">
            <v>670428</v>
          </cell>
          <cell r="M3354" t="str">
            <v>P</v>
          </cell>
          <cell r="O3354" t="str">
            <v>Erwin, Tyler</v>
          </cell>
        </row>
        <row r="3355">
          <cell r="C3355">
            <v>643298</v>
          </cell>
          <cell r="M3355" t="str">
            <v>C</v>
          </cell>
          <cell r="O3355" t="str">
            <v>Escalante, Geno</v>
          </cell>
        </row>
        <row r="3356">
          <cell r="C3356">
            <v>622199</v>
          </cell>
          <cell r="M3356" t="str">
            <v>CF</v>
          </cell>
          <cell r="O3356" t="str">
            <v>Escalera, Alfredo</v>
          </cell>
        </row>
        <row r="3357">
          <cell r="C3357">
            <v>465065</v>
          </cell>
          <cell r="M3357" t="str">
            <v>P</v>
          </cell>
          <cell r="O3357" t="str">
            <v>Escalona, Sergio</v>
          </cell>
        </row>
        <row r="3358">
          <cell r="C3358">
            <v>467850</v>
          </cell>
          <cell r="M3358" t="str">
            <v>P</v>
          </cell>
          <cell r="O3358" t="str">
            <v>Escalona, Edgmer</v>
          </cell>
        </row>
        <row r="3359">
          <cell r="C3359">
            <v>666001</v>
          </cell>
          <cell r="M3359" t="str">
            <v>IF</v>
          </cell>
          <cell r="O3359" t="str">
            <v>Escalona, Ildemaro</v>
          </cell>
        </row>
        <row r="3360">
          <cell r="C3360">
            <v>666772</v>
          </cell>
          <cell r="M3360" t="str">
            <v>P</v>
          </cell>
          <cell r="O3360" t="str">
            <v>Escalona, Edgar</v>
          </cell>
        </row>
        <row r="3361">
          <cell r="C3361">
            <v>572363</v>
          </cell>
          <cell r="M3361" t="str">
            <v>P</v>
          </cell>
          <cell r="O3361" t="str">
            <v>Escanio, Bryan</v>
          </cell>
        </row>
        <row r="3362">
          <cell r="C3362">
            <v>642671</v>
          </cell>
          <cell r="M3362" t="str">
            <v>P</v>
          </cell>
          <cell r="O3362" t="str">
            <v>Escanio, Luiz</v>
          </cell>
        </row>
        <row r="3363">
          <cell r="C3363">
            <v>570790</v>
          </cell>
          <cell r="M3363" t="str">
            <v>P</v>
          </cell>
          <cell r="O3363" t="str">
            <v>Escarra, Fernando</v>
          </cell>
        </row>
        <row r="3364">
          <cell r="C3364">
            <v>623408</v>
          </cell>
          <cell r="M3364" t="str">
            <v>P</v>
          </cell>
          <cell r="O3364" t="str">
            <v>Escat, Gene</v>
          </cell>
        </row>
        <row r="3365">
          <cell r="C3365">
            <v>605222</v>
          </cell>
          <cell r="M3365" t="str">
            <v>P</v>
          </cell>
          <cell r="O3365" t="str">
            <v>Esch, Jake</v>
          </cell>
        </row>
        <row r="3366">
          <cell r="C3366">
            <v>444876</v>
          </cell>
          <cell r="M3366" t="str">
            <v>SS</v>
          </cell>
          <cell r="O3366" t="str">
            <v>Escobar, Alcides</v>
          </cell>
        </row>
        <row r="3367">
          <cell r="C3367">
            <v>488862</v>
          </cell>
          <cell r="M3367" t="str">
            <v>3B</v>
          </cell>
          <cell r="O3367" t="str">
            <v>Escobar, Yunel</v>
          </cell>
        </row>
        <row r="3368">
          <cell r="C3368">
            <v>500871</v>
          </cell>
          <cell r="M3368" t="str">
            <v>SS</v>
          </cell>
          <cell r="O3368" t="str">
            <v>Escobar, Eduardo</v>
          </cell>
        </row>
        <row r="3369">
          <cell r="C3369">
            <v>542345</v>
          </cell>
          <cell r="M3369" t="str">
            <v>C</v>
          </cell>
          <cell r="O3369" t="str">
            <v>Escobar, Leonel</v>
          </cell>
        </row>
        <row r="3370">
          <cell r="C3370">
            <v>546276</v>
          </cell>
          <cell r="M3370" t="str">
            <v>P</v>
          </cell>
          <cell r="O3370" t="str">
            <v>Escobar, Edwin</v>
          </cell>
        </row>
        <row r="3371">
          <cell r="C3371">
            <v>623911</v>
          </cell>
          <cell r="M3371" t="str">
            <v>CF</v>
          </cell>
          <cell r="O3371" t="str">
            <v>Escobar, Elvis</v>
          </cell>
        </row>
        <row r="3372">
          <cell r="C3372">
            <v>650546</v>
          </cell>
          <cell r="M3372" t="str">
            <v>C</v>
          </cell>
          <cell r="O3372" t="str">
            <v>Escobar, Elys</v>
          </cell>
        </row>
        <row r="3373">
          <cell r="C3373">
            <v>650813</v>
          </cell>
          <cell r="M3373" t="str">
            <v>P</v>
          </cell>
          <cell r="O3373" t="str">
            <v>Escobar, Luis</v>
          </cell>
        </row>
        <row r="3374">
          <cell r="C3374">
            <v>661419</v>
          </cell>
          <cell r="M3374" t="str">
            <v>P</v>
          </cell>
          <cell r="O3374" t="str">
            <v>Escoboza, Edward</v>
          </cell>
        </row>
        <row r="3375">
          <cell r="C3375">
            <v>642399</v>
          </cell>
          <cell r="M3375" t="str">
            <v>P</v>
          </cell>
          <cell r="O3375" t="str">
            <v>Escorcia, Kevin</v>
          </cell>
        </row>
        <row r="3376">
          <cell r="C3376">
            <v>650719</v>
          </cell>
          <cell r="M3376" t="str">
            <v>P</v>
          </cell>
          <cell r="O3376" t="str">
            <v>Escorcia, Juan</v>
          </cell>
        </row>
        <row r="3377">
          <cell r="C3377">
            <v>660498</v>
          </cell>
          <cell r="M3377" t="str">
            <v>P</v>
          </cell>
          <cell r="O3377" t="str">
            <v>Escotto, Jeicol</v>
          </cell>
        </row>
        <row r="3378">
          <cell r="C3378">
            <v>591687</v>
          </cell>
          <cell r="M3378" t="str">
            <v>P</v>
          </cell>
          <cell r="O3378" t="str">
            <v>Escudero, Jhonatan</v>
          </cell>
        </row>
        <row r="3379">
          <cell r="C3379">
            <v>664045</v>
          </cell>
          <cell r="M3379" t="str">
            <v>P</v>
          </cell>
          <cell r="O3379" t="str">
            <v>Eshelman, Tom</v>
          </cell>
        </row>
        <row r="3380">
          <cell r="C3380">
            <v>623269</v>
          </cell>
          <cell r="M3380" t="str">
            <v>C</v>
          </cell>
          <cell r="O3380" t="str">
            <v>Eshleman, Paul</v>
          </cell>
        </row>
        <row r="3381">
          <cell r="C3381">
            <v>664744</v>
          </cell>
          <cell r="M3381" t="str">
            <v>P</v>
          </cell>
          <cell r="O3381" t="str">
            <v>Espada, Jose</v>
          </cell>
        </row>
        <row r="3382">
          <cell r="C3382">
            <v>656407</v>
          </cell>
          <cell r="M3382" t="str">
            <v>P</v>
          </cell>
          <cell r="O3382" t="str">
            <v>Esparza, Matt</v>
          </cell>
        </row>
        <row r="3383">
          <cell r="C3383">
            <v>606227</v>
          </cell>
          <cell r="M3383" t="str">
            <v>P</v>
          </cell>
          <cell r="O3383" t="str">
            <v>Espinal, Yoel</v>
          </cell>
        </row>
        <row r="3384">
          <cell r="C3384">
            <v>606340</v>
          </cell>
          <cell r="M3384" t="str">
            <v>1B</v>
          </cell>
          <cell r="O3384" t="str">
            <v>Espinal, Edwin</v>
          </cell>
        </row>
        <row r="3385">
          <cell r="C3385">
            <v>642659</v>
          </cell>
          <cell r="M3385" t="str">
            <v>P</v>
          </cell>
          <cell r="O3385" t="str">
            <v>Espinal, Raynel</v>
          </cell>
        </row>
        <row r="3386">
          <cell r="C3386">
            <v>650547</v>
          </cell>
          <cell r="M3386" t="str">
            <v>P</v>
          </cell>
          <cell r="O3386" t="str">
            <v>Espinal, Derlin</v>
          </cell>
        </row>
        <row r="3387">
          <cell r="C3387">
            <v>660502</v>
          </cell>
          <cell r="M3387" t="str">
            <v>P</v>
          </cell>
          <cell r="O3387" t="str">
            <v>Espinal, Joel</v>
          </cell>
        </row>
        <row r="3388">
          <cell r="C3388">
            <v>660841</v>
          </cell>
          <cell r="M3388" t="str">
            <v>P</v>
          </cell>
          <cell r="O3388" t="str">
            <v>Espinal, Jhon</v>
          </cell>
        </row>
        <row r="3389">
          <cell r="C3389">
            <v>661412</v>
          </cell>
          <cell r="M3389" t="str">
            <v>IF</v>
          </cell>
          <cell r="O3389" t="str">
            <v>Espinal, Stanley</v>
          </cell>
        </row>
        <row r="3390">
          <cell r="C3390">
            <v>664284</v>
          </cell>
          <cell r="M3390" t="str">
            <v>P</v>
          </cell>
          <cell r="O3390" t="str">
            <v>Espinal, Carlos</v>
          </cell>
        </row>
        <row r="3391">
          <cell r="C3391">
            <v>667340</v>
          </cell>
          <cell r="M3391" t="str">
            <v>P</v>
          </cell>
          <cell r="O3391" t="str">
            <v>Espinal, Erik</v>
          </cell>
        </row>
        <row r="3392">
          <cell r="C3392">
            <v>669289</v>
          </cell>
          <cell r="M3392" t="str">
            <v>SS</v>
          </cell>
          <cell r="O3392" t="str">
            <v>Espinal, Santiago</v>
          </cell>
        </row>
        <row r="3393">
          <cell r="C3393">
            <v>502179</v>
          </cell>
          <cell r="M3393" t="str">
            <v>P</v>
          </cell>
          <cell r="O3393" t="str">
            <v>Espino, Paolo</v>
          </cell>
        </row>
        <row r="3394">
          <cell r="C3394">
            <v>457787</v>
          </cell>
          <cell r="M3394" t="str">
            <v>SS</v>
          </cell>
          <cell r="O3394" t="str">
            <v>Espinosa, Danny</v>
          </cell>
        </row>
        <row r="3395">
          <cell r="C3395">
            <v>554189</v>
          </cell>
          <cell r="M3395" t="str">
            <v>P</v>
          </cell>
          <cell r="O3395" t="str">
            <v>Espinosa, Roberto</v>
          </cell>
        </row>
        <row r="3396">
          <cell r="C3396">
            <v>592911</v>
          </cell>
          <cell r="M3396" t="str">
            <v>P</v>
          </cell>
          <cell r="O3396" t="str">
            <v>Espinosa, Sergio</v>
          </cell>
        </row>
        <row r="3397">
          <cell r="C3397">
            <v>593476</v>
          </cell>
          <cell r="M3397" t="str">
            <v>P</v>
          </cell>
          <cell r="O3397" t="str">
            <v>Espinosa, Abraham</v>
          </cell>
        </row>
        <row r="3398">
          <cell r="C3398">
            <v>642654</v>
          </cell>
          <cell r="M3398" t="str">
            <v>P</v>
          </cell>
          <cell r="O3398" t="str">
            <v>Espinosa, Ramon</v>
          </cell>
        </row>
        <row r="3399">
          <cell r="C3399">
            <v>665847</v>
          </cell>
          <cell r="M3399" t="str">
            <v>C</v>
          </cell>
          <cell r="O3399" t="str">
            <v>Espinosa, Roberto</v>
          </cell>
        </row>
        <row r="3400">
          <cell r="C3400">
            <v>467561</v>
          </cell>
          <cell r="M3400" t="str">
            <v>LF</v>
          </cell>
          <cell r="O3400" t="str">
            <v>Espinoza, Efren</v>
          </cell>
        </row>
        <row r="3401">
          <cell r="C3401">
            <v>659262</v>
          </cell>
          <cell r="M3401" t="str">
            <v>P</v>
          </cell>
          <cell r="O3401" t="str">
            <v>Espinoza, Anderson</v>
          </cell>
        </row>
        <row r="3402">
          <cell r="C3402">
            <v>659266</v>
          </cell>
          <cell r="M3402" t="str">
            <v>P</v>
          </cell>
          <cell r="O3402" t="str">
            <v>Espinoza, Junior</v>
          </cell>
        </row>
        <row r="3403">
          <cell r="C3403">
            <v>664589</v>
          </cell>
          <cell r="M3403" t="str">
            <v>P</v>
          </cell>
          <cell r="O3403" t="str">
            <v>Espinoza, Carlos</v>
          </cell>
        </row>
        <row r="3404">
          <cell r="C3404">
            <v>665852</v>
          </cell>
          <cell r="M3404" t="str">
            <v>2B</v>
          </cell>
          <cell r="O3404" t="str">
            <v>Espinoza, Aldo</v>
          </cell>
        </row>
        <row r="3405">
          <cell r="C3405">
            <v>668580</v>
          </cell>
          <cell r="M3405" t="str">
            <v>OF</v>
          </cell>
          <cell r="O3405" t="str">
            <v>Espinoza, Gilberto</v>
          </cell>
        </row>
        <row r="3406">
          <cell r="C3406">
            <v>660544</v>
          </cell>
          <cell r="M3406" t="str">
            <v>SS</v>
          </cell>
          <cell r="O3406" t="str">
            <v>Espiritu, Jr., Luis</v>
          </cell>
        </row>
        <row r="3407">
          <cell r="C3407">
            <v>543138</v>
          </cell>
          <cell r="M3407" t="str">
            <v>3B</v>
          </cell>
          <cell r="O3407" t="str">
            <v>Esposito, Jason</v>
          </cell>
        </row>
        <row r="3408">
          <cell r="C3408">
            <v>607523</v>
          </cell>
          <cell r="M3408" t="str">
            <v>C</v>
          </cell>
          <cell r="O3408" t="str">
            <v>Esposito, Nathan</v>
          </cell>
        </row>
        <row r="3409">
          <cell r="C3409">
            <v>543139</v>
          </cell>
          <cell r="M3409" t="str">
            <v>3B</v>
          </cell>
          <cell r="O3409" t="str">
            <v>Espy, Dean</v>
          </cell>
        </row>
        <row r="3410">
          <cell r="C3410">
            <v>642586</v>
          </cell>
          <cell r="M3410" t="str">
            <v>P</v>
          </cell>
          <cell r="O3410" t="str">
            <v>Esqueda, Jherson</v>
          </cell>
        </row>
        <row r="3411">
          <cell r="C3411">
            <v>643299</v>
          </cell>
          <cell r="M3411" t="str">
            <v>RF</v>
          </cell>
          <cell r="O3411" t="str">
            <v>Esquerra, Zach</v>
          </cell>
        </row>
        <row r="3412">
          <cell r="C3412">
            <v>664228</v>
          </cell>
          <cell r="M3412" t="str">
            <v>CF</v>
          </cell>
          <cell r="O3412" t="str">
            <v>Esser, Mitchell</v>
          </cell>
        </row>
        <row r="3413">
          <cell r="C3413">
            <v>622200</v>
          </cell>
          <cell r="M3413" t="str">
            <v>CF</v>
          </cell>
          <cell r="O3413" t="str">
            <v>Estades, Ariel</v>
          </cell>
        </row>
        <row r="3414">
          <cell r="C3414">
            <v>669881</v>
          </cell>
          <cell r="M3414" t="str">
            <v>P</v>
          </cell>
          <cell r="O3414" t="str">
            <v>Estepan, Luis</v>
          </cell>
        </row>
        <row r="3415">
          <cell r="C3415">
            <v>594135</v>
          </cell>
          <cell r="M3415" t="str">
            <v>P</v>
          </cell>
          <cell r="O3415" t="str">
            <v>Estevez, Wirkin</v>
          </cell>
        </row>
        <row r="3416">
          <cell r="C3416">
            <v>595860</v>
          </cell>
          <cell r="M3416" t="str">
            <v>P</v>
          </cell>
          <cell r="O3416" t="str">
            <v>Estevez, Ramon</v>
          </cell>
        </row>
        <row r="3417">
          <cell r="C3417">
            <v>608032</v>
          </cell>
          <cell r="M3417" t="str">
            <v>P</v>
          </cell>
          <cell r="O3417" t="str">
            <v>Estevez, Carlos</v>
          </cell>
        </row>
        <row r="3418">
          <cell r="C3418">
            <v>642425</v>
          </cell>
          <cell r="M3418" t="str">
            <v>RF</v>
          </cell>
          <cell r="O3418" t="str">
            <v>Estevez, Kelvin</v>
          </cell>
        </row>
        <row r="3419">
          <cell r="C3419">
            <v>642502</v>
          </cell>
          <cell r="M3419" t="str">
            <v>P</v>
          </cell>
          <cell r="O3419" t="str">
            <v>Estevez, Gregorix</v>
          </cell>
        </row>
        <row r="3420">
          <cell r="C3420">
            <v>650877</v>
          </cell>
          <cell r="M3420" t="str">
            <v>P</v>
          </cell>
          <cell r="O3420" t="str">
            <v>Estevez, Angel</v>
          </cell>
        </row>
        <row r="3421">
          <cell r="C3421">
            <v>656114</v>
          </cell>
          <cell r="M3421" t="str">
            <v>P</v>
          </cell>
          <cell r="O3421" t="str">
            <v>Estevez, Miguel</v>
          </cell>
        </row>
        <row r="3422">
          <cell r="C3422">
            <v>665195</v>
          </cell>
          <cell r="M3422" t="str">
            <v>P</v>
          </cell>
          <cell r="O3422" t="str">
            <v>Estevez, Emmanuel</v>
          </cell>
        </row>
        <row r="3423">
          <cell r="C3423">
            <v>665228</v>
          </cell>
          <cell r="M3423" t="str">
            <v>P</v>
          </cell>
          <cell r="O3423" t="str">
            <v>Estevez, Mike</v>
          </cell>
        </row>
        <row r="3424">
          <cell r="C3424">
            <v>665831</v>
          </cell>
          <cell r="M3424" t="str">
            <v>SS</v>
          </cell>
          <cell r="O3424" t="str">
            <v>Estevez, Yeison</v>
          </cell>
        </row>
        <row r="3425">
          <cell r="C3425">
            <v>666611</v>
          </cell>
          <cell r="M3425" t="str">
            <v>OF</v>
          </cell>
          <cell r="O3425" t="str">
            <v>Estevez, Marcos</v>
          </cell>
        </row>
        <row r="3426">
          <cell r="C3426">
            <v>666784</v>
          </cell>
          <cell r="M3426" t="str">
            <v>2B</v>
          </cell>
          <cell r="O3426" t="str">
            <v>Estevez, Omar</v>
          </cell>
        </row>
        <row r="3427">
          <cell r="C3427">
            <v>453526</v>
          </cell>
          <cell r="M3427" t="str">
            <v>P</v>
          </cell>
          <cell r="O3427" t="str">
            <v>Estrada, Jesse</v>
          </cell>
        </row>
        <row r="3428">
          <cell r="C3428">
            <v>462136</v>
          </cell>
          <cell r="M3428" t="str">
            <v>P</v>
          </cell>
          <cell r="O3428" t="str">
            <v>Estrada, Marco</v>
          </cell>
        </row>
        <row r="3429">
          <cell r="C3429">
            <v>502504</v>
          </cell>
          <cell r="M3429" t="str">
            <v>SS</v>
          </cell>
          <cell r="O3429" t="str">
            <v>Estrada, Robi</v>
          </cell>
        </row>
        <row r="3430">
          <cell r="C3430">
            <v>642731</v>
          </cell>
          <cell r="M3430" t="str">
            <v>SS</v>
          </cell>
          <cell r="O3430" t="str">
            <v>Estrada, Thairo</v>
          </cell>
        </row>
        <row r="3431">
          <cell r="C3431">
            <v>664531</v>
          </cell>
          <cell r="M3431" t="str">
            <v>C</v>
          </cell>
          <cell r="O3431" t="str">
            <v>Estrada, Richard</v>
          </cell>
        </row>
        <row r="3432">
          <cell r="C3432">
            <v>665907</v>
          </cell>
          <cell r="M3432" t="str">
            <v>P</v>
          </cell>
          <cell r="O3432" t="str">
            <v>Estrada, Gabriel</v>
          </cell>
        </row>
        <row r="3433">
          <cell r="C3433">
            <v>667341</v>
          </cell>
          <cell r="M3433" t="str">
            <v>OF</v>
          </cell>
          <cell r="O3433" t="str">
            <v>Estrada, Jose</v>
          </cell>
        </row>
        <row r="3434">
          <cell r="C3434">
            <v>670411</v>
          </cell>
          <cell r="M3434" t="str">
            <v>3B</v>
          </cell>
          <cell r="O3434" t="str">
            <v>Estrada, Jaime</v>
          </cell>
        </row>
        <row r="3435">
          <cell r="C3435">
            <v>606480</v>
          </cell>
          <cell r="M3435" t="str">
            <v>P</v>
          </cell>
          <cell r="O3435" t="str">
            <v>Estrella, Edward</v>
          </cell>
        </row>
        <row r="3436">
          <cell r="C3436">
            <v>642687</v>
          </cell>
          <cell r="M3436" t="str">
            <v>2B</v>
          </cell>
          <cell r="O3436" t="str">
            <v>Estrella, Jean</v>
          </cell>
        </row>
        <row r="3437">
          <cell r="C3437">
            <v>650622</v>
          </cell>
          <cell r="M3437" t="str">
            <v>3B</v>
          </cell>
          <cell r="O3437" t="str">
            <v>Estrella, Alberto</v>
          </cell>
        </row>
        <row r="3438">
          <cell r="C3438">
            <v>670177</v>
          </cell>
          <cell r="M3438" t="str">
            <v>P</v>
          </cell>
          <cell r="O3438" t="str">
            <v>Estrella, Alex</v>
          </cell>
        </row>
        <row r="3439">
          <cell r="C3439">
            <v>444843</v>
          </cell>
          <cell r="M3439" t="str">
            <v>RF</v>
          </cell>
          <cell r="O3439" t="str">
            <v>Ethier, Andre</v>
          </cell>
        </row>
        <row r="3440">
          <cell r="C3440">
            <v>621134</v>
          </cell>
          <cell r="M3440" t="str">
            <v>P</v>
          </cell>
          <cell r="O3440" t="str">
            <v>Ethington, Willie</v>
          </cell>
        </row>
        <row r="3441">
          <cell r="C3441">
            <v>621163</v>
          </cell>
          <cell r="M3441" t="str">
            <v>P</v>
          </cell>
          <cell r="O3441" t="str">
            <v>Etsell, Ryan</v>
          </cell>
        </row>
        <row r="3442">
          <cell r="C3442">
            <v>657213</v>
          </cell>
          <cell r="M3442" t="str">
            <v>P</v>
          </cell>
          <cell r="O3442" t="str">
            <v>Eubank, Luke</v>
          </cell>
        </row>
        <row r="3443">
          <cell r="C3443">
            <v>607526</v>
          </cell>
          <cell r="M3443" t="str">
            <v>SS</v>
          </cell>
          <cell r="O3443" t="str">
            <v>Eureste, Matt</v>
          </cell>
        </row>
        <row r="3444">
          <cell r="C3444">
            <v>600478</v>
          </cell>
          <cell r="M3444" t="str">
            <v>P</v>
          </cell>
          <cell r="O3444" t="str">
            <v>Eusebio, Diomedes</v>
          </cell>
        </row>
        <row r="3445">
          <cell r="C3445">
            <v>650504</v>
          </cell>
          <cell r="M3445" t="str">
            <v>P</v>
          </cell>
          <cell r="O3445" t="str">
            <v>Eusebio, Breiling</v>
          </cell>
        </row>
        <row r="3446">
          <cell r="C3446">
            <v>650814</v>
          </cell>
          <cell r="M3446" t="str">
            <v>P</v>
          </cell>
          <cell r="O3446" t="str">
            <v>Eusebio, Julio</v>
          </cell>
        </row>
        <row r="3447">
          <cell r="C3447">
            <v>664956</v>
          </cell>
          <cell r="M3447" t="str">
            <v>CF</v>
          </cell>
          <cell r="O3447" t="str">
            <v>Eusebio, Ricky</v>
          </cell>
        </row>
        <row r="3448">
          <cell r="C3448">
            <v>658543</v>
          </cell>
          <cell r="M3448" t="str">
            <v>OF</v>
          </cell>
          <cell r="O3448" t="str">
            <v>Evangelista, Juan</v>
          </cell>
        </row>
        <row r="3449">
          <cell r="C3449">
            <v>452783</v>
          </cell>
          <cell r="M3449" t="str">
            <v>1B</v>
          </cell>
          <cell r="O3449" t="str">
            <v>Evans, Nick</v>
          </cell>
        </row>
        <row r="3450">
          <cell r="C3450">
            <v>543141</v>
          </cell>
          <cell r="M3450" t="str">
            <v>P</v>
          </cell>
          <cell r="O3450" t="str">
            <v>Evans, Bryan</v>
          </cell>
        </row>
        <row r="3451">
          <cell r="C3451">
            <v>595943</v>
          </cell>
          <cell r="M3451" t="str">
            <v>3B</v>
          </cell>
          <cell r="O3451" t="str">
            <v>Evans, Phillip</v>
          </cell>
        </row>
        <row r="3452">
          <cell r="C3452">
            <v>641558</v>
          </cell>
          <cell r="M3452" t="str">
            <v>C</v>
          </cell>
          <cell r="O3452" t="str">
            <v>Evans, Zane</v>
          </cell>
        </row>
        <row r="3453">
          <cell r="C3453">
            <v>663770</v>
          </cell>
          <cell r="M3453" t="str">
            <v>P</v>
          </cell>
          <cell r="O3453" t="str">
            <v>Evans, Demarcus</v>
          </cell>
        </row>
        <row r="3454">
          <cell r="C3454">
            <v>664137</v>
          </cell>
          <cell r="M3454" t="str">
            <v>P</v>
          </cell>
          <cell r="O3454" t="str">
            <v>Evans, Jacob</v>
          </cell>
        </row>
        <row r="3455">
          <cell r="C3455">
            <v>445968</v>
          </cell>
          <cell r="M3455" t="str">
            <v>P</v>
          </cell>
          <cell r="O3455" t="str">
            <v>Eveland, Dana</v>
          </cell>
        </row>
        <row r="3456">
          <cell r="C3456">
            <v>595194</v>
          </cell>
          <cell r="M3456" t="str">
            <v>P</v>
          </cell>
          <cell r="O3456" t="str">
            <v>Eveld, Bobby</v>
          </cell>
        </row>
        <row r="3457">
          <cell r="C3457">
            <v>669746</v>
          </cell>
          <cell r="M3457" t="str">
            <v>P</v>
          </cell>
          <cell r="O3457" t="str">
            <v>Eveld, Tommy</v>
          </cell>
        </row>
        <row r="3458">
          <cell r="C3458">
            <v>658279</v>
          </cell>
          <cell r="M3458" t="str">
            <v>2B</v>
          </cell>
          <cell r="O3458" t="str">
            <v>Everett, Dillon</v>
          </cell>
        </row>
        <row r="3459">
          <cell r="C3459">
            <v>596307</v>
          </cell>
          <cell r="M3459" t="str">
            <v>1B</v>
          </cell>
          <cell r="O3459" t="str">
            <v>Ewing, Skyler</v>
          </cell>
        </row>
        <row r="3460">
          <cell r="C3460">
            <v>458701</v>
          </cell>
          <cell r="M3460" t="str">
            <v>C</v>
          </cell>
          <cell r="O3460" t="str">
            <v>Exposito, Luis</v>
          </cell>
        </row>
        <row r="3461">
          <cell r="C3461">
            <v>642580</v>
          </cell>
          <cell r="M3461" t="str">
            <v>P</v>
          </cell>
          <cell r="O3461" t="str">
            <v>Fabian, Edward</v>
          </cell>
        </row>
        <row r="3462">
          <cell r="C3462">
            <v>660758</v>
          </cell>
          <cell r="M3462" t="str">
            <v>OF</v>
          </cell>
          <cell r="O3462" t="str">
            <v>Fabian, Sandro</v>
          </cell>
        </row>
        <row r="3463">
          <cell r="C3463">
            <v>595196</v>
          </cell>
          <cell r="M3463" t="str">
            <v>P</v>
          </cell>
          <cell r="O3463" t="str">
            <v>Fagan, Mike</v>
          </cell>
        </row>
        <row r="3464">
          <cell r="C3464">
            <v>664126</v>
          </cell>
          <cell r="M3464" t="str">
            <v>P</v>
          </cell>
          <cell r="O3464" t="str">
            <v>Fairbanks, Peter</v>
          </cell>
        </row>
        <row r="3465">
          <cell r="C3465">
            <v>621372</v>
          </cell>
          <cell r="M3465" t="str">
            <v>P</v>
          </cell>
          <cell r="O3465" t="str">
            <v>Fairchild, Austin</v>
          </cell>
        </row>
        <row r="3466">
          <cell r="C3466">
            <v>622463</v>
          </cell>
          <cell r="M3466" t="str">
            <v>C</v>
          </cell>
          <cell r="O3466" t="str">
            <v>Fajardo, Daniel</v>
          </cell>
        </row>
        <row r="3467">
          <cell r="C3467">
            <v>642730</v>
          </cell>
          <cell r="M3467" t="str">
            <v>3B</v>
          </cell>
          <cell r="O3467" t="str">
            <v>Fajardo, Kelvin</v>
          </cell>
        </row>
        <row r="3468">
          <cell r="C3468">
            <v>642372</v>
          </cell>
          <cell r="M3468" t="str">
            <v>P</v>
          </cell>
          <cell r="O3468" t="str">
            <v>Falcon, Felix</v>
          </cell>
        </row>
        <row r="3469">
          <cell r="C3469">
            <v>664297</v>
          </cell>
          <cell r="M3469" t="str">
            <v>OF</v>
          </cell>
          <cell r="O3469" t="str">
            <v>Falcon, Santo</v>
          </cell>
        </row>
        <row r="3470">
          <cell r="C3470">
            <v>665460</v>
          </cell>
          <cell r="M3470" t="str">
            <v>OF</v>
          </cell>
          <cell r="O3470" t="str">
            <v>Falcone, Joey</v>
          </cell>
        </row>
        <row r="3471">
          <cell r="C3471">
            <v>669747</v>
          </cell>
          <cell r="M3471" t="str">
            <v>P</v>
          </cell>
          <cell r="O3471" t="str">
            <v>Fallwell, Tyler</v>
          </cell>
        </row>
        <row r="3472">
          <cell r="C3472">
            <v>663559</v>
          </cell>
          <cell r="M3472" t="str">
            <v>P</v>
          </cell>
          <cell r="O3472" t="str">
            <v>Falter, Bailey</v>
          </cell>
        </row>
        <row r="3473">
          <cell r="C3473">
            <v>458252</v>
          </cell>
          <cell r="M3473" t="str">
            <v>3B</v>
          </cell>
          <cell r="O3473" t="str">
            <v>Falu, Irving</v>
          </cell>
        </row>
        <row r="3474">
          <cell r="C3474">
            <v>641560</v>
          </cell>
          <cell r="M3474" t="str">
            <v>P</v>
          </cell>
          <cell r="O3474" t="str">
            <v>Falwell, Chris</v>
          </cell>
        </row>
        <row r="3475">
          <cell r="C3475">
            <v>544727</v>
          </cell>
          <cell r="M3475" t="str">
            <v>P</v>
          </cell>
          <cell r="O3475" t="str">
            <v>Familia, Jeurys</v>
          </cell>
        </row>
        <row r="3476">
          <cell r="C3476">
            <v>642370</v>
          </cell>
          <cell r="M3476" t="str">
            <v>P</v>
          </cell>
          <cell r="O3476" t="str">
            <v>Familia, Felix</v>
          </cell>
        </row>
        <row r="3477">
          <cell r="C3477">
            <v>656026</v>
          </cell>
          <cell r="M3477" t="str">
            <v>P</v>
          </cell>
          <cell r="O3477" t="str">
            <v>Familia, Wilkin</v>
          </cell>
        </row>
        <row r="3478">
          <cell r="C3478">
            <v>658194</v>
          </cell>
          <cell r="M3478" t="str">
            <v>P</v>
          </cell>
          <cell r="O3478" t="str">
            <v>Familia, Misael</v>
          </cell>
        </row>
        <row r="3479">
          <cell r="C3479">
            <v>660744</v>
          </cell>
          <cell r="M3479" t="str">
            <v>P</v>
          </cell>
          <cell r="O3479" t="str">
            <v>Familia, Victor</v>
          </cell>
        </row>
        <row r="3480">
          <cell r="C3480">
            <v>665707</v>
          </cell>
          <cell r="M3480" t="str">
            <v>SS</v>
          </cell>
          <cell r="O3480" t="str">
            <v>Familia, Aaron</v>
          </cell>
        </row>
        <row r="3481">
          <cell r="C3481">
            <v>666863</v>
          </cell>
          <cell r="M3481" t="str">
            <v>P</v>
          </cell>
          <cell r="O3481" t="str">
            <v>Fana, Jeisson</v>
          </cell>
        </row>
        <row r="3482">
          <cell r="C3482">
            <v>572840</v>
          </cell>
          <cell r="M3482" t="str">
            <v>P</v>
          </cell>
          <cell r="O3482" t="str">
            <v>Fant, Randall</v>
          </cell>
        </row>
        <row r="3483">
          <cell r="C3483">
            <v>665053</v>
          </cell>
          <cell r="M3483" t="str">
            <v>P</v>
          </cell>
          <cell r="O3483" t="str">
            <v>Fanti, Nick</v>
          </cell>
        </row>
        <row r="3484">
          <cell r="C3484">
            <v>657570</v>
          </cell>
          <cell r="M3484" t="str">
            <v>P</v>
          </cell>
          <cell r="O3484" t="str">
            <v>Farfan, Onas</v>
          </cell>
        </row>
        <row r="3485">
          <cell r="C3485">
            <v>641561</v>
          </cell>
          <cell r="M3485" t="str">
            <v>CF</v>
          </cell>
          <cell r="O3485" t="str">
            <v>Fargas, Johneshwy</v>
          </cell>
        </row>
        <row r="3486">
          <cell r="C3486">
            <v>607188</v>
          </cell>
          <cell r="M3486" t="str">
            <v>P</v>
          </cell>
          <cell r="O3486" t="str">
            <v>Faria, Jacob</v>
          </cell>
        </row>
        <row r="3487">
          <cell r="C3487">
            <v>664195</v>
          </cell>
          <cell r="M3487" t="str">
            <v>P</v>
          </cell>
          <cell r="O3487" t="str">
            <v>Farina, Alex</v>
          </cell>
        </row>
        <row r="3488">
          <cell r="C3488">
            <v>641562</v>
          </cell>
          <cell r="M3488" t="str">
            <v>P</v>
          </cell>
          <cell r="O3488" t="str">
            <v>Farinaro, Steven</v>
          </cell>
        </row>
        <row r="3489">
          <cell r="C3489">
            <v>622240</v>
          </cell>
          <cell r="M3489" t="str">
            <v>P</v>
          </cell>
          <cell r="O3489" t="str">
            <v>Farley, Brandon</v>
          </cell>
        </row>
        <row r="3490">
          <cell r="C3490">
            <v>571656</v>
          </cell>
          <cell r="M3490" t="str">
            <v>P</v>
          </cell>
          <cell r="O3490" t="str">
            <v>Farmer, Buck</v>
          </cell>
        </row>
        <row r="3491">
          <cell r="C3491">
            <v>571657</v>
          </cell>
          <cell r="M3491" t="str">
            <v>C</v>
          </cell>
          <cell r="O3491" t="str">
            <v>Farmer, Kyle</v>
          </cell>
        </row>
        <row r="3492">
          <cell r="C3492">
            <v>150035</v>
          </cell>
          <cell r="M3492" t="str">
            <v>P</v>
          </cell>
          <cell r="O3492" t="str">
            <v>Farnsworth, Kyle</v>
          </cell>
        </row>
        <row r="3493">
          <cell r="C3493">
            <v>641566</v>
          </cell>
          <cell r="M3493" t="str">
            <v>P</v>
          </cell>
          <cell r="O3493" t="str">
            <v>Farnworth, Steven</v>
          </cell>
        </row>
        <row r="3494">
          <cell r="C3494">
            <v>543144</v>
          </cell>
          <cell r="M3494" t="str">
            <v>P</v>
          </cell>
          <cell r="O3494" t="str">
            <v>Farquhar, Danny</v>
          </cell>
        </row>
        <row r="3495">
          <cell r="C3495">
            <v>488871</v>
          </cell>
          <cell r="M3495" t="str">
            <v>3B</v>
          </cell>
          <cell r="O3495" t="str">
            <v>Farrell, Jeremy</v>
          </cell>
        </row>
        <row r="3496">
          <cell r="C3496">
            <v>608652</v>
          </cell>
          <cell r="M3496" t="str">
            <v>P</v>
          </cell>
          <cell r="O3496" t="str">
            <v>Farrell, Luke</v>
          </cell>
        </row>
        <row r="3497">
          <cell r="C3497">
            <v>456544</v>
          </cell>
          <cell r="M3497" t="str">
            <v>OF</v>
          </cell>
          <cell r="O3497" t="str">
            <v>Farris, Eric</v>
          </cell>
        </row>
        <row r="3498">
          <cell r="C3498">
            <v>592295</v>
          </cell>
          <cell r="M3498" t="str">
            <v>P</v>
          </cell>
          <cell r="O3498" t="str">
            <v>Farris, James</v>
          </cell>
        </row>
        <row r="3499">
          <cell r="C3499">
            <v>592296</v>
          </cell>
          <cell r="M3499" t="str">
            <v>P</v>
          </cell>
          <cell r="O3499" t="str">
            <v>Fasola, John</v>
          </cell>
        </row>
        <row r="3500">
          <cell r="C3500">
            <v>607897</v>
          </cell>
          <cell r="M3500" t="str">
            <v>P</v>
          </cell>
          <cell r="O3500" t="str">
            <v>Fassold, Cody</v>
          </cell>
        </row>
        <row r="3501">
          <cell r="C3501">
            <v>571660</v>
          </cell>
          <cell r="M3501" t="str">
            <v>P</v>
          </cell>
          <cell r="O3501" t="str">
            <v>Faulk, Kenny</v>
          </cell>
        </row>
        <row r="3502">
          <cell r="C3502">
            <v>605226</v>
          </cell>
          <cell r="M3502" t="str">
            <v>P</v>
          </cell>
          <cell r="O3502" t="str">
            <v>Faulkner, Andrew</v>
          </cell>
        </row>
        <row r="3503">
          <cell r="C3503">
            <v>660839</v>
          </cell>
          <cell r="M3503" t="str">
            <v>C</v>
          </cell>
          <cell r="O3503" t="str">
            <v>Favela, Samuel</v>
          </cell>
        </row>
        <row r="3504">
          <cell r="C3504">
            <v>605227</v>
          </cell>
          <cell r="M3504" t="str">
            <v>3B</v>
          </cell>
          <cell r="O3504" t="str">
            <v>Featherston, Taylor</v>
          </cell>
        </row>
        <row r="3505">
          <cell r="C3505">
            <v>670146</v>
          </cell>
          <cell r="M3505" t="str">
            <v>OF</v>
          </cell>
          <cell r="O3505" t="str">
            <v>Featherstone, Zach</v>
          </cell>
        </row>
        <row r="3506">
          <cell r="C3506">
            <v>664743</v>
          </cell>
          <cell r="M3506" t="str">
            <v>2B</v>
          </cell>
          <cell r="O3506" t="str">
            <v>Fecteau, Richard</v>
          </cell>
        </row>
        <row r="3507">
          <cell r="C3507">
            <v>607200</v>
          </cell>
          <cell r="M3507" t="str">
            <v>P</v>
          </cell>
          <cell r="O3507" t="str">
            <v>Fedde, Erick</v>
          </cell>
        </row>
        <row r="3508">
          <cell r="C3508">
            <v>666595</v>
          </cell>
          <cell r="M3508" t="str">
            <v>3B</v>
          </cell>
          <cell r="O3508" t="str">
            <v>Federico, Randy</v>
          </cell>
        </row>
        <row r="3509">
          <cell r="C3509">
            <v>543148</v>
          </cell>
          <cell r="M3509" t="str">
            <v>C</v>
          </cell>
          <cell r="O3509" t="str">
            <v>Federowicz, Tim</v>
          </cell>
        </row>
        <row r="3510">
          <cell r="C3510">
            <v>543149</v>
          </cell>
          <cell r="M3510" t="str">
            <v>RF</v>
          </cell>
          <cell r="O3510" t="str">
            <v>Fedroff, Tim</v>
          </cell>
        </row>
        <row r="3511">
          <cell r="C3511">
            <v>456387</v>
          </cell>
          <cell r="M3511" t="str">
            <v>P</v>
          </cell>
          <cell r="O3511" t="str">
            <v>Feierabend, Ryan</v>
          </cell>
        </row>
        <row r="3512">
          <cell r="C3512">
            <v>621399</v>
          </cell>
          <cell r="M3512" t="str">
            <v>P</v>
          </cell>
          <cell r="O3512" t="str">
            <v>Feigl, Brady</v>
          </cell>
        </row>
        <row r="3513">
          <cell r="C3513">
            <v>444857</v>
          </cell>
          <cell r="M3513" t="str">
            <v>P</v>
          </cell>
          <cell r="O3513" t="str">
            <v>Feldman, Scott</v>
          </cell>
        </row>
        <row r="3514">
          <cell r="C3514">
            <v>408230</v>
          </cell>
          <cell r="M3514" t="str">
            <v>P</v>
          </cell>
          <cell r="O3514" t="str">
            <v>Feliciano, Pedro</v>
          </cell>
        </row>
        <row r="3515">
          <cell r="C3515">
            <v>440351</v>
          </cell>
          <cell r="M3515" t="str">
            <v>OF</v>
          </cell>
          <cell r="O3515" t="str">
            <v>Feliciano, Jesus</v>
          </cell>
        </row>
        <row r="3516">
          <cell r="C3516">
            <v>658739</v>
          </cell>
          <cell r="M3516" t="str">
            <v>DH</v>
          </cell>
          <cell r="O3516" t="str">
            <v>Feliciano, Frangel</v>
          </cell>
        </row>
        <row r="3517">
          <cell r="C3517">
            <v>664742</v>
          </cell>
          <cell r="M3517" t="str">
            <v>LF</v>
          </cell>
          <cell r="O3517" t="str">
            <v>Feliciano, Jay</v>
          </cell>
        </row>
        <row r="3518">
          <cell r="C3518">
            <v>666128</v>
          </cell>
          <cell r="M3518" t="str">
            <v>C</v>
          </cell>
          <cell r="O3518" t="str">
            <v>Feliciano, Mario</v>
          </cell>
        </row>
        <row r="3519">
          <cell r="C3519">
            <v>665312</v>
          </cell>
          <cell r="M3519" t="str">
            <v>C</v>
          </cell>
          <cell r="O3519" t="str">
            <v>Felipe, Jovany</v>
          </cell>
        </row>
        <row r="3520">
          <cell r="C3520">
            <v>665734</v>
          </cell>
          <cell r="M3520" t="str">
            <v>P</v>
          </cell>
          <cell r="O3520" t="str">
            <v>Felipe, Angel</v>
          </cell>
        </row>
        <row r="3521">
          <cell r="C3521">
            <v>670545</v>
          </cell>
          <cell r="M3521" t="str">
            <v>P</v>
          </cell>
          <cell r="O3521" t="str">
            <v>Felipe, Yom</v>
          </cell>
        </row>
        <row r="3522">
          <cell r="C3522">
            <v>465719</v>
          </cell>
          <cell r="M3522" t="str">
            <v>P</v>
          </cell>
          <cell r="O3522" t="str">
            <v>Felix, Francisco</v>
          </cell>
        </row>
        <row r="3523">
          <cell r="C3523">
            <v>510548</v>
          </cell>
          <cell r="M3523" t="str">
            <v>C</v>
          </cell>
          <cell r="O3523" t="str">
            <v>Felix, Jose Heberto</v>
          </cell>
        </row>
        <row r="3524">
          <cell r="C3524">
            <v>621185</v>
          </cell>
          <cell r="M3524" t="str">
            <v>P</v>
          </cell>
          <cell r="O3524" t="str">
            <v>Felix, Julio</v>
          </cell>
        </row>
        <row r="3525">
          <cell r="C3525">
            <v>642500</v>
          </cell>
          <cell r="M3525" t="str">
            <v>P</v>
          </cell>
          <cell r="O3525" t="str">
            <v>Felix, Wellinton</v>
          </cell>
        </row>
        <row r="3526">
          <cell r="C3526">
            <v>644577</v>
          </cell>
          <cell r="M3526" t="str">
            <v>P</v>
          </cell>
          <cell r="O3526" t="str">
            <v>Felix, Carlos</v>
          </cell>
        </row>
        <row r="3527">
          <cell r="C3527">
            <v>667542</v>
          </cell>
          <cell r="M3527" t="str">
            <v>OF</v>
          </cell>
          <cell r="O3527" t="str">
            <v>Felix, Enrique</v>
          </cell>
        </row>
        <row r="3528">
          <cell r="C3528">
            <v>491703</v>
          </cell>
          <cell r="M3528" t="str">
            <v>P</v>
          </cell>
          <cell r="O3528" t="str">
            <v>Feliz, Neftali</v>
          </cell>
        </row>
        <row r="3529">
          <cell r="C3529">
            <v>570716</v>
          </cell>
          <cell r="M3529" t="str">
            <v>3B</v>
          </cell>
          <cell r="O3529" t="str">
            <v>Feliz, Anderson</v>
          </cell>
        </row>
        <row r="3530">
          <cell r="C3530">
            <v>593140</v>
          </cell>
          <cell r="M3530" t="str">
            <v>P</v>
          </cell>
          <cell r="O3530" t="str">
            <v>Feliz, Michael</v>
          </cell>
        </row>
        <row r="3531">
          <cell r="C3531">
            <v>593608</v>
          </cell>
          <cell r="M3531" t="str">
            <v>P</v>
          </cell>
          <cell r="O3531" t="str">
            <v>Feliz, Gabriel</v>
          </cell>
        </row>
        <row r="3532">
          <cell r="C3532">
            <v>606197</v>
          </cell>
          <cell r="M3532" t="str">
            <v>P</v>
          </cell>
          <cell r="O3532" t="str">
            <v>Feliz, Igol</v>
          </cell>
        </row>
        <row r="3533">
          <cell r="C3533">
            <v>625071</v>
          </cell>
          <cell r="M3533" t="str">
            <v>P</v>
          </cell>
          <cell r="O3533" t="str">
            <v>Feliz, Junior</v>
          </cell>
        </row>
        <row r="3534">
          <cell r="C3534">
            <v>642536</v>
          </cell>
          <cell r="M3534" t="str">
            <v>P</v>
          </cell>
          <cell r="O3534" t="str">
            <v>Feliz, John</v>
          </cell>
        </row>
        <row r="3535">
          <cell r="C3535">
            <v>642610</v>
          </cell>
          <cell r="M3535" t="str">
            <v>P</v>
          </cell>
          <cell r="O3535" t="str">
            <v>Feliz, Jose</v>
          </cell>
        </row>
        <row r="3536">
          <cell r="C3536">
            <v>650369</v>
          </cell>
          <cell r="M3536" t="str">
            <v>P</v>
          </cell>
          <cell r="O3536" t="str">
            <v>Feliz, Henry</v>
          </cell>
        </row>
        <row r="3537">
          <cell r="C3537">
            <v>650523</v>
          </cell>
          <cell r="M3537" t="str">
            <v>3B</v>
          </cell>
          <cell r="O3537" t="str">
            <v>Feliz, Maiker</v>
          </cell>
        </row>
        <row r="3538">
          <cell r="C3538">
            <v>660497</v>
          </cell>
          <cell r="M3538" t="str">
            <v>OF</v>
          </cell>
          <cell r="O3538" t="str">
            <v>Feliz, Alexito</v>
          </cell>
        </row>
        <row r="3539">
          <cell r="C3539">
            <v>660586</v>
          </cell>
          <cell r="M3539" t="str">
            <v>P</v>
          </cell>
          <cell r="O3539" t="str">
            <v>Feliz, Darwin</v>
          </cell>
        </row>
        <row r="3540">
          <cell r="C3540">
            <v>660692</v>
          </cell>
          <cell r="M3540" t="str">
            <v>P</v>
          </cell>
          <cell r="O3540" t="str">
            <v>Feliz, Wander</v>
          </cell>
        </row>
        <row r="3541">
          <cell r="C3541">
            <v>660819</v>
          </cell>
          <cell r="M3541" t="str">
            <v>P</v>
          </cell>
          <cell r="O3541" t="str">
            <v>Feliz, Danny</v>
          </cell>
        </row>
        <row r="3542">
          <cell r="C3542">
            <v>544926</v>
          </cell>
          <cell r="M3542" t="str">
            <v>LF</v>
          </cell>
          <cell r="O3542" t="str">
            <v>Fellhauer, Josh</v>
          </cell>
        </row>
        <row r="3543">
          <cell r="C3543">
            <v>621354</v>
          </cell>
          <cell r="M3543" t="str">
            <v>P</v>
          </cell>
          <cell r="O3543" t="str">
            <v>Felt, Mason</v>
          </cell>
        </row>
        <row r="3544">
          <cell r="C3544">
            <v>670450</v>
          </cell>
          <cell r="M3544" t="str">
            <v>OF</v>
          </cell>
          <cell r="O3544" t="str">
            <v>Fennell, Mick</v>
          </cell>
        </row>
        <row r="3545">
          <cell r="C3545">
            <v>663383</v>
          </cell>
          <cell r="M3545" t="str">
            <v>P</v>
          </cell>
          <cell r="O3545" t="str">
            <v>Fenter, Gray</v>
          </cell>
        </row>
        <row r="3546">
          <cell r="C3546">
            <v>643300</v>
          </cell>
          <cell r="M3546" t="str">
            <v>RF</v>
          </cell>
          <cell r="O3546" t="str">
            <v>Ferdinand, Nick</v>
          </cell>
        </row>
        <row r="3547">
          <cell r="C3547">
            <v>580901</v>
          </cell>
          <cell r="M3547" t="str">
            <v>P</v>
          </cell>
          <cell r="O3547" t="str">
            <v>Ferguson, Kevin</v>
          </cell>
        </row>
        <row r="3548">
          <cell r="C3548">
            <v>592299</v>
          </cell>
          <cell r="M3548" t="str">
            <v>P</v>
          </cell>
          <cell r="O3548" t="str">
            <v>Ferguson, Andy</v>
          </cell>
        </row>
        <row r="3549">
          <cell r="C3549">
            <v>621053</v>
          </cell>
          <cell r="M3549" t="str">
            <v>P</v>
          </cell>
          <cell r="O3549" t="str">
            <v>Ferguson, Tyler</v>
          </cell>
        </row>
        <row r="3550">
          <cell r="C3550">
            <v>656417</v>
          </cell>
          <cell r="M3550" t="str">
            <v>1B</v>
          </cell>
          <cell r="O3550" t="str">
            <v>Ferguson, Collin</v>
          </cell>
        </row>
        <row r="3551">
          <cell r="C3551">
            <v>657571</v>
          </cell>
          <cell r="M3551" t="str">
            <v>P</v>
          </cell>
          <cell r="O3551" t="str">
            <v>Ferguson, Caleb</v>
          </cell>
        </row>
        <row r="3552">
          <cell r="C3552">
            <v>663482</v>
          </cell>
          <cell r="M3552" t="str">
            <v>OF</v>
          </cell>
          <cell r="O3552" t="str">
            <v>Ferguson, Jaylen</v>
          </cell>
        </row>
        <row r="3553">
          <cell r="C3553">
            <v>664916</v>
          </cell>
          <cell r="M3553" t="str">
            <v>OF</v>
          </cell>
          <cell r="O3553" t="str">
            <v>Ferguson, Drew</v>
          </cell>
        </row>
        <row r="3554">
          <cell r="C3554">
            <v>491627</v>
          </cell>
          <cell r="M3554" t="str">
            <v>P</v>
          </cell>
          <cell r="O3554" t="str">
            <v>Fermin, Miguel</v>
          </cell>
        </row>
        <row r="3555">
          <cell r="C3555">
            <v>595199</v>
          </cell>
          <cell r="M3555" t="str">
            <v>3B</v>
          </cell>
          <cell r="O3555" t="str">
            <v>Fermin, Andy</v>
          </cell>
        </row>
        <row r="3556">
          <cell r="C3556">
            <v>649561</v>
          </cell>
          <cell r="M3556" t="str">
            <v>P</v>
          </cell>
          <cell r="O3556" t="str">
            <v>Fermin, Ronny</v>
          </cell>
        </row>
        <row r="3557">
          <cell r="C3557">
            <v>660662</v>
          </cell>
          <cell r="M3557" t="str">
            <v>SS</v>
          </cell>
          <cell r="O3557" t="str">
            <v>Fermin, Edgardo</v>
          </cell>
        </row>
        <row r="3558">
          <cell r="C3558">
            <v>665877</v>
          </cell>
          <cell r="M3558" t="str">
            <v>SS</v>
          </cell>
          <cell r="O3558" t="str">
            <v>Fermin, Jose</v>
          </cell>
        </row>
        <row r="3559">
          <cell r="C3559">
            <v>666023</v>
          </cell>
          <cell r="M3559" t="str">
            <v>C</v>
          </cell>
          <cell r="O3559" t="str">
            <v>Fermin, Freddy</v>
          </cell>
        </row>
        <row r="3560">
          <cell r="C3560">
            <v>463749</v>
          </cell>
          <cell r="M3560" t="str">
            <v>P</v>
          </cell>
          <cell r="O3560" t="str">
            <v>Fernandes, Rafael</v>
          </cell>
        </row>
        <row r="3561">
          <cell r="C3561">
            <v>517529</v>
          </cell>
          <cell r="M3561" t="str">
            <v>P</v>
          </cell>
          <cell r="O3561" t="str">
            <v>Fernandez, Anthony</v>
          </cell>
        </row>
        <row r="3562">
          <cell r="C3562">
            <v>542439</v>
          </cell>
          <cell r="M3562" t="str">
            <v>P</v>
          </cell>
          <cell r="O3562" t="str">
            <v>Fernandez, Raul</v>
          </cell>
        </row>
        <row r="3563">
          <cell r="C3563">
            <v>595834</v>
          </cell>
          <cell r="M3563" t="str">
            <v>2B</v>
          </cell>
          <cell r="O3563" t="str">
            <v>Fernandez, Jose</v>
          </cell>
        </row>
        <row r="3564">
          <cell r="C3564">
            <v>595945</v>
          </cell>
          <cell r="M3564" t="str">
            <v>OF</v>
          </cell>
          <cell r="O3564" t="str">
            <v>Fernandez, Alex</v>
          </cell>
        </row>
        <row r="3565">
          <cell r="C3565">
            <v>605103</v>
          </cell>
          <cell r="M3565" t="str">
            <v>SS</v>
          </cell>
          <cell r="O3565" t="str">
            <v>Fernandez, Rafael</v>
          </cell>
        </row>
        <row r="3566">
          <cell r="C3566">
            <v>605228</v>
          </cell>
          <cell r="M3566" t="str">
            <v>P</v>
          </cell>
          <cell r="O3566" t="str">
            <v>Fernandez, Jose</v>
          </cell>
        </row>
        <row r="3567">
          <cell r="C3567">
            <v>605638</v>
          </cell>
          <cell r="M3567" t="str">
            <v>P</v>
          </cell>
          <cell r="O3567" t="str">
            <v>Fernandez, Mario</v>
          </cell>
        </row>
        <row r="3568">
          <cell r="C3568">
            <v>606199</v>
          </cell>
          <cell r="M3568" t="str">
            <v>P</v>
          </cell>
          <cell r="O3568" t="str">
            <v>Fernandez, Jeffry</v>
          </cell>
        </row>
        <row r="3569">
          <cell r="C3569">
            <v>613548</v>
          </cell>
          <cell r="M3569" t="str">
            <v>P</v>
          </cell>
          <cell r="O3569" t="str">
            <v>Fernandez, Pedro</v>
          </cell>
        </row>
        <row r="3570">
          <cell r="C3570">
            <v>620979</v>
          </cell>
          <cell r="M3570" t="str">
            <v>P</v>
          </cell>
          <cell r="O3570" t="str">
            <v>Fernandez, Yeisson</v>
          </cell>
        </row>
        <row r="3571">
          <cell r="C3571">
            <v>622190</v>
          </cell>
          <cell r="M3571" t="str">
            <v>OF</v>
          </cell>
          <cell r="O3571" t="str">
            <v>Fernandez, J.J.</v>
          </cell>
        </row>
        <row r="3572">
          <cell r="C3572">
            <v>622508</v>
          </cell>
          <cell r="M3572" t="str">
            <v>P</v>
          </cell>
          <cell r="O3572" t="str">
            <v>Fernandez, Arjenis</v>
          </cell>
        </row>
        <row r="3573">
          <cell r="C3573">
            <v>622774</v>
          </cell>
          <cell r="M3573" t="str">
            <v>P</v>
          </cell>
          <cell r="O3573" t="str">
            <v>Fernandez, Jose</v>
          </cell>
        </row>
        <row r="3574">
          <cell r="C3574">
            <v>623901</v>
          </cell>
          <cell r="M3574" t="str">
            <v>P</v>
          </cell>
          <cell r="O3574" t="str">
            <v>Fernandez, Rodolfo</v>
          </cell>
        </row>
        <row r="3575">
          <cell r="C3575">
            <v>641569</v>
          </cell>
          <cell r="M3575" t="str">
            <v>C</v>
          </cell>
          <cell r="O3575" t="str">
            <v>Fernandez, Xavier</v>
          </cell>
        </row>
        <row r="3576">
          <cell r="C3576">
            <v>642395</v>
          </cell>
          <cell r="M3576" t="str">
            <v>P</v>
          </cell>
          <cell r="O3576" t="str">
            <v>Fernandez, Roberth</v>
          </cell>
        </row>
        <row r="3577">
          <cell r="C3577">
            <v>642759</v>
          </cell>
          <cell r="M3577" t="str">
            <v>P</v>
          </cell>
          <cell r="O3577" t="str">
            <v>Fernandez, Julian</v>
          </cell>
        </row>
        <row r="3578">
          <cell r="C3578">
            <v>645507</v>
          </cell>
          <cell r="M3578" t="str">
            <v>OF</v>
          </cell>
          <cell r="O3578" t="str">
            <v>Fernandez, Frankeny</v>
          </cell>
        </row>
        <row r="3579">
          <cell r="C3579">
            <v>650688</v>
          </cell>
          <cell r="M3579" t="str">
            <v>C</v>
          </cell>
          <cell r="O3579" t="str">
            <v>Fernandez, Dilson</v>
          </cell>
        </row>
        <row r="3580">
          <cell r="C3580">
            <v>650703</v>
          </cell>
          <cell r="M3580" t="str">
            <v>P</v>
          </cell>
          <cell r="O3580" t="str">
            <v>Fernandez, Wuender</v>
          </cell>
        </row>
        <row r="3581">
          <cell r="C3581">
            <v>650852</v>
          </cell>
          <cell r="M3581" t="str">
            <v>P</v>
          </cell>
          <cell r="O3581" t="str">
            <v>Fernandez, Alvaro</v>
          </cell>
        </row>
        <row r="3582">
          <cell r="C3582">
            <v>656095</v>
          </cell>
          <cell r="M3582" t="str">
            <v>OF</v>
          </cell>
          <cell r="O3582" t="str">
            <v>Fernandez, Victor</v>
          </cell>
        </row>
        <row r="3583">
          <cell r="C3583">
            <v>656130</v>
          </cell>
          <cell r="M3583" t="str">
            <v>P</v>
          </cell>
          <cell r="O3583" t="str">
            <v>Fernandez, Yasmanys</v>
          </cell>
        </row>
        <row r="3584">
          <cell r="C3584">
            <v>658551</v>
          </cell>
          <cell r="M3584" t="str">
            <v>P</v>
          </cell>
          <cell r="O3584" t="str">
            <v>Fernandez, Junior</v>
          </cell>
        </row>
        <row r="3585">
          <cell r="C3585">
            <v>660524</v>
          </cell>
          <cell r="M3585" t="str">
            <v>C</v>
          </cell>
          <cell r="O3585" t="str">
            <v>Fernandez, Felix</v>
          </cell>
        </row>
        <row r="3586">
          <cell r="C3586">
            <v>660769</v>
          </cell>
          <cell r="M3586" t="str">
            <v>P</v>
          </cell>
          <cell r="O3586" t="str">
            <v>Fernandez, Riger</v>
          </cell>
        </row>
        <row r="3587">
          <cell r="C3587">
            <v>664485</v>
          </cell>
          <cell r="M3587" t="str">
            <v>P</v>
          </cell>
          <cell r="O3587" t="str">
            <v>Fernandez, Pablo</v>
          </cell>
        </row>
        <row r="3588">
          <cell r="C3588">
            <v>664575</v>
          </cell>
          <cell r="M3588" t="str">
            <v>2B</v>
          </cell>
          <cell r="O3588" t="str">
            <v>Fernandez, Jeremy</v>
          </cell>
        </row>
        <row r="3589">
          <cell r="C3589">
            <v>665974</v>
          </cell>
          <cell r="M3589" t="str">
            <v>LF</v>
          </cell>
          <cell r="O3589" t="str">
            <v>Fernandez, Andres</v>
          </cell>
        </row>
        <row r="3590">
          <cell r="C3590">
            <v>666698</v>
          </cell>
          <cell r="M3590" t="str">
            <v>P</v>
          </cell>
          <cell r="O3590" t="str">
            <v>Fernandez, Omar</v>
          </cell>
        </row>
        <row r="3591">
          <cell r="C3591">
            <v>667342</v>
          </cell>
          <cell r="M3591" t="str">
            <v>P</v>
          </cell>
          <cell r="O3591" t="str">
            <v>Fernandez, Jeuyson</v>
          </cell>
        </row>
        <row r="3592">
          <cell r="C3592">
            <v>667749</v>
          </cell>
          <cell r="M3592" t="str">
            <v>C</v>
          </cell>
          <cell r="O3592" t="str">
            <v>Fernandez, Juan</v>
          </cell>
        </row>
        <row r="3593">
          <cell r="C3593">
            <v>668595</v>
          </cell>
          <cell r="M3593" t="str">
            <v>P</v>
          </cell>
          <cell r="O3593" t="str">
            <v>Fernandez, Christian</v>
          </cell>
        </row>
        <row r="3594">
          <cell r="C3594">
            <v>669344</v>
          </cell>
          <cell r="M3594" t="str">
            <v>OF</v>
          </cell>
          <cell r="O3594" t="str">
            <v>Fernandez, Vince</v>
          </cell>
        </row>
        <row r="3595">
          <cell r="C3595">
            <v>656042</v>
          </cell>
          <cell r="M3595" t="str">
            <v>P</v>
          </cell>
          <cell r="O3595" t="str">
            <v>Ferrand, Javier</v>
          </cell>
        </row>
        <row r="3596">
          <cell r="C3596">
            <v>543154</v>
          </cell>
          <cell r="M3596" t="str">
            <v>P</v>
          </cell>
          <cell r="O3596" t="str">
            <v>Ferrara, Anthony</v>
          </cell>
        </row>
        <row r="3597">
          <cell r="C3597">
            <v>660562</v>
          </cell>
          <cell r="M3597" t="str">
            <v>P</v>
          </cell>
          <cell r="O3597" t="str">
            <v>Ferrebus, Emilio</v>
          </cell>
        </row>
        <row r="3598">
          <cell r="C3598">
            <v>650720</v>
          </cell>
          <cell r="M3598" t="str">
            <v>SS</v>
          </cell>
          <cell r="O3598" t="str">
            <v>Ferreira, Ricardo</v>
          </cell>
        </row>
        <row r="3599">
          <cell r="C3599">
            <v>594815</v>
          </cell>
          <cell r="M3599" t="str">
            <v>P</v>
          </cell>
          <cell r="O3599" t="str">
            <v>Ferrell, Jeff</v>
          </cell>
        </row>
        <row r="3600">
          <cell r="C3600">
            <v>621068</v>
          </cell>
          <cell r="M3600" t="str">
            <v>P</v>
          </cell>
          <cell r="O3600" t="str">
            <v>Ferrell, Riley</v>
          </cell>
        </row>
        <row r="3601">
          <cell r="C3601">
            <v>645217</v>
          </cell>
          <cell r="M3601" t="str">
            <v>CF</v>
          </cell>
          <cell r="O3601" t="str">
            <v>Ferrell, Cody</v>
          </cell>
        </row>
        <row r="3602">
          <cell r="C3602">
            <v>657572</v>
          </cell>
          <cell r="M3602" t="str">
            <v>P</v>
          </cell>
          <cell r="O3602" t="str">
            <v>Ferrell, Justin</v>
          </cell>
        </row>
        <row r="3603">
          <cell r="C3603">
            <v>606476</v>
          </cell>
          <cell r="M3603" t="str">
            <v>P</v>
          </cell>
          <cell r="O3603" t="str">
            <v>Ferrer, Gerald</v>
          </cell>
        </row>
        <row r="3604">
          <cell r="C3604">
            <v>660611</v>
          </cell>
          <cell r="M3604" t="str">
            <v>OF</v>
          </cell>
          <cell r="O3604" t="str">
            <v>Ferrer, Grendis</v>
          </cell>
        </row>
        <row r="3605">
          <cell r="C3605">
            <v>668552</v>
          </cell>
          <cell r="M3605" t="str">
            <v>P</v>
          </cell>
          <cell r="O3605" t="str">
            <v>Ferrer, Gustavo</v>
          </cell>
        </row>
        <row r="3606">
          <cell r="C3606">
            <v>593690</v>
          </cell>
          <cell r="M3606" t="str">
            <v>P</v>
          </cell>
          <cell r="O3606" t="str">
            <v>Ferreras, Miguel</v>
          </cell>
        </row>
        <row r="3607">
          <cell r="C3607">
            <v>606137</v>
          </cell>
          <cell r="M3607" t="str">
            <v>P</v>
          </cell>
          <cell r="O3607" t="str">
            <v>Ferreras, Kevin</v>
          </cell>
        </row>
        <row r="3608">
          <cell r="C3608">
            <v>670036</v>
          </cell>
          <cell r="M3608" t="str">
            <v>P</v>
          </cell>
          <cell r="O3608" t="str">
            <v>Festa, Matthew</v>
          </cell>
        </row>
        <row r="3609">
          <cell r="C3609">
            <v>656420</v>
          </cell>
          <cell r="M3609" t="str">
            <v>P</v>
          </cell>
          <cell r="O3609" t="str">
            <v>Feyereisen, J.P.</v>
          </cell>
        </row>
        <row r="3610">
          <cell r="C3610">
            <v>592301</v>
          </cell>
          <cell r="M3610" t="str">
            <v>1B</v>
          </cell>
          <cell r="O3610" t="str">
            <v>Ficociello, Dominic</v>
          </cell>
        </row>
        <row r="3611">
          <cell r="C3611">
            <v>666652</v>
          </cell>
          <cell r="M3611" t="str">
            <v>P</v>
          </cell>
          <cell r="O3611" t="str">
            <v>Fidel, Edwin</v>
          </cell>
        </row>
        <row r="3612">
          <cell r="C3612">
            <v>662105</v>
          </cell>
          <cell r="M3612" t="str">
            <v>OF</v>
          </cell>
          <cell r="O3612" t="str">
            <v>Fiedler, Matt</v>
          </cell>
        </row>
        <row r="3613">
          <cell r="C3613">
            <v>474494</v>
          </cell>
          <cell r="M3613" t="str">
            <v>2B</v>
          </cell>
          <cell r="O3613" t="str">
            <v>Field, Tommy</v>
          </cell>
        </row>
        <row r="3614">
          <cell r="C3614">
            <v>608654</v>
          </cell>
          <cell r="M3614" t="str">
            <v>CF</v>
          </cell>
          <cell r="O3614" t="str">
            <v>Field, Johnny</v>
          </cell>
        </row>
        <row r="3615">
          <cell r="C3615">
            <v>425902</v>
          </cell>
          <cell r="M3615" t="str">
            <v>DH</v>
          </cell>
          <cell r="O3615" t="str">
            <v>Fielder, Prince</v>
          </cell>
        </row>
        <row r="3616">
          <cell r="C3616">
            <v>435222</v>
          </cell>
          <cell r="M3616" t="str">
            <v>3B</v>
          </cell>
          <cell r="O3616" t="str">
            <v>Fields, Josh</v>
          </cell>
        </row>
        <row r="3617">
          <cell r="C3617">
            <v>446612</v>
          </cell>
          <cell r="M3617" t="str">
            <v>1B</v>
          </cell>
          <cell r="O3617" t="str">
            <v>Fields, Matt</v>
          </cell>
        </row>
        <row r="3618">
          <cell r="C3618">
            <v>451661</v>
          </cell>
          <cell r="M3618" t="str">
            <v>P</v>
          </cell>
          <cell r="O3618" t="str">
            <v>Fields, Josh</v>
          </cell>
        </row>
        <row r="3619">
          <cell r="C3619">
            <v>571665</v>
          </cell>
          <cell r="M3619" t="str">
            <v>LF</v>
          </cell>
          <cell r="O3619" t="str">
            <v>Fields, Daniel</v>
          </cell>
        </row>
        <row r="3620">
          <cell r="C3620">
            <v>572846</v>
          </cell>
          <cell r="M3620" t="str">
            <v>LF</v>
          </cell>
          <cell r="O3620" t="str">
            <v>Fields, Arby</v>
          </cell>
        </row>
        <row r="3621">
          <cell r="C3621">
            <v>605231</v>
          </cell>
          <cell r="M3621" t="str">
            <v>CF</v>
          </cell>
          <cell r="O3621" t="str">
            <v>Fields, Roemon</v>
          </cell>
        </row>
        <row r="3622">
          <cell r="C3622">
            <v>502272</v>
          </cell>
          <cell r="M3622" t="str">
            <v>P</v>
          </cell>
          <cell r="O3622" t="str">
            <v>Fien, Casey</v>
          </cell>
        </row>
        <row r="3623">
          <cell r="C3623">
            <v>616623</v>
          </cell>
          <cell r="M3623" t="str">
            <v>P</v>
          </cell>
          <cell r="O3623" t="str">
            <v>Fierro, Edwin</v>
          </cell>
        </row>
        <row r="3624">
          <cell r="C3624">
            <v>571666</v>
          </cell>
          <cell r="M3624" t="str">
            <v>P</v>
          </cell>
          <cell r="O3624" t="str">
            <v>Fiers, Mike</v>
          </cell>
        </row>
        <row r="3625">
          <cell r="C3625">
            <v>543155</v>
          </cell>
          <cell r="M3625" t="str">
            <v>P</v>
          </cell>
          <cell r="O3625" t="str">
            <v>Fife, Stephen</v>
          </cell>
        </row>
        <row r="3626">
          <cell r="C3626">
            <v>451628</v>
          </cell>
          <cell r="M3626" t="str">
            <v>P</v>
          </cell>
          <cell r="O3626" t="str">
            <v>Figaro, Alfredo</v>
          </cell>
        </row>
        <row r="3627">
          <cell r="C3627">
            <v>408210</v>
          </cell>
          <cell r="M3627" t="str">
            <v>3B</v>
          </cell>
          <cell r="O3627" t="str">
            <v>Figgins, Chone</v>
          </cell>
        </row>
        <row r="3628">
          <cell r="C3628">
            <v>606175</v>
          </cell>
          <cell r="M3628" t="str">
            <v>CF</v>
          </cell>
          <cell r="O3628" t="str">
            <v>Figuera, Jose</v>
          </cell>
        </row>
        <row r="3629">
          <cell r="C3629">
            <v>660738</v>
          </cell>
          <cell r="M3629" t="str">
            <v>P</v>
          </cell>
          <cell r="O3629" t="str">
            <v>Figuera, Adonis</v>
          </cell>
        </row>
        <row r="3630">
          <cell r="C3630">
            <v>660741</v>
          </cell>
          <cell r="M3630" t="str">
            <v>SS</v>
          </cell>
          <cell r="O3630" t="str">
            <v>Figuera, Edwin</v>
          </cell>
        </row>
        <row r="3631">
          <cell r="C3631">
            <v>650721</v>
          </cell>
          <cell r="M3631" t="str">
            <v>P</v>
          </cell>
          <cell r="O3631" t="str">
            <v>Figueredo, Alexander</v>
          </cell>
        </row>
        <row r="3632">
          <cell r="C3632">
            <v>660413</v>
          </cell>
          <cell r="M3632" t="str">
            <v>3B</v>
          </cell>
          <cell r="O3632" t="str">
            <v>Figuereo, Miguel</v>
          </cell>
        </row>
        <row r="3633">
          <cell r="C3633">
            <v>660566</v>
          </cell>
          <cell r="M3633" t="str">
            <v>OF</v>
          </cell>
          <cell r="O3633" t="str">
            <v>Figuereo, Victor</v>
          </cell>
        </row>
        <row r="3634">
          <cell r="C3634">
            <v>471896</v>
          </cell>
          <cell r="M3634" t="str">
            <v>P</v>
          </cell>
          <cell r="O3634" t="str">
            <v>Figueroa, Pedro</v>
          </cell>
        </row>
        <row r="3635">
          <cell r="C3635">
            <v>502676</v>
          </cell>
          <cell r="M3635" t="str">
            <v>2B</v>
          </cell>
          <cell r="O3635" t="str">
            <v>Figueroa, Cole</v>
          </cell>
        </row>
        <row r="3636">
          <cell r="C3636">
            <v>516148</v>
          </cell>
          <cell r="M3636" t="str">
            <v>P</v>
          </cell>
          <cell r="O3636" t="str">
            <v>Figueroa, Eduardo</v>
          </cell>
        </row>
        <row r="3637">
          <cell r="C3637">
            <v>602113</v>
          </cell>
          <cell r="M3637" t="str">
            <v>OF</v>
          </cell>
          <cell r="O3637" t="str">
            <v>Figueroa, Jose Augusto</v>
          </cell>
        </row>
        <row r="3638">
          <cell r="C3638">
            <v>622579</v>
          </cell>
          <cell r="M3638" t="str">
            <v>CF</v>
          </cell>
          <cell r="O3638" t="str">
            <v>Figueroa, Edgar</v>
          </cell>
        </row>
        <row r="3639">
          <cell r="C3639">
            <v>642416</v>
          </cell>
          <cell r="M3639" t="str">
            <v>P</v>
          </cell>
          <cell r="O3639" t="str">
            <v>Figueroa, Juan</v>
          </cell>
        </row>
        <row r="3640">
          <cell r="C3640">
            <v>650548</v>
          </cell>
          <cell r="M3640" t="str">
            <v>P</v>
          </cell>
          <cell r="O3640" t="str">
            <v>Figueroa, Ken</v>
          </cell>
        </row>
        <row r="3641">
          <cell r="C3641">
            <v>660022</v>
          </cell>
          <cell r="M3641" t="str">
            <v>P</v>
          </cell>
          <cell r="O3641" t="str">
            <v>Figueroa, Hector</v>
          </cell>
        </row>
        <row r="3642">
          <cell r="C3642">
            <v>660877</v>
          </cell>
          <cell r="M3642" t="str">
            <v>OF</v>
          </cell>
          <cell r="O3642" t="str">
            <v>Figueroa, Willis</v>
          </cell>
        </row>
        <row r="3643">
          <cell r="C3643">
            <v>664283</v>
          </cell>
          <cell r="M3643" t="str">
            <v>OF</v>
          </cell>
          <cell r="O3643" t="str">
            <v>Figueroa, Darlin</v>
          </cell>
        </row>
        <row r="3644">
          <cell r="C3644">
            <v>665924</v>
          </cell>
          <cell r="M3644" t="str">
            <v>C</v>
          </cell>
          <cell r="O3644" t="str">
            <v>Figueroa, Gustavo</v>
          </cell>
        </row>
        <row r="3645">
          <cell r="C3645">
            <v>665999</v>
          </cell>
          <cell r="M3645" t="str">
            <v>P</v>
          </cell>
          <cell r="O3645" t="str">
            <v>Figueroa, Miguel</v>
          </cell>
        </row>
        <row r="3646">
          <cell r="C3646">
            <v>666601</v>
          </cell>
          <cell r="M3646" t="str">
            <v>C</v>
          </cell>
          <cell r="O3646" t="str">
            <v>Figueroa, Brian</v>
          </cell>
        </row>
        <row r="3647">
          <cell r="C3647">
            <v>666615</v>
          </cell>
          <cell r="M3647" t="str">
            <v>P</v>
          </cell>
          <cell r="O3647" t="str">
            <v>Figueroa, Junior</v>
          </cell>
        </row>
        <row r="3648">
          <cell r="C3648">
            <v>596107</v>
          </cell>
          <cell r="M3648" t="str">
            <v>OF</v>
          </cell>
          <cell r="O3648" t="str">
            <v>Filia, Eric</v>
          </cell>
        </row>
        <row r="3649">
          <cell r="C3649">
            <v>592304</v>
          </cell>
          <cell r="M3649" t="str">
            <v>SS</v>
          </cell>
          <cell r="O3649" t="str">
            <v>Filliben, Tyler</v>
          </cell>
        </row>
        <row r="3650">
          <cell r="C3650">
            <v>641571</v>
          </cell>
          <cell r="M3650" t="str">
            <v>P</v>
          </cell>
          <cell r="O3650" t="str">
            <v>Fillmyer, Heath</v>
          </cell>
        </row>
        <row r="3651">
          <cell r="C3651">
            <v>595947</v>
          </cell>
          <cell r="M3651" t="str">
            <v>P</v>
          </cell>
          <cell r="O3651" t="str">
            <v>Filomeno, Joe</v>
          </cell>
        </row>
        <row r="3652">
          <cell r="C3652">
            <v>657573</v>
          </cell>
          <cell r="M3652" t="str">
            <v>CF</v>
          </cell>
          <cell r="O3652" t="str">
            <v>Filotei, Tolly</v>
          </cell>
        </row>
        <row r="3653">
          <cell r="C3653">
            <v>665813</v>
          </cell>
          <cell r="M3653" t="str">
            <v>P</v>
          </cell>
          <cell r="O3653" t="str">
            <v>Filpo, Eris</v>
          </cell>
        </row>
        <row r="3654">
          <cell r="C3654">
            <v>656421</v>
          </cell>
          <cell r="M3654" t="str">
            <v>OF</v>
          </cell>
          <cell r="O3654" t="str">
            <v>Fincher, Jake</v>
          </cell>
        </row>
        <row r="3655">
          <cell r="C3655">
            <v>643302</v>
          </cell>
          <cell r="M3655" t="str">
            <v>3B</v>
          </cell>
          <cell r="O3655" t="str">
            <v>Fink, Grant</v>
          </cell>
        </row>
        <row r="3656">
          <cell r="C3656">
            <v>663927</v>
          </cell>
          <cell r="M3656" t="str">
            <v>P</v>
          </cell>
          <cell r="O3656" t="str">
            <v>Finley, Drew</v>
          </cell>
        </row>
        <row r="3657">
          <cell r="C3657">
            <v>605232</v>
          </cell>
          <cell r="M3657" t="str">
            <v>P</v>
          </cell>
          <cell r="O3657" t="str">
            <v>Finnegan, Brandon</v>
          </cell>
        </row>
        <row r="3658">
          <cell r="C3658">
            <v>640448</v>
          </cell>
          <cell r="M3658" t="str">
            <v>P</v>
          </cell>
          <cell r="O3658" t="str">
            <v>Finnegan, Kyle</v>
          </cell>
        </row>
        <row r="3659">
          <cell r="C3659">
            <v>664130</v>
          </cell>
          <cell r="M3659" t="str">
            <v>P</v>
          </cell>
          <cell r="O3659" t="str">
            <v>Finnegan, Jack</v>
          </cell>
        </row>
        <row r="3660">
          <cell r="C3660">
            <v>650900</v>
          </cell>
          <cell r="M3660" t="str">
            <v>3B</v>
          </cell>
          <cell r="O3660" t="str">
            <v>Fiorello, Pascual</v>
          </cell>
        </row>
        <row r="3661">
          <cell r="C3661">
            <v>639658</v>
          </cell>
          <cell r="M3661" t="str">
            <v>3B</v>
          </cell>
          <cell r="O3661" t="str">
            <v>Fiorito, Dan</v>
          </cell>
        </row>
        <row r="3662">
          <cell r="C3662">
            <v>571667</v>
          </cell>
          <cell r="M3662" t="str">
            <v>P</v>
          </cell>
          <cell r="O3662" t="str">
            <v>Firth, Scott</v>
          </cell>
        </row>
        <row r="3663">
          <cell r="C3663">
            <v>643303</v>
          </cell>
          <cell r="M3663" t="str">
            <v>P</v>
          </cell>
          <cell r="O3663" t="str">
            <v>Fischer, Darren</v>
          </cell>
        </row>
        <row r="3664">
          <cell r="C3664">
            <v>657214</v>
          </cell>
          <cell r="M3664" t="str">
            <v>P</v>
          </cell>
          <cell r="O3664" t="str">
            <v>Fischer, Jack</v>
          </cell>
        </row>
        <row r="3665">
          <cell r="C3665">
            <v>657215</v>
          </cell>
          <cell r="M3665" t="str">
            <v>P</v>
          </cell>
          <cell r="O3665" t="str">
            <v>Fischer, Kyle</v>
          </cell>
        </row>
        <row r="3666">
          <cell r="C3666">
            <v>607191</v>
          </cell>
          <cell r="M3666" t="str">
            <v>IF</v>
          </cell>
          <cell r="O3666" t="str">
            <v>Fish, Zach</v>
          </cell>
        </row>
        <row r="3667">
          <cell r="C3667">
            <v>643304</v>
          </cell>
          <cell r="M3667" t="str">
            <v>LF</v>
          </cell>
          <cell r="O3667" t="str">
            <v>Fish, Mike</v>
          </cell>
        </row>
        <row r="3668">
          <cell r="C3668">
            <v>457567</v>
          </cell>
          <cell r="M3668" t="str">
            <v>P</v>
          </cell>
          <cell r="O3668" t="str">
            <v>Fisher, Carlos</v>
          </cell>
        </row>
        <row r="3669">
          <cell r="C3669">
            <v>572848</v>
          </cell>
          <cell r="M3669" t="str">
            <v>C</v>
          </cell>
          <cell r="O3669" t="str">
            <v>Fisher, Zach</v>
          </cell>
        </row>
        <row r="3670">
          <cell r="C3670">
            <v>594816</v>
          </cell>
          <cell r="M3670" t="str">
            <v>3B</v>
          </cell>
          <cell r="O3670" t="str">
            <v>Fisher, Ryan</v>
          </cell>
        </row>
        <row r="3671">
          <cell r="C3671">
            <v>595948</v>
          </cell>
          <cell r="M3671" t="str">
            <v>P</v>
          </cell>
          <cell r="O3671" t="str">
            <v>Fisher, Jared</v>
          </cell>
        </row>
        <row r="3672">
          <cell r="C3672">
            <v>605233</v>
          </cell>
          <cell r="M3672" t="str">
            <v>LF</v>
          </cell>
          <cell r="O3672" t="str">
            <v>Fisher, Derek</v>
          </cell>
        </row>
        <row r="3673">
          <cell r="C3673">
            <v>622053</v>
          </cell>
          <cell r="M3673" t="str">
            <v>OF</v>
          </cell>
          <cell r="O3673" t="str">
            <v>Fisher, Jameson</v>
          </cell>
        </row>
        <row r="3674">
          <cell r="C3674">
            <v>643305</v>
          </cell>
          <cell r="M3674" t="str">
            <v>1B</v>
          </cell>
          <cell r="O3674" t="str">
            <v>Fisher, Eric</v>
          </cell>
        </row>
        <row r="3675">
          <cell r="C3675">
            <v>656424</v>
          </cell>
          <cell r="M3675" t="str">
            <v>SS</v>
          </cell>
          <cell r="O3675" t="str">
            <v>Fisher, Austin</v>
          </cell>
        </row>
        <row r="3676">
          <cell r="C3676">
            <v>657216</v>
          </cell>
          <cell r="M3676" t="str">
            <v>C</v>
          </cell>
          <cell r="O3676" t="str">
            <v>Fisher, Devon</v>
          </cell>
        </row>
        <row r="3677">
          <cell r="C3677">
            <v>657574</v>
          </cell>
          <cell r="M3677" t="str">
            <v>C</v>
          </cell>
          <cell r="O3677" t="str">
            <v>Fisher, Joel</v>
          </cell>
        </row>
        <row r="3678">
          <cell r="C3678">
            <v>670288</v>
          </cell>
          <cell r="M3678" t="str">
            <v>P</v>
          </cell>
          <cell r="O3678" t="str">
            <v>Fishman, Jake</v>
          </cell>
        </row>
        <row r="3679">
          <cell r="C3679">
            <v>592306</v>
          </cell>
          <cell r="M3679" t="str">
            <v>P</v>
          </cell>
          <cell r="O3679" t="str">
            <v>Fisk, Conor</v>
          </cell>
        </row>
        <row r="3680">
          <cell r="C3680">
            <v>450729</v>
          </cell>
          <cell r="M3680" t="str">
            <v>P</v>
          </cell>
          <cell r="O3680" t="str">
            <v>Fister, Doug</v>
          </cell>
        </row>
        <row r="3681">
          <cell r="C3681">
            <v>543160</v>
          </cell>
          <cell r="M3681" t="str">
            <v>P</v>
          </cell>
          <cell r="O3681" t="str">
            <v>Fitzgerald, Justin</v>
          </cell>
        </row>
        <row r="3682">
          <cell r="C3682">
            <v>641573</v>
          </cell>
          <cell r="M3682" t="str">
            <v>P</v>
          </cell>
          <cell r="O3682" t="str">
            <v>Fitzgerald, Sean</v>
          </cell>
        </row>
        <row r="3683">
          <cell r="C3683">
            <v>657575</v>
          </cell>
          <cell r="M3683" t="str">
            <v>C</v>
          </cell>
          <cell r="O3683" t="str">
            <v>Fitzgerald, Mike</v>
          </cell>
        </row>
        <row r="3684">
          <cell r="C3684">
            <v>641574</v>
          </cell>
          <cell r="M3684" t="str">
            <v>P</v>
          </cell>
          <cell r="O3684" t="str">
            <v>Fitzsimmons, Jon</v>
          </cell>
        </row>
        <row r="3685">
          <cell r="C3685">
            <v>670746</v>
          </cell>
          <cell r="M3685" t="str">
            <v>C</v>
          </cell>
          <cell r="O3685" t="str">
            <v>Fitzsimons, Connor</v>
          </cell>
        </row>
        <row r="3686">
          <cell r="C3686">
            <v>664852</v>
          </cell>
          <cell r="M3686" t="str">
            <v>P</v>
          </cell>
          <cell r="O3686" t="str">
            <v>Flaa, Jay</v>
          </cell>
        </row>
        <row r="3687">
          <cell r="C3687">
            <v>475247</v>
          </cell>
          <cell r="M3687" t="str">
            <v>3B</v>
          </cell>
          <cell r="O3687" t="str">
            <v>Flaherty, Ryan</v>
          </cell>
        </row>
        <row r="3688">
          <cell r="C3688">
            <v>656427</v>
          </cell>
          <cell r="M3688" t="str">
            <v>P</v>
          </cell>
          <cell r="O3688" t="str">
            <v>Flaherty, Jack</v>
          </cell>
        </row>
        <row r="3689">
          <cell r="C3689">
            <v>607168</v>
          </cell>
          <cell r="M3689" t="str">
            <v>3B</v>
          </cell>
          <cell r="O3689" t="str">
            <v>Flair, Nick</v>
          </cell>
        </row>
        <row r="3690">
          <cell r="C3690">
            <v>660560</v>
          </cell>
          <cell r="M3690" t="str">
            <v>IF</v>
          </cell>
          <cell r="O3690" t="str">
            <v>Flames, Miguel</v>
          </cell>
        </row>
        <row r="3691">
          <cell r="C3691">
            <v>660676</v>
          </cell>
          <cell r="M3691" t="str">
            <v>P</v>
          </cell>
          <cell r="O3691" t="str">
            <v>Flames, Celis</v>
          </cell>
        </row>
        <row r="3692">
          <cell r="C3692">
            <v>595950</v>
          </cell>
          <cell r="M3692" t="str">
            <v>P</v>
          </cell>
          <cell r="O3692" t="str">
            <v>Flamion, Billy</v>
          </cell>
        </row>
        <row r="3693">
          <cell r="C3693">
            <v>456071</v>
          </cell>
          <cell r="M3693" t="str">
            <v>P</v>
          </cell>
          <cell r="O3693" t="str">
            <v>Flande, Yohan</v>
          </cell>
        </row>
        <row r="3694">
          <cell r="C3694">
            <v>641575</v>
          </cell>
          <cell r="M3694" t="str">
            <v>P</v>
          </cell>
          <cell r="O3694" t="str">
            <v>Flecha, Christian</v>
          </cell>
        </row>
        <row r="3695">
          <cell r="C3695">
            <v>592310</v>
          </cell>
          <cell r="M3695" t="str">
            <v>P</v>
          </cell>
          <cell r="O3695" t="str">
            <v>Fleck, Kaleb</v>
          </cell>
        </row>
        <row r="3696">
          <cell r="C3696">
            <v>488878</v>
          </cell>
          <cell r="M3696" t="str">
            <v>P</v>
          </cell>
          <cell r="O3696" t="str">
            <v>Fleet, Austin</v>
          </cell>
        </row>
        <row r="3697">
          <cell r="C3697">
            <v>607343</v>
          </cell>
          <cell r="M3697" t="str">
            <v>P</v>
          </cell>
          <cell r="O3697" t="str">
            <v>Flemer, Matt</v>
          </cell>
        </row>
        <row r="3698">
          <cell r="C3698">
            <v>659003</v>
          </cell>
          <cell r="M3698" t="str">
            <v>2B</v>
          </cell>
          <cell r="O3698" t="str">
            <v>Fleming, Billy</v>
          </cell>
        </row>
        <row r="3699">
          <cell r="C3699">
            <v>664741</v>
          </cell>
          <cell r="M3699" t="str">
            <v>P</v>
          </cell>
          <cell r="O3699" t="str">
            <v>Flemming, Icezack</v>
          </cell>
        </row>
        <row r="3700">
          <cell r="C3700">
            <v>576405</v>
          </cell>
          <cell r="M3700" t="str">
            <v>LF</v>
          </cell>
          <cell r="O3700" t="str">
            <v>Fletcher, Brian</v>
          </cell>
        </row>
        <row r="3701">
          <cell r="C3701">
            <v>664058</v>
          </cell>
          <cell r="M3701" t="str">
            <v>SS</v>
          </cell>
          <cell r="O3701" t="str">
            <v>Fletcher, David</v>
          </cell>
        </row>
        <row r="3702">
          <cell r="C3702">
            <v>622356</v>
          </cell>
          <cell r="M3702" t="str">
            <v>2B</v>
          </cell>
          <cell r="O3702" t="str">
            <v>Flete, Bryant</v>
          </cell>
        </row>
        <row r="3703">
          <cell r="C3703">
            <v>623167</v>
          </cell>
          <cell r="M3703" t="str">
            <v>P</v>
          </cell>
          <cell r="O3703" t="str">
            <v>Flexen, Chris</v>
          </cell>
        </row>
        <row r="3704">
          <cell r="C3704">
            <v>622464</v>
          </cell>
          <cell r="M3704" t="str">
            <v>P</v>
          </cell>
          <cell r="O3704" t="str">
            <v>Floranus, Wendell</v>
          </cell>
        </row>
        <row r="3705">
          <cell r="C3705">
            <v>660433</v>
          </cell>
          <cell r="M3705" t="str">
            <v>P</v>
          </cell>
          <cell r="O3705" t="str">
            <v>Florencio, Harlen</v>
          </cell>
        </row>
        <row r="3706">
          <cell r="C3706">
            <v>606309</v>
          </cell>
          <cell r="M3706" t="str">
            <v>SS</v>
          </cell>
          <cell r="O3706" t="str">
            <v>Florentino, Olivel</v>
          </cell>
        </row>
        <row r="3707">
          <cell r="C3707">
            <v>625507</v>
          </cell>
          <cell r="M3707" t="str">
            <v>RF</v>
          </cell>
          <cell r="O3707" t="str">
            <v>Florentino, Darryl</v>
          </cell>
        </row>
        <row r="3708">
          <cell r="C3708">
            <v>665570</v>
          </cell>
          <cell r="M3708" t="str">
            <v>P</v>
          </cell>
          <cell r="O3708" t="str">
            <v>Florentino, Juan</v>
          </cell>
        </row>
        <row r="3709">
          <cell r="C3709">
            <v>435520</v>
          </cell>
          <cell r="M3709" t="str">
            <v>C</v>
          </cell>
          <cell r="O3709" t="str">
            <v>Flores, Jesus</v>
          </cell>
        </row>
        <row r="3710">
          <cell r="C3710">
            <v>457745</v>
          </cell>
          <cell r="M3710" t="str">
            <v>C</v>
          </cell>
          <cell r="O3710" t="str">
            <v>Flores, Luis</v>
          </cell>
        </row>
        <row r="3711">
          <cell r="C3711">
            <v>469839</v>
          </cell>
          <cell r="M3711" t="str">
            <v>3B</v>
          </cell>
          <cell r="O3711" t="str">
            <v>Flores, Jose</v>
          </cell>
        </row>
        <row r="3712">
          <cell r="C3712">
            <v>488880</v>
          </cell>
          <cell r="M3712" t="str">
            <v>P</v>
          </cell>
          <cell r="O3712" t="str">
            <v>Flores, Adalberto</v>
          </cell>
        </row>
        <row r="3713">
          <cell r="C3713">
            <v>501320</v>
          </cell>
          <cell r="M3713" t="str">
            <v>P</v>
          </cell>
          <cell r="O3713" t="str">
            <v>Flores, Jose</v>
          </cell>
        </row>
        <row r="3714">
          <cell r="C3714">
            <v>527038</v>
          </cell>
          <cell r="M3714" t="str">
            <v>2B</v>
          </cell>
          <cell r="O3714" t="str">
            <v>Flores, Wilmer</v>
          </cell>
        </row>
        <row r="3715">
          <cell r="C3715">
            <v>570717</v>
          </cell>
          <cell r="M3715" t="str">
            <v>CF</v>
          </cell>
          <cell r="O3715" t="str">
            <v>Flores, Ramon</v>
          </cell>
        </row>
        <row r="3716">
          <cell r="C3716">
            <v>571669</v>
          </cell>
          <cell r="M3716" t="str">
            <v>1B</v>
          </cell>
          <cell r="O3716" t="str">
            <v>Flores, Rudy</v>
          </cell>
        </row>
        <row r="3717">
          <cell r="C3717">
            <v>572309</v>
          </cell>
          <cell r="M3717" t="str">
            <v>P</v>
          </cell>
          <cell r="O3717" t="str">
            <v>Flores, Kendry</v>
          </cell>
        </row>
        <row r="3718">
          <cell r="C3718">
            <v>591673</v>
          </cell>
          <cell r="M3718" t="str">
            <v>P</v>
          </cell>
          <cell r="O3718" t="str">
            <v>Flores, Jose</v>
          </cell>
        </row>
        <row r="3719">
          <cell r="C3719">
            <v>592312</v>
          </cell>
          <cell r="M3719" t="str">
            <v>SS</v>
          </cell>
          <cell r="O3719" t="str">
            <v>Flores, Jorge</v>
          </cell>
        </row>
        <row r="3720">
          <cell r="C3720">
            <v>600898</v>
          </cell>
          <cell r="M3720" t="str">
            <v>SS</v>
          </cell>
          <cell r="O3720" t="str">
            <v>Flores, Jecksson</v>
          </cell>
        </row>
        <row r="3721">
          <cell r="C3721">
            <v>607531</v>
          </cell>
          <cell r="M3721" t="str">
            <v>2B</v>
          </cell>
          <cell r="O3721" t="str">
            <v>Flores, Dante</v>
          </cell>
        </row>
        <row r="3722">
          <cell r="C3722">
            <v>608034</v>
          </cell>
          <cell r="M3722" t="str">
            <v>P</v>
          </cell>
          <cell r="O3722" t="str">
            <v>Flores, Michael</v>
          </cell>
        </row>
        <row r="3723">
          <cell r="C3723">
            <v>608599</v>
          </cell>
          <cell r="M3723" t="str">
            <v>P</v>
          </cell>
          <cell r="O3723" t="str">
            <v>Flores, Alejandro</v>
          </cell>
        </row>
        <row r="3724">
          <cell r="C3724">
            <v>609263</v>
          </cell>
          <cell r="M3724" t="str">
            <v>SS</v>
          </cell>
          <cell r="O3724" t="str">
            <v>Flores, Raymel</v>
          </cell>
        </row>
        <row r="3725">
          <cell r="C3725">
            <v>622274</v>
          </cell>
          <cell r="M3725" t="str">
            <v>P</v>
          </cell>
          <cell r="O3725" t="str">
            <v>Flores, Junior</v>
          </cell>
        </row>
        <row r="3726">
          <cell r="C3726">
            <v>626797</v>
          </cell>
          <cell r="M3726" t="str">
            <v>2B</v>
          </cell>
          <cell r="O3726" t="str">
            <v>Flores, Pedro</v>
          </cell>
        </row>
        <row r="3727">
          <cell r="C3727">
            <v>641576</v>
          </cell>
          <cell r="M3727" t="str">
            <v>P</v>
          </cell>
          <cell r="O3727" t="str">
            <v>Flores, Bernardo</v>
          </cell>
        </row>
        <row r="3728">
          <cell r="C3728">
            <v>642299</v>
          </cell>
          <cell r="M3728" t="str">
            <v>C</v>
          </cell>
          <cell r="O3728" t="str">
            <v>Flores, Alejandro</v>
          </cell>
        </row>
        <row r="3729">
          <cell r="C3729">
            <v>650878</v>
          </cell>
          <cell r="M3729" t="str">
            <v>2B</v>
          </cell>
          <cell r="O3729" t="str">
            <v>Flores, Luis</v>
          </cell>
        </row>
        <row r="3730">
          <cell r="C3730">
            <v>657576</v>
          </cell>
          <cell r="M3730" t="str">
            <v>1B</v>
          </cell>
          <cell r="O3730" t="str">
            <v>Flores, Marc</v>
          </cell>
        </row>
        <row r="3731">
          <cell r="C3731">
            <v>658650</v>
          </cell>
          <cell r="M3731" t="str">
            <v>P</v>
          </cell>
          <cell r="O3731" t="str">
            <v>Flores, Christian</v>
          </cell>
        </row>
        <row r="3732">
          <cell r="C3732">
            <v>660444</v>
          </cell>
          <cell r="M3732" t="str">
            <v>P</v>
          </cell>
          <cell r="O3732" t="str">
            <v>Flores, Juan</v>
          </cell>
        </row>
        <row r="3733">
          <cell r="C3733">
            <v>660635</v>
          </cell>
          <cell r="M3733" t="str">
            <v>C</v>
          </cell>
          <cell r="O3733" t="str">
            <v>Flores, Jeans</v>
          </cell>
        </row>
        <row r="3734">
          <cell r="C3734">
            <v>664740</v>
          </cell>
          <cell r="M3734" t="str">
            <v>P</v>
          </cell>
          <cell r="O3734" t="str">
            <v>Flores, Jose</v>
          </cell>
        </row>
        <row r="3735">
          <cell r="C3735">
            <v>664314</v>
          </cell>
          <cell r="M3735" t="str">
            <v>OF</v>
          </cell>
          <cell r="O3735" t="str">
            <v>Florial, Estevan</v>
          </cell>
        </row>
        <row r="3736">
          <cell r="C3736">
            <v>643307</v>
          </cell>
          <cell r="M3736" t="str">
            <v>SS</v>
          </cell>
          <cell r="O3736" t="str">
            <v>Florides, Andrew</v>
          </cell>
        </row>
        <row r="3737">
          <cell r="C3737">
            <v>465753</v>
          </cell>
          <cell r="M3737" t="str">
            <v>SS</v>
          </cell>
          <cell r="O3737" t="str">
            <v>Florimon, Pedro</v>
          </cell>
        </row>
        <row r="3738">
          <cell r="C3738">
            <v>571670</v>
          </cell>
          <cell r="M3738" t="str">
            <v>P</v>
          </cell>
          <cell r="O3738" t="str">
            <v>Floro, Dylan</v>
          </cell>
        </row>
        <row r="3739">
          <cell r="C3739">
            <v>452095</v>
          </cell>
          <cell r="M3739" t="str">
            <v>C</v>
          </cell>
          <cell r="O3739" t="str">
            <v>Flowers, Tyler</v>
          </cell>
        </row>
        <row r="3740">
          <cell r="C3740">
            <v>425856</v>
          </cell>
          <cell r="M3740" t="str">
            <v>P</v>
          </cell>
          <cell r="O3740" t="str">
            <v>Floyd, Gavin</v>
          </cell>
        </row>
        <row r="3741">
          <cell r="C3741">
            <v>543169</v>
          </cell>
          <cell r="M3741" t="str">
            <v>P</v>
          </cell>
          <cell r="O3741" t="str">
            <v>Flynn, Brian</v>
          </cell>
        </row>
        <row r="3742">
          <cell r="C3742">
            <v>623371</v>
          </cell>
          <cell r="M3742" t="str">
            <v>RF</v>
          </cell>
          <cell r="O3742" t="str">
            <v>Flynn, Cameron</v>
          </cell>
        </row>
        <row r="3743">
          <cell r="C3743">
            <v>607225</v>
          </cell>
          <cell r="M3743" t="str">
            <v>P</v>
          </cell>
          <cell r="O3743" t="str">
            <v>Foley, Jordan</v>
          </cell>
        </row>
        <row r="3744">
          <cell r="C3744">
            <v>665130</v>
          </cell>
          <cell r="M3744" t="str">
            <v>C</v>
          </cell>
          <cell r="O3744" t="str">
            <v>Foley, Matthew</v>
          </cell>
        </row>
        <row r="3745">
          <cell r="C3745">
            <v>671345</v>
          </cell>
          <cell r="M3745" t="str">
            <v>P</v>
          </cell>
          <cell r="O3745" t="str">
            <v>Foley, Jason</v>
          </cell>
        </row>
        <row r="3746">
          <cell r="C3746">
            <v>665094</v>
          </cell>
          <cell r="M3746" t="str">
            <v>SS</v>
          </cell>
          <cell r="O3746" t="str">
            <v>Follis, Tyler</v>
          </cell>
        </row>
        <row r="3747">
          <cell r="C3747">
            <v>592314</v>
          </cell>
          <cell r="M3747" t="str">
            <v>P</v>
          </cell>
          <cell r="O3747" t="str">
            <v>Foltynewicz, Mike</v>
          </cell>
        </row>
        <row r="3748">
          <cell r="C3748">
            <v>613566</v>
          </cell>
          <cell r="M3748" t="str">
            <v>1B</v>
          </cell>
          <cell r="O3748" t="str">
            <v>Fonseca, Rob</v>
          </cell>
        </row>
        <row r="3749">
          <cell r="C3749">
            <v>521655</v>
          </cell>
          <cell r="M3749" t="str">
            <v>P</v>
          </cell>
          <cell r="O3749" t="str">
            <v>Font, Wilmer</v>
          </cell>
        </row>
        <row r="3750">
          <cell r="C3750">
            <v>641580</v>
          </cell>
          <cell r="M3750" t="str">
            <v>3B</v>
          </cell>
          <cell r="O3750" t="str">
            <v>Fontaine, Lachlan</v>
          </cell>
        </row>
        <row r="3751">
          <cell r="C3751">
            <v>545337</v>
          </cell>
          <cell r="M3751" t="str">
            <v>2B</v>
          </cell>
          <cell r="O3751" t="str">
            <v>Fontana, Nolan</v>
          </cell>
        </row>
        <row r="3752">
          <cell r="C3752">
            <v>534803</v>
          </cell>
          <cell r="M3752" t="str">
            <v>P</v>
          </cell>
          <cell r="O3752" t="str">
            <v>Fontanez, Randy</v>
          </cell>
        </row>
        <row r="3753">
          <cell r="C3753">
            <v>430917</v>
          </cell>
          <cell r="M3753" t="str">
            <v>2B</v>
          </cell>
          <cell r="O3753" t="str">
            <v>Fontenot, Mike</v>
          </cell>
        </row>
        <row r="3754">
          <cell r="C3754">
            <v>670137</v>
          </cell>
          <cell r="M3754" t="str">
            <v>P</v>
          </cell>
          <cell r="O3754" t="str">
            <v>Fontenot, Kaleb</v>
          </cell>
        </row>
        <row r="3755">
          <cell r="C3755">
            <v>650623</v>
          </cell>
          <cell r="M3755" t="str">
            <v>P</v>
          </cell>
          <cell r="O3755" t="str">
            <v>Forbes, Melvyn</v>
          </cell>
        </row>
        <row r="3756">
          <cell r="C3756">
            <v>656431</v>
          </cell>
          <cell r="M3756" t="str">
            <v>3B</v>
          </cell>
          <cell r="O3756" t="str">
            <v>Forbes, Ti'Quan</v>
          </cell>
        </row>
        <row r="3757">
          <cell r="C3757">
            <v>217915</v>
          </cell>
          <cell r="M3757" t="str">
            <v>OF</v>
          </cell>
          <cell r="O3757" t="str">
            <v>Ford, Lew</v>
          </cell>
        </row>
        <row r="3758">
          <cell r="C3758">
            <v>452096</v>
          </cell>
          <cell r="M3758" t="str">
            <v>LF</v>
          </cell>
          <cell r="O3758" t="str">
            <v>Ford, Darren</v>
          </cell>
        </row>
        <row r="3759">
          <cell r="C3759">
            <v>621561</v>
          </cell>
          <cell r="M3759" t="str">
            <v>SS</v>
          </cell>
          <cell r="O3759" t="str">
            <v>Ford, Matt</v>
          </cell>
        </row>
        <row r="3760">
          <cell r="C3760">
            <v>623193</v>
          </cell>
          <cell r="M3760" t="str">
            <v>LF</v>
          </cell>
          <cell r="O3760" t="str">
            <v>Ford, Fred</v>
          </cell>
        </row>
        <row r="3761">
          <cell r="C3761">
            <v>641581</v>
          </cell>
          <cell r="M3761" t="str">
            <v>P</v>
          </cell>
          <cell r="O3761" t="str">
            <v>Ford, Chasen</v>
          </cell>
        </row>
        <row r="3762">
          <cell r="C3762">
            <v>645801</v>
          </cell>
          <cell r="M3762" t="str">
            <v>1B</v>
          </cell>
          <cell r="O3762" t="str">
            <v>Ford, Mike</v>
          </cell>
        </row>
        <row r="3763">
          <cell r="C3763">
            <v>657577</v>
          </cell>
          <cell r="M3763" t="str">
            <v>P</v>
          </cell>
          <cell r="O3763" t="str">
            <v>Ford, Tyler</v>
          </cell>
        </row>
        <row r="3764">
          <cell r="C3764">
            <v>607532</v>
          </cell>
          <cell r="M3764" t="str">
            <v>2B</v>
          </cell>
          <cell r="O3764" t="str">
            <v>Forgione, Erik</v>
          </cell>
        </row>
        <row r="3765">
          <cell r="C3765">
            <v>592317</v>
          </cell>
          <cell r="M3765" t="str">
            <v>P</v>
          </cell>
          <cell r="O3765" t="str">
            <v>Foriest, Nathan</v>
          </cell>
        </row>
        <row r="3766">
          <cell r="C3766">
            <v>623427</v>
          </cell>
          <cell r="M3766" t="str">
            <v>P</v>
          </cell>
          <cell r="O3766" t="str">
            <v>Forjet, Jason</v>
          </cell>
        </row>
        <row r="3767">
          <cell r="C3767">
            <v>643308</v>
          </cell>
          <cell r="M3767" t="str">
            <v>P</v>
          </cell>
          <cell r="O3767" t="str">
            <v>Formo, Hyrum</v>
          </cell>
        </row>
        <row r="3768">
          <cell r="C3768">
            <v>543174</v>
          </cell>
          <cell r="M3768" t="str">
            <v>P</v>
          </cell>
          <cell r="O3768" t="str">
            <v>Fornataro, Eric</v>
          </cell>
        </row>
        <row r="3769">
          <cell r="C3769">
            <v>523253</v>
          </cell>
          <cell r="M3769" t="str">
            <v>2B</v>
          </cell>
          <cell r="O3769" t="str">
            <v>Forsythe, Logan</v>
          </cell>
        </row>
        <row r="3770">
          <cell r="C3770">
            <v>574836</v>
          </cell>
          <cell r="M3770" t="str">
            <v>C</v>
          </cell>
          <cell r="O3770" t="str">
            <v>Forsythe, Blake</v>
          </cell>
        </row>
        <row r="3771">
          <cell r="C3771">
            <v>643309</v>
          </cell>
          <cell r="M3771" t="str">
            <v>P</v>
          </cell>
          <cell r="O3771" t="str">
            <v>Forsythe, Cody</v>
          </cell>
        </row>
        <row r="3772">
          <cell r="C3772">
            <v>575529</v>
          </cell>
          <cell r="M3772" t="str">
            <v>LF</v>
          </cell>
          <cell r="O3772" t="str">
            <v>Fortunato, Raul</v>
          </cell>
        </row>
        <row r="3773">
          <cell r="C3773">
            <v>665895</v>
          </cell>
          <cell r="M3773" t="str">
            <v>P</v>
          </cell>
          <cell r="O3773" t="str">
            <v>Fortunato, Ivan</v>
          </cell>
        </row>
        <row r="3774">
          <cell r="C3774">
            <v>664989</v>
          </cell>
          <cell r="M3774" t="str">
            <v>P</v>
          </cell>
          <cell r="O3774" t="str">
            <v>Fortuno, Gentry</v>
          </cell>
        </row>
        <row r="3775">
          <cell r="C3775">
            <v>642838</v>
          </cell>
          <cell r="M3775" t="str">
            <v>P</v>
          </cell>
          <cell r="O3775" t="str">
            <v>Foss, Trevor</v>
          </cell>
        </row>
        <row r="3776">
          <cell r="C3776">
            <v>670579</v>
          </cell>
          <cell r="M3776" t="str">
            <v>P</v>
          </cell>
          <cell r="O3776" t="str">
            <v>Fossas, Aaron</v>
          </cell>
        </row>
        <row r="3777">
          <cell r="C3777">
            <v>601702</v>
          </cell>
          <cell r="M3777" t="str">
            <v>CF</v>
          </cell>
          <cell r="O3777" t="str">
            <v>Foster, Michael</v>
          </cell>
        </row>
        <row r="3778">
          <cell r="C3778">
            <v>641582</v>
          </cell>
          <cell r="M3778" t="str">
            <v>P</v>
          </cell>
          <cell r="O3778" t="str">
            <v>Foster, Matt</v>
          </cell>
        </row>
        <row r="3779">
          <cell r="C3779">
            <v>664229</v>
          </cell>
          <cell r="M3779" t="str">
            <v>OF</v>
          </cell>
          <cell r="O3779" t="str">
            <v>Foster, Jared</v>
          </cell>
        </row>
        <row r="3780">
          <cell r="C3780">
            <v>451594</v>
          </cell>
          <cell r="M3780" t="str">
            <v>CF</v>
          </cell>
          <cell r="O3780" t="str">
            <v>Fowler, Dexter</v>
          </cell>
        </row>
        <row r="3781">
          <cell r="C3781">
            <v>641583</v>
          </cell>
          <cell r="M3781" t="str">
            <v>CF</v>
          </cell>
          <cell r="O3781" t="str">
            <v>Fowler, Dustin</v>
          </cell>
        </row>
        <row r="3782">
          <cell r="C3782">
            <v>444844</v>
          </cell>
          <cell r="M3782" t="str">
            <v>IF</v>
          </cell>
          <cell r="O3782" t="str">
            <v>Fox, Jake</v>
          </cell>
        </row>
        <row r="3783">
          <cell r="C3783">
            <v>621329</v>
          </cell>
          <cell r="M3783" t="str">
            <v>P</v>
          </cell>
          <cell r="O3783" t="str">
            <v>Fox, Blake</v>
          </cell>
        </row>
        <row r="3784">
          <cell r="C3784">
            <v>623333</v>
          </cell>
          <cell r="M3784" t="str">
            <v>P</v>
          </cell>
          <cell r="O3784" t="str">
            <v>Fox, Hayden</v>
          </cell>
        </row>
        <row r="3785">
          <cell r="C3785">
            <v>665650</v>
          </cell>
          <cell r="M3785" t="str">
            <v>SS</v>
          </cell>
          <cell r="O3785" t="str">
            <v>Fox, Lucius</v>
          </cell>
        </row>
        <row r="3786">
          <cell r="C3786">
            <v>670703</v>
          </cell>
          <cell r="M3786" t="str">
            <v>P</v>
          </cell>
          <cell r="O3786" t="str">
            <v>Fox, Tyler</v>
          </cell>
        </row>
        <row r="3787">
          <cell r="C3787">
            <v>664890</v>
          </cell>
          <cell r="M3787" t="str">
            <v>C</v>
          </cell>
          <cell r="O3787" t="str">
            <v>Frabasilio, Colton</v>
          </cell>
        </row>
        <row r="3788">
          <cell r="C3788">
            <v>624400</v>
          </cell>
          <cell r="M3788" t="str">
            <v>P</v>
          </cell>
          <cell r="O3788" t="str">
            <v>Fracchiolla, Gionny</v>
          </cell>
        </row>
        <row r="3789">
          <cell r="C3789">
            <v>669900</v>
          </cell>
          <cell r="M3789" t="str">
            <v>OF</v>
          </cell>
          <cell r="O3789" t="str">
            <v>Frailey, Dustin</v>
          </cell>
        </row>
        <row r="3790">
          <cell r="C3790">
            <v>641584</v>
          </cell>
          <cell r="M3790" t="str">
            <v>DH</v>
          </cell>
          <cell r="O3790" t="str">
            <v>Fraley, Jake</v>
          </cell>
        </row>
        <row r="3791">
          <cell r="C3791">
            <v>664034</v>
          </cell>
          <cell r="M3791" t="str">
            <v>3B</v>
          </cell>
          <cell r="O3791" t="str">
            <v>France, Ty</v>
          </cell>
        </row>
        <row r="3792">
          <cell r="C3792">
            <v>594566</v>
          </cell>
          <cell r="M3792" t="str">
            <v>P</v>
          </cell>
          <cell r="O3792" t="str">
            <v>Francescon, P.J.</v>
          </cell>
        </row>
        <row r="3793">
          <cell r="C3793">
            <v>433585</v>
          </cell>
          <cell r="M3793" t="str">
            <v>P</v>
          </cell>
          <cell r="O3793" t="str">
            <v>Francis, Jeff</v>
          </cell>
        </row>
        <row r="3794">
          <cell r="C3794">
            <v>407911</v>
          </cell>
          <cell r="M3794" t="str">
            <v>P</v>
          </cell>
          <cell r="O3794" t="str">
            <v>Francisco, Frank</v>
          </cell>
        </row>
        <row r="3795">
          <cell r="C3795">
            <v>464433</v>
          </cell>
          <cell r="M3795" t="str">
            <v>3B</v>
          </cell>
          <cell r="O3795" t="str">
            <v>Francisco, Juan</v>
          </cell>
        </row>
        <row r="3796">
          <cell r="C3796">
            <v>593587</v>
          </cell>
          <cell r="M3796" t="str">
            <v>P</v>
          </cell>
          <cell r="O3796" t="str">
            <v>Francisco, Delvy</v>
          </cell>
        </row>
        <row r="3797">
          <cell r="C3797">
            <v>668529</v>
          </cell>
          <cell r="M3797" t="str">
            <v>SS</v>
          </cell>
          <cell r="O3797" t="str">
            <v>Francisco, Yordi</v>
          </cell>
        </row>
        <row r="3798">
          <cell r="C3798">
            <v>443554</v>
          </cell>
          <cell r="M3798" t="str">
            <v>C</v>
          </cell>
          <cell r="O3798" t="str">
            <v>Franco, Iker</v>
          </cell>
        </row>
        <row r="3799">
          <cell r="C3799">
            <v>516952</v>
          </cell>
          <cell r="M3799" t="str">
            <v>2B</v>
          </cell>
          <cell r="O3799" t="str">
            <v>Franco, Angel</v>
          </cell>
        </row>
        <row r="3800">
          <cell r="C3800">
            <v>554238</v>
          </cell>
          <cell r="M3800" t="str">
            <v>3B</v>
          </cell>
          <cell r="O3800" t="str">
            <v>Franco, Carlos</v>
          </cell>
        </row>
        <row r="3801">
          <cell r="C3801">
            <v>575070</v>
          </cell>
          <cell r="M3801" t="str">
            <v>P</v>
          </cell>
          <cell r="O3801" t="str">
            <v>Franco, Enderson</v>
          </cell>
        </row>
        <row r="3802">
          <cell r="C3802">
            <v>595210</v>
          </cell>
          <cell r="M3802" t="str">
            <v>2B</v>
          </cell>
          <cell r="O3802" t="str">
            <v>Franco, J.J.</v>
          </cell>
        </row>
        <row r="3803">
          <cell r="C3803">
            <v>596748</v>
          </cell>
          <cell r="M3803" t="str">
            <v>3B</v>
          </cell>
          <cell r="O3803" t="str">
            <v>Franco, Maikel</v>
          </cell>
        </row>
        <row r="3804">
          <cell r="C3804">
            <v>622568</v>
          </cell>
          <cell r="M3804" t="str">
            <v>3B</v>
          </cell>
          <cell r="O3804" t="str">
            <v>Franco, Wander</v>
          </cell>
        </row>
        <row r="3805">
          <cell r="C3805">
            <v>622778</v>
          </cell>
          <cell r="M3805" t="str">
            <v>1B</v>
          </cell>
          <cell r="O3805" t="str">
            <v>Franco, Joshua</v>
          </cell>
        </row>
        <row r="3806">
          <cell r="C3806">
            <v>622811</v>
          </cell>
          <cell r="M3806" t="str">
            <v>RF</v>
          </cell>
          <cell r="O3806" t="str">
            <v>Franco, Bladimil</v>
          </cell>
        </row>
        <row r="3807">
          <cell r="C3807">
            <v>642476</v>
          </cell>
          <cell r="M3807" t="str">
            <v>CF</v>
          </cell>
          <cell r="O3807" t="str">
            <v>Franco, Daniel</v>
          </cell>
        </row>
        <row r="3808">
          <cell r="C3808">
            <v>645566</v>
          </cell>
          <cell r="M3808" t="str">
            <v>3B</v>
          </cell>
          <cell r="O3808" t="str">
            <v>Franco, Wander</v>
          </cell>
        </row>
        <row r="3809">
          <cell r="C3809">
            <v>646404</v>
          </cell>
          <cell r="M3809" t="str">
            <v>3B</v>
          </cell>
          <cell r="O3809" t="str">
            <v>Franco, Anderson</v>
          </cell>
        </row>
        <row r="3810">
          <cell r="C3810">
            <v>650332</v>
          </cell>
          <cell r="M3810" t="str">
            <v>SS</v>
          </cell>
          <cell r="O3810" t="str">
            <v>Franco, Edwin</v>
          </cell>
        </row>
        <row r="3811">
          <cell r="C3811">
            <v>650505</v>
          </cell>
          <cell r="M3811" t="str">
            <v>P</v>
          </cell>
          <cell r="O3811" t="str">
            <v>Franco, Kelvin</v>
          </cell>
        </row>
        <row r="3812">
          <cell r="C3812">
            <v>650574</v>
          </cell>
          <cell r="M3812" t="str">
            <v>P</v>
          </cell>
          <cell r="O3812" t="str">
            <v>Franco, Mike</v>
          </cell>
        </row>
        <row r="3813">
          <cell r="C3813">
            <v>667299</v>
          </cell>
          <cell r="M3813" t="str">
            <v>OF</v>
          </cell>
          <cell r="O3813" t="str">
            <v>Franco, Yorki</v>
          </cell>
        </row>
        <row r="3814">
          <cell r="C3814">
            <v>425796</v>
          </cell>
          <cell r="M3814" t="str">
            <v>LF</v>
          </cell>
          <cell r="O3814" t="str">
            <v>Francoeur, Jeff</v>
          </cell>
        </row>
        <row r="3815">
          <cell r="C3815">
            <v>435623</v>
          </cell>
          <cell r="M3815" t="str">
            <v>1B</v>
          </cell>
          <cell r="O3815" t="str">
            <v>Frandsen, Kevin</v>
          </cell>
        </row>
        <row r="3816">
          <cell r="C3816">
            <v>641586</v>
          </cell>
          <cell r="M3816" t="str">
            <v>LF</v>
          </cell>
          <cell r="O3816" t="str">
            <v>Frank, Chaz</v>
          </cell>
        </row>
        <row r="3817">
          <cell r="C3817">
            <v>641587</v>
          </cell>
          <cell r="M3817" t="str">
            <v>P</v>
          </cell>
          <cell r="O3817" t="str">
            <v>Frank, Trevor</v>
          </cell>
        </row>
        <row r="3818">
          <cell r="C3818">
            <v>545338</v>
          </cell>
          <cell r="M3818" t="str">
            <v>2B</v>
          </cell>
          <cell r="O3818" t="str">
            <v>Franklin, Nick</v>
          </cell>
        </row>
        <row r="3819">
          <cell r="C3819">
            <v>641588</v>
          </cell>
          <cell r="M3819" t="str">
            <v>1B</v>
          </cell>
          <cell r="O3819" t="str">
            <v>Franklin, Kevin</v>
          </cell>
        </row>
        <row r="3820">
          <cell r="C3820">
            <v>669140</v>
          </cell>
          <cell r="M3820" t="str">
            <v>P</v>
          </cell>
          <cell r="O3820" t="str">
            <v>Franklin, Austin</v>
          </cell>
        </row>
        <row r="3821">
          <cell r="C3821">
            <v>571676</v>
          </cell>
          <cell r="M3821" t="str">
            <v>P</v>
          </cell>
          <cell r="O3821" t="str">
            <v>Frankoff, Seth</v>
          </cell>
        </row>
        <row r="3822">
          <cell r="C3822">
            <v>666245</v>
          </cell>
          <cell r="M3822" t="str">
            <v>P</v>
          </cell>
          <cell r="O3822" t="str">
            <v>Frankoff, Ryne</v>
          </cell>
        </row>
        <row r="3823">
          <cell r="C3823">
            <v>643310</v>
          </cell>
          <cell r="M3823" t="str">
            <v>RF</v>
          </cell>
          <cell r="O3823" t="str">
            <v>Fransoso, Michael</v>
          </cell>
        </row>
        <row r="3824">
          <cell r="C3824">
            <v>621350</v>
          </cell>
          <cell r="M3824" t="str">
            <v>P</v>
          </cell>
          <cell r="O3824" t="str">
            <v>Frare, Caleb</v>
          </cell>
        </row>
        <row r="3825">
          <cell r="C3825">
            <v>502653</v>
          </cell>
          <cell r="M3825" t="str">
            <v>P</v>
          </cell>
          <cell r="O3825" t="str">
            <v>Fraser, Ryan</v>
          </cell>
        </row>
        <row r="3826">
          <cell r="C3826">
            <v>430630</v>
          </cell>
          <cell r="M3826" t="str">
            <v>P</v>
          </cell>
          <cell r="O3826" t="str">
            <v>Frasor, Jason</v>
          </cell>
        </row>
        <row r="3827">
          <cell r="C3827">
            <v>572858</v>
          </cell>
          <cell r="M3827" t="str">
            <v>SS</v>
          </cell>
          <cell r="O3827" t="str">
            <v>Frawley, Casey</v>
          </cell>
        </row>
        <row r="3828">
          <cell r="C3828">
            <v>669655</v>
          </cell>
          <cell r="M3828" t="str">
            <v>P</v>
          </cell>
          <cell r="O3828" t="str">
            <v>Frawley, Matt</v>
          </cell>
        </row>
        <row r="3829">
          <cell r="C3829">
            <v>453943</v>
          </cell>
          <cell r="M3829" t="str">
            <v>3B</v>
          </cell>
          <cell r="O3829" t="str">
            <v>Frazier, Todd</v>
          </cell>
        </row>
        <row r="3830">
          <cell r="C3830">
            <v>518691</v>
          </cell>
          <cell r="M3830" t="str">
            <v>P</v>
          </cell>
          <cell r="O3830" t="str">
            <v>Frazier, Parker</v>
          </cell>
        </row>
        <row r="3831">
          <cell r="C3831">
            <v>592321</v>
          </cell>
          <cell r="M3831" t="str">
            <v>P</v>
          </cell>
          <cell r="O3831" t="str">
            <v>Frazier, Scott</v>
          </cell>
        </row>
        <row r="3832">
          <cell r="C3832">
            <v>624428</v>
          </cell>
          <cell r="M3832" t="str">
            <v>LF</v>
          </cell>
          <cell r="O3832" t="str">
            <v>Frazier, Adam</v>
          </cell>
        </row>
        <row r="3833">
          <cell r="C3833">
            <v>640449</v>
          </cell>
          <cell r="M3833" t="str">
            <v>OF</v>
          </cell>
          <cell r="O3833" t="str">
            <v>Frazier, Clint</v>
          </cell>
        </row>
        <row r="3834">
          <cell r="C3834">
            <v>656436</v>
          </cell>
          <cell r="M3834" t="str">
            <v>P</v>
          </cell>
          <cell r="O3834" t="str">
            <v>Frebis, Johnathan</v>
          </cell>
        </row>
        <row r="3835">
          <cell r="C3835">
            <v>607536</v>
          </cell>
          <cell r="M3835" t="str">
            <v>P</v>
          </cell>
          <cell r="O3835" t="str">
            <v>Freeland, Kyle</v>
          </cell>
        </row>
        <row r="3836">
          <cell r="C3836">
            <v>643311</v>
          </cell>
          <cell r="M3836" t="str">
            <v>P</v>
          </cell>
          <cell r="O3836" t="str">
            <v>Freeland, Jarrett</v>
          </cell>
        </row>
        <row r="3837">
          <cell r="C3837">
            <v>502273</v>
          </cell>
          <cell r="M3837" t="str">
            <v>1B</v>
          </cell>
          <cell r="O3837" t="str">
            <v>Freeman, Mike</v>
          </cell>
        </row>
        <row r="3838">
          <cell r="C3838">
            <v>518692</v>
          </cell>
          <cell r="M3838" t="str">
            <v>1B</v>
          </cell>
          <cell r="O3838" t="str">
            <v>Freeman, Freddie</v>
          </cell>
        </row>
        <row r="3839">
          <cell r="C3839">
            <v>518693</v>
          </cell>
          <cell r="M3839" t="str">
            <v>P</v>
          </cell>
          <cell r="O3839" t="str">
            <v>Freeman, Sam</v>
          </cell>
        </row>
        <row r="3840">
          <cell r="C3840">
            <v>543178</v>
          </cell>
          <cell r="M3840" t="str">
            <v>P</v>
          </cell>
          <cell r="O3840" t="str">
            <v>Freeman, Justin</v>
          </cell>
        </row>
        <row r="3841">
          <cell r="C3841">
            <v>621371</v>
          </cell>
          <cell r="M3841" t="str">
            <v>P</v>
          </cell>
          <cell r="O3841" t="str">
            <v>Freeman, Colton</v>
          </cell>
        </row>
        <row r="3842">
          <cell r="C3842">
            <v>621531</v>
          </cell>
          <cell r="M3842" t="str">
            <v>C</v>
          </cell>
          <cell r="O3842" t="str">
            <v>Freeman, Ronnie</v>
          </cell>
        </row>
        <row r="3843">
          <cell r="C3843">
            <v>657218</v>
          </cell>
          <cell r="M3843" t="str">
            <v>P</v>
          </cell>
          <cell r="O3843" t="str">
            <v>Freeman, Clint</v>
          </cell>
        </row>
        <row r="3844">
          <cell r="C3844">
            <v>664250</v>
          </cell>
          <cell r="M3844" t="str">
            <v>P</v>
          </cell>
          <cell r="O3844" t="str">
            <v>Freeman, Michael</v>
          </cell>
        </row>
        <row r="3845">
          <cell r="C3845">
            <v>664251</v>
          </cell>
          <cell r="M3845" t="str">
            <v>P</v>
          </cell>
          <cell r="O3845" t="str">
            <v>Freeman, Jason</v>
          </cell>
        </row>
        <row r="3846">
          <cell r="C3846">
            <v>658253</v>
          </cell>
          <cell r="M3846" t="str">
            <v>1B</v>
          </cell>
          <cell r="O3846" t="str">
            <v>Freemyer, Jonathan</v>
          </cell>
        </row>
        <row r="3847">
          <cell r="C3847">
            <v>501896</v>
          </cell>
          <cell r="M3847" t="str">
            <v>3B</v>
          </cell>
          <cell r="O3847" t="str">
            <v>Freese, David</v>
          </cell>
        </row>
        <row r="3848">
          <cell r="C3848">
            <v>474384</v>
          </cell>
          <cell r="M3848" t="str">
            <v>1B</v>
          </cell>
          <cell r="O3848" t="str">
            <v>Freiman, Nate</v>
          </cell>
        </row>
        <row r="3849">
          <cell r="C3849">
            <v>571679</v>
          </cell>
          <cell r="M3849" t="str">
            <v>C</v>
          </cell>
          <cell r="O3849" t="str">
            <v>Freitas, David</v>
          </cell>
        </row>
        <row r="3850">
          <cell r="C3850">
            <v>660572</v>
          </cell>
          <cell r="M3850" t="str">
            <v>P</v>
          </cell>
          <cell r="O3850" t="str">
            <v>Freites, Orlando</v>
          </cell>
        </row>
        <row r="3851">
          <cell r="C3851">
            <v>605238</v>
          </cell>
          <cell r="M3851" t="str">
            <v>P</v>
          </cell>
          <cell r="O3851" t="str">
            <v>French, Parker</v>
          </cell>
        </row>
        <row r="3852">
          <cell r="C3852">
            <v>670451</v>
          </cell>
          <cell r="M3852" t="str">
            <v>P</v>
          </cell>
          <cell r="O3852" t="str">
            <v>French, Austin</v>
          </cell>
        </row>
        <row r="3853">
          <cell r="C3853">
            <v>571680</v>
          </cell>
          <cell r="M3853" t="str">
            <v>3B</v>
          </cell>
          <cell r="O3853" t="str">
            <v>Frenzel, Cole</v>
          </cell>
        </row>
        <row r="3854">
          <cell r="C3854">
            <v>641589</v>
          </cell>
          <cell r="M3854" t="str">
            <v>P</v>
          </cell>
          <cell r="O3854" t="str">
            <v>Freudenberg, Chris</v>
          </cell>
        </row>
        <row r="3855">
          <cell r="C3855">
            <v>518696</v>
          </cell>
          <cell r="M3855" t="str">
            <v>LF</v>
          </cell>
          <cell r="O3855" t="str">
            <v>Frey, Evan</v>
          </cell>
        </row>
        <row r="3856">
          <cell r="C3856">
            <v>643314</v>
          </cell>
          <cell r="M3856" t="str">
            <v>P</v>
          </cell>
          <cell r="O3856" t="str">
            <v>Frey, Nick</v>
          </cell>
        </row>
        <row r="3857">
          <cell r="C3857">
            <v>516910</v>
          </cell>
          <cell r="M3857" t="str">
            <v>P</v>
          </cell>
          <cell r="O3857" t="str">
            <v>Frias, Carlos</v>
          </cell>
        </row>
        <row r="3858">
          <cell r="C3858">
            <v>570660</v>
          </cell>
          <cell r="M3858" t="str">
            <v>P</v>
          </cell>
          <cell r="O3858" t="str">
            <v>Frias, Dawrin</v>
          </cell>
        </row>
        <row r="3859">
          <cell r="C3859">
            <v>606469</v>
          </cell>
          <cell r="M3859" t="str">
            <v>P</v>
          </cell>
          <cell r="O3859" t="str">
            <v>Frias, Edison</v>
          </cell>
        </row>
        <row r="3860">
          <cell r="C3860">
            <v>642354</v>
          </cell>
          <cell r="M3860" t="str">
            <v>OF</v>
          </cell>
          <cell r="O3860" t="str">
            <v>Frias, Frank</v>
          </cell>
        </row>
        <row r="3861">
          <cell r="C3861">
            <v>660789</v>
          </cell>
          <cell r="M3861" t="str">
            <v>P</v>
          </cell>
          <cell r="O3861" t="str">
            <v>Frias, Julio</v>
          </cell>
        </row>
        <row r="3862">
          <cell r="C3862">
            <v>666818</v>
          </cell>
          <cell r="M3862" t="str">
            <v>P</v>
          </cell>
          <cell r="O3862" t="str">
            <v>Frias, Luis</v>
          </cell>
        </row>
        <row r="3863">
          <cell r="C3863">
            <v>608331</v>
          </cell>
          <cell r="M3863" t="str">
            <v>P</v>
          </cell>
          <cell r="O3863" t="str">
            <v>Fried, Max</v>
          </cell>
        </row>
        <row r="3864">
          <cell r="C3864">
            <v>670770</v>
          </cell>
          <cell r="M3864" t="str">
            <v>OF</v>
          </cell>
          <cell r="O3864" t="str">
            <v>Friedl, T.J.</v>
          </cell>
        </row>
        <row r="3865">
          <cell r="C3865">
            <v>543184</v>
          </cell>
          <cell r="M3865" t="str">
            <v>P</v>
          </cell>
          <cell r="O3865" t="str">
            <v>Friedrich, Christian</v>
          </cell>
        </row>
        <row r="3866">
          <cell r="C3866">
            <v>664851</v>
          </cell>
          <cell r="M3866" t="str">
            <v>P</v>
          </cell>
          <cell r="O3866" t="str">
            <v>Friedrichs, Kyle</v>
          </cell>
        </row>
        <row r="3867">
          <cell r="C3867">
            <v>457117</v>
          </cell>
          <cell r="M3867" t="str">
            <v>P</v>
          </cell>
          <cell r="O3867" t="str">
            <v>Frieri, Ernesto</v>
          </cell>
        </row>
        <row r="3868">
          <cell r="C3868">
            <v>670327</v>
          </cell>
          <cell r="M3868" t="str">
            <v>P</v>
          </cell>
          <cell r="O3868" t="str">
            <v>Frohwirth, Tyler</v>
          </cell>
        </row>
        <row r="3869">
          <cell r="C3869">
            <v>667822</v>
          </cell>
          <cell r="M3869" t="str">
            <v>P</v>
          </cell>
          <cell r="O3869" t="str">
            <v>Frontado, Yulian</v>
          </cell>
        </row>
        <row r="3870">
          <cell r="C3870">
            <v>605240</v>
          </cell>
          <cell r="M3870" t="str">
            <v>P</v>
          </cell>
          <cell r="O3870" t="str">
            <v>Fry, Jace</v>
          </cell>
        </row>
        <row r="3871">
          <cell r="C3871">
            <v>643315</v>
          </cell>
          <cell r="M3871" t="str">
            <v>P</v>
          </cell>
          <cell r="O3871" t="str">
            <v>Fry, Brandon</v>
          </cell>
        </row>
        <row r="3872">
          <cell r="C3872">
            <v>643316</v>
          </cell>
          <cell r="M3872" t="str">
            <v>P</v>
          </cell>
          <cell r="O3872" t="str">
            <v>Fry, Paul</v>
          </cell>
        </row>
        <row r="3873">
          <cell r="C3873">
            <v>658277</v>
          </cell>
          <cell r="M3873" t="str">
            <v>P</v>
          </cell>
          <cell r="O3873" t="str">
            <v>Frye, Josh</v>
          </cell>
        </row>
        <row r="3874">
          <cell r="C3874">
            <v>518700</v>
          </cell>
          <cell r="M3874" t="str">
            <v>C</v>
          </cell>
          <cell r="O3874" t="str">
            <v>Fryer, Eric</v>
          </cell>
        </row>
        <row r="3875">
          <cell r="C3875">
            <v>515768</v>
          </cell>
          <cell r="M3875" t="str">
            <v>1B</v>
          </cell>
          <cell r="O3875" t="str">
            <v>Fuenmayor, Balbino</v>
          </cell>
        </row>
        <row r="3876">
          <cell r="C3876">
            <v>622040</v>
          </cell>
          <cell r="M3876" t="str">
            <v>OF</v>
          </cell>
          <cell r="O3876" t="str">
            <v>Fuente, Juan</v>
          </cell>
        </row>
        <row r="3877">
          <cell r="C3877">
            <v>518701</v>
          </cell>
          <cell r="M3877" t="str">
            <v>P</v>
          </cell>
          <cell r="O3877" t="str">
            <v>Fuentes, Nelvin</v>
          </cell>
        </row>
        <row r="3878">
          <cell r="C3878">
            <v>571681</v>
          </cell>
          <cell r="M3878" t="str">
            <v>LF</v>
          </cell>
          <cell r="O3878" t="str">
            <v>Fuentes, Reymond</v>
          </cell>
        </row>
        <row r="3879">
          <cell r="C3879">
            <v>621590</v>
          </cell>
          <cell r="M3879" t="str">
            <v>P</v>
          </cell>
          <cell r="O3879" t="str">
            <v>Fuentes, Jose</v>
          </cell>
        </row>
        <row r="3880">
          <cell r="C3880">
            <v>621599</v>
          </cell>
          <cell r="M3880" t="str">
            <v>P</v>
          </cell>
          <cell r="O3880" t="str">
            <v>Fuentes, Steven</v>
          </cell>
        </row>
        <row r="3881">
          <cell r="C3881">
            <v>622816</v>
          </cell>
          <cell r="M3881" t="str">
            <v>3B</v>
          </cell>
          <cell r="O3881" t="str">
            <v>Fuentes, Edwin</v>
          </cell>
        </row>
        <row r="3882">
          <cell r="C3882">
            <v>650815</v>
          </cell>
          <cell r="M3882" t="str">
            <v>1B</v>
          </cell>
          <cell r="O3882" t="str">
            <v>Fuentes, Huascar</v>
          </cell>
        </row>
        <row r="3883">
          <cell r="C3883">
            <v>650987</v>
          </cell>
          <cell r="M3883" t="str">
            <v>LF</v>
          </cell>
          <cell r="O3883" t="str">
            <v>Fuentes, Antony</v>
          </cell>
        </row>
        <row r="3884">
          <cell r="C3884">
            <v>651002</v>
          </cell>
          <cell r="M3884" t="str">
            <v>P</v>
          </cell>
          <cell r="O3884" t="str">
            <v>Fuentes, Steven</v>
          </cell>
        </row>
        <row r="3885">
          <cell r="C3885">
            <v>658069</v>
          </cell>
          <cell r="M3885" t="str">
            <v>3B</v>
          </cell>
          <cell r="O3885" t="str">
            <v>Fuentes, Josh</v>
          </cell>
        </row>
        <row r="3886">
          <cell r="C3886">
            <v>493117</v>
          </cell>
          <cell r="M3886" t="str">
            <v>P</v>
          </cell>
          <cell r="O3886" t="str">
            <v>Fujikawa, Kyuji</v>
          </cell>
        </row>
        <row r="3887">
          <cell r="C3887">
            <v>641591</v>
          </cell>
          <cell r="M3887" t="str">
            <v>CF</v>
          </cell>
          <cell r="O3887" t="str">
            <v>Fukofuka, Amalani</v>
          </cell>
        </row>
        <row r="3888">
          <cell r="C3888">
            <v>453539</v>
          </cell>
          <cell r="M3888" t="str">
            <v>LF</v>
          </cell>
          <cell r="O3888" t="str">
            <v>Fuld, Sam</v>
          </cell>
        </row>
        <row r="3889">
          <cell r="C3889">
            <v>656440</v>
          </cell>
          <cell r="M3889" t="str">
            <v>P</v>
          </cell>
          <cell r="O3889" t="str">
            <v>Fulenchek, Garrett</v>
          </cell>
        </row>
        <row r="3890">
          <cell r="C3890">
            <v>543188</v>
          </cell>
          <cell r="M3890" t="str">
            <v>P</v>
          </cell>
          <cell r="O3890" t="str">
            <v>Fuller, Jim</v>
          </cell>
        </row>
        <row r="3891">
          <cell r="C3891">
            <v>659273</v>
          </cell>
          <cell r="M3891" t="str">
            <v>P</v>
          </cell>
          <cell r="O3891" t="str">
            <v>Fuller, Nick</v>
          </cell>
        </row>
        <row r="3892">
          <cell r="C3892">
            <v>605241</v>
          </cell>
          <cell r="M3892" t="str">
            <v>RF</v>
          </cell>
          <cell r="O3892" t="str">
            <v>Fulmer, Ashford</v>
          </cell>
        </row>
        <row r="3893">
          <cell r="C3893">
            <v>605242</v>
          </cell>
          <cell r="M3893" t="str">
            <v>P</v>
          </cell>
          <cell r="O3893" t="str">
            <v>Fulmer, Michael</v>
          </cell>
        </row>
        <row r="3894">
          <cell r="C3894">
            <v>608334</v>
          </cell>
          <cell r="M3894" t="str">
            <v>P</v>
          </cell>
          <cell r="O3894" t="str">
            <v>Fulmer, Carson</v>
          </cell>
        </row>
        <row r="3895">
          <cell r="C3895">
            <v>657579</v>
          </cell>
          <cell r="M3895" t="str">
            <v>2B</v>
          </cell>
          <cell r="O3895" t="str">
            <v>Fulmer, Will</v>
          </cell>
        </row>
        <row r="3896">
          <cell r="C3896">
            <v>670580</v>
          </cell>
          <cell r="M3896" t="str">
            <v>P</v>
          </cell>
          <cell r="O3896" t="str">
            <v>Fultz, Kale</v>
          </cell>
        </row>
        <row r="3897">
          <cell r="C3897">
            <v>608335</v>
          </cell>
          <cell r="M3897" t="str">
            <v>P</v>
          </cell>
          <cell r="O3897" t="str">
            <v>Funkhouser, Kyle</v>
          </cell>
        </row>
        <row r="3898">
          <cell r="C3898">
            <v>518703</v>
          </cell>
          <cell r="M3898" t="str">
            <v>P</v>
          </cell>
          <cell r="O3898" t="str">
            <v>Furbush, Charlie</v>
          </cell>
        </row>
        <row r="3899">
          <cell r="C3899">
            <v>279577</v>
          </cell>
          <cell r="M3899" t="str">
            <v>2B</v>
          </cell>
          <cell r="O3899" t="str">
            <v>Furcal, Rafael</v>
          </cell>
        </row>
        <row r="3900">
          <cell r="C3900">
            <v>641592</v>
          </cell>
          <cell r="M3900" t="str">
            <v>P</v>
          </cell>
          <cell r="O3900" t="str">
            <v>Furney, Sean</v>
          </cell>
        </row>
        <row r="3901">
          <cell r="C3901">
            <v>657580</v>
          </cell>
          <cell r="M3901" t="str">
            <v>P</v>
          </cell>
          <cell r="O3901" t="str">
            <v>Fury, Nate</v>
          </cell>
        </row>
        <row r="3902">
          <cell r="C3902">
            <v>621274</v>
          </cell>
          <cell r="M3902" t="str">
            <v>P</v>
          </cell>
          <cell r="O3902" t="str">
            <v>Gabay, Willie</v>
          </cell>
        </row>
        <row r="3903">
          <cell r="C3903">
            <v>642469</v>
          </cell>
          <cell r="M3903" t="str">
            <v>LF</v>
          </cell>
          <cell r="O3903" t="str">
            <v>Gabo, Erick</v>
          </cell>
        </row>
        <row r="3904">
          <cell r="C3904">
            <v>605243</v>
          </cell>
          <cell r="M3904" t="str">
            <v>P</v>
          </cell>
          <cell r="O3904" t="str">
            <v>Gabryszwski, Jeremy</v>
          </cell>
        </row>
        <row r="3905">
          <cell r="C3905">
            <v>640737</v>
          </cell>
          <cell r="M3905" t="str">
            <v>P</v>
          </cell>
          <cell r="O3905" t="str">
            <v>Gadea, Kevin</v>
          </cell>
        </row>
        <row r="3906">
          <cell r="C3906">
            <v>543191</v>
          </cell>
          <cell r="M3906" t="str">
            <v>LF</v>
          </cell>
          <cell r="O3906" t="str">
            <v>Gaedele, Kyle</v>
          </cell>
        </row>
        <row r="3907">
          <cell r="C3907">
            <v>657424</v>
          </cell>
          <cell r="M3907" t="str">
            <v>P</v>
          </cell>
          <cell r="O3907" t="str">
            <v>Gage, Matt</v>
          </cell>
        </row>
        <row r="3908">
          <cell r="C3908">
            <v>543193</v>
          </cell>
          <cell r="M3908" t="str">
            <v>P</v>
          </cell>
          <cell r="O3908" t="str">
            <v>Gagnon, Drew</v>
          </cell>
        </row>
        <row r="3909">
          <cell r="C3909">
            <v>572860</v>
          </cell>
          <cell r="M3909" t="str">
            <v>P</v>
          </cell>
          <cell r="O3909" t="str">
            <v>Gagnon, Tyler</v>
          </cell>
        </row>
        <row r="3910">
          <cell r="C3910">
            <v>545602</v>
          </cell>
          <cell r="M3910" t="str">
            <v>1B</v>
          </cell>
          <cell r="O3910" t="str">
            <v>Gailen, Blake</v>
          </cell>
        </row>
        <row r="3911">
          <cell r="C3911">
            <v>518705</v>
          </cell>
          <cell r="M3911" t="str">
            <v>P</v>
          </cell>
          <cell r="O3911" t="str">
            <v>Gailey, Frank</v>
          </cell>
        </row>
        <row r="3912">
          <cell r="C3912">
            <v>613667</v>
          </cell>
          <cell r="M3912" t="str">
            <v>2B</v>
          </cell>
          <cell r="O3912" t="str">
            <v>Gaines, Julius</v>
          </cell>
        </row>
        <row r="3913">
          <cell r="C3913">
            <v>623196</v>
          </cell>
          <cell r="M3913" t="str">
            <v>P</v>
          </cell>
          <cell r="O3913" t="str">
            <v>Gainey, Preston</v>
          </cell>
        </row>
        <row r="3914">
          <cell r="C3914">
            <v>650187</v>
          </cell>
          <cell r="M3914" t="str">
            <v>P</v>
          </cell>
          <cell r="O3914" t="str">
            <v>Galan, Lianmy</v>
          </cell>
        </row>
        <row r="3915">
          <cell r="C3915">
            <v>451482</v>
          </cell>
          <cell r="M3915" t="str">
            <v>P</v>
          </cell>
          <cell r="O3915" t="str">
            <v>Galarraga, Armando</v>
          </cell>
        </row>
        <row r="3916">
          <cell r="C3916">
            <v>642361</v>
          </cell>
          <cell r="M3916" t="str">
            <v>2B</v>
          </cell>
          <cell r="O3916" t="str">
            <v>Galastica, Gonzalo</v>
          </cell>
        </row>
        <row r="3917">
          <cell r="C3917">
            <v>502570</v>
          </cell>
          <cell r="M3917" t="str">
            <v>C</v>
          </cell>
          <cell r="O3917" t="str">
            <v>Gale, Rocky</v>
          </cell>
        </row>
        <row r="3918">
          <cell r="C3918">
            <v>623297</v>
          </cell>
          <cell r="M3918" t="str">
            <v>C</v>
          </cell>
          <cell r="O3918" t="str">
            <v>Galiano, Charles</v>
          </cell>
        </row>
        <row r="3919">
          <cell r="C3919">
            <v>554371</v>
          </cell>
          <cell r="M3919" t="str">
            <v>OF</v>
          </cell>
          <cell r="O3919" t="str">
            <v>Galindo, Jesus</v>
          </cell>
        </row>
        <row r="3920">
          <cell r="C3920">
            <v>650389</v>
          </cell>
          <cell r="M3920" t="str">
            <v>3B</v>
          </cell>
          <cell r="O3920" t="str">
            <v>Galindo, Wladimir</v>
          </cell>
        </row>
        <row r="3921">
          <cell r="C3921">
            <v>660800</v>
          </cell>
          <cell r="M3921" t="str">
            <v>P</v>
          </cell>
          <cell r="O3921" t="str">
            <v>Galindo, Alvaro</v>
          </cell>
        </row>
        <row r="3922">
          <cell r="C3922">
            <v>451595</v>
          </cell>
          <cell r="M3922" t="str">
            <v>P</v>
          </cell>
          <cell r="O3922" t="str">
            <v>Gallagher, Sean</v>
          </cell>
        </row>
        <row r="3923">
          <cell r="C3923">
            <v>595956</v>
          </cell>
          <cell r="M3923" t="str">
            <v>C</v>
          </cell>
          <cell r="O3923" t="str">
            <v>Gallagher, Cam</v>
          </cell>
        </row>
        <row r="3924">
          <cell r="C3924">
            <v>592324</v>
          </cell>
          <cell r="M3924" t="str">
            <v>P</v>
          </cell>
          <cell r="O3924" t="str">
            <v>Gallant, Dallas</v>
          </cell>
        </row>
        <row r="3925">
          <cell r="C3925">
            <v>451596</v>
          </cell>
          <cell r="M3925" t="str">
            <v>P</v>
          </cell>
          <cell r="O3925" t="str">
            <v>Gallardo, Yovani</v>
          </cell>
        </row>
        <row r="3926">
          <cell r="C3926">
            <v>621182</v>
          </cell>
          <cell r="M3926" t="str">
            <v>P</v>
          </cell>
          <cell r="O3926" t="str">
            <v>Gallardo, Steven</v>
          </cell>
        </row>
        <row r="3927">
          <cell r="C3927">
            <v>661431</v>
          </cell>
          <cell r="M3927" t="str">
            <v>C</v>
          </cell>
          <cell r="O3927" t="str">
            <v>Gallardo, Carlos</v>
          </cell>
        </row>
        <row r="3928">
          <cell r="C3928">
            <v>596817</v>
          </cell>
          <cell r="M3928" t="str">
            <v>LF</v>
          </cell>
          <cell r="O3928" t="str">
            <v>Gallas, Anthony</v>
          </cell>
        </row>
        <row r="3929">
          <cell r="C3929">
            <v>606149</v>
          </cell>
          <cell r="M3929" t="str">
            <v>P</v>
          </cell>
          <cell r="O3929" t="str">
            <v>Gallegos, Giovanny</v>
          </cell>
        </row>
        <row r="3930">
          <cell r="C3930">
            <v>670528</v>
          </cell>
          <cell r="M3930" t="str">
            <v>P</v>
          </cell>
          <cell r="O3930" t="str">
            <v>Gallegos, Fernando</v>
          </cell>
        </row>
        <row r="3931">
          <cell r="C3931">
            <v>668678</v>
          </cell>
          <cell r="M3931" t="str">
            <v>P</v>
          </cell>
          <cell r="O3931" t="str">
            <v>Gallen, Zac</v>
          </cell>
        </row>
        <row r="3932">
          <cell r="C3932">
            <v>670178</v>
          </cell>
          <cell r="M3932" t="str">
            <v>P</v>
          </cell>
          <cell r="O3932" t="str">
            <v>Galligan, Rob</v>
          </cell>
        </row>
        <row r="3933">
          <cell r="C3933">
            <v>608336</v>
          </cell>
          <cell r="M3933" t="str">
            <v>3B</v>
          </cell>
          <cell r="O3933" t="str">
            <v>Gallo, Joey</v>
          </cell>
        </row>
        <row r="3934">
          <cell r="C3934">
            <v>543194</v>
          </cell>
          <cell r="M3934" t="str">
            <v>CF</v>
          </cell>
          <cell r="O3934" t="str">
            <v>Galloway, Isaac</v>
          </cell>
        </row>
        <row r="3935">
          <cell r="C3935">
            <v>669996</v>
          </cell>
          <cell r="M3935" t="str">
            <v>P</v>
          </cell>
          <cell r="O3935" t="str">
            <v>Galva, Claudio</v>
          </cell>
        </row>
        <row r="3936">
          <cell r="C3936">
            <v>527039</v>
          </cell>
          <cell r="M3936" t="str">
            <v>3B</v>
          </cell>
          <cell r="O3936" t="str">
            <v>Galvez, Jonathan</v>
          </cell>
        </row>
        <row r="3937">
          <cell r="C3937">
            <v>593997</v>
          </cell>
          <cell r="M3937" t="str">
            <v>2B</v>
          </cell>
          <cell r="O3937" t="str">
            <v>Galvez, Cesar</v>
          </cell>
        </row>
        <row r="3938">
          <cell r="C3938">
            <v>520471</v>
          </cell>
          <cell r="M3938" t="str">
            <v>SS</v>
          </cell>
          <cell r="O3938" t="str">
            <v>Galvis, Freddy</v>
          </cell>
        </row>
        <row r="3939">
          <cell r="C3939">
            <v>607240</v>
          </cell>
          <cell r="M3939" t="str">
            <v>3B</v>
          </cell>
          <cell r="O3939" t="str">
            <v>Gamache, Dan</v>
          </cell>
        </row>
        <row r="3940">
          <cell r="C3940">
            <v>670700</v>
          </cell>
          <cell r="M3940" t="str">
            <v>2B</v>
          </cell>
          <cell r="O3940" t="str">
            <v>Gamache, Reed</v>
          </cell>
        </row>
        <row r="3941">
          <cell r="C3941">
            <v>543195</v>
          </cell>
          <cell r="M3941" t="str">
            <v>P</v>
          </cell>
          <cell r="O3941" t="str">
            <v>Gamboa, Eddie</v>
          </cell>
        </row>
        <row r="3942">
          <cell r="C3942">
            <v>585251</v>
          </cell>
          <cell r="M3942" t="str">
            <v>SS</v>
          </cell>
          <cell r="O3942" t="str">
            <v>Gamboa, Juan Carlos</v>
          </cell>
        </row>
        <row r="3943">
          <cell r="C3943">
            <v>650799</v>
          </cell>
          <cell r="M3943" t="str">
            <v>C</v>
          </cell>
          <cell r="O3943" t="str">
            <v>Gamboa, Rafael</v>
          </cell>
        </row>
        <row r="3944">
          <cell r="C3944">
            <v>660614</v>
          </cell>
          <cell r="M3944" t="str">
            <v>SS</v>
          </cell>
          <cell r="O3944" t="str">
            <v>Gamboa, Arquimedez</v>
          </cell>
        </row>
        <row r="3945">
          <cell r="C3945">
            <v>667345</v>
          </cell>
          <cell r="M3945" t="str">
            <v>SS</v>
          </cell>
          <cell r="O3945" t="str">
            <v>Gamboa, Miguel</v>
          </cell>
        </row>
        <row r="3946">
          <cell r="C3946">
            <v>592325</v>
          </cell>
          <cell r="M3946" t="str">
            <v>LF</v>
          </cell>
          <cell r="O3946" t="str">
            <v>Gamel, Ben</v>
          </cell>
        </row>
        <row r="3947">
          <cell r="C3947">
            <v>657583</v>
          </cell>
          <cell r="M3947" t="str">
            <v>P</v>
          </cell>
          <cell r="O3947" t="str">
            <v>Gamez, Luis</v>
          </cell>
        </row>
        <row r="3948">
          <cell r="C3948">
            <v>670328</v>
          </cell>
          <cell r="M3948" t="str">
            <v>C</v>
          </cell>
          <cell r="O3948" t="str">
            <v>Gamez, Juan</v>
          </cell>
        </row>
        <row r="3949">
          <cell r="C3949">
            <v>665105</v>
          </cell>
          <cell r="M3949" t="str">
            <v>P</v>
          </cell>
          <cell r="O3949" t="str">
            <v>Gann, Cameron</v>
          </cell>
        </row>
        <row r="3950">
          <cell r="C3950">
            <v>621146</v>
          </cell>
          <cell r="M3950" t="str">
            <v>P</v>
          </cell>
          <cell r="O3950" t="str">
            <v>Gannon, Nolan</v>
          </cell>
        </row>
        <row r="3951">
          <cell r="C3951">
            <v>607231</v>
          </cell>
          <cell r="M3951" t="str">
            <v>P</v>
          </cell>
          <cell r="O3951" t="str">
            <v>Gant, John</v>
          </cell>
        </row>
        <row r="3952">
          <cell r="C3952">
            <v>623209</v>
          </cell>
          <cell r="M3952" t="str">
            <v>RF</v>
          </cell>
          <cell r="O3952" t="str">
            <v>Gantt, Marty</v>
          </cell>
        </row>
        <row r="3953">
          <cell r="C3953">
            <v>642520</v>
          </cell>
          <cell r="M3953" t="str">
            <v>P</v>
          </cell>
          <cell r="O3953" t="str">
            <v>Garabito, Gerson</v>
          </cell>
        </row>
        <row r="3954">
          <cell r="C3954">
            <v>659161</v>
          </cell>
          <cell r="M3954" t="str">
            <v>SS</v>
          </cell>
          <cell r="O3954" t="str">
            <v>Garabito, Griffin</v>
          </cell>
        </row>
        <row r="3955">
          <cell r="C3955">
            <v>466339</v>
          </cell>
          <cell r="M3955" t="str">
            <v>P</v>
          </cell>
          <cell r="O3955" t="str">
            <v>Garate, Victor</v>
          </cell>
        </row>
        <row r="3956">
          <cell r="C3956">
            <v>622794</v>
          </cell>
          <cell r="M3956" t="str">
            <v>C</v>
          </cell>
          <cell r="O3956" t="str">
            <v>Garay, Carlos</v>
          </cell>
        </row>
        <row r="3957">
          <cell r="C3957">
            <v>660804</v>
          </cell>
          <cell r="M3957" t="str">
            <v>SS</v>
          </cell>
          <cell r="O3957" t="str">
            <v>Garay, Francisco</v>
          </cell>
        </row>
        <row r="3958">
          <cell r="C3958">
            <v>660812</v>
          </cell>
          <cell r="M3958" t="str">
            <v>P</v>
          </cell>
          <cell r="O3958" t="str">
            <v>Garboza, Daniel</v>
          </cell>
        </row>
        <row r="3959">
          <cell r="C3959">
            <v>488892</v>
          </cell>
          <cell r="M3959" t="str">
            <v>P</v>
          </cell>
          <cell r="O3959" t="str">
            <v>Garceau, Shaun</v>
          </cell>
        </row>
        <row r="3960">
          <cell r="C3960">
            <v>571057</v>
          </cell>
          <cell r="M3960" t="str">
            <v>P</v>
          </cell>
          <cell r="O3960" t="str">
            <v>Garces, Frank</v>
          </cell>
        </row>
        <row r="3961">
          <cell r="C3961">
            <v>114588</v>
          </cell>
          <cell r="M3961" t="str">
            <v>OF</v>
          </cell>
          <cell r="O3961" t="str">
            <v>Garcia, Karim</v>
          </cell>
        </row>
        <row r="3962">
          <cell r="C3962">
            <v>150119</v>
          </cell>
          <cell r="M3962" t="str">
            <v>P</v>
          </cell>
          <cell r="O3962" t="str">
            <v>Garcia, Freddy</v>
          </cell>
        </row>
        <row r="3963">
          <cell r="C3963">
            <v>407821</v>
          </cell>
          <cell r="M3963" t="str">
            <v>OF</v>
          </cell>
          <cell r="O3963" t="str">
            <v>Garcia, Luis Alfonso</v>
          </cell>
        </row>
        <row r="3964">
          <cell r="C3964">
            <v>443169</v>
          </cell>
          <cell r="M3964" t="str">
            <v>P</v>
          </cell>
          <cell r="O3964" t="str">
            <v>Garcia, Alfredo</v>
          </cell>
        </row>
        <row r="3965">
          <cell r="C3965">
            <v>448802</v>
          </cell>
          <cell r="M3965" t="str">
            <v>P</v>
          </cell>
          <cell r="O3965" t="str">
            <v>Garcia, Jaime</v>
          </cell>
        </row>
        <row r="3966">
          <cell r="C3966">
            <v>449102</v>
          </cell>
          <cell r="M3966" t="str">
            <v>SS</v>
          </cell>
          <cell r="O3966" t="str">
            <v>Garcia, Travis</v>
          </cell>
        </row>
        <row r="3967">
          <cell r="C3967">
            <v>451600</v>
          </cell>
          <cell r="M3967" t="str">
            <v>P</v>
          </cell>
          <cell r="O3967" t="str">
            <v>Garcia, Christian</v>
          </cell>
        </row>
        <row r="3968">
          <cell r="C3968">
            <v>458930</v>
          </cell>
          <cell r="M3968" t="str">
            <v>P</v>
          </cell>
          <cell r="O3968" t="str">
            <v>Garcia, Ramon</v>
          </cell>
        </row>
        <row r="3969">
          <cell r="C3969">
            <v>468539</v>
          </cell>
          <cell r="M3969" t="str">
            <v>P</v>
          </cell>
          <cell r="O3969" t="str">
            <v>Garcia, Edgar</v>
          </cell>
        </row>
        <row r="3970">
          <cell r="C3970">
            <v>472610</v>
          </cell>
          <cell r="M3970" t="str">
            <v>P</v>
          </cell>
          <cell r="O3970" t="str">
            <v>Garcia, Luis</v>
          </cell>
        </row>
        <row r="3971">
          <cell r="C3971">
            <v>517372</v>
          </cell>
          <cell r="M3971" t="str">
            <v>P</v>
          </cell>
          <cell r="O3971" t="str">
            <v>Garcia, Martire</v>
          </cell>
        </row>
        <row r="3972">
          <cell r="C3972">
            <v>541645</v>
          </cell>
          <cell r="M3972" t="str">
            <v>DH</v>
          </cell>
          <cell r="O3972" t="str">
            <v>Garcia, Avisail</v>
          </cell>
        </row>
        <row r="3973">
          <cell r="C3973">
            <v>542209</v>
          </cell>
          <cell r="M3973" t="str">
            <v>P</v>
          </cell>
          <cell r="O3973" t="str">
            <v>Garcia, Ramon</v>
          </cell>
        </row>
        <row r="3974">
          <cell r="C3974">
            <v>542547</v>
          </cell>
          <cell r="M3974" t="str">
            <v>P</v>
          </cell>
          <cell r="O3974" t="str">
            <v>Garcia, Oliver</v>
          </cell>
        </row>
        <row r="3975">
          <cell r="C3975">
            <v>542655</v>
          </cell>
          <cell r="M3975" t="str">
            <v>SS</v>
          </cell>
          <cell r="O3975" t="str">
            <v>Garcia, Edwin</v>
          </cell>
        </row>
        <row r="3976">
          <cell r="C3976">
            <v>543198</v>
          </cell>
          <cell r="M3976" t="str">
            <v>2B</v>
          </cell>
          <cell r="O3976" t="str">
            <v>Garcia, Drew</v>
          </cell>
        </row>
        <row r="3977">
          <cell r="C3977">
            <v>543200</v>
          </cell>
          <cell r="M3977" t="str">
            <v>C</v>
          </cell>
          <cell r="O3977" t="str">
            <v>Garcia, Rene</v>
          </cell>
        </row>
        <row r="3978">
          <cell r="C3978">
            <v>544725</v>
          </cell>
          <cell r="M3978" t="str">
            <v>2B</v>
          </cell>
          <cell r="O3978" t="str">
            <v>Garcia, Leury</v>
          </cell>
        </row>
        <row r="3979">
          <cell r="C3979">
            <v>554028</v>
          </cell>
          <cell r="M3979" t="str">
            <v>OF</v>
          </cell>
          <cell r="O3979" t="str">
            <v>Garcia, Sergio</v>
          </cell>
        </row>
        <row r="3980">
          <cell r="C3980">
            <v>554340</v>
          </cell>
          <cell r="M3980" t="str">
            <v>P</v>
          </cell>
          <cell r="O3980" t="str">
            <v>Garcia, Yimi</v>
          </cell>
        </row>
        <row r="3981">
          <cell r="C3981">
            <v>570651</v>
          </cell>
          <cell r="M3981" t="str">
            <v>OF</v>
          </cell>
          <cell r="O3981" t="str">
            <v>Garcia, Carlos</v>
          </cell>
        </row>
        <row r="3982">
          <cell r="C3982">
            <v>571685</v>
          </cell>
          <cell r="M3982" t="str">
            <v>LF</v>
          </cell>
          <cell r="O3982" t="str">
            <v>Garcia, Anthony</v>
          </cell>
        </row>
        <row r="3983">
          <cell r="C3983">
            <v>571686</v>
          </cell>
          <cell r="M3983" t="str">
            <v>RF</v>
          </cell>
          <cell r="O3983" t="str">
            <v>Garcia, Jon</v>
          </cell>
        </row>
        <row r="3984">
          <cell r="C3984">
            <v>591688</v>
          </cell>
          <cell r="M3984" t="str">
            <v>P</v>
          </cell>
          <cell r="O3984" t="str">
            <v>Garcia, Silfredo</v>
          </cell>
        </row>
        <row r="3985">
          <cell r="C3985">
            <v>591696</v>
          </cell>
          <cell r="M3985" t="str">
            <v>3B</v>
          </cell>
          <cell r="O3985" t="str">
            <v>Garcia, Ronnierd</v>
          </cell>
        </row>
        <row r="3986">
          <cell r="C3986">
            <v>591994</v>
          </cell>
          <cell r="M3986" t="str">
            <v>RF</v>
          </cell>
          <cell r="O3986" t="str">
            <v>Garcia, Willy</v>
          </cell>
        </row>
        <row r="3987">
          <cell r="C3987">
            <v>592326</v>
          </cell>
          <cell r="M3987" t="str">
            <v>P</v>
          </cell>
          <cell r="O3987" t="str">
            <v>Garcia, Alan</v>
          </cell>
        </row>
        <row r="3988">
          <cell r="C3988">
            <v>592328</v>
          </cell>
          <cell r="M3988" t="str">
            <v>2B</v>
          </cell>
          <cell r="O3988" t="str">
            <v>Garcia, David</v>
          </cell>
        </row>
        <row r="3989">
          <cell r="C3989">
            <v>592329</v>
          </cell>
          <cell r="M3989" t="str">
            <v>P</v>
          </cell>
          <cell r="O3989" t="str">
            <v>Garcia, Jason</v>
          </cell>
        </row>
        <row r="3990">
          <cell r="C3990">
            <v>594824</v>
          </cell>
          <cell r="M3990" t="str">
            <v>3B</v>
          </cell>
          <cell r="O3990" t="str">
            <v>Garcia, Greg</v>
          </cell>
        </row>
        <row r="3991">
          <cell r="C3991">
            <v>595957</v>
          </cell>
          <cell r="M3991" t="str">
            <v>LF</v>
          </cell>
          <cell r="O3991" t="str">
            <v>Garcia, Omar</v>
          </cell>
        </row>
        <row r="3992">
          <cell r="C3992">
            <v>598457</v>
          </cell>
          <cell r="M3992" t="str">
            <v>P</v>
          </cell>
          <cell r="O3992" t="str">
            <v>Garcia, Rigoberto</v>
          </cell>
        </row>
        <row r="3993">
          <cell r="C3993">
            <v>600900</v>
          </cell>
          <cell r="M3993" t="str">
            <v>P</v>
          </cell>
          <cell r="O3993" t="str">
            <v>Garcia, Alejandro</v>
          </cell>
        </row>
        <row r="3994">
          <cell r="C3994">
            <v>600901</v>
          </cell>
          <cell r="M3994" t="str">
            <v>P</v>
          </cell>
          <cell r="O3994" t="str">
            <v>Garcia, Edwar</v>
          </cell>
        </row>
        <row r="3995">
          <cell r="C3995">
            <v>600902</v>
          </cell>
          <cell r="M3995" t="str">
            <v>C</v>
          </cell>
          <cell r="O3995" t="str">
            <v>Garcia, Wilson</v>
          </cell>
        </row>
        <row r="3996">
          <cell r="C3996">
            <v>600903</v>
          </cell>
          <cell r="M3996" t="str">
            <v>RF</v>
          </cell>
          <cell r="O3996" t="str">
            <v>Garcia, Yorman</v>
          </cell>
        </row>
        <row r="3997">
          <cell r="C3997">
            <v>605244</v>
          </cell>
          <cell r="M3997" t="str">
            <v>C</v>
          </cell>
          <cell r="O3997" t="str">
            <v>Garcia, Aramis</v>
          </cell>
        </row>
        <row r="3998">
          <cell r="C3998">
            <v>606232</v>
          </cell>
          <cell r="M3998" t="str">
            <v>SS</v>
          </cell>
          <cell r="O3998" t="str">
            <v>Garcia, Humberto</v>
          </cell>
        </row>
        <row r="3999">
          <cell r="C3999">
            <v>606424</v>
          </cell>
          <cell r="M3999" t="str">
            <v>P</v>
          </cell>
          <cell r="O3999" t="str">
            <v>Garcia, Jarlin</v>
          </cell>
        </row>
        <row r="4000">
          <cell r="C4000">
            <v>607162</v>
          </cell>
          <cell r="M4000" t="str">
            <v>P</v>
          </cell>
          <cell r="O4000" t="str">
            <v>Garcia, Onelki</v>
          </cell>
        </row>
        <row r="4001">
          <cell r="C4001">
            <v>608618</v>
          </cell>
          <cell r="M4001" t="str">
            <v>C</v>
          </cell>
          <cell r="O4001" t="str">
            <v>Garcia, Deybi</v>
          </cell>
        </row>
        <row r="4002">
          <cell r="C4002">
            <v>608660</v>
          </cell>
          <cell r="M4002" t="str">
            <v>2B</v>
          </cell>
          <cell r="O4002" t="str">
            <v>Garcia, Eric</v>
          </cell>
        </row>
        <row r="4003">
          <cell r="C4003">
            <v>611177</v>
          </cell>
          <cell r="M4003" t="str">
            <v>LF</v>
          </cell>
          <cell r="O4003" t="str">
            <v>Garcia, Adonis</v>
          </cell>
        </row>
        <row r="4004">
          <cell r="C4004">
            <v>622511</v>
          </cell>
          <cell r="M4004" t="str">
            <v>C</v>
          </cell>
          <cell r="O4004" t="str">
            <v>Garcia, Jose</v>
          </cell>
        </row>
        <row r="4005">
          <cell r="C4005">
            <v>622512</v>
          </cell>
          <cell r="M4005" t="str">
            <v>P</v>
          </cell>
          <cell r="O4005" t="str">
            <v>Garcia, Carlos</v>
          </cell>
        </row>
        <row r="4006">
          <cell r="C4006">
            <v>622536</v>
          </cell>
          <cell r="M4006" t="str">
            <v>C</v>
          </cell>
          <cell r="O4006" t="str">
            <v>Garcia, Joxelier</v>
          </cell>
        </row>
        <row r="4007">
          <cell r="C4007">
            <v>622556</v>
          </cell>
          <cell r="M4007" t="str">
            <v>P</v>
          </cell>
          <cell r="O4007" t="str">
            <v>Garcia, Elniery</v>
          </cell>
        </row>
        <row r="4008">
          <cell r="C4008">
            <v>622588</v>
          </cell>
          <cell r="M4008" t="str">
            <v>OF</v>
          </cell>
          <cell r="O4008" t="str">
            <v>Garcia, Kevin</v>
          </cell>
        </row>
        <row r="4009">
          <cell r="C4009">
            <v>622654</v>
          </cell>
          <cell r="M4009" t="str">
            <v>1B</v>
          </cell>
          <cell r="O4009" t="str">
            <v>Garcia, Henry</v>
          </cell>
        </row>
        <row r="4010">
          <cell r="C4010">
            <v>622717</v>
          </cell>
          <cell r="M4010" t="str">
            <v>P</v>
          </cell>
          <cell r="O4010" t="str">
            <v>Garcia, Joel</v>
          </cell>
        </row>
        <row r="4011">
          <cell r="C4011">
            <v>624873</v>
          </cell>
          <cell r="M4011" t="str">
            <v>LF</v>
          </cell>
          <cell r="O4011" t="str">
            <v>Garcia, Leudy</v>
          </cell>
        </row>
        <row r="4012">
          <cell r="C4012">
            <v>629842</v>
          </cell>
          <cell r="M4012" t="str">
            <v>P</v>
          </cell>
          <cell r="O4012" t="str">
            <v>Garcia, Henry</v>
          </cell>
        </row>
        <row r="4013">
          <cell r="C4013">
            <v>641594</v>
          </cell>
          <cell r="M4013" t="str">
            <v>P</v>
          </cell>
          <cell r="O4013" t="str">
            <v>Garcia, Danny</v>
          </cell>
        </row>
        <row r="4014">
          <cell r="C4014">
            <v>642313</v>
          </cell>
          <cell r="M4014" t="str">
            <v>C</v>
          </cell>
          <cell r="O4014" t="str">
            <v>Garcia, Oswaldo</v>
          </cell>
        </row>
        <row r="4015">
          <cell r="C4015">
            <v>642371</v>
          </cell>
          <cell r="M4015" t="str">
            <v>P</v>
          </cell>
          <cell r="O4015" t="str">
            <v>Garcia, Junior</v>
          </cell>
        </row>
        <row r="4016">
          <cell r="C4016">
            <v>642390</v>
          </cell>
          <cell r="M4016" t="str">
            <v>P</v>
          </cell>
          <cell r="O4016" t="str">
            <v>Garcia, Hector</v>
          </cell>
        </row>
        <row r="4017">
          <cell r="C4017">
            <v>642391</v>
          </cell>
          <cell r="M4017" t="str">
            <v>P</v>
          </cell>
          <cell r="O4017" t="str">
            <v>Garcia, Luis</v>
          </cell>
        </row>
        <row r="4018">
          <cell r="C4018">
            <v>642481</v>
          </cell>
          <cell r="M4018" t="str">
            <v>1B</v>
          </cell>
          <cell r="O4018" t="str">
            <v>Garcia, Enmanuel</v>
          </cell>
        </row>
        <row r="4019">
          <cell r="C4019">
            <v>642507</v>
          </cell>
          <cell r="M4019" t="str">
            <v>P</v>
          </cell>
          <cell r="O4019" t="str">
            <v>Garcia, Willi</v>
          </cell>
        </row>
        <row r="4020">
          <cell r="C4020">
            <v>642579</v>
          </cell>
          <cell r="M4020" t="str">
            <v>P</v>
          </cell>
          <cell r="O4020" t="str">
            <v>Garcia, Christopher</v>
          </cell>
        </row>
        <row r="4021">
          <cell r="C4021">
            <v>642650</v>
          </cell>
          <cell r="M4021" t="str">
            <v>P</v>
          </cell>
          <cell r="O4021" t="str">
            <v>Garcia, Leonardo</v>
          </cell>
        </row>
        <row r="4022">
          <cell r="C4022">
            <v>643319</v>
          </cell>
          <cell r="M4022" t="str">
            <v>P</v>
          </cell>
          <cell r="O4022" t="str">
            <v>Garcia, Justin</v>
          </cell>
        </row>
        <row r="4023">
          <cell r="C4023">
            <v>645612</v>
          </cell>
          <cell r="M4023" t="str">
            <v>OF</v>
          </cell>
          <cell r="O4023" t="str">
            <v>Garcia, Robert</v>
          </cell>
        </row>
        <row r="4024">
          <cell r="C4024">
            <v>650426</v>
          </cell>
          <cell r="M4024" t="str">
            <v>P</v>
          </cell>
          <cell r="O4024" t="str">
            <v>Garcia, Eriberto</v>
          </cell>
        </row>
        <row r="4025">
          <cell r="C4025">
            <v>650491</v>
          </cell>
          <cell r="M4025" t="str">
            <v>OF</v>
          </cell>
          <cell r="O4025" t="str">
            <v>Garcia, Juan</v>
          </cell>
        </row>
        <row r="4026">
          <cell r="C4026">
            <v>650530</v>
          </cell>
          <cell r="M4026" t="str">
            <v>P</v>
          </cell>
          <cell r="O4026" t="str">
            <v>Garcia, Bryan</v>
          </cell>
        </row>
        <row r="4027">
          <cell r="C4027">
            <v>650664</v>
          </cell>
          <cell r="M4027" t="str">
            <v>C</v>
          </cell>
          <cell r="O4027" t="str">
            <v>Garcia, Pablo</v>
          </cell>
        </row>
        <row r="4028">
          <cell r="C4028">
            <v>650723</v>
          </cell>
          <cell r="M4028" t="str">
            <v>P</v>
          </cell>
          <cell r="O4028" t="str">
            <v>Garcia, Jairo</v>
          </cell>
        </row>
        <row r="4029">
          <cell r="C4029">
            <v>650816</v>
          </cell>
          <cell r="M4029" t="str">
            <v>P</v>
          </cell>
          <cell r="O4029" t="str">
            <v>Garcia, Ramon</v>
          </cell>
        </row>
        <row r="4030">
          <cell r="C4030">
            <v>650817</v>
          </cell>
          <cell r="M4030" t="str">
            <v>P</v>
          </cell>
          <cell r="O4030" t="str">
            <v>Garcia, Yeudy</v>
          </cell>
        </row>
        <row r="4031">
          <cell r="C4031">
            <v>653247</v>
          </cell>
          <cell r="M4031" t="str">
            <v>P</v>
          </cell>
          <cell r="O4031" t="str">
            <v>Garcia, Hector</v>
          </cell>
        </row>
        <row r="4032">
          <cell r="C4032">
            <v>655675</v>
          </cell>
          <cell r="M4032" t="str">
            <v>LF</v>
          </cell>
          <cell r="O4032" t="str">
            <v>Garcia, Stevens</v>
          </cell>
        </row>
        <row r="4033">
          <cell r="C4033">
            <v>655994</v>
          </cell>
          <cell r="M4033" t="str">
            <v>P</v>
          </cell>
          <cell r="O4033" t="str">
            <v>Garcia, Henry</v>
          </cell>
        </row>
        <row r="4034">
          <cell r="C4034">
            <v>656011</v>
          </cell>
          <cell r="M4034" t="str">
            <v>P</v>
          </cell>
          <cell r="O4034" t="str">
            <v>Garcia, Jean</v>
          </cell>
        </row>
        <row r="4035">
          <cell r="C4035">
            <v>657219</v>
          </cell>
          <cell r="M4035" t="str">
            <v>IF</v>
          </cell>
          <cell r="O4035" t="str">
            <v>Garcia, Justin</v>
          </cell>
        </row>
        <row r="4036">
          <cell r="C4036">
            <v>657425</v>
          </cell>
          <cell r="M4036" t="str">
            <v>3B</v>
          </cell>
          <cell r="O4036" t="str">
            <v>Garcia, Eudor</v>
          </cell>
        </row>
        <row r="4037">
          <cell r="C4037">
            <v>657584</v>
          </cell>
          <cell r="M4037" t="str">
            <v>C</v>
          </cell>
          <cell r="O4037" t="str">
            <v>Garcia, Kevin</v>
          </cell>
        </row>
        <row r="4038">
          <cell r="C4038">
            <v>658305</v>
          </cell>
          <cell r="M4038" t="str">
            <v>P</v>
          </cell>
          <cell r="O4038" t="str">
            <v>Garcia, Edgar</v>
          </cell>
        </row>
        <row r="4039">
          <cell r="C4039">
            <v>659079</v>
          </cell>
          <cell r="M4039" t="str">
            <v>SS</v>
          </cell>
          <cell r="O4039" t="str">
            <v>Garcia, Julio</v>
          </cell>
        </row>
        <row r="4040">
          <cell r="C4040">
            <v>659151</v>
          </cell>
          <cell r="M4040" t="str">
            <v>P</v>
          </cell>
          <cell r="O4040" t="str">
            <v>Garcia, Yordani</v>
          </cell>
        </row>
        <row r="4041">
          <cell r="C4041">
            <v>660421</v>
          </cell>
          <cell r="M4041" t="str">
            <v>P</v>
          </cell>
          <cell r="O4041" t="str">
            <v>Garcia, Junior</v>
          </cell>
        </row>
        <row r="4042">
          <cell r="C4042">
            <v>660500</v>
          </cell>
          <cell r="M4042" t="str">
            <v>P</v>
          </cell>
          <cell r="O4042" t="str">
            <v>Garcia, Evaryn</v>
          </cell>
        </row>
        <row r="4043">
          <cell r="C4043">
            <v>660521</v>
          </cell>
          <cell r="M4043" t="str">
            <v>OF</v>
          </cell>
          <cell r="O4043" t="str">
            <v>Garcia, Jaffe</v>
          </cell>
        </row>
        <row r="4044">
          <cell r="C4044">
            <v>660529</v>
          </cell>
          <cell r="M4044" t="str">
            <v>3B</v>
          </cell>
          <cell r="O4044" t="str">
            <v>Garcia, Alejandro</v>
          </cell>
        </row>
        <row r="4045">
          <cell r="C4045">
            <v>660564</v>
          </cell>
          <cell r="M4045" t="str">
            <v>SS</v>
          </cell>
          <cell r="O4045" t="str">
            <v>Garcia, Wilkerman</v>
          </cell>
        </row>
        <row r="4046">
          <cell r="C4046">
            <v>660601</v>
          </cell>
          <cell r="M4046" t="str">
            <v>P</v>
          </cell>
          <cell r="O4046" t="str">
            <v>Garcia, Victor</v>
          </cell>
        </row>
        <row r="4047">
          <cell r="C4047">
            <v>660650</v>
          </cell>
          <cell r="M4047" t="str">
            <v>SS</v>
          </cell>
          <cell r="O4047" t="str">
            <v>Garcia, Dermis</v>
          </cell>
        </row>
        <row r="4048">
          <cell r="C4048">
            <v>660736</v>
          </cell>
          <cell r="M4048" t="str">
            <v>OF</v>
          </cell>
          <cell r="O4048" t="str">
            <v>Garcia, Tulio</v>
          </cell>
        </row>
        <row r="4049">
          <cell r="C4049">
            <v>660793</v>
          </cell>
          <cell r="M4049" t="str">
            <v>IF</v>
          </cell>
          <cell r="O4049" t="str">
            <v>Garcia, Franklin</v>
          </cell>
        </row>
        <row r="4050">
          <cell r="C4050">
            <v>660854</v>
          </cell>
          <cell r="M4050" t="str">
            <v>P</v>
          </cell>
          <cell r="O4050" t="str">
            <v>Garcia, Jesus</v>
          </cell>
        </row>
        <row r="4051">
          <cell r="C4051">
            <v>661330</v>
          </cell>
          <cell r="M4051" t="str">
            <v>P</v>
          </cell>
          <cell r="O4051" t="str">
            <v>Garcia, Javier</v>
          </cell>
        </row>
        <row r="4052">
          <cell r="C4052">
            <v>663696</v>
          </cell>
          <cell r="M4052" t="str">
            <v>C</v>
          </cell>
          <cell r="O4052" t="str">
            <v>Garcia, Gabriel</v>
          </cell>
        </row>
        <row r="4053">
          <cell r="C4053">
            <v>664571</v>
          </cell>
          <cell r="M4053" t="str">
            <v>SS</v>
          </cell>
          <cell r="O4053" t="str">
            <v>Garcia, Alexis</v>
          </cell>
        </row>
        <row r="4054">
          <cell r="C4054">
            <v>664739</v>
          </cell>
          <cell r="M4054" t="str">
            <v>OF</v>
          </cell>
          <cell r="O4054" t="str">
            <v>Garcia, Alan</v>
          </cell>
        </row>
        <row r="4055">
          <cell r="C4055">
            <v>665620</v>
          </cell>
          <cell r="M4055" t="str">
            <v>P</v>
          </cell>
          <cell r="O4055" t="str">
            <v>Garcia, Deivi</v>
          </cell>
        </row>
        <row r="4056">
          <cell r="C4056">
            <v>665621</v>
          </cell>
          <cell r="M4056" t="str">
            <v>P</v>
          </cell>
          <cell r="O4056" t="str">
            <v>Garcia, Rony</v>
          </cell>
        </row>
        <row r="4057">
          <cell r="C4057">
            <v>665701</v>
          </cell>
          <cell r="M4057" t="str">
            <v>OF</v>
          </cell>
          <cell r="O4057" t="str">
            <v>Garcia, Alejandro</v>
          </cell>
        </row>
        <row r="4058">
          <cell r="C4058">
            <v>665899</v>
          </cell>
          <cell r="M4058" t="str">
            <v>OF</v>
          </cell>
          <cell r="O4058" t="str">
            <v>Garcia, Carlos</v>
          </cell>
        </row>
        <row r="4059">
          <cell r="C4059">
            <v>665941</v>
          </cell>
          <cell r="M4059" t="str">
            <v>SS</v>
          </cell>
          <cell r="O4059" t="str">
            <v>Garcia, Juan</v>
          </cell>
        </row>
        <row r="4060">
          <cell r="C4060">
            <v>665997</v>
          </cell>
          <cell r="M4060" t="str">
            <v>C</v>
          </cell>
          <cell r="O4060" t="str">
            <v>Garcia, Jhon</v>
          </cell>
        </row>
        <row r="4061">
          <cell r="C4061">
            <v>666516</v>
          </cell>
          <cell r="M4061" t="str">
            <v>C</v>
          </cell>
          <cell r="O4061" t="str">
            <v>Garcia, Jorsan</v>
          </cell>
        </row>
        <row r="4062">
          <cell r="C4062">
            <v>666591</v>
          </cell>
          <cell r="M4062" t="str">
            <v>C</v>
          </cell>
          <cell r="O4062" t="str">
            <v>Garcia, Andy</v>
          </cell>
        </row>
        <row r="4063">
          <cell r="C4063">
            <v>666594</v>
          </cell>
          <cell r="M4063" t="str">
            <v>C</v>
          </cell>
          <cell r="O4063" t="str">
            <v>Garcia, Erik</v>
          </cell>
        </row>
        <row r="4064">
          <cell r="C4064">
            <v>666657</v>
          </cell>
          <cell r="M4064" t="str">
            <v>P</v>
          </cell>
          <cell r="O4064" t="str">
            <v>Garcia, Yerelmy</v>
          </cell>
        </row>
        <row r="4065">
          <cell r="C4065">
            <v>666678</v>
          </cell>
          <cell r="M4065" t="str">
            <v>P</v>
          </cell>
          <cell r="O4065" t="str">
            <v>Garcia, Pedro</v>
          </cell>
        </row>
        <row r="4066">
          <cell r="C4066">
            <v>666803</v>
          </cell>
          <cell r="M4066" t="str">
            <v>P</v>
          </cell>
          <cell r="O4066" t="str">
            <v>Garcia, Oliver</v>
          </cell>
        </row>
        <row r="4067">
          <cell r="C4067">
            <v>669859</v>
          </cell>
          <cell r="M4067" t="str">
            <v>3B</v>
          </cell>
          <cell r="O4067" t="str">
            <v>Garcia, Michael</v>
          </cell>
        </row>
        <row r="4068">
          <cell r="C4068">
            <v>670062</v>
          </cell>
          <cell r="M4068" t="str">
            <v>P</v>
          </cell>
          <cell r="O4068" t="str">
            <v>Garcia, Julian</v>
          </cell>
        </row>
        <row r="4069">
          <cell r="C4069">
            <v>670157</v>
          </cell>
          <cell r="M4069" t="str">
            <v>P</v>
          </cell>
          <cell r="O4069" t="str">
            <v>Garcia, Ruben</v>
          </cell>
        </row>
        <row r="4070">
          <cell r="C4070">
            <v>670329</v>
          </cell>
          <cell r="M4070" t="str">
            <v>P</v>
          </cell>
          <cell r="O4070" t="str">
            <v>Garcia, Rico</v>
          </cell>
        </row>
        <row r="4071">
          <cell r="C4071">
            <v>671223</v>
          </cell>
          <cell r="M4071" t="str">
            <v>P</v>
          </cell>
          <cell r="O4071" t="str">
            <v>Garcia, Freylin</v>
          </cell>
        </row>
        <row r="4072">
          <cell r="C4072">
            <v>571687</v>
          </cell>
          <cell r="M4072" t="str">
            <v>P</v>
          </cell>
          <cell r="O4072" t="str">
            <v>Gardeck, Ian</v>
          </cell>
        </row>
        <row r="4073">
          <cell r="C4073">
            <v>643320</v>
          </cell>
          <cell r="M4073" t="str">
            <v>P</v>
          </cell>
          <cell r="O4073" t="str">
            <v>Gardewine, Nick</v>
          </cell>
        </row>
        <row r="4074">
          <cell r="C4074">
            <v>670667</v>
          </cell>
          <cell r="M4074" t="str">
            <v>IF</v>
          </cell>
          <cell r="O4074" t="str">
            <v>Gardiner, Josh</v>
          </cell>
        </row>
        <row r="4075">
          <cell r="C4075">
            <v>458731</v>
          </cell>
          <cell r="M4075" t="str">
            <v>LF</v>
          </cell>
          <cell r="O4075" t="str">
            <v>Gardner, Brett</v>
          </cell>
        </row>
        <row r="4076">
          <cell r="C4076">
            <v>571688</v>
          </cell>
          <cell r="M4076" t="str">
            <v>P</v>
          </cell>
          <cell r="O4076" t="str">
            <v>Gardner, Joe</v>
          </cell>
        </row>
        <row r="4077">
          <cell r="C4077">
            <v>641596</v>
          </cell>
          <cell r="M4077" t="str">
            <v>LF</v>
          </cell>
          <cell r="O4077" t="str">
            <v>Gardner, Jeff</v>
          </cell>
        </row>
        <row r="4078">
          <cell r="C4078">
            <v>545339</v>
          </cell>
          <cell r="M4078" t="str">
            <v>C</v>
          </cell>
          <cell r="O4078" t="str">
            <v>Garfield, Cameron</v>
          </cell>
        </row>
        <row r="4079">
          <cell r="C4079">
            <v>593638</v>
          </cell>
          <cell r="M4079" t="str">
            <v>CF</v>
          </cell>
          <cell r="O4079" t="str">
            <v>Garia, Chris</v>
          </cell>
        </row>
        <row r="4080">
          <cell r="C4080">
            <v>464099</v>
          </cell>
          <cell r="M4080" t="str">
            <v>P</v>
          </cell>
          <cell r="O4080" t="str">
            <v>Garibaldi, Cecilio</v>
          </cell>
        </row>
        <row r="4081">
          <cell r="C4081">
            <v>664247</v>
          </cell>
          <cell r="M4081" t="str">
            <v>CF</v>
          </cell>
          <cell r="O4081" t="str">
            <v>Garlick, Kyle</v>
          </cell>
        </row>
        <row r="4082">
          <cell r="C4082">
            <v>572863</v>
          </cell>
          <cell r="M4082" t="str">
            <v>C</v>
          </cell>
          <cell r="O4082" t="str">
            <v>Garneau, Dustin</v>
          </cell>
        </row>
        <row r="4083">
          <cell r="C4083">
            <v>451198</v>
          </cell>
          <cell r="M4083" t="str">
            <v>OF</v>
          </cell>
          <cell r="O4083" t="str">
            <v>Garner, Cole</v>
          </cell>
        </row>
        <row r="4084">
          <cell r="C4084">
            <v>592330</v>
          </cell>
          <cell r="M4084" t="str">
            <v>P</v>
          </cell>
          <cell r="O4084" t="str">
            <v>Garner, Perci</v>
          </cell>
        </row>
        <row r="4085">
          <cell r="C4085">
            <v>595219</v>
          </cell>
          <cell r="M4085" t="str">
            <v>P</v>
          </cell>
          <cell r="O4085" t="str">
            <v>Garner, David</v>
          </cell>
        </row>
        <row r="4086">
          <cell r="C4086">
            <v>621488</v>
          </cell>
          <cell r="M4086" t="str">
            <v>C</v>
          </cell>
          <cell r="O4086" t="str">
            <v>Garner, Daniel</v>
          </cell>
        </row>
        <row r="4087">
          <cell r="C4087">
            <v>643321</v>
          </cell>
          <cell r="M4087" t="str">
            <v>P</v>
          </cell>
          <cell r="O4087" t="str">
            <v>Garner, Max</v>
          </cell>
        </row>
        <row r="4088">
          <cell r="C4088">
            <v>607237</v>
          </cell>
          <cell r="M4088" t="str">
            <v>P</v>
          </cell>
          <cell r="O4088" t="str">
            <v>Garrett, Amir</v>
          </cell>
        </row>
        <row r="4089">
          <cell r="C4089">
            <v>656448</v>
          </cell>
          <cell r="M4089" t="str">
            <v>RF</v>
          </cell>
          <cell r="O4089" t="str">
            <v>Garrett, Stone</v>
          </cell>
        </row>
        <row r="4090">
          <cell r="C4090">
            <v>657585</v>
          </cell>
          <cell r="M4090" t="str">
            <v>P</v>
          </cell>
          <cell r="O4090" t="str">
            <v>Garrett, Reed</v>
          </cell>
        </row>
        <row r="4091">
          <cell r="C4091">
            <v>516668</v>
          </cell>
          <cell r="M4091" t="str">
            <v>P</v>
          </cell>
          <cell r="O4091" t="str">
            <v>Garrido, Santiago</v>
          </cell>
        </row>
        <row r="4092">
          <cell r="C4092">
            <v>606978</v>
          </cell>
          <cell r="M4092" t="str">
            <v>P</v>
          </cell>
          <cell r="O4092" t="str">
            <v>Garrison, Taylor</v>
          </cell>
        </row>
        <row r="4093">
          <cell r="C4093">
            <v>606979</v>
          </cell>
          <cell r="M4093" t="str">
            <v>C</v>
          </cell>
          <cell r="O4093" t="str">
            <v>Garrison, Trent</v>
          </cell>
        </row>
        <row r="4094">
          <cell r="C4094">
            <v>623439</v>
          </cell>
          <cell r="M4094" t="str">
            <v>P</v>
          </cell>
          <cell r="O4094" t="str">
            <v>Garton, Ryan</v>
          </cell>
        </row>
        <row r="4095">
          <cell r="C4095">
            <v>641598</v>
          </cell>
          <cell r="M4095" t="str">
            <v>C</v>
          </cell>
          <cell r="O4095" t="str">
            <v>Garver, Mitch</v>
          </cell>
        </row>
        <row r="4096">
          <cell r="C4096">
            <v>595958</v>
          </cell>
          <cell r="M4096" t="str">
            <v>LF</v>
          </cell>
          <cell r="O4096" t="str">
            <v>Garvey, Ryan</v>
          </cell>
        </row>
        <row r="4097">
          <cell r="C4097">
            <v>596840</v>
          </cell>
          <cell r="M4097" t="str">
            <v>LF</v>
          </cell>
          <cell r="O4097" t="str">
            <v>Garvey, Robbie</v>
          </cell>
        </row>
        <row r="4098">
          <cell r="C4098">
            <v>543204</v>
          </cell>
          <cell r="M4098" t="str">
            <v>P</v>
          </cell>
          <cell r="O4098" t="str">
            <v>Garvin, Grayson</v>
          </cell>
        </row>
        <row r="4099">
          <cell r="C4099">
            <v>490063</v>
          </cell>
          <cell r="M4099" t="str">
            <v>P</v>
          </cell>
          <cell r="O4099" t="str">
            <v>Garza, Matt</v>
          </cell>
        </row>
        <row r="4100">
          <cell r="C4100">
            <v>595220</v>
          </cell>
          <cell r="M4100" t="str">
            <v>P</v>
          </cell>
          <cell r="O4100" t="str">
            <v>Garza, Alexis</v>
          </cell>
        </row>
        <row r="4101">
          <cell r="C4101">
            <v>606980</v>
          </cell>
          <cell r="M4101" t="str">
            <v>1B</v>
          </cell>
          <cell r="O4101" t="str">
            <v>Garza, Mike</v>
          </cell>
        </row>
        <row r="4102">
          <cell r="C4102">
            <v>621057</v>
          </cell>
          <cell r="M4102" t="str">
            <v>P</v>
          </cell>
          <cell r="O4102" t="str">
            <v>Garza, Justin</v>
          </cell>
        </row>
        <row r="4103">
          <cell r="C4103">
            <v>621248</v>
          </cell>
          <cell r="M4103" t="str">
            <v>P</v>
          </cell>
          <cell r="O4103" t="str">
            <v>Garza, Ralph</v>
          </cell>
        </row>
        <row r="4104">
          <cell r="C4104">
            <v>664782</v>
          </cell>
          <cell r="M4104" t="str">
            <v>2B</v>
          </cell>
          <cell r="O4104" t="str">
            <v>Garzillo, Mike</v>
          </cell>
        </row>
        <row r="4105">
          <cell r="C4105">
            <v>660590</v>
          </cell>
          <cell r="M4105" t="str">
            <v>SS</v>
          </cell>
          <cell r="O4105" t="str">
            <v>Garzon, Angel</v>
          </cell>
        </row>
        <row r="4106">
          <cell r="C4106">
            <v>645282</v>
          </cell>
          <cell r="M4106" t="str">
            <v>SS</v>
          </cell>
          <cell r="O4106" t="str">
            <v>Gasparini, Marten</v>
          </cell>
        </row>
        <row r="4107">
          <cell r="C4107">
            <v>641599</v>
          </cell>
          <cell r="M4107" t="str">
            <v>OF</v>
          </cell>
          <cell r="O4107" t="str">
            <v>Gassaway, Randolph</v>
          </cell>
        </row>
        <row r="4108">
          <cell r="C4108">
            <v>518713</v>
          </cell>
          <cell r="M4108" t="str">
            <v>P</v>
          </cell>
          <cell r="O4108" t="str">
            <v>Gast, John</v>
          </cell>
        </row>
        <row r="4109">
          <cell r="C4109">
            <v>471679</v>
          </cell>
          <cell r="M4109" t="str">
            <v>2B</v>
          </cell>
          <cell r="O4109" t="str">
            <v>Gastelum, Carlos Alberto</v>
          </cell>
        </row>
        <row r="4110">
          <cell r="C4110">
            <v>656449</v>
          </cell>
          <cell r="M4110" t="str">
            <v>SS</v>
          </cell>
          <cell r="O4110" t="str">
            <v>Gatewood, Jake</v>
          </cell>
        </row>
        <row r="4111">
          <cell r="C4111">
            <v>658735</v>
          </cell>
          <cell r="M4111" t="str">
            <v>P</v>
          </cell>
          <cell r="O4111" t="str">
            <v>Gatlin, John</v>
          </cell>
        </row>
        <row r="4112">
          <cell r="C4112">
            <v>594828</v>
          </cell>
          <cell r="M4112" t="str">
            <v>C</v>
          </cell>
          <cell r="O4112" t="str">
            <v>Gattis, Evan</v>
          </cell>
        </row>
        <row r="4113">
          <cell r="C4113">
            <v>656450</v>
          </cell>
          <cell r="M4113" t="str">
            <v>P</v>
          </cell>
          <cell r="O4113" t="str">
            <v>Gatto, Joe</v>
          </cell>
        </row>
        <row r="4114">
          <cell r="C4114">
            <v>429985</v>
          </cell>
          <cell r="M4114" t="str">
            <v>P</v>
          </cell>
          <cell r="O4114" t="str">
            <v>Gaudin, Chad</v>
          </cell>
        </row>
        <row r="4115">
          <cell r="C4115">
            <v>657586</v>
          </cell>
          <cell r="M4115" t="str">
            <v>P</v>
          </cell>
          <cell r="O4115" t="str">
            <v>Gauna, Koby</v>
          </cell>
        </row>
        <row r="4116">
          <cell r="C4116">
            <v>670100</v>
          </cell>
          <cell r="M4116" t="str">
            <v>C</v>
          </cell>
          <cell r="O4116" t="str">
            <v>Gauntt, David</v>
          </cell>
        </row>
        <row r="4117">
          <cell r="C4117">
            <v>592331</v>
          </cell>
          <cell r="M4117" t="str">
            <v>P</v>
          </cell>
          <cell r="O4117" t="str">
            <v>Gause, Jay</v>
          </cell>
        </row>
        <row r="4118">
          <cell r="C4118">
            <v>592332</v>
          </cell>
          <cell r="M4118" t="str">
            <v>P</v>
          </cell>
          <cell r="O4118" t="str">
            <v>Gausman, Kevin</v>
          </cell>
        </row>
        <row r="4119">
          <cell r="C4119">
            <v>670581</v>
          </cell>
          <cell r="M4119" t="str">
            <v>P</v>
          </cell>
          <cell r="O4119" t="str">
            <v>Gauthier, Kyle</v>
          </cell>
        </row>
        <row r="4120">
          <cell r="C4120">
            <v>642589</v>
          </cell>
          <cell r="M4120" t="str">
            <v>P</v>
          </cell>
          <cell r="O4120" t="str">
            <v>Gavidia, Angel</v>
          </cell>
        </row>
        <row r="4121">
          <cell r="C4121">
            <v>543208</v>
          </cell>
          <cell r="M4121" t="str">
            <v>P</v>
          </cell>
          <cell r="O4121" t="str">
            <v>Gaviglio, Sam</v>
          </cell>
        </row>
        <row r="4122">
          <cell r="C4122">
            <v>667050</v>
          </cell>
          <cell r="M4122" t="str">
            <v>P</v>
          </cell>
          <cell r="O4122" t="str">
            <v>Gavin, Grant</v>
          </cell>
        </row>
        <row r="4123">
          <cell r="C4123">
            <v>657587</v>
          </cell>
          <cell r="M4123" t="str">
            <v>C</v>
          </cell>
          <cell r="O4123" t="str">
            <v>Gavitt, Tom</v>
          </cell>
        </row>
        <row r="4124">
          <cell r="C4124">
            <v>554230</v>
          </cell>
          <cell r="M4124" t="str">
            <v>P</v>
          </cell>
          <cell r="O4124" t="str">
            <v>Gaxiola, Amilcar</v>
          </cell>
        </row>
        <row r="4125">
          <cell r="C4125">
            <v>641603</v>
          </cell>
          <cell r="M4125" t="str">
            <v>OF</v>
          </cell>
          <cell r="O4125" t="str">
            <v>Gaylor, Stephen</v>
          </cell>
        </row>
        <row r="4126">
          <cell r="C4126">
            <v>571692</v>
          </cell>
          <cell r="M4126" t="str">
            <v>3B</v>
          </cell>
          <cell r="O4126" t="str">
            <v>Gaynor, Wade</v>
          </cell>
        </row>
        <row r="4127">
          <cell r="C4127">
            <v>518715</v>
          </cell>
          <cell r="M4127" t="str">
            <v>P</v>
          </cell>
          <cell r="O4127" t="str">
            <v>Gearrin, Cory</v>
          </cell>
        </row>
        <row r="4128">
          <cell r="C4128">
            <v>643322</v>
          </cell>
          <cell r="M4128" t="str">
            <v>IF</v>
          </cell>
          <cell r="O4128" t="str">
            <v>Gebhardt, Ryan</v>
          </cell>
        </row>
        <row r="4129">
          <cell r="C4129">
            <v>607538</v>
          </cell>
          <cell r="M4129" t="str">
            <v>1B</v>
          </cell>
          <cell r="O4129" t="str">
            <v>Gedman, Matt</v>
          </cell>
        </row>
        <row r="4130">
          <cell r="C4130">
            <v>518716</v>
          </cell>
          <cell r="M4130" t="str">
            <v>P</v>
          </cell>
          <cell r="O4130" t="str">
            <v>Gee, Dillon</v>
          </cell>
        </row>
        <row r="4131">
          <cell r="C4131">
            <v>664016</v>
          </cell>
          <cell r="M4131" t="str">
            <v>P</v>
          </cell>
          <cell r="O4131" t="str">
            <v>Geekie, Dalton</v>
          </cell>
        </row>
        <row r="4132">
          <cell r="C4132">
            <v>446207</v>
          </cell>
          <cell r="M4132" t="str">
            <v>P</v>
          </cell>
          <cell r="O4132" t="str">
            <v>Geer, Josh</v>
          </cell>
        </row>
        <row r="4133">
          <cell r="C4133">
            <v>658191</v>
          </cell>
          <cell r="M4133" t="str">
            <v>P</v>
          </cell>
          <cell r="O4133" t="str">
            <v>Gehrs, Kyle</v>
          </cell>
        </row>
        <row r="4134">
          <cell r="C4134">
            <v>594830</v>
          </cell>
          <cell r="M4134" t="str">
            <v>1B</v>
          </cell>
          <cell r="O4134" t="str">
            <v>Geiger, Dustin</v>
          </cell>
        </row>
        <row r="4135">
          <cell r="C4135">
            <v>621358</v>
          </cell>
          <cell r="M4135" t="str">
            <v>P</v>
          </cell>
          <cell r="O4135" t="str">
            <v>Geisler, Cory</v>
          </cell>
        </row>
        <row r="4136">
          <cell r="C4136">
            <v>571693</v>
          </cell>
          <cell r="M4136" t="str">
            <v>RF</v>
          </cell>
          <cell r="O4136" t="str">
            <v>Gelalich, Jeff</v>
          </cell>
        </row>
        <row r="4137">
          <cell r="C4137">
            <v>544993</v>
          </cell>
          <cell r="M4137" t="str">
            <v>P</v>
          </cell>
          <cell r="O4137" t="str">
            <v>Geltz, Steve</v>
          </cell>
        </row>
        <row r="4138">
          <cell r="C4138">
            <v>642328</v>
          </cell>
          <cell r="M4138" t="str">
            <v>C</v>
          </cell>
          <cell r="O4138" t="str">
            <v>Genao, Angel</v>
          </cell>
        </row>
        <row r="4139">
          <cell r="C4139">
            <v>571697</v>
          </cell>
          <cell r="M4139" t="str">
            <v>2B</v>
          </cell>
          <cell r="O4139" t="str">
            <v>Gennett, Scooter</v>
          </cell>
        </row>
        <row r="4140">
          <cell r="C4140">
            <v>665648</v>
          </cell>
          <cell r="M4140" t="str">
            <v>C</v>
          </cell>
          <cell r="O4140" t="str">
            <v>Genoves, Ricardo</v>
          </cell>
        </row>
        <row r="4141">
          <cell r="C4141">
            <v>502226</v>
          </cell>
          <cell r="M4141" t="str">
            <v>LF</v>
          </cell>
          <cell r="O4141" t="str">
            <v>Gentry, Craig</v>
          </cell>
        </row>
        <row r="4142">
          <cell r="C4142">
            <v>607977</v>
          </cell>
          <cell r="M4142" t="str">
            <v>IF</v>
          </cell>
          <cell r="O4142" t="str">
            <v>George, Darryl</v>
          </cell>
        </row>
        <row r="4143">
          <cell r="C4143">
            <v>649558</v>
          </cell>
          <cell r="M4143" t="str">
            <v>RF</v>
          </cell>
          <cell r="O4143" t="str">
            <v>George, Jose</v>
          </cell>
        </row>
        <row r="4144">
          <cell r="C4144">
            <v>657426</v>
          </cell>
          <cell r="M4144" t="str">
            <v>SS</v>
          </cell>
          <cell r="O4144" t="str">
            <v>George, Max</v>
          </cell>
        </row>
        <row r="4145">
          <cell r="C4145">
            <v>665009</v>
          </cell>
          <cell r="M4145" t="str">
            <v>1B</v>
          </cell>
          <cell r="O4145" t="str">
            <v>George, Jordan</v>
          </cell>
        </row>
        <row r="4146">
          <cell r="C4146">
            <v>625559</v>
          </cell>
          <cell r="M4146" t="str">
            <v>P</v>
          </cell>
          <cell r="O4146" t="str">
            <v>Geraldo, Jose</v>
          </cell>
        </row>
        <row r="4147">
          <cell r="C4147">
            <v>645283</v>
          </cell>
          <cell r="M4147" t="str">
            <v>SS</v>
          </cell>
          <cell r="O4147" t="str">
            <v>Geraldo, Manuel</v>
          </cell>
        </row>
        <row r="4148">
          <cell r="C4148">
            <v>658680</v>
          </cell>
          <cell r="M4148" t="str">
            <v>LF</v>
          </cell>
          <cell r="O4148" t="str">
            <v>Geraldo, Claudio</v>
          </cell>
        </row>
        <row r="4149">
          <cell r="C4149">
            <v>661569</v>
          </cell>
          <cell r="M4149" t="str">
            <v>P</v>
          </cell>
          <cell r="O4149" t="str">
            <v>Gerardo, Josue</v>
          </cell>
        </row>
        <row r="4150">
          <cell r="C4150">
            <v>595222</v>
          </cell>
          <cell r="M4150" t="str">
            <v>RF</v>
          </cell>
          <cell r="O4150" t="str">
            <v>Gerber, Mike</v>
          </cell>
        </row>
        <row r="4151">
          <cell r="C4151">
            <v>664920</v>
          </cell>
          <cell r="M4151" t="str">
            <v>P</v>
          </cell>
          <cell r="O4151" t="str">
            <v>Gercken, Nate</v>
          </cell>
        </row>
        <row r="4152">
          <cell r="C4152">
            <v>591689</v>
          </cell>
          <cell r="M4152" t="str">
            <v>P</v>
          </cell>
          <cell r="O4152" t="str">
            <v>Gerdel, Anderson</v>
          </cell>
        </row>
        <row r="4153">
          <cell r="C4153">
            <v>593334</v>
          </cell>
          <cell r="M4153" t="str">
            <v>P</v>
          </cell>
          <cell r="O4153" t="str">
            <v>German, Domingo</v>
          </cell>
        </row>
        <row r="4154">
          <cell r="C4154">
            <v>606187</v>
          </cell>
          <cell r="M4154" t="str">
            <v>P</v>
          </cell>
          <cell r="O4154" t="str">
            <v>German, Audry</v>
          </cell>
        </row>
        <row r="4155">
          <cell r="C4155">
            <v>641606</v>
          </cell>
          <cell r="M4155" t="str">
            <v>P</v>
          </cell>
          <cell r="O4155" t="str">
            <v>German, Devonte</v>
          </cell>
        </row>
        <row r="4156">
          <cell r="C4156">
            <v>642549</v>
          </cell>
          <cell r="M4156" t="str">
            <v>P</v>
          </cell>
          <cell r="O4156" t="str">
            <v>German, Angel</v>
          </cell>
        </row>
        <row r="4157">
          <cell r="C4157">
            <v>650549</v>
          </cell>
          <cell r="M4157" t="str">
            <v>P</v>
          </cell>
          <cell r="O4157" t="str">
            <v>German, Francisco</v>
          </cell>
        </row>
        <row r="4158">
          <cell r="C4158">
            <v>660424</v>
          </cell>
          <cell r="M4158" t="str">
            <v>P</v>
          </cell>
          <cell r="O4158" t="str">
            <v>German, Edwin</v>
          </cell>
        </row>
        <row r="4159">
          <cell r="C4159">
            <v>666022</v>
          </cell>
          <cell r="M4159" t="str">
            <v>P</v>
          </cell>
          <cell r="O4159" t="str">
            <v>German, Jhonatan</v>
          </cell>
        </row>
        <row r="4160">
          <cell r="C4160">
            <v>430683</v>
          </cell>
          <cell r="M4160" t="str">
            <v>P</v>
          </cell>
          <cell r="O4160" t="str">
            <v>Germano, Justin</v>
          </cell>
        </row>
        <row r="4161">
          <cell r="C4161">
            <v>542674</v>
          </cell>
          <cell r="M4161" t="str">
            <v>P</v>
          </cell>
          <cell r="O4161" t="str">
            <v>Germen, Gonzalez</v>
          </cell>
        </row>
        <row r="4162">
          <cell r="C4162">
            <v>628704</v>
          </cell>
          <cell r="M4162" t="str">
            <v>P</v>
          </cell>
          <cell r="O4162" t="str">
            <v>Germoso, Herminio</v>
          </cell>
        </row>
        <row r="4163">
          <cell r="C4163">
            <v>571699</v>
          </cell>
          <cell r="M4163" t="str">
            <v>P</v>
          </cell>
          <cell r="O4163" t="str">
            <v>Gerritse, Brett</v>
          </cell>
        </row>
        <row r="4164">
          <cell r="C4164">
            <v>463645</v>
          </cell>
          <cell r="M4164" t="str">
            <v>P</v>
          </cell>
          <cell r="O4164" t="str">
            <v>Gervacio, Sammy</v>
          </cell>
        </row>
        <row r="4165">
          <cell r="C4165">
            <v>621113</v>
          </cell>
          <cell r="M4165" t="str">
            <v>P</v>
          </cell>
          <cell r="O4165" t="str">
            <v>Gesell, Jared</v>
          </cell>
        </row>
        <row r="4166">
          <cell r="C4166">
            <v>663400</v>
          </cell>
          <cell r="M4166" t="str">
            <v>P</v>
          </cell>
          <cell r="O4166" t="str">
            <v>Gettman, CJ</v>
          </cell>
        </row>
        <row r="4167">
          <cell r="C4167">
            <v>656455</v>
          </cell>
          <cell r="M4167" t="str">
            <v>CF</v>
          </cell>
          <cell r="O4167" t="str">
            <v>Gettys, Michael</v>
          </cell>
        </row>
        <row r="4168">
          <cell r="C4168">
            <v>460051</v>
          </cell>
          <cell r="M4168" t="str">
            <v>2B</v>
          </cell>
          <cell r="O4168" t="str">
            <v>Getz, Chris</v>
          </cell>
        </row>
        <row r="4169">
          <cell r="C4169">
            <v>607328</v>
          </cell>
          <cell r="M4169" t="str">
            <v>P</v>
          </cell>
          <cell r="O4169" t="str">
            <v>Geyer, Cody</v>
          </cell>
        </row>
        <row r="4170">
          <cell r="C4170">
            <v>621300</v>
          </cell>
          <cell r="M4170" t="str">
            <v>P</v>
          </cell>
          <cell r="O4170" t="str">
            <v>Ghelfi, Drew</v>
          </cell>
        </row>
        <row r="4171">
          <cell r="C4171">
            <v>662145</v>
          </cell>
          <cell r="M4171" t="str">
            <v>C</v>
          </cell>
          <cell r="O4171" t="str">
            <v>Ghelfi, Mitch</v>
          </cell>
        </row>
        <row r="4172">
          <cell r="C4172">
            <v>657588</v>
          </cell>
          <cell r="M4172" t="str">
            <v>P</v>
          </cell>
          <cell r="O4172" t="str">
            <v>Ghidotti, Keegan</v>
          </cell>
        </row>
        <row r="4173">
          <cell r="C4173">
            <v>114739</v>
          </cell>
          <cell r="M4173" t="str">
            <v>DH</v>
          </cell>
          <cell r="O4173" t="str">
            <v>Giambi, Jason</v>
          </cell>
        </row>
        <row r="4174">
          <cell r="C4174">
            <v>623508</v>
          </cell>
          <cell r="M4174" t="str">
            <v>SS</v>
          </cell>
          <cell r="O4174" t="str">
            <v>Giambrone, Trent</v>
          </cell>
        </row>
        <row r="4175">
          <cell r="C4175">
            <v>572868</v>
          </cell>
          <cell r="M4175" t="str">
            <v>LF</v>
          </cell>
          <cell r="O4175" t="str">
            <v>Giansanti, Anthony</v>
          </cell>
        </row>
        <row r="4176">
          <cell r="C4176">
            <v>501958</v>
          </cell>
          <cell r="M4176" t="str">
            <v>P</v>
          </cell>
          <cell r="O4176" t="str">
            <v>Giardina, Carmine</v>
          </cell>
        </row>
        <row r="4177">
          <cell r="C4177">
            <v>657589</v>
          </cell>
          <cell r="M4177" t="str">
            <v>C</v>
          </cell>
          <cell r="O4177" t="str">
            <v>Giardina, Sal</v>
          </cell>
        </row>
        <row r="4178">
          <cell r="C4178">
            <v>543213</v>
          </cell>
          <cell r="M4178" t="str">
            <v>2B</v>
          </cell>
          <cell r="O4178" t="str">
            <v>Giavotella, Johnny</v>
          </cell>
        </row>
        <row r="4179">
          <cell r="C4179">
            <v>664139</v>
          </cell>
          <cell r="M4179" t="str">
            <v>P</v>
          </cell>
          <cell r="O4179" t="str">
            <v>Gibaut, Ian</v>
          </cell>
        </row>
        <row r="4180">
          <cell r="C4180">
            <v>623177</v>
          </cell>
          <cell r="M4180" t="str">
            <v>P</v>
          </cell>
          <cell r="O4180" t="str">
            <v>Gibbard, Ryan</v>
          </cell>
        </row>
        <row r="4181">
          <cell r="C4181">
            <v>611471</v>
          </cell>
          <cell r="M4181" t="str">
            <v>P</v>
          </cell>
          <cell r="O4181" t="str">
            <v>Gibbons, Sam</v>
          </cell>
        </row>
        <row r="4182">
          <cell r="C4182">
            <v>660874</v>
          </cell>
          <cell r="M4182" t="str">
            <v>P</v>
          </cell>
          <cell r="O4182" t="str">
            <v>Gibbons, Mike</v>
          </cell>
        </row>
        <row r="4183">
          <cell r="C4183">
            <v>666923</v>
          </cell>
          <cell r="M4183" t="str">
            <v>OF</v>
          </cell>
          <cell r="O4183" t="str">
            <v>Gibbons, Zach</v>
          </cell>
        </row>
        <row r="4184">
          <cell r="C4184">
            <v>544927</v>
          </cell>
          <cell r="M4184" t="str">
            <v>C</v>
          </cell>
          <cell r="O4184" t="str">
            <v>Gibbs, Micah</v>
          </cell>
        </row>
        <row r="4185">
          <cell r="C4185">
            <v>669659</v>
          </cell>
          <cell r="M4185" t="str">
            <v>C</v>
          </cell>
          <cell r="O4185" t="str">
            <v>Gibbs, Brent</v>
          </cell>
        </row>
        <row r="4186">
          <cell r="C4186">
            <v>670330</v>
          </cell>
          <cell r="M4186" t="str">
            <v>P</v>
          </cell>
          <cell r="O4186" t="str">
            <v>Gibbs, Emerson</v>
          </cell>
        </row>
        <row r="4187">
          <cell r="C4187">
            <v>502043</v>
          </cell>
          <cell r="M4187" t="str">
            <v>P</v>
          </cell>
          <cell r="O4187" t="str">
            <v>Gibson, Kyle</v>
          </cell>
        </row>
        <row r="4188">
          <cell r="C4188">
            <v>543214</v>
          </cell>
          <cell r="M4188" t="str">
            <v>2B</v>
          </cell>
          <cell r="O4188" t="str">
            <v>Gibson, Derrik</v>
          </cell>
        </row>
        <row r="4189">
          <cell r="C4189">
            <v>592336</v>
          </cell>
          <cell r="M4189" t="str">
            <v>P</v>
          </cell>
          <cell r="O4189" t="str">
            <v>Gibson, Daniel</v>
          </cell>
        </row>
        <row r="4190">
          <cell r="C4190">
            <v>605247</v>
          </cell>
          <cell r="M4190" t="str">
            <v>LF</v>
          </cell>
          <cell r="O4190" t="str">
            <v>Gibson, Tyler</v>
          </cell>
        </row>
        <row r="4191">
          <cell r="C4191">
            <v>622057</v>
          </cell>
          <cell r="M4191" t="str">
            <v>OF</v>
          </cell>
          <cell r="O4191" t="str">
            <v>Gibson, Cam</v>
          </cell>
        </row>
        <row r="4192">
          <cell r="C4192">
            <v>658255</v>
          </cell>
          <cell r="M4192" t="str">
            <v>RF</v>
          </cell>
          <cell r="O4192" t="str">
            <v>Gibson, Derek</v>
          </cell>
        </row>
        <row r="4193">
          <cell r="C4193">
            <v>641612</v>
          </cell>
          <cell r="M4193" t="str">
            <v>3B</v>
          </cell>
          <cell r="O4193" t="str">
            <v>Gideon, Ronnie</v>
          </cell>
        </row>
        <row r="4194">
          <cell r="C4194">
            <v>650524</v>
          </cell>
          <cell r="M4194" t="str">
            <v>2B</v>
          </cell>
          <cell r="O4194" t="str">
            <v>Gideon, Yolberth</v>
          </cell>
        </row>
        <row r="4195">
          <cell r="C4195">
            <v>641613</v>
          </cell>
          <cell r="M4195" t="str">
            <v>P</v>
          </cell>
          <cell r="O4195" t="str">
            <v>Giel, Tim</v>
          </cell>
        </row>
        <row r="4196">
          <cell r="C4196">
            <v>282594</v>
          </cell>
          <cell r="M4196" t="str">
            <v>C</v>
          </cell>
          <cell r="O4196" t="str">
            <v>Gil, Geronimo</v>
          </cell>
        </row>
        <row r="4197">
          <cell r="C4197">
            <v>468474</v>
          </cell>
          <cell r="M4197" t="str">
            <v>C</v>
          </cell>
          <cell r="O4197" t="str">
            <v>Gil, Jose</v>
          </cell>
        </row>
        <row r="4198">
          <cell r="C4198">
            <v>503085</v>
          </cell>
          <cell r="M4198" t="str">
            <v>P</v>
          </cell>
          <cell r="O4198" t="str">
            <v>Gil, Francisco</v>
          </cell>
        </row>
        <row r="4199">
          <cell r="C4199">
            <v>593479</v>
          </cell>
          <cell r="M4199" t="str">
            <v>P</v>
          </cell>
          <cell r="O4199" t="str">
            <v>Gil, Yean Carlos</v>
          </cell>
        </row>
        <row r="4200">
          <cell r="C4200">
            <v>607540</v>
          </cell>
          <cell r="M4200" t="str">
            <v>P</v>
          </cell>
          <cell r="O4200" t="str">
            <v>Gil, Isaac</v>
          </cell>
        </row>
        <row r="4201">
          <cell r="C4201">
            <v>642365</v>
          </cell>
          <cell r="M4201" t="str">
            <v>LF</v>
          </cell>
          <cell r="O4201" t="str">
            <v>Gil, Geremias</v>
          </cell>
        </row>
        <row r="4202">
          <cell r="C4202">
            <v>645284</v>
          </cell>
          <cell r="M4202" t="str">
            <v>P</v>
          </cell>
          <cell r="O4202" t="str">
            <v>Gil, Frank</v>
          </cell>
        </row>
        <row r="4203">
          <cell r="C4203">
            <v>650370</v>
          </cell>
          <cell r="M4203" t="str">
            <v>LF</v>
          </cell>
          <cell r="O4203" t="str">
            <v>Gil, Jorge</v>
          </cell>
        </row>
        <row r="4204">
          <cell r="C4204">
            <v>660520</v>
          </cell>
          <cell r="M4204" t="str">
            <v>OF</v>
          </cell>
          <cell r="O4204" t="str">
            <v>Gil, Edy</v>
          </cell>
        </row>
        <row r="4205">
          <cell r="C4205">
            <v>661563</v>
          </cell>
          <cell r="M4205" t="str">
            <v>P</v>
          </cell>
          <cell r="O4205" t="str">
            <v>Gil, Luis</v>
          </cell>
        </row>
        <row r="4206">
          <cell r="C4206">
            <v>607541</v>
          </cell>
          <cell r="M4206" t="str">
            <v>2B</v>
          </cell>
          <cell r="O4206" t="str">
            <v>Gilbert, Trent</v>
          </cell>
        </row>
        <row r="4207">
          <cell r="C4207">
            <v>643323</v>
          </cell>
          <cell r="M4207" t="str">
            <v>P</v>
          </cell>
          <cell r="O4207" t="str">
            <v>Gilbert, Brian</v>
          </cell>
        </row>
        <row r="4208">
          <cell r="C4208">
            <v>656457</v>
          </cell>
          <cell r="M4208" t="str">
            <v>P</v>
          </cell>
          <cell r="O4208" t="str">
            <v>Gilbert, Tyler</v>
          </cell>
        </row>
        <row r="4209">
          <cell r="C4209">
            <v>669335</v>
          </cell>
          <cell r="M4209" t="str">
            <v>P</v>
          </cell>
          <cell r="O4209" t="str">
            <v>Gilbert, Will</v>
          </cell>
        </row>
        <row r="4210">
          <cell r="C4210">
            <v>657590</v>
          </cell>
          <cell r="M4210" t="str">
            <v>C</v>
          </cell>
          <cell r="O4210" t="str">
            <v>Gildea, Brandon</v>
          </cell>
        </row>
        <row r="4211">
          <cell r="C4211">
            <v>571704</v>
          </cell>
          <cell r="M4211" t="str">
            <v>P</v>
          </cell>
          <cell r="O4211" t="str">
            <v>Giles, Ken</v>
          </cell>
        </row>
        <row r="4212">
          <cell r="C4212">
            <v>543216</v>
          </cell>
          <cell r="M4212" t="str">
            <v>3B</v>
          </cell>
          <cell r="O4212" t="str">
            <v>Gillaspie, Conor</v>
          </cell>
        </row>
        <row r="4213">
          <cell r="C4213">
            <v>656459</v>
          </cell>
          <cell r="M4213" t="str">
            <v>1B</v>
          </cell>
          <cell r="O4213" t="str">
            <v>Gillaspie, Casey</v>
          </cell>
        </row>
        <row r="4214">
          <cell r="C4214">
            <v>502261</v>
          </cell>
          <cell r="M4214" t="str">
            <v>CF</v>
          </cell>
          <cell r="O4214" t="str">
            <v>Gillespie, Cole</v>
          </cell>
        </row>
        <row r="4215">
          <cell r="C4215">
            <v>571706</v>
          </cell>
          <cell r="M4215" t="str">
            <v>P</v>
          </cell>
          <cell r="O4215" t="str">
            <v>Gillheeney, James</v>
          </cell>
        </row>
        <row r="4216">
          <cell r="C4216">
            <v>571707</v>
          </cell>
          <cell r="M4216" t="str">
            <v>P</v>
          </cell>
          <cell r="O4216" t="str">
            <v>Gilliam, Robert</v>
          </cell>
        </row>
        <row r="4217">
          <cell r="C4217">
            <v>656462</v>
          </cell>
          <cell r="M4217" t="str">
            <v>OF</v>
          </cell>
          <cell r="O4217" t="str">
            <v>Gilliam, Isiah</v>
          </cell>
        </row>
        <row r="4218">
          <cell r="C4218">
            <v>502265</v>
          </cell>
          <cell r="M4218" t="str">
            <v>CF</v>
          </cell>
          <cell r="O4218" t="str">
            <v>Gillies, Tyson</v>
          </cell>
        </row>
        <row r="4219">
          <cell r="C4219">
            <v>606981</v>
          </cell>
          <cell r="M4219" t="str">
            <v>P</v>
          </cell>
          <cell r="O4219" t="str">
            <v>Gillies, Darin</v>
          </cell>
        </row>
        <row r="4220">
          <cell r="C4220">
            <v>663409</v>
          </cell>
          <cell r="M4220" t="str">
            <v>P</v>
          </cell>
          <cell r="O4220" t="str">
            <v>Gillingham, Luke</v>
          </cell>
        </row>
        <row r="4221">
          <cell r="C4221">
            <v>543219</v>
          </cell>
          <cell r="M4221" t="str">
            <v>P</v>
          </cell>
          <cell r="O4221" t="str">
            <v>Gilmartin, Sean</v>
          </cell>
        </row>
        <row r="4222">
          <cell r="C4222">
            <v>670670</v>
          </cell>
          <cell r="M4222" t="str">
            <v>P</v>
          </cell>
          <cell r="O4222" t="str">
            <v>Gilmore, Connor</v>
          </cell>
        </row>
        <row r="4223">
          <cell r="C4223">
            <v>430591</v>
          </cell>
          <cell r="M4223" t="str">
            <v>C</v>
          </cell>
          <cell r="O4223" t="str">
            <v>Gimenez, Hector</v>
          </cell>
        </row>
        <row r="4224">
          <cell r="C4224">
            <v>460269</v>
          </cell>
          <cell r="M4224" t="str">
            <v>C</v>
          </cell>
          <cell r="O4224" t="str">
            <v>Gimenez, Chris</v>
          </cell>
        </row>
        <row r="4225">
          <cell r="C4225">
            <v>542508</v>
          </cell>
          <cell r="M4225" t="str">
            <v>C</v>
          </cell>
          <cell r="O4225" t="str">
            <v>Gimenez, Wilfredo</v>
          </cell>
        </row>
        <row r="4226">
          <cell r="C4226">
            <v>665926</v>
          </cell>
          <cell r="M4226" t="str">
            <v>SS</v>
          </cell>
          <cell r="O4226" t="str">
            <v>Gimenez, Andres</v>
          </cell>
        </row>
        <row r="4227">
          <cell r="C4227">
            <v>518725</v>
          </cell>
          <cell r="M4227" t="str">
            <v>RF</v>
          </cell>
          <cell r="O4227" t="str">
            <v>Gindl, Caleb</v>
          </cell>
        </row>
        <row r="4228">
          <cell r="C4228">
            <v>623266</v>
          </cell>
          <cell r="M4228" t="str">
            <v>C</v>
          </cell>
          <cell r="O4228" t="str">
            <v>Gingras, Ricky</v>
          </cell>
        </row>
        <row r="4229">
          <cell r="C4229">
            <v>656464</v>
          </cell>
          <cell r="M4229" t="str">
            <v>P</v>
          </cell>
          <cell r="O4229" t="str">
            <v>Ginkel, Kevin</v>
          </cell>
        </row>
        <row r="4230">
          <cell r="C4230">
            <v>608337</v>
          </cell>
          <cell r="M4230" t="str">
            <v>P</v>
          </cell>
          <cell r="O4230" t="str">
            <v>Giolito, Lucas</v>
          </cell>
        </row>
        <row r="4231">
          <cell r="C4231">
            <v>660432</v>
          </cell>
          <cell r="M4231" t="str">
            <v>OF</v>
          </cell>
          <cell r="O4231" t="str">
            <v>Giordani, Federico</v>
          </cell>
        </row>
        <row r="4232">
          <cell r="C4232">
            <v>643325</v>
          </cell>
          <cell r="M4232" t="str">
            <v>P</v>
          </cell>
          <cell r="O4232" t="str">
            <v>Girodo, Chad</v>
          </cell>
        </row>
        <row r="4233">
          <cell r="C4233">
            <v>650839</v>
          </cell>
          <cell r="M4233" t="str">
            <v>SS</v>
          </cell>
          <cell r="O4233" t="str">
            <v>Giron, Ruddy</v>
          </cell>
        </row>
        <row r="4234">
          <cell r="C4234">
            <v>656117</v>
          </cell>
          <cell r="M4234" t="str">
            <v>P</v>
          </cell>
          <cell r="O4234" t="str">
            <v>Giron, Gabriel</v>
          </cell>
        </row>
        <row r="4235">
          <cell r="C4235">
            <v>660545</v>
          </cell>
          <cell r="M4235" t="str">
            <v>OF</v>
          </cell>
          <cell r="O4235" t="str">
            <v>Giron, Victor</v>
          </cell>
        </row>
        <row r="4236">
          <cell r="C4236">
            <v>656467</v>
          </cell>
          <cell r="M4236" t="str">
            <v>1B</v>
          </cell>
          <cell r="O4236" t="str">
            <v>Gittens, Chris</v>
          </cell>
        </row>
        <row r="4237">
          <cell r="C4237">
            <v>571710</v>
          </cell>
          <cell r="M4237" t="str">
            <v>P</v>
          </cell>
          <cell r="O4237" t="str">
            <v>Givens, Mychal</v>
          </cell>
        </row>
        <row r="4238">
          <cell r="C4238">
            <v>571711</v>
          </cell>
          <cell r="M4238" t="str">
            <v>RF</v>
          </cell>
          <cell r="O4238" t="str">
            <v>Glaesmann, Todd</v>
          </cell>
        </row>
        <row r="4239">
          <cell r="C4239">
            <v>621188</v>
          </cell>
          <cell r="M4239" t="str">
            <v>P</v>
          </cell>
          <cell r="O4239" t="str">
            <v>Glanz, Gavin</v>
          </cell>
        </row>
        <row r="4240">
          <cell r="C4240">
            <v>607192</v>
          </cell>
          <cell r="M4240" t="str">
            <v>P</v>
          </cell>
          <cell r="O4240" t="str">
            <v>Glasnow, Tyler</v>
          </cell>
        </row>
        <row r="4241">
          <cell r="C4241">
            <v>665229</v>
          </cell>
          <cell r="M4241" t="str">
            <v>P</v>
          </cell>
          <cell r="O4241" t="str">
            <v>Glaude, Griffin</v>
          </cell>
        </row>
        <row r="4242">
          <cell r="C4242">
            <v>594833</v>
          </cell>
          <cell r="M4242" t="str">
            <v>P</v>
          </cell>
          <cell r="O4242" t="str">
            <v>Glazer, Brandon</v>
          </cell>
        </row>
        <row r="4243">
          <cell r="C4243">
            <v>502192</v>
          </cell>
          <cell r="M4243" t="str">
            <v>P</v>
          </cell>
          <cell r="O4243" t="str">
            <v>Gleason, Sean</v>
          </cell>
        </row>
        <row r="4244">
          <cell r="C4244">
            <v>543223</v>
          </cell>
          <cell r="M4244" t="str">
            <v>OF</v>
          </cell>
          <cell r="O4244" t="str">
            <v>Glenn, Brad</v>
          </cell>
        </row>
        <row r="4245">
          <cell r="C4245">
            <v>571712</v>
          </cell>
          <cell r="M4245" t="str">
            <v>C</v>
          </cell>
          <cell r="O4245" t="str">
            <v>Glenn, Jeff</v>
          </cell>
        </row>
        <row r="4246">
          <cell r="C4246">
            <v>571713</v>
          </cell>
          <cell r="M4246" t="str">
            <v>OF</v>
          </cell>
          <cell r="O4246" t="str">
            <v>Glenn, Alex</v>
          </cell>
        </row>
        <row r="4247">
          <cell r="C4247">
            <v>664184</v>
          </cell>
          <cell r="M4247" t="str">
            <v>P</v>
          </cell>
          <cell r="O4247" t="str">
            <v>Glenn, Ronnie</v>
          </cell>
        </row>
        <row r="4248">
          <cell r="C4248">
            <v>664833</v>
          </cell>
          <cell r="M4248" t="str">
            <v>OF</v>
          </cell>
          <cell r="O4248" t="str">
            <v>Glines, Jackson</v>
          </cell>
        </row>
        <row r="4249">
          <cell r="C4249">
            <v>666067</v>
          </cell>
          <cell r="M4249" t="str">
            <v>P</v>
          </cell>
          <cell r="O4249" t="str">
            <v>Glorius, Austin</v>
          </cell>
        </row>
        <row r="4250">
          <cell r="C4250">
            <v>606983</v>
          </cell>
          <cell r="M4250" t="str">
            <v>P</v>
          </cell>
          <cell r="O4250" t="str">
            <v>Glover, Koda</v>
          </cell>
        </row>
        <row r="4251">
          <cell r="C4251">
            <v>656468</v>
          </cell>
          <cell r="M4251" t="str">
            <v>P</v>
          </cell>
          <cell r="O4251" t="str">
            <v>Godail, Andrew</v>
          </cell>
        </row>
        <row r="4252">
          <cell r="C4252">
            <v>642706</v>
          </cell>
          <cell r="M4252" t="str">
            <v>2B</v>
          </cell>
          <cell r="O4252" t="str">
            <v>Godard, Javier</v>
          </cell>
        </row>
        <row r="4253">
          <cell r="C4253">
            <v>657591</v>
          </cell>
          <cell r="M4253" t="str">
            <v>OF</v>
          </cell>
          <cell r="O4253" t="str">
            <v>Godbold, Andrew</v>
          </cell>
        </row>
        <row r="4254">
          <cell r="C4254">
            <v>453232</v>
          </cell>
          <cell r="M4254" t="str">
            <v>P</v>
          </cell>
          <cell r="O4254" t="str">
            <v>Godfrey, Graham</v>
          </cell>
        </row>
        <row r="4255">
          <cell r="C4255">
            <v>657222</v>
          </cell>
          <cell r="M4255" t="str">
            <v>CF</v>
          </cell>
          <cell r="O4255" t="str">
            <v>Godfrey, Sean</v>
          </cell>
        </row>
        <row r="4256">
          <cell r="C4256">
            <v>656470</v>
          </cell>
          <cell r="M4256" t="str">
            <v>2B</v>
          </cell>
          <cell r="O4256" t="str">
            <v>Godinez, Chris</v>
          </cell>
        </row>
        <row r="4257">
          <cell r="C4257">
            <v>643327</v>
          </cell>
          <cell r="M4257" t="str">
            <v>P</v>
          </cell>
          <cell r="O4257" t="str">
            <v>Godley, Zack</v>
          </cell>
        </row>
        <row r="4258">
          <cell r="C4258">
            <v>608422</v>
          </cell>
          <cell r="M4258" t="str">
            <v>C</v>
          </cell>
          <cell r="O4258" t="str">
            <v>Godoy, Jose</v>
          </cell>
        </row>
        <row r="4259">
          <cell r="C4259">
            <v>572876</v>
          </cell>
          <cell r="M4259" t="str">
            <v>LF</v>
          </cell>
          <cell r="O4259" t="str">
            <v>Goebbert, Jake</v>
          </cell>
        </row>
        <row r="4260">
          <cell r="C4260">
            <v>592340</v>
          </cell>
          <cell r="M4260" t="str">
            <v>P</v>
          </cell>
          <cell r="O4260" t="str">
            <v>Goeddel, Erik</v>
          </cell>
        </row>
        <row r="4261">
          <cell r="C4261">
            <v>595963</v>
          </cell>
          <cell r="M4261" t="str">
            <v>LF</v>
          </cell>
          <cell r="O4261" t="str">
            <v>Goeddel, Tyler</v>
          </cell>
        </row>
        <row r="4262">
          <cell r="C4262">
            <v>450689</v>
          </cell>
          <cell r="M4262" t="str">
            <v>3B</v>
          </cell>
          <cell r="O4262" t="str">
            <v>Goedert, Jared</v>
          </cell>
        </row>
        <row r="4263">
          <cell r="C4263">
            <v>643328</v>
          </cell>
          <cell r="M4263" t="str">
            <v>3B</v>
          </cell>
          <cell r="O4263" t="str">
            <v>Goedert, Connor</v>
          </cell>
        </row>
        <row r="4264">
          <cell r="C4264">
            <v>607339</v>
          </cell>
          <cell r="M4264" t="str">
            <v>CF</v>
          </cell>
          <cell r="O4264" t="str">
            <v>Goetz, Ryan</v>
          </cell>
        </row>
        <row r="4265">
          <cell r="C4265">
            <v>641618</v>
          </cell>
          <cell r="M4265" t="str">
            <v>P</v>
          </cell>
          <cell r="O4265" t="str">
            <v>Goetze, Pat</v>
          </cell>
        </row>
        <row r="4266">
          <cell r="C4266">
            <v>605248</v>
          </cell>
          <cell r="M4266" t="str">
            <v>LF</v>
          </cell>
          <cell r="O4266" t="str">
            <v>Goetzman, Granden</v>
          </cell>
        </row>
        <row r="4267">
          <cell r="C4267">
            <v>592341</v>
          </cell>
          <cell r="M4267" t="str">
            <v>P</v>
          </cell>
          <cell r="O4267" t="str">
            <v>Goforth, David</v>
          </cell>
        </row>
        <row r="4268">
          <cell r="C4268">
            <v>627894</v>
          </cell>
          <cell r="M4268" t="str">
            <v>P</v>
          </cell>
          <cell r="O4268" t="str">
            <v>Gohara, Luiz</v>
          </cell>
        </row>
        <row r="4269">
          <cell r="C4269">
            <v>665088</v>
          </cell>
          <cell r="M4269" t="str">
            <v>C</v>
          </cell>
          <cell r="O4269" t="str">
            <v>Goihl, Jack</v>
          </cell>
        </row>
        <row r="4270">
          <cell r="C4270">
            <v>572365</v>
          </cell>
          <cell r="M4270" t="str">
            <v>2B</v>
          </cell>
          <cell r="O4270" t="str">
            <v>Goins, Ryan</v>
          </cell>
        </row>
        <row r="4271">
          <cell r="C4271">
            <v>666767</v>
          </cell>
          <cell r="M4271" t="str">
            <v>P</v>
          </cell>
          <cell r="O4271" t="str">
            <v>Goitia, Leonel</v>
          </cell>
        </row>
        <row r="4272">
          <cell r="C4272">
            <v>641620</v>
          </cell>
          <cell r="M4272" t="str">
            <v>P</v>
          </cell>
          <cell r="O4272" t="str">
            <v>Gold, Brandon</v>
          </cell>
        </row>
        <row r="4273">
          <cell r="C4273">
            <v>657592</v>
          </cell>
          <cell r="M4273" t="str">
            <v>OF</v>
          </cell>
          <cell r="O4273" t="str">
            <v>Gold, Tad</v>
          </cell>
        </row>
        <row r="4274">
          <cell r="C4274">
            <v>670394</v>
          </cell>
          <cell r="M4274" t="str">
            <v>C</v>
          </cell>
          <cell r="O4274" t="str">
            <v>Gold, Ryan</v>
          </cell>
        </row>
        <row r="4275">
          <cell r="C4275">
            <v>643329</v>
          </cell>
          <cell r="M4275" t="str">
            <v>P</v>
          </cell>
          <cell r="O4275" t="str">
            <v>Goldberg, Brad</v>
          </cell>
        </row>
        <row r="4276">
          <cell r="C4276">
            <v>502671</v>
          </cell>
          <cell r="M4276" t="str">
            <v>1B</v>
          </cell>
          <cell r="O4276" t="str">
            <v>Goldschmidt, Paul</v>
          </cell>
        </row>
        <row r="4277">
          <cell r="C4277">
            <v>621508</v>
          </cell>
          <cell r="M4277" t="str">
            <v>C</v>
          </cell>
          <cell r="O4277" t="str">
            <v>Goldstein, Jason</v>
          </cell>
        </row>
        <row r="4278">
          <cell r="C4278">
            <v>449172</v>
          </cell>
          <cell r="M4278" t="str">
            <v>OF</v>
          </cell>
          <cell r="O4278" t="str">
            <v>Golson, Greg</v>
          </cell>
        </row>
        <row r="4279">
          <cell r="C4279">
            <v>596295</v>
          </cell>
          <cell r="M4279" t="str">
            <v>P</v>
          </cell>
          <cell r="O4279" t="str">
            <v>Gomber, Austin</v>
          </cell>
        </row>
        <row r="4280">
          <cell r="C4280">
            <v>430404</v>
          </cell>
          <cell r="M4280" t="str">
            <v>LF</v>
          </cell>
          <cell r="O4280" t="str">
            <v>Gomes, Jonny</v>
          </cell>
        </row>
        <row r="4281">
          <cell r="C4281">
            <v>460156</v>
          </cell>
          <cell r="M4281" t="str">
            <v>P</v>
          </cell>
          <cell r="O4281" t="str">
            <v>Gomes, Brandon</v>
          </cell>
        </row>
        <row r="4282">
          <cell r="C4282">
            <v>543228</v>
          </cell>
          <cell r="M4282" t="str">
            <v>C</v>
          </cell>
          <cell r="O4282" t="str">
            <v>Gomes, Yan</v>
          </cell>
        </row>
        <row r="4283">
          <cell r="C4283">
            <v>592343</v>
          </cell>
          <cell r="M4283" t="str">
            <v>C</v>
          </cell>
          <cell r="O4283" t="str">
            <v>Gomes, Juan</v>
          </cell>
        </row>
        <row r="4284">
          <cell r="C4284">
            <v>460576</v>
          </cell>
          <cell r="M4284" t="str">
            <v>CF</v>
          </cell>
          <cell r="O4284" t="str">
            <v>Gomez, Carlos</v>
          </cell>
        </row>
        <row r="4285">
          <cell r="C4285">
            <v>463274</v>
          </cell>
          <cell r="M4285" t="str">
            <v>P</v>
          </cell>
          <cell r="O4285" t="str">
            <v>Gomez, Ricardo</v>
          </cell>
        </row>
        <row r="4286">
          <cell r="C4286">
            <v>464276</v>
          </cell>
          <cell r="M4286" t="str">
            <v>SS</v>
          </cell>
          <cell r="O4286" t="str">
            <v>Gomez, Heber</v>
          </cell>
        </row>
        <row r="4287">
          <cell r="C4287">
            <v>467143</v>
          </cell>
          <cell r="M4287" t="str">
            <v>SS</v>
          </cell>
          <cell r="O4287" t="str">
            <v>Gomez, Hector</v>
          </cell>
        </row>
        <row r="4288">
          <cell r="C4288">
            <v>491646</v>
          </cell>
          <cell r="M4288" t="str">
            <v>P</v>
          </cell>
          <cell r="O4288" t="str">
            <v>Gomez, Jeanmar</v>
          </cell>
        </row>
        <row r="4289">
          <cell r="C4289">
            <v>501645</v>
          </cell>
          <cell r="M4289" t="str">
            <v>P</v>
          </cell>
          <cell r="O4289" t="str">
            <v>Gomez, Leuris</v>
          </cell>
        </row>
        <row r="4290">
          <cell r="C4290">
            <v>530037</v>
          </cell>
          <cell r="M4290" t="str">
            <v>P</v>
          </cell>
          <cell r="O4290" t="str">
            <v>Gomez, Gustavo</v>
          </cell>
        </row>
        <row r="4291">
          <cell r="C4291">
            <v>542466</v>
          </cell>
          <cell r="M4291" t="str">
            <v>C</v>
          </cell>
          <cell r="O4291" t="str">
            <v>Gomez, Raywilly</v>
          </cell>
        </row>
        <row r="4292">
          <cell r="C4292">
            <v>543230</v>
          </cell>
          <cell r="M4292" t="str">
            <v>SS</v>
          </cell>
          <cell r="O4292" t="str">
            <v>Gomez, Rolando</v>
          </cell>
        </row>
        <row r="4293">
          <cell r="C4293">
            <v>570672</v>
          </cell>
          <cell r="M4293" t="str">
            <v>OF</v>
          </cell>
          <cell r="O4293" t="str">
            <v>Gomez, Gilbert</v>
          </cell>
        </row>
        <row r="4294">
          <cell r="C4294">
            <v>592344</v>
          </cell>
          <cell r="M4294" t="str">
            <v>LF</v>
          </cell>
          <cell r="O4294" t="str">
            <v>Gomez, Angel</v>
          </cell>
        </row>
        <row r="4295">
          <cell r="C4295">
            <v>593814</v>
          </cell>
          <cell r="M4295" t="str">
            <v>P</v>
          </cell>
          <cell r="O4295" t="str">
            <v>Gomez, Wagner</v>
          </cell>
        </row>
        <row r="4296">
          <cell r="C4296">
            <v>596796</v>
          </cell>
          <cell r="M4296" t="str">
            <v>P</v>
          </cell>
          <cell r="O4296" t="str">
            <v>Gomez, Sergio</v>
          </cell>
        </row>
        <row r="4297">
          <cell r="C4297">
            <v>596816</v>
          </cell>
          <cell r="M4297" t="str">
            <v>P</v>
          </cell>
          <cell r="O4297" t="str">
            <v>Gomez, Roberto</v>
          </cell>
        </row>
        <row r="4298">
          <cell r="C4298">
            <v>606320</v>
          </cell>
          <cell r="M4298" t="str">
            <v>RF</v>
          </cell>
          <cell r="O4298" t="str">
            <v>Gomez, Brawlun</v>
          </cell>
        </row>
        <row r="4299">
          <cell r="C4299">
            <v>606471</v>
          </cell>
          <cell r="M4299" t="str">
            <v>P</v>
          </cell>
          <cell r="O4299" t="str">
            <v>Gomez, Milton</v>
          </cell>
        </row>
        <row r="4300">
          <cell r="C4300">
            <v>608663</v>
          </cell>
          <cell r="M4300" t="str">
            <v>SS</v>
          </cell>
          <cell r="O4300" t="str">
            <v>Gomez, Anthony</v>
          </cell>
        </row>
        <row r="4301">
          <cell r="C4301">
            <v>613668</v>
          </cell>
          <cell r="M4301" t="str">
            <v>P</v>
          </cell>
          <cell r="O4301" t="str">
            <v>Gomez, Mike</v>
          </cell>
        </row>
        <row r="4302">
          <cell r="C4302">
            <v>622494</v>
          </cell>
          <cell r="M4302" t="str">
            <v>P</v>
          </cell>
          <cell r="O4302" t="str">
            <v>Gomez, Shan</v>
          </cell>
        </row>
        <row r="4303">
          <cell r="C4303">
            <v>622497</v>
          </cell>
          <cell r="M4303" t="str">
            <v>3B</v>
          </cell>
          <cell r="O4303" t="str">
            <v>Gomez, Miguel</v>
          </cell>
        </row>
        <row r="4304">
          <cell r="C4304">
            <v>622498</v>
          </cell>
          <cell r="M4304" t="str">
            <v>1B</v>
          </cell>
          <cell r="O4304" t="str">
            <v>Gomez, Anthony</v>
          </cell>
        </row>
        <row r="4305">
          <cell r="C4305">
            <v>622679</v>
          </cell>
          <cell r="M4305" t="str">
            <v>P</v>
          </cell>
          <cell r="O4305" t="str">
            <v>Gomez, Luis</v>
          </cell>
        </row>
        <row r="4306">
          <cell r="C4306">
            <v>628709</v>
          </cell>
          <cell r="M4306" t="str">
            <v>P</v>
          </cell>
          <cell r="O4306" t="str">
            <v>Gomez, Ofreidy</v>
          </cell>
        </row>
        <row r="4307">
          <cell r="C4307">
            <v>642633</v>
          </cell>
          <cell r="M4307" t="str">
            <v>P</v>
          </cell>
          <cell r="O4307" t="str">
            <v>Gomez, Daniel</v>
          </cell>
        </row>
        <row r="4308">
          <cell r="C4308">
            <v>642667</v>
          </cell>
          <cell r="M4308" t="str">
            <v>P</v>
          </cell>
          <cell r="O4308" t="str">
            <v>Gomez, Anyelo</v>
          </cell>
        </row>
        <row r="4309">
          <cell r="C4309">
            <v>642857</v>
          </cell>
          <cell r="M4309" t="str">
            <v>P</v>
          </cell>
          <cell r="O4309" t="str">
            <v>Gomez, Yapson</v>
          </cell>
        </row>
        <row r="4310">
          <cell r="C4310">
            <v>644386</v>
          </cell>
          <cell r="M4310" t="str">
            <v>RF</v>
          </cell>
          <cell r="O4310" t="str">
            <v>Gomez, Victor</v>
          </cell>
        </row>
        <row r="4311">
          <cell r="C4311">
            <v>644387</v>
          </cell>
          <cell r="M4311" t="str">
            <v>SS</v>
          </cell>
          <cell r="O4311" t="str">
            <v>Gomez, Cristian</v>
          </cell>
        </row>
        <row r="4312">
          <cell r="C4312">
            <v>645417</v>
          </cell>
          <cell r="M4312" t="str">
            <v>P</v>
          </cell>
          <cell r="O4312" t="str">
            <v>Gomez, Edgar</v>
          </cell>
        </row>
        <row r="4313">
          <cell r="C4313">
            <v>649810</v>
          </cell>
          <cell r="M4313" t="str">
            <v>1B</v>
          </cell>
          <cell r="O4313" t="str">
            <v>Gomez, Dariel</v>
          </cell>
        </row>
        <row r="4314">
          <cell r="C4314">
            <v>650189</v>
          </cell>
          <cell r="M4314" t="str">
            <v>P</v>
          </cell>
          <cell r="O4314" t="str">
            <v>Gomez, Luis</v>
          </cell>
        </row>
        <row r="4315">
          <cell r="C4315">
            <v>650506</v>
          </cell>
          <cell r="M4315" t="str">
            <v>SS</v>
          </cell>
          <cell r="O4315" t="str">
            <v>Gomez, Jose</v>
          </cell>
        </row>
        <row r="4316">
          <cell r="C4316">
            <v>656001</v>
          </cell>
          <cell r="M4316" t="str">
            <v>P</v>
          </cell>
          <cell r="O4316" t="str">
            <v>Gomez, Moises</v>
          </cell>
        </row>
        <row r="4317">
          <cell r="C4317">
            <v>660617</v>
          </cell>
          <cell r="M4317" t="str">
            <v>3B</v>
          </cell>
          <cell r="O4317" t="str">
            <v>Gomez, Nelson</v>
          </cell>
        </row>
        <row r="4318">
          <cell r="C4318">
            <v>661416</v>
          </cell>
          <cell r="M4318" t="str">
            <v>P</v>
          </cell>
          <cell r="O4318" t="str">
            <v>Gomez, Ranfi</v>
          </cell>
        </row>
        <row r="4319">
          <cell r="C4319">
            <v>664332</v>
          </cell>
          <cell r="M4319" t="str">
            <v>OF</v>
          </cell>
          <cell r="O4319" t="str">
            <v>Gomez, Moises</v>
          </cell>
        </row>
        <row r="4320">
          <cell r="C4320">
            <v>665898</v>
          </cell>
          <cell r="M4320" t="str">
            <v>P</v>
          </cell>
          <cell r="O4320" t="str">
            <v>Gomez, Yeral</v>
          </cell>
        </row>
        <row r="4321">
          <cell r="C4321">
            <v>665986</v>
          </cell>
          <cell r="M4321" t="str">
            <v>C</v>
          </cell>
          <cell r="O4321" t="str">
            <v>Gomez, Elvis</v>
          </cell>
        </row>
        <row r="4322">
          <cell r="C4322">
            <v>666512</v>
          </cell>
          <cell r="M4322" t="str">
            <v>P</v>
          </cell>
          <cell r="O4322" t="str">
            <v>Gomez, Jose</v>
          </cell>
        </row>
        <row r="4323">
          <cell r="C4323">
            <v>666666</v>
          </cell>
          <cell r="M4323" t="str">
            <v>OF</v>
          </cell>
          <cell r="O4323" t="str">
            <v>Gomez, Cristian</v>
          </cell>
        </row>
        <row r="4324">
          <cell r="C4324">
            <v>670289</v>
          </cell>
          <cell r="M4324" t="str">
            <v>OF</v>
          </cell>
          <cell r="O4324" t="str">
            <v>Gomez, Jose</v>
          </cell>
        </row>
        <row r="4325">
          <cell r="C4325">
            <v>671186</v>
          </cell>
          <cell r="M4325" t="str">
            <v>P</v>
          </cell>
          <cell r="O4325" t="str">
            <v>Gomez, Rafael</v>
          </cell>
        </row>
        <row r="4326">
          <cell r="C4326">
            <v>671232</v>
          </cell>
          <cell r="M4326" t="str">
            <v>P</v>
          </cell>
          <cell r="O4326" t="str">
            <v>Gomez, Rafael</v>
          </cell>
        </row>
        <row r="4327">
          <cell r="C4327">
            <v>624427</v>
          </cell>
          <cell r="M4327" t="str">
            <v>P</v>
          </cell>
          <cell r="O4327" t="str">
            <v>Gonsalves, Stephen</v>
          </cell>
        </row>
        <row r="4328">
          <cell r="C4328">
            <v>664062</v>
          </cell>
          <cell r="M4328" t="str">
            <v>P</v>
          </cell>
          <cell r="O4328" t="str">
            <v>Gonsolin, Tony</v>
          </cell>
        </row>
        <row r="4329">
          <cell r="C4329">
            <v>543231</v>
          </cell>
          <cell r="M4329" t="str">
            <v>1B</v>
          </cell>
          <cell r="O4329" t="str">
            <v>Gonzales, Mike</v>
          </cell>
        </row>
        <row r="4330">
          <cell r="C4330">
            <v>594835</v>
          </cell>
          <cell r="M4330" t="str">
            <v>P</v>
          </cell>
          <cell r="O4330" t="str">
            <v>Gonzales, Marco</v>
          </cell>
        </row>
        <row r="4331">
          <cell r="C4331">
            <v>136460</v>
          </cell>
          <cell r="M4331" t="str">
            <v>SS</v>
          </cell>
          <cell r="O4331" t="str">
            <v>Gonzalez, Alex</v>
          </cell>
        </row>
        <row r="4332">
          <cell r="C4332">
            <v>276508</v>
          </cell>
          <cell r="M4332" t="str">
            <v>P</v>
          </cell>
          <cell r="O4332" t="str">
            <v>Gonzalez, Dicky</v>
          </cell>
        </row>
        <row r="4333">
          <cell r="C4333">
            <v>283166</v>
          </cell>
          <cell r="M4333" t="str">
            <v>P</v>
          </cell>
          <cell r="O4333" t="str">
            <v>Gonzalez, Michael</v>
          </cell>
        </row>
        <row r="4334">
          <cell r="C4334">
            <v>408236</v>
          </cell>
          <cell r="M4334" t="str">
            <v>1B</v>
          </cell>
          <cell r="O4334" t="str">
            <v>Gonzalez, Adrian</v>
          </cell>
        </row>
        <row r="4335">
          <cell r="C4335">
            <v>429440</v>
          </cell>
          <cell r="M4335" t="str">
            <v>P</v>
          </cell>
          <cell r="O4335" t="str">
            <v>Gonzalez, Edgar</v>
          </cell>
        </row>
        <row r="4336">
          <cell r="C4336">
            <v>449451</v>
          </cell>
          <cell r="M4336" t="str">
            <v>P</v>
          </cell>
          <cell r="O4336" t="str">
            <v>Gonzalez, Luis</v>
          </cell>
        </row>
        <row r="4337">
          <cell r="C4337">
            <v>456068</v>
          </cell>
          <cell r="M4337" t="str">
            <v>P</v>
          </cell>
          <cell r="O4337" t="str">
            <v>Gonzalez, Miguel</v>
          </cell>
        </row>
        <row r="4338">
          <cell r="C4338">
            <v>461829</v>
          </cell>
          <cell r="M4338" t="str">
            <v>P</v>
          </cell>
          <cell r="O4338" t="str">
            <v>Gonzalez, Gio</v>
          </cell>
        </row>
        <row r="4339">
          <cell r="C4339">
            <v>467102</v>
          </cell>
          <cell r="M4339" t="str">
            <v>C</v>
          </cell>
          <cell r="O4339" t="str">
            <v>Gonzalez, Jose</v>
          </cell>
        </row>
        <row r="4340">
          <cell r="C4340">
            <v>471843</v>
          </cell>
          <cell r="M4340" t="str">
            <v>SS</v>
          </cell>
          <cell r="O4340" t="str">
            <v>Gonzalez, Carlos Eduardo</v>
          </cell>
        </row>
        <row r="4341">
          <cell r="C4341">
            <v>471865</v>
          </cell>
          <cell r="M4341" t="str">
            <v>RF</v>
          </cell>
          <cell r="O4341" t="str">
            <v>Gonzalez, Carlos</v>
          </cell>
        </row>
        <row r="4342">
          <cell r="C4342">
            <v>471868</v>
          </cell>
          <cell r="M4342" t="str">
            <v>SS</v>
          </cell>
          <cell r="O4342" t="str">
            <v>Gonzalez, Alberto</v>
          </cell>
        </row>
        <row r="4343">
          <cell r="C4343">
            <v>503556</v>
          </cell>
          <cell r="M4343" t="str">
            <v>1B</v>
          </cell>
          <cell r="O4343" t="str">
            <v>Gonzalez, Marwin</v>
          </cell>
        </row>
        <row r="4344">
          <cell r="C4344">
            <v>516685</v>
          </cell>
          <cell r="M4344" t="str">
            <v>P</v>
          </cell>
          <cell r="O4344" t="str">
            <v>Gonzalez, Nelson</v>
          </cell>
        </row>
        <row r="4345">
          <cell r="C4345">
            <v>517355</v>
          </cell>
          <cell r="M4345" t="str">
            <v>P</v>
          </cell>
          <cell r="O4345" t="str">
            <v>Gonzalez, Juan</v>
          </cell>
        </row>
        <row r="4346">
          <cell r="C4346">
            <v>530065</v>
          </cell>
          <cell r="M4346" t="str">
            <v>RF</v>
          </cell>
          <cell r="O4346" t="str">
            <v>Gonzalez, Jesus</v>
          </cell>
        </row>
        <row r="4347">
          <cell r="C4347">
            <v>530067</v>
          </cell>
          <cell r="M4347" t="str">
            <v>CF</v>
          </cell>
          <cell r="O4347" t="str">
            <v>Gonzalez, Jose</v>
          </cell>
        </row>
        <row r="4348">
          <cell r="C4348">
            <v>542413</v>
          </cell>
          <cell r="M4348" t="str">
            <v>P</v>
          </cell>
          <cell r="O4348" t="str">
            <v>Gonzalez, Felipe</v>
          </cell>
        </row>
        <row r="4349">
          <cell r="C4349">
            <v>543232</v>
          </cell>
          <cell r="M4349" t="str">
            <v>2B</v>
          </cell>
          <cell r="O4349" t="str">
            <v>Gonzalez, Benji</v>
          </cell>
        </row>
        <row r="4350">
          <cell r="C4350">
            <v>543233</v>
          </cell>
          <cell r="M4350" t="str">
            <v>OF</v>
          </cell>
          <cell r="O4350" t="str">
            <v>Gonzalez, Maikol</v>
          </cell>
        </row>
        <row r="4351">
          <cell r="C4351">
            <v>543234</v>
          </cell>
          <cell r="M4351" t="str">
            <v>P</v>
          </cell>
          <cell r="O4351" t="str">
            <v>Gonzalez, Rayan</v>
          </cell>
        </row>
        <row r="4352">
          <cell r="C4352">
            <v>544838</v>
          </cell>
          <cell r="M4352" t="str">
            <v>C</v>
          </cell>
          <cell r="O4352" t="str">
            <v>Gonzalez, Miguel</v>
          </cell>
        </row>
        <row r="4353">
          <cell r="C4353">
            <v>554054</v>
          </cell>
          <cell r="M4353" t="str">
            <v>C</v>
          </cell>
          <cell r="O4353" t="str">
            <v>Gonzalez, Alfredo</v>
          </cell>
        </row>
        <row r="4354">
          <cell r="C4354">
            <v>570481</v>
          </cell>
          <cell r="M4354" t="str">
            <v>SS</v>
          </cell>
          <cell r="O4354" t="str">
            <v>Gonzalez, Erik</v>
          </cell>
        </row>
        <row r="4355">
          <cell r="C4355">
            <v>572879</v>
          </cell>
          <cell r="M4355" t="str">
            <v>SS</v>
          </cell>
          <cell r="O4355" t="str">
            <v>Gonzalez, Justin</v>
          </cell>
        </row>
        <row r="4356">
          <cell r="C4356">
            <v>572880</v>
          </cell>
          <cell r="M4356" t="str">
            <v>C</v>
          </cell>
          <cell r="O4356" t="str">
            <v>Gonzalez, Yovan</v>
          </cell>
        </row>
        <row r="4357">
          <cell r="C4357">
            <v>592346</v>
          </cell>
          <cell r="M4357" t="str">
            <v>P</v>
          </cell>
          <cell r="O4357" t="str">
            <v>Gonzalez, Chi Chi</v>
          </cell>
        </row>
        <row r="4358">
          <cell r="C4358">
            <v>592347</v>
          </cell>
          <cell r="M4358" t="str">
            <v>P</v>
          </cell>
          <cell r="O4358" t="str">
            <v>Gonzalez, Carlos</v>
          </cell>
        </row>
        <row r="4359">
          <cell r="C4359">
            <v>593518</v>
          </cell>
          <cell r="M4359" t="str">
            <v>C</v>
          </cell>
          <cell r="O4359" t="str">
            <v>Gonzalez, Pedro</v>
          </cell>
        </row>
        <row r="4360">
          <cell r="C4360">
            <v>593574</v>
          </cell>
          <cell r="M4360" t="str">
            <v>P</v>
          </cell>
          <cell r="O4360" t="str">
            <v>Gonzalez, Luis</v>
          </cell>
        </row>
        <row r="4361">
          <cell r="C4361">
            <v>593818</v>
          </cell>
          <cell r="M4361" t="str">
            <v>P</v>
          </cell>
          <cell r="O4361" t="str">
            <v>Gonzalez, Yeuri</v>
          </cell>
        </row>
        <row r="4362">
          <cell r="C4362">
            <v>594836</v>
          </cell>
          <cell r="M4362" t="str">
            <v>CF</v>
          </cell>
          <cell r="O4362" t="str">
            <v>Gonzalez, Jay</v>
          </cell>
        </row>
        <row r="4363">
          <cell r="C4363">
            <v>594837</v>
          </cell>
          <cell r="M4363" t="str">
            <v>P</v>
          </cell>
          <cell r="O4363" t="str">
            <v>Gonzalez, Nicholas</v>
          </cell>
        </row>
        <row r="4364">
          <cell r="C4364">
            <v>600906</v>
          </cell>
          <cell r="M4364" t="str">
            <v>C</v>
          </cell>
          <cell r="O4364" t="str">
            <v>Gonzalez, Cesar</v>
          </cell>
        </row>
        <row r="4365">
          <cell r="C4365">
            <v>605251</v>
          </cell>
          <cell r="M4365" t="str">
            <v>C</v>
          </cell>
          <cell r="O4365" t="str">
            <v>Gonzalez, Richard</v>
          </cell>
        </row>
        <row r="4366">
          <cell r="C4366">
            <v>605613</v>
          </cell>
          <cell r="M4366" t="str">
            <v>2B</v>
          </cell>
          <cell r="O4366" t="str">
            <v>Gonzalez, David</v>
          </cell>
        </row>
        <row r="4367">
          <cell r="C4367">
            <v>605894</v>
          </cell>
          <cell r="M4367" t="str">
            <v>P</v>
          </cell>
          <cell r="O4367" t="str">
            <v>Gonzalez, Severino</v>
          </cell>
        </row>
        <row r="4368">
          <cell r="C4368">
            <v>609279</v>
          </cell>
          <cell r="M4368" t="str">
            <v>P</v>
          </cell>
          <cell r="O4368" t="str">
            <v>Gonzalez, Miguel</v>
          </cell>
        </row>
        <row r="4369">
          <cell r="C4369">
            <v>622539</v>
          </cell>
          <cell r="M4369" t="str">
            <v>1B</v>
          </cell>
          <cell r="O4369" t="str">
            <v>Gonzalez, Carlos</v>
          </cell>
        </row>
        <row r="4370">
          <cell r="C4370">
            <v>622545</v>
          </cell>
          <cell r="M4370" t="str">
            <v>P</v>
          </cell>
          <cell r="O4370" t="str">
            <v>Gonzalez, Yoan</v>
          </cell>
        </row>
        <row r="4371">
          <cell r="C4371">
            <v>622592</v>
          </cell>
          <cell r="M4371" t="str">
            <v>P</v>
          </cell>
          <cell r="O4371" t="str">
            <v>Gonzalez, Francisco</v>
          </cell>
        </row>
        <row r="4372">
          <cell r="C4372">
            <v>622718</v>
          </cell>
          <cell r="M4372" t="str">
            <v>P</v>
          </cell>
          <cell r="O4372" t="str">
            <v>Gonzalez, Manuel</v>
          </cell>
        </row>
        <row r="4373">
          <cell r="C4373">
            <v>623178</v>
          </cell>
          <cell r="M4373" t="str">
            <v>2B</v>
          </cell>
          <cell r="O4373" t="str">
            <v>Gonzalez, Matt</v>
          </cell>
        </row>
        <row r="4374">
          <cell r="C4374">
            <v>623210</v>
          </cell>
          <cell r="M4374" t="str">
            <v>C</v>
          </cell>
          <cell r="O4374" t="str">
            <v>Gonzalez, Leonardo</v>
          </cell>
        </row>
        <row r="4375">
          <cell r="C4375">
            <v>623362</v>
          </cell>
          <cell r="M4375" t="str">
            <v>P</v>
          </cell>
          <cell r="O4375" t="str">
            <v>Gonzalez, Alonzo</v>
          </cell>
        </row>
        <row r="4376">
          <cell r="C4376">
            <v>624399</v>
          </cell>
          <cell r="M4376" t="str">
            <v>C</v>
          </cell>
          <cell r="O4376" t="str">
            <v>Gonzalez, Jesus</v>
          </cell>
        </row>
        <row r="4377">
          <cell r="C4377">
            <v>624647</v>
          </cell>
          <cell r="M4377" t="str">
            <v>P</v>
          </cell>
          <cell r="O4377" t="str">
            <v>Gonzalez, Victor</v>
          </cell>
        </row>
        <row r="4378">
          <cell r="C4378">
            <v>640475</v>
          </cell>
          <cell r="M4378" t="str">
            <v>SS</v>
          </cell>
          <cell r="O4378" t="str">
            <v>Gonzalez, Damaso</v>
          </cell>
        </row>
        <row r="4379">
          <cell r="C4379">
            <v>640482</v>
          </cell>
          <cell r="M4379" t="str">
            <v>P</v>
          </cell>
          <cell r="O4379" t="str">
            <v>Gonzalez, Reiwal</v>
          </cell>
        </row>
        <row r="4380">
          <cell r="C4380">
            <v>642307</v>
          </cell>
          <cell r="M4380" t="str">
            <v>C</v>
          </cell>
          <cell r="O4380" t="str">
            <v>Gonzalez, Yoel</v>
          </cell>
        </row>
        <row r="4381">
          <cell r="C4381">
            <v>642311</v>
          </cell>
          <cell r="M4381" t="str">
            <v>C</v>
          </cell>
          <cell r="O4381" t="str">
            <v>Gonzalez, Daniel</v>
          </cell>
        </row>
        <row r="4382">
          <cell r="C4382">
            <v>642464</v>
          </cell>
          <cell r="M4382" t="str">
            <v>CF</v>
          </cell>
          <cell r="O4382" t="str">
            <v>Gonzalez, Cesar</v>
          </cell>
        </row>
        <row r="4383">
          <cell r="C4383">
            <v>642515</v>
          </cell>
          <cell r="M4383" t="str">
            <v>P</v>
          </cell>
          <cell r="O4383" t="str">
            <v>Gonzalez, Yonathan</v>
          </cell>
        </row>
        <row r="4384">
          <cell r="C4384">
            <v>642524</v>
          </cell>
          <cell r="M4384" t="str">
            <v>P</v>
          </cell>
          <cell r="O4384" t="str">
            <v>Gonzalez, Derian</v>
          </cell>
        </row>
        <row r="4385">
          <cell r="C4385">
            <v>642557</v>
          </cell>
          <cell r="M4385" t="str">
            <v>P</v>
          </cell>
          <cell r="O4385" t="str">
            <v>Gonzalez, Daniel</v>
          </cell>
        </row>
        <row r="4386">
          <cell r="C4386">
            <v>642571</v>
          </cell>
          <cell r="M4386" t="str">
            <v>P</v>
          </cell>
          <cell r="O4386" t="str">
            <v>Gonzalez, Merandy</v>
          </cell>
        </row>
        <row r="4387">
          <cell r="C4387">
            <v>642576</v>
          </cell>
          <cell r="M4387" t="str">
            <v>P</v>
          </cell>
          <cell r="O4387" t="str">
            <v>Gonzalez, Raymundo</v>
          </cell>
        </row>
        <row r="4388">
          <cell r="C4388">
            <v>642675</v>
          </cell>
          <cell r="M4388" t="str">
            <v>P</v>
          </cell>
          <cell r="O4388" t="str">
            <v>Gonzalez, Cesar</v>
          </cell>
        </row>
        <row r="4389">
          <cell r="C4389">
            <v>642694</v>
          </cell>
          <cell r="M4389" t="str">
            <v>SS</v>
          </cell>
          <cell r="O4389" t="str">
            <v>Gonzalez, Luis</v>
          </cell>
        </row>
        <row r="4390">
          <cell r="C4390">
            <v>644388</v>
          </cell>
          <cell r="M4390" t="str">
            <v>2B</v>
          </cell>
          <cell r="O4390" t="str">
            <v>Gonzalez, Jesus</v>
          </cell>
        </row>
        <row r="4391">
          <cell r="C4391">
            <v>646057</v>
          </cell>
          <cell r="M4391" t="str">
            <v>P</v>
          </cell>
          <cell r="O4391" t="str">
            <v>Gonzalez, Miguel Alfredo</v>
          </cell>
        </row>
        <row r="4392">
          <cell r="C4392">
            <v>646146</v>
          </cell>
          <cell r="M4392" t="str">
            <v>2B</v>
          </cell>
          <cell r="O4392" t="str">
            <v>Gonzalez, Ivan</v>
          </cell>
        </row>
        <row r="4393">
          <cell r="C4393">
            <v>649698</v>
          </cell>
          <cell r="M4393" t="str">
            <v>P</v>
          </cell>
          <cell r="O4393" t="str">
            <v>Gonzalez, Eddy</v>
          </cell>
        </row>
        <row r="4394">
          <cell r="C4394">
            <v>650371</v>
          </cell>
          <cell r="M4394" t="str">
            <v>C</v>
          </cell>
          <cell r="O4394" t="str">
            <v>Gonzalez, Alfredo</v>
          </cell>
        </row>
        <row r="4395">
          <cell r="C4395">
            <v>650507</v>
          </cell>
          <cell r="M4395" t="str">
            <v>C</v>
          </cell>
          <cell r="O4395" t="str">
            <v>Gonzalez, Hidekel</v>
          </cell>
        </row>
        <row r="4396">
          <cell r="C4396">
            <v>650724</v>
          </cell>
          <cell r="M4396" t="str">
            <v>1B</v>
          </cell>
          <cell r="O4396" t="str">
            <v>Gonzalez, Kevin</v>
          </cell>
        </row>
        <row r="4397">
          <cell r="C4397">
            <v>650748</v>
          </cell>
          <cell r="M4397" t="str">
            <v>OF</v>
          </cell>
          <cell r="O4397" t="str">
            <v>Gonzalez, Yhoelnys</v>
          </cell>
        </row>
        <row r="4398">
          <cell r="C4398">
            <v>650868</v>
          </cell>
          <cell r="M4398" t="str">
            <v>RF</v>
          </cell>
          <cell r="O4398" t="str">
            <v>Gonzalez, Yendrys</v>
          </cell>
        </row>
        <row r="4399">
          <cell r="C4399">
            <v>650879</v>
          </cell>
          <cell r="M4399" t="str">
            <v>P</v>
          </cell>
          <cell r="O4399" t="str">
            <v>Gonzalez, Junior</v>
          </cell>
        </row>
        <row r="4400">
          <cell r="C4400">
            <v>656083</v>
          </cell>
          <cell r="M4400" t="str">
            <v>P</v>
          </cell>
          <cell r="O4400" t="str">
            <v>Gonzalez, Harol</v>
          </cell>
        </row>
        <row r="4401">
          <cell r="C4401">
            <v>656473</v>
          </cell>
          <cell r="M4401" t="str">
            <v>P</v>
          </cell>
          <cell r="O4401" t="str">
            <v>Gonzalez, Brian</v>
          </cell>
        </row>
        <row r="4402">
          <cell r="C4402">
            <v>656474</v>
          </cell>
          <cell r="M4402" t="str">
            <v>P</v>
          </cell>
          <cell r="O4402" t="str">
            <v>Gonzalez, Gabe</v>
          </cell>
        </row>
        <row r="4403">
          <cell r="C4403">
            <v>656475</v>
          </cell>
          <cell r="M4403" t="str">
            <v>RF</v>
          </cell>
          <cell r="O4403" t="str">
            <v>Gonzalez, Roberto</v>
          </cell>
        </row>
        <row r="4404">
          <cell r="C4404">
            <v>657595</v>
          </cell>
          <cell r="M4404" t="str">
            <v>C</v>
          </cell>
          <cell r="O4404" t="str">
            <v>Gonzalez, Gian Paul</v>
          </cell>
        </row>
        <row r="4405">
          <cell r="C4405">
            <v>658070</v>
          </cell>
          <cell r="M4405" t="str">
            <v>P</v>
          </cell>
          <cell r="O4405" t="str">
            <v>Gonzalez, Erbert</v>
          </cell>
        </row>
        <row r="4406">
          <cell r="C4406">
            <v>658483</v>
          </cell>
          <cell r="M4406" t="str">
            <v>C</v>
          </cell>
          <cell r="O4406" t="str">
            <v>Gonzalez, Erick</v>
          </cell>
        </row>
        <row r="4407">
          <cell r="C4407">
            <v>660428</v>
          </cell>
          <cell r="M4407" t="str">
            <v>P</v>
          </cell>
          <cell r="O4407" t="str">
            <v>Gonzalez, Miguel</v>
          </cell>
        </row>
        <row r="4408">
          <cell r="C4408">
            <v>660429</v>
          </cell>
          <cell r="M4408" t="str">
            <v>P</v>
          </cell>
          <cell r="O4408" t="str">
            <v>Gonzalez, Daniel</v>
          </cell>
        </row>
        <row r="4409">
          <cell r="C4409">
            <v>660448</v>
          </cell>
          <cell r="M4409" t="str">
            <v>P</v>
          </cell>
          <cell r="O4409" t="str">
            <v>Gonzalez, Ender</v>
          </cell>
        </row>
        <row r="4410">
          <cell r="C4410">
            <v>660639</v>
          </cell>
          <cell r="M4410" t="str">
            <v>OF</v>
          </cell>
          <cell r="O4410" t="str">
            <v>Gonzalez, Pedro</v>
          </cell>
        </row>
        <row r="4411">
          <cell r="C4411">
            <v>660757</v>
          </cell>
          <cell r="M4411" t="str">
            <v>OF</v>
          </cell>
          <cell r="O4411" t="str">
            <v>Gonzalez, Oscar</v>
          </cell>
        </row>
        <row r="4412">
          <cell r="C4412">
            <v>660805</v>
          </cell>
          <cell r="M4412" t="str">
            <v>P</v>
          </cell>
          <cell r="O4412" t="str">
            <v>Gonzalez, Luis</v>
          </cell>
        </row>
        <row r="4413">
          <cell r="C4413">
            <v>662971</v>
          </cell>
          <cell r="M4413" t="str">
            <v>P</v>
          </cell>
          <cell r="O4413" t="str">
            <v>Gonzalez, Jorge</v>
          </cell>
        </row>
        <row r="4414">
          <cell r="C4414">
            <v>664338</v>
          </cell>
          <cell r="M4414" t="str">
            <v>P</v>
          </cell>
          <cell r="O4414" t="str">
            <v>Gonzalez, Jose</v>
          </cell>
        </row>
        <row r="4415">
          <cell r="C4415">
            <v>664348</v>
          </cell>
          <cell r="M4415" t="str">
            <v>OF</v>
          </cell>
          <cell r="O4415" t="str">
            <v>Gonzalez, Jose</v>
          </cell>
        </row>
        <row r="4416">
          <cell r="C4416">
            <v>664364</v>
          </cell>
          <cell r="M4416" t="str">
            <v>C</v>
          </cell>
          <cell r="O4416" t="str">
            <v>Gonzalez, Julio</v>
          </cell>
        </row>
        <row r="4417">
          <cell r="C4417">
            <v>664374</v>
          </cell>
          <cell r="M4417" t="str">
            <v>P</v>
          </cell>
          <cell r="O4417" t="str">
            <v>Gonzalez, Diosward</v>
          </cell>
        </row>
        <row r="4418">
          <cell r="C4418">
            <v>664587</v>
          </cell>
          <cell r="M4418" t="str">
            <v>P</v>
          </cell>
          <cell r="O4418" t="str">
            <v>Gonzalez, Luis</v>
          </cell>
        </row>
        <row r="4419">
          <cell r="C4419">
            <v>665666</v>
          </cell>
          <cell r="M4419" t="str">
            <v>P</v>
          </cell>
          <cell r="O4419" t="str">
            <v>Gonzalez, Victor</v>
          </cell>
        </row>
        <row r="4420">
          <cell r="C4420">
            <v>665777</v>
          </cell>
          <cell r="M4420" t="str">
            <v>OF</v>
          </cell>
          <cell r="O4420" t="str">
            <v>Gonzalez, Esmerlin</v>
          </cell>
        </row>
        <row r="4421">
          <cell r="C4421">
            <v>665832</v>
          </cell>
          <cell r="M4421" t="str">
            <v>P</v>
          </cell>
          <cell r="O4421" t="str">
            <v>Gonzalez, Gabriel</v>
          </cell>
        </row>
        <row r="4422">
          <cell r="C4422">
            <v>665845</v>
          </cell>
          <cell r="M4422" t="str">
            <v>P</v>
          </cell>
          <cell r="O4422" t="str">
            <v>Gonzalez, Cesar</v>
          </cell>
        </row>
        <row r="4423">
          <cell r="C4423">
            <v>666003</v>
          </cell>
          <cell r="M4423" t="str">
            <v>P</v>
          </cell>
          <cell r="O4423" t="str">
            <v>Gonzalez, Carlos</v>
          </cell>
        </row>
        <row r="4424">
          <cell r="C4424">
            <v>666608</v>
          </cell>
          <cell r="M4424" t="str">
            <v>SS</v>
          </cell>
          <cell r="O4424" t="str">
            <v>Gonzalez, Frank</v>
          </cell>
        </row>
        <row r="4425">
          <cell r="C4425">
            <v>666654</v>
          </cell>
          <cell r="M4425" t="str">
            <v>P</v>
          </cell>
          <cell r="O4425" t="str">
            <v>Gonzalez, Kelvin</v>
          </cell>
        </row>
        <row r="4426">
          <cell r="C4426">
            <v>667543</v>
          </cell>
          <cell r="M4426" t="str">
            <v>P</v>
          </cell>
          <cell r="O4426" t="str">
            <v>Gonzalez, Marco</v>
          </cell>
        </row>
        <row r="4427">
          <cell r="C4427">
            <v>668653</v>
          </cell>
          <cell r="M4427" t="str">
            <v>C</v>
          </cell>
          <cell r="O4427" t="str">
            <v>Gonzalez, Roger</v>
          </cell>
        </row>
        <row r="4428">
          <cell r="C4428">
            <v>669320</v>
          </cell>
          <cell r="M4428" t="str">
            <v>P</v>
          </cell>
          <cell r="O4428" t="str">
            <v>Gonzalez, Noel</v>
          </cell>
        </row>
        <row r="4429">
          <cell r="C4429">
            <v>670212</v>
          </cell>
          <cell r="M4429" t="str">
            <v>SS</v>
          </cell>
          <cell r="O4429" t="str">
            <v>Gonzalez, Gerardo</v>
          </cell>
        </row>
        <row r="4430">
          <cell r="C4430">
            <v>670388</v>
          </cell>
          <cell r="M4430" t="str">
            <v>P</v>
          </cell>
          <cell r="O4430" t="str">
            <v>Gonzalez, Michael</v>
          </cell>
        </row>
        <row r="4431">
          <cell r="C4431">
            <v>670582</v>
          </cell>
          <cell r="M4431" t="str">
            <v>2B</v>
          </cell>
          <cell r="O4431" t="str">
            <v>Gonzalez, Yariel</v>
          </cell>
        </row>
        <row r="4432">
          <cell r="C4432">
            <v>641624</v>
          </cell>
          <cell r="M4432" t="str">
            <v>LF</v>
          </cell>
          <cell r="O4432" t="str">
            <v>Good, Riley</v>
          </cell>
        </row>
        <row r="4433">
          <cell r="C4433">
            <v>650624</v>
          </cell>
          <cell r="M4433" t="str">
            <v>P</v>
          </cell>
          <cell r="O4433" t="str">
            <v>Gooding, Max</v>
          </cell>
        </row>
        <row r="4434">
          <cell r="C4434">
            <v>664738</v>
          </cell>
          <cell r="M4434" t="str">
            <v>OF</v>
          </cell>
          <cell r="O4434" t="str">
            <v>Goodman, Kris</v>
          </cell>
        </row>
        <row r="4435">
          <cell r="C4435">
            <v>592348</v>
          </cell>
          <cell r="M4435" t="str">
            <v>3B</v>
          </cell>
          <cell r="O4435" t="str">
            <v>Goodrum, Niko</v>
          </cell>
        </row>
        <row r="4436">
          <cell r="C4436">
            <v>571718</v>
          </cell>
          <cell r="M4436" t="str">
            <v>CF</v>
          </cell>
          <cell r="O4436" t="str">
            <v>Goodwin, Brian</v>
          </cell>
        </row>
        <row r="4437">
          <cell r="C4437">
            <v>580792</v>
          </cell>
          <cell r="M4437" t="str">
            <v>P</v>
          </cell>
          <cell r="O4437" t="str">
            <v>Goody, Nick</v>
          </cell>
        </row>
        <row r="4438">
          <cell r="C4438">
            <v>657596</v>
          </cell>
          <cell r="M4438" t="str">
            <v>P</v>
          </cell>
          <cell r="O4438" t="str">
            <v>Goossen-Brown, Josh</v>
          </cell>
        </row>
        <row r="4439">
          <cell r="C4439">
            <v>430950</v>
          </cell>
          <cell r="M4439" t="str">
            <v>P</v>
          </cell>
          <cell r="O4439" t="str">
            <v>Gordon, Brian</v>
          </cell>
        </row>
        <row r="4440">
          <cell r="C4440">
            <v>460086</v>
          </cell>
          <cell r="M4440" t="str">
            <v>LF</v>
          </cell>
          <cell r="O4440" t="str">
            <v>Gordon, Alex</v>
          </cell>
        </row>
        <row r="4441">
          <cell r="C4441">
            <v>543829</v>
          </cell>
          <cell r="M4441" t="str">
            <v>2B</v>
          </cell>
          <cell r="O4441" t="str">
            <v>Gordon, Dee</v>
          </cell>
        </row>
        <row r="4442">
          <cell r="C4442">
            <v>608664</v>
          </cell>
          <cell r="M4442" t="str">
            <v>P</v>
          </cell>
          <cell r="O4442" t="str">
            <v>Gordon, Grant</v>
          </cell>
        </row>
        <row r="4443">
          <cell r="C4443">
            <v>624503</v>
          </cell>
          <cell r="M4443" t="str">
            <v>SS</v>
          </cell>
          <cell r="O4443" t="str">
            <v>Gordon, Nick</v>
          </cell>
        </row>
        <row r="4444">
          <cell r="C4444">
            <v>643332</v>
          </cell>
          <cell r="M4444" t="str">
            <v>RF</v>
          </cell>
          <cell r="O4444" t="str">
            <v>Gordon, Garrett</v>
          </cell>
        </row>
        <row r="4445">
          <cell r="C4445">
            <v>657597</v>
          </cell>
          <cell r="M4445" t="str">
            <v>LF</v>
          </cell>
          <cell r="O4445" t="str">
            <v>Gordon, Griff</v>
          </cell>
        </row>
        <row r="4446">
          <cell r="C4446">
            <v>659366</v>
          </cell>
          <cell r="M4446" t="str">
            <v>OF</v>
          </cell>
          <cell r="O4446" t="str">
            <v>Gordon, Miles</v>
          </cell>
        </row>
        <row r="4447">
          <cell r="C4447">
            <v>660767</v>
          </cell>
          <cell r="M4447" t="str">
            <v>C</v>
          </cell>
          <cell r="O4447" t="str">
            <v>Gordon, Jorge</v>
          </cell>
        </row>
        <row r="4448">
          <cell r="C4448">
            <v>661382</v>
          </cell>
          <cell r="M4448" t="str">
            <v>P</v>
          </cell>
          <cell r="O4448" t="str">
            <v>Gordon, Derek</v>
          </cell>
        </row>
        <row r="4449">
          <cell r="C4449">
            <v>670331</v>
          </cell>
          <cell r="M4449" t="str">
            <v>P</v>
          </cell>
          <cell r="O4449" t="str">
            <v>Gordon, Robbie</v>
          </cell>
        </row>
        <row r="4450">
          <cell r="C4450">
            <v>605253</v>
          </cell>
          <cell r="M4450" t="str">
            <v>LF</v>
          </cell>
          <cell r="O4450" t="str">
            <v>Gore, Terrance</v>
          </cell>
        </row>
        <row r="4451">
          <cell r="C4451">
            <v>621009</v>
          </cell>
          <cell r="M4451" t="str">
            <v>2B</v>
          </cell>
          <cell r="O4451" t="str">
            <v>Goree, Jalen</v>
          </cell>
        </row>
        <row r="4452">
          <cell r="C4452">
            <v>656479</v>
          </cell>
          <cell r="M4452" t="str">
            <v>P</v>
          </cell>
          <cell r="O4452" t="str">
            <v>Gorgas, Marvin</v>
          </cell>
        </row>
        <row r="4453">
          <cell r="C4453">
            <v>542357</v>
          </cell>
          <cell r="M4453" t="str">
            <v>C</v>
          </cell>
          <cell r="O4453" t="str">
            <v>Goris, Diego</v>
          </cell>
        </row>
        <row r="4454">
          <cell r="C4454">
            <v>595966</v>
          </cell>
          <cell r="M4454" t="str">
            <v>P</v>
          </cell>
          <cell r="O4454" t="str">
            <v>Gorman, John</v>
          </cell>
        </row>
        <row r="4455">
          <cell r="C4455">
            <v>571719</v>
          </cell>
          <cell r="M4455" t="str">
            <v>P</v>
          </cell>
          <cell r="O4455" t="str">
            <v>Gorski, Darin</v>
          </cell>
        </row>
        <row r="4456">
          <cell r="C4456">
            <v>669054</v>
          </cell>
          <cell r="M4456" t="str">
            <v>P</v>
          </cell>
          <cell r="O4456" t="str">
            <v>Gorst, Matthew</v>
          </cell>
        </row>
        <row r="4457">
          <cell r="C4457">
            <v>552632</v>
          </cell>
          <cell r="M4457" t="str">
            <v>P</v>
          </cell>
          <cell r="O4457" t="str">
            <v>Gorton, Ryan</v>
          </cell>
        </row>
        <row r="4458">
          <cell r="C4458">
            <v>452733</v>
          </cell>
          <cell r="M4458" t="str">
            <v>P</v>
          </cell>
          <cell r="O4458" t="str">
            <v>Gorzelanny, Tom</v>
          </cell>
        </row>
        <row r="4459">
          <cell r="C4459">
            <v>543238</v>
          </cell>
          <cell r="M4459" t="str">
            <v>CF</v>
          </cell>
          <cell r="O4459" t="str">
            <v>Gose, Anthony</v>
          </cell>
        </row>
        <row r="4460">
          <cell r="C4460">
            <v>488912</v>
          </cell>
          <cell r="M4460" t="str">
            <v>C</v>
          </cell>
          <cell r="O4460" t="str">
            <v>Gosewisch, Tuffy</v>
          </cell>
        </row>
        <row r="4461">
          <cell r="C4461">
            <v>594838</v>
          </cell>
          <cell r="M4461" t="str">
            <v>2B</v>
          </cell>
          <cell r="O4461" t="str">
            <v>Gosselin, Phil</v>
          </cell>
        </row>
        <row r="4462">
          <cell r="C4462">
            <v>605254</v>
          </cell>
          <cell r="M4462" t="str">
            <v>P</v>
          </cell>
          <cell r="O4462" t="str">
            <v>Gossett, Daniel</v>
          </cell>
        </row>
        <row r="4463">
          <cell r="C4463">
            <v>430905</v>
          </cell>
          <cell r="M4463" t="str">
            <v>2B</v>
          </cell>
          <cell r="O4463" t="str">
            <v>Gotay, Ruben</v>
          </cell>
        </row>
        <row r="4464">
          <cell r="C4464">
            <v>641627</v>
          </cell>
          <cell r="M4464" t="str">
            <v>P</v>
          </cell>
          <cell r="O4464" t="str">
            <v>Gott, Trevor</v>
          </cell>
        </row>
        <row r="4465">
          <cell r="C4465">
            <v>657598</v>
          </cell>
          <cell r="M4465" t="str">
            <v>CF</v>
          </cell>
          <cell r="O4465" t="str">
            <v>Gotta, Cade</v>
          </cell>
        </row>
        <row r="4466">
          <cell r="C4466">
            <v>623485</v>
          </cell>
          <cell r="M4466" t="str">
            <v>P</v>
          </cell>
          <cell r="O4466" t="str">
            <v>Goudeau, Ashton</v>
          </cell>
        </row>
        <row r="4467">
          <cell r="C4467">
            <v>670985</v>
          </cell>
          <cell r="M4467" t="str">
            <v>P</v>
          </cell>
          <cell r="O4467" t="str">
            <v>Gouin, Alex</v>
          </cell>
        </row>
        <row r="4468">
          <cell r="C4468">
            <v>545340</v>
          </cell>
          <cell r="M4468" t="str">
            <v>P</v>
          </cell>
          <cell r="O4468" t="str">
            <v>Gould, Garrett</v>
          </cell>
        </row>
        <row r="4469">
          <cell r="C4469">
            <v>670453</v>
          </cell>
          <cell r="M4469" t="str">
            <v>SS</v>
          </cell>
          <cell r="O4469" t="str">
            <v>Gould, J.J.</v>
          </cell>
        </row>
        <row r="4470">
          <cell r="C4470">
            <v>670454</v>
          </cell>
          <cell r="M4470" t="str">
            <v>1B</v>
          </cell>
          <cell r="O4470" t="str">
            <v>Gould, Charley</v>
          </cell>
        </row>
        <row r="4471">
          <cell r="C4471">
            <v>572885</v>
          </cell>
          <cell r="M4471" t="str">
            <v>1B</v>
          </cell>
          <cell r="O4471" t="str">
            <v>Gourley, Walker</v>
          </cell>
        </row>
        <row r="4472">
          <cell r="C4472">
            <v>663352</v>
          </cell>
          <cell r="M4472" t="str">
            <v>3B</v>
          </cell>
          <cell r="O4472" t="str">
            <v>Gowdy, Denzell</v>
          </cell>
        </row>
        <row r="4473">
          <cell r="C4473">
            <v>666151</v>
          </cell>
          <cell r="M4473" t="str">
            <v>P</v>
          </cell>
          <cell r="O4473" t="str">
            <v>Gowdy, Kevin</v>
          </cell>
        </row>
        <row r="4474">
          <cell r="C4474">
            <v>607262</v>
          </cell>
          <cell r="M4474" t="str">
            <v>OF</v>
          </cell>
          <cell r="O4474" t="str">
            <v>Gowens, Brennan</v>
          </cell>
        </row>
        <row r="4475">
          <cell r="C4475">
            <v>594840</v>
          </cell>
          <cell r="M4475" t="str">
            <v>P</v>
          </cell>
          <cell r="O4475" t="str">
            <v>Grace, Matt</v>
          </cell>
        </row>
        <row r="4476">
          <cell r="C4476">
            <v>623924</v>
          </cell>
          <cell r="M4476" t="str">
            <v>P</v>
          </cell>
          <cell r="O4476" t="str">
            <v>Gracesqui, Francisco</v>
          </cell>
        </row>
        <row r="4477">
          <cell r="C4477">
            <v>543241</v>
          </cell>
          <cell r="M4477" t="str">
            <v>P</v>
          </cell>
          <cell r="O4477" t="str">
            <v>Gracey, Scott</v>
          </cell>
        </row>
        <row r="4478">
          <cell r="C4478">
            <v>622739</v>
          </cell>
          <cell r="M4478" t="str">
            <v>P</v>
          </cell>
          <cell r="O4478" t="str">
            <v>Gracia, Ariel</v>
          </cell>
        </row>
        <row r="4479">
          <cell r="C4479">
            <v>642283</v>
          </cell>
          <cell r="M4479" t="str">
            <v>3B</v>
          </cell>
          <cell r="O4479" t="str">
            <v>Graciano, Vicson</v>
          </cell>
        </row>
        <row r="4480">
          <cell r="C4480">
            <v>657599</v>
          </cell>
          <cell r="M4480" t="str">
            <v>RF</v>
          </cell>
          <cell r="O4480" t="str">
            <v>Grady, Patrick</v>
          </cell>
        </row>
        <row r="4481">
          <cell r="C4481">
            <v>624872</v>
          </cell>
          <cell r="M4481" t="str">
            <v>C</v>
          </cell>
          <cell r="O4481" t="str">
            <v>Graeter, Ashley</v>
          </cell>
        </row>
        <row r="4482">
          <cell r="C4482">
            <v>643334</v>
          </cell>
          <cell r="M4482" t="str">
            <v>2B</v>
          </cell>
          <cell r="O4482" t="str">
            <v>Gragnani, Reed</v>
          </cell>
        </row>
        <row r="4483">
          <cell r="C4483">
            <v>488917</v>
          </cell>
          <cell r="M4483" t="str">
            <v>CF</v>
          </cell>
          <cell r="O4483" t="str">
            <v>Graham, Tyler</v>
          </cell>
        </row>
        <row r="4484">
          <cell r="C4484">
            <v>543242</v>
          </cell>
          <cell r="M4484" t="str">
            <v>P</v>
          </cell>
          <cell r="O4484" t="str">
            <v>Graham, J.R.</v>
          </cell>
        </row>
        <row r="4485">
          <cell r="C4485">
            <v>607547</v>
          </cell>
          <cell r="M4485" t="str">
            <v>2B</v>
          </cell>
          <cell r="O4485" t="str">
            <v>Graham, Jack</v>
          </cell>
        </row>
        <row r="4486">
          <cell r="C4486">
            <v>621050</v>
          </cell>
          <cell r="M4486" t="str">
            <v>P</v>
          </cell>
          <cell r="O4486" t="str">
            <v>Graham, Josh</v>
          </cell>
        </row>
        <row r="4487">
          <cell r="C4487">
            <v>641629</v>
          </cell>
          <cell r="M4487" t="str">
            <v>P</v>
          </cell>
          <cell r="O4487" t="str">
            <v>Graham, Trevor</v>
          </cell>
        </row>
        <row r="4488">
          <cell r="C4488">
            <v>664976</v>
          </cell>
          <cell r="M4488" t="str">
            <v>OF</v>
          </cell>
          <cell r="O4488" t="str">
            <v>Graham, Tristan</v>
          </cell>
        </row>
        <row r="4489">
          <cell r="C4489">
            <v>643777</v>
          </cell>
          <cell r="M4489" t="str">
            <v>P</v>
          </cell>
          <cell r="O4489" t="str">
            <v>Grana, Kyle</v>
          </cell>
        </row>
        <row r="4490">
          <cell r="C4490">
            <v>666788</v>
          </cell>
          <cell r="M4490" t="str">
            <v>OF</v>
          </cell>
          <cell r="O4490" t="str">
            <v>Granadillo, Guillermo</v>
          </cell>
        </row>
        <row r="4491">
          <cell r="C4491">
            <v>468283</v>
          </cell>
          <cell r="M4491" t="str">
            <v>P</v>
          </cell>
          <cell r="O4491" t="str">
            <v>Granado, Jean</v>
          </cell>
        </row>
        <row r="4492">
          <cell r="C4492">
            <v>650818</v>
          </cell>
          <cell r="M4492" t="str">
            <v>IF</v>
          </cell>
          <cell r="O4492" t="str">
            <v>Granberry, Mikell</v>
          </cell>
        </row>
        <row r="4493">
          <cell r="C4493">
            <v>518735</v>
          </cell>
          <cell r="M4493" t="str">
            <v>C</v>
          </cell>
          <cell r="O4493" t="str">
            <v>Grandal, Yasmani</v>
          </cell>
        </row>
        <row r="4494">
          <cell r="C4494">
            <v>434158</v>
          </cell>
          <cell r="M4494" t="str">
            <v>RF</v>
          </cell>
          <cell r="O4494" t="str">
            <v>Granderson, Curtis</v>
          </cell>
        </row>
        <row r="4495">
          <cell r="C4495">
            <v>607549</v>
          </cell>
          <cell r="M4495" t="str">
            <v>P</v>
          </cell>
          <cell r="O4495" t="str">
            <v>Granier, Drew</v>
          </cell>
        </row>
        <row r="4496">
          <cell r="C4496">
            <v>643335</v>
          </cell>
          <cell r="M4496" t="str">
            <v>CF</v>
          </cell>
          <cell r="O4496" t="str">
            <v>Granite, Zach</v>
          </cell>
        </row>
        <row r="4497">
          <cell r="C4497">
            <v>607232</v>
          </cell>
          <cell r="M4497" t="str">
            <v>C</v>
          </cell>
          <cell r="O4497" t="str">
            <v>Grant-Parks, Blake</v>
          </cell>
        </row>
        <row r="4498">
          <cell r="C4498">
            <v>656027</v>
          </cell>
          <cell r="M4498" t="str">
            <v>C</v>
          </cell>
          <cell r="O4498" t="str">
            <v>Grasso, Victor</v>
          </cell>
        </row>
        <row r="4499">
          <cell r="C4499">
            <v>492802</v>
          </cell>
          <cell r="M4499" t="str">
            <v>C</v>
          </cell>
          <cell r="O4499" t="str">
            <v>Graterol, Juan</v>
          </cell>
        </row>
        <row r="4500">
          <cell r="C4500">
            <v>660594</v>
          </cell>
          <cell r="M4500" t="str">
            <v>OF</v>
          </cell>
          <cell r="O4500" t="str">
            <v>Graterol, Jesus</v>
          </cell>
        </row>
        <row r="4501">
          <cell r="C4501">
            <v>660813</v>
          </cell>
          <cell r="M4501" t="str">
            <v>P</v>
          </cell>
          <cell r="O4501" t="str">
            <v>Graterol, Brusdar</v>
          </cell>
        </row>
        <row r="4502">
          <cell r="C4502">
            <v>665634</v>
          </cell>
          <cell r="M4502" t="str">
            <v>SS</v>
          </cell>
          <cell r="O4502" t="str">
            <v>Graterol, Jesus</v>
          </cell>
        </row>
        <row r="4503">
          <cell r="C4503">
            <v>608665</v>
          </cell>
          <cell r="M4503" t="str">
            <v>P</v>
          </cell>
          <cell r="O4503" t="str">
            <v>Graveman, Kendall</v>
          </cell>
        </row>
        <row r="4504">
          <cell r="C4504">
            <v>605255</v>
          </cell>
          <cell r="M4504" t="str">
            <v>P</v>
          </cell>
          <cell r="O4504" t="str">
            <v>Graves, Brett</v>
          </cell>
        </row>
        <row r="4505">
          <cell r="C4505">
            <v>656483</v>
          </cell>
          <cell r="M4505" t="str">
            <v>LF</v>
          </cell>
          <cell r="O4505" t="str">
            <v>Graves, Calvin</v>
          </cell>
        </row>
        <row r="4506">
          <cell r="C4506">
            <v>543243</v>
          </cell>
          <cell r="M4506" t="str">
            <v>P</v>
          </cell>
          <cell r="O4506" t="str">
            <v>Gray, Sonny</v>
          </cell>
        </row>
        <row r="4507">
          <cell r="C4507">
            <v>592351</v>
          </cell>
          <cell r="M4507" t="str">
            <v>P</v>
          </cell>
          <cell r="O4507" t="str">
            <v>Gray, Jon</v>
          </cell>
        </row>
        <row r="4508">
          <cell r="C4508">
            <v>641631</v>
          </cell>
          <cell r="M4508" t="str">
            <v>OF</v>
          </cell>
          <cell r="O4508" t="str">
            <v>Gray, Logan</v>
          </cell>
        </row>
        <row r="4509">
          <cell r="C4509">
            <v>621055</v>
          </cell>
          <cell r="M4509" t="str">
            <v>P</v>
          </cell>
          <cell r="O4509" t="str">
            <v>Graybill, David</v>
          </cell>
        </row>
        <row r="4510">
          <cell r="C4510">
            <v>607269</v>
          </cell>
          <cell r="M4510" t="str">
            <v>CF</v>
          </cell>
          <cell r="O4510" t="str">
            <v>Grayson, Chris</v>
          </cell>
        </row>
        <row r="4511">
          <cell r="C4511">
            <v>656485</v>
          </cell>
          <cell r="M4511" t="str">
            <v>1B</v>
          </cell>
          <cell r="O4511" t="str">
            <v>Grayson, Casey</v>
          </cell>
        </row>
        <row r="4512">
          <cell r="C4512">
            <v>670709</v>
          </cell>
          <cell r="M4512" t="str">
            <v>P</v>
          </cell>
          <cell r="O4512" t="str">
            <v>Graziano, Joe</v>
          </cell>
        </row>
        <row r="4513">
          <cell r="C4513">
            <v>670131</v>
          </cell>
          <cell r="M4513" t="str">
            <v>OF</v>
          </cell>
          <cell r="O4513" t="str">
            <v>Grebeck, Austin</v>
          </cell>
        </row>
        <row r="4514">
          <cell r="C4514">
            <v>488919</v>
          </cell>
          <cell r="M4514" t="str">
            <v>3B</v>
          </cell>
          <cell r="O4514" t="str">
            <v>Green, Taylor</v>
          </cell>
        </row>
        <row r="4515">
          <cell r="C4515">
            <v>502205</v>
          </cell>
          <cell r="M4515" t="str">
            <v>2B</v>
          </cell>
          <cell r="O4515" t="str">
            <v>Green, Grant</v>
          </cell>
        </row>
        <row r="4516">
          <cell r="C4516">
            <v>606987</v>
          </cell>
          <cell r="M4516" t="str">
            <v>IF</v>
          </cell>
          <cell r="O4516" t="str">
            <v>Green, Dean</v>
          </cell>
        </row>
        <row r="4517">
          <cell r="C4517">
            <v>608339</v>
          </cell>
          <cell r="M4517" t="str">
            <v>1B</v>
          </cell>
          <cell r="O4517" t="str">
            <v>Green, Zach</v>
          </cell>
        </row>
        <row r="4518">
          <cell r="C4518">
            <v>643337</v>
          </cell>
          <cell r="M4518" t="str">
            <v>C</v>
          </cell>
          <cell r="O4518" t="str">
            <v>Green, Austin</v>
          </cell>
        </row>
        <row r="4519">
          <cell r="C4519">
            <v>643338</v>
          </cell>
          <cell r="M4519" t="str">
            <v>P</v>
          </cell>
          <cell r="O4519" t="str">
            <v>Green, Chad</v>
          </cell>
        </row>
        <row r="4520">
          <cell r="C4520">
            <v>643339</v>
          </cell>
          <cell r="M4520" t="str">
            <v>P</v>
          </cell>
          <cell r="O4520" t="str">
            <v>Green, Eric</v>
          </cell>
        </row>
        <row r="4521">
          <cell r="C4521">
            <v>643340</v>
          </cell>
          <cell r="M4521" t="str">
            <v>P</v>
          </cell>
          <cell r="O4521" t="str">
            <v>Green, Nick</v>
          </cell>
        </row>
        <row r="4522">
          <cell r="C4522">
            <v>656486</v>
          </cell>
          <cell r="M4522" t="str">
            <v>P</v>
          </cell>
          <cell r="O4522" t="str">
            <v>Green, Nick</v>
          </cell>
        </row>
        <row r="4523">
          <cell r="C4523">
            <v>662929</v>
          </cell>
          <cell r="M4523" t="str">
            <v>SS</v>
          </cell>
          <cell r="O4523" t="str">
            <v>Green, Anderson</v>
          </cell>
        </row>
        <row r="4524">
          <cell r="C4524">
            <v>665005</v>
          </cell>
          <cell r="M4524" t="str">
            <v>OF</v>
          </cell>
          <cell r="O4524" t="str">
            <v>Green, Gage</v>
          </cell>
        </row>
        <row r="4525">
          <cell r="C4525">
            <v>460022</v>
          </cell>
          <cell r="M4525" t="str">
            <v>SS</v>
          </cell>
          <cell r="O4525" t="str">
            <v>Greene, Tyler</v>
          </cell>
        </row>
        <row r="4526">
          <cell r="C4526">
            <v>543247</v>
          </cell>
          <cell r="M4526" t="str">
            <v>OF</v>
          </cell>
          <cell r="O4526" t="str">
            <v>Greene, Justin</v>
          </cell>
        </row>
        <row r="4527">
          <cell r="C4527">
            <v>548378</v>
          </cell>
          <cell r="M4527" t="str">
            <v>2B</v>
          </cell>
          <cell r="O4527" t="str">
            <v>Greene, Brodie</v>
          </cell>
        </row>
        <row r="4528">
          <cell r="C4528">
            <v>572888</v>
          </cell>
          <cell r="M4528" t="str">
            <v>P</v>
          </cell>
          <cell r="O4528" t="str">
            <v>Greene, Shane</v>
          </cell>
        </row>
        <row r="4529">
          <cell r="C4529">
            <v>595967</v>
          </cell>
          <cell r="M4529" t="str">
            <v>LF</v>
          </cell>
          <cell r="O4529" t="str">
            <v>Greene, Larry</v>
          </cell>
        </row>
        <row r="4530">
          <cell r="C4530">
            <v>621522</v>
          </cell>
          <cell r="M4530" t="str">
            <v>C</v>
          </cell>
          <cell r="O4530" t="str">
            <v>Greene, Marcus</v>
          </cell>
        </row>
        <row r="4531">
          <cell r="C4531">
            <v>641632</v>
          </cell>
          <cell r="M4531" t="str">
            <v>P</v>
          </cell>
          <cell r="O4531" t="str">
            <v>Greene, Conner</v>
          </cell>
        </row>
        <row r="4532">
          <cell r="C4532">
            <v>670750</v>
          </cell>
          <cell r="M4532" t="str">
            <v>P</v>
          </cell>
          <cell r="O4532" t="str">
            <v>Greene, Tyler</v>
          </cell>
        </row>
        <row r="4533">
          <cell r="C4533">
            <v>670395</v>
          </cell>
          <cell r="M4533" t="str">
            <v>P</v>
          </cell>
          <cell r="O4533" t="str">
            <v>Greenwalt, Jake</v>
          </cell>
        </row>
        <row r="4534">
          <cell r="C4534">
            <v>518742</v>
          </cell>
          <cell r="M4534" t="str">
            <v>OF</v>
          </cell>
          <cell r="O4534" t="str">
            <v>Greenwell, Bo</v>
          </cell>
        </row>
        <row r="4535">
          <cell r="C4535">
            <v>572889</v>
          </cell>
          <cell r="M4535" t="str">
            <v>P</v>
          </cell>
          <cell r="O4535" t="str">
            <v>Greenwood, Nick</v>
          </cell>
        </row>
        <row r="4536">
          <cell r="C4536">
            <v>657600</v>
          </cell>
          <cell r="M4536" t="str">
            <v>P</v>
          </cell>
          <cell r="O4536" t="str">
            <v>Greenwood, Aaron</v>
          </cell>
        </row>
        <row r="4537">
          <cell r="C4537">
            <v>643341</v>
          </cell>
          <cell r="M4537" t="str">
            <v>LF</v>
          </cell>
          <cell r="O4537" t="str">
            <v>Greer, Alex</v>
          </cell>
        </row>
        <row r="4538">
          <cell r="C4538">
            <v>645963</v>
          </cell>
          <cell r="M4538" t="str">
            <v>P</v>
          </cell>
          <cell r="O4538" t="str">
            <v>Greer, Brody</v>
          </cell>
        </row>
        <row r="4539">
          <cell r="C4539">
            <v>661524</v>
          </cell>
          <cell r="M4539" t="str">
            <v>IF</v>
          </cell>
          <cell r="O4539" t="str">
            <v>Greer, David</v>
          </cell>
        </row>
        <row r="4540">
          <cell r="C4540">
            <v>502381</v>
          </cell>
          <cell r="M4540" t="str">
            <v>P</v>
          </cell>
          <cell r="O4540" t="str">
            <v>Gregerson, Luke</v>
          </cell>
        </row>
        <row r="4541">
          <cell r="C4541">
            <v>276514</v>
          </cell>
          <cell r="M4541" t="str">
            <v>P</v>
          </cell>
          <cell r="O4541" t="str">
            <v>Gregg, Kevin</v>
          </cell>
        </row>
        <row r="4542">
          <cell r="C4542">
            <v>592356</v>
          </cell>
          <cell r="M4542" t="str">
            <v>1B</v>
          </cell>
          <cell r="O4542" t="str">
            <v>Gregor, Conrad</v>
          </cell>
        </row>
        <row r="4543">
          <cell r="C4543">
            <v>593340</v>
          </cell>
          <cell r="M4543" t="str">
            <v>P</v>
          </cell>
          <cell r="O4543" t="str">
            <v>Gregorio, Joan</v>
          </cell>
        </row>
        <row r="4544">
          <cell r="C4544">
            <v>668577</v>
          </cell>
          <cell r="M4544" t="str">
            <v>SS</v>
          </cell>
          <cell r="O4544" t="str">
            <v>Gregorio, Osmy</v>
          </cell>
        </row>
        <row r="4545">
          <cell r="C4545">
            <v>544369</v>
          </cell>
          <cell r="M4545" t="str">
            <v>SS</v>
          </cell>
          <cell r="O4545" t="str">
            <v>Gregorius, Didi</v>
          </cell>
        </row>
        <row r="4546">
          <cell r="C4546">
            <v>606988</v>
          </cell>
          <cell r="M4546" t="str">
            <v>C</v>
          </cell>
          <cell r="O4546" t="str">
            <v>Greiner, Grayson</v>
          </cell>
        </row>
        <row r="4547">
          <cell r="C4547">
            <v>425844</v>
          </cell>
          <cell r="M4547" t="str">
            <v>P</v>
          </cell>
          <cell r="O4547" t="str">
            <v>Greinke, Zack</v>
          </cell>
        </row>
        <row r="4548">
          <cell r="C4548">
            <v>623172</v>
          </cell>
          <cell r="M4548" t="str">
            <v>P</v>
          </cell>
          <cell r="O4548" t="str">
            <v>Grendell, Kevin</v>
          </cell>
        </row>
        <row r="4549">
          <cell r="C4549">
            <v>543251</v>
          </cell>
          <cell r="M4549" t="str">
            <v>P</v>
          </cell>
          <cell r="O4549" t="str">
            <v>Grening, Brian</v>
          </cell>
        </row>
        <row r="4550">
          <cell r="C4550">
            <v>607206</v>
          </cell>
          <cell r="M4550" t="str">
            <v>LF</v>
          </cell>
          <cell r="O4550" t="str">
            <v>Gretzky, Trevor</v>
          </cell>
        </row>
        <row r="4551">
          <cell r="C4551">
            <v>592358</v>
          </cell>
          <cell r="M4551" t="str">
            <v>P</v>
          </cell>
          <cell r="O4551" t="str">
            <v>Greve, Greg</v>
          </cell>
        </row>
        <row r="4552">
          <cell r="C4552">
            <v>670119</v>
          </cell>
          <cell r="M4552" t="str">
            <v>P</v>
          </cell>
          <cell r="O4552" t="str">
            <v>Grey, Connor</v>
          </cell>
        </row>
        <row r="4553">
          <cell r="C4553">
            <v>605256</v>
          </cell>
          <cell r="M4553" t="str">
            <v>OF</v>
          </cell>
          <cell r="O4553" t="str">
            <v>Grice, Cody</v>
          </cell>
        </row>
        <row r="4554">
          <cell r="C4554">
            <v>545341</v>
          </cell>
          <cell r="M4554" t="str">
            <v>CF</v>
          </cell>
          <cell r="O4554" t="str">
            <v>Grichuk, Randal</v>
          </cell>
        </row>
        <row r="4555">
          <cell r="C4555">
            <v>572892</v>
          </cell>
          <cell r="M4555" t="str">
            <v>2B</v>
          </cell>
          <cell r="O4555" t="str">
            <v>Grider, Casio</v>
          </cell>
        </row>
        <row r="4556">
          <cell r="C4556">
            <v>664155</v>
          </cell>
          <cell r="M4556" t="str">
            <v>P</v>
          </cell>
          <cell r="O4556" t="str">
            <v>Griep, Nate</v>
          </cell>
        </row>
        <row r="4557">
          <cell r="C4557">
            <v>624505</v>
          </cell>
          <cell r="M4557" t="str">
            <v>OF</v>
          </cell>
          <cell r="O4557" t="str">
            <v>Grier, Anfernee</v>
          </cell>
        </row>
        <row r="4558">
          <cell r="C4558">
            <v>656490</v>
          </cell>
          <cell r="M4558" t="str">
            <v>SS</v>
          </cell>
          <cell r="O4558" t="str">
            <v>Grieshaber, Keith</v>
          </cell>
        </row>
        <row r="4559">
          <cell r="C4559">
            <v>456167</v>
          </cell>
          <cell r="M4559" t="str">
            <v>P</v>
          </cell>
          <cell r="O4559" t="str">
            <v>Griffin, A.J.</v>
          </cell>
        </row>
        <row r="4560">
          <cell r="C4560">
            <v>518745</v>
          </cell>
          <cell r="M4560" t="str">
            <v>1B</v>
          </cell>
          <cell r="O4560" t="str">
            <v>Griffin, Jon</v>
          </cell>
        </row>
        <row r="4561">
          <cell r="C4561">
            <v>643342</v>
          </cell>
          <cell r="M4561" t="str">
            <v>P</v>
          </cell>
          <cell r="O4561" t="str">
            <v>Griffin, Aaron</v>
          </cell>
        </row>
        <row r="4562">
          <cell r="C4562">
            <v>643344</v>
          </cell>
          <cell r="M4562" t="str">
            <v>P</v>
          </cell>
          <cell r="O4562" t="str">
            <v>Griffin, Cameron</v>
          </cell>
        </row>
        <row r="4563">
          <cell r="C4563">
            <v>656492</v>
          </cell>
          <cell r="M4563" t="str">
            <v>P</v>
          </cell>
          <cell r="O4563" t="str">
            <v>Griffin, Foster</v>
          </cell>
        </row>
        <row r="4564">
          <cell r="C4564">
            <v>669078</v>
          </cell>
          <cell r="M4564" t="str">
            <v>OF</v>
          </cell>
          <cell r="O4564" t="str">
            <v>Griffin, Dalton</v>
          </cell>
        </row>
        <row r="4565">
          <cell r="C4565">
            <v>571727</v>
          </cell>
          <cell r="M4565" t="str">
            <v>P</v>
          </cell>
          <cell r="O4565" t="str">
            <v>Griggs, Scott</v>
          </cell>
        </row>
        <row r="4566">
          <cell r="C4566">
            <v>641637</v>
          </cell>
          <cell r="M4566" t="str">
            <v>P</v>
          </cell>
          <cell r="O4566" t="str">
            <v>Griggs, Tanner</v>
          </cell>
        </row>
        <row r="4567">
          <cell r="C4567">
            <v>276351</v>
          </cell>
          <cell r="M4567" t="str">
            <v>P</v>
          </cell>
          <cell r="O4567" t="str">
            <v>Grilli, Jason</v>
          </cell>
        </row>
        <row r="4568">
          <cell r="C4568">
            <v>592361</v>
          </cell>
          <cell r="M4568" t="str">
            <v>P</v>
          </cell>
          <cell r="O4568" t="str">
            <v>Grills, Evan</v>
          </cell>
        </row>
        <row r="4569">
          <cell r="C4569">
            <v>657601</v>
          </cell>
          <cell r="M4569" t="str">
            <v>RF</v>
          </cell>
          <cell r="O4569" t="str">
            <v>Grim, Gerrion</v>
          </cell>
        </row>
        <row r="4570">
          <cell r="C4570">
            <v>543255</v>
          </cell>
          <cell r="M4570" t="str">
            <v>C</v>
          </cell>
          <cell r="O4570" t="str">
            <v>Grimes, Tyler</v>
          </cell>
        </row>
        <row r="4571">
          <cell r="C4571">
            <v>592362</v>
          </cell>
          <cell r="M4571" t="str">
            <v>P</v>
          </cell>
          <cell r="O4571" t="str">
            <v>Grimes, Matthew</v>
          </cell>
        </row>
        <row r="4572">
          <cell r="C4572">
            <v>518748</v>
          </cell>
          <cell r="M4572" t="str">
            <v>P</v>
          </cell>
          <cell r="O4572" t="str">
            <v>Grimm, Justin</v>
          </cell>
        </row>
        <row r="4573">
          <cell r="C4573">
            <v>595231</v>
          </cell>
          <cell r="M4573" t="str">
            <v>P</v>
          </cell>
          <cell r="O4573" t="str">
            <v>Griset, Ben</v>
          </cell>
        </row>
        <row r="4574">
          <cell r="C4574">
            <v>641638</v>
          </cell>
          <cell r="M4574" t="str">
            <v>P</v>
          </cell>
          <cell r="O4574" t="str">
            <v>Grist, Scott</v>
          </cell>
        </row>
        <row r="4575">
          <cell r="C4575">
            <v>664190</v>
          </cell>
          <cell r="M4575" t="str">
            <v>P</v>
          </cell>
          <cell r="O4575" t="str">
            <v>Grogan, Quin</v>
          </cell>
        </row>
        <row r="4576">
          <cell r="C4576">
            <v>544936</v>
          </cell>
          <cell r="M4576" t="str">
            <v>C</v>
          </cell>
          <cell r="O4576" t="str">
            <v>Gronauer, Kai</v>
          </cell>
        </row>
        <row r="4577">
          <cell r="C4577">
            <v>659002</v>
          </cell>
          <cell r="M4577" t="str">
            <v>2B</v>
          </cell>
          <cell r="O4577" t="str">
            <v>Gronsky, Jake</v>
          </cell>
        </row>
        <row r="4578">
          <cell r="C4578">
            <v>657602</v>
          </cell>
          <cell r="M4578" t="str">
            <v>SS</v>
          </cell>
          <cell r="O4578" t="str">
            <v>Gross, Ethan</v>
          </cell>
        </row>
        <row r="4579">
          <cell r="C4579">
            <v>641640</v>
          </cell>
          <cell r="M4579" t="str">
            <v>P</v>
          </cell>
          <cell r="O4579" t="str">
            <v>Grosser, Alec</v>
          </cell>
        </row>
        <row r="4580">
          <cell r="C4580">
            <v>543257</v>
          </cell>
          <cell r="M4580" t="str">
            <v>LF</v>
          </cell>
          <cell r="O4580" t="str">
            <v>Grossman, Robbie</v>
          </cell>
        </row>
        <row r="4581">
          <cell r="C4581">
            <v>665093</v>
          </cell>
          <cell r="M4581" t="str">
            <v>P</v>
          </cell>
          <cell r="O4581" t="str">
            <v>Grotz, Zac</v>
          </cell>
        </row>
        <row r="4582">
          <cell r="C4582">
            <v>656127</v>
          </cell>
          <cell r="M4582" t="str">
            <v>LF</v>
          </cell>
          <cell r="O4582" t="str">
            <v>Grove, Kevin</v>
          </cell>
        </row>
        <row r="4583">
          <cell r="C4583">
            <v>641641</v>
          </cell>
          <cell r="M4583" t="str">
            <v>P</v>
          </cell>
          <cell r="O4583" t="str">
            <v>Grover, Taylor</v>
          </cell>
        </row>
        <row r="4584">
          <cell r="C4584">
            <v>665021</v>
          </cell>
          <cell r="M4584" t="str">
            <v>P</v>
          </cell>
          <cell r="O4584" t="str">
            <v>Groves, Kory</v>
          </cell>
        </row>
        <row r="4585">
          <cell r="C4585">
            <v>459439</v>
          </cell>
          <cell r="M4585" t="str">
            <v>P</v>
          </cell>
          <cell r="O4585" t="str">
            <v>Grube, Jarrett</v>
          </cell>
        </row>
        <row r="4586">
          <cell r="C4586">
            <v>670455</v>
          </cell>
          <cell r="M4586" t="str">
            <v>OF</v>
          </cell>
          <cell r="O4586" t="str">
            <v>Gruber, Cole</v>
          </cell>
        </row>
        <row r="4587">
          <cell r="C4587">
            <v>666699</v>
          </cell>
          <cell r="M4587" t="str">
            <v>P</v>
          </cell>
          <cell r="O4587" t="str">
            <v>Grullart, Oliver</v>
          </cell>
        </row>
        <row r="4588">
          <cell r="C4588">
            <v>669802</v>
          </cell>
          <cell r="M4588" t="str">
            <v>OF</v>
          </cell>
          <cell r="O4588" t="str">
            <v>Grullart, Jose</v>
          </cell>
        </row>
        <row r="4589">
          <cell r="C4589">
            <v>517449</v>
          </cell>
          <cell r="M4589" t="str">
            <v>P</v>
          </cell>
          <cell r="O4589" t="str">
            <v>Grullon, Juan</v>
          </cell>
        </row>
        <row r="4590">
          <cell r="C4590">
            <v>609111</v>
          </cell>
          <cell r="M4590" t="str">
            <v>P</v>
          </cell>
          <cell r="O4590" t="str">
            <v>Grullon, Adrian</v>
          </cell>
        </row>
        <row r="4591">
          <cell r="C4591">
            <v>620453</v>
          </cell>
          <cell r="M4591" t="str">
            <v>C</v>
          </cell>
          <cell r="O4591" t="str">
            <v>Grullon, Deivi</v>
          </cell>
        </row>
        <row r="4592">
          <cell r="C4592">
            <v>642722</v>
          </cell>
          <cell r="M4592" t="str">
            <v>2B</v>
          </cell>
          <cell r="O4592" t="str">
            <v>Grullon, Yeudi</v>
          </cell>
        </row>
        <row r="4593">
          <cell r="C4593">
            <v>571729</v>
          </cell>
          <cell r="M4593" t="str">
            <v>P</v>
          </cell>
          <cell r="O4593" t="str">
            <v>Grundy, Jerad</v>
          </cell>
        </row>
        <row r="4594">
          <cell r="C4594">
            <v>592363</v>
          </cell>
          <cell r="M4594" t="str">
            <v>P</v>
          </cell>
          <cell r="O4594" t="str">
            <v>Gruver, Steven</v>
          </cell>
        </row>
        <row r="4595">
          <cell r="C4595">
            <v>607229</v>
          </cell>
          <cell r="M4595" t="str">
            <v>P</v>
          </cell>
          <cell r="O4595" t="str">
            <v>Gsellman, Robert</v>
          </cell>
        </row>
        <row r="4596">
          <cell r="C4596">
            <v>665911</v>
          </cell>
          <cell r="M4596" t="str">
            <v>C</v>
          </cell>
          <cell r="O4596" t="str">
            <v>Guaimaro, Albert</v>
          </cell>
        </row>
        <row r="4597">
          <cell r="C4597">
            <v>515052</v>
          </cell>
          <cell r="M4597" t="str">
            <v>P</v>
          </cell>
          <cell r="O4597" t="str">
            <v>Guaipe, Mayckol</v>
          </cell>
        </row>
        <row r="4598">
          <cell r="C4598">
            <v>649226</v>
          </cell>
          <cell r="M4598" t="str">
            <v>P</v>
          </cell>
          <cell r="O4598" t="str">
            <v>Guance, Hector</v>
          </cell>
        </row>
        <row r="4599">
          <cell r="C4599">
            <v>661420</v>
          </cell>
          <cell r="M4599" t="str">
            <v>P</v>
          </cell>
          <cell r="O4599" t="str">
            <v>Guante, Julio</v>
          </cell>
        </row>
        <row r="4600">
          <cell r="C4600">
            <v>664736</v>
          </cell>
          <cell r="M4600" t="str">
            <v>P</v>
          </cell>
          <cell r="O4600" t="str">
            <v>Guardado, Anthony</v>
          </cell>
        </row>
        <row r="4601">
          <cell r="C4601">
            <v>630024</v>
          </cell>
          <cell r="M4601" t="str">
            <v>P</v>
          </cell>
          <cell r="O4601" t="str">
            <v>Guarecuco, Roimar</v>
          </cell>
        </row>
        <row r="4602">
          <cell r="C4602">
            <v>594845</v>
          </cell>
          <cell r="M4602" t="str">
            <v>C</v>
          </cell>
          <cell r="O4602" t="str">
            <v>Guarnaccia, Luke</v>
          </cell>
        </row>
        <row r="4603">
          <cell r="C4603">
            <v>650988</v>
          </cell>
          <cell r="M4603" t="str">
            <v>SS</v>
          </cell>
          <cell r="O4603" t="str">
            <v>Gudino, Yeltsin</v>
          </cell>
        </row>
        <row r="4604">
          <cell r="C4604">
            <v>660508</v>
          </cell>
          <cell r="M4604" t="str">
            <v>P</v>
          </cell>
          <cell r="O4604" t="str">
            <v>Gudino, Norwith</v>
          </cell>
        </row>
        <row r="4605">
          <cell r="C4605">
            <v>594056</v>
          </cell>
          <cell r="M4605" t="str">
            <v>P</v>
          </cell>
          <cell r="O4605" t="str">
            <v>Guduan, Reymin</v>
          </cell>
        </row>
        <row r="4606">
          <cell r="C4606">
            <v>624131</v>
          </cell>
          <cell r="M4606" t="str">
            <v>RF</v>
          </cell>
          <cell r="O4606" t="str">
            <v>Guedez, Jose</v>
          </cell>
        </row>
        <row r="4607">
          <cell r="C4607">
            <v>642559</v>
          </cell>
          <cell r="M4607" t="str">
            <v>P</v>
          </cell>
          <cell r="O4607" t="str">
            <v>Guedez, Ronald</v>
          </cell>
        </row>
        <row r="4608">
          <cell r="C4608">
            <v>621156</v>
          </cell>
          <cell r="M4608" t="str">
            <v>P</v>
          </cell>
          <cell r="O4608" t="str">
            <v>Gueller, Mitch</v>
          </cell>
        </row>
        <row r="4609">
          <cell r="C4609">
            <v>448855</v>
          </cell>
          <cell r="M4609" t="str">
            <v>P</v>
          </cell>
          <cell r="O4609" t="str">
            <v>Guerra, Junior</v>
          </cell>
        </row>
        <row r="4610">
          <cell r="C4610">
            <v>457915</v>
          </cell>
          <cell r="M4610" t="str">
            <v>P</v>
          </cell>
          <cell r="O4610" t="str">
            <v>Guerra, Javy</v>
          </cell>
        </row>
        <row r="4611">
          <cell r="C4611">
            <v>500610</v>
          </cell>
          <cell r="M4611" t="str">
            <v>P</v>
          </cell>
          <cell r="O4611" t="str">
            <v>Guerra, Deolis</v>
          </cell>
        </row>
        <row r="4612">
          <cell r="C4612">
            <v>591690</v>
          </cell>
          <cell r="M4612" t="str">
            <v>P</v>
          </cell>
          <cell r="O4612" t="str">
            <v>Guerra, Geudy</v>
          </cell>
        </row>
        <row r="4613">
          <cell r="C4613">
            <v>606252</v>
          </cell>
          <cell r="M4613" t="str">
            <v>P</v>
          </cell>
          <cell r="O4613" t="str">
            <v>Guerra, Angel</v>
          </cell>
        </row>
        <row r="4614">
          <cell r="C4614">
            <v>626843</v>
          </cell>
          <cell r="M4614" t="str">
            <v>SS</v>
          </cell>
          <cell r="O4614" t="str">
            <v>Guerra, Yosmany</v>
          </cell>
        </row>
        <row r="4615">
          <cell r="C4615">
            <v>642770</v>
          </cell>
          <cell r="M4615" t="str">
            <v>SS</v>
          </cell>
          <cell r="O4615" t="str">
            <v>Guerra, Javier</v>
          </cell>
        </row>
        <row r="4616">
          <cell r="C4616">
            <v>646237</v>
          </cell>
          <cell r="M4616" t="str">
            <v>1B</v>
          </cell>
          <cell r="O4616" t="str">
            <v>Guerra, Byron</v>
          </cell>
        </row>
        <row r="4617">
          <cell r="C4617">
            <v>658421</v>
          </cell>
          <cell r="M4617" t="str">
            <v>2B</v>
          </cell>
          <cell r="O4617" t="str">
            <v>Guerra, Jesus</v>
          </cell>
        </row>
        <row r="4618">
          <cell r="C4618">
            <v>662928</v>
          </cell>
          <cell r="M4618" t="str">
            <v>C</v>
          </cell>
          <cell r="O4618" t="str">
            <v>Guerra, Andres</v>
          </cell>
        </row>
        <row r="4619">
          <cell r="C4619">
            <v>473659</v>
          </cell>
          <cell r="M4619" t="str">
            <v>P</v>
          </cell>
          <cell r="O4619" t="str">
            <v>Guerrero, Daniel</v>
          </cell>
        </row>
        <row r="4620">
          <cell r="C4620">
            <v>542306</v>
          </cell>
          <cell r="M4620" t="str">
            <v>P</v>
          </cell>
          <cell r="O4620" t="str">
            <v>Guerrero, Harold</v>
          </cell>
        </row>
        <row r="4621">
          <cell r="C4621">
            <v>571073</v>
          </cell>
          <cell r="M4621" t="str">
            <v>SS</v>
          </cell>
          <cell r="O4621" t="str">
            <v>Guerrero, Dreily</v>
          </cell>
        </row>
        <row r="4622">
          <cell r="C4622">
            <v>594027</v>
          </cell>
          <cell r="M4622" t="str">
            <v>P</v>
          </cell>
          <cell r="O4622" t="str">
            <v>Guerrero, Tayron</v>
          </cell>
        </row>
        <row r="4623">
          <cell r="C4623">
            <v>602115</v>
          </cell>
          <cell r="M4623" t="str">
            <v>RF</v>
          </cell>
          <cell r="O4623" t="str">
            <v>Guerrero, Gabriel</v>
          </cell>
        </row>
        <row r="4624">
          <cell r="C4624">
            <v>606470</v>
          </cell>
          <cell r="M4624" t="str">
            <v>SS</v>
          </cell>
          <cell r="O4624" t="str">
            <v>Guerrero, Emilio</v>
          </cell>
        </row>
        <row r="4625">
          <cell r="C4625">
            <v>622218</v>
          </cell>
          <cell r="M4625" t="str">
            <v>P</v>
          </cell>
          <cell r="O4625" t="str">
            <v>Guerrero, Jordan</v>
          </cell>
        </row>
        <row r="4626">
          <cell r="C4626">
            <v>622377</v>
          </cell>
          <cell r="M4626" t="str">
            <v>1B</v>
          </cell>
          <cell r="O4626" t="str">
            <v>Guerrero, Raynay</v>
          </cell>
        </row>
        <row r="4627">
          <cell r="C4627">
            <v>642303</v>
          </cell>
          <cell r="M4627" t="str">
            <v>C</v>
          </cell>
          <cell r="O4627" t="str">
            <v>Guerrero, Francis</v>
          </cell>
        </row>
        <row r="4628">
          <cell r="C4628">
            <v>648717</v>
          </cell>
          <cell r="M4628" t="str">
            <v>LF</v>
          </cell>
          <cell r="O4628" t="str">
            <v>Guerrero, Alex</v>
          </cell>
        </row>
        <row r="4629">
          <cell r="C4629">
            <v>650665</v>
          </cell>
          <cell r="M4629" t="str">
            <v>C</v>
          </cell>
          <cell r="O4629" t="str">
            <v>Guerrero, Jesus</v>
          </cell>
        </row>
        <row r="4630">
          <cell r="C4630">
            <v>656066</v>
          </cell>
          <cell r="M4630" t="str">
            <v>LF</v>
          </cell>
          <cell r="O4630" t="str">
            <v>Guerrero, Sandy</v>
          </cell>
        </row>
        <row r="4631">
          <cell r="C4631">
            <v>658281</v>
          </cell>
          <cell r="M4631" t="str">
            <v>P</v>
          </cell>
          <cell r="O4631" t="str">
            <v>Guerrero, Yeuris</v>
          </cell>
        </row>
        <row r="4632">
          <cell r="C4632">
            <v>658877</v>
          </cell>
          <cell r="M4632" t="str">
            <v>1B</v>
          </cell>
          <cell r="O4632" t="str">
            <v>Guerrero, Jan</v>
          </cell>
        </row>
        <row r="4633">
          <cell r="C4633">
            <v>660499</v>
          </cell>
          <cell r="M4633" t="str">
            <v>P</v>
          </cell>
          <cell r="O4633" t="str">
            <v>Guerrero, Jose</v>
          </cell>
        </row>
        <row r="4634">
          <cell r="C4634">
            <v>660674</v>
          </cell>
          <cell r="M4634" t="str">
            <v>P</v>
          </cell>
          <cell r="O4634" t="str">
            <v>Guerrero, Alberto</v>
          </cell>
        </row>
        <row r="4635">
          <cell r="C4635">
            <v>663910</v>
          </cell>
          <cell r="M4635" t="str">
            <v>P</v>
          </cell>
          <cell r="O4635" t="str">
            <v>Guerrero, Jordan</v>
          </cell>
        </row>
        <row r="4636">
          <cell r="C4636">
            <v>664291</v>
          </cell>
          <cell r="M4636" t="str">
            <v>P</v>
          </cell>
          <cell r="O4636" t="str">
            <v>Guerrero, Fauris</v>
          </cell>
        </row>
        <row r="4637">
          <cell r="C4637">
            <v>665489</v>
          </cell>
          <cell r="M4637" t="str">
            <v>OF</v>
          </cell>
          <cell r="O4637" t="str">
            <v>Guerrero, Vladimir</v>
          </cell>
        </row>
        <row r="4638">
          <cell r="C4638">
            <v>665872</v>
          </cell>
          <cell r="M4638" t="str">
            <v>SS</v>
          </cell>
          <cell r="O4638" t="str">
            <v>Guerrero, Gregory</v>
          </cell>
        </row>
        <row r="4639">
          <cell r="C4639">
            <v>407825</v>
          </cell>
          <cell r="M4639" t="str">
            <v>P</v>
          </cell>
          <cell r="O4639" t="str">
            <v>Guerrier, Matt</v>
          </cell>
        </row>
        <row r="4640">
          <cell r="C4640">
            <v>605260</v>
          </cell>
          <cell r="M4640" t="str">
            <v>P</v>
          </cell>
          <cell r="O4640" t="str">
            <v>Guerrieri, Taylor</v>
          </cell>
        </row>
        <row r="4641">
          <cell r="C4641">
            <v>670560</v>
          </cell>
          <cell r="M4641" t="str">
            <v>C</v>
          </cell>
          <cell r="O4641" t="str">
            <v>Guerrini, Ray</v>
          </cell>
        </row>
        <row r="4642">
          <cell r="C4642">
            <v>553889</v>
          </cell>
          <cell r="M4642" t="str">
            <v>2B</v>
          </cell>
          <cell r="O4642" t="str">
            <v>Guevara, Hector</v>
          </cell>
        </row>
        <row r="4643">
          <cell r="C4643">
            <v>606123</v>
          </cell>
          <cell r="M4643" t="str">
            <v>P</v>
          </cell>
          <cell r="O4643" t="str">
            <v>Guevara, Cruz</v>
          </cell>
        </row>
        <row r="4644">
          <cell r="C4644">
            <v>660638</v>
          </cell>
          <cell r="M4644" t="str">
            <v>C</v>
          </cell>
          <cell r="O4644" t="str">
            <v>Guevara, Javier</v>
          </cell>
        </row>
        <row r="4645">
          <cell r="C4645">
            <v>457746</v>
          </cell>
          <cell r="M4645" t="str">
            <v>OF</v>
          </cell>
          <cell r="O4645" t="str">
            <v>Guez, Ben</v>
          </cell>
        </row>
        <row r="4646">
          <cell r="C4646">
            <v>644390</v>
          </cell>
          <cell r="M4646" t="str">
            <v>P</v>
          </cell>
          <cell r="O4646" t="str">
            <v>Guilamo, Maiker</v>
          </cell>
        </row>
        <row r="4647">
          <cell r="C4647">
            <v>607555</v>
          </cell>
          <cell r="M4647" t="str">
            <v>P</v>
          </cell>
          <cell r="O4647" t="str">
            <v>Guilbeau, Taylor</v>
          </cell>
        </row>
        <row r="4648">
          <cell r="C4648">
            <v>642565</v>
          </cell>
          <cell r="M4648" t="str">
            <v>P</v>
          </cell>
          <cell r="O4648" t="str">
            <v>Guillen, Alexander</v>
          </cell>
        </row>
        <row r="4649">
          <cell r="C4649">
            <v>651003</v>
          </cell>
          <cell r="M4649" t="str">
            <v>P</v>
          </cell>
          <cell r="O4649" t="str">
            <v>Guillen, Angel</v>
          </cell>
        </row>
        <row r="4650">
          <cell r="C4650">
            <v>650354</v>
          </cell>
          <cell r="M4650" t="str">
            <v>3B</v>
          </cell>
          <cell r="O4650" t="str">
            <v>Guillermo, Ronny</v>
          </cell>
        </row>
        <row r="4651">
          <cell r="C4651">
            <v>570145</v>
          </cell>
          <cell r="M4651" t="str">
            <v>P</v>
          </cell>
          <cell r="O4651" t="str">
            <v>Guillon, Ismael</v>
          </cell>
        </row>
        <row r="4652">
          <cell r="C4652">
            <v>641645</v>
          </cell>
          <cell r="M4652" t="str">
            <v>SS</v>
          </cell>
          <cell r="O4652" t="str">
            <v>Guillorme, Luis</v>
          </cell>
        </row>
        <row r="4653">
          <cell r="C4653">
            <v>667403</v>
          </cell>
          <cell r="M4653" t="str">
            <v>P</v>
          </cell>
          <cell r="O4653" t="str">
            <v>Guillory, Preston</v>
          </cell>
        </row>
        <row r="4654">
          <cell r="C4654">
            <v>665039</v>
          </cell>
          <cell r="M4654" t="str">
            <v>OF</v>
          </cell>
          <cell r="O4654" t="str">
            <v>Guillotte, Andrew</v>
          </cell>
        </row>
        <row r="4655">
          <cell r="C4655">
            <v>543258</v>
          </cell>
          <cell r="M4655" t="str">
            <v>P</v>
          </cell>
          <cell r="O4655" t="str">
            <v>Guilmet, Preston</v>
          </cell>
        </row>
        <row r="4656">
          <cell r="C4656">
            <v>518751</v>
          </cell>
          <cell r="M4656" t="str">
            <v>2B</v>
          </cell>
          <cell r="O4656" t="str">
            <v>Guinn, B.J.</v>
          </cell>
        </row>
        <row r="4657">
          <cell r="C4657">
            <v>671576</v>
          </cell>
          <cell r="M4657" t="str">
            <v>C</v>
          </cell>
          <cell r="O4657" t="str">
            <v>Guitian, Enmanuel</v>
          </cell>
        </row>
        <row r="4658">
          <cell r="C4658">
            <v>608666</v>
          </cell>
          <cell r="M4658" t="str">
            <v>OF</v>
          </cell>
          <cell r="O4658" t="str">
            <v>Gulbransen, Dan</v>
          </cell>
        </row>
        <row r="4659">
          <cell r="C4659">
            <v>592365</v>
          </cell>
          <cell r="M4659" t="str">
            <v>2B</v>
          </cell>
          <cell r="O4659" t="str">
            <v>Gumbs, Angelo</v>
          </cell>
        </row>
        <row r="4660">
          <cell r="C4660">
            <v>641646</v>
          </cell>
          <cell r="M4660" t="str">
            <v>P</v>
          </cell>
          <cell r="O4660" t="str">
            <v>Gunkel, Joe</v>
          </cell>
        </row>
        <row r="4661">
          <cell r="C4661">
            <v>595971</v>
          </cell>
          <cell r="M4661" t="str">
            <v>P</v>
          </cell>
          <cell r="O4661" t="str">
            <v>Gunn, Michael</v>
          </cell>
        </row>
        <row r="4662">
          <cell r="C4662">
            <v>670975</v>
          </cell>
          <cell r="M4662" t="str">
            <v>P</v>
          </cell>
          <cell r="O4662" t="str">
            <v>Gunn, Alex</v>
          </cell>
        </row>
        <row r="4663">
          <cell r="C4663">
            <v>664834</v>
          </cell>
          <cell r="M4663" t="str">
            <v>3B</v>
          </cell>
          <cell r="O4663" t="str">
            <v>Gunsolus, Mitchell</v>
          </cell>
        </row>
        <row r="4664">
          <cell r="C4664">
            <v>621317</v>
          </cell>
          <cell r="M4664" t="str">
            <v>P</v>
          </cell>
          <cell r="O4664" t="str">
            <v>Gunter, Cody</v>
          </cell>
        </row>
        <row r="4665">
          <cell r="C4665">
            <v>641647</v>
          </cell>
          <cell r="M4665" t="str">
            <v>P</v>
          </cell>
          <cell r="O4665" t="str">
            <v>Gunther, Ryan</v>
          </cell>
        </row>
        <row r="4666">
          <cell r="C4666">
            <v>543261</v>
          </cell>
          <cell r="M4666" t="str">
            <v>P</v>
          </cell>
          <cell r="O4666" t="str">
            <v>Gurka, Jason</v>
          </cell>
        </row>
        <row r="4667">
          <cell r="C4667">
            <v>493329</v>
          </cell>
          <cell r="M4667" t="str">
            <v>2B</v>
          </cell>
          <cell r="O4667" t="str">
            <v>Gurriel, Yulieski</v>
          </cell>
        </row>
        <row r="4668">
          <cell r="C4668">
            <v>656494</v>
          </cell>
          <cell r="M4668" t="str">
            <v>C</v>
          </cell>
          <cell r="O4668" t="str">
            <v>Gushue, Taylor</v>
          </cell>
        </row>
        <row r="4669">
          <cell r="C4669">
            <v>594311</v>
          </cell>
          <cell r="M4669" t="str">
            <v>P</v>
          </cell>
          <cell r="O4669" t="str">
            <v>Gustave, Jandel</v>
          </cell>
        </row>
        <row r="4670">
          <cell r="C4670">
            <v>664312</v>
          </cell>
          <cell r="M4670" t="str">
            <v>CF</v>
          </cell>
          <cell r="O4670" t="str">
            <v>Gustave, Emilio</v>
          </cell>
        </row>
        <row r="4671">
          <cell r="C4671">
            <v>621220</v>
          </cell>
          <cell r="M4671" t="str">
            <v>P</v>
          </cell>
          <cell r="O4671" t="str">
            <v>Guth, Jordan</v>
          </cell>
        </row>
        <row r="4672">
          <cell r="C4672">
            <v>425386</v>
          </cell>
          <cell r="M4672" t="str">
            <v>P</v>
          </cell>
          <cell r="O4672" t="str">
            <v>Guthrie, Jeremy</v>
          </cell>
        </row>
        <row r="4673">
          <cell r="C4673">
            <v>429711</v>
          </cell>
          <cell r="M4673" t="str">
            <v>RF</v>
          </cell>
          <cell r="O4673" t="str">
            <v>Gutierrez, Franklin</v>
          </cell>
        </row>
        <row r="4674">
          <cell r="C4674">
            <v>434641</v>
          </cell>
          <cell r="M4674" t="str">
            <v>P</v>
          </cell>
          <cell r="O4674" t="str">
            <v>Gutierrez, Juan</v>
          </cell>
        </row>
        <row r="4675">
          <cell r="C4675">
            <v>444100</v>
          </cell>
          <cell r="M4675" t="str">
            <v>1B</v>
          </cell>
          <cell r="O4675" t="str">
            <v>Gutierrez, Jesse</v>
          </cell>
        </row>
        <row r="4676">
          <cell r="C4676">
            <v>444556</v>
          </cell>
          <cell r="M4676" t="str">
            <v>P</v>
          </cell>
          <cell r="O4676" t="str">
            <v>Gutierrez, Santiago</v>
          </cell>
        </row>
        <row r="4677">
          <cell r="C4677">
            <v>462782</v>
          </cell>
          <cell r="M4677" t="str">
            <v>C</v>
          </cell>
          <cell r="O4677" t="str">
            <v>Gutierrez, Said</v>
          </cell>
        </row>
        <row r="4678">
          <cell r="C4678">
            <v>467733</v>
          </cell>
          <cell r="M4678" t="str">
            <v>RF</v>
          </cell>
          <cell r="O4678" t="str">
            <v>Gutierrez, Eloy</v>
          </cell>
        </row>
        <row r="4679">
          <cell r="C4679">
            <v>468368</v>
          </cell>
          <cell r="M4679" t="str">
            <v>C</v>
          </cell>
          <cell r="O4679" t="str">
            <v>Gutierrez, Gabriel</v>
          </cell>
        </row>
        <row r="4680">
          <cell r="C4680">
            <v>488927</v>
          </cell>
          <cell r="M4680" t="str">
            <v>P</v>
          </cell>
          <cell r="O4680" t="str">
            <v>Gutierrez, Danny</v>
          </cell>
        </row>
        <row r="4681">
          <cell r="C4681">
            <v>570911</v>
          </cell>
          <cell r="M4681" t="str">
            <v>P</v>
          </cell>
          <cell r="O4681" t="str">
            <v>Gutierrez, Ulises</v>
          </cell>
        </row>
        <row r="4682">
          <cell r="C4682">
            <v>593655</v>
          </cell>
          <cell r="M4682" t="str">
            <v>C</v>
          </cell>
          <cell r="O4682" t="str">
            <v>Gutierrez, Yosbel</v>
          </cell>
        </row>
        <row r="4683">
          <cell r="C4683">
            <v>608476</v>
          </cell>
          <cell r="M4683" t="str">
            <v>P</v>
          </cell>
          <cell r="O4683" t="str">
            <v>Gutierrez, Osman</v>
          </cell>
        </row>
        <row r="4684">
          <cell r="C4684">
            <v>621591</v>
          </cell>
          <cell r="M4684" t="str">
            <v>P</v>
          </cell>
          <cell r="O4684" t="str">
            <v>Gutierrez, Alfred</v>
          </cell>
        </row>
        <row r="4685">
          <cell r="C4685">
            <v>642401</v>
          </cell>
          <cell r="M4685" t="str">
            <v>P</v>
          </cell>
          <cell r="O4685" t="str">
            <v>Gutierrez, Miguel</v>
          </cell>
        </row>
        <row r="4686">
          <cell r="C4686">
            <v>642721</v>
          </cell>
          <cell r="M4686" t="str">
            <v>3B</v>
          </cell>
          <cell r="O4686" t="str">
            <v>Gutierrez, Kelvin</v>
          </cell>
        </row>
        <row r="4687">
          <cell r="C4687">
            <v>655314</v>
          </cell>
          <cell r="M4687" t="str">
            <v>2B</v>
          </cell>
          <cell r="O4687" t="str">
            <v>Gutierrez, Danny</v>
          </cell>
        </row>
        <row r="4688">
          <cell r="C4688">
            <v>664583</v>
          </cell>
          <cell r="M4688" t="str">
            <v>OF</v>
          </cell>
          <cell r="O4688" t="str">
            <v>Gutierrez, Beder</v>
          </cell>
        </row>
        <row r="4689">
          <cell r="C4689">
            <v>665649</v>
          </cell>
          <cell r="M4689" t="str">
            <v>C</v>
          </cell>
          <cell r="O4689" t="str">
            <v>Gutierrez, Nishell</v>
          </cell>
        </row>
        <row r="4690">
          <cell r="C4690">
            <v>665946</v>
          </cell>
          <cell r="M4690" t="str">
            <v>P</v>
          </cell>
          <cell r="O4690" t="str">
            <v>Gutierrez, Ronald</v>
          </cell>
        </row>
        <row r="4691">
          <cell r="C4691">
            <v>666628</v>
          </cell>
          <cell r="M4691" t="str">
            <v>OF</v>
          </cell>
          <cell r="O4691" t="str">
            <v>Gutierrez, Jose</v>
          </cell>
        </row>
        <row r="4692">
          <cell r="C4692">
            <v>666845</v>
          </cell>
          <cell r="M4692" t="str">
            <v>P</v>
          </cell>
          <cell r="O4692" t="str">
            <v>Gutierrez, Jhonneyver</v>
          </cell>
        </row>
        <row r="4693">
          <cell r="C4693">
            <v>667491</v>
          </cell>
          <cell r="M4693" t="str">
            <v>1B</v>
          </cell>
          <cell r="O4693" t="str">
            <v>Gutierrez, Eric</v>
          </cell>
        </row>
        <row r="4694">
          <cell r="C4694">
            <v>668554</v>
          </cell>
          <cell r="M4694" t="str">
            <v>OF</v>
          </cell>
          <cell r="O4694" t="str">
            <v>Gutierrez, Dixon</v>
          </cell>
        </row>
        <row r="4695">
          <cell r="C4695">
            <v>446386</v>
          </cell>
          <cell r="M4695" t="str">
            <v>LF</v>
          </cell>
          <cell r="O4695" t="str">
            <v>Guyer, Brandon</v>
          </cell>
        </row>
        <row r="4696">
          <cell r="C4696">
            <v>626927</v>
          </cell>
          <cell r="M4696" t="str">
            <v>P</v>
          </cell>
          <cell r="O4696" t="str">
            <v>Guyer, Josh</v>
          </cell>
        </row>
        <row r="4697">
          <cell r="C4697">
            <v>430686</v>
          </cell>
          <cell r="M4697" t="str">
            <v>OF</v>
          </cell>
          <cell r="O4697" t="str">
            <v>Guzman, Freddy</v>
          </cell>
        </row>
        <row r="4698">
          <cell r="C4698">
            <v>461882</v>
          </cell>
          <cell r="M4698" t="str">
            <v>1B</v>
          </cell>
          <cell r="O4698" t="str">
            <v>Guzman, Jesus</v>
          </cell>
        </row>
        <row r="4699">
          <cell r="C4699">
            <v>524788</v>
          </cell>
          <cell r="M4699" t="str">
            <v>P</v>
          </cell>
          <cell r="O4699" t="str">
            <v>Guzman, Antonio</v>
          </cell>
        </row>
        <row r="4700">
          <cell r="C4700">
            <v>570795</v>
          </cell>
          <cell r="M4700" t="str">
            <v>P</v>
          </cell>
          <cell r="O4700" t="str">
            <v>Guzman, Jorge</v>
          </cell>
        </row>
        <row r="4701">
          <cell r="C4701">
            <v>593972</v>
          </cell>
          <cell r="M4701" t="str">
            <v>P</v>
          </cell>
          <cell r="O4701" t="str">
            <v>Guzman, Jose</v>
          </cell>
        </row>
        <row r="4702">
          <cell r="C4702">
            <v>608597</v>
          </cell>
          <cell r="M4702" t="str">
            <v>1B</v>
          </cell>
          <cell r="O4702" t="str">
            <v>Guzman, Ronald</v>
          </cell>
        </row>
        <row r="4703">
          <cell r="C4703">
            <v>622397</v>
          </cell>
          <cell r="M4703" t="str">
            <v>P</v>
          </cell>
          <cell r="O4703" t="str">
            <v>Guzman, Eber</v>
          </cell>
        </row>
        <row r="4704">
          <cell r="C4704">
            <v>622398</v>
          </cell>
          <cell r="M4704" t="str">
            <v>2B</v>
          </cell>
          <cell r="O4704" t="str">
            <v>Guzman, Marco</v>
          </cell>
        </row>
        <row r="4705">
          <cell r="C4705">
            <v>622749</v>
          </cell>
          <cell r="M4705" t="str">
            <v>P</v>
          </cell>
          <cell r="O4705" t="str">
            <v>Guzman, Raudy</v>
          </cell>
        </row>
        <row r="4706">
          <cell r="C4706">
            <v>625511</v>
          </cell>
          <cell r="M4706" t="str">
            <v>LF</v>
          </cell>
          <cell r="O4706" t="str">
            <v>Guzman, Luis</v>
          </cell>
        </row>
        <row r="4707">
          <cell r="C4707">
            <v>628009</v>
          </cell>
          <cell r="M4707" t="str">
            <v>P</v>
          </cell>
          <cell r="O4707" t="str">
            <v>Guzman, Alberto</v>
          </cell>
        </row>
        <row r="4708">
          <cell r="C4708">
            <v>642290</v>
          </cell>
          <cell r="M4708" t="str">
            <v>2B</v>
          </cell>
          <cell r="O4708" t="str">
            <v>Guzman, Tirson</v>
          </cell>
        </row>
        <row r="4709">
          <cell r="C4709">
            <v>642314</v>
          </cell>
          <cell r="M4709" t="str">
            <v>C</v>
          </cell>
          <cell r="O4709" t="str">
            <v>Guzman, Rafael</v>
          </cell>
        </row>
        <row r="4710">
          <cell r="C4710">
            <v>642318</v>
          </cell>
          <cell r="M4710" t="str">
            <v>C</v>
          </cell>
          <cell r="O4710" t="str">
            <v>Guzman, Miguel</v>
          </cell>
        </row>
        <row r="4711">
          <cell r="C4711">
            <v>642355</v>
          </cell>
          <cell r="M4711" t="str">
            <v>OF</v>
          </cell>
          <cell r="O4711" t="str">
            <v>Guzman, Rudy</v>
          </cell>
        </row>
        <row r="4712">
          <cell r="C4712">
            <v>642356</v>
          </cell>
          <cell r="M4712" t="str">
            <v>RF</v>
          </cell>
          <cell r="O4712" t="str">
            <v>Guzman, Franklin</v>
          </cell>
        </row>
        <row r="4713">
          <cell r="C4713">
            <v>642364</v>
          </cell>
          <cell r="M4713" t="str">
            <v>SS</v>
          </cell>
          <cell r="O4713" t="str">
            <v>Guzman, Manuel</v>
          </cell>
        </row>
        <row r="4714">
          <cell r="C4714">
            <v>642382</v>
          </cell>
          <cell r="M4714" t="str">
            <v>P</v>
          </cell>
          <cell r="O4714" t="str">
            <v>Guzman, Luis</v>
          </cell>
        </row>
        <row r="4715">
          <cell r="C4715">
            <v>642555</v>
          </cell>
          <cell r="M4715" t="str">
            <v>P</v>
          </cell>
          <cell r="O4715" t="str">
            <v>Guzman, Hernando</v>
          </cell>
        </row>
        <row r="4716">
          <cell r="C4716">
            <v>644177</v>
          </cell>
          <cell r="M4716" t="str">
            <v>P</v>
          </cell>
          <cell r="O4716" t="str">
            <v>Guzman, Kevin</v>
          </cell>
        </row>
        <row r="4717">
          <cell r="C4717">
            <v>650345</v>
          </cell>
          <cell r="M4717" t="str">
            <v>P</v>
          </cell>
          <cell r="O4717" t="str">
            <v>Guzman, Carlos</v>
          </cell>
        </row>
        <row r="4718">
          <cell r="C4718">
            <v>650666</v>
          </cell>
          <cell r="M4718" t="str">
            <v>1B</v>
          </cell>
          <cell r="O4718" t="str">
            <v>Guzman, Josue</v>
          </cell>
        </row>
        <row r="4719">
          <cell r="C4719">
            <v>650901</v>
          </cell>
          <cell r="M4719" t="str">
            <v>SS</v>
          </cell>
          <cell r="O4719" t="str">
            <v>Guzman, Carlos</v>
          </cell>
        </row>
        <row r="4720">
          <cell r="C4720">
            <v>656003</v>
          </cell>
          <cell r="M4720" t="str">
            <v>P</v>
          </cell>
          <cell r="O4720" t="str">
            <v>Guzman, Carlos</v>
          </cell>
        </row>
        <row r="4721">
          <cell r="C4721">
            <v>660422</v>
          </cell>
          <cell r="M4721" t="str">
            <v>P</v>
          </cell>
          <cell r="O4721" t="str">
            <v>Guzman, Jorge</v>
          </cell>
        </row>
        <row r="4722">
          <cell r="C4722">
            <v>660655</v>
          </cell>
          <cell r="M4722" t="str">
            <v>P</v>
          </cell>
          <cell r="O4722" t="str">
            <v>Guzman, Daniel</v>
          </cell>
        </row>
        <row r="4723">
          <cell r="C4723">
            <v>660709</v>
          </cell>
          <cell r="M4723" t="str">
            <v>SS</v>
          </cell>
          <cell r="O4723" t="str">
            <v>Guzman, Sterling</v>
          </cell>
        </row>
        <row r="4724">
          <cell r="C4724">
            <v>661404</v>
          </cell>
          <cell r="M4724" t="str">
            <v>IF</v>
          </cell>
          <cell r="O4724" t="str">
            <v>Guzman, Luis</v>
          </cell>
        </row>
        <row r="4725">
          <cell r="C4725">
            <v>664346</v>
          </cell>
          <cell r="M4725" t="str">
            <v>IF</v>
          </cell>
          <cell r="O4725" t="str">
            <v>Guzman, Carlos</v>
          </cell>
        </row>
        <row r="4726">
          <cell r="C4726">
            <v>664368</v>
          </cell>
          <cell r="M4726" t="str">
            <v>P</v>
          </cell>
          <cell r="O4726" t="str">
            <v>Guzman, Jonathan</v>
          </cell>
        </row>
        <row r="4727">
          <cell r="C4727">
            <v>664821</v>
          </cell>
          <cell r="M4727" t="str">
            <v>P</v>
          </cell>
          <cell r="O4727" t="str">
            <v>Guzman, Warlyn</v>
          </cell>
        </row>
        <row r="4728">
          <cell r="C4728">
            <v>665834</v>
          </cell>
          <cell r="M4728" t="str">
            <v>SS</v>
          </cell>
          <cell r="O4728" t="str">
            <v>Guzman, Jeison</v>
          </cell>
        </row>
        <row r="4729">
          <cell r="C4729">
            <v>665995</v>
          </cell>
          <cell r="M4729" t="str">
            <v>P</v>
          </cell>
          <cell r="O4729" t="str">
            <v>Guzman, Oliber</v>
          </cell>
        </row>
        <row r="4730">
          <cell r="C4730">
            <v>666695</v>
          </cell>
          <cell r="M4730" t="str">
            <v>SS</v>
          </cell>
          <cell r="O4730" t="str">
            <v>Guzman, Jonathan</v>
          </cell>
        </row>
        <row r="4731">
          <cell r="C4731">
            <v>666860</v>
          </cell>
          <cell r="M4731" t="str">
            <v>SS</v>
          </cell>
          <cell r="O4731" t="str">
            <v>Guzman, Eduardo</v>
          </cell>
        </row>
        <row r="4732">
          <cell r="C4732">
            <v>670147</v>
          </cell>
          <cell r="M4732" t="str">
            <v>P</v>
          </cell>
          <cell r="O4732" t="str">
            <v>Gwinn, Jeremy</v>
          </cell>
        </row>
        <row r="4733">
          <cell r="C4733">
            <v>448242</v>
          </cell>
          <cell r="M4733" t="str">
            <v>CF</v>
          </cell>
          <cell r="O4733" t="str">
            <v>Gwynn Jr., Tony</v>
          </cell>
        </row>
        <row r="4734">
          <cell r="C4734">
            <v>576397</v>
          </cell>
          <cell r="M4734" t="str">
            <v>2B</v>
          </cell>
          <cell r="O4734" t="str">
            <v>Gyorko, Jedd</v>
          </cell>
        </row>
        <row r="4735">
          <cell r="C4735">
            <v>573350</v>
          </cell>
          <cell r="M4735" t="str">
            <v>P</v>
          </cell>
          <cell r="O4735" t="str">
            <v>Ha, Jae-Hoon</v>
          </cell>
        </row>
        <row r="4736">
          <cell r="C4736">
            <v>605262</v>
          </cell>
          <cell r="M4736" t="str">
            <v>3B</v>
          </cell>
          <cell r="O4736" t="str">
            <v>Haar, Bryan</v>
          </cell>
        </row>
        <row r="4737">
          <cell r="C4737">
            <v>606992</v>
          </cell>
          <cell r="M4737" t="str">
            <v>C</v>
          </cell>
          <cell r="O4737" t="str">
            <v>Haase, Eric</v>
          </cell>
        </row>
        <row r="4738">
          <cell r="C4738">
            <v>664785</v>
          </cell>
          <cell r="M4738" t="str">
            <v>P</v>
          </cell>
          <cell r="O4738" t="str">
            <v>Hackimer, Tom</v>
          </cell>
        </row>
        <row r="4739">
          <cell r="C4739">
            <v>645080</v>
          </cell>
          <cell r="M4739" t="str">
            <v>C</v>
          </cell>
          <cell r="O4739" t="str">
            <v>Haddad, Radley</v>
          </cell>
        </row>
        <row r="4740">
          <cell r="C4740">
            <v>623352</v>
          </cell>
          <cell r="M4740" t="str">
            <v>P</v>
          </cell>
          <cell r="O4740" t="str">
            <v>Hader, Josh</v>
          </cell>
        </row>
        <row r="4741">
          <cell r="C4741">
            <v>643346</v>
          </cell>
          <cell r="M4741" t="str">
            <v>RF</v>
          </cell>
          <cell r="O4741" t="str">
            <v>Hadley, Jeremy</v>
          </cell>
        </row>
        <row r="4742">
          <cell r="C4742">
            <v>594846</v>
          </cell>
          <cell r="M4742" t="str">
            <v>P</v>
          </cell>
          <cell r="O4742" t="str">
            <v>Hafner, Ryan</v>
          </cell>
        </row>
        <row r="4743">
          <cell r="C4743">
            <v>444935</v>
          </cell>
          <cell r="M4743" t="str">
            <v>P</v>
          </cell>
          <cell r="O4743" t="str">
            <v>Hagadone, Nick</v>
          </cell>
        </row>
        <row r="4744">
          <cell r="C4744">
            <v>571733</v>
          </cell>
          <cell r="M4744" t="str">
            <v>P</v>
          </cell>
          <cell r="O4744" t="str">
            <v>Hagan, Sean</v>
          </cell>
        </row>
        <row r="4745">
          <cell r="C4745">
            <v>641650</v>
          </cell>
          <cell r="M4745" t="str">
            <v>1B</v>
          </cell>
          <cell r="O4745" t="str">
            <v>Hagenmiller, Ian</v>
          </cell>
        </row>
        <row r="4746">
          <cell r="C4746">
            <v>543266</v>
          </cell>
          <cell r="M4746" t="str">
            <v>P</v>
          </cell>
          <cell r="O4746" t="str">
            <v>Hagens, Bradin</v>
          </cell>
        </row>
        <row r="4747">
          <cell r="C4747">
            <v>606993</v>
          </cell>
          <cell r="M4747" t="str">
            <v>SS</v>
          </cell>
          <cell r="O4747" t="str">
            <v>Hager, Jake</v>
          </cell>
        </row>
        <row r="4748">
          <cell r="C4748">
            <v>571734</v>
          </cell>
          <cell r="M4748" t="str">
            <v>C</v>
          </cell>
          <cell r="O4748" t="str">
            <v>Hagerty, Jason</v>
          </cell>
        </row>
        <row r="4749">
          <cell r="C4749">
            <v>664735</v>
          </cell>
          <cell r="M4749" t="str">
            <v>P</v>
          </cell>
          <cell r="O4749" t="str">
            <v>Haggard, Witt</v>
          </cell>
        </row>
        <row r="4750">
          <cell r="C4750">
            <v>664059</v>
          </cell>
          <cell r="M4750" t="str">
            <v>2B</v>
          </cell>
          <cell r="O4750" t="str">
            <v>Haggerty, Sam</v>
          </cell>
        </row>
        <row r="4751">
          <cell r="C4751">
            <v>518755</v>
          </cell>
          <cell r="M4751" t="str">
            <v>1B</v>
          </cell>
          <cell r="O4751" t="str">
            <v>Hague, Matt</v>
          </cell>
        </row>
        <row r="4752">
          <cell r="C4752">
            <v>518756</v>
          </cell>
          <cell r="M4752" t="str">
            <v>3B</v>
          </cell>
          <cell r="O4752" t="str">
            <v>Hague, Rick</v>
          </cell>
        </row>
        <row r="4753">
          <cell r="C4753">
            <v>534910</v>
          </cell>
          <cell r="M4753" t="str">
            <v>P</v>
          </cell>
          <cell r="O4753" t="str">
            <v>Hahn, Jesse</v>
          </cell>
        </row>
        <row r="4754">
          <cell r="C4754">
            <v>430668</v>
          </cell>
          <cell r="M4754" t="str">
            <v>LF</v>
          </cell>
          <cell r="O4754" t="str">
            <v>Hairston, Scott</v>
          </cell>
        </row>
        <row r="4755">
          <cell r="C4755">
            <v>623187</v>
          </cell>
          <cell r="M4755" t="str">
            <v>1B</v>
          </cell>
          <cell r="O4755" t="str">
            <v>Halamandaris, Nick</v>
          </cell>
        </row>
        <row r="4756">
          <cell r="C4756">
            <v>670590</v>
          </cell>
          <cell r="M4756" t="str">
            <v>P</v>
          </cell>
          <cell r="O4756" t="str">
            <v>Halbohn, Kyle</v>
          </cell>
        </row>
        <row r="4757">
          <cell r="C4757">
            <v>645461</v>
          </cell>
          <cell r="M4757" t="str">
            <v>SS</v>
          </cell>
          <cell r="O4757" t="str">
            <v>Halcomb, Steven</v>
          </cell>
        </row>
        <row r="4758">
          <cell r="C4758">
            <v>606994</v>
          </cell>
          <cell r="M4758" t="str">
            <v>P</v>
          </cell>
          <cell r="O4758" t="str">
            <v>Hald, Kyle</v>
          </cell>
        </row>
        <row r="4759">
          <cell r="C4759">
            <v>488931</v>
          </cell>
          <cell r="M4759" t="str">
            <v>P</v>
          </cell>
          <cell r="O4759" t="str">
            <v>Hale, Jake</v>
          </cell>
        </row>
        <row r="4760">
          <cell r="C4760">
            <v>571735</v>
          </cell>
          <cell r="M4760" t="str">
            <v>P</v>
          </cell>
          <cell r="O4760" t="str">
            <v>Hale, David</v>
          </cell>
        </row>
        <row r="4761">
          <cell r="C4761">
            <v>613571</v>
          </cell>
          <cell r="M4761" t="str">
            <v>1B</v>
          </cell>
          <cell r="O4761" t="str">
            <v>Hale, Conner</v>
          </cell>
        </row>
        <row r="4762">
          <cell r="C4762">
            <v>665090</v>
          </cell>
          <cell r="M4762" t="str">
            <v>P</v>
          </cell>
          <cell r="O4762" t="str">
            <v>Hale, Corey</v>
          </cell>
        </row>
        <row r="4763">
          <cell r="C4763">
            <v>543270</v>
          </cell>
          <cell r="M4763" t="str">
            <v>P</v>
          </cell>
          <cell r="O4763" t="str">
            <v>Haley, Trey</v>
          </cell>
        </row>
        <row r="4764">
          <cell r="C4764">
            <v>595234</v>
          </cell>
          <cell r="M4764" t="str">
            <v>P</v>
          </cell>
          <cell r="O4764" t="str">
            <v>Haley, Justin</v>
          </cell>
        </row>
        <row r="4765">
          <cell r="C4765">
            <v>670113</v>
          </cell>
          <cell r="M4765" t="str">
            <v>3B</v>
          </cell>
          <cell r="O4765" t="str">
            <v>Haley, Jim</v>
          </cell>
        </row>
        <row r="4766">
          <cell r="C4766">
            <v>571736</v>
          </cell>
          <cell r="M4766" t="str">
            <v>P</v>
          </cell>
          <cell r="O4766" t="str">
            <v>Hall, Brooks</v>
          </cell>
        </row>
        <row r="4767">
          <cell r="C4767">
            <v>595235</v>
          </cell>
          <cell r="M4767" t="str">
            <v>P</v>
          </cell>
          <cell r="O4767" t="str">
            <v>Hall, Cody</v>
          </cell>
        </row>
        <row r="4768">
          <cell r="C4768">
            <v>621291</v>
          </cell>
          <cell r="M4768" t="str">
            <v>P</v>
          </cell>
          <cell r="O4768" t="str">
            <v>Hall, Kris</v>
          </cell>
        </row>
        <row r="4769">
          <cell r="C4769">
            <v>641654</v>
          </cell>
          <cell r="M4769" t="str">
            <v>SS</v>
          </cell>
          <cell r="O4769" t="str">
            <v>Hall, Chandler</v>
          </cell>
        </row>
        <row r="4770">
          <cell r="C4770">
            <v>664180</v>
          </cell>
          <cell r="M4770" t="str">
            <v>P</v>
          </cell>
          <cell r="O4770" t="str">
            <v>Hall, Matt</v>
          </cell>
        </row>
        <row r="4771">
          <cell r="C4771">
            <v>669742</v>
          </cell>
          <cell r="M4771" t="str">
            <v>1B</v>
          </cell>
          <cell r="O4771" t="str">
            <v>Hall, Darick</v>
          </cell>
        </row>
        <row r="4772">
          <cell r="C4772">
            <v>669744</v>
          </cell>
          <cell r="M4772" t="str">
            <v>P</v>
          </cell>
          <cell r="O4772" t="str">
            <v>Hall, Chris</v>
          </cell>
        </row>
        <row r="4773">
          <cell r="C4773">
            <v>670881</v>
          </cell>
          <cell r="M4773" t="str">
            <v>C</v>
          </cell>
          <cell r="O4773" t="str">
            <v>Hall, Kevin</v>
          </cell>
        </row>
        <row r="4774">
          <cell r="C4774">
            <v>670412</v>
          </cell>
          <cell r="M4774" t="str">
            <v>P</v>
          </cell>
          <cell r="O4774" t="str">
            <v>Hallead, Tyler</v>
          </cell>
        </row>
        <row r="4775">
          <cell r="C4775">
            <v>623400</v>
          </cell>
          <cell r="M4775" t="str">
            <v>P</v>
          </cell>
          <cell r="O4775" t="str">
            <v>Halley, Shane</v>
          </cell>
        </row>
        <row r="4776">
          <cell r="C4776">
            <v>595237</v>
          </cell>
          <cell r="M4776" t="str">
            <v>P</v>
          </cell>
          <cell r="O4776" t="str">
            <v>Halstead, Ryan</v>
          </cell>
        </row>
        <row r="4777">
          <cell r="C4777">
            <v>488936</v>
          </cell>
          <cell r="M4777" t="str">
            <v>1B</v>
          </cell>
          <cell r="O4777" t="str">
            <v>Halton, Sean</v>
          </cell>
        </row>
        <row r="4778">
          <cell r="C4778">
            <v>523648</v>
          </cell>
          <cell r="M4778" t="str">
            <v>P</v>
          </cell>
          <cell r="O4778" t="str">
            <v>Hamburger, Mark</v>
          </cell>
        </row>
        <row r="4779">
          <cell r="C4779">
            <v>430935</v>
          </cell>
          <cell r="M4779" t="str">
            <v>P</v>
          </cell>
          <cell r="O4779" t="str">
            <v>Hamels, Cole</v>
          </cell>
        </row>
        <row r="4780">
          <cell r="C4780">
            <v>285078</v>
          </cell>
          <cell r="M4780" t="str">
            <v>LF</v>
          </cell>
          <cell r="O4780" t="str">
            <v>Hamilton, Josh</v>
          </cell>
        </row>
        <row r="4781">
          <cell r="C4781">
            <v>453236</v>
          </cell>
          <cell r="M4781" t="str">
            <v>1B</v>
          </cell>
          <cell r="O4781" t="str">
            <v>Hamilton, Mark</v>
          </cell>
        </row>
        <row r="4782">
          <cell r="C4782">
            <v>571740</v>
          </cell>
          <cell r="M4782" t="str">
            <v>CF</v>
          </cell>
          <cell r="O4782" t="str">
            <v>Hamilton, Billy</v>
          </cell>
        </row>
        <row r="4783">
          <cell r="C4783">
            <v>641656</v>
          </cell>
          <cell r="M4783" t="str">
            <v>P</v>
          </cell>
          <cell r="O4783" t="str">
            <v>Hamilton, Ian</v>
          </cell>
        </row>
        <row r="4784">
          <cell r="C4784">
            <v>643348</v>
          </cell>
          <cell r="M4784" t="str">
            <v>SS</v>
          </cell>
          <cell r="O4784" t="str">
            <v>Hamilton, Caleb</v>
          </cell>
        </row>
        <row r="4785">
          <cell r="C4785">
            <v>663440</v>
          </cell>
          <cell r="M4785" t="str">
            <v>OF</v>
          </cell>
          <cell r="O4785" t="str">
            <v>Hamilton, Nicholos</v>
          </cell>
        </row>
        <row r="4786">
          <cell r="C4786">
            <v>665320</v>
          </cell>
          <cell r="M4786" t="str">
            <v>P</v>
          </cell>
          <cell r="O4786" t="str">
            <v>Hamlin, Cody</v>
          </cell>
        </row>
        <row r="4787">
          <cell r="C4787">
            <v>434628</v>
          </cell>
          <cell r="M4787" t="str">
            <v>P</v>
          </cell>
          <cell r="O4787" t="str">
            <v>Hammel, Jason</v>
          </cell>
        </row>
        <row r="4788">
          <cell r="C4788">
            <v>670456</v>
          </cell>
          <cell r="M4788" t="str">
            <v>P</v>
          </cell>
          <cell r="O4788" t="str">
            <v>Hammer, J. D.</v>
          </cell>
        </row>
        <row r="4789">
          <cell r="C4789">
            <v>670882</v>
          </cell>
          <cell r="M4789" t="str">
            <v>P</v>
          </cell>
          <cell r="O4789" t="str">
            <v>Hammond, Ted</v>
          </cell>
        </row>
        <row r="4790">
          <cell r="C4790">
            <v>641658</v>
          </cell>
          <cell r="M4790" t="str">
            <v>SS</v>
          </cell>
          <cell r="O4790" t="str">
            <v>Hampson, Garrett</v>
          </cell>
        </row>
        <row r="4791">
          <cell r="C4791">
            <v>543271</v>
          </cell>
          <cell r="M4791" t="str">
            <v>P</v>
          </cell>
          <cell r="O4791" t="str">
            <v>Hamren, Erik</v>
          </cell>
        </row>
        <row r="4792">
          <cell r="C4792">
            <v>621087</v>
          </cell>
          <cell r="M4792" t="str">
            <v>P</v>
          </cell>
          <cell r="O4792" t="str">
            <v>Hamrick, Caleb</v>
          </cell>
        </row>
        <row r="4793">
          <cell r="C4793">
            <v>606995</v>
          </cell>
          <cell r="M4793" t="str">
            <v>P</v>
          </cell>
          <cell r="O4793" t="str">
            <v>Hancock, Justin</v>
          </cell>
        </row>
        <row r="4794">
          <cell r="C4794">
            <v>518764</v>
          </cell>
          <cell r="M4794" t="str">
            <v>P</v>
          </cell>
          <cell r="O4794" t="str">
            <v>Hand, Donovan</v>
          </cell>
        </row>
        <row r="4795">
          <cell r="C4795">
            <v>543272</v>
          </cell>
          <cell r="M4795" t="str">
            <v>P</v>
          </cell>
          <cell r="O4795" t="str">
            <v>Hand, Brad</v>
          </cell>
        </row>
        <row r="4796">
          <cell r="C4796">
            <v>621098</v>
          </cell>
          <cell r="M4796" t="str">
            <v>P</v>
          </cell>
          <cell r="O4796" t="str">
            <v>Hanhold, Eric</v>
          </cell>
        </row>
        <row r="4797">
          <cell r="C4797">
            <v>452672</v>
          </cell>
          <cell r="M4797" t="str">
            <v>C</v>
          </cell>
          <cell r="O4797" t="str">
            <v>Hanigan, Ryan</v>
          </cell>
        </row>
        <row r="4798">
          <cell r="C4798">
            <v>571745</v>
          </cell>
          <cell r="M4798" t="str">
            <v>RF</v>
          </cell>
          <cell r="O4798" t="str">
            <v>Haniger, Mitch</v>
          </cell>
        </row>
        <row r="4799">
          <cell r="C4799">
            <v>458088</v>
          </cell>
          <cell r="M4799" t="str">
            <v>OF</v>
          </cell>
          <cell r="O4799" t="str">
            <v>Hankerd, Cyle</v>
          </cell>
        </row>
        <row r="4800">
          <cell r="C4800">
            <v>458534</v>
          </cell>
          <cell r="M4800" t="str">
            <v>P</v>
          </cell>
          <cell r="O4800" t="str">
            <v>Hankins, Derek</v>
          </cell>
        </row>
        <row r="4801">
          <cell r="C4801">
            <v>607399</v>
          </cell>
          <cell r="M4801" t="str">
            <v>IF</v>
          </cell>
          <cell r="O4801" t="str">
            <v>Hankins, Todd</v>
          </cell>
        </row>
        <row r="4802">
          <cell r="C4802">
            <v>624429</v>
          </cell>
          <cell r="M4802" t="str">
            <v>C</v>
          </cell>
          <cell r="O4802" t="str">
            <v>Hankins, Jordan</v>
          </cell>
        </row>
        <row r="4803">
          <cell r="C4803">
            <v>435219</v>
          </cell>
          <cell r="M4803" t="str">
            <v>1B</v>
          </cell>
          <cell r="O4803" t="str">
            <v>Hannahan, Jack</v>
          </cell>
        </row>
        <row r="4804">
          <cell r="C4804">
            <v>595238</v>
          </cell>
          <cell r="M4804" t="str">
            <v>CF</v>
          </cell>
          <cell r="O4804" t="str">
            <v>Hannemann, Jacob</v>
          </cell>
        </row>
        <row r="4805">
          <cell r="C4805">
            <v>607557</v>
          </cell>
          <cell r="M4805" t="str">
            <v>3B</v>
          </cell>
          <cell r="O4805" t="str">
            <v>Hanover, Tyler</v>
          </cell>
        </row>
        <row r="4806">
          <cell r="C4806">
            <v>643350</v>
          </cell>
          <cell r="M4806" t="str">
            <v>P</v>
          </cell>
          <cell r="O4806" t="str">
            <v>Hanse, Andrew</v>
          </cell>
        </row>
        <row r="4807">
          <cell r="C4807">
            <v>571746</v>
          </cell>
          <cell r="M4807" t="str">
            <v>P</v>
          </cell>
          <cell r="O4807" t="str">
            <v>Hansen, Kyle</v>
          </cell>
        </row>
        <row r="4808">
          <cell r="C4808">
            <v>641662</v>
          </cell>
          <cell r="M4808" t="str">
            <v>P</v>
          </cell>
          <cell r="O4808" t="str">
            <v>Hansen, Alec</v>
          </cell>
        </row>
        <row r="4809">
          <cell r="C4809">
            <v>663961</v>
          </cell>
          <cell r="M4809" t="str">
            <v>CF</v>
          </cell>
          <cell r="O4809" t="str">
            <v>Hansen, Mitchell</v>
          </cell>
        </row>
        <row r="4810">
          <cell r="C4810">
            <v>462102</v>
          </cell>
          <cell r="M4810" t="str">
            <v>P</v>
          </cell>
          <cell r="O4810" t="str">
            <v>Hanson, Tommy</v>
          </cell>
        </row>
        <row r="4811">
          <cell r="C4811">
            <v>543275</v>
          </cell>
          <cell r="M4811" t="str">
            <v>1B</v>
          </cell>
          <cell r="O4811" t="str">
            <v>Hanson, Nate</v>
          </cell>
        </row>
        <row r="4812">
          <cell r="C4812">
            <v>593700</v>
          </cell>
          <cell r="M4812" t="str">
            <v>SS</v>
          </cell>
          <cell r="O4812" t="str">
            <v>Hanson, Alen</v>
          </cell>
        </row>
        <row r="4813">
          <cell r="C4813">
            <v>595240</v>
          </cell>
          <cell r="M4813" t="str">
            <v>P</v>
          </cell>
          <cell r="O4813" t="str">
            <v>Hanson, Raymond</v>
          </cell>
        </row>
        <row r="4814">
          <cell r="C4814">
            <v>621181</v>
          </cell>
          <cell r="M4814" t="str">
            <v>P</v>
          </cell>
          <cell r="O4814" t="str">
            <v>Hanson, Nic</v>
          </cell>
        </row>
        <row r="4815">
          <cell r="C4815">
            <v>666190</v>
          </cell>
          <cell r="M4815" t="str">
            <v>P</v>
          </cell>
          <cell r="O4815" t="str">
            <v>Hanson, Nick</v>
          </cell>
        </row>
        <row r="4816">
          <cell r="C4816">
            <v>543276</v>
          </cell>
          <cell r="M4816" t="str">
            <v>SS</v>
          </cell>
          <cell r="O4816" t="str">
            <v>Hanzawa, Troy</v>
          </cell>
        </row>
        <row r="4817">
          <cell r="C4817">
            <v>457918</v>
          </cell>
          <cell r="M4817" t="str">
            <v>P</v>
          </cell>
          <cell r="O4817" t="str">
            <v>Happ, J.A.</v>
          </cell>
        </row>
        <row r="4818">
          <cell r="C4818">
            <v>664023</v>
          </cell>
          <cell r="M4818" t="str">
            <v>2B</v>
          </cell>
          <cell r="O4818" t="str">
            <v>Happ, Ian</v>
          </cell>
        </row>
        <row r="4819">
          <cell r="C4819">
            <v>421685</v>
          </cell>
          <cell r="M4819" t="str">
            <v>P</v>
          </cell>
          <cell r="O4819" t="str">
            <v>Harang, Aaron</v>
          </cell>
        </row>
        <row r="4820">
          <cell r="C4820">
            <v>641663</v>
          </cell>
          <cell r="M4820" t="str">
            <v>P</v>
          </cell>
          <cell r="O4820" t="str">
            <v>Harber, Conor</v>
          </cell>
        </row>
        <row r="4821">
          <cell r="C4821">
            <v>446329</v>
          </cell>
          <cell r="M4821" t="str">
            <v>2B</v>
          </cell>
          <cell r="O4821" t="str">
            <v>Harbin, Taylor</v>
          </cell>
        </row>
        <row r="4822">
          <cell r="C4822">
            <v>649958</v>
          </cell>
          <cell r="M4822" t="str">
            <v>P</v>
          </cell>
          <cell r="O4822" t="str">
            <v>Harcksen, Misja</v>
          </cell>
        </row>
        <row r="4823">
          <cell r="C4823">
            <v>623190</v>
          </cell>
          <cell r="M4823" t="str">
            <v>P</v>
          </cell>
          <cell r="O4823" t="str">
            <v>Hardin, Brandon</v>
          </cell>
        </row>
        <row r="4824">
          <cell r="C4824">
            <v>670266</v>
          </cell>
          <cell r="M4824" t="str">
            <v>P</v>
          </cell>
          <cell r="O4824" t="str">
            <v>Hardman, Ian</v>
          </cell>
        </row>
        <row r="4825">
          <cell r="C4825">
            <v>429666</v>
          </cell>
          <cell r="M4825" t="str">
            <v>SS</v>
          </cell>
          <cell r="O4825" t="str">
            <v>Hardy, J.J.</v>
          </cell>
        </row>
        <row r="4826">
          <cell r="C4826">
            <v>543278</v>
          </cell>
          <cell r="M4826" t="str">
            <v>P</v>
          </cell>
          <cell r="O4826" t="str">
            <v>Hardy, Blaine</v>
          </cell>
        </row>
        <row r="4827">
          <cell r="C4827">
            <v>670255</v>
          </cell>
          <cell r="M4827" t="str">
            <v>OF</v>
          </cell>
          <cell r="O4827" t="str">
            <v>Hardy, Chad</v>
          </cell>
        </row>
        <row r="4828">
          <cell r="C4828">
            <v>429717</v>
          </cell>
          <cell r="M4828" t="str">
            <v>P</v>
          </cell>
          <cell r="O4828" t="str">
            <v>Haren, Dan</v>
          </cell>
        </row>
        <row r="4829">
          <cell r="C4829">
            <v>622224</v>
          </cell>
          <cell r="M4829" t="str">
            <v>P</v>
          </cell>
          <cell r="O4829" t="str">
            <v>Harlan, Tom</v>
          </cell>
        </row>
        <row r="4830">
          <cell r="C4830">
            <v>465705</v>
          </cell>
          <cell r="M4830" t="str">
            <v>SS</v>
          </cell>
          <cell r="O4830" t="str">
            <v>Harman, Brad</v>
          </cell>
        </row>
        <row r="4831">
          <cell r="C4831">
            <v>665106</v>
          </cell>
          <cell r="M4831" t="str">
            <v>P</v>
          </cell>
          <cell r="O4831" t="str">
            <v>Harmening, Russell</v>
          </cell>
        </row>
        <row r="4832">
          <cell r="C4832">
            <v>444107</v>
          </cell>
          <cell r="M4832" t="str">
            <v>1B</v>
          </cell>
          <cell r="O4832" t="str">
            <v>Harper, Brett</v>
          </cell>
        </row>
        <row r="4833">
          <cell r="C4833">
            <v>543280</v>
          </cell>
          <cell r="M4833" t="str">
            <v>P</v>
          </cell>
          <cell r="O4833" t="str">
            <v>Harper, Bryan</v>
          </cell>
        </row>
        <row r="4834">
          <cell r="C4834">
            <v>547180</v>
          </cell>
          <cell r="M4834" t="str">
            <v>RF</v>
          </cell>
          <cell r="O4834" t="str">
            <v>Harper, Bryce</v>
          </cell>
        </row>
        <row r="4835">
          <cell r="C4835">
            <v>607560</v>
          </cell>
          <cell r="M4835" t="str">
            <v>P</v>
          </cell>
          <cell r="O4835" t="str">
            <v>Harper, Ryne</v>
          </cell>
        </row>
        <row r="4836">
          <cell r="C4836">
            <v>643351</v>
          </cell>
          <cell r="M4836" t="str">
            <v>2B</v>
          </cell>
          <cell r="O4836" t="str">
            <v>Harper, Reed</v>
          </cell>
        </row>
        <row r="4837">
          <cell r="C4837">
            <v>449173</v>
          </cell>
          <cell r="M4837" t="str">
            <v>P</v>
          </cell>
          <cell r="O4837" t="str">
            <v>Harrell, Lucas</v>
          </cell>
        </row>
        <row r="4838">
          <cell r="C4838">
            <v>608667</v>
          </cell>
          <cell r="M4838" t="str">
            <v>CF</v>
          </cell>
          <cell r="O4838" t="str">
            <v>Harrell, Connor</v>
          </cell>
        </row>
        <row r="4839">
          <cell r="C4839">
            <v>641666</v>
          </cell>
          <cell r="M4839" t="str">
            <v>P</v>
          </cell>
          <cell r="O4839" t="str">
            <v>Harrington, Drew</v>
          </cell>
        </row>
        <row r="4840">
          <cell r="C4840">
            <v>430593</v>
          </cell>
          <cell r="M4840" t="str">
            <v>2B</v>
          </cell>
          <cell r="O4840" t="str">
            <v>Harris, Brendan</v>
          </cell>
        </row>
        <row r="4841">
          <cell r="C4841">
            <v>501789</v>
          </cell>
          <cell r="M4841" t="str">
            <v>P</v>
          </cell>
          <cell r="O4841" t="str">
            <v>Harris, Will</v>
          </cell>
        </row>
        <row r="4842">
          <cell r="C4842">
            <v>518771</v>
          </cell>
          <cell r="M4842" t="str">
            <v>P</v>
          </cell>
          <cell r="O4842" t="str">
            <v>Harris, Mitch</v>
          </cell>
        </row>
        <row r="4843">
          <cell r="C4843">
            <v>571749</v>
          </cell>
          <cell r="M4843" t="str">
            <v>LF</v>
          </cell>
          <cell r="O4843" t="str">
            <v>Harris, Devin</v>
          </cell>
        </row>
        <row r="4844">
          <cell r="C4844">
            <v>605266</v>
          </cell>
          <cell r="M4844" t="str">
            <v>OF</v>
          </cell>
          <cell r="O4844" t="str">
            <v>Harris, James</v>
          </cell>
        </row>
        <row r="4845">
          <cell r="C4845">
            <v>605267</v>
          </cell>
          <cell r="M4845" t="str">
            <v>P</v>
          </cell>
          <cell r="O4845" t="str">
            <v>Harris, Ryan</v>
          </cell>
        </row>
        <row r="4846">
          <cell r="C4846">
            <v>622247</v>
          </cell>
          <cell r="M4846" t="str">
            <v>P</v>
          </cell>
          <cell r="O4846" t="str">
            <v>Harris, Jon</v>
          </cell>
        </row>
        <row r="4847">
          <cell r="C4847">
            <v>641667</v>
          </cell>
          <cell r="M4847" t="str">
            <v>P</v>
          </cell>
          <cell r="O4847" t="str">
            <v>Harris, Cody</v>
          </cell>
        </row>
        <row r="4848">
          <cell r="C4848">
            <v>643352</v>
          </cell>
          <cell r="M4848" t="str">
            <v>LF</v>
          </cell>
          <cell r="O4848" t="str">
            <v>Harris, David</v>
          </cell>
        </row>
        <row r="4849">
          <cell r="C4849">
            <v>643353</v>
          </cell>
          <cell r="M4849" t="str">
            <v>P</v>
          </cell>
          <cell r="O4849" t="str">
            <v>Harris, Greg</v>
          </cell>
        </row>
        <row r="4850">
          <cell r="C4850">
            <v>656506</v>
          </cell>
          <cell r="M4850" t="str">
            <v>LF</v>
          </cell>
          <cell r="O4850" t="str">
            <v>Harris, Chase</v>
          </cell>
        </row>
        <row r="4851">
          <cell r="C4851">
            <v>657603</v>
          </cell>
          <cell r="M4851" t="str">
            <v>P</v>
          </cell>
          <cell r="O4851" t="str">
            <v>Harris, Scott</v>
          </cell>
        </row>
        <row r="4852">
          <cell r="C4852">
            <v>665048</v>
          </cell>
          <cell r="M4852" t="str">
            <v>P</v>
          </cell>
          <cell r="O4852" t="str">
            <v>Harris, Hobie</v>
          </cell>
        </row>
        <row r="4853">
          <cell r="C4853">
            <v>670055</v>
          </cell>
          <cell r="M4853" t="str">
            <v>C</v>
          </cell>
          <cell r="O4853" t="str">
            <v>Harris, Joey</v>
          </cell>
        </row>
        <row r="4854">
          <cell r="C4854">
            <v>670747</v>
          </cell>
          <cell r="M4854" t="str">
            <v>P</v>
          </cell>
          <cell r="O4854" t="str">
            <v>Harris, Garrettson</v>
          </cell>
        </row>
        <row r="4855">
          <cell r="C4855">
            <v>457448</v>
          </cell>
          <cell r="M4855" t="str">
            <v>P</v>
          </cell>
          <cell r="O4855" t="str">
            <v>Harrison, Matt</v>
          </cell>
        </row>
        <row r="4856">
          <cell r="C4856">
            <v>543281</v>
          </cell>
          <cell r="M4856" t="str">
            <v>2B</v>
          </cell>
          <cell r="O4856" t="str">
            <v>Harrison, Josh</v>
          </cell>
        </row>
        <row r="4857">
          <cell r="C4857">
            <v>571751</v>
          </cell>
          <cell r="M4857" t="str">
            <v>P</v>
          </cell>
          <cell r="O4857" t="str">
            <v>Harrison, Jordan</v>
          </cell>
        </row>
        <row r="4858">
          <cell r="C4858">
            <v>595973</v>
          </cell>
          <cell r="M4858" t="str">
            <v>3B</v>
          </cell>
          <cell r="O4858" t="str">
            <v>Harrison, Brett</v>
          </cell>
        </row>
        <row r="4859">
          <cell r="C4859">
            <v>595974</v>
          </cell>
          <cell r="M4859" t="str">
            <v>LF</v>
          </cell>
          <cell r="O4859" t="str">
            <v>Harrison, Travis</v>
          </cell>
        </row>
        <row r="4860">
          <cell r="C4860">
            <v>656509</v>
          </cell>
          <cell r="M4860" t="str">
            <v>RF</v>
          </cell>
          <cell r="O4860" t="str">
            <v>Harrison, Monte</v>
          </cell>
        </row>
        <row r="4861">
          <cell r="C4861">
            <v>656510</v>
          </cell>
          <cell r="M4861" t="str">
            <v>CF</v>
          </cell>
          <cell r="O4861" t="str">
            <v>Harrison, Seth</v>
          </cell>
        </row>
        <row r="4862">
          <cell r="C4862">
            <v>664176</v>
          </cell>
          <cell r="M4862" t="str">
            <v>P</v>
          </cell>
          <cell r="O4862" t="str">
            <v>Harrison, Garrett</v>
          </cell>
        </row>
        <row r="4863">
          <cell r="C4863">
            <v>665006</v>
          </cell>
          <cell r="M4863" t="str">
            <v>P</v>
          </cell>
          <cell r="O4863" t="str">
            <v>Harrison, Luke</v>
          </cell>
        </row>
        <row r="4864">
          <cell r="C4864">
            <v>430611</v>
          </cell>
          <cell r="M4864" t="str">
            <v>1B</v>
          </cell>
          <cell r="O4864" t="str">
            <v>Hart, Corey</v>
          </cell>
        </row>
        <row r="4865">
          <cell r="C4865">
            <v>606996</v>
          </cell>
          <cell r="M4865" t="str">
            <v>P</v>
          </cell>
          <cell r="O4865" t="str">
            <v>Hart, Kyle</v>
          </cell>
        </row>
        <row r="4866">
          <cell r="C4866">
            <v>640450</v>
          </cell>
          <cell r="M4866" t="str">
            <v>CF</v>
          </cell>
          <cell r="O4866" t="str">
            <v>Hart, Josh</v>
          </cell>
        </row>
        <row r="4867">
          <cell r="C4867">
            <v>643354</v>
          </cell>
          <cell r="M4867" t="str">
            <v>P</v>
          </cell>
          <cell r="O4867" t="str">
            <v>Hart, Donnie</v>
          </cell>
        </row>
        <row r="4868">
          <cell r="C4868">
            <v>664129</v>
          </cell>
          <cell r="M4868" t="str">
            <v>P</v>
          </cell>
          <cell r="O4868" t="str">
            <v>Hartlieb, Geoff</v>
          </cell>
        </row>
        <row r="4869">
          <cell r="C4869">
            <v>665289</v>
          </cell>
          <cell r="M4869" t="str">
            <v>P</v>
          </cell>
          <cell r="O4869" t="str">
            <v>Hartman, Zach</v>
          </cell>
        </row>
        <row r="4870">
          <cell r="C4870">
            <v>668945</v>
          </cell>
          <cell r="M4870" t="str">
            <v>P</v>
          </cell>
          <cell r="O4870" t="str">
            <v>Hartman, Nick</v>
          </cell>
        </row>
        <row r="4871">
          <cell r="C4871">
            <v>670057</v>
          </cell>
          <cell r="M4871" t="str">
            <v>P</v>
          </cell>
          <cell r="O4871" t="str">
            <v>Hartman, Ryan</v>
          </cell>
        </row>
        <row r="4872">
          <cell r="C4872">
            <v>665079</v>
          </cell>
          <cell r="M4872" t="str">
            <v>OF</v>
          </cell>
          <cell r="O4872" t="str">
            <v>Hartong, Brad</v>
          </cell>
        </row>
        <row r="4873">
          <cell r="C4873">
            <v>656513</v>
          </cell>
          <cell r="M4873" t="str">
            <v>P</v>
          </cell>
          <cell r="O4873" t="str">
            <v>Hartson, Brock</v>
          </cell>
        </row>
        <row r="4874">
          <cell r="C4874">
            <v>518774</v>
          </cell>
          <cell r="M4874" t="str">
            <v>P</v>
          </cell>
          <cell r="O4874" t="str">
            <v>Harvey, Matt</v>
          </cell>
        </row>
        <row r="4875">
          <cell r="C4875">
            <v>571752</v>
          </cell>
          <cell r="M4875" t="str">
            <v>P</v>
          </cell>
          <cell r="O4875" t="str">
            <v>Harvey, Seth</v>
          </cell>
        </row>
        <row r="4876">
          <cell r="C4876">
            <v>608340</v>
          </cell>
          <cell r="M4876" t="str">
            <v>C</v>
          </cell>
          <cell r="O4876" t="str">
            <v>Harvey, Chris</v>
          </cell>
        </row>
        <row r="4877">
          <cell r="C4877">
            <v>621297</v>
          </cell>
          <cell r="M4877" t="str">
            <v>P</v>
          </cell>
          <cell r="O4877" t="str">
            <v>Harvey, Ryan</v>
          </cell>
        </row>
        <row r="4878">
          <cell r="C4878">
            <v>640451</v>
          </cell>
          <cell r="M4878" t="str">
            <v>P</v>
          </cell>
          <cell r="O4878" t="str">
            <v>Harvey, Hunter</v>
          </cell>
        </row>
        <row r="4879">
          <cell r="C4879">
            <v>642840</v>
          </cell>
          <cell r="M4879" t="str">
            <v>P</v>
          </cell>
          <cell r="O4879" t="str">
            <v>Harvey, Joe</v>
          </cell>
        </row>
        <row r="4880">
          <cell r="C4880">
            <v>658734</v>
          </cell>
          <cell r="M4880" t="str">
            <v>SS</v>
          </cell>
          <cell r="O4880" t="str">
            <v>Harwick, Clinton</v>
          </cell>
        </row>
        <row r="4881">
          <cell r="C4881">
            <v>665026</v>
          </cell>
          <cell r="M4881" t="str">
            <v>P</v>
          </cell>
          <cell r="O4881" t="str">
            <v>Hasler, Drew</v>
          </cell>
        </row>
        <row r="4882">
          <cell r="C4882">
            <v>572910</v>
          </cell>
          <cell r="M4882" t="str">
            <v>RF</v>
          </cell>
          <cell r="O4882" t="str">
            <v>Hassan, Alex</v>
          </cell>
        </row>
        <row r="4883">
          <cell r="C4883">
            <v>592381</v>
          </cell>
          <cell r="M4883" t="str">
            <v>P</v>
          </cell>
          <cell r="O4883" t="str">
            <v>Hassebrock, Blake</v>
          </cell>
        </row>
        <row r="4884">
          <cell r="C4884">
            <v>501822</v>
          </cell>
          <cell r="M4884" t="str">
            <v>P</v>
          </cell>
          <cell r="O4884" t="str">
            <v>Hatcher, Chris</v>
          </cell>
        </row>
        <row r="4885">
          <cell r="C4885">
            <v>643355</v>
          </cell>
          <cell r="M4885" t="str">
            <v>P</v>
          </cell>
          <cell r="O4885" t="str">
            <v>Hathaway, Steve</v>
          </cell>
        </row>
        <row r="4886">
          <cell r="C4886">
            <v>502281</v>
          </cell>
          <cell r="M4886" t="str">
            <v>P</v>
          </cell>
          <cell r="O4886" t="str">
            <v>Hatley, Marcus</v>
          </cell>
        </row>
        <row r="4887">
          <cell r="C4887">
            <v>641674</v>
          </cell>
          <cell r="M4887" t="str">
            <v>C</v>
          </cell>
          <cell r="O4887" t="str">
            <v>Haupt, Dillon</v>
          </cell>
        </row>
        <row r="4888">
          <cell r="C4888">
            <v>623434</v>
          </cell>
          <cell r="M4888" t="str">
            <v>P</v>
          </cell>
          <cell r="O4888" t="str">
            <v>Hauschild, Mike</v>
          </cell>
        </row>
        <row r="4889">
          <cell r="C4889">
            <v>571754</v>
          </cell>
          <cell r="M4889" t="str">
            <v>P</v>
          </cell>
          <cell r="O4889" t="str">
            <v>Hauser, Blake</v>
          </cell>
        </row>
        <row r="4890">
          <cell r="C4890">
            <v>592382</v>
          </cell>
          <cell r="M4890" t="str">
            <v>P</v>
          </cell>
          <cell r="O4890" t="str">
            <v>Hauser, Matt</v>
          </cell>
        </row>
        <row r="4891">
          <cell r="C4891">
            <v>543286</v>
          </cell>
          <cell r="M4891" t="str">
            <v>P</v>
          </cell>
          <cell r="O4891" t="str">
            <v>Haviland, Shawn</v>
          </cell>
        </row>
        <row r="4892">
          <cell r="C4892">
            <v>664997</v>
          </cell>
          <cell r="M4892" t="str">
            <v>RF</v>
          </cell>
          <cell r="O4892" t="str">
            <v>Havrilak, Joey</v>
          </cell>
        </row>
        <row r="4893">
          <cell r="C4893">
            <v>115629</v>
          </cell>
          <cell r="M4893" t="str">
            <v>P</v>
          </cell>
          <cell r="O4893" t="str">
            <v>Hawkins, LaTroy</v>
          </cell>
        </row>
        <row r="4894">
          <cell r="C4894">
            <v>601705</v>
          </cell>
          <cell r="M4894" t="str">
            <v>2B</v>
          </cell>
          <cell r="O4894" t="str">
            <v>Hawkins, Joey</v>
          </cell>
        </row>
        <row r="4895">
          <cell r="C4895">
            <v>621445</v>
          </cell>
          <cell r="M4895" t="str">
            <v>LF</v>
          </cell>
          <cell r="O4895" t="str">
            <v>Hawkins, Courtney</v>
          </cell>
        </row>
        <row r="4896">
          <cell r="C4896">
            <v>623207</v>
          </cell>
          <cell r="M4896" t="str">
            <v>P</v>
          </cell>
          <cell r="O4896" t="str">
            <v>Hawkins, Taylor</v>
          </cell>
        </row>
        <row r="4897">
          <cell r="C4897">
            <v>644759</v>
          </cell>
          <cell r="M4897" t="str">
            <v>P</v>
          </cell>
          <cell r="O4897" t="str">
            <v>Hawkins, Dylan</v>
          </cell>
        </row>
        <row r="4898">
          <cell r="C4898">
            <v>656517</v>
          </cell>
          <cell r="M4898" t="str">
            <v>P</v>
          </cell>
          <cell r="O4898" t="str">
            <v>Hawkins, Chandler</v>
          </cell>
        </row>
        <row r="4899">
          <cell r="C4899">
            <v>606997</v>
          </cell>
          <cell r="M4899" t="str">
            <v>1B</v>
          </cell>
          <cell r="O4899" t="str">
            <v>Hayden, Brendon</v>
          </cell>
        </row>
        <row r="4900">
          <cell r="C4900">
            <v>451109</v>
          </cell>
          <cell r="M4900" t="str">
            <v>C</v>
          </cell>
          <cell r="O4900" t="str">
            <v>Hayes, Brett</v>
          </cell>
        </row>
        <row r="4901">
          <cell r="C4901">
            <v>502457</v>
          </cell>
          <cell r="M4901" t="str">
            <v>P</v>
          </cell>
          <cell r="O4901" t="str">
            <v>Hayes, Drew</v>
          </cell>
        </row>
        <row r="4902">
          <cell r="C4902">
            <v>643356</v>
          </cell>
          <cell r="M4902" t="str">
            <v>1B</v>
          </cell>
          <cell r="O4902" t="str">
            <v>Hayes, Danny</v>
          </cell>
        </row>
        <row r="4903">
          <cell r="C4903">
            <v>663647</v>
          </cell>
          <cell r="M4903" t="str">
            <v>IF</v>
          </cell>
          <cell r="O4903" t="str">
            <v>Hayes, Ke'Bryan</v>
          </cell>
        </row>
        <row r="4904">
          <cell r="C4904">
            <v>670386</v>
          </cell>
          <cell r="M4904" t="str">
            <v>P</v>
          </cell>
          <cell r="O4904" t="str">
            <v>Hayes, John</v>
          </cell>
        </row>
        <row r="4905">
          <cell r="C4905">
            <v>605271</v>
          </cell>
          <cell r="M4905" t="str">
            <v>C</v>
          </cell>
          <cell r="O4905" t="str">
            <v>Hayman, Bryant</v>
          </cell>
        </row>
        <row r="4906">
          <cell r="C4906">
            <v>670088</v>
          </cell>
          <cell r="M4906" t="str">
            <v>P</v>
          </cell>
          <cell r="O4906" t="str">
            <v>Haymes, Brad</v>
          </cell>
        </row>
        <row r="4907">
          <cell r="C4907">
            <v>641675</v>
          </cell>
          <cell r="M4907" t="str">
            <v>C</v>
          </cell>
          <cell r="O4907" t="str">
            <v>Haynal, Brad</v>
          </cell>
        </row>
        <row r="4908">
          <cell r="C4908">
            <v>623186</v>
          </cell>
          <cell r="M4908" t="str">
            <v>P</v>
          </cell>
          <cell r="O4908" t="str">
            <v>Haynes, Hunter</v>
          </cell>
        </row>
        <row r="4909">
          <cell r="C4909">
            <v>623401</v>
          </cell>
          <cell r="M4909" t="str">
            <v>P</v>
          </cell>
          <cell r="O4909" t="str">
            <v>Haynes, Kyle</v>
          </cell>
        </row>
        <row r="4910">
          <cell r="C4910">
            <v>641676</v>
          </cell>
          <cell r="M4910" t="str">
            <v>C</v>
          </cell>
          <cell r="O4910" t="str">
            <v>Haynie, Will</v>
          </cell>
        </row>
        <row r="4911">
          <cell r="C4911">
            <v>669720</v>
          </cell>
          <cell r="M4911" t="str">
            <v>RF</v>
          </cell>
          <cell r="O4911" t="str">
            <v>Hays, Austin</v>
          </cell>
        </row>
        <row r="4912">
          <cell r="C4912">
            <v>658294</v>
          </cell>
          <cell r="M4912" t="str">
            <v>P</v>
          </cell>
          <cell r="O4912" t="str">
            <v>Hayward, Vaughn</v>
          </cell>
        </row>
        <row r="4913">
          <cell r="C4913">
            <v>671206</v>
          </cell>
          <cell r="M4913" t="str">
            <v>C</v>
          </cell>
          <cell r="O4913" t="str">
            <v>Hazard, Justin</v>
          </cell>
        </row>
        <row r="4914">
          <cell r="C4914">
            <v>571757</v>
          </cell>
          <cell r="M4914" t="str">
            <v>LF</v>
          </cell>
          <cell r="O4914" t="str">
            <v>Hazelbaker, Jeremy</v>
          </cell>
        </row>
        <row r="4915">
          <cell r="C4915">
            <v>545343</v>
          </cell>
          <cell r="M4915" t="str">
            <v>P</v>
          </cell>
          <cell r="O4915" t="str">
            <v>Head, Louis</v>
          </cell>
        </row>
        <row r="4916">
          <cell r="C4916">
            <v>571758</v>
          </cell>
          <cell r="M4916" t="str">
            <v>3B</v>
          </cell>
          <cell r="O4916" t="str">
            <v>Head, Miles</v>
          </cell>
        </row>
        <row r="4917">
          <cell r="C4917">
            <v>621364</v>
          </cell>
          <cell r="M4917" t="str">
            <v>P</v>
          </cell>
          <cell r="O4917" t="str">
            <v>Headean, Will</v>
          </cell>
        </row>
        <row r="4918">
          <cell r="C4918">
            <v>452104</v>
          </cell>
          <cell r="M4918" t="str">
            <v>3B</v>
          </cell>
          <cell r="O4918" t="str">
            <v>Headley, Chase</v>
          </cell>
        </row>
        <row r="4919">
          <cell r="C4919">
            <v>664911</v>
          </cell>
          <cell r="M4919" t="str">
            <v>3B</v>
          </cell>
          <cell r="O4919" t="str">
            <v>Headley, Blake</v>
          </cell>
        </row>
        <row r="4920">
          <cell r="C4920">
            <v>592387</v>
          </cell>
          <cell r="M4920" t="str">
            <v>3B</v>
          </cell>
          <cell r="O4920" t="str">
            <v>Healy, Ryon</v>
          </cell>
        </row>
        <row r="4921">
          <cell r="C4921">
            <v>605272</v>
          </cell>
          <cell r="M4921" t="str">
            <v>P</v>
          </cell>
          <cell r="O4921" t="str">
            <v>Healy, Tucker</v>
          </cell>
        </row>
        <row r="4922">
          <cell r="C4922">
            <v>571760</v>
          </cell>
          <cell r="M4922" t="str">
            <v>P</v>
          </cell>
          <cell r="O4922" t="str">
            <v>Heaney, Andrew</v>
          </cell>
        </row>
        <row r="4923">
          <cell r="C4923">
            <v>621368</v>
          </cell>
          <cell r="M4923" t="str">
            <v>P</v>
          </cell>
          <cell r="O4923" t="str">
            <v>Hearn, Taylor</v>
          </cell>
        </row>
        <row r="4924">
          <cell r="C4924">
            <v>670413</v>
          </cell>
          <cell r="M4924" t="str">
            <v>OF</v>
          </cell>
          <cell r="O4924" t="str">
            <v>Hearn, Matt</v>
          </cell>
        </row>
        <row r="4925">
          <cell r="C4925">
            <v>445177</v>
          </cell>
          <cell r="M4925" t="str">
            <v>P</v>
          </cell>
          <cell r="O4925" t="str">
            <v>Heath, Deunte</v>
          </cell>
        </row>
        <row r="4926">
          <cell r="C4926">
            <v>670084</v>
          </cell>
          <cell r="M4926" t="str">
            <v>OF</v>
          </cell>
          <cell r="O4926" t="str">
            <v>Heath, Nick</v>
          </cell>
        </row>
        <row r="4927">
          <cell r="C4927">
            <v>571761</v>
          </cell>
          <cell r="M4927" t="str">
            <v>OF</v>
          </cell>
          <cell r="O4927" t="str">
            <v>Heathcott, Slade</v>
          </cell>
        </row>
        <row r="4928">
          <cell r="C4928">
            <v>607171</v>
          </cell>
          <cell r="M4928" t="str">
            <v>P</v>
          </cell>
          <cell r="O4928" t="str">
            <v>Hebert, Chaz</v>
          </cell>
        </row>
        <row r="4929">
          <cell r="C4929">
            <v>622185</v>
          </cell>
          <cell r="M4929" t="str">
            <v>OF</v>
          </cell>
          <cell r="O4929" t="str">
            <v>Hebert, Brock</v>
          </cell>
        </row>
        <row r="4930">
          <cell r="C4930">
            <v>606998</v>
          </cell>
          <cell r="M4930" t="str">
            <v>P</v>
          </cell>
          <cell r="O4930" t="str">
            <v>Hebner, Cody</v>
          </cell>
        </row>
        <row r="4931">
          <cell r="C4931">
            <v>588751</v>
          </cell>
          <cell r="M4931" t="str">
            <v>SS</v>
          </cell>
          <cell r="O4931" t="str">
            <v>Hechavarria, Adeiny</v>
          </cell>
        </row>
        <row r="4932">
          <cell r="C4932">
            <v>571762</v>
          </cell>
          <cell r="M4932" t="str">
            <v>P</v>
          </cell>
          <cell r="O4932" t="str">
            <v>Heckathorn, Kyle</v>
          </cell>
        </row>
        <row r="4933">
          <cell r="C4933">
            <v>657604</v>
          </cell>
          <cell r="M4933" t="str">
            <v>P</v>
          </cell>
          <cell r="O4933" t="str">
            <v>Heddinger, Josh</v>
          </cell>
        </row>
        <row r="4934">
          <cell r="C4934">
            <v>595978</v>
          </cell>
          <cell r="M4934" t="str">
            <v>C</v>
          </cell>
          <cell r="O4934" t="str">
            <v>Hedges, Austin</v>
          </cell>
        </row>
        <row r="4935">
          <cell r="C4935">
            <v>656522</v>
          </cell>
          <cell r="M4935" t="str">
            <v>P</v>
          </cell>
          <cell r="O4935" t="str">
            <v>Hedges, Zach</v>
          </cell>
        </row>
        <row r="4936">
          <cell r="C4936">
            <v>622225</v>
          </cell>
          <cell r="M4936" t="str">
            <v>P</v>
          </cell>
          <cell r="O4936" t="str">
            <v>Heesch, Michael</v>
          </cell>
        </row>
        <row r="4937">
          <cell r="C4937">
            <v>670160</v>
          </cell>
          <cell r="M4937" t="str">
            <v>P</v>
          </cell>
          <cell r="O4937" t="str">
            <v>Heffel, Derek</v>
          </cell>
        </row>
        <row r="4938">
          <cell r="C4938">
            <v>571764</v>
          </cell>
          <cell r="M4938" t="str">
            <v>LF</v>
          </cell>
          <cell r="O4938" t="str">
            <v>Hefflinger, Robby</v>
          </cell>
        </row>
        <row r="4939">
          <cell r="C4939">
            <v>458550</v>
          </cell>
          <cell r="M4939" t="str">
            <v>P</v>
          </cell>
          <cell r="O4939" t="str">
            <v>Hefner, Jeremy</v>
          </cell>
        </row>
        <row r="4940">
          <cell r="C4940">
            <v>592388</v>
          </cell>
          <cell r="M4940" t="str">
            <v>OF</v>
          </cell>
          <cell r="O4940" t="str">
            <v>Heid, Drew</v>
          </cell>
        </row>
        <row r="4941">
          <cell r="C4941">
            <v>571765</v>
          </cell>
          <cell r="M4941" t="str">
            <v>P</v>
          </cell>
          <cell r="O4941" t="str">
            <v>Heidenreich, Matt</v>
          </cell>
        </row>
        <row r="4942">
          <cell r="C4942">
            <v>656525</v>
          </cell>
          <cell r="M4942" t="str">
            <v>SS</v>
          </cell>
          <cell r="O4942" t="str">
            <v>Heidt, Gunnar</v>
          </cell>
        </row>
        <row r="4943">
          <cell r="C4943">
            <v>641680</v>
          </cell>
          <cell r="M4943" t="str">
            <v>C</v>
          </cell>
          <cell r="O4943" t="str">
            <v>Heim, Jonah</v>
          </cell>
        </row>
        <row r="4944">
          <cell r="C4944">
            <v>595981</v>
          </cell>
          <cell r="M4944" t="str">
            <v>OF</v>
          </cell>
          <cell r="O4944" t="str">
            <v>Heineman, Scott</v>
          </cell>
        </row>
        <row r="4945">
          <cell r="C4945">
            <v>623168</v>
          </cell>
          <cell r="M4945" t="str">
            <v>C</v>
          </cell>
          <cell r="O4945" t="str">
            <v>Heineman, Tyler</v>
          </cell>
        </row>
        <row r="4946">
          <cell r="C4946">
            <v>663950</v>
          </cell>
          <cell r="M4946" t="str">
            <v>1B</v>
          </cell>
          <cell r="O4946" t="str">
            <v>Heinrich, Jason</v>
          </cell>
        </row>
        <row r="4947">
          <cell r="C4947">
            <v>502317</v>
          </cell>
          <cell r="M4947" t="str">
            <v>LF</v>
          </cell>
          <cell r="O4947" t="str">
            <v>Heisey, Chris</v>
          </cell>
        </row>
        <row r="4948">
          <cell r="C4948">
            <v>502712</v>
          </cell>
          <cell r="M4948" t="str">
            <v>LF</v>
          </cell>
          <cell r="O4948" t="str">
            <v>Heisler, Adam</v>
          </cell>
        </row>
        <row r="4949">
          <cell r="C4949">
            <v>670332</v>
          </cell>
          <cell r="M4949" t="str">
            <v>P</v>
          </cell>
          <cell r="O4949" t="str">
            <v>Held, Samuel</v>
          </cell>
        </row>
        <row r="4950">
          <cell r="C4950">
            <v>650853</v>
          </cell>
          <cell r="M4950" t="str">
            <v>SS</v>
          </cell>
          <cell r="O4950" t="str">
            <v>Helder, Eugene</v>
          </cell>
        </row>
        <row r="4951">
          <cell r="C4951">
            <v>623344</v>
          </cell>
          <cell r="M4951" t="str">
            <v>P</v>
          </cell>
          <cell r="O4951" t="str">
            <v>Helisek, Kyle</v>
          </cell>
        </row>
        <row r="4952">
          <cell r="C4952">
            <v>571766</v>
          </cell>
          <cell r="M4952" t="str">
            <v>P</v>
          </cell>
          <cell r="O4952" t="str">
            <v>Heller, Michael</v>
          </cell>
        </row>
        <row r="4953">
          <cell r="C4953">
            <v>621294</v>
          </cell>
          <cell r="M4953" t="str">
            <v>P</v>
          </cell>
          <cell r="O4953" t="str">
            <v>Heller, Ben</v>
          </cell>
        </row>
        <row r="4954">
          <cell r="C4954">
            <v>621480</v>
          </cell>
          <cell r="M4954" t="str">
            <v>LF</v>
          </cell>
          <cell r="O4954" t="str">
            <v>Heller, Kevin</v>
          </cell>
        </row>
        <row r="4955">
          <cell r="C4955">
            <v>476451</v>
          </cell>
          <cell r="M4955" t="str">
            <v>P</v>
          </cell>
          <cell r="O4955" t="str">
            <v>Hellickson, Jeremy</v>
          </cell>
        </row>
        <row r="4956">
          <cell r="C4956">
            <v>663737</v>
          </cell>
          <cell r="M4956" t="str">
            <v>P</v>
          </cell>
          <cell r="O4956" t="str">
            <v>Hellinger, Jaret</v>
          </cell>
        </row>
        <row r="4957">
          <cell r="C4957">
            <v>670704</v>
          </cell>
          <cell r="M4957" t="str">
            <v>P</v>
          </cell>
          <cell r="O4957" t="str">
            <v>Hellquist, Bo</v>
          </cell>
        </row>
        <row r="4958">
          <cell r="C4958">
            <v>518782</v>
          </cell>
          <cell r="M4958" t="str">
            <v>P</v>
          </cell>
          <cell r="O4958" t="str">
            <v>Hellweg, Johnny</v>
          </cell>
        </row>
        <row r="4959">
          <cell r="C4959">
            <v>621158</v>
          </cell>
          <cell r="M4959" t="str">
            <v>P</v>
          </cell>
          <cell r="O4959" t="str">
            <v>Helmink, Holden</v>
          </cell>
        </row>
        <row r="4960">
          <cell r="C4960">
            <v>663434</v>
          </cell>
          <cell r="M4960" t="str">
            <v>P</v>
          </cell>
          <cell r="O4960" t="str">
            <v>Helsabeck, Wes</v>
          </cell>
        </row>
        <row r="4961">
          <cell r="C4961">
            <v>664854</v>
          </cell>
          <cell r="M4961" t="str">
            <v>P</v>
          </cell>
          <cell r="O4961" t="str">
            <v>Helsley, Ryan</v>
          </cell>
        </row>
        <row r="4962">
          <cell r="C4962">
            <v>663428</v>
          </cell>
          <cell r="M4962" t="str">
            <v>P</v>
          </cell>
          <cell r="O4962" t="str">
            <v>Helton, Bret</v>
          </cell>
        </row>
        <row r="4963">
          <cell r="C4963">
            <v>592390</v>
          </cell>
          <cell r="M4963" t="str">
            <v>P</v>
          </cell>
          <cell r="O4963" t="str">
            <v>Hembree, Heath</v>
          </cell>
        </row>
        <row r="4964">
          <cell r="C4964">
            <v>656527</v>
          </cell>
          <cell r="M4964" t="str">
            <v>P</v>
          </cell>
          <cell r="O4964" t="str">
            <v>Hemmer, Gabe</v>
          </cell>
        </row>
        <row r="4965">
          <cell r="C4965">
            <v>449104</v>
          </cell>
          <cell r="M4965" t="str">
            <v>P</v>
          </cell>
          <cell r="O4965" t="str">
            <v>Henderson, Jim</v>
          </cell>
        </row>
        <row r="4966">
          <cell r="C4966">
            <v>670414</v>
          </cell>
          <cell r="M4966" t="str">
            <v>C</v>
          </cell>
          <cell r="O4966" t="str">
            <v>Henderson, Raymond</v>
          </cell>
        </row>
        <row r="4967">
          <cell r="C4967">
            <v>543294</v>
          </cell>
          <cell r="M4967" t="str">
            <v>P</v>
          </cell>
          <cell r="O4967" t="str">
            <v>Hendricks, Kyle</v>
          </cell>
        </row>
        <row r="4968">
          <cell r="C4968">
            <v>521230</v>
          </cell>
          <cell r="M4968" t="str">
            <v>P</v>
          </cell>
          <cell r="O4968" t="str">
            <v>Hendriks, Liam</v>
          </cell>
        </row>
        <row r="4969">
          <cell r="C4969">
            <v>623521</v>
          </cell>
          <cell r="M4969" t="str">
            <v>SS</v>
          </cell>
          <cell r="O4969" t="str">
            <v>Hendrix, Paul</v>
          </cell>
        </row>
        <row r="4970">
          <cell r="C4970">
            <v>641682</v>
          </cell>
          <cell r="M4970" t="str">
            <v>P</v>
          </cell>
          <cell r="O4970" t="str">
            <v>Hendrix, Ryan</v>
          </cell>
        </row>
        <row r="4971">
          <cell r="C4971">
            <v>657225</v>
          </cell>
          <cell r="M4971" t="str">
            <v>CF</v>
          </cell>
          <cell r="O4971" t="str">
            <v>Hendrix, Jeff</v>
          </cell>
        </row>
        <row r="4972">
          <cell r="C4972">
            <v>605273</v>
          </cell>
          <cell r="M4972" t="str">
            <v>P</v>
          </cell>
          <cell r="O4972" t="str">
            <v>Henke, Travis</v>
          </cell>
        </row>
        <row r="4973">
          <cell r="C4973">
            <v>641683</v>
          </cell>
          <cell r="M4973" t="str">
            <v>2B</v>
          </cell>
          <cell r="O4973" t="str">
            <v>Hennessey, Blake</v>
          </cell>
        </row>
        <row r="4974">
          <cell r="C4974">
            <v>664489</v>
          </cell>
          <cell r="M4974" t="str">
            <v>SS</v>
          </cell>
          <cell r="O4974" t="str">
            <v>Hennigan, Dan</v>
          </cell>
        </row>
        <row r="4975">
          <cell r="C4975">
            <v>670125</v>
          </cell>
          <cell r="M4975" t="str">
            <v>P</v>
          </cell>
          <cell r="O4975" t="str">
            <v>Hennigan, Jonathan</v>
          </cell>
        </row>
        <row r="4976">
          <cell r="C4976">
            <v>623208</v>
          </cell>
          <cell r="M4976" t="str">
            <v>CF</v>
          </cell>
          <cell r="O4976" t="str">
            <v>Henning, Clayton</v>
          </cell>
        </row>
        <row r="4977">
          <cell r="C4977">
            <v>475894</v>
          </cell>
          <cell r="M4977" t="str">
            <v>C</v>
          </cell>
          <cell r="O4977" t="str">
            <v>Henriquez, Ralph</v>
          </cell>
        </row>
        <row r="4978">
          <cell r="C4978">
            <v>598464</v>
          </cell>
          <cell r="M4978" t="str">
            <v>P</v>
          </cell>
          <cell r="O4978" t="str">
            <v>Henriquez, Christian</v>
          </cell>
        </row>
        <row r="4979">
          <cell r="C4979">
            <v>656120</v>
          </cell>
          <cell r="M4979" t="str">
            <v>P</v>
          </cell>
          <cell r="O4979" t="str">
            <v>Henriquez, Jean Carlos</v>
          </cell>
        </row>
        <row r="4980">
          <cell r="C4980">
            <v>660685</v>
          </cell>
          <cell r="M4980" t="str">
            <v>2B</v>
          </cell>
          <cell r="O4980" t="str">
            <v>Henriquez, Jesus</v>
          </cell>
        </row>
        <row r="4981">
          <cell r="C4981">
            <v>660753</v>
          </cell>
          <cell r="M4981" t="str">
            <v>2B</v>
          </cell>
          <cell r="O4981" t="str">
            <v>Henriquez, Zaino</v>
          </cell>
        </row>
        <row r="4982">
          <cell r="C4982">
            <v>660888</v>
          </cell>
          <cell r="M4982" t="str">
            <v>P</v>
          </cell>
          <cell r="O4982" t="str">
            <v>Henriquez, Tommy</v>
          </cell>
        </row>
        <row r="4983">
          <cell r="C4983">
            <v>518784</v>
          </cell>
          <cell r="M4983" t="str">
            <v>2B</v>
          </cell>
          <cell r="O4983" t="str">
            <v>Henry, Justin</v>
          </cell>
        </row>
        <row r="4984">
          <cell r="C4984">
            <v>571767</v>
          </cell>
          <cell r="M4984" t="str">
            <v>LF</v>
          </cell>
          <cell r="O4984" t="str">
            <v>Henry, Jabari</v>
          </cell>
        </row>
        <row r="4985">
          <cell r="C4985">
            <v>571770</v>
          </cell>
          <cell r="M4985" t="str">
            <v>P</v>
          </cell>
          <cell r="O4985" t="str">
            <v>Henry, Randy</v>
          </cell>
        </row>
        <row r="4986">
          <cell r="C4986">
            <v>595982</v>
          </cell>
          <cell r="M4986" t="str">
            <v>CF</v>
          </cell>
          <cell r="O4986" t="str">
            <v>Henry, Desmond</v>
          </cell>
        </row>
        <row r="4987">
          <cell r="C4987">
            <v>623363</v>
          </cell>
          <cell r="M4987" t="str">
            <v>P</v>
          </cell>
          <cell r="O4987" t="str">
            <v>Henry, Brennan</v>
          </cell>
        </row>
        <row r="4988">
          <cell r="C4988">
            <v>642514</v>
          </cell>
          <cell r="M4988" t="str">
            <v>P</v>
          </cell>
          <cell r="O4988" t="str">
            <v>Henry, Gabriel</v>
          </cell>
        </row>
        <row r="4989">
          <cell r="C4989">
            <v>664905</v>
          </cell>
          <cell r="M4989" t="str">
            <v>P</v>
          </cell>
          <cell r="O4989" t="str">
            <v>Henry, Taylor</v>
          </cell>
        </row>
        <row r="4990">
          <cell r="C4990">
            <v>665963</v>
          </cell>
          <cell r="M4990" t="str">
            <v>P</v>
          </cell>
          <cell r="O4990" t="str">
            <v>Henry, Henry</v>
          </cell>
        </row>
        <row r="4991">
          <cell r="C4991">
            <v>668721</v>
          </cell>
          <cell r="M4991" t="str">
            <v>C</v>
          </cell>
          <cell r="O4991" t="str">
            <v>Henry, Payton</v>
          </cell>
        </row>
        <row r="4992">
          <cell r="C4992">
            <v>475622</v>
          </cell>
          <cell r="M4992" t="str">
            <v>P</v>
          </cell>
          <cell r="O4992" t="str">
            <v>Hensley, Steven</v>
          </cell>
        </row>
        <row r="4993">
          <cell r="C4993">
            <v>544621</v>
          </cell>
          <cell r="M4993" t="str">
            <v>P</v>
          </cell>
          <cell r="O4993" t="str">
            <v>Hensley, Ty</v>
          </cell>
        </row>
        <row r="4994">
          <cell r="C4994">
            <v>502335</v>
          </cell>
          <cell r="M4994" t="str">
            <v>2B</v>
          </cell>
          <cell r="O4994" t="str">
            <v>Henson, Tyler</v>
          </cell>
        </row>
        <row r="4995">
          <cell r="C4995">
            <v>664939</v>
          </cell>
          <cell r="M4995" t="str">
            <v>C</v>
          </cell>
          <cell r="O4995" t="str">
            <v>Henson, Jake</v>
          </cell>
        </row>
        <row r="4996">
          <cell r="C4996">
            <v>665287</v>
          </cell>
          <cell r="M4996" t="str">
            <v>P</v>
          </cell>
          <cell r="O4996" t="str">
            <v>Henson, Alex</v>
          </cell>
        </row>
        <row r="4997">
          <cell r="C4997">
            <v>656529</v>
          </cell>
          <cell r="M4997" t="str">
            <v>P</v>
          </cell>
          <cell r="O4997" t="str">
            <v>Hentges, Sam</v>
          </cell>
        </row>
        <row r="4998">
          <cell r="C4998">
            <v>657606</v>
          </cell>
          <cell r="M4998" t="str">
            <v>P</v>
          </cell>
          <cell r="O4998" t="str">
            <v>Hepner, Justin</v>
          </cell>
        </row>
        <row r="4999">
          <cell r="C4999">
            <v>651944</v>
          </cell>
          <cell r="M4999" t="str">
            <v>P</v>
          </cell>
          <cell r="O4999" t="str">
            <v>Hepple, Mike</v>
          </cell>
        </row>
        <row r="5000">
          <cell r="C5000">
            <v>511428</v>
          </cell>
          <cell r="M5000" t="str">
            <v>LF</v>
          </cell>
          <cell r="O5000" t="str">
            <v>Heras, Leo</v>
          </cell>
        </row>
        <row r="5001">
          <cell r="C5001">
            <v>622515</v>
          </cell>
          <cell r="M5001" t="str">
            <v>P</v>
          </cell>
          <cell r="O5001" t="str">
            <v>Heras, Keivin</v>
          </cell>
        </row>
        <row r="5002">
          <cell r="C5002">
            <v>662966</v>
          </cell>
          <cell r="M5002" t="str">
            <v>C</v>
          </cell>
          <cell r="O5002" t="str">
            <v>Heras, Bernardo</v>
          </cell>
        </row>
        <row r="5003">
          <cell r="C5003">
            <v>650989</v>
          </cell>
          <cell r="M5003" t="str">
            <v>C</v>
          </cell>
          <cell r="O5003" t="str">
            <v>Herazo, Manuel</v>
          </cell>
        </row>
        <row r="5004">
          <cell r="C5004">
            <v>600355</v>
          </cell>
          <cell r="M5004" t="str">
            <v>P</v>
          </cell>
          <cell r="O5004" t="str">
            <v>Herb, Tyler</v>
          </cell>
        </row>
        <row r="5005">
          <cell r="C5005">
            <v>663726</v>
          </cell>
          <cell r="M5005" t="str">
            <v>C</v>
          </cell>
          <cell r="O5005" t="str">
            <v>Herbert, Lucas</v>
          </cell>
        </row>
        <row r="5006">
          <cell r="C5006">
            <v>623313</v>
          </cell>
          <cell r="M5006" t="str">
            <v>RF</v>
          </cell>
          <cell r="O5006" t="str">
            <v>Herbst, Lucas</v>
          </cell>
        </row>
        <row r="5007">
          <cell r="C5007">
            <v>628010</v>
          </cell>
          <cell r="M5007" t="str">
            <v>P</v>
          </cell>
          <cell r="O5007" t="str">
            <v>Herdenez, Yonardo</v>
          </cell>
        </row>
        <row r="5008">
          <cell r="C5008">
            <v>520973</v>
          </cell>
          <cell r="M5008" t="str">
            <v>P</v>
          </cell>
          <cell r="O5008" t="str">
            <v>Heredia, Jairo</v>
          </cell>
        </row>
        <row r="5009">
          <cell r="C5009">
            <v>570826</v>
          </cell>
          <cell r="M5009" t="str">
            <v>P</v>
          </cell>
          <cell r="O5009" t="str">
            <v>Heredia, Angel</v>
          </cell>
        </row>
        <row r="5010">
          <cell r="C5010">
            <v>599093</v>
          </cell>
          <cell r="M5010" t="str">
            <v>P</v>
          </cell>
          <cell r="O5010" t="str">
            <v>Heredia, Luis</v>
          </cell>
        </row>
        <row r="5011">
          <cell r="C5011">
            <v>622681</v>
          </cell>
          <cell r="M5011" t="str">
            <v>P</v>
          </cell>
          <cell r="O5011" t="str">
            <v>Heredia, Jesus</v>
          </cell>
        </row>
        <row r="5012">
          <cell r="C5012">
            <v>628338</v>
          </cell>
          <cell r="M5012" t="str">
            <v>CF</v>
          </cell>
          <cell r="O5012" t="str">
            <v>Heredia, Guillermo</v>
          </cell>
        </row>
        <row r="5013">
          <cell r="C5013">
            <v>642543</v>
          </cell>
          <cell r="M5013" t="str">
            <v>P</v>
          </cell>
          <cell r="O5013" t="str">
            <v>Heredia, Andres</v>
          </cell>
        </row>
        <row r="5014">
          <cell r="C5014">
            <v>665752</v>
          </cell>
          <cell r="M5014" t="str">
            <v>OF</v>
          </cell>
          <cell r="O5014" t="str">
            <v>Heredia, Starling</v>
          </cell>
        </row>
        <row r="5015">
          <cell r="C5015">
            <v>671850</v>
          </cell>
          <cell r="M5015" t="str">
            <v>P</v>
          </cell>
          <cell r="O5015" t="str">
            <v>Heredia, Erick</v>
          </cell>
        </row>
        <row r="5016">
          <cell r="C5016">
            <v>623474</v>
          </cell>
          <cell r="M5016" t="str">
            <v>P</v>
          </cell>
          <cell r="O5016" t="str">
            <v>Herget, Jimmy</v>
          </cell>
        </row>
        <row r="5017">
          <cell r="C5017">
            <v>643361</v>
          </cell>
          <cell r="M5017" t="str">
            <v>P</v>
          </cell>
          <cell r="O5017" t="str">
            <v>Herget, Kevin</v>
          </cell>
        </row>
        <row r="5018">
          <cell r="C5018">
            <v>657427</v>
          </cell>
          <cell r="M5018" t="str">
            <v>P</v>
          </cell>
          <cell r="O5018" t="str">
            <v>Hering, Colin</v>
          </cell>
        </row>
        <row r="5019">
          <cell r="C5019">
            <v>668599</v>
          </cell>
          <cell r="M5019" t="str">
            <v>C</v>
          </cell>
          <cell r="O5019" t="str">
            <v>Herize, Javier</v>
          </cell>
        </row>
        <row r="5020">
          <cell r="C5020">
            <v>667315</v>
          </cell>
          <cell r="M5020" t="str">
            <v>P</v>
          </cell>
          <cell r="O5020" t="str">
            <v>Herman, Omar</v>
          </cell>
        </row>
        <row r="5021">
          <cell r="C5021">
            <v>621210</v>
          </cell>
          <cell r="M5021" t="str">
            <v>P</v>
          </cell>
          <cell r="O5021" t="str">
            <v>Hermans, Zak</v>
          </cell>
        </row>
        <row r="5022">
          <cell r="C5022">
            <v>607565</v>
          </cell>
          <cell r="M5022" t="str">
            <v>P</v>
          </cell>
          <cell r="O5022" t="str">
            <v>Hermeling, Alexander</v>
          </cell>
        </row>
        <row r="5023">
          <cell r="C5023">
            <v>664859</v>
          </cell>
          <cell r="M5023" t="str">
            <v>C</v>
          </cell>
          <cell r="O5023" t="str">
            <v>Hermelyn, Anthony</v>
          </cell>
        </row>
        <row r="5024">
          <cell r="C5024">
            <v>435181</v>
          </cell>
          <cell r="M5024" t="str">
            <v>RF</v>
          </cell>
          <cell r="O5024" t="str">
            <v>Hermida, Jeremy</v>
          </cell>
        </row>
        <row r="5025">
          <cell r="C5025">
            <v>641684</v>
          </cell>
          <cell r="M5025" t="str">
            <v>LF</v>
          </cell>
          <cell r="O5025" t="str">
            <v>Hermosillo, Michael</v>
          </cell>
        </row>
        <row r="5026">
          <cell r="C5026">
            <v>543297</v>
          </cell>
          <cell r="M5026" t="str">
            <v>P</v>
          </cell>
          <cell r="O5026" t="str">
            <v>Hermsen, B.J.</v>
          </cell>
        </row>
        <row r="5027">
          <cell r="C5027">
            <v>433584</v>
          </cell>
          <cell r="M5027" t="str">
            <v>P</v>
          </cell>
          <cell r="O5027" t="str">
            <v>Hernandez, Roberto</v>
          </cell>
        </row>
        <row r="5028">
          <cell r="C5028">
            <v>433587</v>
          </cell>
          <cell r="M5028" t="str">
            <v>P</v>
          </cell>
          <cell r="O5028" t="str">
            <v>Hernandez, Felix</v>
          </cell>
        </row>
        <row r="5029">
          <cell r="C5029">
            <v>434682</v>
          </cell>
          <cell r="M5029" t="str">
            <v>2B</v>
          </cell>
          <cell r="O5029" t="str">
            <v>Hernandez, Luis</v>
          </cell>
        </row>
        <row r="5030">
          <cell r="C5030">
            <v>452671</v>
          </cell>
          <cell r="M5030" t="str">
            <v>SS</v>
          </cell>
          <cell r="O5030" t="str">
            <v>Hernandez, Diory</v>
          </cell>
        </row>
        <row r="5031">
          <cell r="C5031">
            <v>456696</v>
          </cell>
          <cell r="M5031" t="str">
            <v>P</v>
          </cell>
          <cell r="O5031" t="str">
            <v>Hernandez, David</v>
          </cell>
        </row>
        <row r="5032">
          <cell r="C5032">
            <v>460347</v>
          </cell>
          <cell r="M5032" t="str">
            <v>P</v>
          </cell>
          <cell r="O5032" t="str">
            <v>Hernandez, Moises</v>
          </cell>
        </row>
        <row r="5033">
          <cell r="C5033">
            <v>467565</v>
          </cell>
          <cell r="M5033" t="str">
            <v>C</v>
          </cell>
          <cell r="O5033" t="str">
            <v>Hernandez, Esteban</v>
          </cell>
        </row>
        <row r="5034">
          <cell r="C5034">
            <v>470279</v>
          </cell>
          <cell r="M5034" t="str">
            <v>P</v>
          </cell>
          <cell r="O5034" t="str">
            <v>Hernandez, Yoel</v>
          </cell>
        </row>
        <row r="5035">
          <cell r="C5035">
            <v>488957</v>
          </cell>
          <cell r="M5035" t="str">
            <v>P</v>
          </cell>
          <cell r="O5035" t="str">
            <v>Hernandez, Carlos</v>
          </cell>
        </row>
        <row r="5036">
          <cell r="C5036">
            <v>491676</v>
          </cell>
          <cell r="M5036" t="str">
            <v>OF</v>
          </cell>
          <cell r="O5036" t="str">
            <v>Hernandez, Gorkys</v>
          </cell>
        </row>
        <row r="5037">
          <cell r="C5037">
            <v>500894</v>
          </cell>
          <cell r="M5037" t="str">
            <v>P</v>
          </cell>
          <cell r="O5037" t="str">
            <v>Hernandez, Ricardo</v>
          </cell>
        </row>
        <row r="5038">
          <cell r="C5038">
            <v>514917</v>
          </cell>
          <cell r="M5038" t="str">
            <v>2B</v>
          </cell>
          <cell r="O5038" t="str">
            <v>Hernandez, Cesar</v>
          </cell>
        </row>
        <row r="5039">
          <cell r="C5039">
            <v>517060</v>
          </cell>
          <cell r="M5039" t="str">
            <v>P</v>
          </cell>
          <cell r="O5039" t="str">
            <v>Hernandez, Pedro</v>
          </cell>
        </row>
        <row r="5040">
          <cell r="C5040">
            <v>518787</v>
          </cell>
          <cell r="M5040" t="str">
            <v>P</v>
          </cell>
          <cell r="O5040" t="str">
            <v>Hernandez, Chris</v>
          </cell>
        </row>
        <row r="5041">
          <cell r="C5041">
            <v>542362</v>
          </cell>
          <cell r="M5041" t="str">
            <v>P</v>
          </cell>
          <cell r="O5041" t="str">
            <v>Hernandez, Jefri</v>
          </cell>
        </row>
        <row r="5042">
          <cell r="C5042">
            <v>543299</v>
          </cell>
          <cell r="M5042" t="str">
            <v>C</v>
          </cell>
          <cell r="O5042" t="str">
            <v>Hernandez, Landon</v>
          </cell>
        </row>
        <row r="5043">
          <cell r="C5043">
            <v>548343</v>
          </cell>
          <cell r="M5043" t="str">
            <v>1B</v>
          </cell>
          <cell r="O5043" t="str">
            <v>Hernandez, Brian</v>
          </cell>
        </row>
        <row r="5044">
          <cell r="C5044">
            <v>554374</v>
          </cell>
          <cell r="M5044" t="str">
            <v>P</v>
          </cell>
          <cell r="O5044" t="str">
            <v>Hernandez, Ariel</v>
          </cell>
        </row>
        <row r="5045">
          <cell r="C5045">
            <v>571771</v>
          </cell>
          <cell r="M5045" t="str">
            <v>LF</v>
          </cell>
          <cell r="O5045" t="str">
            <v>Hernandez, Enrique</v>
          </cell>
        </row>
        <row r="5046">
          <cell r="C5046">
            <v>571772</v>
          </cell>
          <cell r="M5046" t="str">
            <v>P</v>
          </cell>
          <cell r="O5046" t="str">
            <v>Hernandez, Hector</v>
          </cell>
        </row>
        <row r="5047">
          <cell r="C5047">
            <v>591712</v>
          </cell>
          <cell r="M5047" t="str">
            <v>C</v>
          </cell>
          <cell r="O5047" t="str">
            <v>Hernandez, Oscar</v>
          </cell>
        </row>
        <row r="5048">
          <cell r="C5048">
            <v>592394</v>
          </cell>
          <cell r="M5048" t="str">
            <v>C</v>
          </cell>
          <cell r="O5048" t="str">
            <v>Hernandez, Jake</v>
          </cell>
        </row>
        <row r="5049">
          <cell r="C5049">
            <v>593443</v>
          </cell>
          <cell r="M5049" t="str">
            <v>P</v>
          </cell>
          <cell r="O5049" t="str">
            <v>Hernandez, Ivan</v>
          </cell>
        </row>
        <row r="5050">
          <cell r="C5050">
            <v>593523</v>
          </cell>
          <cell r="M5050" t="str">
            <v>SS</v>
          </cell>
          <cell r="O5050" t="str">
            <v>Hernandez, Marco</v>
          </cell>
        </row>
        <row r="5051">
          <cell r="C5051">
            <v>593658</v>
          </cell>
          <cell r="M5051" t="str">
            <v>P</v>
          </cell>
          <cell r="O5051" t="str">
            <v>Hernandez, Luis</v>
          </cell>
        </row>
        <row r="5052">
          <cell r="C5052">
            <v>595250</v>
          </cell>
          <cell r="M5052" t="str">
            <v>C</v>
          </cell>
          <cell r="O5052" t="str">
            <v>Hernandez, Jayson</v>
          </cell>
        </row>
        <row r="5053">
          <cell r="C5053">
            <v>596952</v>
          </cell>
          <cell r="M5053" t="str">
            <v>P</v>
          </cell>
          <cell r="O5053" t="str">
            <v>Hernandez, Jesse</v>
          </cell>
        </row>
        <row r="5054">
          <cell r="C5054">
            <v>606192</v>
          </cell>
          <cell r="M5054" t="str">
            <v>CF</v>
          </cell>
          <cell r="O5054" t="str">
            <v>Hernandez, Teoscar</v>
          </cell>
        </row>
        <row r="5055">
          <cell r="C5055">
            <v>609274</v>
          </cell>
          <cell r="M5055" t="str">
            <v>RF</v>
          </cell>
          <cell r="O5055" t="str">
            <v>Hernandez, Elier</v>
          </cell>
        </row>
        <row r="5056">
          <cell r="C5056">
            <v>622357</v>
          </cell>
          <cell r="M5056" t="str">
            <v>P</v>
          </cell>
          <cell r="O5056" t="str">
            <v>Hernandez, Jeffry</v>
          </cell>
        </row>
        <row r="5057">
          <cell r="C5057">
            <v>622380</v>
          </cell>
          <cell r="M5057" t="str">
            <v>P</v>
          </cell>
          <cell r="O5057" t="str">
            <v>Hernandez, Carlos</v>
          </cell>
        </row>
        <row r="5058">
          <cell r="C5058">
            <v>622694</v>
          </cell>
          <cell r="M5058" t="str">
            <v>P</v>
          </cell>
          <cell r="O5058" t="str">
            <v>Hernandez, Elieser</v>
          </cell>
        </row>
        <row r="5059">
          <cell r="C5059">
            <v>622695</v>
          </cell>
          <cell r="M5059" t="str">
            <v>P</v>
          </cell>
          <cell r="O5059" t="str">
            <v>Hernandez, Juan</v>
          </cell>
        </row>
        <row r="5060">
          <cell r="C5060">
            <v>622699</v>
          </cell>
          <cell r="M5060" t="str">
            <v>C</v>
          </cell>
          <cell r="O5060" t="str">
            <v>Hernandez, Luis</v>
          </cell>
        </row>
        <row r="5061">
          <cell r="C5061">
            <v>630026</v>
          </cell>
          <cell r="M5061" t="str">
            <v>RF</v>
          </cell>
          <cell r="O5061" t="str">
            <v>Hernandez, Miguel</v>
          </cell>
        </row>
        <row r="5062">
          <cell r="C5062">
            <v>631225</v>
          </cell>
          <cell r="M5062" t="str">
            <v>C</v>
          </cell>
          <cell r="O5062" t="str">
            <v>Hernandez, Javier</v>
          </cell>
        </row>
        <row r="5063">
          <cell r="C5063">
            <v>640438</v>
          </cell>
          <cell r="M5063" t="str">
            <v>P</v>
          </cell>
          <cell r="O5063" t="str">
            <v>Hernandez, Anjul</v>
          </cell>
        </row>
        <row r="5064">
          <cell r="C5064">
            <v>640637</v>
          </cell>
          <cell r="M5064" t="str">
            <v>P</v>
          </cell>
          <cell r="O5064" t="str">
            <v>Hernandez, Edgardo</v>
          </cell>
        </row>
        <row r="5065">
          <cell r="C5065">
            <v>641685</v>
          </cell>
          <cell r="M5065" t="str">
            <v>3B</v>
          </cell>
          <cell r="O5065" t="str">
            <v>Hernandez, Jan</v>
          </cell>
        </row>
        <row r="5066">
          <cell r="C5066">
            <v>641686</v>
          </cell>
          <cell r="M5066" t="str">
            <v>P</v>
          </cell>
          <cell r="O5066" t="str">
            <v>Hernandez, Rayan</v>
          </cell>
        </row>
        <row r="5067">
          <cell r="C5067">
            <v>642434</v>
          </cell>
          <cell r="M5067" t="str">
            <v>P</v>
          </cell>
          <cell r="O5067" t="str">
            <v>Hernandez, Luis</v>
          </cell>
        </row>
        <row r="5068">
          <cell r="C5068">
            <v>642485</v>
          </cell>
          <cell r="M5068" t="str">
            <v>LF</v>
          </cell>
          <cell r="O5068" t="str">
            <v>Hernandez, Juan</v>
          </cell>
        </row>
        <row r="5069">
          <cell r="C5069">
            <v>642511</v>
          </cell>
          <cell r="M5069" t="str">
            <v>P</v>
          </cell>
          <cell r="O5069" t="str">
            <v>Hernandez, Arnaldo</v>
          </cell>
        </row>
        <row r="5070">
          <cell r="C5070">
            <v>642546</v>
          </cell>
          <cell r="M5070" t="str">
            <v>P</v>
          </cell>
          <cell r="O5070" t="str">
            <v>Hernandez, Jonathan</v>
          </cell>
        </row>
        <row r="5071">
          <cell r="C5071">
            <v>642600</v>
          </cell>
          <cell r="M5071" t="str">
            <v>P</v>
          </cell>
          <cell r="O5071" t="str">
            <v>Hernandez, Luis</v>
          </cell>
        </row>
        <row r="5072">
          <cell r="C5072">
            <v>642685</v>
          </cell>
          <cell r="M5072" t="str">
            <v>P</v>
          </cell>
          <cell r="O5072" t="str">
            <v>Hernandez, Onesimo</v>
          </cell>
        </row>
        <row r="5073">
          <cell r="C5073">
            <v>645286</v>
          </cell>
          <cell r="M5073" t="str">
            <v>RF</v>
          </cell>
          <cell r="O5073" t="str">
            <v>Hernandez, Hector</v>
          </cell>
        </row>
        <row r="5074">
          <cell r="C5074">
            <v>650346</v>
          </cell>
          <cell r="M5074" t="str">
            <v>1B</v>
          </cell>
          <cell r="O5074" t="str">
            <v>Hernandez, Ramon</v>
          </cell>
        </row>
        <row r="5075">
          <cell r="C5075">
            <v>650382</v>
          </cell>
          <cell r="M5075" t="str">
            <v>P</v>
          </cell>
          <cell r="O5075" t="str">
            <v>Hernandez, Darwinzon</v>
          </cell>
        </row>
        <row r="5076">
          <cell r="C5076">
            <v>650689</v>
          </cell>
          <cell r="M5076" t="str">
            <v>P</v>
          </cell>
          <cell r="O5076" t="str">
            <v>Hernandez, Nelson</v>
          </cell>
        </row>
        <row r="5077">
          <cell r="C5077">
            <v>650704</v>
          </cell>
          <cell r="M5077" t="str">
            <v>P</v>
          </cell>
          <cell r="O5077" t="str">
            <v>Hernandez, Carlos</v>
          </cell>
        </row>
        <row r="5078">
          <cell r="C5078">
            <v>656038</v>
          </cell>
          <cell r="M5078" t="str">
            <v>P</v>
          </cell>
          <cell r="O5078" t="str">
            <v>Hernandez, Elias</v>
          </cell>
        </row>
        <row r="5079">
          <cell r="C5079">
            <v>656047</v>
          </cell>
          <cell r="M5079" t="str">
            <v>P</v>
          </cell>
          <cell r="O5079" t="str">
            <v>Hernandez, Carlos</v>
          </cell>
        </row>
        <row r="5080">
          <cell r="C5080">
            <v>656048</v>
          </cell>
          <cell r="M5080" t="str">
            <v>P</v>
          </cell>
          <cell r="O5080" t="str">
            <v>Hernandez, Luis</v>
          </cell>
        </row>
        <row r="5081">
          <cell r="C5081">
            <v>656063</v>
          </cell>
          <cell r="M5081" t="str">
            <v>CF</v>
          </cell>
          <cell r="O5081" t="str">
            <v>Hernandez, Francisco</v>
          </cell>
        </row>
        <row r="5082">
          <cell r="C5082">
            <v>656533</v>
          </cell>
          <cell r="M5082" t="str">
            <v>RF</v>
          </cell>
          <cell r="O5082" t="str">
            <v>Hernandez, Gerard</v>
          </cell>
        </row>
        <row r="5083">
          <cell r="C5083">
            <v>657608</v>
          </cell>
          <cell r="M5083" t="str">
            <v>2B</v>
          </cell>
          <cell r="O5083" t="str">
            <v>Hernandez, Alex</v>
          </cell>
        </row>
        <row r="5084">
          <cell r="C5084">
            <v>658280</v>
          </cell>
          <cell r="M5084" t="str">
            <v>CF</v>
          </cell>
          <cell r="O5084" t="str">
            <v>Hernandez, Nelson</v>
          </cell>
        </row>
        <row r="5085">
          <cell r="C5085">
            <v>659910</v>
          </cell>
          <cell r="M5085" t="str">
            <v>OF</v>
          </cell>
          <cell r="O5085" t="str">
            <v>Hernandez, Brayan</v>
          </cell>
        </row>
        <row r="5086">
          <cell r="C5086">
            <v>660517</v>
          </cell>
          <cell r="M5086" t="str">
            <v>OF</v>
          </cell>
          <cell r="O5086" t="str">
            <v>Hernandez, Yeilin</v>
          </cell>
        </row>
        <row r="5087">
          <cell r="C5087">
            <v>660556</v>
          </cell>
          <cell r="M5087" t="str">
            <v>C</v>
          </cell>
          <cell r="O5087" t="str">
            <v>Hernandez, Raul</v>
          </cell>
        </row>
        <row r="5088">
          <cell r="C5088">
            <v>660613</v>
          </cell>
          <cell r="M5088" t="str">
            <v>C</v>
          </cell>
          <cell r="O5088" t="str">
            <v>Hernandez, Ronaldo</v>
          </cell>
        </row>
        <row r="5089">
          <cell r="C5089">
            <v>660634</v>
          </cell>
          <cell r="M5089" t="str">
            <v>SS</v>
          </cell>
          <cell r="O5089" t="str">
            <v>Hernandez, Yonny</v>
          </cell>
        </row>
        <row r="5090">
          <cell r="C5090">
            <v>660660</v>
          </cell>
          <cell r="M5090" t="str">
            <v>SS</v>
          </cell>
          <cell r="O5090" t="str">
            <v>Hernandez, Kenny</v>
          </cell>
        </row>
        <row r="5091">
          <cell r="C5091">
            <v>660701</v>
          </cell>
          <cell r="M5091" t="str">
            <v>P</v>
          </cell>
          <cell r="O5091" t="str">
            <v>Hernandez, Miguel</v>
          </cell>
        </row>
        <row r="5092">
          <cell r="C5092">
            <v>661385</v>
          </cell>
          <cell r="M5092" t="str">
            <v>OF</v>
          </cell>
          <cell r="O5092" t="str">
            <v>Hernandez, Jose Miguel</v>
          </cell>
        </row>
        <row r="5093">
          <cell r="C5093">
            <v>661401</v>
          </cell>
          <cell r="M5093" t="str">
            <v>3B</v>
          </cell>
          <cell r="O5093" t="str">
            <v>Hernandez, Luis</v>
          </cell>
        </row>
        <row r="5094">
          <cell r="C5094">
            <v>663321</v>
          </cell>
          <cell r="M5094" t="str">
            <v>P</v>
          </cell>
          <cell r="O5094" t="str">
            <v>Hernandez, Nick</v>
          </cell>
        </row>
        <row r="5095">
          <cell r="C5095">
            <v>664353</v>
          </cell>
          <cell r="M5095" t="str">
            <v>P</v>
          </cell>
          <cell r="O5095" t="str">
            <v>Hernandez, Jose</v>
          </cell>
        </row>
        <row r="5096">
          <cell r="C5096">
            <v>665521</v>
          </cell>
          <cell r="M5096" t="str">
            <v>OF</v>
          </cell>
          <cell r="O5096" t="str">
            <v>Hernandez, Angel</v>
          </cell>
        </row>
        <row r="5097">
          <cell r="C5097">
            <v>665740</v>
          </cell>
          <cell r="M5097" t="str">
            <v>1B</v>
          </cell>
          <cell r="O5097" t="str">
            <v>Hernandez, Jose Abel</v>
          </cell>
        </row>
        <row r="5098">
          <cell r="C5098">
            <v>665774</v>
          </cell>
          <cell r="M5098" t="str">
            <v>P</v>
          </cell>
          <cell r="O5098" t="str">
            <v>Hernandez, Adolfo</v>
          </cell>
        </row>
        <row r="5099">
          <cell r="C5099">
            <v>665789</v>
          </cell>
          <cell r="M5099" t="str">
            <v>P</v>
          </cell>
          <cell r="O5099" t="str">
            <v>Hernandez, Kenny</v>
          </cell>
        </row>
        <row r="5100">
          <cell r="C5100">
            <v>665859</v>
          </cell>
          <cell r="M5100" t="str">
            <v>P</v>
          </cell>
          <cell r="O5100" t="str">
            <v>Hernandez, Wilkel</v>
          </cell>
        </row>
        <row r="5101">
          <cell r="C5101">
            <v>665912</v>
          </cell>
          <cell r="M5101" t="str">
            <v>SS</v>
          </cell>
          <cell r="O5101" t="str">
            <v>Hernandez, Miguel</v>
          </cell>
        </row>
        <row r="5102">
          <cell r="C5102">
            <v>665954</v>
          </cell>
          <cell r="M5102" t="str">
            <v>SS</v>
          </cell>
          <cell r="O5102" t="str">
            <v>Hernandez, Jhoan</v>
          </cell>
        </row>
        <row r="5103">
          <cell r="C5103">
            <v>665988</v>
          </cell>
          <cell r="M5103" t="str">
            <v>SS</v>
          </cell>
          <cell r="O5103" t="str">
            <v>Hernandez, Luis</v>
          </cell>
        </row>
        <row r="5104">
          <cell r="C5104">
            <v>666513</v>
          </cell>
          <cell r="M5104" t="str">
            <v>P</v>
          </cell>
          <cell r="O5104" t="str">
            <v>Hernandez, Juan</v>
          </cell>
        </row>
        <row r="5105">
          <cell r="C5105">
            <v>666519</v>
          </cell>
          <cell r="M5105" t="str">
            <v>SS</v>
          </cell>
          <cell r="O5105" t="str">
            <v>Hernandez, Eddie</v>
          </cell>
        </row>
        <row r="5106">
          <cell r="C5106">
            <v>666602</v>
          </cell>
          <cell r="M5106" t="str">
            <v>P</v>
          </cell>
          <cell r="O5106" t="str">
            <v>Hernandez, Servando</v>
          </cell>
        </row>
        <row r="5107">
          <cell r="C5107">
            <v>666687</v>
          </cell>
          <cell r="M5107" t="str">
            <v>P</v>
          </cell>
          <cell r="O5107" t="str">
            <v>Hernandez, Marcelo</v>
          </cell>
        </row>
        <row r="5108">
          <cell r="C5108">
            <v>666700</v>
          </cell>
          <cell r="M5108" t="str">
            <v>P</v>
          </cell>
          <cell r="O5108" t="str">
            <v>Hernandez, Jose</v>
          </cell>
        </row>
        <row r="5109">
          <cell r="C5109">
            <v>666715</v>
          </cell>
          <cell r="M5109" t="str">
            <v>P</v>
          </cell>
          <cell r="O5109" t="str">
            <v>Hernandez, Ronal</v>
          </cell>
        </row>
        <row r="5110">
          <cell r="C5110">
            <v>668549</v>
          </cell>
          <cell r="M5110" t="str">
            <v>C</v>
          </cell>
          <cell r="O5110" t="str">
            <v>Hernandez, Marco</v>
          </cell>
        </row>
        <row r="5111">
          <cell r="C5111">
            <v>669788</v>
          </cell>
          <cell r="M5111" t="str">
            <v>P</v>
          </cell>
          <cell r="O5111" t="str">
            <v>Hernandez, Jose Antonio</v>
          </cell>
        </row>
        <row r="5112">
          <cell r="C5112">
            <v>669796</v>
          </cell>
          <cell r="M5112" t="str">
            <v>P</v>
          </cell>
          <cell r="O5112" t="str">
            <v>Hernandez, Jose</v>
          </cell>
        </row>
        <row r="5113">
          <cell r="C5113">
            <v>669799</v>
          </cell>
          <cell r="M5113" t="str">
            <v>P</v>
          </cell>
          <cell r="O5113" t="str">
            <v>Hernandez, Alfonso</v>
          </cell>
        </row>
        <row r="5114">
          <cell r="C5114">
            <v>670171</v>
          </cell>
          <cell r="M5114" t="str">
            <v>P</v>
          </cell>
          <cell r="O5114" t="str">
            <v>Hernandez, Tony</v>
          </cell>
        </row>
        <row r="5115">
          <cell r="C5115">
            <v>671765</v>
          </cell>
          <cell r="M5115" t="str">
            <v>P</v>
          </cell>
          <cell r="O5115" t="str">
            <v>Hernandez, Alexander</v>
          </cell>
        </row>
        <row r="5116">
          <cell r="C5116">
            <v>464268</v>
          </cell>
          <cell r="M5116" t="str">
            <v>CF</v>
          </cell>
          <cell r="O5116" t="str">
            <v>Herrera, Javier</v>
          </cell>
        </row>
        <row r="5117">
          <cell r="C5117">
            <v>467070</v>
          </cell>
          <cell r="M5117" t="str">
            <v>2B</v>
          </cell>
          <cell r="O5117" t="str">
            <v>Herrera, Elian</v>
          </cell>
        </row>
        <row r="5118">
          <cell r="C5118">
            <v>468406</v>
          </cell>
          <cell r="M5118" t="str">
            <v>2B</v>
          </cell>
          <cell r="O5118" t="str">
            <v>Herrera, Jonathan</v>
          </cell>
        </row>
        <row r="5119">
          <cell r="C5119">
            <v>506648</v>
          </cell>
          <cell r="M5119" t="str">
            <v>P</v>
          </cell>
          <cell r="O5119" t="str">
            <v>Herrera, Yoslan</v>
          </cell>
        </row>
        <row r="5120">
          <cell r="C5120">
            <v>516969</v>
          </cell>
          <cell r="M5120" t="str">
            <v>P</v>
          </cell>
          <cell r="O5120" t="str">
            <v>Herrera, Kelvin</v>
          </cell>
        </row>
        <row r="5121">
          <cell r="C5121">
            <v>546318</v>
          </cell>
          <cell r="M5121" t="str">
            <v>CF</v>
          </cell>
          <cell r="O5121" t="str">
            <v>Herrera, Odubel</v>
          </cell>
        </row>
        <row r="5122">
          <cell r="C5122">
            <v>594011</v>
          </cell>
          <cell r="M5122" t="str">
            <v>CF</v>
          </cell>
          <cell r="O5122" t="str">
            <v>Herrera, Rosell</v>
          </cell>
        </row>
        <row r="5123">
          <cell r="C5123">
            <v>594016</v>
          </cell>
          <cell r="M5123" t="str">
            <v>P</v>
          </cell>
          <cell r="O5123" t="str">
            <v>Herrera, Alvin</v>
          </cell>
        </row>
        <row r="5124">
          <cell r="C5124">
            <v>599096</v>
          </cell>
          <cell r="M5124" t="str">
            <v>2B</v>
          </cell>
          <cell r="O5124" t="str">
            <v>Herrera, Dilson</v>
          </cell>
        </row>
        <row r="5125">
          <cell r="C5125">
            <v>601983</v>
          </cell>
          <cell r="M5125" t="str">
            <v>SS</v>
          </cell>
          <cell r="O5125" t="str">
            <v>Herrera, Juan</v>
          </cell>
        </row>
        <row r="5126">
          <cell r="C5126">
            <v>606139</v>
          </cell>
          <cell r="M5126" t="str">
            <v>3B</v>
          </cell>
          <cell r="O5126" t="str">
            <v>Herrera, Jose</v>
          </cell>
        </row>
        <row r="5127">
          <cell r="C5127">
            <v>607875</v>
          </cell>
          <cell r="M5127" t="str">
            <v>C</v>
          </cell>
          <cell r="O5127" t="str">
            <v>Herrera, Roybell</v>
          </cell>
        </row>
        <row r="5128">
          <cell r="C5128">
            <v>622703</v>
          </cell>
          <cell r="M5128" t="str">
            <v>P</v>
          </cell>
          <cell r="O5128" t="str">
            <v>Herrera, Ronald</v>
          </cell>
        </row>
        <row r="5129">
          <cell r="C5129">
            <v>640467</v>
          </cell>
          <cell r="M5129" t="str">
            <v>2B</v>
          </cell>
          <cell r="O5129" t="str">
            <v>Herrera, Albert</v>
          </cell>
        </row>
        <row r="5130">
          <cell r="C5130">
            <v>642288</v>
          </cell>
          <cell r="M5130" t="str">
            <v>3B</v>
          </cell>
          <cell r="O5130" t="str">
            <v>Herrera, Jhoan</v>
          </cell>
        </row>
        <row r="5131">
          <cell r="C5131">
            <v>642775</v>
          </cell>
          <cell r="M5131" t="str">
            <v>P</v>
          </cell>
          <cell r="O5131" t="str">
            <v>Herrera, Carlos</v>
          </cell>
        </row>
        <row r="5132">
          <cell r="C5132">
            <v>645287</v>
          </cell>
          <cell r="M5132" t="str">
            <v>2B</v>
          </cell>
          <cell r="O5132" t="str">
            <v>Herrera, Josue</v>
          </cell>
        </row>
        <row r="5133">
          <cell r="C5133">
            <v>645444</v>
          </cell>
          <cell r="M5133" t="str">
            <v>C</v>
          </cell>
          <cell r="O5133" t="str">
            <v>Herrera, Jose</v>
          </cell>
        </row>
        <row r="5134">
          <cell r="C5134">
            <v>650334</v>
          </cell>
          <cell r="M5134" t="str">
            <v>RF</v>
          </cell>
          <cell r="O5134" t="str">
            <v>Herrera, Edgar</v>
          </cell>
        </row>
        <row r="5135">
          <cell r="C5135">
            <v>650508</v>
          </cell>
          <cell r="M5135" t="str">
            <v>SS</v>
          </cell>
          <cell r="O5135" t="str">
            <v>Herrera, Carlos</v>
          </cell>
        </row>
        <row r="5136">
          <cell r="C5136">
            <v>656049</v>
          </cell>
          <cell r="M5136" t="str">
            <v>P</v>
          </cell>
          <cell r="O5136" t="str">
            <v>Herrera, Juan</v>
          </cell>
        </row>
        <row r="5137">
          <cell r="C5137">
            <v>658125</v>
          </cell>
          <cell r="M5137" t="str">
            <v>P</v>
          </cell>
          <cell r="O5137" t="str">
            <v>Herrera, Antonio</v>
          </cell>
        </row>
        <row r="5138">
          <cell r="C5138">
            <v>660667</v>
          </cell>
          <cell r="M5138" t="str">
            <v>P</v>
          </cell>
          <cell r="O5138" t="str">
            <v>Herrera, Carlos</v>
          </cell>
        </row>
        <row r="5139">
          <cell r="C5139">
            <v>660801</v>
          </cell>
          <cell r="M5139" t="str">
            <v>P</v>
          </cell>
          <cell r="O5139" t="str">
            <v>Herrera, Jasier</v>
          </cell>
        </row>
        <row r="5140">
          <cell r="C5140">
            <v>660835</v>
          </cell>
          <cell r="M5140" t="str">
            <v>IF</v>
          </cell>
          <cell r="O5140" t="str">
            <v>Herrera, Edgar</v>
          </cell>
        </row>
        <row r="5141">
          <cell r="C5141">
            <v>661559</v>
          </cell>
          <cell r="M5141" t="str">
            <v>2B</v>
          </cell>
          <cell r="O5141" t="str">
            <v>Herrera, Jhon Meison</v>
          </cell>
        </row>
        <row r="5142">
          <cell r="C5142">
            <v>661561</v>
          </cell>
          <cell r="M5142" t="str">
            <v>P</v>
          </cell>
          <cell r="O5142" t="str">
            <v>Herrera, Bryan</v>
          </cell>
        </row>
        <row r="5143">
          <cell r="C5143">
            <v>665353</v>
          </cell>
          <cell r="M5143" t="str">
            <v>C</v>
          </cell>
          <cell r="O5143" t="str">
            <v>Herrera, Kendry</v>
          </cell>
        </row>
        <row r="5144">
          <cell r="C5144">
            <v>665626</v>
          </cell>
          <cell r="M5144" t="str">
            <v>P</v>
          </cell>
          <cell r="O5144" t="str">
            <v>Herrera, Argelis</v>
          </cell>
        </row>
        <row r="5145">
          <cell r="C5145">
            <v>665844</v>
          </cell>
          <cell r="M5145" t="str">
            <v>P</v>
          </cell>
          <cell r="O5145" t="str">
            <v>Herrera, Johan</v>
          </cell>
        </row>
        <row r="5146">
          <cell r="C5146">
            <v>668587</v>
          </cell>
          <cell r="M5146" t="str">
            <v>P</v>
          </cell>
          <cell r="O5146" t="str">
            <v>Herrera, Dennis</v>
          </cell>
        </row>
        <row r="5147">
          <cell r="C5147">
            <v>669852</v>
          </cell>
          <cell r="M5147" t="str">
            <v>P</v>
          </cell>
          <cell r="O5147" t="str">
            <v>Herrera, Jhoendri</v>
          </cell>
        </row>
        <row r="5148">
          <cell r="C5148">
            <v>671795</v>
          </cell>
          <cell r="M5148" t="str">
            <v>P</v>
          </cell>
          <cell r="O5148" t="str">
            <v>Herrera, Alsis</v>
          </cell>
        </row>
        <row r="5149">
          <cell r="C5149">
            <v>663386</v>
          </cell>
          <cell r="M5149" t="str">
            <v>P</v>
          </cell>
          <cell r="O5149" t="str">
            <v>Herrin, Travis</v>
          </cell>
        </row>
        <row r="5150">
          <cell r="C5150">
            <v>497807</v>
          </cell>
          <cell r="M5150" t="str">
            <v>P</v>
          </cell>
          <cell r="O5150" t="str">
            <v>Herrmann, Frank</v>
          </cell>
        </row>
        <row r="5151">
          <cell r="C5151">
            <v>543302</v>
          </cell>
          <cell r="M5151" t="str">
            <v>C</v>
          </cell>
          <cell r="O5151" t="str">
            <v>Herrmann, Chris</v>
          </cell>
        </row>
        <row r="5152">
          <cell r="C5152">
            <v>657607</v>
          </cell>
          <cell r="M5152" t="str">
            <v>P</v>
          </cell>
          <cell r="O5152" t="str">
            <v>Herrmann, Spencer</v>
          </cell>
        </row>
        <row r="5153">
          <cell r="C5153">
            <v>451131</v>
          </cell>
          <cell r="M5153" t="str">
            <v>P</v>
          </cell>
          <cell r="O5153" t="str">
            <v>Herron, Tyler</v>
          </cell>
        </row>
        <row r="5154">
          <cell r="C5154">
            <v>623438</v>
          </cell>
          <cell r="M5154" t="str">
            <v>P</v>
          </cell>
          <cell r="O5154" t="str">
            <v>Hershiser, Jordan</v>
          </cell>
        </row>
        <row r="5155">
          <cell r="C5155">
            <v>645917</v>
          </cell>
          <cell r="M5155" t="str">
            <v>3B</v>
          </cell>
          <cell r="O5155" t="str">
            <v>Herum, Marty</v>
          </cell>
        </row>
        <row r="5156">
          <cell r="C5156">
            <v>605276</v>
          </cell>
          <cell r="M5156" t="str">
            <v>P</v>
          </cell>
          <cell r="O5156" t="str">
            <v>Hess, David</v>
          </cell>
        </row>
        <row r="5157">
          <cell r="C5157">
            <v>594857</v>
          </cell>
          <cell r="M5157" t="str">
            <v>P</v>
          </cell>
          <cell r="O5157" t="str">
            <v>Hessler, Keith</v>
          </cell>
        </row>
        <row r="5158">
          <cell r="C5158">
            <v>425634</v>
          </cell>
          <cell r="M5158" t="str">
            <v>3B</v>
          </cell>
          <cell r="O5158" t="str">
            <v>Hessman, Mike</v>
          </cell>
        </row>
        <row r="5159">
          <cell r="C5159">
            <v>452105</v>
          </cell>
          <cell r="M5159" t="str">
            <v>C</v>
          </cell>
          <cell r="O5159" t="str">
            <v>Hester, John</v>
          </cell>
        </row>
        <row r="5160">
          <cell r="C5160">
            <v>518790</v>
          </cell>
          <cell r="M5160" t="str">
            <v>P</v>
          </cell>
          <cell r="O5160" t="str">
            <v>Heston, Chris</v>
          </cell>
        </row>
        <row r="5161">
          <cell r="C5161">
            <v>543304</v>
          </cell>
          <cell r="M5161" t="str">
            <v>OF</v>
          </cell>
          <cell r="O5161" t="str">
            <v>Hewitt, Anthony</v>
          </cell>
        </row>
        <row r="5162">
          <cell r="C5162">
            <v>571776</v>
          </cell>
          <cell r="M5162" t="str">
            <v>P</v>
          </cell>
          <cell r="O5162" t="str">
            <v>Heyer, Kurt</v>
          </cell>
        </row>
        <row r="5163">
          <cell r="C5163">
            <v>621463</v>
          </cell>
          <cell r="M5163" t="str">
            <v>LF</v>
          </cell>
          <cell r="O5163" t="str">
            <v>Heyman, Grant</v>
          </cell>
        </row>
        <row r="5164">
          <cell r="C5164">
            <v>518792</v>
          </cell>
          <cell r="M5164" t="str">
            <v>RF</v>
          </cell>
          <cell r="O5164" t="str">
            <v>Heyward, Jason</v>
          </cell>
        </row>
        <row r="5165">
          <cell r="C5165">
            <v>641689</v>
          </cell>
          <cell r="M5165" t="str">
            <v>OF</v>
          </cell>
          <cell r="O5165" t="str">
            <v>Heyward, Jacob</v>
          </cell>
        </row>
        <row r="5166">
          <cell r="C5166">
            <v>607568</v>
          </cell>
          <cell r="M5166" t="str">
            <v>P</v>
          </cell>
          <cell r="O5166" t="str">
            <v>Hibbing, Nick</v>
          </cell>
        </row>
        <row r="5167">
          <cell r="C5167">
            <v>669209</v>
          </cell>
          <cell r="M5167" t="str">
            <v>P</v>
          </cell>
          <cell r="O5167" t="str">
            <v>Hibbs, Will</v>
          </cell>
        </row>
        <row r="5168">
          <cell r="C5168">
            <v>622550</v>
          </cell>
          <cell r="M5168" t="str">
            <v>LF</v>
          </cell>
          <cell r="O5168" t="str">
            <v>Hiciano, Samuel</v>
          </cell>
        </row>
        <row r="5169">
          <cell r="C5169">
            <v>642674</v>
          </cell>
          <cell r="M5169" t="str">
            <v>P</v>
          </cell>
          <cell r="O5169" t="str">
            <v>Hiciano, Delvin</v>
          </cell>
        </row>
        <row r="5170">
          <cell r="C5170">
            <v>645288</v>
          </cell>
          <cell r="M5170" t="str">
            <v>P</v>
          </cell>
          <cell r="O5170" t="str">
            <v>Hiciano, Argenis</v>
          </cell>
        </row>
        <row r="5171">
          <cell r="C5171">
            <v>645289</v>
          </cell>
          <cell r="M5171" t="str">
            <v>SS</v>
          </cell>
          <cell r="O5171" t="str">
            <v>Hiciano, Carlos</v>
          </cell>
        </row>
        <row r="5172">
          <cell r="C5172">
            <v>663322</v>
          </cell>
          <cell r="M5172" t="str">
            <v>C</v>
          </cell>
          <cell r="O5172" t="str">
            <v>Hickman, Michael</v>
          </cell>
        </row>
        <row r="5173">
          <cell r="C5173">
            <v>518794</v>
          </cell>
          <cell r="M5173" t="str">
            <v>2B</v>
          </cell>
          <cell r="O5173" t="str">
            <v>Hicks, Brandon</v>
          </cell>
        </row>
        <row r="5174">
          <cell r="C5174">
            <v>543305</v>
          </cell>
          <cell r="M5174" t="str">
            <v>RF</v>
          </cell>
          <cell r="O5174" t="str">
            <v>Hicks, Aaron</v>
          </cell>
        </row>
        <row r="5175">
          <cell r="C5175">
            <v>543306</v>
          </cell>
          <cell r="M5175" t="str">
            <v>1B</v>
          </cell>
          <cell r="O5175" t="str">
            <v>Hicks, D.J.</v>
          </cell>
        </row>
        <row r="5176">
          <cell r="C5176">
            <v>543308</v>
          </cell>
          <cell r="M5176" t="str">
            <v>C</v>
          </cell>
          <cell r="O5176" t="str">
            <v>Hicks, John</v>
          </cell>
        </row>
        <row r="5177">
          <cell r="C5177">
            <v>663855</v>
          </cell>
          <cell r="M5177" t="str">
            <v>P</v>
          </cell>
          <cell r="O5177" t="str">
            <v>Hicks, Jordan</v>
          </cell>
        </row>
        <row r="5178">
          <cell r="C5178">
            <v>665108</v>
          </cell>
          <cell r="M5178" t="str">
            <v>P</v>
          </cell>
          <cell r="O5178" t="str">
            <v>Hicks, Taylor</v>
          </cell>
        </row>
        <row r="5179">
          <cell r="C5179">
            <v>620985</v>
          </cell>
          <cell r="M5179" t="str">
            <v>P</v>
          </cell>
          <cell r="O5179" t="str">
            <v>Hidalgo, Hector</v>
          </cell>
        </row>
        <row r="5180">
          <cell r="C5180">
            <v>622798</v>
          </cell>
          <cell r="M5180" t="str">
            <v>2B</v>
          </cell>
          <cell r="O5180" t="str">
            <v>Hidalgo, Gregoris</v>
          </cell>
        </row>
        <row r="5181">
          <cell r="C5181">
            <v>650390</v>
          </cell>
          <cell r="M5181" t="str">
            <v>3B</v>
          </cell>
          <cell r="O5181" t="str">
            <v>Hidalgo, Luis</v>
          </cell>
        </row>
        <row r="5182">
          <cell r="C5182">
            <v>543309</v>
          </cell>
          <cell r="M5182" t="str">
            <v>C</v>
          </cell>
          <cell r="O5182" t="str">
            <v>Higashioka, Kyle</v>
          </cell>
        </row>
        <row r="5183">
          <cell r="C5183">
            <v>572371</v>
          </cell>
          <cell r="M5183" t="str">
            <v>P</v>
          </cell>
          <cell r="O5183" t="str">
            <v>Higgins, Tyler</v>
          </cell>
        </row>
        <row r="5184">
          <cell r="C5184">
            <v>664731</v>
          </cell>
          <cell r="M5184" t="str">
            <v>C</v>
          </cell>
          <cell r="O5184" t="str">
            <v>Higgins, P.J.</v>
          </cell>
        </row>
        <row r="5185">
          <cell r="C5185">
            <v>670333</v>
          </cell>
          <cell r="M5185" t="str">
            <v>P</v>
          </cell>
          <cell r="O5185" t="str">
            <v>Highberger, Nick</v>
          </cell>
        </row>
        <row r="5186">
          <cell r="C5186">
            <v>664152</v>
          </cell>
          <cell r="M5186" t="str">
            <v>P</v>
          </cell>
          <cell r="O5186" t="str">
            <v>Hightower, Scooter</v>
          </cell>
        </row>
        <row r="5187">
          <cell r="C5187">
            <v>643363</v>
          </cell>
          <cell r="M5187" t="str">
            <v>LF</v>
          </cell>
          <cell r="O5187" t="str">
            <v>Higley, Justin</v>
          </cell>
        </row>
        <row r="5188">
          <cell r="C5188">
            <v>631226</v>
          </cell>
          <cell r="M5188" t="str">
            <v>P</v>
          </cell>
          <cell r="O5188" t="str">
            <v>Higuera, Juliandry</v>
          </cell>
        </row>
        <row r="5189">
          <cell r="C5189">
            <v>667900</v>
          </cell>
          <cell r="M5189" t="str">
            <v>OF</v>
          </cell>
          <cell r="O5189" t="str">
            <v>Higuera, Walter</v>
          </cell>
        </row>
        <row r="5190">
          <cell r="C5190">
            <v>593610</v>
          </cell>
          <cell r="M5190" t="str">
            <v>P</v>
          </cell>
          <cell r="O5190" t="str">
            <v>Hilario, Julian</v>
          </cell>
        </row>
        <row r="5191">
          <cell r="C5191">
            <v>606220</v>
          </cell>
          <cell r="M5191" t="str">
            <v>C</v>
          </cell>
          <cell r="O5191" t="str">
            <v>Hilario, Manuel</v>
          </cell>
        </row>
        <row r="5192">
          <cell r="C5192">
            <v>657610</v>
          </cell>
          <cell r="M5192" t="str">
            <v>P</v>
          </cell>
          <cell r="O5192" t="str">
            <v>Hildenberger, Trevor</v>
          </cell>
        </row>
        <row r="5193">
          <cell r="C5193">
            <v>425542</v>
          </cell>
          <cell r="M5193" t="str">
            <v>C</v>
          </cell>
          <cell r="O5193" t="str">
            <v>Hill, Koyie</v>
          </cell>
        </row>
        <row r="5194">
          <cell r="C5194">
            <v>429718</v>
          </cell>
          <cell r="M5194" t="str">
            <v>P</v>
          </cell>
          <cell r="O5194" t="str">
            <v>Hill, Shawn</v>
          </cell>
        </row>
        <row r="5195">
          <cell r="C5195">
            <v>431094</v>
          </cell>
          <cell r="M5195" t="str">
            <v>3B</v>
          </cell>
          <cell r="O5195" t="str">
            <v>Hill, Aaron</v>
          </cell>
        </row>
        <row r="5196">
          <cell r="C5196">
            <v>448179</v>
          </cell>
          <cell r="M5196" t="str">
            <v>P</v>
          </cell>
          <cell r="O5196" t="str">
            <v>Hill, Rich</v>
          </cell>
        </row>
        <row r="5197">
          <cell r="C5197">
            <v>502108</v>
          </cell>
          <cell r="M5197" t="str">
            <v>P</v>
          </cell>
          <cell r="O5197" t="str">
            <v>Hill, Nick</v>
          </cell>
        </row>
        <row r="5198">
          <cell r="C5198">
            <v>592398</v>
          </cell>
          <cell r="M5198" t="str">
            <v>P</v>
          </cell>
          <cell r="O5198" t="str">
            <v>Hill, Taylor</v>
          </cell>
        </row>
        <row r="5199">
          <cell r="C5199">
            <v>621334</v>
          </cell>
          <cell r="M5199" t="str">
            <v>P</v>
          </cell>
          <cell r="O5199" t="str">
            <v>Hill, Evan</v>
          </cell>
        </row>
        <row r="5200">
          <cell r="C5200">
            <v>621335</v>
          </cell>
          <cell r="M5200" t="str">
            <v>P</v>
          </cell>
          <cell r="O5200" t="str">
            <v>Hill, Rex</v>
          </cell>
        </row>
        <row r="5201">
          <cell r="C5201">
            <v>622101</v>
          </cell>
          <cell r="M5201" t="str">
            <v>P</v>
          </cell>
          <cell r="O5201" t="str">
            <v>Hill, David</v>
          </cell>
        </row>
        <row r="5202">
          <cell r="C5202">
            <v>641692</v>
          </cell>
          <cell r="M5202" t="str">
            <v>3B</v>
          </cell>
          <cell r="O5202" t="str">
            <v>Hill, Mike</v>
          </cell>
        </row>
        <row r="5203">
          <cell r="C5203">
            <v>656537</v>
          </cell>
          <cell r="M5203" t="str">
            <v>CF</v>
          </cell>
          <cell r="O5203" t="str">
            <v>Hill, Derek</v>
          </cell>
        </row>
        <row r="5204">
          <cell r="C5204">
            <v>656539</v>
          </cell>
          <cell r="M5204" t="str">
            <v>P</v>
          </cell>
          <cell r="O5204" t="str">
            <v>Hill, Trenton</v>
          </cell>
        </row>
        <row r="5205">
          <cell r="C5205">
            <v>656540</v>
          </cell>
          <cell r="M5205" t="str">
            <v>RF</v>
          </cell>
          <cell r="O5205" t="str">
            <v>Hill, Tyler</v>
          </cell>
        </row>
        <row r="5206">
          <cell r="C5206">
            <v>657611</v>
          </cell>
          <cell r="M5206" t="str">
            <v>P</v>
          </cell>
          <cell r="O5206" t="str">
            <v>Hill, Cameron</v>
          </cell>
        </row>
        <row r="5207">
          <cell r="C5207">
            <v>657612</v>
          </cell>
          <cell r="M5207" t="str">
            <v>P</v>
          </cell>
          <cell r="O5207" t="str">
            <v>Hill, Tim</v>
          </cell>
        </row>
        <row r="5208">
          <cell r="C5208">
            <v>664930</v>
          </cell>
          <cell r="M5208" t="str">
            <v>OF</v>
          </cell>
          <cell r="O5208" t="str">
            <v>Hill, Logan</v>
          </cell>
        </row>
        <row r="5209">
          <cell r="C5209">
            <v>669944</v>
          </cell>
          <cell r="M5209" t="str">
            <v>P</v>
          </cell>
          <cell r="O5209" t="str">
            <v>Hill, Kevin</v>
          </cell>
        </row>
        <row r="5210">
          <cell r="C5210">
            <v>670439</v>
          </cell>
          <cell r="M5210" t="str">
            <v>OF</v>
          </cell>
          <cell r="O5210" t="str">
            <v>Hill, Nick</v>
          </cell>
        </row>
        <row r="5211">
          <cell r="C5211">
            <v>670457</v>
          </cell>
          <cell r="M5211" t="str">
            <v>1B</v>
          </cell>
          <cell r="O5211" t="str">
            <v>Hill, Tanner</v>
          </cell>
        </row>
        <row r="5212">
          <cell r="C5212">
            <v>656541</v>
          </cell>
          <cell r="M5212" t="str">
            <v>OF</v>
          </cell>
          <cell r="O5212" t="str">
            <v>Hilliard, Sam</v>
          </cell>
        </row>
        <row r="5213">
          <cell r="C5213">
            <v>663535</v>
          </cell>
          <cell r="M5213" t="str">
            <v>P</v>
          </cell>
          <cell r="O5213" t="str">
            <v>Hillman, Juan</v>
          </cell>
        </row>
        <row r="5214">
          <cell r="C5214">
            <v>621110</v>
          </cell>
          <cell r="M5214" t="str">
            <v>P</v>
          </cell>
          <cell r="O5214" t="str">
            <v>Hillyer, Jordan</v>
          </cell>
        </row>
        <row r="5215">
          <cell r="C5215">
            <v>664218</v>
          </cell>
          <cell r="M5215" t="str">
            <v>P</v>
          </cell>
          <cell r="O5215" t="str">
            <v>Hinchley, Ryan</v>
          </cell>
        </row>
        <row r="5216">
          <cell r="C5216">
            <v>623219</v>
          </cell>
          <cell r="M5216" t="str">
            <v>1B</v>
          </cell>
          <cell r="O5216" t="str">
            <v>Hinkle, Wade</v>
          </cell>
        </row>
        <row r="5217">
          <cell r="C5217">
            <v>657613</v>
          </cell>
          <cell r="M5217" t="str">
            <v>P</v>
          </cell>
          <cell r="O5217" t="str">
            <v>Hinkle, Brandon</v>
          </cell>
        </row>
        <row r="5218">
          <cell r="C5218">
            <v>546994</v>
          </cell>
          <cell r="M5218" t="str">
            <v>SS</v>
          </cell>
          <cell r="O5218" t="str">
            <v>Hinojosa, C.J</v>
          </cell>
        </row>
        <row r="5219">
          <cell r="C5219">
            <v>593955</v>
          </cell>
          <cell r="M5219" t="str">
            <v>3B</v>
          </cell>
          <cell r="O5219" t="str">
            <v>Hinojosa, Jonatan</v>
          </cell>
        </row>
        <row r="5220">
          <cell r="C5220">
            <v>598766</v>
          </cell>
          <cell r="M5220" t="str">
            <v>CF</v>
          </cell>
          <cell r="O5220" t="str">
            <v>Hinojosa, Dionis</v>
          </cell>
        </row>
        <row r="5221">
          <cell r="C5221">
            <v>648737</v>
          </cell>
          <cell r="M5221" t="str">
            <v>P</v>
          </cell>
          <cell r="O5221" t="str">
            <v>Hinojosa, Dalier</v>
          </cell>
        </row>
        <row r="5222">
          <cell r="C5222">
            <v>643364</v>
          </cell>
          <cell r="M5222" t="str">
            <v>CF</v>
          </cell>
          <cell r="O5222" t="str">
            <v>Hinshaw, Chad</v>
          </cell>
        </row>
        <row r="5223">
          <cell r="C5223">
            <v>656543</v>
          </cell>
          <cell r="M5223" t="str">
            <v>P</v>
          </cell>
          <cell r="O5223" t="str">
            <v>Hinsz, Gage</v>
          </cell>
        </row>
        <row r="5224">
          <cell r="C5224">
            <v>650593</v>
          </cell>
          <cell r="M5224" t="str">
            <v>P</v>
          </cell>
          <cell r="O5224" t="str">
            <v>Hiraldo, Carlos</v>
          </cell>
        </row>
        <row r="5225">
          <cell r="C5225">
            <v>641694</v>
          </cell>
          <cell r="M5225" t="str">
            <v>P</v>
          </cell>
          <cell r="O5225" t="str">
            <v>Hirsch, Henry</v>
          </cell>
        </row>
        <row r="5226">
          <cell r="C5226">
            <v>657614</v>
          </cell>
          <cell r="M5226" t="str">
            <v>P</v>
          </cell>
          <cell r="O5226" t="str">
            <v>Hirsch, Zach</v>
          </cell>
        </row>
        <row r="5227">
          <cell r="C5227">
            <v>641695</v>
          </cell>
          <cell r="M5227" t="str">
            <v>P</v>
          </cell>
          <cell r="O5227" t="str">
            <v>Hissa, Donnie</v>
          </cell>
        </row>
        <row r="5228">
          <cell r="C5228">
            <v>543318</v>
          </cell>
          <cell r="M5228" t="str">
            <v>LF</v>
          </cell>
          <cell r="O5228" t="str">
            <v>Hissey, Peter</v>
          </cell>
        </row>
        <row r="5229">
          <cell r="C5229">
            <v>664083</v>
          </cell>
          <cell r="M5229" t="str">
            <v>C</v>
          </cell>
          <cell r="O5229" t="str">
            <v>Hissey, Ryan</v>
          </cell>
        </row>
        <row r="5230">
          <cell r="C5230">
            <v>658062</v>
          </cell>
          <cell r="M5230" t="str">
            <v>P</v>
          </cell>
          <cell r="O5230" t="str">
            <v>Hissong, Travis</v>
          </cell>
        </row>
        <row r="5231">
          <cell r="C5231">
            <v>592400</v>
          </cell>
          <cell r="M5231" t="str">
            <v>P</v>
          </cell>
          <cell r="O5231" t="str">
            <v>Hively, RJ</v>
          </cell>
        </row>
        <row r="5232">
          <cell r="C5232">
            <v>670101</v>
          </cell>
          <cell r="M5232" t="str">
            <v>P</v>
          </cell>
          <cell r="O5232" t="str">
            <v>Hobbs, Lane</v>
          </cell>
        </row>
        <row r="5233">
          <cell r="C5233">
            <v>571784</v>
          </cell>
          <cell r="M5233" t="str">
            <v>P</v>
          </cell>
          <cell r="O5233" t="str">
            <v>Hobgood, Matt</v>
          </cell>
        </row>
        <row r="5234">
          <cell r="C5234">
            <v>571785</v>
          </cell>
          <cell r="M5234" t="str">
            <v>1B</v>
          </cell>
          <cell r="O5234" t="str">
            <v>Hobson, K.C.</v>
          </cell>
        </row>
        <row r="5235">
          <cell r="C5235">
            <v>592402</v>
          </cell>
          <cell r="M5235" t="str">
            <v>P</v>
          </cell>
          <cell r="O5235" t="str">
            <v>Hobson, Cam</v>
          </cell>
        </row>
        <row r="5236">
          <cell r="C5236">
            <v>460024</v>
          </cell>
          <cell r="M5236" t="str">
            <v>P</v>
          </cell>
          <cell r="O5236" t="str">
            <v>Hochevar, Luke</v>
          </cell>
        </row>
        <row r="5237">
          <cell r="C5237">
            <v>657428</v>
          </cell>
          <cell r="M5237" t="str">
            <v>P</v>
          </cell>
          <cell r="O5237" t="str">
            <v>Hockenberry, Matt</v>
          </cell>
        </row>
        <row r="5238">
          <cell r="C5238">
            <v>641697</v>
          </cell>
          <cell r="M5238" t="str">
            <v>P</v>
          </cell>
          <cell r="O5238" t="str">
            <v>Hockin, Chad</v>
          </cell>
        </row>
        <row r="5239">
          <cell r="C5239">
            <v>656545</v>
          </cell>
          <cell r="M5239" t="str">
            <v>P</v>
          </cell>
          <cell r="O5239" t="str">
            <v>Hockin, Grant</v>
          </cell>
        </row>
        <row r="5240">
          <cell r="C5240">
            <v>572925</v>
          </cell>
          <cell r="M5240" t="str">
            <v>P</v>
          </cell>
          <cell r="O5240" t="str">
            <v>Hodges, Josh</v>
          </cell>
        </row>
        <row r="5241">
          <cell r="C5241">
            <v>615694</v>
          </cell>
          <cell r="M5241" t="str">
            <v>3B</v>
          </cell>
          <cell r="O5241" t="str">
            <v>Hodges, Jesse</v>
          </cell>
        </row>
        <row r="5242">
          <cell r="C5242">
            <v>650537</v>
          </cell>
          <cell r="M5242" t="str">
            <v>P</v>
          </cell>
          <cell r="O5242" t="str">
            <v>Hodson, Chase</v>
          </cell>
        </row>
        <row r="5243">
          <cell r="C5243">
            <v>664940</v>
          </cell>
          <cell r="M5243" t="str">
            <v>2B</v>
          </cell>
          <cell r="O5243" t="str">
            <v>Hoekstra, Kurt</v>
          </cell>
        </row>
        <row r="5244">
          <cell r="C5244">
            <v>657615</v>
          </cell>
          <cell r="M5244" t="str">
            <v>3B</v>
          </cell>
          <cell r="O5244" t="str">
            <v>Hoelscher, Shane</v>
          </cell>
        </row>
        <row r="5245">
          <cell r="C5245">
            <v>543320</v>
          </cell>
          <cell r="M5245" t="str">
            <v>C</v>
          </cell>
          <cell r="O5245" t="str">
            <v>Hoenecke, Paul</v>
          </cell>
        </row>
        <row r="5246">
          <cell r="C5246">
            <v>543321</v>
          </cell>
          <cell r="M5246" t="str">
            <v>LF</v>
          </cell>
          <cell r="O5246" t="str">
            <v>Hoes, L.J.</v>
          </cell>
        </row>
        <row r="5247">
          <cell r="C5247">
            <v>664102</v>
          </cell>
          <cell r="M5247" t="str">
            <v>P</v>
          </cell>
          <cell r="O5247" t="str">
            <v>Hofacket, Adam</v>
          </cell>
        </row>
        <row r="5248">
          <cell r="C5248">
            <v>518809</v>
          </cell>
          <cell r="M5248" t="str">
            <v>P</v>
          </cell>
          <cell r="O5248" t="str">
            <v>Hoffman, Matt</v>
          </cell>
        </row>
        <row r="5249">
          <cell r="C5249">
            <v>656546</v>
          </cell>
          <cell r="M5249" t="str">
            <v>P</v>
          </cell>
          <cell r="O5249" t="str">
            <v>Hoffman, Jeff</v>
          </cell>
        </row>
        <row r="5250">
          <cell r="C5250">
            <v>621168</v>
          </cell>
          <cell r="M5250" t="str">
            <v>P</v>
          </cell>
          <cell r="O5250" t="str">
            <v>Hoffner, Corbin</v>
          </cell>
        </row>
        <row r="5251">
          <cell r="C5251">
            <v>664730</v>
          </cell>
          <cell r="M5251" t="str">
            <v>OF</v>
          </cell>
          <cell r="O5251" t="str">
            <v>Hoffpauir, Zach</v>
          </cell>
        </row>
        <row r="5252">
          <cell r="C5252">
            <v>592407</v>
          </cell>
          <cell r="M5252" t="str">
            <v>C</v>
          </cell>
          <cell r="O5252" t="str">
            <v>Holaday, Bryan</v>
          </cell>
        </row>
        <row r="5253">
          <cell r="C5253">
            <v>641698</v>
          </cell>
          <cell r="M5253" t="str">
            <v>P</v>
          </cell>
          <cell r="O5253" t="str">
            <v>Holback, Michael</v>
          </cell>
        </row>
        <row r="5254">
          <cell r="C5254">
            <v>643365</v>
          </cell>
          <cell r="M5254" t="str">
            <v>C</v>
          </cell>
          <cell r="O5254" t="str">
            <v>Holberton, Brian</v>
          </cell>
        </row>
        <row r="5255">
          <cell r="C5255">
            <v>595988</v>
          </cell>
          <cell r="M5255" t="str">
            <v>P</v>
          </cell>
          <cell r="O5255" t="str">
            <v>Holder, Heath</v>
          </cell>
        </row>
        <row r="5256">
          <cell r="C5256">
            <v>656547</v>
          </cell>
          <cell r="M5256" t="str">
            <v>P</v>
          </cell>
          <cell r="O5256" t="str">
            <v>Holder, Jonathan</v>
          </cell>
        </row>
        <row r="5257">
          <cell r="C5257">
            <v>664060</v>
          </cell>
          <cell r="M5257" t="str">
            <v>SS</v>
          </cell>
          <cell r="O5257" t="str">
            <v>Holder, Kyle</v>
          </cell>
        </row>
        <row r="5258">
          <cell r="C5258">
            <v>670059</v>
          </cell>
          <cell r="M5258" t="str">
            <v>P</v>
          </cell>
          <cell r="O5258" t="str">
            <v>Holderman, Colin</v>
          </cell>
        </row>
        <row r="5259">
          <cell r="C5259">
            <v>458720</v>
          </cell>
          <cell r="M5259" t="str">
            <v>P</v>
          </cell>
          <cell r="O5259" t="str">
            <v>Holdzkom, John</v>
          </cell>
        </row>
        <row r="5260">
          <cell r="C5260">
            <v>502706</v>
          </cell>
          <cell r="M5260" t="str">
            <v>P</v>
          </cell>
          <cell r="O5260" t="str">
            <v>Holland, Derek</v>
          </cell>
        </row>
        <row r="5261">
          <cell r="C5261">
            <v>518813</v>
          </cell>
          <cell r="M5261" t="str">
            <v>P</v>
          </cell>
          <cell r="O5261" t="str">
            <v>Holland, Greg</v>
          </cell>
        </row>
        <row r="5262">
          <cell r="C5262">
            <v>592408</v>
          </cell>
          <cell r="M5262" t="str">
            <v>P</v>
          </cell>
          <cell r="O5262" t="str">
            <v>Holland, Neil</v>
          </cell>
        </row>
        <row r="5263">
          <cell r="C5263">
            <v>607001</v>
          </cell>
          <cell r="M5263" t="str">
            <v>P</v>
          </cell>
          <cell r="O5263" t="str">
            <v>Holland, A.J.</v>
          </cell>
        </row>
        <row r="5264">
          <cell r="C5264">
            <v>607570</v>
          </cell>
          <cell r="M5264" t="str">
            <v>CF</v>
          </cell>
          <cell r="O5264" t="str">
            <v>Holland, Malcolm</v>
          </cell>
        </row>
        <row r="5265">
          <cell r="C5265">
            <v>627697</v>
          </cell>
          <cell r="M5265" t="str">
            <v>P</v>
          </cell>
          <cell r="O5265" t="str">
            <v>Holland, Samuel</v>
          </cell>
        </row>
        <row r="5266">
          <cell r="C5266">
            <v>571786</v>
          </cell>
          <cell r="M5266" t="str">
            <v>P</v>
          </cell>
          <cell r="O5266" t="str">
            <v>Hollands, Mario</v>
          </cell>
        </row>
        <row r="5267">
          <cell r="C5267">
            <v>518815</v>
          </cell>
          <cell r="M5267" t="str">
            <v>P</v>
          </cell>
          <cell r="O5267" t="str">
            <v>Holle, Greg</v>
          </cell>
        </row>
        <row r="5268">
          <cell r="C5268">
            <v>592409</v>
          </cell>
          <cell r="M5268" t="str">
            <v>C</v>
          </cell>
          <cell r="O5268" t="str">
            <v>Hollenbeck, Mike</v>
          </cell>
        </row>
        <row r="5269">
          <cell r="C5269">
            <v>595254</v>
          </cell>
          <cell r="M5269" t="str">
            <v>P</v>
          </cell>
          <cell r="O5269" t="str">
            <v>Holley, Krishawn</v>
          </cell>
        </row>
        <row r="5270">
          <cell r="C5270">
            <v>622209</v>
          </cell>
          <cell r="M5270" t="str">
            <v>LF</v>
          </cell>
          <cell r="O5270" t="str">
            <v>Hollick, Tyler</v>
          </cell>
        </row>
        <row r="5271">
          <cell r="C5271">
            <v>407812</v>
          </cell>
          <cell r="M5271" t="str">
            <v>LF</v>
          </cell>
          <cell r="O5271" t="str">
            <v>Holliday, Matt</v>
          </cell>
        </row>
        <row r="5272">
          <cell r="C5272">
            <v>623488</v>
          </cell>
          <cell r="M5272" t="str">
            <v>P</v>
          </cell>
          <cell r="O5272" t="str">
            <v>Hollins, L.J.</v>
          </cell>
        </row>
        <row r="5273">
          <cell r="C5273">
            <v>640452</v>
          </cell>
          <cell r="M5273" t="str">
            <v>P</v>
          </cell>
          <cell r="O5273" t="str">
            <v>Hollon, Clinton</v>
          </cell>
        </row>
        <row r="5274">
          <cell r="C5274">
            <v>656548</v>
          </cell>
          <cell r="M5274" t="str">
            <v>P</v>
          </cell>
          <cell r="O5274" t="str">
            <v>Holloway, Jordan</v>
          </cell>
        </row>
        <row r="5275">
          <cell r="C5275">
            <v>622235</v>
          </cell>
          <cell r="M5275" t="str">
            <v>P</v>
          </cell>
          <cell r="O5275" t="str">
            <v>Hollstegge, Tyler</v>
          </cell>
        </row>
        <row r="5276">
          <cell r="C5276">
            <v>592410</v>
          </cell>
          <cell r="M5276" t="str">
            <v>OF</v>
          </cell>
          <cell r="O5276" t="str">
            <v>Holm, Jeff</v>
          </cell>
        </row>
        <row r="5277">
          <cell r="C5277">
            <v>543328</v>
          </cell>
          <cell r="M5277" t="str">
            <v>P</v>
          </cell>
          <cell r="O5277" t="str">
            <v>Holman, David</v>
          </cell>
        </row>
        <row r="5278">
          <cell r="C5278">
            <v>571787</v>
          </cell>
          <cell r="M5278" t="str">
            <v>P</v>
          </cell>
          <cell r="O5278" t="str">
            <v>Holmberg, David</v>
          </cell>
        </row>
        <row r="5279">
          <cell r="C5279">
            <v>572930</v>
          </cell>
          <cell r="M5279" t="str">
            <v>P</v>
          </cell>
          <cell r="O5279" t="str">
            <v>Holmes, Colby</v>
          </cell>
        </row>
        <row r="5280">
          <cell r="C5280">
            <v>592411</v>
          </cell>
          <cell r="M5280" t="str">
            <v>P</v>
          </cell>
          <cell r="O5280" t="str">
            <v>Holmes, Ben</v>
          </cell>
        </row>
        <row r="5281">
          <cell r="C5281">
            <v>605280</v>
          </cell>
          <cell r="M5281" t="str">
            <v>P</v>
          </cell>
          <cell r="O5281" t="str">
            <v>Holmes, Clay</v>
          </cell>
        </row>
        <row r="5282">
          <cell r="C5282">
            <v>621395</v>
          </cell>
          <cell r="M5282" t="str">
            <v>P</v>
          </cell>
          <cell r="O5282" t="str">
            <v>Holmes, Brian</v>
          </cell>
        </row>
        <row r="5283">
          <cell r="C5283">
            <v>656549</v>
          </cell>
          <cell r="M5283" t="str">
            <v>P</v>
          </cell>
          <cell r="O5283" t="str">
            <v>Holmes, Corey</v>
          </cell>
        </row>
        <row r="5284">
          <cell r="C5284">
            <v>656550</v>
          </cell>
          <cell r="M5284" t="str">
            <v>P</v>
          </cell>
          <cell r="O5284" t="str">
            <v>Holmes, Grant</v>
          </cell>
        </row>
        <row r="5285">
          <cell r="C5285">
            <v>665013</v>
          </cell>
          <cell r="M5285" t="str">
            <v>P</v>
          </cell>
          <cell r="O5285" t="str">
            <v>Holmes, Stuart</v>
          </cell>
        </row>
        <row r="5286">
          <cell r="C5286">
            <v>670675</v>
          </cell>
          <cell r="M5286" t="str">
            <v>P</v>
          </cell>
          <cell r="O5286" t="str">
            <v>Holmes, Tim</v>
          </cell>
        </row>
        <row r="5287">
          <cell r="C5287">
            <v>621410</v>
          </cell>
          <cell r="M5287" t="str">
            <v>P</v>
          </cell>
          <cell r="O5287" t="str">
            <v>Holovach, Blake</v>
          </cell>
        </row>
        <row r="5288">
          <cell r="C5288">
            <v>534627</v>
          </cell>
          <cell r="M5288" t="str">
            <v>CF</v>
          </cell>
          <cell r="O5288" t="str">
            <v>Holt, Tyler</v>
          </cell>
        </row>
        <row r="5289">
          <cell r="C5289">
            <v>571788</v>
          </cell>
          <cell r="M5289" t="str">
            <v>LF</v>
          </cell>
          <cell r="O5289" t="str">
            <v>Holt, Brock</v>
          </cell>
        </row>
        <row r="5290">
          <cell r="C5290">
            <v>641702</v>
          </cell>
          <cell r="M5290" t="str">
            <v>P</v>
          </cell>
          <cell r="O5290" t="str">
            <v>Holt, Harley</v>
          </cell>
        </row>
        <row r="5291">
          <cell r="C5291">
            <v>605282</v>
          </cell>
          <cell r="M5291" t="str">
            <v>P</v>
          </cell>
          <cell r="O5291" t="str">
            <v>Holtmann, Bryant</v>
          </cell>
        </row>
        <row r="5292">
          <cell r="C5292">
            <v>621361</v>
          </cell>
          <cell r="M5292" t="str">
            <v>P</v>
          </cell>
          <cell r="O5292" t="str">
            <v>Honahan, Tyler</v>
          </cell>
        </row>
        <row r="5293">
          <cell r="C5293">
            <v>641703</v>
          </cell>
          <cell r="M5293" t="str">
            <v>P</v>
          </cell>
          <cell r="O5293" t="str">
            <v>Honeywell, Brent</v>
          </cell>
        </row>
        <row r="5294">
          <cell r="C5294">
            <v>657619</v>
          </cell>
          <cell r="M5294" t="str">
            <v>C</v>
          </cell>
          <cell r="O5294" t="str">
            <v>Hoo, Chris</v>
          </cell>
        </row>
        <row r="5295">
          <cell r="C5295">
            <v>543329</v>
          </cell>
          <cell r="M5295" t="str">
            <v>LF</v>
          </cell>
          <cell r="O5295" t="str">
            <v>Hood, Destin</v>
          </cell>
        </row>
        <row r="5296">
          <cell r="C5296">
            <v>518818</v>
          </cell>
          <cell r="M5296" t="str">
            <v>P</v>
          </cell>
          <cell r="O5296" t="str">
            <v>Hooker, Deryk</v>
          </cell>
        </row>
        <row r="5297">
          <cell r="C5297">
            <v>571791</v>
          </cell>
          <cell r="M5297" t="str">
            <v>P</v>
          </cell>
          <cell r="O5297" t="str">
            <v>Hooper, Kyle</v>
          </cell>
        </row>
        <row r="5298">
          <cell r="C5298">
            <v>543331</v>
          </cell>
          <cell r="M5298" t="str">
            <v>P</v>
          </cell>
          <cell r="O5298" t="str">
            <v>Hoover, J.J.</v>
          </cell>
        </row>
        <row r="5299">
          <cell r="C5299">
            <v>670334</v>
          </cell>
          <cell r="M5299" t="str">
            <v>P</v>
          </cell>
          <cell r="O5299" t="str">
            <v>Hoover, Chevis</v>
          </cell>
        </row>
        <row r="5300">
          <cell r="C5300">
            <v>643368</v>
          </cell>
          <cell r="M5300" t="str">
            <v>P</v>
          </cell>
          <cell r="O5300" t="str">
            <v>Hope, Carter</v>
          </cell>
        </row>
        <row r="5301">
          <cell r="C5301">
            <v>665579</v>
          </cell>
          <cell r="M5301" t="str">
            <v>C</v>
          </cell>
          <cell r="O5301" t="str">
            <v>Hope, Garrett</v>
          </cell>
        </row>
        <row r="5302">
          <cell r="C5302">
            <v>594859</v>
          </cell>
          <cell r="M5302" t="str">
            <v>2B</v>
          </cell>
          <cell r="O5302" t="str">
            <v>Hopkins, Greg</v>
          </cell>
        </row>
        <row r="5303">
          <cell r="C5303">
            <v>641706</v>
          </cell>
          <cell r="M5303" t="str">
            <v>P</v>
          </cell>
          <cell r="O5303" t="str">
            <v>Hoppe, Jason</v>
          </cell>
        </row>
        <row r="5304">
          <cell r="C5304">
            <v>595255</v>
          </cell>
          <cell r="M5304" t="str">
            <v>P</v>
          </cell>
          <cell r="O5304" t="str">
            <v>Horacek, Mitch</v>
          </cell>
        </row>
        <row r="5305">
          <cell r="C5305">
            <v>641707</v>
          </cell>
          <cell r="M5305" t="str">
            <v>RF</v>
          </cell>
          <cell r="O5305" t="str">
            <v>Horan, Tyler</v>
          </cell>
        </row>
        <row r="5306">
          <cell r="C5306">
            <v>670129</v>
          </cell>
          <cell r="M5306" t="str">
            <v>P</v>
          </cell>
          <cell r="O5306" t="str">
            <v>Horejsei, Michael</v>
          </cell>
        </row>
        <row r="5307">
          <cell r="C5307">
            <v>647238</v>
          </cell>
          <cell r="M5307" t="str">
            <v>P</v>
          </cell>
          <cell r="O5307" t="str">
            <v>Horne, Kurtis</v>
          </cell>
        </row>
        <row r="5308">
          <cell r="C5308">
            <v>456662</v>
          </cell>
          <cell r="M5308" t="str">
            <v>P</v>
          </cell>
          <cell r="O5308" t="str">
            <v>Horst, Jeremy</v>
          </cell>
        </row>
        <row r="5309">
          <cell r="C5309">
            <v>641708</v>
          </cell>
          <cell r="M5309" t="str">
            <v>P</v>
          </cell>
          <cell r="O5309" t="str">
            <v>Horstman, Ryan</v>
          </cell>
        </row>
        <row r="5310">
          <cell r="C5310">
            <v>656555</v>
          </cell>
          <cell r="M5310" t="str">
            <v>1B</v>
          </cell>
          <cell r="O5310" t="str">
            <v>Hoskins, Rhys</v>
          </cell>
        </row>
        <row r="5311">
          <cell r="C5311">
            <v>543333</v>
          </cell>
          <cell r="M5311" t="str">
            <v>1B</v>
          </cell>
          <cell r="O5311" t="str">
            <v>Hosmer, Eric</v>
          </cell>
        </row>
        <row r="5312">
          <cell r="C5312">
            <v>666192</v>
          </cell>
          <cell r="M5312" t="str">
            <v>P</v>
          </cell>
          <cell r="O5312" t="str">
            <v>Hosterman, Travis</v>
          </cell>
        </row>
        <row r="5313">
          <cell r="C5313">
            <v>607389</v>
          </cell>
          <cell r="M5313" t="str">
            <v>3B</v>
          </cell>
          <cell r="O5313" t="str">
            <v>Houchins, Zach</v>
          </cell>
        </row>
        <row r="5314">
          <cell r="C5314">
            <v>671045</v>
          </cell>
          <cell r="M5314" t="str">
            <v>SS</v>
          </cell>
          <cell r="O5314" t="str">
            <v>Houellemont, Ivan</v>
          </cell>
        </row>
        <row r="5315">
          <cell r="C5315">
            <v>601707</v>
          </cell>
          <cell r="M5315" t="str">
            <v>C</v>
          </cell>
          <cell r="O5315" t="str">
            <v>Houle, Dustin</v>
          </cell>
        </row>
        <row r="5316">
          <cell r="C5316">
            <v>543334</v>
          </cell>
          <cell r="M5316" t="str">
            <v>P</v>
          </cell>
          <cell r="O5316" t="str">
            <v>House, TJ</v>
          </cell>
        </row>
        <row r="5317">
          <cell r="C5317">
            <v>572934</v>
          </cell>
          <cell r="M5317" t="str">
            <v>P</v>
          </cell>
          <cell r="O5317" t="str">
            <v>House, Austin</v>
          </cell>
        </row>
        <row r="5318">
          <cell r="C5318">
            <v>667078</v>
          </cell>
          <cell r="M5318" t="str">
            <v>P</v>
          </cell>
          <cell r="O5318" t="str">
            <v>House, Tyler</v>
          </cell>
        </row>
        <row r="5319">
          <cell r="C5319">
            <v>446901</v>
          </cell>
          <cell r="M5319" t="str">
            <v>P</v>
          </cell>
          <cell r="O5319" t="str">
            <v>Houser, James</v>
          </cell>
        </row>
        <row r="5320">
          <cell r="C5320">
            <v>605288</v>
          </cell>
          <cell r="M5320" t="str">
            <v>P</v>
          </cell>
          <cell r="O5320" t="str">
            <v>Houser, Adrian</v>
          </cell>
        </row>
        <row r="5321">
          <cell r="C5321">
            <v>493476</v>
          </cell>
          <cell r="M5321" t="str">
            <v>P</v>
          </cell>
          <cell r="O5321" t="str">
            <v>Houston, Dan</v>
          </cell>
        </row>
        <row r="5322">
          <cell r="C5322">
            <v>667677</v>
          </cell>
          <cell r="M5322" t="str">
            <v>P</v>
          </cell>
          <cell r="O5322" t="str">
            <v>Houston, Zac</v>
          </cell>
        </row>
        <row r="5323">
          <cell r="C5323">
            <v>621258</v>
          </cell>
          <cell r="M5323" t="str">
            <v>P</v>
          </cell>
          <cell r="O5323" t="str">
            <v>Hovis, Reilly</v>
          </cell>
        </row>
        <row r="5324">
          <cell r="C5324">
            <v>429667</v>
          </cell>
          <cell r="M5324" t="str">
            <v>1B</v>
          </cell>
          <cell r="O5324" t="str">
            <v>Howard, Ryan</v>
          </cell>
        </row>
        <row r="5325">
          <cell r="C5325">
            <v>592416</v>
          </cell>
          <cell r="M5325" t="str">
            <v>1B</v>
          </cell>
          <cell r="O5325" t="str">
            <v>Howard, Justin</v>
          </cell>
        </row>
        <row r="5326">
          <cell r="C5326">
            <v>607572</v>
          </cell>
          <cell r="M5326" t="str">
            <v>P</v>
          </cell>
          <cell r="O5326" t="str">
            <v>Howard, Sam</v>
          </cell>
        </row>
        <row r="5327">
          <cell r="C5327">
            <v>643369</v>
          </cell>
          <cell r="M5327" t="str">
            <v>P</v>
          </cell>
          <cell r="O5327" t="str">
            <v>Howard, Hayden</v>
          </cell>
        </row>
        <row r="5328">
          <cell r="C5328">
            <v>656561</v>
          </cell>
          <cell r="M5328" t="str">
            <v>P</v>
          </cell>
          <cell r="O5328" t="str">
            <v>Howard, Nick</v>
          </cell>
        </row>
        <row r="5329">
          <cell r="C5329">
            <v>664031</v>
          </cell>
          <cell r="M5329" t="str">
            <v>SS</v>
          </cell>
          <cell r="O5329" t="str">
            <v>Howard, Ryan</v>
          </cell>
        </row>
        <row r="5330">
          <cell r="C5330">
            <v>434442</v>
          </cell>
          <cell r="M5330" t="str">
            <v>P</v>
          </cell>
          <cell r="O5330" t="str">
            <v>Howell, J.P.</v>
          </cell>
        </row>
        <row r="5331">
          <cell r="C5331">
            <v>459920</v>
          </cell>
          <cell r="M5331" t="str">
            <v>P</v>
          </cell>
          <cell r="O5331" t="str">
            <v>Howell, Jeff</v>
          </cell>
        </row>
        <row r="5332">
          <cell r="C5332">
            <v>502432</v>
          </cell>
          <cell r="M5332" t="str">
            <v>P</v>
          </cell>
          <cell r="O5332" t="str">
            <v>Howell, Blaine</v>
          </cell>
        </row>
        <row r="5333">
          <cell r="C5333">
            <v>664149</v>
          </cell>
          <cell r="M5333" t="str">
            <v>P</v>
          </cell>
          <cell r="O5333" t="str">
            <v>Howell, Colton</v>
          </cell>
        </row>
        <row r="5334">
          <cell r="C5334">
            <v>664957</v>
          </cell>
          <cell r="M5334" t="str">
            <v>2B</v>
          </cell>
          <cell r="O5334" t="str">
            <v>Howell, Ryan</v>
          </cell>
        </row>
        <row r="5335">
          <cell r="C5335">
            <v>669014</v>
          </cell>
          <cell r="M5335" t="str">
            <v>SS</v>
          </cell>
          <cell r="O5335" t="str">
            <v>Howell, Gabe</v>
          </cell>
        </row>
        <row r="5336">
          <cell r="C5336">
            <v>670135</v>
          </cell>
          <cell r="M5336" t="str">
            <v>P</v>
          </cell>
          <cell r="O5336" t="str">
            <v>Howell, Jacob</v>
          </cell>
        </row>
        <row r="5337">
          <cell r="C5337">
            <v>592419</v>
          </cell>
          <cell r="M5337" t="str">
            <v>CF</v>
          </cell>
          <cell r="O5337" t="str">
            <v>Hoying, Jared</v>
          </cell>
        </row>
        <row r="5338">
          <cell r="C5338">
            <v>622701</v>
          </cell>
          <cell r="M5338" t="str">
            <v>P</v>
          </cell>
          <cell r="O5338" t="str">
            <v>Hoyos, Reinaldo</v>
          </cell>
        </row>
        <row r="5339">
          <cell r="C5339">
            <v>624586</v>
          </cell>
          <cell r="M5339" t="str">
            <v>P</v>
          </cell>
          <cell r="O5339" t="str">
            <v>Hoyt, James</v>
          </cell>
        </row>
        <row r="5340">
          <cell r="C5340">
            <v>629496</v>
          </cell>
          <cell r="M5340" t="str">
            <v>P</v>
          </cell>
          <cell r="O5340" t="str">
            <v>Hu, Chih-Wei</v>
          </cell>
        </row>
        <row r="5341">
          <cell r="C5341">
            <v>658791</v>
          </cell>
          <cell r="M5341" t="str">
            <v>P</v>
          </cell>
          <cell r="O5341" t="str">
            <v>Huang, Wei-Chieh</v>
          </cell>
        </row>
        <row r="5342">
          <cell r="C5342">
            <v>657620</v>
          </cell>
          <cell r="M5342" t="str">
            <v>P</v>
          </cell>
          <cell r="O5342" t="str">
            <v>Huber, Rob</v>
          </cell>
        </row>
        <row r="5343">
          <cell r="C5343">
            <v>667705</v>
          </cell>
          <cell r="M5343" t="str">
            <v>P</v>
          </cell>
          <cell r="O5343" t="str">
            <v>Huberman, Marc</v>
          </cell>
        </row>
        <row r="5344">
          <cell r="C5344">
            <v>597972</v>
          </cell>
          <cell r="M5344" t="str">
            <v>P</v>
          </cell>
          <cell r="O5344" t="str">
            <v>Huchingson, Chase</v>
          </cell>
        </row>
        <row r="5345">
          <cell r="C5345">
            <v>643371</v>
          </cell>
          <cell r="M5345" t="str">
            <v>1B</v>
          </cell>
          <cell r="O5345" t="str">
            <v>Huck, Ryan</v>
          </cell>
        </row>
        <row r="5346">
          <cell r="C5346">
            <v>642841</v>
          </cell>
          <cell r="M5346" t="str">
            <v>P</v>
          </cell>
          <cell r="O5346" t="str">
            <v>Hudgens, Brock</v>
          </cell>
        </row>
        <row r="5347">
          <cell r="C5347">
            <v>218596</v>
          </cell>
          <cell r="M5347" t="str">
            <v>P</v>
          </cell>
          <cell r="O5347" t="str">
            <v>Hudson, Tim</v>
          </cell>
        </row>
        <row r="5348">
          <cell r="C5348">
            <v>543339</v>
          </cell>
          <cell r="M5348" t="str">
            <v>P</v>
          </cell>
          <cell r="O5348" t="str">
            <v>Hudson, Daniel</v>
          </cell>
        </row>
        <row r="5349">
          <cell r="C5349">
            <v>543340</v>
          </cell>
          <cell r="M5349" t="str">
            <v>OF</v>
          </cell>
          <cell r="O5349" t="str">
            <v>Hudson, Kyle</v>
          </cell>
        </row>
        <row r="5350">
          <cell r="C5350">
            <v>621529</v>
          </cell>
          <cell r="M5350" t="str">
            <v>C</v>
          </cell>
          <cell r="O5350" t="str">
            <v>Hudson, Joe</v>
          </cell>
        </row>
        <row r="5351">
          <cell r="C5351">
            <v>641712</v>
          </cell>
          <cell r="M5351" t="str">
            <v>P</v>
          </cell>
          <cell r="O5351" t="str">
            <v>Hudson, Dakota</v>
          </cell>
        </row>
        <row r="5352">
          <cell r="C5352">
            <v>643372</v>
          </cell>
          <cell r="M5352" t="str">
            <v>LF</v>
          </cell>
          <cell r="O5352" t="str">
            <v>Hudson, Bryan</v>
          </cell>
        </row>
        <row r="5353">
          <cell r="C5353">
            <v>663542</v>
          </cell>
          <cell r="M5353" t="str">
            <v>P</v>
          </cell>
          <cell r="O5353" t="str">
            <v>Hudson, Bryan</v>
          </cell>
        </row>
        <row r="5354">
          <cell r="C5354">
            <v>670067</v>
          </cell>
          <cell r="M5354" t="str">
            <v>3B</v>
          </cell>
          <cell r="O5354" t="str">
            <v>Hudzina, Danny</v>
          </cell>
        </row>
        <row r="5355">
          <cell r="C5355">
            <v>656563</v>
          </cell>
          <cell r="M5355" t="str">
            <v>P</v>
          </cell>
          <cell r="O5355" t="str">
            <v>Huertas, Joel</v>
          </cell>
        </row>
        <row r="5356">
          <cell r="C5356">
            <v>453307</v>
          </cell>
          <cell r="M5356" t="str">
            <v>P</v>
          </cell>
          <cell r="O5356" t="str">
            <v>Huff, David</v>
          </cell>
        </row>
        <row r="5357">
          <cell r="C5357">
            <v>669087</v>
          </cell>
          <cell r="M5357" t="str">
            <v>C</v>
          </cell>
          <cell r="O5357" t="str">
            <v>Huff, Sam</v>
          </cell>
        </row>
        <row r="5358">
          <cell r="C5358">
            <v>502151</v>
          </cell>
          <cell r="M5358" t="str">
            <v>IF</v>
          </cell>
          <cell r="O5358" t="str">
            <v>Huffman, Chad</v>
          </cell>
        </row>
        <row r="5359">
          <cell r="C5359">
            <v>656564</v>
          </cell>
          <cell r="M5359" t="str">
            <v>P</v>
          </cell>
          <cell r="O5359" t="str">
            <v>Huffman, Chris</v>
          </cell>
        </row>
        <row r="5360">
          <cell r="C5360">
            <v>656565</v>
          </cell>
          <cell r="M5360" t="str">
            <v>P</v>
          </cell>
          <cell r="O5360" t="str">
            <v>Huffman, Grayson</v>
          </cell>
        </row>
        <row r="5361">
          <cell r="C5361">
            <v>453172</v>
          </cell>
          <cell r="M5361" t="str">
            <v>P</v>
          </cell>
          <cell r="O5361" t="str">
            <v>Hughes, Jared</v>
          </cell>
        </row>
        <row r="5362">
          <cell r="C5362">
            <v>461833</v>
          </cell>
          <cell r="M5362" t="str">
            <v>P</v>
          </cell>
          <cell r="O5362" t="str">
            <v>Hughes, Phil</v>
          </cell>
        </row>
        <row r="5363">
          <cell r="C5363">
            <v>471863</v>
          </cell>
          <cell r="M5363" t="str">
            <v>OF</v>
          </cell>
          <cell r="O5363" t="str">
            <v>Hughes, Luke</v>
          </cell>
        </row>
        <row r="5364">
          <cell r="C5364">
            <v>643373</v>
          </cell>
          <cell r="M5364" t="str">
            <v>P</v>
          </cell>
          <cell r="O5364" t="str">
            <v>Hughes, Garrett</v>
          </cell>
        </row>
        <row r="5365">
          <cell r="C5365">
            <v>641713</v>
          </cell>
          <cell r="M5365" t="str">
            <v>OF</v>
          </cell>
          <cell r="O5365" t="str">
            <v>Hughston, Casey</v>
          </cell>
        </row>
        <row r="5366">
          <cell r="C5366">
            <v>609044</v>
          </cell>
          <cell r="M5366" t="str">
            <v>P</v>
          </cell>
          <cell r="O5366" t="str">
            <v>Huijer, Lars</v>
          </cell>
        </row>
        <row r="5367">
          <cell r="C5367">
            <v>458950</v>
          </cell>
          <cell r="M5367" t="str">
            <v>P</v>
          </cell>
          <cell r="O5367" t="str">
            <v>Humber, Philip</v>
          </cell>
        </row>
        <row r="5368">
          <cell r="C5368">
            <v>669450</v>
          </cell>
          <cell r="M5368" t="str">
            <v>C</v>
          </cell>
          <cell r="O5368" t="str">
            <v>Hummel, Cooper</v>
          </cell>
        </row>
        <row r="5369">
          <cell r="C5369">
            <v>621102</v>
          </cell>
          <cell r="M5369" t="str">
            <v>P</v>
          </cell>
          <cell r="O5369" t="str">
            <v>Humpal, Lucas</v>
          </cell>
        </row>
        <row r="5370">
          <cell r="C5370">
            <v>641714</v>
          </cell>
          <cell r="M5370" t="str">
            <v>P</v>
          </cell>
          <cell r="O5370" t="str">
            <v>Humphreys, Reid</v>
          </cell>
        </row>
        <row r="5371">
          <cell r="C5371">
            <v>656566</v>
          </cell>
          <cell r="M5371" t="str">
            <v>3B</v>
          </cell>
          <cell r="O5371" t="str">
            <v>Humphreys, Tyler</v>
          </cell>
        </row>
        <row r="5372">
          <cell r="C5372">
            <v>664990</v>
          </cell>
          <cell r="M5372" t="str">
            <v>P</v>
          </cell>
          <cell r="O5372" t="str">
            <v>Humphreys, Jordan</v>
          </cell>
        </row>
        <row r="5373">
          <cell r="C5373">
            <v>543344</v>
          </cell>
          <cell r="M5373" t="str">
            <v>CF</v>
          </cell>
          <cell r="O5373" t="str">
            <v>Humphries, Brian</v>
          </cell>
        </row>
        <row r="5374">
          <cell r="C5374">
            <v>460026</v>
          </cell>
          <cell r="M5374" t="str">
            <v>C</v>
          </cell>
          <cell r="O5374" t="str">
            <v>Hundley, Nick</v>
          </cell>
        </row>
        <row r="5375">
          <cell r="C5375">
            <v>501857</v>
          </cell>
          <cell r="M5375" t="str">
            <v>SS</v>
          </cell>
          <cell r="O5375" t="str">
            <v>Hunt, Bridger</v>
          </cell>
        </row>
        <row r="5376">
          <cell r="C5376">
            <v>650645</v>
          </cell>
          <cell r="M5376" t="str">
            <v>P</v>
          </cell>
          <cell r="O5376" t="str">
            <v>Hunt, Dustin</v>
          </cell>
        </row>
        <row r="5377">
          <cell r="C5377">
            <v>116338</v>
          </cell>
          <cell r="M5377" t="str">
            <v>RF</v>
          </cell>
          <cell r="O5377" t="str">
            <v>Hunter, Torii</v>
          </cell>
        </row>
        <row r="5378">
          <cell r="C5378">
            <v>488984</v>
          </cell>
          <cell r="M5378" t="str">
            <v>P</v>
          </cell>
          <cell r="O5378" t="str">
            <v>Hunter, Tommy</v>
          </cell>
        </row>
        <row r="5379">
          <cell r="C5379">
            <v>501986</v>
          </cell>
          <cell r="M5379" t="str">
            <v>LF</v>
          </cell>
          <cell r="O5379" t="str">
            <v>Hunter, Cedric</v>
          </cell>
        </row>
        <row r="5380">
          <cell r="C5380">
            <v>543347</v>
          </cell>
          <cell r="M5380" t="str">
            <v>P</v>
          </cell>
          <cell r="O5380" t="str">
            <v>Hunter, Kyle</v>
          </cell>
        </row>
        <row r="5381">
          <cell r="C5381">
            <v>605292</v>
          </cell>
          <cell r="M5381" t="str">
            <v>P</v>
          </cell>
          <cell r="O5381" t="str">
            <v>Hunter, Darrell</v>
          </cell>
        </row>
        <row r="5382">
          <cell r="C5382">
            <v>641715</v>
          </cell>
          <cell r="M5382" t="str">
            <v>P</v>
          </cell>
          <cell r="O5382" t="str">
            <v>Hunter, Brian</v>
          </cell>
        </row>
        <row r="5383">
          <cell r="C5383">
            <v>664109</v>
          </cell>
          <cell r="M5383" t="str">
            <v>P</v>
          </cell>
          <cell r="O5383" t="str">
            <v>Hunter, Skylar</v>
          </cell>
        </row>
        <row r="5384">
          <cell r="C5384">
            <v>518830</v>
          </cell>
          <cell r="M5384" t="str">
            <v>P</v>
          </cell>
          <cell r="O5384" t="str">
            <v>Huntzinger, Brock</v>
          </cell>
        </row>
        <row r="5385">
          <cell r="C5385">
            <v>571798</v>
          </cell>
          <cell r="M5385" t="str">
            <v>P</v>
          </cell>
          <cell r="O5385" t="str">
            <v>Hurlbut, David</v>
          </cell>
        </row>
        <row r="5386">
          <cell r="C5386">
            <v>664955</v>
          </cell>
          <cell r="M5386" t="str">
            <v>P</v>
          </cell>
          <cell r="O5386" t="str">
            <v>Hurlbutt, Dustin</v>
          </cell>
        </row>
        <row r="5387">
          <cell r="C5387">
            <v>613587</v>
          </cell>
          <cell r="M5387" t="str">
            <v>RF</v>
          </cell>
          <cell r="O5387" t="str">
            <v>Hurley, Sean</v>
          </cell>
        </row>
        <row r="5388">
          <cell r="C5388">
            <v>592422</v>
          </cell>
          <cell r="M5388" t="str">
            <v>P</v>
          </cell>
          <cell r="O5388" t="str">
            <v>Hursh, Jason</v>
          </cell>
        </row>
        <row r="5389">
          <cell r="C5389">
            <v>621152</v>
          </cell>
          <cell r="M5389" t="str">
            <v>1B</v>
          </cell>
          <cell r="O5389" t="str">
            <v>Hurst, Hayden</v>
          </cell>
        </row>
        <row r="5390">
          <cell r="C5390">
            <v>623504</v>
          </cell>
          <cell r="M5390" t="str">
            <v>2B</v>
          </cell>
          <cell r="O5390" t="str">
            <v>Hurt, Will</v>
          </cell>
        </row>
        <row r="5391">
          <cell r="C5391">
            <v>554045</v>
          </cell>
          <cell r="M5391" t="str">
            <v>P</v>
          </cell>
          <cell r="O5391" t="str">
            <v>Hurtado, Daniel</v>
          </cell>
        </row>
        <row r="5392">
          <cell r="C5392">
            <v>614956</v>
          </cell>
          <cell r="M5392" t="str">
            <v>P</v>
          </cell>
          <cell r="O5392" t="str">
            <v>Hurtado, Erick</v>
          </cell>
        </row>
        <row r="5393">
          <cell r="C5393">
            <v>642380</v>
          </cell>
          <cell r="M5393" t="str">
            <v>P</v>
          </cell>
          <cell r="O5393" t="str">
            <v>Hurtado, Jhenderson</v>
          </cell>
        </row>
        <row r="5394">
          <cell r="C5394">
            <v>665910</v>
          </cell>
          <cell r="M5394" t="str">
            <v>C</v>
          </cell>
          <cell r="O5394" t="str">
            <v>Hurtado, Pedro</v>
          </cell>
        </row>
        <row r="5395">
          <cell r="C5395">
            <v>444485</v>
          </cell>
          <cell r="M5395" t="str">
            <v>P</v>
          </cell>
          <cell r="O5395" t="str">
            <v>Hussey, John</v>
          </cell>
        </row>
        <row r="5396">
          <cell r="C5396">
            <v>670290</v>
          </cell>
          <cell r="M5396" t="str">
            <v>SS</v>
          </cell>
          <cell r="O5396" t="str">
            <v>Hutcheon, Dane</v>
          </cell>
        </row>
        <row r="5397">
          <cell r="C5397">
            <v>627215</v>
          </cell>
          <cell r="M5397" t="str">
            <v>P</v>
          </cell>
          <cell r="O5397" t="str">
            <v>Hutchings, Nick</v>
          </cell>
        </row>
        <row r="5398">
          <cell r="C5398">
            <v>571800</v>
          </cell>
          <cell r="M5398" t="str">
            <v>P</v>
          </cell>
          <cell r="O5398" t="str">
            <v>Hutchison, Drew</v>
          </cell>
        </row>
        <row r="5399">
          <cell r="C5399">
            <v>607574</v>
          </cell>
          <cell r="M5399" t="str">
            <v>OF</v>
          </cell>
          <cell r="O5399" t="str">
            <v>Hutchison, Ryan</v>
          </cell>
        </row>
        <row r="5400">
          <cell r="C5400">
            <v>623157</v>
          </cell>
          <cell r="M5400" t="str">
            <v>1B</v>
          </cell>
          <cell r="O5400" t="str">
            <v>Hutter, Joel</v>
          </cell>
        </row>
        <row r="5401">
          <cell r="C5401">
            <v>623228</v>
          </cell>
          <cell r="M5401" t="str">
            <v>1B</v>
          </cell>
          <cell r="O5401" t="str">
            <v>Hyams, Levi</v>
          </cell>
        </row>
        <row r="5402">
          <cell r="C5402">
            <v>571801</v>
          </cell>
          <cell r="M5402" t="str">
            <v>P</v>
          </cell>
          <cell r="O5402" t="str">
            <v>Hyatt, Nate</v>
          </cell>
        </row>
        <row r="5403">
          <cell r="C5403">
            <v>453173</v>
          </cell>
          <cell r="M5403" t="str">
            <v>P</v>
          </cell>
          <cell r="O5403" t="str">
            <v>Hyde, Lee</v>
          </cell>
        </row>
        <row r="5404">
          <cell r="C5404">
            <v>592424</v>
          </cell>
          <cell r="M5404" t="str">
            <v>2B</v>
          </cell>
          <cell r="O5404" t="str">
            <v>Hyde, Mott</v>
          </cell>
        </row>
        <row r="5405">
          <cell r="C5405">
            <v>518833</v>
          </cell>
          <cell r="M5405" t="str">
            <v>P</v>
          </cell>
          <cell r="O5405" t="str">
            <v>Hynes, Colt</v>
          </cell>
        </row>
        <row r="5406">
          <cell r="C5406">
            <v>656570</v>
          </cell>
          <cell r="M5406" t="str">
            <v>P</v>
          </cell>
          <cell r="O5406" t="str">
            <v>Hyssong, Taylor</v>
          </cell>
        </row>
        <row r="5407">
          <cell r="C5407">
            <v>455104</v>
          </cell>
          <cell r="M5407" t="str">
            <v>C</v>
          </cell>
          <cell r="O5407" t="str">
            <v>Iannetta, Chris</v>
          </cell>
        </row>
        <row r="5408">
          <cell r="C5408">
            <v>116380</v>
          </cell>
          <cell r="M5408" t="str">
            <v>LF</v>
          </cell>
          <cell r="O5408" t="str">
            <v>Ibanez, Raul</v>
          </cell>
        </row>
        <row r="5409">
          <cell r="C5409">
            <v>628451</v>
          </cell>
          <cell r="M5409" t="str">
            <v>2B</v>
          </cell>
          <cell r="O5409" t="str">
            <v>Ibanez, Andy</v>
          </cell>
        </row>
        <row r="5410">
          <cell r="C5410">
            <v>500891</v>
          </cell>
          <cell r="M5410" t="str">
            <v>P</v>
          </cell>
          <cell r="O5410" t="str">
            <v>Ibarra, Edgar</v>
          </cell>
        </row>
        <row r="5411">
          <cell r="C5411">
            <v>503429</v>
          </cell>
          <cell r="M5411" t="str">
            <v>SS</v>
          </cell>
          <cell r="O5411" t="str">
            <v>Ibarra, Walter</v>
          </cell>
        </row>
        <row r="5412">
          <cell r="C5412">
            <v>572943</v>
          </cell>
          <cell r="M5412" t="str">
            <v>P</v>
          </cell>
          <cell r="O5412" t="str">
            <v>Ibarra, Jeff</v>
          </cell>
        </row>
        <row r="5413">
          <cell r="C5413">
            <v>643374</v>
          </cell>
          <cell r="M5413" t="str">
            <v>IF</v>
          </cell>
          <cell r="O5413" t="str">
            <v>Ibarra, Christian</v>
          </cell>
        </row>
        <row r="5414">
          <cell r="C5414">
            <v>668681</v>
          </cell>
          <cell r="M5414" t="str">
            <v>C</v>
          </cell>
          <cell r="O5414" t="str">
            <v>Ice, Logan</v>
          </cell>
        </row>
        <row r="5415">
          <cell r="C5415">
            <v>621594</v>
          </cell>
          <cell r="M5415" t="str">
            <v>P</v>
          </cell>
          <cell r="O5415" t="str">
            <v>Idrogo, Eudis</v>
          </cell>
        </row>
        <row r="5416">
          <cell r="C5416">
            <v>578428</v>
          </cell>
          <cell r="M5416" t="str">
            <v>SS</v>
          </cell>
          <cell r="O5416" t="str">
            <v>Iglesias, Jose</v>
          </cell>
        </row>
        <row r="5417">
          <cell r="C5417">
            <v>628452</v>
          </cell>
          <cell r="M5417" t="str">
            <v>P</v>
          </cell>
          <cell r="O5417" t="str">
            <v>Iglesias, Raisel</v>
          </cell>
        </row>
        <row r="5418">
          <cell r="C5418">
            <v>643375</v>
          </cell>
          <cell r="M5418" t="str">
            <v>P</v>
          </cell>
          <cell r="O5418" t="str">
            <v>Ihrig, Tyler</v>
          </cell>
        </row>
        <row r="5419">
          <cell r="C5419">
            <v>518835</v>
          </cell>
          <cell r="M5419" t="str">
            <v>OF</v>
          </cell>
          <cell r="O5419" t="str">
            <v>Ijames, Stewart</v>
          </cell>
        </row>
        <row r="5420">
          <cell r="C5420">
            <v>665838</v>
          </cell>
          <cell r="M5420" t="str">
            <v>2B</v>
          </cell>
          <cell r="O5420" t="str">
            <v>Ilarraza, Reinaldo</v>
          </cell>
        </row>
        <row r="5421">
          <cell r="C5421">
            <v>656571</v>
          </cell>
          <cell r="M5421" t="str">
            <v>P</v>
          </cell>
          <cell r="O5421" t="str">
            <v>Imhof, Matt</v>
          </cell>
        </row>
        <row r="5422">
          <cell r="C5422">
            <v>542255</v>
          </cell>
          <cell r="M5422" t="str">
            <v>CF</v>
          </cell>
          <cell r="O5422" t="str">
            <v>Inciarte, Ender</v>
          </cell>
        </row>
        <row r="5423">
          <cell r="C5423">
            <v>640483</v>
          </cell>
          <cell r="M5423" t="str">
            <v>P</v>
          </cell>
          <cell r="O5423" t="str">
            <v>Indriago, Carlos</v>
          </cell>
        </row>
        <row r="5424">
          <cell r="C5424">
            <v>408299</v>
          </cell>
          <cell r="M5424" t="str">
            <v>2B</v>
          </cell>
          <cell r="O5424" t="str">
            <v>Infante, Omar</v>
          </cell>
        </row>
        <row r="5425">
          <cell r="C5425">
            <v>500872</v>
          </cell>
          <cell r="M5425" t="str">
            <v>P</v>
          </cell>
          <cell r="O5425" t="str">
            <v>Infante, Gregory</v>
          </cell>
        </row>
        <row r="5426">
          <cell r="C5426">
            <v>642430</v>
          </cell>
          <cell r="M5426" t="str">
            <v>LF</v>
          </cell>
          <cell r="O5426" t="str">
            <v>Infante, Santos</v>
          </cell>
        </row>
        <row r="5427">
          <cell r="C5427">
            <v>650725</v>
          </cell>
          <cell r="M5427" t="str">
            <v>SS</v>
          </cell>
          <cell r="O5427" t="str">
            <v>Infante, Jose</v>
          </cell>
        </row>
        <row r="5428">
          <cell r="C5428">
            <v>666690</v>
          </cell>
          <cell r="M5428" t="str">
            <v>P</v>
          </cell>
          <cell r="O5428" t="str">
            <v>Infante, Angello</v>
          </cell>
        </row>
        <row r="5429">
          <cell r="C5429">
            <v>667750</v>
          </cell>
          <cell r="M5429" t="str">
            <v>OF</v>
          </cell>
          <cell r="O5429" t="str">
            <v>Infante, Juan</v>
          </cell>
        </row>
        <row r="5430">
          <cell r="C5430">
            <v>668031</v>
          </cell>
          <cell r="M5430" t="str">
            <v>P</v>
          </cell>
          <cell r="O5430" t="str">
            <v>Infante, Darly</v>
          </cell>
        </row>
        <row r="5431">
          <cell r="C5431">
            <v>656573</v>
          </cell>
          <cell r="M5431" t="str">
            <v>P</v>
          </cell>
          <cell r="O5431" t="str">
            <v>Ingram, Tim</v>
          </cell>
        </row>
        <row r="5432">
          <cell r="C5432">
            <v>663998</v>
          </cell>
          <cell r="M5432" t="str">
            <v>P</v>
          </cell>
          <cell r="O5432" t="str">
            <v>Ingram, Chase</v>
          </cell>
        </row>
        <row r="5433">
          <cell r="C5433">
            <v>502144</v>
          </cell>
          <cell r="M5433" t="str">
            <v>P</v>
          </cell>
          <cell r="O5433" t="str">
            <v>Inman, Jeff</v>
          </cell>
        </row>
        <row r="5434">
          <cell r="C5434">
            <v>663958</v>
          </cell>
          <cell r="M5434" t="str">
            <v>P</v>
          </cell>
          <cell r="O5434" t="str">
            <v>Inman, Ryne</v>
          </cell>
        </row>
        <row r="5435">
          <cell r="C5435">
            <v>642625</v>
          </cell>
          <cell r="M5435" t="str">
            <v>P</v>
          </cell>
          <cell r="O5435" t="str">
            <v>Inoa, Odelis</v>
          </cell>
        </row>
        <row r="5436">
          <cell r="C5436">
            <v>665850</v>
          </cell>
          <cell r="M5436" t="str">
            <v>SS</v>
          </cell>
          <cell r="O5436" t="str">
            <v>Inoa, Cristian</v>
          </cell>
        </row>
        <row r="5437">
          <cell r="C5437">
            <v>665889</v>
          </cell>
          <cell r="M5437" t="str">
            <v>C</v>
          </cell>
          <cell r="O5437" t="str">
            <v>Inoa, Samuel</v>
          </cell>
        </row>
        <row r="5438">
          <cell r="C5438">
            <v>670485</v>
          </cell>
          <cell r="M5438" t="str">
            <v>P</v>
          </cell>
          <cell r="O5438" t="str">
            <v>Inoa, Confesor</v>
          </cell>
        </row>
        <row r="5439">
          <cell r="C5439">
            <v>641718</v>
          </cell>
          <cell r="M5439" t="str">
            <v>P</v>
          </cell>
          <cell r="O5439" t="str">
            <v>Irby, C.K.</v>
          </cell>
        </row>
        <row r="5440">
          <cell r="C5440">
            <v>664872</v>
          </cell>
          <cell r="M5440" t="str">
            <v>1B</v>
          </cell>
          <cell r="O5440" t="str">
            <v>Iriart, Chris</v>
          </cell>
        </row>
        <row r="5441">
          <cell r="C5441">
            <v>659631</v>
          </cell>
          <cell r="M5441" t="str">
            <v>P</v>
          </cell>
          <cell r="O5441" t="str">
            <v>Iriarte, Roy</v>
          </cell>
        </row>
        <row r="5442">
          <cell r="C5442">
            <v>454975</v>
          </cell>
          <cell r="M5442" t="str">
            <v>2B</v>
          </cell>
          <cell r="O5442" t="str">
            <v>Iribarren, Hernan</v>
          </cell>
        </row>
        <row r="5443">
          <cell r="C5443">
            <v>608344</v>
          </cell>
          <cell r="M5443" t="str">
            <v>P</v>
          </cell>
          <cell r="O5443" t="str">
            <v>Irvin, Cole</v>
          </cell>
        </row>
        <row r="5444">
          <cell r="C5444">
            <v>595259</v>
          </cell>
          <cell r="M5444" t="str">
            <v>P</v>
          </cell>
          <cell r="O5444" t="str">
            <v>Irvine, Luke</v>
          </cell>
        </row>
        <row r="5445">
          <cell r="C5445">
            <v>656574</v>
          </cell>
          <cell r="M5445" t="str">
            <v>C</v>
          </cell>
          <cell r="O5445" t="str">
            <v>Irving, Nate</v>
          </cell>
        </row>
        <row r="5446">
          <cell r="C5446">
            <v>572947</v>
          </cell>
          <cell r="M5446" t="str">
            <v>P</v>
          </cell>
          <cell r="O5446" t="str">
            <v>Irwin, Phil</v>
          </cell>
        </row>
        <row r="5447">
          <cell r="C5447">
            <v>670335</v>
          </cell>
          <cell r="M5447" t="str">
            <v>P</v>
          </cell>
          <cell r="O5447" t="str">
            <v>Isaac, Sean</v>
          </cell>
        </row>
        <row r="5448">
          <cell r="C5448">
            <v>595260</v>
          </cell>
          <cell r="M5448" t="str">
            <v>P</v>
          </cell>
          <cell r="O5448" t="str">
            <v>Isaacs, Dusty</v>
          </cell>
        </row>
        <row r="5449">
          <cell r="C5449">
            <v>656575</v>
          </cell>
          <cell r="M5449" t="str">
            <v>OF</v>
          </cell>
          <cell r="O5449" t="str">
            <v>Isaacs, Todd</v>
          </cell>
        </row>
        <row r="5450">
          <cell r="C5450">
            <v>642462</v>
          </cell>
          <cell r="M5450" t="str">
            <v>1B</v>
          </cell>
          <cell r="O5450" t="str">
            <v>Isabel, Ibandel</v>
          </cell>
        </row>
        <row r="5451">
          <cell r="C5451">
            <v>640476</v>
          </cell>
          <cell r="M5451" t="str">
            <v>3B</v>
          </cell>
          <cell r="O5451" t="str">
            <v>Isava, Willerker</v>
          </cell>
        </row>
        <row r="5452">
          <cell r="C5452">
            <v>671575</v>
          </cell>
          <cell r="M5452" t="str">
            <v>OF</v>
          </cell>
          <cell r="O5452" t="str">
            <v>Isea, Emmanuel</v>
          </cell>
        </row>
        <row r="5453">
          <cell r="C5453">
            <v>612432</v>
          </cell>
          <cell r="M5453" t="str">
            <v>P</v>
          </cell>
          <cell r="O5453" t="str">
            <v>Isenia, Jonatan</v>
          </cell>
        </row>
        <row r="5454">
          <cell r="C5454">
            <v>448170</v>
          </cell>
          <cell r="M5454" t="str">
            <v>1B</v>
          </cell>
          <cell r="O5454" t="str">
            <v>Ishikawa, Travis</v>
          </cell>
        </row>
        <row r="5455">
          <cell r="C5455">
            <v>657622</v>
          </cell>
          <cell r="M5455" t="str">
            <v>SS</v>
          </cell>
          <cell r="O5455" t="str">
            <v>Iskenderian, George</v>
          </cell>
        </row>
        <row r="5456">
          <cell r="C5456">
            <v>621218</v>
          </cell>
          <cell r="M5456" t="str">
            <v>P</v>
          </cell>
          <cell r="O5456" t="str">
            <v>Isler, Zach</v>
          </cell>
        </row>
        <row r="5457">
          <cell r="C5457">
            <v>649559</v>
          </cell>
          <cell r="M5457" t="str">
            <v>P</v>
          </cell>
          <cell r="O5457" t="str">
            <v>Ismail, Ross</v>
          </cell>
        </row>
        <row r="5458">
          <cell r="C5458">
            <v>657227</v>
          </cell>
          <cell r="M5458" t="str">
            <v>CF</v>
          </cell>
          <cell r="O5458" t="str">
            <v>Ison, Bobby</v>
          </cell>
        </row>
        <row r="5459">
          <cell r="C5459">
            <v>595995</v>
          </cell>
          <cell r="M5459" t="str">
            <v>P</v>
          </cell>
          <cell r="O5459" t="str">
            <v>Istler, Andrew</v>
          </cell>
        </row>
        <row r="5460">
          <cell r="C5460">
            <v>666790</v>
          </cell>
          <cell r="M5460" t="str">
            <v/>
          </cell>
          <cell r="O5460" t="str">
            <v>Isturiz, Victor</v>
          </cell>
        </row>
        <row r="5461">
          <cell r="C5461">
            <v>547874</v>
          </cell>
          <cell r="M5461" t="str">
            <v>P</v>
          </cell>
          <cell r="O5461" t="str">
            <v>Iwakuma, Hisashi</v>
          </cell>
        </row>
        <row r="5462">
          <cell r="C5462">
            <v>650307</v>
          </cell>
          <cell r="M5462" t="str">
            <v>P</v>
          </cell>
          <cell r="O5462" t="str">
            <v>Izaguirre, Alejandro</v>
          </cell>
        </row>
        <row r="5463">
          <cell r="C5463">
            <v>628250</v>
          </cell>
          <cell r="M5463" t="str">
            <v>P</v>
          </cell>
          <cell r="O5463" t="str">
            <v>Izold, Jakub</v>
          </cell>
        </row>
        <row r="5464">
          <cell r="C5464">
            <v>669667</v>
          </cell>
          <cell r="M5464" t="str">
            <v>3B</v>
          </cell>
          <cell r="O5464" t="str">
            <v>Jabs, Jay</v>
          </cell>
        </row>
        <row r="5465">
          <cell r="C5465">
            <v>429719</v>
          </cell>
          <cell r="M5465" t="str">
            <v>P</v>
          </cell>
          <cell r="O5465" t="str">
            <v>Jackson, Edwin</v>
          </cell>
        </row>
        <row r="5466">
          <cell r="C5466">
            <v>435638</v>
          </cell>
          <cell r="M5466" t="str">
            <v>P</v>
          </cell>
          <cell r="O5466" t="str">
            <v>Jackson, Zach</v>
          </cell>
        </row>
        <row r="5467">
          <cell r="C5467">
            <v>457706</v>
          </cell>
          <cell r="M5467" t="str">
            <v>CF</v>
          </cell>
          <cell r="O5467" t="str">
            <v>Jackson, Austin</v>
          </cell>
        </row>
        <row r="5468">
          <cell r="C5468">
            <v>474249</v>
          </cell>
          <cell r="M5468" t="str">
            <v>SS</v>
          </cell>
          <cell r="O5468" t="str">
            <v>Jackson, Ryan</v>
          </cell>
        </row>
        <row r="5469">
          <cell r="C5469">
            <v>518837</v>
          </cell>
          <cell r="M5469" t="str">
            <v>P</v>
          </cell>
          <cell r="O5469" t="str">
            <v>Jackson, Justin</v>
          </cell>
        </row>
        <row r="5470">
          <cell r="C5470">
            <v>543351</v>
          </cell>
          <cell r="M5470" t="str">
            <v>P</v>
          </cell>
          <cell r="O5470" t="str">
            <v>Jackson, Jay</v>
          </cell>
        </row>
        <row r="5471">
          <cell r="C5471">
            <v>571804</v>
          </cell>
          <cell r="M5471" t="str">
            <v>CF</v>
          </cell>
          <cell r="O5471" t="str">
            <v>Jackson, Brett</v>
          </cell>
        </row>
        <row r="5472">
          <cell r="C5472">
            <v>592426</v>
          </cell>
          <cell r="M5472" t="str">
            <v>P</v>
          </cell>
          <cell r="O5472" t="str">
            <v>Jackson, Luke</v>
          </cell>
        </row>
        <row r="5473">
          <cell r="C5473">
            <v>595261</v>
          </cell>
          <cell r="M5473" t="str">
            <v>OF</v>
          </cell>
          <cell r="O5473" t="str">
            <v>Jackson, Joe</v>
          </cell>
        </row>
        <row r="5474">
          <cell r="C5474">
            <v>621436</v>
          </cell>
          <cell r="M5474" t="str">
            <v>OF</v>
          </cell>
          <cell r="O5474" t="str">
            <v>Jackson, Vince</v>
          </cell>
        </row>
        <row r="5475">
          <cell r="C5475">
            <v>621437</v>
          </cell>
          <cell r="M5475" t="str">
            <v>CF</v>
          </cell>
          <cell r="O5475" t="str">
            <v>Jackson, Bralin</v>
          </cell>
        </row>
        <row r="5476">
          <cell r="C5476">
            <v>623515</v>
          </cell>
          <cell r="M5476" t="str">
            <v>SS</v>
          </cell>
          <cell r="O5476" t="str">
            <v>Jackson, Drew</v>
          </cell>
        </row>
        <row r="5477">
          <cell r="C5477">
            <v>641720</v>
          </cell>
          <cell r="M5477" t="str">
            <v>RF</v>
          </cell>
          <cell r="O5477" t="str">
            <v>Jackson, Jhalan</v>
          </cell>
        </row>
        <row r="5478">
          <cell r="C5478">
            <v>656577</v>
          </cell>
          <cell r="M5478" t="str">
            <v>RF</v>
          </cell>
          <cell r="O5478" t="str">
            <v>Jackson, Alex</v>
          </cell>
        </row>
        <row r="5479">
          <cell r="C5479">
            <v>664100</v>
          </cell>
          <cell r="M5479" t="str">
            <v>P</v>
          </cell>
          <cell r="O5479" t="str">
            <v>Jackson, Dean</v>
          </cell>
        </row>
        <row r="5480">
          <cell r="C5480">
            <v>664181</v>
          </cell>
          <cell r="M5480" t="str">
            <v>P</v>
          </cell>
          <cell r="O5480" t="str">
            <v>Jackson, Ty</v>
          </cell>
        </row>
        <row r="5481">
          <cell r="C5481">
            <v>667427</v>
          </cell>
          <cell r="M5481" t="str">
            <v>P</v>
          </cell>
          <cell r="O5481" t="str">
            <v>Jackson, Zach</v>
          </cell>
        </row>
        <row r="5482">
          <cell r="C5482">
            <v>670292</v>
          </cell>
          <cell r="M5482" t="str">
            <v>1B</v>
          </cell>
          <cell r="O5482" t="str">
            <v>Jacob, David</v>
          </cell>
        </row>
        <row r="5483">
          <cell r="C5483">
            <v>543353</v>
          </cell>
          <cell r="M5483" t="str">
            <v>1B</v>
          </cell>
          <cell r="O5483" t="str">
            <v>Jacobo, Gabe</v>
          </cell>
        </row>
        <row r="5484">
          <cell r="C5484">
            <v>408312</v>
          </cell>
          <cell r="M5484" t="str">
            <v>1B</v>
          </cell>
          <cell r="O5484" t="str">
            <v>Jacobs, Mike</v>
          </cell>
        </row>
        <row r="5485">
          <cell r="C5485">
            <v>518838</v>
          </cell>
          <cell r="M5485" t="str">
            <v>1B</v>
          </cell>
          <cell r="O5485" t="str">
            <v>Jacobs, Chris</v>
          </cell>
        </row>
        <row r="5486">
          <cell r="C5486">
            <v>571806</v>
          </cell>
          <cell r="M5486" t="str">
            <v>LF</v>
          </cell>
          <cell r="O5486" t="str">
            <v>Jacobs, Brandon</v>
          </cell>
        </row>
        <row r="5487">
          <cell r="C5487">
            <v>600911</v>
          </cell>
          <cell r="M5487" t="str">
            <v>P</v>
          </cell>
          <cell r="O5487" t="str">
            <v>Jacobs, Vijandrick</v>
          </cell>
        </row>
        <row r="5488">
          <cell r="C5488">
            <v>670437</v>
          </cell>
          <cell r="M5488" t="str">
            <v>P</v>
          </cell>
          <cell r="O5488" t="str">
            <v>Jacobsen, Lucas</v>
          </cell>
        </row>
        <row r="5489">
          <cell r="C5489">
            <v>666255</v>
          </cell>
          <cell r="M5489" t="str">
            <v>P</v>
          </cell>
          <cell r="O5489" t="str">
            <v>Jacobson, Raul</v>
          </cell>
        </row>
        <row r="5490">
          <cell r="C5490">
            <v>663420</v>
          </cell>
          <cell r="M5490" t="str">
            <v>P</v>
          </cell>
          <cell r="O5490" t="str">
            <v>Jacome, Justin</v>
          </cell>
        </row>
        <row r="5491">
          <cell r="C5491">
            <v>607972</v>
          </cell>
          <cell r="M5491" t="str">
            <v>P</v>
          </cell>
          <cell r="O5491" t="str">
            <v>Jadofsky, Zach</v>
          </cell>
        </row>
        <row r="5492">
          <cell r="C5492">
            <v>669861</v>
          </cell>
          <cell r="M5492" t="str">
            <v>P</v>
          </cell>
          <cell r="O5492" t="str">
            <v>Jador, Junior</v>
          </cell>
        </row>
        <row r="5493">
          <cell r="C5493">
            <v>592429</v>
          </cell>
          <cell r="M5493" t="str">
            <v>3B</v>
          </cell>
          <cell r="O5493" t="str">
            <v>Jagielo, Eric</v>
          </cell>
        </row>
        <row r="5494">
          <cell r="C5494">
            <v>462089</v>
          </cell>
          <cell r="M5494" t="str">
            <v>P</v>
          </cell>
          <cell r="O5494" t="str">
            <v>Jaime, Juan</v>
          </cell>
        </row>
        <row r="5495">
          <cell r="C5495">
            <v>667824</v>
          </cell>
          <cell r="M5495" t="str">
            <v>P</v>
          </cell>
          <cell r="O5495" t="str">
            <v>Jaime, Leo</v>
          </cell>
        </row>
        <row r="5496">
          <cell r="C5496">
            <v>518840</v>
          </cell>
          <cell r="M5496" t="str">
            <v>CF</v>
          </cell>
          <cell r="O5496" t="str">
            <v>James, Jiwan</v>
          </cell>
        </row>
        <row r="5497">
          <cell r="C5497">
            <v>545345</v>
          </cell>
          <cell r="M5497" t="str">
            <v>P</v>
          </cell>
          <cell r="O5497" t="str">
            <v>James, Chad</v>
          </cell>
        </row>
        <row r="5498">
          <cell r="C5498">
            <v>657429</v>
          </cell>
          <cell r="M5498" t="str">
            <v>C</v>
          </cell>
          <cell r="O5498" t="str">
            <v>James, Mac</v>
          </cell>
        </row>
        <row r="5499">
          <cell r="C5499">
            <v>657623</v>
          </cell>
          <cell r="M5499" t="str">
            <v>OF</v>
          </cell>
          <cell r="O5499" t="str">
            <v>James, Jared</v>
          </cell>
        </row>
        <row r="5500">
          <cell r="C5500">
            <v>657624</v>
          </cell>
          <cell r="M5500" t="str">
            <v>P</v>
          </cell>
          <cell r="O5500" t="str">
            <v>James, Joshua</v>
          </cell>
        </row>
        <row r="5501">
          <cell r="C5501">
            <v>660352</v>
          </cell>
          <cell r="M5501" t="str">
            <v>P</v>
          </cell>
          <cell r="O5501" t="str">
            <v>James, Dylan</v>
          </cell>
        </row>
        <row r="5502">
          <cell r="C5502">
            <v>669259</v>
          </cell>
          <cell r="M5502" t="str">
            <v>P</v>
          </cell>
          <cell r="O5502" t="str">
            <v>James, Christian</v>
          </cell>
        </row>
        <row r="5503">
          <cell r="C5503">
            <v>645158</v>
          </cell>
          <cell r="M5503" t="str">
            <v>P</v>
          </cell>
          <cell r="O5503" t="str">
            <v>Jameson, Tom</v>
          </cell>
        </row>
        <row r="5504">
          <cell r="C5504">
            <v>607005</v>
          </cell>
          <cell r="M5504" t="str">
            <v>SS</v>
          </cell>
          <cell r="O5504" t="str">
            <v>Jamieson, Sean</v>
          </cell>
        </row>
        <row r="5505">
          <cell r="C5505">
            <v>641724</v>
          </cell>
          <cell r="M5505" t="str">
            <v>P</v>
          </cell>
          <cell r="O5505" t="str">
            <v>Janas, Stephen</v>
          </cell>
        </row>
        <row r="5506">
          <cell r="C5506">
            <v>457926</v>
          </cell>
          <cell r="M5506" t="str">
            <v>SS</v>
          </cell>
          <cell r="O5506" t="str">
            <v>Janish, Paul</v>
          </cell>
        </row>
        <row r="5507">
          <cell r="C5507">
            <v>669725</v>
          </cell>
          <cell r="M5507" t="str">
            <v>P</v>
          </cell>
          <cell r="O5507" t="str">
            <v>Jankins, Thomas</v>
          </cell>
        </row>
        <row r="5508">
          <cell r="C5508">
            <v>543357</v>
          </cell>
          <cell r="M5508" t="str">
            <v>P</v>
          </cell>
          <cell r="O5508" t="str">
            <v>Jankowski, Jordan</v>
          </cell>
        </row>
        <row r="5509">
          <cell r="C5509">
            <v>608671</v>
          </cell>
          <cell r="M5509" t="str">
            <v>RF</v>
          </cell>
          <cell r="O5509" t="str">
            <v>Jankowski, Travis</v>
          </cell>
        </row>
        <row r="5510">
          <cell r="C5510">
            <v>595263</v>
          </cell>
          <cell r="M5510" t="str">
            <v>P</v>
          </cell>
          <cell r="O5510" t="str">
            <v>Jannis, Mickey</v>
          </cell>
        </row>
        <row r="5511">
          <cell r="C5511">
            <v>445276</v>
          </cell>
          <cell r="M5511" t="str">
            <v>P</v>
          </cell>
          <cell r="O5511" t="str">
            <v>Jansen, Kenley</v>
          </cell>
        </row>
        <row r="5512">
          <cell r="C5512">
            <v>643376</v>
          </cell>
          <cell r="M5512" t="str">
            <v>C</v>
          </cell>
          <cell r="O5512" t="str">
            <v>Jansen, Danny</v>
          </cell>
        </row>
        <row r="5513">
          <cell r="C5513">
            <v>445163</v>
          </cell>
          <cell r="M5513" t="str">
            <v>P</v>
          </cell>
          <cell r="O5513" t="str">
            <v>Janssen, Casey</v>
          </cell>
        </row>
        <row r="5514">
          <cell r="C5514">
            <v>663528</v>
          </cell>
          <cell r="M5514" t="str">
            <v>C</v>
          </cell>
          <cell r="O5514" t="str">
            <v>January, Ryan</v>
          </cell>
        </row>
        <row r="5515">
          <cell r="C5515">
            <v>666655</v>
          </cell>
          <cell r="M5515" t="str">
            <v>SS</v>
          </cell>
          <cell r="O5515" t="str">
            <v>Jaquez, Rubendy</v>
          </cell>
        </row>
        <row r="5516">
          <cell r="C5516">
            <v>642562</v>
          </cell>
          <cell r="M5516" t="str">
            <v>P</v>
          </cell>
          <cell r="O5516" t="str">
            <v>Jaramillo, Jose</v>
          </cell>
        </row>
        <row r="5517">
          <cell r="C5517">
            <v>502002</v>
          </cell>
          <cell r="M5517" t="str">
            <v>P</v>
          </cell>
          <cell r="O5517" t="str">
            <v>Jarvis, Jason</v>
          </cell>
        </row>
        <row r="5518">
          <cell r="C5518">
            <v>656580</v>
          </cell>
          <cell r="M5518" t="str">
            <v>2B</v>
          </cell>
          <cell r="O5518" t="str">
            <v>Jarvis, Jake</v>
          </cell>
        </row>
        <row r="5519">
          <cell r="C5519">
            <v>668557</v>
          </cell>
          <cell r="M5519" t="str">
            <v>P</v>
          </cell>
          <cell r="O5519" t="str">
            <v>Jasco, Yeison</v>
          </cell>
        </row>
        <row r="5520">
          <cell r="C5520">
            <v>444379</v>
          </cell>
          <cell r="M5520" t="str">
            <v>1B</v>
          </cell>
          <cell r="O5520" t="str">
            <v>Jaso, John</v>
          </cell>
        </row>
        <row r="5521">
          <cell r="C5521">
            <v>657625</v>
          </cell>
          <cell r="M5521" t="str">
            <v>P</v>
          </cell>
          <cell r="O5521" t="str">
            <v>Jauss, DJ</v>
          </cell>
        </row>
        <row r="5522">
          <cell r="C5522">
            <v>593733</v>
          </cell>
          <cell r="M5522" t="str">
            <v>SS</v>
          </cell>
          <cell r="O5522" t="str">
            <v>Javier, Jose</v>
          </cell>
        </row>
        <row r="5523">
          <cell r="C5523">
            <v>620448</v>
          </cell>
          <cell r="M5523" t="str">
            <v>3B</v>
          </cell>
          <cell r="O5523" t="str">
            <v>Javier, Nathanael</v>
          </cell>
        </row>
        <row r="5524">
          <cell r="C5524">
            <v>660440</v>
          </cell>
          <cell r="M5524" t="str">
            <v>P</v>
          </cell>
          <cell r="O5524" t="str">
            <v>Javier, Odalvi</v>
          </cell>
        </row>
        <row r="5525">
          <cell r="C5525">
            <v>660714</v>
          </cell>
          <cell r="M5525" t="str">
            <v>P</v>
          </cell>
          <cell r="O5525" t="str">
            <v>Javier, Xavier</v>
          </cell>
        </row>
        <row r="5526">
          <cell r="C5526">
            <v>664299</v>
          </cell>
          <cell r="M5526" t="str">
            <v>P</v>
          </cell>
          <cell r="O5526" t="str">
            <v>Javier, Cristian</v>
          </cell>
        </row>
        <row r="5527">
          <cell r="C5527">
            <v>665820</v>
          </cell>
          <cell r="M5527" t="str">
            <v>SS</v>
          </cell>
          <cell r="O5527" t="str">
            <v>Javier, Wander</v>
          </cell>
        </row>
        <row r="5528">
          <cell r="C5528">
            <v>666450</v>
          </cell>
          <cell r="M5528" t="str">
            <v>P</v>
          </cell>
          <cell r="O5528" t="str">
            <v>Javier, Joshua</v>
          </cell>
        </row>
        <row r="5529">
          <cell r="C5529">
            <v>666603</v>
          </cell>
          <cell r="M5529" t="str">
            <v>P</v>
          </cell>
          <cell r="O5529" t="str">
            <v>Javier, Ciriaco</v>
          </cell>
        </row>
        <row r="5530">
          <cell r="C5530">
            <v>671770</v>
          </cell>
          <cell r="M5530" t="str">
            <v>P</v>
          </cell>
          <cell r="O5530" t="str">
            <v>Javier, Christopher</v>
          </cell>
        </row>
        <row r="5531">
          <cell r="C5531">
            <v>643377</v>
          </cell>
          <cell r="M5531" t="str">
            <v>P</v>
          </cell>
          <cell r="O5531" t="str">
            <v>Jax, Griffin</v>
          </cell>
        </row>
        <row r="5532">
          <cell r="C5532">
            <v>445055</v>
          </cell>
          <cell r="M5532" t="str">
            <v>CF</v>
          </cell>
          <cell r="O5532" t="str">
            <v>Jay, Jon</v>
          </cell>
        </row>
        <row r="5533">
          <cell r="C5533">
            <v>664079</v>
          </cell>
          <cell r="M5533" t="str">
            <v>P</v>
          </cell>
          <cell r="O5533" t="str">
            <v>Jay, Tyler</v>
          </cell>
        </row>
        <row r="5534">
          <cell r="C5534">
            <v>594867</v>
          </cell>
          <cell r="M5534" t="str">
            <v>P</v>
          </cell>
          <cell r="O5534" t="str">
            <v>Jaye, Myles</v>
          </cell>
        </row>
        <row r="5535">
          <cell r="C5535">
            <v>622655</v>
          </cell>
          <cell r="M5535" t="str">
            <v>SS</v>
          </cell>
          <cell r="O5535" t="str">
            <v>Jean, Luis</v>
          </cell>
        </row>
        <row r="5536">
          <cell r="C5536">
            <v>642482</v>
          </cell>
          <cell r="M5536" t="str">
            <v>OF</v>
          </cell>
          <cell r="O5536" t="str">
            <v>Jean, Carlos</v>
          </cell>
        </row>
        <row r="5537">
          <cell r="C5537">
            <v>664855</v>
          </cell>
          <cell r="M5537" t="str">
            <v>CF</v>
          </cell>
          <cell r="O5537" t="str">
            <v>Jebavy, Ronnie</v>
          </cell>
        </row>
        <row r="5538">
          <cell r="C5538">
            <v>623239</v>
          </cell>
          <cell r="M5538" t="str">
            <v>2B</v>
          </cell>
          <cell r="O5538" t="str">
            <v>Jefferies, Jake</v>
          </cell>
        </row>
        <row r="5539">
          <cell r="C5539">
            <v>641726</v>
          </cell>
          <cell r="M5539" t="str">
            <v>P</v>
          </cell>
          <cell r="O5539" t="str">
            <v>Jefferies, Daulton</v>
          </cell>
        </row>
        <row r="5540">
          <cell r="C5540">
            <v>668872</v>
          </cell>
          <cell r="M5540" t="str">
            <v>2B</v>
          </cell>
          <cell r="O5540" t="str">
            <v>Jefferson, Manny</v>
          </cell>
        </row>
        <row r="5541">
          <cell r="C5541">
            <v>502026</v>
          </cell>
          <cell r="M5541" t="str">
            <v>P</v>
          </cell>
          <cell r="O5541" t="str">
            <v>Jeffress, Jeremy</v>
          </cell>
        </row>
        <row r="5542">
          <cell r="C5542">
            <v>646142</v>
          </cell>
          <cell r="M5542" t="str">
            <v>P</v>
          </cell>
          <cell r="O5542" t="str">
            <v>Jeffreys, Mike</v>
          </cell>
        </row>
        <row r="5543">
          <cell r="C5543">
            <v>621106</v>
          </cell>
          <cell r="M5543" t="str">
            <v>P</v>
          </cell>
          <cell r="O5543" t="str">
            <v>Jemiola, Zach</v>
          </cell>
        </row>
        <row r="5544">
          <cell r="C5544">
            <v>663396</v>
          </cell>
          <cell r="M5544" t="str">
            <v>OF</v>
          </cell>
          <cell r="O5544" t="str">
            <v>Jenco, Saige</v>
          </cell>
        </row>
        <row r="5545">
          <cell r="C5545">
            <v>554432</v>
          </cell>
          <cell r="M5545" t="str">
            <v>P</v>
          </cell>
          <cell r="O5545" t="str">
            <v>Jenkins, Chad</v>
          </cell>
        </row>
        <row r="5546">
          <cell r="C5546">
            <v>592433</v>
          </cell>
          <cell r="M5546" t="str">
            <v>P</v>
          </cell>
          <cell r="O5546" t="str">
            <v>Jenkins, Tyrell</v>
          </cell>
        </row>
        <row r="5547">
          <cell r="C5547">
            <v>607230</v>
          </cell>
          <cell r="M5547" t="str">
            <v>2B</v>
          </cell>
          <cell r="O5547" t="str">
            <v>Jenkins, Renaldo</v>
          </cell>
        </row>
        <row r="5548">
          <cell r="C5548">
            <v>663346</v>
          </cell>
          <cell r="M5548" t="str">
            <v>CF</v>
          </cell>
          <cell r="O5548" t="str">
            <v>Jenkins, Eric</v>
          </cell>
        </row>
        <row r="5549">
          <cell r="C5549">
            <v>664106</v>
          </cell>
          <cell r="M5549" t="str">
            <v>CF</v>
          </cell>
          <cell r="O5549" t="str">
            <v>Jenkins, Derek</v>
          </cell>
        </row>
        <row r="5550">
          <cell r="C5550">
            <v>664183</v>
          </cell>
          <cell r="M5550" t="str">
            <v>C</v>
          </cell>
          <cell r="O5550" t="str">
            <v>Jenner, Jesse</v>
          </cell>
        </row>
        <row r="5551">
          <cell r="C5551">
            <v>457775</v>
          </cell>
          <cell r="M5551" t="str">
            <v>LF</v>
          </cell>
          <cell r="O5551" t="str">
            <v>Jennings, Desmond</v>
          </cell>
        </row>
        <row r="5552">
          <cell r="C5552">
            <v>543359</v>
          </cell>
          <cell r="M5552" t="str">
            <v>P</v>
          </cell>
          <cell r="O5552" t="str">
            <v>Jennings, Dan</v>
          </cell>
        </row>
        <row r="5553">
          <cell r="C5553">
            <v>571812</v>
          </cell>
          <cell r="M5553" t="str">
            <v>RF</v>
          </cell>
          <cell r="O5553" t="str">
            <v>Jensen, Kyle</v>
          </cell>
        </row>
        <row r="5554">
          <cell r="C5554">
            <v>573103</v>
          </cell>
          <cell r="M5554" t="str">
            <v>P</v>
          </cell>
          <cell r="O5554" t="str">
            <v>Jensen, Marcus</v>
          </cell>
        </row>
        <row r="5555">
          <cell r="C5555">
            <v>592435</v>
          </cell>
          <cell r="M5555" t="str">
            <v>3B</v>
          </cell>
          <cell r="O5555" t="str">
            <v>Jensen, Chase</v>
          </cell>
        </row>
        <row r="5556">
          <cell r="C5556">
            <v>605300</v>
          </cell>
          <cell r="M5556" t="str">
            <v>P</v>
          </cell>
          <cell r="O5556" t="str">
            <v>Jensen, Chris</v>
          </cell>
        </row>
        <row r="5557">
          <cell r="C5557">
            <v>607353</v>
          </cell>
          <cell r="M5557" t="str">
            <v>P</v>
          </cell>
          <cell r="O5557" t="str">
            <v>Jensen, Michael</v>
          </cell>
        </row>
        <row r="5558">
          <cell r="C5558">
            <v>448178</v>
          </cell>
          <cell r="M5558" t="str">
            <v>P</v>
          </cell>
          <cell r="O5558" t="str">
            <v>Jepsen, Kevin</v>
          </cell>
        </row>
        <row r="5559">
          <cell r="C5559">
            <v>605301</v>
          </cell>
          <cell r="M5559" t="str">
            <v>P</v>
          </cell>
          <cell r="O5559" t="str">
            <v>Jerez, Williams</v>
          </cell>
        </row>
        <row r="5560">
          <cell r="C5560">
            <v>642852</v>
          </cell>
          <cell r="M5560" t="str">
            <v>P</v>
          </cell>
          <cell r="O5560" t="str">
            <v>Jerez, Salvador</v>
          </cell>
        </row>
        <row r="5561">
          <cell r="C5561">
            <v>668568</v>
          </cell>
          <cell r="M5561" t="str">
            <v>C</v>
          </cell>
          <cell r="O5561" t="str">
            <v>Jerez, Miguel</v>
          </cell>
        </row>
        <row r="5562">
          <cell r="C5562">
            <v>669791</v>
          </cell>
          <cell r="M5562" t="str">
            <v>P</v>
          </cell>
          <cell r="O5562" t="str">
            <v>Jerez, Miguel</v>
          </cell>
        </row>
        <row r="5563">
          <cell r="C5563">
            <v>607006</v>
          </cell>
          <cell r="M5563" t="str">
            <v>P</v>
          </cell>
          <cell r="O5563" t="str">
            <v>Jernigan, Logan</v>
          </cell>
        </row>
        <row r="5564">
          <cell r="C5564">
            <v>670158</v>
          </cell>
          <cell r="M5564" t="str">
            <v>SS</v>
          </cell>
          <cell r="O5564" t="str">
            <v>Jernigan, Andre</v>
          </cell>
        </row>
        <row r="5565">
          <cell r="C5565">
            <v>502089</v>
          </cell>
          <cell r="M5565" t="str">
            <v>C</v>
          </cell>
          <cell r="O5565" t="str">
            <v>Jeroloman, Brian</v>
          </cell>
        </row>
        <row r="5566">
          <cell r="C5566">
            <v>662112</v>
          </cell>
          <cell r="M5566" t="str">
            <v>P</v>
          </cell>
          <cell r="O5566" t="str">
            <v>Jess, Jordan</v>
          </cell>
        </row>
        <row r="5567">
          <cell r="C5567">
            <v>605302</v>
          </cell>
          <cell r="M5567" t="str">
            <v>P</v>
          </cell>
          <cell r="O5567" t="str">
            <v>Jester, Jason</v>
          </cell>
        </row>
        <row r="5568">
          <cell r="C5568">
            <v>606158</v>
          </cell>
          <cell r="M5568" t="str">
            <v>RF</v>
          </cell>
          <cell r="O5568" t="str">
            <v>Jesus, Anderson</v>
          </cell>
        </row>
        <row r="5569">
          <cell r="C5569">
            <v>116539</v>
          </cell>
          <cell r="M5569" t="str">
            <v>SS</v>
          </cell>
          <cell r="O5569" t="str">
            <v>Jeter, Derek</v>
          </cell>
        </row>
        <row r="5570">
          <cell r="C5570">
            <v>641728</v>
          </cell>
          <cell r="M5570" t="str">
            <v>P</v>
          </cell>
          <cell r="O5570" t="str">
            <v>Jeter, Bud</v>
          </cell>
        </row>
        <row r="5571">
          <cell r="C5571">
            <v>657228</v>
          </cell>
          <cell r="M5571" t="str">
            <v>P</v>
          </cell>
          <cell r="O5571" t="str">
            <v>Jewell, Jake</v>
          </cell>
        </row>
        <row r="5572">
          <cell r="C5572">
            <v>618085</v>
          </cell>
          <cell r="M5572" t="str">
            <v>C</v>
          </cell>
          <cell r="O5572" t="str">
            <v>Jhang, Jin-De</v>
          </cell>
        </row>
        <row r="5573">
          <cell r="C5573">
            <v>650373</v>
          </cell>
          <cell r="M5573" t="str">
            <v>P</v>
          </cell>
          <cell r="O5573" t="str">
            <v>Jhonson, Barry</v>
          </cell>
        </row>
        <row r="5574">
          <cell r="C5574">
            <v>434622</v>
          </cell>
          <cell r="M5574" t="str">
            <v>P</v>
          </cell>
          <cell r="O5574" t="str">
            <v>Jimenez, Ubaldo</v>
          </cell>
        </row>
        <row r="5575">
          <cell r="C5575">
            <v>455921</v>
          </cell>
          <cell r="M5575" t="str">
            <v>1B</v>
          </cell>
          <cell r="O5575" t="str">
            <v>Jimenez, Luis</v>
          </cell>
        </row>
        <row r="5576">
          <cell r="C5576">
            <v>462945</v>
          </cell>
          <cell r="M5576" t="str">
            <v>P</v>
          </cell>
          <cell r="O5576" t="str">
            <v>Jimenez, Cesar</v>
          </cell>
        </row>
        <row r="5577">
          <cell r="C5577">
            <v>499864</v>
          </cell>
          <cell r="M5577" t="str">
            <v>3B</v>
          </cell>
          <cell r="O5577" t="str">
            <v>Jimenez, Luis</v>
          </cell>
        </row>
        <row r="5578">
          <cell r="C5578">
            <v>543362</v>
          </cell>
          <cell r="M5578" t="str">
            <v>C</v>
          </cell>
          <cell r="O5578" t="str">
            <v>Jimenez, A.J.</v>
          </cell>
        </row>
        <row r="5579">
          <cell r="C5579">
            <v>554036</v>
          </cell>
          <cell r="M5579" t="str">
            <v>P</v>
          </cell>
          <cell r="O5579" t="str">
            <v>Jimenez, Eswarlin</v>
          </cell>
        </row>
        <row r="5580">
          <cell r="C5580">
            <v>570635</v>
          </cell>
          <cell r="M5580" t="str">
            <v>C</v>
          </cell>
          <cell r="O5580" t="str">
            <v>Jimenez, Joel</v>
          </cell>
        </row>
        <row r="5581">
          <cell r="C5581">
            <v>593422</v>
          </cell>
          <cell r="M5581" t="str">
            <v>P</v>
          </cell>
          <cell r="O5581" t="str">
            <v>Jimenez, Ellis</v>
          </cell>
        </row>
        <row r="5582">
          <cell r="C5582">
            <v>600925</v>
          </cell>
          <cell r="M5582" t="str">
            <v>P</v>
          </cell>
          <cell r="O5582" t="str">
            <v>Jimenez, Juan</v>
          </cell>
        </row>
        <row r="5583">
          <cell r="C5583">
            <v>620994</v>
          </cell>
          <cell r="M5583" t="str">
            <v>RF</v>
          </cell>
          <cell r="O5583" t="str">
            <v>Jimenez, Enger</v>
          </cell>
        </row>
        <row r="5584">
          <cell r="C5584">
            <v>621592</v>
          </cell>
          <cell r="M5584" t="str">
            <v>P</v>
          </cell>
          <cell r="O5584" t="str">
            <v>Jimenez, Eduardo</v>
          </cell>
        </row>
        <row r="5585">
          <cell r="C5585">
            <v>622376</v>
          </cell>
          <cell r="M5585" t="str">
            <v>LF</v>
          </cell>
          <cell r="O5585" t="str">
            <v>Jimenez, Olvis</v>
          </cell>
        </row>
        <row r="5586">
          <cell r="C5586">
            <v>622394</v>
          </cell>
          <cell r="M5586" t="str">
            <v>P</v>
          </cell>
          <cell r="O5586" t="str">
            <v>Jimenez, Luis</v>
          </cell>
        </row>
        <row r="5587">
          <cell r="C5587">
            <v>622465</v>
          </cell>
          <cell r="M5587" t="str">
            <v>P</v>
          </cell>
          <cell r="O5587" t="str">
            <v>Jimenez, Francisco</v>
          </cell>
        </row>
        <row r="5588">
          <cell r="C5588">
            <v>622612</v>
          </cell>
          <cell r="M5588" t="str">
            <v>C</v>
          </cell>
          <cell r="O5588" t="str">
            <v>Jimenez, Wilkyns</v>
          </cell>
        </row>
        <row r="5589">
          <cell r="C5589">
            <v>622658</v>
          </cell>
          <cell r="M5589" t="str">
            <v>SS</v>
          </cell>
          <cell r="O5589" t="str">
            <v>Jimenez, Emerson</v>
          </cell>
        </row>
        <row r="5590">
          <cell r="C5590">
            <v>622779</v>
          </cell>
          <cell r="M5590" t="str">
            <v>3B</v>
          </cell>
          <cell r="O5590" t="str">
            <v>Jimenez, Angel</v>
          </cell>
        </row>
        <row r="5591">
          <cell r="C5591">
            <v>622989</v>
          </cell>
          <cell r="M5591" t="str">
            <v>P</v>
          </cell>
          <cell r="O5591" t="str">
            <v>Jimenez, Jadison</v>
          </cell>
        </row>
        <row r="5592">
          <cell r="C5592">
            <v>641729</v>
          </cell>
          <cell r="M5592" t="str">
            <v>P</v>
          </cell>
          <cell r="O5592" t="str">
            <v>Jimenez, Joe</v>
          </cell>
        </row>
        <row r="5593">
          <cell r="C5593">
            <v>642381</v>
          </cell>
          <cell r="M5593" t="str">
            <v>P</v>
          </cell>
          <cell r="O5593" t="str">
            <v>Jimenez, Dedgar</v>
          </cell>
        </row>
        <row r="5594">
          <cell r="C5594">
            <v>642474</v>
          </cell>
          <cell r="M5594" t="str">
            <v>1B</v>
          </cell>
          <cell r="O5594" t="str">
            <v>Jimenez, Gerson</v>
          </cell>
        </row>
        <row r="5595">
          <cell r="C5595">
            <v>642484</v>
          </cell>
          <cell r="M5595" t="str">
            <v>OF</v>
          </cell>
          <cell r="O5595" t="str">
            <v>Jimenez, Daniel</v>
          </cell>
        </row>
        <row r="5596">
          <cell r="C5596">
            <v>642606</v>
          </cell>
          <cell r="M5596" t="str">
            <v>P</v>
          </cell>
          <cell r="O5596" t="str">
            <v>Jimenez, Luis</v>
          </cell>
        </row>
        <row r="5597">
          <cell r="C5597">
            <v>645290</v>
          </cell>
          <cell r="M5597" t="str">
            <v>P</v>
          </cell>
          <cell r="O5597" t="str">
            <v>Jimenez, Jose</v>
          </cell>
        </row>
        <row r="5598">
          <cell r="C5598">
            <v>649967</v>
          </cell>
          <cell r="M5598" t="str">
            <v>P</v>
          </cell>
          <cell r="O5598" t="str">
            <v>Jimenez, Luis</v>
          </cell>
        </row>
        <row r="5599">
          <cell r="C5599">
            <v>650374</v>
          </cell>
          <cell r="M5599" t="str">
            <v>P</v>
          </cell>
          <cell r="O5599" t="str">
            <v>Jimenez, Julin</v>
          </cell>
        </row>
        <row r="5600">
          <cell r="C5600">
            <v>650391</v>
          </cell>
          <cell r="M5600" t="str">
            <v>OF</v>
          </cell>
          <cell r="O5600" t="str">
            <v>Jimenez, Eloy</v>
          </cell>
        </row>
        <row r="5601">
          <cell r="C5601">
            <v>650492</v>
          </cell>
          <cell r="M5601" t="str">
            <v>P</v>
          </cell>
          <cell r="O5601" t="str">
            <v>Jimenez, Domingo</v>
          </cell>
        </row>
        <row r="5602">
          <cell r="C5602">
            <v>650509</v>
          </cell>
          <cell r="M5602" t="str">
            <v>3B</v>
          </cell>
          <cell r="O5602" t="str">
            <v>Jimenez, Anderson</v>
          </cell>
        </row>
        <row r="5603">
          <cell r="C5603">
            <v>650705</v>
          </cell>
          <cell r="M5603" t="str">
            <v>LF</v>
          </cell>
          <cell r="O5603" t="str">
            <v>Jimenez, Grabiel</v>
          </cell>
        </row>
        <row r="5604">
          <cell r="C5604">
            <v>650854</v>
          </cell>
          <cell r="M5604" t="str">
            <v>CF</v>
          </cell>
          <cell r="O5604" t="str">
            <v>Jimenez, Anthony</v>
          </cell>
        </row>
        <row r="5605">
          <cell r="C5605">
            <v>656060</v>
          </cell>
          <cell r="M5605" t="str">
            <v>P</v>
          </cell>
          <cell r="O5605" t="str">
            <v>Jimenez, Felix</v>
          </cell>
        </row>
        <row r="5606">
          <cell r="C5606">
            <v>656076</v>
          </cell>
          <cell r="M5606" t="str">
            <v>P</v>
          </cell>
          <cell r="O5606" t="str">
            <v>Jimenez, Hector</v>
          </cell>
        </row>
        <row r="5607">
          <cell r="C5607">
            <v>656121</v>
          </cell>
          <cell r="M5607" t="str">
            <v>SS</v>
          </cell>
          <cell r="O5607" t="str">
            <v>Jimenez, Carlos</v>
          </cell>
        </row>
        <row r="5608">
          <cell r="C5608">
            <v>659640</v>
          </cell>
          <cell r="M5608" t="str">
            <v>C</v>
          </cell>
          <cell r="O5608" t="str">
            <v>Jimenez, Carlos</v>
          </cell>
        </row>
        <row r="5609">
          <cell r="C5609">
            <v>660607</v>
          </cell>
          <cell r="M5609" t="str">
            <v>SS</v>
          </cell>
          <cell r="O5609" t="str">
            <v>Jimenez, Melvin</v>
          </cell>
        </row>
        <row r="5610">
          <cell r="C5610">
            <v>660694</v>
          </cell>
          <cell r="M5610" t="str">
            <v>P</v>
          </cell>
          <cell r="O5610" t="str">
            <v>Jimenez, Jurgen</v>
          </cell>
        </row>
        <row r="5611">
          <cell r="C5611">
            <v>664278</v>
          </cell>
          <cell r="M5611" t="str">
            <v>OF</v>
          </cell>
          <cell r="O5611" t="str">
            <v>Jimenez, Hansel</v>
          </cell>
        </row>
        <row r="5612">
          <cell r="C5612">
            <v>664363</v>
          </cell>
          <cell r="M5612" t="str">
            <v>SS</v>
          </cell>
          <cell r="O5612" t="str">
            <v>Jimenez, Ronny</v>
          </cell>
        </row>
        <row r="5613">
          <cell r="C5613">
            <v>665635</v>
          </cell>
          <cell r="M5613" t="str">
            <v>SS</v>
          </cell>
          <cell r="O5613" t="str">
            <v>Jimenez, Brayan</v>
          </cell>
        </row>
        <row r="5614">
          <cell r="C5614">
            <v>665788</v>
          </cell>
          <cell r="M5614" t="str">
            <v>P</v>
          </cell>
          <cell r="O5614" t="str">
            <v>Jimenez, Randy</v>
          </cell>
        </row>
        <row r="5615">
          <cell r="C5615">
            <v>665791</v>
          </cell>
          <cell r="M5615" t="str">
            <v>P</v>
          </cell>
          <cell r="O5615" t="str">
            <v>Jimenez, Eury</v>
          </cell>
        </row>
        <row r="5616">
          <cell r="C5616">
            <v>665876</v>
          </cell>
          <cell r="M5616" t="str">
            <v>OF</v>
          </cell>
          <cell r="O5616" t="str">
            <v>Jimenez, Pablo</v>
          </cell>
        </row>
        <row r="5617">
          <cell r="C5617">
            <v>665992</v>
          </cell>
          <cell r="M5617" t="str">
            <v>P</v>
          </cell>
          <cell r="O5617" t="str">
            <v>Jimenez, Andres</v>
          </cell>
        </row>
        <row r="5618">
          <cell r="C5618">
            <v>666204</v>
          </cell>
          <cell r="M5618" t="str">
            <v>P</v>
          </cell>
          <cell r="O5618" t="str">
            <v>Jimenez, Dany</v>
          </cell>
        </row>
        <row r="5619">
          <cell r="C5619">
            <v>667349</v>
          </cell>
          <cell r="M5619" t="str">
            <v>P</v>
          </cell>
          <cell r="O5619" t="str">
            <v>Jimenez, Jose</v>
          </cell>
        </row>
        <row r="5620">
          <cell r="C5620">
            <v>667544</v>
          </cell>
          <cell r="M5620" t="str">
            <v>C</v>
          </cell>
          <cell r="O5620" t="str">
            <v>Jimenez, Ivan</v>
          </cell>
        </row>
        <row r="5621">
          <cell r="C5621">
            <v>668454</v>
          </cell>
          <cell r="M5621" t="str">
            <v>OF</v>
          </cell>
          <cell r="O5621" t="str">
            <v>Jimenez, William</v>
          </cell>
        </row>
        <row r="5622">
          <cell r="C5622">
            <v>668546</v>
          </cell>
          <cell r="M5622" t="str">
            <v>P</v>
          </cell>
          <cell r="O5622" t="str">
            <v>Jimenez, Melvin</v>
          </cell>
        </row>
        <row r="5623">
          <cell r="C5623">
            <v>593977</v>
          </cell>
          <cell r="M5623" t="str">
            <v>P</v>
          </cell>
          <cell r="O5623" t="str">
            <v>Jiminian, Johendi</v>
          </cell>
        </row>
        <row r="5624">
          <cell r="C5624">
            <v>623930</v>
          </cell>
          <cell r="M5624" t="str">
            <v>2B</v>
          </cell>
          <cell r="O5624" t="str">
            <v>Jirschele, Justin</v>
          </cell>
        </row>
        <row r="5625">
          <cell r="C5625">
            <v>471183</v>
          </cell>
          <cell r="M5625" t="str">
            <v>P</v>
          </cell>
          <cell r="O5625" t="str">
            <v>Joaquin, Waldis</v>
          </cell>
        </row>
        <row r="5626">
          <cell r="C5626">
            <v>600914</v>
          </cell>
          <cell r="M5626" t="str">
            <v>P</v>
          </cell>
          <cell r="O5626" t="str">
            <v>Joaquin, Ulises</v>
          </cell>
        </row>
        <row r="5627">
          <cell r="C5627">
            <v>657898</v>
          </cell>
          <cell r="M5627" t="str">
            <v>P</v>
          </cell>
          <cell r="O5627" t="str">
            <v>Joaquin, Victor</v>
          </cell>
        </row>
        <row r="5628">
          <cell r="C5628">
            <v>664153</v>
          </cell>
          <cell r="M5628" t="str">
            <v>P</v>
          </cell>
          <cell r="O5628" t="str">
            <v>Jobst, Nick</v>
          </cell>
        </row>
        <row r="5629">
          <cell r="C5629">
            <v>656582</v>
          </cell>
          <cell r="M5629" t="str">
            <v>1B</v>
          </cell>
          <cell r="O5629" t="str">
            <v>Joe, Connor</v>
          </cell>
        </row>
        <row r="5630">
          <cell r="C5630">
            <v>572952</v>
          </cell>
          <cell r="M5630" t="str">
            <v>P</v>
          </cell>
          <cell r="O5630" t="str">
            <v>Johansen, Jake</v>
          </cell>
        </row>
        <row r="5631">
          <cell r="C5631">
            <v>571813</v>
          </cell>
          <cell r="M5631" t="str">
            <v>P</v>
          </cell>
          <cell r="O5631" t="str">
            <v>John, Jordan</v>
          </cell>
        </row>
        <row r="5632">
          <cell r="C5632">
            <v>641730</v>
          </cell>
          <cell r="M5632" t="str">
            <v>P</v>
          </cell>
          <cell r="O5632" t="str">
            <v>Johns, Sam</v>
          </cell>
        </row>
        <row r="5633">
          <cell r="C5633">
            <v>407862</v>
          </cell>
          <cell r="M5633" t="str">
            <v>LF</v>
          </cell>
          <cell r="O5633" t="str">
            <v>Johnson, Reed</v>
          </cell>
        </row>
        <row r="5634">
          <cell r="C5634">
            <v>430637</v>
          </cell>
          <cell r="M5634" t="str">
            <v>2B</v>
          </cell>
          <cell r="O5634" t="str">
            <v>Johnson, Kelly</v>
          </cell>
        </row>
        <row r="5635">
          <cell r="C5635">
            <v>430681</v>
          </cell>
          <cell r="M5635" t="str">
            <v>1B</v>
          </cell>
          <cell r="O5635" t="str">
            <v>Johnson, Dan</v>
          </cell>
        </row>
        <row r="5636">
          <cell r="C5636">
            <v>453241</v>
          </cell>
          <cell r="M5636" t="str">
            <v>P</v>
          </cell>
          <cell r="O5636" t="str">
            <v>Johnson, Kris</v>
          </cell>
        </row>
        <row r="5637">
          <cell r="C5637">
            <v>453400</v>
          </cell>
          <cell r="M5637" t="str">
            <v>1B</v>
          </cell>
          <cell r="O5637" t="str">
            <v>Johnson, Chris</v>
          </cell>
        </row>
        <row r="5638">
          <cell r="C5638">
            <v>461835</v>
          </cell>
          <cell r="M5638" t="str">
            <v>SS</v>
          </cell>
          <cell r="O5638" t="str">
            <v>Johnson, Josh</v>
          </cell>
        </row>
        <row r="5639">
          <cell r="C5639">
            <v>462382</v>
          </cell>
          <cell r="M5639" t="str">
            <v>P</v>
          </cell>
          <cell r="O5639" t="str">
            <v>Johnson, Jim</v>
          </cell>
        </row>
        <row r="5640">
          <cell r="C5640">
            <v>471107</v>
          </cell>
          <cell r="M5640" t="str">
            <v>2B</v>
          </cell>
          <cell r="O5640" t="str">
            <v>Johnson, Elliot</v>
          </cell>
        </row>
        <row r="5641">
          <cell r="C5641">
            <v>489002</v>
          </cell>
          <cell r="M5641" t="str">
            <v>P</v>
          </cell>
          <cell r="O5641" t="str">
            <v>Johnson, Steve</v>
          </cell>
        </row>
        <row r="5642">
          <cell r="C5642">
            <v>502718</v>
          </cell>
          <cell r="M5642" t="str">
            <v>CF</v>
          </cell>
          <cell r="O5642" t="str">
            <v>Johnson, Jamie</v>
          </cell>
        </row>
        <row r="5643">
          <cell r="C5643">
            <v>571819</v>
          </cell>
          <cell r="M5643" t="str">
            <v>P</v>
          </cell>
          <cell r="O5643" t="str">
            <v>Johnson, Jacob</v>
          </cell>
        </row>
        <row r="5644">
          <cell r="C5644">
            <v>571820</v>
          </cell>
          <cell r="M5644" t="str">
            <v>P</v>
          </cell>
          <cell r="O5644" t="str">
            <v>Johnson, Jay</v>
          </cell>
        </row>
        <row r="5645">
          <cell r="C5645">
            <v>571821</v>
          </cell>
          <cell r="M5645" t="str">
            <v>P</v>
          </cell>
          <cell r="O5645" t="str">
            <v>Johnson, Kevin</v>
          </cell>
        </row>
        <row r="5646">
          <cell r="C5646">
            <v>572955</v>
          </cell>
          <cell r="M5646" t="str">
            <v>P</v>
          </cell>
          <cell r="O5646" t="str">
            <v>Johnson, Pierce</v>
          </cell>
        </row>
        <row r="5647">
          <cell r="C5647">
            <v>582473</v>
          </cell>
          <cell r="M5647" t="str">
            <v>2B</v>
          </cell>
          <cell r="O5647" t="str">
            <v>Johnson, Sherman</v>
          </cell>
        </row>
        <row r="5648">
          <cell r="C5648">
            <v>592438</v>
          </cell>
          <cell r="M5648" t="str">
            <v>P</v>
          </cell>
          <cell r="O5648" t="str">
            <v>Johnson, Chase</v>
          </cell>
        </row>
        <row r="5649">
          <cell r="C5649">
            <v>594869</v>
          </cell>
          <cell r="M5649" t="str">
            <v>P</v>
          </cell>
          <cell r="O5649" t="str">
            <v>Johnson, Kevin</v>
          </cell>
        </row>
        <row r="5650">
          <cell r="C5650">
            <v>595265</v>
          </cell>
          <cell r="M5650" t="str">
            <v>1B</v>
          </cell>
          <cell r="O5650" t="str">
            <v>Johnson, R.J.</v>
          </cell>
        </row>
        <row r="5651">
          <cell r="C5651">
            <v>597113</v>
          </cell>
          <cell r="M5651" t="str">
            <v>P</v>
          </cell>
          <cell r="O5651" t="str">
            <v>Johnson, D.J.</v>
          </cell>
        </row>
        <row r="5652">
          <cell r="C5652">
            <v>598271</v>
          </cell>
          <cell r="M5652" t="str">
            <v>P</v>
          </cell>
          <cell r="O5652" t="str">
            <v>Johnson, Brian</v>
          </cell>
        </row>
        <row r="5653">
          <cell r="C5653">
            <v>599726</v>
          </cell>
          <cell r="M5653" t="str">
            <v>CF</v>
          </cell>
          <cell r="O5653" t="str">
            <v>Johnson, Matty</v>
          </cell>
        </row>
        <row r="5654">
          <cell r="C5654">
            <v>605304</v>
          </cell>
          <cell r="M5654" t="str">
            <v>P</v>
          </cell>
          <cell r="O5654" t="str">
            <v>Johnson, Erik</v>
          </cell>
        </row>
        <row r="5655">
          <cell r="C5655">
            <v>607183</v>
          </cell>
          <cell r="M5655" t="str">
            <v>LF</v>
          </cell>
          <cell r="O5655" t="str">
            <v>Johnson, Saquan</v>
          </cell>
        </row>
        <row r="5656">
          <cell r="C5656">
            <v>607363</v>
          </cell>
          <cell r="M5656" t="str">
            <v>P</v>
          </cell>
          <cell r="O5656" t="str">
            <v>Johnson, Patrick</v>
          </cell>
        </row>
        <row r="5657">
          <cell r="C5657">
            <v>607414</v>
          </cell>
          <cell r="M5657" t="str">
            <v>P</v>
          </cell>
          <cell r="O5657" t="str">
            <v>Johnson, Jeff</v>
          </cell>
        </row>
        <row r="5658">
          <cell r="C5658">
            <v>607587</v>
          </cell>
          <cell r="M5658" t="str">
            <v>P</v>
          </cell>
          <cell r="O5658" t="str">
            <v>Johnson, Cole</v>
          </cell>
        </row>
        <row r="5659">
          <cell r="C5659">
            <v>607588</v>
          </cell>
          <cell r="M5659" t="str">
            <v>P</v>
          </cell>
          <cell r="O5659" t="str">
            <v>Johnson, Jordan</v>
          </cell>
        </row>
        <row r="5660">
          <cell r="C5660">
            <v>607590</v>
          </cell>
          <cell r="M5660" t="str">
            <v>SS</v>
          </cell>
          <cell r="O5660" t="str">
            <v>Johnson, Michael</v>
          </cell>
        </row>
        <row r="5661">
          <cell r="C5661">
            <v>608672</v>
          </cell>
          <cell r="M5661" t="str">
            <v>2B</v>
          </cell>
          <cell r="O5661" t="str">
            <v>Johnson, Micah</v>
          </cell>
        </row>
        <row r="5662">
          <cell r="C5662">
            <v>621283</v>
          </cell>
          <cell r="M5662" t="str">
            <v>P</v>
          </cell>
          <cell r="O5662" t="str">
            <v>Johnson, Stephen</v>
          </cell>
        </row>
        <row r="5663">
          <cell r="C5663">
            <v>621309</v>
          </cell>
          <cell r="M5663" t="str">
            <v>OF</v>
          </cell>
          <cell r="O5663" t="str">
            <v>Johnson, Spencer</v>
          </cell>
        </row>
        <row r="5664">
          <cell r="C5664">
            <v>622096</v>
          </cell>
          <cell r="M5664" t="str">
            <v>P</v>
          </cell>
          <cell r="O5664" t="str">
            <v>Johnson, Chris</v>
          </cell>
        </row>
        <row r="5665">
          <cell r="C5665">
            <v>622215</v>
          </cell>
          <cell r="M5665" t="str">
            <v>P</v>
          </cell>
          <cell r="O5665" t="str">
            <v>Johnson, Hobbs</v>
          </cell>
        </row>
        <row r="5666">
          <cell r="C5666">
            <v>623179</v>
          </cell>
          <cell r="M5666" t="str">
            <v>C</v>
          </cell>
          <cell r="O5666" t="str">
            <v>Johnson, Chad</v>
          </cell>
        </row>
        <row r="5667">
          <cell r="C5667">
            <v>623312</v>
          </cell>
          <cell r="M5667" t="str">
            <v>LF</v>
          </cell>
          <cell r="O5667" t="str">
            <v>Johnson, Kyle</v>
          </cell>
        </row>
        <row r="5668">
          <cell r="C5668">
            <v>623322</v>
          </cell>
          <cell r="M5668" t="str">
            <v>CF</v>
          </cell>
          <cell r="O5668" t="str">
            <v>Johnson, Ben</v>
          </cell>
        </row>
        <row r="5669">
          <cell r="C5669">
            <v>641732</v>
          </cell>
          <cell r="M5669" t="str">
            <v>P</v>
          </cell>
          <cell r="O5669" t="str">
            <v>Johnson, Michael</v>
          </cell>
        </row>
        <row r="5670">
          <cell r="C5670">
            <v>643378</v>
          </cell>
          <cell r="M5670" t="str">
            <v>LF</v>
          </cell>
          <cell r="O5670" t="str">
            <v>Johnson, Coco</v>
          </cell>
        </row>
        <row r="5671">
          <cell r="C5671">
            <v>656588</v>
          </cell>
          <cell r="M5671" t="str">
            <v>P</v>
          </cell>
          <cell r="O5671" t="str">
            <v>Johnson, Drasen</v>
          </cell>
        </row>
        <row r="5672">
          <cell r="C5672">
            <v>656589</v>
          </cell>
          <cell r="M5672" t="str">
            <v>P</v>
          </cell>
          <cell r="O5672" t="str">
            <v>Johnson, Jake</v>
          </cell>
        </row>
        <row r="5673">
          <cell r="C5673">
            <v>658327</v>
          </cell>
          <cell r="M5673" t="str">
            <v>2B</v>
          </cell>
          <cell r="O5673" t="str">
            <v>Johnson, Jonathan</v>
          </cell>
        </row>
        <row r="5674">
          <cell r="C5674">
            <v>669288</v>
          </cell>
          <cell r="M5674" t="str">
            <v>OF</v>
          </cell>
          <cell r="O5674" t="str">
            <v>Johnson, Daniel</v>
          </cell>
        </row>
        <row r="5675">
          <cell r="C5675">
            <v>670082</v>
          </cell>
          <cell r="M5675" t="str">
            <v>P</v>
          </cell>
          <cell r="O5675" t="str">
            <v>Johnson, Trent</v>
          </cell>
        </row>
        <row r="5676">
          <cell r="C5676">
            <v>670336</v>
          </cell>
          <cell r="M5676" t="str">
            <v>P</v>
          </cell>
          <cell r="O5676" t="str">
            <v>Johnson, Joe</v>
          </cell>
        </row>
        <row r="5677">
          <cell r="C5677">
            <v>670540</v>
          </cell>
          <cell r="M5677" t="str">
            <v>P</v>
          </cell>
          <cell r="O5677" t="str">
            <v>Johnson, Reggie</v>
          </cell>
        </row>
        <row r="5678">
          <cell r="C5678">
            <v>670721</v>
          </cell>
          <cell r="M5678" t="str">
            <v>P</v>
          </cell>
          <cell r="O5678" t="str">
            <v>Johnson, Kyle</v>
          </cell>
        </row>
        <row r="5679">
          <cell r="C5679">
            <v>621337</v>
          </cell>
          <cell r="M5679" t="str">
            <v>P</v>
          </cell>
          <cell r="O5679" t="str">
            <v>Johnson-Mullins, Chase</v>
          </cell>
        </row>
        <row r="5680">
          <cell r="C5680">
            <v>518852</v>
          </cell>
          <cell r="M5680" t="str">
            <v>P</v>
          </cell>
          <cell r="O5680" t="str">
            <v>Jokisch, Eric</v>
          </cell>
        </row>
        <row r="5681">
          <cell r="C5681">
            <v>430945</v>
          </cell>
          <cell r="M5681" t="str">
            <v>CF</v>
          </cell>
          <cell r="O5681" t="str">
            <v>Jones, Adam</v>
          </cell>
        </row>
        <row r="5682">
          <cell r="C5682">
            <v>434540</v>
          </cell>
          <cell r="M5682" t="str">
            <v>RF</v>
          </cell>
          <cell r="O5682" t="str">
            <v>Jones, Garrett</v>
          </cell>
        </row>
        <row r="5683">
          <cell r="C5683">
            <v>518854</v>
          </cell>
          <cell r="M5683" t="str">
            <v>P</v>
          </cell>
          <cell r="O5683" t="str">
            <v>Jones, Chris</v>
          </cell>
        </row>
        <row r="5684">
          <cell r="C5684">
            <v>518858</v>
          </cell>
          <cell r="M5684" t="str">
            <v>P</v>
          </cell>
          <cell r="O5684" t="str">
            <v>Jones, Nate</v>
          </cell>
        </row>
        <row r="5685">
          <cell r="C5685">
            <v>543371</v>
          </cell>
          <cell r="M5685" t="str">
            <v>P</v>
          </cell>
          <cell r="O5685" t="str">
            <v>Jones, Devin</v>
          </cell>
        </row>
        <row r="5686">
          <cell r="C5686">
            <v>571825</v>
          </cell>
          <cell r="M5686" t="str">
            <v>OF</v>
          </cell>
          <cell r="O5686" t="str">
            <v>Jones, James</v>
          </cell>
        </row>
        <row r="5687">
          <cell r="C5687">
            <v>571827</v>
          </cell>
          <cell r="M5687" t="str">
            <v>CF</v>
          </cell>
          <cell r="O5687" t="str">
            <v>Jones, Mycal</v>
          </cell>
        </row>
        <row r="5688">
          <cell r="C5688">
            <v>572958</v>
          </cell>
          <cell r="M5688" t="str">
            <v>P</v>
          </cell>
          <cell r="O5688" t="str">
            <v>Jones, Zack</v>
          </cell>
        </row>
        <row r="5689">
          <cell r="C5689">
            <v>592442</v>
          </cell>
          <cell r="M5689" t="str">
            <v>RF</v>
          </cell>
          <cell r="O5689" t="str">
            <v>Jones, Chuckie</v>
          </cell>
        </row>
        <row r="5690">
          <cell r="C5690">
            <v>592443</v>
          </cell>
          <cell r="M5690" t="str">
            <v>3B</v>
          </cell>
          <cell r="O5690" t="str">
            <v>Jones, Corey</v>
          </cell>
        </row>
        <row r="5691">
          <cell r="C5691">
            <v>592444</v>
          </cell>
          <cell r="M5691" t="str">
            <v>SS</v>
          </cell>
          <cell r="O5691" t="str">
            <v>Jones, JaCoby</v>
          </cell>
        </row>
        <row r="5692">
          <cell r="C5692">
            <v>592445</v>
          </cell>
          <cell r="M5692" t="str">
            <v>CF</v>
          </cell>
          <cell r="O5692" t="str">
            <v>Jones, Jonathan</v>
          </cell>
        </row>
        <row r="5693">
          <cell r="C5693">
            <v>592448</v>
          </cell>
          <cell r="M5693" t="str">
            <v>P</v>
          </cell>
          <cell r="O5693" t="str">
            <v>Jones, Tyler</v>
          </cell>
        </row>
        <row r="5694">
          <cell r="C5694">
            <v>592897</v>
          </cell>
          <cell r="M5694" t="str">
            <v>1B</v>
          </cell>
          <cell r="O5694" t="str">
            <v>Jones, Duanel</v>
          </cell>
        </row>
        <row r="5695">
          <cell r="C5695">
            <v>594872</v>
          </cell>
          <cell r="M5695" t="str">
            <v>CF</v>
          </cell>
          <cell r="O5695" t="str">
            <v>Jones, Hunter</v>
          </cell>
        </row>
        <row r="5696">
          <cell r="C5696">
            <v>605306</v>
          </cell>
          <cell r="M5696" t="str">
            <v>1B</v>
          </cell>
          <cell r="O5696" t="str">
            <v>Jones, Jonathan</v>
          </cell>
        </row>
        <row r="5697">
          <cell r="C5697">
            <v>607008</v>
          </cell>
          <cell r="M5697" t="str">
            <v>1B</v>
          </cell>
          <cell r="O5697" t="str">
            <v>Jones, Bubba</v>
          </cell>
        </row>
        <row r="5698">
          <cell r="C5698">
            <v>607009</v>
          </cell>
          <cell r="M5698" t="str">
            <v>LF</v>
          </cell>
          <cell r="O5698" t="str">
            <v>Jones, Derek</v>
          </cell>
        </row>
        <row r="5699">
          <cell r="C5699">
            <v>621193</v>
          </cell>
          <cell r="M5699" t="str">
            <v>P</v>
          </cell>
          <cell r="O5699" t="str">
            <v>Jones, Cory</v>
          </cell>
        </row>
        <row r="5700">
          <cell r="C5700">
            <v>621386</v>
          </cell>
          <cell r="M5700" t="str">
            <v>P</v>
          </cell>
          <cell r="O5700" t="str">
            <v>Jones, Christian</v>
          </cell>
        </row>
        <row r="5701">
          <cell r="C5701">
            <v>621470</v>
          </cell>
          <cell r="M5701" t="str">
            <v>CF</v>
          </cell>
          <cell r="O5701" t="str">
            <v>Jones, Cody</v>
          </cell>
        </row>
        <row r="5702">
          <cell r="C5702">
            <v>622082</v>
          </cell>
          <cell r="M5702" t="str">
            <v>P</v>
          </cell>
          <cell r="O5702" t="str">
            <v>Jones, Owen</v>
          </cell>
        </row>
        <row r="5703">
          <cell r="C5703">
            <v>622100</v>
          </cell>
          <cell r="M5703" t="str">
            <v>1B</v>
          </cell>
          <cell r="O5703" t="str">
            <v>Jones, Taylor</v>
          </cell>
        </row>
        <row r="5704">
          <cell r="C5704">
            <v>622594</v>
          </cell>
          <cell r="M5704" t="str">
            <v>P</v>
          </cell>
          <cell r="O5704" t="str">
            <v>Jones, Jesus</v>
          </cell>
        </row>
        <row r="5705">
          <cell r="C5705">
            <v>623160</v>
          </cell>
          <cell r="M5705" t="str">
            <v>2B</v>
          </cell>
          <cell r="O5705" t="str">
            <v>Jones, Ryan</v>
          </cell>
        </row>
        <row r="5706">
          <cell r="C5706">
            <v>624507</v>
          </cell>
          <cell r="M5706" t="str">
            <v>3B</v>
          </cell>
          <cell r="O5706" t="str">
            <v>Jones, Ryder</v>
          </cell>
        </row>
        <row r="5707">
          <cell r="C5707">
            <v>640453</v>
          </cell>
          <cell r="M5707" t="str">
            <v>P</v>
          </cell>
          <cell r="O5707" t="str">
            <v>Jones, Connor</v>
          </cell>
        </row>
        <row r="5708">
          <cell r="C5708">
            <v>641289</v>
          </cell>
          <cell r="M5708" t="str">
            <v>P</v>
          </cell>
          <cell r="O5708" t="str">
            <v>Jones, Connor</v>
          </cell>
        </row>
        <row r="5709">
          <cell r="C5709">
            <v>641735</v>
          </cell>
          <cell r="M5709" t="str">
            <v>3B</v>
          </cell>
          <cell r="O5709" t="str">
            <v>Jones, Bradley</v>
          </cell>
        </row>
        <row r="5710">
          <cell r="C5710">
            <v>641736</v>
          </cell>
          <cell r="M5710" t="str">
            <v>2B</v>
          </cell>
          <cell r="O5710" t="str">
            <v>Jones, Wesley</v>
          </cell>
        </row>
        <row r="5711">
          <cell r="C5711">
            <v>642638</v>
          </cell>
          <cell r="M5711" t="str">
            <v>P</v>
          </cell>
          <cell r="O5711" t="str">
            <v>Jones, David</v>
          </cell>
        </row>
        <row r="5712">
          <cell r="C5712">
            <v>643384</v>
          </cell>
          <cell r="M5712" t="str">
            <v>IF</v>
          </cell>
          <cell r="O5712" t="str">
            <v>Jones, Nick</v>
          </cell>
        </row>
        <row r="5713">
          <cell r="C5713">
            <v>647250</v>
          </cell>
          <cell r="M5713" t="str">
            <v>P</v>
          </cell>
          <cell r="O5713" t="str">
            <v>Jones, Matt</v>
          </cell>
        </row>
        <row r="5714">
          <cell r="C5714">
            <v>656596</v>
          </cell>
          <cell r="M5714" t="str">
            <v>P</v>
          </cell>
          <cell r="O5714" t="str">
            <v>Jones, Brent</v>
          </cell>
        </row>
        <row r="5715">
          <cell r="C5715">
            <v>656598</v>
          </cell>
          <cell r="M5715" t="str">
            <v>P</v>
          </cell>
          <cell r="O5715" t="str">
            <v>Jones, Grayson</v>
          </cell>
        </row>
        <row r="5716">
          <cell r="C5716">
            <v>657627</v>
          </cell>
          <cell r="M5716" t="str">
            <v>IF</v>
          </cell>
          <cell r="O5716" t="str">
            <v>Jones, Matt</v>
          </cell>
        </row>
        <row r="5717">
          <cell r="C5717">
            <v>657628</v>
          </cell>
          <cell r="M5717" t="str">
            <v>1B</v>
          </cell>
          <cell r="O5717" t="str">
            <v>Jones, Ryan</v>
          </cell>
        </row>
        <row r="5718">
          <cell r="C5718">
            <v>659635</v>
          </cell>
          <cell r="M5718" t="str">
            <v>C</v>
          </cell>
          <cell r="O5718" t="str">
            <v>Jones, Matt</v>
          </cell>
        </row>
        <row r="5719">
          <cell r="C5719">
            <v>663330</v>
          </cell>
          <cell r="M5719" t="str">
            <v>OF</v>
          </cell>
          <cell r="O5719" t="str">
            <v>Jones, Jahmai</v>
          </cell>
        </row>
        <row r="5720">
          <cell r="C5720">
            <v>663391</v>
          </cell>
          <cell r="M5720" t="str">
            <v>P</v>
          </cell>
          <cell r="O5720" t="str">
            <v>Jones, Spencer</v>
          </cell>
        </row>
        <row r="5721">
          <cell r="C5721">
            <v>664081</v>
          </cell>
          <cell r="M5721" t="str">
            <v>SS</v>
          </cell>
          <cell r="O5721" t="str">
            <v>Jones, Mylz</v>
          </cell>
        </row>
        <row r="5722">
          <cell r="C5722">
            <v>664210</v>
          </cell>
          <cell r="M5722" t="str">
            <v>P</v>
          </cell>
          <cell r="O5722" t="str">
            <v>Jones, Will</v>
          </cell>
        </row>
        <row r="5723">
          <cell r="C5723">
            <v>664914</v>
          </cell>
          <cell r="M5723" t="str">
            <v>C</v>
          </cell>
          <cell r="O5723" t="str">
            <v>Jones, P.J.</v>
          </cell>
        </row>
        <row r="5724">
          <cell r="C5724">
            <v>664924</v>
          </cell>
          <cell r="M5724" t="str">
            <v>SS</v>
          </cell>
          <cell r="O5724" t="str">
            <v>Jones, Keaton</v>
          </cell>
        </row>
        <row r="5725">
          <cell r="C5725">
            <v>665082</v>
          </cell>
          <cell r="M5725" t="str">
            <v>P</v>
          </cell>
          <cell r="O5725" t="str">
            <v>Jones, Hayden</v>
          </cell>
        </row>
        <row r="5726">
          <cell r="C5726">
            <v>665128</v>
          </cell>
          <cell r="M5726" t="str">
            <v>OF</v>
          </cell>
          <cell r="O5726" t="str">
            <v>Jones, Lance</v>
          </cell>
        </row>
        <row r="5727">
          <cell r="C5727">
            <v>665763</v>
          </cell>
          <cell r="M5727" t="str">
            <v>P</v>
          </cell>
          <cell r="O5727" t="str">
            <v>Jones, Francis</v>
          </cell>
        </row>
        <row r="5728">
          <cell r="C5728">
            <v>666134</v>
          </cell>
          <cell r="M5728" t="str">
            <v>3B</v>
          </cell>
          <cell r="O5728" t="str">
            <v>Jones, Nolan</v>
          </cell>
        </row>
        <row r="5729">
          <cell r="C5729">
            <v>666196</v>
          </cell>
          <cell r="M5729" t="str">
            <v>OF</v>
          </cell>
          <cell r="O5729" t="str">
            <v>Jones, Thomas</v>
          </cell>
        </row>
        <row r="5730">
          <cell r="C5730">
            <v>669141</v>
          </cell>
          <cell r="M5730" t="str">
            <v>OF</v>
          </cell>
          <cell r="O5730" t="str">
            <v>Jones, Cal</v>
          </cell>
        </row>
        <row r="5731">
          <cell r="C5731">
            <v>670278</v>
          </cell>
          <cell r="M5731" t="str">
            <v>OF</v>
          </cell>
          <cell r="O5731" t="str">
            <v>Jones, Markel</v>
          </cell>
        </row>
        <row r="5732">
          <cell r="C5732">
            <v>670855</v>
          </cell>
          <cell r="M5732" t="str">
            <v>C</v>
          </cell>
          <cell r="O5732" t="str">
            <v>Jones, Alex</v>
          </cell>
        </row>
        <row r="5733">
          <cell r="C5733">
            <v>518863</v>
          </cell>
          <cell r="M5733" t="str">
            <v>P</v>
          </cell>
          <cell r="O5733" t="str">
            <v>Jordan, Taylor</v>
          </cell>
        </row>
        <row r="5734">
          <cell r="C5734">
            <v>643385</v>
          </cell>
          <cell r="M5734" t="str">
            <v>P</v>
          </cell>
          <cell r="O5734" t="str">
            <v>Jordan, Cory</v>
          </cell>
        </row>
        <row r="5735">
          <cell r="C5735">
            <v>663473</v>
          </cell>
          <cell r="M5735" t="str">
            <v>P</v>
          </cell>
          <cell r="O5735" t="str">
            <v>Jordan, Andrew</v>
          </cell>
        </row>
        <row r="5736">
          <cell r="C5736">
            <v>669210</v>
          </cell>
          <cell r="M5736" t="str">
            <v>P</v>
          </cell>
          <cell r="O5736" t="str">
            <v>Jordan, Mitchell</v>
          </cell>
        </row>
        <row r="5737">
          <cell r="C5737">
            <v>602928</v>
          </cell>
          <cell r="M5737" t="str">
            <v>P</v>
          </cell>
          <cell r="O5737" t="str">
            <v>Jorge, Felix</v>
          </cell>
        </row>
        <row r="5738">
          <cell r="C5738">
            <v>657430</v>
          </cell>
          <cell r="M5738" t="str">
            <v>2B</v>
          </cell>
          <cell r="O5738" t="str">
            <v>Jorge, Nelson</v>
          </cell>
        </row>
        <row r="5739">
          <cell r="C5739">
            <v>542232</v>
          </cell>
          <cell r="M5739" t="str">
            <v>P</v>
          </cell>
          <cell r="O5739" t="str">
            <v>Jose, Jose</v>
          </cell>
        </row>
        <row r="5740">
          <cell r="C5740">
            <v>595999</v>
          </cell>
          <cell r="M5740" t="str">
            <v>CF</v>
          </cell>
          <cell r="O5740" t="str">
            <v>Jose, Dominic</v>
          </cell>
        </row>
        <row r="5741">
          <cell r="C5741">
            <v>622342</v>
          </cell>
          <cell r="M5741" t="str">
            <v>P</v>
          </cell>
          <cell r="O5741" t="str">
            <v>Jose, Fernando</v>
          </cell>
        </row>
        <row r="5742">
          <cell r="C5742">
            <v>650990</v>
          </cell>
          <cell r="M5742" t="str">
            <v>P</v>
          </cell>
          <cell r="O5742" t="str">
            <v>Jose, Kelyn</v>
          </cell>
        </row>
        <row r="5743">
          <cell r="C5743">
            <v>503931</v>
          </cell>
          <cell r="M5743" t="str">
            <v>P</v>
          </cell>
          <cell r="O5743" t="str">
            <v>Joseph, Jonathan</v>
          </cell>
        </row>
        <row r="5744">
          <cell r="C5744">
            <v>543376</v>
          </cell>
          <cell r="M5744" t="str">
            <v>C</v>
          </cell>
          <cell r="O5744" t="str">
            <v>Joseph, Caleb</v>
          </cell>
        </row>
        <row r="5745">
          <cell r="C5745">
            <v>543377</v>
          </cell>
          <cell r="M5745" t="str">
            <v>1B</v>
          </cell>
          <cell r="O5745" t="str">
            <v>Joseph, Corban</v>
          </cell>
        </row>
        <row r="5746">
          <cell r="C5746">
            <v>548348</v>
          </cell>
          <cell r="M5746" t="str">
            <v>P</v>
          </cell>
          <cell r="O5746" t="str">
            <v>Joseph, Donnie</v>
          </cell>
        </row>
        <row r="5747">
          <cell r="C5747">
            <v>571830</v>
          </cell>
          <cell r="M5747" t="str">
            <v>1B</v>
          </cell>
          <cell r="O5747" t="str">
            <v>Joseph, Tommy</v>
          </cell>
        </row>
        <row r="5748">
          <cell r="C5748">
            <v>608609</v>
          </cell>
          <cell r="M5748" t="str">
            <v>P</v>
          </cell>
          <cell r="O5748" t="str">
            <v>Joseph, Francis</v>
          </cell>
        </row>
        <row r="5749">
          <cell r="C5749">
            <v>622802</v>
          </cell>
          <cell r="M5749" t="str">
            <v>SS</v>
          </cell>
          <cell r="O5749" t="str">
            <v>Joseph, Manuel</v>
          </cell>
        </row>
        <row r="5750">
          <cell r="C5750">
            <v>656022</v>
          </cell>
          <cell r="M5750" t="str">
            <v>2B</v>
          </cell>
          <cell r="O5750" t="str">
            <v>Joseph, Luis</v>
          </cell>
        </row>
        <row r="5751">
          <cell r="C5751">
            <v>660702</v>
          </cell>
          <cell r="M5751" t="str">
            <v>OF</v>
          </cell>
          <cell r="O5751" t="str">
            <v>Joseph, Starling</v>
          </cell>
        </row>
        <row r="5752">
          <cell r="C5752">
            <v>645291</v>
          </cell>
          <cell r="M5752" t="str">
            <v>2B</v>
          </cell>
          <cell r="O5752" t="str">
            <v>Josephina, Kevin</v>
          </cell>
        </row>
        <row r="5753">
          <cell r="C5753">
            <v>650355</v>
          </cell>
          <cell r="M5753" t="str">
            <v>3B</v>
          </cell>
          <cell r="O5753" t="str">
            <v>Josephina, Terrence</v>
          </cell>
        </row>
        <row r="5754">
          <cell r="C5754">
            <v>459964</v>
          </cell>
          <cell r="M5754" t="str">
            <v>RF</v>
          </cell>
          <cell r="O5754" t="str">
            <v>Joyce, Matt</v>
          </cell>
        </row>
        <row r="5755">
          <cell r="C5755">
            <v>622212</v>
          </cell>
          <cell r="M5755" t="str">
            <v>OF</v>
          </cell>
          <cell r="O5755" t="str">
            <v>Joyce, Terrell</v>
          </cell>
        </row>
        <row r="5756">
          <cell r="C5756">
            <v>642640</v>
          </cell>
          <cell r="M5756" t="str">
            <v>P</v>
          </cell>
          <cell r="O5756" t="str">
            <v>Juan, Johan</v>
          </cell>
        </row>
        <row r="5757">
          <cell r="C5757">
            <v>671011</v>
          </cell>
          <cell r="M5757" t="str">
            <v>P</v>
          </cell>
          <cell r="O5757" t="str">
            <v>Juan, Yunior</v>
          </cell>
        </row>
        <row r="5758">
          <cell r="C5758">
            <v>660773</v>
          </cell>
          <cell r="M5758" t="str">
            <v>SS</v>
          </cell>
          <cell r="O5758" t="str">
            <v>Juaquin, Urwin</v>
          </cell>
        </row>
        <row r="5759">
          <cell r="C5759">
            <v>661565</v>
          </cell>
          <cell r="M5759" t="str">
            <v>IF</v>
          </cell>
          <cell r="O5759" t="str">
            <v>Juarez, Raul</v>
          </cell>
        </row>
        <row r="5760">
          <cell r="C5760">
            <v>592450</v>
          </cell>
          <cell r="M5760" t="str">
            <v>RF</v>
          </cell>
          <cell r="O5760" t="str">
            <v>Judge, Aaron</v>
          </cell>
        </row>
        <row r="5761">
          <cell r="C5761">
            <v>518865</v>
          </cell>
          <cell r="M5761" t="str">
            <v>P</v>
          </cell>
          <cell r="O5761" t="str">
            <v>Judy, Josh</v>
          </cell>
        </row>
        <row r="5762">
          <cell r="C5762">
            <v>623251</v>
          </cell>
          <cell r="M5762" t="str">
            <v>3B</v>
          </cell>
          <cell r="O5762" t="str">
            <v>Juengel, Matt</v>
          </cell>
        </row>
        <row r="5763">
          <cell r="C5763">
            <v>660802</v>
          </cell>
          <cell r="M5763" t="str">
            <v>OF</v>
          </cell>
          <cell r="O5763" t="str">
            <v>Jules, Jose</v>
          </cell>
        </row>
        <row r="5764">
          <cell r="C5764">
            <v>660697</v>
          </cell>
          <cell r="M5764" t="str">
            <v>P</v>
          </cell>
          <cell r="O5764" t="str">
            <v>Julian, Deyvis</v>
          </cell>
        </row>
        <row r="5765">
          <cell r="C5765">
            <v>622751</v>
          </cell>
          <cell r="M5765" t="str">
            <v>P</v>
          </cell>
          <cell r="O5765" t="str">
            <v>Juliana, Hershelon</v>
          </cell>
        </row>
        <row r="5766">
          <cell r="C5766">
            <v>650510</v>
          </cell>
          <cell r="M5766" t="str">
            <v>P</v>
          </cell>
          <cell r="O5766" t="str">
            <v>Julio, Erick</v>
          </cell>
        </row>
        <row r="5767">
          <cell r="C5767">
            <v>543380</v>
          </cell>
          <cell r="M5767" t="str">
            <v>P</v>
          </cell>
          <cell r="O5767" t="str">
            <v>Jungmann, Taylor</v>
          </cell>
        </row>
        <row r="5768">
          <cell r="C5768">
            <v>596001</v>
          </cell>
          <cell r="M5768" t="str">
            <v>P</v>
          </cell>
          <cell r="O5768" t="str">
            <v>Junis, Jake</v>
          </cell>
        </row>
        <row r="5769">
          <cell r="C5769">
            <v>642558</v>
          </cell>
          <cell r="M5769" t="str">
            <v>P</v>
          </cell>
          <cell r="O5769" t="str">
            <v>Jurado, Ariel</v>
          </cell>
        </row>
        <row r="5770">
          <cell r="C5770">
            <v>457453</v>
          </cell>
          <cell r="M5770" t="str">
            <v>P</v>
          </cell>
          <cell r="O5770" t="str">
            <v>Jurrjens, Jair</v>
          </cell>
        </row>
        <row r="5771">
          <cell r="C5771">
            <v>642617</v>
          </cell>
          <cell r="M5771" t="str">
            <v>P</v>
          </cell>
          <cell r="O5771" t="str">
            <v>Justo, Salvador</v>
          </cell>
        </row>
        <row r="5772">
          <cell r="C5772">
            <v>669049</v>
          </cell>
          <cell r="M5772" t="str">
            <v>SS</v>
          </cell>
          <cell r="O5772" t="str">
            <v>Justus, Connor</v>
          </cell>
        </row>
        <row r="5773">
          <cell r="C5773">
            <v>657631</v>
          </cell>
          <cell r="M5773" t="str">
            <v>2B</v>
          </cell>
          <cell r="O5773" t="str">
            <v>Juvier, Alejandro</v>
          </cell>
        </row>
        <row r="5774">
          <cell r="C5774">
            <v>451500</v>
          </cell>
          <cell r="M5774" t="str">
            <v>1B</v>
          </cell>
          <cell r="O5774" t="str">
            <v>Ka'aihue, Kila</v>
          </cell>
        </row>
        <row r="5775">
          <cell r="C5775">
            <v>595272</v>
          </cell>
          <cell r="M5775" t="str">
            <v>P</v>
          </cell>
          <cell r="O5775" t="str">
            <v>Kaczmarek, Taylor</v>
          </cell>
        </row>
        <row r="5776">
          <cell r="C5776">
            <v>664842</v>
          </cell>
          <cell r="M5776" t="str">
            <v>OF</v>
          </cell>
          <cell r="O5776" t="str">
            <v>Kaczmarski, Kevin</v>
          </cell>
        </row>
        <row r="5777">
          <cell r="C5777">
            <v>657632</v>
          </cell>
          <cell r="M5777" t="str">
            <v>P</v>
          </cell>
          <cell r="O5777" t="str">
            <v>Kaden, Connor</v>
          </cell>
        </row>
        <row r="5778">
          <cell r="C5778">
            <v>669130</v>
          </cell>
          <cell r="M5778" t="str">
            <v>P</v>
          </cell>
          <cell r="O5778" t="str">
            <v>Kaelin, Mike</v>
          </cell>
        </row>
        <row r="5779">
          <cell r="C5779">
            <v>663447</v>
          </cell>
          <cell r="M5779" t="str">
            <v>P</v>
          </cell>
          <cell r="O5779" t="str">
            <v>Kahaloa, Ian</v>
          </cell>
        </row>
        <row r="5780">
          <cell r="C5780">
            <v>607592</v>
          </cell>
          <cell r="M5780" t="str">
            <v>P</v>
          </cell>
          <cell r="O5780" t="str">
            <v>Kahana, Robert</v>
          </cell>
        </row>
        <row r="5781">
          <cell r="C5781">
            <v>592454</v>
          </cell>
          <cell r="M5781" t="str">
            <v>P</v>
          </cell>
          <cell r="O5781" t="str">
            <v>Kahnle, Tommy</v>
          </cell>
        </row>
        <row r="5782">
          <cell r="C5782">
            <v>661147</v>
          </cell>
          <cell r="M5782" t="str">
            <v>OF</v>
          </cell>
          <cell r="O5782" t="str">
            <v>Kalamar, Scott</v>
          </cell>
        </row>
        <row r="5783">
          <cell r="C5783">
            <v>670136</v>
          </cell>
          <cell r="M5783" t="str">
            <v>RF</v>
          </cell>
          <cell r="O5783" t="str">
            <v>Kalawaia, L.J.</v>
          </cell>
        </row>
        <row r="5784">
          <cell r="C5784">
            <v>643386</v>
          </cell>
          <cell r="M5784" t="str">
            <v>LF</v>
          </cell>
          <cell r="O5784" t="str">
            <v>Kalfus, Brenden</v>
          </cell>
        </row>
        <row r="5785">
          <cell r="C5785">
            <v>501888</v>
          </cell>
          <cell r="M5785" t="str">
            <v>LF</v>
          </cell>
          <cell r="O5785" t="str">
            <v>Kalish, Ryan</v>
          </cell>
        </row>
        <row r="5786">
          <cell r="C5786">
            <v>592455</v>
          </cell>
          <cell r="M5786" t="str">
            <v>P</v>
          </cell>
          <cell r="O5786" t="str">
            <v>Kalish, Jake</v>
          </cell>
        </row>
        <row r="5787">
          <cell r="C5787">
            <v>644393</v>
          </cell>
          <cell r="M5787" t="str">
            <v>DH</v>
          </cell>
          <cell r="O5787" t="str">
            <v>Kamara, Julsan</v>
          </cell>
        </row>
        <row r="5788">
          <cell r="C5788">
            <v>518870</v>
          </cell>
          <cell r="M5788" t="str">
            <v>P</v>
          </cell>
          <cell r="O5788" t="str">
            <v>Kaminska, Kyle</v>
          </cell>
        </row>
        <row r="5789">
          <cell r="C5789">
            <v>658302</v>
          </cell>
          <cell r="M5789" t="str">
            <v>P</v>
          </cell>
          <cell r="O5789" t="str">
            <v>Kaminska, Pat</v>
          </cell>
        </row>
        <row r="5790">
          <cell r="C5790">
            <v>641739</v>
          </cell>
          <cell r="M5790" t="str">
            <v>P</v>
          </cell>
          <cell r="O5790" t="str">
            <v>Kaminsky, Rob</v>
          </cell>
        </row>
        <row r="5791">
          <cell r="C5791">
            <v>607226</v>
          </cell>
          <cell r="M5791" t="str">
            <v>P</v>
          </cell>
          <cell r="O5791" t="str">
            <v>Kamplain, Justin</v>
          </cell>
        </row>
        <row r="5792">
          <cell r="C5792">
            <v>544013</v>
          </cell>
          <cell r="M5792" t="str">
            <v>OF</v>
          </cell>
          <cell r="O5792" t="str">
            <v>Kandilas, David</v>
          </cell>
        </row>
        <row r="5793">
          <cell r="C5793">
            <v>643388</v>
          </cell>
          <cell r="M5793" t="str">
            <v>P</v>
          </cell>
          <cell r="O5793" t="str">
            <v>Kane, Tyler</v>
          </cell>
        </row>
        <row r="5794">
          <cell r="C5794">
            <v>502439</v>
          </cell>
          <cell r="M5794" t="str">
            <v>LF</v>
          </cell>
          <cell r="O5794" t="str">
            <v>Kang, KD</v>
          </cell>
        </row>
        <row r="5795">
          <cell r="C5795">
            <v>628356</v>
          </cell>
          <cell r="M5795" t="str">
            <v>3B</v>
          </cell>
          <cell r="O5795" t="str">
            <v>Kang, Jung Ho</v>
          </cell>
        </row>
        <row r="5796">
          <cell r="C5796">
            <v>621483</v>
          </cell>
          <cell r="M5796" t="str">
            <v>CF</v>
          </cell>
          <cell r="O5796" t="str">
            <v>Kanzler, Jason</v>
          </cell>
        </row>
        <row r="5797">
          <cell r="C5797">
            <v>621076</v>
          </cell>
          <cell r="M5797" t="str">
            <v>P</v>
          </cell>
          <cell r="O5797" t="str">
            <v>Kaprielian, James</v>
          </cell>
        </row>
        <row r="5798">
          <cell r="C5798">
            <v>595275</v>
          </cell>
          <cell r="M5798" t="str">
            <v>C</v>
          </cell>
          <cell r="O5798" t="str">
            <v>Kapstein, Zach</v>
          </cell>
        </row>
        <row r="5799">
          <cell r="C5799">
            <v>623293</v>
          </cell>
          <cell r="M5799" t="str">
            <v>1B</v>
          </cell>
          <cell r="O5799" t="str">
            <v>Kapstein, Jacob</v>
          </cell>
        </row>
        <row r="5800">
          <cell r="C5800">
            <v>621135</v>
          </cell>
          <cell r="M5800" t="str">
            <v>P</v>
          </cell>
          <cell r="O5800" t="str">
            <v>Karalus, Reece</v>
          </cell>
        </row>
        <row r="5801">
          <cell r="C5801">
            <v>641740</v>
          </cell>
          <cell r="M5801" t="str">
            <v>SS</v>
          </cell>
          <cell r="O5801" t="str">
            <v>Karaviotis, Mark</v>
          </cell>
        </row>
        <row r="5802">
          <cell r="C5802">
            <v>657229</v>
          </cell>
          <cell r="M5802" t="str">
            <v>P</v>
          </cell>
          <cell r="O5802" t="str">
            <v>Karch, Eric</v>
          </cell>
        </row>
        <row r="5803">
          <cell r="C5803">
            <v>664915</v>
          </cell>
          <cell r="M5803" t="str">
            <v>1B</v>
          </cell>
          <cell r="O5803" t="str">
            <v>Karkenny, Steven</v>
          </cell>
        </row>
        <row r="5804">
          <cell r="C5804">
            <v>501992</v>
          </cell>
          <cell r="M5804" t="str">
            <v>P</v>
          </cell>
          <cell r="O5804" t="str">
            <v>Karns, Nathan</v>
          </cell>
        </row>
        <row r="5805">
          <cell r="C5805">
            <v>459420</v>
          </cell>
          <cell r="M5805" t="str">
            <v>P</v>
          </cell>
          <cell r="O5805" t="str">
            <v>Kasparek, Kenn</v>
          </cell>
        </row>
        <row r="5806">
          <cell r="C5806">
            <v>641741</v>
          </cell>
          <cell r="M5806" t="str">
            <v>2B</v>
          </cell>
          <cell r="O5806" t="str">
            <v>Katoh, Gosuke</v>
          </cell>
        </row>
        <row r="5807">
          <cell r="C5807">
            <v>621355</v>
          </cell>
          <cell r="M5807" t="str">
            <v>P</v>
          </cell>
          <cell r="O5807" t="str">
            <v>Katz, Alex</v>
          </cell>
        </row>
        <row r="5808">
          <cell r="C5808">
            <v>641742</v>
          </cell>
          <cell r="M5808" t="str">
            <v>2B</v>
          </cell>
          <cell r="O5808" t="str">
            <v>Katz, Mason</v>
          </cell>
        </row>
        <row r="5809">
          <cell r="C5809">
            <v>657230</v>
          </cell>
          <cell r="M5809" t="str">
            <v>1B</v>
          </cell>
          <cell r="O5809" t="str">
            <v>Katz, Michael</v>
          </cell>
        </row>
        <row r="5810">
          <cell r="C5810">
            <v>623169</v>
          </cell>
          <cell r="M5810" t="str">
            <v>2B</v>
          </cell>
          <cell r="O5810" t="str">
            <v>Kaupe, Branden</v>
          </cell>
        </row>
        <row r="5811">
          <cell r="C5811">
            <v>592457</v>
          </cell>
          <cell r="M5811" t="str">
            <v>2B</v>
          </cell>
          <cell r="O5811" t="str">
            <v>Kauppila, Lonnie</v>
          </cell>
        </row>
        <row r="5812">
          <cell r="C5812">
            <v>493128</v>
          </cell>
          <cell r="M5812" t="str">
            <v>2B</v>
          </cell>
          <cell r="O5812" t="str">
            <v>Kawasaki, Munenori</v>
          </cell>
        </row>
        <row r="5813">
          <cell r="C5813">
            <v>643389</v>
          </cell>
          <cell r="M5813" t="str">
            <v>2B</v>
          </cell>
          <cell r="O5813" t="str">
            <v>Kay, Brett</v>
          </cell>
        </row>
        <row r="5814">
          <cell r="C5814">
            <v>657634</v>
          </cell>
          <cell r="M5814" t="str">
            <v>2B</v>
          </cell>
          <cell r="O5814" t="str">
            <v>Kay, Grant</v>
          </cell>
        </row>
        <row r="5815">
          <cell r="C5815">
            <v>663775</v>
          </cell>
          <cell r="M5815" t="str">
            <v>OF</v>
          </cell>
          <cell r="O5815" t="str">
            <v>Kaye, Nick</v>
          </cell>
        </row>
        <row r="5816">
          <cell r="C5816">
            <v>453527</v>
          </cell>
          <cell r="M5816" t="str">
            <v>SS</v>
          </cell>
          <cell r="O5816" t="str">
            <v>Kazmar, Sean</v>
          </cell>
        </row>
        <row r="5817">
          <cell r="C5817">
            <v>431148</v>
          </cell>
          <cell r="M5817" t="str">
            <v>P</v>
          </cell>
          <cell r="O5817" t="str">
            <v>Kazmir, Scott</v>
          </cell>
        </row>
        <row r="5818">
          <cell r="C5818">
            <v>572965</v>
          </cell>
          <cell r="M5818" t="str">
            <v>P</v>
          </cell>
          <cell r="O5818" t="str">
            <v>Keck, Jon</v>
          </cell>
        </row>
        <row r="5819">
          <cell r="C5819">
            <v>605308</v>
          </cell>
          <cell r="M5819" t="str">
            <v>3B</v>
          </cell>
          <cell r="O5819" t="str">
            <v>Keck, Chris</v>
          </cell>
        </row>
        <row r="5820">
          <cell r="C5820">
            <v>572966</v>
          </cell>
          <cell r="M5820" t="str">
            <v>LF</v>
          </cell>
          <cell r="O5820" t="str">
            <v>Keefer, Cody</v>
          </cell>
        </row>
        <row r="5821">
          <cell r="C5821">
            <v>664201</v>
          </cell>
          <cell r="M5821" t="str">
            <v>C</v>
          </cell>
          <cell r="O5821" t="str">
            <v>Keegan, Trey</v>
          </cell>
        </row>
        <row r="5822">
          <cell r="C5822">
            <v>664843</v>
          </cell>
          <cell r="M5822" t="str">
            <v>P</v>
          </cell>
          <cell r="O5822" t="str">
            <v>Keel, Jerry</v>
          </cell>
        </row>
        <row r="5823">
          <cell r="C5823">
            <v>669922</v>
          </cell>
          <cell r="M5823" t="str">
            <v>P</v>
          </cell>
          <cell r="O5823" t="str">
            <v>Keele, Tyler</v>
          </cell>
        </row>
        <row r="5824">
          <cell r="C5824">
            <v>543389</v>
          </cell>
          <cell r="M5824" t="str">
            <v>P</v>
          </cell>
          <cell r="O5824" t="str">
            <v>Kehrt, Jeremy</v>
          </cell>
        </row>
        <row r="5825">
          <cell r="C5825">
            <v>670927</v>
          </cell>
          <cell r="M5825" t="str">
            <v>P</v>
          </cell>
          <cell r="O5825" t="str">
            <v>Keinat, Taylor</v>
          </cell>
        </row>
        <row r="5826">
          <cell r="C5826">
            <v>605309</v>
          </cell>
          <cell r="M5826" t="str">
            <v>P</v>
          </cell>
          <cell r="O5826" t="str">
            <v>Kela, Keone</v>
          </cell>
        </row>
        <row r="5827">
          <cell r="C5827">
            <v>641744</v>
          </cell>
          <cell r="M5827" t="str">
            <v>P</v>
          </cell>
          <cell r="O5827" t="str">
            <v>Kelich, Pete</v>
          </cell>
        </row>
        <row r="5828">
          <cell r="C5828">
            <v>664216</v>
          </cell>
          <cell r="M5828" t="str">
            <v>P</v>
          </cell>
          <cell r="O5828" t="str">
            <v>Kelleher, Kevin</v>
          </cell>
        </row>
        <row r="5829">
          <cell r="C5829">
            <v>592458</v>
          </cell>
          <cell r="M5829" t="str">
            <v>P</v>
          </cell>
          <cell r="O5829" t="str">
            <v>Keller, Jon</v>
          </cell>
        </row>
        <row r="5830">
          <cell r="C5830">
            <v>641745</v>
          </cell>
          <cell r="M5830" t="str">
            <v>P</v>
          </cell>
          <cell r="O5830" t="str">
            <v>Keller, Brad</v>
          </cell>
        </row>
        <row r="5831">
          <cell r="C5831">
            <v>656605</v>
          </cell>
          <cell r="M5831" t="str">
            <v>P</v>
          </cell>
          <cell r="O5831" t="str">
            <v>Keller, Mitch</v>
          </cell>
        </row>
        <row r="5832">
          <cell r="C5832">
            <v>657636</v>
          </cell>
          <cell r="M5832" t="str">
            <v>CF</v>
          </cell>
          <cell r="O5832" t="str">
            <v>Keller, Alec</v>
          </cell>
        </row>
        <row r="5833">
          <cell r="C5833">
            <v>662144</v>
          </cell>
          <cell r="M5833" t="str">
            <v>P</v>
          </cell>
          <cell r="O5833" t="str">
            <v>Keller, Brian</v>
          </cell>
        </row>
        <row r="5834">
          <cell r="C5834">
            <v>664918</v>
          </cell>
          <cell r="M5834" t="str">
            <v>P</v>
          </cell>
          <cell r="O5834" t="str">
            <v>Keller, Kyle</v>
          </cell>
        </row>
        <row r="5835">
          <cell r="C5835">
            <v>664993</v>
          </cell>
          <cell r="M5835" t="str">
            <v>OF</v>
          </cell>
          <cell r="O5835" t="str">
            <v>Keller, Bradley</v>
          </cell>
        </row>
        <row r="5836">
          <cell r="C5836">
            <v>518875</v>
          </cell>
          <cell r="M5836" t="str">
            <v>P</v>
          </cell>
          <cell r="O5836" t="str">
            <v>Kelley, Shawn</v>
          </cell>
        </row>
        <row r="5837">
          <cell r="C5837">
            <v>664877</v>
          </cell>
          <cell r="M5837" t="str">
            <v>C</v>
          </cell>
          <cell r="O5837" t="str">
            <v>Kelley, Christian</v>
          </cell>
        </row>
        <row r="5838">
          <cell r="C5838">
            <v>665001</v>
          </cell>
          <cell r="M5838" t="str">
            <v>P</v>
          </cell>
          <cell r="O5838" t="str">
            <v>Kelley, Trevor</v>
          </cell>
        </row>
        <row r="5839">
          <cell r="C5839">
            <v>667350</v>
          </cell>
          <cell r="M5839" t="str">
            <v>OF</v>
          </cell>
          <cell r="O5839" t="str">
            <v>Kelli, Fernando</v>
          </cell>
        </row>
        <row r="5840">
          <cell r="C5840">
            <v>656606</v>
          </cell>
          <cell r="M5840" t="str">
            <v>P</v>
          </cell>
          <cell r="O5840" t="str">
            <v>Kelliher, Branden</v>
          </cell>
        </row>
        <row r="5841">
          <cell r="C5841">
            <v>615695</v>
          </cell>
          <cell r="M5841" t="str">
            <v>P</v>
          </cell>
          <cell r="O5841" t="str">
            <v>Kellogg, Ryan</v>
          </cell>
        </row>
        <row r="5842">
          <cell r="C5842">
            <v>627895</v>
          </cell>
          <cell r="M5842" t="str">
            <v>P</v>
          </cell>
          <cell r="O5842" t="str">
            <v>Kellogg, Micah</v>
          </cell>
        </row>
        <row r="5843">
          <cell r="C5843">
            <v>643391</v>
          </cell>
          <cell r="M5843" t="str">
            <v>P</v>
          </cell>
          <cell r="O5843" t="str">
            <v>Kellogg, Caleb</v>
          </cell>
        </row>
        <row r="5844">
          <cell r="C5844">
            <v>430603</v>
          </cell>
          <cell r="M5844" t="str">
            <v>1B</v>
          </cell>
          <cell r="O5844" t="str">
            <v>Kelly, Don</v>
          </cell>
        </row>
        <row r="5845">
          <cell r="C5845">
            <v>502462</v>
          </cell>
          <cell r="M5845" t="str">
            <v>P</v>
          </cell>
          <cell r="O5845" t="str">
            <v>Kelly, Ryan</v>
          </cell>
        </row>
        <row r="5846">
          <cell r="C5846">
            <v>518876</v>
          </cell>
          <cell r="M5846" t="str">
            <v>P</v>
          </cell>
          <cell r="O5846" t="str">
            <v>Kelly, Merrill</v>
          </cell>
        </row>
        <row r="5847">
          <cell r="C5847">
            <v>523260</v>
          </cell>
          <cell r="M5847" t="str">
            <v>P</v>
          </cell>
          <cell r="O5847" t="str">
            <v>Kelly, Joe</v>
          </cell>
        </row>
        <row r="5848">
          <cell r="C5848">
            <v>543391</v>
          </cell>
          <cell r="M5848" t="str">
            <v>P</v>
          </cell>
          <cell r="O5848" t="str">
            <v>Kelly, Casey</v>
          </cell>
        </row>
        <row r="5849">
          <cell r="C5849">
            <v>547184</v>
          </cell>
          <cell r="M5849" t="str">
            <v>P</v>
          </cell>
          <cell r="O5849" t="str">
            <v>Kelly, Michael</v>
          </cell>
        </row>
        <row r="5850">
          <cell r="C5850">
            <v>571841</v>
          </cell>
          <cell r="M5850" t="str">
            <v>LF</v>
          </cell>
          <cell r="O5850" t="str">
            <v>Kelly, Ty</v>
          </cell>
        </row>
        <row r="5851">
          <cell r="C5851">
            <v>592459</v>
          </cell>
          <cell r="M5851" t="str">
            <v>P</v>
          </cell>
          <cell r="O5851" t="str">
            <v>Kelly, Adaric</v>
          </cell>
        </row>
        <row r="5852">
          <cell r="C5852">
            <v>605313</v>
          </cell>
          <cell r="M5852" t="str">
            <v>2B</v>
          </cell>
          <cell r="O5852" t="str">
            <v>Kelly, Pat</v>
          </cell>
        </row>
        <row r="5853">
          <cell r="C5853">
            <v>608348</v>
          </cell>
          <cell r="M5853" t="str">
            <v>C</v>
          </cell>
          <cell r="O5853" t="str">
            <v>Kelly, Carson</v>
          </cell>
        </row>
        <row r="5854">
          <cell r="C5854">
            <v>622806</v>
          </cell>
          <cell r="M5854" t="str">
            <v>IF</v>
          </cell>
          <cell r="O5854" t="str">
            <v>Kelly, Juan</v>
          </cell>
        </row>
        <row r="5855">
          <cell r="C5855">
            <v>664820</v>
          </cell>
          <cell r="M5855" t="str">
            <v>C</v>
          </cell>
          <cell r="O5855" t="str">
            <v>Kelly, Dylan</v>
          </cell>
        </row>
        <row r="5856">
          <cell r="C5856">
            <v>665138</v>
          </cell>
          <cell r="M5856" t="str">
            <v>1B</v>
          </cell>
          <cell r="O5856" t="str">
            <v>Kelly, Dalton</v>
          </cell>
        </row>
        <row r="5857">
          <cell r="C5857">
            <v>665770</v>
          </cell>
          <cell r="M5857" t="str">
            <v>OF</v>
          </cell>
          <cell r="O5857" t="str">
            <v>Kelly, Yhordegny</v>
          </cell>
        </row>
        <row r="5858">
          <cell r="C5858">
            <v>670179</v>
          </cell>
          <cell r="M5858" t="str">
            <v>P</v>
          </cell>
          <cell r="O5858" t="str">
            <v>Kelly, Justin</v>
          </cell>
        </row>
        <row r="5859">
          <cell r="C5859">
            <v>670705</v>
          </cell>
          <cell r="M5859" t="str">
            <v>P</v>
          </cell>
          <cell r="O5859" t="str">
            <v>Kelly, Garrett</v>
          </cell>
        </row>
        <row r="5860">
          <cell r="C5860">
            <v>657637</v>
          </cell>
          <cell r="M5860" t="str">
            <v>P</v>
          </cell>
          <cell r="O5860" t="str">
            <v>Kelzer, Jake</v>
          </cell>
        </row>
        <row r="5861">
          <cell r="C5861">
            <v>643392</v>
          </cell>
          <cell r="M5861" t="str">
            <v>RF</v>
          </cell>
          <cell r="O5861" t="str">
            <v>Kemmer, Jon</v>
          </cell>
        </row>
        <row r="5862">
          <cell r="C5862">
            <v>461314</v>
          </cell>
          <cell r="M5862" t="str">
            <v>LF</v>
          </cell>
          <cell r="O5862" t="str">
            <v>Kemp, Matt</v>
          </cell>
        </row>
        <row r="5863">
          <cell r="C5863">
            <v>548120</v>
          </cell>
          <cell r="M5863" t="str">
            <v>P</v>
          </cell>
          <cell r="O5863" t="str">
            <v>Kemp, Ryan</v>
          </cell>
        </row>
        <row r="5864">
          <cell r="C5864">
            <v>623501</v>
          </cell>
          <cell r="M5864" t="str">
            <v>SS</v>
          </cell>
          <cell r="O5864" t="str">
            <v>Kemp, Jeff</v>
          </cell>
        </row>
        <row r="5865">
          <cell r="C5865">
            <v>643393</v>
          </cell>
          <cell r="M5865" t="str">
            <v>OF</v>
          </cell>
          <cell r="O5865" t="str">
            <v>Kemp, Tony</v>
          </cell>
        </row>
        <row r="5866">
          <cell r="C5866">
            <v>657231</v>
          </cell>
          <cell r="M5866" t="str">
            <v>LF</v>
          </cell>
          <cell r="O5866" t="str">
            <v>Kemp, Trent</v>
          </cell>
        </row>
        <row r="5867">
          <cell r="C5867">
            <v>665110</v>
          </cell>
          <cell r="M5867" t="str">
            <v>P</v>
          </cell>
          <cell r="O5867" t="str">
            <v>Kemp, Shane</v>
          </cell>
        </row>
        <row r="5868">
          <cell r="C5868">
            <v>592461</v>
          </cell>
          <cell r="M5868" t="str">
            <v>P</v>
          </cell>
          <cell r="O5868" t="str">
            <v>Kendall, Ian</v>
          </cell>
        </row>
        <row r="5869">
          <cell r="C5869">
            <v>592462</v>
          </cell>
          <cell r="M5869" t="str">
            <v>P</v>
          </cell>
          <cell r="O5869" t="str">
            <v>Kendall, Will</v>
          </cell>
        </row>
        <row r="5870">
          <cell r="C5870">
            <v>622241</v>
          </cell>
          <cell r="M5870" t="str">
            <v>P</v>
          </cell>
          <cell r="O5870" t="str">
            <v>Kendall, Cody</v>
          </cell>
        </row>
        <row r="5871">
          <cell r="C5871">
            <v>435062</v>
          </cell>
          <cell r="M5871" t="str">
            <v>2B</v>
          </cell>
          <cell r="O5871" t="str">
            <v>Kendrick, Howie</v>
          </cell>
        </row>
        <row r="5872">
          <cell r="C5872">
            <v>452718</v>
          </cell>
          <cell r="M5872" t="str">
            <v>P</v>
          </cell>
          <cell r="O5872" t="str">
            <v>Kendrick, Kyle</v>
          </cell>
        </row>
        <row r="5873">
          <cell r="C5873">
            <v>621382</v>
          </cell>
          <cell r="M5873" t="str">
            <v>P</v>
          </cell>
          <cell r="O5873" t="str">
            <v>Kendrick, Conner</v>
          </cell>
        </row>
        <row r="5874">
          <cell r="C5874">
            <v>663896</v>
          </cell>
          <cell r="M5874" t="str">
            <v>1B</v>
          </cell>
          <cell r="O5874" t="str">
            <v>Kendrick, Kolton</v>
          </cell>
        </row>
        <row r="5875">
          <cell r="C5875">
            <v>664726</v>
          </cell>
          <cell r="M5875" t="str">
            <v>P</v>
          </cell>
          <cell r="O5875" t="str">
            <v>Kendrick, Clyde</v>
          </cell>
        </row>
        <row r="5876">
          <cell r="C5876">
            <v>657638</v>
          </cell>
          <cell r="M5876" t="str">
            <v>1B</v>
          </cell>
          <cell r="O5876" t="str">
            <v>Kengor, Will</v>
          </cell>
        </row>
        <row r="5877">
          <cell r="C5877">
            <v>656608</v>
          </cell>
          <cell r="M5877" t="str">
            <v>P</v>
          </cell>
          <cell r="O5877" t="str">
            <v>Kenilvort, Alec</v>
          </cell>
        </row>
        <row r="5878">
          <cell r="C5878">
            <v>657639</v>
          </cell>
          <cell r="M5878" t="str">
            <v>2B</v>
          </cell>
          <cell r="O5878" t="str">
            <v>Keniry, Conor</v>
          </cell>
        </row>
        <row r="5879">
          <cell r="C5879">
            <v>453178</v>
          </cell>
          <cell r="M5879" t="str">
            <v>P</v>
          </cell>
          <cell r="O5879" t="str">
            <v>Kennedy, Ian</v>
          </cell>
        </row>
        <row r="5880">
          <cell r="C5880">
            <v>613588</v>
          </cell>
          <cell r="M5880" t="str">
            <v>C</v>
          </cell>
          <cell r="O5880" t="str">
            <v>Kennedy, Garrett</v>
          </cell>
        </row>
        <row r="5881">
          <cell r="C5881">
            <v>621487</v>
          </cell>
          <cell r="M5881" t="str">
            <v>C</v>
          </cell>
          <cell r="O5881" t="str">
            <v>Kennedy, A.J.</v>
          </cell>
        </row>
        <row r="5882">
          <cell r="C5882">
            <v>626943</v>
          </cell>
          <cell r="M5882" t="str">
            <v>P</v>
          </cell>
          <cell r="O5882" t="str">
            <v>Kennedy, Jon</v>
          </cell>
        </row>
        <row r="5883">
          <cell r="C5883">
            <v>664028</v>
          </cell>
          <cell r="M5883" t="str">
            <v>P</v>
          </cell>
          <cell r="O5883" t="str">
            <v>Kennedy, Brett</v>
          </cell>
        </row>
        <row r="5884">
          <cell r="C5884">
            <v>470491</v>
          </cell>
          <cell r="M5884" t="str">
            <v>DH</v>
          </cell>
          <cell r="O5884" t="str">
            <v>Kennelly, Tim</v>
          </cell>
        </row>
        <row r="5885">
          <cell r="C5885">
            <v>499882</v>
          </cell>
          <cell r="M5885" t="str">
            <v>1B</v>
          </cell>
          <cell r="O5885" t="str">
            <v>Kennelly, Matt</v>
          </cell>
        </row>
        <row r="5886">
          <cell r="C5886">
            <v>624980</v>
          </cell>
          <cell r="M5886" t="str">
            <v>2B</v>
          </cell>
          <cell r="O5886" t="str">
            <v>Kennelly, Sam</v>
          </cell>
        </row>
        <row r="5887">
          <cell r="C5887">
            <v>434137</v>
          </cell>
          <cell r="M5887" t="str">
            <v>P</v>
          </cell>
          <cell r="O5887" t="str">
            <v>Kensing, Logan</v>
          </cell>
        </row>
        <row r="5888">
          <cell r="C5888">
            <v>503423</v>
          </cell>
          <cell r="M5888" t="str">
            <v>P</v>
          </cell>
          <cell r="O5888" t="str">
            <v>Kent, Steve</v>
          </cell>
        </row>
        <row r="5889">
          <cell r="C5889">
            <v>664236</v>
          </cell>
          <cell r="M5889" t="str">
            <v>P</v>
          </cell>
          <cell r="O5889" t="str">
            <v>Kent, Matt</v>
          </cell>
        </row>
        <row r="5890">
          <cell r="C5890">
            <v>670458</v>
          </cell>
          <cell r="M5890" t="str">
            <v>OF</v>
          </cell>
          <cell r="O5890" t="str">
            <v>Kent, Tyler</v>
          </cell>
        </row>
        <row r="5891">
          <cell r="C5891">
            <v>596146</v>
          </cell>
          <cell r="M5891" t="str">
            <v>RF</v>
          </cell>
          <cell r="O5891" t="str">
            <v>Kepler, Max</v>
          </cell>
        </row>
        <row r="5892">
          <cell r="C5892">
            <v>607596</v>
          </cell>
          <cell r="M5892" t="str">
            <v>1B</v>
          </cell>
          <cell r="O5892" t="str">
            <v>Kerian, David</v>
          </cell>
        </row>
        <row r="5893">
          <cell r="C5893">
            <v>571845</v>
          </cell>
          <cell r="M5893" t="str">
            <v>P</v>
          </cell>
          <cell r="O5893" t="str">
            <v>Kern, Bruce</v>
          </cell>
        </row>
        <row r="5894">
          <cell r="C5894">
            <v>477132</v>
          </cell>
          <cell r="M5894" t="str">
            <v>P</v>
          </cell>
          <cell r="O5894" t="str">
            <v>Kershaw, Clayton</v>
          </cell>
        </row>
        <row r="5895">
          <cell r="C5895">
            <v>656612</v>
          </cell>
          <cell r="M5895" t="str">
            <v>P</v>
          </cell>
          <cell r="O5895" t="str">
            <v>Kerski, Kody</v>
          </cell>
        </row>
        <row r="5896">
          <cell r="C5896">
            <v>656613</v>
          </cell>
          <cell r="M5896" t="str">
            <v>P</v>
          </cell>
          <cell r="O5896" t="str">
            <v>Keselica, Sean</v>
          </cell>
        </row>
        <row r="5897">
          <cell r="C5897">
            <v>643394</v>
          </cell>
          <cell r="M5897" t="str">
            <v>P</v>
          </cell>
          <cell r="O5897" t="str">
            <v>Kessay, Sebastian</v>
          </cell>
        </row>
        <row r="5898">
          <cell r="C5898">
            <v>572971</v>
          </cell>
          <cell r="M5898" t="str">
            <v>P</v>
          </cell>
          <cell r="O5898" t="str">
            <v>Keuchel, Dallas</v>
          </cell>
        </row>
        <row r="5899">
          <cell r="C5899">
            <v>605314</v>
          </cell>
          <cell r="M5899" t="str">
            <v>P</v>
          </cell>
          <cell r="O5899" t="str">
            <v>Keudell, Alex</v>
          </cell>
        </row>
        <row r="5900">
          <cell r="C5900">
            <v>518881</v>
          </cell>
          <cell r="M5900" t="str">
            <v>RF</v>
          </cell>
          <cell r="O5900" t="str">
            <v>Keyes, Kevin</v>
          </cell>
        </row>
        <row r="5901">
          <cell r="C5901">
            <v>596006</v>
          </cell>
          <cell r="M5901" t="str">
            <v>2B</v>
          </cell>
          <cell r="O5901" t="str">
            <v>Keyes, Kavin</v>
          </cell>
        </row>
        <row r="5902">
          <cell r="C5902">
            <v>571849</v>
          </cell>
          <cell r="M5902" t="str">
            <v>RF</v>
          </cell>
          <cell r="O5902" t="str">
            <v>Keys, Brent</v>
          </cell>
        </row>
        <row r="5903">
          <cell r="C5903">
            <v>641749</v>
          </cell>
          <cell r="M5903" t="str">
            <v>P</v>
          </cell>
          <cell r="O5903" t="str">
            <v>Keys, Denton</v>
          </cell>
        </row>
        <row r="5904">
          <cell r="C5904">
            <v>592464</v>
          </cell>
          <cell r="M5904" t="str">
            <v>P</v>
          </cell>
          <cell r="O5904" t="str">
            <v>Kickham, Mike</v>
          </cell>
        </row>
        <row r="5905">
          <cell r="C5905">
            <v>621314</v>
          </cell>
          <cell r="M5905" t="str">
            <v>P</v>
          </cell>
          <cell r="O5905" t="str">
            <v>Kidston, Anthony</v>
          </cell>
        </row>
        <row r="5906">
          <cell r="C5906">
            <v>571851</v>
          </cell>
          <cell r="M5906" t="str">
            <v>C</v>
          </cell>
          <cell r="O5906" t="str">
            <v>Kieboom, Spencer</v>
          </cell>
        </row>
        <row r="5907">
          <cell r="C5907">
            <v>666198</v>
          </cell>
          <cell r="M5907" t="str">
            <v>SS</v>
          </cell>
          <cell r="O5907" t="str">
            <v>Kieboom, Carter</v>
          </cell>
        </row>
        <row r="5908">
          <cell r="C5908">
            <v>518883</v>
          </cell>
          <cell r="M5908" t="str">
            <v>P</v>
          </cell>
          <cell r="O5908" t="str">
            <v>Kiekhefer, Dean</v>
          </cell>
        </row>
        <row r="5909">
          <cell r="C5909">
            <v>656615</v>
          </cell>
          <cell r="M5909" t="str">
            <v>P</v>
          </cell>
          <cell r="O5909" t="str">
            <v>Kiel, Nick</v>
          </cell>
        </row>
        <row r="5910">
          <cell r="C5910">
            <v>595281</v>
          </cell>
          <cell r="M5910" t="str">
            <v>CF</v>
          </cell>
          <cell r="O5910" t="str">
            <v>Kiermaier, Kevin</v>
          </cell>
        </row>
        <row r="5911">
          <cell r="C5911">
            <v>523261</v>
          </cell>
          <cell r="M5911" t="str">
            <v>OF</v>
          </cell>
          <cell r="O5911" t="str">
            <v>Kieschnick, Roger</v>
          </cell>
        </row>
        <row r="5912">
          <cell r="C5912">
            <v>641750</v>
          </cell>
          <cell r="M5912" t="str">
            <v>P</v>
          </cell>
          <cell r="O5912" t="str">
            <v>Kiest, Tanner</v>
          </cell>
        </row>
        <row r="5913">
          <cell r="C5913">
            <v>663422</v>
          </cell>
          <cell r="M5913" t="str">
            <v>CF</v>
          </cell>
          <cell r="O5913" t="str">
            <v>Kihle, Daniel</v>
          </cell>
        </row>
        <row r="5914">
          <cell r="C5914">
            <v>624509</v>
          </cell>
          <cell r="M5914" t="str">
            <v>P</v>
          </cell>
          <cell r="O5914" t="str">
            <v>Kilichowski, John</v>
          </cell>
        </row>
        <row r="5915">
          <cell r="C5915">
            <v>621133</v>
          </cell>
          <cell r="M5915" t="str">
            <v>P</v>
          </cell>
          <cell r="O5915" t="str">
            <v>Killian, Trey</v>
          </cell>
        </row>
        <row r="5916">
          <cell r="C5916">
            <v>642584</v>
          </cell>
          <cell r="M5916" t="str">
            <v>P</v>
          </cell>
          <cell r="O5916" t="str">
            <v>Kilome, Franklyn</v>
          </cell>
        </row>
        <row r="5917">
          <cell r="C5917">
            <v>547957</v>
          </cell>
          <cell r="M5917" t="str">
            <v>LF</v>
          </cell>
          <cell r="O5917" t="str">
            <v>Kim, Hyun Soo</v>
          </cell>
        </row>
        <row r="5918">
          <cell r="C5918">
            <v>586512</v>
          </cell>
          <cell r="M5918" t="str">
            <v>P</v>
          </cell>
          <cell r="O5918" t="str">
            <v>Kim, Seon Gi</v>
          </cell>
        </row>
        <row r="5919">
          <cell r="C5919">
            <v>602514</v>
          </cell>
          <cell r="M5919" t="str">
            <v>C</v>
          </cell>
          <cell r="O5919" t="str">
            <v>Kim, Seong-min</v>
          </cell>
        </row>
        <row r="5920">
          <cell r="C5920">
            <v>501993</v>
          </cell>
          <cell r="M5920" t="str">
            <v>P</v>
          </cell>
          <cell r="O5920" t="str">
            <v>Kimball, Cole</v>
          </cell>
        </row>
        <row r="5921">
          <cell r="C5921">
            <v>621095</v>
          </cell>
          <cell r="M5921" t="str">
            <v>P</v>
          </cell>
          <cell r="O5921" t="str">
            <v>Kimber, Corey</v>
          </cell>
        </row>
        <row r="5922">
          <cell r="C5922">
            <v>665270</v>
          </cell>
          <cell r="M5922" t="str">
            <v>P</v>
          </cell>
          <cell r="O5922" t="str">
            <v>Kimber, Eric</v>
          </cell>
        </row>
        <row r="5923">
          <cell r="C5923">
            <v>643395</v>
          </cell>
          <cell r="M5923" t="str">
            <v>P</v>
          </cell>
          <cell r="O5923" t="str">
            <v>Kimborowicz, Josh</v>
          </cell>
        </row>
        <row r="5924">
          <cell r="C5924">
            <v>518886</v>
          </cell>
          <cell r="M5924" t="str">
            <v>P</v>
          </cell>
          <cell r="O5924" t="str">
            <v>Kimbrel, Craig</v>
          </cell>
        </row>
        <row r="5925">
          <cell r="C5925">
            <v>607598</v>
          </cell>
          <cell r="M5925" t="str">
            <v>P</v>
          </cell>
          <cell r="O5925" t="str">
            <v>Kimbrel, Matt</v>
          </cell>
        </row>
        <row r="5926">
          <cell r="C5926">
            <v>592467</v>
          </cell>
          <cell r="M5926" t="str">
            <v>P</v>
          </cell>
          <cell r="O5926" t="str">
            <v>Kime, Dace</v>
          </cell>
        </row>
        <row r="5927">
          <cell r="C5927">
            <v>607599</v>
          </cell>
          <cell r="M5927" t="str">
            <v>LF</v>
          </cell>
          <cell r="O5927" t="str">
            <v>Kimmel, Sam</v>
          </cell>
        </row>
        <row r="5928">
          <cell r="C5928">
            <v>643396</v>
          </cell>
          <cell r="M5928" t="str">
            <v>SS</v>
          </cell>
          <cell r="O5928" t="str">
            <v>Kiner-Falefa, Isiah</v>
          </cell>
        </row>
        <row r="5929">
          <cell r="C5929">
            <v>665129</v>
          </cell>
          <cell r="M5929" t="str">
            <v>P</v>
          </cell>
          <cell r="O5929" t="str">
            <v>Kines, Gunnar</v>
          </cell>
        </row>
        <row r="5930">
          <cell r="C5930">
            <v>608675</v>
          </cell>
          <cell r="M5930" t="str">
            <v>LF</v>
          </cell>
          <cell r="O5930" t="str">
            <v>King, Jared</v>
          </cell>
        </row>
        <row r="5931">
          <cell r="C5931">
            <v>642842</v>
          </cell>
          <cell r="M5931" t="str">
            <v>LF</v>
          </cell>
          <cell r="O5931" t="str">
            <v>King, Riley</v>
          </cell>
        </row>
        <row r="5932">
          <cell r="C5932">
            <v>650633</v>
          </cell>
          <cell r="M5932" t="str">
            <v>P</v>
          </cell>
          <cell r="O5932" t="str">
            <v>King, Michael</v>
          </cell>
        </row>
        <row r="5933">
          <cell r="C5933">
            <v>666593</v>
          </cell>
          <cell r="M5933" t="str">
            <v>SS</v>
          </cell>
          <cell r="O5933" t="str">
            <v>King, Jose</v>
          </cell>
        </row>
        <row r="5934">
          <cell r="C5934">
            <v>669033</v>
          </cell>
          <cell r="M5934" t="str">
            <v>SS</v>
          </cell>
          <cell r="O5934" t="str">
            <v>King, Nick</v>
          </cell>
        </row>
        <row r="5935">
          <cell r="C5935">
            <v>664068</v>
          </cell>
          <cell r="M5935" t="str">
            <v>2B</v>
          </cell>
          <cell r="O5935" t="str">
            <v>Kingery, Scott</v>
          </cell>
        </row>
        <row r="5936">
          <cell r="C5936">
            <v>592468</v>
          </cell>
          <cell r="M5936" t="str">
            <v>P</v>
          </cell>
          <cell r="O5936" t="str">
            <v>Kingham, Nick</v>
          </cell>
        </row>
        <row r="5937">
          <cell r="C5937">
            <v>641754</v>
          </cell>
          <cell r="M5937" t="str">
            <v>P</v>
          </cell>
          <cell r="O5937" t="str">
            <v>Kinley, Jeff</v>
          </cell>
        </row>
        <row r="5938">
          <cell r="C5938">
            <v>641755</v>
          </cell>
          <cell r="M5938" t="str">
            <v>P</v>
          </cell>
          <cell r="O5938" t="str">
            <v>Kinley, Tyler</v>
          </cell>
        </row>
        <row r="5939">
          <cell r="C5939">
            <v>657642</v>
          </cell>
          <cell r="M5939" t="str">
            <v>P</v>
          </cell>
          <cell r="O5939" t="str">
            <v>Kinman, Kyle</v>
          </cell>
        </row>
        <row r="5940">
          <cell r="C5940">
            <v>448337</v>
          </cell>
          <cell r="M5940" t="str">
            <v>P</v>
          </cell>
          <cell r="O5940" t="str">
            <v>Kinney, Josh</v>
          </cell>
        </row>
        <row r="5941">
          <cell r="C5941">
            <v>435079</v>
          </cell>
          <cell r="M5941" t="str">
            <v>2B</v>
          </cell>
          <cell r="O5941" t="str">
            <v>Kinsler, Ian</v>
          </cell>
        </row>
        <row r="5942">
          <cell r="C5942">
            <v>445213</v>
          </cell>
          <cell r="M5942" t="str">
            <v>P</v>
          </cell>
          <cell r="O5942" t="str">
            <v>Kintzler, Brandon</v>
          </cell>
        </row>
        <row r="5943">
          <cell r="C5943">
            <v>543401</v>
          </cell>
          <cell r="M5943" t="str">
            <v>2B</v>
          </cell>
          <cell r="O5943" t="str">
            <v>Kipnis, Jason</v>
          </cell>
        </row>
        <row r="5944">
          <cell r="C5944">
            <v>607601</v>
          </cell>
          <cell r="M5944" t="str">
            <v>P</v>
          </cell>
          <cell r="O5944" t="str">
            <v>Kipper, Jordan</v>
          </cell>
        </row>
        <row r="5945">
          <cell r="C5945">
            <v>621403</v>
          </cell>
          <cell r="M5945" t="str">
            <v>P</v>
          </cell>
          <cell r="O5945" t="str">
            <v>Kirby, Nathan</v>
          </cell>
        </row>
        <row r="5946">
          <cell r="C5946">
            <v>643398</v>
          </cell>
          <cell r="M5946" t="str">
            <v>1B</v>
          </cell>
          <cell r="O5946" t="str">
            <v>Kirby, Ryan</v>
          </cell>
        </row>
        <row r="5947">
          <cell r="C5947">
            <v>666135</v>
          </cell>
          <cell r="M5947" t="str">
            <v>OF</v>
          </cell>
          <cell r="O5947" t="str">
            <v>Kirilloff, Alex</v>
          </cell>
        </row>
        <row r="5948">
          <cell r="C5948">
            <v>571853</v>
          </cell>
          <cell r="M5948" t="str">
            <v>P</v>
          </cell>
          <cell r="O5948" t="str">
            <v>Kirk, Austin</v>
          </cell>
        </row>
        <row r="5949">
          <cell r="C5949">
            <v>663427</v>
          </cell>
          <cell r="M5949" t="str">
            <v>SS</v>
          </cell>
          <cell r="O5949" t="str">
            <v>Kirk, Tanner</v>
          </cell>
        </row>
        <row r="5950">
          <cell r="C5950">
            <v>534580</v>
          </cell>
          <cell r="M5950" t="str">
            <v>2B</v>
          </cell>
          <cell r="O5950" t="str">
            <v>Kirkland, Wade</v>
          </cell>
        </row>
        <row r="5951">
          <cell r="C5951">
            <v>643399</v>
          </cell>
          <cell r="M5951" t="str">
            <v>P</v>
          </cell>
          <cell r="O5951" t="str">
            <v>Kirkland, Johnnie</v>
          </cell>
        </row>
        <row r="5952">
          <cell r="C5952">
            <v>457779</v>
          </cell>
          <cell r="M5952" t="str">
            <v>P</v>
          </cell>
          <cell r="O5952" t="str">
            <v>Kirkman, Michael</v>
          </cell>
        </row>
        <row r="5953">
          <cell r="C5953">
            <v>594884</v>
          </cell>
          <cell r="M5953" t="str">
            <v>P</v>
          </cell>
          <cell r="O5953" t="str">
            <v>Kirsch, Chris</v>
          </cell>
        </row>
        <row r="5954">
          <cell r="C5954">
            <v>613669</v>
          </cell>
          <cell r="M5954" t="str">
            <v>DH</v>
          </cell>
          <cell r="O5954" t="str">
            <v>Kirsch, Adam</v>
          </cell>
        </row>
        <row r="5955">
          <cell r="C5955">
            <v>663988</v>
          </cell>
          <cell r="M5955" t="str">
            <v>P</v>
          </cell>
          <cell r="O5955" t="str">
            <v>Kisena, Alec</v>
          </cell>
        </row>
        <row r="5956">
          <cell r="C5956">
            <v>623311</v>
          </cell>
          <cell r="M5956" t="str">
            <v>OF</v>
          </cell>
          <cell r="O5956" t="str">
            <v>Kiser, Kale</v>
          </cell>
        </row>
        <row r="5957">
          <cell r="C5957">
            <v>644394</v>
          </cell>
          <cell r="M5957" t="str">
            <v>P</v>
          </cell>
          <cell r="O5957" t="str">
            <v>Kish, Phil</v>
          </cell>
        </row>
        <row r="5958">
          <cell r="C5958">
            <v>657643</v>
          </cell>
          <cell r="M5958" t="str">
            <v>P</v>
          </cell>
          <cell r="O5958" t="str">
            <v>Kish, Keenan</v>
          </cell>
        </row>
        <row r="5959">
          <cell r="C5959">
            <v>552640</v>
          </cell>
          <cell r="M5959" t="str">
            <v>P</v>
          </cell>
          <cell r="O5959" t="str">
            <v>Kittredge, Andrew</v>
          </cell>
        </row>
        <row r="5960">
          <cell r="C5960">
            <v>621149</v>
          </cell>
          <cell r="M5960" t="str">
            <v>P</v>
          </cell>
          <cell r="O5960" t="str">
            <v>Kivel, Jeremy</v>
          </cell>
        </row>
        <row r="5961">
          <cell r="C5961">
            <v>642844</v>
          </cell>
          <cell r="M5961" t="str">
            <v>CF</v>
          </cell>
          <cell r="O5961" t="str">
            <v>Kivett, Ross</v>
          </cell>
        </row>
        <row r="5962">
          <cell r="C5962">
            <v>623182</v>
          </cell>
          <cell r="M5962" t="str">
            <v>3B</v>
          </cell>
          <cell r="O5962" t="str">
            <v>Kivlehan, Patrick</v>
          </cell>
        </row>
        <row r="5963">
          <cell r="C5963">
            <v>595283</v>
          </cell>
          <cell r="M5963" t="str">
            <v>RF</v>
          </cell>
          <cell r="O5963" t="str">
            <v>Kjerstad, Dexter</v>
          </cell>
        </row>
        <row r="5964">
          <cell r="C5964">
            <v>607309</v>
          </cell>
          <cell r="M5964" t="str">
            <v>P</v>
          </cell>
          <cell r="O5964" t="str">
            <v>Klein, Phil</v>
          </cell>
        </row>
        <row r="5965">
          <cell r="C5965">
            <v>623274</v>
          </cell>
          <cell r="M5965" t="str">
            <v>C</v>
          </cell>
          <cell r="O5965" t="str">
            <v>Klein, Dan</v>
          </cell>
        </row>
        <row r="5966">
          <cell r="C5966">
            <v>594886</v>
          </cell>
          <cell r="M5966" t="str">
            <v>2B</v>
          </cell>
          <cell r="O5966" t="str">
            <v>Kleinknecht, Barrett</v>
          </cell>
        </row>
        <row r="5967">
          <cell r="C5967">
            <v>571857</v>
          </cell>
          <cell r="M5967" t="str">
            <v>P</v>
          </cell>
          <cell r="O5967" t="str">
            <v>Kleven, Colin</v>
          </cell>
        </row>
        <row r="5968">
          <cell r="C5968">
            <v>664784</v>
          </cell>
          <cell r="M5968" t="str">
            <v>P</v>
          </cell>
          <cell r="O5968" t="str">
            <v>Klimek, Steven</v>
          </cell>
        </row>
        <row r="5969">
          <cell r="C5969">
            <v>621238</v>
          </cell>
          <cell r="M5969" t="str">
            <v>P</v>
          </cell>
          <cell r="O5969" t="str">
            <v>Klimesh, Ben</v>
          </cell>
        </row>
        <row r="5970">
          <cell r="C5970">
            <v>571858</v>
          </cell>
          <cell r="M5970" t="str">
            <v>P</v>
          </cell>
          <cell r="O5970" t="str">
            <v>Kline, Branden</v>
          </cell>
        </row>
        <row r="5971">
          <cell r="C5971">
            <v>596011</v>
          </cell>
          <cell r="M5971" t="str">
            <v>P</v>
          </cell>
          <cell r="O5971" t="str">
            <v>Kline, Breck</v>
          </cell>
        </row>
        <row r="5972">
          <cell r="C5972">
            <v>670293</v>
          </cell>
          <cell r="M5972" t="str">
            <v>P</v>
          </cell>
          <cell r="O5972" t="str">
            <v>Kline, Alexander</v>
          </cell>
        </row>
        <row r="5973">
          <cell r="C5973">
            <v>458554</v>
          </cell>
          <cell r="M5973" t="str">
            <v>P</v>
          </cell>
          <cell r="O5973" t="str">
            <v>Klipp, Justin</v>
          </cell>
        </row>
        <row r="5974">
          <cell r="C5974">
            <v>493517</v>
          </cell>
          <cell r="M5974" t="str">
            <v>P</v>
          </cell>
          <cell r="O5974" t="str">
            <v>Kloess, Branch</v>
          </cell>
        </row>
        <row r="5975">
          <cell r="C5975">
            <v>657644</v>
          </cell>
          <cell r="M5975" t="str">
            <v>P</v>
          </cell>
          <cell r="O5975" t="str">
            <v>Klonowski, Alex</v>
          </cell>
        </row>
        <row r="5976">
          <cell r="C5976">
            <v>446372</v>
          </cell>
          <cell r="M5976" t="str">
            <v>P</v>
          </cell>
          <cell r="O5976" t="str">
            <v>Kluber, Corey</v>
          </cell>
        </row>
        <row r="5977">
          <cell r="C5977">
            <v>543405</v>
          </cell>
          <cell r="M5977" t="str">
            <v>P</v>
          </cell>
          <cell r="O5977" t="str">
            <v>Knapp, Jason</v>
          </cell>
        </row>
        <row r="5978">
          <cell r="C5978">
            <v>595284</v>
          </cell>
          <cell r="M5978" t="str">
            <v>C</v>
          </cell>
          <cell r="O5978" t="str">
            <v>Knapp, Andrew</v>
          </cell>
        </row>
        <row r="5979">
          <cell r="C5979">
            <v>595285</v>
          </cell>
          <cell r="M5979" t="str">
            <v>P</v>
          </cell>
          <cell r="O5979" t="str">
            <v>Knapp, Ricky</v>
          </cell>
        </row>
        <row r="5980">
          <cell r="C5980">
            <v>669235</v>
          </cell>
          <cell r="M5980" t="str">
            <v>OF</v>
          </cell>
          <cell r="O5980" t="str">
            <v>Knapp, Aaron</v>
          </cell>
        </row>
        <row r="5981">
          <cell r="C5981">
            <v>608349</v>
          </cell>
          <cell r="M5981" t="str">
            <v>P</v>
          </cell>
          <cell r="O5981" t="str">
            <v>Knebel, Corey</v>
          </cell>
        </row>
        <row r="5982">
          <cell r="C5982">
            <v>543406</v>
          </cell>
          <cell r="M5982" t="str">
            <v>RF</v>
          </cell>
          <cell r="O5982" t="str">
            <v>Knecht, Marcus</v>
          </cell>
        </row>
        <row r="5983">
          <cell r="C5983">
            <v>649420</v>
          </cell>
          <cell r="M5983" t="str">
            <v>3B</v>
          </cell>
          <cell r="O5983" t="str">
            <v>Kneeland, Cameron</v>
          </cell>
        </row>
        <row r="5984">
          <cell r="C5984">
            <v>592471</v>
          </cell>
          <cell r="M5984" t="str">
            <v>P</v>
          </cell>
          <cell r="O5984" t="str">
            <v>Knigge, Tyler</v>
          </cell>
        </row>
        <row r="5985">
          <cell r="C5985">
            <v>643400</v>
          </cell>
          <cell r="M5985" t="str">
            <v>P</v>
          </cell>
          <cell r="O5985" t="str">
            <v>Knight, Dusten</v>
          </cell>
        </row>
        <row r="5986">
          <cell r="C5986">
            <v>656622</v>
          </cell>
          <cell r="M5986" t="str">
            <v>1B</v>
          </cell>
          <cell r="O5986" t="str">
            <v>Knight, Darryl</v>
          </cell>
        </row>
        <row r="5987">
          <cell r="C5987">
            <v>665227</v>
          </cell>
          <cell r="M5987" t="str">
            <v>3B</v>
          </cell>
          <cell r="O5987" t="str">
            <v>Knight, Nash</v>
          </cell>
        </row>
        <row r="5988">
          <cell r="C5988">
            <v>657645</v>
          </cell>
          <cell r="M5988" t="str">
            <v>P</v>
          </cell>
          <cell r="O5988" t="str">
            <v>Knighton, Michael</v>
          </cell>
        </row>
        <row r="5989">
          <cell r="C5989">
            <v>668800</v>
          </cell>
          <cell r="M5989" t="str">
            <v>C</v>
          </cell>
          <cell r="O5989" t="str">
            <v>Knizner, Andrew</v>
          </cell>
        </row>
        <row r="5990">
          <cell r="C5990">
            <v>657646</v>
          </cell>
          <cell r="M5990" t="str">
            <v>RF</v>
          </cell>
          <cell r="O5990" t="str">
            <v>Knott, Christian</v>
          </cell>
        </row>
        <row r="5991">
          <cell r="C5991">
            <v>571861</v>
          </cell>
          <cell r="M5991" t="str">
            <v>C</v>
          </cell>
          <cell r="O5991" t="str">
            <v>Knudson, Kyle</v>
          </cell>
        </row>
        <row r="5992">
          <cell r="C5992">
            <v>605317</v>
          </cell>
          <cell r="M5992" t="str">
            <v>P</v>
          </cell>
          <cell r="O5992" t="str">
            <v>Knudson, Guido</v>
          </cell>
        </row>
        <row r="5993">
          <cell r="C5993">
            <v>641761</v>
          </cell>
          <cell r="M5993" t="str">
            <v>P</v>
          </cell>
          <cell r="O5993" t="str">
            <v>Knutson, Max</v>
          </cell>
        </row>
        <row r="5994">
          <cell r="C5994">
            <v>571862</v>
          </cell>
          <cell r="M5994" t="str">
            <v>LF</v>
          </cell>
          <cell r="O5994" t="str">
            <v>Kobernus, Jeff</v>
          </cell>
        </row>
        <row r="5995">
          <cell r="C5995">
            <v>571863</v>
          </cell>
          <cell r="M5995" t="str">
            <v>P</v>
          </cell>
          <cell r="O5995" t="str">
            <v>Koch, Matt</v>
          </cell>
        </row>
        <row r="5996">
          <cell r="C5996">
            <v>592472</v>
          </cell>
          <cell r="M5996" t="str">
            <v>C</v>
          </cell>
          <cell r="O5996" t="str">
            <v>Koch, Matt</v>
          </cell>
        </row>
        <row r="5997">
          <cell r="C5997">
            <v>657647</v>
          </cell>
          <cell r="M5997" t="str">
            <v>P</v>
          </cell>
          <cell r="O5997" t="str">
            <v>Koch, Brandon</v>
          </cell>
        </row>
        <row r="5998">
          <cell r="C5998">
            <v>664125</v>
          </cell>
          <cell r="M5998" t="str">
            <v>P</v>
          </cell>
          <cell r="O5998" t="str">
            <v>Koch, Brandon</v>
          </cell>
        </row>
        <row r="5999">
          <cell r="C5999">
            <v>543408</v>
          </cell>
          <cell r="M5999" t="str">
            <v>P</v>
          </cell>
          <cell r="O5999" t="str">
            <v>Koehler, Tom</v>
          </cell>
        </row>
        <row r="6000">
          <cell r="C6000">
            <v>641764</v>
          </cell>
          <cell r="M6000" t="str">
            <v>OF</v>
          </cell>
          <cell r="O6000" t="str">
            <v>Koenig, Sam</v>
          </cell>
        </row>
        <row r="6001">
          <cell r="C6001">
            <v>621259</v>
          </cell>
          <cell r="M6001" t="str">
            <v>P</v>
          </cell>
          <cell r="O6001" t="str">
            <v>Koerner, Brody</v>
          </cell>
        </row>
        <row r="6002">
          <cell r="C6002">
            <v>656624</v>
          </cell>
          <cell r="M6002" t="str">
            <v>P</v>
          </cell>
          <cell r="O6002" t="str">
            <v>Koger, Daniel</v>
          </cell>
        </row>
        <row r="6003">
          <cell r="C6003">
            <v>641765</v>
          </cell>
          <cell r="M6003" t="str">
            <v>P</v>
          </cell>
          <cell r="O6003" t="str">
            <v>Kohler, Chris</v>
          </cell>
        </row>
        <row r="6004">
          <cell r="C6004">
            <v>518898</v>
          </cell>
          <cell r="M6004" t="str">
            <v>P</v>
          </cell>
          <cell r="O6004" t="str">
            <v>Kohlscheen, Stephen</v>
          </cell>
        </row>
        <row r="6005">
          <cell r="C6005">
            <v>670128</v>
          </cell>
          <cell r="M6005" t="str">
            <v>OF</v>
          </cell>
          <cell r="O6005" t="str">
            <v>Kohlwey, Taylor</v>
          </cell>
        </row>
        <row r="6006">
          <cell r="C6006">
            <v>543409</v>
          </cell>
          <cell r="M6006" t="str">
            <v>P</v>
          </cell>
          <cell r="O6006" t="str">
            <v>Kohn, Michael</v>
          </cell>
        </row>
        <row r="6007">
          <cell r="C6007">
            <v>592473</v>
          </cell>
          <cell r="M6007" t="str">
            <v>P</v>
          </cell>
          <cell r="O6007" t="str">
            <v>Kolarek, Adam</v>
          </cell>
        </row>
        <row r="6008">
          <cell r="C6008">
            <v>656625</v>
          </cell>
          <cell r="M6008" t="str">
            <v>P</v>
          </cell>
          <cell r="O6008" t="str">
            <v>Kole, J.B.</v>
          </cell>
        </row>
        <row r="6009">
          <cell r="C6009">
            <v>656626</v>
          </cell>
          <cell r="M6009" t="str">
            <v>P</v>
          </cell>
          <cell r="O6009" t="str">
            <v>Kolek, Tyler</v>
          </cell>
        </row>
        <row r="6010">
          <cell r="C6010">
            <v>518900</v>
          </cell>
          <cell r="M6010" t="str">
            <v>CF</v>
          </cell>
          <cell r="O6010" t="str">
            <v>Komatsu, Erik</v>
          </cell>
        </row>
        <row r="6011">
          <cell r="C6011">
            <v>117244</v>
          </cell>
          <cell r="M6011" t="str">
            <v>1B</v>
          </cell>
          <cell r="O6011" t="str">
            <v>Konerko, Paul</v>
          </cell>
        </row>
        <row r="6012">
          <cell r="C6012">
            <v>502004</v>
          </cell>
          <cell r="M6012" t="str">
            <v>P</v>
          </cell>
          <cell r="O6012" t="str">
            <v>Kontos, George</v>
          </cell>
        </row>
        <row r="6013">
          <cell r="C6013">
            <v>656629</v>
          </cell>
          <cell r="M6013" t="str">
            <v>P</v>
          </cell>
          <cell r="O6013" t="str">
            <v>Kopech, Michael</v>
          </cell>
        </row>
        <row r="6014">
          <cell r="C6014">
            <v>621032</v>
          </cell>
          <cell r="M6014" t="str">
            <v>P</v>
          </cell>
          <cell r="O6014" t="str">
            <v>Koplove, Kenny</v>
          </cell>
        </row>
        <row r="6015">
          <cell r="C6015">
            <v>658278</v>
          </cell>
          <cell r="M6015" t="str">
            <v>P</v>
          </cell>
          <cell r="O6015" t="str">
            <v>Kopra, Jacob</v>
          </cell>
        </row>
        <row r="6016">
          <cell r="C6016">
            <v>445090</v>
          </cell>
          <cell r="M6016" t="str">
            <v>P</v>
          </cell>
          <cell r="O6016" t="str">
            <v>Korecky, Bobby</v>
          </cell>
        </row>
        <row r="6017">
          <cell r="C6017">
            <v>543413</v>
          </cell>
          <cell r="M6017" t="str">
            <v>P</v>
          </cell>
          <cell r="O6017" t="str">
            <v>Korpi, Wade</v>
          </cell>
        </row>
        <row r="6018">
          <cell r="C6018">
            <v>425773</v>
          </cell>
          <cell r="M6018" t="str">
            <v>1B</v>
          </cell>
          <cell r="O6018" t="str">
            <v>Kotchman, Casey</v>
          </cell>
        </row>
        <row r="6019">
          <cell r="C6019">
            <v>435459</v>
          </cell>
          <cell r="M6019" t="str">
            <v>C</v>
          </cell>
          <cell r="O6019" t="str">
            <v>Kottaras, George</v>
          </cell>
        </row>
        <row r="6020">
          <cell r="C6020">
            <v>450260</v>
          </cell>
          <cell r="M6020" t="str">
            <v>3B</v>
          </cell>
          <cell r="O6020" t="str">
            <v>Kouzmanoff, Kevin</v>
          </cell>
        </row>
        <row r="6021">
          <cell r="C6021">
            <v>668997</v>
          </cell>
          <cell r="M6021" t="str">
            <v>P</v>
          </cell>
          <cell r="O6021" t="str">
            <v>Koval, Michael</v>
          </cell>
        </row>
        <row r="6022">
          <cell r="C6022">
            <v>656631</v>
          </cell>
          <cell r="M6022" t="str">
            <v>C</v>
          </cell>
          <cell r="O6022" t="str">
            <v>Kowalczyk, Alex</v>
          </cell>
        </row>
        <row r="6023">
          <cell r="C6023">
            <v>657651</v>
          </cell>
          <cell r="M6023" t="str">
            <v>P</v>
          </cell>
          <cell r="O6023" t="str">
            <v>Kowalczyk, Karch</v>
          </cell>
        </row>
        <row r="6024">
          <cell r="C6024">
            <v>641767</v>
          </cell>
          <cell r="M6024" t="str">
            <v>P</v>
          </cell>
          <cell r="O6024" t="str">
            <v>Kozikowski, Neil</v>
          </cell>
        </row>
        <row r="6025">
          <cell r="C6025">
            <v>608350</v>
          </cell>
          <cell r="M6025" t="str">
            <v>P</v>
          </cell>
          <cell r="O6025" t="str">
            <v>Koziol, Ryan</v>
          </cell>
        </row>
        <row r="6026">
          <cell r="C6026">
            <v>518902</v>
          </cell>
          <cell r="M6026" t="str">
            <v>SS</v>
          </cell>
          <cell r="O6026" t="str">
            <v>Kozma, Pete</v>
          </cell>
        </row>
        <row r="6027">
          <cell r="C6027">
            <v>641768</v>
          </cell>
          <cell r="M6027" t="str">
            <v>P</v>
          </cell>
          <cell r="O6027" t="str">
            <v>Kraft, Michael</v>
          </cell>
        </row>
        <row r="6028">
          <cell r="C6028">
            <v>594888</v>
          </cell>
          <cell r="M6028" t="str">
            <v>C</v>
          </cell>
          <cell r="O6028" t="str">
            <v>Kral, Robert</v>
          </cell>
        </row>
        <row r="6029">
          <cell r="C6029">
            <v>596012</v>
          </cell>
          <cell r="M6029" t="str">
            <v>3B</v>
          </cell>
          <cell r="O6029" t="str">
            <v>Kramer, Kevin</v>
          </cell>
        </row>
        <row r="6030">
          <cell r="C6030">
            <v>668820</v>
          </cell>
          <cell r="M6030" t="str">
            <v>P</v>
          </cell>
          <cell r="O6030" t="str">
            <v>Kranick, Max</v>
          </cell>
        </row>
        <row r="6031">
          <cell r="C6031">
            <v>670054</v>
          </cell>
          <cell r="M6031" t="str">
            <v>C</v>
          </cell>
          <cell r="O6031" t="str">
            <v>Kranson, Mitchell</v>
          </cell>
        </row>
        <row r="6032">
          <cell r="C6032">
            <v>456124</v>
          </cell>
          <cell r="M6032" t="str">
            <v>C</v>
          </cell>
          <cell r="O6032" t="str">
            <v>Kratz, Erik</v>
          </cell>
        </row>
        <row r="6033">
          <cell r="C6033">
            <v>605321</v>
          </cell>
          <cell r="M6033" t="str">
            <v>P</v>
          </cell>
          <cell r="O6033" t="str">
            <v>Kraus, Kyle</v>
          </cell>
        </row>
        <row r="6034">
          <cell r="C6034">
            <v>656632</v>
          </cell>
          <cell r="M6034" t="str">
            <v>C</v>
          </cell>
          <cell r="O6034" t="str">
            <v>Krause, Kevin</v>
          </cell>
        </row>
        <row r="6035">
          <cell r="C6035">
            <v>571868</v>
          </cell>
          <cell r="M6035" t="str">
            <v>1B</v>
          </cell>
          <cell r="O6035" t="str">
            <v>Krauss, Marc</v>
          </cell>
        </row>
        <row r="6036">
          <cell r="C6036">
            <v>656633</v>
          </cell>
          <cell r="M6036" t="str">
            <v>P</v>
          </cell>
          <cell r="O6036" t="str">
            <v>Krauss, Conor</v>
          </cell>
        </row>
        <row r="6037">
          <cell r="C6037">
            <v>670078</v>
          </cell>
          <cell r="M6037" t="str">
            <v>P</v>
          </cell>
          <cell r="O6037" t="str">
            <v>Krauth, Ben</v>
          </cell>
        </row>
        <row r="6038">
          <cell r="C6038">
            <v>665226</v>
          </cell>
          <cell r="M6038" t="str">
            <v>P</v>
          </cell>
          <cell r="O6038" t="str">
            <v>Kravetz, John</v>
          </cell>
        </row>
        <row r="6039">
          <cell r="C6039">
            <v>607216</v>
          </cell>
          <cell r="M6039" t="str">
            <v>P</v>
          </cell>
          <cell r="O6039" t="str">
            <v>Krehbiel, Joey</v>
          </cell>
        </row>
        <row r="6040">
          <cell r="C6040">
            <v>665152</v>
          </cell>
          <cell r="M6040" t="str">
            <v>P</v>
          </cell>
          <cell r="O6040" t="str">
            <v>Kremer, Dean</v>
          </cell>
        </row>
        <row r="6041">
          <cell r="C6041">
            <v>623513</v>
          </cell>
          <cell r="M6041" t="str">
            <v>SS</v>
          </cell>
          <cell r="O6041" t="str">
            <v>Krieger, Tyler</v>
          </cell>
        </row>
        <row r="6042">
          <cell r="C6042">
            <v>657652</v>
          </cell>
          <cell r="M6042" t="str">
            <v>1B</v>
          </cell>
          <cell r="O6042" t="str">
            <v>Krietemeier, Tanner</v>
          </cell>
        </row>
        <row r="6043">
          <cell r="C6043">
            <v>518903</v>
          </cell>
          <cell r="M6043" t="str">
            <v>RF</v>
          </cell>
          <cell r="O6043" t="str">
            <v>Krill, Brett</v>
          </cell>
        </row>
        <row r="6044">
          <cell r="C6044">
            <v>607607</v>
          </cell>
          <cell r="M6044" t="str">
            <v>1B</v>
          </cell>
          <cell r="O6044" t="str">
            <v>Krill, Ryan</v>
          </cell>
        </row>
        <row r="6045">
          <cell r="C6045">
            <v>621139</v>
          </cell>
          <cell r="M6045" t="str">
            <v>P</v>
          </cell>
          <cell r="O6045" t="str">
            <v>Kriske, Brooks</v>
          </cell>
        </row>
        <row r="6046">
          <cell r="C6046">
            <v>607342</v>
          </cell>
          <cell r="M6046" t="str">
            <v>C</v>
          </cell>
          <cell r="O6046" t="str">
            <v>Krist, Chadd</v>
          </cell>
        </row>
        <row r="6047">
          <cell r="C6047">
            <v>607249</v>
          </cell>
          <cell r="M6047" t="str">
            <v>LF</v>
          </cell>
          <cell r="O6047" t="str">
            <v>Krizan, Jason</v>
          </cell>
        </row>
        <row r="6048">
          <cell r="C6048">
            <v>476127</v>
          </cell>
          <cell r="M6048" t="str">
            <v>P</v>
          </cell>
          <cell r="O6048" t="str">
            <v>Kroenke, Zach</v>
          </cell>
        </row>
        <row r="6049">
          <cell r="C6049">
            <v>571871</v>
          </cell>
          <cell r="M6049" t="str">
            <v>P</v>
          </cell>
          <cell r="O6049" t="str">
            <v>Krol, Ian</v>
          </cell>
        </row>
        <row r="6050">
          <cell r="C6050">
            <v>657653</v>
          </cell>
          <cell r="M6050" t="str">
            <v>1B</v>
          </cell>
          <cell r="O6050" t="str">
            <v>Kronenfeld, Paul</v>
          </cell>
        </row>
        <row r="6051">
          <cell r="C6051">
            <v>640454</v>
          </cell>
          <cell r="M6051" t="str">
            <v>P</v>
          </cell>
          <cell r="O6051" t="str">
            <v>Krook, Matt</v>
          </cell>
        </row>
        <row r="6052">
          <cell r="C6052">
            <v>667674</v>
          </cell>
          <cell r="M6052" t="str">
            <v>C</v>
          </cell>
          <cell r="O6052" t="str">
            <v>Kruger, Jack</v>
          </cell>
        </row>
        <row r="6053">
          <cell r="C6053">
            <v>665417</v>
          </cell>
          <cell r="M6053" t="str">
            <v>P</v>
          </cell>
          <cell r="O6053" t="str">
            <v>Kubat, Kyle</v>
          </cell>
        </row>
        <row r="6054">
          <cell r="C6054">
            <v>430585</v>
          </cell>
          <cell r="M6054" t="str">
            <v>LF</v>
          </cell>
          <cell r="O6054" t="str">
            <v>Kubel, Jason</v>
          </cell>
        </row>
        <row r="6055">
          <cell r="C6055">
            <v>592477</v>
          </cell>
          <cell r="M6055" t="str">
            <v>P</v>
          </cell>
          <cell r="O6055" t="str">
            <v>Kubitza, Austin</v>
          </cell>
        </row>
        <row r="6056">
          <cell r="C6056">
            <v>605323</v>
          </cell>
          <cell r="M6056" t="str">
            <v>3B</v>
          </cell>
          <cell r="O6056" t="str">
            <v>Kubitza, Kyle</v>
          </cell>
        </row>
        <row r="6057">
          <cell r="C6057">
            <v>621208</v>
          </cell>
          <cell r="M6057" t="str">
            <v>P</v>
          </cell>
          <cell r="O6057" t="str">
            <v>Kuchno, John</v>
          </cell>
        </row>
        <row r="6058">
          <cell r="C6058">
            <v>607010</v>
          </cell>
          <cell r="M6058" t="str">
            <v>P</v>
          </cell>
          <cell r="O6058" t="str">
            <v>Kuebel, Sasha</v>
          </cell>
        </row>
        <row r="6059">
          <cell r="C6059">
            <v>543416</v>
          </cell>
          <cell r="M6059" t="str">
            <v>P</v>
          </cell>
          <cell r="O6059" t="str">
            <v>Kuebler, Jake</v>
          </cell>
        </row>
        <row r="6060">
          <cell r="C6060">
            <v>641771</v>
          </cell>
          <cell r="M6060" t="str">
            <v>P</v>
          </cell>
          <cell r="O6060" t="str">
            <v>Kuhl, Chad</v>
          </cell>
        </row>
        <row r="6061">
          <cell r="C6061">
            <v>657232</v>
          </cell>
          <cell r="M6061" t="str">
            <v>3B</v>
          </cell>
          <cell r="O6061" t="str">
            <v>Kuhn, Max</v>
          </cell>
        </row>
        <row r="6062">
          <cell r="C6062">
            <v>669270</v>
          </cell>
          <cell r="M6062" t="str">
            <v>P</v>
          </cell>
          <cell r="O6062" t="str">
            <v>Kuhnel, Joel</v>
          </cell>
        </row>
        <row r="6063">
          <cell r="C6063">
            <v>670138</v>
          </cell>
          <cell r="M6063" t="str">
            <v>P</v>
          </cell>
          <cell r="O6063" t="str">
            <v>Kuhns, Max</v>
          </cell>
        </row>
        <row r="6064">
          <cell r="C6064">
            <v>605325</v>
          </cell>
          <cell r="M6064" t="str">
            <v>P</v>
          </cell>
          <cell r="O6064" t="str">
            <v>Kukuk, Cody</v>
          </cell>
        </row>
        <row r="6065">
          <cell r="C6065">
            <v>594890</v>
          </cell>
          <cell r="M6065" t="str">
            <v>P</v>
          </cell>
          <cell r="O6065" t="str">
            <v>Kukuruda, John</v>
          </cell>
        </row>
        <row r="6066">
          <cell r="C6066">
            <v>543418</v>
          </cell>
          <cell r="M6066" t="str">
            <v>P</v>
          </cell>
          <cell r="O6066" t="str">
            <v>Kulik, Ryan</v>
          </cell>
        </row>
        <row r="6067">
          <cell r="C6067">
            <v>665290</v>
          </cell>
          <cell r="M6067" t="str">
            <v>P</v>
          </cell>
          <cell r="O6067" t="str">
            <v>Kuntz, Brad</v>
          </cell>
        </row>
        <row r="6068">
          <cell r="C6068">
            <v>594891</v>
          </cell>
          <cell r="M6068" t="str">
            <v>P</v>
          </cell>
          <cell r="O6068" t="str">
            <v>Kurcz, Aaron</v>
          </cell>
        </row>
        <row r="6069">
          <cell r="C6069">
            <v>592478</v>
          </cell>
          <cell r="M6069" t="str">
            <v>1B</v>
          </cell>
          <cell r="O6069" t="str">
            <v>Kuresa, Tyler</v>
          </cell>
        </row>
        <row r="6070">
          <cell r="C6070">
            <v>493133</v>
          </cell>
          <cell r="M6070" t="str">
            <v>P</v>
          </cell>
          <cell r="O6070" t="str">
            <v>Kuroda, Hiroki</v>
          </cell>
        </row>
        <row r="6071">
          <cell r="C6071">
            <v>669284</v>
          </cell>
          <cell r="M6071" t="str">
            <v>P</v>
          </cell>
          <cell r="O6071" t="str">
            <v>Kurokawa, Jordan</v>
          </cell>
        </row>
        <row r="6072">
          <cell r="C6072">
            <v>621391</v>
          </cell>
          <cell r="M6072" t="str">
            <v>P</v>
          </cell>
          <cell r="O6072" t="str">
            <v>Kurrasch, Joe</v>
          </cell>
        </row>
        <row r="6073">
          <cell r="C6073">
            <v>621270</v>
          </cell>
          <cell r="M6073" t="str">
            <v>P</v>
          </cell>
          <cell r="O6073" t="str">
            <v>Kurz, Cody</v>
          </cell>
        </row>
        <row r="6074">
          <cell r="C6074">
            <v>502695</v>
          </cell>
          <cell r="M6074" t="str">
            <v>P</v>
          </cell>
          <cell r="O6074" t="str">
            <v>Kussmaul, Ryan</v>
          </cell>
        </row>
        <row r="6075">
          <cell r="C6075">
            <v>518909</v>
          </cell>
          <cell r="M6075" t="str">
            <v>OF</v>
          </cell>
          <cell r="O6075" t="str">
            <v>Kvasnicka, Mike</v>
          </cell>
        </row>
        <row r="6076">
          <cell r="C6076">
            <v>666247</v>
          </cell>
          <cell r="M6076" t="str">
            <v>OF</v>
          </cell>
          <cell r="O6076" t="str">
            <v>Kwon, Kwang-Min</v>
          </cell>
        </row>
        <row r="6077">
          <cell r="C6077">
            <v>665031</v>
          </cell>
          <cell r="M6077" t="str">
            <v>2B</v>
          </cell>
          <cell r="O6077" t="str">
            <v>La Bruna, Angelo</v>
          </cell>
        </row>
        <row r="6078">
          <cell r="C6078">
            <v>663425</v>
          </cell>
          <cell r="M6078" t="str">
            <v>2B</v>
          </cell>
          <cell r="O6078" t="str">
            <v>La Prise, John</v>
          </cell>
        </row>
        <row r="6079">
          <cell r="C6079">
            <v>600303</v>
          </cell>
          <cell r="M6079" t="str">
            <v>3B</v>
          </cell>
          <cell r="O6079" t="str">
            <v>La Stella, Tommy</v>
          </cell>
        </row>
        <row r="6080">
          <cell r="C6080">
            <v>665780</v>
          </cell>
          <cell r="M6080" t="str">
            <v>OF</v>
          </cell>
          <cell r="O6080" t="str">
            <v>Labour, Franklin</v>
          </cell>
        </row>
        <row r="6081">
          <cell r="C6081">
            <v>607951</v>
          </cell>
          <cell r="M6081" t="str">
            <v>P</v>
          </cell>
          <cell r="O6081" t="str">
            <v>Labourt, Jairo</v>
          </cell>
        </row>
        <row r="6082">
          <cell r="C6082">
            <v>665646</v>
          </cell>
          <cell r="M6082" t="str">
            <v>P</v>
          </cell>
          <cell r="O6082" t="str">
            <v>Labrador, Jorge</v>
          </cell>
        </row>
        <row r="6083">
          <cell r="C6083">
            <v>657233</v>
          </cell>
          <cell r="M6083" t="str">
            <v>CF</v>
          </cell>
          <cell r="O6083" t="str">
            <v>Lacen, Luis</v>
          </cell>
        </row>
        <row r="6084">
          <cell r="C6084">
            <v>661397</v>
          </cell>
          <cell r="M6084" t="str">
            <v>P</v>
          </cell>
          <cell r="O6084" t="str">
            <v>Lacen, Felix</v>
          </cell>
        </row>
        <row r="6085">
          <cell r="C6085">
            <v>407793</v>
          </cell>
          <cell r="M6085" t="str">
            <v>P</v>
          </cell>
          <cell r="O6085" t="str">
            <v>Lackey, John</v>
          </cell>
        </row>
        <row r="6086">
          <cell r="C6086">
            <v>661564</v>
          </cell>
          <cell r="M6086" t="str">
            <v>P</v>
          </cell>
          <cell r="O6086" t="str">
            <v>Lacle, Wily</v>
          </cell>
        </row>
        <row r="6087">
          <cell r="C6087">
            <v>664932</v>
          </cell>
          <cell r="M6087" t="str">
            <v>P</v>
          </cell>
          <cell r="O6087" t="str">
            <v>Lacosse, Trevor</v>
          </cell>
        </row>
        <row r="6088">
          <cell r="C6088">
            <v>623392</v>
          </cell>
          <cell r="M6088" t="str">
            <v>C</v>
          </cell>
          <cell r="O6088" t="str">
            <v>Lacrus, Sherman</v>
          </cell>
        </row>
        <row r="6089">
          <cell r="C6089">
            <v>650384</v>
          </cell>
          <cell r="M6089" t="str">
            <v>P</v>
          </cell>
          <cell r="O6089" t="str">
            <v>Lacrus, Shair</v>
          </cell>
        </row>
        <row r="6090">
          <cell r="C6090">
            <v>643404</v>
          </cell>
          <cell r="M6090" t="str">
            <v>RF</v>
          </cell>
          <cell r="O6090" t="str">
            <v>Lacy, Devante</v>
          </cell>
        </row>
        <row r="6091">
          <cell r="C6091">
            <v>502285</v>
          </cell>
          <cell r="M6091" t="str">
            <v>2B</v>
          </cell>
          <cell r="O6091" t="str">
            <v>Ladendorf, Tyler</v>
          </cell>
        </row>
        <row r="6092">
          <cell r="C6092">
            <v>607609</v>
          </cell>
          <cell r="M6092" t="str">
            <v>P</v>
          </cell>
          <cell r="O6092" t="str">
            <v>Ladwig, A.J.</v>
          </cell>
        </row>
        <row r="6093">
          <cell r="C6093">
            <v>444836</v>
          </cell>
          <cell r="M6093" t="str">
            <v>P</v>
          </cell>
          <cell r="O6093" t="str">
            <v>Laffey, Aaron</v>
          </cell>
        </row>
        <row r="6094">
          <cell r="C6094">
            <v>665598</v>
          </cell>
          <cell r="M6094" t="str">
            <v>IF</v>
          </cell>
          <cell r="O6094" t="str">
            <v>Laffita, Leonardo</v>
          </cell>
        </row>
        <row r="6095">
          <cell r="C6095">
            <v>543421</v>
          </cell>
          <cell r="M6095" t="str">
            <v>P</v>
          </cell>
          <cell r="O6095" t="str">
            <v>Lafreniere, Francois</v>
          </cell>
        </row>
        <row r="6096">
          <cell r="C6096">
            <v>489039</v>
          </cell>
          <cell r="M6096" t="str">
            <v>P</v>
          </cell>
          <cell r="O6096" t="str">
            <v>LaFromboise, Bobby</v>
          </cell>
        </row>
        <row r="6097">
          <cell r="C6097">
            <v>501571</v>
          </cell>
          <cell r="M6097" t="str">
            <v>CF</v>
          </cell>
          <cell r="O6097" t="str">
            <v>Lagares, Juan</v>
          </cell>
        </row>
        <row r="6098">
          <cell r="C6098">
            <v>660734</v>
          </cell>
          <cell r="M6098" t="str">
            <v>SS</v>
          </cell>
          <cell r="O6098" t="str">
            <v>Lage, Jesus</v>
          </cell>
        </row>
        <row r="6099">
          <cell r="C6099">
            <v>664279</v>
          </cell>
          <cell r="M6099" t="str">
            <v>OF</v>
          </cell>
          <cell r="O6099" t="str">
            <v>Lagrange, Wagner</v>
          </cell>
        </row>
        <row r="6100">
          <cell r="C6100">
            <v>656039</v>
          </cell>
          <cell r="M6100" t="str">
            <v>P</v>
          </cell>
          <cell r="O6100" t="str">
            <v>Laguerre, Ramon</v>
          </cell>
        </row>
        <row r="6101">
          <cell r="C6101">
            <v>645292</v>
          </cell>
          <cell r="M6101" t="str">
            <v>P</v>
          </cell>
          <cell r="O6101" t="str">
            <v>Laguna, Jason</v>
          </cell>
        </row>
        <row r="6102">
          <cell r="C6102">
            <v>650427</v>
          </cell>
          <cell r="M6102" t="str">
            <v>P</v>
          </cell>
          <cell r="O6102" t="str">
            <v>Laguna, Jose</v>
          </cell>
        </row>
        <row r="6103">
          <cell r="C6103">
            <v>445933</v>
          </cell>
          <cell r="M6103" t="str">
            <v>1B</v>
          </cell>
          <cell r="O6103" t="str">
            <v>LaHair, Bryan</v>
          </cell>
        </row>
        <row r="6104">
          <cell r="C6104">
            <v>621078</v>
          </cell>
          <cell r="M6104" t="str">
            <v>P</v>
          </cell>
          <cell r="O6104" t="str">
            <v>Lail, Brady</v>
          </cell>
        </row>
        <row r="6105">
          <cell r="C6105">
            <v>408042</v>
          </cell>
          <cell r="M6105" t="str">
            <v>C</v>
          </cell>
          <cell r="O6105" t="str">
            <v>Laird, Gerald</v>
          </cell>
        </row>
        <row r="6106">
          <cell r="C6106">
            <v>477186</v>
          </cell>
          <cell r="M6106" t="str">
            <v>3B</v>
          </cell>
          <cell r="O6106" t="str">
            <v>Laird, Brandon</v>
          </cell>
        </row>
        <row r="6107">
          <cell r="C6107">
            <v>656635</v>
          </cell>
          <cell r="M6107" t="str">
            <v>OF</v>
          </cell>
          <cell r="O6107" t="str">
            <v>Laird, Mark</v>
          </cell>
        </row>
        <row r="6108">
          <cell r="C6108">
            <v>592480</v>
          </cell>
          <cell r="M6108" t="str">
            <v>P</v>
          </cell>
          <cell r="O6108" t="str">
            <v>Lakatos, Alex</v>
          </cell>
        </row>
        <row r="6109">
          <cell r="C6109">
            <v>516809</v>
          </cell>
          <cell r="M6109" t="str">
            <v>RF</v>
          </cell>
          <cell r="O6109" t="str">
            <v>Lake, Junior</v>
          </cell>
        </row>
        <row r="6110">
          <cell r="C6110">
            <v>596015</v>
          </cell>
          <cell r="M6110" t="str">
            <v>P</v>
          </cell>
          <cell r="O6110" t="str">
            <v>Lake, Deshorn</v>
          </cell>
        </row>
        <row r="6111">
          <cell r="C6111">
            <v>592481</v>
          </cell>
          <cell r="M6111" t="str">
            <v>P</v>
          </cell>
          <cell r="O6111" t="str">
            <v>Lakind, Jared</v>
          </cell>
        </row>
        <row r="6112">
          <cell r="C6112">
            <v>664042</v>
          </cell>
          <cell r="M6112" t="str">
            <v>P</v>
          </cell>
          <cell r="O6112" t="str">
            <v>Lakins, Travis</v>
          </cell>
        </row>
        <row r="6113">
          <cell r="C6113">
            <v>503351</v>
          </cell>
          <cell r="M6113" t="str">
            <v>C</v>
          </cell>
          <cell r="O6113" t="str">
            <v>Lalli, Blake</v>
          </cell>
        </row>
        <row r="6114">
          <cell r="C6114">
            <v>623477</v>
          </cell>
          <cell r="M6114" t="str">
            <v>P</v>
          </cell>
          <cell r="O6114" t="str">
            <v>LaMarche, Will</v>
          </cell>
        </row>
        <row r="6115">
          <cell r="C6115">
            <v>534606</v>
          </cell>
          <cell r="M6115" t="str">
            <v>CF</v>
          </cell>
          <cell r="O6115" t="str">
            <v>LaMarre, Ryan</v>
          </cell>
        </row>
        <row r="6116">
          <cell r="C6116">
            <v>538079</v>
          </cell>
          <cell r="M6116" t="str">
            <v>SS</v>
          </cell>
          <cell r="O6116" t="str">
            <v>Lamas, Antonio</v>
          </cell>
        </row>
        <row r="6117">
          <cell r="C6117">
            <v>622454</v>
          </cell>
          <cell r="M6117" t="str">
            <v>2B</v>
          </cell>
          <cell r="O6117" t="str">
            <v>Lamas, Sergio</v>
          </cell>
        </row>
        <row r="6118">
          <cell r="C6118">
            <v>543424</v>
          </cell>
          <cell r="M6118" t="str">
            <v>P</v>
          </cell>
          <cell r="O6118" t="str">
            <v>Lamb, John</v>
          </cell>
        </row>
        <row r="6119">
          <cell r="C6119">
            <v>571875</v>
          </cell>
          <cell r="M6119" t="str">
            <v>3B</v>
          </cell>
          <cell r="O6119" t="str">
            <v>Lamb, Jake</v>
          </cell>
        </row>
        <row r="6120">
          <cell r="C6120">
            <v>605326</v>
          </cell>
          <cell r="M6120" t="str">
            <v>P</v>
          </cell>
          <cell r="O6120" t="str">
            <v>Lamb, Chris</v>
          </cell>
        </row>
        <row r="6121">
          <cell r="C6121">
            <v>605327</v>
          </cell>
          <cell r="M6121" t="str">
            <v>P</v>
          </cell>
          <cell r="O6121" t="str">
            <v>Lamb, Will</v>
          </cell>
        </row>
        <row r="6122">
          <cell r="C6122">
            <v>657234</v>
          </cell>
          <cell r="M6122" t="str">
            <v>P</v>
          </cell>
          <cell r="O6122" t="str">
            <v>Lambert, Trey</v>
          </cell>
        </row>
        <row r="6123">
          <cell r="C6123">
            <v>663567</v>
          </cell>
          <cell r="M6123" t="str">
            <v>P</v>
          </cell>
          <cell r="O6123" t="str">
            <v>Lambert, Peter</v>
          </cell>
        </row>
        <row r="6124">
          <cell r="C6124">
            <v>669424</v>
          </cell>
          <cell r="M6124" t="str">
            <v>P</v>
          </cell>
          <cell r="O6124" t="str">
            <v>Lambert, Jimmy</v>
          </cell>
        </row>
        <row r="6125">
          <cell r="C6125">
            <v>518911</v>
          </cell>
          <cell r="M6125" t="str">
            <v>RF</v>
          </cell>
          <cell r="O6125" t="str">
            <v>Lambo, Andrew</v>
          </cell>
        </row>
        <row r="6126">
          <cell r="C6126">
            <v>605328</v>
          </cell>
          <cell r="M6126" t="str">
            <v>P</v>
          </cell>
          <cell r="O6126" t="str">
            <v>Lambson, Mitch</v>
          </cell>
        </row>
        <row r="6127">
          <cell r="C6127">
            <v>642771</v>
          </cell>
          <cell r="M6127" t="str">
            <v>OF</v>
          </cell>
          <cell r="O6127" t="str">
            <v>Lameda, Raiwinson</v>
          </cell>
        </row>
        <row r="6128">
          <cell r="C6128">
            <v>659275</v>
          </cell>
          <cell r="M6128" t="str">
            <v>P</v>
          </cell>
          <cell r="O6128" t="str">
            <v>Lamet, Dinelson</v>
          </cell>
        </row>
        <row r="6129">
          <cell r="C6129">
            <v>571876</v>
          </cell>
          <cell r="M6129" t="str">
            <v>P</v>
          </cell>
          <cell r="O6129" t="str">
            <v>Lamm, Mark</v>
          </cell>
        </row>
        <row r="6130">
          <cell r="C6130">
            <v>669727</v>
          </cell>
          <cell r="M6130" t="str">
            <v>C</v>
          </cell>
          <cell r="O6130" t="str">
            <v>Lancaster, Tyler</v>
          </cell>
        </row>
        <row r="6131">
          <cell r="C6131">
            <v>600915</v>
          </cell>
          <cell r="M6131" t="str">
            <v>P</v>
          </cell>
          <cell r="O6131" t="str">
            <v>Landa, Yorman</v>
          </cell>
        </row>
        <row r="6132">
          <cell r="C6132">
            <v>592485</v>
          </cell>
          <cell r="M6132" t="str">
            <v>P</v>
          </cell>
          <cell r="O6132" t="str">
            <v>Landazuri, Stephen</v>
          </cell>
        </row>
        <row r="6133">
          <cell r="C6133">
            <v>642845</v>
          </cell>
          <cell r="M6133" t="str">
            <v>1B</v>
          </cell>
          <cell r="O6133" t="str">
            <v>Landecker, Adam</v>
          </cell>
        </row>
        <row r="6134">
          <cell r="C6134">
            <v>664860</v>
          </cell>
          <cell r="M6134" t="str">
            <v>OF</v>
          </cell>
          <cell r="O6134" t="str">
            <v>Landon, Logan</v>
          </cell>
        </row>
        <row r="6135">
          <cell r="C6135">
            <v>500895</v>
          </cell>
          <cell r="M6135" t="str">
            <v>SS</v>
          </cell>
          <cell r="O6135" t="str">
            <v>Landoni, Emerson</v>
          </cell>
        </row>
        <row r="6136">
          <cell r="C6136">
            <v>518914</v>
          </cell>
          <cell r="M6136" t="str">
            <v>CF</v>
          </cell>
          <cell r="O6136" t="str">
            <v>Landry, Leon</v>
          </cell>
        </row>
        <row r="6137">
          <cell r="C6137">
            <v>656636</v>
          </cell>
          <cell r="M6137" t="str">
            <v>P</v>
          </cell>
          <cell r="O6137" t="str">
            <v>Landsheft, Will</v>
          </cell>
        </row>
        <row r="6138">
          <cell r="C6138">
            <v>407835</v>
          </cell>
          <cell r="M6138" t="str">
            <v>P</v>
          </cell>
          <cell r="O6138" t="str">
            <v>Lane, Jason</v>
          </cell>
        </row>
        <row r="6139">
          <cell r="C6139">
            <v>670065</v>
          </cell>
          <cell r="M6139" t="str">
            <v>P</v>
          </cell>
          <cell r="O6139" t="str">
            <v>Lane, Trevor</v>
          </cell>
        </row>
        <row r="6140">
          <cell r="C6140">
            <v>621273</v>
          </cell>
          <cell r="M6140" t="str">
            <v>P</v>
          </cell>
          <cell r="O6140" t="str">
            <v>Lang, Trey</v>
          </cell>
        </row>
        <row r="6141">
          <cell r="C6141">
            <v>592487</v>
          </cell>
          <cell r="M6141" t="str">
            <v>3B</v>
          </cell>
          <cell r="O6141" t="str">
            <v>Langfels, Jayson</v>
          </cell>
        </row>
        <row r="6142">
          <cell r="C6142">
            <v>608677</v>
          </cell>
          <cell r="M6142" t="str">
            <v>P</v>
          </cell>
          <cell r="O6142" t="str">
            <v>Langfield, Dan</v>
          </cell>
        </row>
        <row r="6143">
          <cell r="C6143">
            <v>662150</v>
          </cell>
          <cell r="M6143" t="str">
            <v>P</v>
          </cell>
          <cell r="O6143" t="str">
            <v>Langley, Justin</v>
          </cell>
        </row>
        <row r="6144">
          <cell r="C6144">
            <v>657654</v>
          </cell>
          <cell r="M6144" t="str">
            <v>RF</v>
          </cell>
          <cell r="O6144" t="str">
            <v>Langlois, Brian</v>
          </cell>
        </row>
        <row r="6145">
          <cell r="C6145">
            <v>657655</v>
          </cell>
          <cell r="M6145" t="str">
            <v>LF</v>
          </cell>
          <cell r="O6145" t="str">
            <v>Lankford, Cole</v>
          </cell>
        </row>
        <row r="6146">
          <cell r="C6146">
            <v>458709</v>
          </cell>
          <cell r="M6146" t="str">
            <v>P</v>
          </cell>
          <cell r="O6146" t="str">
            <v>Lannan, John</v>
          </cell>
        </row>
        <row r="6147">
          <cell r="C6147">
            <v>664886</v>
          </cell>
          <cell r="M6147" t="str">
            <v>3B</v>
          </cell>
          <cell r="O6147" t="str">
            <v>Lanning, Jake</v>
          </cell>
        </row>
        <row r="6148">
          <cell r="C6148">
            <v>641773</v>
          </cell>
          <cell r="M6148" t="str">
            <v>P</v>
          </cell>
          <cell r="O6148" t="str">
            <v>Lanphere, Luke</v>
          </cell>
        </row>
        <row r="6149">
          <cell r="C6149">
            <v>603115</v>
          </cell>
          <cell r="M6149" t="str">
            <v>1B</v>
          </cell>
          <cell r="O6149" t="str">
            <v>Lantigua, Smerling</v>
          </cell>
        </row>
        <row r="6150">
          <cell r="C6150">
            <v>622720</v>
          </cell>
          <cell r="M6150" t="str">
            <v>1B</v>
          </cell>
          <cell r="O6150" t="str">
            <v>Lantigua, Jonas</v>
          </cell>
        </row>
        <row r="6151">
          <cell r="C6151">
            <v>650819</v>
          </cell>
          <cell r="M6151" t="str">
            <v>OF</v>
          </cell>
          <cell r="O6151" t="str">
            <v>Lantigua, Edison</v>
          </cell>
        </row>
        <row r="6152">
          <cell r="C6152">
            <v>656052</v>
          </cell>
          <cell r="M6152" t="str">
            <v>P</v>
          </cell>
          <cell r="O6152" t="str">
            <v>Lantigua, Marcos</v>
          </cell>
        </row>
        <row r="6153">
          <cell r="C6153">
            <v>668581</v>
          </cell>
          <cell r="M6153" t="str">
            <v>P</v>
          </cell>
          <cell r="O6153" t="str">
            <v>Lantigua, Dawlyn</v>
          </cell>
        </row>
        <row r="6154">
          <cell r="C6154">
            <v>666451</v>
          </cell>
          <cell r="M6154" t="str">
            <v>C</v>
          </cell>
          <cell r="O6154" t="str">
            <v>Lanza, Douglas</v>
          </cell>
        </row>
        <row r="6155">
          <cell r="C6155">
            <v>666659</v>
          </cell>
          <cell r="M6155" t="str">
            <v>SS</v>
          </cell>
          <cell r="O6155" t="str">
            <v>Lao, Sauryn</v>
          </cell>
        </row>
        <row r="6156">
          <cell r="C6156">
            <v>453181</v>
          </cell>
          <cell r="M6156" t="str">
            <v>1B</v>
          </cell>
          <cell r="O6156" t="str">
            <v>LaPorta, Matt</v>
          </cell>
        </row>
        <row r="6157">
          <cell r="C6157">
            <v>451470</v>
          </cell>
          <cell r="M6157" t="str">
            <v>P</v>
          </cell>
          <cell r="O6157" t="str">
            <v>Lara, Mauricio</v>
          </cell>
        </row>
        <row r="6158">
          <cell r="C6158">
            <v>455359</v>
          </cell>
          <cell r="M6158" t="str">
            <v>P</v>
          </cell>
          <cell r="O6158" t="str">
            <v>Lara, Orlando</v>
          </cell>
        </row>
        <row r="6159">
          <cell r="C6159">
            <v>501564</v>
          </cell>
          <cell r="M6159" t="str">
            <v>P</v>
          </cell>
          <cell r="O6159" t="str">
            <v>Lara, Alexis</v>
          </cell>
        </row>
        <row r="6160">
          <cell r="C6160">
            <v>542316</v>
          </cell>
          <cell r="M6160" t="str">
            <v>P</v>
          </cell>
          <cell r="O6160" t="str">
            <v>Lara, Braulio</v>
          </cell>
        </row>
        <row r="6161">
          <cell r="C6161">
            <v>570797</v>
          </cell>
          <cell r="M6161" t="str">
            <v>1B</v>
          </cell>
          <cell r="O6161" t="str">
            <v>Lara, Jordy</v>
          </cell>
        </row>
        <row r="6162">
          <cell r="C6162">
            <v>593501</v>
          </cell>
          <cell r="M6162" t="str">
            <v>P</v>
          </cell>
          <cell r="O6162" t="str">
            <v>Lara, Confesor</v>
          </cell>
        </row>
        <row r="6163">
          <cell r="C6163">
            <v>593670</v>
          </cell>
          <cell r="M6163" t="str">
            <v>P</v>
          </cell>
          <cell r="O6163" t="str">
            <v>Lara, Rainy</v>
          </cell>
        </row>
        <row r="6164">
          <cell r="C6164">
            <v>606482</v>
          </cell>
          <cell r="M6164" t="str">
            <v>P</v>
          </cell>
          <cell r="O6164" t="str">
            <v>Lara, Erick</v>
          </cell>
        </row>
        <row r="6165">
          <cell r="C6165">
            <v>622349</v>
          </cell>
          <cell r="M6165" t="str">
            <v>P</v>
          </cell>
          <cell r="O6165" t="str">
            <v>Lara, Jose</v>
          </cell>
        </row>
        <row r="6166">
          <cell r="C6166">
            <v>622477</v>
          </cell>
          <cell r="M6166" t="str">
            <v>P</v>
          </cell>
          <cell r="O6166" t="str">
            <v>Lara, Jean</v>
          </cell>
        </row>
        <row r="6167">
          <cell r="C6167">
            <v>622574</v>
          </cell>
          <cell r="M6167" t="str">
            <v>C</v>
          </cell>
          <cell r="O6167" t="str">
            <v>Lara, Luis</v>
          </cell>
        </row>
        <row r="6168">
          <cell r="C6168">
            <v>622775</v>
          </cell>
          <cell r="M6168" t="str">
            <v>P</v>
          </cell>
          <cell r="O6168" t="str">
            <v>Lara, Wilmin</v>
          </cell>
        </row>
        <row r="6169">
          <cell r="C6169">
            <v>622791</v>
          </cell>
          <cell r="M6169" t="str">
            <v>P</v>
          </cell>
          <cell r="O6169" t="str">
            <v>Lara, Carlos</v>
          </cell>
        </row>
        <row r="6170">
          <cell r="C6170">
            <v>650667</v>
          </cell>
          <cell r="M6170" t="str">
            <v>SS</v>
          </cell>
          <cell r="O6170" t="str">
            <v>Lara, Garvis</v>
          </cell>
        </row>
        <row r="6171">
          <cell r="C6171">
            <v>650800</v>
          </cell>
          <cell r="M6171" t="str">
            <v>P</v>
          </cell>
          <cell r="O6171" t="str">
            <v>Lara, Tanis</v>
          </cell>
        </row>
        <row r="6172">
          <cell r="C6172">
            <v>658677</v>
          </cell>
          <cell r="M6172" t="str">
            <v>SS</v>
          </cell>
          <cell r="O6172" t="str">
            <v>Lara, Gilbert</v>
          </cell>
        </row>
        <row r="6173">
          <cell r="C6173">
            <v>660567</v>
          </cell>
          <cell r="M6173" t="str">
            <v>OF</v>
          </cell>
          <cell r="O6173" t="str">
            <v>Lara, Samir</v>
          </cell>
        </row>
        <row r="6174">
          <cell r="C6174">
            <v>660669</v>
          </cell>
          <cell r="M6174" t="str">
            <v>P</v>
          </cell>
          <cell r="O6174" t="str">
            <v>Lara, Miguel</v>
          </cell>
        </row>
        <row r="6175">
          <cell r="C6175">
            <v>664355</v>
          </cell>
          <cell r="M6175" t="str">
            <v>P</v>
          </cell>
          <cell r="O6175" t="str">
            <v>Lara, Rafael</v>
          </cell>
        </row>
        <row r="6176">
          <cell r="C6176">
            <v>665878</v>
          </cell>
          <cell r="M6176" t="str">
            <v>P</v>
          </cell>
          <cell r="O6176" t="str">
            <v>Lara, Janser</v>
          </cell>
        </row>
        <row r="6177">
          <cell r="C6177">
            <v>666463</v>
          </cell>
          <cell r="M6177" t="str">
            <v>P</v>
          </cell>
          <cell r="O6177" t="str">
            <v>Lara, Yeremin</v>
          </cell>
        </row>
        <row r="6178">
          <cell r="C6178">
            <v>667825</v>
          </cell>
          <cell r="M6178" t="str">
            <v>3B</v>
          </cell>
          <cell r="O6178" t="str">
            <v>Lara, Luis</v>
          </cell>
        </row>
        <row r="6179">
          <cell r="C6179">
            <v>500901</v>
          </cell>
          <cell r="M6179" t="str">
            <v>P</v>
          </cell>
          <cell r="O6179" t="str">
            <v>Larez, Victor</v>
          </cell>
        </row>
        <row r="6180">
          <cell r="C6180">
            <v>425560</v>
          </cell>
          <cell r="M6180" t="str">
            <v>1B</v>
          </cell>
          <cell r="O6180" t="str">
            <v>LaRoche, Adam</v>
          </cell>
        </row>
        <row r="6181">
          <cell r="C6181">
            <v>451188</v>
          </cell>
          <cell r="M6181" t="str">
            <v>3B</v>
          </cell>
          <cell r="O6181" t="str">
            <v>LaRoche, Andy</v>
          </cell>
        </row>
        <row r="6182">
          <cell r="C6182">
            <v>623317</v>
          </cell>
          <cell r="M6182" t="str">
            <v>RF</v>
          </cell>
          <cell r="O6182" t="str">
            <v>Larson, Zack</v>
          </cell>
        </row>
        <row r="6183">
          <cell r="C6183">
            <v>669737</v>
          </cell>
          <cell r="M6183" t="str">
            <v>C</v>
          </cell>
          <cell r="O6183" t="str">
            <v>Lartigue, Henri</v>
          </cell>
        </row>
        <row r="6184">
          <cell r="C6184">
            <v>593457</v>
          </cell>
          <cell r="M6184" t="str">
            <v>OF</v>
          </cell>
          <cell r="O6184" t="str">
            <v>Lartiguez, Oswill</v>
          </cell>
        </row>
        <row r="6185">
          <cell r="C6185">
            <v>670159</v>
          </cell>
          <cell r="M6185" t="str">
            <v>P</v>
          </cell>
          <cell r="O6185" t="str">
            <v>LaRue, Carson</v>
          </cell>
        </row>
        <row r="6186">
          <cell r="C6186">
            <v>621023</v>
          </cell>
          <cell r="M6186" t="str">
            <v>OF</v>
          </cell>
          <cell r="O6186" t="str">
            <v>Lassiter, Landon</v>
          </cell>
        </row>
        <row r="6187">
          <cell r="C6187">
            <v>518921</v>
          </cell>
          <cell r="M6187" t="str">
            <v>LF</v>
          </cell>
          <cell r="O6187" t="str">
            <v>Latimore, Quincy</v>
          </cell>
        </row>
        <row r="6188">
          <cell r="C6188">
            <v>503353</v>
          </cell>
          <cell r="M6188" t="str">
            <v>C</v>
          </cell>
          <cell r="O6188" t="str">
            <v>LaTorre, Tyler</v>
          </cell>
        </row>
        <row r="6189">
          <cell r="C6189">
            <v>502009</v>
          </cell>
          <cell r="M6189" t="str">
            <v>P</v>
          </cell>
          <cell r="O6189" t="str">
            <v>Latos, Mat</v>
          </cell>
        </row>
        <row r="6190">
          <cell r="C6190">
            <v>665142</v>
          </cell>
          <cell r="M6190" t="str">
            <v>P</v>
          </cell>
          <cell r="O6190" t="str">
            <v>Lau, Adam</v>
          </cell>
        </row>
        <row r="6191">
          <cell r="C6191">
            <v>641778</v>
          </cell>
          <cell r="M6191" t="str">
            <v>P</v>
          </cell>
          <cell r="O6191" t="str">
            <v>Lauer, Eric</v>
          </cell>
        </row>
        <row r="6192">
          <cell r="C6192">
            <v>607015</v>
          </cell>
          <cell r="M6192" t="str">
            <v>1B</v>
          </cell>
          <cell r="O6192" t="str">
            <v>Laumann, Jackson</v>
          </cell>
        </row>
        <row r="6193">
          <cell r="C6193">
            <v>657656</v>
          </cell>
          <cell r="M6193" t="str">
            <v>RF</v>
          </cell>
          <cell r="O6193" t="str">
            <v>Laureano, Ramon</v>
          </cell>
        </row>
        <row r="6194">
          <cell r="C6194">
            <v>670415</v>
          </cell>
          <cell r="M6194" t="str">
            <v>3B</v>
          </cell>
          <cell r="O6194" t="str">
            <v>Laureano, Jonathan</v>
          </cell>
        </row>
        <row r="6195">
          <cell r="C6195">
            <v>665904</v>
          </cell>
          <cell r="M6195" t="str">
            <v>3B</v>
          </cell>
          <cell r="O6195" t="str">
            <v>Laurencio, Luis</v>
          </cell>
        </row>
        <row r="6196">
          <cell r="C6196">
            <v>664878</v>
          </cell>
          <cell r="M6196" t="str">
            <v>1B</v>
          </cell>
          <cell r="O6196" t="str">
            <v>Laurino, Steve</v>
          </cell>
        </row>
        <row r="6197">
          <cell r="C6197">
            <v>656642</v>
          </cell>
          <cell r="M6197" t="str">
            <v>3B</v>
          </cell>
          <cell r="O6197" t="str">
            <v>LaValley, Gavin</v>
          </cell>
        </row>
        <row r="6198">
          <cell r="C6198">
            <v>643406</v>
          </cell>
          <cell r="M6198" t="str">
            <v>LF</v>
          </cell>
          <cell r="O6198" t="str">
            <v>Lavalli, Cody</v>
          </cell>
        </row>
        <row r="6199">
          <cell r="C6199">
            <v>543432</v>
          </cell>
          <cell r="M6199" t="str">
            <v>C</v>
          </cell>
          <cell r="O6199" t="str">
            <v>Lavarnway, Ryan</v>
          </cell>
        </row>
        <row r="6200">
          <cell r="C6200">
            <v>665030</v>
          </cell>
          <cell r="M6200" t="str">
            <v>P</v>
          </cell>
          <cell r="O6200" t="str">
            <v>Lavendier, Winston</v>
          </cell>
        </row>
        <row r="6201">
          <cell r="C6201">
            <v>607332</v>
          </cell>
          <cell r="M6201" t="str">
            <v>RF</v>
          </cell>
          <cell r="O6201" t="str">
            <v>Lavin, Peter</v>
          </cell>
        </row>
        <row r="6202">
          <cell r="C6202">
            <v>592491</v>
          </cell>
          <cell r="M6202" t="str">
            <v>C</v>
          </cell>
          <cell r="O6202" t="str">
            <v>Lavisky, Alex</v>
          </cell>
        </row>
        <row r="6203">
          <cell r="C6203">
            <v>571882</v>
          </cell>
          <cell r="M6203" t="str">
            <v>P</v>
          </cell>
          <cell r="O6203" t="str">
            <v>Law, Derek</v>
          </cell>
        </row>
        <row r="6204">
          <cell r="C6204">
            <v>643407</v>
          </cell>
          <cell r="M6204" t="str">
            <v>LF</v>
          </cell>
          <cell r="O6204" t="str">
            <v>Law, Adam</v>
          </cell>
        </row>
        <row r="6205">
          <cell r="C6205">
            <v>656643</v>
          </cell>
          <cell r="M6205" t="str">
            <v>CF</v>
          </cell>
          <cell r="O6205" t="str">
            <v>Law, Zacrey</v>
          </cell>
        </row>
        <row r="6206">
          <cell r="C6206">
            <v>571883</v>
          </cell>
          <cell r="M6206" t="str">
            <v>3B</v>
          </cell>
          <cell r="O6206" t="str">
            <v>Lawley, Dustin</v>
          </cell>
        </row>
        <row r="6207">
          <cell r="C6207">
            <v>621404</v>
          </cell>
          <cell r="M6207" t="str">
            <v>P</v>
          </cell>
          <cell r="O6207" t="str">
            <v>Lawlor, Ryan</v>
          </cell>
        </row>
        <row r="6208">
          <cell r="C6208">
            <v>596271</v>
          </cell>
          <cell r="M6208" t="str">
            <v>P</v>
          </cell>
          <cell r="O6208" t="str">
            <v>Lawrence, Casey</v>
          </cell>
        </row>
        <row r="6209">
          <cell r="C6209">
            <v>658250</v>
          </cell>
          <cell r="M6209" t="str">
            <v>P</v>
          </cell>
          <cell r="O6209" t="str">
            <v>Lawrence, Tommy</v>
          </cell>
        </row>
        <row r="6210">
          <cell r="C6210">
            <v>664875</v>
          </cell>
          <cell r="M6210" t="str">
            <v>P</v>
          </cell>
          <cell r="O6210" t="str">
            <v>Lawrence, Justin</v>
          </cell>
        </row>
        <row r="6211">
          <cell r="C6211">
            <v>543434</v>
          </cell>
          <cell r="M6211" t="str">
            <v>2B</v>
          </cell>
          <cell r="O6211" t="str">
            <v>Lawrie, Brett</v>
          </cell>
        </row>
        <row r="6212">
          <cell r="C6212">
            <v>666156</v>
          </cell>
          <cell r="M6212" t="str">
            <v>P</v>
          </cell>
          <cell r="O6212" t="str">
            <v>Lawson, Reggie</v>
          </cell>
        </row>
        <row r="6213">
          <cell r="C6213">
            <v>669946</v>
          </cell>
          <cell r="M6213" t="str">
            <v>P</v>
          </cell>
          <cell r="O6213" t="str">
            <v>Lawson, Brandon</v>
          </cell>
        </row>
        <row r="6214">
          <cell r="C6214">
            <v>605331</v>
          </cell>
          <cell r="M6214" t="str">
            <v>P</v>
          </cell>
          <cell r="O6214" t="str">
            <v>Laxer, Josh</v>
          </cell>
        </row>
        <row r="6215">
          <cell r="C6215">
            <v>640468</v>
          </cell>
          <cell r="M6215" t="str">
            <v>3B</v>
          </cell>
          <cell r="O6215" t="str">
            <v>Laya, Alexdray</v>
          </cell>
        </row>
        <row r="6216">
          <cell r="C6216">
            <v>671255</v>
          </cell>
          <cell r="M6216" t="str">
            <v>OF</v>
          </cell>
          <cell r="O6216" t="str">
            <v>Layer, Jose</v>
          </cell>
        </row>
        <row r="6217">
          <cell r="C6217">
            <v>518927</v>
          </cell>
          <cell r="M6217" t="str">
            <v>P</v>
          </cell>
          <cell r="O6217" t="str">
            <v>Layne, Tommy</v>
          </cell>
        </row>
        <row r="6218">
          <cell r="C6218">
            <v>612272</v>
          </cell>
          <cell r="M6218" t="str">
            <v>P</v>
          </cell>
          <cell r="O6218" t="str">
            <v>Lazo, Raudel</v>
          </cell>
        </row>
        <row r="6219">
          <cell r="C6219">
            <v>489052</v>
          </cell>
          <cell r="M6219" t="str">
            <v>P</v>
          </cell>
          <cell r="O6219" t="str">
            <v>Leach, Brent</v>
          </cell>
        </row>
        <row r="6220">
          <cell r="C6220">
            <v>434181</v>
          </cell>
          <cell r="M6220" t="str">
            <v>P</v>
          </cell>
          <cell r="O6220" t="str">
            <v>League, Brandon</v>
          </cell>
        </row>
        <row r="6221">
          <cell r="C6221">
            <v>502190</v>
          </cell>
          <cell r="M6221" t="str">
            <v>P</v>
          </cell>
          <cell r="O6221" t="str">
            <v>Leake, Mike</v>
          </cell>
        </row>
        <row r="6222">
          <cell r="C6222">
            <v>593625</v>
          </cell>
          <cell r="M6222" t="str">
            <v>C</v>
          </cell>
          <cell r="O6222" t="str">
            <v>Leal, Miguel</v>
          </cell>
        </row>
        <row r="6223">
          <cell r="C6223">
            <v>609217</v>
          </cell>
          <cell r="M6223" t="str">
            <v>LF</v>
          </cell>
          <cell r="O6223" t="str">
            <v>Leal, Jose</v>
          </cell>
        </row>
        <row r="6224">
          <cell r="C6224">
            <v>612797</v>
          </cell>
          <cell r="M6224" t="str">
            <v>P</v>
          </cell>
          <cell r="O6224" t="str">
            <v>Leal, Erick</v>
          </cell>
        </row>
        <row r="6225">
          <cell r="C6225">
            <v>621535</v>
          </cell>
          <cell r="M6225" t="str">
            <v>C</v>
          </cell>
          <cell r="O6225" t="str">
            <v>Leal, Carlos</v>
          </cell>
        </row>
        <row r="6226">
          <cell r="C6226">
            <v>640469</v>
          </cell>
          <cell r="M6226" t="str">
            <v>RF</v>
          </cell>
          <cell r="O6226" t="str">
            <v>Leal, Bryan</v>
          </cell>
        </row>
        <row r="6227">
          <cell r="C6227">
            <v>642510</v>
          </cell>
          <cell r="M6227" t="str">
            <v>P</v>
          </cell>
          <cell r="O6227" t="str">
            <v>Leal, Yosmer</v>
          </cell>
        </row>
        <row r="6228">
          <cell r="C6228">
            <v>642582</v>
          </cell>
          <cell r="M6228" t="str">
            <v>P</v>
          </cell>
          <cell r="O6228" t="str">
            <v>Leal, Werner</v>
          </cell>
        </row>
        <row r="6229">
          <cell r="C6229">
            <v>666276</v>
          </cell>
          <cell r="M6229" t="str">
            <v>P</v>
          </cell>
          <cell r="O6229" t="str">
            <v>Leal, Jhairon</v>
          </cell>
        </row>
        <row r="6230">
          <cell r="C6230">
            <v>605333</v>
          </cell>
          <cell r="M6230" t="str">
            <v>P</v>
          </cell>
          <cell r="O6230" t="str">
            <v>Leathersich, Jack</v>
          </cell>
        </row>
        <row r="6231">
          <cell r="C6231">
            <v>453281</v>
          </cell>
          <cell r="M6231" t="str">
            <v>P</v>
          </cell>
          <cell r="O6231" t="str">
            <v>LeBlanc, Wade</v>
          </cell>
        </row>
        <row r="6232">
          <cell r="C6232">
            <v>592492</v>
          </cell>
          <cell r="M6232" t="str">
            <v>P</v>
          </cell>
          <cell r="O6232" t="str">
            <v>LeBlanc, Randy</v>
          </cell>
        </row>
        <row r="6233">
          <cell r="C6233">
            <v>641779</v>
          </cell>
          <cell r="M6233" t="str">
            <v>SS</v>
          </cell>
          <cell r="O6233" t="str">
            <v>Leblanc, Charles</v>
          </cell>
        </row>
        <row r="6234">
          <cell r="C6234">
            <v>621037</v>
          </cell>
          <cell r="M6234" t="str">
            <v>2B</v>
          </cell>
          <cell r="O6234" t="str">
            <v>Leblebijian, Jason</v>
          </cell>
        </row>
        <row r="6235">
          <cell r="C6235">
            <v>650840</v>
          </cell>
          <cell r="M6235" t="str">
            <v>P</v>
          </cell>
          <cell r="O6235" t="str">
            <v>Lebron, Jaimito</v>
          </cell>
        </row>
        <row r="6236">
          <cell r="C6236">
            <v>658736</v>
          </cell>
          <cell r="M6236" t="str">
            <v>C</v>
          </cell>
          <cell r="O6236" t="str">
            <v>Lebron, Luis</v>
          </cell>
        </row>
        <row r="6237">
          <cell r="C6237">
            <v>660449</v>
          </cell>
          <cell r="M6237" t="str">
            <v>P</v>
          </cell>
          <cell r="O6237" t="str">
            <v>Lebron, Thomas</v>
          </cell>
        </row>
        <row r="6238">
          <cell r="C6238">
            <v>666660</v>
          </cell>
          <cell r="M6238" t="str">
            <v>OF</v>
          </cell>
          <cell r="O6238" t="str">
            <v>Lebron, Rolando</v>
          </cell>
        </row>
        <row r="6239">
          <cell r="C6239">
            <v>595295</v>
          </cell>
          <cell r="M6239" t="str">
            <v>P</v>
          </cell>
          <cell r="O6239" t="str">
            <v>Lechich, Louie</v>
          </cell>
        </row>
        <row r="6240">
          <cell r="C6240">
            <v>544255</v>
          </cell>
          <cell r="M6240" t="str">
            <v>P</v>
          </cell>
          <cell r="O6240" t="str">
            <v>Lechuga, Enrique</v>
          </cell>
        </row>
        <row r="6241">
          <cell r="C6241">
            <v>597772</v>
          </cell>
          <cell r="M6241" t="str">
            <v>P</v>
          </cell>
          <cell r="O6241" t="str">
            <v>Leclerc, Anyelo</v>
          </cell>
        </row>
        <row r="6242">
          <cell r="C6242">
            <v>600917</v>
          </cell>
          <cell r="M6242" t="str">
            <v>P</v>
          </cell>
          <cell r="O6242" t="str">
            <v>Leclerc, Jose</v>
          </cell>
        </row>
        <row r="6243">
          <cell r="C6243">
            <v>459967</v>
          </cell>
          <cell r="M6243" t="str">
            <v>P</v>
          </cell>
          <cell r="O6243" t="str">
            <v>LeCure, Sam</v>
          </cell>
        </row>
        <row r="6244">
          <cell r="C6244">
            <v>641780</v>
          </cell>
          <cell r="M6244" t="str">
            <v>P</v>
          </cell>
          <cell r="O6244" t="str">
            <v>Ledbetter, David</v>
          </cell>
        </row>
        <row r="6245">
          <cell r="C6245">
            <v>643409</v>
          </cell>
          <cell r="M6245" t="str">
            <v>P</v>
          </cell>
          <cell r="O6245" t="str">
            <v>Ledbetter, Ryan</v>
          </cell>
        </row>
        <row r="6246">
          <cell r="C6246">
            <v>593961</v>
          </cell>
          <cell r="M6246" t="str">
            <v>2B</v>
          </cell>
          <cell r="O6246" t="str">
            <v>Ledesma, Ronarsy</v>
          </cell>
        </row>
        <row r="6247">
          <cell r="C6247">
            <v>425656</v>
          </cell>
          <cell r="M6247" t="str">
            <v>P</v>
          </cell>
          <cell r="O6247" t="str">
            <v>Ledezma, Wil</v>
          </cell>
        </row>
        <row r="6248">
          <cell r="C6248">
            <v>640491</v>
          </cell>
          <cell r="M6248" t="str">
            <v>1B</v>
          </cell>
          <cell r="O6248" t="str">
            <v>Ledezma, Junnell</v>
          </cell>
        </row>
        <row r="6249">
          <cell r="C6249">
            <v>642746</v>
          </cell>
          <cell r="M6249" t="str">
            <v>P</v>
          </cell>
          <cell r="O6249" t="str">
            <v>Ledezma, Carlos</v>
          </cell>
        </row>
        <row r="6250">
          <cell r="C6250">
            <v>650550</v>
          </cell>
          <cell r="M6250" t="str">
            <v>P</v>
          </cell>
          <cell r="O6250" t="str">
            <v>Ledezma, Luis</v>
          </cell>
        </row>
        <row r="6251">
          <cell r="C6251">
            <v>644396</v>
          </cell>
          <cell r="M6251" t="str">
            <v>P</v>
          </cell>
          <cell r="O6251" t="str">
            <v>Ledo, Luis</v>
          </cell>
        </row>
        <row r="6252">
          <cell r="C6252">
            <v>424324</v>
          </cell>
          <cell r="M6252" t="str">
            <v>P</v>
          </cell>
          <cell r="O6252" t="str">
            <v>Lee, Cliff</v>
          </cell>
        </row>
        <row r="6253">
          <cell r="C6253">
            <v>489055</v>
          </cell>
          <cell r="M6253" t="str">
            <v>P</v>
          </cell>
          <cell r="O6253" t="str">
            <v>Lee, Michael</v>
          </cell>
        </row>
        <row r="6254">
          <cell r="C6254">
            <v>493193</v>
          </cell>
          <cell r="M6254" t="str">
            <v>1B</v>
          </cell>
          <cell r="O6254" t="str">
            <v>Lee, Dae-Ho</v>
          </cell>
        </row>
        <row r="6255">
          <cell r="C6255">
            <v>545346</v>
          </cell>
          <cell r="M6255" t="str">
            <v>P</v>
          </cell>
          <cell r="O6255" t="str">
            <v>Lee, Zach</v>
          </cell>
        </row>
        <row r="6256">
          <cell r="C6256">
            <v>547348</v>
          </cell>
          <cell r="M6256" t="str">
            <v>P</v>
          </cell>
          <cell r="O6256" t="str">
            <v>Lee, C.C.</v>
          </cell>
        </row>
        <row r="6257">
          <cell r="C6257">
            <v>571884</v>
          </cell>
          <cell r="M6257" t="str">
            <v>P</v>
          </cell>
          <cell r="O6257" t="str">
            <v>Lee, Brett</v>
          </cell>
        </row>
        <row r="6258">
          <cell r="C6258">
            <v>573349</v>
          </cell>
          <cell r="M6258" t="str">
            <v>SS</v>
          </cell>
          <cell r="O6258" t="str">
            <v>Lee, Hak-Ju</v>
          </cell>
        </row>
        <row r="6259">
          <cell r="C6259">
            <v>595296</v>
          </cell>
          <cell r="M6259" t="str">
            <v>P</v>
          </cell>
          <cell r="O6259" t="str">
            <v>Lee, Chris</v>
          </cell>
        </row>
        <row r="6260">
          <cell r="C6260">
            <v>595297</v>
          </cell>
          <cell r="M6260" t="str">
            <v>P</v>
          </cell>
          <cell r="O6260" t="str">
            <v>Lee, Nick</v>
          </cell>
        </row>
        <row r="6261">
          <cell r="C6261">
            <v>599416</v>
          </cell>
          <cell r="M6261" t="str">
            <v>P</v>
          </cell>
          <cell r="O6261" t="str">
            <v>Lee, Wilson</v>
          </cell>
        </row>
        <row r="6262">
          <cell r="C6262">
            <v>605334</v>
          </cell>
          <cell r="M6262" t="str">
            <v>P</v>
          </cell>
          <cell r="O6262" t="str">
            <v>Lee, Jacob</v>
          </cell>
        </row>
        <row r="6263">
          <cell r="C6263">
            <v>622230</v>
          </cell>
          <cell r="M6263" t="str">
            <v>P</v>
          </cell>
          <cell r="O6263" t="str">
            <v>Lee, Andrew</v>
          </cell>
        </row>
        <row r="6264">
          <cell r="C6264">
            <v>623963</v>
          </cell>
          <cell r="M6264" t="str">
            <v>P</v>
          </cell>
          <cell r="O6264" t="str">
            <v>Lee, Thomas</v>
          </cell>
        </row>
        <row r="6265">
          <cell r="C6265">
            <v>644197</v>
          </cell>
          <cell r="M6265" t="str">
            <v>P</v>
          </cell>
          <cell r="O6265" t="str">
            <v>Lee, Brandon</v>
          </cell>
        </row>
        <row r="6266">
          <cell r="C6266">
            <v>657657</v>
          </cell>
          <cell r="M6266" t="str">
            <v>1B</v>
          </cell>
          <cell r="O6266" t="str">
            <v>Lee, Alexander</v>
          </cell>
        </row>
        <row r="6267">
          <cell r="C6267">
            <v>657658</v>
          </cell>
          <cell r="M6267" t="str">
            <v>CF</v>
          </cell>
          <cell r="O6267" t="str">
            <v>Lee, Braxton</v>
          </cell>
        </row>
        <row r="6268">
          <cell r="C6268">
            <v>658304</v>
          </cell>
          <cell r="M6268" t="str">
            <v>P</v>
          </cell>
          <cell r="O6268" t="str">
            <v>Lee, Turner</v>
          </cell>
        </row>
        <row r="6269">
          <cell r="C6269">
            <v>666137</v>
          </cell>
          <cell r="M6269" t="str">
            <v>OF</v>
          </cell>
          <cell r="O6269" t="str">
            <v>Lee, Khalil</v>
          </cell>
        </row>
        <row r="6270">
          <cell r="C6270">
            <v>669276</v>
          </cell>
          <cell r="M6270" t="str">
            <v>P</v>
          </cell>
          <cell r="O6270" t="str">
            <v>Lee, Dylan</v>
          </cell>
        </row>
        <row r="6271">
          <cell r="C6271">
            <v>670373</v>
          </cell>
          <cell r="M6271" t="str">
            <v>1B</v>
          </cell>
          <cell r="O6271" t="str">
            <v>Lee, Alex</v>
          </cell>
        </row>
        <row r="6272">
          <cell r="C6272">
            <v>548122</v>
          </cell>
          <cell r="M6272" t="str">
            <v>P</v>
          </cell>
          <cell r="O6272" t="str">
            <v>Leenhouts, Drew</v>
          </cell>
        </row>
        <row r="6273">
          <cell r="C6273">
            <v>665230</v>
          </cell>
          <cell r="M6273" t="str">
            <v>P</v>
          </cell>
          <cell r="O6273" t="str">
            <v>Lees, Matt</v>
          </cell>
        </row>
        <row r="6274">
          <cell r="C6274">
            <v>489056</v>
          </cell>
          <cell r="M6274" t="str">
            <v>P</v>
          </cell>
          <cell r="O6274" t="str">
            <v>Leesman, Charlie</v>
          </cell>
        </row>
        <row r="6275">
          <cell r="C6275">
            <v>664037</v>
          </cell>
          <cell r="M6275" t="str">
            <v>SS</v>
          </cell>
          <cell r="O6275" t="str">
            <v>Leffler, Tyler</v>
          </cell>
        </row>
        <row r="6276">
          <cell r="C6276">
            <v>642666</v>
          </cell>
          <cell r="M6276" t="str">
            <v>P</v>
          </cell>
          <cell r="O6276" t="str">
            <v>LeFranc, Lu-Francito</v>
          </cell>
        </row>
        <row r="6277">
          <cell r="C6277">
            <v>663398</v>
          </cell>
          <cell r="M6277" t="str">
            <v>P</v>
          </cell>
          <cell r="O6277" t="str">
            <v>Leftwich, Luke</v>
          </cell>
        </row>
        <row r="6278">
          <cell r="C6278">
            <v>605335</v>
          </cell>
          <cell r="M6278" t="str">
            <v>P</v>
          </cell>
          <cell r="O6278" t="str">
            <v>Leibrandt, Brandon</v>
          </cell>
        </row>
        <row r="6279">
          <cell r="C6279">
            <v>425484</v>
          </cell>
          <cell r="M6279" t="str">
            <v>P</v>
          </cell>
          <cell r="O6279" t="str">
            <v>Leicester, Jon</v>
          </cell>
        </row>
        <row r="6280">
          <cell r="C6280">
            <v>655312</v>
          </cell>
          <cell r="M6280" t="str">
            <v>P</v>
          </cell>
          <cell r="O6280" t="str">
            <v>Leidenz, Jose</v>
          </cell>
        </row>
        <row r="6281">
          <cell r="C6281">
            <v>665107</v>
          </cell>
          <cell r="M6281" t="str">
            <v>P</v>
          </cell>
          <cell r="O6281" t="str">
            <v>Leitao, Brennan</v>
          </cell>
        </row>
        <row r="6282">
          <cell r="C6282">
            <v>643410</v>
          </cell>
          <cell r="M6282" t="str">
            <v>P</v>
          </cell>
          <cell r="O6282" t="str">
            <v>Leiter, Mark</v>
          </cell>
        </row>
        <row r="6283">
          <cell r="C6283">
            <v>518934</v>
          </cell>
          <cell r="M6283" t="str">
            <v>2B</v>
          </cell>
          <cell r="O6283" t="str">
            <v>LeMahieu, DJ</v>
          </cell>
        </row>
        <row r="6284">
          <cell r="C6284">
            <v>663856</v>
          </cell>
          <cell r="M6284" t="str">
            <v>P</v>
          </cell>
          <cell r="O6284" t="str">
            <v>Lemieux, Mack</v>
          </cell>
        </row>
        <row r="6285">
          <cell r="C6285">
            <v>594897</v>
          </cell>
          <cell r="M6285" t="str">
            <v>SS</v>
          </cell>
          <cell r="O6285" t="str">
            <v>Lemmerman, Jake</v>
          </cell>
        </row>
        <row r="6286">
          <cell r="C6286">
            <v>502017</v>
          </cell>
          <cell r="M6286" t="str">
            <v>2B</v>
          </cell>
          <cell r="O6286" t="str">
            <v>Lemon, Marcus</v>
          </cell>
        </row>
        <row r="6287">
          <cell r="C6287">
            <v>607617</v>
          </cell>
          <cell r="M6287" t="str">
            <v>P</v>
          </cell>
          <cell r="O6287" t="str">
            <v>Lemond, Zech</v>
          </cell>
        </row>
        <row r="6288">
          <cell r="C6288">
            <v>665925</v>
          </cell>
          <cell r="M6288" t="str">
            <v>C</v>
          </cell>
          <cell r="O6288" t="str">
            <v>Lemus, Edward</v>
          </cell>
        </row>
        <row r="6289">
          <cell r="C6289">
            <v>667595</v>
          </cell>
          <cell r="M6289" t="str">
            <v>P</v>
          </cell>
          <cell r="O6289" t="str">
            <v>Lenik, Kevin</v>
          </cell>
        </row>
        <row r="6290">
          <cell r="C6290">
            <v>444952</v>
          </cell>
          <cell r="M6290" t="str">
            <v>1B</v>
          </cell>
          <cell r="O6290" t="str">
            <v>Lennerton, Jordan</v>
          </cell>
        </row>
        <row r="6291">
          <cell r="C6291">
            <v>455376</v>
          </cell>
          <cell r="M6291" t="str">
            <v>P</v>
          </cell>
          <cell r="O6291" t="str">
            <v>Leon, Arcenio</v>
          </cell>
        </row>
        <row r="6292">
          <cell r="C6292">
            <v>459441</v>
          </cell>
          <cell r="M6292" t="str">
            <v>CF</v>
          </cell>
          <cell r="O6292" t="str">
            <v>Leon, Maxwell</v>
          </cell>
        </row>
        <row r="6293">
          <cell r="C6293">
            <v>468850</v>
          </cell>
          <cell r="M6293" t="str">
            <v>P</v>
          </cell>
          <cell r="O6293" t="str">
            <v>Leon, Cupertino</v>
          </cell>
        </row>
        <row r="6294">
          <cell r="C6294">
            <v>504186</v>
          </cell>
          <cell r="M6294" t="str">
            <v>P</v>
          </cell>
          <cell r="O6294" t="str">
            <v>Leon, Arnold</v>
          </cell>
        </row>
        <row r="6295">
          <cell r="C6295">
            <v>506702</v>
          </cell>
          <cell r="M6295" t="str">
            <v>C</v>
          </cell>
          <cell r="O6295" t="str">
            <v>Leon, Sandy</v>
          </cell>
        </row>
        <row r="6296">
          <cell r="C6296">
            <v>624645</v>
          </cell>
          <cell r="M6296" t="str">
            <v>C</v>
          </cell>
          <cell r="O6296" t="str">
            <v>Leon, Julian</v>
          </cell>
        </row>
        <row r="6297">
          <cell r="C6297">
            <v>650706</v>
          </cell>
          <cell r="M6297" t="str">
            <v>P</v>
          </cell>
          <cell r="O6297" t="str">
            <v>Leon, Nelson</v>
          </cell>
        </row>
        <row r="6298">
          <cell r="C6298">
            <v>650820</v>
          </cell>
          <cell r="M6298" t="str">
            <v>P</v>
          </cell>
          <cell r="O6298" t="str">
            <v>Leon, Edgardo</v>
          </cell>
        </row>
        <row r="6299">
          <cell r="C6299">
            <v>665829</v>
          </cell>
          <cell r="M6299" t="str">
            <v>SS</v>
          </cell>
          <cell r="O6299" t="str">
            <v>Leon, Luis</v>
          </cell>
        </row>
        <row r="6300">
          <cell r="C6300">
            <v>592495</v>
          </cell>
          <cell r="M6300" t="str">
            <v>3B</v>
          </cell>
          <cell r="O6300" t="str">
            <v>Leonard, Joe</v>
          </cell>
        </row>
        <row r="6301">
          <cell r="C6301">
            <v>596018</v>
          </cell>
          <cell r="M6301" t="str">
            <v>1B</v>
          </cell>
          <cell r="O6301" t="str">
            <v>Leonard, Patrick</v>
          </cell>
        </row>
        <row r="6302">
          <cell r="C6302">
            <v>664896</v>
          </cell>
          <cell r="M6302" t="str">
            <v>C</v>
          </cell>
          <cell r="O6302" t="str">
            <v>Leonard, Steven</v>
          </cell>
        </row>
        <row r="6303">
          <cell r="C6303">
            <v>642737</v>
          </cell>
          <cell r="M6303" t="str">
            <v>2B</v>
          </cell>
          <cell r="O6303" t="str">
            <v>Leonardo, Daniel</v>
          </cell>
        </row>
        <row r="6304">
          <cell r="C6304">
            <v>657659</v>
          </cell>
          <cell r="M6304" t="str">
            <v>3B</v>
          </cell>
          <cell r="O6304" t="str">
            <v>Leonards, Ryan</v>
          </cell>
        </row>
        <row r="6305">
          <cell r="C6305">
            <v>642602</v>
          </cell>
          <cell r="M6305" t="str">
            <v>P</v>
          </cell>
          <cell r="O6305" t="str">
            <v>Leoncio, Tomas</v>
          </cell>
        </row>
        <row r="6306">
          <cell r="C6306">
            <v>608678</v>
          </cell>
          <cell r="M6306" t="str">
            <v>P</v>
          </cell>
          <cell r="O6306" t="str">
            <v>Leone, Dominic</v>
          </cell>
        </row>
        <row r="6307">
          <cell r="C6307">
            <v>592496</v>
          </cell>
          <cell r="M6307" t="str">
            <v>C</v>
          </cell>
          <cell r="O6307" t="str">
            <v>Leonida, Cole</v>
          </cell>
        </row>
        <row r="6308">
          <cell r="C6308">
            <v>570708</v>
          </cell>
          <cell r="M6308" t="str">
            <v>LF</v>
          </cell>
          <cell r="O6308" t="str">
            <v>Leonora, Ericson</v>
          </cell>
        </row>
        <row r="6309">
          <cell r="C6309">
            <v>434679</v>
          </cell>
          <cell r="M6309" t="str">
            <v>P</v>
          </cell>
          <cell r="O6309" t="str">
            <v>Lerew, Anthony</v>
          </cell>
        </row>
        <row r="6310">
          <cell r="C6310">
            <v>460092</v>
          </cell>
          <cell r="M6310" t="str">
            <v>P</v>
          </cell>
          <cell r="O6310" t="str">
            <v>Leroux, Chris</v>
          </cell>
        </row>
        <row r="6311">
          <cell r="C6311">
            <v>571887</v>
          </cell>
          <cell r="M6311" t="str">
            <v>IF</v>
          </cell>
          <cell r="O6311" t="str">
            <v>Leroux, Jon</v>
          </cell>
        </row>
        <row r="6312">
          <cell r="C6312">
            <v>452722</v>
          </cell>
          <cell r="M6312" t="str">
            <v>C</v>
          </cell>
          <cell r="O6312" t="str">
            <v>Lerud, Steven</v>
          </cell>
        </row>
        <row r="6313">
          <cell r="C6313">
            <v>452657</v>
          </cell>
          <cell r="M6313" t="str">
            <v>P</v>
          </cell>
          <cell r="O6313" t="str">
            <v>Lester, Jon</v>
          </cell>
        </row>
        <row r="6314">
          <cell r="C6314">
            <v>623507</v>
          </cell>
          <cell r="M6314" t="str">
            <v>3B</v>
          </cell>
          <cell r="O6314" t="str">
            <v>Lester, Josh</v>
          </cell>
        </row>
        <row r="6315">
          <cell r="C6315">
            <v>664724</v>
          </cell>
          <cell r="M6315" t="str">
            <v>P</v>
          </cell>
          <cell r="O6315" t="str">
            <v>Letkeman, Reign</v>
          </cell>
        </row>
        <row r="6316">
          <cell r="C6316">
            <v>670459</v>
          </cell>
          <cell r="M6316" t="str">
            <v>P</v>
          </cell>
          <cell r="O6316" t="str">
            <v>Letkewicz, Michael</v>
          </cell>
        </row>
        <row r="6317">
          <cell r="C6317">
            <v>622216</v>
          </cell>
          <cell r="M6317" t="str">
            <v>P</v>
          </cell>
          <cell r="O6317" t="str">
            <v>Leverett, Jarret</v>
          </cell>
        </row>
        <row r="6318">
          <cell r="C6318">
            <v>664230</v>
          </cell>
          <cell r="M6318" t="str">
            <v>P</v>
          </cell>
          <cell r="O6318" t="str">
            <v>LeVert, Matt</v>
          </cell>
        </row>
        <row r="6319">
          <cell r="C6319">
            <v>656653</v>
          </cell>
          <cell r="M6319" t="str">
            <v>C</v>
          </cell>
          <cell r="O6319" t="str">
            <v>Levy, Stuart</v>
          </cell>
        </row>
        <row r="6320">
          <cell r="C6320">
            <v>592499</v>
          </cell>
          <cell r="M6320" t="str">
            <v>P</v>
          </cell>
          <cell r="O6320" t="str">
            <v>Lewicki, Artie</v>
          </cell>
        </row>
        <row r="6321">
          <cell r="C6321">
            <v>407890</v>
          </cell>
          <cell r="M6321" t="str">
            <v>P</v>
          </cell>
          <cell r="O6321" t="str">
            <v>Lewis, Colby</v>
          </cell>
        </row>
        <row r="6322">
          <cell r="C6322">
            <v>489058</v>
          </cell>
          <cell r="M6322" t="str">
            <v>P</v>
          </cell>
          <cell r="O6322" t="str">
            <v>Lewis, Fred</v>
          </cell>
        </row>
        <row r="6323">
          <cell r="C6323">
            <v>607370</v>
          </cell>
          <cell r="M6323" t="str">
            <v>CF</v>
          </cell>
          <cell r="O6323" t="str">
            <v>Lewis, Taylor</v>
          </cell>
        </row>
        <row r="6324">
          <cell r="C6324">
            <v>625974</v>
          </cell>
          <cell r="M6324" t="str">
            <v>P</v>
          </cell>
          <cell r="O6324" t="str">
            <v>Lewis, Sam</v>
          </cell>
        </row>
        <row r="6325">
          <cell r="C6325">
            <v>641786</v>
          </cell>
          <cell r="M6325" t="str">
            <v>OF</v>
          </cell>
          <cell r="O6325" t="str">
            <v>Lewis, Kyle</v>
          </cell>
        </row>
        <row r="6326">
          <cell r="C6326">
            <v>656654</v>
          </cell>
          <cell r="M6326" t="str">
            <v>P</v>
          </cell>
          <cell r="O6326" t="str">
            <v>Lewis, Taylor</v>
          </cell>
        </row>
        <row r="6327">
          <cell r="C6327">
            <v>659088</v>
          </cell>
          <cell r="M6327" t="str">
            <v>P</v>
          </cell>
          <cell r="O6327" t="str">
            <v>Lewis, Daniel</v>
          </cell>
        </row>
        <row r="6328">
          <cell r="C6328">
            <v>642736</v>
          </cell>
          <cell r="M6328" t="str">
            <v>2B</v>
          </cell>
          <cell r="O6328" t="str">
            <v>Leyba, Domingo</v>
          </cell>
        </row>
        <row r="6329">
          <cell r="C6329">
            <v>594631</v>
          </cell>
          <cell r="M6329" t="str">
            <v>P</v>
          </cell>
          <cell r="O6329" t="str">
            <v>Leyer, Euclides</v>
          </cell>
        </row>
        <row r="6330">
          <cell r="C6330">
            <v>622490</v>
          </cell>
          <cell r="M6330" t="str">
            <v>P</v>
          </cell>
          <cell r="O6330" t="str">
            <v>Leyer, Robinson</v>
          </cell>
        </row>
        <row r="6331">
          <cell r="C6331">
            <v>592502</v>
          </cell>
          <cell r="M6331" t="str">
            <v>1B</v>
          </cell>
          <cell r="O6331" t="str">
            <v>Leyland, Pat</v>
          </cell>
        </row>
        <row r="6332">
          <cell r="C6332">
            <v>667351</v>
          </cell>
          <cell r="M6332" t="str">
            <v>SS</v>
          </cell>
          <cell r="O6332" t="str">
            <v>Leyton, Brandon</v>
          </cell>
        </row>
        <row r="6333">
          <cell r="C6333">
            <v>659625</v>
          </cell>
          <cell r="M6333" t="str">
            <v>P</v>
          </cell>
          <cell r="O6333" t="str">
            <v>Leyva, Lazaro</v>
          </cell>
        </row>
        <row r="6334">
          <cell r="C6334">
            <v>661402</v>
          </cell>
          <cell r="M6334" t="str">
            <v>OF</v>
          </cell>
          <cell r="O6334" t="str">
            <v>Leyva, Elier</v>
          </cell>
        </row>
        <row r="6335">
          <cell r="C6335">
            <v>606302</v>
          </cell>
          <cell r="M6335" t="str">
            <v>P</v>
          </cell>
          <cell r="O6335" t="str">
            <v>Lezama, Angel</v>
          </cell>
        </row>
        <row r="6336">
          <cell r="C6336">
            <v>661405</v>
          </cell>
          <cell r="M6336" t="str">
            <v>C</v>
          </cell>
          <cell r="O6336" t="str">
            <v>Lezama, Jose</v>
          </cell>
        </row>
        <row r="6337">
          <cell r="C6337">
            <v>666805</v>
          </cell>
          <cell r="M6337" t="str">
            <v>P</v>
          </cell>
          <cell r="O6337" t="str">
            <v>Lezama, Aaron</v>
          </cell>
        </row>
        <row r="6338">
          <cell r="C6338">
            <v>650220</v>
          </cell>
          <cell r="M6338" t="str">
            <v>P</v>
          </cell>
          <cell r="O6338" t="str">
            <v>Liao, Jen-Lei</v>
          </cell>
        </row>
        <row r="6339">
          <cell r="C6339">
            <v>642451</v>
          </cell>
          <cell r="M6339" t="str">
            <v>CF</v>
          </cell>
          <cell r="O6339" t="str">
            <v>Liberato, Luis</v>
          </cell>
        </row>
        <row r="6340">
          <cell r="C6340">
            <v>571893</v>
          </cell>
          <cell r="M6340" t="str">
            <v>P</v>
          </cell>
          <cell r="O6340" t="str">
            <v>Liberatore, Adam</v>
          </cell>
        </row>
        <row r="6341">
          <cell r="C6341">
            <v>650428</v>
          </cell>
          <cell r="M6341" t="str">
            <v>C</v>
          </cell>
          <cell r="O6341" t="str">
            <v>Liberatore, Ernesto</v>
          </cell>
        </row>
        <row r="6342">
          <cell r="C6342">
            <v>665112</v>
          </cell>
          <cell r="M6342" t="str">
            <v>P</v>
          </cell>
          <cell r="O6342" t="str">
            <v>Libuda, Ben</v>
          </cell>
        </row>
        <row r="6343">
          <cell r="C6343">
            <v>658298</v>
          </cell>
          <cell r="M6343" t="str">
            <v>2B</v>
          </cell>
          <cell r="O6343" t="str">
            <v>Lichtenthaler, Christian</v>
          </cell>
        </row>
        <row r="6344">
          <cell r="C6344">
            <v>623246</v>
          </cell>
          <cell r="M6344" t="str">
            <v>2B</v>
          </cell>
          <cell r="O6344" t="str">
            <v>Licon, Joel</v>
          </cell>
        </row>
        <row r="6345">
          <cell r="C6345">
            <v>499926</v>
          </cell>
          <cell r="M6345" t="str">
            <v>3B</v>
          </cell>
          <cell r="O6345" t="str">
            <v>Liddi, Alex</v>
          </cell>
        </row>
        <row r="6346">
          <cell r="C6346">
            <v>621457</v>
          </cell>
          <cell r="M6346" t="str">
            <v>OF</v>
          </cell>
          <cell r="O6346" t="str">
            <v>Lien, Connor</v>
          </cell>
        </row>
        <row r="6347">
          <cell r="C6347">
            <v>641788</v>
          </cell>
          <cell r="M6347" t="str">
            <v>P</v>
          </cell>
          <cell r="O6347" t="str">
            <v>Lieser, Scott</v>
          </cell>
        </row>
        <row r="6348">
          <cell r="C6348">
            <v>641789</v>
          </cell>
          <cell r="M6348" t="str">
            <v>P</v>
          </cell>
          <cell r="O6348" t="str">
            <v>Lietz, Dan</v>
          </cell>
        </row>
        <row r="6349">
          <cell r="C6349">
            <v>572990</v>
          </cell>
          <cell r="M6349" t="str">
            <v>P</v>
          </cell>
          <cell r="O6349" t="str">
            <v>Light, Pat</v>
          </cell>
        </row>
        <row r="6350">
          <cell r="C6350">
            <v>621405</v>
          </cell>
          <cell r="M6350" t="str">
            <v>P</v>
          </cell>
          <cell r="O6350" t="str">
            <v>Lilek, Brett</v>
          </cell>
        </row>
        <row r="6351">
          <cell r="C6351">
            <v>452121</v>
          </cell>
          <cell r="M6351" t="str">
            <v>2B</v>
          </cell>
          <cell r="O6351" t="str">
            <v>Lillibridge, Brent</v>
          </cell>
        </row>
        <row r="6352">
          <cell r="C6352">
            <v>670396</v>
          </cell>
          <cell r="M6352" t="str">
            <v>P</v>
          </cell>
          <cell r="O6352" t="str">
            <v>Lillis, Blake</v>
          </cell>
        </row>
        <row r="6353">
          <cell r="C6353">
            <v>641790</v>
          </cell>
          <cell r="M6353" t="str">
            <v>P</v>
          </cell>
          <cell r="O6353" t="str">
            <v>Lillis-White, Connor</v>
          </cell>
        </row>
        <row r="6354">
          <cell r="C6354">
            <v>655311</v>
          </cell>
          <cell r="M6354" t="str">
            <v>P</v>
          </cell>
          <cell r="O6354" t="str">
            <v>Lima, Gabriel</v>
          </cell>
        </row>
        <row r="6355">
          <cell r="C6355">
            <v>501910</v>
          </cell>
          <cell r="M6355" t="str">
            <v>RF</v>
          </cell>
          <cell r="O6355" t="str">
            <v>Limonta, Johan</v>
          </cell>
        </row>
        <row r="6356">
          <cell r="C6356">
            <v>521428</v>
          </cell>
          <cell r="M6356" t="str">
            <v>P</v>
          </cell>
          <cell r="O6356" t="str">
            <v>Lin, Che-Hsuan</v>
          </cell>
        </row>
        <row r="6357">
          <cell r="C6357">
            <v>614184</v>
          </cell>
          <cell r="M6357" t="str">
            <v>P</v>
          </cell>
          <cell r="O6357" t="str">
            <v>Lin, Yi-Hsiang</v>
          </cell>
        </row>
        <row r="6358">
          <cell r="C6358">
            <v>624407</v>
          </cell>
          <cell r="M6358" t="str">
            <v>SS</v>
          </cell>
          <cell r="O6358" t="str">
            <v>Lin, Tzu-Wei</v>
          </cell>
        </row>
        <row r="6359">
          <cell r="C6359">
            <v>666020</v>
          </cell>
          <cell r="M6359" t="str">
            <v>P</v>
          </cell>
          <cell r="O6359" t="str">
            <v>Lin, Kai-Wei</v>
          </cell>
        </row>
        <row r="6360">
          <cell r="C6360">
            <v>493333</v>
          </cell>
          <cell r="M6360" t="str">
            <v>IF</v>
          </cell>
          <cell r="O6360" t="str">
            <v>Linares, J.C.</v>
          </cell>
        </row>
        <row r="6361">
          <cell r="C6361">
            <v>544881</v>
          </cell>
          <cell r="M6361" t="str">
            <v>3B</v>
          </cell>
          <cell r="O6361" t="str">
            <v>Linares, Donell</v>
          </cell>
        </row>
        <row r="6362">
          <cell r="C6362">
            <v>546235</v>
          </cell>
          <cell r="M6362" t="str">
            <v>2B</v>
          </cell>
          <cell r="O6362" t="str">
            <v>Linares, Raul</v>
          </cell>
        </row>
        <row r="6363">
          <cell r="C6363">
            <v>642526</v>
          </cell>
          <cell r="M6363" t="str">
            <v>P</v>
          </cell>
          <cell r="O6363" t="str">
            <v>Linares, Joel</v>
          </cell>
        </row>
        <row r="6364">
          <cell r="C6364">
            <v>645260</v>
          </cell>
          <cell r="M6364" t="str">
            <v>SS</v>
          </cell>
          <cell r="O6364" t="str">
            <v>Linares, Hector</v>
          </cell>
        </row>
        <row r="6365">
          <cell r="C6365">
            <v>646358</v>
          </cell>
          <cell r="M6365" t="str">
            <v>P</v>
          </cell>
          <cell r="O6365" t="str">
            <v>Linares, Leandro</v>
          </cell>
        </row>
        <row r="6366">
          <cell r="C6366">
            <v>658655</v>
          </cell>
          <cell r="M6366" t="str">
            <v>P</v>
          </cell>
          <cell r="O6366" t="str">
            <v>Linares, Jesus</v>
          </cell>
        </row>
        <row r="6367">
          <cell r="C6367">
            <v>660831</v>
          </cell>
          <cell r="M6367" t="str">
            <v>P</v>
          </cell>
          <cell r="O6367" t="str">
            <v>Linares, Resly</v>
          </cell>
        </row>
        <row r="6368">
          <cell r="C6368">
            <v>666716</v>
          </cell>
          <cell r="M6368" t="str">
            <v>P</v>
          </cell>
          <cell r="O6368" t="str">
            <v>Linares, Wanderson</v>
          </cell>
        </row>
        <row r="6369">
          <cell r="C6369">
            <v>667352</v>
          </cell>
          <cell r="M6369" t="str">
            <v>2B</v>
          </cell>
          <cell r="O6369" t="str">
            <v>Linares, Angel</v>
          </cell>
        </row>
        <row r="6370">
          <cell r="C6370">
            <v>453311</v>
          </cell>
          <cell r="M6370" t="str">
            <v>P</v>
          </cell>
          <cell r="O6370" t="str">
            <v>Lincecum, Tim</v>
          </cell>
        </row>
        <row r="6371">
          <cell r="C6371">
            <v>453184</v>
          </cell>
          <cell r="M6371" t="str">
            <v>P</v>
          </cell>
          <cell r="O6371" t="str">
            <v>Lincoln, Brad</v>
          </cell>
        </row>
        <row r="6372">
          <cell r="C6372">
            <v>452252</v>
          </cell>
          <cell r="M6372" t="str">
            <v>1B</v>
          </cell>
          <cell r="O6372" t="str">
            <v>Lind, Adam</v>
          </cell>
        </row>
        <row r="6373">
          <cell r="C6373">
            <v>643412</v>
          </cell>
          <cell r="M6373" t="str">
            <v>SS</v>
          </cell>
          <cell r="O6373" t="str">
            <v>Lindauer, Thomas</v>
          </cell>
        </row>
        <row r="6374">
          <cell r="C6374">
            <v>458676</v>
          </cell>
          <cell r="M6374" t="str">
            <v>P</v>
          </cell>
          <cell r="O6374" t="str">
            <v>Lindblom, Josh</v>
          </cell>
        </row>
        <row r="6375">
          <cell r="C6375">
            <v>663380</v>
          </cell>
          <cell r="M6375" t="str">
            <v>P</v>
          </cell>
          <cell r="O6375" t="str">
            <v>Lindell, Karsen</v>
          </cell>
        </row>
        <row r="6376">
          <cell r="C6376">
            <v>643413</v>
          </cell>
          <cell r="M6376" t="str">
            <v>2B</v>
          </cell>
          <cell r="O6376" t="str">
            <v>Lindemuth, Ryan</v>
          </cell>
        </row>
        <row r="6377">
          <cell r="C6377">
            <v>605338</v>
          </cell>
          <cell r="M6377" t="str">
            <v>P</v>
          </cell>
          <cell r="O6377" t="str">
            <v>Lindgren, Jacob</v>
          </cell>
        </row>
        <row r="6378">
          <cell r="C6378">
            <v>665146</v>
          </cell>
          <cell r="M6378" t="str">
            <v>OF</v>
          </cell>
          <cell r="O6378" t="str">
            <v>Lindley, London</v>
          </cell>
        </row>
        <row r="6379">
          <cell r="C6379">
            <v>596019</v>
          </cell>
          <cell r="M6379" t="str">
            <v>SS</v>
          </cell>
          <cell r="O6379" t="str">
            <v>Lindor, Francisco</v>
          </cell>
        </row>
        <row r="6380">
          <cell r="C6380">
            <v>592505</v>
          </cell>
          <cell r="M6380" t="str">
            <v>P</v>
          </cell>
          <cell r="O6380" t="str">
            <v>Lindquist, Sam</v>
          </cell>
        </row>
        <row r="6381">
          <cell r="C6381">
            <v>663664</v>
          </cell>
          <cell r="M6381" t="str">
            <v>OF</v>
          </cell>
          <cell r="O6381" t="str">
            <v>Lindsay, Desmond</v>
          </cell>
        </row>
        <row r="6382">
          <cell r="C6382">
            <v>439664</v>
          </cell>
          <cell r="M6382" t="str">
            <v>1B</v>
          </cell>
          <cell r="O6382" t="str">
            <v>Lindsey, John</v>
          </cell>
        </row>
        <row r="6383">
          <cell r="C6383">
            <v>592506</v>
          </cell>
          <cell r="M6383" t="str">
            <v>2B</v>
          </cell>
          <cell r="O6383" t="str">
            <v>Lindsey, Taylor</v>
          </cell>
        </row>
        <row r="6384">
          <cell r="C6384">
            <v>434637</v>
          </cell>
          <cell r="M6384" t="str">
            <v>P</v>
          </cell>
          <cell r="O6384" t="str">
            <v>Lindstrom, Matt</v>
          </cell>
        </row>
        <row r="6385">
          <cell r="C6385">
            <v>594901</v>
          </cell>
          <cell r="M6385" t="str">
            <v>P</v>
          </cell>
          <cell r="O6385" t="str">
            <v>Linehan, Tyler</v>
          </cell>
        </row>
        <row r="6386">
          <cell r="C6386">
            <v>456899</v>
          </cell>
          <cell r="M6386" t="str">
            <v>P</v>
          </cell>
          <cell r="O6386" t="str">
            <v>Link, Jon</v>
          </cell>
        </row>
        <row r="6387">
          <cell r="C6387">
            <v>670374</v>
          </cell>
          <cell r="M6387" t="str">
            <v>OF</v>
          </cell>
          <cell r="O6387" t="str">
            <v>Linkous, Steven</v>
          </cell>
        </row>
        <row r="6388">
          <cell r="C6388">
            <v>593449</v>
          </cell>
          <cell r="M6388" t="str">
            <v>C</v>
          </cell>
          <cell r="O6388" t="str">
            <v>Lino, Gabriel</v>
          </cell>
        </row>
        <row r="6389">
          <cell r="C6389">
            <v>543451</v>
          </cell>
          <cell r="M6389" t="str">
            <v>CF</v>
          </cell>
          <cell r="O6389" t="str">
            <v>Linton, Ollie</v>
          </cell>
        </row>
        <row r="6390">
          <cell r="C6390">
            <v>547181</v>
          </cell>
          <cell r="M6390" t="str">
            <v>CF</v>
          </cell>
          <cell r="O6390" t="str">
            <v>Lipka, Matt</v>
          </cell>
        </row>
        <row r="6391">
          <cell r="C6391">
            <v>502726</v>
          </cell>
          <cell r="M6391" t="str">
            <v>C</v>
          </cell>
          <cell r="O6391" t="str">
            <v>Lipkin, Ryan</v>
          </cell>
        </row>
        <row r="6392">
          <cell r="C6392">
            <v>622338</v>
          </cell>
          <cell r="M6392" t="str">
            <v>P</v>
          </cell>
          <cell r="O6392" t="str">
            <v>Liranzo, Jesus</v>
          </cell>
        </row>
        <row r="6393">
          <cell r="C6393">
            <v>622756</v>
          </cell>
          <cell r="M6393" t="str">
            <v>C</v>
          </cell>
          <cell r="O6393" t="str">
            <v>Liranzo, Ozzie</v>
          </cell>
        </row>
        <row r="6394">
          <cell r="C6394">
            <v>434538</v>
          </cell>
          <cell r="M6394" t="str">
            <v>P</v>
          </cell>
          <cell r="O6394" t="str">
            <v>Liriano, Francisco</v>
          </cell>
        </row>
        <row r="6395">
          <cell r="C6395">
            <v>542642</v>
          </cell>
          <cell r="M6395" t="str">
            <v>LF</v>
          </cell>
          <cell r="O6395" t="str">
            <v>Liriano, Rymer</v>
          </cell>
        </row>
        <row r="6396">
          <cell r="C6396">
            <v>602105</v>
          </cell>
          <cell r="M6396" t="str">
            <v>P</v>
          </cell>
          <cell r="O6396" t="str">
            <v>Liriano, Elvin</v>
          </cell>
        </row>
        <row r="6397">
          <cell r="C6397">
            <v>642421</v>
          </cell>
          <cell r="M6397" t="str">
            <v>P</v>
          </cell>
          <cell r="O6397" t="str">
            <v>Liriano, Roberto</v>
          </cell>
        </row>
        <row r="6398">
          <cell r="C6398">
            <v>660303</v>
          </cell>
          <cell r="M6398" t="str">
            <v>P</v>
          </cell>
          <cell r="O6398" t="str">
            <v>Liriano, Edin</v>
          </cell>
        </row>
        <row r="6399">
          <cell r="C6399">
            <v>664322</v>
          </cell>
          <cell r="M6399" t="str">
            <v>C</v>
          </cell>
          <cell r="O6399" t="str">
            <v>Liriano, Luis</v>
          </cell>
        </row>
        <row r="6400">
          <cell r="C6400">
            <v>665810</v>
          </cell>
          <cell r="M6400" t="str">
            <v>SS</v>
          </cell>
          <cell r="O6400" t="str">
            <v>Liriano, Welin</v>
          </cell>
        </row>
        <row r="6401">
          <cell r="C6401">
            <v>454977</v>
          </cell>
          <cell r="M6401" t="str">
            <v>3B</v>
          </cell>
          <cell r="O6401" t="str">
            <v>Lisson, Mario</v>
          </cell>
        </row>
        <row r="6402">
          <cell r="C6402">
            <v>641793</v>
          </cell>
          <cell r="M6402" t="str">
            <v>P</v>
          </cell>
          <cell r="O6402" t="str">
            <v>Littell, Zack</v>
          </cell>
        </row>
        <row r="6403">
          <cell r="C6403">
            <v>547171</v>
          </cell>
          <cell r="M6403" t="str">
            <v>C</v>
          </cell>
          <cell r="O6403" t="str">
            <v>Littlewood, Marcus</v>
          </cell>
        </row>
        <row r="6404">
          <cell r="C6404">
            <v>592511</v>
          </cell>
          <cell r="M6404" t="str">
            <v>P</v>
          </cell>
          <cell r="O6404" t="str">
            <v>Littrell, Corey</v>
          </cell>
        </row>
        <row r="6405">
          <cell r="C6405">
            <v>518944</v>
          </cell>
          <cell r="M6405" t="str">
            <v>P</v>
          </cell>
          <cell r="O6405" t="str">
            <v>Lively, Mitch</v>
          </cell>
        </row>
        <row r="6406">
          <cell r="C6406">
            <v>594902</v>
          </cell>
          <cell r="M6406" t="str">
            <v>P</v>
          </cell>
          <cell r="O6406" t="str">
            <v>Lively, Ben</v>
          </cell>
        </row>
        <row r="6407">
          <cell r="C6407">
            <v>641795</v>
          </cell>
          <cell r="M6407" t="str">
            <v>P</v>
          </cell>
          <cell r="O6407" t="str">
            <v>Livengood, Justin</v>
          </cell>
        </row>
        <row r="6408">
          <cell r="C6408">
            <v>607621</v>
          </cell>
          <cell r="M6408" t="str">
            <v>CF</v>
          </cell>
          <cell r="O6408" t="str">
            <v>Livesay, Cody</v>
          </cell>
        </row>
        <row r="6409">
          <cell r="C6409">
            <v>670337</v>
          </cell>
          <cell r="M6409" t="str">
            <v>C</v>
          </cell>
          <cell r="O6409" t="str">
            <v>Livingston, Chase</v>
          </cell>
        </row>
        <row r="6410">
          <cell r="C6410">
            <v>467785</v>
          </cell>
          <cell r="M6410" t="str">
            <v>P</v>
          </cell>
          <cell r="O6410" t="str">
            <v>Liz, Radhames</v>
          </cell>
        </row>
        <row r="6411">
          <cell r="C6411">
            <v>642292</v>
          </cell>
          <cell r="M6411" t="str">
            <v>3B</v>
          </cell>
          <cell r="O6411" t="str">
            <v>Lizardo, Yeridolfo</v>
          </cell>
        </row>
        <row r="6412">
          <cell r="C6412">
            <v>650991</v>
          </cell>
          <cell r="M6412" t="str">
            <v>3B</v>
          </cell>
          <cell r="O6412" t="str">
            <v>Lizardo, Bryan</v>
          </cell>
        </row>
        <row r="6413">
          <cell r="C6413">
            <v>466944</v>
          </cell>
          <cell r="M6413" t="str">
            <v>P</v>
          </cell>
          <cell r="O6413" t="str">
            <v>Lizarraga, Sergio</v>
          </cell>
        </row>
        <row r="6414">
          <cell r="C6414">
            <v>471144</v>
          </cell>
          <cell r="M6414" t="str">
            <v>SS</v>
          </cell>
          <cell r="O6414" t="str">
            <v>Lizarraga, Francisco</v>
          </cell>
        </row>
        <row r="6415">
          <cell r="C6415">
            <v>660840</v>
          </cell>
          <cell r="M6415" t="str">
            <v>C</v>
          </cell>
          <cell r="O6415" t="str">
            <v>Lizarraga, Jose</v>
          </cell>
        </row>
        <row r="6416">
          <cell r="C6416">
            <v>659636</v>
          </cell>
          <cell r="M6416" t="str">
            <v>SS</v>
          </cell>
          <cell r="O6416" t="str">
            <v>Ljatifi, Nadir</v>
          </cell>
        </row>
        <row r="6417">
          <cell r="C6417">
            <v>480517</v>
          </cell>
          <cell r="M6417" t="str">
            <v>P</v>
          </cell>
          <cell r="O6417" t="str">
            <v>Llamas, Eder</v>
          </cell>
        </row>
        <row r="6418">
          <cell r="C6418">
            <v>657663</v>
          </cell>
          <cell r="M6418" t="str">
            <v>P</v>
          </cell>
          <cell r="O6418" t="str">
            <v>Llanes, Gabriel</v>
          </cell>
        </row>
        <row r="6419">
          <cell r="C6419">
            <v>607622</v>
          </cell>
          <cell r="M6419" t="str">
            <v>C</v>
          </cell>
          <cell r="O6419" t="str">
            <v>Llera, Robert</v>
          </cell>
        </row>
        <row r="6420">
          <cell r="C6420">
            <v>621519</v>
          </cell>
          <cell r="M6420" t="str">
            <v>C</v>
          </cell>
          <cell r="O6420" t="str">
            <v>Llewellyn, Phildrick</v>
          </cell>
        </row>
        <row r="6421">
          <cell r="C6421">
            <v>623484</v>
          </cell>
          <cell r="M6421" t="str">
            <v>P</v>
          </cell>
          <cell r="O6421" t="str">
            <v>Llorens, Dixon</v>
          </cell>
        </row>
        <row r="6422">
          <cell r="C6422">
            <v>661440</v>
          </cell>
          <cell r="M6422" t="str">
            <v>P</v>
          </cell>
          <cell r="O6422" t="str">
            <v>Llovera, Mauricio</v>
          </cell>
        </row>
        <row r="6423">
          <cell r="C6423">
            <v>643414</v>
          </cell>
          <cell r="M6423" t="str">
            <v>P</v>
          </cell>
          <cell r="O6423" t="str">
            <v>Lloyd, Kyle</v>
          </cell>
        </row>
        <row r="6424">
          <cell r="C6424">
            <v>547568</v>
          </cell>
          <cell r="M6424" t="str">
            <v>P</v>
          </cell>
          <cell r="O6424" t="str">
            <v>Lo, Chia-Jen</v>
          </cell>
        </row>
        <row r="6425">
          <cell r="C6425">
            <v>623920</v>
          </cell>
          <cell r="M6425" t="str">
            <v>P</v>
          </cell>
          <cell r="O6425" t="str">
            <v>Lo, Kuo Hua</v>
          </cell>
        </row>
        <row r="6426">
          <cell r="C6426">
            <v>667353</v>
          </cell>
          <cell r="M6426" t="str">
            <v>SS</v>
          </cell>
          <cell r="O6426" t="str">
            <v>Loaisiga, Mike</v>
          </cell>
        </row>
        <row r="6427">
          <cell r="C6427">
            <v>446653</v>
          </cell>
          <cell r="M6427" t="str">
            <v>C</v>
          </cell>
          <cell r="O6427" t="str">
            <v>Lobaton, Jose</v>
          </cell>
        </row>
        <row r="6428">
          <cell r="C6428">
            <v>665628</v>
          </cell>
          <cell r="M6428" t="str">
            <v>C</v>
          </cell>
          <cell r="O6428" t="str">
            <v>Lobo, Moises</v>
          </cell>
        </row>
        <row r="6429">
          <cell r="C6429">
            <v>543456</v>
          </cell>
          <cell r="M6429" t="str">
            <v>P</v>
          </cell>
          <cell r="O6429" t="str">
            <v>Lobstein, Kyle</v>
          </cell>
        </row>
        <row r="6430">
          <cell r="C6430">
            <v>605342</v>
          </cell>
          <cell r="M6430" t="str">
            <v>P</v>
          </cell>
          <cell r="O6430" t="str">
            <v>Locante, Will</v>
          </cell>
        </row>
        <row r="6431">
          <cell r="C6431">
            <v>641796</v>
          </cell>
          <cell r="M6431" t="str">
            <v>2B</v>
          </cell>
          <cell r="O6431" t="str">
            <v>Locastro, Tim</v>
          </cell>
        </row>
        <row r="6432">
          <cell r="C6432">
            <v>502046</v>
          </cell>
          <cell r="M6432" t="str">
            <v>P</v>
          </cell>
          <cell r="O6432" t="str">
            <v>Locke, Jeff</v>
          </cell>
        </row>
        <row r="6433">
          <cell r="C6433">
            <v>621141</v>
          </cell>
          <cell r="M6433" t="str">
            <v>P</v>
          </cell>
          <cell r="O6433" t="str">
            <v>Lockett, Walker</v>
          </cell>
        </row>
        <row r="6434">
          <cell r="C6434">
            <v>605343</v>
          </cell>
          <cell r="M6434" t="str">
            <v>2B</v>
          </cell>
          <cell r="O6434" t="str">
            <v>Lockhart, Daniel</v>
          </cell>
        </row>
        <row r="6435">
          <cell r="C6435">
            <v>596020</v>
          </cell>
          <cell r="M6435" t="str">
            <v>LF</v>
          </cell>
          <cell r="O6435" t="str">
            <v>Lockwood, Hunter</v>
          </cell>
        </row>
        <row r="6436">
          <cell r="C6436">
            <v>643415</v>
          </cell>
          <cell r="M6436" t="str">
            <v>P</v>
          </cell>
          <cell r="O6436" t="str">
            <v>Loconsole, Brian</v>
          </cell>
        </row>
        <row r="6437">
          <cell r="C6437">
            <v>434180</v>
          </cell>
          <cell r="M6437" t="str">
            <v>P</v>
          </cell>
          <cell r="O6437" t="str">
            <v>Loe, Kameron</v>
          </cell>
        </row>
        <row r="6438">
          <cell r="C6438">
            <v>656656</v>
          </cell>
          <cell r="M6438" t="str">
            <v>SS</v>
          </cell>
          <cell r="O6438" t="str">
            <v>Loehr, Trace</v>
          </cell>
        </row>
        <row r="6439">
          <cell r="C6439">
            <v>429400</v>
          </cell>
          <cell r="M6439" t="str">
            <v>P</v>
          </cell>
          <cell r="O6439" t="str">
            <v>Loewen, Adam</v>
          </cell>
        </row>
        <row r="6440">
          <cell r="C6440">
            <v>671248</v>
          </cell>
          <cell r="M6440" t="str">
            <v>P</v>
          </cell>
          <cell r="O6440" t="str">
            <v>Loficial, Pedro</v>
          </cell>
        </row>
        <row r="6441">
          <cell r="C6441">
            <v>641797</v>
          </cell>
          <cell r="M6441" t="str">
            <v>C</v>
          </cell>
          <cell r="O6441" t="str">
            <v>Lofstrom, Morgan</v>
          </cell>
        </row>
        <row r="6442">
          <cell r="C6442">
            <v>594904</v>
          </cell>
          <cell r="M6442" t="str">
            <v>CF</v>
          </cell>
          <cell r="O6442" t="str">
            <v>Lofton, Chris</v>
          </cell>
        </row>
        <row r="6443">
          <cell r="C6443">
            <v>457429</v>
          </cell>
          <cell r="M6443" t="str">
            <v>P</v>
          </cell>
          <cell r="O6443" t="str">
            <v>Logan, Boone</v>
          </cell>
        </row>
        <row r="6444">
          <cell r="C6444">
            <v>621180</v>
          </cell>
          <cell r="M6444" t="str">
            <v>P</v>
          </cell>
          <cell r="O6444" t="str">
            <v>Logan, Blake</v>
          </cell>
        </row>
        <row r="6445">
          <cell r="C6445">
            <v>627210</v>
          </cell>
          <cell r="M6445" t="str">
            <v>P</v>
          </cell>
          <cell r="O6445" t="str">
            <v>Loggins, Dustin</v>
          </cell>
        </row>
        <row r="6446">
          <cell r="C6446">
            <v>518948</v>
          </cell>
          <cell r="M6446" t="str">
            <v>2B</v>
          </cell>
          <cell r="O6446" t="str">
            <v>Lohman, Devin</v>
          </cell>
        </row>
        <row r="6447">
          <cell r="C6447">
            <v>668355</v>
          </cell>
          <cell r="M6447" t="str">
            <v>3B</v>
          </cell>
          <cell r="O6447" t="str">
            <v>Lohr, Stephen</v>
          </cell>
        </row>
        <row r="6448">
          <cell r="C6448">
            <v>346798</v>
          </cell>
          <cell r="M6448" t="str">
            <v>P</v>
          </cell>
          <cell r="O6448" t="str">
            <v>Lohse, Kyle</v>
          </cell>
        </row>
        <row r="6449">
          <cell r="C6449">
            <v>489067</v>
          </cell>
          <cell r="M6449" t="str">
            <v>OF</v>
          </cell>
          <cell r="O6449" t="str">
            <v>Lollis, Ryan</v>
          </cell>
        </row>
        <row r="6450">
          <cell r="C6450">
            <v>571896</v>
          </cell>
          <cell r="M6450" t="str">
            <v>P</v>
          </cell>
          <cell r="O6450" t="str">
            <v>Lollis, Matt</v>
          </cell>
        </row>
        <row r="6451">
          <cell r="C6451">
            <v>446411</v>
          </cell>
          <cell r="M6451" t="str">
            <v>1B</v>
          </cell>
          <cell r="O6451" t="str">
            <v>Loman, Seth</v>
          </cell>
        </row>
        <row r="6452">
          <cell r="C6452">
            <v>641799</v>
          </cell>
          <cell r="M6452" t="str">
            <v>P</v>
          </cell>
          <cell r="O6452" t="str">
            <v>Lomangino, James</v>
          </cell>
        </row>
        <row r="6453">
          <cell r="C6453">
            <v>641800</v>
          </cell>
          <cell r="M6453" t="str">
            <v>P</v>
          </cell>
          <cell r="O6453" t="str">
            <v>Lomascolo, Nick</v>
          </cell>
        </row>
        <row r="6454">
          <cell r="C6454">
            <v>664033</v>
          </cell>
          <cell r="M6454" t="str">
            <v>P</v>
          </cell>
          <cell r="O6454" t="str">
            <v>Lombana, Logan</v>
          </cell>
        </row>
        <row r="6455">
          <cell r="C6455">
            <v>543459</v>
          </cell>
          <cell r="M6455" t="str">
            <v>2B</v>
          </cell>
          <cell r="O6455" t="str">
            <v>Lombardozzi, Steve</v>
          </cell>
        </row>
        <row r="6456">
          <cell r="C6456">
            <v>642378</v>
          </cell>
          <cell r="M6456" t="str">
            <v>P</v>
          </cell>
          <cell r="O6456" t="str">
            <v>Londono, Miguel</v>
          </cell>
        </row>
        <row r="6457">
          <cell r="C6457">
            <v>425766</v>
          </cell>
          <cell r="M6457" t="str">
            <v>1B</v>
          </cell>
          <cell r="O6457" t="str">
            <v>Loney, James</v>
          </cell>
        </row>
        <row r="6458">
          <cell r="C6458">
            <v>543461</v>
          </cell>
          <cell r="M6458" t="str">
            <v>CF</v>
          </cell>
          <cell r="O6458" t="str">
            <v>Long, Matt</v>
          </cell>
        </row>
        <row r="6459">
          <cell r="C6459">
            <v>571898</v>
          </cell>
          <cell r="M6459" t="str">
            <v>P</v>
          </cell>
          <cell r="O6459" t="str">
            <v>Long, Nate</v>
          </cell>
        </row>
        <row r="6460">
          <cell r="C6460">
            <v>621047</v>
          </cell>
          <cell r="M6460" t="str">
            <v>P</v>
          </cell>
          <cell r="O6460" t="str">
            <v>Long, Grayson</v>
          </cell>
        </row>
        <row r="6461">
          <cell r="C6461">
            <v>621048</v>
          </cell>
          <cell r="M6461" t="str">
            <v>P</v>
          </cell>
          <cell r="O6461" t="str">
            <v>Long, Nolan</v>
          </cell>
        </row>
        <row r="6462">
          <cell r="C6462">
            <v>643418</v>
          </cell>
          <cell r="M6462" t="str">
            <v>2B</v>
          </cell>
          <cell r="O6462" t="str">
            <v>Long, Shed</v>
          </cell>
        </row>
        <row r="6463">
          <cell r="C6463">
            <v>646140</v>
          </cell>
          <cell r="M6463" t="str">
            <v>P</v>
          </cell>
          <cell r="O6463" t="str">
            <v>Long, Jaron</v>
          </cell>
        </row>
        <row r="6464">
          <cell r="C6464">
            <v>657664</v>
          </cell>
          <cell r="M6464" t="str">
            <v>P</v>
          </cell>
          <cell r="O6464" t="str">
            <v>Long, Lucas</v>
          </cell>
        </row>
        <row r="6465">
          <cell r="C6465">
            <v>664172</v>
          </cell>
          <cell r="M6465" t="str">
            <v>P</v>
          </cell>
          <cell r="O6465" t="str">
            <v>Long, Keegan</v>
          </cell>
        </row>
        <row r="6466">
          <cell r="C6466">
            <v>665125</v>
          </cell>
          <cell r="M6466" t="str">
            <v>3B</v>
          </cell>
          <cell r="O6466" t="str">
            <v>Long, Dean</v>
          </cell>
        </row>
        <row r="6467">
          <cell r="C6467">
            <v>669674</v>
          </cell>
          <cell r="M6467" t="str">
            <v>P</v>
          </cell>
          <cell r="O6467" t="str">
            <v>Long, Sam</v>
          </cell>
        </row>
        <row r="6468">
          <cell r="C6468">
            <v>642630</v>
          </cell>
          <cell r="M6468" t="str">
            <v>P</v>
          </cell>
          <cell r="O6468" t="str">
            <v>Longa, Roniel</v>
          </cell>
        </row>
        <row r="6469">
          <cell r="C6469">
            <v>641802</v>
          </cell>
          <cell r="M6469" t="str">
            <v>1B</v>
          </cell>
          <cell r="O6469" t="str">
            <v>Longhi, Nick</v>
          </cell>
        </row>
        <row r="6470">
          <cell r="C6470">
            <v>534809</v>
          </cell>
          <cell r="M6470" t="str">
            <v>C</v>
          </cell>
          <cell r="O6470" t="str">
            <v>Longley, Drew</v>
          </cell>
        </row>
        <row r="6471">
          <cell r="C6471">
            <v>669675</v>
          </cell>
          <cell r="M6471" t="str">
            <v>OF</v>
          </cell>
          <cell r="O6471" t="str">
            <v>Longo, Mitch</v>
          </cell>
        </row>
        <row r="6472">
          <cell r="C6472">
            <v>446334</v>
          </cell>
          <cell r="M6472" t="str">
            <v>3B</v>
          </cell>
          <cell r="O6472" t="str">
            <v>Longoria, Evan</v>
          </cell>
        </row>
        <row r="6473">
          <cell r="C6473">
            <v>623351</v>
          </cell>
          <cell r="M6473" t="str">
            <v>P</v>
          </cell>
          <cell r="O6473" t="str">
            <v>Longstreth, Ryan</v>
          </cell>
        </row>
        <row r="6474">
          <cell r="C6474">
            <v>664087</v>
          </cell>
          <cell r="M6474" t="str">
            <v>P</v>
          </cell>
          <cell r="O6474" t="str">
            <v>Longwith, Logan</v>
          </cell>
        </row>
        <row r="6475">
          <cell r="C6475">
            <v>643419</v>
          </cell>
          <cell r="M6475" t="str">
            <v>C</v>
          </cell>
          <cell r="O6475" t="str">
            <v>Loopstok, Sicnarf</v>
          </cell>
        </row>
        <row r="6476">
          <cell r="C6476">
            <v>594905</v>
          </cell>
          <cell r="M6476" t="str">
            <v>P</v>
          </cell>
          <cell r="O6476" t="str">
            <v>Loosen, Matt</v>
          </cell>
        </row>
        <row r="6477">
          <cell r="C6477">
            <v>547173</v>
          </cell>
          <cell r="M6477" t="str">
            <v>2B</v>
          </cell>
          <cell r="O6477" t="str">
            <v>Lopes, Christian</v>
          </cell>
        </row>
        <row r="6478">
          <cell r="C6478">
            <v>621005</v>
          </cell>
          <cell r="M6478" t="str">
            <v>2B</v>
          </cell>
          <cell r="O6478" t="str">
            <v>Lopes, Tim</v>
          </cell>
        </row>
        <row r="6479">
          <cell r="C6479">
            <v>670295</v>
          </cell>
          <cell r="M6479" t="str">
            <v>2B</v>
          </cell>
          <cell r="O6479" t="str">
            <v>Lopes, Caleb</v>
          </cell>
        </row>
        <row r="6480">
          <cell r="C6480">
            <v>150479</v>
          </cell>
          <cell r="M6480" t="str">
            <v>2B</v>
          </cell>
          <cell r="O6480" t="str">
            <v>Lopez, Felipe</v>
          </cell>
        </row>
        <row r="6481">
          <cell r="C6481">
            <v>425657</v>
          </cell>
          <cell r="M6481" t="str">
            <v>P</v>
          </cell>
          <cell r="O6481" t="str">
            <v>Lopez, Javier</v>
          </cell>
        </row>
        <row r="6482">
          <cell r="C6482">
            <v>434601</v>
          </cell>
          <cell r="M6482" t="str">
            <v>SS</v>
          </cell>
          <cell r="O6482" t="str">
            <v>Lopez, Pedro</v>
          </cell>
        </row>
        <row r="6483">
          <cell r="C6483">
            <v>445995</v>
          </cell>
          <cell r="M6483" t="str">
            <v>P</v>
          </cell>
          <cell r="O6483" t="str">
            <v>Lopez, Arturo</v>
          </cell>
        </row>
        <row r="6484">
          <cell r="C6484">
            <v>446641</v>
          </cell>
          <cell r="M6484" t="str">
            <v>P</v>
          </cell>
          <cell r="O6484" t="str">
            <v>Lopez, Wilton</v>
          </cell>
        </row>
        <row r="6485">
          <cell r="C6485">
            <v>451639</v>
          </cell>
          <cell r="M6485" t="str">
            <v>SS</v>
          </cell>
          <cell r="O6485" t="str">
            <v>Lopez, Jesus</v>
          </cell>
        </row>
        <row r="6486">
          <cell r="C6486">
            <v>457127</v>
          </cell>
          <cell r="M6486" t="str">
            <v>1B</v>
          </cell>
          <cell r="O6486" t="str">
            <v>Lopez, Baltazar</v>
          </cell>
        </row>
        <row r="6487">
          <cell r="C6487">
            <v>541656</v>
          </cell>
          <cell r="M6487" t="str">
            <v>P</v>
          </cell>
          <cell r="O6487" t="str">
            <v>Lopez, Reinaldo</v>
          </cell>
        </row>
        <row r="6488">
          <cell r="C6488">
            <v>543464</v>
          </cell>
          <cell r="M6488" t="str">
            <v>1B</v>
          </cell>
          <cell r="O6488" t="str">
            <v>Lopez, Roberto</v>
          </cell>
        </row>
        <row r="6489">
          <cell r="C6489">
            <v>553995</v>
          </cell>
          <cell r="M6489" t="str">
            <v>P</v>
          </cell>
          <cell r="O6489" t="str">
            <v>Lopez, Yorfrank</v>
          </cell>
        </row>
        <row r="6490">
          <cell r="C6490">
            <v>561987</v>
          </cell>
          <cell r="M6490" t="str">
            <v>CF</v>
          </cell>
          <cell r="O6490" t="str">
            <v>Lopez, Daniel</v>
          </cell>
        </row>
        <row r="6491">
          <cell r="C6491">
            <v>571328</v>
          </cell>
          <cell r="M6491" t="str">
            <v>P</v>
          </cell>
          <cell r="O6491" t="str">
            <v>Lopez, Jovany</v>
          </cell>
        </row>
        <row r="6492">
          <cell r="C6492">
            <v>594906</v>
          </cell>
          <cell r="M6492" t="str">
            <v>2B</v>
          </cell>
          <cell r="O6492" t="str">
            <v>Lopez, Alfredo</v>
          </cell>
        </row>
        <row r="6493">
          <cell r="C6493">
            <v>601975</v>
          </cell>
          <cell r="M6493" t="str">
            <v>2B</v>
          </cell>
          <cell r="O6493" t="str">
            <v>Lopez, Deiner</v>
          </cell>
        </row>
        <row r="6494">
          <cell r="C6494">
            <v>605344</v>
          </cell>
          <cell r="M6494" t="str">
            <v>P</v>
          </cell>
          <cell r="O6494" t="str">
            <v>Lopez, Adam</v>
          </cell>
        </row>
        <row r="6495">
          <cell r="C6495">
            <v>605346</v>
          </cell>
          <cell r="M6495" t="str">
            <v>2B</v>
          </cell>
          <cell r="O6495" t="str">
            <v>Lopez, Jack</v>
          </cell>
        </row>
        <row r="6496">
          <cell r="C6496">
            <v>605347</v>
          </cell>
          <cell r="M6496" t="str">
            <v>P</v>
          </cell>
          <cell r="O6496" t="str">
            <v>Lopez, Jorge</v>
          </cell>
        </row>
        <row r="6497">
          <cell r="C6497">
            <v>606140</v>
          </cell>
          <cell r="M6497" t="str">
            <v>P</v>
          </cell>
          <cell r="O6497" t="str">
            <v>Lopez, Frank</v>
          </cell>
        </row>
        <row r="6498">
          <cell r="C6498">
            <v>607257</v>
          </cell>
          <cell r="M6498" t="str">
            <v>C</v>
          </cell>
          <cell r="O6498" t="str">
            <v>Lopez, Raffy</v>
          </cell>
        </row>
        <row r="6499">
          <cell r="C6499">
            <v>620995</v>
          </cell>
          <cell r="M6499" t="str">
            <v>SS</v>
          </cell>
          <cell r="O6499" t="str">
            <v>Lopez, Brandon</v>
          </cell>
        </row>
        <row r="6500">
          <cell r="C6500">
            <v>621581</v>
          </cell>
          <cell r="M6500" t="str">
            <v>P</v>
          </cell>
          <cell r="O6500" t="str">
            <v>Lopez, Hector</v>
          </cell>
        </row>
        <row r="6501">
          <cell r="C6501">
            <v>622333</v>
          </cell>
          <cell r="M6501" t="str">
            <v>P</v>
          </cell>
          <cell r="O6501" t="str">
            <v>Lopez, Eduar</v>
          </cell>
        </row>
        <row r="6502">
          <cell r="C6502">
            <v>622335</v>
          </cell>
          <cell r="M6502" t="str">
            <v>P</v>
          </cell>
          <cell r="O6502" t="str">
            <v>Lopez, Tomas</v>
          </cell>
        </row>
        <row r="6503">
          <cell r="C6503">
            <v>622582</v>
          </cell>
          <cell r="M6503" t="str">
            <v>SS</v>
          </cell>
          <cell r="O6503" t="str">
            <v>Lopez, Javier</v>
          </cell>
        </row>
        <row r="6504">
          <cell r="C6504">
            <v>623150</v>
          </cell>
          <cell r="M6504" t="str">
            <v>1B</v>
          </cell>
          <cell r="O6504" t="str">
            <v>Lopez, Carlos</v>
          </cell>
        </row>
        <row r="6505">
          <cell r="C6505">
            <v>623396</v>
          </cell>
          <cell r="M6505" t="str">
            <v>P</v>
          </cell>
          <cell r="O6505" t="str">
            <v>Lopez, Stefan</v>
          </cell>
        </row>
        <row r="6506">
          <cell r="C6506">
            <v>624640</v>
          </cell>
          <cell r="M6506" t="str">
            <v>C</v>
          </cell>
          <cell r="O6506" t="str">
            <v>Lopez, Joshua</v>
          </cell>
        </row>
        <row r="6507">
          <cell r="C6507">
            <v>625439</v>
          </cell>
          <cell r="M6507" t="str">
            <v>C</v>
          </cell>
          <cell r="O6507" t="str">
            <v>Lopez, B.J.</v>
          </cell>
        </row>
        <row r="6508">
          <cell r="C6508">
            <v>625643</v>
          </cell>
          <cell r="M6508" t="str">
            <v>P</v>
          </cell>
          <cell r="O6508" t="str">
            <v>Lopez, Reynaldo</v>
          </cell>
        </row>
        <row r="6509">
          <cell r="C6509">
            <v>641154</v>
          </cell>
          <cell r="M6509" t="str">
            <v>P</v>
          </cell>
          <cell r="O6509" t="str">
            <v>Lopez, Pablo</v>
          </cell>
        </row>
        <row r="6510">
          <cell r="C6510">
            <v>642327</v>
          </cell>
          <cell r="M6510" t="str">
            <v>C</v>
          </cell>
          <cell r="O6510" t="str">
            <v>Lopez, Maikel</v>
          </cell>
        </row>
        <row r="6511">
          <cell r="C6511">
            <v>642658</v>
          </cell>
          <cell r="M6511" t="str">
            <v>P</v>
          </cell>
          <cell r="O6511" t="str">
            <v>Lopez, Omarlin</v>
          </cell>
        </row>
        <row r="6512">
          <cell r="C6512">
            <v>642684</v>
          </cell>
          <cell r="M6512" t="str">
            <v>P</v>
          </cell>
          <cell r="O6512" t="str">
            <v>Lopez, Francisco</v>
          </cell>
        </row>
        <row r="6513">
          <cell r="C6513">
            <v>643420</v>
          </cell>
          <cell r="M6513" t="str">
            <v>RF</v>
          </cell>
          <cell r="O6513" t="str">
            <v>Lopez, Carlos</v>
          </cell>
        </row>
        <row r="6514">
          <cell r="C6514">
            <v>644397</v>
          </cell>
          <cell r="M6514" t="str">
            <v>P</v>
          </cell>
          <cell r="O6514" t="str">
            <v>Lopez, Jose</v>
          </cell>
        </row>
        <row r="6515">
          <cell r="C6515">
            <v>645446</v>
          </cell>
          <cell r="M6515" t="str">
            <v>P</v>
          </cell>
          <cell r="O6515" t="str">
            <v>Lopez, Jose</v>
          </cell>
        </row>
        <row r="6516">
          <cell r="C6516">
            <v>645457</v>
          </cell>
          <cell r="M6516" t="str">
            <v>2B</v>
          </cell>
          <cell r="O6516" t="str">
            <v>Lopez, Jesus</v>
          </cell>
        </row>
        <row r="6517">
          <cell r="C6517">
            <v>650511</v>
          </cell>
          <cell r="M6517" t="str">
            <v>P</v>
          </cell>
          <cell r="O6517" t="str">
            <v>Lopez, Jan Carlos</v>
          </cell>
        </row>
        <row r="6518">
          <cell r="C6518">
            <v>650841</v>
          </cell>
          <cell r="M6518" t="str">
            <v>P</v>
          </cell>
          <cell r="O6518" t="str">
            <v>Lopez, Diomar</v>
          </cell>
        </row>
        <row r="6519">
          <cell r="C6519">
            <v>650962</v>
          </cell>
          <cell r="M6519" t="str">
            <v>P</v>
          </cell>
          <cell r="O6519" t="str">
            <v>Lopez, Ismel</v>
          </cell>
        </row>
        <row r="6520">
          <cell r="C6520">
            <v>650963</v>
          </cell>
          <cell r="M6520" t="str">
            <v>P</v>
          </cell>
          <cell r="O6520" t="str">
            <v>Lopez, Luis</v>
          </cell>
        </row>
        <row r="6521">
          <cell r="C6521">
            <v>656126</v>
          </cell>
          <cell r="M6521" t="str">
            <v>P</v>
          </cell>
          <cell r="O6521" t="str">
            <v>Lopez, Junior</v>
          </cell>
        </row>
        <row r="6522">
          <cell r="C6522">
            <v>656661</v>
          </cell>
          <cell r="M6522" t="str">
            <v>P</v>
          </cell>
          <cell r="O6522" t="str">
            <v>Lopez, Jose</v>
          </cell>
        </row>
        <row r="6523">
          <cell r="C6523">
            <v>658786</v>
          </cell>
          <cell r="M6523" t="str">
            <v>P</v>
          </cell>
          <cell r="O6523" t="str">
            <v>Lopez, Robinson</v>
          </cell>
        </row>
        <row r="6524">
          <cell r="C6524">
            <v>659269</v>
          </cell>
          <cell r="M6524" t="str">
            <v>P</v>
          </cell>
          <cell r="O6524" t="str">
            <v>Lopez, Franklyn</v>
          </cell>
        </row>
        <row r="6525">
          <cell r="C6525">
            <v>660537</v>
          </cell>
          <cell r="M6525" t="str">
            <v>P</v>
          </cell>
          <cell r="O6525" t="str">
            <v>Lopez, Orangel</v>
          </cell>
        </row>
        <row r="6526">
          <cell r="C6526">
            <v>660658</v>
          </cell>
          <cell r="M6526" t="str">
            <v>P</v>
          </cell>
          <cell r="O6526" t="str">
            <v>Lopez, Ronaldo</v>
          </cell>
        </row>
        <row r="6527">
          <cell r="C6527">
            <v>660686</v>
          </cell>
          <cell r="M6527" t="str">
            <v>C</v>
          </cell>
          <cell r="O6527" t="str">
            <v>Lopez, Jason</v>
          </cell>
        </row>
        <row r="6528">
          <cell r="C6528">
            <v>661255</v>
          </cell>
          <cell r="M6528" t="str">
            <v>P</v>
          </cell>
          <cell r="O6528" t="str">
            <v>Lopez, Yoan</v>
          </cell>
        </row>
        <row r="6529">
          <cell r="C6529">
            <v>661389</v>
          </cell>
          <cell r="M6529" t="str">
            <v>P</v>
          </cell>
          <cell r="O6529" t="str">
            <v>Lopez, Carlos</v>
          </cell>
        </row>
        <row r="6530">
          <cell r="C6530">
            <v>661406</v>
          </cell>
          <cell r="M6530" t="str">
            <v>P</v>
          </cell>
          <cell r="O6530" t="str">
            <v>Lopez, Dari</v>
          </cell>
        </row>
        <row r="6531">
          <cell r="C6531">
            <v>664581</v>
          </cell>
          <cell r="M6531" t="str">
            <v>SS</v>
          </cell>
          <cell r="O6531" t="str">
            <v>Lopez, Ronaldo</v>
          </cell>
        </row>
        <row r="6532">
          <cell r="C6532">
            <v>664670</v>
          </cell>
          <cell r="M6532" t="str">
            <v>SS</v>
          </cell>
          <cell r="O6532" t="str">
            <v>Lopez, Alejo</v>
          </cell>
        </row>
        <row r="6533">
          <cell r="C6533">
            <v>664676</v>
          </cell>
          <cell r="M6533" t="str">
            <v>OF</v>
          </cell>
          <cell r="O6533" t="str">
            <v>Lopez, Yoeli</v>
          </cell>
        </row>
        <row r="6534">
          <cell r="C6534">
            <v>665712</v>
          </cell>
          <cell r="M6534" t="str">
            <v>P</v>
          </cell>
          <cell r="O6534" t="str">
            <v>Lopez, Juan</v>
          </cell>
        </row>
        <row r="6535">
          <cell r="C6535">
            <v>665822</v>
          </cell>
          <cell r="M6535" t="str">
            <v>CF</v>
          </cell>
          <cell r="O6535" t="str">
            <v>Lopez, Raymond</v>
          </cell>
        </row>
        <row r="6536">
          <cell r="C6536">
            <v>666717</v>
          </cell>
          <cell r="M6536" t="str">
            <v>P</v>
          </cell>
          <cell r="O6536" t="str">
            <v>Lopez, Edward</v>
          </cell>
        </row>
        <row r="6537">
          <cell r="C6537">
            <v>670032</v>
          </cell>
          <cell r="M6537" t="str">
            <v>SS</v>
          </cell>
          <cell r="O6537" t="str">
            <v>Lopez, Nicky</v>
          </cell>
        </row>
        <row r="6538">
          <cell r="C6538">
            <v>671231</v>
          </cell>
          <cell r="M6538" t="str">
            <v>SS</v>
          </cell>
          <cell r="O6538" t="str">
            <v>Lopez, Jonathan</v>
          </cell>
        </row>
        <row r="6539">
          <cell r="C6539">
            <v>614174</v>
          </cell>
          <cell r="M6539" t="str">
            <v>P</v>
          </cell>
          <cell r="O6539" t="str">
            <v>Lora, Carlos</v>
          </cell>
        </row>
        <row r="6540">
          <cell r="C6540">
            <v>642713</v>
          </cell>
          <cell r="M6540" t="str">
            <v>SS</v>
          </cell>
          <cell r="O6540" t="str">
            <v>Lora, Edwin</v>
          </cell>
        </row>
        <row r="6541">
          <cell r="C6541">
            <v>669793</v>
          </cell>
          <cell r="M6541" t="str">
            <v>SS</v>
          </cell>
          <cell r="O6541" t="str">
            <v>Lora, Eudis</v>
          </cell>
        </row>
        <row r="6542">
          <cell r="C6542">
            <v>641804</v>
          </cell>
          <cell r="M6542" t="str">
            <v>P</v>
          </cell>
          <cell r="O6542" t="str">
            <v>Loraine, Zach</v>
          </cell>
        </row>
        <row r="6543">
          <cell r="C6543">
            <v>657665</v>
          </cell>
          <cell r="M6543" t="str">
            <v>2B</v>
          </cell>
          <cell r="O6543" t="str">
            <v>Lorenzana, Hector</v>
          </cell>
        </row>
        <row r="6544">
          <cell r="C6544">
            <v>547179</v>
          </cell>
          <cell r="M6544" t="str">
            <v>P</v>
          </cell>
          <cell r="O6544" t="str">
            <v>Lorenzen, Michael</v>
          </cell>
        </row>
        <row r="6545">
          <cell r="C6545">
            <v>663387</v>
          </cell>
          <cell r="M6545" t="str">
            <v>P</v>
          </cell>
          <cell r="O6545" t="str">
            <v>Lorenzini, Braxton</v>
          </cell>
        </row>
        <row r="6546">
          <cell r="C6546">
            <v>575409</v>
          </cell>
          <cell r="M6546" t="str">
            <v>LF</v>
          </cell>
          <cell r="O6546" t="str">
            <v>Lorenzo, Gregory</v>
          </cell>
        </row>
        <row r="6547">
          <cell r="C6547">
            <v>650594</v>
          </cell>
          <cell r="M6547" t="str">
            <v>LF</v>
          </cell>
          <cell r="O6547" t="str">
            <v>Lorenzo, Edgar</v>
          </cell>
        </row>
        <row r="6548">
          <cell r="C6548">
            <v>650902</v>
          </cell>
          <cell r="M6548" t="str">
            <v>C</v>
          </cell>
          <cell r="O6548" t="str">
            <v>Lorenzo, Rafelin</v>
          </cell>
        </row>
        <row r="6549">
          <cell r="C6549">
            <v>571900</v>
          </cell>
          <cell r="M6549" t="str">
            <v>P</v>
          </cell>
          <cell r="O6549" t="str">
            <v>Lorick, Jeff</v>
          </cell>
        </row>
        <row r="6550">
          <cell r="C6550">
            <v>518952</v>
          </cell>
          <cell r="M6550" t="str">
            <v>P</v>
          </cell>
          <cell r="O6550" t="str">
            <v>Lotzkar, Kyle</v>
          </cell>
        </row>
        <row r="6551">
          <cell r="C6551">
            <v>518953</v>
          </cell>
          <cell r="M6551" t="str">
            <v>LF</v>
          </cell>
          <cell r="O6551" t="str">
            <v>Lough, David</v>
          </cell>
        </row>
        <row r="6552">
          <cell r="C6552">
            <v>542861</v>
          </cell>
          <cell r="M6552" t="str">
            <v>P</v>
          </cell>
          <cell r="O6552" t="str">
            <v>Louico, Williams</v>
          </cell>
        </row>
        <row r="6553">
          <cell r="C6553">
            <v>571901</v>
          </cell>
          <cell r="M6553" t="str">
            <v>P</v>
          </cell>
          <cell r="O6553" t="str">
            <v>Loup, Aaron</v>
          </cell>
        </row>
        <row r="6554">
          <cell r="C6554">
            <v>518954</v>
          </cell>
          <cell r="M6554" t="str">
            <v>P</v>
          </cell>
          <cell r="O6554" t="str">
            <v>Loux, Barret</v>
          </cell>
        </row>
        <row r="6555">
          <cell r="C6555">
            <v>664242</v>
          </cell>
          <cell r="M6555" t="str">
            <v>P</v>
          </cell>
          <cell r="O6555" t="str">
            <v>Love, Reid</v>
          </cell>
        </row>
        <row r="6556">
          <cell r="C6556">
            <v>581682</v>
          </cell>
          <cell r="M6556" t="str">
            <v>P</v>
          </cell>
          <cell r="O6556" t="str">
            <v>Lovecchio, Joseph</v>
          </cell>
        </row>
        <row r="6557">
          <cell r="C6557">
            <v>621132</v>
          </cell>
          <cell r="M6557" t="str">
            <v>P</v>
          </cell>
          <cell r="O6557" t="str">
            <v>Lovegrove, Kieran</v>
          </cell>
        </row>
        <row r="6558">
          <cell r="C6558">
            <v>663992</v>
          </cell>
          <cell r="M6558" t="str">
            <v>P</v>
          </cell>
          <cell r="O6558" t="str">
            <v>Lovelady, Richard</v>
          </cell>
        </row>
        <row r="6559">
          <cell r="C6559">
            <v>596023</v>
          </cell>
          <cell r="M6559" t="str">
            <v>RF</v>
          </cell>
          <cell r="O6559" t="str">
            <v>Loveless, Derrick</v>
          </cell>
        </row>
        <row r="6560">
          <cell r="C6560">
            <v>600920</v>
          </cell>
          <cell r="M6560" t="str">
            <v>P</v>
          </cell>
          <cell r="O6560" t="str">
            <v>Lovera, Yeiker</v>
          </cell>
        </row>
        <row r="6561">
          <cell r="C6561">
            <v>671690</v>
          </cell>
          <cell r="M6561" t="str">
            <v>C</v>
          </cell>
          <cell r="O6561" t="str">
            <v>Lovett, James</v>
          </cell>
        </row>
        <row r="6562">
          <cell r="C6562">
            <v>623517</v>
          </cell>
          <cell r="M6562" t="str">
            <v>SS</v>
          </cell>
          <cell r="O6562" t="str">
            <v>Lovullo, Nick</v>
          </cell>
        </row>
        <row r="6563">
          <cell r="C6563">
            <v>623183</v>
          </cell>
          <cell r="M6563" t="str">
            <v>P</v>
          </cell>
          <cell r="O6563" t="str">
            <v>Lovvorn, Zach</v>
          </cell>
        </row>
        <row r="6564">
          <cell r="C6564">
            <v>450275</v>
          </cell>
          <cell r="M6564" t="str">
            <v>P</v>
          </cell>
          <cell r="O6564" t="str">
            <v>Lowe, Mark</v>
          </cell>
        </row>
        <row r="6565">
          <cell r="C6565">
            <v>518956</v>
          </cell>
          <cell r="M6565" t="str">
            <v>P</v>
          </cell>
          <cell r="O6565" t="str">
            <v>Lowe, Johnnie</v>
          </cell>
        </row>
        <row r="6566">
          <cell r="C6566">
            <v>663993</v>
          </cell>
          <cell r="M6566" t="str">
            <v>1B</v>
          </cell>
          <cell r="O6566" t="str">
            <v>Lowe, Nathaniel</v>
          </cell>
        </row>
        <row r="6567">
          <cell r="C6567">
            <v>664040</v>
          </cell>
          <cell r="M6567" t="str">
            <v>2B</v>
          </cell>
          <cell r="O6567" t="str">
            <v>Lowe, Brandon</v>
          </cell>
        </row>
        <row r="6568">
          <cell r="C6568">
            <v>666139</v>
          </cell>
          <cell r="M6568" t="str">
            <v>3B</v>
          </cell>
          <cell r="O6568" t="str">
            <v>Lowe, Joshua</v>
          </cell>
        </row>
        <row r="6569">
          <cell r="C6569">
            <v>607021</v>
          </cell>
          <cell r="M6569" t="str">
            <v>C</v>
          </cell>
          <cell r="O6569" t="str">
            <v>Lowery, Jake</v>
          </cell>
        </row>
        <row r="6570">
          <cell r="C6570">
            <v>664132</v>
          </cell>
          <cell r="M6570" t="str">
            <v>C</v>
          </cell>
          <cell r="O6570" t="str">
            <v>Lowery, Luke</v>
          </cell>
        </row>
        <row r="6571">
          <cell r="C6571">
            <v>665481</v>
          </cell>
          <cell r="M6571" t="str">
            <v>P</v>
          </cell>
          <cell r="O6571" t="str">
            <v>Lowery, Jackson</v>
          </cell>
        </row>
        <row r="6572">
          <cell r="C6572">
            <v>664680</v>
          </cell>
          <cell r="M6572" t="str">
            <v>P</v>
          </cell>
          <cell r="O6572" t="str">
            <v>Lowman, Will</v>
          </cell>
        </row>
        <row r="6573">
          <cell r="C6573">
            <v>476704</v>
          </cell>
          <cell r="M6573" t="str">
            <v>2B</v>
          </cell>
          <cell r="O6573" t="str">
            <v>Lowrie, Jed</v>
          </cell>
        </row>
        <row r="6574">
          <cell r="C6574">
            <v>641805</v>
          </cell>
          <cell r="M6574" t="str">
            <v>P</v>
          </cell>
          <cell r="O6574" t="str">
            <v>Lowry, Thaddius</v>
          </cell>
        </row>
        <row r="6575">
          <cell r="C6575">
            <v>543470</v>
          </cell>
          <cell r="M6575" t="str">
            <v>2B</v>
          </cell>
          <cell r="O6575" t="str">
            <v>Loy, Brandon</v>
          </cell>
        </row>
        <row r="6576">
          <cell r="C6576">
            <v>593432</v>
          </cell>
          <cell r="M6576" t="str">
            <v>OF</v>
          </cell>
          <cell r="O6576" t="str">
            <v>Loya, Jesus</v>
          </cell>
        </row>
        <row r="6577">
          <cell r="C6577">
            <v>543471</v>
          </cell>
          <cell r="M6577" t="str">
            <v>SS</v>
          </cell>
          <cell r="O6577" t="str">
            <v>Lozada, Jose</v>
          </cell>
        </row>
        <row r="6578">
          <cell r="C6578">
            <v>656002</v>
          </cell>
          <cell r="M6578" t="str">
            <v>2B</v>
          </cell>
          <cell r="O6578" t="str">
            <v>Lozada, Jose</v>
          </cell>
        </row>
        <row r="6579">
          <cell r="C6579">
            <v>665823</v>
          </cell>
          <cell r="M6579" t="str">
            <v>2B</v>
          </cell>
          <cell r="O6579" t="str">
            <v>Lozada, Everlouis</v>
          </cell>
        </row>
        <row r="6580">
          <cell r="C6580">
            <v>666791</v>
          </cell>
          <cell r="M6580" t="str">
            <v>2B</v>
          </cell>
          <cell r="O6580" t="str">
            <v>Lozano, David</v>
          </cell>
        </row>
        <row r="6581">
          <cell r="C6581">
            <v>670397</v>
          </cell>
          <cell r="M6581" t="str">
            <v>OF</v>
          </cell>
          <cell r="O6581" t="str">
            <v>Luaces, Edel</v>
          </cell>
        </row>
        <row r="6582">
          <cell r="C6582">
            <v>664837</v>
          </cell>
          <cell r="M6582" t="str">
            <v>C</v>
          </cell>
          <cell r="O6582" t="str">
            <v>Lubach, Tanner</v>
          </cell>
        </row>
        <row r="6583">
          <cell r="C6583">
            <v>657237</v>
          </cell>
          <cell r="M6583" t="str">
            <v>P</v>
          </cell>
          <cell r="O6583" t="str">
            <v>Lubking, Trevor</v>
          </cell>
        </row>
        <row r="6584">
          <cell r="C6584">
            <v>448296</v>
          </cell>
          <cell r="M6584" t="str">
            <v>2B</v>
          </cell>
          <cell r="O6584" t="str">
            <v>Lucas, Ed</v>
          </cell>
        </row>
        <row r="6585">
          <cell r="C6585">
            <v>572997</v>
          </cell>
          <cell r="M6585" t="str">
            <v>C</v>
          </cell>
          <cell r="O6585" t="str">
            <v>Lucas, Jeremy</v>
          </cell>
        </row>
        <row r="6586">
          <cell r="C6586">
            <v>572998</v>
          </cell>
          <cell r="M6586" t="str">
            <v>P</v>
          </cell>
          <cell r="O6586" t="str">
            <v>Lucas, Josh</v>
          </cell>
        </row>
        <row r="6587">
          <cell r="C6587">
            <v>592515</v>
          </cell>
          <cell r="M6587" t="str">
            <v>P</v>
          </cell>
          <cell r="O6587" t="str">
            <v>Lucas, Aidan</v>
          </cell>
        </row>
        <row r="6588">
          <cell r="C6588">
            <v>622070</v>
          </cell>
          <cell r="M6588" t="str">
            <v>P</v>
          </cell>
          <cell r="O6588" t="str">
            <v>Lucas, Sean</v>
          </cell>
        </row>
        <row r="6589">
          <cell r="C6589">
            <v>645508</v>
          </cell>
          <cell r="M6589" t="str">
            <v>1B</v>
          </cell>
          <cell r="O6589" t="str">
            <v>Lucas, Felix</v>
          </cell>
        </row>
        <row r="6590">
          <cell r="C6590">
            <v>656664</v>
          </cell>
          <cell r="M6590" t="str">
            <v>C</v>
          </cell>
          <cell r="O6590" t="str">
            <v>Lucas, Simeon</v>
          </cell>
        </row>
        <row r="6591">
          <cell r="C6591">
            <v>664192</v>
          </cell>
          <cell r="M6591" t="str">
            <v>P</v>
          </cell>
          <cell r="O6591" t="str">
            <v>Lucchesi, Joey</v>
          </cell>
        </row>
        <row r="6592">
          <cell r="C6592">
            <v>642768</v>
          </cell>
          <cell r="M6592" t="str">
            <v>C</v>
          </cell>
          <cell r="O6592" t="str">
            <v>Lucena, Isaias</v>
          </cell>
        </row>
        <row r="6593">
          <cell r="C6593">
            <v>650821</v>
          </cell>
          <cell r="M6593" t="str">
            <v>RF</v>
          </cell>
          <cell r="O6593" t="str">
            <v>Luciano, Mister</v>
          </cell>
        </row>
        <row r="6594">
          <cell r="C6594">
            <v>656035</v>
          </cell>
          <cell r="M6594" t="str">
            <v>1B</v>
          </cell>
          <cell r="O6594" t="str">
            <v>Luciano, Christopher</v>
          </cell>
        </row>
        <row r="6595">
          <cell r="C6595">
            <v>665119</v>
          </cell>
          <cell r="M6595" t="str">
            <v>C</v>
          </cell>
          <cell r="O6595" t="str">
            <v>Lucido, Robert</v>
          </cell>
        </row>
        <row r="6596">
          <cell r="C6596">
            <v>656665</v>
          </cell>
          <cell r="M6596" t="str">
            <v>P</v>
          </cell>
          <cell r="O6596" t="str">
            <v>Lucio, Seth</v>
          </cell>
        </row>
        <row r="6597">
          <cell r="C6597">
            <v>518960</v>
          </cell>
          <cell r="M6597" t="str">
            <v>C</v>
          </cell>
          <cell r="O6597" t="str">
            <v>Lucroy, Jonathan</v>
          </cell>
        </row>
        <row r="6598">
          <cell r="C6598">
            <v>596025</v>
          </cell>
          <cell r="M6598" t="str">
            <v>P</v>
          </cell>
          <cell r="O6598" t="str">
            <v>Lucroy, David</v>
          </cell>
        </row>
        <row r="6599">
          <cell r="C6599">
            <v>407886</v>
          </cell>
          <cell r="M6599" t="str">
            <v>OF</v>
          </cell>
          <cell r="O6599" t="str">
            <v>Ludwick, Ryan</v>
          </cell>
        </row>
        <row r="6600">
          <cell r="C6600">
            <v>623158</v>
          </cell>
          <cell r="M6600" t="str">
            <v>P</v>
          </cell>
          <cell r="O6600" t="str">
            <v>Ludwig, Patrick</v>
          </cell>
        </row>
        <row r="6601">
          <cell r="C6601">
            <v>548328</v>
          </cell>
          <cell r="M6601" t="str">
            <v>C</v>
          </cell>
          <cell r="O6601" t="str">
            <v>Ludy, Josh</v>
          </cell>
        </row>
        <row r="6602">
          <cell r="C6602">
            <v>458537</v>
          </cell>
          <cell r="M6602" t="str">
            <v>P</v>
          </cell>
          <cell r="O6602" t="str">
            <v>Luebke, Cory</v>
          </cell>
        </row>
        <row r="6603">
          <cell r="C6603">
            <v>518961</v>
          </cell>
          <cell r="M6603" t="str">
            <v>P</v>
          </cell>
          <cell r="O6603" t="str">
            <v>Lueke, Josh</v>
          </cell>
        </row>
        <row r="6604">
          <cell r="C6604">
            <v>476595</v>
          </cell>
          <cell r="M6604" t="str">
            <v>P</v>
          </cell>
          <cell r="O6604" t="str">
            <v>Luetge, Lucas</v>
          </cell>
        </row>
        <row r="6605">
          <cell r="C6605">
            <v>461725</v>
          </cell>
          <cell r="M6605" t="str">
            <v>P</v>
          </cell>
          <cell r="O6605" t="str">
            <v>Lugo, Jose</v>
          </cell>
        </row>
        <row r="6606">
          <cell r="C6606">
            <v>546366</v>
          </cell>
          <cell r="M6606" t="str">
            <v>OF</v>
          </cell>
          <cell r="O6606" t="str">
            <v>Lugo, Francisco</v>
          </cell>
        </row>
        <row r="6607">
          <cell r="C6607">
            <v>606208</v>
          </cell>
          <cell r="M6607" t="str">
            <v>P</v>
          </cell>
          <cell r="O6607" t="str">
            <v>Lugo, Luis</v>
          </cell>
        </row>
        <row r="6608">
          <cell r="C6608">
            <v>607625</v>
          </cell>
          <cell r="M6608" t="str">
            <v>P</v>
          </cell>
          <cell r="O6608" t="str">
            <v>Lugo, Seth</v>
          </cell>
        </row>
        <row r="6609">
          <cell r="C6609">
            <v>608475</v>
          </cell>
          <cell r="M6609" t="str">
            <v>SS</v>
          </cell>
          <cell r="O6609" t="str">
            <v>Lugo, Dawel</v>
          </cell>
        </row>
        <row r="6610">
          <cell r="C6610">
            <v>640640</v>
          </cell>
          <cell r="M6610" t="str">
            <v>SS</v>
          </cell>
          <cell r="O6610" t="str">
            <v>Lugo, Henry</v>
          </cell>
        </row>
        <row r="6611">
          <cell r="C6611">
            <v>649956</v>
          </cell>
          <cell r="M6611" t="str">
            <v>P</v>
          </cell>
          <cell r="O6611" t="str">
            <v>Lugo, Julio</v>
          </cell>
        </row>
        <row r="6612">
          <cell r="C6612">
            <v>650964</v>
          </cell>
          <cell r="M6612" t="str">
            <v>LF</v>
          </cell>
          <cell r="O6612" t="str">
            <v>Lugo, Jose</v>
          </cell>
        </row>
        <row r="6613">
          <cell r="C6613">
            <v>656109</v>
          </cell>
          <cell r="M6613" t="str">
            <v>P</v>
          </cell>
          <cell r="O6613" t="str">
            <v>Lugo, Sandy</v>
          </cell>
        </row>
        <row r="6614">
          <cell r="C6614">
            <v>660651</v>
          </cell>
          <cell r="M6614" t="str">
            <v>P</v>
          </cell>
          <cell r="O6614" t="str">
            <v>Lugo, Enyerbeth</v>
          </cell>
        </row>
        <row r="6615">
          <cell r="C6615">
            <v>660852</v>
          </cell>
          <cell r="M6615" t="str">
            <v>P</v>
          </cell>
          <cell r="O6615" t="str">
            <v>Lugo, Cristhian</v>
          </cell>
        </row>
        <row r="6616">
          <cell r="C6616">
            <v>633707</v>
          </cell>
          <cell r="M6616" t="str">
            <v>P</v>
          </cell>
          <cell r="O6616" t="str">
            <v>Luis, Omar</v>
          </cell>
        </row>
        <row r="6617">
          <cell r="C6617">
            <v>649617</v>
          </cell>
          <cell r="M6617" t="str">
            <v>LF</v>
          </cell>
          <cell r="O6617" t="str">
            <v>Luis, Carlos</v>
          </cell>
        </row>
        <row r="6618">
          <cell r="C6618">
            <v>660516</v>
          </cell>
          <cell r="M6618" t="str">
            <v>OF</v>
          </cell>
          <cell r="O6618" t="str">
            <v>Luis, Juan</v>
          </cell>
        </row>
        <row r="6619">
          <cell r="C6619">
            <v>455114</v>
          </cell>
          <cell r="M6619" t="str">
            <v>P</v>
          </cell>
          <cell r="O6619" t="str">
            <v>Lujan, John</v>
          </cell>
        </row>
        <row r="6620">
          <cell r="C6620">
            <v>605350</v>
          </cell>
          <cell r="M6620" t="str">
            <v>P</v>
          </cell>
          <cell r="O6620" t="str">
            <v>Lujan, Matt</v>
          </cell>
        </row>
        <row r="6621">
          <cell r="C6621">
            <v>665018</v>
          </cell>
          <cell r="M6621" t="str">
            <v>P</v>
          </cell>
          <cell r="O6621" t="str">
            <v>Lujan, Hector</v>
          </cell>
        </row>
        <row r="6622">
          <cell r="C6622">
            <v>665708</v>
          </cell>
          <cell r="M6622" t="str">
            <v>OF</v>
          </cell>
          <cell r="O6622" t="str">
            <v>Lujano, Jesus</v>
          </cell>
        </row>
        <row r="6623">
          <cell r="C6623">
            <v>664770</v>
          </cell>
          <cell r="M6623" t="str">
            <v>OF</v>
          </cell>
          <cell r="O6623" t="str">
            <v>Lukes, Nathan</v>
          </cell>
        </row>
        <row r="6624">
          <cell r="C6624">
            <v>570783</v>
          </cell>
          <cell r="M6624" t="str">
            <v>2B</v>
          </cell>
          <cell r="O6624" t="str">
            <v>Luna, Ronald</v>
          </cell>
        </row>
        <row r="6625">
          <cell r="C6625">
            <v>641806</v>
          </cell>
          <cell r="M6625" t="str">
            <v>P</v>
          </cell>
          <cell r="O6625" t="str">
            <v>Luna, Ryan</v>
          </cell>
        </row>
        <row r="6626">
          <cell r="C6626">
            <v>650690</v>
          </cell>
          <cell r="M6626" t="str">
            <v>P</v>
          </cell>
          <cell r="O6626" t="str">
            <v>Luna, Carlos</v>
          </cell>
        </row>
        <row r="6627">
          <cell r="C6627">
            <v>650880</v>
          </cell>
          <cell r="M6627" t="str">
            <v>LF</v>
          </cell>
          <cell r="O6627" t="str">
            <v>Luna, Andres</v>
          </cell>
        </row>
        <row r="6628">
          <cell r="C6628">
            <v>660763</v>
          </cell>
          <cell r="M6628" t="str">
            <v>P</v>
          </cell>
          <cell r="O6628" t="str">
            <v>Luna, Jose</v>
          </cell>
        </row>
        <row r="6629">
          <cell r="C6629">
            <v>664829</v>
          </cell>
          <cell r="M6629" t="str">
            <v>P</v>
          </cell>
          <cell r="O6629" t="str">
            <v>Luna, Alex</v>
          </cell>
        </row>
        <row r="6630">
          <cell r="C6630">
            <v>641807</v>
          </cell>
          <cell r="M6630" t="str">
            <v>OF</v>
          </cell>
          <cell r="O6630" t="str">
            <v>Lund, Brennon</v>
          </cell>
        </row>
        <row r="6631">
          <cell r="C6631">
            <v>657666</v>
          </cell>
          <cell r="M6631" t="str">
            <v>C</v>
          </cell>
          <cell r="O6631" t="str">
            <v>Lunde, Erik</v>
          </cell>
        </row>
        <row r="6632">
          <cell r="C6632">
            <v>670338</v>
          </cell>
          <cell r="M6632" t="str">
            <v>P</v>
          </cell>
          <cell r="O6632" t="str">
            <v>Lundeen, Dalton</v>
          </cell>
        </row>
        <row r="6633">
          <cell r="C6633">
            <v>470989</v>
          </cell>
          <cell r="M6633" t="str">
            <v>P</v>
          </cell>
          <cell r="O6633" t="str">
            <v>Lundgren, Wayne</v>
          </cell>
        </row>
        <row r="6634">
          <cell r="C6634">
            <v>656669</v>
          </cell>
          <cell r="M6634" t="str">
            <v>OF</v>
          </cell>
          <cell r="O6634" t="str">
            <v>Luplow, Jordan</v>
          </cell>
        </row>
        <row r="6635">
          <cell r="C6635">
            <v>606324</v>
          </cell>
          <cell r="M6635" t="str">
            <v>LF</v>
          </cell>
          <cell r="O6635" t="str">
            <v>Lupo, Vicente</v>
          </cell>
        </row>
        <row r="6636">
          <cell r="C6636">
            <v>656670</v>
          </cell>
          <cell r="M6636" t="str">
            <v>1B</v>
          </cell>
          <cell r="O6636" t="str">
            <v>Lusignan, Colby</v>
          </cell>
        </row>
        <row r="6637">
          <cell r="C6637">
            <v>518963</v>
          </cell>
          <cell r="M6637" t="str">
            <v>3B</v>
          </cell>
          <cell r="O6637" t="str">
            <v>Lutz, Zach</v>
          </cell>
        </row>
        <row r="6638">
          <cell r="C6638">
            <v>544371</v>
          </cell>
          <cell r="M6638" t="str">
            <v>LF</v>
          </cell>
          <cell r="O6638" t="str">
            <v>Lutz, Donald</v>
          </cell>
        </row>
        <row r="6639">
          <cell r="C6639">
            <v>666158</v>
          </cell>
          <cell r="M6639" t="str">
            <v>SS</v>
          </cell>
          <cell r="O6639" t="str">
            <v>Lux, Gavin</v>
          </cell>
        </row>
        <row r="6640">
          <cell r="C6640">
            <v>543475</v>
          </cell>
          <cell r="M6640" t="str">
            <v>P</v>
          </cell>
          <cell r="O6640" t="str">
            <v>Lyles, Jordan</v>
          </cell>
        </row>
        <row r="6641">
          <cell r="C6641">
            <v>605351</v>
          </cell>
          <cell r="M6641" t="str">
            <v>P</v>
          </cell>
          <cell r="O6641" t="str">
            <v>Lyman, Scott</v>
          </cell>
        </row>
        <row r="6642">
          <cell r="C6642">
            <v>643421</v>
          </cell>
          <cell r="M6642" t="str">
            <v>LF</v>
          </cell>
          <cell r="O6642" t="str">
            <v>Lynch, James</v>
          </cell>
        </row>
        <row r="6643">
          <cell r="C6643">
            <v>665057</v>
          </cell>
          <cell r="M6643" t="str">
            <v>1B</v>
          </cell>
          <cell r="O6643" t="str">
            <v>Lynch, Nick</v>
          </cell>
        </row>
        <row r="6644">
          <cell r="C6644">
            <v>670058</v>
          </cell>
          <cell r="M6644" t="str">
            <v>1B</v>
          </cell>
          <cell r="O6644" t="str">
            <v>Lynch, Tim</v>
          </cell>
        </row>
        <row r="6645">
          <cell r="C6645">
            <v>458681</v>
          </cell>
          <cell r="M6645" t="str">
            <v>P</v>
          </cell>
          <cell r="O6645" t="str">
            <v>Lynn, Lance</v>
          </cell>
        </row>
        <row r="6646">
          <cell r="C6646">
            <v>407193</v>
          </cell>
          <cell r="M6646" t="str">
            <v>P</v>
          </cell>
          <cell r="O6646" t="str">
            <v>Lyon, Brandon</v>
          </cell>
        </row>
        <row r="6647">
          <cell r="C6647">
            <v>608351</v>
          </cell>
          <cell r="M6647" t="str">
            <v>C</v>
          </cell>
          <cell r="O6647" t="str">
            <v>Lyon, David</v>
          </cell>
        </row>
        <row r="6648">
          <cell r="C6648">
            <v>544928</v>
          </cell>
          <cell r="M6648" t="str">
            <v>P</v>
          </cell>
          <cell r="O6648" t="str">
            <v>Lyons, Tyler</v>
          </cell>
        </row>
        <row r="6649">
          <cell r="C6649">
            <v>664723</v>
          </cell>
          <cell r="M6649" t="str">
            <v>P</v>
          </cell>
          <cell r="O6649" t="str">
            <v>Lyons, Jared</v>
          </cell>
        </row>
        <row r="6650">
          <cell r="C6650">
            <v>665761</v>
          </cell>
          <cell r="M6650" t="str">
            <v>P</v>
          </cell>
          <cell r="O6650" t="str">
            <v>Mac Donna, Jose</v>
          </cell>
        </row>
        <row r="6651">
          <cell r="C6651">
            <v>628015</v>
          </cell>
          <cell r="M6651" t="str">
            <v>1B</v>
          </cell>
          <cell r="O6651" t="str">
            <v>MacDonald, Connor</v>
          </cell>
        </row>
        <row r="6652">
          <cell r="C6652">
            <v>657238</v>
          </cell>
          <cell r="M6652" t="str">
            <v>P</v>
          </cell>
          <cell r="O6652" t="str">
            <v>MacDonald, Christian</v>
          </cell>
        </row>
        <row r="6653">
          <cell r="C6653">
            <v>213680</v>
          </cell>
          <cell r="M6653" t="str">
            <v>P</v>
          </cell>
          <cell r="O6653" t="str">
            <v>MacDougal, Mike</v>
          </cell>
        </row>
        <row r="6654">
          <cell r="C6654">
            <v>641812</v>
          </cell>
          <cell r="M6654" t="str">
            <v>P</v>
          </cell>
          <cell r="O6654" t="str">
            <v>MacEachern, Ryley</v>
          </cell>
        </row>
        <row r="6655">
          <cell r="C6655">
            <v>669740</v>
          </cell>
          <cell r="M6655" t="str">
            <v>P</v>
          </cell>
          <cell r="O6655" t="str">
            <v>MacGregor, Travis</v>
          </cell>
        </row>
        <row r="6656">
          <cell r="C6656">
            <v>553988</v>
          </cell>
          <cell r="M6656" t="str">
            <v>SS</v>
          </cell>
          <cell r="O6656" t="str">
            <v>Machado, Dixon</v>
          </cell>
        </row>
        <row r="6657">
          <cell r="C6657">
            <v>592518</v>
          </cell>
          <cell r="M6657" t="str">
            <v>3B</v>
          </cell>
          <cell r="O6657" t="str">
            <v>Machado, Manny</v>
          </cell>
        </row>
        <row r="6658">
          <cell r="C6658">
            <v>600921</v>
          </cell>
          <cell r="M6658" t="str">
            <v>P</v>
          </cell>
          <cell r="O6658" t="str">
            <v>Machado, Andres</v>
          </cell>
        </row>
        <row r="6659">
          <cell r="C6659">
            <v>660817</v>
          </cell>
          <cell r="M6659" t="str">
            <v>OF</v>
          </cell>
          <cell r="O6659" t="str">
            <v>Machado, Carlos</v>
          </cell>
        </row>
        <row r="6660">
          <cell r="C6660">
            <v>665917</v>
          </cell>
          <cell r="M6660" t="str">
            <v>P</v>
          </cell>
          <cell r="O6660" t="str">
            <v>Machado, Kleiner</v>
          </cell>
        </row>
        <row r="6661">
          <cell r="C6661">
            <v>666520</v>
          </cell>
          <cell r="M6661" t="str">
            <v>SS</v>
          </cell>
          <cell r="O6661" t="str">
            <v>Machado, Gabriel</v>
          </cell>
        </row>
        <row r="6662">
          <cell r="C6662">
            <v>671054</v>
          </cell>
          <cell r="M6662" t="str">
            <v>OF</v>
          </cell>
          <cell r="O6662" t="str">
            <v>Machado, Jonathan</v>
          </cell>
        </row>
        <row r="6663">
          <cell r="C6663">
            <v>466948</v>
          </cell>
          <cell r="M6663" t="str">
            <v>P</v>
          </cell>
          <cell r="O6663" t="str">
            <v>Machi, Jean</v>
          </cell>
        </row>
        <row r="6664">
          <cell r="C6664">
            <v>605353</v>
          </cell>
          <cell r="M6664" t="str">
            <v>SS</v>
          </cell>
          <cell r="O6664" t="str">
            <v>Machin, Vimael</v>
          </cell>
        </row>
        <row r="6665">
          <cell r="C6665">
            <v>661825</v>
          </cell>
          <cell r="M6665" t="str">
            <v>OF</v>
          </cell>
          <cell r="O6665" t="str">
            <v>Machonis, Sam</v>
          </cell>
        </row>
        <row r="6666">
          <cell r="C6666">
            <v>660420</v>
          </cell>
          <cell r="M6666" t="str">
            <v>P</v>
          </cell>
          <cell r="O6666" t="str">
            <v>Machorro, Carlos</v>
          </cell>
        </row>
        <row r="6667">
          <cell r="C6667">
            <v>664304</v>
          </cell>
          <cell r="M6667" t="str">
            <v>P</v>
          </cell>
          <cell r="O6667" t="str">
            <v>Machuca, Cristian</v>
          </cell>
        </row>
        <row r="6668">
          <cell r="C6668">
            <v>608080</v>
          </cell>
          <cell r="M6668" t="str">
            <v>3B</v>
          </cell>
          <cell r="O6668" t="str">
            <v>Macias, Brandon</v>
          </cell>
        </row>
        <row r="6669">
          <cell r="C6669">
            <v>641813</v>
          </cell>
          <cell r="M6669" t="str">
            <v>P</v>
          </cell>
          <cell r="O6669" t="str">
            <v>Maciel, Jonathan</v>
          </cell>
        </row>
        <row r="6670">
          <cell r="C6670">
            <v>670622</v>
          </cell>
          <cell r="M6670" t="str">
            <v>OF</v>
          </cell>
          <cell r="O6670" t="str">
            <v>Maciel, Gabriel</v>
          </cell>
        </row>
        <row r="6671">
          <cell r="C6671">
            <v>581680</v>
          </cell>
          <cell r="M6671" t="str">
            <v>LF</v>
          </cell>
          <cell r="O6671" t="str">
            <v>Mack, Chantz</v>
          </cell>
        </row>
        <row r="6672">
          <cell r="C6672">
            <v>665020</v>
          </cell>
          <cell r="M6672" t="str">
            <v>OF</v>
          </cell>
          <cell r="O6672" t="str">
            <v>Mack, Quinnton</v>
          </cell>
        </row>
        <row r="6673">
          <cell r="C6673">
            <v>669267</v>
          </cell>
          <cell r="M6673" t="str">
            <v>OF</v>
          </cell>
          <cell r="O6673" t="str">
            <v>Mack, Marcus</v>
          </cell>
        </row>
        <row r="6674">
          <cell r="C6674">
            <v>665083</v>
          </cell>
          <cell r="M6674" t="str">
            <v>2B</v>
          </cell>
          <cell r="O6674" t="str">
            <v>Mackenzie, Patrick</v>
          </cell>
        </row>
        <row r="6675">
          <cell r="C6675">
            <v>449774</v>
          </cell>
          <cell r="M6675" t="str">
            <v>P</v>
          </cell>
          <cell r="O6675" t="str">
            <v>MacLane, Evan</v>
          </cell>
        </row>
        <row r="6676">
          <cell r="C6676">
            <v>657667</v>
          </cell>
          <cell r="M6676" t="str">
            <v>P</v>
          </cell>
          <cell r="O6676" t="str">
            <v>MacNabb, Max</v>
          </cell>
        </row>
        <row r="6677">
          <cell r="C6677">
            <v>650595</v>
          </cell>
          <cell r="M6677" t="str">
            <v>P</v>
          </cell>
          <cell r="O6677" t="str">
            <v>Madden, Lachlan</v>
          </cell>
        </row>
        <row r="6678">
          <cell r="C6678">
            <v>545348</v>
          </cell>
          <cell r="M6678" t="str">
            <v>P</v>
          </cell>
          <cell r="O6678" t="str">
            <v>Maddox, Austin</v>
          </cell>
        </row>
        <row r="6679">
          <cell r="C6679">
            <v>657668</v>
          </cell>
          <cell r="M6679" t="str">
            <v>1B</v>
          </cell>
          <cell r="O6679" t="str">
            <v>Maddox, Will</v>
          </cell>
        </row>
        <row r="6680">
          <cell r="C6680">
            <v>641814</v>
          </cell>
          <cell r="M6680" t="str">
            <v>P</v>
          </cell>
          <cell r="O6680" t="str">
            <v>Mader, Michael</v>
          </cell>
        </row>
        <row r="6681">
          <cell r="C6681">
            <v>443559</v>
          </cell>
          <cell r="M6681" t="str">
            <v>1B</v>
          </cell>
          <cell r="O6681" t="str">
            <v>Madera, Sandy</v>
          </cell>
        </row>
        <row r="6682">
          <cell r="C6682">
            <v>643423</v>
          </cell>
          <cell r="M6682" t="str">
            <v>OF</v>
          </cell>
          <cell r="O6682" t="str">
            <v>Madera, Chris</v>
          </cell>
        </row>
        <row r="6683">
          <cell r="C6683">
            <v>650596</v>
          </cell>
          <cell r="M6683" t="str">
            <v>P</v>
          </cell>
          <cell r="O6683" t="str">
            <v>Madera, Ezequiel</v>
          </cell>
        </row>
        <row r="6684">
          <cell r="C6684">
            <v>660878</v>
          </cell>
          <cell r="M6684" t="str">
            <v>P</v>
          </cell>
          <cell r="O6684" t="str">
            <v>Madera, Christopher</v>
          </cell>
        </row>
        <row r="6685">
          <cell r="C6685">
            <v>667639</v>
          </cell>
          <cell r="M6685" t="str">
            <v>P</v>
          </cell>
          <cell r="O6685" t="str">
            <v>Madera, Wilman</v>
          </cell>
        </row>
        <row r="6686">
          <cell r="C6686">
            <v>650347</v>
          </cell>
          <cell r="M6686" t="str">
            <v>P</v>
          </cell>
          <cell r="O6686" t="str">
            <v>Madero, Luis</v>
          </cell>
        </row>
        <row r="6687">
          <cell r="C6687">
            <v>573004</v>
          </cell>
          <cell r="M6687" t="str">
            <v>P</v>
          </cell>
          <cell r="O6687" t="str">
            <v>Madrid, Roman</v>
          </cell>
        </row>
        <row r="6688">
          <cell r="C6688">
            <v>444127</v>
          </cell>
          <cell r="M6688" t="str">
            <v>P</v>
          </cell>
          <cell r="O6688" t="str">
            <v>Madrigal, Warner</v>
          </cell>
        </row>
        <row r="6689">
          <cell r="C6689">
            <v>425492</v>
          </cell>
          <cell r="M6689" t="str">
            <v>P</v>
          </cell>
          <cell r="O6689" t="str">
            <v>Madson, Ryan</v>
          </cell>
        </row>
        <row r="6690">
          <cell r="C6690">
            <v>628317</v>
          </cell>
          <cell r="M6690" t="str">
            <v>P</v>
          </cell>
          <cell r="O6690" t="str">
            <v>Maeda, Kenta</v>
          </cell>
        </row>
        <row r="6691">
          <cell r="C6691">
            <v>663359</v>
          </cell>
          <cell r="M6691" t="str">
            <v>P</v>
          </cell>
          <cell r="O6691" t="str">
            <v>Maese, Justin</v>
          </cell>
        </row>
        <row r="6692">
          <cell r="C6692">
            <v>621027</v>
          </cell>
          <cell r="M6692" t="str">
            <v>SS</v>
          </cell>
          <cell r="O6692" t="str">
            <v>Maezes, Travis</v>
          </cell>
        </row>
        <row r="6693">
          <cell r="C6693">
            <v>643424</v>
          </cell>
          <cell r="M6693" t="str">
            <v>OF</v>
          </cell>
          <cell r="O6693" t="str">
            <v>Maffei, Justin</v>
          </cell>
        </row>
        <row r="6694">
          <cell r="C6694">
            <v>622345</v>
          </cell>
          <cell r="M6694" t="str">
            <v>P</v>
          </cell>
          <cell r="O6694" t="str">
            <v>Magallanes, Kelvin</v>
          </cell>
        </row>
        <row r="6695">
          <cell r="C6695">
            <v>622455</v>
          </cell>
          <cell r="M6695" t="str">
            <v>P</v>
          </cell>
          <cell r="O6695" t="str">
            <v>Magallanes, Neomar</v>
          </cell>
        </row>
        <row r="6696">
          <cell r="C6696">
            <v>642567</v>
          </cell>
          <cell r="M6696" t="str">
            <v>P</v>
          </cell>
          <cell r="O6696" t="str">
            <v>Magallanes, Wilfredo</v>
          </cell>
        </row>
        <row r="6697">
          <cell r="C6697">
            <v>656672</v>
          </cell>
          <cell r="M6697" t="str">
            <v>P</v>
          </cell>
          <cell r="O6697" t="str">
            <v>Magallones, Brandon</v>
          </cell>
        </row>
        <row r="6698">
          <cell r="C6698">
            <v>650842</v>
          </cell>
          <cell r="M6698" t="str">
            <v>SS</v>
          </cell>
          <cell r="O6698" t="str">
            <v>Magdaleno, Westhers</v>
          </cell>
        </row>
        <row r="6699">
          <cell r="C6699">
            <v>543481</v>
          </cell>
          <cell r="M6699" t="str">
            <v>OF</v>
          </cell>
          <cell r="O6699" t="str">
            <v>Magee, Brandon</v>
          </cell>
        </row>
        <row r="6700">
          <cell r="C6700">
            <v>663631</v>
          </cell>
          <cell r="M6700" t="str">
            <v>OF</v>
          </cell>
          <cell r="O6700" t="str">
            <v>Magee, Josh</v>
          </cell>
        </row>
        <row r="6701">
          <cell r="C6701">
            <v>608683</v>
          </cell>
          <cell r="M6701" t="str">
            <v>LF</v>
          </cell>
          <cell r="O6701" t="str">
            <v>Mager, Kevin</v>
          </cell>
        </row>
        <row r="6702">
          <cell r="C6702">
            <v>543482</v>
          </cell>
          <cell r="M6702" t="str">
            <v>3B</v>
          </cell>
          <cell r="O6702" t="str">
            <v>Maggi, Drew</v>
          </cell>
        </row>
        <row r="6703">
          <cell r="C6703">
            <v>543483</v>
          </cell>
          <cell r="M6703" t="str">
            <v>P</v>
          </cell>
          <cell r="O6703" t="str">
            <v>Magill, Matt</v>
          </cell>
        </row>
        <row r="6704">
          <cell r="C6704">
            <v>628715</v>
          </cell>
          <cell r="M6704" t="str">
            <v>P</v>
          </cell>
          <cell r="O6704" t="str">
            <v>Magliaro, Marc</v>
          </cell>
        </row>
        <row r="6705">
          <cell r="C6705">
            <v>670339</v>
          </cell>
          <cell r="M6705" t="str">
            <v>OF</v>
          </cell>
          <cell r="O6705" t="str">
            <v>Maglich, Luke</v>
          </cell>
        </row>
        <row r="6706">
          <cell r="C6706">
            <v>596026</v>
          </cell>
          <cell r="M6706" t="str">
            <v>P</v>
          </cell>
          <cell r="O6706" t="str">
            <v>Magliozzi, Johnny</v>
          </cell>
        </row>
        <row r="6707">
          <cell r="C6707">
            <v>571911</v>
          </cell>
          <cell r="M6707" t="str">
            <v>P</v>
          </cell>
          <cell r="O6707" t="str">
            <v>Magnifico, Damien</v>
          </cell>
        </row>
        <row r="6708">
          <cell r="C6708">
            <v>670107</v>
          </cell>
          <cell r="M6708" t="str">
            <v>IF</v>
          </cell>
          <cell r="O6708" t="str">
            <v>Mahala, Kevin</v>
          </cell>
        </row>
        <row r="6709">
          <cell r="C6709">
            <v>607629</v>
          </cell>
          <cell r="M6709" t="str">
            <v>P</v>
          </cell>
          <cell r="O6709" t="str">
            <v>Maher, Joey</v>
          </cell>
        </row>
        <row r="6710">
          <cell r="C6710">
            <v>641816</v>
          </cell>
          <cell r="M6710" t="str">
            <v>P</v>
          </cell>
          <cell r="O6710" t="str">
            <v>Mahle, Tyler</v>
          </cell>
        </row>
        <row r="6711">
          <cell r="C6711">
            <v>657670</v>
          </cell>
          <cell r="M6711" t="str">
            <v>P</v>
          </cell>
          <cell r="O6711" t="str">
            <v>Mahle, Greg</v>
          </cell>
        </row>
        <row r="6712">
          <cell r="C6712">
            <v>430904</v>
          </cell>
          <cell r="M6712" t="str">
            <v>P</v>
          </cell>
          <cell r="O6712" t="str">
            <v>Maholm, Paul</v>
          </cell>
        </row>
        <row r="6713">
          <cell r="C6713">
            <v>656674</v>
          </cell>
          <cell r="M6713" t="str">
            <v>P</v>
          </cell>
          <cell r="O6713" t="str">
            <v>Mahoney, Kolton</v>
          </cell>
        </row>
        <row r="6714">
          <cell r="C6714">
            <v>666797</v>
          </cell>
          <cell r="M6714" t="str">
            <v>P</v>
          </cell>
          <cell r="O6714" t="str">
            <v>Mahoney, Spencer</v>
          </cell>
        </row>
        <row r="6715">
          <cell r="C6715">
            <v>543484</v>
          </cell>
          <cell r="M6715" t="str">
            <v>CF</v>
          </cell>
          <cell r="O6715" t="str">
            <v>Mahtook, Mikie</v>
          </cell>
        </row>
        <row r="6716">
          <cell r="C6716">
            <v>430574</v>
          </cell>
          <cell r="M6716" t="str">
            <v>RF</v>
          </cell>
          <cell r="O6716" t="str">
            <v>Maier, Mitch</v>
          </cell>
        </row>
        <row r="6717">
          <cell r="C6717">
            <v>571912</v>
          </cell>
          <cell r="M6717" t="str">
            <v>C</v>
          </cell>
          <cell r="O6717" t="str">
            <v>Maile, Luke</v>
          </cell>
        </row>
        <row r="6718">
          <cell r="C6718">
            <v>453186</v>
          </cell>
          <cell r="M6718" t="str">
            <v>P</v>
          </cell>
          <cell r="O6718" t="str">
            <v>Maine, Scott</v>
          </cell>
        </row>
        <row r="6719">
          <cell r="C6719">
            <v>657671</v>
          </cell>
          <cell r="M6719" t="str">
            <v>P</v>
          </cell>
          <cell r="O6719" t="str">
            <v>Maisto, Greg</v>
          </cell>
        </row>
        <row r="6720">
          <cell r="C6720">
            <v>660843</v>
          </cell>
          <cell r="M6720" t="str">
            <v>P</v>
          </cell>
          <cell r="O6720" t="str">
            <v>Maita, Jose</v>
          </cell>
        </row>
        <row r="6721">
          <cell r="C6721">
            <v>400008</v>
          </cell>
          <cell r="M6721" t="str">
            <v>P</v>
          </cell>
          <cell r="O6721" t="str">
            <v>Majewski, Gary</v>
          </cell>
        </row>
        <row r="6722">
          <cell r="C6722">
            <v>622360</v>
          </cell>
          <cell r="M6722" t="str">
            <v>P</v>
          </cell>
          <cell r="O6722" t="str">
            <v>Malave, Mark</v>
          </cell>
        </row>
        <row r="6723">
          <cell r="C6723">
            <v>454446</v>
          </cell>
          <cell r="M6723" t="str">
            <v>P</v>
          </cell>
          <cell r="O6723" t="str">
            <v>Maldonado, Ivan</v>
          </cell>
        </row>
        <row r="6724">
          <cell r="C6724">
            <v>455117</v>
          </cell>
          <cell r="M6724" t="str">
            <v>C</v>
          </cell>
          <cell r="O6724" t="str">
            <v>Maldonado, Martin</v>
          </cell>
        </row>
        <row r="6725">
          <cell r="C6725">
            <v>642517</v>
          </cell>
          <cell r="M6725" t="str">
            <v>P</v>
          </cell>
          <cell r="O6725" t="str">
            <v>Maldonado, Ismael</v>
          </cell>
        </row>
        <row r="6726">
          <cell r="C6726">
            <v>644399</v>
          </cell>
          <cell r="M6726" t="str">
            <v>3B</v>
          </cell>
          <cell r="O6726" t="str">
            <v>Maldonado, Alex</v>
          </cell>
        </row>
        <row r="6727">
          <cell r="C6727">
            <v>668532</v>
          </cell>
          <cell r="M6727" t="str">
            <v>OF</v>
          </cell>
          <cell r="O6727" t="str">
            <v>Maldonado, Humberto</v>
          </cell>
        </row>
        <row r="6728">
          <cell r="C6728">
            <v>670220</v>
          </cell>
          <cell r="M6728" t="str">
            <v>P</v>
          </cell>
          <cell r="O6728" t="str">
            <v>Malisheski, Kevin</v>
          </cell>
        </row>
        <row r="6729">
          <cell r="C6729">
            <v>656676</v>
          </cell>
          <cell r="M6729" t="str">
            <v>P</v>
          </cell>
          <cell r="O6729" t="str">
            <v>Mallard, Chase</v>
          </cell>
        </row>
        <row r="6730">
          <cell r="C6730">
            <v>650691</v>
          </cell>
          <cell r="M6730" t="str">
            <v>2B</v>
          </cell>
          <cell r="O6730" t="str">
            <v>Mallen, Franly</v>
          </cell>
        </row>
        <row r="6731">
          <cell r="C6731">
            <v>545349</v>
          </cell>
          <cell r="M6731" t="str">
            <v>P</v>
          </cell>
          <cell r="O6731" t="str">
            <v>Malm, Jeff</v>
          </cell>
        </row>
        <row r="6732">
          <cell r="C6732">
            <v>607388</v>
          </cell>
          <cell r="M6732" t="str">
            <v>OF</v>
          </cell>
          <cell r="O6732" t="str">
            <v>Maloney, Joe</v>
          </cell>
        </row>
        <row r="6733">
          <cell r="C6733">
            <v>640455</v>
          </cell>
          <cell r="M6733" t="str">
            <v>P</v>
          </cell>
          <cell r="O6733" t="str">
            <v>Manaea, Sean</v>
          </cell>
        </row>
        <row r="6734">
          <cell r="C6734">
            <v>664879</v>
          </cell>
          <cell r="M6734" t="str">
            <v>P</v>
          </cell>
          <cell r="O6734" t="str">
            <v>Manarino, Evan</v>
          </cell>
        </row>
        <row r="6735">
          <cell r="C6735">
            <v>656075</v>
          </cell>
          <cell r="M6735" t="str">
            <v>P</v>
          </cell>
          <cell r="O6735" t="str">
            <v>Mancebo, Jorge</v>
          </cell>
        </row>
        <row r="6736">
          <cell r="C6736">
            <v>641820</v>
          </cell>
          <cell r="M6736" t="str">
            <v>1B</v>
          </cell>
          <cell r="O6736" t="str">
            <v>Mancini, Trey</v>
          </cell>
        </row>
        <row r="6737">
          <cell r="C6737">
            <v>656677</v>
          </cell>
          <cell r="M6737" t="str">
            <v>P</v>
          </cell>
          <cell r="O6737" t="str">
            <v>Mancini, Domenick</v>
          </cell>
        </row>
        <row r="6738">
          <cell r="C6738">
            <v>657672</v>
          </cell>
          <cell r="M6738" t="str">
            <v>C</v>
          </cell>
          <cell r="O6738" t="str">
            <v>Manea, Scott</v>
          </cell>
        </row>
        <row r="6739">
          <cell r="C6739">
            <v>665640</v>
          </cell>
          <cell r="M6739" t="str">
            <v>SS</v>
          </cell>
          <cell r="O6739" t="str">
            <v>Maneiro, Kleiber</v>
          </cell>
        </row>
        <row r="6740">
          <cell r="C6740">
            <v>595307</v>
          </cell>
          <cell r="M6740" t="str">
            <v>P</v>
          </cell>
          <cell r="O6740" t="str">
            <v>Maness, Seth</v>
          </cell>
        </row>
        <row r="6741">
          <cell r="C6741">
            <v>448167</v>
          </cell>
          <cell r="M6741" t="str">
            <v>P</v>
          </cell>
          <cell r="O6741" t="str">
            <v>Mann, Brandon</v>
          </cell>
        </row>
        <row r="6742">
          <cell r="C6742">
            <v>666159</v>
          </cell>
          <cell r="M6742" t="str">
            <v>P</v>
          </cell>
          <cell r="O6742" t="str">
            <v>Manning, Matt</v>
          </cell>
        </row>
        <row r="6743">
          <cell r="C6743">
            <v>573008</v>
          </cell>
          <cell r="M6743" t="str">
            <v>P</v>
          </cell>
          <cell r="O6743" t="str">
            <v>Manno, Chris</v>
          </cell>
        </row>
        <row r="6744">
          <cell r="C6744">
            <v>656678</v>
          </cell>
          <cell r="M6744" t="str">
            <v>P</v>
          </cell>
          <cell r="O6744" t="str">
            <v>Manoah, Erik</v>
          </cell>
        </row>
        <row r="6745">
          <cell r="C6745">
            <v>665709</v>
          </cell>
          <cell r="M6745" t="str">
            <v>SS</v>
          </cell>
          <cell r="O6745" t="str">
            <v>Manon, Luis</v>
          </cell>
        </row>
        <row r="6746">
          <cell r="C6746">
            <v>453249</v>
          </cell>
          <cell r="M6746" t="str">
            <v>P</v>
          </cell>
          <cell r="O6746" t="str">
            <v>Manship, Jeff</v>
          </cell>
        </row>
        <row r="6747">
          <cell r="C6747">
            <v>573009</v>
          </cell>
          <cell r="M6747" t="str">
            <v>P</v>
          </cell>
          <cell r="O6747" t="str">
            <v>Mantiply, Joe</v>
          </cell>
        </row>
        <row r="6748">
          <cell r="C6748">
            <v>643426</v>
          </cell>
          <cell r="M6748" t="str">
            <v>P</v>
          </cell>
          <cell r="O6748" t="str">
            <v>Mantoni, Joe</v>
          </cell>
        </row>
        <row r="6749">
          <cell r="C6749">
            <v>623164</v>
          </cell>
          <cell r="M6749" t="str">
            <v>C</v>
          </cell>
          <cell r="O6749" t="str">
            <v>Manuel, Craig</v>
          </cell>
        </row>
        <row r="6750">
          <cell r="C6750">
            <v>641823</v>
          </cell>
          <cell r="M6750" t="str">
            <v>C</v>
          </cell>
          <cell r="O6750" t="str">
            <v>Manwaring, Dylan</v>
          </cell>
        </row>
        <row r="6751">
          <cell r="C6751">
            <v>642747</v>
          </cell>
          <cell r="M6751" t="str">
            <v>P</v>
          </cell>
          <cell r="O6751" t="str">
            <v>Manzanares, Osman</v>
          </cell>
        </row>
        <row r="6752">
          <cell r="C6752">
            <v>660523</v>
          </cell>
          <cell r="M6752" t="str">
            <v>SS</v>
          </cell>
          <cell r="O6752" t="str">
            <v>Manzanarez, Angel</v>
          </cell>
        </row>
        <row r="6753">
          <cell r="C6753">
            <v>642298</v>
          </cell>
          <cell r="M6753" t="str">
            <v>C</v>
          </cell>
          <cell r="O6753" t="str">
            <v>Manzanero, Pabel</v>
          </cell>
        </row>
        <row r="6754">
          <cell r="C6754">
            <v>465068</v>
          </cell>
          <cell r="M6754" t="str">
            <v>2B</v>
          </cell>
          <cell r="O6754" t="str">
            <v>Manzanillo, Gerson</v>
          </cell>
        </row>
        <row r="6755">
          <cell r="C6755">
            <v>600922</v>
          </cell>
          <cell r="M6755" t="str">
            <v>P</v>
          </cell>
          <cell r="O6755" t="str">
            <v>Manzanillo, Rafael</v>
          </cell>
        </row>
        <row r="6756">
          <cell r="C6756">
            <v>665905</v>
          </cell>
          <cell r="M6756" t="str">
            <v>P</v>
          </cell>
          <cell r="O6756" t="str">
            <v>Manzanillo, Yeudry</v>
          </cell>
        </row>
        <row r="6757">
          <cell r="C6757">
            <v>666644</v>
          </cell>
          <cell r="M6757" t="str">
            <v>P</v>
          </cell>
          <cell r="O6757" t="str">
            <v>Manzanillo, Maiker</v>
          </cell>
        </row>
        <row r="6758">
          <cell r="C6758">
            <v>542694</v>
          </cell>
          <cell r="M6758" t="str">
            <v>P</v>
          </cell>
          <cell r="O6758" t="str">
            <v>Manzueta, Jheyson</v>
          </cell>
        </row>
        <row r="6759">
          <cell r="C6759">
            <v>642388</v>
          </cell>
          <cell r="M6759" t="str">
            <v>P</v>
          </cell>
          <cell r="O6759" t="str">
            <v>Manzueta, Romulo</v>
          </cell>
        </row>
        <row r="6760">
          <cell r="C6760">
            <v>671315</v>
          </cell>
          <cell r="M6760" t="str">
            <v>P</v>
          </cell>
          <cell r="O6760" t="str">
            <v>Manzueta, Danilo</v>
          </cell>
        </row>
        <row r="6761">
          <cell r="C6761">
            <v>605356</v>
          </cell>
          <cell r="M6761" t="str">
            <v>P</v>
          </cell>
          <cell r="O6761" t="str">
            <v>Mapes, Tyler</v>
          </cell>
        </row>
        <row r="6762">
          <cell r="C6762">
            <v>596027</v>
          </cell>
          <cell r="M6762" t="str">
            <v>P</v>
          </cell>
          <cell r="O6762" t="str">
            <v>Maples, Dillon</v>
          </cell>
        </row>
        <row r="6763">
          <cell r="C6763">
            <v>664088</v>
          </cell>
          <cell r="M6763" t="str">
            <v>OF</v>
          </cell>
          <cell r="O6763" t="str">
            <v>Marabell, Connor</v>
          </cell>
        </row>
        <row r="6764">
          <cell r="C6764">
            <v>607950</v>
          </cell>
          <cell r="M6764" t="str">
            <v>3B</v>
          </cell>
          <cell r="O6764" t="str">
            <v>Maracaro, Alvin</v>
          </cell>
        </row>
        <row r="6765">
          <cell r="C6765">
            <v>598899</v>
          </cell>
          <cell r="M6765" t="str">
            <v>P</v>
          </cell>
          <cell r="O6765" t="str">
            <v>Marban, Jorge</v>
          </cell>
        </row>
        <row r="6766">
          <cell r="C6766">
            <v>658251</v>
          </cell>
          <cell r="M6766" t="str">
            <v>C</v>
          </cell>
          <cell r="O6766" t="str">
            <v>Marberry, Zach</v>
          </cell>
        </row>
        <row r="6767">
          <cell r="C6767">
            <v>622488</v>
          </cell>
          <cell r="M6767" t="str">
            <v>LF</v>
          </cell>
          <cell r="O6767" t="str">
            <v>Marcano, Ricardo</v>
          </cell>
        </row>
        <row r="6768">
          <cell r="C6768">
            <v>668547</v>
          </cell>
          <cell r="M6768" t="str">
            <v>P</v>
          </cell>
          <cell r="O6768" t="str">
            <v>Marcano, Enmanuel</v>
          </cell>
        </row>
        <row r="6769">
          <cell r="C6769">
            <v>650512</v>
          </cell>
          <cell r="M6769" t="str">
            <v>RF</v>
          </cell>
          <cell r="O6769" t="str">
            <v>Marcelino, Ramon</v>
          </cell>
        </row>
        <row r="6770">
          <cell r="C6770">
            <v>655989</v>
          </cell>
          <cell r="M6770" t="str">
            <v>P</v>
          </cell>
          <cell r="O6770" t="str">
            <v>Marcelino, Oscar</v>
          </cell>
        </row>
        <row r="6771">
          <cell r="C6771">
            <v>660858</v>
          </cell>
          <cell r="M6771" t="str">
            <v>OF</v>
          </cell>
          <cell r="O6771" t="str">
            <v>Marcelino, Melvin</v>
          </cell>
        </row>
        <row r="6772">
          <cell r="C6772">
            <v>665561</v>
          </cell>
          <cell r="M6772" t="str">
            <v>C</v>
          </cell>
          <cell r="O6772" t="str">
            <v>Marchan, Rafael</v>
          </cell>
        </row>
        <row r="6773">
          <cell r="C6773">
            <v>451788</v>
          </cell>
          <cell r="M6773" t="str">
            <v>P</v>
          </cell>
          <cell r="O6773" t="str">
            <v>Marcum, Shaun</v>
          </cell>
        </row>
        <row r="6774">
          <cell r="C6774">
            <v>573011</v>
          </cell>
          <cell r="M6774" t="str">
            <v>2B</v>
          </cell>
          <cell r="O6774" t="str">
            <v>Marder, Jack</v>
          </cell>
        </row>
        <row r="6775">
          <cell r="C6775">
            <v>656679</v>
          </cell>
          <cell r="M6775" t="str">
            <v>2B</v>
          </cell>
          <cell r="O6775" t="str">
            <v>Mardirosian, Shane</v>
          </cell>
        </row>
        <row r="6776">
          <cell r="C6776">
            <v>622534</v>
          </cell>
          <cell r="M6776" t="str">
            <v>CF</v>
          </cell>
          <cell r="O6776" t="str">
            <v>Margot, Manuel</v>
          </cell>
        </row>
        <row r="6777">
          <cell r="C6777">
            <v>622557</v>
          </cell>
          <cell r="M6777" t="str">
            <v>C</v>
          </cell>
          <cell r="O6777" t="str">
            <v>Maria, Jose</v>
          </cell>
        </row>
        <row r="6778">
          <cell r="C6778">
            <v>625337</v>
          </cell>
          <cell r="M6778" t="str">
            <v>C</v>
          </cell>
          <cell r="O6778" t="str">
            <v>Maria, Eric</v>
          </cell>
        </row>
        <row r="6779">
          <cell r="C6779">
            <v>516970</v>
          </cell>
          <cell r="M6779" t="str">
            <v>P</v>
          </cell>
          <cell r="O6779" t="str">
            <v>Marimon, Sugar Ray</v>
          </cell>
        </row>
        <row r="6780">
          <cell r="C6780">
            <v>546997</v>
          </cell>
          <cell r="M6780" t="str">
            <v>SS</v>
          </cell>
          <cell r="O6780" t="str">
            <v>Marin, Adrian</v>
          </cell>
        </row>
        <row r="6781">
          <cell r="C6781">
            <v>598718</v>
          </cell>
          <cell r="M6781" t="str">
            <v>P</v>
          </cell>
          <cell r="O6781" t="str">
            <v>Marin, Terance</v>
          </cell>
        </row>
        <row r="6782">
          <cell r="C6782">
            <v>660810</v>
          </cell>
          <cell r="M6782" t="str">
            <v>P</v>
          </cell>
          <cell r="O6782" t="str">
            <v>Marin, Andriu</v>
          </cell>
        </row>
        <row r="6783">
          <cell r="C6783">
            <v>660814</v>
          </cell>
          <cell r="M6783" t="str">
            <v>SS</v>
          </cell>
          <cell r="O6783" t="str">
            <v>Marin, Freiberg</v>
          </cell>
        </row>
        <row r="6784">
          <cell r="C6784">
            <v>595309</v>
          </cell>
          <cell r="M6784" t="str">
            <v>RF</v>
          </cell>
          <cell r="O6784" t="str">
            <v>Marincov, Tyler</v>
          </cell>
        </row>
        <row r="6785">
          <cell r="C6785">
            <v>501697</v>
          </cell>
          <cell r="M6785" t="str">
            <v>P</v>
          </cell>
          <cell r="O6785" t="str">
            <v>Marinez, Jhan</v>
          </cell>
        </row>
        <row r="6786">
          <cell r="C6786">
            <v>642714</v>
          </cell>
          <cell r="M6786" t="str">
            <v>3B</v>
          </cell>
          <cell r="O6786" t="str">
            <v>Marinez, Eric</v>
          </cell>
        </row>
        <row r="6787">
          <cell r="C6787">
            <v>592527</v>
          </cell>
          <cell r="M6787" t="str">
            <v>P</v>
          </cell>
          <cell r="O6787" t="str">
            <v>Mariot, Michael</v>
          </cell>
        </row>
        <row r="6788">
          <cell r="C6788">
            <v>665285</v>
          </cell>
          <cell r="M6788" t="str">
            <v>3B</v>
          </cell>
          <cell r="O6788" t="str">
            <v>Maris, Peter</v>
          </cell>
        </row>
        <row r="6789">
          <cell r="C6789">
            <v>607632</v>
          </cell>
          <cell r="M6789" t="str">
            <v>3B</v>
          </cell>
          <cell r="O6789" t="str">
            <v>Mariscal, Chris</v>
          </cell>
        </row>
        <row r="6790">
          <cell r="C6790">
            <v>545350</v>
          </cell>
          <cell r="M6790" t="str">
            <v>CF</v>
          </cell>
          <cell r="O6790" t="str">
            <v>Marisnick, Jake</v>
          </cell>
        </row>
        <row r="6791">
          <cell r="C6791">
            <v>605357</v>
          </cell>
          <cell r="M6791" t="str">
            <v>C</v>
          </cell>
          <cell r="O6791" t="str">
            <v>Marjama, Mike</v>
          </cell>
        </row>
        <row r="6792">
          <cell r="C6792">
            <v>664012</v>
          </cell>
          <cell r="M6792" t="str">
            <v>P</v>
          </cell>
          <cell r="O6792" t="str">
            <v>Mark, Tyler</v>
          </cell>
        </row>
        <row r="6793">
          <cell r="C6793">
            <v>455976</v>
          </cell>
          <cell r="M6793" t="str">
            <v>RF</v>
          </cell>
          <cell r="O6793" t="str">
            <v>Markakis, Nick</v>
          </cell>
        </row>
        <row r="6794">
          <cell r="C6794">
            <v>571917</v>
          </cell>
          <cell r="M6794" t="str">
            <v>P</v>
          </cell>
          <cell r="O6794" t="str">
            <v>Markel, Parker</v>
          </cell>
        </row>
        <row r="6795">
          <cell r="C6795">
            <v>623490</v>
          </cell>
          <cell r="M6795" t="str">
            <v>P</v>
          </cell>
          <cell r="O6795" t="str">
            <v>Markey, Brad</v>
          </cell>
        </row>
        <row r="6796">
          <cell r="C6796">
            <v>476123</v>
          </cell>
          <cell r="M6796" t="str">
            <v>P</v>
          </cell>
          <cell r="O6796" t="str">
            <v>Marks, Justin</v>
          </cell>
        </row>
        <row r="6797">
          <cell r="C6797">
            <v>623480</v>
          </cell>
          <cell r="M6797" t="str">
            <v>P</v>
          </cell>
          <cell r="O6797" t="str">
            <v>Marks, Bret</v>
          </cell>
        </row>
        <row r="6798">
          <cell r="C6798">
            <v>633955</v>
          </cell>
          <cell r="M6798" t="str">
            <v>P</v>
          </cell>
          <cell r="O6798" t="str">
            <v>Marks, Troy</v>
          </cell>
        </row>
        <row r="6799">
          <cell r="C6799">
            <v>621408</v>
          </cell>
          <cell r="M6799" t="str">
            <v>P</v>
          </cell>
          <cell r="O6799" t="str">
            <v>Marksberry, Matt</v>
          </cell>
        </row>
        <row r="6800">
          <cell r="C6800">
            <v>664841</v>
          </cell>
          <cell r="M6800" t="str">
            <v>P</v>
          </cell>
          <cell r="O6800" t="str">
            <v>Markus, Joseph</v>
          </cell>
        </row>
        <row r="6801">
          <cell r="C6801">
            <v>596028</v>
          </cell>
          <cell r="M6801" t="str">
            <v>C</v>
          </cell>
          <cell r="O6801" t="str">
            <v>Marlette, Tyler</v>
          </cell>
        </row>
        <row r="6802">
          <cell r="C6802">
            <v>665080</v>
          </cell>
          <cell r="M6802" t="str">
            <v>2B</v>
          </cell>
          <cell r="O6802" t="str">
            <v>Marlow, Brooks</v>
          </cell>
        </row>
        <row r="6803">
          <cell r="C6803">
            <v>461791</v>
          </cell>
          <cell r="M6803" t="str">
            <v>P</v>
          </cell>
          <cell r="O6803" t="str">
            <v>Marmol, Carlos</v>
          </cell>
        </row>
        <row r="6804">
          <cell r="C6804">
            <v>592530</v>
          </cell>
          <cell r="M6804" t="str">
            <v>1B</v>
          </cell>
          <cell r="O6804" t="str">
            <v>Marmolejos, Jose</v>
          </cell>
        </row>
        <row r="6805">
          <cell r="C6805">
            <v>573013</v>
          </cell>
          <cell r="M6805" t="str">
            <v>C</v>
          </cell>
          <cell r="O6805" t="str">
            <v>Maron, Cam</v>
          </cell>
        </row>
        <row r="6806">
          <cell r="C6806">
            <v>543488</v>
          </cell>
          <cell r="M6806" t="str">
            <v>P</v>
          </cell>
          <cell r="O6806" t="str">
            <v>Maronde, Nick</v>
          </cell>
        </row>
        <row r="6807">
          <cell r="C6807">
            <v>446024</v>
          </cell>
          <cell r="M6807" t="str">
            <v>IF</v>
          </cell>
          <cell r="O6807" t="str">
            <v>Marquez, Uriak</v>
          </cell>
        </row>
        <row r="6808">
          <cell r="C6808">
            <v>457812</v>
          </cell>
          <cell r="M6808" t="str">
            <v>P</v>
          </cell>
          <cell r="O6808" t="str">
            <v>Marquez, Jeff</v>
          </cell>
        </row>
        <row r="6809">
          <cell r="C6809">
            <v>608566</v>
          </cell>
          <cell r="M6809" t="str">
            <v>P</v>
          </cell>
          <cell r="O6809" t="str">
            <v>Marquez, German</v>
          </cell>
        </row>
        <row r="6810">
          <cell r="C6810">
            <v>622566</v>
          </cell>
          <cell r="M6810" t="str">
            <v>P</v>
          </cell>
          <cell r="O6810" t="str">
            <v>Marquez, Soid</v>
          </cell>
        </row>
        <row r="6811">
          <cell r="C6811">
            <v>658643</v>
          </cell>
          <cell r="M6811" t="str">
            <v>C</v>
          </cell>
          <cell r="O6811" t="str">
            <v>Marquez, Orlando</v>
          </cell>
        </row>
        <row r="6812">
          <cell r="C6812">
            <v>660762</v>
          </cell>
          <cell r="M6812" t="str">
            <v>2B</v>
          </cell>
          <cell r="O6812" t="str">
            <v>Marquez, Jose</v>
          </cell>
        </row>
        <row r="6813">
          <cell r="C6813">
            <v>666521</v>
          </cell>
          <cell r="M6813" t="str">
            <v>OF</v>
          </cell>
          <cell r="O6813" t="str">
            <v>Marquez, Pedro</v>
          </cell>
        </row>
        <row r="6814">
          <cell r="C6814">
            <v>666622</v>
          </cell>
          <cell r="M6814" t="str">
            <v>P</v>
          </cell>
          <cell r="O6814" t="str">
            <v>Marquez, Brailyn</v>
          </cell>
        </row>
        <row r="6815">
          <cell r="C6815">
            <v>642297</v>
          </cell>
          <cell r="M6815" t="str">
            <v>C</v>
          </cell>
          <cell r="O6815" t="str">
            <v>Marquina, Yoiber</v>
          </cell>
        </row>
        <row r="6816">
          <cell r="C6816">
            <v>150302</v>
          </cell>
          <cell r="M6816" t="str">
            <v>P</v>
          </cell>
          <cell r="O6816" t="str">
            <v>Marquis, Jason</v>
          </cell>
        </row>
        <row r="6817">
          <cell r="C6817">
            <v>601711</v>
          </cell>
          <cell r="M6817" t="str">
            <v>C</v>
          </cell>
          <cell r="O6817" t="str">
            <v>Marra, Justin</v>
          </cell>
        </row>
        <row r="6818">
          <cell r="C6818">
            <v>461842</v>
          </cell>
          <cell r="M6818" t="str">
            <v>RF</v>
          </cell>
          <cell r="O6818" t="str">
            <v>Marrero, Christian</v>
          </cell>
        </row>
        <row r="6819">
          <cell r="C6819">
            <v>502029</v>
          </cell>
          <cell r="M6819" t="str">
            <v>OF</v>
          </cell>
          <cell r="O6819" t="str">
            <v>Marrero, Chris</v>
          </cell>
        </row>
        <row r="6820">
          <cell r="C6820">
            <v>571918</v>
          </cell>
          <cell r="M6820" t="str">
            <v>SS</v>
          </cell>
          <cell r="O6820" t="str">
            <v>Marrero, Deven</v>
          </cell>
        </row>
        <row r="6821">
          <cell r="C6821">
            <v>607027</v>
          </cell>
          <cell r="M6821" t="str">
            <v>SS</v>
          </cell>
          <cell r="O6821" t="str">
            <v>Marrero, Emmanuel</v>
          </cell>
        </row>
        <row r="6822">
          <cell r="C6822">
            <v>642702</v>
          </cell>
          <cell r="M6822" t="str">
            <v>2B</v>
          </cell>
          <cell r="O6822" t="str">
            <v>Marrero, Ronaldo</v>
          </cell>
        </row>
        <row r="6823">
          <cell r="C6823">
            <v>650903</v>
          </cell>
          <cell r="M6823" t="str">
            <v>1B</v>
          </cell>
          <cell r="O6823" t="str">
            <v>Marrero, Gilbert</v>
          </cell>
        </row>
        <row r="6824">
          <cell r="C6824">
            <v>664765</v>
          </cell>
          <cell r="M6824" t="str">
            <v>OF</v>
          </cell>
          <cell r="O6824" t="str">
            <v>Marrero, Lean</v>
          </cell>
        </row>
        <row r="6825">
          <cell r="C6825">
            <v>669909</v>
          </cell>
          <cell r="M6825" t="str">
            <v>C</v>
          </cell>
          <cell r="O6825" t="str">
            <v>Marrero, Alan</v>
          </cell>
        </row>
        <row r="6826">
          <cell r="C6826">
            <v>667354</v>
          </cell>
          <cell r="M6826" t="str">
            <v>OF</v>
          </cell>
          <cell r="O6826" t="str">
            <v>Marriaga, Jesus</v>
          </cell>
        </row>
        <row r="6827">
          <cell r="C6827">
            <v>620983</v>
          </cell>
          <cell r="M6827" t="str">
            <v>P</v>
          </cell>
          <cell r="O6827" t="str">
            <v>Marruffo, Wladimir</v>
          </cell>
        </row>
        <row r="6828">
          <cell r="C6828">
            <v>612271</v>
          </cell>
          <cell r="M6828" t="str">
            <v>P</v>
          </cell>
          <cell r="O6828" t="str">
            <v>Marrugo, Yeizer</v>
          </cell>
        </row>
        <row r="6829">
          <cell r="C6829">
            <v>591732</v>
          </cell>
          <cell r="M6829" t="str">
            <v>P</v>
          </cell>
          <cell r="O6829" t="str">
            <v>Marrujo, Jose</v>
          </cell>
        </row>
        <row r="6830">
          <cell r="C6830">
            <v>656681</v>
          </cell>
          <cell r="M6830" t="str">
            <v>CF</v>
          </cell>
          <cell r="O6830" t="str">
            <v>Mars, Danny</v>
          </cell>
        </row>
        <row r="6831">
          <cell r="C6831">
            <v>663648</v>
          </cell>
          <cell r="M6831" t="str">
            <v>P</v>
          </cell>
          <cell r="O6831" t="str">
            <v>Marsden, Justin</v>
          </cell>
        </row>
        <row r="6832">
          <cell r="C6832">
            <v>658065</v>
          </cell>
          <cell r="M6832" t="str">
            <v>P</v>
          </cell>
          <cell r="O6832" t="str">
            <v>Marsh, Matt</v>
          </cell>
        </row>
        <row r="6833">
          <cell r="C6833">
            <v>445156</v>
          </cell>
          <cell r="M6833" t="str">
            <v>P</v>
          </cell>
          <cell r="O6833" t="str">
            <v>Marshall, Sean</v>
          </cell>
        </row>
        <row r="6834">
          <cell r="C6834">
            <v>543493</v>
          </cell>
          <cell r="M6834" t="str">
            <v>P</v>
          </cell>
          <cell r="O6834" t="str">
            <v>Marshall, Brett</v>
          </cell>
        </row>
        <row r="6835">
          <cell r="C6835">
            <v>605359</v>
          </cell>
          <cell r="M6835" t="str">
            <v>P</v>
          </cell>
          <cell r="O6835" t="str">
            <v>Marshall, Evan</v>
          </cell>
        </row>
        <row r="6836">
          <cell r="C6836">
            <v>656683</v>
          </cell>
          <cell r="M6836" t="str">
            <v>P</v>
          </cell>
          <cell r="O6836" t="str">
            <v>Marshall, Mac</v>
          </cell>
        </row>
        <row r="6837">
          <cell r="C6837">
            <v>656684</v>
          </cell>
          <cell r="M6837" t="str">
            <v>SS</v>
          </cell>
          <cell r="O6837" t="str">
            <v>Marshall, Montrell</v>
          </cell>
        </row>
        <row r="6838">
          <cell r="C6838">
            <v>641826</v>
          </cell>
          <cell r="M6838" t="str">
            <v>3B</v>
          </cell>
          <cell r="O6838" t="str">
            <v>Martarano, Joe</v>
          </cell>
        </row>
        <row r="6839">
          <cell r="C6839">
            <v>429708</v>
          </cell>
          <cell r="M6839" t="str">
            <v>3B</v>
          </cell>
          <cell r="O6839" t="str">
            <v>Marte, Andy</v>
          </cell>
        </row>
        <row r="6840">
          <cell r="C6840">
            <v>469690</v>
          </cell>
          <cell r="M6840" t="str">
            <v>P</v>
          </cell>
          <cell r="O6840" t="str">
            <v>Marte, Victor</v>
          </cell>
        </row>
        <row r="6841">
          <cell r="C6841">
            <v>501245</v>
          </cell>
          <cell r="M6841" t="str">
            <v>LF</v>
          </cell>
          <cell r="O6841" t="str">
            <v>Marte, Alfredo</v>
          </cell>
        </row>
        <row r="6842">
          <cell r="C6842">
            <v>516782</v>
          </cell>
          <cell r="M6842" t="str">
            <v>LF</v>
          </cell>
          <cell r="O6842" t="str">
            <v>Marte, Starling</v>
          </cell>
        </row>
        <row r="6843">
          <cell r="C6843">
            <v>517629</v>
          </cell>
          <cell r="M6843" t="str">
            <v>P</v>
          </cell>
          <cell r="O6843" t="str">
            <v>Marte, Kelvin</v>
          </cell>
        </row>
        <row r="6844">
          <cell r="C6844">
            <v>527043</v>
          </cell>
          <cell r="M6844" t="str">
            <v>3B</v>
          </cell>
          <cell r="O6844" t="str">
            <v>Marte, Jefry</v>
          </cell>
        </row>
        <row r="6845">
          <cell r="C6845">
            <v>531326</v>
          </cell>
          <cell r="M6845" t="str">
            <v>P</v>
          </cell>
          <cell r="O6845" t="str">
            <v>Marte, Felix</v>
          </cell>
        </row>
        <row r="6846">
          <cell r="C6846">
            <v>593826</v>
          </cell>
          <cell r="M6846" t="str">
            <v>RF</v>
          </cell>
          <cell r="O6846" t="str">
            <v>Marte, Ydarqui</v>
          </cell>
        </row>
        <row r="6847">
          <cell r="C6847">
            <v>606189</v>
          </cell>
          <cell r="M6847" t="str">
            <v>C</v>
          </cell>
          <cell r="O6847" t="str">
            <v>Marte, Hamlet</v>
          </cell>
        </row>
        <row r="6848">
          <cell r="C6848">
            <v>606336</v>
          </cell>
          <cell r="M6848" t="str">
            <v>SS</v>
          </cell>
          <cell r="O6848" t="str">
            <v>Marte, Luis</v>
          </cell>
        </row>
        <row r="6849">
          <cell r="C6849">
            <v>606466</v>
          </cell>
          <cell r="M6849" t="str">
            <v>SS</v>
          </cell>
          <cell r="O6849" t="str">
            <v>Marte, Ketel</v>
          </cell>
        </row>
        <row r="6850">
          <cell r="C6850">
            <v>622544</v>
          </cell>
          <cell r="M6850" t="str">
            <v>2B</v>
          </cell>
          <cell r="O6850" t="str">
            <v>Marte, Olvy</v>
          </cell>
        </row>
        <row r="6851">
          <cell r="C6851">
            <v>622547</v>
          </cell>
          <cell r="M6851" t="str">
            <v>P</v>
          </cell>
          <cell r="O6851" t="str">
            <v>Marte, Juan</v>
          </cell>
        </row>
        <row r="6852">
          <cell r="C6852">
            <v>628708</v>
          </cell>
          <cell r="M6852" t="str">
            <v>P</v>
          </cell>
          <cell r="O6852" t="str">
            <v>Marte, Yunior</v>
          </cell>
        </row>
        <row r="6853">
          <cell r="C6853">
            <v>642695</v>
          </cell>
          <cell r="M6853" t="str">
            <v>2B</v>
          </cell>
          <cell r="O6853" t="str">
            <v>Marte, Santo</v>
          </cell>
        </row>
        <row r="6854">
          <cell r="C6854">
            <v>650399</v>
          </cell>
          <cell r="M6854" t="str">
            <v>P</v>
          </cell>
          <cell r="O6854" t="str">
            <v>Marte, Junior</v>
          </cell>
        </row>
        <row r="6855">
          <cell r="C6855">
            <v>655674</v>
          </cell>
          <cell r="M6855" t="str">
            <v>LF</v>
          </cell>
          <cell r="O6855" t="str">
            <v>Marte, Francisco</v>
          </cell>
        </row>
        <row r="6856">
          <cell r="C6856">
            <v>660542</v>
          </cell>
          <cell r="M6856" t="str">
            <v>P</v>
          </cell>
          <cell r="O6856" t="str">
            <v>Marte, Randy</v>
          </cell>
        </row>
        <row r="6857">
          <cell r="C6857">
            <v>665896</v>
          </cell>
          <cell r="M6857" t="str">
            <v>P</v>
          </cell>
          <cell r="O6857" t="str">
            <v>Marte, Jose</v>
          </cell>
        </row>
        <row r="6858">
          <cell r="C6858">
            <v>666656</v>
          </cell>
          <cell r="M6858" t="str">
            <v>P</v>
          </cell>
          <cell r="O6858" t="str">
            <v>Marte, Christopher</v>
          </cell>
        </row>
        <row r="6859">
          <cell r="C6859">
            <v>667602</v>
          </cell>
          <cell r="M6859" t="str">
            <v>SS</v>
          </cell>
          <cell r="O6859" t="str">
            <v>Marte, Agustin</v>
          </cell>
        </row>
        <row r="6860">
          <cell r="C6860">
            <v>650801</v>
          </cell>
          <cell r="M6860" t="str">
            <v>OF</v>
          </cell>
          <cell r="O6860" t="str">
            <v>Martelo, Bryan</v>
          </cell>
        </row>
        <row r="6861">
          <cell r="C6861">
            <v>666798</v>
          </cell>
          <cell r="M6861" t="str">
            <v>P</v>
          </cell>
          <cell r="O6861" t="str">
            <v>Marten, Daniel</v>
          </cell>
        </row>
        <row r="6862">
          <cell r="C6862">
            <v>642564</v>
          </cell>
          <cell r="M6862" t="str">
            <v>P</v>
          </cell>
          <cell r="O6862" t="str">
            <v>Martes, Francis</v>
          </cell>
        </row>
        <row r="6863">
          <cell r="C6863">
            <v>644400</v>
          </cell>
          <cell r="M6863" t="str">
            <v>LF</v>
          </cell>
          <cell r="O6863" t="str">
            <v>Martijn, Jonathan</v>
          </cell>
        </row>
        <row r="6864">
          <cell r="C6864">
            <v>431145</v>
          </cell>
          <cell r="M6864" t="str">
            <v>C</v>
          </cell>
          <cell r="O6864" t="str">
            <v>Martin, Russell</v>
          </cell>
        </row>
        <row r="6865">
          <cell r="C6865">
            <v>455119</v>
          </cell>
          <cell r="M6865" t="str">
            <v>P</v>
          </cell>
          <cell r="O6865" t="str">
            <v>Martin, Chris</v>
          </cell>
        </row>
        <row r="6866">
          <cell r="C6866">
            <v>455605</v>
          </cell>
          <cell r="M6866" t="str">
            <v>P</v>
          </cell>
          <cell r="O6866" t="str">
            <v>Martin, J.D.</v>
          </cell>
        </row>
        <row r="6867">
          <cell r="C6867">
            <v>502230</v>
          </cell>
          <cell r="M6867" t="str">
            <v>OF</v>
          </cell>
          <cell r="O6867" t="str">
            <v>Martin, Dustin</v>
          </cell>
        </row>
        <row r="6868">
          <cell r="C6868">
            <v>514669</v>
          </cell>
          <cell r="M6868" t="str">
            <v>P</v>
          </cell>
          <cell r="O6868" t="str">
            <v>Martin, Rafael</v>
          </cell>
        </row>
        <row r="6869">
          <cell r="C6869">
            <v>543495</v>
          </cell>
          <cell r="M6869" t="str">
            <v>P</v>
          </cell>
          <cell r="O6869" t="str">
            <v>Martin, Ethan</v>
          </cell>
        </row>
        <row r="6870">
          <cell r="C6870">
            <v>543496</v>
          </cell>
          <cell r="M6870" t="str">
            <v>P</v>
          </cell>
          <cell r="O6870" t="str">
            <v>Martin, Jarret</v>
          </cell>
        </row>
        <row r="6871">
          <cell r="C6871">
            <v>547982</v>
          </cell>
          <cell r="M6871" t="str">
            <v>CF</v>
          </cell>
          <cell r="O6871" t="str">
            <v>Martin, Leonys</v>
          </cell>
        </row>
        <row r="6872">
          <cell r="C6872">
            <v>573016</v>
          </cell>
          <cell r="M6872" t="str">
            <v>P</v>
          </cell>
          <cell r="O6872" t="str">
            <v>Martin, Kyle</v>
          </cell>
        </row>
        <row r="6873">
          <cell r="C6873">
            <v>592533</v>
          </cell>
          <cell r="M6873" t="str">
            <v>P</v>
          </cell>
          <cell r="O6873" t="str">
            <v>Martin, Cody</v>
          </cell>
        </row>
        <row r="6874">
          <cell r="C6874">
            <v>600353</v>
          </cell>
          <cell r="M6874" t="str">
            <v>3B</v>
          </cell>
          <cell r="O6874" t="str">
            <v>Martin, Tripp</v>
          </cell>
        </row>
        <row r="6875">
          <cell r="C6875">
            <v>607172</v>
          </cell>
          <cell r="M6875" t="str">
            <v>LF</v>
          </cell>
          <cell r="O6875" t="str">
            <v>Martin, Trey</v>
          </cell>
        </row>
        <row r="6876">
          <cell r="C6876">
            <v>607294</v>
          </cell>
          <cell r="M6876" t="str">
            <v>P</v>
          </cell>
          <cell r="O6876" t="str">
            <v>Martin, Josh</v>
          </cell>
        </row>
        <row r="6877">
          <cell r="C6877">
            <v>607633</v>
          </cell>
          <cell r="M6877" t="str">
            <v>C</v>
          </cell>
          <cell r="O6877" t="str">
            <v>Martin, Matt</v>
          </cell>
        </row>
        <row r="6878">
          <cell r="C6878">
            <v>621006</v>
          </cell>
          <cell r="M6878" t="str">
            <v>SS</v>
          </cell>
          <cell r="O6878" t="str">
            <v>Martin, Richie</v>
          </cell>
        </row>
        <row r="6879">
          <cell r="C6879">
            <v>641827</v>
          </cell>
          <cell r="M6879" t="str">
            <v>C</v>
          </cell>
          <cell r="O6879" t="str">
            <v>Martin, Adam</v>
          </cell>
        </row>
        <row r="6880">
          <cell r="C6880">
            <v>641828</v>
          </cell>
          <cell r="M6880" t="str">
            <v>P</v>
          </cell>
          <cell r="O6880" t="str">
            <v>Martin, Harvey</v>
          </cell>
        </row>
        <row r="6881">
          <cell r="C6881">
            <v>641829</v>
          </cell>
          <cell r="M6881" t="str">
            <v>CF</v>
          </cell>
          <cell r="O6881" t="str">
            <v>Martin, Jason</v>
          </cell>
        </row>
        <row r="6882">
          <cell r="C6882">
            <v>643427</v>
          </cell>
          <cell r="M6882" t="str">
            <v>P</v>
          </cell>
          <cell r="O6882" t="str">
            <v>Martin, Shane</v>
          </cell>
        </row>
        <row r="6883">
          <cell r="C6883">
            <v>656685</v>
          </cell>
          <cell r="M6883" t="str">
            <v>P</v>
          </cell>
          <cell r="O6883" t="str">
            <v>Martin, Brett</v>
          </cell>
        </row>
        <row r="6884">
          <cell r="C6884">
            <v>657674</v>
          </cell>
          <cell r="M6884" t="str">
            <v>1B</v>
          </cell>
          <cell r="O6884" t="str">
            <v>Martin, Kyle</v>
          </cell>
        </row>
        <row r="6885">
          <cell r="C6885">
            <v>657675</v>
          </cell>
          <cell r="M6885" t="str">
            <v>OF</v>
          </cell>
          <cell r="O6885" t="str">
            <v>Martin, Rudy</v>
          </cell>
        </row>
        <row r="6886">
          <cell r="C6886">
            <v>661150</v>
          </cell>
          <cell r="M6886" t="str">
            <v>OF</v>
          </cell>
          <cell r="O6886" t="str">
            <v>Martin, Andres</v>
          </cell>
        </row>
        <row r="6887">
          <cell r="C6887">
            <v>663299</v>
          </cell>
          <cell r="M6887" t="str">
            <v>P</v>
          </cell>
          <cell r="O6887" t="str">
            <v>Martin, Chad</v>
          </cell>
        </row>
        <row r="6888">
          <cell r="C6888">
            <v>663315</v>
          </cell>
          <cell r="M6888" t="str">
            <v>2B</v>
          </cell>
          <cell r="O6888" t="str">
            <v>Martin, Danny</v>
          </cell>
        </row>
        <row r="6889">
          <cell r="C6889">
            <v>665033</v>
          </cell>
          <cell r="M6889" t="str">
            <v>OF</v>
          </cell>
          <cell r="O6889" t="str">
            <v>Martin, Mike</v>
          </cell>
        </row>
        <row r="6890">
          <cell r="C6890">
            <v>660582</v>
          </cell>
          <cell r="M6890" t="str">
            <v>C</v>
          </cell>
          <cell r="O6890" t="str">
            <v>Martina, Ildion</v>
          </cell>
        </row>
        <row r="6891">
          <cell r="C6891">
            <v>641830</v>
          </cell>
          <cell r="M6891" t="str">
            <v>OF</v>
          </cell>
          <cell r="O6891" t="str">
            <v>Martinelli, David</v>
          </cell>
        </row>
        <row r="6892">
          <cell r="C6892">
            <v>400121</v>
          </cell>
          <cell r="M6892" t="str">
            <v>DH</v>
          </cell>
          <cell r="O6892" t="str">
            <v>Martinez, Victor</v>
          </cell>
        </row>
        <row r="6893">
          <cell r="C6893">
            <v>442500</v>
          </cell>
          <cell r="M6893" t="str">
            <v>P</v>
          </cell>
          <cell r="O6893" t="str">
            <v>Martinez, Edgar</v>
          </cell>
        </row>
        <row r="6894">
          <cell r="C6894">
            <v>446208</v>
          </cell>
          <cell r="M6894" t="str">
            <v>C</v>
          </cell>
          <cell r="O6894" t="str">
            <v>Martinez, Luis</v>
          </cell>
        </row>
        <row r="6895">
          <cell r="C6895">
            <v>449121</v>
          </cell>
          <cell r="M6895" t="str">
            <v>P</v>
          </cell>
          <cell r="O6895" t="str">
            <v>Martinez, Javier</v>
          </cell>
        </row>
        <row r="6896">
          <cell r="C6896">
            <v>451075</v>
          </cell>
          <cell r="M6896" t="str">
            <v>P</v>
          </cell>
          <cell r="O6896" t="str">
            <v>Martinez, David</v>
          </cell>
        </row>
        <row r="6897">
          <cell r="C6897">
            <v>456065</v>
          </cell>
          <cell r="M6897" t="str">
            <v>2B</v>
          </cell>
          <cell r="O6897" t="str">
            <v>Martinez, Jose</v>
          </cell>
        </row>
        <row r="6898">
          <cell r="C6898">
            <v>458155</v>
          </cell>
          <cell r="M6898" t="str">
            <v>P</v>
          </cell>
          <cell r="O6898" t="str">
            <v>Martinez, Joe</v>
          </cell>
        </row>
        <row r="6899">
          <cell r="C6899">
            <v>463539</v>
          </cell>
          <cell r="M6899" t="str">
            <v>1B</v>
          </cell>
          <cell r="O6899" t="str">
            <v>Martinez, Abel</v>
          </cell>
        </row>
        <row r="6900">
          <cell r="C6900">
            <v>472281</v>
          </cell>
          <cell r="M6900" t="str">
            <v>P</v>
          </cell>
          <cell r="O6900" t="str">
            <v>Martinez, Juan Jesus</v>
          </cell>
        </row>
        <row r="6901">
          <cell r="C6901">
            <v>492841</v>
          </cell>
          <cell r="M6901" t="str">
            <v>2B</v>
          </cell>
          <cell r="O6901" t="str">
            <v>Martinez, Michael</v>
          </cell>
        </row>
        <row r="6902">
          <cell r="C6902">
            <v>495561</v>
          </cell>
          <cell r="M6902" t="str">
            <v>P</v>
          </cell>
          <cell r="O6902" t="str">
            <v>Martinez, Oswaldo</v>
          </cell>
        </row>
        <row r="6903">
          <cell r="C6903">
            <v>500874</v>
          </cell>
          <cell r="M6903" t="str">
            <v>LF</v>
          </cell>
          <cell r="O6903" t="str">
            <v>Martinez, Jose</v>
          </cell>
        </row>
        <row r="6904">
          <cell r="C6904">
            <v>501480</v>
          </cell>
          <cell r="M6904" t="str">
            <v>P</v>
          </cell>
          <cell r="O6904" t="str">
            <v>Martinez, Alejandro</v>
          </cell>
        </row>
        <row r="6905">
          <cell r="C6905">
            <v>501954</v>
          </cell>
          <cell r="M6905" t="str">
            <v>SS</v>
          </cell>
          <cell r="O6905" t="str">
            <v>Martinez, Ozzie</v>
          </cell>
        </row>
        <row r="6906">
          <cell r="C6906">
            <v>502110</v>
          </cell>
          <cell r="M6906" t="str">
            <v>RF</v>
          </cell>
          <cell r="O6906" t="str">
            <v>Martinez, J.D.</v>
          </cell>
        </row>
        <row r="6907">
          <cell r="C6907">
            <v>516421</v>
          </cell>
          <cell r="M6907" t="str">
            <v>P</v>
          </cell>
          <cell r="O6907" t="str">
            <v>Martinez, Fabio</v>
          </cell>
        </row>
        <row r="6908">
          <cell r="C6908">
            <v>521788</v>
          </cell>
          <cell r="M6908" t="str">
            <v>3B</v>
          </cell>
          <cell r="O6908" t="str">
            <v>Martinez, Mario</v>
          </cell>
        </row>
        <row r="6909">
          <cell r="C6909">
            <v>541648</v>
          </cell>
          <cell r="M6909" t="str">
            <v>3B</v>
          </cell>
          <cell r="O6909" t="str">
            <v>Martinez, Francisco</v>
          </cell>
        </row>
        <row r="6910">
          <cell r="C6910">
            <v>542301</v>
          </cell>
          <cell r="M6910" t="str">
            <v>P</v>
          </cell>
          <cell r="O6910" t="str">
            <v>Martinez, Juancito</v>
          </cell>
        </row>
        <row r="6911">
          <cell r="C6911">
            <v>543497</v>
          </cell>
          <cell r="M6911" t="str">
            <v>3B</v>
          </cell>
          <cell r="O6911" t="str">
            <v>Martinez, Harold</v>
          </cell>
        </row>
        <row r="6912">
          <cell r="C6912">
            <v>546277</v>
          </cell>
          <cell r="M6912" t="str">
            <v>OF</v>
          </cell>
          <cell r="O6912" t="str">
            <v>Martinez, Teodoro</v>
          </cell>
        </row>
        <row r="6913">
          <cell r="C6913">
            <v>546365</v>
          </cell>
          <cell r="M6913" t="str">
            <v>P</v>
          </cell>
          <cell r="O6913" t="str">
            <v>Martinez, Hector</v>
          </cell>
        </row>
        <row r="6914">
          <cell r="C6914">
            <v>546999</v>
          </cell>
          <cell r="M6914" t="str">
            <v>C</v>
          </cell>
          <cell r="O6914" t="str">
            <v>Martinez, Jeremy</v>
          </cell>
        </row>
        <row r="6915">
          <cell r="C6915">
            <v>570268</v>
          </cell>
          <cell r="M6915" t="str">
            <v>RF</v>
          </cell>
          <cell r="O6915" t="str">
            <v>Martinez, Estarlin</v>
          </cell>
        </row>
        <row r="6916">
          <cell r="C6916">
            <v>571920</v>
          </cell>
          <cell r="M6916" t="str">
            <v>P</v>
          </cell>
          <cell r="O6916" t="str">
            <v>Martinez, Brandon</v>
          </cell>
        </row>
        <row r="6917">
          <cell r="C6917">
            <v>573017</v>
          </cell>
          <cell r="M6917" t="str">
            <v>SS</v>
          </cell>
          <cell r="O6917" t="str">
            <v>Martinez, Juan</v>
          </cell>
        </row>
        <row r="6918">
          <cell r="C6918">
            <v>578568</v>
          </cell>
          <cell r="M6918" t="str">
            <v>P</v>
          </cell>
          <cell r="O6918" t="str">
            <v>Martinez, Lino</v>
          </cell>
        </row>
        <row r="6919">
          <cell r="C6919">
            <v>578659</v>
          </cell>
          <cell r="M6919" t="str">
            <v>OF</v>
          </cell>
          <cell r="O6919" t="str">
            <v>Martinez, Jorge</v>
          </cell>
        </row>
        <row r="6920">
          <cell r="C6920">
            <v>593372</v>
          </cell>
          <cell r="M6920" t="str">
            <v>P</v>
          </cell>
          <cell r="O6920" t="str">
            <v>Martinez, Carlos</v>
          </cell>
        </row>
        <row r="6921">
          <cell r="C6921">
            <v>594021</v>
          </cell>
          <cell r="M6921" t="str">
            <v>CF</v>
          </cell>
          <cell r="O6921" t="str">
            <v>Martinez, Alberth</v>
          </cell>
        </row>
        <row r="6922">
          <cell r="C6922">
            <v>596848</v>
          </cell>
          <cell r="M6922" t="str">
            <v>3B</v>
          </cell>
          <cell r="O6922" t="str">
            <v>Martinez, Hiram</v>
          </cell>
        </row>
        <row r="6923">
          <cell r="C6923">
            <v>598623</v>
          </cell>
          <cell r="M6923" t="str">
            <v>C</v>
          </cell>
          <cell r="O6923" t="str">
            <v>Martinez, Sandy</v>
          </cell>
        </row>
        <row r="6924">
          <cell r="C6924">
            <v>600471</v>
          </cell>
          <cell r="M6924" t="str">
            <v>P</v>
          </cell>
          <cell r="O6924" t="str">
            <v>Martinez, Anderson</v>
          </cell>
        </row>
        <row r="6925">
          <cell r="C6925">
            <v>605109</v>
          </cell>
          <cell r="M6925" t="str">
            <v>P</v>
          </cell>
          <cell r="O6925" t="str">
            <v>Martinez, Manny</v>
          </cell>
        </row>
        <row r="6926">
          <cell r="C6926">
            <v>606272</v>
          </cell>
          <cell r="M6926" t="str">
            <v>RF</v>
          </cell>
          <cell r="O6926" t="str">
            <v>Martinez, Wilton</v>
          </cell>
        </row>
        <row r="6927">
          <cell r="C6927">
            <v>607259</v>
          </cell>
          <cell r="M6927" t="str">
            <v>P</v>
          </cell>
          <cell r="O6927" t="str">
            <v>Martinez, Nick</v>
          </cell>
        </row>
        <row r="6928">
          <cell r="C6928">
            <v>607440</v>
          </cell>
          <cell r="M6928" t="str">
            <v>OF</v>
          </cell>
          <cell r="O6928" t="str">
            <v>Martinez, Gustavo</v>
          </cell>
        </row>
        <row r="6929">
          <cell r="C6929">
            <v>608217</v>
          </cell>
          <cell r="M6929" t="str">
            <v>P</v>
          </cell>
          <cell r="O6929" t="str">
            <v>Martinez, Jonathan</v>
          </cell>
        </row>
        <row r="6930">
          <cell r="C6930">
            <v>612791</v>
          </cell>
          <cell r="M6930" t="str">
            <v>P</v>
          </cell>
          <cell r="O6930" t="str">
            <v>Martinez, Jose</v>
          </cell>
        </row>
        <row r="6931">
          <cell r="C6931">
            <v>621485</v>
          </cell>
          <cell r="M6931" t="str">
            <v>RF</v>
          </cell>
          <cell r="O6931" t="str">
            <v>Martinez, Robert</v>
          </cell>
        </row>
        <row r="6932">
          <cell r="C6932">
            <v>622275</v>
          </cell>
          <cell r="M6932" t="str">
            <v>C</v>
          </cell>
          <cell r="O6932" t="str">
            <v>Martinez, Kevin</v>
          </cell>
        </row>
        <row r="6933">
          <cell r="C6933">
            <v>622410</v>
          </cell>
          <cell r="M6933" t="str">
            <v>RF</v>
          </cell>
          <cell r="O6933" t="str">
            <v>Martinez, Hersin</v>
          </cell>
        </row>
        <row r="6934">
          <cell r="C6934">
            <v>622445</v>
          </cell>
          <cell r="M6934" t="str">
            <v>SS</v>
          </cell>
          <cell r="O6934" t="str">
            <v>Martinez, Andres</v>
          </cell>
        </row>
        <row r="6935">
          <cell r="C6935">
            <v>622513</v>
          </cell>
          <cell r="M6935" t="str">
            <v>SS</v>
          </cell>
          <cell r="O6935" t="str">
            <v>Martinez, Jose</v>
          </cell>
        </row>
        <row r="6936">
          <cell r="C6936">
            <v>622519</v>
          </cell>
          <cell r="M6936" t="str">
            <v>P</v>
          </cell>
          <cell r="O6936" t="str">
            <v>Martinez, Enfember</v>
          </cell>
        </row>
        <row r="6937">
          <cell r="C6937">
            <v>622571</v>
          </cell>
          <cell r="M6937" t="str">
            <v>P</v>
          </cell>
          <cell r="O6937" t="str">
            <v>Martinez, Jairo</v>
          </cell>
        </row>
        <row r="6938">
          <cell r="C6938">
            <v>622576</v>
          </cell>
          <cell r="M6938" t="str">
            <v>P</v>
          </cell>
          <cell r="O6938" t="str">
            <v>Martinez, Juan</v>
          </cell>
        </row>
        <row r="6939">
          <cell r="C6939">
            <v>622661</v>
          </cell>
          <cell r="M6939" t="str">
            <v>P</v>
          </cell>
          <cell r="O6939" t="str">
            <v>Martinez, Dallas</v>
          </cell>
        </row>
        <row r="6940">
          <cell r="C6940">
            <v>622810</v>
          </cell>
          <cell r="M6940" t="str">
            <v>P</v>
          </cell>
          <cell r="O6940" t="str">
            <v>Martinez, Dailyn</v>
          </cell>
        </row>
        <row r="6941">
          <cell r="C6941">
            <v>627218</v>
          </cell>
          <cell r="M6941" t="str">
            <v>P</v>
          </cell>
          <cell r="O6941" t="str">
            <v>Martinez, Emerson</v>
          </cell>
        </row>
        <row r="6942">
          <cell r="C6942">
            <v>642280</v>
          </cell>
          <cell r="M6942" t="str">
            <v>1B</v>
          </cell>
          <cell r="O6942" t="str">
            <v>Martinez, Porfirio</v>
          </cell>
        </row>
        <row r="6943">
          <cell r="C6943">
            <v>642331</v>
          </cell>
          <cell r="M6943" t="str">
            <v>C</v>
          </cell>
          <cell r="O6943" t="str">
            <v>Martinez, Mario</v>
          </cell>
        </row>
        <row r="6944">
          <cell r="C6944">
            <v>642374</v>
          </cell>
          <cell r="M6944" t="str">
            <v>P</v>
          </cell>
          <cell r="O6944" t="str">
            <v>Martinez, Jhon</v>
          </cell>
        </row>
        <row r="6945">
          <cell r="C6945">
            <v>642453</v>
          </cell>
          <cell r="M6945" t="str">
            <v>OF</v>
          </cell>
          <cell r="O6945" t="str">
            <v>Martinez, Yerald</v>
          </cell>
        </row>
        <row r="6946">
          <cell r="C6946">
            <v>642487</v>
          </cell>
          <cell r="M6946" t="str">
            <v>OF</v>
          </cell>
          <cell r="O6946" t="str">
            <v>Martinez, Jesus</v>
          </cell>
        </row>
        <row r="6947">
          <cell r="C6947">
            <v>642541</v>
          </cell>
          <cell r="M6947" t="str">
            <v>P</v>
          </cell>
          <cell r="O6947" t="str">
            <v>Martinez, Francisco</v>
          </cell>
        </row>
        <row r="6948">
          <cell r="C6948">
            <v>642594</v>
          </cell>
          <cell r="M6948" t="str">
            <v>P</v>
          </cell>
          <cell r="O6948" t="str">
            <v>Martinez, Malvin</v>
          </cell>
        </row>
        <row r="6949">
          <cell r="C6949">
            <v>642604</v>
          </cell>
          <cell r="M6949" t="str">
            <v>P</v>
          </cell>
          <cell r="O6949" t="str">
            <v>Martinez, Leybi</v>
          </cell>
        </row>
        <row r="6950">
          <cell r="C6950">
            <v>642614</v>
          </cell>
          <cell r="M6950" t="str">
            <v>P</v>
          </cell>
          <cell r="O6950" t="str">
            <v>Martinez, Stanley</v>
          </cell>
        </row>
        <row r="6951">
          <cell r="C6951">
            <v>642642</v>
          </cell>
          <cell r="M6951" t="str">
            <v>P</v>
          </cell>
          <cell r="O6951" t="str">
            <v>Martinez, Greidy</v>
          </cell>
        </row>
        <row r="6952">
          <cell r="C6952">
            <v>642660</v>
          </cell>
          <cell r="M6952" t="str">
            <v>P</v>
          </cell>
          <cell r="O6952" t="str">
            <v>Martinez, Algenis</v>
          </cell>
        </row>
        <row r="6953">
          <cell r="C6953">
            <v>642686</v>
          </cell>
          <cell r="M6953" t="str">
            <v>SS</v>
          </cell>
          <cell r="O6953" t="str">
            <v>Martinez, Jose</v>
          </cell>
        </row>
        <row r="6954">
          <cell r="C6954">
            <v>642751</v>
          </cell>
          <cell r="M6954" t="str">
            <v>C</v>
          </cell>
          <cell r="O6954" t="str">
            <v>Martinez, Carlos</v>
          </cell>
        </row>
        <row r="6955">
          <cell r="C6955">
            <v>644403</v>
          </cell>
          <cell r="M6955" t="str">
            <v>P</v>
          </cell>
          <cell r="O6955" t="str">
            <v>Martinez, Luis</v>
          </cell>
        </row>
        <row r="6956">
          <cell r="C6956">
            <v>644517</v>
          </cell>
          <cell r="M6956" t="str">
            <v>RF</v>
          </cell>
          <cell r="O6956" t="str">
            <v>Martinez, Ricky</v>
          </cell>
        </row>
        <row r="6957">
          <cell r="C6957">
            <v>645293</v>
          </cell>
          <cell r="M6957" t="str">
            <v>2B</v>
          </cell>
          <cell r="O6957" t="str">
            <v>Martinez, Hector</v>
          </cell>
        </row>
        <row r="6958">
          <cell r="C6958">
            <v>645445</v>
          </cell>
          <cell r="M6958" t="str">
            <v>1B</v>
          </cell>
          <cell r="O6958" t="str">
            <v>Martinez, Francis</v>
          </cell>
        </row>
        <row r="6959">
          <cell r="C6959">
            <v>650190</v>
          </cell>
          <cell r="M6959" t="str">
            <v>P</v>
          </cell>
          <cell r="O6959" t="str">
            <v>Martinez, Jeffry</v>
          </cell>
        </row>
        <row r="6960">
          <cell r="C6960">
            <v>650335</v>
          </cell>
          <cell r="M6960" t="str">
            <v>P</v>
          </cell>
          <cell r="O6960" t="str">
            <v>Martinez, Jose</v>
          </cell>
        </row>
        <row r="6961">
          <cell r="C6961">
            <v>650336</v>
          </cell>
          <cell r="M6961" t="str">
            <v>CF</v>
          </cell>
          <cell r="O6961" t="str">
            <v>Martinez, Luis</v>
          </cell>
        </row>
        <row r="6962">
          <cell r="C6962">
            <v>650429</v>
          </cell>
          <cell r="M6962" t="str">
            <v>C</v>
          </cell>
          <cell r="O6962" t="str">
            <v>Martinez, Valentin</v>
          </cell>
        </row>
        <row r="6963">
          <cell r="C6963">
            <v>650431</v>
          </cell>
          <cell r="M6963" t="str">
            <v>SS</v>
          </cell>
          <cell r="O6963" t="str">
            <v>Martinez, Victor</v>
          </cell>
        </row>
        <row r="6964">
          <cell r="C6964">
            <v>650493</v>
          </cell>
          <cell r="M6964" t="str">
            <v>P</v>
          </cell>
          <cell r="O6964" t="str">
            <v>Martinez, Henry</v>
          </cell>
        </row>
        <row r="6965">
          <cell r="C6965">
            <v>650612</v>
          </cell>
          <cell r="M6965" t="str">
            <v>1B</v>
          </cell>
          <cell r="O6965" t="str">
            <v>Martinez, Yorly</v>
          </cell>
        </row>
        <row r="6966">
          <cell r="C6966">
            <v>650822</v>
          </cell>
          <cell r="M6966" t="str">
            <v>P</v>
          </cell>
          <cell r="O6966" t="str">
            <v>Martinez, Alex</v>
          </cell>
        </row>
        <row r="6967">
          <cell r="C6967">
            <v>650869</v>
          </cell>
          <cell r="M6967" t="str">
            <v>P</v>
          </cell>
          <cell r="O6967" t="str">
            <v>Martinez, Rodolfo</v>
          </cell>
        </row>
        <row r="6968">
          <cell r="C6968">
            <v>656051</v>
          </cell>
          <cell r="M6968" t="str">
            <v>P</v>
          </cell>
          <cell r="O6968" t="str">
            <v>Martinez, Jorge</v>
          </cell>
        </row>
        <row r="6969">
          <cell r="C6969">
            <v>656056</v>
          </cell>
          <cell r="M6969" t="str">
            <v>P</v>
          </cell>
          <cell r="O6969" t="str">
            <v>Martinez, Yancarlos</v>
          </cell>
        </row>
        <row r="6970">
          <cell r="C6970">
            <v>656064</v>
          </cell>
          <cell r="M6970" t="str">
            <v>P</v>
          </cell>
          <cell r="O6970" t="str">
            <v>Martinez, Edwin</v>
          </cell>
        </row>
        <row r="6971">
          <cell r="C6971">
            <v>658544</v>
          </cell>
          <cell r="M6971" t="str">
            <v>SS</v>
          </cell>
          <cell r="O6971" t="str">
            <v>Martinez, Adanlis</v>
          </cell>
        </row>
        <row r="6972">
          <cell r="C6972">
            <v>658666</v>
          </cell>
          <cell r="M6972" t="str">
            <v>OF</v>
          </cell>
          <cell r="O6972" t="str">
            <v>Martinez, Hector</v>
          </cell>
        </row>
        <row r="6973">
          <cell r="C6973">
            <v>659150</v>
          </cell>
          <cell r="M6973" t="str">
            <v>P</v>
          </cell>
          <cell r="O6973" t="str">
            <v>Martinez, Saul</v>
          </cell>
        </row>
        <row r="6974">
          <cell r="C6974">
            <v>660511</v>
          </cell>
          <cell r="M6974" t="str">
            <v>C</v>
          </cell>
          <cell r="O6974" t="str">
            <v>Martinez, Nerluis</v>
          </cell>
        </row>
        <row r="6975">
          <cell r="C6975">
            <v>660525</v>
          </cell>
          <cell r="M6975" t="str">
            <v>SS</v>
          </cell>
          <cell r="O6975" t="str">
            <v>Martinez, Stanly</v>
          </cell>
        </row>
        <row r="6976">
          <cell r="C6976">
            <v>660527</v>
          </cell>
          <cell r="M6976" t="str">
            <v>2B</v>
          </cell>
          <cell r="O6976" t="str">
            <v>Martinez, Yander</v>
          </cell>
        </row>
        <row r="6977">
          <cell r="C6977">
            <v>660673</v>
          </cell>
          <cell r="M6977" t="str">
            <v>C</v>
          </cell>
          <cell r="O6977" t="str">
            <v>Martinez, Marcos</v>
          </cell>
        </row>
        <row r="6978">
          <cell r="C6978">
            <v>660699</v>
          </cell>
          <cell r="M6978" t="str">
            <v>OF</v>
          </cell>
          <cell r="O6978" t="str">
            <v>Martinez, Julio</v>
          </cell>
        </row>
        <row r="6979">
          <cell r="C6979">
            <v>660822</v>
          </cell>
          <cell r="M6979" t="str">
            <v>P</v>
          </cell>
          <cell r="O6979" t="str">
            <v>Martinez, Robinson</v>
          </cell>
        </row>
        <row r="6980">
          <cell r="C6980">
            <v>660885</v>
          </cell>
          <cell r="M6980" t="str">
            <v>1B</v>
          </cell>
          <cell r="O6980" t="str">
            <v>Martinez, Domingo</v>
          </cell>
        </row>
        <row r="6981">
          <cell r="C6981">
            <v>661309</v>
          </cell>
          <cell r="M6981" t="str">
            <v>P</v>
          </cell>
          <cell r="O6981" t="str">
            <v>Martinez, Adrian</v>
          </cell>
        </row>
        <row r="6982">
          <cell r="C6982">
            <v>661527</v>
          </cell>
          <cell r="M6982" t="str">
            <v>P</v>
          </cell>
          <cell r="O6982" t="str">
            <v>Martinez, Seth</v>
          </cell>
        </row>
        <row r="6983">
          <cell r="C6983">
            <v>664326</v>
          </cell>
          <cell r="M6983" t="str">
            <v>P</v>
          </cell>
          <cell r="O6983" t="str">
            <v>Martinez, Denny</v>
          </cell>
        </row>
        <row r="6984">
          <cell r="C6984">
            <v>664367</v>
          </cell>
          <cell r="M6984" t="str">
            <v>P</v>
          </cell>
          <cell r="O6984" t="str">
            <v>Martinez, Michel</v>
          </cell>
        </row>
        <row r="6985">
          <cell r="C6985">
            <v>664722</v>
          </cell>
          <cell r="M6985" t="str">
            <v>C</v>
          </cell>
          <cell r="O6985" t="str">
            <v>Martinez, Jorge</v>
          </cell>
        </row>
        <row r="6986">
          <cell r="C6986">
            <v>665354</v>
          </cell>
          <cell r="M6986" t="str">
            <v>P</v>
          </cell>
          <cell r="O6986" t="str">
            <v>Martinez, Sebastian</v>
          </cell>
        </row>
        <row r="6987">
          <cell r="C6987">
            <v>665591</v>
          </cell>
          <cell r="M6987" t="str">
            <v>P</v>
          </cell>
          <cell r="O6987" t="str">
            <v>Martinez, Michael</v>
          </cell>
        </row>
        <row r="6988">
          <cell r="C6988">
            <v>665631</v>
          </cell>
          <cell r="M6988" t="str">
            <v>P</v>
          </cell>
          <cell r="O6988" t="str">
            <v>Martinez, Alexander</v>
          </cell>
        </row>
        <row r="6989">
          <cell r="C6989">
            <v>665928</v>
          </cell>
          <cell r="M6989" t="str">
            <v>RF</v>
          </cell>
          <cell r="O6989" t="str">
            <v>Martinez, Luis</v>
          </cell>
        </row>
        <row r="6990">
          <cell r="C6990">
            <v>665970</v>
          </cell>
          <cell r="M6990" t="str">
            <v>P</v>
          </cell>
          <cell r="O6990" t="str">
            <v>Martinez, Luis</v>
          </cell>
        </row>
        <row r="6991">
          <cell r="C6991">
            <v>666514</v>
          </cell>
          <cell r="M6991" t="str">
            <v>P</v>
          </cell>
          <cell r="O6991" t="str">
            <v>Martinez, Hector</v>
          </cell>
        </row>
        <row r="6992">
          <cell r="C6992">
            <v>666558</v>
          </cell>
          <cell r="M6992" t="str">
            <v>OF</v>
          </cell>
          <cell r="O6992" t="str">
            <v>Martinez, Eddy</v>
          </cell>
        </row>
        <row r="6993">
          <cell r="C6993">
            <v>666638</v>
          </cell>
          <cell r="M6993" t="str">
            <v>IF</v>
          </cell>
          <cell r="O6993" t="str">
            <v>Martinez, Juan</v>
          </cell>
        </row>
        <row r="6994">
          <cell r="C6994">
            <v>666679</v>
          </cell>
          <cell r="M6994" t="str">
            <v>OF</v>
          </cell>
          <cell r="O6994" t="str">
            <v>Martinez, Juan</v>
          </cell>
        </row>
        <row r="6995">
          <cell r="C6995">
            <v>666701</v>
          </cell>
          <cell r="M6995" t="str">
            <v>OF</v>
          </cell>
          <cell r="O6995" t="str">
            <v>Martinez, Alam</v>
          </cell>
        </row>
        <row r="6996">
          <cell r="C6996">
            <v>666769</v>
          </cell>
          <cell r="M6996" t="str">
            <v>OF</v>
          </cell>
          <cell r="O6996" t="str">
            <v>Martinez, Omar</v>
          </cell>
        </row>
        <row r="6997">
          <cell r="C6997">
            <v>666770</v>
          </cell>
          <cell r="M6997" t="str">
            <v>C</v>
          </cell>
          <cell r="O6997" t="str">
            <v>Martinez, Ulises</v>
          </cell>
        </row>
        <row r="6998">
          <cell r="C6998">
            <v>666793</v>
          </cell>
          <cell r="M6998" t="str">
            <v>C</v>
          </cell>
          <cell r="O6998" t="str">
            <v>Martinez, Jorge</v>
          </cell>
        </row>
        <row r="6999">
          <cell r="C6999">
            <v>666804</v>
          </cell>
          <cell r="M6999" t="str">
            <v>P</v>
          </cell>
          <cell r="O6999" t="str">
            <v>Martinez, Angel</v>
          </cell>
        </row>
        <row r="7000">
          <cell r="C7000">
            <v>666812</v>
          </cell>
          <cell r="M7000" t="str">
            <v>OF</v>
          </cell>
          <cell r="O7000" t="str">
            <v>Martinez, Yunior</v>
          </cell>
        </row>
        <row r="7001">
          <cell r="C7001">
            <v>667355</v>
          </cell>
          <cell r="M7001" t="str">
            <v>P</v>
          </cell>
          <cell r="O7001" t="str">
            <v>Martinez, Joan</v>
          </cell>
        </row>
        <row r="7002">
          <cell r="C7002">
            <v>667596</v>
          </cell>
          <cell r="M7002" t="str">
            <v>P</v>
          </cell>
          <cell r="O7002" t="str">
            <v>Martinez, Edgar</v>
          </cell>
        </row>
        <row r="7003">
          <cell r="C7003">
            <v>668524</v>
          </cell>
          <cell r="M7003" t="str">
            <v>P</v>
          </cell>
          <cell r="O7003" t="str">
            <v>Martinez, Juan</v>
          </cell>
        </row>
        <row r="7004">
          <cell r="C7004">
            <v>668570</v>
          </cell>
          <cell r="M7004" t="str">
            <v>P</v>
          </cell>
          <cell r="O7004" t="str">
            <v>Martinez, Adrian</v>
          </cell>
        </row>
        <row r="7005">
          <cell r="C7005">
            <v>669228</v>
          </cell>
          <cell r="M7005" t="str">
            <v>P</v>
          </cell>
          <cell r="O7005" t="str">
            <v>Martinez, Nolan</v>
          </cell>
        </row>
        <row r="7006">
          <cell r="C7006">
            <v>669998</v>
          </cell>
          <cell r="M7006" t="str">
            <v>P</v>
          </cell>
          <cell r="O7006" t="str">
            <v>Martinez, Edgar</v>
          </cell>
        </row>
        <row r="7007">
          <cell r="C7007">
            <v>670706</v>
          </cell>
          <cell r="M7007" t="str">
            <v>P</v>
          </cell>
          <cell r="O7007" t="str">
            <v>Martinez, Daniel</v>
          </cell>
        </row>
        <row r="7008">
          <cell r="C7008">
            <v>671227</v>
          </cell>
          <cell r="M7008" t="str">
            <v>OF</v>
          </cell>
          <cell r="O7008" t="str">
            <v>Martinez, Alexander</v>
          </cell>
        </row>
        <row r="7009">
          <cell r="C7009">
            <v>605361</v>
          </cell>
          <cell r="M7009" t="str">
            <v>RF</v>
          </cell>
          <cell r="O7009" t="str">
            <v>Martini, Nick</v>
          </cell>
        </row>
        <row r="7010">
          <cell r="C7010">
            <v>606331</v>
          </cell>
          <cell r="M7010" t="str">
            <v>3B</v>
          </cell>
          <cell r="O7010" t="str">
            <v>Martini, Renzo</v>
          </cell>
        </row>
        <row r="7011">
          <cell r="C7011">
            <v>592535</v>
          </cell>
          <cell r="M7011" t="str">
            <v>3B</v>
          </cell>
          <cell r="O7011" t="str">
            <v>Martinson, Jason</v>
          </cell>
        </row>
        <row r="7012">
          <cell r="C7012">
            <v>664950</v>
          </cell>
          <cell r="M7012" t="str">
            <v>C</v>
          </cell>
          <cell r="O7012" t="str">
            <v>Martir, Kevin</v>
          </cell>
        </row>
        <row r="7013">
          <cell r="C7013">
            <v>668544</v>
          </cell>
          <cell r="M7013" t="str">
            <v>OF</v>
          </cell>
          <cell r="O7013" t="str">
            <v>Martis, Renaigel</v>
          </cell>
        </row>
        <row r="7014">
          <cell r="C7014">
            <v>534804</v>
          </cell>
          <cell r="M7014" t="str">
            <v>SS</v>
          </cell>
          <cell r="O7014" t="str">
            <v>Maruszak, Addison</v>
          </cell>
        </row>
        <row r="7015">
          <cell r="C7015">
            <v>600924</v>
          </cell>
          <cell r="M7015" t="str">
            <v>P</v>
          </cell>
          <cell r="O7015" t="str">
            <v>Marval, Johan</v>
          </cell>
        </row>
        <row r="7016">
          <cell r="C7016">
            <v>621086</v>
          </cell>
          <cell r="M7016" t="str">
            <v>P</v>
          </cell>
          <cell r="O7016" t="str">
            <v>Marvel, James</v>
          </cell>
        </row>
        <row r="7017">
          <cell r="C7017">
            <v>594916</v>
          </cell>
          <cell r="M7017" t="str">
            <v>P</v>
          </cell>
          <cell r="O7017" t="str">
            <v>Marzec, Eric</v>
          </cell>
        </row>
        <row r="7018">
          <cell r="C7018">
            <v>661333</v>
          </cell>
          <cell r="M7018" t="str">
            <v>P</v>
          </cell>
          <cell r="O7018" t="str">
            <v>Marzi, Anthony</v>
          </cell>
        </row>
        <row r="7019">
          <cell r="C7019">
            <v>608685</v>
          </cell>
          <cell r="M7019" t="str">
            <v>CF</v>
          </cell>
          <cell r="O7019" t="str">
            <v>Marzilli, Evan</v>
          </cell>
        </row>
        <row r="7020">
          <cell r="C7020">
            <v>592536</v>
          </cell>
          <cell r="M7020" t="str">
            <v>P</v>
          </cell>
          <cell r="O7020" t="str">
            <v>Masek, Trey</v>
          </cell>
        </row>
        <row r="7021">
          <cell r="C7021">
            <v>642846</v>
          </cell>
          <cell r="M7021" t="str">
            <v>RF</v>
          </cell>
          <cell r="O7021" t="str">
            <v>Masik, Scott</v>
          </cell>
        </row>
        <row r="7022">
          <cell r="C7022">
            <v>663390</v>
          </cell>
          <cell r="M7022" t="str">
            <v>P</v>
          </cell>
          <cell r="O7022" t="str">
            <v>Mason, Ryan</v>
          </cell>
        </row>
        <row r="7023">
          <cell r="C7023">
            <v>664721</v>
          </cell>
          <cell r="M7023" t="str">
            <v>P</v>
          </cell>
          <cell r="O7023" t="str">
            <v>Mason, Austin</v>
          </cell>
        </row>
        <row r="7024">
          <cell r="C7024">
            <v>643429</v>
          </cell>
          <cell r="M7024" t="str">
            <v>P</v>
          </cell>
          <cell r="O7024" t="str">
            <v>Massad, Jonathan</v>
          </cell>
        </row>
        <row r="7025">
          <cell r="C7025">
            <v>434665</v>
          </cell>
          <cell r="M7025" t="str">
            <v>P</v>
          </cell>
          <cell r="O7025" t="str">
            <v>Masset, Nick</v>
          </cell>
        </row>
        <row r="7026">
          <cell r="C7026">
            <v>543498</v>
          </cell>
          <cell r="M7026" t="str">
            <v>LF</v>
          </cell>
          <cell r="O7026" t="str">
            <v>Massey, Tyler</v>
          </cell>
        </row>
        <row r="7027">
          <cell r="C7027">
            <v>605362</v>
          </cell>
          <cell r="M7027" t="str">
            <v>P</v>
          </cell>
          <cell r="O7027" t="str">
            <v>Massey, Alex</v>
          </cell>
        </row>
        <row r="7028">
          <cell r="C7028">
            <v>665116</v>
          </cell>
          <cell r="M7028" t="str">
            <v>SS</v>
          </cell>
          <cell r="O7028" t="str">
            <v>Massey, Grant</v>
          </cell>
        </row>
        <row r="7029">
          <cell r="C7029">
            <v>658303</v>
          </cell>
          <cell r="M7029" t="str">
            <v>2B</v>
          </cell>
          <cell r="O7029" t="str">
            <v>Massi, Michael</v>
          </cell>
        </row>
        <row r="7030">
          <cell r="C7030">
            <v>623456</v>
          </cell>
          <cell r="M7030" t="str">
            <v>P</v>
          </cell>
          <cell r="O7030" t="str">
            <v>Massie, Andrew</v>
          </cell>
        </row>
        <row r="7031">
          <cell r="C7031">
            <v>643430</v>
          </cell>
          <cell r="M7031" t="str">
            <v>1B</v>
          </cell>
          <cell r="O7031" t="str">
            <v>Massoni, Craig</v>
          </cell>
        </row>
        <row r="7032">
          <cell r="C7032">
            <v>607635</v>
          </cell>
          <cell r="M7032" t="str">
            <v>SS</v>
          </cell>
          <cell r="O7032" t="str">
            <v>Masters, David</v>
          </cell>
        </row>
        <row r="7033">
          <cell r="C7033">
            <v>475416</v>
          </cell>
          <cell r="M7033" t="str">
            <v>P</v>
          </cell>
          <cell r="O7033" t="str">
            <v>Masterson, Justin</v>
          </cell>
        </row>
        <row r="7034">
          <cell r="C7034">
            <v>664678</v>
          </cell>
          <cell r="M7034" t="str">
            <v>C</v>
          </cell>
          <cell r="O7034" t="str">
            <v>Mastrobuoni, Marcus</v>
          </cell>
        </row>
        <row r="7035">
          <cell r="C7035">
            <v>670156</v>
          </cell>
          <cell r="M7035" t="str">
            <v>2B</v>
          </cell>
          <cell r="O7035" t="str">
            <v>Mastrobuoni, Miles</v>
          </cell>
        </row>
        <row r="7036">
          <cell r="C7036">
            <v>518991</v>
          </cell>
          <cell r="M7036" t="str">
            <v>RF</v>
          </cell>
          <cell r="O7036" t="str">
            <v>Mastroianni, Darin</v>
          </cell>
        </row>
        <row r="7037">
          <cell r="C7037">
            <v>661558</v>
          </cell>
          <cell r="M7037" t="str">
            <v>P</v>
          </cell>
          <cell r="O7037" t="str">
            <v>Mata, Jose</v>
          </cell>
        </row>
        <row r="7038">
          <cell r="C7038">
            <v>667356</v>
          </cell>
          <cell r="M7038" t="str">
            <v>P</v>
          </cell>
          <cell r="O7038" t="str">
            <v>Mata, Bryan</v>
          </cell>
        </row>
        <row r="7039">
          <cell r="C7039">
            <v>670909</v>
          </cell>
          <cell r="M7039" t="str">
            <v>P</v>
          </cell>
          <cell r="O7039" t="str">
            <v>Mata, Miguel</v>
          </cell>
        </row>
        <row r="7040">
          <cell r="C7040">
            <v>150288</v>
          </cell>
          <cell r="M7040" t="str">
            <v>OF</v>
          </cell>
          <cell r="O7040" t="str">
            <v>Mateo, Ruben</v>
          </cell>
        </row>
        <row r="7041">
          <cell r="C7041">
            <v>400116</v>
          </cell>
          <cell r="M7041" t="str">
            <v>RF</v>
          </cell>
          <cell r="O7041" t="str">
            <v>Mateo, Henry</v>
          </cell>
        </row>
        <row r="7042">
          <cell r="C7042">
            <v>456496</v>
          </cell>
          <cell r="M7042" t="str">
            <v>P</v>
          </cell>
          <cell r="O7042" t="str">
            <v>Mateo, Marcos</v>
          </cell>
        </row>
        <row r="7043">
          <cell r="C7043">
            <v>517014</v>
          </cell>
          <cell r="M7043" t="str">
            <v>P</v>
          </cell>
          <cell r="O7043" t="str">
            <v>Mateo, Victor</v>
          </cell>
        </row>
        <row r="7044">
          <cell r="C7044">
            <v>543499</v>
          </cell>
          <cell r="M7044" t="str">
            <v>SS</v>
          </cell>
          <cell r="O7044" t="str">
            <v>Mateo, Luis</v>
          </cell>
        </row>
        <row r="7045">
          <cell r="C7045">
            <v>570654</v>
          </cell>
          <cell r="M7045" t="str">
            <v>3B</v>
          </cell>
          <cell r="O7045" t="str">
            <v>Mateo, Daniel</v>
          </cell>
        </row>
        <row r="7046">
          <cell r="C7046">
            <v>593659</v>
          </cell>
          <cell r="M7046" t="str">
            <v>P</v>
          </cell>
          <cell r="O7046" t="str">
            <v>Mateo, Wagner</v>
          </cell>
        </row>
        <row r="7047">
          <cell r="C7047">
            <v>595532</v>
          </cell>
          <cell r="M7047" t="str">
            <v>1B</v>
          </cell>
          <cell r="O7047" t="str">
            <v>Mateo, Steven</v>
          </cell>
        </row>
        <row r="7048">
          <cell r="C7048">
            <v>606716</v>
          </cell>
          <cell r="M7048" t="str">
            <v>P</v>
          </cell>
          <cell r="O7048" t="str">
            <v>Mateo, Luis</v>
          </cell>
        </row>
        <row r="7049">
          <cell r="C7049">
            <v>622761</v>
          </cell>
          <cell r="M7049" t="str">
            <v>SS</v>
          </cell>
          <cell r="O7049" t="str">
            <v>Mateo, Jorge</v>
          </cell>
        </row>
        <row r="7050">
          <cell r="C7050">
            <v>625733</v>
          </cell>
          <cell r="M7050" t="str">
            <v>P</v>
          </cell>
          <cell r="O7050" t="str">
            <v>Mateo, Jhonny</v>
          </cell>
        </row>
        <row r="7051">
          <cell r="C7051">
            <v>642429</v>
          </cell>
          <cell r="M7051" t="str">
            <v>LF</v>
          </cell>
          <cell r="O7051" t="str">
            <v>Mateo, Carlos</v>
          </cell>
        </row>
        <row r="7052">
          <cell r="C7052">
            <v>642516</v>
          </cell>
          <cell r="M7052" t="str">
            <v>P</v>
          </cell>
          <cell r="O7052" t="str">
            <v>Mateo, Julio</v>
          </cell>
        </row>
        <row r="7053">
          <cell r="C7053">
            <v>642537</v>
          </cell>
          <cell r="M7053" t="str">
            <v>P</v>
          </cell>
          <cell r="O7053" t="str">
            <v>Mateo, Alfredo</v>
          </cell>
        </row>
        <row r="7054">
          <cell r="C7054">
            <v>650613</v>
          </cell>
          <cell r="M7054" t="str">
            <v>P</v>
          </cell>
          <cell r="O7054" t="str">
            <v>Mateo, Yeison</v>
          </cell>
        </row>
        <row r="7055">
          <cell r="C7055">
            <v>650726</v>
          </cell>
          <cell r="M7055" t="str">
            <v>C</v>
          </cell>
          <cell r="O7055" t="str">
            <v>Mateo, Algeni</v>
          </cell>
        </row>
        <row r="7056">
          <cell r="C7056">
            <v>650727</v>
          </cell>
          <cell r="M7056" t="str">
            <v>2B</v>
          </cell>
          <cell r="O7056" t="str">
            <v>Mateo, Welfrin</v>
          </cell>
        </row>
        <row r="7057">
          <cell r="C7057">
            <v>658193</v>
          </cell>
          <cell r="M7057" t="str">
            <v>P</v>
          </cell>
          <cell r="O7057" t="str">
            <v>Mateo, Luis</v>
          </cell>
        </row>
        <row r="7058">
          <cell r="C7058">
            <v>666645</v>
          </cell>
          <cell r="M7058" t="str">
            <v>OF</v>
          </cell>
          <cell r="O7058" t="str">
            <v>Mateo, Franklin</v>
          </cell>
        </row>
        <row r="7059">
          <cell r="C7059">
            <v>667357</v>
          </cell>
          <cell r="M7059" t="str">
            <v>P</v>
          </cell>
          <cell r="O7059" t="str">
            <v>Mateo, Santos</v>
          </cell>
        </row>
        <row r="7060">
          <cell r="C7060">
            <v>667358</v>
          </cell>
          <cell r="M7060" t="str">
            <v>P</v>
          </cell>
          <cell r="O7060" t="str">
            <v>Mateo, Marvin</v>
          </cell>
        </row>
        <row r="7061">
          <cell r="C7061">
            <v>670376</v>
          </cell>
          <cell r="M7061" t="str">
            <v>P</v>
          </cell>
          <cell r="O7061" t="str">
            <v>Mateo, Alejando</v>
          </cell>
        </row>
        <row r="7062">
          <cell r="C7062">
            <v>621469</v>
          </cell>
          <cell r="M7062" t="str">
            <v>OF</v>
          </cell>
          <cell r="O7062" t="str">
            <v>Matheny, Tate</v>
          </cell>
        </row>
        <row r="7063">
          <cell r="C7063">
            <v>651004</v>
          </cell>
          <cell r="M7063" t="str">
            <v>P</v>
          </cell>
          <cell r="O7063" t="str">
            <v>Matheus, Juan</v>
          </cell>
        </row>
        <row r="7064">
          <cell r="C7064">
            <v>571923</v>
          </cell>
          <cell r="M7064" t="str">
            <v>LF</v>
          </cell>
          <cell r="O7064" t="str">
            <v>Mathews, Ryan</v>
          </cell>
        </row>
        <row r="7065">
          <cell r="C7065">
            <v>607180</v>
          </cell>
          <cell r="M7065" t="str">
            <v>P</v>
          </cell>
          <cell r="O7065" t="str">
            <v>Mathews, Kenny</v>
          </cell>
        </row>
        <row r="7066">
          <cell r="C7066">
            <v>656693</v>
          </cell>
          <cell r="M7066" t="str">
            <v>P</v>
          </cell>
          <cell r="O7066" t="str">
            <v>Mathewson, Chris</v>
          </cell>
        </row>
        <row r="7067">
          <cell r="C7067">
            <v>664029</v>
          </cell>
          <cell r="M7067" t="str">
            <v>2B</v>
          </cell>
          <cell r="O7067" t="str">
            <v>Mathias, Mark</v>
          </cell>
        </row>
        <row r="7068">
          <cell r="C7068">
            <v>643431</v>
          </cell>
          <cell r="M7068" t="str">
            <v>1B</v>
          </cell>
          <cell r="O7068" t="str">
            <v>Mathieu, Zach</v>
          </cell>
        </row>
        <row r="7069">
          <cell r="C7069">
            <v>425772</v>
          </cell>
          <cell r="M7069" t="str">
            <v>C</v>
          </cell>
          <cell r="O7069" t="str">
            <v>Mathis, Jeff</v>
          </cell>
        </row>
        <row r="7070">
          <cell r="C7070">
            <v>450545</v>
          </cell>
          <cell r="M7070" t="str">
            <v>P</v>
          </cell>
          <cell r="O7070" t="str">
            <v>Mathis, Doug</v>
          </cell>
        </row>
        <row r="7071">
          <cell r="C7071">
            <v>623314</v>
          </cell>
          <cell r="M7071" t="str">
            <v>RF</v>
          </cell>
          <cell r="O7071" t="str">
            <v>Mathis, Tanner</v>
          </cell>
        </row>
        <row r="7072">
          <cell r="C7072">
            <v>643432</v>
          </cell>
          <cell r="M7072" t="str">
            <v>P</v>
          </cell>
          <cell r="O7072" t="str">
            <v>Mathis, Will</v>
          </cell>
        </row>
        <row r="7073">
          <cell r="C7073">
            <v>621500</v>
          </cell>
          <cell r="M7073" t="str">
            <v>3B</v>
          </cell>
          <cell r="O7073" t="str">
            <v>Mathisen, Wyatt</v>
          </cell>
        </row>
        <row r="7074">
          <cell r="C7074">
            <v>665890</v>
          </cell>
          <cell r="M7074" t="str">
            <v>OF</v>
          </cell>
          <cell r="O7074" t="str">
            <v>Matias, Seuly</v>
          </cell>
        </row>
        <row r="7075">
          <cell r="C7075">
            <v>664208</v>
          </cell>
          <cell r="M7075" t="str">
            <v>P</v>
          </cell>
          <cell r="O7075" t="str">
            <v>Maton, Phil</v>
          </cell>
        </row>
        <row r="7076">
          <cell r="C7076">
            <v>467683</v>
          </cell>
          <cell r="M7076" t="str">
            <v>P</v>
          </cell>
          <cell r="O7076" t="str">
            <v>Matos, Osiris</v>
          </cell>
        </row>
        <row r="7077">
          <cell r="C7077">
            <v>608413</v>
          </cell>
          <cell r="M7077" t="str">
            <v>3B</v>
          </cell>
          <cell r="O7077" t="str">
            <v>Matos, Sthervin</v>
          </cell>
        </row>
        <row r="7078">
          <cell r="C7078">
            <v>642509</v>
          </cell>
          <cell r="M7078" t="str">
            <v>P</v>
          </cell>
          <cell r="O7078" t="str">
            <v>Matos, Andres</v>
          </cell>
        </row>
        <row r="7079">
          <cell r="C7079">
            <v>645294</v>
          </cell>
          <cell r="M7079" t="str">
            <v>OF</v>
          </cell>
          <cell r="O7079" t="str">
            <v>Matos, Yohan</v>
          </cell>
        </row>
        <row r="7080">
          <cell r="C7080">
            <v>655317</v>
          </cell>
          <cell r="M7080" t="str">
            <v>1B</v>
          </cell>
          <cell r="O7080" t="str">
            <v>Matos, Fidel</v>
          </cell>
        </row>
        <row r="7081">
          <cell r="C7081">
            <v>660441</v>
          </cell>
          <cell r="M7081" t="str">
            <v>P</v>
          </cell>
          <cell r="O7081" t="str">
            <v>Matos, Bladimir</v>
          </cell>
        </row>
        <row r="7082">
          <cell r="C7082">
            <v>664306</v>
          </cell>
          <cell r="M7082" t="str">
            <v>OF</v>
          </cell>
          <cell r="O7082" t="str">
            <v>Matos, Malvin</v>
          </cell>
        </row>
        <row r="7083">
          <cell r="C7083">
            <v>668542</v>
          </cell>
          <cell r="M7083" t="str">
            <v>P</v>
          </cell>
          <cell r="O7083" t="str">
            <v>Matos, Miguel</v>
          </cell>
        </row>
        <row r="7084">
          <cell r="C7084">
            <v>669862</v>
          </cell>
          <cell r="M7084" t="str">
            <v>P</v>
          </cell>
          <cell r="O7084" t="str">
            <v>Matos, Angel</v>
          </cell>
        </row>
        <row r="7085">
          <cell r="C7085">
            <v>670340</v>
          </cell>
          <cell r="M7085" t="str">
            <v>C</v>
          </cell>
          <cell r="O7085" t="str">
            <v>Matranga, Ryan</v>
          </cell>
        </row>
        <row r="7086">
          <cell r="C7086">
            <v>670416</v>
          </cell>
          <cell r="M7086" t="str">
            <v>P</v>
          </cell>
          <cell r="O7086" t="str">
            <v>Matson, Zach</v>
          </cell>
        </row>
        <row r="7087">
          <cell r="C7087">
            <v>493137</v>
          </cell>
          <cell r="M7087" t="str">
            <v>P</v>
          </cell>
          <cell r="O7087" t="str">
            <v>Matsuzaka, Daisuke</v>
          </cell>
        </row>
        <row r="7088">
          <cell r="C7088">
            <v>665390</v>
          </cell>
          <cell r="M7088" t="str">
            <v>C</v>
          </cell>
          <cell r="O7088" t="str">
            <v>Matta, Erick</v>
          </cell>
        </row>
        <row r="7089">
          <cell r="C7089">
            <v>518993</v>
          </cell>
          <cell r="M7089" t="str">
            <v>1B</v>
          </cell>
          <cell r="O7089" t="str">
            <v>Mattair, Travis</v>
          </cell>
        </row>
        <row r="7090">
          <cell r="C7090">
            <v>571924</v>
          </cell>
          <cell r="M7090" t="str">
            <v>OF</v>
          </cell>
          <cell r="O7090" t="str">
            <v>Matthes, Kent</v>
          </cell>
        </row>
        <row r="7091">
          <cell r="C7091">
            <v>458919</v>
          </cell>
          <cell r="M7091" t="str">
            <v>P</v>
          </cell>
          <cell r="O7091" t="str">
            <v>Mattheus, Ryan</v>
          </cell>
        </row>
        <row r="7092">
          <cell r="C7092">
            <v>596031</v>
          </cell>
          <cell r="M7092" t="str">
            <v>P</v>
          </cell>
          <cell r="O7092" t="str">
            <v>Matthews, Kevin</v>
          </cell>
        </row>
        <row r="7093">
          <cell r="C7093">
            <v>605363</v>
          </cell>
          <cell r="M7093" t="str">
            <v>LF</v>
          </cell>
          <cell r="O7093" t="str">
            <v>Matthews, Jon</v>
          </cell>
        </row>
        <row r="7094">
          <cell r="C7094">
            <v>543503</v>
          </cell>
          <cell r="M7094" t="str">
            <v>CF</v>
          </cell>
          <cell r="O7094" t="str">
            <v>Mattison, Kevin</v>
          </cell>
        </row>
        <row r="7095">
          <cell r="C7095">
            <v>670073</v>
          </cell>
          <cell r="M7095" t="str">
            <v>C</v>
          </cell>
          <cell r="O7095" t="str">
            <v>Mattison, Chris</v>
          </cell>
        </row>
        <row r="7096">
          <cell r="C7096">
            <v>605364</v>
          </cell>
          <cell r="M7096" t="str">
            <v>SS</v>
          </cell>
          <cell r="O7096" t="str">
            <v>Mattlage, Garrett</v>
          </cell>
        </row>
        <row r="7097">
          <cell r="C7097">
            <v>664055</v>
          </cell>
          <cell r="M7097" t="str">
            <v>P</v>
          </cell>
          <cell r="O7097" t="str">
            <v>Matuella, Michael</v>
          </cell>
        </row>
        <row r="7098">
          <cell r="C7098">
            <v>451085</v>
          </cell>
          <cell r="M7098" t="str">
            <v>P</v>
          </cell>
          <cell r="O7098" t="str">
            <v>Matusz, Brian</v>
          </cell>
        </row>
        <row r="7099">
          <cell r="C7099">
            <v>650597</v>
          </cell>
          <cell r="M7099" t="str">
            <v>2B</v>
          </cell>
          <cell r="O7099" t="str">
            <v>Matute, Jonathan</v>
          </cell>
        </row>
        <row r="7100">
          <cell r="C7100">
            <v>664305</v>
          </cell>
          <cell r="M7100" t="str">
            <v>P</v>
          </cell>
          <cell r="O7100" t="str">
            <v>Matute, Marlon</v>
          </cell>
        </row>
        <row r="7101">
          <cell r="C7101">
            <v>571927</v>
          </cell>
          <cell r="M7101" t="str">
            <v>P</v>
          </cell>
          <cell r="O7101" t="str">
            <v>Matz, Steven</v>
          </cell>
        </row>
        <row r="7102">
          <cell r="C7102">
            <v>554431</v>
          </cell>
          <cell r="M7102" t="str">
            <v>P</v>
          </cell>
          <cell r="O7102" t="str">
            <v>Matzek, Tyler</v>
          </cell>
        </row>
        <row r="7103">
          <cell r="C7103">
            <v>408045</v>
          </cell>
          <cell r="M7103" t="str">
            <v>1B</v>
          </cell>
          <cell r="O7103" t="str">
            <v>Mauer, Joe</v>
          </cell>
        </row>
        <row r="7104">
          <cell r="C7104">
            <v>543506</v>
          </cell>
          <cell r="M7104" t="str">
            <v>P</v>
          </cell>
          <cell r="O7104" t="str">
            <v>Maurer, Brandon</v>
          </cell>
        </row>
        <row r="7105">
          <cell r="C7105">
            <v>650598</v>
          </cell>
          <cell r="M7105" t="str">
            <v>SS</v>
          </cell>
          <cell r="O7105" t="str">
            <v>Mauricio, Joan</v>
          </cell>
        </row>
        <row r="7106">
          <cell r="C7106">
            <v>657677</v>
          </cell>
          <cell r="M7106" t="str">
            <v>3B</v>
          </cell>
          <cell r="O7106" t="str">
            <v>Mautner, Tyler</v>
          </cell>
        </row>
        <row r="7107">
          <cell r="C7107">
            <v>650965</v>
          </cell>
          <cell r="M7107" t="str">
            <v>P</v>
          </cell>
          <cell r="O7107" t="str">
            <v>Mavo, Daniel</v>
          </cell>
        </row>
        <row r="7108">
          <cell r="C7108">
            <v>670546</v>
          </cell>
          <cell r="M7108" t="str">
            <v>P</v>
          </cell>
          <cell r="O7108" t="str">
            <v>MaVorhis, Levi</v>
          </cell>
        </row>
        <row r="7109">
          <cell r="C7109">
            <v>452239</v>
          </cell>
          <cell r="M7109" t="str">
            <v>OF</v>
          </cell>
          <cell r="O7109" t="str">
            <v>Maxwell, Justin</v>
          </cell>
        </row>
        <row r="7110">
          <cell r="C7110">
            <v>622194</v>
          </cell>
          <cell r="M7110" t="str">
            <v>C</v>
          </cell>
          <cell r="O7110" t="str">
            <v>Maxwell, Bruce</v>
          </cell>
        </row>
        <row r="7111">
          <cell r="C7111">
            <v>461315</v>
          </cell>
          <cell r="M7111" t="str">
            <v>C</v>
          </cell>
          <cell r="O7111" t="str">
            <v>May, Lucas</v>
          </cell>
        </row>
        <row r="7112">
          <cell r="C7112">
            <v>543507</v>
          </cell>
          <cell r="M7112" t="str">
            <v>P</v>
          </cell>
          <cell r="O7112" t="str">
            <v>May, Trevor</v>
          </cell>
        </row>
        <row r="7113">
          <cell r="C7113">
            <v>594576</v>
          </cell>
          <cell r="M7113" t="str">
            <v>CF</v>
          </cell>
          <cell r="O7113" t="str">
            <v>May, Jacob</v>
          </cell>
        </row>
        <row r="7114">
          <cell r="C7114">
            <v>665034</v>
          </cell>
          <cell r="M7114" t="str">
            <v>OF</v>
          </cell>
          <cell r="O7114" t="str">
            <v>May, Kalik</v>
          </cell>
        </row>
        <row r="7115">
          <cell r="C7115">
            <v>669160</v>
          </cell>
          <cell r="M7115" t="str">
            <v>P</v>
          </cell>
          <cell r="O7115" t="str">
            <v>May, Dustin</v>
          </cell>
        </row>
        <row r="7116">
          <cell r="C7116">
            <v>493337</v>
          </cell>
          <cell r="M7116" t="str">
            <v>P</v>
          </cell>
          <cell r="O7116" t="str">
            <v>Maya, Yunesky</v>
          </cell>
        </row>
        <row r="7117">
          <cell r="C7117">
            <v>460055</v>
          </cell>
          <cell r="M7117" t="str">
            <v>CF</v>
          </cell>
          <cell r="O7117" t="str">
            <v>Mayberry, John</v>
          </cell>
        </row>
        <row r="7118">
          <cell r="C7118">
            <v>657678</v>
          </cell>
          <cell r="M7118" t="str">
            <v>P</v>
          </cell>
          <cell r="O7118" t="str">
            <v>Mayberry, Whit</v>
          </cell>
        </row>
        <row r="7119">
          <cell r="C7119">
            <v>457727</v>
          </cell>
          <cell r="M7119" t="str">
            <v>CF</v>
          </cell>
          <cell r="O7119" t="str">
            <v>Maybin, Cameron</v>
          </cell>
        </row>
        <row r="7120">
          <cell r="C7120">
            <v>594577</v>
          </cell>
          <cell r="M7120" t="str">
            <v>P</v>
          </cell>
          <cell r="O7120" t="str">
            <v>Mayers, Mike</v>
          </cell>
        </row>
        <row r="7121">
          <cell r="C7121">
            <v>643434</v>
          </cell>
          <cell r="M7121" t="str">
            <v>C</v>
          </cell>
          <cell r="O7121" t="str">
            <v>Mayers, Jake</v>
          </cell>
        </row>
        <row r="7122">
          <cell r="C7122">
            <v>608686</v>
          </cell>
          <cell r="M7122" t="str">
            <v>2B</v>
          </cell>
          <cell r="O7122" t="str">
            <v>Mayfield, Jack</v>
          </cell>
        </row>
        <row r="7123">
          <cell r="C7123">
            <v>605365</v>
          </cell>
          <cell r="M7123" t="str">
            <v>C</v>
          </cell>
          <cell r="O7123" t="str">
            <v>Maynard, Pratt</v>
          </cell>
        </row>
        <row r="7124">
          <cell r="C7124">
            <v>468452</v>
          </cell>
          <cell r="M7124" t="str">
            <v>3B</v>
          </cell>
          <cell r="O7124" t="str">
            <v>Mayora, Daniel</v>
          </cell>
        </row>
        <row r="7125">
          <cell r="C7125">
            <v>591758</v>
          </cell>
          <cell r="M7125" t="str">
            <v>C</v>
          </cell>
          <cell r="O7125" t="str">
            <v>Mayorga, Jose</v>
          </cell>
        </row>
        <row r="7126">
          <cell r="C7126">
            <v>641835</v>
          </cell>
          <cell r="M7126" t="str">
            <v>P</v>
          </cell>
          <cell r="O7126" t="str">
            <v>Mayza, Tim</v>
          </cell>
        </row>
        <row r="7127">
          <cell r="C7127">
            <v>608577</v>
          </cell>
          <cell r="M7127" t="str">
            <v>RF</v>
          </cell>
          <cell r="O7127" t="str">
            <v>Mazara, Nomar</v>
          </cell>
        </row>
        <row r="7128">
          <cell r="C7128">
            <v>664850</v>
          </cell>
          <cell r="M7128" t="str">
            <v>C</v>
          </cell>
          <cell r="O7128" t="str">
            <v>Mazeika, Patrick</v>
          </cell>
        </row>
        <row r="7129">
          <cell r="C7129">
            <v>607391</v>
          </cell>
          <cell r="M7129" t="str">
            <v>P</v>
          </cell>
          <cell r="O7129" t="str">
            <v>Mazza, Chris</v>
          </cell>
        </row>
        <row r="7130">
          <cell r="C7130">
            <v>664935</v>
          </cell>
          <cell r="M7130" t="str">
            <v>P</v>
          </cell>
          <cell r="O7130" t="str">
            <v>Mazza, Domenic</v>
          </cell>
        </row>
        <row r="7131">
          <cell r="C7131">
            <v>476570</v>
          </cell>
          <cell r="M7131" t="str">
            <v>P</v>
          </cell>
          <cell r="O7131" t="str">
            <v>Mazzaro, Vin</v>
          </cell>
        </row>
        <row r="7132">
          <cell r="C7132">
            <v>608687</v>
          </cell>
          <cell r="M7132" t="str">
            <v>2B</v>
          </cell>
          <cell r="O7132" t="str">
            <v>Mazzilli, L.J.</v>
          </cell>
        </row>
        <row r="7133">
          <cell r="C7133">
            <v>670180</v>
          </cell>
          <cell r="M7133" t="str">
            <v>P</v>
          </cell>
          <cell r="O7133" t="str">
            <v>Mazzocoli, Pasquale</v>
          </cell>
        </row>
        <row r="7134">
          <cell r="C7134">
            <v>543508</v>
          </cell>
          <cell r="M7134" t="str">
            <v>P</v>
          </cell>
          <cell r="O7134" t="str">
            <v>Mazzoni, Cory</v>
          </cell>
        </row>
        <row r="7135">
          <cell r="C7135">
            <v>621313</v>
          </cell>
          <cell r="M7135" t="str">
            <v>RF</v>
          </cell>
          <cell r="O7135" t="str">
            <v>McAdams, Josh</v>
          </cell>
        </row>
        <row r="7136">
          <cell r="C7136">
            <v>669943</v>
          </cell>
          <cell r="M7136" t="str">
            <v>P</v>
          </cell>
          <cell r="O7136" t="str">
            <v>McAfee, Brian</v>
          </cell>
        </row>
        <row r="7137">
          <cell r="C7137">
            <v>502083</v>
          </cell>
          <cell r="M7137" t="str">
            <v>P</v>
          </cell>
          <cell r="O7137" t="str">
            <v>McAllister, Zach</v>
          </cell>
        </row>
        <row r="7138">
          <cell r="C7138">
            <v>656696</v>
          </cell>
          <cell r="M7138" t="str">
            <v>P</v>
          </cell>
          <cell r="O7138" t="str">
            <v>McAvoy, Kevin</v>
          </cell>
        </row>
        <row r="7139">
          <cell r="C7139">
            <v>473724</v>
          </cell>
          <cell r="M7139" t="str">
            <v>C</v>
          </cell>
          <cell r="O7139" t="str">
            <v>McBride, Matt</v>
          </cell>
        </row>
        <row r="7140">
          <cell r="C7140">
            <v>643436</v>
          </cell>
          <cell r="M7140" t="str">
            <v>1B</v>
          </cell>
          <cell r="O7140" t="str">
            <v>McBroom, Ryan</v>
          </cell>
        </row>
        <row r="7141">
          <cell r="C7141">
            <v>489096</v>
          </cell>
          <cell r="M7141" t="str">
            <v>P</v>
          </cell>
          <cell r="O7141" t="str">
            <v>McBryde, Jeremy</v>
          </cell>
        </row>
        <row r="7142">
          <cell r="C7142">
            <v>658130</v>
          </cell>
          <cell r="M7142" t="str">
            <v>P</v>
          </cell>
          <cell r="O7142" t="str">
            <v>McCain, Shane</v>
          </cell>
        </row>
        <row r="7143">
          <cell r="C7143">
            <v>592542</v>
          </cell>
          <cell r="M7143" t="str">
            <v>C</v>
          </cell>
          <cell r="O7143" t="str">
            <v>McCall, Greg</v>
          </cell>
        </row>
        <row r="7144">
          <cell r="C7144">
            <v>621432</v>
          </cell>
          <cell r="M7144" t="str">
            <v>RF</v>
          </cell>
          <cell r="O7144" t="str">
            <v>McCall, Shilo</v>
          </cell>
        </row>
        <row r="7145">
          <cell r="C7145">
            <v>656698</v>
          </cell>
          <cell r="M7145" t="str">
            <v>1B</v>
          </cell>
          <cell r="O7145" t="str">
            <v>McCall, Dexture</v>
          </cell>
        </row>
        <row r="7146">
          <cell r="C7146">
            <v>657679</v>
          </cell>
          <cell r="M7146" t="str">
            <v>P</v>
          </cell>
          <cell r="O7146" t="str">
            <v>McCalvin, Justin</v>
          </cell>
        </row>
        <row r="7147">
          <cell r="C7147">
            <v>435263</v>
          </cell>
          <cell r="M7147" t="str">
            <v>C</v>
          </cell>
          <cell r="O7147" t="str">
            <v>McCann, Brian</v>
          </cell>
        </row>
        <row r="7148">
          <cell r="C7148">
            <v>543510</v>
          </cell>
          <cell r="M7148" t="str">
            <v>C</v>
          </cell>
          <cell r="O7148" t="str">
            <v>McCann, James</v>
          </cell>
        </row>
        <row r="7149">
          <cell r="C7149">
            <v>641836</v>
          </cell>
          <cell r="M7149" t="str">
            <v>C</v>
          </cell>
          <cell r="O7149" t="str">
            <v>McCann, Mike</v>
          </cell>
        </row>
        <row r="7150">
          <cell r="C7150">
            <v>621153</v>
          </cell>
          <cell r="M7150" t="str">
            <v>P</v>
          </cell>
          <cell r="O7150" t="str">
            <v>McCanna, Kevin</v>
          </cell>
        </row>
        <row r="7151">
          <cell r="C7151">
            <v>435221</v>
          </cell>
          <cell r="M7151" t="str">
            <v>P</v>
          </cell>
          <cell r="O7151" t="str">
            <v>McCarthy, Brandon</v>
          </cell>
        </row>
        <row r="7152">
          <cell r="C7152">
            <v>592543</v>
          </cell>
          <cell r="M7152" t="str">
            <v>P</v>
          </cell>
          <cell r="O7152" t="str">
            <v>McCarthy, Mike</v>
          </cell>
        </row>
        <row r="7153">
          <cell r="C7153">
            <v>621229</v>
          </cell>
          <cell r="M7153" t="str">
            <v>P</v>
          </cell>
          <cell r="O7153" t="str">
            <v>McCarthy, Casey</v>
          </cell>
        </row>
        <row r="7154">
          <cell r="C7154">
            <v>641838</v>
          </cell>
          <cell r="M7154" t="str">
            <v>P</v>
          </cell>
          <cell r="O7154" t="str">
            <v>McCarthy, Kevin</v>
          </cell>
        </row>
        <row r="7155">
          <cell r="C7155">
            <v>663411</v>
          </cell>
          <cell r="M7155" t="str">
            <v>OF</v>
          </cell>
          <cell r="O7155" t="str">
            <v>McCarthy, Joe</v>
          </cell>
        </row>
        <row r="7156">
          <cell r="C7156">
            <v>641840</v>
          </cell>
          <cell r="M7156" t="str">
            <v>C</v>
          </cell>
          <cell r="O7156" t="str">
            <v>McCarvel, Ryan</v>
          </cell>
        </row>
        <row r="7157">
          <cell r="C7157">
            <v>595316</v>
          </cell>
          <cell r="M7157" t="str">
            <v>P</v>
          </cell>
          <cell r="O7157" t="str">
            <v>McCasland, Jake</v>
          </cell>
        </row>
        <row r="7158">
          <cell r="C7158">
            <v>596035</v>
          </cell>
          <cell r="M7158" t="str">
            <v>P</v>
          </cell>
          <cell r="O7158" t="str">
            <v>McClain, Reggie</v>
          </cell>
        </row>
        <row r="7159">
          <cell r="C7159">
            <v>664995</v>
          </cell>
          <cell r="M7159" t="str">
            <v>C</v>
          </cell>
          <cell r="O7159" t="str">
            <v>McClanahan, Jerry</v>
          </cell>
        </row>
        <row r="7160">
          <cell r="C7160">
            <v>669232</v>
          </cell>
          <cell r="M7160" t="str">
            <v>3B</v>
          </cell>
          <cell r="O7160" t="str">
            <v>McClanahan, Chad</v>
          </cell>
        </row>
        <row r="7161">
          <cell r="C7161">
            <v>621143</v>
          </cell>
          <cell r="M7161" t="str">
            <v>P</v>
          </cell>
          <cell r="O7161" t="str">
            <v>McClelland, Jackson</v>
          </cell>
        </row>
        <row r="7162">
          <cell r="C7162">
            <v>501873</v>
          </cell>
          <cell r="M7162" t="str">
            <v>P</v>
          </cell>
          <cell r="O7162" t="str">
            <v>McClendon, Mike</v>
          </cell>
        </row>
        <row r="7163">
          <cell r="C7163">
            <v>621452</v>
          </cell>
          <cell r="M7163" t="str">
            <v>RF</v>
          </cell>
          <cell r="O7163" t="str">
            <v>McClure, D'vone</v>
          </cell>
        </row>
        <row r="7164">
          <cell r="C7164">
            <v>641842</v>
          </cell>
          <cell r="M7164" t="str">
            <v>LF</v>
          </cell>
          <cell r="O7164" t="str">
            <v>McClure, Terry</v>
          </cell>
        </row>
        <row r="7165">
          <cell r="C7165">
            <v>605367</v>
          </cell>
          <cell r="M7165" t="str">
            <v>P</v>
          </cell>
          <cell r="O7165" t="str">
            <v>McCord, Rocky</v>
          </cell>
        </row>
        <row r="7166">
          <cell r="C7166">
            <v>607029</v>
          </cell>
          <cell r="M7166" t="str">
            <v>P</v>
          </cell>
          <cell r="O7166" t="str">
            <v>McCormick, Phil</v>
          </cell>
        </row>
        <row r="7167">
          <cell r="C7167">
            <v>664093</v>
          </cell>
          <cell r="M7167" t="str">
            <v>P</v>
          </cell>
          <cell r="O7167" t="str">
            <v>McCormick, Ryan</v>
          </cell>
        </row>
        <row r="7168">
          <cell r="C7168">
            <v>453454</v>
          </cell>
          <cell r="M7168" t="str">
            <v>2B</v>
          </cell>
          <cell r="O7168" t="str">
            <v>McCoy, Mike</v>
          </cell>
        </row>
        <row r="7169">
          <cell r="C7169">
            <v>519003</v>
          </cell>
          <cell r="M7169" t="str">
            <v>P</v>
          </cell>
          <cell r="O7169" t="str">
            <v>McCoy, Patrick</v>
          </cell>
        </row>
        <row r="7170">
          <cell r="C7170">
            <v>621344</v>
          </cell>
          <cell r="M7170" t="str">
            <v>P</v>
          </cell>
          <cell r="O7170" t="str">
            <v>McCoy, Mark</v>
          </cell>
        </row>
        <row r="7171">
          <cell r="C7171">
            <v>641844</v>
          </cell>
          <cell r="M7171" t="str">
            <v>P</v>
          </cell>
          <cell r="O7171" t="str">
            <v>McCoy, Kevin</v>
          </cell>
        </row>
        <row r="7172">
          <cell r="C7172">
            <v>642389</v>
          </cell>
          <cell r="M7172" t="str">
            <v>P</v>
          </cell>
          <cell r="O7172" t="str">
            <v>McCoy, Corby</v>
          </cell>
        </row>
        <row r="7173">
          <cell r="C7173">
            <v>664975</v>
          </cell>
          <cell r="M7173" t="str">
            <v>2B</v>
          </cell>
          <cell r="O7173" t="str">
            <v>McCray, Jonathan</v>
          </cell>
        </row>
        <row r="7174">
          <cell r="C7174">
            <v>668765</v>
          </cell>
          <cell r="M7174" t="str">
            <v>CF</v>
          </cell>
          <cell r="O7174" t="str">
            <v>McCray, Jeramiah</v>
          </cell>
        </row>
        <row r="7175">
          <cell r="C7175">
            <v>607030</v>
          </cell>
          <cell r="M7175" t="str">
            <v>P</v>
          </cell>
          <cell r="O7175" t="str">
            <v>McCreery, Adam</v>
          </cell>
        </row>
        <row r="7176">
          <cell r="C7176">
            <v>592544</v>
          </cell>
          <cell r="M7176" t="str">
            <v>P</v>
          </cell>
          <cell r="O7176" t="str">
            <v>McCrummen, Jerad</v>
          </cell>
        </row>
        <row r="7177">
          <cell r="C7177">
            <v>621121</v>
          </cell>
          <cell r="M7177" t="str">
            <v>P</v>
          </cell>
          <cell r="O7177" t="str">
            <v>McCullers, Lance</v>
          </cell>
        </row>
        <row r="7178">
          <cell r="C7178">
            <v>605368</v>
          </cell>
          <cell r="M7178" t="str">
            <v>P</v>
          </cell>
          <cell r="O7178" t="str">
            <v>McCullough, Mason</v>
          </cell>
        </row>
        <row r="7179">
          <cell r="C7179">
            <v>573024</v>
          </cell>
          <cell r="M7179" t="str">
            <v>P</v>
          </cell>
          <cell r="O7179" t="str">
            <v>McCully, Nick</v>
          </cell>
        </row>
        <row r="7180">
          <cell r="C7180">
            <v>657680</v>
          </cell>
          <cell r="M7180" t="str">
            <v>P</v>
          </cell>
          <cell r="O7180" t="str">
            <v>McCurry, Brendan</v>
          </cell>
        </row>
        <row r="7181">
          <cell r="C7181">
            <v>445216</v>
          </cell>
          <cell r="M7181" t="str">
            <v>P</v>
          </cell>
          <cell r="O7181" t="str">
            <v>McCutchen, Daniel</v>
          </cell>
        </row>
        <row r="7182">
          <cell r="C7182">
            <v>457705</v>
          </cell>
          <cell r="M7182" t="str">
            <v>CF</v>
          </cell>
          <cell r="O7182" t="str">
            <v>McCutchen, Andrew</v>
          </cell>
        </row>
        <row r="7183">
          <cell r="C7183">
            <v>519005</v>
          </cell>
          <cell r="M7183" t="str">
            <v>1B</v>
          </cell>
          <cell r="O7183" t="str">
            <v>McDade, Mike</v>
          </cell>
        </row>
        <row r="7184">
          <cell r="C7184">
            <v>670583</v>
          </cell>
          <cell r="M7184" t="str">
            <v>P</v>
          </cell>
          <cell r="O7184" t="str">
            <v>McDade, Jim</v>
          </cell>
        </row>
        <row r="7185">
          <cell r="C7185">
            <v>665118</v>
          </cell>
          <cell r="M7185" t="str">
            <v>P</v>
          </cell>
          <cell r="O7185" t="str">
            <v>McDavid, Jake</v>
          </cell>
        </row>
        <row r="7186">
          <cell r="C7186">
            <v>150348</v>
          </cell>
          <cell r="M7186" t="str">
            <v>3B</v>
          </cell>
          <cell r="O7186" t="str">
            <v>McDonald, John</v>
          </cell>
        </row>
        <row r="7187">
          <cell r="C7187">
            <v>627696</v>
          </cell>
          <cell r="M7187" t="str">
            <v>OF</v>
          </cell>
          <cell r="O7187" t="str">
            <v>McDonald, Todd</v>
          </cell>
        </row>
        <row r="7188">
          <cell r="C7188">
            <v>643439</v>
          </cell>
          <cell r="M7188" t="str">
            <v>1B</v>
          </cell>
          <cell r="O7188" t="str">
            <v>McDonald, Chase</v>
          </cell>
        </row>
        <row r="7189">
          <cell r="C7189">
            <v>668358</v>
          </cell>
          <cell r="M7189" t="str">
            <v>P</v>
          </cell>
          <cell r="O7189" t="str">
            <v>McDonald, Jeremy</v>
          </cell>
        </row>
        <row r="7190">
          <cell r="C7190">
            <v>670947</v>
          </cell>
          <cell r="M7190" t="str">
            <v>P</v>
          </cell>
          <cell r="O7190" t="str">
            <v>McDonald, Chris</v>
          </cell>
        </row>
        <row r="7191">
          <cell r="C7191">
            <v>664994</v>
          </cell>
          <cell r="M7191" t="str">
            <v>P</v>
          </cell>
          <cell r="O7191" t="str">
            <v>McDonnell, Rob</v>
          </cell>
        </row>
        <row r="7192">
          <cell r="C7192">
            <v>665149</v>
          </cell>
          <cell r="M7192" t="str">
            <v>OF</v>
          </cell>
          <cell r="O7192" t="str">
            <v>McDonnell, Sam</v>
          </cell>
        </row>
        <row r="7193">
          <cell r="C7193">
            <v>621211</v>
          </cell>
          <cell r="M7193" t="str">
            <v>P</v>
          </cell>
          <cell r="O7193" t="str">
            <v>McDowell, Chase</v>
          </cell>
        </row>
        <row r="7194">
          <cell r="C7194">
            <v>664120</v>
          </cell>
          <cell r="M7194" t="str">
            <v>C</v>
          </cell>
          <cell r="O7194" t="str">
            <v>McDowell, Max</v>
          </cell>
        </row>
        <row r="7195">
          <cell r="C7195">
            <v>656706</v>
          </cell>
          <cell r="M7195" t="str">
            <v>P</v>
          </cell>
          <cell r="O7195" t="str">
            <v>McEachern, Kuehl</v>
          </cell>
        </row>
        <row r="7196">
          <cell r="C7196">
            <v>605369</v>
          </cell>
          <cell r="M7196" t="str">
            <v>2B</v>
          </cell>
          <cell r="O7196" t="str">
            <v>McElroy, Casey</v>
          </cell>
        </row>
        <row r="7197">
          <cell r="C7197">
            <v>605370</v>
          </cell>
          <cell r="M7197" t="str">
            <v>CF</v>
          </cell>
          <cell r="O7197" t="str">
            <v>McElroy, C.J.</v>
          </cell>
        </row>
        <row r="7198">
          <cell r="C7198">
            <v>607032</v>
          </cell>
          <cell r="M7198" t="str">
            <v>SS</v>
          </cell>
          <cell r="O7198" t="str">
            <v>McElroy, Codey</v>
          </cell>
        </row>
        <row r="7199">
          <cell r="C7199">
            <v>663889</v>
          </cell>
          <cell r="M7199" t="str">
            <v>OF</v>
          </cell>
          <cell r="O7199" t="str">
            <v>McElroy, Satchel</v>
          </cell>
        </row>
        <row r="7200">
          <cell r="C7200">
            <v>605371</v>
          </cell>
          <cell r="M7200" t="str">
            <v>P</v>
          </cell>
          <cell r="O7200" t="str">
            <v>McElwee, Josh</v>
          </cell>
        </row>
        <row r="7201">
          <cell r="C7201">
            <v>519008</v>
          </cell>
          <cell r="M7201" t="str">
            <v>P</v>
          </cell>
          <cell r="O7201" t="str">
            <v>McFarland, T.J.</v>
          </cell>
        </row>
        <row r="7202">
          <cell r="C7202">
            <v>596037</v>
          </cell>
          <cell r="M7202" t="str">
            <v>2B</v>
          </cell>
          <cell r="O7202" t="str">
            <v>McFarland, Christopher</v>
          </cell>
        </row>
        <row r="7203">
          <cell r="C7203">
            <v>607962</v>
          </cell>
          <cell r="M7203" t="str">
            <v>P</v>
          </cell>
          <cell r="O7203" t="str">
            <v>McFarland, Blake</v>
          </cell>
        </row>
        <row r="7204">
          <cell r="C7204">
            <v>641847</v>
          </cell>
          <cell r="M7204" t="str">
            <v>RF</v>
          </cell>
          <cell r="O7204" t="str">
            <v>McFarland, Dane</v>
          </cell>
        </row>
        <row r="7205">
          <cell r="C7205">
            <v>657239</v>
          </cell>
          <cell r="M7205" t="str">
            <v>2B</v>
          </cell>
          <cell r="O7205" t="str">
            <v>McFarland, Ty</v>
          </cell>
        </row>
        <row r="7206">
          <cell r="C7206">
            <v>664121</v>
          </cell>
          <cell r="M7206" t="str">
            <v>P</v>
          </cell>
          <cell r="O7206" t="str">
            <v>McGarry, Seth</v>
          </cell>
        </row>
        <row r="7207">
          <cell r="C7207">
            <v>519009</v>
          </cell>
          <cell r="M7207" t="str">
            <v>P</v>
          </cell>
          <cell r="O7207" t="str">
            <v>McGeary, Jack</v>
          </cell>
        </row>
        <row r="7208">
          <cell r="C7208">
            <v>459429</v>
          </cell>
          <cell r="M7208" t="str">
            <v>P</v>
          </cell>
          <cell r="O7208" t="str">
            <v>McGee, Jake</v>
          </cell>
        </row>
        <row r="7209">
          <cell r="C7209">
            <v>643440</v>
          </cell>
          <cell r="M7209" t="str">
            <v>C</v>
          </cell>
          <cell r="O7209" t="str">
            <v>McGee, Stephen</v>
          </cell>
        </row>
        <row r="7210">
          <cell r="C7210">
            <v>668834</v>
          </cell>
          <cell r="M7210" t="str">
            <v>P</v>
          </cell>
          <cell r="O7210" t="str">
            <v>McGee, Easton</v>
          </cell>
        </row>
        <row r="7211">
          <cell r="C7211">
            <v>431171</v>
          </cell>
          <cell r="M7211" t="str">
            <v>3B</v>
          </cell>
          <cell r="O7211" t="str">
            <v>McGehee, Casey</v>
          </cell>
        </row>
        <row r="7212">
          <cell r="C7212">
            <v>670041</v>
          </cell>
          <cell r="M7212" t="str">
            <v>P</v>
          </cell>
          <cell r="O7212" t="str">
            <v>McGeorge, Austin</v>
          </cell>
        </row>
        <row r="7213">
          <cell r="C7213">
            <v>543518</v>
          </cell>
          <cell r="M7213" t="str">
            <v>P</v>
          </cell>
          <cell r="O7213" t="str">
            <v>McGough, Scott</v>
          </cell>
        </row>
        <row r="7214">
          <cell r="C7214">
            <v>430661</v>
          </cell>
          <cell r="M7214" t="str">
            <v>P</v>
          </cell>
          <cell r="O7214" t="str">
            <v>McGowan, Dustin</v>
          </cell>
        </row>
        <row r="7215">
          <cell r="C7215">
            <v>641850</v>
          </cell>
          <cell r="M7215" t="str">
            <v>P</v>
          </cell>
          <cell r="O7215" t="str">
            <v>McGowan, Kevin</v>
          </cell>
        </row>
        <row r="7216">
          <cell r="C7216">
            <v>641851</v>
          </cell>
          <cell r="M7216" t="str">
            <v>P</v>
          </cell>
          <cell r="O7216" t="str">
            <v>McGowin, Kyle</v>
          </cell>
        </row>
        <row r="7217">
          <cell r="C7217">
            <v>621298</v>
          </cell>
          <cell r="M7217" t="str">
            <v>P</v>
          </cell>
          <cell r="O7217" t="str">
            <v>McGranahan, Zeke</v>
          </cell>
        </row>
        <row r="7218">
          <cell r="C7218">
            <v>600011</v>
          </cell>
          <cell r="M7218" t="str">
            <v>P</v>
          </cell>
          <cell r="O7218" t="str">
            <v>McGrath, Daniel</v>
          </cell>
        </row>
        <row r="7219">
          <cell r="C7219">
            <v>657681</v>
          </cell>
          <cell r="M7219" t="str">
            <v>P</v>
          </cell>
          <cell r="O7219" t="str">
            <v>McGrath, Kyle</v>
          </cell>
        </row>
        <row r="7220">
          <cell r="C7220">
            <v>543520</v>
          </cell>
          <cell r="M7220" t="str">
            <v>P</v>
          </cell>
          <cell r="O7220" t="str">
            <v>McGregor, Scott</v>
          </cell>
        </row>
        <row r="7221">
          <cell r="C7221">
            <v>608689</v>
          </cell>
          <cell r="M7221" t="str">
            <v>2B</v>
          </cell>
          <cell r="O7221" t="str">
            <v>McGruder, Jamodrick</v>
          </cell>
        </row>
        <row r="7222">
          <cell r="C7222">
            <v>670341</v>
          </cell>
          <cell r="M7222" t="str">
            <v>P</v>
          </cell>
          <cell r="O7222" t="str">
            <v>McGuff, Patrick</v>
          </cell>
        </row>
        <row r="7223">
          <cell r="C7223">
            <v>573027</v>
          </cell>
          <cell r="M7223" t="str">
            <v>1B</v>
          </cell>
          <cell r="O7223" t="str">
            <v>McGuiness, Chris</v>
          </cell>
        </row>
        <row r="7224">
          <cell r="C7224">
            <v>592547</v>
          </cell>
          <cell r="M7224" t="str">
            <v>P</v>
          </cell>
          <cell r="O7224" t="str">
            <v>McGuire, Deck</v>
          </cell>
        </row>
        <row r="7225">
          <cell r="C7225">
            <v>624512</v>
          </cell>
          <cell r="M7225" t="str">
            <v>C</v>
          </cell>
          <cell r="O7225" t="str">
            <v>McGuire, Reese</v>
          </cell>
        </row>
        <row r="7226">
          <cell r="C7226">
            <v>543521</v>
          </cell>
          <cell r="M7226" t="str">
            <v>P</v>
          </cell>
          <cell r="O7226" t="str">
            <v>McHugh, Collin</v>
          </cell>
        </row>
        <row r="7227">
          <cell r="C7227">
            <v>656711</v>
          </cell>
          <cell r="M7227" t="str">
            <v>C</v>
          </cell>
          <cell r="O7227" t="str">
            <v>McHugh, Sean</v>
          </cell>
        </row>
        <row r="7228">
          <cell r="C7228">
            <v>641852</v>
          </cell>
          <cell r="M7228" t="str">
            <v>P</v>
          </cell>
          <cell r="O7228" t="str">
            <v>McIlraith, Thomas</v>
          </cell>
        </row>
        <row r="7229">
          <cell r="C7229">
            <v>664999</v>
          </cell>
          <cell r="M7229" t="str">
            <v>P</v>
          </cell>
          <cell r="O7229" t="str">
            <v>McIver, Anthony</v>
          </cell>
        </row>
        <row r="7230">
          <cell r="C7230">
            <v>607210</v>
          </cell>
          <cell r="M7230" t="str">
            <v>OF</v>
          </cell>
          <cell r="O7230" t="str">
            <v>McKay, Connor</v>
          </cell>
        </row>
        <row r="7231">
          <cell r="C7231">
            <v>641853</v>
          </cell>
          <cell r="M7231" t="str">
            <v>P</v>
          </cell>
          <cell r="O7231" t="str">
            <v>McKay, David</v>
          </cell>
        </row>
        <row r="7232">
          <cell r="C7232">
            <v>663832</v>
          </cell>
          <cell r="M7232" t="str">
            <v>P</v>
          </cell>
          <cell r="O7232" t="str">
            <v>McKay, Ryan</v>
          </cell>
        </row>
        <row r="7233">
          <cell r="C7233">
            <v>670104</v>
          </cell>
          <cell r="M7233" t="str">
            <v>P</v>
          </cell>
          <cell r="O7233" t="str">
            <v>McKee, Colin</v>
          </cell>
        </row>
        <row r="7234">
          <cell r="C7234">
            <v>663630</v>
          </cell>
          <cell r="M7234" t="str">
            <v>OF</v>
          </cell>
          <cell r="O7234" t="str">
            <v>McKenna, Ryan</v>
          </cell>
        </row>
        <row r="7235">
          <cell r="C7235">
            <v>502374</v>
          </cell>
          <cell r="M7235" t="str">
            <v>C</v>
          </cell>
          <cell r="O7235" t="str">
            <v>McKenry, Michael</v>
          </cell>
        </row>
        <row r="7236">
          <cell r="C7236">
            <v>573030</v>
          </cell>
          <cell r="M7236" t="str">
            <v>P</v>
          </cell>
          <cell r="O7236" t="str">
            <v>McKenzie, Kyle</v>
          </cell>
        </row>
        <row r="7237">
          <cell r="C7237">
            <v>641854</v>
          </cell>
          <cell r="M7237" t="str">
            <v>P</v>
          </cell>
          <cell r="O7237" t="str">
            <v>McKenzie, Jeff</v>
          </cell>
        </row>
        <row r="7238">
          <cell r="C7238">
            <v>663474</v>
          </cell>
          <cell r="M7238" t="str">
            <v>P</v>
          </cell>
          <cell r="O7238" t="str">
            <v>McKenzie, Triston</v>
          </cell>
        </row>
        <row r="7239">
          <cell r="C7239">
            <v>613567</v>
          </cell>
          <cell r="M7239" t="str">
            <v>C</v>
          </cell>
          <cell r="O7239" t="str">
            <v>McKeon, Alex</v>
          </cell>
        </row>
        <row r="7240">
          <cell r="C7240">
            <v>670841</v>
          </cell>
          <cell r="M7240" t="str">
            <v>P</v>
          </cell>
          <cell r="O7240" t="str">
            <v>McKinley, Jayson</v>
          </cell>
        </row>
        <row r="7241">
          <cell r="C7241">
            <v>641855</v>
          </cell>
          <cell r="M7241" t="str">
            <v>P</v>
          </cell>
          <cell r="O7241" t="str">
            <v>McKinney, Ian</v>
          </cell>
        </row>
        <row r="7242">
          <cell r="C7242">
            <v>641856</v>
          </cell>
          <cell r="M7242" t="str">
            <v>RF</v>
          </cell>
          <cell r="O7242" t="str">
            <v>McKinney, Billy</v>
          </cell>
        </row>
        <row r="7243">
          <cell r="C7243">
            <v>643441</v>
          </cell>
          <cell r="M7243" t="str">
            <v>P</v>
          </cell>
          <cell r="O7243" t="str">
            <v>McKinney, Brett</v>
          </cell>
        </row>
        <row r="7244">
          <cell r="C7244">
            <v>656716</v>
          </cell>
          <cell r="M7244" t="str">
            <v>SS</v>
          </cell>
          <cell r="O7244" t="str">
            <v>McKinstry, Zach</v>
          </cell>
        </row>
        <row r="7245">
          <cell r="C7245">
            <v>605374</v>
          </cell>
          <cell r="M7245" t="str">
            <v>P</v>
          </cell>
          <cell r="O7245" t="str">
            <v>McKirahan, Andrew</v>
          </cell>
        </row>
        <row r="7246">
          <cell r="C7246">
            <v>643442</v>
          </cell>
          <cell r="M7246" t="str">
            <v>P</v>
          </cell>
          <cell r="O7246" t="str">
            <v>McKnight, Blake</v>
          </cell>
        </row>
        <row r="7247">
          <cell r="C7247">
            <v>643443</v>
          </cell>
          <cell r="M7247" t="str">
            <v>OF</v>
          </cell>
          <cell r="O7247" t="str">
            <v>McKnight, D.J.</v>
          </cell>
        </row>
        <row r="7248">
          <cell r="C7248">
            <v>670139</v>
          </cell>
          <cell r="M7248" t="str">
            <v>P</v>
          </cell>
          <cell r="O7248" t="str">
            <v>McKown, Mitch</v>
          </cell>
        </row>
        <row r="7249">
          <cell r="C7249">
            <v>621455</v>
          </cell>
          <cell r="M7249" t="str">
            <v>P</v>
          </cell>
          <cell r="O7249" t="str">
            <v>McLaughlin, Sean</v>
          </cell>
        </row>
        <row r="7250">
          <cell r="C7250">
            <v>670052</v>
          </cell>
          <cell r="M7250" t="str">
            <v>OF</v>
          </cell>
          <cell r="O7250" t="str">
            <v>McLean, Matt</v>
          </cell>
        </row>
        <row r="7251">
          <cell r="C7251">
            <v>621553</v>
          </cell>
          <cell r="M7251" t="str">
            <v>2B</v>
          </cell>
          <cell r="O7251" t="str">
            <v>McLemore, Darien</v>
          </cell>
        </row>
        <row r="7252">
          <cell r="C7252">
            <v>656721</v>
          </cell>
          <cell r="M7252" t="str">
            <v>P</v>
          </cell>
          <cell r="O7252" t="str">
            <v>McLeod, John</v>
          </cell>
        </row>
        <row r="7253">
          <cell r="C7253">
            <v>664937</v>
          </cell>
          <cell r="M7253" t="str">
            <v>P</v>
          </cell>
          <cell r="O7253" t="str">
            <v>McLoughlin, Sutter</v>
          </cell>
        </row>
        <row r="7254">
          <cell r="C7254">
            <v>434661</v>
          </cell>
          <cell r="M7254" t="str">
            <v>LF</v>
          </cell>
          <cell r="O7254" t="str">
            <v>McLouth, Nate</v>
          </cell>
        </row>
        <row r="7255">
          <cell r="C7255">
            <v>641857</v>
          </cell>
          <cell r="M7255" t="str">
            <v>3B</v>
          </cell>
          <cell r="O7255" t="str">
            <v>McMahon, Ryan</v>
          </cell>
        </row>
        <row r="7256">
          <cell r="C7256">
            <v>664887</v>
          </cell>
          <cell r="M7256" t="str">
            <v>P</v>
          </cell>
          <cell r="O7256" t="str">
            <v>McMahon, James</v>
          </cell>
        </row>
        <row r="7257">
          <cell r="C7257">
            <v>643444</v>
          </cell>
          <cell r="M7257" t="str">
            <v>P</v>
          </cell>
          <cell r="O7257" t="str">
            <v>McMinn, Brent</v>
          </cell>
        </row>
        <row r="7258">
          <cell r="C7258">
            <v>643445</v>
          </cell>
          <cell r="M7258" t="str">
            <v>P</v>
          </cell>
          <cell r="O7258" t="str">
            <v>McMullen, Blake</v>
          </cell>
        </row>
        <row r="7259">
          <cell r="C7259">
            <v>657682</v>
          </cell>
          <cell r="M7259" t="str">
            <v>LF</v>
          </cell>
          <cell r="O7259" t="str">
            <v>McMullen, Sean</v>
          </cell>
        </row>
        <row r="7260">
          <cell r="C7260">
            <v>605376</v>
          </cell>
          <cell r="M7260" t="str">
            <v>P</v>
          </cell>
          <cell r="O7260" t="str">
            <v>McMyne, Kyle</v>
          </cell>
        </row>
        <row r="7261">
          <cell r="C7261">
            <v>621200</v>
          </cell>
          <cell r="M7261" t="str">
            <v>P</v>
          </cell>
          <cell r="O7261" t="str">
            <v>McNamara, Dillon</v>
          </cell>
        </row>
        <row r="7262">
          <cell r="C7262">
            <v>621263</v>
          </cell>
          <cell r="M7262" t="str">
            <v>P</v>
          </cell>
          <cell r="O7262" t="str">
            <v>McNeil, Ryan</v>
          </cell>
        </row>
        <row r="7263">
          <cell r="C7263">
            <v>643446</v>
          </cell>
          <cell r="M7263" t="str">
            <v>3B</v>
          </cell>
          <cell r="O7263" t="str">
            <v>McNeil, Jeff</v>
          </cell>
        </row>
        <row r="7264">
          <cell r="C7264">
            <v>657683</v>
          </cell>
          <cell r="M7264" t="str">
            <v>P</v>
          </cell>
          <cell r="O7264" t="str">
            <v>McNitt, Brandon</v>
          </cell>
        </row>
        <row r="7265">
          <cell r="C7265">
            <v>641858</v>
          </cell>
          <cell r="M7265" t="str">
            <v>OF</v>
          </cell>
          <cell r="O7265" t="str">
            <v>McPhearson, Matt</v>
          </cell>
        </row>
        <row r="7266">
          <cell r="C7266">
            <v>519015</v>
          </cell>
          <cell r="M7266" t="str">
            <v>P</v>
          </cell>
          <cell r="O7266" t="str">
            <v>McPherson, Kyle</v>
          </cell>
        </row>
        <row r="7267">
          <cell r="C7267">
            <v>594922</v>
          </cell>
          <cell r="M7267" t="str">
            <v>1B</v>
          </cell>
          <cell r="O7267" t="str">
            <v>McQuail, Steve</v>
          </cell>
        </row>
        <row r="7268">
          <cell r="C7268">
            <v>623235</v>
          </cell>
          <cell r="M7268" t="str">
            <v>LF</v>
          </cell>
          <cell r="O7268" t="str">
            <v>McQuillan, Mike</v>
          </cell>
        </row>
        <row r="7269">
          <cell r="C7269">
            <v>643447</v>
          </cell>
          <cell r="M7269" t="str">
            <v>CF</v>
          </cell>
          <cell r="O7269" t="str">
            <v>McQuown, Ben</v>
          </cell>
        </row>
        <row r="7270">
          <cell r="C7270">
            <v>656725</v>
          </cell>
          <cell r="M7270" t="str">
            <v>P</v>
          </cell>
          <cell r="O7270" t="str">
            <v>McRae, Alex</v>
          </cell>
        </row>
        <row r="7271">
          <cell r="C7271">
            <v>670537</v>
          </cell>
          <cell r="M7271" t="str">
            <v>P</v>
          </cell>
          <cell r="O7271" t="str">
            <v>McRee, Aron</v>
          </cell>
        </row>
        <row r="7272">
          <cell r="C7272">
            <v>669252</v>
          </cell>
          <cell r="M7272" t="str">
            <v>SS</v>
          </cell>
          <cell r="O7272" t="str">
            <v>McReynolds, Jonah</v>
          </cell>
        </row>
        <row r="7273">
          <cell r="C7273">
            <v>623155</v>
          </cell>
          <cell r="M7273" t="str">
            <v>RF</v>
          </cell>
          <cell r="O7273" t="str">
            <v>McVaney, Jeff</v>
          </cell>
        </row>
        <row r="7274">
          <cell r="C7274">
            <v>608690</v>
          </cell>
          <cell r="M7274" t="str">
            <v>P</v>
          </cell>
          <cell r="O7274" t="str">
            <v>McVay, Mason</v>
          </cell>
        </row>
        <row r="7275">
          <cell r="C7275">
            <v>605377</v>
          </cell>
          <cell r="M7275" t="str">
            <v>P</v>
          </cell>
          <cell r="O7275" t="str">
            <v>McVey, Cameron</v>
          </cell>
        </row>
        <row r="7276">
          <cell r="C7276">
            <v>656726</v>
          </cell>
          <cell r="M7276" t="str">
            <v>P</v>
          </cell>
          <cell r="O7276" t="str">
            <v>McWilliams, Sam</v>
          </cell>
        </row>
        <row r="7277">
          <cell r="C7277">
            <v>664204</v>
          </cell>
          <cell r="M7277" t="str">
            <v>P</v>
          </cell>
          <cell r="O7277" t="str">
            <v>McWilliams, Richard</v>
          </cell>
        </row>
        <row r="7278">
          <cell r="C7278">
            <v>643449</v>
          </cell>
          <cell r="M7278" t="str">
            <v>P</v>
          </cell>
          <cell r="O7278" t="str">
            <v>Meadors, Mark</v>
          </cell>
        </row>
        <row r="7279">
          <cell r="C7279">
            <v>640457</v>
          </cell>
          <cell r="M7279" t="str">
            <v>OF</v>
          </cell>
          <cell r="O7279" t="str">
            <v>Meadows, Austin</v>
          </cell>
        </row>
        <row r="7280">
          <cell r="C7280">
            <v>607644</v>
          </cell>
          <cell r="M7280" t="str">
            <v>P</v>
          </cell>
          <cell r="O7280" t="str">
            <v>Means, John</v>
          </cell>
        </row>
        <row r="7281">
          <cell r="C7281">
            <v>606279</v>
          </cell>
          <cell r="M7281" t="str">
            <v>P</v>
          </cell>
          <cell r="O7281" t="str">
            <v>Mecias, Yoel</v>
          </cell>
        </row>
        <row r="7282">
          <cell r="C7282">
            <v>656727</v>
          </cell>
          <cell r="M7282" t="str">
            <v>P</v>
          </cell>
          <cell r="O7282" t="str">
            <v>Medeiros, Kodi</v>
          </cell>
        </row>
        <row r="7283">
          <cell r="C7283">
            <v>665615</v>
          </cell>
          <cell r="M7283" t="str">
            <v>1B</v>
          </cell>
          <cell r="O7283" t="str">
            <v>Mederos, Yaisel</v>
          </cell>
        </row>
        <row r="7284">
          <cell r="C7284">
            <v>523265</v>
          </cell>
          <cell r="M7284" t="str">
            <v>1B</v>
          </cell>
          <cell r="O7284" t="str">
            <v>Medica, Tommy</v>
          </cell>
        </row>
        <row r="7285">
          <cell r="C7285">
            <v>655883</v>
          </cell>
          <cell r="M7285" t="str">
            <v>P</v>
          </cell>
          <cell r="O7285" t="str">
            <v>Medick, Spencer</v>
          </cell>
        </row>
        <row r="7286">
          <cell r="C7286">
            <v>500721</v>
          </cell>
          <cell r="M7286" t="str">
            <v>P</v>
          </cell>
          <cell r="O7286" t="str">
            <v>Medina, Yoervis</v>
          </cell>
        </row>
        <row r="7287">
          <cell r="C7287">
            <v>593377</v>
          </cell>
          <cell r="M7287" t="str">
            <v>3B</v>
          </cell>
          <cell r="O7287" t="str">
            <v>Medina, Rafael</v>
          </cell>
        </row>
        <row r="7288">
          <cell r="C7288">
            <v>593442</v>
          </cell>
          <cell r="M7288" t="str">
            <v>P</v>
          </cell>
          <cell r="O7288" t="str">
            <v>Medina, Jhondaniel</v>
          </cell>
        </row>
        <row r="7289">
          <cell r="C7289">
            <v>607358</v>
          </cell>
          <cell r="M7289" t="str">
            <v>C</v>
          </cell>
          <cell r="O7289" t="str">
            <v>Medina, Martin</v>
          </cell>
        </row>
        <row r="7290">
          <cell r="C7290">
            <v>607645</v>
          </cell>
          <cell r="M7290" t="str">
            <v>2B</v>
          </cell>
          <cell r="O7290" t="str">
            <v>Medina, Yhoxian</v>
          </cell>
        </row>
        <row r="7291">
          <cell r="C7291">
            <v>609262</v>
          </cell>
          <cell r="M7291" t="str">
            <v>P</v>
          </cell>
          <cell r="O7291" t="str">
            <v>Medina, Cesar</v>
          </cell>
        </row>
        <row r="7292">
          <cell r="C7292">
            <v>612433</v>
          </cell>
          <cell r="M7292" t="str">
            <v>DH</v>
          </cell>
          <cell r="O7292" t="str">
            <v>Medina, Victor</v>
          </cell>
        </row>
        <row r="7293">
          <cell r="C7293">
            <v>620986</v>
          </cell>
          <cell r="M7293" t="str">
            <v>P</v>
          </cell>
          <cell r="O7293" t="str">
            <v>Medina, Jeffeson</v>
          </cell>
        </row>
        <row r="7294">
          <cell r="C7294">
            <v>622473</v>
          </cell>
          <cell r="M7294" t="str">
            <v>2B</v>
          </cell>
          <cell r="O7294" t="str">
            <v>Medina, Willie</v>
          </cell>
        </row>
        <row r="7295">
          <cell r="C7295">
            <v>623976</v>
          </cell>
          <cell r="M7295" t="str">
            <v>P</v>
          </cell>
          <cell r="O7295" t="str">
            <v>Medina, Hengerber</v>
          </cell>
        </row>
        <row r="7296">
          <cell r="C7296">
            <v>642375</v>
          </cell>
          <cell r="M7296" t="str">
            <v>P</v>
          </cell>
          <cell r="O7296" t="str">
            <v>Medina, Jose Carlos</v>
          </cell>
        </row>
        <row r="7297">
          <cell r="C7297">
            <v>642437</v>
          </cell>
          <cell r="M7297" t="str">
            <v>RF</v>
          </cell>
          <cell r="O7297" t="str">
            <v>Medina, Michael</v>
          </cell>
        </row>
        <row r="7298">
          <cell r="C7298">
            <v>642669</v>
          </cell>
          <cell r="M7298" t="str">
            <v>P</v>
          </cell>
          <cell r="O7298" t="str">
            <v>Medina, Yeison</v>
          </cell>
        </row>
        <row r="7299">
          <cell r="C7299">
            <v>642725</v>
          </cell>
          <cell r="M7299" t="str">
            <v>3B</v>
          </cell>
          <cell r="O7299" t="str">
            <v>Medina, Robertico</v>
          </cell>
        </row>
        <row r="7300">
          <cell r="C7300">
            <v>650432</v>
          </cell>
          <cell r="M7300" t="str">
            <v>RF</v>
          </cell>
          <cell r="O7300" t="str">
            <v>Medina, Reydel</v>
          </cell>
        </row>
        <row r="7301">
          <cell r="C7301">
            <v>650494</v>
          </cell>
          <cell r="M7301" t="str">
            <v>LF</v>
          </cell>
          <cell r="O7301" t="str">
            <v>Medina, Jose</v>
          </cell>
        </row>
        <row r="7302">
          <cell r="C7302">
            <v>655309</v>
          </cell>
          <cell r="M7302" t="str">
            <v>P</v>
          </cell>
          <cell r="O7302" t="str">
            <v>Medina, Ivan</v>
          </cell>
        </row>
        <row r="7303">
          <cell r="C7303">
            <v>656017</v>
          </cell>
          <cell r="M7303" t="str">
            <v>OF</v>
          </cell>
          <cell r="O7303" t="str">
            <v>Medina, Jose Miguel</v>
          </cell>
        </row>
        <row r="7304">
          <cell r="C7304">
            <v>657684</v>
          </cell>
          <cell r="M7304" t="str">
            <v>OF</v>
          </cell>
          <cell r="O7304" t="str">
            <v>Medina, Edwin</v>
          </cell>
        </row>
        <row r="7305">
          <cell r="C7305">
            <v>658431</v>
          </cell>
          <cell r="M7305" t="str">
            <v>P</v>
          </cell>
          <cell r="O7305" t="str">
            <v>Medina, Adonis</v>
          </cell>
        </row>
        <row r="7306">
          <cell r="C7306">
            <v>660621</v>
          </cell>
          <cell r="M7306" t="str">
            <v>C</v>
          </cell>
          <cell r="O7306" t="str">
            <v>Medina, Roberto</v>
          </cell>
        </row>
        <row r="7307">
          <cell r="C7307">
            <v>660833</v>
          </cell>
          <cell r="M7307" t="str">
            <v>SS</v>
          </cell>
          <cell r="O7307" t="str">
            <v>Medina, Francisco</v>
          </cell>
        </row>
        <row r="7308">
          <cell r="C7308">
            <v>661424</v>
          </cell>
          <cell r="M7308" t="str">
            <v>2B</v>
          </cell>
          <cell r="O7308" t="str">
            <v>Medina, Brallan</v>
          </cell>
        </row>
        <row r="7309">
          <cell r="C7309">
            <v>663900</v>
          </cell>
          <cell r="M7309" t="str">
            <v>P</v>
          </cell>
          <cell r="O7309" t="str">
            <v>Medina, Javier</v>
          </cell>
        </row>
        <row r="7310">
          <cell r="C7310">
            <v>664336</v>
          </cell>
          <cell r="M7310" t="str">
            <v>SS</v>
          </cell>
          <cell r="O7310" t="str">
            <v>Medina, Fredy</v>
          </cell>
        </row>
        <row r="7311">
          <cell r="C7311">
            <v>664359</v>
          </cell>
          <cell r="M7311" t="str">
            <v>P</v>
          </cell>
          <cell r="O7311" t="str">
            <v>Medina, Roberto</v>
          </cell>
        </row>
        <row r="7312">
          <cell r="C7312">
            <v>665622</v>
          </cell>
          <cell r="M7312" t="str">
            <v>P</v>
          </cell>
          <cell r="O7312" t="str">
            <v>Medina, Luis</v>
          </cell>
        </row>
        <row r="7313">
          <cell r="C7313">
            <v>665858</v>
          </cell>
          <cell r="M7313" t="str">
            <v>SS</v>
          </cell>
          <cell r="O7313" t="str">
            <v>Medina, Angel</v>
          </cell>
        </row>
        <row r="7314">
          <cell r="C7314">
            <v>665936</v>
          </cell>
          <cell r="M7314" t="str">
            <v>OF</v>
          </cell>
          <cell r="O7314" t="str">
            <v>Medina, Alonzo</v>
          </cell>
        </row>
        <row r="7315">
          <cell r="C7315">
            <v>666786</v>
          </cell>
          <cell r="M7315" t="str">
            <v>P</v>
          </cell>
          <cell r="O7315" t="str">
            <v>Medina, Henry</v>
          </cell>
        </row>
        <row r="7316">
          <cell r="C7316">
            <v>667751</v>
          </cell>
          <cell r="M7316" t="str">
            <v>P</v>
          </cell>
          <cell r="O7316" t="str">
            <v>Medina, Luis</v>
          </cell>
        </row>
        <row r="7317">
          <cell r="C7317">
            <v>671775</v>
          </cell>
          <cell r="M7317" t="str">
            <v>SS</v>
          </cell>
          <cell r="O7317" t="str">
            <v>Medina, Leandro</v>
          </cell>
        </row>
        <row r="7318">
          <cell r="C7318">
            <v>450665</v>
          </cell>
          <cell r="M7318" t="str">
            <v>P</v>
          </cell>
          <cell r="O7318" t="str">
            <v>Medlen, Kris</v>
          </cell>
        </row>
        <row r="7319">
          <cell r="C7319">
            <v>607646</v>
          </cell>
          <cell r="M7319" t="str">
            <v>P</v>
          </cell>
          <cell r="O7319" t="str">
            <v>Medlen, Casey</v>
          </cell>
        </row>
        <row r="7320">
          <cell r="C7320">
            <v>433716</v>
          </cell>
          <cell r="M7320" t="str">
            <v>P</v>
          </cell>
          <cell r="O7320" t="str">
            <v>Medrano, Leo</v>
          </cell>
        </row>
        <row r="7321">
          <cell r="C7321">
            <v>605378</v>
          </cell>
          <cell r="M7321" t="str">
            <v>2B</v>
          </cell>
          <cell r="O7321" t="str">
            <v>Medrano, Kevin</v>
          </cell>
        </row>
        <row r="7322">
          <cell r="C7322">
            <v>628701</v>
          </cell>
          <cell r="M7322" t="str">
            <v>P</v>
          </cell>
          <cell r="O7322" t="str">
            <v>Medrano, Miguel</v>
          </cell>
        </row>
        <row r="7323">
          <cell r="C7323">
            <v>642492</v>
          </cell>
          <cell r="M7323" t="str">
            <v>1B</v>
          </cell>
          <cell r="O7323" t="str">
            <v>Medrano, Robinson</v>
          </cell>
        </row>
        <row r="7324">
          <cell r="C7324">
            <v>642574</v>
          </cell>
          <cell r="M7324" t="str">
            <v>P</v>
          </cell>
          <cell r="O7324" t="str">
            <v>Medrano, Ronald</v>
          </cell>
        </row>
        <row r="7325">
          <cell r="C7325">
            <v>660301</v>
          </cell>
          <cell r="M7325" t="str">
            <v>IF</v>
          </cell>
          <cell r="O7325" t="str">
            <v>Medrano, Julio</v>
          </cell>
        </row>
        <row r="7326">
          <cell r="C7326">
            <v>660879</v>
          </cell>
          <cell r="M7326" t="str">
            <v>P</v>
          </cell>
          <cell r="O7326" t="str">
            <v>Medrano, Jeison</v>
          </cell>
        </row>
        <row r="7327">
          <cell r="C7327">
            <v>457425</v>
          </cell>
          <cell r="M7327" t="str">
            <v>P</v>
          </cell>
          <cell r="O7327" t="str">
            <v>Meek, Evan</v>
          </cell>
        </row>
        <row r="7328">
          <cell r="C7328">
            <v>656128</v>
          </cell>
          <cell r="M7328" t="str">
            <v>LF</v>
          </cell>
          <cell r="O7328" t="str">
            <v>Meggs, Joe</v>
          </cell>
        </row>
        <row r="7329">
          <cell r="C7329">
            <v>656730</v>
          </cell>
          <cell r="M7329" t="str">
            <v>P</v>
          </cell>
          <cell r="O7329" t="str">
            <v>Megill, Trevor</v>
          </cell>
        </row>
        <row r="7330">
          <cell r="C7330">
            <v>621040</v>
          </cell>
          <cell r="M7330" t="str">
            <v>2B</v>
          </cell>
          <cell r="O7330" t="str">
            <v>Mehrten, Alec</v>
          </cell>
        </row>
        <row r="7331">
          <cell r="C7331">
            <v>665070</v>
          </cell>
          <cell r="M7331" t="str">
            <v>P</v>
          </cell>
          <cell r="O7331" t="str">
            <v>Meier, Matt</v>
          </cell>
        </row>
        <row r="7332">
          <cell r="C7332">
            <v>664682</v>
          </cell>
          <cell r="M7332" t="str">
            <v>P</v>
          </cell>
          <cell r="O7332" t="str">
            <v>Meisinger, Ryan</v>
          </cell>
        </row>
        <row r="7333">
          <cell r="C7333">
            <v>641861</v>
          </cell>
          <cell r="M7333" t="str">
            <v>P</v>
          </cell>
          <cell r="O7333" t="str">
            <v>Meisner, Casey</v>
          </cell>
        </row>
        <row r="7334">
          <cell r="C7334">
            <v>665074</v>
          </cell>
          <cell r="M7334" t="str">
            <v>P</v>
          </cell>
          <cell r="O7334" t="str">
            <v>Meister, Christian</v>
          </cell>
        </row>
        <row r="7335">
          <cell r="C7335">
            <v>448171</v>
          </cell>
          <cell r="M7335" t="str">
            <v>1B</v>
          </cell>
          <cell r="O7335" t="str">
            <v>Mejia, Ernesto</v>
          </cell>
        </row>
        <row r="7336">
          <cell r="C7336">
            <v>459382</v>
          </cell>
          <cell r="M7336" t="str">
            <v>2B</v>
          </cell>
          <cell r="O7336" t="str">
            <v>Mejia, Gilberto</v>
          </cell>
        </row>
        <row r="7337">
          <cell r="C7337">
            <v>516769</v>
          </cell>
          <cell r="M7337" t="str">
            <v>P</v>
          </cell>
          <cell r="O7337" t="str">
            <v>Mejia, Jenrry</v>
          </cell>
        </row>
        <row r="7338">
          <cell r="C7338">
            <v>531565</v>
          </cell>
          <cell r="M7338" t="str">
            <v>P</v>
          </cell>
          <cell r="O7338" t="str">
            <v>Mejia, Miguel</v>
          </cell>
        </row>
        <row r="7339">
          <cell r="C7339">
            <v>570912</v>
          </cell>
          <cell r="M7339" t="str">
            <v>P</v>
          </cell>
          <cell r="O7339" t="str">
            <v>Mejia, Ruben</v>
          </cell>
        </row>
        <row r="7340">
          <cell r="C7340">
            <v>575071</v>
          </cell>
          <cell r="M7340" t="str">
            <v>1B</v>
          </cell>
          <cell r="O7340" t="str">
            <v>Mejia, Yonathan</v>
          </cell>
        </row>
        <row r="7341">
          <cell r="C7341">
            <v>593951</v>
          </cell>
          <cell r="M7341" t="str">
            <v>2B</v>
          </cell>
          <cell r="O7341" t="str">
            <v>Mejia, Aderlin</v>
          </cell>
        </row>
        <row r="7342">
          <cell r="C7342">
            <v>602081</v>
          </cell>
          <cell r="M7342" t="str">
            <v>C</v>
          </cell>
          <cell r="O7342" t="str">
            <v>Mejia, Natanael</v>
          </cell>
        </row>
        <row r="7343">
          <cell r="C7343">
            <v>606167</v>
          </cell>
          <cell r="M7343" t="str">
            <v>P</v>
          </cell>
          <cell r="O7343" t="str">
            <v>Mejia, Adalberto</v>
          </cell>
        </row>
        <row r="7344">
          <cell r="C7344">
            <v>606240</v>
          </cell>
          <cell r="M7344" t="str">
            <v>2B</v>
          </cell>
          <cell r="O7344" t="str">
            <v>Mejia, Bryan</v>
          </cell>
        </row>
        <row r="7345">
          <cell r="C7345">
            <v>609265</v>
          </cell>
          <cell r="M7345" t="str">
            <v>DH</v>
          </cell>
          <cell r="O7345" t="str">
            <v>Mejia, Cesar</v>
          </cell>
        </row>
        <row r="7346">
          <cell r="C7346">
            <v>622270</v>
          </cell>
          <cell r="M7346" t="str">
            <v>SS</v>
          </cell>
          <cell r="O7346" t="str">
            <v>Mejia, Alex</v>
          </cell>
        </row>
        <row r="7347">
          <cell r="C7347">
            <v>622336</v>
          </cell>
          <cell r="M7347" t="str">
            <v>LF</v>
          </cell>
          <cell r="O7347" t="str">
            <v>Mejia, Brauly</v>
          </cell>
        </row>
        <row r="7348">
          <cell r="C7348">
            <v>625510</v>
          </cell>
          <cell r="M7348" t="str">
            <v>SS</v>
          </cell>
          <cell r="O7348" t="str">
            <v>Mejia, Erick</v>
          </cell>
        </row>
        <row r="7349">
          <cell r="C7349">
            <v>642336</v>
          </cell>
          <cell r="M7349" t="str">
            <v>C</v>
          </cell>
          <cell r="O7349" t="str">
            <v>Mejia, Francisco</v>
          </cell>
        </row>
        <row r="7350">
          <cell r="C7350">
            <v>642603</v>
          </cell>
          <cell r="M7350" t="str">
            <v>P</v>
          </cell>
          <cell r="O7350" t="str">
            <v>Mejia, Angel</v>
          </cell>
        </row>
        <row r="7351">
          <cell r="C7351">
            <v>644405</v>
          </cell>
          <cell r="M7351" t="str">
            <v>RF</v>
          </cell>
          <cell r="O7351" t="str">
            <v>Mejia, Carlos</v>
          </cell>
        </row>
        <row r="7352">
          <cell r="C7352">
            <v>646301</v>
          </cell>
          <cell r="M7352" t="str">
            <v>P</v>
          </cell>
          <cell r="O7352" t="str">
            <v>Mejia, Jeferson</v>
          </cell>
        </row>
        <row r="7353">
          <cell r="C7353">
            <v>650356</v>
          </cell>
          <cell r="M7353" t="str">
            <v>P</v>
          </cell>
          <cell r="O7353" t="str">
            <v>Mejia, Dilmer</v>
          </cell>
        </row>
        <row r="7354">
          <cell r="C7354">
            <v>650495</v>
          </cell>
          <cell r="M7354" t="str">
            <v>CF</v>
          </cell>
          <cell r="O7354" t="str">
            <v>Mejia, Gabriel</v>
          </cell>
        </row>
        <row r="7355">
          <cell r="C7355">
            <v>650496</v>
          </cell>
          <cell r="M7355" t="str">
            <v>P</v>
          </cell>
          <cell r="O7355" t="str">
            <v>Mejia, Jean Carlos</v>
          </cell>
        </row>
        <row r="7356">
          <cell r="C7356">
            <v>650551</v>
          </cell>
          <cell r="M7356" t="str">
            <v>CF</v>
          </cell>
          <cell r="O7356" t="str">
            <v>Mejia, Sauris</v>
          </cell>
        </row>
        <row r="7357">
          <cell r="C7357">
            <v>650668</v>
          </cell>
          <cell r="M7357" t="str">
            <v>P</v>
          </cell>
          <cell r="O7357" t="str">
            <v>Mejia, Humberto</v>
          </cell>
        </row>
        <row r="7358">
          <cell r="C7358">
            <v>658475</v>
          </cell>
          <cell r="M7358" t="str">
            <v>CF</v>
          </cell>
          <cell r="O7358" t="str">
            <v>Mejia, Droherlin</v>
          </cell>
        </row>
        <row r="7359">
          <cell r="C7359">
            <v>660693</v>
          </cell>
          <cell r="M7359" t="str">
            <v>SS</v>
          </cell>
          <cell r="O7359" t="str">
            <v>Mejia, Fidel</v>
          </cell>
        </row>
        <row r="7360">
          <cell r="C7360">
            <v>660695</v>
          </cell>
          <cell r="M7360" t="str">
            <v>3B</v>
          </cell>
          <cell r="O7360" t="str">
            <v>Mejia, Rafael</v>
          </cell>
        </row>
        <row r="7361">
          <cell r="C7361">
            <v>661390</v>
          </cell>
          <cell r="M7361" t="str">
            <v>SS</v>
          </cell>
          <cell r="O7361" t="str">
            <v>Mejia, Luis</v>
          </cell>
        </row>
        <row r="7362">
          <cell r="C7362">
            <v>570504</v>
          </cell>
          <cell r="M7362" t="str">
            <v>P</v>
          </cell>
          <cell r="O7362" t="str">
            <v>Mejias, Alving</v>
          </cell>
        </row>
        <row r="7363">
          <cell r="C7363">
            <v>600928</v>
          </cell>
          <cell r="M7363" t="str">
            <v>P</v>
          </cell>
          <cell r="O7363" t="str">
            <v>Mejias, Angel</v>
          </cell>
        </row>
        <row r="7364">
          <cell r="C7364">
            <v>650966</v>
          </cell>
          <cell r="M7364" t="str">
            <v>SS</v>
          </cell>
          <cell r="O7364" t="str">
            <v>Mejias, Luis</v>
          </cell>
        </row>
        <row r="7365">
          <cell r="C7365">
            <v>665623</v>
          </cell>
          <cell r="M7365" t="str">
            <v>P</v>
          </cell>
          <cell r="O7365" t="str">
            <v>Mejias, Alex</v>
          </cell>
        </row>
        <row r="7366">
          <cell r="C7366">
            <v>666474</v>
          </cell>
          <cell r="M7366" t="str">
            <v>P</v>
          </cell>
          <cell r="O7366" t="str">
            <v>Mejias, Juan</v>
          </cell>
        </row>
        <row r="7367">
          <cell r="C7367">
            <v>666616</v>
          </cell>
          <cell r="M7367" t="str">
            <v>OF</v>
          </cell>
          <cell r="O7367" t="str">
            <v>Mejias, Jose</v>
          </cell>
        </row>
        <row r="7368">
          <cell r="C7368">
            <v>671781</v>
          </cell>
          <cell r="M7368" t="str">
            <v>P</v>
          </cell>
          <cell r="O7368" t="str">
            <v>Mejias, Christian</v>
          </cell>
        </row>
        <row r="7369">
          <cell r="C7369">
            <v>623180</v>
          </cell>
          <cell r="M7369" t="str">
            <v>3B</v>
          </cell>
          <cell r="O7369" t="str">
            <v>Mejias-Brean, Seth</v>
          </cell>
        </row>
        <row r="7370">
          <cell r="C7370">
            <v>669728</v>
          </cell>
          <cell r="M7370" t="str">
            <v>P</v>
          </cell>
          <cell r="O7370" t="str">
            <v>Mekkes, Dakota</v>
          </cell>
        </row>
        <row r="7371">
          <cell r="C7371">
            <v>453343</v>
          </cell>
          <cell r="M7371" t="str">
            <v>P</v>
          </cell>
          <cell r="O7371" t="str">
            <v>Melancon, Mark</v>
          </cell>
        </row>
        <row r="7372">
          <cell r="C7372">
            <v>665913</v>
          </cell>
          <cell r="M7372" t="str">
            <v>SS</v>
          </cell>
          <cell r="O7372" t="str">
            <v>Melean, Kelvin</v>
          </cell>
        </row>
        <row r="7373">
          <cell r="C7373">
            <v>609276</v>
          </cell>
          <cell r="M7373" t="str">
            <v>P</v>
          </cell>
          <cell r="O7373" t="str">
            <v>Melendez, Cesar</v>
          </cell>
        </row>
        <row r="7374">
          <cell r="C7374">
            <v>641862</v>
          </cell>
          <cell r="M7374" t="str">
            <v>OF</v>
          </cell>
          <cell r="O7374" t="str">
            <v>Melendez, Alexander</v>
          </cell>
        </row>
        <row r="7375">
          <cell r="C7375">
            <v>641863</v>
          </cell>
          <cell r="M7375" t="str">
            <v>C</v>
          </cell>
          <cell r="O7375" t="str">
            <v>Melendez, Rene</v>
          </cell>
        </row>
        <row r="7376">
          <cell r="C7376">
            <v>650513</v>
          </cell>
          <cell r="M7376" t="str">
            <v>OF</v>
          </cell>
          <cell r="O7376" t="str">
            <v>Melendez, Manuel</v>
          </cell>
        </row>
        <row r="7377">
          <cell r="C7377">
            <v>650881</v>
          </cell>
          <cell r="M7377" t="str">
            <v>C</v>
          </cell>
          <cell r="O7377" t="str">
            <v>Melendez, Dylan</v>
          </cell>
        </row>
        <row r="7378">
          <cell r="C7378">
            <v>655671</v>
          </cell>
          <cell r="M7378" t="str">
            <v>P</v>
          </cell>
          <cell r="O7378" t="str">
            <v>Melendez, Orestes</v>
          </cell>
        </row>
        <row r="7379">
          <cell r="C7379">
            <v>658667</v>
          </cell>
          <cell r="M7379" t="str">
            <v>P</v>
          </cell>
          <cell r="O7379" t="str">
            <v>Melendez, Cristofer</v>
          </cell>
        </row>
        <row r="7380">
          <cell r="C7380">
            <v>581666</v>
          </cell>
          <cell r="M7380" t="str">
            <v>2B</v>
          </cell>
          <cell r="O7380" t="str">
            <v>Melendres, Nathan</v>
          </cell>
        </row>
        <row r="7381">
          <cell r="C7381">
            <v>484132</v>
          </cell>
          <cell r="M7381" t="str">
            <v>P</v>
          </cell>
          <cell r="O7381" t="str">
            <v>Melgarejo, Thomas</v>
          </cell>
        </row>
        <row r="7382">
          <cell r="C7382">
            <v>595326</v>
          </cell>
          <cell r="M7382" t="str">
            <v>CF</v>
          </cell>
          <cell r="O7382" t="str">
            <v>Melker, Adam</v>
          </cell>
        </row>
        <row r="7383">
          <cell r="C7383">
            <v>622492</v>
          </cell>
          <cell r="M7383" t="str">
            <v>P</v>
          </cell>
          <cell r="O7383" t="str">
            <v>Mella, Keury</v>
          </cell>
        </row>
        <row r="7384">
          <cell r="C7384">
            <v>670342</v>
          </cell>
          <cell r="M7384" t="str">
            <v>1B</v>
          </cell>
          <cell r="O7384" t="str">
            <v>Melley, Bobby</v>
          </cell>
        </row>
        <row r="7385">
          <cell r="C7385">
            <v>607647</v>
          </cell>
          <cell r="M7385" t="str">
            <v>P</v>
          </cell>
          <cell r="O7385" t="str">
            <v>Melling, Tyler</v>
          </cell>
        </row>
        <row r="7386">
          <cell r="C7386">
            <v>542258</v>
          </cell>
          <cell r="M7386" t="str">
            <v>P</v>
          </cell>
          <cell r="O7386" t="str">
            <v>Melo, Carlos</v>
          </cell>
        </row>
        <row r="7387">
          <cell r="C7387">
            <v>644406</v>
          </cell>
          <cell r="M7387" t="str">
            <v>P</v>
          </cell>
          <cell r="O7387" t="str">
            <v>Melo, Kendry</v>
          </cell>
        </row>
        <row r="7388">
          <cell r="C7388">
            <v>650614</v>
          </cell>
          <cell r="M7388" t="str">
            <v>RF</v>
          </cell>
          <cell r="O7388" t="str">
            <v>Melo, Yeison</v>
          </cell>
        </row>
        <row r="7389">
          <cell r="C7389">
            <v>660716</v>
          </cell>
          <cell r="M7389" t="str">
            <v>OF</v>
          </cell>
          <cell r="O7389" t="str">
            <v>Melo, Jeffrei</v>
          </cell>
        </row>
        <row r="7390">
          <cell r="C7390">
            <v>608691</v>
          </cell>
          <cell r="M7390" t="str">
            <v>P</v>
          </cell>
          <cell r="O7390" t="str">
            <v>Melotakis, Mason</v>
          </cell>
        </row>
        <row r="7391">
          <cell r="C7391">
            <v>669904</v>
          </cell>
          <cell r="M7391" t="str">
            <v>3B</v>
          </cell>
          <cell r="O7391" t="str">
            <v>Melton, Hunter</v>
          </cell>
        </row>
        <row r="7392">
          <cell r="C7392">
            <v>543532</v>
          </cell>
          <cell r="M7392" t="str">
            <v>P</v>
          </cell>
          <cell r="O7392" t="str">
            <v>Melville, Tim</v>
          </cell>
        </row>
        <row r="7393">
          <cell r="C7393">
            <v>650433</v>
          </cell>
          <cell r="M7393" t="str">
            <v>P</v>
          </cell>
          <cell r="O7393" t="str">
            <v>Mena, Alfredo</v>
          </cell>
        </row>
        <row r="7394">
          <cell r="C7394">
            <v>650904</v>
          </cell>
          <cell r="M7394" t="str">
            <v>P</v>
          </cell>
          <cell r="O7394" t="str">
            <v>Mena, Francisco</v>
          </cell>
        </row>
        <row r="7395">
          <cell r="C7395">
            <v>652714</v>
          </cell>
          <cell r="M7395" t="str">
            <v>P</v>
          </cell>
          <cell r="O7395" t="str">
            <v>Mena, Bijelic</v>
          </cell>
        </row>
        <row r="7396">
          <cell r="C7396">
            <v>667359</v>
          </cell>
          <cell r="M7396" t="str">
            <v>P</v>
          </cell>
          <cell r="O7396" t="str">
            <v>Mena, Johan</v>
          </cell>
        </row>
        <row r="7397">
          <cell r="C7397">
            <v>670548</v>
          </cell>
          <cell r="M7397" t="str">
            <v>C</v>
          </cell>
          <cell r="O7397" t="str">
            <v>Mena, Jose</v>
          </cell>
        </row>
        <row r="7398">
          <cell r="C7398">
            <v>503578</v>
          </cell>
          <cell r="M7398" t="str">
            <v>P</v>
          </cell>
          <cell r="O7398" t="str">
            <v>Menchaca, Juan Pablo</v>
          </cell>
        </row>
        <row r="7399">
          <cell r="C7399">
            <v>543533</v>
          </cell>
          <cell r="M7399" t="str">
            <v>3B</v>
          </cell>
          <cell r="O7399" t="str">
            <v>Mende, Sam</v>
          </cell>
        </row>
        <row r="7400">
          <cell r="C7400">
            <v>463120</v>
          </cell>
          <cell r="M7400" t="str">
            <v>DH</v>
          </cell>
          <cell r="O7400" t="str">
            <v>Mendez, Roberto</v>
          </cell>
        </row>
        <row r="7401">
          <cell r="C7401">
            <v>464091</v>
          </cell>
          <cell r="M7401" t="str">
            <v>1B</v>
          </cell>
          <cell r="O7401" t="str">
            <v>Mendez, Francisco</v>
          </cell>
        </row>
        <row r="7402">
          <cell r="C7402">
            <v>531588</v>
          </cell>
          <cell r="M7402" t="str">
            <v>2B</v>
          </cell>
          <cell r="O7402" t="str">
            <v>Mendez, Julio</v>
          </cell>
        </row>
        <row r="7403">
          <cell r="C7403">
            <v>531589</v>
          </cell>
          <cell r="M7403" t="str">
            <v>P</v>
          </cell>
          <cell r="O7403" t="str">
            <v>Mendez, Luis</v>
          </cell>
        </row>
        <row r="7404">
          <cell r="C7404">
            <v>542669</v>
          </cell>
          <cell r="M7404" t="str">
            <v>P</v>
          </cell>
          <cell r="O7404" t="str">
            <v>Mendez, Roman</v>
          </cell>
        </row>
        <row r="7405">
          <cell r="C7405">
            <v>593642</v>
          </cell>
          <cell r="M7405" t="str">
            <v>3B</v>
          </cell>
          <cell r="O7405" t="str">
            <v>Mendez, Luis</v>
          </cell>
        </row>
        <row r="7406">
          <cell r="C7406">
            <v>600472</v>
          </cell>
          <cell r="M7406" t="str">
            <v>P</v>
          </cell>
          <cell r="O7406" t="str">
            <v>Mendez, Gilberto</v>
          </cell>
        </row>
        <row r="7407">
          <cell r="C7407">
            <v>622795</v>
          </cell>
          <cell r="M7407" t="str">
            <v>P</v>
          </cell>
          <cell r="O7407" t="str">
            <v>Mendez, Yohander</v>
          </cell>
        </row>
        <row r="7408">
          <cell r="C7408">
            <v>630028</v>
          </cell>
          <cell r="M7408" t="str">
            <v>P</v>
          </cell>
          <cell r="O7408" t="str">
            <v>Mendez, Deivy</v>
          </cell>
        </row>
        <row r="7409">
          <cell r="C7409">
            <v>642339</v>
          </cell>
          <cell r="M7409" t="str">
            <v>OF</v>
          </cell>
          <cell r="O7409" t="str">
            <v>Mendez, Luis</v>
          </cell>
        </row>
        <row r="7410">
          <cell r="C7410">
            <v>642491</v>
          </cell>
          <cell r="M7410" t="str">
            <v>IF</v>
          </cell>
          <cell r="O7410" t="str">
            <v>Mendez, Erison</v>
          </cell>
        </row>
        <row r="7411">
          <cell r="C7411">
            <v>642525</v>
          </cell>
          <cell r="M7411" t="str">
            <v>P</v>
          </cell>
          <cell r="O7411" t="str">
            <v>Mendez, Jose</v>
          </cell>
        </row>
        <row r="7412">
          <cell r="C7412">
            <v>643451</v>
          </cell>
          <cell r="M7412" t="str">
            <v>P</v>
          </cell>
          <cell r="O7412" t="str">
            <v>Mendez, Junior</v>
          </cell>
        </row>
        <row r="7413">
          <cell r="C7413">
            <v>643452</v>
          </cell>
          <cell r="M7413" t="str">
            <v>P</v>
          </cell>
          <cell r="O7413" t="str">
            <v>Mendez, Sal</v>
          </cell>
        </row>
        <row r="7414">
          <cell r="C7414">
            <v>645297</v>
          </cell>
          <cell r="M7414" t="str">
            <v>CF</v>
          </cell>
          <cell r="O7414" t="str">
            <v>Mendez, Erick</v>
          </cell>
        </row>
        <row r="7415">
          <cell r="C7415">
            <v>656082</v>
          </cell>
          <cell r="M7415" t="str">
            <v>C</v>
          </cell>
          <cell r="O7415" t="str">
            <v>Mendez, Jacser</v>
          </cell>
        </row>
        <row r="7416">
          <cell r="C7416">
            <v>659160</v>
          </cell>
          <cell r="M7416" t="str">
            <v>P</v>
          </cell>
          <cell r="O7416" t="str">
            <v>Mendez, Bringnel</v>
          </cell>
        </row>
        <row r="7417">
          <cell r="C7417">
            <v>666612</v>
          </cell>
          <cell r="M7417" t="str">
            <v>C</v>
          </cell>
          <cell r="O7417" t="str">
            <v>Mendez, Carlos</v>
          </cell>
        </row>
        <row r="7418">
          <cell r="C7418">
            <v>667826</v>
          </cell>
          <cell r="M7418" t="str">
            <v>SS</v>
          </cell>
          <cell r="O7418" t="str">
            <v>Mendez, Borinquen</v>
          </cell>
        </row>
        <row r="7419">
          <cell r="C7419">
            <v>669863</v>
          </cell>
          <cell r="M7419" t="str">
            <v>OF</v>
          </cell>
          <cell r="O7419" t="str">
            <v>Mendez, Melvin</v>
          </cell>
        </row>
        <row r="7420">
          <cell r="C7420">
            <v>671320</v>
          </cell>
          <cell r="M7420" t="str">
            <v>P</v>
          </cell>
          <cell r="O7420" t="str">
            <v>Mendez, Dawrin</v>
          </cell>
        </row>
        <row r="7421">
          <cell r="C7421">
            <v>664901</v>
          </cell>
          <cell r="M7421" t="str">
            <v>SS</v>
          </cell>
          <cell r="O7421" t="str">
            <v>Mendick, Danny</v>
          </cell>
        </row>
        <row r="7422">
          <cell r="C7422">
            <v>641864</v>
          </cell>
          <cell r="M7422" t="str">
            <v>P</v>
          </cell>
          <cell r="O7422" t="str">
            <v>Mendonca, Tanner</v>
          </cell>
        </row>
        <row r="7423">
          <cell r="C7423">
            <v>477497</v>
          </cell>
          <cell r="M7423" t="str">
            <v>P</v>
          </cell>
          <cell r="O7423" t="str">
            <v>Mendoza, Mario</v>
          </cell>
        </row>
        <row r="7424">
          <cell r="C7424">
            <v>542383</v>
          </cell>
          <cell r="M7424" t="str">
            <v>P</v>
          </cell>
          <cell r="O7424" t="str">
            <v>Mendoza, Francisco</v>
          </cell>
        </row>
        <row r="7425">
          <cell r="C7425">
            <v>593337</v>
          </cell>
          <cell r="M7425" t="str">
            <v>P</v>
          </cell>
          <cell r="O7425" t="str">
            <v>Mendoza, Yeims</v>
          </cell>
        </row>
        <row r="7426">
          <cell r="C7426">
            <v>605656</v>
          </cell>
          <cell r="M7426" t="str">
            <v>P</v>
          </cell>
          <cell r="O7426" t="str">
            <v>Mendoza, Andres</v>
          </cell>
        </row>
        <row r="7427">
          <cell r="C7427">
            <v>606216</v>
          </cell>
          <cell r="M7427" t="str">
            <v>3B</v>
          </cell>
          <cell r="O7427" t="str">
            <v>Mendoza, Yonathan</v>
          </cell>
        </row>
        <row r="7428">
          <cell r="C7428">
            <v>622502</v>
          </cell>
          <cell r="M7428" t="str">
            <v>P</v>
          </cell>
          <cell r="O7428" t="str">
            <v>Mendoza, Jose</v>
          </cell>
        </row>
        <row r="7429">
          <cell r="C7429">
            <v>642337</v>
          </cell>
          <cell r="M7429" t="str">
            <v>C</v>
          </cell>
          <cell r="O7429" t="str">
            <v>Mendoza, Kevin</v>
          </cell>
        </row>
        <row r="7430">
          <cell r="C7430">
            <v>642553</v>
          </cell>
          <cell r="M7430" t="str">
            <v>P</v>
          </cell>
          <cell r="O7430" t="str">
            <v>Mendoza, Juan</v>
          </cell>
        </row>
        <row r="7431">
          <cell r="C7431">
            <v>642560</v>
          </cell>
          <cell r="M7431" t="str">
            <v>P</v>
          </cell>
          <cell r="O7431" t="str">
            <v>Mendoza, Ritzi</v>
          </cell>
        </row>
        <row r="7432">
          <cell r="C7432">
            <v>650803</v>
          </cell>
          <cell r="M7432" t="str">
            <v>LF</v>
          </cell>
          <cell r="O7432" t="str">
            <v>Mendoza, Luis</v>
          </cell>
        </row>
        <row r="7433">
          <cell r="C7433">
            <v>660679</v>
          </cell>
          <cell r="M7433" t="str">
            <v>3B</v>
          </cell>
          <cell r="O7433" t="str">
            <v>Mendoza, Beicker</v>
          </cell>
        </row>
        <row r="7434">
          <cell r="C7434">
            <v>661568</v>
          </cell>
          <cell r="M7434" t="str">
            <v>P</v>
          </cell>
          <cell r="O7434" t="str">
            <v>Mendoza, Williams</v>
          </cell>
        </row>
        <row r="7435">
          <cell r="C7435">
            <v>664340</v>
          </cell>
          <cell r="M7435" t="str">
            <v>C</v>
          </cell>
          <cell r="O7435" t="str">
            <v>Mendoza, Willian</v>
          </cell>
        </row>
        <row r="7436">
          <cell r="C7436">
            <v>664967</v>
          </cell>
          <cell r="M7436" t="str">
            <v>SS</v>
          </cell>
          <cell r="O7436" t="str">
            <v>Mendoza, Juandy</v>
          </cell>
        </row>
        <row r="7437">
          <cell r="C7437">
            <v>665827</v>
          </cell>
          <cell r="M7437" t="str">
            <v>OF</v>
          </cell>
          <cell r="O7437" t="str">
            <v>Mendoza, Harvin</v>
          </cell>
        </row>
        <row r="7438">
          <cell r="C7438">
            <v>665851</v>
          </cell>
          <cell r="M7438" t="str">
            <v>P</v>
          </cell>
          <cell r="O7438" t="str">
            <v>Mendoza, Reyember</v>
          </cell>
        </row>
        <row r="7439">
          <cell r="C7439">
            <v>665959</v>
          </cell>
          <cell r="M7439" t="str">
            <v>P</v>
          </cell>
          <cell r="O7439" t="str">
            <v>Mendoza, Abdiel</v>
          </cell>
        </row>
        <row r="7440">
          <cell r="C7440">
            <v>666235</v>
          </cell>
          <cell r="M7440" t="str">
            <v>P</v>
          </cell>
          <cell r="O7440" t="str">
            <v>Mendoza, Luis</v>
          </cell>
        </row>
        <row r="7441">
          <cell r="C7441">
            <v>667360</v>
          </cell>
          <cell r="M7441" t="str">
            <v>P</v>
          </cell>
          <cell r="O7441" t="str">
            <v>Mendoza, Roimy</v>
          </cell>
        </row>
        <row r="7442">
          <cell r="C7442">
            <v>667607</v>
          </cell>
          <cell r="M7442" t="str">
            <v>SS</v>
          </cell>
          <cell r="O7442" t="str">
            <v>Mendoza, Shael</v>
          </cell>
        </row>
        <row r="7443">
          <cell r="C7443">
            <v>669926</v>
          </cell>
          <cell r="M7443" t="str">
            <v>P</v>
          </cell>
          <cell r="O7443" t="str">
            <v>Mendoza, Kenny</v>
          </cell>
        </row>
        <row r="7444">
          <cell r="C7444">
            <v>542344</v>
          </cell>
          <cell r="M7444" t="str">
            <v>3B</v>
          </cell>
          <cell r="O7444" t="str">
            <v>Meneses, Heiker</v>
          </cell>
        </row>
        <row r="7445">
          <cell r="C7445">
            <v>608841</v>
          </cell>
          <cell r="M7445" t="str">
            <v>1B</v>
          </cell>
          <cell r="O7445" t="str">
            <v>Meneses, Joey</v>
          </cell>
        </row>
        <row r="7446">
          <cell r="C7446">
            <v>669214</v>
          </cell>
          <cell r="M7446" t="str">
            <v>P</v>
          </cell>
          <cell r="O7446" t="str">
            <v>Menez, Conner</v>
          </cell>
        </row>
        <row r="7447">
          <cell r="C7447">
            <v>596043</v>
          </cell>
          <cell r="M7447" t="str">
            <v>P</v>
          </cell>
          <cell r="O7447" t="str">
            <v>Mengden, Daniel</v>
          </cell>
        </row>
        <row r="7448">
          <cell r="C7448">
            <v>665790</v>
          </cell>
          <cell r="M7448" t="str">
            <v>2B</v>
          </cell>
          <cell r="O7448" t="str">
            <v>Mepris, Francisco</v>
          </cell>
        </row>
        <row r="7449">
          <cell r="C7449">
            <v>640458</v>
          </cell>
          <cell r="M7449" t="str">
            <v>SS</v>
          </cell>
          <cell r="O7449" t="str">
            <v>Mercado, Oscar</v>
          </cell>
        </row>
        <row r="7450">
          <cell r="C7450">
            <v>542235</v>
          </cell>
          <cell r="M7450" t="str">
            <v>P</v>
          </cell>
          <cell r="O7450" t="str">
            <v>Mercedes, Melvin</v>
          </cell>
        </row>
        <row r="7451">
          <cell r="C7451">
            <v>593364</v>
          </cell>
          <cell r="M7451" t="str">
            <v>SS</v>
          </cell>
          <cell r="O7451" t="str">
            <v>Mercedes, Hector</v>
          </cell>
        </row>
        <row r="7452">
          <cell r="C7452">
            <v>593965</v>
          </cell>
          <cell r="M7452" t="str">
            <v>CF</v>
          </cell>
          <cell r="O7452" t="str">
            <v>Mercedes, Alex</v>
          </cell>
        </row>
        <row r="7453">
          <cell r="C7453">
            <v>602925</v>
          </cell>
          <cell r="M7453" t="str">
            <v>P</v>
          </cell>
          <cell r="O7453" t="str">
            <v>Mercedes, Simon</v>
          </cell>
        </row>
        <row r="7454">
          <cell r="C7454">
            <v>606213</v>
          </cell>
          <cell r="M7454" t="str">
            <v>C</v>
          </cell>
          <cell r="O7454" t="str">
            <v>Mercedes, Yermin</v>
          </cell>
        </row>
        <row r="7455">
          <cell r="C7455">
            <v>621034</v>
          </cell>
          <cell r="M7455" t="str">
            <v>SS</v>
          </cell>
          <cell r="O7455" t="str">
            <v>Mercedes, Melvin</v>
          </cell>
        </row>
        <row r="7456">
          <cell r="C7456">
            <v>642286</v>
          </cell>
          <cell r="M7456" t="str">
            <v>1B</v>
          </cell>
          <cell r="O7456" t="str">
            <v>Mercedes, Miguel</v>
          </cell>
        </row>
        <row r="7457">
          <cell r="C7457">
            <v>658533</v>
          </cell>
          <cell r="M7457" t="str">
            <v>SS</v>
          </cell>
          <cell r="O7457" t="str">
            <v>Mercedes, Felix</v>
          </cell>
        </row>
        <row r="7458">
          <cell r="C7458">
            <v>474568</v>
          </cell>
          <cell r="M7458" t="str">
            <v>SS</v>
          </cell>
          <cell r="O7458" t="str">
            <v>Mercer, Jordy</v>
          </cell>
        </row>
        <row r="7459">
          <cell r="C7459">
            <v>628650</v>
          </cell>
          <cell r="M7459" t="str">
            <v>2B</v>
          </cell>
          <cell r="O7459" t="str">
            <v>Mercuri, Mattia</v>
          </cell>
        </row>
        <row r="7460">
          <cell r="C7460">
            <v>543537</v>
          </cell>
          <cell r="M7460" t="str">
            <v>OF</v>
          </cell>
          <cell r="O7460" t="str">
            <v>Meredith, Brandon</v>
          </cell>
        </row>
        <row r="7461">
          <cell r="C7461">
            <v>660530</v>
          </cell>
          <cell r="M7461" t="str">
            <v>3B</v>
          </cell>
          <cell r="O7461" t="str">
            <v>Meregildo, Omar</v>
          </cell>
        </row>
        <row r="7462">
          <cell r="C7462">
            <v>622504</v>
          </cell>
          <cell r="M7462" t="str">
            <v>P</v>
          </cell>
          <cell r="O7462" t="str">
            <v>Merilan, Claudio</v>
          </cell>
        </row>
        <row r="7463">
          <cell r="C7463">
            <v>593160</v>
          </cell>
          <cell r="M7463" t="str">
            <v>2B</v>
          </cell>
          <cell r="O7463" t="str">
            <v>Merrifield, Whit</v>
          </cell>
        </row>
        <row r="7464">
          <cell r="C7464">
            <v>670066</v>
          </cell>
          <cell r="M7464" t="str">
            <v>OF</v>
          </cell>
          <cell r="O7464" t="str">
            <v>Merrigan, Josh</v>
          </cell>
        </row>
        <row r="7465">
          <cell r="C7465">
            <v>453380</v>
          </cell>
          <cell r="M7465" t="str">
            <v>P</v>
          </cell>
          <cell r="O7465" t="str">
            <v>Merritt, Roy</v>
          </cell>
        </row>
        <row r="7466">
          <cell r="C7466">
            <v>607320</v>
          </cell>
          <cell r="M7466" t="str">
            <v>P</v>
          </cell>
          <cell r="O7466" t="str">
            <v>Merritt, Ryan</v>
          </cell>
        </row>
        <row r="7467">
          <cell r="C7467">
            <v>657240</v>
          </cell>
          <cell r="M7467" t="str">
            <v>P</v>
          </cell>
          <cell r="O7467" t="str">
            <v>Merryweather, Julian</v>
          </cell>
        </row>
        <row r="7468">
          <cell r="C7468">
            <v>657241</v>
          </cell>
          <cell r="M7468" t="str">
            <v>P</v>
          </cell>
          <cell r="O7468" t="str">
            <v>Mertz, Michael</v>
          </cell>
        </row>
        <row r="7469">
          <cell r="C7469">
            <v>658480</v>
          </cell>
          <cell r="M7469" t="str">
            <v>C</v>
          </cell>
          <cell r="O7469" t="str">
            <v>Merullo, Nicholas</v>
          </cell>
        </row>
        <row r="7470">
          <cell r="C7470">
            <v>444859</v>
          </cell>
          <cell r="M7470" t="str">
            <v>RF</v>
          </cell>
          <cell r="O7470" t="str">
            <v>Mesa, Melky</v>
          </cell>
        </row>
        <row r="7471">
          <cell r="C7471">
            <v>544014</v>
          </cell>
          <cell r="M7471" t="str">
            <v>OF</v>
          </cell>
          <cell r="O7471" t="str">
            <v>Mesa, Eliezer</v>
          </cell>
        </row>
        <row r="7472">
          <cell r="C7472">
            <v>593823</v>
          </cell>
          <cell r="M7472" t="str">
            <v>RF</v>
          </cell>
          <cell r="O7472" t="str">
            <v>Mesa, Narciso</v>
          </cell>
        </row>
        <row r="7473">
          <cell r="C7473">
            <v>606242</v>
          </cell>
          <cell r="M7473" t="str">
            <v>RF</v>
          </cell>
          <cell r="O7473" t="str">
            <v>Mesa, Carlos</v>
          </cell>
        </row>
        <row r="7474">
          <cell r="C7474">
            <v>607958</v>
          </cell>
          <cell r="M7474" t="str">
            <v>P</v>
          </cell>
          <cell r="O7474" t="str">
            <v>Mesa, Victor</v>
          </cell>
        </row>
        <row r="7475">
          <cell r="C7475">
            <v>621089</v>
          </cell>
          <cell r="M7475" t="str">
            <v>P</v>
          </cell>
          <cell r="O7475" t="str">
            <v>Mesa, Jose</v>
          </cell>
        </row>
        <row r="7476">
          <cell r="C7476">
            <v>658545</v>
          </cell>
          <cell r="M7476" t="str">
            <v>OF</v>
          </cell>
          <cell r="O7476" t="str">
            <v>Mesa, Brailin</v>
          </cell>
        </row>
        <row r="7477">
          <cell r="C7477">
            <v>519023</v>
          </cell>
          <cell r="M7477" t="str">
            <v>C</v>
          </cell>
          <cell r="O7477" t="str">
            <v>Mesoraco, Devin</v>
          </cell>
        </row>
        <row r="7478">
          <cell r="C7478">
            <v>641866</v>
          </cell>
          <cell r="M7478" t="str">
            <v>P</v>
          </cell>
          <cell r="O7478" t="str">
            <v>Messner, Steven</v>
          </cell>
        </row>
        <row r="7479">
          <cell r="C7479">
            <v>621481</v>
          </cell>
          <cell r="M7479" t="str">
            <v>LF</v>
          </cell>
          <cell r="O7479" t="str">
            <v>Metzger, Brennan</v>
          </cell>
        </row>
        <row r="7480">
          <cell r="C7480">
            <v>657431</v>
          </cell>
          <cell r="M7480" t="str">
            <v>3B</v>
          </cell>
          <cell r="O7480" t="str">
            <v>Metzler, Ryan</v>
          </cell>
        </row>
        <row r="7481">
          <cell r="C7481">
            <v>543542</v>
          </cell>
          <cell r="M7481" t="str">
            <v>P</v>
          </cell>
          <cell r="O7481" t="str">
            <v>Meyer, Alex</v>
          </cell>
        </row>
        <row r="7482">
          <cell r="C7482">
            <v>545352</v>
          </cell>
          <cell r="M7482" t="str">
            <v>3B</v>
          </cell>
          <cell r="O7482" t="str">
            <v>Meyer, Jonathan</v>
          </cell>
        </row>
        <row r="7483">
          <cell r="C7483">
            <v>605380</v>
          </cell>
          <cell r="M7483" t="str">
            <v>1B</v>
          </cell>
          <cell r="O7483" t="str">
            <v>Meyer, Kewby</v>
          </cell>
        </row>
        <row r="7484">
          <cell r="C7484">
            <v>656738</v>
          </cell>
          <cell r="M7484" t="str">
            <v>P</v>
          </cell>
          <cell r="O7484" t="str">
            <v>Meyer, Ben</v>
          </cell>
        </row>
        <row r="7485">
          <cell r="C7485">
            <v>656739</v>
          </cell>
          <cell r="M7485" t="str">
            <v>LF</v>
          </cell>
          <cell r="O7485" t="str">
            <v>Meyer, Mitch</v>
          </cell>
        </row>
        <row r="7486">
          <cell r="C7486">
            <v>664063</v>
          </cell>
          <cell r="M7486" t="str">
            <v>P</v>
          </cell>
          <cell r="O7486" t="str">
            <v>Meyer, Stephan</v>
          </cell>
        </row>
        <row r="7487">
          <cell r="C7487">
            <v>455122</v>
          </cell>
          <cell r="M7487" t="str">
            <v>P</v>
          </cell>
          <cell r="O7487" t="str">
            <v>Meyers, Brad</v>
          </cell>
        </row>
        <row r="7488">
          <cell r="C7488">
            <v>623170</v>
          </cell>
          <cell r="M7488" t="str">
            <v>LF</v>
          </cell>
          <cell r="O7488" t="str">
            <v>Meyers, Mike</v>
          </cell>
        </row>
        <row r="7489">
          <cell r="C7489">
            <v>554347</v>
          </cell>
          <cell r="M7489" t="str">
            <v>P</v>
          </cell>
          <cell r="O7489" t="str">
            <v>Meza, Luis</v>
          </cell>
        </row>
        <row r="7490">
          <cell r="C7490">
            <v>594926</v>
          </cell>
          <cell r="M7490" t="str">
            <v>P</v>
          </cell>
          <cell r="O7490" t="str">
            <v>Meza, Christian</v>
          </cell>
        </row>
        <row r="7491">
          <cell r="C7491">
            <v>654118</v>
          </cell>
          <cell r="M7491" t="str">
            <v>1B</v>
          </cell>
          <cell r="O7491" t="str">
            <v>Meza, Erick</v>
          </cell>
        </row>
        <row r="7492">
          <cell r="C7492">
            <v>660565</v>
          </cell>
          <cell r="M7492" t="str">
            <v>P</v>
          </cell>
          <cell r="O7492" t="str">
            <v>Meza, Juan</v>
          </cell>
        </row>
        <row r="7493">
          <cell r="C7493">
            <v>666523</v>
          </cell>
          <cell r="M7493" t="str">
            <v>P</v>
          </cell>
          <cell r="O7493" t="str">
            <v>Meza, Wuilson</v>
          </cell>
        </row>
        <row r="7494">
          <cell r="C7494">
            <v>649805</v>
          </cell>
          <cell r="M7494" t="str">
            <v>SS</v>
          </cell>
          <cell r="O7494" t="str">
            <v>Mezquita, Melvin</v>
          </cell>
        </row>
        <row r="7495">
          <cell r="C7495">
            <v>669801</v>
          </cell>
          <cell r="M7495" t="str">
            <v>3B</v>
          </cell>
          <cell r="O7495" t="str">
            <v>Mezquita, Jonatan</v>
          </cell>
        </row>
        <row r="7496">
          <cell r="C7496">
            <v>605381</v>
          </cell>
          <cell r="M7496" t="str">
            <v>2B</v>
          </cell>
          <cell r="O7496" t="str">
            <v>Michael, Levi</v>
          </cell>
        </row>
        <row r="7497">
          <cell r="C7497">
            <v>641870</v>
          </cell>
          <cell r="M7497" t="str">
            <v>3B</v>
          </cell>
          <cell r="O7497" t="str">
            <v>Michalczewski, Trey</v>
          </cell>
        </row>
        <row r="7498">
          <cell r="C7498">
            <v>656740</v>
          </cell>
          <cell r="M7498" t="str">
            <v>P</v>
          </cell>
          <cell r="O7498" t="str">
            <v>Michalec, Josh</v>
          </cell>
        </row>
        <row r="7499">
          <cell r="C7499">
            <v>643454</v>
          </cell>
          <cell r="M7499" t="str">
            <v>P</v>
          </cell>
          <cell r="O7499" t="str">
            <v>Michaud, Joseph</v>
          </cell>
        </row>
        <row r="7500">
          <cell r="C7500">
            <v>660745</v>
          </cell>
          <cell r="M7500" t="str">
            <v>CF</v>
          </cell>
          <cell r="O7500" t="str">
            <v>Michel, Shean</v>
          </cell>
        </row>
        <row r="7501">
          <cell r="C7501">
            <v>668582</v>
          </cell>
          <cell r="M7501" t="str">
            <v>P</v>
          </cell>
          <cell r="O7501" t="str">
            <v>Michel, Edwin</v>
          </cell>
        </row>
        <row r="7502">
          <cell r="C7502">
            <v>622692</v>
          </cell>
          <cell r="M7502" t="str">
            <v>2B</v>
          </cell>
          <cell r="O7502" t="str">
            <v>Michelena, Arturo</v>
          </cell>
        </row>
        <row r="7503">
          <cell r="C7503">
            <v>657685</v>
          </cell>
          <cell r="M7503" t="str">
            <v>P</v>
          </cell>
          <cell r="O7503" t="str">
            <v>Michelson, Tomas</v>
          </cell>
        </row>
        <row r="7504">
          <cell r="C7504">
            <v>476582</v>
          </cell>
          <cell r="M7504" t="str">
            <v>2B</v>
          </cell>
          <cell r="O7504" t="str">
            <v>Miclat, Greg</v>
          </cell>
        </row>
        <row r="7505">
          <cell r="C7505">
            <v>519025</v>
          </cell>
          <cell r="M7505" t="str">
            <v>3B</v>
          </cell>
          <cell r="O7505" t="str">
            <v>Middlebrooks, Will</v>
          </cell>
        </row>
        <row r="7506">
          <cell r="C7506">
            <v>641871</v>
          </cell>
          <cell r="M7506" t="str">
            <v>P</v>
          </cell>
          <cell r="O7506" t="str">
            <v>Middleton, Keynan</v>
          </cell>
        </row>
        <row r="7507">
          <cell r="C7507">
            <v>643455</v>
          </cell>
          <cell r="M7507" t="str">
            <v>2B</v>
          </cell>
          <cell r="O7507" t="str">
            <v>Middleton, Brennan</v>
          </cell>
        </row>
        <row r="7508">
          <cell r="C7508">
            <v>670430</v>
          </cell>
          <cell r="M7508" t="str">
            <v>C</v>
          </cell>
          <cell r="O7508" t="str">
            <v>Middleton, Clay</v>
          </cell>
        </row>
        <row r="7509">
          <cell r="C7509">
            <v>545353</v>
          </cell>
          <cell r="M7509" t="str">
            <v>SS</v>
          </cell>
          <cell r="O7509" t="str">
            <v>Mier, Jio</v>
          </cell>
        </row>
        <row r="7510">
          <cell r="C7510">
            <v>644407</v>
          </cell>
          <cell r="M7510" t="str">
            <v>RF</v>
          </cell>
          <cell r="O7510" t="str">
            <v>Mieses, Johan</v>
          </cell>
        </row>
        <row r="7511">
          <cell r="C7511">
            <v>645298</v>
          </cell>
          <cell r="M7511" t="str">
            <v>P</v>
          </cell>
          <cell r="O7511" t="str">
            <v>Mieses, Crusito</v>
          </cell>
        </row>
        <row r="7512">
          <cell r="C7512">
            <v>609268</v>
          </cell>
          <cell r="M7512" t="str">
            <v>RF</v>
          </cell>
          <cell r="O7512" t="str">
            <v>Miguel, Francisco</v>
          </cell>
        </row>
        <row r="7513">
          <cell r="C7513">
            <v>666646</v>
          </cell>
          <cell r="M7513" t="str">
            <v>SS</v>
          </cell>
          <cell r="O7513" t="str">
            <v>Miguel, Angel</v>
          </cell>
        </row>
        <row r="7514">
          <cell r="C7514">
            <v>467726</v>
          </cell>
          <cell r="M7514" t="str">
            <v>P</v>
          </cell>
          <cell r="O7514" t="str">
            <v>Mijares, Jose</v>
          </cell>
        </row>
        <row r="7515">
          <cell r="C7515">
            <v>571945</v>
          </cell>
          <cell r="M7515" t="str">
            <v>P</v>
          </cell>
          <cell r="O7515" t="str">
            <v>Mikolas, Miles</v>
          </cell>
        </row>
        <row r="7516">
          <cell r="C7516">
            <v>621415</v>
          </cell>
          <cell r="M7516" t="str">
            <v>LF</v>
          </cell>
          <cell r="O7516" t="str">
            <v>Mikolas, Nathan</v>
          </cell>
        </row>
        <row r="7517">
          <cell r="C7517">
            <v>641872</v>
          </cell>
          <cell r="M7517" t="str">
            <v>P</v>
          </cell>
          <cell r="O7517" t="str">
            <v>Milbrath, Jordan</v>
          </cell>
        </row>
        <row r="7518">
          <cell r="C7518">
            <v>670343</v>
          </cell>
          <cell r="M7518" t="str">
            <v>P</v>
          </cell>
          <cell r="O7518" t="str">
            <v>Milburn, Matt</v>
          </cell>
        </row>
        <row r="7519">
          <cell r="C7519">
            <v>641874</v>
          </cell>
          <cell r="M7519" t="str">
            <v>P</v>
          </cell>
          <cell r="O7519" t="str">
            <v>Mildren, Ethan</v>
          </cell>
        </row>
        <row r="7520">
          <cell r="C7520">
            <v>657432</v>
          </cell>
          <cell r="M7520" t="str">
            <v>3B</v>
          </cell>
          <cell r="O7520" t="str">
            <v>Miles, Daniel</v>
          </cell>
        </row>
        <row r="7521">
          <cell r="C7521">
            <v>489119</v>
          </cell>
          <cell r="M7521" t="str">
            <v>P</v>
          </cell>
          <cell r="O7521" t="str">
            <v>Miley, Wade</v>
          </cell>
        </row>
        <row r="7522">
          <cell r="C7522">
            <v>605100</v>
          </cell>
          <cell r="M7522" t="str">
            <v>P</v>
          </cell>
          <cell r="O7522" t="str">
            <v>Miliani, Eduardo</v>
          </cell>
        </row>
        <row r="7523">
          <cell r="C7523">
            <v>670965</v>
          </cell>
          <cell r="M7523" t="str">
            <v>OF</v>
          </cell>
          <cell r="O7523" t="str">
            <v>Millan, J.C.</v>
          </cell>
        </row>
        <row r="7524">
          <cell r="C7524">
            <v>280061</v>
          </cell>
          <cell r="M7524" t="str">
            <v>C</v>
          </cell>
          <cell r="O7524" t="str">
            <v>Miller, Corky</v>
          </cell>
        </row>
        <row r="7525">
          <cell r="C7525">
            <v>449089</v>
          </cell>
          <cell r="M7525" t="str">
            <v>P</v>
          </cell>
          <cell r="O7525" t="str">
            <v>Miller, Adam</v>
          </cell>
        </row>
        <row r="7526">
          <cell r="C7526">
            <v>453192</v>
          </cell>
          <cell r="M7526" t="str">
            <v>P</v>
          </cell>
          <cell r="O7526" t="str">
            <v>Miller, Andrew</v>
          </cell>
        </row>
        <row r="7527">
          <cell r="C7527">
            <v>461848</v>
          </cell>
          <cell r="M7527" t="str">
            <v>P</v>
          </cell>
          <cell r="O7527" t="str">
            <v>Miller, Jim</v>
          </cell>
        </row>
        <row r="7528">
          <cell r="C7528">
            <v>475572</v>
          </cell>
          <cell r="M7528" t="str">
            <v>RF</v>
          </cell>
          <cell r="O7528" t="str">
            <v>Miller, Aaron</v>
          </cell>
        </row>
        <row r="7529">
          <cell r="C7529">
            <v>502522</v>
          </cell>
          <cell r="M7529" t="str">
            <v>P</v>
          </cell>
          <cell r="O7529" t="str">
            <v>Miller, Justin</v>
          </cell>
        </row>
        <row r="7530">
          <cell r="C7530">
            <v>543543</v>
          </cell>
          <cell r="M7530" t="str">
            <v>SS</v>
          </cell>
          <cell r="O7530" t="str">
            <v>Miller, Brad</v>
          </cell>
        </row>
        <row r="7531">
          <cell r="C7531">
            <v>543544</v>
          </cell>
          <cell r="M7531" t="str">
            <v>RF</v>
          </cell>
          <cell r="O7531" t="str">
            <v>Miller, Brandon</v>
          </cell>
        </row>
        <row r="7532">
          <cell r="C7532">
            <v>543547</v>
          </cell>
          <cell r="M7532" t="str">
            <v>P</v>
          </cell>
          <cell r="O7532" t="str">
            <v>Miller, Quinton</v>
          </cell>
        </row>
        <row r="7533">
          <cell r="C7533">
            <v>571946</v>
          </cell>
          <cell r="M7533" t="str">
            <v>P</v>
          </cell>
          <cell r="O7533" t="str">
            <v>Miller, Shelby</v>
          </cell>
        </row>
        <row r="7534">
          <cell r="C7534">
            <v>594927</v>
          </cell>
          <cell r="M7534" t="str">
            <v>RF</v>
          </cell>
          <cell r="O7534" t="str">
            <v>Miller, Justin</v>
          </cell>
        </row>
        <row r="7535">
          <cell r="C7535">
            <v>595328</v>
          </cell>
          <cell r="M7535" t="str">
            <v>P</v>
          </cell>
          <cell r="O7535" t="str">
            <v>Miller, Peter</v>
          </cell>
        </row>
        <row r="7536">
          <cell r="C7536">
            <v>607036</v>
          </cell>
          <cell r="M7536" t="str">
            <v>P</v>
          </cell>
          <cell r="O7536" t="str">
            <v>Miller, Adam</v>
          </cell>
        </row>
        <row r="7537">
          <cell r="C7537">
            <v>607418</v>
          </cell>
          <cell r="M7537" t="str">
            <v>P</v>
          </cell>
          <cell r="O7537" t="str">
            <v>Miller, Jarett</v>
          </cell>
        </row>
        <row r="7538">
          <cell r="C7538">
            <v>607651</v>
          </cell>
          <cell r="M7538" t="str">
            <v>P</v>
          </cell>
          <cell r="O7538" t="str">
            <v>Miller, Trevor</v>
          </cell>
        </row>
        <row r="7539">
          <cell r="C7539">
            <v>623166</v>
          </cell>
          <cell r="M7539" t="str">
            <v>SS</v>
          </cell>
          <cell r="O7539" t="str">
            <v>Miller, Mike</v>
          </cell>
        </row>
        <row r="7540">
          <cell r="C7540">
            <v>641875</v>
          </cell>
          <cell r="M7540" t="str">
            <v>2B</v>
          </cell>
          <cell r="O7540" t="str">
            <v>Miller, Blake</v>
          </cell>
        </row>
        <row r="7541">
          <cell r="C7541">
            <v>641876</v>
          </cell>
          <cell r="M7541" t="str">
            <v>P</v>
          </cell>
          <cell r="O7541" t="str">
            <v>Miller, Corey</v>
          </cell>
        </row>
        <row r="7542">
          <cell r="C7542">
            <v>641877</v>
          </cell>
          <cell r="M7542" t="str">
            <v>P</v>
          </cell>
          <cell r="O7542" t="str">
            <v>Miller, Ethan</v>
          </cell>
        </row>
        <row r="7543">
          <cell r="C7543">
            <v>641878</v>
          </cell>
          <cell r="M7543" t="str">
            <v>CF</v>
          </cell>
          <cell r="O7543" t="str">
            <v>Miller, Ian</v>
          </cell>
        </row>
        <row r="7544">
          <cell r="C7544">
            <v>641880</v>
          </cell>
          <cell r="M7544" t="str">
            <v>C</v>
          </cell>
          <cell r="O7544" t="str">
            <v>Miller, Michael</v>
          </cell>
        </row>
        <row r="7545">
          <cell r="C7545">
            <v>641881</v>
          </cell>
          <cell r="M7545" t="str">
            <v>C</v>
          </cell>
          <cell r="O7545" t="str">
            <v>Miller, Ryan</v>
          </cell>
        </row>
        <row r="7546">
          <cell r="C7546">
            <v>656743</v>
          </cell>
          <cell r="M7546" t="str">
            <v>LF</v>
          </cell>
          <cell r="O7546" t="str">
            <v>Miller, Derek</v>
          </cell>
        </row>
        <row r="7547">
          <cell r="C7547">
            <v>656744</v>
          </cell>
          <cell r="M7547" t="str">
            <v>P</v>
          </cell>
          <cell r="O7547" t="str">
            <v>Miller, Jared</v>
          </cell>
        </row>
        <row r="7548">
          <cell r="C7548">
            <v>657686</v>
          </cell>
          <cell r="M7548" t="str">
            <v>P</v>
          </cell>
          <cell r="O7548" t="str">
            <v>Miller, Brian</v>
          </cell>
        </row>
        <row r="7549">
          <cell r="C7549">
            <v>657687</v>
          </cell>
          <cell r="M7549" t="str">
            <v>LF</v>
          </cell>
          <cell r="O7549" t="str">
            <v>Miller, Trent</v>
          </cell>
        </row>
        <row r="7550">
          <cell r="C7550">
            <v>658420</v>
          </cell>
          <cell r="M7550" t="str">
            <v>P</v>
          </cell>
          <cell r="O7550" t="str">
            <v>Miller, Zak</v>
          </cell>
        </row>
        <row r="7551">
          <cell r="C7551">
            <v>663402</v>
          </cell>
          <cell r="M7551" t="str">
            <v>OF</v>
          </cell>
          <cell r="O7551" t="str">
            <v>Miller, Anderson</v>
          </cell>
        </row>
        <row r="7552">
          <cell r="C7552">
            <v>663692</v>
          </cell>
          <cell r="M7552" t="str">
            <v>SS</v>
          </cell>
          <cell r="O7552" t="str">
            <v>Miller, Jalen</v>
          </cell>
        </row>
        <row r="7553">
          <cell r="C7553">
            <v>664014</v>
          </cell>
          <cell r="M7553" t="str">
            <v>SS</v>
          </cell>
          <cell r="O7553" t="str">
            <v>Miller, Sean</v>
          </cell>
        </row>
        <row r="7554">
          <cell r="C7554">
            <v>664945</v>
          </cell>
          <cell r="M7554" t="str">
            <v>P</v>
          </cell>
          <cell r="O7554" t="str">
            <v>Miller, Kyle</v>
          </cell>
        </row>
        <row r="7555">
          <cell r="C7555">
            <v>664970</v>
          </cell>
          <cell r="M7555" t="str">
            <v>1B</v>
          </cell>
          <cell r="O7555" t="str">
            <v>Miller, Anthony</v>
          </cell>
        </row>
        <row r="7556">
          <cell r="C7556">
            <v>668338</v>
          </cell>
          <cell r="M7556" t="str">
            <v>P</v>
          </cell>
          <cell r="O7556" t="str">
            <v>Miller, Tyson</v>
          </cell>
        </row>
        <row r="7557">
          <cell r="C7557">
            <v>669732</v>
          </cell>
          <cell r="M7557" t="str">
            <v>P</v>
          </cell>
          <cell r="O7557" t="str">
            <v>Miller, Brandon</v>
          </cell>
        </row>
        <row r="7558">
          <cell r="C7558">
            <v>670141</v>
          </cell>
          <cell r="M7558" t="str">
            <v>P</v>
          </cell>
          <cell r="O7558" t="str">
            <v>Miller, Justin</v>
          </cell>
        </row>
        <row r="7559">
          <cell r="C7559">
            <v>670377</v>
          </cell>
          <cell r="M7559" t="str">
            <v>P</v>
          </cell>
          <cell r="O7559" t="str">
            <v>Miller, Evan</v>
          </cell>
        </row>
        <row r="7560">
          <cell r="C7560">
            <v>664898</v>
          </cell>
          <cell r="M7560" t="str">
            <v>P</v>
          </cell>
          <cell r="O7560" t="str">
            <v>Milligan, Drew</v>
          </cell>
        </row>
        <row r="7561">
          <cell r="C7561">
            <v>642653</v>
          </cell>
          <cell r="M7561" t="str">
            <v>P</v>
          </cell>
          <cell r="O7561" t="str">
            <v>Millord, Yohailys</v>
          </cell>
        </row>
        <row r="7562">
          <cell r="C7562">
            <v>502166</v>
          </cell>
          <cell r="M7562" t="str">
            <v>P</v>
          </cell>
          <cell r="O7562" t="str">
            <v>Mills, Brad</v>
          </cell>
        </row>
        <row r="7563">
          <cell r="C7563">
            <v>621219</v>
          </cell>
          <cell r="M7563" t="str">
            <v>P</v>
          </cell>
          <cell r="O7563" t="str">
            <v>Mills, Alec</v>
          </cell>
        </row>
        <row r="7564">
          <cell r="C7564">
            <v>643458</v>
          </cell>
          <cell r="M7564" t="str">
            <v>P</v>
          </cell>
          <cell r="O7564" t="str">
            <v>Mills, Jordan</v>
          </cell>
        </row>
        <row r="7565">
          <cell r="C7565">
            <v>650653</v>
          </cell>
          <cell r="M7565" t="str">
            <v>2B</v>
          </cell>
          <cell r="O7565" t="str">
            <v>Mills, Goldny</v>
          </cell>
        </row>
        <row r="7566">
          <cell r="C7566">
            <v>656746</v>
          </cell>
          <cell r="M7566" t="str">
            <v>P</v>
          </cell>
          <cell r="O7566" t="str">
            <v>Mills, McKenzie</v>
          </cell>
        </row>
        <row r="7567">
          <cell r="C7567">
            <v>571948</v>
          </cell>
          <cell r="M7567" t="str">
            <v>P</v>
          </cell>
          <cell r="O7567" t="str">
            <v>Milner, Hoby</v>
          </cell>
        </row>
        <row r="7568">
          <cell r="C7568">
            <v>543548</v>
          </cell>
          <cell r="M7568" t="str">
            <v>P</v>
          </cell>
          <cell r="O7568" t="str">
            <v>Milone, Tommy</v>
          </cell>
        </row>
        <row r="7569">
          <cell r="C7569">
            <v>641882</v>
          </cell>
          <cell r="M7569" t="str">
            <v>CF</v>
          </cell>
          <cell r="O7569" t="str">
            <v>Milone, Thomas</v>
          </cell>
        </row>
        <row r="7570">
          <cell r="C7570">
            <v>571949</v>
          </cell>
          <cell r="M7570" t="str">
            <v>P</v>
          </cell>
          <cell r="O7570" t="str">
            <v>Milroy, Matt</v>
          </cell>
        </row>
        <row r="7571">
          <cell r="C7571">
            <v>664889</v>
          </cell>
          <cell r="M7571" t="str">
            <v>P</v>
          </cell>
          <cell r="O7571" t="str">
            <v>Milton, Ryan</v>
          </cell>
        </row>
        <row r="7572">
          <cell r="C7572">
            <v>660733</v>
          </cell>
          <cell r="M7572" t="str">
            <v>OF</v>
          </cell>
          <cell r="O7572" t="str">
            <v>Mina, Yon</v>
          </cell>
        </row>
        <row r="7573">
          <cell r="C7573">
            <v>641883</v>
          </cell>
          <cell r="M7573" t="str">
            <v>P</v>
          </cell>
          <cell r="O7573" t="str">
            <v>Minacci, M.T.</v>
          </cell>
        </row>
        <row r="7574">
          <cell r="C7574">
            <v>608042</v>
          </cell>
          <cell r="M7574" t="str">
            <v>P</v>
          </cell>
          <cell r="O7574" t="str">
            <v>Minarik, Marek</v>
          </cell>
        </row>
        <row r="7575">
          <cell r="C7575">
            <v>573668</v>
          </cell>
          <cell r="M7575" t="str">
            <v>P</v>
          </cell>
          <cell r="O7575" t="str">
            <v>Minaya, Juan</v>
          </cell>
        </row>
        <row r="7576">
          <cell r="C7576">
            <v>620456</v>
          </cell>
          <cell r="M7576" t="str">
            <v>RF</v>
          </cell>
          <cell r="O7576" t="str">
            <v>Minaya, Euri</v>
          </cell>
        </row>
        <row r="7577">
          <cell r="C7577">
            <v>660748</v>
          </cell>
          <cell r="M7577" t="str">
            <v>P</v>
          </cell>
          <cell r="O7577" t="str">
            <v>Minaya, Yeudy</v>
          </cell>
        </row>
        <row r="7578">
          <cell r="C7578">
            <v>607252</v>
          </cell>
          <cell r="M7578" t="str">
            <v>P</v>
          </cell>
          <cell r="O7578" t="str">
            <v>Mincey, Brad</v>
          </cell>
        </row>
        <row r="7579">
          <cell r="C7579">
            <v>621356</v>
          </cell>
          <cell r="M7579" t="str">
            <v>P</v>
          </cell>
          <cell r="O7579" t="str">
            <v>Minch, Jordan</v>
          </cell>
        </row>
        <row r="7580">
          <cell r="C7580">
            <v>571950</v>
          </cell>
          <cell r="M7580" t="str">
            <v>P</v>
          </cell>
          <cell r="O7580" t="str">
            <v>Mincone, John</v>
          </cell>
        </row>
        <row r="7581">
          <cell r="C7581">
            <v>600931</v>
          </cell>
          <cell r="M7581" t="str">
            <v>C</v>
          </cell>
          <cell r="O7581" t="str">
            <v>Mineo, Alberto</v>
          </cell>
        </row>
        <row r="7582">
          <cell r="C7582">
            <v>435261</v>
          </cell>
          <cell r="M7582" t="str">
            <v>P</v>
          </cell>
          <cell r="O7582" t="str">
            <v>Miner, Zach</v>
          </cell>
        </row>
        <row r="7583">
          <cell r="C7583">
            <v>664165</v>
          </cell>
          <cell r="M7583" t="str">
            <v>P</v>
          </cell>
          <cell r="O7583" t="str">
            <v>Mingo, Cameron</v>
          </cell>
        </row>
        <row r="7584">
          <cell r="C7584">
            <v>656747</v>
          </cell>
          <cell r="M7584" t="str">
            <v>P</v>
          </cell>
          <cell r="O7584" t="str">
            <v>Miniard, Micah</v>
          </cell>
        </row>
        <row r="7585">
          <cell r="C7585">
            <v>489126</v>
          </cell>
          <cell r="M7585" t="str">
            <v>OF</v>
          </cell>
          <cell r="O7585" t="str">
            <v>Minicozzi, Mark</v>
          </cell>
        </row>
        <row r="7586">
          <cell r="C7586">
            <v>620441</v>
          </cell>
          <cell r="M7586" t="str">
            <v>IF</v>
          </cell>
          <cell r="O7586" t="str">
            <v>Minier, Amaurys</v>
          </cell>
        </row>
        <row r="7587">
          <cell r="C7587">
            <v>642677</v>
          </cell>
          <cell r="M7587" t="str">
            <v>P</v>
          </cell>
          <cell r="O7587" t="str">
            <v>Minier, Jonathan</v>
          </cell>
        </row>
        <row r="7588">
          <cell r="C7588">
            <v>592558</v>
          </cell>
          <cell r="M7588" t="str">
            <v>P</v>
          </cell>
          <cell r="O7588" t="str">
            <v>Minnis, Albert</v>
          </cell>
        </row>
        <row r="7589">
          <cell r="C7589">
            <v>501985</v>
          </cell>
          <cell r="M7589" t="str">
            <v>P</v>
          </cell>
          <cell r="O7589" t="str">
            <v>Minor, Mike</v>
          </cell>
        </row>
        <row r="7590">
          <cell r="C7590">
            <v>623204</v>
          </cell>
          <cell r="M7590" t="str">
            <v>P</v>
          </cell>
          <cell r="O7590" t="str">
            <v>Minor, Daniel</v>
          </cell>
        </row>
        <row r="7591">
          <cell r="C7591">
            <v>621345</v>
          </cell>
          <cell r="M7591" t="str">
            <v>P</v>
          </cell>
          <cell r="O7591" t="str">
            <v>Minter, A.J.</v>
          </cell>
        </row>
        <row r="7592">
          <cell r="C7592">
            <v>506673</v>
          </cell>
          <cell r="M7592" t="str">
            <v>1B</v>
          </cell>
          <cell r="O7592" t="str">
            <v>Miranda, Juan</v>
          </cell>
        </row>
        <row r="7593">
          <cell r="C7593">
            <v>543549</v>
          </cell>
          <cell r="M7593" t="str">
            <v>P</v>
          </cell>
          <cell r="O7593" t="str">
            <v>Miranda, Danny</v>
          </cell>
        </row>
        <row r="7594">
          <cell r="C7594">
            <v>622602</v>
          </cell>
          <cell r="M7594" t="str">
            <v>P</v>
          </cell>
          <cell r="O7594" t="str">
            <v>Miranda, Luylli</v>
          </cell>
        </row>
        <row r="7595">
          <cell r="C7595">
            <v>640474</v>
          </cell>
          <cell r="M7595" t="str">
            <v>1B</v>
          </cell>
          <cell r="O7595" t="str">
            <v>Miranda, Joseph</v>
          </cell>
        </row>
        <row r="7596">
          <cell r="C7596">
            <v>642532</v>
          </cell>
          <cell r="M7596" t="str">
            <v>P</v>
          </cell>
          <cell r="O7596" t="str">
            <v>Miranda, Fernando</v>
          </cell>
        </row>
        <row r="7597">
          <cell r="C7597">
            <v>650385</v>
          </cell>
          <cell r="M7597" t="str">
            <v>C</v>
          </cell>
          <cell r="O7597" t="str">
            <v>Miranda, Samuel</v>
          </cell>
        </row>
        <row r="7598">
          <cell r="C7598">
            <v>661386</v>
          </cell>
          <cell r="M7598" t="str">
            <v>2B</v>
          </cell>
          <cell r="O7598" t="str">
            <v>Miranda, Nicolas</v>
          </cell>
        </row>
        <row r="7599">
          <cell r="C7599">
            <v>664317</v>
          </cell>
          <cell r="M7599" t="str">
            <v>SS</v>
          </cell>
          <cell r="O7599" t="str">
            <v>Miranda, Holman</v>
          </cell>
        </row>
        <row r="7600">
          <cell r="C7600">
            <v>664641</v>
          </cell>
          <cell r="M7600" t="str">
            <v>P</v>
          </cell>
          <cell r="O7600" t="str">
            <v>Miranda, Ariel</v>
          </cell>
        </row>
        <row r="7601">
          <cell r="C7601">
            <v>669304</v>
          </cell>
          <cell r="M7601" t="str">
            <v>SS</v>
          </cell>
          <cell r="O7601" t="str">
            <v>Miranda, Jose</v>
          </cell>
        </row>
        <row r="7602">
          <cell r="C7602">
            <v>607653</v>
          </cell>
          <cell r="M7602" t="str">
            <v>P</v>
          </cell>
          <cell r="O7602" t="str">
            <v>Mirowski, Richie</v>
          </cell>
        </row>
        <row r="7603">
          <cell r="C7603">
            <v>435619</v>
          </cell>
          <cell r="M7603" t="str">
            <v>P</v>
          </cell>
          <cell r="O7603" t="str">
            <v>Misch, Pat</v>
          </cell>
        </row>
        <row r="7604">
          <cell r="C7604">
            <v>611613</v>
          </cell>
          <cell r="M7604" t="str">
            <v>P</v>
          </cell>
          <cell r="O7604" t="str">
            <v>Misell, Carlos</v>
          </cell>
        </row>
        <row r="7605">
          <cell r="C7605">
            <v>664948</v>
          </cell>
          <cell r="M7605" t="str">
            <v>P</v>
          </cell>
          <cell r="O7605" t="str">
            <v>Misiewicz, Anthony</v>
          </cell>
        </row>
        <row r="7606">
          <cell r="C7606">
            <v>627392</v>
          </cell>
          <cell r="M7606" t="str">
            <v>P</v>
          </cell>
          <cell r="O7606" t="str">
            <v>Missaki, Daniel</v>
          </cell>
        </row>
        <row r="7607">
          <cell r="C7607">
            <v>607654</v>
          </cell>
          <cell r="M7607" t="str">
            <v>P</v>
          </cell>
          <cell r="O7607" t="str">
            <v>Missigman, Craig</v>
          </cell>
        </row>
        <row r="7608">
          <cell r="C7608">
            <v>489127</v>
          </cell>
          <cell r="M7608" t="str">
            <v>OF</v>
          </cell>
          <cell r="O7608" t="str">
            <v>Mitchell, Derrick</v>
          </cell>
        </row>
        <row r="7609">
          <cell r="C7609">
            <v>502200</v>
          </cell>
          <cell r="M7609" t="str">
            <v>CF</v>
          </cell>
          <cell r="O7609" t="str">
            <v>Mitchell, Jared</v>
          </cell>
        </row>
        <row r="7610">
          <cell r="C7610">
            <v>571951</v>
          </cell>
          <cell r="M7610" t="str">
            <v>P</v>
          </cell>
          <cell r="O7610" t="str">
            <v>Mitchell, Bryan</v>
          </cell>
        </row>
        <row r="7611">
          <cell r="C7611">
            <v>592559</v>
          </cell>
          <cell r="M7611" t="str">
            <v>P</v>
          </cell>
          <cell r="O7611" t="str">
            <v>Mitchell, Andrew</v>
          </cell>
        </row>
        <row r="7612">
          <cell r="C7612">
            <v>592560</v>
          </cell>
          <cell r="M7612" t="str">
            <v>P</v>
          </cell>
          <cell r="O7612" t="str">
            <v>Mitchell, Bret</v>
          </cell>
        </row>
        <row r="7613">
          <cell r="C7613">
            <v>622748</v>
          </cell>
          <cell r="M7613" t="str">
            <v>P</v>
          </cell>
          <cell r="O7613" t="str">
            <v>Mitchell, Richard</v>
          </cell>
        </row>
        <row r="7614">
          <cell r="C7614">
            <v>641887</v>
          </cell>
          <cell r="M7614" t="str">
            <v>P</v>
          </cell>
          <cell r="O7614" t="str">
            <v>Mitchell, Evan</v>
          </cell>
        </row>
        <row r="7615">
          <cell r="C7615">
            <v>643459</v>
          </cell>
          <cell r="M7615" t="str">
            <v>LF</v>
          </cell>
          <cell r="O7615" t="str">
            <v>Mitchell, Ronnie</v>
          </cell>
        </row>
        <row r="7616">
          <cell r="C7616">
            <v>654786</v>
          </cell>
          <cell r="M7616" t="str">
            <v>C</v>
          </cell>
          <cell r="O7616" t="str">
            <v>Mitchell, Jamie</v>
          </cell>
        </row>
        <row r="7617">
          <cell r="C7617">
            <v>656748</v>
          </cell>
          <cell r="M7617" t="str">
            <v>LF</v>
          </cell>
          <cell r="O7617" t="str">
            <v>Mitchell, Kevonte</v>
          </cell>
        </row>
        <row r="7618">
          <cell r="C7618">
            <v>465027</v>
          </cell>
          <cell r="M7618" t="str">
            <v>P</v>
          </cell>
          <cell r="O7618" t="str">
            <v>Mitchinson, Scott</v>
          </cell>
        </row>
        <row r="7619">
          <cell r="C7619">
            <v>605382</v>
          </cell>
          <cell r="M7619" t="str">
            <v>1B</v>
          </cell>
          <cell r="O7619" t="str">
            <v>Mitsui, Trevor</v>
          </cell>
        </row>
        <row r="7620">
          <cell r="C7620">
            <v>641888</v>
          </cell>
          <cell r="M7620" t="str">
            <v>OF</v>
          </cell>
          <cell r="O7620" t="str">
            <v>Mizell, Aaron</v>
          </cell>
        </row>
        <row r="7621">
          <cell r="C7621">
            <v>607038</v>
          </cell>
          <cell r="M7621" t="str">
            <v>P</v>
          </cell>
          <cell r="O7621" t="str">
            <v>Mizenko, Tyler</v>
          </cell>
        </row>
        <row r="7622">
          <cell r="C7622">
            <v>573748</v>
          </cell>
          <cell r="M7622" t="str">
            <v>1B</v>
          </cell>
          <cell r="O7622" t="str">
            <v>Moanaroa, Boss</v>
          </cell>
        </row>
        <row r="7623">
          <cell r="C7623">
            <v>641889</v>
          </cell>
          <cell r="M7623" t="str">
            <v>P</v>
          </cell>
          <cell r="O7623" t="str">
            <v>Moats, Dalton</v>
          </cell>
        </row>
        <row r="7624">
          <cell r="C7624">
            <v>664847</v>
          </cell>
          <cell r="M7624" t="str">
            <v>P</v>
          </cell>
          <cell r="O7624" t="str">
            <v>Mobley, Cody</v>
          </cell>
        </row>
        <row r="7625">
          <cell r="C7625">
            <v>656751</v>
          </cell>
          <cell r="M7625" t="str">
            <v>3B</v>
          </cell>
          <cell r="O7625" t="str">
            <v>Moesquit, Kirvin</v>
          </cell>
        </row>
        <row r="7626">
          <cell r="C7626">
            <v>602994</v>
          </cell>
          <cell r="M7626" t="str">
            <v>LF</v>
          </cell>
          <cell r="O7626" t="str">
            <v>Mojica, Miguel</v>
          </cell>
        </row>
        <row r="7627">
          <cell r="C7627">
            <v>660698</v>
          </cell>
          <cell r="M7627" t="str">
            <v>P</v>
          </cell>
          <cell r="O7627" t="str">
            <v>Mojica, Luis</v>
          </cell>
        </row>
        <row r="7628">
          <cell r="C7628">
            <v>667361</v>
          </cell>
          <cell r="M7628" t="str">
            <v>P</v>
          </cell>
          <cell r="O7628" t="str">
            <v>Mojica, Juan</v>
          </cell>
        </row>
        <row r="7629">
          <cell r="C7629">
            <v>150040</v>
          </cell>
          <cell r="M7629" t="str">
            <v>C</v>
          </cell>
          <cell r="O7629" t="str">
            <v>Molina, Jose</v>
          </cell>
        </row>
        <row r="7630">
          <cell r="C7630">
            <v>425877</v>
          </cell>
          <cell r="M7630" t="str">
            <v>C</v>
          </cell>
          <cell r="O7630" t="str">
            <v>Molina, Yadier</v>
          </cell>
        </row>
        <row r="7631">
          <cell r="C7631">
            <v>500882</v>
          </cell>
          <cell r="M7631" t="str">
            <v>P</v>
          </cell>
          <cell r="O7631" t="str">
            <v>Molina, Nestor</v>
          </cell>
        </row>
        <row r="7632">
          <cell r="C7632">
            <v>542326</v>
          </cell>
          <cell r="M7632" t="str">
            <v>P</v>
          </cell>
          <cell r="O7632" t="str">
            <v>Molina, Jose</v>
          </cell>
        </row>
        <row r="7633">
          <cell r="C7633">
            <v>622506</v>
          </cell>
          <cell r="M7633" t="str">
            <v>P</v>
          </cell>
          <cell r="O7633" t="str">
            <v>Molina, Marcos</v>
          </cell>
        </row>
        <row r="7634">
          <cell r="C7634">
            <v>623974</v>
          </cell>
          <cell r="M7634" t="str">
            <v>C</v>
          </cell>
          <cell r="O7634" t="str">
            <v>Molina, Leudy</v>
          </cell>
        </row>
        <row r="7635">
          <cell r="C7635">
            <v>641891</v>
          </cell>
          <cell r="M7635" t="str">
            <v>3B</v>
          </cell>
          <cell r="O7635" t="str">
            <v>Molina, Nelson</v>
          </cell>
        </row>
        <row r="7636">
          <cell r="C7636">
            <v>649808</v>
          </cell>
          <cell r="M7636" t="str">
            <v>1B</v>
          </cell>
          <cell r="O7636" t="str">
            <v>Molina, Angel</v>
          </cell>
        </row>
        <row r="7637">
          <cell r="C7637">
            <v>650337</v>
          </cell>
          <cell r="M7637" t="str">
            <v>C</v>
          </cell>
          <cell r="O7637" t="str">
            <v>Molina, Robert</v>
          </cell>
        </row>
        <row r="7638">
          <cell r="C7638">
            <v>650654</v>
          </cell>
          <cell r="M7638" t="str">
            <v>P</v>
          </cell>
          <cell r="O7638" t="str">
            <v>Molina, Cristopher</v>
          </cell>
        </row>
        <row r="7639">
          <cell r="C7639">
            <v>650728</v>
          </cell>
          <cell r="M7639" t="str">
            <v>CF</v>
          </cell>
          <cell r="O7639" t="str">
            <v>Molina, Leonardo</v>
          </cell>
        </row>
        <row r="7640">
          <cell r="C7640">
            <v>661435</v>
          </cell>
          <cell r="M7640" t="str">
            <v>P</v>
          </cell>
          <cell r="O7640" t="str">
            <v>Molina, Bryan</v>
          </cell>
        </row>
        <row r="7641">
          <cell r="C7641">
            <v>665785</v>
          </cell>
          <cell r="M7641" t="str">
            <v>C</v>
          </cell>
          <cell r="O7641" t="str">
            <v>Molina, Jonelvy</v>
          </cell>
        </row>
        <row r="7642">
          <cell r="C7642">
            <v>594580</v>
          </cell>
          <cell r="M7642" t="str">
            <v>P</v>
          </cell>
          <cell r="O7642" t="str">
            <v>Moll, Sam</v>
          </cell>
        </row>
        <row r="7643">
          <cell r="C7643">
            <v>451783</v>
          </cell>
          <cell r="M7643" t="str">
            <v>P</v>
          </cell>
          <cell r="O7643" t="str">
            <v>Molleken, Dustin</v>
          </cell>
        </row>
        <row r="7644">
          <cell r="C7644">
            <v>622673</v>
          </cell>
          <cell r="M7644" t="str">
            <v>2B</v>
          </cell>
          <cell r="O7644" t="str">
            <v>Monasterio, Luis</v>
          </cell>
        </row>
        <row r="7645">
          <cell r="C7645">
            <v>655316</v>
          </cell>
          <cell r="M7645" t="str">
            <v>SS</v>
          </cell>
          <cell r="O7645" t="str">
            <v>Monasterio, Andruw</v>
          </cell>
        </row>
        <row r="7646">
          <cell r="C7646">
            <v>467856</v>
          </cell>
          <cell r="M7646" t="str">
            <v>P</v>
          </cell>
          <cell r="O7646" t="str">
            <v>Monasterios, Carlos</v>
          </cell>
        </row>
        <row r="7647">
          <cell r="C7647">
            <v>660162</v>
          </cell>
          <cell r="M7647" t="str">
            <v>2B</v>
          </cell>
          <cell r="O7647" t="str">
            <v>Moncada, Yoan</v>
          </cell>
        </row>
        <row r="7648">
          <cell r="C7648">
            <v>664324</v>
          </cell>
          <cell r="M7648" t="str">
            <v>P</v>
          </cell>
          <cell r="O7648" t="str">
            <v>Moncada, Luis</v>
          </cell>
        </row>
        <row r="7649">
          <cell r="C7649">
            <v>642581</v>
          </cell>
          <cell r="M7649" t="str">
            <v>P</v>
          </cell>
          <cell r="O7649" t="str">
            <v>Moncion, Isaac</v>
          </cell>
        </row>
        <row r="7650">
          <cell r="C7650">
            <v>519037</v>
          </cell>
          <cell r="M7650" t="str">
            <v>RF</v>
          </cell>
          <cell r="O7650" t="str">
            <v>Moncrief, Carlos</v>
          </cell>
        </row>
        <row r="7651">
          <cell r="C7651">
            <v>609275</v>
          </cell>
          <cell r="M7651" t="str">
            <v>SS</v>
          </cell>
          <cell r="O7651" t="str">
            <v>Mondesi, Raul</v>
          </cell>
        </row>
        <row r="7652">
          <cell r="C7652">
            <v>667545</v>
          </cell>
          <cell r="M7652" t="str">
            <v>C</v>
          </cell>
          <cell r="O7652" t="str">
            <v>Mondesi, Paul</v>
          </cell>
        </row>
        <row r="7653">
          <cell r="C7653">
            <v>668677</v>
          </cell>
          <cell r="M7653" t="str">
            <v>P</v>
          </cell>
          <cell r="O7653" t="str">
            <v>Mondile, Tyler</v>
          </cell>
        </row>
        <row r="7654">
          <cell r="C7654">
            <v>670148</v>
          </cell>
          <cell r="M7654" t="str">
            <v>2B</v>
          </cell>
          <cell r="O7654" t="str">
            <v>Mondou, Nate</v>
          </cell>
        </row>
        <row r="7655">
          <cell r="C7655">
            <v>542657</v>
          </cell>
          <cell r="M7655" t="str">
            <v>P</v>
          </cell>
          <cell r="O7655" t="str">
            <v>Monegro, Jose</v>
          </cell>
        </row>
        <row r="7656">
          <cell r="C7656">
            <v>642710</v>
          </cell>
          <cell r="M7656" t="str">
            <v>1B</v>
          </cell>
          <cell r="O7656" t="str">
            <v>Monegro, Jose</v>
          </cell>
        </row>
        <row r="7657">
          <cell r="C7657">
            <v>476192</v>
          </cell>
          <cell r="M7657" t="str">
            <v>C</v>
          </cell>
          <cell r="O7657" t="str">
            <v>Monell, Johnny</v>
          </cell>
        </row>
        <row r="7658">
          <cell r="C7658">
            <v>641892</v>
          </cell>
          <cell r="M7658" t="str">
            <v>RF</v>
          </cell>
          <cell r="O7658" t="str">
            <v>Monge, Joseph</v>
          </cell>
        </row>
        <row r="7659">
          <cell r="C7659">
            <v>666160</v>
          </cell>
          <cell r="M7659" t="str">
            <v>OF</v>
          </cell>
          <cell r="O7659" t="str">
            <v>Moniak, Mickey</v>
          </cell>
        </row>
        <row r="7660">
          <cell r="C7660">
            <v>519038</v>
          </cell>
          <cell r="M7660" t="str">
            <v>P</v>
          </cell>
          <cell r="O7660" t="str">
            <v>Monroe, Grant</v>
          </cell>
        </row>
        <row r="7661">
          <cell r="C7661">
            <v>621099</v>
          </cell>
          <cell r="M7661" t="str">
            <v>P</v>
          </cell>
          <cell r="O7661" t="str">
            <v>Monroe, Nick</v>
          </cell>
        </row>
        <row r="7662">
          <cell r="C7662">
            <v>570479</v>
          </cell>
          <cell r="M7662" t="str">
            <v>C</v>
          </cell>
          <cell r="O7662" t="str">
            <v>Monsalve, Alex</v>
          </cell>
        </row>
        <row r="7663">
          <cell r="C7663">
            <v>650749</v>
          </cell>
          <cell r="M7663" t="str">
            <v>C</v>
          </cell>
          <cell r="O7663" t="str">
            <v>Monserratt, Jesus</v>
          </cell>
        </row>
        <row r="7664">
          <cell r="C7664">
            <v>592563</v>
          </cell>
          <cell r="M7664" t="str">
            <v>P</v>
          </cell>
          <cell r="O7664" t="str">
            <v>Montanez, Josue</v>
          </cell>
        </row>
        <row r="7665">
          <cell r="C7665">
            <v>466961</v>
          </cell>
          <cell r="M7665" t="str">
            <v>P</v>
          </cell>
          <cell r="O7665" t="str">
            <v>Montano, Ignacio</v>
          </cell>
        </row>
        <row r="7666">
          <cell r="C7666">
            <v>650599</v>
          </cell>
          <cell r="M7666" t="str">
            <v>P</v>
          </cell>
          <cell r="O7666" t="str">
            <v>Montano, Salvador</v>
          </cell>
        </row>
        <row r="7667">
          <cell r="C7667">
            <v>665914</v>
          </cell>
          <cell r="M7667" t="str">
            <v>OF</v>
          </cell>
          <cell r="O7667" t="str">
            <v>Montano, Daniel</v>
          </cell>
        </row>
        <row r="7668">
          <cell r="C7668">
            <v>593423</v>
          </cell>
          <cell r="M7668" t="str">
            <v>P</v>
          </cell>
          <cell r="O7668" t="str">
            <v>Montas, Frankie</v>
          </cell>
        </row>
        <row r="7669">
          <cell r="C7669">
            <v>642506</v>
          </cell>
          <cell r="M7669" t="str">
            <v>P</v>
          </cell>
          <cell r="O7669" t="str">
            <v>Montas, Ernesto</v>
          </cell>
        </row>
        <row r="7670">
          <cell r="C7670">
            <v>664276</v>
          </cell>
          <cell r="M7670" t="str">
            <v>P</v>
          </cell>
          <cell r="O7670" t="str">
            <v>Montas, Kenlly</v>
          </cell>
        </row>
        <row r="7671">
          <cell r="C7671">
            <v>667752</v>
          </cell>
          <cell r="M7671" t="str">
            <v>P</v>
          </cell>
          <cell r="O7671" t="str">
            <v>Montas, Jenri</v>
          </cell>
        </row>
        <row r="7672">
          <cell r="C7672">
            <v>463987</v>
          </cell>
          <cell r="M7672" t="str">
            <v>P</v>
          </cell>
          <cell r="O7672" t="str">
            <v>Montemayor, Humberto</v>
          </cell>
        </row>
        <row r="7673">
          <cell r="C7673">
            <v>471083</v>
          </cell>
          <cell r="M7673" t="str">
            <v>C</v>
          </cell>
          <cell r="O7673" t="str">
            <v>Montero, Miguel</v>
          </cell>
        </row>
        <row r="7674">
          <cell r="C7674">
            <v>524968</v>
          </cell>
          <cell r="M7674" t="str">
            <v>1B</v>
          </cell>
          <cell r="O7674" t="str">
            <v>Montero, Jesus</v>
          </cell>
        </row>
        <row r="7675">
          <cell r="C7675">
            <v>541618</v>
          </cell>
          <cell r="M7675" t="str">
            <v>C</v>
          </cell>
          <cell r="O7675" t="str">
            <v>Montero, Jesus</v>
          </cell>
        </row>
        <row r="7676">
          <cell r="C7676">
            <v>542493</v>
          </cell>
          <cell r="M7676" t="str">
            <v>P</v>
          </cell>
          <cell r="O7676" t="str">
            <v>Montero, Raymundo</v>
          </cell>
        </row>
        <row r="7677">
          <cell r="C7677">
            <v>577448</v>
          </cell>
          <cell r="M7677" t="str">
            <v>P</v>
          </cell>
          <cell r="O7677" t="str">
            <v>Montero, Joan</v>
          </cell>
        </row>
        <row r="7678">
          <cell r="C7678">
            <v>593142</v>
          </cell>
          <cell r="M7678" t="str">
            <v>P</v>
          </cell>
          <cell r="O7678" t="str">
            <v>Montero, Jose</v>
          </cell>
        </row>
        <row r="7679">
          <cell r="C7679">
            <v>598465</v>
          </cell>
          <cell r="M7679" t="str">
            <v>P</v>
          </cell>
          <cell r="O7679" t="str">
            <v>Montero, Yunior</v>
          </cell>
        </row>
        <row r="7680">
          <cell r="C7680">
            <v>606160</v>
          </cell>
          <cell r="M7680" t="str">
            <v>P</v>
          </cell>
          <cell r="O7680" t="str">
            <v>Montero, Rafael</v>
          </cell>
        </row>
        <row r="7681">
          <cell r="C7681">
            <v>642498</v>
          </cell>
          <cell r="M7681" t="str">
            <v>P</v>
          </cell>
          <cell r="O7681" t="str">
            <v>Montero, Merkis</v>
          </cell>
        </row>
        <row r="7682">
          <cell r="C7682">
            <v>644408</v>
          </cell>
          <cell r="M7682" t="str">
            <v>1B</v>
          </cell>
          <cell r="O7682" t="str">
            <v>Montero, Luis</v>
          </cell>
        </row>
        <row r="7683">
          <cell r="C7683">
            <v>660707</v>
          </cell>
          <cell r="M7683" t="str">
            <v>3B</v>
          </cell>
          <cell r="O7683" t="str">
            <v>Montero, Elehuris</v>
          </cell>
        </row>
        <row r="7684">
          <cell r="C7684">
            <v>661550</v>
          </cell>
          <cell r="M7684" t="str">
            <v>P</v>
          </cell>
          <cell r="O7684" t="str">
            <v>Montero, Reynier</v>
          </cell>
        </row>
        <row r="7685">
          <cell r="C7685">
            <v>665866</v>
          </cell>
          <cell r="M7685" t="str">
            <v>IF</v>
          </cell>
          <cell r="O7685" t="str">
            <v>Montero, Jean</v>
          </cell>
        </row>
        <row r="7686">
          <cell r="C7686">
            <v>643460</v>
          </cell>
          <cell r="M7686" t="str">
            <v>3B</v>
          </cell>
          <cell r="O7686" t="str">
            <v>Montes, Hector</v>
          </cell>
        </row>
        <row r="7687">
          <cell r="C7687">
            <v>650375</v>
          </cell>
          <cell r="M7687" t="str">
            <v>LF</v>
          </cell>
          <cell r="O7687" t="str">
            <v>Montes, Juan</v>
          </cell>
        </row>
        <row r="7688">
          <cell r="C7688">
            <v>642734</v>
          </cell>
          <cell r="M7688" t="str">
            <v>3B</v>
          </cell>
          <cell r="O7688" t="str">
            <v>Montesino, Ariel</v>
          </cell>
        </row>
        <row r="7689">
          <cell r="C7689">
            <v>543557</v>
          </cell>
          <cell r="M7689" t="str">
            <v>P</v>
          </cell>
          <cell r="O7689" t="str">
            <v>Montgomery, Mike</v>
          </cell>
        </row>
        <row r="7690">
          <cell r="C7690">
            <v>571956</v>
          </cell>
          <cell r="M7690" t="str">
            <v>P</v>
          </cell>
          <cell r="O7690" t="str">
            <v>Montgomery, Matt</v>
          </cell>
        </row>
        <row r="7691">
          <cell r="C7691">
            <v>596047</v>
          </cell>
          <cell r="M7691" t="str">
            <v>P</v>
          </cell>
          <cell r="O7691" t="str">
            <v>Montgomery, Christian</v>
          </cell>
        </row>
        <row r="7692">
          <cell r="C7692">
            <v>605384</v>
          </cell>
          <cell r="M7692" t="str">
            <v>P</v>
          </cell>
          <cell r="O7692" t="str">
            <v>Montgomery, Mark</v>
          </cell>
        </row>
        <row r="7693">
          <cell r="C7693">
            <v>656756</v>
          </cell>
          <cell r="M7693" t="str">
            <v>P</v>
          </cell>
          <cell r="O7693" t="str">
            <v>Montgomery, Jordan</v>
          </cell>
        </row>
        <row r="7694">
          <cell r="C7694">
            <v>670047</v>
          </cell>
          <cell r="M7694" t="str">
            <v>OF</v>
          </cell>
          <cell r="O7694" t="str">
            <v>Montgomery, Troy</v>
          </cell>
        </row>
        <row r="7695">
          <cell r="C7695">
            <v>670417</v>
          </cell>
          <cell r="M7695" t="str">
            <v>2B</v>
          </cell>
          <cell r="O7695" t="str">
            <v>Montgomery, Brandon</v>
          </cell>
        </row>
        <row r="7696">
          <cell r="C7696">
            <v>645299</v>
          </cell>
          <cell r="M7696" t="str">
            <v>P</v>
          </cell>
          <cell r="O7696" t="str">
            <v>Montijo, Marbin</v>
          </cell>
        </row>
        <row r="7697">
          <cell r="C7697">
            <v>542462</v>
          </cell>
          <cell r="M7697" t="str">
            <v>2B</v>
          </cell>
          <cell r="O7697" t="str">
            <v>Montilla, Gerson</v>
          </cell>
        </row>
        <row r="7698">
          <cell r="C7698">
            <v>595858</v>
          </cell>
          <cell r="M7698" t="str">
            <v>2B</v>
          </cell>
          <cell r="O7698" t="str">
            <v>Montilla, Ulises</v>
          </cell>
        </row>
        <row r="7699">
          <cell r="C7699">
            <v>622479</v>
          </cell>
          <cell r="M7699" t="str">
            <v>P</v>
          </cell>
          <cell r="O7699" t="str">
            <v>Montilla, Franklin</v>
          </cell>
        </row>
        <row r="7700">
          <cell r="C7700">
            <v>650141</v>
          </cell>
          <cell r="M7700" t="str">
            <v>P</v>
          </cell>
          <cell r="O7700" t="str">
            <v>Montilla, Anderson</v>
          </cell>
        </row>
        <row r="7701">
          <cell r="C7701">
            <v>650855</v>
          </cell>
          <cell r="M7701" t="str">
            <v>C</v>
          </cell>
          <cell r="O7701" t="str">
            <v>Montilla, Geoandry</v>
          </cell>
        </row>
        <row r="7702">
          <cell r="C7702">
            <v>660778</v>
          </cell>
          <cell r="M7702" t="str">
            <v>P</v>
          </cell>
          <cell r="O7702" t="str">
            <v>Montilla, David</v>
          </cell>
        </row>
        <row r="7703">
          <cell r="C7703">
            <v>452215</v>
          </cell>
          <cell r="M7703" t="str">
            <v>C</v>
          </cell>
          <cell r="O7703" t="str">
            <v>Montz, Luke</v>
          </cell>
        </row>
        <row r="7704">
          <cell r="C7704">
            <v>667362</v>
          </cell>
          <cell r="M7704" t="str">
            <v>SS</v>
          </cell>
          <cell r="O7704" t="str">
            <v>Monzon, Javier</v>
          </cell>
        </row>
        <row r="7705">
          <cell r="C7705">
            <v>656757</v>
          </cell>
          <cell r="M7705" t="str">
            <v>P</v>
          </cell>
          <cell r="O7705" t="str">
            <v>Moody, Jacob</v>
          </cell>
        </row>
        <row r="7706">
          <cell r="C7706">
            <v>578628</v>
          </cell>
          <cell r="M7706" t="str">
            <v>SS</v>
          </cell>
          <cell r="O7706" t="str">
            <v>Moon, Chan Jong</v>
          </cell>
        </row>
        <row r="7707">
          <cell r="C7707">
            <v>656758</v>
          </cell>
          <cell r="M7707" t="str">
            <v>RF</v>
          </cell>
          <cell r="O7707" t="str">
            <v>Moon, Logan</v>
          </cell>
        </row>
        <row r="7708">
          <cell r="C7708">
            <v>573041</v>
          </cell>
          <cell r="M7708" t="str">
            <v>SS</v>
          </cell>
          <cell r="O7708" t="str">
            <v>Mooney, Peter</v>
          </cell>
        </row>
        <row r="7709">
          <cell r="C7709">
            <v>622476</v>
          </cell>
          <cell r="M7709" t="str">
            <v>P</v>
          </cell>
          <cell r="O7709" t="str">
            <v>Mooney, Kevin</v>
          </cell>
        </row>
        <row r="7710">
          <cell r="C7710">
            <v>669129</v>
          </cell>
          <cell r="M7710" t="str">
            <v>SS</v>
          </cell>
          <cell r="O7710" t="str">
            <v>Mooney, Marcus</v>
          </cell>
        </row>
        <row r="7711">
          <cell r="C7711">
            <v>543561</v>
          </cell>
          <cell r="M7711" t="str">
            <v>P</v>
          </cell>
          <cell r="O7711" t="str">
            <v>Mooneyham, Brett</v>
          </cell>
        </row>
        <row r="7712">
          <cell r="C7712">
            <v>445599</v>
          </cell>
          <cell r="M7712" t="str">
            <v>3B</v>
          </cell>
          <cell r="O7712" t="str">
            <v>Moore, Scott</v>
          </cell>
        </row>
        <row r="7713">
          <cell r="C7713">
            <v>446192</v>
          </cell>
          <cell r="M7713" t="str">
            <v>C</v>
          </cell>
          <cell r="O7713" t="str">
            <v>Moore, Adam</v>
          </cell>
        </row>
        <row r="7714">
          <cell r="C7714">
            <v>489135</v>
          </cell>
          <cell r="M7714" t="str">
            <v>LF</v>
          </cell>
          <cell r="O7714" t="str">
            <v>Moore, Jeremy</v>
          </cell>
        </row>
        <row r="7715">
          <cell r="C7715">
            <v>489138</v>
          </cell>
          <cell r="M7715" t="str">
            <v>1B</v>
          </cell>
          <cell r="O7715" t="str">
            <v>Moore, Tyler</v>
          </cell>
        </row>
        <row r="7716">
          <cell r="C7716">
            <v>519043</v>
          </cell>
          <cell r="M7716" t="str">
            <v>P</v>
          </cell>
          <cell r="O7716" t="str">
            <v>Moore, Matt</v>
          </cell>
        </row>
        <row r="7717">
          <cell r="C7717">
            <v>543563</v>
          </cell>
          <cell r="M7717" t="str">
            <v>P</v>
          </cell>
          <cell r="O7717" t="str">
            <v>Moore, Navery</v>
          </cell>
        </row>
        <row r="7718">
          <cell r="C7718">
            <v>596048</v>
          </cell>
          <cell r="M7718" t="str">
            <v>C</v>
          </cell>
          <cell r="O7718" t="str">
            <v>Moore, Tyler</v>
          </cell>
        </row>
        <row r="7719">
          <cell r="C7719">
            <v>607173</v>
          </cell>
          <cell r="M7719" t="str">
            <v>1B</v>
          </cell>
          <cell r="O7719" t="str">
            <v>Moore, Nick</v>
          </cell>
        </row>
        <row r="7720">
          <cell r="C7720">
            <v>607355</v>
          </cell>
          <cell r="M7720" t="str">
            <v>C</v>
          </cell>
          <cell r="O7720" t="str">
            <v>Moore, Logan</v>
          </cell>
        </row>
        <row r="7721">
          <cell r="C7721">
            <v>608353</v>
          </cell>
          <cell r="M7721" t="str">
            <v>OF</v>
          </cell>
          <cell r="O7721" t="str">
            <v>Moore, Ty</v>
          </cell>
        </row>
        <row r="7722">
          <cell r="C7722">
            <v>621058</v>
          </cell>
          <cell r="M7722" t="str">
            <v>P</v>
          </cell>
          <cell r="O7722" t="str">
            <v>Moore, Andrew</v>
          </cell>
        </row>
        <row r="7723">
          <cell r="C7723">
            <v>641893</v>
          </cell>
          <cell r="M7723" t="str">
            <v>P</v>
          </cell>
          <cell r="O7723" t="str">
            <v>Moore, Brandon</v>
          </cell>
        </row>
        <row r="7724">
          <cell r="C7724">
            <v>657242</v>
          </cell>
          <cell r="M7724" t="str">
            <v>3B</v>
          </cell>
          <cell r="O7724" t="str">
            <v>Moore, Blair</v>
          </cell>
        </row>
        <row r="7725">
          <cell r="C7725">
            <v>657433</v>
          </cell>
          <cell r="M7725" t="str">
            <v>C</v>
          </cell>
          <cell r="O7725" t="str">
            <v>Moore, Ben</v>
          </cell>
        </row>
        <row r="7726">
          <cell r="C7726">
            <v>659162</v>
          </cell>
          <cell r="M7726" t="str">
            <v>P</v>
          </cell>
          <cell r="O7726" t="str">
            <v>Moore, Colter</v>
          </cell>
        </row>
        <row r="7727">
          <cell r="C7727">
            <v>663304</v>
          </cell>
          <cell r="M7727" t="str">
            <v>RF</v>
          </cell>
          <cell r="O7727" t="str">
            <v>Moore, Tyler</v>
          </cell>
        </row>
        <row r="7728">
          <cell r="C7728">
            <v>664238</v>
          </cell>
          <cell r="M7728" t="str">
            <v>SS</v>
          </cell>
          <cell r="O7728" t="str">
            <v>Moore, Dylan</v>
          </cell>
        </row>
        <row r="7729">
          <cell r="C7729">
            <v>664831</v>
          </cell>
          <cell r="M7729" t="str">
            <v>P</v>
          </cell>
          <cell r="O7729" t="str">
            <v>Moore, Stephen</v>
          </cell>
        </row>
        <row r="7730">
          <cell r="C7730">
            <v>670442</v>
          </cell>
          <cell r="M7730" t="str">
            <v>P</v>
          </cell>
          <cell r="O7730" t="str">
            <v>Moore, Austin</v>
          </cell>
        </row>
        <row r="7731">
          <cell r="C7731">
            <v>621505</v>
          </cell>
          <cell r="M7731" t="str">
            <v>C</v>
          </cell>
          <cell r="O7731" t="str">
            <v>Moorman, Chuck</v>
          </cell>
        </row>
        <row r="7732">
          <cell r="C7732">
            <v>657689</v>
          </cell>
          <cell r="M7732" t="str">
            <v>OF</v>
          </cell>
          <cell r="O7732" t="str">
            <v>Moquete, Jamill</v>
          </cell>
        </row>
        <row r="7733">
          <cell r="C7733">
            <v>469614</v>
          </cell>
          <cell r="M7733" t="str">
            <v>P</v>
          </cell>
          <cell r="O7733" t="str">
            <v>Mora, Sergio</v>
          </cell>
        </row>
        <row r="7734">
          <cell r="C7734">
            <v>600932</v>
          </cell>
          <cell r="M7734" t="str">
            <v>P</v>
          </cell>
          <cell r="O7734" t="str">
            <v>Mora, Abel</v>
          </cell>
        </row>
        <row r="7735">
          <cell r="C7735">
            <v>606196</v>
          </cell>
          <cell r="M7735" t="str">
            <v>2B</v>
          </cell>
          <cell r="O7735" t="str">
            <v>Mora, Angelo</v>
          </cell>
        </row>
        <row r="7736">
          <cell r="C7736">
            <v>622466</v>
          </cell>
          <cell r="M7736" t="str">
            <v>RF</v>
          </cell>
          <cell r="O7736" t="str">
            <v>Mora, Ivan</v>
          </cell>
        </row>
        <row r="7737">
          <cell r="C7737">
            <v>622516</v>
          </cell>
          <cell r="M7737" t="str">
            <v>CF</v>
          </cell>
          <cell r="O7737" t="str">
            <v>Mora, John</v>
          </cell>
        </row>
        <row r="7738">
          <cell r="C7738">
            <v>623525</v>
          </cell>
          <cell r="M7738" t="str">
            <v>P</v>
          </cell>
          <cell r="O7738" t="str">
            <v>Mora, Hansel</v>
          </cell>
        </row>
        <row r="7739">
          <cell r="C7739">
            <v>650218</v>
          </cell>
          <cell r="M7739" t="str">
            <v>1B</v>
          </cell>
          <cell r="O7739" t="str">
            <v>Mora, Ronnys</v>
          </cell>
        </row>
        <row r="7740">
          <cell r="C7740">
            <v>650306</v>
          </cell>
          <cell r="M7740" t="str">
            <v>P</v>
          </cell>
          <cell r="O7740" t="str">
            <v>Mora, Luis</v>
          </cell>
        </row>
        <row r="7741">
          <cell r="C7741">
            <v>650625</v>
          </cell>
          <cell r="M7741" t="str">
            <v>P</v>
          </cell>
          <cell r="O7741" t="str">
            <v>Mora, Gregor</v>
          </cell>
        </row>
        <row r="7742">
          <cell r="C7742">
            <v>664330</v>
          </cell>
          <cell r="M7742" t="str">
            <v>P</v>
          </cell>
          <cell r="O7742" t="str">
            <v>Mora, Jose</v>
          </cell>
        </row>
        <row r="7743">
          <cell r="C7743">
            <v>665081</v>
          </cell>
          <cell r="M7743" t="str">
            <v>P</v>
          </cell>
          <cell r="O7743" t="str">
            <v>Mora, Maikor</v>
          </cell>
        </row>
        <row r="7744">
          <cell r="C7744">
            <v>665943</v>
          </cell>
          <cell r="M7744" t="str">
            <v>OF</v>
          </cell>
          <cell r="O7744" t="str">
            <v>Mora, Jose</v>
          </cell>
        </row>
        <row r="7745">
          <cell r="C7745">
            <v>434778</v>
          </cell>
          <cell r="M7745" t="str">
            <v>DH</v>
          </cell>
          <cell r="O7745" t="str">
            <v>Morales, Kendrys</v>
          </cell>
        </row>
        <row r="7746">
          <cell r="C7746">
            <v>462985</v>
          </cell>
          <cell r="M7746" t="str">
            <v>P</v>
          </cell>
          <cell r="O7746" t="str">
            <v>Morales, Franklin</v>
          </cell>
        </row>
        <row r="7747">
          <cell r="C7747">
            <v>519044</v>
          </cell>
          <cell r="M7747" t="str">
            <v>OF</v>
          </cell>
          <cell r="O7747" t="str">
            <v>Morales, Angel</v>
          </cell>
        </row>
        <row r="7748">
          <cell r="C7748">
            <v>573044</v>
          </cell>
          <cell r="M7748" t="str">
            <v>C</v>
          </cell>
          <cell r="O7748" t="str">
            <v>Morales, Jobduan</v>
          </cell>
        </row>
        <row r="7749">
          <cell r="C7749">
            <v>591672</v>
          </cell>
          <cell r="M7749" t="str">
            <v>P</v>
          </cell>
          <cell r="O7749" t="str">
            <v>Morales, Osmer</v>
          </cell>
        </row>
        <row r="7750">
          <cell r="C7750">
            <v>591756</v>
          </cell>
          <cell r="M7750" t="str">
            <v>P</v>
          </cell>
          <cell r="O7750" t="str">
            <v>Morales, Luis</v>
          </cell>
        </row>
        <row r="7751">
          <cell r="C7751">
            <v>593591</v>
          </cell>
          <cell r="M7751" t="str">
            <v>SS</v>
          </cell>
          <cell r="O7751" t="str">
            <v>Morales, Delvis</v>
          </cell>
        </row>
        <row r="7752">
          <cell r="C7752">
            <v>593806</v>
          </cell>
          <cell r="M7752" t="str">
            <v>OF</v>
          </cell>
          <cell r="O7752" t="str">
            <v>Morales, Estarlyn</v>
          </cell>
        </row>
        <row r="7753">
          <cell r="C7753">
            <v>605387</v>
          </cell>
          <cell r="M7753" t="str">
            <v>SS</v>
          </cell>
          <cell r="O7753" t="str">
            <v>Morales, Mitch</v>
          </cell>
        </row>
        <row r="7754">
          <cell r="C7754">
            <v>609002</v>
          </cell>
          <cell r="M7754" t="str">
            <v>C</v>
          </cell>
          <cell r="O7754" t="str">
            <v>Morales, Tomas</v>
          </cell>
        </row>
        <row r="7755">
          <cell r="C7755">
            <v>620988</v>
          </cell>
          <cell r="M7755" t="str">
            <v>SS</v>
          </cell>
          <cell r="O7755" t="str">
            <v>Morales, Johmbeyker</v>
          </cell>
        </row>
        <row r="7756">
          <cell r="C7756">
            <v>640877</v>
          </cell>
          <cell r="M7756" t="str">
            <v>P</v>
          </cell>
          <cell r="O7756" t="str">
            <v>Morales, Jose</v>
          </cell>
        </row>
        <row r="7757">
          <cell r="C7757">
            <v>641896</v>
          </cell>
          <cell r="M7757" t="str">
            <v>C</v>
          </cell>
          <cell r="O7757" t="str">
            <v>Morales, Roy</v>
          </cell>
        </row>
        <row r="7758">
          <cell r="C7758">
            <v>656762</v>
          </cell>
          <cell r="M7758" t="str">
            <v>P</v>
          </cell>
          <cell r="O7758" t="str">
            <v>Morales, Andrew</v>
          </cell>
        </row>
        <row r="7759">
          <cell r="C7759">
            <v>660548</v>
          </cell>
          <cell r="M7759" t="str">
            <v>IF</v>
          </cell>
          <cell r="O7759" t="str">
            <v>Morales, Jesus</v>
          </cell>
        </row>
        <row r="7760">
          <cell r="C7760">
            <v>664339</v>
          </cell>
          <cell r="M7760" t="str">
            <v>P</v>
          </cell>
          <cell r="O7760" t="str">
            <v>Morales, Enyer</v>
          </cell>
        </row>
        <row r="7761">
          <cell r="C7761">
            <v>664966</v>
          </cell>
          <cell r="M7761" t="str">
            <v>C</v>
          </cell>
          <cell r="O7761" t="str">
            <v>Morales, Jonathan</v>
          </cell>
        </row>
        <row r="7762">
          <cell r="C7762">
            <v>665882</v>
          </cell>
          <cell r="M7762" t="str">
            <v>SS</v>
          </cell>
          <cell r="O7762" t="str">
            <v>Morales, Juan</v>
          </cell>
        </row>
        <row r="7763">
          <cell r="C7763">
            <v>666013</v>
          </cell>
          <cell r="M7763" t="str">
            <v>C</v>
          </cell>
          <cell r="O7763" t="str">
            <v>Morales, Max</v>
          </cell>
        </row>
        <row r="7764">
          <cell r="C7764">
            <v>572383</v>
          </cell>
          <cell r="M7764" t="str">
            <v>P</v>
          </cell>
          <cell r="O7764" t="str">
            <v>Moran, Brian</v>
          </cell>
        </row>
        <row r="7765">
          <cell r="C7765">
            <v>592567</v>
          </cell>
          <cell r="M7765" t="str">
            <v>3B</v>
          </cell>
          <cell r="O7765" t="str">
            <v>Moran, Colin</v>
          </cell>
        </row>
        <row r="7766">
          <cell r="C7766">
            <v>595333</v>
          </cell>
          <cell r="M7766" t="str">
            <v>P</v>
          </cell>
          <cell r="O7766" t="str">
            <v>Moran, Lucas</v>
          </cell>
        </row>
        <row r="7767">
          <cell r="C7767">
            <v>607335</v>
          </cell>
          <cell r="M7767" t="str">
            <v>P</v>
          </cell>
          <cell r="O7767" t="str">
            <v>Moran, Jimmy</v>
          </cell>
        </row>
        <row r="7768">
          <cell r="C7768">
            <v>656763</v>
          </cell>
          <cell r="M7768" t="str">
            <v>P</v>
          </cell>
          <cell r="O7768" t="str">
            <v>Moran, Spencer</v>
          </cell>
        </row>
        <row r="7769">
          <cell r="C7769">
            <v>663558</v>
          </cell>
          <cell r="M7769" t="str">
            <v>P</v>
          </cell>
          <cell r="O7769" t="str">
            <v>Moran, Jovani</v>
          </cell>
        </row>
        <row r="7770">
          <cell r="C7770">
            <v>607174</v>
          </cell>
          <cell r="M7770" t="str">
            <v>2B</v>
          </cell>
          <cell r="O7770" t="str">
            <v>Moranda, Seth</v>
          </cell>
        </row>
        <row r="7771">
          <cell r="C7771">
            <v>573650</v>
          </cell>
          <cell r="M7771" t="str">
            <v>RF</v>
          </cell>
          <cell r="O7771" t="str">
            <v>Morban, Julio</v>
          </cell>
        </row>
        <row r="7772">
          <cell r="C7772">
            <v>642672</v>
          </cell>
          <cell r="M7772" t="str">
            <v>P</v>
          </cell>
          <cell r="O7772" t="str">
            <v>Morban, Jhon</v>
          </cell>
        </row>
        <row r="7773">
          <cell r="C7773">
            <v>666220</v>
          </cell>
          <cell r="M7773" t="str">
            <v>P</v>
          </cell>
          <cell r="O7773" t="str">
            <v>Morban, Richard</v>
          </cell>
        </row>
        <row r="7774">
          <cell r="C7774">
            <v>660772</v>
          </cell>
          <cell r="M7774" t="str">
            <v>OF</v>
          </cell>
          <cell r="O7774" t="str">
            <v>Mordock, Erick</v>
          </cell>
        </row>
        <row r="7775">
          <cell r="C7775">
            <v>661441</v>
          </cell>
          <cell r="M7775" t="str">
            <v>SS</v>
          </cell>
          <cell r="O7775" t="str">
            <v>Moredo, Eduardo</v>
          </cell>
        </row>
        <row r="7776">
          <cell r="C7776">
            <v>661276</v>
          </cell>
          <cell r="M7776" t="str">
            <v>2B</v>
          </cell>
          <cell r="O7776" t="str">
            <v>Moreira, Dayner</v>
          </cell>
        </row>
        <row r="7777">
          <cell r="C7777">
            <v>543569</v>
          </cell>
          <cell r="M7777" t="str">
            <v>3B</v>
          </cell>
          <cell r="O7777" t="str">
            <v>Morel, Brent</v>
          </cell>
        </row>
        <row r="7778">
          <cell r="C7778">
            <v>600933</v>
          </cell>
          <cell r="M7778" t="str">
            <v>P</v>
          </cell>
          <cell r="O7778" t="str">
            <v>Morel, Luis</v>
          </cell>
        </row>
        <row r="7779">
          <cell r="C7779">
            <v>600934</v>
          </cell>
          <cell r="M7779" t="str">
            <v>P</v>
          </cell>
          <cell r="O7779" t="str">
            <v>Morel, Yomar</v>
          </cell>
        </row>
        <row r="7780">
          <cell r="C7780">
            <v>606174</v>
          </cell>
          <cell r="M7780" t="str">
            <v>CF</v>
          </cell>
          <cell r="O7780" t="str">
            <v>Morel, Jose</v>
          </cell>
        </row>
        <row r="7781">
          <cell r="C7781">
            <v>622180</v>
          </cell>
          <cell r="M7781" t="str">
            <v>P</v>
          </cell>
          <cell r="O7781" t="str">
            <v>Morel, Jose</v>
          </cell>
        </row>
        <row r="7782">
          <cell r="C7782">
            <v>622493</v>
          </cell>
          <cell r="M7782" t="str">
            <v>P</v>
          </cell>
          <cell r="O7782" t="str">
            <v>Morel, Jose</v>
          </cell>
        </row>
        <row r="7783">
          <cell r="C7783">
            <v>649813</v>
          </cell>
          <cell r="M7783" t="str">
            <v>P</v>
          </cell>
          <cell r="O7783" t="str">
            <v>Morel, Melvin</v>
          </cell>
        </row>
        <row r="7784">
          <cell r="C7784">
            <v>650338</v>
          </cell>
          <cell r="M7784" t="str">
            <v>SS</v>
          </cell>
          <cell r="O7784" t="str">
            <v>Morel, Emmanuel</v>
          </cell>
        </row>
        <row r="7785">
          <cell r="C7785">
            <v>519048</v>
          </cell>
          <cell r="M7785" t="str">
            <v>1B</v>
          </cell>
          <cell r="O7785" t="str">
            <v>Moreland, Mitch</v>
          </cell>
        </row>
        <row r="7786">
          <cell r="C7786">
            <v>670225</v>
          </cell>
          <cell r="M7786" t="str">
            <v>P</v>
          </cell>
          <cell r="O7786" t="str">
            <v>Morell, Johnny</v>
          </cell>
        </row>
        <row r="7787">
          <cell r="C7787">
            <v>468879</v>
          </cell>
          <cell r="M7787" t="str">
            <v>P</v>
          </cell>
          <cell r="O7787" t="str">
            <v>Moreno, Victor</v>
          </cell>
        </row>
        <row r="7788">
          <cell r="C7788">
            <v>514981</v>
          </cell>
          <cell r="M7788" t="str">
            <v>P</v>
          </cell>
          <cell r="O7788" t="str">
            <v>Moreno, Diego</v>
          </cell>
        </row>
        <row r="7789">
          <cell r="C7789">
            <v>606313</v>
          </cell>
          <cell r="M7789" t="str">
            <v>CF</v>
          </cell>
          <cell r="O7789" t="str">
            <v>Moreno, Edwin</v>
          </cell>
        </row>
        <row r="7790">
          <cell r="C7790">
            <v>607437</v>
          </cell>
          <cell r="M7790" t="str">
            <v>SS</v>
          </cell>
          <cell r="O7790" t="str">
            <v>Moreno, Rando</v>
          </cell>
        </row>
        <row r="7791">
          <cell r="C7791">
            <v>622160</v>
          </cell>
          <cell r="M7791" t="str">
            <v>2B</v>
          </cell>
          <cell r="O7791" t="str">
            <v>Moreno, Juan</v>
          </cell>
        </row>
        <row r="7792">
          <cell r="C7792">
            <v>630029</v>
          </cell>
          <cell r="M7792" t="str">
            <v>CF</v>
          </cell>
          <cell r="O7792" t="str">
            <v>Moreno, Angel</v>
          </cell>
        </row>
        <row r="7793">
          <cell r="C7793">
            <v>640487</v>
          </cell>
          <cell r="M7793" t="str">
            <v>P</v>
          </cell>
          <cell r="O7793" t="str">
            <v>Moreno, Willians</v>
          </cell>
        </row>
        <row r="7794">
          <cell r="C7794">
            <v>642575</v>
          </cell>
          <cell r="M7794" t="str">
            <v>P</v>
          </cell>
          <cell r="O7794" t="str">
            <v>Moreno, Gerson</v>
          </cell>
        </row>
        <row r="7795">
          <cell r="C7795">
            <v>649806</v>
          </cell>
          <cell r="M7795" t="str">
            <v>P</v>
          </cell>
          <cell r="O7795" t="str">
            <v>Moreno, Ramon</v>
          </cell>
        </row>
        <row r="7796">
          <cell r="C7796">
            <v>650400</v>
          </cell>
          <cell r="M7796" t="str">
            <v>P</v>
          </cell>
          <cell r="O7796" t="str">
            <v>Moreno, Erling</v>
          </cell>
        </row>
        <row r="7797">
          <cell r="C7797">
            <v>657690</v>
          </cell>
          <cell r="M7797" t="str">
            <v>P</v>
          </cell>
          <cell r="O7797" t="str">
            <v>Moreno, Dominic</v>
          </cell>
        </row>
        <row r="7798">
          <cell r="C7798">
            <v>658738</v>
          </cell>
          <cell r="M7798" t="str">
            <v>SS</v>
          </cell>
          <cell r="O7798" t="str">
            <v>Moreno, Hansel</v>
          </cell>
        </row>
        <row r="7799">
          <cell r="C7799">
            <v>658741</v>
          </cell>
          <cell r="M7799" t="str">
            <v>P</v>
          </cell>
          <cell r="O7799" t="str">
            <v>Moreno, Jose</v>
          </cell>
        </row>
        <row r="7800">
          <cell r="C7800">
            <v>660507</v>
          </cell>
          <cell r="M7800" t="str">
            <v>P</v>
          </cell>
          <cell r="O7800" t="str">
            <v>Moreno, Jean</v>
          </cell>
        </row>
        <row r="7801">
          <cell r="C7801">
            <v>660627</v>
          </cell>
          <cell r="M7801" t="str">
            <v>OF</v>
          </cell>
          <cell r="O7801" t="str">
            <v>Moreno, Raymundo</v>
          </cell>
        </row>
        <row r="7802">
          <cell r="C7802">
            <v>661396</v>
          </cell>
          <cell r="M7802" t="str">
            <v>OF</v>
          </cell>
          <cell r="O7802" t="str">
            <v>Moreno, Oscar</v>
          </cell>
        </row>
        <row r="7803">
          <cell r="C7803">
            <v>664579</v>
          </cell>
          <cell r="M7803" t="str">
            <v>P</v>
          </cell>
          <cell r="O7803" t="str">
            <v>Moreno, Heiner</v>
          </cell>
        </row>
        <row r="7804">
          <cell r="C7804">
            <v>666763</v>
          </cell>
          <cell r="M7804" t="str">
            <v>P</v>
          </cell>
          <cell r="O7804" t="str">
            <v>Moreno, Rayniel</v>
          </cell>
        </row>
        <row r="7805">
          <cell r="C7805">
            <v>606308</v>
          </cell>
          <cell r="M7805" t="str">
            <v>P</v>
          </cell>
          <cell r="O7805" t="str">
            <v>Moreta, Bernardo</v>
          </cell>
        </row>
        <row r="7806">
          <cell r="C7806">
            <v>650992</v>
          </cell>
          <cell r="M7806" t="str">
            <v>1B</v>
          </cell>
          <cell r="O7806" t="str">
            <v>Moreta, Enmanuel</v>
          </cell>
        </row>
        <row r="7807">
          <cell r="C7807">
            <v>663983</v>
          </cell>
          <cell r="M7807" t="str">
            <v>P</v>
          </cell>
          <cell r="O7807" t="str">
            <v>Moreta, Hector</v>
          </cell>
        </row>
        <row r="7808">
          <cell r="C7808">
            <v>664294</v>
          </cell>
          <cell r="M7808" t="str">
            <v>P</v>
          </cell>
          <cell r="O7808" t="str">
            <v>Moreta, Dauri</v>
          </cell>
        </row>
        <row r="7809">
          <cell r="C7809">
            <v>519049</v>
          </cell>
          <cell r="M7809" t="str">
            <v>P</v>
          </cell>
          <cell r="O7809" t="str">
            <v>Morey, Robert</v>
          </cell>
        </row>
        <row r="7810">
          <cell r="C7810">
            <v>460579</v>
          </cell>
          <cell r="M7810" t="str">
            <v>OF</v>
          </cell>
          <cell r="O7810" t="str">
            <v>Morgan, Nyjer</v>
          </cell>
        </row>
        <row r="7811">
          <cell r="C7811">
            <v>601712</v>
          </cell>
          <cell r="M7811" t="str">
            <v>CF</v>
          </cell>
          <cell r="O7811" t="str">
            <v>Morgan, Gareth</v>
          </cell>
        </row>
        <row r="7812">
          <cell r="C7812">
            <v>605388</v>
          </cell>
          <cell r="M7812" t="str">
            <v>P</v>
          </cell>
          <cell r="O7812" t="str">
            <v>Morgan, Adam</v>
          </cell>
        </row>
        <row r="7813">
          <cell r="C7813">
            <v>656766</v>
          </cell>
          <cell r="M7813" t="str">
            <v>2B</v>
          </cell>
          <cell r="O7813" t="str">
            <v>Morgan, Josh</v>
          </cell>
        </row>
        <row r="7814">
          <cell r="C7814">
            <v>656767</v>
          </cell>
          <cell r="M7814" t="str">
            <v>C</v>
          </cell>
          <cell r="O7814" t="str">
            <v>Morgan, Matt</v>
          </cell>
        </row>
        <row r="7815">
          <cell r="C7815">
            <v>670460</v>
          </cell>
          <cell r="M7815" t="str">
            <v>C</v>
          </cell>
          <cell r="O7815" t="str">
            <v>Morgan, Brennan</v>
          </cell>
        </row>
        <row r="7816">
          <cell r="C7816">
            <v>434623</v>
          </cell>
          <cell r="M7816" t="str">
            <v>P</v>
          </cell>
          <cell r="O7816" t="str">
            <v>Morillo, Juan</v>
          </cell>
        </row>
        <row r="7817">
          <cell r="C7817">
            <v>570624</v>
          </cell>
          <cell r="M7817" t="str">
            <v>P</v>
          </cell>
          <cell r="O7817" t="str">
            <v>Morillo, Junior</v>
          </cell>
        </row>
        <row r="7818">
          <cell r="C7818">
            <v>591709</v>
          </cell>
          <cell r="M7818" t="str">
            <v>C</v>
          </cell>
          <cell r="O7818" t="str">
            <v>Morillo, Julio</v>
          </cell>
        </row>
        <row r="7819">
          <cell r="C7819">
            <v>660703</v>
          </cell>
          <cell r="M7819" t="str">
            <v>CF</v>
          </cell>
          <cell r="O7819" t="str">
            <v>Morillo, Adolfo</v>
          </cell>
        </row>
        <row r="7820">
          <cell r="C7820">
            <v>661433</v>
          </cell>
          <cell r="M7820" t="str">
            <v>3B</v>
          </cell>
          <cell r="O7820" t="str">
            <v>Morillo, Antony</v>
          </cell>
        </row>
        <row r="7821">
          <cell r="C7821">
            <v>666661</v>
          </cell>
          <cell r="M7821" t="str">
            <v>P</v>
          </cell>
          <cell r="O7821" t="str">
            <v>Morillo, Juan</v>
          </cell>
        </row>
        <row r="7822">
          <cell r="C7822">
            <v>596049</v>
          </cell>
          <cell r="M7822" t="str">
            <v>P</v>
          </cell>
          <cell r="O7822" t="str">
            <v>Morimando, Shawn</v>
          </cell>
        </row>
        <row r="7823">
          <cell r="C7823">
            <v>573046</v>
          </cell>
          <cell r="M7823" t="str">
            <v>P</v>
          </cell>
          <cell r="O7823" t="str">
            <v>Morin, Mike</v>
          </cell>
        </row>
        <row r="7824">
          <cell r="C7824">
            <v>605390</v>
          </cell>
          <cell r="M7824" t="str">
            <v>C</v>
          </cell>
          <cell r="O7824" t="str">
            <v>Morin, Parker</v>
          </cell>
        </row>
        <row r="7825">
          <cell r="C7825">
            <v>517539</v>
          </cell>
          <cell r="M7825" t="str">
            <v>P</v>
          </cell>
          <cell r="O7825" t="str">
            <v>Morla, Ramon</v>
          </cell>
        </row>
        <row r="7826">
          <cell r="C7826">
            <v>642662</v>
          </cell>
          <cell r="M7826" t="str">
            <v>P</v>
          </cell>
          <cell r="O7826" t="str">
            <v>Morla, Melvin</v>
          </cell>
        </row>
        <row r="7827">
          <cell r="C7827">
            <v>642305</v>
          </cell>
          <cell r="M7827" t="str">
            <v>C</v>
          </cell>
          <cell r="O7827" t="str">
            <v>Morles, Jose</v>
          </cell>
        </row>
        <row r="7828">
          <cell r="C7828">
            <v>408047</v>
          </cell>
          <cell r="M7828" t="str">
            <v>1B</v>
          </cell>
          <cell r="O7828" t="str">
            <v>Morneau, Justin</v>
          </cell>
        </row>
        <row r="7829">
          <cell r="C7829">
            <v>621559</v>
          </cell>
          <cell r="M7829" t="str">
            <v>2B</v>
          </cell>
          <cell r="O7829" t="str">
            <v>Moroff, Max</v>
          </cell>
        </row>
        <row r="7830">
          <cell r="C7830">
            <v>606625</v>
          </cell>
          <cell r="M7830" t="str">
            <v>P</v>
          </cell>
          <cell r="O7830" t="str">
            <v>Moronta, Reyes</v>
          </cell>
        </row>
        <row r="7831">
          <cell r="C7831">
            <v>666525</v>
          </cell>
          <cell r="M7831" t="str">
            <v>LF</v>
          </cell>
          <cell r="O7831" t="str">
            <v>Moronta, Jhon</v>
          </cell>
        </row>
        <row r="7832">
          <cell r="C7832">
            <v>650581</v>
          </cell>
          <cell r="M7832" t="str">
            <v>OF</v>
          </cell>
          <cell r="O7832" t="str">
            <v>Morozowski, Jason</v>
          </cell>
        </row>
        <row r="7833">
          <cell r="C7833">
            <v>457768</v>
          </cell>
          <cell r="M7833" t="str">
            <v>P</v>
          </cell>
          <cell r="O7833" t="str">
            <v>Morris, Bryan</v>
          </cell>
        </row>
        <row r="7834">
          <cell r="C7834">
            <v>519051</v>
          </cell>
          <cell r="M7834" t="str">
            <v>1B</v>
          </cell>
          <cell r="O7834" t="str">
            <v>Morris, Hunter</v>
          </cell>
        </row>
        <row r="7835">
          <cell r="C7835">
            <v>571963</v>
          </cell>
          <cell r="M7835" t="str">
            <v>P</v>
          </cell>
          <cell r="O7835" t="str">
            <v>Morris, A.J.</v>
          </cell>
        </row>
        <row r="7836">
          <cell r="C7836">
            <v>571964</v>
          </cell>
          <cell r="M7836" t="str">
            <v>P</v>
          </cell>
          <cell r="O7836" t="str">
            <v>Morris, Jacob</v>
          </cell>
        </row>
        <row r="7837">
          <cell r="C7837">
            <v>592570</v>
          </cell>
          <cell r="M7837" t="str">
            <v>P</v>
          </cell>
          <cell r="O7837" t="str">
            <v>Morris, Akeel</v>
          </cell>
        </row>
        <row r="7838">
          <cell r="C7838">
            <v>622260</v>
          </cell>
          <cell r="M7838" t="str">
            <v>P</v>
          </cell>
          <cell r="O7838" t="str">
            <v>Morris, Elliot</v>
          </cell>
        </row>
        <row r="7839">
          <cell r="C7839">
            <v>643462</v>
          </cell>
          <cell r="M7839" t="str">
            <v>P</v>
          </cell>
          <cell r="O7839" t="str">
            <v>Morris, Will</v>
          </cell>
        </row>
        <row r="7840">
          <cell r="C7840">
            <v>664117</v>
          </cell>
          <cell r="M7840" t="str">
            <v>P</v>
          </cell>
          <cell r="O7840" t="str">
            <v>Morris, Christian</v>
          </cell>
        </row>
        <row r="7841">
          <cell r="C7841">
            <v>664787</v>
          </cell>
          <cell r="M7841" t="str">
            <v>P</v>
          </cell>
          <cell r="O7841" t="str">
            <v>Morris, Zach</v>
          </cell>
        </row>
        <row r="7842">
          <cell r="C7842">
            <v>489149</v>
          </cell>
          <cell r="M7842" t="str">
            <v>1B</v>
          </cell>
          <cell r="O7842" t="str">
            <v>Morrison, Logan</v>
          </cell>
        </row>
        <row r="7843">
          <cell r="C7843">
            <v>641898</v>
          </cell>
          <cell r="M7843" t="str">
            <v>SS</v>
          </cell>
          <cell r="O7843" t="str">
            <v>Morrison, Trever</v>
          </cell>
        </row>
        <row r="7844">
          <cell r="C7844">
            <v>664182</v>
          </cell>
          <cell r="M7844" t="str">
            <v>P</v>
          </cell>
          <cell r="O7844" t="str">
            <v>Morrison, Preston</v>
          </cell>
        </row>
        <row r="7845">
          <cell r="C7845">
            <v>670383</v>
          </cell>
          <cell r="M7845" t="str">
            <v>OF</v>
          </cell>
          <cell r="O7845" t="str">
            <v>Morrison, Hank</v>
          </cell>
        </row>
        <row r="7846">
          <cell r="C7846">
            <v>670441</v>
          </cell>
          <cell r="M7846" t="str">
            <v>P</v>
          </cell>
          <cell r="O7846" t="str">
            <v>Morrison, Mike</v>
          </cell>
        </row>
        <row r="7847">
          <cell r="C7847">
            <v>594012</v>
          </cell>
          <cell r="M7847" t="str">
            <v>P</v>
          </cell>
          <cell r="O7847" t="str">
            <v>Morrobel, Eddy</v>
          </cell>
        </row>
        <row r="7848">
          <cell r="C7848">
            <v>453344</v>
          </cell>
          <cell r="M7848" t="str">
            <v>P</v>
          </cell>
          <cell r="O7848" t="str">
            <v>Morrow, Brandon</v>
          </cell>
        </row>
        <row r="7849">
          <cell r="C7849">
            <v>572384</v>
          </cell>
          <cell r="M7849" t="str">
            <v>P</v>
          </cell>
          <cell r="O7849" t="str">
            <v>Morrow, Bryce</v>
          </cell>
        </row>
        <row r="7850">
          <cell r="C7850">
            <v>434604</v>
          </cell>
          <cell r="M7850" t="str">
            <v>1B</v>
          </cell>
          <cell r="O7850" t="str">
            <v>Morse, Michael</v>
          </cell>
        </row>
        <row r="7851">
          <cell r="C7851">
            <v>670080</v>
          </cell>
          <cell r="M7851" t="str">
            <v>P</v>
          </cell>
          <cell r="O7851" t="str">
            <v>Morse, Phil</v>
          </cell>
        </row>
        <row r="7852">
          <cell r="C7852">
            <v>489150</v>
          </cell>
          <cell r="M7852" t="str">
            <v>P</v>
          </cell>
          <cell r="O7852" t="str">
            <v>Mortensen, Clayton</v>
          </cell>
        </row>
        <row r="7853">
          <cell r="C7853">
            <v>646446</v>
          </cell>
          <cell r="M7853" t="str">
            <v>P</v>
          </cell>
          <cell r="O7853" t="str">
            <v>Mortensen, Jared</v>
          </cell>
        </row>
        <row r="7854">
          <cell r="C7854">
            <v>671805</v>
          </cell>
          <cell r="M7854" t="str">
            <v>P</v>
          </cell>
          <cell r="O7854" t="str">
            <v>Mortillaro, Joe</v>
          </cell>
        </row>
        <row r="7855">
          <cell r="C7855">
            <v>450203</v>
          </cell>
          <cell r="M7855" t="str">
            <v>P</v>
          </cell>
          <cell r="O7855" t="str">
            <v>Morton, Charlie</v>
          </cell>
        </row>
        <row r="7856">
          <cell r="C7856">
            <v>605392</v>
          </cell>
          <cell r="M7856" t="str">
            <v>P</v>
          </cell>
          <cell r="O7856" t="str">
            <v>Morton, Zach</v>
          </cell>
        </row>
        <row r="7857">
          <cell r="C7857">
            <v>645463</v>
          </cell>
          <cell r="M7857" t="str">
            <v>P</v>
          </cell>
          <cell r="O7857" t="str">
            <v>Moscat, Galvi</v>
          </cell>
        </row>
        <row r="7858">
          <cell r="C7858">
            <v>621209</v>
          </cell>
          <cell r="M7858" t="str">
            <v>P</v>
          </cell>
          <cell r="O7858" t="str">
            <v>Moscot, Jon</v>
          </cell>
        </row>
        <row r="7859">
          <cell r="C7859">
            <v>600937</v>
          </cell>
          <cell r="M7859" t="str">
            <v>1B</v>
          </cell>
          <cell r="O7859" t="str">
            <v>Moscote, Victor</v>
          </cell>
        </row>
        <row r="7860">
          <cell r="C7860">
            <v>644762</v>
          </cell>
          <cell r="M7860" t="str">
            <v>DH</v>
          </cell>
          <cell r="O7860" t="str">
            <v>Moseby, Lydell</v>
          </cell>
        </row>
        <row r="7861">
          <cell r="C7861">
            <v>400291</v>
          </cell>
          <cell r="M7861" t="str">
            <v>P</v>
          </cell>
          <cell r="O7861" t="str">
            <v>Moseley, Dustin</v>
          </cell>
        </row>
        <row r="7862">
          <cell r="C7862">
            <v>641899</v>
          </cell>
          <cell r="M7862" t="str">
            <v>P</v>
          </cell>
          <cell r="O7862" t="str">
            <v>Moseley, Ryan</v>
          </cell>
        </row>
        <row r="7863">
          <cell r="C7863">
            <v>657691</v>
          </cell>
          <cell r="M7863" t="str">
            <v>OF</v>
          </cell>
          <cell r="O7863" t="str">
            <v>Moses, DeAires</v>
          </cell>
        </row>
        <row r="7864">
          <cell r="C7864">
            <v>446290</v>
          </cell>
          <cell r="M7864" t="str">
            <v>P</v>
          </cell>
          <cell r="O7864" t="str">
            <v>Moskos, Daniel</v>
          </cell>
        </row>
        <row r="7865">
          <cell r="C7865">
            <v>665996</v>
          </cell>
          <cell r="M7865" t="str">
            <v>P</v>
          </cell>
          <cell r="O7865" t="str">
            <v>Mosqueda, Oddanier</v>
          </cell>
        </row>
        <row r="7866">
          <cell r="C7866">
            <v>656050</v>
          </cell>
          <cell r="M7866" t="str">
            <v>OF</v>
          </cell>
          <cell r="O7866" t="str">
            <v>Mosquera, Carlos</v>
          </cell>
        </row>
        <row r="7867">
          <cell r="C7867">
            <v>448184</v>
          </cell>
          <cell r="M7867" t="str">
            <v>LF</v>
          </cell>
          <cell r="O7867" t="str">
            <v>Moss, Steve</v>
          </cell>
        </row>
        <row r="7868">
          <cell r="C7868">
            <v>461235</v>
          </cell>
          <cell r="M7868" t="str">
            <v>1B</v>
          </cell>
          <cell r="O7868" t="str">
            <v>Moss, Brandon</v>
          </cell>
        </row>
        <row r="7869">
          <cell r="C7869">
            <v>596052</v>
          </cell>
          <cell r="M7869" t="str">
            <v>P</v>
          </cell>
          <cell r="O7869" t="str">
            <v>Moss, Benton</v>
          </cell>
        </row>
        <row r="7870">
          <cell r="C7870">
            <v>622111</v>
          </cell>
          <cell r="M7870" t="str">
            <v>OF</v>
          </cell>
          <cell r="O7870" t="str">
            <v>Moss, J.B.</v>
          </cell>
        </row>
        <row r="7871">
          <cell r="C7871">
            <v>624932</v>
          </cell>
          <cell r="M7871" t="str">
            <v>C</v>
          </cell>
          <cell r="O7871" t="str">
            <v>Moss, Brad</v>
          </cell>
        </row>
        <row r="7872">
          <cell r="C7872">
            <v>641900</v>
          </cell>
          <cell r="M7872" t="str">
            <v>P</v>
          </cell>
          <cell r="O7872" t="str">
            <v>Moss, Scott</v>
          </cell>
        </row>
        <row r="7873">
          <cell r="C7873">
            <v>470466</v>
          </cell>
          <cell r="M7873" t="str">
            <v>IF</v>
          </cell>
          <cell r="O7873" t="str">
            <v>Mota, Jonathan</v>
          </cell>
        </row>
        <row r="7874">
          <cell r="C7874">
            <v>633957</v>
          </cell>
          <cell r="M7874" t="str">
            <v>OF</v>
          </cell>
          <cell r="O7874" t="str">
            <v>Mota, Israel</v>
          </cell>
        </row>
        <row r="7875">
          <cell r="C7875">
            <v>642698</v>
          </cell>
          <cell r="M7875" t="str">
            <v>SS</v>
          </cell>
          <cell r="O7875" t="str">
            <v>Mota, Darlyn</v>
          </cell>
        </row>
        <row r="7876">
          <cell r="C7876">
            <v>656124</v>
          </cell>
          <cell r="M7876" t="str">
            <v>P</v>
          </cell>
          <cell r="O7876" t="str">
            <v>Mota, Cristian</v>
          </cell>
        </row>
        <row r="7877">
          <cell r="C7877">
            <v>658534</v>
          </cell>
          <cell r="M7877" t="str">
            <v>SS</v>
          </cell>
          <cell r="O7877" t="str">
            <v>Mota, Ricky</v>
          </cell>
        </row>
        <row r="7878">
          <cell r="C7878">
            <v>660645</v>
          </cell>
          <cell r="M7878" t="str">
            <v>C</v>
          </cell>
          <cell r="O7878" t="str">
            <v>Mota, Ismerling</v>
          </cell>
        </row>
        <row r="7879">
          <cell r="C7879">
            <v>665612</v>
          </cell>
          <cell r="M7879" t="str">
            <v>SS</v>
          </cell>
          <cell r="O7879" t="str">
            <v>Mota, Sandy</v>
          </cell>
        </row>
        <row r="7880">
          <cell r="C7880">
            <v>665968</v>
          </cell>
          <cell r="M7880" t="str">
            <v>P</v>
          </cell>
          <cell r="O7880" t="str">
            <v>Mota, Juan</v>
          </cell>
        </row>
        <row r="7881">
          <cell r="C7881">
            <v>666004</v>
          </cell>
          <cell r="M7881" t="str">
            <v>C</v>
          </cell>
          <cell r="O7881" t="str">
            <v>Mota, Vicente</v>
          </cell>
        </row>
        <row r="7882">
          <cell r="C7882">
            <v>435400</v>
          </cell>
          <cell r="M7882" t="str">
            <v>P</v>
          </cell>
          <cell r="O7882" t="str">
            <v>Motte, Jason</v>
          </cell>
        </row>
        <row r="7883">
          <cell r="C7883">
            <v>600301</v>
          </cell>
          <cell r="M7883" t="str">
            <v>SS</v>
          </cell>
          <cell r="O7883" t="str">
            <v>Motter, Taylor</v>
          </cell>
        </row>
        <row r="7884">
          <cell r="C7884">
            <v>663624</v>
          </cell>
          <cell r="M7884" t="str">
            <v>SS</v>
          </cell>
          <cell r="O7884" t="str">
            <v>Mountcastle, Ryan</v>
          </cell>
        </row>
        <row r="7885">
          <cell r="C7885">
            <v>519058</v>
          </cell>
          <cell r="M7885" t="str">
            <v>3B</v>
          </cell>
          <cell r="O7885" t="str">
            <v>Moustakas, Mike</v>
          </cell>
        </row>
        <row r="7886">
          <cell r="C7886">
            <v>570615</v>
          </cell>
          <cell r="M7886" t="str">
            <v>LF</v>
          </cell>
          <cell r="O7886" t="str">
            <v>Moya, Steven</v>
          </cell>
        </row>
        <row r="7887">
          <cell r="C7887">
            <v>622382</v>
          </cell>
          <cell r="M7887" t="str">
            <v>P</v>
          </cell>
          <cell r="O7887" t="str">
            <v>Moya, Gabriel</v>
          </cell>
        </row>
        <row r="7888">
          <cell r="C7888">
            <v>665955</v>
          </cell>
          <cell r="M7888" t="str">
            <v>P</v>
          </cell>
          <cell r="O7888" t="str">
            <v>Moya, Ever</v>
          </cell>
        </row>
        <row r="7889">
          <cell r="C7889">
            <v>665969</v>
          </cell>
          <cell r="M7889" t="str">
            <v>P</v>
          </cell>
          <cell r="O7889" t="str">
            <v>Moya, Wandy</v>
          </cell>
        </row>
        <row r="7890">
          <cell r="C7890">
            <v>667760</v>
          </cell>
          <cell r="M7890" t="str">
            <v>IF</v>
          </cell>
          <cell r="O7890" t="str">
            <v>Moya, Kendy</v>
          </cell>
        </row>
        <row r="7891">
          <cell r="C7891">
            <v>502644</v>
          </cell>
          <cell r="M7891" t="str">
            <v>P</v>
          </cell>
          <cell r="O7891" t="str">
            <v>Moye, Andy</v>
          </cell>
        </row>
        <row r="7892">
          <cell r="C7892">
            <v>643463</v>
          </cell>
          <cell r="M7892" t="str">
            <v>C</v>
          </cell>
          <cell r="O7892" t="str">
            <v>Moye, Cambric</v>
          </cell>
        </row>
        <row r="7893">
          <cell r="C7893">
            <v>643464</v>
          </cell>
          <cell r="M7893" t="str">
            <v>P</v>
          </cell>
          <cell r="O7893" t="str">
            <v>Moyer, Dillon</v>
          </cell>
        </row>
        <row r="7894">
          <cell r="C7894">
            <v>656773</v>
          </cell>
          <cell r="M7894" t="str">
            <v>2B</v>
          </cell>
          <cell r="O7894" t="str">
            <v>Moyer, Hutton</v>
          </cell>
        </row>
        <row r="7895">
          <cell r="C7895">
            <v>670625</v>
          </cell>
          <cell r="M7895" t="str">
            <v>P</v>
          </cell>
          <cell r="O7895" t="str">
            <v>Moyers, Steven</v>
          </cell>
        </row>
        <row r="7896">
          <cell r="C7896">
            <v>493247</v>
          </cell>
          <cell r="M7896" t="str">
            <v>P</v>
          </cell>
          <cell r="O7896" t="str">
            <v>Moylan, Peter</v>
          </cell>
        </row>
        <row r="7897">
          <cell r="C7897">
            <v>641902</v>
          </cell>
          <cell r="M7897" t="str">
            <v>P</v>
          </cell>
          <cell r="O7897" t="str">
            <v>Muck, Ronald</v>
          </cell>
        </row>
        <row r="7898">
          <cell r="C7898">
            <v>669105</v>
          </cell>
          <cell r="M7898" t="str">
            <v>P</v>
          </cell>
          <cell r="O7898" t="str">
            <v>Muckenhirn, Zach</v>
          </cell>
        </row>
        <row r="7899">
          <cell r="C7899">
            <v>592573</v>
          </cell>
          <cell r="M7899" t="str">
            <v>P</v>
          </cell>
          <cell r="O7899" t="str">
            <v>Mueller, Josh</v>
          </cell>
        </row>
        <row r="7900">
          <cell r="C7900">
            <v>656058</v>
          </cell>
          <cell r="M7900" t="str">
            <v>P</v>
          </cell>
          <cell r="O7900" t="str">
            <v>Mueses, Victor</v>
          </cell>
        </row>
        <row r="7901">
          <cell r="C7901">
            <v>665730</v>
          </cell>
          <cell r="M7901" t="str">
            <v>P</v>
          </cell>
          <cell r="O7901" t="str">
            <v>Mueses, Wilton</v>
          </cell>
        </row>
        <row r="7902">
          <cell r="C7902">
            <v>595337</v>
          </cell>
          <cell r="M7902" t="str">
            <v>P</v>
          </cell>
          <cell r="O7902" t="str">
            <v>Muhammad, El'Hajj</v>
          </cell>
        </row>
        <row r="7903">
          <cell r="C7903">
            <v>656774</v>
          </cell>
          <cell r="M7903" t="str">
            <v>P</v>
          </cell>
          <cell r="O7903" t="str">
            <v>Muhammad, Jeremiah</v>
          </cell>
        </row>
        <row r="7904">
          <cell r="C7904">
            <v>465629</v>
          </cell>
          <cell r="M7904" t="str">
            <v>P</v>
          </cell>
          <cell r="O7904" t="str">
            <v>Mujica, Edward</v>
          </cell>
        </row>
        <row r="7905">
          <cell r="C7905">
            <v>620445</v>
          </cell>
          <cell r="M7905" t="str">
            <v>P</v>
          </cell>
          <cell r="O7905" t="str">
            <v>Mujica, Jose</v>
          </cell>
        </row>
        <row r="7906">
          <cell r="C7906">
            <v>656034</v>
          </cell>
          <cell r="M7906" t="str">
            <v>P</v>
          </cell>
          <cell r="O7906" t="str">
            <v>Mujica, Arturo</v>
          </cell>
        </row>
        <row r="7907">
          <cell r="C7907">
            <v>641903</v>
          </cell>
          <cell r="M7907" t="str">
            <v>P</v>
          </cell>
          <cell r="O7907" t="str">
            <v>Mulderig, Jerry</v>
          </cell>
        </row>
        <row r="7908">
          <cell r="C7908">
            <v>670344</v>
          </cell>
          <cell r="M7908" t="str">
            <v>P</v>
          </cell>
          <cell r="O7908" t="str">
            <v>Mulford, Jonathon</v>
          </cell>
        </row>
        <row r="7909">
          <cell r="C7909">
            <v>592575</v>
          </cell>
          <cell r="M7909" t="str">
            <v>P</v>
          </cell>
          <cell r="O7909" t="str">
            <v>Mulholland, Casey</v>
          </cell>
        </row>
        <row r="7910">
          <cell r="C7910">
            <v>571969</v>
          </cell>
          <cell r="M7910" t="str">
            <v>P</v>
          </cell>
          <cell r="O7910" t="str">
            <v>Mullee, Conor</v>
          </cell>
        </row>
        <row r="7911">
          <cell r="C7911">
            <v>642308</v>
          </cell>
          <cell r="M7911" t="str">
            <v>C</v>
          </cell>
          <cell r="O7911" t="str">
            <v>Mullen, Robert</v>
          </cell>
        </row>
        <row r="7912">
          <cell r="C7912">
            <v>666205</v>
          </cell>
          <cell r="M7912" t="str">
            <v>P</v>
          </cell>
          <cell r="O7912" t="str">
            <v>Muller, Kyle</v>
          </cell>
        </row>
        <row r="7913">
          <cell r="C7913">
            <v>656775</v>
          </cell>
          <cell r="M7913" t="str">
            <v>OF</v>
          </cell>
          <cell r="O7913" t="str">
            <v>Mullins, Cedric</v>
          </cell>
        </row>
        <row r="7914">
          <cell r="C7914">
            <v>571970</v>
          </cell>
          <cell r="M7914" t="str">
            <v>1B</v>
          </cell>
          <cell r="O7914" t="str">
            <v>Muncy, Max</v>
          </cell>
        </row>
        <row r="7915">
          <cell r="C7915">
            <v>621521</v>
          </cell>
          <cell r="M7915" t="str">
            <v>1B</v>
          </cell>
          <cell r="O7915" t="str">
            <v>Mundell, Brian</v>
          </cell>
        </row>
        <row r="7916">
          <cell r="C7916">
            <v>656777</v>
          </cell>
          <cell r="M7916" t="str">
            <v>P</v>
          </cell>
          <cell r="O7916" t="str">
            <v>Mundell, Garrett</v>
          </cell>
        </row>
        <row r="7917">
          <cell r="C7917">
            <v>656778</v>
          </cell>
          <cell r="M7917" t="str">
            <v>SS</v>
          </cell>
          <cell r="O7917" t="str">
            <v>Munden, Taylor</v>
          </cell>
        </row>
        <row r="7918">
          <cell r="C7918">
            <v>665998</v>
          </cell>
          <cell r="M7918" t="str">
            <v>OF</v>
          </cell>
          <cell r="O7918" t="str">
            <v>Munguia, Ismael</v>
          </cell>
        </row>
        <row r="7919">
          <cell r="C7919">
            <v>657692</v>
          </cell>
          <cell r="M7919" t="str">
            <v>1B</v>
          </cell>
          <cell r="O7919" t="str">
            <v>Muniz, Bryan</v>
          </cell>
        </row>
        <row r="7920">
          <cell r="C7920">
            <v>608693</v>
          </cell>
          <cell r="M7920" t="str">
            <v>P</v>
          </cell>
          <cell r="O7920" t="str">
            <v>Munnelly, Chris</v>
          </cell>
        </row>
        <row r="7921">
          <cell r="C7921">
            <v>594940</v>
          </cell>
          <cell r="M7921" t="str">
            <v>3B</v>
          </cell>
          <cell r="O7921" t="str">
            <v>Muno, Danny</v>
          </cell>
        </row>
        <row r="7922">
          <cell r="C7922">
            <v>468205</v>
          </cell>
          <cell r="M7922" t="str">
            <v>C</v>
          </cell>
          <cell r="O7922" t="str">
            <v>Munoz, Adan</v>
          </cell>
        </row>
        <row r="7923">
          <cell r="C7923">
            <v>570640</v>
          </cell>
          <cell r="M7923" t="str">
            <v>1B</v>
          </cell>
          <cell r="O7923" t="str">
            <v>Munoz, Felix</v>
          </cell>
        </row>
        <row r="7924">
          <cell r="C7924">
            <v>593820</v>
          </cell>
          <cell r="M7924" t="str">
            <v>P</v>
          </cell>
          <cell r="O7924" t="str">
            <v>Munoz, Leoncio</v>
          </cell>
        </row>
        <row r="7925">
          <cell r="C7925">
            <v>605711</v>
          </cell>
          <cell r="M7925" t="str">
            <v>3B</v>
          </cell>
          <cell r="O7925" t="str">
            <v>Munoz, Edgar</v>
          </cell>
        </row>
        <row r="7926">
          <cell r="C7926">
            <v>608607</v>
          </cell>
          <cell r="M7926" t="str">
            <v>P</v>
          </cell>
          <cell r="O7926" t="str">
            <v>Munoz, Jairo</v>
          </cell>
        </row>
        <row r="7927">
          <cell r="C7927">
            <v>608608</v>
          </cell>
          <cell r="M7927" t="str">
            <v>1B</v>
          </cell>
          <cell r="O7927" t="str">
            <v>Munoz, Carlos</v>
          </cell>
        </row>
        <row r="7928">
          <cell r="C7928">
            <v>622109</v>
          </cell>
          <cell r="M7928" t="str">
            <v>3B</v>
          </cell>
          <cell r="O7928" t="str">
            <v>Munoz, Joe</v>
          </cell>
        </row>
        <row r="7929">
          <cell r="C7929">
            <v>622168</v>
          </cell>
          <cell r="M7929" t="str">
            <v>SS</v>
          </cell>
          <cell r="O7929" t="str">
            <v>Munoz, Yairo</v>
          </cell>
        </row>
        <row r="7930">
          <cell r="C7930">
            <v>642449</v>
          </cell>
          <cell r="M7930" t="str">
            <v>RF</v>
          </cell>
          <cell r="O7930" t="str">
            <v>Munoz, Miguel</v>
          </cell>
        </row>
        <row r="7931">
          <cell r="C7931">
            <v>642741</v>
          </cell>
          <cell r="M7931" t="str">
            <v>2B</v>
          </cell>
          <cell r="O7931" t="str">
            <v>Munoz, Gregory</v>
          </cell>
        </row>
        <row r="7932">
          <cell r="C7932">
            <v>650967</v>
          </cell>
          <cell r="M7932" t="str">
            <v>P</v>
          </cell>
          <cell r="O7932" t="str">
            <v>Munoz, Yelfri</v>
          </cell>
        </row>
        <row r="7933">
          <cell r="C7933">
            <v>655998</v>
          </cell>
          <cell r="M7933" t="str">
            <v>C</v>
          </cell>
          <cell r="O7933" t="str">
            <v>Munoz, Oberto</v>
          </cell>
        </row>
        <row r="7934">
          <cell r="C7934">
            <v>656033</v>
          </cell>
          <cell r="M7934" t="str">
            <v>SS</v>
          </cell>
          <cell r="O7934" t="str">
            <v>Munoz, Gorge</v>
          </cell>
        </row>
        <row r="7935">
          <cell r="C7935">
            <v>661151</v>
          </cell>
          <cell r="M7935" t="str">
            <v>1B</v>
          </cell>
          <cell r="O7935" t="str">
            <v>Munoz, Luis</v>
          </cell>
        </row>
        <row r="7936">
          <cell r="C7936">
            <v>662253</v>
          </cell>
          <cell r="M7936" t="str">
            <v>P</v>
          </cell>
          <cell r="O7936" t="str">
            <v>Munoz, Andres</v>
          </cell>
        </row>
        <row r="7937">
          <cell r="C7937">
            <v>664578</v>
          </cell>
          <cell r="M7937" t="str">
            <v>P</v>
          </cell>
          <cell r="O7937" t="str">
            <v>Munoz, Dionis</v>
          </cell>
        </row>
        <row r="7938">
          <cell r="C7938">
            <v>665835</v>
          </cell>
          <cell r="M7938" t="str">
            <v>OF</v>
          </cell>
          <cell r="O7938" t="str">
            <v>Munoz, Jesus</v>
          </cell>
        </row>
        <row r="7939">
          <cell r="C7939">
            <v>666472</v>
          </cell>
          <cell r="M7939" t="str">
            <v>P</v>
          </cell>
          <cell r="O7939" t="str">
            <v>Munoz, Jhonatan</v>
          </cell>
        </row>
        <row r="7940">
          <cell r="C7940">
            <v>668406</v>
          </cell>
          <cell r="M7940" t="str">
            <v>P</v>
          </cell>
          <cell r="O7940" t="str">
            <v>Munoz, Luis</v>
          </cell>
        </row>
        <row r="7941">
          <cell r="C7941">
            <v>660830</v>
          </cell>
          <cell r="M7941" t="str">
            <v>OF</v>
          </cell>
          <cell r="O7941" t="str">
            <v>Munroe, Reshard</v>
          </cell>
        </row>
        <row r="7942">
          <cell r="C7942">
            <v>576409</v>
          </cell>
          <cell r="M7942" t="str">
            <v>P</v>
          </cell>
          <cell r="O7942" t="str">
            <v>Munson, Kevin</v>
          </cell>
        </row>
        <row r="7943">
          <cell r="C7943">
            <v>538506</v>
          </cell>
          <cell r="M7943" t="str">
            <v>P</v>
          </cell>
          <cell r="O7943" t="str">
            <v>Murata, Toru</v>
          </cell>
        </row>
        <row r="7944">
          <cell r="C7944">
            <v>670226</v>
          </cell>
          <cell r="M7944" t="str">
            <v>2B</v>
          </cell>
          <cell r="O7944" t="str">
            <v>Murders, Jonathan</v>
          </cell>
        </row>
        <row r="7945">
          <cell r="C7945">
            <v>571973</v>
          </cell>
          <cell r="M7945" t="str">
            <v>P</v>
          </cell>
          <cell r="O7945" t="str">
            <v>Muren, Alex</v>
          </cell>
        </row>
        <row r="7946">
          <cell r="C7946">
            <v>595339</v>
          </cell>
          <cell r="M7946" t="str">
            <v>P</v>
          </cell>
          <cell r="O7946" t="str">
            <v>Muren, Drew</v>
          </cell>
        </row>
        <row r="7947">
          <cell r="C7947">
            <v>663437</v>
          </cell>
          <cell r="M7947" t="str">
            <v>CF</v>
          </cell>
          <cell r="O7947" t="str">
            <v>Muriel, Nestor</v>
          </cell>
        </row>
        <row r="7948">
          <cell r="C7948">
            <v>473242</v>
          </cell>
          <cell r="M7948" t="str">
            <v>3B</v>
          </cell>
          <cell r="O7948" t="str">
            <v>Murillo, Agustin</v>
          </cell>
        </row>
        <row r="7949">
          <cell r="C7949">
            <v>658275</v>
          </cell>
          <cell r="M7949" t="str">
            <v>P</v>
          </cell>
          <cell r="O7949" t="str">
            <v>Murillo, David</v>
          </cell>
        </row>
        <row r="7950">
          <cell r="C7950">
            <v>430906</v>
          </cell>
          <cell r="M7950" t="str">
            <v>2B</v>
          </cell>
          <cell r="O7950" t="str">
            <v>Murphy, Donnie</v>
          </cell>
        </row>
        <row r="7951">
          <cell r="C7951">
            <v>461815</v>
          </cell>
          <cell r="M7951" t="str">
            <v>OF</v>
          </cell>
          <cell r="O7951" t="str">
            <v>Murphy, David</v>
          </cell>
        </row>
        <row r="7952">
          <cell r="C7952">
            <v>502517</v>
          </cell>
          <cell r="M7952" t="str">
            <v>2B</v>
          </cell>
          <cell r="O7952" t="str">
            <v>Murphy, Daniel</v>
          </cell>
        </row>
        <row r="7953">
          <cell r="C7953">
            <v>543582</v>
          </cell>
          <cell r="M7953" t="str">
            <v>1B</v>
          </cell>
          <cell r="O7953" t="str">
            <v>Murphy, Jim</v>
          </cell>
        </row>
        <row r="7954">
          <cell r="C7954">
            <v>571974</v>
          </cell>
          <cell r="M7954" t="str">
            <v>C</v>
          </cell>
          <cell r="O7954" t="str">
            <v>Murphy, John Ryan</v>
          </cell>
        </row>
        <row r="7955">
          <cell r="C7955">
            <v>571975</v>
          </cell>
          <cell r="M7955" t="str">
            <v>C</v>
          </cell>
          <cell r="O7955" t="str">
            <v>Murphy, Jack</v>
          </cell>
        </row>
        <row r="7956">
          <cell r="C7956">
            <v>592580</v>
          </cell>
          <cell r="M7956" t="str">
            <v>P</v>
          </cell>
          <cell r="O7956" t="str">
            <v>Murphy, Griffin</v>
          </cell>
        </row>
        <row r="7957">
          <cell r="C7957">
            <v>594941</v>
          </cell>
          <cell r="M7957" t="str">
            <v>C</v>
          </cell>
          <cell r="O7957" t="str">
            <v>Murphy, Tanner</v>
          </cell>
        </row>
        <row r="7958">
          <cell r="C7958">
            <v>595340</v>
          </cell>
          <cell r="M7958" t="str">
            <v>P</v>
          </cell>
          <cell r="O7958" t="str">
            <v>Murphy, Sean</v>
          </cell>
        </row>
        <row r="7959">
          <cell r="C7959">
            <v>607659</v>
          </cell>
          <cell r="M7959" t="str">
            <v>OF</v>
          </cell>
          <cell r="O7959" t="str">
            <v>Murphy, Taylor</v>
          </cell>
        </row>
        <row r="7960">
          <cell r="C7960">
            <v>608596</v>
          </cell>
          <cell r="M7960" t="str">
            <v>C</v>
          </cell>
          <cell r="O7960" t="str">
            <v>Murphy, Tom</v>
          </cell>
        </row>
        <row r="7961">
          <cell r="C7961">
            <v>621479</v>
          </cell>
          <cell r="M7961" t="str">
            <v>RF</v>
          </cell>
          <cell r="O7961" t="str">
            <v>Murphy, Jon</v>
          </cell>
        </row>
        <row r="7962">
          <cell r="C7962">
            <v>641906</v>
          </cell>
          <cell r="M7962" t="str">
            <v>1B</v>
          </cell>
          <cell r="O7962" t="str">
            <v>Murphy, John</v>
          </cell>
        </row>
        <row r="7963">
          <cell r="C7963">
            <v>641907</v>
          </cell>
          <cell r="M7963" t="str">
            <v>P</v>
          </cell>
          <cell r="O7963" t="str">
            <v>Murphy, Patrick</v>
          </cell>
        </row>
        <row r="7964">
          <cell r="C7964">
            <v>641908</v>
          </cell>
          <cell r="M7964" t="str">
            <v>C</v>
          </cell>
          <cell r="O7964" t="str">
            <v>Murphy, Tanner</v>
          </cell>
        </row>
        <row r="7965">
          <cell r="C7965">
            <v>643465</v>
          </cell>
          <cell r="M7965" t="str">
            <v>C</v>
          </cell>
          <cell r="O7965" t="str">
            <v>Murphy, Alex</v>
          </cell>
        </row>
        <row r="7966">
          <cell r="C7966">
            <v>656781</v>
          </cell>
          <cell r="M7966" t="str">
            <v>P</v>
          </cell>
          <cell r="O7966" t="str">
            <v>Murphy, Chris</v>
          </cell>
        </row>
        <row r="7967">
          <cell r="C7967">
            <v>656782</v>
          </cell>
          <cell r="M7967" t="str">
            <v>LF</v>
          </cell>
          <cell r="O7967" t="str">
            <v>Murphy, Max</v>
          </cell>
        </row>
        <row r="7968">
          <cell r="C7968">
            <v>669221</v>
          </cell>
          <cell r="M7968" t="str">
            <v>C</v>
          </cell>
          <cell r="O7968" t="str">
            <v>Murphy, Sean</v>
          </cell>
        </row>
        <row r="7969">
          <cell r="C7969">
            <v>543583</v>
          </cell>
          <cell r="M7969" t="str">
            <v>P</v>
          </cell>
          <cell r="O7969" t="str">
            <v>Murray, Matt</v>
          </cell>
        </row>
        <row r="7970">
          <cell r="C7970">
            <v>596053</v>
          </cell>
          <cell r="M7970" t="str">
            <v>C</v>
          </cell>
          <cell r="O7970" t="str">
            <v>Murray, A.J.</v>
          </cell>
        </row>
        <row r="7971">
          <cell r="C7971">
            <v>605396</v>
          </cell>
          <cell r="M7971" t="str">
            <v>P</v>
          </cell>
          <cell r="O7971" t="str">
            <v>Murray, Colton</v>
          </cell>
        </row>
        <row r="7972">
          <cell r="C7972">
            <v>656784</v>
          </cell>
          <cell r="M7972" t="str">
            <v>LF</v>
          </cell>
          <cell r="O7972" t="str">
            <v>Murray, Byron</v>
          </cell>
        </row>
        <row r="7973">
          <cell r="C7973">
            <v>663307</v>
          </cell>
          <cell r="M7973" t="str">
            <v>P</v>
          </cell>
          <cell r="O7973" t="str">
            <v>Murray, Michael</v>
          </cell>
        </row>
        <row r="7974">
          <cell r="C7974">
            <v>444875</v>
          </cell>
          <cell r="M7974" t="str">
            <v>RF</v>
          </cell>
          <cell r="O7974" t="str">
            <v>Murton, Matt</v>
          </cell>
        </row>
        <row r="7975">
          <cell r="C7975">
            <v>659065</v>
          </cell>
          <cell r="M7975" t="str">
            <v>SS</v>
          </cell>
          <cell r="O7975" t="str">
            <v>Muscarello, Christian</v>
          </cell>
        </row>
        <row r="7976">
          <cell r="C7976">
            <v>643466</v>
          </cell>
          <cell r="M7976" t="str">
            <v>P</v>
          </cell>
          <cell r="O7976" t="str">
            <v>Musgrave, Harrison</v>
          </cell>
        </row>
        <row r="7977">
          <cell r="C7977">
            <v>605397</v>
          </cell>
          <cell r="M7977" t="str">
            <v>P</v>
          </cell>
          <cell r="O7977" t="str">
            <v>Musgrove, Joe</v>
          </cell>
        </row>
        <row r="7978">
          <cell r="C7978">
            <v>608589</v>
          </cell>
          <cell r="M7978" t="str">
            <v>LF</v>
          </cell>
          <cell r="O7978" t="str">
            <v>Mustelier, Ronnier</v>
          </cell>
        </row>
        <row r="7979">
          <cell r="C7979">
            <v>607433</v>
          </cell>
          <cell r="M7979" t="str">
            <v>P</v>
          </cell>
          <cell r="O7979" t="str">
            <v>Mutz, Nick</v>
          </cell>
        </row>
        <row r="7980">
          <cell r="C7980">
            <v>665922</v>
          </cell>
          <cell r="M7980" t="str">
            <v>OF</v>
          </cell>
          <cell r="O7980" t="str">
            <v>Muzziotti, Simon</v>
          </cell>
        </row>
        <row r="7981">
          <cell r="C7981">
            <v>501851</v>
          </cell>
          <cell r="M7981" t="str">
            <v>CF</v>
          </cell>
          <cell r="O7981" t="str">
            <v>Myers, D'Arby</v>
          </cell>
        </row>
        <row r="7982">
          <cell r="C7982">
            <v>571976</v>
          </cell>
          <cell r="M7982" t="str">
            <v>1B</v>
          </cell>
          <cell r="O7982" t="str">
            <v>Myers, Wil</v>
          </cell>
        </row>
        <row r="7983">
          <cell r="C7983">
            <v>665411</v>
          </cell>
          <cell r="M7983" t="str">
            <v>P</v>
          </cell>
          <cell r="O7983" t="str">
            <v>Myers, Aaron</v>
          </cell>
        </row>
        <row r="7984">
          <cell r="C7984">
            <v>668964</v>
          </cell>
          <cell r="M7984" t="str">
            <v>P</v>
          </cell>
          <cell r="O7984" t="str">
            <v>Myers, Tobias</v>
          </cell>
        </row>
        <row r="7985">
          <cell r="C7985">
            <v>670169</v>
          </cell>
          <cell r="M7985" t="str">
            <v>P</v>
          </cell>
          <cell r="O7985" t="str">
            <v>Myers, D.J.</v>
          </cell>
        </row>
        <row r="7986">
          <cell r="C7986">
            <v>670461</v>
          </cell>
          <cell r="M7986" t="str">
            <v>OF</v>
          </cell>
          <cell r="O7986" t="str">
            <v>Myers, Connor</v>
          </cell>
        </row>
        <row r="7987">
          <cell r="C7987">
            <v>592582</v>
          </cell>
          <cell r="M7987" t="str">
            <v>LF</v>
          </cell>
          <cell r="O7987" t="str">
            <v>Myles, Bryson</v>
          </cell>
        </row>
        <row r="7988">
          <cell r="C7988">
            <v>607041</v>
          </cell>
          <cell r="M7988" t="str">
            <v>LF</v>
          </cell>
          <cell r="O7988" t="str">
            <v>Myles, Candon</v>
          </cell>
        </row>
        <row r="7989">
          <cell r="C7989">
            <v>294558</v>
          </cell>
          <cell r="M7989" t="str">
            <v>LF</v>
          </cell>
          <cell r="O7989" t="str">
            <v>Nady, Xavier</v>
          </cell>
        </row>
        <row r="7990">
          <cell r="C7990">
            <v>665132</v>
          </cell>
          <cell r="M7990" t="str">
            <v>P</v>
          </cell>
          <cell r="O7990" t="str">
            <v>Naemark, Steve</v>
          </cell>
        </row>
        <row r="7991">
          <cell r="C7991">
            <v>665099</v>
          </cell>
          <cell r="M7991" t="str">
            <v>OF</v>
          </cell>
          <cell r="O7991" t="str">
            <v>Nagle, Ryan</v>
          </cell>
        </row>
        <row r="7992">
          <cell r="C7992">
            <v>664942</v>
          </cell>
          <cell r="M7992" t="str">
            <v>P</v>
          </cell>
          <cell r="O7992" t="str">
            <v>Naile, James</v>
          </cell>
        </row>
        <row r="7993">
          <cell r="C7993">
            <v>493141</v>
          </cell>
          <cell r="M7993" t="str">
            <v>2B</v>
          </cell>
          <cell r="O7993" t="str">
            <v>Nakajima, Hiroyuki</v>
          </cell>
        </row>
        <row r="7994">
          <cell r="C7994">
            <v>608355</v>
          </cell>
          <cell r="M7994" t="str">
            <v>P</v>
          </cell>
          <cell r="O7994" t="str">
            <v>Nakaushiro, Yuhei</v>
          </cell>
        </row>
        <row r="7995">
          <cell r="C7995">
            <v>667297</v>
          </cell>
          <cell r="M7995" t="str">
            <v>P</v>
          </cell>
          <cell r="O7995" t="str">
            <v>Nance, Tommy</v>
          </cell>
        </row>
        <row r="7996">
          <cell r="C7996">
            <v>451515</v>
          </cell>
          <cell r="M7996" t="str">
            <v>OF</v>
          </cell>
          <cell r="O7996" t="str">
            <v>Nanita, Ricardo</v>
          </cell>
        </row>
        <row r="7997">
          <cell r="C7997">
            <v>435063</v>
          </cell>
          <cell r="M7997" t="str">
            <v>1B</v>
          </cell>
          <cell r="O7997" t="str">
            <v>Napoli, Mike</v>
          </cell>
        </row>
        <row r="7998">
          <cell r="C7998">
            <v>641909</v>
          </cell>
          <cell r="M7998" t="str">
            <v>P</v>
          </cell>
          <cell r="O7998" t="str">
            <v>Napoli, David</v>
          </cell>
        </row>
        <row r="7999">
          <cell r="C7999">
            <v>596054</v>
          </cell>
          <cell r="M7999" t="str">
            <v>P</v>
          </cell>
          <cell r="O7999" t="str">
            <v>Napolitano, Joe</v>
          </cell>
        </row>
        <row r="8000">
          <cell r="C8000">
            <v>607429</v>
          </cell>
          <cell r="M8000" t="str">
            <v>P</v>
          </cell>
          <cell r="O8000" t="str">
            <v>Nappo, Greg</v>
          </cell>
        </row>
        <row r="8001">
          <cell r="C8001">
            <v>571980</v>
          </cell>
          <cell r="M8001" t="str">
            <v>CF</v>
          </cell>
          <cell r="O8001" t="str">
            <v>Naquin, Tyler</v>
          </cell>
        </row>
        <row r="8002">
          <cell r="C8002">
            <v>661429</v>
          </cell>
          <cell r="M8002" t="str">
            <v>P</v>
          </cell>
          <cell r="O8002" t="str">
            <v>Naranjo, Edintson</v>
          </cell>
        </row>
        <row r="8003">
          <cell r="C8003">
            <v>660687</v>
          </cell>
          <cell r="M8003" t="str">
            <v>SS</v>
          </cell>
          <cell r="O8003" t="str">
            <v>Narea, Rafael</v>
          </cell>
        </row>
        <row r="8004">
          <cell r="C8004">
            <v>592583</v>
          </cell>
          <cell r="M8004" t="str">
            <v>1B</v>
          </cell>
          <cell r="O8004" t="str">
            <v>Narron, Connor</v>
          </cell>
        </row>
        <row r="8005">
          <cell r="C8005">
            <v>553882</v>
          </cell>
          <cell r="M8005" t="str">
            <v>C</v>
          </cell>
          <cell r="O8005" t="str">
            <v>Narvaez, Omar</v>
          </cell>
        </row>
        <row r="8006">
          <cell r="C8006">
            <v>650882</v>
          </cell>
          <cell r="M8006" t="str">
            <v>P</v>
          </cell>
          <cell r="O8006" t="str">
            <v>Narvaez, Jesus</v>
          </cell>
        </row>
        <row r="8007">
          <cell r="C8007">
            <v>665966</v>
          </cell>
          <cell r="M8007" t="str">
            <v>C</v>
          </cell>
          <cell r="O8007" t="str">
            <v>Narvaez, Carlos</v>
          </cell>
        </row>
        <row r="8008">
          <cell r="C8008">
            <v>429780</v>
          </cell>
          <cell r="M8008" t="str">
            <v>P</v>
          </cell>
          <cell r="O8008" t="str">
            <v>Narveson, Chris</v>
          </cell>
        </row>
        <row r="8009">
          <cell r="C8009">
            <v>571981</v>
          </cell>
          <cell r="M8009" t="str">
            <v>1B</v>
          </cell>
          <cell r="O8009" t="str">
            <v>Nash, Telvin</v>
          </cell>
        </row>
        <row r="8010">
          <cell r="C8010">
            <v>150274</v>
          </cell>
          <cell r="M8010" t="str">
            <v>P</v>
          </cell>
          <cell r="O8010" t="str">
            <v>Nathan, Joe</v>
          </cell>
        </row>
        <row r="8011">
          <cell r="C8011">
            <v>633830</v>
          </cell>
          <cell r="M8011" t="str">
            <v>2B</v>
          </cell>
          <cell r="O8011" t="str">
            <v>Nathans, Tucker</v>
          </cell>
        </row>
        <row r="8012">
          <cell r="C8012">
            <v>537953</v>
          </cell>
          <cell r="M8012" t="str">
            <v>LF</v>
          </cell>
          <cell r="O8012" t="str">
            <v>Nava, Daniel</v>
          </cell>
        </row>
        <row r="8013">
          <cell r="C8013">
            <v>640459</v>
          </cell>
          <cell r="M8013" t="str">
            <v>C</v>
          </cell>
          <cell r="O8013" t="str">
            <v>Navarreto, Brian</v>
          </cell>
        </row>
        <row r="8014">
          <cell r="C8014">
            <v>425900</v>
          </cell>
          <cell r="M8014" t="str">
            <v>C</v>
          </cell>
          <cell r="O8014" t="str">
            <v>Navarro, Dioner</v>
          </cell>
        </row>
        <row r="8015">
          <cell r="C8015">
            <v>519068</v>
          </cell>
          <cell r="M8015" t="str">
            <v>1B</v>
          </cell>
          <cell r="O8015" t="str">
            <v>Navarro, Efren</v>
          </cell>
        </row>
        <row r="8016">
          <cell r="C8016">
            <v>519071</v>
          </cell>
          <cell r="M8016" t="str">
            <v>2B</v>
          </cell>
          <cell r="O8016" t="str">
            <v>Navarro, Rey</v>
          </cell>
        </row>
        <row r="8017">
          <cell r="C8017">
            <v>554333</v>
          </cell>
          <cell r="M8017" t="str">
            <v>SS</v>
          </cell>
          <cell r="O8017" t="str">
            <v>Navarro, Raul</v>
          </cell>
        </row>
        <row r="8018">
          <cell r="C8018">
            <v>608576</v>
          </cell>
          <cell r="M8018" t="str">
            <v>P</v>
          </cell>
          <cell r="O8018" t="str">
            <v>Navarro, Gerardo</v>
          </cell>
        </row>
        <row r="8019">
          <cell r="C8019">
            <v>621597</v>
          </cell>
          <cell r="M8019" t="str">
            <v>C</v>
          </cell>
          <cell r="O8019" t="str">
            <v>Navarro, Franklin</v>
          </cell>
        </row>
        <row r="8020">
          <cell r="C8020">
            <v>660622</v>
          </cell>
          <cell r="M8020" t="str">
            <v>SS</v>
          </cell>
          <cell r="O8020" t="str">
            <v>Navarro, Jesus</v>
          </cell>
        </row>
        <row r="8021">
          <cell r="C8021">
            <v>665842</v>
          </cell>
          <cell r="M8021" t="str">
            <v>P</v>
          </cell>
          <cell r="O8021" t="str">
            <v>Navarro, Orlandy</v>
          </cell>
        </row>
        <row r="8022">
          <cell r="C8022">
            <v>665888</v>
          </cell>
          <cell r="M8022" t="str">
            <v>SS</v>
          </cell>
          <cell r="O8022" t="str">
            <v>Navarro, Cristopher</v>
          </cell>
        </row>
        <row r="8023">
          <cell r="C8023">
            <v>666597</v>
          </cell>
          <cell r="M8023" t="str">
            <v>P</v>
          </cell>
          <cell r="O8023" t="str">
            <v>Navarro, Raymar</v>
          </cell>
        </row>
        <row r="8024">
          <cell r="C8024">
            <v>593163</v>
          </cell>
          <cell r="M8024" t="str">
            <v>P</v>
          </cell>
          <cell r="O8024" t="str">
            <v>Navas, Carlos</v>
          </cell>
        </row>
        <row r="8025">
          <cell r="C8025">
            <v>640638</v>
          </cell>
          <cell r="M8025" t="str">
            <v>P</v>
          </cell>
          <cell r="O8025" t="str">
            <v>Navas, Adrian</v>
          </cell>
        </row>
        <row r="8026">
          <cell r="C8026">
            <v>650729</v>
          </cell>
          <cell r="M8026" t="str">
            <v>C</v>
          </cell>
          <cell r="O8026" t="str">
            <v>Navas, Eduardo</v>
          </cell>
        </row>
        <row r="8027">
          <cell r="C8027">
            <v>660434</v>
          </cell>
          <cell r="M8027" t="str">
            <v>P</v>
          </cell>
          <cell r="O8027" t="str">
            <v>Navas, Javier</v>
          </cell>
        </row>
        <row r="8028">
          <cell r="C8028">
            <v>667700</v>
          </cell>
          <cell r="M8028" t="str">
            <v>P</v>
          </cell>
          <cell r="O8028" t="str">
            <v>Navilhon, Joe</v>
          </cell>
        </row>
        <row r="8029">
          <cell r="C8029">
            <v>592585</v>
          </cell>
          <cell r="M8029" t="str">
            <v>C</v>
          </cell>
          <cell r="O8029" t="str">
            <v>Navin, Spencer</v>
          </cell>
        </row>
        <row r="8030">
          <cell r="C8030">
            <v>608356</v>
          </cell>
          <cell r="M8030" t="str">
            <v>3B</v>
          </cell>
          <cell r="O8030" t="str">
            <v>Nay, Mitch</v>
          </cell>
        </row>
        <row r="8031">
          <cell r="C8031">
            <v>647304</v>
          </cell>
          <cell r="M8031" t="str">
            <v>1B</v>
          </cell>
          <cell r="O8031" t="str">
            <v>Naylor, Josh</v>
          </cell>
        </row>
        <row r="8032">
          <cell r="C8032">
            <v>519072</v>
          </cell>
          <cell r="M8032" t="str">
            <v>P</v>
          </cell>
          <cell r="O8032" t="str">
            <v>Nazario, Iden</v>
          </cell>
        </row>
        <row r="8033">
          <cell r="C8033">
            <v>489166</v>
          </cell>
          <cell r="M8033" t="str">
            <v>1B</v>
          </cell>
          <cell r="O8033" t="str">
            <v>Neal, Thomas</v>
          </cell>
        </row>
        <row r="8034">
          <cell r="C8034">
            <v>594943</v>
          </cell>
          <cell r="M8034" t="str">
            <v>P</v>
          </cell>
          <cell r="O8034" t="str">
            <v>Neal, Zach</v>
          </cell>
        </row>
        <row r="8035">
          <cell r="C8035">
            <v>592587</v>
          </cell>
          <cell r="M8035" t="str">
            <v>C</v>
          </cell>
          <cell r="O8035" t="str">
            <v>Neda, Rafael</v>
          </cell>
        </row>
        <row r="8036">
          <cell r="C8036">
            <v>571982</v>
          </cell>
          <cell r="M8036" t="str">
            <v>P</v>
          </cell>
          <cell r="O8036" t="str">
            <v>Needy, James</v>
          </cell>
        </row>
        <row r="8037">
          <cell r="C8037">
            <v>519073</v>
          </cell>
          <cell r="M8037" t="str">
            <v>OF</v>
          </cell>
          <cell r="O8037" t="str">
            <v>Neff, Steven</v>
          </cell>
        </row>
        <row r="8038">
          <cell r="C8038">
            <v>608423</v>
          </cell>
          <cell r="M8038" t="str">
            <v>P</v>
          </cell>
          <cell r="O8038" t="str">
            <v>Negrette, Alirio</v>
          </cell>
        </row>
        <row r="8039">
          <cell r="C8039">
            <v>594582</v>
          </cell>
          <cell r="M8039" t="str">
            <v>P</v>
          </cell>
          <cell r="O8039" t="str">
            <v>Negrin, Yoanner</v>
          </cell>
        </row>
        <row r="8040">
          <cell r="C8040">
            <v>502117</v>
          </cell>
          <cell r="M8040" t="str">
            <v>2B</v>
          </cell>
          <cell r="O8040" t="str">
            <v>Negron, Kristopher</v>
          </cell>
        </row>
        <row r="8041">
          <cell r="C8041">
            <v>641910</v>
          </cell>
          <cell r="M8041" t="str">
            <v>2B</v>
          </cell>
          <cell r="O8041" t="str">
            <v>Negron, Steven</v>
          </cell>
        </row>
        <row r="8042">
          <cell r="C8042">
            <v>664215</v>
          </cell>
          <cell r="M8042" t="str">
            <v>OF</v>
          </cell>
          <cell r="O8042" t="str">
            <v>Nehrir, Zach</v>
          </cell>
        </row>
        <row r="8043">
          <cell r="C8043">
            <v>663734</v>
          </cell>
          <cell r="M8043" t="str">
            <v>P</v>
          </cell>
          <cell r="O8043" t="str">
            <v>Neidert, Nick</v>
          </cell>
        </row>
        <row r="8044">
          <cell r="C8044">
            <v>607042</v>
          </cell>
          <cell r="M8044" t="str">
            <v>P</v>
          </cell>
          <cell r="O8044" t="str">
            <v>Neil, Matt</v>
          </cell>
        </row>
        <row r="8045">
          <cell r="C8045">
            <v>623284</v>
          </cell>
          <cell r="M8045" t="str">
            <v>C</v>
          </cell>
          <cell r="O8045" t="str">
            <v>Neil, Charlie</v>
          </cell>
        </row>
        <row r="8046">
          <cell r="C8046">
            <v>645521</v>
          </cell>
          <cell r="M8046" t="str">
            <v>P</v>
          </cell>
          <cell r="O8046" t="str">
            <v>Neiman, Troy</v>
          </cell>
        </row>
        <row r="8047">
          <cell r="C8047">
            <v>519075</v>
          </cell>
          <cell r="M8047" t="str">
            <v>P</v>
          </cell>
          <cell r="O8047" t="str">
            <v>Nelo, Hector</v>
          </cell>
        </row>
        <row r="8048">
          <cell r="C8048">
            <v>642679</v>
          </cell>
          <cell r="M8048" t="str">
            <v>P</v>
          </cell>
          <cell r="O8048" t="str">
            <v>Nelo, Emerson</v>
          </cell>
        </row>
        <row r="8049">
          <cell r="C8049">
            <v>434525</v>
          </cell>
          <cell r="M8049" t="str">
            <v>1B</v>
          </cell>
          <cell r="O8049" t="str">
            <v>Nelson, Brad</v>
          </cell>
        </row>
        <row r="8050">
          <cell r="C8050">
            <v>451998</v>
          </cell>
          <cell r="M8050" t="str">
            <v>P</v>
          </cell>
          <cell r="O8050" t="str">
            <v>Nelson, Maximo</v>
          </cell>
        </row>
        <row r="8051">
          <cell r="C8051">
            <v>455126</v>
          </cell>
          <cell r="M8051" t="str">
            <v>3B</v>
          </cell>
          <cell r="O8051" t="str">
            <v>Nelson, Chris</v>
          </cell>
        </row>
        <row r="8052">
          <cell r="C8052">
            <v>519076</v>
          </cell>
          <cell r="M8052" t="str">
            <v>P</v>
          </cell>
          <cell r="O8052" t="str">
            <v>Nelson, Jimmy</v>
          </cell>
        </row>
        <row r="8053">
          <cell r="C8053">
            <v>641911</v>
          </cell>
          <cell r="M8053" t="str">
            <v>C</v>
          </cell>
          <cell r="O8053" t="str">
            <v>Nelson, Grant</v>
          </cell>
        </row>
        <row r="8054">
          <cell r="C8054">
            <v>656793</v>
          </cell>
          <cell r="M8054" t="str">
            <v>P</v>
          </cell>
          <cell r="O8054" t="str">
            <v>Nelson, Nick</v>
          </cell>
        </row>
        <row r="8055">
          <cell r="C8055">
            <v>663445</v>
          </cell>
          <cell r="M8055" t="str">
            <v>SS</v>
          </cell>
          <cell r="O8055" t="str">
            <v>Nelson, James</v>
          </cell>
        </row>
        <row r="8056">
          <cell r="C8056">
            <v>664030</v>
          </cell>
          <cell r="M8056" t="str">
            <v>P</v>
          </cell>
          <cell r="O8056" t="str">
            <v>Nelson, Makay</v>
          </cell>
        </row>
        <row r="8057">
          <cell r="C8057">
            <v>664809</v>
          </cell>
          <cell r="M8057" t="str">
            <v>OF</v>
          </cell>
          <cell r="O8057" t="str">
            <v>Nelson, Mark</v>
          </cell>
        </row>
        <row r="8058">
          <cell r="C8058">
            <v>670053</v>
          </cell>
          <cell r="M8058" t="str">
            <v>OF</v>
          </cell>
          <cell r="O8058" t="str">
            <v>Nelson, Hosea</v>
          </cell>
        </row>
        <row r="8059">
          <cell r="C8059">
            <v>593576</v>
          </cell>
          <cell r="M8059" t="str">
            <v>P</v>
          </cell>
          <cell r="O8059" t="str">
            <v>Neris, Hector</v>
          </cell>
        </row>
        <row r="8060">
          <cell r="C8060">
            <v>670418</v>
          </cell>
          <cell r="M8060" t="str">
            <v>P</v>
          </cell>
          <cell r="O8060" t="str">
            <v>Nesbit, Cody</v>
          </cell>
        </row>
        <row r="8061">
          <cell r="C8061">
            <v>553970</v>
          </cell>
          <cell r="M8061" t="str">
            <v>P</v>
          </cell>
          <cell r="O8061" t="str">
            <v>Nesbitt, Angel</v>
          </cell>
        </row>
        <row r="8062">
          <cell r="C8062">
            <v>450212</v>
          </cell>
          <cell r="M8062" t="str">
            <v>P</v>
          </cell>
          <cell r="O8062" t="str">
            <v>Neshek, Pat</v>
          </cell>
        </row>
        <row r="8063">
          <cell r="C8063">
            <v>664104</v>
          </cell>
          <cell r="M8063" t="str">
            <v>OF</v>
          </cell>
          <cell r="O8063" t="str">
            <v>Neslony, Tyler</v>
          </cell>
        </row>
        <row r="8064">
          <cell r="C8064">
            <v>663407</v>
          </cell>
          <cell r="M8064" t="str">
            <v>3B</v>
          </cell>
          <cell r="O8064" t="str">
            <v>Nesovic, Robert</v>
          </cell>
        </row>
        <row r="8065">
          <cell r="C8065">
            <v>571988</v>
          </cell>
          <cell r="M8065" t="str">
            <v>P</v>
          </cell>
          <cell r="O8065" t="str">
            <v>Nesseth, Mike</v>
          </cell>
        </row>
        <row r="8066">
          <cell r="C8066">
            <v>574888</v>
          </cell>
          <cell r="M8066" t="str">
            <v>C</v>
          </cell>
          <cell r="O8066" t="str">
            <v>Nessy, Santiago</v>
          </cell>
        </row>
        <row r="8067">
          <cell r="C8067">
            <v>595343</v>
          </cell>
          <cell r="M8067" t="str">
            <v>C</v>
          </cell>
          <cell r="O8067" t="str">
            <v>Nester, John</v>
          </cell>
        </row>
        <row r="8068">
          <cell r="C8068">
            <v>663999</v>
          </cell>
          <cell r="M8068" t="str">
            <v>P</v>
          </cell>
          <cell r="O8068" t="str">
            <v>Neubeck, Travis</v>
          </cell>
        </row>
        <row r="8069">
          <cell r="C8069">
            <v>641913</v>
          </cell>
          <cell r="M8069" t="str">
            <v>3B</v>
          </cell>
          <cell r="O8069" t="str">
            <v>Neuhaus, Tucker</v>
          </cell>
        </row>
        <row r="8070">
          <cell r="C8070">
            <v>657695</v>
          </cell>
          <cell r="M8070" t="str">
            <v>P</v>
          </cell>
          <cell r="O8070" t="str">
            <v>Neumann, Nick</v>
          </cell>
        </row>
        <row r="8071">
          <cell r="C8071">
            <v>641914</v>
          </cell>
          <cell r="M8071" t="str">
            <v>3B</v>
          </cell>
          <cell r="O8071" t="str">
            <v>Neuse, Sheldon</v>
          </cell>
        </row>
        <row r="8072">
          <cell r="C8072">
            <v>457764</v>
          </cell>
          <cell r="M8072" t="str">
            <v>P</v>
          </cell>
          <cell r="O8072" t="str">
            <v>Nevarez, Matt</v>
          </cell>
        </row>
        <row r="8073">
          <cell r="C8073">
            <v>657696</v>
          </cell>
          <cell r="M8073" t="str">
            <v>C</v>
          </cell>
          <cell r="O8073" t="str">
            <v>Nevarez, Wigberto</v>
          </cell>
        </row>
        <row r="8074">
          <cell r="C8074">
            <v>596720</v>
          </cell>
          <cell r="M8074" t="str">
            <v>P</v>
          </cell>
          <cell r="O8074" t="str">
            <v>Neverauskas, Dovydas</v>
          </cell>
        </row>
        <row r="8075">
          <cell r="C8075">
            <v>663527</v>
          </cell>
          <cell r="M8075" t="str">
            <v>3B</v>
          </cell>
          <cell r="O8075" t="str">
            <v>Nevin, Tyler</v>
          </cell>
        </row>
        <row r="8076">
          <cell r="C8076">
            <v>623470</v>
          </cell>
          <cell r="M8076" t="str">
            <v>P</v>
          </cell>
          <cell r="O8076" t="str">
            <v>Newberry, Jake</v>
          </cell>
        </row>
        <row r="8077">
          <cell r="C8077">
            <v>641915</v>
          </cell>
          <cell r="M8077" t="str">
            <v>P</v>
          </cell>
          <cell r="O8077" t="str">
            <v>Newberry, Jacob</v>
          </cell>
        </row>
        <row r="8078">
          <cell r="C8078">
            <v>460313</v>
          </cell>
          <cell r="M8078" t="str">
            <v>P</v>
          </cell>
          <cell r="O8078" t="str">
            <v>Newby, Kyler</v>
          </cell>
        </row>
        <row r="8079">
          <cell r="C8079">
            <v>656794</v>
          </cell>
          <cell r="M8079" t="str">
            <v>P</v>
          </cell>
          <cell r="O8079" t="str">
            <v>Newcomb, Sean</v>
          </cell>
        </row>
        <row r="8080">
          <cell r="C8080">
            <v>622236</v>
          </cell>
          <cell r="M8080" t="str">
            <v>P</v>
          </cell>
          <cell r="O8080" t="str">
            <v>Newell, Ryan</v>
          </cell>
        </row>
        <row r="8081">
          <cell r="C8081">
            <v>665017</v>
          </cell>
          <cell r="M8081" t="str">
            <v>OF</v>
          </cell>
          <cell r="O8081" t="str">
            <v>Newell, Cameron</v>
          </cell>
        </row>
        <row r="8082">
          <cell r="C8082">
            <v>519078</v>
          </cell>
          <cell r="M8082" t="str">
            <v>RF</v>
          </cell>
          <cell r="O8082" t="str">
            <v>Newman, Matt</v>
          </cell>
        </row>
        <row r="8083">
          <cell r="C8083">
            <v>621028</v>
          </cell>
          <cell r="M8083" t="str">
            <v>SS</v>
          </cell>
          <cell r="O8083" t="str">
            <v>Newman, Kevin</v>
          </cell>
        </row>
        <row r="8084">
          <cell r="C8084">
            <v>643469</v>
          </cell>
          <cell r="M8084" t="str">
            <v>RF</v>
          </cell>
          <cell r="O8084" t="str">
            <v>Newman, Alex</v>
          </cell>
        </row>
        <row r="8085">
          <cell r="C8085">
            <v>664934</v>
          </cell>
          <cell r="M8085" t="str">
            <v>1B</v>
          </cell>
          <cell r="O8085" t="str">
            <v>Newman, Hunter</v>
          </cell>
        </row>
        <row r="8086">
          <cell r="C8086">
            <v>664714</v>
          </cell>
          <cell r="M8086" t="str">
            <v>P</v>
          </cell>
          <cell r="O8086" t="str">
            <v>Newsome, Ljay</v>
          </cell>
        </row>
        <row r="8087">
          <cell r="C8087">
            <v>641917</v>
          </cell>
          <cell r="M8087" t="str">
            <v>P</v>
          </cell>
          <cell r="O8087" t="str">
            <v>Newton, Dallas</v>
          </cell>
        </row>
        <row r="8088">
          <cell r="C8088">
            <v>656795</v>
          </cell>
          <cell r="M8088" t="str">
            <v>P</v>
          </cell>
          <cell r="O8088" t="str">
            <v>Newton, Jeremy</v>
          </cell>
        </row>
        <row r="8089">
          <cell r="C8089">
            <v>665989</v>
          </cell>
          <cell r="M8089" t="str">
            <v>SS</v>
          </cell>
          <cell r="O8089" t="str">
            <v>Newton, Shervyen</v>
          </cell>
        </row>
        <row r="8090">
          <cell r="C8090">
            <v>547912</v>
          </cell>
          <cell r="M8090" t="str">
            <v>SS</v>
          </cell>
          <cell r="O8090" t="str">
            <v>Ngoepe, Gift</v>
          </cell>
        </row>
        <row r="8091">
          <cell r="C8091">
            <v>667230</v>
          </cell>
          <cell r="M8091" t="str">
            <v>SS</v>
          </cell>
          <cell r="O8091" t="str">
            <v>Ngoepe, Victor</v>
          </cell>
        </row>
        <row r="8092">
          <cell r="C8092">
            <v>665806</v>
          </cell>
          <cell r="M8092" t="str">
            <v>P</v>
          </cell>
          <cell r="O8092" t="str">
            <v>Nicacio, Winston</v>
          </cell>
        </row>
        <row r="8093">
          <cell r="C8093">
            <v>504379</v>
          </cell>
          <cell r="M8093" t="str">
            <v>P</v>
          </cell>
          <cell r="O8093" t="str">
            <v>Nicasio, Juan</v>
          </cell>
        </row>
        <row r="8094">
          <cell r="C8094">
            <v>641918</v>
          </cell>
          <cell r="M8094" t="str">
            <v>P</v>
          </cell>
          <cell r="O8094" t="str">
            <v>Nicely, Austin</v>
          </cell>
        </row>
        <row r="8095">
          <cell r="C8095">
            <v>592592</v>
          </cell>
          <cell r="M8095" t="str">
            <v>C</v>
          </cell>
          <cell r="O8095" t="str">
            <v>Nicholas, Brett</v>
          </cell>
        </row>
        <row r="8096">
          <cell r="C8096">
            <v>665310</v>
          </cell>
          <cell r="M8096" t="str">
            <v>P</v>
          </cell>
          <cell r="O8096" t="str">
            <v>Nichols, Ty</v>
          </cell>
        </row>
        <row r="8097">
          <cell r="C8097">
            <v>545356</v>
          </cell>
          <cell r="M8097" t="str">
            <v>LF</v>
          </cell>
          <cell r="O8097" t="str">
            <v>Nick, David</v>
          </cell>
        </row>
        <row r="8098">
          <cell r="C8098">
            <v>435081</v>
          </cell>
          <cell r="M8098" t="str">
            <v>C</v>
          </cell>
          <cell r="O8098" t="str">
            <v>Nickeas, Mike</v>
          </cell>
        </row>
        <row r="8099">
          <cell r="C8099">
            <v>573059</v>
          </cell>
          <cell r="M8099" t="str">
            <v>3B</v>
          </cell>
          <cell r="O8099" t="str">
            <v>Nicol, Sean</v>
          </cell>
        </row>
        <row r="8100">
          <cell r="C8100">
            <v>592593</v>
          </cell>
          <cell r="M8100" t="str">
            <v>P</v>
          </cell>
          <cell r="O8100" t="str">
            <v>Nicolino, Justin</v>
          </cell>
        </row>
        <row r="8101">
          <cell r="C8101">
            <v>621512</v>
          </cell>
          <cell r="M8101" t="str">
            <v>C</v>
          </cell>
          <cell r="O8101" t="str">
            <v>Nido, Tomas</v>
          </cell>
        </row>
        <row r="8102">
          <cell r="C8102">
            <v>585691</v>
          </cell>
          <cell r="M8102" t="str">
            <v>P</v>
          </cell>
          <cell r="O8102" t="str">
            <v>Niebla, Luis Alberto</v>
          </cell>
        </row>
        <row r="8103">
          <cell r="C8103">
            <v>592594</v>
          </cell>
          <cell r="M8103" t="str">
            <v>P</v>
          </cell>
          <cell r="O8103" t="str">
            <v>Nielsen, Trey</v>
          </cell>
        </row>
        <row r="8104">
          <cell r="C8104">
            <v>670367</v>
          </cell>
          <cell r="M8104" t="str">
            <v>P</v>
          </cell>
          <cell r="O8104" t="str">
            <v>Nielsen, J.D.</v>
          </cell>
        </row>
        <row r="8105">
          <cell r="C8105">
            <v>477003</v>
          </cell>
          <cell r="M8105" t="str">
            <v>P</v>
          </cell>
          <cell r="O8105" t="str">
            <v>Niese, Jonathon</v>
          </cell>
        </row>
        <row r="8106">
          <cell r="C8106">
            <v>543589</v>
          </cell>
          <cell r="M8106" t="str">
            <v>C</v>
          </cell>
          <cell r="O8106" t="str">
            <v>Nieto, Adrian</v>
          </cell>
        </row>
        <row r="8107">
          <cell r="C8107">
            <v>602136</v>
          </cell>
          <cell r="M8107" t="str">
            <v>C</v>
          </cell>
          <cell r="O8107" t="str">
            <v>Nieto, Arturo</v>
          </cell>
        </row>
        <row r="8108">
          <cell r="C8108">
            <v>661425</v>
          </cell>
          <cell r="M8108" t="str">
            <v>C</v>
          </cell>
          <cell r="O8108" t="str">
            <v>Nieto, Felix</v>
          </cell>
        </row>
        <row r="8109">
          <cell r="C8109">
            <v>543590</v>
          </cell>
          <cell r="M8109" t="str">
            <v>CF</v>
          </cell>
          <cell r="O8109" t="str">
            <v>Nieuwenhuis, Kirk</v>
          </cell>
        </row>
        <row r="8110">
          <cell r="C8110">
            <v>430588</v>
          </cell>
          <cell r="M8110" t="str">
            <v>P</v>
          </cell>
          <cell r="O8110" t="str">
            <v>Nieve, Fernando</v>
          </cell>
        </row>
        <row r="8111">
          <cell r="C8111">
            <v>408242</v>
          </cell>
          <cell r="M8111" t="str">
            <v>C</v>
          </cell>
          <cell r="O8111" t="str">
            <v>Nieves, Wil</v>
          </cell>
        </row>
        <row r="8112">
          <cell r="C8112">
            <v>447825</v>
          </cell>
          <cell r="M8112" t="str">
            <v>3B</v>
          </cell>
          <cell r="O8112" t="str">
            <v>Nieves, Abel</v>
          </cell>
        </row>
        <row r="8113">
          <cell r="C8113">
            <v>519080</v>
          </cell>
          <cell r="M8113" t="str">
            <v>P</v>
          </cell>
          <cell r="O8113" t="str">
            <v>Nieves, Efrain</v>
          </cell>
        </row>
        <row r="8114">
          <cell r="C8114">
            <v>665480</v>
          </cell>
          <cell r="M8114" t="str">
            <v>P</v>
          </cell>
          <cell r="O8114" t="str">
            <v>Nieves, Kerwin</v>
          </cell>
        </row>
        <row r="8115">
          <cell r="C8115">
            <v>663841</v>
          </cell>
          <cell r="M8115" t="str">
            <v>P</v>
          </cell>
          <cell r="O8115" t="str">
            <v>Nikorak, Mike</v>
          </cell>
        </row>
        <row r="8116">
          <cell r="C8116">
            <v>599413</v>
          </cell>
          <cell r="M8116" t="str">
            <v>IF</v>
          </cell>
          <cell r="O8116" t="str">
            <v>Nilsson, Mitch</v>
          </cell>
        </row>
        <row r="8117">
          <cell r="C8117">
            <v>607043</v>
          </cell>
          <cell r="M8117" t="str">
            <v>CF</v>
          </cell>
          <cell r="O8117" t="str">
            <v>Nimmo, Brandon</v>
          </cell>
        </row>
        <row r="8118">
          <cell r="C8118">
            <v>650804</v>
          </cell>
          <cell r="M8118" t="str">
            <v>P</v>
          </cell>
          <cell r="O8118" t="str">
            <v>Nin, Jose</v>
          </cell>
        </row>
        <row r="8119">
          <cell r="C8119">
            <v>516689</v>
          </cell>
          <cell r="M8119" t="str">
            <v>2B</v>
          </cell>
          <cell r="O8119" t="str">
            <v>Nina, Angelys</v>
          </cell>
        </row>
        <row r="8120">
          <cell r="C8120">
            <v>531955</v>
          </cell>
          <cell r="M8120" t="str">
            <v>P</v>
          </cell>
          <cell r="O8120" t="str">
            <v>Nina, Jose</v>
          </cell>
        </row>
        <row r="8121">
          <cell r="C8121">
            <v>542664</v>
          </cell>
          <cell r="M8121" t="str">
            <v>P</v>
          </cell>
          <cell r="O8121" t="str">
            <v>Nina, Aroni</v>
          </cell>
        </row>
        <row r="8122">
          <cell r="C8122">
            <v>660589</v>
          </cell>
          <cell r="M8122" t="str">
            <v>P</v>
          </cell>
          <cell r="O8122" t="str">
            <v>Nino, Jeffry</v>
          </cell>
        </row>
        <row r="8123">
          <cell r="C8123">
            <v>657697</v>
          </cell>
          <cell r="M8123" t="str">
            <v>P</v>
          </cell>
          <cell r="O8123" t="str">
            <v>Nittoli, Vinny</v>
          </cell>
        </row>
        <row r="8124">
          <cell r="C8124">
            <v>434624</v>
          </cell>
          <cell r="M8124" t="str">
            <v>2B</v>
          </cell>
          <cell r="O8124" t="str">
            <v>Nix, Jayson</v>
          </cell>
        </row>
        <row r="8125">
          <cell r="C8125">
            <v>489172</v>
          </cell>
          <cell r="M8125" t="str">
            <v>P</v>
          </cell>
          <cell r="O8125" t="str">
            <v>Nix, Michael</v>
          </cell>
        </row>
        <row r="8126">
          <cell r="C8126">
            <v>656798</v>
          </cell>
          <cell r="M8126" t="str">
            <v>P</v>
          </cell>
          <cell r="O8126" t="str">
            <v>Nix, Jacob</v>
          </cell>
        </row>
        <row r="8127">
          <cell r="C8127">
            <v>607663</v>
          </cell>
          <cell r="M8127" t="str">
            <v>P</v>
          </cell>
          <cell r="O8127" t="str">
            <v>Nixon, Rob</v>
          </cell>
        </row>
        <row r="8128">
          <cell r="C8128">
            <v>670549</v>
          </cell>
          <cell r="M8128" t="str">
            <v>3B</v>
          </cell>
          <cell r="O8128" t="str">
            <v>Noboa, Rony</v>
          </cell>
        </row>
        <row r="8129">
          <cell r="C8129">
            <v>592596</v>
          </cell>
          <cell r="M8129" t="str">
            <v>CF</v>
          </cell>
          <cell r="O8129" t="str">
            <v>Noel, Rico</v>
          </cell>
        </row>
        <row r="8130">
          <cell r="C8130">
            <v>642432</v>
          </cell>
          <cell r="M8130" t="str">
            <v>LF</v>
          </cell>
          <cell r="O8130" t="str">
            <v>Noel, Yoel</v>
          </cell>
        </row>
        <row r="8131">
          <cell r="C8131">
            <v>456051</v>
          </cell>
          <cell r="M8131" t="str">
            <v>P</v>
          </cell>
          <cell r="O8131" t="str">
            <v>Noesi, Hector</v>
          </cell>
        </row>
        <row r="8132">
          <cell r="C8132">
            <v>668665</v>
          </cell>
          <cell r="M8132" t="str">
            <v>P</v>
          </cell>
          <cell r="O8132" t="str">
            <v>Nogosek, Stephen</v>
          </cell>
        </row>
        <row r="8133">
          <cell r="C8133">
            <v>596056</v>
          </cell>
          <cell r="M8133" t="str">
            <v>1B</v>
          </cell>
          <cell r="O8133" t="str">
            <v>Nogowski, John</v>
          </cell>
        </row>
        <row r="8134">
          <cell r="C8134">
            <v>543592</v>
          </cell>
          <cell r="M8134" t="str">
            <v>SS</v>
          </cell>
          <cell r="O8134" t="str">
            <v>Nola, Austin</v>
          </cell>
        </row>
        <row r="8135">
          <cell r="C8135">
            <v>605400</v>
          </cell>
          <cell r="M8135" t="str">
            <v>P</v>
          </cell>
          <cell r="O8135" t="str">
            <v>Nola, Aaron</v>
          </cell>
        </row>
        <row r="8136">
          <cell r="C8136">
            <v>573060</v>
          </cell>
          <cell r="M8136" t="str">
            <v>SS</v>
          </cell>
          <cell r="O8136" t="str">
            <v>Nolan, Kevin</v>
          </cell>
        </row>
        <row r="8137">
          <cell r="C8137">
            <v>669916</v>
          </cell>
          <cell r="M8137" t="str">
            <v>C</v>
          </cell>
          <cell r="O8137" t="str">
            <v>Nolan, Nate</v>
          </cell>
        </row>
        <row r="8138">
          <cell r="C8138">
            <v>445060</v>
          </cell>
          <cell r="M8138" t="str">
            <v>P</v>
          </cell>
          <cell r="O8138" t="str">
            <v>Nolasco, Ricky</v>
          </cell>
        </row>
        <row r="8139">
          <cell r="C8139">
            <v>554106</v>
          </cell>
          <cell r="M8139" t="str">
            <v>P</v>
          </cell>
          <cell r="O8139" t="str">
            <v>Nolasco, Alex</v>
          </cell>
        </row>
        <row r="8140">
          <cell r="C8140">
            <v>665794</v>
          </cell>
          <cell r="M8140" t="str">
            <v>OF</v>
          </cell>
          <cell r="O8140" t="str">
            <v>Nolasco, Pedro</v>
          </cell>
        </row>
        <row r="8141">
          <cell r="C8141">
            <v>668531</v>
          </cell>
          <cell r="M8141" t="str">
            <v>P</v>
          </cell>
          <cell r="O8141" t="str">
            <v>Nolasco, Moises</v>
          </cell>
        </row>
        <row r="8142">
          <cell r="C8142">
            <v>543594</v>
          </cell>
          <cell r="M8142" t="str">
            <v>P</v>
          </cell>
          <cell r="O8142" t="str">
            <v>Nolin, Sean</v>
          </cell>
        </row>
        <row r="8143">
          <cell r="C8143">
            <v>669738</v>
          </cell>
          <cell r="M8143" t="str">
            <v>2B</v>
          </cell>
          <cell r="O8143" t="str">
            <v>Noll, Jake</v>
          </cell>
        </row>
        <row r="8144">
          <cell r="C8144">
            <v>519082</v>
          </cell>
          <cell r="M8144" t="str">
            <v>SS</v>
          </cell>
          <cell r="O8144" t="str">
            <v>Noonan, Nick</v>
          </cell>
        </row>
        <row r="8145">
          <cell r="C8145">
            <v>656801</v>
          </cell>
          <cell r="M8145" t="str">
            <v>P</v>
          </cell>
          <cell r="O8145" t="str">
            <v>Nootbaar, Nigel</v>
          </cell>
        </row>
        <row r="8146">
          <cell r="C8146">
            <v>467099</v>
          </cell>
          <cell r="M8146" t="str">
            <v>P</v>
          </cell>
          <cell r="O8146" t="str">
            <v>Norberto, Jordan</v>
          </cell>
        </row>
        <row r="8147">
          <cell r="C8147">
            <v>657699</v>
          </cell>
          <cell r="M8147" t="str">
            <v>P</v>
          </cell>
          <cell r="O8147" t="str">
            <v>Nordgren, Miles</v>
          </cell>
        </row>
        <row r="8148">
          <cell r="C8148">
            <v>607341</v>
          </cell>
          <cell r="M8148" t="str">
            <v>3B</v>
          </cell>
          <cell r="O8148" t="str">
            <v>Norfork, Khayyan</v>
          </cell>
        </row>
        <row r="8149">
          <cell r="C8149">
            <v>527045</v>
          </cell>
          <cell r="M8149" t="str">
            <v>3B</v>
          </cell>
          <cell r="O8149" t="str">
            <v>Noriega, Gabriel</v>
          </cell>
        </row>
        <row r="8150">
          <cell r="C8150">
            <v>585671</v>
          </cell>
          <cell r="M8150" t="str">
            <v>P</v>
          </cell>
          <cell r="O8150" t="str">
            <v>Noriega, Juan Ramon</v>
          </cell>
        </row>
        <row r="8151">
          <cell r="C8151">
            <v>622757</v>
          </cell>
          <cell r="M8151" t="str">
            <v>C</v>
          </cell>
          <cell r="O8151" t="str">
            <v>Noriega, Alvaro</v>
          </cell>
        </row>
        <row r="8152">
          <cell r="C8152">
            <v>666765</v>
          </cell>
          <cell r="M8152" t="str">
            <v>P</v>
          </cell>
          <cell r="O8152" t="str">
            <v>Noriega, Orlando</v>
          </cell>
        </row>
        <row r="8153">
          <cell r="C8153">
            <v>514982</v>
          </cell>
          <cell r="M8153" t="str">
            <v>OF</v>
          </cell>
          <cell r="O8153" t="str">
            <v>Noris, Rogelio</v>
          </cell>
        </row>
        <row r="8154">
          <cell r="C8154">
            <v>502032</v>
          </cell>
          <cell r="M8154" t="str">
            <v>P</v>
          </cell>
          <cell r="O8154" t="str">
            <v>Norris, Bud</v>
          </cell>
        </row>
        <row r="8155">
          <cell r="C8155">
            <v>519083</v>
          </cell>
          <cell r="M8155" t="str">
            <v>C</v>
          </cell>
          <cell r="O8155" t="str">
            <v>Norris, Derek</v>
          </cell>
        </row>
        <row r="8156">
          <cell r="C8156">
            <v>596057</v>
          </cell>
          <cell r="M8156" t="str">
            <v>P</v>
          </cell>
          <cell r="O8156" t="str">
            <v>Norris, Daniel</v>
          </cell>
        </row>
        <row r="8157">
          <cell r="C8157">
            <v>643470</v>
          </cell>
          <cell r="M8157" t="str">
            <v>P</v>
          </cell>
          <cell r="O8157" t="str">
            <v>Norris, Daryl</v>
          </cell>
        </row>
        <row r="8158">
          <cell r="C8158">
            <v>645520</v>
          </cell>
          <cell r="M8158" t="str">
            <v>P</v>
          </cell>
          <cell r="O8158" t="str">
            <v>Norris, Logan</v>
          </cell>
        </row>
        <row r="8159">
          <cell r="C8159">
            <v>573062</v>
          </cell>
          <cell r="M8159" t="str">
            <v>P</v>
          </cell>
          <cell r="O8159" t="str">
            <v>Northcraft, Aaron</v>
          </cell>
        </row>
        <row r="8160">
          <cell r="C8160">
            <v>641922</v>
          </cell>
          <cell r="M8160" t="str">
            <v>1B</v>
          </cell>
          <cell r="O8160" t="str">
            <v>Norton, Tanner</v>
          </cell>
        </row>
        <row r="8161">
          <cell r="C8161">
            <v>607044</v>
          </cell>
          <cell r="M8161" t="str">
            <v>CF</v>
          </cell>
          <cell r="O8161" t="str">
            <v>Norwood, John</v>
          </cell>
        </row>
        <row r="8162">
          <cell r="C8162">
            <v>656803</v>
          </cell>
          <cell r="M8162" t="str">
            <v>P</v>
          </cell>
          <cell r="O8162" t="str">
            <v>Norwood, James</v>
          </cell>
        </row>
        <row r="8163">
          <cell r="C8163">
            <v>657245</v>
          </cell>
          <cell r="M8163" t="str">
            <v>P</v>
          </cell>
          <cell r="O8163" t="str">
            <v>Noteware, Mike</v>
          </cell>
        </row>
        <row r="8164">
          <cell r="C8164">
            <v>641923</v>
          </cell>
          <cell r="M8164" t="str">
            <v>3B</v>
          </cell>
          <cell r="O8164" t="str">
            <v>Nottebrok, Logan</v>
          </cell>
        </row>
        <row r="8165">
          <cell r="C8165">
            <v>641924</v>
          </cell>
          <cell r="M8165" t="str">
            <v>C</v>
          </cell>
          <cell r="O8165" t="str">
            <v>Nottingham, Jacob</v>
          </cell>
        </row>
        <row r="8166">
          <cell r="C8166">
            <v>467100</v>
          </cell>
          <cell r="M8166" t="str">
            <v>P</v>
          </cell>
          <cell r="O8166" t="str">
            <v>Nova, Ivan</v>
          </cell>
        </row>
        <row r="8167">
          <cell r="C8167">
            <v>642861</v>
          </cell>
          <cell r="M8167" t="str">
            <v>P</v>
          </cell>
          <cell r="O8167" t="str">
            <v>Nova, Boanerges</v>
          </cell>
        </row>
        <row r="8168">
          <cell r="C8168">
            <v>650993</v>
          </cell>
          <cell r="M8168" t="str">
            <v>P</v>
          </cell>
          <cell r="O8168" t="str">
            <v>Nova, Jose</v>
          </cell>
        </row>
        <row r="8169">
          <cell r="C8169">
            <v>664358</v>
          </cell>
          <cell r="M8169" t="str">
            <v>P</v>
          </cell>
          <cell r="O8169" t="str">
            <v>Nova, Moises</v>
          </cell>
        </row>
        <row r="8170">
          <cell r="C8170">
            <v>665486</v>
          </cell>
          <cell r="M8170" t="str">
            <v>IF</v>
          </cell>
          <cell r="O8170" t="str">
            <v>Nova, Brayant</v>
          </cell>
        </row>
        <row r="8171">
          <cell r="C8171">
            <v>626416</v>
          </cell>
          <cell r="M8171" t="str">
            <v>P</v>
          </cell>
          <cell r="O8171" t="str">
            <v>Novak, Jan</v>
          </cell>
        </row>
        <row r="8172">
          <cell r="C8172">
            <v>664593</v>
          </cell>
          <cell r="M8172" t="str">
            <v>SS</v>
          </cell>
          <cell r="O8172" t="str">
            <v>Novas, Joel</v>
          </cell>
        </row>
        <row r="8173">
          <cell r="C8173">
            <v>665956</v>
          </cell>
          <cell r="M8173" t="str">
            <v>P</v>
          </cell>
          <cell r="O8173" t="str">
            <v>Novas, Edison</v>
          </cell>
        </row>
        <row r="8174">
          <cell r="C8174">
            <v>664980</v>
          </cell>
          <cell r="M8174" t="str">
            <v>C</v>
          </cell>
          <cell r="O8174" t="str">
            <v>Noviello, Andrew</v>
          </cell>
        </row>
        <row r="8175">
          <cell r="C8175">
            <v>430604</v>
          </cell>
          <cell r="M8175" t="str">
            <v>P</v>
          </cell>
          <cell r="O8175" t="str">
            <v>Novoa, Roberto</v>
          </cell>
        </row>
        <row r="8176">
          <cell r="C8176">
            <v>463660</v>
          </cell>
          <cell r="M8176" t="str">
            <v>P</v>
          </cell>
          <cell r="O8176" t="str">
            <v>Novoa, Yunior</v>
          </cell>
        </row>
        <row r="8177">
          <cell r="C8177">
            <v>649700</v>
          </cell>
          <cell r="M8177" t="str">
            <v>C</v>
          </cell>
          <cell r="O8177" t="str">
            <v>Novoa, Melvin</v>
          </cell>
        </row>
        <row r="8178">
          <cell r="C8178">
            <v>665065</v>
          </cell>
          <cell r="M8178" t="str">
            <v>OF</v>
          </cell>
          <cell r="O8178" t="str">
            <v>Nowlin, Kyle</v>
          </cell>
        </row>
        <row r="8179">
          <cell r="C8179">
            <v>646143</v>
          </cell>
          <cell r="M8179" t="str">
            <v>P</v>
          </cell>
          <cell r="O8179" t="str">
            <v>Nowottnick, Nik</v>
          </cell>
        </row>
        <row r="8180">
          <cell r="C8180">
            <v>666864</v>
          </cell>
          <cell r="M8180" t="str">
            <v>P</v>
          </cell>
          <cell r="O8180" t="str">
            <v>Noyalis, Gabe</v>
          </cell>
        </row>
        <row r="8181">
          <cell r="C8181">
            <v>571990</v>
          </cell>
          <cell r="M8181" t="str">
            <v>P</v>
          </cell>
          <cell r="O8181" t="str">
            <v>Nuding, Zach</v>
          </cell>
        </row>
        <row r="8182">
          <cell r="C8182">
            <v>593674</v>
          </cell>
          <cell r="M8182" t="str">
            <v>P</v>
          </cell>
          <cell r="O8182" t="str">
            <v>Nuez, Yoryi</v>
          </cell>
        </row>
        <row r="8183">
          <cell r="C8183">
            <v>607045</v>
          </cell>
          <cell r="M8183" t="str">
            <v>P</v>
          </cell>
          <cell r="O8183" t="str">
            <v>Null, Jeremy</v>
          </cell>
        </row>
        <row r="8184">
          <cell r="C8184">
            <v>592600</v>
          </cell>
          <cell r="M8184" t="str">
            <v>C</v>
          </cell>
          <cell r="O8184" t="str">
            <v>Numata, Chace</v>
          </cell>
        </row>
        <row r="8185">
          <cell r="C8185">
            <v>647417</v>
          </cell>
          <cell r="M8185" t="str">
            <v>P</v>
          </cell>
          <cell r="O8185" t="str">
            <v>Numata, Takumi</v>
          </cell>
        </row>
        <row r="8186">
          <cell r="C8186">
            <v>455033</v>
          </cell>
          <cell r="M8186" t="str">
            <v>2B</v>
          </cell>
          <cell r="O8186" t="str">
            <v>Nunez, Alex</v>
          </cell>
        </row>
        <row r="8187">
          <cell r="C8187">
            <v>456488</v>
          </cell>
          <cell r="M8187" t="str">
            <v>SS</v>
          </cell>
          <cell r="O8187" t="str">
            <v>Nunez, Eduardo</v>
          </cell>
        </row>
        <row r="8188">
          <cell r="C8188">
            <v>471919</v>
          </cell>
          <cell r="M8188" t="str">
            <v>P</v>
          </cell>
          <cell r="O8188" t="str">
            <v>Nunez, Jhonny</v>
          </cell>
        </row>
        <row r="8189">
          <cell r="C8189">
            <v>487676</v>
          </cell>
          <cell r="M8189" t="str">
            <v>C</v>
          </cell>
          <cell r="O8189" t="str">
            <v>Nunez, Israel</v>
          </cell>
        </row>
        <row r="8190">
          <cell r="C8190">
            <v>516631</v>
          </cell>
          <cell r="M8190" t="str">
            <v>SS</v>
          </cell>
          <cell r="O8190" t="str">
            <v>Nunez, Gustavo</v>
          </cell>
        </row>
        <row r="8191">
          <cell r="C8191">
            <v>542199</v>
          </cell>
          <cell r="M8191" t="str">
            <v>C</v>
          </cell>
          <cell r="O8191" t="str">
            <v>Nunez, Anthony</v>
          </cell>
        </row>
        <row r="8192">
          <cell r="C8192">
            <v>542428</v>
          </cell>
          <cell r="M8192" t="str">
            <v>1B</v>
          </cell>
          <cell r="O8192" t="str">
            <v>Nunez, Reymond</v>
          </cell>
        </row>
        <row r="8193">
          <cell r="C8193">
            <v>593577</v>
          </cell>
          <cell r="M8193" t="str">
            <v>P</v>
          </cell>
          <cell r="O8193" t="str">
            <v>Nunez, Miguel</v>
          </cell>
        </row>
        <row r="8194">
          <cell r="C8194">
            <v>600524</v>
          </cell>
          <cell r="M8194" t="str">
            <v>3B</v>
          </cell>
          <cell r="O8194" t="str">
            <v>Nunez, Renato</v>
          </cell>
        </row>
        <row r="8195">
          <cell r="C8195">
            <v>607212</v>
          </cell>
          <cell r="M8195" t="str">
            <v>P</v>
          </cell>
          <cell r="O8195" t="str">
            <v>Nunez, Taylor</v>
          </cell>
        </row>
        <row r="8196">
          <cell r="C8196">
            <v>607894</v>
          </cell>
          <cell r="M8196" t="str">
            <v>P</v>
          </cell>
          <cell r="O8196" t="str">
            <v>Nunez, Nerfy</v>
          </cell>
        </row>
        <row r="8197">
          <cell r="C8197">
            <v>624513</v>
          </cell>
          <cell r="M8197" t="str">
            <v>C</v>
          </cell>
          <cell r="O8197" t="str">
            <v>Nunez, Dom</v>
          </cell>
        </row>
        <row r="8198">
          <cell r="C8198">
            <v>642344</v>
          </cell>
          <cell r="M8198" t="str">
            <v>C</v>
          </cell>
          <cell r="O8198" t="str">
            <v>Nunez, Jhon</v>
          </cell>
        </row>
        <row r="8199">
          <cell r="C8199">
            <v>642428</v>
          </cell>
          <cell r="M8199" t="str">
            <v>OF</v>
          </cell>
          <cell r="O8199" t="str">
            <v>Nunez, Ismael</v>
          </cell>
        </row>
        <row r="8200">
          <cell r="C8200">
            <v>642499</v>
          </cell>
          <cell r="M8200" t="str">
            <v>P</v>
          </cell>
          <cell r="O8200" t="str">
            <v>Nunez, Anthony</v>
          </cell>
        </row>
        <row r="8201">
          <cell r="C8201">
            <v>644409</v>
          </cell>
          <cell r="M8201" t="str">
            <v>P</v>
          </cell>
          <cell r="O8201" t="str">
            <v>Nunez, Jose</v>
          </cell>
        </row>
        <row r="8202">
          <cell r="C8202">
            <v>649618</v>
          </cell>
          <cell r="M8202" t="str">
            <v>P</v>
          </cell>
          <cell r="O8202" t="str">
            <v>Nunez, Luis</v>
          </cell>
        </row>
        <row r="8203">
          <cell r="C8203">
            <v>650615</v>
          </cell>
          <cell r="M8203" t="str">
            <v>SS</v>
          </cell>
          <cell r="O8203" t="str">
            <v>Nunez, Oliver</v>
          </cell>
        </row>
        <row r="8204">
          <cell r="C8204">
            <v>650628</v>
          </cell>
          <cell r="M8204" t="str">
            <v>3B</v>
          </cell>
          <cell r="O8204" t="str">
            <v>Nunez, Felix</v>
          </cell>
        </row>
        <row r="8205">
          <cell r="C8205">
            <v>650994</v>
          </cell>
          <cell r="M8205" t="str">
            <v>P</v>
          </cell>
          <cell r="O8205" t="str">
            <v>Nunez, Juan</v>
          </cell>
        </row>
        <row r="8206">
          <cell r="C8206">
            <v>656078</v>
          </cell>
          <cell r="M8206" t="str">
            <v>1B</v>
          </cell>
          <cell r="O8206" t="str">
            <v>Nunez, Richard</v>
          </cell>
        </row>
        <row r="8207">
          <cell r="C8207">
            <v>657701</v>
          </cell>
          <cell r="M8207" t="str">
            <v>SS</v>
          </cell>
          <cell r="O8207" t="str">
            <v>Nunez, Antonio</v>
          </cell>
        </row>
        <row r="8208">
          <cell r="C8208">
            <v>658535</v>
          </cell>
          <cell r="M8208" t="str">
            <v>SS</v>
          </cell>
          <cell r="O8208" t="str">
            <v>Nunez, Amado</v>
          </cell>
        </row>
        <row r="8209">
          <cell r="C8209">
            <v>659010</v>
          </cell>
          <cell r="M8209" t="str">
            <v>P</v>
          </cell>
          <cell r="O8209" t="str">
            <v>Nunez, Anderson</v>
          </cell>
        </row>
        <row r="8210">
          <cell r="C8210">
            <v>660534</v>
          </cell>
          <cell r="M8210" t="str">
            <v>C</v>
          </cell>
          <cell r="O8210" t="str">
            <v>Nunez, Moises</v>
          </cell>
        </row>
        <row r="8211">
          <cell r="C8211">
            <v>660719</v>
          </cell>
          <cell r="M8211" t="str">
            <v>P</v>
          </cell>
          <cell r="O8211" t="str">
            <v>Nunez, Jeifry</v>
          </cell>
        </row>
        <row r="8212">
          <cell r="C8212">
            <v>660754</v>
          </cell>
          <cell r="M8212" t="str">
            <v>P</v>
          </cell>
          <cell r="O8212" t="str">
            <v>Nunez, Jhon</v>
          </cell>
        </row>
        <row r="8213">
          <cell r="C8213">
            <v>660865</v>
          </cell>
          <cell r="M8213" t="str">
            <v>C</v>
          </cell>
          <cell r="O8213" t="str">
            <v>Nunez, Bismar</v>
          </cell>
        </row>
        <row r="8214">
          <cell r="C8214">
            <v>664573</v>
          </cell>
          <cell r="M8214" t="str">
            <v>P</v>
          </cell>
          <cell r="O8214" t="str">
            <v>Nunez, Oddy</v>
          </cell>
        </row>
        <row r="8215">
          <cell r="C8215">
            <v>665783</v>
          </cell>
          <cell r="M8215" t="str">
            <v>SS</v>
          </cell>
          <cell r="O8215" t="str">
            <v>Nunez, Yeremy</v>
          </cell>
        </row>
        <row r="8216">
          <cell r="C8216">
            <v>665957</v>
          </cell>
          <cell r="M8216" t="str">
            <v>P</v>
          </cell>
          <cell r="O8216" t="str">
            <v>Nunez, Kenny</v>
          </cell>
        </row>
        <row r="8217">
          <cell r="C8217">
            <v>666462</v>
          </cell>
          <cell r="M8217" t="str">
            <v>2B</v>
          </cell>
          <cell r="O8217" t="str">
            <v>Nunez, Orian</v>
          </cell>
        </row>
        <row r="8218">
          <cell r="C8218">
            <v>666671</v>
          </cell>
          <cell r="M8218" t="str">
            <v>SS</v>
          </cell>
          <cell r="O8218" t="str">
            <v>Nunez, Gerardo</v>
          </cell>
        </row>
        <row r="8219">
          <cell r="C8219">
            <v>669864</v>
          </cell>
          <cell r="M8219" t="str">
            <v>P</v>
          </cell>
          <cell r="O8219" t="str">
            <v>Nunez, Melvin</v>
          </cell>
        </row>
        <row r="8220">
          <cell r="C8220">
            <v>670911</v>
          </cell>
          <cell r="M8220" t="str">
            <v>P</v>
          </cell>
          <cell r="O8220" t="str">
            <v>Nunez, Anderson</v>
          </cell>
        </row>
        <row r="8221">
          <cell r="C8221">
            <v>571993</v>
          </cell>
          <cell r="M8221" t="str">
            <v>P</v>
          </cell>
          <cell r="O8221" t="str">
            <v>Nunn, Chris</v>
          </cell>
        </row>
        <row r="8222">
          <cell r="C8222">
            <v>573064</v>
          </cell>
          <cell r="M8222" t="str">
            <v>P</v>
          </cell>
          <cell r="O8222" t="str">
            <v>Nuno, Vidal</v>
          </cell>
        </row>
        <row r="8223">
          <cell r="C8223">
            <v>596058</v>
          </cell>
          <cell r="M8223" t="str">
            <v>P</v>
          </cell>
          <cell r="O8223" t="str">
            <v>Nuss, Garrett</v>
          </cell>
        </row>
        <row r="8224">
          <cell r="C8224">
            <v>592602</v>
          </cell>
          <cell r="M8224" t="str">
            <v>P</v>
          </cell>
          <cell r="O8224" t="str">
            <v>Nygren, James</v>
          </cell>
        </row>
        <row r="8225">
          <cell r="C8225">
            <v>608695</v>
          </cell>
          <cell r="M8225" t="str">
            <v>SS</v>
          </cell>
          <cell r="O8225" t="str">
            <v>Nyisztor, Steve</v>
          </cell>
        </row>
        <row r="8226">
          <cell r="C8226">
            <v>657702</v>
          </cell>
          <cell r="M8226" t="str">
            <v>1B</v>
          </cell>
          <cell r="O8226" t="str">
            <v>Nyman, Chase</v>
          </cell>
        </row>
        <row r="8227">
          <cell r="C8227">
            <v>670345</v>
          </cell>
          <cell r="M8227" t="str">
            <v>P</v>
          </cell>
          <cell r="O8227" t="str">
            <v>Oakley, Kenny</v>
          </cell>
        </row>
        <row r="8228">
          <cell r="C8228">
            <v>502062</v>
          </cell>
          <cell r="M8228" t="str">
            <v>P</v>
          </cell>
          <cell r="O8228" t="str">
            <v>Oaks, Alan</v>
          </cell>
        </row>
        <row r="8229">
          <cell r="C8229">
            <v>656805</v>
          </cell>
          <cell r="M8229" t="str">
            <v>P</v>
          </cell>
          <cell r="O8229" t="str">
            <v>Oaks, Trevor</v>
          </cell>
        </row>
        <row r="8230">
          <cell r="C8230">
            <v>670279</v>
          </cell>
          <cell r="M8230" t="str">
            <v>OF</v>
          </cell>
          <cell r="O8230" t="str">
            <v>O'Banion, Austin</v>
          </cell>
        </row>
        <row r="8231">
          <cell r="C8231">
            <v>594947</v>
          </cell>
          <cell r="M8231" t="str">
            <v>OF</v>
          </cell>
          <cell r="O8231" t="str">
            <v>Oberacker, Chad</v>
          </cell>
        </row>
        <row r="8232">
          <cell r="C8232">
            <v>623184</v>
          </cell>
          <cell r="M8232" t="str">
            <v>P</v>
          </cell>
          <cell r="O8232" t="str">
            <v>Oberg, Scott</v>
          </cell>
        </row>
        <row r="8233">
          <cell r="C8233">
            <v>519085</v>
          </cell>
          <cell r="M8233" t="str">
            <v>P</v>
          </cell>
          <cell r="O8233" t="str">
            <v>Oberholtzer, Brett</v>
          </cell>
        </row>
        <row r="8234">
          <cell r="C8234">
            <v>643473</v>
          </cell>
          <cell r="M8234" t="str">
            <v>1B</v>
          </cell>
          <cell r="O8234" t="str">
            <v>Oberste, Matt</v>
          </cell>
        </row>
        <row r="8235">
          <cell r="C8235">
            <v>597131</v>
          </cell>
          <cell r="M8235" t="str">
            <v>1B</v>
          </cell>
          <cell r="O8235" t="str">
            <v>Oberto, Wilmer</v>
          </cell>
        </row>
        <row r="8236">
          <cell r="C8236">
            <v>650995</v>
          </cell>
          <cell r="M8236" t="str">
            <v>OF</v>
          </cell>
          <cell r="O8236" t="str">
            <v>Obeso, Norberto</v>
          </cell>
        </row>
        <row r="8237">
          <cell r="C8237">
            <v>467031</v>
          </cell>
          <cell r="M8237" t="str">
            <v>P</v>
          </cell>
          <cell r="O8237" t="str">
            <v>Obispo, Wirfin</v>
          </cell>
        </row>
        <row r="8238">
          <cell r="C8238">
            <v>622793</v>
          </cell>
          <cell r="M8238" t="str">
            <v>P</v>
          </cell>
          <cell r="O8238" t="str">
            <v>Obispo, Janry</v>
          </cell>
        </row>
        <row r="8239">
          <cell r="C8239">
            <v>622676</v>
          </cell>
          <cell r="M8239" t="str">
            <v>2B</v>
          </cell>
          <cell r="O8239" t="str">
            <v>Obregon, Omar</v>
          </cell>
        </row>
        <row r="8240">
          <cell r="C8240">
            <v>543600</v>
          </cell>
          <cell r="M8240" t="str">
            <v>P</v>
          </cell>
          <cell r="O8240" t="str">
            <v>O'Brien, Mikey</v>
          </cell>
        </row>
        <row r="8241">
          <cell r="C8241">
            <v>598284</v>
          </cell>
          <cell r="M8241" t="str">
            <v>LF</v>
          </cell>
          <cell r="O8241" t="str">
            <v>O'Brien, Peter</v>
          </cell>
        </row>
        <row r="8242">
          <cell r="C8242">
            <v>605402</v>
          </cell>
          <cell r="M8242" t="str">
            <v>C</v>
          </cell>
          <cell r="O8242" t="str">
            <v>O'Brien, Chris</v>
          </cell>
        </row>
        <row r="8243">
          <cell r="C8243">
            <v>664927</v>
          </cell>
          <cell r="M8243" t="str">
            <v>P</v>
          </cell>
          <cell r="O8243" t="str">
            <v>O'Brien, Paddy</v>
          </cell>
        </row>
        <row r="8244">
          <cell r="C8244">
            <v>667761</v>
          </cell>
          <cell r="M8244" t="str">
            <v>C</v>
          </cell>
          <cell r="O8244" t="str">
            <v>O'Brien, Cam</v>
          </cell>
        </row>
        <row r="8245">
          <cell r="C8245">
            <v>656806</v>
          </cell>
          <cell r="M8245" t="str">
            <v>OF</v>
          </cell>
          <cell r="O8245" t="str">
            <v>Obrochta, Connor</v>
          </cell>
        </row>
        <row r="8246">
          <cell r="C8246">
            <v>642367</v>
          </cell>
          <cell r="M8246" t="str">
            <v>P</v>
          </cell>
          <cell r="O8246" t="str">
            <v>Oca, David</v>
          </cell>
        </row>
        <row r="8247">
          <cell r="C8247">
            <v>666647</v>
          </cell>
          <cell r="M8247" t="str">
            <v>P</v>
          </cell>
          <cell r="O8247" t="str">
            <v>Oca, Jose</v>
          </cell>
        </row>
        <row r="8248">
          <cell r="C8248">
            <v>667363</v>
          </cell>
          <cell r="M8248" t="str">
            <v>P</v>
          </cell>
          <cell r="O8248" t="str">
            <v>Ocampo, Carlos</v>
          </cell>
        </row>
        <row r="8249">
          <cell r="C8249">
            <v>669803</v>
          </cell>
          <cell r="M8249" t="str">
            <v>P</v>
          </cell>
          <cell r="O8249" t="str">
            <v>Ocando, Jeffri</v>
          </cell>
        </row>
        <row r="8250">
          <cell r="C8250">
            <v>571995</v>
          </cell>
          <cell r="M8250" t="str">
            <v>C</v>
          </cell>
          <cell r="O8250" t="str">
            <v>Ochinko, Sean</v>
          </cell>
        </row>
        <row r="8251">
          <cell r="C8251">
            <v>660784</v>
          </cell>
          <cell r="M8251" t="str">
            <v>P</v>
          </cell>
          <cell r="O8251" t="str">
            <v>Ochoa, Pablo</v>
          </cell>
        </row>
        <row r="8252">
          <cell r="C8252">
            <v>666639</v>
          </cell>
          <cell r="M8252" t="str">
            <v>CF</v>
          </cell>
          <cell r="O8252" t="str">
            <v>Ochoa, Edwin</v>
          </cell>
        </row>
        <row r="8253">
          <cell r="C8253">
            <v>667364</v>
          </cell>
          <cell r="M8253" t="str">
            <v>OF</v>
          </cell>
          <cell r="O8253" t="str">
            <v>Ochoa, Sebastian</v>
          </cell>
        </row>
        <row r="8254">
          <cell r="C8254">
            <v>656807</v>
          </cell>
          <cell r="M8254" t="str">
            <v>1B</v>
          </cell>
          <cell r="O8254" t="str">
            <v>Ockimey, Josh</v>
          </cell>
        </row>
        <row r="8255">
          <cell r="C8255">
            <v>594948</v>
          </cell>
          <cell r="M8255" t="str">
            <v>C</v>
          </cell>
          <cell r="O8255" t="str">
            <v>O'Connell, Sean</v>
          </cell>
        </row>
        <row r="8256">
          <cell r="C8256">
            <v>621096</v>
          </cell>
          <cell r="M8256" t="str">
            <v>P</v>
          </cell>
          <cell r="O8256" t="str">
            <v>O'Connell, Colyn</v>
          </cell>
        </row>
        <row r="8257">
          <cell r="C8257">
            <v>592604</v>
          </cell>
          <cell r="M8257" t="str">
            <v>C</v>
          </cell>
          <cell r="O8257" t="str">
            <v>O'Conner, Justin</v>
          </cell>
        </row>
        <row r="8258">
          <cell r="C8258">
            <v>503285</v>
          </cell>
          <cell r="M8258" t="str">
            <v>P</v>
          </cell>
          <cell r="O8258" t="str">
            <v>O'Day, Darren</v>
          </cell>
        </row>
        <row r="8259">
          <cell r="C8259">
            <v>664233</v>
          </cell>
          <cell r="M8259" t="str">
            <v>OF</v>
          </cell>
          <cell r="O8259" t="str">
            <v>Odenwaelder, Mike</v>
          </cell>
        </row>
        <row r="8260">
          <cell r="C8260">
            <v>641929</v>
          </cell>
          <cell r="M8260" t="str">
            <v>C</v>
          </cell>
          <cell r="O8260" t="str">
            <v>Odom, Joseph</v>
          </cell>
        </row>
        <row r="8261">
          <cell r="C8261">
            <v>596059</v>
          </cell>
          <cell r="M8261" t="str">
            <v>2B</v>
          </cell>
          <cell r="O8261" t="str">
            <v>Odor, Rougned</v>
          </cell>
        </row>
        <row r="8262">
          <cell r="C8262">
            <v>661552</v>
          </cell>
          <cell r="M8262" t="str">
            <v>2B</v>
          </cell>
          <cell r="O8262" t="str">
            <v>Odor, Rougned</v>
          </cell>
        </row>
        <row r="8263">
          <cell r="C8263">
            <v>543606</v>
          </cell>
          <cell r="M8263" t="str">
            <v>P</v>
          </cell>
          <cell r="O8263" t="str">
            <v>Odorizzi, Jake</v>
          </cell>
        </row>
        <row r="8264">
          <cell r="C8264">
            <v>573069</v>
          </cell>
          <cell r="M8264" t="str">
            <v>C</v>
          </cell>
          <cell r="O8264" t="str">
            <v>O'Dowd, Chris</v>
          </cell>
        </row>
        <row r="8265">
          <cell r="C8265">
            <v>571997</v>
          </cell>
          <cell r="M8265" t="str">
            <v>RF</v>
          </cell>
          <cell r="O8265" t="str">
            <v>Oduber, Randolph</v>
          </cell>
        </row>
        <row r="8266">
          <cell r="C8266">
            <v>660597</v>
          </cell>
          <cell r="M8266" t="str">
            <v>P</v>
          </cell>
          <cell r="O8266" t="str">
            <v>Oduber, Ryan</v>
          </cell>
        </row>
        <row r="8267">
          <cell r="C8267">
            <v>469721</v>
          </cell>
          <cell r="M8267" t="str">
            <v>OF</v>
          </cell>
          <cell r="O8267" t="str">
            <v>Oeltjen, Trent</v>
          </cell>
        </row>
        <row r="8268">
          <cell r="C8268">
            <v>447714</v>
          </cell>
          <cell r="M8268" t="str">
            <v>P</v>
          </cell>
          <cell r="O8268" t="str">
            <v>O'Flaherty, Eric</v>
          </cell>
        </row>
        <row r="8269">
          <cell r="C8269">
            <v>468396</v>
          </cell>
          <cell r="M8269" t="str">
            <v>P</v>
          </cell>
          <cell r="O8269" t="str">
            <v>Ogando, Alexi</v>
          </cell>
        </row>
        <row r="8270">
          <cell r="C8270">
            <v>593812</v>
          </cell>
          <cell r="M8270" t="str">
            <v>P</v>
          </cell>
          <cell r="O8270" t="str">
            <v>Ogando, Jochi</v>
          </cell>
        </row>
        <row r="8271">
          <cell r="C8271">
            <v>594583</v>
          </cell>
          <cell r="M8271" t="str">
            <v>P</v>
          </cell>
          <cell r="O8271" t="str">
            <v>Ogando, Cesar</v>
          </cell>
        </row>
        <row r="8272">
          <cell r="C8272">
            <v>596331</v>
          </cell>
          <cell r="M8272" t="str">
            <v>P</v>
          </cell>
          <cell r="O8272" t="str">
            <v>Ogando, Nefi</v>
          </cell>
        </row>
        <row r="8273">
          <cell r="C8273">
            <v>656809</v>
          </cell>
          <cell r="M8273" t="str">
            <v>P</v>
          </cell>
          <cell r="O8273" t="str">
            <v>Ogando, Emilio</v>
          </cell>
        </row>
        <row r="8274">
          <cell r="C8274">
            <v>658127</v>
          </cell>
          <cell r="M8274" t="str">
            <v>OF</v>
          </cell>
          <cell r="O8274" t="str">
            <v>Ogando, Pedro</v>
          </cell>
        </row>
        <row r="8275">
          <cell r="C8275">
            <v>573070</v>
          </cell>
          <cell r="M8275" t="str">
            <v>P</v>
          </cell>
          <cell r="O8275" t="str">
            <v>O'Gara, Joseph</v>
          </cell>
        </row>
        <row r="8276">
          <cell r="C8276">
            <v>607365</v>
          </cell>
          <cell r="M8276" t="str">
            <v>C</v>
          </cell>
          <cell r="O8276" t="str">
            <v>Ogle, Tyler</v>
          </cell>
        </row>
        <row r="8277">
          <cell r="C8277">
            <v>669180</v>
          </cell>
          <cell r="M8277" t="str">
            <v>P</v>
          </cell>
          <cell r="O8277" t="str">
            <v>Ogle, Braeden</v>
          </cell>
        </row>
        <row r="8278">
          <cell r="C8278">
            <v>607665</v>
          </cell>
          <cell r="M8278" t="str">
            <v>P</v>
          </cell>
          <cell r="O8278" t="str">
            <v>O'Grady, Dennis</v>
          </cell>
        </row>
        <row r="8279">
          <cell r="C8279">
            <v>622217</v>
          </cell>
          <cell r="M8279" t="str">
            <v>P</v>
          </cell>
          <cell r="O8279" t="str">
            <v>O'Grady, Chris</v>
          </cell>
        </row>
        <row r="8280">
          <cell r="C8280">
            <v>657434</v>
          </cell>
          <cell r="M8280" t="str">
            <v>CF</v>
          </cell>
          <cell r="O8280" t="str">
            <v>O'Grady, Brian</v>
          </cell>
        </row>
        <row r="8281">
          <cell r="C8281">
            <v>554348</v>
          </cell>
          <cell r="M8281" t="str">
            <v>SS</v>
          </cell>
          <cell r="O8281" t="str">
            <v>Oguisten, Faustino</v>
          </cell>
        </row>
        <row r="8282">
          <cell r="C8282">
            <v>493200</v>
          </cell>
          <cell r="M8282" t="str">
            <v>P</v>
          </cell>
          <cell r="O8282" t="str">
            <v>Oh, Seung Hwan</v>
          </cell>
        </row>
        <row r="8283">
          <cell r="C8283">
            <v>623372</v>
          </cell>
          <cell r="M8283" t="str">
            <v>LF</v>
          </cell>
          <cell r="O8283" t="str">
            <v>Oh, Danny</v>
          </cell>
        </row>
        <row r="8284">
          <cell r="C8284">
            <v>656810</v>
          </cell>
          <cell r="M8284" t="str">
            <v>P</v>
          </cell>
          <cell r="O8284" t="str">
            <v>Ohanian, Sarkis</v>
          </cell>
        </row>
        <row r="8285">
          <cell r="C8285">
            <v>643474</v>
          </cell>
          <cell r="M8285" t="str">
            <v>P</v>
          </cell>
          <cell r="O8285" t="str">
            <v>O'Hare, Christopher</v>
          </cell>
        </row>
        <row r="8286">
          <cell r="C8286">
            <v>656811</v>
          </cell>
          <cell r="M8286" t="str">
            <v>1B</v>
          </cell>
          <cell r="O8286" t="str">
            <v>O'Hearn, Ryan</v>
          </cell>
        </row>
        <row r="8287">
          <cell r="C8287">
            <v>456027</v>
          </cell>
          <cell r="M8287" t="str">
            <v>P</v>
          </cell>
          <cell r="O8287" t="str">
            <v>Ohlendorf, Ross</v>
          </cell>
        </row>
        <row r="8288">
          <cell r="C8288">
            <v>572000</v>
          </cell>
          <cell r="M8288" t="str">
            <v>C</v>
          </cell>
          <cell r="O8288" t="str">
            <v>Ohlman, Mike</v>
          </cell>
        </row>
        <row r="8289">
          <cell r="C8289">
            <v>657703</v>
          </cell>
          <cell r="M8289" t="str">
            <v>C</v>
          </cell>
          <cell r="O8289" t="str">
            <v>Ojeda, Gabriel</v>
          </cell>
        </row>
        <row r="8290">
          <cell r="C8290">
            <v>665624</v>
          </cell>
          <cell r="M8290" t="str">
            <v>P</v>
          </cell>
          <cell r="O8290" t="str">
            <v>Ojeda, Luis</v>
          </cell>
        </row>
        <row r="8291">
          <cell r="C8291">
            <v>670089</v>
          </cell>
          <cell r="M8291" t="str">
            <v>OF</v>
          </cell>
          <cell r="O8291" t="str">
            <v>Ojeda, Dimas</v>
          </cell>
        </row>
        <row r="8292">
          <cell r="C8292">
            <v>657247</v>
          </cell>
          <cell r="M8292" t="str">
            <v>C</v>
          </cell>
          <cell r="O8292" t="str">
            <v>O'Keefe, Brian</v>
          </cell>
        </row>
        <row r="8293">
          <cell r="C8293">
            <v>595345</v>
          </cell>
          <cell r="M8293" t="str">
            <v>P</v>
          </cell>
          <cell r="O8293" t="str">
            <v>Okert, Steven</v>
          </cell>
        </row>
        <row r="8294">
          <cell r="C8294">
            <v>608360</v>
          </cell>
          <cell r="M8294" t="str">
            <v>C</v>
          </cell>
          <cell r="O8294" t="str">
            <v>Okey, Chris</v>
          </cell>
        </row>
        <row r="8295">
          <cell r="C8295">
            <v>601985</v>
          </cell>
          <cell r="M8295" t="str">
            <v>P</v>
          </cell>
          <cell r="O8295" t="str">
            <v>Olacio, Jefferson</v>
          </cell>
        </row>
        <row r="8296">
          <cell r="C8296">
            <v>668032</v>
          </cell>
          <cell r="M8296" t="str">
            <v>P</v>
          </cell>
          <cell r="O8296" t="str">
            <v>Olander, Tyler</v>
          </cell>
        </row>
        <row r="8297">
          <cell r="C8297">
            <v>664144</v>
          </cell>
          <cell r="M8297" t="str">
            <v>P</v>
          </cell>
          <cell r="O8297" t="str">
            <v>Olczak, Jon</v>
          </cell>
        </row>
        <row r="8298">
          <cell r="C8298">
            <v>657704</v>
          </cell>
          <cell r="M8298" t="str">
            <v>LF</v>
          </cell>
          <cell r="O8298" t="str">
            <v>Olesczuk, TJ</v>
          </cell>
        </row>
        <row r="8299">
          <cell r="C8299">
            <v>597671</v>
          </cell>
          <cell r="M8299" t="str">
            <v>OF</v>
          </cell>
          <cell r="O8299" t="str">
            <v>Oliberto, Mikeson</v>
          </cell>
        </row>
        <row r="8300">
          <cell r="C8300">
            <v>670346</v>
          </cell>
          <cell r="M8300" t="str">
            <v>OF</v>
          </cell>
          <cell r="O8300" t="str">
            <v>Olis, Walker</v>
          </cell>
        </row>
        <row r="8301">
          <cell r="C8301">
            <v>666667</v>
          </cell>
          <cell r="M8301" t="str">
            <v>SS</v>
          </cell>
          <cell r="O8301" t="str">
            <v>Oliva, Osvaldo</v>
          </cell>
        </row>
        <row r="8302">
          <cell r="C8302">
            <v>658668</v>
          </cell>
          <cell r="M8302" t="str">
            <v>OF</v>
          </cell>
          <cell r="O8302" t="str">
            <v>Olivares, Edward</v>
          </cell>
        </row>
        <row r="8303">
          <cell r="C8303">
            <v>660690</v>
          </cell>
          <cell r="M8303" t="str">
            <v>CF</v>
          </cell>
          <cell r="O8303" t="str">
            <v>Olivares, Pablo</v>
          </cell>
        </row>
        <row r="8304">
          <cell r="C8304">
            <v>665753</v>
          </cell>
          <cell r="M8304" t="str">
            <v>P</v>
          </cell>
          <cell r="O8304" t="str">
            <v>Olivares, Keinter</v>
          </cell>
        </row>
        <row r="8305">
          <cell r="C8305">
            <v>641931</v>
          </cell>
          <cell r="M8305" t="str">
            <v>2B</v>
          </cell>
          <cell r="O8305" t="str">
            <v>Olivencia, Iramis</v>
          </cell>
        </row>
        <row r="8306">
          <cell r="C8306">
            <v>489180</v>
          </cell>
          <cell r="M8306" t="str">
            <v>P</v>
          </cell>
          <cell r="O8306" t="str">
            <v>Oliver, William</v>
          </cell>
        </row>
        <row r="8307">
          <cell r="C8307">
            <v>501989</v>
          </cell>
          <cell r="M8307" t="str">
            <v>P</v>
          </cell>
          <cell r="O8307" t="str">
            <v>Oliver, Andy</v>
          </cell>
        </row>
        <row r="8308">
          <cell r="C8308">
            <v>607217</v>
          </cell>
          <cell r="M8308" t="str">
            <v>P</v>
          </cell>
          <cell r="O8308" t="str">
            <v>Oliver, Chris</v>
          </cell>
        </row>
        <row r="8309">
          <cell r="C8309">
            <v>643475</v>
          </cell>
          <cell r="M8309" t="str">
            <v>CF</v>
          </cell>
          <cell r="O8309" t="str">
            <v>Oliver, Connor</v>
          </cell>
        </row>
        <row r="8310">
          <cell r="C8310">
            <v>669297</v>
          </cell>
          <cell r="M8310" t="str">
            <v>P</v>
          </cell>
          <cell r="O8310" t="str">
            <v>Oliver, Jared</v>
          </cell>
        </row>
        <row r="8311">
          <cell r="C8311">
            <v>493343</v>
          </cell>
          <cell r="M8311" t="str">
            <v>LF</v>
          </cell>
          <cell r="O8311" t="str">
            <v>Olivera, Hector</v>
          </cell>
        </row>
        <row r="8312">
          <cell r="C8312">
            <v>665137</v>
          </cell>
          <cell r="M8312" t="str">
            <v>OF</v>
          </cell>
          <cell r="O8312" t="str">
            <v>Olivera, Orlando</v>
          </cell>
        </row>
        <row r="8313">
          <cell r="C8313">
            <v>641932</v>
          </cell>
          <cell r="M8313" t="str">
            <v>2B</v>
          </cell>
          <cell r="O8313" t="str">
            <v>Oliveras, Rafael</v>
          </cell>
        </row>
        <row r="8314">
          <cell r="C8314">
            <v>666007</v>
          </cell>
          <cell r="M8314" t="str">
            <v>P</v>
          </cell>
          <cell r="O8314" t="str">
            <v>Olivero, Deyni</v>
          </cell>
        </row>
        <row r="8315">
          <cell r="C8315">
            <v>500902</v>
          </cell>
          <cell r="M8315" t="str">
            <v>P</v>
          </cell>
          <cell r="O8315" t="str">
            <v>Oliveros, Lester</v>
          </cell>
        </row>
        <row r="8316">
          <cell r="C8316">
            <v>660535</v>
          </cell>
          <cell r="M8316" t="str">
            <v>OF</v>
          </cell>
          <cell r="O8316" t="str">
            <v>Oliveros, Yonathan</v>
          </cell>
        </row>
        <row r="8317">
          <cell r="C8317">
            <v>400018</v>
          </cell>
          <cell r="M8317" t="str">
            <v>C</v>
          </cell>
          <cell r="O8317" t="str">
            <v>Olivo, Miguel</v>
          </cell>
        </row>
        <row r="8318">
          <cell r="C8318">
            <v>622552</v>
          </cell>
          <cell r="M8318" t="str">
            <v>P</v>
          </cell>
          <cell r="O8318" t="str">
            <v>Olivo, Aneury</v>
          </cell>
        </row>
        <row r="8319">
          <cell r="C8319">
            <v>649440</v>
          </cell>
          <cell r="M8319" t="str">
            <v>LF</v>
          </cell>
          <cell r="O8319" t="str">
            <v>Olivo, Benito</v>
          </cell>
        </row>
        <row r="8320">
          <cell r="C8320">
            <v>665891</v>
          </cell>
          <cell r="M8320" t="str">
            <v>OF</v>
          </cell>
          <cell r="O8320" t="str">
            <v>Olivo, Cristian</v>
          </cell>
        </row>
        <row r="8321">
          <cell r="C8321">
            <v>670124</v>
          </cell>
          <cell r="M8321" t="str">
            <v>P</v>
          </cell>
          <cell r="O8321" t="str">
            <v>Oller, Adam</v>
          </cell>
        </row>
        <row r="8322">
          <cell r="C8322">
            <v>657705</v>
          </cell>
          <cell r="M8322" t="str">
            <v>3B</v>
          </cell>
          <cell r="O8322" t="str">
            <v>Olloque, Manny</v>
          </cell>
        </row>
        <row r="8323">
          <cell r="C8323">
            <v>663406</v>
          </cell>
          <cell r="M8323" t="str">
            <v>C</v>
          </cell>
          <cell r="O8323" t="str">
            <v>Olmeda, Alexis</v>
          </cell>
        </row>
        <row r="8324">
          <cell r="C8324">
            <v>408232</v>
          </cell>
          <cell r="M8324" t="str">
            <v>3B</v>
          </cell>
          <cell r="O8324" t="str">
            <v>Olmedo, Ray</v>
          </cell>
        </row>
        <row r="8325">
          <cell r="C8325">
            <v>623519</v>
          </cell>
          <cell r="M8325" t="str">
            <v>OF</v>
          </cell>
          <cell r="O8325" t="str">
            <v>Olmedo-Barrera, David</v>
          </cell>
        </row>
        <row r="8326">
          <cell r="C8326">
            <v>650843</v>
          </cell>
          <cell r="M8326" t="str">
            <v>OF</v>
          </cell>
          <cell r="O8326" t="str">
            <v>Olmo, Dayon</v>
          </cell>
        </row>
        <row r="8327">
          <cell r="C8327">
            <v>543607</v>
          </cell>
          <cell r="M8327" t="str">
            <v>P</v>
          </cell>
          <cell r="O8327" t="str">
            <v>Olmos, Edgar</v>
          </cell>
        </row>
        <row r="8328">
          <cell r="C8328">
            <v>657333</v>
          </cell>
          <cell r="M8328" t="str">
            <v>P</v>
          </cell>
          <cell r="O8328" t="str">
            <v>Olmos, Cristian</v>
          </cell>
        </row>
        <row r="8329">
          <cell r="C8329">
            <v>660768</v>
          </cell>
          <cell r="M8329" t="str">
            <v>SS</v>
          </cell>
          <cell r="O8329" t="str">
            <v>Olmos, Luis</v>
          </cell>
        </row>
        <row r="8330">
          <cell r="C8330">
            <v>519092</v>
          </cell>
          <cell r="M8330" t="str">
            <v>P</v>
          </cell>
          <cell r="O8330" t="str">
            <v>Olmsted, Michael</v>
          </cell>
        </row>
        <row r="8331">
          <cell r="C8331">
            <v>655884</v>
          </cell>
          <cell r="M8331" t="str">
            <v>C</v>
          </cell>
          <cell r="O8331" t="str">
            <v>O'Loughlin, Nick</v>
          </cell>
        </row>
        <row r="8332">
          <cell r="C8332">
            <v>621397</v>
          </cell>
          <cell r="M8332" t="str">
            <v>P</v>
          </cell>
          <cell r="O8332" t="str">
            <v>Olson, Tyler</v>
          </cell>
        </row>
        <row r="8333">
          <cell r="C8333">
            <v>621566</v>
          </cell>
          <cell r="M8333" t="str">
            <v>OF</v>
          </cell>
          <cell r="O8333" t="str">
            <v>Olson, Matt</v>
          </cell>
        </row>
        <row r="8334">
          <cell r="C8334">
            <v>665027</v>
          </cell>
          <cell r="M8334" t="str">
            <v>C</v>
          </cell>
          <cell r="O8334" t="str">
            <v>Olson, Brian</v>
          </cell>
        </row>
        <row r="8335">
          <cell r="C8335">
            <v>670584</v>
          </cell>
          <cell r="M8335" t="str">
            <v>C</v>
          </cell>
          <cell r="O8335" t="str">
            <v>Olson, Joe</v>
          </cell>
        </row>
        <row r="8336">
          <cell r="C8336">
            <v>592609</v>
          </cell>
          <cell r="M8336" t="str">
            <v>3B</v>
          </cell>
          <cell r="O8336" t="str">
            <v>Olt, Mike</v>
          </cell>
        </row>
        <row r="8337">
          <cell r="C8337">
            <v>607667</v>
          </cell>
          <cell r="M8337" t="str">
            <v>P</v>
          </cell>
          <cell r="O8337" t="str">
            <v>Omahen, John</v>
          </cell>
        </row>
        <row r="8338">
          <cell r="C8338">
            <v>502523</v>
          </cell>
          <cell r="M8338" t="str">
            <v>LF</v>
          </cell>
          <cell r="O8338" t="str">
            <v>O'Malley, Shawn</v>
          </cell>
        </row>
        <row r="8339">
          <cell r="C8339">
            <v>670438</v>
          </cell>
          <cell r="M8339" t="str">
            <v>3B</v>
          </cell>
          <cell r="O8339" t="str">
            <v>O'Malley, Ryan</v>
          </cell>
        </row>
        <row r="8340">
          <cell r="C8340">
            <v>667641</v>
          </cell>
          <cell r="M8340" t="str">
            <v>SS</v>
          </cell>
          <cell r="O8340" t="str">
            <v>Omana, Enmanuel</v>
          </cell>
        </row>
        <row r="8341">
          <cell r="C8341">
            <v>446185</v>
          </cell>
          <cell r="M8341" t="str">
            <v>P</v>
          </cell>
          <cell r="O8341" t="str">
            <v>Ondrusek, Logan</v>
          </cell>
        </row>
        <row r="8342">
          <cell r="C8342">
            <v>666819</v>
          </cell>
          <cell r="M8342" t="str">
            <v>P</v>
          </cell>
          <cell r="O8342" t="str">
            <v>O'Neal, Michael</v>
          </cell>
        </row>
        <row r="8343">
          <cell r="C8343">
            <v>595349</v>
          </cell>
          <cell r="M8343" t="str">
            <v>LF</v>
          </cell>
          <cell r="O8343" t="str">
            <v>O'Neill, Mike</v>
          </cell>
        </row>
        <row r="8344">
          <cell r="C8344">
            <v>630155</v>
          </cell>
          <cell r="M8344" t="str">
            <v>LF</v>
          </cell>
          <cell r="O8344" t="str">
            <v>O'Neill, Michael</v>
          </cell>
        </row>
        <row r="8345">
          <cell r="C8345">
            <v>641933</v>
          </cell>
          <cell r="M8345" t="str">
            <v>LF</v>
          </cell>
          <cell r="O8345" t="str">
            <v>O'Neill, Tyler</v>
          </cell>
        </row>
        <row r="8346">
          <cell r="C8346">
            <v>665732</v>
          </cell>
          <cell r="M8346" t="str">
            <v>P</v>
          </cell>
          <cell r="O8346" t="str">
            <v>Ontiveros, Felipe</v>
          </cell>
        </row>
        <row r="8347">
          <cell r="C8347">
            <v>594950</v>
          </cell>
          <cell r="M8347" t="str">
            <v>SS</v>
          </cell>
          <cell r="O8347" t="str">
            <v>Opitz, Shane</v>
          </cell>
        </row>
        <row r="8348">
          <cell r="C8348">
            <v>656813</v>
          </cell>
          <cell r="M8348" t="str">
            <v>3B</v>
          </cell>
          <cell r="O8348" t="str">
            <v>Oquendo, Jonathan</v>
          </cell>
        </row>
        <row r="8349">
          <cell r="C8349">
            <v>670617</v>
          </cell>
          <cell r="M8349" t="str">
            <v>P</v>
          </cell>
          <cell r="O8349" t="str">
            <v>Oquendo, Enrique</v>
          </cell>
        </row>
        <row r="8350">
          <cell r="C8350">
            <v>517062</v>
          </cell>
          <cell r="M8350" t="str">
            <v>P</v>
          </cell>
          <cell r="O8350" t="str">
            <v>Oramas, Juan Pablo</v>
          </cell>
        </row>
        <row r="8351">
          <cell r="C8351">
            <v>622662</v>
          </cell>
          <cell r="M8351" t="str">
            <v>P</v>
          </cell>
          <cell r="O8351" t="str">
            <v>Ordaz, Rafael</v>
          </cell>
        </row>
        <row r="8352">
          <cell r="C8352">
            <v>642439</v>
          </cell>
          <cell r="M8352" t="str">
            <v>CF</v>
          </cell>
          <cell r="O8352" t="str">
            <v>Ordaz, Jose</v>
          </cell>
        </row>
        <row r="8353">
          <cell r="C8353">
            <v>657706</v>
          </cell>
          <cell r="M8353" t="str">
            <v>OF</v>
          </cell>
          <cell r="O8353" t="str">
            <v>Ordonez, Magglio</v>
          </cell>
        </row>
        <row r="8354">
          <cell r="C8354">
            <v>595833</v>
          </cell>
          <cell r="M8354" t="str">
            <v>P</v>
          </cell>
          <cell r="O8354" t="str">
            <v>Ordosgoitti, Luis</v>
          </cell>
        </row>
        <row r="8355">
          <cell r="C8355">
            <v>664019</v>
          </cell>
          <cell r="M8355" t="str">
            <v>P</v>
          </cell>
          <cell r="O8355" t="str">
            <v>O'Reilly, Mike</v>
          </cell>
        </row>
        <row r="8356">
          <cell r="C8356">
            <v>664197</v>
          </cell>
          <cell r="M8356" t="str">
            <v>P</v>
          </cell>
          <cell r="O8356" t="str">
            <v>Orewiler, Austin</v>
          </cell>
        </row>
        <row r="8357">
          <cell r="C8357">
            <v>644337</v>
          </cell>
          <cell r="M8357" t="str">
            <v>2B</v>
          </cell>
          <cell r="O8357" t="str">
            <v>Orf, Nate</v>
          </cell>
        </row>
        <row r="8358">
          <cell r="C8358">
            <v>647309</v>
          </cell>
          <cell r="M8358" t="str">
            <v>OF</v>
          </cell>
          <cell r="O8358" t="str">
            <v>Orimoloye, Demi</v>
          </cell>
        </row>
        <row r="8359">
          <cell r="C8359">
            <v>573074</v>
          </cell>
          <cell r="M8359" t="str">
            <v>P</v>
          </cell>
          <cell r="O8359" t="str">
            <v>Orlan, R.C.</v>
          </cell>
        </row>
        <row r="8360">
          <cell r="C8360">
            <v>449181</v>
          </cell>
          <cell r="M8360" t="str">
            <v>RF</v>
          </cell>
          <cell r="O8360" t="str">
            <v>Orlando, Paulo</v>
          </cell>
        </row>
        <row r="8361">
          <cell r="C8361">
            <v>650823</v>
          </cell>
          <cell r="M8361" t="str">
            <v>P</v>
          </cell>
          <cell r="O8361" t="str">
            <v>Oronel, Nestor</v>
          </cell>
        </row>
        <row r="8362">
          <cell r="C8362">
            <v>543609</v>
          </cell>
          <cell r="M8362" t="str">
            <v>1B</v>
          </cell>
          <cell r="O8362" t="str">
            <v>Oropesa, Ricky</v>
          </cell>
        </row>
        <row r="8363">
          <cell r="C8363">
            <v>667365</v>
          </cell>
          <cell r="M8363" t="str">
            <v>C</v>
          </cell>
          <cell r="O8363" t="str">
            <v>Oropeza, Carlos</v>
          </cell>
        </row>
        <row r="8364">
          <cell r="C8364">
            <v>668604</v>
          </cell>
          <cell r="M8364" t="str">
            <v>P</v>
          </cell>
          <cell r="O8364" t="str">
            <v>Oropeza, Yonaiker</v>
          </cell>
        </row>
        <row r="8365">
          <cell r="C8365">
            <v>594951</v>
          </cell>
          <cell r="M8365" t="str">
            <v>P</v>
          </cell>
          <cell r="O8365" t="str">
            <v>O'Rourke, Ryan</v>
          </cell>
        </row>
        <row r="8366">
          <cell r="C8366">
            <v>554031</v>
          </cell>
          <cell r="M8366" t="str">
            <v>LF</v>
          </cell>
          <cell r="O8366" t="str">
            <v>Orozco, Jose Manuel</v>
          </cell>
        </row>
        <row r="8367">
          <cell r="C8367">
            <v>631227</v>
          </cell>
          <cell r="M8367" t="str">
            <v>CF</v>
          </cell>
          <cell r="O8367" t="str">
            <v>Orozco, Rodrigo</v>
          </cell>
        </row>
        <row r="8368">
          <cell r="C8368">
            <v>642748</v>
          </cell>
          <cell r="M8368" t="str">
            <v>P</v>
          </cell>
          <cell r="O8368" t="str">
            <v>Orozco, Evertz</v>
          </cell>
        </row>
        <row r="8369">
          <cell r="C8369">
            <v>663463</v>
          </cell>
          <cell r="M8369" t="str">
            <v>P</v>
          </cell>
          <cell r="O8369" t="str">
            <v>Orozco, Jio</v>
          </cell>
        </row>
        <row r="8370">
          <cell r="C8370">
            <v>434681</v>
          </cell>
          <cell r="M8370" t="str">
            <v>2B</v>
          </cell>
          <cell r="O8370" t="str">
            <v>Orr, Pete</v>
          </cell>
        </row>
        <row r="8371">
          <cell r="C8371">
            <v>592611</v>
          </cell>
          <cell r="M8371" t="str">
            <v>1B</v>
          </cell>
          <cell r="O8371" t="str">
            <v>Orr, Lee</v>
          </cell>
        </row>
        <row r="8372">
          <cell r="C8372">
            <v>670347</v>
          </cell>
          <cell r="M8372" t="str">
            <v>SS</v>
          </cell>
          <cell r="O8372" t="str">
            <v>Orris, Tyler</v>
          </cell>
        </row>
        <row r="8373">
          <cell r="C8373">
            <v>668590</v>
          </cell>
          <cell r="M8373" t="str">
            <v>P</v>
          </cell>
          <cell r="O8373" t="str">
            <v>Orta, Jose</v>
          </cell>
        </row>
        <row r="8374">
          <cell r="C8374">
            <v>471162</v>
          </cell>
          <cell r="M8374" t="str">
            <v>P</v>
          </cell>
          <cell r="O8374" t="str">
            <v>Ortega, Anthony</v>
          </cell>
        </row>
        <row r="8375">
          <cell r="C8375">
            <v>472906</v>
          </cell>
          <cell r="M8375" t="str">
            <v>P</v>
          </cell>
          <cell r="O8375" t="str">
            <v>Ortega, Pablo</v>
          </cell>
        </row>
        <row r="8376">
          <cell r="C8376">
            <v>514639</v>
          </cell>
          <cell r="M8376" t="str">
            <v>P</v>
          </cell>
          <cell r="O8376" t="str">
            <v>Ortega, Jose</v>
          </cell>
        </row>
        <row r="8377">
          <cell r="C8377">
            <v>542364</v>
          </cell>
          <cell r="M8377" t="str">
            <v>LF</v>
          </cell>
          <cell r="O8377" t="str">
            <v>Ortega, Rafael</v>
          </cell>
        </row>
        <row r="8378">
          <cell r="C8378">
            <v>570662</v>
          </cell>
          <cell r="M8378" t="str">
            <v>P</v>
          </cell>
          <cell r="O8378" t="str">
            <v>Ortega, Flabio</v>
          </cell>
        </row>
        <row r="8379">
          <cell r="C8379">
            <v>606243</v>
          </cell>
          <cell r="M8379" t="str">
            <v>1B</v>
          </cell>
          <cell r="O8379" t="str">
            <v>Ortega, Luis</v>
          </cell>
        </row>
        <row r="8380">
          <cell r="C8380">
            <v>606256</v>
          </cell>
          <cell r="M8380" t="str">
            <v>P</v>
          </cell>
          <cell r="O8380" t="str">
            <v>Ortega, Jorge</v>
          </cell>
        </row>
        <row r="8381">
          <cell r="C8381">
            <v>622266</v>
          </cell>
          <cell r="M8381" t="str">
            <v>SS</v>
          </cell>
          <cell r="O8381" t="str">
            <v>Ortega, Angel</v>
          </cell>
        </row>
        <row r="8382">
          <cell r="C8382">
            <v>622517</v>
          </cell>
          <cell r="M8382" t="str">
            <v>P</v>
          </cell>
          <cell r="O8382" t="str">
            <v>Ortega, Luis</v>
          </cell>
        </row>
        <row r="8383">
          <cell r="C8383">
            <v>650498</v>
          </cell>
          <cell r="M8383" t="str">
            <v>2B</v>
          </cell>
          <cell r="O8383" t="str">
            <v>Ortega, Efrin</v>
          </cell>
        </row>
        <row r="8384">
          <cell r="C8384">
            <v>650883</v>
          </cell>
          <cell r="M8384" t="str">
            <v>C</v>
          </cell>
          <cell r="O8384" t="str">
            <v>Ortega, Dennis</v>
          </cell>
        </row>
        <row r="8385">
          <cell r="C8385">
            <v>660561</v>
          </cell>
          <cell r="M8385" t="str">
            <v>SS</v>
          </cell>
          <cell r="O8385" t="str">
            <v>Ortega, Irving</v>
          </cell>
        </row>
        <row r="8386">
          <cell r="C8386">
            <v>661383</v>
          </cell>
          <cell r="M8386" t="str">
            <v>P</v>
          </cell>
          <cell r="O8386" t="str">
            <v>Ortega, Oliver</v>
          </cell>
        </row>
        <row r="8387">
          <cell r="C8387">
            <v>661407</v>
          </cell>
          <cell r="M8387" t="str">
            <v>SS</v>
          </cell>
          <cell r="O8387" t="str">
            <v>Ortega, Ariel</v>
          </cell>
        </row>
        <row r="8388">
          <cell r="C8388">
            <v>665919</v>
          </cell>
          <cell r="M8388" t="str">
            <v>OF</v>
          </cell>
          <cell r="O8388" t="str">
            <v>Ortega, Marfrey</v>
          </cell>
        </row>
        <row r="8389">
          <cell r="C8389">
            <v>120074</v>
          </cell>
          <cell r="M8389" t="str">
            <v>DH</v>
          </cell>
          <cell r="O8389" t="str">
            <v>Ortiz, David</v>
          </cell>
        </row>
        <row r="8390">
          <cell r="C8390">
            <v>150009</v>
          </cell>
          <cell r="M8390" t="str">
            <v>P</v>
          </cell>
          <cell r="O8390" t="str">
            <v>Ortiz, Ramon</v>
          </cell>
        </row>
        <row r="8391">
          <cell r="C8391">
            <v>502071</v>
          </cell>
          <cell r="M8391" t="str">
            <v>1B</v>
          </cell>
          <cell r="O8391" t="str">
            <v>Ortiz, Jaime</v>
          </cell>
        </row>
        <row r="8392">
          <cell r="C8392">
            <v>517451</v>
          </cell>
          <cell r="M8392" t="str">
            <v>P</v>
          </cell>
          <cell r="O8392" t="str">
            <v>Ortiz, Joe</v>
          </cell>
        </row>
        <row r="8393">
          <cell r="C8393">
            <v>543611</v>
          </cell>
          <cell r="M8393" t="str">
            <v>LF</v>
          </cell>
          <cell r="O8393" t="str">
            <v>Ortiz, Danny</v>
          </cell>
        </row>
        <row r="8394">
          <cell r="C8394">
            <v>572003</v>
          </cell>
          <cell r="M8394" t="str">
            <v>C</v>
          </cell>
          <cell r="O8394" t="str">
            <v>Ortiz, Ryan</v>
          </cell>
        </row>
        <row r="8395">
          <cell r="C8395">
            <v>606113</v>
          </cell>
          <cell r="M8395" t="str">
            <v>P</v>
          </cell>
          <cell r="O8395" t="str">
            <v>Ortiz, Randy</v>
          </cell>
        </row>
        <row r="8396">
          <cell r="C8396">
            <v>608753</v>
          </cell>
          <cell r="M8396" t="str">
            <v>P</v>
          </cell>
          <cell r="O8396" t="str">
            <v>Ortiz, Braulio</v>
          </cell>
        </row>
        <row r="8397">
          <cell r="C8397">
            <v>622052</v>
          </cell>
          <cell r="M8397" t="str">
            <v>C</v>
          </cell>
          <cell r="O8397" t="str">
            <v>Ortiz, Jose</v>
          </cell>
        </row>
        <row r="8398">
          <cell r="C8398">
            <v>622359</v>
          </cell>
          <cell r="M8398" t="str">
            <v>2B</v>
          </cell>
          <cell r="O8398" t="str">
            <v>Ortiz, Dalfis</v>
          </cell>
        </row>
        <row r="8399">
          <cell r="C8399">
            <v>622768</v>
          </cell>
          <cell r="M8399" t="str">
            <v>1B</v>
          </cell>
          <cell r="O8399" t="str">
            <v>Ortiz, Juan</v>
          </cell>
        </row>
        <row r="8400">
          <cell r="C8400">
            <v>625971</v>
          </cell>
          <cell r="M8400" t="str">
            <v>P</v>
          </cell>
          <cell r="O8400" t="str">
            <v>Ortiz, Willy</v>
          </cell>
        </row>
        <row r="8401">
          <cell r="C8401">
            <v>642726</v>
          </cell>
          <cell r="M8401" t="str">
            <v>2B</v>
          </cell>
          <cell r="O8401" t="str">
            <v>Ortiz, Samuel</v>
          </cell>
        </row>
        <row r="8402">
          <cell r="C8402">
            <v>644411</v>
          </cell>
          <cell r="M8402" t="str">
            <v>CF</v>
          </cell>
          <cell r="O8402" t="str">
            <v>Ortiz, Oliver</v>
          </cell>
        </row>
        <row r="8403">
          <cell r="C8403">
            <v>644758</v>
          </cell>
          <cell r="M8403" t="str">
            <v>P</v>
          </cell>
          <cell r="O8403" t="str">
            <v>Ortiz, Phillip</v>
          </cell>
        </row>
        <row r="8404">
          <cell r="C8404">
            <v>650707</v>
          </cell>
          <cell r="M8404" t="str">
            <v>C</v>
          </cell>
          <cell r="O8404" t="str">
            <v>Ortiz, Hanser</v>
          </cell>
        </row>
        <row r="8405">
          <cell r="C8405">
            <v>656814</v>
          </cell>
          <cell r="M8405" t="str">
            <v>P</v>
          </cell>
          <cell r="O8405" t="str">
            <v>Ortiz, Luis</v>
          </cell>
        </row>
        <row r="8406">
          <cell r="C8406">
            <v>660886</v>
          </cell>
          <cell r="M8406" t="str">
            <v>P</v>
          </cell>
          <cell r="O8406" t="str">
            <v>Ortiz, Geury</v>
          </cell>
        </row>
        <row r="8407">
          <cell r="C8407">
            <v>664293</v>
          </cell>
          <cell r="M8407" t="str">
            <v>C</v>
          </cell>
          <cell r="O8407" t="str">
            <v>Ortiz, Leonardo</v>
          </cell>
        </row>
        <row r="8408">
          <cell r="C8408">
            <v>664712</v>
          </cell>
          <cell r="M8408" t="str">
            <v>P</v>
          </cell>
          <cell r="O8408" t="str">
            <v>Ortiz, Jesus</v>
          </cell>
        </row>
        <row r="8409">
          <cell r="C8409">
            <v>665560</v>
          </cell>
          <cell r="M8409" t="str">
            <v>OF</v>
          </cell>
          <cell r="O8409" t="str">
            <v>Ortiz, Jhailyn</v>
          </cell>
        </row>
        <row r="8410">
          <cell r="C8410">
            <v>669865</v>
          </cell>
          <cell r="M8410" t="str">
            <v>P</v>
          </cell>
          <cell r="O8410" t="str">
            <v>Ortiz, Miguel</v>
          </cell>
        </row>
        <row r="8411">
          <cell r="C8411">
            <v>658276</v>
          </cell>
          <cell r="M8411" t="str">
            <v>P</v>
          </cell>
          <cell r="O8411" t="str">
            <v>Ortman, Dillon</v>
          </cell>
        </row>
        <row r="8412">
          <cell r="C8412">
            <v>596062</v>
          </cell>
          <cell r="M8412" t="str">
            <v>1B</v>
          </cell>
          <cell r="O8412" t="str">
            <v>Orvis, Sikes</v>
          </cell>
        </row>
        <row r="8413">
          <cell r="C8413">
            <v>607048</v>
          </cell>
          <cell r="M8413" t="str">
            <v>P</v>
          </cell>
          <cell r="O8413" t="str">
            <v>Osborne, J.D.</v>
          </cell>
        </row>
        <row r="8414">
          <cell r="C8414">
            <v>623698</v>
          </cell>
          <cell r="M8414" t="str">
            <v>SS</v>
          </cell>
          <cell r="O8414" t="str">
            <v>Osborne, Zach</v>
          </cell>
        </row>
        <row r="8415">
          <cell r="C8415">
            <v>453005</v>
          </cell>
          <cell r="M8415" t="str">
            <v>P</v>
          </cell>
          <cell r="O8415" t="str">
            <v>Oseguera, Paul</v>
          </cell>
        </row>
        <row r="8416">
          <cell r="C8416">
            <v>592612</v>
          </cell>
          <cell r="M8416" t="str">
            <v>P</v>
          </cell>
          <cell r="O8416" t="str">
            <v>Osich, Josh</v>
          </cell>
        </row>
        <row r="8417">
          <cell r="C8417">
            <v>658724</v>
          </cell>
          <cell r="M8417" t="str">
            <v>P</v>
          </cell>
          <cell r="O8417" t="str">
            <v>Osnowitz, Mitchell</v>
          </cell>
        </row>
        <row r="8418">
          <cell r="C8418">
            <v>622421</v>
          </cell>
          <cell r="M8418" t="str">
            <v>P</v>
          </cell>
          <cell r="O8418" t="str">
            <v>Osoria, Aneury</v>
          </cell>
        </row>
        <row r="8419">
          <cell r="C8419">
            <v>600940</v>
          </cell>
          <cell r="M8419" t="str">
            <v>P</v>
          </cell>
          <cell r="O8419" t="str">
            <v>Osorio, Neritzon</v>
          </cell>
        </row>
        <row r="8420">
          <cell r="C8420">
            <v>658671</v>
          </cell>
          <cell r="M8420" t="str">
            <v>RF</v>
          </cell>
          <cell r="O8420" t="str">
            <v>Osorio, Felix</v>
          </cell>
        </row>
        <row r="8421">
          <cell r="C8421">
            <v>665022</v>
          </cell>
          <cell r="M8421" t="str">
            <v>1B</v>
          </cell>
          <cell r="O8421" t="str">
            <v>Ostrich, Taylor</v>
          </cell>
        </row>
        <row r="8422">
          <cell r="C8422">
            <v>457711</v>
          </cell>
          <cell r="M8422" t="str">
            <v>P</v>
          </cell>
          <cell r="O8422" t="str">
            <v>O'Sullivan, Sean</v>
          </cell>
        </row>
        <row r="8423">
          <cell r="C8423">
            <v>543617</v>
          </cell>
          <cell r="M8423" t="str">
            <v>P</v>
          </cell>
          <cell r="O8423" t="str">
            <v>O'Sullivan, Ryan</v>
          </cell>
        </row>
        <row r="8424">
          <cell r="C8424">
            <v>466457</v>
          </cell>
          <cell r="M8424" t="str">
            <v>P</v>
          </cell>
          <cell r="O8424" t="str">
            <v>Osuna, Edgar</v>
          </cell>
        </row>
        <row r="8425">
          <cell r="C8425">
            <v>532077</v>
          </cell>
          <cell r="M8425" t="str">
            <v>P</v>
          </cell>
          <cell r="O8425" t="str">
            <v>Osuna, Roberto</v>
          </cell>
        </row>
        <row r="8426">
          <cell r="C8426">
            <v>542270</v>
          </cell>
          <cell r="M8426" t="str">
            <v>3B</v>
          </cell>
          <cell r="O8426" t="str">
            <v>Osuna, Cesar</v>
          </cell>
        </row>
        <row r="8427">
          <cell r="C8427">
            <v>591741</v>
          </cell>
          <cell r="M8427" t="str">
            <v>1B</v>
          </cell>
          <cell r="O8427" t="str">
            <v>Osuna, Jose</v>
          </cell>
        </row>
        <row r="8428">
          <cell r="C8428">
            <v>624646</v>
          </cell>
          <cell r="M8428" t="str">
            <v>P</v>
          </cell>
          <cell r="O8428" t="str">
            <v>Osuna, Lenix</v>
          </cell>
        </row>
        <row r="8429">
          <cell r="C8429">
            <v>670153</v>
          </cell>
          <cell r="M8429" t="str">
            <v>1B</v>
          </cell>
          <cell r="O8429" t="str">
            <v>Osuna, Ramon</v>
          </cell>
        </row>
        <row r="8430">
          <cell r="C8430">
            <v>621261</v>
          </cell>
          <cell r="M8430" t="str">
            <v>P</v>
          </cell>
          <cell r="O8430" t="str">
            <v>Oswalt, Corey</v>
          </cell>
        </row>
        <row r="8431">
          <cell r="C8431">
            <v>605654</v>
          </cell>
          <cell r="M8431" t="str">
            <v>P</v>
          </cell>
          <cell r="O8431" t="str">
            <v>Otamendi, Andy</v>
          </cell>
        </row>
        <row r="8432">
          <cell r="C8432">
            <v>136400</v>
          </cell>
          <cell r="M8432" t="str">
            <v>1B</v>
          </cell>
          <cell r="O8432" t="str">
            <v>Otanez, Willis</v>
          </cell>
        </row>
        <row r="8433">
          <cell r="C8433">
            <v>671305</v>
          </cell>
          <cell r="M8433" t="str">
            <v>P</v>
          </cell>
          <cell r="O8433" t="str">
            <v>Otanez, Michel</v>
          </cell>
        </row>
        <row r="8434">
          <cell r="C8434">
            <v>608467</v>
          </cell>
          <cell r="M8434" t="str">
            <v>C</v>
          </cell>
          <cell r="O8434" t="str">
            <v>Otano, Leudi</v>
          </cell>
        </row>
        <row r="8435">
          <cell r="C8435">
            <v>642442</v>
          </cell>
          <cell r="M8435" t="str">
            <v>OF</v>
          </cell>
          <cell r="O8435" t="str">
            <v>Otano, Hanleth</v>
          </cell>
        </row>
        <row r="8436">
          <cell r="C8436">
            <v>664289</v>
          </cell>
          <cell r="M8436" t="str">
            <v>SS</v>
          </cell>
          <cell r="O8436" t="str">
            <v>Otano, Ignacio</v>
          </cell>
        </row>
        <row r="8437">
          <cell r="C8437">
            <v>519096</v>
          </cell>
          <cell r="M8437" t="str">
            <v>P</v>
          </cell>
          <cell r="O8437" t="str">
            <v>Otero, Dan</v>
          </cell>
        </row>
        <row r="8438">
          <cell r="C8438">
            <v>554241</v>
          </cell>
          <cell r="M8438" t="str">
            <v>P</v>
          </cell>
          <cell r="O8438" t="str">
            <v>Otero, Andy</v>
          </cell>
        </row>
        <row r="8439">
          <cell r="C8439">
            <v>607670</v>
          </cell>
          <cell r="M8439" t="str">
            <v>C</v>
          </cell>
          <cell r="O8439" t="str">
            <v>Othman, Sharif</v>
          </cell>
        </row>
        <row r="8440">
          <cell r="C8440">
            <v>605409</v>
          </cell>
          <cell r="M8440" t="str">
            <v>P</v>
          </cell>
          <cell r="O8440" t="str">
            <v>Ott, Matty</v>
          </cell>
        </row>
        <row r="8441">
          <cell r="C8441">
            <v>643477</v>
          </cell>
          <cell r="M8441" t="str">
            <v>P</v>
          </cell>
          <cell r="O8441" t="str">
            <v>Ott, Travis</v>
          </cell>
        </row>
        <row r="8442">
          <cell r="C8442">
            <v>493603</v>
          </cell>
          <cell r="M8442" t="str">
            <v>P</v>
          </cell>
          <cell r="O8442" t="str">
            <v>Ottavino, Adam</v>
          </cell>
        </row>
        <row r="8443">
          <cell r="C8443">
            <v>670722</v>
          </cell>
          <cell r="M8443" t="str">
            <v>P</v>
          </cell>
          <cell r="O8443" t="str">
            <v>Ouellette, William</v>
          </cell>
        </row>
        <row r="8444">
          <cell r="C8444">
            <v>489189</v>
          </cell>
          <cell r="M8444" t="str">
            <v>P</v>
          </cell>
          <cell r="O8444" t="str">
            <v>Outman, Josh</v>
          </cell>
        </row>
        <row r="8445">
          <cell r="C8445">
            <v>650434</v>
          </cell>
          <cell r="M8445" t="str">
            <v>SS</v>
          </cell>
          <cell r="O8445" t="str">
            <v>Ovalle, Gabriel</v>
          </cell>
        </row>
        <row r="8446">
          <cell r="C8446">
            <v>650669</v>
          </cell>
          <cell r="M8446" t="str">
            <v>P</v>
          </cell>
          <cell r="O8446" t="str">
            <v>Ovalle, Jeremy</v>
          </cell>
        </row>
        <row r="8447">
          <cell r="C8447">
            <v>642649</v>
          </cell>
          <cell r="M8447" t="str">
            <v>P</v>
          </cell>
          <cell r="O8447" t="str">
            <v>Ovalles, Jordan</v>
          </cell>
        </row>
        <row r="8448">
          <cell r="C8448">
            <v>656013</v>
          </cell>
          <cell r="M8448" t="str">
            <v>P</v>
          </cell>
          <cell r="O8448" t="str">
            <v>Ovalles, Melvin</v>
          </cell>
        </row>
        <row r="8449">
          <cell r="C8449">
            <v>657374</v>
          </cell>
          <cell r="M8449" t="str">
            <v>C</v>
          </cell>
          <cell r="O8449" t="str">
            <v>Ovalles, Adony</v>
          </cell>
        </row>
        <row r="8450">
          <cell r="C8450">
            <v>661421</v>
          </cell>
          <cell r="M8450" t="str">
            <v>P</v>
          </cell>
          <cell r="O8450" t="str">
            <v>Ovalles, Noel</v>
          </cell>
        </row>
        <row r="8451">
          <cell r="C8451">
            <v>597913</v>
          </cell>
          <cell r="M8451" t="str">
            <v>P</v>
          </cell>
          <cell r="O8451" t="str">
            <v>Ovando, Ariel</v>
          </cell>
        </row>
        <row r="8452">
          <cell r="C8452">
            <v>667546</v>
          </cell>
          <cell r="M8452" t="str">
            <v>SS</v>
          </cell>
          <cell r="O8452" t="str">
            <v>Ovando, Luis</v>
          </cell>
        </row>
        <row r="8453">
          <cell r="C8453">
            <v>670538</v>
          </cell>
          <cell r="M8453" t="str">
            <v>OF</v>
          </cell>
          <cell r="O8453" t="str">
            <v>Ovando, Aldo</v>
          </cell>
        </row>
        <row r="8454">
          <cell r="C8454">
            <v>407489</v>
          </cell>
          <cell r="M8454" t="str">
            <v>1B</v>
          </cell>
          <cell r="O8454" t="str">
            <v>Overbay, Lyle</v>
          </cell>
        </row>
        <row r="8455">
          <cell r="C8455">
            <v>543620</v>
          </cell>
          <cell r="M8455" t="str">
            <v>1B</v>
          </cell>
          <cell r="O8455" t="str">
            <v>Overbeck, Cody</v>
          </cell>
        </row>
        <row r="8456">
          <cell r="C8456">
            <v>664963</v>
          </cell>
          <cell r="M8456" t="str">
            <v>C</v>
          </cell>
          <cell r="O8456" t="str">
            <v>Overstreet, Kyle</v>
          </cell>
        </row>
        <row r="8457">
          <cell r="C8457">
            <v>592614</v>
          </cell>
          <cell r="M8457" t="str">
            <v>P</v>
          </cell>
          <cell r="O8457" t="str">
            <v>Overton, Dillon</v>
          </cell>
        </row>
        <row r="8458">
          <cell r="C8458">
            <v>656818</v>
          </cell>
          <cell r="M8458" t="str">
            <v>P</v>
          </cell>
          <cell r="O8458" t="str">
            <v>Overton, Connor</v>
          </cell>
        </row>
        <row r="8459">
          <cell r="C8459">
            <v>434663</v>
          </cell>
          <cell r="M8459" t="str">
            <v>P</v>
          </cell>
          <cell r="O8459" t="str">
            <v>Oviedo, Juan Carlos</v>
          </cell>
        </row>
        <row r="8460">
          <cell r="C8460">
            <v>593579</v>
          </cell>
          <cell r="M8460" t="str">
            <v>P</v>
          </cell>
          <cell r="O8460" t="str">
            <v>Oviedo, Ramon</v>
          </cell>
        </row>
        <row r="8461">
          <cell r="C8461">
            <v>650514</v>
          </cell>
          <cell r="M8461" t="str">
            <v>P</v>
          </cell>
          <cell r="O8461" t="str">
            <v>Oviedo, Jorge</v>
          </cell>
        </row>
        <row r="8462">
          <cell r="C8462">
            <v>665854</v>
          </cell>
          <cell r="M8462" t="str">
            <v>P</v>
          </cell>
          <cell r="O8462" t="str">
            <v>Oviedo, Luis</v>
          </cell>
        </row>
        <row r="8463">
          <cell r="C8463">
            <v>670912</v>
          </cell>
          <cell r="M8463" t="str">
            <v>P</v>
          </cell>
          <cell r="O8463" t="str">
            <v>Oviedo, Johan</v>
          </cell>
        </row>
        <row r="8464">
          <cell r="C8464">
            <v>664150</v>
          </cell>
          <cell r="M8464" t="str">
            <v>P</v>
          </cell>
          <cell r="O8464" t="str">
            <v>Owen, Charles</v>
          </cell>
        </row>
        <row r="8465">
          <cell r="C8465">
            <v>670462</v>
          </cell>
          <cell r="M8465" t="str">
            <v>OF</v>
          </cell>
          <cell r="O8465" t="str">
            <v>Owen, Hunter</v>
          </cell>
        </row>
        <row r="8466">
          <cell r="C8466">
            <v>663417</v>
          </cell>
          <cell r="M8466" t="str">
            <v>P</v>
          </cell>
          <cell r="O8466" t="str">
            <v>Owenby, Drake</v>
          </cell>
        </row>
        <row r="8467">
          <cell r="C8467">
            <v>435539</v>
          </cell>
          <cell r="M8467" t="str">
            <v>OF</v>
          </cell>
          <cell r="O8467" t="str">
            <v>Owens, Jerry</v>
          </cell>
        </row>
        <row r="8468">
          <cell r="C8468">
            <v>502168</v>
          </cell>
          <cell r="M8468" t="str">
            <v>P</v>
          </cell>
          <cell r="O8468" t="str">
            <v>Owens, Rudy</v>
          </cell>
        </row>
        <row r="8469">
          <cell r="C8469">
            <v>596064</v>
          </cell>
          <cell r="M8469" t="str">
            <v>P</v>
          </cell>
          <cell r="O8469" t="str">
            <v>Owens, Henry</v>
          </cell>
        </row>
        <row r="8470">
          <cell r="C8470">
            <v>572008</v>
          </cell>
          <cell r="M8470" t="str">
            <v>CF</v>
          </cell>
          <cell r="O8470" t="str">
            <v>Owings, Chris</v>
          </cell>
        </row>
        <row r="8471">
          <cell r="C8471">
            <v>669897</v>
          </cell>
          <cell r="M8471" t="str">
            <v>OF</v>
          </cell>
          <cell r="O8471" t="str">
            <v>Owings, Connor</v>
          </cell>
        </row>
        <row r="8472">
          <cell r="C8472">
            <v>663809</v>
          </cell>
          <cell r="M8472" t="str">
            <v>P</v>
          </cell>
          <cell r="O8472" t="str">
            <v>Oxnevad, Ian</v>
          </cell>
        </row>
        <row r="8473">
          <cell r="C8473">
            <v>454968</v>
          </cell>
          <cell r="M8473" t="str">
            <v>P</v>
          </cell>
          <cell r="O8473" t="str">
            <v>Oyervides, Jose</v>
          </cell>
        </row>
        <row r="8474">
          <cell r="C8474">
            <v>542303</v>
          </cell>
          <cell r="M8474" t="str">
            <v>CF</v>
          </cell>
          <cell r="O8474" t="str">
            <v>Ozuna, Marcell</v>
          </cell>
        </row>
        <row r="8475">
          <cell r="C8475">
            <v>622688</v>
          </cell>
          <cell r="M8475" t="str">
            <v>3B</v>
          </cell>
          <cell r="O8475" t="str">
            <v>Ozuna, Carlos</v>
          </cell>
        </row>
        <row r="8476">
          <cell r="C8476">
            <v>642271</v>
          </cell>
          <cell r="M8476" t="str">
            <v>2B</v>
          </cell>
          <cell r="O8476" t="str">
            <v>Ozuna, Fernery</v>
          </cell>
        </row>
        <row r="8477">
          <cell r="C8477">
            <v>642623</v>
          </cell>
          <cell r="M8477" t="str">
            <v>P</v>
          </cell>
          <cell r="O8477" t="str">
            <v>Ozuna, Lorenz</v>
          </cell>
        </row>
        <row r="8478">
          <cell r="C8478">
            <v>665868</v>
          </cell>
          <cell r="M8478" t="str">
            <v>SS</v>
          </cell>
          <cell r="O8478" t="str">
            <v>Ozuna, Raffy</v>
          </cell>
        </row>
        <row r="8479">
          <cell r="C8479">
            <v>665927</v>
          </cell>
          <cell r="M8479" t="str">
            <v>OF</v>
          </cell>
          <cell r="O8479" t="str">
            <v>Ozuna, Reniel</v>
          </cell>
        </row>
        <row r="8480">
          <cell r="C8480">
            <v>666021</v>
          </cell>
          <cell r="M8480" t="str">
            <v>P</v>
          </cell>
          <cell r="O8480" t="str">
            <v>Ozuna, Bryan</v>
          </cell>
        </row>
        <row r="8481">
          <cell r="C8481">
            <v>641938</v>
          </cell>
          <cell r="M8481" t="str">
            <v>C</v>
          </cell>
          <cell r="O8481" t="str">
            <v>Pabst, Arden</v>
          </cell>
        </row>
        <row r="8482">
          <cell r="C8482">
            <v>664778</v>
          </cell>
          <cell r="M8482" t="str">
            <v>OF</v>
          </cell>
          <cell r="O8482" t="str">
            <v>Pacchioli, Justin</v>
          </cell>
        </row>
        <row r="8483">
          <cell r="C8483">
            <v>665506</v>
          </cell>
          <cell r="M8483" t="str">
            <v>OF</v>
          </cell>
          <cell r="O8483" t="str">
            <v>Pache, Cristian</v>
          </cell>
        </row>
        <row r="8484">
          <cell r="C8484">
            <v>446001</v>
          </cell>
          <cell r="M8484" t="str">
            <v>OF</v>
          </cell>
          <cell r="O8484" t="str">
            <v>Pacheco, Jonel</v>
          </cell>
        </row>
        <row r="8485">
          <cell r="C8485">
            <v>457574</v>
          </cell>
          <cell r="M8485" t="str">
            <v>C</v>
          </cell>
          <cell r="O8485" t="str">
            <v>Pacheco, Jordan</v>
          </cell>
        </row>
        <row r="8486">
          <cell r="C8486">
            <v>542201</v>
          </cell>
          <cell r="M8486" t="str">
            <v>P</v>
          </cell>
          <cell r="O8486" t="str">
            <v>Pacheco, Ronan</v>
          </cell>
        </row>
        <row r="8487">
          <cell r="C8487">
            <v>642377</v>
          </cell>
          <cell r="M8487" t="str">
            <v>P</v>
          </cell>
          <cell r="O8487" t="str">
            <v>Pacheco, Jairo</v>
          </cell>
        </row>
        <row r="8488">
          <cell r="C8488">
            <v>642406</v>
          </cell>
          <cell r="M8488" t="str">
            <v>P</v>
          </cell>
          <cell r="O8488" t="str">
            <v>Pacheco, Johalis</v>
          </cell>
        </row>
        <row r="8489">
          <cell r="C8489">
            <v>656096</v>
          </cell>
          <cell r="M8489" t="str">
            <v>P</v>
          </cell>
          <cell r="O8489" t="str">
            <v>Pacheco, Alex</v>
          </cell>
        </row>
        <row r="8490">
          <cell r="C8490">
            <v>668600</v>
          </cell>
          <cell r="M8490" t="str">
            <v>P</v>
          </cell>
          <cell r="O8490" t="str">
            <v>Pacheco, Sergio</v>
          </cell>
        </row>
        <row r="8491">
          <cell r="C8491">
            <v>519100</v>
          </cell>
          <cell r="M8491" t="str">
            <v>C</v>
          </cell>
          <cell r="O8491" t="str">
            <v>Paciorek, Joey</v>
          </cell>
        </row>
        <row r="8492">
          <cell r="C8492">
            <v>592615</v>
          </cell>
          <cell r="M8492" t="str">
            <v>P</v>
          </cell>
          <cell r="O8492" t="str">
            <v>Packrall, Preston</v>
          </cell>
        </row>
        <row r="8493">
          <cell r="C8493">
            <v>663978</v>
          </cell>
          <cell r="M8493" t="str">
            <v>P</v>
          </cell>
          <cell r="O8493" t="str">
            <v>Paddack, Chris</v>
          </cell>
        </row>
        <row r="8494">
          <cell r="C8494">
            <v>435182</v>
          </cell>
          <cell r="M8494" t="str">
            <v>1B</v>
          </cell>
          <cell r="O8494" t="str">
            <v>Padgett, Matt</v>
          </cell>
        </row>
        <row r="8495">
          <cell r="C8495">
            <v>407786</v>
          </cell>
          <cell r="M8495" t="str">
            <v>OF</v>
          </cell>
          <cell r="O8495" t="str">
            <v>Padilla, Jorge</v>
          </cell>
        </row>
        <row r="8496">
          <cell r="C8496">
            <v>592616</v>
          </cell>
          <cell r="M8496" t="str">
            <v>P</v>
          </cell>
          <cell r="O8496" t="str">
            <v>Padilla, Roberto</v>
          </cell>
        </row>
        <row r="8497">
          <cell r="C8497">
            <v>600941</v>
          </cell>
          <cell r="M8497" t="str">
            <v>P</v>
          </cell>
          <cell r="O8497" t="str">
            <v>Padilla, Marcos</v>
          </cell>
        </row>
        <row r="8498">
          <cell r="C8498">
            <v>650632</v>
          </cell>
          <cell r="M8498" t="str">
            <v>CF</v>
          </cell>
          <cell r="O8498" t="str">
            <v>Padilla, Daniel</v>
          </cell>
        </row>
        <row r="8499">
          <cell r="C8499">
            <v>650730</v>
          </cell>
          <cell r="M8499" t="str">
            <v>P</v>
          </cell>
          <cell r="O8499" t="str">
            <v>Padilla, Isaac</v>
          </cell>
        </row>
        <row r="8500">
          <cell r="C8500">
            <v>650731</v>
          </cell>
          <cell r="M8500" t="str">
            <v>P</v>
          </cell>
          <cell r="O8500" t="str">
            <v>Padilla, Jonathan</v>
          </cell>
        </row>
        <row r="8501">
          <cell r="C8501">
            <v>656820</v>
          </cell>
          <cell r="M8501" t="str">
            <v>P</v>
          </cell>
          <cell r="O8501" t="str">
            <v>Padilla, Nicholas</v>
          </cell>
        </row>
        <row r="8502">
          <cell r="C8502">
            <v>656821</v>
          </cell>
          <cell r="M8502" t="str">
            <v>3B</v>
          </cell>
          <cell r="O8502" t="str">
            <v>Padlo, Kevin</v>
          </cell>
        </row>
        <row r="8503">
          <cell r="C8503">
            <v>650856</v>
          </cell>
          <cell r="M8503" t="str">
            <v>P</v>
          </cell>
          <cell r="O8503" t="str">
            <v>Padovani, Paolo</v>
          </cell>
        </row>
        <row r="8504">
          <cell r="C8504">
            <v>462965</v>
          </cell>
          <cell r="M8504" t="str">
            <v>C</v>
          </cell>
          <cell r="O8504" t="str">
            <v>Padron, Raul</v>
          </cell>
        </row>
        <row r="8505">
          <cell r="C8505">
            <v>570502</v>
          </cell>
          <cell r="M8505" t="str">
            <v>P</v>
          </cell>
          <cell r="O8505" t="str">
            <v>Padron, Loiger</v>
          </cell>
        </row>
        <row r="8506">
          <cell r="C8506">
            <v>624527</v>
          </cell>
          <cell r="M8506" t="str">
            <v>LF</v>
          </cell>
          <cell r="O8506" t="str">
            <v>Padron, Victor</v>
          </cell>
        </row>
        <row r="8507">
          <cell r="C8507">
            <v>660689</v>
          </cell>
          <cell r="M8507" t="str">
            <v>P</v>
          </cell>
          <cell r="O8507" t="str">
            <v>Padron, Angel</v>
          </cell>
        </row>
        <row r="8508">
          <cell r="C8508">
            <v>591718</v>
          </cell>
          <cell r="M8508" t="str">
            <v>CF</v>
          </cell>
          <cell r="O8508" t="str">
            <v>Paez, Jose</v>
          </cell>
        </row>
        <row r="8509">
          <cell r="C8509">
            <v>623361</v>
          </cell>
          <cell r="M8509" t="str">
            <v>P</v>
          </cell>
          <cell r="O8509" t="str">
            <v>Paez, Paul</v>
          </cell>
        </row>
        <row r="8510">
          <cell r="C8510">
            <v>669686</v>
          </cell>
          <cell r="M8510" t="str">
            <v>SS</v>
          </cell>
          <cell r="O8510" t="str">
            <v>Paez, Michael</v>
          </cell>
        </row>
        <row r="8511">
          <cell r="C8511">
            <v>434636</v>
          </cell>
          <cell r="M8511" t="str">
            <v>LF</v>
          </cell>
          <cell r="O8511" t="str">
            <v>Pagan, Angel</v>
          </cell>
        </row>
        <row r="8512">
          <cell r="C8512">
            <v>641941</v>
          </cell>
          <cell r="M8512" t="str">
            <v>P</v>
          </cell>
          <cell r="O8512" t="str">
            <v>Pagan, Emilio</v>
          </cell>
        </row>
        <row r="8513">
          <cell r="C8513">
            <v>657435</v>
          </cell>
          <cell r="M8513" t="str">
            <v>RF</v>
          </cell>
          <cell r="O8513" t="str">
            <v>Page, Matthew</v>
          </cell>
        </row>
        <row r="8514">
          <cell r="C8514">
            <v>431166</v>
          </cell>
          <cell r="M8514" t="str">
            <v>C</v>
          </cell>
          <cell r="O8514" t="str">
            <v>Pagnozzi, Matt</v>
          </cell>
        </row>
        <row r="8515">
          <cell r="C8515">
            <v>592617</v>
          </cell>
          <cell r="M8515" t="str">
            <v>P</v>
          </cell>
          <cell r="O8515" t="str">
            <v>Painton, Tyler</v>
          </cell>
        </row>
        <row r="8516">
          <cell r="C8516">
            <v>670348</v>
          </cell>
          <cell r="M8516" t="str">
            <v>OF</v>
          </cell>
          <cell r="O8516" t="str">
            <v>Pal, Chaz</v>
          </cell>
        </row>
        <row r="8517">
          <cell r="C8517">
            <v>514640</v>
          </cell>
          <cell r="M8517" t="str">
            <v>P</v>
          </cell>
          <cell r="O8517" t="str">
            <v>Palacios, Wilsen</v>
          </cell>
        </row>
        <row r="8518">
          <cell r="C8518">
            <v>600942</v>
          </cell>
          <cell r="M8518" t="str">
            <v>P</v>
          </cell>
          <cell r="O8518" t="str">
            <v>Palacios, Javier</v>
          </cell>
        </row>
        <row r="8519">
          <cell r="C8519">
            <v>606151</v>
          </cell>
          <cell r="M8519" t="str">
            <v>RF</v>
          </cell>
          <cell r="O8519" t="str">
            <v>Palacios, Cristian</v>
          </cell>
        </row>
        <row r="8520">
          <cell r="C8520">
            <v>641943</v>
          </cell>
          <cell r="M8520" t="str">
            <v>OF</v>
          </cell>
          <cell r="O8520" t="str">
            <v>Palacios, Joshua</v>
          </cell>
        </row>
        <row r="8521">
          <cell r="C8521">
            <v>650339</v>
          </cell>
          <cell r="M8521" t="str">
            <v>SS</v>
          </cell>
          <cell r="O8521" t="str">
            <v>Palacios, Jermaine</v>
          </cell>
        </row>
        <row r="8522">
          <cell r="C8522">
            <v>594953</v>
          </cell>
          <cell r="M8522" t="str">
            <v>OF</v>
          </cell>
          <cell r="O8522" t="str">
            <v>Palka, Daniel</v>
          </cell>
        </row>
        <row r="8523">
          <cell r="C8523">
            <v>607186</v>
          </cell>
          <cell r="M8523" t="str">
            <v>P</v>
          </cell>
          <cell r="O8523" t="str">
            <v>Palladino, David</v>
          </cell>
        </row>
        <row r="8524">
          <cell r="C8524">
            <v>596066</v>
          </cell>
          <cell r="M8524" t="str">
            <v>OF</v>
          </cell>
          <cell r="O8524" t="str">
            <v>Pallares, Steven</v>
          </cell>
        </row>
        <row r="8525">
          <cell r="C8525">
            <v>591682</v>
          </cell>
          <cell r="M8525" t="str">
            <v>OF</v>
          </cell>
          <cell r="O8525" t="str">
            <v>Palma, Alexy</v>
          </cell>
        </row>
        <row r="8526">
          <cell r="C8526">
            <v>620444</v>
          </cell>
          <cell r="M8526" t="str">
            <v>RF</v>
          </cell>
          <cell r="O8526" t="str">
            <v>Palma, Alexander</v>
          </cell>
        </row>
        <row r="8527">
          <cell r="C8527">
            <v>655313</v>
          </cell>
          <cell r="M8527" t="str">
            <v>P</v>
          </cell>
          <cell r="O8527" t="str">
            <v>Palma, Eugenio</v>
          </cell>
        </row>
        <row r="8528">
          <cell r="C8528">
            <v>543624</v>
          </cell>
          <cell r="M8528" t="str">
            <v>3B</v>
          </cell>
          <cell r="O8528" t="str">
            <v>Palmeiro, Patrick</v>
          </cell>
        </row>
        <row r="8529">
          <cell r="C8529">
            <v>641945</v>
          </cell>
          <cell r="M8529" t="str">
            <v>1B</v>
          </cell>
          <cell r="O8529" t="str">
            <v>Palmeiro, Preston</v>
          </cell>
        </row>
        <row r="8530">
          <cell r="C8530">
            <v>461212</v>
          </cell>
          <cell r="M8530" t="str">
            <v>P</v>
          </cell>
          <cell r="O8530" t="str">
            <v>Palmer, Matt</v>
          </cell>
        </row>
        <row r="8531">
          <cell r="C8531">
            <v>613593</v>
          </cell>
          <cell r="M8531" t="str">
            <v>CF</v>
          </cell>
          <cell r="O8531" t="str">
            <v>Palmer, Tyler</v>
          </cell>
        </row>
        <row r="8532">
          <cell r="C8532">
            <v>657707</v>
          </cell>
          <cell r="M8532" t="str">
            <v>IF</v>
          </cell>
          <cell r="O8532" t="str">
            <v>Palmer, Riley</v>
          </cell>
        </row>
        <row r="8533">
          <cell r="C8533">
            <v>658258</v>
          </cell>
          <cell r="M8533" t="str">
            <v>SS</v>
          </cell>
          <cell r="O8533" t="str">
            <v>Palmer, Tyler</v>
          </cell>
        </row>
        <row r="8534">
          <cell r="C8534">
            <v>664884</v>
          </cell>
          <cell r="M8534" t="str">
            <v>P</v>
          </cell>
          <cell r="O8534" t="str">
            <v>Palmer, Cameron</v>
          </cell>
        </row>
        <row r="8535">
          <cell r="C8535">
            <v>657708</v>
          </cell>
          <cell r="M8535" t="str">
            <v>P</v>
          </cell>
          <cell r="O8535" t="str">
            <v>Palmquist, Cody</v>
          </cell>
        </row>
        <row r="8536">
          <cell r="C8536">
            <v>621179</v>
          </cell>
          <cell r="M8536" t="str">
            <v>P</v>
          </cell>
          <cell r="O8536" t="str">
            <v>Palsha, Alex</v>
          </cell>
        </row>
        <row r="8537">
          <cell r="C8537">
            <v>642568</v>
          </cell>
          <cell r="M8537" t="str">
            <v>P</v>
          </cell>
          <cell r="O8537" t="str">
            <v>Palumbo, Angelo</v>
          </cell>
        </row>
        <row r="8538">
          <cell r="C8538">
            <v>643478</v>
          </cell>
          <cell r="M8538" t="str">
            <v>P</v>
          </cell>
          <cell r="O8538" t="str">
            <v>Palumbo, Joe</v>
          </cell>
        </row>
        <row r="8539">
          <cell r="C8539">
            <v>596849</v>
          </cell>
          <cell r="M8539" t="str">
            <v>2B</v>
          </cell>
          <cell r="O8539" t="str">
            <v>Pan, Chih-Fang</v>
          </cell>
        </row>
        <row r="8540">
          <cell r="C8540">
            <v>670064</v>
          </cell>
          <cell r="M8540" t="str">
            <v>SS</v>
          </cell>
          <cell r="O8540" t="str">
            <v>Panaccione, Paul</v>
          </cell>
        </row>
        <row r="8541">
          <cell r="C8541">
            <v>664768</v>
          </cell>
          <cell r="M8541" t="str">
            <v>OF</v>
          </cell>
          <cell r="O8541" t="str">
            <v>Panas, Connor</v>
          </cell>
        </row>
        <row r="8542">
          <cell r="C8542">
            <v>667547</v>
          </cell>
          <cell r="M8542" t="str">
            <v>P</v>
          </cell>
          <cell r="O8542" t="str">
            <v>Panayotovich, Adam</v>
          </cell>
        </row>
        <row r="8543">
          <cell r="C8543">
            <v>546000</v>
          </cell>
          <cell r="M8543" t="str">
            <v>P</v>
          </cell>
          <cell r="O8543" t="str">
            <v>Paniagua, Armando</v>
          </cell>
        </row>
        <row r="8544">
          <cell r="C8544">
            <v>570883</v>
          </cell>
          <cell r="M8544" t="str">
            <v>P</v>
          </cell>
          <cell r="O8544" t="str">
            <v>Paniagua, Juan</v>
          </cell>
        </row>
        <row r="8545">
          <cell r="C8545">
            <v>622361</v>
          </cell>
          <cell r="M8545" t="str">
            <v>OF</v>
          </cell>
          <cell r="O8545" t="str">
            <v>Paniagua, Jose</v>
          </cell>
        </row>
        <row r="8546">
          <cell r="C8546">
            <v>605412</v>
          </cell>
          <cell r="M8546" t="str">
            <v>2B</v>
          </cell>
          <cell r="O8546" t="str">
            <v>Panik, Joe</v>
          </cell>
        </row>
        <row r="8547">
          <cell r="C8547">
            <v>605413</v>
          </cell>
          <cell r="M8547" t="str">
            <v>2B</v>
          </cell>
          <cell r="O8547" t="str">
            <v>Pankake, Joey</v>
          </cell>
        </row>
        <row r="8548">
          <cell r="C8548">
            <v>623381</v>
          </cell>
          <cell r="M8548" t="str">
            <v>P</v>
          </cell>
          <cell r="O8548" t="str">
            <v>Pannone, Thomas</v>
          </cell>
        </row>
        <row r="8549">
          <cell r="C8549">
            <v>605414</v>
          </cell>
          <cell r="M8549" t="str">
            <v>P</v>
          </cell>
          <cell r="O8549" t="str">
            <v>Panteliodis, Alex</v>
          </cell>
        </row>
        <row r="8550">
          <cell r="C8550">
            <v>656822</v>
          </cell>
          <cell r="M8550" t="str">
            <v>SS</v>
          </cell>
          <cell r="O8550" t="str">
            <v>Pantoja, Alexis</v>
          </cell>
        </row>
        <row r="8551">
          <cell r="C8551">
            <v>660671</v>
          </cell>
          <cell r="M8551" t="str">
            <v>P</v>
          </cell>
          <cell r="O8551" t="str">
            <v>Pantoja, Yorvin</v>
          </cell>
        </row>
        <row r="8552">
          <cell r="C8552">
            <v>661551</v>
          </cell>
          <cell r="M8552" t="str">
            <v>P</v>
          </cell>
          <cell r="O8552" t="str">
            <v>Pantoja, Ali</v>
          </cell>
        </row>
        <row r="8553">
          <cell r="C8553">
            <v>664090</v>
          </cell>
          <cell r="M8553" t="str">
            <v>P</v>
          </cell>
          <cell r="O8553" t="str">
            <v>Pantoja, Jorge</v>
          </cell>
        </row>
        <row r="8554">
          <cell r="C8554">
            <v>605415</v>
          </cell>
          <cell r="M8554" t="str">
            <v>1B</v>
          </cell>
          <cell r="O8554" t="str">
            <v>Paolini, Daniel</v>
          </cell>
        </row>
        <row r="8555">
          <cell r="C8555">
            <v>643479</v>
          </cell>
          <cell r="M8555" t="str">
            <v>2B</v>
          </cell>
          <cell r="O8555" t="str">
            <v>Papaccio, Giuseppe</v>
          </cell>
        </row>
        <row r="8556">
          <cell r="C8556">
            <v>449097</v>
          </cell>
          <cell r="M8556" t="str">
            <v>P</v>
          </cell>
          <cell r="O8556" t="str">
            <v>Papelbon, Jonathan</v>
          </cell>
        </row>
        <row r="8557">
          <cell r="C8557">
            <v>596068</v>
          </cell>
          <cell r="M8557" t="str">
            <v>LF</v>
          </cell>
          <cell r="O8557" t="str">
            <v>Papi, Mike</v>
          </cell>
        </row>
        <row r="8558">
          <cell r="C8558">
            <v>602515</v>
          </cell>
          <cell r="M8558" t="str">
            <v>P</v>
          </cell>
          <cell r="O8558" t="str">
            <v>Pardo, Lawrence</v>
          </cell>
        </row>
        <row r="8559">
          <cell r="C8559">
            <v>613557</v>
          </cell>
          <cell r="M8559" t="str">
            <v>C</v>
          </cell>
          <cell r="O8559" t="str">
            <v>Pare, Matt</v>
          </cell>
        </row>
        <row r="8560">
          <cell r="C8560">
            <v>487675</v>
          </cell>
          <cell r="M8560" t="str">
            <v>P</v>
          </cell>
          <cell r="O8560" t="str">
            <v>Paredes, Edward</v>
          </cell>
        </row>
        <row r="8561">
          <cell r="C8561">
            <v>517370</v>
          </cell>
          <cell r="M8561" t="str">
            <v>3B</v>
          </cell>
          <cell r="O8561" t="str">
            <v>Paredes, Jimmy</v>
          </cell>
        </row>
        <row r="8562">
          <cell r="C8562">
            <v>593465</v>
          </cell>
          <cell r="M8562" t="str">
            <v>P</v>
          </cell>
          <cell r="O8562" t="str">
            <v>Paredes, Alexis</v>
          </cell>
        </row>
        <row r="8563">
          <cell r="C8563">
            <v>605655</v>
          </cell>
          <cell r="M8563" t="str">
            <v>P</v>
          </cell>
          <cell r="O8563" t="str">
            <v>Paredes, Jesus</v>
          </cell>
        </row>
        <row r="8564">
          <cell r="C8564">
            <v>606203</v>
          </cell>
          <cell r="M8564" t="str">
            <v>P</v>
          </cell>
          <cell r="O8564" t="str">
            <v>Paredes, Willy</v>
          </cell>
        </row>
        <row r="8565">
          <cell r="C8565">
            <v>622161</v>
          </cell>
          <cell r="M8565" t="str">
            <v>P</v>
          </cell>
          <cell r="O8565" t="str">
            <v>Paredes, Eduardo</v>
          </cell>
        </row>
        <row r="8566">
          <cell r="C8566">
            <v>622734</v>
          </cell>
          <cell r="M8566" t="str">
            <v>P</v>
          </cell>
          <cell r="O8566" t="str">
            <v>Paredes, Ruben</v>
          </cell>
        </row>
        <row r="8567">
          <cell r="C8567">
            <v>650435</v>
          </cell>
          <cell r="M8567" t="str">
            <v>P</v>
          </cell>
          <cell r="O8567" t="str">
            <v>Paredes, Yean</v>
          </cell>
        </row>
        <row r="8568">
          <cell r="C8568">
            <v>660600</v>
          </cell>
          <cell r="M8568" t="str">
            <v>P</v>
          </cell>
          <cell r="O8568" t="str">
            <v>Paredes, Enoli</v>
          </cell>
        </row>
        <row r="8569">
          <cell r="C8569">
            <v>665863</v>
          </cell>
          <cell r="M8569" t="str">
            <v>P</v>
          </cell>
          <cell r="O8569" t="str">
            <v>Paredes, Edward</v>
          </cell>
        </row>
        <row r="8570">
          <cell r="C8570">
            <v>670623</v>
          </cell>
          <cell r="M8570" t="str">
            <v>SS</v>
          </cell>
          <cell r="O8570" t="str">
            <v>Paredes, Isaac</v>
          </cell>
        </row>
        <row r="8571">
          <cell r="C8571">
            <v>670913</v>
          </cell>
          <cell r="M8571" t="str">
            <v>P</v>
          </cell>
          <cell r="O8571" t="str">
            <v>Paredes, Juan</v>
          </cell>
        </row>
        <row r="8572">
          <cell r="C8572">
            <v>458221</v>
          </cell>
          <cell r="M8572" t="str">
            <v>LF</v>
          </cell>
          <cell r="O8572" t="str">
            <v>Parejo, Freddy</v>
          </cell>
        </row>
        <row r="8573">
          <cell r="C8573">
            <v>643480</v>
          </cell>
          <cell r="M8573" t="str">
            <v>1B</v>
          </cell>
          <cell r="O8573" t="str">
            <v>Parent, Nick</v>
          </cell>
        </row>
        <row r="8574">
          <cell r="C8574">
            <v>670274</v>
          </cell>
          <cell r="M8574" t="str">
            <v>P</v>
          </cell>
          <cell r="O8574" t="str">
            <v>Parente, Anthony</v>
          </cell>
        </row>
        <row r="8575">
          <cell r="C8575">
            <v>640959</v>
          </cell>
          <cell r="M8575" t="str">
            <v>P</v>
          </cell>
          <cell r="O8575" t="str">
            <v>Paricaguan, Jesus</v>
          </cell>
        </row>
        <row r="8576">
          <cell r="C8576">
            <v>660829</v>
          </cell>
          <cell r="M8576" t="str">
            <v>SS</v>
          </cell>
          <cell r="O8576" t="str">
            <v>Park, Hoy Jun</v>
          </cell>
        </row>
        <row r="8577">
          <cell r="C8577">
            <v>665043</v>
          </cell>
          <cell r="M8577" t="str">
            <v>OF</v>
          </cell>
          <cell r="O8577" t="str">
            <v>Park, Jensen</v>
          </cell>
        </row>
        <row r="8578">
          <cell r="C8578">
            <v>666560</v>
          </cell>
          <cell r="M8578" t="str">
            <v>1B</v>
          </cell>
          <cell r="O8578" t="str">
            <v>Park, Byungho</v>
          </cell>
        </row>
        <row r="8579">
          <cell r="C8579">
            <v>453284</v>
          </cell>
          <cell r="M8579" t="str">
            <v>P</v>
          </cell>
          <cell r="O8579" t="str">
            <v>Parker, Blake</v>
          </cell>
        </row>
        <row r="8580">
          <cell r="C8580">
            <v>519105</v>
          </cell>
          <cell r="M8580" t="str">
            <v>P</v>
          </cell>
          <cell r="O8580" t="str">
            <v>Parker, Jarrod</v>
          </cell>
        </row>
        <row r="8581">
          <cell r="C8581">
            <v>592620</v>
          </cell>
          <cell r="M8581" t="str">
            <v>RF</v>
          </cell>
          <cell r="O8581" t="str">
            <v>Parker, Jarrett</v>
          </cell>
        </row>
        <row r="8582">
          <cell r="C8582">
            <v>592621</v>
          </cell>
          <cell r="M8582" t="str">
            <v>RF</v>
          </cell>
          <cell r="O8582" t="str">
            <v>Parker, Kyle</v>
          </cell>
        </row>
        <row r="8583">
          <cell r="C8583">
            <v>658190</v>
          </cell>
          <cell r="M8583" t="str">
            <v>SS</v>
          </cell>
          <cell r="O8583" t="str">
            <v>Parker, Dayne</v>
          </cell>
        </row>
        <row r="8584">
          <cell r="C8584">
            <v>665542</v>
          </cell>
          <cell r="M8584" t="str">
            <v>P</v>
          </cell>
          <cell r="O8584" t="str">
            <v>Parker, Evan</v>
          </cell>
        </row>
        <row r="8585">
          <cell r="C8585">
            <v>657710</v>
          </cell>
          <cell r="M8585" t="str">
            <v>P</v>
          </cell>
          <cell r="O8585" t="str">
            <v>Parks, Adam</v>
          </cell>
        </row>
        <row r="8586">
          <cell r="C8586">
            <v>476633</v>
          </cell>
          <cell r="M8586" t="str">
            <v>1B</v>
          </cell>
          <cell r="O8586" t="str">
            <v>Parmelee, Chris</v>
          </cell>
        </row>
        <row r="8587">
          <cell r="C8587">
            <v>605416</v>
          </cell>
          <cell r="M8587" t="str">
            <v>P</v>
          </cell>
          <cell r="O8587" t="str">
            <v>Parmenter, Tyler</v>
          </cell>
        </row>
        <row r="8588">
          <cell r="C8588">
            <v>622210</v>
          </cell>
          <cell r="M8588" t="str">
            <v>LF</v>
          </cell>
          <cell r="O8588" t="str">
            <v>Parmley, Ian</v>
          </cell>
        </row>
        <row r="8589">
          <cell r="C8589">
            <v>458730</v>
          </cell>
          <cell r="M8589" t="str">
            <v>P</v>
          </cell>
          <cell r="O8589" t="str">
            <v>Parnell, Bobby</v>
          </cell>
        </row>
        <row r="8590">
          <cell r="C8590">
            <v>641952</v>
          </cell>
          <cell r="M8590" t="str">
            <v>LF</v>
          </cell>
          <cell r="O8590" t="str">
            <v>Paroubeck, Jordan</v>
          </cell>
        </row>
        <row r="8591">
          <cell r="C8591">
            <v>623253</v>
          </cell>
          <cell r="M8591" t="str">
            <v>CF</v>
          </cell>
          <cell r="O8591" t="str">
            <v>Parr, Jordan</v>
          </cell>
        </row>
        <row r="8592">
          <cell r="C8592">
            <v>641953</v>
          </cell>
          <cell r="M8592" t="str">
            <v>OF</v>
          </cell>
          <cell r="O8592" t="str">
            <v>Parr, Justin</v>
          </cell>
        </row>
        <row r="8593">
          <cell r="C8593">
            <v>448159</v>
          </cell>
          <cell r="M8593" t="str">
            <v>P</v>
          </cell>
          <cell r="O8593" t="str">
            <v>Parra, Manny</v>
          </cell>
        </row>
        <row r="8594">
          <cell r="C8594">
            <v>467827</v>
          </cell>
          <cell r="M8594" t="str">
            <v>LF</v>
          </cell>
          <cell r="O8594" t="str">
            <v>Parra, Gerardo</v>
          </cell>
        </row>
        <row r="8595">
          <cell r="C8595">
            <v>571033</v>
          </cell>
          <cell r="M8595" t="str">
            <v>P</v>
          </cell>
          <cell r="O8595" t="str">
            <v>Parra, Luis</v>
          </cell>
        </row>
        <row r="8596">
          <cell r="C8596">
            <v>600943</v>
          </cell>
          <cell r="M8596" t="str">
            <v>LF</v>
          </cell>
          <cell r="O8596" t="str">
            <v>Parra, Nicol</v>
          </cell>
        </row>
        <row r="8597">
          <cell r="C8597">
            <v>622350</v>
          </cell>
          <cell r="M8597" t="str">
            <v>P</v>
          </cell>
          <cell r="O8597" t="str">
            <v>Parra, Frederis</v>
          </cell>
        </row>
        <row r="8598">
          <cell r="C8598">
            <v>629497</v>
          </cell>
          <cell r="M8598" t="str">
            <v>IF</v>
          </cell>
          <cell r="O8598" t="str">
            <v>Parra, Jorge</v>
          </cell>
        </row>
        <row r="8599">
          <cell r="C8599">
            <v>642620</v>
          </cell>
          <cell r="M8599" t="str">
            <v>P</v>
          </cell>
          <cell r="O8599" t="str">
            <v>Parra, Olbis</v>
          </cell>
        </row>
        <row r="8600">
          <cell r="C8600">
            <v>658653</v>
          </cell>
          <cell r="M8600" t="str">
            <v>SS</v>
          </cell>
          <cell r="O8600" t="str">
            <v>Parra, Eduardo</v>
          </cell>
        </row>
        <row r="8601">
          <cell r="C8601">
            <v>660538</v>
          </cell>
          <cell r="M8601" t="str">
            <v>C</v>
          </cell>
          <cell r="O8601" t="str">
            <v>Parra, Darwin</v>
          </cell>
        </row>
        <row r="8602">
          <cell r="C8602">
            <v>665933</v>
          </cell>
          <cell r="M8602" t="str">
            <v>P</v>
          </cell>
          <cell r="O8602" t="str">
            <v>Parra, Ronald</v>
          </cell>
        </row>
        <row r="8603">
          <cell r="C8603">
            <v>670399</v>
          </cell>
          <cell r="M8603" t="str">
            <v>C</v>
          </cell>
          <cell r="O8603" t="str">
            <v>Parra, Jeffrey</v>
          </cell>
        </row>
        <row r="8604">
          <cell r="C8604">
            <v>445199</v>
          </cell>
          <cell r="M8604" t="str">
            <v>RF</v>
          </cell>
          <cell r="O8604" t="str">
            <v>Parraz, Jordan</v>
          </cell>
        </row>
        <row r="8605">
          <cell r="C8605">
            <v>670962</v>
          </cell>
          <cell r="M8605" t="str">
            <v>C</v>
          </cell>
          <cell r="O8605" t="str">
            <v>Parrett, David</v>
          </cell>
        </row>
        <row r="8606">
          <cell r="C8606">
            <v>519107</v>
          </cell>
          <cell r="M8606" t="str">
            <v>SS</v>
          </cell>
          <cell r="O8606" t="str">
            <v>Parrino, Andy</v>
          </cell>
        </row>
        <row r="8607">
          <cell r="C8607">
            <v>657711</v>
          </cell>
          <cell r="M8607" t="str">
            <v>C</v>
          </cell>
          <cell r="O8607" t="str">
            <v>Parris, Jordan</v>
          </cell>
        </row>
        <row r="8608">
          <cell r="C8608">
            <v>607673</v>
          </cell>
          <cell r="M8608" t="str">
            <v>P</v>
          </cell>
          <cell r="O8608" t="str">
            <v>Parry, Bennett</v>
          </cell>
        </row>
        <row r="8609">
          <cell r="C8609">
            <v>641149</v>
          </cell>
          <cell r="M8609" t="str">
            <v>P</v>
          </cell>
          <cell r="O8609" t="str">
            <v>Parsons, Wes</v>
          </cell>
        </row>
        <row r="8610">
          <cell r="C8610">
            <v>489197</v>
          </cell>
          <cell r="M8610" t="str">
            <v>P</v>
          </cell>
          <cell r="O8610" t="str">
            <v>Partch, Curtis</v>
          </cell>
        </row>
        <row r="8611">
          <cell r="C8611">
            <v>666813</v>
          </cell>
          <cell r="M8611" t="str">
            <v>SS</v>
          </cell>
          <cell r="O8611" t="str">
            <v>Pascal, Juan</v>
          </cell>
        </row>
        <row r="8612">
          <cell r="C8612">
            <v>623506</v>
          </cell>
          <cell r="M8612" t="str">
            <v>3B</v>
          </cell>
          <cell r="O8612" t="str">
            <v>Pascazi, Trey</v>
          </cell>
        </row>
        <row r="8613">
          <cell r="C8613">
            <v>667704</v>
          </cell>
          <cell r="M8613" t="str">
            <v>P</v>
          </cell>
          <cell r="O8613" t="str">
            <v>Paschke, Jeff</v>
          </cell>
        </row>
        <row r="8614">
          <cell r="C8614">
            <v>650708</v>
          </cell>
          <cell r="M8614" t="str">
            <v>SS</v>
          </cell>
          <cell r="O8614" t="str">
            <v>Pascual, Oliver</v>
          </cell>
        </row>
        <row r="8615">
          <cell r="C8615">
            <v>666100</v>
          </cell>
          <cell r="M8615" t="str">
            <v>P</v>
          </cell>
          <cell r="O8615" t="str">
            <v>Pascual, Orlando</v>
          </cell>
        </row>
        <row r="8616">
          <cell r="C8616">
            <v>666781</v>
          </cell>
          <cell r="M8616" t="str">
            <v>P</v>
          </cell>
          <cell r="O8616" t="str">
            <v>Pasen, Luis</v>
          </cell>
        </row>
        <row r="8617">
          <cell r="C8617">
            <v>621194</v>
          </cell>
          <cell r="M8617" t="str">
            <v>P</v>
          </cell>
          <cell r="O8617" t="str">
            <v>Pasquale, Nick</v>
          </cell>
        </row>
        <row r="8618">
          <cell r="C8618">
            <v>543629</v>
          </cell>
          <cell r="M8618" t="str">
            <v>2B</v>
          </cell>
          <cell r="O8618" t="str">
            <v>Pastornicky, Tyler</v>
          </cell>
        </row>
        <row r="8619">
          <cell r="C8619">
            <v>663498</v>
          </cell>
          <cell r="M8619" t="str">
            <v>P</v>
          </cell>
          <cell r="O8619" t="str">
            <v>Pastrone, Sam</v>
          </cell>
        </row>
        <row r="8620">
          <cell r="C8620">
            <v>519110</v>
          </cell>
          <cell r="M8620" t="str">
            <v>P</v>
          </cell>
          <cell r="O8620" t="str">
            <v>Paterson, Joe</v>
          </cell>
        </row>
        <row r="8621">
          <cell r="C8621">
            <v>624644</v>
          </cell>
          <cell r="M8621" t="str">
            <v>2B</v>
          </cell>
          <cell r="O8621" t="str">
            <v>Patino, Miguel</v>
          </cell>
        </row>
        <row r="8622">
          <cell r="C8622">
            <v>660740</v>
          </cell>
          <cell r="M8622" t="str">
            <v>OF</v>
          </cell>
          <cell r="O8622" t="str">
            <v>Patino, Jose</v>
          </cell>
        </row>
        <row r="8623">
          <cell r="C8623">
            <v>519111</v>
          </cell>
          <cell r="M8623" t="str">
            <v>1B</v>
          </cell>
          <cell r="O8623" t="str">
            <v>Patterson, Kevin</v>
          </cell>
        </row>
        <row r="8624">
          <cell r="C8624">
            <v>572017</v>
          </cell>
          <cell r="M8624" t="str">
            <v>P</v>
          </cell>
          <cell r="O8624" t="str">
            <v>Patterson, Red</v>
          </cell>
        </row>
        <row r="8625">
          <cell r="C8625">
            <v>598573</v>
          </cell>
          <cell r="M8625" t="str">
            <v>P</v>
          </cell>
          <cell r="O8625" t="str">
            <v>Patterson, Jim</v>
          </cell>
        </row>
        <row r="8626">
          <cell r="C8626">
            <v>641957</v>
          </cell>
          <cell r="M8626" t="str">
            <v>P</v>
          </cell>
          <cell r="O8626" t="str">
            <v>Patterson, Jamie</v>
          </cell>
        </row>
        <row r="8627">
          <cell r="C8627">
            <v>641958</v>
          </cell>
          <cell r="M8627" t="str">
            <v>RF</v>
          </cell>
          <cell r="O8627" t="str">
            <v>Patterson, Jordan</v>
          </cell>
        </row>
        <row r="8628">
          <cell r="C8628">
            <v>656829</v>
          </cell>
          <cell r="M8628" t="str">
            <v>2B</v>
          </cell>
          <cell r="O8628" t="str">
            <v>Patterson, Steven</v>
          </cell>
        </row>
        <row r="8629">
          <cell r="C8629">
            <v>461856</v>
          </cell>
          <cell r="M8629" t="str">
            <v>P</v>
          </cell>
          <cell r="O8629" t="str">
            <v>Patton, Troy</v>
          </cell>
        </row>
        <row r="8630">
          <cell r="C8630">
            <v>607359</v>
          </cell>
          <cell r="M8630" t="str">
            <v>P</v>
          </cell>
          <cell r="O8630" t="str">
            <v>Patton, Spencer</v>
          </cell>
        </row>
        <row r="8631">
          <cell r="C8631">
            <v>449082</v>
          </cell>
          <cell r="M8631" t="str">
            <v>LF</v>
          </cell>
          <cell r="O8631" t="str">
            <v>Paul, Xavier</v>
          </cell>
        </row>
        <row r="8632">
          <cell r="C8632">
            <v>664853</v>
          </cell>
          <cell r="M8632" t="str">
            <v>3B</v>
          </cell>
          <cell r="O8632" t="str">
            <v>Paul, Chris</v>
          </cell>
        </row>
        <row r="8633">
          <cell r="C8633">
            <v>622732</v>
          </cell>
          <cell r="M8633" t="str">
            <v>3B</v>
          </cell>
          <cell r="O8633" t="str">
            <v>Paula, Adonis</v>
          </cell>
        </row>
        <row r="8634">
          <cell r="C8634">
            <v>656830</v>
          </cell>
          <cell r="M8634" t="str">
            <v>P</v>
          </cell>
          <cell r="O8634" t="str">
            <v>Paula, Luis</v>
          </cell>
        </row>
        <row r="8635">
          <cell r="C8635">
            <v>666691</v>
          </cell>
          <cell r="M8635" t="str">
            <v>OF</v>
          </cell>
          <cell r="O8635" t="str">
            <v>Paula, Jose</v>
          </cell>
        </row>
        <row r="8636">
          <cell r="C8636">
            <v>425661</v>
          </cell>
          <cell r="M8636" t="str">
            <v>C</v>
          </cell>
          <cell r="O8636" t="str">
            <v>Paulino, Ronny</v>
          </cell>
        </row>
        <row r="8637">
          <cell r="C8637">
            <v>462956</v>
          </cell>
          <cell r="M8637" t="str">
            <v>P</v>
          </cell>
          <cell r="O8637" t="str">
            <v>Paulino, Felipe</v>
          </cell>
        </row>
        <row r="8638">
          <cell r="C8638">
            <v>516760</v>
          </cell>
          <cell r="M8638" t="str">
            <v>3B</v>
          </cell>
          <cell r="O8638" t="str">
            <v>Paulino, Luis</v>
          </cell>
        </row>
        <row r="8639">
          <cell r="C8639">
            <v>544827</v>
          </cell>
          <cell r="M8639" t="str">
            <v>C</v>
          </cell>
          <cell r="O8639" t="str">
            <v>Paulino, Carlos</v>
          </cell>
        </row>
        <row r="8640">
          <cell r="C8640">
            <v>593360</v>
          </cell>
          <cell r="M8640" t="str">
            <v>LF</v>
          </cell>
          <cell r="O8640" t="str">
            <v>Paulino, Cristian</v>
          </cell>
        </row>
        <row r="8641">
          <cell r="C8641">
            <v>593490</v>
          </cell>
          <cell r="M8641" t="str">
            <v>P</v>
          </cell>
          <cell r="O8641" t="str">
            <v>Paulino, Brenny</v>
          </cell>
        </row>
        <row r="8642">
          <cell r="C8642">
            <v>600944</v>
          </cell>
          <cell r="M8642" t="str">
            <v>P</v>
          </cell>
          <cell r="O8642" t="str">
            <v>Paulino, David</v>
          </cell>
        </row>
        <row r="8643">
          <cell r="C8643">
            <v>606138</v>
          </cell>
          <cell r="M8643" t="str">
            <v>SS</v>
          </cell>
          <cell r="O8643" t="str">
            <v>Paulino, Enmanuel</v>
          </cell>
        </row>
        <row r="8644">
          <cell r="C8644">
            <v>609267</v>
          </cell>
          <cell r="M8644" t="str">
            <v>OF</v>
          </cell>
          <cell r="O8644" t="str">
            <v>Paulino, Dorssys</v>
          </cell>
        </row>
        <row r="8645">
          <cell r="C8645">
            <v>622383</v>
          </cell>
          <cell r="M8645" t="str">
            <v>P</v>
          </cell>
          <cell r="O8645" t="str">
            <v>Paulino, Alberto</v>
          </cell>
        </row>
        <row r="8646">
          <cell r="C8646">
            <v>622727</v>
          </cell>
          <cell r="M8646" t="str">
            <v>P</v>
          </cell>
          <cell r="O8646" t="str">
            <v>Paulino, Jose</v>
          </cell>
        </row>
        <row r="8647">
          <cell r="C8647">
            <v>646078</v>
          </cell>
          <cell r="M8647" t="str">
            <v>P</v>
          </cell>
          <cell r="O8647" t="str">
            <v>Paulino, Roberto</v>
          </cell>
        </row>
        <row r="8648">
          <cell r="C8648">
            <v>650600</v>
          </cell>
          <cell r="M8648" t="str">
            <v>P</v>
          </cell>
          <cell r="O8648" t="str">
            <v>Paulino, Hansel</v>
          </cell>
        </row>
        <row r="8649">
          <cell r="C8649">
            <v>650709</v>
          </cell>
          <cell r="M8649" t="str">
            <v>IF</v>
          </cell>
          <cell r="O8649" t="str">
            <v>Paulino, Dionis</v>
          </cell>
        </row>
        <row r="8650">
          <cell r="C8650">
            <v>656077</v>
          </cell>
          <cell r="M8650" t="str">
            <v>P</v>
          </cell>
          <cell r="O8650" t="str">
            <v>Paulino, Felix</v>
          </cell>
        </row>
        <row r="8651">
          <cell r="C8651">
            <v>656092</v>
          </cell>
          <cell r="M8651" t="str">
            <v>C</v>
          </cell>
          <cell r="O8651" t="str">
            <v>Paulino, Elvin</v>
          </cell>
        </row>
        <row r="8652">
          <cell r="C8652">
            <v>656094</v>
          </cell>
          <cell r="M8652" t="str">
            <v>C</v>
          </cell>
          <cell r="O8652" t="str">
            <v>Paulino, Robert</v>
          </cell>
        </row>
        <row r="8653">
          <cell r="C8653">
            <v>661417</v>
          </cell>
          <cell r="M8653" t="str">
            <v>SS</v>
          </cell>
          <cell r="O8653" t="str">
            <v>Paulino, Alejandro</v>
          </cell>
        </row>
        <row r="8654">
          <cell r="C8654">
            <v>665784</v>
          </cell>
          <cell r="M8654" t="str">
            <v>P</v>
          </cell>
          <cell r="O8654" t="str">
            <v>Paulino, Miguel</v>
          </cell>
        </row>
        <row r="8655">
          <cell r="C8655">
            <v>665935</v>
          </cell>
          <cell r="M8655" t="str">
            <v>P</v>
          </cell>
          <cell r="O8655" t="str">
            <v>Paulino, Guillermo</v>
          </cell>
        </row>
        <row r="8656">
          <cell r="C8656">
            <v>670914</v>
          </cell>
          <cell r="M8656" t="str">
            <v>C</v>
          </cell>
          <cell r="O8656" t="str">
            <v>Paulino, Yoneudi</v>
          </cell>
        </row>
        <row r="8657">
          <cell r="C8657">
            <v>605420</v>
          </cell>
          <cell r="M8657" t="str">
            <v>P</v>
          </cell>
          <cell r="O8657" t="str">
            <v>Paullus, Ben</v>
          </cell>
        </row>
        <row r="8658">
          <cell r="C8658">
            <v>572019</v>
          </cell>
          <cell r="M8658" t="str">
            <v>1B</v>
          </cell>
          <cell r="O8658" t="str">
            <v>Paulsen, Ben</v>
          </cell>
        </row>
        <row r="8659">
          <cell r="C8659">
            <v>641959</v>
          </cell>
          <cell r="M8659" t="str">
            <v>P</v>
          </cell>
          <cell r="O8659" t="str">
            <v>Paulson, Jake</v>
          </cell>
        </row>
        <row r="8660">
          <cell r="C8660">
            <v>572020</v>
          </cell>
          <cell r="M8660" t="str">
            <v>P</v>
          </cell>
          <cell r="O8660" t="str">
            <v>Paxton, James</v>
          </cell>
        </row>
        <row r="8661">
          <cell r="C8661">
            <v>606303</v>
          </cell>
          <cell r="M8661" t="str">
            <v>P</v>
          </cell>
          <cell r="O8661" t="str">
            <v>Payamps, Joel</v>
          </cell>
        </row>
        <row r="8662">
          <cell r="C8662">
            <v>593633</v>
          </cell>
          <cell r="M8662" t="str">
            <v>P</v>
          </cell>
          <cell r="O8662" t="str">
            <v>Payano, Victor</v>
          </cell>
        </row>
        <row r="8663">
          <cell r="C8663">
            <v>622797</v>
          </cell>
          <cell r="M8663" t="str">
            <v>P</v>
          </cell>
          <cell r="O8663" t="str">
            <v>Payano, Pedro</v>
          </cell>
        </row>
        <row r="8664">
          <cell r="C8664">
            <v>624735</v>
          </cell>
          <cell r="M8664" t="str">
            <v>RF</v>
          </cell>
          <cell r="O8664" t="str">
            <v>Payano, Luis</v>
          </cell>
        </row>
        <row r="8665">
          <cell r="C8665">
            <v>572387</v>
          </cell>
          <cell r="M8665" t="str">
            <v>LF</v>
          </cell>
          <cell r="O8665" t="str">
            <v>Payne, Shawn</v>
          </cell>
        </row>
        <row r="8666">
          <cell r="C8666">
            <v>665066</v>
          </cell>
          <cell r="M8666" t="str">
            <v>C</v>
          </cell>
          <cell r="O8666" t="str">
            <v>Payne, Tyler</v>
          </cell>
        </row>
        <row r="8667">
          <cell r="C8667">
            <v>592622</v>
          </cell>
          <cell r="M8667" t="str">
            <v>CF</v>
          </cell>
          <cell r="O8667" t="str">
            <v>Payton, Mark</v>
          </cell>
        </row>
        <row r="8668">
          <cell r="C8668">
            <v>600945</v>
          </cell>
          <cell r="M8668" t="str">
            <v>C</v>
          </cell>
          <cell r="O8668" t="str">
            <v>Paz, Andy</v>
          </cell>
        </row>
        <row r="8669">
          <cell r="C8669">
            <v>642309</v>
          </cell>
          <cell r="M8669" t="str">
            <v>C</v>
          </cell>
          <cell r="O8669" t="str">
            <v>Paz, Luis</v>
          </cell>
        </row>
        <row r="8670">
          <cell r="C8670">
            <v>572021</v>
          </cell>
          <cell r="M8670" t="str">
            <v>P</v>
          </cell>
          <cell r="O8670" t="str">
            <v>Pazos, James</v>
          </cell>
        </row>
        <row r="8671">
          <cell r="C8671">
            <v>663501</v>
          </cell>
          <cell r="M8671" t="str">
            <v>P</v>
          </cell>
          <cell r="O8671" t="str">
            <v>Peace, R.J.</v>
          </cell>
        </row>
        <row r="8672">
          <cell r="C8672">
            <v>502748</v>
          </cell>
          <cell r="M8672" t="str">
            <v>P</v>
          </cell>
          <cell r="O8672" t="str">
            <v>Peacock, Brad</v>
          </cell>
        </row>
        <row r="8673">
          <cell r="C8673">
            <v>456665</v>
          </cell>
          <cell r="M8673" t="str">
            <v>2B</v>
          </cell>
          <cell r="O8673" t="str">
            <v>Pearce, Steve</v>
          </cell>
        </row>
        <row r="8674">
          <cell r="C8674">
            <v>650340</v>
          </cell>
          <cell r="M8674" t="str">
            <v>P</v>
          </cell>
          <cell r="O8674" t="str">
            <v>Pearce, Callan</v>
          </cell>
        </row>
        <row r="8675">
          <cell r="C8675">
            <v>656831</v>
          </cell>
          <cell r="M8675" t="str">
            <v>P</v>
          </cell>
          <cell r="O8675" t="str">
            <v>Pearce, Matt</v>
          </cell>
        </row>
        <row r="8676">
          <cell r="C8676">
            <v>572024</v>
          </cell>
          <cell r="M8676" t="str">
            <v>P</v>
          </cell>
          <cell r="O8676" t="str">
            <v>Pearl, Brian</v>
          </cell>
        </row>
        <row r="8677">
          <cell r="C8677">
            <v>592624</v>
          </cell>
          <cell r="M8677" t="str">
            <v>C</v>
          </cell>
          <cell r="O8677" t="str">
            <v>Pearson, Tyler</v>
          </cell>
        </row>
        <row r="8678">
          <cell r="C8678">
            <v>475442</v>
          </cell>
          <cell r="M8678" t="str">
            <v>P</v>
          </cell>
          <cell r="O8678" t="str">
            <v>Peavey, Greg</v>
          </cell>
        </row>
        <row r="8679">
          <cell r="C8679">
            <v>408241</v>
          </cell>
          <cell r="M8679" t="str">
            <v>P</v>
          </cell>
          <cell r="O8679" t="str">
            <v>Peavy, Jake</v>
          </cell>
        </row>
        <row r="8680">
          <cell r="C8680">
            <v>592626</v>
          </cell>
          <cell r="M8680" t="str">
            <v>CF</v>
          </cell>
          <cell r="O8680" t="str">
            <v>Pederson, Joc</v>
          </cell>
        </row>
        <row r="8681">
          <cell r="C8681">
            <v>622995</v>
          </cell>
          <cell r="M8681" t="str">
            <v>P</v>
          </cell>
          <cell r="O8681" t="str">
            <v>Pedie, Raul</v>
          </cell>
        </row>
        <row r="8682">
          <cell r="C8682">
            <v>650655</v>
          </cell>
          <cell r="M8682" t="str">
            <v>RF</v>
          </cell>
          <cell r="O8682" t="str">
            <v>Pedie, Junior</v>
          </cell>
        </row>
        <row r="8683">
          <cell r="C8683">
            <v>655315</v>
          </cell>
          <cell r="M8683" t="str">
            <v>2B</v>
          </cell>
          <cell r="O8683" t="str">
            <v>Pedra, Henrry</v>
          </cell>
        </row>
        <row r="8684">
          <cell r="C8684">
            <v>456030</v>
          </cell>
          <cell r="M8684" t="str">
            <v>2B</v>
          </cell>
          <cell r="O8684" t="str">
            <v>Pedroia, Dustin</v>
          </cell>
        </row>
        <row r="8685">
          <cell r="C8685">
            <v>519115</v>
          </cell>
          <cell r="M8685" t="str">
            <v>2B</v>
          </cell>
          <cell r="O8685" t="str">
            <v>Pedroza, Jaime</v>
          </cell>
        </row>
        <row r="8686">
          <cell r="C8686">
            <v>643482</v>
          </cell>
          <cell r="M8686" t="str">
            <v>2B</v>
          </cell>
          <cell r="O8686" t="str">
            <v>Pedroza, Richy</v>
          </cell>
        </row>
        <row r="8687">
          <cell r="C8687">
            <v>665994</v>
          </cell>
          <cell r="M8687" t="str">
            <v>2B</v>
          </cell>
          <cell r="O8687" t="str">
            <v>Pedroza, Cristhian</v>
          </cell>
        </row>
        <row r="8688">
          <cell r="C8688">
            <v>663722</v>
          </cell>
          <cell r="M8688" t="str">
            <v>P</v>
          </cell>
          <cell r="O8688" t="str">
            <v>Peeler, Joe</v>
          </cell>
        </row>
        <row r="8689">
          <cell r="C8689">
            <v>661529</v>
          </cell>
          <cell r="M8689" t="str">
            <v>OF</v>
          </cell>
          <cell r="O8689" t="str">
            <v>Peevyhouse, Jake</v>
          </cell>
        </row>
        <row r="8690">
          <cell r="C8690">
            <v>451713</v>
          </cell>
          <cell r="M8690" t="str">
            <v>LF</v>
          </cell>
          <cell r="O8690" t="str">
            <v>Peguero, Carlos</v>
          </cell>
        </row>
        <row r="8691">
          <cell r="C8691">
            <v>460639</v>
          </cell>
          <cell r="M8691" t="str">
            <v>P</v>
          </cell>
          <cell r="O8691" t="str">
            <v>Peguero, Jailen</v>
          </cell>
        </row>
        <row r="8692">
          <cell r="C8692">
            <v>501317</v>
          </cell>
          <cell r="M8692" t="str">
            <v>OF</v>
          </cell>
          <cell r="O8692" t="str">
            <v>Peguero, Francisco</v>
          </cell>
        </row>
        <row r="8693">
          <cell r="C8693">
            <v>600947</v>
          </cell>
          <cell r="M8693" t="str">
            <v>SS</v>
          </cell>
          <cell r="O8693" t="str">
            <v>Peguero, Martin</v>
          </cell>
        </row>
        <row r="8694">
          <cell r="C8694">
            <v>602107</v>
          </cell>
          <cell r="M8694" t="str">
            <v>P</v>
          </cell>
          <cell r="O8694" t="str">
            <v>Peguero, Pedro</v>
          </cell>
        </row>
        <row r="8695">
          <cell r="C8695">
            <v>644413</v>
          </cell>
          <cell r="M8695" t="str">
            <v>P</v>
          </cell>
          <cell r="O8695" t="str">
            <v>Peguero, Francys</v>
          </cell>
        </row>
        <row r="8696">
          <cell r="C8696">
            <v>650634</v>
          </cell>
          <cell r="M8696" t="str">
            <v>1B</v>
          </cell>
          <cell r="O8696" t="str">
            <v>Peguero, Manuel</v>
          </cell>
        </row>
        <row r="8697">
          <cell r="C8697">
            <v>660451</v>
          </cell>
          <cell r="M8697" t="str">
            <v>OF</v>
          </cell>
          <cell r="O8697" t="str">
            <v>Peguero, Cristian</v>
          </cell>
        </row>
        <row r="8698">
          <cell r="C8698">
            <v>660643</v>
          </cell>
          <cell r="M8698" t="str">
            <v>OF</v>
          </cell>
          <cell r="O8698" t="str">
            <v>Peguero, Juan</v>
          </cell>
        </row>
        <row r="8699">
          <cell r="C8699">
            <v>660691</v>
          </cell>
          <cell r="M8699" t="str">
            <v>SS</v>
          </cell>
          <cell r="O8699" t="str">
            <v>Peguero, Yeiler</v>
          </cell>
        </row>
        <row r="8700">
          <cell r="C8700">
            <v>663850</v>
          </cell>
          <cell r="M8700" t="str">
            <v>OF</v>
          </cell>
          <cell r="O8700" t="str">
            <v>Peguero, Wasner</v>
          </cell>
        </row>
        <row r="8701">
          <cell r="C8701">
            <v>665625</v>
          </cell>
          <cell r="M8701" t="str">
            <v>P</v>
          </cell>
          <cell r="O8701" t="str">
            <v>Peguero, Elvis</v>
          </cell>
        </row>
        <row r="8702">
          <cell r="C8702">
            <v>666711</v>
          </cell>
          <cell r="M8702" t="str">
            <v>P</v>
          </cell>
          <cell r="O8702" t="str">
            <v>Peguero, Joel</v>
          </cell>
        </row>
        <row r="8703">
          <cell r="C8703">
            <v>668033</v>
          </cell>
          <cell r="M8703" t="str">
            <v>P</v>
          </cell>
          <cell r="O8703" t="str">
            <v>Peguero, Jairon</v>
          </cell>
        </row>
        <row r="8704">
          <cell r="C8704">
            <v>656835</v>
          </cell>
          <cell r="M8704" t="str">
            <v>IF</v>
          </cell>
          <cell r="O8704" t="str">
            <v>Pehl, Robert</v>
          </cell>
        </row>
        <row r="8705">
          <cell r="C8705">
            <v>664212</v>
          </cell>
          <cell r="M8705" t="str">
            <v>P</v>
          </cell>
          <cell r="O8705" t="str">
            <v>Peitzmeier, Tyler</v>
          </cell>
        </row>
        <row r="8706">
          <cell r="C8706">
            <v>460059</v>
          </cell>
          <cell r="M8706" t="str">
            <v>P</v>
          </cell>
          <cell r="O8706" t="str">
            <v>Pelfrey, Mike</v>
          </cell>
        </row>
        <row r="8707">
          <cell r="C8707">
            <v>641962</v>
          </cell>
          <cell r="M8707" t="str">
            <v>P</v>
          </cell>
          <cell r="O8707" t="str">
            <v>Pelham, C.D.</v>
          </cell>
        </row>
        <row r="8708">
          <cell r="C8708">
            <v>647311</v>
          </cell>
          <cell r="M8708" t="str">
            <v>OF</v>
          </cell>
          <cell r="O8708" t="str">
            <v>Pelletier, Ben</v>
          </cell>
        </row>
        <row r="8709">
          <cell r="C8709">
            <v>647312</v>
          </cell>
          <cell r="M8709" t="str">
            <v>2B</v>
          </cell>
          <cell r="O8709" t="str">
            <v>Pelletier, L.P.</v>
          </cell>
        </row>
        <row r="8710">
          <cell r="C8710">
            <v>670257</v>
          </cell>
          <cell r="M8710" t="str">
            <v>P</v>
          </cell>
          <cell r="O8710" t="str">
            <v>Peltier, Reilly</v>
          </cell>
        </row>
        <row r="8711">
          <cell r="C8711">
            <v>655988</v>
          </cell>
          <cell r="M8711" t="str">
            <v>P</v>
          </cell>
          <cell r="O8711" t="str">
            <v>Peluffo, Jhon</v>
          </cell>
        </row>
        <row r="8712">
          <cell r="C8712">
            <v>661432</v>
          </cell>
          <cell r="M8712" t="str">
            <v>P</v>
          </cell>
          <cell r="O8712" t="str">
            <v>Peluso, Eduardo</v>
          </cell>
        </row>
        <row r="8713">
          <cell r="C8713">
            <v>150289</v>
          </cell>
          <cell r="M8713" t="str">
            <v>1B</v>
          </cell>
          <cell r="O8713" t="str">
            <v>Pena, Carlos</v>
          </cell>
        </row>
        <row r="8714">
          <cell r="C8714">
            <v>400072</v>
          </cell>
          <cell r="M8714" t="str">
            <v>P</v>
          </cell>
          <cell r="O8714" t="str">
            <v>Pena, Juan Antonio</v>
          </cell>
        </row>
        <row r="8715">
          <cell r="C8715">
            <v>430640</v>
          </cell>
          <cell r="M8715" t="str">
            <v>P</v>
          </cell>
          <cell r="O8715" t="str">
            <v>Pena, Tony</v>
          </cell>
        </row>
        <row r="8716">
          <cell r="C8716">
            <v>430910</v>
          </cell>
          <cell r="M8716" t="str">
            <v>C</v>
          </cell>
          <cell r="O8716" t="str">
            <v>Pena, Brayan</v>
          </cell>
        </row>
        <row r="8717">
          <cell r="C8717">
            <v>430963</v>
          </cell>
          <cell r="M8717" t="str">
            <v>P</v>
          </cell>
          <cell r="O8717" t="str">
            <v>Pena, Ramon</v>
          </cell>
        </row>
        <row r="8718">
          <cell r="C8718">
            <v>455369</v>
          </cell>
          <cell r="M8718" t="str">
            <v>2B</v>
          </cell>
          <cell r="O8718" t="str">
            <v>Pena, Ramiro</v>
          </cell>
        </row>
        <row r="8719">
          <cell r="C8719">
            <v>489201</v>
          </cell>
          <cell r="M8719" t="str">
            <v>OF</v>
          </cell>
          <cell r="O8719" t="str">
            <v>Pena, Roman</v>
          </cell>
        </row>
        <row r="8720">
          <cell r="C8720">
            <v>502142</v>
          </cell>
          <cell r="M8720" t="str">
            <v>P</v>
          </cell>
          <cell r="O8720" t="str">
            <v>Pena, Hassan</v>
          </cell>
        </row>
        <row r="8721">
          <cell r="C8721">
            <v>506747</v>
          </cell>
          <cell r="M8721" t="str">
            <v>C</v>
          </cell>
          <cell r="O8721" t="str">
            <v>Pena, Francisco</v>
          </cell>
        </row>
        <row r="8722">
          <cell r="C8722">
            <v>516414</v>
          </cell>
          <cell r="M8722" t="str">
            <v>P</v>
          </cell>
          <cell r="O8722" t="str">
            <v>Pena, Ariel</v>
          </cell>
        </row>
        <row r="8723">
          <cell r="C8723">
            <v>554335</v>
          </cell>
          <cell r="M8723" t="str">
            <v>C</v>
          </cell>
          <cell r="O8723" t="str">
            <v>Pena, Fidel</v>
          </cell>
        </row>
        <row r="8724">
          <cell r="C8724">
            <v>570240</v>
          </cell>
          <cell r="M8724" t="str">
            <v>P</v>
          </cell>
          <cell r="O8724" t="str">
            <v>Pena, Felix</v>
          </cell>
        </row>
        <row r="8725">
          <cell r="C8725">
            <v>572025</v>
          </cell>
          <cell r="M8725" t="str">
            <v>P</v>
          </cell>
          <cell r="O8725" t="str">
            <v>Pena, Miguel</v>
          </cell>
        </row>
        <row r="8726">
          <cell r="C8726">
            <v>573086</v>
          </cell>
          <cell r="M8726" t="str">
            <v>2B</v>
          </cell>
          <cell r="O8726" t="str">
            <v>Pena, Jerome</v>
          </cell>
        </row>
        <row r="8727">
          <cell r="C8727">
            <v>576968</v>
          </cell>
          <cell r="M8727" t="str">
            <v>P</v>
          </cell>
          <cell r="O8727" t="str">
            <v>Pena, Jose</v>
          </cell>
        </row>
        <row r="8728">
          <cell r="C8728">
            <v>592629</v>
          </cell>
          <cell r="M8728" t="str">
            <v>C</v>
          </cell>
          <cell r="O8728" t="str">
            <v>Pena, Roberto</v>
          </cell>
        </row>
        <row r="8729">
          <cell r="C8729">
            <v>592630</v>
          </cell>
          <cell r="M8729" t="str">
            <v>P</v>
          </cell>
          <cell r="O8729" t="str">
            <v>Pena, Ronald</v>
          </cell>
        </row>
        <row r="8730">
          <cell r="C8730">
            <v>593796</v>
          </cell>
          <cell r="M8730" t="str">
            <v>RF</v>
          </cell>
          <cell r="O8730" t="str">
            <v>Pena, Jose</v>
          </cell>
        </row>
        <row r="8731">
          <cell r="C8731">
            <v>602120</v>
          </cell>
          <cell r="M8731" t="str">
            <v>P</v>
          </cell>
          <cell r="O8731" t="str">
            <v>Pena, Arturo</v>
          </cell>
        </row>
        <row r="8732">
          <cell r="C8732">
            <v>603011</v>
          </cell>
          <cell r="M8732" t="str">
            <v>RF</v>
          </cell>
          <cell r="O8732" t="str">
            <v>Pena, Julio</v>
          </cell>
        </row>
        <row r="8733">
          <cell r="C8733">
            <v>606467</v>
          </cell>
          <cell r="M8733" t="str">
            <v>P</v>
          </cell>
          <cell r="O8733" t="str">
            <v>Pena, Richelson</v>
          </cell>
        </row>
        <row r="8734">
          <cell r="C8734">
            <v>612807</v>
          </cell>
          <cell r="M8734" t="str">
            <v>P</v>
          </cell>
          <cell r="O8734" t="str">
            <v>Pena, Yimaury</v>
          </cell>
        </row>
        <row r="8735">
          <cell r="C8735">
            <v>622337</v>
          </cell>
          <cell r="M8735" t="str">
            <v>C</v>
          </cell>
          <cell r="O8735" t="str">
            <v>Pena, Brian</v>
          </cell>
        </row>
        <row r="8736">
          <cell r="C8736">
            <v>622724</v>
          </cell>
          <cell r="M8736" t="str">
            <v>LF</v>
          </cell>
          <cell r="O8736" t="str">
            <v>Pena, Jhonatan</v>
          </cell>
        </row>
        <row r="8737">
          <cell r="C8737">
            <v>624574</v>
          </cell>
          <cell r="M8737" t="str">
            <v>1B</v>
          </cell>
          <cell r="O8737" t="str">
            <v>Pena, Yerison</v>
          </cell>
        </row>
        <row r="8738">
          <cell r="C8738">
            <v>627799</v>
          </cell>
          <cell r="M8738" t="str">
            <v>P</v>
          </cell>
          <cell r="O8738" t="str">
            <v>Pena, Yefri</v>
          </cell>
        </row>
        <row r="8739">
          <cell r="C8739">
            <v>642269</v>
          </cell>
          <cell r="M8739" t="str">
            <v>1B</v>
          </cell>
          <cell r="O8739" t="str">
            <v>Pena, Darwin</v>
          </cell>
        </row>
        <row r="8740">
          <cell r="C8740">
            <v>642317</v>
          </cell>
          <cell r="M8740" t="str">
            <v>C</v>
          </cell>
          <cell r="O8740" t="str">
            <v>Pena, Dionenrys</v>
          </cell>
        </row>
        <row r="8741">
          <cell r="C8741">
            <v>642373</v>
          </cell>
          <cell r="M8741" t="str">
            <v>P</v>
          </cell>
          <cell r="O8741" t="str">
            <v>Pena, Warlin</v>
          </cell>
        </row>
        <row r="8742">
          <cell r="C8742">
            <v>642452</v>
          </cell>
          <cell r="M8742" t="str">
            <v>1B</v>
          </cell>
          <cell r="O8742" t="str">
            <v>Pena, Ismael</v>
          </cell>
        </row>
        <row r="8743">
          <cell r="C8743">
            <v>650486</v>
          </cell>
          <cell r="M8743" t="str">
            <v>P</v>
          </cell>
          <cell r="O8743" t="str">
            <v>Pena, Francisco</v>
          </cell>
        </row>
        <row r="8744">
          <cell r="C8744">
            <v>650515</v>
          </cell>
          <cell r="M8744" t="str">
            <v>P</v>
          </cell>
          <cell r="O8744" t="str">
            <v>Pena, Juan</v>
          </cell>
        </row>
        <row r="8745">
          <cell r="C8745">
            <v>650656</v>
          </cell>
          <cell r="M8745" t="str">
            <v>P</v>
          </cell>
          <cell r="O8745" t="str">
            <v>Pena, Luis</v>
          </cell>
        </row>
        <row r="8746">
          <cell r="C8746">
            <v>650670</v>
          </cell>
          <cell r="M8746" t="str">
            <v>SS</v>
          </cell>
          <cell r="O8746" t="str">
            <v>Pena, Ermel</v>
          </cell>
        </row>
        <row r="8747">
          <cell r="C8747">
            <v>650857</v>
          </cell>
          <cell r="M8747" t="str">
            <v>C</v>
          </cell>
          <cell r="O8747" t="str">
            <v>Pena, Onil</v>
          </cell>
        </row>
        <row r="8748">
          <cell r="C8748">
            <v>651005</v>
          </cell>
          <cell r="M8748" t="str">
            <v>P</v>
          </cell>
          <cell r="O8748" t="str">
            <v>Pena, Wilber</v>
          </cell>
        </row>
        <row r="8749">
          <cell r="C8749">
            <v>656115</v>
          </cell>
          <cell r="M8749" t="str">
            <v>P</v>
          </cell>
          <cell r="O8749" t="str">
            <v>Pena, Adonis</v>
          </cell>
        </row>
        <row r="8750">
          <cell r="C8750">
            <v>658369</v>
          </cell>
          <cell r="M8750" t="str">
            <v>P</v>
          </cell>
          <cell r="O8750" t="str">
            <v>Pena, Malvin</v>
          </cell>
        </row>
        <row r="8751">
          <cell r="C8751">
            <v>660531</v>
          </cell>
          <cell r="M8751" t="str">
            <v>C</v>
          </cell>
          <cell r="O8751" t="str">
            <v>Pena, Raymond</v>
          </cell>
        </row>
        <row r="8752">
          <cell r="C8752">
            <v>660845</v>
          </cell>
          <cell r="M8752" t="str">
            <v>P</v>
          </cell>
          <cell r="O8752" t="str">
            <v>Pena, Domingo</v>
          </cell>
        </row>
        <row r="8753">
          <cell r="C8753">
            <v>664290</v>
          </cell>
          <cell r="M8753" t="str">
            <v>P</v>
          </cell>
          <cell r="O8753" t="str">
            <v>Pena, Luis</v>
          </cell>
        </row>
        <row r="8754">
          <cell r="C8754">
            <v>664313</v>
          </cell>
          <cell r="M8754" t="str">
            <v>P</v>
          </cell>
          <cell r="O8754" t="str">
            <v>Pena, Juan</v>
          </cell>
        </row>
        <row r="8755">
          <cell r="C8755">
            <v>664592</v>
          </cell>
          <cell r="M8755" t="str">
            <v>P</v>
          </cell>
          <cell r="O8755" t="str">
            <v>Pena, Adalberto</v>
          </cell>
        </row>
        <row r="8756">
          <cell r="C8756">
            <v>665530</v>
          </cell>
          <cell r="M8756" t="str">
            <v>P</v>
          </cell>
          <cell r="O8756" t="str">
            <v>Pena, Carlos</v>
          </cell>
        </row>
        <row r="8757">
          <cell r="C8757">
            <v>665766</v>
          </cell>
          <cell r="M8757" t="str">
            <v>SS</v>
          </cell>
          <cell r="O8757" t="str">
            <v>Pena, Andrison</v>
          </cell>
        </row>
        <row r="8758">
          <cell r="C8758">
            <v>665967</v>
          </cell>
          <cell r="M8758" t="str">
            <v>P</v>
          </cell>
          <cell r="O8758" t="str">
            <v>Pena, Reymundo</v>
          </cell>
        </row>
        <row r="8759">
          <cell r="C8759">
            <v>667366</v>
          </cell>
          <cell r="M8759" t="str">
            <v>C</v>
          </cell>
          <cell r="O8759" t="str">
            <v>Pena, Ysaac</v>
          </cell>
        </row>
        <row r="8760">
          <cell r="C8760">
            <v>668550</v>
          </cell>
          <cell r="M8760" t="str">
            <v>OF</v>
          </cell>
          <cell r="O8760" t="str">
            <v>Pena, Jose</v>
          </cell>
        </row>
        <row r="8761">
          <cell r="C8761">
            <v>668586</v>
          </cell>
          <cell r="M8761" t="str">
            <v>SS</v>
          </cell>
          <cell r="O8761" t="str">
            <v>Pena, Enrique</v>
          </cell>
        </row>
        <row r="8762">
          <cell r="C8762">
            <v>669866</v>
          </cell>
          <cell r="M8762" t="str">
            <v>OF</v>
          </cell>
          <cell r="O8762" t="str">
            <v>Pena, Tony</v>
          </cell>
        </row>
        <row r="8763">
          <cell r="C8763">
            <v>670916</v>
          </cell>
          <cell r="M8763" t="str">
            <v>OF</v>
          </cell>
          <cell r="O8763" t="str">
            <v>Pena, Landerson</v>
          </cell>
        </row>
        <row r="8764">
          <cell r="C8764">
            <v>670948</v>
          </cell>
          <cell r="M8764" t="str">
            <v>OF</v>
          </cell>
          <cell r="O8764" t="str">
            <v>Pena, Ezequiel</v>
          </cell>
        </row>
        <row r="8765">
          <cell r="C8765">
            <v>593164</v>
          </cell>
          <cell r="M8765" t="str">
            <v>CF</v>
          </cell>
          <cell r="O8765" t="str">
            <v>Penalo, Rodolfo</v>
          </cell>
        </row>
        <row r="8766">
          <cell r="C8766">
            <v>600948</v>
          </cell>
          <cell r="M8766" t="str">
            <v>SS</v>
          </cell>
          <cell r="O8766" t="str">
            <v>Penalver, Carlos</v>
          </cell>
        </row>
        <row r="8767">
          <cell r="C8767">
            <v>452254</v>
          </cell>
          <cell r="M8767" t="str">
            <v>RF</v>
          </cell>
          <cell r="O8767" t="str">
            <v>Pence, Hunter</v>
          </cell>
        </row>
        <row r="8768">
          <cell r="C8768">
            <v>641964</v>
          </cell>
          <cell r="M8768" t="str">
            <v>P</v>
          </cell>
          <cell r="O8768" t="str">
            <v>Penilla, Derrick</v>
          </cell>
        </row>
        <row r="8769">
          <cell r="C8769">
            <v>592631</v>
          </cell>
          <cell r="M8769" t="str">
            <v>P</v>
          </cell>
          <cell r="O8769" t="str">
            <v>Pennell, Ryan</v>
          </cell>
        </row>
        <row r="8770">
          <cell r="C8770">
            <v>667424</v>
          </cell>
          <cell r="M8770" t="str">
            <v>C</v>
          </cell>
          <cell r="O8770" t="str">
            <v>Pennell, Tucker</v>
          </cell>
        </row>
        <row r="8771">
          <cell r="C8771">
            <v>460060</v>
          </cell>
          <cell r="M8771" t="str">
            <v>2B</v>
          </cell>
          <cell r="O8771" t="str">
            <v>Pennington, Cliff</v>
          </cell>
        </row>
        <row r="8772">
          <cell r="C8772">
            <v>656837</v>
          </cell>
          <cell r="M8772" t="str">
            <v>P</v>
          </cell>
          <cell r="O8772" t="str">
            <v>Pennington, Josh</v>
          </cell>
        </row>
        <row r="8773">
          <cell r="C8773">
            <v>207267</v>
          </cell>
          <cell r="M8773" t="str">
            <v>P</v>
          </cell>
          <cell r="O8773" t="str">
            <v>Penny, Brad</v>
          </cell>
        </row>
        <row r="8774">
          <cell r="C8774">
            <v>596069</v>
          </cell>
          <cell r="M8774" t="str">
            <v>C</v>
          </cell>
          <cell r="O8774" t="str">
            <v>Pentecost, Max</v>
          </cell>
        </row>
        <row r="8775">
          <cell r="C8775">
            <v>621191</v>
          </cell>
          <cell r="M8775" t="str">
            <v>P</v>
          </cell>
          <cell r="O8775" t="str">
            <v>Peoples, Michael</v>
          </cell>
        </row>
        <row r="8776">
          <cell r="C8776">
            <v>607051</v>
          </cell>
          <cell r="M8776" t="str">
            <v>LF</v>
          </cell>
          <cell r="O8776" t="str">
            <v>Peoples-Walls, Kenny</v>
          </cell>
        </row>
        <row r="8777">
          <cell r="C8777">
            <v>657713</v>
          </cell>
          <cell r="M8777" t="str">
            <v>LF</v>
          </cell>
          <cell r="O8777" t="str">
            <v>Pepe, Dave</v>
          </cell>
        </row>
        <row r="8778">
          <cell r="C8778">
            <v>608698</v>
          </cell>
          <cell r="M8778" t="str">
            <v>P</v>
          </cell>
          <cell r="O8778" t="str">
            <v>Perakslis, Stephen</v>
          </cell>
        </row>
        <row r="8779">
          <cell r="C8779">
            <v>407908</v>
          </cell>
          <cell r="M8779" t="str">
            <v>P</v>
          </cell>
          <cell r="O8779" t="str">
            <v>Peralta, Joel</v>
          </cell>
        </row>
        <row r="8780">
          <cell r="C8780">
            <v>425509</v>
          </cell>
          <cell r="M8780" t="str">
            <v>SS</v>
          </cell>
          <cell r="O8780" t="str">
            <v>Peralta, Jhonny</v>
          </cell>
        </row>
        <row r="8781">
          <cell r="C8781">
            <v>444482</v>
          </cell>
          <cell r="M8781" t="str">
            <v>RF</v>
          </cell>
          <cell r="O8781" t="str">
            <v>Peralta, David</v>
          </cell>
        </row>
        <row r="8782">
          <cell r="C8782">
            <v>503449</v>
          </cell>
          <cell r="M8782" t="str">
            <v>P</v>
          </cell>
          <cell r="O8782" t="str">
            <v>Peralta, Wily</v>
          </cell>
        </row>
        <row r="8783">
          <cell r="C8783">
            <v>542225</v>
          </cell>
          <cell r="M8783" t="str">
            <v>P</v>
          </cell>
          <cell r="O8783" t="str">
            <v>Peralta, Starling</v>
          </cell>
        </row>
        <row r="8784">
          <cell r="C8784">
            <v>593974</v>
          </cell>
          <cell r="M8784" t="str">
            <v>P</v>
          </cell>
          <cell r="O8784" t="str">
            <v>Peralta, Wandy</v>
          </cell>
        </row>
        <row r="8785">
          <cell r="C8785">
            <v>602716</v>
          </cell>
          <cell r="M8785" t="str">
            <v>3B</v>
          </cell>
          <cell r="O8785" t="str">
            <v>Peralta, Aneudis</v>
          </cell>
        </row>
        <row r="8786">
          <cell r="C8786">
            <v>623526</v>
          </cell>
          <cell r="M8786" t="str">
            <v>P</v>
          </cell>
          <cell r="O8786" t="str">
            <v>Peralta, Yelmison</v>
          </cell>
        </row>
        <row r="8787">
          <cell r="C8787">
            <v>642547</v>
          </cell>
          <cell r="M8787" t="str">
            <v>P</v>
          </cell>
          <cell r="O8787" t="str">
            <v>Peralta, Freddy</v>
          </cell>
        </row>
        <row r="8788">
          <cell r="C8788">
            <v>650378</v>
          </cell>
          <cell r="M8788" t="str">
            <v>P</v>
          </cell>
          <cell r="O8788" t="str">
            <v>Peralta, Ofelky</v>
          </cell>
        </row>
        <row r="8789">
          <cell r="C8789">
            <v>650657</v>
          </cell>
          <cell r="M8789" t="str">
            <v>P</v>
          </cell>
          <cell r="O8789" t="str">
            <v>Peralta, Alexis</v>
          </cell>
        </row>
        <row r="8790">
          <cell r="C8790">
            <v>658136</v>
          </cell>
          <cell r="M8790" t="str">
            <v>3B</v>
          </cell>
          <cell r="O8790" t="str">
            <v>Peralta, Anardo</v>
          </cell>
        </row>
        <row r="8791">
          <cell r="C8791">
            <v>660549</v>
          </cell>
          <cell r="M8791" t="str">
            <v>P</v>
          </cell>
          <cell r="O8791" t="str">
            <v>Peralta, Rawel</v>
          </cell>
        </row>
        <row r="8792">
          <cell r="C8792">
            <v>667753</v>
          </cell>
          <cell r="M8792" t="str">
            <v>P</v>
          </cell>
          <cell r="O8792" t="str">
            <v>Peralta, Kilvio</v>
          </cell>
        </row>
        <row r="8793">
          <cell r="C8793">
            <v>669999</v>
          </cell>
          <cell r="M8793" t="str">
            <v>P</v>
          </cell>
          <cell r="O8793" t="str">
            <v>Peralta, Jean</v>
          </cell>
        </row>
        <row r="8794">
          <cell r="C8794">
            <v>606299</v>
          </cell>
          <cell r="M8794" t="str">
            <v>2B</v>
          </cell>
          <cell r="O8794" t="str">
            <v>Peraza, Jose</v>
          </cell>
        </row>
        <row r="8795">
          <cell r="C8795">
            <v>644218</v>
          </cell>
          <cell r="M8795" t="str">
            <v>P</v>
          </cell>
          <cell r="O8795" t="str">
            <v>Percel, Eriberto</v>
          </cell>
        </row>
        <row r="8796">
          <cell r="C8796">
            <v>466412</v>
          </cell>
          <cell r="M8796" t="str">
            <v>P</v>
          </cell>
          <cell r="O8796" t="str">
            <v>Perdomo, Luis</v>
          </cell>
        </row>
        <row r="8797">
          <cell r="C8797">
            <v>541587</v>
          </cell>
          <cell r="M8797" t="str">
            <v>SS</v>
          </cell>
          <cell r="O8797" t="str">
            <v>Perdomo, Carlos</v>
          </cell>
        </row>
        <row r="8798">
          <cell r="C8798">
            <v>606131</v>
          </cell>
          <cell r="M8798" t="str">
            <v>P</v>
          </cell>
          <cell r="O8798" t="str">
            <v>Perdomo, Luis</v>
          </cell>
        </row>
        <row r="8799">
          <cell r="C8799">
            <v>608763</v>
          </cell>
          <cell r="M8799" t="str">
            <v>2B</v>
          </cell>
          <cell r="O8799" t="str">
            <v>Perdomo, Alexander</v>
          </cell>
        </row>
        <row r="8800">
          <cell r="C8800">
            <v>622780</v>
          </cell>
          <cell r="M8800" t="str">
            <v>P</v>
          </cell>
          <cell r="O8800" t="str">
            <v>Perdomo, Angel</v>
          </cell>
        </row>
        <row r="8801">
          <cell r="C8801">
            <v>628713</v>
          </cell>
          <cell r="M8801" t="str">
            <v>P</v>
          </cell>
          <cell r="O8801" t="str">
            <v>Perdomo, Christian</v>
          </cell>
        </row>
        <row r="8802">
          <cell r="C8802">
            <v>650224</v>
          </cell>
          <cell r="M8802" t="str">
            <v>1B</v>
          </cell>
          <cell r="O8802" t="str">
            <v>Perdomo, Luis</v>
          </cell>
        </row>
        <row r="8803">
          <cell r="C8803">
            <v>666775</v>
          </cell>
          <cell r="M8803" t="str">
            <v>P</v>
          </cell>
          <cell r="O8803" t="str">
            <v>Perdomo, Carlos</v>
          </cell>
        </row>
        <row r="8804">
          <cell r="C8804">
            <v>640902</v>
          </cell>
          <cell r="M8804" t="str">
            <v>C</v>
          </cell>
          <cell r="O8804" t="str">
            <v>Pereda, Jhonny</v>
          </cell>
        </row>
        <row r="8805">
          <cell r="C8805">
            <v>660742</v>
          </cell>
          <cell r="M8805" t="str">
            <v>P</v>
          </cell>
          <cell r="O8805" t="str">
            <v>Pereda, Leomar</v>
          </cell>
        </row>
        <row r="8806">
          <cell r="C8806">
            <v>541641</v>
          </cell>
          <cell r="M8806" t="str">
            <v>P</v>
          </cell>
          <cell r="O8806" t="str">
            <v>Pereira, Ricardo</v>
          </cell>
        </row>
        <row r="8807">
          <cell r="C8807">
            <v>553885</v>
          </cell>
          <cell r="M8807" t="str">
            <v>P</v>
          </cell>
          <cell r="O8807" t="str">
            <v>Pereira, Cruz</v>
          </cell>
        </row>
        <row r="8808">
          <cell r="C8808">
            <v>645300</v>
          </cell>
          <cell r="M8808" t="str">
            <v>SS</v>
          </cell>
          <cell r="O8808" t="str">
            <v>Pereira, Anthony</v>
          </cell>
        </row>
        <row r="8809">
          <cell r="C8809">
            <v>655368</v>
          </cell>
          <cell r="M8809" t="str">
            <v>IF</v>
          </cell>
          <cell r="O8809" t="str">
            <v>Pereira, David</v>
          </cell>
        </row>
        <row r="8810">
          <cell r="C8810">
            <v>665934</v>
          </cell>
          <cell r="M8810" t="str">
            <v>SS</v>
          </cell>
          <cell r="O8810" t="str">
            <v>Pereira, Jose</v>
          </cell>
        </row>
        <row r="8811">
          <cell r="C8811">
            <v>668579</v>
          </cell>
          <cell r="M8811" t="str">
            <v>P</v>
          </cell>
          <cell r="O8811" t="str">
            <v>Pereira, Wilfredo</v>
          </cell>
        </row>
        <row r="8812">
          <cell r="C8812">
            <v>424144</v>
          </cell>
          <cell r="M8812" t="str">
            <v>P</v>
          </cell>
          <cell r="O8812" t="str">
            <v>Perez, Oliver</v>
          </cell>
        </row>
        <row r="8813">
          <cell r="C8813">
            <v>448722</v>
          </cell>
          <cell r="M8813" t="str">
            <v>P</v>
          </cell>
          <cell r="O8813" t="str">
            <v>Perez, Juan Pablo</v>
          </cell>
        </row>
        <row r="8814">
          <cell r="C8814">
            <v>451136</v>
          </cell>
          <cell r="M8814" t="str">
            <v>P</v>
          </cell>
          <cell r="O8814" t="str">
            <v>Perez, Kelvin</v>
          </cell>
        </row>
        <row r="8815">
          <cell r="C8815">
            <v>453198</v>
          </cell>
          <cell r="M8815" t="str">
            <v>P</v>
          </cell>
          <cell r="O8815" t="str">
            <v>Perez, Chris</v>
          </cell>
        </row>
        <row r="8816">
          <cell r="C8816">
            <v>460370</v>
          </cell>
          <cell r="M8816" t="str">
            <v>P</v>
          </cell>
          <cell r="O8816" t="str">
            <v>Perez, Rafael</v>
          </cell>
        </row>
        <row r="8817">
          <cell r="C8817">
            <v>464417</v>
          </cell>
          <cell r="M8817" t="str">
            <v>P</v>
          </cell>
          <cell r="O8817" t="str">
            <v>Perez, Daniel</v>
          </cell>
        </row>
        <row r="8818">
          <cell r="C8818">
            <v>469802</v>
          </cell>
          <cell r="M8818" t="str">
            <v>P</v>
          </cell>
          <cell r="O8818" t="str">
            <v>Perez, Luis</v>
          </cell>
        </row>
        <row r="8819">
          <cell r="C8819">
            <v>501248</v>
          </cell>
          <cell r="M8819" t="str">
            <v>C</v>
          </cell>
          <cell r="O8819" t="str">
            <v>Perez, Rossmel</v>
          </cell>
        </row>
        <row r="8820">
          <cell r="C8820">
            <v>503941</v>
          </cell>
          <cell r="M8820" t="str">
            <v>P</v>
          </cell>
          <cell r="O8820" t="str">
            <v>Perez, Sergio</v>
          </cell>
        </row>
        <row r="8821">
          <cell r="C8821">
            <v>516613</v>
          </cell>
          <cell r="M8821" t="str">
            <v>3B</v>
          </cell>
          <cell r="O8821" t="str">
            <v>Perez, Jairo</v>
          </cell>
        </row>
        <row r="8822">
          <cell r="C8822">
            <v>516811</v>
          </cell>
          <cell r="M8822" t="str">
            <v>LF</v>
          </cell>
          <cell r="O8822" t="str">
            <v>Perez, Eury</v>
          </cell>
        </row>
        <row r="8823">
          <cell r="C8823">
            <v>521692</v>
          </cell>
          <cell r="M8823" t="str">
            <v>C</v>
          </cell>
          <cell r="O8823" t="str">
            <v>Perez, Salvador</v>
          </cell>
        </row>
        <row r="8824">
          <cell r="C8824">
            <v>527048</v>
          </cell>
          <cell r="M8824" t="str">
            <v>P</v>
          </cell>
          <cell r="O8824" t="str">
            <v>Perez, Martin</v>
          </cell>
        </row>
        <row r="8825">
          <cell r="C8825">
            <v>541650</v>
          </cell>
          <cell r="M8825" t="str">
            <v>3B</v>
          </cell>
          <cell r="O8825" t="str">
            <v>Perez, Hernan</v>
          </cell>
        </row>
        <row r="8826">
          <cell r="C8826">
            <v>542208</v>
          </cell>
          <cell r="M8826" t="str">
            <v>C</v>
          </cell>
          <cell r="O8826" t="str">
            <v>Perez, Carlos</v>
          </cell>
        </row>
        <row r="8827">
          <cell r="C8827">
            <v>542233</v>
          </cell>
          <cell r="M8827" t="str">
            <v>C</v>
          </cell>
          <cell r="O8827" t="str">
            <v>Perez, Audry</v>
          </cell>
        </row>
        <row r="8828">
          <cell r="C8828">
            <v>543633</v>
          </cell>
          <cell r="M8828" t="str">
            <v>RF</v>
          </cell>
          <cell r="O8828" t="str">
            <v>Perez, Juan</v>
          </cell>
        </row>
        <row r="8829">
          <cell r="C8829">
            <v>547379</v>
          </cell>
          <cell r="M8829" t="str">
            <v>C</v>
          </cell>
          <cell r="O8829" t="str">
            <v>Perez, Roberto</v>
          </cell>
        </row>
        <row r="8830">
          <cell r="C8830">
            <v>553862</v>
          </cell>
          <cell r="M8830" t="str">
            <v>P</v>
          </cell>
          <cell r="O8830" t="str">
            <v>Perez, Andres E.</v>
          </cell>
        </row>
        <row r="8831">
          <cell r="C8831">
            <v>554037</v>
          </cell>
          <cell r="M8831" t="str">
            <v>P</v>
          </cell>
          <cell r="O8831" t="str">
            <v>Perez, Gabriel</v>
          </cell>
        </row>
        <row r="8832">
          <cell r="C8832">
            <v>554234</v>
          </cell>
          <cell r="M8832" t="str">
            <v>P</v>
          </cell>
          <cell r="O8832" t="str">
            <v>Perez, Williams</v>
          </cell>
        </row>
        <row r="8833">
          <cell r="C8833">
            <v>570255</v>
          </cell>
          <cell r="M8833" t="str">
            <v>P</v>
          </cell>
          <cell r="O8833" t="str">
            <v>Perez, Clario</v>
          </cell>
        </row>
        <row r="8834">
          <cell r="C8834">
            <v>570639</v>
          </cell>
          <cell r="M8834" t="str">
            <v>CF</v>
          </cell>
          <cell r="O8834" t="str">
            <v>Perez, Yefri</v>
          </cell>
        </row>
        <row r="8835">
          <cell r="C8835">
            <v>570775</v>
          </cell>
          <cell r="M8835" t="str">
            <v>P</v>
          </cell>
          <cell r="O8835" t="str">
            <v>Perez, Oscar</v>
          </cell>
        </row>
        <row r="8836">
          <cell r="C8836">
            <v>570807</v>
          </cell>
          <cell r="M8836" t="str">
            <v>OF</v>
          </cell>
          <cell r="O8836" t="str">
            <v>Perez, Luis</v>
          </cell>
        </row>
        <row r="8837">
          <cell r="C8837">
            <v>570822</v>
          </cell>
          <cell r="M8837" t="str">
            <v>P</v>
          </cell>
          <cell r="O8837" t="str">
            <v>Perez, Julio</v>
          </cell>
        </row>
        <row r="8838">
          <cell r="C8838">
            <v>572028</v>
          </cell>
          <cell r="M8838" t="str">
            <v>SS</v>
          </cell>
          <cell r="O8838" t="str">
            <v>Perez, Stephen</v>
          </cell>
        </row>
        <row r="8839">
          <cell r="C8839">
            <v>573673</v>
          </cell>
          <cell r="M8839" t="str">
            <v>P</v>
          </cell>
          <cell r="O8839" t="str">
            <v>Perez, Carlos</v>
          </cell>
        </row>
        <row r="8840">
          <cell r="C8840">
            <v>591977</v>
          </cell>
          <cell r="M8840" t="str">
            <v>OF</v>
          </cell>
          <cell r="O8840" t="str">
            <v>Perez, Felix</v>
          </cell>
        </row>
        <row r="8841">
          <cell r="C8841">
            <v>593634</v>
          </cell>
          <cell r="M8841" t="str">
            <v>P</v>
          </cell>
          <cell r="O8841" t="str">
            <v>Perez, David</v>
          </cell>
        </row>
        <row r="8842">
          <cell r="C8842">
            <v>594052</v>
          </cell>
          <cell r="M8842" t="str">
            <v>P</v>
          </cell>
          <cell r="O8842" t="str">
            <v>Perez, Cristhian</v>
          </cell>
        </row>
        <row r="8843">
          <cell r="C8843">
            <v>595535</v>
          </cell>
          <cell r="M8843" t="str">
            <v>P</v>
          </cell>
          <cell r="O8843" t="str">
            <v>Perez, Elvin</v>
          </cell>
        </row>
        <row r="8844">
          <cell r="C8844">
            <v>601971</v>
          </cell>
          <cell r="M8844" t="str">
            <v>1B</v>
          </cell>
          <cell r="O8844" t="str">
            <v>Perez, Pedro</v>
          </cell>
        </row>
        <row r="8845">
          <cell r="C8845">
            <v>604811</v>
          </cell>
          <cell r="M8845" t="str">
            <v>1B</v>
          </cell>
          <cell r="O8845" t="str">
            <v>Perez, Julio</v>
          </cell>
        </row>
        <row r="8846">
          <cell r="C8846">
            <v>605421</v>
          </cell>
          <cell r="M8846" t="str">
            <v>C</v>
          </cell>
          <cell r="O8846" t="str">
            <v>Perez, Michael</v>
          </cell>
        </row>
        <row r="8847">
          <cell r="C8847">
            <v>607316</v>
          </cell>
          <cell r="M8847" t="str">
            <v>P</v>
          </cell>
          <cell r="O8847" t="str">
            <v>Perez, Tyson</v>
          </cell>
        </row>
        <row r="8848">
          <cell r="C8848">
            <v>607372</v>
          </cell>
          <cell r="M8848" t="str">
            <v>OF</v>
          </cell>
          <cell r="O8848" t="str">
            <v>Perez, Juan</v>
          </cell>
        </row>
        <row r="8849">
          <cell r="C8849">
            <v>607895</v>
          </cell>
          <cell r="M8849" t="str">
            <v>P</v>
          </cell>
          <cell r="O8849" t="str">
            <v>Perez, Fernando</v>
          </cell>
        </row>
        <row r="8850">
          <cell r="C8850">
            <v>607957</v>
          </cell>
          <cell r="M8850" t="str">
            <v>P</v>
          </cell>
          <cell r="O8850" t="str">
            <v>Perez, Hector</v>
          </cell>
        </row>
        <row r="8851">
          <cell r="C8851">
            <v>608420</v>
          </cell>
          <cell r="M8851" t="str">
            <v>P</v>
          </cell>
          <cell r="O8851" t="str">
            <v>Perez, Dewin</v>
          </cell>
        </row>
        <row r="8852">
          <cell r="C8852">
            <v>621046</v>
          </cell>
          <cell r="M8852" t="str">
            <v>P</v>
          </cell>
          <cell r="O8852" t="str">
            <v>Perez, Felipe</v>
          </cell>
        </row>
        <row r="8853">
          <cell r="C8853">
            <v>621662</v>
          </cell>
          <cell r="M8853" t="str">
            <v>C</v>
          </cell>
          <cell r="O8853" t="str">
            <v>Perez, Georvic</v>
          </cell>
        </row>
        <row r="8854">
          <cell r="C8854">
            <v>621705</v>
          </cell>
          <cell r="M8854" t="str">
            <v>C</v>
          </cell>
          <cell r="O8854" t="str">
            <v>Perez, Arvicent</v>
          </cell>
        </row>
        <row r="8855">
          <cell r="C8855">
            <v>622047</v>
          </cell>
          <cell r="M8855" t="str">
            <v>2B</v>
          </cell>
          <cell r="O8855" t="str">
            <v>Perez, Fernando</v>
          </cell>
        </row>
        <row r="8856">
          <cell r="C8856">
            <v>622422</v>
          </cell>
          <cell r="M8856" t="str">
            <v>P</v>
          </cell>
          <cell r="O8856" t="str">
            <v>Perez, Yonqueli</v>
          </cell>
        </row>
        <row r="8857">
          <cell r="C8857">
            <v>622523</v>
          </cell>
          <cell r="M8857" t="str">
            <v>P</v>
          </cell>
          <cell r="O8857" t="str">
            <v>Perez, Randy</v>
          </cell>
        </row>
        <row r="8858">
          <cell r="C8858">
            <v>622535</v>
          </cell>
          <cell r="M8858" t="str">
            <v>CF</v>
          </cell>
          <cell r="O8858" t="str">
            <v>Perez, Ayendy</v>
          </cell>
        </row>
        <row r="8859">
          <cell r="C8859">
            <v>622809</v>
          </cell>
          <cell r="M8859" t="str">
            <v>P</v>
          </cell>
          <cell r="O8859" t="str">
            <v>Perez, Juan</v>
          </cell>
        </row>
        <row r="8860">
          <cell r="C8860">
            <v>628699</v>
          </cell>
          <cell r="M8860" t="str">
            <v>P</v>
          </cell>
          <cell r="O8860" t="str">
            <v>Perez, Alfredo</v>
          </cell>
        </row>
        <row r="8861">
          <cell r="C8861">
            <v>640486</v>
          </cell>
          <cell r="M8861" t="str">
            <v>P</v>
          </cell>
          <cell r="O8861" t="str">
            <v>Perez, Gerbinson</v>
          </cell>
        </row>
        <row r="8862">
          <cell r="C8862">
            <v>641967</v>
          </cell>
          <cell r="M8862" t="str">
            <v>SS</v>
          </cell>
          <cell r="O8862" t="str">
            <v>Perez, Angel</v>
          </cell>
        </row>
        <row r="8863">
          <cell r="C8863">
            <v>641969</v>
          </cell>
          <cell r="M8863" t="str">
            <v>P</v>
          </cell>
          <cell r="O8863" t="str">
            <v>Perez, Kevin</v>
          </cell>
        </row>
        <row r="8864">
          <cell r="C8864">
            <v>642291</v>
          </cell>
          <cell r="M8864" t="str">
            <v>3B</v>
          </cell>
          <cell r="O8864" t="str">
            <v>Perez, Jimy</v>
          </cell>
        </row>
        <row r="8865">
          <cell r="C8865">
            <v>642322</v>
          </cell>
          <cell r="M8865" t="str">
            <v>IF</v>
          </cell>
          <cell r="O8865" t="str">
            <v>Perez, Ramy</v>
          </cell>
        </row>
        <row r="8866">
          <cell r="C8866">
            <v>642362</v>
          </cell>
          <cell r="M8866" t="str">
            <v>SS</v>
          </cell>
          <cell r="O8866" t="str">
            <v>Perez, Brallan</v>
          </cell>
        </row>
        <row r="8867">
          <cell r="C8867">
            <v>642471</v>
          </cell>
          <cell r="M8867" t="str">
            <v>RF</v>
          </cell>
          <cell r="O8867" t="str">
            <v>Perez, Angel</v>
          </cell>
        </row>
        <row r="8868">
          <cell r="C8868">
            <v>642639</v>
          </cell>
          <cell r="M8868" t="str">
            <v>P</v>
          </cell>
          <cell r="O8868" t="str">
            <v>Perez, Randolph</v>
          </cell>
        </row>
        <row r="8869">
          <cell r="C8869">
            <v>643485</v>
          </cell>
          <cell r="M8869" t="str">
            <v>P</v>
          </cell>
          <cell r="O8869" t="str">
            <v>Perez, Jorge</v>
          </cell>
        </row>
        <row r="8870">
          <cell r="C8870">
            <v>649697</v>
          </cell>
          <cell r="M8870" t="str">
            <v>P</v>
          </cell>
          <cell r="O8870" t="str">
            <v>Perez, Juan</v>
          </cell>
        </row>
        <row r="8871">
          <cell r="C8871">
            <v>649807</v>
          </cell>
          <cell r="M8871" t="str">
            <v>C</v>
          </cell>
          <cell r="O8871" t="str">
            <v>Perez, Ruben</v>
          </cell>
        </row>
        <row r="8872">
          <cell r="C8872">
            <v>650357</v>
          </cell>
          <cell r="M8872" t="str">
            <v>P</v>
          </cell>
          <cell r="O8872" t="str">
            <v>Perez, Luis</v>
          </cell>
        </row>
        <row r="8873">
          <cell r="C8873">
            <v>650358</v>
          </cell>
          <cell r="M8873" t="str">
            <v>P</v>
          </cell>
          <cell r="O8873" t="str">
            <v>Perez, Pete</v>
          </cell>
        </row>
        <row r="8874">
          <cell r="C8874">
            <v>650437</v>
          </cell>
          <cell r="M8874" t="str">
            <v>P</v>
          </cell>
          <cell r="O8874" t="str">
            <v>Perez, Alexander</v>
          </cell>
        </row>
        <row r="8875">
          <cell r="C8875">
            <v>650516</v>
          </cell>
          <cell r="M8875" t="str">
            <v>P</v>
          </cell>
          <cell r="O8875" t="str">
            <v>Perez, Esmerlin</v>
          </cell>
        </row>
        <row r="8876">
          <cell r="C8876">
            <v>650635</v>
          </cell>
          <cell r="M8876" t="str">
            <v>SS</v>
          </cell>
          <cell r="O8876" t="str">
            <v>Perez, Moises</v>
          </cell>
        </row>
        <row r="8877">
          <cell r="C8877">
            <v>650824</v>
          </cell>
          <cell r="M8877" t="str">
            <v>2B</v>
          </cell>
          <cell r="O8877" t="str">
            <v>Perez, Luis</v>
          </cell>
        </row>
        <row r="8878">
          <cell r="C8878">
            <v>650844</v>
          </cell>
          <cell r="M8878" t="str">
            <v>P</v>
          </cell>
          <cell r="O8878" t="str">
            <v>Perez, Mayky</v>
          </cell>
        </row>
        <row r="8879">
          <cell r="C8879">
            <v>650858</v>
          </cell>
          <cell r="M8879" t="str">
            <v>P</v>
          </cell>
          <cell r="O8879" t="str">
            <v>Perez, Ulises</v>
          </cell>
        </row>
        <row r="8880">
          <cell r="C8880">
            <v>650884</v>
          </cell>
          <cell r="M8880" t="str">
            <v>P</v>
          </cell>
          <cell r="O8880" t="str">
            <v>Perez, Enrique</v>
          </cell>
        </row>
        <row r="8881">
          <cell r="C8881">
            <v>650905</v>
          </cell>
          <cell r="M8881" t="str">
            <v>LF</v>
          </cell>
          <cell r="O8881" t="str">
            <v>Perez, Carlos</v>
          </cell>
        </row>
        <row r="8882">
          <cell r="C8882">
            <v>650906</v>
          </cell>
          <cell r="M8882" t="str">
            <v>2B</v>
          </cell>
          <cell r="O8882" t="str">
            <v>Perez, Ricardo</v>
          </cell>
        </row>
        <row r="8883">
          <cell r="C8883">
            <v>656024</v>
          </cell>
          <cell r="M8883" t="str">
            <v>C</v>
          </cell>
          <cell r="O8883" t="str">
            <v>Perez, Carlos</v>
          </cell>
        </row>
        <row r="8884">
          <cell r="C8884">
            <v>656055</v>
          </cell>
          <cell r="M8884" t="str">
            <v>P</v>
          </cell>
          <cell r="O8884" t="str">
            <v>Perez, Edward</v>
          </cell>
        </row>
        <row r="8885">
          <cell r="C8885">
            <v>656057</v>
          </cell>
          <cell r="M8885" t="str">
            <v>LF</v>
          </cell>
          <cell r="O8885" t="str">
            <v>Perez, Jesus</v>
          </cell>
        </row>
        <row r="8886">
          <cell r="C8886">
            <v>656106</v>
          </cell>
          <cell r="M8886" t="str">
            <v>LF</v>
          </cell>
          <cell r="O8886" t="str">
            <v>Perez, Aurelio</v>
          </cell>
        </row>
        <row r="8887">
          <cell r="C8887">
            <v>658143</v>
          </cell>
          <cell r="M8887" t="str">
            <v>P</v>
          </cell>
          <cell r="O8887" t="str">
            <v>Perez, Victor</v>
          </cell>
        </row>
        <row r="8888">
          <cell r="C8888">
            <v>658530</v>
          </cell>
          <cell r="M8888" t="str">
            <v>P</v>
          </cell>
          <cell r="O8888" t="str">
            <v>Perez, Franklin</v>
          </cell>
        </row>
        <row r="8889">
          <cell r="C8889">
            <v>658679</v>
          </cell>
          <cell r="M8889" t="str">
            <v>C</v>
          </cell>
          <cell r="O8889" t="str">
            <v>Perez, Yeison</v>
          </cell>
        </row>
        <row r="8890">
          <cell r="C8890">
            <v>660431</v>
          </cell>
          <cell r="M8890" t="str">
            <v>P</v>
          </cell>
          <cell r="O8890" t="str">
            <v>Perez, Hector</v>
          </cell>
        </row>
        <row r="8891">
          <cell r="C8891">
            <v>660553</v>
          </cell>
          <cell r="M8891" t="str">
            <v>SS</v>
          </cell>
          <cell r="O8891" t="str">
            <v>Perez, Danienger</v>
          </cell>
        </row>
        <row r="8892">
          <cell r="C8892">
            <v>660581</v>
          </cell>
          <cell r="M8892" t="str">
            <v>SS</v>
          </cell>
          <cell r="O8892" t="str">
            <v>Perez, Christopher</v>
          </cell>
        </row>
        <row r="8893">
          <cell r="C8893">
            <v>660906</v>
          </cell>
          <cell r="M8893" t="str">
            <v>P</v>
          </cell>
          <cell r="O8893" t="str">
            <v>Perez, Francisco</v>
          </cell>
        </row>
        <row r="8894">
          <cell r="C8894">
            <v>660907</v>
          </cell>
          <cell r="M8894" t="str">
            <v>SS</v>
          </cell>
          <cell r="O8894" t="str">
            <v>Perez, Elvis</v>
          </cell>
        </row>
        <row r="8895">
          <cell r="C8895">
            <v>661408</v>
          </cell>
          <cell r="M8895" t="str">
            <v>P</v>
          </cell>
          <cell r="O8895" t="str">
            <v>Perez, Luis</v>
          </cell>
        </row>
        <row r="8896">
          <cell r="C8896">
            <v>661426</v>
          </cell>
          <cell r="M8896" t="str">
            <v>P</v>
          </cell>
          <cell r="O8896" t="str">
            <v>Perez, Freicer</v>
          </cell>
        </row>
        <row r="8897">
          <cell r="C8897">
            <v>664147</v>
          </cell>
          <cell r="M8897" t="str">
            <v>P</v>
          </cell>
          <cell r="O8897" t="str">
            <v>Perez, Ryan</v>
          </cell>
        </row>
        <row r="8898">
          <cell r="C8898">
            <v>664287</v>
          </cell>
          <cell r="M8898" t="str">
            <v>P</v>
          </cell>
          <cell r="O8898" t="str">
            <v>Perez, Geremi</v>
          </cell>
        </row>
        <row r="8899">
          <cell r="C8899">
            <v>664894</v>
          </cell>
          <cell r="M8899" t="str">
            <v>SS</v>
          </cell>
          <cell r="O8899" t="str">
            <v>Perez, Alex</v>
          </cell>
        </row>
        <row r="8900">
          <cell r="C8900">
            <v>665087</v>
          </cell>
          <cell r="M8900" t="str">
            <v>SS</v>
          </cell>
          <cell r="O8900" t="str">
            <v>Perez, Taylor</v>
          </cell>
        </row>
        <row r="8901">
          <cell r="C8901">
            <v>665669</v>
          </cell>
          <cell r="M8901" t="str">
            <v>2B</v>
          </cell>
          <cell r="O8901" t="str">
            <v>Perez, Andy</v>
          </cell>
        </row>
        <row r="8902">
          <cell r="C8902">
            <v>665714</v>
          </cell>
          <cell r="M8902" t="str">
            <v>C</v>
          </cell>
          <cell r="O8902" t="str">
            <v>Perez, Moises</v>
          </cell>
        </row>
        <row r="8903">
          <cell r="C8903">
            <v>665762</v>
          </cell>
          <cell r="M8903" t="str">
            <v>C</v>
          </cell>
          <cell r="O8903" t="str">
            <v>Perez, Luis</v>
          </cell>
        </row>
        <row r="8904">
          <cell r="C8904">
            <v>665816</v>
          </cell>
          <cell r="M8904" t="str">
            <v>3B</v>
          </cell>
          <cell r="O8904" t="str">
            <v>Perez, Nolan</v>
          </cell>
        </row>
        <row r="8905">
          <cell r="C8905">
            <v>666206</v>
          </cell>
          <cell r="M8905" t="str">
            <v>IF</v>
          </cell>
          <cell r="O8905" t="str">
            <v>Perez, Delvin</v>
          </cell>
        </row>
        <row r="8906">
          <cell r="C8906">
            <v>666524</v>
          </cell>
          <cell r="M8906" t="str">
            <v>2B</v>
          </cell>
          <cell r="O8906" t="str">
            <v>Perez, Cristian</v>
          </cell>
        </row>
        <row r="8907">
          <cell r="C8907">
            <v>666617</v>
          </cell>
          <cell r="M8907" t="str">
            <v>P</v>
          </cell>
          <cell r="O8907" t="str">
            <v>Perez, Juan</v>
          </cell>
        </row>
        <row r="8908">
          <cell r="C8908">
            <v>666625</v>
          </cell>
          <cell r="M8908" t="str">
            <v>P</v>
          </cell>
          <cell r="O8908" t="str">
            <v>Perez, Yunior</v>
          </cell>
        </row>
        <row r="8909">
          <cell r="C8909">
            <v>666630</v>
          </cell>
          <cell r="M8909" t="str">
            <v>C</v>
          </cell>
          <cell r="O8909" t="str">
            <v>Perez, Henderson</v>
          </cell>
        </row>
        <row r="8910">
          <cell r="C8910">
            <v>666631</v>
          </cell>
          <cell r="M8910" t="str">
            <v>C</v>
          </cell>
          <cell r="O8910" t="str">
            <v>Perez, Herson</v>
          </cell>
        </row>
        <row r="8911">
          <cell r="C8911">
            <v>666764</v>
          </cell>
          <cell r="M8911" t="str">
            <v>P</v>
          </cell>
          <cell r="O8911" t="str">
            <v>Perez, Geraldo</v>
          </cell>
        </row>
        <row r="8912">
          <cell r="C8912">
            <v>667367</v>
          </cell>
          <cell r="M8912" t="str">
            <v>OF</v>
          </cell>
          <cell r="O8912" t="str">
            <v>Perez, Jorge</v>
          </cell>
        </row>
        <row r="8913">
          <cell r="C8913">
            <v>667548</v>
          </cell>
          <cell r="M8913" t="str">
            <v>P</v>
          </cell>
          <cell r="O8913" t="str">
            <v>Perez, Melquicedec</v>
          </cell>
        </row>
        <row r="8914">
          <cell r="C8914">
            <v>668591</v>
          </cell>
          <cell r="M8914" t="str">
            <v>C</v>
          </cell>
          <cell r="O8914" t="str">
            <v>Perez, Blinger</v>
          </cell>
        </row>
        <row r="8915">
          <cell r="C8915">
            <v>669794</v>
          </cell>
          <cell r="M8915" t="str">
            <v>OF</v>
          </cell>
          <cell r="O8915" t="str">
            <v>Perez, Antonio</v>
          </cell>
        </row>
        <row r="8916">
          <cell r="C8916">
            <v>669880</v>
          </cell>
          <cell r="M8916" t="str">
            <v>SS</v>
          </cell>
          <cell r="O8916" t="str">
            <v>Perez, Joel</v>
          </cell>
        </row>
        <row r="8917">
          <cell r="C8917">
            <v>670031</v>
          </cell>
          <cell r="M8917" t="str">
            <v>P</v>
          </cell>
          <cell r="O8917" t="str">
            <v>Perez, Sam</v>
          </cell>
        </row>
        <row r="8918">
          <cell r="C8918">
            <v>671249</v>
          </cell>
          <cell r="M8918" t="str">
            <v>C</v>
          </cell>
          <cell r="O8918" t="str">
            <v>Perez, Kelvin</v>
          </cell>
        </row>
        <row r="8919">
          <cell r="C8919">
            <v>671580</v>
          </cell>
          <cell r="M8919" t="str">
            <v>P</v>
          </cell>
          <cell r="O8919" t="str">
            <v>Perez, Eric</v>
          </cell>
        </row>
        <row r="8920">
          <cell r="C8920">
            <v>573087</v>
          </cell>
          <cell r="M8920" t="str">
            <v>2B</v>
          </cell>
          <cell r="O8920" t="str">
            <v>Perio, Noah</v>
          </cell>
        </row>
        <row r="8921">
          <cell r="C8921">
            <v>450282</v>
          </cell>
          <cell r="M8921" t="str">
            <v>P</v>
          </cell>
          <cell r="O8921" t="str">
            <v>Perkins, Glen</v>
          </cell>
        </row>
        <row r="8922">
          <cell r="C8922">
            <v>564434</v>
          </cell>
          <cell r="M8922" t="str">
            <v>C</v>
          </cell>
          <cell r="O8922" t="str">
            <v>Perkins, Robbie</v>
          </cell>
        </row>
        <row r="8923">
          <cell r="C8923">
            <v>573088</v>
          </cell>
          <cell r="M8923" t="str">
            <v>LF</v>
          </cell>
          <cell r="O8923" t="str">
            <v>Perkins, Cam</v>
          </cell>
        </row>
        <row r="8924">
          <cell r="C8924">
            <v>592636</v>
          </cell>
          <cell r="M8924" t="str">
            <v>OF</v>
          </cell>
          <cell r="O8924" t="str">
            <v>Perkins, Kendrick</v>
          </cell>
        </row>
        <row r="8925">
          <cell r="C8925">
            <v>663368</v>
          </cell>
          <cell r="M8925" t="str">
            <v>OF</v>
          </cell>
          <cell r="O8925" t="str">
            <v>Perkins, Blake</v>
          </cell>
        </row>
        <row r="8926">
          <cell r="C8926">
            <v>664084</v>
          </cell>
          <cell r="M8926" t="str">
            <v>P</v>
          </cell>
          <cell r="O8926" t="str">
            <v>Perkins, Jake</v>
          </cell>
        </row>
        <row r="8927">
          <cell r="C8927">
            <v>666632</v>
          </cell>
          <cell r="M8927" t="str">
            <v>SS</v>
          </cell>
          <cell r="O8927" t="str">
            <v>Perlaza, Yonathan</v>
          </cell>
        </row>
        <row r="8928">
          <cell r="C8928">
            <v>665991</v>
          </cell>
          <cell r="M8928" t="str">
            <v>C</v>
          </cell>
          <cell r="O8928" t="str">
            <v>Pernalete, Adrian</v>
          </cell>
        </row>
        <row r="8929">
          <cell r="C8929">
            <v>657714</v>
          </cell>
          <cell r="M8929" t="str">
            <v>P</v>
          </cell>
          <cell r="O8929" t="str">
            <v>Perrin, Jon</v>
          </cell>
        </row>
        <row r="8930">
          <cell r="C8930">
            <v>656842</v>
          </cell>
          <cell r="M8930" t="str">
            <v>P</v>
          </cell>
          <cell r="O8930" t="str">
            <v>Perritt, Ashton</v>
          </cell>
        </row>
        <row r="8931">
          <cell r="C8931">
            <v>543634</v>
          </cell>
          <cell r="M8931" t="str">
            <v>P</v>
          </cell>
          <cell r="O8931" t="str">
            <v>Perry, Ryan</v>
          </cell>
        </row>
        <row r="8932">
          <cell r="C8932">
            <v>594959</v>
          </cell>
          <cell r="M8932" t="str">
            <v>P</v>
          </cell>
          <cell r="O8932" t="str">
            <v>Perry, Blake</v>
          </cell>
        </row>
        <row r="8933">
          <cell r="C8933">
            <v>623397</v>
          </cell>
          <cell r="M8933" t="str">
            <v>P</v>
          </cell>
          <cell r="O8933" t="str">
            <v>Perry, Chris</v>
          </cell>
        </row>
        <row r="8934">
          <cell r="C8934">
            <v>663987</v>
          </cell>
          <cell r="M8934" t="str">
            <v>1B</v>
          </cell>
          <cell r="O8934" t="str">
            <v>Perry, Tyrone</v>
          </cell>
        </row>
        <row r="8935">
          <cell r="C8935">
            <v>641971</v>
          </cell>
          <cell r="M8935" t="str">
            <v>OF</v>
          </cell>
          <cell r="O8935" t="str">
            <v>Persico, Luke</v>
          </cell>
        </row>
        <row r="8936">
          <cell r="C8936">
            <v>656844</v>
          </cell>
          <cell r="M8936" t="str">
            <v>P</v>
          </cell>
          <cell r="O8936" t="str">
            <v>Person, Zac</v>
          </cell>
        </row>
        <row r="8937">
          <cell r="C8937">
            <v>502260</v>
          </cell>
          <cell r="M8937" t="str">
            <v>P</v>
          </cell>
          <cell r="O8937" t="str">
            <v>Pestano, Vinnie</v>
          </cell>
        </row>
        <row r="8938">
          <cell r="C8938">
            <v>656846</v>
          </cell>
          <cell r="M8938" t="str">
            <v>2B</v>
          </cell>
          <cell r="O8938" t="str">
            <v>Peter, Jake</v>
          </cell>
        </row>
        <row r="8939">
          <cell r="C8939">
            <v>596071</v>
          </cell>
          <cell r="M8939" t="str">
            <v>P</v>
          </cell>
          <cell r="O8939" t="str">
            <v>Peters, Dillon</v>
          </cell>
        </row>
        <row r="8940">
          <cell r="C8940">
            <v>607312</v>
          </cell>
          <cell r="M8940" t="str">
            <v>P</v>
          </cell>
          <cell r="O8940" t="str">
            <v>Peters, Tanner</v>
          </cell>
        </row>
        <row r="8941">
          <cell r="C8941">
            <v>656847</v>
          </cell>
          <cell r="M8941" t="str">
            <v>OF</v>
          </cell>
          <cell r="O8941" t="str">
            <v>Peters, DJ</v>
          </cell>
        </row>
        <row r="8942">
          <cell r="C8942">
            <v>519128</v>
          </cell>
          <cell r="M8942" t="str">
            <v>LF</v>
          </cell>
          <cell r="O8942" t="str">
            <v>Petersen, Bryan</v>
          </cell>
        </row>
        <row r="8943">
          <cell r="C8943">
            <v>656848</v>
          </cell>
          <cell r="M8943" t="str">
            <v>P</v>
          </cell>
          <cell r="O8943" t="str">
            <v>Petersen, Michael</v>
          </cell>
        </row>
        <row r="8944">
          <cell r="C8944">
            <v>657715</v>
          </cell>
          <cell r="M8944" t="str">
            <v>P</v>
          </cell>
          <cell r="O8944" t="str">
            <v>Petersen, Jacob</v>
          </cell>
        </row>
        <row r="8945">
          <cell r="C8945">
            <v>451089</v>
          </cell>
          <cell r="M8945" t="str">
            <v>LF</v>
          </cell>
          <cell r="O8945" t="str">
            <v>Peterson, Shane</v>
          </cell>
        </row>
        <row r="8946">
          <cell r="C8946">
            <v>453857</v>
          </cell>
          <cell r="M8946" t="str">
            <v>OF</v>
          </cell>
          <cell r="O8946" t="str">
            <v>Peterson, Brock</v>
          </cell>
        </row>
        <row r="8947">
          <cell r="C8947">
            <v>543639</v>
          </cell>
          <cell r="M8947" t="str">
            <v>P</v>
          </cell>
          <cell r="O8947" t="str">
            <v>Peterson, David</v>
          </cell>
        </row>
        <row r="8948">
          <cell r="C8948">
            <v>592637</v>
          </cell>
          <cell r="M8948" t="str">
            <v>3B</v>
          </cell>
          <cell r="O8948" t="str">
            <v>Peterson, D.J.</v>
          </cell>
        </row>
        <row r="8949">
          <cell r="C8949">
            <v>594960</v>
          </cell>
          <cell r="M8949" t="str">
            <v>3B</v>
          </cell>
          <cell r="O8949" t="str">
            <v>Peterson, Brent</v>
          </cell>
        </row>
        <row r="8950">
          <cell r="C8950">
            <v>607054</v>
          </cell>
          <cell r="M8950" t="str">
            <v>2B</v>
          </cell>
          <cell r="O8950" t="str">
            <v>Peterson, Jace</v>
          </cell>
        </row>
        <row r="8951">
          <cell r="C8951">
            <v>608077</v>
          </cell>
          <cell r="M8951" t="str">
            <v>P</v>
          </cell>
          <cell r="O8951" t="str">
            <v>Peterson, Stephen</v>
          </cell>
        </row>
        <row r="8952">
          <cell r="C8952">
            <v>621271</v>
          </cell>
          <cell r="M8952" t="str">
            <v>P</v>
          </cell>
          <cell r="O8952" t="str">
            <v>Peterson, Brandon</v>
          </cell>
        </row>
        <row r="8953">
          <cell r="C8953">
            <v>623402</v>
          </cell>
          <cell r="M8953" t="str">
            <v>P</v>
          </cell>
          <cell r="O8953" t="str">
            <v>Peterson, Tim</v>
          </cell>
        </row>
        <row r="8954">
          <cell r="C8954">
            <v>624179</v>
          </cell>
          <cell r="M8954" t="str">
            <v>P</v>
          </cell>
          <cell r="O8954" t="str">
            <v>Peterson, Mark</v>
          </cell>
        </row>
        <row r="8955">
          <cell r="C8955">
            <v>640460</v>
          </cell>
          <cell r="M8955" t="str">
            <v>OF</v>
          </cell>
          <cell r="O8955" t="str">
            <v>Peterson, Dustin</v>
          </cell>
        </row>
        <row r="8956">
          <cell r="C8956">
            <v>656850</v>
          </cell>
          <cell r="M8956" t="str">
            <v>P</v>
          </cell>
          <cell r="O8956" t="str">
            <v>Peterson, Pat</v>
          </cell>
        </row>
        <row r="8957">
          <cell r="C8957">
            <v>657250</v>
          </cell>
          <cell r="M8957" t="str">
            <v>P</v>
          </cell>
          <cell r="O8957" t="str">
            <v>Peterson, Eric</v>
          </cell>
        </row>
        <row r="8958">
          <cell r="C8958">
            <v>657716</v>
          </cell>
          <cell r="M8958" t="str">
            <v>2B</v>
          </cell>
          <cell r="O8958" t="str">
            <v>Peterson, Andy</v>
          </cell>
        </row>
        <row r="8959">
          <cell r="C8959">
            <v>658675</v>
          </cell>
          <cell r="M8959" t="str">
            <v>OF</v>
          </cell>
          <cell r="O8959" t="str">
            <v>Peterson, Derek</v>
          </cell>
        </row>
        <row r="8960">
          <cell r="C8960">
            <v>664156</v>
          </cell>
          <cell r="M8960" t="str">
            <v>P</v>
          </cell>
          <cell r="O8960" t="str">
            <v>Peterson, Tommy</v>
          </cell>
        </row>
        <row r="8961">
          <cell r="C8961">
            <v>667651</v>
          </cell>
          <cell r="M8961" t="str">
            <v>OF</v>
          </cell>
          <cell r="O8961" t="str">
            <v>Peterson, Kort</v>
          </cell>
        </row>
        <row r="8962">
          <cell r="C8962">
            <v>433589</v>
          </cell>
          <cell r="M8962" t="str">
            <v>P</v>
          </cell>
          <cell r="O8962" t="str">
            <v>Petit, Yusmeiro</v>
          </cell>
        </row>
        <row r="8963">
          <cell r="C8963">
            <v>463610</v>
          </cell>
          <cell r="M8963" t="str">
            <v>SS</v>
          </cell>
          <cell r="O8963" t="str">
            <v>Petit, Gregorio</v>
          </cell>
        </row>
        <row r="8964">
          <cell r="C8964">
            <v>664320</v>
          </cell>
          <cell r="M8964" t="str">
            <v>OF</v>
          </cell>
          <cell r="O8964" t="str">
            <v>Petit, Keibert</v>
          </cell>
        </row>
        <row r="8965">
          <cell r="C8965">
            <v>641972</v>
          </cell>
          <cell r="M8965" t="str">
            <v>P</v>
          </cell>
          <cell r="O8965" t="str">
            <v>Petree, Nick</v>
          </cell>
        </row>
        <row r="8966">
          <cell r="C8966">
            <v>623967</v>
          </cell>
          <cell r="M8966" t="str">
            <v>P</v>
          </cell>
          <cell r="O8966" t="str">
            <v>Petrick, Zach</v>
          </cell>
        </row>
        <row r="8967">
          <cell r="C8967">
            <v>502593</v>
          </cell>
          <cell r="M8967" t="str">
            <v>P</v>
          </cell>
          <cell r="O8967" t="str">
            <v>Petricka, Jake</v>
          </cell>
        </row>
        <row r="8968">
          <cell r="C8968">
            <v>596745</v>
          </cell>
          <cell r="M8968" t="str">
            <v>P</v>
          </cell>
          <cell r="O8968" t="str">
            <v>Petrini, Chris</v>
          </cell>
        </row>
        <row r="8969">
          <cell r="C8969">
            <v>592638</v>
          </cell>
          <cell r="M8969" t="str">
            <v>SS</v>
          </cell>
          <cell r="O8969" t="str">
            <v>Pettersen, A.J.</v>
          </cell>
        </row>
        <row r="8970">
          <cell r="C8970">
            <v>543643</v>
          </cell>
          <cell r="M8970" t="str">
            <v>P</v>
          </cell>
          <cell r="O8970" t="str">
            <v>Pettibone, Jonathan</v>
          </cell>
        </row>
        <row r="8971">
          <cell r="C8971">
            <v>656851</v>
          </cell>
          <cell r="M8971" t="str">
            <v>P</v>
          </cell>
          <cell r="O8971" t="str">
            <v>Pettibone, Austin</v>
          </cell>
        </row>
        <row r="8972">
          <cell r="C8972">
            <v>595360</v>
          </cell>
          <cell r="M8972" t="str">
            <v>P</v>
          </cell>
          <cell r="O8972" t="str">
            <v>Pettit, Jake</v>
          </cell>
        </row>
        <row r="8973">
          <cell r="C8973">
            <v>643488</v>
          </cell>
          <cell r="M8973" t="str">
            <v>1B</v>
          </cell>
          <cell r="O8973" t="str">
            <v>Petty, Kyle</v>
          </cell>
        </row>
        <row r="8974">
          <cell r="C8974">
            <v>547177</v>
          </cell>
          <cell r="M8974" t="str">
            <v>P</v>
          </cell>
          <cell r="O8974" t="str">
            <v>Pfeifer, Philip</v>
          </cell>
        </row>
        <row r="8975">
          <cell r="C8975">
            <v>656852</v>
          </cell>
          <cell r="M8975" t="str">
            <v>SS</v>
          </cell>
          <cell r="O8975" t="str">
            <v>Pfeiffer, Austin</v>
          </cell>
        </row>
        <row r="8976">
          <cell r="C8976">
            <v>543646</v>
          </cell>
          <cell r="M8976" t="str">
            <v>P</v>
          </cell>
          <cell r="O8976" t="str">
            <v>Pfisterer, Eric</v>
          </cell>
        </row>
        <row r="8977">
          <cell r="C8977">
            <v>502054</v>
          </cell>
          <cell r="M8977" t="str">
            <v>CF</v>
          </cell>
          <cell r="O8977" t="str">
            <v>Pham, Tommy</v>
          </cell>
        </row>
        <row r="8978">
          <cell r="C8978">
            <v>572033</v>
          </cell>
          <cell r="M8978" t="str">
            <v>C</v>
          </cell>
          <cell r="O8978" t="str">
            <v>Phegley, Josh</v>
          </cell>
        </row>
        <row r="8979">
          <cell r="C8979">
            <v>475479</v>
          </cell>
          <cell r="M8979" t="str">
            <v>P</v>
          </cell>
          <cell r="O8979" t="str">
            <v>Phelps, David</v>
          </cell>
        </row>
        <row r="8980">
          <cell r="C8980">
            <v>543647</v>
          </cell>
          <cell r="M8980" t="str">
            <v>3B</v>
          </cell>
          <cell r="O8980" t="str">
            <v>Phelps, Cord</v>
          </cell>
        </row>
        <row r="8981">
          <cell r="C8981">
            <v>650359</v>
          </cell>
          <cell r="M8981" t="str">
            <v>SS</v>
          </cell>
          <cell r="O8981" t="str">
            <v>Philips, Bryan</v>
          </cell>
        </row>
        <row r="8982">
          <cell r="C8982">
            <v>408252</v>
          </cell>
          <cell r="M8982" t="str">
            <v>2B</v>
          </cell>
          <cell r="O8982" t="str">
            <v>Phillips, Brandon</v>
          </cell>
        </row>
        <row r="8983">
          <cell r="C8983">
            <v>452061</v>
          </cell>
          <cell r="M8983" t="str">
            <v>P</v>
          </cell>
          <cell r="O8983" t="str">
            <v>Phillips, Zach</v>
          </cell>
        </row>
        <row r="8984">
          <cell r="C8984">
            <v>521811</v>
          </cell>
          <cell r="M8984" t="str">
            <v>2B</v>
          </cell>
          <cell r="O8984" t="str">
            <v>Phillips, Anthony</v>
          </cell>
        </row>
        <row r="8985">
          <cell r="C8985">
            <v>572034</v>
          </cell>
          <cell r="M8985" t="str">
            <v>C</v>
          </cell>
          <cell r="O8985" t="str">
            <v>Phillips, Dane</v>
          </cell>
        </row>
        <row r="8986">
          <cell r="C8986">
            <v>621433</v>
          </cell>
          <cell r="M8986" t="str">
            <v>OF</v>
          </cell>
          <cell r="O8986" t="str">
            <v>Phillips, Brett</v>
          </cell>
        </row>
        <row r="8987">
          <cell r="C8987">
            <v>623465</v>
          </cell>
          <cell r="M8987" t="str">
            <v>P</v>
          </cell>
          <cell r="O8987" t="str">
            <v>Phillips, Evan</v>
          </cell>
        </row>
        <row r="8988">
          <cell r="C8988">
            <v>663969</v>
          </cell>
          <cell r="M8988" t="str">
            <v>P</v>
          </cell>
          <cell r="O8988" t="str">
            <v>Phillips, Tyler</v>
          </cell>
        </row>
        <row r="8989">
          <cell r="C8989">
            <v>464426</v>
          </cell>
          <cell r="M8989" t="str">
            <v>OF</v>
          </cell>
          <cell r="O8989" t="str">
            <v>Phipps, Denis</v>
          </cell>
        </row>
        <row r="8990">
          <cell r="C8990">
            <v>641976</v>
          </cell>
          <cell r="M8990" t="str">
            <v>OF</v>
          </cell>
          <cell r="O8990" t="str">
            <v>Piatnik, Mitch</v>
          </cell>
        </row>
        <row r="8991">
          <cell r="C8991">
            <v>573637</v>
          </cell>
          <cell r="M8991" t="str">
            <v>P</v>
          </cell>
          <cell r="O8991" t="str">
            <v>Piazza, Mike</v>
          </cell>
        </row>
        <row r="8992">
          <cell r="C8992">
            <v>670349</v>
          </cell>
          <cell r="M8992" t="str">
            <v>C</v>
          </cell>
          <cell r="O8992" t="str">
            <v>Picerni, CJ</v>
          </cell>
        </row>
        <row r="8993">
          <cell r="C8993">
            <v>622468</v>
          </cell>
          <cell r="M8993" t="str">
            <v>SS</v>
          </cell>
          <cell r="O8993" t="str">
            <v>Pichardo, Miguel</v>
          </cell>
        </row>
        <row r="8994">
          <cell r="C8994">
            <v>649619</v>
          </cell>
          <cell r="M8994" t="str">
            <v>P</v>
          </cell>
          <cell r="O8994" t="str">
            <v>Pichardo, Yonelvy</v>
          </cell>
        </row>
        <row r="8995">
          <cell r="C8995">
            <v>660571</v>
          </cell>
          <cell r="M8995" t="str">
            <v>P</v>
          </cell>
          <cell r="O8995" t="str">
            <v>Pichardo, Adonis</v>
          </cell>
        </row>
        <row r="8996">
          <cell r="C8996">
            <v>641977</v>
          </cell>
          <cell r="M8996" t="str">
            <v>P</v>
          </cell>
          <cell r="O8996" t="str">
            <v>Piche, Jordan</v>
          </cell>
        </row>
        <row r="8997">
          <cell r="C8997">
            <v>572035</v>
          </cell>
          <cell r="M8997" t="str">
            <v>C</v>
          </cell>
          <cell r="O8997" t="str">
            <v>Pickar, Bennett</v>
          </cell>
        </row>
        <row r="8998">
          <cell r="C8998">
            <v>657718</v>
          </cell>
          <cell r="M8998" t="str">
            <v>LF</v>
          </cell>
          <cell r="O8998" t="str">
            <v>Pickens, Jimmy</v>
          </cell>
        </row>
        <row r="8999">
          <cell r="C8999">
            <v>663763</v>
          </cell>
          <cell r="M8999" t="str">
            <v>OF</v>
          </cell>
          <cell r="O8999" t="str">
            <v>Pickett, Greg</v>
          </cell>
        </row>
        <row r="9000">
          <cell r="C9000">
            <v>429712</v>
          </cell>
          <cell r="M9000" t="str">
            <v>OF</v>
          </cell>
          <cell r="O9000" t="str">
            <v>Pie, Felix</v>
          </cell>
        </row>
        <row r="9001">
          <cell r="C9001">
            <v>670949</v>
          </cell>
          <cell r="M9001" t="str">
            <v>P</v>
          </cell>
          <cell r="O9001" t="str">
            <v>Piechota, Evan</v>
          </cell>
        </row>
        <row r="9002">
          <cell r="C9002">
            <v>607679</v>
          </cell>
          <cell r="M9002" t="str">
            <v>P</v>
          </cell>
          <cell r="O9002" t="str">
            <v>Pierce, Chad</v>
          </cell>
        </row>
        <row r="9003">
          <cell r="C9003">
            <v>657719</v>
          </cell>
          <cell r="M9003" t="str">
            <v>P</v>
          </cell>
          <cell r="O9003" t="str">
            <v>Pierce, Rohn</v>
          </cell>
        </row>
        <row r="9004">
          <cell r="C9004">
            <v>641980</v>
          </cell>
          <cell r="M9004" t="str">
            <v>P</v>
          </cell>
          <cell r="O9004" t="str">
            <v>Pierpont, Matt</v>
          </cell>
        </row>
        <row r="9005">
          <cell r="C9005">
            <v>550012</v>
          </cell>
          <cell r="M9005" t="str">
            <v>P</v>
          </cell>
          <cell r="O9005" t="str">
            <v>Pierre, Gustavo</v>
          </cell>
        </row>
        <row r="9006">
          <cell r="C9006">
            <v>622518</v>
          </cell>
          <cell r="M9006" t="str">
            <v>CF</v>
          </cell>
          <cell r="O9006" t="str">
            <v>Pierre, Ysidro</v>
          </cell>
        </row>
        <row r="9007">
          <cell r="C9007">
            <v>650693</v>
          </cell>
          <cell r="M9007" t="str">
            <v>CF</v>
          </cell>
          <cell r="O9007" t="str">
            <v>Pierre, Nic</v>
          </cell>
        </row>
        <row r="9008">
          <cell r="C9008">
            <v>664243</v>
          </cell>
          <cell r="M9008" t="str">
            <v>3B</v>
          </cell>
          <cell r="O9008" t="str">
            <v>Pierson, Michael</v>
          </cell>
        </row>
        <row r="9009">
          <cell r="C9009">
            <v>150229</v>
          </cell>
          <cell r="M9009" t="str">
            <v>C</v>
          </cell>
          <cell r="O9009" t="str">
            <v>Pierzynski, A.J.</v>
          </cell>
        </row>
        <row r="9010">
          <cell r="C9010">
            <v>622362</v>
          </cell>
          <cell r="M9010" t="str">
            <v>OF</v>
          </cell>
          <cell r="O9010" t="str">
            <v>Pieters, Chris</v>
          </cell>
        </row>
        <row r="9011">
          <cell r="C9011">
            <v>605425</v>
          </cell>
          <cell r="M9011" t="str">
            <v>1B</v>
          </cell>
          <cell r="O9011" t="str">
            <v>Pigott, Daniel</v>
          </cell>
        </row>
        <row r="9012">
          <cell r="C9012">
            <v>621377</v>
          </cell>
          <cell r="M9012" t="str">
            <v>P</v>
          </cell>
          <cell r="O9012" t="str">
            <v>Pike, Tyler</v>
          </cell>
        </row>
        <row r="9013">
          <cell r="C9013">
            <v>657436</v>
          </cell>
          <cell r="M9013" t="str">
            <v>P</v>
          </cell>
          <cell r="O9013" t="str">
            <v>Pike, Chris</v>
          </cell>
        </row>
        <row r="9014">
          <cell r="C9014">
            <v>630030</v>
          </cell>
          <cell r="M9014" t="str">
            <v>P</v>
          </cell>
          <cell r="O9014" t="str">
            <v>Pilar, Daniel</v>
          </cell>
        </row>
        <row r="9015">
          <cell r="C9015">
            <v>666768</v>
          </cell>
          <cell r="M9015" t="str">
            <v>P</v>
          </cell>
          <cell r="O9015" t="str">
            <v>Pilar, Anderson</v>
          </cell>
        </row>
        <row r="9016">
          <cell r="C9016">
            <v>628119</v>
          </cell>
          <cell r="M9016" t="str">
            <v>1B</v>
          </cell>
          <cell r="O9016" t="str">
            <v>Pilier, Neivy</v>
          </cell>
        </row>
        <row r="9017">
          <cell r="C9017">
            <v>543652</v>
          </cell>
          <cell r="M9017" t="str">
            <v>P</v>
          </cell>
          <cell r="O9017" t="str">
            <v>Pill, Tyler</v>
          </cell>
        </row>
        <row r="9018">
          <cell r="C9018">
            <v>607680</v>
          </cell>
          <cell r="M9018" t="str">
            <v>CF</v>
          </cell>
          <cell r="O9018" t="str">
            <v>Pillar, Kevin</v>
          </cell>
        </row>
        <row r="9019">
          <cell r="C9019">
            <v>624529</v>
          </cell>
          <cell r="M9019" t="str">
            <v>LF</v>
          </cell>
          <cell r="O9019" t="str">
            <v>Piloto, Alejandro</v>
          </cell>
        </row>
        <row r="9020">
          <cell r="C9020">
            <v>516935</v>
          </cell>
          <cell r="M9020" t="str">
            <v>P</v>
          </cell>
          <cell r="O9020" t="str">
            <v>Pimentel, Stolmy</v>
          </cell>
        </row>
        <row r="9021">
          <cell r="C9021">
            <v>522228</v>
          </cell>
          <cell r="M9021" t="str">
            <v>P</v>
          </cell>
          <cell r="O9021" t="str">
            <v>Pimentel, Carlos</v>
          </cell>
        </row>
        <row r="9022">
          <cell r="C9022">
            <v>596846</v>
          </cell>
          <cell r="M9022" t="str">
            <v>OF</v>
          </cell>
          <cell r="O9022" t="str">
            <v>Pimentel, Guillermo</v>
          </cell>
        </row>
        <row r="9023">
          <cell r="C9023">
            <v>608746</v>
          </cell>
          <cell r="M9023" t="str">
            <v>P</v>
          </cell>
          <cell r="O9023" t="str">
            <v>Pimentel, Cesilio</v>
          </cell>
        </row>
        <row r="9024">
          <cell r="C9024">
            <v>622162</v>
          </cell>
          <cell r="M9024" t="str">
            <v>P</v>
          </cell>
          <cell r="O9024" t="str">
            <v>Pimentel, Junior</v>
          </cell>
        </row>
        <row r="9025">
          <cell r="C9025">
            <v>622524</v>
          </cell>
          <cell r="M9025" t="str">
            <v>P</v>
          </cell>
          <cell r="O9025" t="str">
            <v>Pimentel, Yankory</v>
          </cell>
        </row>
        <row r="9026">
          <cell r="C9026">
            <v>622698</v>
          </cell>
          <cell r="M9026" t="str">
            <v>1B</v>
          </cell>
          <cell r="O9026" t="str">
            <v>Pimentel, Sandber</v>
          </cell>
        </row>
        <row r="9027">
          <cell r="C9027">
            <v>655886</v>
          </cell>
          <cell r="M9027" t="str">
            <v>C</v>
          </cell>
          <cell r="O9027" t="str">
            <v>Pimentel, Davinson</v>
          </cell>
        </row>
        <row r="9028">
          <cell r="C9028">
            <v>660435</v>
          </cell>
          <cell r="M9028" t="str">
            <v>P</v>
          </cell>
          <cell r="O9028" t="str">
            <v>Pimentel, Chester</v>
          </cell>
        </row>
        <row r="9029">
          <cell r="C9029">
            <v>660715</v>
          </cell>
          <cell r="M9029" t="str">
            <v>SS</v>
          </cell>
          <cell r="O9029" t="str">
            <v>Pimentel, Luis</v>
          </cell>
        </row>
        <row r="9030">
          <cell r="C9030">
            <v>667368</v>
          </cell>
          <cell r="M9030" t="str">
            <v>P</v>
          </cell>
          <cell r="O9030" t="str">
            <v>Pimentel, Samuel</v>
          </cell>
        </row>
        <row r="9031">
          <cell r="C9031">
            <v>444489</v>
          </cell>
          <cell r="M9031" t="str">
            <v>C</v>
          </cell>
          <cell r="O9031" t="str">
            <v>Pina, Manny</v>
          </cell>
        </row>
        <row r="9032">
          <cell r="C9032">
            <v>473240</v>
          </cell>
          <cell r="M9032" t="str">
            <v>P</v>
          </cell>
          <cell r="O9032" t="str">
            <v>Pina, Jose</v>
          </cell>
        </row>
        <row r="9033">
          <cell r="C9033">
            <v>570670</v>
          </cell>
          <cell r="M9033" t="str">
            <v>RF</v>
          </cell>
          <cell r="O9033" t="str">
            <v>Pina, Eudy</v>
          </cell>
        </row>
        <row r="9034">
          <cell r="C9034">
            <v>598458</v>
          </cell>
          <cell r="M9034" t="str">
            <v>P</v>
          </cell>
          <cell r="O9034" t="str">
            <v>Pina, Luis</v>
          </cell>
        </row>
        <row r="9035">
          <cell r="C9035">
            <v>600951</v>
          </cell>
          <cell r="M9035" t="str">
            <v>SS</v>
          </cell>
          <cell r="O9035" t="str">
            <v>Pina, Leobaldo</v>
          </cell>
        </row>
        <row r="9036">
          <cell r="C9036">
            <v>640440</v>
          </cell>
          <cell r="M9036" t="str">
            <v>P</v>
          </cell>
          <cell r="O9036" t="str">
            <v>Pina, Andres</v>
          </cell>
        </row>
        <row r="9037">
          <cell r="C9037">
            <v>650360</v>
          </cell>
          <cell r="M9037" t="str">
            <v>LF</v>
          </cell>
          <cell r="O9037" t="str">
            <v>Pina, Jose</v>
          </cell>
        </row>
        <row r="9038">
          <cell r="C9038">
            <v>650658</v>
          </cell>
          <cell r="M9038" t="str">
            <v>C</v>
          </cell>
          <cell r="O9038" t="str">
            <v>Pina, Keinner</v>
          </cell>
        </row>
        <row r="9039">
          <cell r="C9039">
            <v>651010</v>
          </cell>
          <cell r="M9039" t="str">
            <v>P</v>
          </cell>
          <cell r="O9039" t="str">
            <v>Pina, Shakiro</v>
          </cell>
        </row>
        <row r="9040">
          <cell r="C9040">
            <v>665824</v>
          </cell>
          <cell r="M9040" t="str">
            <v>P</v>
          </cell>
          <cell r="O9040" t="str">
            <v>Pina, Leandro</v>
          </cell>
        </row>
        <row r="9041">
          <cell r="C9041">
            <v>593424</v>
          </cell>
          <cell r="M9041" t="str">
            <v>P</v>
          </cell>
          <cell r="O9041" t="str">
            <v>Pinales, Carlos</v>
          </cell>
        </row>
        <row r="9042">
          <cell r="C9042">
            <v>602715</v>
          </cell>
          <cell r="M9042" t="str">
            <v>P</v>
          </cell>
          <cell r="O9042" t="str">
            <v>Pinales, Elias</v>
          </cell>
        </row>
        <row r="9043">
          <cell r="C9043">
            <v>642527</v>
          </cell>
          <cell r="M9043" t="str">
            <v>P</v>
          </cell>
          <cell r="O9043" t="str">
            <v>Pinales, Joselo</v>
          </cell>
        </row>
        <row r="9044">
          <cell r="C9044">
            <v>642681</v>
          </cell>
          <cell r="M9044" t="str">
            <v>P</v>
          </cell>
          <cell r="O9044" t="str">
            <v>Pinales, Erasmo</v>
          </cell>
        </row>
        <row r="9045">
          <cell r="C9045">
            <v>548330</v>
          </cell>
          <cell r="M9045" t="str">
            <v>P</v>
          </cell>
          <cell r="O9045" t="str">
            <v>Pinckard, Brooks</v>
          </cell>
        </row>
        <row r="9046">
          <cell r="C9046">
            <v>572038</v>
          </cell>
          <cell r="M9046" t="str">
            <v>P</v>
          </cell>
          <cell r="O9046" t="str">
            <v>Pinder, Branden</v>
          </cell>
        </row>
        <row r="9047">
          <cell r="C9047">
            <v>640461</v>
          </cell>
          <cell r="M9047" t="str">
            <v>SS</v>
          </cell>
          <cell r="O9047" t="str">
            <v>Pinder, Chad</v>
          </cell>
        </row>
        <row r="9048">
          <cell r="C9048">
            <v>501381</v>
          </cell>
          <cell r="M9048" t="str">
            <v>P</v>
          </cell>
          <cell r="O9048" t="str">
            <v>Pineda, Michael</v>
          </cell>
        </row>
        <row r="9049">
          <cell r="C9049">
            <v>606114</v>
          </cell>
          <cell r="M9049" t="str">
            <v>RF</v>
          </cell>
          <cell r="O9049" t="str">
            <v>Pineda, Jeremias</v>
          </cell>
        </row>
        <row r="9050">
          <cell r="C9050">
            <v>623449</v>
          </cell>
          <cell r="M9050" t="str">
            <v>P</v>
          </cell>
          <cell r="O9050" t="str">
            <v>Pineda, Rafael</v>
          </cell>
        </row>
        <row r="9051">
          <cell r="C9051">
            <v>656014</v>
          </cell>
          <cell r="M9051" t="str">
            <v>CF</v>
          </cell>
          <cell r="O9051" t="str">
            <v>Pineda, Andy</v>
          </cell>
        </row>
        <row r="9052">
          <cell r="C9052">
            <v>658550</v>
          </cell>
          <cell r="M9052" t="str">
            <v>2B</v>
          </cell>
          <cell r="O9052" t="str">
            <v>Pineda, Juan</v>
          </cell>
        </row>
        <row r="9053">
          <cell r="C9053">
            <v>660513</v>
          </cell>
          <cell r="M9053" t="str">
            <v>SS</v>
          </cell>
          <cell r="O9053" t="str">
            <v>Pineda, Gleyvin</v>
          </cell>
        </row>
        <row r="9054">
          <cell r="C9054">
            <v>660559</v>
          </cell>
          <cell r="M9054" t="str">
            <v>SS</v>
          </cell>
          <cell r="O9054" t="str">
            <v>Pineda, Edgar</v>
          </cell>
        </row>
        <row r="9055">
          <cell r="C9055">
            <v>664815</v>
          </cell>
          <cell r="M9055" t="str">
            <v>P</v>
          </cell>
          <cell r="O9055" t="str">
            <v>Pineda, Roberto</v>
          </cell>
        </row>
        <row r="9056">
          <cell r="C9056">
            <v>667369</v>
          </cell>
          <cell r="M9056" t="str">
            <v>IF</v>
          </cell>
          <cell r="O9056" t="str">
            <v>Pineda, Maikel</v>
          </cell>
        </row>
        <row r="9057">
          <cell r="C9057">
            <v>334492</v>
          </cell>
          <cell r="M9057" t="str">
            <v>P</v>
          </cell>
          <cell r="O9057" t="str">
            <v>Pineiro, Joel</v>
          </cell>
        </row>
        <row r="9058">
          <cell r="C9058">
            <v>615697</v>
          </cell>
          <cell r="M9058" t="str">
            <v>SS</v>
          </cell>
          <cell r="O9058" t="str">
            <v>Pinero, Daniel</v>
          </cell>
        </row>
        <row r="9059">
          <cell r="C9059">
            <v>660588</v>
          </cell>
          <cell r="M9059" t="str">
            <v>P</v>
          </cell>
          <cell r="O9059" t="str">
            <v>Pinero, Dilan</v>
          </cell>
        </row>
        <row r="9060">
          <cell r="C9060">
            <v>664277</v>
          </cell>
          <cell r="M9060" t="str">
            <v>OF</v>
          </cell>
          <cell r="O9060" t="str">
            <v>Pinero, Marcos</v>
          </cell>
        </row>
        <row r="9061">
          <cell r="C9061">
            <v>665836</v>
          </cell>
          <cell r="M9061" t="str">
            <v>SS</v>
          </cell>
          <cell r="O9061" t="str">
            <v>Pinero, Antonio</v>
          </cell>
        </row>
        <row r="9062">
          <cell r="C9062">
            <v>606335</v>
          </cell>
          <cell r="M9062" t="str">
            <v>P</v>
          </cell>
          <cell r="O9062" t="str">
            <v>Pineyro, Ivan</v>
          </cell>
        </row>
        <row r="9063">
          <cell r="C9063">
            <v>464416</v>
          </cell>
          <cell r="M9063" t="str">
            <v>P</v>
          </cell>
          <cell r="O9063" t="str">
            <v>Pino, Yohan</v>
          </cell>
        </row>
        <row r="9064">
          <cell r="C9064">
            <v>622401</v>
          </cell>
          <cell r="M9064" t="str">
            <v>P</v>
          </cell>
          <cell r="O9064" t="str">
            <v>Pino, Luis</v>
          </cell>
        </row>
        <row r="9065">
          <cell r="C9065">
            <v>666207</v>
          </cell>
          <cell r="M9065" t="str">
            <v>P</v>
          </cell>
          <cell r="O9065" t="str">
            <v>Pint, Riley</v>
          </cell>
        </row>
        <row r="9066">
          <cell r="C9066">
            <v>430594</v>
          </cell>
          <cell r="M9066" t="str">
            <v>P</v>
          </cell>
          <cell r="O9066" t="str">
            <v>Pinto, Renyel</v>
          </cell>
        </row>
        <row r="9067">
          <cell r="C9067">
            <v>500887</v>
          </cell>
          <cell r="M9067" t="str">
            <v>C</v>
          </cell>
          <cell r="O9067" t="str">
            <v>Pinto, Josmil</v>
          </cell>
        </row>
        <row r="9068">
          <cell r="C9068">
            <v>599813</v>
          </cell>
          <cell r="M9068" t="str">
            <v>LF</v>
          </cell>
          <cell r="O9068" t="str">
            <v>Pinto, Eduard</v>
          </cell>
        </row>
        <row r="9069">
          <cell r="C9069">
            <v>620982</v>
          </cell>
          <cell r="M9069" t="str">
            <v>P</v>
          </cell>
          <cell r="O9069" t="str">
            <v>Pinto, Ricardo</v>
          </cell>
        </row>
        <row r="9070">
          <cell r="C9070">
            <v>642335</v>
          </cell>
          <cell r="M9070" t="str">
            <v>1B</v>
          </cell>
          <cell r="O9070" t="str">
            <v>Pinto, Yobanis</v>
          </cell>
        </row>
        <row r="9071">
          <cell r="C9071">
            <v>642513</v>
          </cell>
          <cell r="M9071" t="str">
            <v>P</v>
          </cell>
          <cell r="O9071" t="str">
            <v>Pinto, Julio</v>
          </cell>
        </row>
        <row r="9072">
          <cell r="C9072">
            <v>650907</v>
          </cell>
          <cell r="M9072" t="str">
            <v>C</v>
          </cell>
          <cell r="O9072" t="str">
            <v>Pinto, Rene</v>
          </cell>
        </row>
        <row r="9073">
          <cell r="C9073">
            <v>658370</v>
          </cell>
          <cell r="M9073" t="str">
            <v>P</v>
          </cell>
          <cell r="O9073" t="str">
            <v>Pinto, Francisco</v>
          </cell>
        </row>
        <row r="9074">
          <cell r="C9074">
            <v>660749</v>
          </cell>
          <cell r="M9074" t="str">
            <v>P</v>
          </cell>
          <cell r="O9074" t="str">
            <v>Pinto, Wladimir</v>
          </cell>
        </row>
        <row r="9075">
          <cell r="C9075">
            <v>664800</v>
          </cell>
          <cell r="M9075" t="str">
            <v>P</v>
          </cell>
          <cell r="O9075" t="str">
            <v>Pinto, Maiker</v>
          </cell>
        </row>
        <row r="9076">
          <cell r="C9076">
            <v>665647</v>
          </cell>
          <cell r="M9076" t="str">
            <v>P</v>
          </cell>
          <cell r="O9076" t="str">
            <v>Pinto, Oliver</v>
          </cell>
        </row>
        <row r="9077">
          <cell r="C9077">
            <v>670127</v>
          </cell>
          <cell r="M9077" t="str">
            <v>SS</v>
          </cell>
          <cell r="O9077" t="str">
            <v>Pintor, Luis</v>
          </cell>
        </row>
        <row r="9078">
          <cell r="C9078">
            <v>514919</v>
          </cell>
          <cell r="M9078" t="str">
            <v>P</v>
          </cell>
          <cell r="O9078" t="str">
            <v>Pirela, Jesus</v>
          </cell>
        </row>
        <row r="9079">
          <cell r="C9079">
            <v>517369</v>
          </cell>
          <cell r="M9079" t="str">
            <v>OF</v>
          </cell>
          <cell r="O9079" t="str">
            <v>Pirela, Jose</v>
          </cell>
        </row>
        <row r="9080">
          <cell r="C9080">
            <v>650601</v>
          </cell>
          <cell r="M9080" t="str">
            <v>P</v>
          </cell>
          <cell r="O9080" t="str">
            <v>Pirela, Gabriel</v>
          </cell>
        </row>
        <row r="9081">
          <cell r="C9081">
            <v>665535</v>
          </cell>
          <cell r="M9081" t="str">
            <v>P</v>
          </cell>
          <cell r="O9081" t="str">
            <v>Pirela, Brian</v>
          </cell>
        </row>
        <row r="9082">
          <cell r="C9082">
            <v>642719</v>
          </cell>
          <cell r="M9082" t="str">
            <v>2B</v>
          </cell>
          <cell r="O9082" t="str">
            <v>Piron, Jonathan</v>
          </cell>
        </row>
        <row r="9083">
          <cell r="C9083">
            <v>664783</v>
          </cell>
          <cell r="M9083" t="str">
            <v>P</v>
          </cell>
          <cell r="O9083" t="str">
            <v>Pirro, Matt</v>
          </cell>
        </row>
        <row r="9084">
          <cell r="C9084">
            <v>657720</v>
          </cell>
          <cell r="M9084" t="str">
            <v>2B</v>
          </cell>
          <cell r="O9084" t="str">
            <v>Pirtle, Brett</v>
          </cell>
        </row>
        <row r="9085">
          <cell r="C9085">
            <v>572039</v>
          </cell>
          <cell r="M9085" t="str">
            <v>RF</v>
          </cell>
          <cell r="O9085" t="str">
            <v>Piscotty, Stephen</v>
          </cell>
        </row>
        <row r="9086">
          <cell r="C9086">
            <v>607057</v>
          </cell>
          <cell r="M9086" t="str">
            <v>P</v>
          </cell>
          <cell r="O9086" t="str">
            <v>Pistorese, Joe</v>
          </cell>
        </row>
        <row r="9087">
          <cell r="C9087">
            <v>607682</v>
          </cell>
          <cell r="M9087" t="str">
            <v>P</v>
          </cell>
          <cell r="O9087" t="str">
            <v>Pitcher, Travis</v>
          </cell>
        </row>
        <row r="9088">
          <cell r="C9088">
            <v>649957</v>
          </cell>
          <cell r="M9088" t="str">
            <v>C</v>
          </cell>
          <cell r="O9088" t="str">
            <v>Pitre, Gersel</v>
          </cell>
        </row>
        <row r="9089">
          <cell r="C9089">
            <v>666218</v>
          </cell>
          <cell r="M9089" t="str">
            <v>P</v>
          </cell>
          <cell r="O9089" t="str">
            <v>Pittore, Gavin</v>
          </cell>
        </row>
        <row r="9090">
          <cell r="C9090">
            <v>601713</v>
          </cell>
          <cell r="M9090" t="str">
            <v>P</v>
          </cell>
          <cell r="O9090" t="str">
            <v>Pivetta, Nick</v>
          </cell>
        </row>
        <row r="9091">
          <cell r="C9091">
            <v>564653</v>
          </cell>
          <cell r="M9091" t="str">
            <v>CF</v>
          </cell>
          <cell r="O9091" t="str">
            <v>Piwnica-Worms, Will</v>
          </cell>
        </row>
        <row r="9092">
          <cell r="C9092">
            <v>621499</v>
          </cell>
          <cell r="M9092" t="str">
            <v>C</v>
          </cell>
          <cell r="O9092" t="str">
            <v>Pizarro, Pedro</v>
          </cell>
        </row>
        <row r="9093">
          <cell r="C9093">
            <v>623188</v>
          </cell>
          <cell r="M9093" t="str">
            <v>LF</v>
          </cell>
          <cell r="O9093" t="str">
            <v>Pizzano, Dario</v>
          </cell>
        </row>
        <row r="9094">
          <cell r="C9094">
            <v>650602</v>
          </cell>
          <cell r="M9094" t="str">
            <v>P</v>
          </cell>
          <cell r="O9094" t="str">
            <v>Pizzolato, Carlos</v>
          </cell>
        </row>
        <row r="9095">
          <cell r="C9095">
            <v>622412</v>
          </cell>
          <cell r="M9095" t="str">
            <v>P</v>
          </cell>
          <cell r="O9095" t="str">
            <v>Placido, Anderson</v>
          </cell>
        </row>
        <row r="9096">
          <cell r="C9096">
            <v>623279</v>
          </cell>
          <cell r="M9096" t="str">
            <v>C</v>
          </cell>
          <cell r="O9096" t="str">
            <v>Plaia, Colton</v>
          </cell>
        </row>
        <row r="9097">
          <cell r="C9097">
            <v>657721</v>
          </cell>
          <cell r="M9097" t="str">
            <v>LF</v>
          </cell>
          <cell r="O9097" t="str">
            <v>Planas-Arteaga, Sheehan</v>
          </cell>
        </row>
        <row r="9098">
          <cell r="C9098">
            <v>607434</v>
          </cell>
          <cell r="M9098" t="str">
            <v>P</v>
          </cell>
          <cell r="O9098" t="str">
            <v>Platt, Austin</v>
          </cell>
        </row>
        <row r="9099">
          <cell r="C9099">
            <v>608700</v>
          </cell>
          <cell r="M9099" t="str">
            <v>C</v>
          </cell>
          <cell r="O9099" t="str">
            <v>Plawecki, Kevin</v>
          </cell>
        </row>
        <row r="9100">
          <cell r="C9100">
            <v>666640</v>
          </cell>
          <cell r="M9100" t="str">
            <v>CF</v>
          </cell>
          <cell r="O9100" t="str">
            <v>Plaz, Peterson</v>
          </cell>
        </row>
        <row r="9101">
          <cell r="C9101">
            <v>607410</v>
          </cell>
          <cell r="M9101" t="str">
            <v>1B</v>
          </cell>
          <cell r="O9101" t="str">
            <v>Pleffner, Shawn</v>
          </cell>
        </row>
        <row r="9102">
          <cell r="C9102">
            <v>664004</v>
          </cell>
          <cell r="M9102" t="str">
            <v>P</v>
          </cell>
          <cell r="O9102" t="str">
            <v>Plitt, Chris</v>
          </cell>
        </row>
        <row r="9103">
          <cell r="C9103">
            <v>656855</v>
          </cell>
          <cell r="M9103" t="str">
            <v>P</v>
          </cell>
          <cell r="O9103" t="str">
            <v>Plouck, Cole</v>
          </cell>
        </row>
        <row r="9104">
          <cell r="C9104">
            <v>461858</v>
          </cell>
          <cell r="M9104" t="str">
            <v>3B</v>
          </cell>
          <cell r="O9104" t="str">
            <v>Plouffe, Trevor</v>
          </cell>
        </row>
        <row r="9105">
          <cell r="C9105">
            <v>656856</v>
          </cell>
          <cell r="M9105" t="str">
            <v>C</v>
          </cell>
          <cell r="O9105" t="str">
            <v>Plourde, Ryan</v>
          </cell>
        </row>
        <row r="9106">
          <cell r="C9106">
            <v>663911</v>
          </cell>
          <cell r="M9106" t="str">
            <v>OF</v>
          </cell>
          <cell r="O9106" t="str">
            <v>Plummer, Nick</v>
          </cell>
        </row>
        <row r="9107">
          <cell r="C9107">
            <v>592644</v>
          </cell>
          <cell r="M9107" t="str">
            <v>P</v>
          </cell>
          <cell r="O9107" t="str">
            <v>Plutko, Adam</v>
          </cell>
        </row>
        <row r="9108">
          <cell r="C9108">
            <v>670946</v>
          </cell>
          <cell r="M9108" t="str">
            <v>P</v>
          </cell>
          <cell r="O9108" t="str">
            <v>Pobereyko, Matt</v>
          </cell>
        </row>
        <row r="9109">
          <cell r="C9109">
            <v>621363</v>
          </cell>
          <cell r="M9109" t="str">
            <v>P</v>
          </cell>
          <cell r="O9109" t="str">
            <v>Poche, Colin</v>
          </cell>
        </row>
        <row r="9110">
          <cell r="C9110">
            <v>543653</v>
          </cell>
          <cell r="M9110" t="str">
            <v>C</v>
          </cell>
          <cell r="O9110" t="str">
            <v>Pohl, Philip</v>
          </cell>
        </row>
        <row r="9111">
          <cell r="C9111">
            <v>592646</v>
          </cell>
          <cell r="M9111" t="str">
            <v>RF</v>
          </cell>
          <cell r="O9111" t="str">
            <v>Pointer, Brian</v>
          </cell>
        </row>
        <row r="9112">
          <cell r="C9112">
            <v>670228</v>
          </cell>
          <cell r="M9112" t="str">
            <v>OF</v>
          </cell>
          <cell r="O9112" t="str">
            <v>Pokorney, Jackson</v>
          </cell>
        </row>
        <row r="9113">
          <cell r="C9113">
            <v>666302</v>
          </cell>
          <cell r="M9113" t="str">
            <v>P</v>
          </cell>
          <cell r="O9113" t="str">
            <v>Polancic, Jake</v>
          </cell>
        </row>
        <row r="9114">
          <cell r="C9114">
            <v>570256</v>
          </cell>
          <cell r="M9114" t="str">
            <v>RF</v>
          </cell>
          <cell r="O9114" t="str">
            <v>Polanco, Gregory</v>
          </cell>
        </row>
        <row r="9115">
          <cell r="C9115">
            <v>572590</v>
          </cell>
          <cell r="M9115" t="str">
            <v>P</v>
          </cell>
          <cell r="O9115" t="str">
            <v>Polanco, Jhonny</v>
          </cell>
        </row>
        <row r="9116">
          <cell r="C9116">
            <v>593717</v>
          </cell>
          <cell r="M9116" t="str">
            <v>P</v>
          </cell>
          <cell r="O9116" t="str">
            <v>Polanco, Reynaldo</v>
          </cell>
        </row>
        <row r="9117">
          <cell r="C9117">
            <v>593871</v>
          </cell>
          <cell r="M9117" t="str">
            <v>2B</v>
          </cell>
          <cell r="O9117" t="str">
            <v>Polanco, Jorge</v>
          </cell>
        </row>
        <row r="9118">
          <cell r="C9118">
            <v>606142</v>
          </cell>
          <cell r="M9118" t="str">
            <v>C</v>
          </cell>
          <cell r="O9118" t="str">
            <v>Polanco, Joel</v>
          </cell>
        </row>
        <row r="9119">
          <cell r="C9119">
            <v>606198</v>
          </cell>
          <cell r="M9119" t="str">
            <v>P</v>
          </cell>
          <cell r="O9119" t="str">
            <v>Polanco, Anderson</v>
          </cell>
        </row>
        <row r="9120">
          <cell r="C9120">
            <v>625480</v>
          </cell>
          <cell r="M9120" t="str">
            <v>P</v>
          </cell>
          <cell r="O9120" t="str">
            <v>Polanco, Carlos</v>
          </cell>
        </row>
        <row r="9121">
          <cell r="C9121">
            <v>641984</v>
          </cell>
          <cell r="M9121" t="str">
            <v>P</v>
          </cell>
          <cell r="O9121" t="str">
            <v>Polanco, Alex</v>
          </cell>
        </row>
        <row r="9122">
          <cell r="C9122">
            <v>642409</v>
          </cell>
          <cell r="M9122" t="str">
            <v>P</v>
          </cell>
          <cell r="O9122" t="str">
            <v>Polanco, Miguel</v>
          </cell>
        </row>
        <row r="9123">
          <cell r="C9123">
            <v>642628</v>
          </cell>
          <cell r="M9123" t="str">
            <v>P</v>
          </cell>
          <cell r="O9123" t="str">
            <v>Polanco, Moreno</v>
          </cell>
        </row>
        <row r="9124">
          <cell r="C9124">
            <v>660550</v>
          </cell>
          <cell r="M9124" t="str">
            <v>P</v>
          </cell>
          <cell r="O9124" t="str">
            <v>Polanco, Oliver</v>
          </cell>
        </row>
        <row r="9125">
          <cell r="C9125">
            <v>660815</v>
          </cell>
          <cell r="M9125" t="str">
            <v>C</v>
          </cell>
          <cell r="O9125" t="str">
            <v>Polanco, Gustavo</v>
          </cell>
        </row>
        <row r="9126">
          <cell r="C9126">
            <v>660996</v>
          </cell>
          <cell r="M9126" t="str">
            <v>C</v>
          </cell>
          <cell r="O9126" t="str">
            <v>Polanco, Sabriel</v>
          </cell>
        </row>
        <row r="9127">
          <cell r="C9127">
            <v>661379</v>
          </cell>
          <cell r="M9127" t="str">
            <v>OF</v>
          </cell>
          <cell r="O9127" t="str">
            <v>Polanco, Frank</v>
          </cell>
        </row>
        <row r="9128">
          <cell r="C9128">
            <v>667370</v>
          </cell>
          <cell r="M9128" t="str">
            <v>P</v>
          </cell>
          <cell r="O9128" t="str">
            <v>Polanco, Oliver</v>
          </cell>
        </row>
        <row r="9129">
          <cell r="C9129">
            <v>667754</v>
          </cell>
          <cell r="M9129" t="str">
            <v>P</v>
          </cell>
          <cell r="O9129" t="str">
            <v>Polanco, Anderson</v>
          </cell>
        </row>
        <row r="9130">
          <cell r="C9130">
            <v>668541</v>
          </cell>
          <cell r="M9130" t="str">
            <v>P</v>
          </cell>
          <cell r="O9130" t="str">
            <v>Polanco, Jean</v>
          </cell>
        </row>
        <row r="9131">
          <cell r="C9131">
            <v>665317</v>
          </cell>
          <cell r="M9131" t="str">
            <v>SS</v>
          </cell>
          <cell r="O9131" t="str">
            <v>Polcyn, Michael</v>
          </cell>
        </row>
        <row r="9132">
          <cell r="C9132">
            <v>666762</v>
          </cell>
          <cell r="M9132" t="str">
            <v>P</v>
          </cell>
          <cell r="O9132" t="str">
            <v>Police, Antonio</v>
          </cell>
        </row>
        <row r="9133">
          <cell r="C9133">
            <v>670149</v>
          </cell>
          <cell r="M9133" t="str">
            <v>C</v>
          </cell>
          <cell r="O9133" t="str">
            <v>Policelli, Brady</v>
          </cell>
        </row>
        <row r="9134">
          <cell r="C9134">
            <v>667371</v>
          </cell>
          <cell r="M9134" t="str">
            <v>C</v>
          </cell>
          <cell r="O9134" t="str">
            <v>Pollakov, Steve</v>
          </cell>
        </row>
        <row r="9135">
          <cell r="C9135">
            <v>669258</v>
          </cell>
          <cell r="M9135" t="str">
            <v>C</v>
          </cell>
          <cell r="O9135" t="str">
            <v>Pollman, Gunner</v>
          </cell>
        </row>
        <row r="9136">
          <cell r="C9136">
            <v>572041</v>
          </cell>
          <cell r="M9136" t="str">
            <v>CF</v>
          </cell>
          <cell r="O9136" t="str">
            <v>Pollock, A.J.</v>
          </cell>
        </row>
        <row r="9137">
          <cell r="C9137">
            <v>657723</v>
          </cell>
          <cell r="M9137" t="str">
            <v>C</v>
          </cell>
          <cell r="O9137" t="str">
            <v>Pollock, Kyle</v>
          </cell>
        </row>
        <row r="9138">
          <cell r="C9138">
            <v>643490</v>
          </cell>
          <cell r="M9138" t="str">
            <v>P</v>
          </cell>
          <cell r="O9138" t="str">
            <v>Pollorena, Luis</v>
          </cell>
        </row>
        <row r="9139">
          <cell r="C9139">
            <v>622738</v>
          </cell>
          <cell r="M9139" t="str">
            <v>OF</v>
          </cell>
          <cell r="O9139" t="str">
            <v>Polo, Tito</v>
          </cell>
        </row>
        <row r="9140">
          <cell r="C9140">
            <v>659078</v>
          </cell>
          <cell r="M9140" t="str">
            <v>3B</v>
          </cell>
          <cell r="O9140" t="str">
            <v>Polonia, Jose</v>
          </cell>
        </row>
        <row r="9141">
          <cell r="C9141">
            <v>607318</v>
          </cell>
          <cell r="M9141" t="str">
            <v>2B</v>
          </cell>
          <cell r="O9141" t="str">
            <v>Polonius, John</v>
          </cell>
        </row>
        <row r="9142">
          <cell r="C9142">
            <v>622722</v>
          </cell>
          <cell r="M9142" t="str">
            <v>1B</v>
          </cell>
          <cell r="O9142" t="str">
            <v>Pomare, Derwin</v>
          </cell>
        </row>
        <row r="9143">
          <cell r="C9143">
            <v>519141</v>
          </cell>
          <cell r="M9143" t="str">
            <v>P</v>
          </cell>
          <cell r="O9143" t="str">
            <v>Pomeranz, Drew</v>
          </cell>
        </row>
        <row r="9144">
          <cell r="C9144">
            <v>641986</v>
          </cell>
          <cell r="M9144" t="str">
            <v>P</v>
          </cell>
          <cell r="O9144" t="str">
            <v>Pomeroy, John</v>
          </cell>
        </row>
        <row r="9145">
          <cell r="C9145">
            <v>592647</v>
          </cell>
          <cell r="M9145" t="str">
            <v>CF</v>
          </cell>
          <cell r="O9145" t="str">
            <v>Pompey, Dalton</v>
          </cell>
        </row>
        <row r="9146">
          <cell r="C9146">
            <v>541602</v>
          </cell>
          <cell r="M9146" t="str">
            <v>SS</v>
          </cell>
          <cell r="O9146" t="str">
            <v>Ponce, Ashley</v>
          </cell>
        </row>
        <row r="9147">
          <cell r="C9147">
            <v>554190</v>
          </cell>
          <cell r="M9147" t="str">
            <v>2B</v>
          </cell>
          <cell r="O9147" t="str">
            <v>Ponce, Dimas</v>
          </cell>
        </row>
        <row r="9148">
          <cell r="C9148">
            <v>664074</v>
          </cell>
          <cell r="M9148" t="str">
            <v>P</v>
          </cell>
          <cell r="O9148" t="str">
            <v>Ponce, Cody</v>
          </cell>
        </row>
        <row r="9149">
          <cell r="C9149">
            <v>594965</v>
          </cell>
          <cell r="M9149" t="str">
            <v>P</v>
          </cell>
          <cell r="O9149" t="str">
            <v>Poncedeleon, Daniel</v>
          </cell>
        </row>
        <row r="9150">
          <cell r="C9150">
            <v>667231</v>
          </cell>
          <cell r="M9150" t="str">
            <v>P</v>
          </cell>
          <cell r="O9150" t="str">
            <v>Pondler, Randy</v>
          </cell>
        </row>
        <row r="9151">
          <cell r="C9151">
            <v>641987</v>
          </cell>
          <cell r="M9151" t="str">
            <v>P</v>
          </cell>
          <cell r="O9151" t="str">
            <v>Pongs, Cameron</v>
          </cell>
        </row>
        <row r="9152">
          <cell r="C9152">
            <v>665286</v>
          </cell>
          <cell r="M9152" t="str">
            <v>SS</v>
          </cell>
          <cell r="O9152" t="str">
            <v>Popadics, Jonathan</v>
          </cell>
        </row>
        <row r="9153">
          <cell r="C9153">
            <v>543656</v>
          </cell>
          <cell r="M9153" t="str">
            <v>P</v>
          </cell>
          <cell r="O9153" t="str">
            <v>Pope, Mark</v>
          </cell>
        </row>
        <row r="9154">
          <cell r="C9154">
            <v>622231</v>
          </cell>
          <cell r="M9154" t="str">
            <v>P</v>
          </cell>
          <cell r="O9154" t="str">
            <v>Pope, Matt</v>
          </cell>
        </row>
        <row r="9155">
          <cell r="C9155">
            <v>664707</v>
          </cell>
          <cell r="M9155" t="str">
            <v>P</v>
          </cell>
          <cell r="O9155" t="str">
            <v>Pope, Cody</v>
          </cell>
        </row>
        <row r="9156">
          <cell r="C9156">
            <v>623980</v>
          </cell>
          <cell r="M9156" t="str">
            <v>RF</v>
          </cell>
          <cell r="O9156" t="str">
            <v>Popkins, David</v>
          </cell>
        </row>
        <row r="9157">
          <cell r="C9157">
            <v>572042</v>
          </cell>
          <cell r="M9157" t="str">
            <v>P</v>
          </cell>
          <cell r="O9157" t="str">
            <v>Poppe, Tanner</v>
          </cell>
        </row>
        <row r="9158">
          <cell r="C9158">
            <v>664092</v>
          </cell>
          <cell r="M9158" t="str">
            <v>P</v>
          </cell>
          <cell r="O9158" t="str">
            <v>Poppen, Sean</v>
          </cell>
        </row>
        <row r="9159">
          <cell r="C9159">
            <v>519144</v>
          </cell>
          <cell r="M9159" t="str">
            <v>P</v>
          </cell>
          <cell r="O9159" t="str">
            <v>Porcello, Rick</v>
          </cell>
        </row>
        <row r="9160">
          <cell r="C9160">
            <v>519145</v>
          </cell>
          <cell r="M9160" t="str">
            <v>P</v>
          </cell>
          <cell r="O9160" t="str">
            <v>Poreda, Aaron</v>
          </cell>
        </row>
        <row r="9161">
          <cell r="C9161">
            <v>657724</v>
          </cell>
          <cell r="M9161" t="str">
            <v>P</v>
          </cell>
          <cell r="O9161" t="str">
            <v>Porter, Kyle</v>
          </cell>
        </row>
        <row r="9162">
          <cell r="C9162">
            <v>664191</v>
          </cell>
          <cell r="M9162" t="str">
            <v>RF</v>
          </cell>
          <cell r="O9162" t="str">
            <v>Porter, Pat</v>
          </cell>
        </row>
        <row r="9163">
          <cell r="C9163">
            <v>573584</v>
          </cell>
          <cell r="M9163" t="str">
            <v>P</v>
          </cell>
          <cell r="O9163" t="str">
            <v>Portillo, Adys</v>
          </cell>
        </row>
        <row r="9164">
          <cell r="C9164">
            <v>664105</v>
          </cell>
          <cell r="M9164" t="str">
            <v>P</v>
          </cell>
          <cell r="O9164" t="str">
            <v>Portland, Matt</v>
          </cell>
        </row>
        <row r="9165">
          <cell r="C9165">
            <v>650825</v>
          </cell>
          <cell r="M9165" t="str">
            <v>RF</v>
          </cell>
          <cell r="O9165" t="str">
            <v>Portorreal, Jeremias</v>
          </cell>
        </row>
        <row r="9166">
          <cell r="C9166">
            <v>665971</v>
          </cell>
          <cell r="M9166" t="str">
            <v>P</v>
          </cell>
          <cell r="O9166" t="str">
            <v>Portorreal, Samir</v>
          </cell>
        </row>
        <row r="9167">
          <cell r="C9167">
            <v>667597</v>
          </cell>
          <cell r="M9167" t="str">
            <v>P</v>
          </cell>
          <cell r="O9167" t="str">
            <v>Portuondo, Carlos</v>
          </cell>
        </row>
        <row r="9168">
          <cell r="C9168">
            <v>457763</v>
          </cell>
          <cell r="M9168" t="str">
            <v>C</v>
          </cell>
          <cell r="O9168" t="str">
            <v>Posey, Buster</v>
          </cell>
        </row>
        <row r="9169">
          <cell r="C9169">
            <v>642341</v>
          </cell>
          <cell r="M9169" t="str">
            <v>C</v>
          </cell>
          <cell r="O9169" t="str">
            <v>Posso, Jesus</v>
          </cell>
        </row>
        <row r="9170">
          <cell r="C9170">
            <v>649965</v>
          </cell>
          <cell r="M9170" t="str">
            <v>C</v>
          </cell>
          <cell r="O9170" t="str">
            <v>Post, Milan</v>
          </cell>
        </row>
        <row r="9171">
          <cell r="C9171">
            <v>547001</v>
          </cell>
          <cell r="M9171" t="str">
            <v>P</v>
          </cell>
          <cell r="O9171" t="str">
            <v>Poteet, Cody</v>
          </cell>
        </row>
        <row r="9172">
          <cell r="C9172">
            <v>657725</v>
          </cell>
          <cell r="M9172" t="str">
            <v>C</v>
          </cell>
          <cell r="O9172" t="str">
            <v>Poteete, Jarrard</v>
          </cell>
        </row>
        <row r="9173">
          <cell r="C9173">
            <v>621100</v>
          </cell>
          <cell r="M9173" t="str">
            <v>P</v>
          </cell>
          <cell r="O9173" t="str">
            <v>Potter, Andrew</v>
          </cell>
        </row>
        <row r="9174">
          <cell r="C9174">
            <v>658481</v>
          </cell>
          <cell r="M9174" t="str">
            <v>SS</v>
          </cell>
          <cell r="O9174" t="str">
            <v>Potter, Evan</v>
          </cell>
        </row>
        <row r="9175">
          <cell r="C9175">
            <v>665056</v>
          </cell>
          <cell r="M9175" t="str">
            <v>OF</v>
          </cell>
          <cell r="O9175" t="str">
            <v>Potts, Jamie</v>
          </cell>
        </row>
        <row r="9176">
          <cell r="C9176">
            <v>668888</v>
          </cell>
          <cell r="M9176" t="str">
            <v>SS</v>
          </cell>
          <cell r="O9176" t="str">
            <v>Potts, Hudson</v>
          </cell>
        </row>
        <row r="9177">
          <cell r="C9177">
            <v>659086</v>
          </cell>
          <cell r="M9177" t="str">
            <v>P</v>
          </cell>
          <cell r="O9177" t="str">
            <v>Poulson, Brandon</v>
          </cell>
        </row>
        <row r="9178">
          <cell r="C9178">
            <v>572044</v>
          </cell>
          <cell r="M9178" t="str">
            <v>P</v>
          </cell>
          <cell r="O9178" t="str">
            <v>Pounders, Brooks</v>
          </cell>
        </row>
        <row r="9179">
          <cell r="C9179">
            <v>543658</v>
          </cell>
          <cell r="M9179" t="str">
            <v>3B</v>
          </cell>
          <cell r="O9179" t="str">
            <v>Pounds, Bryan</v>
          </cell>
        </row>
        <row r="9180">
          <cell r="C9180">
            <v>452326</v>
          </cell>
          <cell r="M9180" t="str">
            <v>P</v>
          </cell>
          <cell r="O9180" t="str">
            <v>Poveda, Omar</v>
          </cell>
        </row>
        <row r="9181">
          <cell r="C9181">
            <v>605428</v>
          </cell>
          <cell r="M9181" t="str">
            <v>P</v>
          </cell>
          <cell r="O9181" t="str">
            <v>Povse, Max</v>
          </cell>
        </row>
        <row r="9182">
          <cell r="C9182">
            <v>572045</v>
          </cell>
          <cell r="M9182" t="str">
            <v>P</v>
          </cell>
          <cell r="O9182" t="str">
            <v>Powell, Christian</v>
          </cell>
        </row>
        <row r="9183">
          <cell r="C9183">
            <v>621471</v>
          </cell>
          <cell r="M9183" t="str">
            <v>CF</v>
          </cell>
          <cell r="O9183" t="str">
            <v>Powell, Boog</v>
          </cell>
        </row>
        <row r="9184">
          <cell r="C9184">
            <v>643491</v>
          </cell>
          <cell r="M9184" t="str">
            <v>2B</v>
          </cell>
          <cell r="O9184" t="str">
            <v>Powell, Curt</v>
          </cell>
        </row>
        <row r="9185">
          <cell r="C9185">
            <v>665121</v>
          </cell>
          <cell r="M9185" t="str">
            <v>P</v>
          </cell>
          <cell r="O9185" t="str">
            <v>Powell, Chris</v>
          </cell>
        </row>
        <row r="9186">
          <cell r="C9186">
            <v>667388</v>
          </cell>
          <cell r="M9186" t="str">
            <v>P</v>
          </cell>
          <cell r="O9186" t="str">
            <v>Powell, Evan</v>
          </cell>
        </row>
        <row r="9187">
          <cell r="C9187">
            <v>607292</v>
          </cell>
          <cell r="M9187" t="str">
            <v>P</v>
          </cell>
          <cell r="O9187" t="str">
            <v>Powers, Brent</v>
          </cell>
        </row>
        <row r="9188">
          <cell r="C9188">
            <v>641988</v>
          </cell>
          <cell r="M9188" t="str">
            <v>P</v>
          </cell>
          <cell r="O9188" t="str">
            <v>Powers, Alex</v>
          </cell>
        </row>
        <row r="9189">
          <cell r="C9189">
            <v>657726</v>
          </cell>
          <cell r="M9189" t="str">
            <v>P</v>
          </cell>
          <cell r="O9189" t="str">
            <v>Powers, Ryan</v>
          </cell>
        </row>
        <row r="9190">
          <cell r="C9190">
            <v>596074</v>
          </cell>
          <cell r="M9190" t="str">
            <v>P</v>
          </cell>
          <cell r="O9190" t="str">
            <v>Poyner, Bobby</v>
          </cell>
        </row>
        <row r="9191">
          <cell r="C9191">
            <v>534562</v>
          </cell>
          <cell r="M9191" t="str">
            <v>1B</v>
          </cell>
          <cell r="O9191" t="str">
            <v>Poythress, Rich</v>
          </cell>
        </row>
        <row r="9192">
          <cell r="C9192">
            <v>650968</v>
          </cell>
          <cell r="M9192" t="str">
            <v>C</v>
          </cell>
          <cell r="O9192" t="str">
            <v>Pozo, Yohel</v>
          </cell>
        </row>
        <row r="9193">
          <cell r="C9193">
            <v>670520</v>
          </cell>
          <cell r="M9193" t="str">
            <v>P</v>
          </cell>
          <cell r="O9193" t="str">
            <v>Pozo, William</v>
          </cell>
        </row>
        <row r="9194">
          <cell r="C9194">
            <v>445988</v>
          </cell>
          <cell r="M9194" t="str">
            <v>3B</v>
          </cell>
          <cell r="O9194" t="str">
            <v>Prado, Martin</v>
          </cell>
        </row>
        <row r="9195">
          <cell r="C9195">
            <v>466446</v>
          </cell>
          <cell r="M9195" t="str">
            <v>P</v>
          </cell>
          <cell r="O9195" t="str">
            <v>Prado, Marcel</v>
          </cell>
        </row>
        <row r="9196">
          <cell r="C9196">
            <v>630031</v>
          </cell>
          <cell r="M9196" t="str">
            <v>P</v>
          </cell>
          <cell r="O9196" t="str">
            <v>Prado, Enderson</v>
          </cell>
        </row>
        <row r="9197">
          <cell r="C9197">
            <v>665887</v>
          </cell>
          <cell r="M9197" t="str">
            <v>OF</v>
          </cell>
          <cell r="O9197" t="str">
            <v>Prenza, Mario</v>
          </cell>
        </row>
        <row r="9198">
          <cell r="C9198">
            <v>656863</v>
          </cell>
          <cell r="M9198" t="str">
            <v>2B</v>
          </cell>
          <cell r="O9198" t="str">
            <v>Prescott, Blaine</v>
          </cell>
        </row>
        <row r="9199">
          <cell r="C9199">
            <v>502100</v>
          </cell>
          <cell r="M9199" t="str">
            <v>RF</v>
          </cell>
          <cell r="O9199" t="str">
            <v>Presley, Alex</v>
          </cell>
        </row>
        <row r="9200">
          <cell r="C9200">
            <v>519151</v>
          </cell>
          <cell r="M9200" t="str">
            <v>P</v>
          </cell>
          <cell r="O9200" t="str">
            <v>Pressly, Ryan</v>
          </cell>
        </row>
        <row r="9201">
          <cell r="C9201">
            <v>656864</v>
          </cell>
          <cell r="M9201" t="str">
            <v>P</v>
          </cell>
          <cell r="O9201" t="str">
            <v>Prevost, Josh</v>
          </cell>
        </row>
        <row r="9202">
          <cell r="C9202">
            <v>456034</v>
          </cell>
          <cell r="M9202" t="str">
            <v>P</v>
          </cell>
          <cell r="O9202" t="str">
            <v>Price, David</v>
          </cell>
        </row>
        <row r="9203">
          <cell r="C9203">
            <v>458669</v>
          </cell>
          <cell r="M9203" t="str">
            <v>P</v>
          </cell>
          <cell r="O9203" t="str">
            <v>Price, Bryan</v>
          </cell>
        </row>
        <row r="9204">
          <cell r="C9204">
            <v>572048</v>
          </cell>
          <cell r="M9204" t="str">
            <v>LF</v>
          </cell>
          <cell r="O9204" t="str">
            <v>Price, Robby</v>
          </cell>
        </row>
        <row r="9205">
          <cell r="C9205">
            <v>605429</v>
          </cell>
          <cell r="M9205" t="str">
            <v>P</v>
          </cell>
          <cell r="O9205" t="str">
            <v>Price, Matt</v>
          </cell>
        </row>
        <row r="9206">
          <cell r="C9206">
            <v>658297</v>
          </cell>
          <cell r="M9206" t="str">
            <v>1B</v>
          </cell>
          <cell r="O9206" t="str">
            <v>Price, Scott</v>
          </cell>
        </row>
        <row r="9207">
          <cell r="C9207">
            <v>658306</v>
          </cell>
          <cell r="M9207" t="str">
            <v>P</v>
          </cell>
          <cell r="O9207" t="str">
            <v>Price, Scooter</v>
          </cell>
        </row>
        <row r="9208">
          <cell r="C9208">
            <v>445095</v>
          </cell>
          <cell r="M9208" t="str">
            <v>CF</v>
          </cell>
          <cell r="O9208" t="str">
            <v>Pridie, Jason</v>
          </cell>
        </row>
        <row r="9209">
          <cell r="C9209">
            <v>607061</v>
          </cell>
          <cell r="M9209" t="str">
            <v>P</v>
          </cell>
          <cell r="O9209" t="str">
            <v>Pries, Jordan</v>
          </cell>
        </row>
        <row r="9210">
          <cell r="C9210">
            <v>607220</v>
          </cell>
          <cell r="M9210" t="str">
            <v>RF</v>
          </cell>
          <cell r="O9210" t="str">
            <v>Prigatano, Richard</v>
          </cell>
        </row>
        <row r="9211">
          <cell r="C9211">
            <v>623194</v>
          </cell>
          <cell r="M9211" t="str">
            <v>1B</v>
          </cell>
          <cell r="O9211" t="str">
            <v>Prime, Correlle</v>
          </cell>
        </row>
        <row r="9212">
          <cell r="C9212">
            <v>572389</v>
          </cell>
          <cell r="M9212" t="str">
            <v>2B</v>
          </cell>
          <cell r="O9212" t="str">
            <v>Prince, Josh</v>
          </cell>
        </row>
        <row r="9213">
          <cell r="C9213">
            <v>658256</v>
          </cell>
          <cell r="M9213" t="str">
            <v>LF</v>
          </cell>
          <cell r="O9213" t="str">
            <v>Pritchard, Michael</v>
          </cell>
        </row>
        <row r="9214">
          <cell r="C9214">
            <v>641989</v>
          </cell>
          <cell r="M9214" t="str">
            <v>P</v>
          </cell>
          <cell r="O9214" t="str">
            <v>Pritcher, Austin</v>
          </cell>
        </row>
        <row r="9215">
          <cell r="C9215">
            <v>601714</v>
          </cell>
          <cell r="M9215" t="str">
            <v>C</v>
          </cell>
          <cell r="O9215" t="str">
            <v>Procyshen, Jordan</v>
          </cell>
        </row>
        <row r="9216">
          <cell r="C9216">
            <v>595777</v>
          </cell>
          <cell r="M9216" t="str">
            <v>2B</v>
          </cell>
          <cell r="O9216" t="str">
            <v>Profar, Jurickson</v>
          </cell>
        </row>
        <row r="9217">
          <cell r="C9217">
            <v>642282</v>
          </cell>
          <cell r="M9217" t="str">
            <v>3B</v>
          </cell>
          <cell r="O9217" t="str">
            <v>Profar, Juremi</v>
          </cell>
        </row>
        <row r="9218">
          <cell r="C9218">
            <v>669124</v>
          </cell>
          <cell r="M9218" t="str">
            <v>P</v>
          </cell>
          <cell r="O9218" t="str">
            <v>Prohoroff, Dylan</v>
          </cell>
        </row>
        <row r="9219">
          <cell r="C9219">
            <v>543667</v>
          </cell>
          <cell r="M9219" t="str">
            <v>3B</v>
          </cell>
          <cell r="O9219" t="str">
            <v>Proscia, Steven</v>
          </cell>
        </row>
        <row r="9220">
          <cell r="C9220">
            <v>643492</v>
          </cell>
          <cell r="M9220" t="str">
            <v>P</v>
          </cell>
          <cell r="O9220" t="str">
            <v>Prosinski, Jon</v>
          </cell>
        </row>
        <row r="9221">
          <cell r="C9221">
            <v>656867</v>
          </cell>
          <cell r="M9221" t="str">
            <v>SS</v>
          </cell>
          <cell r="O9221" t="str">
            <v>Proudfoot, Tim</v>
          </cell>
        </row>
        <row r="9222">
          <cell r="C9222">
            <v>670555</v>
          </cell>
          <cell r="M9222" t="str">
            <v>P</v>
          </cell>
          <cell r="O9222" t="str">
            <v>Provencher, Ty</v>
          </cell>
        </row>
        <row r="9223">
          <cell r="C9223">
            <v>643493</v>
          </cell>
          <cell r="M9223" t="str">
            <v>P</v>
          </cell>
          <cell r="O9223" t="str">
            <v>Pruitt, Austin</v>
          </cell>
        </row>
        <row r="9224">
          <cell r="C9224">
            <v>663545</v>
          </cell>
          <cell r="M9224" t="str">
            <v>CF</v>
          </cell>
          <cell r="O9224" t="str">
            <v>Pruitt, Reggie</v>
          </cell>
        </row>
        <row r="9225">
          <cell r="C9225">
            <v>519159</v>
          </cell>
          <cell r="M9225" t="str">
            <v>P</v>
          </cell>
          <cell r="O9225" t="str">
            <v>Pruneda, Benino</v>
          </cell>
        </row>
        <row r="9226">
          <cell r="C9226">
            <v>543668</v>
          </cell>
          <cell r="M9226" t="str">
            <v>P</v>
          </cell>
          <cell r="O9226" t="str">
            <v>Pryor, Stephen</v>
          </cell>
        </row>
        <row r="9227">
          <cell r="C9227">
            <v>501879</v>
          </cell>
          <cell r="M9227" t="str">
            <v>P</v>
          </cell>
          <cell r="O9227" t="str">
            <v>Pucetas, Kevin</v>
          </cell>
        </row>
        <row r="9228">
          <cell r="C9228">
            <v>643494</v>
          </cell>
          <cell r="M9228" t="str">
            <v>P</v>
          </cell>
          <cell r="O9228" t="str">
            <v>Puckett, A.J.</v>
          </cell>
        </row>
        <row r="9229">
          <cell r="C9229">
            <v>621202</v>
          </cell>
          <cell r="M9229" t="str">
            <v>P</v>
          </cell>
          <cell r="O9229" t="str">
            <v>Pudenz, Stuart</v>
          </cell>
        </row>
        <row r="9230">
          <cell r="C9230">
            <v>527049</v>
          </cell>
          <cell r="M9230" t="str">
            <v>RF</v>
          </cell>
          <cell r="O9230" t="str">
            <v>Puello, Cesar</v>
          </cell>
        </row>
        <row r="9231">
          <cell r="C9231">
            <v>622413</v>
          </cell>
          <cell r="M9231" t="str">
            <v>P</v>
          </cell>
          <cell r="O9231" t="str">
            <v>Puello, Johan</v>
          </cell>
        </row>
        <row r="9232">
          <cell r="C9232">
            <v>670915</v>
          </cell>
          <cell r="M9232" t="str">
            <v>P</v>
          </cell>
          <cell r="O9232" t="str">
            <v>Puello, Yariel</v>
          </cell>
        </row>
        <row r="9233">
          <cell r="C9233">
            <v>605430</v>
          </cell>
          <cell r="M9233" t="str">
            <v>P</v>
          </cell>
          <cell r="O9233" t="str">
            <v>Pugliese, James</v>
          </cell>
        </row>
        <row r="9234">
          <cell r="C9234">
            <v>624577</v>
          </cell>
          <cell r="M9234" t="str">
            <v>RF</v>
          </cell>
          <cell r="O9234" t="str">
            <v>Puig, Yasiel</v>
          </cell>
        </row>
        <row r="9235">
          <cell r="C9235">
            <v>593359</v>
          </cell>
          <cell r="M9235" t="str">
            <v>C</v>
          </cell>
          <cell r="O9235" t="str">
            <v>Pujadas, Fernando</v>
          </cell>
        </row>
        <row r="9236">
          <cell r="C9236">
            <v>405395</v>
          </cell>
          <cell r="M9236" t="str">
            <v>DH</v>
          </cell>
          <cell r="O9236" t="str">
            <v>Pujols, Albert</v>
          </cell>
        </row>
        <row r="9237">
          <cell r="C9237">
            <v>609272</v>
          </cell>
          <cell r="M9237" t="str">
            <v>LF</v>
          </cell>
          <cell r="O9237" t="str">
            <v>Pujols, Wildert</v>
          </cell>
        </row>
        <row r="9238">
          <cell r="C9238">
            <v>620452</v>
          </cell>
          <cell r="M9238" t="str">
            <v>RF</v>
          </cell>
          <cell r="O9238" t="str">
            <v>Pujols, Jose</v>
          </cell>
        </row>
        <row r="9239">
          <cell r="C9239">
            <v>622346</v>
          </cell>
          <cell r="M9239" t="str">
            <v>P</v>
          </cell>
          <cell r="O9239" t="str">
            <v>Pujols, Jose</v>
          </cell>
        </row>
        <row r="9240">
          <cell r="C9240">
            <v>622384</v>
          </cell>
          <cell r="M9240" t="str">
            <v>P</v>
          </cell>
          <cell r="O9240" t="str">
            <v>Pujols, Rafael</v>
          </cell>
        </row>
        <row r="9241">
          <cell r="C9241">
            <v>622729</v>
          </cell>
          <cell r="M9241" t="str">
            <v>2B</v>
          </cell>
          <cell r="O9241" t="str">
            <v>Pujols, Bill</v>
          </cell>
        </row>
        <row r="9242">
          <cell r="C9242">
            <v>665633</v>
          </cell>
          <cell r="M9242" t="str">
            <v>3B</v>
          </cell>
          <cell r="O9242" t="str">
            <v>Pujols, Alfred</v>
          </cell>
        </row>
        <row r="9243">
          <cell r="C9243">
            <v>665921</v>
          </cell>
          <cell r="M9243" t="str">
            <v>3B</v>
          </cell>
          <cell r="O9243" t="str">
            <v>Pujols, Henry</v>
          </cell>
        </row>
        <row r="9244">
          <cell r="C9244">
            <v>667827</v>
          </cell>
          <cell r="M9244" t="str">
            <v>SS</v>
          </cell>
          <cell r="O9244" t="str">
            <v>Pujols, Cristopher</v>
          </cell>
        </row>
        <row r="9245">
          <cell r="C9245">
            <v>640462</v>
          </cell>
          <cell r="M9245" t="str">
            <v>P</v>
          </cell>
          <cell r="O9245" t="str">
            <v>Puk, A.J.</v>
          </cell>
        </row>
        <row r="9246">
          <cell r="C9246">
            <v>665893</v>
          </cell>
          <cell r="M9246" t="str">
            <v>2B</v>
          </cell>
          <cell r="O9246" t="str">
            <v>Pulgar, Ronaldo</v>
          </cell>
        </row>
        <row r="9247">
          <cell r="C9247">
            <v>664345</v>
          </cell>
          <cell r="M9247" t="str">
            <v>C</v>
          </cell>
          <cell r="O9247" t="str">
            <v>Pulido, Carlos</v>
          </cell>
        </row>
        <row r="9248">
          <cell r="C9248">
            <v>621416</v>
          </cell>
          <cell r="M9248" t="str">
            <v>OF</v>
          </cell>
          <cell r="O9248" t="str">
            <v>Pullin, Andrew</v>
          </cell>
        </row>
        <row r="9249">
          <cell r="C9249">
            <v>346857</v>
          </cell>
          <cell r="M9249" t="str">
            <v>2B</v>
          </cell>
          <cell r="O9249" t="str">
            <v>Punto, Nick</v>
          </cell>
        </row>
        <row r="9250">
          <cell r="C9250">
            <v>453515</v>
          </cell>
          <cell r="M9250" t="str">
            <v>P</v>
          </cell>
          <cell r="O9250" t="str">
            <v>Purcey, David</v>
          </cell>
        </row>
        <row r="9251">
          <cell r="C9251">
            <v>545357</v>
          </cell>
          <cell r="M9251" t="str">
            <v>P</v>
          </cell>
          <cell r="O9251" t="str">
            <v>Purke, Matt</v>
          </cell>
        </row>
        <row r="9252">
          <cell r="C9252">
            <v>650845</v>
          </cell>
          <cell r="M9252" t="str">
            <v>P</v>
          </cell>
          <cell r="O9252" t="str">
            <v>Purroy, Rosmel</v>
          </cell>
        </row>
        <row r="9253">
          <cell r="C9253">
            <v>607063</v>
          </cell>
          <cell r="M9253" t="str">
            <v>P</v>
          </cell>
          <cell r="O9253" t="str">
            <v>Putman, David</v>
          </cell>
        </row>
        <row r="9254">
          <cell r="C9254">
            <v>474029</v>
          </cell>
          <cell r="M9254" t="str">
            <v>P</v>
          </cell>
          <cell r="O9254" t="str">
            <v>Putnam, Zach</v>
          </cell>
        </row>
        <row r="9255">
          <cell r="C9255">
            <v>407816</v>
          </cell>
          <cell r="M9255" t="str">
            <v>P</v>
          </cell>
          <cell r="O9255" t="str">
            <v>Putz, J.J.</v>
          </cell>
        </row>
        <row r="9256">
          <cell r="C9256">
            <v>534812</v>
          </cell>
          <cell r="M9256" t="str">
            <v>P</v>
          </cell>
          <cell r="O9256" t="str">
            <v>Quackenbush, Kevin</v>
          </cell>
        </row>
        <row r="9257">
          <cell r="C9257">
            <v>430589</v>
          </cell>
          <cell r="M9257" t="str">
            <v>P</v>
          </cell>
          <cell r="O9257" t="str">
            <v>Qualls, Chad</v>
          </cell>
        </row>
        <row r="9258">
          <cell r="C9258">
            <v>615698</v>
          </cell>
          <cell r="M9258" t="str">
            <v>P</v>
          </cell>
          <cell r="O9258" t="str">
            <v>Quantrill, Cal</v>
          </cell>
        </row>
        <row r="9259">
          <cell r="C9259">
            <v>623896</v>
          </cell>
          <cell r="M9259" t="str">
            <v>C</v>
          </cell>
          <cell r="O9259" t="str">
            <v>Queliz, Jose</v>
          </cell>
        </row>
        <row r="9260">
          <cell r="C9260">
            <v>435041</v>
          </cell>
          <cell r="M9260" t="str">
            <v>LF</v>
          </cell>
          <cell r="O9260" t="str">
            <v>Quentin, Carlos</v>
          </cell>
        </row>
        <row r="9261">
          <cell r="C9261">
            <v>578570</v>
          </cell>
          <cell r="M9261" t="str">
            <v>SS</v>
          </cell>
          <cell r="O9261" t="str">
            <v>Querecuto, Juniel</v>
          </cell>
        </row>
        <row r="9262">
          <cell r="C9262">
            <v>666773</v>
          </cell>
          <cell r="M9262" t="str">
            <v>OF</v>
          </cell>
          <cell r="O9262" t="str">
            <v>Quero, Jose</v>
          </cell>
        </row>
        <row r="9263">
          <cell r="C9263">
            <v>594969</v>
          </cell>
          <cell r="M9263" t="str">
            <v>C</v>
          </cell>
          <cell r="O9263" t="str">
            <v>Quesada, Michael</v>
          </cell>
        </row>
        <row r="9264">
          <cell r="C9264">
            <v>514894</v>
          </cell>
          <cell r="M9264" t="str">
            <v>P</v>
          </cell>
          <cell r="O9264" t="str">
            <v>Quevedo, Carlos</v>
          </cell>
        </row>
        <row r="9265">
          <cell r="C9265">
            <v>605101</v>
          </cell>
          <cell r="M9265" t="str">
            <v>C</v>
          </cell>
          <cell r="O9265" t="str">
            <v>Quevedo, Johan</v>
          </cell>
        </row>
        <row r="9266">
          <cell r="C9266">
            <v>628705</v>
          </cell>
          <cell r="M9266" t="str">
            <v>P</v>
          </cell>
          <cell r="O9266" t="str">
            <v>Quevedo, Heri</v>
          </cell>
        </row>
        <row r="9267">
          <cell r="C9267">
            <v>542404</v>
          </cell>
          <cell r="M9267" t="str">
            <v>P</v>
          </cell>
          <cell r="O9267" t="str">
            <v>Quezada, Radhames</v>
          </cell>
        </row>
        <row r="9268">
          <cell r="C9268">
            <v>629498</v>
          </cell>
          <cell r="M9268" t="str">
            <v>P</v>
          </cell>
          <cell r="O9268" t="str">
            <v>Quezada, Johan</v>
          </cell>
        </row>
        <row r="9269">
          <cell r="C9269">
            <v>665240</v>
          </cell>
          <cell r="M9269" t="str">
            <v>P</v>
          </cell>
          <cell r="O9269" t="str">
            <v>Quiala, Yoanys</v>
          </cell>
        </row>
        <row r="9270">
          <cell r="C9270">
            <v>642400</v>
          </cell>
          <cell r="M9270" t="str">
            <v>P</v>
          </cell>
          <cell r="O9270" t="str">
            <v>Quijada, Jhoan</v>
          </cell>
        </row>
        <row r="9271">
          <cell r="C9271">
            <v>650671</v>
          </cell>
          <cell r="M9271" t="str">
            <v>P</v>
          </cell>
          <cell r="O9271" t="str">
            <v>Quijada, Jose</v>
          </cell>
        </row>
        <row r="9272">
          <cell r="C9272">
            <v>670372</v>
          </cell>
          <cell r="M9272" t="str">
            <v>P</v>
          </cell>
          <cell r="O9272" t="str">
            <v>Quillen, Aaron</v>
          </cell>
        </row>
        <row r="9273">
          <cell r="C9273">
            <v>596451</v>
          </cell>
          <cell r="M9273" t="str">
            <v>CF</v>
          </cell>
          <cell r="O9273" t="str">
            <v>Quinn, Roman</v>
          </cell>
        </row>
        <row r="9274">
          <cell r="C9274">
            <v>641991</v>
          </cell>
          <cell r="M9274" t="str">
            <v>OF</v>
          </cell>
          <cell r="O9274" t="str">
            <v>Quinn, Heath</v>
          </cell>
        </row>
        <row r="9275">
          <cell r="C9275">
            <v>669301</v>
          </cell>
          <cell r="M9275" t="str">
            <v>P</v>
          </cell>
          <cell r="O9275" t="str">
            <v>Quinn, Blake</v>
          </cell>
        </row>
        <row r="9276">
          <cell r="C9276">
            <v>514931</v>
          </cell>
          <cell r="M9276" t="str">
            <v>P</v>
          </cell>
          <cell r="O9276" t="str">
            <v>Quinonez, Eduar</v>
          </cell>
        </row>
        <row r="9277">
          <cell r="C9277">
            <v>541662</v>
          </cell>
          <cell r="M9277" t="str">
            <v>1B</v>
          </cell>
          <cell r="O9277" t="str">
            <v>Quinonez, Jonathan</v>
          </cell>
        </row>
        <row r="9278">
          <cell r="C9278">
            <v>500779</v>
          </cell>
          <cell r="M9278" t="str">
            <v>P</v>
          </cell>
          <cell r="O9278" t="str">
            <v>Quintana, Jose</v>
          </cell>
        </row>
        <row r="9279">
          <cell r="C9279">
            <v>593775</v>
          </cell>
          <cell r="M9279" t="str">
            <v>3B</v>
          </cell>
          <cell r="O9279" t="str">
            <v>Quintana, Gabriel</v>
          </cell>
        </row>
        <row r="9280">
          <cell r="C9280">
            <v>621071</v>
          </cell>
          <cell r="M9280" t="str">
            <v>P</v>
          </cell>
          <cell r="O9280" t="str">
            <v>Quintana, Zach</v>
          </cell>
        </row>
        <row r="9281">
          <cell r="C9281">
            <v>650517</v>
          </cell>
          <cell r="M9281" t="str">
            <v>P</v>
          </cell>
          <cell r="O9281" t="str">
            <v>Quintana, Yohander</v>
          </cell>
        </row>
        <row r="9282">
          <cell r="C9282">
            <v>666081</v>
          </cell>
          <cell r="M9282" t="str">
            <v>P</v>
          </cell>
          <cell r="O9282" t="str">
            <v>Quintana, Adam</v>
          </cell>
        </row>
        <row r="9283">
          <cell r="C9283">
            <v>435560</v>
          </cell>
          <cell r="M9283" t="str">
            <v>SS</v>
          </cell>
          <cell r="O9283" t="str">
            <v>Quintanilla, Omar</v>
          </cell>
        </row>
        <row r="9284">
          <cell r="C9284">
            <v>279827</v>
          </cell>
          <cell r="M9284" t="str">
            <v>C</v>
          </cell>
          <cell r="O9284" t="str">
            <v>Quintero, Humberto</v>
          </cell>
        </row>
        <row r="9285">
          <cell r="C9285">
            <v>464342</v>
          </cell>
          <cell r="M9285" t="str">
            <v>LF</v>
          </cell>
          <cell r="O9285" t="str">
            <v>Quintero, Edgar</v>
          </cell>
        </row>
        <row r="9286">
          <cell r="C9286">
            <v>472225</v>
          </cell>
          <cell r="M9286" t="str">
            <v>RF</v>
          </cell>
          <cell r="O9286" t="str">
            <v>Quintero, Christian</v>
          </cell>
        </row>
        <row r="9287">
          <cell r="C9287">
            <v>542278</v>
          </cell>
          <cell r="M9287" t="str">
            <v>P</v>
          </cell>
          <cell r="O9287" t="str">
            <v>Quintero, Fredy</v>
          </cell>
        </row>
        <row r="9288">
          <cell r="C9288">
            <v>664110</v>
          </cell>
          <cell r="M9288" t="str">
            <v>P</v>
          </cell>
          <cell r="O9288" t="str">
            <v>Quintero, Brandon</v>
          </cell>
        </row>
        <row r="9289">
          <cell r="C9289">
            <v>600955</v>
          </cell>
          <cell r="M9289" t="str">
            <v>P</v>
          </cell>
          <cell r="O9289" t="str">
            <v>Quintin, Cristian</v>
          </cell>
        </row>
        <row r="9290">
          <cell r="C9290">
            <v>664296</v>
          </cell>
          <cell r="M9290" t="str">
            <v>P</v>
          </cell>
          <cell r="O9290" t="str">
            <v>Quintin, Yonathan</v>
          </cell>
        </row>
        <row r="9291">
          <cell r="C9291">
            <v>665884</v>
          </cell>
          <cell r="M9291" t="str">
            <v>SS</v>
          </cell>
          <cell r="O9291" t="str">
            <v>Quintin, Christopher</v>
          </cell>
        </row>
        <row r="9292">
          <cell r="C9292">
            <v>489223</v>
          </cell>
          <cell r="M9292" t="str">
            <v>P</v>
          </cell>
          <cell r="O9292" t="str">
            <v>Quirarte, Edwin</v>
          </cell>
        </row>
        <row r="9293">
          <cell r="C9293">
            <v>425565</v>
          </cell>
          <cell r="M9293" t="str">
            <v>C</v>
          </cell>
          <cell r="O9293" t="str">
            <v>Quiroz, Guillermo</v>
          </cell>
        </row>
        <row r="9294">
          <cell r="C9294">
            <v>657728</v>
          </cell>
          <cell r="M9294" t="str">
            <v>C</v>
          </cell>
          <cell r="O9294" t="str">
            <v>Quiroz, Isaias</v>
          </cell>
        </row>
        <row r="9295">
          <cell r="C9295">
            <v>664373</v>
          </cell>
          <cell r="M9295" t="str">
            <v>P</v>
          </cell>
          <cell r="O9295" t="str">
            <v>Quiroz, Orleny</v>
          </cell>
        </row>
        <row r="9296">
          <cell r="C9296">
            <v>642855</v>
          </cell>
          <cell r="M9296" t="str">
            <v>2B</v>
          </cell>
          <cell r="O9296" t="str">
            <v>Quiterio, Jorge</v>
          </cell>
        </row>
        <row r="9297">
          <cell r="C9297">
            <v>657253</v>
          </cell>
          <cell r="M9297" t="str">
            <v>C</v>
          </cell>
          <cell r="O9297" t="str">
            <v>Rabago, Chris</v>
          </cell>
        </row>
        <row r="9298">
          <cell r="C9298">
            <v>475661</v>
          </cell>
          <cell r="M9298" t="str">
            <v>1B</v>
          </cell>
          <cell r="O9298" t="str">
            <v>Raben, Dennis</v>
          </cell>
        </row>
        <row r="9299">
          <cell r="C9299">
            <v>430605</v>
          </cell>
          <cell r="M9299" t="str">
            <v>LF</v>
          </cell>
          <cell r="O9299" t="str">
            <v>Raburn, Ryan</v>
          </cell>
        </row>
        <row r="9300">
          <cell r="C9300">
            <v>623455</v>
          </cell>
          <cell r="M9300" t="str">
            <v>1B</v>
          </cell>
          <cell r="O9300" t="str">
            <v>Rachal, Avain</v>
          </cell>
        </row>
        <row r="9301">
          <cell r="C9301">
            <v>657729</v>
          </cell>
          <cell r="M9301" t="str">
            <v>CF</v>
          </cell>
          <cell r="O9301" t="str">
            <v>Radack, Collin</v>
          </cell>
        </row>
        <row r="9302">
          <cell r="C9302">
            <v>623148</v>
          </cell>
          <cell r="M9302" t="str">
            <v>LF</v>
          </cell>
          <cell r="O9302" t="str">
            <v>Rademacher, Bijan</v>
          </cell>
        </row>
        <row r="9303">
          <cell r="C9303">
            <v>607692</v>
          </cell>
          <cell r="M9303" t="str">
            <v>P</v>
          </cell>
          <cell r="O9303" t="str">
            <v>Radke, Travis</v>
          </cell>
        </row>
        <row r="9304">
          <cell r="C9304">
            <v>547178</v>
          </cell>
          <cell r="M9304" t="str">
            <v>P</v>
          </cell>
          <cell r="O9304" t="str">
            <v>Radziewski, Bryan</v>
          </cell>
        </row>
        <row r="9305">
          <cell r="C9305">
            <v>658665</v>
          </cell>
          <cell r="M9305" t="str">
            <v>OF</v>
          </cell>
          <cell r="O9305" t="str">
            <v>Rafael, Ronny</v>
          </cell>
        </row>
        <row r="9306">
          <cell r="C9306">
            <v>649133</v>
          </cell>
          <cell r="M9306" t="str">
            <v>P</v>
          </cell>
          <cell r="O9306" t="str">
            <v>Raffaele, Jacob</v>
          </cell>
        </row>
        <row r="9307">
          <cell r="C9307">
            <v>657730</v>
          </cell>
          <cell r="M9307" t="str">
            <v>LF</v>
          </cell>
          <cell r="O9307" t="str">
            <v>Raffield, Chase</v>
          </cell>
        </row>
        <row r="9308">
          <cell r="C9308">
            <v>613575</v>
          </cell>
          <cell r="M9308" t="str">
            <v>P</v>
          </cell>
          <cell r="O9308" t="str">
            <v>Raftery, Devin</v>
          </cell>
        </row>
        <row r="9309">
          <cell r="C9309">
            <v>606316</v>
          </cell>
          <cell r="M9309" t="str">
            <v>C</v>
          </cell>
          <cell r="O9309" t="str">
            <v>Raga, Argenis</v>
          </cell>
        </row>
        <row r="9310">
          <cell r="C9310">
            <v>666142</v>
          </cell>
          <cell r="M9310" t="str">
            <v>P</v>
          </cell>
          <cell r="O9310" t="str">
            <v>Ragans, Cole</v>
          </cell>
        </row>
        <row r="9311">
          <cell r="C9311">
            <v>592655</v>
          </cell>
          <cell r="M9311" t="str">
            <v>1B</v>
          </cell>
          <cell r="O9311" t="str">
            <v>Ragira, Brian</v>
          </cell>
        </row>
        <row r="9312">
          <cell r="C9312">
            <v>621004</v>
          </cell>
          <cell r="M9312" t="str">
            <v>3B</v>
          </cell>
          <cell r="O9312" t="str">
            <v>Rahier, Tanner</v>
          </cell>
        </row>
        <row r="9313">
          <cell r="C9313">
            <v>473922</v>
          </cell>
          <cell r="M9313" t="str">
            <v>LF</v>
          </cell>
          <cell r="O9313" t="str">
            <v>Rahl, Chris</v>
          </cell>
        </row>
        <row r="9314">
          <cell r="C9314">
            <v>656871</v>
          </cell>
          <cell r="M9314" t="str">
            <v>CF</v>
          </cell>
          <cell r="O9314" t="str">
            <v>Railey, Matt</v>
          </cell>
        </row>
        <row r="9315">
          <cell r="C9315">
            <v>663432</v>
          </cell>
          <cell r="M9315" t="str">
            <v>P</v>
          </cell>
          <cell r="O9315" t="str">
            <v>Rainey, Tanner</v>
          </cell>
        </row>
        <row r="9316">
          <cell r="C9316">
            <v>623416</v>
          </cell>
          <cell r="M9316" t="str">
            <v>P</v>
          </cell>
          <cell r="O9316" t="str">
            <v>Rakkar, Jasvir</v>
          </cell>
        </row>
        <row r="9317">
          <cell r="C9317">
            <v>548384</v>
          </cell>
          <cell r="M9317" t="str">
            <v>P</v>
          </cell>
          <cell r="O9317" t="str">
            <v>Raley, Brooks</v>
          </cell>
        </row>
        <row r="9318">
          <cell r="C9318">
            <v>670042</v>
          </cell>
          <cell r="M9318" t="str">
            <v>OF</v>
          </cell>
          <cell r="O9318" t="str">
            <v>Raley, Luke</v>
          </cell>
        </row>
        <row r="9319">
          <cell r="C9319">
            <v>658660</v>
          </cell>
          <cell r="M9319" t="str">
            <v>P</v>
          </cell>
          <cell r="O9319" t="str">
            <v>Ramer, Robert</v>
          </cell>
        </row>
        <row r="9320">
          <cell r="C9320">
            <v>666919</v>
          </cell>
          <cell r="M9320" t="str">
            <v>SS</v>
          </cell>
          <cell r="O9320" t="str">
            <v>Ramer, Cody</v>
          </cell>
        </row>
        <row r="9321">
          <cell r="C9321">
            <v>120903</v>
          </cell>
          <cell r="M9321" t="str">
            <v>DH</v>
          </cell>
          <cell r="O9321" t="str">
            <v>Ramirez, Manny</v>
          </cell>
        </row>
        <row r="9322">
          <cell r="C9322">
            <v>133380</v>
          </cell>
          <cell r="M9322" t="str">
            <v>3B</v>
          </cell>
          <cell r="O9322" t="str">
            <v>Ramirez, Aramis</v>
          </cell>
        </row>
        <row r="9323">
          <cell r="C9323">
            <v>400141</v>
          </cell>
          <cell r="M9323" t="str">
            <v>P</v>
          </cell>
          <cell r="O9323" t="str">
            <v>Ramirez, Horacio</v>
          </cell>
        </row>
        <row r="9324">
          <cell r="C9324">
            <v>430673</v>
          </cell>
          <cell r="M9324" t="str">
            <v>P</v>
          </cell>
          <cell r="O9324" t="str">
            <v>Ramirez, Ramon E</v>
          </cell>
        </row>
        <row r="9325">
          <cell r="C9325">
            <v>434670</v>
          </cell>
          <cell r="M9325" t="str">
            <v>1B</v>
          </cell>
          <cell r="O9325" t="str">
            <v>Ramirez, Hanley</v>
          </cell>
        </row>
        <row r="9326">
          <cell r="C9326">
            <v>445615</v>
          </cell>
          <cell r="M9326" t="str">
            <v>1B</v>
          </cell>
          <cell r="O9326" t="str">
            <v>Ramirez, Max</v>
          </cell>
        </row>
        <row r="9327">
          <cell r="C9327">
            <v>448224</v>
          </cell>
          <cell r="M9327" t="str">
            <v>P</v>
          </cell>
          <cell r="O9327" t="str">
            <v>Ramirez, Luis</v>
          </cell>
        </row>
        <row r="9328">
          <cell r="C9328">
            <v>453823</v>
          </cell>
          <cell r="M9328" t="str">
            <v>LF</v>
          </cell>
          <cell r="O9328" t="str">
            <v>Ramirez, Oscar</v>
          </cell>
        </row>
        <row r="9329">
          <cell r="C9329">
            <v>457133</v>
          </cell>
          <cell r="M9329" t="str">
            <v>RF</v>
          </cell>
          <cell r="O9329" t="str">
            <v>Ramirez, Wilkin</v>
          </cell>
        </row>
        <row r="9330">
          <cell r="C9330">
            <v>459371</v>
          </cell>
          <cell r="M9330" t="str">
            <v>P</v>
          </cell>
          <cell r="O9330" t="str">
            <v>Ramirez, Ramon A.</v>
          </cell>
        </row>
        <row r="9331">
          <cell r="C9331">
            <v>468517</v>
          </cell>
          <cell r="M9331" t="str">
            <v>P</v>
          </cell>
          <cell r="O9331" t="str">
            <v>Ramirez, Elvin</v>
          </cell>
        </row>
        <row r="9332">
          <cell r="C9332">
            <v>472466</v>
          </cell>
          <cell r="M9332" t="str">
            <v>P</v>
          </cell>
          <cell r="O9332" t="str">
            <v>Ramirez, Miguel</v>
          </cell>
        </row>
        <row r="9333">
          <cell r="C9333">
            <v>493351</v>
          </cell>
          <cell r="M9333" t="str">
            <v>SS</v>
          </cell>
          <cell r="O9333" t="str">
            <v>Ramirez, Alexei</v>
          </cell>
        </row>
        <row r="9334">
          <cell r="C9334">
            <v>500724</v>
          </cell>
          <cell r="M9334" t="str">
            <v>P</v>
          </cell>
          <cell r="O9334" t="str">
            <v>Ramirez, JC</v>
          </cell>
        </row>
        <row r="9335">
          <cell r="C9335">
            <v>519166</v>
          </cell>
          <cell r="M9335" t="str">
            <v>P</v>
          </cell>
          <cell r="O9335" t="str">
            <v>Ramirez, Neil</v>
          </cell>
        </row>
        <row r="9336">
          <cell r="C9336">
            <v>521830</v>
          </cell>
          <cell r="M9336" t="str">
            <v>C</v>
          </cell>
          <cell r="O9336" t="str">
            <v>Ramirez, Michael</v>
          </cell>
        </row>
        <row r="9337">
          <cell r="C9337">
            <v>541640</v>
          </cell>
          <cell r="M9337" t="str">
            <v>P</v>
          </cell>
          <cell r="O9337" t="str">
            <v>Ramirez, Erasmo</v>
          </cell>
        </row>
        <row r="9338">
          <cell r="C9338">
            <v>542432</v>
          </cell>
          <cell r="M9338" t="str">
            <v>P</v>
          </cell>
          <cell r="O9338" t="str">
            <v>Ramirez, Jose</v>
          </cell>
        </row>
        <row r="9339">
          <cell r="C9339">
            <v>543676</v>
          </cell>
          <cell r="M9339" t="str">
            <v>OF</v>
          </cell>
          <cell r="O9339" t="str">
            <v>Ramirez, J.P.</v>
          </cell>
        </row>
        <row r="9340">
          <cell r="C9340">
            <v>554059</v>
          </cell>
          <cell r="M9340" t="str">
            <v>P</v>
          </cell>
          <cell r="O9340" t="str">
            <v>Ramirez, Francis</v>
          </cell>
        </row>
        <row r="9341">
          <cell r="C9341">
            <v>570702</v>
          </cell>
          <cell r="M9341" t="str">
            <v>P</v>
          </cell>
          <cell r="O9341" t="str">
            <v>Ramirez, Carlos</v>
          </cell>
        </row>
        <row r="9342">
          <cell r="C9342">
            <v>593450</v>
          </cell>
          <cell r="M9342" t="str">
            <v>P</v>
          </cell>
          <cell r="O9342" t="str">
            <v>Ramirez, Luis</v>
          </cell>
        </row>
        <row r="9343">
          <cell r="C9343">
            <v>593811</v>
          </cell>
          <cell r="M9343" t="str">
            <v>1B</v>
          </cell>
          <cell r="O9343" t="str">
            <v>Ramirez, Robert</v>
          </cell>
        </row>
        <row r="9344">
          <cell r="C9344">
            <v>598286</v>
          </cell>
          <cell r="M9344" t="str">
            <v>1B</v>
          </cell>
          <cell r="O9344" t="str">
            <v>Ramirez, Nick</v>
          </cell>
        </row>
        <row r="9345">
          <cell r="C9345">
            <v>598287</v>
          </cell>
          <cell r="M9345" t="str">
            <v>P</v>
          </cell>
          <cell r="O9345" t="str">
            <v>Ramirez, Noe</v>
          </cell>
        </row>
        <row r="9346">
          <cell r="C9346">
            <v>602512</v>
          </cell>
          <cell r="M9346" t="str">
            <v>P</v>
          </cell>
          <cell r="O9346" t="str">
            <v>Ramirez, Gerardo</v>
          </cell>
        </row>
        <row r="9347">
          <cell r="C9347">
            <v>606162</v>
          </cell>
          <cell r="M9347" t="str">
            <v>P</v>
          </cell>
          <cell r="O9347" t="str">
            <v>Ramirez, Yefrey</v>
          </cell>
        </row>
        <row r="9348">
          <cell r="C9348">
            <v>608070</v>
          </cell>
          <cell r="M9348" t="str">
            <v>3B</v>
          </cell>
          <cell r="O9348" t="str">
            <v>Ramirez, Jose</v>
          </cell>
        </row>
        <row r="9349">
          <cell r="C9349">
            <v>622526</v>
          </cell>
          <cell r="M9349" t="str">
            <v>P</v>
          </cell>
          <cell r="O9349" t="str">
            <v>Ramirez, Victor</v>
          </cell>
        </row>
        <row r="9350">
          <cell r="C9350">
            <v>623912</v>
          </cell>
          <cell r="M9350" t="str">
            <v>RF</v>
          </cell>
          <cell r="O9350" t="str">
            <v>Ramirez, Harold</v>
          </cell>
        </row>
        <row r="9351">
          <cell r="C9351">
            <v>624227</v>
          </cell>
          <cell r="M9351" t="str">
            <v>P</v>
          </cell>
          <cell r="O9351" t="str">
            <v>Ramirez, Jose</v>
          </cell>
        </row>
        <row r="9352">
          <cell r="C9352">
            <v>629499</v>
          </cell>
          <cell r="M9352" t="str">
            <v>SS</v>
          </cell>
          <cell r="O9352" t="str">
            <v>Ramirez, Joel</v>
          </cell>
        </row>
        <row r="9353">
          <cell r="C9353">
            <v>629500</v>
          </cell>
          <cell r="M9353" t="str">
            <v>P</v>
          </cell>
          <cell r="O9353" t="str">
            <v>Ramirez, Williams</v>
          </cell>
        </row>
        <row r="9354">
          <cell r="C9354">
            <v>640857</v>
          </cell>
          <cell r="M9354" t="str">
            <v>P</v>
          </cell>
          <cell r="O9354" t="str">
            <v>Ramirez, Osiris</v>
          </cell>
        </row>
        <row r="9355">
          <cell r="C9355">
            <v>641287</v>
          </cell>
          <cell r="M9355" t="str">
            <v>P</v>
          </cell>
          <cell r="O9355" t="str">
            <v>Ramirez, Moises</v>
          </cell>
        </row>
        <row r="9356">
          <cell r="C9356">
            <v>641995</v>
          </cell>
          <cell r="M9356" t="str">
            <v>P</v>
          </cell>
          <cell r="O9356" t="str">
            <v>Ramirez, Roel</v>
          </cell>
        </row>
        <row r="9357">
          <cell r="C9357">
            <v>642289</v>
          </cell>
          <cell r="M9357" t="str">
            <v>P</v>
          </cell>
          <cell r="O9357" t="str">
            <v>Ramirez, Daulin</v>
          </cell>
        </row>
        <row r="9358">
          <cell r="C9358">
            <v>642343</v>
          </cell>
          <cell r="M9358" t="str">
            <v>C</v>
          </cell>
          <cell r="O9358" t="str">
            <v>Ramirez, Wagner</v>
          </cell>
        </row>
        <row r="9359">
          <cell r="C9359">
            <v>642460</v>
          </cell>
          <cell r="M9359" t="str">
            <v>LF</v>
          </cell>
          <cell r="O9359" t="str">
            <v>Ramirez, Gregory</v>
          </cell>
        </row>
        <row r="9360">
          <cell r="C9360">
            <v>642540</v>
          </cell>
          <cell r="M9360" t="str">
            <v>P</v>
          </cell>
          <cell r="O9360" t="str">
            <v>Ramirez, Jean</v>
          </cell>
        </row>
        <row r="9361">
          <cell r="C9361">
            <v>642615</v>
          </cell>
          <cell r="M9361" t="str">
            <v>P</v>
          </cell>
          <cell r="O9361" t="str">
            <v>Ramirez, Jean</v>
          </cell>
        </row>
        <row r="9362">
          <cell r="C9362">
            <v>642629</v>
          </cell>
          <cell r="M9362" t="str">
            <v>P</v>
          </cell>
          <cell r="O9362" t="str">
            <v>Ramirez, Emmanuel</v>
          </cell>
        </row>
        <row r="9363">
          <cell r="C9363">
            <v>644416</v>
          </cell>
          <cell r="M9363" t="str">
            <v>CF</v>
          </cell>
          <cell r="O9363" t="str">
            <v>Ramirez, Gilberto</v>
          </cell>
        </row>
        <row r="9364">
          <cell r="C9364">
            <v>644417</v>
          </cell>
          <cell r="M9364" t="str">
            <v>2B</v>
          </cell>
          <cell r="O9364" t="str">
            <v>Ramirez, Joshual</v>
          </cell>
        </row>
        <row r="9365">
          <cell r="C9365">
            <v>648499</v>
          </cell>
          <cell r="M9365" t="str">
            <v>P</v>
          </cell>
          <cell r="O9365" t="str">
            <v>Ramirez, Nector</v>
          </cell>
        </row>
        <row r="9366">
          <cell r="C9366">
            <v>650735</v>
          </cell>
          <cell r="M9366" t="str">
            <v>P</v>
          </cell>
          <cell r="O9366" t="str">
            <v>Ramirez, Leyfer</v>
          </cell>
        </row>
        <row r="9367">
          <cell r="C9367">
            <v>650826</v>
          </cell>
          <cell r="M9367" t="str">
            <v>RF</v>
          </cell>
          <cell r="O9367" t="str">
            <v>Ramirez, Eliezer</v>
          </cell>
        </row>
        <row r="9368">
          <cell r="C9368">
            <v>656873</v>
          </cell>
          <cell r="M9368" t="str">
            <v>CF</v>
          </cell>
          <cell r="O9368" t="str">
            <v>Ramirez, Raphael</v>
          </cell>
        </row>
        <row r="9369">
          <cell r="C9369">
            <v>658368</v>
          </cell>
          <cell r="M9369" t="str">
            <v>P</v>
          </cell>
          <cell r="O9369" t="str">
            <v>Ramirez, Yonathan</v>
          </cell>
        </row>
        <row r="9370">
          <cell r="C9370">
            <v>658730</v>
          </cell>
          <cell r="M9370" t="str">
            <v>3B</v>
          </cell>
          <cell r="O9370" t="str">
            <v>Ramirez, Ramon</v>
          </cell>
        </row>
        <row r="9371">
          <cell r="C9371">
            <v>658743</v>
          </cell>
          <cell r="M9371" t="str">
            <v>P</v>
          </cell>
          <cell r="O9371" t="str">
            <v>Ramirez, Luis</v>
          </cell>
        </row>
        <row r="9372">
          <cell r="C9372">
            <v>660501</v>
          </cell>
          <cell r="M9372" t="str">
            <v>P</v>
          </cell>
          <cell r="O9372" t="str">
            <v>Ramirez, Nestor</v>
          </cell>
        </row>
        <row r="9373">
          <cell r="C9373">
            <v>661152</v>
          </cell>
          <cell r="M9373" t="str">
            <v>OF</v>
          </cell>
          <cell r="O9373" t="str">
            <v>Ramirez, Yuniel</v>
          </cell>
        </row>
        <row r="9374">
          <cell r="C9374">
            <v>661391</v>
          </cell>
          <cell r="M9374" t="str">
            <v>P</v>
          </cell>
          <cell r="O9374" t="str">
            <v>Ramirez, Edwar</v>
          </cell>
        </row>
        <row r="9375">
          <cell r="C9375">
            <v>661427</v>
          </cell>
          <cell r="M9375" t="str">
            <v>P</v>
          </cell>
          <cell r="O9375" t="str">
            <v>Ramirez, Arikson</v>
          </cell>
        </row>
        <row r="9376">
          <cell r="C9376">
            <v>664591</v>
          </cell>
          <cell r="M9376" t="str">
            <v>P</v>
          </cell>
          <cell r="O9376" t="str">
            <v>Ramirez, Delvi</v>
          </cell>
        </row>
        <row r="9377">
          <cell r="C9377">
            <v>664660</v>
          </cell>
          <cell r="M9377" t="str">
            <v>SS</v>
          </cell>
          <cell r="O9377" t="str">
            <v>Ramirez, Dagin</v>
          </cell>
        </row>
        <row r="9378">
          <cell r="C9378">
            <v>665726</v>
          </cell>
          <cell r="M9378" t="str">
            <v>SS</v>
          </cell>
          <cell r="O9378" t="str">
            <v>Ramirez, Waldy</v>
          </cell>
        </row>
        <row r="9379">
          <cell r="C9379">
            <v>665865</v>
          </cell>
          <cell r="M9379" t="str">
            <v>OF</v>
          </cell>
          <cell r="O9379" t="str">
            <v>Ramirez, Juan</v>
          </cell>
        </row>
        <row r="9380">
          <cell r="C9380">
            <v>665903</v>
          </cell>
          <cell r="M9380" t="str">
            <v>P</v>
          </cell>
          <cell r="O9380" t="str">
            <v>Ramirez, Manuel</v>
          </cell>
        </row>
        <row r="9381">
          <cell r="C9381">
            <v>665972</v>
          </cell>
          <cell r="M9381" t="str">
            <v>SS</v>
          </cell>
          <cell r="O9381" t="str">
            <v>Ramirez, Yeuris</v>
          </cell>
        </row>
        <row r="9382">
          <cell r="C9382">
            <v>666651</v>
          </cell>
          <cell r="M9382" t="str">
            <v>P</v>
          </cell>
          <cell r="O9382" t="str">
            <v>Ramirez, Jose</v>
          </cell>
        </row>
        <row r="9383">
          <cell r="C9383">
            <v>666684</v>
          </cell>
          <cell r="M9383" t="str">
            <v>P</v>
          </cell>
          <cell r="O9383" t="str">
            <v>Ramirez, Miguel</v>
          </cell>
        </row>
        <row r="9384">
          <cell r="C9384">
            <v>666697</v>
          </cell>
          <cell r="M9384" t="str">
            <v>P</v>
          </cell>
          <cell r="O9384" t="str">
            <v>Ramirez, Luis</v>
          </cell>
        </row>
        <row r="9385">
          <cell r="C9385">
            <v>667693</v>
          </cell>
          <cell r="M9385" t="str">
            <v>3B</v>
          </cell>
          <cell r="O9385" t="str">
            <v>Ramirez, A.J.</v>
          </cell>
        </row>
        <row r="9386">
          <cell r="C9386">
            <v>669262</v>
          </cell>
          <cell r="M9386" t="str">
            <v>OF</v>
          </cell>
          <cell r="O9386" t="str">
            <v>Ramirez, Tyler</v>
          </cell>
        </row>
        <row r="9387">
          <cell r="C9387">
            <v>670181</v>
          </cell>
          <cell r="M9387" t="str">
            <v>C</v>
          </cell>
          <cell r="O9387" t="str">
            <v>Ramirez, Jean</v>
          </cell>
        </row>
        <row r="9388">
          <cell r="C9388">
            <v>670539</v>
          </cell>
          <cell r="M9388" t="str">
            <v>P</v>
          </cell>
          <cell r="O9388" t="str">
            <v>Ramirez, Hector</v>
          </cell>
        </row>
        <row r="9389">
          <cell r="C9389">
            <v>670990</v>
          </cell>
          <cell r="M9389" t="str">
            <v>P</v>
          </cell>
          <cell r="O9389" t="str">
            <v>Ramirez, Yohan</v>
          </cell>
        </row>
        <row r="9390">
          <cell r="C9390">
            <v>669798</v>
          </cell>
          <cell r="M9390" t="str">
            <v>C</v>
          </cell>
          <cell r="O9390" t="str">
            <v>Ramones, Gervin</v>
          </cell>
        </row>
        <row r="9391">
          <cell r="C9391">
            <v>459987</v>
          </cell>
          <cell r="M9391" t="str">
            <v>P</v>
          </cell>
          <cell r="O9391" t="str">
            <v>Ramos, Cesar</v>
          </cell>
        </row>
        <row r="9392">
          <cell r="C9392">
            <v>467092</v>
          </cell>
          <cell r="M9392" t="str">
            <v>C</v>
          </cell>
          <cell r="O9392" t="str">
            <v>Ramos, Wilson</v>
          </cell>
        </row>
        <row r="9393">
          <cell r="C9393">
            <v>514980</v>
          </cell>
          <cell r="M9393" t="str">
            <v>P</v>
          </cell>
          <cell r="O9393" t="str">
            <v>Ramos, Jhonathan</v>
          </cell>
        </row>
        <row r="9394">
          <cell r="C9394">
            <v>573109</v>
          </cell>
          <cell r="M9394" t="str">
            <v>P</v>
          </cell>
          <cell r="O9394" t="str">
            <v>Ramos, A.J.</v>
          </cell>
        </row>
        <row r="9395">
          <cell r="C9395">
            <v>591693</v>
          </cell>
          <cell r="M9395" t="str">
            <v>P</v>
          </cell>
          <cell r="O9395" t="str">
            <v>Ramos, Edubray</v>
          </cell>
        </row>
        <row r="9396">
          <cell r="C9396">
            <v>592656</v>
          </cell>
          <cell r="M9396" t="str">
            <v>RF</v>
          </cell>
          <cell r="O9396" t="str">
            <v>Ramos, Henry</v>
          </cell>
        </row>
        <row r="9397">
          <cell r="C9397">
            <v>600957</v>
          </cell>
          <cell r="M9397" t="str">
            <v>3B</v>
          </cell>
          <cell r="O9397" t="str">
            <v>Ramos, Mauricio</v>
          </cell>
        </row>
        <row r="9398">
          <cell r="C9398">
            <v>600958</v>
          </cell>
          <cell r="M9398" t="str">
            <v>C</v>
          </cell>
          <cell r="O9398" t="str">
            <v>Ramos, Natanael</v>
          </cell>
        </row>
        <row r="9399">
          <cell r="C9399">
            <v>602110</v>
          </cell>
          <cell r="M9399" t="str">
            <v>P</v>
          </cell>
          <cell r="O9399" t="str">
            <v>Ramos, Felix</v>
          </cell>
        </row>
        <row r="9400">
          <cell r="C9400">
            <v>622548</v>
          </cell>
          <cell r="M9400" t="str">
            <v>RF</v>
          </cell>
          <cell r="O9400" t="str">
            <v>Ramos, Roger</v>
          </cell>
        </row>
        <row r="9401">
          <cell r="C9401">
            <v>624401</v>
          </cell>
          <cell r="M9401" t="str">
            <v>P</v>
          </cell>
          <cell r="O9401" t="str">
            <v>Ramos, Luis</v>
          </cell>
        </row>
        <row r="9402">
          <cell r="C9402">
            <v>625349</v>
          </cell>
          <cell r="M9402" t="str">
            <v>P</v>
          </cell>
          <cell r="O9402" t="str">
            <v>Ramos, David</v>
          </cell>
        </row>
        <row r="9403">
          <cell r="C9403">
            <v>642281</v>
          </cell>
          <cell r="M9403" t="str">
            <v>3B</v>
          </cell>
          <cell r="O9403" t="str">
            <v>Ramos, Eudy</v>
          </cell>
        </row>
        <row r="9404">
          <cell r="C9404">
            <v>642410</v>
          </cell>
          <cell r="M9404" t="str">
            <v>P</v>
          </cell>
          <cell r="O9404" t="str">
            <v>Ramos, Horelbin</v>
          </cell>
        </row>
        <row r="9405">
          <cell r="C9405">
            <v>642534</v>
          </cell>
          <cell r="M9405" t="str">
            <v>P</v>
          </cell>
          <cell r="O9405" t="str">
            <v>Ramos, Emmanuel</v>
          </cell>
        </row>
        <row r="9406">
          <cell r="C9406">
            <v>642566</v>
          </cell>
          <cell r="M9406" t="str">
            <v>P</v>
          </cell>
          <cell r="O9406" t="str">
            <v>Ramos, Darwin</v>
          </cell>
        </row>
        <row r="9407">
          <cell r="C9407">
            <v>650603</v>
          </cell>
          <cell r="M9407" t="str">
            <v>P</v>
          </cell>
          <cell r="O9407" t="str">
            <v>Ramos, Jose</v>
          </cell>
        </row>
        <row r="9408">
          <cell r="C9408">
            <v>650736</v>
          </cell>
          <cell r="M9408" t="str">
            <v>P</v>
          </cell>
          <cell r="O9408" t="str">
            <v>Ramos, Daniel</v>
          </cell>
        </row>
        <row r="9409">
          <cell r="C9409">
            <v>656875</v>
          </cell>
          <cell r="M9409" t="str">
            <v>SS</v>
          </cell>
          <cell r="O9409" t="str">
            <v>Ramos, Milton</v>
          </cell>
        </row>
        <row r="9410">
          <cell r="C9410">
            <v>657732</v>
          </cell>
          <cell r="M9410" t="str">
            <v>SS</v>
          </cell>
          <cell r="O9410" t="str">
            <v>Ramos, Kelvin</v>
          </cell>
        </row>
        <row r="9411">
          <cell r="C9411">
            <v>657733</v>
          </cell>
          <cell r="M9411" t="str">
            <v>1B</v>
          </cell>
          <cell r="O9411" t="str">
            <v>Ramos, Roberto</v>
          </cell>
        </row>
        <row r="9412">
          <cell r="C9412">
            <v>659008</v>
          </cell>
          <cell r="M9412" t="str">
            <v>SS</v>
          </cell>
          <cell r="O9412" t="str">
            <v>Ramos, Graham</v>
          </cell>
        </row>
        <row r="9413">
          <cell r="C9413">
            <v>660756</v>
          </cell>
          <cell r="M9413" t="str">
            <v>P</v>
          </cell>
          <cell r="O9413" t="str">
            <v>Ramos, Eury</v>
          </cell>
        </row>
        <row r="9414">
          <cell r="C9414">
            <v>664308</v>
          </cell>
          <cell r="M9414" t="str">
            <v>P</v>
          </cell>
          <cell r="O9414" t="str">
            <v>Ramos, Reimin</v>
          </cell>
        </row>
        <row r="9415">
          <cell r="C9415">
            <v>665590</v>
          </cell>
          <cell r="M9415" t="str">
            <v>P</v>
          </cell>
          <cell r="O9415" t="str">
            <v>Ramos, Jordis</v>
          </cell>
        </row>
        <row r="9416">
          <cell r="C9416">
            <v>665805</v>
          </cell>
          <cell r="M9416" t="str">
            <v>SS</v>
          </cell>
          <cell r="O9416" t="str">
            <v>Ramos, Melvin</v>
          </cell>
        </row>
        <row r="9417">
          <cell r="C9417">
            <v>671191</v>
          </cell>
          <cell r="M9417" t="str">
            <v>OF</v>
          </cell>
          <cell r="O9417" t="str">
            <v>Ramos, Jeffrey</v>
          </cell>
        </row>
        <row r="9418">
          <cell r="C9418">
            <v>595369</v>
          </cell>
          <cell r="M9418" t="str">
            <v>CF</v>
          </cell>
          <cell r="O9418" t="str">
            <v>Ramsay, James</v>
          </cell>
        </row>
        <row r="9419">
          <cell r="C9419">
            <v>543677</v>
          </cell>
          <cell r="M9419" t="str">
            <v>P</v>
          </cell>
          <cell r="O9419" t="str">
            <v>Ramsey, Matt</v>
          </cell>
        </row>
        <row r="9420">
          <cell r="C9420">
            <v>548324</v>
          </cell>
          <cell r="M9420" t="str">
            <v>RF</v>
          </cell>
          <cell r="O9420" t="str">
            <v>Ramsey, Caleb</v>
          </cell>
        </row>
        <row r="9421">
          <cell r="C9421">
            <v>596078</v>
          </cell>
          <cell r="M9421" t="str">
            <v>P</v>
          </cell>
          <cell r="O9421" t="str">
            <v>Ramsey, Jordan</v>
          </cell>
        </row>
        <row r="9422">
          <cell r="C9422">
            <v>607256</v>
          </cell>
          <cell r="M9422" t="str">
            <v>CF</v>
          </cell>
          <cell r="O9422" t="str">
            <v>Ramsey, James</v>
          </cell>
        </row>
        <row r="9423">
          <cell r="C9423">
            <v>519168</v>
          </cell>
          <cell r="M9423" t="str">
            <v>P</v>
          </cell>
          <cell r="O9423" t="str">
            <v>Ranaudo, Anthony</v>
          </cell>
        </row>
        <row r="9424">
          <cell r="C9424">
            <v>663524</v>
          </cell>
          <cell r="M9424" t="str">
            <v>OF</v>
          </cell>
          <cell r="O9424" t="str">
            <v>Randolph, Cornelius</v>
          </cell>
        </row>
        <row r="9425">
          <cell r="C9425">
            <v>660604</v>
          </cell>
          <cell r="M9425" t="str">
            <v>P</v>
          </cell>
          <cell r="O9425" t="str">
            <v>Rangel, Alan</v>
          </cell>
        </row>
        <row r="9426">
          <cell r="C9426">
            <v>552655</v>
          </cell>
          <cell r="M9426" t="str">
            <v>C</v>
          </cell>
          <cell r="O9426" t="str">
            <v>Rankin, Pierce</v>
          </cell>
        </row>
        <row r="9427">
          <cell r="C9427">
            <v>285068</v>
          </cell>
          <cell r="M9427" t="str">
            <v>3B</v>
          </cell>
          <cell r="O9427" t="str">
            <v>Ransom, Cody</v>
          </cell>
        </row>
        <row r="9428">
          <cell r="C9428">
            <v>657254</v>
          </cell>
          <cell r="M9428" t="str">
            <v>C</v>
          </cell>
          <cell r="O9428" t="str">
            <v>Rapacz, Josh</v>
          </cell>
        </row>
        <row r="9429">
          <cell r="C9429">
            <v>449060</v>
          </cell>
          <cell r="M9429" t="str">
            <v>P</v>
          </cell>
          <cell r="O9429" t="str">
            <v>Rapada, Clay</v>
          </cell>
        </row>
        <row r="9430">
          <cell r="C9430">
            <v>458675</v>
          </cell>
          <cell r="M9430" t="str">
            <v>LF</v>
          </cell>
          <cell r="O9430" t="str">
            <v>Rasmus, Colby</v>
          </cell>
        </row>
        <row r="9431">
          <cell r="C9431">
            <v>474284</v>
          </cell>
          <cell r="M9431" t="str">
            <v>P</v>
          </cell>
          <cell r="O9431" t="str">
            <v>Rasmus, Cory</v>
          </cell>
        </row>
        <row r="9432">
          <cell r="C9432">
            <v>607694</v>
          </cell>
          <cell r="M9432" t="str">
            <v>C</v>
          </cell>
          <cell r="O9432" t="str">
            <v>Rasmus, Casey</v>
          </cell>
        </row>
        <row r="9433">
          <cell r="C9433">
            <v>519169</v>
          </cell>
          <cell r="M9433" t="str">
            <v>P</v>
          </cell>
          <cell r="O9433" t="str">
            <v>Rasmussen, Rob</v>
          </cell>
        </row>
        <row r="9434">
          <cell r="C9434">
            <v>644418</v>
          </cell>
          <cell r="M9434" t="str">
            <v>3B</v>
          </cell>
          <cell r="O9434" t="str">
            <v>Rasquin, Walter</v>
          </cell>
        </row>
        <row r="9435">
          <cell r="C9435">
            <v>665808</v>
          </cell>
          <cell r="M9435" t="str">
            <v>OF</v>
          </cell>
          <cell r="O9435" t="str">
            <v>Rasquin, Wiklerman</v>
          </cell>
        </row>
        <row r="9436">
          <cell r="C9436">
            <v>641996</v>
          </cell>
          <cell r="M9436" t="str">
            <v>P</v>
          </cell>
          <cell r="O9436" t="str">
            <v>Ratcliffe, Sean</v>
          </cell>
        </row>
        <row r="9437">
          <cell r="C9437">
            <v>543679</v>
          </cell>
          <cell r="M9437" t="str">
            <v>RF</v>
          </cell>
          <cell r="O9437" t="str">
            <v>Rathjen, Jeremy</v>
          </cell>
        </row>
        <row r="9438">
          <cell r="C9438">
            <v>664239</v>
          </cell>
          <cell r="M9438" t="str">
            <v>SS</v>
          </cell>
          <cell r="O9438" t="str">
            <v>Ratledge, Logan</v>
          </cell>
        </row>
        <row r="9439">
          <cell r="C9439">
            <v>643497</v>
          </cell>
          <cell r="M9439" t="str">
            <v>CF</v>
          </cell>
          <cell r="O9439" t="str">
            <v>Ratliff, Taylor</v>
          </cell>
        </row>
        <row r="9440">
          <cell r="C9440">
            <v>656877</v>
          </cell>
          <cell r="M9440" t="str">
            <v>P</v>
          </cell>
          <cell r="O9440" t="str">
            <v>Ratliff, Lane</v>
          </cell>
        </row>
        <row r="9441">
          <cell r="C9441">
            <v>572056</v>
          </cell>
          <cell r="M9441" t="str">
            <v>RF</v>
          </cell>
          <cell r="O9441" t="str">
            <v>Ratterree, Michael</v>
          </cell>
        </row>
        <row r="9442">
          <cell r="C9442">
            <v>659267</v>
          </cell>
          <cell r="M9442" t="str">
            <v>P</v>
          </cell>
          <cell r="O9442" t="str">
            <v>Raudes, Roniel</v>
          </cell>
        </row>
        <row r="9443">
          <cell r="C9443">
            <v>621388</v>
          </cell>
          <cell r="M9443" t="str">
            <v>P</v>
          </cell>
          <cell r="O9443" t="str">
            <v>Rauh, Brian</v>
          </cell>
        </row>
        <row r="9444">
          <cell r="C9444">
            <v>623964</v>
          </cell>
          <cell r="M9444" t="str">
            <v>P</v>
          </cell>
          <cell r="O9444" t="str">
            <v>Rauh, Jeff</v>
          </cell>
        </row>
        <row r="9445">
          <cell r="C9445">
            <v>641998</v>
          </cell>
          <cell r="M9445" t="str">
            <v>P</v>
          </cell>
          <cell r="O9445" t="str">
            <v>Ravel, Andy</v>
          </cell>
        </row>
        <row r="9446">
          <cell r="C9446">
            <v>592660</v>
          </cell>
          <cell r="M9446" t="str">
            <v>1B</v>
          </cell>
          <cell r="O9446" t="str">
            <v>Ravelo, Rangel</v>
          </cell>
        </row>
        <row r="9447">
          <cell r="C9447">
            <v>605435</v>
          </cell>
          <cell r="M9447" t="str">
            <v>P</v>
          </cell>
          <cell r="O9447" t="str">
            <v>Ravenelle, Adam</v>
          </cell>
        </row>
        <row r="9448">
          <cell r="C9448">
            <v>502051</v>
          </cell>
          <cell r="M9448" t="str">
            <v>P</v>
          </cell>
          <cell r="O9448" t="str">
            <v>Ravin, Josh</v>
          </cell>
        </row>
        <row r="9449">
          <cell r="C9449">
            <v>665024</v>
          </cell>
          <cell r="M9449" t="str">
            <v>OF</v>
          </cell>
          <cell r="O9449" t="str">
            <v>Rawe, Brandon</v>
          </cell>
        </row>
        <row r="9450">
          <cell r="C9450">
            <v>592662</v>
          </cell>
          <cell r="M9450" t="str">
            <v>P</v>
          </cell>
          <cell r="O9450" t="str">
            <v>Ray, Robbie</v>
          </cell>
        </row>
        <row r="9451">
          <cell r="C9451">
            <v>594973</v>
          </cell>
          <cell r="M9451" t="str">
            <v>RF</v>
          </cell>
          <cell r="O9451" t="str">
            <v>Ray, Lance</v>
          </cell>
        </row>
        <row r="9452">
          <cell r="C9452">
            <v>605436</v>
          </cell>
          <cell r="M9452" t="str">
            <v>P</v>
          </cell>
          <cell r="O9452" t="str">
            <v>Ray, Corey</v>
          </cell>
        </row>
        <row r="9453">
          <cell r="C9453">
            <v>607321</v>
          </cell>
          <cell r="M9453" t="str">
            <v>LF</v>
          </cell>
          <cell r="O9453" t="str">
            <v>Ray, Andrew</v>
          </cell>
        </row>
        <row r="9454">
          <cell r="C9454">
            <v>641999</v>
          </cell>
          <cell r="M9454" t="str">
            <v>OF</v>
          </cell>
          <cell r="O9454" t="str">
            <v>Ray, Corey</v>
          </cell>
        </row>
        <row r="9455">
          <cell r="C9455">
            <v>642000</v>
          </cell>
          <cell r="M9455" t="str">
            <v>OF</v>
          </cell>
          <cell r="O9455" t="str">
            <v>Ray, Jayce</v>
          </cell>
        </row>
        <row r="9456">
          <cell r="C9456">
            <v>643498</v>
          </cell>
          <cell r="M9456" t="str">
            <v>LF</v>
          </cell>
          <cell r="O9456" t="str">
            <v>Ray, Anthony</v>
          </cell>
        </row>
        <row r="9457">
          <cell r="C9457">
            <v>642001</v>
          </cell>
          <cell r="M9457" t="str">
            <v>P</v>
          </cell>
          <cell r="O9457" t="str">
            <v>Rayburn, Calvin</v>
          </cell>
        </row>
        <row r="9458">
          <cell r="C9458">
            <v>543681</v>
          </cell>
          <cell r="M9458" t="str">
            <v>P</v>
          </cell>
          <cell r="O9458" t="str">
            <v>Rayl, Mike</v>
          </cell>
        </row>
        <row r="9459">
          <cell r="C9459">
            <v>643499</v>
          </cell>
          <cell r="M9459" t="str">
            <v>P</v>
          </cell>
          <cell r="O9459" t="str">
            <v>Razo, Chris</v>
          </cell>
        </row>
        <row r="9460">
          <cell r="C9460">
            <v>607067</v>
          </cell>
          <cell r="M9460" t="str">
            <v>P</v>
          </cell>
          <cell r="O9460" t="str">
            <v>Rea, Colin</v>
          </cell>
        </row>
        <row r="9461">
          <cell r="C9461">
            <v>600466</v>
          </cell>
          <cell r="M9461" t="str">
            <v>C</v>
          </cell>
          <cell r="O9461" t="str">
            <v>Read, Raudy</v>
          </cell>
        </row>
        <row r="9462">
          <cell r="C9462">
            <v>596080</v>
          </cell>
          <cell r="M9462" t="str">
            <v>1B</v>
          </cell>
          <cell r="O9462" t="str">
            <v>Real, Alex</v>
          </cell>
        </row>
        <row r="9463">
          <cell r="C9463">
            <v>592663</v>
          </cell>
          <cell r="M9463" t="str">
            <v>C</v>
          </cell>
          <cell r="O9463" t="str">
            <v>Realmuto, J.T.</v>
          </cell>
        </row>
        <row r="9464">
          <cell r="C9464">
            <v>595371</v>
          </cell>
          <cell r="M9464" t="str">
            <v>P</v>
          </cell>
          <cell r="O9464" t="str">
            <v>Rearick, Chris</v>
          </cell>
        </row>
        <row r="9465">
          <cell r="C9465">
            <v>623496</v>
          </cell>
          <cell r="M9465" t="str">
            <v>SS</v>
          </cell>
          <cell r="O9465" t="str">
            <v>Reaves, Jared</v>
          </cell>
        </row>
        <row r="9466">
          <cell r="C9466">
            <v>621307</v>
          </cell>
          <cell r="M9466" t="str">
            <v>P</v>
          </cell>
          <cell r="O9466" t="str">
            <v>Reavis, Colton</v>
          </cell>
        </row>
        <row r="9467">
          <cell r="C9467">
            <v>665187</v>
          </cell>
          <cell r="M9467" t="str">
            <v>C</v>
          </cell>
          <cell r="O9467" t="str">
            <v>Reavis, Josh</v>
          </cell>
        </row>
        <row r="9468">
          <cell r="C9468">
            <v>596292</v>
          </cell>
          <cell r="M9468" t="str">
            <v>P</v>
          </cell>
          <cell r="O9468" t="str">
            <v>Recchia, Mike</v>
          </cell>
        </row>
        <row r="9469">
          <cell r="C9469">
            <v>656041</v>
          </cell>
          <cell r="M9469" t="str">
            <v>3B</v>
          </cell>
          <cell r="O9469" t="str">
            <v>Recio, Jonathan</v>
          </cell>
        </row>
        <row r="9470">
          <cell r="C9470">
            <v>489232</v>
          </cell>
          <cell r="M9470" t="str">
            <v>C</v>
          </cell>
          <cell r="O9470" t="str">
            <v>Recker, Anthony</v>
          </cell>
        </row>
        <row r="9471">
          <cell r="C9471">
            <v>502210</v>
          </cell>
          <cell r="M9471" t="str">
            <v>RF</v>
          </cell>
          <cell r="O9471" t="str">
            <v>Reddick, Josh</v>
          </cell>
        </row>
        <row r="9472">
          <cell r="C9472">
            <v>605438</v>
          </cell>
          <cell r="M9472" t="str">
            <v>C</v>
          </cell>
          <cell r="O9472" t="str">
            <v>Redman, Hunter</v>
          </cell>
        </row>
        <row r="9473">
          <cell r="C9473">
            <v>607696</v>
          </cell>
          <cell r="M9473" t="str">
            <v>P</v>
          </cell>
          <cell r="O9473" t="str">
            <v>Redman, Reid</v>
          </cell>
        </row>
        <row r="9474">
          <cell r="C9474">
            <v>445170</v>
          </cell>
          <cell r="M9474" t="str">
            <v>P</v>
          </cell>
          <cell r="O9474" t="str">
            <v>Redmond, Todd</v>
          </cell>
        </row>
        <row r="9475">
          <cell r="C9475">
            <v>519175</v>
          </cell>
          <cell r="M9475" t="str">
            <v>P</v>
          </cell>
          <cell r="O9475" t="str">
            <v>Reed, Evan</v>
          </cell>
        </row>
        <row r="9476">
          <cell r="C9476">
            <v>572058</v>
          </cell>
          <cell r="M9476" t="str">
            <v>P</v>
          </cell>
          <cell r="O9476" t="str">
            <v>Reed, Nate</v>
          </cell>
        </row>
        <row r="9477">
          <cell r="C9477">
            <v>592665</v>
          </cell>
          <cell r="M9477" t="str">
            <v>P</v>
          </cell>
          <cell r="O9477" t="str">
            <v>Reed, Addison</v>
          </cell>
        </row>
        <row r="9478">
          <cell r="C9478">
            <v>592666</v>
          </cell>
          <cell r="M9478" t="str">
            <v>P</v>
          </cell>
          <cell r="O9478" t="str">
            <v>Reed, Austin</v>
          </cell>
        </row>
        <row r="9479">
          <cell r="C9479">
            <v>596082</v>
          </cell>
          <cell r="M9479" t="str">
            <v>P</v>
          </cell>
          <cell r="O9479" t="str">
            <v>Reed, Jake</v>
          </cell>
        </row>
        <row r="9480">
          <cell r="C9480">
            <v>605439</v>
          </cell>
          <cell r="M9480" t="str">
            <v>RF</v>
          </cell>
          <cell r="O9480" t="str">
            <v>Reed, Michael</v>
          </cell>
        </row>
        <row r="9481">
          <cell r="C9481">
            <v>607068</v>
          </cell>
          <cell r="M9481" t="str">
            <v>P</v>
          </cell>
          <cell r="O9481" t="str">
            <v>Reed, Chris</v>
          </cell>
        </row>
        <row r="9482">
          <cell r="C9482">
            <v>607223</v>
          </cell>
          <cell r="M9482" t="str">
            <v>1B</v>
          </cell>
          <cell r="O9482" t="str">
            <v>Reed, A.J.</v>
          </cell>
        </row>
        <row r="9483">
          <cell r="C9483">
            <v>607415</v>
          </cell>
          <cell r="M9483" t="str">
            <v>P</v>
          </cell>
          <cell r="O9483" t="str">
            <v>Reed, Frankie</v>
          </cell>
        </row>
        <row r="9484">
          <cell r="C9484">
            <v>622223</v>
          </cell>
          <cell r="M9484" t="str">
            <v>P</v>
          </cell>
          <cell r="O9484" t="str">
            <v>Reed, Jimmy</v>
          </cell>
        </row>
        <row r="9485">
          <cell r="C9485">
            <v>642002</v>
          </cell>
          <cell r="M9485" t="str">
            <v>CF</v>
          </cell>
          <cell r="O9485" t="str">
            <v>Reed, Buddy</v>
          </cell>
        </row>
        <row r="9486">
          <cell r="C9486">
            <v>642003</v>
          </cell>
          <cell r="M9486" t="str">
            <v>P</v>
          </cell>
          <cell r="O9486" t="str">
            <v>Reed, Cody</v>
          </cell>
        </row>
        <row r="9487">
          <cell r="C9487">
            <v>656880</v>
          </cell>
          <cell r="M9487" t="str">
            <v>P</v>
          </cell>
          <cell r="O9487" t="str">
            <v>Reed, Cody</v>
          </cell>
        </row>
        <row r="9488">
          <cell r="C9488">
            <v>668995</v>
          </cell>
          <cell r="M9488" t="str">
            <v>P</v>
          </cell>
          <cell r="O9488" t="str">
            <v>Reed, Remey</v>
          </cell>
        </row>
        <row r="9489">
          <cell r="C9489">
            <v>656882</v>
          </cell>
          <cell r="M9489" t="str">
            <v>P</v>
          </cell>
          <cell r="O9489" t="str">
            <v>Reese, Monte'</v>
          </cell>
        </row>
        <row r="9490">
          <cell r="C9490">
            <v>656883</v>
          </cell>
          <cell r="M9490" t="str">
            <v>C</v>
          </cell>
          <cell r="O9490" t="str">
            <v>Reetz, Jakson</v>
          </cell>
        </row>
        <row r="9491">
          <cell r="C9491">
            <v>643500</v>
          </cell>
          <cell r="M9491" t="str">
            <v>C</v>
          </cell>
          <cell r="O9491" t="str">
            <v>Reeves, Mike</v>
          </cell>
        </row>
        <row r="9492">
          <cell r="C9492">
            <v>656884</v>
          </cell>
          <cell r="M9492" t="str">
            <v>P</v>
          </cell>
          <cell r="O9492" t="str">
            <v>Reeves, Chad</v>
          </cell>
        </row>
        <row r="9493">
          <cell r="C9493">
            <v>656885</v>
          </cell>
          <cell r="M9493" t="str">
            <v>P</v>
          </cell>
          <cell r="O9493" t="str">
            <v>Reeves, James</v>
          </cell>
        </row>
        <row r="9494">
          <cell r="C9494">
            <v>608701</v>
          </cell>
          <cell r="M9494" t="str">
            <v>2B</v>
          </cell>
          <cell r="O9494" t="str">
            <v>Refsnyder, Rob</v>
          </cell>
        </row>
        <row r="9495">
          <cell r="C9495">
            <v>609043</v>
          </cell>
          <cell r="M9495" t="str">
            <v>P</v>
          </cell>
          <cell r="O9495" t="str">
            <v>Regalado, Jose</v>
          </cell>
        </row>
        <row r="9496">
          <cell r="C9496">
            <v>553891</v>
          </cell>
          <cell r="M9496" t="str">
            <v>SS</v>
          </cell>
          <cell r="O9496" t="str">
            <v>Reginatto, Leonardo</v>
          </cell>
        </row>
        <row r="9497">
          <cell r="C9497">
            <v>662946</v>
          </cell>
          <cell r="M9497" t="str">
            <v>OF</v>
          </cell>
          <cell r="O9497" t="str">
            <v>Regis, Cody</v>
          </cell>
        </row>
        <row r="9498">
          <cell r="C9498">
            <v>660064</v>
          </cell>
          <cell r="M9498" t="str">
            <v>P</v>
          </cell>
          <cell r="O9498" t="str">
            <v>Regnault, Kyle</v>
          </cell>
        </row>
        <row r="9499">
          <cell r="C9499">
            <v>666685</v>
          </cell>
          <cell r="M9499" t="str">
            <v>C</v>
          </cell>
          <cell r="O9499" t="str">
            <v>Regnault, Andres</v>
          </cell>
        </row>
        <row r="9500">
          <cell r="C9500">
            <v>623300</v>
          </cell>
          <cell r="M9500" t="str">
            <v>C</v>
          </cell>
          <cell r="O9500" t="str">
            <v>Rei, Austin</v>
          </cell>
        </row>
        <row r="9501">
          <cell r="C9501">
            <v>474256</v>
          </cell>
          <cell r="M9501" t="str">
            <v>P</v>
          </cell>
          <cell r="O9501" t="str">
            <v>Reid, Ryan</v>
          </cell>
        </row>
        <row r="9502">
          <cell r="C9502">
            <v>668216</v>
          </cell>
          <cell r="M9502" t="str">
            <v>P</v>
          </cell>
          <cell r="O9502" t="str">
            <v>Reid, Jonny</v>
          </cell>
        </row>
        <row r="9503">
          <cell r="C9503">
            <v>595372</v>
          </cell>
          <cell r="M9503" t="str">
            <v>3B</v>
          </cell>
          <cell r="O9503" t="str">
            <v>Reida, Matt</v>
          </cell>
        </row>
        <row r="9504">
          <cell r="C9504">
            <v>645160</v>
          </cell>
          <cell r="M9504" t="str">
            <v>P</v>
          </cell>
          <cell r="O9504" t="str">
            <v>Reid-Foley, David</v>
          </cell>
        </row>
        <row r="9505">
          <cell r="C9505">
            <v>656887</v>
          </cell>
          <cell r="M9505" t="str">
            <v>P</v>
          </cell>
          <cell r="O9505" t="str">
            <v>Reid-Foley, Sean</v>
          </cell>
        </row>
        <row r="9506">
          <cell r="C9506">
            <v>658257</v>
          </cell>
          <cell r="M9506" t="str">
            <v>P</v>
          </cell>
          <cell r="O9506" t="str">
            <v>Reidt, Andrew</v>
          </cell>
        </row>
        <row r="9507">
          <cell r="C9507">
            <v>519179</v>
          </cell>
          <cell r="M9507" t="str">
            <v>P</v>
          </cell>
          <cell r="O9507" t="str">
            <v>Reifer, Adam</v>
          </cell>
        </row>
        <row r="9508">
          <cell r="C9508">
            <v>657735</v>
          </cell>
          <cell r="M9508" t="str">
            <v>C</v>
          </cell>
          <cell r="O9508" t="str">
            <v>Reiher, Kevin</v>
          </cell>
        </row>
        <row r="9509">
          <cell r="C9509">
            <v>642004</v>
          </cell>
          <cell r="M9509" t="str">
            <v>P</v>
          </cell>
          <cell r="O9509" t="str">
            <v>Reilly, Reed</v>
          </cell>
        </row>
        <row r="9510">
          <cell r="C9510">
            <v>460099</v>
          </cell>
          <cell r="M9510" t="str">
            <v>LF</v>
          </cell>
          <cell r="O9510" t="str">
            <v>Reimold, Nolan</v>
          </cell>
        </row>
        <row r="9511">
          <cell r="C9511">
            <v>541651</v>
          </cell>
          <cell r="M9511" t="str">
            <v>C</v>
          </cell>
          <cell r="O9511" t="str">
            <v>Reina, Adolfo</v>
          </cell>
        </row>
        <row r="9512">
          <cell r="C9512">
            <v>622425</v>
          </cell>
          <cell r="M9512" t="str">
            <v>P</v>
          </cell>
          <cell r="O9512" t="str">
            <v>Reina, Richard</v>
          </cell>
        </row>
        <row r="9513">
          <cell r="C9513">
            <v>665840</v>
          </cell>
          <cell r="M9513" t="str">
            <v>C</v>
          </cell>
          <cell r="O9513" t="str">
            <v>Reina, Carlos</v>
          </cell>
        </row>
        <row r="9514">
          <cell r="C9514">
            <v>448656</v>
          </cell>
          <cell r="M9514" t="str">
            <v>P</v>
          </cell>
          <cell r="O9514" t="str">
            <v>Reineke, Chad</v>
          </cell>
        </row>
        <row r="9515">
          <cell r="C9515">
            <v>595373</v>
          </cell>
          <cell r="M9515" t="str">
            <v>SS</v>
          </cell>
          <cell r="O9515" t="str">
            <v>Reinheimer, Jack</v>
          </cell>
        </row>
        <row r="9516">
          <cell r="C9516">
            <v>643617</v>
          </cell>
          <cell r="M9516" t="str">
            <v>P</v>
          </cell>
          <cell r="O9516" t="str">
            <v>Reininger, Zac</v>
          </cell>
        </row>
        <row r="9517">
          <cell r="C9517">
            <v>642386</v>
          </cell>
          <cell r="M9517" t="str">
            <v>P</v>
          </cell>
          <cell r="O9517" t="str">
            <v>Reinoso, Gregory</v>
          </cell>
        </row>
        <row r="9518">
          <cell r="C9518">
            <v>645798</v>
          </cell>
          <cell r="M9518" t="str">
            <v>C</v>
          </cell>
          <cell r="O9518" t="str">
            <v>Reistetter, Matt</v>
          </cell>
        </row>
        <row r="9519">
          <cell r="C9519">
            <v>605440</v>
          </cell>
          <cell r="M9519" t="str">
            <v>SS</v>
          </cell>
          <cell r="O9519" t="str">
            <v>Relaford, Travious</v>
          </cell>
        </row>
        <row r="9520">
          <cell r="C9520">
            <v>607331</v>
          </cell>
          <cell r="M9520" t="str">
            <v>P</v>
          </cell>
          <cell r="O9520" t="str">
            <v>Remer, Jordan</v>
          </cell>
        </row>
        <row r="9521">
          <cell r="C9521">
            <v>623925</v>
          </cell>
          <cell r="M9521" t="str">
            <v>C</v>
          </cell>
          <cell r="O9521" t="str">
            <v>Remes, Tim</v>
          </cell>
        </row>
        <row r="9522">
          <cell r="C9522">
            <v>621545</v>
          </cell>
          <cell r="M9522" t="str">
            <v>3B</v>
          </cell>
          <cell r="O9522" t="str">
            <v>Remillard, Zach</v>
          </cell>
        </row>
        <row r="9523">
          <cell r="C9523">
            <v>642005</v>
          </cell>
          <cell r="M9523" t="str">
            <v>C</v>
          </cell>
          <cell r="O9523" t="str">
            <v>Remillard, Will</v>
          </cell>
        </row>
        <row r="9524">
          <cell r="C9524">
            <v>643501</v>
          </cell>
          <cell r="M9524" t="str">
            <v>P</v>
          </cell>
          <cell r="O9524" t="str">
            <v>Remillard, Travis</v>
          </cell>
        </row>
        <row r="9525">
          <cell r="C9525">
            <v>666014</v>
          </cell>
          <cell r="M9525" t="str">
            <v>SS</v>
          </cell>
          <cell r="O9525" t="str">
            <v>Remy, Danielito</v>
          </cell>
        </row>
        <row r="9526">
          <cell r="C9526">
            <v>573113</v>
          </cell>
          <cell r="M9526" t="str">
            <v>2B</v>
          </cell>
          <cell r="O9526" t="str">
            <v>Renda, Tony</v>
          </cell>
        </row>
        <row r="9527">
          <cell r="C9527">
            <v>543685</v>
          </cell>
          <cell r="M9527" t="str">
            <v>3B</v>
          </cell>
          <cell r="O9527" t="str">
            <v>Rendon, Anthony</v>
          </cell>
        </row>
        <row r="9528">
          <cell r="C9528">
            <v>592669</v>
          </cell>
          <cell r="M9528" t="str">
            <v>RF</v>
          </cell>
          <cell r="O9528" t="str">
            <v>Renfroe, Hunter</v>
          </cell>
        </row>
        <row r="9529">
          <cell r="C9529">
            <v>574968</v>
          </cell>
          <cell r="M9529" t="str">
            <v>P</v>
          </cell>
          <cell r="O9529" t="str">
            <v>Rengel, Luis</v>
          </cell>
        </row>
        <row r="9530">
          <cell r="C9530">
            <v>651006</v>
          </cell>
          <cell r="M9530" t="str">
            <v>2B</v>
          </cell>
          <cell r="O9530" t="str">
            <v>Rengel, Luis</v>
          </cell>
        </row>
        <row r="9531">
          <cell r="C9531">
            <v>650859</v>
          </cell>
          <cell r="M9531" t="str">
            <v>2B</v>
          </cell>
          <cell r="O9531" t="str">
            <v>Rengifo, Luis</v>
          </cell>
        </row>
        <row r="9532">
          <cell r="C9532">
            <v>658428</v>
          </cell>
          <cell r="M9532" t="str">
            <v>P</v>
          </cell>
          <cell r="O9532" t="str">
            <v>Rengifo, Juan</v>
          </cell>
        </row>
        <row r="9533">
          <cell r="C9533">
            <v>519182</v>
          </cell>
          <cell r="M9533" t="str">
            <v>P</v>
          </cell>
          <cell r="O9533" t="str">
            <v>Renken, Daniel</v>
          </cell>
        </row>
        <row r="9534">
          <cell r="C9534">
            <v>621154</v>
          </cell>
          <cell r="M9534" t="str">
            <v>P</v>
          </cell>
          <cell r="O9534" t="str">
            <v>Rennie, Luc</v>
          </cell>
        </row>
        <row r="9535">
          <cell r="C9535">
            <v>596085</v>
          </cell>
          <cell r="M9535" t="str">
            <v>P</v>
          </cell>
          <cell r="O9535" t="str">
            <v>Renzi, Sean</v>
          </cell>
        </row>
        <row r="9536">
          <cell r="C9536">
            <v>650387</v>
          </cell>
          <cell r="M9536" t="str">
            <v>P</v>
          </cell>
          <cell r="O9536" t="str">
            <v>Requena, Hildemaro</v>
          </cell>
        </row>
        <row r="9537">
          <cell r="C9537">
            <v>650518</v>
          </cell>
          <cell r="M9537" t="str">
            <v>P</v>
          </cell>
          <cell r="O9537" t="str">
            <v>Requena, Alejandro</v>
          </cell>
        </row>
        <row r="9538">
          <cell r="C9538">
            <v>660807</v>
          </cell>
          <cell r="M9538" t="str">
            <v>OF</v>
          </cell>
          <cell r="O9538" t="str">
            <v>Requena, Carlos</v>
          </cell>
        </row>
        <row r="9539">
          <cell r="C9539">
            <v>434592</v>
          </cell>
          <cell r="M9539" t="str">
            <v>P</v>
          </cell>
          <cell r="O9539" t="str">
            <v>Resop, Chris</v>
          </cell>
        </row>
        <row r="9540">
          <cell r="C9540">
            <v>522728</v>
          </cell>
          <cell r="M9540" t="str">
            <v>3B</v>
          </cell>
          <cell r="O9540" t="str">
            <v>Retherford, C.J.</v>
          </cell>
        </row>
        <row r="9541">
          <cell r="C9541">
            <v>670641</v>
          </cell>
          <cell r="M9541" t="str">
            <v>IF</v>
          </cell>
          <cell r="O9541" t="str">
            <v>Reveles, Steven</v>
          </cell>
        </row>
        <row r="9542">
          <cell r="C9542">
            <v>519184</v>
          </cell>
          <cell r="M9542" t="str">
            <v>CF</v>
          </cell>
          <cell r="O9542" t="str">
            <v>Revere, Ben</v>
          </cell>
        </row>
        <row r="9543">
          <cell r="C9543">
            <v>622762</v>
          </cell>
          <cell r="M9543" t="str">
            <v>C</v>
          </cell>
          <cell r="O9543" t="str">
            <v>Rey, Victor</v>
          </cell>
        </row>
        <row r="9544">
          <cell r="C9544">
            <v>121096</v>
          </cell>
          <cell r="M9544" t="str">
            <v>P</v>
          </cell>
          <cell r="O9544" t="str">
            <v>Reyes, Dennys</v>
          </cell>
        </row>
        <row r="9545">
          <cell r="C9545">
            <v>407813</v>
          </cell>
          <cell r="M9545" t="str">
            <v>OF</v>
          </cell>
          <cell r="O9545" t="str">
            <v>Reyes, Rene</v>
          </cell>
        </row>
        <row r="9546">
          <cell r="C9546">
            <v>408314</v>
          </cell>
          <cell r="M9546" t="str">
            <v>SS</v>
          </cell>
          <cell r="O9546" t="str">
            <v>Reyes, Jose</v>
          </cell>
        </row>
        <row r="9547">
          <cell r="C9547">
            <v>457456</v>
          </cell>
          <cell r="M9547" t="str">
            <v>P</v>
          </cell>
          <cell r="O9547" t="str">
            <v>Reyes, Jo-Jo</v>
          </cell>
        </row>
        <row r="9548">
          <cell r="C9548">
            <v>542335</v>
          </cell>
          <cell r="M9548" t="str">
            <v>SS</v>
          </cell>
          <cell r="O9548" t="str">
            <v>Reyes, Robelys</v>
          </cell>
        </row>
        <row r="9549">
          <cell r="C9549">
            <v>547862</v>
          </cell>
          <cell r="M9549" t="str">
            <v>P</v>
          </cell>
          <cell r="O9549" t="str">
            <v>Reyes, David</v>
          </cell>
        </row>
        <row r="9550">
          <cell r="C9550">
            <v>554239</v>
          </cell>
          <cell r="M9550" t="str">
            <v>2B</v>
          </cell>
          <cell r="O9550" t="str">
            <v>Reyes, Elmer</v>
          </cell>
        </row>
        <row r="9551">
          <cell r="C9551">
            <v>554240</v>
          </cell>
          <cell r="M9551" t="str">
            <v>P</v>
          </cell>
          <cell r="O9551" t="str">
            <v>Reyes, Manolo</v>
          </cell>
        </row>
        <row r="9552">
          <cell r="C9552">
            <v>572064</v>
          </cell>
          <cell r="M9552" t="str">
            <v>P</v>
          </cell>
          <cell r="O9552" t="str">
            <v>Reyes, Jorge</v>
          </cell>
        </row>
        <row r="9553">
          <cell r="C9553">
            <v>592670</v>
          </cell>
          <cell r="M9553" t="str">
            <v>P</v>
          </cell>
          <cell r="O9553" t="str">
            <v>Reyes, Jimmy</v>
          </cell>
        </row>
        <row r="9554">
          <cell r="C9554">
            <v>593581</v>
          </cell>
          <cell r="M9554" t="str">
            <v>P</v>
          </cell>
          <cell r="O9554" t="str">
            <v>Reyes, Julio</v>
          </cell>
        </row>
        <row r="9555">
          <cell r="C9555">
            <v>593675</v>
          </cell>
          <cell r="M9555" t="str">
            <v>P</v>
          </cell>
          <cell r="O9555" t="str">
            <v>Reyes, Persio</v>
          </cell>
        </row>
        <row r="9556">
          <cell r="C9556">
            <v>593676</v>
          </cell>
          <cell r="M9556" t="str">
            <v>P</v>
          </cell>
          <cell r="O9556" t="str">
            <v>Reyes, Ruben</v>
          </cell>
        </row>
        <row r="9557">
          <cell r="C9557">
            <v>596255</v>
          </cell>
          <cell r="M9557" t="str">
            <v>P</v>
          </cell>
          <cell r="O9557" t="str">
            <v>Reyes, Jose</v>
          </cell>
        </row>
        <row r="9558">
          <cell r="C9558">
            <v>601973</v>
          </cell>
          <cell r="M9558" t="str">
            <v>P</v>
          </cell>
          <cell r="O9558" t="str">
            <v>Reyes, Genison</v>
          </cell>
        </row>
        <row r="9559">
          <cell r="C9559">
            <v>602112</v>
          </cell>
          <cell r="M9559" t="str">
            <v>SS</v>
          </cell>
          <cell r="O9559" t="str">
            <v>Reyes, Alfredo</v>
          </cell>
        </row>
        <row r="9560">
          <cell r="C9560">
            <v>606141</v>
          </cell>
          <cell r="M9560" t="str">
            <v>P</v>
          </cell>
          <cell r="O9560" t="str">
            <v>Reyes, Scarlyn</v>
          </cell>
        </row>
        <row r="9561">
          <cell r="C9561">
            <v>606168</v>
          </cell>
          <cell r="M9561" t="str">
            <v>2B</v>
          </cell>
          <cell r="O9561" t="str">
            <v>Reyes, Allison</v>
          </cell>
        </row>
        <row r="9562">
          <cell r="C9562">
            <v>607070</v>
          </cell>
          <cell r="M9562" t="str">
            <v>P</v>
          </cell>
          <cell r="O9562" t="str">
            <v>Reyes, Mark</v>
          </cell>
        </row>
        <row r="9563">
          <cell r="C9563">
            <v>608958</v>
          </cell>
          <cell r="M9563" t="str">
            <v>C</v>
          </cell>
          <cell r="O9563" t="str">
            <v>Reyes, Patrick</v>
          </cell>
        </row>
        <row r="9564">
          <cell r="C9564">
            <v>614177</v>
          </cell>
          <cell r="M9564" t="str">
            <v>RF</v>
          </cell>
          <cell r="O9564" t="str">
            <v>Reyes, Franmil</v>
          </cell>
        </row>
        <row r="9565">
          <cell r="C9565">
            <v>621052</v>
          </cell>
          <cell r="M9565" t="str">
            <v>P</v>
          </cell>
          <cell r="O9565" t="str">
            <v>Reyes, Alex</v>
          </cell>
        </row>
        <row r="9566">
          <cell r="C9566">
            <v>622103</v>
          </cell>
          <cell r="M9566" t="str">
            <v>P</v>
          </cell>
          <cell r="O9566" t="str">
            <v>Reyes, Gerardo</v>
          </cell>
        </row>
        <row r="9567">
          <cell r="C9567">
            <v>622569</v>
          </cell>
          <cell r="M9567" t="str">
            <v>2B</v>
          </cell>
          <cell r="O9567" t="str">
            <v>Reyes, Pablo</v>
          </cell>
        </row>
        <row r="9568">
          <cell r="C9568">
            <v>622580</v>
          </cell>
          <cell r="M9568" t="str">
            <v>3B</v>
          </cell>
          <cell r="O9568" t="str">
            <v>Reyes, Angel</v>
          </cell>
        </row>
        <row r="9569">
          <cell r="C9569">
            <v>622682</v>
          </cell>
          <cell r="M9569" t="str">
            <v>RF</v>
          </cell>
          <cell r="O9569" t="str">
            <v>Reyes, Victor</v>
          </cell>
        </row>
        <row r="9570">
          <cell r="C9570">
            <v>622753</v>
          </cell>
          <cell r="M9570" t="str">
            <v>P</v>
          </cell>
          <cell r="O9570" t="str">
            <v>Reyes, Aderlis</v>
          </cell>
        </row>
        <row r="9571">
          <cell r="C9571">
            <v>625600</v>
          </cell>
          <cell r="M9571" t="str">
            <v>RF</v>
          </cell>
          <cell r="O9571" t="str">
            <v>Reyes, Randy</v>
          </cell>
        </row>
        <row r="9572">
          <cell r="C9572">
            <v>635543</v>
          </cell>
          <cell r="M9572" t="str">
            <v>P</v>
          </cell>
          <cell r="O9572" t="str">
            <v>Reyes, Bernardo</v>
          </cell>
        </row>
        <row r="9573">
          <cell r="C9573">
            <v>642007</v>
          </cell>
          <cell r="M9573" t="str">
            <v>P</v>
          </cell>
          <cell r="O9573" t="str">
            <v>Reyes, Arturo</v>
          </cell>
        </row>
        <row r="9574">
          <cell r="C9574">
            <v>642316</v>
          </cell>
          <cell r="M9574" t="str">
            <v>C</v>
          </cell>
          <cell r="O9574" t="str">
            <v>Reyes, Brian</v>
          </cell>
        </row>
        <row r="9575">
          <cell r="C9575">
            <v>642369</v>
          </cell>
          <cell r="M9575" t="str">
            <v>P</v>
          </cell>
          <cell r="O9575" t="str">
            <v>Reyes, Junior</v>
          </cell>
        </row>
        <row r="9576">
          <cell r="C9576">
            <v>642384</v>
          </cell>
          <cell r="M9576" t="str">
            <v>P</v>
          </cell>
          <cell r="O9576" t="str">
            <v>Reyes, Ramon</v>
          </cell>
        </row>
        <row r="9577">
          <cell r="C9577">
            <v>642431</v>
          </cell>
          <cell r="M9577" t="str">
            <v>OF</v>
          </cell>
          <cell r="O9577" t="str">
            <v>Reyes, Yunior</v>
          </cell>
        </row>
        <row r="9578">
          <cell r="C9578">
            <v>642530</v>
          </cell>
          <cell r="M9578" t="str">
            <v>P</v>
          </cell>
          <cell r="O9578" t="str">
            <v>Reyes, Luis</v>
          </cell>
        </row>
        <row r="9579">
          <cell r="C9579">
            <v>650525</v>
          </cell>
          <cell r="M9579" t="str">
            <v>2B</v>
          </cell>
          <cell r="O9579" t="str">
            <v>Reyes, Jose</v>
          </cell>
        </row>
        <row r="9580">
          <cell r="C9580">
            <v>650672</v>
          </cell>
          <cell r="M9580" t="str">
            <v>3B</v>
          </cell>
          <cell r="O9580" t="str">
            <v>Reyes, Yefry</v>
          </cell>
        </row>
        <row r="9581">
          <cell r="C9581">
            <v>650870</v>
          </cell>
          <cell r="M9581" t="str">
            <v>P</v>
          </cell>
          <cell r="O9581" t="str">
            <v>Reyes, Prebito</v>
          </cell>
        </row>
        <row r="9582">
          <cell r="C9582">
            <v>655997</v>
          </cell>
          <cell r="M9582" t="str">
            <v>3B</v>
          </cell>
          <cell r="O9582" t="str">
            <v>Reyes, Jomar</v>
          </cell>
        </row>
        <row r="9583">
          <cell r="C9583">
            <v>656116</v>
          </cell>
          <cell r="M9583" t="str">
            <v>P</v>
          </cell>
          <cell r="O9583" t="str">
            <v>Reyes, Ricardo</v>
          </cell>
        </row>
        <row r="9584">
          <cell r="C9584">
            <v>660299</v>
          </cell>
          <cell r="M9584" t="str">
            <v>2B</v>
          </cell>
          <cell r="O9584" t="str">
            <v>Reyes, Edwin</v>
          </cell>
        </row>
        <row r="9585">
          <cell r="C9585">
            <v>660593</v>
          </cell>
          <cell r="M9585" t="str">
            <v>P</v>
          </cell>
          <cell r="O9585" t="str">
            <v>Reyes, Denyi</v>
          </cell>
        </row>
        <row r="9586">
          <cell r="C9586">
            <v>660794</v>
          </cell>
          <cell r="M9586" t="str">
            <v>OF</v>
          </cell>
          <cell r="O9586" t="str">
            <v>Reyes, Alvaro</v>
          </cell>
        </row>
        <row r="9587">
          <cell r="C9587">
            <v>660875</v>
          </cell>
          <cell r="M9587" t="str">
            <v>P</v>
          </cell>
          <cell r="O9587" t="str">
            <v>Reyes, Jesus</v>
          </cell>
        </row>
        <row r="9588">
          <cell r="C9588">
            <v>665485</v>
          </cell>
          <cell r="M9588" t="str">
            <v>OF</v>
          </cell>
          <cell r="O9588" t="str">
            <v>Reyes, Franklin</v>
          </cell>
        </row>
        <row r="9589">
          <cell r="C9589">
            <v>665961</v>
          </cell>
          <cell r="M9589" t="str">
            <v>P</v>
          </cell>
          <cell r="O9589" t="str">
            <v>Reyes, Adonis</v>
          </cell>
        </row>
        <row r="9590">
          <cell r="C9590">
            <v>666017</v>
          </cell>
          <cell r="M9590" t="str">
            <v>OF</v>
          </cell>
          <cell r="O9590" t="str">
            <v>Reyes, Ruben</v>
          </cell>
        </row>
        <row r="9591">
          <cell r="C9591">
            <v>666809</v>
          </cell>
          <cell r="M9591" t="str">
            <v>P</v>
          </cell>
          <cell r="O9591" t="str">
            <v>Reyes, Jesus</v>
          </cell>
        </row>
        <row r="9592">
          <cell r="C9592">
            <v>667305</v>
          </cell>
          <cell r="M9592" t="str">
            <v>P</v>
          </cell>
          <cell r="O9592" t="str">
            <v>Reyes, Meliton</v>
          </cell>
        </row>
        <row r="9593">
          <cell r="C9593">
            <v>667598</v>
          </cell>
          <cell r="M9593" t="str">
            <v>P</v>
          </cell>
          <cell r="O9593" t="str">
            <v>Reyes, Emmanuel</v>
          </cell>
        </row>
        <row r="9594">
          <cell r="C9594">
            <v>667828</v>
          </cell>
          <cell r="M9594" t="str">
            <v>SS</v>
          </cell>
          <cell r="O9594" t="str">
            <v>Reyes, Wilmer</v>
          </cell>
        </row>
        <row r="9595">
          <cell r="C9595">
            <v>669787</v>
          </cell>
          <cell r="M9595" t="str">
            <v>P</v>
          </cell>
          <cell r="O9595" t="str">
            <v>Reyes, Jean</v>
          </cell>
        </row>
        <row r="9596">
          <cell r="C9596">
            <v>669851</v>
          </cell>
          <cell r="M9596" t="str">
            <v>SS</v>
          </cell>
          <cell r="O9596" t="str">
            <v>Reyes, Jose</v>
          </cell>
        </row>
        <row r="9597">
          <cell r="C9597">
            <v>670001</v>
          </cell>
          <cell r="M9597" t="str">
            <v>OF</v>
          </cell>
          <cell r="O9597" t="str">
            <v>Reyna, Rosandel</v>
          </cell>
        </row>
        <row r="9598">
          <cell r="C9598">
            <v>448602</v>
          </cell>
          <cell r="M9598" t="str">
            <v>1B</v>
          </cell>
          <cell r="O9598" t="str">
            <v>Reynolds, Mark</v>
          </cell>
        </row>
        <row r="9599">
          <cell r="C9599">
            <v>453353</v>
          </cell>
          <cell r="M9599" t="str">
            <v>P</v>
          </cell>
          <cell r="O9599" t="str">
            <v>Reynolds, Greg</v>
          </cell>
        </row>
        <row r="9600">
          <cell r="C9600">
            <v>502679</v>
          </cell>
          <cell r="M9600" t="str">
            <v>OF</v>
          </cell>
          <cell r="O9600" t="str">
            <v>Reynolds, Burt</v>
          </cell>
        </row>
        <row r="9601">
          <cell r="C9601">
            <v>519186</v>
          </cell>
          <cell r="M9601" t="str">
            <v>P</v>
          </cell>
          <cell r="O9601" t="str">
            <v>Reynolds, Matt</v>
          </cell>
        </row>
        <row r="9602">
          <cell r="C9602">
            <v>572066</v>
          </cell>
          <cell r="M9602" t="str">
            <v>P</v>
          </cell>
          <cell r="O9602" t="str">
            <v>Reynolds, Danny</v>
          </cell>
        </row>
        <row r="9603">
          <cell r="C9603">
            <v>607322</v>
          </cell>
          <cell r="M9603" t="str">
            <v>2B</v>
          </cell>
          <cell r="O9603" t="str">
            <v>Reynolds, Mikey</v>
          </cell>
        </row>
        <row r="9604">
          <cell r="C9604">
            <v>608703</v>
          </cell>
          <cell r="M9604" t="str">
            <v>SS</v>
          </cell>
          <cell r="O9604" t="str">
            <v>Reynolds, Matt</v>
          </cell>
        </row>
        <row r="9605">
          <cell r="C9605">
            <v>668804</v>
          </cell>
          <cell r="M9605" t="str">
            <v>OF</v>
          </cell>
          <cell r="O9605" t="str">
            <v>Reynolds, Bryan</v>
          </cell>
        </row>
        <row r="9606">
          <cell r="C9606">
            <v>669308</v>
          </cell>
          <cell r="M9606" t="str">
            <v>OF</v>
          </cell>
          <cell r="O9606" t="str">
            <v>Reynolds, Sean</v>
          </cell>
        </row>
        <row r="9607">
          <cell r="C9607">
            <v>593986</v>
          </cell>
          <cell r="M9607" t="str">
            <v>RF</v>
          </cell>
          <cell r="O9607" t="str">
            <v>Reynoso, Jonathan</v>
          </cell>
        </row>
        <row r="9608">
          <cell r="C9608">
            <v>596294</v>
          </cell>
          <cell r="M9608" t="str">
            <v>P</v>
          </cell>
          <cell r="O9608" t="str">
            <v>Reynoso, Javier</v>
          </cell>
        </row>
        <row r="9609">
          <cell r="C9609">
            <v>609273</v>
          </cell>
          <cell r="M9609" t="str">
            <v>3B</v>
          </cell>
          <cell r="O9609" t="str">
            <v>Reynoso, Luis</v>
          </cell>
        </row>
        <row r="9610">
          <cell r="C9610">
            <v>642385</v>
          </cell>
          <cell r="M9610" t="str">
            <v>P</v>
          </cell>
          <cell r="O9610" t="str">
            <v>Reynoso, Yorlin</v>
          </cell>
        </row>
        <row r="9611">
          <cell r="C9611">
            <v>660700</v>
          </cell>
          <cell r="M9611" t="str">
            <v>SS</v>
          </cell>
          <cell r="O9611" t="str">
            <v>Reynoso, Ronal</v>
          </cell>
        </row>
        <row r="9612">
          <cell r="C9612">
            <v>664371</v>
          </cell>
          <cell r="M9612" t="str">
            <v>C</v>
          </cell>
          <cell r="O9612" t="str">
            <v>Reynoso, Eddy</v>
          </cell>
        </row>
        <row r="9613">
          <cell r="C9613">
            <v>665978</v>
          </cell>
          <cell r="M9613" t="str">
            <v>P</v>
          </cell>
          <cell r="O9613" t="str">
            <v>Reynoso, Anderson</v>
          </cell>
        </row>
        <row r="9614">
          <cell r="C9614">
            <v>642008</v>
          </cell>
          <cell r="M9614" t="str">
            <v>P</v>
          </cell>
          <cell r="O9614" t="str">
            <v>Rhame, Jacob</v>
          </cell>
        </row>
        <row r="9615">
          <cell r="C9615">
            <v>643502</v>
          </cell>
          <cell r="M9615" t="str">
            <v>P</v>
          </cell>
          <cell r="O9615" t="str">
            <v>Rheault, Dylan</v>
          </cell>
        </row>
        <row r="9616">
          <cell r="C9616">
            <v>534648</v>
          </cell>
          <cell r="M9616" t="str">
            <v>P</v>
          </cell>
          <cell r="O9616" t="str">
            <v>Rhee, Dae-Eun</v>
          </cell>
        </row>
        <row r="9617">
          <cell r="C9617">
            <v>656889</v>
          </cell>
          <cell r="M9617" t="str">
            <v>P</v>
          </cell>
          <cell r="O9617" t="str">
            <v>Rhoades, Jeremy</v>
          </cell>
        </row>
        <row r="9618">
          <cell r="C9618">
            <v>642009</v>
          </cell>
          <cell r="M9618" t="str">
            <v>P</v>
          </cell>
          <cell r="O9618" t="str">
            <v>Rhodes, Cory</v>
          </cell>
        </row>
        <row r="9619">
          <cell r="C9619">
            <v>656890</v>
          </cell>
          <cell r="M9619" t="str">
            <v>P</v>
          </cell>
          <cell r="O9619" t="str">
            <v>Rhodes, Aaron</v>
          </cell>
        </row>
        <row r="9620">
          <cell r="C9620">
            <v>489242</v>
          </cell>
          <cell r="M9620" t="str">
            <v>2B</v>
          </cell>
          <cell r="O9620" t="str">
            <v>Rhymes, Will</v>
          </cell>
        </row>
        <row r="9621">
          <cell r="C9621">
            <v>607700</v>
          </cell>
          <cell r="M9621" t="str">
            <v>LF</v>
          </cell>
          <cell r="O9621" t="str">
            <v>Rhymes, Raph</v>
          </cell>
        </row>
        <row r="9622">
          <cell r="C9622">
            <v>607264</v>
          </cell>
          <cell r="M9622" t="str">
            <v>1B</v>
          </cell>
          <cell r="O9622" t="str">
            <v>Ribera, Jordan</v>
          </cell>
        </row>
        <row r="9623">
          <cell r="C9623">
            <v>664483</v>
          </cell>
          <cell r="M9623" t="str">
            <v>C</v>
          </cell>
          <cell r="O9623" t="str">
            <v>Ricardo, Lednier</v>
          </cell>
        </row>
        <row r="9624">
          <cell r="C9624">
            <v>446488</v>
          </cell>
          <cell r="M9624" t="str">
            <v>P</v>
          </cell>
          <cell r="O9624" t="str">
            <v>Rice, Scott</v>
          </cell>
        </row>
        <row r="9625">
          <cell r="C9625">
            <v>623305</v>
          </cell>
          <cell r="M9625" t="str">
            <v>C</v>
          </cell>
          <cell r="O9625" t="str">
            <v>Rice, Ian</v>
          </cell>
        </row>
        <row r="9626">
          <cell r="C9626">
            <v>670099</v>
          </cell>
          <cell r="M9626" t="str">
            <v>P</v>
          </cell>
          <cell r="O9626" t="str">
            <v>Rice, Zach</v>
          </cell>
        </row>
        <row r="9627">
          <cell r="C9627">
            <v>462950</v>
          </cell>
          <cell r="M9627" t="str">
            <v>2B</v>
          </cell>
          <cell r="O9627" t="str">
            <v>Richar, Danny</v>
          </cell>
        </row>
        <row r="9628">
          <cell r="C9628">
            <v>453385</v>
          </cell>
          <cell r="M9628" t="str">
            <v>P</v>
          </cell>
          <cell r="O9628" t="str">
            <v>Richard, Clayton</v>
          </cell>
        </row>
        <row r="9629">
          <cell r="C9629">
            <v>572070</v>
          </cell>
          <cell r="M9629" t="str">
            <v>P</v>
          </cell>
          <cell r="O9629" t="str">
            <v>Richards, Garrett</v>
          </cell>
        </row>
        <row r="9630">
          <cell r="C9630">
            <v>642690</v>
          </cell>
          <cell r="M9630" t="str">
            <v>2B</v>
          </cell>
          <cell r="O9630" t="str">
            <v>Richards, Jonathan</v>
          </cell>
        </row>
        <row r="9631">
          <cell r="C9631">
            <v>670950</v>
          </cell>
          <cell r="M9631" t="str">
            <v>P</v>
          </cell>
          <cell r="O9631" t="str">
            <v>Richards, Trevor</v>
          </cell>
        </row>
        <row r="9632">
          <cell r="C9632">
            <v>450580</v>
          </cell>
          <cell r="M9632" t="str">
            <v>P</v>
          </cell>
          <cell r="O9632" t="str">
            <v>Richardson, Dustin</v>
          </cell>
        </row>
        <row r="9633">
          <cell r="C9633">
            <v>460322</v>
          </cell>
          <cell r="M9633" t="str">
            <v>RF</v>
          </cell>
          <cell r="O9633" t="str">
            <v>Richardson, Antoan</v>
          </cell>
        </row>
        <row r="9634">
          <cell r="C9634">
            <v>502219</v>
          </cell>
          <cell r="M9634" t="str">
            <v>CF</v>
          </cell>
          <cell r="O9634" t="str">
            <v>Richardson, D' Vontrey</v>
          </cell>
        </row>
        <row r="9635">
          <cell r="C9635">
            <v>572072</v>
          </cell>
          <cell r="M9635" t="str">
            <v>CF</v>
          </cell>
          <cell r="O9635" t="str">
            <v>Richardson, Ronnie</v>
          </cell>
        </row>
        <row r="9636">
          <cell r="C9636">
            <v>594976</v>
          </cell>
          <cell r="M9636" t="str">
            <v>P</v>
          </cell>
          <cell r="O9636" t="str">
            <v>Richardson, David</v>
          </cell>
        </row>
        <row r="9637">
          <cell r="C9637">
            <v>622660</v>
          </cell>
          <cell r="M9637" t="str">
            <v>RF</v>
          </cell>
          <cell r="O9637" t="str">
            <v>Richardson, Denzel</v>
          </cell>
        </row>
        <row r="9638">
          <cell r="C9638">
            <v>642010</v>
          </cell>
          <cell r="M9638" t="str">
            <v>P</v>
          </cell>
          <cell r="O9638" t="str">
            <v>Richardson, Josh</v>
          </cell>
        </row>
        <row r="9639">
          <cell r="C9639">
            <v>655993</v>
          </cell>
          <cell r="M9639" t="str">
            <v>P</v>
          </cell>
          <cell r="O9639" t="str">
            <v>Richez, Michael</v>
          </cell>
        </row>
        <row r="9640">
          <cell r="C9640">
            <v>642277</v>
          </cell>
          <cell r="M9640" t="str">
            <v>3B</v>
          </cell>
          <cell r="O9640" t="str">
            <v>Richiez, Danny</v>
          </cell>
        </row>
        <row r="9641">
          <cell r="C9641">
            <v>664951</v>
          </cell>
          <cell r="M9641" t="str">
            <v>P</v>
          </cell>
          <cell r="O9641" t="str">
            <v>Richman, Jason</v>
          </cell>
        </row>
        <row r="9642">
          <cell r="C9642">
            <v>446341</v>
          </cell>
          <cell r="M9642" t="str">
            <v>P</v>
          </cell>
          <cell r="O9642" t="str">
            <v>Richmond, Scott</v>
          </cell>
        </row>
        <row r="9643">
          <cell r="C9643">
            <v>592675</v>
          </cell>
          <cell r="M9643" t="str">
            <v>RF</v>
          </cell>
          <cell r="O9643" t="str">
            <v>Richmond, Josh</v>
          </cell>
        </row>
        <row r="9644">
          <cell r="C9644">
            <v>657737</v>
          </cell>
          <cell r="M9644" t="str">
            <v>P</v>
          </cell>
          <cell r="O9644" t="str">
            <v>Richter, Harlan</v>
          </cell>
        </row>
        <row r="9645">
          <cell r="C9645">
            <v>656892</v>
          </cell>
          <cell r="M9645" t="str">
            <v>P</v>
          </cell>
          <cell r="O9645" t="str">
            <v>Richy, John</v>
          </cell>
        </row>
        <row r="9646">
          <cell r="C9646">
            <v>572073</v>
          </cell>
          <cell r="M9646" t="str">
            <v>LF</v>
          </cell>
          <cell r="O9646" t="str">
            <v>Rickard, Joey</v>
          </cell>
        </row>
        <row r="9647">
          <cell r="C9647">
            <v>607301</v>
          </cell>
          <cell r="M9647" t="str">
            <v>C</v>
          </cell>
          <cell r="O9647" t="str">
            <v>Rickles, Nick</v>
          </cell>
        </row>
        <row r="9648">
          <cell r="C9648">
            <v>605891</v>
          </cell>
          <cell r="M9648" t="str">
            <v>P</v>
          </cell>
          <cell r="O9648" t="str">
            <v>Rico, Luis</v>
          </cell>
        </row>
        <row r="9649">
          <cell r="C9649">
            <v>622366</v>
          </cell>
          <cell r="M9649" t="str">
            <v>C</v>
          </cell>
          <cell r="O9649" t="str">
            <v>Rico, Miguel</v>
          </cell>
        </row>
        <row r="9650">
          <cell r="C9650">
            <v>595375</v>
          </cell>
          <cell r="M9650" t="str">
            <v>3B</v>
          </cell>
          <cell r="O9650" t="str">
            <v>Riddle, J.T.</v>
          </cell>
        </row>
        <row r="9651">
          <cell r="C9651">
            <v>543692</v>
          </cell>
          <cell r="M9651" t="str">
            <v>P</v>
          </cell>
          <cell r="O9651" t="str">
            <v>Ridenhour, Lee</v>
          </cell>
        </row>
        <row r="9652">
          <cell r="C9652">
            <v>623231</v>
          </cell>
          <cell r="M9652" t="str">
            <v>3B</v>
          </cell>
          <cell r="O9652" t="str">
            <v>Rider, Jimmy</v>
          </cell>
        </row>
        <row r="9653">
          <cell r="C9653">
            <v>642011</v>
          </cell>
          <cell r="M9653" t="str">
            <v>LF</v>
          </cell>
          <cell r="O9653" t="str">
            <v>Ridings, Julian</v>
          </cell>
        </row>
        <row r="9654">
          <cell r="C9654">
            <v>592677</v>
          </cell>
          <cell r="M9654" t="str">
            <v>P</v>
          </cell>
          <cell r="O9654" t="str">
            <v>Riefenhauser, C.J.</v>
          </cell>
        </row>
        <row r="9655">
          <cell r="C9655">
            <v>607311</v>
          </cell>
          <cell r="M9655" t="str">
            <v>1B</v>
          </cell>
          <cell r="O9655" t="str">
            <v>Rieger, Ryan</v>
          </cell>
        </row>
        <row r="9656">
          <cell r="C9656">
            <v>669278</v>
          </cell>
          <cell r="M9656" t="str">
            <v>P</v>
          </cell>
          <cell r="O9656" t="str">
            <v>Riehl, Patrick</v>
          </cell>
        </row>
        <row r="9657">
          <cell r="C9657">
            <v>664089</v>
          </cell>
          <cell r="M9657" t="str">
            <v>P</v>
          </cell>
          <cell r="O9657" t="str">
            <v>Riekenberg, Drayton</v>
          </cell>
        </row>
        <row r="9658">
          <cell r="C9658">
            <v>516589</v>
          </cell>
          <cell r="M9658" t="str">
            <v>P</v>
          </cell>
          <cell r="O9658" t="str">
            <v>Rienzo, Andre</v>
          </cell>
        </row>
        <row r="9659">
          <cell r="C9659">
            <v>642488</v>
          </cell>
          <cell r="M9659" t="str">
            <v>RF</v>
          </cell>
          <cell r="O9659" t="str">
            <v>Rifaela, Ademar</v>
          </cell>
        </row>
        <row r="9660">
          <cell r="C9660">
            <v>664870</v>
          </cell>
          <cell r="M9660" t="str">
            <v>P</v>
          </cell>
          <cell r="O9660" t="str">
            <v>Riga, Ryan</v>
          </cell>
        </row>
        <row r="9661">
          <cell r="C9661">
            <v>650750</v>
          </cell>
          <cell r="M9661" t="str">
            <v>OF</v>
          </cell>
          <cell r="O9661" t="str">
            <v>Rigby, Gean</v>
          </cell>
        </row>
        <row r="9662">
          <cell r="C9662">
            <v>543694</v>
          </cell>
          <cell r="M9662" t="str">
            <v>OF</v>
          </cell>
          <cell r="O9662" t="str">
            <v>Riggins, Harold</v>
          </cell>
        </row>
        <row r="9663">
          <cell r="C9663">
            <v>642012</v>
          </cell>
          <cell r="M9663" t="str">
            <v>P</v>
          </cell>
          <cell r="O9663" t="str">
            <v>Riggs, Nolan</v>
          </cell>
        </row>
        <row r="9664">
          <cell r="C9664">
            <v>620442</v>
          </cell>
          <cell r="M9664" t="str">
            <v>2B</v>
          </cell>
          <cell r="O9664" t="str">
            <v>Rijo, Wendell</v>
          </cell>
        </row>
        <row r="9665">
          <cell r="C9665">
            <v>660785</v>
          </cell>
          <cell r="M9665" t="str">
            <v>OF</v>
          </cell>
          <cell r="O9665" t="str">
            <v>Rijo, Tony</v>
          </cell>
        </row>
        <row r="9666">
          <cell r="C9666">
            <v>665894</v>
          </cell>
          <cell r="M9666" t="str">
            <v>P</v>
          </cell>
          <cell r="O9666" t="str">
            <v>Rijo, Luis</v>
          </cell>
        </row>
        <row r="9667">
          <cell r="C9667">
            <v>670025</v>
          </cell>
          <cell r="M9667" t="str">
            <v>P</v>
          </cell>
          <cell r="O9667" t="str">
            <v>Rijo, Oliver</v>
          </cell>
        </row>
        <row r="9668">
          <cell r="C9668">
            <v>642013</v>
          </cell>
          <cell r="M9668" t="str">
            <v>C</v>
          </cell>
          <cell r="O9668" t="str">
            <v>Riley, John</v>
          </cell>
        </row>
        <row r="9669">
          <cell r="C9669">
            <v>663586</v>
          </cell>
          <cell r="M9669" t="str">
            <v>3B</v>
          </cell>
          <cell r="O9669" t="str">
            <v>Riley, Austin</v>
          </cell>
        </row>
        <row r="9670">
          <cell r="C9670">
            <v>517054</v>
          </cell>
          <cell r="M9670" t="str">
            <v>LF</v>
          </cell>
          <cell r="O9670" t="str">
            <v>Rincon, Edinson</v>
          </cell>
        </row>
        <row r="9671">
          <cell r="C9671">
            <v>593477</v>
          </cell>
          <cell r="M9671" t="str">
            <v>P</v>
          </cell>
          <cell r="O9671" t="str">
            <v>Rincon, Angel</v>
          </cell>
        </row>
        <row r="9672">
          <cell r="C9672">
            <v>606334</v>
          </cell>
          <cell r="M9672" t="str">
            <v>P</v>
          </cell>
          <cell r="O9672" t="str">
            <v>Rincon, Junior</v>
          </cell>
        </row>
        <row r="9673">
          <cell r="C9673">
            <v>650908</v>
          </cell>
          <cell r="M9673" t="str">
            <v>LF</v>
          </cell>
          <cell r="O9673" t="str">
            <v>Rincon, Santiago</v>
          </cell>
        </row>
        <row r="9674">
          <cell r="C9674">
            <v>665779</v>
          </cell>
          <cell r="M9674" t="str">
            <v>RF</v>
          </cell>
          <cell r="O9674" t="str">
            <v>Rincon, Carlos</v>
          </cell>
        </row>
        <row r="9675">
          <cell r="C9675">
            <v>665875</v>
          </cell>
          <cell r="M9675" t="str">
            <v>OF</v>
          </cell>
          <cell r="O9675" t="str">
            <v>Rincon, Daniel</v>
          </cell>
        </row>
        <row r="9676">
          <cell r="C9676">
            <v>665651</v>
          </cell>
          <cell r="M9676" t="str">
            <v>OF</v>
          </cell>
          <cell r="O9676" t="str">
            <v>Rincones, Diego</v>
          </cell>
        </row>
        <row r="9677">
          <cell r="C9677">
            <v>666618</v>
          </cell>
          <cell r="M9677" t="str">
            <v>OF</v>
          </cell>
          <cell r="O9677" t="str">
            <v>Rincones, Rafael</v>
          </cell>
        </row>
        <row r="9678">
          <cell r="C9678">
            <v>669005</v>
          </cell>
          <cell r="M9678" t="str">
            <v>C</v>
          </cell>
          <cell r="O9678" t="str">
            <v>Rindfleisch, Jarett</v>
          </cell>
        </row>
        <row r="9679">
          <cell r="C9679">
            <v>642014</v>
          </cell>
          <cell r="M9679" t="str">
            <v>OF</v>
          </cell>
          <cell r="O9679" t="str">
            <v>Ring, Jake</v>
          </cell>
        </row>
        <row r="9680">
          <cell r="C9680">
            <v>643505</v>
          </cell>
          <cell r="M9680" t="str">
            <v>1B</v>
          </cell>
          <cell r="O9680" t="str">
            <v>Ringo, Justin</v>
          </cell>
        </row>
        <row r="9681">
          <cell r="C9681">
            <v>670463</v>
          </cell>
          <cell r="M9681" t="str">
            <v>1B</v>
          </cell>
          <cell r="O9681" t="str">
            <v>Rinn, Robby</v>
          </cell>
        </row>
        <row r="9682">
          <cell r="C9682">
            <v>657738</v>
          </cell>
          <cell r="M9682" t="str">
            <v>2B</v>
          </cell>
          <cell r="O9682" t="str">
            <v>Riopedre, Chris</v>
          </cell>
        </row>
        <row r="9683">
          <cell r="C9683">
            <v>476225</v>
          </cell>
          <cell r="M9683" t="str">
            <v>P</v>
          </cell>
          <cell r="O9683" t="str">
            <v>Riordan, Cory</v>
          </cell>
        </row>
        <row r="9684">
          <cell r="C9684">
            <v>425567</v>
          </cell>
          <cell r="M9684" t="str">
            <v>RF</v>
          </cell>
          <cell r="O9684" t="str">
            <v>Rios, Alex</v>
          </cell>
        </row>
        <row r="9685">
          <cell r="C9685">
            <v>605441</v>
          </cell>
          <cell r="M9685" t="str">
            <v>P</v>
          </cell>
          <cell r="O9685" t="str">
            <v>Rios, Yacksel</v>
          </cell>
        </row>
        <row r="9686">
          <cell r="C9686">
            <v>621458</v>
          </cell>
          <cell r="M9686" t="str">
            <v>1B</v>
          </cell>
          <cell r="O9686" t="str">
            <v>Rios, Edwin</v>
          </cell>
        </row>
        <row r="9687">
          <cell r="C9687">
            <v>642590</v>
          </cell>
          <cell r="M9687" t="str">
            <v>P</v>
          </cell>
          <cell r="O9687" t="str">
            <v>Rios, Francisco</v>
          </cell>
        </row>
        <row r="9688">
          <cell r="C9688">
            <v>656895</v>
          </cell>
          <cell r="M9688" t="str">
            <v>P</v>
          </cell>
          <cell r="O9688" t="str">
            <v>Rios, Willie</v>
          </cell>
        </row>
        <row r="9689">
          <cell r="C9689">
            <v>623222</v>
          </cell>
          <cell r="M9689" t="str">
            <v>1B</v>
          </cell>
          <cell r="O9689" t="str">
            <v>Ripken, Ryan</v>
          </cell>
        </row>
        <row r="9690">
          <cell r="C9690">
            <v>657437</v>
          </cell>
          <cell r="M9690" t="str">
            <v>C</v>
          </cell>
          <cell r="O9690" t="str">
            <v>Risedorf, Zach</v>
          </cell>
        </row>
        <row r="9691">
          <cell r="C9691">
            <v>670464</v>
          </cell>
          <cell r="M9691" t="str">
            <v>P</v>
          </cell>
          <cell r="O9691" t="str">
            <v>Rishwain, Michael</v>
          </cell>
        </row>
        <row r="9692">
          <cell r="C9692">
            <v>657739</v>
          </cell>
          <cell r="M9692" t="str">
            <v>C</v>
          </cell>
          <cell r="O9692" t="str">
            <v>Ritchie, Jamie</v>
          </cell>
        </row>
        <row r="9693">
          <cell r="C9693">
            <v>593590</v>
          </cell>
          <cell r="M9693" t="str">
            <v>C</v>
          </cell>
          <cell r="O9693" t="str">
            <v>Rivas, Webster</v>
          </cell>
        </row>
        <row r="9694">
          <cell r="C9694">
            <v>594585</v>
          </cell>
          <cell r="M9694" t="str">
            <v>P</v>
          </cell>
          <cell r="O9694" t="str">
            <v>Rivas, Kelvin</v>
          </cell>
        </row>
        <row r="9695">
          <cell r="C9695">
            <v>599480</v>
          </cell>
          <cell r="M9695" t="str">
            <v>P</v>
          </cell>
          <cell r="O9695" t="str">
            <v>Rivas, Jesus</v>
          </cell>
        </row>
        <row r="9696">
          <cell r="C9696">
            <v>600962</v>
          </cell>
          <cell r="M9696" t="str">
            <v>P</v>
          </cell>
          <cell r="O9696" t="str">
            <v>Rivas, Frank</v>
          </cell>
        </row>
        <row r="9697">
          <cell r="C9697">
            <v>642427</v>
          </cell>
          <cell r="M9697" t="str">
            <v>LF</v>
          </cell>
          <cell r="O9697" t="str">
            <v>Rivas, Raymond</v>
          </cell>
        </row>
        <row r="9698">
          <cell r="C9698">
            <v>660818</v>
          </cell>
          <cell r="M9698" t="str">
            <v>C</v>
          </cell>
          <cell r="O9698" t="str">
            <v>Rivas, Jose</v>
          </cell>
        </row>
        <row r="9699">
          <cell r="C9699">
            <v>660844</v>
          </cell>
          <cell r="M9699" t="str">
            <v>SS</v>
          </cell>
          <cell r="O9699" t="str">
            <v>Rivas, Leonardo</v>
          </cell>
        </row>
        <row r="9700">
          <cell r="C9700">
            <v>661439</v>
          </cell>
          <cell r="M9700" t="str">
            <v>2B</v>
          </cell>
          <cell r="O9700" t="str">
            <v>Rivas, Raul</v>
          </cell>
        </row>
        <row r="9701">
          <cell r="C9701">
            <v>668523</v>
          </cell>
          <cell r="M9701" t="str">
            <v>P</v>
          </cell>
          <cell r="O9701" t="str">
            <v>Rivas, Elvis</v>
          </cell>
        </row>
        <row r="9702">
          <cell r="C9702">
            <v>121252</v>
          </cell>
          <cell r="M9702" t="str">
            <v>OF</v>
          </cell>
          <cell r="O9702" t="str">
            <v>Rivera, Ruben</v>
          </cell>
        </row>
        <row r="9703">
          <cell r="C9703">
            <v>346800</v>
          </cell>
          <cell r="M9703" t="str">
            <v>P</v>
          </cell>
          <cell r="O9703" t="str">
            <v>Rivera, Saul</v>
          </cell>
        </row>
        <row r="9704">
          <cell r="C9704">
            <v>425346</v>
          </cell>
          <cell r="M9704" t="str">
            <v>1B</v>
          </cell>
          <cell r="O9704" t="str">
            <v>Rivera, Carlos</v>
          </cell>
        </row>
        <row r="9705">
          <cell r="C9705">
            <v>425784</v>
          </cell>
          <cell r="M9705" t="str">
            <v>C</v>
          </cell>
          <cell r="O9705" t="str">
            <v>Rivera, Rene</v>
          </cell>
        </row>
        <row r="9706">
          <cell r="C9706">
            <v>468209</v>
          </cell>
          <cell r="M9706" t="str">
            <v>1B</v>
          </cell>
          <cell r="O9706" t="str">
            <v>Rivera, Jesus</v>
          </cell>
        </row>
        <row r="9707">
          <cell r="C9707">
            <v>477550</v>
          </cell>
          <cell r="M9707" t="str">
            <v>P</v>
          </cell>
          <cell r="O9707" t="str">
            <v>Rivera, Oscar</v>
          </cell>
        </row>
        <row r="9708">
          <cell r="C9708">
            <v>521089</v>
          </cell>
          <cell r="M9708" t="str">
            <v>OF</v>
          </cell>
          <cell r="O9708" t="str">
            <v>Rivera, Francisco</v>
          </cell>
        </row>
        <row r="9709">
          <cell r="C9709">
            <v>547002</v>
          </cell>
          <cell r="M9709" t="str">
            <v>C</v>
          </cell>
          <cell r="O9709" t="str">
            <v>Rivera, Chris</v>
          </cell>
        </row>
        <row r="9710">
          <cell r="C9710">
            <v>572076</v>
          </cell>
          <cell r="M9710" t="str">
            <v>2B</v>
          </cell>
          <cell r="O9710" t="str">
            <v>Rivera, Jose</v>
          </cell>
        </row>
        <row r="9711">
          <cell r="C9711">
            <v>572077</v>
          </cell>
          <cell r="M9711" t="str">
            <v>P</v>
          </cell>
          <cell r="O9711" t="str">
            <v>Rivera, Raul</v>
          </cell>
        </row>
        <row r="9712">
          <cell r="C9712">
            <v>592680</v>
          </cell>
          <cell r="M9712" t="str">
            <v>SS</v>
          </cell>
          <cell r="O9712" t="str">
            <v>Rivera, Yadiel</v>
          </cell>
        </row>
        <row r="9713">
          <cell r="C9713">
            <v>593698</v>
          </cell>
          <cell r="M9713" t="str">
            <v>RF</v>
          </cell>
          <cell r="O9713" t="str">
            <v>Rivera, Maximo</v>
          </cell>
        </row>
        <row r="9714">
          <cell r="C9714">
            <v>602993</v>
          </cell>
          <cell r="M9714" t="str">
            <v>P</v>
          </cell>
          <cell r="O9714" t="str">
            <v>Rivera, Eduardo</v>
          </cell>
        </row>
        <row r="9715">
          <cell r="C9715">
            <v>608061</v>
          </cell>
          <cell r="M9715" t="str">
            <v>3B</v>
          </cell>
          <cell r="O9715" t="str">
            <v>Rivera, T.J.</v>
          </cell>
        </row>
        <row r="9716">
          <cell r="C9716">
            <v>622061</v>
          </cell>
          <cell r="M9716" t="str">
            <v>OF</v>
          </cell>
          <cell r="O9716" t="str">
            <v>Rivera, Alexis</v>
          </cell>
        </row>
        <row r="9717">
          <cell r="C9717">
            <v>622207</v>
          </cell>
          <cell r="M9717" t="str">
            <v>LF</v>
          </cell>
          <cell r="O9717" t="str">
            <v>Rivera, Edgardo</v>
          </cell>
        </row>
        <row r="9718">
          <cell r="C9718">
            <v>650885</v>
          </cell>
          <cell r="M9718" t="str">
            <v>RF</v>
          </cell>
          <cell r="O9718" t="str">
            <v>Rivera, Jonathan</v>
          </cell>
        </row>
        <row r="9719">
          <cell r="C9719">
            <v>655991</v>
          </cell>
          <cell r="M9719" t="str">
            <v>CF</v>
          </cell>
          <cell r="O9719" t="str">
            <v>Rivera, Eudys</v>
          </cell>
        </row>
        <row r="9720">
          <cell r="C9720">
            <v>656896</v>
          </cell>
          <cell r="M9720" t="str">
            <v>SS</v>
          </cell>
          <cell r="O9720" t="str">
            <v>Rivera, Emmanuel</v>
          </cell>
        </row>
        <row r="9721">
          <cell r="C9721">
            <v>656897</v>
          </cell>
          <cell r="M9721" t="str">
            <v>2B</v>
          </cell>
          <cell r="O9721" t="str">
            <v>Rivera, Kevin</v>
          </cell>
        </row>
        <row r="9722">
          <cell r="C9722">
            <v>656899</v>
          </cell>
          <cell r="M9722" t="str">
            <v>P</v>
          </cell>
          <cell r="O9722" t="str">
            <v>Rivera, Mariano</v>
          </cell>
        </row>
        <row r="9723">
          <cell r="C9723">
            <v>657740</v>
          </cell>
          <cell r="M9723" t="str">
            <v>SS</v>
          </cell>
          <cell r="O9723" t="str">
            <v>Rivera, Jeremy</v>
          </cell>
        </row>
        <row r="9724">
          <cell r="C9724">
            <v>660569</v>
          </cell>
          <cell r="M9724" t="str">
            <v>SS</v>
          </cell>
          <cell r="O9724" t="str">
            <v>Rivera, Marcos</v>
          </cell>
        </row>
        <row r="9725">
          <cell r="C9725">
            <v>663301</v>
          </cell>
          <cell r="M9725" t="str">
            <v>P</v>
          </cell>
          <cell r="O9725" t="str">
            <v>Rivera, Michael</v>
          </cell>
        </row>
        <row r="9726">
          <cell r="C9726">
            <v>664372</v>
          </cell>
          <cell r="M9726" t="str">
            <v>P</v>
          </cell>
          <cell r="O9726" t="str">
            <v>Rivera, Carlos</v>
          </cell>
        </row>
        <row r="9727">
          <cell r="C9727">
            <v>665029</v>
          </cell>
          <cell r="M9727" t="str">
            <v>P</v>
          </cell>
          <cell r="O9727" t="str">
            <v>Rivera, Joeanthony</v>
          </cell>
        </row>
        <row r="9728">
          <cell r="C9728">
            <v>670379</v>
          </cell>
          <cell r="M9728" t="str">
            <v>OF</v>
          </cell>
          <cell r="O9728" t="str">
            <v>Rivera, Jansiel</v>
          </cell>
        </row>
        <row r="9729">
          <cell r="C9729">
            <v>670400</v>
          </cell>
          <cell r="M9729" t="str">
            <v>P</v>
          </cell>
          <cell r="O9729" t="str">
            <v>Rivera, Dariel</v>
          </cell>
        </row>
        <row r="9730">
          <cell r="C9730">
            <v>469826</v>
          </cell>
          <cell r="M9730" t="str">
            <v>P</v>
          </cell>
          <cell r="O9730" t="str">
            <v>Rivero, Raul</v>
          </cell>
        </row>
        <row r="9731">
          <cell r="C9731">
            <v>491640</v>
          </cell>
          <cell r="M9731" t="str">
            <v>3B</v>
          </cell>
          <cell r="O9731" t="str">
            <v>Rivero, Carlos</v>
          </cell>
        </row>
        <row r="9732">
          <cell r="C9732">
            <v>553878</v>
          </cell>
          <cell r="M9732" t="str">
            <v>P</v>
          </cell>
          <cell r="O9732" t="str">
            <v>Rivero, Felipe</v>
          </cell>
        </row>
        <row r="9733">
          <cell r="C9733">
            <v>606268</v>
          </cell>
          <cell r="M9733" t="str">
            <v>2B</v>
          </cell>
          <cell r="O9733" t="str">
            <v>Rivero, Jorge</v>
          </cell>
        </row>
        <row r="9734">
          <cell r="C9734">
            <v>624780</v>
          </cell>
          <cell r="M9734" t="str">
            <v>P</v>
          </cell>
          <cell r="O9734" t="str">
            <v>Rivero, Adrian</v>
          </cell>
        </row>
        <row r="9735">
          <cell r="C9735">
            <v>633831</v>
          </cell>
          <cell r="M9735" t="str">
            <v>P</v>
          </cell>
          <cell r="O9735" t="str">
            <v>Rivero, Armando</v>
          </cell>
        </row>
        <row r="9736">
          <cell r="C9736">
            <v>640477</v>
          </cell>
          <cell r="M9736" t="str">
            <v>C</v>
          </cell>
          <cell r="O9736" t="str">
            <v>Rivero, Gregori</v>
          </cell>
        </row>
        <row r="9737">
          <cell r="C9737">
            <v>640485</v>
          </cell>
          <cell r="M9737" t="str">
            <v>P</v>
          </cell>
          <cell r="O9737" t="str">
            <v>Rivero, Alexis</v>
          </cell>
        </row>
        <row r="9738">
          <cell r="C9738">
            <v>650438</v>
          </cell>
          <cell r="M9738" t="str">
            <v>SS</v>
          </cell>
          <cell r="O9738" t="str">
            <v>Rivero, Carlos</v>
          </cell>
        </row>
        <row r="9739">
          <cell r="C9739">
            <v>660755</v>
          </cell>
          <cell r="M9739" t="str">
            <v>SS</v>
          </cell>
          <cell r="O9739" t="str">
            <v>Rivero, Jose</v>
          </cell>
        </row>
        <row r="9740">
          <cell r="C9740">
            <v>660777</v>
          </cell>
          <cell r="M9740" t="str">
            <v>IF</v>
          </cell>
          <cell r="O9740" t="str">
            <v>Rivero, Oliver</v>
          </cell>
        </row>
        <row r="9741">
          <cell r="C9741">
            <v>664316</v>
          </cell>
          <cell r="M9741" t="str">
            <v>IF</v>
          </cell>
          <cell r="O9741" t="str">
            <v>Rivero, Leisxonyer</v>
          </cell>
        </row>
        <row r="9742">
          <cell r="C9742">
            <v>665531</v>
          </cell>
          <cell r="M9742" t="str">
            <v>P</v>
          </cell>
          <cell r="O9742" t="str">
            <v>Rivero, Luis</v>
          </cell>
        </row>
        <row r="9743">
          <cell r="C9743">
            <v>665861</v>
          </cell>
          <cell r="M9743" t="str">
            <v>C</v>
          </cell>
          <cell r="O9743" t="str">
            <v>Rivero, Sebastian</v>
          </cell>
        </row>
        <row r="9744">
          <cell r="C9744">
            <v>577011</v>
          </cell>
          <cell r="M9744" t="str">
            <v>RF</v>
          </cell>
          <cell r="O9744" t="str">
            <v>Rivers, Kevin</v>
          </cell>
        </row>
        <row r="9745">
          <cell r="C9745">
            <v>670150</v>
          </cell>
          <cell r="M9745" t="str">
            <v>C</v>
          </cell>
          <cell r="O9745" t="str">
            <v>Rizzie, Dan</v>
          </cell>
        </row>
        <row r="9746">
          <cell r="C9746">
            <v>519203</v>
          </cell>
          <cell r="M9746" t="str">
            <v>1B</v>
          </cell>
          <cell r="O9746" t="str">
            <v>Rizzo, Anthony</v>
          </cell>
        </row>
        <row r="9747">
          <cell r="C9747">
            <v>606228</v>
          </cell>
          <cell r="M9747" t="str">
            <v>P</v>
          </cell>
          <cell r="O9747" t="str">
            <v>Rizzo, Gian</v>
          </cell>
        </row>
        <row r="9748">
          <cell r="C9748">
            <v>666143</v>
          </cell>
          <cell r="M9748" t="str">
            <v>3B</v>
          </cell>
          <cell r="O9748" t="str">
            <v>Rizzo, Joe</v>
          </cell>
        </row>
        <row r="9749">
          <cell r="C9749">
            <v>592681</v>
          </cell>
          <cell r="M9749" t="str">
            <v>P</v>
          </cell>
          <cell r="O9749" t="str">
            <v>Rizzotti, Tony</v>
          </cell>
        </row>
        <row r="9750">
          <cell r="C9750">
            <v>624879</v>
          </cell>
          <cell r="M9750" t="str">
            <v>OF</v>
          </cell>
          <cell r="O9750" t="str">
            <v>Roa, Hector</v>
          </cell>
        </row>
        <row r="9751">
          <cell r="C9751">
            <v>543698</v>
          </cell>
          <cell r="M9751" t="str">
            <v>P</v>
          </cell>
          <cell r="O9751" t="str">
            <v>Roach, Donn</v>
          </cell>
        </row>
        <row r="9752">
          <cell r="C9752">
            <v>664171</v>
          </cell>
          <cell r="M9752" t="str">
            <v>C</v>
          </cell>
          <cell r="O9752" t="str">
            <v>Roach, Joey</v>
          </cell>
        </row>
        <row r="9753">
          <cell r="C9753">
            <v>572391</v>
          </cell>
          <cell r="M9753" t="str">
            <v>LF</v>
          </cell>
          <cell r="O9753" t="str">
            <v>Roache, Victor</v>
          </cell>
        </row>
        <row r="9754">
          <cell r="C9754">
            <v>543699</v>
          </cell>
          <cell r="M9754" t="str">
            <v>P</v>
          </cell>
          <cell r="O9754" t="str">
            <v>Roark, Tanner</v>
          </cell>
        </row>
        <row r="9755">
          <cell r="C9755">
            <v>572078</v>
          </cell>
          <cell r="M9755" t="str">
            <v>1B</v>
          </cell>
          <cell r="O9755" t="str">
            <v>Robbins, James</v>
          </cell>
        </row>
        <row r="9756">
          <cell r="C9756">
            <v>596088</v>
          </cell>
          <cell r="M9756" t="str">
            <v>LF</v>
          </cell>
          <cell r="O9756" t="str">
            <v>Robbins, Mason</v>
          </cell>
        </row>
        <row r="9757">
          <cell r="C9757">
            <v>666162</v>
          </cell>
          <cell r="M9757" t="str">
            <v>OF</v>
          </cell>
          <cell r="O9757" t="str">
            <v>Robbins, Walker</v>
          </cell>
        </row>
        <row r="9758">
          <cell r="C9758">
            <v>434562</v>
          </cell>
          <cell r="M9758" t="str">
            <v>CF</v>
          </cell>
          <cell r="O9758" t="str">
            <v>Roberson, Chris</v>
          </cell>
        </row>
        <row r="9759">
          <cell r="C9759">
            <v>607966</v>
          </cell>
          <cell r="M9759" t="str">
            <v>C</v>
          </cell>
          <cell r="O9759" t="str">
            <v>Roberson, Tim</v>
          </cell>
        </row>
        <row r="9760">
          <cell r="C9760">
            <v>406878</v>
          </cell>
          <cell r="M9760" t="str">
            <v>2B</v>
          </cell>
          <cell r="O9760" t="str">
            <v>Roberts, Brian</v>
          </cell>
        </row>
        <row r="9761">
          <cell r="C9761">
            <v>440251</v>
          </cell>
          <cell r="M9761" t="str">
            <v>2B</v>
          </cell>
          <cell r="O9761" t="str">
            <v>Roberts, Ryan</v>
          </cell>
        </row>
        <row r="9762">
          <cell r="C9762">
            <v>543704</v>
          </cell>
          <cell r="M9762" t="str">
            <v>P</v>
          </cell>
          <cell r="O9762" t="str">
            <v>Roberts, Will</v>
          </cell>
        </row>
        <row r="9763">
          <cell r="C9763">
            <v>573121</v>
          </cell>
          <cell r="M9763" t="str">
            <v>LF</v>
          </cell>
          <cell r="O9763" t="str">
            <v>Roberts, Nate</v>
          </cell>
        </row>
        <row r="9764">
          <cell r="C9764">
            <v>594977</v>
          </cell>
          <cell r="M9764" t="str">
            <v>P</v>
          </cell>
          <cell r="O9764" t="str">
            <v>Roberts, Ken</v>
          </cell>
        </row>
        <row r="9765">
          <cell r="C9765">
            <v>595378</v>
          </cell>
          <cell r="M9765" t="str">
            <v>3B</v>
          </cell>
          <cell r="O9765" t="str">
            <v>Roberts, James</v>
          </cell>
        </row>
        <row r="9766">
          <cell r="C9766">
            <v>596089</v>
          </cell>
          <cell r="M9766" t="str">
            <v>SS</v>
          </cell>
          <cell r="O9766" t="str">
            <v>Roberts, Drake</v>
          </cell>
        </row>
        <row r="9767">
          <cell r="C9767">
            <v>607425</v>
          </cell>
          <cell r="M9767" t="str">
            <v>P</v>
          </cell>
          <cell r="O9767" t="str">
            <v>Roberts, Sam</v>
          </cell>
        </row>
        <row r="9768">
          <cell r="C9768">
            <v>643507</v>
          </cell>
          <cell r="M9768" t="str">
            <v>1B</v>
          </cell>
          <cell r="O9768" t="str">
            <v>Roberts, George</v>
          </cell>
        </row>
        <row r="9769">
          <cell r="C9769">
            <v>648497</v>
          </cell>
          <cell r="M9769" t="str">
            <v>P</v>
          </cell>
          <cell r="O9769" t="str">
            <v>Roberts, Jake</v>
          </cell>
        </row>
        <row r="9770">
          <cell r="C9770">
            <v>669729</v>
          </cell>
          <cell r="M9770" t="str">
            <v>P</v>
          </cell>
          <cell r="O9770" t="str">
            <v>Roberts, Kyle</v>
          </cell>
        </row>
        <row r="9771">
          <cell r="C9771">
            <v>592684</v>
          </cell>
          <cell r="M9771" t="str">
            <v>P</v>
          </cell>
          <cell r="O9771" t="str">
            <v>Robertshaw, Britt</v>
          </cell>
        </row>
        <row r="9772">
          <cell r="C9772">
            <v>425146</v>
          </cell>
          <cell r="M9772" t="str">
            <v>P</v>
          </cell>
          <cell r="O9772" t="str">
            <v>Robertson, Nate</v>
          </cell>
        </row>
        <row r="9773">
          <cell r="C9773">
            <v>502085</v>
          </cell>
          <cell r="M9773" t="str">
            <v>P</v>
          </cell>
          <cell r="O9773" t="str">
            <v>Robertson, David</v>
          </cell>
        </row>
        <row r="9774">
          <cell r="C9774">
            <v>502356</v>
          </cell>
          <cell r="M9774" t="str">
            <v>P</v>
          </cell>
          <cell r="O9774" t="str">
            <v>Robertson, Tyler</v>
          </cell>
        </row>
        <row r="9775">
          <cell r="C9775">
            <v>543706</v>
          </cell>
          <cell r="M9775" t="str">
            <v>LF</v>
          </cell>
          <cell r="O9775" t="str">
            <v>Robertson, Daniel</v>
          </cell>
        </row>
        <row r="9776">
          <cell r="C9776">
            <v>572080</v>
          </cell>
          <cell r="M9776" t="str">
            <v>P</v>
          </cell>
          <cell r="O9776" t="str">
            <v>Robertson, Montreal</v>
          </cell>
        </row>
        <row r="9777">
          <cell r="C9777">
            <v>621002</v>
          </cell>
          <cell r="M9777" t="str">
            <v>SS</v>
          </cell>
          <cell r="O9777" t="str">
            <v>Robertson, Daniel</v>
          </cell>
        </row>
        <row r="9778">
          <cell r="C9778">
            <v>656903</v>
          </cell>
          <cell r="M9778" t="str">
            <v>3B</v>
          </cell>
          <cell r="O9778" t="str">
            <v>Robertson, Nate</v>
          </cell>
        </row>
        <row r="9779">
          <cell r="C9779">
            <v>663355</v>
          </cell>
          <cell r="M9779" t="str">
            <v>OF</v>
          </cell>
          <cell r="O9779" t="str">
            <v>Robertson, Terrance</v>
          </cell>
        </row>
        <row r="9780">
          <cell r="C9780">
            <v>605444</v>
          </cell>
          <cell r="M9780" t="str">
            <v>P</v>
          </cell>
          <cell r="O9780" t="str">
            <v>Robichaux, Austin</v>
          </cell>
        </row>
        <row r="9781">
          <cell r="C9781">
            <v>605445</v>
          </cell>
          <cell r="M9781" t="str">
            <v>P</v>
          </cell>
          <cell r="O9781" t="str">
            <v>Robinett, Alex</v>
          </cell>
        </row>
        <row r="9782">
          <cell r="C9782">
            <v>453203</v>
          </cell>
          <cell r="M9782" t="str">
            <v>LF</v>
          </cell>
          <cell r="O9782" t="str">
            <v>Robinson, Shane</v>
          </cell>
        </row>
        <row r="9783">
          <cell r="C9783">
            <v>477054</v>
          </cell>
          <cell r="M9783" t="str">
            <v>OF</v>
          </cell>
          <cell r="O9783" t="str">
            <v>Robinson, Trayvon</v>
          </cell>
        </row>
        <row r="9784">
          <cell r="C9784">
            <v>501961</v>
          </cell>
          <cell r="M9784" t="str">
            <v>LF</v>
          </cell>
          <cell r="O9784" t="str">
            <v>Robinson, Derrick</v>
          </cell>
        </row>
        <row r="9785">
          <cell r="C9785">
            <v>519208</v>
          </cell>
          <cell r="M9785" t="str">
            <v>1B</v>
          </cell>
          <cell r="O9785" t="str">
            <v>Robinson, Clint</v>
          </cell>
        </row>
        <row r="9786">
          <cell r="C9786">
            <v>572082</v>
          </cell>
          <cell r="M9786" t="str">
            <v>P</v>
          </cell>
          <cell r="O9786" t="str">
            <v>Robinson, Andrew</v>
          </cell>
        </row>
        <row r="9787">
          <cell r="C9787">
            <v>592685</v>
          </cell>
          <cell r="M9787" t="str">
            <v>3B</v>
          </cell>
          <cell r="O9787" t="str">
            <v>Robinson, Drew</v>
          </cell>
        </row>
        <row r="9788">
          <cell r="C9788">
            <v>607261</v>
          </cell>
          <cell r="M9788" t="str">
            <v>OF</v>
          </cell>
          <cell r="O9788" t="str">
            <v>Robinson, Dusty</v>
          </cell>
        </row>
        <row r="9789">
          <cell r="C9789">
            <v>621330</v>
          </cell>
          <cell r="M9789" t="str">
            <v>P</v>
          </cell>
          <cell r="O9789" t="str">
            <v>Robinson, Alex</v>
          </cell>
        </row>
        <row r="9790">
          <cell r="C9790">
            <v>621425</v>
          </cell>
          <cell r="M9790" t="str">
            <v>CF</v>
          </cell>
          <cell r="O9790" t="str">
            <v>Robinson, Timmy</v>
          </cell>
        </row>
        <row r="9791">
          <cell r="C9791">
            <v>642020</v>
          </cell>
          <cell r="M9791" t="str">
            <v>C</v>
          </cell>
          <cell r="O9791" t="str">
            <v>Robinson, Chuckie</v>
          </cell>
        </row>
        <row r="9792">
          <cell r="C9792">
            <v>642021</v>
          </cell>
          <cell r="M9792" t="str">
            <v>SS</v>
          </cell>
          <cell r="O9792" t="str">
            <v>Robinson, Errol</v>
          </cell>
        </row>
        <row r="9793">
          <cell r="C9793">
            <v>643508</v>
          </cell>
          <cell r="M9793" t="str">
            <v>P</v>
          </cell>
          <cell r="O9793" t="str">
            <v>Robinson, C.J.</v>
          </cell>
        </row>
        <row r="9794">
          <cell r="C9794">
            <v>656904</v>
          </cell>
          <cell r="M9794" t="str">
            <v>P</v>
          </cell>
          <cell r="O9794" t="str">
            <v>Robinson, Jared</v>
          </cell>
        </row>
        <row r="9795">
          <cell r="C9795">
            <v>657743</v>
          </cell>
          <cell r="M9795" t="str">
            <v>1B</v>
          </cell>
          <cell r="O9795" t="str">
            <v>Robinson, Bennie</v>
          </cell>
        </row>
        <row r="9796">
          <cell r="C9796">
            <v>670061</v>
          </cell>
          <cell r="M9796" t="str">
            <v>P</v>
          </cell>
          <cell r="O9796" t="str">
            <v>Robinson, Duncan</v>
          </cell>
        </row>
        <row r="9797">
          <cell r="C9797">
            <v>425854</v>
          </cell>
          <cell r="M9797" t="str">
            <v>3B</v>
          </cell>
          <cell r="O9797" t="str">
            <v>Robles, Oscar</v>
          </cell>
        </row>
        <row r="9798">
          <cell r="C9798">
            <v>468523</v>
          </cell>
          <cell r="M9798" t="str">
            <v>P</v>
          </cell>
          <cell r="O9798" t="str">
            <v>Robles, Salvador</v>
          </cell>
        </row>
        <row r="9799">
          <cell r="C9799">
            <v>570663</v>
          </cell>
          <cell r="M9799" t="str">
            <v>P</v>
          </cell>
          <cell r="O9799" t="str">
            <v>Robles, Hansel</v>
          </cell>
        </row>
        <row r="9800">
          <cell r="C9800">
            <v>593361</v>
          </cell>
          <cell r="M9800" t="str">
            <v>2B</v>
          </cell>
          <cell r="O9800" t="str">
            <v>Robles, Alberto</v>
          </cell>
        </row>
        <row r="9801">
          <cell r="C9801">
            <v>645302</v>
          </cell>
          <cell r="M9801" t="str">
            <v>OF</v>
          </cell>
          <cell r="O9801" t="str">
            <v>Robles, Victor</v>
          </cell>
        </row>
        <row r="9802">
          <cell r="C9802">
            <v>660781</v>
          </cell>
          <cell r="M9802" t="str">
            <v>P</v>
          </cell>
          <cell r="O9802" t="str">
            <v>Robles, Domingo</v>
          </cell>
        </row>
        <row r="9803">
          <cell r="C9803">
            <v>660850</v>
          </cell>
          <cell r="M9803" t="str">
            <v>P</v>
          </cell>
          <cell r="O9803" t="str">
            <v>Robles, Juan</v>
          </cell>
        </row>
        <row r="9804">
          <cell r="C9804">
            <v>572084</v>
          </cell>
          <cell r="M9804" t="str">
            <v>P</v>
          </cell>
          <cell r="O9804" t="str">
            <v>Robowski, Ryan</v>
          </cell>
        </row>
        <row r="9805">
          <cell r="C9805">
            <v>601715</v>
          </cell>
          <cell r="M9805" t="str">
            <v>P</v>
          </cell>
          <cell r="O9805" t="str">
            <v>Robson, Tom</v>
          </cell>
        </row>
        <row r="9806">
          <cell r="C9806">
            <v>615699</v>
          </cell>
          <cell r="M9806" t="str">
            <v>OF</v>
          </cell>
          <cell r="O9806" t="str">
            <v>Robson, Jacob</v>
          </cell>
        </row>
        <row r="9807">
          <cell r="C9807">
            <v>666847</v>
          </cell>
          <cell r="M9807" t="str">
            <v>P</v>
          </cell>
          <cell r="O9807" t="str">
            <v>Roca, Jose</v>
          </cell>
        </row>
        <row r="9808">
          <cell r="C9808">
            <v>591996</v>
          </cell>
          <cell r="M9808" t="str">
            <v>P</v>
          </cell>
          <cell r="O9808" t="str">
            <v>Rocha, Oderman</v>
          </cell>
        </row>
        <row r="9809">
          <cell r="C9809">
            <v>606270</v>
          </cell>
          <cell r="M9809" t="str">
            <v>P</v>
          </cell>
          <cell r="O9809" t="str">
            <v>Rocha, Jaider</v>
          </cell>
        </row>
        <row r="9810">
          <cell r="C9810">
            <v>643509</v>
          </cell>
          <cell r="M9810" t="str">
            <v>RF</v>
          </cell>
          <cell r="O9810" t="str">
            <v>Rockett, Daniel</v>
          </cell>
        </row>
        <row r="9811">
          <cell r="C9811">
            <v>592687</v>
          </cell>
          <cell r="M9811" t="str">
            <v>P</v>
          </cell>
          <cell r="O9811" t="str">
            <v>Rodebaugh, Ryan</v>
          </cell>
        </row>
        <row r="9812">
          <cell r="C9812">
            <v>659089</v>
          </cell>
          <cell r="M9812" t="str">
            <v>P</v>
          </cell>
          <cell r="O9812" t="str">
            <v>Rodesky, Nick</v>
          </cell>
        </row>
        <row r="9813">
          <cell r="C9813">
            <v>572086</v>
          </cell>
          <cell r="M9813" t="str">
            <v>P</v>
          </cell>
          <cell r="O9813" t="str">
            <v>Rodgers, Brady</v>
          </cell>
        </row>
        <row r="9814">
          <cell r="C9814">
            <v>621331</v>
          </cell>
          <cell r="M9814" t="str">
            <v>P</v>
          </cell>
          <cell r="O9814" t="str">
            <v>Rodgers, Colin</v>
          </cell>
        </row>
        <row r="9815">
          <cell r="C9815">
            <v>663898</v>
          </cell>
          <cell r="M9815" t="str">
            <v>SS</v>
          </cell>
          <cell r="O9815" t="str">
            <v>Rodgers, Brendan</v>
          </cell>
        </row>
        <row r="9816">
          <cell r="C9816">
            <v>665225</v>
          </cell>
          <cell r="M9816" t="str">
            <v>P</v>
          </cell>
          <cell r="O9816" t="str">
            <v>Rodgers, Zach</v>
          </cell>
        </row>
        <row r="9817">
          <cell r="C9817">
            <v>407845</v>
          </cell>
          <cell r="M9817" t="str">
            <v>P</v>
          </cell>
          <cell r="O9817" t="str">
            <v>Rodney, Fernando</v>
          </cell>
        </row>
        <row r="9818">
          <cell r="C9818">
            <v>607074</v>
          </cell>
          <cell r="M9818" t="str">
            <v>P</v>
          </cell>
          <cell r="O9818" t="str">
            <v>Rodon, Carlos</v>
          </cell>
        </row>
        <row r="9819">
          <cell r="C9819">
            <v>121347</v>
          </cell>
          <cell r="M9819" t="str">
            <v>DH</v>
          </cell>
          <cell r="O9819" t="str">
            <v>Rodriguez, Alex</v>
          </cell>
        </row>
        <row r="9820">
          <cell r="C9820">
            <v>408061</v>
          </cell>
          <cell r="M9820" t="str">
            <v>P</v>
          </cell>
          <cell r="O9820" t="str">
            <v>Rodriguez, Francisco</v>
          </cell>
        </row>
        <row r="9821">
          <cell r="C9821">
            <v>425904</v>
          </cell>
          <cell r="M9821" t="str">
            <v>2B</v>
          </cell>
          <cell r="O9821" t="str">
            <v>Rodriguez, Luis Antonio</v>
          </cell>
        </row>
        <row r="9822">
          <cell r="C9822">
            <v>434643</v>
          </cell>
          <cell r="M9822" t="str">
            <v>P</v>
          </cell>
          <cell r="O9822" t="str">
            <v>Rodriguez, Wandy</v>
          </cell>
        </row>
        <row r="9823">
          <cell r="C9823">
            <v>446044</v>
          </cell>
          <cell r="M9823" t="str">
            <v>3B</v>
          </cell>
          <cell r="O9823" t="str">
            <v>Rodriguez, Josh</v>
          </cell>
        </row>
        <row r="9824">
          <cell r="C9824">
            <v>446481</v>
          </cell>
          <cell r="M9824" t="str">
            <v>1B</v>
          </cell>
          <cell r="O9824" t="str">
            <v>Rodriguez, Sean</v>
          </cell>
        </row>
        <row r="9825">
          <cell r="C9825">
            <v>451711</v>
          </cell>
          <cell r="M9825" t="str">
            <v>P</v>
          </cell>
          <cell r="O9825" t="str">
            <v>Rodriguez, Jesus</v>
          </cell>
        </row>
        <row r="9826">
          <cell r="C9826">
            <v>451775</v>
          </cell>
          <cell r="M9826" t="str">
            <v>P</v>
          </cell>
          <cell r="O9826" t="str">
            <v>Rodriguez, Fernando</v>
          </cell>
        </row>
        <row r="9827">
          <cell r="C9827">
            <v>453256</v>
          </cell>
          <cell r="M9827" t="str">
            <v>C</v>
          </cell>
          <cell r="O9827" t="str">
            <v>Rodriguez, Eddy</v>
          </cell>
        </row>
        <row r="9828">
          <cell r="C9828">
            <v>457517</v>
          </cell>
          <cell r="M9828" t="str">
            <v>SS</v>
          </cell>
          <cell r="O9828" t="str">
            <v>Rodriguez, Guilder</v>
          </cell>
        </row>
        <row r="9829">
          <cell r="C9829">
            <v>462986</v>
          </cell>
          <cell r="M9829" t="str">
            <v>P</v>
          </cell>
          <cell r="O9829" t="str">
            <v>Rodriguez, Heriberto</v>
          </cell>
        </row>
        <row r="9830">
          <cell r="C9830">
            <v>466463</v>
          </cell>
          <cell r="M9830" t="str">
            <v>P</v>
          </cell>
          <cell r="O9830" t="str">
            <v>Rodriguez, Pedro</v>
          </cell>
        </row>
        <row r="9831">
          <cell r="C9831">
            <v>469159</v>
          </cell>
          <cell r="M9831" t="str">
            <v>P</v>
          </cell>
          <cell r="O9831" t="str">
            <v>Rodriguez, Henry Alberto</v>
          </cell>
        </row>
        <row r="9832">
          <cell r="C9832">
            <v>470915</v>
          </cell>
          <cell r="M9832" t="str">
            <v>LF</v>
          </cell>
          <cell r="O9832" t="str">
            <v>Rodriguez, Serafin</v>
          </cell>
        </row>
        <row r="9833">
          <cell r="C9833">
            <v>471906</v>
          </cell>
          <cell r="M9833" t="str">
            <v>1B</v>
          </cell>
          <cell r="O9833" t="str">
            <v>Rodriguez, Reynaldo</v>
          </cell>
        </row>
        <row r="9834">
          <cell r="C9834">
            <v>477557</v>
          </cell>
          <cell r="M9834" t="str">
            <v>P</v>
          </cell>
          <cell r="O9834" t="str">
            <v>Rodriguez, Francisco</v>
          </cell>
        </row>
        <row r="9835">
          <cell r="C9835">
            <v>496073</v>
          </cell>
          <cell r="M9835" t="str">
            <v>P</v>
          </cell>
          <cell r="O9835" t="str">
            <v>Rodriguez, Daniel</v>
          </cell>
        </row>
        <row r="9836">
          <cell r="C9836">
            <v>500135</v>
          </cell>
          <cell r="M9836" t="str">
            <v>3B</v>
          </cell>
          <cell r="O9836" t="str">
            <v>Rodriguez, Ronny</v>
          </cell>
        </row>
        <row r="9837">
          <cell r="C9837">
            <v>514719</v>
          </cell>
          <cell r="M9837" t="str">
            <v>2B</v>
          </cell>
          <cell r="O9837" t="str">
            <v>Rodriguez, Henry Alejandro</v>
          </cell>
        </row>
        <row r="9838">
          <cell r="C9838">
            <v>514856</v>
          </cell>
          <cell r="M9838" t="str">
            <v>C</v>
          </cell>
          <cell r="O9838" t="str">
            <v>Rodriguez, Jairo</v>
          </cell>
        </row>
        <row r="9839">
          <cell r="C9839">
            <v>516853</v>
          </cell>
          <cell r="M9839" t="str">
            <v>P</v>
          </cell>
          <cell r="O9839" t="str">
            <v>Rodriguez, Wilking</v>
          </cell>
        </row>
        <row r="9840">
          <cell r="C9840">
            <v>518169</v>
          </cell>
          <cell r="M9840" t="str">
            <v>P</v>
          </cell>
          <cell r="O9840" t="str">
            <v>Rodriguez, Armando</v>
          </cell>
        </row>
        <row r="9841">
          <cell r="C9841">
            <v>532776</v>
          </cell>
          <cell r="M9841" t="str">
            <v>P</v>
          </cell>
          <cell r="O9841" t="str">
            <v>Rodriguez, Santiago</v>
          </cell>
        </row>
        <row r="9842">
          <cell r="C9842">
            <v>543713</v>
          </cell>
          <cell r="M9842" t="str">
            <v>P</v>
          </cell>
          <cell r="O9842" t="str">
            <v>Rodriguez, Julio</v>
          </cell>
        </row>
        <row r="9843">
          <cell r="C9843">
            <v>547175</v>
          </cell>
          <cell r="M9843" t="str">
            <v>C</v>
          </cell>
          <cell r="O9843" t="str">
            <v>Rodriguez, Jake</v>
          </cell>
        </row>
        <row r="9844">
          <cell r="C9844">
            <v>550298</v>
          </cell>
          <cell r="M9844" t="str">
            <v>CF</v>
          </cell>
          <cell r="O9844" t="str">
            <v>Rodriguez, Yorman</v>
          </cell>
        </row>
        <row r="9845">
          <cell r="C9845">
            <v>570257</v>
          </cell>
          <cell r="M9845" t="str">
            <v>P</v>
          </cell>
          <cell r="O9845" t="str">
            <v>Rodriguez, Joely</v>
          </cell>
        </row>
        <row r="9846">
          <cell r="C9846">
            <v>572088</v>
          </cell>
          <cell r="M9846" t="str">
            <v>1B</v>
          </cell>
          <cell r="O9846" t="str">
            <v>Rodriguez, Jonathan</v>
          </cell>
        </row>
        <row r="9847">
          <cell r="C9847">
            <v>572089</v>
          </cell>
          <cell r="M9847" t="str">
            <v>P</v>
          </cell>
          <cell r="O9847" t="str">
            <v>Rodriguez, Paco</v>
          </cell>
        </row>
        <row r="9848">
          <cell r="C9848">
            <v>573574</v>
          </cell>
          <cell r="M9848" t="str">
            <v>LF</v>
          </cell>
          <cell r="O9848" t="str">
            <v>Rodriguez, Rafael</v>
          </cell>
        </row>
        <row r="9849">
          <cell r="C9849">
            <v>573669</v>
          </cell>
          <cell r="M9849" t="str">
            <v>3B</v>
          </cell>
          <cell r="O9849" t="str">
            <v>Rodriguez, Aderlin</v>
          </cell>
        </row>
        <row r="9850">
          <cell r="C9850">
            <v>575589</v>
          </cell>
          <cell r="M9850" t="str">
            <v>OF</v>
          </cell>
          <cell r="O9850" t="str">
            <v>Rodriguez, Starlin</v>
          </cell>
        </row>
        <row r="9851">
          <cell r="C9851">
            <v>585133</v>
          </cell>
          <cell r="M9851" t="str">
            <v>C</v>
          </cell>
          <cell r="O9851" t="str">
            <v>Rodriguez, Arturo</v>
          </cell>
        </row>
        <row r="9852">
          <cell r="C9852">
            <v>592689</v>
          </cell>
          <cell r="M9852" t="str">
            <v>P</v>
          </cell>
          <cell r="O9852" t="str">
            <v>Rodriguez, Manny</v>
          </cell>
        </row>
        <row r="9853">
          <cell r="C9853">
            <v>593144</v>
          </cell>
          <cell r="M9853" t="str">
            <v>P</v>
          </cell>
          <cell r="O9853" t="str">
            <v>Rodriguez, Richard</v>
          </cell>
        </row>
        <row r="9854">
          <cell r="C9854">
            <v>593444</v>
          </cell>
          <cell r="M9854" t="str">
            <v>RF</v>
          </cell>
          <cell r="O9854" t="str">
            <v>Rodriguez, Luigi</v>
          </cell>
        </row>
        <row r="9855">
          <cell r="C9855">
            <v>593592</v>
          </cell>
          <cell r="M9855" t="str">
            <v>SS</v>
          </cell>
          <cell r="O9855" t="str">
            <v>Rodriguez, Leo</v>
          </cell>
        </row>
        <row r="9856">
          <cell r="C9856">
            <v>593958</v>
          </cell>
          <cell r="M9856" t="str">
            <v>P</v>
          </cell>
          <cell r="O9856" t="str">
            <v>Rodriguez, Eduardo</v>
          </cell>
        </row>
        <row r="9857">
          <cell r="C9857">
            <v>594029</v>
          </cell>
          <cell r="M9857" t="str">
            <v>P</v>
          </cell>
          <cell r="O9857" t="str">
            <v>Rodriguez, Bryan</v>
          </cell>
        </row>
        <row r="9858">
          <cell r="C9858">
            <v>598288</v>
          </cell>
          <cell r="M9858" t="str">
            <v>C</v>
          </cell>
          <cell r="O9858" t="str">
            <v>Rodriguez, Steve</v>
          </cell>
        </row>
        <row r="9859">
          <cell r="C9859">
            <v>599481</v>
          </cell>
          <cell r="M9859" t="str">
            <v>P</v>
          </cell>
          <cell r="O9859" t="str">
            <v>Rodriguez, Helmis</v>
          </cell>
        </row>
        <row r="9860">
          <cell r="C9860">
            <v>600480</v>
          </cell>
          <cell r="M9860" t="str">
            <v>RF</v>
          </cell>
          <cell r="O9860" t="str">
            <v>Rodriguez, Wilman</v>
          </cell>
        </row>
        <row r="9861">
          <cell r="C9861">
            <v>600965</v>
          </cell>
          <cell r="M9861" t="str">
            <v>P</v>
          </cell>
          <cell r="O9861" t="str">
            <v>Rodriguez, Ricardo</v>
          </cell>
        </row>
        <row r="9862">
          <cell r="C9862">
            <v>600966</v>
          </cell>
          <cell r="M9862" t="str">
            <v>SS</v>
          </cell>
          <cell r="O9862" t="str">
            <v>Rodriguez, Richard</v>
          </cell>
        </row>
        <row r="9863">
          <cell r="C9863">
            <v>605446</v>
          </cell>
          <cell r="M9863" t="str">
            <v>P</v>
          </cell>
          <cell r="O9863" t="str">
            <v>Rodriguez, Dereck</v>
          </cell>
        </row>
        <row r="9864">
          <cell r="C9864">
            <v>606118</v>
          </cell>
          <cell r="M9864" t="str">
            <v>P</v>
          </cell>
          <cell r="O9864" t="str">
            <v>Rodriguez, Jorge</v>
          </cell>
        </row>
        <row r="9865">
          <cell r="C9865">
            <v>606322</v>
          </cell>
          <cell r="M9865" t="str">
            <v>3B</v>
          </cell>
          <cell r="O9865" t="str">
            <v>Rodriguez, J.C.</v>
          </cell>
        </row>
        <row r="9866">
          <cell r="C9866">
            <v>606488</v>
          </cell>
          <cell r="M9866" t="str">
            <v>P</v>
          </cell>
          <cell r="O9866" t="str">
            <v>Rodriguez, Jose Miguel</v>
          </cell>
        </row>
        <row r="9867">
          <cell r="C9867">
            <v>607357</v>
          </cell>
          <cell r="M9867" t="str">
            <v>C</v>
          </cell>
          <cell r="O9867" t="str">
            <v>Rodriguez, Jeremy</v>
          </cell>
        </row>
        <row r="9868">
          <cell r="C9868">
            <v>607439</v>
          </cell>
          <cell r="M9868" t="str">
            <v>CF</v>
          </cell>
          <cell r="O9868" t="str">
            <v>Rodriguez, Herlis</v>
          </cell>
        </row>
        <row r="9869">
          <cell r="C9869">
            <v>607703</v>
          </cell>
          <cell r="M9869" t="str">
            <v>1B</v>
          </cell>
          <cell r="O9869" t="str">
            <v>Rodriguez, Alfredo</v>
          </cell>
        </row>
        <row r="9870">
          <cell r="C9870">
            <v>607891</v>
          </cell>
          <cell r="M9870" t="str">
            <v>P</v>
          </cell>
          <cell r="O9870" t="str">
            <v>Rodriguez, Ramon</v>
          </cell>
        </row>
        <row r="9871">
          <cell r="C9871">
            <v>608104</v>
          </cell>
          <cell r="M9871" t="str">
            <v>P</v>
          </cell>
          <cell r="O9871" t="str">
            <v>Rodriguez, Edgar</v>
          </cell>
        </row>
        <row r="9872">
          <cell r="C9872">
            <v>608364</v>
          </cell>
          <cell r="M9872" t="str">
            <v>1B</v>
          </cell>
          <cell r="O9872" t="str">
            <v>Rodriguez, Nellie</v>
          </cell>
        </row>
        <row r="9873">
          <cell r="C9873">
            <v>608773</v>
          </cell>
          <cell r="M9873" t="str">
            <v>P</v>
          </cell>
          <cell r="O9873" t="str">
            <v>Rodriguez, Waldo</v>
          </cell>
        </row>
        <row r="9874">
          <cell r="C9874">
            <v>620980</v>
          </cell>
          <cell r="M9874" t="str">
            <v>P</v>
          </cell>
          <cell r="O9874" t="str">
            <v>Rodriguez, Carlos</v>
          </cell>
        </row>
        <row r="9875">
          <cell r="C9875">
            <v>621490</v>
          </cell>
          <cell r="M9875" t="str">
            <v>C</v>
          </cell>
          <cell r="O9875" t="str">
            <v>Rodriguez, Wilfredo</v>
          </cell>
        </row>
        <row r="9876">
          <cell r="C9876">
            <v>621583</v>
          </cell>
          <cell r="M9876" t="str">
            <v>P</v>
          </cell>
          <cell r="O9876" t="str">
            <v>Rodriguez, Abrahan</v>
          </cell>
        </row>
        <row r="9877">
          <cell r="C9877">
            <v>622163</v>
          </cell>
          <cell r="M9877" t="str">
            <v>P</v>
          </cell>
          <cell r="O9877" t="str">
            <v>Rodriguez, Ramon</v>
          </cell>
        </row>
        <row r="9878">
          <cell r="C9878">
            <v>622416</v>
          </cell>
          <cell r="M9878" t="str">
            <v>P</v>
          </cell>
          <cell r="O9878" t="str">
            <v>Rodriguez, Jesus</v>
          </cell>
        </row>
        <row r="9879">
          <cell r="C9879">
            <v>622446</v>
          </cell>
          <cell r="M9879" t="str">
            <v>P</v>
          </cell>
          <cell r="O9879" t="str">
            <v>Rodriguez, Jefry</v>
          </cell>
        </row>
        <row r="9880">
          <cell r="C9880">
            <v>622555</v>
          </cell>
          <cell r="M9880" t="str">
            <v>P</v>
          </cell>
          <cell r="O9880" t="str">
            <v>Rodriguez, Ramon</v>
          </cell>
        </row>
        <row r="9881">
          <cell r="C9881">
            <v>622559</v>
          </cell>
          <cell r="M9881" t="str">
            <v>C</v>
          </cell>
          <cell r="O9881" t="str">
            <v>Rodriguez, Dionis</v>
          </cell>
        </row>
        <row r="9882">
          <cell r="C9882">
            <v>622598</v>
          </cell>
          <cell r="M9882" t="str">
            <v>P</v>
          </cell>
          <cell r="O9882" t="str">
            <v>Rodriguez, Rafael</v>
          </cell>
        </row>
        <row r="9883">
          <cell r="C9883">
            <v>622600</v>
          </cell>
          <cell r="M9883" t="str">
            <v>P</v>
          </cell>
          <cell r="O9883" t="str">
            <v>Rodriguez, Francis</v>
          </cell>
        </row>
        <row r="9884">
          <cell r="C9884">
            <v>622683</v>
          </cell>
          <cell r="M9884" t="str">
            <v>P</v>
          </cell>
          <cell r="O9884" t="str">
            <v>Rodriguez, Ramon</v>
          </cell>
        </row>
        <row r="9885">
          <cell r="C9885">
            <v>622728</v>
          </cell>
          <cell r="M9885" t="str">
            <v>P</v>
          </cell>
          <cell r="O9885" t="str">
            <v>Rodriguez, Carlos</v>
          </cell>
        </row>
        <row r="9886">
          <cell r="C9886">
            <v>622754</v>
          </cell>
          <cell r="M9886" t="str">
            <v>P</v>
          </cell>
          <cell r="O9886" t="str">
            <v>Rodriguez, David</v>
          </cell>
        </row>
        <row r="9887">
          <cell r="C9887">
            <v>622765</v>
          </cell>
          <cell r="M9887" t="str">
            <v>RF</v>
          </cell>
          <cell r="O9887" t="str">
            <v>Rodriguez, Wascar</v>
          </cell>
        </row>
        <row r="9888">
          <cell r="C9888">
            <v>622796</v>
          </cell>
          <cell r="M9888" t="str">
            <v>C</v>
          </cell>
          <cell r="O9888" t="str">
            <v>Rodriguez, Sandy</v>
          </cell>
        </row>
        <row r="9889">
          <cell r="C9889">
            <v>622815</v>
          </cell>
          <cell r="M9889" t="str">
            <v>P</v>
          </cell>
          <cell r="O9889" t="str">
            <v>Rodriguez, Jorge L.</v>
          </cell>
        </row>
        <row r="9890">
          <cell r="C9890">
            <v>625068</v>
          </cell>
          <cell r="M9890" t="str">
            <v>P</v>
          </cell>
          <cell r="O9890" t="str">
            <v>Rodriguez, Javier</v>
          </cell>
        </row>
        <row r="9891">
          <cell r="C9891">
            <v>625070</v>
          </cell>
          <cell r="M9891" t="str">
            <v>LF</v>
          </cell>
          <cell r="O9891" t="str">
            <v>Rodriguez, Antonio</v>
          </cell>
        </row>
        <row r="9892">
          <cell r="C9892">
            <v>630033</v>
          </cell>
          <cell r="M9892" t="str">
            <v>2B</v>
          </cell>
          <cell r="O9892" t="str">
            <v>Rodriguez, Darinel</v>
          </cell>
        </row>
        <row r="9893">
          <cell r="C9893">
            <v>630034</v>
          </cell>
          <cell r="M9893" t="str">
            <v>C</v>
          </cell>
          <cell r="O9893" t="str">
            <v>Rodriguez, David</v>
          </cell>
        </row>
        <row r="9894">
          <cell r="C9894">
            <v>630035</v>
          </cell>
          <cell r="M9894" t="str">
            <v>P</v>
          </cell>
          <cell r="O9894" t="str">
            <v>Rodriguez, Jesus</v>
          </cell>
        </row>
        <row r="9895">
          <cell r="C9895">
            <v>631229</v>
          </cell>
          <cell r="M9895" t="str">
            <v>P</v>
          </cell>
          <cell r="O9895" t="str">
            <v>Rodriguez, Dalton</v>
          </cell>
        </row>
        <row r="9896">
          <cell r="C9896">
            <v>642023</v>
          </cell>
          <cell r="M9896" t="str">
            <v>1B</v>
          </cell>
          <cell r="O9896" t="str">
            <v>Rodriguez, Elier</v>
          </cell>
        </row>
        <row r="9897">
          <cell r="C9897">
            <v>642024</v>
          </cell>
          <cell r="M9897" t="str">
            <v>C</v>
          </cell>
          <cell r="O9897" t="str">
            <v>Rodriguez, Frankie</v>
          </cell>
        </row>
        <row r="9898">
          <cell r="C9898">
            <v>642357</v>
          </cell>
          <cell r="M9898" t="str">
            <v>2B</v>
          </cell>
          <cell r="O9898" t="str">
            <v>Rodriguez, Jose G.</v>
          </cell>
        </row>
        <row r="9899">
          <cell r="C9899">
            <v>642363</v>
          </cell>
          <cell r="M9899" t="str">
            <v>3B</v>
          </cell>
          <cell r="O9899" t="str">
            <v>Rodriguez, Jean Carlo</v>
          </cell>
        </row>
        <row r="9900">
          <cell r="C9900">
            <v>642368</v>
          </cell>
          <cell r="M9900" t="str">
            <v>P</v>
          </cell>
          <cell r="O9900" t="str">
            <v>Rodriguez, Juan</v>
          </cell>
        </row>
        <row r="9901">
          <cell r="C9901">
            <v>642440</v>
          </cell>
          <cell r="M9901" t="str">
            <v>OF</v>
          </cell>
          <cell r="O9901" t="str">
            <v>Rodriguez, Jhonny</v>
          </cell>
        </row>
        <row r="9902">
          <cell r="C9902">
            <v>642468</v>
          </cell>
          <cell r="M9902" t="str">
            <v>RF</v>
          </cell>
          <cell r="O9902" t="str">
            <v>Rodriguez, Carlos</v>
          </cell>
        </row>
        <row r="9903">
          <cell r="C9903">
            <v>642533</v>
          </cell>
          <cell r="M9903" t="str">
            <v>P</v>
          </cell>
          <cell r="O9903" t="str">
            <v>Rodriguez, Reymi</v>
          </cell>
        </row>
        <row r="9904">
          <cell r="C9904">
            <v>642556</v>
          </cell>
          <cell r="M9904" t="str">
            <v>P</v>
          </cell>
          <cell r="O9904" t="str">
            <v>Rodriguez, Argenis</v>
          </cell>
        </row>
        <row r="9905">
          <cell r="C9905">
            <v>642578</v>
          </cell>
          <cell r="M9905" t="str">
            <v>P</v>
          </cell>
          <cell r="O9905" t="str">
            <v>Rodriguez, Jose</v>
          </cell>
        </row>
        <row r="9906">
          <cell r="C9906">
            <v>642597</v>
          </cell>
          <cell r="M9906" t="str">
            <v>P</v>
          </cell>
          <cell r="O9906" t="str">
            <v>Rodriguez, Jose</v>
          </cell>
        </row>
        <row r="9907">
          <cell r="C9907">
            <v>642616</v>
          </cell>
          <cell r="M9907" t="str">
            <v>P</v>
          </cell>
          <cell r="O9907" t="str">
            <v>Rodriguez, Hector</v>
          </cell>
        </row>
        <row r="9908">
          <cell r="C9908">
            <v>642688</v>
          </cell>
          <cell r="M9908" t="str">
            <v>SS</v>
          </cell>
          <cell r="O9908" t="str">
            <v>Rodriguez, Jorma</v>
          </cell>
        </row>
        <row r="9909">
          <cell r="C9909">
            <v>643510</v>
          </cell>
          <cell r="M9909" t="str">
            <v>1B</v>
          </cell>
          <cell r="O9909" t="str">
            <v>Rodriguez, Alex</v>
          </cell>
        </row>
        <row r="9910">
          <cell r="C9910">
            <v>644420</v>
          </cell>
          <cell r="M9910" t="str">
            <v>P</v>
          </cell>
          <cell r="O9910" t="str">
            <v>Rodriguez, Jorge</v>
          </cell>
        </row>
        <row r="9911">
          <cell r="C9911">
            <v>645303</v>
          </cell>
          <cell r="M9911" t="str">
            <v>SS</v>
          </cell>
          <cell r="O9911" t="str">
            <v>Rodriguez, Yonauris</v>
          </cell>
        </row>
        <row r="9912">
          <cell r="C9912">
            <v>650142</v>
          </cell>
          <cell r="M9912" t="str">
            <v>P</v>
          </cell>
          <cell r="O9912" t="str">
            <v>Rodriguez, Hansel</v>
          </cell>
        </row>
        <row r="9913">
          <cell r="C9913">
            <v>650194</v>
          </cell>
          <cell r="M9913" t="str">
            <v>OF</v>
          </cell>
          <cell r="O9913" t="str">
            <v>Rodriguez, Francisco</v>
          </cell>
        </row>
        <row r="9914">
          <cell r="C9914">
            <v>650499</v>
          </cell>
          <cell r="M9914" t="str">
            <v>C</v>
          </cell>
          <cell r="O9914" t="str">
            <v>Rodriguez, Jason</v>
          </cell>
        </row>
        <row r="9915">
          <cell r="C9915">
            <v>650673</v>
          </cell>
          <cell r="M9915" t="str">
            <v>P</v>
          </cell>
          <cell r="O9915" t="str">
            <v>Rodriguez, Jonathan</v>
          </cell>
        </row>
        <row r="9916">
          <cell r="C9916">
            <v>650674</v>
          </cell>
          <cell r="M9916" t="str">
            <v>P</v>
          </cell>
          <cell r="O9916" t="str">
            <v>Rodriguez, Manuel</v>
          </cell>
        </row>
        <row r="9917">
          <cell r="C9917">
            <v>650737</v>
          </cell>
          <cell r="M9917" t="str">
            <v>P</v>
          </cell>
          <cell r="O9917" t="str">
            <v>Rodriguez, Edison</v>
          </cell>
        </row>
        <row r="9918">
          <cell r="C9918">
            <v>650805</v>
          </cell>
          <cell r="M9918" t="str">
            <v>IF</v>
          </cell>
          <cell r="O9918" t="str">
            <v>Rodriguez, Edwin</v>
          </cell>
        </row>
        <row r="9919">
          <cell r="C9919">
            <v>650827</v>
          </cell>
          <cell r="M9919" t="str">
            <v>P</v>
          </cell>
          <cell r="O9919" t="str">
            <v>Rodriguez, Raymond</v>
          </cell>
        </row>
        <row r="9920">
          <cell r="C9920">
            <v>650886</v>
          </cell>
          <cell r="M9920" t="str">
            <v>1B</v>
          </cell>
          <cell r="O9920" t="str">
            <v>Rodriguez, Carlos</v>
          </cell>
        </row>
        <row r="9921">
          <cell r="C9921">
            <v>650909</v>
          </cell>
          <cell r="M9921" t="str">
            <v>3B</v>
          </cell>
          <cell r="O9921" t="str">
            <v>Rodriguez, Juan</v>
          </cell>
        </row>
        <row r="9922">
          <cell r="C9922">
            <v>650996</v>
          </cell>
          <cell r="M9922" t="str">
            <v>LF</v>
          </cell>
          <cell r="O9922" t="str">
            <v>Rodriguez, Freddy</v>
          </cell>
        </row>
        <row r="9923">
          <cell r="C9923">
            <v>655995</v>
          </cell>
          <cell r="M9923" t="str">
            <v>P</v>
          </cell>
          <cell r="O9923" t="str">
            <v>Rodriguez, Santiago</v>
          </cell>
        </row>
        <row r="9924">
          <cell r="C9924">
            <v>656009</v>
          </cell>
          <cell r="M9924" t="str">
            <v>P</v>
          </cell>
          <cell r="O9924" t="str">
            <v>Rodriguez, Jean</v>
          </cell>
        </row>
        <row r="9925">
          <cell r="C9925">
            <v>656016</v>
          </cell>
          <cell r="M9925" t="str">
            <v>P</v>
          </cell>
          <cell r="O9925" t="str">
            <v>Rodriguez, Alejandro</v>
          </cell>
        </row>
        <row r="9926">
          <cell r="C9926">
            <v>656045</v>
          </cell>
          <cell r="M9926" t="str">
            <v>P</v>
          </cell>
          <cell r="O9926" t="str">
            <v>Rodriguez, Alban</v>
          </cell>
        </row>
        <row r="9927">
          <cell r="C9927">
            <v>656097</v>
          </cell>
          <cell r="M9927" t="str">
            <v>LF</v>
          </cell>
          <cell r="O9927" t="str">
            <v>Rodriguez, Juan</v>
          </cell>
        </row>
        <row r="9928">
          <cell r="C9928">
            <v>656908</v>
          </cell>
          <cell r="M9928" t="str">
            <v>SS</v>
          </cell>
          <cell r="O9928" t="str">
            <v>Rodriguez, Jose A</v>
          </cell>
        </row>
        <row r="9929">
          <cell r="C9929">
            <v>656909</v>
          </cell>
          <cell r="M9929" t="str">
            <v>C</v>
          </cell>
          <cell r="O9929" t="str">
            <v>Rodriguez, Nathan</v>
          </cell>
        </row>
        <row r="9930">
          <cell r="C9930">
            <v>657256</v>
          </cell>
          <cell r="M9930" t="str">
            <v>P</v>
          </cell>
          <cell r="O9930" t="str">
            <v>Rodriguez, Alberto</v>
          </cell>
        </row>
        <row r="9931">
          <cell r="C9931">
            <v>658600</v>
          </cell>
          <cell r="M9931" t="str">
            <v>P</v>
          </cell>
          <cell r="O9931" t="str">
            <v>Rodriguez, Hector</v>
          </cell>
        </row>
        <row r="9932">
          <cell r="C9932">
            <v>658790</v>
          </cell>
          <cell r="M9932" t="str">
            <v>OF</v>
          </cell>
          <cell r="O9932" t="str">
            <v>Rodriguez, Victor</v>
          </cell>
        </row>
        <row r="9933">
          <cell r="C9933">
            <v>659096</v>
          </cell>
          <cell r="M9933" t="str">
            <v>2B</v>
          </cell>
          <cell r="O9933" t="str">
            <v>Rodriguez, Ezequiel</v>
          </cell>
        </row>
        <row r="9934">
          <cell r="C9934">
            <v>660427</v>
          </cell>
          <cell r="M9934" t="str">
            <v>P</v>
          </cell>
          <cell r="O9934" t="str">
            <v>Rodriguez, Adrian</v>
          </cell>
        </row>
        <row r="9935">
          <cell r="C9935">
            <v>660442</v>
          </cell>
          <cell r="M9935" t="str">
            <v>P</v>
          </cell>
          <cell r="O9935" t="str">
            <v>Rodriguez, Kelvin</v>
          </cell>
        </row>
        <row r="9936">
          <cell r="C9936">
            <v>660446</v>
          </cell>
          <cell r="M9936" t="str">
            <v>SS</v>
          </cell>
          <cell r="O9936" t="str">
            <v>Rodriguez, Ismaldo</v>
          </cell>
        </row>
        <row r="9937">
          <cell r="C9937">
            <v>660495</v>
          </cell>
          <cell r="M9937" t="str">
            <v>P</v>
          </cell>
          <cell r="O9937" t="str">
            <v>Rodriguez, Jose A.</v>
          </cell>
        </row>
        <row r="9938">
          <cell r="C9938">
            <v>660570</v>
          </cell>
          <cell r="M9938" t="str">
            <v>P</v>
          </cell>
          <cell r="O9938" t="str">
            <v>Rodriguez, Angel</v>
          </cell>
        </row>
        <row r="9939">
          <cell r="C9939">
            <v>660583</v>
          </cell>
          <cell r="M9939" t="str">
            <v>C</v>
          </cell>
          <cell r="O9939" t="str">
            <v>Rodriguez, Lenin</v>
          </cell>
        </row>
        <row r="9940">
          <cell r="C9940">
            <v>660616</v>
          </cell>
          <cell r="M9940" t="str">
            <v>C</v>
          </cell>
          <cell r="O9940" t="str">
            <v>Rodriguez, Ricardo</v>
          </cell>
        </row>
        <row r="9941">
          <cell r="C9941">
            <v>660678</v>
          </cell>
          <cell r="M9941" t="str">
            <v>P</v>
          </cell>
          <cell r="O9941" t="str">
            <v>Rodriguez, Perkyn</v>
          </cell>
        </row>
        <row r="9942">
          <cell r="C9942">
            <v>660730</v>
          </cell>
          <cell r="M9942" t="str">
            <v>P</v>
          </cell>
          <cell r="O9942" t="str">
            <v>Rodriguez, Elvin</v>
          </cell>
        </row>
        <row r="9943">
          <cell r="C9943">
            <v>660765</v>
          </cell>
          <cell r="M9943" t="str">
            <v>P</v>
          </cell>
          <cell r="O9943" t="str">
            <v>Rodriguez, Jesus</v>
          </cell>
        </row>
        <row r="9944">
          <cell r="C9944">
            <v>660806</v>
          </cell>
          <cell r="M9944" t="str">
            <v>P</v>
          </cell>
          <cell r="O9944" t="str">
            <v>Rodriguez, Alberto</v>
          </cell>
        </row>
        <row r="9945">
          <cell r="C9945">
            <v>660855</v>
          </cell>
          <cell r="M9945" t="str">
            <v>P</v>
          </cell>
          <cell r="O9945" t="str">
            <v>Rodriguez, Robert</v>
          </cell>
        </row>
        <row r="9946">
          <cell r="C9946">
            <v>660857</v>
          </cell>
          <cell r="M9946" t="str">
            <v>C</v>
          </cell>
          <cell r="O9946" t="str">
            <v>Rodriguez, Yorman</v>
          </cell>
        </row>
        <row r="9947">
          <cell r="C9947">
            <v>661377</v>
          </cell>
          <cell r="M9947" t="str">
            <v>3B</v>
          </cell>
          <cell r="O9947" t="str">
            <v>Rodriguez, Anthony</v>
          </cell>
        </row>
        <row r="9948">
          <cell r="C9948">
            <v>661380</v>
          </cell>
          <cell r="M9948" t="str">
            <v>P</v>
          </cell>
          <cell r="O9948" t="str">
            <v>Rodriguez, Diony</v>
          </cell>
        </row>
        <row r="9949">
          <cell r="C9949">
            <v>663328</v>
          </cell>
          <cell r="M9949" t="str">
            <v>P</v>
          </cell>
          <cell r="O9949" t="str">
            <v>Rodriguez, Luis</v>
          </cell>
        </row>
        <row r="9950">
          <cell r="C9950">
            <v>663718</v>
          </cell>
          <cell r="M9950" t="str">
            <v>P</v>
          </cell>
          <cell r="O9950" t="str">
            <v>Rodriguez, Wesley</v>
          </cell>
        </row>
        <row r="9951">
          <cell r="C9951">
            <v>664310</v>
          </cell>
          <cell r="M9951" t="str">
            <v>C</v>
          </cell>
          <cell r="O9951" t="str">
            <v>Rodriguez, Brayan</v>
          </cell>
        </row>
        <row r="9952">
          <cell r="C9952">
            <v>664344</v>
          </cell>
          <cell r="M9952" t="str">
            <v>OF</v>
          </cell>
          <cell r="O9952" t="str">
            <v>Rodriguez, Alexander</v>
          </cell>
        </row>
        <row r="9953">
          <cell r="C9953">
            <v>664356</v>
          </cell>
          <cell r="M9953" t="str">
            <v>P</v>
          </cell>
          <cell r="O9953" t="str">
            <v>Rodriguez, Wuilder</v>
          </cell>
        </row>
        <row r="9954">
          <cell r="C9954">
            <v>664917</v>
          </cell>
          <cell r="M9954" t="str">
            <v>2B</v>
          </cell>
          <cell r="O9954" t="str">
            <v>Rodriguez, Melvin</v>
          </cell>
        </row>
        <row r="9955">
          <cell r="C9955">
            <v>665113</v>
          </cell>
          <cell r="M9955" t="str">
            <v>P</v>
          </cell>
          <cell r="O9955" t="str">
            <v>Rodriguez, Noel</v>
          </cell>
        </row>
        <row r="9956">
          <cell r="C9956">
            <v>665420</v>
          </cell>
          <cell r="M9956" t="str">
            <v>P</v>
          </cell>
          <cell r="O9956" t="str">
            <v>Rodriguez, Leovanny</v>
          </cell>
        </row>
        <row r="9957">
          <cell r="C9957">
            <v>665710</v>
          </cell>
          <cell r="M9957" t="str">
            <v>P</v>
          </cell>
          <cell r="O9957" t="str">
            <v>Rodriguez, Eury</v>
          </cell>
        </row>
        <row r="9958">
          <cell r="C9958">
            <v>665960</v>
          </cell>
          <cell r="M9958" t="str">
            <v>IF</v>
          </cell>
          <cell r="O9958" t="str">
            <v>Rodriguez, Luis</v>
          </cell>
        </row>
        <row r="9959">
          <cell r="C9959">
            <v>665973</v>
          </cell>
          <cell r="M9959" t="str">
            <v>C</v>
          </cell>
          <cell r="O9959" t="str">
            <v>Rodriguez, Meure</v>
          </cell>
        </row>
        <row r="9960">
          <cell r="C9960">
            <v>665990</v>
          </cell>
          <cell r="M9960" t="str">
            <v>C</v>
          </cell>
          <cell r="O9960" t="str">
            <v>Rodriguez, Kleiber</v>
          </cell>
        </row>
        <row r="9961">
          <cell r="C9961">
            <v>666000</v>
          </cell>
          <cell r="M9961" t="str">
            <v>SS</v>
          </cell>
          <cell r="O9961" t="str">
            <v>Rodriguez, Enmanuel</v>
          </cell>
        </row>
        <row r="9962">
          <cell r="C9962">
            <v>666002</v>
          </cell>
          <cell r="M9962" t="str">
            <v>P</v>
          </cell>
          <cell r="O9962" t="str">
            <v>Rodriguez, Rayner</v>
          </cell>
        </row>
        <row r="9963">
          <cell r="C9963">
            <v>666009</v>
          </cell>
          <cell r="M9963" t="str">
            <v>P</v>
          </cell>
          <cell r="O9963" t="str">
            <v>Rodriguez, Aldor</v>
          </cell>
        </row>
        <row r="9964">
          <cell r="C9964">
            <v>666515</v>
          </cell>
          <cell r="M9964" t="str">
            <v>P</v>
          </cell>
          <cell r="O9964" t="str">
            <v>Rodriguez, Joseph</v>
          </cell>
        </row>
        <row r="9965">
          <cell r="C9965">
            <v>666633</v>
          </cell>
          <cell r="M9965" t="str">
            <v>OF</v>
          </cell>
          <cell r="O9965" t="str">
            <v>Rodriguez, Abraham</v>
          </cell>
        </row>
        <row r="9966">
          <cell r="C9966">
            <v>666648</v>
          </cell>
          <cell r="M9966" t="str">
            <v>3B</v>
          </cell>
          <cell r="O9966" t="str">
            <v>Rodriguez, Henry</v>
          </cell>
        </row>
        <row r="9967">
          <cell r="C9967">
            <v>666720</v>
          </cell>
          <cell r="M9967" t="str">
            <v>P</v>
          </cell>
          <cell r="O9967" t="str">
            <v>Rodriguez, Yerry</v>
          </cell>
        </row>
        <row r="9968">
          <cell r="C9968">
            <v>666776</v>
          </cell>
          <cell r="M9968" t="str">
            <v>OF</v>
          </cell>
          <cell r="O9968" t="str">
            <v>Rodriguez, Ramiro</v>
          </cell>
        </row>
        <row r="9969">
          <cell r="C9969">
            <v>666780</v>
          </cell>
          <cell r="M9969" t="str">
            <v>P</v>
          </cell>
          <cell r="O9969" t="str">
            <v>Rodriguez, Enderson</v>
          </cell>
        </row>
        <row r="9970">
          <cell r="C9970">
            <v>666794</v>
          </cell>
          <cell r="M9970" t="str">
            <v>OF</v>
          </cell>
          <cell r="O9970" t="str">
            <v>Rodriguez, Jeison</v>
          </cell>
        </row>
        <row r="9971">
          <cell r="C9971">
            <v>667372</v>
          </cell>
          <cell r="M9971" t="str">
            <v>C</v>
          </cell>
          <cell r="O9971" t="str">
            <v>Rodriguez, Julio</v>
          </cell>
        </row>
        <row r="9972">
          <cell r="C9972">
            <v>667550</v>
          </cell>
          <cell r="M9972" t="str">
            <v>P</v>
          </cell>
          <cell r="O9972" t="str">
            <v>Rodriguez, Juan</v>
          </cell>
        </row>
        <row r="9973">
          <cell r="C9973">
            <v>668569</v>
          </cell>
          <cell r="M9973" t="str">
            <v>SS</v>
          </cell>
          <cell r="O9973" t="str">
            <v>Rodriguez, Jhan</v>
          </cell>
        </row>
        <row r="9974">
          <cell r="C9974">
            <v>668589</v>
          </cell>
          <cell r="M9974" t="str">
            <v>P</v>
          </cell>
          <cell r="O9974" t="str">
            <v>Rodriguez, Carlos</v>
          </cell>
        </row>
        <row r="9975">
          <cell r="C9975">
            <v>669735</v>
          </cell>
          <cell r="M9975" t="str">
            <v>P</v>
          </cell>
          <cell r="O9975" t="str">
            <v>Rodriguez, Chris</v>
          </cell>
        </row>
        <row r="9976">
          <cell r="C9976">
            <v>670120</v>
          </cell>
          <cell r="M9976" t="str">
            <v>P</v>
          </cell>
          <cell r="O9976" t="str">
            <v>Rodriguez, Yelin</v>
          </cell>
        </row>
        <row r="9977">
          <cell r="C9977">
            <v>670550</v>
          </cell>
          <cell r="M9977" t="str">
            <v>P</v>
          </cell>
          <cell r="O9977" t="str">
            <v>Rodriguez, Nivaldo</v>
          </cell>
        </row>
        <row r="9978">
          <cell r="C9978">
            <v>670895</v>
          </cell>
          <cell r="M9978" t="str">
            <v>SS</v>
          </cell>
          <cell r="O9978" t="str">
            <v>Rodriguez, Alfredo</v>
          </cell>
        </row>
        <row r="9979">
          <cell r="C9979">
            <v>670951</v>
          </cell>
          <cell r="M9979" t="str">
            <v>P</v>
          </cell>
          <cell r="O9979" t="str">
            <v>Rodriguez, Angel</v>
          </cell>
        </row>
        <row r="9980">
          <cell r="C9980">
            <v>475054</v>
          </cell>
          <cell r="M9980" t="str">
            <v>P</v>
          </cell>
          <cell r="O9980" t="str">
            <v>Roe, Chaz</v>
          </cell>
        </row>
        <row r="9981">
          <cell r="C9981">
            <v>664904</v>
          </cell>
          <cell r="M9981" t="str">
            <v>P</v>
          </cell>
          <cell r="O9981" t="str">
            <v>Roeder, Josh</v>
          </cell>
        </row>
        <row r="9982">
          <cell r="C9982">
            <v>527051</v>
          </cell>
          <cell r="M9982" t="str">
            <v>RF</v>
          </cell>
          <cell r="O9982" t="str">
            <v>Roeger, Angus</v>
          </cell>
        </row>
        <row r="9983">
          <cell r="C9983">
            <v>670375</v>
          </cell>
          <cell r="M9983" t="str">
            <v>P</v>
          </cell>
          <cell r="O9983" t="str">
            <v>Roegner, Cameron</v>
          </cell>
        </row>
        <row r="9984">
          <cell r="C9984">
            <v>502158</v>
          </cell>
          <cell r="M9984" t="str">
            <v>P</v>
          </cell>
          <cell r="O9984" t="str">
            <v>Roenicke, Josh</v>
          </cell>
        </row>
        <row r="9985">
          <cell r="C9985">
            <v>469134</v>
          </cell>
          <cell r="M9985" t="str">
            <v>P</v>
          </cell>
          <cell r="O9985" t="str">
            <v>Rogers, Esmil</v>
          </cell>
        </row>
        <row r="9986">
          <cell r="C9986">
            <v>502681</v>
          </cell>
          <cell r="M9986" t="str">
            <v>P</v>
          </cell>
          <cell r="O9986" t="str">
            <v>Rogers, Jay</v>
          </cell>
        </row>
        <row r="9987">
          <cell r="C9987">
            <v>543715</v>
          </cell>
          <cell r="M9987" t="str">
            <v>1B</v>
          </cell>
          <cell r="O9987" t="str">
            <v>Rogers, Jacob</v>
          </cell>
        </row>
        <row r="9988">
          <cell r="C9988">
            <v>572090</v>
          </cell>
          <cell r="M9988" t="str">
            <v>P</v>
          </cell>
          <cell r="O9988" t="str">
            <v>Rogers, Chad</v>
          </cell>
        </row>
        <row r="9989">
          <cell r="C9989">
            <v>573124</v>
          </cell>
          <cell r="M9989" t="str">
            <v>P</v>
          </cell>
          <cell r="O9989" t="str">
            <v>Rogers, Taylor</v>
          </cell>
        </row>
        <row r="9990">
          <cell r="C9990">
            <v>595386</v>
          </cell>
          <cell r="M9990" t="str">
            <v>1B</v>
          </cell>
          <cell r="O9990" t="str">
            <v>Rogers, Jason</v>
          </cell>
        </row>
        <row r="9991">
          <cell r="C9991">
            <v>608707</v>
          </cell>
          <cell r="M9991" t="str">
            <v>P</v>
          </cell>
          <cell r="O9991" t="str">
            <v>Rogers, Joe</v>
          </cell>
        </row>
        <row r="9992">
          <cell r="C9992">
            <v>622265</v>
          </cell>
          <cell r="M9992" t="str">
            <v>P</v>
          </cell>
          <cell r="O9992" t="str">
            <v>Rogers, Rob</v>
          </cell>
        </row>
        <row r="9993">
          <cell r="C9993">
            <v>623319</v>
          </cell>
          <cell r="M9993" t="str">
            <v>CF</v>
          </cell>
          <cell r="O9993" t="str">
            <v>Rogers, Wes</v>
          </cell>
        </row>
        <row r="9994">
          <cell r="C9994">
            <v>642028</v>
          </cell>
          <cell r="M9994" t="str">
            <v>P</v>
          </cell>
          <cell r="O9994" t="str">
            <v>Rogers, Josh</v>
          </cell>
        </row>
        <row r="9995">
          <cell r="C9995">
            <v>643511</v>
          </cell>
          <cell r="M9995" t="str">
            <v>P</v>
          </cell>
          <cell r="O9995" t="str">
            <v>Rogers, Tyler</v>
          </cell>
        </row>
        <row r="9996">
          <cell r="C9996">
            <v>664101</v>
          </cell>
          <cell r="M9996" t="str">
            <v>P</v>
          </cell>
          <cell r="O9996" t="str">
            <v>Rogers, Blake</v>
          </cell>
        </row>
        <row r="9997">
          <cell r="C9997">
            <v>668670</v>
          </cell>
          <cell r="M9997" t="str">
            <v>C</v>
          </cell>
          <cell r="O9997" t="str">
            <v>Rogers, Jake</v>
          </cell>
        </row>
        <row r="9998">
          <cell r="C9998">
            <v>670585</v>
          </cell>
          <cell r="M9998" t="str">
            <v>IF</v>
          </cell>
          <cell r="O9998" t="str">
            <v>Rogers, Evan</v>
          </cell>
        </row>
        <row r="9999">
          <cell r="C9999">
            <v>519221</v>
          </cell>
          <cell r="M9999" t="str">
            <v>C</v>
          </cell>
          <cell r="O9999" t="str">
            <v>Rohlfing, Dan</v>
          </cell>
        </row>
        <row r="10000">
          <cell r="C10000">
            <v>489262</v>
          </cell>
          <cell r="M10000" t="str">
            <v>2B</v>
          </cell>
          <cell r="O10000" t="str">
            <v>Rohlinger, Ryan</v>
          </cell>
        </row>
        <row r="10001">
          <cell r="C10001">
            <v>592691</v>
          </cell>
          <cell r="M10001" t="str">
            <v>RF</v>
          </cell>
          <cell r="O10001" t="str">
            <v>Rohm, David</v>
          </cell>
        </row>
        <row r="10002">
          <cell r="C10002">
            <v>642030</v>
          </cell>
          <cell r="M10002" t="str">
            <v>P</v>
          </cell>
          <cell r="O10002" t="str">
            <v>Rohrbach, Andrew</v>
          </cell>
        </row>
        <row r="10003">
          <cell r="C10003">
            <v>547977</v>
          </cell>
          <cell r="M10003" t="str">
            <v>P</v>
          </cell>
          <cell r="O10003" t="str">
            <v>Roibal, Reinier</v>
          </cell>
        </row>
        <row r="10004">
          <cell r="C10004">
            <v>500743</v>
          </cell>
          <cell r="M10004" t="str">
            <v>1B</v>
          </cell>
          <cell r="O10004" t="str">
            <v>Rojas, Miguel</v>
          </cell>
        </row>
        <row r="10005">
          <cell r="C10005">
            <v>592692</v>
          </cell>
          <cell r="M10005" t="str">
            <v>RF</v>
          </cell>
          <cell r="O10005" t="str">
            <v>Rojas, Mel</v>
          </cell>
        </row>
        <row r="10006">
          <cell r="C10006">
            <v>593614</v>
          </cell>
          <cell r="M10006" t="str">
            <v>2B</v>
          </cell>
          <cell r="O10006" t="str">
            <v>Rojas, Angel</v>
          </cell>
        </row>
        <row r="10007">
          <cell r="C10007">
            <v>605110</v>
          </cell>
          <cell r="M10007" t="str">
            <v>P</v>
          </cell>
          <cell r="O10007" t="str">
            <v>Rojas, Keive</v>
          </cell>
        </row>
        <row r="10008">
          <cell r="C10008">
            <v>606200</v>
          </cell>
          <cell r="M10008" t="str">
            <v>C</v>
          </cell>
          <cell r="O10008" t="str">
            <v>Rojas, Jose</v>
          </cell>
        </row>
        <row r="10009">
          <cell r="C10009">
            <v>622521</v>
          </cell>
          <cell r="M10009" t="str">
            <v>RF</v>
          </cell>
          <cell r="O10009" t="str">
            <v>Rojas, Hengelbert</v>
          </cell>
        </row>
        <row r="10010">
          <cell r="C10010">
            <v>623201</v>
          </cell>
          <cell r="M10010" t="str">
            <v>IF</v>
          </cell>
          <cell r="O10010" t="str">
            <v>Rojas, Leo</v>
          </cell>
        </row>
        <row r="10011">
          <cell r="C10011">
            <v>630036</v>
          </cell>
          <cell r="M10011" t="str">
            <v>RF</v>
          </cell>
          <cell r="O10011" t="str">
            <v>Rojas, Oscar</v>
          </cell>
        </row>
        <row r="10012">
          <cell r="C10012">
            <v>650969</v>
          </cell>
          <cell r="M10012" t="str">
            <v>C</v>
          </cell>
          <cell r="O10012" t="str">
            <v>Rojas, Alejandro</v>
          </cell>
        </row>
        <row r="10013">
          <cell r="C10013">
            <v>656062</v>
          </cell>
          <cell r="M10013" t="str">
            <v>P</v>
          </cell>
          <cell r="O10013" t="str">
            <v>Rojas, Edwin</v>
          </cell>
        </row>
        <row r="10014">
          <cell r="C10014">
            <v>656088</v>
          </cell>
          <cell r="M10014" t="str">
            <v>CF</v>
          </cell>
          <cell r="O10014" t="str">
            <v>Rojas, Brayan</v>
          </cell>
        </row>
        <row r="10015">
          <cell r="C10015">
            <v>661438</v>
          </cell>
          <cell r="M10015" t="str">
            <v>1B</v>
          </cell>
          <cell r="O10015" t="str">
            <v>Rojas, Jose</v>
          </cell>
        </row>
        <row r="10016">
          <cell r="C10016">
            <v>665786</v>
          </cell>
          <cell r="M10016" t="str">
            <v>RF</v>
          </cell>
          <cell r="O10016" t="str">
            <v>Rojas, Simon</v>
          </cell>
        </row>
        <row r="10017">
          <cell r="C10017">
            <v>665881</v>
          </cell>
          <cell r="M10017" t="str">
            <v>P</v>
          </cell>
          <cell r="O10017" t="str">
            <v>Rojas, Adonny</v>
          </cell>
        </row>
        <row r="10018">
          <cell r="C10018">
            <v>668537</v>
          </cell>
          <cell r="M10018" t="str">
            <v>OF</v>
          </cell>
          <cell r="O10018" t="str">
            <v>Rojas, Romer</v>
          </cell>
        </row>
        <row r="10019">
          <cell r="C10019">
            <v>670351</v>
          </cell>
          <cell r="M10019" t="str">
            <v>SS</v>
          </cell>
          <cell r="O10019" t="str">
            <v>Rojas, Jose</v>
          </cell>
        </row>
        <row r="10020">
          <cell r="C10020">
            <v>624531</v>
          </cell>
          <cell r="M10020" t="str">
            <v>3B</v>
          </cell>
          <cell r="O10020" t="str">
            <v>Rojo, Lucas</v>
          </cell>
        </row>
        <row r="10021">
          <cell r="C10021">
            <v>660851</v>
          </cell>
          <cell r="M10021" t="str">
            <v>C</v>
          </cell>
          <cell r="O10021" t="str">
            <v>Rolle, Quinton</v>
          </cell>
        </row>
        <row r="10022">
          <cell r="C10022">
            <v>572393</v>
          </cell>
          <cell r="M10022" t="str">
            <v>1B</v>
          </cell>
          <cell r="O10022" t="str">
            <v>Roller, Kyle</v>
          </cell>
        </row>
        <row r="10023">
          <cell r="C10023">
            <v>650971</v>
          </cell>
          <cell r="M10023" t="str">
            <v>OF</v>
          </cell>
          <cell r="O10023" t="str">
            <v>Rollin, Franklin</v>
          </cell>
        </row>
        <row r="10024">
          <cell r="C10024">
            <v>276519</v>
          </cell>
          <cell r="M10024" t="str">
            <v>SS</v>
          </cell>
          <cell r="O10024" t="str">
            <v>Rollins, Jimmy</v>
          </cell>
        </row>
        <row r="10025">
          <cell r="C10025">
            <v>543716</v>
          </cell>
          <cell r="M10025" t="str">
            <v>P</v>
          </cell>
          <cell r="O10025" t="str">
            <v>Rollins, David</v>
          </cell>
        </row>
        <row r="10026">
          <cell r="C10026">
            <v>457449</v>
          </cell>
          <cell r="M10026" t="str">
            <v>LF</v>
          </cell>
          <cell r="O10026" t="str">
            <v>Romak, Jamie</v>
          </cell>
        </row>
        <row r="10027">
          <cell r="C10027">
            <v>643512</v>
          </cell>
          <cell r="M10027" t="str">
            <v>P</v>
          </cell>
          <cell r="O10027" t="str">
            <v>Roman, Fabian</v>
          </cell>
        </row>
        <row r="10028">
          <cell r="C10028">
            <v>650439</v>
          </cell>
          <cell r="M10028" t="str">
            <v>P</v>
          </cell>
          <cell r="O10028" t="str">
            <v>Roman, Jesus</v>
          </cell>
        </row>
        <row r="10029">
          <cell r="C10029">
            <v>666702</v>
          </cell>
          <cell r="M10029" t="str">
            <v>P</v>
          </cell>
          <cell r="O10029" t="str">
            <v>Roman, Miguel</v>
          </cell>
        </row>
        <row r="10030">
          <cell r="C10030">
            <v>670144</v>
          </cell>
          <cell r="M10030" t="str">
            <v>SS</v>
          </cell>
          <cell r="O10030" t="str">
            <v>Roman, Mitch</v>
          </cell>
        </row>
        <row r="10031">
          <cell r="C10031">
            <v>665123</v>
          </cell>
          <cell r="M10031" t="str">
            <v>2B</v>
          </cell>
          <cell r="O10031" t="str">
            <v>Romanin, Mattingly</v>
          </cell>
        </row>
        <row r="10032">
          <cell r="C10032">
            <v>605447</v>
          </cell>
          <cell r="M10032" t="str">
            <v>P</v>
          </cell>
          <cell r="O10032" t="str">
            <v>Romano, Jordan</v>
          </cell>
        </row>
        <row r="10033">
          <cell r="C10033">
            <v>607219</v>
          </cell>
          <cell r="M10033" t="str">
            <v>P</v>
          </cell>
          <cell r="O10033" t="str">
            <v>Romano, Sal</v>
          </cell>
        </row>
        <row r="10034">
          <cell r="C10034">
            <v>660863</v>
          </cell>
          <cell r="M10034" t="str">
            <v>P</v>
          </cell>
          <cell r="O10034" t="str">
            <v>Romano, Argenis</v>
          </cell>
        </row>
        <row r="10035">
          <cell r="C10035">
            <v>642031</v>
          </cell>
          <cell r="M10035" t="str">
            <v>C</v>
          </cell>
          <cell r="O10035" t="str">
            <v>Romanski, Jake</v>
          </cell>
        </row>
        <row r="10036">
          <cell r="C10036">
            <v>240694</v>
          </cell>
          <cell r="M10036" t="str">
            <v>P</v>
          </cell>
          <cell r="O10036" t="str">
            <v>Romero, J.C.</v>
          </cell>
        </row>
        <row r="10037">
          <cell r="C10037">
            <v>460069</v>
          </cell>
          <cell r="M10037" t="str">
            <v>P</v>
          </cell>
          <cell r="O10037" t="str">
            <v>Romero, Ricky</v>
          </cell>
        </row>
        <row r="10038">
          <cell r="C10038">
            <v>462962</v>
          </cell>
          <cell r="M10038" t="str">
            <v>3B</v>
          </cell>
          <cell r="O10038" t="str">
            <v>Romero, Niuman</v>
          </cell>
        </row>
        <row r="10039">
          <cell r="C10039">
            <v>464900</v>
          </cell>
          <cell r="M10039" t="str">
            <v>OF</v>
          </cell>
          <cell r="O10039" t="str">
            <v>Romero, Alex</v>
          </cell>
        </row>
        <row r="10040">
          <cell r="C10040">
            <v>466480</v>
          </cell>
          <cell r="M10040" t="str">
            <v>3B</v>
          </cell>
          <cell r="O10040" t="str">
            <v>Romero, Deibinson</v>
          </cell>
        </row>
        <row r="10041">
          <cell r="C10041">
            <v>472283</v>
          </cell>
          <cell r="M10041" t="str">
            <v>OF</v>
          </cell>
          <cell r="O10041" t="str">
            <v>Romero, Flavio</v>
          </cell>
        </row>
        <row r="10042">
          <cell r="C10042">
            <v>544836</v>
          </cell>
          <cell r="M10042" t="str">
            <v>P</v>
          </cell>
          <cell r="O10042" t="str">
            <v>Romero, Enny</v>
          </cell>
        </row>
        <row r="10043">
          <cell r="C10043">
            <v>552662</v>
          </cell>
          <cell r="M10043" t="str">
            <v>RF</v>
          </cell>
          <cell r="O10043" t="str">
            <v>Romero, Stefen</v>
          </cell>
        </row>
        <row r="10044">
          <cell r="C10044">
            <v>591708</v>
          </cell>
          <cell r="M10044" t="str">
            <v>P</v>
          </cell>
          <cell r="O10044" t="str">
            <v>Romero, Franderlin</v>
          </cell>
        </row>
        <row r="10045">
          <cell r="C10045">
            <v>602076</v>
          </cell>
          <cell r="M10045" t="str">
            <v>RF</v>
          </cell>
          <cell r="O10045" t="str">
            <v>Romero, Wilmer</v>
          </cell>
        </row>
        <row r="10046">
          <cell r="C10046">
            <v>621025</v>
          </cell>
          <cell r="M10046" t="str">
            <v>2B</v>
          </cell>
          <cell r="O10046" t="str">
            <v>Romero, Avery</v>
          </cell>
        </row>
        <row r="10047">
          <cell r="C10047">
            <v>622527</v>
          </cell>
          <cell r="M10047" t="str">
            <v>P</v>
          </cell>
          <cell r="O10047" t="str">
            <v>Romero, Dioscar</v>
          </cell>
        </row>
        <row r="10048">
          <cell r="C10048">
            <v>622864</v>
          </cell>
          <cell r="M10048" t="str">
            <v>P</v>
          </cell>
          <cell r="O10048" t="str">
            <v>Romero, Fernando</v>
          </cell>
        </row>
        <row r="10049">
          <cell r="C10049">
            <v>650377</v>
          </cell>
          <cell r="M10049" t="str">
            <v>P</v>
          </cell>
          <cell r="O10049" t="str">
            <v>Romero, Victor</v>
          </cell>
        </row>
        <row r="10050">
          <cell r="C10050">
            <v>650806</v>
          </cell>
          <cell r="M10050" t="str">
            <v>2B</v>
          </cell>
          <cell r="O10050" t="str">
            <v>Romero, Daniel</v>
          </cell>
        </row>
        <row r="10051">
          <cell r="C10051">
            <v>650910</v>
          </cell>
          <cell r="M10051" t="str">
            <v>P</v>
          </cell>
          <cell r="O10051" t="str">
            <v>Romero, Orlando</v>
          </cell>
        </row>
        <row r="10052">
          <cell r="C10052">
            <v>660285</v>
          </cell>
          <cell r="M10052" t="str">
            <v>P</v>
          </cell>
          <cell r="O10052" t="str">
            <v>Romero, Antonio</v>
          </cell>
        </row>
        <row r="10053">
          <cell r="C10053">
            <v>660680</v>
          </cell>
          <cell r="M10053" t="str">
            <v>SS</v>
          </cell>
          <cell r="O10053" t="str">
            <v>Romero, Yoel</v>
          </cell>
        </row>
        <row r="10054">
          <cell r="C10054">
            <v>660717</v>
          </cell>
          <cell r="M10054" t="str">
            <v>P</v>
          </cell>
          <cell r="O10054" t="str">
            <v>Romero, Wennigton</v>
          </cell>
        </row>
        <row r="10055">
          <cell r="C10055">
            <v>660837</v>
          </cell>
          <cell r="M10055" t="str">
            <v>P</v>
          </cell>
          <cell r="O10055" t="str">
            <v>Romero, Diosfer</v>
          </cell>
        </row>
        <row r="10056">
          <cell r="C10056">
            <v>661553</v>
          </cell>
          <cell r="M10056" t="str">
            <v>P</v>
          </cell>
          <cell r="O10056" t="str">
            <v>Romero, Joel</v>
          </cell>
        </row>
        <row r="10057">
          <cell r="C10057">
            <v>664584</v>
          </cell>
          <cell r="M10057" t="str">
            <v>P</v>
          </cell>
          <cell r="O10057" t="str">
            <v>Romero, Jhon</v>
          </cell>
        </row>
        <row r="10058">
          <cell r="C10058">
            <v>664845</v>
          </cell>
          <cell r="M10058" t="str">
            <v>P</v>
          </cell>
          <cell r="O10058" t="str">
            <v>Romero, Pierce</v>
          </cell>
        </row>
        <row r="10059">
          <cell r="C10059">
            <v>665985</v>
          </cell>
          <cell r="M10059" t="str">
            <v>SS</v>
          </cell>
          <cell r="O10059" t="str">
            <v>Romero, Rafael</v>
          </cell>
        </row>
        <row r="10060">
          <cell r="C10060">
            <v>666662</v>
          </cell>
          <cell r="M10060" t="str">
            <v>2B</v>
          </cell>
          <cell r="O10060" t="str">
            <v>Romero, Mervin</v>
          </cell>
        </row>
        <row r="10061">
          <cell r="C10061">
            <v>668407</v>
          </cell>
          <cell r="M10061" t="str">
            <v>SS</v>
          </cell>
          <cell r="O10061" t="str">
            <v>Romero, Gerardo</v>
          </cell>
        </row>
        <row r="10062">
          <cell r="C10062">
            <v>668941</v>
          </cell>
          <cell r="M10062" t="str">
            <v>P</v>
          </cell>
          <cell r="O10062" t="str">
            <v>Romero, JoJo</v>
          </cell>
        </row>
        <row r="10063">
          <cell r="C10063">
            <v>461865</v>
          </cell>
          <cell r="M10063" t="str">
            <v>3B</v>
          </cell>
          <cell r="O10063" t="str">
            <v>Romine, Andrew</v>
          </cell>
        </row>
        <row r="10064">
          <cell r="C10064">
            <v>519222</v>
          </cell>
          <cell r="M10064" t="str">
            <v>C</v>
          </cell>
          <cell r="O10064" t="str">
            <v>Romine, Austin</v>
          </cell>
        </row>
        <row r="10065">
          <cell r="C10065">
            <v>489265</v>
          </cell>
          <cell r="M10065" t="str">
            <v>P</v>
          </cell>
          <cell r="O10065" t="str">
            <v>Romo, Sergio</v>
          </cell>
        </row>
        <row r="10066">
          <cell r="C10066">
            <v>553849</v>
          </cell>
          <cell r="M10066" t="str">
            <v>P</v>
          </cell>
          <cell r="O10066" t="str">
            <v>Romo, Remberto</v>
          </cell>
        </row>
        <row r="10067">
          <cell r="C10067">
            <v>622570</v>
          </cell>
          <cell r="M10067" t="str">
            <v>3B</v>
          </cell>
          <cell r="O10067" t="str">
            <v>Ronco, Jesus</v>
          </cell>
        </row>
        <row r="10068">
          <cell r="C10068">
            <v>444468</v>
          </cell>
          <cell r="M10068" t="str">
            <v>P</v>
          </cell>
          <cell r="O10068" t="str">
            <v>Rondon, Hector</v>
          </cell>
        </row>
        <row r="10069">
          <cell r="C10069">
            <v>501491</v>
          </cell>
          <cell r="M10069" t="str">
            <v>P</v>
          </cell>
          <cell r="O10069" t="str">
            <v>Rondon, Francisco</v>
          </cell>
        </row>
        <row r="10070">
          <cell r="C10070">
            <v>504083</v>
          </cell>
          <cell r="M10070" t="str">
            <v>P</v>
          </cell>
          <cell r="O10070" t="str">
            <v>Rondon, Jorge</v>
          </cell>
        </row>
        <row r="10071">
          <cell r="C10071">
            <v>541652</v>
          </cell>
          <cell r="M10071" t="str">
            <v>P</v>
          </cell>
          <cell r="O10071" t="str">
            <v>Rondon, Bruce</v>
          </cell>
        </row>
        <row r="10072">
          <cell r="C10072">
            <v>600967</v>
          </cell>
          <cell r="M10072" t="str">
            <v>SS</v>
          </cell>
          <cell r="O10072" t="str">
            <v>Rondon, Cleuluis</v>
          </cell>
        </row>
        <row r="10073">
          <cell r="C10073">
            <v>602922</v>
          </cell>
          <cell r="M10073" t="str">
            <v>SS</v>
          </cell>
          <cell r="O10073" t="str">
            <v>Rondon, Jose</v>
          </cell>
        </row>
        <row r="10074">
          <cell r="C10074">
            <v>642396</v>
          </cell>
          <cell r="M10074" t="str">
            <v>P</v>
          </cell>
          <cell r="O10074" t="str">
            <v>Rondon, Manuel</v>
          </cell>
        </row>
        <row r="10075">
          <cell r="C10075">
            <v>656071</v>
          </cell>
          <cell r="M10075" t="str">
            <v>P</v>
          </cell>
          <cell r="O10075" t="str">
            <v>Rondon, Ygnacio</v>
          </cell>
        </row>
        <row r="10076">
          <cell r="C10076">
            <v>658147</v>
          </cell>
          <cell r="M10076" t="str">
            <v>P</v>
          </cell>
          <cell r="O10076" t="str">
            <v>Rondon, Andry</v>
          </cell>
        </row>
        <row r="10077">
          <cell r="C10077">
            <v>659085</v>
          </cell>
          <cell r="M10077" t="str">
            <v>SS</v>
          </cell>
          <cell r="O10077" t="str">
            <v>Rondon, Alvaro</v>
          </cell>
        </row>
        <row r="10078">
          <cell r="C10078">
            <v>660632</v>
          </cell>
          <cell r="M10078" t="str">
            <v>SS</v>
          </cell>
          <cell r="O10078" t="str">
            <v>Rondon, Adrian</v>
          </cell>
        </row>
        <row r="10079">
          <cell r="C10079">
            <v>664366</v>
          </cell>
          <cell r="M10079" t="str">
            <v>SS</v>
          </cell>
          <cell r="O10079" t="str">
            <v>Rondon, Edgar</v>
          </cell>
        </row>
        <row r="10080">
          <cell r="C10080">
            <v>667373</v>
          </cell>
          <cell r="M10080" t="str">
            <v>P</v>
          </cell>
          <cell r="O10080" t="str">
            <v>Rondon, Angel</v>
          </cell>
        </row>
        <row r="10081">
          <cell r="C10081">
            <v>605448</v>
          </cell>
          <cell r="M10081" t="str">
            <v>P</v>
          </cell>
          <cell r="O10081" t="str">
            <v>Roney, Bradley</v>
          </cell>
        </row>
        <row r="10082">
          <cell r="C10082">
            <v>519224</v>
          </cell>
          <cell r="M10082" t="str">
            <v>RF</v>
          </cell>
          <cell r="O10082" t="str">
            <v>Roof, Jonathan</v>
          </cell>
        </row>
        <row r="10083">
          <cell r="C10083">
            <v>666163</v>
          </cell>
          <cell r="M10083" t="str">
            <v>C</v>
          </cell>
          <cell r="O10083" t="str">
            <v>Rortvedt, Ben</v>
          </cell>
        </row>
        <row r="10084">
          <cell r="C10084">
            <v>516664</v>
          </cell>
          <cell r="M10084" t="str">
            <v>SS</v>
          </cell>
          <cell r="O10084" t="str">
            <v>Rosa, Garabez</v>
          </cell>
        </row>
        <row r="10085">
          <cell r="C10085">
            <v>594983</v>
          </cell>
          <cell r="M10085" t="str">
            <v>1B</v>
          </cell>
          <cell r="O10085" t="str">
            <v>Rosa, Viosergy</v>
          </cell>
        </row>
        <row r="10086">
          <cell r="C10086">
            <v>605449</v>
          </cell>
          <cell r="M10086" t="str">
            <v>CF</v>
          </cell>
          <cell r="O10086" t="str">
            <v>Rosa, Gabriel</v>
          </cell>
        </row>
        <row r="10087">
          <cell r="C10087">
            <v>624004</v>
          </cell>
          <cell r="M10087" t="str">
            <v>C</v>
          </cell>
          <cell r="O10087" t="str">
            <v>Rosa, Jose</v>
          </cell>
        </row>
        <row r="10088">
          <cell r="C10088">
            <v>642587</v>
          </cell>
          <cell r="M10088" t="str">
            <v>P</v>
          </cell>
          <cell r="O10088" t="str">
            <v>Rosa, Jeffrey</v>
          </cell>
        </row>
        <row r="10089">
          <cell r="C10089">
            <v>643515</v>
          </cell>
          <cell r="M10089" t="str">
            <v>3B</v>
          </cell>
          <cell r="O10089" t="str">
            <v>Rosa, Angel</v>
          </cell>
        </row>
        <row r="10090">
          <cell r="C10090">
            <v>650738</v>
          </cell>
          <cell r="M10090" t="str">
            <v>P</v>
          </cell>
          <cell r="O10090" t="str">
            <v>Rosa, Adonis</v>
          </cell>
        </row>
        <row r="10091">
          <cell r="C10091">
            <v>658126</v>
          </cell>
          <cell r="M10091" t="str">
            <v>LF</v>
          </cell>
          <cell r="O10091" t="str">
            <v>Rosa, Abel</v>
          </cell>
        </row>
        <row r="10092">
          <cell r="C10092">
            <v>660563</v>
          </cell>
          <cell r="M10092" t="str">
            <v>SS</v>
          </cell>
          <cell r="O10092" t="str">
            <v>Rosa, Joseph</v>
          </cell>
        </row>
        <row r="10093">
          <cell r="C10093">
            <v>660722</v>
          </cell>
          <cell r="M10093" t="str">
            <v>P</v>
          </cell>
          <cell r="O10093" t="str">
            <v>Rosado, Cesar</v>
          </cell>
        </row>
        <row r="10094">
          <cell r="C10094">
            <v>667374</v>
          </cell>
          <cell r="M10094" t="str">
            <v>C</v>
          </cell>
          <cell r="O10094" t="str">
            <v>Rosado, Ismael</v>
          </cell>
        </row>
        <row r="10095">
          <cell r="C10095">
            <v>449820</v>
          </cell>
          <cell r="M10095" t="str">
            <v>P</v>
          </cell>
          <cell r="O10095" t="str">
            <v>Rosales, Leo</v>
          </cell>
        </row>
        <row r="10096">
          <cell r="C10096">
            <v>489267</v>
          </cell>
          <cell r="M10096" t="str">
            <v>3B</v>
          </cell>
          <cell r="O10096" t="str">
            <v>Rosales, Adam</v>
          </cell>
        </row>
        <row r="10097">
          <cell r="C10097">
            <v>642379</v>
          </cell>
          <cell r="M10097" t="str">
            <v>P</v>
          </cell>
          <cell r="O10097" t="str">
            <v>Rosales, Engerberg</v>
          </cell>
        </row>
        <row r="10098">
          <cell r="C10098">
            <v>660536</v>
          </cell>
          <cell r="M10098" t="str">
            <v>P</v>
          </cell>
          <cell r="O10098" t="str">
            <v>Rosales, Luis</v>
          </cell>
        </row>
        <row r="10099">
          <cell r="C10099">
            <v>451705</v>
          </cell>
          <cell r="M10099" t="str">
            <v>C</v>
          </cell>
          <cell r="O10099" t="str">
            <v>Rosario, Alberto</v>
          </cell>
        </row>
        <row r="10100">
          <cell r="C10100">
            <v>466459</v>
          </cell>
          <cell r="M10100" t="str">
            <v>P</v>
          </cell>
          <cell r="O10100" t="str">
            <v>Rosario, Sandy</v>
          </cell>
        </row>
        <row r="10101">
          <cell r="C10101">
            <v>468359</v>
          </cell>
          <cell r="M10101" t="str">
            <v>OF</v>
          </cell>
          <cell r="O10101" t="str">
            <v>Rosario, Olmo</v>
          </cell>
        </row>
        <row r="10102">
          <cell r="C10102">
            <v>501647</v>
          </cell>
          <cell r="M10102" t="str">
            <v>C</v>
          </cell>
          <cell r="O10102" t="str">
            <v>Rosario, Wilin</v>
          </cell>
        </row>
        <row r="10103">
          <cell r="C10103">
            <v>501731</v>
          </cell>
          <cell r="M10103" t="str">
            <v>LF</v>
          </cell>
          <cell r="O10103" t="str">
            <v>Rosario, Rainel</v>
          </cell>
        </row>
        <row r="10104">
          <cell r="C10104">
            <v>542231</v>
          </cell>
          <cell r="M10104" t="str">
            <v>P</v>
          </cell>
          <cell r="O10104" t="str">
            <v>Rosario, Jose</v>
          </cell>
        </row>
        <row r="10105">
          <cell r="C10105">
            <v>575348</v>
          </cell>
          <cell r="M10105" t="str">
            <v>2B</v>
          </cell>
          <cell r="O10105" t="str">
            <v>Rosario, Jose</v>
          </cell>
        </row>
        <row r="10106">
          <cell r="C10106">
            <v>592696</v>
          </cell>
          <cell r="M10106" t="str">
            <v>LF</v>
          </cell>
          <cell r="O10106" t="str">
            <v>Rosario, Eddie</v>
          </cell>
        </row>
        <row r="10107">
          <cell r="C10107">
            <v>600481</v>
          </cell>
          <cell r="M10107" t="str">
            <v>1B</v>
          </cell>
          <cell r="O10107" t="str">
            <v>Rosario, Dionicio</v>
          </cell>
        </row>
        <row r="10108">
          <cell r="C10108">
            <v>600968</v>
          </cell>
          <cell r="M10108" t="str">
            <v>P</v>
          </cell>
          <cell r="O10108" t="str">
            <v>Rosario, Randy</v>
          </cell>
        </row>
        <row r="10109">
          <cell r="C10109">
            <v>602714</v>
          </cell>
          <cell r="M10109" t="str">
            <v>P</v>
          </cell>
          <cell r="O10109" t="str">
            <v>Rosario, Jose</v>
          </cell>
        </row>
        <row r="10110">
          <cell r="C10110">
            <v>606205</v>
          </cell>
          <cell r="M10110" t="str">
            <v>C</v>
          </cell>
          <cell r="O10110" t="str">
            <v>Rosario, Jairo</v>
          </cell>
        </row>
        <row r="10111">
          <cell r="C10111">
            <v>607896</v>
          </cell>
          <cell r="M10111" t="str">
            <v>P</v>
          </cell>
          <cell r="O10111" t="str">
            <v>Rosario, Harold</v>
          </cell>
        </row>
        <row r="10112">
          <cell r="C10112">
            <v>622334</v>
          </cell>
          <cell r="M10112" t="str">
            <v>P</v>
          </cell>
          <cell r="O10112" t="str">
            <v>Rosario, Edisson</v>
          </cell>
        </row>
        <row r="10113">
          <cell r="C10113">
            <v>622691</v>
          </cell>
          <cell r="M10113" t="str">
            <v>OF</v>
          </cell>
          <cell r="O10113" t="str">
            <v>Rosario, Henrry</v>
          </cell>
        </row>
        <row r="10114">
          <cell r="C10114">
            <v>622743</v>
          </cell>
          <cell r="M10114" t="str">
            <v>P</v>
          </cell>
          <cell r="O10114" t="str">
            <v>Rosario, Miguel</v>
          </cell>
        </row>
        <row r="10115">
          <cell r="C10115">
            <v>625505</v>
          </cell>
          <cell r="M10115" t="str">
            <v>P</v>
          </cell>
          <cell r="O10115" t="str">
            <v>Rosario, Ramses</v>
          </cell>
        </row>
        <row r="10116">
          <cell r="C10116">
            <v>628798</v>
          </cell>
          <cell r="M10116" t="str">
            <v>P</v>
          </cell>
          <cell r="O10116" t="str">
            <v>Rosario, Jairo</v>
          </cell>
        </row>
        <row r="10117">
          <cell r="C10117">
            <v>642708</v>
          </cell>
          <cell r="M10117" t="str">
            <v>SS</v>
          </cell>
          <cell r="O10117" t="str">
            <v>Rosario, Amed</v>
          </cell>
        </row>
        <row r="10118">
          <cell r="C10118">
            <v>642740</v>
          </cell>
          <cell r="M10118" t="str">
            <v>2B</v>
          </cell>
          <cell r="O10118" t="str">
            <v>Rosario, Jilbert</v>
          </cell>
        </row>
        <row r="10119">
          <cell r="C10119">
            <v>650604</v>
          </cell>
          <cell r="M10119" t="str">
            <v>P</v>
          </cell>
          <cell r="O10119" t="str">
            <v>Rosario, Jose</v>
          </cell>
        </row>
        <row r="10120">
          <cell r="C10120">
            <v>650739</v>
          </cell>
          <cell r="M10120" t="str">
            <v>P</v>
          </cell>
          <cell r="O10120" t="str">
            <v>Rosario, Luis</v>
          </cell>
        </row>
        <row r="10121">
          <cell r="C10121">
            <v>650740</v>
          </cell>
          <cell r="M10121" t="str">
            <v>P</v>
          </cell>
          <cell r="O10121" t="str">
            <v>Rosario, Miguel</v>
          </cell>
        </row>
        <row r="10122">
          <cell r="C10122">
            <v>650860</v>
          </cell>
          <cell r="M10122" t="str">
            <v>RF</v>
          </cell>
          <cell r="O10122" t="str">
            <v>Rosario, Ronald</v>
          </cell>
        </row>
        <row r="10123">
          <cell r="C10123">
            <v>656000</v>
          </cell>
          <cell r="M10123" t="str">
            <v>P</v>
          </cell>
          <cell r="O10123" t="str">
            <v>Rosario, Luis</v>
          </cell>
        </row>
        <row r="10124">
          <cell r="C10124">
            <v>656080</v>
          </cell>
          <cell r="M10124" t="str">
            <v>P</v>
          </cell>
          <cell r="O10124" t="str">
            <v>Rosario, Aneuris</v>
          </cell>
        </row>
        <row r="10125">
          <cell r="C10125">
            <v>660729</v>
          </cell>
          <cell r="M10125" t="str">
            <v>SS</v>
          </cell>
          <cell r="O10125" t="str">
            <v>Rosario, Yeremi</v>
          </cell>
        </row>
        <row r="10126">
          <cell r="C10126">
            <v>661428</v>
          </cell>
          <cell r="M10126" t="str">
            <v>P</v>
          </cell>
          <cell r="O10126" t="str">
            <v>Rosario, Alexander</v>
          </cell>
        </row>
        <row r="10127">
          <cell r="C10127">
            <v>665758</v>
          </cell>
          <cell r="M10127" t="str">
            <v>P</v>
          </cell>
          <cell r="O10127" t="str">
            <v>Rosario, Sandro</v>
          </cell>
        </row>
        <row r="10128">
          <cell r="C10128">
            <v>666703</v>
          </cell>
          <cell r="M10128" t="str">
            <v>SS</v>
          </cell>
          <cell r="O10128" t="str">
            <v>Rosario, Eguy</v>
          </cell>
        </row>
        <row r="10129">
          <cell r="C10129">
            <v>667375</v>
          </cell>
          <cell r="M10129" t="str">
            <v>OF</v>
          </cell>
          <cell r="O10129" t="str">
            <v>Rosario, Rayneldy</v>
          </cell>
        </row>
        <row r="10130">
          <cell r="C10130">
            <v>667640</v>
          </cell>
          <cell r="M10130" t="str">
            <v>P</v>
          </cell>
          <cell r="O10130" t="str">
            <v>Rosario, Yordi</v>
          </cell>
        </row>
        <row r="10131">
          <cell r="C10131">
            <v>660791</v>
          </cell>
          <cell r="M10131" t="str">
            <v>IF</v>
          </cell>
          <cell r="O10131" t="str">
            <v>Rosas, Jorgen</v>
          </cell>
        </row>
        <row r="10132">
          <cell r="C10132">
            <v>670465</v>
          </cell>
          <cell r="M10132" t="str">
            <v>SS</v>
          </cell>
          <cell r="O10132" t="str">
            <v>Roscetti, Nick</v>
          </cell>
        </row>
        <row r="10133">
          <cell r="C10133">
            <v>623457</v>
          </cell>
          <cell r="M10133" t="str">
            <v>1B</v>
          </cell>
          <cell r="O10133" t="str">
            <v>Rose, Matt</v>
          </cell>
        </row>
        <row r="10134">
          <cell r="C10134">
            <v>669694</v>
          </cell>
          <cell r="M10134" t="str">
            <v>3B</v>
          </cell>
          <cell r="O10134" t="str">
            <v>Rose, Joey</v>
          </cell>
        </row>
        <row r="10135">
          <cell r="C10135">
            <v>595389</v>
          </cell>
          <cell r="M10135" t="str">
            <v>P</v>
          </cell>
          <cell r="O10135" t="str">
            <v>Roseboom, David</v>
          </cell>
        </row>
        <row r="10136">
          <cell r="C10136">
            <v>656915</v>
          </cell>
          <cell r="M10136" t="str">
            <v>LF</v>
          </cell>
          <cell r="O10136" t="str">
            <v>Rosen, Yale</v>
          </cell>
        </row>
        <row r="10137">
          <cell r="C10137">
            <v>572095</v>
          </cell>
          <cell r="M10137" t="str">
            <v>P</v>
          </cell>
          <cell r="O10137" t="str">
            <v>Rosenbaum, Danny</v>
          </cell>
        </row>
        <row r="10138">
          <cell r="C10138">
            <v>543725</v>
          </cell>
          <cell r="M10138" t="str">
            <v>P</v>
          </cell>
          <cell r="O10138" t="str">
            <v>Rosenberg, B.J.</v>
          </cell>
        </row>
        <row r="10139">
          <cell r="C10139">
            <v>645449</v>
          </cell>
          <cell r="M10139" t="str">
            <v>C</v>
          </cell>
          <cell r="O10139" t="str">
            <v>Rosenberg, Dante</v>
          </cell>
        </row>
        <row r="10140">
          <cell r="C10140">
            <v>670046</v>
          </cell>
          <cell r="M10140" t="str">
            <v>P</v>
          </cell>
          <cell r="O10140" t="str">
            <v>Rosenberg, Kenny</v>
          </cell>
        </row>
        <row r="10141">
          <cell r="C10141">
            <v>661392</v>
          </cell>
          <cell r="M10141" t="str">
            <v>OF</v>
          </cell>
          <cell r="O10141" t="str">
            <v>Rosendo, Sanel</v>
          </cell>
        </row>
        <row r="10142">
          <cell r="C10142">
            <v>572096</v>
          </cell>
          <cell r="M10142" t="str">
            <v>P</v>
          </cell>
          <cell r="O10142" t="str">
            <v>Rosenthal, Trevor</v>
          </cell>
        </row>
        <row r="10143">
          <cell r="C10143">
            <v>665614</v>
          </cell>
          <cell r="M10143" t="str">
            <v>P</v>
          </cell>
          <cell r="O10143" t="str">
            <v>Rosillo, Eduard</v>
          </cell>
        </row>
        <row r="10144">
          <cell r="C10144">
            <v>519229</v>
          </cell>
          <cell r="M10144" t="str">
            <v>P</v>
          </cell>
          <cell r="O10144" t="str">
            <v>Rosin, Seth</v>
          </cell>
        </row>
        <row r="10145">
          <cell r="C10145">
            <v>424325</v>
          </cell>
          <cell r="M10145" t="str">
            <v>C</v>
          </cell>
          <cell r="O10145" t="str">
            <v>Ross, David</v>
          </cell>
        </row>
        <row r="10146">
          <cell r="C10146">
            <v>425496</v>
          </cell>
          <cell r="M10146" t="str">
            <v>RF</v>
          </cell>
          <cell r="O10146" t="str">
            <v>Ross, Cody</v>
          </cell>
        </row>
        <row r="10147">
          <cell r="C10147">
            <v>475115</v>
          </cell>
          <cell r="M10147" t="str">
            <v>P</v>
          </cell>
          <cell r="O10147" t="str">
            <v>Ross, Tyson</v>
          </cell>
        </row>
        <row r="10148">
          <cell r="C10148">
            <v>543726</v>
          </cell>
          <cell r="M10148" t="str">
            <v>P</v>
          </cell>
          <cell r="O10148" t="str">
            <v>Ross, Robbie</v>
          </cell>
        </row>
        <row r="10149">
          <cell r="C10149">
            <v>592697</v>
          </cell>
          <cell r="M10149" t="str">
            <v>P</v>
          </cell>
          <cell r="O10149" t="str">
            <v>Ross, Austin</v>
          </cell>
        </row>
        <row r="10150">
          <cell r="C10150">
            <v>592698</v>
          </cell>
          <cell r="M10150" t="str">
            <v>C</v>
          </cell>
          <cell r="O10150" t="str">
            <v>Ross, Ty</v>
          </cell>
        </row>
        <row r="10151">
          <cell r="C10151">
            <v>605452</v>
          </cell>
          <cell r="M10151" t="str">
            <v>P</v>
          </cell>
          <cell r="O10151" t="str">
            <v>Ross, Joe</v>
          </cell>
        </row>
        <row r="10152">
          <cell r="C10152">
            <v>607265</v>
          </cell>
          <cell r="M10152" t="str">
            <v>P</v>
          </cell>
          <cell r="O10152" t="str">
            <v>Ross, Greg</v>
          </cell>
        </row>
        <row r="10153">
          <cell r="C10153">
            <v>620996</v>
          </cell>
          <cell r="M10153" t="str">
            <v>1B</v>
          </cell>
          <cell r="O10153" t="str">
            <v>Ross, Kevin</v>
          </cell>
        </row>
        <row r="10154">
          <cell r="C10154">
            <v>624311</v>
          </cell>
          <cell r="M10154" t="str">
            <v>SS</v>
          </cell>
          <cell r="O10154" t="str">
            <v>Ross, Chance</v>
          </cell>
        </row>
        <row r="10155">
          <cell r="C10155">
            <v>573127</v>
          </cell>
          <cell r="M10155" t="str">
            <v>P</v>
          </cell>
          <cell r="O10155" t="str">
            <v>Rosscup, Zac</v>
          </cell>
        </row>
        <row r="10156">
          <cell r="C10156">
            <v>650488</v>
          </cell>
          <cell r="M10156" t="str">
            <v>2B</v>
          </cell>
          <cell r="O10156" t="str">
            <v>Rossi, Drew</v>
          </cell>
        </row>
        <row r="10157">
          <cell r="C10157">
            <v>657745</v>
          </cell>
          <cell r="M10157" t="str">
            <v>P</v>
          </cell>
          <cell r="O10157" t="str">
            <v>Rossman, Bubby</v>
          </cell>
        </row>
        <row r="10158">
          <cell r="C10158">
            <v>607706</v>
          </cell>
          <cell r="M10158" t="str">
            <v>P</v>
          </cell>
          <cell r="O10158" t="str">
            <v>Roth, Michael</v>
          </cell>
        </row>
        <row r="10159">
          <cell r="C10159">
            <v>624517</v>
          </cell>
          <cell r="M10159" t="str">
            <v>P</v>
          </cell>
          <cell r="O10159" t="str">
            <v>Roth, Billy</v>
          </cell>
        </row>
        <row r="10160">
          <cell r="C10160">
            <v>457130</v>
          </cell>
          <cell r="M10160" t="str">
            <v>C</v>
          </cell>
          <cell r="O10160" t="str">
            <v>Rottino, Vinny</v>
          </cell>
        </row>
        <row r="10161">
          <cell r="C10161">
            <v>607075</v>
          </cell>
          <cell r="M10161" t="str">
            <v>P</v>
          </cell>
          <cell r="O10161" t="str">
            <v>Routt, Nick</v>
          </cell>
        </row>
        <row r="10162">
          <cell r="C10162">
            <v>666719</v>
          </cell>
          <cell r="M10162" t="str">
            <v>P</v>
          </cell>
          <cell r="O10162" t="str">
            <v>Rovain, Hector</v>
          </cell>
        </row>
        <row r="10163">
          <cell r="C10163">
            <v>594985</v>
          </cell>
          <cell r="M10163" t="str">
            <v>P</v>
          </cell>
          <cell r="O10163" t="str">
            <v>Rowen, Ben</v>
          </cell>
        </row>
        <row r="10164">
          <cell r="C10164">
            <v>592700</v>
          </cell>
          <cell r="M10164" t="str">
            <v>P</v>
          </cell>
          <cell r="O10164" t="str">
            <v>Rowland, Robby</v>
          </cell>
        </row>
        <row r="10165">
          <cell r="C10165">
            <v>665610</v>
          </cell>
          <cell r="M10165" t="str">
            <v>P</v>
          </cell>
          <cell r="O10165" t="str">
            <v>Rowland, Champ</v>
          </cell>
        </row>
        <row r="10166">
          <cell r="C10166">
            <v>434884</v>
          </cell>
          <cell r="M10166" t="str">
            <v>P</v>
          </cell>
          <cell r="O10166" t="str">
            <v>Rowland-Smith, Ryan</v>
          </cell>
        </row>
        <row r="10167">
          <cell r="C10167">
            <v>635903</v>
          </cell>
          <cell r="M10167" t="str">
            <v>P</v>
          </cell>
          <cell r="O10167" t="str">
            <v>Rowley, Chris</v>
          </cell>
        </row>
        <row r="10168">
          <cell r="C10168">
            <v>643516</v>
          </cell>
          <cell r="M10168" t="str">
            <v>CF</v>
          </cell>
          <cell r="O10168" t="str">
            <v>Roy, Jeff</v>
          </cell>
        </row>
        <row r="10169">
          <cell r="C10169">
            <v>660832</v>
          </cell>
          <cell r="M10169" t="str">
            <v>P</v>
          </cell>
          <cell r="O10169" t="str">
            <v>Rozon, Willy</v>
          </cell>
        </row>
        <row r="10170">
          <cell r="C10170">
            <v>607387</v>
          </cell>
          <cell r="M10170" t="str">
            <v>LF</v>
          </cell>
          <cell r="O10170" t="str">
            <v>Rua, Ryan</v>
          </cell>
        </row>
        <row r="10171">
          <cell r="C10171">
            <v>655999</v>
          </cell>
          <cell r="M10171" t="str">
            <v>C</v>
          </cell>
          <cell r="O10171" t="str">
            <v>Rubi, Alvaro</v>
          </cell>
        </row>
        <row r="10172">
          <cell r="C10172">
            <v>642274</v>
          </cell>
          <cell r="M10172" t="str">
            <v>3B</v>
          </cell>
          <cell r="O10172" t="str">
            <v>Rubicondo, Anthony</v>
          </cell>
        </row>
        <row r="10173">
          <cell r="C10173">
            <v>464748</v>
          </cell>
          <cell r="M10173" t="str">
            <v>P</v>
          </cell>
          <cell r="O10173" t="str">
            <v>Rubio, Miguel</v>
          </cell>
        </row>
        <row r="10174">
          <cell r="C10174">
            <v>602924</v>
          </cell>
          <cell r="M10174" t="str">
            <v>RF</v>
          </cell>
          <cell r="O10174" t="str">
            <v>Rubio, Elvis</v>
          </cell>
        </row>
        <row r="10175">
          <cell r="C10175">
            <v>660726</v>
          </cell>
          <cell r="M10175" t="str">
            <v>P</v>
          </cell>
          <cell r="O10175" t="str">
            <v>Rubio, Jaime</v>
          </cell>
        </row>
        <row r="10176">
          <cell r="C10176">
            <v>642038</v>
          </cell>
          <cell r="M10176" t="str">
            <v>OF</v>
          </cell>
          <cell r="O10176" t="str">
            <v>Ruchim, Kyle</v>
          </cell>
        </row>
        <row r="10177">
          <cell r="C10177">
            <v>607968</v>
          </cell>
          <cell r="M10177" t="str">
            <v>P</v>
          </cell>
          <cell r="O10177" t="str">
            <v>Rucinski, Drew</v>
          </cell>
        </row>
        <row r="10178">
          <cell r="C10178">
            <v>621074</v>
          </cell>
          <cell r="M10178" t="str">
            <v>P</v>
          </cell>
          <cell r="O10178" t="str">
            <v>Rucker, Michael</v>
          </cell>
        </row>
        <row r="10179">
          <cell r="C10179">
            <v>621322</v>
          </cell>
          <cell r="M10179" t="str">
            <v>P</v>
          </cell>
          <cell r="O10179" t="str">
            <v>Rucker, Rock</v>
          </cell>
        </row>
        <row r="10180">
          <cell r="C10180">
            <v>472421</v>
          </cell>
          <cell r="M10180" t="str">
            <v>P</v>
          </cell>
          <cell r="O10180" t="str">
            <v>Ruelas, Heriberto</v>
          </cell>
        </row>
        <row r="10181">
          <cell r="C10181">
            <v>543729</v>
          </cell>
          <cell r="M10181" t="str">
            <v>OF</v>
          </cell>
          <cell r="O10181" t="str">
            <v>Ruettiger, John</v>
          </cell>
        </row>
        <row r="10182">
          <cell r="C10182">
            <v>573131</v>
          </cell>
          <cell r="M10182" t="str">
            <v>1B</v>
          </cell>
          <cell r="O10182" t="str">
            <v>Ruf, Darin</v>
          </cell>
        </row>
        <row r="10183">
          <cell r="C10183">
            <v>592704</v>
          </cell>
          <cell r="M10183" t="str">
            <v>P</v>
          </cell>
          <cell r="O10183" t="str">
            <v>Ruffin, Chance</v>
          </cell>
        </row>
        <row r="10184">
          <cell r="C10184">
            <v>448605</v>
          </cell>
          <cell r="M10184" t="str">
            <v>RF</v>
          </cell>
          <cell r="O10184" t="str">
            <v>Ruggiano, Justin</v>
          </cell>
        </row>
        <row r="10185">
          <cell r="C10185">
            <v>434563</v>
          </cell>
          <cell r="M10185" t="str">
            <v>C</v>
          </cell>
          <cell r="O10185" t="str">
            <v>Ruiz, Carlos</v>
          </cell>
        </row>
        <row r="10186">
          <cell r="C10186">
            <v>457859</v>
          </cell>
          <cell r="M10186" t="str">
            <v>1B</v>
          </cell>
          <cell r="O10186" t="str">
            <v>Ruiz, Randy</v>
          </cell>
        </row>
        <row r="10187">
          <cell r="C10187">
            <v>485632</v>
          </cell>
          <cell r="M10187" t="str">
            <v>P</v>
          </cell>
          <cell r="O10187" t="str">
            <v>Ruiz, Miguel</v>
          </cell>
        </row>
        <row r="10188">
          <cell r="C10188">
            <v>543732</v>
          </cell>
          <cell r="M10188" t="str">
            <v>P</v>
          </cell>
          <cell r="O10188" t="str">
            <v>Ruiz, Pete</v>
          </cell>
        </row>
        <row r="10189">
          <cell r="C10189">
            <v>547004</v>
          </cell>
          <cell r="M10189" t="str">
            <v>3B</v>
          </cell>
          <cell r="O10189" t="str">
            <v>Ruiz, Rio</v>
          </cell>
        </row>
        <row r="10190">
          <cell r="C10190">
            <v>591733</v>
          </cell>
          <cell r="M10190" t="str">
            <v>P</v>
          </cell>
          <cell r="O10190" t="str">
            <v>Ruiz, Carlos</v>
          </cell>
        </row>
        <row r="10191">
          <cell r="C10191">
            <v>593661</v>
          </cell>
          <cell r="M10191" t="str">
            <v>2B</v>
          </cell>
          <cell r="O10191" t="str">
            <v>Ruiz, Pedro</v>
          </cell>
        </row>
        <row r="10192">
          <cell r="C10192">
            <v>593684</v>
          </cell>
          <cell r="M10192" t="str">
            <v>SS</v>
          </cell>
          <cell r="O10192" t="str">
            <v>Ruiz, Yeixon</v>
          </cell>
        </row>
        <row r="10193">
          <cell r="C10193">
            <v>594612</v>
          </cell>
          <cell r="M10193" t="str">
            <v>C</v>
          </cell>
          <cell r="O10193" t="str">
            <v>Ruiz, Adderling</v>
          </cell>
        </row>
        <row r="10194">
          <cell r="C10194">
            <v>598626</v>
          </cell>
          <cell r="M10194" t="str">
            <v>1B</v>
          </cell>
          <cell r="O10194" t="str">
            <v>Ruiz, Jose</v>
          </cell>
        </row>
        <row r="10195">
          <cell r="C10195">
            <v>607708</v>
          </cell>
          <cell r="M10195" t="str">
            <v>LF</v>
          </cell>
          <cell r="O10195" t="str">
            <v>Ruiz, Brian</v>
          </cell>
        </row>
        <row r="10196">
          <cell r="C10196">
            <v>614179</v>
          </cell>
          <cell r="M10196" t="str">
            <v>P</v>
          </cell>
          <cell r="O10196" t="str">
            <v>Ruiz, Jose</v>
          </cell>
        </row>
        <row r="10197">
          <cell r="C10197">
            <v>656015</v>
          </cell>
          <cell r="M10197" t="str">
            <v>3B</v>
          </cell>
          <cell r="O10197" t="str">
            <v>Ruiz, Miguel</v>
          </cell>
        </row>
        <row r="10198">
          <cell r="C10198">
            <v>656025</v>
          </cell>
          <cell r="M10198" t="str">
            <v>P</v>
          </cell>
          <cell r="O10198" t="str">
            <v>Ruiz, Jean</v>
          </cell>
        </row>
        <row r="10199">
          <cell r="C10199">
            <v>660688</v>
          </cell>
          <cell r="M10199" t="str">
            <v>C</v>
          </cell>
          <cell r="O10199" t="str">
            <v>Ruiz, Keibert</v>
          </cell>
        </row>
        <row r="10200">
          <cell r="C10200">
            <v>665073</v>
          </cell>
          <cell r="M10200" t="str">
            <v>P</v>
          </cell>
          <cell r="O10200" t="str">
            <v>Ruiz, Armando</v>
          </cell>
        </row>
        <row r="10201">
          <cell r="C10201">
            <v>665923</v>
          </cell>
          <cell r="M10201" t="str">
            <v>2B</v>
          </cell>
          <cell r="O10201" t="str">
            <v>Ruiz, Esteury</v>
          </cell>
        </row>
        <row r="10202">
          <cell r="C10202">
            <v>592705</v>
          </cell>
          <cell r="M10202" t="str">
            <v>P</v>
          </cell>
          <cell r="O10202" t="str">
            <v>Rumbelow, Nick</v>
          </cell>
        </row>
        <row r="10203">
          <cell r="C10203">
            <v>519236</v>
          </cell>
          <cell r="M10203" t="str">
            <v>P</v>
          </cell>
          <cell r="O10203" t="str">
            <v>Runion, Sam</v>
          </cell>
        </row>
        <row r="10204">
          <cell r="C10204">
            <v>502130</v>
          </cell>
          <cell r="M10204" t="str">
            <v>P</v>
          </cell>
          <cell r="O10204" t="str">
            <v>Runzler, Dan</v>
          </cell>
        </row>
        <row r="10205">
          <cell r="C10205">
            <v>669018</v>
          </cell>
          <cell r="M10205" t="str">
            <v>P</v>
          </cell>
          <cell r="O10205" t="str">
            <v>Ruotolo, Patrick</v>
          </cell>
        </row>
        <row r="10206">
          <cell r="C10206">
            <v>519237</v>
          </cell>
          <cell r="M10206" t="str">
            <v>C</v>
          </cell>
          <cell r="O10206" t="str">
            <v>Rupp, Cameron</v>
          </cell>
        </row>
        <row r="10207">
          <cell r="C10207">
            <v>663375</v>
          </cell>
          <cell r="M10207" t="str">
            <v>OF</v>
          </cell>
          <cell r="O10207" t="str">
            <v>Rusconi, Jagger</v>
          </cell>
        </row>
        <row r="10208">
          <cell r="C10208">
            <v>543734</v>
          </cell>
          <cell r="M10208" t="str">
            <v>P</v>
          </cell>
          <cell r="O10208" t="str">
            <v>Rusin, Chris</v>
          </cell>
        </row>
        <row r="10209">
          <cell r="C10209">
            <v>452240</v>
          </cell>
          <cell r="M10209" t="str">
            <v>P</v>
          </cell>
          <cell r="O10209" t="str">
            <v>Russell, Adam</v>
          </cell>
        </row>
        <row r="10210">
          <cell r="C10210">
            <v>460701</v>
          </cell>
          <cell r="M10210" t="str">
            <v>P</v>
          </cell>
          <cell r="O10210" t="str">
            <v>Russell, James</v>
          </cell>
        </row>
        <row r="10211">
          <cell r="C10211">
            <v>608365</v>
          </cell>
          <cell r="M10211" t="str">
            <v>SS</v>
          </cell>
          <cell r="O10211" t="str">
            <v>Russell, Addison</v>
          </cell>
        </row>
        <row r="10212">
          <cell r="C10212">
            <v>621338</v>
          </cell>
          <cell r="M10212" t="str">
            <v>P</v>
          </cell>
          <cell r="O10212" t="str">
            <v>Russell, Griffin</v>
          </cell>
        </row>
        <row r="10213">
          <cell r="C10213">
            <v>623306</v>
          </cell>
          <cell r="M10213" t="str">
            <v>C</v>
          </cell>
          <cell r="O10213" t="str">
            <v>Russell, Steel</v>
          </cell>
        </row>
        <row r="10214">
          <cell r="C10214">
            <v>656920</v>
          </cell>
          <cell r="M10214" t="str">
            <v>SS</v>
          </cell>
          <cell r="O10214" t="str">
            <v>Russell, Michael</v>
          </cell>
        </row>
        <row r="10215">
          <cell r="C10215">
            <v>663872</v>
          </cell>
          <cell r="M10215" t="str">
            <v>P</v>
          </cell>
          <cell r="O10215" t="str">
            <v>Russell, Ashe</v>
          </cell>
        </row>
        <row r="10216">
          <cell r="C10216">
            <v>656921</v>
          </cell>
          <cell r="M10216" t="str">
            <v>C</v>
          </cell>
          <cell r="O10216" t="str">
            <v>Russini, Garrett</v>
          </cell>
        </row>
        <row r="10217">
          <cell r="C10217">
            <v>572099</v>
          </cell>
          <cell r="M10217" t="str">
            <v>LF</v>
          </cell>
          <cell r="O10217" t="str">
            <v>Rust, Tanner</v>
          </cell>
        </row>
        <row r="10218">
          <cell r="C10218">
            <v>670352</v>
          </cell>
          <cell r="M10218" t="str">
            <v>OF</v>
          </cell>
          <cell r="O10218" t="str">
            <v>Ruta, Ben</v>
          </cell>
        </row>
        <row r="10219">
          <cell r="C10219">
            <v>592709</v>
          </cell>
          <cell r="M10219" t="str">
            <v>P</v>
          </cell>
          <cell r="O10219" t="str">
            <v>Rutckyj, Evan</v>
          </cell>
        </row>
        <row r="10220">
          <cell r="C10220">
            <v>642040</v>
          </cell>
          <cell r="M10220" t="str">
            <v>P</v>
          </cell>
          <cell r="O10220" t="str">
            <v>Ruth, Eric</v>
          </cell>
        </row>
        <row r="10221">
          <cell r="C10221">
            <v>666164</v>
          </cell>
          <cell r="M10221" t="str">
            <v>OF</v>
          </cell>
          <cell r="O10221" t="str">
            <v>Rutherford, Blake</v>
          </cell>
        </row>
        <row r="10222">
          <cell r="C10222">
            <v>572100</v>
          </cell>
          <cell r="M10222" t="str">
            <v>P</v>
          </cell>
          <cell r="O10222" t="str">
            <v>Rutledge, Lex</v>
          </cell>
        </row>
        <row r="10223">
          <cell r="C10223">
            <v>592710</v>
          </cell>
          <cell r="M10223" t="str">
            <v>3B</v>
          </cell>
          <cell r="O10223" t="str">
            <v>Rutledge, Josh</v>
          </cell>
        </row>
        <row r="10224">
          <cell r="C10224">
            <v>670260</v>
          </cell>
          <cell r="M10224" t="str">
            <v>SS</v>
          </cell>
          <cell r="O10224" t="str">
            <v>Rutledge, Jamal</v>
          </cell>
        </row>
        <row r="10225">
          <cell r="C10225">
            <v>596095</v>
          </cell>
          <cell r="M10225" t="str">
            <v>P</v>
          </cell>
          <cell r="O10225" t="str">
            <v>Ruxer, Jared</v>
          </cell>
        </row>
        <row r="10226">
          <cell r="C10226">
            <v>489277</v>
          </cell>
          <cell r="M10226" t="str">
            <v>2B</v>
          </cell>
          <cell r="O10226" t="str">
            <v>Ryal, Rusty</v>
          </cell>
        </row>
        <row r="10227">
          <cell r="C10227">
            <v>453895</v>
          </cell>
          <cell r="M10227" t="str">
            <v>SS</v>
          </cell>
          <cell r="O10227" t="str">
            <v>Ryan, Brendan</v>
          </cell>
        </row>
        <row r="10228">
          <cell r="C10228">
            <v>594986</v>
          </cell>
          <cell r="M10228" t="str">
            <v>P</v>
          </cell>
          <cell r="O10228" t="str">
            <v>Ryan, Kyle</v>
          </cell>
        </row>
        <row r="10229">
          <cell r="C10229">
            <v>656924</v>
          </cell>
          <cell r="M10229" t="str">
            <v>P</v>
          </cell>
          <cell r="O10229" t="str">
            <v>Ryan, Ryder</v>
          </cell>
        </row>
        <row r="10230">
          <cell r="C10230">
            <v>642042</v>
          </cell>
          <cell r="M10230" t="str">
            <v>P</v>
          </cell>
          <cell r="O10230" t="str">
            <v>Rynard, Storm</v>
          </cell>
        </row>
        <row r="10231">
          <cell r="C10231">
            <v>547943</v>
          </cell>
          <cell r="M10231" t="str">
            <v>P</v>
          </cell>
          <cell r="O10231" t="str">
            <v>Ryu, Hyun-Jin</v>
          </cell>
        </row>
        <row r="10232">
          <cell r="C10232">
            <v>519240</v>
          </cell>
          <cell r="M10232" t="str">
            <v>P</v>
          </cell>
          <cell r="O10232" t="str">
            <v>Rzepczynski, Marc</v>
          </cell>
        </row>
        <row r="10233">
          <cell r="C10233">
            <v>650440</v>
          </cell>
          <cell r="M10233" t="str">
            <v>2B</v>
          </cell>
          <cell r="O10233" t="str">
            <v>Saba, Vidauri</v>
          </cell>
        </row>
        <row r="10234">
          <cell r="C10234">
            <v>660760</v>
          </cell>
          <cell r="M10234" t="str">
            <v>SS</v>
          </cell>
          <cell r="O10234" t="str">
            <v>Sabala, Elvis</v>
          </cell>
        </row>
        <row r="10235">
          <cell r="C10235">
            <v>667829</v>
          </cell>
          <cell r="M10235" t="str">
            <v>C</v>
          </cell>
          <cell r="O10235" t="str">
            <v>Sabanosh, Connor</v>
          </cell>
        </row>
        <row r="10236">
          <cell r="C10236">
            <v>282332</v>
          </cell>
          <cell r="M10236" t="str">
            <v>P</v>
          </cell>
          <cell r="O10236" t="str">
            <v>Sabathia, CC</v>
          </cell>
        </row>
        <row r="10237">
          <cell r="C10237">
            <v>543737</v>
          </cell>
          <cell r="M10237" t="str">
            <v>P</v>
          </cell>
          <cell r="O10237" t="str">
            <v>Sabatino, Steven</v>
          </cell>
        </row>
        <row r="10238">
          <cell r="C10238">
            <v>666565</v>
          </cell>
          <cell r="M10238" t="str">
            <v>P</v>
          </cell>
          <cell r="O10238" t="str">
            <v>Sabino, Stanly</v>
          </cell>
        </row>
        <row r="10239">
          <cell r="C10239">
            <v>657747</v>
          </cell>
          <cell r="M10239" t="str">
            <v>P</v>
          </cell>
          <cell r="O10239" t="str">
            <v>Sabo, Nick</v>
          </cell>
        </row>
        <row r="10240">
          <cell r="C10240">
            <v>592711</v>
          </cell>
          <cell r="M10240" t="str">
            <v>LF</v>
          </cell>
          <cell r="O10240" t="str">
            <v>Sabol, Stefan</v>
          </cell>
        </row>
        <row r="10241">
          <cell r="C10241">
            <v>607949</v>
          </cell>
          <cell r="M10241" t="str">
            <v>1B</v>
          </cell>
          <cell r="O10241" t="str">
            <v>Sabourin, Jerrud</v>
          </cell>
        </row>
        <row r="10242">
          <cell r="C10242">
            <v>667293</v>
          </cell>
          <cell r="M10242" t="str">
            <v>OF</v>
          </cell>
          <cell r="O10242" t="str">
            <v>Sacaria, David</v>
          </cell>
        </row>
        <row r="10243">
          <cell r="C10243">
            <v>656926</v>
          </cell>
          <cell r="M10243" t="str">
            <v>P</v>
          </cell>
          <cell r="O10243" t="str">
            <v>Sadberry, Chris</v>
          </cell>
        </row>
        <row r="10244">
          <cell r="C10244">
            <v>594987</v>
          </cell>
          <cell r="M10244" t="str">
            <v>P</v>
          </cell>
          <cell r="O10244" t="str">
            <v>Sadler, Casey</v>
          </cell>
        </row>
        <row r="10245">
          <cell r="C10245">
            <v>592712</v>
          </cell>
          <cell r="M10245" t="str">
            <v>P</v>
          </cell>
          <cell r="O10245" t="str">
            <v>Sadzeck, Connor</v>
          </cell>
        </row>
        <row r="10246">
          <cell r="C10246">
            <v>623278</v>
          </cell>
          <cell r="M10246" t="str">
            <v>C</v>
          </cell>
          <cell r="O10246" t="str">
            <v>Saez, Jorge</v>
          </cell>
        </row>
        <row r="10247">
          <cell r="C10247">
            <v>642349</v>
          </cell>
          <cell r="M10247" t="str">
            <v>LF</v>
          </cell>
          <cell r="O10247" t="str">
            <v>Saez, Alberto</v>
          </cell>
        </row>
        <row r="10248">
          <cell r="C10248">
            <v>664921</v>
          </cell>
          <cell r="M10248" t="str">
            <v>2B</v>
          </cell>
          <cell r="O10248" t="str">
            <v>Sagdal, Ian</v>
          </cell>
        </row>
        <row r="10249">
          <cell r="C10249">
            <v>660633</v>
          </cell>
          <cell r="M10249" t="str">
            <v>OF</v>
          </cell>
          <cell r="O10249" t="str">
            <v>Sala, Johan</v>
          </cell>
        </row>
        <row r="10250">
          <cell r="C10250">
            <v>573135</v>
          </cell>
          <cell r="M10250" t="str">
            <v>SS</v>
          </cell>
          <cell r="O10250" t="str">
            <v>Saladino, Tyler</v>
          </cell>
        </row>
        <row r="10251">
          <cell r="C10251">
            <v>670749</v>
          </cell>
          <cell r="M10251" t="str">
            <v>P</v>
          </cell>
          <cell r="O10251" t="str">
            <v>Salaman, Wilfred</v>
          </cell>
        </row>
        <row r="10252">
          <cell r="C10252">
            <v>447638</v>
          </cell>
          <cell r="M10252" t="str">
            <v>3B</v>
          </cell>
          <cell r="O10252" t="str">
            <v>Salas, Issmael</v>
          </cell>
        </row>
        <row r="10253">
          <cell r="C10253">
            <v>477569</v>
          </cell>
          <cell r="M10253" t="str">
            <v>P</v>
          </cell>
          <cell r="O10253" t="str">
            <v>Salas, Fernando</v>
          </cell>
        </row>
        <row r="10254">
          <cell r="C10254">
            <v>592713</v>
          </cell>
          <cell r="M10254" t="str">
            <v>P</v>
          </cell>
          <cell r="O10254" t="str">
            <v>Salas, Javier</v>
          </cell>
        </row>
        <row r="10255">
          <cell r="C10255">
            <v>642523</v>
          </cell>
          <cell r="M10255" t="str">
            <v>P</v>
          </cell>
          <cell r="O10255" t="str">
            <v>Salas, Jose</v>
          </cell>
        </row>
        <row r="10256">
          <cell r="C10256">
            <v>642724</v>
          </cell>
          <cell r="M10256" t="str">
            <v>SS</v>
          </cell>
          <cell r="O10256" t="str">
            <v>Salas, Guillermo</v>
          </cell>
        </row>
        <row r="10257">
          <cell r="C10257">
            <v>660509</v>
          </cell>
          <cell r="M10257" t="str">
            <v>P</v>
          </cell>
          <cell r="O10257" t="str">
            <v>Salas, Alber</v>
          </cell>
        </row>
        <row r="10258">
          <cell r="C10258">
            <v>660596</v>
          </cell>
          <cell r="M10258" t="str">
            <v>SS</v>
          </cell>
          <cell r="O10258" t="str">
            <v>Salas, Jose</v>
          </cell>
        </row>
        <row r="10259">
          <cell r="C10259">
            <v>400073</v>
          </cell>
          <cell r="M10259" t="str">
            <v>1B</v>
          </cell>
          <cell r="O10259" t="str">
            <v>Salazar, Oscar</v>
          </cell>
        </row>
        <row r="10260">
          <cell r="C10260">
            <v>503365</v>
          </cell>
          <cell r="M10260" t="str">
            <v>SS</v>
          </cell>
          <cell r="O10260" t="str">
            <v>Salazar, Jose</v>
          </cell>
        </row>
        <row r="10261">
          <cell r="C10261">
            <v>517593</v>
          </cell>
          <cell r="M10261" t="str">
            <v>P</v>
          </cell>
          <cell r="O10261" t="str">
            <v>Salazar, Danny</v>
          </cell>
        </row>
        <row r="10262">
          <cell r="C10262">
            <v>605658</v>
          </cell>
          <cell r="M10262" t="str">
            <v>3B</v>
          </cell>
          <cell r="O10262" t="str">
            <v>Salazar, Jose</v>
          </cell>
        </row>
        <row r="10263">
          <cell r="C10263">
            <v>622447</v>
          </cell>
          <cell r="M10263" t="str">
            <v>P</v>
          </cell>
          <cell r="O10263" t="str">
            <v>Salazar, Melvi</v>
          </cell>
        </row>
        <row r="10264">
          <cell r="C10264">
            <v>642043</v>
          </cell>
          <cell r="M10264" t="str">
            <v>P</v>
          </cell>
          <cell r="O10264" t="str">
            <v>Salazar, Carlos</v>
          </cell>
        </row>
        <row r="10265">
          <cell r="C10265">
            <v>650362</v>
          </cell>
          <cell r="M10265" t="str">
            <v>SS</v>
          </cell>
          <cell r="O10265" t="str">
            <v>Salazar, Alejandro</v>
          </cell>
        </row>
        <row r="10266">
          <cell r="C10266">
            <v>650807</v>
          </cell>
          <cell r="M10266" t="str">
            <v>P</v>
          </cell>
          <cell r="O10266" t="str">
            <v>Salazar, Carlos</v>
          </cell>
        </row>
        <row r="10267">
          <cell r="C10267">
            <v>663530</v>
          </cell>
          <cell r="M10267" t="str">
            <v>P</v>
          </cell>
          <cell r="O10267" t="str">
            <v>Salazar, Paul</v>
          </cell>
        </row>
        <row r="10268">
          <cell r="C10268">
            <v>664577</v>
          </cell>
          <cell r="M10268" t="str">
            <v>3B</v>
          </cell>
          <cell r="O10268" t="str">
            <v>Salazar, Danyer</v>
          </cell>
        </row>
        <row r="10269">
          <cell r="C10269">
            <v>665951</v>
          </cell>
          <cell r="M10269" t="str">
            <v>SS</v>
          </cell>
          <cell r="O10269" t="str">
            <v>Salazar, Alexander</v>
          </cell>
        </row>
        <row r="10270">
          <cell r="C10270">
            <v>542565</v>
          </cell>
          <cell r="M10270" t="str">
            <v>P</v>
          </cell>
          <cell r="O10270" t="str">
            <v>Salcedo, Adrian</v>
          </cell>
        </row>
        <row r="10271">
          <cell r="C10271">
            <v>581685</v>
          </cell>
          <cell r="M10271" t="str">
            <v>3B</v>
          </cell>
          <cell r="O10271" t="str">
            <v>Salcedo, Edward</v>
          </cell>
        </row>
        <row r="10272">
          <cell r="C10272">
            <v>593137</v>
          </cell>
          <cell r="M10272" t="str">
            <v>SS</v>
          </cell>
          <cell r="O10272" t="str">
            <v>Salcedo, Erick</v>
          </cell>
        </row>
        <row r="10273">
          <cell r="C10273">
            <v>650605</v>
          </cell>
          <cell r="M10273" t="str">
            <v>P</v>
          </cell>
          <cell r="O10273" t="str">
            <v>Saldana, Abdiel</v>
          </cell>
        </row>
        <row r="10274">
          <cell r="C10274">
            <v>665885</v>
          </cell>
          <cell r="M10274" t="str">
            <v>SS</v>
          </cell>
          <cell r="O10274" t="str">
            <v>Saldana, Enrique</v>
          </cell>
        </row>
        <row r="10275">
          <cell r="C10275">
            <v>666899</v>
          </cell>
          <cell r="M10275" t="str">
            <v>P</v>
          </cell>
          <cell r="O10275" t="str">
            <v>Saldivar, Santos</v>
          </cell>
        </row>
        <row r="10276">
          <cell r="C10276">
            <v>519242</v>
          </cell>
          <cell r="M10276" t="str">
            <v>P</v>
          </cell>
          <cell r="O10276" t="str">
            <v>Sale, Chris</v>
          </cell>
        </row>
        <row r="10277">
          <cell r="C10277">
            <v>592714</v>
          </cell>
          <cell r="M10277" t="str">
            <v>LF</v>
          </cell>
          <cell r="O10277" t="str">
            <v>Sale, Josh</v>
          </cell>
        </row>
        <row r="10278">
          <cell r="C10278">
            <v>592715</v>
          </cell>
          <cell r="M10278" t="str">
            <v>P</v>
          </cell>
          <cell r="O10278" t="str">
            <v>Salgado, Brad</v>
          </cell>
        </row>
        <row r="10279">
          <cell r="C10279">
            <v>605456</v>
          </cell>
          <cell r="M10279" t="str">
            <v>OF</v>
          </cell>
          <cell r="O10279" t="str">
            <v>Salgado, Ismael</v>
          </cell>
        </row>
        <row r="10280">
          <cell r="C10280">
            <v>650861</v>
          </cell>
          <cell r="M10280" t="str">
            <v>P</v>
          </cell>
          <cell r="O10280" t="str">
            <v>Salinas, Edward</v>
          </cell>
        </row>
        <row r="10281">
          <cell r="C10281">
            <v>662959</v>
          </cell>
          <cell r="M10281" t="str">
            <v>P</v>
          </cell>
          <cell r="O10281" t="str">
            <v>Salinas, Jhonleider</v>
          </cell>
        </row>
        <row r="10282">
          <cell r="C10282">
            <v>663599</v>
          </cell>
          <cell r="M10282" t="str">
            <v>2B</v>
          </cell>
          <cell r="O10282" t="str">
            <v>Salmon-Williams, J.D.</v>
          </cell>
        </row>
        <row r="10283">
          <cell r="C10283">
            <v>659015</v>
          </cell>
          <cell r="M10283" t="str">
            <v>P</v>
          </cell>
          <cell r="O10283" t="str">
            <v>Salomon, Franklin</v>
          </cell>
        </row>
        <row r="10284">
          <cell r="C10284">
            <v>457454</v>
          </cell>
          <cell r="M10284" t="str">
            <v>C</v>
          </cell>
          <cell r="O10284" t="str">
            <v>Saltalamacchia, Jarrod</v>
          </cell>
        </row>
        <row r="10285">
          <cell r="C10285">
            <v>607077</v>
          </cell>
          <cell r="M10285" t="str">
            <v>1B</v>
          </cell>
          <cell r="O10285" t="str">
            <v>Salter, Blaise</v>
          </cell>
        </row>
        <row r="10286">
          <cell r="C10286">
            <v>622192</v>
          </cell>
          <cell r="M10286" t="str">
            <v>C</v>
          </cell>
          <cell r="O10286" t="str">
            <v>Salters, Daniel</v>
          </cell>
        </row>
        <row r="10287">
          <cell r="C10287">
            <v>656928</v>
          </cell>
          <cell r="M10287" t="str">
            <v>C</v>
          </cell>
          <cell r="O10287" t="str">
            <v>Salva, Yordany</v>
          </cell>
        </row>
        <row r="10288">
          <cell r="C10288">
            <v>670093</v>
          </cell>
          <cell r="M10288" t="str">
            <v>C</v>
          </cell>
          <cell r="O10288" t="str">
            <v>Salva, Kidany</v>
          </cell>
        </row>
        <row r="10289">
          <cell r="C10289">
            <v>649864</v>
          </cell>
          <cell r="M10289" t="str">
            <v>P</v>
          </cell>
          <cell r="O10289" t="str">
            <v>Salvador, Kendri</v>
          </cell>
        </row>
        <row r="10290">
          <cell r="C10290">
            <v>502188</v>
          </cell>
          <cell r="M10290" t="str">
            <v>P</v>
          </cell>
          <cell r="O10290" t="str">
            <v>Samardzija, Jeff</v>
          </cell>
        </row>
        <row r="10291">
          <cell r="C10291">
            <v>643518</v>
          </cell>
          <cell r="M10291" t="str">
            <v>P</v>
          </cell>
          <cell r="O10291" t="str">
            <v>Samayoa, Jose</v>
          </cell>
        </row>
        <row r="10292">
          <cell r="C10292">
            <v>664341</v>
          </cell>
          <cell r="M10292" t="str">
            <v>P</v>
          </cell>
          <cell r="O10292" t="str">
            <v>Sambo, Jacques</v>
          </cell>
        </row>
        <row r="10293">
          <cell r="C10293">
            <v>543741</v>
          </cell>
          <cell r="M10293" t="str">
            <v>P</v>
          </cell>
          <cell r="O10293" t="str">
            <v>Sample, Tyler</v>
          </cell>
        </row>
        <row r="10294">
          <cell r="C10294">
            <v>572102</v>
          </cell>
          <cell r="M10294" t="str">
            <v>P</v>
          </cell>
          <cell r="O10294" t="str">
            <v>Sampson, Keyvius</v>
          </cell>
        </row>
        <row r="10295">
          <cell r="C10295">
            <v>592716</v>
          </cell>
          <cell r="M10295" t="str">
            <v>P</v>
          </cell>
          <cell r="O10295" t="str">
            <v>Sampson, Adrian</v>
          </cell>
        </row>
        <row r="10296">
          <cell r="C10296">
            <v>502688</v>
          </cell>
          <cell r="M10296" t="str">
            <v>2B</v>
          </cell>
          <cell r="O10296" t="str">
            <v>Samson, Nate</v>
          </cell>
        </row>
        <row r="10297">
          <cell r="C10297">
            <v>613594</v>
          </cell>
          <cell r="M10297" t="str">
            <v>C</v>
          </cell>
          <cell r="O10297" t="str">
            <v>San Juan, Alex</v>
          </cell>
        </row>
        <row r="10298">
          <cell r="C10298">
            <v>502253</v>
          </cell>
          <cell r="M10298" t="str">
            <v>P</v>
          </cell>
          <cell r="O10298" t="str">
            <v>Sanabia, Alex</v>
          </cell>
        </row>
        <row r="10299">
          <cell r="C10299">
            <v>656004</v>
          </cell>
          <cell r="M10299" t="str">
            <v>P</v>
          </cell>
          <cell r="O10299" t="str">
            <v>Sanabria, Carlos</v>
          </cell>
        </row>
        <row r="10300">
          <cell r="C10300">
            <v>642848</v>
          </cell>
          <cell r="M10300" t="str">
            <v>2B</v>
          </cell>
          <cell r="O10300" t="str">
            <v>Sanay, Oscar</v>
          </cell>
        </row>
        <row r="10301">
          <cell r="C10301">
            <v>595393</v>
          </cell>
          <cell r="M10301" t="str">
            <v>P</v>
          </cell>
          <cell r="O10301" t="str">
            <v>Sanburn, Nolan</v>
          </cell>
        </row>
        <row r="10302">
          <cell r="C10302">
            <v>434671</v>
          </cell>
          <cell r="M10302" t="str">
            <v>P</v>
          </cell>
          <cell r="O10302" t="str">
            <v>Sanchez, Anibal</v>
          </cell>
        </row>
        <row r="10303">
          <cell r="C10303">
            <v>447816</v>
          </cell>
          <cell r="M10303" t="str">
            <v>SS</v>
          </cell>
          <cell r="O10303" t="str">
            <v>Sanchez, Angel</v>
          </cell>
        </row>
        <row r="10304">
          <cell r="C10304">
            <v>456043</v>
          </cell>
          <cell r="M10304" t="str">
            <v>P</v>
          </cell>
          <cell r="O10304" t="str">
            <v>Sanchez, Jonathan</v>
          </cell>
        </row>
        <row r="10305">
          <cell r="C10305">
            <v>459991</v>
          </cell>
          <cell r="M10305" t="str">
            <v>1B</v>
          </cell>
          <cell r="O10305" t="str">
            <v>Sanchez, Gaby</v>
          </cell>
        </row>
        <row r="10306">
          <cell r="C10306">
            <v>463019</v>
          </cell>
          <cell r="M10306" t="str">
            <v>P</v>
          </cell>
          <cell r="O10306" t="str">
            <v>Sanchez, Salvador</v>
          </cell>
        </row>
        <row r="10307">
          <cell r="C10307">
            <v>466454</v>
          </cell>
          <cell r="M10307" t="str">
            <v>P</v>
          </cell>
          <cell r="O10307" t="str">
            <v>Sanchez, Jesus</v>
          </cell>
        </row>
        <row r="10308">
          <cell r="C10308">
            <v>468864</v>
          </cell>
          <cell r="M10308" t="str">
            <v>OF</v>
          </cell>
          <cell r="O10308" t="str">
            <v>Sanchez, Raul</v>
          </cell>
        </row>
        <row r="10309">
          <cell r="C10309">
            <v>500674</v>
          </cell>
          <cell r="M10309" t="str">
            <v>P</v>
          </cell>
          <cell r="O10309" t="str">
            <v>Sanchez, Eduardo</v>
          </cell>
        </row>
        <row r="10310">
          <cell r="C10310">
            <v>501324</v>
          </cell>
          <cell r="M10310" t="str">
            <v>3B</v>
          </cell>
          <cell r="O10310" t="str">
            <v>Sanchez, Karexon</v>
          </cell>
        </row>
        <row r="10311">
          <cell r="C10311">
            <v>506703</v>
          </cell>
          <cell r="M10311" t="str">
            <v>3B</v>
          </cell>
          <cell r="O10311" t="str">
            <v>Sanchez, Adrian</v>
          </cell>
        </row>
        <row r="10312">
          <cell r="C10312">
            <v>506997</v>
          </cell>
          <cell r="M10312" t="str">
            <v>C</v>
          </cell>
          <cell r="O10312" t="str">
            <v>Sanchez, Tony</v>
          </cell>
        </row>
        <row r="10313">
          <cell r="C10313">
            <v>511449</v>
          </cell>
          <cell r="M10313" t="str">
            <v>SS</v>
          </cell>
          <cell r="O10313" t="str">
            <v>Sanchez, Yunesky</v>
          </cell>
        </row>
        <row r="10314">
          <cell r="C10314">
            <v>516949</v>
          </cell>
          <cell r="M10314" t="str">
            <v>C</v>
          </cell>
          <cell r="O10314" t="str">
            <v>Sanchez, Hector</v>
          </cell>
        </row>
        <row r="10315">
          <cell r="C10315">
            <v>519928</v>
          </cell>
          <cell r="M10315" t="str">
            <v>P</v>
          </cell>
          <cell r="O10315" t="str">
            <v>Sanchez, Daniel</v>
          </cell>
        </row>
        <row r="10316">
          <cell r="C10316">
            <v>532925</v>
          </cell>
          <cell r="M10316" t="str">
            <v>P</v>
          </cell>
          <cell r="O10316" t="str">
            <v>Sanchez, Hector</v>
          </cell>
        </row>
        <row r="10317">
          <cell r="C10317">
            <v>532936</v>
          </cell>
          <cell r="M10317" t="str">
            <v>P</v>
          </cell>
          <cell r="O10317" t="str">
            <v>Sanchez, Mario</v>
          </cell>
        </row>
        <row r="10318">
          <cell r="C10318">
            <v>542576</v>
          </cell>
          <cell r="M10318" t="str">
            <v>1B</v>
          </cell>
          <cell r="O10318" t="str">
            <v>Sanchez, Edison</v>
          </cell>
        </row>
        <row r="10319">
          <cell r="C10319">
            <v>570560</v>
          </cell>
          <cell r="M10319" t="str">
            <v>3B</v>
          </cell>
          <cell r="O10319" t="str">
            <v>Sanchez, Carlos</v>
          </cell>
        </row>
        <row r="10320">
          <cell r="C10320">
            <v>570887</v>
          </cell>
          <cell r="M10320" t="str">
            <v>P</v>
          </cell>
          <cell r="O10320" t="str">
            <v>Sanchez, Miguel</v>
          </cell>
        </row>
        <row r="10321">
          <cell r="C10321">
            <v>573137</v>
          </cell>
          <cell r="M10321" t="str">
            <v>P</v>
          </cell>
          <cell r="O10321" t="str">
            <v>Sanchez, Gerardo</v>
          </cell>
        </row>
        <row r="10322">
          <cell r="C10322">
            <v>591993</v>
          </cell>
          <cell r="M10322" t="str">
            <v>P</v>
          </cell>
          <cell r="O10322" t="str">
            <v>Sanchez, Angel</v>
          </cell>
        </row>
        <row r="10323">
          <cell r="C10323">
            <v>592717</v>
          </cell>
          <cell r="M10323" t="str">
            <v>P</v>
          </cell>
          <cell r="O10323" t="str">
            <v>Sanchez, Aaron</v>
          </cell>
        </row>
        <row r="10324">
          <cell r="C10324">
            <v>593691</v>
          </cell>
          <cell r="M10324" t="str">
            <v>P</v>
          </cell>
          <cell r="O10324" t="str">
            <v>Sanchez, Isaac</v>
          </cell>
        </row>
        <row r="10325">
          <cell r="C10325">
            <v>593989</v>
          </cell>
          <cell r="M10325" t="str">
            <v>P</v>
          </cell>
          <cell r="O10325" t="str">
            <v>Sanchez, Julio</v>
          </cell>
        </row>
        <row r="10326">
          <cell r="C10326">
            <v>596142</v>
          </cell>
          <cell r="M10326" t="str">
            <v>C</v>
          </cell>
          <cell r="O10326" t="str">
            <v>Sanchez, Gary</v>
          </cell>
        </row>
        <row r="10327">
          <cell r="C10327">
            <v>596859</v>
          </cell>
          <cell r="M10327" t="str">
            <v>P</v>
          </cell>
          <cell r="O10327" t="str">
            <v>Sanchez, Jose</v>
          </cell>
        </row>
        <row r="10328">
          <cell r="C10328">
            <v>605795</v>
          </cell>
          <cell r="M10328" t="str">
            <v>P</v>
          </cell>
          <cell r="O10328" t="str">
            <v>Sanchez, Angel</v>
          </cell>
        </row>
        <row r="10329">
          <cell r="C10329">
            <v>606263</v>
          </cell>
          <cell r="M10329" t="str">
            <v>P</v>
          </cell>
          <cell r="O10329" t="str">
            <v>Sanchez, Raydel</v>
          </cell>
        </row>
        <row r="10330">
          <cell r="C10330">
            <v>606297</v>
          </cell>
          <cell r="M10330" t="str">
            <v>C</v>
          </cell>
          <cell r="O10330" t="str">
            <v>Sanchez, Carlos</v>
          </cell>
        </row>
        <row r="10331">
          <cell r="C10331">
            <v>609216</v>
          </cell>
          <cell r="M10331" t="str">
            <v>P</v>
          </cell>
          <cell r="O10331" t="str">
            <v>Sanchez, Victor</v>
          </cell>
        </row>
        <row r="10332">
          <cell r="C10332">
            <v>612031</v>
          </cell>
          <cell r="M10332" t="str">
            <v>OF</v>
          </cell>
          <cell r="O10332" t="str">
            <v>Sanchez, Yeral</v>
          </cell>
        </row>
        <row r="10333">
          <cell r="C10333">
            <v>621449</v>
          </cell>
          <cell r="M10333" t="str">
            <v>RF</v>
          </cell>
          <cell r="O10333" t="str">
            <v>Sanchez, Fernelys</v>
          </cell>
        </row>
        <row r="10334">
          <cell r="C10334">
            <v>621526</v>
          </cell>
          <cell r="M10334" t="str">
            <v>C</v>
          </cell>
          <cell r="O10334" t="str">
            <v>Sanchez, Tyler</v>
          </cell>
        </row>
        <row r="10335">
          <cell r="C10335">
            <v>622399</v>
          </cell>
          <cell r="M10335" t="str">
            <v>P</v>
          </cell>
          <cell r="O10335" t="str">
            <v>Sanchez, Eury</v>
          </cell>
        </row>
        <row r="10336">
          <cell r="C10336">
            <v>622558</v>
          </cell>
          <cell r="M10336" t="str">
            <v>P</v>
          </cell>
          <cell r="O10336" t="str">
            <v>Sanchez, Feliberto</v>
          </cell>
        </row>
        <row r="10337">
          <cell r="C10337">
            <v>642333</v>
          </cell>
          <cell r="M10337" t="str">
            <v>C</v>
          </cell>
          <cell r="O10337" t="str">
            <v>Sanchez, Carlos</v>
          </cell>
        </row>
        <row r="10338">
          <cell r="C10338">
            <v>642346</v>
          </cell>
          <cell r="M10338" t="str">
            <v>C</v>
          </cell>
          <cell r="O10338" t="str">
            <v>Sanchez, Richi</v>
          </cell>
        </row>
        <row r="10339">
          <cell r="C10339">
            <v>642457</v>
          </cell>
          <cell r="M10339" t="str">
            <v>LF</v>
          </cell>
          <cell r="O10339" t="str">
            <v>Sanchez, Manny</v>
          </cell>
        </row>
        <row r="10340">
          <cell r="C10340">
            <v>642503</v>
          </cell>
          <cell r="M10340" t="str">
            <v>P</v>
          </cell>
          <cell r="O10340" t="str">
            <v>Sanchez, Ronald</v>
          </cell>
        </row>
        <row r="10341">
          <cell r="C10341">
            <v>642779</v>
          </cell>
          <cell r="M10341" t="str">
            <v>OF</v>
          </cell>
          <cell r="O10341" t="str">
            <v>Sanchez, Jose</v>
          </cell>
        </row>
        <row r="10342">
          <cell r="C10342">
            <v>644423</v>
          </cell>
          <cell r="M10342" t="str">
            <v>P</v>
          </cell>
          <cell r="O10342" t="str">
            <v>Sanchez, Starlyng</v>
          </cell>
        </row>
        <row r="10343">
          <cell r="C10343">
            <v>644425</v>
          </cell>
          <cell r="M10343" t="str">
            <v>P</v>
          </cell>
          <cell r="O10343" t="str">
            <v>Sanchez, Jake</v>
          </cell>
        </row>
        <row r="10344">
          <cell r="C10344">
            <v>645305</v>
          </cell>
          <cell r="M10344" t="str">
            <v>C</v>
          </cell>
          <cell r="O10344" t="str">
            <v>Sanchez, Ali</v>
          </cell>
        </row>
        <row r="10345">
          <cell r="C10345">
            <v>645307</v>
          </cell>
          <cell r="M10345" t="str">
            <v>P</v>
          </cell>
          <cell r="O10345" t="str">
            <v>Sanchez, Ricardo</v>
          </cell>
        </row>
        <row r="10346">
          <cell r="C10346">
            <v>649441</v>
          </cell>
          <cell r="M10346" t="str">
            <v>P</v>
          </cell>
          <cell r="O10346" t="str">
            <v>Sanchez, Jesus</v>
          </cell>
        </row>
        <row r="10347">
          <cell r="C10347">
            <v>650191</v>
          </cell>
          <cell r="M10347" t="str">
            <v>P</v>
          </cell>
          <cell r="O10347" t="str">
            <v>Sanchez, Luis</v>
          </cell>
        </row>
        <row r="10348">
          <cell r="C10348">
            <v>650348</v>
          </cell>
          <cell r="M10348" t="str">
            <v>SS</v>
          </cell>
          <cell r="O10348" t="str">
            <v>Sanchez, Yan</v>
          </cell>
        </row>
        <row r="10349">
          <cell r="C10349">
            <v>650364</v>
          </cell>
          <cell r="M10349" t="str">
            <v>P</v>
          </cell>
          <cell r="O10349" t="str">
            <v>Sanchez, Javier</v>
          </cell>
        </row>
        <row r="10350">
          <cell r="C10350">
            <v>650741</v>
          </cell>
          <cell r="M10350" t="str">
            <v>P</v>
          </cell>
          <cell r="O10350" t="str">
            <v>Sanchez, Amauris</v>
          </cell>
        </row>
        <row r="10351">
          <cell r="C10351">
            <v>650742</v>
          </cell>
          <cell r="M10351" t="str">
            <v>C</v>
          </cell>
          <cell r="O10351" t="str">
            <v>Sanchez, Luis</v>
          </cell>
        </row>
        <row r="10352">
          <cell r="C10352">
            <v>650911</v>
          </cell>
          <cell r="M10352" t="str">
            <v>P</v>
          </cell>
          <cell r="O10352" t="str">
            <v>Sanchez, Cristopher</v>
          </cell>
        </row>
        <row r="10353">
          <cell r="C10353">
            <v>656021</v>
          </cell>
          <cell r="M10353" t="str">
            <v>OF</v>
          </cell>
          <cell r="O10353" t="str">
            <v>Sanchez, Vicente</v>
          </cell>
        </row>
        <row r="10354">
          <cell r="C10354">
            <v>657329</v>
          </cell>
          <cell r="M10354" t="str">
            <v>C</v>
          </cell>
          <cell r="O10354" t="str">
            <v>Sanchez, Jeyson</v>
          </cell>
        </row>
        <row r="10355">
          <cell r="C10355">
            <v>659630</v>
          </cell>
          <cell r="M10355" t="str">
            <v>P</v>
          </cell>
          <cell r="O10355" t="str">
            <v>Sanchez, Alexander</v>
          </cell>
        </row>
        <row r="10356">
          <cell r="C10356">
            <v>660298</v>
          </cell>
          <cell r="M10356" t="str">
            <v>OF</v>
          </cell>
          <cell r="O10356" t="str">
            <v>Sanchez, Frank</v>
          </cell>
        </row>
        <row r="10357">
          <cell r="C10357">
            <v>660354</v>
          </cell>
          <cell r="M10357" t="str">
            <v>OF</v>
          </cell>
          <cell r="O10357" t="str">
            <v>Sanchez, Brian</v>
          </cell>
        </row>
        <row r="10358">
          <cell r="C10358">
            <v>660526</v>
          </cell>
          <cell r="M10358" t="str">
            <v>P</v>
          </cell>
          <cell r="O10358" t="str">
            <v>Sanchez, Andres</v>
          </cell>
        </row>
        <row r="10359">
          <cell r="C10359">
            <v>660547</v>
          </cell>
          <cell r="M10359" t="str">
            <v>P</v>
          </cell>
          <cell r="O10359" t="str">
            <v>Sanchez, Filyer</v>
          </cell>
        </row>
        <row r="10360">
          <cell r="C10360">
            <v>660577</v>
          </cell>
          <cell r="M10360" t="str">
            <v>P</v>
          </cell>
          <cell r="O10360" t="str">
            <v>Sanchez, Francisco</v>
          </cell>
        </row>
        <row r="10361">
          <cell r="C10361">
            <v>660609</v>
          </cell>
          <cell r="M10361" t="str">
            <v>C</v>
          </cell>
          <cell r="O10361" t="str">
            <v>Sanchez, Aristides</v>
          </cell>
        </row>
        <row r="10362">
          <cell r="C10362">
            <v>660821</v>
          </cell>
          <cell r="M10362" t="str">
            <v>OF</v>
          </cell>
          <cell r="O10362" t="str">
            <v>Sanchez, Jesus</v>
          </cell>
        </row>
        <row r="10363">
          <cell r="C10363">
            <v>664298</v>
          </cell>
          <cell r="M10363" t="str">
            <v>P</v>
          </cell>
          <cell r="O10363" t="str">
            <v>Sanchez, Boris</v>
          </cell>
        </row>
        <row r="10364">
          <cell r="C10364">
            <v>664347</v>
          </cell>
          <cell r="M10364" t="str">
            <v>SS</v>
          </cell>
          <cell r="O10364" t="str">
            <v>Sanchez, Jonelqui</v>
          </cell>
        </row>
        <row r="10365">
          <cell r="C10365">
            <v>664350</v>
          </cell>
          <cell r="M10365" t="str">
            <v>P</v>
          </cell>
          <cell r="O10365" t="str">
            <v>Sanchez, Sixto</v>
          </cell>
        </row>
        <row r="10366">
          <cell r="C10366">
            <v>664352</v>
          </cell>
          <cell r="M10366" t="str">
            <v>P</v>
          </cell>
          <cell r="O10366" t="str">
            <v>Sanchez, Oskerlly</v>
          </cell>
        </row>
        <row r="10367">
          <cell r="C10367">
            <v>665765</v>
          </cell>
          <cell r="M10367" t="str">
            <v>P</v>
          </cell>
          <cell r="O10367" t="str">
            <v>Sanchez, Geraldo</v>
          </cell>
        </row>
        <row r="10368">
          <cell r="C10368">
            <v>665825</v>
          </cell>
          <cell r="M10368" t="str">
            <v>P</v>
          </cell>
          <cell r="O10368" t="str">
            <v>Sanchez, Jesus</v>
          </cell>
        </row>
        <row r="10369">
          <cell r="C10369">
            <v>665975</v>
          </cell>
          <cell r="M10369" t="str">
            <v>OF</v>
          </cell>
          <cell r="O10369" t="str">
            <v>Sanchez, Kevin</v>
          </cell>
        </row>
        <row r="10370">
          <cell r="C10370">
            <v>666246</v>
          </cell>
          <cell r="M10370" t="str">
            <v>OF</v>
          </cell>
          <cell r="O10370" t="str">
            <v>Sanchez, David</v>
          </cell>
        </row>
        <row r="10371">
          <cell r="C10371">
            <v>666613</v>
          </cell>
          <cell r="M10371" t="str">
            <v>SS</v>
          </cell>
          <cell r="O10371" t="str">
            <v>Sanchez, Jose</v>
          </cell>
        </row>
        <row r="10372">
          <cell r="C10372">
            <v>666692</v>
          </cell>
          <cell r="M10372" t="str">
            <v>P</v>
          </cell>
          <cell r="O10372" t="str">
            <v>Sanchez, Carlos</v>
          </cell>
        </row>
        <row r="10373">
          <cell r="C10373">
            <v>666693</v>
          </cell>
          <cell r="M10373" t="str">
            <v>P</v>
          </cell>
          <cell r="O10373" t="str">
            <v>Sanchez, Miguel</v>
          </cell>
        </row>
        <row r="10374">
          <cell r="C10374">
            <v>666795</v>
          </cell>
          <cell r="M10374" t="str">
            <v>OF</v>
          </cell>
          <cell r="O10374" t="str">
            <v>Sanchez, Eulises</v>
          </cell>
        </row>
        <row r="10375">
          <cell r="C10375">
            <v>666835</v>
          </cell>
          <cell r="M10375" t="str">
            <v>P</v>
          </cell>
          <cell r="O10375" t="str">
            <v>Sanchez, Elier</v>
          </cell>
        </row>
        <row r="10376">
          <cell r="C10376">
            <v>667376</v>
          </cell>
          <cell r="M10376" t="str">
            <v>P</v>
          </cell>
          <cell r="O10376" t="str">
            <v>Sanchez, Miguel</v>
          </cell>
        </row>
        <row r="10377">
          <cell r="C10377">
            <v>668346</v>
          </cell>
          <cell r="M10377" t="str">
            <v>C</v>
          </cell>
          <cell r="O10377" t="str">
            <v>Sanchez, Mark</v>
          </cell>
        </row>
        <row r="10378">
          <cell r="C10378">
            <v>669869</v>
          </cell>
          <cell r="M10378" t="str">
            <v>C</v>
          </cell>
          <cell r="O10378" t="str">
            <v>Sanchez, Rhandall</v>
          </cell>
        </row>
        <row r="10379">
          <cell r="C10379">
            <v>658549</v>
          </cell>
          <cell r="M10379" t="str">
            <v>SS</v>
          </cell>
          <cell r="O10379" t="str">
            <v>Sanchez-galan, Ozziel</v>
          </cell>
        </row>
        <row r="10380">
          <cell r="C10380">
            <v>642045</v>
          </cell>
          <cell r="M10380" t="str">
            <v>RF</v>
          </cell>
          <cell r="O10380" t="str">
            <v>Sandberg, Cord</v>
          </cell>
        </row>
        <row r="10381">
          <cell r="C10381">
            <v>621269</v>
          </cell>
          <cell r="M10381" t="str">
            <v>P</v>
          </cell>
          <cell r="O10381" t="str">
            <v>Sandfort, Jonathan</v>
          </cell>
        </row>
        <row r="10382">
          <cell r="C10382">
            <v>657749</v>
          </cell>
          <cell r="M10382" t="str">
            <v>P</v>
          </cell>
          <cell r="O10382" t="str">
            <v>Sandness, Eric</v>
          </cell>
        </row>
        <row r="10383">
          <cell r="C10383">
            <v>465583</v>
          </cell>
          <cell r="M10383" t="str">
            <v>P</v>
          </cell>
          <cell r="O10383" t="str">
            <v>Sandoval, Juan</v>
          </cell>
        </row>
        <row r="10384">
          <cell r="C10384">
            <v>467055</v>
          </cell>
          <cell r="M10384" t="str">
            <v>3B</v>
          </cell>
          <cell r="O10384" t="str">
            <v>Sandoval, Pablo</v>
          </cell>
        </row>
        <row r="10385">
          <cell r="C10385">
            <v>502769</v>
          </cell>
          <cell r="M10385" t="str">
            <v>SS</v>
          </cell>
          <cell r="O10385" t="str">
            <v>Sandoval, Rylan</v>
          </cell>
        </row>
        <row r="10386">
          <cell r="C10386">
            <v>628366</v>
          </cell>
          <cell r="M10386" t="str">
            <v>LF</v>
          </cell>
          <cell r="O10386" t="str">
            <v>Sandoval, Ariel</v>
          </cell>
        </row>
        <row r="10387">
          <cell r="C10387">
            <v>650862</v>
          </cell>
          <cell r="M10387" t="str">
            <v>LF</v>
          </cell>
          <cell r="O10387" t="str">
            <v>Sandoval, Jose</v>
          </cell>
        </row>
        <row r="10388">
          <cell r="C10388">
            <v>656031</v>
          </cell>
          <cell r="M10388" t="str">
            <v>P</v>
          </cell>
          <cell r="O10388" t="str">
            <v>Sandoval, Edgardo</v>
          </cell>
        </row>
        <row r="10389">
          <cell r="C10389">
            <v>663776</v>
          </cell>
          <cell r="M10389" t="str">
            <v>P</v>
          </cell>
          <cell r="O10389" t="str">
            <v>Sandoval, Patrick</v>
          </cell>
        </row>
        <row r="10390">
          <cell r="C10390">
            <v>543742</v>
          </cell>
          <cell r="M10390" t="str">
            <v>1B</v>
          </cell>
          <cell r="O10390" t="str">
            <v>Sands, Jerry</v>
          </cell>
        </row>
        <row r="10391">
          <cell r="C10391">
            <v>624518</v>
          </cell>
          <cell r="M10391" t="str">
            <v>P</v>
          </cell>
          <cell r="O10391" t="str">
            <v>Sands, Carson</v>
          </cell>
        </row>
        <row r="10392">
          <cell r="C10392">
            <v>664848</v>
          </cell>
          <cell r="M10392" t="str">
            <v>3B</v>
          </cell>
          <cell r="O10392" t="str">
            <v>Sands, Donny</v>
          </cell>
        </row>
        <row r="10393">
          <cell r="C10393">
            <v>664858</v>
          </cell>
          <cell r="M10393" t="str">
            <v>IF</v>
          </cell>
          <cell r="O10393" t="str">
            <v>Sanger, Brendon</v>
          </cell>
        </row>
        <row r="10394">
          <cell r="C10394">
            <v>490313</v>
          </cell>
          <cell r="M10394" t="str">
            <v>P</v>
          </cell>
          <cell r="O10394" t="str">
            <v>Sanit, Amauri</v>
          </cell>
        </row>
        <row r="10395">
          <cell r="C10395">
            <v>640489</v>
          </cell>
          <cell r="M10395" t="str">
            <v>C</v>
          </cell>
          <cell r="O10395" t="str">
            <v>Sanjur, Mario</v>
          </cell>
        </row>
        <row r="10396">
          <cell r="C10396">
            <v>665665</v>
          </cell>
          <cell r="M10396" t="str">
            <v>P</v>
          </cell>
          <cell r="O10396" t="str">
            <v>Sanmartin, Reiver</v>
          </cell>
        </row>
        <row r="10397">
          <cell r="C10397">
            <v>593934</v>
          </cell>
          <cell r="M10397" t="str">
            <v>DH</v>
          </cell>
          <cell r="O10397" t="str">
            <v>Sano, Miguel</v>
          </cell>
        </row>
        <row r="10398">
          <cell r="C10398">
            <v>666787</v>
          </cell>
          <cell r="M10398" t="str">
            <v>SS</v>
          </cell>
          <cell r="O10398" t="str">
            <v>Sano, Edwin</v>
          </cell>
        </row>
        <row r="10399">
          <cell r="C10399">
            <v>623518</v>
          </cell>
          <cell r="M10399" t="str">
            <v>2B</v>
          </cell>
          <cell r="O10399" t="str">
            <v>Sansone, John</v>
          </cell>
        </row>
        <row r="10400">
          <cell r="C10400">
            <v>622803</v>
          </cell>
          <cell r="M10400" t="str">
            <v>3B</v>
          </cell>
          <cell r="O10400" t="str">
            <v>Santa, Aderlin</v>
          </cell>
        </row>
        <row r="10401">
          <cell r="C10401">
            <v>642366</v>
          </cell>
          <cell r="M10401" t="str">
            <v>P</v>
          </cell>
          <cell r="O10401" t="str">
            <v>Santamaria, Cristhopher</v>
          </cell>
        </row>
        <row r="10402">
          <cell r="C10402">
            <v>429722</v>
          </cell>
          <cell r="M10402" t="str">
            <v>P</v>
          </cell>
          <cell r="O10402" t="str">
            <v>Santana, Ervin</v>
          </cell>
        </row>
        <row r="10403">
          <cell r="C10403">
            <v>467793</v>
          </cell>
          <cell r="M10403" t="str">
            <v>DH</v>
          </cell>
          <cell r="O10403" t="str">
            <v>Santana, Carlos</v>
          </cell>
        </row>
        <row r="10404">
          <cell r="C10404">
            <v>470047</v>
          </cell>
          <cell r="M10404" t="str">
            <v>C</v>
          </cell>
          <cell r="O10404" t="str">
            <v>Santana, Mario Ivan</v>
          </cell>
        </row>
        <row r="10405">
          <cell r="C10405">
            <v>532978</v>
          </cell>
          <cell r="M10405" t="str">
            <v>OF</v>
          </cell>
          <cell r="O10405" t="str">
            <v>Santana, Rafael</v>
          </cell>
        </row>
        <row r="10406">
          <cell r="C10406">
            <v>542454</v>
          </cell>
          <cell r="M10406" t="str">
            <v>CF</v>
          </cell>
          <cell r="O10406" t="str">
            <v>Santana, Danny</v>
          </cell>
        </row>
        <row r="10407">
          <cell r="C10407">
            <v>570267</v>
          </cell>
          <cell r="M10407" t="str">
            <v>RF</v>
          </cell>
          <cell r="O10407" t="str">
            <v>Santana, Domingo</v>
          </cell>
        </row>
        <row r="10408">
          <cell r="C10408">
            <v>570723</v>
          </cell>
          <cell r="M10408" t="str">
            <v>SS</v>
          </cell>
          <cell r="O10408" t="str">
            <v>Santana, Gabriel</v>
          </cell>
        </row>
        <row r="10409">
          <cell r="C10409">
            <v>578661</v>
          </cell>
          <cell r="M10409" t="str">
            <v>P</v>
          </cell>
          <cell r="O10409" t="str">
            <v>Santana, Juan</v>
          </cell>
        </row>
        <row r="10410">
          <cell r="C10410">
            <v>593445</v>
          </cell>
          <cell r="M10410" t="str">
            <v>P</v>
          </cell>
          <cell r="O10410" t="str">
            <v>Santana, Alex</v>
          </cell>
        </row>
        <row r="10411">
          <cell r="C10411">
            <v>596096</v>
          </cell>
          <cell r="M10411" t="str">
            <v>LF</v>
          </cell>
          <cell r="O10411" t="str">
            <v>Santana, Alex</v>
          </cell>
        </row>
        <row r="10412">
          <cell r="C10412">
            <v>600970</v>
          </cell>
          <cell r="M10412" t="str">
            <v>P</v>
          </cell>
          <cell r="O10412" t="str">
            <v>Santana, Alex</v>
          </cell>
        </row>
        <row r="10413">
          <cell r="C10413">
            <v>600971</v>
          </cell>
          <cell r="M10413" t="str">
            <v>2B</v>
          </cell>
          <cell r="O10413" t="str">
            <v>Santana, Juan</v>
          </cell>
        </row>
        <row r="10414">
          <cell r="C10414">
            <v>600972</v>
          </cell>
          <cell r="M10414" t="str">
            <v>2B</v>
          </cell>
          <cell r="O10414" t="str">
            <v>Santana, Melvin</v>
          </cell>
        </row>
        <row r="10415">
          <cell r="C10415">
            <v>606186</v>
          </cell>
          <cell r="M10415" t="str">
            <v>LF</v>
          </cell>
          <cell r="O10415" t="str">
            <v>Santana, Felix G.</v>
          </cell>
        </row>
        <row r="10416">
          <cell r="C10416">
            <v>612795</v>
          </cell>
          <cell r="M10416" t="str">
            <v>RF</v>
          </cell>
          <cell r="O10416" t="str">
            <v>Santana, Raul</v>
          </cell>
        </row>
        <row r="10417">
          <cell r="C10417">
            <v>622520</v>
          </cell>
          <cell r="M10417" t="str">
            <v>1B</v>
          </cell>
          <cell r="O10417" t="str">
            <v>Santana, Gabriel</v>
          </cell>
        </row>
        <row r="10418">
          <cell r="C10418">
            <v>622769</v>
          </cell>
          <cell r="M10418" t="str">
            <v>P</v>
          </cell>
          <cell r="O10418" t="str">
            <v>Santana, Yunior</v>
          </cell>
        </row>
        <row r="10419">
          <cell r="C10419">
            <v>642284</v>
          </cell>
          <cell r="M10419" t="str">
            <v>3B</v>
          </cell>
          <cell r="O10419" t="str">
            <v>Santana, Brandon</v>
          </cell>
        </row>
        <row r="10420">
          <cell r="C10420">
            <v>642473</v>
          </cell>
          <cell r="M10420" t="str">
            <v>IF</v>
          </cell>
          <cell r="O10420" t="str">
            <v>Santana, Henry</v>
          </cell>
        </row>
        <row r="10421">
          <cell r="C10421">
            <v>642701</v>
          </cell>
          <cell r="M10421" t="str">
            <v>P</v>
          </cell>
          <cell r="O10421" t="str">
            <v>Santana, Dennis</v>
          </cell>
        </row>
        <row r="10422">
          <cell r="C10422">
            <v>642749</v>
          </cell>
          <cell r="M10422" t="str">
            <v>P</v>
          </cell>
          <cell r="O10422" t="str">
            <v>Santana, Jordany</v>
          </cell>
        </row>
        <row r="10423">
          <cell r="C10423">
            <v>650349</v>
          </cell>
          <cell r="M10423" t="str">
            <v>P</v>
          </cell>
          <cell r="O10423" t="str">
            <v>Santana, Yeison</v>
          </cell>
        </row>
        <row r="10424">
          <cell r="C10424">
            <v>650441</v>
          </cell>
          <cell r="M10424" t="str">
            <v>3B</v>
          </cell>
          <cell r="O10424" t="str">
            <v>Santana, Leandro</v>
          </cell>
        </row>
        <row r="10425">
          <cell r="C10425">
            <v>650828</v>
          </cell>
          <cell r="M10425" t="str">
            <v>P</v>
          </cell>
          <cell r="O10425" t="str">
            <v>Santana, Edgar</v>
          </cell>
        </row>
        <row r="10426">
          <cell r="C10426">
            <v>650972</v>
          </cell>
          <cell r="M10426" t="str">
            <v>RF</v>
          </cell>
          <cell r="O10426" t="str">
            <v>Santana, Angelo</v>
          </cell>
        </row>
        <row r="10427">
          <cell r="C10427">
            <v>655996</v>
          </cell>
          <cell r="M10427" t="str">
            <v>SS</v>
          </cell>
          <cell r="O10427" t="str">
            <v>Santana, Cristian</v>
          </cell>
        </row>
        <row r="10428">
          <cell r="C10428">
            <v>656093</v>
          </cell>
          <cell r="M10428" t="str">
            <v>SS</v>
          </cell>
          <cell r="O10428" t="str">
            <v>Santana, Jefry</v>
          </cell>
        </row>
        <row r="10429">
          <cell r="C10429">
            <v>660557</v>
          </cell>
          <cell r="M10429" t="str">
            <v>RF</v>
          </cell>
          <cell r="O10429" t="str">
            <v>Santana, Marcos</v>
          </cell>
        </row>
        <row r="10430">
          <cell r="C10430">
            <v>660776</v>
          </cell>
          <cell r="M10430" t="str">
            <v>P</v>
          </cell>
          <cell r="O10430" t="str">
            <v>Santana, Roger</v>
          </cell>
        </row>
        <row r="10431">
          <cell r="C10431">
            <v>661567</v>
          </cell>
          <cell r="M10431" t="str">
            <v>OF</v>
          </cell>
          <cell r="O10431" t="str">
            <v>Santana, Yerson</v>
          </cell>
        </row>
        <row r="10432">
          <cell r="C10432">
            <v>662171</v>
          </cell>
          <cell r="M10432" t="str">
            <v>P</v>
          </cell>
          <cell r="O10432" t="str">
            <v>Santana, Christophers</v>
          </cell>
        </row>
        <row r="10433">
          <cell r="C10433">
            <v>664572</v>
          </cell>
          <cell r="M10433" t="str">
            <v>OF</v>
          </cell>
          <cell r="O10433" t="str">
            <v>Santana, Yefry</v>
          </cell>
        </row>
        <row r="10434">
          <cell r="C10434">
            <v>665191</v>
          </cell>
          <cell r="M10434" t="str">
            <v>P</v>
          </cell>
          <cell r="O10434" t="str">
            <v>Santana, Ivan</v>
          </cell>
        </row>
        <row r="10435">
          <cell r="C10435">
            <v>665323</v>
          </cell>
          <cell r="M10435" t="str">
            <v>P</v>
          </cell>
          <cell r="O10435" t="str">
            <v>Santana, Anthoniris</v>
          </cell>
        </row>
        <row r="10436">
          <cell r="C10436">
            <v>665324</v>
          </cell>
          <cell r="M10436" t="str">
            <v>P</v>
          </cell>
          <cell r="O10436" t="str">
            <v>Santana, Carlos</v>
          </cell>
        </row>
        <row r="10437">
          <cell r="C10437">
            <v>665938</v>
          </cell>
          <cell r="M10437" t="str">
            <v>P</v>
          </cell>
          <cell r="O10437" t="str">
            <v>Santana, Kilber</v>
          </cell>
        </row>
        <row r="10438">
          <cell r="C10438">
            <v>665962</v>
          </cell>
          <cell r="M10438" t="str">
            <v>P</v>
          </cell>
          <cell r="O10438" t="str">
            <v>Santana, Adonis</v>
          </cell>
        </row>
        <row r="10439">
          <cell r="C10439">
            <v>666680</v>
          </cell>
          <cell r="M10439" t="str">
            <v>SS</v>
          </cell>
          <cell r="O10439" t="str">
            <v>Santana, Ruben</v>
          </cell>
        </row>
        <row r="10440">
          <cell r="C10440">
            <v>670919</v>
          </cell>
          <cell r="M10440" t="str">
            <v>SS</v>
          </cell>
          <cell r="O10440" t="str">
            <v>Santana, Luis</v>
          </cell>
        </row>
        <row r="10441">
          <cell r="C10441">
            <v>623993</v>
          </cell>
          <cell r="M10441" t="str">
            <v>OF</v>
          </cell>
          <cell r="O10441" t="str">
            <v>Santander, Anthony</v>
          </cell>
        </row>
        <row r="10442">
          <cell r="C10442">
            <v>421124</v>
          </cell>
          <cell r="M10442" t="str">
            <v>2B</v>
          </cell>
          <cell r="O10442" t="str">
            <v>Santiago, Ramon</v>
          </cell>
        </row>
        <row r="10443">
          <cell r="C10443">
            <v>457819</v>
          </cell>
          <cell r="M10443" t="str">
            <v>P</v>
          </cell>
          <cell r="O10443" t="str">
            <v>Santiago, Tomas</v>
          </cell>
        </row>
        <row r="10444">
          <cell r="C10444">
            <v>489289</v>
          </cell>
          <cell r="M10444" t="str">
            <v>P</v>
          </cell>
          <cell r="O10444" t="str">
            <v>Santiago, Mario</v>
          </cell>
        </row>
        <row r="10445">
          <cell r="C10445">
            <v>502327</v>
          </cell>
          <cell r="M10445" t="str">
            <v>P</v>
          </cell>
          <cell r="O10445" t="str">
            <v>Santiago, Hector</v>
          </cell>
        </row>
        <row r="10446">
          <cell r="C10446">
            <v>519246</v>
          </cell>
          <cell r="M10446" t="str">
            <v>P</v>
          </cell>
          <cell r="O10446" t="str">
            <v>Santiago, Andres</v>
          </cell>
        </row>
        <row r="10447">
          <cell r="C10447">
            <v>521835</v>
          </cell>
          <cell r="M10447" t="str">
            <v>P</v>
          </cell>
          <cell r="O10447" t="str">
            <v>Santiago, Leonel</v>
          </cell>
        </row>
        <row r="10448">
          <cell r="C10448">
            <v>623968</v>
          </cell>
          <cell r="M10448" t="str">
            <v>P</v>
          </cell>
          <cell r="O10448" t="str">
            <v>Santiago, Anthony</v>
          </cell>
        </row>
        <row r="10449">
          <cell r="C10449">
            <v>642644</v>
          </cell>
          <cell r="M10449" t="str">
            <v>P</v>
          </cell>
          <cell r="O10449" t="str">
            <v>Santiago, Jose</v>
          </cell>
        </row>
        <row r="10450">
          <cell r="C10450">
            <v>642652</v>
          </cell>
          <cell r="M10450" t="str">
            <v>P</v>
          </cell>
          <cell r="O10450" t="str">
            <v>Santiago, Felix</v>
          </cell>
        </row>
        <row r="10451">
          <cell r="C10451">
            <v>660995</v>
          </cell>
          <cell r="M10451" t="str">
            <v>P</v>
          </cell>
          <cell r="O10451" t="str">
            <v>Santiago, Nathanael</v>
          </cell>
        </row>
        <row r="10452">
          <cell r="C10452">
            <v>661257</v>
          </cell>
          <cell r="M10452" t="str">
            <v>2B</v>
          </cell>
          <cell r="O10452" t="str">
            <v>Santiago, Wilbis</v>
          </cell>
        </row>
        <row r="10453">
          <cell r="C10453">
            <v>663442</v>
          </cell>
          <cell r="M10453" t="str">
            <v>SS</v>
          </cell>
          <cell r="O10453" t="str">
            <v>Santiago, Hector</v>
          </cell>
        </row>
        <row r="10454">
          <cell r="C10454">
            <v>663449</v>
          </cell>
          <cell r="M10454" t="str">
            <v>SS</v>
          </cell>
          <cell r="O10454" t="str">
            <v>Santiago, Kevin</v>
          </cell>
        </row>
        <row r="10455">
          <cell r="C10455">
            <v>573139</v>
          </cell>
          <cell r="M10455" t="str">
            <v>3B</v>
          </cell>
          <cell r="O10455" t="str">
            <v>Santigate, RJ</v>
          </cell>
        </row>
        <row r="10456">
          <cell r="C10456">
            <v>666761</v>
          </cell>
          <cell r="M10456" t="str">
            <v>OF</v>
          </cell>
          <cell r="O10456" t="str">
            <v>Santilien, Osvaldo</v>
          </cell>
        </row>
        <row r="10457">
          <cell r="C10457">
            <v>663574</v>
          </cell>
          <cell r="M10457" t="str">
            <v>P</v>
          </cell>
          <cell r="O10457" t="str">
            <v>Santillan, Tony</v>
          </cell>
        </row>
        <row r="10458">
          <cell r="C10458">
            <v>435045</v>
          </cell>
          <cell r="M10458" t="str">
            <v>P</v>
          </cell>
          <cell r="O10458" t="str">
            <v>Santos, Sergio</v>
          </cell>
        </row>
        <row r="10459">
          <cell r="C10459">
            <v>519248</v>
          </cell>
          <cell r="M10459" t="str">
            <v>3B</v>
          </cell>
          <cell r="O10459" t="str">
            <v>Santos, Adalberto</v>
          </cell>
        </row>
        <row r="10460">
          <cell r="C10460">
            <v>542742</v>
          </cell>
          <cell r="M10460" t="str">
            <v>P</v>
          </cell>
          <cell r="O10460" t="str">
            <v>Santos, Eduard</v>
          </cell>
        </row>
        <row r="10461">
          <cell r="C10461">
            <v>606239</v>
          </cell>
          <cell r="M10461" t="str">
            <v>P</v>
          </cell>
          <cell r="O10461" t="str">
            <v>Santos, Gregorio</v>
          </cell>
        </row>
        <row r="10462">
          <cell r="C10462">
            <v>608601</v>
          </cell>
          <cell r="M10462" t="str">
            <v>P</v>
          </cell>
          <cell r="O10462" t="str">
            <v>Santos, Luis</v>
          </cell>
        </row>
        <row r="10463">
          <cell r="C10463">
            <v>608736</v>
          </cell>
          <cell r="M10463" t="str">
            <v>SS</v>
          </cell>
          <cell r="O10463" t="str">
            <v>Santos, Jeffry</v>
          </cell>
        </row>
        <row r="10464">
          <cell r="C10464">
            <v>614180</v>
          </cell>
          <cell r="M10464" t="str">
            <v>P</v>
          </cell>
          <cell r="O10464" t="str">
            <v>Santos, Wilson</v>
          </cell>
        </row>
        <row r="10465">
          <cell r="C10465">
            <v>622353</v>
          </cell>
          <cell r="M10465" t="str">
            <v>P</v>
          </cell>
          <cell r="O10465" t="str">
            <v>Santos, Ramon</v>
          </cell>
        </row>
        <row r="10466">
          <cell r="C10466">
            <v>622400</v>
          </cell>
          <cell r="M10466" t="str">
            <v>P</v>
          </cell>
          <cell r="O10466" t="str">
            <v>Santos, Michael</v>
          </cell>
        </row>
        <row r="10467">
          <cell r="C10467">
            <v>642047</v>
          </cell>
          <cell r="M10467" t="str">
            <v>P</v>
          </cell>
          <cell r="O10467" t="str">
            <v>Santos, Juan</v>
          </cell>
        </row>
        <row r="10468">
          <cell r="C10468">
            <v>642353</v>
          </cell>
          <cell r="M10468" t="str">
            <v>CF</v>
          </cell>
          <cell r="O10468" t="str">
            <v>Santos, Sandy</v>
          </cell>
        </row>
        <row r="10469">
          <cell r="C10469">
            <v>642613</v>
          </cell>
          <cell r="M10469" t="str">
            <v>P</v>
          </cell>
          <cell r="O10469" t="str">
            <v>Santos, Yerry</v>
          </cell>
        </row>
        <row r="10470">
          <cell r="C10470">
            <v>643520</v>
          </cell>
          <cell r="M10470" t="str">
            <v>1B</v>
          </cell>
          <cell r="O10470" t="str">
            <v>Santos, Trae</v>
          </cell>
        </row>
        <row r="10471">
          <cell r="C10471">
            <v>645308</v>
          </cell>
          <cell r="M10471" t="str">
            <v>OF</v>
          </cell>
          <cell r="O10471" t="str">
            <v>Santos, Jhonny</v>
          </cell>
        </row>
        <row r="10472">
          <cell r="C10472">
            <v>650829</v>
          </cell>
          <cell r="M10472" t="str">
            <v>P</v>
          </cell>
          <cell r="O10472" t="str">
            <v>Santos, Cesar</v>
          </cell>
        </row>
        <row r="10473">
          <cell r="C10473">
            <v>660163</v>
          </cell>
          <cell r="M10473" t="str">
            <v>P</v>
          </cell>
          <cell r="O10473" t="str">
            <v>Santos, Luis</v>
          </cell>
        </row>
        <row r="10474">
          <cell r="C10474">
            <v>661398</v>
          </cell>
          <cell r="M10474" t="str">
            <v>P</v>
          </cell>
          <cell r="O10474" t="str">
            <v>Santos, Jose</v>
          </cell>
        </row>
        <row r="10475">
          <cell r="C10475">
            <v>661422</v>
          </cell>
          <cell r="M10475" t="str">
            <v>OF</v>
          </cell>
          <cell r="O10475" t="str">
            <v>Santos, Allan</v>
          </cell>
        </row>
        <row r="10476">
          <cell r="C10476">
            <v>661547</v>
          </cell>
          <cell r="M10476" t="str">
            <v>OF</v>
          </cell>
          <cell r="O10476" t="str">
            <v>Santos, Angel</v>
          </cell>
        </row>
        <row r="10477">
          <cell r="C10477">
            <v>665733</v>
          </cell>
          <cell r="M10477" t="str">
            <v>P</v>
          </cell>
          <cell r="O10477" t="str">
            <v>Santos, Antonio</v>
          </cell>
        </row>
        <row r="10478">
          <cell r="C10478">
            <v>665855</v>
          </cell>
          <cell r="M10478" t="str">
            <v>C</v>
          </cell>
          <cell r="O10478" t="str">
            <v>Santos, Daniel</v>
          </cell>
        </row>
        <row r="10479">
          <cell r="C10479">
            <v>666619</v>
          </cell>
          <cell r="M10479" t="str">
            <v>P</v>
          </cell>
          <cell r="O10479" t="str">
            <v>Santos, Gregory</v>
          </cell>
        </row>
        <row r="10480">
          <cell r="C10480">
            <v>670551</v>
          </cell>
          <cell r="M10480" t="str">
            <v>P</v>
          </cell>
          <cell r="O10480" t="str">
            <v>Santos, Fraylin</v>
          </cell>
        </row>
        <row r="10481">
          <cell r="C10481">
            <v>670680</v>
          </cell>
          <cell r="M10481" t="str">
            <v>P</v>
          </cell>
          <cell r="O10481" t="str">
            <v>Santos, Luis</v>
          </cell>
        </row>
        <row r="10482">
          <cell r="C10482">
            <v>670873</v>
          </cell>
          <cell r="M10482" t="str">
            <v>P</v>
          </cell>
          <cell r="O10482" t="str">
            <v>Santos, Lisandro</v>
          </cell>
        </row>
        <row r="10483">
          <cell r="C10483">
            <v>623276</v>
          </cell>
          <cell r="M10483" t="str">
            <v>C</v>
          </cell>
          <cell r="O10483" t="str">
            <v>Santy, Bryan</v>
          </cell>
        </row>
        <row r="10484">
          <cell r="C10484">
            <v>602513</v>
          </cell>
          <cell r="M10484" t="str">
            <v>P</v>
          </cell>
          <cell r="O10484" t="str">
            <v>Sanudo, Gonzalo</v>
          </cell>
        </row>
        <row r="10485">
          <cell r="C10485">
            <v>500906</v>
          </cell>
          <cell r="M10485" t="str">
            <v>P</v>
          </cell>
          <cell r="O10485" t="str">
            <v>Sanz, Luis Angel</v>
          </cell>
        </row>
        <row r="10486">
          <cell r="C10486">
            <v>544935</v>
          </cell>
          <cell r="M10486" t="str">
            <v>C</v>
          </cell>
          <cell r="O10486" t="str">
            <v>Sanz, Luis Alberto</v>
          </cell>
        </row>
        <row r="10487">
          <cell r="C10487">
            <v>650487</v>
          </cell>
          <cell r="M10487" t="str">
            <v>P</v>
          </cell>
          <cell r="O10487" t="str">
            <v>Sanz, Chander</v>
          </cell>
        </row>
        <row r="10488">
          <cell r="C10488">
            <v>543743</v>
          </cell>
          <cell r="M10488" t="str">
            <v>OF</v>
          </cell>
          <cell r="O10488" t="str">
            <v>Sappelt, Dave</v>
          </cell>
        </row>
        <row r="10489">
          <cell r="C10489">
            <v>621212</v>
          </cell>
          <cell r="M10489" t="str">
            <v>P</v>
          </cell>
          <cell r="O10489" t="str">
            <v>Sappington, Mark</v>
          </cell>
        </row>
        <row r="10490">
          <cell r="C10490">
            <v>596143</v>
          </cell>
          <cell r="M10490" t="str">
            <v>2B</v>
          </cell>
          <cell r="O10490" t="str">
            <v>Sardinas, Luis</v>
          </cell>
        </row>
        <row r="10491">
          <cell r="C10491">
            <v>573142</v>
          </cell>
          <cell r="M10491" t="str">
            <v>P</v>
          </cell>
          <cell r="O10491" t="str">
            <v>Sarianides, Nick</v>
          </cell>
        </row>
        <row r="10492">
          <cell r="C10492">
            <v>543744</v>
          </cell>
          <cell r="M10492" t="str">
            <v>1B</v>
          </cell>
          <cell r="O10492" t="str">
            <v>Satin, Josh</v>
          </cell>
        </row>
        <row r="10493">
          <cell r="C10493">
            <v>489292</v>
          </cell>
          <cell r="M10493" t="str">
            <v>P</v>
          </cell>
          <cell r="O10493" t="str">
            <v>Satterwhite, Cody</v>
          </cell>
        </row>
        <row r="10494">
          <cell r="C10494">
            <v>453017</v>
          </cell>
          <cell r="M10494" t="str">
            <v>P</v>
          </cell>
          <cell r="O10494" t="str">
            <v>Sattler, Daniel</v>
          </cell>
        </row>
        <row r="10495">
          <cell r="C10495">
            <v>463967</v>
          </cell>
          <cell r="M10495" t="str">
            <v>DH</v>
          </cell>
          <cell r="O10495" t="str">
            <v>Saucedo, Robert</v>
          </cell>
        </row>
        <row r="10496">
          <cell r="C10496">
            <v>642048</v>
          </cell>
          <cell r="M10496" t="str">
            <v>P</v>
          </cell>
          <cell r="O10496" t="str">
            <v>Saucedo, Tayler</v>
          </cell>
        </row>
        <row r="10497">
          <cell r="C10497">
            <v>434578</v>
          </cell>
          <cell r="M10497" t="str">
            <v>P</v>
          </cell>
          <cell r="O10497" t="str">
            <v>Saunders, Joe</v>
          </cell>
        </row>
        <row r="10498">
          <cell r="C10498">
            <v>459431</v>
          </cell>
          <cell r="M10498" t="str">
            <v>LF</v>
          </cell>
          <cell r="O10498" t="str">
            <v>Saunders, Michael</v>
          </cell>
        </row>
        <row r="10499">
          <cell r="C10499">
            <v>623413</v>
          </cell>
          <cell r="M10499" t="str">
            <v>P</v>
          </cell>
          <cell r="O10499" t="str">
            <v>Saunders, Mike</v>
          </cell>
        </row>
        <row r="10500">
          <cell r="C10500">
            <v>623502</v>
          </cell>
          <cell r="M10500" t="str">
            <v>2B</v>
          </cell>
          <cell r="O10500" t="str">
            <v>Saunders, Tim</v>
          </cell>
        </row>
        <row r="10501">
          <cell r="C10501">
            <v>650442</v>
          </cell>
          <cell r="M10501" t="str">
            <v>OF</v>
          </cell>
          <cell r="O10501" t="str">
            <v>Saunders, Dario</v>
          </cell>
        </row>
        <row r="10502">
          <cell r="C10502">
            <v>599683</v>
          </cell>
          <cell r="M10502" t="str">
            <v>P</v>
          </cell>
          <cell r="O10502" t="str">
            <v>Saupold, Warwick</v>
          </cell>
        </row>
        <row r="10503">
          <cell r="C10503">
            <v>670074</v>
          </cell>
          <cell r="M10503" t="str">
            <v>2B</v>
          </cell>
          <cell r="O10503" t="str">
            <v>Savage, Will</v>
          </cell>
        </row>
        <row r="10504">
          <cell r="C10504">
            <v>657751</v>
          </cell>
          <cell r="M10504" t="str">
            <v>P</v>
          </cell>
          <cell r="O10504" t="str">
            <v>Savas, Dan</v>
          </cell>
        </row>
        <row r="10505">
          <cell r="C10505">
            <v>456045</v>
          </cell>
          <cell r="M10505" t="str">
            <v>P</v>
          </cell>
          <cell r="O10505" t="str">
            <v>Savery, Joe</v>
          </cell>
        </row>
        <row r="10506">
          <cell r="C10506">
            <v>644426</v>
          </cell>
          <cell r="M10506" t="str">
            <v>SS</v>
          </cell>
          <cell r="O10506" t="str">
            <v>Savinon, Jose</v>
          </cell>
        </row>
        <row r="10507">
          <cell r="C10507">
            <v>670111</v>
          </cell>
          <cell r="M10507" t="str">
            <v>P</v>
          </cell>
          <cell r="O10507" t="str">
            <v>Sawczak, Shane</v>
          </cell>
        </row>
        <row r="10508">
          <cell r="C10508">
            <v>592723</v>
          </cell>
          <cell r="M10508" t="str">
            <v>C</v>
          </cell>
          <cell r="O10508" t="str">
            <v>Sawyer, Wynston</v>
          </cell>
        </row>
        <row r="10509">
          <cell r="C10509">
            <v>595397</v>
          </cell>
          <cell r="M10509" t="str">
            <v>P</v>
          </cell>
          <cell r="O10509" t="str">
            <v>Sawyer, Nick</v>
          </cell>
        </row>
        <row r="10510">
          <cell r="C10510">
            <v>657752</v>
          </cell>
          <cell r="M10510" t="str">
            <v>P</v>
          </cell>
          <cell r="O10510" t="str">
            <v>Sawyer, Logan</v>
          </cell>
        </row>
        <row r="10511">
          <cell r="C10511">
            <v>662121</v>
          </cell>
          <cell r="M10511" t="str">
            <v>P</v>
          </cell>
          <cell r="O10511" t="str">
            <v>Sawyer, Dalton</v>
          </cell>
        </row>
        <row r="10512">
          <cell r="C10512">
            <v>612315</v>
          </cell>
          <cell r="M10512" t="str">
            <v>SS</v>
          </cell>
          <cell r="O10512" t="str">
            <v>Sayers, Aaron</v>
          </cell>
        </row>
        <row r="10513">
          <cell r="C10513">
            <v>642049</v>
          </cell>
          <cell r="M10513" t="str">
            <v>CF</v>
          </cell>
          <cell r="O10513" t="str">
            <v>Sayles, Silento</v>
          </cell>
        </row>
        <row r="10514">
          <cell r="C10514">
            <v>622250</v>
          </cell>
          <cell r="M10514" t="str">
            <v>P</v>
          </cell>
          <cell r="O10514" t="str">
            <v>Sborz, Josh</v>
          </cell>
        </row>
        <row r="10515">
          <cell r="C10515">
            <v>543746</v>
          </cell>
          <cell r="M10515" t="str">
            <v>P</v>
          </cell>
          <cell r="O10515" t="str">
            <v>Scahill, Rob</v>
          </cell>
        </row>
        <row r="10516">
          <cell r="C10516">
            <v>621306</v>
          </cell>
          <cell r="M10516" t="str">
            <v>P</v>
          </cell>
          <cell r="O10516" t="str">
            <v>Scanio, Joe</v>
          </cell>
        </row>
        <row r="10517">
          <cell r="C10517">
            <v>519255</v>
          </cell>
          <cell r="M10517" t="str">
            <v>P</v>
          </cell>
          <cell r="O10517" t="str">
            <v>Scarpetta, Cody</v>
          </cell>
        </row>
        <row r="10518">
          <cell r="C10518">
            <v>621468</v>
          </cell>
          <cell r="M10518" t="str">
            <v>CF</v>
          </cell>
          <cell r="O10518" t="str">
            <v>Scavuzzo, Jacob</v>
          </cell>
        </row>
        <row r="10519">
          <cell r="C10519">
            <v>457788</v>
          </cell>
          <cell r="M10519" t="str">
            <v>P</v>
          </cell>
          <cell r="O10519" t="str">
            <v>Schafer, Jordan</v>
          </cell>
        </row>
        <row r="10520">
          <cell r="C10520">
            <v>502582</v>
          </cell>
          <cell r="M10520" t="str">
            <v>CF</v>
          </cell>
          <cell r="O10520" t="str">
            <v>Schafer, Logan</v>
          </cell>
        </row>
        <row r="10521">
          <cell r="C10521">
            <v>656935</v>
          </cell>
          <cell r="M10521" t="str">
            <v>3B</v>
          </cell>
          <cell r="O10521" t="str">
            <v>Schales, Brian</v>
          </cell>
        </row>
        <row r="10522">
          <cell r="C10522">
            <v>595399</v>
          </cell>
          <cell r="M10522" t="str">
            <v>P</v>
          </cell>
          <cell r="O10522" t="str">
            <v>Schaub, Michael</v>
          </cell>
        </row>
        <row r="10523">
          <cell r="C10523">
            <v>594988</v>
          </cell>
          <cell r="M10523" t="str">
            <v>LF</v>
          </cell>
          <cell r="O10523" t="str">
            <v>Schebler, Scott</v>
          </cell>
        </row>
        <row r="10524">
          <cell r="C10524">
            <v>663430</v>
          </cell>
          <cell r="M10524" t="str">
            <v>P</v>
          </cell>
          <cell r="O10524" t="str">
            <v>Scheibe, Dan</v>
          </cell>
        </row>
        <row r="10525">
          <cell r="C10525">
            <v>636520</v>
          </cell>
          <cell r="M10525" t="str">
            <v>P</v>
          </cell>
          <cell r="O10525" t="str">
            <v>Schepel, Kyle</v>
          </cell>
        </row>
        <row r="10526">
          <cell r="C10526">
            <v>489294</v>
          </cell>
          <cell r="M10526" t="str">
            <v>P</v>
          </cell>
          <cell r="O10526" t="str">
            <v>Scheppers, Tanner</v>
          </cell>
        </row>
        <row r="10527">
          <cell r="C10527">
            <v>453286</v>
          </cell>
          <cell r="M10527" t="str">
            <v>P</v>
          </cell>
          <cell r="O10527" t="str">
            <v>Scherzer, Max</v>
          </cell>
        </row>
        <row r="10528">
          <cell r="C10528">
            <v>642050</v>
          </cell>
          <cell r="M10528" t="str">
            <v>P</v>
          </cell>
          <cell r="O10528" t="str">
            <v>Schick, Alex</v>
          </cell>
        </row>
        <row r="10529">
          <cell r="C10529">
            <v>435625</v>
          </cell>
          <cell r="M10529" t="str">
            <v>RF</v>
          </cell>
          <cell r="O10529" t="str">
            <v>Schierholtz, Nate</v>
          </cell>
        </row>
        <row r="10530">
          <cell r="C10530">
            <v>572114</v>
          </cell>
          <cell r="M10530" t="str">
            <v>2B</v>
          </cell>
          <cell r="O10530" t="str">
            <v>Schimpf, Ryan</v>
          </cell>
        </row>
        <row r="10531">
          <cell r="C10531">
            <v>621165</v>
          </cell>
          <cell r="M10531" t="str">
            <v>P</v>
          </cell>
          <cell r="O10531" t="str">
            <v>Schiraldi, Lukas</v>
          </cell>
        </row>
        <row r="10532">
          <cell r="C10532">
            <v>663683</v>
          </cell>
          <cell r="M10532" t="str">
            <v>P</v>
          </cell>
          <cell r="O10532" t="str">
            <v>Schlabach, Ike</v>
          </cell>
        </row>
        <row r="10533">
          <cell r="C10533">
            <v>596098</v>
          </cell>
          <cell r="M10533" t="str">
            <v>P</v>
          </cell>
          <cell r="O10533" t="str">
            <v>Schlecht, Garrett</v>
          </cell>
        </row>
        <row r="10534">
          <cell r="C10534">
            <v>543750</v>
          </cell>
          <cell r="M10534" t="str">
            <v>C</v>
          </cell>
          <cell r="O10534" t="str">
            <v>Schlehuber, Braeden</v>
          </cell>
        </row>
        <row r="10535">
          <cell r="C10535">
            <v>623966</v>
          </cell>
          <cell r="M10535" t="str">
            <v>3B</v>
          </cell>
          <cell r="O10535" t="str">
            <v>Schlehuber, Jared</v>
          </cell>
        </row>
        <row r="10536">
          <cell r="C10536">
            <v>519259</v>
          </cell>
          <cell r="M10536" t="str">
            <v>P</v>
          </cell>
          <cell r="O10536" t="str">
            <v>Schlereth, Daniel</v>
          </cell>
        </row>
        <row r="10537">
          <cell r="C10537">
            <v>663792</v>
          </cell>
          <cell r="M10537" t="str">
            <v>P</v>
          </cell>
          <cell r="O10537" t="str">
            <v>Schlesener, Jacob</v>
          </cell>
        </row>
        <row r="10538">
          <cell r="C10538">
            <v>489295</v>
          </cell>
          <cell r="M10538" t="str">
            <v>P</v>
          </cell>
          <cell r="O10538" t="str">
            <v>Schlitter, Brian</v>
          </cell>
        </row>
        <row r="10539">
          <cell r="C10539">
            <v>657753</v>
          </cell>
          <cell r="M10539" t="str">
            <v>P</v>
          </cell>
          <cell r="O10539" t="str">
            <v>Schlitter, Craig</v>
          </cell>
        </row>
        <row r="10540">
          <cell r="C10540">
            <v>534576</v>
          </cell>
          <cell r="M10540" t="str">
            <v>P</v>
          </cell>
          <cell r="O10540" t="str">
            <v>Schlosser, Gus</v>
          </cell>
        </row>
        <row r="10541">
          <cell r="C10541">
            <v>670275</v>
          </cell>
          <cell r="M10541" t="str">
            <v>P</v>
          </cell>
          <cell r="O10541" t="str">
            <v>Schlosser, Ryan</v>
          </cell>
        </row>
        <row r="10542">
          <cell r="C10542">
            <v>519260</v>
          </cell>
          <cell r="M10542" t="str">
            <v>P</v>
          </cell>
          <cell r="O10542" t="str">
            <v>Schmidt, Nick</v>
          </cell>
        </row>
        <row r="10543">
          <cell r="C10543">
            <v>599417</v>
          </cell>
          <cell r="M10543" t="str">
            <v>P</v>
          </cell>
          <cell r="O10543" t="str">
            <v>Schmidt, Daniel</v>
          </cell>
        </row>
        <row r="10544">
          <cell r="C10544">
            <v>605458</v>
          </cell>
          <cell r="M10544" t="str">
            <v>P</v>
          </cell>
          <cell r="O10544" t="str">
            <v>Schmidt, David</v>
          </cell>
        </row>
        <row r="10545">
          <cell r="C10545">
            <v>608368</v>
          </cell>
          <cell r="M10545" t="str">
            <v>P</v>
          </cell>
          <cell r="O10545" t="str">
            <v>Schmidt, Clate</v>
          </cell>
        </row>
        <row r="10546">
          <cell r="C10546">
            <v>665255</v>
          </cell>
          <cell r="M10546" t="str">
            <v>3B</v>
          </cell>
          <cell r="O10546" t="str">
            <v>Schmidt, Alex</v>
          </cell>
        </row>
        <row r="10547">
          <cell r="C10547">
            <v>670077</v>
          </cell>
          <cell r="M10547" t="str">
            <v>C</v>
          </cell>
          <cell r="O10547" t="str">
            <v>Schmidt, Alberto</v>
          </cell>
        </row>
        <row r="10548">
          <cell r="C10548">
            <v>657754</v>
          </cell>
          <cell r="M10548" t="str">
            <v>2B</v>
          </cell>
          <cell r="O10548" t="str">
            <v>Schmit, Blake</v>
          </cell>
        </row>
        <row r="10549">
          <cell r="C10549">
            <v>670353</v>
          </cell>
          <cell r="M10549" t="str">
            <v>OF</v>
          </cell>
          <cell r="O10549" t="str">
            <v>Schnurbusch, Aaron</v>
          </cell>
        </row>
        <row r="10550">
          <cell r="C10550">
            <v>669947</v>
          </cell>
          <cell r="M10550" t="str">
            <v>P</v>
          </cell>
          <cell r="O10550" t="str">
            <v>Scholtens, Jesse</v>
          </cell>
        </row>
        <row r="10551">
          <cell r="C10551">
            <v>463748</v>
          </cell>
          <cell r="M10551" t="str">
            <v>SS</v>
          </cell>
          <cell r="O10551" t="str">
            <v>Schoop, Sharlon</v>
          </cell>
        </row>
        <row r="10552">
          <cell r="C10552">
            <v>570731</v>
          </cell>
          <cell r="M10552" t="str">
            <v>2B</v>
          </cell>
          <cell r="O10552" t="str">
            <v>Schoop, Jonathan</v>
          </cell>
        </row>
        <row r="10553">
          <cell r="C10553">
            <v>621012</v>
          </cell>
          <cell r="M10553" t="str">
            <v>OF</v>
          </cell>
          <cell r="O10553" t="str">
            <v>Schotts, Austin</v>
          </cell>
        </row>
        <row r="10554">
          <cell r="C10554">
            <v>643523</v>
          </cell>
          <cell r="M10554" t="str">
            <v>1B</v>
          </cell>
          <cell r="O10554" t="str">
            <v>Schrader, Jacob</v>
          </cell>
        </row>
        <row r="10555">
          <cell r="C10555">
            <v>572395</v>
          </cell>
          <cell r="M10555" t="str">
            <v>P</v>
          </cell>
          <cell r="O10555" t="str">
            <v>Schreiber, Brad</v>
          </cell>
        </row>
        <row r="10556">
          <cell r="C10556">
            <v>670167</v>
          </cell>
          <cell r="M10556" t="str">
            <v>P</v>
          </cell>
          <cell r="O10556" t="str">
            <v>Schreiber, John</v>
          </cell>
        </row>
        <row r="10557">
          <cell r="C10557">
            <v>621011</v>
          </cell>
          <cell r="M10557" t="str">
            <v>SS</v>
          </cell>
          <cell r="O10557" t="str">
            <v>Schrock, Max</v>
          </cell>
        </row>
        <row r="10558">
          <cell r="C10558">
            <v>519262</v>
          </cell>
          <cell r="M10558" t="str">
            <v>3B</v>
          </cell>
          <cell r="O10558" t="str">
            <v>Schroder, Myles</v>
          </cell>
        </row>
        <row r="10559">
          <cell r="C10559">
            <v>623290</v>
          </cell>
          <cell r="M10559" t="str">
            <v>C</v>
          </cell>
          <cell r="O10559" t="str">
            <v>Schroeder, Casey</v>
          </cell>
        </row>
        <row r="10560">
          <cell r="C10560">
            <v>519263</v>
          </cell>
          <cell r="M10560" t="str">
            <v>P</v>
          </cell>
          <cell r="O10560" t="str">
            <v>Schugel, A.J.</v>
          </cell>
        </row>
        <row r="10561">
          <cell r="C10561">
            <v>657259</v>
          </cell>
          <cell r="M10561" t="str">
            <v>P</v>
          </cell>
          <cell r="O10561" t="str">
            <v>Schuh, Max</v>
          </cell>
        </row>
        <row r="10562">
          <cell r="C10562">
            <v>664035</v>
          </cell>
          <cell r="M10562" t="str">
            <v>OF</v>
          </cell>
          <cell r="O10562" t="str">
            <v>Schuknecht, John</v>
          </cell>
        </row>
        <row r="10563">
          <cell r="C10563">
            <v>644427</v>
          </cell>
          <cell r="M10563" t="str">
            <v>P</v>
          </cell>
          <cell r="O10563" t="str">
            <v>Schuller, Sven</v>
          </cell>
        </row>
        <row r="10564">
          <cell r="C10564">
            <v>544759</v>
          </cell>
          <cell r="M10564" t="str">
            <v>P</v>
          </cell>
          <cell r="O10564" t="str">
            <v>Schultz, Bo</v>
          </cell>
        </row>
        <row r="10565">
          <cell r="C10565">
            <v>621289</v>
          </cell>
          <cell r="M10565" t="str">
            <v>P</v>
          </cell>
          <cell r="O10565" t="str">
            <v>Schultz, Jaime</v>
          </cell>
        </row>
        <row r="10566">
          <cell r="C10566">
            <v>642053</v>
          </cell>
          <cell r="M10566" t="str">
            <v>P</v>
          </cell>
          <cell r="O10566" t="str">
            <v>Schultz, Scott</v>
          </cell>
        </row>
        <row r="10567">
          <cell r="C10567">
            <v>655719</v>
          </cell>
          <cell r="M10567" t="str">
            <v>LF</v>
          </cell>
          <cell r="O10567" t="str">
            <v>Schulz, Nick</v>
          </cell>
        </row>
        <row r="10568">
          <cell r="C10568">
            <v>642054</v>
          </cell>
          <cell r="M10568" t="str">
            <v>3B</v>
          </cell>
          <cell r="O10568" t="str">
            <v>Schulze, Michael</v>
          </cell>
        </row>
        <row r="10569">
          <cell r="C10569">
            <v>621204</v>
          </cell>
          <cell r="M10569" t="str">
            <v>P</v>
          </cell>
          <cell r="O10569" t="str">
            <v>Schumacher, Cody</v>
          </cell>
        </row>
        <row r="10570">
          <cell r="C10570">
            <v>435401</v>
          </cell>
          <cell r="M10570" t="str">
            <v>2B</v>
          </cell>
          <cell r="O10570" t="str">
            <v>Schumaker, Skip</v>
          </cell>
        </row>
        <row r="10571">
          <cell r="C10571">
            <v>572119</v>
          </cell>
          <cell r="M10571" t="str">
            <v>P</v>
          </cell>
          <cell r="O10571" t="str">
            <v>Schuster, Patrick</v>
          </cell>
        </row>
        <row r="10572">
          <cell r="C10572">
            <v>660779</v>
          </cell>
          <cell r="M10572" t="str">
            <v>P</v>
          </cell>
          <cell r="O10572" t="str">
            <v>Schutte, Matz</v>
          </cell>
        </row>
        <row r="10573">
          <cell r="C10573">
            <v>665321</v>
          </cell>
          <cell r="M10573" t="str">
            <v>P</v>
          </cell>
          <cell r="O10573" t="str">
            <v>Schwaab, Andrew</v>
          </cell>
        </row>
        <row r="10574">
          <cell r="C10574">
            <v>656941</v>
          </cell>
          <cell r="M10574" t="str">
            <v>LF</v>
          </cell>
          <cell r="O10574" t="str">
            <v>Schwarber, Kyle</v>
          </cell>
        </row>
        <row r="10575">
          <cell r="C10575">
            <v>621232</v>
          </cell>
          <cell r="M10575" t="str">
            <v>P</v>
          </cell>
          <cell r="O10575" t="str">
            <v>Schwartz, Blake</v>
          </cell>
        </row>
        <row r="10576">
          <cell r="C10576">
            <v>656942</v>
          </cell>
          <cell r="M10576" t="str">
            <v>P</v>
          </cell>
          <cell r="O10576" t="str">
            <v>Schwartz, Jordan</v>
          </cell>
        </row>
        <row r="10577">
          <cell r="C10577">
            <v>605462</v>
          </cell>
          <cell r="M10577" t="str">
            <v>LF</v>
          </cell>
          <cell r="O10577" t="str">
            <v>Schwind, Jonathan</v>
          </cell>
        </row>
        <row r="10578">
          <cell r="C10578">
            <v>643524</v>
          </cell>
          <cell r="M10578" t="str">
            <v>1B</v>
          </cell>
          <cell r="O10578" t="str">
            <v>Schwindel, Frank</v>
          </cell>
        </row>
        <row r="10579">
          <cell r="C10579">
            <v>452737</v>
          </cell>
          <cell r="M10579" t="str">
            <v>P</v>
          </cell>
          <cell r="O10579" t="str">
            <v>Schwinden, Chris</v>
          </cell>
        </row>
        <row r="10580">
          <cell r="C10580">
            <v>665134</v>
          </cell>
          <cell r="M10580" t="str">
            <v>P</v>
          </cell>
          <cell r="O10580" t="str">
            <v>Scioneaux, Tate</v>
          </cell>
        </row>
        <row r="10581">
          <cell r="C10581">
            <v>650630</v>
          </cell>
          <cell r="M10581" t="str">
            <v>C</v>
          </cell>
          <cell r="O10581" t="str">
            <v>Sciortino, Nick</v>
          </cell>
        </row>
        <row r="10582">
          <cell r="C10582">
            <v>664767</v>
          </cell>
          <cell r="M10582" t="str">
            <v>C</v>
          </cell>
          <cell r="O10582" t="str">
            <v>Scivicque, Kade</v>
          </cell>
        </row>
        <row r="10583">
          <cell r="C10583">
            <v>623159</v>
          </cell>
          <cell r="M10583" t="str">
            <v>2B</v>
          </cell>
          <cell r="O10583" t="str">
            <v>Sclafani, Joe</v>
          </cell>
        </row>
        <row r="10584">
          <cell r="C10584">
            <v>625283</v>
          </cell>
          <cell r="M10584" t="str">
            <v>P</v>
          </cell>
          <cell r="O10584" t="str">
            <v>Scoggin, Patrick</v>
          </cell>
        </row>
        <row r="10585">
          <cell r="C10585">
            <v>661447</v>
          </cell>
          <cell r="M10585" t="str">
            <v>OF</v>
          </cell>
          <cell r="O10585" t="str">
            <v>Scoggins, Casey</v>
          </cell>
        </row>
        <row r="10586">
          <cell r="C10586">
            <v>432928</v>
          </cell>
          <cell r="M10586" t="str">
            <v>1B</v>
          </cell>
          <cell r="O10586" t="str">
            <v>Scott, Luke</v>
          </cell>
        </row>
        <row r="10587">
          <cell r="C10587">
            <v>582494</v>
          </cell>
          <cell r="M10587" t="str">
            <v>P</v>
          </cell>
          <cell r="O10587" t="str">
            <v>Scott, Robby</v>
          </cell>
        </row>
        <row r="10588">
          <cell r="C10588">
            <v>592729</v>
          </cell>
          <cell r="M10588" t="str">
            <v>LF</v>
          </cell>
          <cell r="O10588" t="str">
            <v>Scott, Jordan</v>
          </cell>
        </row>
        <row r="10589">
          <cell r="C10589">
            <v>605463</v>
          </cell>
          <cell r="M10589" t="str">
            <v>P</v>
          </cell>
          <cell r="O10589" t="str">
            <v>Scott, Tayler</v>
          </cell>
        </row>
        <row r="10590">
          <cell r="C10590">
            <v>643526</v>
          </cell>
          <cell r="M10590" t="str">
            <v>1B</v>
          </cell>
          <cell r="O10590" t="str">
            <v>Scott, Levi</v>
          </cell>
        </row>
        <row r="10591">
          <cell r="C10591">
            <v>643527</v>
          </cell>
          <cell r="M10591" t="str">
            <v>C</v>
          </cell>
          <cell r="O10591" t="str">
            <v>Scott, Ryan</v>
          </cell>
        </row>
        <row r="10592">
          <cell r="C10592">
            <v>643528</v>
          </cell>
          <cell r="M10592" t="str">
            <v>P</v>
          </cell>
          <cell r="O10592" t="str">
            <v>Scott, Troy</v>
          </cell>
        </row>
        <row r="10593">
          <cell r="C10593">
            <v>656945</v>
          </cell>
          <cell r="M10593" t="str">
            <v>P</v>
          </cell>
          <cell r="O10593" t="str">
            <v>Scott, Tanner</v>
          </cell>
        </row>
        <row r="10594">
          <cell r="C10594">
            <v>658134</v>
          </cell>
          <cell r="M10594" t="str">
            <v>P</v>
          </cell>
          <cell r="O10594" t="str">
            <v>Scott, Alan</v>
          </cell>
        </row>
        <row r="10595">
          <cell r="C10595">
            <v>663303</v>
          </cell>
          <cell r="M10595" t="str">
            <v>CF</v>
          </cell>
          <cell r="O10595" t="str">
            <v>Scott, Jordan</v>
          </cell>
        </row>
        <row r="10596">
          <cell r="C10596">
            <v>670037</v>
          </cell>
          <cell r="M10596" t="str">
            <v>OF</v>
          </cell>
          <cell r="O10596" t="str">
            <v>Scott, Ryan</v>
          </cell>
        </row>
        <row r="10597">
          <cell r="C10597">
            <v>670368</v>
          </cell>
          <cell r="M10597" t="str">
            <v>OF</v>
          </cell>
          <cell r="O10597" t="str">
            <v>Scott, Preston</v>
          </cell>
        </row>
        <row r="10598">
          <cell r="C10598">
            <v>668144</v>
          </cell>
          <cell r="M10598" t="str">
            <v>P</v>
          </cell>
          <cell r="O10598" t="str">
            <v>Scotti, Claudio</v>
          </cell>
        </row>
        <row r="10599">
          <cell r="C10599">
            <v>519267</v>
          </cell>
          <cell r="M10599" t="str">
            <v>P</v>
          </cell>
          <cell r="O10599" t="str">
            <v>Scribner, Evan</v>
          </cell>
        </row>
        <row r="10600">
          <cell r="C10600">
            <v>644428</v>
          </cell>
          <cell r="M10600" t="str">
            <v>P</v>
          </cell>
          <cell r="O10600" t="str">
            <v>Scribner, Troy</v>
          </cell>
        </row>
        <row r="10601">
          <cell r="C10601">
            <v>668687</v>
          </cell>
          <cell r="M10601" t="str">
            <v>P</v>
          </cell>
          <cell r="O10601" t="str">
            <v>Scrubb, Andre</v>
          </cell>
        </row>
        <row r="10602">
          <cell r="C10602">
            <v>489305</v>
          </cell>
          <cell r="M10602" t="str">
            <v>OF</v>
          </cell>
          <cell r="O10602" t="str">
            <v>Scruggs, Xavier</v>
          </cell>
        </row>
        <row r="10603">
          <cell r="C10603">
            <v>615701</v>
          </cell>
          <cell r="M10603" t="str">
            <v>P</v>
          </cell>
          <cell r="O10603" t="str">
            <v>Seabrooke, Travis</v>
          </cell>
        </row>
        <row r="10604">
          <cell r="C10604">
            <v>572122</v>
          </cell>
          <cell r="M10604" t="str">
            <v>3B</v>
          </cell>
          <cell r="O10604" t="str">
            <v>Seager, Kyle</v>
          </cell>
        </row>
        <row r="10605">
          <cell r="C10605">
            <v>608369</v>
          </cell>
          <cell r="M10605" t="str">
            <v>SS</v>
          </cell>
          <cell r="O10605" t="str">
            <v>Seager, Corey</v>
          </cell>
        </row>
        <row r="10606">
          <cell r="C10606">
            <v>643529</v>
          </cell>
          <cell r="M10606" t="str">
            <v>1B</v>
          </cell>
          <cell r="O10606" t="str">
            <v>Seager, Justin</v>
          </cell>
        </row>
        <row r="10607">
          <cell r="C10607">
            <v>545989</v>
          </cell>
          <cell r="M10607" t="str">
            <v>P</v>
          </cell>
          <cell r="O10607" t="str">
            <v>Searle, Ryan</v>
          </cell>
        </row>
        <row r="10608">
          <cell r="C10608">
            <v>543758</v>
          </cell>
          <cell r="M10608" t="str">
            <v>P</v>
          </cell>
          <cell r="O10608" t="str">
            <v>Seaton, Ross</v>
          </cell>
        </row>
        <row r="10609">
          <cell r="C10609">
            <v>670640</v>
          </cell>
          <cell r="M10609" t="str">
            <v>P</v>
          </cell>
          <cell r="O10609" t="str">
            <v>Sebald, Scott</v>
          </cell>
        </row>
        <row r="10610">
          <cell r="C10610">
            <v>665421</v>
          </cell>
          <cell r="M10610" t="str">
            <v>1B</v>
          </cell>
          <cell r="O10610" t="str">
            <v>Sebra, Ryan</v>
          </cell>
        </row>
        <row r="10611">
          <cell r="C10611">
            <v>642058</v>
          </cell>
          <cell r="M10611" t="str">
            <v>P</v>
          </cell>
          <cell r="O10611" t="str">
            <v>Sechler, Jordan</v>
          </cell>
        </row>
        <row r="10612">
          <cell r="C10612">
            <v>642059</v>
          </cell>
          <cell r="M10612" t="str">
            <v>P</v>
          </cell>
          <cell r="O10612" t="str">
            <v>Secrest, Kelly</v>
          </cell>
        </row>
        <row r="10613">
          <cell r="C10613">
            <v>607080</v>
          </cell>
          <cell r="M10613" t="str">
            <v>P</v>
          </cell>
          <cell r="O10613" t="str">
            <v>Seddon, Joel</v>
          </cell>
        </row>
        <row r="10614">
          <cell r="C10614">
            <v>670466</v>
          </cell>
          <cell r="M10614" t="str">
            <v>SS</v>
          </cell>
          <cell r="O10614" t="str">
            <v>Sedio, Chad</v>
          </cell>
        </row>
        <row r="10615">
          <cell r="C10615">
            <v>642060</v>
          </cell>
          <cell r="M10615" t="str">
            <v>P</v>
          </cell>
          <cell r="O10615" t="str">
            <v>Sedlock, Cody</v>
          </cell>
        </row>
        <row r="10616">
          <cell r="C10616">
            <v>657261</v>
          </cell>
          <cell r="M10616" t="str">
            <v>2B</v>
          </cell>
          <cell r="O10616" t="str">
            <v>Seferina, Darren</v>
          </cell>
        </row>
        <row r="10617">
          <cell r="C10617">
            <v>574847</v>
          </cell>
          <cell r="M10617" t="str">
            <v>3B</v>
          </cell>
          <cell r="O10617" t="str">
            <v>Segedin, Rob</v>
          </cell>
        </row>
        <row r="10618">
          <cell r="C10618">
            <v>434564</v>
          </cell>
          <cell r="M10618" t="str">
            <v>P</v>
          </cell>
          <cell r="O10618" t="str">
            <v>Segovia, Zack</v>
          </cell>
        </row>
        <row r="10619">
          <cell r="C10619">
            <v>541660</v>
          </cell>
          <cell r="M10619" t="str">
            <v>1B</v>
          </cell>
          <cell r="O10619" t="str">
            <v>Segovia, Alejandro</v>
          </cell>
        </row>
        <row r="10620">
          <cell r="C10620">
            <v>624132</v>
          </cell>
          <cell r="M10620" t="str">
            <v>2B</v>
          </cell>
          <cell r="O10620" t="str">
            <v>Segovia, Rolando</v>
          </cell>
        </row>
        <row r="10621">
          <cell r="C10621">
            <v>650694</v>
          </cell>
          <cell r="M10621" t="str">
            <v>OF</v>
          </cell>
          <cell r="O10621" t="str">
            <v>Segovia, Joantgel</v>
          </cell>
        </row>
        <row r="10622">
          <cell r="C10622">
            <v>625924</v>
          </cell>
          <cell r="M10622" t="str">
            <v>1B</v>
          </cell>
          <cell r="O10622" t="str">
            <v>Segui, Cory</v>
          </cell>
        </row>
        <row r="10623">
          <cell r="C10623">
            <v>516416</v>
          </cell>
          <cell r="M10623" t="str">
            <v>2B</v>
          </cell>
          <cell r="O10623" t="str">
            <v>Segura, Jean</v>
          </cell>
        </row>
        <row r="10624">
          <cell r="C10624">
            <v>660867</v>
          </cell>
          <cell r="M10624" t="str">
            <v>P</v>
          </cell>
          <cell r="O10624" t="str">
            <v>Segura, Dayrol</v>
          </cell>
        </row>
        <row r="10625">
          <cell r="C10625">
            <v>623241</v>
          </cell>
          <cell r="M10625" t="str">
            <v>2B</v>
          </cell>
          <cell r="O10625" t="str">
            <v>Seibert, Mac</v>
          </cell>
        </row>
        <row r="10626">
          <cell r="C10626">
            <v>502006</v>
          </cell>
          <cell r="M10626" t="str">
            <v>P</v>
          </cell>
          <cell r="O10626" t="str">
            <v>Seidel, R.J.</v>
          </cell>
        </row>
        <row r="10627">
          <cell r="C10627">
            <v>621379</v>
          </cell>
          <cell r="M10627" t="str">
            <v>P</v>
          </cell>
          <cell r="O10627" t="str">
            <v>Seidenberger, Trevor</v>
          </cell>
        </row>
        <row r="10628">
          <cell r="C10628">
            <v>601720</v>
          </cell>
          <cell r="M10628" t="str">
            <v>P</v>
          </cell>
          <cell r="O10628" t="str">
            <v>Seifrit, Logan</v>
          </cell>
        </row>
        <row r="10629">
          <cell r="C10629">
            <v>661099</v>
          </cell>
          <cell r="M10629" t="str">
            <v>P</v>
          </cell>
          <cell r="O10629" t="str">
            <v>Seijas, Alvaro</v>
          </cell>
        </row>
        <row r="10630">
          <cell r="C10630">
            <v>642345</v>
          </cell>
          <cell r="M10630" t="str">
            <v>C</v>
          </cell>
          <cell r="O10630" t="str">
            <v>Seitz, Jerry</v>
          </cell>
        </row>
        <row r="10631">
          <cell r="C10631">
            <v>607081</v>
          </cell>
          <cell r="M10631" t="str">
            <v>1B</v>
          </cell>
          <cell r="O10631" t="str">
            <v>Seitzer, Cameron</v>
          </cell>
        </row>
        <row r="10632">
          <cell r="C10632">
            <v>657262</v>
          </cell>
          <cell r="M10632" t="str">
            <v>1B</v>
          </cell>
          <cell r="O10632" t="str">
            <v>Seiz, Ryan</v>
          </cell>
        </row>
        <row r="10633">
          <cell r="C10633">
            <v>670586</v>
          </cell>
          <cell r="M10633" t="str">
            <v>IF</v>
          </cell>
          <cell r="O10633" t="str">
            <v>Selesky, Tyler</v>
          </cell>
        </row>
        <row r="10634">
          <cell r="C10634">
            <v>605464</v>
          </cell>
          <cell r="M10634" t="str">
            <v>P</v>
          </cell>
          <cell r="O10634" t="str">
            <v>Self, Derek</v>
          </cell>
        </row>
        <row r="10635">
          <cell r="C10635">
            <v>664705</v>
          </cell>
          <cell r="M10635" t="str">
            <v>OF</v>
          </cell>
          <cell r="O10635" t="str">
            <v>Sell, Nick</v>
          </cell>
        </row>
        <row r="10636">
          <cell r="C10636">
            <v>451088</v>
          </cell>
          <cell r="M10636" t="str">
            <v>SS</v>
          </cell>
          <cell r="O10636" t="str">
            <v>Sellers, Justin</v>
          </cell>
        </row>
        <row r="10637">
          <cell r="C10637">
            <v>572125</v>
          </cell>
          <cell r="M10637" t="str">
            <v>P</v>
          </cell>
          <cell r="O10637" t="str">
            <v>Selman, Sam</v>
          </cell>
        </row>
        <row r="10638">
          <cell r="C10638">
            <v>592731</v>
          </cell>
          <cell r="M10638" t="str">
            <v>RF</v>
          </cell>
          <cell r="O10638" t="str">
            <v>Selsky, Steve</v>
          </cell>
        </row>
        <row r="10639">
          <cell r="C10639">
            <v>543760</v>
          </cell>
          <cell r="M10639" t="str">
            <v>SS</v>
          </cell>
          <cell r="O10639" t="str">
            <v>Semien, Marcus</v>
          </cell>
        </row>
        <row r="10640">
          <cell r="C10640">
            <v>605465</v>
          </cell>
          <cell r="M10640" t="str">
            <v>SS</v>
          </cell>
          <cell r="O10640" t="str">
            <v>Semler, Cody</v>
          </cell>
        </row>
        <row r="10641">
          <cell r="C10641">
            <v>664830</v>
          </cell>
          <cell r="M10641" t="str">
            <v>P</v>
          </cell>
          <cell r="O10641" t="str">
            <v>Sendelbach, Logan</v>
          </cell>
        </row>
        <row r="10642">
          <cell r="C10642">
            <v>622608</v>
          </cell>
          <cell r="M10642" t="str">
            <v>P</v>
          </cell>
          <cell r="O10642" t="str">
            <v>Senzatela, Antonio</v>
          </cell>
        </row>
        <row r="10643">
          <cell r="C10643">
            <v>669222</v>
          </cell>
          <cell r="M10643" t="str">
            <v>3B</v>
          </cell>
          <cell r="O10643" t="str">
            <v>Senzel, Nick</v>
          </cell>
        </row>
        <row r="10644">
          <cell r="C10644">
            <v>650830</v>
          </cell>
          <cell r="M10644" t="str">
            <v>P</v>
          </cell>
          <cell r="O10644" t="str">
            <v>Sepulveda, Eumir</v>
          </cell>
        </row>
        <row r="10645">
          <cell r="C10645">
            <v>660409</v>
          </cell>
          <cell r="M10645" t="str">
            <v>P</v>
          </cell>
          <cell r="O10645" t="str">
            <v>Sepulveda, Jhoniel</v>
          </cell>
        </row>
        <row r="10646">
          <cell r="C10646">
            <v>661148</v>
          </cell>
          <cell r="M10646" t="str">
            <v>2B</v>
          </cell>
          <cell r="O10646" t="str">
            <v>Sepulveda, Carlos</v>
          </cell>
        </row>
        <row r="10647">
          <cell r="C10647">
            <v>661554</v>
          </cell>
          <cell r="M10647" t="str">
            <v>P</v>
          </cell>
          <cell r="O10647" t="str">
            <v>Sepulveda, Maikel</v>
          </cell>
        </row>
        <row r="10648">
          <cell r="C10648">
            <v>664892</v>
          </cell>
          <cell r="M10648" t="str">
            <v>P</v>
          </cell>
          <cell r="O10648" t="str">
            <v>Sequeira, Anthony</v>
          </cell>
        </row>
        <row r="10649">
          <cell r="C10649">
            <v>661399</v>
          </cell>
          <cell r="M10649" t="str">
            <v>P</v>
          </cell>
          <cell r="O10649" t="str">
            <v>Sequera, Gregorio</v>
          </cell>
        </row>
        <row r="10650">
          <cell r="C10650">
            <v>668597</v>
          </cell>
          <cell r="M10650" t="str">
            <v>C</v>
          </cell>
          <cell r="O10650" t="str">
            <v>Sequera, Jorge</v>
          </cell>
        </row>
        <row r="10651">
          <cell r="C10651">
            <v>520548</v>
          </cell>
          <cell r="M10651" t="str">
            <v>LF</v>
          </cell>
          <cell r="O10651" t="str">
            <v>Seratelli, Anthony</v>
          </cell>
        </row>
        <row r="10652">
          <cell r="C10652">
            <v>607082</v>
          </cell>
          <cell r="M10652" t="str">
            <v>SS</v>
          </cell>
          <cell r="O10652" t="str">
            <v>Serena, Jordan</v>
          </cell>
        </row>
        <row r="10653">
          <cell r="C10653">
            <v>670387</v>
          </cell>
          <cell r="M10653" t="str">
            <v>2B</v>
          </cell>
          <cell r="O10653" t="str">
            <v>Sergakis, Nick</v>
          </cell>
        </row>
        <row r="10654">
          <cell r="C10654">
            <v>519270</v>
          </cell>
          <cell r="M10654" t="str">
            <v>P</v>
          </cell>
          <cell r="O10654" t="str">
            <v>Sergey, Matt</v>
          </cell>
        </row>
        <row r="10655">
          <cell r="C10655">
            <v>670166</v>
          </cell>
          <cell r="M10655" t="str">
            <v>P</v>
          </cell>
          <cell r="O10655" t="str">
            <v>Serigstad, Scott</v>
          </cell>
        </row>
        <row r="10656">
          <cell r="C10656">
            <v>572127</v>
          </cell>
          <cell r="M10656" t="str">
            <v>LF</v>
          </cell>
          <cell r="O10656" t="str">
            <v>Sermo, Jose</v>
          </cell>
        </row>
        <row r="10657">
          <cell r="C10657">
            <v>605466</v>
          </cell>
          <cell r="M10657" t="str">
            <v>SS</v>
          </cell>
          <cell r="O10657" t="str">
            <v>Serna, KC</v>
          </cell>
        </row>
        <row r="10658">
          <cell r="C10658">
            <v>622546</v>
          </cell>
          <cell r="M10658" t="str">
            <v>SS</v>
          </cell>
          <cell r="O10658" t="str">
            <v>Serra, Enmanuel</v>
          </cell>
        </row>
        <row r="10659">
          <cell r="C10659">
            <v>448660</v>
          </cell>
          <cell r="M10659" t="str">
            <v>P</v>
          </cell>
          <cell r="O10659" t="str">
            <v>Serrano, Mark</v>
          </cell>
        </row>
        <row r="10660">
          <cell r="C10660">
            <v>625344</v>
          </cell>
          <cell r="M10660" t="str">
            <v>P</v>
          </cell>
          <cell r="O10660" t="str">
            <v>Serrano, Welington</v>
          </cell>
        </row>
        <row r="10661">
          <cell r="C10661">
            <v>640495</v>
          </cell>
          <cell r="M10661" t="str">
            <v>LF</v>
          </cell>
          <cell r="O10661" t="str">
            <v>Serrano, Ariel</v>
          </cell>
        </row>
        <row r="10662">
          <cell r="C10662">
            <v>650912</v>
          </cell>
          <cell r="M10662" t="str">
            <v>P</v>
          </cell>
          <cell r="O10662" t="str">
            <v>Serrano, Luis</v>
          </cell>
        </row>
        <row r="10663">
          <cell r="C10663">
            <v>665711</v>
          </cell>
          <cell r="M10663" t="str">
            <v>P</v>
          </cell>
          <cell r="O10663" t="str">
            <v>Serrano, Angelo</v>
          </cell>
        </row>
        <row r="10664">
          <cell r="C10664">
            <v>665939</v>
          </cell>
          <cell r="M10664" t="str">
            <v>P</v>
          </cell>
          <cell r="O10664" t="str">
            <v>Serrano, Elio</v>
          </cell>
        </row>
        <row r="10665">
          <cell r="C10665">
            <v>666694</v>
          </cell>
          <cell r="M10665" t="str">
            <v>OF</v>
          </cell>
          <cell r="O10665" t="str">
            <v>Serrano, Iraj</v>
          </cell>
        </row>
        <row r="10666">
          <cell r="C10666">
            <v>670467</v>
          </cell>
          <cell r="M10666" t="str">
            <v>P</v>
          </cell>
          <cell r="O10666" t="str">
            <v>Serrapica, Joe</v>
          </cell>
        </row>
        <row r="10667">
          <cell r="C10667">
            <v>622448</v>
          </cell>
          <cell r="M10667" t="str">
            <v>P</v>
          </cell>
          <cell r="O10667" t="str">
            <v>Serrata, Brayan</v>
          </cell>
        </row>
        <row r="10668">
          <cell r="C10668">
            <v>566814</v>
          </cell>
          <cell r="M10668" t="str">
            <v>1B</v>
          </cell>
          <cell r="O10668" t="str">
            <v>Serritella, Chris</v>
          </cell>
        </row>
        <row r="10669">
          <cell r="C10669">
            <v>596100</v>
          </cell>
          <cell r="M10669" t="str">
            <v>C</v>
          </cell>
          <cell r="O10669" t="str">
            <v>Servais, Tyler</v>
          </cell>
        </row>
        <row r="10670">
          <cell r="C10670">
            <v>660727</v>
          </cell>
          <cell r="M10670" t="str">
            <v>IF</v>
          </cell>
          <cell r="O10670" t="str">
            <v>Serven, Hemerson</v>
          </cell>
        </row>
        <row r="10671">
          <cell r="C10671">
            <v>661531</v>
          </cell>
          <cell r="M10671" t="str">
            <v>C</v>
          </cell>
          <cell r="O10671" t="str">
            <v>Serven, Brian</v>
          </cell>
        </row>
        <row r="10672">
          <cell r="C10672">
            <v>608711</v>
          </cell>
          <cell r="M10672" t="str">
            <v>1B</v>
          </cell>
          <cell r="O10672" t="str">
            <v>Sever, Joe</v>
          </cell>
        </row>
        <row r="10673">
          <cell r="C10673">
            <v>656949</v>
          </cell>
          <cell r="M10673" t="str">
            <v>P</v>
          </cell>
          <cell r="O10673" t="str">
            <v>Sever, John</v>
          </cell>
        </row>
        <row r="10674">
          <cell r="C10674">
            <v>463037</v>
          </cell>
          <cell r="M10674" t="str">
            <v>P</v>
          </cell>
          <cell r="O10674" t="str">
            <v>Severino, Atahualpa</v>
          </cell>
        </row>
        <row r="10675">
          <cell r="C10675">
            <v>593440</v>
          </cell>
          <cell r="M10675" t="str">
            <v>P</v>
          </cell>
          <cell r="O10675" t="str">
            <v>Severino, Janser</v>
          </cell>
        </row>
        <row r="10676">
          <cell r="C10676">
            <v>600474</v>
          </cell>
          <cell r="M10676" t="str">
            <v>C</v>
          </cell>
          <cell r="O10676" t="str">
            <v>Severino, Pedro</v>
          </cell>
        </row>
        <row r="10677">
          <cell r="C10677">
            <v>622663</v>
          </cell>
          <cell r="M10677" t="str">
            <v>P</v>
          </cell>
          <cell r="O10677" t="str">
            <v>Severino, Luis</v>
          </cell>
        </row>
        <row r="10678">
          <cell r="C10678">
            <v>644429</v>
          </cell>
          <cell r="M10678" t="str">
            <v>P</v>
          </cell>
          <cell r="O10678" t="str">
            <v>Severino, Anderson</v>
          </cell>
        </row>
        <row r="10679">
          <cell r="C10679">
            <v>650998</v>
          </cell>
          <cell r="M10679" t="str">
            <v>SS</v>
          </cell>
          <cell r="O10679" t="str">
            <v>Severino, Jesus</v>
          </cell>
        </row>
        <row r="10680">
          <cell r="C10680">
            <v>656110</v>
          </cell>
          <cell r="M10680" t="str">
            <v>P</v>
          </cell>
          <cell r="O10680" t="str">
            <v>Severino, Robert</v>
          </cell>
        </row>
        <row r="10681">
          <cell r="C10681">
            <v>660876</v>
          </cell>
          <cell r="M10681" t="str">
            <v>P</v>
          </cell>
          <cell r="O10681" t="str">
            <v>Severino, Luis</v>
          </cell>
        </row>
        <row r="10682">
          <cell r="C10682">
            <v>667389</v>
          </cell>
          <cell r="M10682" t="str">
            <v>P</v>
          </cell>
          <cell r="O10682" t="str">
            <v>Severino, Moises</v>
          </cell>
        </row>
        <row r="10683">
          <cell r="C10683">
            <v>667551</v>
          </cell>
          <cell r="M10683" t="str">
            <v>P</v>
          </cell>
          <cell r="O10683" t="str">
            <v>Severino, Jerson</v>
          </cell>
        </row>
        <row r="10684">
          <cell r="C10684">
            <v>623149</v>
          </cell>
          <cell r="M10684" t="str">
            <v>P</v>
          </cell>
          <cell r="O10684" t="str">
            <v>Sewald, Paul</v>
          </cell>
        </row>
        <row r="10685">
          <cell r="C10685">
            <v>623320</v>
          </cell>
          <cell r="M10685" t="str">
            <v>CF</v>
          </cell>
          <cell r="O10685" t="str">
            <v>Sewald, Johnny</v>
          </cell>
        </row>
        <row r="10686">
          <cell r="C10686">
            <v>519275</v>
          </cell>
          <cell r="M10686" t="str">
            <v>P</v>
          </cell>
          <cell r="O10686" t="str">
            <v>Sexton, Tim</v>
          </cell>
        </row>
        <row r="10687">
          <cell r="C10687">
            <v>642063</v>
          </cell>
          <cell r="M10687" t="str">
            <v>P</v>
          </cell>
          <cell r="O10687" t="str">
            <v>Sexton, Austin</v>
          </cell>
        </row>
        <row r="10688">
          <cell r="C10688">
            <v>670155</v>
          </cell>
          <cell r="M10688" t="str">
            <v>P</v>
          </cell>
          <cell r="O10688" t="str">
            <v>Sexton, Robby</v>
          </cell>
        </row>
        <row r="10689">
          <cell r="C10689">
            <v>664111</v>
          </cell>
          <cell r="M10689" t="str">
            <v>P</v>
          </cell>
          <cell r="O10689" t="str">
            <v>Seyler, Mark</v>
          </cell>
        </row>
        <row r="10690">
          <cell r="C10690">
            <v>656950</v>
          </cell>
          <cell r="M10690" t="str">
            <v>OF</v>
          </cell>
          <cell r="O10690" t="str">
            <v>Seymour, Anfernee</v>
          </cell>
        </row>
        <row r="10691">
          <cell r="C10691">
            <v>607718</v>
          </cell>
          <cell r="M10691" t="str">
            <v>P</v>
          </cell>
          <cell r="O10691" t="str">
            <v>Shaban, Ronnie</v>
          </cell>
        </row>
        <row r="10692">
          <cell r="C10692">
            <v>594992</v>
          </cell>
          <cell r="M10692" t="str">
            <v>P</v>
          </cell>
          <cell r="O10692" t="str">
            <v>Shackelford, Kevin</v>
          </cell>
        </row>
        <row r="10693">
          <cell r="C10693">
            <v>595407</v>
          </cell>
          <cell r="M10693" t="str">
            <v>P</v>
          </cell>
          <cell r="O10693" t="str">
            <v>Shackleford, Stephen</v>
          </cell>
        </row>
        <row r="10694">
          <cell r="C10694">
            <v>596101</v>
          </cell>
          <cell r="M10694" t="str">
            <v>P</v>
          </cell>
          <cell r="O10694" t="str">
            <v>Shafer, Justin</v>
          </cell>
        </row>
        <row r="10695">
          <cell r="C10695">
            <v>572128</v>
          </cell>
          <cell r="M10695" t="str">
            <v>3B</v>
          </cell>
          <cell r="O10695" t="str">
            <v>Shaffer, Richie</v>
          </cell>
        </row>
        <row r="10696">
          <cell r="C10696">
            <v>642065</v>
          </cell>
          <cell r="M10696" t="str">
            <v>P</v>
          </cell>
          <cell r="O10696" t="str">
            <v>Shane, Casey</v>
          </cell>
        </row>
        <row r="10697">
          <cell r="C10697">
            <v>642066</v>
          </cell>
          <cell r="M10697" t="str">
            <v>3B</v>
          </cell>
          <cell r="O10697" t="str">
            <v>Shank, Zach</v>
          </cell>
        </row>
        <row r="10698">
          <cell r="C10698">
            <v>605467</v>
          </cell>
          <cell r="M10698" t="str">
            <v>P</v>
          </cell>
          <cell r="O10698" t="str">
            <v>Shankin, Brett</v>
          </cell>
        </row>
        <row r="10699">
          <cell r="C10699">
            <v>643531</v>
          </cell>
          <cell r="M10699" t="str">
            <v>CF</v>
          </cell>
          <cell r="O10699" t="str">
            <v>Shannon, Mark</v>
          </cell>
        </row>
        <row r="10700">
          <cell r="C10700">
            <v>621570</v>
          </cell>
          <cell r="M10700" t="str">
            <v>1B</v>
          </cell>
          <cell r="O10700" t="str">
            <v>Sharkey, Alan</v>
          </cell>
        </row>
        <row r="10701">
          <cell r="C10701">
            <v>607204</v>
          </cell>
          <cell r="M10701" t="str">
            <v>P</v>
          </cell>
          <cell r="O10701" t="str">
            <v>Sharp, Hayden</v>
          </cell>
        </row>
        <row r="10702">
          <cell r="C10702">
            <v>607719</v>
          </cell>
          <cell r="M10702" t="str">
            <v>P</v>
          </cell>
          <cell r="O10702" t="str">
            <v>Sharp, Clint</v>
          </cell>
        </row>
        <row r="10703">
          <cell r="C10703">
            <v>643532</v>
          </cell>
          <cell r="M10703" t="str">
            <v>P</v>
          </cell>
          <cell r="O10703" t="str">
            <v>Sharp, Sterling</v>
          </cell>
        </row>
        <row r="10704">
          <cell r="C10704">
            <v>643533</v>
          </cell>
          <cell r="M10704" t="str">
            <v>P</v>
          </cell>
          <cell r="O10704" t="str">
            <v>Sharrer, Charlie</v>
          </cell>
        </row>
        <row r="10705">
          <cell r="C10705">
            <v>543766</v>
          </cell>
          <cell r="M10705" t="str">
            <v>P</v>
          </cell>
          <cell r="O10705" t="str">
            <v>Shaw, Bryan</v>
          </cell>
        </row>
        <row r="10706">
          <cell r="C10706">
            <v>543768</v>
          </cell>
          <cell r="M10706" t="str">
            <v>3B</v>
          </cell>
          <cell r="O10706" t="str">
            <v>Shaw, Travis</v>
          </cell>
        </row>
        <row r="10707">
          <cell r="C10707">
            <v>594587</v>
          </cell>
          <cell r="M10707" t="str">
            <v>SS</v>
          </cell>
          <cell r="O10707" t="str">
            <v>Shaw, Nick</v>
          </cell>
        </row>
        <row r="10708">
          <cell r="C10708">
            <v>601721</v>
          </cell>
          <cell r="M10708" t="str">
            <v>C</v>
          </cell>
          <cell r="O10708" t="str">
            <v>Shaw, Chris</v>
          </cell>
        </row>
        <row r="10709">
          <cell r="C10709">
            <v>621256</v>
          </cell>
          <cell r="M10709" t="str">
            <v>P</v>
          </cell>
          <cell r="O10709" t="str">
            <v>Shaw, Joe</v>
          </cell>
        </row>
        <row r="10710">
          <cell r="C10710">
            <v>622046</v>
          </cell>
          <cell r="M10710" t="str">
            <v>1B</v>
          </cell>
          <cell r="O10710" t="str">
            <v>Shaw, Chris</v>
          </cell>
        </row>
        <row r="10711">
          <cell r="C10711">
            <v>642067</v>
          </cell>
          <cell r="M10711" t="str">
            <v>P</v>
          </cell>
          <cell r="O10711" t="str">
            <v>Shawaryn, Michael</v>
          </cell>
        </row>
        <row r="10712">
          <cell r="C10712">
            <v>658260</v>
          </cell>
          <cell r="M10712" t="str">
            <v>P</v>
          </cell>
          <cell r="O10712" t="str">
            <v>Shearrow, Lucas</v>
          </cell>
        </row>
        <row r="10713">
          <cell r="C10713">
            <v>670044</v>
          </cell>
          <cell r="M10713" t="str">
            <v>P</v>
          </cell>
          <cell r="O10713" t="str">
            <v>Sheckler, Ben</v>
          </cell>
        </row>
        <row r="10714">
          <cell r="C10714">
            <v>658722</v>
          </cell>
          <cell r="M10714" t="str">
            <v>P</v>
          </cell>
          <cell r="O10714" t="str">
            <v>Sheehan, John</v>
          </cell>
        </row>
        <row r="10715">
          <cell r="C10715">
            <v>670354</v>
          </cell>
          <cell r="M10715" t="str">
            <v>P</v>
          </cell>
          <cell r="O10715" t="str">
            <v>Sheehan, Sam</v>
          </cell>
        </row>
        <row r="10716">
          <cell r="C10716">
            <v>642068</v>
          </cell>
          <cell r="M10716" t="str">
            <v>P</v>
          </cell>
          <cell r="O10716" t="str">
            <v>Sheffield, Jordan</v>
          </cell>
        </row>
        <row r="10717">
          <cell r="C10717">
            <v>656954</v>
          </cell>
          <cell r="M10717" t="str">
            <v>P</v>
          </cell>
          <cell r="O10717" t="str">
            <v>Sheffield, Justus</v>
          </cell>
        </row>
        <row r="10718">
          <cell r="C10718">
            <v>642069</v>
          </cell>
          <cell r="M10718" t="str">
            <v>3B</v>
          </cell>
          <cell r="O10718" t="str">
            <v>Shelby, JaVon</v>
          </cell>
        </row>
        <row r="10719">
          <cell r="C10719">
            <v>669907</v>
          </cell>
          <cell r="M10719" t="str">
            <v>P</v>
          </cell>
          <cell r="O10719" t="str">
            <v>Sheller, Walker</v>
          </cell>
        </row>
        <row r="10720">
          <cell r="C10720">
            <v>607293</v>
          </cell>
          <cell r="M10720" t="str">
            <v>P</v>
          </cell>
          <cell r="O10720" t="str">
            <v>Shelton, Matt</v>
          </cell>
        </row>
        <row r="10721">
          <cell r="C10721">
            <v>670723</v>
          </cell>
          <cell r="M10721" t="str">
            <v>C</v>
          </cell>
          <cell r="O10721" t="str">
            <v>Shepard, Chance</v>
          </cell>
        </row>
        <row r="10722">
          <cell r="C10722">
            <v>605469</v>
          </cell>
          <cell r="M10722" t="str">
            <v>P</v>
          </cell>
          <cell r="O10722" t="str">
            <v>Shepherd, Chandler</v>
          </cell>
        </row>
        <row r="10723">
          <cell r="C10723">
            <v>607083</v>
          </cell>
          <cell r="M10723" t="str">
            <v>P</v>
          </cell>
          <cell r="O10723" t="str">
            <v>Shepherd, Matthew</v>
          </cell>
        </row>
        <row r="10724">
          <cell r="C10724">
            <v>626925</v>
          </cell>
          <cell r="M10724" t="str">
            <v>3B</v>
          </cell>
          <cell r="O10724" t="str">
            <v>Shepherd, Zac</v>
          </cell>
        </row>
        <row r="10725">
          <cell r="C10725">
            <v>664704</v>
          </cell>
          <cell r="M10725" t="str">
            <v>P</v>
          </cell>
          <cell r="O10725" t="str">
            <v>Shepley, Will</v>
          </cell>
        </row>
        <row r="10726">
          <cell r="C10726">
            <v>642073</v>
          </cell>
          <cell r="M10726" t="str">
            <v>P</v>
          </cell>
          <cell r="O10726" t="str">
            <v>Sherfy, Jimmie</v>
          </cell>
        </row>
        <row r="10727">
          <cell r="C10727">
            <v>595411</v>
          </cell>
          <cell r="M10727" t="str">
            <v>P</v>
          </cell>
          <cell r="O10727" t="str">
            <v>Sherriff, Ryan</v>
          </cell>
        </row>
        <row r="10728">
          <cell r="C10728">
            <v>670651</v>
          </cell>
          <cell r="M10728" t="str">
            <v>P</v>
          </cell>
          <cell r="O10728" t="str">
            <v>Shew, Anthony</v>
          </cell>
        </row>
        <row r="10729">
          <cell r="C10729">
            <v>607348</v>
          </cell>
          <cell r="M10729" t="str">
            <v>P</v>
          </cell>
          <cell r="O10729" t="str">
            <v>Shibuya, Tim</v>
          </cell>
        </row>
        <row r="10730">
          <cell r="C10730">
            <v>448306</v>
          </cell>
          <cell r="M10730" t="str">
            <v>P</v>
          </cell>
          <cell r="O10730" t="str">
            <v>Shields, James</v>
          </cell>
        </row>
        <row r="10731">
          <cell r="C10731">
            <v>592735</v>
          </cell>
          <cell r="M10731" t="str">
            <v>P</v>
          </cell>
          <cell r="O10731" t="str">
            <v>Shields, Jeff</v>
          </cell>
        </row>
        <row r="10732">
          <cell r="C10732">
            <v>659416</v>
          </cell>
          <cell r="M10732" t="str">
            <v>P</v>
          </cell>
          <cell r="O10732" t="str">
            <v>Shields, Austin</v>
          </cell>
        </row>
        <row r="10733">
          <cell r="C10733">
            <v>664832</v>
          </cell>
          <cell r="M10733" t="str">
            <v>OF</v>
          </cell>
          <cell r="O10733" t="str">
            <v>Shields, Zack</v>
          </cell>
        </row>
        <row r="10734">
          <cell r="C10734">
            <v>592737</v>
          </cell>
          <cell r="M10734" t="str">
            <v>P</v>
          </cell>
          <cell r="O10734" t="str">
            <v>Shipers, Jordan</v>
          </cell>
        </row>
        <row r="10735">
          <cell r="C10735">
            <v>640463</v>
          </cell>
          <cell r="M10735" t="str">
            <v>P</v>
          </cell>
          <cell r="O10735" t="str">
            <v>Shipley, Braden</v>
          </cell>
        </row>
        <row r="10736">
          <cell r="C10736">
            <v>592738</v>
          </cell>
          <cell r="M10736" t="str">
            <v>LF</v>
          </cell>
          <cell r="O10736" t="str">
            <v>Shipman, Aaron</v>
          </cell>
        </row>
        <row r="10737">
          <cell r="C10737">
            <v>592739</v>
          </cell>
          <cell r="M10737" t="str">
            <v>P</v>
          </cell>
          <cell r="O10737" t="str">
            <v>Shirley, Tommy</v>
          </cell>
        </row>
        <row r="10738">
          <cell r="C10738">
            <v>533167</v>
          </cell>
          <cell r="M10738" t="str">
            <v>P</v>
          </cell>
          <cell r="O10738" t="str">
            <v>Shoemaker, Matt</v>
          </cell>
        </row>
        <row r="10739">
          <cell r="C10739">
            <v>573158</v>
          </cell>
          <cell r="M10739" t="str">
            <v>OF</v>
          </cell>
          <cell r="O10739" t="str">
            <v>Shoemaker, Brady</v>
          </cell>
        </row>
        <row r="10740">
          <cell r="C10740">
            <v>624519</v>
          </cell>
          <cell r="M10740" t="str">
            <v>P</v>
          </cell>
          <cell r="O10740" t="str">
            <v>Shore, Logan</v>
          </cell>
        </row>
        <row r="10741">
          <cell r="C10741">
            <v>543775</v>
          </cell>
          <cell r="M10741" t="str">
            <v>LF</v>
          </cell>
          <cell r="O10741" t="str">
            <v>Short, Brandon</v>
          </cell>
        </row>
        <row r="10742">
          <cell r="C10742">
            <v>625391</v>
          </cell>
          <cell r="M10742" t="str">
            <v>P</v>
          </cell>
          <cell r="O10742" t="str">
            <v>Short, Charley</v>
          </cell>
        </row>
        <row r="10743">
          <cell r="C10743">
            <v>670097</v>
          </cell>
          <cell r="M10743" t="str">
            <v>SS</v>
          </cell>
          <cell r="O10743" t="str">
            <v>Short, Zack</v>
          </cell>
        </row>
        <row r="10744">
          <cell r="C10744">
            <v>670151</v>
          </cell>
          <cell r="M10744" t="str">
            <v>P</v>
          </cell>
          <cell r="O10744" t="str">
            <v>Short, Wyatt</v>
          </cell>
        </row>
        <row r="10745">
          <cell r="C10745">
            <v>657438</v>
          </cell>
          <cell r="M10745" t="str">
            <v>LF</v>
          </cell>
          <cell r="O10745" t="str">
            <v>Shortall, Matt</v>
          </cell>
        </row>
        <row r="10746">
          <cell r="C10746">
            <v>664964</v>
          </cell>
          <cell r="M10746" t="str">
            <v>P</v>
          </cell>
          <cell r="O10746" t="str">
            <v>Shortslef, Jacob</v>
          </cell>
        </row>
        <row r="10747">
          <cell r="C10747">
            <v>592740</v>
          </cell>
          <cell r="M10747" t="str">
            <v>1B</v>
          </cell>
          <cell r="O10747" t="str">
            <v>Shoulders, Rock</v>
          </cell>
        </row>
        <row r="10748">
          <cell r="C10748">
            <v>642074</v>
          </cell>
          <cell r="M10748" t="str">
            <v>P</v>
          </cell>
          <cell r="O10748" t="str">
            <v>Shouse, Blake</v>
          </cell>
        </row>
        <row r="10749">
          <cell r="C10749">
            <v>657758</v>
          </cell>
          <cell r="M10749" t="str">
            <v>P</v>
          </cell>
          <cell r="O10749" t="str">
            <v>Show, Brandon</v>
          </cell>
        </row>
        <row r="10750">
          <cell r="C10750">
            <v>647332</v>
          </cell>
          <cell r="M10750" t="str">
            <v>P</v>
          </cell>
          <cell r="O10750" t="str">
            <v>Shred, Darren</v>
          </cell>
        </row>
        <row r="10751">
          <cell r="C10751">
            <v>592741</v>
          </cell>
          <cell r="M10751" t="str">
            <v>P</v>
          </cell>
          <cell r="O10751" t="str">
            <v>Shreve, Chasen</v>
          </cell>
        </row>
        <row r="10752">
          <cell r="C10752">
            <v>642075</v>
          </cell>
          <cell r="M10752" t="str">
            <v>2B</v>
          </cell>
          <cell r="O10752" t="str">
            <v>Shryock, Tyler</v>
          </cell>
        </row>
        <row r="10753">
          <cell r="C10753">
            <v>543776</v>
          </cell>
          <cell r="M10753" t="str">
            <v>RF</v>
          </cell>
          <cell r="O10753" t="str">
            <v>Shuck, J.B.</v>
          </cell>
        </row>
        <row r="10754">
          <cell r="C10754">
            <v>664072</v>
          </cell>
          <cell r="M10754" t="str">
            <v>P</v>
          </cell>
          <cell r="O10754" t="str">
            <v>Shull, Jake</v>
          </cell>
        </row>
        <row r="10755">
          <cell r="C10755">
            <v>663744</v>
          </cell>
          <cell r="M10755" t="str">
            <v>2B</v>
          </cell>
          <cell r="O10755" t="str">
            <v>Shumpert, Nicholas</v>
          </cell>
        </row>
        <row r="10756">
          <cell r="C10756">
            <v>643536</v>
          </cell>
          <cell r="M10756" t="str">
            <v>P</v>
          </cell>
          <cell r="O10756" t="str">
            <v>Shuttlesworth, Johnny</v>
          </cell>
        </row>
        <row r="10757">
          <cell r="C10757">
            <v>665715</v>
          </cell>
          <cell r="M10757" t="str">
            <v>C</v>
          </cell>
          <cell r="O10757" t="str">
            <v>Sibrian, Jose</v>
          </cell>
        </row>
        <row r="10758">
          <cell r="C10758">
            <v>615702</v>
          </cell>
          <cell r="M10758" t="str">
            <v>OF</v>
          </cell>
          <cell r="O10758" t="str">
            <v>Siddall, Brett</v>
          </cell>
        </row>
        <row r="10759">
          <cell r="C10759">
            <v>605470</v>
          </cell>
          <cell r="M10759" t="str">
            <v>P</v>
          </cell>
          <cell r="O10759" t="str">
            <v>Sides, Grant</v>
          </cell>
        </row>
        <row r="10760">
          <cell r="C10760">
            <v>670432</v>
          </cell>
          <cell r="M10760" t="str">
            <v>1B</v>
          </cell>
          <cell r="O10760" t="str">
            <v>Sieber, Troy</v>
          </cell>
        </row>
        <row r="10761">
          <cell r="C10761">
            <v>543779</v>
          </cell>
          <cell r="M10761" t="str">
            <v>P</v>
          </cell>
          <cell r="O10761" t="str">
            <v>Siegrist, Kevin</v>
          </cell>
        </row>
        <row r="10762">
          <cell r="C10762">
            <v>664961</v>
          </cell>
          <cell r="M10762" t="str">
            <v>2B</v>
          </cell>
          <cell r="O10762" t="str">
            <v>Siena, Vinny</v>
          </cell>
        </row>
        <row r="10763">
          <cell r="C10763">
            <v>465058</v>
          </cell>
          <cell r="M10763" t="str">
            <v>C</v>
          </cell>
          <cell r="O10763" t="str">
            <v>Sierra, Luis</v>
          </cell>
        </row>
        <row r="10764">
          <cell r="C10764">
            <v>501213</v>
          </cell>
          <cell r="M10764" t="str">
            <v>RF</v>
          </cell>
          <cell r="O10764" t="str">
            <v>Sierra, Moises</v>
          </cell>
        </row>
        <row r="10765">
          <cell r="C10765">
            <v>542406</v>
          </cell>
          <cell r="M10765" t="str">
            <v>P</v>
          </cell>
          <cell r="O10765" t="str">
            <v>Sierra, Jefry</v>
          </cell>
        </row>
        <row r="10766">
          <cell r="C10766">
            <v>642423</v>
          </cell>
          <cell r="M10766" t="str">
            <v>CF</v>
          </cell>
          <cell r="O10766" t="str">
            <v>Sierra, Magneuris</v>
          </cell>
        </row>
        <row r="10767">
          <cell r="C10767">
            <v>658531</v>
          </cell>
          <cell r="M10767" t="str">
            <v>SS</v>
          </cell>
          <cell r="O10767" t="str">
            <v>Sierra, Miguelangel</v>
          </cell>
        </row>
        <row r="10768">
          <cell r="C10768">
            <v>660355</v>
          </cell>
          <cell r="M10768" t="str">
            <v>SS</v>
          </cell>
          <cell r="O10768" t="str">
            <v>Sierra, Franklin</v>
          </cell>
        </row>
        <row r="10769">
          <cell r="C10769">
            <v>666626</v>
          </cell>
          <cell r="M10769" t="str">
            <v>OF</v>
          </cell>
          <cell r="O10769" t="str">
            <v>Sierra, Jonathan</v>
          </cell>
        </row>
        <row r="10770">
          <cell r="C10770">
            <v>666888</v>
          </cell>
          <cell r="M10770" t="str">
            <v>P</v>
          </cell>
          <cell r="O10770" t="str">
            <v>Sierra, Yaisel</v>
          </cell>
        </row>
        <row r="10771">
          <cell r="C10771">
            <v>667291</v>
          </cell>
          <cell r="M10771" t="str">
            <v>P</v>
          </cell>
          <cell r="O10771" t="str">
            <v>Sierra, Carlos</v>
          </cell>
        </row>
        <row r="10772">
          <cell r="C10772">
            <v>671242</v>
          </cell>
          <cell r="M10772" t="str">
            <v>SS</v>
          </cell>
          <cell r="O10772" t="str">
            <v>Sierra, Anibal</v>
          </cell>
        </row>
        <row r="10773">
          <cell r="C10773">
            <v>595413</v>
          </cell>
          <cell r="M10773" t="str">
            <v>P</v>
          </cell>
          <cell r="O10773" t="str">
            <v>Sigman, Kenneth</v>
          </cell>
        </row>
        <row r="10774">
          <cell r="C10774">
            <v>607724</v>
          </cell>
          <cell r="M10774" t="str">
            <v>P</v>
          </cell>
          <cell r="O10774" t="str">
            <v>Sikula, Arik</v>
          </cell>
        </row>
        <row r="10775">
          <cell r="C10775">
            <v>651008</v>
          </cell>
          <cell r="M10775" t="str">
            <v>P</v>
          </cell>
          <cell r="O10775" t="str">
            <v>Silfa, Isaias</v>
          </cell>
        </row>
        <row r="10776">
          <cell r="C10776">
            <v>477581</v>
          </cell>
          <cell r="M10776" t="str">
            <v>P</v>
          </cell>
          <cell r="O10776" t="str">
            <v>Silva, Walter</v>
          </cell>
        </row>
        <row r="10777">
          <cell r="C10777">
            <v>572136</v>
          </cell>
          <cell r="M10777" t="str">
            <v>RF</v>
          </cell>
          <cell r="O10777" t="str">
            <v>Silva, Juan</v>
          </cell>
        </row>
        <row r="10778">
          <cell r="C10778">
            <v>593957</v>
          </cell>
          <cell r="M10778" t="str">
            <v>P</v>
          </cell>
          <cell r="O10778" t="str">
            <v>Silva, Jhon</v>
          </cell>
        </row>
        <row r="10779">
          <cell r="C10779">
            <v>600975</v>
          </cell>
          <cell r="M10779" t="str">
            <v>OF</v>
          </cell>
          <cell r="O10779" t="str">
            <v>Silva, Rubi</v>
          </cell>
        </row>
        <row r="10780">
          <cell r="C10780">
            <v>622232</v>
          </cell>
          <cell r="M10780" t="str">
            <v>P</v>
          </cell>
          <cell r="O10780" t="str">
            <v>Silva, Michael</v>
          </cell>
        </row>
        <row r="10781">
          <cell r="C10781">
            <v>622352</v>
          </cell>
          <cell r="M10781" t="str">
            <v>P</v>
          </cell>
          <cell r="O10781" t="str">
            <v>Silva, Isaac</v>
          </cell>
        </row>
        <row r="10782">
          <cell r="C10782">
            <v>622581</v>
          </cell>
          <cell r="M10782" t="str">
            <v>P</v>
          </cell>
          <cell r="O10782" t="str">
            <v>Silva, Geral</v>
          </cell>
        </row>
        <row r="10783">
          <cell r="C10783">
            <v>622709</v>
          </cell>
          <cell r="M10783" t="str">
            <v>P</v>
          </cell>
          <cell r="O10783" t="str">
            <v>Silva, Argenis</v>
          </cell>
        </row>
        <row r="10784">
          <cell r="C10784">
            <v>629502</v>
          </cell>
          <cell r="M10784" t="str">
            <v>C</v>
          </cell>
          <cell r="O10784" t="str">
            <v>Silva, Rainis</v>
          </cell>
        </row>
        <row r="10785">
          <cell r="C10785">
            <v>642735</v>
          </cell>
          <cell r="M10785" t="str">
            <v>3B</v>
          </cell>
          <cell r="O10785" t="str">
            <v>Silva, Andys</v>
          </cell>
        </row>
        <row r="10786">
          <cell r="C10786">
            <v>642750</v>
          </cell>
          <cell r="M10786" t="str">
            <v>P</v>
          </cell>
          <cell r="O10786" t="str">
            <v>Silva, Aldo</v>
          </cell>
        </row>
        <row r="10787">
          <cell r="C10787">
            <v>645309</v>
          </cell>
          <cell r="M10787" t="str">
            <v>P</v>
          </cell>
          <cell r="O10787" t="str">
            <v>Silva, Luis</v>
          </cell>
        </row>
        <row r="10788">
          <cell r="C10788">
            <v>650393</v>
          </cell>
          <cell r="M10788" t="str">
            <v>P</v>
          </cell>
          <cell r="O10788" t="str">
            <v>Silva, Dylan</v>
          </cell>
        </row>
        <row r="10789">
          <cell r="C10789">
            <v>650973</v>
          </cell>
          <cell r="M10789" t="str">
            <v>2B</v>
          </cell>
          <cell r="O10789" t="str">
            <v>Silva, Luis</v>
          </cell>
        </row>
        <row r="10790">
          <cell r="C10790">
            <v>655363</v>
          </cell>
          <cell r="M10790" t="str">
            <v>C</v>
          </cell>
          <cell r="O10790" t="str">
            <v>Silva, Darwin</v>
          </cell>
        </row>
        <row r="10791">
          <cell r="C10791">
            <v>660894</v>
          </cell>
          <cell r="M10791" t="str">
            <v>P</v>
          </cell>
          <cell r="O10791" t="str">
            <v>Silva, Elio</v>
          </cell>
        </row>
        <row r="10792">
          <cell r="C10792">
            <v>664521</v>
          </cell>
          <cell r="M10792" t="str">
            <v>C</v>
          </cell>
          <cell r="O10792" t="str">
            <v>Silva, Wilman</v>
          </cell>
        </row>
        <row r="10793">
          <cell r="C10793">
            <v>665044</v>
          </cell>
          <cell r="M10793" t="str">
            <v>C</v>
          </cell>
          <cell r="O10793" t="str">
            <v>Silva, Izaak</v>
          </cell>
        </row>
        <row r="10794">
          <cell r="C10794">
            <v>665563</v>
          </cell>
          <cell r="M10794" t="str">
            <v>P</v>
          </cell>
          <cell r="O10794" t="str">
            <v>Silva, Manuel</v>
          </cell>
        </row>
        <row r="10795">
          <cell r="C10795">
            <v>665873</v>
          </cell>
          <cell r="M10795" t="str">
            <v>P</v>
          </cell>
          <cell r="O10795" t="str">
            <v>Silva, Alfredo</v>
          </cell>
        </row>
        <row r="10796">
          <cell r="C10796">
            <v>669883</v>
          </cell>
          <cell r="M10796" t="str">
            <v>P</v>
          </cell>
          <cell r="O10796" t="str">
            <v>Silva, Luis</v>
          </cell>
        </row>
        <row r="10797">
          <cell r="C10797">
            <v>670476</v>
          </cell>
          <cell r="M10797" t="str">
            <v>SS</v>
          </cell>
          <cell r="O10797" t="str">
            <v>Silver, Josh</v>
          </cell>
        </row>
        <row r="10798">
          <cell r="C10798">
            <v>492728</v>
          </cell>
          <cell r="M10798" t="str">
            <v>RF</v>
          </cell>
          <cell r="O10798" t="str">
            <v>Silverio, Alfredo</v>
          </cell>
        </row>
        <row r="10799">
          <cell r="C10799">
            <v>534649</v>
          </cell>
          <cell r="M10799" t="str">
            <v>3B</v>
          </cell>
          <cell r="O10799" t="str">
            <v>Silverio, Juan</v>
          </cell>
        </row>
        <row r="10800">
          <cell r="C10800">
            <v>638119</v>
          </cell>
          <cell r="M10800" t="str">
            <v>P</v>
          </cell>
          <cell r="O10800" t="str">
            <v>Silverio, Pedro</v>
          </cell>
        </row>
        <row r="10801">
          <cell r="C10801">
            <v>650589</v>
          </cell>
          <cell r="M10801" t="str">
            <v>RF</v>
          </cell>
          <cell r="O10801" t="str">
            <v>Silverio, Louis</v>
          </cell>
        </row>
        <row r="10802">
          <cell r="C10802">
            <v>665038</v>
          </cell>
          <cell r="M10802" t="str">
            <v>OF</v>
          </cell>
          <cell r="O10802" t="str">
            <v>Silverio, Luis</v>
          </cell>
        </row>
        <row r="10803">
          <cell r="C10803">
            <v>665853</v>
          </cell>
          <cell r="M10803" t="str">
            <v>C</v>
          </cell>
          <cell r="O10803" t="str">
            <v>Silverio, Gresuan</v>
          </cell>
        </row>
        <row r="10804">
          <cell r="C10804">
            <v>543780</v>
          </cell>
          <cell r="M10804" t="str">
            <v>P</v>
          </cell>
          <cell r="O10804" t="str">
            <v>Silverstein, Scott</v>
          </cell>
        </row>
        <row r="10805">
          <cell r="C10805">
            <v>600470</v>
          </cell>
          <cell r="M10805" t="str">
            <v>P</v>
          </cell>
          <cell r="O10805" t="str">
            <v>Silvestre, Hector</v>
          </cell>
        </row>
        <row r="10806">
          <cell r="C10806">
            <v>657379</v>
          </cell>
          <cell r="M10806" t="str">
            <v>P</v>
          </cell>
          <cell r="O10806" t="str">
            <v>Silvestre, Alvaro</v>
          </cell>
        </row>
        <row r="10807">
          <cell r="C10807">
            <v>623195</v>
          </cell>
          <cell r="M10807" t="str">
            <v>C</v>
          </cell>
          <cell r="O10807" t="str">
            <v>Silviano, John</v>
          </cell>
        </row>
        <row r="10808">
          <cell r="C10808">
            <v>594995</v>
          </cell>
          <cell r="M10808" t="str">
            <v>P</v>
          </cell>
          <cell r="O10808" t="str">
            <v>Sim, Eric</v>
          </cell>
        </row>
        <row r="10809">
          <cell r="C10809">
            <v>623510</v>
          </cell>
          <cell r="M10809" t="str">
            <v>SS</v>
          </cell>
          <cell r="O10809" t="str">
            <v>Simcox, A.J.</v>
          </cell>
        </row>
        <row r="10810">
          <cell r="C10810">
            <v>519285</v>
          </cell>
          <cell r="M10810" t="str">
            <v>P</v>
          </cell>
          <cell r="O10810" t="str">
            <v>Simmons, James</v>
          </cell>
        </row>
        <row r="10811">
          <cell r="C10811">
            <v>572137</v>
          </cell>
          <cell r="M10811" t="str">
            <v>P</v>
          </cell>
          <cell r="O10811" t="str">
            <v>Simmons, Crawford</v>
          </cell>
        </row>
        <row r="10812">
          <cell r="C10812">
            <v>592743</v>
          </cell>
          <cell r="M10812" t="str">
            <v>SS</v>
          </cell>
          <cell r="O10812" t="str">
            <v>Simmons, Andrelton</v>
          </cell>
        </row>
        <row r="10813">
          <cell r="C10813">
            <v>607725</v>
          </cell>
          <cell r="M10813" t="str">
            <v>P</v>
          </cell>
          <cell r="O10813" t="str">
            <v>Simmons, Seth</v>
          </cell>
        </row>
        <row r="10814">
          <cell r="C10814">
            <v>621001</v>
          </cell>
          <cell r="M10814" t="str">
            <v>C</v>
          </cell>
          <cell r="O10814" t="str">
            <v>Simmons, Kal</v>
          </cell>
        </row>
        <row r="10815">
          <cell r="C10815">
            <v>623406</v>
          </cell>
          <cell r="M10815" t="str">
            <v>P</v>
          </cell>
          <cell r="O10815" t="str">
            <v>Simmons, Shae</v>
          </cell>
        </row>
        <row r="10816">
          <cell r="C10816">
            <v>656964</v>
          </cell>
          <cell r="M10816" t="str">
            <v>P</v>
          </cell>
          <cell r="O10816" t="str">
            <v>Simmons, Kevin</v>
          </cell>
        </row>
        <row r="10817">
          <cell r="C10817">
            <v>657759</v>
          </cell>
          <cell r="M10817" t="str">
            <v>P</v>
          </cell>
          <cell r="O10817" t="str">
            <v>Simmons, Kyle</v>
          </cell>
        </row>
        <row r="10818">
          <cell r="C10818">
            <v>665685</v>
          </cell>
          <cell r="M10818" t="str">
            <v>SS</v>
          </cell>
          <cell r="O10818" t="str">
            <v>Simmons, Kyle</v>
          </cell>
        </row>
        <row r="10819">
          <cell r="C10819">
            <v>592745</v>
          </cell>
          <cell r="M10819" t="str">
            <v>P</v>
          </cell>
          <cell r="O10819" t="str">
            <v>Simms, John</v>
          </cell>
        </row>
        <row r="10820">
          <cell r="C10820">
            <v>664245</v>
          </cell>
          <cell r="M10820" t="str">
            <v>P</v>
          </cell>
          <cell r="O10820" t="str">
            <v>Simms, Trevor</v>
          </cell>
        </row>
        <row r="10821">
          <cell r="C10821">
            <v>430580</v>
          </cell>
          <cell r="M10821" t="str">
            <v>P</v>
          </cell>
          <cell r="O10821" t="str">
            <v>Simon, Alfredo</v>
          </cell>
        </row>
        <row r="10822">
          <cell r="C10822">
            <v>595791</v>
          </cell>
          <cell r="M10822" t="str">
            <v>LF</v>
          </cell>
          <cell r="O10822" t="str">
            <v>Simon, Jared</v>
          </cell>
        </row>
        <row r="10823">
          <cell r="C10823">
            <v>605473</v>
          </cell>
          <cell r="M10823" t="str">
            <v>P</v>
          </cell>
          <cell r="O10823" t="str">
            <v>Simon, Kyle</v>
          </cell>
        </row>
        <row r="10824">
          <cell r="C10824">
            <v>606121</v>
          </cell>
          <cell r="M10824" t="str">
            <v>1B</v>
          </cell>
          <cell r="O10824" t="str">
            <v>Simon, Alexander</v>
          </cell>
        </row>
        <row r="10825">
          <cell r="C10825">
            <v>663652</v>
          </cell>
          <cell r="M10825" t="str">
            <v>P</v>
          </cell>
          <cell r="O10825" t="str">
            <v>Simon, Jake</v>
          </cell>
        </row>
        <row r="10826">
          <cell r="C10826">
            <v>664574</v>
          </cell>
          <cell r="M10826" t="str">
            <v>P</v>
          </cell>
          <cell r="O10826" t="str">
            <v>Simon, Brad</v>
          </cell>
        </row>
        <row r="10827">
          <cell r="C10827">
            <v>669123</v>
          </cell>
          <cell r="M10827" t="str">
            <v>P</v>
          </cell>
          <cell r="O10827" t="str">
            <v>Simonds, Kyle</v>
          </cell>
        </row>
        <row r="10828">
          <cell r="C10828">
            <v>642078</v>
          </cell>
          <cell r="M10828" t="str">
            <v>1B</v>
          </cell>
          <cell r="O10828" t="str">
            <v>Simonetti, Conner</v>
          </cell>
        </row>
        <row r="10829">
          <cell r="C10829">
            <v>543782</v>
          </cell>
          <cell r="M10829" t="str">
            <v>1B</v>
          </cell>
          <cell r="O10829" t="str">
            <v>Simpson, Creede</v>
          </cell>
        </row>
        <row r="10830">
          <cell r="C10830">
            <v>608370</v>
          </cell>
          <cell r="M10830" t="str">
            <v>P</v>
          </cell>
          <cell r="O10830" t="str">
            <v>Simpson, Tucker</v>
          </cell>
        </row>
        <row r="10831">
          <cell r="C10831">
            <v>642079</v>
          </cell>
          <cell r="M10831" t="str">
            <v>RF</v>
          </cell>
          <cell r="O10831" t="str">
            <v>Simpson, Corey</v>
          </cell>
        </row>
        <row r="10832">
          <cell r="C10832">
            <v>656965</v>
          </cell>
          <cell r="M10832" t="str">
            <v>3B</v>
          </cell>
          <cell r="O10832" t="str">
            <v>Simpson, Chase</v>
          </cell>
        </row>
        <row r="10833">
          <cell r="C10833">
            <v>598866</v>
          </cell>
          <cell r="M10833" t="str">
            <v>P</v>
          </cell>
          <cell r="O10833" t="str">
            <v>Sims, Blaine</v>
          </cell>
        </row>
        <row r="10834">
          <cell r="C10834">
            <v>608371</v>
          </cell>
          <cell r="M10834" t="str">
            <v>P</v>
          </cell>
          <cell r="O10834" t="str">
            <v>Sims, Lucas</v>
          </cell>
        </row>
        <row r="10835">
          <cell r="C10835">
            <v>642081</v>
          </cell>
          <cell r="M10835" t="str">
            <v>P</v>
          </cell>
          <cell r="O10835" t="str">
            <v>Sims, Matt</v>
          </cell>
        </row>
        <row r="10836">
          <cell r="C10836">
            <v>660592</v>
          </cell>
          <cell r="M10836" t="str">
            <v>OF</v>
          </cell>
          <cell r="O10836" t="str">
            <v>Sims, Johnny</v>
          </cell>
        </row>
        <row r="10837">
          <cell r="C10837">
            <v>543784</v>
          </cell>
          <cell r="M10837" t="str">
            <v>OF</v>
          </cell>
          <cell r="O10837" t="str">
            <v>Simunic, Andy</v>
          </cell>
        </row>
        <row r="10838">
          <cell r="C10838">
            <v>664936</v>
          </cell>
          <cell r="M10838" t="str">
            <v>OF</v>
          </cell>
          <cell r="O10838" t="str">
            <v>Sinay, Nick</v>
          </cell>
        </row>
        <row r="10839">
          <cell r="C10839">
            <v>543786</v>
          </cell>
          <cell r="M10839" t="str">
            <v>P</v>
          </cell>
          <cell r="O10839" t="str">
            <v>Singer, Kirk</v>
          </cell>
        </row>
        <row r="10840">
          <cell r="C10840">
            <v>666563</v>
          </cell>
          <cell r="M10840" t="str">
            <v>P</v>
          </cell>
          <cell r="O10840" t="str">
            <v>Singer, Jeff</v>
          </cell>
        </row>
        <row r="10841">
          <cell r="C10841">
            <v>572138</v>
          </cell>
          <cell r="M10841" t="str">
            <v>1B</v>
          </cell>
          <cell r="O10841" t="str">
            <v>Singleton, Jon</v>
          </cell>
        </row>
        <row r="10842">
          <cell r="C10842">
            <v>548178</v>
          </cell>
          <cell r="M10842" t="str">
            <v>P</v>
          </cell>
          <cell r="O10842" t="str">
            <v>Sinnery, Brandon</v>
          </cell>
        </row>
        <row r="10843">
          <cell r="C10843">
            <v>670525</v>
          </cell>
          <cell r="M10843" t="str">
            <v>P</v>
          </cell>
          <cell r="O10843" t="str">
            <v>Siomkin, Keaton</v>
          </cell>
        </row>
        <row r="10844">
          <cell r="C10844">
            <v>448609</v>
          </cell>
          <cell r="M10844" t="str">
            <v>P</v>
          </cell>
          <cell r="O10844" t="str">
            <v>Sipp, Tony</v>
          </cell>
        </row>
        <row r="10845">
          <cell r="C10845">
            <v>642350</v>
          </cell>
          <cell r="M10845" t="str">
            <v>CF</v>
          </cell>
          <cell r="O10845" t="str">
            <v>Siri, Jose</v>
          </cell>
        </row>
        <row r="10846">
          <cell r="C10846">
            <v>650831</v>
          </cell>
          <cell r="M10846" t="str">
            <v>1B</v>
          </cell>
          <cell r="O10846" t="str">
            <v>Siri, Raul</v>
          </cell>
        </row>
        <row r="10847">
          <cell r="C10847">
            <v>660302</v>
          </cell>
          <cell r="M10847" t="str">
            <v>P</v>
          </cell>
          <cell r="O10847" t="str">
            <v>Siri, Dalbert</v>
          </cell>
        </row>
        <row r="10848">
          <cell r="C10848">
            <v>642082</v>
          </cell>
          <cell r="M10848" t="str">
            <v>C</v>
          </cell>
          <cell r="O10848" t="str">
            <v>Sisco, Chance</v>
          </cell>
        </row>
        <row r="10849">
          <cell r="C10849">
            <v>545196</v>
          </cell>
          <cell r="M10849" t="str">
            <v>P</v>
          </cell>
          <cell r="O10849" t="str">
            <v>Sisk, Brandon</v>
          </cell>
        </row>
        <row r="10850">
          <cell r="C10850">
            <v>660713</v>
          </cell>
          <cell r="M10850" t="str">
            <v>P</v>
          </cell>
          <cell r="O10850" t="str">
            <v>Sisnero, Yelmery</v>
          </cell>
        </row>
        <row r="10851">
          <cell r="C10851">
            <v>670087</v>
          </cell>
          <cell r="M10851" t="str">
            <v>P</v>
          </cell>
          <cell r="O10851" t="str">
            <v>Sittinger, Brandyn</v>
          </cell>
        </row>
        <row r="10852">
          <cell r="C10852">
            <v>552668</v>
          </cell>
          <cell r="M10852" t="str">
            <v>P</v>
          </cell>
          <cell r="O10852" t="str">
            <v>Sitton, Kraig</v>
          </cell>
        </row>
        <row r="10853">
          <cell r="C10853">
            <v>643540</v>
          </cell>
          <cell r="M10853" t="str">
            <v>P</v>
          </cell>
          <cell r="O10853" t="str">
            <v>Sitz, Scott</v>
          </cell>
        </row>
        <row r="10854">
          <cell r="C10854">
            <v>649443</v>
          </cell>
          <cell r="M10854" t="str">
            <v>P</v>
          </cell>
          <cell r="O10854" t="str">
            <v>Siverio, Misael</v>
          </cell>
        </row>
        <row r="10855">
          <cell r="C10855">
            <v>429713</v>
          </cell>
          <cell r="M10855" t="str">
            <v>RF</v>
          </cell>
          <cell r="O10855" t="str">
            <v>Sizemore, Grady</v>
          </cell>
        </row>
        <row r="10856">
          <cell r="C10856">
            <v>502003</v>
          </cell>
          <cell r="M10856" t="str">
            <v>3B</v>
          </cell>
          <cell r="O10856" t="str">
            <v>Sizemore, Scott</v>
          </cell>
        </row>
        <row r="10857">
          <cell r="C10857">
            <v>572140</v>
          </cell>
          <cell r="M10857" t="str">
            <v>P</v>
          </cell>
          <cell r="O10857" t="str">
            <v>Skaggs, Tyler</v>
          </cell>
        </row>
        <row r="10858">
          <cell r="C10858">
            <v>607281</v>
          </cell>
          <cell r="M10858" t="str">
            <v>RF</v>
          </cell>
          <cell r="O10858" t="str">
            <v>Skinner, Will</v>
          </cell>
        </row>
        <row r="10859">
          <cell r="C10859">
            <v>670040</v>
          </cell>
          <cell r="M10859" t="str">
            <v>C</v>
          </cell>
          <cell r="O10859" t="str">
            <v>Skinner, Keith</v>
          </cell>
        </row>
        <row r="10860">
          <cell r="C10860">
            <v>543788</v>
          </cell>
          <cell r="M10860" t="str">
            <v>C</v>
          </cell>
          <cell r="O10860" t="str">
            <v>Skipworth, Kyle</v>
          </cell>
        </row>
        <row r="10861">
          <cell r="C10861">
            <v>607215</v>
          </cell>
          <cell r="M10861" t="str">
            <v>P</v>
          </cell>
          <cell r="O10861" t="str">
            <v>Skoglund, Eric</v>
          </cell>
        </row>
        <row r="10862">
          <cell r="C10862">
            <v>592750</v>
          </cell>
          <cell r="M10862" t="str">
            <v>OF</v>
          </cell>
          <cell r="O10862" t="str">
            <v>Skole, Jake</v>
          </cell>
        </row>
        <row r="10863">
          <cell r="C10863">
            <v>605474</v>
          </cell>
          <cell r="M10863" t="str">
            <v>3B</v>
          </cell>
          <cell r="O10863" t="str">
            <v>Skole, Matt</v>
          </cell>
        </row>
        <row r="10864">
          <cell r="C10864">
            <v>592751</v>
          </cell>
          <cell r="M10864" t="str">
            <v>P</v>
          </cell>
          <cell r="O10864" t="str">
            <v>Skulina, Tyler</v>
          </cell>
        </row>
        <row r="10865">
          <cell r="C10865">
            <v>624354</v>
          </cell>
          <cell r="M10865" t="str">
            <v>P</v>
          </cell>
          <cell r="O10865" t="str">
            <v>Slack, Ryne</v>
          </cell>
        </row>
        <row r="10866">
          <cell r="C10866">
            <v>592753</v>
          </cell>
          <cell r="M10866" t="str">
            <v>P</v>
          </cell>
          <cell r="O10866" t="str">
            <v>Slania, Dan</v>
          </cell>
        </row>
        <row r="10867">
          <cell r="C10867">
            <v>596103</v>
          </cell>
          <cell r="M10867" t="str">
            <v>OF</v>
          </cell>
          <cell r="O10867" t="str">
            <v>Slater, Austin</v>
          </cell>
        </row>
        <row r="10868">
          <cell r="C10868">
            <v>643542</v>
          </cell>
          <cell r="M10868" t="str">
            <v>P</v>
          </cell>
          <cell r="O10868" t="str">
            <v>Slaton, D.J.</v>
          </cell>
        </row>
        <row r="10869">
          <cell r="C10869">
            <v>621091</v>
          </cell>
          <cell r="M10869" t="str">
            <v>P</v>
          </cell>
          <cell r="O10869" t="str">
            <v>Slatton, Heath</v>
          </cell>
        </row>
        <row r="10870">
          <cell r="C10870">
            <v>657760</v>
          </cell>
          <cell r="M10870" t="str">
            <v>C</v>
          </cell>
          <cell r="O10870" t="str">
            <v>Slaybaugh, Collin</v>
          </cell>
        </row>
        <row r="10871">
          <cell r="C10871">
            <v>642083</v>
          </cell>
          <cell r="M10871" t="str">
            <v>P</v>
          </cell>
          <cell r="O10871" t="str">
            <v>Slegers, Aaron</v>
          </cell>
        </row>
        <row r="10872">
          <cell r="C10872">
            <v>458713</v>
          </cell>
          <cell r="M10872" t="str">
            <v>P</v>
          </cell>
          <cell r="O10872" t="str">
            <v>Slowey, Kevin</v>
          </cell>
        </row>
        <row r="10873">
          <cell r="C10873">
            <v>594999</v>
          </cell>
          <cell r="M10873" t="str">
            <v>IF</v>
          </cell>
          <cell r="O10873" t="str">
            <v>Smalling, Tim</v>
          </cell>
        </row>
        <row r="10874">
          <cell r="C10874">
            <v>657761</v>
          </cell>
          <cell r="M10874" t="str">
            <v>3B</v>
          </cell>
          <cell r="O10874" t="str">
            <v>Smart, Taylor</v>
          </cell>
        </row>
        <row r="10875">
          <cell r="C10875">
            <v>644761</v>
          </cell>
          <cell r="M10875" t="str">
            <v>C</v>
          </cell>
          <cell r="O10875" t="str">
            <v>Smedley, Sean</v>
          </cell>
        </row>
        <row r="10876">
          <cell r="C10876">
            <v>656970</v>
          </cell>
          <cell r="M10876" t="str">
            <v>P</v>
          </cell>
          <cell r="O10876" t="str">
            <v>Smeltzer, Devin</v>
          </cell>
        </row>
        <row r="10877">
          <cell r="C10877">
            <v>643543</v>
          </cell>
          <cell r="M10877" t="str">
            <v>P</v>
          </cell>
          <cell r="O10877" t="str">
            <v>Smigelski, Jacob</v>
          </cell>
        </row>
        <row r="10878">
          <cell r="C10878">
            <v>434672</v>
          </cell>
          <cell r="M10878" t="str">
            <v>P</v>
          </cell>
          <cell r="O10878" t="str">
            <v>Smith, Chris</v>
          </cell>
        </row>
        <row r="10879">
          <cell r="C10879">
            <v>452234</v>
          </cell>
          <cell r="M10879" t="str">
            <v>RF</v>
          </cell>
          <cell r="O10879" t="str">
            <v>Smith, Seth</v>
          </cell>
        </row>
        <row r="10880">
          <cell r="C10880">
            <v>456673</v>
          </cell>
          <cell r="M10880" t="str">
            <v>1B</v>
          </cell>
          <cell r="O10880" t="str">
            <v>Smith, Marquez</v>
          </cell>
        </row>
        <row r="10881">
          <cell r="C10881">
            <v>460105</v>
          </cell>
          <cell r="M10881" t="str">
            <v>P</v>
          </cell>
          <cell r="O10881" t="str">
            <v>Smith, Greg</v>
          </cell>
        </row>
        <row r="10882">
          <cell r="C10882">
            <v>501925</v>
          </cell>
          <cell r="M10882" t="str">
            <v>P</v>
          </cell>
          <cell r="O10882" t="str">
            <v>Smith, Joe</v>
          </cell>
        </row>
        <row r="10883">
          <cell r="C10883">
            <v>519293</v>
          </cell>
          <cell r="M10883" t="str">
            <v>P</v>
          </cell>
          <cell r="O10883" t="str">
            <v>Smith, Will</v>
          </cell>
        </row>
        <row r="10884">
          <cell r="C10884">
            <v>543791</v>
          </cell>
          <cell r="M10884" t="str">
            <v>1B</v>
          </cell>
          <cell r="O10884" t="str">
            <v>Smith, Curt</v>
          </cell>
        </row>
        <row r="10885">
          <cell r="C10885">
            <v>544930</v>
          </cell>
          <cell r="M10885" t="str">
            <v>P</v>
          </cell>
          <cell r="O10885" t="str">
            <v>Smith, Blake</v>
          </cell>
        </row>
        <row r="10886">
          <cell r="C10886">
            <v>545046</v>
          </cell>
          <cell r="M10886" t="str">
            <v>P</v>
          </cell>
          <cell r="O10886" t="str">
            <v>Smith, Steve</v>
          </cell>
        </row>
        <row r="10887">
          <cell r="C10887">
            <v>572151</v>
          </cell>
          <cell r="M10887" t="str">
            <v>P</v>
          </cell>
          <cell r="O10887" t="str">
            <v>Smith, Slade</v>
          </cell>
        </row>
        <row r="10888">
          <cell r="C10888">
            <v>573163</v>
          </cell>
          <cell r="M10888" t="str">
            <v>LF</v>
          </cell>
          <cell r="O10888" t="str">
            <v>Smith, Bryson</v>
          </cell>
        </row>
        <row r="10889">
          <cell r="C10889">
            <v>573166</v>
          </cell>
          <cell r="M10889" t="str">
            <v>P</v>
          </cell>
          <cell r="O10889" t="str">
            <v>Smith, Murphy</v>
          </cell>
        </row>
        <row r="10890">
          <cell r="C10890">
            <v>592759</v>
          </cell>
          <cell r="M10890" t="str">
            <v>P</v>
          </cell>
          <cell r="O10890" t="str">
            <v>Smith, Brennan</v>
          </cell>
        </row>
        <row r="10891">
          <cell r="C10891">
            <v>592761</v>
          </cell>
          <cell r="M10891" t="str">
            <v>P</v>
          </cell>
          <cell r="O10891" t="str">
            <v>Smith, Caleb</v>
          </cell>
        </row>
        <row r="10892">
          <cell r="C10892">
            <v>592763</v>
          </cell>
          <cell r="M10892" t="str">
            <v>P</v>
          </cell>
          <cell r="O10892" t="str">
            <v>Smith, Myles</v>
          </cell>
        </row>
        <row r="10893">
          <cell r="C10893">
            <v>595001</v>
          </cell>
          <cell r="M10893" t="str">
            <v>P</v>
          </cell>
          <cell r="O10893" t="str">
            <v>Smith, Josh</v>
          </cell>
        </row>
        <row r="10894">
          <cell r="C10894">
            <v>596104</v>
          </cell>
          <cell r="M10894" t="str">
            <v>P</v>
          </cell>
          <cell r="O10894" t="str">
            <v>Smith, Dakota</v>
          </cell>
        </row>
        <row r="10895">
          <cell r="C10895">
            <v>596105</v>
          </cell>
          <cell r="M10895" t="str">
            <v>LF</v>
          </cell>
          <cell r="O10895" t="str">
            <v>Smith, Dwight</v>
          </cell>
        </row>
        <row r="10896">
          <cell r="C10896">
            <v>596106</v>
          </cell>
          <cell r="M10896" t="str">
            <v>P</v>
          </cell>
          <cell r="O10896" t="str">
            <v>Smith, Kyle</v>
          </cell>
        </row>
        <row r="10897">
          <cell r="C10897">
            <v>601722</v>
          </cell>
          <cell r="M10897" t="str">
            <v>RF</v>
          </cell>
          <cell r="O10897" t="str">
            <v>Smith, Damion</v>
          </cell>
        </row>
        <row r="10898">
          <cell r="C10898">
            <v>605476</v>
          </cell>
          <cell r="M10898" t="str">
            <v>P</v>
          </cell>
          <cell r="O10898" t="str">
            <v>Smith, Carson</v>
          </cell>
        </row>
        <row r="10899">
          <cell r="C10899">
            <v>605477</v>
          </cell>
          <cell r="M10899" t="str">
            <v>P</v>
          </cell>
          <cell r="O10899" t="str">
            <v>Smith, Chad</v>
          </cell>
        </row>
        <row r="10900">
          <cell r="C10900">
            <v>605478</v>
          </cell>
          <cell r="M10900" t="str">
            <v>RF</v>
          </cell>
          <cell r="O10900" t="str">
            <v>Smith, Jordan</v>
          </cell>
        </row>
        <row r="10901">
          <cell r="C10901">
            <v>605479</v>
          </cell>
          <cell r="M10901" t="str">
            <v>P</v>
          </cell>
          <cell r="O10901" t="str">
            <v>Smith, Josh</v>
          </cell>
        </row>
        <row r="10902">
          <cell r="C10902">
            <v>605480</v>
          </cell>
          <cell r="M10902" t="str">
            <v>CF</v>
          </cell>
          <cell r="O10902" t="str">
            <v>Smith, Mallex</v>
          </cell>
        </row>
        <row r="10903">
          <cell r="C10903">
            <v>607345</v>
          </cell>
          <cell r="M10903" t="str">
            <v>C</v>
          </cell>
          <cell r="O10903" t="str">
            <v>Smith, Kevan</v>
          </cell>
        </row>
        <row r="10904">
          <cell r="C10904">
            <v>607727</v>
          </cell>
          <cell r="M10904" t="str">
            <v>P</v>
          </cell>
          <cell r="O10904" t="str">
            <v>Smith, Jake</v>
          </cell>
        </row>
        <row r="10905">
          <cell r="C10905">
            <v>614266</v>
          </cell>
          <cell r="M10905" t="str">
            <v>P</v>
          </cell>
          <cell r="O10905" t="str">
            <v>Smith, Alex</v>
          </cell>
        </row>
        <row r="10906">
          <cell r="C10906">
            <v>622098</v>
          </cell>
          <cell r="M10906" t="str">
            <v>P</v>
          </cell>
          <cell r="O10906" t="str">
            <v>Smith, Drew</v>
          </cell>
        </row>
        <row r="10907">
          <cell r="C10907">
            <v>622105</v>
          </cell>
          <cell r="M10907" t="str">
            <v>P</v>
          </cell>
          <cell r="O10907" t="str">
            <v>Smith, Tyler</v>
          </cell>
        </row>
        <row r="10908">
          <cell r="C10908">
            <v>623296</v>
          </cell>
          <cell r="M10908" t="str">
            <v>1B</v>
          </cell>
          <cell r="O10908" t="str">
            <v>Smith, Dalton</v>
          </cell>
        </row>
        <row r="10909">
          <cell r="C10909">
            <v>623349</v>
          </cell>
          <cell r="M10909" t="str">
            <v>P</v>
          </cell>
          <cell r="O10909" t="str">
            <v>Smith, Chipper</v>
          </cell>
        </row>
        <row r="10910">
          <cell r="C10910">
            <v>627262</v>
          </cell>
          <cell r="M10910" t="str">
            <v>P</v>
          </cell>
          <cell r="O10910" t="str">
            <v>Smith, Chris</v>
          </cell>
        </row>
        <row r="10911">
          <cell r="C10911">
            <v>642086</v>
          </cell>
          <cell r="M10911" t="str">
            <v>1B</v>
          </cell>
          <cell r="O10911" t="str">
            <v>Smith, Dominic</v>
          </cell>
        </row>
        <row r="10912">
          <cell r="C10912">
            <v>642087</v>
          </cell>
          <cell r="M10912" t="str">
            <v>P</v>
          </cell>
          <cell r="O10912" t="str">
            <v>Smith, Evan</v>
          </cell>
        </row>
        <row r="10913">
          <cell r="C10913">
            <v>642089</v>
          </cell>
          <cell r="M10913" t="str">
            <v>P</v>
          </cell>
          <cell r="O10913" t="str">
            <v>Smith, Jordan</v>
          </cell>
        </row>
        <row r="10914">
          <cell r="C10914">
            <v>642090</v>
          </cell>
          <cell r="M10914" t="str">
            <v>RF</v>
          </cell>
          <cell r="O10914" t="str">
            <v>Smith, Mason</v>
          </cell>
        </row>
        <row r="10915">
          <cell r="C10915">
            <v>642091</v>
          </cell>
          <cell r="M10915" t="str">
            <v>P</v>
          </cell>
          <cell r="O10915" t="str">
            <v>Smith, Nate</v>
          </cell>
        </row>
        <row r="10916">
          <cell r="C10916">
            <v>642092</v>
          </cell>
          <cell r="M10916" t="str">
            <v>P</v>
          </cell>
          <cell r="O10916" t="str">
            <v>Smith, Riley</v>
          </cell>
        </row>
        <row r="10917">
          <cell r="C10917">
            <v>642093</v>
          </cell>
          <cell r="M10917" t="str">
            <v>OF</v>
          </cell>
          <cell r="O10917" t="str">
            <v>Smith, Stephen</v>
          </cell>
        </row>
        <row r="10918">
          <cell r="C10918">
            <v>642094</v>
          </cell>
          <cell r="M10918" t="str">
            <v>SS</v>
          </cell>
          <cell r="O10918" t="str">
            <v>Smith, Tyler</v>
          </cell>
        </row>
        <row r="10919">
          <cell r="C10919">
            <v>643546</v>
          </cell>
          <cell r="M10919" t="str">
            <v>P</v>
          </cell>
          <cell r="O10919" t="str">
            <v>Smith, Michael</v>
          </cell>
        </row>
        <row r="10920">
          <cell r="C10920">
            <v>643547</v>
          </cell>
          <cell r="M10920" t="str">
            <v>C</v>
          </cell>
          <cell r="O10920" t="str">
            <v>Smith, Ridge</v>
          </cell>
        </row>
        <row r="10921">
          <cell r="C10921">
            <v>656971</v>
          </cell>
          <cell r="M10921" t="str">
            <v>P</v>
          </cell>
          <cell r="O10921" t="str">
            <v>Smith, Ben</v>
          </cell>
        </row>
        <row r="10922">
          <cell r="C10922">
            <v>656972</v>
          </cell>
          <cell r="M10922" t="str">
            <v>P</v>
          </cell>
          <cell r="O10922" t="str">
            <v>Smith, Caleb</v>
          </cell>
        </row>
        <row r="10923">
          <cell r="C10923">
            <v>656973</v>
          </cell>
          <cell r="M10923" t="str">
            <v>P</v>
          </cell>
          <cell r="O10923" t="str">
            <v>Smith, Caleb</v>
          </cell>
        </row>
        <row r="10924">
          <cell r="C10924">
            <v>657264</v>
          </cell>
          <cell r="M10924" t="str">
            <v>P</v>
          </cell>
          <cell r="O10924" t="str">
            <v>Smith, Joshua</v>
          </cell>
        </row>
        <row r="10925">
          <cell r="C10925">
            <v>657762</v>
          </cell>
          <cell r="M10925" t="str">
            <v>1B</v>
          </cell>
          <cell r="O10925" t="str">
            <v>Smith, Austen</v>
          </cell>
        </row>
        <row r="10926">
          <cell r="C10926">
            <v>657763</v>
          </cell>
          <cell r="M10926" t="str">
            <v>P</v>
          </cell>
          <cell r="O10926" t="str">
            <v>Smith, Gage</v>
          </cell>
        </row>
        <row r="10927">
          <cell r="C10927">
            <v>663385</v>
          </cell>
          <cell r="M10927" t="str">
            <v>P</v>
          </cell>
          <cell r="O10927" t="str">
            <v>Smith, Chad</v>
          </cell>
        </row>
        <row r="10928">
          <cell r="C10928">
            <v>663448</v>
          </cell>
          <cell r="M10928" t="str">
            <v>OF</v>
          </cell>
          <cell r="O10928" t="str">
            <v>Smith, Chad</v>
          </cell>
        </row>
        <row r="10929">
          <cell r="C10929">
            <v>663930</v>
          </cell>
          <cell r="M10929" t="str">
            <v>P</v>
          </cell>
          <cell r="O10929" t="str">
            <v>Smith, Austin</v>
          </cell>
        </row>
        <row r="10930">
          <cell r="C10930">
            <v>664223</v>
          </cell>
          <cell r="M10930" t="str">
            <v>P</v>
          </cell>
          <cell r="O10930" t="str">
            <v>Smith, Cameron</v>
          </cell>
        </row>
        <row r="10931">
          <cell r="C10931">
            <v>664307</v>
          </cell>
          <cell r="M10931" t="str">
            <v>P</v>
          </cell>
          <cell r="O10931" t="str">
            <v>Smith, Ricardo</v>
          </cell>
        </row>
        <row r="10932">
          <cell r="C10932">
            <v>664703</v>
          </cell>
          <cell r="M10932" t="str">
            <v>P</v>
          </cell>
          <cell r="O10932" t="str">
            <v>Smith, Blake</v>
          </cell>
        </row>
        <row r="10933">
          <cell r="C10933">
            <v>665117</v>
          </cell>
          <cell r="M10933" t="str">
            <v>2B</v>
          </cell>
          <cell r="O10933" t="str">
            <v>Smith, Jeff</v>
          </cell>
        </row>
        <row r="10934">
          <cell r="C10934">
            <v>667599</v>
          </cell>
          <cell r="M10934" t="str">
            <v>OF</v>
          </cell>
          <cell r="O10934" t="str">
            <v>Smith, Juan Carlos</v>
          </cell>
        </row>
        <row r="10935">
          <cell r="C10935">
            <v>669248</v>
          </cell>
          <cell r="M10935" t="str">
            <v>P</v>
          </cell>
          <cell r="O10935" t="str">
            <v>Smith, Hunter</v>
          </cell>
        </row>
        <row r="10936">
          <cell r="C10936">
            <v>669257</v>
          </cell>
          <cell r="M10936" t="str">
            <v>C</v>
          </cell>
          <cell r="O10936" t="str">
            <v>Smith, Will</v>
          </cell>
        </row>
        <row r="10937">
          <cell r="C10937">
            <v>669985</v>
          </cell>
          <cell r="M10937" t="str">
            <v>OF</v>
          </cell>
          <cell r="O10937" t="str">
            <v>Smith, Kyle</v>
          </cell>
        </row>
        <row r="10938">
          <cell r="C10938">
            <v>670299</v>
          </cell>
          <cell r="M10938" t="str">
            <v>P</v>
          </cell>
          <cell r="O10938" t="str">
            <v>Smith, Matt</v>
          </cell>
        </row>
        <row r="10939">
          <cell r="C10939">
            <v>670992</v>
          </cell>
          <cell r="M10939" t="str">
            <v>P</v>
          </cell>
          <cell r="O10939" t="str">
            <v>Smith, Jake</v>
          </cell>
        </row>
        <row r="10940">
          <cell r="C10940">
            <v>475253</v>
          </cell>
          <cell r="M10940" t="str">
            <v>1B</v>
          </cell>
          <cell r="O10940" t="str">
            <v>Smoak, Justin</v>
          </cell>
        </row>
        <row r="10941">
          <cell r="C10941">
            <v>519294</v>
          </cell>
          <cell r="M10941" t="str">
            <v>P</v>
          </cell>
          <cell r="O10941" t="str">
            <v>Smoker, Josh</v>
          </cell>
        </row>
        <row r="10942">
          <cell r="C10942">
            <v>519295</v>
          </cell>
          <cell r="M10942" t="str">
            <v>CF</v>
          </cell>
          <cell r="O10942" t="str">
            <v>Smolinski, Jake</v>
          </cell>
        </row>
        <row r="10943">
          <cell r="C10943">
            <v>621369</v>
          </cell>
          <cell r="M10943" t="str">
            <v>P</v>
          </cell>
          <cell r="O10943" t="str">
            <v>Smoral, Matthew</v>
          </cell>
        </row>
        <row r="10944">
          <cell r="C10944">
            <v>645443</v>
          </cell>
          <cell r="M10944" t="str">
            <v>P</v>
          </cell>
          <cell r="O10944" t="str">
            <v>Smorol, Rob</v>
          </cell>
        </row>
        <row r="10945">
          <cell r="C10945">
            <v>592767</v>
          </cell>
          <cell r="M10945" t="str">
            <v>P</v>
          </cell>
          <cell r="O10945" t="str">
            <v>Smyly, Drew</v>
          </cell>
        </row>
        <row r="10946">
          <cell r="C10946">
            <v>572152</v>
          </cell>
          <cell r="M10946" t="str">
            <v>P</v>
          </cell>
          <cell r="O10946" t="str">
            <v>Smyth, Paul</v>
          </cell>
        </row>
        <row r="10947">
          <cell r="C10947">
            <v>669912</v>
          </cell>
          <cell r="M10947" t="str">
            <v>P</v>
          </cell>
          <cell r="O10947" t="str">
            <v>Snead, Kirby</v>
          </cell>
        </row>
        <row r="10948">
          <cell r="C10948">
            <v>595418</v>
          </cell>
          <cell r="M10948" t="str">
            <v>P</v>
          </cell>
          <cell r="O10948" t="str">
            <v>Sneed, Kramer</v>
          </cell>
        </row>
        <row r="10949">
          <cell r="C10949">
            <v>605482</v>
          </cell>
          <cell r="M10949" t="str">
            <v>P</v>
          </cell>
          <cell r="O10949" t="str">
            <v>Sneed, Cy</v>
          </cell>
        </row>
        <row r="10950">
          <cell r="C10950">
            <v>621207</v>
          </cell>
          <cell r="M10950" t="str">
            <v>P</v>
          </cell>
          <cell r="O10950" t="str">
            <v>Sneed, Zeb</v>
          </cell>
        </row>
        <row r="10951">
          <cell r="C10951">
            <v>605483</v>
          </cell>
          <cell r="M10951" t="str">
            <v>P</v>
          </cell>
          <cell r="O10951" t="str">
            <v>Snell, Blake</v>
          </cell>
        </row>
        <row r="10952">
          <cell r="C10952">
            <v>592769</v>
          </cell>
          <cell r="M10952" t="str">
            <v>P</v>
          </cell>
          <cell r="O10952" t="str">
            <v>Snelten, D.J.</v>
          </cell>
        </row>
        <row r="10953">
          <cell r="C10953">
            <v>501983</v>
          </cell>
          <cell r="M10953" t="str">
            <v>RF</v>
          </cell>
          <cell r="O10953" t="str">
            <v>Snider, Travis</v>
          </cell>
        </row>
        <row r="10954">
          <cell r="C10954">
            <v>607422</v>
          </cell>
          <cell r="M10954" t="str">
            <v>P</v>
          </cell>
          <cell r="O10954" t="str">
            <v>Snodgrass, Jack</v>
          </cell>
        </row>
        <row r="10955">
          <cell r="C10955">
            <v>607087</v>
          </cell>
          <cell r="M10955" t="str">
            <v>P</v>
          </cell>
          <cell r="O10955" t="str">
            <v>Snodgress, Scott</v>
          </cell>
        </row>
        <row r="10956">
          <cell r="C10956">
            <v>519296</v>
          </cell>
          <cell r="M10956" t="str">
            <v>P</v>
          </cell>
          <cell r="O10956" t="str">
            <v>Snow, Forrest</v>
          </cell>
        </row>
        <row r="10957">
          <cell r="C10957">
            <v>430957</v>
          </cell>
          <cell r="M10957" t="str">
            <v>1B</v>
          </cell>
          <cell r="O10957" t="str">
            <v>Snyder, Brad</v>
          </cell>
        </row>
        <row r="10958">
          <cell r="C10958">
            <v>474319</v>
          </cell>
          <cell r="M10958" t="str">
            <v>1B</v>
          </cell>
          <cell r="O10958" t="str">
            <v>Snyder, Brandon</v>
          </cell>
        </row>
        <row r="10959">
          <cell r="C10959">
            <v>600290</v>
          </cell>
          <cell r="M10959" t="str">
            <v>1B</v>
          </cell>
          <cell r="O10959" t="str">
            <v>Snyder, Matt</v>
          </cell>
        </row>
        <row r="10960">
          <cell r="C10960">
            <v>621551</v>
          </cell>
          <cell r="M10960" t="str">
            <v>1B</v>
          </cell>
          <cell r="O10960" t="str">
            <v>Snyder, Michael</v>
          </cell>
        </row>
        <row r="10961">
          <cell r="C10961">
            <v>643549</v>
          </cell>
          <cell r="M10961" t="str">
            <v>SS</v>
          </cell>
          <cell r="O10961" t="str">
            <v>Snyder, Taylor</v>
          </cell>
        </row>
        <row r="10962">
          <cell r="C10962">
            <v>664270</v>
          </cell>
          <cell r="M10962" t="str">
            <v>P</v>
          </cell>
          <cell r="O10962" t="str">
            <v>Snyder, Brandon</v>
          </cell>
        </row>
        <row r="10963">
          <cell r="C10963">
            <v>650808</v>
          </cell>
          <cell r="M10963" t="str">
            <v>P</v>
          </cell>
          <cell r="O10963" t="str">
            <v>Sobil, Victor</v>
          </cell>
        </row>
        <row r="10964">
          <cell r="C10964">
            <v>656977</v>
          </cell>
          <cell r="M10964" t="str">
            <v>P</v>
          </cell>
          <cell r="O10964" t="str">
            <v>Sobotka, Chad</v>
          </cell>
        </row>
        <row r="10965">
          <cell r="C10965">
            <v>462515</v>
          </cell>
          <cell r="M10965" t="str">
            <v>P</v>
          </cell>
          <cell r="O10965" t="str">
            <v>Socolovich, Miguel</v>
          </cell>
        </row>
        <row r="10966">
          <cell r="C10966">
            <v>664971</v>
          </cell>
          <cell r="M10966" t="str">
            <v>P</v>
          </cell>
          <cell r="O10966" t="str">
            <v>Sodders, Austin</v>
          </cell>
        </row>
        <row r="10967">
          <cell r="C10967">
            <v>519299</v>
          </cell>
          <cell r="M10967" t="str">
            <v>2B</v>
          </cell>
          <cell r="O10967" t="str">
            <v>Sogard, Eric</v>
          </cell>
        </row>
        <row r="10968">
          <cell r="C10968">
            <v>543797</v>
          </cell>
          <cell r="M10968" t="str">
            <v>P</v>
          </cell>
          <cell r="O10968" t="str">
            <v>Sogard, Alex</v>
          </cell>
        </row>
        <row r="10969">
          <cell r="C10969">
            <v>656978</v>
          </cell>
          <cell r="M10969" t="str">
            <v>SS</v>
          </cell>
          <cell r="O10969" t="str">
            <v>Sohn, Andrew</v>
          </cell>
        </row>
        <row r="10970">
          <cell r="C10970">
            <v>620991</v>
          </cell>
          <cell r="M10970" t="str">
            <v>RF</v>
          </cell>
          <cell r="O10970" t="str">
            <v>Sojo, Danilo</v>
          </cell>
        </row>
        <row r="10971">
          <cell r="C10971">
            <v>669256</v>
          </cell>
          <cell r="M10971" t="str">
            <v>2B</v>
          </cell>
          <cell r="O10971" t="str">
            <v>Solak, Nick</v>
          </cell>
        </row>
        <row r="10972">
          <cell r="C10972">
            <v>456781</v>
          </cell>
          <cell r="M10972" t="str">
            <v>3B</v>
          </cell>
          <cell r="O10972" t="str">
            <v>Solano, Donovan</v>
          </cell>
        </row>
        <row r="10973">
          <cell r="C10973">
            <v>500207</v>
          </cell>
          <cell r="M10973" t="str">
            <v>C</v>
          </cell>
          <cell r="O10973" t="str">
            <v>Solano, Jhonatan</v>
          </cell>
        </row>
        <row r="10974">
          <cell r="C10974">
            <v>542279</v>
          </cell>
          <cell r="M10974" t="str">
            <v>P</v>
          </cell>
          <cell r="O10974" t="str">
            <v>Solano, Javier</v>
          </cell>
        </row>
        <row r="10975">
          <cell r="C10975">
            <v>593145</v>
          </cell>
          <cell r="M10975" t="str">
            <v>RF</v>
          </cell>
          <cell r="O10975" t="str">
            <v>Solano, Jose</v>
          </cell>
        </row>
        <row r="10976">
          <cell r="C10976">
            <v>642519</v>
          </cell>
          <cell r="M10976" t="str">
            <v>LF</v>
          </cell>
          <cell r="O10976" t="str">
            <v>Solano, Edgar</v>
          </cell>
        </row>
        <row r="10977">
          <cell r="C10977">
            <v>659102</v>
          </cell>
          <cell r="M10977" t="str">
            <v>P</v>
          </cell>
          <cell r="O10977" t="str">
            <v>Solano, Eduardo</v>
          </cell>
        </row>
        <row r="10978">
          <cell r="C10978">
            <v>665611</v>
          </cell>
          <cell r="M10978" t="str">
            <v>P</v>
          </cell>
          <cell r="O10978" t="str">
            <v>Solano, Jose</v>
          </cell>
        </row>
        <row r="10979">
          <cell r="C10979">
            <v>670921</v>
          </cell>
          <cell r="M10979" t="str">
            <v>P</v>
          </cell>
          <cell r="O10979" t="str">
            <v>Solano, Enmanuel</v>
          </cell>
        </row>
        <row r="10980">
          <cell r="C10980">
            <v>500208</v>
          </cell>
          <cell r="M10980" t="str">
            <v>3B</v>
          </cell>
          <cell r="O10980" t="str">
            <v>Solarte, Yangervis</v>
          </cell>
        </row>
        <row r="10981">
          <cell r="C10981">
            <v>622784</v>
          </cell>
          <cell r="M10981" t="str">
            <v>P</v>
          </cell>
          <cell r="O10981" t="str">
            <v>Solarte, Alejandro</v>
          </cell>
        </row>
        <row r="10982">
          <cell r="C10982">
            <v>602929</v>
          </cell>
          <cell r="M10982" t="str">
            <v>P</v>
          </cell>
          <cell r="O10982" t="str">
            <v>Solbach, Markus</v>
          </cell>
        </row>
        <row r="10983">
          <cell r="C10983">
            <v>656980</v>
          </cell>
          <cell r="M10983" t="str">
            <v>SS</v>
          </cell>
          <cell r="O10983" t="str">
            <v>Sole, Alec</v>
          </cell>
        </row>
        <row r="10984">
          <cell r="C10984">
            <v>660792</v>
          </cell>
          <cell r="M10984" t="str">
            <v>P</v>
          </cell>
          <cell r="O10984" t="str">
            <v>Soleana, Cerilio</v>
          </cell>
        </row>
        <row r="10985">
          <cell r="C10985">
            <v>624585</v>
          </cell>
          <cell r="M10985" t="str">
            <v>LF</v>
          </cell>
          <cell r="O10985" t="str">
            <v>Soler, Jorge</v>
          </cell>
        </row>
        <row r="10986">
          <cell r="C10986">
            <v>455378</v>
          </cell>
          <cell r="M10986" t="str">
            <v>C</v>
          </cell>
          <cell r="O10986" t="str">
            <v>Solis, Ali</v>
          </cell>
        </row>
        <row r="10987">
          <cell r="C10987">
            <v>519301</v>
          </cell>
          <cell r="M10987" t="str">
            <v>P</v>
          </cell>
          <cell r="O10987" t="str">
            <v>Solis, Sammy</v>
          </cell>
        </row>
        <row r="10988">
          <cell r="C10988">
            <v>593662</v>
          </cell>
          <cell r="M10988" t="str">
            <v>P</v>
          </cell>
          <cell r="O10988" t="str">
            <v>Solis, Jency</v>
          </cell>
        </row>
        <row r="10989">
          <cell r="C10989">
            <v>575008</v>
          </cell>
          <cell r="M10989" t="str">
            <v>OF</v>
          </cell>
          <cell r="O10989" t="str">
            <v>Solorzano, Jesus</v>
          </cell>
        </row>
        <row r="10990">
          <cell r="C10990">
            <v>660603</v>
          </cell>
          <cell r="M10990" t="str">
            <v>P</v>
          </cell>
          <cell r="O10990" t="str">
            <v>Solorzano, Yosmer</v>
          </cell>
        </row>
        <row r="10991">
          <cell r="C10991">
            <v>668605</v>
          </cell>
          <cell r="M10991" t="str">
            <v>P</v>
          </cell>
          <cell r="O10991" t="str">
            <v>Solter, Matt</v>
          </cell>
        </row>
        <row r="10992">
          <cell r="C10992">
            <v>656982</v>
          </cell>
          <cell r="M10992" t="str">
            <v>CF</v>
          </cell>
          <cell r="O10992" t="str">
            <v>Soltis, Casey</v>
          </cell>
        </row>
        <row r="10993">
          <cell r="C10993">
            <v>643550</v>
          </cell>
          <cell r="M10993" t="str">
            <v>P</v>
          </cell>
          <cell r="O10993" t="str">
            <v>Somsen, Layne</v>
          </cell>
        </row>
        <row r="10994">
          <cell r="C10994">
            <v>656098</v>
          </cell>
          <cell r="M10994" t="str">
            <v>P</v>
          </cell>
          <cell r="O10994" t="str">
            <v>Son, Ho-young</v>
          </cell>
        </row>
        <row r="10995">
          <cell r="C10995">
            <v>656984</v>
          </cell>
          <cell r="M10995" t="str">
            <v>C</v>
          </cell>
          <cell r="O10995" t="str">
            <v>Sonabend, Adam</v>
          </cell>
        </row>
        <row r="10996">
          <cell r="C10996">
            <v>670587</v>
          </cell>
          <cell r="M10996" t="str">
            <v>SS</v>
          </cell>
          <cell r="O10996" t="str">
            <v>Sonnier, Trevin</v>
          </cell>
        </row>
        <row r="10997">
          <cell r="C10997">
            <v>623206</v>
          </cell>
          <cell r="M10997" t="str">
            <v>P</v>
          </cell>
          <cell r="O10997" t="str">
            <v>Sons, Dylan</v>
          </cell>
        </row>
        <row r="10998">
          <cell r="C10998">
            <v>596814</v>
          </cell>
          <cell r="M10998" t="str">
            <v>P</v>
          </cell>
          <cell r="O10998" t="str">
            <v>Sookee, Aaron</v>
          </cell>
        </row>
        <row r="10999">
          <cell r="C10999">
            <v>664985</v>
          </cell>
          <cell r="M10999" t="str">
            <v>OF</v>
          </cell>
          <cell r="O10999" t="str">
            <v>Soole, Logan</v>
          </cell>
        </row>
        <row r="11000">
          <cell r="C11000">
            <v>655677</v>
          </cell>
          <cell r="M11000" t="str">
            <v>2B</v>
          </cell>
          <cell r="O11000" t="str">
            <v>Sopena, Nathan</v>
          </cell>
        </row>
        <row r="11001">
          <cell r="C11001">
            <v>593427</v>
          </cell>
          <cell r="M11001" t="str">
            <v>C</v>
          </cell>
          <cell r="O11001" t="str">
            <v>Sopilka, David</v>
          </cell>
        </row>
        <row r="11002">
          <cell r="C11002">
            <v>621127</v>
          </cell>
          <cell r="M11002" t="str">
            <v>P</v>
          </cell>
          <cell r="O11002" t="str">
            <v>Sopko, Andrew</v>
          </cell>
        </row>
        <row r="11003">
          <cell r="C11003">
            <v>573168</v>
          </cell>
          <cell r="M11003" t="str">
            <v>P</v>
          </cell>
          <cell r="O11003" t="str">
            <v>Soptic, Jeff</v>
          </cell>
        </row>
        <row r="11004">
          <cell r="C11004">
            <v>465657</v>
          </cell>
          <cell r="M11004" t="str">
            <v>P</v>
          </cell>
          <cell r="O11004" t="str">
            <v>Soria, Joakim</v>
          </cell>
        </row>
        <row r="11005">
          <cell r="C11005">
            <v>150093</v>
          </cell>
          <cell r="M11005" t="str">
            <v>LF</v>
          </cell>
          <cell r="O11005" t="str">
            <v>Soriano, Alfonso</v>
          </cell>
        </row>
        <row r="11006">
          <cell r="C11006">
            <v>400089</v>
          </cell>
          <cell r="M11006" t="str">
            <v>P</v>
          </cell>
          <cell r="O11006" t="str">
            <v>Soriano, Rafael</v>
          </cell>
        </row>
        <row r="11007">
          <cell r="C11007">
            <v>570557</v>
          </cell>
          <cell r="M11007" t="str">
            <v>OF</v>
          </cell>
          <cell r="O11007" t="str">
            <v>Soriano, Wilson</v>
          </cell>
        </row>
        <row r="11008">
          <cell r="C11008">
            <v>570873</v>
          </cell>
          <cell r="M11008" t="str">
            <v>SS</v>
          </cell>
          <cell r="O11008" t="str">
            <v>Soriano, Ariel</v>
          </cell>
        </row>
        <row r="11009">
          <cell r="C11009">
            <v>664365</v>
          </cell>
          <cell r="M11009" t="str">
            <v>P</v>
          </cell>
          <cell r="O11009" t="str">
            <v>Soriano, Franklyn</v>
          </cell>
        </row>
        <row r="11010">
          <cell r="C11010">
            <v>666277</v>
          </cell>
          <cell r="M11010" t="str">
            <v>P</v>
          </cell>
          <cell r="O11010" t="str">
            <v>Soriano, George</v>
          </cell>
        </row>
        <row r="11011">
          <cell r="C11011">
            <v>667755</v>
          </cell>
          <cell r="M11011" t="str">
            <v>P</v>
          </cell>
          <cell r="O11011" t="str">
            <v>Soriano, Jose</v>
          </cell>
        </row>
        <row r="11012">
          <cell r="C11012">
            <v>647336</v>
          </cell>
          <cell r="M11012" t="str">
            <v>P</v>
          </cell>
          <cell r="O11012" t="str">
            <v>Soroka, Mike</v>
          </cell>
        </row>
        <row r="11013">
          <cell r="C11013">
            <v>407901</v>
          </cell>
          <cell r="M11013" t="str">
            <v>P</v>
          </cell>
          <cell r="O11013" t="str">
            <v>Sosa, Jorge</v>
          </cell>
        </row>
        <row r="11014">
          <cell r="C11014">
            <v>464400</v>
          </cell>
          <cell r="M11014" t="str">
            <v>P</v>
          </cell>
          <cell r="O11014" t="str">
            <v>Sosa, Henry</v>
          </cell>
        </row>
        <row r="11015">
          <cell r="C11015">
            <v>500739</v>
          </cell>
          <cell r="M11015" t="str">
            <v>C</v>
          </cell>
          <cell r="O11015" t="str">
            <v>Sosa, Humberto</v>
          </cell>
        </row>
        <row r="11016">
          <cell r="C11016">
            <v>541611</v>
          </cell>
          <cell r="M11016" t="str">
            <v>CF</v>
          </cell>
          <cell r="O11016" t="str">
            <v>Sosa, Junior</v>
          </cell>
        </row>
        <row r="11017">
          <cell r="C11017">
            <v>542437</v>
          </cell>
          <cell r="M11017" t="str">
            <v>CF</v>
          </cell>
          <cell r="O11017" t="str">
            <v>Sosa, Francisco</v>
          </cell>
        </row>
        <row r="11018">
          <cell r="C11018">
            <v>607287</v>
          </cell>
          <cell r="M11018" t="str">
            <v>OF</v>
          </cell>
          <cell r="O11018" t="str">
            <v>Sosa, Ruben</v>
          </cell>
        </row>
        <row r="11019">
          <cell r="C11019">
            <v>621286</v>
          </cell>
          <cell r="M11019" t="str">
            <v>P</v>
          </cell>
          <cell r="O11019" t="str">
            <v>Sosa, Lee</v>
          </cell>
        </row>
        <row r="11020">
          <cell r="C11020">
            <v>624641</v>
          </cell>
          <cell r="M11020" t="str">
            <v>SS</v>
          </cell>
          <cell r="O11020" t="str">
            <v>Sosa, Edmundo</v>
          </cell>
        </row>
        <row r="11021">
          <cell r="C11021">
            <v>650846</v>
          </cell>
          <cell r="M11021" t="str">
            <v>3B</v>
          </cell>
          <cell r="O11021" t="str">
            <v>Sosa, Carlos</v>
          </cell>
        </row>
        <row r="11022">
          <cell r="C11022">
            <v>667377</v>
          </cell>
          <cell r="M11022" t="str">
            <v>P</v>
          </cell>
          <cell r="O11022" t="str">
            <v>Sosa, Francis</v>
          </cell>
        </row>
        <row r="11023">
          <cell r="C11023">
            <v>607729</v>
          </cell>
          <cell r="M11023" t="str">
            <v>P</v>
          </cell>
          <cell r="O11023" t="str">
            <v>Sosebee, David</v>
          </cell>
        </row>
        <row r="11024">
          <cell r="C11024">
            <v>473218</v>
          </cell>
          <cell r="M11024" t="str">
            <v>P</v>
          </cell>
          <cell r="O11024" t="str">
            <v>Sotelo, Martin</v>
          </cell>
        </row>
        <row r="11025">
          <cell r="C11025">
            <v>666005</v>
          </cell>
          <cell r="M11025" t="str">
            <v>P</v>
          </cell>
          <cell r="O11025" t="str">
            <v>Sotillet, Andres</v>
          </cell>
        </row>
        <row r="11026">
          <cell r="C11026">
            <v>622807</v>
          </cell>
          <cell r="M11026" t="str">
            <v>C</v>
          </cell>
          <cell r="O11026" t="str">
            <v>Sotillo, Andres</v>
          </cell>
        </row>
        <row r="11027">
          <cell r="C11027">
            <v>650847</v>
          </cell>
          <cell r="M11027" t="str">
            <v>OF</v>
          </cell>
          <cell r="O11027" t="str">
            <v>Sotillo, Jose</v>
          </cell>
        </row>
        <row r="11028">
          <cell r="C11028">
            <v>434567</v>
          </cell>
          <cell r="M11028" t="str">
            <v>C</v>
          </cell>
          <cell r="O11028" t="str">
            <v>Soto, Geovany</v>
          </cell>
        </row>
        <row r="11029">
          <cell r="C11029">
            <v>465038</v>
          </cell>
          <cell r="M11029" t="str">
            <v>P</v>
          </cell>
          <cell r="O11029" t="str">
            <v>Soto, Alejandro</v>
          </cell>
        </row>
        <row r="11030">
          <cell r="C11030">
            <v>466089</v>
          </cell>
          <cell r="M11030" t="str">
            <v>C</v>
          </cell>
          <cell r="O11030" t="str">
            <v>Soto, Saul</v>
          </cell>
        </row>
        <row r="11031">
          <cell r="C11031">
            <v>519303</v>
          </cell>
          <cell r="M11031" t="str">
            <v>SS</v>
          </cell>
          <cell r="O11031" t="str">
            <v>Soto, Elliot</v>
          </cell>
        </row>
        <row r="11032">
          <cell r="C11032">
            <v>519304</v>
          </cell>
          <cell r="M11032" t="str">
            <v>1B</v>
          </cell>
          <cell r="O11032" t="str">
            <v>Soto, Neftali</v>
          </cell>
        </row>
        <row r="11033">
          <cell r="C11033">
            <v>543803</v>
          </cell>
          <cell r="M11033" t="str">
            <v>P</v>
          </cell>
          <cell r="O11033" t="str">
            <v>Soto, Giovanni</v>
          </cell>
        </row>
        <row r="11034">
          <cell r="C11034">
            <v>554108</v>
          </cell>
          <cell r="M11034" t="str">
            <v>1B</v>
          </cell>
          <cell r="O11034" t="str">
            <v>Soto, Michael</v>
          </cell>
        </row>
        <row r="11035">
          <cell r="C11035">
            <v>592770</v>
          </cell>
          <cell r="M11035" t="str">
            <v>SS</v>
          </cell>
          <cell r="O11035" t="str">
            <v>Soto, Wendell</v>
          </cell>
        </row>
        <row r="11036">
          <cell r="C11036">
            <v>596109</v>
          </cell>
          <cell r="M11036" t="str">
            <v>C</v>
          </cell>
          <cell r="O11036" t="str">
            <v>Soto, Elvin</v>
          </cell>
        </row>
        <row r="11037">
          <cell r="C11037">
            <v>624648</v>
          </cell>
          <cell r="M11037" t="str">
            <v>P</v>
          </cell>
          <cell r="O11037" t="str">
            <v>Soto, Willian</v>
          </cell>
        </row>
        <row r="11038">
          <cell r="C11038">
            <v>642321</v>
          </cell>
          <cell r="M11038" t="str">
            <v>C</v>
          </cell>
          <cell r="O11038" t="str">
            <v>Soto, Ronald</v>
          </cell>
        </row>
        <row r="11039">
          <cell r="C11039">
            <v>642397</v>
          </cell>
          <cell r="M11039" t="str">
            <v>P</v>
          </cell>
          <cell r="O11039" t="str">
            <v>Soto, Gregory</v>
          </cell>
        </row>
        <row r="11040">
          <cell r="C11040">
            <v>642550</v>
          </cell>
          <cell r="M11040" t="str">
            <v>P</v>
          </cell>
          <cell r="O11040" t="str">
            <v>Soto, Algenis</v>
          </cell>
        </row>
        <row r="11041">
          <cell r="C11041">
            <v>645310</v>
          </cell>
          <cell r="M11041" t="str">
            <v>OF</v>
          </cell>
          <cell r="O11041" t="str">
            <v>Soto, Junior</v>
          </cell>
        </row>
        <row r="11042">
          <cell r="C11042">
            <v>650675</v>
          </cell>
          <cell r="M11042" t="str">
            <v>CF</v>
          </cell>
          <cell r="O11042" t="str">
            <v>Soto, Isael</v>
          </cell>
        </row>
        <row r="11043">
          <cell r="C11043">
            <v>660555</v>
          </cell>
          <cell r="M11043" t="str">
            <v>OF</v>
          </cell>
          <cell r="O11043" t="str">
            <v>Soto, Sleyter</v>
          </cell>
        </row>
        <row r="11044">
          <cell r="C11044">
            <v>661423</v>
          </cell>
          <cell r="M11044" t="str">
            <v>P</v>
          </cell>
          <cell r="O11044" t="str">
            <v>Soto, Fredderi</v>
          </cell>
        </row>
        <row r="11045">
          <cell r="C11045">
            <v>664369</v>
          </cell>
          <cell r="M11045" t="str">
            <v>P</v>
          </cell>
          <cell r="O11045" t="str">
            <v>Soto, Mario</v>
          </cell>
        </row>
        <row r="11046">
          <cell r="C11046">
            <v>665742</v>
          </cell>
          <cell r="M11046" t="str">
            <v>OF</v>
          </cell>
          <cell r="O11046" t="str">
            <v>Soto, Juan</v>
          </cell>
        </row>
        <row r="11047">
          <cell r="C11047">
            <v>666728</v>
          </cell>
          <cell r="M11047" t="str">
            <v>C</v>
          </cell>
          <cell r="O11047" t="str">
            <v>Soto, Carlos</v>
          </cell>
        </row>
        <row r="11048">
          <cell r="C11048">
            <v>667229</v>
          </cell>
          <cell r="M11048" t="str">
            <v>P</v>
          </cell>
          <cell r="O11048" t="str">
            <v>Soto, Wandy</v>
          </cell>
        </row>
        <row r="11049">
          <cell r="C11049">
            <v>670406</v>
          </cell>
          <cell r="M11049" t="str">
            <v>P</v>
          </cell>
          <cell r="O11049" t="str">
            <v>Soto, Francisco</v>
          </cell>
        </row>
        <row r="11050">
          <cell r="C11050">
            <v>660591</v>
          </cell>
          <cell r="M11050" t="str">
            <v>SS</v>
          </cell>
          <cell r="O11050" t="str">
            <v>Souffront, Jefrey</v>
          </cell>
        </row>
        <row r="11051">
          <cell r="C11051">
            <v>660746</v>
          </cell>
          <cell r="M11051" t="str">
            <v>P</v>
          </cell>
          <cell r="O11051" t="str">
            <v>Sousa, Brian</v>
          </cell>
        </row>
        <row r="11052">
          <cell r="C11052">
            <v>502075</v>
          </cell>
          <cell r="M11052" t="str">
            <v>P</v>
          </cell>
          <cell r="O11052" t="str">
            <v>Souza, Justin</v>
          </cell>
        </row>
        <row r="11053">
          <cell r="C11053">
            <v>519306</v>
          </cell>
          <cell r="M11053" t="str">
            <v>RF</v>
          </cell>
          <cell r="O11053" t="str">
            <v>Souza Jr., Steven</v>
          </cell>
        </row>
        <row r="11054">
          <cell r="C11054">
            <v>657764</v>
          </cell>
          <cell r="M11054" t="str">
            <v>P</v>
          </cell>
          <cell r="O11054" t="str">
            <v>Sova, Bryan</v>
          </cell>
        </row>
        <row r="11055">
          <cell r="C11055">
            <v>452655</v>
          </cell>
          <cell r="M11055" t="str">
            <v>CF</v>
          </cell>
          <cell r="O11055" t="str">
            <v>Span, Denard</v>
          </cell>
        </row>
        <row r="11056">
          <cell r="C11056">
            <v>605486</v>
          </cell>
          <cell r="M11056" t="str">
            <v>2B</v>
          </cell>
          <cell r="O11056" t="str">
            <v>Spangenberg, Cory</v>
          </cell>
        </row>
        <row r="11057">
          <cell r="C11057">
            <v>592772</v>
          </cell>
          <cell r="M11057" t="str">
            <v>P</v>
          </cell>
          <cell r="O11057" t="str">
            <v>Spann, Matthew</v>
          </cell>
        </row>
        <row r="11058">
          <cell r="C11058">
            <v>642098</v>
          </cell>
          <cell r="M11058" t="str">
            <v>P</v>
          </cell>
          <cell r="O11058" t="str">
            <v>Sparkman, Glenn</v>
          </cell>
        </row>
        <row r="11059">
          <cell r="C11059">
            <v>607221</v>
          </cell>
          <cell r="M11059" t="str">
            <v>3B</v>
          </cell>
          <cell r="O11059" t="str">
            <v>Sparks, Taylor</v>
          </cell>
        </row>
        <row r="11060">
          <cell r="C11060">
            <v>667390</v>
          </cell>
          <cell r="M11060" t="str">
            <v>P</v>
          </cell>
          <cell r="O11060" t="str">
            <v>Sparles, Luis</v>
          </cell>
        </row>
        <row r="11061">
          <cell r="C11061">
            <v>460621</v>
          </cell>
          <cell r="M11061" t="str">
            <v>2B</v>
          </cell>
          <cell r="O11061" t="str">
            <v>Spears, Nate</v>
          </cell>
        </row>
        <row r="11062">
          <cell r="C11062">
            <v>666208</v>
          </cell>
          <cell r="M11062" t="str">
            <v>P</v>
          </cell>
          <cell r="O11062" t="str">
            <v>Speas, Alex</v>
          </cell>
        </row>
        <row r="11063">
          <cell r="C11063">
            <v>643552</v>
          </cell>
          <cell r="M11063" t="str">
            <v>P</v>
          </cell>
          <cell r="O11063" t="str">
            <v>Speer, Stone</v>
          </cell>
        </row>
        <row r="11064">
          <cell r="C11064">
            <v>656991</v>
          </cell>
          <cell r="M11064" t="str">
            <v>P</v>
          </cell>
          <cell r="O11064" t="str">
            <v>Speer, David</v>
          </cell>
        </row>
        <row r="11065">
          <cell r="C11065">
            <v>642100</v>
          </cell>
          <cell r="M11065" t="str">
            <v>P</v>
          </cell>
          <cell r="O11065" t="str">
            <v>Speier, Gabe</v>
          </cell>
        </row>
        <row r="11066">
          <cell r="C11066">
            <v>543805</v>
          </cell>
          <cell r="M11066" t="str">
            <v>P</v>
          </cell>
          <cell r="O11066" t="str">
            <v>Spence, Josh</v>
          </cell>
        </row>
        <row r="11067">
          <cell r="C11067">
            <v>656992</v>
          </cell>
          <cell r="M11067" t="str">
            <v>1B</v>
          </cell>
          <cell r="O11067" t="str">
            <v>Spencer, Connor</v>
          </cell>
        </row>
        <row r="11068">
          <cell r="C11068">
            <v>605487</v>
          </cell>
          <cell r="M11068" t="str">
            <v>OF</v>
          </cell>
          <cell r="O11068" t="str">
            <v>Spingola, Daniel</v>
          </cell>
        </row>
        <row r="11069">
          <cell r="C11069">
            <v>656993</v>
          </cell>
          <cell r="M11069" t="str">
            <v>OF</v>
          </cell>
          <cell r="O11069" t="str">
            <v>Spitz, Thomas</v>
          </cell>
        </row>
        <row r="11070">
          <cell r="C11070">
            <v>665661</v>
          </cell>
          <cell r="M11070" t="str">
            <v>P</v>
          </cell>
          <cell r="O11070" t="str">
            <v>Spitzbarth, Shea</v>
          </cell>
        </row>
        <row r="11071">
          <cell r="C11071">
            <v>656994</v>
          </cell>
          <cell r="M11071" t="str">
            <v>C</v>
          </cell>
          <cell r="O11071" t="str">
            <v>Spivey, Seth</v>
          </cell>
        </row>
        <row r="11072">
          <cell r="C11072">
            <v>657765</v>
          </cell>
          <cell r="M11072" t="str">
            <v>C</v>
          </cell>
          <cell r="O11072" t="str">
            <v>Spivey, Eason</v>
          </cell>
        </row>
        <row r="11073">
          <cell r="C11073">
            <v>615703</v>
          </cell>
          <cell r="M11073" t="str">
            <v>C</v>
          </cell>
          <cell r="O11073" t="str">
            <v>Spiwak, Owen</v>
          </cell>
        </row>
        <row r="11074">
          <cell r="C11074">
            <v>623982</v>
          </cell>
          <cell r="M11074" t="str">
            <v>P</v>
          </cell>
          <cell r="O11074" t="str">
            <v>Spomer, Kurt</v>
          </cell>
        </row>
        <row r="11075">
          <cell r="C11075">
            <v>656995</v>
          </cell>
          <cell r="M11075" t="str">
            <v>C</v>
          </cell>
          <cell r="O11075" t="str">
            <v>Spoon, Tyler</v>
          </cell>
        </row>
        <row r="11076">
          <cell r="C11076">
            <v>656996</v>
          </cell>
          <cell r="M11076" t="str">
            <v>CF</v>
          </cell>
          <cell r="O11076" t="str">
            <v>Sportman, J.P.</v>
          </cell>
        </row>
        <row r="11077">
          <cell r="C11077">
            <v>643554</v>
          </cell>
          <cell r="M11077" t="str">
            <v>P</v>
          </cell>
          <cell r="O11077" t="str">
            <v>Sprenger, Justin</v>
          </cell>
        </row>
        <row r="11078">
          <cell r="C11078">
            <v>452740</v>
          </cell>
          <cell r="M11078" t="str">
            <v>C</v>
          </cell>
          <cell r="O11078" t="str">
            <v>Spring, Matt</v>
          </cell>
        </row>
        <row r="11079">
          <cell r="C11079">
            <v>543807</v>
          </cell>
          <cell r="M11079" t="str">
            <v>RF</v>
          </cell>
          <cell r="O11079" t="str">
            <v>Springer, George</v>
          </cell>
        </row>
        <row r="11080">
          <cell r="C11080">
            <v>605488</v>
          </cell>
          <cell r="M11080" t="str">
            <v>P</v>
          </cell>
          <cell r="O11080" t="str">
            <v>Springs, Jeffrey</v>
          </cell>
        </row>
        <row r="11081">
          <cell r="C11081">
            <v>643555</v>
          </cell>
          <cell r="M11081" t="str">
            <v>2B</v>
          </cell>
          <cell r="O11081" t="str">
            <v>Sprowl, Trevor</v>
          </cell>
        </row>
        <row r="11082">
          <cell r="C11082">
            <v>543809</v>
          </cell>
          <cell r="M11082" t="str">
            <v>P</v>
          </cell>
          <cell r="O11082" t="str">
            <v>Spruill, Zeke</v>
          </cell>
        </row>
        <row r="11083">
          <cell r="C11083">
            <v>644677</v>
          </cell>
          <cell r="M11083" t="str">
            <v>P</v>
          </cell>
          <cell r="O11083" t="str">
            <v>Spurlin, Tyler</v>
          </cell>
        </row>
        <row r="11084">
          <cell r="C11084">
            <v>605489</v>
          </cell>
          <cell r="M11084" t="str">
            <v>P</v>
          </cell>
          <cell r="O11084" t="str">
            <v>Squier, Scott</v>
          </cell>
        </row>
        <row r="11085">
          <cell r="C11085">
            <v>657766</v>
          </cell>
          <cell r="M11085" t="str">
            <v>P</v>
          </cell>
          <cell r="O11085" t="str">
            <v>St. John, Locke</v>
          </cell>
        </row>
        <row r="11086">
          <cell r="C11086">
            <v>543812</v>
          </cell>
          <cell r="M11086" t="str">
            <v>P</v>
          </cell>
          <cell r="O11086" t="str">
            <v>Stafford, Sam</v>
          </cell>
        </row>
        <row r="11087">
          <cell r="C11087">
            <v>664943</v>
          </cell>
          <cell r="M11087" t="str">
            <v>OF</v>
          </cell>
          <cell r="O11087" t="str">
            <v>Stahel, Bobby</v>
          </cell>
        </row>
        <row r="11088">
          <cell r="C11088">
            <v>665341</v>
          </cell>
          <cell r="M11088" t="str">
            <v>2B</v>
          </cell>
          <cell r="O11088" t="str">
            <v>Stainback, Ford</v>
          </cell>
        </row>
        <row r="11089">
          <cell r="C11089">
            <v>642101</v>
          </cell>
          <cell r="M11089" t="str">
            <v>P</v>
          </cell>
          <cell r="O11089" t="str">
            <v>Stalcup, Matt</v>
          </cell>
        </row>
        <row r="11090">
          <cell r="C11090">
            <v>607732</v>
          </cell>
          <cell r="M11090" t="str">
            <v>C</v>
          </cell>
          <cell r="O11090" t="str">
            <v>Stallings, Jacob</v>
          </cell>
        </row>
        <row r="11091">
          <cell r="C11091">
            <v>670164</v>
          </cell>
          <cell r="M11091" t="str">
            <v>P</v>
          </cell>
          <cell r="O11091" t="str">
            <v>Stallings, Jesse</v>
          </cell>
        </row>
        <row r="11092">
          <cell r="C11092">
            <v>608715</v>
          </cell>
          <cell r="M11092" t="str">
            <v>SS</v>
          </cell>
          <cell r="O11092" t="str">
            <v>Stamets, Eric</v>
          </cell>
        </row>
        <row r="11093">
          <cell r="C11093">
            <v>642102</v>
          </cell>
          <cell r="M11093" t="str">
            <v>P</v>
          </cell>
          <cell r="O11093" t="str">
            <v>Stamey, Dylan</v>
          </cell>
        </row>
        <row r="11094">
          <cell r="C11094">
            <v>489334</v>
          </cell>
          <cell r="M11094" t="str">
            <v>P</v>
          </cell>
          <cell r="O11094" t="str">
            <v>Stammen, Craig</v>
          </cell>
        </row>
        <row r="11095">
          <cell r="C11095">
            <v>592773</v>
          </cell>
          <cell r="M11095" t="str">
            <v>P</v>
          </cell>
          <cell r="O11095" t="str">
            <v>Stanek, Ryne</v>
          </cell>
        </row>
        <row r="11096">
          <cell r="C11096">
            <v>458094</v>
          </cell>
          <cell r="M11096" t="str">
            <v>P</v>
          </cell>
          <cell r="O11096" t="str">
            <v>Stange, Daniel</v>
          </cell>
        </row>
        <row r="11097">
          <cell r="C11097">
            <v>607733</v>
          </cell>
          <cell r="M11097" t="str">
            <v>2B</v>
          </cell>
          <cell r="O11097" t="str">
            <v>Stankiewicz, Drew</v>
          </cell>
        </row>
        <row r="11098">
          <cell r="C11098">
            <v>621103</v>
          </cell>
          <cell r="M11098" t="str">
            <v>P</v>
          </cell>
          <cell r="O11098" t="str">
            <v>Stankiewicz, Teddy</v>
          </cell>
        </row>
        <row r="11099">
          <cell r="C11099">
            <v>592774</v>
          </cell>
          <cell r="M11099" t="str">
            <v>C</v>
          </cell>
          <cell r="O11099" t="str">
            <v>Stanley, Cody</v>
          </cell>
        </row>
        <row r="11100">
          <cell r="C11100">
            <v>621328</v>
          </cell>
          <cell r="M11100" t="str">
            <v>OF</v>
          </cell>
          <cell r="O11100" t="str">
            <v>Stanley, Tanner</v>
          </cell>
        </row>
        <row r="11101">
          <cell r="C11101">
            <v>519317</v>
          </cell>
          <cell r="M11101" t="str">
            <v>RF</v>
          </cell>
          <cell r="O11101" t="str">
            <v>Stanton, Giancarlo</v>
          </cell>
        </row>
        <row r="11102">
          <cell r="C11102">
            <v>543813</v>
          </cell>
          <cell r="M11102" t="str">
            <v>P</v>
          </cell>
          <cell r="O11102" t="str">
            <v>Stanton, Taylor</v>
          </cell>
        </row>
        <row r="11103">
          <cell r="C11103">
            <v>670356</v>
          </cell>
          <cell r="M11103" t="str">
            <v>P</v>
          </cell>
          <cell r="O11103" t="str">
            <v>Stanton, Cameron</v>
          </cell>
        </row>
        <row r="11104">
          <cell r="C11104">
            <v>595425</v>
          </cell>
          <cell r="M11104" t="str">
            <v>P</v>
          </cell>
          <cell r="O11104" t="str">
            <v>Stark, Taylor</v>
          </cell>
        </row>
        <row r="11105">
          <cell r="C11105">
            <v>605490</v>
          </cell>
          <cell r="M11105" t="str">
            <v>CF</v>
          </cell>
          <cell r="O11105" t="str">
            <v>Starling, Bubba</v>
          </cell>
        </row>
        <row r="11106">
          <cell r="C11106">
            <v>592775</v>
          </cell>
          <cell r="M11106" t="str">
            <v>SS</v>
          </cell>
          <cell r="O11106" t="str">
            <v>Starr, Sammie</v>
          </cell>
        </row>
        <row r="11107">
          <cell r="C11107">
            <v>489336</v>
          </cell>
          <cell r="M11107" t="str">
            <v>P</v>
          </cell>
          <cell r="O11107" t="str">
            <v>Startup, Will</v>
          </cell>
        </row>
        <row r="11108">
          <cell r="C11108">
            <v>664054</v>
          </cell>
          <cell r="M11108" t="str">
            <v>P</v>
          </cell>
          <cell r="O11108" t="str">
            <v>Stashak, Cody</v>
          </cell>
        </row>
        <row r="11109">
          <cell r="C11109">
            <v>545358</v>
          </cell>
          <cell r="M11109" t="str">
            <v>C</v>
          </cell>
          <cell r="O11109" t="str">
            <v>Stassi, Max</v>
          </cell>
        </row>
        <row r="11110">
          <cell r="C11110">
            <v>595426</v>
          </cell>
          <cell r="M11110" t="str">
            <v>1B</v>
          </cell>
          <cell r="O11110" t="str">
            <v>Stassi, Brock</v>
          </cell>
        </row>
        <row r="11111">
          <cell r="C11111">
            <v>461871</v>
          </cell>
          <cell r="M11111" t="str">
            <v>2B</v>
          </cell>
          <cell r="O11111" t="str">
            <v>Statia, Hainley</v>
          </cell>
        </row>
        <row r="11112">
          <cell r="C11112">
            <v>657004</v>
          </cell>
          <cell r="M11112" t="str">
            <v>IF</v>
          </cell>
          <cell r="O11112" t="str">
            <v>Staton, Allen</v>
          </cell>
        </row>
        <row r="11113">
          <cell r="C11113">
            <v>431162</v>
          </cell>
          <cell r="M11113" t="str">
            <v>P</v>
          </cell>
          <cell r="O11113" t="str">
            <v>Stauffer, Tim</v>
          </cell>
        </row>
        <row r="11114">
          <cell r="C11114">
            <v>622251</v>
          </cell>
          <cell r="M11114" t="str">
            <v>P</v>
          </cell>
          <cell r="O11114" t="str">
            <v>Staumont, Josh</v>
          </cell>
        </row>
        <row r="11115">
          <cell r="C11115">
            <v>608716</v>
          </cell>
          <cell r="M11115" t="str">
            <v>P</v>
          </cell>
          <cell r="O11115" t="str">
            <v>Steckenrider, Drew</v>
          </cell>
        </row>
        <row r="11116">
          <cell r="C11116">
            <v>623489</v>
          </cell>
          <cell r="M11116" t="str">
            <v>P</v>
          </cell>
          <cell r="O11116" t="str">
            <v>Steele, Keaton</v>
          </cell>
        </row>
        <row r="11117">
          <cell r="C11117">
            <v>657006</v>
          </cell>
          <cell r="M11117" t="str">
            <v>P</v>
          </cell>
          <cell r="O11117" t="str">
            <v>Steele, Justin</v>
          </cell>
        </row>
        <row r="11118">
          <cell r="C11118">
            <v>657007</v>
          </cell>
          <cell r="M11118" t="str">
            <v>P</v>
          </cell>
          <cell r="O11118" t="str">
            <v>Steen, Kevin</v>
          </cell>
        </row>
        <row r="11119">
          <cell r="C11119">
            <v>621231</v>
          </cell>
          <cell r="M11119" t="str">
            <v>P</v>
          </cell>
          <cell r="O11119" t="str">
            <v>Stefan, Jeb</v>
          </cell>
        </row>
        <row r="11120">
          <cell r="C11120">
            <v>572160</v>
          </cell>
          <cell r="M11120" t="str">
            <v>3B</v>
          </cell>
          <cell r="O11120" t="str">
            <v>Steiger, Brady</v>
          </cell>
        </row>
        <row r="11121">
          <cell r="C11121">
            <v>657439</v>
          </cell>
          <cell r="M11121" t="str">
            <v>C</v>
          </cell>
          <cell r="O11121" t="str">
            <v>Stein, Troy</v>
          </cell>
        </row>
        <row r="11122">
          <cell r="C11122">
            <v>605492</v>
          </cell>
          <cell r="M11122" t="str">
            <v>P</v>
          </cell>
          <cell r="O11122" t="str">
            <v>Stem, Craig</v>
          </cell>
        </row>
        <row r="11123">
          <cell r="C11123">
            <v>621019</v>
          </cell>
          <cell r="M11123" t="str">
            <v>OF</v>
          </cell>
          <cell r="O11123" t="str">
            <v>Stemp, Trek</v>
          </cell>
        </row>
        <row r="11124">
          <cell r="C11124">
            <v>656023</v>
          </cell>
          <cell r="M11124" t="str">
            <v>P</v>
          </cell>
          <cell r="O11124" t="str">
            <v>Stenhouse, Brandon</v>
          </cell>
        </row>
        <row r="11125">
          <cell r="C11125">
            <v>668706</v>
          </cell>
          <cell r="M11125" t="str">
            <v>OF</v>
          </cell>
          <cell r="O11125" t="str">
            <v>Stephen, Josh</v>
          </cell>
        </row>
        <row r="11126">
          <cell r="C11126">
            <v>592777</v>
          </cell>
          <cell r="M11126" t="str">
            <v>P</v>
          </cell>
          <cell r="O11126" t="str">
            <v>Stephens, Brandon</v>
          </cell>
        </row>
        <row r="11127">
          <cell r="C11127">
            <v>596111</v>
          </cell>
          <cell r="M11127" t="str">
            <v>P</v>
          </cell>
          <cell r="O11127" t="str">
            <v>Stephens, Jordan</v>
          </cell>
        </row>
        <row r="11128">
          <cell r="C11128">
            <v>623451</v>
          </cell>
          <cell r="M11128" t="str">
            <v>P</v>
          </cell>
          <cell r="O11128" t="str">
            <v>Stephens, Jackson</v>
          </cell>
        </row>
        <row r="11129">
          <cell r="C11129">
            <v>658295</v>
          </cell>
          <cell r="M11129" t="str">
            <v>1B</v>
          </cell>
          <cell r="O11129" t="str">
            <v>Stephens, Zach</v>
          </cell>
        </row>
        <row r="11130">
          <cell r="C11130">
            <v>662172</v>
          </cell>
          <cell r="M11130" t="str">
            <v>OF</v>
          </cell>
          <cell r="O11130" t="str">
            <v>Stephens, Ryan</v>
          </cell>
        </row>
        <row r="11131">
          <cell r="C11131">
            <v>596112</v>
          </cell>
          <cell r="M11131" t="str">
            <v>P</v>
          </cell>
          <cell r="O11131" t="str">
            <v>Stephenson, Robert</v>
          </cell>
        </row>
        <row r="11132">
          <cell r="C11132">
            <v>624977</v>
          </cell>
          <cell r="M11132" t="str">
            <v>P</v>
          </cell>
          <cell r="O11132" t="str">
            <v>Stephenson, Niklas</v>
          </cell>
        </row>
        <row r="11133">
          <cell r="C11133">
            <v>663886</v>
          </cell>
          <cell r="M11133" t="str">
            <v>C</v>
          </cell>
          <cell r="O11133" t="str">
            <v>Stephenson, Tyler</v>
          </cell>
        </row>
        <row r="11134">
          <cell r="C11134">
            <v>607290</v>
          </cell>
          <cell r="M11134" t="str">
            <v>1B</v>
          </cell>
          <cell r="O11134" t="str">
            <v>Steranka, Jordan</v>
          </cell>
        </row>
        <row r="11135">
          <cell r="C11135">
            <v>657008</v>
          </cell>
          <cell r="M11135" t="str">
            <v>P</v>
          </cell>
          <cell r="O11135" t="str">
            <v>Sterner, Ty</v>
          </cell>
        </row>
        <row r="11136">
          <cell r="C11136">
            <v>623174</v>
          </cell>
          <cell r="M11136" t="str">
            <v>2B</v>
          </cell>
          <cell r="O11136" t="str">
            <v>Stevens, River</v>
          </cell>
        </row>
        <row r="11137">
          <cell r="C11137">
            <v>548361</v>
          </cell>
          <cell r="M11137" t="str">
            <v>2B</v>
          </cell>
          <cell r="O11137" t="str">
            <v>Stevenson, Casey</v>
          </cell>
        </row>
        <row r="11138">
          <cell r="C11138">
            <v>664057</v>
          </cell>
          <cell r="M11138" t="str">
            <v>OF</v>
          </cell>
          <cell r="O11138" t="str">
            <v>Stevenson, Andrew</v>
          </cell>
        </row>
        <row r="11139">
          <cell r="C11139">
            <v>455755</v>
          </cell>
          <cell r="M11139" t="str">
            <v>C</v>
          </cell>
          <cell r="O11139" t="str">
            <v>Stewart, Chris</v>
          </cell>
        </row>
        <row r="11140">
          <cell r="C11140">
            <v>456655</v>
          </cell>
          <cell r="M11140" t="str">
            <v>3B</v>
          </cell>
          <cell r="O11140" t="str">
            <v>Stewart, Ian</v>
          </cell>
        </row>
        <row r="11141">
          <cell r="C11141">
            <v>543819</v>
          </cell>
          <cell r="M11141" t="str">
            <v>P</v>
          </cell>
          <cell r="O11141" t="str">
            <v>Stewart, Zach</v>
          </cell>
        </row>
        <row r="11142">
          <cell r="C11142">
            <v>572163</v>
          </cell>
          <cell r="M11142" t="str">
            <v>P</v>
          </cell>
          <cell r="O11142" t="str">
            <v>Stewart, Ethan</v>
          </cell>
        </row>
        <row r="11143">
          <cell r="C11143">
            <v>592779</v>
          </cell>
          <cell r="M11143" t="str">
            <v>P</v>
          </cell>
          <cell r="O11143" t="str">
            <v>Stewart, Brock</v>
          </cell>
        </row>
        <row r="11144">
          <cell r="C11144">
            <v>621466</v>
          </cell>
          <cell r="M11144" t="str">
            <v>CF</v>
          </cell>
          <cell r="O11144" t="str">
            <v>Stewart, D.J.</v>
          </cell>
        </row>
        <row r="11145">
          <cell r="C11145">
            <v>621514</v>
          </cell>
          <cell r="M11145" t="str">
            <v>OF</v>
          </cell>
          <cell r="O11145" t="str">
            <v>Stewart, Christin</v>
          </cell>
        </row>
        <row r="11146">
          <cell r="C11146">
            <v>640464</v>
          </cell>
          <cell r="M11146" t="str">
            <v>P</v>
          </cell>
          <cell r="O11146" t="str">
            <v>Stewart, Kohl</v>
          </cell>
        </row>
        <row r="11147">
          <cell r="C11147">
            <v>657009</v>
          </cell>
          <cell r="M11147" t="str">
            <v>P</v>
          </cell>
          <cell r="O11147" t="str">
            <v>Stewart, Devon</v>
          </cell>
        </row>
        <row r="11148">
          <cell r="C11148">
            <v>663489</v>
          </cell>
          <cell r="M11148" t="str">
            <v>P</v>
          </cell>
          <cell r="O11148" t="str">
            <v>Stewart, Will</v>
          </cell>
        </row>
        <row r="11149">
          <cell r="C11149">
            <v>641288</v>
          </cell>
          <cell r="M11149" t="str">
            <v>C</v>
          </cell>
          <cell r="O11149" t="str">
            <v>Sthormes, Andres</v>
          </cell>
        </row>
        <row r="11150">
          <cell r="C11150">
            <v>642107</v>
          </cell>
          <cell r="M11150" t="str">
            <v>P</v>
          </cell>
          <cell r="O11150" t="str">
            <v>Stiffler, Ian</v>
          </cell>
        </row>
        <row r="11151">
          <cell r="C11151">
            <v>663419</v>
          </cell>
          <cell r="M11151" t="str">
            <v>P</v>
          </cell>
          <cell r="O11151" t="str">
            <v>Stillman, Will</v>
          </cell>
        </row>
        <row r="11152">
          <cell r="C11152">
            <v>572166</v>
          </cell>
          <cell r="M11152" t="str">
            <v>P</v>
          </cell>
          <cell r="O11152" t="str">
            <v>Stilson, John</v>
          </cell>
        </row>
        <row r="11153">
          <cell r="C11153">
            <v>642109</v>
          </cell>
          <cell r="M11153" t="str">
            <v>P</v>
          </cell>
          <cell r="O11153" t="str">
            <v>Stinnett, Jake</v>
          </cell>
        </row>
        <row r="11154">
          <cell r="C11154">
            <v>502139</v>
          </cell>
          <cell r="M11154" t="str">
            <v>P</v>
          </cell>
          <cell r="O11154" t="str">
            <v>Stinson, Josh</v>
          </cell>
        </row>
        <row r="11155">
          <cell r="C11155">
            <v>642111</v>
          </cell>
          <cell r="M11155" t="str">
            <v>P</v>
          </cell>
          <cell r="O11155" t="str">
            <v>Stirewalt, Tyler</v>
          </cell>
        </row>
        <row r="11156">
          <cell r="C11156">
            <v>592781</v>
          </cell>
          <cell r="M11156" t="str">
            <v>P</v>
          </cell>
          <cell r="O11156" t="str">
            <v>Stites, Matt</v>
          </cell>
        </row>
        <row r="11157">
          <cell r="C11157">
            <v>666167</v>
          </cell>
          <cell r="M11157" t="str">
            <v>SS</v>
          </cell>
          <cell r="O11157" t="str">
            <v>Stobbe, Cole</v>
          </cell>
        </row>
        <row r="11158">
          <cell r="C11158">
            <v>476594</v>
          </cell>
          <cell r="M11158" t="str">
            <v>P</v>
          </cell>
          <cell r="O11158" t="str">
            <v>Stock, Robert</v>
          </cell>
        </row>
        <row r="11159">
          <cell r="C11159">
            <v>572167</v>
          </cell>
          <cell r="M11159" t="str">
            <v>C</v>
          </cell>
          <cell r="O11159" t="str">
            <v>Stock, Richard</v>
          </cell>
        </row>
        <row r="11160">
          <cell r="C11160">
            <v>572168</v>
          </cell>
          <cell r="M11160" t="str">
            <v>P</v>
          </cell>
          <cell r="O11160" t="str">
            <v>Stoffel, Jason</v>
          </cell>
        </row>
        <row r="11161">
          <cell r="C11161">
            <v>572169</v>
          </cell>
          <cell r="M11161" t="str">
            <v>P</v>
          </cell>
          <cell r="O11161" t="str">
            <v>Stokes, James</v>
          </cell>
        </row>
        <row r="11162">
          <cell r="C11162">
            <v>657011</v>
          </cell>
          <cell r="M11162" t="str">
            <v>LF</v>
          </cell>
          <cell r="O11162" t="str">
            <v>Stokes, Troy</v>
          </cell>
        </row>
        <row r="11163">
          <cell r="C11163">
            <v>621284</v>
          </cell>
          <cell r="M11163" t="str">
            <v>P</v>
          </cell>
          <cell r="O11163" t="str">
            <v>Stone, Dane</v>
          </cell>
        </row>
        <row r="11164">
          <cell r="C11164">
            <v>623359</v>
          </cell>
          <cell r="M11164" t="str">
            <v>P</v>
          </cell>
          <cell r="O11164" t="str">
            <v>Stone, Brad</v>
          </cell>
        </row>
        <row r="11165">
          <cell r="C11165">
            <v>643557</v>
          </cell>
          <cell r="M11165" t="str">
            <v>1B</v>
          </cell>
          <cell r="O11165" t="str">
            <v>Stone, Jake</v>
          </cell>
        </row>
        <row r="11166">
          <cell r="C11166">
            <v>572170</v>
          </cell>
          <cell r="M11166" t="str">
            <v>P</v>
          </cell>
          <cell r="O11166" t="str">
            <v>Stoneburner, Graham</v>
          </cell>
        </row>
        <row r="11167">
          <cell r="C11167">
            <v>623203</v>
          </cell>
          <cell r="M11167" t="str">
            <v>C</v>
          </cell>
          <cell r="O11167" t="str">
            <v>Stoner, Zach</v>
          </cell>
        </row>
        <row r="11168">
          <cell r="C11168">
            <v>623336</v>
          </cell>
          <cell r="M11168" t="str">
            <v>P</v>
          </cell>
          <cell r="O11168" t="str">
            <v>Stoppelman, Lee</v>
          </cell>
        </row>
        <row r="11169">
          <cell r="C11169">
            <v>519322</v>
          </cell>
          <cell r="M11169" t="str">
            <v>P</v>
          </cell>
          <cell r="O11169" t="str">
            <v>Storen, Drew</v>
          </cell>
        </row>
        <row r="11170">
          <cell r="C11170">
            <v>493547</v>
          </cell>
          <cell r="M11170" t="str">
            <v>P</v>
          </cell>
          <cell r="O11170" t="str">
            <v>Storey, Mickey</v>
          </cell>
        </row>
        <row r="11171">
          <cell r="C11171">
            <v>596115</v>
          </cell>
          <cell r="M11171" t="str">
            <v>SS</v>
          </cell>
          <cell r="O11171" t="str">
            <v>Story, Trevor</v>
          </cell>
        </row>
        <row r="11172">
          <cell r="C11172">
            <v>657770</v>
          </cell>
          <cell r="M11172" t="str">
            <v>P</v>
          </cell>
          <cell r="O11172" t="str">
            <v>Stout, Eric</v>
          </cell>
        </row>
        <row r="11173">
          <cell r="C11173">
            <v>665008</v>
          </cell>
          <cell r="M11173" t="str">
            <v>3B</v>
          </cell>
          <cell r="O11173" t="str">
            <v>Stover, Trey</v>
          </cell>
        </row>
        <row r="11174">
          <cell r="C11174">
            <v>543828</v>
          </cell>
          <cell r="M11174" t="str">
            <v>P</v>
          </cell>
          <cell r="O11174" t="str">
            <v>Stowell, Bryce</v>
          </cell>
        </row>
        <row r="11175">
          <cell r="C11175">
            <v>621351</v>
          </cell>
          <cell r="M11175" t="str">
            <v>P</v>
          </cell>
          <cell r="O11175" t="str">
            <v>Strader, Robert</v>
          </cell>
        </row>
        <row r="11176">
          <cell r="C11176">
            <v>605495</v>
          </cell>
          <cell r="M11176" t="str">
            <v>P</v>
          </cell>
          <cell r="O11176" t="str">
            <v>Strahan, Wyatt</v>
          </cell>
        </row>
        <row r="11177">
          <cell r="C11177">
            <v>621381</v>
          </cell>
          <cell r="M11177" t="str">
            <v>P</v>
          </cell>
          <cell r="O11177" t="str">
            <v>Strahm, Matt</v>
          </cell>
        </row>
        <row r="11178">
          <cell r="C11178">
            <v>573185</v>
          </cell>
          <cell r="M11178" t="str">
            <v>P</v>
          </cell>
          <cell r="O11178" t="str">
            <v>Straily, Dan</v>
          </cell>
        </row>
        <row r="11179">
          <cell r="C11179">
            <v>663416</v>
          </cell>
          <cell r="M11179" t="str">
            <v>P</v>
          </cell>
          <cell r="O11179" t="str">
            <v>Strain, Joey</v>
          </cell>
        </row>
        <row r="11180">
          <cell r="C11180">
            <v>643559</v>
          </cell>
          <cell r="M11180" t="str">
            <v>P</v>
          </cell>
          <cell r="O11180" t="str">
            <v>Straka, John</v>
          </cell>
        </row>
        <row r="11181">
          <cell r="C11181">
            <v>544931</v>
          </cell>
          <cell r="M11181" t="str">
            <v>P</v>
          </cell>
          <cell r="O11181" t="str">
            <v>Strasburg, Stephen</v>
          </cell>
        </row>
        <row r="11182">
          <cell r="C11182">
            <v>608717</v>
          </cell>
          <cell r="M11182" t="str">
            <v>P</v>
          </cell>
          <cell r="O11182" t="str">
            <v>Stratton, Chris</v>
          </cell>
        </row>
        <row r="11183">
          <cell r="C11183">
            <v>670615</v>
          </cell>
          <cell r="M11183" t="str">
            <v>SS</v>
          </cell>
          <cell r="O11183" t="str">
            <v>Straub, Tyler</v>
          </cell>
        </row>
        <row r="11184">
          <cell r="C11184">
            <v>595005</v>
          </cell>
          <cell r="M11184" t="str">
            <v>LF</v>
          </cell>
          <cell r="O11184" t="str">
            <v>Strausborger, Ryan</v>
          </cell>
        </row>
        <row r="11185">
          <cell r="C11185">
            <v>664702</v>
          </cell>
          <cell r="M11185" t="str">
            <v>OF</v>
          </cell>
          <cell r="O11185" t="str">
            <v>Straw, Myles</v>
          </cell>
        </row>
        <row r="11186">
          <cell r="C11186">
            <v>670707</v>
          </cell>
          <cell r="M11186" t="str">
            <v>P</v>
          </cell>
          <cell r="O11186" t="str">
            <v>Strecker, Zach</v>
          </cell>
        </row>
        <row r="11187">
          <cell r="C11187">
            <v>434718</v>
          </cell>
          <cell r="M11187" t="str">
            <v>P</v>
          </cell>
          <cell r="O11187" t="str">
            <v>Street, Huston</v>
          </cell>
        </row>
        <row r="11188">
          <cell r="C11188">
            <v>657771</v>
          </cell>
          <cell r="M11188" t="str">
            <v>P</v>
          </cell>
          <cell r="O11188" t="str">
            <v>Street, Sam</v>
          </cell>
        </row>
        <row r="11189">
          <cell r="C11189">
            <v>572172</v>
          </cell>
          <cell r="M11189" t="str">
            <v>P</v>
          </cell>
          <cell r="O11189" t="str">
            <v>Streich, Seth</v>
          </cell>
        </row>
        <row r="11190">
          <cell r="C11190">
            <v>642114</v>
          </cell>
          <cell r="M11190" t="str">
            <v>C</v>
          </cell>
          <cell r="O11190" t="str">
            <v>Strentz, Michael</v>
          </cell>
        </row>
        <row r="11191">
          <cell r="C11191">
            <v>519326</v>
          </cell>
          <cell r="M11191" t="str">
            <v>P</v>
          </cell>
          <cell r="O11191" t="str">
            <v>Strickland, Hunter</v>
          </cell>
        </row>
        <row r="11192">
          <cell r="C11192">
            <v>643560</v>
          </cell>
          <cell r="M11192" t="str">
            <v>2B</v>
          </cell>
          <cell r="O11192" t="str">
            <v>Stringer, Christian</v>
          </cell>
        </row>
        <row r="11193">
          <cell r="C11193">
            <v>548389</v>
          </cell>
          <cell r="M11193" t="str">
            <v>P</v>
          </cell>
          <cell r="O11193" t="str">
            <v>Stripling, Ross</v>
          </cell>
        </row>
        <row r="11194">
          <cell r="C11194">
            <v>519327</v>
          </cell>
          <cell r="M11194" t="str">
            <v>P</v>
          </cell>
          <cell r="O11194" t="str">
            <v>Striz, Nate</v>
          </cell>
        </row>
        <row r="11195">
          <cell r="C11195">
            <v>650327</v>
          </cell>
          <cell r="M11195" t="str">
            <v>P</v>
          </cell>
          <cell r="O11195" t="str">
            <v>Strode, Billy</v>
          </cell>
        </row>
        <row r="11196">
          <cell r="C11196">
            <v>670433</v>
          </cell>
          <cell r="M11196" t="str">
            <v>OF</v>
          </cell>
          <cell r="O11196" t="str">
            <v>Strom, Ian</v>
          </cell>
        </row>
        <row r="11197">
          <cell r="C11197">
            <v>573186</v>
          </cell>
          <cell r="M11197" t="str">
            <v>P</v>
          </cell>
          <cell r="O11197" t="str">
            <v>Stroman, Marcus</v>
          </cell>
        </row>
        <row r="11198">
          <cell r="C11198">
            <v>522848</v>
          </cell>
          <cell r="M11198" t="str">
            <v>2B</v>
          </cell>
          <cell r="O11198" t="str">
            <v>Stromsmoe, Skyler</v>
          </cell>
        </row>
        <row r="11199">
          <cell r="C11199">
            <v>572175</v>
          </cell>
          <cell r="M11199" t="str">
            <v>P</v>
          </cell>
          <cell r="O11199" t="str">
            <v>Strong, Mike</v>
          </cell>
        </row>
        <row r="11200">
          <cell r="C11200">
            <v>663435</v>
          </cell>
          <cell r="M11200" t="str">
            <v>SS</v>
          </cell>
          <cell r="O11200" t="str">
            <v>Strong, Bradley</v>
          </cell>
        </row>
        <row r="11201">
          <cell r="C11201">
            <v>467008</v>
          </cell>
          <cell r="M11201" t="str">
            <v>P</v>
          </cell>
          <cell r="O11201" t="str">
            <v>Strop, Pedro</v>
          </cell>
        </row>
        <row r="11202">
          <cell r="C11202">
            <v>543830</v>
          </cell>
          <cell r="M11202" t="str">
            <v>P</v>
          </cell>
          <cell r="O11202" t="str">
            <v>Stroup, Kyle</v>
          </cell>
        </row>
        <row r="11203">
          <cell r="C11203">
            <v>572177</v>
          </cell>
          <cell r="M11203" t="str">
            <v>P</v>
          </cell>
          <cell r="O11203" t="str">
            <v>Struck, Nick</v>
          </cell>
        </row>
        <row r="11204">
          <cell r="C11204">
            <v>650743</v>
          </cell>
          <cell r="M11204" t="str">
            <v>P</v>
          </cell>
          <cell r="O11204" t="str">
            <v>Strzalka, Artur</v>
          </cell>
        </row>
        <row r="11205">
          <cell r="C11205">
            <v>642117</v>
          </cell>
          <cell r="M11205" t="str">
            <v>CF</v>
          </cell>
          <cell r="O11205" t="str">
            <v>Stuart, Champ</v>
          </cell>
        </row>
        <row r="11206">
          <cell r="C11206">
            <v>658318</v>
          </cell>
          <cell r="M11206" t="str">
            <v>P</v>
          </cell>
          <cell r="O11206" t="str">
            <v>Stuart, Dylan</v>
          </cell>
        </row>
        <row r="11207">
          <cell r="C11207">
            <v>605496</v>
          </cell>
          <cell r="M11207" t="str">
            <v>P</v>
          </cell>
          <cell r="O11207" t="str">
            <v>Stubblefield, Gandy</v>
          </cell>
        </row>
        <row r="11208">
          <cell r="C11208">
            <v>642118</v>
          </cell>
          <cell r="M11208" t="str">
            <v>P</v>
          </cell>
          <cell r="O11208" t="str">
            <v>Stubblefield, Tyler</v>
          </cell>
        </row>
        <row r="11209">
          <cell r="C11209">
            <v>453211</v>
          </cell>
          <cell r="M11209" t="str">
            <v>CF</v>
          </cell>
          <cell r="O11209" t="str">
            <v>Stubbs, Drew</v>
          </cell>
        </row>
        <row r="11210">
          <cell r="C11210">
            <v>573187</v>
          </cell>
          <cell r="M11210" t="str">
            <v>1B</v>
          </cell>
          <cell r="O11210" t="str">
            <v>Stubbs, Cody</v>
          </cell>
        </row>
        <row r="11211">
          <cell r="C11211">
            <v>596117</v>
          </cell>
          <cell r="M11211" t="str">
            <v>C</v>
          </cell>
          <cell r="O11211" t="str">
            <v>Stubbs, Garrett</v>
          </cell>
        </row>
        <row r="11212">
          <cell r="C11212">
            <v>670380</v>
          </cell>
          <cell r="M11212" t="str">
            <v>OF</v>
          </cell>
          <cell r="O11212" t="str">
            <v>Studdard, Granger</v>
          </cell>
        </row>
        <row r="11213">
          <cell r="C11213">
            <v>642119</v>
          </cell>
          <cell r="M11213" t="str">
            <v>P</v>
          </cell>
          <cell r="O11213" t="str">
            <v>Stull, Cody</v>
          </cell>
        </row>
        <row r="11214">
          <cell r="C11214">
            <v>445590</v>
          </cell>
          <cell r="M11214" t="str">
            <v>P</v>
          </cell>
          <cell r="O11214" t="str">
            <v>Stults, Eric</v>
          </cell>
        </row>
        <row r="11215">
          <cell r="C11215">
            <v>621385</v>
          </cell>
          <cell r="M11215" t="str">
            <v>P</v>
          </cell>
          <cell r="O11215" t="str">
            <v>Stumpf, Daniel</v>
          </cell>
        </row>
        <row r="11216">
          <cell r="C11216">
            <v>669279</v>
          </cell>
          <cell r="M11216" t="str">
            <v>C</v>
          </cell>
          <cell r="O11216" t="str">
            <v>Stupienski, Gavin</v>
          </cell>
        </row>
        <row r="11217">
          <cell r="C11217">
            <v>573188</v>
          </cell>
          <cell r="M11217" t="str">
            <v>P</v>
          </cell>
          <cell r="O11217" t="str">
            <v>Sturdevant, Tyler</v>
          </cell>
        </row>
        <row r="11218">
          <cell r="C11218">
            <v>657017</v>
          </cell>
          <cell r="M11218" t="str">
            <v>CF</v>
          </cell>
          <cell r="O11218" t="str">
            <v>Sturgeon, Cole</v>
          </cell>
        </row>
        <row r="11219">
          <cell r="C11219">
            <v>621406</v>
          </cell>
          <cell r="M11219" t="str">
            <v>P</v>
          </cell>
          <cell r="O11219" t="str">
            <v>Stutzman, Sean</v>
          </cell>
        </row>
        <row r="11220">
          <cell r="C11220">
            <v>500235</v>
          </cell>
          <cell r="M11220" t="str">
            <v>2B</v>
          </cell>
          <cell r="O11220" t="str">
            <v>Suarez, Cesar</v>
          </cell>
        </row>
        <row r="11221">
          <cell r="C11221">
            <v>544150</v>
          </cell>
          <cell r="M11221" t="str">
            <v>P</v>
          </cell>
          <cell r="O11221" t="str">
            <v>Suarez, Albert</v>
          </cell>
        </row>
        <row r="11222">
          <cell r="C11222">
            <v>553993</v>
          </cell>
          <cell r="M11222" t="str">
            <v>3B</v>
          </cell>
          <cell r="O11222" t="str">
            <v>Suarez, Eugenio</v>
          </cell>
        </row>
        <row r="11223">
          <cell r="C11223">
            <v>600979</v>
          </cell>
          <cell r="M11223" t="str">
            <v>C</v>
          </cell>
          <cell r="O11223" t="str">
            <v>Suarez, Alixon</v>
          </cell>
        </row>
        <row r="11224">
          <cell r="C11224">
            <v>605498</v>
          </cell>
          <cell r="M11224" t="str">
            <v>P</v>
          </cell>
          <cell r="O11224" t="str">
            <v>Suarez, Andrew</v>
          </cell>
        </row>
        <row r="11225">
          <cell r="C11225">
            <v>623491</v>
          </cell>
          <cell r="M11225" t="str">
            <v>P</v>
          </cell>
          <cell r="O11225" t="str">
            <v>Suarez, Benny</v>
          </cell>
        </row>
        <row r="11226">
          <cell r="C11226">
            <v>624133</v>
          </cell>
          <cell r="M11226" t="str">
            <v>P</v>
          </cell>
          <cell r="O11226" t="str">
            <v>Suarez, Ranger</v>
          </cell>
        </row>
        <row r="11227">
          <cell r="C11227">
            <v>640466</v>
          </cell>
          <cell r="M11227" t="str">
            <v>P</v>
          </cell>
          <cell r="O11227" t="str">
            <v>Suarez, Michael</v>
          </cell>
        </row>
        <row r="11228">
          <cell r="C11228">
            <v>650848</v>
          </cell>
          <cell r="M11228" t="str">
            <v>SS</v>
          </cell>
          <cell r="O11228" t="str">
            <v>Suarez, Felix</v>
          </cell>
        </row>
        <row r="11229">
          <cell r="C11229">
            <v>650974</v>
          </cell>
          <cell r="M11229" t="str">
            <v>C</v>
          </cell>
          <cell r="O11229" t="str">
            <v>Suarez, Jose</v>
          </cell>
        </row>
        <row r="11230">
          <cell r="C11230">
            <v>650975</v>
          </cell>
          <cell r="M11230" t="str">
            <v>P</v>
          </cell>
          <cell r="O11230" t="str">
            <v>Suarez, Sergio</v>
          </cell>
        </row>
        <row r="11231">
          <cell r="C11231">
            <v>655985</v>
          </cell>
          <cell r="M11231" t="str">
            <v>C</v>
          </cell>
          <cell r="O11231" t="str">
            <v>Suarez, Ronaldo</v>
          </cell>
        </row>
        <row r="11232">
          <cell r="C11232">
            <v>660761</v>
          </cell>
          <cell r="M11232" t="str">
            <v>P</v>
          </cell>
          <cell r="O11232" t="str">
            <v>Suarez, Jose</v>
          </cell>
        </row>
        <row r="11233">
          <cell r="C11233">
            <v>663505</v>
          </cell>
          <cell r="M11233" t="str">
            <v>P</v>
          </cell>
          <cell r="O11233" t="str">
            <v>Suarez, Gilbert</v>
          </cell>
        </row>
        <row r="11234">
          <cell r="C11234">
            <v>665945</v>
          </cell>
          <cell r="M11234" t="str">
            <v>SS</v>
          </cell>
          <cell r="O11234" t="str">
            <v>Suarez, Kervin</v>
          </cell>
        </row>
        <row r="11235">
          <cell r="C11235">
            <v>665980</v>
          </cell>
          <cell r="M11235" t="str">
            <v>P</v>
          </cell>
          <cell r="O11235" t="str">
            <v>Suarez, Willian</v>
          </cell>
        </row>
        <row r="11236">
          <cell r="C11236">
            <v>622433</v>
          </cell>
          <cell r="M11236" t="str">
            <v>P</v>
          </cell>
          <cell r="O11236" t="str">
            <v>Suazo, Randinson</v>
          </cell>
        </row>
        <row r="11237">
          <cell r="C11237">
            <v>622395</v>
          </cell>
          <cell r="M11237" t="str">
            <v>C</v>
          </cell>
          <cell r="O11237" t="str">
            <v>Subero, Luis</v>
          </cell>
        </row>
        <row r="11238">
          <cell r="C11238">
            <v>655369</v>
          </cell>
          <cell r="M11238" t="str">
            <v>RF</v>
          </cell>
          <cell r="O11238" t="str">
            <v>Subero, Geovanny</v>
          </cell>
        </row>
        <row r="11239">
          <cell r="C11239">
            <v>657019</v>
          </cell>
          <cell r="M11239" t="str">
            <v>RF</v>
          </cell>
          <cell r="O11239" t="str">
            <v>Suchy, Michael</v>
          </cell>
        </row>
        <row r="11240">
          <cell r="C11240">
            <v>491696</v>
          </cell>
          <cell r="M11240" t="str">
            <v>C</v>
          </cell>
          <cell r="O11240" t="str">
            <v>Sucre, Jesus</v>
          </cell>
        </row>
        <row r="11241">
          <cell r="C11241">
            <v>570780</v>
          </cell>
          <cell r="M11241" t="str">
            <v>P</v>
          </cell>
          <cell r="O11241" t="str">
            <v>Suero, Bruedlin</v>
          </cell>
        </row>
        <row r="11242">
          <cell r="C11242">
            <v>593833</v>
          </cell>
          <cell r="M11242" t="str">
            <v>P</v>
          </cell>
          <cell r="O11242" t="str">
            <v>Suero, Wander</v>
          </cell>
        </row>
        <row r="11243">
          <cell r="C11243">
            <v>642404</v>
          </cell>
          <cell r="M11243" t="str">
            <v>CF</v>
          </cell>
          <cell r="O11243" t="str">
            <v>Suero, Daniel</v>
          </cell>
        </row>
        <row r="11244">
          <cell r="C11244">
            <v>664281</v>
          </cell>
          <cell r="M11244" t="str">
            <v>P</v>
          </cell>
          <cell r="O11244" t="str">
            <v>Suero, Cristopher</v>
          </cell>
        </row>
        <row r="11245">
          <cell r="C11245">
            <v>592784</v>
          </cell>
          <cell r="M11245" t="str">
            <v>P</v>
          </cell>
          <cell r="O11245" t="str">
            <v>Suggs, Colby</v>
          </cell>
        </row>
        <row r="11246">
          <cell r="C11246">
            <v>650443</v>
          </cell>
          <cell r="M11246" t="str">
            <v>3B</v>
          </cell>
          <cell r="O11246" t="str">
            <v>Sugilio, Andy</v>
          </cell>
        </row>
        <row r="11247">
          <cell r="C11247">
            <v>605499</v>
          </cell>
          <cell r="M11247" t="str">
            <v>OF</v>
          </cell>
          <cell r="O11247" t="str">
            <v>Suiter, Michael</v>
          </cell>
        </row>
        <row r="11248">
          <cell r="C11248">
            <v>607088</v>
          </cell>
          <cell r="M11248" t="str">
            <v>OF</v>
          </cell>
          <cell r="O11248" t="str">
            <v>Suiter, Jerrick</v>
          </cell>
        </row>
        <row r="11249">
          <cell r="C11249">
            <v>543833</v>
          </cell>
          <cell r="M11249" t="str">
            <v>P</v>
          </cell>
          <cell r="O11249" t="str">
            <v>Sulbaran, J.C.</v>
          </cell>
        </row>
        <row r="11250">
          <cell r="C11250">
            <v>606246</v>
          </cell>
          <cell r="M11250" t="str">
            <v>P</v>
          </cell>
          <cell r="O11250" t="str">
            <v>Sulbaran, Miguel</v>
          </cell>
        </row>
        <row r="11251">
          <cell r="C11251">
            <v>668578</v>
          </cell>
          <cell r="M11251" t="str">
            <v>OF</v>
          </cell>
          <cell r="O11251" t="str">
            <v>Sulbaran, Jose</v>
          </cell>
        </row>
        <row r="11252">
          <cell r="C11252">
            <v>572179</v>
          </cell>
          <cell r="M11252" t="str">
            <v>P</v>
          </cell>
          <cell r="O11252" t="str">
            <v>Sullivan, Jerry</v>
          </cell>
        </row>
        <row r="11253">
          <cell r="C11253">
            <v>650751</v>
          </cell>
          <cell r="M11253" t="str">
            <v>P</v>
          </cell>
          <cell r="O11253" t="str">
            <v>Sullivan, Enmanuel</v>
          </cell>
        </row>
        <row r="11254">
          <cell r="C11254">
            <v>657020</v>
          </cell>
          <cell r="M11254" t="str">
            <v>CF</v>
          </cell>
          <cell r="O11254" t="str">
            <v>Sullivan, Zach</v>
          </cell>
        </row>
        <row r="11255">
          <cell r="C11255">
            <v>657772</v>
          </cell>
          <cell r="M11255" t="str">
            <v>P</v>
          </cell>
          <cell r="O11255" t="str">
            <v>Sullivan, Michael</v>
          </cell>
        </row>
        <row r="11256">
          <cell r="C11256">
            <v>664867</v>
          </cell>
          <cell r="M11256" t="str">
            <v>OF</v>
          </cell>
          <cell r="O11256" t="str">
            <v>Sullivan, Tyler</v>
          </cell>
        </row>
        <row r="11257">
          <cell r="C11257">
            <v>664954</v>
          </cell>
          <cell r="M11257" t="str">
            <v>C</v>
          </cell>
          <cell r="O11257" t="str">
            <v>Sullivan, Brett</v>
          </cell>
        </row>
        <row r="11258">
          <cell r="C11258">
            <v>642121</v>
          </cell>
          <cell r="M11258" t="str">
            <v>P</v>
          </cell>
          <cell r="O11258" t="str">
            <v>Sulser, Cole</v>
          </cell>
        </row>
        <row r="11259">
          <cell r="C11259">
            <v>543836</v>
          </cell>
          <cell r="M11259" t="str">
            <v>P</v>
          </cell>
          <cell r="O11259" t="str">
            <v>Summers, Matt</v>
          </cell>
        </row>
        <row r="11260">
          <cell r="C11260">
            <v>643562</v>
          </cell>
          <cell r="M11260" t="str">
            <v>C</v>
          </cell>
          <cell r="O11260" t="str">
            <v>Sumner, Kale</v>
          </cell>
        </row>
        <row r="11261">
          <cell r="C11261">
            <v>670468</v>
          </cell>
          <cell r="M11261" t="str">
            <v>OF</v>
          </cell>
          <cell r="O11261" t="str">
            <v>Sundberg, Jack</v>
          </cell>
        </row>
        <row r="11262">
          <cell r="C11262">
            <v>621497</v>
          </cell>
          <cell r="M11262" t="str">
            <v>C</v>
          </cell>
          <cell r="O11262" t="str">
            <v>Sunde, Brett</v>
          </cell>
        </row>
        <row r="11263">
          <cell r="C11263">
            <v>660522</v>
          </cell>
          <cell r="M11263" t="str">
            <v>P</v>
          </cell>
          <cell r="O11263" t="str">
            <v>Suniaga, Carlos</v>
          </cell>
        </row>
        <row r="11264">
          <cell r="C11264">
            <v>657022</v>
          </cell>
          <cell r="M11264" t="str">
            <v>P</v>
          </cell>
          <cell r="O11264" t="str">
            <v>Supak, Trey</v>
          </cell>
        </row>
        <row r="11265">
          <cell r="C11265">
            <v>622450</v>
          </cell>
          <cell r="M11265" t="str">
            <v>P</v>
          </cell>
          <cell r="O11265" t="str">
            <v>Suriel, Starlyn</v>
          </cell>
        </row>
        <row r="11266">
          <cell r="C11266">
            <v>665984</v>
          </cell>
          <cell r="M11266" t="str">
            <v>P</v>
          </cell>
          <cell r="O11266" t="str">
            <v>Suriel, Edison</v>
          </cell>
        </row>
        <row r="11267">
          <cell r="C11267">
            <v>474668</v>
          </cell>
          <cell r="M11267" t="str">
            <v>P</v>
          </cell>
          <cell r="O11267" t="str">
            <v>Surkamp, Eric</v>
          </cell>
        </row>
        <row r="11268">
          <cell r="C11268">
            <v>670469</v>
          </cell>
          <cell r="M11268" t="str">
            <v>P</v>
          </cell>
          <cell r="O11268" t="str">
            <v>Surrey, Elliot</v>
          </cell>
        </row>
        <row r="11269">
          <cell r="C11269">
            <v>664133</v>
          </cell>
          <cell r="M11269" t="str">
            <v>CF</v>
          </cell>
          <cell r="O11269" t="str">
            <v>Survance, Kyle</v>
          </cell>
        </row>
        <row r="11270">
          <cell r="C11270">
            <v>572180</v>
          </cell>
          <cell r="M11270" t="str">
            <v>C</v>
          </cell>
          <cell r="O11270" t="str">
            <v>Susac, Andrew</v>
          </cell>
        </row>
        <row r="11271">
          <cell r="C11271">
            <v>519330</v>
          </cell>
          <cell r="M11271" t="str">
            <v>OF</v>
          </cell>
          <cell r="O11271" t="str">
            <v>Susdorf, Steve</v>
          </cell>
        </row>
        <row r="11272">
          <cell r="C11272">
            <v>608718</v>
          </cell>
          <cell r="M11272" t="str">
            <v>P</v>
          </cell>
          <cell r="O11272" t="str">
            <v>Suter, Brent</v>
          </cell>
        </row>
        <row r="11273">
          <cell r="C11273">
            <v>472544</v>
          </cell>
          <cell r="M11273" t="str">
            <v>1B</v>
          </cell>
          <cell r="O11273" t="str">
            <v>Sutherland, David</v>
          </cell>
        </row>
        <row r="11274">
          <cell r="C11274">
            <v>669261</v>
          </cell>
          <cell r="M11274" t="str">
            <v>DH</v>
          </cell>
          <cell r="O11274" t="str">
            <v>Suwinski, Jack</v>
          </cell>
        </row>
        <row r="11275">
          <cell r="C11275">
            <v>400085</v>
          </cell>
          <cell r="M11275" t="str">
            <v>CF</v>
          </cell>
          <cell r="O11275" t="str">
            <v>Suzuki, Ichiro</v>
          </cell>
        </row>
        <row r="11276">
          <cell r="C11276">
            <v>435559</v>
          </cell>
          <cell r="M11276" t="str">
            <v>C</v>
          </cell>
          <cell r="O11276" t="str">
            <v>Suzuki, Kurt</v>
          </cell>
        </row>
        <row r="11277">
          <cell r="C11277">
            <v>543838</v>
          </cell>
          <cell r="M11277" t="str">
            <v>P</v>
          </cell>
          <cell r="O11277" t="str">
            <v>Swagerty, Jordan</v>
          </cell>
        </row>
        <row r="11278">
          <cell r="C11278">
            <v>592787</v>
          </cell>
          <cell r="M11278" t="str">
            <v>1B</v>
          </cell>
          <cell r="O11278" t="str">
            <v>Swanner, Will</v>
          </cell>
        </row>
        <row r="11279">
          <cell r="C11279">
            <v>642123</v>
          </cell>
          <cell r="M11279" t="str">
            <v>P</v>
          </cell>
          <cell r="O11279" t="str">
            <v>Swanner, Michael</v>
          </cell>
        </row>
        <row r="11280">
          <cell r="C11280">
            <v>621020</v>
          </cell>
          <cell r="M11280" t="str">
            <v>SS</v>
          </cell>
          <cell r="O11280" t="str">
            <v>Swanson, Dansby</v>
          </cell>
        </row>
        <row r="11281">
          <cell r="C11281">
            <v>642124</v>
          </cell>
          <cell r="M11281" t="str">
            <v>P</v>
          </cell>
          <cell r="O11281" t="str">
            <v>Swanson, Cole</v>
          </cell>
        </row>
        <row r="11282">
          <cell r="C11282">
            <v>657024</v>
          </cell>
          <cell r="M11282" t="str">
            <v>P</v>
          </cell>
          <cell r="O11282" t="str">
            <v>Swanson, Erik</v>
          </cell>
        </row>
        <row r="11283">
          <cell r="C11283">
            <v>664161</v>
          </cell>
          <cell r="M11283" t="str">
            <v>P</v>
          </cell>
          <cell r="O11283" t="str">
            <v>Swarmer, Matt</v>
          </cell>
        </row>
        <row r="11284">
          <cell r="C11284">
            <v>461872</v>
          </cell>
          <cell r="M11284" t="str">
            <v>P</v>
          </cell>
          <cell r="O11284" t="str">
            <v>Swarzak, Anthony</v>
          </cell>
        </row>
        <row r="11285">
          <cell r="C11285">
            <v>543839</v>
          </cell>
          <cell r="M11285" t="str">
            <v>OF</v>
          </cell>
          <cell r="O11285" t="str">
            <v>Swauger, Chris</v>
          </cell>
        </row>
        <row r="11286">
          <cell r="C11286">
            <v>642125</v>
          </cell>
          <cell r="M11286" t="str">
            <v>OF</v>
          </cell>
          <cell r="O11286" t="str">
            <v>Sweaney, Jake</v>
          </cell>
        </row>
        <row r="11287">
          <cell r="C11287">
            <v>435220</v>
          </cell>
          <cell r="M11287" t="str">
            <v>RF</v>
          </cell>
          <cell r="O11287" t="str">
            <v>Sweeney, Ryan</v>
          </cell>
        </row>
        <row r="11288">
          <cell r="C11288">
            <v>572182</v>
          </cell>
          <cell r="M11288" t="str">
            <v>OF</v>
          </cell>
          <cell r="O11288" t="str">
            <v>Sweeney, Darnell</v>
          </cell>
        </row>
        <row r="11289">
          <cell r="C11289">
            <v>665075</v>
          </cell>
          <cell r="M11289" t="str">
            <v>1B</v>
          </cell>
          <cell r="O11289" t="str">
            <v>Sweeney, Kane</v>
          </cell>
        </row>
        <row r="11290">
          <cell r="C11290">
            <v>669178</v>
          </cell>
          <cell r="M11290" t="str">
            <v>P</v>
          </cell>
          <cell r="O11290" t="str">
            <v>Sweeney, Nathan</v>
          </cell>
        </row>
        <row r="11291">
          <cell r="C11291">
            <v>621456</v>
          </cell>
          <cell r="M11291" t="str">
            <v>OF</v>
          </cell>
          <cell r="O11291" t="str">
            <v>Sweet, Daniel</v>
          </cell>
        </row>
        <row r="11292">
          <cell r="C11292">
            <v>670710</v>
          </cell>
          <cell r="M11292" t="str">
            <v>P</v>
          </cell>
          <cell r="O11292" t="str">
            <v>Sweet, Austin</v>
          </cell>
        </row>
        <row r="11293">
          <cell r="C11293">
            <v>642126</v>
          </cell>
          <cell r="M11293" t="str">
            <v>3B</v>
          </cell>
          <cell r="O11293" t="str">
            <v>Swick, Kevin</v>
          </cell>
        </row>
        <row r="11294">
          <cell r="C11294">
            <v>608083</v>
          </cell>
          <cell r="M11294" t="str">
            <v>SS</v>
          </cell>
          <cell r="O11294" t="str">
            <v>Swift, Jimmy</v>
          </cell>
        </row>
        <row r="11295">
          <cell r="C11295">
            <v>596119</v>
          </cell>
          <cell r="M11295" t="str">
            <v>LF</v>
          </cell>
          <cell r="O11295" t="str">
            <v>Swihart, Blake</v>
          </cell>
        </row>
        <row r="11296">
          <cell r="C11296">
            <v>572183</v>
          </cell>
          <cell r="M11296" t="str">
            <v>P</v>
          </cell>
          <cell r="O11296" t="str">
            <v>Swilley, Matthew</v>
          </cell>
        </row>
        <row r="11297">
          <cell r="C11297">
            <v>669103</v>
          </cell>
          <cell r="M11297" t="str">
            <v>3B</v>
          </cell>
          <cell r="O11297" t="str">
            <v>Swilling, Hunter</v>
          </cell>
        </row>
        <row r="11298">
          <cell r="C11298">
            <v>608719</v>
          </cell>
          <cell r="M11298" t="str">
            <v>C</v>
          </cell>
          <cell r="O11298" t="str">
            <v>Swim, Alex</v>
          </cell>
        </row>
        <row r="11299">
          <cell r="C11299">
            <v>665325</v>
          </cell>
          <cell r="M11299" t="str">
            <v>2B</v>
          </cell>
          <cell r="O11299" t="str">
            <v>Swirchak, Josh</v>
          </cell>
        </row>
        <row r="11300">
          <cell r="C11300">
            <v>430897</v>
          </cell>
          <cell r="M11300" t="str">
            <v>1B</v>
          </cell>
          <cell r="O11300" t="str">
            <v>Swisher, Nick</v>
          </cell>
        </row>
        <row r="11301">
          <cell r="C11301">
            <v>573192</v>
          </cell>
          <cell r="M11301" t="str">
            <v>P</v>
          </cell>
          <cell r="O11301" t="str">
            <v>Swynenberg, Matt</v>
          </cell>
        </row>
        <row r="11302">
          <cell r="C11302">
            <v>623146</v>
          </cell>
          <cell r="M11302" t="str">
            <v>2B</v>
          </cell>
          <cell r="O11302" t="str">
            <v>Sy, Jeremy</v>
          </cell>
        </row>
        <row r="11303">
          <cell r="C11303">
            <v>642128</v>
          </cell>
          <cell r="M11303" t="str">
            <v>P</v>
          </cell>
          <cell r="O11303" t="str">
            <v>Sylvester, Derrick</v>
          </cell>
        </row>
        <row r="11304">
          <cell r="C11304">
            <v>592789</v>
          </cell>
          <cell r="M11304" t="str">
            <v>P</v>
          </cell>
          <cell r="O11304" t="str">
            <v>Syndergaard, Noah</v>
          </cell>
        </row>
        <row r="11305">
          <cell r="C11305">
            <v>671035</v>
          </cell>
          <cell r="M11305" t="str">
            <v>C</v>
          </cell>
          <cell r="O11305" t="str">
            <v>Synek, Boomer</v>
          </cell>
        </row>
        <row r="11306">
          <cell r="C11306">
            <v>663378</v>
          </cell>
          <cell r="M11306" t="str">
            <v>P</v>
          </cell>
          <cell r="O11306" t="str">
            <v>Szapucki, Thomas</v>
          </cell>
        </row>
        <row r="11307">
          <cell r="C11307">
            <v>519333</v>
          </cell>
          <cell r="M11307" t="str">
            <v>LF</v>
          </cell>
          <cell r="O11307" t="str">
            <v>Szczur, Matt</v>
          </cell>
        </row>
        <row r="11308">
          <cell r="C11308">
            <v>630241</v>
          </cell>
          <cell r="M11308" t="str">
            <v>P</v>
          </cell>
          <cell r="O11308" t="str">
            <v>Szkutnik, Trent</v>
          </cell>
        </row>
        <row r="11309">
          <cell r="C11309">
            <v>669230</v>
          </cell>
          <cell r="M11309" t="str">
            <v>P</v>
          </cell>
          <cell r="O11309" t="str">
            <v>Szynski, Skylar</v>
          </cell>
        </row>
        <row r="11310">
          <cell r="C11310">
            <v>650809</v>
          </cell>
          <cell r="M11310" t="str">
            <v>OF</v>
          </cell>
          <cell r="O11310" t="str">
            <v>Tabares, Yorbys</v>
          </cell>
        </row>
        <row r="11311">
          <cell r="C11311">
            <v>467798</v>
          </cell>
          <cell r="M11311" t="str">
            <v>OF</v>
          </cell>
          <cell r="O11311" t="str">
            <v>Tabata, Jose</v>
          </cell>
        </row>
        <row r="11312">
          <cell r="C11312">
            <v>500782</v>
          </cell>
          <cell r="M11312" t="str">
            <v>P</v>
          </cell>
          <cell r="O11312" t="str">
            <v>Tabata, Marcos</v>
          </cell>
        </row>
        <row r="11313">
          <cell r="C11313">
            <v>666681</v>
          </cell>
          <cell r="M11313" t="str">
            <v>2B</v>
          </cell>
          <cell r="O11313" t="str">
            <v>Tademo, Victor</v>
          </cell>
        </row>
        <row r="11314">
          <cell r="C11314">
            <v>547185</v>
          </cell>
          <cell r="M11314" t="str">
            <v>P</v>
          </cell>
          <cell r="O11314" t="str">
            <v>Tago, Peter</v>
          </cell>
        </row>
        <row r="11315">
          <cell r="C11315">
            <v>607369</v>
          </cell>
          <cell r="M11315" t="str">
            <v>RF</v>
          </cell>
          <cell r="O11315" t="str">
            <v>Taijeron, Travis</v>
          </cell>
        </row>
        <row r="11316">
          <cell r="C11316">
            <v>592791</v>
          </cell>
          <cell r="M11316" t="str">
            <v>P</v>
          </cell>
          <cell r="O11316" t="str">
            <v>Taillon, Jameson</v>
          </cell>
        </row>
        <row r="11317">
          <cell r="C11317">
            <v>649963</v>
          </cell>
          <cell r="M11317" t="str">
            <v>P</v>
          </cell>
          <cell r="O11317" t="str">
            <v>Takahashi, Bo</v>
          </cell>
        </row>
        <row r="11318">
          <cell r="C11318">
            <v>645037</v>
          </cell>
          <cell r="M11318" t="str">
            <v>C</v>
          </cell>
          <cell r="O11318" t="str">
            <v>Taladay, Chris</v>
          </cell>
        </row>
        <row r="11319">
          <cell r="C11319">
            <v>645259</v>
          </cell>
          <cell r="M11319" t="str">
            <v>CF</v>
          </cell>
          <cell r="O11319" t="str">
            <v>Talavera, Carlos</v>
          </cell>
        </row>
        <row r="11320">
          <cell r="C11320">
            <v>643563</v>
          </cell>
          <cell r="M11320" t="str">
            <v>P</v>
          </cell>
          <cell r="O11320" t="str">
            <v>Talley, Christian</v>
          </cell>
        </row>
        <row r="11321">
          <cell r="C11321">
            <v>656129</v>
          </cell>
          <cell r="M11321" t="str">
            <v>C</v>
          </cell>
          <cell r="O11321" t="str">
            <v>Talley, Chris</v>
          </cell>
        </row>
        <row r="11322">
          <cell r="C11322">
            <v>658474</v>
          </cell>
          <cell r="M11322" t="str">
            <v>P</v>
          </cell>
          <cell r="O11322" t="str">
            <v>Talley, Ryan</v>
          </cell>
        </row>
        <row r="11323">
          <cell r="C11323">
            <v>624009</v>
          </cell>
          <cell r="M11323" t="str">
            <v>LF</v>
          </cell>
          <cell r="O11323" t="str">
            <v>Talos, Felipe</v>
          </cell>
        </row>
        <row r="11324">
          <cell r="C11324">
            <v>595008</v>
          </cell>
          <cell r="M11324" t="str">
            <v>2B</v>
          </cell>
          <cell r="O11324" t="str">
            <v>Tam Sing, Trace</v>
          </cell>
        </row>
        <row r="11325">
          <cell r="C11325">
            <v>669795</v>
          </cell>
          <cell r="M11325" t="str">
            <v>P</v>
          </cell>
          <cell r="O11325" t="str">
            <v>Tamares, Jefry</v>
          </cell>
        </row>
        <row r="11326">
          <cell r="C11326">
            <v>606182</v>
          </cell>
          <cell r="M11326" t="str">
            <v>P</v>
          </cell>
          <cell r="O11326" t="str">
            <v>Tamarez, Albert</v>
          </cell>
        </row>
        <row r="11327">
          <cell r="C11327">
            <v>606330</v>
          </cell>
          <cell r="M11327" t="str">
            <v>3B</v>
          </cell>
          <cell r="O11327" t="str">
            <v>Tamarez, Christopher</v>
          </cell>
        </row>
        <row r="11328">
          <cell r="C11328">
            <v>573193</v>
          </cell>
          <cell r="M11328" t="str">
            <v>C</v>
          </cell>
          <cell r="O11328" t="str">
            <v>Tanabe, Carlton</v>
          </cell>
        </row>
        <row r="11329">
          <cell r="C11329">
            <v>547887</v>
          </cell>
          <cell r="M11329" t="str">
            <v>2B</v>
          </cell>
          <cell r="O11329" t="str">
            <v>Tanaka, Kensuke</v>
          </cell>
        </row>
        <row r="11330">
          <cell r="C11330">
            <v>547888</v>
          </cell>
          <cell r="M11330" t="str">
            <v>P</v>
          </cell>
          <cell r="O11330" t="str">
            <v>Tanaka, Masahiro</v>
          </cell>
        </row>
        <row r="11331">
          <cell r="C11331">
            <v>657027</v>
          </cell>
          <cell r="M11331" t="str">
            <v>3B</v>
          </cell>
          <cell r="O11331" t="str">
            <v>Tanielu, Nick</v>
          </cell>
        </row>
        <row r="11332">
          <cell r="C11332">
            <v>543843</v>
          </cell>
          <cell r="M11332" t="str">
            <v>P</v>
          </cell>
          <cell r="O11332" t="str">
            <v>Tanner, Cecil</v>
          </cell>
        </row>
        <row r="11333">
          <cell r="C11333">
            <v>670357</v>
          </cell>
          <cell r="M11333" t="str">
            <v>SS</v>
          </cell>
          <cell r="O11333" t="str">
            <v>Tansel, Deion</v>
          </cell>
        </row>
        <row r="11334">
          <cell r="C11334">
            <v>593619</v>
          </cell>
          <cell r="M11334" t="str">
            <v>P</v>
          </cell>
          <cell r="O11334" t="str">
            <v>Tapia, Domingo</v>
          </cell>
        </row>
        <row r="11335">
          <cell r="C11335">
            <v>606132</v>
          </cell>
          <cell r="M11335" t="str">
            <v>OF</v>
          </cell>
          <cell r="O11335" t="str">
            <v>Tapia, Raimel</v>
          </cell>
        </row>
        <row r="11336">
          <cell r="C11336">
            <v>629503</v>
          </cell>
          <cell r="M11336" t="str">
            <v>P</v>
          </cell>
          <cell r="O11336" t="str">
            <v>Tapia, Alexis</v>
          </cell>
        </row>
        <row r="11337">
          <cell r="C11337">
            <v>642268</v>
          </cell>
          <cell r="M11337" t="str">
            <v>1B</v>
          </cell>
          <cell r="O11337" t="str">
            <v>Tapia, Emmanuel</v>
          </cell>
        </row>
        <row r="11338">
          <cell r="C11338">
            <v>650341</v>
          </cell>
          <cell r="M11338" t="str">
            <v>3B</v>
          </cell>
          <cell r="O11338" t="str">
            <v>Tapia, Roni</v>
          </cell>
        </row>
        <row r="11339">
          <cell r="C11339">
            <v>660724</v>
          </cell>
          <cell r="M11339" t="str">
            <v>P</v>
          </cell>
          <cell r="O11339" t="str">
            <v>Tapia, Jose</v>
          </cell>
        </row>
        <row r="11340">
          <cell r="C11340">
            <v>573194</v>
          </cell>
          <cell r="M11340" t="str">
            <v>C</v>
          </cell>
          <cell r="O11340" t="str">
            <v>Tarleton, Dallas</v>
          </cell>
        </row>
        <row r="11341">
          <cell r="C11341">
            <v>605501</v>
          </cell>
          <cell r="M11341" t="str">
            <v>P</v>
          </cell>
          <cell r="O11341" t="str">
            <v>Tarpley, Stephen</v>
          </cell>
        </row>
        <row r="11342">
          <cell r="C11342">
            <v>664897</v>
          </cell>
          <cell r="M11342" t="str">
            <v>2B</v>
          </cell>
          <cell r="O11342" t="str">
            <v>Tarsovich, Jordan</v>
          </cell>
        </row>
        <row r="11343">
          <cell r="C11343">
            <v>502023</v>
          </cell>
          <cell r="M11343" t="str">
            <v>C</v>
          </cell>
          <cell r="O11343" t="str">
            <v>Tartamella, Travis</v>
          </cell>
        </row>
        <row r="11344">
          <cell r="C11344">
            <v>664996</v>
          </cell>
          <cell r="M11344" t="str">
            <v>P</v>
          </cell>
          <cell r="O11344" t="str">
            <v>Tasin, Robert</v>
          </cell>
        </row>
        <row r="11345">
          <cell r="C11345">
            <v>545360</v>
          </cell>
          <cell r="M11345" t="str">
            <v>CF</v>
          </cell>
          <cell r="O11345" t="str">
            <v>Tate, Donavan</v>
          </cell>
        </row>
        <row r="11346">
          <cell r="C11346">
            <v>595011</v>
          </cell>
          <cell r="M11346" t="str">
            <v>P</v>
          </cell>
          <cell r="O11346" t="str">
            <v>Tate, Richie</v>
          </cell>
        </row>
        <row r="11347">
          <cell r="C11347">
            <v>622253</v>
          </cell>
          <cell r="M11347" t="str">
            <v>P</v>
          </cell>
          <cell r="O11347" t="str">
            <v>Tate, Dillon</v>
          </cell>
        </row>
        <row r="11348">
          <cell r="C11348">
            <v>599899</v>
          </cell>
          <cell r="M11348" t="str">
            <v>P</v>
          </cell>
          <cell r="O11348" t="str">
            <v>Tateyama, Yoshinori</v>
          </cell>
        </row>
        <row r="11349">
          <cell r="C11349">
            <v>650500</v>
          </cell>
          <cell r="M11349" t="str">
            <v>P</v>
          </cell>
          <cell r="O11349" t="str">
            <v>Tati, Felix</v>
          </cell>
        </row>
        <row r="11350">
          <cell r="C11350">
            <v>123107</v>
          </cell>
          <cell r="M11350" t="str">
            <v>1B</v>
          </cell>
          <cell r="O11350" t="str">
            <v>Tatis, Fernando</v>
          </cell>
        </row>
        <row r="11351">
          <cell r="C11351">
            <v>650744</v>
          </cell>
          <cell r="M11351" t="str">
            <v>RF</v>
          </cell>
          <cell r="O11351" t="str">
            <v>Tatis, Carlos</v>
          </cell>
        </row>
        <row r="11352">
          <cell r="C11352">
            <v>665487</v>
          </cell>
          <cell r="M11352" t="str">
            <v>3B</v>
          </cell>
          <cell r="O11352" t="str">
            <v>Tatis, Fernando</v>
          </cell>
        </row>
        <row r="11353">
          <cell r="C11353">
            <v>667673</v>
          </cell>
          <cell r="M11353" t="str">
            <v>P</v>
          </cell>
          <cell r="O11353" t="str">
            <v>Tatum, Vance</v>
          </cell>
        </row>
        <row r="11354">
          <cell r="C11354">
            <v>519338</v>
          </cell>
          <cell r="M11354" t="str">
            <v>P</v>
          </cell>
          <cell r="O11354" t="str">
            <v>Tatusko, Ryan</v>
          </cell>
        </row>
        <row r="11355">
          <cell r="C11355">
            <v>643565</v>
          </cell>
          <cell r="M11355" t="str">
            <v>LF</v>
          </cell>
          <cell r="O11355" t="str">
            <v>Tauchman, Mike</v>
          </cell>
        </row>
        <row r="11356">
          <cell r="C11356">
            <v>650745</v>
          </cell>
          <cell r="M11356" t="str">
            <v>P</v>
          </cell>
          <cell r="O11356" t="str">
            <v>Tavares, Orby</v>
          </cell>
        </row>
        <row r="11357">
          <cell r="C11357">
            <v>606477</v>
          </cell>
          <cell r="M11357" t="str">
            <v>RF</v>
          </cell>
          <cell r="O11357" t="str">
            <v>Tavarez, Aneury</v>
          </cell>
        </row>
        <row r="11358">
          <cell r="C11358">
            <v>664590</v>
          </cell>
          <cell r="M11358" t="str">
            <v>P</v>
          </cell>
          <cell r="O11358" t="str">
            <v>Tavarez, Jorge</v>
          </cell>
        </row>
        <row r="11359">
          <cell r="C11359">
            <v>668553</v>
          </cell>
          <cell r="M11359" t="str">
            <v>P</v>
          </cell>
          <cell r="O11359" t="str">
            <v>Tavarez, Alfredo</v>
          </cell>
        </row>
        <row r="11360">
          <cell r="C11360">
            <v>664569</v>
          </cell>
          <cell r="M11360" t="str">
            <v>P</v>
          </cell>
          <cell r="O11360" t="str">
            <v>Tavera, Jose</v>
          </cell>
        </row>
        <row r="11361">
          <cell r="C11361">
            <v>430838</v>
          </cell>
          <cell r="M11361" t="str">
            <v>OF</v>
          </cell>
          <cell r="O11361" t="str">
            <v>Taveras, Willy</v>
          </cell>
        </row>
        <row r="11362">
          <cell r="C11362">
            <v>570805</v>
          </cell>
          <cell r="M11362" t="str">
            <v>RF</v>
          </cell>
          <cell r="O11362" t="str">
            <v>Taveras, Oscar</v>
          </cell>
        </row>
        <row r="11363">
          <cell r="C11363">
            <v>608115</v>
          </cell>
          <cell r="M11363" t="str">
            <v>P</v>
          </cell>
          <cell r="O11363" t="str">
            <v>Taveras, German</v>
          </cell>
        </row>
        <row r="11364">
          <cell r="C11364">
            <v>642295</v>
          </cell>
          <cell r="M11364" t="str">
            <v>3B</v>
          </cell>
          <cell r="O11364" t="str">
            <v>Taveras, Oscar</v>
          </cell>
        </row>
        <row r="11365">
          <cell r="C11365">
            <v>650606</v>
          </cell>
          <cell r="M11365" t="str">
            <v>P</v>
          </cell>
          <cell r="O11365" t="str">
            <v>Taveras, Starlyn</v>
          </cell>
        </row>
        <row r="11366">
          <cell r="C11366">
            <v>650810</v>
          </cell>
          <cell r="M11366" t="str">
            <v>P</v>
          </cell>
          <cell r="O11366" t="str">
            <v>Taveras, Jose</v>
          </cell>
        </row>
        <row r="11367">
          <cell r="C11367">
            <v>650976</v>
          </cell>
          <cell r="M11367" t="str">
            <v>P</v>
          </cell>
          <cell r="O11367" t="str">
            <v>Taveras, Juan</v>
          </cell>
        </row>
        <row r="11368">
          <cell r="C11368">
            <v>656102</v>
          </cell>
          <cell r="M11368" t="str">
            <v>P</v>
          </cell>
          <cell r="O11368" t="str">
            <v>Taveras, Francisco</v>
          </cell>
        </row>
        <row r="11369">
          <cell r="C11369">
            <v>658423</v>
          </cell>
          <cell r="M11369" t="str">
            <v>P</v>
          </cell>
          <cell r="O11369" t="str">
            <v>Taveras, Ramon</v>
          </cell>
        </row>
        <row r="11370">
          <cell r="C11370">
            <v>659867</v>
          </cell>
          <cell r="M11370" t="str">
            <v>P</v>
          </cell>
          <cell r="O11370" t="str">
            <v>Taveras, Felix</v>
          </cell>
        </row>
        <row r="11371">
          <cell r="C11371">
            <v>661549</v>
          </cell>
          <cell r="M11371" t="str">
            <v>OF</v>
          </cell>
          <cell r="O11371" t="str">
            <v>Taveras, Carlos</v>
          </cell>
        </row>
        <row r="11372">
          <cell r="C11372">
            <v>665572</v>
          </cell>
          <cell r="M11372" t="str">
            <v>P</v>
          </cell>
          <cell r="O11372" t="str">
            <v>Taveras, Andy</v>
          </cell>
        </row>
        <row r="11373">
          <cell r="C11373">
            <v>665750</v>
          </cell>
          <cell r="M11373" t="str">
            <v>OF</v>
          </cell>
          <cell r="O11373" t="str">
            <v>Taveras, Leody</v>
          </cell>
        </row>
        <row r="11374">
          <cell r="C11374">
            <v>668594</v>
          </cell>
          <cell r="M11374" t="str">
            <v>P</v>
          </cell>
          <cell r="O11374" t="str">
            <v>Taveras, Willy</v>
          </cell>
        </row>
        <row r="11375">
          <cell r="C11375">
            <v>670515</v>
          </cell>
          <cell r="M11375" t="str">
            <v>P</v>
          </cell>
          <cell r="O11375" t="str">
            <v>Taveras, Raymond</v>
          </cell>
        </row>
        <row r="11376">
          <cell r="C11376">
            <v>446345</v>
          </cell>
          <cell r="M11376" t="str">
            <v>OF</v>
          </cell>
          <cell r="O11376" t="str">
            <v>Taylor, Michael</v>
          </cell>
        </row>
        <row r="11377">
          <cell r="C11377">
            <v>572190</v>
          </cell>
          <cell r="M11377" t="str">
            <v>P</v>
          </cell>
          <cell r="O11377" t="str">
            <v>Taylor, Matt</v>
          </cell>
        </row>
        <row r="11378">
          <cell r="C11378">
            <v>572191</v>
          </cell>
          <cell r="M11378" t="str">
            <v>CF</v>
          </cell>
          <cell r="O11378" t="str">
            <v>Taylor, Michael</v>
          </cell>
        </row>
        <row r="11379">
          <cell r="C11379">
            <v>573195</v>
          </cell>
          <cell r="M11379" t="str">
            <v>P</v>
          </cell>
          <cell r="O11379" t="str">
            <v>Taylor, Chad</v>
          </cell>
        </row>
        <row r="11380">
          <cell r="C11380">
            <v>593151</v>
          </cell>
          <cell r="M11380" t="str">
            <v>P</v>
          </cell>
          <cell r="O11380" t="str">
            <v>Taylor, Logan</v>
          </cell>
        </row>
        <row r="11381">
          <cell r="C11381">
            <v>607090</v>
          </cell>
          <cell r="M11381" t="str">
            <v>C</v>
          </cell>
          <cell r="O11381" t="str">
            <v>Taylor, Wayne</v>
          </cell>
        </row>
        <row r="11382">
          <cell r="C11382">
            <v>607333</v>
          </cell>
          <cell r="M11382" t="str">
            <v>C</v>
          </cell>
          <cell r="O11382" t="str">
            <v>Taylor, Beau</v>
          </cell>
        </row>
        <row r="11383">
          <cell r="C11383">
            <v>607739</v>
          </cell>
          <cell r="M11383" t="str">
            <v>OF</v>
          </cell>
          <cell r="O11383" t="str">
            <v>Taylor, Dominique</v>
          </cell>
        </row>
        <row r="11384">
          <cell r="C11384">
            <v>607741</v>
          </cell>
          <cell r="M11384" t="str">
            <v>2B</v>
          </cell>
          <cell r="O11384" t="str">
            <v>Taylor, Kevin</v>
          </cell>
        </row>
        <row r="11385">
          <cell r="C11385">
            <v>621035</v>
          </cell>
          <cell r="M11385" t="str">
            <v>SS</v>
          </cell>
          <cell r="O11385" t="str">
            <v>Taylor, Chris</v>
          </cell>
        </row>
        <row r="11386">
          <cell r="C11386">
            <v>621438</v>
          </cell>
          <cell r="M11386" t="str">
            <v>CF</v>
          </cell>
          <cell r="O11386" t="str">
            <v>Taylor, Tyrone</v>
          </cell>
        </row>
        <row r="11387">
          <cell r="C11387">
            <v>623173</v>
          </cell>
          <cell r="M11387" t="str">
            <v>LF</v>
          </cell>
          <cell r="O11387" t="str">
            <v>Taylor, Chuck</v>
          </cell>
        </row>
        <row r="11388">
          <cell r="C11388">
            <v>642130</v>
          </cell>
          <cell r="M11388" t="str">
            <v>P</v>
          </cell>
          <cell r="O11388" t="str">
            <v>Taylor, Blake</v>
          </cell>
        </row>
        <row r="11389">
          <cell r="C11389">
            <v>657031</v>
          </cell>
          <cell r="M11389" t="str">
            <v>P</v>
          </cell>
          <cell r="O11389" t="str">
            <v>Taylor, Josh</v>
          </cell>
        </row>
        <row r="11390">
          <cell r="C11390">
            <v>657033</v>
          </cell>
          <cell r="M11390" t="str">
            <v>C</v>
          </cell>
          <cell r="O11390" t="str">
            <v>Taylor, Zach</v>
          </cell>
        </row>
        <row r="11391">
          <cell r="C11391">
            <v>657774</v>
          </cell>
          <cell r="M11391" t="str">
            <v>P</v>
          </cell>
          <cell r="O11391" t="str">
            <v>Taylor, Ryan</v>
          </cell>
        </row>
        <row r="11392">
          <cell r="C11392">
            <v>663995</v>
          </cell>
          <cell r="M11392" t="str">
            <v>P</v>
          </cell>
          <cell r="O11392" t="str">
            <v>Taylor, Jacob</v>
          </cell>
        </row>
        <row r="11393">
          <cell r="C11393">
            <v>664127</v>
          </cell>
          <cell r="M11393" t="str">
            <v>P</v>
          </cell>
          <cell r="O11393" t="str">
            <v>Taylor, Cory</v>
          </cell>
        </row>
        <row r="11394">
          <cell r="C11394">
            <v>664162</v>
          </cell>
          <cell r="M11394" t="str">
            <v>IF</v>
          </cell>
          <cell r="O11394" t="str">
            <v>Taylor, Logan</v>
          </cell>
        </row>
        <row r="11395">
          <cell r="C11395">
            <v>664219</v>
          </cell>
          <cell r="M11395" t="str">
            <v>P</v>
          </cell>
          <cell r="O11395" t="str">
            <v>Taylor, Corey</v>
          </cell>
        </row>
        <row r="11396">
          <cell r="C11396">
            <v>664701</v>
          </cell>
          <cell r="M11396" t="str">
            <v>P</v>
          </cell>
          <cell r="O11396" t="str">
            <v>Taylor, Ben</v>
          </cell>
        </row>
        <row r="11397">
          <cell r="C11397">
            <v>668954</v>
          </cell>
          <cell r="M11397" t="str">
            <v>P</v>
          </cell>
          <cell r="O11397" t="str">
            <v>Taylor, Curtis</v>
          </cell>
        </row>
        <row r="11398">
          <cell r="C11398">
            <v>669392</v>
          </cell>
          <cell r="M11398" t="str">
            <v>2B</v>
          </cell>
          <cell r="O11398" t="str">
            <v>Taylor, Samad</v>
          </cell>
        </row>
        <row r="11399">
          <cell r="C11399">
            <v>547749</v>
          </cell>
          <cell r="M11399" t="str">
            <v>P</v>
          </cell>
          <cell r="O11399" t="str">
            <v>Tazawa, Junichi</v>
          </cell>
        </row>
        <row r="11400">
          <cell r="C11400">
            <v>501870</v>
          </cell>
          <cell r="M11400" t="str">
            <v>P</v>
          </cell>
          <cell r="O11400" t="str">
            <v>Teaford, Everett</v>
          </cell>
        </row>
        <row r="11401">
          <cell r="C11401">
            <v>460003</v>
          </cell>
          <cell r="M11401" t="str">
            <v>C</v>
          </cell>
          <cell r="O11401" t="str">
            <v>Teagarden, Taylor</v>
          </cell>
        </row>
        <row r="11402">
          <cell r="C11402">
            <v>667425</v>
          </cell>
          <cell r="M11402" t="str">
            <v>P</v>
          </cell>
          <cell r="O11402" t="str">
            <v>Teague, James</v>
          </cell>
        </row>
        <row r="11403">
          <cell r="C11403">
            <v>664840</v>
          </cell>
          <cell r="M11403" t="str">
            <v>P</v>
          </cell>
          <cell r="O11403" t="str">
            <v>Teakell, Trey</v>
          </cell>
        </row>
        <row r="11404">
          <cell r="C11404">
            <v>643566</v>
          </cell>
          <cell r="M11404" t="str">
            <v>P</v>
          </cell>
          <cell r="O11404" t="str">
            <v>Teasley, Rick</v>
          </cell>
        </row>
        <row r="11405">
          <cell r="C11405">
            <v>527054</v>
          </cell>
          <cell r="M11405" t="str">
            <v>P</v>
          </cell>
          <cell r="O11405" t="str">
            <v>Teheran, Julio</v>
          </cell>
        </row>
        <row r="11406">
          <cell r="C11406">
            <v>407893</v>
          </cell>
          <cell r="M11406" t="str">
            <v>1B</v>
          </cell>
          <cell r="O11406" t="str">
            <v>Teixeira, Mark</v>
          </cell>
        </row>
        <row r="11407">
          <cell r="C11407">
            <v>123173</v>
          </cell>
          <cell r="M11407" t="str">
            <v>3B</v>
          </cell>
          <cell r="O11407" t="str">
            <v>Tejada, Miguel</v>
          </cell>
        </row>
        <row r="11408">
          <cell r="C11408">
            <v>514913</v>
          </cell>
          <cell r="M11408" t="str">
            <v>SS</v>
          </cell>
          <cell r="O11408" t="str">
            <v>Tejada, Ruben</v>
          </cell>
        </row>
        <row r="11409">
          <cell r="C11409">
            <v>593776</v>
          </cell>
          <cell r="M11409" t="str">
            <v>OF</v>
          </cell>
          <cell r="O11409" t="str">
            <v>Tejada, Luis</v>
          </cell>
        </row>
        <row r="11410">
          <cell r="C11410">
            <v>622276</v>
          </cell>
          <cell r="M11410" t="str">
            <v>P</v>
          </cell>
          <cell r="O11410" t="str">
            <v>Tejada, Melvin</v>
          </cell>
        </row>
        <row r="11411">
          <cell r="C11411">
            <v>622819</v>
          </cell>
          <cell r="M11411" t="str">
            <v>OF</v>
          </cell>
          <cell r="O11411" t="str">
            <v>Tejada, Juan</v>
          </cell>
        </row>
        <row r="11412">
          <cell r="C11412">
            <v>642424</v>
          </cell>
          <cell r="M11412" t="str">
            <v>RF</v>
          </cell>
          <cell r="O11412" t="str">
            <v>Tejada, Ledernin</v>
          </cell>
        </row>
        <row r="11413">
          <cell r="C11413">
            <v>650553</v>
          </cell>
          <cell r="M11413" t="str">
            <v>P</v>
          </cell>
          <cell r="O11413" t="str">
            <v>Tejada, Andres</v>
          </cell>
        </row>
        <row r="11414">
          <cell r="C11414">
            <v>650607</v>
          </cell>
          <cell r="M11414" t="str">
            <v>CF</v>
          </cell>
          <cell r="O11414" t="str">
            <v>Tejada, Nestor</v>
          </cell>
        </row>
        <row r="11415">
          <cell r="C11415">
            <v>656069</v>
          </cell>
          <cell r="M11415" t="str">
            <v>P</v>
          </cell>
          <cell r="O11415" t="str">
            <v>Tejada, Renlly</v>
          </cell>
        </row>
        <row r="11416">
          <cell r="C11416">
            <v>660540</v>
          </cell>
          <cell r="M11416" t="str">
            <v>P</v>
          </cell>
          <cell r="O11416" t="str">
            <v>Tejada, Jesus</v>
          </cell>
        </row>
        <row r="11417">
          <cell r="C11417">
            <v>660619</v>
          </cell>
          <cell r="M11417" t="str">
            <v>P</v>
          </cell>
          <cell r="O11417" t="str">
            <v>Tejada, Felipe</v>
          </cell>
        </row>
        <row r="11418">
          <cell r="C11418">
            <v>664288</v>
          </cell>
          <cell r="M11418" t="str">
            <v>C</v>
          </cell>
          <cell r="O11418" t="str">
            <v>Tejada, Oliver</v>
          </cell>
        </row>
        <row r="11419">
          <cell r="C11419">
            <v>664654</v>
          </cell>
          <cell r="M11419" t="str">
            <v>P</v>
          </cell>
          <cell r="O11419" t="str">
            <v>Tejada, Estailin</v>
          </cell>
        </row>
        <row r="11420">
          <cell r="C11420">
            <v>671785</v>
          </cell>
          <cell r="M11420" t="str">
            <v>P</v>
          </cell>
          <cell r="O11420" t="str">
            <v>Tejada, Junior</v>
          </cell>
        </row>
        <row r="11421">
          <cell r="C11421">
            <v>520988</v>
          </cell>
          <cell r="M11421" t="str">
            <v>OF</v>
          </cell>
          <cell r="O11421" t="str">
            <v>Tejeda, Oscar</v>
          </cell>
        </row>
        <row r="11422">
          <cell r="C11422">
            <v>593467</v>
          </cell>
          <cell r="M11422" t="str">
            <v>P</v>
          </cell>
          <cell r="O11422" t="str">
            <v>Tejeda, Enosil</v>
          </cell>
        </row>
        <row r="11423">
          <cell r="C11423">
            <v>593471</v>
          </cell>
          <cell r="M11423" t="str">
            <v>C</v>
          </cell>
          <cell r="O11423" t="str">
            <v>Tejeda, Isaias</v>
          </cell>
        </row>
        <row r="11424">
          <cell r="C11424">
            <v>642310</v>
          </cell>
          <cell r="M11424" t="str">
            <v>C</v>
          </cell>
          <cell r="O11424" t="str">
            <v>Tejeda, Bryan</v>
          </cell>
        </row>
        <row r="11425">
          <cell r="C11425">
            <v>644431</v>
          </cell>
          <cell r="M11425" t="str">
            <v>P</v>
          </cell>
          <cell r="O11425" t="str">
            <v>Tejeda, Gustavo</v>
          </cell>
        </row>
        <row r="11426">
          <cell r="C11426">
            <v>650526</v>
          </cell>
          <cell r="M11426" t="str">
            <v>CF</v>
          </cell>
          <cell r="O11426" t="str">
            <v>Tejeda, Anderson</v>
          </cell>
        </row>
        <row r="11427">
          <cell r="C11427">
            <v>659268</v>
          </cell>
          <cell r="M11427" t="str">
            <v>3B</v>
          </cell>
          <cell r="O11427" t="str">
            <v>Tejeda, Elwin</v>
          </cell>
        </row>
        <row r="11428">
          <cell r="C11428">
            <v>660568</v>
          </cell>
          <cell r="M11428" t="str">
            <v>OF</v>
          </cell>
          <cell r="O11428" t="str">
            <v>Tejeda, Angel</v>
          </cell>
        </row>
        <row r="11429">
          <cell r="C11429">
            <v>660731</v>
          </cell>
          <cell r="M11429" t="str">
            <v>SS</v>
          </cell>
          <cell r="O11429" t="str">
            <v>Tejeda, Anderson</v>
          </cell>
        </row>
        <row r="11430">
          <cell r="C11430">
            <v>660881</v>
          </cell>
          <cell r="M11430" t="str">
            <v>C</v>
          </cell>
          <cell r="O11430" t="str">
            <v>Tejeda, Luis</v>
          </cell>
        </row>
        <row r="11431">
          <cell r="C11431">
            <v>665930</v>
          </cell>
          <cell r="M11431" t="str">
            <v>C</v>
          </cell>
          <cell r="O11431" t="str">
            <v>Tejeda, Gioser</v>
          </cell>
        </row>
        <row r="11432">
          <cell r="C11432">
            <v>493574</v>
          </cell>
          <cell r="M11432" t="str">
            <v>RF</v>
          </cell>
          <cell r="O11432" t="str">
            <v>Tekotte, Blake</v>
          </cell>
        </row>
        <row r="11433">
          <cell r="C11433">
            <v>542513</v>
          </cell>
          <cell r="M11433" t="str">
            <v>C</v>
          </cell>
          <cell r="O11433" t="str">
            <v>Telis, Tomas</v>
          </cell>
        </row>
        <row r="11434">
          <cell r="C11434">
            <v>469191</v>
          </cell>
          <cell r="M11434" t="str">
            <v>P</v>
          </cell>
          <cell r="O11434" t="str">
            <v>Teller, Carlos</v>
          </cell>
        </row>
        <row r="11435">
          <cell r="C11435">
            <v>642535</v>
          </cell>
          <cell r="M11435" t="str">
            <v>P</v>
          </cell>
          <cell r="O11435" t="str">
            <v>Telleria, Adolfi</v>
          </cell>
        </row>
        <row r="11436">
          <cell r="C11436">
            <v>642133</v>
          </cell>
          <cell r="M11436" t="str">
            <v>1B</v>
          </cell>
          <cell r="O11436" t="str">
            <v>Tellez, Rowdy</v>
          </cell>
        </row>
        <row r="11437">
          <cell r="C11437">
            <v>657266</v>
          </cell>
          <cell r="M11437" t="str">
            <v>1B</v>
          </cell>
          <cell r="O11437" t="str">
            <v>Tellez, Cisco</v>
          </cell>
        </row>
        <row r="11438">
          <cell r="C11438">
            <v>661566</v>
          </cell>
          <cell r="M11438" t="str">
            <v>C</v>
          </cell>
          <cell r="O11438" t="str">
            <v>Tello, Jose</v>
          </cell>
        </row>
        <row r="11439">
          <cell r="C11439">
            <v>657440</v>
          </cell>
          <cell r="M11439" t="str">
            <v>1B</v>
          </cell>
          <cell r="O11439" t="str">
            <v>Tellor, Matt</v>
          </cell>
        </row>
        <row r="11440">
          <cell r="C11440">
            <v>650372</v>
          </cell>
          <cell r="M11440" t="str">
            <v>P</v>
          </cell>
          <cell r="O11440" t="str">
            <v>Tena, Francisco</v>
          </cell>
        </row>
        <row r="11441">
          <cell r="C11441">
            <v>543845</v>
          </cell>
          <cell r="M11441" t="str">
            <v>3B</v>
          </cell>
          <cell r="O11441" t="str">
            <v>Tenbrink, Nate</v>
          </cell>
        </row>
        <row r="11442">
          <cell r="C11442">
            <v>657035</v>
          </cell>
          <cell r="M11442" t="str">
            <v>OF</v>
          </cell>
          <cell r="O11442" t="str">
            <v>Tendler, Luke</v>
          </cell>
        </row>
        <row r="11443">
          <cell r="C11443">
            <v>642134</v>
          </cell>
          <cell r="M11443" t="str">
            <v>3B</v>
          </cell>
          <cell r="O11443" t="str">
            <v>Tenerowicz, Robbie</v>
          </cell>
        </row>
        <row r="11444">
          <cell r="C11444">
            <v>640901</v>
          </cell>
          <cell r="M11444" t="str">
            <v>C</v>
          </cell>
          <cell r="O11444" t="str">
            <v>Tenias, Raymon</v>
          </cell>
        </row>
        <row r="11445">
          <cell r="C11445">
            <v>621343</v>
          </cell>
          <cell r="M11445" t="str">
            <v>P</v>
          </cell>
          <cell r="O11445" t="str">
            <v>Tenuta, Matt</v>
          </cell>
        </row>
        <row r="11446">
          <cell r="C11446">
            <v>572193</v>
          </cell>
          <cell r="M11446" t="str">
            <v>P</v>
          </cell>
          <cell r="O11446" t="str">
            <v>Tepera, Ryan</v>
          </cell>
        </row>
        <row r="11447">
          <cell r="C11447">
            <v>519344</v>
          </cell>
          <cell r="M11447" t="str">
            <v>P</v>
          </cell>
          <cell r="O11447" t="str">
            <v>Tepesch, Nick</v>
          </cell>
        </row>
        <row r="11448">
          <cell r="C11448">
            <v>519345</v>
          </cell>
          <cell r="M11448" t="str">
            <v>1B</v>
          </cell>
          <cell r="O11448" t="str">
            <v>Terdoslavich, Joey</v>
          </cell>
        </row>
        <row r="11449">
          <cell r="C11449">
            <v>450175</v>
          </cell>
          <cell r="M11449" t="str">
            <v>LF</v>
          </cell>
          <cell r="O11449" t="str">
            <v>Terrazas, Ivan</v>
          </cell>
        </row>
        <row r="11450">
          <cell r="C11450">
            <v>645311</v>
          </cell>
          <cell r="M11450" t="str">
            <v>3B</v>
          </cell>
          <cell r="O11450" t="str">
            <v>Terrazas, Rigoberto</v>
          </cell>
        </row>
        <row r="11451">
          <cell r="C11451">
            <v>664876</v>
          </cell>
          <cell r="M11451" t="str">
            <v>OF</v>
          </cell>
          <cell r="O11451" t="str">
            <v>Terrell, James</v>
          </cell>
        </row>
        <row r="11452">
          <cell r="C11452">
            <v>407880</v>
          </cell>
          <cell r="M11452" t="str">
            <v>OF</v>
          </cell>
          <cell r="O11452" t="str">
            <v>Terrero, Luis</v>
          </cell>
        </row>
        <row r="11453">
          <cell r="C11453">
            <v>642762</v>
          </cell>
          <cell r="M11453" t="str">
            <v>SS</v>
          </cell>
          <cell r="O11453" t="str">
            <v>Terrero, Luis</v>
          </cell>
        </row>
        <row r="11454">
          <cell r="C11454">
            <v>650618</v>
          </cell>
          <cell r="M11454" t="str">
            <v>P</v>
          </cell>
          <cell r="O11454" t="str">
            <v>Terrero, Franco</v>
          </cell>
        </row>
        <row r="11455">
          <cell r="C11455">
            <v>658656</v>
          </cell>
          <cell r="M11455" t="str">
            <v>P</v>
          </cell>
          <cell r="O11455" t="str">
            <v>Terrero, Delfo</v>
          </cell>
        </row>
        <row r="11456">
          <cell r="C11456">
            <v>621380</v>
          </cell>
          <cell r="M11456" t="str">
            <v>P</v>
          </cell>
          <cell r="O11456" t="str">
            <v>Terry, Clint</v>
          </cell>
        </row>
        <row r="11457">
          <cell r="C11457">
            <v>663799</v>
          </cell>
          <cell r="M11457" t="str">
            <v>3B</v>
          </cell>
          <cell r="O11457" t="str">
            <v>Terry, Curtis</v>
          </cell>
        </row>
        <row r="11458">
          <cell r="C11458">
            <v>545129</v>
          </cell>
          <cell r="M11458" t="str">
            <v>P</v>
          </cell>
          <cell r="O11458" t="str">
            <v>Testa, Joe</v>
          </cell>
        </row>
        <row r="11459">
          <cell r="C11459">
            <v>623145</v>
          </cell>
          <cell r="M11459" t="str">
            <v>C</v>
          </cell>
          <cell r="O11459" t="str">
            <v>Tewell, Tyler</v>
          </cell>
        </row>
        <row r="11460">
          <cell r="C11460">
            <v>444427</v>
          </cell>
          <cell r="M11460" t="str">
            <v>P</v>
          </cell>
          <cell r="O11460" t="str">
            <v>Texeira, Kanekoa</v>
          </cell>
        </row>
        <row r="11461">
          <cell r="C11461">
            <v>642136</v>
          </cell>
          <cell r="M11461" t="str">
            <v>1B</v>
          </cell>
          <cell r="O11461" t="str">
            <v>Thaiss, Matt</v>
          </cell>
        </row>
        <row r="11462">
          <cell r="C11462">
            <v>665016</v>
          </cell>
          <cell r="M11462" t="str">
            <v>P</v>
          </cell>
          <cell r="O11462" t="str">
            <v>Thanopoulos, George</v>
          </cell>
        </row>
        <row r="11463">
          <cell r="C11463">
            <v>657775</v>
          </cell>
          <cell r="M11463" t="str">
            <v>CF</v>
          </cell>
          <cell r="O11463" t="str">
            <v>Tharp, Tucker</v>
          </cell>
        </row>
        <row r="11464">
          <cell r="C11464">
            <v>491159</v>
          </cell>
          <cell r="M11464" t="str">
            <v>P</v>
          </cell>
          <cell r="O11464" t="str">
            <v>Thatcher, Joe</v>
          </cell>
        </row>
        <row r="11465">
          <cell r="C11465">
            <v>445612</v>
          </cell>
          <cell r="M11465" t="str">
            <v>P</v>
          </cell>
          <cell r="O11465" t="str">
            <v>Thayer, Dale</v>
          </cell>
        </row>
        <row r="11466">
          <cell r="C11466">
            <v>658721</v>
          </cell>
          <cell r="M11466" t="str">
            <v>P</v>
          </cell>
          <cell r="O11466" t="str">
            <v>Then, Jery</v>
          </cell>
        </row>
        <row r="11467">
          <cell r="C11467">
            <v>657776</v>
          </cell>
          <cell r="M11467" t="str">
            <v>P</v>
          </cell>
          <cell r="O11467" t="str">
            <v>Theofanopoulos, Michael</v>
          </cell>
        </row>
        <row r="11468">
          <cell r="C11468">
            <v>669019</v>
          </cell>
          <cell r="M11468" t="str">
            <v>IF</v>
          </cell>
          <cell r="O11468" t="str">
            <v>Theran, Jose</v>
          </cell>
        </row>
        <row r="11469">
          <cell r="C11469">
            <v>657267</v>
          </cell>
          <cell r="M11469" t="str">
            <v>C</v>
          </cell>
          <cell r="O11469" t="str">
            <v>Theroux, Collin</v>
          </cell>
        </row>
        <row r="11470">
          <cell r="C11470">
            <v>592279</v>
          </cell>
          <cell r="M11470" t="str">
            <v>P</v>
          </cell>
          <cell r="O11470" t="str">
            <v>Therrien, Jesen</v>
          </cell>
        </row>
        <row r="11471">
          <cell r="C11471">
            <v>624006</v>
          </cell>
          <cell r="M11471" t="str">
            <v>P</v>
          </cell>
          <cell r="O11471" t="str">
            <v>Thieben, Daniel</v>
          </cell>
        </row>
        <row r="11472">
          <cell r="C11472">
            <v>573204</v>
          </cell>
          <cell r="M11472" t="str">
            <v>P</v>
          </cell>
          <cell r="O11472" t="str">
            <v>Thielbar, Caleb</v>
          </cell>
        </row>
        <row r="11473">
          <cell r="C11473">
            <v>657037</v>
          </cell>
          <cell r="M11473" t="str">
            <v>P</v>
          </cell>
          <cell r="O11473" t="str">
            <v>Thoele, Sam</v>
          </cell>
        </row>
        <row r="11474">
          <cell r="C11474">
            <v>489365</v>
          </cell>
          <cell r="M11474" t="str">
            <v>C</v>
          </cell>
          <cell r="O11474" t="str">
            <v>Thole, Josh</v>
          </cell>
        </row>
        <row r="11475">
          <cell r="C11475">
            <v>460004</v>
          </cell>
          <cell r="M11475" t="str">
            <v>CF</v>
          </cell>
          <cell r="O11475" t="str">
            <v>Thomas, Clete</v>
          </cell>
        </row>
        <row r="11476">
          <cell r="C11476">
            <v>476206</v>
          </cell>
          <cell r="M11476" t="str">
            <v>P</v>
          </cell>
          <cell r="O11476" t="str">
            <v>Thomas, Justin</v>
          </cell>
        </row>
        <row r="11477">
          <cell r="C11477">
            <v>502620</v>
          </cell>
          <cell r="M11477" t="str">
            <v>C</v>
          </cell>
          <cell r="O11477" t="str">
            <v>Thomas, Mark</v>
          </cell>
        </row>
        <row r="11478">
          <cell r="C11478">
            <v>506917</v>
          </cell>
          <cell r="M11478" t="str">
            <v>2B</v>
          </cell>
          <cell r="O11478" t="str">
            <v>Thomas, Tony</v>
          </cell>
        </row>
        <row r="11479">
          <cell r="C11479">
            <v>572199</v>
          </cell>
          <cell r="M11479" t="str">
            <v>OF</v>
          </cell>
          <cell r="O11479" t="str">
            <v>Thomas, Ivory</v>
          </cell>
        </row>
        <row r="11480">
          <cell r="C11480">
            <v>572200</v>
          </cell>
          <cell r="M11480" t="str">
            <v>CF</v>
          </cell>
          <cell r="O11480" t="str">
            <v>Thomas, Brandon</v>
          </cell>
        </row>
        <row r="11481">
          <cell r="C11481">
            <v>592798</v>
          </cell>
          <cell r="M11481" t="str">
            <v>LF</v>
          </cell>
          <cell r="O11481" t="str">
            <v>Thomas, Brett</v>
          </cell>
        </row>
        <row r="11482">
          <cell r="C11482">
            <v>605504</v>
          </cell>
          <cell r="M11482" t="str">
            <v>OF</v>
          </cell>
          <cell r="O11482" t="str">
            <v>Thomas, Dillon</v>
          </cell>
        </row>
        <row r="11483">
          <cell r="C11483">
            <v>607744</v>
          </cell>
          <cell r="M11483" t="str">
            <v>2B</v>
          </cell>
          <cell r="O11483" t="str">
            <v>Thomas, Casey</v>
          </cell>
        </row>
        <row r="11484">
          <cell r="C11484">
            <v>607745</v>
          </cell>
          <cell r="M11484" t="str">
            <v>P</v>
          </cell>
          <cell r="O11484" t="str">
            <v>Thomas, Mike</v>
          </cell>
        </row>
        <row r="11485">
          <cell r="C11485">
            <v>621962</v>
          </cell>
          <cell r="M11485" t="str">
            <v>P</v>
          </cell>
          <cell r="O11485" t="str">
            <v>Thomas, Ian</v>
          </cell>
        </row>
        <row r="11486">
          <cell r="C11486">
            <v>623914</v>
          </cell>
          <cell r="M11486" t="str">
            <v>P</v>
          </cell>
          <cell r="O11486" t="str">
            <v>Thomas, Chris</v>
          </cell>
        </row>
        <row r="11487">
          <cell r="C11487">
            <v>642137</v>
          </cell>
          <cell r="M11487" t="str">
            <v>OF</v>
          </cell>
          <cell r="O11487" t="str">
            <v>Thomas, Cody</v>
          </cell>
        </row>
        <row r="11488">
          <cell r="C11488">
            <v>642139</v>
          </cell>
          <cell r="M11488" t="str">
            <v>P</v>
          </cell>
          <cell r="O11488" t="str">
            <v>Thomas, Justin</v>
          </cell>
        </row>
        <row r="11489">
          <cell r="C11489">
            <v>643569</v>
          </cell>
          <cell r="M11489" t="str">
            <v>1B</v>
          </cell>
          <cell r="O11489" t="str">
            <v>Thomas, Toby</v>
          </cell>
        </row>
        <row r="11490">
          <cell r="C11490">
            <v>650913</v>
          </cell>
          <cell r="M11490" t="str">
            <v>P</v>
          </cell>
          <cell r="O11490" t="str">
            <v>Thomas, Luigence</v>
          </cell>
        </row>
        <row r="11491">
          <cell r="C11491">
            <v>657038</v>
          </cell>
          <cell r="M11491" t="str">
            <v>LF</v>
          </cell>
          <cell r="O11491" t="str">
            <v>Thomas, Eric</v>
          </cell>
        </row>
        <row r="11492">
          <cell r="C11492">
            <v>657039</v>
          </cell>
          <cell r="M11492" t="str">
            <v>P</v>
          </cell>
          <cell r="O11492" t="str">
            <v>Thomas, Brandon</v>
          </cell>
        </row>
        <row r="11493">
          <cell r="C11493">
            <v>657041</v>
          </cell>
          <cell r="M11493" t="str">
            <v>OF</v>
          </cell>
          <cell r="O11493" t="str">
            <v>Thomas, Lane</v>
          </cell>
        </row>
        <row r="11494">
          <cell r="C11494">
            <v>657777</v>
          </cell>
          <cell r="M11494" t="str">
            <v>C</v>
          </cell>
          <cell r="O11494" t="str">
            <v>Thomas, Michael</v>
          </cell>
        </row>
        <row r="11495">
          <cell r="C11495">
            <v>665102</v>
          </cell>
          <cell r="M11495" t="str">
            <v>OF</v>
          </cell>
          <cell r="O11495" t="str">
            <v>Thomas, Jake</v>
          </cell>
        </row>
        <row r="11496">
          <cell r="C11496">
            <v>666144</v>
          </cell>
          <cell r="M11496" t="str">
            <v>SS</v>
          </cell>
          <cell r="O11496" t="str">
            <v>Thomas, Francisco</v>
          </cell>
        </row>
        <row r="11497">
          <cell r="C11497">
            <v>657441</v>
          </cell>
          <cell r="M11497" t="str">
            <v>RF</v>
          </cell>
          <cell r="O11497" t="str">
            <v>Thomasson, Brandon</v>
          </cell>
        </row>
        <row r="11498">
          <cell r="C11498">
            <v>657042</v>
          </cell>
          <cell r="M11498" t="str">
            <v>P</v>
          </cell>
          <cell r="O11498" t="str">
            <v>Thome, Andrew</v>
          </cell>
        </row>
        <row r="11499">
          <cell r="C11499">
            <v>605505</v>
          </cell>
          <cell r="M11499" t="str">
            <v>LF</v>
          </cell>
          <cell r="O11499" t="str">
            <v>Thomore, Carl</v>
          </cell>
        </row>
        <row r="11500">
          <cell r="C11500">
            <v>444354</v>
          </cell>
          <cell r="M11500" t="str">
            <v>P</v>
          </cell>
          <cell r="O11500" t="str">
            <v>Thompson, Daryl</v>
          </cell>
        </row>
        <row r="11501">
          <cell r="C11501">
            <v>457744</v>
          </cell>
          <cell r="M11501" t="str">
            <v>P</v>
          </cell>
          <cell r="O11501" t="str">
            <v>Thompson, Aaron</v>
          </cell>
        </row>
        <row r="11502">
          <cell r="C11502">
            <v>543853</v>
          </cell>
          <cell r="M11502" t="str">
            <v>P</v>
          </cell>
          <cell r="O11502" t="str">
            <v>Thompson, Taylor</v>
          </cell>
        </row>
        <row r="11503">
          <cell r="C11503">
            <v>571031</v>
          </cell>
          <cell r="M11503" t="str">
            <v>P</v>
          </cell>
          <cell r="O11503" t="str">
            <v>Thompson, Aaron James</v>
          </cell>
        </row>
        <row r="11504">
          <cell r="C11504">
            <v>572202</v>
          </cell>
          <cell r="M11504" t="str">
            <v>P</v>
          </cell>
          <cell r="O11504" t="str">
            <v>Thompson, Chad</v>
          </cell>
        </row>
        <row r="11505">
          <cell r="C11505">
            <v>572204</v>
          </cell>
          <cell r="M11505" t="str">
            <v>LF</v>
          </cell>
          <cell r="O11505" t="str">
            <v>Thompson, Trayce</v>
          </cell>
        </row>
        <row r="11506">
          <cell r="C11506">
            <v>592802</v>
          </cell>
          <cell r="M11506" t="str">
            <v>P</v>
          </cell>
          <cell r="O11506" t="str">
            <v>Thompson, Jake</v>
          </cell>
        </row>
        <row r="11507">
          <cell r="C11507">
            <v>605507</v>
          </cell>
          <cell r="M11507" t="str">
            <v>P</v>
          </cell>
          <cell r="O11507" t="str">
            <v>Thompson, Zach</v>
          </cell>
        </row>
        <row r="11508">
          <cell r="C11508">
            <v>607224</v>
          </cell>
          <cell r="M11508" t="str">
            <v>P</v>
          </cell>
          <cell r="O11508" t="str">
            <v>Thompson, Derek</v>
          </cell>
        </row>
        <row r="11509">
          <cell r="C11509">
            <v>621420</v>
          </cell>
          <cell r="M11509" t="str">
            <v>3B</v>
          </cell>
          <cell r="O11509" t="str">
            <v>Thompson, David</v>
          </cell>
        </row>
        <row r="11510">
          <cell r="C11510">
            <v>622097</v>
          </cell>
          <cell r="M11510" t="str">
            <v>P</v>
          </cell>
          <cell r="O11510" t="str">
            <v>Thompson, Jake</v>
          </cell>
        </row>
        <row r="11511">
          <cell r="C11511">
            <v>642140</v>
          </cell>
          <cell r="M11511" t="str">
            <v>SS</v>
          </cell>
          <cell r="O11511" t="str">
            <v>Thompson, Cory</v>
          </cell>
        </row>
        <row r="11512">
          <cell r="C11512">
            <v>642142</v>
          </cell>
          <cell r="M11512" t="str">
            <v>P</v>
          </cell>
          <cell r="O11512" t="str">
            <v>Thompson, Jeff</v>
          </cell>
        </row>
        <row r="11513">
          <cell r="C11513">
            <v>657043</v>
          </cell>
          <cell r="M11513" t="str">
            <v>P</v>
          </cell>
          <cell r="O11513" t="str">
            <v>Thompson, Dylan</v>
          </cell>
        </row>
        <row r="11514">
          <cell r="C11514">
            <v>657044</v>
          </cell>
          <cell r="M11514" t="str">
            <v>P</v>
          </cell>
          <cell r="O11514" t="str">
            <v>Thompson, Ryan</v>
          </cell>
        </row>
        <row r="11515">
          <cell r="C11515">
            <v>657269</v>
          </cell>
          <cell r="M11515" t="str">
            <v>LF</v>
          </cell>
          <cell r="O11515" t="str">
            <v>Thompson, Nick</v>
          </cell>
        </row>
        <row r="11516">
          <cell r="C11516">
            <v>657778</v>
          </cell>
          <cell r="M11516" t="str">
            <v>1B</v>
          </cell>
          <cell r="O11516" t="str">
            <v>Thompson, Bo</v>
          </cell>
        </row>
        <row r="11517">
          <cell r="C11517">
            <v>663840</v>
          </cell>
          <cell r="M11517" t="str">
            <v>P</v>
          </cell>
          <cell r="O11517" t="str">
            <v>Thompson, Dylan</v>
          </cell>
        </row>
        <row r="11518">
          <cell r="C11518">
            <v>666168</v>
          </cell>
          <cell r="M11518" t="str">
            <v>P</v>
          </cell>
          <cell r="O11518" t="str">
            <v>Thompson, Mason</v>
          </cell>
        </row>
        <row r="11519">
          <cell r="C11519">
            <v>670401</v>
          </cell>
          <cell r="M11519" t="str">
            <v>P</v>
          </cell>
          <cell r="O11519" t="str">
            <v>Thompson, Tyree</v>
          </cell>
        </row>
        <row r="11520">
          <cell r="C11520">
            <v>670440</v>
          </cell>
          <cell r="M11520" t="str">
            <v>P</v>
          </cell>
          <cell r="O11520" t="str">
            <v>Thompson, Nathan</v>
          </cell>
        </row>
        <row r="11521">
          <cell r="C11521">
            <v>657779</v>
          </cell>
          <cell r="M11521" t="str">
            <v>OF</v>
          </cell>
          <cell r="O11521" t="str">
            <v>Thompson-Williams, Dom</v>
          </cell>
        </row>
        <row r="11522">
          <cell r="C11522">
            <v>670701</v>
          </cell>
          <cell r="M11522" t="str">
            <v>P</v>
          </cell>
          <cell r="O11522" t="str">
            <v>Thomson, Colton</v>
          </cell>
        </row>
        <row r="11523">
          <cell r="C11523">
            <v>592803</v>
          </cell>
          <cell r="M11523" t="str">
            <v>2B</v>
          </cell>
          <cell r="O11523" t="str">
            <v>Thon, Dickie Joe</v>
          </cell>
        </row>
        <row r="11524">
          <cell r="C11524">
            <v>657045</v>
          </cell>
          <cell r="M11524" t="str">
            <v>P</v>
          </cell>
          <cell r="O11524" t="str">
            <v>Thonvold, Lance</v>
          </cell>
        </row>
        <row r="11525">
          <cell r="C11525">
            <v>592804</v>
          </cell>
          <cell r="M11525" t="str">
            <v>P</v>
          </cell>
          <cell r="O11525" t="str">
            <v>Thornburg, Tyler</v>
          </cell>
        </row>
        <row r="11526">
          <cell r="C11526">
            <v>592805</v>
          </cell>
          <cell r="M11526" t="str">
            <v>P</v>
          </cell>
          <cell r="O11526" t="str">
            <v>Thornhill, Nathan</v>
          </cell>
        </row>
        <row r="11527">
          <cell r="C11527">
            <v>407819</v>
          </cell>
          <cell r="M11527" t="str">
            <v>P</v>
          </cell>
          <cell r="O11527" t="str">
            <v>Thornton, Matt</v>
          </cell>
        </row>
        <row r="11528">
          <cell r="C11528">
            <v>543856</v>
          </cell>
          <cell r="M11528" t="str">
            <v>P</v>
          </cell>
          <cell r="O11528" t="str">
            <v>Thornton, Zack</v>
          </cell>
        </row>
        <row r="11529">
          <cell r="C11529">
            <v>663423</v>
          </cell>
          <cell r="M11529" t="str">
            <v>P</v>
          </cell>
          <cell r="O11529" t="str">
            <v>Thornton, Trent</v>
          </cell>
        </row>
        <row r="11530">
          <cell r="C11530">
            <v>624430</v>
          </cell>
          <cell r="M11530" t="str">
            <v>P</v>
          </cell>
          <cell r="O11530" t="str">
            <v>Thorpe, Tommy</v>
          </cell>
        </row>
        <row r="11531">
          <cell r="C11531">
            <v>626929</v>
          </cell>
          <cell r="M11531" t="str">
            <v>P</v>
          </cell>
          <cell r="O11531" t="str">
            <v>Thorpe, Lewis</v>
          </cell>
        </row>
        <row r="11532">
          <cell r="C11532">
            <v>607273</v>
          </cell>
          <cell r="M11532" t="str">
            <v>3B</v>
          </cell>
          <cell r="O11532" t="str">
            <v>Threlkeld, Mark</v>
          </cell>
        </row>
        <row r="11533">
          <cell r="C11533">
            <v>592806</v>
          </cell>
          <cell r="M11533" t="str">
            <v>P</v>
          </cell>
          <cell r="O11533" t="str">
            <v>Thurman, Andrew</v>
          </cell>
        </row>
        <row r="11534">
          <cell r="C11534">
            <v>667506</v>
          </cell>
          <cell r="M11534" t="str">
            <v>C</v>
          </cell>
          <cell r="O11534" t="str">
            <v>Thurman, Nick</v>
          </cell>
        </row>
        <row r="11535">
          <cell r="C11535">
            <v>407871</v>
          </cell>
          <cell r="M11535" t="str">
            <v>3B</v>
          </cell>
          <cell r="O11535" t="str">
            <v>Thurston, Joe</v>
          </cell>
        </row>
        <row r="11536">
          <cell r="C11536">
            <v>669723</v>
          </cell>
          <cell r="M11536" t="str">
            <v>3B</v>
          </cell>
          <cell r="O11536" t="str">
            <v>Tiberi, Blake</v>
          </cell>
        </row>
        <row r="11537">
          <cell r="C11537">
            <v>554062</v>
          </cell>
          <cell r="M11537" t="str">
            <v>P</v>
          </cell>
          <cell r="O11537" t="str">
            <v>Tiburcio, Frederick</v>
          </cell>
        </row>
        <row r="11538">
          <cell r="C11538">
            <v>665127</v>
          </cell>
          <cell r="M11538" t="str">
            <v>2B</v>
          </cell>
          <cell r="O11538" t="str">
            <v>Tice, Dylan</v>
          </cell>
        </row>
        <row r="11539">
          <cell r="C11539">
            <v>670140</v>
          </cell>
          <cell r="M11539" t="str">
            <v>C</v>
          </cell>
          <cell r="O11539" t="str">
            <v>Tidaback, Sam</v>
          </cell>
        </row>
        <row r="11540">
          <cell r="C11540">
            <v>665114</v>
          </cell>
          <cell r="M11540" t="str">
            <v>SS</v>
          </cell>
          <cell r="O11540" t="str">
            <v>Tidwell, Kodie</v>
          </cell>
        </row>
        <row r="11541">
          <cell r="C11541">
            <v>670048</v>
          </cell>
          <cell r="M11541" t="str">
            <v>P</v>
          </cell>
          <cell r="O11541" t="str">
            <v>Tiedemann, Tai</v>
          </cell>
        </row>
        <row r="11542">
          <cell r="C11542">
            <v>541603</v>
          </cell>
          <cell r="M11542" t="str">
            <v>P</v>
          </cell>
          <cell r="O11542" t="str">
            <v>Tijerina, Ismael</v>
          </cell>
        </row>
        <row r="11543">
          <cell r="C11543">
            <v>600475</v>
          </cell>
          <cell r="M11543" t="str">
            <v>C</v>
          </cell>
          <cell r="O11543" t="str">
            <v>Tillero, Jorge</v>
          </cell>
        </row>
        <row r="11544">
          <cell r="C11544">
            <v>596121</v>
          </cell>
          <cell r="M11544" t="str">
            <v>P</v>
          </cell>
          <cell r="O11544" t="str">
            <v>Tillery, Zach</v>
          </cell>
        </row>
        <row r="11545">
          <cell r="C11545">
            <v>670358</v>
          </cell>
          <cell r="M11545" t="str">
            <v>P</v>
          </cell>
          <cell r="O11545" t="str">
            <v>Tilley, Leland</v>
          </cell>
        </row>
        <row r="11546">
          <cell r="C11546">
            <v>501957</v>
          </cell>
          <cell r="M11546" t="str">
            <v>P</v>
          </cell>
          <cell r="O11546" t="str">
            <v>Tillman, Chris</v>
          </cell>
        </row>
        <row r="11547">
          <cell r="C11547">
            <v>534581</v>
          </cell>
          <cell r="M11547" t="str">
            <v>P</v>
          </cell>
          <cell r="O11547" t="str">
            <v>Tillman, Daniel</v>
          </cell>
        </row>
        <row r="11548">
          <cell r="C11548">
            <v>605508</v>
          </cell>
          <cell r="M11548" t="str">
            <v>CF</v>
          </cell>
          <cell r="O11548" t="str">
            <v>Tilson, Charlie</v>
          </cell>
        </row>
        <row r="11549">
          <cell r="C11549">
            <v>649120</v>
          </cell>
          <cell r="M11549" t="str">
            <v>C</v>
          </cell>
          <cell r="O11549" t="str">
            <v>Timberlake, Hayden</v>
          </cell>
        </row>
        <row r="11550">
          <cell r="C11550">
            <v>670359</v>
          </cell>
          <cell r="M11550" t="str">
            <v>P</v>
          </cell>
          <cell r="O11550" t="str">
            <v>Timmins, John</v>
          </cell>
        </row>
        <row r="11551">
          <cell r="C11551">
            <v>472585</v>
          </cell>
          <cell r="M11551" t="str">
            <v>P</v>
          </cell>
          <cell r="O11551" t="str">
            <v>Timms, Matt</v>
          </cell>
        </row>
        <row r="11552">
          <cell r="C11552">
            <v>665288</v>
          </cell>
          <cell r="M11552" t="str">
            <v>P</v>
          </cell>
          <cell r="O11552" t="str">
            <v>Tindall, Matt</v>
          </cell>
        </row>
        <row r="11553">
          <cell r="C11553">
            <v>650217</v>
          </cell>
          <cell r="M11553" t="str">
            <v>P</v>
          </cell>
          <cell r="O11553" t="str">
            <v>Tineo, Ramon</v>
          </cell>
        </row>
        <row r="11554">
          <cell r="C11554">
            <v>656090</v>
          </cell>
          <cell r="M11554" t="str">
            <v>C</v>
          </cell>
          <cell r="O11554" t="str">
            <v>Tineo, Franklin</v>
          </cell>
        </row>
        <row r="11555">
          <cell r="C11555">
            <v>661436</v>
          </cell>
          <cell r="M11555" t="str">
            <v>P</v>
          </cell>
          <cell r="O11555" t="str">
            <v>Tineo, Freddy</v>
          </cell>
        </row>
        <row r="11556">
          <cell r="C11556">
            <v>622786</v>
          </cell>
          <cell r="M11556" t="str">
            <v>P</v>
          </cell>
          <cell r="O11556" t="str">
            <v>Tinoco, Jesus</v>
          </cell>
        </row>
        <row r="11557">
          <cell r="C11557">
            <v>669400</v>
          </cell>
          <cell r="M11557" t="str">
            <v>C</v>
          </cell>
          <cell r="O11557" t="str">
            <v>Tinsley, Michael</v>
          </cell>
        </row>
        <row r="11558">
          <cell r="C11558">
            <v>610143</v>
          </cell>
          <cell r="M11558" t="str">
            <v>P</v>
          </cell>
          <cell r="O11558" t="str">
            <v>Tirado, Alberto</v>
          </cell>
        </row>
        <row r="11559">
          <cell r="C11559">
            <v>650647</v>
          </cell>
          <cell r="M11559" t="str">
            <v>SS</v>
          </cell>
          <cell r="O11559" t="str">
            <v>Tirado, Lucas</v>
          </cell>
        </row>
        <row r="11560">
          <cell r="C11560">
            <v>573209</v>
          </cell>
          <cell r="M11560" t="str">
            <v>C</v>
          </cell>
          <cell r="O11560" t="str">
            <v>Tissenbaum, Maxx</v>
          </cell>
        </row>
        <row r="11561">
          <cell r="C11561">
            <v>642146</v>
          </cell>
          <cell r="M11561" t="str">
            <v>OF</v>
          </cell>
          <cell r="O11561" t="str">
            <v>Toadvine, Derek</v>
          </cell>
        </row>
        <row r="11562">
          <cell r="C11562">
            <v>596122</v>
          </cell>
          <cell r="M11562" t="str">
            <v>2B</v>
          </cell>
          <cell r="O11562" t="str">
            <v>Tobias, Josh</v>
          </cell>
        </row>
        <row r="11563">
          <cell r="C11563">
            <v>643572</v>
          </cell>
          <cell r="M11563" t="str">
            <v>P</v>
          </cell>
          <cell r="O11563" t="str">
            <v>Tobik, Dan</v>
          </cell>
        </row>
        <row r="11564">
          <cell r="C11564">
            <v>474226</v>
          </cell>
          <cell r="M11564" t="str">
            <v>P</v>
          </cell>
          <cell r="O11564" t="str">
            <v>Tobin, Mason</v>
          </cell>
        </row>
        <row r="11565">
          <cell r="C11565">
            <v>624636</v>
          </cell>
          <cell r="M11565" t="str">
            <v>CF</v>
          </cell>
          <cell r="O11565" t="str">
            <v>Tocci, Carlos</v>
          </cell>
        </row>
        <row r="11566">
          <cell r="C11566">
            <v>519357</v>
          </cell>
          <cell r="M11566" t="str">
            <v>P</v>
          </cell>
          <cell r="O11566" t="str">
            <v>Todd, Jess</v>
          </cell>
        </row>
        <row r="11567">
          <cell r="C11567">
            <v>543858</v>
          </cell>
          <cell r="M11567" t="str">
            <v>P</v>
          </cell>
          <cell r="O11567" t="str">
            <v>Todd, Jade</v>
          </cell>
        </row>
        <row r="11568">
          <cell r="C11568">
            <v>656108</v>
          </cell>
          <cell r="M11568" t="str">
            <v>C</v>
          </cell>
          <cell r="O11568" t="str">
            <v>Todd, Ruddy</v>
          </cell>
        </row>
        <row r="11569">
          <cell r="C11569">
            <v>445196</v>
          </cell>
          <cell r="M11569" t="str">
            <v>3B</v>
          </cell>
          <cell r="O11569" t="str">
            <v>Tolbert, Matt</v>
          </cell>
        </row>
        <row r="11570">
          <cell r="C11570">
            <v>446005</v>
          </cell>
          <cell r="M11570" t="str">
            <v>P</v>
          </cell>
          <cell r="O11570" t="str">
            <v>Toledo, Jean</v>
          </cell>
        </row>
        <row r="11571">
          <cell r="C11571">
            <v>519358</v>
          </cell>
          <cell r="M11571" t="str">
            <v>P</v>
          </cell>
          <cell r="O11571" t="str">
            <v>Toledo, Tommy</v>
          </cell>
        </row>
        <row r="11572">
          <cell r="C11572">
            <v>592808</v>
          </cell>
          <cell r="M11572" t="str">
            <v>OF</v>
          </cell>
          <cell r="O11572" t="str">
            <v>Toles, Andrew</v>
          </cell>
        </row>
        <row r="11573">
          <cell r="C11573">
            <v>474523</v>
          </cell>
          <cell r="M11573" t="str">
            <v>2B</v>
          </cell>
          <cell r="O11573" t="str">
            <v>Tolisano, John</v>
          </cell>
        </row>
        <row r="11574">
          <cell r="C11574">
            <v>474521</v>
          </cell>
          <cell r="M11574" t="str">
            <v>P</v>
          </cell>
          <cell r="O11574" t="str">
            <v>Tolleson, Shawn</v>
          </cell>
        </row>
        <row r="11575">
          <cell r="C11575">
            <v>476270</v>
          </cell>
          <cell r="M11575" t="str">
            <v>2B</v>
          </cell>
          <cell r="O11575" t="str">
            <v>Tolleson, Steve</v>
          </cell>
        </row>
        <row r="11576">
          <cell r="C11576">
            <v>572208</v>
          </cell>
          <cell r="M11576" t="str">
            <v>P</v>
          </cell>
          <cell r="O11576" t="str">
            <v>Tolliver, Ashur</v>
          </cell>
        </row>
        <row r="11577">
          <cell r="C11577">
            <v>664051</v>
          </cell>
          <cell r="M11577" t="str">
            <v>2B</v>
          </cell>
          <cell r="O11577" t="str">
            <v>Tolman, Mitchell</v>
          </cell>
        </row>
        <row r="11578">
          <cell r="C11578">
            <v>664789</v>
          </cell>
          <cell r="M11578" t="str">
            <v>OF</v>
          </cell>
          <cell r="O11578" t="str">
            <v>Tom, Ka'ai</v>
          </cell>
        </row>
        <row r="11579">
          <cell r="C11579">
            <v>630111</v>
          </cell>
          <cell r="M11579" t="str">
            <v>LF</v>
          </cell>
          <cell r="O11579" t="str">
            <v>Tomas, Yasmany</v>
          </cell>
        </row>
        <row r="11580">
          <cell r="C11580">
            <v>657781</v>
          </cell>
          <cell r="M11580" t="str">
            <v>2B</v>
          </cell>
          <cell r="O11580" t="str">
            <v>Tomasovich, Alex</v>
          </cell>
        </row>
        <row r="11581">
          <cell r="C11581">
            <v>664193</v>
          </cell>
          <cell r="M11581" t="str">
            <v>P</v>
          </cell>
          <cell r="O11581" t="str">
            <v>Tomasovich, Andrew</v>
          </cell>
        </row>
        <row r="11582">
          <cell r="C11582">
            <v>607750</v>
          </cell>
          <cell r="M11582" t="str">
            <v>1B</v>
          </cell>
          <cell r="O11582" t="str">
            <v>Tomassetti, Scott</v>
          </cell>
        </row>
        <row r="11583">
          <cell r="C11583">
            <v>655885</v>
          </cell>
          <cell r="M11583" t="str">
            <v>1B</v>
          </cell>
          <cell r="O11583" t="str">
            <v>Tomaszewski, Nathan</v>
          </cell>
        </row>
        <row r="11584">
          <cell r="C11584">
            <v>642147</v>
          </cell>
          <cell r="M11584" t="str">
            <v>P</v>
          </cell>
          <cell r="O11584" t="str">
            <v>Tomchick, Greg</v>
          </cell>
        </row>
        <row r="11585">
          <cell r="C11585">
            <v>628070</v>
          </cell>
          <cell r="M11585" t="str">
            <v>P</v>
          </cell>
          <cell r="O11585" t="str">
            <v>Tomita, Kohsuke</v>
          </cell>
        </row>
        <row r="11586">
          <cell r="C11586">
            <v>123387</v>
          </cell>
          <cell r="M11586" t="str">
            <v>P</v>
          </cell>
          <cell r="O11586" t="str">
            <v>Tomko, Brett</v>
          </cell>
        </row>
        <row r="11587">
          <cell r="C11587">
            <v>458708</v>
          </cell>
          <cell r="M11587" t="str">
            <v>P</v>
          </cell>
          <cell r="O11587" t="str">
            <v>Tomlin, Josh</v>
          </cell>
        </row>
        <row r="11588">
          <cell r="C11588">
            <v>605509</v>
          </cell>
          <cell r="M11588" t="str">
            <v>2B</v>
          </cell>
          <cell r="O11588" t="str">
            <v>Tomlinson, Kelby</v>
          </cell>
        </row>
        <row r="11589">
          <cell r="C11589">
            <v>657782</v>
          </cell>
          <cell r="M11589" t="str">
            <v>P</v>
          </cell>
          <cell r="O11589" t="str">
            <v>Tompkins, Ian</v>
          </cell>
        </row>
        <row r="11590">
          <cell r="C11590">
            <v>595438</v>
          </cell>
          <cell r="M11590" t="str">
            <v>OF</v>
          </cell>
          <cell r="O11590" t="str">
            <v>Tomscha, Damek</v>
          </cell>
        </row>
        <row r="11591">
          <cell r="C11591">
            <v>607751</v>
          </cell>
          <cell r="M11591" t="str">
            <v>P</v>
          </cell>
          <cell r="O11591" t="str">
            <v>Tomshaw, Matt</v>
          </cell>
        </row>
        <row r="11592">
          <cell r="C11592">
            <v>660506</v>
          </cell>
          <cell r="M11592" t="str">
            <v>2B</v>
          </cell>
          <cell r="O11592" t="str">
            <v>Tona, Jesus</v>
          </cell>
        </row>
        <row r="11593">
          <cell r="C11593">
            <v>543859</v>
          </cell>
          <cell r="M11593" t="str">
            <v>P</v>
          </cell>
          <cell r="O11593" t="str">
            <v>Tonkin, Michael</v>
          </cell>
        </row>
        <row r="11594">
          <cell r="C11594">
            <v>642446</v>
          </cell>
          <cell r="M11594" t="str">
            <v>LF</v>
          </cell>
          <cell r="O11594" t="str">
            <v>Tonton, Jose</v>
          </cell>
        </row>
        <row r="11595">
          <cell r="C11595">
            <v>539603</v>
          </cell>
          <cell r="M11595" t="str">
            <v>3B</v>
          </cell>
          <cell r="O11595" t="str">
            <v>Toole, Justin</v>
          </cell>
        </row>
        <row r="11596">
          <cell r="C11596">
            <v>664902</v>
          </cell>
          <cell r="M11596" t="str">
            <v>OF</v>
          </cell>
          <cell r="O11596" t="str">
            <v>Toole, Eric</v>
          </cell>
        </row>
        <row r="11597">
          <cell r="C11597">
            <v>623437</v>
          </cell>
          <cell r="M11597" t="str">
            <v>P</v>
          </cell>
          <cell r="O11597" t="str">
            <v>Topa, Justin</v>
          </cell>
        </row>
        <row r="11598">
          <cell r="C11598">
            <v>622726</v>
          </cell>
          <cell r="M11598" t="str">
            <v>SS</v>
          </cell>
          <cell r="O11598" t="str">
            <v>Toribio, Cristian</v>
          </cell>
        </row>
        <row r="11599">
          <cell r="C11599">
            <v>642332</v>
          </cell>
          <cell r="M11599" t="str">
            <v>C</v>
          </cell>
          <cell r="O11599" t="str">
            <v>Toribio, Oliver</v>
          </cell>
        </row>
        <row r="11600">
          <cell r="C11600">
            <v>650388</v>
          </cell>
          <cell r="M11600" t="str">
            <v>2B</v>
          </cell>
          <cell r="O11600" t="str">
            <v>Toribio, Rafael</v>
          </cell>
        </row>
        <row r="11601">
          <cell r="C11601">
            <v>661376</v>
          </cell>
          <cell r="M11601" t="str">
            <v>P</v>
          </cell>
          <cell r="O11601" t="str">
            <v>Toribio, Luidin</v>
          </cell>
        </row>
        <row r="11602">
          <cell r="C11602">
            <v>666802</v>
          </cell>
          <cell r="M11602" t="str">
            <v>P</v>
          </cell>
          <cell r="O11602" t="str">
            <v>Toribio, Joel Cesar</v>
          </cell>
        </row>
        <row r="11603">
          <cell r="C11603">
            <v>647351</v>
          </cell>
          <cell r="M11603" t="str">
            <v>SS</v>
          </cell>
          <cell r="O11603" t="str">
            <v>Toro-Hernandez, Abraham</v>
          </cell>
        </row>
        <row r="11604">
          <cell r="C11604">
            <v>150275</v>
          </cell>
          <cell r="M11604" t="str">
            <v>C</v>
          </cell>
          <cell r="O11604" t="str">
            <v>Torrealba, Yorvit</v>
          </cell>
        </row>
        <row r="11605">
          <cell r="C11605">
            <v>622528</v>
          </cell>
          <cell r="M11605" t="str">
            <v>P</v>
          </cell>
          <cell r="O11605" t="str">
            <v>Torrealba, Jervis</v>
          </cell>
        </row>
        <row r="11606">
          <cell r="C11606">
            <v>650219</v>
          </cell>
          <cell r="M11606" t="str">
            <v>2B</v>
          </cell>
          <cell r="O11606" t="str">
            <v>Torrealba, Hazzent</v>
          </cell>
        </row>
        <row r="11607">
          <cell r="C11607">
            <v>650554</v>
          </cell>
          <cell r="M11607" t="str">
            <v>LF</v>
          </cell>
          <cell r="O11607" t="str">
            <v>Torrealba, Luis</v>
          </cell>
        </row>
        <row r="11608">
          <cell r="C11608">
            <v>660816</v>
          </cell>
          <cell r="M11608" t="str">
            <v>OF</v>
          </cell>
          <cell r="O11608" t="str">
            <v>Torrealba, Jose</v>
          </cell>
        </row>
        <row r="11609">
          <cell r="C11609">
            <v>665908</v>
          </cell>
          <cell r="M11609" t="str">
            <v>SS</v>
          </cell>
          <cell r="O11609" t="str">
            <v>Torrealba, Eduardo</v>
          </cell>
        </row>
        <row r="11610">
          <cell r="C11610">
            <v>620443</v>
          </cell>
          <cell r="M11610" t="str">
            <v>C</v>
          </cell>
          <cell r="O11610" t="str">
            <v>Torrens, Luis</v>
          </cell>
        </row>
        <row r="11611">
          <cell r="C11611">
            <v>400083</v>
          </cell>
          <cell r="M11611" t="str">
            <v>CF</v>
          </cell>
          <cell r="O11611" t="str">
            <v>Torres, Andres</v>
          </cell>
        </row>
        <row r="11612">
          <cell r="C11612">
            <v>448614</v>
          </cell>
          <cell r="M11612" t="str">
            <v>P</v>
          </cell>
          <cell r="O11612" t="str">
            <v>Torres, Carlos</v>
          </cell>
        </row>
        <row r="11613">
          <cell r="C11613">
            <v>456776</v>
          </cell>
          <cell r="M11613" t="str">
            <v>P</v>
          </cell>
          <cell r="O11613" t="str">
            <v>Torres, Alex</v>
          </cell>
        </row>
        <row r="11614">
          <cell r="C11614">
            <v>457061</v>
          </cell>
          <cell r="M11614" t="str">
            <v>1B</v>
          </cell>
          <cell r="O11614" t="str">
            <v>Torres, Tim</v>
          </cell>
        </row>
        <row r="11615">
          <cell r="C11615">
            <v>501559</v>
          </cell>
          <cell r="M11615" t="str">
            <v>C</v>
          </cell>
          <cell r="O11615" t="str">
            <v>Torres, Miguel</v>
          </cell>
        </row>
        <row r="11616">
          <cell r="C11616">
            <v>543860</v>
          </cell>
          <cell r="M11616" t="str">
            <v>C</v>
          </cell>
          <cell r="O11616" t="str">
            <v>Torres, Kevin</v>
          </cell>
        </row>
        <row r="11617">
          <cell r="C11617">
            <v>592810</v>
          </cell>
          <cell r="M11617" t="str">
            <v>C</v>
          </cell>
          <cell r="O11617" t="str">
            <v>Torres, Daniel</v>
          </cell>
        </row>
        <row r="11618">
          <cell r="C11618">
            <v>593527</v>
          </cell>
          <cell r="M11618" t="str">
            <v>3B</v>
          </cell>
          <cell r="O11618" t="str">
            <v>Torres, Ramon</v>
          </cell>
        </row>
        <row r="11619">
          <cell r="C11619">
            <v>593585</v>
          </cell>
          <cell r="M11619" t="str">
            <v>2B</v>
          </cell>
          <cell r="O11619" t="str">
            <v>Torres, Robinson</v>
          </cell>
        </row>
        <row r="11620">
          <cell r="C11620">
            <v>598456</v>
          </cell>
          <cell r="M11620" t="str">
            <v>P</v>
          </cell>
          <cell r="O11620" t="str">
            <v>Torres, Jose</v>
          </cell>
        </row>
        <row r="11621">
          <cell r="C11621">
            <v>600526</v>
          </cell>
          <cell r="M11621" t="str">
            <v>P</v>
          </cell>
          <cell r="O11621" t="str">
            <v>Torres, Jose</v>
          </cell>
        </row>
        <row r="11622">
          <cell r="C11622">
            <v>606472</v>
          </cell>
          <cell r="M11622" t="str">
            <v>CF</v>
          </cell>
          <cell r="O11622" t="str">
            <v>Torres, Carlos</v>
          </cell>
        </row>
        <row r="11623">
          <cell r="C11623">
            <v>617408</v>
          </cell>
          <cell r="M11623" t="str">
            <v>P</v>
          </cell>
          <cell r="O11623" t="str">
            <v>Torres, Jonathan</v>
          </cell>
        </row>
        <row r="11624">
          <cell r="C11624">
            <v>621240</v>
          </cell>
          <cell r="M11624" t="str">
            <v>P</v>
          </cell>
          <cell r="O11624" t="str">
            <v>Torres, Dennis</v>
          </cell>
        </row>
        <row r="11625">
          <cell r="C11625">
            <v>622538</v>
          </cell>
          <cell r="M11625" t="str">
            <v>C</v>
          </cell>
          <cell r="O11625" t="str">
            <v>Torres, Wilber</v>
          </cell>
        </row>
        <row r="11626">
          <cell r="C11626">
            <v>622723</v>
          </cell>
          <cell r="M11626" t="str">
            <v>P</v>
          </cell>
          <cell r="O11626" t="str">
            <v>Torres, Elias</v>
          </cell>
        </row>
        <row r="11627">
          <cell r="C11627">
            <v>624404</v>
          </cell>
          <cell r="M11627" t="str">
            <v>P</v>
          </cell>
          <cell r="O11627" t="str">
            <v>Torres, Juan</v>
          </cell>
        </row>
        <row r="11628">
          <cell r="C11628">
            <v>624575</v>
          </cell>
          <cell r="M11628" t="str">
            <v>P</v>
          </cell>
          <cell r="O11628" t="str">
            <v>Torres, Joshua</v>
          </cell>
        </row>
        <row r="11629">
          <cell r="C11629">
            <v>629845</v>
          </cell>
          <cell r="M11629" t="str">
            <v>P</v>
          </cell>
          <cell r="O11629" t="str">
            <v>Torres, Luis</v>
          </cell>
        </row>
        <row r="11630">
          <cell r="C11630">
            <v>642300</v>
          </cell>
          <cell r="M11630" t="str">
            <v>C</v>
          </cell>
          <cell r="O11630" t="str">
            <v>Torres, Jose</v>
          </cell>
        </row>
        <row r="11631">
          <cell r="C11631">
            <v>642518</v>
          </cell>
          <cell r="M11631" t="str">
            <v>P</v>
          </cell>
          <cell r="O11631" t="str">
            <v>Torres, Yeralf</v>
          </cell>
        </row>
        <row r="11632">
          <cell r="C11632">
            <v>644432</v>
          </cell>
          <cell r="M11632" t="str">
            <v>OF</v>
          </cell>
          <cell r="O11632" t="str">
            <v>Torres, Raymundo</v>
          </cell>
        </row>
        <row r="11633">
          <cell r="C11633">
            <v>649865</v>
          </cell>
          <cell r="M11633" t="str">
            <v>P</v>
          </cell>
          <cell r="O11633" t="str">
            <v>Torres, Jesus</v>
          </cell>
        </row>
        <row r="11634">
          <cell r="C11634">
            <v>650401</v>
          </cell>
          <cell r="M11634" t="str">
            <v>P</v>
          </cell>
          <cell r="O11634" t="str">
            <v>Torres, Deibi</v>
          </cell>
        </row>
        <row r="11635">
          <cell r="C11635">
            <v>650402</v>
          </cell>
          <cell r="M11635" t="str">
            <v>SS</v>
          </cell>
          <cell r="O11635" t="str">
            <v>Torres, Gleyber</v>
          </cell>
        </row>
        <row r="11636">
          <cell r="C11636">
            <v>650660</v>
          </cell>
          <cell r="M11636" t="str">
            <v>SS</v>
          </cell>
          <cell r="O11636" t="str">
            <v>Torres, Franklin</v>
          </cell>
        </row>
        <row r="11637">
          <cell r="C11637">
            <v>655321</v>
          </cell>
          <cell r="M11637" t="str">
            <v>P</v>
          </cell>
          <cell r="O11637" t="str">
            <v>Torres, Andres</v>
          </cell>
        </row>
        <row r="11638">
          <cell r="C11638">
            <v>657051</v>
          </cell>
          <cell r="M11638" t="str">
            <v>RF</v>
          </cell>
          <cell r="O11638" t="str">
            <v>Torres, Nick</v>
          </cell>
        </row>
        <row r="11639">
          <cell r="C11639">
            <v>657052</v>
          </cell>
          <cell r="M11639" t="str">
            <v>P</v>
          </cell>
          <cell r="O11639" t="str">
            <v>Torres, Sixto</v>
          </cell>
        </row>
        <row r="11640">
          <cell r="C11640">
            <v>660618</v>
          </cell>
          <cell r="M11640" t="str">
            <v>SS</v>
          </cell>
          <cell r="O11640" t="str">
            <v>Torres, Chris</v>
          </cell>
        </row>
        <row r="11641">
          <cell r="C11641">
            <v>661557</v>
          </cell>
          <cell r="M11641" t="str">
            <v>P</v>
          </cell>
          <cell r="O11641" t="str">
            <v>Torres, Wilmer</v>
          </cell>
        </row>
        <row r="11642">
          <cell r="C11642">
            <v>663494</v>
          </cell>
          <cell r="M11642" t="str">
            <v>C</v>
          </cell>
          <cell r="O11642" t="str">
            <v>Torres, Bryan</v>
          </cell>
        </row>
        <row r="11643">
          <cell r="C11643">
            <v>666145</v>
          </cell>
          <cell r="M11643" t="str">
            <v>SS</v>
          </cell>
          <cell r="O11643" t="str">
            <v>Torres, Alexis</v>
          </cell>
        </row>
        <row r="11644">
          <cell r="C11644">
            <v>666774</v>
          </cell>
          <cell r="M11644" t="str">
            <v>IF</v>
          </cell>
          <cell r="O11644" t="str">
            <v>Torres, Mike</v>
          </cell>
        </row>
        <row r="11645">
          <cell r="C11645">
            <v>666842</v>
          </cell>
          <cell r="M11645" t="str">
            <v>P</v>
          </cell>
          <cell r="O11645" t="str">
            <v>Torres, Juan</v>
          </cell>
        </row>
        <row r="11646">
          <cell r="C11646">
            <v>669872</v>
          </cell>
          <cell r="M11646" t="str">
            <v>P</v>
          </cell>
          <cell r="O11646" t="str">
            <v>Torres, Frandy</v>
          </cell>
        </row>
        <row r="11647">
          <cell r="C11647">
            <v>669895</v>
          </cell>
          <cell r="M11647" t="str">
            <v>P</v>
          </cell>
          <cell r="O11647" t="str">
            <v>Torres, Placido</v>
          </cell>
        </row>
        <row r="11648">
          <cell r="C11648">
            <v>670369</v>
          </cell>
          <cell r="M11648" t="str">
            <v>P</v>
          </cell>
          <cell r="O11648" t="str">
            <v>Torres, Christian</v>
          </cell>
        </row>
        <row r="11649">
          <cell r="C11649">
            <v>670390</v>
          </cell>
          <cell r="M11649" t="str">
            <v>C</v>
          </cell>
          <cell r="O11649" t="str">
            <v>Torres, Bryan</v>
          </cell>
        </row>
        <row r="11650">
          <cell r="C11650">
            <v>670922</v>
          </cell>
          <cell r="M11650" t="str">
            <v>C</v>
          </cell>
          <cell r="O11650" t="str">
            <v>Torres, Saul</v>
          </cell>
        </row>
        <row r="11651">
          <cell r="C11651">
            <v>665014</v>
          </cell>
          <cell r="M11651" t="str">
            <v>P</v>
          </cell>
          <cell r="O11651" t="str">
            <v>Torres-Costa, Quintin</v>
          </cell>
        </row>
        <row r="11652">
          <cell r="C11652">
            <v>591720</v>
          </cell>
          <cell r="M11652" t="str">
            <v>3B</v>
          </cell>
          <cell r="O11652" t="str">
            <v>Torreyes, Ronald</v>
          </cell>
        </row>
        <row r="11653">
          <cell r="C11653">
            <v>543861</v>
          </cell>
          <cell r="M11653" t="str">
            <v>3B</v>
          </cell>
          <cell r="O11653" t="str">
            <v>Torrez, Riccio</v>
          </cell>
        </row>
        <row r="11654">
          <cell r="C11654">
            <v>602718</v>
          </cell>
          <cell r="M11654" t="str">
            <v>P</v>
          </cell>
          <cell r="O11654" t="str">
            <v>Torrez, Daury</v>
          </cell>
        </row>
        <row r="11655">
          <cell r="C11655">
            <v>607953</v>
          </cell>
          <cell r="M11655" t="str">
            <v>P</v>
          </cell>
          <cell r="O11655" t="str">
            <v>Torrez, Orlando</v>
          </cell>
        </row>
        <row r="11656">
          <cell r="C11656">
            <v>664582</v>
          </cell>
          <cell r="M11656" t="str">
            <v>2B</v>
          </cell>
          <cell r="O11656" t="str">
            <v>Torrivilla, Joseph</v>
          </cell>
        </row>
        <row r="11657">
          <cell r="C11657">
            <v>665993</v>
          </cell>
          <cell r="M11657" t="str">
            <v>P</v>
          </cell>
          <cell r="O11657" t="str">
            <v>Tortosa, Cristhian</v>
          </cell>
        </row>
        <row r="11658">
          <cell r="C11658">
            <v>661281</v>
          </cell>
          <cell r="M11658" t="str">
            <v>OF</v>
          </cell>
          <cell r="O11658" t="str">
            <v>Toscano, Dian</v>
          </cell>
        </row>
        <row r="11659">
          <cell r="C11659">
            <v>657783</v>
          </cell>
          <cell r="M11659" t="str">
            <v>SS</v>
          </cell>
          <cell r="O11659" t="str">
            <v>Toups, Corey</v>
          </cell>
        </row>
        <row r="11660">
          <cell r="C11660">
            <v>657053</v>
          </cell>
          <cell r="M11660" t="str">
            <v>P</v>
          </cell>
          <cell r="O11660" t="str">
            <v>Toussaint, Touki</v>
          </cell>
        </row>
        <row r="11661">
          <cell r="C11661">
            <v>516995</v>
          </cell>
          <cell r="M11661" t="str">
            <v>LF</v>
          </cell>
          <cell r="O11661" t="str">
            <v>Toussen, Jose</v>
          </cell>
        </row>
        <row r="11662">
          <cell r="C11662">
            <v>533646</v>
          </cell>
          <cell r="M11662" t="str">
            <v>SS</v>
          </cell>
          <cell r="O11662" t="str">
            <v>Tovar, Carlos</v>
          </cell>
        </row>
        <row r="11663">
          <cell r="C11663">
            <v>541600</v>
          </cell>
          <cell r="M11663" t="str">
            <v>2B</v>
          </cell>
          <cell r="O11663" t="str">
            <v>Tovar, Wilfredo</v>
          </cell>
        </row>
        <row r="11664">
          <cell r="C11664">
            <v>602725</v>
          </cell>
          <cell r="M11664" t="str">
            <v>RF</v>
          </cell>
          <cell r="O11664" t="str">
            <v>Tovar, Orvin</v>
          </cell>
        </row>
        <row r="11665">
          <cell r="C11665">
            <v>613551</v>
          </cell>
          <cell r="M11665" t="str">
            <v>C</v>
          </cell>
          <cell r="O11665" t="str">
            <v>Tovar, Roberto</v>
          </cell>
        </row>
        <row r="11666">
          <cell r="C11666">
            <v>629504</v>
          </cell>
          <cell r="M11666" t="str">
            <v>LF</v>
          </cell>
          <cell r="O11666" t="str">
            <v>Tovar, Antonio</v>
          </cell>
        </row>
        <row r="11667">
          <cell r="C11667">
            <v>659009</v>
          </cell>
          <cell r="M11667" t="str">
            <v>P</v>
          </cell>
          <cell r="O11667" t="str">
            <v>Tovar, Darwin</v>
          </cell>
        </row>
        <row r="11668">
          <cell r="C11668">
            <v>660808</v>
          </cell>
          <cell r="M11668" t="str">
            <v>P</v>
          </cell>
          <cell r="O11668" t="str">
            <v>Tovar, Oscar</v>
          </cell>
        </row>
        <row r="11669">
          <cell r="C11669">
            <v>666704</v>
          </cell>
          <cell r="M11669" t="str">
            <v>OF</v>
          </cell>
          <cell r="O11669" t="str">
            <v>Tovar, Danny</v>
          </cell>
        </row>
        <row r="11670">
          <cell r="C11670">
            <v>643573</v>
          </cell>
          <cell r="M11670" t="str">
            <v>OF</v>
          </cell>
          <cell r="O11670" t="str">
            <v>Towey, Cal</v>
          </cell>
        </row>
        <row r="11671">
          <cell r="C11671">
            <v>657271</v>
          </cell>
          <cell r="M11671" t="str">
            <v>3B</v>
          </cell>
          <cell r="O11671" t="str">
            <v>Towns, Kenny</v>
          </cell>
        </row>
        <row r="11672">
          <cell r="C11672">
            <v>643574</v>
          </cell>
          <cell r="M11672" t="str">
            <v>P</v>
          </cell>
          <cell r="O11672" t="str">
            <v>Townsley, Sean</v>
          </cell>
        </row>
        <row r="11673">
          <cell r="C11673">
            <v>643575</v>
          </cell>
          <cell r="M11673" t="str">
            <v>P</v>
          </cell>
          <cell r="O11673" t="str">
            <v>Toyfair, Tyler</v>
          </cell>
        </row>
        <row r="11674">
          <cell r="C11674">
            <v>595441</v>
          </cell>
          <cell r="M11674" t="str">
            <v>P</v>
          </cell>
          <cell r="O11674" t="str">
            <v>Tracy, Matt</v>
          </cell>
        </row>
        <row r="11675">
          <cell r="C11675">
            <v>642149</v>
          </cell>
          <cell r="M11675" t="str">
            <v>P</v>
          </cell>
          <cell r="O11675" t="str">
            <v>Trader, K.J.</v>
          </cell>
        </row>
        <row r="11676">
          <cell r="C11676">
            <v>669454</v>
          </cell>
          <cell r="M11676" t="str">
            <v>P</v>
          </cell>
          <cell r="O11676" t="str">
            <v>Trageton, Zack</v>
          </cell>
        </row>
        <row r="11677">
          <cell r="C11677">
            <v>608376</v>
          </cell>
          <cell r="M11677" t="str">
            <v>OF</v>
          </cell>
          <cell r="O11677" t="str">
            <v>Trahan, Stryker</v>
          </cell>
        </row>
        <row r="11678">
          <cell r="C11678">
            <v>664167</v>
          </cell>
          <cell r="M11678" t="str">
            <v>SS</v>
          </cell>
          <cell r="O11678" t="str">
            <v>Trahan, Blake</v>
          </cell>
        </row>
        <row r="11679">
          <cell r="C11679">
            <v>666211</v>
          </cell>
          <cell r="M11679" t="str">
            <v>OF</v>
          </cell>
          <cell r="O11679" t="str">
            <v>Trammell, Taylor</v>
          </cell>
        </row>
        <row r="11680">
          <cell r="C11680">
            <v>573212</v>
          </cell>
          <cell r="M11680" t="str">
            <v>2B</v>
          </cell>
          <cell r="O11680" t="str">
            <v>Trapp, Justin</v>
          </cell>
        </row>
        <row r="11681">
          <cell r="C11681">
            <v>621072</v>
          </cell>
          <cell r="M11681" t="str">
            <v>P</v>
          </cell>
          <cell r="O11681" t="str">
            <v>Travieso, Nick</v>
          </cell>
        </row>
        <row r="11682">
          <cell r="C11682">
            <v>581527</v>
          </cell>
          <cell r="M11682" t="str">
            <v>2B</v>
          </cell>
          <cell r="O11682" t="str">
            <v>Travis, Devon</v>
          </cell>
        </row>
        <row r="11683">
          <cell r="C11683">
            <v>607752</v>
          </cell>
          <cell r="M11683" t="str">
            <v>1B</v>
          </cell>
          <cell r="O11683" t="str">
            <v>Travis, Sam</v>
          </cell>
        </row>
        <row r="11684">
          <cell r="C11684">
            <v>642150</v>
          </cell>
          <cell r="M11684" t="str">
            <v>P</v>
          </cell>
          <cell r="O11684" t="str">
            <v>Trayner, Spencer</v>
          </cell>
        </row>
        <row r="11685">
          <cell r="C11685">
            <v>657056</v>
          </cell>
          <cell r="M11685" t="str">
            <v>C</v>
          </cell>
          <cell r="O11685" t="str">
            <v>Trees, Mitch</v>
          </cell>
        </row>
        <row r="11686">
          <cell r="C11686">
            <v>595014</v>
          </cell>
          <cell r="M11686" t="str">
            <v>P</v>
          </cell>
          <cell r="O11686" t="str">
            <v>Treinen, Blake</v>
          </cell>
        </row>
        <row r="11687">
          <cell r="C11687">
            <v>642554</v>
          </cell>
          <cell r="M11687" t="str">
            <v>P</v>
          </cell>
          <cell r="O11687" t="str">
            <v>Trejo, Jose</v>
          </cell>
        </row>
        <row r="11688">
          <cell r="C11688">
            <v>660573</v>
          </cell>
          <cell r="M11688" t="str">
            <v>P</v>
          </cell>
          <cell r="O11688" t="str">
            <v>Trejo, Yeferson</v>
          </cell>
        </row>
        <row r="11689">
          <cell r="C11689">
            <v>668567</v>
          </cell>
          <cell r="M11689" t="str">
            <v>OF</v>
          </cell>
          <cell r="O11689" t="str">
            <v>Trejo, Yerwin</v>
          </cell>
        </row>
        <row r="11690">
          <cell r="C11690">
            <v>657784</v>
          </cell>
          <cell r="M11690" t="str">
            <v>P</v>
          </cell>
          <cell r="O11690" t="str">
            <v>Trent, Christian</v>
          </cell>
        </row>
        <row r="11691">
          <cell r="C11691">
            <v>595443</v>
          </cell>
          <cell r="M11691" t="str">
            <v>P</v>
          </cell>
          <cell r="O11691" t="str">
            <v>Trepagnier, Bryton</v>
          </cell>
        </row>
        <row r="11692">
          <cell r="C11692">
            <v>624431</v>
          </cell>
          <cell r="M11692" t="str">
            <v>C</v>
          </cell>
          <cell r="O11692" t="str">
            <v>Trevino, Jose</v>
          </cell>
        </row>
        <row r="11693">
          <cell r="C11693">
            <v>657057</v>
          </cell>
          <cell r="M11693" t="str">
            <v>P</v>
          </cell>
          <cell r="O11693" t="str">
            <v>Trexler, David</v>
          </cell>
        </row>
        <row r="11694">
          <cell r="C11694">
            <v>670360</v>
          </cell>
          <cell r="M11694" t="str">
            <v>P</v>
          </cell>
          <cell r="O11694" t="str">
            <v>Tribby, Austin</v>
          </cell>
        </row>
        <row r="11695">
          <cell r="C11695">
            <v>663426</v>
          </cell>
          <cell r="M11695" t="str">
            <v>P</v>
          </cell>
          <cell r="O11695" t="str">
            <v>Triece, Sam</v>
          </cell>
        </row>
        <row r="11696">
          <cell r="C11696">
            <v>621116</v>
          </cell>
          <cell r="M11696" t="str">
            <v>P</v>
          </cell>
          <cell r="O11696" t="str">
            <v>Trieglaff, Brian</v>
          </cell>
        </row>
        <row r="11697">
          <cell r="C11697">
            <v>592811</v>
          </cell>
          <cell r="M11697" t="str">
            <v>P</v>
          </cell>
          <cell r="O11697" t="str">
            <v>Triggs, Andrew</v>
          </cell>
        </row>
        <row r="11698">
          <cell r="C11698">
            <v>628702</v>
          </cell>
          <cell r="M11698" t="str">
            <v>C</v>
          </cell>
          <cell r="O11698" t="str">
            <v>Trinidad, Jesus</v>
          </cell>
        </row>
        <row r="11699">
          <cell r="C11699">
            <v>650811</v>
          </cell>
          <cell r="M11699" t="str">
            <v>P</v>
          </cell>
          <cell r="O11699" t="str">
            <v>Trinidad, Yonathan</v>
          </cell>
        </row>
        <row r="11700">
          <cell r="C11700">
            <v>666807</v>
          </cell>
          <cell r="M11700" t="str">
            <v>P</v>
          </cell>
          <cell r="O11700" t="str">
            <v>Trinidad, Edinson</v>
          </cell>
        </row>
        <row r="11701">
          <cell r="C11701">
            <v>669873</v>
          </cell>
          <cell r="M11701" t="str">
            <v>P</v>
          </cell>
          <cell r="O11701" t="str">
            <v>Trinidad, Luis</v>
          </cell>
        </row>
        <row r="11702">
          <cell r="C11702">
            <v>643577</v>
          </cell>
          <cell r="M11702" t="str">
            <v>3B</v>
          </cell>
          <cell r="O11702" t="str">
            <v>Trinkwon, Brandon</v>
          </cell>
        </row>
        <row r="11703">
          <cell r="C11703">
            <v>508892</v>
          </cell>
          <cell r="M11703" t="str">
            <v>SS</v>
          </cell>
          <cell r="O11703" t="str">
            <v>Triunfel, Carlos</v>
          </cell>
        </row>
        <row r="11704">
          <cell r="C11704">
            <v>600982</v>
          </cell>
          <cell r="M11704" t="str">
            <v>2B</v>
          </cell>
          <cell r="O11704" t="str">
            <v>Triunfel, Alberto</v>
          </cell>
        </row>
        <row r="11705">
          <cell r="C11705">
            <v>642152</v>
          </cell>
          <cell r="M11705" t="str">
            <v>P</v>
          </cell>
          <cell r="O11705" t="str">
            <v>Trivino, Lou</v>
          </cell>
        </row>
        <row r="11706">
          <cell r="C11706">
            <v>623927</v>
          </cell>
          <cell r="M11706" t="str">
            <v>LF</v>
          </cell>
          <cell r="O11706" t="str">
            <v>Tromp, Jiandido</v>
          </cell>
        </row>
        <row r="11707">
          <cell r="C11707">
            <v>644433</v>
          </cell>
          <cell r="M11707" t="str">
            <v>C</v>
          </cell>
          <cell r="O11707" t="str">
            <v>Tromp, Chad</v>
          </cell>
        </row>
        <row r="11708">
          <cell r="C11708">
            <v>624736</v>
          </cell>
          <cell r="M11708" t="str">
            <v>2B</v>
          </cell>
          <cell r="O11708" t="str">
            <v>Trompiz, Kristian</v>
          </cell>
        </row>
        <row r="11709">
          <cell r="C11709">
            <v>665526</v>
          </cell>
          <cell r="M11709" t="str">
            <v>P</v>
          </cell>
          <cell r="O11709" t="str">
            <v>Trompiz, Anthony</v>
          </cell>
        </row>
        <row r="11710">
          <cell r="C11710">
            <v>470462</v>
          </cell>
          <cell r="M11710" t="str">
            <v>P</v>
          </cell>
          <cell r="O11710" t="str">
            <v>Troncoso, Ramon</v>
          </cell>
        </row>
        <row r="11711">
          <cell r="C11711">
            <v>607374</v>
          </cell>
          <cell r="M11711" t="str">
            <v>P</v>
          </cell>
          <cell r="O11711" t="str">
            <v>Tropeano, Nick</v>
          </cell>
        </row>
        <row r="11712">
          <cell r="C11712">
            <v>667517</v>
          </cell>
          <cell r="M11712" t="str">
            <v>1B</v>
          </cell>
          <cell r="O11712" t="str">
            <v>Trosclair, Stefan</v>
          </cell>
        </row>
        <row r="11713">
          <cell r="C11713">
            <v>545361</v>
          </cell>
          <cell r="M11713" t="str">
            <v>CF</v>
          </cell>
          <cell r="O11713" t="str">
            <v>Trout, Mike</v>
          </cell>
        </row>
        <row r="11714">
          <cell r="C11714">
            <v>657058</v>
          </cell>
          <cell r="M11714" t="str">
            <v>P</v>
          </cell>
          <cell r="O11714" t="str">
            <v>Trowbridge, Matt</v>
          </cell>
        </row>
        <row r="11715">
          <cell r="C11715">
            <v>660682</v>
          </cell>
          <cell r="M11715" t="str">
            <v>P</v>
          </cell>
          <cell r="O11715" t="str">
            <v>Troya, Gilmael</v>
          </cell>
        </row>
        <row r="11716">
          <cell r="C11716">
            <v>444432</v>
          </cell>
          <cell r="M11716" t="str">
            <v>RF</v>
          </cell>
          <cell r="O11716" t="str">
            <v>Trumbo, Mark</v>
          </cell>
        </row>
        <row r="11717">
          <cell r="C11717">
            <v>644057</v>
          </cell>
          <cell r="M11717" t="str">
            <v>P</v>
          </cell>
          <cell r="O11717" t="str">
            <v>Trygg, Spencer</v>
          </cell>
        </row>
        <row r="11718">
          <cell r="C11718">
            <v>425835</v>
          </cell>
          <cell r="M11718" t="str">
            <v>P</v>
          </cell>
          <cell r="O11718" t="str">
            <v>Tsao, Chin-hui</v>
          </cell>
        </row>
        <row r="11719">
          <cell r="C11719">
            <v>627500</v>
          </cell>
          <cell r="M11719" t="str">
            <v>P</v>
          </cell>
          <cell r="O11719" t="str">
            <v>Tseng, Jen-Ho</v>
          </cell>
        </row>
        <row r="11720">
          <cell r="C11720">
            <v>664844</v>
          </cell>
          <cell r="M11720" t="str">
            <v>1B</v>
          </cell>
          <cell r="O11720" t="str">
            <v>Tubbs, Tucker</v>
          </cell>
        </row>
        <row r="11721">
          <cell r="C11721">
            <v>670083</v>
          </cell>
          <cell r="M11721" t="str">
            <v>OF</v>
          </cell>
          <cell r="O11721" t="str">
            <v>Tubbs, Darien</v>
          </cell>
        </row>
        <row r="11722">
          <cell r="C11722">
            <v>642467</v>
          </cell>
          <cell r="M11722" t="str">
            <v>RF</v>
          </cell>
          <cell r="O11722" t="str">
            <v>Tucen, Adony</v>
          </cell>
        </row>
        <row r="11723">
          <cell r="C11723">
            <v>605512</v>
          </cell>
          <cell r="M11723" t="str">
            <v>LF</v>
          </cell>
          <cell r="O11723" t="str">
            <v>Tucker, Preston</v>
          </cell>
        </row>
        <row r="11724">
          <cell r="C11724">
            <v>657060</v>
          </cell>
          <cell r="M11724" t="str">
            <v>P</v>
          </cell>
          <cell r="O11724" t="str">
            <v>Tucker, Bo</v>
          </cell>
        </row>
        <row r="11725">
          <cell r="C11725">
            <v>657061</v>
          </cell>
          <cell r="M11725" t="str">
            <v>SS</v>
          </cell>
          <cell r="O11725" t="str">
            <v>Tucker, Cole</v>
          </cell>
        </row>
        <row r="11726">
          <cell r="C11726">
            <v>663656</v>
          </cell>
          <cell r="M11726" t="str">
            <v>OF</v>
          </cell>
          <cell r="O11726" t="str">
            <v>Tucker, Kyle</v>
          </cell>
        </row>
        <row r="11727">
          <cell r="C11727">
            <v>449168</v>
          </cell>
          <cell r="M11727" t="str">
            <v>LF</v>
          </cell>
          <cell r="O11727" t="str">
            <v>Tuiasosopo, Matt</v>
          </cell>
        </row>
        <row r="11728">
          <cell r="C11728">
            <v>592815</v>
          </cell>
          <cell r="M11728" t="str">
            <v>P</v>
          </cell>
          <cell r="O11728" t="str">
            <v>Tuivailala, Sam</v>
          </cell>
        </row>
        <row r="11729">
          <cell r="C11729">
            <v>668684</v>
          </cell>
          <cell r="M11729" t="str">
            <v>P</v>
          </cell>
          <cell r="O11729" t="str">
            <v>Tully, Tanner</v>
          </cell>
        </row>
        <row r="11730">
          <cell r="C11730">
            <v>453064</v>
          </cell>
          <cell r="M11730" t="str">
            <v>SS</v>
          </cell>
          <cell r="O11730" t="str">
            <v>Tulowitzki, Troy</v>
          </cell>
        </row>
        <row r="11731">
          <cell r="C11731">
            <v>643578</v>
          </cell>
          <cell r="M11731" t="str">
            <v>1B</v>
          </cell>
          <cell r="O11731" t="str">
            <v>Tuntland, Ryan</v>
          </cell>
        </row>
        <row r="11732">
          <cell r="C11732">
            <v>664925</v>
          </cell>
          <cell r="M11732" t="str">
            <v>2B</v>
          </cell>
          <cell r="O11732" t="str">
            <v>Turbin, Drew</v>
          </cell>
        </row>
        <row r="11733">
          <cell r="C11733">
            <v>607182</v>
          </cell>
          <cell r="M11733" t="str">
            <v>2B</v>
          </cell>
          <cell r="O11733" t="str">
            <v>Turgeon, Casey</v>
          </cell>
        </row>
        <row r="11734">
          <cell r="C11734">
            <v>543867</v>
          </cell>
          <cell r="M11734" t="str">
            <v>P</v>
          </cell>
          <cell r="O11734" t="str">
            <v>Turley, Nik</v>
          </cell>
        </row>
        <row r="11735">
          <cell r="C11735">
            <v>545362</v>
          </cell>
          <cell r="M11735" t="str">
            <v>P</v>
          </cell>
          <cell r="O11735" t="str">
            <v>Turley, Joshua</v>
          </cell>
        </row>
        <row r="11736">
          <cell r="C11736">
            <v>595015</v>
          </cell>
          <cell r="M11736" t="str">
            <v>P</v>
          </cell>
          <cell r="O11736" t="str">
            <v>Turnbull, Kylin</v>
          </cell>
        </row>
        <row r="11737">
          <cell r="C11737">
            <v>605513</v>
          </cell>
          <cell r="M11737" t="str">
            <v>P</v>
          </cell>
          <cell r="O11737" t="str">
            <v>Turnbull, Spencer</v>
          </cell>
        </row>
        <row r="11738">
          <cell r="C11738">
            <v>659932</v>
          </cell>
          <cell r="M11738" t="str">
            <v>C</v>
          </cell>
          <cell r="O11738" t="str">
            <v>Turnbull, Jake</v>
          </cell>
        </row>
        <row r="11739">
          <cell r="C11739">
            <v>457759</v>
          </cell>
          <cell r="M11739" t="str">
            <v>3B</v>
          </cell>
          <cell r="O11739" t="str">
            <v>Turner, Justin</v>
          </cell>
        </row>
        <row r="11740">
          <cell r="C11740">
            <v>545363</v>
          </cell>
          <cell r="M11740" t="str">
            <v>P</v>
          </cell>
          <cell r="O11740" t="str">
            <v>Turner, Jacob</v>
          </cell>
        </row>
        <row r="11741">
          <cell r="C11741">
            <v>607208</v>
          </cell>
          <cell r="M11741" t="str">
            <v>SS</v>
          </cell>
          <cell r="O11741" t="str">
            <v>Turner, Trea</v>
          </cell>
        </row>
        <row r="11742">
          <cell r="C11742">
            <v>621394</v>
          </cell>
          <cell r="M11742" t="str">
            <v>P</v>
          </cell>
          <cell r="O11742" t="str">
            <v>Turner, Colton</v>
          </cell>
        </row>
        <row r="11743">
          <cell r="C11743">
            <v>621533</v>
          </cell>
          <cell r="M11743" t="str">
            <v>C</v>
          </cell>
          <cell r="O11743" t="str">
            <v>Turner, Ben</v>
          </cell>
        </row>
        <row r="11744">
          <cell r="C11744">
            <v>621546</v>
          </cell>
          <cell r="M11744" t="str">
            <v>3B</v>
          </cell>
          <cell r="O11744" t="str">
            <v>Turner, Xavier</v>
          </cell>
        </row>
        <row r="11745">
          <cell r="C11745">
            <v>642156</v>
          </cell>
          <cell r="M11745" t="str">
            <v>C</v>
          </cell>
          <cell r="O11745" t="str">
            <v>Turner, Stuart</v>
          </cell>
        </row>
        <row r="11746">
          <cell r="C11746">
            <v>664241</v>
          </cell>
          <cell r="M11746" t="str">
            <v>P</v>
          </cell>
          <cell r="O11746" t="str">
            <v>Turnipseed, Christian</v>
          </cell>
        </row>
        <row r="11747">
          <cell r="C11747">
            <v>446305</v>
          </cell>
          <cell r="M11747" t="str">
            <v>P</v>
          </cell>
          <cell r="O11747" t="str">
            <v>Turpen, Daniel</v>
          </cell>
        </row>
        <row r="11748">
          <cell r="C11748">
            <v>607096</v>
          </cell>
          <cell r="M11748" t="str">
            <v>LF</v>
          </cell>
          <cell r="O11748" t="str">
            <v>Tuschak, Joe</v>
          </cell>
        </row>
        <row r="11749">
          <cell r="C11749">
            <v>657064</v>
          </cell>
          <cell r="M11749" t="str">
            <v>SS</v>
          </cell>
          <cell r="O11749" t="str">
            <v>Twine, Justin</v>
          </cell>
        </row>
        <row r="11750">
          <cell r="C11750">
            <v>621352</v>
          </cell>
          <cell r="M11750" t="str">
            <v>P</v>
          </cell>
          <cell r="O11750" t="str">
            <v>Twomey, Kyle</v>
          </cell>
        </row>
        <row r="11751">
          <cell r="C11751">
            <v>640465</v>
          </cell>
          <cell r="M11751" t="str">
            <v>P</v>
          </cell>
          <cell r="O11751" t="str">
            <v>Tyler, Robert</v>
          </cell>
        </row>
        <row r="11752">
          <cell r="C11752">
            <v>600983</v>
          </cell>
          <cell r="M11752" t="str">
            <v>P</v>
          </cell>
          <cell r="O11752" t="str">
            <v>Ubiera, Andry</v>
          </cell>
        </row>
        <row r="11753">
          <cell r="C11753">
            <v>622369</v>
          </cell>
          <cell r="M11753" t="str">
            <v>OF</v>
          </cell>
          <cell r="O11753" t="str">
            <v>Ubiera, Shamil</v>
          </cell>
        </row>
        <row r="11754">
          <cell r="C11754">
            <v>650403</v>
          </cell>
          <cell r="M11754" t="str">
            <v>RF</v>
          </cell>
          <cell r="O11754" t="str">
            <v>Ubiera, Luis</v>
          </cell>
        </row>
        <row r="11755">
          <cell r="C11755">
            <v>642637</v>
          </cell>
          <cell r="M11755" t="str">
            <v>P</v>
          </cell>
          <cell r="O11755" t="str">
            <v>Uceta, Adonis</v>
          </cell>
        </row>
        <row r="11756">
          <cell r="C11756">
            <v>670955</v>
          </cell>
          <cell r="M11756" t="str">
            <v>P</v>
          </cell>
          <cell r="O11756" t="str">
            <v>Uceta, Edwin</v>
          </cell>
        </row>
        <row r="11757">
          <cell r="C11757">
            <v>493157</v>
          </cell>
          <cell r="M11757" t="str">
            <v>P</v>
          </cell>
          <cell r="O11757" t="str">
            <v>Uehara, Koji</v>
          </cell>
        </row>
        <row r="11758">
          <cell r="C11758">
            <v>462564</v>
          </cell>
          <cell r="M11758" t="str">
            <v>2B</v>
          </cell>
          <cell r="O11758" t="str">
            <v>Uggla, Dan</v>
          </cell>
        </row>
        <row r="11759">
          <cell r="C11759">
            <v>407899</v>
          </cell>
          <cell r="M11759" t="str">
            <v>2B</v>
          </cell>
          <cell r="O11759" t="str">
            <v>Ugueto, Luis</v>
          </cell>
        </row>
        <row r="11760">
          <cell r="C11760">
            <v>642697</v>
          </cell>
          <cell r="M11760" t="str">
            <v>2B</v>
          </cell>
          <cell r="O11760" t="str">
            <v>Ugueto, Elys</v>
          </cell>
        </row>
        <row r="11761">
          <cell r="C11761">
            <v>661562</v>
          </cell>
          <cell r="M11761" t="str">
            <v>SS</v>
          </cell>
          <cell r="O11761" t="str">
            <v>Ugueto, Reinaldo</v>
          </cell>
        </row>
        <row r="11762">
          <cell r="C11762">
            <v>642159</v>
          </cell>
          <cell r="M11762" t="str">
            <v>P</v>
          </cell>
          <cell r="O11762" t="str">
            <v>Uhen, Josh</v>
          </cell>
        </row>
        <row r="11763">
          <cell r="C11763">
            <v>664699</v>
          </cell>
          <cell r="M11763" t="str">
            <v>1B</v>
          </cell>
          <cell r="O11763" t="str">
            <v>Uhl, Ryan</v>
          </cell>
        </row>
        <row r="11764">
          <cell r="C11764">
            <v>643580</v>
          </cell>
          <cell r="M11764" t="str">
            <v>P</v>
          </cell>
          <cell r="O11764" t="str">
            <v>Ullmann, Ryan</v>
          </cell>
        </row>
        <row r="11765">
          <cell r="C11765">
            <v>650677</v>
          </cell>
          <cell r="M11765" t="str">
            <v>P</v>
          </cell>
          <cell r="O11765" t="str">
            <v>Ulloa, Brayan</v>
          </cell>
        </row>
        <row r="11766">
          <cell r="C11766">
            <v>657785</v>
          </cell>
          <cell r="M11766" t="str">
            <v>2B</v>
          </cell>
          <cell r="O11766" t="str">
            <v>Ulmer, Deion</v>
          </cell>
        </row>
        <row r="11767">
          <cell r="C11767">
            <v>656036</v>
          </cell>
          <cell r="M11767" t="str">
            <v>LF</v>
          </cell>
          <cell r="O11767" t="str">
            <v>Unda, Dario</v>
          </cell>
        </row>
        <row r="11768">
          <cell r="C11768">
            <v>621249</v>
          </cell>
          <cell r="M11768" t="str">
            <v>P</v>
          </cell>
          <cell r="O11768" t="str">
            <v>Underwood, Duane</v>
          </cell>
        </row>
        <row r="11769">
          <cell r="C11769">
            <v>642160</v>
          </cell>
          <cell r="M11769" t="str">
            <v>P</v>
          </cell>
          <cell r="O11769" t="str">
            <v>Underwood, J.D.</v>
          </cell>
        </row>
        <row r="11770">
          <cell r="C11770">
            <v>624523</v>
          </cell>
          <cell r="M11770" t="str">
            <v>2B</v>
          </cell>
          <cell r="O11770" t="str">
            <v>Unroe, Riley</v>
          </cell>
        </row>
        <row r="11771">
          <cell r="C11771">
            <v>596842</v>
          </cell>
          <cell r="M11771" t="str">
            <v>P</v>
          </cell>
          <cell r="O11771" t="str">
            <v>Unsworth, Dylan</v>
          </cell>
        </row>
        <row r="11772">
          <cell r="C11772">
            <v>657066</v>
          </cell>
          <cell r="M11772" t="str">
            <v>CF</v>
          </cell>
          <cell r="O11772" t="str">
            <v>Upshaw, Armond</v>
          </cell>
        </row>
        <row r="11773">
          <cell r="C11773">
            <v>425834</v>
          </cell>
          <cell r="M11773" t="str">
            <v>LF</v>
          </cell>
          <cell r="O11773" t="str">
            <v>Upton, Melvin</v>
          </cell>
        </row>
        <row r="11774">
          <cell r="C11774">
            <v>457708</v>
          </cell>
          <cell r="M11774" t="str">
            <v>LF</v>
          </cell>
          <cell r="O11774" t="str">
            <v>Upton, Justin</v>
          </cell>
        </row>
        <row r="11775">
          <cell r="C11775">
            <v>592819</v>
          </cell>
          <cell r="M11775" t="str">
            <v>P</v>
          </cell>
          <cell r="O11775" t="str">
            <v>Urban, Austin</v>
          </cell>
        </row>
        <row r="11776">
          <cell r="C11776">
            <v>599912</v>
          </cell>
          <cell r="M11776" t="str">
            <v>SS</v>
          </cell>
          <cell r="O11776" t="str">
            <v>Urbanus, Nick</v>
          </cell>
        </row>
        <row r="11777">
          <cell r="C11777">
            <v>594674</v>
          </cell>
          <cell r="M11777" t="str">
            <v>P</v>
          </cell>
          <cell r="O11777" t="str">
            <v>Urbina, Juan</v>
          </cell>
        </row>
        <row r="11778">
          <cell r="C11778">
            <v>605653</v>
          </cell>
          <cell r="M11778" t="str">
            <v>P</v>
          </cell>
          <cell r="O11778" t="str">
            <v>Urbina, Dan</v>
          </cell>
        </row>
        <row r="11779">
          <cell r="C11779">
            <v>607754</v>
          </cell>
          <cell r="M11779" t="str">
            <v>P</v>
          </cell>
          <cell r="O11779" t="str">
            <v>Urbina, Elroy</v>
          </cell>
        </row>
        <row r="11780">
          <cell r="C11780">
            <v>620976</v>
          </cell>
          <cell r="M11780" t="str">
            <v>P</v>
          </cell>
          <cell r="O11780" t="str">
            <v>Urbina, Ugueth</v>
          </cell>
        </row>
        <row r="11781">
          <cell r="C11781">
            <v>669874</v>
          </cell>
          <cell r="M11781" t="str">
            <v>P</v>
          </cell>
          <cell r="O11781" t="str">
            <v>Urbina, Andres</v>
          </cell>
        </row>
        <row r="11782">
          <cell r="C11782">
            <v>545117</v>
          </cell>
          <cell r="M11782" t="str">
            <v>P</v>
          </cell>
          <cell r="O11782" t="str">
            <v>Urckfitz, Pat</v>
          </cell>
        </row>
        <row r="11783">
          <cell r="C11783">
            <v>666653</v>
          </cell>
          <cell r="M11783" t="str">
            <v>2B</v>
          </cell>
          <cell r="O11783" t="str">
            <v>Urdaneta, Ronaldo</v>
          </cell>
        </row>
        <row r="11784">
          <cell r="C11784">
            <v>570632</v>
          </cell>
          <cell r="M11784" t="str">
            <v>P</v>
          </cell>
          <cell r="O11784" t="str">
            <v>Urena, Jose</v>
          </cell>
        </row>
        <row r="11785">
          <cell r="C11785">
            <v>593701</v>
          </cell>
          <cell r="M11785" t="str">
            <v>P</v>
          </cell>
          <cell r="O11785" t="str">
            <v>Urena, Luis</v>
          </cell>
        </row>
        <row r="11786">
          <cell r="C11786">
            <v>614182</v>
          </cell>
          <cell r="M11786" t="str">
            <v>RF</v>
          </cell>
          <cell r="O11786" t="str">
            <v>Urena, Jose Carlos</v>
          </cell>
        </row>
        <row r="11787">
          <cell r="C11787">
            <v>620446</v>
          </cell>
          <cell r="M11787" t="str">
            <v>SS</v>
          </cell>
          <cell r="O11787" t="str">
            <v>Urena, Richard</v>
          </cell>
        </row>
        <row r="11788">
          <cell r="C11788">
            <v>622530</v>
          </cell>
          <cell r="M11788" t="str">
            <v>C</v>
          </cell>
          <cell r="O11788" t="str">
            <v>Urena, Pablo</v>
          </cell>
        </row>
        <row r="11789">
          <cell r="C11789">
            <v>622561</v>
          </cell>
          <cell r="M11789" t="str">
            <v>3B</v>
          </cell>
          <cell r="O11789" t="str">
            <v>Urena, Jhoan</v>
          </cell>
        </row>
        <row r="11790">
          <cell r="C11790">
            <v>628367</v>
          </cell>
          <cell r="M11790" t="str">
            <v>P</v>
          </cell>
          <cell r="O11790" t="str">
            <v>Urena, Miguel</v>
          </cell>
        </row>
        <row r="11791">
          <cell r="C11791">
            <v>642398</v>
          </cell>
          <cell r="M11791" t="str">
            <v>P</v>
          </cell>
          <cell r="O11791" t="str">
            <v>Urena, Rigobert</v>
          </cell>
        </row>
        <row r="11792">
          <cell r="C11792">
            <v>642463</v>
          </cell>
          <cell r="M11792" t="str">
            <v>OF</v>
          </cell>
          <cell r="O11792" t="str">
            <v>Urena, Pedro</v>
          </cell>
        </row>
        <row r="11793">
          <cell r="C11793">
            <v>665886</v>
          </cell>
          <cell r="M11793" t="str">
            <v>1B</v>
          </cell>
          <cell r="O11793" t="str">
            <v>Urena, Rafioby</v>
          </cell>
        </row>
        <row r="11794">
          <cell r="C11794">
            <v>660842</v>
          </cell>
          <cell r="M11794" t="str">
            <v>C</v>
          </cell>
          <cell r="O11794" t="str">
            <v>Uriarte, Juan</v>
          </cell>
        </row>
        <row r="11795">
          <cell r="C11795">
            <v>602104</v>
          </cell>
          <cell r="M11795" t="str">
            <v>2B</v>
          </cell>
          <cell r="O11795" t="str">
            <v>Urias, Ramon</v>
          </cell>
        </row>
        <row r="11796">
          <cell r="C11796">
            <v>628711</v>
          </cell>
          <cell r="M11796" t="str">
            <v>P</v>
          </cell>
          <cell r="O11796" t="str">
            <v>Urias, Julio</v>
          </cell>
        </row>
        <row r="11797">
          <cell r="C11797">
            <v>649966</v>
          </cell>
          <cell r="M11797" t="str">
            <v>2B</v>
          </cell>
          <cell r="O11797" t="str">
            <v>Urias, Luis</v>
          </cell>
        </row>
        <row r="11798">
          <cell r="C11798">
            <v>661258</v>
          </cell>
          <cell r="M11798" t="str">
            <v>P</v>
          </cell>
          <cell r="O11798" t="str">
            <v>Uribarri, Williantoni</v>
          </cell>
        </row>
        <row r="11799">
          <cell r="C11799">
            <v>346874</v>
          </cell>
          <cell r="M11799" t="str">
            <v>3B</v>
          </cell>
          <cell r="O11799" t="str">
            <v>Uribe, Juan</v>
          </cell>
        </row>
        <row r="11800">
          <cell r="C11800">
            <v>656086</v>
          </cell>
          <cell r="M11800" t="str">
            <v>P</v>
          </cell>
          <cell r="O11800" t="str">
            <v>Uribe, Josue</v>
          </cell>
        </row>
        <row r="11801">
          <cell r="C11801">
            <v>668585</v>
          </cell>
          <cell r="M11801" t="str">
            <v>P</v>
          </cell>
          <cell r="O11801" t="str">
            <v>Uribe, Asael</v>
          </cell>
        </row>
        <row r="11802">
          <cell r="C11802">
            <v>451084</v>
          </cell>
          <cell r="M11802" t="str">
            <v>P</v>
          </cell>
          <cell r="O11802" t="str">
            <v>Urlaub, Jeff</v>
          </cell>
        </row>
        <row r="11803">
          <cell r="C11803">
            <v>642394</v>
          </cell>
          <cell r="M11803" t="str">
            <v>P</v>
          </cell>
          <cell r="O11803" t="str">
            <v>Urquides, Melchor</v>
          </cell>
        </row>
        <row r="11804">
          <cell r="C11804">
            <v>452743</v>
          </cell>
          <cell r="M11804" t="str">
            <v>P</v>
          </cell>
          <cell r="O11804" t="str">
            <v>Urquidez, Jason</v>
          </cell>
        </row>
        <row r="11805">
          <cell r="C11805">
            <v>660683</v>
          </cell>
          <cell r="M11805" t="str">
            <v>P</v>
          </cell>
          <cell r="O11805" t="str">
            <v>Urriola, Elvis</v>
          </cell>
        </row>
        <row r="11806">
          <cell r="C11806">
            <v>625329</v>
          </cell>
          <cell r="M11806" t="str">
            <v>RF</v>
          </cell>
          <cell r="O11806" t="str">
            <v>Urrutia, Henry</v>
          </cell>
        </row>
        <row r="11807">
          <cell r="C11807">
            <v>570482</v>
          </cell>
          <cell r="M11807" t="str">
            <v>3B</v>
          </cell>
          <cell r="O11807" t="str">
            <v>Urshela, Giovanny</v>
          </cell>
        </row>
        <row r="11808">
          <cell r="C11808">
            <v>591620</v>
          </cell>
          <cell r="M11808" t="str">
            <v>1B</v>
          </cell>
          <cell r="O11808" t="str">
            <v>Ustariz, Jesus</v>
          </cell>
        </row>
        <row r="11809">
          <cell r="C11809">
            <v>644777</v>
          </cell>
          <cell r="M11809" t="str">
            <v>P</v>
          </cell>
          <cell r="O11809" t="str">
            <v>Usui, Kamakani</v>
          </cell>
        </row>
        <row r="11810">
          <cell r="C11810">
            <v>657069</v>
          </cell>
          <cell r="M11810" t="str">
            <v>P</v>
          </cell>
          <cell r="O11810" t="str">
            <v>Uter, Kam</v>
          </cell>
        </row>
        <row r="11811">
          <cell r="C11811">
            <v>400284</v>
          </cell>
          <cell r="M11811" t="str">
            <v>2B</v>
          </cell>
          <cell r="O11811" t="str">
            <v>Utley, Chase</v>
          </cell>
        </row>
        <row r="11812">
          <cell r="C11812">
            <v>643581</v>
          </cell>
          <cell r="M11812" t="str">
            <v>1B</v>
          </cell>
          <cell r="O11812" t="str">
            <v>Uxa, Logan</v>
          </cell>
        </row>
        <row r="11813">
          <cell r="C11813">
            <v>592820</v>
          </cell>
          <cell r="M11813" t="str">
            <v>P</v>
          </cell>
          <cell r="O11813" t="str">
            <v>Vader, Sebastian</v>
          </cell>
        </row>
        <row r="11814">
          <cell r="C11814">
            <v>622808</v>
          </cell>
          <cell r="M11814" t="str">
            <v>C</v>
          </cell>
          <cell r="O11814" t="str">
            <v>Vahlis, Roberto</v>
          </cell>
        </row>
        <row r="11815">
          <cell r="C11815">
            <v>592821</v>
          </cell>
          <cell r="M11815" t="str">
            <v>P</v>
          </cell>
          <cell r="O11815" t="str">
            <v>Vail, Tyler</v>
          </cell>
        </row>
        <row r="11816">
          <cell r="C11816">
            <v>642161</v>
          </cell>
          <cell r="M11816" t="str">
            <v>P</v>
          </cell>
          <cell r="O11816" t="str">
            <v>Vail, Tyler</v>
          </cell>
        </row>
        <row r="11817">
          <cell r="C11817">
            <v>453362</v>
          </cell>
          <cell r="M11817" t="str">
            <v>1B</v>
          </cell>
          <cell r="O11817" t="str">
            <v>Valaika, Chris</v>
          </cell>
        </row>
        <row r="11818">
          <cell r="C11818">
            <v>642162</v>
          </cell>
          <cell r="M11818" t="str">
            <v>SS</v>
          </cell>
          <cell r="O11818" t="str">
            <v>Valaika, Pat</v>
          </cell>
        </row>
        <row r="11819">
          <cell r="C11819">
            <v>472528</v>
          </cell>
          <cell r="M11819" t="str">
            <v>3B</v>
          </cell>
          <cell r="O11819" t="str">
            <v>Valbuena, Luis</v>
          </cell>
        </row>
        <row r="11820">
          <cell r="C11820">
            <v>666517</v>
          </cell>
          <cell r="M11820" t="str">
            <v>C</v>
          </cell>
          <cell r="O11820" t="str">
            <v>Valbuena, Luvin</v>
          </cell>
        </row>
        <row r="11821">
          <cell r="C11821">
            <v>650695</v>
          </cell>
          <cell r="M11821" t="str">
            <v>1B</v>
          </cell>
          <cell r="O11821" t="str">
            <v>Valderrey, Nicol</v>
          </cell>
        </row>
        <row r="11822">
          <cell r="C11822">
            <v>668593</v>
          </cell>
          <cell r="M11822" t="str">
            <v>P</v>
          </cell>
          <cell r="O11822" t="str">
            <v>Valderrey, Rafael</v>
          </cell>
        </row>
        <row r="11823">
          <cell r="C11823">
            <v>447744</v>
          </cell>
          <cell r="M11823" t="str">
            <v>P</v>
          </cell>
          <cell r="O11823" t="str">
            <v>Valdes, Raul</v>
          </cell>
        </row>
        <row r="11824">
          <cell r="C11824">
            <v>518170</v>
          </cell>
          <cell r="M11824" t="str">
            <v>LF</v>
          </cell>
          <cell r="O11824" t="str">
            <v>Valdespin, Jordany</v>
          </cell>
        </row>
        <row r="11825">
          <cell r="C11825">
            <v>606207</v>
          </cell>
          <cell r="M11825" t="str">
            <v>P</v>
          </cell>
          <cell r="O11825" t="str">
            <v>Valdespina, Jose</v>
          </cell>
        </row>
        <row r="11826">
          <cell r="C11826">
            <v>123603</v>
          </cell>
          <cell r="M11826" t="str">
            <v>1B</v>
          </cell>
          <cell r="O11826" t="str">
            <v>Valdez, Mario</v>
          </cell>
        </row>
        <row r="11827">
          <cell r="C11827">
            <v>451990</v>
          </cell>
          <cell r="M11827" t="str">
            <v>P</v>
          </cell>
          <cell r="O11827" t="str">
            <v>Valdez, Jose</v>
          </cell>
        </row>
        <row r="11828">
          <cell r="C11828">
            <v>455377</v>
          </cell>
          <cell r="M11828" t="str">
            <v>P</v>
          </cell>
          <cell r="O11828" t="str">
            <v>Valdez, Rolando</v>
          </cell>
        </row>
        <row r="11829">
          <cell r="C11829">
            <v>455994</v>
          </cell>
          <cell r="M11829" t="str">
            <v>P</v>
          </cell>
          <cell r="O11829" t="str">
            <v>Valdez, Edward</v>
          </cell>
        </row>
        <row r="11830">
          <cell r="C11830">
            <v>463345</v>
          </cell>
          <cell r="M11830" t="str">
            <v>1B</v>
          </cell>
          <cell r="O11830" t="str">
            <v>Valdez, Emmanuel</v>
          </cell>
        </row>
        <row r="11831">
          <cell r="C11831">
            <v>465017</v>
          </cell>
          <cell r="M11831" t="str">
            <v>3B</v>
          </cell>
          <cell r="O11831" t="str">
            <v>Valdez, Alex</v>
          </cell>
        </row>
        <row r="11832">
          <cell r="C11832">
            <v>465033</v>
          </cell>
          <cell r="M11832" t="str">
            <v>P</v>
          </cell>
          <cell r="O11832" t="str">
            <v>Valdez, Salvador</v>
          </cell>
        </row>
        <row r="11833">
          <cell r="C11833">
            <v>472505</v>
          </cell>
          <cell r="M11833" t="str">
            <v>OF</v>
          </cell>
          <cell r="O11833" t="str">
            <v>Valdez, Jesus</v>
          </cell>
        </row>
        <row r="11834">
          <cell r="C11834">
            <v>491624</v>
          </cell>
          <cell r="M11834" t="str">
            <v>P</v>
          </cell>
          <cell r="O11834" t="str">
            <v>Valdez, Cesar</v>
          </cell>
        </row>
        <row r="11835">
          <cell r="C11835">
            <v>500274</v>
          </cell>
          <cell r="M11835" t="str">
            <v>2B</v>
          </cell>
          <cell r="O11835" t="str">
            <v>Valdez, Jeudy</v>
          </cell>
        </row>
        <row r="11836">
          <cell r="C11836">
            <v>546497</v>
          </cell>
          <cell r="M11836" t="str">
            <v>P</v>
          </cell>
          <cell r="O11836" t="str">
            <v>Valdez, Carlos</v>
          </cell>
        </row>
        <row r="11837">
          <cell r="C11837">
            <v>570488</v>
          </cell>
          <cell r="M11837" t="str">
            <v>P</v>
          </cell>
          <cell r="O11837" t="str">
            <v>Valdez, Phillips</v>
          </cell>
        </row>
        <row r="11838">
          <cell r="C11838">
            <v>572308</v>
          </cell>
          <cell r="M11838" t="str">
            <v>P</v>
          </cell>
          <cell r="O11838" t="str">
            <v>Valdez, Jose</v>
          </cell>
        </row>
        <row r="11839">
          <cell r="C11839">
            <v>601974</v>
          </cell>
          <cell r="M11839" t="str">
            <v>2B</v>
          </cell>
          <cell r="O11839" t="str">
            <v>Valdez, Ordomar</v>
          </cell>
        </row>
        <row r="11840">
          <cell r="C11840">
            <v>609281</v>
          </cell>
          <cell r="M11840" t="str">
            <v>OF</v>
          </cell>
          <cell r="O11840" t="str">
            <v>Valdez, Carlos</v>
          </cell>
        </row>
        <row r="11841">
          <cell r="C11841">
            <v>622164</v>
          </cell>
          <cell r="M11841" t="str">
            <v>P</v>
          </cell>
          <cell r="O11841" t="str">
            <v>Valdez, Alexander</v>
          </cell>
        </row>
        <row r="11842">
          <cell r="C11842">
            <v>622543</v>
          </cell>
          <cell r="M11842" t="str">
            <v>1B</v>
          </cell>
          <cell r="O11842" t="str">
            <v>Valdez, Bradley</v>
          </cell>
        </row>
        <row r="11843">
          <cell r="C11843">
            <v>622805</v>
          </cell>
          <cell r="M11843" t="str">
            <v>RF</v>
          </cell>
          <cell r="O11843" t="str">
            <v>Valdez, Ignacio</v>
          </cell>
        </row>
        <row r="11844">
          <cell r="C11844">
            <v>642676</v>
          </cell>
          <cell r="M11844" t="str">
            <v>P</v>
          </cell>
          <cell r="O11844" t="str">
            <v>Valdez, Juan</v>
          </cell>
        </row>
        <row r="11845">
          <cell r="C11845">
            <v>650608</v>
          </cell>
          <cell r="M11845" t="str">
            <v>P</v>
          </cell>
          <cell r="O11845" t="str">
            <v>Valdez, Gabriel</v>
          </cell>
        </row>
        <row r="11846">
          <cell r="C11846">
            <v>660612</v>
          </cell>
          <cell r="M11846" t="str">
            <v>SS</v>
          </cell>
          <cell r="O11846" t="str">
            <v>Valdez, Rafael</v>
          </cell>
        </row>
        <row r="11847">
          <cell r="C11847">
            <v>664285</v>
          </cell>
          <cell r="M11847" t="str">
            <v>P</v>
          </cell>
          <cell r="O11847" t="str">
            <v>Valdez, Framber</v>
          </cell>
        </row>
        <row r="11848">
          <cell r="C11848">
            <v>664370</v>
          </cell>
          <cell r="M11848" t="str">
            <v>P</v>
          </cell>
          <cell r="O11848" t="str">
            <v>Valdez, Sucre</v>
          </cell>
        </row>
        <row r="11849">
          <cell r="C11849">
            <v>664585</v>
          </cell>
          <cell r="M11849" t="str">
            <v>P</v>
          </cell>
          <cell r="O11849" t="str">
            <v>Valdez, Jefry</v>
          </cell>
        </row>
        <row r="11850">
          <cell r="C11850">
            <v>665839</v>
          </cell>
          <cell r="M11850" t="str">
            <v>SS</v>
          </cell>
          <cell r="O11850" t="str">
            <v>Valdez, Enmanuel</v>
          </cell>
        </row>
        <row r="11851">
          <cell r="C11851">
            <v>665874</v>
          </cell>
          <cell r="M11851" t="str">
            <v>OF</v>
          </cell>
          <cell r="O11851" t="str">
            <v>Valdez, Edinson</v>
          </cell>
        </row>
        <row r="11852">
          <cell r="C11852">
            <v>665976</v>
          </cell>
          <cell r="M11852" t="str">
            <v>SS</v>
          </cell>
          <cell r="O11852" t="str">
            <v>Valdez, Fernando</v>
          </cell>
        </row>
        <row r="11853">
          <cell r="C11853">
            <v>666051</v>
          </cell>
          <cell r="M11853" t="str">
            <v>P</v>
          </cell>
          <cell r="O11853" t="str">
            <v>Valdez, Luis</v>
          </cell>
        </row>
        <row r="11854">
          <cell r="C11854">
            <v>667378</v>
          </cell>
          <cell r="M11854" t="str">
            <v>P</v>
          </cell>
          <cell r="O11854" t="str">
            <v>Valdez, Dauris</v>
          </cell>
        </row>
        <row r="11855">
          <cell r="C11855">
            <v>667379</v>
          </cell>
          <cell r="M11855" t="str">
            <v>P</v>
          </cell>
          <cell r="O11855" t="str">
            <v>Valdez, Jean Carlos</v>
          </cell>
        </row>
        <row r="11856">
          <cell r="C11856">
            <v>667380</v>
          </cell>
          <cell r="M11856" t="str">
            <v>P</v>
          </cell>
          <cell r="O11856" t="str">
            <v>Valdez, Jhonny</v>
          </cell>
        </row>
        <row r="11857">
          <cell r="C11857">
            <v>670552</v>
          </cell>
          <cell r="M11857" t="str">
            <v>P</v>
          </cell>
          <cell r="O11857" t="str">
            <v>Valdez, Bryan</v>
          </cell>
        </row>
        <row r="11858">
          <cell r="C11858">
            <v>670924</v>
          </cell>
          <cell r="M11858" t="str">
            <v>1B</v>
          </cell>
          <cell r="O11858" t="str">
            <v>Valdez, Wilmy</v>
          </cell>
        </row>
        <row r="11859">
          <cell r="C11859">
            <v>670724</v>
          </cell>
          <cell r="M11859" t="str">
            <v>P</v>
          </cell>
          <cell r="O11859" t="str">
            <v>Valek, John</v>
          </cell>
        </row>
        <row r="11860">
          <cell r="C11860">
            <v>502143</v>
          </cell>
          <cell r="M11860" t="str">
            <v>3B</v>
          </cell>
          <cell r="O11860" t="str">
            <v>Valencia, Danny</v>
          </cell>
        </row>
        <row r="11861">
          <cell r="C11861">
            <v>622428</v>
          </cell>
          <cell r="M11861" t="str">
            <v>3B</v>
          </cell>
          <cell r="O11861" t="str">
            <v>Valencia, Gregory</v>
          </cell>
        </row>
        <row r="11862">
          <cell r="C11862">
            <v>622801</v>
          </cell>
          <cell r="M11862" t="str">
            <v>C</v>
          </cell>
          <cell r="O11862" t="str">
            <v>Valencia, Ricardo</v>
          </cell>
        </row>
        <row r="11863">
          <cell r="C11863">
            <v>621044</v>
          </cell>
          <cell r="M11863" t="str">
            <v>2B</v>
          </cell>
          <cell r="O11863" t="str">
            <v>Valentin, Jesmuel</v>
          </cell>
        </row>
        <row r="11864">
          <cell r="C11864">
            <v>664698</v>
          </cell>
          <cell r="M11864" t="str">
            <v>SS</v>
          </cell>
          <cell r="O11864" t="str">
            <v>Valentin, Yomar</v>
          </cell>
        </row>
        <row r="11865">
          <cell r="C11865">
            <v>605515</v>
          </cell>
          <cell r="M11865" t="str">
            <v>P</v>
          </cell>
          <cell r="O11865" t="str">
            <v>Valenza, Nick</v>
          </cell>
        </row>
        <row r="11866">
          <cell r="C11866">
            <v>407914</v>
          </cell>
          <cell r="M11866" t="str">
            <v>RF</v>
          </cell>
          <cell r="O11866" t="str">
            <v>Valenzuela, Mario</v>
          </cell>
        </row>
        <row r="11867">
          <cell r="C11867">
            <v>445143</v>
          </cell>
          <cell r="M11867" t="str">
            <v>1B</v>
          </cell>
          <cell r="O11867" t="str">
            <v>Valenzuela, Fernando</v>
          </cell>
        </row>
        <row r="11868">
          <cell r="C11868">
            <v>452168</v>
          </cell>
          <cell r="M11868" t="str">
            <v>P</v>
          </cell>
          <cell r="O11868" t="str">
            <v>Valenzuela, Sergio</v>
          </cell>
        </row>
        <row r="11869">
          <cell r="C11869">
            <v>510610</v>
          </cell>
          <cell r="M11869" t="str">
            <v>P</v>
          </cell>
          <cell r="O11869" t="str">
            <v>Valenzuela, Misael</v>
          </cell>
        </row>
        <row r="11870">
          <cell r="C11870">
            <v>594020</v>
          </cell>
          <cell r="M11870" t="str">
            <v>C</v>
          </cell>
          <cell r="O11870" t="str">
            <v>Valenzuela, Ricardo</v>
          </cell>
        </row>
        <row r="11871">
          <cell r="C11871">
            <v>623610</v>
          </cell>
          <cell r="M11871" t="str">
            <v>SS</v>
          </cell>
          <cell r="O11871" t="str">
            <v>Valenzuela, Luis</v>
          </cell>
        </row>
        <row r="11872">
          <cell r="C11872">
            <v>666634</v>
          </cell>
          <cell r="M11872" t="str">
            <v>P</v>
          </cell>
          <cell r="O11872" t="str">
            <v>Valenzuela, Jose</v>
          </cell>
        </row>
        <row r="11873">
          <cell r="C11873">
            <v>667381</v>
          </cell>
          <cell r="M11873" t="str">
            <v>C</v>
          </cell>
          <cell r="O11873" t="str">
            <v>Valenzuela, Ronald</v>
          </cell>
        </row>
        <row r="11874">
          <cell r="C11874">
            <v>542482</v>
          </cell>
          <cell r="M11874" t="str">
            <v>P</v>
          </cell>
          <cell r="O11874" t="str">
            <v>Valera, Francisco</v>
          </cell>
        </row>
        <row r="11875">
          <cell r="C11875">
            <v>551750</v>
          </cell>
          <cell r="M11875" t="str">
            <v>SS</v>
          </cell>
          <cell r="O11875" t="str">
            <v>Valera, Cesar</v>
          </cell>
        </row>
        <row r="11876">
          <cell r="C11876">
            <v>570720</v>
          </cell>
          <cell r="M11876" t="str">
            <v>C</v>
          </cell>
          <cell r="O11876" t="str">
            <v>Valera, Jackson</v>
          </cell>
        </row>
        <row r="11877">
          <cell r="C11877">
            <v>591971</v>
          </cell>
          <cell r="M11877" t="str">
            <v>2B</v>
          </cell>
          <cell r="O11877" t="str">
            <v>Valera, Breyvic</v>
          </cell>
        </row>
        <row r="11878">
          <cell r="C11878">
            <v>609052</v>
          </cell>
          <cell r="M11878" t="str">
            <v>OF</v>
          </cell>
          <cell r="O11878" t="str">
            <v>Valera, Junior</v>
          </cell>
        </row>
        <row r="11879">
          <cell r="C11879">
            <v>622712</v>
          </cell>
          <cell r="M11879" t="str">
            <v>2B</v>
          </cell>
          <cell r="O11879" t="str">
            <v>Valera, Rafael P</v>
          </cell>
        </row>
        <row r="11880">
          <cell r="C11880">
            <v>650648</v>
          </cell>
          <cell r="M11880" t="str">
            <v>3B</v>
          </cell>
          <cell r="O11880" t="str">
            <v>Valera, Joel</v>
          </cell>
        </row>
        <row r="11881">
          <cell r="C11881">
            <v>665987</v>
          </cell>
          <cell r="M11881" t="str">
            <v>SS</v>
          </cell>
          <cell r="O11881" t="str">
            <v>Valera, Leonel</v>
          </cell>
        </row>
        <row r="11882">
          <cell r="C11882">
            <v>666848</v>
          </cell>
          <cell r="M11882" t="str">
            <v>C</v>
          </cell>
          <cell r="O11882" t="str">
            <v>Valera, Robert</v>
          </cell>
        </row>
        <row r="11883">
          <cell r="C11883">
            <v>593434</v>
          </cell>
          <cell r="M11883" t="str">
            <v>C</v>
          </cell>
          <cell r="O11883" t="str">
            <v>Valerio, Charlie</v>
          </cell>
        </row>
        <row r="11884">
          <cell r="C11884">
            <v>606315</v>
          </cell>
          <cell r="M11884" t="str">
            <v>P</v>
          </cell>
          <cell r="O11884" t="str">
            <v>Valerio, Kelvis</v>
          </cell>
        </row>
        <row r="11885">
          <cell r="C11885">
            <v>607438</v>
          </cell>
          <cell r="M11885" t="str">
            <v>1B</v>
          </cell>
          <cell r="O11885" t="str">
            <v>Valerio, Antonio</v>
          </cell>
        </row>
        <row r="11886">
          <cell r="C11886">
            <v>622452</v>
          </cell>
          <cell r="M11886" t="str">
            <v>P</v>
          </cell>
          <cell r="O11886" t="str">
            <v>Valerio, Maximo</v>
          </cell>
        </row>
        <row r="11887">
          <cell r="C11887">
            <v>622653</v>
          </cell>
          <cell r="M11887" t="str">
            <v>SS</v>
          </cell>
          <cell r="O11887" t="str">
            <v>Valerio, Allen</v>
          </cell>
        </row>
        <row r="11888">
          <cell r="C11888">
            <v>650832</v>
          </cell>
          <cell r="M11888" t="str">
            <v>SS</v>
          </cell>
          <cell r="O11888" t="str">
            <v>Valerio, Adrian</v>
          </cell>
        </row>
        <row r="11889">
          <cell r="C11889">
            <v>642420</v>
          </cell>
          <cell r="M11889" t="str">
            <v>P</v>
          </cell>
          <cell r="O11889" t="str">
            <v>Valladares, Randy</v>
          </cell>
        </row>
        <row r="11890">
          <cell r="C11890">
            <v>516679</v>
          </cell>
          <cell r="M11890" t="str">
            <v>C</v>
          </cell>
          <cell r="O11890" t="str">
            <v>Valle, Sebastian</v>
          </cell>
        </row>
        <row r="11891">
          <cell r="C11891">
            <v>622354</v>
          </cell>
          <cell r="M11891" t="str">
            <v>P</v>
          </cell>
          <cell r="O11891" t="str">
            <v>Vallejo, Esteban</v>
          </cell>
        </row>
        <row r="11892">
          <cell r="C11892">
            <v>622434</v>
          </cell>
          <cell r="M11892" t="str">
            <v>P</v>
          </cell>
          <cell r="O11892" t="str">
            <v>Vallejo, Bladimil</v>
          </cell>
        </row>
        <row r="11893">
          <cell r="C11893">
            <v>626060</v>
          </cell>
          <cell r="M11893" t="str">
            <v>LF</v>
          </cell>
          <cell r="O11893" t="str">
            <v>Vallejo, Enyel</v>
          </cell>
        </row>
        <row r="11894">
          <cell r="C11894">
            <v>657072</v>
          </cell>
          <cell r="M11894" t="str">
            <v>C</v>
          </cell>
          <cell r="O11894" t="str">
            <v>Vallot, Chase</v>
          </cell>
        </row>
        <row r="11895">
          <cell r="C11895">
            <v>407878</v>
          </cell>
          <cell r="M11895" t="str">
            <v>P</v>
          </cell>
          <cell r="O11895" t="str">
            <v>Valverde, Jose</v>
          </cell>
        </row>
        <row r="11896">
          <cell r="C11896">
            <v>670361</v>
          </cell>
          <cell r="M11896" t="str">
            <v>SS</v>
          </cell>
          <cell r="O11896" t="str">
            <v>van der Meer, Stijn</v>
          </cell>
        </row>
        <row r="11897">
          <cell r="C11897">
            <v>664873</v>
          </cell>
          <cell r="M11897" t="str">
            <v>SS</v>
          </cell>
          <cell r="O11897" t="str">
            <v>Van Gansen, Peter</v>
          </cell>
        </row>
        <row r="11898">
          <cell r="C11898">
            <v>642163</v>
          </cell>
          <cell r="M11898" t="str">
            <v>P</v>
          </cell>
          <cell r="O11898" t="str">
            <v>Van Grouw, Justin</v>
          </cell>
        </row>
        <row r="11899">
          <cell r="C11899">
            <v>621556</v>
          </cell>
          <cell r="M11899" t="str">
            <v>2B</v>
          </cell>
          <cell r="O11899" t="str">
            <v>Van Hoosier, Evan</v>
          </cell>
        </row>
        <row r="11900">
          <cell r="C11900">
            <v>670115</v>
          </cell>
          <cell r="M11900" t="str">
            <v>SS</v>
          </cell>
          <cell r="O11900" t="str">
            <v>Van Horn, Brandon</v>
          </cell>
        </row>
        <row r="11901">
          <cell r="C11901">
            <v>595018</v>
          </cell>
          <cell r="M11901" t="str">
            <v>P</v>
          </cell>
          <cell r="O11901" t="str">
            <v>Van Meter, Joe</v>
          </cell>
        </row>
        <row r="11902">
          <cell r="C11902">
            <v>503441</v>
          </cell>
          <cell r="M11902" t="str">
            <v>P</v>
          </cell>
          <cell r="O11902" t="str">
            <v>van Mil, Loek</v>
          </cell>
        </row>
        <row r="11903">
          <cell r="C11903">
            <v>642164</v>
          </cell>
          <cell r="M11903" t="str">
            <v>P</v>
          </cell>
          <cell r="O11903" t="str">
            <v>Van Orden, Drew</v>
          </cell>
        </row>
        <row r="11904">
          <cell r="C11904">
            <v>647355</v>
          </cell>
          <cell r="M11904" t="str">
            <v>C</v>
          </cell>
          <cell r="O11904" t="str">
            <v>Van Rycheghem, Luke</v>
          </cell>
        </row>
        <row r="11905">
          <cell r="C11905">
            <v>475100</v>
          </cell>
          <cell r="M11905" t="str">
            <v>LF</v>
          </cell>
          <cell r="O11905" t="str">
            <v>Van Slyke, Scott</v>
          </cell>
        </row>
        <row r="11906">
          <cell r="C11906">
            <v>573667</v>
          </cell>
          <cell r="M11906" t="str">
            <v>P</v>
          </cell>
          <cell r="O11906" t="str">
            <v>Van Steensel, Todd</v>
          </cell>
        </row>
        <row r="11907">
          <cell r="C11907">
            <v>501917</v>
          </cell>
          <cell r="M11907" t="str">
            <v>OF</v>
          </cell>
          <cell r="O11907" t="str">
            <v>Van Stratten, Nick</v>
          </cell>
        </row>
        <row r="11908">
          <cell r="C11908">
            <v>607431</v>
          </cell>
          <cell r="M11908" t="str">
            <v>P</v>
          </cell>
          <cell r="O11908" t="str">
            <v>Vance, Kevin</v>
          </cell>
        </row>
        <row r="11909">
          <cell r="C11909">
            <v>670527</v>
          </cell>
          <cell r="M11909" t="str">
            <v>P</v>
          </cell>
          <cell r="O11909" t="str">
            <v>Vance, Ross</v>
          </cell>
        </row>
        <row r="11910">
          <cell r="C11910">
            <v>594589</v>
          </cell>
          <cell r="M11910" t="str">
            <v>P</v>
          </cell>
          <cell r="O11910" t="str">
            <v>Vander Tuig, Nick</v>
          </cell>
        </row>
        <row r="11911">
          <cell r="C11911">
            <v>623398</v>
          </cell>
          <cell r="M11911" t="str">
            <v>P</v>
          </cell>
          <cell r="O11911" t="str">
            <v>Vanderheiden, Tyler</v>
          </cell>
        </row>
        <row r="11912">
          <cell r="C11912">
            <v>592823</v>
          </cell>
          <cell r="M11912" t="str">
            <v>P</v>
          </cell>
          <cell r="O11912" t="str">
            <v>Vanegas, A.J.</v>
          </cell>
        </row>
        <row r="11913">
          <cell r="C11913">
            <v>665400</v>
          </cell>
          <cell r="M11913" t="str">
            <v>C</v>
          </cell>
          <cell r="O11913" t="str">
            <v>VanMeetren, Erik</v>
          </cell>
        </row>
        <row r="11914">
          <cell r="C11914">
            <v>642165</v>
          </cell>
          <cell r="M11914" t="str">
            <v>SS</v>
          </cell>
          <cell r="O11914" t="str">
            <v>VanMeter, Josh</v>
          </cell>
        </row>
        <row r="11915">
          <cell r="C11915">
            <v>607099</v>
          </cell>
          <cell r="M11915" t="str">
            <v>P</v>
          </cell>
          <cell r="O11915" t="str">
            <v>VanVossen, Mick</v>
          </cell>
        </row>
        <row r="11916">
          <cell r="C11916">
            <v>657273</v>
          </cell>
          <cell r="M11916" t="str">
            <v>P</v>
          </cell>
          <cell r="O11916" t="str">
            <v>Varela, Zach</v>
          </cell>
        </row>
        <row r="11917">
          <cell r="C11917">
            <v>666642</v>
          </cell>
          <cell r="M11917" t="str">
            <v>P</v>
          </cell>
          <cell r="O11917" t="str">
            <v>Varela, Jahir</v>
          </cell>
        </row>
        <row r="11918">
          <cell r="C11918">
            <v>624524</v>
          </cell>
          <cell r="M11918" t="str">
            <v>P</v>
          </cell>
          <cell r="O11918" t="str">
            <v>Varga, Cameron</v>
          </cell>
        </row>
        <row r="11919">
          <cell r="C11919">
            <v>282567</v>
          </cell>
          <cell r="M11919" t="str">
            <v>P</v>
          </cell>
          <cell r="O11919" t="str">
            <v>Vargas, Claudio</v>
          </cell>
        </row>
        <row r="11920">
          <cell r="C11920">
            <v>450306</v>
          </cell>
          <cell r="M11920" t="str">
            <v>P</v>
          </cell>
          <cell r="O11920" t="str">
            <v>Vargas, Jason</v>
          </cell>
        </row>
        <row r="11921">
          <cell r="C11921">
            <v>545121</v>
          </cell>
          <cell r="M11921" t="str">
            <v>3B</v>
          </cell>
          <cell r="O11921" t="str">
            <v>Vargas, Ildemaro</v>
          </cell>
        </row>
        <row r="11922">
          <cell r="C11922">
            <v>570714</v>
          </cell>
          <cell r="M11922" t="str">
            <v>P</v>
          </cell>
          <cell r="O11922" t="str">
            <v>Vargas, Cesar</v>
          </cell>
        </row>
        <row r="11923">
          <cell r="C11923">
            <v>570798</v>
          </cell>
          <cell r="M11923" t="str">
            <v>P</v>
          </cell>
          <cell r="O11923" t="str">
            <v>Vargas, Richard</v>
          </cell>
        </row>
        <row r="11924">
          <cell r="C11924">
            <v>573627</v>
          </cell>
          <cell r="M11924" t="str">
            <v>1B</v>
          </cell>
          <cell r="O11924" t="str">
            <v>Vargas, Kennys</v>
          </cell>
        </row>
        <row r="11925">
          <cell r="C11925">
            <v>600984</v>
          </cell>
          <cell r="M11925" t="str">
            <v>P</v>
          </cell>
          <cell r="O11925" t="str">
            <v>Vargas, Franklyn</v>
          </cell>
        </row>
        <row r="11926">
          <cell r="C11926">
            <v>622702</v>
          </cell>
          <cell r="M11926" t="str">
            <v>P</v>
          </cell>
          <cell r="O11926" t="str">
            <v>Vargas, Alejandro</v>
          </cell>
        </row>
        <row r="11927">
          <cell r="C11927">
            <v>622804</v>
          </cell>
          <cell r="M11927" t="str">
            <v>P</v>
          </cell>
          <cell r="O11927" t="str">
            <v>Vargas, Daris</v>
          </cell>
        </row>
        <row r="11928">
          <cell r="C11928">
            <v>625923</v>
          </cell>
          <cell r="M11928" t="str">
            <v>2B</v>
          </cell>
          <cell r="O11928" t="str">
            <v>Vargas, Yariel</v>
          </cell>
        </row>
        <row r="11929">
          <cell r="C11929">
            <v>642267</v>
          </cell>
          <cell r="M11929" t="str">
            <v>1B</v>
          </cell>
          <cell r="O11929" t="str">
            <v>Vargas, Leurys</v>
          </cell>
        </row>
        <row r="11930">
          <cell r="C11930">
            <v>642496</v>
          </cell>
          <cell r="M11930" t="str">
            <v>P</v>
          </cell>
          <cell r="O11930" t="str">
            <v>Vargas, Emilio</v>
          </cell>
        </row>
        <row r="11931">
          <cell r="C11931">
            <v>642693</v>
          </cell>
          <cell r="M11931" t="str">
            <v>2B</v>
          </cell>
          <cell r="O11931" t="str">
            <v>Vargas, Hector</v>
          </cell>
        </row>
        <row r="11932">
          <cell r="C11932">
            <v>650444</v>
          </cell>
          <cell r="M11932" t="str">
            <v>2B</v>
          </cell>
          <cell r="O11932" t="str">
            <v>Vargas, Franklin</v>
          </cell>
        </row>
        <row r="11933">
          <cell r="C11933">
            <v>656079</v>
          </cell>
          <cell r="M11933" t="str">
            <v>P</v>
          </cell>
          <cell r="O11933" t="str">
            <v>Vargas, Miguel</v>
          </cell>
        </row>
        <row r="11934">
          <cell r="C11934">
            <v>658744</v>
          </cell>
          <cell r="M11934" t="str">
            <v>P</v>
          </cell>
          <cell r="O11934" t="str">
            <v>Vargas, Alexander</v>
          </cell>
        </row>
        <row r="11935">
          <cell r="C11935">
            <v>660584</v>
          </cell>
          <cell r="M11935" t="str">
            <v>P</v>
          </cell>
          <cell r="O11935" t="str">
            <v>Vargas, Yostty</v>
          </cell>
        </row>
        <row r="11936">
          <cell r="C11936">
            <v>660788</v>
          </cell>
          <cell r="M11936" t="str">
            <v>P</v>
          </cell>
          <cell r="O11936" t="str">
            <v>Vargas, Jesus</v>
          </cell>
        </row>
        <row r="11937">
          <cell r="C11937">
            <v>664333</v>
          </cell>
          <cell r="M11937" t="str">
            <v>P</v>
          </cell>
          <cell r="O11937" t="str">
            <v>Vargas, Jhostin</v>
          </cell>
        </row>
        <row r="11938">
          <cell r="C11938">
            <v>665799</v>
          </cell>
          <cell r="M11938" t="str">
            <v>SS</v>
          </cell>
          <cell r="O11938" t="str">
            <v>Vargas, Carlos</v>
          </cell>
        </row>
        <row r="11939">
          <cell r="C11939">
            <v>665841</v>
          </cell>
          <cell r="M11939" t="str">
            <v>IF</v>
          </cell>
          <cell r="O11939" t="str">
            <v>Vargas, Jhosner</v>
          </cell>
        </row>
        <row r="11940">
          <cell r="C11940">
            <v>572224</v>
          </cell>
          <cell r="M11940" t="str">
            <v>P</v>
          </cell>
          <cell r="O11940" t="str">
            <v>Varner, Rett</v>
          </cell>
        </row>
        <row r="11941">
          <cell r="C11941">
            <v>657442</v>
          </cell>
          <cell r="M11941" t="str">
            <v>P</v>
          </cell>
          <cell r="O11941" t="str">
            <v>Varner, Seth</v>
          </cell>
        </row>
        <row r="11942">
          <cell r="C11942">
            <v>664463</v>
          </cell>
          <cell r="M11942" t="str">
            <v>CF</v>
          </cell>
          <cell r="O11942" t="str">
            <v>Varona, Dayron</v>
          </cell>
        </row>
        <row r="11943">
          <cell r="C11943">
            <v>460008</v>
          </cell>
          <cell r="M11943" t="str">
            <v>P</v>
          </cell>
          <cell r="O11943" t="str">
            <v>Varvaro, Anthony</v>
          </cell>
        </row>
        <row r="11944">
          <cell r="C11944">
            <v>446911</v>
          </cell>
          <cell r="M11944" t="str">
            <v>P</v>
          </cell>
          <cell r="O11944" t="str">
            <v>Vasquez, Virgil</v>
          </cell>
        </row>
        <row r="11945">
          <cell r="C11945">
            <v>457786</v>
          </cell>
          <cell r="M11945" t="str">
            <v>P</v>
          </cell>
          <cell r="O11945" t="str">
            <v>Vasquez, Anthony</v>
          </cell>
        </row>
        <row r="11946">
          <cell r="C11946">
            <v>471174</v>
          </cell>
          <cell r="M11946" t="str">
            <v>P</v>
          </cell>
          <cell r="O11946" t="str">
            <v>Vasquez, Luis</v>
          </cell>
        </row>
        <row r="11947">
          <cell r="C11947">
            <v>516776</v>
          </cell>
          <cell r="M11947" t="str">
            <v>OF</v>
          </cell>
          <cell r="O11947" t="str">
            <v>Vasquez, Andy</v>
          </cell>
        </row>
        <row r="11948">
          <cell r="C11948">
            <v>543875</v>
          </cell>
          <cell r="M11948" t="str">
            <v>3B</v>
          </cell>
          <cell r="O11948" t="str">
            <v>Vasquez, Niko</v>
          </cell>
        </row>
        <row r="11949">
          <cell r="C11949">
            <v>606215</v>
          </cell>
          <cell r="M11949" t="str">
            <v>P</v>
          </cell>
          <cell r="O11949" t="str">
            <v>Vasquez, Daury</v>
          </cell>
        </row>
        <row r="11950">
          <cell r="C11950">
            <v>606281</v>
          </cell>
          <cell r="M11950" t="str">
            <v>RF</v>
          </cell>
          <cell r="O11950" t="str">
            <v>Vasquez, Danry</v>
          </cell>
        </row>
        <row r="11951">
          <cell r="C11951">
            <v>606581</v>
          </cell>
          <cell r="M11951" t="str">
            <v>P</v>
          </cell>
          <cell r="O11951" t="str">
            <v>Vasquez, Angel</v>
          </cell>
        </row>
        <row r="11952">
          <cell r="C11952">
            <v>607755</v>
          </cell>
          <cell r="M11952" t="str">
            <v>P</v>
          </cell>
          <cell r="O11952" t="str">
            <v>Vasquez, Andrew</v>
          </cell>
        </row>
        <row r="11953">
          <cell r="C11953">
            <v>608734</v>
          </cell>
          <cell r="M11953" t="str">
            <v>P</v>
          </cell>
          <cell r="O11953" t="str">
            <v>Vasquez, Kelvin</v>
          </cell>
        </row>
        <row r="11954">
          <cell r="C11954">
            <v>628703</v>
          </cell>
          <cell r="M11954" t="str">
            <v>P</v>
          </cell>
          <cell r="O11954" t="str">
            <v>Vasquez, Luis</v>
          </cell>
        </row>
        <row r="11955">
          <cell r="C11955">
            <v>642673</v>
          </cell>
          <cell r="M11955" t="str">
            <v>P</v>
          </cell>
          <cell r="O11955" t="str">
            <v>Vasquez, Dilson</v>
          </cell>
        </row>
        <row r="11956">
          <cell r="C11956">
            <v>645313</v>
          </cell>
          <cell r="M11956" t="str">
            <v>OF</v>
          </cell>
          <cell r="O11956" t="str">
            <v>Vasquez, Cristhian</v>
          </cell>
        </row>
        <row r="11957">
          <cell r="C11957">
            <v>650193</v>
          </cell>
          <cell r="M11957" t="str">
            <v>2B</v>
          </cell>
          <cell r="O11957" t="str">
            <v>Vasquez, Junior</v>
          </cell>
        </row>
        <row r="11958">
          <cell r="C11958">
            <v>650833</v>
          </cell>
          <cell r="M11958" t="str">
            <v>P</v>
          </cell>
          <cell r="O11958" t="str">
            <v>Vasquez, Angel</v>
          </cell>
        </row>
        <row r="11959">
          <cell r="C11959">
            <v>659211</v>
          </cell>
          <cell r="M11959" t="str">
            <v>C</v>
          </cell>
          <cell r="O11959" t="str">
            <v>Vasquez, Yoel</v>
          </cell>
        </row>
        <row r="11960">
          <cell r="C11960">
            <v>660751</v>
          </cell>
          <cell r="M11960" t="str">
            <v>P</v>
          </cell>
          <cell r="O11960" t="str">
            <v>Vasquez, Gregori</v>
          </cell>
        </row>
        <row r="11961">
          <cell r="C11961">
            <v>661545</v>
          </cell>
          <cell r="M11961" t="str">
            <v>C</v>
          </cell>
          <cell r="O11961" t="str">
            <v>Vasquez, Randy</v>
          </cell>
        </row>
        <row r="11962">
          <cell r="C11962">
            <v>664275</v>
          </cell>
          <cell r="M11962" t="str">
            <v>P</v>
          </cell>
          <cell r="O11962" t="str">
            <v>Vasquez, Pedro</v>
          </cell>
        </row>
        <row r="11963">
          <cell r="C11963">
            <v>664319</v>
          </cell>
          <cell r="M11963" t="str">
            <v>P</v>
          </cell>
          <cell r="O11963" t="str">
            <v>Vasquez, Jose</v>
          </cell>
        </row>
        <row r="11964">
          <cell r="C11964">
            <v>664881</v>
          </cell>
          <cell r="M11964" t="str">
            <v>1B</v>
          </cell>
          <cell r="O11964" t="str">
            <v>Vasquez, James</v>
          </cell>
        </row>
        <row r="11965">
          <cell r="C11965">
            <v>665488</v>
          </cell>
          <cell r="M11965" t="str">
            <v>SS</v>
          </cell>
          <cell r="O11965" t="str">
            <v>Vasquez, Santo</v>
          </cell>
        </row>
        <row r="11966">
          <cell r="C11966">
            <v>666604</v>
          </cell>
          <cell r="M11966" t="str">
            <v>P</v>
          </cell>
          <cell r="O11966" t="str">
            <v>Vasquez, Willians</v>
          </cell>
        </row>
        <row r="11967">
          <cell r="C11967">
            <v>666682</v>
          </cell>
          <cell r="M11967" t="str">
            <v>OF</v>
          </cell>
          <cell r="O11967" t="str">
            <v>Vasquez, Samuel</v>
          </cell>
        </row>
        <row r="11968">
          <cell r="C11968">
            <v>670182</v>
          </cell>
          <cell r="M11968" t="str">
            <v>P</v>
          </cell>
          <cell r="O11968" t="str">
            <v>Vasquez, Mark</v>
          </cell>
        </row>
        <row r="11969">
          <cell r="C11969">
            <v>670877</v>
          </cell>
          <cell r="M11969" t="str">
            <v>SS</v>
          </cell>
          <cell r="O11969" t="str">
            <v>Vasquez, Braulio</v>
          </cell>
        </row>
        <row r="11970">
          <cell r="C11970">
            <v>671695</v>
          </cell>
          <cell r="M11970" t="str">
            <v>SS</v>
          </cell>
          <cell r="O11970" t="str">
            <v>Vasquez, Rusbel</v>
          </cell>
        </row>
        <row r="11971">
          <cell r="C11971">
            <v>657786</v>
          </cell>
          <cell r="M11971" t="str">
            <v>P</v>
          </cell>
          <cell r="O11971" t="str">
            <v>Vasto, Jerry</v>
          </cell>
        </row>
        <row r="11972">
          <cell r="C11972">
            <v>643583</v>
          </cell>
          <cell r="M11972" t="str">
            <v>P</v>
          </cell>
          <cell r="O11972" t="str">
            <v>Vattuone, Dominique</v>
          </cell>
        </row>
        <row r="11973">
          <cell r="C11973">
            <v>519377</v>
          </cell>
          <cell r="M11973" t="str">
            <v>RF</v>
          </cell>
          <cell r="O11973" t="str">
            <v>Vaughn, Cory</v>
          </cell>
        </row>
        <row r="11974">
          <cell r="C11974">
            <v>658192</v>
          </cell>
          <cell r="M11974" t="str">
            <v>P</v>
          </cell>
          <cell r="O11974" t="str">
            <v>Vaughn, Aaron</v>
          </cell>
        </row>
        <row r="11975">
          <cell r="C11975">
            <v>643584</v>
          </cell>
          <cell r="M11975" t="str">
            <v>2B</v>
          </cell>
          <cell r="O11975" t="str">
            <v>Vavra, Tanner</v>
          </cell>
        </row>
        <row r="11976">
          <cell r="C11976">
            <v>650420</v>
          </cell>
          <cell r="M11976" t="str">
            <v>1B</v>
          </cell>
          <cell r="O11976" t="str">
            <v>Vavra, Trey</v>
          </cell>
        </row>
        <row r="11977">
          <cell r="C11977">
            <v>477601</v>
          </cell>
          <cell r="M11977" t="str">
            <v>1B</v>
          </cell>
          <cell r="O11977" t="str">
            <v>Vazquez, Jorge</v>
          </cell>
        </row>
        <row r="11978">
          <cell r="C11978">
            <v>543877</v>
          </cell>
          <cell r="M11978" t="str">
            <v>C</v>
          </cell>
          <cell r="O11978" t="str">
            <v>Vazquez, Christian</v>
          </cell>
        </row>
        <row r="11979">
          <cell r="C11979">
            <v>570664</v>
          </cell>
          <cell r="M11979" t="str">
            <v>P</v>
          </cell>
          <cell r="O11979" t="str">
            <v>Vazquez, Carlos</v>
          </cell>
        </row>
        <row r="11980">
          <cell r="C11980">
            <v>572225</v>
          </cell>
          <cell r="M11980" t="str">
            <v>C</v>
          </cell>
          <cell r="O11980" t="str">
            <v>Vazquez, Jan</v>
          </cell>
        </row>
        <row r="11981">
          <cell r="C11981">
            <v>607100</v>
          </cell>
          <cell r="M11981" t="str">
            <v>OF</v>
          </cell>
          <cell r="O11981" t="str">
            <v>Vazquez, Boo</v>
          </cell>
        </row>
        <row r="11982">
          <cell r="C11982">
            <v>621492</v>
          </cell>
          <cell r="M11982" t="str">
            <v>C</v>
          </cell>
          <cell r="O11982" t="str">
            <v>Vazquez, Charles</v>
          </cell>
        </row>
        <row r="11983">
          <cell r="C11983">
            <v>643582</v>
          </cell>
          <cell r="M11983" t="str">
            <v>SS</v>
          </cell>
          <cell r="O11983" t="str">
            <v>Vazquez, Christian</v>
          </cell>
        </row>
        <row r="11984">
          <cell r="C11984">
            <v>664696</v>
          </cell>
          <cell r="M11984" t="str">
            <v>C</v>
          </cell>
          <cell r="O11984" t="str">
            <v>Vazquez, Joenny</v>
          </cell>
        </row>
        <row r="11985">
          <cell r="C11985">
            <v>453264</v>
          </cell>
          <cell r="M11985" t="str">
            <v>P</v>
          </cell>
          <cell r="O11985" t="str">
            <v>Veal, Donnie</v>
          </cell>
        </row>
        <row r="11986">
          <cell r="C11986">
            <v>465526</v>
          </cell>
          <cell r="M11986" t="str">
            <v>C</v>
          </cell>
          <cell r="O11986" t="str">
            <v>Vega, Jesus Alberto</v>
          </cell>
        </row>
        <row r="11987">
          <cell r="C11987">
            <v>621476</v>
          </cell>
          <cell r="M11987" t="str">
            <v>LF</v>
          </cell>
          <cell r="O11987" t="str">
            <v>Vega, Anthony</v>
          </cell>
        </row>
        <row r="11988">
          <cell r="C11988">
            <v>656107</v>
          </cell>
          <cell r="M11988" t="str">
            <v>P</v>
          </cell>
          <cell r="O11988" t="str">
            <v>Vega, Miguel</v>
          </cell>
        </row>
        <row r="11989">
          <cell r="C11989">
            <v>660708</v>
          </cell>
          <cell r="M11989" t="str">
            <v>P</v>
          </cell>
          <cell r="O11989" t="str">
            <v>Vega, Bredio</v>
          </cell>
        </row>
        <row r="11990">
          <cell r="C11990">
            <v>664979</v>
          </cell>
          <cell r="M11990" t="str">
            <v>OF</v>
          </cell>
          <cell r="O11990" t="str">
            <v>Vega, Ryan</v>
          </cell>
        </row>
        <row r="11991">
          <cell r="C11991">
            <v>657788</v>
          </cell>
          <cell r="M11991" t="str">
            <v>SS</v>
          </cell>
          <cell r="O11991" t="str">
            <v>Vela, Ivan</v>
          </cell>
        </row>
        <row r="11992">
          <cell r="C11992">
            <v>550495</v>
          </cell>
          <cell r="M11992" t="str">
            <v>P</v>
          </cell>
          <cell r="O11992" t="str">
            <v>Velasquez, Jon</v>
          </cell>
        </row>
        <row r="11993">
          <cell r="C11993">
            <v>592826</v>
          </cell>
          <cell r="M11993" t="str">
            <v>P</v>
          </cell>
          <cell r="O11993" t="str">
            <v>Velasquez, Vince</v>
          </cell>
        </row>
        <row r="11994">
          <cell r="C11994">
            <v>593657</v>
          </cell>
          <cell r="M11994" t="str">
            <v>P</v>
          </cell>
          <cell r="O11994" t="str">
            <v>Velasquez, Abdiel</v>
          </cell>
        </row>
        <row r="11995">
          <cell r="C11995">
            <v>605518</v>
          </cell>
          <cell r="M11995" t="str">
            <v>P</v>
          </cell>
          <cell r="O11995" t="str">
            <v>Velasquez, Michael</v>
          </cell>
        </row>
        <row r="11996">
          <cell r="C11996">
            <v>620987</v>
          </cell>
          <cell r="M11996" t="str">
            <v>1B</v>
          </cell>
          <cell r="O11996" t="str">
            <v>Velasquez, Alberto</v>
          </cell>
        </row>
        <row r="11997">
          <cell r="C11997">
            <v>622551</v>
          </cell>
          <cell r="M11997" t="str">
            <v>2B</v>
          </cell>
          <cell r="O11997" t="str">
            <v>Velasquez, Victor</v>
          </cell>
        </row>
        <row r="11998">
          <cell r="C11998">
            <v>553980</v>
          </cell>
          <cell r="M11998" t="str">
            <v>P</v>
          </cell>
          <cell r="O11998" t="str">
            <v>Velazco, Gerwuins</v>
          </cell>
        </row>
        <row r="11999">
          <cell r="C11999">
            <v>444041</v>
          </cell>
          <cell r="M11999" t="str">
            <v>SS</v>
          </cell>
          <cell r="O11999" t="str">
            <v>Velazquez, Gil</v>
          </cell>
        </row>
        <row r="12000">
          <cell r="C12000">
            <v>570274</v>
          </cell>
          <cell r="M12000" t="str">
            <v>2B</v>
          </cell>
          <cell r="O12000" t="str">
            <v>Velazquez, Adan</v>
          </cell>
        </row>
        <row r="12001">
          <cell r="C12001">
            <v>621164</v>
          </cell>
          <cell r="M12001" t="str">
            <v>P</v>
          </cell>
          <cell r="O12001" t="str">
            <v>Velazquez, Derick</v>
          </cell>
        </row>
        <row r="12002">
          <cell r="C12002">
            <v>623205</v>
          </cell>
          <cell r="M12002" t="str">
            <v>SS</v>
          </cell>
          <cell r="O12002" t="str">
            <v>Velazquez, Andrew</v>
          </cell>
        </row>
        <row r="12003">
          <cell r="C12003">
            <v>542342</v>
          </cell>
          <cell r="M12003" t="str">
            <v>P</v>
          </cell>
          <cell r="O12003" t="str">
            <v>Velette, Raynel</v>
          </cell>
        </row>
        <row r="12004">
          <cell r="C12004">
            <v>464299</v>
          </cell>
          <cell r="M12004" t="str">
            <v>OF</v>
          </cell>
          <cell r="O12004" t="str">
            <v>Velez, Eugenio</v>
          </cell>
        </row>
        <row r="12005">
          <cell r="C12005">
            <v>659637</v>
          </cell>
          <cell r="M12005" t="str">
            <v>P</v>
          </cell>
          <cell r="O12005" t="str">
            <v>Velez, Jose</v>
          </cell>
        </row>
        <row r="12006">
          <cell r="C12006">
            <v>620984</v>
          </cell>
          <cell r="M12006" t="str">
            <v>P</v>
          </cell>
          <cell r="O12006" t="str">
            <v>Velis, Sergio</v>
          </cell>
        </row>
        <row r="12007">
          <cell r="C12007">
            <v>606172</v>
          </cell>
          <cell r="M12007" t="str">
            <v>P</v>
          </cell>
          <cell r="O12007" t="str">
            <v>Veliz, Victor</v>
          </cell>
        </row>
        <row r="12008">
          <cell r="C12008">
            <v>630041</v>
          </cell>
          <cell r="M12008" t="str">
            <v>P</v>
          </cell>
          <cell r="O12008" t="str">
            <v>Veliz, Oliver</v>
          </cell>
        </row>
        <row r="12009">
          <cell r="C12009">
            <v>606312</v>
          </cell>
          <cell r="M12009" t="str">
            <v>1B</v>
          </cell>
          <cell r="O12009" t="str">
            <v>Veloz, Hector</v>
          </cell>
        </row>
        <row r="12010">
          <cell r="C12010">
            <v>461416</v>
          </cell>
          <cell r="M12010" t="str">
            <v>CF</v>
          </cell>
          <cell r="O12010" t="str">
            <v>Venable, Will</v>
          </cell>
        </row>
        <row r="12011">
          <cell r="C12011">
            <v>519381</v>
          </cell>
          <cell r="M12011" t="str">
            <v>P</v>
          </cell>
          <cell r="O12011" t="str">
            <v>Venditte, Pat</v>
          </cell>
        </row>
        <row r="12012">
          <cell r="C12012">
            <v>642777</v>
          </cell>
          <cell r="M12012" t="str">
            <v>3B</v>
          </cell>
          <cell r="O12012" t="str">
            <v>Venegas, Ariel</v>
          </cell>
        </row>
        <row r="12013">
          <cell r="C12013">
            <v>570649</v>
          </cell>
          <cell r="M12013" t="str">
            <v>P</v>
          </cell>
          <cell r="O12013" t="str">
            <v>Ventura, Yordano</v>
          </cell>
        </row>
        <row r="12014">
          <cell r="C12014">
            <v>606226</v>
          </cell>
          <cell r="M12014" t="str">
            <v>P</v>
          </cell>
          <cell r="O12014" t="str">
            <v>Ventura, Angel</v>
          </cell>
        </row>
        <row r="12015">
          <cell r="C12015">
            <v>650501</v>
          </cell>
          <cell r="M12015" t="str">
            <v>P</v>
          </cell>
          <cell r="O12015" t="str">
            <v>Ventura, Cesar</v>
          </cell>
        </row>
        <row r="12016">
          <cell r="C12016">
            <v>652715</v>
          </cell>
          <cell r="M12016" t="str">
            <v>P</v>
          </cell>
          <cell r="O12016" t="str">
            <v>Ventura, Jhon</v>
          </cell>
        </row>
        <row r="12017">
          <cell r="C12017">
            <v>660595</v>
          </cell>
          <cell r="M12017" t="str">
            <v>OF</v>
          </cell>
          <cell r="O12017" t="str">
            <v>Ventura, Edwin</v>
          </cell>
        </row>
        <row r="12018">
          <cell r="C12018">
            <v>660721</v>
          </cell>
          <cell r="M12018" t="str">
            <v>SS</v>
          </cell>
          <cell r="O12018" t="str">
            <v>Ventura, Juan</v>
          </cell>
        </row>
        <row r="12019">
          <cell r="C12019">
            <v>660782</v>
          </cell>
          <cell r="M12019" t="str">
            <v>P</v>
          </cell>
          <cell r="O12019" t="str">
            <v>Ventura, Heriberto</v>
          </cell>
        </row>
        <row r="12020">
          <cell r="C12020">
            <v>660887</v>
          </cell>
          <cell r="M12020" t="str">
            <v>P</v>
          </cell>
          <cell r="O12020" t="str">
            <v>Ventura, Ruben</v>
          </cell>
        </row>
        <row r="12021">
          <cell r="C12021">
            <v>661555</v>
          </cell>
          <cell r="M12021" t="str">
            <v>OF</v>
          </cell>
          <cell r="O12021" t="str">
            <v>Ventura, Randy</v>
          </cell>
        </row>
        <row r="12022">
          <cell r="C12022">
            <v>664292</v>
          </cell>
          <cell r="M12022" t="str">
            <v>SS</v>
          </cell>
          <cell r="O12022" t="str">
            <v>Ventura, Pedro</v>
          </cell>
        </row>
        <row r="12023">
          <cell r="C12023">
            <v>664570</v>
          </cell>
          <cell r="M12023" t="str">
            <v>P</v>
          </cell>
          <cell r="O12023" t="str">
            <v>Ventura, Omar</v>
          </cell>
        </row>
        <row r="12024">
          <cell r="C12024">
            <v>665793</v>
          </cell>
          <cell r="M12024" t="str">
            <v>C</v>
          </cell>
          <cell r="O12024" t="str">
            <v>Ventura, Francisco</v>
          </cell>
        </row>
        <row r="12025">
          <cell r="C12025">
            <v>665932</v>
          </cell>
          <cell r="M12025" t="str">
            <v>OF</v>
          </cell>
          <cell r="O12025" t="str">
            <v>Ventura, Carlos</v>
          </cell>
        </row>
        <row r="12026">
          <cell r="C12026">
            <v>666707</v>
          </cell>
          <cell r="M12026" t="str">
            <v>P</v>
          </cell>
          <cell r="O12026" t="str">
            <v>Ventura, Francis</v>
          </cell>
        </row>
        <row r="12027">
          <cell r="C12027">
            <v>670362</v>
          </cell>
          <cell r="M12027" t="str">
            <v>2B</v>
          </cell>
          <cell r="O12027" t="str">
            <v>Venturino, Joe</v>
          </cell>
        </row>
        <row r="12028">
          <cell r="C12028">
            <v>622747</v>
          </cell>
          <cell r="M12028" t="str">
            <v>P</v>
          </cell>
          <cell r="O12028" t="str">
            <v>Vera, Eduardo</v>
          </cell>
        </row>
        <row r="12029">
          <cell r="C12029">
            <v>660653</v>
          </cell>
          <cell r="M12029" t="str">
            <v>P</v>
          </cell>
          <cell r="O12029" t="str">
            <v>Vera, Anderson</v>
          </cell>
        </row>
        <row r="12030">
          <cell r="C12030">
            <v>407842</v>
          </cell>
          <cell r="M12030" t="str">
            <v>P</v>
          </cell>
          <cell r="O12030" t="str">
            <v>Veras, Jose</v>
          </cell>
        </row>
        <row r="12031">
          <cell r="C12031">
            <v>613552</v>
          </cell>
          <cell r="M12031" t="str">
            <v>P</v>
          </cell>
          <cell r="O12031" t="str">
            <v>Veras, Jose</v>
          </cell>
        </row>
        <row r="12032">
          <cell r="C12032">
            <v>642646</v>
          </cell>
          <cell r="M12032" t="str">
            <v>P</v>
          </cell>
          <cell r="O12032" t="str">
            <v>Veras, Jose</v>
          </cell>
        </row>
        <row r="12033">
          <cell r="C12033">
            <v>645448</v>
          </cell>
          <cell r="M12033" t="str">
            <v>RF</v>
          </cell>
          <cell r="O12033" t="str">
            <v>Veras, Luis</v>
          </cell>
        </row>
        <row r="12034">
          <cell r="C12034">
            <v>657789</v>
          </cell>
          <cell r="M12034" t="str">
            <v>SS</v>
          </cell>
          <cell r="O12034" t="str">
            <v>Veras, Josciel</v>
          </cell>
        </row>
        <row r="12035">
          <cell r="C12035">
            <v>621596</v>
          </cell>
          <cell r="M12035" t="str">
            <v>P</v>
          </cell>
          <cell r="O12035" t="str">
            <v>Verastegui, Adenson</v>
          </cell>
        </row>
        <row r="12036">
          <cell r="C12036">
            <v>642169</v>
          </cell>
          <cell r="M12036" t="str">
            <v>P</v>
          </cell>
          <cell r="O12036" t="str">
            <v>Verbitsky, Bryan</v>
          </cell>
        </row>
        <row r="12037">
          <cell r="C12037">
            <v>642170</v>
          </cell>
          <cell r="M12037" t="str">
            <v>SS</v>
          </cell>
          <cell r="O12037" t="str">
            <v>Verdi, Tom</v>
          </cell>
        </row>
        <row r="12038">
          <cell r="C12038">
            <v>471686</v>
          </cell>
          <cell r="M12038" t="str">
            <v>P</v>
          </cell>
          <cell r="O12038" t="str">
            <v>Verdugo, Oswaldo</v>
          </cell>
        </row>
        <row r="12039">
          <cell r="C12039">
            <v>489400</v>
          </cell>
          <cell r="M12039" t="str">
            <v>P</v>
          </cell>
          <cell r="O12039" t="str">
            <v>Verdugo, Ryan</v>
          </cell>
        </row>
        <row r="12040">
          <cell r="C12040">
            <v>544726</v>
          </cell>
          <cell r="M12040" t="str">
            <v>P</v>
          </cell>
          <cell r="O12040" t="str">
            <v>Verdugo, Oscar</v>
          </cell>
        </row>
        <row r="12041">
          <cell r="C12041">
            <v>657077</v>
          </cell>
          <cell r="M12041" t="str">
            <v>CF</v>
          </cell>
          <cell r="O12041" t="str">
            <v>Verdugo, Alex</v>
          </cell>
        </row>
        <row r="12042">
          <cell r="C12042">
            <v>649809</v>
          </cell>
          <cell r="M12042" t="str">
            <v>P</v>
          </cell>
          <cell r="O12042" t="str">
            <v>Vergara, Jefferson</v>
          </cell>
        </row>
        <row r="12043">
          <cell r="C12043">
            <v>656005</v>
          </cell>
          <cell r="M12043" t="str">
            <v>C</v>
          </cell>
          <cell r="O12043" t="str">
            <v>Vergel, David</v>
          </cell>
        </row>
        <row r="12044">
          <cell r="C12044">
            <v>572403</v>
          </cell>
          <cell r="M12044" t="str">
            <v>P</v>
          </cell>
          <cell r="O12044" t="str">
            <v>VerHagen, Drew</v>
          </cell>
        </row>
        <row r="12045">
          <cell r="C12045">
            <v>650342</v>
          </cell>
          <cell r="M12045" t="str">
            <v>3B</v>
          </cell>
          <cell r="O12045" t="str">
            <v>Verkerk, Ruar</v>
          </cell>
        </row>
        <row r="12046">
          <cell r="C12046">
            <v>434378</v>
          </cell>
          <cell r="M12046" t="str">
            <v>P</v>
          </cell>
          <cell r="O12046" t="str">
            <v>Verlander, Justin</v>
          </cell>
        </row>
        <row r="12047">
          <cell r="C12047">
            <v>595449</v>
          </cell>
          <cell r="M12047" t="str">
            <v>LF</v>
          </cell>
          <cell r="O12047" t="str">
            <v>Verlander, Ben</v>
          </cell>
        </row>
        <row r="12048">
          <cell r="C12048">
            <v>669709</v>
          </cell>
          <cell r="M12048" t="str">
            <v>P</v>
          </cell>
          <cell r="O12048" t="str">
            <v>Vernon, Andrew</v>
          </cell>
        </row>
        <row r="12049">
          <cell r="C12049">
            <v>548337</v>
          </cell>
          <cell r="M12049" t="str">
            <v>P</v>
          </cell>
          <cell r="O12049" t="str">
            <v>Verrett, Logan</v>
          </cell>
        </row>
        <row r="12050">
          <cell r="C12050">
            <v>622211</v>
          </cell>
          <cell r="M12050" t="str">
            <v>CF</v>
          </cell>
          <cell r="O12050" t="str">
            <v>Vertigan, Brett</v>
          </cell>
        </row>
        <row r="12051">
          <cell r="C12051">
            <v>663989</v>
          </cell>
          <cell r="M12051" t="str">
            <v>P</v>
          </cell>
          <cell r="O12051" t="str">
            <v>Vespi, Nick</v>
          </cell>
        </row>
        <row r="12052">
          <cell r="C12052">
            <v>592828</v>
          </cell>
          <cell r="M12052" t="str">
            <v>RF</v>
          </cell>
          <cell r="O12052" t="str">
            <v>Vettleson, Drew</v>
          </cell>
        </row>
        <row r="12053">
          <cell r="C12053">
            <v>642173</v>
          </cell>
          <cell r="M12053" t="str">
            <v>P</v>
          </cell>
          <cell r="O12053" t="str">
            <v>Viall, Chris</v>
          </cell>
        </row>
        <row r="12054">
          <cell r="C12054">
            <v>472444</v>
          </cell>
          <cell r="M12054" t="str">
            <v>P</v>
          </cell>
          <cell r="O12054" t="str">
            <v>Vicente, Ruben</v>
          </cell>
        </row>
        <row r="12055">
          <cell r="C12055">
            <v>650502</v>
          </cell>
          <cell r="M12055" t="str">
            <v>C</v>
          </cell>
          <cell r="O12055" t="str">
            <v>Vicente, Jose</v>
          </cell>
        </row>
        <row r="12056">
          <cell r="C12056">
            <v>493364</v>
          </cell>
          <cell r="M12056" t="str">
            <v>RF</v>
          </cell>
          <cell r="O12056" t="str">
            <v>Viciedo, Dayan</v>
          </cell>
        </row>
        <row r="12057">
          <cell r="C12057">
            <v>608721</v>
          </cell>
          <cell r="M12057" t="str">
            <v>3B</v>
          </cell>
          <cell r="O12057" t="str">
            <v>Vick, Logan</v>
          </cell>
        </row>
        <row r="12058">
          <cell r="C12058">
            <v>607282</v>
          </cell>
          <cell r="M12058" t="str">
            <v>3B</v>
          </cell>
          <cell r="O12058" t="str">
            <v>Vickerson, Nick</v>
          </cell>
        </row>
        <row r="12059">
          <cell r="C12059">
            <v>425664</v>
          </cell>
          <cell r="M12059" t="str">
            <v>OF</v>
          </cell>
          <cell r="O12059" t="str">
            <v>Victorino, Shane</v>
          </cell>
        </row>
        <row r="12060">
          <cell r="C12060">
            <v>660631</v>
          </cell>
          <cell r="M12060" t="str">
            <v>SS</v>
          </cell>
          <cell r="O12060" t="str">
            <v>Vicuna, Kevin</v>
          </cell>
        </row>
        <row r="12061">
          <cell r="C12061">
            <v>592829</v>
          </cell>
          <cell r="M12061" t="str">
            <v>3B</v>
          </cell>
          <cell r="O12061" t="str">
            <v>Vidal, David</v>
          </cell>
        </row>
        <row r="12062">
          <cell r="C12062">
            <v>656054</v>
          </cell>
          <cell r="M12062" t="str">
            <v>OF</v>
          </cell>
          <cell r="O12062" t="str">
            <v>Vidal, Carlos</v>
          </cell>
        </row>
        <row r="12063">
          <cell r="C12063">
            <v>667443</v>
          </cell>
          <cell r="M12063" t="str">
            <v>2B</v>
          </cell>
          <cell r="O12063" t="str">
            <v>Vidales, Josh</v>
          </cell>
        </row>
        <row r="12064">
          <cell r="C12064">
            <v>640897</v>
          </cell>
          <cell r="M12064" t="str">
            <v>P</v>
          </cell>
          <cell r="O12064" t="str">
            <v>Vides, Mauro</v>
          </cell>
        </row>
        <row r="12065">
          <cell r="C12065">
            <v>664944</v>
          </cell>
          <cell r="M12065" t="str">
            <v>P</v>
          </cell>
          <cell r="O12065" t="str">
            <v>Vieaux, Cam</v>
          </cell>
        </row>
        <row r="12066">
          <cell r="C12066">
            <v>670145</v>
          </cell>
          <cell r="M12066" t="str">
            <v>P</v>
          </cell>
          <cell r="O12066" t="str">
            <v>Viehoff, Tim</v>
          </cell>
        </row>
        <row r="12067">
          <cell r="C12067">
            <v>600986</v>
          </cell>
          <cell r="M12067" t="str">
            <v>P</v>
          </cell>
          <cell r="O12067" t="str">
            <v>Vieira, Thyago</v>
          </cell>
        </row>
        <row r="12068">
          <cell r="C12068">
            <v>657079</v>
          </cell>
          <cell r="M12068" t="str">
            <v>P</v>
          </cell>
          <cell r="O12068" t="str">
            <v>Vieitez, Ivan</v>
          </cell>
        </row>
        <row r="12069">
          <cell r="C12069">
            <v>643585</v>
          </cell>
          <cell r="M12069" t="str">
            <v>SS</v>
          </cell>
          <cell r="O12069" t="str">
            <v>Viele, Justin</v>
          </cell>
        </row>
        <row r="12070">
          <cell r="C12070">
            <v>622713</v>
          </cell>
          <cell r="M12070" t="str">
            <v>SS</v>
          </cell>
          <cell r="O12070" t="str">
            <v>Vielma, Engelb</v>
          </cell>
        </row>
        <row r="12071">
          <cell r="C12071">
            <v>593347</v>
          </cell>
          <cell r="M12071" t="str">
            <v>C</v>
          </cell>
          <cell r="O12071" t="str">
            <v>Vigil, Rodrigo</v>
          </cell>
        </row>
        <row r="12072">
          <cell r="C12072">
            <v>655990</v>
          </cell>
          <cell r="M12072" t="str">
            <v>P</v>
          </cell>
          <cell r="O12072" t="str">
            <v>Vilchez, Gerardo</v>
          </cell>
        </row>
        <row r="12073">
          <cell r="C12073">
            <v>665977</v>
          </cell>
          <cell r="M12073" t="str">
            <v>CF</v>
          </cell>
          <cell r="O12073" t="str">
            <v>Vilera, Jose</v>
          </cell>
        </row>
        <row r="12074">
          <cell r="C12074">
            <v>666796</v>
          </cell>
          <cell r="M12074" t="str">
            <v>P</v>
          </cell>
          <cell r="O12074" t="str">
            <v>Vilera, Jaison</v>
          </cell>
        </row>
        <row r="12075">
          <cell r="C12075">
            <v>446857</v>
          </cell>
          <cell r="M12075" t="str">
            <v>P</v>
          </cell>
          <cell r="O12075" t="str">
            <v>Villa, Kelvin</v>
          </cell>
        </row>
        <row r="12076">
          <cell r="C12076">
            <v>608111</v>
          </cell>
          <cell r="M12076" t="str">
            <v>P</v>
          </cell>
          <cell r="O12076" t="str">
            <v>Villa, Francisco</v>
          </cell>
        </row>
        <row r="12077">
          <cell r="C12077">
            <v>656046</v>
          </cell>
          <cell r="M12077" t="str">
            <v>P</v>
          </cell>
          <cell r="O12077" t="str">
            <v>Villa, Eduin</v>
          </cell>
        </row>
        <row r="12078">
          <cell r="C12078">
            <v>670112</v>
          </cell>
          <cell r="M12078" t="str">
            <v>1B</v>
          </cell>
          <cell r="O12078" t="str">
            <v>Villa, Anthony</v>
          </cell>
        </row>
        <row r="12079">
          <cell r="C12079">
            <v>660786</v>
          </cell>
          <cell r="M12079" t="str">
            <v>OF</v>
          </cell>
          <cell r="O12079" t="str">
            <v>Villahermosa, Alexander</v>
          </cell>
        </row>
        <row r="12080">
          <cell r="C12080">
            <v>660737</v>
          </cell>
          <cell r="M12080" t="str">
            <v>C</v>
          </cell>
          <cell r="O12080" t="str">
            <v>Villalobos, Andres</v>
          </cell>
        </row>
        <row r="12081">
          <cell r="C12081">
            <v>665690</v>
          </cell>
          <cell r="M12081" t="str">
            <v>P</v>
          </cell>
          <cell r="O12081" t="str">
            <v>Villalobos, Jonaiker</v>
          </cell>
        </row>
        <row r="12082">
          <cell r="C12082">
            <v>665942</v>
          </cell>
          <cell r="M12082" t="str">
            <v>P</v>
          </cell>
          <cell r="O12082" t="str">
            <v>Villalobos, Hosnei</v>
          </cell>
        </row>
        <row r="12083">
          <cell r="C12083">
            <v>667687</v>
          </cell>
          <cell r="M12083" t="str">
            <v>C</v>
          </cell>
          <cell r="O12083" t="str">
            <v>Villalobos, Janigson</v>
          </cell>
        </row>
        <row r="12084">
          <cell r="C12084">
            <v>505830</v>
          </cell>
          <cell r="M12084" t="str">
            <v>1B</v>
          </cell>
          <cell r="O12084" t="str">
            <v>Villalona, Angel</v>
          </cell>
        </row>
        <row r="12085">
          <cell r="C12085">
            <v>650834</v>
          </cell>
          <cell r="M12085" t="str">
            <v>P</v>
          </cell>
          <cell r="O12085" t="str">
            <v>Villamar, Julian</v>
          </cell>
        </row>
        <row r="12086">
          <cell r="C12086">
            <v>453646</v>
          </cell>
          <cell r="M12086" t="str">
            <v>P</v>
          </cell>
          <cell r="O12086" t="str">
            <v>Villanueva, Carlos</v>
          </cell>
        </row>
        <row r="12087">
          <cell r="C12087">
            <v>534631</v>
          </cell>
          <cell r="M12087" t="str">
            <v>P</v>
          </cell>
          <cell r="O12087" t="str">
            <v>Villanueva, Elih</v>
          </cell>
        </row>
        <row r="12088">
          <cell r="C12088">
            <v>570799</v>
          </cell>
          <cell r="M12088" t="str">
            <v>3B</v>
          </cell>
          <cell r="O12088" t="str">
            <v>Villanueva, Christian</v>
          </cell>
        </row>
        <row r="12089">
          <cell r="C12089">
            <v>670240</v>
          </cell>
          <cell r="M12089" t="str">
            <v>P</v>
          </cell>
          <cell r="O12089" t="str">
            <v>Villanueva, Eric</v>
          </cell>
        </row>
        <row r="12090">
          <cell r="C12090">
            <v>492821</v>
          </cell>
          <cell r="M12090" t="str">
            <v>P</v>
          </cell>
          <cell r="O12090" t="str">
            <v>Villar, Henry</v>
          </cell>
        </row>
        <row r="12091">
          <cell r="C12091">
            <v>542340</v>
          </cell>
          <cell r="M12091" t="str">
            <v>SS</v>
          </cell>
          <cell r="O12091" t="str">
            <v>Villar, Jonathan</v>
          </cell>
        </row>
        <row r="12092">
          <cell r="C12092">
            <v>425629</v>
          </cell>
          <cell r="M12092" t="str">
            <v>P</v>
          </cell>
          <cell r="O12092" t="str">
            <v>Villarreal, Oscar</v>
          </cell>
        </row>
        <row r="12093">
          <cell r="C12093">
            <v>500903</v>
          </cell>
          <cell r="M12093" t="str">
            <v>P</v>
          </cell>
          <cell r="O12093" t="str">
            <v>Villarreal, Brayan</v>
          </cell>
        </row>
        <row r="12094">
          <cell r="C12094">
            <v>543881</v>
          </cell>
          <cell r="M12094" t="str">
            <v>P</v>
          </cell>
          <cell r="O12094" t="str">
            <v>Villarreal, Pedro</v>
          </cell>
        </row>
        <row r="12095">
          <cell r="C12095">
            <v>660752</v>
          </cell>
          <cell r="M12095" t="str">
            <v>C</v>
          </cell>
          <cell r="O12095" t="str">
            <v>Villarreal, Guillermo</v>
          </cell>
        </row>
        <row r="12096">
          <cell r="C12096">
            <v>664343</v>
          </cell>
          <cell r="M12096" t="str">
            <v>P</v>
          </cell>
          <cell r="O12096" t="str">
            <v>Villarreal, Salvador</v>
          </cell>
        </row>
        <row r="12097">
          <cell r="C12097">
            <v>622609</v>
          </cell>
          <cell r="M12097" t="str">
            <v>P</v>
          </cell>
          <cell r="O12097" t="str">
            <v>Villarroel, Hector</v>
          </cell>
        </row>
        <row r="12098">
          <cell r="C12098">
            <v>622696</v>
          </cell>
          <cell r="M12098" t="str">
            <v>P</v>
          </cell>
          <cell r="O12098" t="str">
            <v>Villarroel, Edwin</v>
          </cell>
        </row>
        <row r="12099">
          <cell r="C12099">
            <v>650527</v>
          </cell>
          <cell r="M12099" t="str">
            <v>IF</v>
          </cell>
          <cell r="O12099" t="str">
            <v>Villarroel, Ylexander</v>
          </cell>
        </row>
        <row r="12100">
          <cell r="C12100">
            <v>656100</v>
          </cell>
          <cell r="M12100" t="str">
            <v>P</v>
          </cell>
          <cell r="O12100" t="str">
            <v>Villarroel, Cesar</v>
          </cell>
        </row>
        <row r="12101">
          <cell r="C12101">
            <v>660677</v>
          </cell>
          <cell r="M12101" t="str">
            <v>P</v>
          </cell>
          <cell r="O12101" t="str">
            <v>Villarroel, Javier</v>
          </cell>
        </row>
        <row r="12102">
          <cell r="C12102">
            <v>553864</v>
          </cell>
          <cell r="M12102" t="str">
            <v>P</v>
          </cell>
          <cell r="O12102" t="str">
            <v>Villasmil, Edioglis</v>
          </cell>
        </row>
        <row r="12103">
          <cell r="C12103">
            <v>642605</v>
          </cell>
          <cell r="M12103" t="str">
            <v>P</v>
          </cell>
          <cell r="O12103" t="str">
            <v>Villasmil, Rodolfo</v>
          </cell>
        </row>
        <row r="12104">
          <cell r="C12104">
            <v>446863</v>
          </cell>
          <cell r="M12104" t="str">
            <v>P</v>
          </cell>
          <cell r="O12104" t="str">
            <v>Villegas, Francisco</v>
          </cell>
        </row>
        <row r="12105">
          <cell r="C12105">
            <v>542272</v>
          </cell>
          <cell r="M12105" t="str">
            <v>SS</v>
          </cell>
          <cell r="O12105" t="str">
            <v>Villegas, Ydwin</v>
          </cell>
        </row>
        <row r="12106">
          <cell r="C12106">
            <v>591973</v>
          </cell>
          <cell r="M12106" t="str">
            <v>P</v>
          </cell>
          <cell r="O12106" t="str">
            <v>Villegas, Kender</v>
          </cell>
        </row>
        <row r="12107">
          <cell r="C12107">
            <v>593522</v>
          </cell>
          <cell r="M12107" t="str">
            <v>C</v>
          </cell>
          <cell r="O12107" t="str">
            <v>Villegas, Luis</v>
          </cell>
        </row>
        <row r="12108">
          <cell r="C12108">
            <v>617365</v>
          </cell>
          <cell r="M12108" t="str">
            <v>P</v>
          </cell>
          <cell r="O12108" t="str">
            <v>Villegas, David</v>
          </cell>
        </row>
        <row r="12109">
          <cell r="C12109">
            <v>643586</v>
          </cell>
          <cell r="M12109" t="str">
            <v>P</v>
          </cell>
          <cell r="O12109" t="str">
            <v>Villegas, MJ</v>
          </cell>
        </row>
        <row r="12110">
          <cell r="C12110">
            <v>666015</v>
          </cell>
          <cell r="M12110" t="str">
            <v>P</v>
          </cell>
          <cell r="O12110" t="str">
            <v>Villegas, Francisco</v>
          </cell>
        </row>
        <row r="12111">
          <cell r="C12111">
            <v>642596</v>
          </cell>
          <cell r="M12111" t="str">
            <v>P</v>
          </cell>
          <cell r="O12111" t="str">
            <v>Viloria, Ismael</v>
          </cell>
        </row>
        <row r="12112">
          <cell r="C12112">
            <v>650555</v>
          </cell>
          <cell r="M12112" t="str">
            <v>P</v>
          </cell>
          <cell r="O12112" t="str">
            <v>Viloria, Felix</v>
          </cell>
        </row>
        <row r="12113">
          <cell r="C12113">
            <v>650619</v>
          </cell>
          <cell r="M12113" t="str">
            <v>C</v>
          </cell>
          <cell r="O12113" t="str">
            <v>Viloria, Meibrys</v>
          </cell>
        </row>
        <row r="12114">
          <cell r="C12114">
            <v>644436</v>
          </cell>
          <cell r="M12114" t="str">
            <v>C</v>
          </cell>
          <cell r="O12114" t="str">
            <v>Vilorio, Luis</v>
          </cell>
        </row>
        <row r="12115">
          <cell r="C12115">
            <v>657080</v>
          </cell>
          <cell r="M12115" t="str">
            <v>3B</v>
          </cell>
          <cell r="O12115" t="str">
            <v>Vilter, Nick</v>
          </cell>
        </row>
        <row r="12116">
          <cell r="C12116">
            <v>572227</v>
          </cell>
          <cell r="M12116" t="str">
            <v>SS</v>
          </cell>
          <cell r="O12116" t="str">
            <v>Vincej, Zach</v>
          </cell>
        </row>
        <row r="12117">
          <cell r="C12117">
            <v>543883</v>
          </cell>
          <cell r="M12117" t="str">
            <v>P</v>
          </cell>
          <cell r="O12117" t="str">
            <v>Vincent, Nick</v>
          </cell>
        </row>
        <row r="12118">
          <cell r="C12118">
            <v>669114</v>
          </cell>
          <cell r="M12118" t="str">
            <v>P</v>
          </cell>
          <cell r="O12118" t="str">
            <v>Vines, Jace</v>
          </cell>
        </row>
        <row r="12119">
          <cell r="C12119">
            <v>596145</v>
          </cell>
          <cell r="M12119" t="str">
            <v>SS</v>
          </cell>
          <cell r="O12119" t="str">
            <v>Vinicio, Jose</v>
          </cell>
        </row>
        <row r="12120">
          <cell r="C12120">
            <v>650192</v>
          </cell>
          <cell r="M12120" t="str">
            <v>P</v>
          </cell>
          <cell r="O12120" t="str">
            <v>Vinicio, Thony</v>
          </cell>
        </row>
        <row r="12121">
          <cell r="C12121">
            <v>650835</v>
          </cell>
          <cell r="M12121" t="str">
            <v>LF</v>
          </cell>
          <cell r="O12121" t="str">
            <v>Vinicio, Felix</v>
          </cell>
        </row>
        <row r="12122">
          <cell r="C12122">
            <v>621014</v>
          </cell>
          <cell r="M12122" t="str">
            <v>P</v>
          </cell>
          <cell r="O12122" t="str">
            <v>Vinson, Andrew</v>
          </cell>
        </row>
        <row r="12123">
          <cell r="C12123">
            <v>621090</v>
          </cell>
          <cell r="M12123" t="str">
            <v>P</v>
          </cell>
          <cell r="O12123" t="str">
            <v>Vinson, Michael</v>
          </cell>
        </row>
        <row r="12124">
          <cell r="C12124">
            <v>446595</v>
          </cell>
          <cell r="M12124" t="str">
            <v>P</v>
          </cell>
          <cell r="O12124" t="str">
            <v>Viola, Frank</v>
          </cell>
        </row>
        <row r="12125">
          <cell r="C12125">
            <v>519387</v>
          </cell>
          <cell r="M12125" t="str">
            <v>P</v>
          </cell>
          <cell r="O12125" t="str">
            <v>Viramontes, Martin</v>
          </cell>
        </row>
        <row r="12126">
          <cell r="C12126">
            <v>644437</v>
          </cell>
          <cell r="M12126" t="str">
            <v>LF</v>
          </cell>
          <cell r="O12126" t="str">
            <v>Vital, Jose</v>
          </cell>
        </row>
        <row r="12127">
          <cell r="C12127">
            <v>665826</v>
          </cell>
          <cell r="M12127" t="str">
            <v>OF</v>
          </cell>
          <cell r="O12127" t="str">
            <v>Vital, Santiago</v>
          </cell>
        </row>
        <row r="12128">
          <cell r="C12128">
            <v>519388</v>
          </cell>
          <cell r="M12128" t="str">
            <v>3B</v>
          </cell>
          <cell r="O12128" t="str">
            <v>Vitters, Josh</v>
          </cell>
        </row>
        <row r="12129">
          <cell r="C12129">
            <v>605652</v>
          </cell>
          <cell r="M12129" t="str">
            <v>P</v>
          </cell>
          <cell r="O12129" t="str">
            <v>Vivas, Julio</v>
          </cell>
        </row>
        <row r="12130">
          <cell r="C12130">
            <v>650977</v>
          </cell>
          <cell r="M12130" t="str">
            <v>P</v>
          </cell>
          <cell r="O12130" t="str">
            <v>Vivas, Samir</v>
          </cell>
        </row>
        <row r="12131">
          <cell r="C12131">
            <v>602103</v>
          </cell>
          <cell r="M12131" t="str">
            <v>1B</v>
          </cell>
          <cell r="O12131" t="str">
            <v>Vivili, Fernando</v>
          </cell>
        </row>
        <row r="12132">
          <cell r="C12132">
            <v>643588</v>
          </cell>
          <cell r="M12132" t="str">
            <v>P</v>
          </cell>
          <cell r="O12132" t="str">
            <v>Viza, Tyler</v>
          </cell>
        </row>
        <row r="12133">
          <cell r="C12133">
            <v>150430</v>
          </cell>
          <cell r="M12133" t="str">
            <v>P</v>
          </cell>
          <cell r="O12133" t="str">
            <v>Vizcaino, Luis</v>
          </cell>
        </row>
        <row r="12134">
          <cell r="C12134">
            <v>527055</v>
          </cell>
          <cell r="M12134" t="str">
            <v>P</v>
          </cell>
          <cell r="O12134" t="str">
            <v>Vizcaino, Arodys</v>
          </cell>
        </row>
        <row r="12135">
          <cell r="C12135">
            <v>623509</v>
          </cell>
          <cell r="M12135" t="str">
            <v>OF</v>
          </cell>
          <cell r="O12135" t="str">
            <v>Vizcaino, Vance</v>
          </cell>
        </row>
        <row r="12136">
          <cell r="C12136">
            <v>642563</v>
          </cell>
          <cell r="M12136" t="str">
            <v>P</v>
          </cell>
          <cell r="O12136" t="str">
            <v>Vizcaino, Raffi</v>
          </cell>
        </row>
        <row r="12137">
          <cell r="C12137">
            <v>642705</v>
          </cell>
          <cell r="M12137" t="str">
            <v>2B</v>
          </cell>
          <cell r="O12137" t="str">
            <v>Vizcaino, Manuel</v>
          </cell>
        </row>
        <row r="12138">
          <cell r="C12138">
            <v>650503</v>
          </cell>
          <cell r="M12138" t="str">
            <v>P</v>
          </cell>
          <cell r="O12138" t="str">
            <v>Vizcaino, Gabriel</v>
          </cell>
        </row>
        <row r="12139">
          <cell r="C12139">
            <v>656070</v>
          </cell>
          <cell r="M12139" t="str">
            <v>C</v>
          </cell>
          <cell r="O12139" t="str">
            <v>Vizcaino, Fabian</v>
          </cell>
        </row>
        <row r="12140">
          <cell r="C12140">
            <v>660505</v>
          </cell>
          <cell r="M12140" t="str">
            <v>OF</v>
          </cell>
          <cell r="O12140" t="str">
            <v>Vizcaino, Eddy</v>
          </cell>
        </row>
        <row r="12141">
          <cell r="C12141">
            <v>660866</v>
          </cell>
          <cell r="M12141" t="str">
            <v>P</v>
          </cell>
          <cell r="O12141" t="str">
            <v>Vizcaino, Dember</v>
          </cell>
        </row>
        <row r="12142">
          <cell r="C12142">
            <v>669805</v>
          </cell>
          <cell r="M12142" t="str">
            <v>P</v>
          </cell>
          <cell r="O12142" t="str">
            <v>Vizcaino, Alexander</v>
          </cell>
        </row>
        <row r="12143">
          <cell r="C12143">
            <v>621015</v>
          </cell>
          <cell r="M12143" t="str">
            <v>3B</v>
          </cell>
          <cell r="O12143" t="str">
            <v>Vizcaino Jr., Jose</v>
          </cell>
        </row>
        <row r="12144">
          <cell r="C12144">
            <v>622415</v>
          </cell>
          <cell r="M12144" t="str">
            <v>P</v>
          </cell>
          <cell r="O12144" t="str">
            <v>Vizcaya, Anthony</v>
          </cell>
        </row>
        <row r="12145">
          <cell r="C12145">
            <v>657081</v>
          </cell>
          <cell r="M12145" t="str">
            <v>P</v>
          </cell>
          <cell r="O12145" t="str">
            <v>Voelker, Paul</v>
          </cell>
        </row>
        <row r="12146">
          <cell r="C12146">
            <v>642177</v>
          </cell>
          <cell r="M12146" t="str">
            <v>P</v>
          </cell>
          <cell r="O12146" t="str">
            <v>Vogel, Matt</v>
          </cell>
        </row>
        <row r="12147">
          <cell r="C12147">
            <v>596129</v>
          </cell>
          <cell r="M12147" t="str">
            <v>1B</v>
          </cell>
          <cell r="O12147" t="str">
            <v>Vogelbach, Dan</v>
          </cell>
        </row>
        <row r="12148">
          <cell r="C12148">
            <v>285064</v>
          </cell>
          <cell r="M12148" t="str">
            <v>P</v>
          </cell>
          <cell r="O12148" t="str">
            <v>Vogelsong, Ryan</v>
          </cell>
        </row>
        <row r="12149">
          <cell r="C12149">
            <v>519390</v>
          </cell>
          <cell r="M12149" t="str">
            <v>C</v>
          </cell>
          <cell r="O12149" t="str">
            <v>Vogt, Stephen</v>
          </cell>
        </row>
        <row r="12150">
          <cell r="C12150">
            <v>622272</v>
          </cell>
          <cell r="M12150" t="str">
            <v>3B</v>
          </cell>
          <cell r="O12150" t="str">
            <v>Voight, Zach</v>
          </cell>
        </row>
        <row r="12151">
          <cell r="C12151">
            <v>572228</v>
          </cell>
          <cell r="M12151" t="str">
            <v>1B</v>
          </cell>
          <cell r="O12151" t="str">
            <v>Voit, Luke</v>
          </cell>
        </row>
        <row r="12152">
          <cell r="C12152">
            <v>543884</v>
          </cell>
          <cell r="M12152" t="str">
            <v>1B</v>
          </cell>
          <cell r="O12152" t="str">
            <v>Vollmuth, B.A.</v>
          </cell>
        </row>
        <row r="12153">
          <cell r="C12153">
            <v>450172</v>
          </cell>
          <cell r="M12153" t="str">
            <v>P</v>
          </cell>
          <cell r="O12153" t="str">
            <v>Volquez, Edinson</v>
          </cell>
        </row>
        <row r="12154">
          <cell r="C12154">
            <v>650978</v>
          </cell>
          <cell r="M12154" t="str">
            <v>P</v>
          </cell>
          <cell r="O12154" t="str">
            <v>Volquez, Rafael</v>
          </cell>
        </row>
        <row r="12155">
          <cell r="C12155">
            <v>667383</v>
          </cell>
          <cell r="M12155" t="str">
            <v>P</v>
          </cell>
          <cell r="O12155" t="str">
            <v>Volquez, Albinson</v>
          </cell>
        </row>
        <row r="12156">
          <cell r="C12156">
            <v>458690</v>
          </cell>
          <cell r="M12156" t="str">
            <v>P</v>
          </cell>
          <cell r="O12156" t="str">
            <v>Volstad, Chris</v>
          </cell>
        </row>
        <row r="12157">
          <cell r="C12157">
            <v>572229</v>
          </cell>
          <cell r="M12157" t="str">
            <v>P</v>
          </cell>
          <cell r="O12157" t="str">
            <v>Von Rosenberg, Zack</v>
          </cell>
        </row>
        <row r="12158">
          <cell r="C12158">
            <v>621217</v>
          </cell>
          <cell r="M12158" t="str">
            <v>P</v>
          </cell>
          <cell r="O12158" t="str">
            <v>von Schamann, Duke</v>
          </cell>
        </row>
        <row r="12159">
          <cell r="C12159">
            <v>572404</v>
          </cell>
          <cell r="M12159" t="str">
            <v>CF</v>
          </cell>
          <cell r="O12159" t="str">
            <v>Von Tungeln, Kyle</v>
          </cell>
        </row>
        <row r="12160">
          <cell r="C12160">
            <v>613564</v>
          </cell>
          <cell r="M12160" t="str">
            <v>SS</v>
          </cell>
          <cell r="O12160" t="str">
            <v>Vosler, Jason</v>
          </cell>
        </row>
        <row r="12161">
          <cell r="C12161">
            <v>608723</v>
          </cell>
          <cell r="M12161" t="str">
            <v>P</v>
          </cell>
          <cell r="O12161" t="str">
            <v>Voth, Austin</v>
          </cell>
        </row>
        <row r="12162">
          <cell r="C12162">
            <v>657443</v>
          </cell>
          <cell r="M12162" t="str">
            <v>RF</v>
          </cell>
          <cell r="O12162" t="str">
            <v>Votolato, Doug</v>
          </cell>
        </row>
        <row r="12163">
          <cell r="C12163">
            <v>458015</v>
          </cell>
          <cell r="M12163" t="str">
            <v>1B</v>
          </cell>
          <cell r="O12163" t="str">
            <v>Votto, Joey</v>
          </cell>
        </row>
        <row r="12164">
          <cell r="C12164">
            <v>661570</v>
          </cell>
          <cell r="M12164" t="str">
            <v>P</v>
          </cell>
          <cell r="O12164" t="str">
            <v>Vrolijk, Wally</v>
          </cell>
        </row>
        <row r="12165">
          <cell r="C12165">
            <v>595020</v>
          </cell>
          <cell r="M12165" t="str">
            <v>SS</v>
          </cell>
          <cell r="O12165" t="str">
            <v>Vucinich, Shea</v>
          </cell>
        </row>
        <row r="12166">
          <cell r="C12166">
            <v>608379</v>
          </cell>
          <cell r="M12166" t="str">
            <v>P</v>
          </cell>
          <cell r="O12166" t="str">
            <v>Wacha, Michael</v>
          </cell>
        </row>
        <row r="12167">
          <cell r="C12167">
            <v>493159</v>
          </cell>
          <cell r="M12167" t="str">
            <v>P</v>
          </cell>
          <cell r="O12167" t="str">
            <v>Wada, Tsuyoshi</v>
          </cell>
        </row>
        <row r="12168">
          <cell r="C12168">
            <v>663399</v>
          </cell>
          <cell r="M12168" t="str">
            <v>P</v>
          </cell>
          <cell r="O12168" t="str">
            <v>Waddell, Brandon</v>
          </cell>
        </row>
        <row r="12169">
          <cell r="C12169">
            <v>460677</v>
          </cell>
          <cell r="M12169" t="str">
            <v>P</v>
          </cell>
          <cell r="O12169" t="str">
            <v>Wade, Cory</v>
          </cell>
        </row>
        <row r="12170">
          <cell r="C12170">
            <v>592831</v>
          </cell>
          <cell r="M12170" t="str">
            <v>P</v>
          </cell>
          <cell r="O12170" t="str">
            <v>Wade, Konner</v>
          </cell>
        </row>
        <row r="12171">
          <cell r="C12171">
            <v>623921</v>
          </cell>
          <cell r="M12171" t="str">
            <v>SS</v>
          </cell>
          <cell r="O12171" t="str">
            <v>Wade, Logan</v>
          </cell>
        </row>
        <row r="12172">
          <cell r="C12172">
            <v>642180</v>
          </cell>
          <cell r="M12172" t="str">
            <v>SS</v>
          </cell>
          <cell r="O12172" t="str">
            <v>Wade, Tyler</v>
          </cell>
        </row>
        <row r="12173">
          <cell r="C12173">
            <v>664774</v>
          </cell>
          <cell r="M12173" t="str">
            <v>OF</v>
          </cell>
          <cell r="O12173" t="str">
            <v>Wade, LaMonte</v>
          </cell>
        </row>
        <row r="12174">
          <cell r="C12174">
            <v>573225</v>
          </cell>
          <cell r="M12174" t="str">
            <v>P</v>
          </cell>
          <cell r="O12174" t="str">
            <v>Wager, Brady</v>
          </cell>
        </row>
        <row r="12175">
          <cell r="C12175">
            <v>642850</v>
          </cell>
          <cell r="M12175" t="str">
            <v>P</v>
          </cell>
          <cell r="O12175" t="str">
            <v>Wagman, Joey</v>
          </cell>
        </row>
        <row r="12176">
          <cell r="C12176">
            <v>474599</v>
          </cell>
          <cell r="M12176" t="str">
            <v>P</v>
          </cell>
          <cell r="O12176" t="str">
            <v>Wagner, Neil</v>
          </cell>
        </row>
        <row r="12177">
          <cell r="C12177">
            <v>573226</v>
          </cell>
          <cell r="M12177" t="str">
            <v>2B</v>
          </cell>
          <cell r="O12177" t="str">
            <v>Wagner, Daniel</v>
          </cell>
        </row>
        <row r="12178">
          <cell r="C12178">
            <v>573227</v>
          </cell>
          <cell r="M12178" t="str">
            <v>P</v>
          </cell>
          <cell r="O12178" t="str">
            <v>Wagner, Nick</v>
          </cell>
        </row>
        <row r="12179">
          <cell r="C12179">
            <v>592832</v>
          </cell>
          <cell r="M12179" t="str">
            <v>P</v>
          </cell>
          <cell r="O12179" t="str">
            <v>Wagner, Michael</v>
          </cell>
        </row>
        <row r="12180">
          <cell r="C12180">
            <v>621281</v>
          </cell>
          <cell r="M12180" t="str">
            <v>P</v>
          </cell>
          <cell r="O12180" t="str">
            <v>Wagner, Tyler</v>
          </cell>
        </row>
        <row r="12181">
          <cell r="C12181">
            <v>643590</v>
          </cell>
          <cell r="M12181" t="str">
            <v>3B</v>
          </cell>
          <cell r="O12181" t="str">
            <v>Wagner, Brandon</v>
          </cell>
        </row>
        <row r="12182">
          <cell r="C12182">
            <v>643591</v>
          </cell>
          <cell r="M12182" t="str">
            <v>P</v>
          </cell>
          <cell r="O12182" t="str">
            <v>Wagner, Seth</v>
          </cell>
        </row>
        <row r="12183">
          <cell r="C12183">
            <v>621097</v>
          </cell>
          <cell r="M12183" t="str">
            <v>P</v>
          </cell>
          <cell r="O12183" t="str">
            <v>Waguespack, Jacob</v>
          </cell>
        </row>
        <row r="12184">
          <cell r="C12184">
            <v>592833</v>
          </cell>
          <cell r="M12184" t="str">
            <v>P</v>
          </cell>
          <cell r="O12184" t="str">
            <v>Wahl, Bobby</v>
          </cell>
        </row>
        <row r="12185">
          <cell r="C12185">
            <v>425794</v>
          </cell>
          <cell r="M12185" t="str">
            <v>P</v>
          </cell>
          <cell r="O12185" t="str">
            <v>Wainwright, Adam</v>
          </cell>
        </row>
        <row r="12186">
          <cell r="C12186">
            <v>663788</v>
          </cell>
          <cell r="M12186" t="str">
            <v>SS</v>
          </cell>
          <cell r="O12186" t="str">
            <v>Wakamatsu, Luke</v>
          </cell>
        </row>
        <row r="12187">
          <cell r="C12187">
            <v>592834</v>
          </cell>
          <cell r="M12187" t="str">
            <v>P</v>
          </cell>
          <cell r="O12187" t="str">
            <v>Walby, Philip</v>
          </cell>
        </row>
        <row r="12188">
          <cell r="C12188">
            <v>572230</v>
          </cell>
          <cell r="M12188" t="str">
            <v>P</v>
          </cell>
          <cell r="O12188" t="str">
            <v>Walczak, Jamie</v>
          </cell>
        </row>
        <row r="12189">
          <cell r="C12189">
            <v>477229</v>
          </cell>
          <cell r="M12189" t="str">
            <v>P</v>
          </cell>
          <cell r="O12189" t="str">
            <v>Walden, Jordan</v>
          </cell>
        </row>
        <row r="12190">
          <cell r="C12190">
            <v>519393</v>
          </cell>
          <cell r="M12190" t="str">
            <v>P</v>
          </cell>
          <cell r="O12190" t="str">
            <v>Walden, Marcus</v>
          </cell>
        </row>
        <row r="12191">
          <cell r="C12191">
            <v>605520</v>
          </cell>
          <cell r="M12191" t="str">
            <v>3B</v>
          </cell>
          <cell r="O12191" t="str">
            <v>Walding, Mitch</v>
          </cell>
        </row>
        <row r="12192">
          <cell r="C12192">
            <v>552673</v>
          </cell>
          <cell r="M12192" t="str">
            <v>P</v>
          </cell>
          <cell r="O12192" t="str">
            <v>Waldron, Tyler</v>
          </cell>
        </row>
        <row r="12193">
          <cell r="C12193">
            <v>592835</v>
          </cell>
          <cell r="M12193" t="str">
            <v>RF</v>
          </cell>
          <cell r="O12193" t="str">
            <v>Waldrop, Kyle</v>
          </cell>
        </row>
        <row r="12194">
          <cell r="C12194">
            <v>435522</v>
          </cell>
          <cell r="M12194" t="str">
            <v>2B</v>
          </cell>
          <cell r="O12194" t="str">
            <v>Walker, Neil</v>
          </cell>
        </row>
        <row r="12195">
          <cell r="C12195">
            <v>572233</v>
          </cell>
          <cell r="M12195" t="str">
            <v>OF</v>
          </cell>
          <cell r="O12195" t="str">
            <v>Walker, Christian</v>
          </cell>
        </row>
        <row r="12196">
          <cell r="C12196">
            <v>572234</v>
          </cell>
          <cell r="M12196" t="str">
            <v>CF</v>
          </cell>
          <cell r="O12196" t="str">
            <v>Walker, Keenyn</v>
          </cell>
        </row>
        <row r="12197">
          <cell r="C12197">
            <v>592836</v>
          </cell>
          <cell r="M12197" t="str">
            <v>P</v>
          </cell>
          <cell r="O12197" t="str">
            <v>Walker, Taijuan</v>
          </cell>
        </row>
        <row r="12198">
          <cell r="C12198">
            <v>608724</v>
          </cell>
          <cell r="M12198" t="str">
            <v>RF</v>
          </cell>
          <cell r="O12198" t="str">
            <v>Walker, Adam</v>
          </cell>
        </row>
        <row r="12199">
          <cell r="C12199">
            <v>642182</v>
          </cell>
          <cell r="M12199" t="str">
            <v>P</v>
          </cell>
          <cell r="O12199" t="str">
            <v>Walker, Josh</v>
          </cell>
        </row>
        <row r="12200">
          <cell r="C12200">
            <v>642183</v>
          </cell>
          <cell r="M12200" t="str">
            <v>SS</v>
          </cell>
          <cell r="O12200" t="str">
            <v>Walker, Ryan</v>
          </cell>
        </row>
        <row r="12201">
          <cell r="C12201">
            <v>657086</v>
          </cell>
          <cell r="M12201" t="str">
            <v>3B</v>
          </cell>
          <cell r="O12201" t="str">
            <v>Walker, Jared</v>
          </cell>
        </row>
        <row r="12202">
          <cell r="C12202">
            <v>665054</v>
          </cell>
          <cell r="M12202" t="str">
            <v>OF</v>
          </cell>
          <cell r="O12202" t="str">
            <v>Walker, David</v>
          </cell>
        </row>
        <row r="12203">
          <cell r="C12203">
            <v>665150</v>
          </cell>
          <cell r="M12203" t="str">
            <v>P</v>
          </cell>
          <cell r="O12203" t="str">
            <v>Walker, Matt</v>
          </cell>
        </row>
        <row r="12204">
          <cell r="C12204">
            <v>668683</v>
          </cell>
          <cell r="M12204" t="str">
            <v>P</v>
          </cell>
          <cell r="O12204" t="str">
            <v>Walker, Jeremy</v>
          </cell>
        </row>
        <row r="12205">
          <cell r="C12205">
            <v>670925</v>
          </cell>
          <cell r="M12205" t="str">
            <v>SS</v>
          </cell>
          <cell r="O12205" t="str">
            <v>Walker, Andrew</v>
          </cell>
        </row>
        <row r="12206">
          <cell r="C12206">
            <v>476205</v>
          </cell>
          <cell r="M12206" t="str">
            <v>P</v>
          </cell>
          <cell r="O12206" t="str">
            <v>Wall, Josh</v>
          </cell>
        </row>
        <row r="12207">
          <cell r="C12207">
            <v>657088</v>
          </cell>
          <cell r="M12207" t="str">
            <v>2B</v>
          </cell>
          <cell r="O12207" t="str">
            <v>Wall, Forrest</v>
          </cell>
        </row>
        <row r="12208">
          <cell r="C12208">
            <v>572236</v>
          </cell>
          <cell r="M12208" t="str">
            <v>P</v>
          </cell>
          <cell r="O12208" t="str">
            <v>Walla, Max</v>
          </cell>
        </row>
        <row r="12209">
          <cell r="C12209">
            <v>477165</v>
          </cell>
          <cell r="M12209" t="str">
            <v>3B</v>
          </cell>
          <cell r="O12209" t="str">
            <v>Wallace, Brett</v>
          </cell>
        </row>
        <row r="12210">
          <cell r="C12210">
            <v>548300</v>
          </cell>
          <cell r="M12210" t="str">
            <v>C</v>
          </cell>
          <cell r="O12210" t="str">
            <v>Wallace, Chris</v>
          </cell>
        </row>
        <row r="12211">
          <cell r="C12211">
            <v>642184</v>
          </cell>
          <cell r="M12211" t="str">
            <v>C</v>
          </cell>
          <cell r="O12211" t="str">
            <v>Wallace, Beau</v>
          </cell>
        </row>
        <row r="12212">
          <cell r="C12212">
            <v>642185</v>
          </cell>
          <cell r="M12212" t="str">
            <v>P</v>
          </cell>
          <cell r="O12212" t="str">
            <v>Wallace, Brad</v>
          </cell>
        </row>
        <row r="12213">
          <cell r="C12213">
            <v>642716</v>
          </cell>
          <cell r="M12213" t="str">
            <v>RF</v>
          </cell>
          <cell r="O12213" t="str">
            <v>Wallace, Raul</v>
          </cell>
        </row>
        <row r="12214">
          <cell r="C12214">
            <v>665059</v>
          </cell>
          <cell r="M12214" t="str">
            <v>P</v>
          </cell>
          <cell r="O12214" t="str">
            <v>Wallace, Mike</v>
          </cell>
        </row>
        <row r="12215">
          <cell r="C12215">
            <v>595453</v>
          </cell>
          <cell r="M12215" t="str">
            <v>C</v>
          </cell>
          <cell r="O12215" t="str">
            <v>Wallach, Chad</v>
          </cell>
        </row>
        <row r="12216">
          <cell r="C12216">
            <v>595023</v>
          </cell>
          <cell r="M12216" t="str">
            <v>3B</v>
          </cell>
          <cell r="O12216" t="str">
            <v>Walsh, Colin</v>
          </cell>
        </row>
        <row r="12217">
          <cell r="C12217">
            <v>642187</v>
          </cell>
          <cell r="M12217" t="str">
            <v>P</v>
          </cell>
          <cell r="O12217" t="str">
            <v>Walsh, Jake</v>
          </cell>
        </row>
        <row r="12218">
          <cell r="C12218">
            <v>657793</v>
          </cell>
          <cell r="M12218" t="str">
            <v>P</v>
          </cell>
          <cell r="O12218" t="str">
            <v>Walsh, Connor</v>
          </cell>
        </row>
        <row r="12219">
          <cell r="C12219">
            <v>664906</v>
          </cell>
          <cell r="M12219" t="str">
            <v>P</v>
          </cell>
          <cell r="O12219" t="str">
            <v>Walsh, Kevin</v>
          </cell>
        </row>
        <row r="12220">
          <cell r="C12220">
            <v>665120</v>
          </cell>
          <cell r="M12220" t="str">
            <v>1B</v>
          </cell>
          <cell r="O12220" t="str">
            <v>Walsh, Jared</v>
          </cell>
        </row>
        <row r="12221">
          <cell r="C12221">
            <v>665326</v>
          </cell>
          <cell r="M12221" t="str">
            <v>C</v>
          </cell>
          <cell r="O12221" t="str">
            <v>Walsh, Matt</v>
          </cell>
        </row>
        <row r="12222">
          <cell r="C12222">
            <v>573231</v>
          </cell>
          <cell r="M12222" t="str">
            <v>P</v>
          </cell>
          <cell r="O12222" t="str">
            <v>Walter, Andrew</v>
          </cell>
        </row>
        <row r="12223">
          <cell r="C12223">
            <v>595024</v>
          </cell>
          <cell r="M12223" t="str">
            <v>P</v>
          </cell>
          <cell r="O12223" t="str">
            <v>Walter, Kevin</v>
          </cell>
        </row>
        <row r="12224">
          <cell r="C12224">
            <v>623422</v>
          </cell>
          <cell r="M12224" t="str">
            <v>P</v>
          </cell>
          <cell r="O12224" t="str">
            <v>Walter, Johnny</v>
          </cell>
        </row>
        <row r="12225">
          <cell r="C12225">
            <v>657794</v>
          </cell>
          <cell r="M12225" t="str">
            <v>P</v>
          </cell>
          <cell r="O12225" t="str">
            <v>Walter, Corey</v>
          </cell>
        </row>
        <row r="12226">
          <cell r="C12226">
            <v>502208</v>
          </cell>
          <cell r="M12226" t="str">
            <v>P</v>
          </cell>
          <cell r="O12226" t="str">
            <v>Walters, P.J.</v>
          </cell>
        </row>
        <row r="12227">
          <cell r="C12227">
            <v>502368</v>
          </cell>
          <cell r="M12227" t="str">
            <v>P</v>
          </cell>
          <cell r="O12227" t="str">
            <v>Walters, Jeff</v>
          </cell>
        </row>
        <row r="12228">
          <cell r="C12228">
            <v>572240</v>
          </cell>
          <cell r="M12228" t="str">
            <v>P</v>
          </cell>
          <cell r="O12228" t="str">
            <v>Walters, Blair</v>
          </cell>
        </row>
        <row r="12229">
          <cell r="C12229">
            <v>595025</v>
          </cell>
          <cell r="M12229" t="str">
            <v>LF</v>
          </cell>
          <cell r="O12229" t="str">
            <v>Walters, Zach</v>
          </cell>
        </row>
        <row r="12230">
          <cell r="C12230">
            <v>663534</v>
          </cell>
          <cell r="M12230" t="str">
            <v>P</v>
          </cell>
          <cell r="O12230" t="str">
            <v>Walters, Nash</v>
          </cell>
        </row>
        <row r="12231">
          <cell r="C12231">
            <v>622268</v>
          </cell>
          <cell r="M12231" t="str">
            <v>SS</v>
          </cell>
          <cell r="O12231" t="str">
            <v>Walton, Donnie</v>
          </cell>
        </row>
        <row r="12232">
          <cell r="C12232">
            <v>664941</v>
          </cell>
          <cell r="M12232" t="str">
            <v>OF</v>
          </cell>
          <cell r="O12232" t="str">
            <v>Walton, Adam</v>
          </cell>
        </row>
        <row r="12233">
          <cell r="C12233">
            <v>623176</v>
          </cell>
          <cell r="M12233" t="str">
            <v>P</v>
          </cell>
          <cell r="O12233" t="str">
            <v>Waltrip, Billy</v>
          </cell>
        </row>
        <row r="12234">
          <cell r="C12234">
            <v>657795</v>
          </cell>
          <cell r="M12234" t="str">
            <v>2B</v>
          </cell>
          <cell r="O12234" t="str">
            <v>Wampler, Tyler</v>
          </cell>
        </row>
        <row r="12235">
          <cell r="C12235">
            <v>658063</v>
          </cell>
          <cell r="M12235" t="str">
            <v>P</v>
          </cell>
          <cell r="O12235" t="str">
            <v>Wandling, Jon</v>
          </cell>
        </row>
        <row r="12236">
          <cell r="C12236">
            <v>425426</v>
          </cell>
          <cell r="M12236" t="str">
            <v>P</v>
          </cell>
          <cell r="O12236" t="str">
            <v>Wang, Chien-Ming</v>
          </cell>
        </row>
        <row r="12237">
          <cell r="C12237">
            <v>595775</v>
          </cell>
          <cell r="M12237" t="str">
            <v>P</v>
          </cell>
          <cell r="O12237" t="str">
            <v>Wang, Yao-Lin</v>
          </cell>
        </row>
        <row r="12238">
          <cell r="C12238">
            <v>623913</v>
          </cell>
          <cell r="M12238" t="str">
            <v>P</v>
          </cell>
          <cell r="O12238" t="str">
            <v>Wang, Wei-Chung</v>
          </cell>
        </row>
        <row r="12239">
          <cell r="C12239">
            <v>132880</v>
          </cell>
          <cell r="M12239" t="str">
            <v>1B</v>
          </cell>
          <cell r="O12239" t="str">
            <v>Ward, Daryle</v>
          </cell>
        </row>
        <row r="12240">
          <cell r="C12240">
            <v>503424</v>
          </cell>
          <cell r="M12240" t="str">
            <v>C</v>
          </cell>
          <cell r="O12240" t="str">
            <v>Ward, Brian</v>
          </cell>
        </row>
        <row r="12241">
          <cell r="C12241">
            <v>596131</v>
          </cell>
          <cell r="M12241" t="str">
            <v>SS</v>
          </cell>
          <cell r="O12241" t="str">
            <v>Ward, Nelson</v>
          </cell>
        </row>
        <row r="12242">
          <cell r="C12242">
            <v>607761</v>
          </cell>
          <cell r="M12242" t="str">
            <v>P</v>
          </cell>
          <cell r="O12242" t="str">
            <v>Ward, Tucker</v>
          </cell>
        </row>
        <row r="12243">
          <cell r="C12243">
            <v>608380</v>
          </cell>
          <cell r="M12243" t="str">
            <v>3B</v>
          </cell>
          <cell r="O12243" t="str">
            <v>Ward, Drew</v>
          </cell>
        </row>
        <row r="12244">
          <cell r="C12244">
            <v>621493</v>
          </cell>
          <cell r="M12244" t="str">
            <v>C</v>
          </cell>
          <cell r="O12244" t="str">
            <v>Ward, Taylor</v>
          </cell>
        </row>
        <row r="12245">
          <cell r="C12245">
            <v>657796</v>
          </cell>
          <cell r="M12245" t="str">
            <v>P</v>
          </cell>
          <cell r="O12245" t="str">
            <v>Ward, Davis</v>
          </cell>
        </row>
        <row r="12246">
          <cell r="C12246">
            <v>519397</v>
          </cell>
          <cell r="M12246" t="str">
            <v>3B</v>
          </cell>
          <cell r="O12246" t="str">
            <v>Waring, Brandon</v>
          </cell>
        </row>
        <row r="12247">
          <cell r="C12247">
            <v>670616</v>
          </cell>
          <cell r="M12247" t="str">
            <v>P</v>
          </cell>
          <cell r="O12247" t="str">
            <v>Warmoth, Tyler</v>
          </cell>
        </row>
        <row r="12248">
          <cell r="C12248">
            <v>599412</v>
          </cell>
          <cell r="M12248" t="str">
            <v>P</v>
          </cell>
          <cell r="O12248" t="str">
            <v>Warner, Josh</v>
          </cell>
        </row>
        <row r="12249">
          <cell r="C12249">
            <v>622255</v>
          </cell>
          <cell r="M12249" t="str">
            <v>P</v>
          </cell>
          <cell r="O12249" t="str">
            <v>Warner, Ryan</v>
          </cell>
        </row>
        <row r="12250">
          <cell r="C12250">
            <v>670378</v>
          </cell>
          <cell r="M12250" t="str">
            <v>P</v>
          </cell>
          <cell r="O12250" t="str">
            <v>Warner, Burris</v>
          </cell>
        </row>
        <row r="12251">
          <cell r="C12251">
            <v>476589</v>
          </cell>
          <cell r="M12251" t="str">
            <v>P</v>
          </cell>
          <cell r="O12251" t="str">
            <v>Warren, Adam</v>
          </cell>
        </row>
        <row r="12252">
          <cell r="C12252">
            <v>605521</v>
          </cell>
          <cell r="M12252" t="str">
            <v>P</v>
          </cell>
          <cell r="O12252" t="str">
            <v>Warren, Art</v>
          </cell>
        </row>
        <row r="12253">
          <cell r="C12253">
            <v>572241</v>
          </cell>
          <cell r="M12253" t="str">
            <v>OF</v>
          </cell>
          <cell r="O12253" t="str">
            <v>Washington, David</v>
          </cell>
        </row>
        <row r="12254">
          <cell r="C12254">
            <v>572243</v>
          </cell>
          <cell r="M12254" t="str">
            <v>LF</v>
          </cell>
          <cell r="O12254" t="str">
            <v>Washington, LeVon</v>
          </cell>
        </row>
        <row r="12255">
          <cell r="C12255">
            <v>596132</v>
          </cell>
          <cell r="M12255" t="str">
            <v>2B</v>
          </cell>
          <cell r="O12255" t="str">
            <v>Washington, Ty</v>
          </cell>
        </row>
        <row r="12256">
          <cell r="C12256">
            <v>664038</v>
          </cell>
          <cell r="M12256" t="str">
            <v>OF</v>
          </cell>
          <cell r="O12256" t="str">
            <v>Washington, Kyri</v>
          </cell>
        </row>
        <row r="12257">
          <cell r="C12257">
            <v>621373</v>
          </cell>
          <cell r="M12257" t="str">
            <v>P</v>
          </cell>
          <cell r="O12257" t="str">
            <v>Wasilewski, Zak</v>
          </cell>
        </row>
        <row r="12258">
          <cell r="C12258">
            <v>621528</v>
          </cell>
          <cell r="M12258" t="str">
            <v>C</v>
          </cell>
          <cell r="O12258" t="str">
            <v>Wass, Wade</v>
          </cell>
        </row>
        <row r="12259">
          <cell r="C12259">
            <v>573232</v>
          </cell>
          <cell r="M12259" t="str">
            <v>P</v>
          </cell>
          <cell r="O12259" t="str">
            <v>Wasserman, Zak</v>
          </cell>
        </row>
        <row r="12260">
          <cell r="C12260">
            <v>643593</v>
          </cell>
          <cell r="M12260" t="str">
            <v>P</v>
          </cell>
          <cell r="O12260" t="str">
            <v>Waszak, Andrew</v>
          </cell>
        </row>
        <row r="12261">
          <cell r="C12261">
            <v>534909</v>
          </cell>
          <cell r="M12261" t="str">
            <v>OF</v>
          </cell>
          <cell r="O12261" t="str">
            <v>Wates, Austin</v>
          </cell>
        </row>
        <row r="12262">
          <cell r="C12262">
            <v>543894</v>
          </cell>
          <cell r="M12262" t="str">
            <v>2B</v>
          </cell>
          <cell r="O12262" t="str">
            <v>Watkins, Logan</v>
          </cell>
        </row>
        <row r="12263">
          <cell r="C12263">
            <v>623161</v>
          </cell>
          <cell r="M12263" t="str">
            <v>C</v>
          </cell>
          <cell r="O12263" t="str">
            <v>Watkins, J.T.</v>
          </cell>
        </row>
        <row r="12264">
          <cell r="C12264">
            <v>657093</v>
          </cell>
          <cell r="M12264" t="str">
            <v>P</v>
          </cell>
          <cell r="O12264" t="str">
            <v>Watkins, Spenser</v>
          </cell>
        </row>
        <row r="12265">
          <cell r="C12265">
            <v>657094</v>
          </cell>
          <cell r="M12265" t="str">
            <v>P</v>
          </cell>
          <cell r="O12265" t="str">
            <v>Watrous, Mitch</v>
          </cell>
        </row>
        <row r="12266">
          <cell r="C12266">
            <v>453265</v>
          </cell>
          <cell r="M12266" t="str">
            <v>P</v>
          </cell>
          <cell r="O12266" t="str">
            <v>Watson, Tony</v>
          </cell>
        </row>
        <row r="12267">
          <cell r="C12267">
            <v>621054</v>
          </cell>
          <cell r="M12267" t="str">
            <v>P</v>
          </cell>
          <cell r="O12267" t="str">
            <v>Watson, Shane</v>
          </cell>
        </row>
        <row r="12268">
          <cell r="C12268">
            <v>623360</v>
          </cell>
          <cell r="M12268" t="str">
            <v>P</v>
          </cell>
          <cell r="O12268" t="str">
            <v>Watson, Tyler</v>
          </cell>
        </row>
        <row r="12269">
          <cell r="C12269">
            <v>657095</v>
          </cell>
          <cell r="M12269" t="str">
            <v>P</v>
          </cell>
          <cell r="O12269" t="str">
            <v>Watson, Joe</v>
          </cell>
        </row>
        <row r="12270">
          <cell r="C12270">
            <v>663533</v>
          </cell>
          <cell r="M12270" t="str">
            <v>P</v>
          </cell>
          <cell r="O12270" t="str">
            <v>Watson, Tyler</v>
          </cell>
        </row>
        <row r="12271">
          <cell r="C12271">
            <v>663649</v>
          </cell>
          <cell r="M12271" t="str">
            <v>P</v>
          </cell>
          <cell r="O12271" t="str">
            <v>Watson, Nolan</v>
          </cell>
        </row>
        <row r="12272">
          <cell r="C12272">
            <v>664922</v>
          </cell>
          <cell r="M12272" t="str">
            <v>P</v>
          </cell>
          <cell r="O12272" t="str">
            <v>Watson, Grant</v>
          </cell>
        </row>
        <row r="12273">
          <cell r="C12273">
            <v>670038</v>
          </cell>
          <cell r="M12273" t="str">
            <v>P</v>
          </cell>
          <cell r="O12273" t="str">
            <v>Watson, Jordan</v>
          </cell>
        </row>
        <row r="12274">
          <cell r="C12274">
            <v>642192</v>
          </cell>
          <cell r="M12274" t="str">
            <v>P</v>
          </cell>
          <cell r="O12274" t="str">
            <v>Watt, Max</v>
          </cell>
        </row>
        <row r="12275">
          <cell r="C12275">
            <v>573235</v>
          </cell>
          <cell r="M12275" t="str">
            <v>P</v>
          </cell>
          <cell r="O12275" t="str">
            <v>Watts, Dakota</v>
          </cell>
        </row>
        <row r="12276">
          <cell r="C12276">
            <v>623346</v>
          </cell>
          <cell r="M12276" t="str">
            <v>P</v>
          </cell>
          <cell r="O12276" t="str">
            <v>Watts, Daniel</v>
          </cell>
        </row>
        <row r="12277">
          <cell r="C12277">
            <v>670086</v>
          </cell>
          <cell r="M12277" t="str">
            <v>P</v>
          </cell>
          <cell r="O12277" t="str">
            <v>Watts, Devan</v>
          </cell>
        </row>
        <row r="12278">
          <cell r="C12278">
            <v>605102</v>
          </cell>
          <cell r="M12278" t="str">
            <v>SS</v>
          </cell>
          <cell r="O12278" t="str">
            <v>Wawoe, Gianfranco</v>
          </cell>
        </row>
        <row r="12279">
          <cell r="C12279">
            <v>657444</v>
          </cell>
          <cell r="M12279" t="str">
            <v>CF</v>
          </cell>
          <cell r="O12279" t="str">
            <v>Way, Bo</v>
          </cell>
        </row>
        <row r="12280">
          <cell r="C12280">
            <v>657797</v>
          </cell>
          <cell r="M12280" t="str">
            <v>P</v>
          </cell>
          <cell r="O12280" t="str">
            <v>Way, Cole</v>
          </cell>
        </row>
        <row r="12281">
          <cell r="C12281">
            <v>665104</v>
          </cell>
          <cell r="M12281" t="str">
            <v>C</v>
          </cell>
          <cell r="O12281" t="str">
            <v>Wear, Campbell</v>
          </cell>
        </row>
        <row r="12282">
          <cell r="C12282">
            <v>669731</v>
          </cell>
          <cell r="M12282" t="str">
            <v>P</v>
          </cell>
          <cell r="O12282" t="str">
            <v>Weatherly, Kyle</v>
          </cell>
        </row>
        <row r="12283">
          <cell r="C12283">
            <v>502255</v>
          </cell>
          <cell r="M12283" t="str">
            <v>P</v>
          </cell>
          <cell r="O12283" t="str">
            <v>Weathers, Casey</v>
          </cell>
        </row>
        <row r="12284">
          <cell r="C12284">
            <v>664835</v>
          </cell>
          <cell r="M12284" t="str">
            <v>P</v>
          </cell>
          <cell r="O12284" t="str">
            <v>Weathersby, Scott</v>
          </cell>
        </row>
        <row r="12285">
          <cell r="C12285">
            <v>450308</v>
          </cell>
          <cell r="M12285" t="str">
            <v>P</v>
          </cell>
          <cell r="O12285" t="str">
            <v>Weaver, Jered</v>
          </cell>
        </row>
        <row r="12286">
          <cell r="C12286">
            <v>573236</v>
          </cell>
          <cell r="M12286" t="str">
            <v>P</v>
          </cell>
          <cell r="O12286" t="str">
            <v>Weaver, Matt</v>
          </cell>
        </row>
        <row r="12287">
          <cell r="C12287">
            <v>596133</v>
          </cell>
          <cell r="M12287" t="str">
            <v>P</v>
          </cell>
          <cell r="O12287" t="str">
            <v>Weaver, Luke</v>
          </cell>
        </row>
        <row r="12288">
          <cell r="C12288">
            <v>666265</v>
          </cell>
          <cell r="M12288" t="str">
            <v>P</v>
          </cell>
          <cell r="O12288" t="str">
            <v>Weaver, Chuck</v>
          </cell>
        </row>
        <row r="12289">
          <cell r="C12289">
            <v>444436</v>
          </cell>
          <cell r="M12289" t="str">
            <v>P</v>
          </cell>
          <cell r="O12289" t="str">
            <v>Webb, Ryan</v>
          </cell>
        </row>
        <row r="12290">
          <cell r="C12290">
            <v>543900</v>
          </cell>
          <cell r="M12290" t="str">
            <v>P</v>
          </cell>
          <cell r="O12290" t="str">
            <v>Webb, Daniel</v>
          </cell>
        </row>
        <row r="12291">
          <cell r="C12291">
            <v>572245</v>
          </cell>
          <cell r="M12291" t="str">
            <v>OF</v>
          </cell>
          <cell r="O12291" t="str">
            <v>Webb, Brenden</v>
          </cell>
        </row>
        <row r="12292">
          <cell r="C12292">
            <v>643594</v>
          </cell>
          <cell r="M12292" t="str">
            <v>P</v>
          </cell>
          <cell r="O12292" t="str">
            <v>Webb, Joey</v>
          </cell>
        </row>
        <row r="12293">
          <cell r="C12293">
            <v>643778</v>
          </cell>
          <cell r="M12293" t="str">
            <v>P</v>
          </cell>
          <cell r="O12293" t="str">
            <v>Webb, Tyler</v>
          </cell>
        </row>
        <row r="12294">
          <cell r="C12294">
            <v>657097</v>
          </cell>
          <cell r="M12294" t="str">
            <v>P</v>
          </cell>
          <cell r="O12294" t="str">
            <v>Webb, Jacob</v>
          </cell>
        </row>
        <row r="12295">
          <cell r="C12295">
            <v>657277</v>
          </cell>
          <cell r="M12295" t="str">
            <v>P</v>
          </cell>
          <cell r="O12295" t="str">
            <v>Webb, Logan</v>
          </cell>
        </row>
        <row r="12296">
          <cell r="C12296">
            <v>664032</v>
          </cell>
          <cell r="M12296" t="str">
            <v>P</v>
          </cell>
          <cell r="O12296" t="str">
            <v>Webb, Alex</v>
          </cell>
        </row>
        <row r="12297">
          <cell r="C12297">
            <v>670246</v>
          </cell>
          <cell r="M12297" t="str">
            <v>P</v>
          </cell>
          <cell r="O12297" t="str">
            <v>Webb, Nathan</v>
          </cell>
        </row>
        <row r="12298">
          <cell r="C12298">
            <v>519402</v>
          </cell>
          <cell r="M12298" t="str">
            <v>2B</v>
          </cell>
          <cell r="O12298" t="str">
            <v>Weber, Garrett</v>
          </cell>
        </row>
        <row r="12299">
          <cell r="C12299">
            <v>519403</v>
          </cell>
          <cell r="M12299" t="str">
            <v>P</v>
          </cell>
          <cell r="O12299" t="str">
            <v>Weber, Thad</v>
          </cell>
        </row>
        <row r="12300">
          <cell r="C12300">
            <v>543901</v>
          </cell>
          <cell r="M12300" t="str">
            <v>P</v>
          </cell>
          <cell r="O12300" t="str">
            <v>Weber, Ryan</v>
          </cell>
        </row>
        <row r="12301">
          <cell r="C12301">
            <v>669045</v>
          </cell>
          <cell r="M12301" t="str">
            <v>C</v>
          </cell>
          <cell r="O12301" t="str">
            <v>Weber, Skyler</v>
          </cell>
        </row>
        <row r="12302">
          <cell r="C12302">
            <v>543903</v>
          </cell>
          <cell r="M12302" t="str">
            <v>P</v>
          </cell>
          <cell r="O12302" t="str">
            <v>Webster, Allen</v>
          </cell>
        </row>
        <row r="12303">
          <cell r="C12303">
            <v>664480</v>
          </cell>
          <cell r="M12303" t="str">
            <v>P</v>
          </cell>
          <cell r="O12303" t="str">
            <v>Webster, Seth</v>
          </cell>
        </row>
        <row r="12304">
          <cell r="C12304">
            <v>457789</v>
          </cell>
          <cell r="M12304" t="str">
            <v>2B</v>
          </cell>
          <cell r="O12304" t="str">
            <v>Weeks, Jemile</v>
          </cell>
        </row>
        <row r="12305">
          <cell r="C12305">
            <v>607178</v>
          </cell>
          <cell r="M12305" t="str">
            <v>LF</v>
          </cell>
          <cell r="O12305" t="str">
            <v>Weeks, Drew</v>
          </cell>
        </row>
        <row r="12306">
          <cell r="C12306">
            <v>430001</v>
          </cell>
          <cell r="M12306" t="str">
            <v>LF</v>
          </cell>
          <cell r="O12306" t="str">
            <v>Weeks Jr., Rickie</v>
          </cell>
        </row>
        <row r="12307">
          <cell r="C12307">
            <v>543904</v>
          </cell>
          <cell r="M12307" t="str">
            <v>SS</v>
          </cell>
          <cell r="O12307" t="str">
            <v>Weems, Beamer</v>
          </cell>
        </row>
        <row r="12308">
          <cell r="C12308">
            <v>607179</v>
          </cell>
          <cell r="M12308" t="str">
            <v>P</v>
          </cell>
          <cell r="O12308" t="str">
            <v>Weems, Jordan</v>
          </cell>
        </row>
        <row r="12309">
          <cell r="C12309">
            <v>608381</v>
          </cell>
          <cell r="M12309" t="str">
            <v>P</v>
          </cell>
          <cell r="O12309" t="str">
            <v>Weickel, Walker</v>
          </cell>
        </row>
        <row r="12310">
          <cell r="C12310">
            <v>622256</v>
          </cell>
          <cell r="M12310" t="str">
            <v>P</v>
          </cell>
          <cell r="O12310" t="str">
            <v>Weigel, Patrick</v>
          </cell>
        </row>
        <row r="12311">
          <cell r="C12311">
            <v>608091</v>
          </cell>
          <cell r="M12311" t="str">
            <v>1B</v>
          </cell>
          <cell r="O12311" t="str">
            <v>Weik, Joe</v>
          </cell>
        </row>
        <row r="12312">
          <cell r="C12312">
            <v>475095</v>
          </cell>
          <cell r="M12312" t="str">
            <v>P</v>
          </cell>
          <cell r="O12312" t="str">
            <v>Weiland, Kyle</v>
          </cell>
        </row>
        <row r="12313">
          <cell r="C12313">
            <v>657798</v>
          </cell>
          <cell r="M12313" t="str">
            <v>P</v>
          </cell>
          <cell r="O12313" t="str">
            <v>Weir, T.J.</v>
          </cell>
        </row>
        <row r="12314">
          <cell r="C12314">
            <v>605523</v>
          </cell>
          <cell r="M12314" t="str">
            <v>C</v>
          </cell>
          <cell r="O12314" t="str">
            <v>Weisenburger, Adam</v>
          </cell>
        </row>
        <row r="12315">
          <cell r="C12315">
            <v>592848</v>
          </cell>
          <cell r="M12315" t="str">
            <v>P</v>
          </cell>
          <cell r="O12315" t="str">
            <v>Weiss, Zack</v>
          </cell>
        </row>
        <row r="12316">
          <cell r="C12316">
            <v>608382</v>
          </cell>
          <cell r="M12316" t="str">
            <v>2B</v>
          </cell>
          <cell r="O12316" t="str">
            <v>Weiss, Erich</v>
          </cell>
        </row>
        <row r="12317">
          <cell r="C12317">
            <v>669711</v>
          </cell>
          <cell r="M12317" t="str">
            <v>P</v>
          </cell>
          <cell r="O12317" t="str">
            <v>Weissert, Greg</v>
          </cell>
        </row>
        <row r="12318">
          <cell r="C12318">
            <v>665188</v>
          </cell>
          <cell r="M12318" t="str">
            <v>3B</v>
          </cell>
          <cell r="O12318" t="str">
            <v>Weist, Mark</v>
          </cell>
        </row>
        <row r="12319">
          <cell r="C12319">
            <v>462092</v>
          </cell>
          <cell r="M12319" t="str">
            <v>3B</v>
          </cell>
          <cell r="O12319" t="str">
            <v>Welch, Stefan</v>
          </cell>
        </row>
        <row r="12320">
          <cell r="C12320">
            <v>621184</v>
          </cell>
          <cell r="M12320" t="str">
            <v>P</v>
          </cell>
          <cell r="O12320" t="str">
            <v>Welch, Brandon</v>
          </cell>
        </row>
        <row r="12321">
          <cell r="C12321">
            <v>444992</v>
          </cell>
          <cell r="M12321" t="str">
            <v>P</v>
          </cell>
          <cell r="O12321" t="str">
            <v>Welker, Duke</v>
          </cell>
        </row>
        <row r="12322">
          <cell r="C12322">
            <v>666213</v>
          </cell>
          <cell r="M12322" t="str">
            <v>IF</v>
          </cell>
          <cell r="O12322" t="str">
            <v>Welker, Colton</v>
          </cell>
        </row>
        <row r="12323">
          <cell r="C12323">
            <v>657799</v>
          </cell>
          <cell r="M12323" t="str">
            <v>P</v>
          </cell>
          <cell r="O12323" t="str">
            <v>Wellbrock, Chase</v>
          </cell>
        </row>
        <row r="12324">
          <cell r="C12324">
            <v>543908</v>
          </cell>
          <cell r="M12324" t="str">
            <v>P</v>
          </cell>
          <cell r="O12324" t="str">
            <v>Weller, Blayne</v>
          </cell>
        </row>
        <row r="12325">
          <cell r="C12325">
            <v>658254</v>
          </cell>
          <cell r="M12325" t="str">
            <v>C</v>
          </cell>
          <cell r="O12325" t="str">
            <v>Wellman, Brett</v>
          </cell>
        </row>
        <row r="12326">
          <cell r="C12326">
            <v>489413</v>
          </cell>
          <cell r="M12326" t="str">
            <v>LF</v>
          </cell>
          <cell r="O12326" t="str">
            <v>Wells, Casper</v>
          </cell>
        </row>
        <row r="12327">
          <cell r="C12327">
            <v>595028</v>
          </cell>
          <cell r="M12327" t="str">
            <v>P</v>
          </cell>
          <cell r="O12327" t="str">
            <v>Wells, Ben</v>
          </cell>
        </row>
        <row r="12328">
          <cell r="C12328">
            <v>649143</v>
          </cell>
          <cell r="M12328" t="str">
            <v>P</v>
          </cell>
          <cell r="O12328" t="str">
            <v>Wells, Lachlan</v>
          </cell>
        </row>
        <row r="12329">
          <cell r="C12329">
            <v>649144</v>
          </cell>
          <cell r="M12329" t="str">
            <v>P</v>
          </cell>
          <cell r="O12329" t="str">
            <v>Wells, Alex</v>
          </cell>
        </row>
        <row r="12330">
          <cell r="C12330">
            <v>657101</v>
          </cell>
          <cell r="M12330" t="str">
            <v>P</v>
          </cell>
          <cell r="O12330" t="str">
            <v>Wells, Nick</v>
          </cell>
        </row>
        <row r="12331">
          <cell r="C12331">
            <v>669330</v>
          </cell>
          <cell r="M12331" t="str">
            <v>P</v>
          </cell>
          <cell r="O12331" t="str">
            <v>Wells, Tyler</v>
          </cell>
        </row>
        <row r="12332">
          <cell r="C12332">
            <v>670434</v>
          </cell>
          <cell r="M12332" t="str">
            <v>P</v>
          </cell>
          <cell r="O12332" t="str">
            <v>Wells, Hunter</v>
          </cell>
        </row>
        <row r="12333">
          <cell r="C12333">
            <v>605524</v>
          </cell>
          <cell r="M12333" t="str">
            <v>P</v>
          </cell>
          <cell r="O12333" t="str">
            <v>Welmon, Colin</v>
          </cell>
        </row>
        <row r="12334">
          <cell r="C12334">
            <v>664695</v>
          </cell>
          <cell r="M12334" t="str">
            <v>OF</v>
          </cell>
          <cell r="O12334" t="str">
            <v>Welz, Zach</v>
          </cell>
        </row>
        <row r="12335">
          <cell r="C12335">
            <v>605525</v>
          </cell>
          <cell r="M12335" t="str">
            <v>P</v>
          </cell>
          <cell r="O12335" t="str">
            <v>Wendelken, J.B.</v>
          </cell>
        </row>
        <row r="12336">
          <cell r="C12336">
            <v>621563</v>
          </cell>
          <cell r="M12336" t="str">
            <v>2B</v>
          </cell>
          <cell r="O12336" t="str">
            <v>Wendle, Joey</v>
          </cell>
        </row>
        <row r="12337">
          <cell r="C12337">
            <v>666214</v>
          </cell>
          <cell r="M12337" t="str">
            <v>P</v>
          </cell>
          <cell r="O12337" t="str">
            <v>Wentz, Joey</v>
          </cell>
        </row>
        <row r="12338">
          <cell r="C12338">
            <v>599819</v>
          </cell>
          <cell r="M12338" t="str">
            <v>P</v>
          </cell>
          <cell r="O12338" t="str">
            <v>Werner, Andrew</v>
          </cell>
        </row>
        <row r="12339">
          <cell r="C12339">
            <v>665042</v>
          </cell>
          <cell r="M12339" t="str">
            <v>P</v>
          </cell>
          <cell r="O12339" t="str">
            <v>Werner, John</v>
          </cell>
        </row>
        <row r="12340">
          <cell r="C12340">
            <v>665069</v>
          </cell>
          <cell r="M12340" t="str">
            <v>3B</v>
          </cell>
          <cell r="O12340" t="str">
            <v>Wernes, Bobby</v>
          </cell>
        </row>
        <row r="12341">
          <cell r="C12341">
            <v>666614</v>
          </cell>
          <cell r="M12341" t="str">
            <v>P</v>
          </cell>
          <cell r="O12341" t="str">
            <v>Wernet, Gillian</v>
          </cell>
        </row>
        <row r="12342">
          <cell r="C12342">
            <v>644440</v>
          </cell>
          <cell r="M12342" t="str">
            <v>P</v>
          </cell>
          <cell r="O12342" t="str">
            <v>Wertenberger, Ryan</v>
          </cell>
        </row>
        <row r="12343">
          <cell r="C12343">
            <v>150029</v>
          </cell>
          <cell r="M12343" t="str">
            <v>LF</v>
          </cell>
          <cell r="O12343" t="str">
            <v>Werth, Jayson</v>
          </cell>
        </row>
        <row r="12344">
          <cell r="C12344">
            <v>642196</v>
          </cell>
          <cell r="M12344" t="str">
            <v>P</v>
          </cell>
          <cell r="O12344" t="str">
            <v>Wesely, Jonah</v>
          </cell>
        </row>
        <row r="12345">
          <cell r="C12345">
            <v>607766</v>
          </cell>
          <cell r="M12345" t="str">
            <v>SS</v>
          </cell>
          <cell r="O12345" t="str">
            <v>Wessinger, Matt</v>
          </cell>
        </row>
        <row r="12346">
          <cell r="C12346">
            <v>519411</v>
          </cell>
          <cell r="M12346" t="str">
            <v>P</v>
          </cell>
          <cell r="O12346" t="str">
            <v>West, Matt</v>
          </cell>
        </row>
        <row r="12347">
          <cell r="C12347">
            <v>552676</v>
          </cell>
          <cell r="M12347" t="str">
            <v>P</v>
          </cell>
          <cell r="O12347" t="str">
            <v>West, Aaron</v>
          </cell>
        </row>
        <row r="12348">
          <cell r="C12348">
            <v>622067</v>
          </cell>
          <cell r="M12348" t="str">
            <v>P</v>
          </cell>
          <cell r="O12348" t="str">
            <v>West, Jared</v>
          </cell>
        </row>
        <row r="12349">
          <cell r="C12349">
            <v>642197</v>
          </cell>
          <cell r="M12349" t="str">
            <v>2B</v>
          </cell>
          <cell r="O12349" t="str">
            <v>Westbrook, Jamie</v>
          </cell>
        </row>
        <row r="12350">
          <cell r="C12350">
            <v>592852</v>
          </cell>
          <cell r="M12350" t="str">
            <v>1B</v>
          </cell>
          <cell r="O12350" t="str">
            <v>Westlake, Aaron</v>
          </cell>
        </row>
        <row r="12351">
          <cell r="C12351">
            <v>657278</v>
          </cell>
          <cell r="M12351" t="str">
            <v>3B</v>
          </cell>
          <cell r="O12351" t="str">
            <v>Westmoreland, Brody</v>
          </cell>
        </row>
        <row r="12352">
          <cell r="C12352">
            <v>661332</v>
          </cell>
          <cell r="M12352" t="str">
            <v>P</v>
          </cell>
          <cell r="O12352" t="str">
            <v>Westphal, Luke</v>
          </cell>
        </row>
        <row r="12353">
          <cell r="C12353">
            <v>667052</v>
          </cell>
          <cell r="M12353" t="str">
            <v>P</v>
          </cell>
          <cell r="O12353" t="str">
            <v>Westphal, Ethan</v>
          </cell>
        </row>
        <row r="12354">
          <cell r="C12354">
            <v>643600</v>
          </cell>
          <cell r="M12354" t="str">
            <v>P</v>
          </cell>
          <cell r="O12354" t="str">
            <v>Westwood, Kyle</v>
          </cell>
        </row>
        <row r="12355">
          <cell r="C12355">
            <v>605526</v>
          </cell>
          <cell r="M12355" t="str">
            <v>P</v>
          </cell>
          <cell r="O12355" t="str">
            <v>Wetherell, Phil</v>
          </cell>
        </row>
        <row r="12356">
          <cell r="C12356">
            <v>547007</v>
          </cell>
          <cell r="M12356" t="str">
            <v>P</v>
          </cell>
          <cell r="O12356" t="str">
            <v>Whalen, Rob</v>
          </cell>
        </row>
        <row r="12357">
          <cell r="C12357">
            <v>607105</v>
          </cell>
          <cell r="M12357" t="str">
            <v>OF</v>
          </cell>
          <cell r="O12357" t="str">
            <v>Whalen, Caleb</v>
          </cell>
        </row>
        <row r="12358">
          <cell r="C12358">
            <v>669714</v>
          </cell>
          <cell r="M12358" t="str">
            <v>SS</v>
          </cell>
          <cell r="O12358" t="str">
            <v>Whalen, Brady</v>
          </cell>
        </row>
        <row r="12359">
          <cell r="C12359">
            <v>657800</v>
          </cell>
          <cell r="M12359" t="str">
            <v>P</v>
          </cell>
          <cell r="O12359" t="str">
            <v>Wheatley, Bob</v>
          </cell>
        </row>
        <row r="12360">
          <cell r="C12360">
            <v>664953</v>
          </cell>
          <cell r="M12360" t="str">
            <v>P</v>
          </cell>
          <cell r="O12360" t="str">
            <v>Wheatley, Brent</v>
          </cell>
        </row>
        <row r="12361">
          <cell r="C12361">
            <v>657801</v>
          </cell>
          <cell r="M12361" t="str">
            <v>P</v>
          </cell>
          <cell r="O12361" t="str">
            <v>Wheeland, Vince</v>
          </cell>
        </row>
        <row r="12362">
          <cell r="C12362">
            <v>519412</v>
          </cell>
          <cell r="M12362" t="str">
            <v>3B</v>
          </cell>
          <cell r="O12362" t="str">
            <v>Wheeler, Zelous</v>
          </cell>
        </row>
        <row r="12363">
          <cell r="C12363">
            <v>554430</v>
          </cell>
          <cell r="M12363" t="str">
            <v>P</v>
          </cell>
          <cell r="O12363" t="str">
            <v>Wheeler, Zack</v>
          </cell>
        </row>
        <row r="12364">
          <cell r="C12364">
            <v>572253</v>
          </cell>
          <cell r="M12364" t="str">
            <v>3B</v>
          </cell>
          <cell r="O12364" t="str">
            <v>Wheeler, Ryan</v>
          </cell>
        </row>
        <row r="12365">
          <cell r="C12365">
            <v>572254</v>
          </cell>
          <cell r="M12365" t="str">
            <v>LF</v>
          </cell>
          <cell r="O12365" t="str">
            <v>Wheeler, Tim</v>
          </cell>
        </row>
        <row r="12366">
          <cell r="C12366">
            <v>574850</v>
          </cell>
          <cell r="M12366" t="str">
            <v>P</v>
          </cell>
          <cell r="O12366" t="str">
            <v>Wheeler, Cody</v>
          </cell>
        </row>
        <row r="12367">
          <cell r="C12367">
            <v>592853</v>
          </cell>
          <cell r="M12367" t="str">
            <v>P</v>
          </cell>
          <cell r="O12367" t="str">
            <v>Wheeler, Andre</v>
          </cell>
        </row>
        <row r="12368">
          <cell r="C12368">
            <v>605528</v>
          </cell>
          <cell r="M12368" t="str">
            <v>P</v>
          </cell>
          <cell r="O12368" t="str">
            <v>Wheeler, Jason</v>
          </cell>
        </row>
        <row r="12369">
          <cell r="C12369">
            <v>608096</v>
          </cell>
          <cell r="M12369" t="str">
            <v>P</v>
          </cell>
          <cell r="O12369" t="str">
            <v>Wheeler, Beck</v>
          </cell>
        </row>
        <row r="12370">
          <cell r="C12370">
            <v>643601</v>
          </cell>
          <cell r="M12370" t="str">
            <v>C</v>
          </cell>
          <cell r="O12370" t="str">
            <v>Wheeler, Kyle</v>
          </cell>
        </row>
        <row r="12371">
          <cell r="C12371">
            <v>460128</v>
          </cell>
          <cell r="M12371" t="str">
            <v>P</v>
          </cell>
          <cell r="O12371" t="str">
            <v>Whelan, Kevin</v>
          </cell>
        </row>
        <row r="12372">
          <cell r="C12372">
            <v>595030</v>
          </cell>
          <cell r="M12372" t="str">
            <v>RF</v>
          </cell>
          <cell r="O12372" t="str">
            <v>Whitaker, Josh</v>
          </cell>
        </row>
        <row r="12373">
          <cell r="C12373">
            <v>502229</v>
          </cell>
          <cell r="M12373" t="str">
            <v>P</v>
          </cell>
          <cell r="O12373" t="str">
            <v>White, Alex</v>
          </cell>
        </row>
        <row r="12374">
          <cell r="C12374">
            <v>543914</v>
          </cell>
          <cell r="M12374" t="str">
            <v>P</v>
          </cell>
          <cell r="O12374" t="str">
            <v>White, Cole</v>
          </cell>
        </row>
        <row r="12375">
          <cell r="C12375">
            <v>607963</v>
          </cell>
          <cell r="M12375" t="str">
            <v>P</v>
          </cell>
          <cell r="O12375" t="str">
            <v>White, Ben</v>
          </cell>
        </row>
        <row r="12376">
          <cell r="C12376">
            <v>608383</v>
          </cell>
          <cell r="M12376" t="str">
            <v>SS</v>
          </cell>
          <cell r="O12376" t="str">
            <v>White, Mikey</v>
          </cell>
        </row>
        <row r="12377">
          <cell r="C12377">
            <v>622208</v>
          </cell>
          <cell r="M12377" t="str">
            <v>LF</v>
          </cell>
          <cell r="O12377" t="str">
            <v>White, Max</v>
          </cell>
        </row>
        <row r="12378">
          <cell r="C12378">
            <v>642201</v>
          </cell>
          <cell r="M12378" t="str">
            <v>SS</v>
          </cell>
          <cell r="O12378" t="str">
            <v>White, Eli</v>
          </cell>
        </row>
        <row r="12379">
          <cell r="C12379">
            <v>643602</v>
          </cell>
          <cell r="M12379" t="str">
            <v>LF</v>
          </cell>
          <cell r="O12379" t="str">
            <v>White, Charles</v>
          </cell>
        </row>
        <row r="12380">
          <cell r="C12380">
            <v>643603</v>
          </cell>
          <cell r="M12380" t="str">
            <v>1B</v>
          </cell>
          <cell r="O12380" t="str">
            <v>White, Tyler</v>
          </cell>
        </row>
        <row r="12381">
          <cell r="C12381">
            <v>657109</v>
          </cell>
          <cell r="M12381" t="str">
            <v>P</v>
          </cell>
          <cell r="O12381" t="str">
            <v>White, Nick</v>
          </cell>
        </row>
        <row r="12382">
          <cell r="C12382">
            <v>657803</v>
          </cell>
          <cell r="M12382" t="str">
            <v>3B</v>
          </cell>
          <cell r="O12382" t="str">
            <v>White, T.J.</v>
          </cell>
        </row>
        <row r="12383">
          <cell r="C12383">
            <v>663672</v>
          </cell>
          <cell r="M12383" t="str">
            <v>OF</v>
          </cell>
          <cell r="O12383" t="str">
            <v>White, Isaiah</v>
          </cell>
        </row>
        <row r="12384">
          <cell r="C12384">
            <v>664224</v>
          </cell>
          <cell r="M12384" t="str">
            <v>P</v>
          </cell>
          <cell r="O12384" t="str">
            <v>White, Brandon T.</v>
          </cell>
        </row>
        <row r="12385">
          <cell r="C12385">
            <v>668987</v>
          </cell>
          <cell r="M12385" t="str">
            <v>P</v>
          </cell>
          <cell r="O12385" t="str">
            <v>White, Brandon S.</v>
          </cell>
        </row>
        <row r="12386">
          <cell r="C12386">
            <v>669949</v>
          </cell>
          <cell r="M12386" t="str">
            <v>2B</v>
          </cell>
          <cell r="O12386" t="str">
            <v>White, Boomer</v>
          </cell>
        </row>
        <row r="12387">
          <cell r="C12387">
            <v>669952</v>
          </cell>
          <cell r="M12387" t="str">
            <v>P</v>
          </cell>
          <cell r="O12387" t="str">
            <v>White, Mitchell</v>
          </cell>
        </row>
        <row r="12388">
          <cell r="C12388">
            <v>664334</v>
          </cell>
          <cell r="M12388" t="str">
            <v>OF</v>
          </cell>
          <cell r="O12388" t="str">
            <v>Whitefield, Aaron</v>
          </cell>
        </row>
        <row r="12389">
          <cell r="C12389">
            <v>592856</v>
          </cell>
          <cell r="M12389" t="str">
            <v>P</v>
          </cell>
          <cell r="O12389" t="str">
            <v>Whitehead, David</v>
          </cell>
        </row>
        <row r="12390">
          <cell r="C12390">
            <v>643605</v>
          </cell>
          <cell r="M12390" t="str">
            <v>P</v>
          </cell>
          <cell r="O12390" t="str">
            <v>Whitehouse, Matt</v>
          </cell>
        </row>
        <row r="12391">
          <cell r="C12391">
            <v>444882</v>
          </cell>
          <cell r="M12391" t="str">
            <v>1B</v>
          </cell>
          <cell r="O12391" t="str">
            <v>Whitesell, Josh</v>
          </cell>
        </row>
        <row r="12392">
          <cell r="C12392">
            <v>434630</v>
          </cell>
          <cell r="M12392" t="str">
            <v>C</v>
          </cell>
          <cell r="O12392" t="str">
            <v>Whiteside, Eli</v>
          </cell>
        </row>
        <row r="12393">
          <cell r="C12393">
            <v>595031</v>
          </cell>
          <cell r="M12393" t="str">
            <v>P</v>
          </cell>
          <cell r="O12393" t="str">
            <v>Whiting, Boone</v>
          </cell>
        </row>
        <row r="12394">
          <cell r="C12394">
            <v>607768</v>
          </cell>
          <cell r="M12394" t="str">
            <v>2B</v>
          </cell>
          <cell r="O12394" t="str">
            <v>Whiting, Sutton</v>
          </cell>
        </row>
        <row r="12395">
          <cell r="C12395">
            <v>657804</v>
          </cell>
          <cell r="M12395" t="str">
            <v>C</v>
          </cell>
          <cell r="O12395" t="str">
            <v>Whiting, Brant</v>
          </cell>
        </row>
        <row r="12396">
          <cell r="C12396">
            <v>595032</v>
          </cell>
          <cell r="M12396" t="str">
            <v>P</v>
          </cell>
          <cell r="O12396" t="str">
            <v>Whitley, Chase</v>
          </cell>
        </row>
        <row r="12397">
          <cell r="C12397">
            <v>663605</v>
          </cell>
          <cell r="M12397" t="str">
            <v>OF</v>
          </cell>
          <cell r="O12397" t="str">
            <v>Whitley, Garrett</v>
          </cell>
        </row>
        <row r="12398">
          <cell r="C12398">
            <v>666215</v>
          </cell>
          <cell r="M12398" t="str">
            <v>P</v>
          </cell>
          <cell r="O12398" t="str">
            <v>Whitley, Forrest</v>
          </cell>
        </row>
        <row r="12399">
          <cell r="C12399">
            <v>592857</v>
          </cell>
          <cell r="M12399" t="str">
            <v>P</v>
          </cell>
          <cell r="O12399" t="str">
            <v>Whitson, Karsten</v>
          </cell>
        </row>
        <row r="12400">
          <cell r="C12400">
            <v>664773</v>
          </cell>
          <cell r="M12400" t="str">
            <v>P</v>
          </cell>
          <cell r="O12400" t="str">
            <v>Whitt, Adam</v>
          </cell>
        </row>
        <row r="12401">
          <cell r="C12401">
            <v>657111</v>
          </cell>
          <cell r="M12401" t="str">
            <v>1B</v>
          </cell>
          <cell r="O12401" t="str">
            <v>Whitten, Fran</v>
          </cell>
        </row>
        <row r="12402">
          <cell r="C12402">
            <v>592858</v>
          </cell>
          <cell r="M12402" t="str">
            <v>P</v>
          </cell>
          <cell r="O12402" t="str">
            <v>Wick, Rowan</v>
          </cell>
        </row>
        <row r="12403">
          <cell r="C12403">
            <v>607770</v>
          </cell>
          <cell r="M12403" t="str">
            <v>2B</v>
          </cell>
          <cell r="O12403" t="str">
            <v>Wickens, Stephen</v>
          </cell>
        </row>
        <row r="12404">
          <cell r="C12404">
            <v>642203</v>
          </cell>
          <cell r="M12404" t="str">
            <v>P</v>
          </cell>
          <cell r="O12404" t="str">
            <v>Widener, Taylor</v>
          </cell>
        </row>
        <row r="12405">
          <cell r="C12405">
            <v>623435</v>
          </cell>
          <cell r="M12405" t="str">
            <v>P</v>
          </cell>
          <cell r="O12405" t="str">
            <v>Wieber, Tony</v>
          </cell>
        </row>
        <row r="12406">
          <cell r="C12406">
            <v>623364</v>
          </cell>
          <cell r="M12406" t="str">
            <v>P</v>
          </cell>
          <cell r="O12406" t="str">
            <v>Wieck, Brad</v>
          </cell>
        </row>
        <row r="12407">
          <cell r="C12407">
            <v>605530</v>
          </cell>
          <cell r="M12407" t="str">
            <v>1B</v>
          </cell>
          <cell r="O12407" t="str">
            <v>Wiel, Zander</v>
          </cell>
        </row>
        <row r="12408">
          <cell r="C12408">
            <v>543921</v>
          </cell>
          <cell r="M12408" t="str">
            <v>P</v>
          </cell>
          <cell r="O12408" t="str">
            <v>Wieland, Joe</v>
          </cell>
        </row>
        <row r="12409">
          <cell r="C12409">
            <v>657112</v>
          </cell>
          <cell r="M12409" t="str">
            <v>P</v>
          </cell>
          <cell r="O12409" t="str">
            <v>Wiest, Grahamm</v>
          </cell>
        </row>
        <row r="12410">
          <cell r="C12410">
            <v>446308</v>
          </cell>
          <cell r="M12410" t="str">
            <v>C</v>
          </cell>
          <cell r="O12410" t="str">
            <v>Wieters, Matt</v>
          </cell>
        </row>
        <row r="12411">
          <cell r="C12411">
            <v>595461</v>
          </cell>
          <cell r="M12411" t="str">
            <v>C</v>
          </cell>
          <cell r="O12411" t="str">
            <v>Wiggins, Ryan</v>
          </cell>
        </row>
        <row r="12412">
          <cell r="C12412">
            <v>665385</v>
          </cell>
          <cell r="M12412" t="str">
            <v>C</v>
          </cell>
          <cell r="O12412" t="str">
            <v>Wiggins, Samm</v>
          </cell>
        </row>
        <row r="12413">
          <cell r="C12413">
            <v>607380</v>
          </cell>
          <cell r="M12413" t="str">
            <v>3B</v>
          </cell>
          <cell r="O12413" t="str">
            <v>Wik, Marc</v>
          </cell>
        </row>
        <row r="12414">
          <cell r="C12414">
            <v>664048</v>
          </cell>
          <cell r="M12414" t="str">
            <v>P</v>
          </cell>
          <cell r="O12414" t="str">
            <v>Wilcox, Kyle</v>
          </cell>
        </row>
        <row r="12415">
          <cell r="C12415">
            <v>621079</v>
          </cell>
          <cell r="M12415" t="str">
            <v>P</v>
          </cell>
          <cell r="O12415" t="str">
            <v>Wiles, Collin</v>
          </cell>
        </row>
        <row r="12416">
          <cell r="C12416">
            <v>622269</v>
          </cell>
          <cell r="M12416" t="str">
            <v>2B</v>
          </cell>
          <cell r="O12416" t="str">
            <v>Wiley, Brett</v>
          </cell>
        </row>
        <row r="12417">
          <cell r="C12417">
            <v>452666</v>
          </cell>
          <cell r="M12417" t="str">
            <v>P</v>
          </cell>
          <cell r="O12417" t="str">
            <v>Wilhelmsen, Tom</v>
          </cell>
        </row>
        <row r="12418">
          <cell r="C12418">
            <v>573244</v>
          </cell>
          <cell r="M12418" t="str">
            <v>P</v>
          </cell>
          <cell r="O12418" t="str">
            <v>Wilk, Adam</v>
          </cell>
        </row>
        <row r="12419">
          <cell r="C12419">
            <v>572262</v>
          </cell>
          <cell r="M12419" t="str">
            <v>CF</v>
          </cell>
          <cell r="O12419" t="str">
            <v>Wilkerson, Shannon</v>
          </cell>
        </row>
        <row r="12420">
          <cell r="C12420">
            <v>592859</v>
          </cell>
          <cell r="M12420" t="str">
            <v>2B</v>
          </cell>
          <cell r="O12420" t="str">
            <v>Wilkerson, Steve</v>
          </cell>
        </row>
        <row r="12421">
          <cell r="C12421">
            <v>658792</v>
          </cell>
          <cell r="M12421" t="str">
            <v>P</v>
          </cell>
          <cell r="O12421" t="str">
            <v>Wilkerson, Aaron</v>
          </cell>
        </row>
        <row r="12422">
          <cell r="C12422">
            <v>519421</v>
          </cell>
          <cell r="M12422" t="str">
            <v>1B</v>
          </cell>
          <cell r="O12422" t="str">
            <v>Wilkins, Andy</v>
          </cell>
        </row>
        <row r="12423">
          <cell r="C12423">
            <v>642480</v>
          </cell>
          <cell r="M12423" t="str">
            <v>LF</v>
          </cell>
          <cell r="O12423" t="str">
            <v>Willems, Reangelo</v>
          </cell>
        </row>
        <row r="12424">
          <cell r="C12424">
            <v>666635</v>
          </cell>
          <cell r="M12424" t="str">
            <v>IF</v>
          </cell>
          <cell r="O12424" t="str">
            <v>Willems, Jonathan</v>
          </cell>
        </row>
        <row r="12425">
          <cell r="C12425">
            <v>667419</v>
          </cell>
          <cell r="M12425" t="str">
            <v>P</v>
          </cell>
          <cell r="O12425" t="str">
            <v>Willey, Doug</v>
          </cell>
        </row>
        <row r="12426">
          <cell r="C12426">
            <v>425532</v>
          </cell>
          <cell r="M12426" t="str">
            <v>P</v>
          </cell>
          <cell r="O12426" t="str">
            <v>Williams, Jerome</v>
          </cell>
        </row>
        <row r="12427">
          <cell r="C12427">
            <v>456487</v>
          </cell>
          <cell r="M12427" t="str">
            <v>P</v>
          </cell>
          <cell r="O12427" t="str">
            <v>Williams, Matthew</v>
          </cell>
        </row>
        <row r="12428">
          <cell r="C12428">
            <v>519425</v>
          </cell>
          <cell r="M12428" t="str">
            <v>C</v>
          </cell>
          <cell r="O12428" t="str">
            <v>Williams, Jackson</v>
          </cell>
        </row>
        <row r="12429">
          <cell r="C12429">
            <v>543927</v>
          </cell>
          <cell r="M12429" t="str">
            <v>P</v>
          </cell>
          <cell r="O12429" t="str">
            <v>Williams, Greg</v>
          </cell>
        </row>
        <row r="12430">
          <cell r="C12430">
            <v>572264</v>
          </cell>
          <cell r="M12430" t="str">
            <v>LF</v>
          </cell>
          <cell r="O12430" t="str">
            <v>Williams, Everett</v>
          </cell>
        </row>
        <row r="12431">
          <cell r="C12431">
            <v>573247</v>
          </cell>
          <cell r="M12431" t="str">
            <v>1B</v>
          </cell>
          <cell r="O12431" t="str">
            <v>Williams, Tyler</v>
          </cell>
        </row>
        <row r="12432">
          <cell r="C12432">
            <v>592861</v>
          </cell>
          <cell r="M12432" t="str">
            <v>OF</v>
          </cell>
          <cell r="O12432" t="str">
            <v>Williams, J.D.</v>
          </cell>
        </row>
        <row r="12433">
          <cell r="C12433">
            <v>592863</v>
          </cell>
          <cell r="M12433" t="str">
            <v>CF</v>
          </cell>
          <cell r="O12433" t="str">
            <v>Williams, Mason</v>
          </cell>
        </row>
        <row r="12434">
          <cell r="C12434">
            <v>592864</v>
          </cell>
          <cell r="M12434" t="str">
            <v>RF</v>
          </cell>
          <cell r="O12434" t="str">
            <v>Williams, Miles</v>
          </cell>
        </row>
        <row r="12435">
          <cell r="C12435">
            <v>592865</v>
          </cell>
          <cell r="M12435" t="str">
            <v>P</v>
          </cell>
          <cell r="O12435" t="str">
            <v>Williams, Taylor</v>
          </cell>
        </row>
        <row r="12436">
          <cell r="C12436">
            <v>592866</v>
          </cell>
          <cell r="M12436" t="str">
            <v>P</v>
          </cell>
          <cell r="O12436" t="str">
            <v>Williams, Trevor</v>
          </cell>
        </row>
        <row r="12437">
          <cell r="C12437">
            <v>596136</v>
          </cell>
          <cell r="M12437" t="str">
            <v>P</v>
          </cell>
          <cell r="O12437" t="str">
            <v>Williams, Deion</v>
          </cell>
        </row>
        <row r="12438">
          <cell r="C12438">
            <v>600989</v>
          </cell>
          <cell r="M12438" t="str">
            <v>P</v>
          </cell>
          <cell r="O12438" t="str">
            <v>Williams, Jose</v>
          </cell>
        </row>
        <row r="12439">
          <cell r="C12439">
            <v>605534</v>
          </cell>
          <cell r="M12439" t="str">
            <v>P</v>
          </cell>
          <cell r="O12439" t="str">
            <v>Williams, Corey</v>
          </cell>
        </row>
        <row r="12440">
          <cell r="C12440">
            <v>607109</v>
          </cell>
          <cell r="M12440" t="str">
            <v>SS</v>
          </cell>
          <cell r="O12440" t="str">
            <v>Williams, Matt</v>
          </cell>
        </row>
        <row r="12441">
          <cell r="C12441">
            <v>607772</v>
          </cell>
          <cell r="M12441" t="str">
            <v>P</v>
          </cell>
          <cell r="O12441" t="str">
            <v>Williams, Ali</v>
          </cell>
        </row>
        <row r="12442">
          <cell r="C12442">
            <v>607773</v>
          </cell>
          <cell r="M12442" t="str">
            <v>P</v>
          </cell>
          <cell r="O12442" t="str">
            <v>Williams, Chase</v>
          </cell>
        </row>
        <row r="12443">
          <cell r="C12443">
            <v>608384</v>
          </cell>
          <cell r="M12443" t="str">
            <v>OF</v>
          </cell>
          <cell r="O12443" t="str">
            <v>Williams, Nick</v>
          </cell>
        </row>
        <row r="12444">
          <cell r="C12444">
            <v>609110</v>
          </cell>
          <cell r="M12444" t="str">
            <v>P</v>
          </cell>
          <cell r="O12444" t="str">
            <v>Williams, Mark</v>
          </cell>
        </row>
        <row r="12445">
          <cell r="C12445">
            <v>621000</v>
          </cell>
          <cell r="M12445" t="str">
            <v>1B</v>
          </cell>
          <cell r="O12445" t="str">
            <v>Williams, Trey</v>
          </cell>
        </row>
        <row r="12446">
          <cell r="C12446">
            <v>622054</v>
          </cell>
          <cell r="M12446" t="str">
            <v>P</v>
          </cell>
          <cell r="O12446" t="str">
            <v>Williams, Scott</v>
          </cell>
        </row>
        <row r="12447">
          <cell r="C12447">
            <v>622258</v>
          </cell>
          <cell r="M12447" t="str">
            <v>P</v>
          </cell>
          <cell r="O12447" t="str">
            <v>Williams, Ty</v>
          </cell>
        </row>
        <row r="12448">
          <cell r="C12448">
            <v>624526</v>
          </cell>
          <cell r="M12448" t="str">
            <v>P</v>
          </cell>
          <cell r="O12448" t="str">
            <v>Williams, Garrett</v>
          </cell>
        </row>
        <row r="12449">
          <cell r="C12449">
            <v>642207</v>
          </cell>
          <cell r="M12449" t="str">
            <v>P</v>
          </cell>
          <cell r="O12449" t="str">
            <v>Williams, Devin</v>
          </cell>
        </row>
        <row r="12450">
          <cell r="C12450">
            <v>642209</v>
          </cell>
          <cell r="M12450" t="str">
            <v>P</v>
          </cell>
          <cell r="O12450" t="str">
            <v>Williams, Jalen</v>
          </cell>
        </row>
        <row r="12451">
          <cell r="C12451">
            <v>642211</v>
          </cell>
          <cell r="M12451" t="str">
            <v>OF</v>
          </cell>
          <cell r="O12451" t="str">
            <v>Williams, Justin</v>
          </cell>
        </row>
        <row r="12452">
          <cell r="C12452">
            <v>642212</v>
          </cell>
          <cell r="M12452" t="str">
            <v>P</v>
          </cell>
          <cell r="O12452" t="str">
            <v>Williams, Nick</v>
          </cell>
        </row>
        <row r="12453">
          <cell r="C12453">
            <v>643606</v>
          </cell>
          <cell r="M12453" t="str">
            <v>RF</v>
          </cell>
          <cell r="O12453" t="str">
            <v>Williams, Eric</v>
          </cell>
        </row>
        <row r="12454">
          <cell r="C12454">
            <v>657117</v>
          </cell>
          <cell r="M12454" t="str">
            <v>P</v>
          </cell>
          <cell r="O12454" t="str">
            <v>Williams, Austen</v>
          </cell>
        </row>
        <row r="12455">
          <cell r="C12455">
            <v>657122</v>
          </cell>
          <cell r="M12455" t="str">
            <v>P</v>
          </cell>
          <cell r="O12455" t="str">
            <v>Williams, Ronnie</v>
          </cell>
        </row>
        <row r="12456">
          <cell r="C12456">
            <v>657123</v>
          </cell>
          <cell r="M12456" t="str">
            <v>P</v>
          </cell>
          <cell r="O12456" t="str">
            <v>Williams, Ryan</v>
          </cell>
        </row>
        <row r="12457">
          <cell r="C12457">
            <v>657806</v>
          </cell>
          <cell r="M12457" t="str">
            <v>1B</v>
          </cell>
          <cell r="O12457" t="str">
            <v>Williams, Christian</v>
          </cell>
        </row>
        <row r="12458">
          <cell r="C12458">
            <v>663897</v>
          </cell>
          <cell r="M12458" t="str">
            <v>SS</v>
          </cell>
          <cell r="O12458" t="str">
            <v>Williams, Lucas</v>
          </cell>
        </row>
        <row r="12459">
          <cell r="C12459">
            <v>664168</v>
          </cell>
          <cell r="M12459" t="str">
            <v>P</v>
          </cell>
          <cell r="O12459" t="str">
            <v>Williams, Breckin</v>
          </cell>
        </row>
        <row r="12460">
          <cell r="C12460">
            <v>665311</v>
          </cell>
          <cell r="M12460" t="str">
            <v>P</v>
          </cell>
          <cell r="O12460" t="str">
            <v>Williams, John</v>
          </cell>
        </row>
        <row r="12461">
          <cell r="C12461">
            <v>666170</v>
          </cell>
          <cell r="M12461" t="str">
            <v>SS</v>
          </cell>
          <cell r="O12461" t="str">
            <v>Williams, Nonie</v>
          </cell>
        </row>
        <row r="12462">
          <cell r="C12462">
            <v>667039</v>
          </cell>
          <cell r="M12462" t="str">
            <v>P</v>
          </cell>
          <cell r="O12462" t="str">
            <v>Williams, Lucas</v>
          </cell>
        </row>
        <row r="12463">
          <cell r="C12463">
            <v>668725</v>
          </cell>
          <cell r="M12463" t="str">
            <v>1B</v>
          </cell>
          <cell r="O12463" t="str">
            <v>Williams, Jacquez</v>
          </cell>
        </row>
        <row r="12464">
          <cell r="C12464">
            <v>670407</v>
          </cell>
          <cell r="M12464" t="str">
            <v>OF</v>
          </cell>
          <cell r="O12464" t="str">
            <v>Williams, Cam</v>
          </cell>
        </row>
        <row r="12465">
          <cell r="C12465">
            <v>670711</v>
          </cell>
          <cell r="M12465" t="str">
            <v>P</v>
          </cell>
          <cell r="O12465" t="str">
            <v>Williams, Kevin</v>
          </cell>
        </row>
        <row r="12466">
          <cell r="C12466">
            <v>502371</v>
          </cell>
          <cell r="M12466" t="str">
            <v>P</v>
          </cell>
          <cell r="O12466" t="str">
            <v>Williamson, Fabian</v>
          </cell>
        </row>
        <row r="12467">
          <cell r="C12467">
            <v>607776</v>
          </cell>
          <cell r="M12467" t="str">
            <v>RF</v>
          </cell>
          <cell r="O12467" t="str">
            <v>Williamson, Mac</v>
          </cell>
        </row>
        <row r="12468">
          <cell r="C12468">
            <v>657124</v>
          </cell>
          <cell r="M12468" t="str">
            <v>CF</v>
          </cell>
          <cell r="O12468" t="str">
            <v>Williamson, Clay</v>
          </cell>
        </row>
        <row r="12469">
          <cell r="C12469">
            <v>664893</v>
          </cell>
          <cell r="M12469" t="str">
            <v>P</v>
          </cell>
          <cell r="O12469" t="str">
            <v>Williamson, John</v>
          </cell>
        </row>
        <row r="12470">
          <cell r="C12470">
            <v>425545</v>
          </cell>
          <cell r="M12470" t="str">
            <v>LF</v>
          </cell>
          <cell r="O12470" t="str">
            <v>Willingham, Josh</v>
          </cell>
        </row>
        <row r="12471">
          <cell r="C12471">
            <v>657125</v>
          </cell>
          <cell r="M12471" t="str">
            <v>P</v>
          </cell>
          <cell r="O12471" t="str">
            <v>Willis, Austyn</v>
          </cell>
        </row>
        <row r="12472">
          <cell r="C12472">
            <v>664694</v>
          </cell>
          <cell r="M12472" t="str">
            <v>OF</v>
          </cell>
          <cell r="O12472" t="str">
            <v>Willis, Luke</v>
          </cell>
        </row>
        <row r="12473">
          <cell r="C12473">
            <v>657127</v>
          </cell>
          <cell r="M12473" t="str">
            <v>P</v>
          </cell>
          <cell r="O12473" t="str">
            <v>Willman, Tyler</v>
          </cell>
        </row>
        <row r="12474">
          <cell r="C12474">
            <v>666278</v>
          </cell>
          <cell r="M12474" t="str">
            <v>P</v>
          </cell>
          <cell r="O12474" t="str">
            <v>Wilmore, Luis</v>
          </cell>
        </row>
        <row r="12475">
          <cell r="C12475">
            <v>425543</v>
          </cell>
          <cell r="M12475" t="str">
            <v>2B</v>
          </cell>
          <cell r="O12475" t="str">
            <v>Wilson, Josh</v>
          </cell>
        </row>
        <row r="12476">
          <cell r="C12476">
            <v>435064</v>
          </cell>
          <cell r="M12476" t="str">
            <v>C</v>
          </cell>
          <cell r="O12476" t="str">
            <v>Wilson, Bobby</v>
          </cell>
        </row>
        <row r="12477">
          <cell r="C12477">
            <v>444125</v>
          </cell>
          <cell r="M12477" t="str">
            <v>OF</v>
          </cell>
          <cell r="O12477" t="str">
            <v>Wilson, Mike</v>
          </cell>
        </row>
        <row r="12478">
          <cell r="C12478">
            <v>450351</v>
          </cell>
          <cell r="M12478" t="str">
            <v>P</v>
          </cell>
          <cell r="O12478" t="str">
            <v>Wilson, C.J.</v>
          </cell>
        </row>
        <row r="12479">
          <cell r="C12479">
            <v>451216</v>
          </cell>
          <cell r="M12479" t="str">
            <v>P</v>
          </cell>
          <cell r="O12479" t="str">
            <v>Wilson, Brian</v>
          </cell>
        </row>
        <row r="12480">
          <cell r="C12480">
            <v>458677</v>
          </cell>
          <cell r="M12480" t="str">
            <v>P</v>
          </cell>
          <cell r="O12480" t="str">
            <v>Wilson, Justin</v>
          </cell>
        </row>
        <row r="12481">
          <cell r="C12481">
            <v>465691</v>
          </cell>
          <cell r="M12481" t="str">
            <v>IF</v>
          </cell>
          <cell r="O12481" t="str">
            <v>Wilson, Edwin</v>
          </cell>
        </row>
        <row r="12482">
          <cell r="C12482">
            <v>519431</v>
          </cell>
          <cell r="M12482" t="str">
            <v>2B</v>
          </cell>
          <cell r="O12482" t="str">
            <v>Wilson, Ross</v>
          </cell>
        </row>
        <row r="12483">
          <cell r="C12483">
            <v>542328</v>
          </cell>
          <cell r="M12483" t="str">
            <v>C</v>
          </cell>
          <cell r="O12483" t="str">
            <v>Wilson, Hans</v>
          </cell>
        </row>
        <row r="12484">
          <cell r="C12484">
            <v>543932</v>
          </cell>
          <cell r="M12484" t="str">
            <v>CF</v>
          </cell>
          <cell r="O12484" t="str">
            <v>Wilson, Kenny</v>
          </cell>
        </row>
        <row r="12485">
          <cell r="C12485">
            <v>543935</v>
          </cell>
          <cell r="M12485" t="str">
            <v>P</v>
          </cell>
          <cell r="O12485" t="str">
            <v>Wilson, Alex</v>
          </cell>
        </row>
        <row r="12486">
          <cell r="C12486">
            <v>543936</v>
          </cell>
          <cell r="M12486" t="str">
            <v>1B</v>
          </cell>
          <cell r="O12486" t="str">
            <v>Wilson, Zach</v>
          </cell>
        </row>
        <row r="12487">
          <cell r="C12487">
            <v>572266</v>
          </cell>
          <cell r="M12487" t="str">
            <v>P</v>
          </cell>
          <cell r="O12487" t="str">
            <v>Wilson, Alex</v>
          </cell>
        </row>
        <row r="12488">
          <cell r="C12488">
            <v>592868</v>
          </cell>
          <cell r="M12488" t="str">
            <v>RF</v>
          </cell>
          <cell r="O12488" t="str">
            <v>Wilson, Austin</v>
          </cell>
        </row>
        <row r="12489">
          <cell r="C12489">
            <v>592869</v>
          </cell>
          <cell r="M12489" t="str">
            <v>P</v>
          </cell>
          <cell r="O12489" t="str">
            <v>Wilson, Tyler</v>
          </cell>
        </row>
        <row r="12490">
          <cell r="C12490">
            <v>592870</v>
          </cell>
          <cell r="M12490" t="str">
            <v>P</v>
          </cell>
          <cell r="O12490" t="str">
            <v>Wilson, Sam</v>
          </cell>
        </row>
        <row r="12491">
          <cell r="C12491">
            <v>595033</v>
          </cell>
          <cell r="M12491" t="str">
            <v>SS</v>
          </cell>
          <cell r="O12491" t="str">
            <v>Wilson, Ethan</v>
          </cell>
        </row>
        <row r="12492">
          <cell r="C12492">
            <v>607111</v>
          </cell>
          <cell r="M12492" t="str">
            <v>3B</v>
          </cell>
          <cell r="O12492" t="str">
            <v>Wilson, Jacob</v>
          </cell>
        </row>
        <row r="12493">
          <cell r="C12493">
            <v>607973</v>
          </cell>
          <cell r="M12493" t="str">
            <v>C</v>
          </cell>
          <cell r="O12493" t="str">
            <v>Wilson, Wes</v>
          </cell>
        </row>
        <row r="12494">
          <cell r="C12494">
            <v>623441</v>
          </cell>
          <cell r="M12494" t="str">
            <v>P</v>
          </cell>
          <cell r="O12494" t="str">
            <v>Wilson, Jared</v>
          </cell>
        </row>
        <row r="12495">
          <cell r="C12495">
            <v>626930</v>
          </cell>
          <cell r="M12495" t="str">
            <v>P</v>
          </cell>
          <cell r="O12495" t="str">
            <v>Wilson, Matt</v>
          </cell>
        </row>
        <row r="12496">
          <cell r="C12496">
            <v>642214</v>
          </cell>
          <cell r="M12496" t="str">
            <v>CF</v>
          </cell>
          <cell r="O12496" t="str">
            <v>Wilson, Ivan</v>
          </cell>
        </row>
        <row r="12497">
          <cell r="C12497">
            <v>642215</v>
          </cell>
          <cell r="M12497" t="str">
            <v>IF</v>
          </cell>
          <cell r="O12497" t="str">
            <v>Wilson, Weston</v>
          </cell>
        </row>
        <row r="12498">
          <cell r="C12498">
            <v>656029</v>
          </cell>
          <cell r="M12498" t="str">
            <v>C</v>
          </cell>
          <cell r="O12498" t="str">
            <v>Wilson, Irving</v>
          </cell>
        </row>
        <row r="12499">
          <cell r="C12499">
            <v>657129</v>
          </cell>
          <cell r="M12499" t="str">
            <v>CF</v>
          </cell>
          <cell r="O12499" t="str">
            <v>Wilson, Marcus</v>
          </cell>
        </row>
        <row r="12500">
          <cell r="C12500">
            <v>657131</v>
          </cell>
          <cell r="M12500" t="str">
            <v>P</v>
          </cell>
          <cell r="O12500" t="str">
            <v>Wilson, Tyler</v>
          </cell>
        </row>
        <row r="12501">
          <cell r="C12501">
            <v>657282</v>
          </cell>
          <cell r="M12501" t="str">
            <v>1B</v>
          </cell>
          <cell r="O12501" t="str">
            <v>Wilson, Nic</v>
          </cell>
        </row>
        <row r="12502">
          <cell r="C12502">
            <v>661250</v>
          </cell>
          <cell r="M12502" t="str">
            <v>OF</v>
          </cell>
          <cell r="O12502" t="str">
            <v>Wilson, Isranel</v>
          </cell>
        </row>
        <row r="12503">
          <cell r="C12503">
            <v>663791</v>
          </cell>
          <cell r="M12503" t="str">
            <v>OF</v>
          </cell>
          <cell r="O12503" t="str">
            <v>Wilson, D.J.</v>
          </cell>
        </row>
        <row r="12504">
          <cell r="C12504">
            <v>669060</v>
          </cell>
          <cell r="M12504" t="str">
            <v>P</v>
          </cell>
          <cell r="O12504" t="str">
            <v>Wilson, Bryse</v>
          </cell>
        </row>
        <row r="12505">
          <cell r="C12505">
            <v>489432</v>
          </cell>
          <cell r="M12505" t="str">
            <v>OF</v>
          </cell>
          <cell r="O12505" t="str">
            <v>Wimberly, Corey</v>
          </cell>
        </row>
        <row r="12506">
          <cell r="C12506">
            <v>592872</v>
          </cell>
          <cell r="M12506" t="str">
            <v>P</v>
          </cell>
          <cell r="O12506" t="str">
            <v>Wimmers, Alex</v>
          </cell>
        </row>
        <row r="12507">
          <cell r="C12507">
            <v>670174</v>
          </cell>
          <cell r="M12507" t="str">
            <v>P</v>
          </cell>
          <cell r="O12507" t="str">
            <v>Winckowski, Josh</v>
          </cell>
        </row>
        <row r="12508">
          <cell r="C12508">
            <v>592874</v>
          </cell>
          <cell r="M12508" t="str">
            <v>P</v>
          </cell>
          <cell r="O12508" t="str">
            <v>Windle, Tom</v>
          </cell>
        </row>
        <row r="12509">
          <cell r="C12509">
            <v>642217</v>
          </cell>
          <cell r="M12509" t="str">
            <v>3B</v>
          </cell>
          <cell r="O12509" t="str">
            <v>Winfrey, Nathan</v>
          </cell>
        </row>
        <row r="12510">
          <cell r="C12510">
            <v>622259</v>
          </cell>
          <cell r="M12510" t="str">
            <v>P</v>
          </cell>
          <cell r="O12510" t="str">
            <v>Wingenter, Trey</v>
          </cell>
        </row>
        <row r="12511">
          <cell r="C12511">
            <v>519435</v>
          </cell>
          <cell r="M12511" t="str">
            <v>P</v>
          </cell>
          <cell r="O12511" t="str">
            <v>Winiarski, Cody</v>
          </cell>
        </row>
        <row r="12512">
          <cell r="C12512">
            <v>664107</v>
          </cell>
          <cell r="M12512" t="str">
            <v>P</v>
          </cell>
          <cell r="O12512" t="str">
            <v>Winkelman, Alex</v>
          </cell>
        </row>
        <row r="12513">
          <cell r="C12513">
            <v>608385</v>
          </cell>
          <cell r="M12513" t="str">
            <v>LF</v>
          </cell>
          <cell r="O12513" t="str">
            <v>Winker, Jesse</v>
          </cell>
        </row>
        <row r="12514">
          <cell r="C12514">
            <v>543937</v>
          </cell>
          <cell r="M12514" t="str">
            <v>P</v>
          </cell>
          <cell r="O12514" t="str">
            <v>Winkler, Kyle</v>
          </cell>
        </row>
        <row r="12515">
          <cell r="C12515">
            <v>595465</v>
          </cell>
          <cell r="M12515" t="str">
            <v>P</v>
          </cell>
          <cell r="O12515" t="str">
            <v>Winkler, Daniel</v>
          </cell>
        </row>
        <row r="12516">
          <cell r="C12516">
            <v>665000</v>
          </cell>
          <cell r="M12516" t="str">
            <v>C</v>
          </cell>
          <cell r="O12516" t="str">
            <v>Winn, Matt</v>
          </cell>
        </row>
        <row r="12517">
          <cell r="C12517">
            <v>657445</v>
          </cell>
          <cell r="M12517" t="str">
            <v>1B</v>
          </cell>
          <cell r="O12517" t="str">
            <v>Winningham, Dash</v>
          </cell>
        </row>
        <row r="12518">
          <cell r="C12518">
            <v>669910</v>
          </cell>
          <cell r="M12518" t="str">
            <v>P</v>
          </cell>
          <cell r="O12518" t="str">
            <v>Winston, Jake</v>
          </cell>
        </row>
        <row r="12519">
          <cell r="C12519">
            <v>596140</v>
          </cell>
          <cell r="M12519" t="str">
            <v>P</v>
          </cell>
          <cell r="O12519" t="str">
            <v>Wiper, Cole</v>
          </cell>
        </row>
        <row r="12520">
          <cell r="C12520">
            <v>657809</v>
          </cell>
          <cell r="M12520" t="str">
            <v>P</v>
          </cell>
          <cell r="O12520" t="str">
            <v>Wirsu, Josh</v>
          </cell>
        </row>
        <row r="12521">
          <cell r="C12521">
            <v>621550</v>
          </cell>
          <cell r="M12521" t="str">
            <v>3B</v>
          </cell>
          <cell r="O12521" t="str">
            <v>Wisdom, Patrick</v>
          </cell>
        </row>
        <row r="12522">
          <cell r="C12522">
            <v>519436</v>
          </cell>
          <cell r="M12522" t="str">
            <v>C</v>
          </cell>
          <cell r="O12522" t="str">
            <v>Wise, J.T.</v>
          </cell>
        </row>
        <row r="12523">
          <cell r="C12523">
            <v>664693</v>
          </cell>
          <cell r="M12523" t="str">
            <v>3B</v>
          </cell>
          <cell r="O12523" t="str">
            <v>Wise, Carl</v>
          </cell>
        </row>
        <row r="12524">
          <cell r="C12524">
            <v>621443</v>
          </cell>
          <cell r="M12524" t="str">
            <v>CF</v>
          </cell>
          <cell r="O12524" t="str">
            <v>Wiseman, Rhett</v>
          </cell>
        </row>
        <row r="12525">
          <cell r="C12525">
            <v>605538</v>
          </cell>
          <cell r="M12525" t="str">
            <v>P</v>
          </cell>
          <cell r="O12525" t="str">
            <v>Wisler, Matt</v>
          </cell>
        </row>
        <row r="12526">
          <cell r="C12526">
            <v>657134</v>
          </cell>
          <cell r="M12526" t="str">
            <v>P</v>
          </cell>
          <cell r="O12526" t="str">
            <v>Wissmann, Danny</v>
          </cell>
        </row>
        <row r="12527">
          <cell r="C12527">
            <v>534754</v>
          </cell>
          <cell r="M12527" t="str">
            <v>OF</v>
          </cell>
          <cell r="O12527" t="str">
            <v>Wiswall, Mickey</v>
          </cell>
        </row>
        <row r="12528">
          <cell r="C12528">
            <v>573252</v>
          </cell>
          <cell r="M12528" t="str">
            <v>CF</v>
          </cell>
          <cell r="O12528" t="str">
            <v>Witherspoon, Travis</v>
          </cell>
        </row>
        <row r="12529">
          <cell r="C12529">
            <v>519437</v>
          </cell>
          <cell r="M12529" t="str">
            <v>P</v>
          </cell>
          <cell r="O12529" t="str">
            <v>Withrow, Chris</v>
          </cell>
        </row>
        <row r="12530">
          <cell r="C12530">
            <v>621574</v>
          </cell>
          <cell r="M12530" t="str">
            <v>P</v>
          </cell>
          <cell r="O12530" t="str">
            <v>Withrow, Matt</v>
          </cell>
        </row>
        <row r="12531">
          <cell r="C12531">
            <v>662949</v>
          </cell>
          <cell r="M12531" t="str">
            <v>2B</v>
          </cell>
          <cell r="O12531" t="str">
            <v>Witt, Tanner</v>
          </cell>
        </row>
        <row r="12532">
          <cell r="C12532">
            <v>642220</v>
          </cell>
          <cell r="M12532" t="str">
            <v>3B</v>
          </cell>
          <cell r="O12532" t="str">
            <v>Witte, Jantzen</v>
          </cell>
        </row>
        <row r="12533">
          <cell r="C12533">
            <v>621295</v>
          </cell>
          <cell r="M12533" t="str">
            <v>P</v>
          </cell>
          <cell r="O12533" t="str">
            <v>Wittgren, Nick</v>
          </cell>
        </row>
        <row r="12534">
          <cell r="C12534">
            <v>657135</v>
          </cell>
          <cell r="M12534" t="str">
            <v>P</v>
          </cell>
          <cell r="O12534" t="str">
            <v>Woeck, Andrew</v>
          </cell>
        </row>
        <row r="12535">
          <cell r="C12535">
            <v>592879</v>
          </cell>
          <cell r="M12535" t="str">
            <v>P</v>
          </cell>
          <cell r="O12535" t="str">
            <v>Wojciechowski, Asher</v>
          </cell>
        </row>
        <row r="12536">
          <cell r="C12536">
            <v>150116</v>
          </cell>
          <cell r="M12536" t="str">
            <v>P</v>
          </cell>
          <cell r="O12536" t="str">
            <v>Wolf, Randy</v>
          </cell>
        </row>
        <row r="12537">
          <cell r="C12537">
            <v>448693</v>
          </cell>
          <cell r="M12537" t="str">
            <v>P</v>
          </cell>
          <cell r="O12537" t="str">
            <v>Wolf, Ross</v>
          </cell>
        </row>
        <row r="12538">
          <cell r="C12538">
            <v>670363</v>
          </cell>
          <cell r="M12538" t="str">
            <v>OF</v>
          </cell>
          <cell r="O12538" t="str">
            <v>Wolf, Jeremy</v>
          </cell>
        </row>
        <row r="12539">
          <cell r="C12539">
            <v>657810</v>
          </cell>
          <cell r="M12539" t="str">
            <v>OF</v>
          </cell>
          <cell r="O12539" t="str">
            <v>Wolfe, Brian</v>
          </cell>
        </row>
        <row r="12540">
          <cell r="C12540">
            <v>670371</v>
          </cell>
          <cell r="M12540" t="str">
            <v>2B</v>
          </cell>
          <cell r="O12540" t="str">
            <v>Wolfe, Tyler</v>
          </cell>
        </row>
        <row r="12541">
          <cell r="C12541">
            <v>572406</v>
          </cell>
          <cell r="M12541" t="str">
            <v>P</v>
          </cell>
          <cell r="O12541" t="str">
            <v>Wolff, Sam</v>
          </cell>
        </row>
        <row r="12542">
          <cell r="C12542">
            <v>547172</v>
          </cell>
          <cell r="M12542" t="str">
            <v>C</v>
          </cell>
          <cell r="O12542" t="str">
            <v>Wolters, Tony</v>
          </cell>
        </row>
        <row r="12543">
          <cell r="C12543">
            <v>502292</v>
          </cell>
          <cell r="M12543" t="str">
            <v>3B</v>
          </cell>
          <cell r="O12543" t="str">
            <v>Wong, Joey</v>
          </cell>
        </row>
        <row r="12544">
          <cell r="C12544">
            <v>543939</v>
          </cell>
          <cell r="M12544" t="str">
            <v>2B</v>
          </cell>
          <cell r="O12544" t="str">
            <v>Wong, Kolten</v>
          </cell>
        </row>
        <row r="12545">
          <cell r="C12545">
            <v>642221</v>
          </cell>
          <cell r="M12545" t="str">
            <v>2B</v>
          </cell>
          <cell r="O12545" t="str">
            <v>Wong, Kean</v>
          </cell>
        </row>
        <row r="12546">
          <cell r="C12546">
            <v>475243</v>
          </cell>
          <cell r="M12546" t="str">
            <v>P</v>
          </cell>
          <cell r="O12546" t="str">
            <v>Wood, Travis</v>
          </cell>
        </row>
        <row r="12547">
          <cell r="C12547">
            <v>502028</v>
          </cell>
          <cell r="M12547" t="str">
            <v>P</v>
          </cell>
          <cell r="O12547" t="str">
            <v>Wood, Blake</v>
          </cell>
        </row>
        <row r="12548">
          <cell r="C12548">
            <v>596211</v>
          </cell>
          <cell r="M12548" t="str">
            <v>P</v>
          </cell>
          <cell r="O12548" t="str">
            <v>Wood, Austin</v>
          </cell>
        </row>
        <row r="12549">
          <cell r="C12549">
            <v>607780</v>
          </cell>
          <cell r="M12549" t="str">
            <v>3B</v>
          </cell>
          <cell r="O12549" t="str">
            <v>Wood, Eric</v>
          </cell>
        </row>
        <row r="12550">
          <cell r="C12550">
            <v>621056</v>
          </cell>
          <cell r="M12550" t="str">
            <v>P</v>
          </cell>
          <cell r="O12550" t="str">
            <v>Wood, Hunter</v>
          </cell>
        </row>
        <row r="12551">
          <cell r="C12551">
            <v>621226</v>
          </cell>
          <cell r="M12551" t="str">
            <v>P</v>
          </cell>
          <cell r="O12551" t="str">
            <v>Wood, Grady</v>
          </cell>
        </row>
        <row r="12552">
          <cell r="C12552">
            <v>622072</v>
          </cell>
          <cell r="M12552" t="str">
            <v>P</v>
          </cell>
          <cell r="O12552" t="str">
            <v>Wood, Alex</v>
          </cell>
        </row>
        <row r="12553">
          <cell r="C12553">
            <v>642222</v>
          </cell>
          <cell r="M12553" t="str">
            <v>P</v>
          </cell>
          <cell r="O12553" t="str">
            <v>Wood, Tyler</v>
          </cell>
        </row>
        <row r="12554">
          <cell r="C12554">
            <v>543941</v>
          </cell>
          <cell r="M12554" t="str">
            <v>P</v>
          </cell>
          <cell r="O12554" t="str">
            <v>Woodall, Bryan</v>
          </cell>
        </row>
        <row r="12555">
          <cell r="C12555">
            <v>663765</v>
          </cell>
          <cell r="M12555" t="str">
            <v>P</v>
          </cell>
          <cell r="O12555" t="str">
            <v>Woodford, Jake</v>
          </cell>
        </row>
        <row r="12556">
          <cell r="C12556">
            <v>642223</v>
          </cell>
          <cell r="M12556" t="str">
            <v>OF</v>
          </cell>
          <cell r="O12556" t="str">
            <v>Woodman, J.B.</v>
          </cell>
        </row>
        <row r="12557">
          <cell r="C12557">
            <v>661533</v>
          </cell>
          <cell r="M12557" t="str">
            <v>SS</v>
          </cell>
          <cell r="O12557" t="str">
            <v>Woodmansee, Colby</v>
          </cell>
        </row>
        <row r="12558">
          <cell r="C12558">
            <v>670143</v>
          </cell>
          <cell r="M12558" t="str">
            <v>OF</v>
          </cell>
          <cell r="O12558" t="str">
            <v>Woodrow, Daniel</v>
          </cell>
        </row>
        <row r="12559">
          <cell r="C12559">
            <v>605540</v>
          </cell>
          <cell r="M12559" t="str">
            <v>P</v>
          </cell>
          <cell r="O12559" t="str">
            <v>Woodruff, Brandon</v>
          </cell>
        </row>
        <row r="12560">
          <cell r="C12560">
            <v>625817</v>
          </cell>
          <cell r="M12560" t="str">
            <v>P</v>
          </cell>
          <cell r="O12560" t="str">
            <v>Woods, Zach</v>
          </cell>
        </row>
        <row r="12561">
          <cell r="C12561">
            <v>642224</v>
          </cell>
          <cell r="M12561" t="str">
            <v>IF</v>
          </cell>
          <cell r="O12561" t="str">
            <v>Woods, K.J.</v>
          </cell>
        </row>
        <row r="12562">
          <cell r="C12562">
            <v>642225</v>
          </cell>
          <cell r="M12562" t="str">
            <v>P</v>
          </cell>
          <cell r="O12562" t="str">
            <v>Woods, Stephen</v>
          </cell>
        </row>
        <row r="12563">
          <cell r="C12563">
            <v>657138</v>
          </cell>
          <cell r="M12563" t="str">
            <v>P</v>
          </cell>
          <cell r="O12563" t="str">
            <v>Woods, Stetson</v>
          </cell>
        </row>
        <row r="12564">
          <cell r="C12564">
            <v>657139</v>
          </cell>
          <cell r="M12564" t="str">
            <v>C</v>
          </cell>
          <cell r="O12564" t="str">
            <v>Woodward, Trent</v>
          </cell>
        </row>
        <row r="12565">
          <cell r="C12565">
            <v>670365</v>
          </cell>
          <cell r="M12565" t="str">
            <v>3B</v>
          </cell>
          <cell r="O12565" t="str">
            <v>Woody, Collin</v>
          </cell>
        </row>
        <row r="12566">
          <cell r="C12566">
            <v>572278</v>
          </cell>
          <cell r="M12566" t="str">
            <v>P</v>
          </cell>
          <cell r="O12566" t="str">
            <v>Wooster, James</v>
          </cell>
        </row>
        <row r="12567">
          <cell r="C12567">
            <v>543942</v>
          </cell>
          <cell r="M12567" t="str">
            <v>P</v>
          </cell>
          <cell r="O12567" t="str">
            <v>Wooten, Rob</v>
          </cell>
        </row>
        <row r="12568">
          <cell r="C12568">
            <v>573255</v>
          </cell>
          <cell r="M12568" t="str">
            <v>1B</v>
          </cell>
          <cell r="O12568" t="str">
            <v>Wooten, John</v>
          </cell>
        </row>
        <row r="12569">
          <cell r="C12569">
            <v>607379</v>
          </cell>
          <cell r="M12569" t="str">
            <v>P</v>
          </cell>
          <cell r="O12569" t="str">
            <v>Wooten, Eric</v>
          </cell>
        </row>
        <row r="12570">
          <cell r="C12570">
            <v>519443</v>
          </cell>
          <cell r="M12570" t="str">
            <v>P</v>
          </cell>
          <cell r="O12570" t="str">
            <v>Workman, Brandon</v>
          </cell>
        </row>
        <row r="12571">
          <cell r="C12571">
            <v>607781</v>
          </cell>
          <cell r="M12571" t="str">
            <v>OF</v>
          </cell>
          <cell r="O12571" t="str">
            <v>Workman, Andy</v>
          </cell>
        </row>
        <row r="12572">
          <cell r="C12572">
            <v>474699</v>
          </cell>
          <cell r="M12572" t="str">
            <v>P</v>
          </cell>
          <cell r="O12572" t="str">
            <v>Worley, Vance</v>
          </cell>
        </row>
        <row r="12573">
          <cell r="C12573">
            <v>573257</v>
          </cell>
          <cell r="M12573" t="str">
            <v>P</v>
          </cell>
          <cell r="O12573" t="str">
            <v>Wort, Rob</v>
          </cell>
        </row>
        <row r="12574">
          <cell r="C12574">
            <v>519445</v>
          </cell>
          <cell r="M12574" t="str">
            <v>2B</v>
          </cell>
          <cell r="O12574" t="str">
            <v>Worth, Danny</v>
          </cell>
        </row>
        <row r="12575">
          <cell r="C12575">
            <v>663846</v>
          </cell>
          <cell r="M12575" t="str">
            <v>P</v>
          </cell>
          <cell r="O12575" t="str">
            <v>Wotell, Max</v>
          </cell>
        </row>
        <row r="12576">
          <cell r="C12576">
            <v>642226</v>
          </cell>
          <cell r="M12576" t="str">
            <v>P</v>
          </cell>
          <cell r="O12576" t="str">
            <v>Wotherspoon, Matt</v>
          </cell>
        </row>
        <row r="12577">
          <cell r="C12577">
            <v>592881</v>
          </cell>
          <cell r="M12577" t="str">
            <v>CF</v>
          </cell>
          <cell r="O12577" t="str">
            <v>Wren, Kyle</v>
          </cell>
        </row>
        <row r="12578">
          <cell r="C12578">
            <v>642227</v>
          </cell>
          <cell r="M12578" t="str">
            <v>OF</v>
          </cell>
          <cell r="O12578" t="str">
            <v>Wrenn, Stephen</v>
          </cell>
        </row>
        <row r="12579">
          <cell r="C12579">
            <v>124604</v>
          </cell>
          <cell r="M12579" t="str">
            <v>P</v>
          </cell>
          <cell r="O12579" t="str">
            <v>Wright, Jamey</v>
          </cell>
        </row>
        <row r="12580">
          <cell r="C12580">
            <v>431151</v>
          </cell>
          <cell r="M12580" t="str">
            <v>3B</v>
          </cell>
          <cell r="O12580" t="str">
            <v>Wright, David</v>
          </cell>
        </row>
        <row r="12581">
          <cell r="C12581">
            <v>449079</v>
          </cell>
          <cell r="M12581" t="str">
            <v>P</v>
          </cell>
          <cell r="O12581" t="str">
            <v>Wright, Wesley</v>
          </cell>
        </row>
        <row r="12582">
          <cell r="C12582">
            <v>453214</v>
          </cell>
          <cell r="M12582" t="str">
            <v>P</v>
          </cell>
          <cell r="O12582" t="str">
            <v>Wright, Steven</v>
          </cell>
        </row>
        <row r="12583">
          <cell r="C12583">
            <v>534899</v>
          </cell>
          <cell r="M12583" t="str">
            <v>P</v>
          </cell>
          <cell r="O12583" t="str">
            <v>Wright, Justin</v>
          </cell>
        </row>
        <row r="12584">
          <cell r="C12584">
            <v>543944</v>
          </cell>
          <cell r="M12584" t="str">
            <v>P</v>
          </cell>
          <cell r="O12584" t="str">
            <v>Wright, Austin</v>
          </cell>
        </row>
        <row r="12585">
          <cell r="C12585">
            <v>598290</v>
          </cell>
          <cell r="M12585" t="str">
            <v>2B</v>
          </cell>
          <cell r="O12585" t="str">
            <v>Wright, Ryan</v>
          </cell>
        </row>
        <row r="12586">
          <cell r="C12586">
            <v>605541</v>
          </cell>
          <cell r="M12586" t="str">
            <v>P</v>
          </cell>
          <cell r="O12586" t="str">
            <v>Wright, Mike</v>
          </cell>
        </row>
        <row r="12587">
          <cell r="C12587">
            <v>605543</v>
          </cell>
          <cell r="M12587" t="str">
            <v>C</v>
          </cell>
          <cell r="O12587" t="str">
            <v>Wright, Zach</v>
          </cell>
        </row>
        <row r="12588">
          <cell r="C12588">
            <v>607115</v>
          </cell>
          <cell r="M12588" t="str">
            <v>LF</v>
          </cell>
          <cell r="O12588" t="str">
            <v>Wright, Chad</v>
          </cell>
        </row>
        <row r="12589">
          <cell r="C12589">
            <v>642228</v>
          </cell>
          <cell r="M12589" t="str">
            <v>P</v>
          </cell>
          <cell r="O12589" t="str">
            <v>Wright, Andrew</v>
          </cell>
        </row>
        <row r="12590">
          <cell r="C12590">
            <v>642229</v>
          </cell>
          <cell r="M12590" t="str">
            <v>P</v>
          </cell>
          <cell r="O12590" t="str">
            <v>Wright, Daniel</v>
          </cell>
        </row>
        <row r="12591">
          <cell r="C12591">
            <v>666843</v>
          </cell>
          <cell r="M12591" t="str">
            <v>P</v>
          </cell>
          <cell r="O12591" t="str">
            <v>Wright, Taylor</v>
          </cell>
        </row>
        <row r="12592">
          <cell r="C12592">
            <v>670075</v>
          </cell>
          <cell r="M12592" t="str">
            <v>P</v>
          </cell>
          <cell r="O12592" t="str">
            <v>Wright, Ben</v>
          </cell>
        </row>
        <row r="12593">
          <cell r="C12593">
            <v>670470</v>
          </cell>
          <cell r="M12593" t="str">
            <v>2B</v>
          </cell>
          <cell r="O12593" t="str">
            <v>Wright, Colby</v>
          </cell>
        </row>
        <row r="12594">
          <cell r="C12594">
            <v>607782</v>
          </cell>
          <cell r="M12594" t="str">
            <v>P</v>
          </cell>
          <cell r="O12594" t="str">
            <v>Wyatt, Heath</v>
          </cell>
        </row>
        <row r="12595">
          <cell r="C12595">
            <v>663454</v>
          </cell>
          <cell r="M12595" t="str">
            <v>P</v>
          </cell>
          <cell r="O12595" t="str">
            <v>Wyatt, Jonas</v>
          </cell>
        </row>
        <row r="12596">
          <cell r="C12596">
            <v>622063</v>
          </cell>
          <cell r="M12596" t="str">
            <v>P</v>
          </cell>
          <cell r="O12596" t="str">
            <v>Wynkoop, Jack</v>
          </cell>
        </row>
        <row r="12597">
          <cell r="C12597">
            <v>622062</v>
          </cell>
          <cell r="M12597" t="str">
            <v>P</v>
          </cell>
          <cell r="O12597" t="str">
            <v>Wynn, Sterling</v>
          </cell>
        </row>
        <row r="12598">
          <cell r="C12598">
            <v>670588</v>
          </cell>
          <cell r="M12598" t="str">
            <v>P</v>
          </cell>
          <cell r="O12598" t="str">
            <v>Wynne, Matt</v>
          </cell>
        </row>
        <row r="12599">
          <cell r="C12599">
            <v>642851</v>
          </cell>
          <cell r="M12599" t="str">
            <v>C</v>
          </cell>
          <cell r="O12599" t="str">
            <v>Wynns, Austin</v>
          </cell>
        </row>
        <row r="12600">
          <cell r="C12600">
            <v>665691</v>
          </cell>
          <cell r="M12600" t="str">
            <v>1B</v>
          </cell>
          <cell r="O12600" t="str">
            <v>Xu, Gui Yuan</v>
          </cell>
        </row>
        <row r="12601">
          <cell r="C12601">
            <v>642231</v>
          </cell>
          <cell r="M12601" t="str">
            <v>P</v>
          </cell>
          <cell r="O12601" t="str">
            <v>Yacabonis, Jimmy</v>
          </cell>
        </row>
        <row r="12602">
          <cell r="C12602">
            <v>657284</v>
          </cell>
          <cell r="M12602" t="str">
            <v>SS</v>
          </cell>
          <cell r="O12602" t="str">
            <v>Yacinich, Jake</v>
          </cell>
        </row>
        <row r="12603">
          <cell r="C12603">
            <v>664337</v>
          </cell>
          <cell r="M12603" t="str">
            <v>P</v>
          </cell>
          <cell r="O12603" t="str">
            <v>Yajure, Miguel</v>
          </cell>
        </row>
        <row r="12604">
          <cell r="C12604">
            <v>573261</v>
          </cell>
          <cell r="M12604" t="str">
            <v>OF</v>
          </cell>
          <cell r="O12604" t="str">
            <v>Yallen, Jordan</v>
          </cell>
        </row>
        <row r="12605">
          <cell r="C12605">
            <v>657141</v>
          </cell>
          <cell r="M12605" t="str">
            <v>P</v>
          </cell>
          <cell r="O12605" t="str">
            <v>Yamamoto, Jordan</v>
          </cell>
        </row>
        <row r="12606">
          <cell r="C12606">
            <v>542668</v>
          </cell>
          <cell r="M12606" t="str">
            <v>P</v>
          </cell>
          <cell r="O12606" t="str">
            <v>Yambati, Robinson</v>
          </cell>
        </row>
        <row r="12607">
          <cell r="C12607">
            <v>503571</v>
          </cell>
          <cell r="M12607" t="str">
            <v>P</v>
          </cell>
          <cell r="O12607" t="str">
            <v>Yan, Johan</v>
          </cell>
        </row>
        <row r="12608">
          <cell r="C12608">
            <v>570559</v>
          </cell>
          <cell r="M12608" t="str">
            <v>P</v>
          </cell>
          <cell r="O12608" t="str">
            <v>Yan, Julian</v>
          </cell>
        </row>
        <row r="12609">
          <cell r="C12609">
            <v>606305</v>
          </cell>
          <cell r="M12609" t="str">
            <v>P</v>
          </cell>
          <cell r="O12609" t="str">
            <v>Yan, Carlos</v>
          </cell>
        </row>
        <row r="12610">
          <cell r="C12610">
            <v>642376</v>
          </cell>
          <cell r="M12610" t="str">
            <v>P</v>
          </cell>
          <cell r="O12610" t="str">
            <v>Yan, Jefry</v>
          </cell>
        </row>
        <row r="12611">
          <cell r="C12611">
            <v>650872</v>
          </cell>
          <cell r="M12611" t="str">
            <v>P</v>
          </cell>
          <cell r="O12611" t="str">
            <v>Yan, Weilly</v>
          </cell>
        </row>
        <row r="12612">
          <cell r="C12612">
            <v>666668</v>
          </cell>
          <cell r="M12612" t="str">
            <v>P</v>
          </cell>
          <cell r="O12612" t="str">
            <v>Yan, Hector</v>
          </cell>
        </row>
        <row r="12613">
          <cell r="C12613">
            <v>668576</v>
          </cell>
          <cell r="M12613" t="str">
            <v>P</v>
          </cell>
          <cell r="O12613" t="str">
            <v>Yan, Jose</v>
          </cell>
        </row>
        <row r="12614">
          <cell r="C12614">
            <v>642529</v>
          </cell>
          <cell r="M12614" t="str">
            <v>P</v>
          </cell>
          <cell r="O12614" t="str">
            <v>Yanez, Cesar</v>
          </cell>
        </row>
        <row r="12615">
          <cell r="C12615">
            <v>645314</v>
          </cell>
          <cell r="M12615" t="str">
            <v>P</v>
          </cell>
          <cell r="O12615" t="str">
            <v>Yanez, Wildenson</v>
          </cell>
        </row>
        <row r="12616">
          <cell r="C12616">
            <v>493109</v>
          </cell>
          <cell r="M12616" t="str">
            <v>P</v>
          </cell>
          <cell r="O12616" t="str">
            <v>Yang, Yao-Hsun</v>
          </cell>
        </row>
        <row r="12617">
          <cell r="C12617">
            <v>666649</v>
          </cell>
          <cell r="M12617" t="str">
            <v>P</v>
          </cell>
          <cell r="O12617" t="str">
            <v>Yannuzzi, Yeffersson</v>
          </cell>
        </row>
        <row r="12618">
          <cell r="C12618">
            <v>608730</v>
          </cell>
          <cell r="M12618" t="str">
            <v>2B</v>
          </cell>
          <cell r="O12618" t="str">
            <v>Yarbrough, Alex</v>
          </cell>
        </row>
        <row r="12619">
          <cell r="C12619">
            <v>642232</v>
          </cell>
          <cell r="M12619" t="str">
            <v>P</v>
          </cell>
          <cell r="O12619" t="str">
            <v>Yarbrough, Ryan</v>
          </cell>
        </row>
        <row r="12620">
          <cell r="C12620">
            <v>642233</v>
          </cell>
          <cell r="M12620" t="str">
            <v>P</v>
          </cell>
          <cell r="O12620" t="str">
            <v>Yardley, Eric</v>
          </cell>
        </row>
        <row r="12621">
          <cell r="C12621">
            <v>670435</v>
          </cell>
          <cell r="M12621" t="str">
            <v>1B</v>
          </cell>
          <cell r="O12621" t="str">
            <v>Yari, Bruce</v>
          </cell>
        </row>
        <row r="12622">
          <cell r="C12622">
            <v>670302</v>
          </cell>
          <cell r="M12622" t="str">
            <v>OF</v>
          </cell>
          <cell r="O12622" t="str">
            <v>Yarnall, Nick</v>
          </cell>
        </row>
        <row r="12623">
          <cell r="C12623">
            <v>573262</v>
          </cell>
          <cell r="M12623" t="str">
            <v>CF</v>
          </cell>
          <cell r="O12623" t="str">
            <v>Yastrzemski, Mike</v>
          </cell>
        </row>
        <row r="12624">
          <cell r="C12624">
            <v>489446</v>
          </cell>
          <cell r="M12624" t="str">
            <v>P</v>
          </cell>
          <cell r="O12624" t="str">
            <v>Yates, Kirby</v>
          </cell>
        </row>
        <row r="12625">
          <cell r="C12625">
            <v>622227</v>
          </cell>
          <cell r="M12625" t="str">
            <v>RF</v>
          </cell>
          <cell r="O12625" t="str">
            <v>Yates, Isaiah</v>
          </cell>
        </row>
        <row r="12626">
          <cell r="C12626">
            <v>543950</v>
          </cell>
          <cell r="M12626" t="str">
            <v>P</v>
          </cell>
          <cell r="O12626" t="str">
            <v>Ybarra, Tyler</v>
          </cell>
        </row>
        <row r="12627">
          <cell r="C12627">
            <v>592885</v>
          </cell>
          <cell r="M12627" t="str">
            <v>LF</v>
          </cell>
          <cell r="O12627" t="str">
            <v>Yelich, Christian</v>
          </cell>
        </row>
        <row r="12628">
          <cell r="C12628">
            <v>665077</v>
          </cell>
          <cell r="M12628" t="str">
            <v>C</v>
          </cell>
          <cell r="O12628" t="str">
            <v>Yelich, Collin</v>
          </cell>
        </row>
        <row r="12629">
          <cell r="C12629">
            <v>468408</v>
          </cell>
          <cell r="M12629" t="str">
            <v>P</v>
          </cell>
          <cell r="O12629" t="str">
            <v>Yepez, Jesus</v>
          </cell>
        </row>
        <row r="12630">
          <cell r="C12630">
            <v>470920</v>
          </cell>
          <cell r="M12630" t="str">
            <v>C</v>
          </cell>
          <cell r="O12630" t="str">
            <v>Yepez, Jose</v>
          </cell>
        </row>
        <row r="12631">
          <cell r="C12631">
            <v>640639</v>
          </cell>
          <cell r="M12631" t="str">
            <v>P</v>
          </cell>
          <cell r="O12631" t="str">
            <v>Yepez, Angel</v>
          </cell>
        </row>
        <row r="12632">
          <cell r="C12632">
            <v>660766</v>
          </cell>
          <cell r="M12632" t="str">
            <v>3B</v>
          </cell>
          <cell r="O12632" t="str">
            <v>Yepez, Juan</v>
          </cell>
        </row>
        <row r="12633">
          <cell r="C12633">
            <v>647378</v>
          </cell>
          <cell r="M12633" t="str">
            <v>C</v>
          </cell>
          <cell r="O12633" t="str">
            <v>Yerzy, Andy</v>
          </cell>
        </row>
        <row r="12634">
          <cell r="C12634">
            <v>643610</v>
          </cell>
          <cell r="M12634" t="str">
            <v>1B</v>
          </cell>
          <cell r="O12634" t="str">
            <v>Yezzo, Jimmy</v>
          </cell>
        </row>
        <row r="12635">
          <cell r="C12635">
            <v>622714</v>
          </cell>
          <cell r="M12635" t="str">
            <v>3B</v>
          </cell>
          <cell r="O12635" t="str">
            <v>Ynfante, Gabriel A.</v>
          </cell>
        </row>
        <row r="12636">
          <cell r="C12636">
            <v>642645</v>
          </cell>
          <cell r="M12636" t="str">
            <v>P</v>
          </cell>
          <cell r="O12636" t="str">
            <v>Ynfante, Starling</v>
          </cell>
        </row>
        <row r="12637">
          <cell r="C12637">
            <v>650887</v>
          </cell>
          <cell r="M12637" t="str">
            <v>OF</v>
          </cell>
          <cell r="O12637" t="str">
            <v>Ynfante, Wadye</v>
          </cell>
        </row>
        <row r="12638">
          <cell r="C12638">
            <v>660797</v>
          </cell>
          <cell r="M12638" t="str">
            <v>SS</v>
          </cell>
          <cell r="O12638" t="str">
            <v>Ynirio, Jorge</v>
          </cell>
        </row>
        <row r="12639">
          <cell r="C12639">
            <v>501255</v>
          </cell>
          <cell r="M12639" t="str">
            <v>3B</v>
          </cell>
          <cell r="O12639" t="str">
            <v>Ynoa, Rafael</v>
          </cell>
        </row>
        <row r="12640">
          <cell r="C12640">
            <v>573589</v>
          </cell>
          <cell r="M12640" t="str">
            <v>P</v>
          </cell>
          <cell r="O12640" t="str">
            <v>Ynoa, Michael</v>
          </cell>
        </row>
        <row r="12641">
          <cell r="C12641">
            <v>593679</v>
          </cell>
          <cell r="M12641" t="str">
            <v>P</v>
          </cell>
          <cell r="O12641" t="str">
            <v>Ynoa, Gabriel</v>
          </cell>
        </row>
        <row r="12642">
          <cell r="C12642">
            <v>660623</v>
          </cell>
          <cell r="M12642" t="str">
            <v>P</v>
          </cell>
          <cell r="O12642" t="str">
            <v>Ynoa, Huascar</v>
          </cell>
        </row>
        <row r="12643">
          <cell r="C12643">
            <v>665072</v>
          </cell>
          <cell r="M12643" t="str">
            <v>P</v>
          </cell>
          <cell r="O12643" t="str">
            <v>Yokley, Ben</v>
          </cell>
        </row>
        <row r="12644">
          <cell r="C12644">
            <v>660696</v>
          </cell>
          <cell r="M12644" t="str">
            <v>OF</v>
          </cell>
          <cell r="O12644" t="str">
            <v>Yon, Edwin</v>
          </cell>
        </row>
        <row r="12645">
          <cell r="C12645">
            <v>493649</v>
          </cell>
          <cell r="M12645" t="str">
            <v>P</v>
          </cell>
          <cell r="O12645" t="str">
            <v>Yoon, Suk-min</v>
          </cell>
        </row>
        <row r="12646">
          <cell r="C12646">
            <v>650376</v>
          </cell>
          <cell r="M12646" t="str">
            <v>P</v>
          </cell>
          <cell r="O12646" t="str">
            <v>Yoon, Jeong-Hyeon</v>
          </cell>
        </row>
        <row r="12647">
          <cell r="C12647">
            <v>664692</v>
          </cell>
          <cell r="M12647" t="str">
            <v>2B</v>
          </cell>
          <cell r="O12647" t="str">
            <v>York, Trey</v>
          </cell>
        </row>
        <row r="12648">
          <cell r="C12648">
            <v>668944</v>
          </cell>
          <cell r="M12648" t="str">
            <v>P</v>
          </cell>
          <cell r="O12648" t="str">
            <v>York, Mikey</v>
          </cell>
        </row>
        <row r="12649">
          <cell r="C12649">
            <v>430321</v>
          </cell>
          <cell r="M12649" t="str">
            <v>OF</v>
          </cell>
          <cell r="O12649" t="str">
            <v>Young, Delmon</v>
          </cell>
        </row>
        <row r="12650">
          <cell r="C12650">
            <v>432934</v>
          </cell>
          <cell r="M12650" t="str">
            <v>P</v>
          </cell>
          <cell r="O12650" t="str">
            <v>Young, Chris</v>
          </cell>
        </row>
        <row r="12651">
          <cell r="C12651">
            <v>455759</v>
          </cell>
          <cell r="M12651" t="str">
            <v>LF</v>
          </cell>
          <cell r="O12651" t="str">
            <v>Young, Chris</v>
          </cell>
        </row>
        <row r="12652">
          <cell r="C12652">
            <v>607314</v>
          </cell>
          <cell r="M12652" t="str">
            <v>OF</v>
          </cell>
          <cell r="O12652" t="str">
            <v>Young, Matthew</v>
          </cell>
        </row>
        <row r="12653">
          <cell r="C12653">
            <v>622065</v>
          </cell>
          <cell r="M12653" t="str">
            <v>P</v>
          </cell>
          <cell r="O12653" t="str">
            <v>Young, Alex</v>
          </cell>
        </row>
        <row r="12654">
          <cell r="C12654">
            <v>642234</v>
          </cell>
          <cell r="M12654" t="str">
            <v>P</v>
          </cell>
          <cell r="O12654" t="str">
            <v>Young, Pat</v>
          </cell>
        </row>
        <row r="12655">
          <cell r="C12655">
            <v>643612</v>
          </cell>
          <cell r="M12655" t="str">
            <v>P</v>
          </cell>
          <cell r="O12655" t="str">
            <v>Young, Paul</v>
          </cell>
        </row>
        <row r="12656">
          <cell r="C12656">
            <v>643613</v>
          </cell>
          <cell r="M12656" t="str">
            <v>3B</v>
          </cell>
          <cell r="O12656" t="str">
            <v>Young, Tyler</v>
          </cell>
        </row>
        <row r="12657">
          <cell r="C12657">
            <v>657811</v>
          </cell>
          <cell r="M12657" t="str">
            <v>2B</v>
          </cell>
          <cell r="O12657" t="str">
            <v>Young, Chesny</v>
          </cell>
        </row>
        <row r="12658">
          <cell r="C12658">
            <v>658548</v>
          </cell>
          <cell r="M12658" t="str">
            <v>P</v>
          </cell>
          <cell r="O12658" t="str">
            <v>Young, Austin</v>
          </cell>
        </row>
        <row r="12659">
          <cell r="C12659">
            <v>664849</v>
          </cell>
          <cell r="M12659" t="str">
            <v>P</v>
          </cell>
          <cell r="O12659" t="str">
            <v>Young, Daniel</v>
          </cell>
        </row>
        <row r="12660">
          <cell r="C12660">
            <v>664909</v>
          </cell>
          <cell r="M12660" t="str">
            <v>OF</v>
          </cell>
          <cell r="O12660" t="str">
            <v>Young, Kamran</v>
          </cell>
        </row>
        <row r="12661">
          <cell r="C12661">
            <v>669925</v>
          </cell>
          <cell r="M12661" t="str">
            <v>P</v>
          </cell>
          <cell r="O12661" t="str">
            <v>Young, Kyle</v>
          </cell>
        </row>
        <row r="12662">
          <cell r="C12662">
            <v>669945</v>
          </cell>
          <cell r="M12662" t="str">
            <v>OF</v>
          </cell>
          <cell r="O12662" t="str">
            <v>Young, Chavez</v>
          </cell>
        </row>
        <row r="12663">
          <cell r="C12663">
            <v>670306</v>
          </cell>
          <cell r="M12663" t="str">
            <v>1B</v>
          </cell>
          <cell r="O12663" t="str">
            <v>Young, G.K.</v>
          </cell>
        </row>
        <row r="12664">
          <cell r="C12664">
            <v>670370</v>
          </cell>
          <cell r="M12664" t="str">
            <v>3B</v>
          </cell>
          <cell r="O12664" t="str">
            <v>Young, Andy</v>
          </cell>
        </row>
        <row r="12665">
          <cell r="C12665">
            <v>458913</v>
          </cell>
          <cell r="M12665" t="str">
            <v>LF</v>
          </cell>
          <cell r="O12665" t="str">
            <v>Young Jr., Eric</v>
          </cell>
        </row>
        <row r="12666">
          <cell r="C12666">
            <v>572283</v>
          </cell>
          <cell r="M12666" t="str">
            <v>P</v>
          </cell>
          <cell r="O12666" t="str">
            <v>Younginer, Madison</v>
          </cell>
        </row>
        <row r="12667">
          <cell r="C12667">
            <v>599659</v>
          </cell>
          <cell r="M12667" t="str">
            <v>2B</v>
          </cell>
          <cell r="O12667" t="str">
            <v>Younis, Jacob</v>
          </cell>
        </row>
        <row r="12668">
          <cell r="C12668">
            <v>643614</v>
          </cell>
          <cell r="M12668" t="str">
            <v>1B</v>
          </cell>
          <cell r="O12668" t="str">
            <v>Yount, Cody</v>
          </cell>
        </row>
        <row r="12669">
          <cell r="C12669">
            <v>644442</v>
          </cell>
          <cell r="M12669" t="str">
            <v>RF</v>
          </cell>
          <cell r="O12669" t="str">
            <v>Yovera, Luis</v>
          </cell>
        </row>
        <row r="12670">
          <cell r="C12670">
            <v>642765</v>
          </cell>
          <cell r="M12670" t="str">
            <v>P</v>
          </cell>
          <cell r="O12670" t="str">
            <v>Yrizarri, Deibi</v>
          </cell>
        </row>
        <row r="12671">
          <cell r="C12671">
            <v>650979</v>
          </cell>
          <cell r="M12671" t="str">
            <v>SS</v>
          </cell>
          <cell r="O12671" t="str">
            <v>Yrizarri, Yeyson</v>
          </cell>
        </row>
        <row r="12672">
          <cell r="C12672">
            <v>644443</v>
          </cell>
          <cell r="M12672" t="str">
            <v>P</v>
          </cell>
          <cell r="O12672" t="str">
            <v>Ysla, Luis</v>
          </cell>
        </row>
        <row r="12673">
          <cell r="C12673">
            <v>657812</v>
          </cell>
          <cell r="M12673" t="str">
            <v>P</v>
          </cell>
          <cell r="O12673" t="str">
            <v>Yuhl, Keegan</v>
          </cell>
        </row>
        <row r="12674">
          <cell r="C12674">
            <v>642479</v>
          </cell>
          <cell r="M12674" t="str">
            <v>LF</v>
          </cell>
          <cell r="O12674" t="str">
            <v>Zabala, Enmanuel</v>
          </cell>
        </row>
        <row r="12675">
          <cell r="C12675">
            <v>656008</v>
          </cell>
          <cell r="M12675" t="str">
            <v>P</v>
          </cell>
          <cell r="O12675" t="str">
            <v>Zabala, Aneurys</v>
          </cell>
        </row>
        <row r="12676">
          <cell r="C12676">
            <v>668558</v>
          </cell>
          <cell r="M12676" t="str">
            <v>C</v>
          </cell>
          <cell r="O12676" t="str">
            <v>Zabala, Juan</v>
          </cell>
        </row>
        <row r="12677">
          <cell r="C12677">
            <v>664375</v>
          </cell>
          <cell r="M12677" t="str">
            <v>P</v>
          </cell>
          <cell r="O12677" t="str">
            <v>Zabaleta, Ezequiel</v>
          </cell>
        </row>
        <row r="12678">
          <cell r="C12678">
            <v>664303</v>
          </cell>
          <cell r="M12678" t="str">
            <v>P</v>
          </cell>
          <cell r="O12678" t="str">
            <v>Zacarias, Jose</v>
          </cell>
        </row>
        <row r="12679">
          <cell r="C12679">
            <v>667608</v>
          </cell>
          <cell r="M12679" t="str">
            <v>C</v>
          </cell>
          <cell r="O12679" t="str">
            <v>Zacarias, Oswaldo</v>
          </cell>
        </row>
        <row r="12680">
          <cell r="C12680">
            <v>657145</v>
          </cell>
          <cell r="M12680" t="str">
            <v>OF</v>
          </cell>
          <cell r="O12680" t="str">
            <v>Zagunis, Mark</v>
          </cell>
        </row>
        <row r="12681">
          <cell r="C12681">
            <v>489448</v>
          </cell>
          <cell r="M12681" t="str">
            <v>P</v>
          </cell>
          <cell r="O12681" t="str">
            <v>Zagurski, Mike</v>
          </cell>
        </row>
        <row r="12682">
          <cell r="C12682">
            <v>670755</v>
          </cell>
          <cell r="M12682" t="str">
            <v>P</v>
          </cell>
          <cell r="O12682" t="str">
            <v>Zak, Bryce</v>
          </cell>
        </row>
        <row r="12683">
          <cell r="C12683">
            <v>452747</v>
          </cell>
          <cell r="M12683" t="str">
            <v>P</v>
          </cell>
          <cell r="O12683" t="str">
            <v>Zaleski, Matt</v>
          </cell>
        </row>
        <row r="12684">
          <cell r="C12684">
            <v>444571</v>
          </cell>
          <cell r="M12684" t="str">
            <v>C</v>
          </cell>
          <cell r="O12684" t="str">
            <v>Zambrano, Eliezer</v>
          </cell>
        </row>
        <row r="12685">
          <cell r="C12685">
            <v>621663</v>
          </cell>
          <cell r="M12685" t="str">
            <v>3B</v>
          </cell>
          <cell r="O12685" t="str">
            <v>Zambrano, Jose</v>
          </cell>
        </row>
        <row r="12686">
          <cell r="C12686">
            <v>642508</v>
          </cell>
          <cell r="M12686" t="str">
            <v>P</v>
          </cell>
          <cell r="O12686" t="str">
            <v>Zambrano, Jesus</v>
          </cell>
        </row>
        <row r="12687">
          <cell r="C12687">
            <v>650999</v>
          </cell>
          <cell r="M12687" t="str">
            <v>P</v>
          </cell>
          <cell r="O12687" t="str">
            <v>Zambrano, William</v>
          </cell>
        </row>
        <row r="12688">
          <cell r="C12688">
            <v>642235</v>
          </cell>
          <cell r="M12688" t="str">
            <v>3B</v>
          </cell>
          <cell r="O12688" t="str">
            <v>Zammarelli, Nick</v>
          </cell>
        </row>
        <row r="12689">
          <cell r="C12689">
            <v>623354</v>
          </cell>
          <cell r="M12689" t="str">
            <v>P</v>
          </cell>
          <cell r="O12689" t="str">
            <v>Zamora, Daniel</v>
          </cell>
        </row>
        <row r="12690">
          <cell r="C12690">
            <v>665870</v>
          </cell>
          <cell r="M12690" t="str">
            <v>1B</v>
          </cell>
          <cell r="O12690" t="str">
            <v>Zamudio, Kevin</v>
          </cell>
        </row>
        <row r="12691">
          <cell r="C12691">
            <v>664908</v>
          </cell>
          <cell r="M12691" t="str">
            <v>P</v>
          </cell>
          <cell r="O12691" t="str">
            <v>Zandona, Daniel</v>
          </cell>
        </row>
        <row r="12692">
          <cell r="C12692">
            <v>544253</v>
          </cell>
          <cell r="M12692" t="str">
            <v>C</v>
          </cell>
          <cell r="O12692" t="str">
            <v>Zaneski, Zach</v>
          </cell>
        </row>
        <row r="12693">
          <cell r="C12693">
            <v>663543</v>
          </cell>
          <cell r="M12693" t="str">
            <v>IF</v>
          </cell>
          <cell r="O12693" t="str">
            <v>Zangari, Corey</v>
          </cell>
        </row>
        <row r="12694">
          <cell r="C12694">
            <v>642236</v>
          </cell>
          <cell r="M12694" t="str">
            <v>P</v>
          </cell>
          <cell r="O12694" t="str">
            <v>Zanghi, Joseph</v>
          </cell>
        </row>
        <row r="12695">
          <cell r="C12695">
            <v>669113</v>
          </cell>
          <cell r="M12695" t="str">
            <v>OF</v>
          </cell>
          <cell r="O12695" t="str">
            <v>Zanon, Jacob</v>
          </cell>
        </row>
        <row r="12696">
          <cell r="C12696">
            <v>553850</v>
          </cell>
          <cell r="M12696" t="str">
            <v>P</v>
          </cell>
          <cell r="O12696" t="str">
            <v>Zapari, Mario</v>
          </cell>
        </row>
        <row r="12697">
          <cell r="C12697">
            <v>572284</v>
          </cell>
          <cell r="M12697" t="str">
            <v>C</v>
          </cell>
          <cell r="O12697" t="str">
            <v>Zapata, Nelfi</v>
          </cell>
        </row>
        <row r="12698">
          <cell r="C12698">
            <v>593799</v>
          </cell>
          <cell r="M12698" t="str">
            <v>OF</v>
          </cell>
          <cell r="O12698" t="str">
            <v>Zapata, Oliver</v>
          </cell>
        </row>
        <row r="12699">
          <cell r="C12699">
            <v>608059</v>
          </cell>
          <cell r="M12699" t="str">
            <v>P</v>
          </cell>
          <cell r="O12699" t="str">
            <v>Zapata, Jose</v>
          </cell>
        </row>
        <row r="12700">
          <cell r="C12700">
            <v>666011</v>
          </cell>
          <cell r="M12700" t="str">
            <v>P</v>
          </cell>
          <cell r="O12700" t="str">
            <v>Zapata, Cosme</v>
          </cell>
        </row>
        <row r="12701">
          <cell r="C12701">
            <v>592889</v>
          </cell>
          <cell r="M12701" t="str">
            <v>P</v>
          </cell>
          <cell r="O12701" t="str">
            <v>Zaragoza, Ernesto</v>
          </cell>
        </row>
        <row r="12702">
          <cell r="C12702">
            <v>462110</v>
          </cell>
          <cell r="M12702" t="str">
            <v>P</v>
          </cell>
          <cell r="O12702" t="str">
            <v>Zarate, Robert</v>
          </cell>
        </row>
        <row r="12703">
          <cell r="C12703">
            <v>642238</v>
          </cell>
          <cell r="M12703" t="str">
            <v>3B</v>
          </cell>
          <cell r="O12703" t="str">
            <v>Zardon, Danny</v>
          </cell>
        </row>
        <row r="12704">
          <cell r="C12704">
            <v>519452</v>
          </cell>
          <cell r="M12704" t="str">
            <v>C</v>
          </cell>
          <cell r="O12704" t="str">
            <v>Zarraga, Shawn</v>
          </cell>
        </row>
        <row r="12705">
          <cell r="C12705">
            <v>570726</v>
          </cell>
          <cell r="M12705" t="str">
            <v>LF</v>
          </cell>
          <cell r="O12705" t="str">
            <v>Zarraga, Jonesy</v>
          </cell>
        </row>
        <row r="12706">
          <cell r="C12706">
            <v>670720</v>
          </cell>
          <cell r="M12706" t="str">
            <v>P</v>
          </cell>
          <cell r="O12706" t="str">
            <v>Zarubin, Jackson</v>
          </cell>
        </row>
        <row r="12707">
          <cell r="C12707">
            <v>642239</v>
          </cell>
          <cell r="M12707" t="str">
            <v>P</v>
          </cell>
          <cell r="O12707" t="str">
            <v>Zastryzny, Rob</v>
          </cell>
        </row>
        <row r="12708">
          <cell r="C12708">
            <v>468726</v>
          </cell>
          <cell r="M12708" t="str">
            <v>P</v>
          </cell>
          <cell r="O12708" t="str">
            <v>Zavala, Marcos</v>
          </cell>
        </row>
        <row r="12709">
          <cell r="C12709">
            <v>622177</v>
          </cell>
          <cell r="M12709" t="str">
            <v>P</v>
          </cell>
          <cell r="O12709" t="str">
            <v>Zavala, Jorge</v>
          </cell>
        </row>
        <row r="12710">
          <cell r="C12710">
            <v>664874</v>
          </cell>
          <cell r="M12710" t="str">
            <v>C</v>
          </cell>
          <cell r="O12710" t="str">
            <v>Zavala, Seby</v>
          </cell>
        </row>
        <row r="12711">
          <cell r="C12711">
            <v>665140</v>
          </cell>
          <cell r="M12711" t="str">
            <v>C</v>
          </cell>
          <cell r="O12711" t="str">
            <v>Zavala, Stephen</v>
          </cell>
        </row>
        <row r="12712">
          <cell r="C12712">
            <v>453368</v>
          </cell>
          <cell r="M12712" t="str">
            <v>2B</v>
          </cell>
          <cell r="O12712" t="str">
            <v>Zawadzki, Lance</v>
          </cell>
        </row>
        <row r="12713">
          <cell r="C12713">
            <v>667600</v>
          </cell>
          <cell r="M12713" t="str">
            <v>P</v>
          </cell>
          <cell r="O12713" t="str">
            <v>Zawadzki, Grant</v>
          </cell>
        </row>
        <row r="12714">
          <cell r="C12714">
            <v>657146</v>
          </cell>
          <cell r="M12714" t="str">
            <v>P</v>
          </cell>
          <cell r="O12714" t="str">
            <v>Zayas, Gianni</v>
          </cell>
        </row>
        <row r="12715">
          <cell r="C12715">
            <v>469117</v>
          </cell>
          <cell r="M12715" t="str">
            <v>2B</v>
          </cell>
          <cell r="O12715" t="str">
            <v>Zazueta, Amadeo</v>
          </cell>
        </row>
        <row r="12716">
          <cell r="C12716">
            <v>650980</v>
          </cell>
          <cell r="M12716" t="str">
            <v>P</v>
          </cell>
          <cell r="O12716" t="str">
            <v>Zazueta, Samuel</v>
          </cell>
        </row>
        <row r="12717">
          <cell r="C12717">
            <v>657446</v>
          </cell>
          <cell r="M12717" t="str">
            <v>LF</v>
          </cell>
          <cell r="O12717" t="str">
            <v>Zehner, Zack</v>
          </cell>
        </row>
        <row r="12718">
          <cell r="C12718">
            <v>473646</v>
          </cell>
          <cell r="M12718" t="str">
            <v>P</v>
          </cell>
          <cell r="O12718" t="str">
            <v>Zeid, Josh</v>
          </cell>
        </row>
        <row r="12719">
          <cell r="C12719">
            <v>657147</v>
          </cell>
          <cell r="M12719" t="str">
            <v>C</v>
          </cell>
          <cell r="O12719" t="str">
            <v>Zeile, Shane</v>
          </cell>
        </row>
        <row r="12720">
          <cell r="C12720">
            <v>650323</v>
          </cell>
          <cell r="M12720" t="str">
            <v>P</v>
          </cell>
          <cell r="O12720" t="str">
            <v>Zerpa, Jose</v>
          </cell>
        </row>
        <row r="12721">
          <cell r="C12721">
            <v>643615</v>
          </cell>
          <cell r="M12721" t="str">
            <v>P</v>
          </cell>
          <cell r="O12721" t="str">
            <v>Zeuch, T.J.</v>
          </cell>
        </row>
        <row r="12722">
          <cell r="C12722">
            <v>592893</v>
          </cell>
          <cell r="M12722" t="str">
            <v>RF</v>
          </cell>
          <cell r="O12722" t="str">
            <v>Zeutenhorst, Taylor</v>
          </cell>
        </row>
        <row r="12723">
          <cell r="C12723">
            <v>659259</v>
          </cell>
          <cell r="M12723" t="str">
            <v>P</v>
          </cell>
          <cell r="O12723" t="str">
            <v>Zgardowski, Jason</v>
          </cell>
        </row>
        <row r="12724">
          <cell r="C12724">
            <v>446899</v>
          </cell>
          <cell r="M12724" t="str">
            <v>P</v>
          </cell>
          <cell r="O12724" t="str">
            <v>Ziegler, Brad</v>
          </cell>
        </row>
        <row r="12725">
          <cell r="C12725">
            <v>670419</v>
          </cell>
          <cell r="M12725" t="str">
            <v>OF</v>
          </cell>
          <cell r="O12725" t="str">
            <v>Ziegler, Malique</v>
          </cell>
        </row>
        <row r="12726">
          <cell r="C12726">
            <v>657148</v>
          </cell>
          <cell r="M12726" t="str">
            <v>2B</v>
          </cell>
          <cell r="O12726" t="str">
            <v>Zier, Tim</v>
          </cell>
        </row>
        <row r="12727">
          <cell r="C12727">
            <v>605548</v>
          </cell>
          <cell r="M12727" t="str">
            <v>CF</v>
          </cell>
          <cell r="O12727" t="str">
            <v>Zimmer, Bradley</v>
          </cell>
        </row>
        <row r="12728">
          <cell r="C12728">
            <v>622092</v>
          </cell>
          <cell r="M12728" t="str">
            <v>P</v>
          </cell>
          <cell r="O12728" t="str">
            <v>Zimmer, Kyle</v>
          </cell>
        </row>
        <row r="12729">
          <cell r="C12729">
            <v>475582</v>
          </cell>
          <cell r="M12729" t="str">
            <v>1B</v>
          </cell>
          <cell r="O12729" t="str">
            <v>Zimmerman, Ryan</v>
          </cell>
        </row>
        <row r="12730">
          <cell r="C12730">
            <v>643616</v>
          </cell>
          <cell r="M12730" t="str">
            <v>1B</v>
          </cell>
          <cell r="O12730" t="str">
            <v>Zimmerman, Jeff</v>
          </cell>
        </row>
        <row r="12731">
          <cell r="C12731">
            <v>663890</v>
          </cell>
          <cell r="M12731" t="str">
            <v>P</v>
          </cell>
          <cell r="O12731" t="str">
            <v>Zimmerman, Michael</v>
          </cell>
        </row>
        <row r="12732">
          <cell r="C12732">
            <v>669745</v>
          </cell>
          <cell r="M12732" t="str">
            <v>2B</v>
          </cell>
          <cell r="O12732" t="str">
            <v>Zimmerman, Jordan</v>
          </cell>
        </row>
        <row r="12733">
          <cell r="C12733">
            <v>670366</v>
          </cell>
          <cell r="M12733" t="str">
            <v>CF</v>
          </cell>
          <cell r="O12733" t="str">
            <v>Zimmerman, Mark</v>
          </cell>
        </row>
        <row r="12734">
          <cell r="C12734">
            <v>519455</v>
          </cell>
          <cell r="M12734" t="str">
            <v>P</v>
          </cell>
          <cell r="O12734" t="str">
            <v>Zimmermann, Jordan</v>
          </cell>
        </row>
        <row r="12735">
          <cell r="C12735">
            <v>665091</v>
          </cell>
          <cell r="M12735" t="str">
            <v>2B</v>
          </cell>
          <cell r="O12735" t="str">
            <v>Zinn, Delvin</v>
          </cell>
        </row>
        <row r="12736">
          <cell r="C12736">
            <v>592895</v>
          </cell>
          <cell r="M12736" t="str">
            <v>P</v>
          </cell>
          <cell r="O12736" t="str">
            <v>Ziomek, Kevin</v>
          </cell>
        </row>
        <row r="12737">
          <cell r="C12737">
            <v>217096</v>
          </cell>
          <cell r="M12737" t="str">
            <v>P</v>
          </cell>
          <cell r="O12737" t="str">
            <v>Zito, Barry</v>
          </cell>
        </row>
        <row r="12738">
          <cell r="C12738">
            <v>657149</v>
          </cell>
          <cell r="M12738" t="str">
            <v>3B</v>
          </cell>
          <cell r="O12738" t="str">
            <v>Ziznewski, John</v>
          </cell>
        </row>
        <row r="12739">
          <cell r="C12739">
            <v>450314</v>
          </cell>
          <cell r="M12739" t="str">
            <v>2B</v>
          </cell>
          <cell r="O12739" t="str">
            <v>Zobrist, Ben</v>
          </cell>
        </row>
        <row r="12740">
          <cell r="C12740">
            <v>642242</v>
          </cell>
          <cell r="M12740" t="str">
            <v>P</v>
          </cell>
          <cell r="O12740" t="str">
            <v>Zokan, Jake</v>
          </cell>
        </row>
        <row r="12741">
          <cell r="C12741">
            <v>599477</v>
          </cell>
          <cell r="M12741" t="str">
            <v>P</v>
          </cell>
          <cell r="O12741" t="str">
            <v>Zoquiel, Reyson</v>
          </cell>
        </row>
        <row r="12742">
          <cell r="C12742">
            <v>623986</v>
          </cell>
          <cell r="M12742" t="str">
            <v>P</v>
          </cell>
          <cell r="O12742" t="str">
            <v>Zorrilla, Freddy</v>
          </cell>
        </row>
        <row r="12743">
          <cell r="C12743">
            <v>660576</v>
          </cell>
          <cell r="M12743" t="str">
            <v>OF</v>
          </cell>
          <cell r="O12743" t="str">
            <v>Zorrilla, Felipe</v>
          </cell>
        </row>
        <row r="12744">
          <cell r="C12744">
            <v>666522</v>
          </cell>
          <cell r="M12744" t="str">
            <v>P</v>
          </cell>
          <cell r="O12744" t="str">
            <v>Zorrilla, Pedro</v>
          </cell>
        </row>
        <row r="12745">
          <cell r="C12745">
            <v>667391</v>
          </cell>
          <cell r="M12745" t="str">
            <v>P</v>
          </cell>
          <cell r="O12745" t="str">
            <v>Zorrilla, Jose</v>
          </cell>
        </row>
        <row r="12746">
          <cell r="C12746">
            <v>626059</v>
          </cell>
          <cell r="M12746" t="str">
            <v>P</v>
          </cell>
          <cell r="O12746" t="str">
            <v>Zouzalik, Michael</v>
          </cell>
        </row>
        <row r="12747">
          <cell r="C12747">
            <v>650531</v>
          </cell>
          <cell r="M12747" t="str">
            <v>1B</v>
          </cell>
          <cell r="O12747" t="str">
            <v>Zunica, Brad</v>
          </cell>
        </row>
        <row r="12748">
          <cell r="C12748">
            <v>670871</v>
          </cell>
          <cell r="M12748" t="str">
            <v>P</v>
          </cell>
          <cell r="O12748" t="str">
            <v>Zuniga, Guillermo</v>
          </cell>
        </row>
        <row r="12749">
          <cell r="C12749">
            <v>572287</v>
          </cell>
          <cell r="M12749" t="str">
            <v>C</v>
          </cell>
          <cell r="O12749" t="str">
            <v>Zunino, Mike</v>
          </cell>
        </row>
        <row r="12750">
          <cell r="C12750">
            <v>642244</v>
          </cell>
          <cell r="M12750" t="str">
            <v>P</v>
          </cell>
          <cell r="O12750" t="str">
            <v>Zurat, Chad</v>
          </cell>
        </row>
        <row r="12751">
          <cell r="C12751">
            <v>543964</v>
          </cell>
          <cell r="M12751" t="str">
            <v>P</v>
          </cell>
          <cell r="O12751" t="str">
            <v>Zych, Tony</v>
          </cell>
        </row>
      </sheetData>
      <sheetData sheetId="4"/>
      <sheetData sheetId="5">
        <row r="2">
          <cell r="I2" t="str">
            <v>Team</v>
          </cell>
          <cell r="L2" t="str">
            <v>W</v>
          </cell>
        </row>
        <row r="3">
          <cell r="I3" t="str">
            <v>LAN</v>
          </cell>
          <cell r="L3">
            <v>101.7009657947637</v>
          </cell>
        </row>
        <row r="4">
          <cell r="I4" t="str">
            <v>CHN</v>
          </cell>
          <cell r="L4">
            <v>99.870764892760022</v>
          </cell>
        </row>
        <row r="5">
          <cell r="I5" t="str">
            <v>CLE</v>
          </cell>
          <cell r="L5">
            <v>97.410650099257651</v>
          </cell>
        </row>
        <row r="6">
          <cell r="I6" t="str">
            <v>WSH</v>
          </cell>
          <cell r="L6">
            <v>92.812278552213968</v>
          </cell>
        </row>
        <row r="7">
          <cell r="I7" t="str">
            <v>HOU</v>
          </cell>
          <cell r="L7">
            <v>92.749957278734314</v>
          </cell>
        </row>
        <row r="8">
          <cell r="I8" t="str">
            <v>NYN</v>
          </cell>
          <cell r="L8">
            <v>90.243504670265665</v>
          </cell>
        </row>
        <row r="9">
          <cell r="I9" t="str">
            <v>TOR</v>
          </cell>
          <cell r="L9">
            <v>88.914652692865516</v>
          </cell>
        </row>
        <row r="10">
          <cell r="I10" t="str">
            <v>BOS</v>
          </cell>
          <cell r="L10">
            <v>88.318524755901976</v>
          </cell>
        </row>
        <row r="11">
          <cell r="I11" t="str">
            <v>SFN</v>
          </cell>
          <cell r="L11">
            <v>86.899548177642188</v>
          </cell>
        </row>
        <row r="12">
          <cell r="I12" t="str">
            <v>STL</v>
          </cell>
          <cell r="L12">
            <v>84.528642476428132</v>
          </cell>
        </row>
        <row r="13">
          <cell r="I13" t="str">
            <v>TBA</v>
          </cell>
          <cell r="L13">
            <v>83.015046763695963</v>
          </cell>
        </row>
        <row r="14">
          <cell r="I14" t="str">
            <v>PIT</v>
          </cell>
          <cell r="L14">
            <v>81.574638130032127</v>
          </cell>
        </row>
        <row r="15">
          <cell r="I15" t="str">
            <v>SEA</v>
          </cell>
          <cell r="L15">
            <v>81.39343942215811</v>
          </cell>
        </row>
        <row r="16">
          <cell r="I16" t="str">
            <v>TEX</v>
          </cell>
          <cell r="L16">
            <v>80.326958761840331</v>
          </cell>
        </row>
        <row r="17">
          <cell r="I17" t="str">
            <v>DET</v>
          </cell>
          <cell r="L17">
            <v>79.832333619657973</v>
          </cell>
        </row>
        <row r="18">
          <cell r="I18" t="str">
            <v>BAL</v>
          </cell>
          <cell r="L18">
            <v>79.704082646574847</v>
          </cell>
        </row>
        <row r="19">
          <cell r="I19" t="str">
            <v>NYA</v>
          </cell>
          <cell r="L19">
            <v>78.434408541502151</v>
          </cell>
        </row>
        <row r="20">
          <cell r="I20" t="str">
            <v>ARI</v>
          </cell>
          <cell r="L20">
            <v>78.200661291393743</v>
          </cell>
        </row>
        <row r="21">
          <cell r="I21" t="str">
            <v>KCA</v>
          </cell>
          <cell r="L21">
            <v>77.217781497903871</v>
          </cell>
        </row>
        <row r="22">
          <cell r="I22" t="str">
            <v>LAA</v>
          </cell>
          <cell r="L22">
            <v>76.479861564778716</v>
          </cell>
        </row>
        <row r="23">
          <cell r="I23" t="str">
            <v>MIA</v>
          </cell>
          <cell r="L23">
            <v>76.455447495793393</v>
          </cell>
        </row>
        <row r="24">
          <cell r="I24" t="str">
            <v>OAK</v>
          </cell>
          <cell r="L24">
            <v>75.565920647847946</v>
          </cell>
        </row>
        <row r="25">
          <cell r="I25" t="str">
            <v>COL</v>
          </cell>
          <cell r="L25">
            <v>74.278643142117531</v>
          </cell>
        </row>
        <row r="26">
          <cell r="I26" t="str">
            <v>CHA</v>
          </cell>
          <cell r="L26">
            <v>73.670244485546903</v>
          </cell>
        </row>
        <row r="27">
          <cell r="I27" t="str">
            <v>MIN</v>
          </cell>
          <cell r="L27">
            <v>73.216137221733774</v>
          </cell>
        </row>
        <row r="28">
          <cell r="I28" t="str">
            <v>MIL</v>
          </cell>
          <cell r="L28">
            <v>69.752219111961509</v>
          </cell>
        </row>
        <row r="29">
          <cell r="I29" t="str">
            <v>CIN</v>
          </cell>
          <cell r="L29">
            <v>68.739022131329094</v>
          </cell>
        </row>
        <row r="30">
          <cell r="I30" t="str">
            <v>SDN</v>
          </cell>
          <cell r="L30">
            <v>66.998132388500764</v>
          </cell>
        </row>
        <row r="31">
          <cell r="I31" t="str">
            <v>PHI</v>
          </cell>
          <cell r="L31">
            <v>66.907109415517837</v>
          </cell>
        </row>
        <row r="32">
          <cell r="I32" t="str">
            <v>ATL</v>
          </cell>
          <cell r="L32">
            <v>64.788422329279868</v>
          </cell>
        </row>
      </sheetData>
      <sheetData sheetId="6"/>
      <sheetData sheetId="7">
        <row r="1">
          <cell r="B1" t="str">
            <v>Player</v>
          </cell>
          <cell r="K1" t="str">
            <v>pABR</v>
          </cell>
        </row>
        <row r="2">
          <cell r="B2" t="str">
            <v>Bumgarner, Madison</v>
          </cell>
          <cell r="K2">
            <v>0.33642082559868064</v>
          </cell>
        </row>
        <row r="3">
          <cell r="B3" t="str">
            <v>Greinke, Zack</v>
          </cell>
          <cell r="K3">
            <v>0.3194240721479869</v>
          </cell>
        </row>
        <row r="4">
          <cell r="B4" t="str">
            <v>Wood, Travis</v>
          </cell>
          <cell r="K4">
            <v>0.28800016560989272</v>
          </cell>
        </row>
        <row r="5">
          <cell r="B5" t="str">
            <v>Ross, Tyson</v>
          </cell>
          <cell r="K5">
            <v>0.29452520164295043</v>
          </cell>
        </row>
        <row r="6">
          <cell r="B6" t="str">
            <v>Leake, Mike</v>
          </cell>
          <cell r="K6">
            <v>0.28065394772391278</v>
          </cell>
        </row>
        <row r="7">
          <cell r="B7" t="str">
            <v>Alvarez, Henderson</v>
          </cell>
          <cell r="K7">
            <v>0.2752943432445874</v>
          </cell>
        </row>
        <row r="8">
          <cell r="B8" t="str">
            <v>Fernandez, Jose</v>
          </cell>
          <cell r="K8">
            <v>0.29590564868879388</v>
          </cell>
        </row>
        <row r="9">
          <cell r="B9" t="str">
            <v>deGrom, Jacob</v>
          </cell>
          <cell r="K9">
            <v>0.28369461156083764</v>
          </cell>
        </row>
        <row r="10">
          <cell r="B10" t="str">
            <v>Haren, Dan</v>
          </cell>
          <cell r="K10">
            <v>0.27880845540651411</v>
          </cell>
        </row>
        <row r="11">
          <cell r="B11" t="str">
            <v>Kershaw, Clayton</v>
          </cell>
          <cell r="K11">
            <v>0.2746526435827199</v>
          </cell>
        </row>
        <row r="12">
          <cell r="B12" t="str">
            <v>Niese, Jonathon</v>
          </cell>
          <cell r="K12">
            <v>0.27351610920767866</v>
          </cell>
        </row>
        <row r="13">
          <cell r="B13" t="str">
            <v>Chacin, Jhoulys</v>
          </cell>
          <cell r="K13">
            <v>0.27784022359807947</v>
          </cell>
        </row>
        <row r="14">
          <cell r="B14" t="str">
            <v>Hudson, Tim</v>
          </cell>
          <cell r="K14">
            <v>0.27423597609078132</v>
          </cell>
        </row>
        <row r="15">
          <cell r="B15" t="str">
            <v>Kendrick, Kyle</v>
          </cell>
          <cell r="K15">
            <v>0.27782642795053131</v>
          </cell>
        </row>
        <row r="16">
          <cell r="B16" t="str">
            <v>Jungmann, Taylor</v>
          </cell>
          <cell r="K16">
            <v>0.27425285768616309</v>
          </cell>
        </row>
        <row r="17">
          <cell r="B17" t="str">
            <v>Arrieta, Jake</v>
          </cell>
          <cell r="K17">
            <v>0.30860602419029209</v>
          </cell>
        </row>
        <row r="18">
          <cell r="B18" t="str">
            <v>Ryu, Hyun-Jin</v>
          </cell>
          <cell r="K18">
            <v>0.26924509538049241</v>
          </cell>
        </row>
        <row r="19">
          <cell r="B19" t="str">
            <v>Gallardo, Yovani</v>
          </cell>
          <cell r="K19">
            <v>0.28066655893334197</v>
          </cell>
        </row>
        <row r="20">
          <cell r="B20" t="str">
            <v>Matzek, Tyler</v>
          </cell>
          <cell r="K20">
            <v>0.27457043069545706</v>
          </cell>
        </row>
        <row r="21">
          <cell r="B21" t="str">
            <v>Wainwright, Adam</v>
          </cell>
          <cell r="K21">
            <v>0.31272045241940821</v>
          </cell>
        </row>
        <row r="22">
          <cell r="B22" t="str">
            <v>Hellickson, Jeremy</v>
          </cell>
          <cell r="K22">
            <v>0.27968235942956449</v>
          </cell>
        </row>
        <row r="23">
          <cell r="B23" t="str">
            <v>Rusin, Chris</v>
          </cell>
          <cell r="K23">
            <v>0.27867347531286008</v>
          </cell>
        </row>
        <row r="24">
          <cell r="B24" t="str">
            <v>Collmenter, Josh</v>
          </cell>
          <cell r="K24">
            <v>0.27376553022552141</v>
          </cell>
        </row>
        <row r="25">
          <cell r="B25" t="str">
            <v>Medlen, Kris</v>
          </cell>
          <cell r="K25">
            <v>0.26643709161502371</v>
          </cell>
        </row>
        <row r="26">
          <cell r="B26" t="str">
            <v>Buchanan, David</v>
          </cell>
          <cell r="K26">
            <v>0.27269018552395208</v>
          </cell>
        </row>
        <row r="27">
          <cell r="B27" t="str">
            <v>Minor, Mike</v>
          </cell>
          <cell r="K27">
            <v>0.27116193570013603</v>
          </cell>
        </row>
        <row r="28">
          <cell r="B28" t="str">
            <v>Lorenzen, Michael</v>
          </cell>
          <cell r="K28">
            <v>0.26998551027822043</v>
          </cell>
        </row>
        <row r="29">
          <cell r="B29" t="str">
            <v>Scherzer, Max</v>
          </cell>
          <cell r="K29">
            <v>0.26970004152089228</v>
          </cell>
        </row>
        <row r="30">
          <cell r="B30" t="str">
            <v>Vogelsong, Ryan</v>
          </cell>
          <cell r="K30">
            <v>0.27166158227068471</v>
          </cell>
        </row>
        <row r="31">
          <cell r="B31" t="str">
            <v>Miley, Wade</v>
          </cell>
          <cell r="K31">
            <v>0.26654758263975836</v>
          </cell>
        </row>
        <row r="32">
          <cell r="B32" t="str">
            <v>Syndergaard, Noah</v>
          </cell>
          <cell r="K32">
            <v>0.29974591940197237</v>
          </cell>
        </row>
        <row r="33">
          <cell r="B33" t="str">
            <v>Samardzija, Jeff</v>
          </cell>
          <cell r="K33">
            <v>0.27492019870499679</v>
          </cell>
        </row>
        <row r="34">
          <cell r="B34" t="str">
            <v>Kelly, Joe</v>
          </cell>
          <cell r="K34">
            <v>0.27073042399342301</v>
          </cell>
        </row>
        <row r="35">
          <cell r="B35" t="str">
            <v>Norris, Daniel</v>
          </cell>
          <cell r="K35">
            <v>0.27094946913943679</v>
          </cell>
        </row>
        <row r="36">
          <cell r="B36" t="str">
            <v>Peavy, Jake</v>
          </cell>
          <cell r="K36">
            <v>0.27255854696988241</v>
          </cell>
        </row>
        <row r="37">
          <cell r="B37" t="str">
            <v>Kennedy, Ian</v>
          </cell>
          <cell r="K37">
            <v>0.26582259259905616</v>
          </cell>
        </row>
        <row r="38">
          <cell r="B38" t="str">
            <v>Beckett, Josh</v>
          </cell>
          <cell r="K38">
            <v>0.27027555225800587</v>
          </cell>
        </row>
        <row r="39">
          <cell r="B39" t="str">
            <v>Miller, Shelby</v>
          </cell>
          <cell r="K39">
            <v>0.26869473221331686</v>
          </cell>
        </row>
        <row r="40">
          <cell r="B40" t="str">
            <v>Corbin, Patrick</v>
          </cell>
          <cell r="K40">
            <v>0.30160638335305529</v>
          </cell>
        </row>
        <row r="41">
          <cell r="B41" t="str">
            <v>Fister, Doug</v>
          </cell>
          <cell r="K41">
            <v>0.27084749554200044</v>
          </cell>
        </row>
        <row r="42">
          <cell r="B42" t="str">
            <v>Chatwood, Tyler</v>
          </cell>
          <cell r="K42">
            <v>0.26163748593022568</v>
          </cell>
        </row>
        <row r="43">
          <cell r="B43" t="str">
            <v>Richard, Clayton</v>
          </cell>
          <cell r="K43">
            <v>0.26799102394344648</v>
          </cell>
        </row>
        <row r="44">
          <cell r="B44" t="str">
            <v>Roark, Tanner</v>
          </cell>
          <cell r="K44">
            <v>0.26713702145339235</v>
          </cell>
        </row>
        <row r="45">
          <cell r="B45" t="str">
            <v>Heston, Chris</v>
          </cell>
          <cell r="K45">
            <v>0.26847075381094426</v>
          </cell>
        </row>
        <row r="46">
          <cell r="B46" t="str">
            <v>Matz, Steven</v>
          </cell>
          <cell r="K46">
            <v>0.28811643334139803</v>
          </cell>
        </row>
        <row r="47">
          <cell r="B47" t="str">
            <v>Cooney, Tim</v>
          </cell>
          <cell r="K47">
            <v>0.26819897679896904</v>
          </cell>
        </row>
        <row r="48">
          <cell r="B48" t="str">
            <v>Lyons, Tyler</v>
          </cell>
          <cell r="K48">
            <v>0.26535214303211435</v>
          </cell>
        </row>
        <row r="49">
          <cell r="B49" t="str">
            <v>Karns, Nathan</v>
          </cell>
          <cell r="K49">
            <v>0.26791252641222596</v>
          </cell>
        </row>
        <row r="50">
          <cell r="B50" t="str">
            <v>Rea, Colin</v>
          </cell>
          <cell r="K50">
            <v>0.26450091056354974</v>
          </cell>
        </row>
        <row r="51">
          <cell r="B51" t="str">
            <v>Gonzales, Marco</v>
          </cell>
          <cell r="K51">
            <v>0.26762411924587826</v>
          </cell>
        </row>
        <row r="52">
          <cell r="B52" t="str">
            <v>Estrada, Marco</v>
          </cell>
          <cell r="K52">
            <v>0.2593952214637435</v>
          </cell>
        </row>
        <row r="53">
          <cell r="B53" t="str">
            <v>Hamels, Cole</v>
          </cell>
          <cell r="K53">
            <v>0.26415877187277415</v>
          </cell>
        </row>
        <row r="54">
          <cell r="B54" t="str">
            <v>Smith, Josh</v>
          </cell>
          <cell r="K54">
            <v>0.27115280074579196</v>
          </cell>
        </row>
        <row r="55">
          <cell r="B55" t="str">
            <v>Strasburg, Stephen</v>
          </cell>
          <cell r="K55">
            <v>0.2770924893934924</v>
          </cell>
        </row>
        <row r="56">
          <cell r="B56" t="str">
            <v>Tsao, Chin-hui</v>
          </cell>
          <cell r="K56">
            <v>0.26681314391359345</v>
          </cell>
        </row>
        <row r="57">
          <cell r="B57" t="str">
            <v>Pinder, Branden</v>
          </cell>
          <cell r="K57">
            <v>0.26681314391359345</v>
          </cell>
        </row>
        <row r="58">
          <cell r="B58" t="str">
            <v>Feldman, Scott</v>
          </cell>
          <cell r="K58">
            <v>0.26163553269630552</v>
          </cell>
        </row>
        <row r="59">
          <cell r="B59" t="str">
            <v>Martinez, Carlos</v>
          </cell>
          <cell r="K59">
            <v>0.27135767091972063</v>
          </cell>
        </row>
        <row r="60">
          <cell r="B60" t="str">
            <v>Holmberg, David</v>
          </cell>
          <cell r="K60">
            <v>0.26666151713184882</v>
          </cell>
        </row>
        <row r="61">
          <cell r="B61" t="str">
            <v>Asher, Alec</v>
          </cell>
          <cell r="K61">
            <v>0.2663400076092548</v>
          </cell>
        </row>
        <row r="62">
          <cell r="B62" t="str">
            <v>Teheran, Julio</v>
          </cell>
          <cell r="K62">
            <v>0.26411907776824761</v>
          </cell>
        </row>
        <row r="63">
          <cell r="B63" t="str">
            <v>Lee, Cliff</v>
          </cell>
          <cell r="K63">
            <v>0.26531064704110796</v>
          </cell>
        </row>
        <row r="64">
          <cell r="B64" t="str">
            <v>Beeler, Dallas</v>
          </cell>
          <cell r="K64">
            <v>0.2661539125418157</v>
          </cell>
        </row>
        <row r="65">
          <cell r="B65" t="str">
            <v>Roach, Donn</v>
          </cell>
          <cell r="K65">
            <v>0.2660811164159318</v>
          </cell>
        </row>
        <row r="66">
          <cell r="B66" t="str">
            <v>Marimon, Sugar Ray</v>
          </cell>
          <cell r="K66">
            <v>0.26576678060150544</v>
          </cell>
        </row>
        <row r="67">
          <cell r="B67" t="str">
            <v>Masterson, Justin</v>
          </cell>
          <cell r="K67">
            <v>0.26530352786381622</v>
          </cell>
        </row>
        <row r="68">
          <cell r="B68" t="str">
            <v>Blazek, Michael</v>
          </cell>
          <cell r="K68">
            <v>0.26553017917640531</v>
          </cell>
        </row>
        <row r="69">
          <cell r="B69" t="str">
            <v>Penny, Brad</v>
          </cell>
          <cell r="K69">
            <v>0.26539104885790232</v>
          </cell>
        </row>
        <row r="70">
          <cell r="B70" t="str">
            <v>Oberholtzer, Brett</v>
          </cell>
          <cell r="K70">
            <v>0.26415245781836366</v>
          </cell>
        </row>
        <row r="71">
          <cell r="B71" t="str">
            <v>Turner, Jacob</v>
          </cell>
          <cell r="K71">
            <v>0.26821503187252371</v>
          </cell>
        </row>
        <row r="72">
          <cell r="B72" t="str">
            <v>Wilson, C.J.</v>
          </cell>
          <cell r="K72">
            <v>0.26523035331599881</v>
          </cell>
        </row>
        <row r="73">
          <cell r="B73" t="str">
            <v>Villarreal, Pedro</v>
          </cell>
          <cell r="K73">
            <v>0.2652590289800475</v>
          </cell>
        </row>
        <row r="74">
          <cell r="B74" t="str">
            <v>Bailey, Homer</v>
          </cell>
          <cell r="K74">
            <v>0.26076554028642634</v>
          </cell>
        </row>
        <row r="75">
          <cell r="B75" t="str">
            <v>Lannan, John</v>
          </cell>
          <cell r="K75">
            <v>0.26356274690224085</v>
          </cell>
        </row>
        <row r="76">
          <cell r="B76" t="str">
            <v>Francis, Jeff</v>
          </cell>
          <cell r="K76">
            <v>0.2630103011870607</v>
          </cell>
        </row>
        <row r="77">
          <cell r="B77" t="str">
            <v>Billingsley, Chad</v>
          </cell>
          <cell r="K77">
            <v>0.26544165570795392</v>
          </cell>
        </row>
        <row r="78">
          <cell r="B78" t="str">
            <v>Stammen, Craig</v>
          </cell>
          <cell r="K78">
            <v>0.26502306565634509</v>
          </cell>
        </row>
        <row r="79">
          <cell r="B79" t="str">
            <v>Anderson, Brett</v>
          </cell>
          <cell r="K79">
            <v>0.26500191163806341</v>
          </cell>
        </row>
        <row r="80">
          <cell r="B80" t="str">
            <v>Cobb, Alex</v>
          </cell>
          <cell r="K80">
            <v>0.26519926483386802</v>
          </cell>
        </row>
        <row r="81">
          <cell r="B81" t="str">
            <v>Lackey, John</v>
          </cell>
          <cell r="K81">
            <v>0.26015388265679179</v>
          </cell>
        </row>
        <row r="82">
          <cell r="B82" t="str">
            <v>Choate, Randy</v>
          </cell>
          <cell r="K82">
            <v>0.26493029872530893</v>
          </cell>
        </row>
        <row r="83">
          <cell r="B83" t="str">
            <v>Hendriks, Liam</v>
          </cell>
          <cell r="K83">
            <v>0.26493029872530893</v>
          </cell>
        </row>
        <row r="84">
          <cell r="B84" t="str">
            <v>Garcia, Jason</v>
          </cell>
          <cell r="K84">
            <v>0.26493029872530893</v>
          </cell>
        </row>
        <row r="85">
          <cell r="B85" t="str">
            <v>Pelfrey, Mike</v>
          </cell>
          <cell r="K85">
            <v>0.26505596246997432</v>
          </cell>
        </row>
        <row r="86">
          <cell r="B86" t="str">
            <v>Cloyd, Tyler</v>
          </cell>
          <cell r="K86">
            <v>0.26351557371631845</v>
          </cell>
        </row>
        <row r="87">
          <cell r="B87" t="str">
            <v>Young, Chris</v>
          </cell>
          <cell r="K87">
            <v>0.26433365330688746</v>
          </cell>
        </row>
        <row r="88">
          <cell r="B88" t="str">
            <v>Wisler, Matt</v>
          </cell>
          <cell r="K88">
            <v>0.25552700992048893</v>
          </cell>
        </row>
        <row r="89">
          <cell r="B89" t="str">
            <v>Aumont, Phillippe</v>
          </cell>
          <cell r="K89">
            <v>0.26462921200356704</v>
          </cell>
        </row>
        <row r="90">
          <cell r="B90" t="str">
            <v>Latos, Mat</v>
          </cell>
          <cell r="K90">
            <v>0.26413469209197482</v>
          </cell>
        </row>
        <row r="91">
          <cell r="B91" t="str">
            <v>Guthrie, Jeremy</v>
          </cell>
          <cell r="K91">
            <v>0.26442202136540577</v>
          </cell>
        </row>
        <row r="92">
          <cell r="B92" t="str">
            <v>Harrell, Lucas</v>
          </cell>
          <cell r="K92">
            <v>0.25907930387327882</v>
          </cell>
        </row>
        <row r="93">
          <cell r="B93" t="str">
            <v>Shoemaker, Matt</v>
          </cell>
          <cell r="K93">
            <v>0.26326120686500543</v>
          </cell>
        </row>
        <row r="94">
          <cell r="B94" t="str">
            <v>Matsuzaka, Daisuke</v>
          </cell>
          <cell r="K94">
            <v>0.26446269426719704</v>
          </cell>
        </row>
        <row r="95">
          <cell r="B95" t="str">
            <v>Familia, Jeurys</v>
          </cell>
          <cell r="K95">
            <v>0.26444093968508897</v>
          </cell>
        </row>
        <row r="96">
          <cell r="B96" t="str">
            <v>Valdes, Raul</v>
          </cell>
          <cell r="K96">
            <v>0.26338233082836016</v>
          </cell>
        </row>
        <row r="97">
          <cell r="B97" t="str">
            <v>Correia, Kevin</v>
          </cell>
          <cell r="K97">
            <v>0.26535182969055315</v>
          </cell>
        </row>
        <row r="98">
          <cell r="B98" t="str">
            <v>Spruill, Zeke</v>
          </cell>
          <cell r="K98">
            <v>0.26454528343532008</v>
          </cell>
        </row>
        <row r="99">
          <cell r="B99" t="str">
            <v>Lohse, Kyle</v>
          </cell>
          <cell r="K99">
            <v>0.26698982132488447</v>
          </cell>
        </row>
        <row r="100">
          <cell r="B100" t="str">
            <v>Marcum, Shaun</v>
          </cell>
          <cell r="K100">
            <v>0.26336626790511614</v>
          </cell>
        </row>
        <row r="101">
          <cell r="B101" t="str">
            <v>Dunn, Mike</v>
          </cell>
          <cell r="K101">
            <v>0.26431003388947755</v>
          </cell>
        </row>
        <row r="102">
          <cell r="B102" t="str">
            <v>Hessler, Keith</v>
          </cell>
          <cell r="K102">
            <v>0.26431003388947755</v>
          </cell>
        </row>
        <row r="103">
          <cell r="B103" t="str">
            <v>Nolasco, Ricky</v>
          </cell>
          <cell r="K103">
            <v>0.26954673597052348</v>
          </cell>
        </row>
        <row r="104">
          <cell r="B104" t="str">
            <v>Jackson, Edwin</v>
          </cell>
          <cell r="K104">
            <v>0.28270288489873874</v>
          </cell>
        </row>
        <row r="105">
          <cell r="B105" t="str">
            <v>Conley, Adam</v>
          </cell>
          <cell r="K105">
            <v>0.25259973778986844</v>
          </cell>
        </row>
        <row r="106">
          <cell r="B106" t="str">
            <v>Cole, Gerrit</v>
          </cell>
          <cell r="K106">
            <v>0.27174178560207607</v>
          </cell>
        </row>
        <row r="107">
          <cell r="B107" t="str">
            <v>Straily, Dan</v>
          </cell>
          <cell r="K107">
            <v>0.24168707586560217</v>
          </cell>
        </row>
        <row r="108">
          <cell r="B108" t="str">
            <v>Marquis, Jason</v>
          </cell>
          <cell r="K108">
            <v>0.2662611479406134</v>
          </cell>
        </row>
        <row r="109">
          <cell r="B109" t="str">
            <v>Hoover, J.J.</v>
          </cell>
          <cell r="K109">
            <v>0.26417250367434486</v>
          </cell>
        </row>
        <row r="110">
          <cell r="B110" t="str">
            <v>Carrasco, Carlos</v>
          </cell>
          <cell r="K110">
            <v>0.26414133067327145</v>
          </cell>
        </row>
        <row r="111">
          <cell r="B111" t="str">
            <v>Liriano, Francisco</v>
          </cell>
          <cell r="K111">
            <v>0.28200265813036868</v>
          </cell>
        </row>
        <row r="112">
          <cell r="B112" t="str">
            <v>Solis, Sammy</v>
          </cell>
          <cell r="K112">
            <v>0.26240841592532521</v>
          </cell>
        </row>
        <row r="113">
          <cell r="B113" t="e">
            <v>#N/A</v>
          </cell>
          <cell r="K113">
            <v>0.26403295630668921</v>
          </cell>
        </row>
        <row r="114">
          <cell r="B114" t="str">
            <v>Tropeano, Nick</v>
          </cell>
          <cell r="K114">
            <v>0.262755862422896</v>
          </cell>
        </row>
        <row r="115">
          <cell r="B115" t="str">
            <v>Wright, Mike</v>
          </cell>
          <cell r="K115">
            <v>0.26399485607714268</v>
          </cell>
        </row>
        <row r="116">
          <cell r="B116" t="str">
            <v>Hutchison, Drew</v>
          </cell>
          <cell r="K116">
            <v>0.26396431088691702</v>
          </cell>
        </row>
        <row r="117">
          <cell r="B117" t="str">
            <v>Deduno, Samuel</v>
          </cell>
          <cell r="K117">
            <v>0.26406316946575997</v>
          </cell>
        </row>
        <row r="118">
          <cell r="B118" t="str">
            <v>Bauer, Trevor</v>
          </cell>
          <cell r="K118">
            <v>0.2598502449053362</v>
          </cell>
        </row>
        <row r="119">
          <cell r="B119" t="str">
            <v>Thomas, Ian</v>
          </cell>
          <cell r="K119">
            <v>0.2639274533468981</v>
          </cell>
        </row>
        <row r="120">
          <cell r="B120" t="str">
            <v>Kickham, Mike</v>
          </cell>
          <cell r="K120">
            <v>0.26324710365370152</v>
          </cell>
        </row>
        <row r="121">
          <cell r="B121" t="str">
            <v>Duke, Zach</v>
          </cell>
          <cell r="K121">
            <v>0.26310897999061861</v>
          </cell>
        </row>
        <row r="122">
          <cell r="B122" t="str">
            <v>Darvish, Yu</v>
          </cell>
          <cell r="K122">
            <v>0.26338653473521467</v>
          </cell>
        </row>
        <row r="123">
          <cell r="B123" t="str">
            <v>Verlander, Justin</v>
          </cell>
          <cell r="K123">
            <v>0.26497274093756479</v>
          </cell>
        </row>
        <row r="124">
          <cell r="B124" t="str">
            <v>Loewen, Adam</v>
          </cell>
          <cell r="K124">
            <v>0.26384090421415785</v>
          </cell>
        </row>
        <row r="125">
          <cell r="B125" t="str">
            <v>Corcino, Daniel</v>
          </cell>
          <cell r="K125">
            <v>0.26379524605640059</v>
          </cell>
        </row>
        <row r="126">
          <cell r="B126" t="str">
            <v>Cingrani, Tony</v>
          </cell>
          <cell r="K126">
            <v>0.26630098417324094</v>
          </cell>
        </row>
        <row r="127">
          <cell r="B127" t="str">
            <v>Carlyle, Buddy</v>
          </cell>
          <cell r="K127">
            <v>0.26378481919215424</v>
          </cell>
        </row>
        <row r="128">
          <cell r="B128" t="str">
            <v>Schlitter, Brian</v>
          </cell>
          <cell r="K128">
            <v>0.26378481919215424</v>
          </cell>
        </row>
        <row r="129">
          <cell r="B129" t="str">
            <v>Schlosser, Gus</v>
          </cell>
          <cell r="K129">
            <v>0.26378481919215424</v>
          </cell>
        </row>
        <row r="130">
          <cell r="B130" t="str">
            <v>Gilmartin, Sean</v>
          </cell>
          <cell r="K130">
            <v>0.2637834123282134</v>
          </cell>
        </row>
        <row r="131">
          <cell r="B131" t="str">
            <v>Holland, Derek</v>
          </cell>
          <cell r="K131">
            <v>0.26320970621853346</v>
          </cell>
        </row>
        <row r="132">
          <cell r="B132" t="str">
            <v>Capps, Carter</v>
          </cell>
          <cell r="K132">
            <v>0.26377495586106714</v>
          </cell>
        </row>
        <row r="133">
          <cell r="B133" t="str">
            <v>Carson, Robert</v>
          </cell>
          <cell r="K133">
            <v>0.26320521746239467</v>
          </cell>
        </row>
        <row r="134">
          <cell r="B134" t="str">
            <v>Alvarez, Jose</v>
          </cell>
          <cell r="K134">
            <v>0.26278263978444261</v>
          </cell>
        </row>
        <row r="135">
          <cell r="B135" t="str">
            <v>Walker, Taijuan</v>
          </cell>
          <cell r="K135">
            <v>0.26364645246172724</v>
          </cell>
        </row>
        <row r="136">
          <cell r="B136" t="str">
            <v>Buehrle, Mark</v>
          </cell>
          <cell r="K136">
            <v>0.26405281609571257</v>
          </cell>
        </row>
        <row r="137">
          <cell r="B137" t="e">
            <v>#N/A</v>
          </cell>
          <cell r="K137">
            <v>0.26314688780630557</v>
          </cell>
        </row>
        <row r="138">
          <cell r="B138" t="e">
            <v>#N/A</v>
          </cell>
          <cell r="K138">
            <v>0.26313454353378296</v>
          </cell>
        </row>
        <row r="139">
          <cell r="B139" t="str">
            <v>Lane, Jason</v>
          </cell>
          <cell r="K139">
            <v>0.26349946385811696</v>
          </cell>
        </row>
        <row r="140">
          <cell r="B140" t="str">
            <v>Hill, Taylor</v>
          </cell>
          <cell r="K140">
            <v>0.26349946385811696</v>
          </cell>
        </row>
        <row r="141">
          <cell r="B141" t="str">
            <v>Lyles, Jordan</v>
          </cell>
          <cell r="K141">
            <v>0.2564206177258897</v>
          </cell>
        </row>
        <row r="142">
          <cell r="B142" t="e">
            <v>#N/A</v>
          </cell>
          <cell r="K142">
            <v>0.26313015118516464</v>
          </cell>
        </row>
        <row r="143">
          <cell r="B143" t="str">
            <v>Parra, Manny</v>
          </cell>
          <cell r="K143">
            <v>0.26311172551602746</v>
          </cell>
        </row>
        <row r="144">
          <cell r="B144" t="str">
            <v>Norris, Bud</v>
          </cell>
          <cell r="K144">
            <v>0.28399134547862603</v>
          </cell>
        </row>
        <row r="145">
          <cell r="B145" t="str">
            <v>Laffey, Aaron</v>
          </cell>
          <cell r="K145">
            <v>0.26367637701990276</v>
          </cell>
        </row>
        <row r="146">
          <cell r="B146" t="str">
            <v>Redmond, Todd</v>
          </cell>
          <cell r="K146">
            <v>0.2630896133070133</v>
          </cell>
        </row>
        <row r="147">
          <cell r="B147" t="str">
            <v>League, Brandon</v>
          </cell>
          <cell r="K147">
            <v>0.26274450769646529</v>
          </cell>
        </row>
        <row r="148">
          <cell r="B148" t="str">
            <v>Chen, Bruce</v>
          </cell>
          <cell r="K148">
            <v>0.26307955746290979</v>
          </cell>
        </row>
        <row r="149">
          <cell r="B149" t="str">
            <v>Flynn, Brian</v>
          </cell>
          <cell r="K149">
            <v>0.26285208820973488</v>
          </cell>
        </row>
        <row r="150">
          <cell r="B150" t="str">
            <v>Miner, Zach</v>
          </cell>
          <cell r="K150">
            <v>0.26307369679097375</v>
          </cell>
        </row>
        <row r="151">
          <cell r="B151" t="e">
            <v>#N/A</v>
          </cell>
          <cell r="K151">
            <v>0.26306369085739911</v>
          </cell>
        </row>
        <row r="152">
          <cell r="B152" t="str">
            <v>De Fratus, Justin</v>
          </cell>
          <cell r="K152">
            <v>0.26322621804421814</v>
          </cell>
        </row>
        <row r="153">
          <cell r="B153" t="str">
            <v>Tepesch, Nick</v>
          </cell>
          <cell r="K153">
            <v>0.26263669624417435</v>
          </cell>
        </row>
        <row r="154">
          <cell r="B154" t="str">
            <v>Lopez, Javier</v>
          </cell>
          <cell r="K154">
            <v>0.26233848275378874</v>
          </cell>
        </row>
        <row r="155">
          <cell r="B155" t="str">
            <v>Cordier, Erik</v>
          </cell>
          <cell r="K155">
            <v>0.26321481755376086</v>
          </cell>
        </row>
        <row r="156">
          <cell r="B156" t="str">
            <v>Martin, Cody</v>
          </cell>
          <cell r="K156">
            <v>0.26321481755376086</v>
          </cell>
        </row>
        <row r="157">
          <cell r="B157" t="str">
            <v>Whitley, Chase</v>
          </cell>
          <cell r="K157">
            <v>0.26320725019845481</v>
          </cell>
        </row>
        <row r="158">
          <cell r="B158" t="str">
            <v>Zimmermann, Jordan</v>
          </cell>
          <cell r="K158">
            <v>0.264678049967847</v>
          </cell>
        </row>
        <row r="159">
          <cell r="B159" t="str">
            <v>Danks, John</v>
          </cell>
          <cell r="K159">
            <v>0.26329648420118346</v>
          </cell>
        </row>
        <row r="160">
          <cell r="B160" t="str">
            <v>McFarland, T.J.</v>
          </cell>
          <cell r="K160">
            <v>0.2631414894245544</v>
          </cell>
        </row>
        <row r="161">
          <cell r="B161" t="str">
            <v>Claiborne, Preston</v>
          </cell>
          <cell r="K161">
            <v>0.2631414894245544</v>
          </cell>
        </row>
        <row r="162">
          <cell r="B162" t="str">
            <v>Gonzalez, Severino</v>
          </cell>
          <cell r="K162">
            <v>0.26270599745485346</v>
          </cell>
        </row>
        <row r="163">
          <cell r="B163" t="str">
            <v>Surkamp, Eric</v>
          </cell>
          <cell r="K163">
            <v>0.26318883115163894</v>
          </cell>
        </row>
        <row r="164">
          <cell r="B164" t="str">
            <v>Watson, Tony</v>
          </cell>
          <cell r="K164">
            <v>0.26349432308268594</v>
          </cell>
        </row>
        <row r="165">
          <cell r="B165" t="str">
            <v>Bastardo, Antonio</v>
          </cell>
          <cell r="K165">
            <v>0.26309485277851374</v>
          </cell>
        </row>
        <row r="166">
          <cell r="B166" t="str">
            <v>Savery, Joe</v>
          </cell>
          <cell r="K166">
            <v>0.26302126296259898</v>
          </cell>
        </row>
        <row r="167">
          <cell r="B167" t="str">
            <v>Webb, Ryan</v>
          </cell>
          <cell r="K167">
            <v>0.26301974128101224</v>
          </cell>
        </row>
        <row r="168">
          <cell r="B168" t="str">
            <v>Pettibone, Jonathan</v>
          </cell>
          <cell r="K168">
            <v>0.26256579318777634</v>
          </cell>
        </row>
        <row r="169">
          <cell r="B169" t="str">
            <v>Jimenez, Ubaldo</v>
          </cell>
          <cell r="K169">
            <v>0.26151003898719255</v>
          </cell>
        </row>
        <row r="170">
          <cell r="B170" t="str">
            <v>Griffin, A.J.</v>
          </cell>
          <cell r="K170">
            <v>0.26117805194587945</v>
          </cell>
        </row>
        <row r="171">
          <cell r="B171" t="str">
            <v>Maurer, Brandon</v>
          </cell>
          <cell r="K171">
            <v>0.26299585681259141</v>
          </cell>
        </row>
        <row r="172">
          <cell r="B172" t="str">
            <v>Brach, Brad</v>
          </cell>
          <cell r="K172">
            <v>0.26299585681259141</v>
          </cell>
        </row>
        <row r="173">
          <cell r="B173" t="str">
            <v>Mikolas, Miles</v>
          </cell>
          <cell r="K173">
            <v>0.26299585681259141</v>
          </cell>
        </row>
        <row r="174">
          <cell r="B174" t="str">
            <v>Moscot, Jon</v>
          </cell>
          <cell r="K174">
            <v>0.2637300625180945</v>
          </cell>
        </row>
        <row r="175">
          <cell r="B175" t="str">
            <v>McAllister, Zach</v>
          </cell>
          <cell r="K175">
            <v>0.26348359093939605</v>
          </cell>
        </row>
        <row r="176">
          <cell r="B176" t="str">
            <v>Avilan, Luis</v>
          </cell>
          <cell r="K176">
            <v>0.26292329595637781</v>
          </cell>
        </row>
        <row r="177">
          <cell r="B177" t="str">
            <v>Wright, Steven</v>
          </cell>
          <cell r="K177">
            <v>0.25992618153625302</v>
          </cell>
        </row>
        <row r="178">
          <cell r="B178" t="str">
            <v>Sadler, Casey</v>
          </cell>
          <cell r="K178">
            <v>0.26297663653333603</v>
          </cell>
        </row>
        <row r="179">
          <cell r="B179" t="str">
            <v>O'Sullivan, Sean</v>
          </cell>
          <cell r="K179">
            <v>0.26248938627188373</v>
          </cell>
        </row>
        <row r="180">
          <cell r="B180" t="str">
            <v>Huff, David</v>
          </cell>
          <cell r="K180">
            <v>0.26292280541835816</v>
          </cell>
        </row>
        <row r="181">
          <cell r="B181" t="str">
            <v>Jordan, Taylor</v>
          </cell>
          <cell r="K181">
            <v>0.26313617713174808</v>
          </cell>
        </row>
        <row r="182">
          <cell r="B182" t="str">
            <v>Doubront, Felix</v>
          </cell>
          <cell r="K182">
            <v>0.26317552797178712</v>
          </cell>
        </row>
        <row r="183">
          <cell r="B183" t="str">
            <v>Partch, Curtis</v>
          </cell>
          <cell r="K183">
            <v>0.26297241473794603</v>
          </cell>
        </row>
        <row r="184">
          <cell r="B184" t="str">
            <v>Marmol, Carlos</v>
          </cell>
          <cell r="K184">
            <v>0.26297241473794603</v>
          </cell>
        </row>
        <row r="185">
          <cell r="B185" t="str">
            <v>Roenicke, Josh</v>
          </cell>
          <cell r="K185">
            <v>0.26297241473794603</v>
          </cell>
        </row>
        <row r="186">
          <cell r="B186" t="str">
            <v>Lincoln, Brad</v>
          </cell>
          <cell r="K186">
            <v>0.26297241473794603</v>
          </cell>
        </row>
        <row r="187">
          <cell r="B187" t="str">
            <v>Loe, Kameron</v>
          </cell>
          <cell r="K187">
            <v>0.26297241473794603</v>
          </cell>
        </row>
        <row r="188">
          <cell r="B188" t="str">
            <v>Santos, Sergio</v>
          </cell>
          <cell r="K188">
            <v>0.26297241473794603</v>
          </cell>
        </row>
        <row r="189">
          <cell r="B189" t="str">
            <v>Leroux, Chris</v>
          </cell>
          <cell r="K189">
            <v>0.26297241473794603</v>
          </cell>
        </row>
        <row r="190">
          <cell r="B190" t="e">
            <v>#N/A</v>
          </cell>
          <cell r="K190">
            <v>0.26297241473794603</v>
          </cell>
        </row>
        <row r="191">
          <cell r="B191" t="str">
            <v>Patton, Troy</v>
          </cell>
          <cell r="K191">
            <v>0.26297241473794603</v>
          </cell>
        </row>
        <row r="192">
          <cell r="B192" t="str">
            <v>Scahill, Rob</v>
          </cell>
          <cell r="K192">
            <v>0.26169662581203873</v>
          </cell>
        </row>
        <row r="193">
          <cell r="B193" t="str">
            <v>Reid, Ryan</v>
          </cell>
          <cell r="K193">
            <v>0.26297241473794603</v>
          </cell>
        </row>
        <row r="194">
          <cell r="B194" t="str">
            <v>Osich, Josh</v>
          </cell>
          <cell r="K194">
            <v>0.26289039740947895</v>
          </cell>
        </row>
        <row r="195">
          <cell r="B195" t="str">
            <v>Rodon, Carlos</v>
          </cell>
          <cell r="K195">
            <v>0.26071888641466329</v>
          </cell>
        </row>
        <row r="196">
          <cell r="B196" t="str">
            <v>Gast, John</v>
          </cell>
          <cell r="K196">
            <v>0.26297037662408479</v>
          </cell>
        </row>
        <row r="197">
          <cell r="B197" t="str">
            <v>Figaro, Alfredo</v>
          </cell>
          <cell r="K197">
            <v>0.26284727319209084</v>
          </cell>
        </row>
        <row r="198">
          <cell r="B198" t="str">
            <v>Withrow, Chris</v>
          </cell>
          <cell r="K198">
            <v>0.26296145897643963</v>
          </cell>
        </row>
        <row r="199">
          <cell r="B199" t="str">
            <v>Gonzalez, Gio</v>
          </cell>
          <cell r="K199">
            <v>0.2568820083043753</v>
          </cell>
        </row>
        <row r="200">
          <cell r="B200" t="str">
            <v>Doolittle, Sean</v>
          </cell>
          <cell r="K200">
            <v>0.26285439169844088</v>
          </cell>
        </row>
        <row r="201">
          <cell r="B201" t="str">
            <v>Casilla, Santiago</v>
          </cell>
          <cell r="K201">
            <v>0.26285439169844088</v>
          </cell>
        </row>
        <row r="202">
          <cell r="B202" t="str">
            <v>Paulino, Felipe</v>
          </cell>
          <cell r="K202">
            <v>0.26285439169844088</v>
          </cell>
        </row>
        <row r="203">
          <cell r="B203" t="str">
            <v>Schultz, Bo</v>
          </cell>
          <cell r="K203">
            <v>0.26285439169844088</v>
          </cell>
        </row>
        <row r="204">
          <cell r="B204" t="str">
            <v>Buckner, Billy</v>
          </cell>
          <cell r="K204">
            <v>0.26285439169844088</v>
          </cell>
        </row>
        <row r="205">
          <cell r="B205" t="str">
            <v>Krol, Ian</v>
          </cell>
          <cell r="K205">
            <v>0.26246140180675398</v>
          </cell>
        </row>
        <row r="206">
          <cell r="B206" t="str">
            <v>Christiani, Nick</v>
          </cell>
          <cell r="K206">
            <v>0.26285439169844088</v>
          </cell>
        </row>
        <row r="207">
          <cell r="B207" t="str">
            <v>Buchanan, Jake</v>
          </cell>
          <cell r="K207">
            <v>0.26285439169844088</v>
          </cell>
        </row>
        <row r="208">
          <cell r="B208" t="str">
            <v>Garcia, Yimi</v>
          </cell>
          <cell r="K208">
            <v>0.26285439169844088</v>
          </cell>
        </row>
        <row r="209">
          <cell r="B209" t="str">
            <v>Banuelos, Manny</v>
          </cell>
          <cell r="K209">
            <v>0.26284078616272305</v>
          </cell>
        </row>
        <row r="210">
          <cell r="B210" t="str">
            <v>LeBlanc, Wade</v>
          </cell>
          <cell r="K210">
            <v>0.26295404617902274</v>
          </cell>
        </row>
        <row r="211">
          <cell r="B211" t="str">
            <v>Morales, Franklin</v>
          </cell>
          <cell r="K211">
            <v>0.263246453834453</v>
          </cell>
        </row>
        <row r="212">
          <cell r="B212" t="str">
            <v>Hand, Donovan</v>
          </cell>
          <cell r="K212">
            <v>0.26274855404283615</v>
          </cell>
        </row>
        <row r="213">
          <cell r="B213" t="str">
            <v>Rosario, Sandy</v>
          </cell>
          <cell r="K213">
            <v>0.26294050245049355</v>
          </cell>
        </row>
        <row r="214">
          <cell r="B214" t="str">
            <v>Guerrier, Matt</v>
          </cell>
          <cell r="K214">
            <v>0.26294050245049355</v>
          </cell>
        </row>
        <row r="215">
          <cell r="B215" t="str">
            <v>Varvaro, Anthony</v>
          </cell>
          <cell r="K215">
            <v>0.26294050245049355</v>
          </cell>
        </row>
        <row r="216">
          <cell r="B216" t="str">
            <v>Mortensen, Clayton</v>
          </cell>
          <cell r="K216">
            <v>0.26294050245049355</v>
          </cell>
        </row>
        <row r="217">
          <cell r="B217" t="str">
            <v>O'Day, Darren</v>
          </cell>
          <cell r="K217">
            <v>0.26294050245049355</v>
          </cell>
        </row>
        <row r="218">
          <cell r="B218" t="str">
            <v>Lopez, Wilton</v>
          </cell>
          <cell r="K218">
            <v>0.26294050245049355</v>
          </cell>
        </row>
        <row r="219">
          <cell r="B219" t="str">
            <v>Cleto, Maikel</v>
          </cell>
          <cell r="K219">
            <v>0.26294050245049355</v>
          </cell>
        </row>
        <row r="220">
          <cell r="B220" t="str">
            <v>Wright, Wesley</v>
          </cell>
          <cell r="K220">
            <v>0.26294050245049355</v>
          </cell>
        </row>
        <row r="221">
          <cell r="B221" t="str">
            <v>Cisnero, Jose</v>
          </cell>
          <cell r="K221">
            <v>0.26294050245049355</v>
          </cell>
        </row>
        <row r="222">
          <cell r="B222" t="str">
            <v>Rzepczynski, Marc</v>
          </cell>
          <cell r="K222">
            <v>0.26294050245049355</v>
          </cell>
        </row>
        <row r="223">
          <cell r="B223" t="str">
            <v>Swarzak, Anthony</v>
          </cell>
          <cell r="K223">
            <v>0.26294050245049355</v>
          </cell>
        </row>
        <row r="224">
          <cell r="B224" t="str">
            <v>Blevins, Jerry</v>
          </cell>
          <cell r="K224">
            <v>0.26254684212783136</v>
          </cell>
        </row>
        <row r="225">
          <cell r="B225" t="str">
            <v>Siegrist, Kevin</v>
          </cell>
          <cell r="K225">
            <v>0.26294050245049355</v>
          </cell>
        </row>
        <row r="226">
          <cell r="B226" t="str">
            <v>Howell, J.P.</v>
          </cell>
          <cell r="K226">
            <v>0.26206041327429314</v>
          </cell>
        </row>
        <row r="227">
          <cell r="B227" t="str">
            <v>Irwin, Phil</v>
          </cell>
          <cell r="K227">
            <v>0.26294050245049355</v>
          </cell>
        </row>
        <row r="228">
          <cell r="B228" t="str">
            <v>Brothers, Rex</v>
          </cell>
          <cell r="K228">
            <v>0.26294050245049355</v>
          </cell>
        </row>
        <row r="229">
          <cell r="B229" t="str">
            <v>Roe, Chaz</v>
          </cell>
          <cell r="K229">
            <v>0.26294050245049355</v>
          </cell>
        </row>
        <row r="230">
          <cell r="B230" t="str">
            <v>Ogando, Alexi</v>
          </cell>
          <cell r="K230">
            <v>0.26294050245049355</v>
          </cell>
        </row>
        <row r="231">
          <cell r="B231" t="str">
            <v>Rodriguez, Paco</v>
          </cell>
          <cell r="K231">
            <v>0.26294050245049355</v>
          </cell>
        </row>
        <row r="232">
          <cell r="B232" t="str">
            <v>Moore, Matt</v>
          </cell>
          <cell r="K232">
            <v>0.26175874414690625</v>
          </cell>
        </row>
        <row r="233">
          <cell r="B233" t="str">
            <v>Sanchez, Jonathan</v>
          </cell>
          <cell r="K233">
            <v>0.26293714315303474</v>
          </cell>
        </row>
        <row r="234">
          <cell r="B234" t="str">
            <v>Gibson, Kyle</v>
          </cell>
          <cell r="K234">
            <v>0.26185079541943918</v>
          </cell>
        </row>
        <row r="235">
          <cell r="B235" t="str">
            <v>Rasmus, Cory</v>
          </cell>
          <cell r="K235">
            <v>0.26276191673466581</v>
          </cell>
        </row>
        <row r="236">
          <cell r="B236" t="str">
            <v>Duensing, Brian</v>
          </cell>
          <cell r="K236">
            <v>0.26276191673466581</v>
          </cell>
        </row>
        <row r="237">
          <cell r="B237" t="str">
            <v>LeCure, Sam</v>
          </cell>
          <cell r="K237">
            <v>0.26276191673466581</v>
          </cell>
        </row>
        <row r="238">
          <cell r="B238" t="str">
            <v>Clippard, Tyler</v>
          </cell>
          <cell r="K238">
            <v>0.26276191673466581</v>
          </cell>
        </row>
        <row r="239">
          <cell r="B239" t="str">
            <v>Liz, Radhames</v>
          </cell>
          <cell r="K239">
            <v>0.26276191673466581</v>
          </cell>
        </row>
        <row r="240">
          <cell r="B240" t="str">
            <v>Hardy, Blaine</v>
          </cell>
          <cell r="K240">
            <v>0.26276191673466581</v>
          </cell>
        </row>
        <row r="241">
          <cell r="B241" t="str">
            <v>Socolovich, Miguel</v>
          </cell>
          <cell r="K241">
            <v>0.26276191673466581</v>
          </cell>
        </row>
        <row r="242">
          <cell r="B242" t="str">
            <v>Balester, Collin</v>
          </cell>
          <cell r="K242">
            <v>0.26276191673466581</v>
          </cell>
        </row>
        <row r="243">
          <cell r="B243" t="str">
            <v>Adams, Austin</v>
          </cell>
          <cell r="K243">
            <v>0.26276191673466581</v>
          </cell>
        </row>
        <row r="244">
          <cell r="B244" t="str">
            <v>Guerra, Deolis</v>
          </cell>
          <cell r="K244">
            <v>0.26276191673466581</v>
          </cell>
        </row>
        <row r="245">
          <cell r="B245" t="str">
            <v>Kintzler, Brandon</v>
          </cell>
          <cell r="K245">
            <v>0.26276191673466581</v>
          </cell>
        </row>
        <row r="246">
          <cell r="B246" t="str">
            <v>Goeddel, Erik</v>
          </cell>
          <cell r="K246">
            <v>0.26276191673466581</v>
          </cell>
        </row>
        <row r="247">
          <cell r="B247" t="str">
            <v>Andriese, Matt</v>
          </cell>
          <cell r="K247">
            <v>0.26236943064000812</v>
          </cell>
        </row>
        <row r="248">
          <cell r="B248" t="str">
            <v>Boxberger, Brad</v>
          </cell>
          <cell r="K248">
            <v>0.26282547871615303</v>
          </cell>
        </row>
        <row r="249">
          <cell r="B249" t="str">
            <v>Dyson, Sam</v>
          </cell>
          <cell r="K249">
            <v>0.26282547871615303</v>
          </cell>
        </row>
        <row r="250">
          <cell r="B250" t="str">
            <v>Kelly, Casey</v>
          </cell>
          <cell r="K250">
            <v>0.26178552512743936</v>
          </cell>
        </row>
        <row r="251">
          <cell r="B251" t="str">
            <v>Wilson, Tyler</v>
          </cell>
          <cell r="K251">
            <v>0.26273644554649417</v>
          </cell>
        </row>
        <row r="252">
          <cell r="B252" t="str">
            <v>Wolf, Randy</v>
          </cell>
          <cell r="K252">
            <v>0.26273634462287859</v>
          </cell>
        </row>
        <row r="253">
          <cell r="B253" t="str">
            <v>Hammel, Jason</v>
          </cell>
          <cell r="K253">
            <v>0.27345156363662326</v>
          </cell>
        </row>
        <row r="254">
          <cell r="B254" t="str">
            <v>Cahill, Trevor</v>
          </cell>
          <cell r="K254">
            <v>0.27016641121896912</v>
          </cell>
        </row>
        <row r="255">
          <cell r="B255" t="str">
            <v>Lewis, Colby</v>
          </cell>
          <cell r="K255">
            <v>0.26271417801661912</v>
          </cell>
        </row>
        <row r="256">
          <cell r="B256" t="str">
            <v>Maholm, Paul</v>
          </cell>
          <cell r="K256">
            <v>0.26410219091177423</v>
          </cell>
        </row>
        <row r="257">
          <cell r="B257" t="str">
            <v>Farmer, Buck</v>
          </cell>
          <cell r="K257">
            <v>0.26269119612555786</v>
          </cell>
        </row>
        <row r="258">
          <cell r="B258" t="str">
            <v>Chamberlain, Joba</v>
          </cell>
          <cell r="K258">
            <v>0.2626888490222074</v>
          </cell>
        </row>
        <row r="259">
          <cell r="B259" t="str">
            <v>Rowland-Smith, Ryan</v>
          </cell>
          <cell r="K259">
            <v>0.2626888490222074</v>
          </cell>
        </row>
        <row r="260">
          <cell r="B260" t="str">
            <v>Gutierrez, Juan</v>
          </cell>
          <cell r="K260">
            <v>0.2626888490222074</v>
          </cell>
        </row>
        <row r="261">
          <cell r="B261" t="str">
            <v>Ramos, Cesar</v>
          </cell>
          <cell r="K261">
            <v>0.2626888490222074</v>
          </cell>
        </row>
        <row r="262">
          <cell r="B262" t="str">
            <v>Johnson, Jim</v>
          </cell>
          <cell r="K262">
            <v>0.2626888490222074</v>
          </cell>
        </row>
        <row r="263">
          <cell r="B263" t="str">
            <v>Jimenez, Cesar</v>
          </cell>
          <cell r="K263">
            <v>0.2626888490222074</v>
          </cell>
        </row>
        <row r="264">
          <cell r="B264" t="str">
            <v>Perez, Chris</v>
          </cell>
          <cell r="K264">
            <v>0.2626888490222074</v>
          </cell>
        </row>
        <row r="265">
          <cell r="B265" t="str">
            <v>Brown, Brooks</v>
          </cell>
          <cell r="K265">
            <v>0.2626888490222074</v>
          </cell>
        </row>
        <row r="266">
          <cell r="B266" t="str">
            <v>Zeid, Josh</v>
          </cell>
          <cell r="K266">
            <v>0.2626888490222074</v>
          </cell>
        </row>
        <row r="267">
          <cell r="B267" t="str">
            <v>Vincent, Nick</v>
          </cell>
          <cell r="K267">
            <v>0.2626888490222074</v>
          </cell>
        </row>
        <row r="268">
          <cell r="B268" t="str">
            <v>Contreras, Carlos</v>
          </cell>
          <cell r="K268">
            <v>0.2626888490222074</v>
          </cell>
        </row>
        <row r="269">
          <cell r="B269" t="str">
            <v>Edgin, Josh</v>
          </cell>
          <cell r="K269">
            <v>0.2626888490222074</v>
          </cell>
        </row>
        <row r="270">
          <cell r="B270" t="str">
            <v>Smyly, Drew</v>
          </cell>
          <cell r="K270">
            <v>0.26190099023944602</v>
          </cell>
        </row>
        <row r="271">
          <cell r="B271" t="str">
            <v>Weber, Thad</v>
          </cell>
          <cell r="K271">
            <v>0.2629159069798338</v>
          </cell>
        </row>
        <row r="272">
          <cell r="B272" t="str">
            <v>Brigham, Jake</v>
          </cell>
          <cell r="K272">
            <v>0.26267513777604068</v>
          </cell>
        </row>
        <row r="273">
          <cell r="B273" t="str">
            <v>Jokisch, Eric</v>
          </cell>
          <cell r="K273">
            <v>0.26267293497249794</v>
          </cell>
        </row>
        <row r="274">
          <cell r="B274" t="e">
            <v>#N/A</v>
          </cell>
          <cell r="K274">
            <v>0.26291221925059172</v>
          </cell>
        </row>
        <row r="275">
          <cell r="B275" t="str">
            <v>Salas, Fernando</v>
          </cell>
          <cell r="K275">
            <v>0.26291221925059172</v>
          </cell>
        </row>
        <row r="276">
          <cell r="B276" t="str">
            <v>Burke, Greg</v>
          </cell>
          <cell r="K276">
            <v>0.26291221925059172</v>
          </cell>
        </row>
        <row r="277">
          <cell r="B277" t="str">
            <v>Colome, Alex</v>
          </cell>
          <cell r="K277">
            <v>0.26291221925059172</v>
          </cell>
        </row>
        <row r="278">
          <cell r="B278" t="str">
            <v>Garcia, Luis</v>
          </cell>
          <cell r="K278">
            <v>0.26324631981352326</v>
          </cell>
        </row>
        <row r="279">
          <cell r="B279" t="str">
            <v>Bass, Anthony</v>
          </cell>
          <cell r="K279">
            <v>0.26291221925059172</v>
          </cell>
        </row>
        <row r="280">
          <cell r="B280" t="str">
            <v>Belisario, Ronald</v>
          </cell>
          <cell r="K280">
            <v>0.26273231416652587</v>
          </cell>
        </row>
        <row r="281">
          <cell r="B281" t="str">
            <v>Rogers, Esmil</v>
          </cell>
          <cell r="K281">
            <v>0.26279380118459883</v>
          </cell>
        </row>
        <row r="282">
          <cell r="B282" t="str">
            <v>Bedard, Erik</v>
          </cell>
          <cell r="K282">
            <v>0.26290431247703333</v>
          </cell>
        </row>
        <row r="283">
          <cell r="B283" t="str">
            <v>Carpenter, David</v>
          </cell>
          <cell r="K283">
            <v>0.26290431247703333</v>
          </cell>
        </row>
        <row r="284">
          <cell r="B284" t="str">
            <v>Raley, Brooks</v>
          </cell>
          <cell r="K284">
            <v>0.26290431247703333</v>
          </cell>
        </row>
        <row r="285">
          <cell r="B285" t="str">
            <v>Pomeranz, Drew</v>
          </cell>
          <cell r="K285">
            <v>0.26204607742265223</v>
          </cell>
        </row>
        <row r="286">
          <cell r="B286" t="str">
            <v>Beachy, Brandon</v>
          </cell>
          <cell r="K286">
            <v>0.26226922725964508</v>
          </cell>
        </row>
        <row r="287">
          <cell r="B287" t="str">
            <v>Belisle, Matt</v>
          </cell>
          <cell r="K287">
            <v>0.26021670515258499</v>
          </cell>
        </row>
        <row r="288">
          <cell r="B288" t="str">
            <v>Hatcher, Chris</v>
          </cell>
          <cell r="K288">
            <v>0.26392935749659691</v>
          </cell>
        </row>
        <row r="289">
          <cell r="B289" t="str">
            <v>Shields, James</v>
          </cell>
          <cell r="K289">
            <v>0.2560807746065446</v>
          </cell>
        </row>
        <row r="290">
          <cell r="B290" t="str">
            <v>Jansen, Kenley</v>
          </cell>
          <cell r="K290">
            <v>0.26265861203834551</v>
          </cell>
        </row>
        <row r="291">
          <cell r="B291" t="str">
            <v>Thayer, Dale</v>
          </cell>
          <cell r="K291">
            <v>0.26265861203834551</v>
          </cell>
        </row>
        <row r="292">
          <cell r="B292" t="str">
            <v>Johnson, Erik</v>
          </cell>
          <cell r="K292">
            <v>0.25980711714151139</v>
          </cell>
        </row>
        <row r="293">
          <cell r="B293" t="str">
            <v>Mujica, Edward</v>
          </cell>
          <cell r="K293">
            <v>0.26288005119747404</v>
          </cell>
        </row>
        <row r="294">
          <cell r="B294" t="str">
            <v>Jenkins, Chad</v>
          </cell>
          <cell r="K294">
            <v>0.26288005119747404</v>
          </cell>
        </row>
        <row r="295">
          <cell r="B295" t="str">
            <v>Morris, Bryan</v>
          </cell>
          <cell r="K295">
            <v>0.26172371170892123</v>
          </cell>
        </row>
        <row r="296">
          <cell r="B296" t="str">
            <v>Wooten, Rob</v>
          </cell>
          <cell r="K296">
            <v>0.26270026728874007</v>
          </cell>
        </row>
        <row r="297">
          <cell r="B297" t="str">
            <v>Badenhop, Burke</v>
          </cell>
          <cell r="K297">
            <v>0.26270026728874007</v>
          </cell>
        </row>
        <row r="298">
          <cell r="B298" t="str">
            <v>Chapman, Aroldis</v>
          </cell>
          <cell r="K298">
            <v>0.26270026728874007</v>
          </cell>
        </row>
        <row r="299">
          <cell r="B299" t="str">
            <v>Kahnle, Tommy</v>
          </cell>
          <cell r="K299">
            <v>0.26253086378794088</v>
          </cell>
        </row>
        <row r="300">
          <cell r="B300" t="str">
            <v>Maness, Seth</v>
          </cell>
          <cell r="K300">
            <v>0.26177702554749055</v>
          </cell>
        </row>
        <row r="301">
          <cell r="B301" t="str">
            <v>Rienzo, Andre</v>
          </cell>
          <cell r="K301">
            <v>0.26252183276962304</v>
          </cell>
        </row>
        <row r="302">
          <cell r="B302" t="str">
            <v>Reed, Addison</v>
          </cell>
          <cell r="K302">
            <v>0.26252183276962304</v>
          </cell>
        </row>
        <row r="303">
          <cell r="B303" t="str">
            <v>Cole, A.J.</v>
          </cell>
          <cell r="K303">
            <v>0.26252183276962304</v>
          </cell>
        </row>
        <row r="304">
          <cell r="B304" t="str">
            <v>Lee, Zach</v>
          </cell>
          <cell r="K304">
            <v>0.26252183276962304</v>
          </cell>
        </row>
        <row r="305">
          <cell r="B305" t="str">
            <v>Brooks, Aaron</v>
          </cell>
          <cell r="K305">
            <v>0.26252183276962304</v>
          </cell>
        </row>
        <row r="306">
          <cell r="B306" t="str">
            <v>Severino, Luis</v>
          </cell>
          <cell r="K306">
            <v>0.26252183276962304</v>
          </cell>
        </row>
        <row r="307">
          <cell r="B307" t="str">
            <v>Davis, Wade</v>
          </cell>
          <cell r="K307">
            <v>0.26287162039299933</v>
          </cell>
        </row>
        <row r="308">
          <cell r="B308" t="str">
            <v>Diamond, Scott</v>
          </cell>
          <cell r="K308">
            <v>0.26287102101172638</v>
          </cell>
        </row>
        <row r="309">
          <cell r="B309" t="str">
            <v>Rodriguez, Wandy</v>
          </cell>
          <cell r="K309">
            <v>0.26425247288687675</v>
          </cell>
        </row>
        <row r="310">
          <cell r="B310" t="str">
            <v>Chavez, Jesse</v>
          </cell>
          <cell r="K310">
            <v>0.26265739352789053</v>
          </cell>
        </row>
        <row r="311">
          <cell r="B311" t="str">
            <v>Ziegler, Brad</v>
          </cell>
          <cell r="K311">
            <v>0.26262788748735028</v>
          </cell>
        </row>
        <row r="312">
          <cell r="B312" t="str">
            <v>Chen, Wei-Yin</v>
          </cell>
          <cell r="K312">
            <v>0.23856568522687238</v>
          </cell>
        </row>
        <row r="313">
          <cell r="B313" t="str">
            <v>Dominguez, Jose</v>
          </cell>
          <cell r="K313">
            <v>0.2626265110060132</v>
          </cell>
        </row>
        <row r="314">
          <cell r="B314" t="str">
            <v>Aardsma, David</v>
          </cell>
          <cell r="K314">
            <v>0.26246167947844701</v>
          </cell>
        </row>
        <row r="315">
          <cell r="B315" t="str">
            <v>Harris, Will</v>
          </cell>
          <cell r="K315">
            <v>0.26246167947844701</v>
          </cell>
        </row>
        <row r="316">
          <cell r="B316" t="str">
            <v>Harris, Mitch</v>
          </cell>
          <cell r="K316">
            <v>0.26246167947844701</v>
          </cell>
        </row>
        <row r="317">
          <cell r="B317" t="str">
            <v>Kimbrel, Craig</v>
          </cell>
          <cell r="K317">
            <v>0.26246167947844701</v>
          </cell>
        </row>
        <row r="318">
          <cell r="B318" t="str">
            <v>Venditte, Pat</v>
          </cell>
          <cell r="K318">
            <v>0.26246167947844701</v>
          </cell>
        </row>
        <row r="319">
          <cell r="B319" t="str">
            <v>Hudson, Daniel</v>
          </cell>
          <cell r="K319">
            <v>0.26246167947844701</v>
          </cell>
        </row>
        <row r="320">
          <cell r="B320" t="str">
            <v>Strickland, Hunter</v>
          </cell>
          <cell r="K320">
            <v>0.26246167947844701</v>
          </cell>
        </row>
        <row r="321">
          <cell r="B321" t="str">
            <v>Copeland, Scott</v>
          </cell>
          <cell r="K321">
            <v>0.26246167947844701</v>
          </cell>
        </row>
        <row r="322">
          <cell r="B322" t="str">
            <v>Mitchell, Bryan</v>
          </cell>
          <cell r="K322">
            <v>0.26246167947844701</v>
          </cell>
        </row>
        <row r="323">
          <cell r="B323" t="str">
            <v>Neris, Hector</v>
          </cell>
          <cell r="K323">
            <v>0.26246167947844701</v>
          </cell>
        </row>
        <row r="324">
          <cell r="B324" t="str">
            <v>Flores, Kendry</v>
          </cell>
          <cell r="K324">
            <v>0.26158408208321032</v>
          </cell>
        </row>
        <row r="325">
          <cell r="B325" t="str">
            <v>Araujo, Elvis</v>
          </cell>
          <cell r="K325">
            <v>0.26246167947844701</v>
          </cell>
        </row>
        <row r="326">
          <cell r="B326" t="str">
            <v>McKirahan, Andrew</v>
          </cell>
          <cell r="K326">
            <v>0.26246167947844701</v>
          </cell>
        </row>
        <row r="327">
          <cell r="B327" t="str">
            <v>Coulombe, Daniel</v>
          </cell>
          <cell r="K327">
            <v>0.26246167947844701</v>
          </cell>
        </row>
        <row r="328">
          <cell r="B328" t="e">
            <v>#N/A</v>
          </cell>
          <cell r="K328">
            <v>0.26158408208321032</v>
          </cell>
        </row>
        <row r="329">
          <cell r="B329" t="str">
            <v>Torres, Alex</v>
          </cell>
          <cell r="K329">
            <v>0.2624480533513629</v>
          </cell>
        </row>
        <row r="330">
          <cell r="B330" t="str">
            <v>Chafin, Andrew</v>
          </cell>
          <cell r="K330">
            <v>0.26244728791829969</v>
          </cell>
        </row>
        <row r="331">
          <cell r="B331" t="str">
            <v>Harrison, Matt</v>
          </cell>
          <cell r="K331">
            <v>0.26243367464254352</v>
          </cell>
        </row>
        <row r="332">
          <cell r="B332" t="str">
            <v>Johnson, Kris</v>
          </cell>
          <cell r="K332">
            <v>0.26261397652265278</v>
          </cell>
        </row>
        <row r="333">
          <cell r="B333" t="str">
            <v>Gray, Jon</v>
          </cell>
          <cell r="K333">
            <v>0.25328001012787565</v>
          </cell>
        </row>
        <row r="334">
          <cell r="B334" t="str">
            <v>De La Rosa, Eury</v>
          </cell>
          <cell r="K334">
            <v>0.26248145973941833</v>
          </cell>
        </row>
        <row r="335">
          <cell r="B335" t="str">
            <v>Corpas, Manny</v>
          </cell>
          <cell r="K335">
            <v>0.26283892830896527</v>
          </cell>
        </row>
        <row r="336">
          <cell r="B336" t="str">
            <v>Greenwood, Nick</v>
          </cell>
          <cell r="K336">
            <v>0.26239571965862979</v>
          </cell>
        </row>
        <row r="337">
          <cell r="B337" t="str">
            <v>Mills, Brad</v>
          </cell>
          <cell r="K337">
            <v>0.26239047962338702</v>
          </cell>
        </row>
        <row r="338">
          <cell r="B338" t="str">
            <v>Hernandez, Pedro</v>
          </cell>
          <cell r="K338">
            <v>0.26237402509863983</v>
          </cell>
        </row>
        <row r="339">
          <cell r="B339" t="str">
            <v>House, TJ</v>
          </cell>
          <cell r="K339">
            <v>0.26237402509863983</v>
          </cell>
        </row>
        <row r="340">
          <cell r="B340" t="str">
            <v>Mazzaro, Vin</v>
          </cell>
          <cell r="K340">
            <v>0.26179123454509889</v>
          </cell>
        </row>
        <row r="341">
          <cell r="B341" t="str">
            <v>Santiago, Hector</v>
          </cell>
          <cell r="K341">
            <v>0.26355460027317601</v>
          </cell>
        </row>
        <row r="342">
          <cell r="B342" t="str">
            <v>Nova, Ivan</v>
          </cell>
          <cell r="K342">
            <v>0.25872542251885722</v>
          </cell>
        </row>
        <row r="343">
          <cell r="B343" t="str">
            <v>Saunders, Joe</v>
          </cell>
          <cell r="K343">
            <v>0.26281203979317536</v>
          </cell>
        </row>
        <row r="344">
          <cell r="B344" t="str">
            <v>Hughes, Jared</v>
          </cell>
          <cell r="K344">
            <v>0.26172785799889164</v>
          </cell>
        </row>
        <row r="345">
          <cell r="B345" t="str">
            <v>Kazmir, Scott</v>
          </cell>
          <cell r="K345">
            <v>0.24926846532664365</v>
          </cell>
        </row>
        <row r="346">
          <cell r="B346" t="str">
            <v>Keuchel, Dallas</v>
          </cell>
          <cell r="K346">
            <v>0.26179767671472454</v>
          </cell>
        </row>
        <row r="347">
          <cell r="B347" t="str">
            <v>Paxton, James</v>
          </cell>
          <cell r="K347">
            <v>0.2623219759493719</v>
          </cell>
        </row>
        <row r="348">
          <cell r="B348" t="str">
            <v>Delgado, Randall</v>
          </cell>
          <cell r="K348">
            <v>0.26030659235495196</v>
          </cell>
        </row>
        <row r="349">
          <cell r="B349" t="str">
            <v>Noesi, Hector</v>
          </cell>
          <cell r="K349">
            <v>0.26223862181929464</v>
          </cell>
        </row>
        <row r="350">
          <cell r="B350" t="str">
            <v>Elias, Roenis</v>
          </cell>
          <cell r="K350">
            <v>0.26223862181929464</v>
          </cell>
        </row>
        <row r="351">
          <cell r="B351" t="str">
            <v>Outman, Josh</v>
          </cell>
          <cell r="K351">
            <v>0.26279162192392358</v>
          </cell>
        </row>
        <row r="352">
          <cell r="B352" t="str">
            <v>Pineda, Michael</v>
          </cell>
          <cell r="K352">
            <v>0.26133863671986163</v>
          </cell>
        </row>
        <row r="353">
          <cell r="B353" t="str">
            <v>Romo, Sergio</v>
          </cell>
          <cell r="K353">
            <v>0.26222033401232764</v>
          </cell>
        </row>
        <row r="354">
          <cell r="B354" t="str">
            <v>Bassitt, Chris</v>
          </cell>
          <cell r="K354">
            <v>0.26222033401232764</v>
          </cell>
        </row>
        <row r="355">
          <cell r="B355" t="str">
            <v>Workman, Brandon</v>
          </cell>
          <cell r="K355">
            <v>0.26219384601874879</v>
          </cell>
        </row>
        <row r="356">
          <cell r="B356" t="str">
            <v>Burgos, Hiram</v>
          </cell>
          <cell r="K356">
            <v>0.26278068394041637</v>
          </cell>
        </row>
        <row r="357">
          <cell r="B357" t="str">
            <v>Russell, James</v>
          </cell>
          <cell r="K357">
            <v>0.26216112241255218</v>
          </cell>
        </row>
        <row r="358">
          <cell r="B358" t="str">
            <v>Hawkins, LaTroy</v>
          </cell>
          <cell r="K358">
            <v>0.26214604702040201</v>
          </cell>
        </row>
        <row r="359">
          <cell r="B359" t="str">
            <v>Miller, Justin</v>
          </cell>
          <cell r="K359">
            <v>0.26124532872253448</v>
          </cell>
        </row>
        <row r="360">
          <cell r="B360" t="str">
            <v>Rodriguez, Eduardo</v>
          </cell>
          <cell r="K360">
            <v>0.26035675429913974</v>
          </cell>
        </row>
        <row r="361">
          <cell r="B361" t="str">
            <v>Friedrich, Christian</v>
          </cell>
          <cell r="K361">
            <v>0.25382110323298313</v>
          </cell>
        </row>
        <row r="362">
          <cell r="B362" t="str">
            <v>Zito, Barry</v>
          </cell>
          <cell r="K362">
            <v>0.26274207786849607</v>
          </cell>
        </row>
        <row r="363">
          <cell r="B363" t="str">
            <v>Bergman, Christian</v>
          </cell>
          <cell r="K363">
            <v>0.26367502606326815</v>
          </cell>
        </row>
        <row r="364">
          <cell r="B364" t="str">
            <v>Dickey, R.A.</v>
          </cell>
          <cell r="K364">
            <v>0.2597475462535544</v>
          </cell>
        </row>
        <row r="365">
          <cell r="B365" t="str">
            <v>Escalona, Edgmer</v>
          </cell>
          <cell r="K365">
            <v>0.262747992370646</v>
          </cell>
        </row>
        <row r="366">
          <cell r="B366" t="str">
            <v>Ondrusek, Logan</v>
          </cell>
          <cell r="K366">
            <v>0.26205546280787123</v>
          </cell>
        </row>
        <row r="367">
          <cell r="B367" t="str">
            <v>Ottavino, Adam</v>
          </cell>
          <cell r="K367">
            <v>0.26274175247733561</v>
          </cell>
        </row>
        <row r="368">
          <cell r="B368" t="str">
            <v>Sanchez, Anibal</v>
          </cell>
          <cell r="K368">
            <v>0.25771187080946195</v>
          </cell>
        </row>
        <row r="369">
          <cell r="B369" t="str">
            <v>Cumpton, Brandon</v>
          </cell>
          <cell r="K369">
            <v>0.26243815814482468</v>
          </cell>
        </row>
        <row r="370">
          <cell r="B370" t="str">
            <v>Gausman, Kevin</v>
          </cell>
          <cell r="K370">
            <v>0.26351168076212622</v>
          </cell>
        </row>
        <row r="371">
          <cell r="B371" t="str">
            <v>Skaggs, Tyler</v>
          </cell>
          <cell r="K371">
            <v>0.26208776067212125</v>
          </cell>
        </row>
        <row r="372">
          <cell r="B372" t="str">
            <v>Warren, Adam</v>
          </cell>
          <cell r="K372">
            <v>0.25963899725292988</v>
          </cell>
        </row>
        <row r="373">
          <cell r="B373" t="str">
            <v>DeSclafani, Anthony</v>
          </cell>
          <cell r="K373">
            <v>0.2564805540327299</v>
          </cell>
        </row>
        <row r="374">
          <cell r="B374" t="str">
            <v>Kontos, George</v>
          </cell>
          <cell r="K374">
            <v>0.2620622843630539</v>
          </cell>
        </row>
        <row r="375">
          <cell r="B375" t="str">
            <v>Affeldt, Jeremy</v>
          </cell>
          <cell r="K375">
            <v>0.26191883525503229</v>
          </cell>
        </row>
        <row r="376">
          <cell r="B376" t="str">
            <v>Liberatore, Adam</v>
          </cell>
          <cell r="K376">
            <v>0.26191883525503229</v>
          </cell>
        </row>
        <row r="377">
          <cell r="B377" t="str">
            <v>Owens, Henry</v>
          </cell>
          <cell r="K377">
            <v>0.26191883525503229</v>
          </cell>
        </row>
        <row r="378">
          <cell r="B378" t="str">
            <v>Lopez, Jorge</v>
          </cell>
          <cell r="K378">
            <v>0.26191883525503229</v>
          </cell>
        </row>
        <row r="379">
          <cell r="B379" t="str">
            <v>Germen, Gonzalez</v>
          </cell>
          <cell r="K379">
            <v>0.26038451410711244</v>
          </cell>
        </row>
        <row r="380">
          <cell r="B380" t="str">
            <v>Rosenthal, Trevor</v>
          </cell>
          <cell r="K380">
            <v>0.2611885548799493</v>
          </cell>
        </row>
        <row r="381">
          <cell r="B381" t="str">
            <v>Torres, Carlos</v>
          </cell>
          <cell r="K381">
            <v>0.26287949254760168</v>
          </cell>
        </row>
        <row r="382">
          <cell r="B382" t="str">
            <v>Wieland, Joe</v>
          </cell>
          <cell r="K382">
            <v>0.26188562619051764</v>
          </cell>
        </row>
        <row r="383">
          <cell r="B383" t="str">
            <v>Wright, Jamey</v>
          </cell>
          <cell r="K383">
            <v>0.2618840812836386</v>
          </cell>
        </row>
        <row r="384">
          <cell r="B384" t="str">
            <v>Jurrjens, Jair</v>
          </cell>
          <cell r="K384">
            <v>0.26185757688004502</v>
          </cell>
        </row>
        <row r="385">
          <cell r="B385" t="str">
            <v>Worley, Vance</v>
          </cell>
          <cell r="K385">
            <v>0.26196336771159762</v>
          </cell>
        </row>
        <row r="386">
          <cell r="B386" t="str">
            <v>Treinen, Blake</v>
          </cell>
          <cell r="K386">
            <v>0.26185352030841436</v>
          </cell>
        </row>
        <row r="387">
          <cell r="B387" t="str">
            <v>Finnegan, Brandon</v>
          </cell>
          <cell r="K387">
            <v>0.25845054165729164</v>
          </cell>
        </row>
        <row r="388">
          <cell r="B388" t="str">
            <v>Sanabia, Alex</v>
          </cell>
          <cell r="K388">
            <v>0.26268518587912965</v>
          </cell>
        </row>
        <row r="389">
          <cell r="B389" t="str">
            <v>Cueto, Johnny</v>
          </cell>
          <cell r="K389">
            <v>0.25911964125044362</v>
          </cell>
        </row>
        <row r="390">
          <cell r="B390" t="str">
            <v>Iwakuma, Hisashi</v>
          </cell>
          <cell r="K390">
            <v>0.26115653655227494</v>
          </cell>
        </row>
        <row r="391">
          <cell r="B391" t="str">
            <v>Duffy, Danny</v>
          </cell>
          <cell r="K391">
            <v>0.26209677115202878</v>
          </cell>
        </row>
        <row r="392">
          <cell r="B392" t="str">
            <v>Grimm, Justin</v>
          </cell>
          <cell r="K392">
            <v>0.26178915997008406</v>
          </cell>
        </row>
        <row r="393">
          <cell r="B393" t="str">
            <v>Magill, Matt</v>
          </cell>
          <cell r="K393">
            <v>0.26264907335977583</v>
          </cell>
        </row>
        <row r="394">
          <cell r="B394" t="str">
            <v>Gray, Sonny</v>
          </cell>
          <cell r="K394">
            <v>0.26069448503715115</v>
          </cell>
        </row>
        <row r="395">
          <cell r="B395" t="str">
            <v>Manship, Jeff</v>
          </cell>
          <cell r="K395">
            <v>0.26241656487310527</v>
          </cell>
        </row>
        <row r="396">
          <cell r="B396" t="str">
            <v>Montgomery, Mike</v>
          </cell>
          <cell r="K396">
            <v>0.2616741809716574</v>
          </cell>
        </row>
        <row r="397">
          <cell r="B397" t="str">
            <v>Wagner, Tyler</v>
          </cell>
          <cell r="K397">
            <v>0.26038801664313616</v>
          </cell>
        </row>
        <row r="398">
          <cell r="B398" t="str">
            <v>Milone, Tommy</v>
          </cell>
          <cell r="K398">
            <v>0.26601115844213469</v>
          </cell>
        </row>
        <row r="399">
          <cell r="B399" t="str">
            <v>Nuno, Vidal</v>
          </cell>
          <cell r="K399">
            <v>0.26165987848513167</v>
          </cell>
        </row>
        <row r="400">
          <cell r="B400" t="str">
            <v>Garcia, Freddy</v>
          </cell>
          <cell r="K400">
            <v>0.26263625329825796</v>
          </cell>
        </row>
        <row r="401">
          <cell r="B401" t="str">
            <v>Hernandez, Felix</v>
          </cell>
          <cell r="K401">
            <v>0.25825518401719666</v>
          </cell>
        </row>
        <row r="402">
          <cell r="B402" t="str">
            <v>Pimentel, Stolmy</v>
          </cell>
          <cell r="K402">
            <v>0.26170720225319039</v>
          </cell>
        </row>
        <row r="403">
          <cell r="B403" t="str">
            <v>Odorizzi, Jake</v>
          </cell>
          <cell r="K403">
            <v>0.26205795785697727</v>
          </cell>
        </row>
        <row r="404">
          <cell r="B404" t="str">
            <v>Lincecum, Tim</v>
          </cell>
          <cell r="K404">
            <v>0.26369235226736165</v>
          </cell>
        </row>
        <row r="405">
          <cell r="B405" t="str">
            <v>Wilson, Justin</v>
          </cell>
          <cell r="K405">
            <v>0.262383862774903</v>
          </cell>
        </row>
        <row r="406">
          <cell r="B406" t="str">
            <v>Goforth, David</v>
          </cell>
          <cell r="K406">
            <v>0.2615820575482854</v>
          </cell>
        </row>
        <row r="407">
          <cell r="B407" t="str">
            <v>Buchholz, Clay</v>
          </cell>
          <cell r="K407">
            <v>0.26156224440975007</v>
          </cell>
        </row>
        <row r="408">
          <cell r="B408" t="str">
            <v>Wacha, Michael</v>
          </cell>
          <cell r="K408">
            <v>0.25039863789970146</v>
          </cell>
        </row>
        <row r="409">
          <cell r="B409" t="str">
            <v>Kuroda, Hiroki</v>
          </cell>
          <cell r="K409">
            <v>0.26225846227574939</v>
          </cell>
        </row>
        <row r="410">
          <cell r="B410" t="str">
            <v>Peacock, Brad</v>
          </cell>
          <cell r="K410">
            <v>0.26141570992152191</v>
          </cell>
        </row>
        <row r="411">
          <cell r="B411" t="str">
            <v>Hellweg, Johnny</v>
          </cell>
          <cell r="K411">
            <v>0.26258474455803027</v>
          </cell>
        </row>
        <row r="412">
          <cell r="B412" t="str">
            <v>Ramirez, Erasmo</v>
          </cell>
          <cell r="K412">
            <v>0.26153773675346642</v>
          </cell>
        </row>
        <row r="413">
          <cell r="B413" t="str">
            <v>Gomez, Jeanmar</v>
          </cell>
          <cell r="K413">
            <v>0.2628965554405896</v>
          </cell>
        </row>
        <row r="414">
          <cell r="B414" t="str">
            <v>Blanton, Joe</v>
          </cell>
          <cell r="K414">
            <v>0.26160024103136148</v>
          </cell>
        </row>
        <row r="415">
          <cell r="B415" t="str">
            <v>Axelrod, Dylan</v>
          </cell>
          <cell r="K415">
            <v>0.26118820610941113</v>
          </cell>
        </row>
        <row r="416">
          <cell r="B416" t="str">
            <v>Machi, Jean</v>
          </cell>
          <cell r="K416">
            <v>0.26158218268940503</v>
          </cell>
        </row>
        <row r="417">
          <cell r="B417" t="str">
            <v>Porcello, Rick</v>
          </cell>
          <cell r="K417">
            <v>0.26115024718314483</v>
          </cell>
        </row>
        <row r="418">
          <cell r="B418" t="str">
            <v>May, Trevor</v>
          </cell>
          <cell r="K418">
            <v>0.26137141006770681</v>
          </cell>
        </row>
        <row r="419">
          <cell r="B419" t="str">
            <v>Anderson, Cody</v>
          </cell>
          <cell r="K419">
            <v>0.26137141006770681</v>
          </cell>
        </row>
        <row r="420">
          <cell r="B420" t="str">
            <v>Baker, Scott</v>
          </cell>
          <cell r="K420">
            <v>0.26169971351707322</v>
          </cell>
        </row>
        <row r="421">
          <cell r="B421" t="str">
            <v>Martin, Ethan</v>
          </cell>
          <cell r="K421">
            <v>0.2625492682872006</v>
          </cell>
        </row>
        <row r="422">
          <cell r="B422" t="str">
            <v>Tanaka, Masahiro</v>
          </cell>
          <cell r="K422">
            <v>0.25939974466545224</v>
          </cell>
        </row>
        <row r="423">
          <cell r="B423" t="str">
            <v>Gonzalez, Miguel</v>
          </cell>
          <cell r="K423">
            <v>0.26058498489267429</v>
          </cell>
        </row>
        <row r="424">
          <cell r="B424" t="str">
            <v>Stauffer, Tim</v>
          </cell>
          <cell r="K424">
            <v>0.26230086884232517</v>
          </cell>
        </row>
        <row r="425">
          <cell r="B425" t="str">
            <v>Kluber, Corey</v>
          </cell>
          <cell r="K425">
            <v>0.26511208787808227</v>
          </cell>
        </row>
        <row r="426">
          <cell r="B426" t="str">
            <v>Eickhoff, Jerad</v>
          </cell>
          <cell r="K426">
            <v>0.27636984469749137</v>
          </cell>
        </row>
        <row r="427">
          <cell r="B427" t="str">
            <v>Martinez, Nick</v>
          </cell>
          <cell r="K427">
            <v>0.25960035042240492</v>
          </cell>
        </row>
        <row r="428">
          <cell r="B428" t="str">
            <v>Ohlendorf, Ross</v>
          </cell>
          <cell r="K428">
            <v>0.2624213824948855</v>
          </cell>
        </row>
        <row r="429">
          <cell r="B429" t="str">
            <v>Verrett, Logan</v>
          </cell>
          <cell r="K429">
            <v>0.2546188728762514</v>
          </cell>
        </row>
        <row r="430">
          <cell r="B430" t="str">
            <v>McHugh, Collin</v>
          </cell>
          <cell r="K430">
            <v>0.25947151724459183</v>
          </cell>
        </row>
        <row r="431">
          <cell r="B431" t="str">
            <v>Simon, Alfredo</v>
          </cell>
          <cell r="K431">
            <v>0.26295165531456222</v>
          </cell>
        </row>
        <row r="432">
          <cell r="B432" t="str">
            <v>Weaver, Jered</v>
          </cell>
          <cell r="K432">
            <v>0.25560943839836914</v>
          </cell>
        </row>
        <row r="433">
          <cell r="B433" t="str">
            <v>Detwiler, Ross</v>
          </cell>
          <cell r="K433">
            <v>0.26267886190914436</v>
          </cell>
        </row>
        <row r="434">
          <cell r="B434" t="str">
            <v>Godley, Zack</v>
          </cell>
          <cell r="K434">
            <v>0.25558503781520492</v>
          </cell>
        </row>
        <row r="435">
          <cell r="B435" t="str">
            <v>Lamb, John</v>
          </cell>
          <cell r="K435">
            <v>0.25199085464718357</v>
          </cell>
        </row>
        <row r="436">
          <cell r="B436" t="str">
            <v>Perez, Martin</v>
          </cell>
          <cell r="K436">
            <v>0.26261408601475628</v>
          </cell>
        </row>
        <row r="437">
          <cell r="B437" t="str">
            <v>Davies, Zach</v>
          </cell>
          <cell r="K437">
            <v>0.24732932206350031</v>
          </cell>
        </row>
        <row r="438">
          <cell r="B438" t="str">
            <v>Sabathia, CC</v>
          </cell>
          <cell r="K438">
            <v>0.26105203035180385</v>
          </cell>
        </row>
        <row r="439">
          <cell r="B439" t="str">
            <v>Ranaudo, Anthony</v>
          </cell>
          <cell r="K439">
            <v>0.27007818046049076</v>
          </cell>
        </row>
        <row r="440">
          <cell r="B440" t="str">
            <v>Gaudin, Chad</v>
          </cell>
          <cell r="K440">
            <v>0.26233438103848078</v>
          </cell>
        </row>
        <row r="441">
          <cell r="B441" t="str">
            <v>Richards, Garrett</v>
          </cell>
          <cell r="K441">
            <v>0.26059502458384093</v>
          </cell>
        </row>
        <row r="442">
          <cell r="B442" t="str">
            <v>Capuano, Chris</v>
          </cell>
          <cell r="K442">
            <v>0.26609276651582459</v>
          </cell>
        </row>
        <row r="443">
          <cell r="B443" t="str">
            <v>Cravy, Tyler</v>
          </cell>
          <cell r="K443">
            <v>0.26045840364526973</v>
          </cell>
        </row>
        <row r="444">
          <cell r="B444" t="str">
            <v>Narveson, Chris</v>
          </cell>
          <cell r="K444">
            <v>0.25830195171029136</v>
          </cell>
        </row>
        <row r="445">
          <cell r="B445" t="str">
            <v>Heaney, Andrew</v>
          </cell>
          <cell r="K445">
            <v>0.26051755675767668</v>
          </cell>
        </row>
        <row r="446">
          <cell r="B446" t="str">
            <v>Tillman, Chris</v>
          </cell>
          <cell r="K446">
            <v>0.25925313423778679</v>
          </cell>
        </row>
        <row r="447">
          <cell r="B447" t="str">
            <v>Bettis, Chad</v>
          </cell>
          <cell r="K447">
            <v>0.24144785125597151</v>
          </cell>
        </row>
        <row r="448">
          <cell r="B448" t="str">
            <v>Slowey, Kevin</v>
          </cell>
          <cell r="K448">
            <v>0.26122628134193365</v>
          </cell>
        </row>
        <row r="449">
          <cell r="B449" t="str">
            <v>Sale, Chris</v>
          </cell>
          <cell r="K449">
            <v>0.25979990224528049</v>
          </cell>
        </row>
        <row r="450">
          <cell r="B450" t="str">
            <v>Greene, Shane</v>
          </cell>
          <cell r="K450">
            <v>0.25945432570019544</v>
          </cell>
        </row>
        <row r="451">
          <cell r="B451" t="str">
            <v>Fife, Stephen</v>
          </cell>
          <cell r="K451">
            <v>0.26172014508526303</v>
          </cell>
        </row>
        <row r="452">
          <cell r="B452" t="str">
            <v>Gorzelanny, Tom</v>
          </cell>
          <cell r="K452">
            <v>0.26197470160252634</v>
          </cell>
        </row>
        <row r="453">
          <cell r="B453" t="str">
            <v>McGowan, Dustin</v>
          </cell>
          <cell r="K453">
            <v>0.25706209745703557</v>
          </cell>
        </row>
        <row r="454">
          <cell r="B454" t="str">
            <v>Hughes, Phil</v>
          </cell>
          <cell r="K454">
            <v>0.25856026169279545</v>
          </cell>
        </row>
        <row r="455">
          <cell r="B455" t="str">
            <v>Thornburg, Tyler</v>
          </cell>
          <cell r="K455">
            <v>0.26223447288345131</v>
          </cell>
        </row>
        <row r="456">
          <cell r="B456" t="str">
            <v>Ventura, Yordano</v>
          </cell>
          <cell r="K456">
            <v>0.26210215575239548</v>
          </cell>
        </row>
        <row r="457">
          <cell r="B457" t="str">
            <v>Ross, Joe</v>
          </cell>
          <cell r="K457">
            <v>0.2825828259005122</v>
          </cell>
        </row>
        <row r="458">
          <cell r="B458" t="str">
            <v>Montero, Rafael</v>
          </cell>
          <cell r="K458">
            <v>0.2598257610887747</v>
          </cell>
        </row>
        <row r="459">
          <cell r="B459" t="str">
            <v>Perez, Williams</v>
          </cell>
          <cell r="K459">
            <v>0.25062705310405115</v>
          </cell>
        </row>
        <row r="460">
          <cell r="B460" t="str">
            <v>Archer, Chris</v>
          </cell>
          <cell r="K460">
            <v>0.25854700431151834</v>
          </cell>
        </row>
        <row r="461">
          <cell r="B461" t="str">
            <v>Morrow, Brandon</v>
          </cell>
          <cell r="K461">
            <v>0.25959634423909345</v>
          </cell>
        </row>
        <row r="462">
          <cell r="B462" t="str">
            <v>Erlin, Robbie</v>
          </cell>
          <cell r="K462">
            <v>0.25473946534383329</v>
          </cell>
        </row>
        <row r="463">
          <cell r="B463" t="str">
            <v>Pena, Ariel</v>
          </cell>
          <cell r="K463">
            <v>0.25944268871964876</v>
          </cell>
        </row>
        <row r="464">
          <cell r="B464" t="str">
            <v>Floyd, Gavin</v>
          </cell>
          <cell r="K464">
            <v>0.25930970845122359</v>
          </cell>
        </row>
        <row r="465">
          <cell r="B465" t="str">
            <v>Flande, Yohan</v>
          </cell>
          <cell r="K465">
            <v>0.25975286054192581</v>
          </cell>
        </row>
        <row r="466">
          <cell r="B466" t="str">
            <v>Salazar, Danny</v>
          </cell>
          <cell r="K466">
            <v>0.25600780339880896</v>
          </cell>
        </row>
        <row r="467">
          <cell r="B467" t="str">
            <v>Santana, Ervin</v>
          </cell>
          <cell r="K467">
            <v>0.25877231931542122</v>
          </cell>
        </row>
        <row r="468">
          <cell r="B468" t="str">
            <v>Wada, Tsuyoshi</v>
          </cell>
          <cell r="K468">
            <v>0.2587474799245687</v>
          </cell>
        </row>
        <row r="469">
          <cell r="B469" t="str">
            <v>Cashner, Andrew</v>
          </cell>
          <cell r="K469">
            <v>0.26238419575511901</v>
          </cell>
        </row>
        <row r="470">
          <cell r="B470" t="str">
            <v>Bradley, Archie</v>
          </cell>
          <cell r="K470">
            <v>0.2450133014049066</v>
          </cell>
        </row>
        <row r="471">
          <cell r="B471" t="str">
            <v>Morgan, Adam</v>
          </cell>
          <cell r="K471">
            <v>0.25584227376967722</v>
          </cell>
        </row>
        <row r="472">
          <cell r="B472" t="str">
            <v>Urena, Jose</v>
          </cell>
          <cell r="K472">
            <v>0.25450851509552236</v>
          </cell>
        </row>
        <row r="473">
          <cell r="B473" t="str">
            <v>Wood, Alex</v>
          </cell>
          <cell r="K473">
            <v>0.26565315617099333</v>
          </cell>
        </row>
        <row r="474">
          <cell r="B474" t="str">
            <v>Webster, Allen</v>
          </cell>
          <cell r="K474">
            <v>0.25838663262016903</v>
          </cell>
        </row>
        <row r="475">
          <cell r="B475" t="str">
            <v>Iglesias, Raisel</v>
          </cell>
          <cell r="K475">
            <v>0.25499102719008887</v>
          </cell>
        </row>
        <row r="476">
          <cell r="B476" t="str">
            <v>Williams, Jerome</v>
          </cell>
          <cell r="K476">
            <v>0.25688221808434536</v>
          </cell>
        </row>
        <row r="477">
          <cell r="B477" t="str">
            <v>Weber, Ryan</v>
          </cell>
          <cell r="K477">
            <v>0.25761400441237703</v>
          </cell>
        </row>
        <row r="478">
          <cell r="B478" t="str">
            <v>Hahn, Jesse</v>
          </cell>
          <cell r="K478">
            <v>0.25684143520319891</v>
          </cell>
        </row>
        <row r="479">
          <cell r="B479" t="str">
            <v>Hefner, Jeremy</v>
          </cell>
          <cell r="K479">
            <v>0.26151527629307703</v>
          </cell>
        </row>
        <row r="480">
          <cell r="B480" t="str">
            <v>Price, David</v>
          </cell>
          <cell r="K480">
            <v>0.25589445745792677</v>
          </cell>
        </row>
        <row r="481">
          <cell r="B481" t="str">
            <v>Nicasio, Juan</v>
          </cell>
          <cell r="K481">
            <v>0.25158583034935228</v>
          </cell>
        </row>
        <row r="482">
          <cell r="B482" t="str">
            <v>Nola, Aaron</v>
          </cell>
          <cell r="K482">
            <v>0.25620711692695886</v>
          </cell>
        </row>
        <row r="483">
          <cell r="B483" t="str">
            <v>Frias, Carlos</v>
          </cell>
          <cell r="K483">
            <v>0.25657451652450258</v>
          </cell>
        </row>
        <row r="484">
          <cell r="B484" t="str">
            <v>Burnett, A.J.</v>
          </cell>
          <cell r="K484">
            <v>0.26209847721332957</v>
          </cell>
        </row>
        <row r="485">
          <cell r="B485" t="str">
            <v>Quintana, Jose</v>
          </cell>
          <cell r="K485">
            <v>0.25582985142002024</v>
          </cell>
        </row>
        <row r="486">
          <cell r="B486" t="str">
            <v>Wheeler, Zack</v>
          </cell>
          <cell r="K486">
            <v>0.25674643655765839</v>
          </cell>
        </row>
        <row r="487">
          <cell r="B487" t="str">
            <v>Phelps, David</v>
          </cell>
          <cell r="K487">
            <v>0.25542268901142423</v>
          </cell>
        </row>
        <row r="488">
          <cell r="B488" t="str">
            <v>Cosart, Jarred</v>
          </cell>
          <cell r="K488">
            <v>0.25506292373657941</v>
          </cell>
        </row>
        <row r="489">
          <cell r="B489" t="str">
            <v>Stults, Eric</v>
          </cell>
          <cell r="K489">
            <v>0.25326703541080636</v>
          </cell>
        </row>
        <row r="490">
          <cell r="B490" t="str">
            <v>Mejia, Jenrry</v>
          </cell>
          <cell r="K490">
            <v>0.2580963396199511</v>
          </cell>
        </row>
        <row r="491">
          <cell r="B491" t="str">
            <v>Happ, J.A.</v>
          </cell>
          <cell r="K491">
            <v>0.25838022624808371</v>
          </cell>
        </row>
        <row r="492">
          <cell r="B492" t="str">
            <v>Harang, Aaron</v>
          </cell>
          <cell r="K492">
            <v>0.25666704311307292</v>
          </cell>
        </row>
        <row r="493">
          <cell r="B493" t="str">
            <v>Ray, Robbie</v>
          </cell>
          <cell r="K493">
            <v>0.2757186009536845</v>
          </cell>
        </row>
        <row r="494">
          <cell r="B494" t="str">
            <v>Nicolino, Justin</v>
          </cell>
          <cell r="K494">
            <v>0.24751776012497048</v>
          </cell>
        </row>
        <row r="495">
          <cell r="B495" t="str">
            <v>Foltynewicz, Mike</v>
          </cell>
          <cell r="K495">
            <v>0.26024401523469837</v>
          </cell>
        </row>
        <row r="496">
          <cell r="B496" t="str">
            <v>Sampson, Keyvius</v>
          </cell>
          <cell r="K496">
            <v>0.25036236736971107</v>
          </cell>
        </row>
        <row r="497">
          <cell r="B497" t="str">
            <v>Lynn, Lance</v>
          </cell>
          <cell r="K497">
            <v>0.2572157276650463</v>
          </cell>
        </row>
        <row r="498">
          <cell r="B498" t="str">
            <v>Hand, Brad</v>
          </cell>
          <cell r="K498">
            <v>0.25331843128353421</v>
          </cell>
        </row>
        <row r="499">
          <cell r="B499" t="str">
            <v>Despaigne, Odrisamer</v>
          </cell>
          <cell r="K499">
            <v>0.25466348573961195</v>
          </cell>
        </row>
        <row r="500">
          <cell r="B500" t="str">
            <v>Garcia, Jaime</v>
          </cell>
          <cell r="K500">
            <v>0.2629912473945189</v>
          </cell>
        </row>
        <row r="501">
          <cell r="B501" t="str">
            <v>Harvey, Matt</v>
          </cell>
          <cell r="K501">
            <v>0.25756700288920492</v>
          </cell>
        </row>
        <row r="502">
          <cell r="B502" t="str">
            <v>McCarthy, Brandon</v>
          </cell>
          <cell r="K502">
            <v>0.2492816208019015</v>
          </cell>
        </row>
        <row r="503">
          <cell r="B503" t="str">
            <v>Hernandez, Roberto</v>
          </cell>
          <cell r="K503">
            <v>0.24919200999320534</v>
          </cell>
        </row>
        <row r="504">
          <cell r="B504" t="str">
            <v>Arroyo, Bronson</v>
          </cell>
          <cell r="K504">
            <v>0.26027091563853877</v>
          </cell>
        </row>
        <row r="505">
          <cell r="B505" t="str">
            <v>Hale, David</v>
          </cell>
          <cell r="K505">
            <v>0.25363150710679594</v>
          </cell>
        </row>
        <row r="506">
          <cell r="B506" t="str">
            <v>Villanueva, Carlos</v>
          </cell>
          <cell r="K506">
            <v>0.25051504395285623</v>
          </cell>
        </row>
        <row r="507">
          <cell r="B507" t="str">
            <v>Butler, Eddie</v>
          </cell>
          <cell r="K507">
            <v>0.24912331532063625</v>
          </cell>
        </row>
        <row r="508">
          <cell r="B508" t="str">
            <v>Petit, Yusmeiro</v>
          </cell>
          <cell r="K508">
            <v>0.25219322009950573</v>
          </cell>
        </row>
        <row r="509">
          <cell r="B509" t="str">
            <v>Peralta, Wily</v>
          </cell>
          <cell r="K509">
            <v>0.25385928504811189</v>
          </cell>
        </row>
        <row r="510">
          <cell r="B510" t="str">
            <v>Gee, Dillon</v>
          </cell>
          <cell r="K510">
            <v>0.25110865620693218</v>
          </cell>
        </row>
        <row r="511">
          <cell r="B511" t="str">
            <v>Cain, Matt</v>
          </cell>
          <cell r="K511">
            <v>0.25527228623986065</v>
          </cell>
        </row>
        <row r="512">
          <cell r="B512" t="str">
            <v>Locke, Jeff</v>
          </cell>
          <cell r="K512">
            <v>0.24708212621366302</v>
          </cell>
        </row>
        <row r="513">
          <cell r="B513" t="str">
            <v>Volquez, Edinson</v>
          </cell>
          <cell r="K513">
            <v>0.24562481423633978</v>
          </cell>
        </row>
        <row r="514">
          <cell r="B514" t="str">
            <v>Fiers, Mike</v>
          </cell>
          <cell r="K514">
            <v>0.2508811335039825</v>
          </cell>
        </row>
        <row r="515">
          <cell r="B515" t="str">
            <v>Nelson, Jimmy</v>
          </cell>
          <cell r="K515">
            <v>0.23929252216184924</v>
          </cell>
        </row>
        <row r="516">
          <cell r="B516" t="str">
            <v>Hendricks, Kyle</v>
          </cell>
          <cell r="K516">
            <v>0.24388212175297549</v>
          </cell>
        </row>
        <row r="517">
          <cell r="B517" t="str">
            <v>Koehler, Tom</v>
          </cell>
          <cell r="K517">
            <v>0.24152771677387444</v>
          </cell>
        </row>
        <row r="518">
          <cell r="B518" t="str">
            <v>Anderson, Chase</v>
          </cell>
          <cell r="K518">
            <v>0.24662748590222133</v>
          </cell>
        </row>
        <row r="519">
          <cell r="B519" t="str">
            <v>Garza, Matt</v>
          </cell>
          <cell r="K519">
            <v>0.23598172350650118</v>
          </cell>
        </row>
        <row r="520">
          <cell r="B520" t="str">
            <v>Colon, Bartolo</v>
          </cell>
          <cell r="K520">
            <v>0.24467799277419408</v>
          </cell>
        </row>
        <row r="521">
          <cell r="B521" t="str">
            <v>De La Rosa, Rubby</v>
          </cell>
          <cell r="K521">
            <v>0.24084633882081766</v>
          </cell>
        </row>
        <row r="522">
          <cell r="B522" t="str">
            <v>Bolsinger, Mike</v>
          </cell>
          <cell r="K522">
            <v>0.23418800016629843</v>
          </cell>
        </row>
        <row r="523">
          <cell r="B523" t="str">
            <v>Lester, Jon</v>
          </cell>
          <cell r="K523">
            <v>0.25784993011264501</v>
          </cell>
        </row>
        <row r="524">
          <cell r="B524" t="str">
            <v>Eovaldi, Nathan</v>
          </cell>
          <cell r="K524">
            <v>0.24510365142624432</v>
          </cell>
        </row>
        <row r="525">
          <cell r="B525" t="str">
            <v>Morton, Charlie</v>
          </cell>
          <cell r="K525">
            <v>0.24048014812608962</v>
          </cell>
        </row>
        <row r="526">
          <cell r="B526" t="str">
            <v>De La Rosa, Jorge</v>
          </cell>
          <cell r="K526">
            <v>0.2531943703686082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7"/>
  <sheetViews>
    <sheetView zoomScaleNormal="100" workbookViewId="0">
      <pane ySplit="1" topLeftCell="A2" activePane="bottomLeft" state="frozenSplit"/>
      <selection activeCell="A4" sqref="A4"/>
      <selection pane="bottomLeft"/>
    </sheetView>
  </sheetViews>
  <sheetFormatPr defaultRowHeight="11.25" customHeight="1" x14ac:dyDescent="0.2"/>
  <cols>
    <col min="1" max="1" width="13.5703125" style="40" customWidth="1"/>
    <col min="2" max="3" width="3.7109375" style="40" customWidth="1"/>
    <col min="4" max="4" width="4.7109375" style="40" customWidth="1"/>
    <col min="5" max="5" width="5.7109375" style="40" customWidth="1"/>
    <col min="6" max="6" width="4.7109375" style="70" customWidth="1"/>
    <col min="7" max="7" width="5.7109375" style="50" customWidth="1"/>
    <col min="8" max="8" width="4.7109375" style="52" hidden="1" customWidth="1"/>
    <col min="9" max="10" width="4.7109375" style="50" hidden="1" customWidth="1"/>
    <col min="11" max="11" width="5.7109375" style="40" customWidth="1"/>
    <col min="12" max="12" width="13.7109375" style="40" customWidth="1"/>
    <col min="13" max="14" width="3.5703125" style="40" customWidth="1"/>
    <col min="15" max="16" width="4.7109375" style="40" customWidth="1"/>
    <col min="17" max="17" width="4.7109375" style="70" customWidth="1"/>
    <col min="18" max="18" width="5.7109375" style="50" customWidth="1"/>
    <col min="19" max="19" width="4.7109375" style="52" hidden="1" customWidth="1"/>
    <col min="20" max="21" width="4.7109375" style="50" hidden="1" customWidth="1"/>
    <col min="22" max="22" width="5.7109375" style="40" customWidth="1"/>
    <col min="23" max="23" width="5.5703125" style="40" customWidth="1"/>
    <col min="24" max="24" width="9.140625" style="26"/>
    <col min="25" max="25" width="9.140625" style="26" customWidth="1"/>
    <col min="26" max="26" width="5.7109375" style="58" customWidth="1"/>
    <col min="27" max="27" width="6.7109375" style="40" customWidth="1"/>
    <col min="28" max="28" width="6.7109375" style="40" hidden="1" customWidth="1"/>
    <col min="29" max="29" width="4.140625" style="40" hidden="1" customWidth="1"/>
    <col min="30" max="31" width="9.140625" style="40" hidden="1" customWidth="1"/>
    <col min="32" max="32" width="9.140625" style="74" customWidth="1"/>
    <col min="33" max="33" width="9.140625" style="40" hidden="1" customWidth="1"/>
    <col min="34" max="34" width="9.140625" customWidth="1"/>
    <col min="35" max="36" width="9.140625" style="40"/>
    <col min="37" max="37" width="6.7109375" style="40" customWidth="1"/>
    <col min="38" max="16384" width="9.140625" style="40"/>
  </cols>
  <sheetData>
    <row r="1" spans="1:37" ht="11.25" customHeight="1" thickBot="1" x14ac:dyDescent="0.25">
      <c r="A1" s="55" t="s">
        <v>372</v>
      </c>
      <c r="B1" s="55" t="s">
        <v>25</v>
      </c>
      <c r="C1" s="55" t="s">
        <v>26</v>
      </c>
      <c r="D1" s="55" t="s">
        <v>165</v>
      </c>
      <c r="E1" s="55" t="s">
        <v>166</v>
      </c>
      <c r="F1" s="56" t="s">
        <v>167</v>
      </c>
      <c r="G1" s="77" t="s">
        <v>107</v>
      </c>
      <c r="H1" s="57" t="s">
        <v>190</v>
      </c>
      <c r="I1" s="77" t="s">
        <v>191</v>
      </c>
      <c r="J1" s="83" t="s">
        <v>264</v>
      </c>
      <c r="K1" s="73">
        <f>(2430-SUM(B2:B18)-SUM(M2:M18))/2430</f>
        <v>0.26707818930041155</v>
      </c>
      <c r="L1" s="55" t="s">
        <v>39</v>
      </c>
      <c r="M1" s="55" t="s">
        <v>25</v>
      </c>
      <c r="N1" s="55" t="s">
        <v>26</v>
      </c>
      <c r="O1" s="55" t="s">
        <v>165</v>
      </c>
      <c r="P1" s="55" t="s">
        <v>166</v>
      </c>
      <c r="Q1" s="56" t="s">
        <v>167</v>
      </c>
      <c r="R1" s="77" t="s">
        <v>107</v>
      </c>
      <c r="S1" s="57" t="s">
        <v>190</v>
      </c>
      <c r="T1" s="77" t="s">
        <v>191</v>
      </c>
      <c r="U1" s="77"/>
      <c r="V1" s="55"/>
      <c r="X1" s="40" t="s">
        <v>42</v>
      </c>
      <c r="Y1" s="40" t="s">
        <v>175</v>
      </c>
      <c r="Z1" s="69" t="s">
        <v>157</v>
      </c>
      <c r="AA1" s="40" t="s">
        <v>173</v>
      </c>
      <c r="AB1" s="40" t="s">
        <v>174</v>
      </c>
      <c r="AC1" s="40" t="s">
        <v>189</v>
      </c>
      <c r="AD1" s="40" t="s">
        <v>86</v>
      </c>
      <c r="AE1" s="40" t="s">
        <v>190</v>
      </c>
      <c r="AF1" s="74" t="s">
        <v>192</v>
      </c>
      <c r="AG1" s="40" t="s">
        <v>191</v>
      </c>
      <c r="AH1" s="74" t="s">
        <v>193</v>
      </c>
      <c r="AI1" s="74" t="s">
        <v>194</v>
      </c>
      <c r="AJ1" s="40" t="s">
        <v>198</v>
      </c>
      <c r="AK1" s="40" t="s">
        <v>597</v>
      </c>
    </row>
    <row r="2" spans="1:37" ht="11.25" customHeight="1" x14ac:dyDescent="0.2">
      <c r="A2" s="59" t="s">
        <v>14</v>
      </c>
      <c r="B2" s="59">
        <v>68</v>
      </c>
      <c r="C2" s="59">
        <v>52</v>
      </c>
      <c r="D2" s="60">
        <f>B2/(B2+C2)</f>
        <v>0.56666666666666665</v>
      </c>
      <c r="E2" s="59">
        <f>($B$2-$C$2)/2-(B2-C2)/2</f>
        <v>0</v>
      </c>
      <c r="F2" s="60">
        <f>LOOKUP(A2,$X:$X,$Z:$Z)</f>
        <v>0.55968733677723737</v>
      </c>
      <c r="G2" s="78">
        <f>B2+(162-B2-C2)*F2</f>
        <v>91.506868144643974</v>
      </c>
      <c r="H2" s="78">
        <f>IF(C2&gt;162-MAX(B$2:B$6),0,IF(ISERR(1-BINOMDIST(AVERAGE(MAX(G$2:G$6),LARGE(G$2:G$6,2))-B2,162-B2-C2,F2,TRUE)),IF(G2=MAX(G$2:G$6),1,0),1-BINOMDIST(AVERAGE(MAX(G$2:G$6),LARGE(G$2:G$6,2))-B2,162-B2-C2,F2,TRUE)))</f>
        <v>0.62476543024702202</v>
      </c>
      <c r="I2" s="78">
        <f>IF(H2=1,0,IF(ISERR(1-BINOMDIST(AVERAGE(MAX(G$20:G$30),LARGE(G$20:G$30,2))-B2,162-B2-C2,F2,TRUE)),IF(G2=MAX(G$20:G$30),1,0),1-BINOMDIST(AVERAGE(MAX(G$20:G$30),LARGE(G$20:G$30,2))-B2,162-B2-C2,F2,TRUE)))</f>
        <v>0.73461822262274379</v>
      </c>
      <c r="J2" s="78">
        <f>IF(H2=1,0,IF(ISERR(1-BINOMDIST(AVERAGE(LARGE(G$20:G$30,2),LARGE(G$20:G$30,3))-B2,162-B2-C2,F2,TRUE)),IF(G2=LARGE(G$20:G$30,2),1,0),1-BINOMDIST(AVERAGE(LARGE(G$20:G$30,2),LARGE(G$20:G$30,3))-B2,162-B2-C2,F2,TRUE)))</f>
        <v>0.93965717425740314</v>
      </c>
      <c r="K2" s="62"/>
      <c r="L2" s="59" t="s">
        <v>82</v>
      </c>
      <c r="M2" s="59">
        <v>70</v>
      </c>
      <c r="N2" s="59">
        <v>48</v>
      </c>
      <c r="O2" s="60">
        <f>M2/(M2+N2)</f>
        <v>0.59322033898305082</v>
      </c>
      <c r="P2" s="59">
        <f>($M$2-$N$2)/2-(M2-N2)/2</f>
        <v>0</v>
      </c>
      <c r="Q2" s="60">
        <f>LOOKUP(L2,$X:$X,$Z:$Z)</f>
        <v>0.57595028857581776</v>
      </c>
      <c r="R2" s="78">
        <f>M2+(162-M2-N2)*Q2</f>
        <v>95.341812697335982</v>
      </c>
      <c r="S2" s="78">
        <f>IF(N2&gt;162-MAX(M$2:M$6),0,IF(ISERR(1-BINOMDIST(AVERAGE(MAX(R$2:R$6),LARGE(R$2:R$6,2))-M2,162-M2-N2,Q2,TRUE)),IF(R2=MAX(R$2:R$6),1,0),1-BINOMDIST(AVERAGE(MAX(R$2:R$6),LARGE(R$2:R$6,2))-M2,162-M2-N2,Q2,TRUE)))</f>
        <v>0.96186500227887572</v>
      </c>
      <c r="T2" s="78">
        <f>IF(S2=1,0,IF(ISERR(1-BINOMDIST(AVERAGE(MAX(R$20:R$32),LARGE(R$20:R$32,2))-M2,162-M2-N2,Q2,TRUE)),IF(R2=MAX(R$20:R$32),1,0),1-BINOMDIST(AVERAGE(MAX(R$20:R$32),LARGE(R$20:R$32,2))-M2,162-M2-N2,Q2,TRUE)))</f>
        <v>0.99127940900876632</v>
      </c>
      <c r="U2" s="78">
        <f>IF(S2=1,0,IF(ISERR(1-BINOMDIST(AVERAGE(LARGE(R$20:R$30,2),LARGE(R$20:R$30,3))-M2,162-M2-N2,Q2,TRUE)),IF(R2=LARGE(R$20:R$30,2),1,0),1-BINOMDIST(AVERAGE(LARGE(R$20:R$30,2),LARGE(R$20:R$30,3))-M2,162-M2-N2,Q2,TRUE)))</f>
        <v>0.99950486680430783</v>
      </c>
      <c r="V2" s="62"/>
      <c r="X2" s="26" t="s">
        <v>34</v>
      </c>
      <c r="Y2" s="26" t="s">
        <v>49</v>
      </c>
      <c r="Z2" s="58">
        <f t="shared" ref="Z2:Z31" si="0">AJ2/162</f>
        <v>0.45930963736565311</v>
      </c>
      <c r="AA2" s="44">
        <f>Breakdown!V19</f>
        <v>74.408161253235804</v>
      </c>
      <c r="AB2" s="44">
        <f>SUMIF([1]Teams!$I$1:$I$65536,Y2,[1]Teams!$L$1:$L$65536)</f>
        <v>78.200661291393743</v>
      </c>
      <c r="AC2" s="50" t="str">
        <f t="shared" ref="AC2:AC11" si="1">LEFT(AD2,1)</f>
        <v>N</v>
      </c>
      <c r="AD2" s="50" t="s">
        <v>101</v>
      </c>
      <c r="AE2" s="50">
        <f t="shared" ref="AE2:AE31" si="2">IF(ISERR(SUMIF(A:A,X2,H:H)+SUMIF(L:L,X2,S:S)),0,SUMIF(A:A,X2,H:H)+SUMIF(L:L,X2,S:S))</f>
        <v>2.886579864025407E-15</v>
      </c>
      <c r="AF2" s="75">
        <f t="shared" ref="AF2:AF31" si="3">IF(ISERR(AE2/SUMIF(AD:AD,AD2,AE:AE)),0,AE2/SUMIF(AD:AD,AD2,AE:AE))</f>
        <v>2.7641125621070986E-15</v>
      </c>
      <c r="AG2" s="50">
        <f t="shared" ref="AG2:AG31" si="4">IF(ISERR((SUMIF(A:A,X2,I:I)+SUMIF(A:A,X2,J:J)+SUMIF(L:L,X2,T:T)+SUMIF(L:L,X2,U:U))*(1-AF2)),0,SUMIF(A:A,X2,I:I)+SUMIF(A:A,X2,J:J)+SUMIF(L:L,X2,T:T)+SUMIF(L:L,X2,U:U))*(1-AF2)</f>
        <v>3.5417262778114533E-7</v>
      </c>
      <c r="AH2" s="75">
        <f t="shared" ref="AH2:AH31" si="5">AG2/SUMIF(AC:AC,AC2,AG:AG)</f>
        <v>8.7669336017190153E-8</v>
      </c>
      <c r="AI2" s="75">
        <f t="shared" ref="AI2:AI31" si="6">AF2+AH2</f>
        <v>8.7669338781302712E-8</v>
      </c>
      <c r="AJ2" s="50">
        <f t="shared" ref="AJ2:AJ31" si="7">AVERAGE(AA2,AA2)</f>
        <v>74.408161253235804</v>
      </c>
      <c r="AK2" s="50">
        <f t="shared" ref="AK2:AK31" si="8">BINOMDIST(97,162,AA2/162,TRUE)-BINOMDIST(87,162,AA2/162,TRUE)</f>
        <v>1.9536018075229644E-2</v>
      </c>
    </row>
    <row r="3" spans="1:37" ht="11.25" customHeight="1" x14ac:dyDescent="0.2">
      <c r="A3" s="115" t="s">
        <v>11</v>
      </c>
      <c r="B3" s="115">
        <v>66</v>
      </c>
      <c r="C3" s="115">
        <v>52</v>
      </c>
      <c r="D3" s="116">
        <f>B3/(B3+C3)</f>
        <v>0.55932203389830504</v>
      </c>
      <c r="E3" s="115">
        <f>($B$2-$C$2)/2-(B3-C3)/2</f>
        <v>1</v>
      </c>
      <c r="F3" s="116">
        <f>LOOKUP(A3,$X:$X,$Z:$Z)</f>
        <v>0.5451657475868219</v>
      </c>
      <c r="G3" s="117">
        <f>B3+(162-B3-C3)*F3</f>
        <v>89.987292893820168</v>
      </c>
      <c r="H3" s="117">
        <f>IF(C3&gt;162-MAX(B$2:B$6),0,IF(ISERR(1-BINOMDIST(AVERAGE(MAX(G$2:G$6),LARGE(G$2:G$6,2))-B3,162-B3-C3,F3,TRUE)),IF(G3=MAX(G$2:G$6),1,0),1-BINOMDIST(AVERAGE(MAX(G$2:G$6),LARGE(G$2:G$6,2))-B3,162-B3-C3,F3,TRUE)))</f>
        <v>0.44021398847766946</v>
      </c>
      <c r="I3" s="117">
        <f>IF(H3=1,0,IF(ISERR(1-BINOMDIST(AVERAGE(MAX(G$20:G$30),LARGE(G$20:G$30,2))-B3,162-B3-C3,F3,TRUE)),IF(G3=MAX(G$20:G$30),1,0),1-BINOMDIST(AVERAGE(MAX(G$20:G$30),LARGE(G$20:G$30,2))-B3,162-B3-C3,F3,TRUE)))</f>
        <v>0.56030701653900894</v>
      </c>
      <c r="J3" s="117">
        <f>IF(H3=1,0,IF(ISERR(1-BINOMDIST(AVERAGE(LARGE(G$20:G$30,2),LARGE(G$20:G$30,3))-B3,162-B3-C3,F3,TRUE)),IF(G3=LARGE(G$20:G$30,2),1,0),1-BINOMDIST(AVERAGE(LARGE(G$20:G$30,2),LARGE(G$20:G$30,3))-B3,162-B3-C3,F3,TRUE)))</f>
        <v>0.8543959347118244</v>
      </c>
      <c r="K3" s="62"/>
      <c r="L3" s="59" t="s">
        <v>265</v>
      </c>
      <c r="M3" s="59">
        <v>62</v>
      </c>
      <c r="N3" s="59">
        <v>57</v>
      </c>
      <c r="O3" s="60">
        <f>M3/(M3+N3)</f>
        <v>0.52100840336134457</v>
      </c>
      <c r="P3" s="59">
        <f>($M$2-$N$2)/2-(M3-N3)/2</f>
        <v>8.5</v>
      </c>
      <c r="Q3" s="60">
        <f>LOOKUP(L3,$X:$X,$Z:$Z)</f>
        <v>0.48954807572492293</v>
      </c>
      <c r="R3" s="78">
        <f>M3+(162-M3-N3)*Q3</f>
        <v>83.050567256171689</v>
      </c>
      <c r="S3" s="78">
        <f>IF(N3&gt;162-MAX(M$2:M$6),0,IF(ISERR(1-BINOMDIST(AVERAGE(MAX(R$2:R$6),LARGE(R$2:R$6,2))-M3,162-M3-N3,Q3,TRUE)),IF(R3=MAX(R$2:R$6),1,0),1-BINOMDIST(AVERAGE(MAX(R$2:R$6),LARGE(R$2:R$6,2))-M3,162-M3-N3,Q3,TRUE)))</f>
        <v>2.4104595514041538E-2</v>
      </c>
      <c r="T3" s="78">
        <f>IF(S3=1,0,IF(ISERR(1-BINOMDIST(AVERAGE(MAX(R$20:R$32),LARGE(R$20:R$32,2))-M3,162-M3-N3,Q3,TRUE)),IF(R3=MAX(R$20:R$32),1,0),1-BINOMDIST(AVERAGE(MAX(R$20:R$32),LARGE(R$20:R$32,2))-M3,162-M3-N3,Q3,TRUE)))</f>
        <v>8.7132520160527527E-2</v>
      </c>
      <c r="U3" s="78">
        <f>IF(S3=1,0,IF(ISERR(1-BINOMDIST(AVERAGE(LARGE(R$20:R$30,2),LARGE(R$20:R$30,3))-M3,162-M3-N3,Q3,TRUE)),IF(R3=LARGE(R$20:R$30,2),1,0),1-BINOMDIST(AVERAGE(LARGE(R$20:R$30,2),LARGE(R$20:R$30,3))-M3,162-M3-N3,Q3,TRUE)))</f>
        <v>0.3291295961013655</v>
      </c>
      <c r="V3" s="63"/>
      <c r="X3" s="26" t="s">
        <v>23</v>
      </c>
      <c r="Y3" s="26" t="s">
        <v>58</v>
      </c>
      <c r="Z3" s="58">
        <f t="shared" si="0"/>
        <v>0.40785471306319726</v>
      </c>
      <c r="AA3" s="44">
        <f>Breakdown!V20</f>
        <v>66.07246351623796</v>
      </c>
      <c r="AB3" s="44">
        <f>SUMIF([1]Teams!$I$1:$I$65536,Y3,[1]Teams!$L$1:$L$65536)</f>
        <v>64.788422329279868</v>
      </c>
      <c r="AC3" s="50" t="str">
        <f t="shared" si="1"/>
        <v>N</v>
      </c>
      <c r="AD3" s="50" t="s">
        <v>90</v>
      </c>
      <c r="AE3" s="50">
        <f t="shared" si="2"/>
        <v>0</v>
      </c>
      <c r="AF3" s="75">
        <f t="shared" si="3"/>
        <v>0</v>
      </c>
      <c r="AG3" s="50">
        <f t="shared" si="4"/>
        <v>3.5083047578154947E-14</v>
      </c>
      <c r="AH3" s="75">
        <f t="shared" si="5"/>
        <v>8.6842043833407528E-15</v>
      </c>
      <c r="AI3" s="75">
        <f t="shared" si="6"/>
        <v>8.6842043833407528E-15</v>
      </c>
      <c r="AJ3" s="50">
        <f t="shared" si="7"/>
        <v>66.07246351623796</v>
      </c>
      <c r="AK3" s="50">
        <f t="shared" si="8"/>
        <v>3.4575924277113756E-4</v>
      </c>
    </row>
    <row r="4" spans="1:37" ht="11.25" customHeight="1" x14ac:dyDescent="0.2">
      <c r="A4" s="59" t="s">
        <v>7</v>
      </c>
      <c r="B4" s="59">
        <v>66</v>
      </c>
      <c r="C4" s="59">
        <v>52</v>
      </c>
      <c r="D4" s="60">
        <f>B4/(B4+C4)</f>
        <v>0.55932203389830504</v>
      </c>
      <c r="E4" s="59">
        <f>($B$2-$C$2)/2-(B4-C4)/2</f>
        <v>1</v>
      </c>
      <c r="F4" s="60">
        <f>LOOKUP(A4,$X:$X,$Z:$Z)</f>
        <v>0.50586254250843721</v>
      </c>
      <c r="G4" s="78">
        <f>B4+(162-B4-C4)*F4</f>
        <v>88.257951870371244</v>
      </c>
      <c r="H4" s="78">
        <f>IF(C4&gt;162-MAX(B$2:B$6),0,IF(ISERR(1-BINOMDIST(AVERAGE(MAX(G$2:G$6),LARGE(G$2:G$6,2))-B4,162-B4-C4,F4,TRUE)),IF(G4=MAX(G$2:G$6),1,0),1-BINOMDIST(AVERAGE(MAX(G$2:G$6),LARGE(G$2:G$6,2))-B4,162-B4-C4,F4,TRUE)))</f>
        <v>0.24984246969631407</v>
      </c>
      <c r="I4" s="78">
        <f>IF(H4=1,0,IF(ISERR(1-BINOMDIST(AVERAGE(MAX(G$20:G$30),LARGE(G$20:G$30,2))-B4,162-B4-C4,F4,TRUE)),IF(G4=MAX(G$20:G$30),1,0),1-BINOMDIST(AVERAGE(MAX(G$20:G$30),LARGE(G$20:G$30,2))-B4,162-B4-C4,F4,TRUE)))</f>
        <v>0.35443607330568438</v>
      </c>
      <c r="J4" s="78">
        <f>IF(H4=1,0,IF(ISERR(1-BINOMDIST(AVERAGE(LARGE(G$20:G$30,2),LARGE(G$20:G$30,3))-B4,162-B4-C4,F4,TRUE)),IF(G4=LARGE(G$20:G$30,2),1,0),1-BINOMDIST(AVERAGE(LARGE(G$20:G$30,2),LARGE(G$20:G$30,3))-B4,162-B4-C4,F4,TRUE)))</f>
        <v>0.70185872115286485</v>
      </c>
      <c r="K4" s="62"/>
      <c r="L4" s="59" t="s">
        <v>672</v>
      </c>
      <c r="M4" s="59">
        <v>60</v>
      </c>
      <c r="N4" s="59">
        <v>59</v>
      </c>
      <c r="O4" s="60">
        <f>M4/(M4+N4)</f>
        <v>0.50420168067226889</v>
      </c>
      <c r="P4" s="59">
        <f>($M$2-$N$2)/2-(M4-N4)/2</f>
        <v>10.5</v>
      </c>
      <c r="Q4" s="60">
        <f>LOOKUP(L4,$X:$X,$Z:$Z)</f>
        <v>0.52811558323952101</v>
      </c>
      <c r="R4" s="78">
        <f>M4+(162-M4-N4)*Q4</f>
        <v>82.708970079299405</v>
      </c>
      <c r="S4" s="78">
        <f>IF(N4&gt;162-MAX(M$2:M$6),0,IF(ISERR(1-BINOMDIST(AVERAGE(MAX(R$2:R$6),LARGE(R$2:R$6,2))-M4,162-M4-N4,Q4,TRUE)),IF(R4=MAX(R$2:R$6),1,0),1-BINOMDIST(AVERAGE(MAX(R$2:R$6),LARGE(R$2:R$6,2))-M4,162-M4-N4,Q4,TRUE)))</f>
        <v>1.7933771488479966E-2</v>
      </c>
      <c r="T4" s="78">
        <f>IF(S4=1,0,IF(ISERR(1-BINOMDIST(AVERAGE(MAX(R$20:R$32),LARGE(R$20:R$32,2))-M4,162-M4-N4,Q4,TRUE)),IF(R4=MAX(R$20:R$32),1,0),1-BINOMDIST(AVERAGE(MAX(R$20:R$32),LARGE(R$20:R$32,2))-M4,162-M4-N4,Q4,TRUE)))</f>
        <v>7.0754051160301867E-2</v>
      </c>
      <c r="U4" s="78">
        <f>IF(S4=1,0,IF(ISERR(1-BINOMDIST(AVERAGE(LARGE(R$20:R$30,2),LARGE(R$20:R$30,3))-M4,162-M4-N4,Q4,TRUE)),IF(R4=LARGE(R$20:R$30,2),1,0),1-BINOMDIST(AVERAGE(LARGE(R$20:R$30,2),LARGE(R$20:R$30,3))-M4,162-M4-N4,Q4,TRUE)))</f>
        <v>0.29311553758717523</v>
      </c>
      <c r="V4" s="63"/>
      <c r="X4" s="26" t="s">
        <v>7</v>
      </c>
      <c r="Y4" s="26" t="s">
        <v>62</v>
      </c>
      <c r="Z4" s="58">
        <f t="shared" si="0"/>
        <v>0.50586254250843721</v>
      </c>
      <c r="AA4" s="44">
        <f>Breakdown!V2</f>
        <v>81.949731886366834</v>
      </c>
      <c r="AB4" s="44">
        <f>SUMIF([1]Teams!$I$1:$I$65536,Y4,[1]Teams!$L$1:$L$65536)</f>
        <v>79.704082646574847</v>
      </c>
      <c r="AC4" s="50" t="str">
        <f t="shared" si="1"/>
        <v>A</v>
      </c>
      <c r="AD4" s="50" t="s">
        <v>87</v>
      </c>
      <c r="AE4" s="50">
        <f t="shared" si="2"/>
        <v>0.24984246969631407</v>
      </c>
      <c r="AF4" s="75">
        <f t="shared" si="3"/>
        <v>0.18964369215973781</v>
      </c>
      <c r="AG4" s="50">
        <f t="shared" si="4"/>
        <v>0.85597514962831867</v>
      </c>
      <c r="AH4" s="75">
        <f t="shared" si="5"/>
        <v>0.19484133014017124</v>
      </c>
      <c r="AI4" s="75">
        <f t="shared" si="6"/>
        <v>0.38448502229990905</v>
      </c>
      <c r="AJ4" s="50">
        <f t="shared" si="7"/>
        <v>81.949731886366834</v>
      </c>
      <c r="AK4" s="50">
        <f t="shared" si="8"/>
        <v>0.18448786837997722</v>
      </c>
    </row>
    <row r="5" spans="1:37" ht="11.25" customHeight="1" x14ac:dyDescent="0.2">
      <c r="A5" s="59" t="s">
        <v>671</v>
      </c>
      <c r="B5" s="59">
        <v>61</v>
      </c>
      <c r="C5" s="59">
        <v>58</v>
      </c>
      <c r="D5" s="60">
        <f>B5/(B5+C5)</f>
        <v>0.51260504201680668</v>
      </c>
      <c r="E5" s="59">
        <f>($B$2-$C$2)/2-(B5-C5)/2</f>
        <v>6.5</v>
      </c>
      <c r="F5" s="60">
        <f>LOOKUP(A5,$X:$X,$Z:$Z)</f>
        <v>0.47484050424270907</v>
      </c>
      <c r="G5" s="78">
        <f>B5+(162-B5-C5)*F5</f>
        <v>81.418141682436499</v>
      </c>
      <c r="H5" s="78">
        <f>IF(C5&gt;162-MAX(B$2:B$6),0,IF(ISERR(1-BINOMDIST(AVERAGE(MAX(G$2:G$6),LARGE(G$2:G$6,2))-B5,162-B5-C5,F5,TRUE)),IF(G5=MAX(G$2:G$6),1,0),1-BINOMDIST(AVERAGE(MAX(G$2:G$6),LARGE(G$2:G$6,2))-B5,162-B5-C5,F5,TRUE)))</f>
        <v>2.6090623936450008E-3</v>
      </c>
      <c r="I5" s="78">
        <f>IF(H5=1,0,IF(ISERR(1-BINOMDIST(AVERAGE(MAX(G$20:G$30),LARGE(G$20:G$30,2))-B5,162-B5-C5,F5,TRUE)),IF(G5=MAX(G$20:G$30),1,0),1-BINOMDIST(AVERAGE(MAX(G$20:G$30),LARGE(G$20:G$30,2))-B5,162-B5-C5,F5,TRUE)))</f>
        <v>6.573317399748202E-3</v>
      </c>
      <c r="J5" s="78">
        <f>IF(H5=1,0,IF(ISERR(1-BINOMDIST(AVERAGE(LARGE(G$20:G$30,2),LARGE(G$20:G$30,3))-B5,162-B5-C5,F5,TRUE)),IF(G5=LARGE(G$20:G$30,2),1,0),1-BINOMDIST(AVERAGE(LARGE(G$20:G$30,2),LARGE(G$20:G$30,3))-B5,162-B5-C5,F5,TRUE)))</f>
        <v>6.0272557416786832E-2</v>
      </c>
      <c r="K5" s="62"/>
      <c r="L5" s="59" t="s">
        <v>24</v>
      </c>
      <c r="M5" s="59">
        <v>56</v>
      </c>
      <c r="N5" s="59">
        <v>64</v>
      </c>
      <c r="O5" s="60">
        <f>M5/(M5+N5)</f>
        <v>0.46666666666666667</v>
      </c>
      <c r="P5" s="59">
        <f>($M$2-$N$2)/2-(M5-N5)/2</f>
        <v>15</v>
      </c>
      <c r="Q5" s="60">
        <f>LOOKUP(L5,$X:$X,$Z:$Z)</f>
        <v>0.41838803634417393</v>
      </c>
      <c r="R5" s="78">
        <f>M5+(162-M5-N5)*Q5</f>
        <v>73.572297526455301</v>
      </c>
      <c r="S5" s="78">
        <f>IF(N5&gt;162-MAX(M$2:M$6),0,IF(ISERR(1-BINOMDIST(AVERAGE(MAX(R$2:R$6),LARGE(R$2:R$6,2))-M5,162-M5-N5,Q5,TRUE)),IF(R5=MAX(R$2:R$6),1,0),1-BINOMDIST(AVERAGE(MAX(R$2:R$6),LARGE(R$2:R$6,2))-M5,162-M5-N5,Q5,TRUE)))</f>
        <v>2.5028818861905222E-7</v>
      </c>
      <c r="T5" s="78">
        <f>IF(S5=1,0,IF(ISERR(1-BINOMDIST(AVERAGE(MAX(R$20:R$32),LARGE(R$20:R$32,2))-M5,162-M5-N5,Q5,TRUE)),IF(R5=MAX(R$20:R$32),1,0),1-BINOMDIST(AVERAGE(MAX(R$20:R$32),LARGE(R$20:R$32,2))-M5,162-M5-N5,Q5,TRUE)))</f>
        <v>6.4198723326303053E-6</v>
      </c>
      <c r="U5" s="78">
        <f>IF(S5=1,0,IF(ISERR(1-BINOMDIST(AVERAGE(LARGE(R$20:R$30,2),LARGE(R$20:R$30,3))-M5,162-M5-N5,Q5,TRUE)),IF(R5=LARGE(R$20:R$30,2),1,0),1-BINOMDIST(AVERAGE(LARGE(R$20:R$30,2),LARGE(R$20:R$30,3))-M5,162-M5-N5,Q5,TRUE)))</f>
        <v>3.3645573871865508E-4</v>
      </c>
      <c r="V5" s="63"/>
      <c r="X5" s="26" t="s">
        <v>11</v>
      </c>
      <c r="Y5" s="26" t="s">
        <v>63</v>
      </c>
      <c r="Z5" s="58">
        <f t="shared" si="0"/>
        <v>0.5451657475868219</v>
      </c>
      <c r="AA5" s="44">
        <f>Breakdown!V3</f>
        <v>88.316851109065141</v>
      </c>
      <c r="AB5" s="44">
        <f>SUMIF([1]Teams!$I$1:$I$65536,Y5,[1]Teams!$L$1:$L$65536)</f>
        <v>88.318524755901976</v>
      </c>
      <c r="AC5" s="50" t="str">
        <f t="shared" si="1"/>
        <v>A</v>
      </c>
      <c r="AD5" s="50" t="s">
        <v>87</v>
      </c>
      <c r="AE5" s="50">
        <f t="shared" si="2"/>
        <v>0.44021398847766946</v>
      </c>
      <c r="AF5" s="75">
        <f t="shared" si="3"/>
        <v>0.33414577680385921</v>
      </c>
      <c r="AG5" s="50">
        <f t="shared" si="4"/>
        <v>0.94198593465841152</v>
      </c>
      <c r="AH5" s="75">
        <f t="shared" si="5"/>
        <v>0.21441953374683023</v>
      </c>
      <c r="AI5" s="75">
        <f t="shared" si="6"/>
        <v>0.54856531055068947</v>
      </c>
      <c r="AJ5" s="50">
        <f t="shared" si="7"/>
        <v>88.316851109065141</v>
      </c>
      <c r="AK5" s="50">
        <f t="shared" si="8"/>
        <v>0.47897986571487583</v>
      </c>
    </row>
    <row r="6" spans="1:37" ht="11.25" customHeight="1" thickBot="1" x14ac:dyDescent="0.25">
      <c r="A6" s="59" t="s">
        <v>13</v>
      </c>
      <c r="B6" s="59">
        <v>49</v>
      </c>
      <c r="C6" s="59">
        <v>69</v>
      </c>
      <c r="D6" s="60">
        <f>B6/(B6+C6)</f>
        <v>0.4152542372881356</v>
      </c>
      <c r="E6" s="59">
        <f>($B$2-$C$2)/2-(B6-C6)/2</f>
        <v>18</v>
      </c>
      <c r="F6" s="60">
        <f>LOOKUP(A6,$X:$X,$Z:$Z)</f>
        <v>0.5067688653085205</v>
      </c>
      <c r="G6" s="78">
        <f>B6+(162-B6-C6)*F6</f>
        <v>71.2978300735749</v>
      </c>
      <c r="H6" s="78">
        <f>IF(C6&gt;162-MAX(B$2:B$6),0,IF(ISERR(1-BINOMDIST(AVERAGE(MAX(G$2:G$6),LARGE(G$2:G$6,2))-B6,162-B6-C6,F6,TRUE)),IF(G6=MAX(G$2:G$6),1,0),1-BINOMDIST(AVERAGE(MAX(G$2:G$6),LARGE(G$2:G$6,2))-B6,162-B6-C6,F6,TRUE)))</f>
        <v>9.6548324890477488E-11</v>
      </c>
      <c r="I6" s="78">
        <f>IF(H6=1,0,IF(ISERR(1-BINOMDIST(AVERAGE(MAX(G$20:G$30),LARGE(G$20:G$30,2))-B6,162-B6-C6,F6,TRUE)),IF(G6=MAX(G$20:G$30),1,0),1-BINOMDIST(AVERAGE(MAX(G$20:G$30),LARGE(G$20:G$30,2))-B6,162-B6-C6,F6,TRUE)))</f>
        <v>1.3507793772404852E-9</v>
      </c>
      <c r="J6" s="78">
        <f>IF(H6=1,0,IF(ISERR(1-BINOMDIST(AVERAGE(LARGE(G$20:G$30,2),LARGE(G$20:G$30,3))-B6,162-B6-C6,F6,TRUE)),IF(G6=LARGE(G$20:G$30,2),1,0),1-BINOMDIST(AVERAGE(LARGE(G$20:G$30,2),LARGE(G$20:G$30,3))-B6,162-B6-C6,F6,TRUE)))</f>
        <v>7.2763731240321761E-7</v>
      </c>
      <c r="K6" s="62"/>
      <c r="L6" s="59" t="s">
        <v>23</v>
      </c>
      <c r="M6" s="59">
        <v>44</v>
      </c>
      <c r="N6" s="59">
        <v>75</v>
      </c>
      <c r="O6" s="60">
        <f>M6/(M6+N6)</f>
        <v>0.36974789915966388</v>
      </c>
      <c r="P6" s="59">
        <f>($M$2-$N$2)/2-(M6-N6)/2</f>
        <v>26.5</v>
      </c>
      <c r="Q6" s="60">
        <f>LOOKUP(L6,$X:$X,$Z:$Z)</f>
        <v>0.40785471306319726</v>
      </c>
      <c r="R6" s="78">
        <f>M6+(162-M6-N6)*Q6</f>
        <v>61.537752661717484</v>
      </c>
      <c r="S6" s="78">
        <f>IF(N6&gt;162-MAX(M$2:M$6),0,IF(ISERR(1-BINOMDIST(AVERAGE(MAX(R$2:R$6),LARGE(R$2:R$6,2))-M6,162-M6-N6,Q6,TRUE)),IF(R6=MAX(R$2:R$6),1,0),1-BINOMDIST(AVERAGE(MAX(R$2:R$6),LARGE(R$2:R$6,2))-M6,162-M6-N6,Q6,TRUE)))</f>
        <v>0</v>
      </c>
      <c r="T6" s="78">
        <f>IF(S6=1,0,IF(ISERR(1-BINOMDIST(AVERAGE(MAX(R$20:R$32),LARGE(R$20:R$32,2))-M6,162-M6-N6,Q6,TRUE)),IF(R6=MAX(R$20:R$32),1,0),1-BINOMDIST(AVERAGE(MAX(R$20:R$32),LARGE(R$20:R$32,2))-M6,162-M6-N6,Q6,TRUE)))</f>
        <v>0</v>
      </c>
      <c r="U6" s="78">
        <f>IF(S6=1,0,IF(ISERR(1-BINOMDIST(AVERAGE(LARGE(R$20:R$30,2),LARGE(R$20:R$30,3))-M6,162-M6-N6,Q6,TRUE)),IF(R6=LARGE(R$20:R$30,2),1,0),1-BINOMDIST(AVERAGE(LARGE(R$20:R$30,2),LARGE(R$20:R$30,3))-M6,162-M6-N6,Q6,TRUE)))</f>
        <v>3.5083047578154947E-14</v>
      </c>
      <c r="V6" s="63"/>
      <c r="X6" s="26" t="s">
        <v>675</v>
      </c>
      <c r="Y6" s="26" t="s">
        <v>656</v>
      </c>
      <c r="Z6" s="58">
        <f t="shared" si="0"/>
        <v>0.46255629608725451</v>
      </c>
      <c r="AA6" s="44">
        <f>Breakdown!V4</f>
        <v>74.934119966135228</v>
      </c>
      <c r="AB6" s="44">
        <f>SUMIF([1]Teams!$I$1:$I$65536,Y6,[1]Teams!$L$1:$L$65536)</f>
        <v>73.670244485546903</v>
      </c>
      <c r="AC6" s="50" t="str">
        <f t="shared" si="1"/>
        <v>A</v>
      </c>
      <c r="AD6" s="50" t="s">
        <v>88</v>
      </c>
      <c r="AE6" s="50">
        <f t="shared" si="2"/>
        <v>2.6978535049182462E-5</v>
      </c>
      <c r="AF6" s="75">
        <f t="shared" si="3"/>
        <v>2.7608531588189057E-5</v>
      </c>
      <c r="AG6" s="50">
        <f t="shared" si="4"/>
        <v>1.0397642336282388E-3</v>
      </c>
      <c r="AH6" s="75">
        <f t="shared" si="5"/>
        <v>2.3667631753126244E-4</v>
      </c>
      <c r="AI6" s="75">
        <f t="shared" si="6"/>
        <v>2.642848491194515E-4</v>
      </c>
      <c r="AJ6" s="50">
        <f t="shared" si="7"/>
        <v>74.934119966135228</v>
      </c>
      <c r="AK6" s="50">
        <f t="shared" si="8"/>
        <v>2.3812291470695635E-2</v>
      </c>
    </row>
    <row r="7" spans="1:37" ht="11.25" customHeight="1" thickBot="1" x14ac:dyDescent="0.25">
      <c r="A7" s="64" t="s">
        <v>27</v>
      </c>
      <c r="B7" s="55" t="s">
        <v>25</v>
      </c>
      <c r="C7" s="55" t="s">
        <v>26</v>
      </c>
      <c r="D7" s="65" t="s">
        <v>165</v>
      </c>
      <c r="E7" s="55" t="s">
        <v>166</v>
      </c>
      <c r="F7" s="56" t="s">
        <v>167</v>
      </c>
      <c r="G7" s="77" t="s">
        <v>107</v>
      </c>
      <c r="H7" s="77" t="s">
        <v>190</v>
      </c>
      <c r="I7" s="77" t="s">
        <v>191</v>
      </c>
      <c r="J7" s="77"/>
      <c r="K7" s="55"/>
      <c r="L7" s="55" t="s">
        <v>40</v>
      </c>
      <c r="M7" s="55" t="s">
        <v>25</v>
      </c>
      <c r="N7" s="55" t="s">
        <v>26</v>
      </c>
      <c r="O7" s="65" t="s">
        <v>165</v>
      </c>
      <c r="P7" s="55" t="s">
        <v>166</v>
      </c>
      <c r="Q7" s="56" t="s">
        <v>167</v>
      </c>
      <c r="R7" s="77" t="s">
        <v>107</v>
      </c>
      <c r="S7" s="77" t="s">
        <v>190</v>
      </c>
      <c r="T7" s="77" t="s">
        <v>191</v>
      </c>
      <c r="U7" s="77"/>
      <c r="V7" s="55"/>
      <c r="X7" s="26" t="s">
        <v>674</v>
      </c>
      <c r="Y7" s="26" t="s">
        <v>657</v>
      </c>
      <c r="Z7" s="58">
        <f t="shared" si="0"/>
        <v>0.61204354768747937</v>
      </c>
      <c r="AA7" s="44">
        <f>Breakdown!V21</f>
        <v>99.151054725371651</v>
      </c>
      <c r="AB7" s="44">
        <f>SUMIF([1]Teams!$I$1:$I$65536,Y7,[1]Teams!$L$1:$L$65536)</f>
        <v>99.870764892760022</v>
      </c>
      <c r="AC7" s="50" t="str">
        <f t="shared" si="1"/>
        <v>N</v>
      </c>
      <c r="AD7" s="50" t="s">
        <v>91</v>
      </c>
      <c r="AE7" s="50">
        <f t="shared" si="2"/>
        <v>0.99492997867085375</v>
      </c>
      <c r="AF7" s="75">
        <f t="shared" si="3"/>
        <v>0.99369782356578451</v>
      </c>
      <c r="AG7" s="50">
        <f t="shared" si="4"/>
        <v>1.2604319808135263E-2</v>
      </c>
      <c r="AH7" s="75">
        <f t="shared" si="5"/>
        <v>3.1199823528156975E-3</v>
      </c>
      <c r="AI7" s="75">
        <f t="shared" si="6"/>
        <v>0.99681780591860025</v>
      </c>
      <c r="AJ7" s="50">
        <f t="shared" si="7"/>
        <v>99.151054725371651</v>
      </c>
      <c r="AK7" s="50">
        <f t="shared" si="8"/>
        <v>0.36192018490805505</v>
      </c>
    </row>
    <row r="8" spans="1:37" ht="11.25" customHeight="1" x14ac:dyDescent="0.2">
      <c r="A8" s="59" t="s">
        <v>16</v>
      </c>
      <c r="B8" s="59">
        <v>68</v>
      </c>
      <c r="C8" s="59">
        <v>49</v>
      </c>
      <c r="D8" s="60">
        <f>B8/(B8+C8)</f>
        <v>0.58119658119658124</v>
      </c>
      <c r="E8" s="59">
        <f>($B$8-$C$8)/2-(B8-C8)/2</f>
        <v>0</v>
      </c>
      <c r="F8" s="60">
        <f>LOOKUP(A8,$X:$X,$Z:$Z)</f>
        <v>0.58270250609445684</v>
      </c>
      <c r="G8" s="78">
        <f>B8+(162-B8-C8)*F8</f>
        <v>94.221612774250559</v>
      </c>
      <c r="H8" s="78">
        <f>IF(C8&gt;162-MAX(B$8:B$12),0,IF(ISERR(1-BINOMDIST(AVERAGE(MAX(G$8:G$12),LARGE(G$8:G$12,2))-B8,162-B8-C8,F8,TRUE)),IF(G8=MAX(G$8:G$12),1,0),1-BINOMDIST(AVERAGE(MAX(G$8:G$12),LARGE(G$8:G$12,2))-B8,162-B8-C8,F8,TRUE)))</f>
        <v>0.92243389443129409</v>
      </c>
      <c r="I8" s="78">
        <f>IF(H8=1,0,IF(ISERR(1-BINOMDIST(AVERAGE(MAX(G$20:G$30),LARGE(G$20:G$30,2))-B8,162-B8-C8,F8,TRUE)),IF(G8=MAX(G$20:G$30),1,0),1-BINOMDIST(AVERAGE(MAX(G$20:G$30),LARGE(G$20:G$30,2))-B8,162-B8-C8,F8,TRUE)))</f>
        <v>0.92243389443129409</v>
      </c>
      <c r="J8" s="78">
        <f>IF(H8=1,0,IF(ISERR(1-BINOMDIST(AVERAGE(LARGE(G$20:G$30,2),LARGE(G$20:G$30,3))-B8,162-B8-C8,F8,TRUE)),IF(G8=LARGE(G$20:G$30,2),1,0),1-BINOMDIST(AVERAGE(LARGE(G$20:G$30,2),LARGE(G$20:G$30,3))-B8,162-B8-C8,F8,TRUE)))</f>
        <v>0.98974162158393952</v>
      </c>
      <c r="K8" s="62"/>
      <c r="L8" s="59" t="s">
        <v>674</v>
      </c>
      <c r="M8" s="59">
        <v>75</v>
      </c>
      <c r="N8" s="59">
        <v>43</v>
      </c>
      <c r="O8" s="60">
        <f>M8/(M8+N8)</f>
        <v>0.63559322033898302</v>
      </c>
      <c r="P8" s="59">
        <f>($M$8-$N$8)/2-(M8-N8)/2</f>
        <v>0</v>
      </c>
      <c r="Q8" s="60">
        <f>LOOKUP(L8,$X:$X,$Z:$Z)</f>
        <v>0.61204354768747937</v>
      </c>
      <c r="R8" s="78">
        <f>M8+(162-M8-N8)*Q8</f>
        <v>101.92991609824909</v>
      </c>
      <c r="S8" s="78">
        <f>IF(N8&gt;162-MAX(M$8:M$12),0,IF(ISERR(1-BINOMDIST(AVERAGE(MAX(R$8:R$12),LARGE(R$8:R$12,2))-M8,162-M8-N8,Q8,TRUE)),IF(R8=MAX(R$8:R$12),1,0),1-BINOMDIST(AVERAGE(MAX(R$8:R$12),LARGE(R$8:R$12,2))-M8,162-M8-N8,Q8,TRUE)))</f>
        <v>0.99492997867085375</v>
      </c>
      <c r="T8" s="78">
        <f>IF(S8=1,0,IF(ISERR(1-BINOMDIST(AVERAGE(MAX(R$20:R$32),LARGE(R$20:R$32,2))-M8,162-M8-N8,Q8,TRUE)),IF(R8=MAX(R$20:R$32),1,0),1-BINOMDIST(AVERAGE(MAX(R$20:R$32),LARGE(R$20:R$32,2))-M8,162-M8-N8,Q8,TRUE)))</f>
        <v>0.99999479507517264</v>
      </c>
      <c r="U8" s="78">
        <f>IF(S8=1,0,IF(ISERR(1-BINOMDIST(AVERAGE(LARGE(R$20:R$30,2),LARGE(R$20:R$30,3))-M8,162-M8-N8,Q8,TRUE)),IF(R8=LARGE(R$20:R$30,2),1,0),1-BINOMDIST(AVERAGE(LARGE(R$20:R$30,2),LARGE(R$20:R$30,3))-M8,162-M8-N8,Q8,TRUE)))</f>
        <v>0.99999995907110339</v>
      </c>
      <c r="V8" s="63"/>
      <c r="X8" s="26" t="s">
        <v>29</v>
      </c>
      <c r="Y8" s="26" t="s">
        <v>53</v>
      </c>
      <c r="Z8" s="58">
        <f t="shared" si="0"/>
        <v>0.43115461936500088</v>
      </c>
      <c r="AA8" s="44">
        <f>Breakdown!V22</f>
        <v>69.847048337130147</v>
      </c>
      <c r="AB8" s="44">
        <f>SUMIF([1]Teams!$I$1:$I$65536,Y8,[1]Teams!$L$1:$L$65536)</f>
        <v>68.739022131329094</v>
      </c>
      <c r="AC8" s="50" t="str">
        <f t="shared" si="1"/>
        <v>N</v>
      </c>
      <c r="AD8" s="50" t="s">
        <v>91</v>
      </c>
      <c r="AE8" s="50">
        <f t="shared" si="2"/>
        <v>0</v>
      </c>
      <c r="AF8" s="75">
        <f t="shared" si="3"/>
        <v>0</v>
      </c>
      <c r="AG8" s="50">
        <f t="shared" si="4"/>
        <v>1.6285368475976725E-7</v>
      </c>
      <c r="AH8" s="75">
        <f t="shared" si="5"/>
        <v>4.0311625718473033E-8</v>
      </c>
      <c r="AI8" s="75">
        <f t="shared" si="6"/>
        <v>4.0311625718473033E-8</v>
      </c>
      <c r="AJ8" s="50">
        <f t="shared" si="7"/>
        <v>69.847048337130147</v>
      </c>
      <c r="AK8" s="50">
        <f t="shared" si="8"/>
        <v>2.6640845496208598E-3</v>
      </c>
    </row>
    <row r="9" spans="1:37" ht="11.25" customHeight="1" x14ac:dyDescent="0.2">
      <c r="A9" s="59" t="s">
        <v>19</v>
      </c>
      <c r="B9" s="59">
        <v>63</v>
      </c>
      <c r="C9" s="59">
        <v>56</v>
      </c>
      <c r="D9" s="60">
        <f>B9/(B9+C9)</f>
        <v>0.52941176470588236</v>
      </c>
      <c r="E9" s="59">
        <f>($B$8-$C$8)/2-(B9-C9)/2</f>
        <v>6</v>
      </c>
      <c r="F9" s="60">
        <f>LOOKUP(A9,$X:$X,$Z:$Z)</f>
        <v>0.49348232907879314</v>
      </c>
      <c r="G9" s="78">
        <f>B9+(162-B9-C9)*F9</f>
        <v>84.219740150388105</v>
      </c>
      <c r="H9" s="78">
        <f>IF(C9&gt;162-MAX(B$8:B$12),0,IF(ISERR(1-BINOMDIST(AVERAGE(MAX(G$8:G$12),LARGE(G$8:G$12,2))-B9,162-B9-C9,F9,TRUE)),IF(G9=MAX(G$8:G$12),1,0),1-BINOMDIST(AVERAGE(MAX(G$8:G$12),LARGE(G$8:G$12,2))-B9,162-B9-C9,F9,TRUE)))</f>
        <v>5.3208044729747828E-2</v>
      </c>
      <c r="I9" s="78">
        <f>IF(H9=1,0,IF(ISERR(1-BINOMDIST(AVERAGE(MAX(G$20:G$30),LARGE(G$20:G$30,2))-B9,162-B9-C9,F9,TRUE)),IF(G9=MAX(G$20:G$30),1,0),1-BINOMDIST(AVERAGE(MAX(G$20:G$30),LARGE(G$20:G$30,2))-B9,162-B9-C9,F9,TRUE)))</f>
        <v>5.3208044729747828E-2</v>
      </c>
      <c r="J9" s="78">
        <f>IF(H9=1,0,IF(ISERR(1-BINOMDIST(AVERAGE(LARGE(G$20:G$30,2),LARGE(G$20:G$30,3))-B9,162-B9-C9,F9,TRUE)),IF(G9=LARGE(G$20:G$30,2),1,0),1-BINOMDIST(AVERAGE(LARGE(G$20:G$30,2),LARGE(G$20:G$30,3))-B9,162-B9-C9,F9,TRUE)))</f>
        <v>0.24348388138681754</v>
      </c>
      <c r="K9" s="62"/>
      <c r="L9" s="59" t="s">
        <v>33</v>
      </c>
      <c r="M9" s="59">
        <v>63</v>
      </c>
      <c r="N9" s="59">
        <v>56</v>
      </c>
      <c r="O9" s="60">
        <f>M9/(M9+N9)</f>
        <v>0.52941176470588236</v>
      </c>
      <c r="P9" s="59">
        <f>($M$8-$N$8)/2-(M9-N9)/2</f>
        <v>12.5</v>
      </c>
      <c r="Q9" s="60">
        <f>LOOKUP(L9,$X:$X,$Z:$Z)</f>
        <v>0.5127171631846108</v>
      </c>
      <c r="R9" s="78">
        <f>M9+(162-M9-N9)*Q9</f>
        <v>85.046838016938267</v>
      </c>
      <c r="S9" s="78">
        <f>IF(N9&gt;162-MAX(M$8:M$12),0,IF(ISERR(1-BINOMDIST(AVERAGE(MAX(R$8:R$12),LARGE(R$8:R$12,2))-M9,162-M9-N9,Q9,TRUE)),IF(R9=MAX(R$8:R$12),1,0),1-BINOMDIST(AVERAGE(MAX(R$8:R$12),LARGE(R$8:R$12,2))-M9,162-M9-N9,Q9,TRUE)))</f>
        <v>4.4357933574969977E-3</v>
      </c>
      <c r="T9" s="78">
        <f>IF(S9=1,0,IF(ISERR(1-BINOMDIST(AVERAGE(MAX(R$20:R$32),LARGE(R$20:R$32,2))-M9,162-M9-N9,Q9,TRUE)),IF(R9=MAX(R$20:R$32),1,0),1-BINOMDIST(AVERAGE(MAX(R$20:R$32),LARGE(R$20:R$32,2))-M9,162-M9-N9,Q9,TRUE)))</f>
        <v>0.22747722885255461</v>
      </c>
      <c r="U9" s="78">
        <f>IF(S9=1,0,IF(ISERR(1-BINOMDIST(AVERAGE(LARGE(R$20:R$30,2),LARGE(R$20:R$30,3))-M9,162-M9-N9,Q9,TRUE)),IF(R9=LARGE(R$20:R$30,2),1,0),1-BINOMDIST(AVERAGE(LARGE(R$20:R$30,2),LARGE(R$20:R$30,3))-M9,162-M9-N9,Q9,TRUE)))</f>
        <v>0.56662325121197643</v>
      </c>
      <c r="V9" s="63"/>
      <c r="X9" s="26" t="s">
        <v>16</v>
      </c>
      <c r="Y9" s="26" t="s">
        <v>68</v>
      </c>
      <c r="Z9" s="58">
        <f t="shared" si="0"/>
        <v>0.58270250609445684</v>
      </c>
      <c r="AA9" s="44">
        <f>Breakdown!V5</f>
        <v>94.397805987302007</v>
      </c>
      <c r="AB9" s="44">
        <f>SUMIF([1]Teams!$I$1:$I$65536,Y9,[1]Teams!$L$1:$L$65536)</f>
        <v>97.410650099257651</v>
      </c>
      <c r="AC9" s="50" t="str">
        <f t="shared" si="1"/>
        <v>A</v>
      </c>
      <c r="AD9" s="50" t="s">
        <v>88</v>
      </c>
      <c r="AE9" s="50">
        <f t="shared" si="2"/>
        <v>0.92243389443129409</v>
      </c>
      <c r="AF9" s="75">
        <f t="shared" si="3"/>
        <v>0.94397435835547217</v>
      </c>
      <c r="AG9" s="50">
        <f t="shared" si="4"/>
        <v>0.10713086022170958</v>
      </c>
      <c r="AH9" s="75">
        <f t="shared" si="5"/>
        <v>2.4385660394139187E-2</v>
      </c>
      <c r="AI9" s="75">
        <f t="shared" si="6"/>
        <v>0.96836001874961131</v>
      </c>
      <c r="AJ9" s="50">
        <f t="shared" si="7"/>
        <v>94.397805987302007</v>
      </c>
      <c r="AK9" s="50">
        <f t="shared" si="8"/>
        <v>0.55215082327875109</v>
      </c>
    </row>
    <row r="10" spans="1:37" ht="11.25" customHeight="1" x14ac:dyDescent="0.2">
      <c r="A10" s="59" t="s">
        <v>17</v>
      </c>
      <c r="B10" s="59">
        <v>59</v>
      </c>
      <c r="C10" s="59">
        <v>60</v>
      </c>
      <c r="D10" s="60">
        <f>B10/(B10+C10)</f>
        <v>0.49579831932773111</v>
      </c>
      <c r="E10" s="59">
        <f>($B$8-$C$8)/2-(B10-C10)/2</f>
        <v>10</v>
      </c>
      <c r="F10" s="60">
        <f>LOOKUP(A10,$X:$X,$Z:$Z)</f>
        <v>0.48591592348227364</v>
      </c>
      <c r="G10" s="78">
        <f>B10+(162-B10-C10)*F10</f>
        <v>79.894384709737764</v>
      </c>
      <c r="H10" s="78">
        <f>IF(C10&gt;162-MAX(B$8:B$12),0,IF(ISERR(1-BINOMDIST(AVERAGE(MAX(G$8:G$12),LARGE(G$8:G$12,2))-B10,162-B10-C10,F10,TRUE)),IF(G10=MAX(G$8:G$12),1,0),1-BINOMDIST(AVERAGE(MAX(G$8:G$12),LARGE(G$8:G$12,2))-B10,162-B10-C10,F10,TRUE)))</f>
        <v>1.5121744240818025E-3</v>
      </c>
      <c r="I10" s="78">
        <f>IF(H10=1,0,IF(ISERR(1-BINOMDIST(AVERAGE(MAX(G$20:G$30),LARGE(G$20:G$30,2))-B10,162-B10-C10,F10,TRUE)),IF(G10=MAX(G$20:G$30),1,0),1-BINOMDIST(AVERAGE(MAX(G$20:G$30),LARGE(G$20:G$30,2))-B10,162-B10-C10,F10,TRUE)))</f>
        <v>1.5121744240818025E-3</v>
      </c>
      <c r="J10" s="78">
        <f>IF(H10=1,0,IF(ISERR(1-BINOMDIST(AVERAGE(LARGE(G$20:G$30,2),LARGE(G$20:G$30,3))-B10,162-B10-C10,F10,TRUE)),IF(G10=LARGE(G$20:G$30,2),1,0),1-BINOMDIST(AVERAGE(LARGE(G$20:G$30,2),LARGE(G$20:G$30,3))-B10,162-B10-C10,F10,TRUE)))</f>
        <v>2.1526481889532212E-2</v>
      </c>
      <c r="K10" s="62"/>
      <c r="L10" s="59" t="s">
        <v>31</v>
      </c>
      <c r="M10" s="59">
        <v>61</v>
      </c>
      <c r="N10" s="59">
        <v>56</v>
      </c>
      <c r="O10" s="60">
        <f>M10/(M10+N10)</f>
        <v>0.5213675213675214</v>
      </c>
      <c r="P10" s="59">
        <f>($M$8-$N$8)/2-(M10-N10)/2</f>
        <v>13.5</v>
      </c>
      <c r="Q10" s="60">
        <f>LOOKUP(L10,$X:$X,$Z:$Z)</f>
        <v>0.50979284539325531</v>
      </c>
      <c r="R10" s="78">
        <f>M10+(162-M10-N10)*Q10</f>
        <v>83.94067804269649</v>
      </c>
      <c r="S10" s="78">
        <f>IF(N10&gt;162-MAX(M$8:M$12),0,IF(ISERR(1-BINOMDIST(AVERAGE(MAX(R$8:R$12),LARGE(R$8:R$12,2))-M10,162-M10-N10,Q10,TRUE)),IF(R10=MAX(R$8:R$12),1,0),1-BINOMDIST(AVERAGE(MAX(R$8:R$12),LARGE(R$8:R$12,2))-M10,162-M10-N10,Q10,TRUE)))</f>
        <v>1.8741975837784919E-3</v>
      </c>
      <c r="T10" s="78">
        <f>IF(S10=1,0,IF(ISERR(1-BINOMDIST(AVERAGE(MAX(R$20:R$32),LARGE(R$20:R$32,2))-M10,162-M10-N10,Q10,TRUE)),IF(R10=MAX(R$20:R$32),1,0),1-BINOMDIST(AVERAGE(MAX(R$20:R$32),LARGE(R$20:R$32,2))-M10,162-M10-N10,Q10,TRUE)))</f>
        <v>0.14418489120466715</v>
      </c>
      <c r="U10" s="78">
        <f>IF(S10=1,0,IF(ISERR(1-BINOMDIST(AVERAGE(LARGE(R$20:R$30,2),LARGE(R$20:R$30,3))-M10,162-M10-N10,Q10,TRUE)),IF(R10=LARGE(R$20:R$30,2),1,0),1-BINOMDIST(AVERAGE(LARGE(R$20:R$30,2),LARGE(R$20:R$30,3))-M10,162-M10-N10,Q10,TRUE)))</f>
        <v>0.43426604510443889</v>
      </c>
      <c r="V10" s="63"/>
      <c r="X10" s="26" t="s">
        <v>35</v>
      </c>
      <c r="Y10" s="26" t="s">
        <v>48</v>
      </c>
      <c r="Z10" s="58">
        <f t="shared" si="0"/>
        <v>0.46166256745351353</v>
      </c>
      <c r="AA10" s="44">
        <f>Breakdown!V23</f>
        <v>74.789335927469196</v>
      </c>
      <c r="AB10" s="44">
        <f>SUMIF([1]Teams!$I$1:$I$65536,Y10,[1]Teams!$L$1:$L$65536)</f>
        <v>74.278643142117531</v>
      </c>
      <c r="AC10" s="50" t="str">
        <f t="shared" si="1"/>
        <v>N</v>
      </c>
      <c r="AD10" s="50" t="s">
        <v>101</v>
      </c>
      <c r="AE10" s="50">
        <f t="shared" si="2"/>
        <v>7.5219141537630207E-7</v>
      </c>
      <c r="AF10" s="75">
        <f t="shared" si="3"/>
        <v>7.2027861285339272E-7</v>
      </c>
      <c r="AG10" s="50">
        <f t="shared" si="4"/>
        <v>6.1945501956757413E-3</v>
      </c>
      <c r="AH10" s="75">
        <f t="shared" si="5"/>
        <v>1.533354245872522E-3</v>
      </c>
      <c r="AI10" s="75">
        <f t="shared" si="6"/>
        <v>1.5340745244853753E-3</v>
      </c>
      <c r="AJ10" s="50">
        <f t="shared" si="7"/>
        <v>74.789335927469196</v>
      </c>
      <c r="AK10" s="50">
        <f t="shared" si="8"/>
        <v>2.2563927131443062E-2</v>
      </c>
    </row>
    <row r="11" spans="1:37" ht="11.25" customHeight="1" x14ac:dyDescent="0.2">
      <c r="A11" s="115" t="s">
        <v>675</v>
      </c>
      <c r="B11" s="115">
        <v>56</v>
      </c>
      <c r="C11" s="115">
        <v>62</v>
      </c>
      <c r="D11" s="116">
        <f>B11/(B11+C11)</f>
        <v>0.47457627118644069</v>
      </c>
      <c r="E11" s="115">
        <f>($B$8-$C$8)/2-(B11-C11)/2</f>
        <v>12.5</v>
      </c>
      <c r="F11" s="116">
        <f>LOOKUP(A11,$X:$X,$Z:$Z)</f>
        <v>0.46255629608725451</v>
      </c>
      <c r="G11" s="117">
        <f>B11+(162-B11-C11)*F11</f>
        <v>76.3524770278392</v>
      </c>
      <c r="H11" s="117">
        <f>IF(C11&gt;162-MAX(B$8:B$12),0,IF(ISERR(1-BINOMDIST(AVERAGE(MAX(G$8:G$12),LARGE(G$8:G$12,2))-B11,162-B11-C11,F11,TRUE)),IF(G11=MAX(G$8:G$12),1,0),1-BINOMDIST(AVERAGE(MAX(G$8:G$12),LARGE(G$8:G$12,2))-B11,162-B11-C11,F11,TRUE)))</f>
        <v>2.6978535049182462E-5</v>
      </c>
      <c r="I11" s="117">
        <f>IF(H11=1,0,IF(ISERR(1-BINOMDIST(AVERAGE(MAX(G$20:G$30),LARGE(G$20:G$30,2))-B11,162-B11-C11,F11,TRUE)),IF(G11=MAX(G$20:G$30),1,0),1-BINOMDIST(AVERAGE(MAX(G$20:G$30),LARGE(G$20:G$30,2))-B11,162-B11-C11,F11,TRUE)))</f>
        <v>2.6978535049182462E-5</v>
      </c>
      <c r="J11" s="117">
        <f>IF(H11=1,0,IF(ISERR(1-BINOMDIST(AVERAGE(LARGE(G$20:G$30,2),LARGE(G$20:G$30,3))-B11,162-B11-C11,F11,TRUE)),IF(G11=LARGE(G$20:G$30,2),1,0),1-BINOMDIST(AVERAGE(LARGE(G$20:G$30,2),LARGE(G$20:G$30,3))-B11,162-B11-C11,F11,TRUE)))</f>
        <v>1.0128144057353072E-3</v>
      </c>
      <c r="K11" s="62"/>
      <c r="L11" s="59" t="s">
        <v>32</v>
      </c>
      <c r="M11" s="59">
        <v>52</v>
      </c>
      <c r="N11" s="59">
        <v>66</v>
      </c>
      <c r="O11" s="60">
        <f>M11/(M11+N11)</f>
        <v>0.44067796610169491</v>
      </c>
      <c r="P11" s="59">
        <f>($M$8-$N$8)/2-(M11-N11)/2</f>
        <v>23</v>
      </c>
      <c r="Q11" s="60">
        <f>LOOKUP(L11,$X:$X,$Z:$Z)</f>
        <v>0.43525048140788325</v>
      </c>
      <c r="R11" s="78">
        <f>M11+(162-M11-N11)*Q11</f>
        <v>71.151021181946859</v>
      </c>
      <c r="S11" s="78">
        <f>IF(N11&gt;162-MAX(M$8:M$12),0,IF(ISERR(1-BINOMDIST(AVERAGE(MAX(R$8:R$12),LARGE(R$8:R$12,2))-M11,162-M11-N11,Q11,TRUE)),IF(R11=MAX(R$8:R$12),1,0),1-BINOMDIST(AVERAGE(MAX(R$8:R$12),LARGE(R$8:R$12,2))-M11,162-M11-N11,Q11,TRUE)))</f>
        <v>2.1005419625907962E-13</v>
      </c>
      <c r="T11" s="78">
        <f>IF(S11=1,0,IF(ISERR(1-BINOMDIST(AVERAGE(MAX(R$20:R$32),LARGE(R$20:R$32,2))-M11,162-M11-N11,Q11,TRUE)),IF(R11=MAX(R$20:R$32),1,0),1-BINOMDIST(AVERAGE(MAX(R$20:R$32),LARGE(R$20:R$32,2))-M11,162-M11-N11,Q11,TRUE)))</f>
        <v>2.1616575152094697E-7</v>
      </c>
      <c r="U11" s="78">
        <f>IF(S11=1,0,IF(ISERR(1-BINOMDIST(AVERAGE(LARGE(R$20:R$30,2),LARGE(R$20:R$30,3))-M11,162-M11-N11,Q11,TRUE)),IF(R11=LARGE(R$20:R$30,2),1,0),1-BINOMDIST(AVERAGE(LARGE(R$20:R$30,2),LARGE(R$20:R$30,3))-M11,162-M11-N11,Q11,TRUE)))</f>
        <v>2.2548200307559441E-5</v>
      </c>
      <c r="V11" s="63"/>
      <c r="X11" s="26" t="s">
        <v>19</v>
      </c>
      <c r="Y11" s="26" t="s">
        <v>69</v>
      </c>
      <c r="Z11" s="58">
        <f t="shared" si="0"/>
        <v>0.49348232907879314</v>
      </c>
      <c r="AA11" s="44">
        <f>Breakdown!V6</f>
        <v>79.944137310764489</v>
      </c>
      <c r="AB11" s="44">
        <f>SUMIF([1]Teams!$I$1:$I$65536,Y11,[1]Teams!$L$1:$L$65536)</f>
        <v>79.832333619657973</v>
      </c>
      <c r="AC11" s="50" t="str">
        <f t="shared" si="1"/>
        <v>A</v>
      </c>
      <c r="AD11" s="50" t="s">
        <v>88</v>
      </c>
      <c r="AE11" s="50">
        <f t="shared" si="2"/>
        <v>5.3208044729747828E-2</v>
      </c>
      <c r="AF11" s="75">
        <f t="shared" si="3"/>
        <v>5.4450546739806559E-2</v>
      </c>
      <c r="AG11" s="50">
        <f t="shared" si="4"/>
        <v>0.2805368885262321</v>
      </c>
      <c r="AH11" s="75">
        <f t="shared" si="5"/>
        <v>6.38572048938226E-2</v>
      </c>
      <c r="AI11" s="75">
        <f t="shared" si="6"/>
        <v>0.11830775163362917</v>
      </c>
      <c r="AJ11" s="50">
        <f t="shared" si="7"/>
        <v>79.944137310764489</v>
      </c>
      <c r="AK11" s="50">
        <f t="shared" si="8"/>
        <v>0.11467936037472504</v>
      </c>
    </row>
    <row r="12" spans="1:37" ht="11.25" customHeight="1" thickBot="1" x14ac:dyDescent="0.25">
      <c r="A12" s="59" t="s">
        <v>18</v>
      </c>
      <c r="B12" s="59">
        <v>48</v>
      </c>
      <c r="C12" s="59">
        <v>71</v>
      </c>
      <c r="D12" s="60">
        <f>B12/(B12+C12)</f>
        <v>0.40336134453781514</v>
      </c>
      <c r="E12" s="59">
        <f>($B$8-$C$8)/2-(B12-C12)/2</f>
        <v>21</v>
      </c>
      <c r="F12" s="60">
        <f>LOOKUP(A12,$X:$X,$Z:$Z)</f>
        <v>0.44857887172148075</v>
      </c>
      <c r="G12" s="78">
        <f>B12+(162-B12-C12)*F12</f>
        <v>67.288891484023679</v>
      </c>
      <c r="H12" s="78">
        <f>IF(C12&gt;162-MAX(B$8:B$12),0,IF(ISERR(1-BINOMDIST(AVERAGE(MAX(G$8:G$12),LARGE(G$8:G$12,2))-B12,162-B12-C12,F12,TRUE)),IF(G12=MAX(G$8:G$12),1,0),1-BINOMDIST(AVERAGE(MAX(G$8:G$12),LARGE(G$8:G$12,2))-B12,162-B12-C12,F12,TRUE)))</f>
        <v>5.7509552675583109E-14</v>
      </c>
      <c r="I12" s="78">
        <f>IF(H12=1,0,IF(ISERR(1-BINOMDIST(AVERAGE(MAX(G$20:G$30),LARGE(G$20:G$30,2))-B12,162-B12-C12,F12,TRUE)),IF(G12=MAX(G$20:G$30),1,0),1-BINOMDIST(AVERAGE(MAX(G$20:G$30),LARGE(G$20:G$30,2))-B12,162-B12-C12,F12,TRUE)))</f>
        <v>5.7509552675583109E-14</v>
      </c>
      <c r="J12" s="78">
        <f>IF(H12=1,0,IF(ISERR(1-BINOMDIST(AVERAGE(LARGE(G$20:G$30,2),LARGE(G$20:G$30,3))-B12,162-B12-C12,F12,TRUE)),IF(G12=LARGE(G$20:G$30,2),1,0),1-BINOMDIST(AVERAGE(LARGE(G$20:G$30,2),LARGE(G$20:G$30,3))-B12,162-B12-C12,F12,TRUE)))</f>
        <v>3.273261661718152E-10</v>
      </c>
      <c r="K12" s="62"/>
      <c r="L12" s="59" t="s">
        <v>29</v>
      </c>
      <c r="M12" s="59">
        <v>49</v>
      </c>
      <c r="N12" s="59">
        <v>69</v>
      </c>
      <c r="O12" s="60">
        <f>M12/(M12+N12)</f>
        <v>0.4152542372881356</v>
      </c>
      <c r="P12" s="59">
        <f>($M$8-$N$8)/2-(M12-N12)/2</f>
        <v>26</v>
      </c>
      <c r="Q12" s="60">
        <f>LOOKUP(L12,$X:$X,$Z:$Z)</f>
        <v>0.43115461936500088</v>
      </c>
      <c r="R12" s="78">
        <f>M12+(162-M12-N12)*Q12</f>
        <v>67.970803252060037</v>
      </c>
      <c r="S12" s="78">
        <f>IF(N12&gt;162-MAX(M$8:M$12),0,IF(ISERR(1-BINOMDIST(AVERAGE(MAX(R$8:R$12),LARGE(R$8:R$12,2))-M12,162-M12-N12,Q12,TRUE)),IF(R12=MAX(R$8:R$12),1,0),1-BINOMDIST(AVERAGE(MAX(R$8:R$12),LARGE(R$8:R$12,2))-M12,162-M12-N12,Q12,TRUE)))</f>
        <v>0</v>
      </c>
      <c r="T12" s="78">
        <f>IF(S12=1,0,IF(ISERR(1-BINOMDIST(AVERAGE(MAX(R$20:R$32),LARGE(R$20:R$32,2))-M12,162-M12-N12,Q12,TRUE)),IF(R12=MAX(R$20:R$32),1,0),1-BINOMDIST(AVERAGE(MAX(R$20:R$32),LARGE(R$20:R$32,2))-M12,162-M12-N12,Q12,TRUE)))</f>
        <v>4.0154157776584043E-10</v>
      </c>
      <c r="U12" s="78">
        <f>IF(S12=1,0,IF(ISERR(1-BINOMDIST(AVERAGE(LARGE(R$20:R$30,2),LARGE(R$20:R$30,3))-M12,162-M12-N12,Q12,TRUE)),IF(R12=LARGE(R$20:R$30,2),1,0),1-BINOMDIST(AVERAGE(LARGE(R$20:R$30,2),LARGE(R$20:R$30,3))-M12,162-M12-N12,Q12,TRUE)))</f>
        <v>1.6245214318200141E-7</v>
      </c>
      <c r="V12" s="63"/>
      <c r="X12" s="26" t="s">
        <v>30</v>
      </c>
      <c r="Y12" s="26" t="s">
        <v>54</v>
      </c>
      <c r="Z12" s="58">
        <f t="shared" si="0"/>
        <v>0.55858452848847551</v>
      </c>
      <c r="AA12" s="44">
        <f>Breakdown!V7</f>
        <v>90.49069361513304</v>
      </c>
      <c r="AB12" s="44">
        <f>SUMIF([1]Teams!$I$1:$I$65536,Y12,[1]Teams!$L$1:$L$65536)</f>
        <v>92.749957278734314</v>
      </c>
      <c r="AC12" s="50" t="s">
        <v>224</v>
      </c>
      <c r="AD12" s="50" t="s">
        <v>89</v>
      </c>
      <c r="AE12" s="50">
        <f t="shared" si="2"/>
        <v>0.14227259565109374</v>
      </c>
      <c r="AF12" s="75">
        <f t="shared" si="3"/>
        <v>0.12522730491232656</v>
      </c>
      <c r="AG12" s="50">
        <f t="shared" si="4"/>
        <v>0.35847265042187426</v>
      </c>
      <c r="AH12" s="75">
        <f t="shared" si="5"/>
        <v>8.1597331484913785E-2</v>
      </c>
      <c r="AI12" s="75">
        <f t="shared" si="6"/>
        <v>0.20682463639724036</v>
      </c>
      <c r="AJ12" s="50">
        <f t="shared" si="7"/>
        <v>90.49069361513304</v>
      </c>
      <c r="AK12" s="50">
        <f t="shared" si="8"/>
        <v>0.54923465197078469</v>
      </c>
    </row>
    <row r="13" spans="1:37" ht="11.25" customHeight="1" thickBot="1" x14ac:dyDescent="0.25">
      <c r="A13" s="64" t="s">
        <v>28</v>
      </c>
      <c r="B13" s="55" t="s">
        <v>25</v>
      </c>
      <c r="C13" s="55" t="s">
        <v>26</v>
      </c>
      <c r="D13" s="65" t="s">
        <v>165</v>
      </c>
      <c r="E13" s="55" t="s">
        <v>166</v>
      </c>
      <c r="F13" s="56" t="s">
        <v>167</v>
      </c>
      <c r="G13" s="77" t="s">
        <v>107</v>
      </c>
      <c r="H13" s="77" t="s">
        <v>190</v>
      </c>
      <c r="I13" s="77" t="s">
        <v>191</v>
      </c>
      <c r="J13" s="77"/>
      <c r="K13" s="55"/>
      <c r="L13" s="55" t="s">
        <v>41</v>
      </c>
      <c r="M13" s="55" t="s">
        <v>25</v>
      </c>
      <c r="N13" s="55" t="s">
        <v>26</v>
      </c>
      <c r="O13" s="65" t="s">
        <v>165</v>
      </c>
      <c r="P13" s="55" t="s">
        <v>166</v>
      </c>
      <c r="Q13" s="56" t="s">
        <v>167</v>
      </c>
      <c r="R13" s="77" t="s">
        <v>107</v>
      </c>
      <c r="S13" s="77" t="s">
        <v>190</v>
      </c>
      <c r="T13" s="77" t="s">
        <v>191</v>
      </c>
      <c r="U13" s="77"/>
      <c r="V13" s="55"/>
      <c r="X13" s="26" t="s">
        <v>17</v>
      </c>
      <c r="Y13" s="26" t="s">
        <v>655</v>
      </c>
      <c r="Z13" s="58">
        <f t="shared" si="0"/>
        <v>0.48591592348227364</v>
      </c>
      <c r="AA13" s="44">
        <f>Breakdown!V8</f>
        <v>78.71837960412833</v>
      </c>
      <c r="AB13" s="44">
        <f>SUMIF([1]Teams!$I$1:$I$65536,Y13,[1]Teams!$L$1:$L$65536)</f>
        <v>77.217781497903871</v>
      </c>
      <c r="AC13" s="50" t="str">
        <f t="shared" ref="AC13:AC31" si="9">LEFT(AD13,1)</f>
        <v>A</v>
      </c>
      <c r="AD13" s="50" t="s">
        <v>88</v>
      </c>
      <c r="AE13" s="50">
        <f t="shared" si="2"/>
        <v>1.5121744240818025E-3</v>
      </c>
      <c r="AF13" s="75">
        <f t="shared" si="3"/>
        <v>1.547486373074181E-3</v>
      </c>
      <c r="AG13" s="50">
        <f t="shared" si="4"/>
        <v>2.3003004306914755E-2</v>
      </c>
      <c r="AH13" s="75">
        <f t="shared" si="5"/>
        <v>5.2360584981065213E-3</v>
      </c>
      <c r="AI13" s="75">
        <f t="shared" si="6"/>
        <v>6.7835448711807021E-3</v>
      </c>
      <c r="AJ13" s="50">
        <f t="shared" si="7"/>
        <v>78.71837960412833</v>
      </c>
      <c r="AK13" s="50">
        <f t="shared" si="8"/>
        <v>8.2183593126545218E-2</v>
      </c>
    </row>
    <row r="14" spans="1:37" ht="11.25" customHeight="1" x14ac:dyDescent="0.2">
      <c r="A14" s="59" t="s">
        <v>22</v>
      </c>
      <c r="B14" s="59">
        <v>71</v>
      </c>
      <c r="C14" s="59">
        <v>50</v>
      </c>
      <c r="D14" s="60">
        <f>B14/(B14+C14)</f>
        <v>0.58677685950413228</v>
      </c>
      <c r="E14" s="59">
        <f>($B$14-$C$14)/2-(B14-C14)/2</f>
        <v>0</v>
      </c>
      <c r="F14" s="60">
        <f>LOOKUP(A14,$X:$X,$Z:$Z)</f>
        <v>0.49690870228643363</v>
      </c>
      <c r="G14" s="78">
        <f>B14+(162-B14-C14)*F14</f>
        <v>91.373256793743778</v>
      </c>
      <c r="H14" s="78">
        <f>IF(C14&gt;162-MAX(B$14:B$18),0,IF(ISERR(1-BINOMDIST(AVERAGE(MAX(G$14:G$18),LARGE(G$14:G$18,2))-B14,162-B14-C14,F14,TRUE)),IF(G14=MAX(G$14:G$18),1,0),1-BINOMDIST(AVERAGE(MAX(G$14:G$18),LARGE(G$14:G$18,2))-B14,162-B14-C14,F14,TRUE)))</f>
        <v>0.81513777378483598</v>
      </c>
      <c r="I14" s="78">
        <f>IF(H14=1,0,IF(ISERR(1-BINOMDIST(AVERAGE(MAX(G$20:G$30),LARGE(G$20:G$30,2))-B14,162-B14-C14,F14,TRUE)),IF(G14=MAX(G$20:G$30),1,0),1-BINOMDIST(AVERAGE(MAX(G$20:G$30),LARGE(G$20:G$30,2))-B14,162-B14-C14,F14,TRUE)))</f>
        <v>0.72041621424214664</v>
      </c>
      <c r="J14" s="78">
        <f>IF(H14=1,0,IF(ISERR(1-BINOMDIST(AVERAGE(LARGE(G$20:G$30,2),LARGE(G$20:G$30,3))-B14,162-B14-C14,F14,TRUE)),IF(G14=LARGE(G$20:G$30,2),1,0),1-BINOMDIST(AVERAGE(LARGE(G$20:G$30,2),LARGE(G$20:G$30,3))-B14,162-B14-C14,F14,TRUE)))</f>
        <v>0.93658042692815813</v>
      </c>
      <c r="K14" s="62"/>
      <c r="L14" s="59" t="s">
        <v>673</v>
      </c>
      <c r="M14" s="59">
        <v>66</v>
      </c>
      <c r="N14" s="59">
        <v>52</v>
      </c>
      <c r="O14" s="60">
        <f>M14/(M14+N14)</f>
        <v>0.55932203389830504</v>
      </c>
      <c r="P14" s="59">
        <f>($M$14-$N$14)/2-(M14-N14)/2</f>
        <v>0</v>
      </c>
      <c r="Q14" s="60">
        <f>LOOKUP(L14,$X:$X,$Z:$Z)</f>
        <v>0.62106733981317264</v>
      </c>
      <c r="R14" s="78">
        <f>M14+(162-M14-N14)*Q14</f>
        <v>93.326962951779592</v>
      </c>
      <c r="S14" s="78">
        <f>IF(N14&gt;162-MAX(M$14:M$18),0,IF(ISERR(1-BINOMDIST(AVERAGE(MAX(R$14:R$18),LARGE(R$14:R$18,2))-M14,162-M14-N14,Q14,TRUE)),IF(R14=MAX(R$14:R$18),1,0),1-BINOMDIST(AVERAGE(MAX(R$14:R$18),LARGE(R$14:R$18,2))-M14,162-M14-N14,Q14,TRUE)))</f>
        <v>0.71755676592495843</v>
      </c>
      <c r="T14" s="78">
        <f>IF(S14=1,0,IF(ISERR(1-BINOMDIST(AVERAGE(MAX(R$20:R$32),LARGE(R$20:R$32,2))-M14,162-M14-N14,Q14,TRUE)),IF(R14=MAX(R$20:R$32),1,0),1-BINOMDIST(AVERAGE(MAX(R$20:R$32),LARGE(R$20:R$32,2))-M14,162-M14-N14,Q14,TRUE)))</f>
        <v>0.96334907006656645</v>
      </c>
      <c r="U14" s="78">
        <f>IF(S14=1,0,IF(ISERR(1-BINOMDIST(AVERAGE(LARGE(R$20:R$30,2),LARGE(R$20:R$30,3))-M14,162-M14-N14,Q14,TRUE)),IF(R14=LARGE(R$20:R$30,2),1,0),1-BINOMDIST(AVERAGE(LARGE(R$20:R$30,2),LARGE(R$20:R$30,3))-M14,162-M14-N14,Q14,TRUE)))</f>
        <v>0.99650270012690012</v>
      </c>
      <c r="V14" s="63"/>
      <c r="X14" s="26" t="s">
        <v>168</v>
      </c>
      <c r="Y14" s="26" t="s">
        <v>99</v>
      </c>
      <c r="Z14" s="58">
        <f t="shared" si="0"/>
        <v>0.47192473878390745</v>
      </c>
      <c r="AA14" s="44">
        <f>Breakdown!V9</f>
        <v>76.451807682993007</v>
      </c>
      <c r="AB14" s="44">
        <f>SUMIF([1]Teams!$I$1:$I$65536,Y14,[1]Teams!$L$1:$L$65536)</f>
        <v>76.479861564778716</v>
      </c>
      <c r="AC14" s="50" t="str">
        <f t="shared" si="9"/>
        <v>A</v>
      </c>
      <c r="AD14" s="50" t="s">
        <v>89</v>
      </c>
      <c r="AE14" s="50">
        <f t="shared" si="2"/>
        <v>2.0080244134135228E-9</v>
      </c>
      <c r="AF14" s="75">
        <f t="shared" si="3"/>
        <v>1.7674484979989033E-9</v>
      </c>
      <c r="AG14" s="50">
        <f t="shared" si="4"/>
        <v>1.3156375832163296E-7</v>
      </c>
      <c r="AH14" s="75">
        <f t="shared" si="5"/>
        <v>2.9947198444671909E-8</v>
      </c>
      <c r="AI14" s="75">
        <f t="shared" si="6"/>
        <v>3.1714646942670811E-8</v>
      </c>
      <c r="AJ14" s="50">
        <f t="shared" si="7"/>
        <v>76.451807682993007</v>
      </c>
      <c r="AK14" s="50">
        <f t="shared" si="8"/>
        <v>4.0679950668708109E-2</v>
      </c>
    </row>
    <row r="15" spans="1:37" ht="11.25" customHeight="1" x14ac:dyDescent="0.2">
      <c r="A15" s="59" t="s">
        <v>21</v>
      </c>
      <c r="B15" s="59">
        <v>63</v>
      </c>
      <c r="C15" s="59">
        <v>55</v>
      </c>
      <c r="D15" s="60">
        <f>B15/(B15+C15)</f>
        <v>0.53389830508474578</v>
      </c>
      <c r="E15" s="59">
        <f>($B$14-$C$14)/2-(B15-C15)/2</f>
        <v>6.5</v>
      </c>
      <c r="F15" s="60">
        <f>LOOKUP(A15,$X:$X,$Z:$Z)</f>
        <v>0.51015219080772267</v>
      </c>
      <c r="G15" s="78">
        <f>B15+(162-B15-C15)*F15</f>
        <v>85.446696395539789</v>
      </c>
      <c r="H15" s="78">
        <f>IF(C15&gt;162-MAX(B$14:B$18),0,IF(ISERR(1-BINOMDIST(AVERAGE(MAX(G$14:G$18),LARGE(G$14:G$18,2))-B15,162-B15-C15,F15,TRUE)),IF(G15=MAX(G$14:G$18),1,0),1-BINOMDIST(AVERAGE(MAX(G$14:G$18),LARGE(G$14:G$18,2))-B15,162-B15-C15,F15,TRUE)))</f>
        <v>0.17870441825161365</v>
      </c>
      <c r="I15" s="78">
        <f>IF(H15=1,0,IF(ISERR(1-BINOMDIST(AVERAGE(MAX(G$20:G$30),LARGE(G$20:G$30,2))-B15,162-B15-C15,F15,TRUE)),IF(G15=MAX(G$20:G$30),1,0),1-BINOMDIST(AVERAGE(MAX(G$20:G$30),LARGE(G$20:G$30,2))-B15,162-B15-C15,F15,TRUE)))</f>
        <v>0.11048091478033584</v>
      </c>
      <c r="J15" s="78">
        <f>IF(H15=1,0,IF(ISERR(1-BINOMDIST(AVERAGE(LARGE(G$20:G$30,2),LARGE(G$20:G$30,3))-B15,162-B15-C15,F15,TRUE)),IF(G15=LARGE(G$20:G$30,2),1,0),1-BINOMDIST(AVERAGE(LARGE(G$20:G$30,2),LARGE(G$20:G$30,3))-B15,162-B15-C15,F15,TRUE)))</f>
        <v>0.37594081125235723</v>
      </c>
      <c r="K15" s="62"/>
      <c r="L15" s="59" t="s">
        <v>37</v>
      </c>
      <c r="M15" s="59">
        <v>66</v>
      </c>
      <c r="N15" s="59">
        <v>53</v>
      </c>
      <c r="O15" s="60">
        <f>M15/(M15+N15)</f>
        <v>0.55462184873949583</v>
      </c>
      <c r="P15" s="59">
        <f>($M$14-$N$14)/2-(M15-N15)/2</f>
        <v>0.5</v>
      </c>
      <c r="Q15" s="60">
        <f>LOOKUP(L15,$X:$X,$Z:$Z)</f>
        <v>0.55860866371883133</v>
      </c>
      <c r="R15" s="78">
        <f>M15+(162-M15-N15)*Q15</f>
        <v>90.020172539909751</v>
      </c>
      <c r="S15" s="78">
        <f>IF(N15&gt;162-MAX(M$14:M$18),0,IF(ISERR(1-BINOMDIST(AVERAGE(MAX(R$14:R$18),LARGE(R$14:R$18,2))-M15,162-M15-N15,Q15,TRUE)),IF(R15=MAX(R$14:R$18),1,0),1-BINOMDIST(AVERAGE(MAX(R$14:R$18),LARGE(R$14:R$18,2))-M15,162-M15-N15,Q15,TRUE)))</f>
        <v>0.32674867389519135</v>
      </c>
      <c r="T15" s="78">
        <f>IF(S15=1,0,IF(ISERR(1-BINOMDIST(AVERAGE(MAX(R$20:R$32),LARGE(R$20:R$32,2))-M15,162-M15-N15,Q15,TRUE)),IF(R15=MAX(R$20:R$32),1,0),1-BINOMDIST(AVERAGE(MAX(R$20:R$32),LARGE(R$20:R$32,2))-M15,162-M15-N15,Q15,TRUE)))</f>
        <v>0.78106871939011935</v>
      </c>
      <c r="U15" s="78">
        <f>IF(S15=1,0,IF(ISERR(1-BINOMDIST(AVERAGE(LARGE(R$20:R$30,2),LARGE(R$20:R$30,3))-M15,162-M15-N15,Q15,TRUE)),IF(R15=LARGE(R$20:R$30,2),1,0),1-BINOMDIST(AVERAGE(LARGE(R$20:R$30,2),LARGE(R$20:R$30,3))-M15,162-M15-N15,Q15,TRUE)))</f>
        <v>0.9545102960266818</v>
      </c>
      <c r="V15" s="63"/>
      <c r="X15" s="26" t="s">
        <v>673</v>
      </c>
      <c r="Y15" s="26" t="s">
        <v>654</v>
      </c>
      <c r="Z15" s="58">
        <f t="shared" si="0"/>
        <v>0.62106733981317264</v>
      </c>
      <c r="AA15" s="44">
        <f>Breakdown!V24</f>
        <v>100.61290904973397</v>
      </c>
      <c r="AB15" s="44">
        <f>SUMIF([1]Teams!$I$1:$I$65536,Y15,[1]Teams!$L$1:$L$65536)</f>
        <v>101.7009657947637</v>
      </c>
      <c r="AC15" s="50" t="str">
        <f t="shared" si="9"/>
        <v>N</v>
      </c>
      <c r="AD15" s="50" t="s">
        <v>101</v>
      </c>
      <c r="AE15" s="50">
        <f t="shared" si="2"/>
        <v>0.71755676592495843</v>
      </c>
      <c r="AF15" s="75">
        <f t="shared" si="3"/>
        <v>0.68711338821307011</v>
      </c>
      <c r="AG15" s="50">
        <f t="shared" si="4"/>
        <v>0.6132113799804505</v>
      </c>
      <c r="AH15" s="75">
        <f t="shared" si="5"/>
        <v>0.15178991910772652</v>
      </c>
      <c r="AI15" s="75">
        <f t="shared" si="6"/>
        <v>0.83890330732079665</v>
      </c>
      <c r="AJ15" s="50">
        <f t="shared" si="7"/>
        <v>100.61290904973397</v>
      </c>
      <c r="AK15" s="50">
        <f t="shared" si="8"/>
        <v>0.28779407155268971</v>
      </c>
    </row>
    <row r="16" spans="1:37" ht="11.25" customHeight="1" x14ac:dyDescent="0.2">
      <c r="A16" s="59" t="s">
        <v>30</v>
      </c>
      <c r="B16" s="59">
        <v>61</v>
      </c>
      <c r="C16" s="59">
        <v>58</v>
      </c>
      <c r="D16" s="60">
        <f>B16/(B16+C16)</f>
        <v>0.51260504201680668</v>
      </c>
      <c r="E16" s="59">
        <f>($B$14-$C$14)/2-(B16-C16)/2</f>
        <v>9</v>
      </c>
      <c r="F16" s="60">
        <f>LOOKUP(A16,$X:$X,$Z:$Z)</f>
        <v>0.55858452848847551</v>
      </c>
      <c r="G16" s="78">
        <f>B16+(162-B16-C16)*F16</f>
        <v>85.019134725004449</v>
      </c>
      <c r="H16" s="78">
        <f>IF(C16&gt;162-MAX(B$14:B$18),0,IF(ISERR(1-BINOMDIST(AVERAGE(MAX(G$14:G$18),LARGE(G$14:G$18,2))-B16,162-B16-C16,F16,TRUE)),IF(G16=MAX(G$14:G$18),1,0),1-BINOMDIST(AVERAGE(MAX(G$14:G$18),LARGE(G$14:G$18,2))-B16,162-B16-C16,F16,TRUE)))</f>
        <v>0.14227259565109374</v>
      </c>
      <c r="I16" s="78">
        <f>IF(H16=1,0,IF(ISERR(1-BINOMDIST(AVERAGE(MAX(G$20:G$30),LARGE(G$20:G$30,2))-B16,162-B16-C16,F16,TRUE)),IF(G16=MAX(G$20:G$30),1,0),1-BINOMDIST(AVERAGE(MAX(G$20:G$30),LARGE(G$20:G$30,2))-B16,162-B16-C16,F16,TRUE)))</f>
        <v>8.3156087360558462E-2</v>
      </c>
      <c r="J16" s="78">
        <f>IF(H16=1,0,IF(ISERR(1-BINOMDIST(AVERAGE(LARGE(G$20:G$30,2),LARGE(G$20:G$30,3))-B16,162-B16-C16,F16,TRUE)),IF(G16=LARGE(G$20:G$30,2),1,0),1-BINOMDIST(AVERAGE(LARGE(G$20:G$30,2),LARGE(G$20:G$30,3))-B16,162-B16-C16,F16,TRUE)))</f>
        <v>0.32663339559300653</v>
      </c>
      <c r="K16" s="76"/>
      <c r="L16" s="59" t="s">
        <v>35</v>
      </c>
      <c r="M16" s="59">
        <v>57</v>
      </c>
      <c r="N16" s="59">
        <v>63</v>
      </c>
      <c r="O16" s="60">
        <f>M16/(M16+N16)</f>
        <v>0.47499999999999998</v>
      </c>
      <c r="P16" s="59">
        <f>($M$14-$N$14)/2-(M16-N16)/2</f>
        <v>10</v>
      </c>
      <c r="Q16" s="60">
        <f>LOOKUP(L16,$X:$X,$Z:$Z)</f>
        <v>0.46166256745351353</v>
      </c>
      <c r="R16" s="78">
        <f>M16+(162-M16-N16)*Q16</f>
        <v>76.389827833047576</v>
      </c>
      <c r="S16" s="78">
        <f>IF(N16&gt;162-MAX(M$14:M$18),0,IF(ISERR(1-BINOMDIST(AVERAGE(MAX(R$14:R$18),LARGE(R$14:R$18,2))-M16,162-M16-N16,Q16,TRUE)),IF(R16=MAX(R$14:R$18),1,0),1-BINOMDIST(AVERAGE(MAX(R$14:R$18),LARGE(R$14:R$18,2))-M16,162-M16-N16,Q16,TRUE)))</f>
        <v>7.5219141537630207E-7</v>
      </c>
      <c r="T16" s="78">
        <f>IF(S16=1,0,IF(ISERR(1-BINOMDIST(AVERAGE(MAX(R$20:R$32),LARGE(R$20:R$32,2))-M16,162-M16-N16,Q16,TRUE)),IF(R16=MAX(R$20:R$32),1,0),1-BINOMDIST(AVERAGE(MAX(R$20:R$32),LARGE(R$20:R$32,2))-M16,162-M16-N16,Q16,TRUE)))</f>
        <v>2.5767422451272726E-4</v>
      </c>
      <c r="U16" s="78">
        <f>IF(S16=1,0,IF(ISERR(1-BINOMDIST(AVERAGE(LARGE(R$20:R$30,2),LARGE(R$20:R$30,3))-M16,162-M16-N16,Q16,TRUE)),IF(R16=LARGE(R$20:R$30,2),1,0),1-BINOMDIST(AVERAGE(LARGE(R$20:R$30,2),LARGE(R$20:R$30,3))-M16,162-M16-N16,Q16,TRUE)))</f>
        <v>5.9368804329682501E-3</v>
      </c>
      <c r="V16" s="63"/>
      <c r="X16" s="26" t="s">
        <v>265</v>
      </c>
      <c r="Y16" s="26" t="s">
        <v>266</v>
      </c>
      <c r="Z16" s="58">
        <f t="shared" si="0"/>
        <v>0.48954807572492293</v>
      </c>
      <c r="AA16" s="44">
        <f>Breakdown!V25</f>
        <v>79.306788267437511</v>
      </c>
      <c r="AB16" s="44">
        <f>SUMIF([1]Teams!$I$1:$I$65536,Y16,[1]Teams!$L$1:$L$65536)</f>
        <v>76.455447495793393</v>
      </c>
      <c r="AC16" s="50" t="str">
        <f t="shared" si="9"/>
        <v>N</v>
      </c>
      <c r="AD16" s="50" t="s">
        <v>90</v>
      </c>
      <c r="AE16" s="50">
        <f t="shared" si="2"/>
        <v>2.4104595514041538E-2</v>
      </c>
      <c r="AF16" s="75">
        <f t="shared" si="3"/>
        <v>2.4010866226756064E-2</v>
      </c>
      <c r="AG16" s="50">
        <f t="shared" si="4"/>
        <v>0.40626730227306235</v>
      </c>
      <c r="AH16" s="75">
        <f t="shared" si="5"/>
        <v>0.10056447574425054</v>
      </c>
      <c r="AI16" s="75">
        <f t="shared" si="6"/>
        <v>0.1245753419710066</v>
      </c>
      <c r="AJ16" s="50">
        <f t="shared" si="7"/>
        <v>79.306788267437511</v>
      </c>
      <c r="AK16" s="50">
        <f t="shared" si="8"/>
        <v>9.6831608410476888E-2</v>
      </c>
    </row>
    <row r="17" spans="1:37" ht="11.25" customHeight="1" x14ac:dyDescent="0.2">
      <c r="A17" s="59" t="s">
        <v>20</v>
      </c>
      <c r="B17" s="59">
        <v>52</v>
      </c>
      <c r="C17" s="59">
        <v>68</v>
      </c>
      <c r="D17" s="60">
        <f>B17/(B17+C17)</f>
        <v>0.43333333333333335</v>
      </c>
      <c r="E17" s="59">
        <f>($B$14-$C$14)/2-(B17-C17)/2</f>
        <v>18.5</v>
      </c>
      <c r="F17" s="60">
        <f>LOOKUP(A17,$X:$X,$Z:$Z)</f>
        <v>0.46421415296696961</v>
      </c>
      <c r="G17" s="78">
        <f>B17+(162-B17-C17)*F17</f>
        <v>71.496994424612723</v>
      </c>
      <c r="H17" s="78">
        <f>IF(C17&gt;162-MAX(B$14:B$18),0,IF(ISERR(1-BINOMDIST(AVERAGE(MAX(G$14:G$18),LARGE(G$14:G$18,2))-B17,162-B17-C17,F17,TRUE)),IF(G17=MAX(G$14:G$18),1,0),1-BINOMDIST(AVERAGE(MAX(G$14:G$18),LARGE(G$14:G$18,2))-B17,162-B17-C17,F17,TRUE)))</f>
        <v>1.9696048791928433E-8</v>
      </c>
      <c r="I17" s="78">
        <f>IF(H17=1,0,IF(ISERR(1-BINOMDIST(AVERAGE(MAX(G$20:G$30),LARGE(G$20:G$30,2))-B17,162-B17-C17,F17,TRUE)),IF(G17=MAX(G$20:G$30),1,0),1-BINOMDIST(AVERAGE(MAX(G$20:G$30),LARGE(G$20:G$30,2))-B17,162-B17-C17,F17,TRUE)))</f>
        <v>2.1856420007182464E-9</v>
      </c>
      <c r="J17" s="78">
        <f>IF(H17=1,0,IF(ISERR(1-BINOMDIST(AVERAGE(LARGE(G$20:G$30,2),LARGE(G$20:G$30,3))-B17,162-B17-C17,F17,TRUE)),IF(G17=LARGE(G$20:G$30,2),1,0),1-BINOMDIST(AVERAGE(LARGE(G$20:G$30,2),LARGE(G$20:G$30,3))-B17,162-B17-C17,F17,TRUE)))</f>
        <v>8.840954790478861E-7</v>
      </c>
      <c r="K17" s="62"/>
      <c r="L17" s="59" t="s">
        <v>34</v>
      </c>
      <c r="M17" s="59">
        <v>49</v>
      </c>
      <c r="N17" s="59">
        <v>70</v>
      </c>
      <c r="O17" s="60">
        <f>M17/(M17+N17)</f>
        <v>0.41176470588235292</v>
      </c>
      <c r="P17" s="59">
        <f>($M$14-$N$14)/2-(M17-N17)/2</f>
        <v>17.5</v>
      </c>
      <c r="Q17" s="60">
        <f>LOOKUP(L17,$X:$X,$Z:$Z)</f>
        <v>0.45930963736565311</v>
      </c>
      <c r="R17" s="78">
        <f>M17+(162-M17-N17)*Q17</f>
        <v>68.750314406723078</v>
      </c>
      <c r="S17" s="78">
        <f>IF(N17&gt;162-MAX(M$14:M$18),0,IF(ISERR(1-BINOMDIST(AVERAGE(MAX(R$14:R$18),LARGE(R$14:R$18,2))-M17,162-M17-N17,Q17,TRUE)),IF(R17=MAX(R$14:R$18),1,0),1-BINOMDIST(AVERAGE(MAX(R$14:R$18),LARGE(R$14:R$18,2))-M17,162-M17-N17,Q17,TRUE)))</f>
        <v>2.886579864025407E-15</v>
      </c>
      <c r="T17" s="78">
        <f>IF(S17=1,0,IF(ISERR(1-BINOMDIST(AVERAGE(MAX(R$20:R$32),LARGE(R$20:R$32,2))-M17,162-M17-N17,Q17,TRUE)),IF(R17=MAX(R$20:R$32),1,0),1-BINOMDIST(AVERAGE(MAX(R$20:R$32),LARGE(R$20:R$32,2))-M17,162-M17-N17,Q17,TRUE)))</f>
        <v>7.6360029410693642E-10</v>
      </c>
      <c r="U17" s="78">
        <f>IF(S17=1,0,IF(ISERR(1-BINOMDIST(AVERAGE(LARGE(R$20:R$30,2),LARGE(R$20:R$30,3))-M17,162-M17-N17,Q17,TRUE)),IF(R17=LARGE(R$20:R$30,2),1,0),1-BINOMDIST(AVERAGE(LARGE(R$20:R$30,2),LARGE(R$20:R$30,3))-M17,162-M17-N17,Q17,TRUE)))</f>
        <v>3.534090274870394E-7</v>
      </c>
      <c r="V17" s="63"/>
      <c r="X17" s="26" t="s">
        <v>32</v>
      </c>
      <c r="Y17" s="26" t="s">
        <v>55</v>
      </c>
      <c r="Z17" s="58">
        <f t="shared" si="0"/>
        <v>0.43525048140788325</v>
      </c>
      <c r="AA17" s="44">
        <f>Breakdown!V26</f>
        <v>70.510577988077088</v>
      </c>
      <c r="AB17" s="44">
        <f>SUMIF([1]Teams!$I$1:$I$65536,Y17,[1]Teams!$L$1:$L$65536)</f>
        <v>69.752219111961509</v>
      </c>
      <c r="AC17" s="50" t="str">
        <f t="shared" si="9"/>
        <v>N</v>
      </c>
      <c r="AD17" s="50" t="s">
        <v>91</v>
      </c>
      <c r="AE17" s="50">
        <f t="shared" si="2"/>
        <v>2.1005419625907962E-13</v>
      </c>
      <c r="AF17" s="75">
        <f t="shared" si="3"/>
        <v>2.0979405800230741E-13</v>
      </c>
      <c r="AG17" s="50">
        <f t="shared" si="4"/>
        <v>2.276436605907561E-5</v>
      </c>
      <c r="AH17" s="75">
        <f t="shared" si="5"/>
        <v>5.6349268709852089E-6</v>
      </c>
      <c r="AI17" s="75">
        <f t="shared" si="6"/>
        <v>5.6349270807792669E-6</v>
      </c>
      <c r="AJ17" s="50">
        <f t="shared" si="7"/>
        <v>70.510577988077088</v>
      </c>
      <c r="AK17" s="50">
        <f t="shared" si="8"/>
        <v>3.6736626149940221E-3</v>
      </c>
    </row>
    <row r="18" spans="1:37" ht="11.25" customHeight="1" thickBot="1" x14ac:dyDescent="0.25">
      <c r="A18" s="59" t="s">
        <v>168</v>
      </c>
      <c r="B18" s="59">
        <v>50</v>
      </c>
      <c r="C18" s="59">
        <v>69</v>
      </c>
      <c r="D18" s="60">
        <f>B18/(B18+C18)</f>
        <v>0.42016806722689076</v>
      </c>
      <c r="E18" s="59">
        <f>($B$14-$C$14)/2-(B18-C18)/2</f>
        <v>20</v>
      </c>
      <c r="F18" s="60">
        <f>LOOKUP(A18,$X:$X,$Z:$Z)</f>
        <v>0.47192473878390745</v>
      </c>
      <c r="G18" s="78">
        <f>B18+(162-B18-C18)*F18</f>
        <v>70.292763767708024</v>
      </c>
      <c r="H18" s="78">
        <f>IF(C18&gt;162-MAX(B$14:B$18),0,IF(ISERR(1-BINOMDIST(AVERAGE(MAX(G$14:G$18),LARGE(G$14:G$18,2))-B18,162-B18-C18,F18,TRUE)),IF(G18=MAX(G$14:G$18),1,0),1-BINOMDIST(AVERAGE(MAX(G$14:G$18),LARGE(G$14:G$18,2))-B18,162-B18-C18,F18,TRUE)))</f>
        <v>2.0080244134135228E-9</v>
      </c>
      <c r="I18" s="78">
        <f>IF(H18=1,0,IF(ISERR(1-BINOMDIST(AVERAGE(MAX(G$20:G$30),LARGE(G$20:G$30,2))-B18,162-B18-C18,F18,TRUE)),IF(G18=MAX(G$20:G$30),1,0),1-BINOMDIST(AVERAGE(MAX(G$20:G$30),LARGE(G$20:G$30,2))-B18,162-B18-C18,F18,TRUE)))</f>
        <v>1.7498980042773837E-10</v>
      </c>
      <c r="J18" s="78">
        <f>IF(H18=1,0,IF(ISERR(1-BINOMDIST(AVERAGE(LARGE(G$20:G$30,2),LARGE(G$20:G$30,3))-B18,162-B18-C18,F18,TRUE)),IF(G18=LARGE(G$20:G$30,2),1,0),1-BINOMDIST(AVERAGE(LARGE(G$20:G$30,2),LARGE(G$20:G$30,3))-B18,162-B18-C18,F18,TRUE)))</f>
        <v>1.3138876875373739E-7</v>
      </c>
      <c r="K18" s="62"/>
      <c r="L18" s="59" t="s">
        <v>38</v>
      </c>
      <c r="M18" s="59">
        <v>50</v>
      </c>
      <c r="N18" s="59">
        <v>69</v>
      </c>
      <c r="O18" s="60">
        <f>M18/(M18+N18)</f>
        <v>0.42016806722689076</v>
      </c>
      <c r="P18" s="59">
        <f>($M$14-$N$14)/2-(M18-N18)/2</f>
        <v>16.5</v>
      </c>
      <c r="Q18" s="60">
        <f>LOOKUP(L18,$X:$X,$Z:$Z)</f>
        <v>0.41119120144147259</v>
      </c>
      <c r="R18" s="78">
        <f>M18+(162-M18-N18)*Q18</f>
        <v>67.681221661983329</v>
      </c>
      <c r="S18" s="78">
        <f>IF(N18&gt;162-MAX(M$14:M$18),0,IF(ISERR(1-BINOMDIST(AVERAGE(MAX(R$14:R$18),LARGE(R$14:R$18,2))-M18,162-M18-N18,Q18,TRUE)),IF(R18=MAX(R$14:R$18),1,0),1-BINOMDIST(AVERAGE(MAX(R$14:R$18),LARGE(R$14:R$18,2))-M18,162-M18-N18,Q18,TRUE)))</f>
        <v>1.5543122344752192E-15</v>
      </c>
      <c r="T18" s="78">
        <f>IF(S18=1,0,IF(ISERR(1-BINOMDIST(AVERAGE(MAX(R$20:R$32),LARGE(R$20:R$32,2))-M18,162-M18-N18,Q18,TRUE)),IF(R18=MAX(R$20:R$32),1,0),1-BINOMDIST(AVERAGE(MAX(R$20:R$32),LARGE(R$20:R$32,2))-M18,162-M18-N18,Q18,TRUE)))</f>
        <v>1.6100409894193035E-10</v>
      </c>
      <c r="U18" s="78">
        <f>IF(S18=1,0,IF(ISERR(1-BINOMDIST(AVERAGE(LARGE(R$20:R$30,2),LARGE(R$20:R$30,3))-M18,162-M18-N18,Q18,TRUE)),IF(R18=LARGE(R$20:R$30,2),1,0),1-BINOMDIST(AVERAGE(LARGE(R$20:R$30,2),LARGE(R$20:R$30,3))-M18,162-M18-N18,Q18,TRUE)))</f>
        <v>7.6547120086978282E-8</v>
      </c>
      <c r="V18" s="63"/>
      <c r="X18" s="26" t="s">
        <v>18</v>
      </c>
      <c r="Y18" s="26" t="s">
        <v>71</v>
      </c>
      <c r="Z18" s="58">
        <f t="shared" si="0"/>
        <v>0.44857887172148075</v>
      </c>
      <c r="AA18" s="44">
        <f>Breakdown!V10</f>
        <v>72.669777218879887</v>
      </c>
      <c r="AB18" s="44">
        <f>SUMIF([1]Teams!$I$1:$I$65536,Y18,[1]Teams!$L$1:$L$65536)</f>
        <v>73.216137221733774</v>
      </c>
      <c r="AC18" s="50" t="str">
        <f t="shared" si="9"/>
        <v>A</v>
      </c>
      <c r="AD18" s="50" t="s">
        <v>88</v>
      </c>
      <c r="AE18" s="50">
        <f t="shared" si="2"/>
        <v>5.7509552675583109E-14</v>
      </c>
      <c r="AF18" s="75">
        <f t="shared" si="3"/>
        <v>5.8852502508825912E-14</v>
      </c>
      <c r="AG18" s="50">
        <f t="shared" si="4"/>
        <v>3.273836757244715E-10</v>
      </c>
      <c r="AH18" s="75">
        <f t="shared" si="5"/>
        <v>7.4520704102253984E-11</v>
      </c>
      <c r="AI18" s="75">
        <f t="shared" si="6"/>
        <v>7.4579556604762814E-11</v>
      </c>
      <c r="AJ18" s="50">
        <f t="shared" si="7"/>
        <v>72.669777218879887</v>
      </c>
      <c r="AK18" s="50">
        <f t="shared" si="8"/>
        <v>9.6980916122073602E-3</v>
      </c>
    </row>
    <row r="19" spans="1:37" ht="11.25" customHeight="1" thickBot="1" x14ac:dyDescent="0.25">
      <c r="A19" s="64" t="s">
        <v>169</v>
      </c>
      <c r="B19" s="55" t="s">
        <v>25</v>
      </c>
      <c r="C19" s="55" t="s">
        <v>26</v>
      </c>
      <c r="D19" s="55" t="s">
        <v>165</v>
      </c>
      <c r="E19" s="55" t="s">
        <v>166</v>
      </c>
      <c r="F19" s="56" t="s">
        <v>167</v>
      </c>
      <c r="G19" s="77" t="s">
        <v>107</v>
      </c>
      <c r="H19" s="57" t="s">
        <v>190</v>
      </c>
      <c r="I19" s="77" t="s">
        <v>191</v>
      </c>
      <c r="J19" s="77"/>
      <c r="K19" s="55"/>
      <c r="L19" s="55" t="s">
        <v>170</v>
      </c>
      <c r="M19" s="55" t="s">
        <v>25</v>
      </c>
      <c r="N19" s="55" t="s">
        <v>26</v>
      </c>
      <c r="O19" s="55" t="s">
        <v>165</v>
      </c>
      <c r="P19" s="55" t="s">
        <v>166</v>
      </c>
      <c r="Q19" s="56" t="s">
        <v>167</v>
      </c>
      <c r="R19" s="77" t="s">
        <v>107</v>
      </c>
      <c r="S19" s="57" t="s">
        <v>190</v>
      </c>
      <c r="T19" s="77"/>
      <c r="U19" s="77"/>
      <c r="V19" s="55"/>
      <c r="X19" s="26" t="s">
        <v>671</v>
      </c>
      <c r="Y19" s="26" t="s">
        <v>652</v>
      </c>
      <c r="Z19" s="58">
        <f t="shared" si="0"/>
        <v>0.47484050424270907</v>
      </c>
      <c r="AA19" s="44">
        <f>Breakdown!V11</f>
        <v>76.924161687318872</v>
      </c>
      <c r="AB19" s="44">
        <f>SUMIF([1]Teams!$I$1:$I$65536,Y19,[1]Teams!$L$1:$L$65536)</f>
        <v>78.434408541502151</v>
      </c>
      <c r="AC19" s="50" t="str">
        <f t="shared" si="9"/>
        <v>A</v>
      </c>
      <c r="AD19" s="50" t="s">
        <v>87</v>
      </c>
      <c r="AE19" s="50">
        <f t="shared" si="2"/>
        <v>2.6090623936450008E-3</v>
      </c>
      <c r="AF19" s="75">
        <f t="shared" si="3"/>
        <v>1.9804168042662478E-3</v>
      </c>
      <c r="AG19" s="50">
        <f t="shared" si="4"/>
        <v>6.6713492122752488E-2</v>
      </c>
      <c r="AH19" s="75">
        <f t="shared" si="5"/>
        <v>1.5185657608327949E-2</v>
      </c>
      <c r="AI19" s="75">
        <f t="shared" si="6"/>
        <v>1.7166074412594198E-2</v>
      </c>
      <c r="AJ19" s="50">
        <f t="shared" si="7"/>
        <v>76.924161687318872</v>
      </c>
      <c r="AK19" s="50">
        <f t="shared" si="8"/>
        <v>4.7548003560061614E-2</v>
      </c>
    </row>
    <row r="20" spans="1:37" ht="11.25" customHeight="1" x14ac:dyDescent="0.2">
      <c r="A20" s="59" t="str">
        <f>A$3</f>
        <v>Boston</v>
      </c>
      <c r="B20" s="59">
        <f>B$3</f>
        <v>66</v>
      </c>
      <c r="C20" s="59">
        <f>C$3</f>
        <v>52</v>
      </c>
      <c r="D20" s="60">
        <f t="shared" ref="D20:D31" si="10">B20/(B20+C20)</f>
        <v>0.55932203389830504</v>
      </c>
      <c r="E20" s="59">
        <f t="shared" ref="E20:E31" si="11">($B$20-$C$20)/2-(B20-C20)/2</f>
        <v>0</v>
      </c>
      <c r="F20" s="60">
        <f t="shared" ref="F20:F31" si="12">LOOKUP(A20,$X:$X,$Z:$Z)</f>
        <v>0.5451657475868219</v>
      </c>
      <c r="G20" s="78">
        <f t="shared" ref="G20:G31" si="13">B20+(162-B20-C20)*F20</f>
        <v>89.987292893820168</v>
      </c>
      <c r="H20" s="61"/>
      <c r="I20" s="78"/>
      <c r="J20" s="78"/>
      <c r="K20" s="66"/>
      <c r="L20" s="60" t="str">
        <f>L$15</f>
        <v>San Francisco</v>
      </c>
      <c r="M20" s="71">
        <f>M$15</f>
        <v>66</v>
      </c>
      <c r="N20" s="71">
        <f>N$15</f>
        <v>53</v>
      </c>
      <c r="O20" s="60">
        <f t="shared" ref="O20:O31" si="14">M20/(M20+N20)</f>
        <v>0.55462184873949583</v>
      </c>
      <c r="P20" s="59">
        <f t="shared" ref="P20:P31" si="15">($M$20-$N$20)/2-(M20-N20)/2</f>
        <v>0</v>
      </c>
      <c r="Q20" s="60">
        <f t="shared" ref="Q20:Q31" si="16">LOOKUP(L20,$X:$X,$Z:$Z)</f>
        <v>0.55860866371883133</v>
      </c>
      <c r="R20" s="78">
        <f t="shared" ref="R20:R31" si="17">M20+(162-M20-N20)*Q20</f>
        <v>90.020172539909751</v>
      </c>
      <c r="S20" s="61"/>
      <c r="T20" s="78"/>
      <c r="U20" s="78"/>
      <c r="X20" s="26" t="s">
        <v>672</v>
      </c>
      <c r="Y20" s="26" t="s">
        <v>653</v>
      </c>
      <c r="Z20" s="58">
        <f t="shared" si="0"/>
        <v>0.52811558323952101</v>
      </c>
      <c r="AA20" s="44">
        <f>Breakdown!V27</f>
        <v>85.554724484802406</v>
      </c>
      <c r="AB20" s="44">
        <f>SUMIF([1]Teams!$I$1:$I$65536,Y20,[1]Teams!$L$1:$L$65536)</f>
        <v>90.243504670265665</v>
      </c>
      <c r="AC20" s="50" t="str">
        <f t="shared" si="9"/>
        <v>N</v>
      </c>
      <c r="AD20" s="50" t="s">
        <v>90</v>
      </c>
      <c r="AE20" s="50">
        <f t="shared" si="2"/>
        <v>1.7933771488479966E-2</v>
      </c>
      <c r="AF20" s="75">
        <f t="shared" si="3"/>
        <v>1.7864037083728117E-2</v>
      </c>
      <c r="AG20" s="50">
        <f t="shared" si="4"/>
        <v>0.35736940892045127</v>
      </c>
      <c r="AH20" s="75">
        <f t="shared" si="5"/>
        <v>8.8460644147440148E-2</v>
      </c>
      <c r="AI20" s="75">
        <f t="shared" si="6"/>
        <v>0.10632468123116827</v>
      </c>
      <c r="AJ20" s="50">
        <f t="shared" si="7"/>
        <v>85.554724484802406</v>
      </c>
      <c r="AK20" s="50">
        <f t="shared" si="8"/>
        <v>0.35068010755086831</v>
      </c>
    </row>
    <row r="21" spans="1:37" ht="11.25" customHeight="1" x14ac:dyDescent="0.2">
      <c r="A21" s="59" t="str">
        <f>A$4</f>
        <v>Baltimore</v>
      </c>
      <c r="B21" s="59">
        <f>B$4</f>
        <v>66</v>
      </c>
      <c r="C21" s="59">
        <f>C$4</f>
        <v>52</v>
      </c>
      <c r="D21" s="60">
        <f t="shared" si="10"/>
        <v>0.55932203389830504</v>
      </c>
      <c r="E21" s="59">
        <f t="shared" si="11"/>
        <v>0</v>
      </c>
      <c r="F21" s="60">
        <f t="shared" si="12"/>
        <v>0.50586254250843721</v>
      </c>
      <c r="G21" s="78">
        <f t="shared" si="13"/>
        <v>88.257951870371244</v>
      </c>
      <c r="H21" s="61"/>
      <c r="I21" s="78"/>
      <c r="J21" s="78"/>
      <c r="K21" s="66"/>
      <c r="L21" s="60" t="str">
        <f>L$9</f>
        <v>St. Louis</v>
      </c>
      <c r="M21" s="71">
        <f>M$9</f>
        <v>63</v>
      </c>
      <c r="N21" s="71">
        <f>N$9</f>
        <v>56</v>
      </c>
      <c r="O21" s="60">
        <f t="shared" si="14"/>
        <v>0.52941176470588236</v>
      </c>
      <c r="P21" s="59">
        <f t="shared" si="15"/>
        <v>3</v>
      </c>
      <c r="Q21" s="60">
        <f t="shared" si="16"/>
        <v>0.5127171631846108</v>
      </c>
      <c r="R21" s="78">
        <f t="shared" si="17"/>
        <v>85.046838016938267</v>
      </c>
      <c r="S21" s="61"/>
      <c r="T21" s="78"/>
      <c r="U21" s="78"/>
      <c r="X21" s="26" t="s">
        <v>20</v>
      </c>
      <c r="Y21" s="26" t="s">
        <v>72</v>
      </c>
      <c r="Z21" s="58">
        <f t="shared" si="0"/>
        <v>0.46421415296696961</v>
      </c>
      <c r="AA21" s="44">
        <f>Breakdown!V12</f>
        <v>75.202692780649073</v>
      </c>
      <c r="AB21" s="44">
        <f>SUMIF([1]Teams!$I$1:$I$65536,Y21,[1]Teams!$L$1:$L$65536)</f>
        <v>75.565920647847946</v>
      </c>
      <c r="AC21" s="50" t="str">
        <f t="shared" si="9"/>
        <v>A</v>
      </c>
      <c r="AD21" s="50" t="s">
        <v>89</v>
      </c>
      <c r="AE21" s="50">
        <f t="shared" si="2"/>
        <v>1.9696048791928433E-8</v>
      </c>
      <c r="AF21" s="75">
        <f t="shared" si="3"/>
        <v>1.7336319031415112E-8</v>
      </c>
      <c r="AG21" s="50">
        <f t="shared" si="4"/>
        <v>8.8628110568375205E-7</v>
      </c>
      <c r="AH21" s="75">
        <f t="shared" si="5"/>
        <v>2.0173972291661366E-7</v>
      </c>
      <c r="AI21" s="75">
        <f t="shared" si="6"/>
        <v>2.1907604194802877E-7</v>
      </c>
      <c r="AJ21" s="50">
        <f t="shared" si="7"/>
        <v>75.202692780649073</v>
      </c>
      <c r="AK21" s="50">
        <f t="shared" si="8"/>
        <v>2.62800704115983E-2</v>
      </c>
    </row>
    <row r="22" spans="1:37" ht="11.25" customHeight="1" x14ac:dyDescent="0.2">
      <c r="A22" s="59" t="str">
        <f>A$15</f>
        <v>Seattle</v>
      </c>
      <c r="B22" s="59">
        <f>B$15</f>
        <v>63</v>
      </c>
      <c r="C22" s="59">
        <f>C$15</f>
        <v>55</v>
      </c>
      <c r="D22" s="60">
        <f t="shared" si="10"/>
        <v>0.53389830508474578</v>
      </c>
      <c r="E22" s="59">
        <f t="shared" si="11"/>
        <v>3</v>
      </c>
      <c r="F22" s="60">
        <f t="shared" si="12"/>
        <v>0.51015219080772267</v>
      </c>
      <c r="G22" s="78">
        <f t="shared" si="13"/>
        <v>85.446696395539789</v>
      </c>
      <c r="H22" s="61"/>
      <c r="I22" s="78"/>
      <c r="J22" s="78"/>
      <c r="K22" s="66"/>
      <c r="L22" s="60" t="str">
        <f>L$10</f>
        <v>Pittsburgh</v>
      </c>
      <c r="M22" s="71">
        <f>M$10</f>
        <v>61</v>
      </c>
      <c r="N22" s="71">
        <f>N$10</f>
        <v>56</v>
      </c>
      <c r="O22" s="60">
        <f t="shared" si="14"/>
        <v>0.5213675213675214</v>
      </c>
      <c r="P22" s="59">
        <f t="shared" si="15"/>
        <v>4</v>
      </c>
      <c r="Q22" s="60">
        <f t="shared" si="16"/>
        <v>0.50979284539325531</v>
      </c>
      <c r="R22" s="78">
        <f t="shared" si="17"/>
        <v>83.94067804269649</v>
      </c>
      <c r="S22" s="61"/>
      <c r="T22" s="78"/>
      <c r="U22" s="78"/>
      <c r="X22" s="26" t="s">
        <v>24</v>
      </c>
      <c r="Y22" s="26" t="s">
        <v>61</v>
      </c>
      <c r="Z22" s="58">
        <f t="shared" si="0"/>
        <v>0.41838803634417393</v>
      </c>
      <c r="AA22" s="44">
        <f>Breakdown!V28</f>
        <v>67.778861887756179</v>
      </c>
      <c r="AB22" s="44">
        <f>SUMIF([1]Teams!$I$1:$I$65536,Y22,[1]Teams!$L$1:$L$65536)</f>
        <v>66.907109415517837</v>
      </c>
      <c r="AC22" s="50" t="str">
        <f t="shared" si="9"/>
        <v>N</v>
      </c>
      <c r="AD22" s="50" t="s">
        <v>90</v>
      </c>
      <c r="AE22" s="50">
        <f t="shared" si="2"/>
        <v>2.5028818861905222E-7</v>
      </c>
      <c r="AF22" s="75">
        <f t="shared" si="3"/>
        <v>2.493149578705184E-7</v>
      </c>
      <c r="AG22" s="50">
        <f t="shared" si="4"/>
        <v>3.4287552556726687E-4</v>
      </c>
      <c r="AH22" s="75">
        <f t="shared" si="5"/>
        <v>8.4872932872729595E-5</v>
      </c>
      <c r="AI22" s="75">
        <f t="shared" si="6"/>
        <v>8.512224783060012E-5</v>
      </c>
      <c r="AJ22" s="50">
        <f t="shared" si="7"/>
        <v>67.778861887756179</v>
      </c>
      <c r="AK22" s="50">
        <f t="shared" si="8"/>
        <v>9.1109217397566944E-4</v>
      </c>
    </row>
    <row r="23" spans="1:37" ht="11.25" customHeight="1" x14ac:dyDescent="0.2">
      <c r="A23" s="59" t="str">
        <f>A$16</f>
        <v>Houston</v>
      </c>
      <c r="B23" s="59">
        <f>B$16</f>
        <v>61</v>
      </c>
      <c r="C23" s="59">
        <f>C$16</f>
        <v>58</v>
      </c>
      <c r="D23" s="60">
        <f t="shared" si="10"/>
        <v>0.51260504201680668</v>
      </c>
      <c r="E23" s="59">
        <f t="shared" si="11"/>
        <v>5.5</v>
      </c>
      <c r="F23" s="60">
        <f t="shared" si="12"/>
        <v>0.55858452848847551</v>
      </c>
      <c r="G23" s="78">
        <f t="shared" si="13"/>
        <v>85.019134725004449</v>
      </c>
      <c r="H23" s="61"/>
      <c r="I23" s="78"/>
      <c r="J23" s="78"/>
      <c r="L23" s="60" t="str">
        <f>L$3</f>
        <v>Miami</v>
      </c>
      <c r="M23" s="71">
        <f>M$3</f>
        <v>62</v>
      </c>
      <c r="N23" s="71">
        <f>N$3</f>
        <v>57</v>
      </c>
      <c r="O23" s="60">
        <f t="shared" si="14"/>
        <v>0.52100840336134457</v>
      </c>
      <c r="P23" s="59">
        <f t="shared" si="15"/>
        <v>4</v>
      </c>
      <c r="Q23" s="60">
        <f t="shared" si="16"/>
        <v>0.48954807572492293</v>
      </c>
      <c r="R23" s="78">
        <f t="shared" si="17"/>
        <v>83.050567256171689</v>
      </c>
      <c r="S23" s="61"/>
      <c r="T23" s="78"/>
      <c r="U23" s="78"/>
      <c r="X23" s="26" t="s">
        <v>31</v>
      </c>
      <c r="Y23" s="26" t="s">
        <v>56</v>
      </c>
      <c r="Z23" s="58">
        <f t="shared" si="0"/>
        <v>0.50979284539325531</v>
      </c>
      <c r="AA23" s="44">
        <f>Breakdown!V29</f>
        <v>82.586440953707367</v>
      </c>
      <c r="AB23" s="44">
        <f>SUMIF([1]Teams!$I$1:$I$65536,Y23,[1]Teams!$L$1:$L$65536)</f>
        <v>81.574638130032127</v>
      </c>
      <c r="AC23" s="50" t="str">
        <f t="shared" si="9"/>
        <v>N</v>
      </c>
      <c r="AD23" s="50" t="s">
        <v>91</v>
      </c>
      <c r="AE23" s="50">
        <f t="shared" si="2"/>
        <v>1.8741975837784919E-3</v>
      </c>
      <c r="AF23" s="75">
        <f t="shared" si="3"/>
        <v>1.8718765137833489E-3</v>
      </c>
      <c r="AG23" s="50">
        <f t="shared" si="4"/>
        <v>0.57736814758705302</v>
      </c>
      <c r="AH23" s="75">
        <f t="shared" si="5"/>
        <v>0.14291754406190349</v>
      </c>
      <c r="AI23" s="75">
        <f t="shared" si="6"/>
        <v>0.14478942057568683</v>
      </c>
      <c r="AJ23" s="50">
        <f t="shared" si="7"/>
        <v>82.586440953707367</v>
      </c>
      <c r="AK23" s="50">
        <f t="shared" si="8"/>
        <v>0.21075328482081346</v>
      </c>
    </row>
    <row r="24" spans="1:37" ht="11.25" customHeight="1" x14ac:dyDescent="0.2">
      <c r="A24" s="59" t="str">
        <f>A$9</f>
        <v>Detroit</v>
      </c>
      <c r="B24" s="59">
        <f>B$9</f>
        <v>63</v>
      </c>
      <c r="C24" s="59">
        <f>C$9</f>
        <v>56</v>
      </c>
      <c r="D24" s="60">
        <f t="shared" si="10"/>
        <v>0.52941176470588236</v>
      </c>
      <c r="E24" s="59">
        <f t="shared" si="11"/>
        <v>3.5</v>
      </c>
      <c r="F24" s="60">
        <f t="shared" si="12"/>
        <v>0.49348232907879314</v>
      </c>
      <c r="G24" s="78">
        <f t="shared" si="13"/>
        <v>84.219740150388105</v>
      </c>
      <c r="H24" s="61"/>
      <c r="I24" s="78"/>
      <c r="J24" s="78"/>
      <c r="K24" s="66"/>
      <c r="L24" s="60" t="str">
        <f>L$4</f>
        <v>New York (N)</v>
      </c>
      <c r="M24" s="71">
        <f>M$4</f>
        <v>60</v>
      </c>
      <c r="N24" s="71">
        <f>N$4</f>
        <v>59</v>
      </c>
      <c r="O24" s="60">
        <f t="shared" si="14"/>
        <v>0.50420168067226889</v>
      </c>
      <c r="P24" s="59">
        <f t="shared" si="15"/>
        <v>6</v>
      </c>
      <c r="Q24" s="60">
        <f t="shared" si="16"/>
        <v>0.52811558323952101</v>
      </c>
      <c r="R24" s="78">
        <f t="shared" si="17"/>
        <v>82.708970079299405</v>
      </c>
      <c r="S24" s="61"/>
      <c r="T24" s="78"/>
      <c r="U24" s="78"/>
      <c r="X24" s="26" t="s">
        <v>38</v>
      </c>
      <c r="Y24" s="26" t="s">
        <v>651</v>
      </c>
      <c r="Z24" s="58">
        <f t="shared" si="0"/>
        <v>0.41119120144147259</v>
      </c>
      <c r="AA24" s="44">
        <f>Breakdown!V30</f>
        <v>66.612974633518562</v>
      </c>
      <c r="AB24" s="44">
        <f>SUMIF([1]Teams!$I$1:$I$65536,Y24,[1]Teams!$L$1:$L$65536)</f>
        <v>66.998132388500764</v>
      </c>
      <c r="AC24" s="50" t="str">
        <f t="shared" si="9"/>
        <v>N</v>
      </c>
      <c r="AD24" s="50" t="s">
        <v>101</v>
      </c>
      <c r="AE24" s="50">
        <f t="shared" si="2"/>
        <v>1.5543122344752192E-15</v>
      </c>
      <c r="AF24" s="75">
        <f t="shared" si="3"/>
        <v>1.4883683026730531E-15</v>
      </c>
      <c r="AG24" s="50">
        <f t="shared" si="4"/>
        <v>7.6708124185920106E-8</v>
      </c>
      <c r="AH24" s="75">
        <f t="shared" si="5"/>
        <v>1.8987775415155301E-8</v>
      </c>
      <c r="AI24" s="75">
        <f t="shared" si="6"/>
        <v>1.8987776903523605E-8</v>
      </c>
      <c r="AJ24" s="50">
        <f t="shared" si="7"/>
        <v>66.612974633518562</v>
      </c>
      <c r="AK24" s="50">
        <f t="shared" si="8"/>
        <v>4.7389941057951468E-4</v>
      </c>
    </row>
    <row r="25" spans="1:37" ht="11.25" customHeight="1" x14ac:dyDescent="0.2">
      <c r="A25" s="59" t="str">
        <f>A$5</f>
        <v>New York (A)</v>
      </c>
      <c r="B25" s="59">
        <f>B$5</f>
        <v>61</v>
      </c>
      <c r="C25" s="59">
        <f>C$5</f>
        <v>58</v>
      </c>
      <c r="D25" s="60">
        <f t="shared" si="10"/>
        <v>0.51260504201680668</v>
      </c>
      <c r="E25" s="59">
        <f t="shared" si="11"/>
        <v>5.5</v>
      </c>
      <c r="F25" s="60">
        <f t="shared" si="12"/>
        <v>0.47484050424270907</v>
      </c>
      <c r="G25" s="78">
        <f t="shared" si="13"/>
        <v>81.418141682436499</v>
      </c>
      <c r="H25" s="61"/>
      <c r="I25" s="78"/>
      <c r="J25" s="78"/>
      <c r="K25" s="66"/>
      <c r="L25" s="60" t="str">
        <f>L$16</f>
        <v>Colorado</v>
      </c>
      <c r="M25" s="71">
        <f>M$16</f>
        <v>57</v>
      </c>
      <c r="N25" s="71">
        <f>N$16</f>
        <v>63</v>
      </c>
      <c r="O25" s="60">
        <f t="shared" si="14"/>
        <v>0.47499999999999998</v>
      </c>
      <c r="P25" s="59">
        <f t="shared" si="15"/>
        <v>9.5</v>
      </c>
      <c r="Q25" s="60">
        <f t="shared" si="16"/>
        <v>0.46166256745351353</v>
      </c>
      <c r="R25" s="78">
        <f t="shared" si="17"/>
        <v>76.389827833047576</v>
      </c>
      <c r="S25" s="61"/>
      <c r="T25" s="78"/>
      <c r="U25" s="78"/>
      <c r="X25" s="26" t="s">
        <v>37</v>
      </c>
      <c r="Y25" s="26" t="s">
        <v>648</v>
      </c>
      <c r="Z25" s="58">
        <f t="shared" si="0"/>
        <v>0.55860866371883133</v>
      </c>
      <c r="AA25" s="44">
        <f>Breakdown!V31</f>
        <v>90.494603522450674</v>
      </c>
      <c r="AB25" s="44">
        <f>SUMIF([1]Teams!$I$1:$I$65536,Y25,[1]Teams!$L$1:$L$65536)</f>
        <v>86.899548177642188</v>
      </c>
      <c r="AC25" s="50" t="str">
        <f t="shared" si="9"/>
        <v>N</v>
      </c>
      <c r="AD25" s="50" t="s">
        <v>101</v>
      </c>
      <c r="AE25" s="50">
        <f t="shared" si="2"/>
        <v>0.32674867389519135</v>
      </c>
      <c r="AF25" s="75">
        <f t="shared" si="3"/>
        <v>0.31288589150831292</v>
      </c>
      <c r="AG25" s="50">
        <f t="shared" si="4"/>
        <v>1.1925408278949954</v>
      </c>
      <c r="AH25" s="75">
        <f t="shared" si="5"/>
        <v>0.29519294929688589</v>
      </c>
      <c r="AI25" s="75">
        <f t="shared" si="6"/>
        <v>0.60807884080519881</v>
      </c>
      <c r="AJ25" s="50">
        <f t="shared" si="7"/>
        <v>90.494603522450674</v>
      </c>
      <c r="AK25" s="50">
        <f t="shared" si="8"/>
        <v>0.5493226739988557</v>
      </c>
    </row>
    <row r="26" spans="1:37" ht="11.25" customHeight="1" x14ac:dyDescent="0.2">
      <c r="A26" s="59" t="str">
        <f>A$10</f>
        <v>Kansas City</v>
      </c>
      <c r="B26" s="59">
        <f>B$10</f>
        <v>59</v>
      </c>
      <c r="C26" s="59">
        <f>C$10</f>
        <v>60</v>
      </c>
      <c r="D26" s="60">
        <f t="shared" si="10"/>
        <v>0.49579831932773111</v>
      </c>
      <c r="E26" s="59">
        <f t="shared" si="11"/>
        <v>7.5</v>
      </c>
      <c r="F26" s="60">
        <f t="shared" si="12"/>
        <v>0.48591592348227364</v>
      </c>
      <c r="G26" s="78">
        <f t="shared" si="13"/>
        <v>79.894384709737764</v>
      </c>
      <c r="H26" s="61"/>
      <c r="I26" s="78"/>
      <c r="J26" s="78"/>
      <c r="K26" s="66"/>
      <c r="L26" s="59" t="str">
        <f>L$5</f>
        <v>Philadelphia</v>
      </c>
      <c r="M26" s="59">
        <f>M$5</f>
        <v>56</v>
      </c>
      <c r="N26" s="59">
        <f>N$5</f>
        <v>64</v>
      </c>
      <c r="O26" s="60">
        <f t="shared" si="14"/>
        <v>0.46666666666666667</v>
      </c>
      <c r="P26" s="59">
        <f t="shared" si="15"/>
        <v>10.5</v>
      </c>
      <c r="Q26" s="60">
        <f t="shared" si="16"/>
        <v>0.41838803634417393</v>
      </c>
      <c r="R26" s="78">
        <f t="shared" si="17"/>
        <v>73.572297526455301</v>
      </c>
      <c r="S26" s="61"/>
      <c r="T26" s="78"/>
      <c r="U26" s="78"/>
      <c r="V26" s="66"/>
      <c r="X26" s="26" t="s">
        <v>21</v>
      </c>
      <c r="Y26" s="26" t="s">
        <v>73</v>
      </c>
      <c r="Z26" s="58">
        <f t="shared" si="0"/>
        <v>0.51015219080772267</v>
      </c>
      <c r="AA26" s="44">
        <f>Breakdown!V13</f>
        <v>82.644654910851074</v>
      </c>
      <c r="AB26" s="44">
        <f>SUMIF([1]Teams!$I$1:$I$65536,Y26,[1]Teams!$L$1:$L$65536)</f>
        <v>81.39343942215811</v>
      </c>
      <c r="AC26" s="50" t="str">
        <f t="shared" si="9"/>
        <v>A</v>
      </c>
      <c r="AD26" s="50" t="s">
        <v>89</v>
      </c>
      <c r="AE26" s="50">
        <f t="shared" si="2"/>
        <v>0.17870441825161365</v>
      </c>
      <c r="AF26" s="75">
        <f t="shared" si="3"/>
        <v>0.15729433044474522</v>
      </c>
      <c r="AG26" s="50">
        <f t="shared" si="4"/>
        <v>0.40991034632260337</v>
      </c>
      <c r="AH26" s="75">
        <f t="shared" si="5"/>
        <v>9.3305836215448926E-2</v>
      </c>
      <c r="AI26" s="75">
        <f t="shared" si="6"/>
        <v>0.25060016666019413</v>
      </c>
      <c r="AJ26" s="50">
        <f t="shared" si="7"/>
        <v>82.644654910851074</v>
      </c>
      <c r="AK26" s="50">
        <f t="shared" si="8"/>
        <v>0.21324316561539725</v>
      </c>
    </row>
    <row r="27" spans="1:37" ht="11.25" customHeight="1" x14ac:dyDescent="0.2">
      <c r="A27" s="59" t="str">
        <f>A$11</f>
        <v>Chicago (A)</v>
      </c>
      <c r="B27" s="59">
        <f>B$11</f>
        <v>56</v>
      </c>
      <c r="C27" s="59">
        <f>C$11</f>
        <v>62</v>
      </c>
      <c r="D27" s="60">
        <f t="shared" si="10"/>
        <v>0.47457627118644069</v>
      </c>
      <c r="E27" s="59">
        <f t="shared" si="11"/>
        <v>10</v>
      </c>
      <c r="F27" s="60">
        <f t="shared" si="12"/>
        <v>0.46255629608725451</v>
      </c>
      <c r="G27" s="78">
        <f t="shared" si="13"/>
        <v>76.3524770278392</v>
      </c>
      <c r="H27" s="61"/>
      <c r="I27" s="78"/>
      <c r="J27" s="78"/>
      <c r="K27" s="66"/>
      <c r="L27" s="60" t="str">
        <f>L$11</f>
        <v>Milwaukee</v>
      </c>
      <c r="M27" s="71">
        <f>M$11</f>
        <v>52</v>
      </c>
      <c r="N27" s="71">
        <f>N$11</f>
        <v>66</v>
      </c>
      <c r="O27" s="60">
        <f t="shared" si="14"/>
        <v>0.44067796610169491</v>
      </c>
      <c r="P27" s="59">
        <f t="shared" si="15"/>
        <v>13.5</v>
      </c>
      <c r="Q27" s="60">
        <f t="shared" si="16"/>
        <v>0.43525048140788325</v>
      </c>
      <c r="R27" s="78">
        <f t="shared" si="17"/>
        <v>71.151021181946859</v>
      </c>
      <c r="S27" s="61"/>
      <c r="T27" s="78"/>
      <c r="U27" s="78"/>
      <c r="X27" s="26" t="s">
        <v>33</v>
      </c>
      <c r="Y27" s="26" t="s">
        <v>57</v>
      </c>
      <c r="Z27" s="58">
        <f t="shared" si="0"/>
        <v>0.5127171631846108</v>
      </c>
      <c r="AA27" s="44">
        <f>Breakdown!V32</f>
        <v>83.060180435906958</v>
      </c>
      <c r="AB27" s="44">
        <f>SUMIF([1]Teams!$I$1:$I$65536,Y27,[1]Teams!$L$1:$L$65536)</f>
        <v>84.528642476428132</v>
      </c>
      <c r="AC27" s="50" t="str">
        <f t="shared" si="9"/>
        <v>N</v>
      </c>
      <c r="AD27" s="50" t="s">
        <v>91</v>
      </c>
      <c r="AE27" s="50">
        <f t="shared" si="2"/>
        <v>4.4357933574969977E-3</v>
      </c>
      <c r="AF27" s="75">
        <f t="shared" si="3"/>
        <v>4.4302999202223727E-3</v>
      </c>
      <c r="AG27" s="50">
        <f t="shared" si="4"/>
        <v>0.79058237677105259</v>
      </c>
      <c r="AH27" s="75">
        <f t="shared" si="5"/>
        <v>0.1956950554666777</v>
      </c>
      <c r="AI27" s="75">
        <f t="shared" si="6"/>
        <v>0.20012535538690007</v>
      </c>
      <c r="AJ27" s="50">
        <f t="shared" si="7"/>
        <v>83.060180435906958</v>
      </c>
      <c r="AK27" s="50">
        <f t="shared" si="8"/>
        <v>0.23141401909190873</v>
      </c>
    </row>
    <row r="28" spans="1:37" ht="11.25" customHeight="1" x14ac:dyDescent="0.2">
      <c r="A28" s="59" t="str">
        <f>A$17</f>
        <v>Oakland</v>
      </c>
      <c r="B28" s="59">
        <f>B$17</f>
        <v>52</v>
      </c>
      <c r="C28" s="59">
        <f>C$17</f>
        <v>68</v>
      </c>
      <c r="D28" s="60">
        <f t="shared" si="10"/>
        <v>0.43333333333333335</v>
      </c>
      <c r="E28" s="59">
        <f t="shared" si="11"/>
        <v>15</v>
      </c>
      <c r="F28" s="60">
        <f t="shared" si="12"/>
        <v>0.46421415296696961</v>
      </c>
      <c r="G28" s="78">
        <f t="shared" si="13"/>
        <v>71.496994424612723</v>
      </c>
      <c r="H28" s="61"/>
      <c r="I28" s="78"/>
      <c r="J28" s="78"/>
      <c r="K28" s="66"/>
      <c r="L28" s="60" t="str">
        <f>L$17</f>
        <v>Arizona</v>
      </c>
      <c r="M28" s="71">
        <f>M$17</f>
        <v>49</v>
      </c>
      <c r="N28" s="71">
        <f>N$17</f>
        <v>70</v>
      </c>
      <c r="O28" s="60">
        <f t="shared" si="14"/>
        <v>0.41176470588235292</v>
      </c>
      <c r="P28" s="59">
        <f t="shared" si="15"/>
        <v>17</v>
      </c>
      <c r="Q28" s="60">
        <f t="shared" si="16"/>
        <v>0.45930963736565311</v>
      </c>
      <c r="R28" s="78">
        <f t="shared" si="17"/>
        <v>68.750314406723078</v>
      </c>
      <c r="S28" s="61"/>
      <c r="T28" s="78"/>
      <c r="U28" s="78"/>
      <c r="V28" s="66"/>
      <c r="X28" s="26" t="s">
        <v>13</v>
      </c>
      <c r="Y28" s="26" t="s">
        <v>650</v>
      </c>
      <c r="Z28" s="58">
        <f t="shared" si="0"/>
        <v>0.5067688653085205</v>
      </c>
      <c r="AA28" s="44">
        <f>Breakdown!V14</f>
        <v>82.096556179980325</v>
      </c>
      <c r="AB28" s="44">
        <f>SUMIF([1]Teams!$I$1:$I$65536,Y28,[1]Teams!$L$1:$L$65536)</f>
        <v>83.015046763695963</v>
      </c>
      <c r="AC28" s="50" t="str">
        <f t="shared" si="9"/>
        <v>A</v>
      </c>
      <c r="AD28" s="50" t="s">
        <v>87</v>
      </c>
      <c r="AE28" s="50">
        <f t="shared" si="2"/>
        <v>9.6548324890477488E-11</v>
      </c>
      <c r="AF28" s="75">
        <f t="shared" si="3"/>
        <v>7.3285301839690344E-11</v>
      </c>
      <c r="AG28" s="50">
        <f t="shared" si="4"/>
        <v>7.2898809172703403E-7</v>
      </c>
      <c r="AH28" s="75">
        <f t="shared" si="5"/>
        <v>1.6593590305760131E-7</v>
      </c>
      <c r="AI28" s="75">
        <f t="shared" si="6"/>
        <v>1.6600918835944101E-7</v>
      </c>
      <c r="AJ28" s="50">
        <f t="shared" si="7"/>
        <v>82.096556179980325</v>
      </c>
      <c r="AK28" s="50">
        <f t="shared" si="8"/>
        <v>0.19038226431656158</v>
      </c>
    </row>
    <row r="29" spans="1:37" ht="11.25" customHeight="1" x14ac:dyDescent="0.2">
      <c r="A29" s="59" t="str">
        <f>A$6</f>
        <v>Tampa Bay</v>
      </c>
      <c r="B29" s="59">
        <f>B$6</f>
        <v>49</v>
      </c>
      <c r="C29" s="59">
        <f>C$6</f>
        <v>69</v>
      </c>
      <c r="D29" s="60">
        <f t="shared" si="10"/>
        <v>0.4152542372881356</v>
      </c>
      <c r="E29" s="59">
        <f t="shared" si="11"/>
        <v>17</v>
      </c>
      <c r="F29" s="60">
        <f t="shared" si="12"/>
        <v>0.5067688653085205</v>
      </c>
      <c r="G29" s="78">
        <f t="shared" si="13"/>
        <v>71.2978300735749</v>
      </c>
      <c r="H29" s="61"/>
      <c r="I29" s="78"/>
      <c r="J29" s="78"/>
      <c r="K29" s="66"/>
      <c r="L29" s="60" t="str">
        <f>L$12</f>
        <v>Cincinnati</v>
      </c>
      <c r="M29" s="71">
        <f>M$12</f>
        <v>49</v>
      </c>
      <c r="N29" s="71">
        <f>N$12</f>
        <v>69</v>
      </c>
      <c r="O29" s="60">
        <f t="shared" si="14"/>
        <v>0.4152542372881356</v>
      </c>
      <c r="P29" s="59">
        <f t="shared" si="15"/>
        <v>16.5</v>
      </c>
      <c r="Q29" s="60">
        <f t="shared" si="16"/>
        <v>0.43115461936500088</v>
      </c>
      <c r="R29" s="78">
        <f t="shared" si="17"/>
        <v>67.970803252060037</v>
      </c>
      <c r="S29" s="61"/>
      <c r="T29" s="78"/>
      <c r="U29" s="78"/>
      <c r="X29" s="26" t="s">
        <v>22</v>
      </c>
      <c r="Y29" s="26" t="s">
        <v>74</v>
      </c>
      <c r="Z29" s="58">
        <f t="shared" si="0"/>
        <v>0.49690870228643363</v>
      </c>
      <c r="AA29" s="44">
        <f>Breakdown!V15</f>
        <v>80.499209770402246</v>
      </c>
      <c r="AB29" s="44">
        <f>SUMIF([1]Teams!$I$1:$I$65536,Y29,[1]Teams!$L$1:$L$65536)</f>
        <v>80.326958761840331</v>
      </c>
      <c r="AC29" s="50" t="str">
        <f t="shared" si="9"/>
        <v>A</v>
      </c>
      <c r="AD29" s="50" t="s">
        <v>89</v>
      </c>
      <c r="AE29" s="50">
        <f t="shared" si="2"/>
        <v>0.81513777378483598</v>
      </c>
      <c r="AF29" s="75">
        <f t="shared" si="3"/>
        <v>0.71747834553916079</v>
      </c>
      <c r="AG29" s="50">
        <f t="shared" si="4"/>
        <v>0.46813743249948803</v>
      </c>
      <c r="AH29" s="75">
        <f t="shared" si="5"/>
        <v>0.10655977580214934</v>
      </c>
      <c r="AI29" s="75">
        <f t="shared" si="6"/>
        <v>0.82403812134131016</v>
      </c>
      <c r="AJ29" s="50">
        <f t="shared" si="7"/>
        <v>80.499209770402246</v>
      </c>
      <c r="AK29" s="50">
        <f t="shared" si="8"/>
        <v>0.13193709227167805</v>
      </c>
    </row>
    <row r="30" spans="1:37" ht="11.25" customHeight="1" x14ac:dyDescent="0.2">
      <c r="A30" s="59" t="str">
        <f>A$18</f>
        <v>Los Angeles (A)</v>
      </c>
      <c r="B30" s="59">
        <f>B$18</f>
        <v>50</v>
      </c>
      <c r="C30" s="59">
        <f>C$18</f>
        <v>69</v>
      </c>
      <c r="D30" s="60">
        <f t="shared" si="10"/>
        <v>0.42016806722689076</v>
      </c>
      <c r="E30" s="59">
        <f t="shared" si="11"/>
        <v>16.5</v>
      </c>
      <c r="F30" s="60">
        <f t="shared" si="12"/>
        <v>0.47192473878390745</v>
      </c>
      <c r="G30" s="78">
        <f t="shared" si="13"/>
        <v>70.292763767708024</v>
      </c>
      <c r="H30" s="61"/>
      <c r="I30" s="78"/>
      <c r="J30" s="78"/>
      <c r="K30" s="66"/>
      <c r="L30" s="59" t="str">
        <f>L$18</f>
        <v>San Diego</v>
      </c>
      <c r="M30" s="59">
        <f>M$18</f>
        <v>50</v>
      </c>
      <c r="N30" s="59">
        <f>N$18</f>
        <v>69</v>
      </c>
      <c r="O30" s="60">
        <f t="shared" si="14"/>
        <v>0.42016806722689076</v>
      </c>
      <c r="P30" s="59">
        <f t="shared" si="15"/>
        <v>16</v>
      </c>
      <c r="Q30" s="60">
        <f t="shared" si="16"/>
        <v>0.41119120144147259</v>
      </c>
      <c r="R30" s="78">
        <f t="shared" si="17"/>
        <v>67.681221661983329</v>
      </c>
      <c r="S30" s="61"/>
      <c r="T30" s="78"/>
      <c r="U30" s="78"/>
      <c r="X30" s="26" t="s">
        <v>14</v>
      </c>
      <c r="Y30" s="26" t="s">
        <v>66</v>
      </c>
      <c r="Z30" s="58">
        <f t="shared" si="0"/>
        <v>0.55968733677723737</v>
      </c>
      <c r="AA30" s="44">
        <f>Breakdown!V16</f>
        <v>90.669348557912457</v>
      </c>
      <c r="AB30" s="44">
        <f>SUMIF([1]Teams!$I$1:$I$65536,Y30,[1]Teams!$L$1:$L$65536)</f>
        <v>88.914652692865516</v>
      </c>
      <c r="AC30" s="50" t="str">
        <f t="shared" si="9"/>
        <v>A</v>
      </c>
      <c r="AD30" s="50" t="s">
        <v>87</v>
      </c>
      <c r="AE30" s="50">
        <f t="shared" si="2"/>
        <v>0.62476543024702202</v>
      </c>
      <c r="AF30" s="75">
        <f t="shared" si="3"/>
        <v>0.47423011415885136</v>
      </c>
      <c r="AG30" s="50">
        <f t="shared" si="4"/>
        <v>0.88028358428431863</v>
      </c>
      <c r="AH30" s="75">
        <f t="shared" si="5"/>
        <v>0.20037453720121393</v>
      </c>
      <c r="AI30" s="75">
        <f t="shared" si="6"/>
        <v>0.67460465136006531</v>
      </c>
      <c r="AJ30" s="50">
        <f t="shared" si="7"/>
        <v>90.669348557912457</v>
      </c>
      <c r="AK30" s="50">
        <f t="shared" si="8"/>
        <v>0.55309665308290268</v>
      </c>
    </row>
    <row r="31" spans="1:37" ht="11.25" customHeight="1" x14ac:dyDescent="0.2">
      <c r="A31" s="59" t="str">
        <f>A$12</f>
        <v>Minnesota</v>
      </c>
      <c r="B31" s="59">
        <f>B$12</f>
        <v>48</v>
      </c>
      <c r="C31" s="59">
        <f>C$12</f>
        <v>71</v>
      </c>
      <c r="D31" s="60">
        <f t="shared" si="10"/>
        <v>0.40336134453781514</v>
      </c>
      <c r="E31" s="59">
        <f t="shared" si="11"/>
        <v>18.5</v>
      </c>
      <c r="F31" s="60">
        <f t="shared" si="12"/>
        <v>0.44857887172148075</v>
      </c>
      <c r="G31" s="78">
        <f t="shared" si="13"/>
        <v>67.288891484023679</v>
      </c>
      <c r="H31" s="61"/>
      <c r="I31" s="78"/>
      <c r="J31" s="78"/>
      <c r="K31" s="66"/>
      <c r="L31" s="59" t="str">
        <f>L$6</f>
        <v>Atlanta</v>
      </c>
      <c r="M31" s="59">
        <f>M$6</f>
        <v>44</v>
      </c>
      <c r="N31" s="59">
        <f>N$6</f>
        <v>75</v>
      </c>
      <c r="O31" s="60">
        <f t="shared" si="14"/>
        <v>0.36974789915966388</v>
      </c>
      <c r="P31" s="59">
        <f t="shared" si="15"/>
        <v>22</v>
      </c>
      <c r="Q31" s="60">
        <f t="shared" si="16"/>
        <v>0.40785471306319726</v>
      </c>
      <c r="R31" s="78">
        <f t="shared" si="17"/>
        <v>61.537752661717484</v>
      </c>
      <c r="S31" s="61"/>
      <c r="T31" s="78"/>
      <c r="U31" s="78"/>
      <c r="X31" s="26" t="s">
        <v>82</v>
      </c>
      <c r="Y31" s="26" t="s">
        <v>100</v>
      </c>
      <c r="Z31" s="58">
        <f t="shared" si="0"/>
        <v>0.57595028857581776</v>
      </c>
      <c r="AA31" s="44">
        <f>Breakdown!V33</f>
        <v>93.303946749282474</v>
      </c>
      <c r="AB31" s="44">
        <f>SUMIF([1]Teams!$I$1:$I$65536,Y31,[1]Teams!$L$1:$L$65536)</f>
        <v>92.812278552213968</v>
      </c>
      <c r="AC31" s="50" t="str">
        <f t="shared" si="9"/>
        <v>N</v>
      </c>
      <c r="AD31" s="50" t="s">
        <v>90</v>
      </c>
      <c r="AE31" s="50">
        <f t="shared" si="2"/>
        <v>0.96186500227887572</v>
      </c>
      <c r="AF31" s="75">
        <f t="shared" si="3"/>
        <v>0.95812484737455794</v>
      </c>
      <c r="AG31" s="50">
        <f t="shared" si="4"/>
        <v>8.336439539400263E-2</v>
      </c>
      <c r="AH31" s="75">
        <f t="shared" si="5"/>
        <v>2.0635420747937849E-2</v>
      </c>
      <c r="AI31" s="75">
        <f t="shared" si="6"/>
        <v>0.97876026812249584</v>
      </c>
      <c r="AJ31" s="50">
        <f t="shared" si="7"/>
        <v>93.303946749282474</v>
      </c>
      <c r="AK31" s="50">
        <f t="shared" si="8"/>
        <v>0.56892590377898611</v>
      </c>
    </row>
    <row r="32" spans="1:37" ht="11.25" customHeight="1" x14ac:dyDescent="0.2">
      <c r="D32" s="67"/>
      <c r="F32" s="68"/>
      <c r="G32" s="79"/>
      <c r="H32" s="72"/>
      <c r="I32" s="79"/>
      <c r="J32" s="79"/>
      <c r="K32" s="66"/>
      <c r="AJ32" s="50"/>
    </row>
    <row r="33" spans="6:26" ht="11.25" customHeight="1" x14ac:dyDescent="0.2">
      <c r="Z33" s="26"/>
    </row>
    <row r="35" spans="6:26" ht="11.25" customHeight="1" x14ac:dyDescent="0.2">
      <c r="K35" s="69"/>
      <c r="S35" s="40"/>
    </row>
    <row r="36" spans="6:26" ht="11.25" customHeight="1" x14ac:dyDescent="0.2">
      <c r="F36" s="52"/>
      <c r="H36" s="40"/>
      <c r="P36" s="70"/>
      <c r="Q36" s="52"/>
      <c r="W36" s="26"/>
    </row>
    <row r="37" spans="6:26" ht="11.25" customHeight="1" x14ac:dyDescent="0.2">
      <c r="Y37" s="58"/>
      <c r="Z37" s="40"/>
    </row>
  </sheetData>
  <sortState ref="A20:K31">
    <sortCondition descending="1" ref="G20:G31"/>
  </sortState>
  <phoneticPr fontId="6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N33"/>
  <sheetViews>
    <sheetView zoomScaleNormal="100" workbookViewId="0"/>
  </sheetViews>
  <sheetFormatPr defaultRowHeight="11.25" x14ac:dyDescent="0.2"/>
  <cols>
    <col min="1" max="1" width="11.7109375" style="3" customWidth="1"/>
    <col min="2" max="2" width="7.140625" style="3" hidden="1" customWidth="1"/>
    <col min="3" max="7" width="9.140625" style="8" hidden="1" customWidth="1"/>
    <col min="8" max="12" width="9.140625" style="19"/>
    <col min="13" max="13" width="6.7109375" style="34" customWidth="1"/>
    <col min="14" max="14" width="6.7109375" style="32" customWidth="1"/>
    <col min="15" max="16" width="6.7109375" style="19" hidden="1" customWidth="1"/>
    <col min="17" max="19" width="4.85546875" style="35" hidden="1" customWidth="1"/>
    <col min="20" max="20" width="4.140625" style="8" hidden="1" customWidth="1"/>
    <col min="21" max="21" width="3.28515625" style="8" hidden="1" customWidth="1"/>
    <col min="22" max="22" width="6.7109375" style="34" customWidth="1"/>
    <col min="23" max="23" width="9.140625" style="8" hidden="1" customWidth="1"/>
    <col min="24" max="24" width="9.140625" style="34" hidden="1" customWidth="1"/>
    <col min="25" max="25" width="9.140625" style="8" hidden="1" customWidth="1"/>
    <col min="26" max="16384" width="9.140625" style="8"/>
  </cols>
  <sheetData>
    <row r="1" spans="1:40" s="29" customFormat="1" x14ac:dyDescent="0.2">
      <c r="A1" s="38" t="s">
        <v>42</v>
      </c>
      <c r="B1" s="38" t="s">
        <v>344</v>
      </c>
      <c r="C1" s="29" t="s">
        <v>43</v>
      </c>
      <c r="D1" s="29" t="s">
        <v>44</v>
      </c>
      <c r="E1" s="29" t="s">
        <v>45</v>
      </c>
      <c r="F1" s="29" t="s">
        <v>46</v>
      </c>
      <c r="G1" s="29" t="s">
        <v>47</v>
      </c>
      <c r="H1" s="106" t="s">
        <v>75</v>
      </c>
      <c r="I1" s="106" t="s">
        <v>76</v>
      </c>
      <c r="J1" s="106" t="s">
        <v>188</v>
      </c>
      <c r="K1" s="106" t="s">
        <v>78</v>
      </c>
      <c r="L1" s="106" t="s">
        <v>83</v>
      </c>
      <c r="M1" s="37" t="s">
        <v>104</v>
      </c>
      <c r="N1" s="53" t="s">
        <v>122</v>
      </c>
      <c r="O1" s="106" t="s">
        <v>105</v>
      </c>
      <c r="P1" s="106" t="s">
        <v>106</v>
      </c>
      <c r="Q1" s="36" t="s">
        <v>107</v>
      </c>
      <c r="R1" s="36" t="s">
        <v>112</v>
      </c>
      <c r="S1" s="36" t="s">
        <v>108</v>
      </c>
      <c r="T1" s="29" t="s">
        <v>146</v>
      </c>
      <c r="U1" s="29" t="s">
        <v>147</v>
      </c>
      <c r="V1" s="37" t="s">
        <v>144</v>
      </c>
      <c r="W1" s="29" t="s">
        <v>156</v>
      </c>
      <c r="X1" s="37" t="s">
        <v>158</v>
      </c>
      <c r="Y1" s="29" t="s">
        <v>159</v>
      </c>
      <c r="AA1" s="37">
        <f>(4-AVERAGE(M:M))*1455/9*4.08/4</f>
        <v>-1.3723659125646985</v>
      </c>
      <c r="AB1" s="37">
        <f>(AVERAGE(N:N)-0.263)*AVERAGE(6120,5770)</f>
        <v>-1.7952786522985624</v>
      </c>
      <c r="AE1" s="37">
        <f>81-((AVERAGE(M2:M16)-AVERAGE(M19:M33))*1455/9*4.25/4-(AVERAGE(N2:N16)-AVERAGE(N19:N33))*AVERAGE(6120,5770))/9.24</f>
        <v>87.545956960729171</v>
      </c>
    </row>
    <row r="2" spans="1:40" x14ac:dyDescent="0.2">
      <c r="A2" s="3" t="s">
        <v>7</v>
      </c>
      <c r="B2" s="3" t="s">
        <v>62</v>
      </c>
      <c r="C2" s="19">
        <f>SUM('AL East'!$E$2:$F$7)</f>
        <v>104.4601600598226</v>
      </c>
      <c r="D2" s="19">
        <f>SUM('AL East'!$E$8:$E$15)</f>
        <v>63.557592635738423</v>
      </c>
      <c r="E2" s="19">
        <f>SUM('AL East'!$E$16:$E$24)</f>
        <v>186.75886444831372</v>
      </c>
      <c r="F2" s="19">
        <f>SUM('AL East'!$E$25:$E$29)</f>
        <v>34.034281748750374</v>
      </c>
      <c r="G2" s="19">
        <f>SUM('AL East'!$F$16:$F$29)</f>
        <v>0.28841660177498163</v>
      </c>
      <c r="H2" s="19">
        <f t="shared" ref="H2:H16" si="0">C2-AVERAGE(C$2:C$16)</f>
        <v>-19.21403872827743</v>
      </c>
      <c r="I2" s="19">
        <f t="shared" ref="I2:I16" si="1">D2-AVERAGE(D$2:D$16)</f>
        <v>21.616221350171642</v>
      </c>
      <c r="J2" s="19">
        <f t="shared" ref="J2:J16" si="2">E2-AVERAGE(E$2:E$16)+F2-AVERAGE(F$2:F$16)</f>
        <v>3.1494895372678329</v>
      </c>
      <c r="K2" s="19">
        <f t="shared" ref="K2:K16" si="3">G2-AVERAGE(G$2:G$16)</f>
        <v>4.9365694217086995</v>
      </c>
      <c r="L2" s="19">
        <f t="shared" ref="L2:L16" si="4">SUM(H2:K2)</f>
        <v>10.488241580870746</v>
      </c>
      <c r="M2" s="34">
        <f>((972-SUM('AL East'!D$2:D$7))*5.15+(486-SUM('AL East'!D$8:D$15))*4.2745+SUMPRODUCT('AL East'!C$2:C$15,'AL East'!D$2:D$15))/1458</f>
        <v>3.9600717229844493</v>
      </c>
      <c r="N2" s="32">
        <f>SUMPRODUCT('AL East'!C16:C29,'AL East'!D16:D29)/SUM('AL East'!D16:D29)</f>
        <v>0.26607731147010855</v>
      </c>
      <c r="O2" s="19">
        <f t="shared" ref="O2:O16" si="5">(4.39*162+J2)*R2+J2/6120/0.00934</f>
        <v>746.03282248663595</v>
      </c>
      <c r="P2" s="19">
        <f t="shared" ref="P2:P16" si="6">(4.39*162-(H2+I2+K2))*R2</f>
        <v>735.02480256191302</v>
      </c>
      <c r="Q2" s="35">
        <f t="shared" ref="Q2:Q16" si="7">((O2+P2)/162)^0.285</f>
        <v>1.8788894524763562</v>
      </c>
      <c r="R2" s="35">
        <f>AVERAGE(INDEX(PFs!B:B,MATCH(B2,PFs!D:D,0)),INDEX(PFs!C:C,MATCH(B2,PFs!D:D,0)))</f>
        <v>1.0443048126208252</v>
      </c>
      <c r="S2" s="34">
        <f t="shared" ref="S2:S16" si="8">(O2^Q2/(O2^Q2+P2^Q2))*162</f>
        <v>82.131105889290609</v>
      </c>
      <c r="T2" s="19">
        <f>(AVERAGE(S3,S11,S14,S16)*72+AVERAGE(S4,S5,S6,S7,S8,S9,S10,S12,S13,S15)*72)/144</f>
        <v>82.015079719549945</v>
      </c>
      <c r="U2" s="19">
        <f t="shared" ref="U2:U16" si="9">S2-(T2-81)*144/162</f>
        <v>81.228812805246207</v>
      </c>
      <c r="V2" s="34">
        <f t="shared" ref="V2:V16" si="10">U2+81-AVERAGE(U$2:U$16)-(81-$AE$1)/9</f>
        <v>81.949731886366834</v>
      </c>
      <c r="W2" s="8" t="s">
        <v>62</v>
      </c>
      <c r="X2" s="34">
        <f>SUM('AL East'!G2:G28)</f>
        <v>42.733975687021967</v>
      </c>
      <c r="Y2" s="34">
        <f>X2-'AL East'!G24</f>
        <v>41.907234806816447</v>
      </c>
      <c r="Z2" s="34"/>
      <c r="AC2" s="3"/>
      <c r="AD2" s="3"/>
      <c r="AE2" s="19"/>
    </row>
    <row r="3" spans="1:40" x14ac:dyDescent="0.2">
      <c r="A3" s="3" t="s">
        <v>11</v>
      </c>
      <c r="B3" s="3" t="s">
        <v>63</v>
      </c>
      <c r="C3" s="19">
        <f>SUM('AL East'!$L$2:$L$7)</f>
        <v>147.17812811419572</v>
      </c>
      <c r="D3" s="19">
        <f>SUM('AL East'!$L$8:$L$15)</f>
        <v>38.059182371933986</v>
      </c>
      <c r="E3" s="19">
        <f>SUM('AL East'!$L$16:$L$24)</f>
        <v>220.35208859995825</v>
      </c>
      <c r="F3" s="19">
        <f>SUM('AL East'!$L$25:$L$29)</f>
        <v>19.683029747709178</v>
      </c>
      <c r="G3" s="19">
        <f>SUM('AL East'!$M$16:$M$29)</f>
        <v>16.603847767335662</v>
      </c>
      <c r="H3" s="19">
        <f t="shared" si="0"/>
        <v>23.503929326095687</v>
      </c>
      <c r="I3" s="19">
        <f t="shared" si="1"/>
        <v>-3.8821889136327954</v>
      </c>
      <c r="J3" s="19">
        <f t="shared" si="2"/>
        <v>22.391461687871171</v>
      </c>
      <c r="K3" s="19">
        <f t="shared" si="3"/>
        <v>21.252000587269379</v>
      </c>
      <c r="L3" s="19">
        <f t="shared" si="4"/>
        <v>63.265202687603441</v>
      </c>
      <c r="M3" s="34">
        <f>((972-SUM('AL East'!K$2:K$7))*5.15+(486-SUM('AL East'!K$8:K$15))*4.2745+SUMPRODUCT('AL East'!J$2:J$15,'AL East'!K$2:K$15))/1458</f>
        <v>3.82663924731684</v>
      </c>
      <c r="N3" s="32">
        <f>SUMPRODUCT('AL East'!J16:J29,'AL East'!K16:K29)/SUM('AL East'!K16:K29)</f>
        <v>0.26922142456661236</v>
      </c>
      <c r="O3" s="19">
        <f t="shared" si="5"/>
        <v>764.67507273124784</v>
      </c>
      <c r="P3" s="19">
        <f t="shared" si="6"/>
        <v>698.36946591098831</v>
      </c>
      <c r="Q3" s="35">
        <f t="shared" si="7"/>
        <v>1.8723482186187477</v>
      </c>
      <c r="R3" s="35">
        <f>AVERAGE(INDEX(PFs!B:B,MATCH(B3,PFs!D:D,0)),INDEX(PFs!C:C,MATCH(B3,PFs!D:D,0)))</f>
        <v>1.0418662462626795</v>
      </c>
      <c r="S3" s="34">
        <f t="shared" si="8"/>
        <v>87.861513189719076</v>
      </c>
      <c r="T3" s="19">
        <f>(AVERAGE(S2,S11,S14,S16)*72+AVERAGE(S4,S5,S6,S7,S8,S9,S10,S12,S13,S15)*72)/144</f>
        <v>81.298778806996381</v>
      </c>
      <c r="U3" s="19">
        <f t="shared" si="9"/>
        <v>87.595932027944514</v>
      </c>
      <c r="V3" s="34">
        <f t="shared" si="10"/>
        <v>88.316851109065141</v>
      </c>
      <c r="W3" s="8" t="s">
        <v>63</v>
      </c>
      <c r="X3" s="34">
        <f>SUM('AL East'!N2:N28)</f>
        <v>47.277032171728962</v>
      </c>
      <c r="Y3" s="34">
        <f>X3-'AL East'!N24</f>
        <v>44.194820655109943</v>
      </c>
      <c r="Z3" s="34"/>
      <c r="AB3" s="32"/>
      <c r="AC3" s="3"/>
      <c r="AD3" s="3"/>
      <c r="AE3" s="19"/>
    </row>
    <row r="4" spans="1:40" x14ac:dyDescent="0.2">
      <c r="A4" s="3" t="s">
        <v>15</v>
      </c>
      <c r="B4" s="3" t="s">
        <v>656</v>
      </c>
      <c r="C4" s="19">
        <f>SUM('AL Central'!$E$2:$F$7)</f>
        <v>127.50340504874947</v>
      </c>
      <c r="D4" s="19">
        <f>SUM('AL Central'!$E$8:$E$15)</f>
        <v>36.17549036153784</v>
      </c>
      <c r="E4" s="19">
        <f>SUM('AL Central'!$E$16:$E$24)</f>
        <v>170.61998981513554</v>
      </c>
      <c r="F4" s="19">
        <f>SUM('AL Central'!$E$25:$E$29)</f>
        <v>17.787562640981097</v>
      </c>
      <c r="G4" s="19">
        <f>SUM('AL Central'!$F$16:$F$29)</f>
        <v>-36.413509953165594</v>
      </c>
      <c r="H4" s="19">
        <f t="shared" si="0"/>
        <v>3.8292062606494426</v>
      </c>
      <c r="I4" s="19">
        <f t="shared" si="1"/>
        <v>-5.7658809240289415</v>
      </c>
      <c r="J4" s="19">
        <f t="shared" si="2"/>
        <v>-29.23610420367962</v>
      </c>
      <c r="K4" s="19">
        <f t="shared" si="3"/>
        <v>-31.765357133231877</v>
      </c>
      <c r="L4" s="19">
        <f t="shared" si="4"/>
        <v>-62.938136000290996</v>
      </c>
      <c r="M4" s="34">
        <f>((972-SUM('AL Central'!D$2:D$7))*5.15+(486-SUM('AL Central'!D$8:D$15))*4.2745+SUMPRODUCT('AL Central'!C$2:C$15,'AL Central'!D$2:D$15))/1458</f>
        <v>3.9522903513264787</v>
      </c>
      <c r="N4" s="32">
        <f>SUMPRODUCT('AL Central'!C16:C29,'AL Central'!D16:D29)/SUM('AL Central'!D16:D29)</f>
        <v>0.26078554778694724</v>
      </c>
      <c r="O4" s="19">
        <f t="shared" si="5"/>
        <v>675.58301993817884</v>
      </c>
      <c r="P4" s="19">
        <f t="shared" si="6"/>
        <v>738.49277244943426</v>
      </c>
      <c r="Q4" s="35">
        <f t="shared" si="7"/>
        <v>1.8542698499555179</v>
      </c>
      <c r="R4" s="35">
        <f>AVERAGE(INDEX(PFs!B:B,MATCH(B4,PFs!D:D,0)),INDEX(PFs!C:C,MATCH(B4,PFs!D:D,0)))</f>
        <v>0.99142245473183654</v>
      </c>
      <c r="S4" s="34">
        <f t="shared" si="8"/>
        <v>74.328782041074433</v>
      </c>
      <c r="T4" s="19">
        <f>(AVERAGE(S5,S6,S8,S10)*72+AVERAGE(S2,S3,S7,S9,S11,S12,S13,S14,S15,S16)*72)/144</f>
        <v>81.130028800567288</v>
      </c>
      <c r="U4" s="19">
        <f t="shared" si="9"/>
        <v>74.213200885014615</v>
      </c>
      <c r="V4" s="34">
        <f t="shared" si="10"/>
        <v>74.934119966135228</v>
      </c>
      <c r="W4" s="8" t="s">
        <v>67</v>
      </c>
      <c r="X4" s="34">
        <f>SUM('AL Central'!G2:G28)</f>
        <v>34.295615160776379</v>
      </c>
      <c r="Y4" s="34">
        <f>X4-'AL Central'!G24</f>
        <v>33.650050944647774</v>
      </c>
      <c r="Z4" s="34"/>
      <c r="AC4" s="3"/>
      <c r="AD4" s="3"/>
      <c r="AE4" s="19"/>
    </row>
    <row r="5" spans="1:40" x14ac:dyDescent="0.2">
      <c r="A5" s="3" t="s">
        <v>16</v>
      </c>
      <c r="B5" s="3" t="s">
        <v>68</v>
      </c>
      <c r="C5" s="19">
        <f>SUM('AL Central'!$L$2:$L$7)</f>
        <v>170.22217939395298</v>
      </c>
      <c r="D5" s="19">
        <f>SUM('AL Central'!$L$8:$L$15)</f>
        <v>62.040692565177281</v>
      </c>
      <c r="E5" s="19">
        <f>SUM('AL Central'!$L$16:$L$24)</f>
        <v>199.48769823780009</v>
      </c>
      <c r="F5" s="19">
        <f>SUM('AL Central'!$L$25:$L$29)</f>
        <v>26.504852844224832</v>
      </c>
      <c r="G5" s="19">
        <f>SUM('AL Central'!$M$16:$M$29)</f>
        <v>17.65080496320325</v>
      </c>
      <c r="H5" s="19">
        <f t="shared" si="0"/>
        <v>46.547980605852956</v>
      </c>
      <c r="I5" s="19">
        <f t="shared" si="1"/>
        <v>20.0993212796105</v>
      </c>
      <c r="J5" s="19">
        <f t="shared" si="2"/>
        <v>8.3488944222286605</v>
      </c>
      <c r="K5" s="19">
        <f t="shared" si="3"/>
        <v>22.298957783136967</v>
      </c>
      <c r="L5" s="19">
        <f t="shared" si="4"/>
        <v>97.295154090829087</v>
      </c>
      <c r="M5" s="34">
        <f>((972-SUM('AL Central'!K$2:K$7))*5.15+(486-SUM('AL Central'!K$8:K$15))*4.2745+SUMPRODUCT('AL Central'!J$2:J$15,'AL Central'!K$2:K$15))/1458</f>
        <v>3.5726891445575131</v>
      </c>
      <c r="N5" s="32">
        <f>SUMPRODUCT('AL Central'!J16:J29,'AL Central'!K16:K29)/SUM('AL Central'!K16:K29)</f>
        <v>0.26692688743170345</v>
      </c>
      <c r="O5" s="19">
        <f t="shared" si="5"/>
        <v>755.16742955635937</v>
      </c>
      <c r="P5" s="19">
        <f t="shared" si="6"/>
        <v>652.92690061785561</v>
      </c>
      <c r="Q5" s="35">
        <f t="shared" si="7"/>
        <v>1.8520310756736034</v>
      </c>
      <c r="R5" s="35">
        <f>AVERAGE(INDEX(PFs!B:B,MATCH(B5,PFs!D:D,0)),INDEX(PFs!C:C,MATCH(B5,PFs!D:D,0)))</f>
        <v>1.0493273802062051</v>
      </c>
      <c r="S5" s="34">
        <f t="shared" si="8"/>
        <v>91.846099460124506</v>
      </c>
      <c r="T5" s="19">
        <f>(AVERAGE(S4,S6,S8,S10)*72+AVERAGE(S2,S3,S7,S9,S11,S12,S13,S14,S15,S16)*72)/144</f>
        <v>78.940364123186029</v>
      </c>
      <c r="U5" s="19">
        <f t="shared" si="9"/>
        <v>93.676886906181366</v>
      </c>
      <c r="V5" s="34">
        <f t="shared" si="10"/>
        <v>94.397805987302007</v>
      </c>
      <c r="W5" s="8" t="s">
        <v>68</v>
      </c>
      <c r="X5" s="34">
        <f>SUM('AL Central'!N2:N28)</f>
        <v>51.601838263462071</v>
      </c>
      <c r="Y5" s="34">
        <f>X5-'AL Central'!N24</f>
        <v>49.84165264252006</v>
      </c>
      <c r="Z5" s="34"/>
      <c r="AC5" s="3"/>
      <c r="AD5" s="3"/>
      <c r="AE5" s="19"/>
    </row>
    <row r="6" spans="1:40" x14ac:dyDescent="0.2">
      <c r="A6" s="3" t="s">
        <v>19</v>
      </c>
      <c r="B6" s="3" t="s">
        <v>69</v>
      </c>
      <c r="C6" s="19">
        <f>SUM('AL Central'!$S$2:$T$7)</f>
        <v>135.49937062038961</v>
      </c>
      <c r="D6" s="19">
        <f>SUM('AL Central'!$S$8:$S$15)</f>
        <v>34.386916958842946</v>
      </c>
      <c r="E6" s="19">
        <f>SUM('AL Central'!$S$16:$S$24)</f>
        <v>208.41223416010075</v>
      </c>
      <c r="F6" s="19">
        <f>SUM('AL Central'!$S$25:$S$29)</f>
        <v>17.431203871523596</v>
      </c>
      <c r="G6" s="19">
        <f>SUM('AL Central'!$T$16:$T$29)</f>
        <v>-38.070769778653258</v>
      </c>
      <c r="H6" s="19">
        <f t="shared" si="0"/>
        <v>11.825171832289584</v>
      </c>
      <c r="I6" s="19">
        <f t="shared" si="1"/>
        <v>-7.5544543267238353</v>
      </c>
      <c r="J6" s="19">
        <f t="shared" si="2"/>
        <v>8.1997813718280881</v>
      </c>
      <c r="K6" s="19">
        <f t="shared" si="3"/>
        <v>-33.422616958719537</v>
      </c>
      <c r="L6" s="19">
        <f t="shared" si="4"/>
        <v>-20.9521180813257</v>
      </c>
      <c r="M6" s="34">
        <f>((972-SUM('AL Central'!R$2:R$7))*5.15+(486-SUM('AL Central'!R$8:R$15))*4.2745+SUMPRODUCT('AL Central'!Q$2:Q$15,'AL Central'!R$2:R$15))/1458</f>
        <v>3.8892403769339765</v>
      </c>
      <c r="N6" s="32">
        <f>SUMPRODUCT('AL Central'!Q16:Q29,'AL Central'!R16:R29)/SUM('AL Central'!R16:R29)</f>
        <v>0.26690252255418695</v>
      </c>
      <c r="O6" s="19">
        <f t="shared" si="5"/>
        <v>721.99029336817307</v>
      </c>
      <c r="P6" s="19">
        <f t="shared" si="6"/>
        <v>742.87081409084919</v>
      </c>
      <c r="Q6" s="35">
        <f t="shared" si="7"/>
        <v>1.8730104856056167</v>
      </c>
      <c r="R6" s="35">
        <f>AVERAGE(INDEX(PFs!B:B,MATCH(B6,PFs!D:D,0)),INDEX(PFs!C:C,MATCH(B6,PFs!D:D,0)))</f>
        <v>1.0034294275845346</v>
      </c>
      <c r="S6" s="34">
        <f t="shared" si="8"/>
        <v>78.837797651240734</v>
      </c>
      <c r="T6" s="19">
        <f>(AVERAGE(S4,S5,S8,S10)*72+AVERAGE(S2,S3,S7,S9,S11,S12,S13,S14,S15,S16)*72)/144</f>
        <v>80.566401849296497</v>
      </c>
      <c r="U6" s="19">
        <f t="shared" si="9"/>
        <v>79.223218229643848</v>
      </c>
      <c r="V6" s="34">
        <f t="shared" si="10"/>
        <v>79.944137310764489</v>
      </c>
      <c r="W6" s="8" t="s">
        <v>69</v>
      </c>
      <c r="X6" s="34">
        <f>SUM('AL Central'!U2:U28)</f>
        <v>38.814030698539753</v>
      </c>
      <c r="Y6" s="34">
        <f>X6-'AL Central'!U24</f>
        <v>37.450036188938682</v>
      </c>
      <c r="Z6" s="34"/>
      <c r="AC6" s="33"/>
      <c r="AD6" s="31"/>
      <c r="AE6" s="34"/>
    </row>
    <row r="7" spans="1:40" x14ac:dyDescent="0.2">
      <c r="A7" s="3" t="s">
        <v>30</v>
      </c>
      <c r="B7" s="3" t="s">
        <v>54</v>
      </c>
      <c r="C7" s="19">
        <f>SUM('AL West'!$E$2:$F$7)</f>
        <v>131.82984198282526</v>
      </c>
      <c r="D7" s="19">
        <f>SUM('AL West'!$E$8:$E$15)</f>
        <v>44.895919850490166</v>
      </c>
      <c r="E7" s="19">
        <f>SUM('AL West'!$E$16:$E$24)</f>
        <v>227.21818035986252</v>
      </c>
      <c r="F7" s="19">
        <f>SUM('AL West'!$E$25:$E$29)</f>
        <v>35.532817916199036</v>
      </c>
      <c r="G7" s="19">
        <f>SUM('AL West'!$F$16:$F$29)</f>
        <v>11.623296017081593</v>
      </c>
      <c r="H7" s="19">
        <f t="shared" si="0"/>
        <v>8.1556431947252293</v>
      </c>
      <c r="I7" s="19">
        <f t="shared" si="1"/>
        <v>2.9545485649233854</v>
      </c>
      <c r="J7" s="19">
        <f t="shared" si="2"/>
        <v>45.107341616265295</v>
      </c>
      <c r="K7" s="19">
        <f t="shared" si="3"/>
        <v>16.27144883701531</v>
      </c>
      <c r="L7" s="19">
        <f t="shared" si="4"/>
        <v>72.488982212929216</v>
      </c>
      <c r="M7" s="34">
        <f>((972-SUM('AL West'!D$2:D$7))*5.15+(486-SUM('AL West'!D$8:D$15))*4.2745+SUMPRODUCT('AL West'!C$2:C$15,'AL West'!D$2:D$15))/1458</f>
        <v>3.8568145605811015</v>
      </c>
      <c r="N7" s="32">
        <f>SUMPRODUCT('AL West'!C16:C29,'AL West'!D16:D29)/SUM('AL West'!D16:D29)</f>
        <v>0.27293316965295134</v>
      </c>
      <c r="O7" s="19">
        <f t="shared" si="5"/>
        <v>765.56361461626602</v>
      </c>
      <c r="P7" s="19">
        <f t="shared" si="6"/>
        <v>691.47202213362232</v>
      </c>
      <c r="Q7" s="35">
        <f t="shared" si="7"/>
        <v>1.8701533539268673</v>
      </c>
      <c r="R7" s="35">
        <f>AVERAGE(INDEX(PFs!B:B,MATCH(B7,PFs!D:D,0)),INDEX(PFs!C:C,MATCH(B7,PFs!D:D,0)))</f>
        <v>1.011222113397555</v>
      </c>
      <c r="S7" s="34">
        <f t="shared" si="8"/>
        <v>88.686471594218432</v>
      </c>
      <c r="T7" s="19">
        <f>(AVERAGE(S9,S12,S13,S15)*72+AVERAGE(S2,S3,S4,S5,S6,S8,S10,S11,S14,S16)*72)/144</f>
        <v>79.781284192731789</v>
      </c>
      <c r="U7" s="19">
        <f t="shared" si="9"/>
        <v>89.769774534012399</v>
      </c>
      <c r="V7" s="34">
        <f t="shared" si="10"/>
        <v>90.49069361513304</v>
      </c>
      <c r="W7" s="2" t="s">
        <v>54</v>
      </c>
      <c r="X7" s="34">
        <f>SUM('AL West'!G2:G28)</f>
        <v>49.501796393197083</v>
      </c>
      <c r="Y7" s="34">
        <f>X7-'AL West'!G24</f>
        <v>49.263302516226403</v>
      </c>
      <c r="Z7" s="34"/>
      <c r="AC7" s="3"/>
      <c r="AD7" s="3"/>
      <c r="AE7" s="3"/>
    </row>
    <row r="8" spans="1:40" x14ac:dyDescent="0.2">
      <c r="A8" s="3" t="s">
        <v>17</v>
      </c>
      <c r="B8" s="3" t="s">
        <v>655</v>
      </c>
      <c r="C8" s="19">
        <f>SUM('AL Central'!$E$32:$F$37)</f>
        <v>122.59678007157765</v>
      </c>
      <c r="D8" s="19">
        <f>SUM('AL Central'!$E$38:$E$45)</f>
        <v>47.523656578856517</v>
      </c>
      <c r="E8" s="19">
        <f>SUM('AL Central'!$E$46:$E$54)</f>
        <v>144.48943773888749</v>
      </c>
      <c r="F8" s="19">
        <f>SUM('AL Central'!$E$55:$E$59)</f>
        <v>11.873152341207064</v>
      </c>
      <c r="G8" s="19">
        <f>SUM('AL Central'!$F$46:$F$59)</f>
        <v>23.845798163219989</v>
      </c>
      <c r="H8" s="19">
        <f t="shared" si="0"/>
        <v>-1.0774187165223736</v>
      </c>
      <c r="I8" s="19">
        <f t="shared" si="1"/>
        <v>5.5822852932897362</v>
      </c>
      <c r="J8" s="19">
        <f t="shared" si="2"/>
        <v>-61.281066579701701</v>
      </c>
      <c r="K8" s="19">
        <f t="shared" si="3"/>
        <v>28.493950983153706</v>
      </c>
      <c r="L8" s="19">
        <f t="shared" si="4"/>
        <v>-28.282249019780632</v>
      </c>
      <c r="M8" s="34">
        <f>((972-SUM('AL Central'!D$32:D$37))*5.15+(486-SUM('AL Central'!D$38:D$45))*4.2745+SUMPRODUCT('AL Central'!C$32:C$45,'AL Central'!D$32:D$45))/1458</f>
        <v>3.9149272398913157</v>
      </c>
      <c r="N8" s="32">
        <f>SUMPRODUCT('AL Central'!C46:C59,'AL Central'!D46:D59)/SUM('AL Central'!D46:D59)</f>
        <v>0.25554944282354491</v>
      </c>
      <c r="O8" s="19">
        <f t="shared" si="5"/>
        <v>651.89999181486451</v>
      </c>
      <c r="P8" s="19">
        <f t="shared" si="6"/>
        <v>681.38805954158272</v>
      </c>
      <c r="Q8" s="35">
        <f t="shared" si="7"/>
        <v>1.823440334531564</v>
      </c>
      <c r="R8" s="35">
        <f>AVERAGE(INDEX(PFs!B:B,MATCH(B8,PFs!D:D,0)),INDEX(PFs!C:C,MATCH(B8,PFs!D:D,0)))</f>
        <v>1.0047286435904423</v>
      </c>
      <c r="S8" s="34">
        <f t="shared" si="8"/>
        <v>77.734615715268191</v>
      </c>
      <c r="T8" s="19">
        <f>(AVERAGE(S4,S5,S6,S10)*72+AVERAGE(S2,S3,S7,S9,S11,S12,S13,S14,S15,S16)*72)/144</f>
        <v>80.704299591293065</v>
      </c>
      <c r="U8" s="19">
        <f t="shared" si="9"/>
        <v>77.997460523007689</v>
      </c>
      <c r="V8" s="34">
        <f t="shared" si="10"/>
        <v>78.71837960412833</v>
      </c>
      <c r="W8" s="8" t="s">
        <v>70</v>
      </c>
      <c r="X8" s="34">
        <f>SUM('AL Central'!G32:G58)</f>
        <v>38.272289975073512</v>
      </c>
      <c r="Y8" s="34">
        <f>X8-'AL Central'!G54</f>
        <v>37.386932698031565</v>
      </c>
      <c r="Z8" s="34"/>
      <c r="AB8" s="2"/>
      <c r="AC8" s="3"/>
      <c r="AD8" s="3"/>
      <c r="AE8" s="3"/>
    </row>
    <row r="9" spans="1:40" x14ac:dyDescent="0.2">
      <c r="A9" s="3" t="s">
        <v>36</v>
      </c>
      <c r="B9" s="3" t="s">
        <v>99</v>
      </c>
      <c r="C9" s="19">
        <f>SUM('AL West'!$L$2:$M$7)</f>
        <v>88.169379668820312</v>
      </c>
      <c r="D9" s="19">
        <f>SUM('AL West'!$L$8:$L$15)</f>
        <v>26.393331381092782</v>
      </c>
      <c r="E9" s="19">
        <f>SUM('AL West'!$L$16:$L$24)</f>
        <v>197.50461356947085</v>
      </c>
      <c r="F9" s="19">
        <f>SUM('AL West'!$L$25:$L$29)</f>
        <v>26.343869055139294</v>
      </c>
      <c r="G9" s="19">
        <f>SUM('AL West'!$M$16:$M$29)</f>
        <v>-8.7926074163903962</v>
      </c>
      <c r="H9" s="19">
        <f t="shared" si="0"/>
        <v>-35.504819119279716</v>
      </c>
      <c r="I9" s="19">
        <f t="shared" si="1"/>
        <v>-15.548039904473999</v>
      </c>
      <c r="J9" s="19">
        <f t="shared" si="2"/>
        <v>6.2048259648138853</v>
      </c>
      <c r="K9" s="19">
        <f t="shared" si="3"/>
        <v>-4.1444545964566784</v>
      </c>
      <c r="L9" s="19">
        <f t="shared" si="4"/>
        <v>-48.992487655396502</v>
      </c>
      <c r="M9" s="34">
        <f>((972-SUM('AL West'!K$2:K$7))*5.15+(486-SUM('AL West'!K$8:K$15))*4.2745+SUMPRODUCT('AL West'!J$2:J$15,'AL West'!K$2:K$15))/1458</f>
        <v>4.2145923703057102</v>
      </c>
      <c r="N9" s="32">
        <f>SUMPRODUCT('AL West'!J16:J29,'AL West'!K16:K29)/SUM('AL West'!K16:K29)</f>
        <v>0.2665765494484657</v>
      </c>
      <c r="O9" s="19">
        <f t="shared" si="5"/>
        <v>686.38780855985635</v>
      </c>
      <c r="P9" s="19">
        <f t="shared" si="6"/>
        <v>733.1474478537973</v>
      </c>
      <c r="Q9" s="35">
        <f t="shared" si="7"/>
        <v>1.8563073451647403</v>
      </c>
      <c r="R9" s="35">
        <f>AVERAGE(INDEX(PFs!B:B,MATCH(B9,PFs!D:D,0)),INDEX(PFs!C:C,MATCH(B9,PFs!D:D,0)))</f>
        <v>0.95664033214991462</v>
      </c>
      <c r="S9" s="34">
        <f t="shared" si="8"/>
        <v>76.051474255292405</v>
      </c>
      <c r="T9" s="19">
        <f>(AVERAGE(S7,S12,S13,S15)*72+AVERAGE(S2,S3,S4,S5,S6,S8,S10,S11,S14,S16)*72)/144</f>
        <v>81.360658860097544</v>
      </c>
      <c r="U9" s="19">
        <f t="shared" si="9"/>
        <v>75.730888601872365</v>
      </c>
      <c r="V9" s="34">
        <f t="shared" si="10"/>
        <v>76.451807682993007</v>
      </c>
      <c r="W9" s="8" t="s">
        <v>99</v>
      </c>
      <c r="X9" s="34">
        <f>SUM('AL West'!N2:N28)</f>
        <v>34.816094650072309</v>
      </c>
      <c r="Y9" s="34">
        <f>X9-'AL West'!N24</f>
        <v>33.468075924277727</v>
      </c>
      <c r="Z9" s="34"/>
      <c r="AB9" s="34"/>
      <c r="AC9" s="3"/>
      <c r="AD9" s="3"/>
      <c r="AE9" s="3"/>
    </row>
    <row r="10" spans="1:40" x14ac:dyDescent="0.2">
      <c r="A10" s="3" t="s">
        <v>18</v>
      </c>
      <c r="B10" s="3" t="s">
        <v>71</v>
      </c>
      <c r="C10" s="19">
        <f>SUM('AL Central'!$L$32:$M$37)</f>
        <v>99.757116401820198</v>
      </c>
      <c r="D10" s="19">
        <f>SUM('AL Central'!$L$38:$L$45)</f>
        <v>30.21164970893124</v>
      </c>
      <c r="E10" s="19">
        <f>SUM('AL Central'!$L$46:$L$54)</f>
        <v>180.19708846057671</v>
      </c>
      <c r="F10" s="19">
        <f>SUM('AL Central'!$L$55:$L$59)</f>
        <v>19.546012795250391</v>
      </c>
      <c r="G10" s="19">
        <f>SUM('AL Central'!$M$46:$M$59)</f>
        <v>-34.922645169585081</v>
      </c>
      <c r="H10" s="19">
        <f t="shared" si="0"/>
        <v>-23.91708238627983</v>
      </c>
      <c r="I10" s="19">
        <f t="shared" si="1"/>
        <v>-11.729721576635541</v>
      </c>
      <c r="J10" s="19">
        <f t="shared" si="2"/>
        <v>-17.900555403969157</v>
      </c>
      <c r="K10" s="19">
        <f t="shared" si="3"/>
        <v>-30.274492349651364</v>
      </c>
      <c r="L10" s="19">
        <f t="shared" si="4"/>
        <v>-83.821851716535889</v>
      </c>
      <c r="M10" s="34">
        <f>((972-SUM('AL Central'!K$32:K$37))*5.15+(486-SUM('AL Central'!K$38:K$45))*4.2745+SUMPRODUCT('AL Central'!J$32:J$45,'AL Central'!K$32:K$45))/1458</f>
        <v>4.1207411299339807</v>
      </c>
      <c r="N10" s="32">
        <f>SUMPRODUCT('AL Central'!J46:J59,'AL Central'!K46:K59)/SUM('AL Central'!K46:K59)</f>
        <v>0.26263776164310904</v>
      </c>
      <c r="O10" s="19">
        <f t="shared" si="5"/>
        <v>704.8653885498278</v>
      </c>
      <c r="P10" s="19">
        <f t="shared" si="6"/>
        <v>790.43907843965519</v>
      </c>
      <c r="Q10" s="35">
        <f t="shared" si="7"/>
        <v>1.8840228493981888</v>
      </c>
      <c r="R10" s="35">
        <f>AVERAGE(INDEX(PFs!B:B,MATCH(B10,PFs!D:D,0)),INDEX(PFs!C:C,MATCH(B10,PFs!D:D,0)))</f>
        <v>1.0171635051831438</v>
      </c>
      <c r="S10" s="34">
        <f t="shared" si="8"/>
        <v>72.290873568544612</v>
      </c>
      <c r="T10" s="19">
        <f>(AVERAGE(S4,S5,S6,S8)*72+AVERAGE(S2,S3,S7,S9,S11,S12,S13,S14,S15,S16)*72)/144</f>
        <v>81.384767359633514</v>
      </c>
      <c r="U10" s="19">
        <f t="shared" si="9"/>
        <v>71.94885813775926</v>
      </c>
      <c r="V10" s="34">
        <f t="shared" si="10"/>
        <v>72.669777218879887</v>
      </c>
      <c r="W10" s="8" t="s">
        <v>71</v>
      </c>
      <c r="X10" s="34">
        <f>SUM('AL Central'!N32:N58)</f>
        <v>31.105892452956279</v>
      </c>
      <c r="Y10" s="34">
        <f>X10-'AL Central'!N54</f>
        <v>30.281679332463536</v>
      </c>
      <c r="Z10" s="34"/>
      <c r="AC10" s="3"/>
      <c r="AD10" s="3"/>
      <c r="AE10" s="3"/>
    </row>
    <row r="11" spans="1:40" x14ac:dyDescent="0.2">
      <c r="A11" s="3" t="s">
        <v>12</v>
      </c>
      <c r="B11" s="3" t="s">
        <v>652</v>
      </c>
      <c r="C11" s="19">
        <f>SUM('AL East'!$S$2:$T$7)</f>
        <v>121.89435192049032</v>
      </c>
      <c r="D11" s="19">
        <f>SUM('AL East'!$S$8:$S$15)</f>
        <v>54.464143163422534</v>
      </c>
      <c r="E11" s="19">
        <f>SUM('AL East'!$S$16:$S$24)</f>
        <v>128.86343714351696</v>
      </c>
      <c r="F11" s="19">
        <f>SUM('AL East'!$S$25:$S$29)</f>
        <v>49.33739284927367</v>
      </c>
      <c r="G11" s="19">
        <f>SUM('AL East'!$T$16:$T$29)</f>
        <v>-6.2986589848551127</v>
      </c>
      <c r="H11" s="19">
        <f t="shared" si="0"/>
        <v>-1.7798468676097059</v>
      </c>
      <c r="I11" s="19">
        <f t="shared" si="1"/>
        <v>12.522771877855753</v>
      </c>
      <c r="J11" s="19">
        <f t="shared" si="2"/>
        <v>-39.442826667005626</v>
      </c>
      <c r="K11" s="19">
        <f t="shared" si="3"/>
        <v>-1.6505061649213948</v>
      </c>
      <c r="L11" s="19">
        <f t="shared" si="4"/>
        <v>-30.350407821680975</v>
      </c>
      <c r="M11" s="34">
        <f>((972-SUM('AL East'!R$2:R$7))*5.15+(486-SUM('AL East'!R$8:R$15))*4.2745+SUMPRODUCT('AL East'!Q$2:Q$15,'AL East'!R$2:R$15))/1458</f>
        <v>3.9064104947376004</v>
      </c>
      <c r="N11" s="32">
        <f>SUMPRODUCT('AL East'!Q16:Q29,'AL East'!R16:R29)/SUM('AL East'!R16:R29)</f>
        <v>0.25911778267856056</v>
      </c>
      <c r="O11" s="19">
        <f t="shared" si="5"/>
        <v>691.29090750250896</v>
      </c>
      <c r="P11" s="19">
        <f t="shared" si="6"/>
        <v>723.24600136241691</v>
      </c>
      <c r="Q11" s="35">
        <f t="shared" si="7"/>
        <v>1.8544421578311858</v>
      </c>
      <c r="R11" s="35">
        <f>AVERAGE(INDEX(PFs!B:B,MATCH(B11,PFs!D:D,0)),INDEX(PFs!C:C,MATCH(B11,PFs!D:D,0)))</f>
        <v>1.0301364399195665</v>
      </c>
      <c r="S11" s="34">
        <f t="shared" si="8"/>
        <v>77.608092710147432</v>
      </c>
      <c r="T11" s="19">
        <f>(AVERAGE(S2,S3,S14,S16)*72+AVERAGE(S4,S5,S6,S7,S8,S9,S10,S12,S13,S15)*72)/144</f>
        <v>82.58045636694284</v>
      </c>
      <c r="U11" s="19">
        <f t="shared" si="9"/>
        <v>76.203242606198245</v>
      </c>
      <c r="V11" s="34">
        <f t="shared" si="10"/>
        <v>76.924161687318872</v>
      </c>
      <c r="W11" s="8" t="s">
        <v>64</v>
      </c>
      <c r="X11" s="34">
        <f>SUM('AL East'!U2:U28)</f>
        <v>37.51461180209337</v>
      </c>
      <c r="Y11" s="34">
        <f>X11-'AL East'!U24</f>
        <v>37.007273687060888</v>
      </c>
      <c r="Z11" s="34"/>
      <c r="AC11" s="3"/>
      <c r="AD11" s="3"/>
      <c r="AE11" s="3"/>
    </row>
    <row r="12" spans="1:40" x14ac:dyDescent="0.2">
      <c r="A12" s="3" t="s">
        <v>20</v>
      </c>
      <c r="B12" s="3" t="s">
        <v>72</v>
      </c>
      <c r="C12" s="19">
        <f>SUM('AL West'!$S$2:$S$7)</f>
        <v>98.129491849137509</v>
      </c>
      <c r="D12" s="19">
        <f>SUM('AL West'!$S$8:$S$15)</f>
        <v>54.350346715417317</v>
      </c>
      <c r="E12" s="19">
        <f>SUM('AL West'!$S$16:$S$24)</f>
        <v>166.35608043980602</v>
      </c>
      <c r="F12" s="19">
        <f>SUM('AL West'!$S$25:$S$29)</f>
        <v>33.732434054832851</v>
      </c>
      <c r="G12" s="19">
        <f>SUM('AL West'!$T$16:$T$29)</f>
        <v>-32.246044857575846</v>
      </c>
      <c r="H12" s="19">
        <f t="shared" si="0"/>
        <v>-25.54470693896252</v>
      </c>
      <c r="I12" s="19">
        <f t="shared" si="1"/>
        <v>12.408975429850535</v>
      </c>
      <c r="J12" s="19">
        <f t="shared" si="2"/>
        <v>-17.555142165157385</v>
      </c>
      <c r="K12" s="19">
        <f t="shared" si="3"/>
        <v>-27.597892037642129</v>
      </c>
      <c r="L12" s="19">
        <f t="shared" si="4"/>
        <v>-58.288765711911495</v>
      </c>
      <c r="M12" s="34">
        <f>((972-SUM('AL West'!R$2:R$7))*5.15+(486-SUM('AL West'!R$8:R$15))*4.2745+SUMPRODUCT('AL West'!Q$2:Q$15,'AL West'!R$2:R$15))/1458</f>
        <v>4.0066575935293303</v>
      </c>
      <c r="N12" s="32">
        <f>SUMPRODUCT('AL West'!Q16:Q29,'AL West'!R16:R29)/SUM('AL West'!R16:R29)</f>
        <v>0.26269420171481028</v>
      </c>
      <c r="O12" s="19">
        <f t="shared" si="5"/>
        <v>674.58488759084059</v>
      </c>
      <c r="P12" s="19">
        <f t="shared" si="6"/>
        <v>731.6065566423681</v>
      </c>
      <c r="Q12" s="35">
        <f t="shared" si="7"/>
        <v>1.8513174276521633</v>
      </c>
      <c r="R12" s="35">
        <f>AVERAGE(INDEX(PFs!B:B,MATCH(B12,PFs!D:D,0)),INDEX(PFs!C:C,MATCH(B12,PFs!D:D,0)))</f>
        <v>0.97299281956270711</v>
      </c>
      <c r="S12" s="34">
        <f t="shared" si="8"/>
        <v>74.927270843182896</v>
      </c>
      <c r="T12" s="19">
        <f>(AVERAGE(S7,S9,S13,S15)*72+AVERAGE(S2,S3,S4,S5,S6,S8,S10,S11,S14,S16)*72)/144</f>
        <v>81.501184286611235</v>
      </c>
      <c r="U12" s="19">
        <f t="shared" si="9"/>
        <v>74.48177369952846</v>
      </c>
      <c r="V12" s="34">
        <f t="shared" si="10"/>
        <v>75.202692780649073</v>
      </c>
      <c r="W12" s="8" t="s">
        <v>72</v>
      </c>
      <c r="X12" s="34">
        <f>SUM('AL West'!U2:U28)</f>
        <v>35.040236509153232</v>
      </c>
      <c r="Y12" s="34">
        <f>X12-'AL West'!U24</f>
        <v>34.496514831773517</v>
      </c>
      <c r="Z12" s="34"/>
      <c r="AC12" s="3"/>
      <c r="AD12" s="3"/>
      <c r="AE12" s="3"/>
    </row>
    <row r="13" spans="1:40" x14ac:dyDescent="0.2">
      <c r="A13" s="3" t="s">
        <v>21</v>
      </c>
      <c r="B13" s="3" t="s">
        <v>73</v>
      </c>
      <c r="C13" s="19">
        <f>SUM('AL West'!$E$32:$F$37)</f>
        <v>119.27188431712943</v>
      </c>
      <c r="D13" s="19">
        <f>SUM('AL West'!$E$38:$E$44)</f>
        <v>33.037284744996818</v>
      </c>
      <c r="E13" s="19">
        <f>SUM('AL West'!$E$45:$E$53)</f>
        <v>157.37896020726316</v>
      </c>
      <c r="F13" s="19">
        <f>SUM('AL West'!$E$54:$E$58)</f>
        <v>77.009966332164851</v>
      </c>
      <c r="G13" s="19">
        <f>SUM('AL West'!$F$45:$F$58)</f>
        <v>-2.3137705422252739</v>
      </c>
      <c r="H13" s="19">
        <f t="shared" si="0"/>
        <v>-4.4023144709705946</v>
      </c>
      <c r="I13" s="19">
        <f t="shared" si="1"/>
        <v>-8.9040865405699634</v>
      </c>
      <c r="J13" s="19">
        <f t="shared" si="2"/>
        <v>16.745269879631756</v>
      </c>
      <c r="K13" s="19">
        <f t="shared" si="3"/>
        <v>2.334382277708444</v>
      </c>
      <c r="L13" s="19">
        <f t="shared" si="4"/>
        <v>5.7732511457996427</v>
      </c>
      <c r="M13" s="34">
        <f>((972-SUM('AL West'!D$32:D$37))*5.15+(486-SUM('AL West'!D$38:D$44))*4.2745+SUMPRODUCT('AL West'!C$32:C$44,'AL West'!D$32:D$44))/1458</f>
        <v>4.0088480746090243</v>
      </c>
      <c r="N13" s="32">
        <f>SUMPRODUCT('AL West'!C46:C59,'AL West'!D46:D59)/SUM('AL West'!D46:D59)</f>
        <v>0.2697097804838991</v>
      </c>
      <c r="O13" s="19">
        <f t="shared" si="5"/>
        <v>691.33716364357417</v>
      </c>
      <c r="P13" s="19">
        <f t="shared" si="6"/>
        <v>685.56346976216093</v>
      </c>
      <c r="Q13" s="35">
        <f t="shared" si="7"/>
        <v>1.8402442176251734</v>
      </c>
      <c r="R13" s="35">
        <f>AVERAGE(INDEX(PFs!B:B,MATCH(B13,PFs!D:D,0)),INDEX(PFs!C:C,MATCH(B13,PFs!D:D,0)))</f>
        <v>0.94933400721385119</v>
      </c>
      <c r="S13" s="34">
        <f t="shared" si="8"/>
        <v>81.625036760364694</v>
      </c>
      <c r="T13" s="19">
        <f>(AVERAGE(S7,S9,S12,S15)*72+AVERAGE(S2,S3,S4,S5,S6,S8,S10,S11,S14,S16)*72)/144</f>
        <v>80.663963546963515</v>
      </c>
      <c r="U13" s="19">
        <f t="shared" si="9"/>
        <v>81.923735829730461</v>
      </c>
      <c r="V13" s="34">
        <f t="shared" si="10"/>
        <v>82.644654910851074</v>
      </c>
      <c r="W13" s="8" t="s">
        <v>73</v>
      </c>
      <c r="X13" s="34">
        <f>SUM('AL West'!G32:G57)</f>
        <v>41.319071776024089</v>
      </c>
      <c r="Y13" s="34">
        <f>X13-'AL West'!G53</f>
        <v>40.235314985603893</v>
      </c>
      <c r="Z13" s="34"/>
      <c r="AC13" s="3"/>
      <c r="AD13" s="3"/>
      <c r="AE13" s="3"/>
      <c r="AG13" s="141"/>
      <c r="AH13" s="141"/>
      <c r="AI13" s="141"/>
      <c r="AJ13" s="141"/>
      <c r="AK13" s="141"/>
      <c r="AL13" s="141"/>
      <c r="AM13" s="141"/>
      <c r="AN13" s="141"/>
    </row>
    <row r="14" spans="1:40" x14ac:dyDescent="0.2">
      <c r="A14" s="3" t="s">
        <v>13</v>
      </c>
      <c r="B14" s="3" t="s">
        <v>650</v>
      </c>
      <c r="C14" s="19">
        <f>SUM('AL East'!$E$32:$F$37)</f>
        <v>132.21609242381899</v>
      </c>
      <c r="D14" s="19">
        <f>SUM('AL East'!$E$38:$E$45)</f>
        <v>24.159783633462869</v>
      </c>
      <c r="E14" s="19">
        <f>SUM('AL East'!$E$46:$E$54)</f>
        <v>171.82317088272958</v>
      </c>
      <c r="F14" s="19">
        <f>SUM('AL East'!$E$55:$E$59)</f>
        <v>55.160575476820121</v>
      </c>
      <c r="G14" s="19">
        <f>SUM('AL East'!$F$46:$F$59)</f>
        <v>7.1893431049585335</v>
      </c>
      <c r="H14" s="19">
        <f t="shared" si="0"/>
        <v>8.5418936357189637</v>
      </c>
      <c r="I14" s="19">
        <f t="shared" si="1"/>
        <v>-17.781587652103912</v>
      </c>
      <c r="J14" s="19">
        <f t="shared" si="2"/>
        <v>9.3400896997534488</v>
      </c>
      <c r="K14" s="19">
        <f t="shared" si="3"/>
        <v>11.837495924892252</v>
      </c>
      <c r="L14" s="19">
        <f t="shared" si="4"/>
        <v>11.937891608260752</v>
      </c>
      <c r="M14" s="34">
        <f>((972-SUM('AL East'!D$32:D$37))*5.15+(486-SUM('AL East'!D$38:D$45))*4.2745+SUMPRODUCT('AL East'!C$32:C$45,'AL East'!D$32:D$45))/1458</f>
        <v>3.9819451015402776</v>
      </c>
      <c r="N14" s="32">
        <f>SUMPRODUCT('AL East'!C46:C59,'AL East'!D46:D59)/SUM('AL East'!D46:D59)</f>
        <v>0.26708884744437089</v>
      </c>
      <c r="O14" s="19">
        <f t="shared" si="5"/>
        <v>695.53924528647599</v>
      </c>
      <c r="P14" s="19">
        <f t="shared" si="6"/>
        <v>683.85455424629777</v>
      </c>
      <c r="Q14" s="35">
        <f t="shared" si="7"/>
        <v>1.8411932652541498</v>
      </c>
      <c r="R14" s="35">
        <f>AVERAGE(INDEX(PFs!B:B,MATCH(B14,PFs!D:D,0)),INDEX(PFs!C:C,MATCH(B14,PFs!D:D,0)))</f>
        <v>0.96510264594312889</v>
      </c>
      <c r="S14" s="34">
        <f t="shared" si="8"/>
        <v>82.263247753542743</v>
      </c>
      <c r="T14" s="19">
        <f>(AVERAGE(S2,S3,S11,S16)*72+AVERAGE(S4,S5,S6,S7,S8,S9,S10,S12,S13,S15)*72)/144</f>
        <v>81.998561986518425</v>
      </c>
      <c r="U14" s="19">
        <f t="shared" si="9"/>
        <v>81.375637098859698</v>
      </c>
      <c r="V14" s="34">
        <f t="shared" si="10"/>
        <v>82.096556179980325</v>
      </c>
      <c r="W14" s="8" t="s">
        <v>65</v>
      </c>
      <c r="X14" s="34">
        <f>SUM('AL East'!G32:G58)</f>
        <v>41.252211880127554</v>
      </c>
      <c r="Y14" s="34">
        <f>X14-'AL East'!G54</f>
        <v>40.08535500411449</v>
      </c>
      <c r="Z14" s="34"/>
      <c r="AC14" s="3"/>
      <c r="AD14" s="3"/>
      <c r="AE14" s="3"/>
    </row>
    <row r="15" spans="1:40" x14ac:dyDescent="0.2">
      <c r="A15" s="3" t="s">
        <v>22</v>
      </c>
      <c r="B15" s="3" t="s">
        <v>74</v>
      </c>
      <c r="C15" s="19">
        <f>SUM('AL West'!$L$32:$M$37)</f>
        <v>115.63993643132669</v>
      </c>
      <c r="D15" s="19">
        <f>SUM('AL West'!$L$38:$L$44)</f>
        <v>44.642757373520595</v>
      </c>
      <c r="E15" s="19">
        <f>SUM('AL West'!$L$45:$L$53)</f>
        <v>167.16482274374917</v>
      </c>
      <c r="F15" s="19">
        <f>SUM('AL West'!$L$54:$L$58)</f>
        <v>45.428700527588276</v>
      </c>
      <c r="G15" s="19">
        <f>SUM('AL West'!$M$45:$M$58)</f>
        <v>-6.42770451009204</v>
      </c>
      <c r="H15" s="19">
        <f t="shared" si="0"/>
        <v>-8.0342623567733398</v>
      </c>
      <c r="I15" s="19">
        <f t="shared" si="1"/>
        <v>2.7013860879538143</v>
      </c>
      <c r="J15" s="19">
        <f t="shared" si="2"/>
        <v>-5.0501333884588107</v>
      </c>
      <c r="K15" s="19">
        <f t="shared" si="3"/>
        <v>-1.7795516901583222</v>
      </c>
      <c r="L15" s="19">
        <f t="shared" si="4"/>
        <v>-12.162561347436657</v>
      </c>
      <c r="M15" s="34">
        <f>((972-SUM('AL West'!K$32:K$37))*5.15+(486-SUM('AL West'!K$38:K$44))*4.2745+SUMPRODUCT('AL West'!J$32:J$44,'AL West'!K$32:K$44))/1458</f>
        <v>3.9470199241198669</v>
      </c>
      <c r="N15" s="32">
        <f>SUMPRODUCT('AL West'!J46:J59,'AL West'!K46:K59)/SUM('AL West'!K46:K59)</f>
        <v>0.26473378550041143</v>
      </c>
      <c r="O15" s="19">
        <f t="shared" si="5"/>
        <v>728.72624898093511</v>
      </c>
      <c r="P15" s="19">
        <f t="shared" si="6"/>
        <v>741.36788754365216</v>
      </c>
      <c r="Q15" s="35">
        <f t="shared" si="7"/>
        <v>1.8749150159499977</v>
      </c>
      <c r="R15" s="35">
        <f>AVERAGE(INDEX(PFs!B:B,MATCH(B15,PFs!D:D,0)),INDEX(PFs!C:C,MATCH(B15,PFs!D:D,0)))</f>
        <v>1.0321254390085151</v>
      </c>
      <c r="S15" s="34">
        <f t="shared" si="8"/>
        <v>79.694136133960754</v>
      </c>
      <c r="T15" s="19">
        <f>(AVERAGE(S7,S9,S12,S13)*72+AVERAGE(S2,S3,S4,S5,S6,S8,S10,S11,S14,S16)*72)/144</f>
        <v>80.905326125264011</v>
      </c>
      <c r="U15" s="19">
        <f t="shared" si="9"/>
        <v>79.778290689281633</v>
      </c>
      <c r="V15" s="34">
        <f t="shared" si="10"/>
        <v>80.499209770402246</v>
      </c>
      <c r="W15" s="8" t="s">
        <v>74</v>
      </c>
      <c r="X15" s="34">
        <f>SUM('AL West'!N32:N57)</f>
        <v>40.495061381520287</v>
      </c>
      <c r="Y15" s="34">
        <f>X15-'AL West'!N53</f>
        <v>38.854493263458622</v>
      </c>
      <c r="Z15" s="34"/>
      <c r="AC15" s="3"/>
      <c r="AD15" s="3"/>
      <c r="AE15" s="3"/>
    </row>
    <row r="16" spans="1:40" x14ac:dyDescent="0.2">
      <c r="A16" s="3" t="s">
        <v>14</v>
      </c>
      <c r="B16" s="3" t="s">
        <v>66</v>
      </c>
      <c r="C16" s="19">
        <f>SUM('AL East'!$L$32:$M$37)</f>
        <v>140.74486351744326</v>
      </c>
      <c r="D16" s="19">
        <f>SUM('AL East'!$L$38:$L$45)</f>
        <v>35.221821240080487</v>
      </c>
      <c r="E16" s="19">
        <f>SUM('AL East'!$L$46:$L$54)</f>
        <v>250.83490512336428</v>
      </c>
      <c r="F16" s="19">
        <f>SUM('AL East'!$L$55:$L$59)</f>
        <v>17.787425764743993</v>
      </c>
      <c r="G16" s="19">
        <f>SUM('AL East'!$M$46:$M$59)</f>
        <v>18.561912295962806</v>
      </c>
      <c r="H16" s="19">
        <f t="shared" si="0"/>
        <v>17.070664729343235</v>
      </c>
      <c r="I16" s="19">
        <f t="shared" si="1"/>
        <v>-6.7195500454862938</v>
      </c>
      <c r="J16" s="19">
        <f t="shared" si="2"/>
        <v>50.978674228312023</v>
      </c>
      <c r="K16" s="19">
        <f t="shared" si="3"/>
        <v>23.210065115896523</v>
      </c>
      <c r="L16" s="19">
        <f t="shared" si="4"/>
        <v>84.539854028065491</v>
      </c>
      <c r="M16" s="34">
        <f>((972-SUM('AL East'!K$32:K$37))*5.15+(486-SUM('AL East'!K$38:K$45))*4.2745+SUMPRODUCT('AL East'!J$32:J$45,'AL East'!K$32:K$45))/1458</f>
        <v>3.8609187965608909</v>
      </c>
      <c r="N16" s="32">
        <f>SUMPRODUCT('AL East'!J46:J59,'AL East'!K46:K59)/SUM('AL East'!K46:K59)</f>
        <v>0.27389253772681504</v>
      </c>
      <c r="O16" s="19">
        <f t="shared" si="5"/>
        <v>779.0120415967458</v>
      </c>
      <c r="P16" s="19">
        <f t="shared" si="6"/>
        <v>691.80986352182379</v>
      </c>
      <c r="Q16" s="35">
        <f t="shared" si="7"/>
        <v>1.8751794989519301</v>
      </c>
      <c r="R16" s="35">
        <f>AVERAGE(INDEX(PFs!B:B,MATCH(B16,PFs!D:D,0)),INDEX(PFs!C:C,MATCH(B16,PFs!D:D,0)))</f>
        <v>1.0209425164982631</v>
      </c>
      <c r="S16" s="34">
        <f t="shared" si="8"/>
        <v>89.978760893681653</v>
      </c>
      <c r="T16" s="19">
        <f>(AVERAGE(S2,S3,S11,S14)*72+AVERAGE(S4,S5,S6,S7,S8,S9,S10,S12,S13,S15)*72)/144</f>
        <v>81.034122844001047</v>
      </c>
      <c r="U16" s="19">
        <f t="shared" si="9"/>
        <v>89.94842947679183</v>
      </c>
      <c r="V16" s="34">
        <f t="shared" si="10"/>
        <v>90.669348557912457</v>
      </c>
      <c r="W16" s="8" t="s">
        <v>66</v>
      </c>
      <c r="X16" s="34">
        <f>SUM('AL East'!N32:N58)</f>
        <v>49.41311160030844</v>
      </c>
      <c r="Y16" s="34">
        <f>X16-'AL East'!N54</f>
        <v>45.821937519780541</v>
      </c>
      <c r="Z16" s="34"/>
      <c r="AC16" s="3"/>
      <c r="AD16" s="3"/>
      <c r="AE16" s="3"/>
    </row>
    <row r="17" spans="1:31" x14ac:dyDescent="0.2">
      <c r="S17" s="34"/>
      <c r="Z17" s="34"/>
    </row>
    <row r="18" spans="1:31" s="30" customFormat="1" x14ac:dyDescent="0.2">
      <c r="A18" s="29" t="s">
        <v>42</v>
      </c>
      <c r="B18" s="29" t="s">
        <v>344</v>
      </c>
      <c r="C18" s="29" t="s">
        <v>43</v>
      </c>
      <c r="D18" s="29" t="s">
        <v>44</v>
      </c>
      <c r="E18" s="29" t="s">
        <v>45</v>
      </c>
      <c r="F18" s="29" t="s">
        <v>46</v>
      </c>
      <c r="G18" s="29" t="s">
        <v>47</v>
      </c>
      <c r="H18" s="106" t="s">
        <v>75</v>
      </c>
      <c r="I18" s="106" t="s">
        <v>76</v>
      </c>
      <c r="J18" s="106" t="s">
        <v>188</v>
      </c>
      <c r="K18" s="106" t="s">
        <v>78</v>
      </c>
      <c r="L18" s="106" t="s">
        <v>83</v>
      </c>
      <c r="M18" s="37" t="s">
        <v>104</v>
      </c>
      <c r="N18" s="53" t="s">
        <v>122</v>
      </c>
      <c r="O18" s="106" t="s">
        <v>105</v>
      </c>
      <c r="P18" s="106" t="s">
        <v>106</v>
      </c>
      <c r="Q18" s="36" t="s">
        <v>107</v>
      </c>
      <c r="R18" s="36" t="s">
        <v>112</v>
      </c>
      <c r="S18" s="37" t="s">
        <v>108</v>
      </c>
      <c r="T18" s="29" t="s">
        <v>146</v>
      </c>
      <c r="U18" s="29" t="s">
        <v>147</v>
      </c>
      <c r="V18" s="37" t="s">
        <v>144</v>
      </c>
      <c r="W18" s="29" t="s">
        <v>156</v>
      </c>
      <c r="X18" s="37" t="s">
        <v>158</v>
      </c>
      <c r="Y18" s="29" t="s">
        <v>159</v>
      </c>
      <c r="Z18" s="85"/>
    </row>
    <row r="19" spans="1:31" x14ac:dyDescent="0.2">
      <c r="A19" s="3" t="s">
        <v>34</v>
      </c>
      <c r="B19" s="3" t="s">
        <v>49</v>
      </c>
      <c r="C19" s="19">
        <f>SUM('NL West'!$E$2:$F$7)</f>
        <v>113.20043306215692</v>
      </c>
      <c r="D19" s="19">
        <f>SUM('NL West'!$E$8:$E$15)</f>
        <v>16.656048785784087</v>
      </c>
      <c r="E19" s="19">
        <f>SUM('NL West'!$E$16:$E$23)</f>
        <v>133.27061928939523</v>
      </c>
      <c r="F19" s="19">
        <f>SUM('NL West'!$E$24:$E$29)</f>
        <v>19.112029658318377</v>
      </c>
      <c r="G19" s="19">
        <f>SUM('NL West'!$F$16:$F$29)</f>
        <v>-7.319253946605274</v>
      </c>
      <c r="H19" s="19">
        <f t="shared" ref="H19:H33" si="11">C19-AVERAGE(C$19:C$33)</f>
        <v>1.5168153205265469</v>
      </c>
      <c r="I19" s="19">
        <f t="shared" ref="I19:I33" si="12">D19-AVERAGE(D$19:D$33)</f>
        <v>-13.290877071277052</v>
      </c>
      <c r="J19" s="19">
        <f t="shared" ref="J19:J33" si="13">E19-AVERAGE(E$19:E$33)+F19-AVERAGE(F$19:F$33)</f>
        <v>-14.614297756918731</v>
      </c>
      <c r="K19" s="19">
        <f t="shared" ref="K19:K33" si="14">G19-AVERAGE(G$19:G$33)</f>
        <v>-16.77415776327992</v>
      </c>
      <c r="L19" s="19">
        <f t="shared" ref="L19:L33" si="15">SUM(H19:K19)</f>
        <v>-43.162517270949152</v>
      </c>
      <c r="M19" s="34">
        <f>((972-SUM('NL West'!D$2:D$7))*5.15+(486-SUM('NL West'!D$8:D$15))*4.2745+SUMPRODUCT('NL West'!C$2:C$15,'NL West'!D$2:D$15))/1458</f>
        <v>4.1538654135779689</v>
      </c>
      <c r="N19" s="32">
        <f>SUMPRODUCT('NL West'!C16:C29,'NL West'!D16:D29)/SUM('NL West'!D16:D29)</f>
        <v>0.25640947122144092</v>
      </c>
      <c r="O19" s="19">
        <f t="shared" ref="O19:O33" si="16">(4.11*162+J19)*R19+J19/5770/0.00934</f>
        <v>664.19144460606447</v>
      </c>
      <c r="P19" s="19">
        <f t="shared" ref="P19:P33" si="17">(4.11*162-(H19+I19+K19))*R19</f>
        <v>708.50382137938198</v>
      </c>
      <c r="Q19" s="35">
        <f t="shared" ref="Q19:Q33" si="18">((O19+P19)/162)^0.285</f>
        <v>1.8386406161830966</v>
      </c>
      <c r="R19" s="35">
        <f>AVERAGE(INDEX(PFs!B:B,MATCH(B19,PFs!D:D,0)),INDEX(PFs!C:C,MATCH(B19,PFs!D:D,0)))</f>
        <v>1.0203575012048285</v>
      </c>
      <c r="S19" s="34">
        <f t="shared" ref="S19:S33" si="19">(O19^Q19/(O19^Q19+P19^Q19))*162</f>
        <v>76.196323187440598</v>
      </c>
      <c r="T19" s="19">
        <f>(AVERAGE(S23,S24,S30,S31)*72+AVERAGE(S20,S21,S22,S25,S26,S27,S28,S29,S32,S33)*72)/144</f>
        <v>82.187702236473015</v>
      </c>
      <c r="U19" s="19">
        <f>S19-(T19-81)*144/162</f>
        <v>75.140587866131256</v>
      </c>
      <c r="V19" s="34">
        <f>U19+81-AVERAGE(U$19:U$33)+(81-$AE$1)/9</f>
        <v>74.408161253235804</v>
      </c>
      <c r="W19" s="8" t="s">
        <v>49</v>
      </c>
      <c r="X19" s="34">
        <f>SUM('NL West'!G2:G14)+SUM('NL West'!G16:G28)*1</f>
        <v>28.935577558767633</v>
      </c>
      <c r="Y19" s="34">
        <f>SUM('NL West'!G8:G14)+SUM('NL West'!G16:G28)*6250/5775</f>
        <v>18.853995844458094</v>
      </c>
      <c r="Z19" s="32"/>
      <c r="AC19" s="3"/>
      <c r="AD19" s="3"/>
      <c r="AE19" s="3"/>
    </row>
    <row r="20" spans="1:31" x14ac:dyDescent="0.2">
      <c r="A20" s="3" t="s">
        <v>23</v>
      </c>
      <c r="B20" s="3" t="s">
        <v>58</v>
      </c>
      <c r="C20" s="19">
        <f>SUM('NL East'!$E$2:$F$7)</f>
        <v>57.895522557414438</v>
      </c>
      <c r="D20" s="19">
        <f>SUM('NL East'!$E$8:$E$15)</f>
        <v>15.571887146335648</v>
      </c>
      <c r="E20" s="19">
        <f>SUM('NL East'!$E$16:$E$23)</f>
        <v>100.42727271779809</v>
      </c>
      <c r="F20" s="19">
        <f>SUM('NL East'!$E$24:$E$29)</f>
        <v>15.031883193292906</v>
      </c>
      <c r="G20" s="19">
        <f>SUM('NL East'!$F$16:$F$29)</f>
        <v>5.2077129238924034</v>
      </c>
      <c r="H20" s="19">
        <f t="shared" si="11"/>
        <v>-53.788095184215933</v>
      </c>
      <c r="I20" s="19">
        <f t="shared" si="12"/>
        <v>-14.375038710725491</v>
      </c>
      <c r="J20" s="19">
        <f t="shared" si="13"/>
        <v>-51.53779079354134</v>
      </c>
      <c r="K20" s="19">
        <f t="shared" si="14"/>
        <v>-4.2471908927822426</v>
      </c>
      <c r="L20" s="19">
        <f t="shared" si="15"/>
        <v>-123.948115581265</v>
      </c>
      <c r="M20" s="34">
        <f>((972-SUM('NL East'!D$2:D$7))*5.15+(486-SUM('NL East'!D$8:D$15))*4.2745+SUMPRODUCT('NL East'!C$2:C$15,'NL East'!D$2:D$15))/1458</f>
        <v>4.4589968999846175</v>
      </c>
      <c r="N20" s="32">
        <f>SUMPRODUCT('NL East'!C16:C29,'NL East'!D16:D29)/SUM('NL East'!D16:D29)</f>
        <v>0.2500102523242792</v>
      </c>
      <c r="O20" s="19">
        <f t="shared" si="16"/>
        <v>587.75318691597499</v>
      </c>
      <c r="P20" s="19">
        <f t="shared" si="17"/>
        <v>707.49763508032368</v>
      </c>
      <c r="Q20" s="35">
        <f t="shared" si="18"/>
        <v>1.808460700889158</v>
      </c>
      <c r="R20" s="35">
        <f>AVERAGE(INDEX(PFs!B:B,MATCH(B20,PFs!D:D,0)),INDEX(PFs!C:C,MATCH(B20,PFs!D:D,0)))</f>
        <v>0.95836978152280983</v>
      </c>
      <c r="S20" s="34">
        <f t="shared" si="19"/>
        <v>67.5446741213309</v>
      </c>
      <c r="T20" s="19">
        <f>(AVERAGE(S25,S27,S28,S33)*72+AVERAGE(S19,S21,S22,S23,S24,S26,S29,S30,S31,S32)*72)/144</f>
        <v>81.832256991222167</v>
      </c>
      <c r="U20" s="19">
        <f t="shared" ref="U20:U33" si="20">S20-(T20-81)*144/162</f>
        <v>66.804890129133412</v>
      </c>
      <c r="V20" s="34">
        <f t="shared" ref="V20:V33" si="21">U20+81-AVERAGE(U$19:U$33)+(81-$AE$1)/9</f>
        <v>66.07246351623796</v>
      </c>
      <c r="W20" s="8" t="s">
        <v>58</v>
      </c>
      <c r="X20" s="34">
        <f>SUM('NL East'!G2:G14)+SUM('NL East'!G16:G28)*1</f>
        <v>20.197363913963841</v>
      </c>
      <c r="Y20" s="34">
        <f>SUM('NL East'!G8:G14)+SUM('NL East'!G16:G28)*6250/5775</f>
        <v>15.535495706017375</v>
      </c>
      <c r="Z20" s="32"/>
      <c r="AC20" s="3"/>
      <c r="AD20" s="3"/>
      <c r="AE20" s="3"/>
    </row>
    <row r="21" spans="1:31" x14ac:dyDescent="0.2">
      <c r="A21" s="3" t="s">
        <v>15</v>
      </c>
      <c r="B21" s="3" t="s">
        <v>657</v>
      </c>
      <c r="C21" s="19">
        <f>SUM('NL Central'!$E$2:$F$7)</f>
        <v>168.19426344779313</v>
      </c>
      <c r="D21" s="19">
        <f>SUM('NL Central'!$E$8:$E$15)</f>
        <v>55.915293031907751</v>
      </c>
      <c r="E21" s="19">
        <f>SUM('NL Central'!$E$16:$E$23)</f>
        <v>192.05891849882755</v>
      </c>
      <c r="F21" s="19">
        <f>SUM('NL Central'!$E$24:$E$29)</f>
        <v>29.239299254886632</v>
      </c>
      <c r="G21" s="19">
        <f>SUM('NL Central'!$F$16:$F$29)</f>
        <v>25.326505774118999</v>
      </c>
      <c r="H21" s="19">
        <f t="shared" si="11"/>
        <v>56.510645706162762</v>
      </c>
      <c r="I21" s="19">
        <f t="shared" si="12"/>
        <v>25.968367174846612</v>
      </c>
      <c r="J21" s="19">
        <f t="shared" si="13"/>
        <v>54.301271049081848</v>
      </c>
      <c r="K21" s="19">
        <f t="shared" si="14"/>
        <v>15.871601957444353</v>
      </c>
      <c r="L21" s="19">
        <f t="shared" si="15"/>
        <v>152.65188588753557</v>
      </c>
      <c r="M21" s="34">
        <f>((972-SUM('NL Central'!D$2:D$7))*5.15+(486-SUM('NL Central'!D$8:D$15))*4.2745+SUMPRODUCT('NL Central'!C$2:C$15,'NL Central'!D$2:D$15))/1458</f>
        <v>3.6291542056911084</v>
      </c>
      <c r="N21" s="32">
        <f>SUMPRODUCT('NL Central'!C16:C29,'NL Central'!D16:D29)/SUM('NL Central'!D16:D29)</f>
        <v>0.26835324397811344</v>
      </c>
      <c r="O21" s="19">
        <f t="shared" si="16"/>
        <v>732.28916854108422</v>
      </c>
      <c r="P21" s="19">
        <f t="shared" si="17"/>
        <v>576.26391537946586</v>
      </c>
      <c r="Q21" s="35">
        <f t="shared" si="18"/>
        <v>1.8137346680739153</v>
      </c>
      <c r="R21" s="35">
        <f>AVERAGE(INDEX(PFs!B:B,MATCH(B21,PFs!D:D,0)),INDEX(PFs!C:C,MATCH(B21,PFs!D:D,0)))</f>
        <v>1.0154978056048185</v>
      </c>
      <c r="S21" s="34">
        <f t="shared" si="19"/>
        <v>98.328948990797684</v>
      </c>
      <c r="T21" s="19">
        <f>(AVERAGE(S22,S26,S29,S32)*72+AVERAGE(S19,S20,S23,S24,S25,S27,S28,S30,S31,S33)*72)/144</f>
        <v>79.251151109096909</v>
      </c>
      <c r="U21" s="19">
        <f t="shared" si="20"/>
        <v>99.883481338267103</v>
      </c>
      <c r="V21" s="34">
        <f t="shared" si="21"/>
        <v>99.151054725371651</v>
      </c>
      <c r="W21" s="8" t="s">
        <v>52</v>
      </c>
      <c r="X21" s="34">
        <f>SUM('NL Central'!G2:G14)+SUM('NL Central'!G16:G28)*1</f>
        <v>50.615713686211407</v>
      </c>
      <c r="Y21" s="34">
        <f>SUM('NL Central'!G8:G14)+SUM('NL Central'!G16:G28)*6250/5775</f>
        <v>35.440523424211975</v>
      </c>
      <c r="Z21" s="32"/>
      <c r="AC21" s="3"/>
      <c r="AD21" s="3"/>
      <c r="AE21" s="3"/>
    </row>
    <row r="22" spans="1:31" x14ac:dyDescent="0.2">
      <c r="A22" s="3" t="s">
        <v>29</v>
      </c>
      <c r="B22" s="3" t="s">
        <v>53</v>
      </c>
      <c r="C22" s="19">
        <f>SUM('NL Central'!$L$2:$M$7)</f>
        <v>69.153670331491696</v>
      </c>
      <c r="D22" s="19">
        <f>SUM('NL Central'!$L$8:$L$15)</f>
        <v>18.518157381026953</v>
      </c>
      <c r="E22" s="19">
        <f>SUM('NL Central'!$L$16:$L$23)</f>
        <v>131.80118602224519</v>
      </c>
      <c r="F22" s="19">
        <f>SUM('NL Central'!$L$24:$L$29)</f>
        <v>10.707504343261599</v>
      </c>
      <c r="G22" s="19">
        <f>SUM('NL Central'!$M$16:$M$29)</f>
        <v>5.8883205912759875</v>
      </c>
      <c r="H22" s="19">
        <f t="shared" si="11"/>
        <v>-42.529947410138675</v>
      </c>
      <c r="I22" s="19">
        <f t="shared" si="12"/>
        <v>-11.428768476034186</v>
      </c>
      <c r="J22" s="19">
        <f t="shared" si="13"/>
        <v>-24.488256339125549</v>
      </c>
      <c r="K22" s="19">
        <f t="shared" si="14"/>
        <v>-3.5665832253986585</v>
      </c>
      <c r="L22" s="19">
        <f t="shared" si="15"/>
        <v>-82.013555450697069</v>
      </c>
      <c r="M22" s="34">
        <f>((972-SUM('NL Central'!K$2:K$7))*5.15+(486-SUM('NL Central'!K$8:K$15))*4.2745+SUMPRODUCT('NL Central'!J$2:J$15,'NL Central'!K$2:K$15))/1458</f>
        <v>4.3549040608883498</v>
      </c>
      <c r="N22" s="32">
        <f>SUMPRODUCT('NL Central'!J16:J29,'NL Central'!K16:K29)/SUM('NL Central'!K16:K29)</f>
        <v>0.25469821323492325</v>
      </c>
      <c r="O22" s="19">
        <f t="shared" si="16"/>
        <v>662.7127901726534</v>
      </c>
      <c r="P22" s="19">
        <f t="shared" si="17"/>
        <v>747.97306057963226</v>
      </c>
      <c r="Q22" s="35">
        <f t="shared" si="18"/>
        <v>1.8530018773103618</v>
      </c>
      <c r="R22" s="35">
        <f>AVERAGE(INDEX(PFs!B:B,MATCH(B22,PFs!D:D,0)),INDEX(PFs!C:C,MATCH(B22,PFs!D:D,0)))</f>
        <v>1.0340470332748537</v>
      </c>
      <c r="S22" s="34">
        <f t="shared" si="19"/>
        <v>71.955343241380334</v>
      </c>
      <c r="T22" s="19">
        <f>(AVERAGE(S21,S26,S29,S32)*72+AVERAGE(S19,S20,S23,S24,S25,S27,S28,S30,S31,S33)*72)/144</f>
        <v>82.547851827774082</v>
      </c>
      <c r="U22" s="19">
        <f t="shared" si="20"/>
        <v>70.579474950025599</v>
      </c>
      <c r="V22" s="34">
        <f t="shared" si="21"/>
        <v>69.847048337130147</v>
      </c>
      <c r="W22" s="8" t="s">
        <v>53</v>
      </c>
      <c r="X22" s="34">
        <f>SUM('NL Central'!N2:N14)+SUM('NL Central'!N16:N28)*1</f>
        <v>24.81901536820093</v>
      </c>
      <c r="Y22" s="34">
        <f>SUM('NL Central'!N8:N14)+SUM('NL Central'!N16:N28)*6250/5775</f>
        <v>19.278327814215697</v>
      </c>
      <c r="Z22" s="32"/>
      <c r="AC22" s="3"/>
      <c r="AD22" s="3"/>
      <c r="AE22" s="3"/>
    </row>
    <row r="23" spans="1:31" x14ac:dyDescent="0.2">
      <c r="A23" s="3" t="s">
        <v>35</v>
      </c>
      <c r="B23" s="3" t="s">
        <v>48</v>
      </c>
      <c r="C23" s="19">
        <f>SUM('NL West'!$L$2:$M$7)</f>
        <v>108.54229616662769</v>
      </c>
      <c r="D23" s="19">
        <f>SUM('NL West'!$L$8:$L$15)</f>
        <v>32.060267203044553</v>
      </c>
      <c r="E23" s="19">
        <f>SUM('NL West'!$L$16:$L$23)</f>
        <v>130.43919795074007</v>
      </c>
      <c r="F23" s="19">
        <f>SUM('NL West'!$L$24:$L$29)</f>
        <v>3.8074068653573772</v>
      </c>
      <c r="G23" s="19">
        <f>SUM('NL West'!$M$16:$M$29)</f>
        <v>5.9875444468307624</v>
      </c>
      <c r="H23" s="19">
        <f t="shared" si="11"/>
        <v>-3.1413215750026779</v>
      </c>
      <c r="I23" s="19">
        <f t="shared" si="12"/>
        <v>2.1133413459834145</v>
      </c>
      <c r="J23" s="19">
        <f t="shared" si="13"/>
        <v>-32.750341888534891</v>
      </c>
      <c r="K23" s="19">
        <f t="shared" si="14"/>
        <v>-3.4673593698438836</v>
      </c>
      <c r="L23" s="19">
        <f t="shared" si="15"/>
        <v>-37.245681487398038</v>
      </c>
      <c r="M23" s="34">
        <f>((972-SUM('NL West'!K$2:K$7))*5.15+(486-SUM('NL West'!K$8:K$15))*4.2745+SUMPRODUCT('NL West'!J$2:J$15,'NL West'!K$2:K$15))/1458</f>
        <v>4.2179207007227895</v>
      </c>
      <c r="N23" s="32">
        <f>SUMPRODUCT('NL West'!J16:J29,'NL West'!K16:K29)/SUM('NL West'!K16:K29)</f>
        <v>0.25931630932687999</v>
      </c>
      <c r="O23" s="19">
        <f t="shared" si="16"/>
        <v>750.02652410778876</v>
      </c>
      <c r="P23" s="19">
        <f t="shared" si="17"/>
        <v>794.79664215460525</v>
      </c>
      <c r="Q23" s="35">
        <f t="shared" si="18"/>
        <v>1.9015978220453771</v>
      </c>
      <c r="R23" s="35">
        <f>AVERAGE(INDEX(PFs!B:B,MATCH(B23,PFs!D:D,0)),INDEX(PFs!C:C,MATCH(B23,PFs!D:D,0)))</f>
        <v>1.1857055854192975</v>
      </c>
      <c r="S23" s="34">
        <f t="shared" si="19"/>
        <v>76.539380394250657</v>
      </c>
      <c r="T23" s="19">
        <f>(AVERAGE(S19,S24,S30,S31)*72+AVERAGE(S20,S21,S22,S25,S26,S27,S28,S29,S32,S33)*72)/144</f>
        <v>82.14482008562176</v>
      </c>
      <c r="U23" s="19">
        <f t="shared" si="20"/>
        <v>75.521762540364648</v>
      </c>
      <c r="V23" s="34">
        <f t="shared" si="21"/>
        <v>74.789335927469196</v>
      </c>
      <c r="W23" s="8" t="s">
        <v>48</v>
      </c>
      <c r="X23" s="34">
        <f>SUM('NL West'!N2:N14)+SUM('NL West'!N16:N28)*1</f>
        <v>30.702880397500866</v>
      </c>
      <c r="Y23" s="34">
        <f>SUM('NL West'!N8:N14)+SUM('NL West'!N16:N28)*6250/5775</f>
        <v>23.16556111325076</v>
      </c>
      <c r="Z23" s="32"/>
      <c r="AC23" s="3"/>
      <c r="AD23" s="3"/>
      <c r="AE23" s="3"/>
    </row>
    <row r="24" spans="1:31" x14ac:dyDescent="0.2">
      <c r="A24" s="3" t="s">
        <v>36</v>
      </c>
      <c r="B24" s="3" t="s">
        <v>654</v>
      </c>
      <c r="C24" s="19">
        <f>SUM('NL West'!$S$2:$T$7)</f>
        <v>173.29527934427196</v>
      </c>
      <c r="D24" s="19">
        <f>SUM('NL West'!$S$8:$S$15)</f>
        <v>52.807864445167951</v>
      </c>
      <c r="E24" s="19">
        <f>SUM('NL West'!$S$16:$S$23)</f>
        <v>193.98403137816948</v>
      </c>
      <c r="F24" s="19">
        <f>SUM('NL West'!$S$24:$S$29)</f>
        <v>33.715680657137312</v>
      </c>
      <c r="G24" s="19">
        <f>SUM('NL West'!$T$16:$T$29)</f>
        <v>32.835111661706328</v>
      </c>
      <c r="H24" s="19">
        <f t="shared" si="11"/>
        <v>61.61166160264159</v>
      </c>
      <c r="I24" s="19">
        <f t="shared" si="12"/>
        <v>22.860938588106812</v>
      </c>
      <c r="J24" s="19">
        <f t="shared" si="13"/>
        <v>60.702765330674453</v>
      </c>
      <c r="K24" s="19">
        <f t="shared" si="14"/>
        <v>23.380207845031684</v>
      </c>
      <c r="L24" s="19">
        <f t="shared" si="15"/>
        <v>168.55557336645455</v>
      </c>
      <c r="M24" s="34">
        <f>((972-SUM('NL West'!R$2:R$7))*5.15+(486-SUM('NL West'!R$8:R$15))*4.2745+SUMPRODUCT('NL West'!Q$2:Q$15,'NL West'!R$2:R$15))/1458</f>
        <v>3.5806191829319318</v>
      </c>
      <c r="N24" s="32">
        <f>SUMPRODUCT('NL West'!Q16:Q29,'NL West'!R16:R29)/SUM('NL West'!R16:R29)</f>
        <v>0.26946268839433396</v>
      </c>
      <c r="O24" s="19">
        <f t="shared" si="16"/>
        <v>691.05934657091655</v>
      </c>
      <c r="P24" s="19">
        <f t="shared" si="17"/>
        <v>529.86634023387649</v>
      </c>
      <c r="Q24" s="35">
        <f t="shared" si="18"/>
        <v>1.7782575106132694</v>
      </c>
      <c r="R24" s="35">
        <f>AVERAGE(INDEX(PFs!B:B,MATCH(B24,PFs!D:D,0)),INDEX(PFs!C:C,MATCH(B24,PFs!D:D,0)))</f>
        <v>0.94963708953671699</v>
      </c>
      <c r="S24" s="34">
        <f t="shared" si="19"/>
        <v>99.78059620428894</v>
      </c>
      <c r="T24" s="19">
        <f>(AVERAGE(S19,S23,S30,S31)*72+AVERAGE(S20,S21,S22,S25,S26,S27,S28,S29,S32,S33)*72)/144</f>
        <v>79.23966810936696</v>
      </c>
      <c r="U24" s="19">
        <f t="shared" si="20"/>
        <v>101.34533566262942</v>
      </c>
      <c r="V24" s="34">
        <f t="shared" si="21"/>
        <v>100.61290904973397</v>
      </c>
      <c r="W24" s="8" t="s">
        <v>102</v>
      </c>
      <c r="X24" s="34">
        <f>SUM('NL West'!U2:U14)+SUM('NL West'!U16:U28)*1</f>
        <v>52.713102789466774</v>
      </c>
      <c r="Y24" s="34">
        <f>SUM('NL West'!U8:U14)+SUM('NL West'!U16:U28)*6250/5775</f>
        <v>36.684882736891097</v>
      </c>
      <c r="Z24" s="32"/>
      <c r="AC24" s="3"/>
      <c r="AD24" s="3"/>
      <c r="AE24" s="3"/>
    </row>
    <row r="25" spans="1:31" x14ac:dyDescent="0.2">
      <c r="A25" s="3" t="s">
        <v>265</v>
      </c>
      <c r="B25" s="3" t="s">
        <v>266</v>
      </c>
      <c r="C25" s="19">
        <f>SUM('NL East'!$L$2:$M$7)</f>
        <v>103.44899542218401</v>
      </c>
      <c r="D25" s="19">
        <f>SUM('NL East'!$L$8:$L$15)</f>
        <v>25.910024434326981</v>
      </c>
      <c r="E25" s="19">
        <f>SUM('NL East'!$L$16:$L$23)</f>
        <v>152.63526827463366</v>
      </c>
      <c r="F25" s="19">
        <f>SUM('NL East'!$L$24:$L$29)</f>
        <v>10.478582220571351</v>
      </c>
      <c r="G25" s="19">
        <f>SUM('NL East'!$M$16:$M$29)</f>
        <v>11.530242022069434</v>
      </c>
      <c r="H25" s="19">
        <f t="shared" si="11"/>
        <v>-8.234622319446359</v>
      </c>
      <c r="I25" s="19">
        <f t="shared" si="12"/>
        <v>-4.0369014227341573</v>
      </c>
      <c r="J25" s="19">
        <f t="shared" si="13"/>
        <v>-3.8830962094273254</v>
      </c>
      <c r="K25" s="19">
        <f t="shared" si="14"/>
        <v>2.0753382053947877</v>
      </c>
      <c r="L25" s="19">
        <f t="shared" si="15"/>
        <v>-14.079281746213054</v>
      </c>
      <c r="M25" s="34">
        <f>((972-SUM('NL East'!K$2:K$7))*5.15+(486-SUM('NL East'!K$8:K$15))*4.2745+SUMPRODUCT('NL East'!J$2:J$15,'NL East'!K$2:K$15))/1458</f>
        <v>4.1154123652771437</v>
      </c>
      <c r="N25" s="32">
        <f>SUMPRODUCT('NL East'!J16:J29,'NL East'!K16:K29)/SUM('NL East'!K16:K29)</f>
        <v>0.25826929817941152</v>
      </c>
      <c r="O25" s="19">
        <f t="shared" si="16"/>
        <v>633.2113375801797</v>
      </c>
      <c r="P25" s="19">
        <f t="shared" si="17"/>
        <v>646.7532177053198</v>
      </c>
      <c r="Q25" s="35">
        <f t="shared" si="18"/>
        <v>1.8023520909464201</v>
      </c>
      <c r="R25" s="35">
        <f>AVERAGE(INDEX(PFs!B:B,MATCH(B25,PFs!D:D,0)),INDEX(PFs!C:C,MATCH(B25,PFs!D:D,0)))</f>
        <v>0.95671262248221178</v>
      </c>
      <c r="S25" s="34">
        <f t="shared" si="19"/>
        <v>79.455566397410507</v>
      </c>
      <c r="T25" s="19">
        <f>(AVERAGE(S20,S27,S28,S33)*72+AVERAGE(S19,S21,S22,S23,S24,S26,S29,S30,S31,S32)*72)/144</f>
        <v>80.343395456712216</v>
      </c>
      <c r="U25" s="19">
        <f t="shared" si="20"/>
        <v>80.039214880332977</v>
      </c>
      <c r="V25" s="34">
        <f t="shared" si="21"/>
        <v>79.306788267437511</v>
      </c>
      <c r="W25" s="8" t="s">
        <v>59</v>
      </c>
      <c r="X25" s="34">
        <f>SUM('NL East'!N2:N14)+SUM('NL East'!N16:N28)*1</f>
        <v>32.603087360998416</v>
      </c>
      <c r="Y25" s="34">
        <f>SUM('NL East'!N8:N14)+SUM('NL East'!N16:N28)*6250/5775</f>
        <v>23.472839385350124</v>
      </c>
      <c r="Z25" s="32"/>
      <c r="AC25" s="3"/>
      <c r="AD25" s="3"/>
      <c r="AE25" s="3"/>
    </row>
    <row r="26" spans="1:31" x14ac:dyDescent="0.2">
      <c r="A26" s="3" t="s">
        <v>32</v>
      </c>
      <c r="B26" s="3" t="s">
        <v>55</v>
      </c>
      <c r="C26" s="19">
        <f>SUM('NL Central'!$S$2:$T$7)</f>
        <v>75.459819916487447</v>
      </c>
      <c r="D26" s="19">
        <f>SUM('NL Central'!$S$8:$S$15)</f>
        <v>28.062750624645776</v>
      </c>
      <c r="E26" s="19">
        <f>SUM('NL Central'!$S$16:$S$23)</f>
        <v>121.01246995436586</v>
      </c>
      <c r="F26" s="19">
        <f>SUM('NL Central'!$S$24:$S$29)</f>
        <v>16.900101499802222</v>
      </c>
      <c r="G26" s="19">
        <f>SUM('NL Central'!$T$16:$T$29)</f>
        <v>0.93451998916488321</v>
      </c>
      <c r="H26" s="19">
        <f t="shared" si="11"/>
        <v>-36.223797825142924</v>
      </c>
      <c r="I26" s="19">
        <f t="shared" si="12"/>
        <v>-1.8841752324153624</v>
      </c>
      <c r="J26" s="19">
        <f t="shared" si="13"/>
        <v>-29.084375250464259</v>
      </c>
      <c r="K26" s="19">
        <f t="shared" si="14"/>
        <v>-8.5203838275097628</v>
      </c>
      <c r="L26" s="19">
        <f t="shared" si="15"/>
        <v>-75.712732135532306</v>
      </c>
      <c r="M26" s="34">
        <f>((972-SUM('NL Central'!R$2:R$7))*5.15+(486-SUM('NL Central'!R$8:R$15))*4.2745+SUMPRODUCT('NL Central'!Q$2:Q$15,'NL Central'!R$2:R$15))/1458</f>
        <v>4.2663064878708372</v>
      </c>
      <c r="N26" s="32">
        <f>SUMPRODUCT('NL Central'!Q16:Q29,'NL Central'!R16:R29)/SUM('NL Central'!R16:R29)</f>
        <v>0.2539016588308784</v>
      </c>
      <c r="O26" s="19">
        <f t="shared" si="16"/>
        <v>661.46977682110958</v>
      </c>
      <c r="P26" s="19">
        <f t="shared" si="17"/>
        <v>740.7274417588028</v>
      </c>
      <c r="Q26" s="35">
        <f t="shared" si="18"/>
        <v>1.8498172061078708</v>
      </c>
      <c r="R26" s="35">
        <f>AVERAGE(INDEX(PFs!B:B,MATCH(B26,PFs!D:D,0)),INDEX(PFs!C:C,MATCH(B26,PFs!D:D,0)))</f>
        <v>1.0396928206801896</v>
      </c>
      <c r="S26" s="34">
        <f t="shared" si="19"/>
        <v>72.552519927232609</v>
      </c>
      <c r="T26" s="19">
        <f>(AVERAGE(S21,S22,S29,S32)*72+AVERAGE(S19,S20,S23,S24,S25,S27,S28,S30,S31,S33)*72)/144</f>
        <v>82.473204742042554</v>
      </c>
      <c r="U26" s="19">
        <f t="shared" si="20"/>
        <v>71.243004600972554</v>
      </c>
      <c r="V26" s="34">
        <f t="shared" si="21"/>
        <v>70.510577988077088</v>
      </c>
      <c r="W26" s="47" t="s">
        <v>55</v>
      </c>
      <c r="X26" s="34">
        <f>SUM('NL Central'!U2:U14)+SUM('NL Central'!U16:U28)*1</f>
        <v>25.763722870176764</v>
      </c>
      <c r="Y26" s="34">
        <f>SUM('NL Central'!U8:U14)+SUM('NL Central'!U16:U28)*6250/5775</f>
        <v>19.571527160635362</v>
      </c>
      <c r="Z26" s="32"/>
      <c r="AC26" s="3"/>
      <c r="AD26" s="3"/>
      <c r="AE26" s="3"/>
    </row>
    <row r="27" spans="1:31" x14ac:dyDescent="0.2">
      <c r="A27" s="3" t="s">
        <v>12</v>
      </c>
      <c r="B27" s="3" t="s">
        <v>653</v>
      </c>
      <c r="C27" s="19">
        <f>SUM('NL East'!$S$2:$T$7)</f>
        <v>128.96423272409569</v>
      </c>
      <c r="D27" s="19">
        <f>SUM('NL East'!$S$8:$S$15)</f>
        <v>32.078708334572191</v>
      </c>
      <c r="E27" s="19">
        <f>SUM('NL East'!$S$16:$S$23)</f>
        <v>163.82701937623079</v>
      </c>
      <c r="F27" s="19">
        <f>SUM('NL East'!$S$24:$S$29)</f>
        <v>30.088917987629891</v>
      </c>
      <c r="G27" s="19">
        <f>SUM('NL East'!$T$16:$T$29)</f>
        <v>0.28385321575964362</v>
      </c>
      <c r="H27" s="19">
        <f t="shared" si="11"/>
        <v>17.280614982465323</v>
      </c>
      <c r="I27" s="19">
        <f t="shared" si="12"/>
        <v>2.1317824775110523</v>
      </c>
      <c r="J27" s="19">
        <f t="shared" si="13"/>
        <v>26.918990659228349</v>
      </c>
      <c r="K27" s="19">
        <f t="shared" si="14"/>
        <v>-9.1710506009150023</v>
      </c>
      <c r="L27" s="19">
        <f t="shared" si="15"/>
        <v>37.160337518289722</v>
      </c>
      <c r="M27" s="34">
        <f>((972-SUM('NL East'!R$2:R$7))*5.15+(486-SUM('NL East'!R$8:R$15))*4.2745+SUMPRODUCT('NL East'!Q$2:Q$15,'NL East'!R$2:R$15))/1458</f>
        <v>3.9909518824500103</v>
      </c>
      <c r="N27" s="32">
        <f>SUMPRODUCT('NL East'!Q16:Q29,'NL East'!R16:R29)/SUM('NL East'!R16:R29)</f>
        <v>0.26360761479442996</v>
      </c>
      <c r="O27" s="19">
        <f t="shared" si="16"/>
        <v>659.1248405748712</v>
      </c>
      <c r="P27" s="19">
        <f t="shared" si="17"/>
        <v>623.2949481347074</v>
      </c>
      <c r="Q27" s="35">
        <f t="shared" si="18"/>
        <v>1.8033367406224661</v>
      </c>
      <c r="R27" s="35">
        <f>AVERAGE(INDEX(PFs!B:B,MATCH(B27,PFs!D:D,0)),INDEX(PFs!C:C,MATCH(B27,PFs!D:D,0)))</f>
        <v>0.95075540539406367</v>
      </c>
      <c r="S27" s="34">
        <f t="shared" si="19"/>
        <v>85.078708993038873</v>
      </c>
      <c r="T27" s="19">
        <f>(AVERAGE(S20,S25,S28,S33)*72+AVERAGE(S19,S21,S22,S23,S24,S26,S29,S30,S31,S32)*72)/144</f>
        <v>79.640502632258659</v>
      </c>
      <c r="U27" s="19">
        <f t="shared" si="20"/>
        <v>86.287151097697844</v>
      </c>
      <c r="V27" s="34">
        <f t="shared" si="21"/>
        <v>85.554724484802406</v>
      </c>
      <c r="W27" s="8" t="s">
        <v>60</v>
      </c>
      <c r="X27" s="34">
        <f>SUM('NL East'!U2:U14)+SUM('NL East'!U16:U28)*1</f>
        <v>37.060306959031742</v>
      </c>
      <c r="Y27" s="34">
        <f>SUM('NL East'!U8:U14)+SUM('NL East'!U16:U28)*6250/5775</f>
        <v>25.201222504851032</v>
      </c>
      <c r="Z27" s="32"/>
      <c r="AC27" s="3"/>
      <c r="AD27" s="3"/>
      <c r="AE27" s="3"/>
    </row>
    <row r="28" spans="1:31" x14ac:dyDescent="0.2">
      <c r="A28" s="3" t="s">
        <v>24</v>
      </c>
      <c r="B28" s="3" t="s">
        <v>61</v>
      </c>
      <c r="C28" s="19">
        <f>SUM('NL East'!$E$32:$F$37)</f>
        <v>101.88521378508344</v>
      </c>
      <c r="D28" s="19">
        <f>SUM('NL East'!$E$38:$E$44)</f>
        <v>8.3185989869551804</v>
      </c>
      <c r="E28" s="19">
        <f>SUM('NL East'!$E$45:$E$52)</f>
        <v>72.857799551846966</v>
      </c>
      <c r="F28" s="19">
        <f>SUM('NL East'!$E$53:$E$58)</f>
        <v>27.617113840510381</v>
      </c>
      <c r="G28" s="19">
        <f>SUM('NL East'!$F$45:$F$58)</f>
        <v>2.0509395647563071</v>
      </c>
      <c r="H28" s="19">
        <f t="shared" si="11"/>
        <v>-9.7984039565469345</v>
      </c>
      <c r="I28" s="19">
        <f t="shared" si="12"/>
        <v>-21.628326870105958</v>
      </c>
      <c r="J28" s="19">
        <f t="shared" si="13"/>
        <v>-66.522033312274985</v>
      </c>
      <c r="K28" s="19">
        <f t="shared" si="14"/>
        <v>-7.4039642519183388</v>
      </c>
      <c r="L28" s="19">
        <f t="shared" si="15"/>
        <v>-105.35272839084622</v>
      </c>
      <c r="M28" s="34">
        <f>((972-SUM('NL East'!D$32:D$37))*5.15+(486-SUM('NL East'!D$38:D$44))*4.2745+SUMPRODUCT('NL East'!C$32:C$44,'NL East'!D$32:D$44))/1458</f>
        <v>4.2229476020937735</v>
      </c>
      <c r="N28" s="32">
        <f>SUMPRODUCT('NL East'!C46:C59,'NL East'!D46:D59)/SUM('NL East'!D46:D59)</f>
        <v>0.24806551570372856</v>
      </c>
      <c r="O28" s="19">
        <f t="shared" si="16"/>
        <v>593.48800457603068</v>
      </c>
      <c r="P28" s="19">
        <f t="shared" si="17"/>
        <v>699.27073483772529</v>
      </c>
      <c r="Q28" s="35">
        <f t="shared" si="18"/>
        <v>1.8074683587398384</v>
      </c>
      <c r="R28" s="35">
        <f>AVERAGE(INDEX(PFs!B:B,MATCH(B28,PFs!D:D,0)),INDEX(PFs!C:C,MATCH(B28,PFs!D:D,0)))</f>
        <v>0.99236506785784673</v>
      </c>
      <c r="S28" s="34">
        <f t="shared" si="19"/>
        <v>69.080432655697265</v>
      </c>
      <c r="T28" s="19">
        <f>(AVERAGE(S20,S25,S27,S33)*72+AVERAGE(S19,S21,S22,S23,S24,S26,S29,S30,S31,S32)*72)/144</f>
        <v>81.640287174426362</v>
      </c>
      <c r="U28" s="19">
        <f t="shared" si="20"/>
        <v>68.511288500651617</v>
      </c>
      <c r="V28" s="34">
        <f t="shared" si="21"/>
        <v>67.778861887756179</v>
      </c>
      <c r="W28" s="8" t="s">
        <v>61</v>
      </c>
      <c r="X28" s="34">
        <f>SUM('NL East'!G32:G43)+SUM('NL East'!G45:G57)*1</f>
        <v>21.789765121519139</v>
      </c>
      <c r="Y28" s="34">
        <f>SUM('NL East'!G38:G43)+SUM('NL East'!G45:G57)*6250/5775</f>
        <v>12.444179806645742</v>
      </c>
      <c r="Z28" s="32"/>
      <c r="AC28" s="3"/>
      <c r="AD28" s="3"/>
      <c r="AE28" s="3"/>
    </row>
    <row r="29" spans="1:31" x14ac:dyDescent="0.2">
      <c r="A29" s="3" t="s">
        <v>31</v>
      </c>
      <c r="B29" s="3" t="s">
        <v>56</v>
      </c>
      <c r="C29" s="19">
        <f>SUM('NL Central'!$E$32:$F$37)</f>
        <v>116.55434842029172</v>
      </c>
      <c r="D29" s="19">
        <f>SUM('NL Central'!$E$38:$E$44)</f>
        <v>32.747871540508449</v>
      </c>
      <c r="E29" s="19">
        <f>SUM('NL Central'!$E$45:$E$52)</f>
        <v>133.38724695758026</v>
      </c>
      <c r="F29" s="19">
        <f>SUM('NL Central'!$E$53:$E$58)</f>
        <v>49.401523980179583</v>
      </c>
      <c r="G29" s="19">
        <f>SUM('NL Central'!$F$45:$F$58)</f>
        <v>7.8241658507172609</v>
      </c>
      <c r="H29" s="19">
        <f t="shared" si="11"/>
        <v>4.8707306786613458</v>
      </c>
      <c r="I29" s="19">
        <f t="shared" si="12"/>
        <v>2.8009456834473099</v>
      </c>
      <c r="J29" s="19">
        <f t="shared" si="13"/>
        <v>15.791824233127507</v>
      </c>
      <c r="K29" s="19">
        <f t="shared" si="14"/>
        <v>-1.6307379659573851</v>
      </c>
      <c r="L29" s="19">
        <f t="shared" si="15"/>
        <v>21.832762629278776</v>
      </c>
      <c r="M29" s="34">
        <f>((972-SUM('NL Central'!D$32:D$37))*5.15+(486-SUM('NL Central'!D$38:D$44))*4.2745+SUMPRODUCT('NL Central'!C$32:C$44,'NL Central'!D$32:D$44))/1458</f>
        <v>4.028765577112928</v>
      </c>
      <c r="N29" s="32">
        <f>SUMPRODUCT('NL Central'!C46:C59,'NL Central'!D46:D59)/SUM('NL Central'!D46:D59)</f>
        <v>0.26164707547376476</v>
      </c>
      <c r="O29" s="19">
        <f t="shared" si="16"/>
        <v>662.80579187019623</v>
      </c>
      <c r="P29" s="19">
        <f t="shared" si="17"/>
        <v>641.29176444371683</v>
      </c>
      <c r="Q29" s="35">
        <f t="shared" si="18"/>
        <v>1.8119724657630061</v>
      </c>
      <c r="R29" s="35">
        <f>AVERAGE(INDEX(PFs!B:B,MATCH(B29,PFs!D:D,0)),INDEX(PFs!C:C,MATCH(B29,PFs!D:D,0)))</f>
        <v>0.97197956371153793</v>
      </c>
      <c r="S29" s="34">
        <f t="shared" si="19"/>
        <v>83.420796596299823</v>
      </c>
      <c r="T29" s="19">
        <f>(AVERAGE(S21,S22,S26,S32)*72+AVERAGE(S19,S20,S23,S24,S25,S27,S28,S30,S31,S33)*72)/144</f>
        <v>81.11467015840914</v>
      </c>
      <c r="U29" s="19">
        <f t="shared" si="20"/>
        <v>83.318867566602805</v>
      </c>
      <c r="V29" s="34">
        <f t="shared" si="21"/>
        <v>82.586440953707367</v>
      </c>
      <c r="W29" s="8" t="s">
        <v>56</v>
      </c>
      <c r="X29" s="34">
        <f>SUM('NL Central'!G32:G44)+SUM('NL Central'!G45:G57)*1</f>
        <v>35.970259573200316</v>
      </c>
      <c r="Y29" s="34">
        <f>SUM('NL Central'!G38:G44)+SUM('NL Central'!G45:G57)*6250/5775</f>
        <v>25.786658826351811</v>
      </c>
      <c r="Z29" s="32"/>
      <c r="AC29" s="3"/>
      <c r="AD29" s="3"/>
      <c r="AE29" s="3"/>
    </row>
    <row r="30" spans="1:31" x14ac:dyDescent="0.2">
      <c r="A30" s="3" t="s">
        <v>38</v>
      </c>
      <c r="B30" s="3" t="s">
        <v>651</v>
      </c>
      <c r="C30" s="19">
        <f>SUM('NL West'!$E$32:$F$37)</f>
        <v>37.087477005490761</v>
      </c>
      <c r="D30" s="19">
        <f>SUM('NL West'!$E$38:$E$44)</f>
        <v>20.174913159767645</v>
      </c>
      <c r="E30" s="19">
        <f>SUM('NL West'!$E$45:$E$52)</f>
        <v>105.58159192862348</v>
      </c>
      <c r="F30" s="19">
        <f>SUM('NL West'!$E$53:$E$58)</f>
        <v>34.249258780903915</v>
      </c>
      <c r="G30" s="19">
        <f>SUM('NL West'!$F$45:$F$58)</f>
        <v>9.6383699097288495</v>
      </c>
      <c r="H30" s="19">
        <f t="shared" si="11"/>
        <v>-74.596140736139603</v>
      </c>
      <c r="I30" s="19">
        <f t="shared" si="12"/>
        <v>-9.7720126972934942</v>
      </c>
      <c r="J30" s="19">
        <f t="shared" si="13"/>
        <v>-27.166095995104939</v>
      </c>
      <c r="K30" s="19">
        <f t="shared" si="14"/>
        <v>0.18346609305420358</v>
      </c>
      <c r="L30" s="19">
        <f t="shared" si="15"/>
        <v>-111.35078333548383</v>
      </c>
      <c r="M30" s="34">
        <f>((972-SUM('NL West'!D$32:D$37))*5.15+(486-SUM('NL West'!D$38:D$44))*4.2745+SUMPRODUCT('NL West'!C$32:C$44,'NL West'!D$32:D$44))/1458</f>
        <v>4.5395937293606785</v>
      </c>
      <c r="N30" s="32">
        <f>SUMPRODUCT('NL West'!C46:C59,'NL West'!D46:D59)/SUM('NL West'!D46:D59)</f>
        <v>0.2552653112334739</v>
      </c>
      <c r="O30" s="19">
        <f t="shared" si="16"/>
        <v>608.2975645125008</v>
      </c>
      <c r="P30" s="19">
        <f t="shared" si="17"/>
        <v>714.94762436984934</v>
      </c>
      <c r="Q30" s="35">
        <f t="shared" si="18"/>
        <v>1.8195153052151309</v>
      </c>
      <c r="R30" s="35">
        <f>AVERAGE(INDEX(PFs!B:B,MATCH(B30,PFs!D:D,0)),INDEX(PFs!C:C,MATCH(B30,PFs!D:D,0)))</f>
        <v>0.95325754150304465</v>
      </c>
      <c r="S30" s="34">
        <f t="shared" si="19"/>
        <v>69.180655229695077</v>
      </c>
      <c r="T30" s="19">
        <f>(AVERAGE(S19,S23,S24,S31)*72+AVERAGE(S20,S21,S22,S25,S26,S27,S28,S29,S32,S33)*72)/144</f>
        <v>83.064660731191196</v>
      </c>
      <c r="U30" s="19">
        <f t="shared" si="20"/>
        <v>67.345401246414013</v>
      </c>
      <c r="V30" s="34">
        <f t="shared" si="21"/>
        <v>66.612974633518562</v>
      </c>
      <c r="W30" s="8" t="s">
        <v>50</v>
      </c>
      <c r="X30" s="34">
        <f>SUM('NL West'!G32:G43)+SUM('NL West'!G45:G57)*1</f>
        <v>22.233443672122881</v>
      </c>
      <c r="Y30" s="34">
        <f>SUM('NL West'!G38:G43)+SUM('NL West'!G45:G57)*6250/5775</f>
        <v>19.817882648285874</v>
      </c>
      <c r="Z30" s="32"/>
      <c r="AC30" s="3"/>
      <c r="AD30" s="3"/>
      <c r="AE30" s="3"/>
    </row>
    <row r="31" spans="1:31" x14ac:dyDescent="0.2">
      <c r="A31" s="3" t="s">
        <v>37</v>
      </c>
      <c r="B31" s="3" t="s">
        <v>648</v>
      </c>
      <c r="C31" s="19">
        <f>SUM('NL West'!$L$32:$M$37)</f>
        <v>125.1588799581411</v>
      </c>
      <c r="D31" s="19">
        <f>SUM('NL West'!$L$38:$L$44)</f>
        <v>30.785610307280809</v>
      </c>
      <c r="E31" s="19">
        <f>SUM('NL West'!$L$45:$L$52)</f>
        <v>157.80876627929388</v>
      </c>
      <c r="F31" s="19">
        <f>SUM('NL West'!$L$53:$L$58)</f>
        <v>55.379672846790463</v>
      </c>
      <c r="G31" s="19">
        <f>SUM('NL West'!$M$45:$M$58)</f>
        <v>37.577535553115922</v>
      </c>
      <c r="H31" s="19">
        <f t="shared" si="11"/>
        <v>13.475262216510728</v>
      </c>
      <c r="I31" s="19">
        <f t="shared" si="12"/>
        <v>0.8386844502196702</v>
      </c>
      <c r="J31" s="19">
        <f t="shared" si="13"/>
        <v>46.191492421452011</v>
      </c>
      <c r="K31" s="19">
        <f t="shared" si="14"/>
        <v>28.122631736441278</v>
      </c>
      <c r="L31" s="19">
        <f t="shared" si="15"/>
        <v>88.628070824623691</v>
      </c>
      <c r="M31" s="34">
        <f>((972-SUM('NL West'!K$32:K$37))*5.15+(486-SUM('NL West'!K$38:K$44))*4.2745+SUMPRODUCT('NL West'!J$32:J$44,'NL West'!K$32:K$44))/1458</f>
        <v>4.0217053797758728</v>
      </c>
      <c r="N31" s="32">
        <f>SUMPRODUCT('NL West'!J46:J59,'NL West'!K46:K59)/SUM('NL West'!K46:K59)</f>
        <v>0.26838079167657602</v>
      </c>
      <c r="O31" s="19">
        <f t="shared" si="16"/>
        <v>664.18233915759834</v>
      </c>
      <c r="P31" s="19">
        <f t="shared" si="17"/>
        <v>580.75740632083159</v>
      </c>
      <c r="Q31" s="35">
        <f t="shared" si="18"/>
        <v>1.7881563758522885</v>
      </c>
      <c r="R31" s="35">
        <f>AVERAGE(INDEX(PFs!B:B,MATCH(B31,PFs!D:D,0)),INDEX(PFs!C:C,MATCH(B31,PFs!D:D,0)))</f>
        <v>0.93162151286152572</v>
      </c>
      <c r="S31" s="34">
        <f t="shared" si="19"/>
        <v>90.674121229733998</v>
      </c>
      <c r="T31" s="19">
        <f>(AVERAGE(S19,S23,S24,S30)*72+AVERAGE(S20,S21,S22,S25,S26,S27,S28,S29,S32,S33)*72)/144</f>
        <v>80.377977481186335</v>
      </c>
      <c r="U31" s="19">
        <f t="shared" si="20"/>
        <v>91.227030135346141</v>
      </c>
      <c r="V31" s="34">
        <f t="shared" si="21"/>
        <v>90.494603522450674</v>
      </c>
      <c r="W31" s="8" t="s">
        <v>51</v>
      </c>
      <c r="X31" s="34">
        <f>SUM('NL West'!N32:N43)+SUM('NL West'!N45:N57)*1</f>
        <v>43.021792322829235</v>
      </c>
      <c r="Y31" s="34">
        <f>SUM('NL West'!N38:N43)+SUM('NL West'!N45:N57)*6250/5775</f>
        <v>32.422967929041647</v>
      </c>
      <c r="Z31" s="32"/>
      <c r="AC31" s="3"/>
      <c r="AD31" s="3"/>
      <c r="AE31" s="3"/>
    </row>
    <row r="32" spans="1:31" x14ac:dyDescent="0.2">
      <c r="A32" s="3" t="s">
        <v>33</v>
      </c>
      <c r="B32" s="3" t="s">
        <v>57</v>
      </c>
      <c r="C32" s="19">
        <f>SUM('NL Central'!$L$32:$M$37)</f>
        <v>135.46092234465408</v>
      </c>
      <c r="D32" s="19">
        <f>SUM('NL Central'!$L$38:$L$44)</f>
        <v>38.538700440475964</v>
      </c>
      <c r="E32" s="19">
        <f>SUM('NL Central'!$L$45:$L$52)</f>
        <v>116.62334482555111</v>
      </c>
      <c r="F32" s="19">
        <f>SUM('NL Central'!$L$53:$L$58)</f>
        <v>52.395816507550876</v>
      </c>
      <c r="G32" s="19">
        <f>SUM('NL Central'!$M$45:$M$58)</f>
        <v>0.47991532932385939</v>
      </c>
      <c r="H32" s="19">
        <f t="shared" si="11"/>
        <v>23.777304603023708</v>
      </c>
      <c r="I32" s="19">
        <f t="shared" si="12"/>
        <v>8.5917745834148249</v>
      </c>
      <c r="J32" s="19">
        <f t="shared" si="13"/>
        <v>2.0222146284696549</v>
      </c>
      <c r="K32" s="19">
        <f t="shared" si="14"/>
        <v>-8.974988487350787</v>
      </c>
      <c r="L32" s="19">
        <f t="shared" si="15"/>
        <v>25.416305327557403</v>
      </c>
      <c r="M32" s="34">
        <f>((972-SUM('NL Central'!K$32:K$37))*5.15+(486-SUM('NL Central'!K$38:K$44))*4.2745+SUMPRODUCT('NL Central'!J$32:J$44,'NL Central'!K$32:K$44))/1458</f>
        <v>3.9041411080117623</v>
      </c>
      <c r="N32" s="32">
        <f>SUMPRODUCT('NL Central'!J46:J59,'NL Central'!K46:K59)/SUM('NL Central'!K46:K59)</f>
        <v>0.26112846374988358</v>
      </c>
      <c r="O32" s="19">
        <f t="shared" si="16"/>
        <v>662.11025480542048</v>
      </c>
      <c r="P32" s="19">
        <f t="shared" si="17"/>
        <v>636.87599712641395</v>
      </c>
      <c r="Q32" s="35">
        <f t="shared" si="18"/>
        <v>1.8099455878673494</v>
      </c>
      <c r="R32" s="35">
        <f>AVERAGE(INDEX(PFs!B:B,MATCH(B32,PFs!D:D,0)),INDEX(PFs!C:C,MATCH(B32,PFs!D:D,0)))</f>
        <v>0.99136100818141393</v>
      </c>
      <c r="S32" s="34">
        <f t="shared" si="19"/>
        <v>83.847162130279457</v>
      </c>
      <c r="T32" s="19">
        <f>(AVERAGE(S21,S22,S26,S29)*72+AVERAGE(S19,S20,S23,S24,S25,S27,S28,S30,S31,S33)*72)/144</f>
        <v>81.061374466661675</v>
      </c>
      <c r="U32" s="19">
        <f t="shared" si="20"/>
        <v>83.79260704880241</v>
      </c>
      <c r="V32" s="34">
        <f t="shared" si="21"/>
        <v>83.060180435906958</v>
      </c>
      <c r="W32" s="8" t="s">
        <v>57</v>
      </c>
      <c r="X32" s="34">
        <f>SUM('NL Central'!N32:N44)+SUM('NL Central'!N45:N57)*1</f>
        <v>36.204619175804837</v>
      </c>
      <c r="Y32" s="34">
        <f>SUM('NL Central'!N38:N44)+SUM('NL Central'!N45:N57)*6250/5775</f>
        <v>23.90869692958416</v>
      </c>
      <c r="Z32" s="32"/>
      <c r="AC32" s="3"/>
      <c r="AD32" s="3"/>
      <c r="AE32" s="3"/>
    </row>
    <row r="33" spans="1:31" x14ac:dyDescent="0.2">
      <c r="A33" s="3" t="s">
        <v>82</v>
      </c>
      <c r="B33" s="3" t="s">
        <v>100</v>
      </c>
      <c r="C33" s="19">
        <f>SUM('NL East'!$L$32:$M$37)</f>
        <v>160.95291163827153</v>
      </c>
      <c r="D33" s="19">
        <f>SUM('NL East'!$L$38:$L$44)</f>
        <v>41.057192034117051</v>
      </c>
      <c r="E33" s="19">
        <f>SUM('NL East'!$L$45:$L$52)</f>
        <v>169.44857537628309</v>
      </c>
      <c r="F33" s="19">
        <f>SUM('NL East'!$L$53:$L$58)</f>
        <v>41.666100551707345</v>
      </c>
      <c r="G33" s="19">
        <f>SUM('NL East'!$M$45:$M$58)</f>
        <v>3.5780743642643085</v>
      </c>
      <c r="H33" s="19">
        <f t="shared" si="11"/>
        <v>49.269293896641159</v>
      </c>
      <c r="I33" s="19">
        <f t="shared" si="12"/>
        <v>11.110266177055912</v>
      </c>
      <c r="J33" s="19">
        <f t="shared" si="13"/>
        <v>44.117729223358097</v>
      </c>
      <c r="K33" s="19">
        <f t="shared" si="14"/>
        <v>-5.8768294524103375</v>
      </c>
      <c r="L33" s="19">
        <f t="shared" si="15"/>
        <v>98.620459844644841</v>
      </c>
      <c r="M33" s="34">
        <f>((972-SUM('NL East'!K$32:K$37))*5.15+(486-SUM('NL East'!K$38:K$44))*4.2745+SUMPRODUCT('NL East'!J$32:J$44,'NL East'!K$32:K$44))/1458</f>
        <v>3.7445816669346521</v>
      </c>
      <c r="N33" s="32">
        <f>SUMPRODUCT('NL East'!J46:J59,'NL East'!K46:K59)/SUM('NL East'!K46:K59)</f>
        <v>0.26757710084054354</v>
      </c>
      <c r="O33" s="19">
        <f t="shared" si="16"/>
        <v>715.1604328889282</v>
      </c>
      <c r="P33" s="19">
        <f t="shared" si="17"/>
        <v>615.1095499461519</v>
      </c>
      <c r="Q33" s="35">
        <f t="shared" si="18"/>
        <v>1.8222630178698911</v>
      </c>
      <c r="R33" s="35">
        <f>AVERAGE(INDEX(PFs!B:B,MATCH(B33,PFs!D:D,0)),INDEX(PFs!C:C,MATCH(B33,PFs!D:D,0)))</f>
        <v>1.0062034572837977</v>
      </c>
      <c r="S33" s="34">
        <f t="shared" si="19"/>
        <v>92.053009031070957</v>
      </c>
      <c r="T33" s="19">
        <f>(AVERAGE(S20,S25,S27,S28)*72+AVERAGE(S19,S21,S22,S23,S24,S26,S29,S30,S31,S32)*72)/144</f>
        <v>78.768715127504649</v>
      </c>
      <c r="U33" s="19">
        <f t="shared" si="20"/>
        <v>94.03637336217794</v>
      </c>
      <c r="V33" s="34">
        <f t="shared" si="21"/>
        <v>93.303946749282474</v>
      </c>
      <c r="W33" s="8" t="s">
        <v>100</v>
      </c>
      <c r="X33" s="34">
        <f>SUM('NL East'!N32:N43)+SUM('NL East'!N45:N57)*1</f>
        <v>44.628747227922759</v>
      </c>
      <c r="Y33" s="34">
        <f>SUM('NL East'!N38:N43)+SUM('NL East'!N45:N57)*6250/5775</f>
        <v>29.762062499533624</v>
      </c>
      <c r="Z33" s="32"/>
      <c r="AC33" s="3"/>
      <c r="AD33" s="3"/>
      <c r="AE33" s="3"/>
    </row>
  </sheetData>
  <sortState ref="AG10:AN24">
    <sortCondition descending="1" ref="AI19"/>
  </sortState>
  <customSheetViews>
    <customSheetView guid="{7A55F5B4-9814-4FF4-8DD1-F95BAE450F6C}" hiddenColumns="1" showRuler="0">
      <pane ySplit="1" topLeftCell="A2" activePane="bottomLeft" state="frozenSplit"/>
      <selection pane="bottomLeft"/>
      <pageMargins left="0.75" right="0.75" top="1" bottom="1" header="0.5" footer="0.5"/>
      <headerFooter alignWithMargins="0"/>
    </customSheetView>
  </customSheetViews>
  <phoneticPr fontId="6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U61"/>
  <sheetViews>
    <sheetView zoomScale="80" zoomScaleNormal="80" workbookViewId="0"/>
  </sheetViews>
  <sheetFormatPr defaultRowHeight="9.75" customHeight="1" x14ac:dyDescent="0.2"/>
  <cols>
    <col min="1" max="1" width="4.5703125" style="1" customWidth="1"/>
    <col min="2" max="2" width="17.7109375" style="1" customWidth="1"/>
    <col min="3" max="5" width="9.140625" style="2"/>
    <col min="6" max="7" width="9.140625" style="8"/>
    <col min="8" max="8" width="4.7109375" style="1" customWidth="1"/>
    <col min="9" max="9" width="17.7109375" style="1" customWidth="1"/>
    <col min="10" max="12" width="9.140625" style="2"/>
    <col min="13" max="14" width="9.140625" style="8"/>
    <col min="15" max="15" width="4.7109375" style="1" customWidth="1"/>
    <col min="16" max="16" width="17.7109375" style="1" customWidth="1"/>
    <col min="17" max="16384" width="9.140625" style="1"/>
  </cols>
  <sheetData>
    <row r="1" spans="1:21" ht="9.75" customHeight="1" x14ac:dyDescent="0.2">
      <c r="A1" s="10">
        <f>SUM(E2:F29)</f>
        <v>389.09931549439995</v>
      </c>
      <c r="B1" s="7" t="s">
        <v>7</v>
      </c>
      <c r="C1" s="3" t="s">
        <v>121</v>
      </c>
      <c r="D1" s="3" t="s">
        <v>8</v>
      </c>
      <c r="E1" s="3" t="s">
        <v>9</v>
      </c>
      <c r="F1" s="3" t="s">
        <v>10</v>
      </c>
      <c r="G1" s="3" t="s">
        <v>123</v>
      </c>
      <c r="H1" s="10">
        <f>SUM(L2:M29)</f>
        <v>441.87627660113276</v>
      </c>
      <c r="I1" s="3" t="s">
        <v>11</v>
      </c>
      <c r="J1" s="3" t="s">
        <v>121</v>
      </c>
      <c r="K1" s="3" t="s">
        <v>8</v>
      </c>
      <c r="L1" s="3" t="s">
        <v>9</v>
      </c>
      <c r="M1" s="3" t="s">
        <v>10</v>
      </c>
      <c r="N1" s="3" t="s">
        <v>123</v>
      </c>
      <c r="O1" s="10">
        <f>SUM(S2:T29)</f>
        <v>348.26066609184846</v>
      </c>
      <c r="P1" s="3" t="s">
        <v>12</v>
      </c>
      <c r="Q1" s="3" t="s">
        <v>121</v>
      </c>
      <c r="R1" s="3" t="s">
        <v>8</v>
      </c>
      <c r="S1" s="3" t="s">
        <v>9</v>
      </c>
      <c r="T1" s="3" t="s">
        <v>10</v>
      </c>
      <c r="U1" s="3" t="s">
        <v>123</v>
      </c>
    </row>
    <row r="2" spans="1:21" ht="9.75" customHeight="1" x14ac:dyDescent="0.2">
      <c r="A2" s="41" t="s">
        <v>0</v>
      </c>
      <c r="B2" s="41" t="s">
        <v>402</v>
      </c>
      <c r="C2" s="5">
        <f>INDEX([1]Pitchers!$AJ:$AJ,MATCH(B2,[1]Pitchers!$C:$C,0))*IF(INDEX([1]Pitchers!$Q:$Q,MATCH(B2,[1]Pitchers!$C:$C,0))="R",1/(0.83+(1-INDEX([1]Pitchers!$DD:$DD,MATCH(B2,[1]Pitchers!$C:$C,0)))/8),1)</f>
        <v>3.5135261823172494</v>
      </c>
      <c r="D2" s="4">
        <f>(INDEX([1]Pitchers!$FJ:$FJ,MATCH(B2,[1]Pitchers!$C:$C,0)))</f>
        <v>162.42180826254952</v>
      </c>
      <c r="E2" s="4">
        <f t="shared" ref="E2:E7" si="0">IF(AND(C2&lt;5.15,(IF(C2&lt;5.65,(5.15*4.25/4-C2*4.25/4)*D2/9,-0.5*4.25/4*D2/9))&lt;0),0,(IF(C2&lt;5.65,(5.15*4.25/4-C2*4.25/4)*D2/9,-0.5*4.25/4*D2/9)))</f>
        <v>31.379052936944124</v>
      </c>
      <c r="G2" s="5">
        <f>((4.25+F2*MAX(6,D2/33)/D2)^(((4.25+F2*MAX(6,D2/33)/D2)+(4.25-(4-C2)*4.25/4*MAX(6,D2/33)/9))^0.285)/((4.25+F2*MAX(6,D2/33)/D2)^(((4.25+F2*MAX(6,D2/33)/D2)+(4.25-(4-C2)*4.25/4*MAX(6,D2/33)/9))^0.285)+(4.25-(4-C2)*4.25/4*MAX(6,D2/33)/9)^(((4.25+F2*MAX(6,D2/33)/D2)+(4.25-(4-C2)*4.25/4*MAX(6,D2/33)/9))^0.285))-0.5)*MIN(33,D2/6)+((5.15*4.25/4*MAX(6,D2/33)/9+4*4.25/4*(1-MAX(6,D2/33)/9))^(((5.15*4.25/4*MAX(6,D2/33)/9+4*4.25/4*(1-MAX(6,D2/33)/9))+4.25)^0.285)/((5.15*4.25/4*MAX(6,D2/33)/9+4*4.25/4*(1-MAX(6,D2/33)/9))^(((5.15*4.25/4*MAX(6,D2/33)/9+4*4.25/4*(1-MAX(6,D2/33)/9))+4.25)^0.285)+4.25^(((5.15*4.25/4*MAX(6,D2/33)/9+4*4.25/4*(1-MAX(6,D2/33)/9))+4.25)^0.285))-0.5)*MIN(33,D2/6)</f>
        <v>3.2600022153202706</v>
      </c>
      <c r="H2" s="9" t="s">
        <v>0</v>
      </c>
      <c r="I2" s="9" t="s">
        <v>940</v>
      </c>
      <c r="J2" s="5">
        <f>INDEX([1]Pitchers!$AJ:$AJ,MATCH(I2,[1]Pitchers!$C:$C,0))*IF(INDEX([1]Pitchers!$Q:$Q,MATCH(I2,[1]Pitchers!$C:$C,0))="R",1/(0.83+(1-INDEX([1]Pitchers!$DD:$DD,MATCH(I2,[1]Pitchers!$C:$C,0)))/8),1)</f>
        <v>3.4424172876212173</v>
      </c>
      <c r="K2" s="4">
        <f>(INDEX([1]Pitchers!$FJ:$FJ,MATCH(I2,[1]Pitchers!$C:$C,0)))</f>
        <v>191.80452265838389</v>
      </c>
      <c r="L2" s="4">
        <f t="shared" ref="L2:L7" si="1">IF(AND(J2&lt;5.15,(IF(J2&lt;5.65,(5.15*4.25/4-J2*4.25/4)*K2/9,-0.5*4.25/4*K2/9))&lt;0),0,(IF(J2&lt;5.65,(5.15*4.25/4-J2*4.25/4)*K2/9,-0.5*4.25/4*K2/9)))</f>
        <v>38.665801943110111</v>
      </c>
      <c r="N2" s="5">
        <f>((4.25+M2*MAX(6,K2/33)/K2)^(((4.25+M2*MAX(6,K2/33)/K2)+(4.25-(4-J2)*4.25/4*MAX(6,K2/33)/9))^0.285)/((4.25+M2*MAX(6,K2/33)/K2)^(((4.25+M2*MAX(6,K2/33)/K2)+(4.25-(4-J2)*4.25/4*MAX(6,K2/33)/9))^0.285)+(4.25-(4-J2)*4.25/4*MAX(6,K2/33)/9)^(((4.25+M2*MAX(6,K2/33)/K2)+(4.25-(4-J2)*4.25/4*MAX(6,K2/33)/9))^0.285))-0.5)*MIN(33,K2/6)+((5.15*4.25/4*MAX(6,K2/33)/9+4*4.25/4*(1-MAX(6,K2/33)/9))^(((5.15*4.25/4*MAX(6,K2/33)/9+4*4.25/4*(1-MAX(6,K2/33)/9))+4.25)^0.285)/((5.15*4.25/4*MAX(6,K2/33)/9+4*4.25/4*(1-MAX(6,K2/33)/9))^(((5.15*4.25/4*MAX(6,K2/33)/9+4*4.25/4*(1-MAX(6,K2/33)/9))+4.25)^0.285)+4.25^(((5.15*4.25/4*MAX(6,K2/33)/9+4*4.25/4*(1-MAX(6,K2/33)/9))+4.25)^0.285))-0.5)*MIN(33,K2/6)</f>
        <v>4.0346553584157441</v>
      </c>
      <c r="O2" s="11" t="s">
        <v>0</v>
      </c>
      <c r="P2" s="11" t="s">
        <v>506</v>
      </c>
      <c r="Q2" s="5">
        <f>INDEX([1]Pitchers!$AJ:$AJ,MATCH(P2,[1]Pitchers!$C:$C,0))*IF(INDEX([1]Pitchers!$Q:$Q,MATCH(P2,[1]Pitchers!$C:$C,0))="R",1/(0.83+(1-INDEX([1]Pitchers!$DD:$DD,MATCH(P2,[1]Pitchers!$C:$C,0)))/8),1)</f>
        <v>3.4357567688913448</v>
      </c>
      <c r="R2" s="4">
        <f>(INDEX([1]Pitchers!$FJ:$FJ,MATCH(P2,[1]Pitchers!$C:$C,0)))</f>
        <v>177.83143473283587</v>
      </c>
      <c r="S2" s="4">
        <f t="shared" ref="S2:S7" si="2">IF(AND(Q2&lt;5.15,(IF(Q2&lt;5.65,(5.15*4.25/4-Q2*4.25/4)*R2/9,-0.5*4.25/4*R2/9))&lt;0),0,(IF(Q2&lt;5.65,(5.15*4.25/4-Q2*4.25/4)*R2/9,-0.5*4.25/4*R2/9)))</f>
        <v>35.98880323315818</v>
      </c>
      <c r="T2" s="8"/>
      <c r="U2" s="5">
        <f>((4.25+T2*MAX(6,R2/33)/R2)^(((4.25+T2*MAX(6,R2/33)/R2)+(4.25-(4-Q2)*4.25/4*MAX(6,R2/33)/9))^0.285)/((4.25+T2*MAX(6,R2/33)/R2)^(((4.25+T2*MAX(6,R2/33)/R2)+(4.25-(4-Q2)*4.25/4*MAX(6,R2/33)/9))^0.285)+(4.25-(4-Q2)*4.25/4*MAX(6,R2/33)/9)^(((4.25+T2*MAX(6,R2/33)/R2)+(4.25-(4-Q2)*4.25/4*MAX(6,R2/33)/9))^0.285))-0.5)*MIN(33,R2/6)+((5.15*4.25/4*MAX(6,R2/33)/9+4*4.25/4*(1-MAX(6,R2/33)/9))^(((5.15*4.25/4*MAX(6,R2/33)/9+4*4.25/4*(1-MAX(6,R2/33)/9))+4.25)^0.285)/((5.15*4.25/4*MAX(6,R2/33)/9+4*4.25/4*(1-MAX(6,R2/33)/9))^(((5.15*4.25/4*MAX(6,R2/33)/9+4*4.25/4*(1-MAX(6,R2/33)/9))+4.25)^0.285)+4.25^(((5.15*4.25/4*MAX(6,R2/33)/9+4*4.25/4*(1-MAX(6,R2/33)/9))+4.25)^0.285))-0.5)*MIN(33,R2/6)</f>
        <v>3.7568523334045647</v>
      </c>
    </row>
    <row r="3" spans="1:21" ht="9.75" customHeight="1" x14ac:dyDescent="0.2">
      <c r="A3" s="41" t="s">
        <v>0</v>
      </c>
      <c r="B3" s="41" t="s">
        <v>305</v>
      </c>
      <c r="C3" s="5">
        <f>INDEX([1]Pitchers!$AJ:$AJ,MATCH(B3,[1]Pitchers!$C:$C,0))*IF(INDEX([1]Pitchers!$Q:$Q,MATCH(B3,[1]Pitchers!$C:$C,0))="R",1/(0.83+(1-INDEX([1]Pitchers!$DD:$DD,MATCH(B3,[1]Pitchers!$C:$C,0)))/8),1)</f>
        <v>3.7503430184829933</v>
      </c>
      <c r="D3" s="4">
        <f>(INDEX([1]Pitchers!$FJ:$FJ,MATCH(B3,[1]Pitchers!$C:$C,0)))</f>
        <v>172.55396090534981</v>
      </c>
      <c r="E3" s="4">
        <f t="shared" si="0"/>
        <v>28.512347591548298</v>
      </c>
      <c r="G3" s="5">
        <f t="shared" ref="G3:G7" si="3">((4.25+F3*MAX(6,D3/33)/D3)^(((4.25+F3*MAX(6,D3/33)/D3)+(4.25-(4-C3)*4.25/4*MAX(6,D3/33)/9))^0.285)/((4.25+F3*MAX(6,D3/33)/D3)^(((4.25+F3*MAX(6,D3/33)/D3)+(4.25-(4-C3)*4.25/4*MAX(6,D3/33)/9))^0.285)+(4.25-(4-C3)*4.25/4*MAX(6,D3/33)/9)^(((4.25+F3*MAX(6,D3/33)/D3)+(4.25-(4-C3)*4.25/4*MAX(6,D3/33)/9))^0.285))-0.5)*MIN(33,D3/6)+((5.15*4.25/4*MAX(6,D3/33)/9+4*4.25/4*(1-MAX(6,D3/33)/9))^(((5.15*4.25/4*MAX(6,D3/33)/9+4*4.25/4*(1-MAX(6,D3/33)/9))+4.25)^0.285)/((5.15*4.25/4*MAX(6,D3/33)/9+4*4.25/4*(1-MAX(6,D3/33)/9))^(((5.15*4.25/4*MAX(6,D3/33)/9+4*4.25/4*(1-MAX(6,D3/33)/9))+4.25)^0.285)+4.25^(((5.15*4.25/4*MAX(6,D3/33)/9+4*4.25/4*(1-MAX(6,D3/33)/9))+4.25)^0.285))-0.5)*MIN(33,D3/6)</f>
        <v>2.9185791991261385</v>
      </c>
      <c r="H3" s="9" t="s">
        <v>0</v>
      </c>
      <c r="I3" s="9" t="s">
        <v>289</v>
      </c>
      <c r="J3" s="5">
        <f>INDEX([1]Pitchers!$AJ:$AJ,MATCH(I3,[1]Pitchers!$C:$C,0))*IF(INDEX([1]Pitchers!$Q:$Q,MATCH(I3,[1]Pitchers!$C:$C,0))="R",1/(0.83+(1-INDEX([1]Pitchers!$DD:$DD,MATCH(I3,[1]Pitchers!$C:$C,0)))/8),1)</f>
        <v>3.5020583943355432</v>
      </c>
      <c r="K3" s="4">
        <f>(INDEX([1]Pitchers!$FJ:$FJ,MATCH(I3,[1]Pitchers!$C:$C,0)))</f>
        <v>162.76630384273457</v>
      </c>
      <c r="L3" s="4">
        <f t="shared" si="1"/>
        <v>31.665966595453501</v>
      </c>
      <c r="N3" s="5">
        <f t="shared" ref="N3:N7" si="4">((4.25+M3*MAX(6,K3/33)/K3)^(((4.25+M3*MAX(6,K3/33)/K3)+(4.25-(4-J3)*4.25/4*MAX(6,K3/33)/9))^0.285)/((4.25+M3*MAX(6,K3/33)/K3)^(((4.25+M3*MAX(6,K3/33)/K3)+(4.25-(4-J3)*4.25/4*MAX(6,K3/33)/9))^0.285)+(4.25-(4-J3)*4.25/4*MAX(6,K3/33)/9)^(((4.25+M3*MAX(6,K3/33)/K3)+(4.25-(4-J3)*4.25/4*MAX(6,K3/33)/9))^0.285))-0.5)*MIN(33,K3/6)+((5.15*4.25/4*MAX(6,K3/33)/9+4*4.25/4*(1-MAX(6,K3/33)/9))^(((5.15*4.25/4*MAX(6,K3/33)/9+4*4.25/4*(1-MAX(6,K3/33)/9))+4.25)^0.285)/((5.15*4.25/4*MAX(6,K3/33)/9+4*4.25/4*(1-MAX(6,K3/33)/9))^(((5.15*4.25/4*MAX(6,K3/33)/9+4*4.25/4*(1-MAX(6,K3/33)/9))+4.25)^0.285)+4.25^(((5.15*4.25/4*MAX(6,K3/33)/9+4*4.25/4*(1-MAX(6,K3/33)/9))+4.25)^0.285))-0.5)*MIN(33,K3/6)</f>
        <v>3.2921414443840726</v>
      </c>
      <c r="O3" s="11" t="s">
        <v>0</v>
      </c>
      <c r="P3" s="11" t="s">
        <v>399</v>
      </c>
      <c r="Q3" s="5">
        <f>INDEX([1]Pitchers!$AJ:$AJ,MATCH(P3,[1]Pitchers!$C:$C,0))*IF(INDEX([1]Pitchers!$Q:$Q,MATCH(P3,[1]Pitchers!$C:$C,0))="R",1/(0.83+(1-INDEX([1]Pitchers!$DD:$DD,MATCH(P3,[1]Pitchers!$C:$C,0)))/8),1)</f>
        <v>3.4942674580539532</v>
      </c>
      <c r="R3" s="4">
        <f>(INDEX([1]Pitchers!$FJ:$FJ,MATCH(P3,[1]Pitchers!$C:$C,0)))</f>
        <v>168.39638622284414</v>
      </c>
      <c r="S3" s="4">
        <f t="shared" si="2"/>
        <v>32.916176405970333</v>
      </c>
      <c r="T3" s="8"/>
      <c r="U3" s="5">
        <f t="shared" ref="U3:U7" si="5">((4.25+T3*MAX(6,R3/33)/R3)^(((4.25+T3*MAX(6,R3/33)/R3)+(4.25-(4-Q3)*4.25/4*MAX(6,R3/33)/9))^0.285)/((4.25+T3*MAX(6,R3/33)/R3)^(((4.25+T3*MAX(6,R3/33)/R3)+(4.25-(4-Q3)*4.25/4*MAX(6,R3/33)/9))^0.285)+(4.25-(4-Q3)*4.25/4*MAX(6,R3/33)/9)^(((4.25+T3*MAX(6,R3/33)/R3)+(4.25-(4-Q3)*4.25/4*MAX(6,R3/33)/9))^0.285))-0.5)*MIN(33,R3/6)+((5.15*4.25/4*MAX(6,R3/33)/9+4*4.25/4*(1-MAX(6,R3/33)/9))^(((5.15*4.25/4*MAX(6,R3/33)/9+4*4.25/4*(1-MAX(6,R3/33)/9))+4.25)^0.285)/((5.15*4.25/4*MAX(6,R3/33)/9+4*4.25/4*(1-MAX(6,R3/33)/9))^(((5.15*4.25/4*MAX(6,R3/33)/9+4*4.25/4*(1-MAX(6,R3/33)/9))+4.25)^0.285)+4.25^(((5.15*4.25/4*MAX(6,R3/33)/9+4*4.25/4*(1-MAX(6,R3/33)/9))+4.25)^0.285))-0.5)*MIN(33,R3/6)</f>
        <v>3.4237647571071967</v>
      </c>
    </row>
    <row r="4" spans="1:21" ht="9.75" customHeight="1" x14ac:dyDescent="0.2">
      <c r="A4" s="41" t="s">
        <v>0</v>
      </c>
      <c r="B4" s="41" t="s">
        <v>270</v>
      </c>
      <c r="C4" s="5">
        <f>INDEX([1]Pitchers!$AJ:$AJ,MATCH(B4,[1]Pitchers!$C:$C,0))*IF(INDEX([1]Pitchers!$Q:$Q,MATCH(B4,[1]Pitchers!$C:$C,0))="R",1/(0.83+(1-INDEX([1]Pitchers!$DD:$DD,MATCH(B4,[1]Pitchers!$C:$C,0)))/8),1)</f>
        <v>4.2776707612807856</v>
      </c>
      <c r="D4" s="4">
        <f>(INDEX([1]Pitchers!$FJ:$FJ,MATCH(B4,[1]Pitchers!$C:$C,0)))</f>
        <v>159.53103178847735</v>
      </c>
      <c r="E4" s="4">
        <f t="shared" si="0"/>
        <v>16.429034164626852</v>
      </c>
      <c r="G4" s="5">
        <f t="shared" si="3"/>
        <v>1.6251000633839612</v>
      </c>
      <c r="H4" s="9" t="s">
        <v>0</v>
      </c>
      <c r="I4" s="9" t="s">
        <v>160</v>
      </c>
      <c r="J4" s="5">
        <f>INDEX([1]Pitchers!$AJ:$AJ,MATCH(I4,[1]Pitchers!$C:$C,0))*IF(INDEX([1]Pitchers!$Q:$Q,MATCH(I4,[1]Pitchers!$C:$C,0))="R",1/(0.83+(1-INDEX([1]Pitchers!$DD:$DD,MATCH(I4,[1]Pitchers!$C:$C,0)))/8),1)</f>
        <v>3.8503608743106645</v>
      </c>
      <c r="K4" s="4">
        <f>(INDEX([1]Pitchers!$FJ:$FJ,MATCH(I4,[1]Pitchers!$C:$C,0)))</f>
        <v>180.62640572407409</v>
      </c>
      <c r="L4" s="4">
        <f t="shared" si="1"/>
        <v>27.713440612485631</v>
      </c>
      <c r="N4" s="5">
        <f t="shared" si="4"/>
        <v>2.8187868652332702</v>
      </c>
      <c r="O4" s="11" t="s">
        <v>0</v>
      </c>
      <c r="P4" s="11" t="s">
        <v>686</v>
      </c>
      <c r="Q4" s="5">
        <f>INDEX([1]Pitchers!$AJ:$AJ,MATCH(P4,[1]Pitchers!$C:$C,0))*IF(INDEX([1]Pitchers!$Q:$Q,MATCH(P4,[1]Pitchers!$C:$C,0))="R",1/(0.83+(1-INDEX([1]Pitchers!$DD:$DD,MATCH(P4,[1]Pitchers!$C:$C,0)))/8),1)</f>
        <v>3.9535256322481271</v>
      </c>
      <c r="R4" s="4">
        <f>(INDEX([1]Pitchers!$FJ:$FJ,MATCH(P4,[1]Pitchers!$C:$C,0)))</f>
        <v>145.78593987448926</v>
      </c>
      <c r="S4" s="4">
        <f t="shared" si="2"/>
        <v>20.592329055927209</v>
      </c>
      <c r="T4" s="8"/>
      <c r="U4" s="5">
        <f t="shared" si="5"/>
        <v>2.0806351983390918</v>
      </c>
    </row>
    <row r="5" spans="1:21" ht="9.75" customHeight="1" x14ac:dyDescent="0.2">
      <c r="A5" s="41" t="s">
        <v>0</v>
      </c>
      <c r="B5" s="41" t="s">
        <v>128</v>
      </c>
      <c r="C5" s="5">
        <f>INDEX([1]Pitchers!$AJ:$AJ,MATCH(B5,[1]Pitchers!$C:$C,0))*IF(INDEX([1]Pitchers!$Q:$Q,MATCH(B5,[1]Pitchers!$C:$C,0))="R",1/(0.83+(1-INDEX([1]Pitchers!$DD:$DD,MATCH(B5,[1]Pitchers!$C:$C,0)))/8),1)</f>
        <v>4.5787634442075111</v>
      </c>
      <c r="D5" s="4">
        <f>(INDEX([1]Pitchers!$FJ:$FJ,MATCH(B5,[1]Pitchers!$C:$C,0)))</f>
        <v>130.03540208041659</v>
      </c>
      <c r="E5" s="4">
        <f t="shared" si="0"/>
        <v>8.7692817962753331</v>
      </c>
      <c r="G5" s="5">
        <f t="shared" si="3"/>
        <v>0.85007754465325891</v>
      </c>
      <c r="H5" s="9" t="s">
        <v>0</v>
      </c>
      <c r="I5" s="9" t="s">
        <v>734</v>
      </c>
      <c r="J5" s="5">
        <f>INDEX([1]Pitchers!$AJ:$AJ,MATCH(I5,[1]Pitchers!$C:$C,0))*IF(INDEX([1]Pitchers!$Q:$Q,MATCH(I5,[1]Pitchers!$C:$C,0))="R",1/(0.83+(1-INDEX([1]Pitchers!$DD:$DD,MATCH(I5,[1]Pitchers!$C:$C,0)))/8),1)</f>
        <v>3.8056480325467668</v>
      </c>
      <c r="K5" s="4">
        <f>(INDEX([1]Pitchers!$FJ:$FJ,MATCH(I5,[1]Pitchers!$C:$C,0)))</f>
        <v>155.80576597704359</v>
      </c>
      <c r="L5" s="4">
        <f t="shared" si="1"/>
        <v>24.72765553153155</v>
      </c>
      <c r="N5" s="5">
        <f t="shared" si="4"/>
        <v>2.5222893555757691</v>
      </c>
      <c r="O5" s="11" t="s">
        <v>0</v>
      </c>
      <c r="P5" s="11" t="s">
        <v>267</v>
      </c>
      <c r="Q5" s="5">
        <f>INDEX([1]Pitchers!$AJ:$AJ,MATCH(P5,[1]Pitchers!$C:$C,0))*IF(INDEX([1]Pitchers!$Q:$Q,MATCH(P5,[1]Pitchers!$C:$C,0))="R",1/(0.83+(1-INDEX([1]Pitchers!$DD:$DD,MATCH(P5,[1]Pitchers!$C:$C,0)))/8),1)</f>
        <v>4.2089821226096396</v>
      </c>
      <c r="R5" s="4">
        <f>(INDEX([1]Pitchers!$FJ:$FJ,MATCH(P5,[1]Pitchers!$C:$C,0)))</f>
        <v>135.85210525457819</v>
      </c>
      <c r="S5" s="4">
        <f t="shared" si="2"/>
        <v>15.092134828725531</v>
      </c>
      <c r="T5" s="8"/>
      <c r="U5" s="5">
        <f t="shared" si="5"/>
        <v>1.499662061181203</v>
      </c>
    </row>
    <row r="6" spans="1:21" ht="9.75" customHeight="1" x14ac:dyDescent="0.2">
      <c r="A6" s="41" t="s">
        <v>0</v>
      </c>
      <c r="B6" s="41" t="s">
        <v>1029</v>
      </c>
      <c r="C6" s="5">
        <f>INDEX([1]Pitchers!$AJ:$AJ,MATCH(B6,[1]Pitchers!$C:$C,0))*IF(INDEX([1]Pitchers!$Q:$Q,MATCH(B6,[1]Pitchers!$C:$C,0))="R",1/(0.83+(1-INDEX([1]Pitchers!$DD:$DD,MATCH(B6,[1]Pitchers!$C:$C,0)))/8),1)</f>
        <v>4.5404209973531859</v>
      </c>
      <c r="D6" s="4">
        <f>(INDEX([1]Pitchers!$FJ:$FJ,MATCH(B6,[1]Pitchers!$C:$C,0)))</f>
        <v>144.85083307083335</v>
      </c>
      <c r="E6" s="4">
        <f t="shared" si="0"/>
        <v>10.424072555902368</v>
      </c>
      <c r="G6" s="5">
        <f t="shared" si="3"/>
        <v>1.0131163722149008</v>
      </c>
      <c r="H6" s="9" t="s">
        <v>0</v>
      </c>
      <c r="I6" s="9" t="s">
        <v>180</v>
      </c>
      <c r="J6" s="5">
        <f>INDEX([1]Pitchers!$AJ:$AJ,MATCH(I6,[1]Pitchers!$C:$C,0))*IF(INDEX([1]Pitchers!$Q:$Q,MATCH(I6,[1]Pitchers!$C:$C,0))="R",1/(0.83+(1-INDEX([1]Pitchers!$DD:$DD,MATCH(I6,[1]Pitchers!$C:$C,0)))/8),1)</f>
        <v>4.3347439064336486</v>
      </c>
      <c r="K6" s="4">
        <f>(INDEX([1]Pitchers!$FJ:$FJ,MATCH(I6,[1]Pitchers!$C:$C,0)))</f>
        <v>123.35683792325098</v>
      </c>
      <c r="L6" s="4">
        <f t="shared" si="1"/>
        <v>11.872541906945301</v>
      </c>
      <c r="N6" s="5">
        <f t="shared" si="4"/>
        <v>1.1699388940780873</v>
      </c>
      <c r="O6" s="11" t="s">
        <v>0</v>
      </c>
      <c r="P6" s="11" t="s">
        <v>1169</v>
      </c>
      <c r="Q6" s="5">
        <f>INDEX([1]Pitchers!$AJ:$AJ,MATCH(P6,[1]Pitchers!$C:$C,0))*IF(INDEX([1]Pitchers!$Q:$Q,MATCH(P6,[1]Pitchers!$C:$C,0))="R",1/(0.83+(1-INDEX([1]Pitchers!$DD:$DD,MATCH(P6,[1]Pitchers!$C:$C,0)))/8),1)</f>
        <v>4.3310047657579336</v>
      </c>
      <c r="R6" s="4">
        <f>(INDEX([1]Pitchers!$FJ:$FJ,MATCH(P6,[1]Pitchers!$C:$C,0)))</f>
        <v>153.489408047322</v>
      </c>
      <c r="S6" s="4">
        <f t="shared" si="2"/>
        <v>14.840420783719967</v>
      </c>
      <c r="T6" s="8"/>
      <c r="U6" s="5">
        <f t="shared" si="5"/>
        <v>1.4627627964372136</v>
      </c>
    </row>
    <row r="7" spans="1:21" ht="9.75" customHeight="1" x14ac:dyDescent="0.2">
      <c r="A7" s="41" t="s">
        <v>0</v>
      </c>
      <c r="B7" s="41" t="s">
        <v>743</v>
      </c>
      <c r="C7" s="5">
        <f>INDEX([1]Pitchers!$AJ:$AJ,MATCH(B7,[1]Pitchers!$C:$C,0))*IF(INDEX([1]Pitchers!$Q:$Q,MATCH(B7,[1]Pitchers!$C:$C,0))="R",1/(0.83+(1-INDEX([1]Pitchers!$DD:$DD,MATCH(B7,[1]Pitchers!$C:$C,0)))/8),1)</f>
        <v>4.6315941122256046</v>
      </c>
      <c r="D7" s="4">
        <f>MIN(972-SUM(D2:D6),(INDEX([1]Pitchers!$FJ:$FJ,MATCH(B7,[1]Pitchers!$C:$C,0))))</f>
        <v>146.18087265474082</v>
      </c>
      <c r="E7" s="4">
        <f t="shared" si="0"/>
        <v>8.9463710145256066</v>
      </c>
      <c r="G7" s="5">
        <f t="shared" si="3"/>
        <v>0.86413869849458624</v>
      </c>
      <c r="H7" s="9" t="s">
        <v>0</v>
      </c>
      <c r="I7" s="9" t="s">
        <v>347</v>
      </c>
      <c r="J7" s="5">
        <f>INDEX([1]Pitchers!$AJ:$AJ,MATCH(I7,[1]Pitchers!$C:$C,0))*IF(INDEX([1]Pitchers!$Q:$Q,MATCH(I7,[1]Pitchers!$C:$C,0))="R",1/(0.83+(1-INDEX([1]Pitchers!$DD:$DD,MATCH(I7,[1]Pitchers!$C:$C,0)))/8),1)</f>
        <v>4.2570879714340117</v>
      </c>
      <c r="K7" s="4">
        <f>MIN(972-SUM(K2:K6),(INDEX([1]Pitchers!$FJ:$FJ,MATCH(I7,[1]Pitchers!$C:$C,0))))</f>
        <v>118.89135783462964</v>
      </c>
      <c r="L7" s="4">
        <f t="shared" si="1"/>
        <v>12.532721524669638</v>
      </c>
      <c r="N7" s="5">
        <f t="shared" si="4"/>
        <v>1.2413843757107252</v>
      </c>
      <c r="O7" s="11" t="s">
        <v>0</v>
      </c>
      <c r="P7" s="11" t="s">
        <v>1207</v>
      </c>
      <c r="Q7" s="5">
        <f>INDEX([1]Pitchers!$AJ:$AJ,MATCH(P7,[1]Pitchers!$C:$C,0))*IF(INDEX([1]Pitchers!$Q:$Q,MATCH(P7,[1]Pitchers!$C:$C,0))="R",1/(0.83+(1-INDEX([1]Pitchers!$DD:$DD,MATCH(P7,[1]Pitchers!$C:$C,0)))/8),1)</f>
        <v>5.0001509735563721</v>
      </c>
      <c r="R7" s="4">
        <f>MIN(972-SUM(R2:R6),(INDEX([1]Pitchers!$FJ:$FJ,MATCH(P7,[1]Pitchers!$C:$C,0))))</f>
        <v>139.31128066732373</v>
      </c>
      <c r="S7" s="4">
        <f t="shared" si="2"/>
        <v>2.4644876129891</v>
      </c>
      <c r="T7" s="8"/>
      <c r="U7" s="5">
        <f t="shared" si="5"/>
        <v>0.23209054701996124</v>
      </c>
    </row>
    <row r="8" spans="1:21" ht="9.75" customHeight="1" x14ac:dyDescent="0.2">
      <c r="A8" s="41" t="s">
        <v>0</v>
      </c>
      <c r="B8" s="41" t="s">
        <v>479</v>
      </c>
      <c r="C8" s="5">
        <f>INDEX([1]Pitchers!$AJ:$AJ,MATCH(B8,[1]Pitchers!$C:$C,0))*IF(INDEX([1]Pitchers!$Q:$Q,MATCH(B8,[1]Pitchers!$C:$C,0))="S",0.83+(1-INDEX([1]Pitchers!$DD:$DD,MATCH(B8,[1]Pitchers!$C:$C,0)))/8,1)</f>
        <v>1.8218663574939564</v>
      </c>
      <c r="D8" s="4">
        <f>IF(INDEX([1]Pitchers!$Q:$Q,MATCH(B8,[1]Pitchers!$C:$C,0))="S",56,INDEX([1]Pitchers!$FJ:$FJ,MATCH(B8,[1]Pitchers!$C:$C,0)))</f>
        <v>58.089024579185185</v>
      </c>
      <c r="E8" s="4">
        <f>IF(C8&gt;5,-0.5*4.25/4*D8/9,(4.2745*4.25/4-C8*4.25/4)*D8/9)*1.8</f>
        <v>30.275107887944888</v>
      </c>
      <c r="G8" s="44">
        <f t="shared" ref="G8:G15" si="6">((4.25)^(((4.25)+(4.25-(4-C8)*4.25/4*1/9))^0.285)/((4.25)^(((4.25)+(4.25-(4-C8)*4.25/4*1/9))^0.285)+(4.25-(4-C8)*4.25/4*1/9)^(((4.25)+(4.25-(4-C8)*4.25/4*1/9))^0.285))-0.5)*D8+((4.2745*4.25/4*1/9+4*4.25/4*(1-1/9))^(((4.2745*4.25/4*1/9+4*4.25/4*(1-1/9))+4.25)^0.285)/((4.2745*4.25/4*1/9+4*4.25/4*(1-1/9))^(((4.2745*4.25/4*1/9+4*4.25/4*(1-1/9))+4.25)^0.285)+4.25^(((4.2745*4.25/4*1/9+4*4.25/4*(1-1/9))+4.25)^0.285))-0.5)*D8+((4.2745-MIN(4.2745,MAX(3.74,C8)))/0.5345*0.0009131+0.0104414*(3.74-MIN(3.74,C8)))*D8</f>
        <v>3.0712958366169731</v>
      </c>
      <c r="H8" s="9" t="s">
        <v>0</v>
      </c>
      <c r="I8" s="9" t="s">
        <v>219</v>
      </c>
      <c r="J8" s="5">
        <f>INDEX([1]Pitchers!$AJ:$AJ,MATCH(I8,[1]Pitchers!$C:$C,0))*IF(INDEX([1]Pitchers!$Q:$Q,MATCH(I8,[1]Pitchers!$C:$C,0))="S",0.83+(1-INDEX([1]Pitchers!$DD:$DD,MATCH(I8,[1]Pitchers!$C:$C,0)))/8,1)</f>
        <v>2.6740503456798157</v>
      </c>
      <c r="K8" s="4">
        <f>IF(INDEX([1]Pitchers!$Q:$Q,MATCH(I8,[1]Pitchers!$C:$C,0))="S",56,INDEX([1]Pitchers!$FJ:$FJ,MATCH(I8,[1]Pitchers!$C:$C,0)))</f>
        <v>50.012098103819405</v>
      </c>
      <c r="L8" s="4">
        <f>IF(J8&gt;5,-0.5*4.25/4*K8/9,(4.2745*4.25/4-J8*4.25/4)*K8/9)*1.8</f>
        <v>17.008892088443041</v>
      </c>
      <c r="N8" s="44">
        <f t="shared" ref="N8:N15" si="7">((4.25)^(((4.25)+(4.25-(4-J8)*4.25/4*1/9))^0.285)/((4.25)^(((4.25)+(4.25-(4-J8)*4.25/4*1/9))^0.285)+(4.25-(4-J8)*4.25/4*1/9)^(((4.25)+(4.25-(4-J8)*4.25/4*1/9))^0.285))-0.5)*K8+((4.2745*4.25/4*1/9+4*4.25/4*(1-1/9))^(((4.2745*4.25/4*1/9+4*4.25/4*(1-1/9))+4.25)^0.285)/((4.2745*4.25/4*1/9+4*4.25/4*(1-1/9))^(((4.2745*4.25/4*1/9+4*4.25/4*(1-1/9))+4.25)^0.285)+4.25^(((4.2745*4.25/4*1/9+4*4.25/4*(1-1/9))+4.25)^0.285))-0.5)*K8+((4.2745-MIN(4.2745,MAX(3.74,J8)))/0.5345*0.0009131+0.0104414*(3.74-MIN(3.74,J8)))*K8</f>
        <v>1.6358373825818369</v>
      </c>
      <c r="O8" s="11" t="s">
        <v>0</v>
      </c>
      <c r="P8" s="11" t="s">
        <v>548</v>
      </c>
      <c r="Q8" s="5">
        <f>INDEX([1]Pitchers!$AJ:$AJ,MATCH(P8,[1]Pitchers!$C:$C,0))*IF(INDEX([1]Pitchers!$Q:$Q,MATCH(P8,[1]Pitchers!$C:$C,0))="S",0.83+(1-INDEX([1]Pitchers!$DD:$DD,MATCH(P8,[1]Pitchers!$C:$C,0)))/8,1)</f>
        <v>2.0087474064715138</v>
      </c>
      <c r="R8" s="4">
        <f>IF(INDEX([1]Pitchers!$Q:$Q,MATCH(P8,[1]Pitchers!$C:$C,0))="S",56,INDEX([1]Pitchers!$FJ:$FJ,MATCH(P8,[1]Pitchers!$C:$C,0)))</f>
        <v>65.793777567777795</v>
      </c>
      <c r="S8" s="4">
        <f>IF(Q8&gt;5,-0.5*4.25/4*R8/9,(4.2745*4.25/4-Q8*4.25/4)*R8/9)*1.8</f>
        <v>31.677889709473632</v>
      </c>
      <c r="T8" s="8"/>
      <c r="U8" s="44">
        <f t="shared" ref="U8:U15" si="8">((4.25)^(((4.25)+(4.25-(4-Q8)*4.25/4*1/9))^0.285)/((4.25)^(((4.25)+(4.25-(4-Q8)*4.25/4*1/9))^0.285)+(4.25-(4-Q8)*4.25/4*1/9)^(((4.25)+(4.25-(4-Q8)*4.25/4*1/9))^0.285))-0.5)*R8+((4.2745*4.25/4*1/9+4*4.25/4*(1-1/9))^(((4.2745*4.25/4*1/9+4*4.25/4*(1-1/9))+4.25)^0.285)/((4.2745*4.25/4*1/9+4*4.25/4*(1-1/9))^(((4.2745*4.25/4*1/9+4*4.25/4*(1-1/9))+4.25)^0.285)+4.25^(((4.2745*4.25/4*1/9+4*4.25/4*(1-1/9))+4.25)^0.285))-0.5)*R8+((4.2745-MIN(4.2745,MAX(3.74,Q8)))/0.5345*0.0009131+0.0104414*(3.74-MIN(3.74,Q8)))*R8</f>
        <v>3.1867265680627428</v>
      </c>
    </row>
    <row r="9" spans="1:21" ht="9.75" customHeight="1" x14ac:dyDescent="0.2">
      <c r="A9" s="41" t="s">
        <v>0</v>
      </c>
      <c r="B9" s="41" t="s">
        <v>947</v>
      </c>
      <c r="C9" s="5">
        <f>INDEX([1]Pitchers!$AJ:$AJ,MATCH(B9,[1]Pitchers!$C:$C,0))*IF(INDEX([1]Pitchers!$Q:$Q,MATCH(B9,[1]Pitchers!$C:$C,0))="S",0.83+(1-INDEX([1]Pitchers!$DD:$DD,MATCH(B9,[1]Pitchers!$C:$C,0)))/8,1)</f>
        <v>3.1958367126046721</v>
      </c>
      <c r="D9" s="4">
        <f>IF(INDEX([1]Pitchers!$Q:$Q,MATCH(B9,[1]Pitchers!$C:$C,0))="S",56,INDEX([1]Pitchers!$FJ:$FJ,MATCH(B9,[1]Pitchers!$C:$C,0)))</f>
        <v>51.409983093855558</v>
      </c>
      <c r="E9" s="4">
        <f>IF(C9&gt;5,-0.5*4.25/4*D9/9,(4.2745*4.25/4-C9*4.25/4)*D9/9)*1.3</f>
        <v>8.5106580295412346</v>
      </c>
      <c r="G9" s="44">
        <f t="shared" si="6"/>
        <v>1.0514477443661407</v>
      </c>
      <c r="H9" s="9" t="s">
        <v>0</v>
      </c>
      <c r="I9" s="9" t="s">
        <v>332</v>
      </c>
      <c r="J9" s="5">
        <f>INDEX([1]Pitchers!$AJ:$AJ,MATCH(I9,[1]Pitchers!$C:$C,0))*IF(INDEX([1]Pitchers!$Q:$Q,MATCH(I9,[1]Pitchers!$C:$C,0))="S",0.83+(1-INDEX([1]Pitchers!$DD:$DD,MATCH(I9,[1]Pitchers!$C:$C,0)))/8,1)</f>
        <v>3.3279688380021994</v>
      </c>
      <c r="K9" s="4">
        <f>IF(INDEX([1]Pitchers!$Q:$Q,MATCH(I9,[1]Pitchers!$C:$C,0))="S",56,INDEX([1]Pitchers!$FJ:$FJ,MATCH(I9,[1]Pitchers!$C:$C,0)))</f>
        <v>44.796279461629631</v>
      </c>
      <c r="L9" s="4">
        <f>IF(J9&gt;5,-0.5*4.25/4*K9/9,(4.2745*4.25/4-J9*4.25/4)*K9/9)*1.3</f>
        <v>6.5073871207574889</v>
      </c>
      <c r="N9" s="44">
        <f t="shared" si="7"/>
        <v>0.77763213379753793</v>
      </c>
      <c r="O9" s="11" t="s">
        <v>0</v>
      </c>
      <c r="P9" s="11" t="s">
        <v>613</v>
      </c>
      <c r="Q9" s="5">
        <f>INDEX([1]Pitchers!$AJ:$AJ,MATCH(P9,[1]Pitchers!$C:$C,0))*IF(INDEX([1]Pitchers!$Q:$Q,MATCH(P9,[1]Pitchers!$C:$C,0))="S",0.83+(1-INDEX([1]Pitchers!$DD:$DD,MATCH(P9,[1]Pitchers!$C:$C,0)))/8,1)</f>
        <v>3.5299472662858751</v>
      </c>
      <c r="R9" s="4">
        <f>IF(INDEX([1]Pitchers!$Q:$Q,MATCH(P9,[1]Pitchers!$C:$C,0))="S",56,INDEX([1]Pitchers!$FJ:$FJ,MATCH(P9,[1]Pitchers!$C:$C,0)))</f>
        <v>52.3104550766</v>
      </c>
      <c r="S9" s="4">
        <f>IF(Q9&gt;5,-0.5*4.25/4*R9/9,(4.2745*4.25/4-Q9*4.25/4)*R9/9)*1.3</f>
        <v>5.9774195866207318</v>
      </c>
      <c r="T9" s="8"/>
      <c r="U9" s="44">
        <f t="shared" si="8"/>
        <v>0.66120169159912867</v>
      </c>
    </row>
    <row r="10" spans="1:21" ht="9.75" customHeight="1" x14ac:dyDescent="0.2">
      <c r="A10" s="41" t="s">
        <v>0</v>
      </c>
      <c r="B10" s="41" t="s">
        <v>590</v>
      </c>
      <c r="C10" s="5">
        <f>INDEX([1]Pitchers!$AJ:$AJ,MATCH(B10,[1]Pitchers!$C:$C,0))*IF(INDEX([1]Pitchers!$Q:$Q,MATCH(B10,[1]Pitchers!$C:$C,0))="S",0.83+(1-INDEX([1]Pitchers!$DD:$DD,MATCH(B10,[1]Pitchers!$C:$C,0)))/8,1)</f>
        <v>3.1539507608868482</v>
      </c>
      <c r="D10" s="4">
        <f>IF(INDEX([1]Pitchers!$Q:$Q,MATCH(B10,[1]Pitchers!$C:$C,0))="S",56,INDEX([1]Pitchers!$FJ:$FJ,MATCH(B10,[1]Pitchers!$C:$C,0)))</f>
        <v>67.172773190703708</v>
      </c>
      <c r="E10" s="4">
        <f>IF(C10&gt;5,-0.5*4.25/4*D10/9,(4.2745*4.25/4-C10*4.25/4)*D10/9)*1.1</f>
        <v>9.7746977632285752</v>
      </c>
      <c r="G10" s="44">
        <f t="shared" si="6"/>
        <v>1.4397529658712027</v>
      </c>
      <c r="H10" s="9" t="s">
        <v>0</v>
      </c>
      <c r="I10" s="9" t="s">
        <v>137</v>
      </c>
      <c r="J10" s="5">
        <f>INDEX([1]Pitchers!$AJ:$AJ,MATCH(I10,[1]Pitchers!$C:$C,0))*IF(INDEX([1]Pitchers!$Q:$Q,MATCH(I10,[1]Pitchers!$C:$C,0))="S",0.83+(1-INDEX([1]Pitchers!$DD:$DD,MATCH(I10,[1]Pitchers!$C:$C,0)))/8,1)</f>
        <v>3.4795579686162004</v>
      </c>
      <c r="K10" s="4">
        <f>IF(INDEX([1]Pitchers!$Q:$Q,MATCH(I10,[1]Pitchers!$C:$C,0))="S",56,INDEX([1]Pitchers!$FJ:$FJ,MATCH(I10,[1]Pitchers!$C:$C,0)))</f>
        <v>56.928834555185134</v>
      </c>
      <c r="L10" s="4">
        <f>IF(J10&gt;5,-0.5*4.25/4*K10/9,(4.2745*4.25/4-J10*4.25/4)*K10/9)*1.1</f>
        <v>5.8768806063258889</v>
      </c>
      <c r="N10" s="44">
        <f t="shared" si="7"/>
        <v>0.7865496332404569</v>
      </c>
      <c r="O10" s="11" t="s">
        <v>0</v>
      </c>
      <c r="P10" s="11" t="s">
        <v>1178</v>
      </c>
      <c r="Q10" s="5">
        <f>INDEX([1]Pitchers!$AJ:$AJ,MATCH(P10,[1]Pitchers!$C:$C,0))*IF(INDEX([1]Pitchers!$Q:$Q,MATCH(P10,[1]Pitchers!$C:$C,0))="S",0.83+(1-INDEX([1]Pitchers!$DD:$DD,MATCH(P10,[1]Pitchers!$C:$C,0)))/8,1)</f>
        <v>3.4449128827331554</v>
      </c>
      <c r="R10" s="4">
        <f>IF(INDEX([1]Pitchers!$Q:$Q,MATCH(P10,[1]Pitchers!$C:$C,0))="S",56,INDEX([1]Pitchers!$FJ:$FJ,MATCH(P10,[1]Pitchers!$C:$C,0)))</f>
        <v>44.416326162340738</v>
      </c>
      <c r="S10" s="4">
        <f>IF(Q10&gt;5,-0.5*4.25/4*R10/9,(4.2745*4.25/4-Q10*4.25/4)*R10/9)*1.1</f>
        <v>4.7850198891473843</v>
      </c>
      <c r="T10" s="8"/>
      <c r="U10" s="44">
        <f t="shared" si="8"/>
        <v>0.64961449857372344</v>
      </c>
    </row>
    <row r="11" spans="1:21" ht="9.75" customHeight="1" x14ac:dyDescent="0.2">
      <c r="A11" s="41" t="s">
        <v>0</v>
      </c>
      <c r="B11" s="41" t="s">
        <v>729</v>
      </c>
      <c r="C11" s="5">
        <f>INDEX([1]Pitchers!$AJ:$AJ,MATCH(B11,[1]Pitchers!$C:$C,0))*IF(INDEX([1]Pitchers!$Q:$Q,MATCH(B11,[1]Pitchers!$C:$C,0))="S",0.83+(1-INDEX([1]Pitchers!$DD:$DD,MATCH(B11,[1]Pitchers!$C:$C,0)))/8,1)</f>
        <v>3.4707410790543247</v>
      </c>
      <c r="D11" s="4">
        <f>IF(INDEX([1]Pitchers!$Q:$Q,MATCH(B11,[1]Pitchers!$C:$C,0))="S",56,INDEX([1]Pitchers!$FJ:$FJ,MATCH(B11,[1]Pitchers!$C:$C,0)))</f>
        <v>56.636014982714386</v>
      </c>
      <c r="E11" s="4">
        <f>IF(C11&gt;5,-0.5*4.25/4*D11/9,(4.2745*4.25/4-C11*4.25/4)*D11/9)*1</f>
        <v>5.3740898535825217</v>
      </c>
      <c r="G11" s="44">
        <f t="shared" si="6"/>
        <v>0.79416581371812289</v>
      </c>
      <c r="H11" s="9" t="s">
        <v>0</v>
      </c>
      <c r="I11" s="9" t="s">
        <v>669</v>
      </c>
      <c r="J11" s="5">
        <f>INDEX([1]Pitchers!$AJ:$AJ,MATCH(I11,[1]Pitchers!$C:$C,0))*IF(INDEX([1]Pitchers!$Q:$Q,MATCH(I11,[1]Pitchers!$C:$C,0))="S",0.83+(1-INDEX([1]Pitchers!$DD:$DD,MATCH(I11,[1]Pitchers!$C:$C,0)))/8,1)</f>
        <v>3.8003194526284441</v>
      </c>
      <c r="K11" s="4">
        <f>IF(INDEX([1]Pitchers!$Q:$Q,MATCH(I11,[1]Pitchers!$C:$C,0))="S",56,INDEX([1]Pitchers!$FJ:$FJ,MATCH(I11,[1]Pitchers!$C:$C,0)))</f>
        <v>54.015543097703706</v>
      </c>
      <c r="L11" s="4">
        <f>IF(J11&gt;5,-0.5*4.25/4*K11/9,(4.2745*4.25/4-J11*4.25/4)*K11/9)*1</f>
        <v>3.0237710866312306</v>
      </c>
      <c r="N11" s="44">
        <f t="shared" si="7"/>
        <v>0.37084057667904158</v>
      </c>
      <c r="O11" s="11" t="s">
        <v>0</v>
      </c>
      <c r="P11" s="11" t="s">
        <v>1081</v>
      </c>
      <c r="Q11" s="5">
        <f>INDEX([1]Pitchers!$AJ:$AJ,MATCH(P11,[1]Pitchers!$C:$C,0))*IF(INDEX([1]Pitchers!$Q:$Q,MATCH(P11,[1]Pitchers!$C:$C,0))="S",0.83+(1-INDEX([1]Pitchers!$DD:$DD,MATCH(P11,[1]Pitchers!$C:$C,0)))/8,1)</f>
        <v>3.5612975976232595</v>
      </c>
      <c r="R11" s="4">
        <f>IF(INDEX([1]Pitchers!$Q:$Q,MATCH(P11,[1]Pitchers!$C:$C,0))="S",56,INDEX([1]Pitchers!$FJ:$FJ,MATCH(P11,[1]Pitchers!$C:$C,0)))</f>
        <v>47.789427223688897</v>
      </c>
      <c r="S11" s="4">
        <f>IF(Q11&gt;5,-0.5*4.25/4*R11/9,(4.2745*4.25/4-Q11*4.25/4)*R11/9)*1</f>
        <v>4.0237505775724758</v>
      </c>
      <c r="T11" s="8"/>
      <c r="U11" s="44">
        <f t="shared" si="8"/>
        <v>0.56909351863304192</v>
      </c>
    </row>
    <row r="12" spans="1:21" ht="9.75" customHeight="1" x14ac:dyDescent="0.2">
      <c r="A12" s="41" t="s">
        <v>0</v>
      </c>
      <c r="B12" s="41" t="s">
        <v>1176</v>
      </c>
      <c r="C12" s="5">
        <f>INDEX([1]Pitchers!$AJ:$AJ,MATCH(B12,[1]Pitchers!$C:$C,0))*IF(INDEX([1]Pitchers!$Q:$Q,MATCH(B12,[1]Pitchers!$C:$C,0))="S",0.83+(1-INDEX([1]Pitchers!$DD:$DD,MATCH(B12,[1]Pitchers!$C:$C,0)))/8,1)</f>
        <v>3.4398349721430037</v>
      </c>
      <c r="D12" s="4">
        <f>IF(INDEX([1]Pitchers!$Q:$Q,MATCH(B12,[1]Pitchers!$C:$C,0))="S",56,INDEX([1]Pitchers!$FJ:$FJ,MATCH(B12,[1]Pitchers!$C:$C,0)))</f>
        <v>42</v>
      </c>
      <c r="E12" s="4">
        <f>IF(C12&gt;5,-0.5*4.25/4*D12/9,(4.2745*4.25/4-C12*4.25/4)*D12/9)*0.9</f>
        <v>3.7246926868118457</v>
      </c>
      <c r="G12" s="44">
        <f t="shared" si="6"/>
        <v>0.61925684411483761</v>
      </c>
      <c r="H12" s="9" t="s">
        <v>0</v>
      </c>
      <c r="I12" s="9" t="s">
        <v>299</v>
      </c>
      <c r="J12" s="5">
        <f>INDEX([1]Pitchers!$AJ:$AJ,MATCH(I12,[1]Pitchers!$C:$C,0))*IF(INDEX([1]Pitchers!$Q:$Q,MATCH(I12,[1]Pitchers!$C:$C,0))="S",0.83+(1-INDEX([1]Pitchers!$DD:$DD,MATCH(I12,[1]Pitchers!$C:$C,0)))/8,1)</f>
        <v>3.7485398352422363</v>
      </c>
      <c r="K12" s="4">
        <f>IF(INDEX([1]Pitchers!$Q:$Q,MATCH(I12,[1]Pitchers!$C:$C,0))="S",56,INDEX([1]Pitchers!$FJ:$FJ,MATCH(I12,[1]Pitchers!$C:$C,0)))</f>
        <v>49.898415109925928</v>
      </c>
      <c r="L12" s="4">
        <f>IF(J12&gt;5,-0.5*4.25/4*K12/9,(4.2745*4.25/4-J12*4.25/4)*K12/9)*0.9</f>
        <v>2.7884864796890927</v>
      </c>
      <c r="N12" s="44">
        <f t="shared" si="7"/>
        <v>0.38015552820822918</v>
      </c>
      <c r="O12" s="11" t="s">
        <v>0</v>
      </c>
      <c r="P12" s="11" t="s">
        <v>381</v>
      </c>
      <c r="Q12" s="5">
        <f>INDEX([1]Pitchers!$AJ:$AJ,MATCH(P12,[1]Pitchers!$C:$C,0))*IF(INDEX([1]Pitchers!$Q:$Q,MATCH(P12,[1]Pitchers!$C:$C,0))="S",0.83+(1-INDEX([1]Pitchers!$DD:$DD,MATCH(P12,[1]Pitchers!$C:$C,0)))/8,1)</f>
        <v>3.886992774785059</v>
      </c>
      <c r="R12" s="4">
        <f>IF(INDEX([1]Pitchers!$Q:$Q,MATCH(P12,[1]Pitchers!$C:$C,0))="S",56,INDEX([1]Pitchers!$FJ:$FJ,MATCH(P12,[1]Pitchers!$C:$C,0)))</f>
        <v>53.07326497532047</v>
      </c>
      <c r="S12" s="4">
        <f>IF(Q12&gt;5,-0.5*4.25/4*R12/9,(4.2745*4.25/4-Q12*4.25/4)*R12/9)*0.9</f>
        <v>2.1851665746413969</v>
      </c>
      <c r="T12" s="8"/>
      <c r="U12" s="44">
        <f t="shared" si="8"/>
        <v>0.29754342492795688</v>
      </c>
    </row>
    <row r="13" spans="1:21" ht="9.75" customHeight="1" x14ac:dyDescent="0.2">
      <c r="A13" s="41" t="s">
        <v>0</v>
      </c>
      <c r="B13" s="41" t="s">
        <v>1085</v>
      </c>
      <c r="C13" s="5">
        <f>INDEX([1]Pitchers!$AJ:$AJ,MATCH(B13,[1]Pitchers!$C:$C,0))*IF(INDEX([1]Pitchers!$Q:$Q,MATCH(B13,[1]Pitchers!$C:$C,0))="S",0.83+(1-INDEX([1]Pitchers!$DD:$DD,MATCH(B13,[1]Pitchers!$C:$C,0)))/8,1)</f>
        <v>3.6066931891653313</v>
      </c>
      <c r="D13" s="4">
        <f>IF(INDEX([1]Pitchers!$Q:$Q,MATCH(B13,[1]Pitchers!$C:$C,0))="S",56,INDEX([1]Pitchers!$FJ:$FJ,MATCH(B13,[1]Pitchers!$C:$C,0)))</f>
        <v>64.674641499222162</v>
      </c>
      <c r="E13" s="4">
        <f>IF(C13&gt;5,-0.5*4.25/4*D13/9,(4.2745*4.25/4-C13*4.25/4)*D13/9)*0.8</f>
        <v>4.0790712410278216</v>
      </c>
      <c r="G13" s="44">
        <f t="shared" si="6"/>
        <v>0.70168342355523095</v>
      </c>
      <c r="H13" s="9" t="s">
        <v>0</v>
      </c>
      <c r="I13" s="9" t="s">
        <v>986</v>
      </c>
      <c r="J13" s="5">
        <f>INDEX([1]Pitchers!$AJ:$AJ,MATCH(I13,[1]Pitchers!$C:$C,0))*IF(INDEX([1]Pitchers!$Q:$Q,MATCH(I13,[1]Pitchers!$C:$C,0))="S",0.83+(1-INDEX([1]Pitchers!$DD:$DD,MATCH(I13,[1]Pitchers!$C:$C,0)))/8,1)</f>
        <v>4.0083064100272701</v>
      </c>
      <c r="K13" s="4">
        <f>IF(INDEX([1]Pitchers!$Q:$Q,MATCH(I13,[1]Pitchers!$C:$C,0))="S",56,INDEX([1]Pitchers!$FJ:$FJ,MATCH(I13,[1]Pitchers!$C:$C,0)))</f>
        <v>47.018563468074078</v>
      </c>
      <c r="L13" s="4">
        <f>IF(J13&gt;5,-0.5*4.25/4*K13/9,(4.2745*4.25/4-J13*4.25/4)*K13/9)*0.8</f>
        <v>1.1820704637986874</v>
      </c>
      <c r="N13" s="44">
        <f t="shared" si="7"/>
        <v>0.1808835269050838</v>
      </c>
      <c r="O13" s="11" t="s">
        <v>0</v>
      </c>
      <c r="P13" s="11" t="s">
        <v>1052</v>
      </c>
      <c r="Q13" s="5">
        <f>INDEX([1]Pitchers!$AJ:$AJ,MATCH(P13,[1]Pitchers!$C:$C,0))*IF(INDEX([1]Pitchers!$Q:$Q,MATCH(P13,[1]Pitchers!$C:$C,0))="S",0.83+(1-INDEX([1]Pitchers!$DD:$DD,MATCH(P13,[1]Pitchers!$C:$C,0)))/8,1)</f>
        <v>3.7406177877424973</v>
      </c>
      <c r="R13" s="4">
        <f>IF(INDEX([1]Pitchers!$Q:$Q,MATCH(P13,[1]Pitchers!$C:$C,0))="S",56,INDEX([1]Pitchers!$FJ:$FJ,MATCH(P13,[1]Pitchers!$C:$C,0)))</f>
        <v>50.427498637085932</v>
      </c>
      <c r="S13" s="4">
        <f>IF(Q13&gt;5,-0.5*4.25/4*R13/9,(4.2745*4.25/4-Q13*4.25/4)*R13/9)*0.8</f>
        <v>2.5426658723703</v>
      </c>
      <c r="T13" s="8"/>
      <c r="U13" s="44">
        <f t="shared" si="8"/>
        <v>0.39000008349268322</v>
      </c>
    </row>
    <row r="14" spans="1:21" ht="9.75" customHeight="1" x14ac:dyDescent="0.2">
      <c r="A14" s="41" t="s">
        <v>0</v>
      </c>
      <c r="B14" s="41" t="s">
        <v>1202</v>
      </c>
      <c r="C14" s="5">
        <f>INDEX([1]Pitchers!$AJ:$AJ,MATCH(B14,[1]Pitchers!$C:$C,0))*IF(INDEX([1]Pitchers!$Q:$Q,MATCH(B14,[1]Pitchers!$C:$C,0))="S",0.83+(1-INDEX([1]Pitchers!$DD:$DD,MATCH(B14,[1]Pitchers!$C:$C,0)))/8,1)</f>
        <v>3.9887327253242639</v>
      </c>
      <c r="D14" s="4">
        <f>IF(INDEX([1]Pitchers!$Q:$Q,MATCH(B14,[1]Pitchers!$C:$C,0))="S",56,INDEX([1]Pitchers!$FJ:$FJ,MATCH(B14,[1]Pitchers!$C:$C,0)))</f>
        <v>56</v>
      </c>
      <c r="E14" s="4">
        <f>IF(C14&gt;5,-0.5*4.25/4*D14/9,(4.2745*4.25/4-C14*4.25/4)*D14/9)*0.6</f>
        <v>1.13354352288042</v>
      </c>
      <c r="G14" s="44">
        <f t="shared" si="6"/>
        <v>0.23131686630510756</v>
      </c>
      <c r="H14" s="9" t="s">
        <v>0</v>
      </c>
      <c r="I14" s="9" t="s">
        <v>710</v>
      </c>
      <c r="J14" s="5">
        <f>INDEX([1]Pitchers!$AJ:$AJ,MATCH(I14,[1]Pitchers!$C:$C,0))*IF(INDEX([1]Pitchers!$Q:$Q,MATCH(I14,[1]Pitchers!$C:$C,0))="S",0.83+(1-INDEX([1]Pitchers!$DD:$DD,MATCH(I14,[1]Pitchers!$C:$C,0)))/8,1)</f>
        <v>3.9967681563333586</v>
      </c>
      <c r="K14" s="4">
        <f>IF(INDEX([1]Pitchers!$Q:$Q,MATCH(I14,[1]Pitchers!$C:$C,0))="S",56,INDEX([1]Pitchers!$FJ:$FJ,MATCH(I14,[1]Pitchers!$C:$C,0)))</f>
        <v>56</v>
      </c>
      <c r="L14" s="4">
        <f>IF(J14&gt;5,-0.5*4.25/4*K14/9,(4.2745*4.25/4-J14*4.25/4)*K14/9)*0.6</f>
        <v>1.1016696465443454</v>
      </c>
      <c r="N14" s="44">
        <f t="shared" si="7"/>
        <v>0.22479664021588849</v>
      </c>
      <c r="O14" s="11" t="s">
        <v>0</v>
      </c>
      <c r="P14" s="11" t="s">
        <v>1026</v>
      </c>
      <c r="Q14" s="5">
        <f>INDEX([1]Pitchers!$AJ:$AJ,MATCH(P14,[1]Pitchers!$C:$C,0))*IF(INDEX([1]Pitchers!$Q:$Q,MATCH(P14,[1]Pitchers!$C:$C,0))="S",0.83+(1-INDEX([1]Pitchers!$DD:$DD,MATCH(P14,[1]Pitchers!$C:$C,0)))/8,1)</f>
        <v>3.6676182211842834</v>
      </c>
      <c r="R14" s="4">
        <f>IF(INDEX([1]Pitchers!$Q:$Q,MATCH(P14,[1]Pitchers!$C:$C,0))="S",56,INDEX([1]Pitchers!$FJ:$FJ,MATCH(P14,[1]Pitchers!$C:$C,0)))</f>
        <v>55.459612374703646</v>
      </c>
      <c r="S14" s="4">
        <f>IF(Q14&gt;5,-0.5*4.25/4*R14/9,(4.2745*4.25/4-Q14*4.25/4)*R14/9)*0.6</f>
        <v>2.3840678315693111</v>
      </c>
      <c r="T14" s="8"/>
      <c r="U14" s="44">
        <f t="shared" si="8"/>
        <v>0.52293358474155283</v>
      </c>
    </row>
    <row r="15" spans="1:21" ht="9.75" customHeight="1" x14ac:dyDescent="0.2">
      <c r="A15" s="41" t="s">
        <v>0</v>
      </c>
      <c r="B15" s="41" t="s">
        <v>406</v>
      </c>
      <c r="C15" s="5">
        <f>INDEX([1]Pitchers!$AJ:$AJ,MATCH(B15,[1]Pitchers!$C:$C,0))*IF(INDEX([1]Pitchers!$Q:$Q,MATCH(B15,[1]Pitchers!$C:$C,0))="S",0.83+(1-INDEX([1]Pitchers!$DD:$DD,MATCH(B15,[1]Pitchers!$C:$C,0)))/8,1)</f>
        <v>4.0162850840490494</v>
      </c>
      <c r="D15" s="4">
        <f>MIN(1458-SUM(D2:D14),IF(INDEX([1]Pitchers!$Q:$Q,MATCH(B15,[1]Pitchers!$C:$C,0))="S",56,INDEX([1]Pitchers!$FJ:$FJ,MATCH(B15,[1]Pitchers!$C:$C,0))))</f>
        <v>44.990045844372354</v>
      </c>
      <c r="E15" s="4">
        <f>IF(C15&gt;5,-0.5*4.25/4*D15/9,(4.2745*4.25/4-C15*4.25/4)*D15/9)*0.5</f>
        <v>0.68573165072110609</v>
      </c>
      <c r="G15" s="44">
        <f t="shared" si="6"/>
        <v>0.16788015769207798</v>
      </c>
      <c r="H15" s="9" t="s">
        <v>0</v>
      </c>
      <c r="I15" s="9" t="s">
        <v>1177</v>
      </c>
      <c r="J15" s="5">
        <f>INDEX([1]Pitchers!$AJ:$AJ,MATCH(I15,[1]Pitchers!$C:$C,0))*IF(INDEX([1]Pitchers!$Q:$Q,MATCH(I15,[1]Pitchers!$C:$C,0))="S",0.83+(1-INDEX([1]Pitchers!$DD:$DD,MATCH(I15,[1]Pitchers!$C:$C,0)))/8,1)</f>
        <v>4.1020554985647744</v>
      </c>
      <c r="K15" s="4">
        <f>MIN(1458-SUM(K2:K14),IF(INDEX([1]Pitchers!$Q:$Q,MATCH(I15,[1]Pitchers!$C:$C,0))="S",56,INDEX([1]Pitchers!$FJ:$FJ,MATCH(I15,[1]Pitchers!$C:$C,0))))</f>
        <v>56</v>
      </c>
      <c r="L15" s="4">
        <f>IF(J15&gt;5,-0.5*4.25/4*K15/9,(4.2745*4.25/4-J15*4.25/4)*K15/9)*0.5</f>
        <v>0.57002487974421667</v>
      </c>
      <c r="N15" s="44">
        <f t="shared" si="7"/>
        <v>0.13944767879856568</v>
      </c>
      <c r="O15" s="11" t="s">
        <v>0</v>
      </c>
      <c r="P15" s="11" t="s">
        <v>759</v>
      </c>
      <c r="Q15" s="5">
        <f>INDEX([1]Pitchers!$AJ:$AJ,MATCH(P15,[1]Pitchers!$C:$C,0))*IF(INDEX([1]Pitchers!$Q:$Q,MATCH(P15,[1]Pitchers!$C:$C,0))="S",0.83+(1-INDEX([1]Pitchers!$DD:$DD,MATCH(P15,[1]Pitchers!$C:$C,0)))/8,1)</f>
        <v>3.9973062493016331</v>
      </c>
      <c r="R15" s="4">
        <f>MIN(1458-SUM(R2:R14),IF(INDEX([1]Pitchers!$Q:$Q,MATCH(P15,[1]Pitchers!$C:$C,0))="S",56,INDEX([1]Pitchers!$FJ:$FJ,MATCH(P15,[1]Pitchers!$C:$C,0))))</f>
        <v>54.281628453110983</v>
      </c>
      <c r="S15" s="4">
        <f>IF(Q15&gt;5,-0.5*4.25/4*R15/9,(4.2745*4.25/4-Q15*4.25/4)*R15/9)*0.5</f>
        <v>0.88816312202729564</v>
      </c>
      <c r="T15" s="8"/>
      <c r="U15" s="44">
        <f t="shared" si="8"/>
        <v>0.21747551152539155</v>
      </c>
    </row>
    <row r="16" spans="1:21" ht="9.75" customHeight="1" x14ac:dyDescent="0.2">
      <c r="A16" s="41" t="s">
        <v>1</v>
      </c>
      <c r="B16" s="41" t="s">
        <v>584</v>
      </c>
      <c r="C16" s="6">
        <f>INDEX([1]Hitters!$AF:$AF,MATCH(B16,[1]Hitters!$C:$C,0))</f>
        <v>0.24043246791097966</v>
      </c>
      <c r="D16" s="4">
        <f>INDEX([1]Hitters!$ER:$ER,MATCH(B16,[1]Hitters!$C:$C,0))</f>
        <v>349.84189629629628</v>
      </c>
      <c r="E16" s="4">
        <f t="shared" ref="E16:E22" si="9">(C16-0.23)*D16</f>
        <v>3.6497143570273827</v>
      </c>
      <c r="F16" s="19">
        <f>IF(A16="DH",-16,IF(A16="C",INDEX([1]Hitters!$AZ:$AZ,MATCH(B16,[1]Hitters!$C:$C,0)),IF(A16="1B",INDEX([1]Hitters!$AW:$AW,MATCH(B16,[1]Hitters!$C:$C,0)),IF(RIGHT(A16,1)="F",INDEX([1]Hitters!$AY:$AY,MATCH(B16,[1]Hitters!$C:$C,0)),INDEX([1]Hitters!$AX:$AX,MATCH(B16,[1]Hitters!$C:$C,0))))))*D16/600</f>
        <v>15.639349962248158</v>
      </c>
      <c r="G16" s="44">
        <f>(((4.25+(C16-0.263)*4.2)^(((4.25+(C16-0.263)*4.2)+(4.25-F16*4.2/D16))^0.285))/((4.25+(C16-0.263)*4.2)^(((4.25+(C16-0.263)*4.2)+(4.25-F16*4.2/D16))^0.285)+(4.25-F16*4.2/D16)^(((4.25+(C16-0.263)*4.2)+(4.25-F16*4.2/D16))^0.285))-0.5)*D16/4.2-(((4.25+(0.23-0.263)*4.2)^(((4.25+(0.23-0.263)*4.2)+4.25)^0.285))/((4.25+(0.23-0.263)*4.2)^(((4.25+(0.23-0.263)*4.2)+4.25)^0.285)+4.25^(((4.25+(0.23-0.263)*4.2)+4.25)^0.285))-0.5)*D16/4.2</f>
        <v>2.1230069077052809</v>
      </c>
      <c r="H16" s="9" t="s">
        <v>1</v>
      </c>
      <c r="I16" s="9" t="s">
        <v>1061</v>
      </c>
      <c r="J16" s="6">
        <f>INDEX([1]Hitters!$AF:$AF,MATCH(I16,[1]Hitters!$C:$C,0))</f>
        <v>0.22392364323483829</v>
      </c>
      <c r="K16" s="4">
        <f>INDEX([1]Hitters!$ER:$ER,MATCH(I16,[1]Hitters!$C:$C,0))</f>
        <v>365.8479407407408</v>
      </c>
      <c r="L16" s="4">
        <f t="shared" ref="L16:L28" si="10">(J16-0.23)*K16</f>
        <v>-2.2230226097404833</v>
      </c>
      <c r="M16" s="19">
        <f>IF(H16="DH",-16,IF(H16="C",INDEX([1]Hitters!$AZ:$AZ,MATCH(I16,[1]Hitters!$C:$C,0)),IF(H16="1B",INDEX([1]Hitters!$AW:$AW,MATCH(I16,[1]Hitters!$C:$C,0)),IF(RIGHT(H16,1)="F",INDEX([1]Hitters!$AY:$AY,MATCH(I16,[1]Hitters!$C:$C,0)),INDEX([1]Hitters!$AX:$AX,MATCH(I16,[1]Hitters!$C:$C,0))))))*K16/600</f>
        <v>12.739361341434137</v>
      </c>
      <c r="N16" s="44">
        <f>(((4.25+(J16-0.263)*4.2)^(((4.25+(J16-0.263)*4.2)+(4.25-M16*4.2/K16))^0.285))/((4.25+(J16-0.263)*4.2)^(((4.25+(J16-0.263)*4.2)+(4.25-M16*4.2/K16))^0.285)+(4.25-M16*4.2/K16)^(((4.25+(J16-0.263)*4.2)+(4.25-M16*4.2/K16))^0.285))-0.5)*K16/4.2-(((4.25+(0.23-0.263)*4.2)^(((4.25+(0.23-0.263)*4.2)+4.25)^0.285))/((4.25+(0.23-0.263)*4.2)^(((4.25+(0.23-0.263)*4.2)+4.25)^0.285)+4.25^(((4.25+(0.23-0.263)*4.2)+4.25)^0.285))-0.5)*K16/4.2</f>
        <v>1.1490403834765957</v>
      </c>
      <c r="O16" s="11" t="s">
        <v>1</v>
      </c>
      <c r="P16" s="11" t="s">
        <v>464</v>
      </c>
      <c r="Q16" s="6">
        <f>INDEX([1]Hitters!$AF:$AF,MATCH(P16,[1]Hitters!$C:$C,0))</f>
        <v>0.26836145269024714</v>
      </c>
      <c r="R16" s="4">
        <f>INDEX([1]Hitters!$ER:$ER,MATCH(P16,[1]Hitters!$C:$C,0))</f>
        <v>453.67555555555555</v>
      </c>
      <c r="S16" s="4">
        <f t="shared" ref="S16:S29" si="11">(Q16-0.23)*R16</f>
        <v>17.403653361166025</v>
      </c>
      <c r="T16" s="19">
        <f>IF(O16="DH",-16,IF(O16="C",INDEX([1]Hitters!$AZ:$AZ,MATCH(P16,[1]Hitters!$C:$C,0)),IF(O16="1B",INDEX([1]Hitters!$AW:$AW,MATCH(P16,[1]Hitters!$C:$C,0)),IF(RIGHT(O16,1)="F",INDEX([1]Hitters!$AY:$AY,MATCH(P16,[1]Hitters!$C:$C,0)),INDEX([1]Hitters!$AX:$AX,MATCH(P16,[1]Hitters!$C:$C,0))))))*R16/600</f>
        <v>12.978613335492145</v>
      </c>
      <c r="U16" s="44">
        <f>(((4.25+(Q16-0.263)*4.2)^(((4.25+(Q16-0.263)*4.2)+(4.25-T16*4.2/R16))^0.285))/((4.25+(Q16-0.263)*4.2)^(((4.25+(Q16-0.263)*4.2)+(4.25-T16*4.2/R16))^0.285)+(4.25-T16*4.2/R16)^(((4.25+(Q16-0.263)*4.2)+(4.25-T16*4.2/R16))^0.285))-0.5)*R16/4.2-(((4.25+(0.23-0.263)*4.2)^(((4.25+(0.23-0.263)*4.2)+4.25)^0.285))/((4.25+(0.23-0.263)*4.2)^(((4.25+(0.23-0.263)*4.2)+4.25)^0.285)+4.25^(((4.25+(0.23-0.263)*4.2)+4.25)^0.285))-0.5)*R16/4.2</f>
        <v>3.3212024203236927</v>
      </c>
    </row>
    <row r="17" spans="1:21" ht="9.75" customHeight="1" x14ac:dyDescent="0.2">
      <c r="A17" s="41" t="s">
        <v>2</v>
      </c>
      <c r="B17" s="41" t="s">
        <v>1011</v>
      </c>
      <c r="C17" s="6">
        <f>INDEX([1]Hitters!$AF:$AF,MATCH(B17,[1]Hitters!$C:$C,0))</f>
        <v>0.28715617099694712</v>
      </c>
      <c r="D17" s="4">
        <f>INDEX([1]Hitters!$ER:$ER,MATCH(B17,[1]Hitters!$C:$C,0))</f>
        <v>606.80325925925922</v>
      </c>
      <c r="E17" s="4">
        <f t="shared" si="9"/>
        <v>34.68255084772705</v>
      </c>
      <c r="F17" s="19">
        <f>IF(A17="DH",-16,IF(A17="C",INDEX([1]Hitters!$AZ:$AZ,MATCH(B17,[1]Hitters!$C:$C,0)),IF(A17="1B",INDEX([1]Hitters!$AW:$AW,MATCH(B17,[1]Hitters!$C:$C,0)),IF(RIGHT(A17,1)="F",INDEX([1]Hitters!$AY:$AY,MATCH(B17,[1]Hitters!$C:$C,0)),INDEX([1]Hitters!$AX:$AX,MATCH(B17,[1]Hitters!$C:$C,0))))))*D17/600</f>
        <v>-7.705671771652014</v>
      </c>
      <c r="G17" s="44">
        <f t="shared" ref="G17:G22" si="12">(((4.25+(C17-0.263)*4.2)^(((4.25+(C17-0.263)*4.2)+(4.25-F17*4.2/D17))^0.285))/((4.25+(C17-0.263)*4.2)^(((4.25+(C17-0.263)*4.2)+(4.25-F17*4.2/D17))^0.285)+(4.25-F17*4.2/D17)^(((4.25+(C17-0.263)*4.2)+(4.25-F17*4.2/D17))^0.285))-0.5)*D17/4.2-(((4.25+(0.23-0.263)*4.2)^(((4.25+(0.23-0.263)*4.2)+4.25)^0.285))/((4.25+(0.23-0.263)*4.2)^(((4.25+(0.23-0.263)*4.2)+4.25)^0.285)+4.25^(((4.25+(0.23-0.263)*4.2)+4.25)^0.285))-0.5)*D17/4.2</f>
        <v>2.9357887481420288</v>
      </c>
      <c r="H17" s="9" t="s">
        <v>2</v>
      </c>
      <c r="I17" s="9" t="s">
        <v>103</v>
      </c>
      <c r="J17" s="6">
        <f>INDEX([1]Hitters!$AF:$AF,MATCH(I17,[1]Hitters!$C:$C,0))</f>
        <v>0.27818127028666734</v>
      </c>
      <c r="K17" s="4">
        <f>INDEX([1]Hitters!$ER:$ER,MATCH(I17,[1]Hitters!$C:$C,0))</f>
        <v>509.77362962962968</v>
      </c>
      <c r="L17" s="4">
        <f t="shared" si="10"/>
        <v>24.56154103420063</v>
      </c>
      <c r="M17" s="19">
        <f>IF(H17="DH",-16,IF(H17="C",INDEX([1]Hitters!$AZ:$AZ,MATCH(I17,[1]Hitters!$C:$C,0)),IF(H17="1B",INDEX([1]Hitters!$AW:$AW,MATCH(I17,[1]Hitters!$C:$C,0)),IF(RIGHT(H17,1)="F",INDEX([1]Hitters!$AY:$AY,MATCH(I17,[1]Hitters!$C:$C,0)),INDEX([1]Hitters!$AX:$AX,MATCH(I17,[1]Hitters!$C:$C,0))))))*K17/600</f>
        <v>-12.506794225537252</v>
      </c>
      <c r="N17" s="44">
        <f t="shared" ref="N17:N29" si="13">(((4.25+(J17-0.263)*4.2)^(((4.25+(J17-0.263)*4.2)+(4.25-M17*4.2/K17))^0.285))/((4.25+(J17-0.263)*4.2)^(((4.25+(J17-0.263)*4.2)+(4.25-M17*4.2/K17))^0.285)+(4.25-M17*4.2/K17)^(((4.25+(J17-0.263)*4.2)+(4.25-M17*4.2/K17))^0.285))-0.5)*K17/4.2-(((4.25+(0.23-0.263)*4.2)^(((4.25+(0.23-0.263)*4.2)+4.25)^0.285))/((4.25+(0.23-0.263)*4.2)^(((4.25+(0.23-0.263)*4.2)+4.25)^0.285)+4.25^(((4.25+(0.23-0.263)*4.2)+4.25)^0.285))-0.5)*K17/4.2</f>
        <v>1.3332148565689501</v>
      </c>
      <c r="O17" s="11" t="s">
        <v>2</v>
      </c>
      <c r="P17" s="11" t="s">
        <v>94</v>
      </c>
      <c r="Q17" s="6">
        <f>INDEX([1]Hitters!$AF:$AF,MATCH(P17,[1]Hitters!$C:$C,0))</f>
        <v>0.26356916788210588</v>
      </c>
      <c r="R17" s="4">
        <f>INDEX([1]Hitters!$ER:$ER,MATCH(P17,[1]Hitters!$C:$C,0))</f>
        <v>412.80562962962961</v>
      </c>
      <c r="S17" s="4">
        <f t="shared" si="11"/>
        <v>13.857541483715455</v>
      </c>
      <c r="T17" s="19">
        <f>IF(O17="DH",-16,IF(O17="C",INDEX([1]Hitters!$AZ:$AZ,MATCH(P17,[1]Hitters!$C:$C,0)),IF(O17="1B",INDEX([1]Hitters!$AW:$AW,MATCH(P17,[1]Hitters!$C:$C,0)),IF(RIGHT(O17,1)="F",INDEX([1]Hitters!$AY:$AY,MATCH(P17,[1]Hitters!$C:$C,0)),INDEX([1]Hitters!$AX:$AX,MATCH(P17,[1]Hitters!$C:$C,0))))))*R17/600</f>
        <v>-5.5567544165440221</v>
      </c>
      <c r="U17" s="44">
        <f t="shared" ref="U17:U29" si="14">(((4.25+(Q17-0.263)*4.2)^(((4.25+(Q17-0.263)*4.2)+(4.25-T17*4.2/R17))^0.285))/((4.25+(Q17-0.263)*4.2)^(((4.25+(Q17-0.263)*4.2)+(4.25-T17*4.2/R17))^0.285)+(4.25-T17*4.2/R17)^(((4.25+(Q17-0.263)*4.2)+(4.25-T17*4.2/R17))^0.285))-0.5)*R17/4.2-(((4.25+(0.23-0.263)*4.2)^(((4.25+(0.23-0.263)*4.2)+4.25)^0.285))/((4.25+(0.23-0.263)*4.2)^(((4.25+(0.23-0.263)*4.2)+4.25)^0.285)+4.25^(((4.25+(0.23-0.263)*4.2)+4.25)^0.285))-0.5)*R17/4.2</f>
        <v>0.91854786959670187</v>
      </c>
    </row>
    <row r="18" spans="1:21" ht="9.75" customHeight="1" x14ac:dyDescent="0.2">
      <c r="A18" s="41" t="s">
        <v>3</v>
      </c>
      <c r="B18" s="41" t="s">
        <v>623</v>
      </c>
      <c r="C18" s="6">
        <f>INDEX([1]Hitters!$AF:$AF,MATCH(B18,[1]Hitters!$C:$C,0))</f>
        <v>0.2581953912304602</v>
      </c>
      <c r="D18" s="4">
        <f>INDEX([1]Hitters!$ER:$ER,MATCH(B18,[1]Hitters!$C:$C,0))</f>
        <v>539.96059259259255</v>
      </c>
      <c r="E18" s="4">
        <f t="shared" si="9"/>
        <v>15.224400157179273</v>
      </c>
      <c r="F18" s="19">
        <f>IF(A18="DH",-16,IF(A18="C",INDEX([1]Hitters!$AZ:$AZ,MATCH(B18,[1]Hitters!$C:$C,0)),IF(A18="1B",INDEX([1]Hitters!$AW:$AW,MATCH(B18,[1]Hitters!$C:$C,0)),IF(RIGHT(A18,1)="F",INDEX([1]Hitters!$AY:$AY,MATCH(B18,[1]Hitters!$C:$C,0)),INDEX([1]Hitters!$AX:$AX,MATCH(B18,[1]Hitters!$C:$C,0))))))*D18/600</f>
        <v>2.4481648124661488</v>
      </c>
      <c r="G18" s="44">
        <f t="shared" si="12"/>
        <v>1.9354229191011409</v>
      </c>
      <c r="H18" s="9" t="s">
        <v>3</v>
      </c>
      <c r="I18" s="9" t="s">
        <v>116</v>
      </c>
      <c r="J18" s="6">
        <f>INDEX([1]Hitters!$AF:$AF,MATCH(I18,[1]Hitters!$C:$C,0))</f>
        <v>0.27083575728774129</v>
      </c>
      <c r="K18" s="4">
        <f>INDEX([1]Hitters!$ER:$ER,MATCH(I18,[1]Hitters!$C:$C,0))</f>
        <v>558.36444444444442</v>
      </c>
      <c r="L18" s="4">
        <f t="shared" si="10"/>
        <v>22.801234931437829</v>
      </c>
      <c r="M18" s="19">
        <f>IF(H18="DH",-16,IF(H18="C",INDEX([1]Hitters!$AZ:$AZ,MATCH(I18,[1]Hitters!$C:$C,0)),IF(H18="1B",INDEX([1]Hitters!$AW:$AW,MATCH(I18,[1]Hitters!$C:$C,0)),IF(RIGHT(H18,1)="F",INDEX([1]Hitters!$AY:$AY,MATCH(I18,[1]Hitters!$C:$C,0)),INDEX([1]Hitters!$AX:$AX,MATCH(I18,[1]Hitters!$C:$C,0))))))*K18/600</f>
        <v>9.6930881394626613</v>
      </c>
      <c r="N18" s="44">
        <f t="shared" si="13"/>
        <v>3.5456772244037822</v>
      </c>
      <c r="O18" s="11" t="s">
        <v>3</v>
      </c>
      <c r="P18" s="11" t="s">
        <v>235</v>
      </c>
      <c r="Q18" s="6">
        <f>INDEX([1]Hitters!$AF:$AF,MATCH(P18,[1]Hitters!$C:$C,0))</f>
        <v>0.26551072787770996</v>
      </c>
      <c r="R18" s="4">
        <f>INDEX([1]Hitters!$ER:$ER,MATCH(P18,[1]Hitters!$C:$C,0))</f>
        <v>444.36669629629637</v>
      </c>
      <c r="S18" s="4">
        <f t="shared" si="11"/>
        <v>15.779784830094764</v>
      </c>
      <c r="T18" s="19">
        <f>IF(O18="DH",-16,IF(O18="C",INDEX([1]Hitters!$AZ:$AZ,MATCH(P18,[1]Hitters!$C:$C,0)),IF(O18="1B",INDEX([1]Hitters!$AW:$AW,MATCH(P18,[1]Hitters!$C:$C,0)),IF(RIGHT(O18,1)="F",INDEX([1]Hitters!$AY:$AY,MATCH(P18,[1]Hitters!$C:$C,0)),INDEX([1]Hitters!$AX:$AX,MATCH(P18,[1]Hitters!$C:$C,0))))))*R18/600</f>
        <v>-2.248982884072416</v>
      </c>
      <c r="U18" s="44">
        <f t="shared" si="14"/>
        <v>1.4834856135179531</v>
      </c>
    </row>
    <row r="19" spans="1:21" ht="9.75" customHeight="1" x14ac:dyDescent="0.2">
      <c r="A19" s="41" t="s">
        <v>4</v>
      </c>
      <c r="B19" s="41" t="s">
        <v>124</v>
      </c>
      <c r="C19" s="6">
        <f>INDEX([1]Hitters!$AF:$AF,MATCH(B19,[1]Hitters!$C:$C,0))</f>
        <v>0.22530855970378871</v>
      </c>
      <c r="D19" s="4">
        <f>INDEX([1]Hitters!$ER:$ER,MATCH(B19,[1]Hitters!$C:$C,0))</f>
        <v>431.87377777777789</v>
      </c>
      <c r="E19" s="4">
        <f t="shared" si="9"/>
        <v>-2.0261100439436701</v>
      </c>
      <c r="F19" s="19">
        <f>IF(A19="DH",-16,IF(A19="C",INDEX([1]Hitters!$AZ:$AZ,MATCH(B19,[1]Hitters!$C:$C,0)),IF(A19="1B",INDEX([1]Hitters!$AW:$AW,MATCH(B19,[1]Hitters!$C:$C,0)),IF(RIGHT(A19,1)="F",INDEX([1]Hitters!$AY:$AY,MATCH(B19,[1]Hitters!$C:$C,0)),INDEX([1]Hitters!$AX:$AX,MATCH(B19,[1]Hitters!$C:$C,0))))))*D19/600</f>
        <v>8.9945339303783403</v>
      </c>
      <c r="G19" s="44">
        <f t="shared" si="12"/>
        <v>0.75558121368033104</v>
      </c>
      <c r="H19" s="9" t="s">
        <v>4</v>
      </c>
      <c r="I19" s="9" t="s">
        <v>392</v>
      </c>
      <c r="J19" s="6">
        <f>INDEX([1]Hitters!$AF:$AF,MATCH(I19,[1]Hitters!$C:$C,0))</f>
        <v>0.26589526617749665</v>
      </c>
      <c r="K19" s="4">
        <f>INDEX([1]Hitters!$ER:$ER,MATCH(I19,[1]Hitters!$C:$C,0))</f>
        <v>634.65570370370381</v>
      </c>
      <c r="L19" s="4">
        <f t="shared" si="10"/>
        <v>22.781135415510885</v>
      </c>
      <c r="M19" s="19">
        <f>IF(H19="DH",-16,IF(H19="C",INDEX([1]Hitters!$AZ:$AZ,MATCH(I19,[1]Hitters!$C:$C,0)),IF(H19="1B",INDEX([1]Hitters!$AW:$AW,MATCH(I19,[1]Hitters!$C:$C,0)),IF(RIGHT(H19,1)="F",INDEX([1]Hitters!$AY:$AY,MATCH(I19,[1]Hitters!$C:$C,0)),INDEX([1]Hitters!$AX:$AX,MATCH(I19,[1]Hitters!$C:$C,0))))))*K19/600</f>
        <v>3.2871202247116766</v>
      </c>
      <c r="N19" s="44">
        <f t="shared" si="13"/>
        <v>2.8486917948162214</v>
      </c>
      <c r="O19" s="11" t="s">
        <v>4</v>
      </c>
      <c r="P19" s="11" t="s">
        <v>356</v>
      </c>
      <c r="Q19" s="6">
        <f>INDEX([1]Hitters!$AF:$AF,MATCH(P19,[1]Hitters!$C:$C,0))</f>
        <v>0.25668587130658083</v>
      </c>
      <c r="R19" s="4">
        <f>INDEX([1]Hitters!$ER:$ER,MATCH(P19,[1]Hitters!$C:$C,0))</f>
        <v>549.81659259259254</v>
      </c>
      <c r="S19" s="4">
        <f t="shared" si="11"/>
        <v>14.672334832148699</v>
      </c>
      <c r="T19" s="19">
        <f>IF(O19="DH",-16,IF(O19="C",INDEX([1]Hitters!$AZ:$AZ,MATCH(P19,[1]Hitters!$C:$C,0)),IF(O19="1B",INDEX([1]Hitters!$AW:$AW,MATCH(P19,[1]Hitters!$C:$C,0)),IF(RIGHT(O19,1)="F",INDEX([1]Hitters!$AY:$AY,MATCH(P19,[1]Hitters!$C:$C,0)),INDEX([1]Hitters!$AX:$AX,MATCH(P19,[1]Hitters!$C:$C,0))))))*R19/600</f>
        <v>6.6867649395892039</v>
      </c>
      <c r="U19" s="44">
        <f t="shared" si="14"/>
        <v>2.3372457273991234</v>
      </c>
    </row>
    <row r="20" spans="1:21" ht="9.75" customHeight="1" x14ac:dyDescent="0.2">
      <c r="A20" s="41" t="s">
        <v>5</v>
      </c>
      <c r="B20" s="41" t="s">
        <v>304</v>
      </c>
      <c r="C20" s="6">
        <f>INDEX([1]Hitters!$AF:$AF,MATCH(B20,[1]Hitters!$C:$C,0))</f>
        <v>0.30392185734938526</v>
      </c>
      <c r="D20" s="4">
        <f>INDEX([1]Hitters!$ER:$ER,MATCH(B20,[1]Hitters!$C:$C,0))</f>
        <v>624.92888888888888</v>
      </c>
      <c r="E20" s="4">
        <f t="shared" si="9"/>
        <v>46.195904177954269</v>
      </c>
      <c r="F20" s="19">
        <f>IF(A20="DH",-16,IF(A20="C",INDEX([1]Hitters!$AZ:$AZ,MATCH(B20,[1]Hitters!$C:$C,0)),IF(A20="1B",INDEX([1]Hitters!$AW:$AW,MATCH(B20,[1]Hitters!$C:$C,0)),IF(RIGHT(A20,1)="F",INDEX([1]Hitters!$AY:$AY,MATCH(B20,[1]Hitters!$C:$C,0)),INDEX([1]Hitters!$AX:$AX,MATCH(B20,[1]Hitters!$C:$C,0))))))*D20/600</f>
        <v>18.445084533104389</v>
      </c>
      <c r="G20" s="44">
        <f t="shared" si="12"/>
        <v>6.9997697132763825</v>
      </c>
      <c r="H20" s="9" t="s">
        <v>5</v>
      </c>
      <c r="I20" s="9" t="s">
        <v>745</v>
      </c>
      <c r="J20" s="6">
        <f>INDEX([1]Hitters!$AF:$AF,MATCH(I20,[1]Hitters!$C:$C,0))</f>
        <v>0.26320208264248179</v>
      </c>
      <c r="K20" s="4">
        <f>INDEX([1]Hitters!$ER:$ER,MATCH(I20,[1]Hitters!$C:$C,0))</f>
        <v>544.3428148148148</v>
      </c>
      <c r="L20" s="4">
        <f t="shared" si="10"/>
        <v>18.07331512332264</v>
      </c>
      <c r="M20" s="19">
        <f>IF(H20="DH",-16,IF(H20="C",INDEX([1]Hitters!$AZ:$AZ,MATCH(I20,[1]Hitters!$C:$C,0)),IF(H20="1B",INDEX([1]Hitters!$AW:$AW,MATCH(I20,[1]Hitters!$C:$C,0)),IF(RIGHT(H20,1)="F",INDEX([1]Hitters!$AY:$AY,MATCH(I20,[1]Hitters!$C:$C,0)),INDEX([1]Hitters!$AX:$AX,MATCH(I20,[1]Hitters!$C:$C,0))))))*K20/600</f>
        <v>2.2511618255332659</v>
      </c>
      <c r="N20" s="44">
        <f t="shared" si="13"/>
        <v>2.2230863365514324</v>
      </c>
      <c r="O20" s="11" t="s">
        <v>5</v>
      </c>
      <c r="P20" s="11" t="s">
        <v>140</v>
      </c>
      <c r="Q20" s="6">
        <f>INDEX([1]Hitters!$AF:$AF,MATCH(P20,[1]Hitters!$C:$C,0))</f>
        <v>0.25022636481364335</v>
      </c>
      <c r="R20" s="4">
        <f>INDEX([1]Hitters!$ER:$ER,MATCH(P20,[1]Hitters!$C:$C,0))</f>
        <v>525.40503703703712</v>
      </c>
      <c r="S20" s="4">
        <f t="shared" si="11"/>
        <v>10.627033954036905</v>
      </c>
      <c r="T20" s="19">
        <f>IF(O20="DH",-16,IF(O20="C",INDEX([1]Hitters!$AZ:$AZ,MATCH(P20,[1]Hitters!$C:$C,0)),IF(O20="1B",INDEX([1]Hitters!$AW:$AW,MATCH(P20,[1]Hitters!$C:$C,0)),IF(RIGHT(O20,1)="F",INDEX([1]Hitters!$AY:$AY,MATCH(P20,[1]Hitters!$C:$C,0)),INDEX([1]Hitters!$AX:$AX,MATCH(P20,[1]Hitters!$C:$C,0))))))*R20/600</f>
        <v>3.7856962574416464</v>
      </c>
      <c r="U20" s="44">
        <f t="shared" si="14"/>
        <v>1.5797359850887349</v>
      </c>
    </row>
    <row r="21" spans="1:21" ht="9.75" customHeight="1" x14ac:dyDescent="0.2">
      <c r="A21" s="41" t="s">
        <v>79</v>
      </c>
      <c r="B21" s="41" t="s">
        <v>272</v>
      </c>
      <c r="C21" s="6">
        <f>INDEX([1]Hitters!$AF:$AF,MATCH(B21,[1]Hitters!$C:$C,0))</f>
        <v>0.27261151493312658</v>
      </c>
      <c r="D21" s="4">
        <f>INDEX([1]Hitters!$ER:$ER,MATCH(B21,[1]Hitters!$C:$C,0))</f>
        <v>590.09688888888888</v>
      </c>
      <c r="E21" s="4">
        <f t="shared" si="9"/>
        <v>25.144922392880417</v>
      </c>
      <c r="F21" s="19">
        <f>IF(A21="DH",-16,IF(A21="C",INDEX([1]Hitters!$AZ:$AZ,MATCH(B21,[1]Hitters!$C:$C,0)),IF(A21="1B",INDEX([1]Hitters!$AW:$AW,MATCH(B21,[1]Hitters!$C:$C,0)),IF(RIGHT(A21,1)="F",INDEX([1]Hitters!$AY:$AY,MATCH(B21,[1]Hitters!$C:$C,0)),INDEX([1]Hitters!$AX:$AX,MATCH(B21,[1]Hitters!$C:$C,0))))))*D21/600</f>
        <v>-12.482636004203078</v>
      </c>
      <c r="G21" s="44">
        <f t="shared" si="12"/>
        <v>1.4031110899186767</v>
      </c>
      <c r="H21" s="9" t="s">
        <v>79</v>
      </c>
      <c r="I21" s="9" t="s">
        <v>1181</v>
      </c>
      <c r="J21" s="6">
        <f>INDEX([1]Hitters!$AF:$AF,MATCH(I21,[1]Hitters!$C:$C,0))</f>
        <v>0.26048547922718041</v>
      </c>
      <c r="K21" s="4">
        <f>INDEX([1]Hitters!$ER:$ER,MATCH(I21,[1]Hitters!$C:$C,0))</f>
        <v>506.08503703703695</v>
      </c>
      <c r="L21" s="4">
        <f t="shared" si="10"/>
        <v>15.428244883779412</v>
      </c>
      <c r="M21" s="19">
        <f>IF(H21="DH",-16,IF(H21="C",INDEX([1]Hitters!$AZ:$AZ,MATCH(I21,[1]Hitters!$C:$C,0)),IF(H21="1B",INDEX([1]Hitters!$AW:$AW,MATCH(I21,[1]Hitters!$C:$C,0)),IF(RIGHT(H21,1)="F",INDEX([1]Hitters!$AY:$AY,MATCH(I21,[1]Hitters!$C:$C,0)),INDEX([1]Hitters!$AX:$AX,MATCH(I21,[1]Hitters!$C:$C,0))))))*K21/600</f>
        <v>-0.69372508523725052</v>
      </c>
      <c r="N21" s="44">
        <f t="shared" si="13"/>
        <v>1.615936475252612</v>
      </c>
      <c r="O21" s="11" t="s">
        <v>79</v>
      </c>
      <c r="P21" s="11" t="s">
        <v>307</v>
      </c>
      <c r="Q21" s="6">
        <f>INDEX([1]Hitters!$AF:$AF,MATCH(P21,[1]Hitters!$C:$C,0))</f>
        <v>0.26907106356677063</v>
      </c>
      <c r="R21" s="4">
        <f>INDEX([1]Hitters!$ER:$ER,MATCH(P21,[1]Hitters!$C:$C,0))</f>
        <v>556.07881481481479</v>
      </c>
      <c r="S21" s="4">
        <f t="shared" si="11"/>
        <v>21.726590721764097</v>
      </c>
      <c r="T21" s="19">
        <f>IF(O21="DH",-16,IF(O21="C",INDEX([1]Hitters!$AZ:$AZ,MATCH(P21,[1]Hitters!$C:$C,0)),IF(O21="1B",INDEX([1]Hitters!$AW:$AW,MATCH(P21,[1]Hitters!$C:$C,0)),IF(RIGHT(O21,1)="F",INDEX([1]Hitters!$AY:$AY,MATCH(P21,[1]Hitters!$C:$C,0)),INDEX([1]Hitters!$AX:$AX,MATCH(P21,[1]Hitters!$C:$C,0))))))*R21/600</f>
        <v>-5.4059834524360042</v>
      </c>
      <c r="U21" s="44">
        <f t="shared" si="14"/>
        <v>1.7910101141161174</v>
      </c>
    </row>
    <row r="22" spans="1:21" ht="9.75" customHeight="1" x14ac:dyDescent="0.2">
      <c r="A22" s="41" t="s">
        <v>80</v>
      </c>
      <c r="B22" s="41" t="s">
        <v>130</v>
      </c>
      <c r="C22" s="6">
        <f>INDEX([1]Hitters!$AF:$AF,MATCH(B22,[1]Hitters!$C:$C,0))</f>
        <v>0.27363735674025974</v>
      </c>
      <c r="D22" s="4">
        <f>INDEX([1]Hitters!$ER:$ER,MATCH(B22,[1]Hitters!$C:$C,0))</f>
        <v>591.53037037037041</v>
      </c>
      <c r="E22" s="4">
        <f t="shared" si="9"/>
        <v>25.812821794549819</v>
      </c>
      <c r="F22" s="19">
        <f>IF(A22="DH",-16,IF(A22="C",INDEX([1]Hitters!$AZ:$AZ,MATCH(B22,[1]Hitters!$C:$C,0)),IF(A22="1B",INDEX([1]Hitters!$AW:$AW,MATCH(B22,[1]Hitters!$C:$C,0)),IF(RIGHT(A22,1)="F",INDEX([1]Hitters!$AY:$AY,MATCH(B22,[1]Hitters!$C:$C,0)),INDEX([1]Hitters!$AX:$AX,MATCH(B22,[1]Hitters!$C:$C,0))))))*D22/600</f>
        <v>3.603597661917306</v>
      </c>
      <c r="G22" s="44">
        <f t="shared" si="12"/>
        <v>3.2071328603782989</v>
      </c>
      <c r="H22" s="9" t="s">
        <v>80</v>
      </c>
      <c r="I22" s="9" t="s">
        <v>738</v>
      </c>
      <c r="J22" s="6">
        <f>INDEX([1]Hitters!$AF:$AF,MATCH(I22,[1]Hitters!$C:$C,0))</f>
        <v>0.27737337198946904</v>
      </c>
      <c r="K22" s="4">
        <f>INDEX([1]Hitters!$ER:$ER,MATCH(I22,[1]Hitters!$C:$C,0))</f>
        <v>576.072</v>
      </c>
      <c r="L22" s="4">
        <f t="shared" si="10"/>
        <v>27.290473148717403</v>
      </c>
      <c r="M22" s="19">
        <f>IF(H22="DH",-16,IF(H22="C",INDEX([1]Hitters!$AZ:$AZ,MATCH(I22,[1]Hitters!$C:$C,0)),IF(H22="1B",INDEX([1]Hitters!$AW:$AW,MATCH(I22,[1]Hitters!$C:$C,0)),IF(RIGHT(H22,1)="F",INDEX([1]Hitters!$AY:$AY,MATCH(I22,[1]Hitters!$C:$C,0)),INDEX([1]Hitters!$AX:$AX,MATCH(I22,[1]Hitters!$C:$C,0))))))*K22/600</f>
        <v>7.3957259034046272</v>
      </c>
      <c r="N22" s="44">
        <f t="shared" si="13"/>
        <v>3.7775670401902817</v>
      </c>
      <c r="O22" s="11" t="s">
        <v>80</v>
      </c>
      <c r="P22" s="11" t="s">
        <v>463</v>
      </c>
      <c r="Q22" s="6">
        <f>INDEX([1]Hitters!$AF:$AF,MATCH(P22,[1]Hitters!$C:$C,0))</f>
        <v>0.25360245173035861</v>
      </c>
      <c r="R22" s="4">
        <f>INDEX([1]Hitters!$ER:$ER,MATCH(P22,[1]Hitters!$C:$C,0))</f>
        <v>528.18192592592595</v>
      </c>
      <c r="S22" s="4">
        <f t="shared" si="11"/>
        <v>12.46638841151451</v>
      </c>
      <c r="T22" s="19">
        <f>IF(O22="DH",-16,IF(O22="C",INDEX([1]Hitters!$AZ:$AZ,MATCH(P22,[1]Hitters!$C:$C,0)),IF(O22="1B",INDEX([1]Hitters!$AW:$AW,MATCH(P22,[1]Hitters!$C:$C,0)),IF(RIGHT(O22,1)="F",INDEX([1]Hitters!$AY:$AY,MATCH(P22,[1]Hitters!$C:$C,0)),INDEX([1]Hitters!$AX:$AX,MATCH(P22,[1]Hitters!$C:$C,0))))))*R22/600</f>
        <v>0.46821284160252419</v>
      </c>
      <c r="U22" s="44">
        <f t="shared" si="14"/>
        <v>1.4203245541928546</v>
      </c>
    </row>
    <row r="23" spans="1:21" ht="9.75" customHeight="1" x14ac:dyDescent="0.2">
      <c r="A23" s="41" t="s">
        <v>81</v>
      </c>
      <c r="B23" s="41" t="s">
        <v>1018</v>
      </c>
      <c r="C23" s="6">
        <f>INDEX([1]Hitters!$AF:$AF,MATCH(B23,[1]Hitters!$C:$C,0))</f>
        <v>0.28429190247994185</v>
      </c>
      <c r="D23" s="4">
        <f>INDEX([1]Hitters!$ER:$ER,MATCH(B23,[1]Hitters!$C:$C,0))</f>
        <v>350.56385185185184</v>
      </c>
      <c r="E23" s="4">
        <f t="shared" ref="E23" si="15">(C23-0.23)*D23</f>
        <v>19.032778457733517</v>
      </c>
      <c r="F23" s="19">
        <f>IF(A23="DH",-16,IF(A23="C",INDEX([1]Hitters!$AZ:$AZ,MATCH(B23,[1]Hitters!$C:$C,0)),IF(A23="1B",INDEX([1]Hitters!$AW:$AW,MATCH(B23,[1]Hitters!$C:$C,0)),IF(RIGHT(A23,1)="F",INDEX([1]Hitters!$AY:$AY,MATCH(B23,[1]Hitters!$C:$C,0)),INDEX([1]Hitters!$AX:$AX,MATCH(B23,[1]Hitters!$C:$C,0))))))*D23/600</f>
        <v>-2.5202988230665313</v>
      </c>
      <c r="G23" s="44">
        <f t="shared" ref="G23" si="16">(((4.25+(C23-0.263)*4.2)^(((4.25+(C23-0.263)*4.2)+(4.25-F23*4.2/D23))^0.285))/((4.25+(C23-0.263)*4.2)^(((4.25+(C23-0.263)*4.2)+(4.25-F23*4.2/D23))^0.285)+(4.25-F23*4.2/D23)^(((4.25+(C23-0.263)*4.2)+(4.25-F23*4.2/D23))^0.285))-0.5)*D23/4.2-(((4.25+(0.23-0.263)*4.2)^(((4.25+(0.23-0.263)*4.2)+4.25)^0.285))/((4.25+(0.23-0.263)*4.2)^(((4.25+(0.23-0.263)*4.2)+4.25)^0.285)+4.25^(((4.25+(0.23-0.263)*4.2)+4.25)^0.285))-0.5)*D23/4.2</f>
        <v>1.7967003817829288</v>
      </c>
      <c r="H23" s="9" t="s">
        <v>81</v>
      </c>
      <c r="I23" s="9" t="s">
        <v>612</v>
      </c>
      <c r="J23" s="6">
        <f>INDEX([1]Hitters!$AF:$AF,MATCH(I23,[1]Hitters!$C:$C,0))</f>
        <v>0.30871698554862576</v>
      </c>
      <c r="K23" s="4">
        <f>INDEX([1]Hitters!$ER:$ER,MATCH(I23,[1]Hitters!$C:$C,0))</f>
        <v>642.76800000000003</v>
      </c>
      <c r="L23" s="4">
        <f t="shared" si="10"/>
        <v>50.596759367119077</v>
      </c>
      <c r="M23" s="19">
        <f>IF(H23="DH",-16,IF(H23="C",INDEX([1]Hitters!$AZ:$AZ,MATCH(I23,[1]Hitters!$C:$C,0)),IF(H23="1B",INDEX([1]Hitters!$AW:$AW,MATCH(I23,[1]Hitters!$C:$C,0)),IF(RIGHT(H23,1)="F",INDEX([1]Hitters!$AY:$AY,MATCH(I23,[1]Hitters!$C:$C,0)),INDEX([1]Hitters!$AX:$AX,MATCH(I23,[1]Hitters!$C:$C,0))))))*K23/600</f>
        <v>7.5101589080416629</v>
      </c>
      <c r="N23" s="44">
        <f t="shared" si="13"/>
        <v>6.2670177428171918</v>
      </c>
      <c r="O23" s="11" t="s">
        <v>81</v>
      </c>
      <c r="P23" s="11" t="s">
        <v>335</v>
      </c>
      <c r="Q23" s="6">
        <f>INDEX([1]Hitters!$AF:$AF,MATCH(P23,[1]Hitters!$C:$C,0))</f>
        <v>0.24799062345318712</v>
      </c>
      <c r="R23" s="4">
        <f>INDEX([1]Hitters!$ER:$ER,MATCH(P23,[1]Hitters!$C:$C,0))</f>
        <v>479.28906666666671</v>
      </c>
      <c r="S23" s="4">
        <f t="shared" si="11"/>
        <v>8.6227091236294946</v>
      </c>
      <c r="T23" s="19">
        <f>IF(O23="DH",-16,IF(O23="C",INDEX([1]Hitters!$AZ:$AZ,MATCH(P23,[1]Hitters!$C:$C,0)),IF(O23="1B",INDEX([1]Hitters!$AW:$AW,MATCH(P23,[1]Hitters!$C:$C,0)),IF(RIGHT(O23,1)="F",INDEX([1]Hitters!$AY:$AY,MATCH(P23,[1]Hitters!$C:$C,0)),INDEX([1]Hitters!$AX:$AX,MATCH(P23,[1]Hitters!$C:$C,0))))))*R23/600</f>
        <v>1.6166698219703464</v>
      </c>
      <c r="U23" s="44">
        <f t="shared" si="14"/>
        <v>1.124367906199478</v>
      </c>
    </row>
    <row r="24" spans="1:21" ht="9.75" customHeight="1" x14ac:dyDescent="0.2">
      <c r="A24" s="41" t="s">
        <v>118</v>
      </c>
      <c r="B24" s="41" t="s">
        <v>1036</v>
      </c>
      <c r="C24" s="6">
        <f>INDEX([1]Hitters!$AF:$AF,MATCH(B24,[1]Hitters!$C:$C,0))</f>
        <v>0.2735348104758672</v>
      </c>
      <c r="D24" s="4">
        <f>INDEX([1]Hitters!$ER:$ER,MATCH(B24,[1]Hitters!$C:$C,0))</f>
        <v>437.39440000000002</v>
      </c>
      <c r="E24" s="4">
        <f t="shared" ref="E24:E29" si="17">(C24-0.23)*D24</f>
        <v>19.041882307205643</v>
      </c>
      <c r="F24" s="19">
        <f>IF(A24="DH",-16,IF(A24="C",INDEX([1]Hitters!$AZ:$AZ,MATCH(B24,[1]Hitters!$C:$C,0)),IF(A24="1B",INDEX([1]Hitters!$AW:$AW,MATCH(B24,[1]Hitters!$C:$C,0)),IF(RIGHT(A24,1)="F",INDEX([1]Hitters!$AY:$AY,MATCH(B24,[1]Hitters!$C:$C,0)),INDEX([1]Hitters!$AX:$AX,MATCH(B24,[1]Hitters!$C:$C,0))))))*D24/600</f>
        <v>-11.663850666666667</v>
      </c>
      <c r="G24" s="44">
        <f t="shared" ref="G24:G29" si="18">(((4.25+(C24-0.263)*4.2)^(((4.25+(C24-0.263)*4.2)+(4.25-F24*4.2/D24))^0.285))/((4.25+(C24-0.263)*4.2)^(((4.25+(C24-0.263)*4.2)+(4.25-F24*4.2/D24))^0.285)+(4.25-F24*4.2/D24)^(((4.25+(C24-0.263)*4.2)+(4.25-F24*4.2/D24))^0.285))-0.5)*D24/4.2-(((4.25+(0.23-0.263)*4.2)^(((4.25+(0.23-0.263)*4.2)+4.25)^0.285))/((4.25+(0.23-0.263)*4.2)^(((4.25+(0.23-0.263)*4.2)+4.25)^0.285)+4.25^(((4.25+(0.23-0.263)*4.2)+4.25)^0.285))-0.5)*D24/4.2</f>
        <v>0.82674088020551884</v>
      </c>
      <c r="H24" s="9" t="s">
        <v>118</v>
      </c>
      <c r="I24" s="9" t="s">
        <v>325</v>
      </c>
      <c r="J24" s="6">
        <f>INDEX([1]Hitters!$AF:$AF,MATCH(I24,[1]Hitters!$C:$C,0))</f>
        <v>0.31847205106081461</v>
      </c>
      <c r="K24" s="4">
        <f>INDEX([1]Hitters!$ER:$ER,MATCH(I24,[1]Hitters!$C:$C,0))</f>
        <v>463.90251851851849</v>
      </c>
      <c r="L24" s="4">
        <f t="shared" si="10"/>
        <v>41.042407305610858</v>
      </c>
      <c r="M24" s="19">
        <f>IF(H24="DH",-16,IF(H24="C",INDEX([1]Hitters!$AZ:$AZ,MATCH(I24,[1]Hitters!$C:$C,0)),IF(H24="1B",INDEX([1]Hitters!$AW:$AW,MATCH(I24,[1]Hitters!$C:$C,0)),IF(RIGHT(H24,1)="F",INDEX([1]Hitters!$AY:$AY,MATCH(I24,[1]Hitters!$C:$C,0)),INDEX([1]Hitters!$AX:$AX,MATCH(I24,[1]Hitters!$C:$C,0))))))*K24/600</f>
        <v>-12.370733827160493</v>
      </c>
      <c r="N24" s="44">
        <f t="shared" si="13"/>
        <v>3.0822115166190205</v>
      </c>
      <c r="O24" s="11" t="s">
        <v>118</v>
      </c>
      <c r="P24" s="11" t="s">
        <v>1161</v>
      </c>
      <c r="Q24" s="6">
        <f>INDEX([1]Hitters!$AF:$AF,MATCH(P24,[1]Hitters!$C:$C,0))</f>
        <v>0.26958326040787539</v>
      </c>
      <c r="R24" s="4">
        <f>INDEX([1]Hitters!$ER:$ER,MATCH(P24,[1]Hitters!$C:$C,0))</f>
        <v>346.29285925925933</v>
      </c>
      <c r="S24" s="4">
        <f t="shared" si="11"/>
        <v>13.707400425447002</v>
      </c>
      <c r="T24" s="19">
        <f>IF(O24="DH",-16,IF(O24="C",INDEX([1]Hitters!$AZ:$AZ,MATCH(P24,[1]Hitters!$C:$C,0)),IF(O24="1B",INDEX([1]Hitters!$AW:$AW,MATCH(P24,[1]Hitters!$C:$C,0)),IF(RIGHT(O24,1)="F",INDEX([1]Hitters!$AY:$AY,MATCH(P24,[1]Hitters!$C:$C,0)),INDEX([1]Hitters!$AX:$AX,MATCH(P24,[1]Hitters!$C:$C,0))))))*R24/600</f>
        <v>-9.2344762469135819</v>
      </c>
      <c r="U24" s="44">
        <f t="shared" si="14"/>
        <v>0.5073381150324785</v>
      </c>
    </row>
    <row r="25" spans="1:21" ht="9.75" customHeight="1" x14ac:dyDescent="0.2">
      <c r="A25" s="41" t="s">
        <v>1</v>
      </c>
      <c r="B25" s="41" t="s">
        <v>899</v>
      </c>
      <c r="C25" s="6">
        <f>INDEX([1]Hitters!$AF:$AF,MATCH(B25,[1]Hitters!$C:$C,0))</f>
        <v>0.25704691832815063</v>
      </c>
      <c r="D25" s="4">
        <f>680-D16</f>
        <v>330.15810370370372</v>
      </c>
      <c r="E25" s="4">
        <f t="shared" si="17"/>
        <v>8.9297592662511569</v>
      </c>
      <c r="F25" s="19">
        <f>IF(A25="DH",-16,IF(A25="C",INDEX([1]Hitters!$AZ:$AZ,MATCH(B25,[1]Hitters!$C:$C,0)),IF(A25="1B",INDEX([1]Hitters!$AW:$AW,MATCH(B25,[1]Hitters!$C:$C,0)),IF(RIGHT(A25,1)="F",INDEX([1]Hitters!$AY:$AY,MATCH(B25,[1]Hitters!$C:$C,0)),INDEX([1]Hitters!$AX:$AX,MATCH(B25,[1]Hitters!$C:$C,0))))))*D25/600</f>
        <v>2.6385473685081391</v>
      </c>
      <c r="G25" s="44">
        <f t="shared" si="18"/>
        <v>1.2663404501296991</v>
      </c>
      <c r="H25" s="9" t="s">
        <v>1</v>
      </c>
      <c r="I25" s="9" t="s">
        <v>536</v>
      </c>
      <c r="J25" s="6">
        <f>INDEX([1]Hitters!$AF:$AF,MATCH(I25,[1]Hitters!$C:$C,0))</f>
        <v>0.2258396166156523</v>
      </c>
      <c r="K25" s="4">
        <f>680-K16</f>
        <v>314.1520592592592</v>
      </c>
      <c r="L25" s="4">
        <f t="shared" si="10"/>
        <v>-1.3069930075008391</v>
      </c>
      <c r="M25" s="19">
        <f>IF(H25="DH",-16,IF(H25="C",INDEX([1]Hitters!$AZ:$AZ,MATCH(I25,[1]Hitters!$C:$C,0)),IF(H25="1B",INDEX([1]Hitters!$AW:$AW,MATCH(I25,[1]Hitters!$C:$C,0)),IF(RIGHT(H25,1)="F",INDEX([1]Hitters!$AY:$AY,MATCH(I25,[1]Hitters!$C:$C,0)),INDEX([1]Hitters!$AX:$AX,MATCH(I25,[1]Hitters!$C:$C,0))))))*K25/600</f>
        <v>4.8031391063748661</v>
      </c>
      <c r="N25" s="44">
        <f t="shared" si="13"/>
        <v>0.37746574597251792</v>
      </c>
      <c r="O25" s="11" t="s">
        <v>1</v>
      </c>
      <c r="P25" s="11" t="s">
        <v>760</v>
      </c>
      <c r="Q25" s="6">
        <f>INDEX([1]Hitters!$AF:$AF,MATCH(P25,[1]Hitters!$C:$C,0))</f>
        <v>0.25662029694262389</v>
      </c>
      <c r="R25" s="4">
        <f>680-R16</f>
        <v>226.32444444444445</v>
      </c>
      <c r="S25" s="4">
        <f t="shared" si="11"/>
        <v>6.0248239164854933</v>
      </c>
      <c r="T25" s="19">
        <f>IF(O25="DH",-16,IF(O25="C",INDEX([1]Hitters!$AZ:$AZ,MATCH(P25,[1]Hitters!$C:$C,0)),IF(O25="1B",INDEX([1]Hitters!$AW:$AW,MATCH(P25,[1]Hitters!$C:$C,0)),IF(RIGHT(O25,1)="F",INDEX([1]Hitters!$AY:$AY,MATCH(P25,[1]Hitters!$C:$C,0)),INDEX([1]Hitters!$AX:$AX,MATCH(P25,[1]Hitters!$C:$C,0))))))*R25/600</f>
        <v>3.35357569457544</v>
      </c>
      <c r="U25" s="44">
        <f t="shared" si="14"/>
        <v>1.0261721629022773</v>
      </c>
    </row>
    <row r="26" spans="1:21" ht="9.75" customHeight="1" x14ac:dyDescent="0.2">
      <c r="A26" s="41" t="s">
        <v>2</v>
      </c>
      <c r="B26" s="41" t="s">
        <v>1074</v>
      </c>
      <c r="C26" s="6">
        <f>INDEX([1]Hitters!$AF:$AF,MATCH(B26,[1]Hitters!$C:$C,0))</f>
        <v>0.25863175903282054</v>
      </c>
      <c r="D26" s="4">
        <f>(6120-SUM(D16:D25))/4</f>
        <v>316.71199259259265</v>
      </c>
      <c r="E26" s="4">
        <f t="shared" si="17"/>
        <v>9.068021454715554</v>
      </c>
      <c r="F26" s="19">
        <f>IF(A26="DH",-16,IF(A26="C",INDEX([1]Hitters!$AZ:$AZ,MATCH(B26,[1]Hitters!$C:$C,0)),IF(A26="1B",INDEX([1]Hitters!$AW:$AW,MATCH(B26,[1]Hitters!$C:$C,0)),IF(RIGHT(A26,1)="F",INDEX([1]Hitters!$AY:$AY,MATCH(B26,[1]Hitters!$C:$C,0)),INDEX([1]Hitters!$AX:$AX,MATCH(B26,[1]Hitters!$C:$C,0))))))*D26/600</f>
        <v>-6.0818682480260371</v>
      </c>
      <c r="G26" s="44">
        <f t="shared" si="18"/>
        <v>0.3406827001904621</v>
      </c>
      <c r="H26" s="9" t="s">
        <v>5</v>
      </c>
      <c r="I26" s="9" t="s">
        <v>259</v>
      </c>
      <c r="J26" s="6">
        <f>INDEX([1]Hitters!$AF:$AF,MATCH(I26,[1]Hitters!$C:$C,0))</f>
        <v>0.24675683754107083</v>
      </c>
      <c r="K26" s="4">
        <f>(6120-SUM(K16:K25))/4</f>
        <v>251.00896296296287</v>
      </c>
      <c r="L26" s="4">
        <f t="shared" si="10"/>
        <v>4.2061164137230325</v>
      </c>
      <c r="M26" s="19">
        <f>IF(H26="DH",-16,IF(H26="C",INDEX([1]Hitters!$AZ:$AZ,MATCH(I26,[1]Hitters!$C:$C,0)),IF(H26="1B",INDEX([1]Hitters!$AW:$AW,MATCH(I26,[1]Hitters!$C:$C,0)),IF(RIGHT(H26,1)="F",INDEX([1]Hitters!$AY:$AY,MATCH(I26,[1]Hitters!$C:$C,0)),INDEX([1]Hitters!$AX:$AX,MATCH(I26,[1]Hitters!$C:$C,0))))))*K26/600</f>
        <v>0.46622097422091496</v>
      </c>
      <c r="N26" s="44">
        <f t="shared" si="13"/>
        <v>0.51369316079728633</v>
      </c>
      <c r="O26" s="11" t="s">
        <v>3</v>
      </c>
      <c r="P26" s="11" t="s">
        <v>699</v>
      </c>
      <c r="Q26" s="6">
        <f>INDEX([1]Hitters!$AF:$AF,MATCH(P26,[1]Hitters!$C:$C,0))</f>
        <v>0.26267730469708467</v>
      </c>
      <c r="R26" s="4">
        <f>(6120-SUM(R16:R25))/4</f>
        <v>399.44084444444434</v>
      </c>
      <c r="S26" s="4">
        <f t="shared" si="11"/>
        <v>13.052650182371902</v>
      </c>
      <c r="T26" s="19">
        <f>IF(O26="DH",-16,IF(O26="C",INDEX([1]Hitters!$AZ:$AZ,MATCH(P26,[1]Hitters!$C:$C,0)),IF(O26="1B",INDEX([1]Hitters!$AW:$AW,MATCH(P26,[1]Hitters!$C:$C,0)),IF(RIGHT(O26,1)="F",INDEX([1]Hitters!$AY:$AY,MATCH(P26,[1]Hitters!$C:$C,0)),INDEX([1]Hitters!$AX:$AX,MATCH(P26,[1]Hitters!$C:$C,0))))))*R26/600</f>
        <v>-6.1038469104731128</v>
      </c>
      <c r="U26" s="44">
        <f t="shared" si="14"/>
        <v>0.772356538576489</v>
      </c>
    </row>
    <row r="27" spans="1:21" ht="9.75" customHeight="1" x14ac:dyDescent="0.2">
      <c r="A27" s="41" t="s">
        <v>3</v>
      </c>
      <c r="B27" s="41" t="s">
        <v>514</v>
      </c>
      <c r="C27" s="6">
        <f>INDEX([1]Hitters!$AF:$AF,MATCH(B27,[1]Hitters!$C:$C,0))</f>
        <v>0.23440200522505078</v>
      </c>
      <c r="D27" s="4">
        <f>(6120-SUM(D16:D25))/4</f>
        <v>316.71199259259265</v>
      </c>
      <c r="E27" s="4">
        <f t="shared" si="17"/>
        <v>1.3941678462288336</v>
      </c>
      <c r="F27" s="19">
        <f>IF(A27="DH",-16,IF(A27="C",INDEX([1]Hitters!$AZ:$AZ,MATCH(B27,[1]Hitters!$C:$C,0)),IF(A27="1B",INDEX([1]Hitters!$AW:$AW,MATCH(B27,[1]Hitters!$C:$C,0)),IF(RIGHT(A27,1)="F",INDEX([1]Hitters!$AY:$AY,MATCH(B27,[1]Hitters!$C:$C,0)),INDEX([1]Hitters!$AX:$AX,MATCH(B27,[1]Hitters!$C:$C,0))))))*D27/600</f>
        <v>2.2121888161136751</v>
      </c>
      <c r="G27" s="44">
        <f t="shared" si="18"/>
        <v>0.39413738788524333</v>
      </c>
      <c r="H27" s="9" t="s">
        <v>6</v>
      </c>
      <c r="I27" s="9" t="s">
        <v>586</v>
      </c>
      <c r="J27" s="6">
        <f>INDEX([1]Hitters!$AF:$AF,MATCH(I27,[1]Hitters!$C:$C,0))</f>
        <v>0.25455010483428597</v>
      </c>
      <c r="K27" s="4">
        <f>(6120-SUM(K16:K25))/4</f>
        <v>251.00896296296287</v>
      </c>
      <c r="L27" s="4">
        <f t="shared" si="10"/>
        <v>6.1622963550861414</v>
      </c>
      <c r="M27" s="19">
        <f>IF(H27="DH",-16,IF(H27="C",INDEX([1]Hitters!$AZ:$AZ,MATCH(I27,[1]Hitters!$C:$C,0)),IF(H27="1B",INDEX([1]Hitters!$AW:$AW,MATCH(I27,[1]Hitters!$C:$C,0)),IF(RIGHT(H27,1)="F",INDEX([1]Hitters!$AY:$AY,MATCH(I27,[1]Hitters!$C:$C,0)),INDEX([1]Hitters!$AX:$AX,MATCH(I27,[1]Hitters!$C:$C,0))))))*K27/600</f>
        <v>-2.3830084242598235</v>
      </c>
      <c r="N27" s="44">
        <f t="shared" si="13"/>
        <v>0.41973209031978825</v>
      </c>
      <c r="O27" s="11" t="s">
        <v>3</v>
      </c>
      <c r="P27" s="11" t="s">
        <v>206</v>
      </c>
      <c r="Q27" s="6">
        <f>INDEX([1]Hitters!$AF:$AF,MATCH(P27,[1]Hitters!$C:$C,0))</f>
        <v>0.2443412202543816</v>
      </c>
      <c r="R27" s="4">
        <f>(6120-SUM(R16:R25))/4</f>
        <v>399.44084444444434</v>
      </c>
      <c r="S27" s="4">
        <f t="shared" si="11"/>
        <v>5.7284691287739502</v>
      </c>
      <c r="T27" s="19">
        <f>IF(O27="DH",-16,IF(O27="C",INDEX([1]Hitters!$AZ:$AZ,MATCH(P27,[1]Hitters!$C:$C,0)),IF(O27="1B",INDEX([1]Hitters!$AW:$AW,MATCH(P27,[1]Hitters!$C:$C,0)),IF(RIGHT(O27,1)="F",INDEX([1]Hitters!$AY:$AY,MATCH(P27,[1]Hitters!$C:$C,0)),INDEX([1]Hitters!$AX:$AX,MATCH(P27,[1]Hitters!$C:$C,0))))))*R27/600</f>
        <v>1.6017590361827501</v>
      </c>
      <c r="U27" s="44">
        <f t="shared" si="14"/>
        <v>0.8049767638502312</v>
      </c>
    </row>
    <row r="28" spans="1:21" ht="9.75" customHeight="1" x14ac:dyDescent="0.2">
      <c r="A28" s="41" t="s">
        <v>6</v>
      </c>
      <c r="B28" s="41" t="s">
        <v>1045</v>
      </c>
      <c r="C28" s="6">
        <f>INDEX([1]Hitters!$AF:$AF,MATCH(B28,[1]Hitters!$C:$C,0))</f>
        <v>0.25802191697440613</v>
      </c>
      <c r="D28" s="4">
        <f>(6120-SUM(D16:D25))/4</f>
        <v>316.71199259259265</v>
      </c>
      <c r="E28" s="4">
        <f t="shared" si="17"/>
        <v>8.8748771612283566</v>
      </c>
      <c r="F28" s="19">
        <f>IF(A28="DH",-16,IF(A28="C",INDEX([1]Hitters!$AZ:$AZ,MATCH(B28,[1]Hitters!$C:$C,0)),IF(A28="1B",INDEX([1]Hitters!$AW:$AW,MATCH(B28,[1]Hitters!$C:$C,0)),IF(RIGHT(A28,1)="F",INDEX([1]Hitters!$AY:$AY,MATCH(B28,[1]Hitters!$C:$C,0)),INDEX([1]Hitters!$AX:$AX,MATCH(B28,[1]Hitters!$C:$C,0))))))*D28/600</f>
        <v>-7.7520408540738677</v>
      </c>
      <c r="G28" s="44">
        <f t="shared" si="18"/>
        <v>0.14174668919316491</v>
      </c>
      <c r="H28" s="9" t="s">
        <v>6</v>
      </c>
      <c r="I28" s="9" t="s">
        <v>938</v>
      </c>
      <c r="J28" s="6">
        <f>INDEX([1]Hitters!$AF:$AF,MATCH(I28,[1]Hitters!$C:$C,0))</f>
        <v>0.264470844574477</v>
      </c>
      <c r="K28" s="4">
        <f>(6120-SUM(K16:K25))/4</f>
        <v>251.00896296296287</v>
      </c>
      <c r="L28" s="4">
        <f t="shared" si="10"/>
        <v>8.6524909490969453</v>
      </c>
      <c r="M28" s="19">
        <f>IF(H28="DH",-16,IF(H28="C",INDEX([1]Hitters!$AZ:$AZ,MATCH(I28,[1]Hitters!$C:$C,0)),IF(H28="1B",INDEX([1]Hitters!$AW:$AW,MATCH(I28,[1]Hitters!$C:$C,0)),IF(RIGHT(H28,1)="F",INDEX([1]Hitters!$AY:$AY,MATCH(I28,[1]Hitters!$C:$C,0)),INDEX([1]Hitters!$AX:$AX,MATCH(I28,[1]Hitters!$C:$C,0))))))*K28/600</f>
        <v>-3.7021292568110273</v>
      </c>
      <c r="N28" s="44">
        <f t="shared" si="13"/>
        <v>0.54835841011896558</v>
      </c>
      <c r="O28" s="11" t="s">
        <v>6</v>
      </c>
      <c r="P28" s="11" t="s">
        <v>1025</v>
      </c>
      <c r="Q28" s="6">
        <f>INDEX([1]Hitters!$AF:$AF,MATCH(P28,[1]Hitters!$C:$C,0))</f>
        <v>0.27322344841311563</v>
      </c>
      <c r="R28" s="4">
        <f>(6120-SUM(R16:R25))/4</f>
        <v>399.44084444444434</v>
      </c>
      <c r="S28" s="4">
        <f t="shared" si="11"/>
        <v>17.265210733935781</v>
      </c>
      <c r="T28" s="19">
        <f>IF(O28="DH",-16,IF(O28="C",INDEX([1]Hitters!$AZ:$AZ,MATCH(P28,[1]Hitters!$C:$C,0)),IF(O28="1B",INDEX([1]Hitters!$AW:$AW,MATCH(P28,[1]Hitters!$C:$C,0)),IF(RIGHT(O28,1)="F",INDEX([1]Hitters!$AY:$AY,MATCH(P28,[1]Hitters!$C:$C,0)),INDEX([1]Hitters!$AX:$AX,MATCH(P28,[1]Hitters!$C:$C,0))))))*R28/600</f>
        <v>-3.7673730253103601</v>
      </c>
      <c r="U28" s="44">
        <f t="shared" si="14"/>
        <v>1.4774914562517938</v>
      </c>
    </row>
    <row r="29" spans="1:21" ht="9.75" customHeight="1" x14ac:dyDescent="0.2">
      <c r="A29" s="41" t="s">
        <v>6</v>
      </c>
      <c r="B29" s="41" t="s">
        <v>966</v>
      </c>
      <c r="C29" s="6">
        <f>INDEX([1]Hitters!$AF:$AF,MATCH(B29,[1]Hitters!$C:$C,0))</f>
        <v>0.2482104124732199</v>
      </c>
      <c r="D29" s="4">
        <f>(6120-SUM(D16:D25))/4</f>
        <v>316.71199259259265</v>
      </c>
      <c r="E29" s="4">
        <f t="shared" si="17"/>
        <v>5.767456020326474</v>
      </c>
      <c r="F29" s="19">
        <f>IF(A29="DH",-16,IF(A29="C",INDEX([1]Hitters!$AZ:$AZ,MATCH(B29,[1]Hitters!$C:$C,0)),IF(A29="1B",INDEX([1]Hitters!$AW:$AW,MATCH(B29,[1]Hitters!$C:$C,0)),IF(RIGHT(A29,1)="F",INDEX([1]Hitters!$AY:$AY,MATCH(B29,[1]Hitters!$C:$C,0)),INDEX([1]Hitters!$AX:$AX,MATCH(B29,[1]Hitters!$C:$C,0))))))*D29/600</f>
        <v>-5.4866841152729728</v>
      </c>
      <c r="G29" s="44">
        <f t="shared" si="18"/>
        <v>4.4729703796963394E-2</v>
      </c>
      <c r="H29" s="9" t="s">
        <v>6</v>
      </c>
      <c r="I29" s="9" t="s">
        <v>1073</v>
      </c>
      <c r="J29" s="6">
        <f>INDEX([1]Hitters!$AF:$AF,MATCH(I29,[1]Hitters!$C:$C,0))</f>
        <v>0.23784481563550561</v>
      </c>
      <c r="K29" s="4">
        <f>(6120-SUM(K16:K25))/4</f>
        <v>251.00896296296287</v>
      </c>
      <c r="L29" s="4">
        <f t="shared" ref="L29" si="19">(J29-0.23)*K29</f>
        <v>1.9691190373038965</v>
      </c>
      <c r="M29" s="19">
        <f>IF(H29="DH",-16,IF(H29="C",INDEX([1]Hitters!$AZ:$AZ,MATCH(I29,[1]Hitters!$C:$C,0)),IF(H29="1B",INDEX([1]Hitters!$AW:$AW,MATCH(I29,[1]Hitters!$C:$C,0)),IF(RIGHT(H29,1)="F",INDEX([1]Hitters!$AY:$AY,MATCH(I29,[1]Hitters!$C:$C,0)),INDEX([1]Hitters!$AX:$AX,MATCH(I29,[1]Hitters!$C:$C,0))))))*K29/600</f>
        <v>0.11426216315769212</v>
      </c>
      <c r="N29" s="44">
        <f t="shared" si="13"/>
        <v>0.22987903171330371</v>
      </c>
      <c r="O29" s="11" t="s">
        <v>6</v>
      </c>
      <c r="P29" s="11" t="s">
        <v>1175</v>
      </c>
      <c r="Q29" s="6">
        <f>INDEX([1]Hitters!$AF:$AF,MATCH(P29,[1]Hitters!$C:$C,0))</f>
        <v>0.24819102625274256</v>
      </c>
      <c r="R29" s="4">
        <f>(6120-SUM(R16:R25))/4</f>
        <v>399.44084444444434</v>
      </c>
      <c r="S29" s="4">
        <f t="shared" si="11"/>
        <v>7.2662388877065389</v>
      </c>
      <c r="T29" s="19">
        <f>IF(O29="DH",-16,IF(O29="C",INDEX([1]Hitters!$AZ:$AZ,MATCH(P29,[1]Hitters!$C:$C,0)),IF(O29="1B",INDEX([1]Hitters!$AW:$AW,MATCH(P29,[1]Hitters!$C:$C,0)),IF(RIGHT(O29,1)="F",INDEX([1]Hitters!$AY:$AY,MATCH(P29,[1]Hitters!$C:$C,0)),INDEX([1]Hitters!$AX:$AX,MATCH(P29,[1]Hitters!$C:$C,0))))))*R29/600</f>
        <v>-4.4725339759596716</v>
      </c>
      <c r="U29" s="44">
        <f t="shared" si="14"/>
        <v>0.3176957193880614</v>
      </c>
    </row>
    <row r="30" spans="1:21" ht="9.75" customHeight="1" x14ac:dyDescent="0.2">
      <c r="D30" s="4"/>
      <c r="K30" s="4"/>
      <c r="R30" s="4"/>
      <c r="S30" s="2"/>
    </row>
    <row r="31" spans="1:21" ht="9.75" customHeight="1" x14ac:dyDescent="0.2">
      <c r="A31" s="10">
        <f>SUM(E32:F59)</f>
        <v>390.54896552179008</v>
      </c>
      <c r="B31" s="7" t="s">
        <v>13</v>
      </c>
      <c r="C31" s="3" t="s">
        <v>121</v>
      </c>
      <c r="D31" s="3" t="s">
        <v>8</v>
      </c>
      <c r="E31" s="3" t="s">
        <v>9</v>
      </c>
      <c r="F31" s="3" t="s">
        <v>10</v>
      </c>
      <c r="G31" s="3" t="s">
        <v>123</v>
      </c>
      <c r="H31" s="10">
        <f>SUM(L32:M59)</f>
        <v>463.15092794159472</v>
      </c>
      <c r="I31" s="7" t="s">
        <v>14</v>
      </c>
      <c r="J31" s="3" t="s">
        <v>121</v>
      </c>
      <c r="K31" s="3" t="s">
        <v>8</v>
      </c>
      <c r="L31" s="3" t="s">
        <v>9</v>
      </c>
      <c r="M31" s="3" t="s">
        <v>10</v>
      </c>
      <c r="N31" s="3" t="s">
        <v>123</v>
      </c>
    </row>
    <row r="32" spans="1:21" ht="9.75" customHeight="1" x14ac:dyDescent="0.2">
      <c r="A32" s="48" t="s">
        <v>0</v>
      </c>
      <c r="B32" s="48" t="s">
        <v>379</v>
      </c>
      <c r="C32" s="5">
        <f>INDEX([1]Pitchers!$AJ:$AJ,MATCH(B32,[1]Pitchers!$C:$C,0))*IF(INDEX([1]Pitchers!$Q:$Q,MATCH(B32,[1]Pitchers!$C:$C,0))="R",1/(0.83+(1-INDEX([1]Pitchers!$DD:$DD,MATCH(B32,[1]Pitchers!$C:$C,0)))/8),1)</f>
        <v>3.58135239132731</v>
      </c>
      <c r="D32" s="4">
        <f>(INDEX([1]Pitchers!$FJ:$FJ,MATCH(B32,[1]Pitchers!$C:$C,0)))</f>
        <v>180.50133686522545</v>
      </c>
      <c r="E32" s="4">
        <f t="shared" ref="E32:E37" si="20">IF(AND(C32&lt;5.15,(IF(C32&lt;5.65,(5.15*4.25/4-C32*4.25/4)*D32/9,-0.5*4.25/4*D32/9))&lt;0),0,(IF(C32&lt;5.65,(5.15*4.25/4-C32*4.25/4)*D32/9,-0.5*4.25/4*D32/9)))</f>
        <v>33.426603037566771</v>
      </c>
      <c r="G32" s="5">
        <f>((4.25+F32*MAX(6,D32/33)/D32)^(((4.25+F32*MAX(6,D32/33)/D32)+(4.25-(4-C32)*4.25/4*MAX(6,D32/33)/9))^0.285)/((4.25+F32*MAX(6,D32/33)/D32)^(((4.25+F32*MAX(6,D32/33)/D32)+(4.25-(4-C32)*4.25/4*MAX(6,D32/33)/9))^0.285)+(4.25-(4-C32)*4.25/4*MAX(6,D32/33)/9)^(((4.25+F32*MAX(6,D32/33)/D32)+(4.25-(4-C32)*4.25/4*MAX(6,D32/33)/9))^0.285))-0.5)*MIN(33,D32/6)+((5.15*4.25/4*MAX(6,D32/33)/9+4*4.25/4*(1-MAX(6,D32/33)/9))^(((5.15*4.25/4*MAX(6,D32/33)/9+4*4.25/4*(1-MAX(6,D32/33)/9))+4.25)^0.285)/((5.15*4.25/4*MAX(6,D32/33)/9+4*4.25/4*(1-MAX(6,D32/33)/9))^(((5.15*4.25/4*MAX(6,D32/33)/9+4*4.25/4*(1-MAX(6,D32/33)/9))+4.25)^0.285)+4.25^(((5.15*4.25/4*MAX(6,D32/33)/9+4*4.25/4*(1-MAX(6,D32/33)/9))+4.25)^0.285))-0.5)*MIN(33,D32/6)</f>
        <v>3.4581397583864706</v>
      </c>
      <c r="H32" s="12" t="s">
        <v>0</v>
      </c>
      <c r="I32" s="12" t="s">
        <v>549</v>
      </c>
      <c r="J32" s="5">
        <f>INDEX([1]Pitchers!$AJ:$AJ,MATCH(I32,[1]Pitchers!$C:$C,0))*IF(INDEX([1]Pitchers!$Q:$Q,MATCH(I32,[1]Pitchers!$C:$C,0))="R",1/(0.83+(1-INDEX([1]Pitchers!$DD:$DD,MATCH(I32,[1]Pitchers!$C:$C,0)))/8),1)</f>
        <v>3.5832123318031313</v>
      </c>
      <c r="K32" s="4">
        <f>(INDEX([1]Pitchers!$FJ:$FJ,MATCH(I32,[1]Pitchers!$C:$C,0)))</f>
        <v>156.10025657907096</v>
      </c>
      <c r="L32" s="4">
        <f t="shared" ref="L32:L37" si="21">IF(AND(J32&lt;5.15,(IF(J32&lt;5.65,(5.15*4.25/4-J32*4.25/4)*K32/9,-0.5*4.25/4*K32/9))&lt;0),0,(IF(J32&lt;5.65,(5.15*4.25/4-J32*4.25/4)*K32/9,-0.5*4.25/4*K32/9)))</f>
        <v>28.873550480401011</v>
      </c>
      <c r="N32" s="5">
        <f>((4.25+M32*MAX(6,K32/33)/K32)^(((4.25+M32*MAX(6,K32/33)/K32)+(4.25-(4-J32)*4.25/4*MAX(6,K32/33)/9))^0.285)/((4.25+M32*MAX(6,K32/33)/K32)^(((4.25+M32*MAX(6,K32/33)/K32)+(4.25-(4-J32)*4.25/4*MAX(6,K32/33)/9))^0.285)+(4.25-(4-J32)*4.25/4*MAX(6,K32/33)/9)^(((4.25+M32*MAX(6,K32/33)/K32)+(4.25-(4-J32)*4.25/4*MAX(6,K32/33)/9))^0.285))-0.5)*MIN(33,K32/6)+((5.15*4.25/4*MAX(6,K32/33)/9+4*4.25/4*(1-MAX(6,K32/33)/9))^(((5.15*4.25/4*MAX(6,K32/33)/9+4*4.25/4*(1-MAX(6,K32/33)/9))+4.25)^0.285)/((5.15*4.25/4*MAX(6,K32/33)/9+4*4.25/4*(1-MAX(6,K32/33)/9))^(((5.15*4.25/4*MAX(6,K32/33)/9+4*4.25/4*(1-MAX(6,K32/33)/9))+4.25)^0.285)+4.25^(((5.15*4.25/4*MAX(6,K32/33)/9+4*4.25/4*(1-MAX(6,K32/33)/9))+4.25)^0.285))-0.5)*MIN(33,K32/6)</f>
        <v>2.9867589597504214</v>
      </c>
    </row>
    <row r="33" spans="1:16" ht="9.75" customHeight="1" x14ac:dyDescent="0.2">
      <c r="A33" s="48" t="s">
        <v>0</v>
      </c>
      <c r="B33" s="48" t="s">
        <v>309</v>
      </c>
      <c r="C33" s="5">
        <f>INDEX([1]Pitchers!$AJ:$AJ,MATCH(B33,[1]Pitchers!$C:$C,0))*IF(INDEX([1]Pitchers!$Q:$Q,MATCH(B33,[1]Pitchers!$C:$C,0))="R",1/(0.83+(1-INDEX([1]Pitchers!$DD:$DD,MATCH(B33,[1]Pitchers!$C:$C,0)))/8),1)</f>
        <v>3.9926497117523221</v>
      </c>
      <c r="D33" s="4">
        <f>(INDEX([1]Pitchers!$FJ:$FJ,MATCH(B33,[1]Pitchers!$C:$C,0)))</f>
        <v>141.04327762669755</v>
      </c>
      <c r="E33" s="4">
        <f t="shared" si="20"/>
        <v>19.270973099188527</v>
      </c>
      <c r="G33" s="5">
        <f t="shared" ref="G33:G37" si="22">((4.25+F33*MAX(6,D33/33)/D33)^(((4.25+F33*MAX(6,D33/33)/D33)+(4.25-(4-C33)*4.25/4*MAX(6,D33/33)/9))^0.285)/((4.25+F33*MAX(6,D33/33)/D33)^(((4.25+F33*MAX(6,D33/33)/D33)+(4.25-(4-C33)*4.25/4*MAX(6,D33/33)/9))^0.285)+(4.25-(4-C33)*4.25/4*MAX(6,D33/33)/9)^(((4.25+F33*MAX(6,D33/33)/D33)+(4.25-(4-C33)*4.25/4*MAX(6,D33/33)/9))^0.285))-0.5)*MIN(33,D33/6)+((5.15*4.25/4*MAX(6,D33/33)/9+4*4.25/4*(1-MAX(6,D33/33)/9))^(((5.15*4.25/4*MAX(6,D33/33)/9+4*4.25/4*(1-MAX(6,D33/33)/9))+4.25)^0.285)/((5.15*4.25/4*MAX(6,D33/33)/9+4*4.25/4*(1-MAX(6,D33/33)/9))^(((5.15*4.25/4*MAX(6,D33/33)/9+4*4.25/4*(1-MAX(6,D33/33)/9))+4.25)^0.285)+4.25^(((5.15*4.25/4*MAX(6,D33/33)/9+4*4.25/4*(1-MAX(6,D33/33)/9))+4.25)^0.285))-0.5)*MIN(33,D33/6)</f>
        <v>1.9422017041323445</v>
      </c>
      <c r="H33" s="12" t="s">
        <v>0</v>
      </c>
      <c r="I33" s="12" t="s">
        <v>202</v>
      </c>
      <c r="J33" s="5">
        <f>INDEX([1]Pitchers!$AJ:$AJ,MATCH(I33,[1]Pitchers!$C:$C,0))*IF(INDEX([1]Pitchers!$Q:$Q,MATCH(I33,[1]Pitchers!$C:$C,0))="R",1/(0.83+(1-INDEX([1]Pitchers!$DD:$DD,MATCH(I33,[1]Pitchers!$C:$C,0)))/8),1)</f>
        <v>4.0551371610541613</v>
      </c>
      <c r="K33" s="4">
        <f>(INDEX([1]Pitchers!$FJ:$FJ,MATCH(I33,[1]Pitchers!$C:$C,0)))</f>
        <v>156.90236216455676</v>
      </c>
      <c r="L33" s="4">
        <f t="shared" si="21"/>
        <v>20.280358447954949</v>
      </c>
      <c r="N33" s="5">
        <f t="shared" ref="N33:N37" si="23">((4.25+M33*MAX(6,K33/33)/K33)^(((4.25+M33*MAX(6,K33/33)/K33)+(4.25-(4-J33)*4.25/4*MAX(6,K33/33)/9))^0.285)/((4.25+M33*MAX(6,K33/33)/K33)^(((4.25+M33*MAX(6,K33/33)/K33)+(4.25-(4-J33)*4.25/4*MAX(6,K33/33)/9))^0.285)+(4.25-(4-J33)*4.25/4*MAX(6,K33/33)/9)^(((4.25+M33*MAX(6,K33/33)/K33)+(4.25-(4-J33)*4.25/4*MAX(6,K33/33)/9))^0.285))-0.5)*MIN(33,K33/6)+((5.15*4.25/4*MAX(6,K33/33)/9+4*4.25/4*(1-MAX(6,K33/33)/9))^(((5.15*4.25/4*MAX(6,K33/33)/9+4*4.25/4*(1-MAX(6,K33/33)/9))+4.25)^0.285)/((5.15*4.25/4*MAX(6,K33/33)/9+4*4.25/4*(1-MAX(6,K33/33)/9))^(((5.15*4.25/4*MAX(6,K33/33)/9+4*4.25/4*(1-MAX(6,K33/33)/9))+4.25)^0.285)+4.25^(((5.15*4.25/4*MAX(6,K33/33)/9+4*4.25/4*(1-MAX(6,K33/33)/9))+4.25)^0.285))-0.5)*MIN(33,K33/6)</f>
        <v>2.0356444859476026</v>
      </c>
    </row>
    <row r="34" spans="1:16" ht="9.75" customHeight="1" x14ac:dyDescent="0.2">
      <c r="A34" s="48" t="s">
        <v>0</v>
      </c>
      <c r="B34" s="48" t="s">
        <v>400</v>
      </c>
      <c r="C34" s="5">
        <f>INDEX([1]Pitchers!$AJ:$AJ,MATCH(B34,[1]Pitchers!$C:$C,0))*IF(INDEX([1]Pitchers!$Q:$Q,MATCH(B34,[1]Pitchers!$C:$C,0))="R",1/(0.83+(1-INDEX([1]Pitchers!$DD:$DD,MATCH(B34,[1]Pitchers!$C:$C,0)))/8),1)</f>
        <v>3.8688697048501393</v>
      </c>
      <c r="D34" s="4">
        <f>(INDEX([1]Pitchers!$FJ:$FJ,MATCH(B34,[1]Pitchers!$C:$C,0)))</f>
        <v>166.66445391548265</v>
      </c>
      <c r="E34" s="4">
        <f t="shared" si="20"/>
        <v>25.207090122274007</v>
      </c>
      <c r="G34" s="5">
        <f t="shared" si="22"/>
        <v>2.5608231913052002</v>
      </c>
      <c r="H34" s="12" t="s">
        <v>0</v>
      </c>
      <c r="I34" s="12" t="s">
        <v>331</v>
      </c>
      <c r="J34" s="5">
        <f>INDEX([1]Pitchers!$AJ:$AJ,MATCH(I34,[1]Pitchers!$C:$C,0))*IF(INDEX([1]Pitchers!$Q:$Q,MATCH(I34,[1]Pitchers!$C:$C,0))="R",1/(0.83+(1-INDEX([1]Pitchers!$DD:$DD,MATCH(I34,[1]Pitchers!$C:$C,0)))/8),1)</f>
        <v>4.1624330885760834</v>
      </c>
      <c r="K34" s="4">
        <f>(INDEX([1]Pitchers!$FJ:$FJ,MATCH(I34,[1]Pitchers!$C:$C,0)))</f>
        <v>147.09517700401224</v>
      </c>
      <c r="L34" s="4">
        <f t="shared" si="21"/>
        <v>17.149497249073029</v>
      </c>
      <c r="N34" s="5">
        <f t="shared" si="23"/>
        <v>1.7093314034314022</v>
      </c>
    </row>
    <row r="35" spans="1:16" ht="9.75" customHeight="1" x14ac:dyDescent="0.2">
      <c r="A35" s="48" t="s">
        <v>0</v>
      </c>
      <c r="B35" s="48" t="s">
        <v>1067</v>
      </c>
      <c r="C35" s="5">
        <f>INDEX([1]Pitchers!$AJ:$AJ,MATCH(B35,[1]Pitchers!$C:$C,0))*IF(INDEX([1]Pitchers!$Q:$Q,MATCH(B35,[1]Pitchers!$C:$C,0))="R",1/(0.83+(1-INDEX([1]Pitchers!$DD:$DD,MATCH(B35,[1]Pitchers!$C:$C,0)))/8),1)</f>
        <v>3.8989133163061531</v>
      </c>
      <c r="D35" s="4">
        <f>(INDEX([1]Pitchers!$FJ:$FJ,MATCH(B35,[1]Pitchers!$C:$C,0)))</f>
        <v>144.79243540598935</v>
      </c>
      <c r="E35" s="4">
        <f t="shared" si="20"/>
        <v>21.38551453619856</v>
      </c>
      <c r="G35" s="5">
        <f t="shared" si="22"/>
        <v>2.1683973864965078</v>
      </c>
      <c r="H35" s="12" t="s">
        <v>0</v>
      </c>
      <c r="I35" s="12" t="s">
        <v>602</v>
      </c>
      <c r="J35" s="5">
        <f>INDEX([1]Pitchers!$AJ:$AJ,MATCH(I35,[1]Pitchers!$C:$C,0))*IF(INDEX([1]Pitchers!$Q:$Q,MATCH(I35,[1]Pitchers!$C:$C,0))="R",1/(0.83+(1-INDEX([1]Pitchers!$DD:$DD,MATCH(I35,[1]Pitchers!$C:$C,0)))/8),1)</f>
        <v>3.6361461554808256</v>
      </c>
      <c r="K35" s="4">
        <f>(INDEX([1]Pitchers!$FJ:$FJ,MATCH(I35,[1]Pitchers!$C:$C,0)))</f>
        <v>167.74186262854363</v>
      </c>
      <c r="L35" s="4">
        <f t="shared" si="21"/>
        <v>29.978633900413044</v>
      </c>
      <c r="N35" s="5">
        <f t="shared" si="23"/>
        <v>3.0908341645969295</v>
      </c>
    </row>
    <row r="36" spans="1:16" ht="9.75" customHeight="1" x14ac:dyDescent="0.2">
      <c r="A36" s="48" t="s">
        <v>0</v>
      </c>
      <c r="B36" s="48" t="s">
        <v>708</v>
      </c>
      <c r="C36" s="5">
        <f>INDEX([1]Pitchers!$AJ:$AJ,MATCH(B36,[1]Pitchers!$C:$C,0))*IF(INDEX([1]Pitchers!$Q:$Q,MATCH(B36,[1]Pitchers!$C:$C,0))="R",1/(0.83+(1-INDEX([1]Pitchers!$DD:$DD,MATCH(B36,[1]Pitchers!$C:$C,0)))/8),1)</f>
        <v>4.44004526570225</v>
      </c>
      <c r="D36" s="4">
        <f>(INDEX([1]Pitchers!$FJ:$FJ,MATCH(B36,[1]Pitchers!$C:$C,0)))</f>
        <v>163.03062023410055</v>
      </c>
      <c r="E36" s="4">
        <f t="shared" si="20"/>
        <v>13.664264801401886</v>
      </c>
      <c r="G36" s="5">
        <f t="shared" si="22"/>
        <v>1.3370446195555963</v>
      </c>
      <c r="H36" s="12" t="s">
        <v>0</v>
      </c>
      <c r="I36" s="12" t="s">
        <v>482</v>
      </c>
      <c r="J36" s="5">
        <f>INDEX([1]Pitchers!$AJ:$AJ,MATCH(I36,[1]Pitchers!$C:$C,0))*IF(INDEX([1]Pitchers!$Q:$Q,MATCH(I36,[1]Pitchers!$C:$C,0))="R",1/(0.83+(1-INDEX([1]Pitchers!$DD:$DD,MATCH(I36,[1]Pitchers!$C:$C,0)))/8),1)</f>
        <v>3.9414092145280399</v>
      </c>
      <c r="K36" s="4">
        <f>(INDEX([1]Pitchers!$FJ:$FJ,MATCH(I36,[1]Pitchers!$C:$C,0)))</f>
        <v>157.67654812021607</v>
      </c>
      <c r="L36" s="4">
        <f t="shared" si="21"/>
        <v>22.497424954396038</v>
      </c>
      <c r="N36" s="5">
        <f t="shared" si="23"/>
        <v>2.2749041308124665</v>
      </c>
    </row>
    <row r="37" spans="1:16" ht="9.75" customHeight="1" x14ac:dyDescent="0.2">
      <c r="A37" s="48" t="s">
        <v>0</v>
      </c>
      <c r="B37" s="48" t="s">
        <v>649</v>
      </c>
      <c r="C37" s="5">
        <f>INDEX([1]Pitchers!$AJ:$AJ,MATCH(B37,[1]Pitchers!$C:$C,0))*IF(INDEX([1]Pitchers!$Q:$Q,MATCH(B37,[1]Pitchers!$C:$C,0))="R",1/(0.83+(1-INDEX([1]Pitchers!$DD:$DD,MATCH(B37,[1]Pitchers!$C:$C,0)))/8),1)</f>
        <v>4.1120113843596409</v>
      </c>
      <c r="D37" s="4">
        <f>MIN(972-SUM(D32:D36),(INDEX([1]Pitchers!$FJ:$FJ,MATCH(B37,[1]Pitchers!$C:$C,0))))</f>
        <v>157.18619313191968</v>
      </c>
      <c r="E37" s="4">
        <f t="shared" si="20"/>
        <v>19.261646827189242</v>
      </c>
      <c r="G37" s="5">
        <f t="shared" si="22"/>
        <v>1.9262188833675364</v>
      </c>
      <c r="H37" s="12" t="s">
        <v>0</v>
      </c>
      <c r="I37" s="12" t="s">
        <v>898</v>
      </c>
      <c r="J37" s="5">
        <f>INDEX([1]Pitchers!$AJ:$AJ,MATCH(I37,[1]Pitchers!$C:$C,0))*IF(INDEX([1]Pitchers!$Q:$Q,MATCH(I37,[1]Pitchers!$C:$C,0))="R",1/(0.83+(1-INDEX([1]Pitchers!$DD:$DD,MATCH(I37,[1]Pitchers!$C:$C,0)))/8),1)</f>
        <v>3.9382717773649918</v>
      </c>
      <c r="K37" s="4">
        <f>MIN(972-SUM(K32:K36),(INDEX([1]Pitchers!$FJ:$FJ,MATCH(I37,[1]Pitchers!$C:$C,0))))</f>
        <v>153.54915608693418</v>
      </c>
      <c r="L37" s="4">
        <f t="shared" si="21"/>
        <v>21.965398485205185</v>
      </c>
      <c r="N37" s="5">
        <f t="shared" si="23"/>
        <v>2.2215562066937529</v>
      </c>
    </row>
    <row r="38" spans="1:16" ht="9.75" customHeight="1" x14ac:dyDescent="0.2">
      <c r="A38" s="48" t="s">
        <v>0</v>
      </c>
      <c r="B38" s="48" t="s">
        <v>643</v>
      </c>
      <c r="C38" s="5">
        <f>INDEX([1]Pitchers!$AJ:$AJ,MATCH(B38,[1]Pitchers!$C:$C,0))*IF(INDEX([1]Pitchers!$Q:$Q,MATCH(B38,[1]Pitchers!$C:$C,0))="S",0.83+(1-INDEX([1]Pitchers!$DD:$DD,MATCH(B38,[1]Pitchers!$C:$C,0)))/8,1)</f>
        <v>3.302699305227319</v>
      </c>
      <c r="D38" s="4">
        <f>IF(INDEX([1]Pitchers!$Q:$Q,MATCH(B38,[1]Pitchers!$C:$C,0))="S",56,INDEX([1]Pitchers!$FJ:$FJ,MATCH(B38,[1]Pitchers!$C:$C,0)))</f>
        <v>50.699721948339068</v>
      </c>
      <c r="E38" s="4">
        <f>IF(C38&gt;5,-0.5*4.25/4*D38/9,(4.2745*4.25/4-C38*4.25/4)*D38/9)*1.8</f>
        <v>10.469880315512748</v>
      </c>
      <c r="G38" s="44">
        <f t="shared" ref="G38:G45" si="24">((4.25)^(((4.25)+(4.25-(4-C38)*4.25/4*1/9))^0.285)/((4.25)^(((4.25)+(4.25-(4-C38)*4.25/4*1/9))^0.285)+(4.25-(4-C38)*4.25/4*1/9)^(((4.25)+(4.25-(4-C38)*4.25/4*1/9))^0.285))-0.5)*D38+((4.2745*4.25/4*1/9+4*4.25/4*(1-1/9))^(((4.2745*4.25/4*1/9+4*4.25/4*(1-1/9))+4.25)^0.285)/((4.2745*4.25/4*1/9+4*4.25/4*(1-1/9))^(((4.2745*4.25/4*1/9+4*4.25/4*(1-1/9))+4.25)^0.285)+4.25^(((4.2745*4.25/4*1/9+4*4.25/4*(1-1/9))+4.25)^0.285))-0.5)*D38+((4.2745-MIN(4.2745,MAX(3.74,C38)))/0.5345*0.0009131+0.0104414*(3.74-MIN(3.74,C38)))*D38</f>
        <v>0.91008350166714413</v>
      </c>
      <c r="H38" s="12" t="s">
        <v>0</v>
      </c>
      <c r="I38" s="12" t="s">
        <v>285</v>
      </c>
      <c r="J38" s="5">
        <f>INDEX([1]Pitchers!$AJ:$AJ,MATCH(I38,[1]Pitchers!$C:$C,0))*IF(INDEX([1]Pitchers!$Q:$Q,MATCH(I38,[1]Pitchers!$C:$C,0))="S",0.83+(1-INDEX([1]Pitchers!$DD:$DD,MATCH(I38,[1]Pitchers!$C:$C,0)))/8,1)</f>
        <v>3.2379889692119237</v>
      </c>
      <c r="K38" s="4">
        <f>IF(INDEX([1]Pitchers!$Q:$Q,MATCH(I38,[1]Pitchers!$C:$C,0))="S",56,INDEX([1]Pitchers!$FJ:$FJ,MATCH(I38,[1]Pitchers!$C:$C,0)))</f>
        <v>46.237138699888888</v>
      </c>
      <c r="L38" s="4">
        <f>IF(J38&gt;5,-0.5*4.25/4*K38/9,(4.2745*4.25/4-J38*4.25/4)*K38/9)*1.8</f>
        <v>10.184127162584028</v>
      </c>
      <c r="N38" s="44">
        <f t="shared" ref="N38:N45" si="25">((4.25)^(((4.25)+(4.25-(4-J38)*4.25/4*1/9))^0.285)/((4.25)^(((4.25)+(4.25-(4-J38)*4.25/4*1/9))^0.285)+(4.25-(4-J38)*4.25/4*1/9)^(((4.25)+(4.25-(4-J38)*4.25/4*1/9))^0.285))-0.5)*K38+((4.2745*4.25/4*1/9+4*4.25/4*(1-1/9))^(((4.2745*4.25/4*1/9+4*4.25/4*(1-1/9))+4.25)^0.285)/((4.2745*4.25/4*1/9+4*4.25/4*(1-1/9))^(((4.2745*4.25/4*1/9+4*4.25/4*(1-1/9))+4.25)^0.285)+4.25^(((4.2745*4.25/4*1/9+4*4.25/4*(1-1/9))+4.25)^0.285))-0.5)*K38+((4.2745-MIN(4.2745,MAX(3.74,J38)))/0.5345*0.0009131+0.0104414*(3.74-MIN(3.74,J38)))*K38</f>
        <v>0.90000800713887852</v>
      </c>
    </row>
    <row r="39" spans="1:16" ht="9.75" customHeight="1" x14ac:dyDescent="0.2">
      <c r="A39" s="48" t="s">
        <v>0</v>
      </c>
      <c r="B39" s="48" t="s">
        <v>708</v>
      </c>
      <c r="C39" s="5">
        <f>INDEX([1]Pitchers!$AJ:$AJ,MATCH(B39,[1]Pitchers!$C:$C,0))*IF(INDEX([1]Pitchers!$Q:$Q,MATCH(B39,[1]Pitchers!$C:$C,0))="S",0.83+(1-INDEX([1]Pitchers!$DD:$DD,MATCH(B39,[1]Pitchers!$C:$C,0)))/8,1)</f>
        <v>3.7366513207397918</v>
      </c>
      <c r="D39" s="4">
        <f>IF(INDEX([1]Pitchers!$Q:$Q,MATCH(B39,[1]Pitchers!$C:$C,0))="S",56,INDEX([1]Pitchers!$FJ:$FJ,MATCH(B39,[1]Pitchers!$C:$C,0)))</f>
        <v>56</v>
      </c>
      <c r="E39" s="4">
        <f>IF(C39&gt;5,-0.5*4.25/4*D39/9,(4.2745*4.25/4-C39*4.25/4)*D39/9)*1.3</f>
        <v>4.6225105934196797</v>
      </c>
      <c r="G39" s="44">
        <f t="shared" si="24"/>
        <v>0.43796763781652348</v>
      </c>
      <c r="H39" s="12" t="s">
        <v>0</v>
      </c>
      <c r="I39" s="12" t="s">
        <v>682</v>
      </c>
      <c r="J39" s="5">
        <f>INDEX([1]Pitchers!$AJ:$AJ,MATCH(I39,[1]Pitchers!$C:$C,0))*IF(INDEX([1]Pitchers!$Q:$Q,MATCH(I39,[1]Pitchers!$C:$C,0))="S",0.83+(1-INDEX([1]Pitchers!$DD:$DD,MATCH(I39,[1]Pitchers!$C:$C,0)))/8,1)</f>
        <v>3.0069858715481019</v>
      </c>
      <c r="K39" s="4">
        <f>IF(INDEX([1]Pitchers!$Q:$Q,MATCH(I39,[1]Pitchers!$C:$C,0))="S",56,INDEX([1]Pitchers!$FJ:$FJ,MATCH(I39,[1]Pitchers!$C:$C,0)))</f>
        <v>60.232061406222229</v>
      </c>
      <c r="L39" s="4">
        <f>IF(J39&gt;5,-0.5*4.25/4*K39/9,(4.2745*4.25/4-J39*4.25/4)*K39/9)*1.3</f>
        <v>11.716835089455099</v>
      </c>
      <c r="N39" s="44">
        <f t="shared" si="25"/>
        <v>1.498597096224783</v>
      </c>
    </row>
    <row r="40" spans="1:16" ht="9.75" customHeight="1" x14ac:dyDescent="0.2">
      <c r="A40" s="48" t="s">
        <v>0</v>
      </c>
      <c r="B40" s="48" t="s">
        <v>497</v>
      </c>
      <c r="C40" s="5">
        <f>INDEX([1]Pitchers!$AJ:$AJ,MATCH(B40,[1]Pitchers!$C:$C,0))*IF(INDEX([1]Pitchers!$Q:$Q,MATCH(B40,[1]Pitchers!$C:$C,0))="S",0.83+(1-INDEX([1]Pitchers!$DD:$DD,MATCH(B40,[1]Pitchers!$C:$C,0)))/8,1)</f>
        <v>3.6621982770896113</v>
      </c>
      <c r="D40" s="4">
        <f>IF(INDEX([1]Pitchers!$Q:$Q,MATCH(B40,[1]Pitchers!$C:$C,0))="S",56,INDEX([1]Pitchers!$FJ:$FJ,MATCH(B40,[1]Pitchers!$C:$C,0)))</f>
        <v>45.940131271481484</v>
      </c>
      <c r="E40" s="4">
        <f>IF(C40&gt;5,-0.5*4.25/4*D40/9,(4.2745*4.25/4-C40*4.25/4)*D40/9)*1.1</f>
        <v>3.6528919623501119</v>
      </c>
      <c r="G40" s="44">
        <f t="shared" si="24"/>
        <v>0.43897659415548218</v>
      </c>
      <c r="H40" s="12" t="s">
        <v>0</v>
      </c>
      <c r="I40" s="12" t="s">
        <v>1163</v>
      </c>
      <c r="J40" s="5">
        <f>INDEX([1]Pitchers!$AJ:$AJ,MATCH(I40,[1]Pitchers!$C:$C,0))*IF(INDEX([1]Pitchers!$Q:$Q,MATCH(I40,[1]Pitchers!$C:$C,0))="S",0.83+(1-INDEX([1]Pitchers!$DD:$DD,MATCH(I40,[1]Pitchers!$C:$C,0)))/8,1)</f>
        <v>3.855560331454686</v>
      </c>
      <c r="K40" s="4">
        <f>IF(INDEX([1]Pitchers!$Q:$Q,MATCH(I40,[1]Pitchers!$C:$C,0))="S",56,INDEX([1]Pitchers!$FJ:$FJ,MATCH(I40,[1]Pitchers!$C:$C,0)))</f>
        <v>56</v>
      </c>
      <c r="L40" s="4">
        <f>IF(J40&gt;5,-0.5*4.25/4*K40/9,(4.2745*4.25/4-J40*4.25/4)*K40/9)*1.1</f>
        <v>3.046622367365643</v>
      </c>
      <c r="N40" s="44">
        <f t="shared" si="25"/>
        <v>0.33951111362782449</v>
      </c>
    </row>
    <row r="41" spans="1:16" ht="9.75" customHeight="1" x14ac:dyDescent="0.2">
      <c r="A41" s="48" t="s">
        <v>0</v>
      </c>
      <c r="B41" s="48" t="s">
        <v>286</v>
      </c>
      <c r="C41" s="5">
        <f>INDEX([1]Pitchers!$AJ:$AJ,MATCH(B41,[1]Pitchers!$C:$C,0))*IF(INDEX([1]Pitchers!$Q:$Q,MATCH(B41,[1]Pitchers!$C:$C,0))="S",0.83+(1-INDEX([1]Pitchers!$DD:$DD,MATCH(B41,[1]Pitchers!$C:$C,0)))/8,1)</f>
        <v>3.7911787492984907</v>
      </c>
      <c r="D41" s="4">
        <f>IF(INDEX([1]Pitchers!$Q:$Q,MATCH(B41,[1]Pitchers!$C:$C,0))="S",56,INDEX([1]Pitchers!$FJ:$FJ,MATCH(B41,[1]Pitchers!$C:$C,0)))</f>
        <v>53.553905758577791</v>
      </c>
      <c r="E41" s="4">
        <f>IF(C41&gt;5,-0.5*4.25/4*D41/9,(4.2745*4.25/4-C41*4.25/4)*D41/9)*1</f>
        <v>3.0557193895150823</v>
      </c>
      <c r="G41" s="44">
        <f t="shared" si="24"/>
        <v>0.37478878381500985</v>
      </c>
      <c r="H41" s="12" t="s">
        <v>0</v>
      </c>
      <c r="I41" s="12" t="s">
        <v>365</v>
      </c>
      <c r="J41" s="5">
        <f>INDEX([1]Pitchers!$AJ:$AJ,MATCH(I41,[1]Pitchers!$C:$C,0))*IF(INDEX([1]Pitchers!$Q:$Q,MATCH(I41,[1]Pitchers!$C:$C,0))="S",0.83+(1-INDEX([1]Pitchers!$DD:$DD,MATCH(I41,[1]Pitchers!$C:$C,0)))/8,1)</f>
        <v>3.8117596674303749</v>
      </c>
      <c r="K41" s="4">
        <f>IF(INDEX([1]Pitchers!$Q:$Q,MATCH(I41,[1]Pitchers!$C:$C,0))="S",56,INDEX([1]Pitchers!$FJ:$FJ,MATCH(I41,[1]Pitchers!$C:$C,0)))</f>
        <v>50.23773798047408</v>
      </c>
      <c r="L41" s="4">
        <f>IF(J41&gt;5,-0.5*4.25/4*K41/9,(4.2745*4.25/4-J41*4.25/4)*K41/9)*1</f>
        <v>2.7444407560466288</v>
      </c>
      <c r="N41" s="44">
        <f t="shared" si="25"/>
        <v>0.33654927867279072</v>
      </c>
      <c r="P41" s="6"/>
    </row>
    <row r="42" spans="1:16" ht="9.75" customHeight="1" x14ac:dyDescent="0.2">
      <c r="A42" s="48" t="s">
        <v>0</v>
      </c>
      <c r="B42" s="48" t="s">
        <v>203</v>
      </c>
      <c r="C42" s="5">
        <f>INDEX([1]Pitchers!$AJ:$AJ,MATCH(B42,[1]Pitchers!$C:$C,0))*IF(INDEX([1]Pitchers!$Q:$Q,MATCH(B42,[1]Pitchers!$C:$C,0))="S",0.83+(1-INDEX([1]Pitchers!$DD:$DD,MATCH(B42,[1]Pitchers!$C:$C,0)))/8,1)</f>
        <v>4.0928322011904346</v>
      </c>
      <c r="D42" s="4">
        <f>IF(INDEX([1]Pitchers!$Q:$Q,MATCH(B42,[1]Pitchers!$C:$C,0))="S",56,INDEX([1]Pitchers!$FJ:$FJ,MATCH(B42,[1]Pitchers!$C:$C,0)))</f>
        <v>48.688071844222229</v>
      </c>
      <c r="E42" s="4">
        <f>IF(C42&gt;5,-0.5*4.25/4*D42/9,(4.2745*4.25/4-C42*4.25/4)*D42/9)*0.9</f>
        <v>0.93978707677356976</v>
      </c>
      <c r="G42" s="44">
        <f t="shared" si="24"/>
        <v>0.12773493788432272</v>
      </c>
      <c r="H42" s="12" t="s">
        <v>0</v>
      </c>
      <c r="I42" s="12" t="s">
        <v>490</v>
      </c>
      <c r="J42" s="5">
        <f>INDEX([1]Pitchers!$AJ:$AJ,MATCH(I42,[1]Pitchers!$C:$C,0))*IF(INDEX([1]Pitchers!$Q:$Q,MATCH(I42,[1]Pitchers!$C:$C,0))="S",0.83+(1-INDEX([1]Pitchers!$DD:$DD,MATCH(I42,[1]Pitchers!$C:$C,0)))/8,1)</f>
        <v>3.7459138369142306</v>
      </c>
      <c r="K42" s="4">
        <f>IF(INDEX([1]Pitchers!$Q:$Q,MATCH(I42,[1]Pitchers!$C:$C,0))="S",56,INDEX([1]Pitchers!$FJ:$FJ,MATCH(I42,[1]Pitchers!$C:$C,0)))</f>
        <v>47.254938699888889</v>
      </c>
      <c r="L42" s="4">
        <f>IF(J42&gt;5,-0.5*4.25/4*K42/9,(4.2745*4.25/4-J42*4.25/4)*K42/9)*0.9</f>
        <v>2.6539450905116713</v>
      </c>
      <c r="N42" s="44">
        <f t="shared" si="25"/>
        <v>0.36182176164783852</v>
      </c>
      <c r="P42" s="6"/>
    </row>
    <row r="43" spans="1:16" ht="9.75" customHeight="1" x14ac:dyDescent="0.2">
      <c r="A43" s="48" t="s">
        <v>0</v>
      </c>
      <c r="B43" s="48" t="s">
        <v>891</v>
      </c>
      <c r="C43" s="5">
        <f>INDEX([1]Pitchers!$AJ:$AJ,MATCH(B43,[1]Pitchers!$C:$C,0))*IF(INDEX([1]Pitchers!$Q:$Q,MATCH(B43,[1]Pitchers!$C:$C,0))="S",0.83+(1-INDEX([1]Pitchers!$DD:$DD,MATCH(B43,[1]Pitchers!$C:$C,0)))/8,1)</f>
        <v>3.9852672394726061</v>
      </c>
      <c r="D43" s="4">
        <f>IF(INDEX([1]Pitchers!$Q:$Q,MATCH(B43,[1]Pitchers!$C:$C,0))="S",56,INDEX([1]Pitchers!$FJ:$FJ,MATCH(B43,[1]Pitchers!$C:$C,0)))</f>
        <v>56</v>
      </c>
      <c r="E43" s="4">
        <f>IF(C43&gt;5,-0.5*4.25/4*D43/9,(4.2745*4.25/4-C43*4.25/4)*D43/9)*0.8</f>
        <v>1.5297199334559923</v>
      </c>
      <c r="G43" s="44">
        <f t="shared" si="24"/>
        <v>0.23412916437463505</v>
      </c>
      <c r="H43" s="12" t="s">
        <v>0</v>
      </c>
      <c r="I43" s="12" t="s">
        <v>1173</v>
      </c>
      <c r="J43" s="5">
        <f>INDEX([1]Pitchers!$AJ:$AJ,MATCH(I43,[1]Pitchers!$C:$C,0))*IF(INDEX([1]Pitchers!$Q:$Q,MATCH(I43,[1]Pitchers!$C:$C,0))="S",0.83+(1-INDEX([1]Pitchers!$DD:$DD,MATCH(I43,[1]Pitchers!$C:$C,0)))/8,1)</f>
        <v>3.9269666875509239</v>
      </c>
      <c r="K43" s="4">
        <f>IF(INDEX([1]Pitchers!$Q:$Q,MATCH(I43,[1]Pitchers!$C:$C,0))="S",56,INDEX([1]Pitchers!$FJ:$FJ,MATCH(I43,[1]Pitchers!$C:$C,0)))</f>
        <v>61.695762586647334</v>
      </c>
      <c r="L43" s="4">
        <f>IF(J43&gt;5,-0.5*4.25/4*K43/9,(4.2745*4.25/4-J43*4.25/4)*K43/9)*0.8</f>
        <v>2.0250147583819897</v>
      </c>
      <c r="N43" s="44">
        <f t="shared" si="25"/>
        <v>0.31009457260747936</v>
      </c>
      <c r="P43" s="6"/>
    </row>
    <row r="44" spans="1:16" ht="9.75" customHeight="1" x14ac:dyDescent="0.2">
      <c r="A44" s="48" t="s">
        <v>0</v>
      </c>
      <c r="B44" s="48" t="s">
        <v>761</v>
      </c>
      <c r="C44" s="5">
        <f>INDEX([1]Pitchers!$AJ:$AJ,MATCH(B44,[1]Pitchers!$C:$C,0))*IF(INDEX([1]Pitchers!$Q:$Q,MATCH(B44,[1]Pitchers!$C:$C,0))="S",0.83+(1-INDEX([1]Pitchers!$DD:$DD,MATCH(B44,[1]Pitchers!$C:$C,0)))/8,1)</f>
        <v>4.3551920099136794</v>
      </c>
      <c r="D44" s="4">
        <f>IF(INDEX([1]Pitchers!$Q:$Q,MATCH(B44,[1]Pitchers!$C:$C,0))="S",56,INDEX([1]Pitchers!$FJ:$FJ,MATCH(B44,[1]Pitchers!$C:$C,0)))</f>
        <v>62.842950463544156</v>
      </c>
      <c r="E44" s="4">
        <f>IF(C44&gt;5,-0.5*4.25/4*D44/9,(4.2745*4.25/4-C44*4.25/4)*D44/9)*0.6</f>
        <v>-0.35919044871148292</v>
      </c>
      <c r="G44" s="44">
        <f t="shared" si="24"/>
        <v>-6.4399173257335407E-2</v>
      </c>
      <c r="H44" s="12" t="s">
        <v>0</v>
      </c>
      <c r="I44" s="12" t="s">
        <v>473</v>
      </c>
      <c r="J44" s="5">
        <f>INDEX([1]Pitchers!$AJ:$AJ,MATCH(I44,[1]Pitchers!$C:$C,0))*IF(INDEX([1]Pitchers!$Q:$Q,MATCH(I44,[1]Pitchers!$C:$C,0))="S",0.83+(1-INDEX([1]Pitchers!$DD:$DD,MATCH(I44,[1]Pitchers!$C:$C,0)))/8,1)</f>
        <v>3.9264207046537227</v>
      </c>
      <c r="K44" s="4">
        <f>IF(INDEX([1]Pitchers!$Q:$Q,MATCH(I44,[1]Pitchers!$C:$C,0))="S",56,INDEX([1]Pitchers!$FJ:$FJ,MATCH(I44,[1]Pitchers!$C:$C,0)))</f>
        <v>56</v>
      </c>
      <c r="L44" s="4">
        <f>IF(J44&gt;5,-0.5*4.25/4*K44/9,(4.2745*4.25/4-J44*4.25/4)*K44/9)*0.6</f>
        <v>1.3807145382068979</v>
      </c>
      <c r="N44" s="44">
        <f t="shared" si="25"/>
        <v>0.28191013426978928</v>
      </c>
      <c r="P44" s="6"/>
    </row>
    <row r="45" spans="1:16" ht="9.75" customHeight="1" x14ac:dyDescent="0.2">
      <c r="A45" s="48" t="s">
        <v>0</v>
      </c>
      <c r="B45" s="48" t="s">
        <v>1111</v>
      </c>
      <c r="C45" s="5">
        <f>INDEX([1]Pitchers!$AJ:$AJ,MATCH(B45,[1]Pitchers!$C:$C,0))*IF(INDEX([1]Pitchers!$Q:$Q,MATCH(B45,[1]Pitchers!$C:$C,0))="S",0.83+(1-INDEX([1]Pitchers!$DD:$DD,MATCH(B45,[1]Pitchers!$C:$C,0)))/8,1)</f>
        <v>4.1942624882140018</v>
      </c>
      <c r="D45" s="4">
        <f>MIN(1458-SUM(D32:D44),IF(INDEX([1]Pitchers!$Q:$Q,MATCH(B45,[1]Pitchers!$C:$C,0))="S",56,INDEX([1]Pitchers!$FJ:$FJ,MATCH(B45,[1]Pitchers!$C:$C,0))))</f>
        <v>52.460328326259202</v>
      </c>
      <c r="E45" s="4">
        <f>IF(C45&gt;5,-0.5*4.25/4*D45/9,(4.2745*4.25/4-C45*4.25/4)*D45/9)*0.5</f>
        <v>0.24846481114716701</v>
      </c>
      <c r="G45" s="44">
        <f t="shared" si="24"/>
        <v>6.0733679418807966E-2</v>
      </c>
      <c r="H45" s="12" t="s">
        <v>0</v>
      </c>
      <c r="I45" s="12" t="s">
        <v>334</v>
      </c>
      <c r="J45" s="5">
        <f>INDEX([1]Pitchers!$AJ:$AJ,MATCH(I45,[1]Pitchers!$C:$C,0))*IF(INDEX([1]Pitchers!$Q:$Q,MATCH(I45,[1]Pitchers!$C:$C,0))="S",0.83+(1-INDEX([1]Pitchers!$DD:$DD,MATCH(I45,[1]Pitchers!$C:$C,0)))/8,1)</f>
        <v>3.7185646793144747</v>
      </c>
      <c r="K45" s="4">
        <f>MIN(1458-SUM(K32:K44),IF(INDEX([1]Pitchers!$Q:$Q,MATCH(I45,[1]Pitchers!$C:$C,0))="S",56,INDEX([1]Pitchers!$FJ:$FJ,MATCH(I45,[1]Pitchers!$C:$C,0))))</f>
        <v>44.799433418444387</v>
      </c>
      <c r="L45" s="4">
        <f>IF(J45&gt;5,-0.5*4.25/4*K45/9,(4.2745*4.25/4-J45*4.25/4)*K45/9)*0.5</f>
        <v>1.4701214775285285</v>
      </c>
      <c r="N45" s="44">
        <f t="shared" si="25"/>
        <v>0.36924103695299254</v>
      </c>
      <c r="P45" s="6"/>
    </row>
    <row r="46" spans="1:16" ht="9.75" customHeight="1" x14ac:dyDescent="0.2">
      <c r="A46" s="48" t="s">
        <v>1</v>
      </c>
      <c r="B46" s="48" t="s">
        <v>350</v>
      </c>
      <c r="C46" s="6">
        <f>INDEX([1]Hitters!$AF:$AF,MATCH(B46,[1]Hitters!$C:$C,0))</f>
        <v>0.24193795293775283</v>
      </c>
      <c r="D46" s="4">
        <f>INDEX([1]Hitters!$ER:$ER,MATCH(B46,[1]Hitters!$C:$C,0))</f>
        <v>305.21896296296296</v>
      </c>
      <c r="E46" s="4">
        <f t="shared" ref="E46:E59" si="26">(C46-0.23)*D46</f>
        <v>3.6436896155615734</v>
      </c>
      <c r="F46" s="19">
        <f>IF(A46="DH",-16,IF(A46="C",INDEX([1]Hitters!$AZ:$AZ,MATCH(B46,[1]Hitters!$C:$C,0)),IF(A46="1B",INDEX([1]Hitters!$AW:$AW,MATCH(B46,[1]Hitters!$C:$C,0)),IF(RIGHT(A46,1)="F",INDEX([1]Hitters!$AY:$AY,MATCH(B46,[1]Hitters!$C:$C,0)),INDEX([1]Hitters!$AX:$AX,MATCH(B46,[1]Hitters!$C:$C,0))))))*D46/600</f>
        <v>5.7204230506688045</v>
      </c>
      <c r="G46" s="44">
        <f>(((4.25+(C46-0.263)*4.2)^(((4.25+(C46-0.263)*4.2)+(4.25-F46*4.2/D46))^0.285))/((4.25+(C46-0.263)*4.2)^(((4.25+(C46-0.263)*4.2)+(4.25-F46*4.2/D46))^0.285)+(4.25-F46*4.2/D46)^(((4.25+(C46-0.263)*4.2)+(4.25-F46*4.2/D46))^0.285))-0.5)*D46/4.2-(((4.25+(0.23-0.263)*4.2)^(((4.25+(0.23-0.263)*4.2)+4.25)^0.285))/((4.25+(0.23-0.263)*4.2)^(((4.25+(0.23-0.263)*4.2)+4.25)^0.285)+4.25^(((4.25+(0.23-0.263)*4.2)+4.25)^0.285))-0.5)*D46/4.2</f>
        <v>1.0252408860118096</v>
      </c>
      <c r="H46" s="12" t="s">
        <v>1</v>
      </c>
      <c r="I46" s="12" t="s">
        <v>330</v>
      </c>
      <c r="J46" s="6">
        <f>INDEX([1]Hitters!$AF:$AF,MATCH(I46,[1]Hitters!$C:$C,0))</f>
        <v>0.27198443435353098</v>
      </c>
      <c r="K46" s="4">
        <f>INDEX([1]Hitters!$ER:$ER,MATCH(I46,[1]Hitters!$C:$C,0))</f>
        <v>441.62044444444444</v>
      </c>
      <c r="L46" s="4">
        <f t="shared" ref="L46:L59" si="27">(J46-0.23)*K46</f>
        <v>18.541184558954949</v>
      </c>
      <c r="M46" s="19">
        <f>IF(H46="DH",-16,IF(H46="C",INDEX([1]Hitters!$AZ:$AZ,MATCH(I46,[1]Hitters!$C:$C,0)),IF(H46="1B",INDEX([1]Hitters!$AW:$AW,MATCH(I46,[1]Hitters!$C:$C,0)),IF(RIGHT(H46,1)="F",INDEX([1]Hitters!$AY:$AY,MATCH(I46,[1]Hitters!$C:$C,0)),INDEX([1]Hitters!$AX:$AX,MATCH(I46,[1]Hitters!$C:$C,0))))))*K46/600</f>
        <v>19.58598968315842</v>
      </c>
      <c r="N46" s="44">
        <f>(((4.25+(J46-0.263)*4.2)^(((4.25+(J46-0.263)*4.2)+(4.25-M46*4.2/K46))^0.285))/((4.25+(J46-0.263)*4.2)^(((4.25+(J46-0.263)*4.2)+(4.25-M46*4.2/K46))^0.285)+(4.25-M46*4.2/K46)^(((4.25+(J46-0.263)*4.2)+(4.25-M46*4.2/K46))^0.285))-0.5)*K46/4.2-(((4.25+(0.23-0.263)*4.2)^(((4.25+(0.23-0.263)*4.2)+4.25)^0.285))/((4.25+(0.23-0.263)*4.2)^(((4.25+(0.23-0.263)*4.2)+4.25)^0.285)+4.25^(((4.25+(0.23-0.263)*4.2)+4.25)^0.285))-0.5)*K46/4.2</f>
        <v>4.1765348631704446</v>
      </c>
      <c r="P46" s="6"/>
    </row>
    <row r="47" spans="1:16" ht="9.75" customHeight="1" x14ac:dyDescent="0.2">
      <c r="A47" s="48" t="s">
        <v>2</v>
      </c>
      <c r="B47" s="48" t="s">
        <v>209</v>
      </c>
      <c r="C47" s="6">
        <f>INDEX([1]Hitters!$AF:$AF,MATCH(B47,[1]Hitters!$C:$C,0))</f>
        <v>0.26687357465246109</v>
      </c>
      <c r="D47" s="4">
        <f>INDEX([1]Hitters!$ER:$ER,MATCH(B47,[1]Hitters!$C:$C,0))</f>
        <v>483.12503703703703</v>
      </c>
      <c r="E47" s="4">
        <f t="shared" si="26"/>
        <v>17.814547119658208</v>
      </c>
      <c r="F47" s="19">
        <f>IF(A47="DH",-16,IF(A47="C",INDEX([1]Hitters!$AZ:$AZ,MATCH(B47,[1]Hitters!$C:$C,0)),IF(A47="1B",INDEX([1]Hitters!$AW:$AW,MATCH(B47,[1]Hitters!$C:$C,0)),IF(RIGHT(A47,1)="F",INDEX([1]Hitters!$AY:$AY,MATCH(B47,[1]Hitters!$C:$C,0)),INDEX([1]Hitters!$AX:$AX,MATCH(B47,[1]Hitters!$C:$C,0))))))*D47/600</f>
        <v>-13.115851597204673</v>
      </c>
      <c r="G47" s="44">
        <f t="shared" ref="G47:G59" si="28">(((4.25+(C47-0.263)*4.2)^(((4.25+(C47-0.263)*4.2)+(4.25-F47*4.2/D47))^0.285))/((4.25+(C47-0.263)*4.2)^(((4.25+(C47-0.263)*4.2)+(4.25-F47*4.2/D47))^0.285)+(4.25-F47*4.2/D47)^(((4.25+(C47-0.263)*4.2)+(4.25-F47*4.2/D47))^0.285))-0.5)*D47/4.2-(((4.25+(0.23-0.263)*4.2)^(((4.25+(0.23-0.263)*4.2)+4.25)^0.285))/((4.25+(0.23-0.263)*4.2)^(((4.25+(0.23-0.263)*4.2)+4.25)^0.285)+4.25^(((4.25+(0.23-0.263)*4.2)+4.25)^0.285))-0.5)*D47/4.2</f>
        <v>0.54196502744272279</v>
      </c>
      <c r="H47" s="12" t="s">
        <v>2</v>
      </c>
      <c r="I47" s="12" t="s">
        <v>339</v>
      </c>
      <c r="J47" s="6">
        <f>INDEX([1]Hitters!$AF:$AF,MATCH(I47,[1]Hitters!$C:$C,0))</f>
        <v>0.26607283463327913</v>
      </c>
      <c r="K47" s="4">
        <f>INDEX([1]Hitters!$ER:$ER,MATCH(I47,[1]Hitters!$C:$C,0))</f>
        <v>433.35111111111109</v>
      </c>
      <c r="L47" s="4">
        <f t="shared" si="27"/>
        <v>15.632202969258877</v>
      </c>
      <c r="M47" s="19">
        <f>IF(H47="DH",-16,IF(H47="C",INDEX([1]Hitters!$AZ:$AZ,MATCH(I47,[1]Hitters!$C:$C,0)),IF(H47="1B",INDEX([1]Hitters!$AW:$AW,MATCH(I47,[1]Hitters!$C:$C,0)),IF(RIGHT(H47,1)="F",INDEX([1]Hitters!$AY:$AY,MATCH(I47,[1]Hitters!$C:$C,0)),INDEX([1]Hitters!$AX:$AX,MATCH(I47,[1]Hitters!$C:$C,0))))))*K47/600</f>
        <v>-8.5358055065571801</v>
      </c>
      <c r="N47" s="44">
        <f t="shared" ref="N47:N59" si="29">(((4.25+(J47-0.263)*4.2)^(((4.25+(J47-0.263)*4.2)+(4.25-M47*4.2/K47))^0.285))/((4.25+(J47-0.263)*4.2)^(((4.25+(J47-0.263)*4.2)+(4.25-M47*4.2/K47))^0.285)+(4.25-M47*4.2/K47)^(((4.25+(J47-0.263)*4.2)+(4.25-M47*4.2/K47))^0.285))-0.5)*K47/4.2-(((4.25+(0.23-0.263)*4.2)^(((4.25+(0.23-0.263)*4.2)+4.25)^0.285))/((4.25+(0.23-0.263)*4.2)^(((4.25+(0.23-0.263)*4.2)+4.25)^0.285)+4.25^(((4.25+(0.23-0.263)*4.2)+4.25)^0.285))-0.5)*K47/4.2</f>
        <v>0.79241991344420226</v>
      </c>
      <c r="P47" s="6"/>
    </row>
    <row r="48" spans="1:16" ht="9.75" customHeight="1" x14ac:dyDescent="0.2">
      <c r="A48" s="48" t="s">
        <v>3</v>
      </c>
      <c r="B48" s="48" t="s">
        <v>302</v>
      </c>
      <c r="C48" s="6">
        <f>INDEX([1]Hitters!$AF:$AF,MATCH(B48,[1]Hitters!$C:$C,0))</f>
        <v>0.28512556807161488</v>
      </c>
      <c r="D48" s="4">
        <f>INDEX([1]Hitters!$ER:$ER,MATCH(B48,[1]Hitters!$C:$C,0))</f>
        <v>537.68385185185184</v>
      </c>
      <c r="E48" s="4">
        <f t="shared" si="26"/>
        <v>29.640127776267342</v>
      </c>
      <c r="F48" s="19">
        <f>IF(A48="DH",-16,IF(A48="C",INDEX([1]Hitters!$AZ:$AZ,MATCH(B48,[1]Hitters!$C:$C,0)),IF(A48="1B",INDEX([1]Hitters!$AW:$AW,MATCH(B48,[1]Hitters!$C:$C,0)),IF(RIGHT(A48,1)="F",INDEX([1]Hitters!$AY:$AY,MATCH(B48,[1]Hitters!$C:$C,0)),INDEX([1]Hitters!$AX:$AX,MATCH(B48,[1]Hitters!$C:$C,0))))))*D48/600</f>
        <v>1.5869359695515184</v>
      </c>
      <c r="G48" s="44">
        <f t="shared" si="28"/>
        <v>3.3926979564205224</v>
      </c>
      <c r="H48" s="12" t="s">
        <v>3</v>
      </c>
      <c r="I48" s="12" t="s">
        <v>639</v>
      </c>
      <c r="J48" s="6">
        <f>INDEX([1]Hitters!$AF:$AF,MATCH(I48,[1]Hitters!$C:$C,0))</f>
        <v>0.26992985786809759</v>
      </c>
      <c r="K48" s="4">
        <f>INDEX([1]Hitters!$ER:$ER,MATCH(I48,[1]Hitters!$C:$C,0))</f>
        <v>414.0367407407407</v>
      </c>
      <c r="L48" s="4">
        <f t="shared" si="27"/>
        <v>16.532428209948144</v>
      </c>
      <c r="M48" s="19">
        <f>IF(H48="DH",-16,IF(H48="C",INDEX([1]Hitters!$AZ:$AZ,MATCH(I48,[1]Hitters!$C:$C,0)),IF(H48="1B",INDEX([1]Hitters!$AW:$AW,MATCH(I48,[1]Hitters!$C:$C,0)),IF(RIGHT(H48,1)="F",INDEX([1]Hitters!$AY:$AY,MATCH(I48,[1]Hitters!$C:$C,0)),INDEX([1]Hitters!$AX:$AX,MATCH(I48,[1]Hitters!$C:$C,0))))))*K48/600</f>
        <v>6.1923705927742372</v>
      </c>
      <c r="N48" s="44">
        <f t="shared" si="29"/>
        <v>2.4798674442446318</v>
      </c>
      <c r="P48" s="6"/>
    </row>
    <row r="49" spans="1:16" ht="9.75" customHeight="1" x14ac:dyDescent="0.2">
      <c r="A49" s="48" t="s">
        <v>4</v>
      </c>
      <c r="B49" s="48" t="s">
        <v>712</v>
      </c>
      <c r="C49" s="6">
        <f>INDEX([1]Hitters!$AF:$AF,MATCH(B49,[1]Hitters!$C:$C,0))</f>
        <v>0.26460792183652515</v>
      </c>
      <c r="D49" s="4">
        <f>INDEX([1]Hitters!$ER:$ER,MATCH(B49,[1]Hitters!$C:$C,0))</f>
        <v>504.84693333333337</v>
      </c>
      <c r="E49" s="4">
        <f t="shared" si="26"/>
        <v>17.471703208209419</v>
      </c>
      <c r="F49" s="19">
        <f>IF(A49="DH",-16,IF(A49="C",INDEX([1]Hitters!$AZ:$AZ,MATCH(B49,[1]Hitters!$C:$C,0)),IF(A49="1B",INDEX([1]Hitters!$AW:$AW,MATCH(B49,[1]Hitters!$C:$C,0)),IF(RIGHT(A49,1)="F",INDEX([1]Hitters!$AY:$AY,MATCH(B49,[1]Hitters!$C:$C,0)),INDEX([1]Hitters!$AX:$AX,MATCH(B49,[1]Hitters!$C:$C,0))))))*D49/600</f>
        <v>8.1318047836009661</v>
      </c>
      <c r="G49" s="44">
        <f t="shared" si="28"/>
        <v>2.7974893699349539</v>
      </c>
      <c r="H49" s="12" t="s">
        <v>4</v>
      </c>
      <c r="I49" s="12" t="s">
        <v>120</v>
      </c>
      <c r="J49" s="6">
        <f>INDEX([1]Hitters!$AF:$AF,MATCH(I49,[1]Hitters!$C:$C,0))</f>
        <v>0.27729192089567273</v>
      </c>
      <c r="K49" s="4">
        <f>INDEX([1]Hitters!$ER:$ER,MATCH(I49,[1]Hitters!$C:$C,0))</f>
        <v>490.39555555555546</v>
      </c>
      <c r="L49" s="4">
        <f t="shared" si="27"/>
        <v>23.191747820922803</v>
      </c>
      <c r="M49" s="19">
        <f>IF(H49="DH",-16,IF(H49="C",INDEX([1]Hitters!$AZ:$AZ,MATCH(I49,[1]Hitters!$C:$C,0)),IF(H49="1B",INDEX([1]Hitters!$AW:$AW,MATCH(I49,[1]Hitters!$C:$C,0)),IF(RIGHT(H49,1)="F",INDEX([1]Hitters!$AY:$AY,MATCH(I49,[1]Hitters!$C:$C,0)),INDEX([1]Hitters!$AX:$AX,MATCH(I49,[1]Hitters!$C:$C,0))))))*K49/600</f>
        <v>8.9381062407616323</v>
      </c>
      <c r="N49" s="44">
        <f t="shared" si="29"/>
        <v>3.5004968771853004</v>
      </c>
      <c r="P49" s="6"/>
    </row>
    <row r="50" spans="1:16" ht="9.75" customHeight="1" x14ac:dyDescent="0.2">
      <c r="A50" s="48" t="s">
        <v>5</v>
      </c>
      <c r="B50" s="48" t="s">
        <v>132</v>
      </c>
      <c r="C50" s="6">
        <f>INDEX([1]Hitters!$AF:$AF,MATCH(B50,[1]Hitters!$C:$C,0))</f>
        <v>0.28391890482281584</v>
      </c>
      <c r="D50" s="4">
        <f>INDEX([1]Hitters!$ER:$ER,MATCH(B50,[1]Hitters!$C:$C,0))</f>
        <v>606.68948148148149</v>
      </c>
      <c r="E50" s="4">
        <f t="shared" si="26"/>
        <v>32.712032409003491</v>
      </c>
      <c r="F50" s="19">
        <f>IF(A50="DH",-16,IF(A50="C",INDEX([1]Hitters!$AZ:$AZ,MATCH(B50,[1]Hitters!$C:$C,0)),IF(A50="1B",INDEX([1]Hitters!$AW:$AW,MATCH(B50,[1]Hitters!$C:$C,0)),IF(RIGHT(A50,1)="F",INDEX([1]Hitters!$AY:$AY,MATCH(B50,[1]Hitters!$C:$C,0)),INDEX([1]Hitters!$AX:$AX,MATCH(B50,[1]Hitters!$C:$C,0))))))*D50/600</f>
        <v>1.6932390174564809</v>
      </c>
      <c r="G50" s="44">
        <f t="shared" si="28"/>
        <v>3.7395250081873419</v>
      </c>
      <c r="H50" s="12" t="s">
        <v>5</v>
      </c>
      <c r="I50" s="12" t="s">
        <v>311</v>
      </c>
      <c r="J50" s="6">
        <f>INDEX([1]Hitters!$AF:$AF,MATCH(I50,[1]Hitters!$C:$C,0))</f>
        <v>0.31708935918060172</v>
      </c>
      <c r="K50" s="4">
        <f>INDEX([1]Hitters!$ER:$ER,MATCH(I50,[1]Hitters!$C:$C,0))</f>
        <v>640.89511111111108</v>
      </c>
      <c r="L50" s="4">
        <f t="shared" si="27"/>
        <v>55.815144528647188</v>
      </c>
      <c r="M50" s="19">
        <f>IF(H50="DH",-16,IF(H50="C",INDEX([1]Hitters!$AZ:$AZ,MATCH(I50,[1]Hitters!$C:$C,0)),IF(H50="1B",INDEX([1]Hitters!$AW:$AW,MATCH(I50,[1]Hitters!$C:$C,0)),IF(RIGHT(H50,1)="F",INDEX([1]Hitters!$AY:$AY,MATCH(I50,[1]Hitters!$C:$C,0)),INDEX([1]Hitters!$AX:$AX,MATCH(I50,[1]Hitters!$C:$C,0))))))*K50/600</f>
        <v>12.362895797981048</v>
      </c>
      <c r="N50" s="44">
        <f t="shared" si="29"/>
        <v>7.3401429723267135</v>
      </c>
      <c r="P50" s="6"/>
    </row>
    <row r="51" spans="1:16" ht="9.75" customHeight="1" x14ac:dyDescent="0.2">
      <c r="A51" s="48" t="s">
        <v>79</v>
      </c>
      <c r="B51" s="48" t="s">
        <v>238</v>
      </c>
      <c r="C51" s="6">
        <f>INDEX([1]Hitters!$AF:$AF,MATCH(B51,[1]Hitters!$C:$C,0))</f>
        <v>0.25807271983910729</v>
      </c>
      <c r="D51" s="4">
        <f>INDEX([1]Hitters!$ER:$ER,MATCH(B51,[1]Hitters!$C:$C,0))</f>
        <v>450.83140740740737</v>
      </c>
      <c r="E51" s="4">
        <f t="shared" si="26"/>
        <v>12.656063794818582</v>
      </c>
      <c r="F51" s="19">
        <f>IF(A51="DH",-16,IF(A51="C",INDEX([1]Hitters!$AZ:$AZ,MATCH(B51,[1]Hitters!$C:$C,0)),IF(A51="1B",INDEX([1]Hitters!$AW:$AW,MATCH(B51,[1]Hitters!$C:$C,0)),IF(RIGHT(A51,1)="F",INDEX([1]Hitters!$AY:$AY,MATCH(B51,[1]Hitters!$C:$C,0)),INDEX([1]Hitters!$AX:$AX,MATCH(B51,[1]Hitters!$C:$C,0))))))*D51/600</f>
        <v>0.18559656715035197</v>
      </c>
      <c r="G51" s="44">
        <f t="shared" si="28"/>
        <v>1.4084097320600431</v>
      </c>
      <c r="H51" s="12" t="s">
        <v>79</v>
      </c>
      <c r="I51" s="12" t="s">
        <v>283</v>
      </c>
      <c r="J51" s="6">
        <f>INDEX([1]Hitters!$AF:$AF,MATCH(I51,[1]Hitters!$C:$C,0))</f>
        <v>0.28075787827363879</v>
      </c>
      <c r="K51" s="4">
        <f>INDEX([1]Hitters!$ER:$ER,MATCH(I51,[1]Hitters!$C:$C,0))</f>
        <v>470.22844444444445</v>
      </c>
      <c r="L51" s="4">
        <f t="shared" si="27"/>
        <v>23.867798143913628</v>
      </c>
      <c r="M51" s="19">
        <f>IF(H51="DH",-16,IF(H51="C",INDEX([1]Hitters!$AZ:$AZ,MATCH(I51,[1]Hitters!$C:$C,0)),IF(H51="1B",INDEX([1]Hitters!$AW:$AW,MATCH(I51,[1]Hitters!$C:$C,0)),IF(RIGHT(H51,1)="F",INDEX([1]Hitters!$AY:$AY,MATCH(I51,[1]Hitters!$C:$C,0)),INDEX([1]Hitters!$AX:$AX,MATCH(I51,[1]Hitters!$C:$C,0))))))*K51/600</f>
        <v>-8.2633415880976102</v>
      </c>
      <c r="N51" s="44">
        <f t="shared" si="29"/>
        <v>1.7085918645252347</v>
      </c>
      <c r="P51" s="6"/>
    </row>
    <row r="52" spans="1:16" ht="9.75" customHeight="1" x14ac:dyDescent="0.2">
      <c r="A52" s="48" t="s">
        <v>80</v>
      </c>
      <c r="B52" s="48" t="s">
        <v>572</v>
      </c>
      <c r="C52" s="6">
        <f>INDEX([1]Hitters!$AF:$AF,MATCH(B52,[1]Hitters!$C:$C,0))</f>
        <v>0.27430766806139073</v>
      </c>
      <c r="D52" s="4">
        <f>INDEX([1]Hitters!$ER:$ER,MATCH(B52,[1]Hitters!$C:$C,0))</f>
        <v>472.25760000000002</v>
      </c>
      <c r="E52" s="4">
        <f t="shared" si="26"/>
        <v>20.924632980269035</v>
      </c>
      <c r="F52" s="19">
        <f>IF(A52="DH",-16,IF(A52="C",INDEX([1]Hitters!$AZ:$AZ,MATCH(B52,[1]Hitters!$C:$C,0)),IF(A52="1B",INDEX([1]Hitters!$AW:$AW,MATCH(B52,[1]Hitters!$C:$C,0)),IF(RIGHT(A52,1)="F",INDEX([1]Hitters!$AY:$AY,MATCH(B52,[1]Hitters!$C:$C,0)),INDEX([1]Hitters!$AX:$AX,MATCH(B52,[1]Hitters!$C:$C,0))))))*D52/600</f>
        <v>16.792313142562993</v>
      </c>
      <c r="G52" s="44">
        <f t="shared" si="28"/>
        <v>4.1222045113468671</v>
      </c>
      <c r="H52" s="12" t="s">
        <v>80</v>
      </c>
      <c r="I52" s="12" t="s">
        <v>638</v>
      </c>
      <c r="J52" s="6">
        <f>INDEX([1]Hitters!$AF:$AF,MATCH(I52,[1]Hitters!$C:$C,0))</f>
        <v>0.24951516029031623</v>
      </c>
      <c r="K52" s="4">
        <f>INDEX([1]Hitters!$ER:$ER,MATCH(I52,[1]Hitters!$C:$C,0))</f>
        <v>570.03911111111108</v>
      </c>
      <c r="L52" s="4">
        <f t="shared" si="27"/>
        <v>11.124404625082709</v>
      </c>
      <c r="M52" s="19">
        <f>IF(H52="DH",-16,IF(H52="C",INDEX([1]Hitters!$AZ:$AZ,MATCH(I52,[1]Hitters!$C:$C,0)),IF(H52="1B",INDEX([1]Hitters!$AW:$AW,MATCH(I52,[1]Hitters!$C:$C,0)),IF(RIGHT(H52,1)="F",INDEX([1]Hitters!$AY:$AY,MATCH(I52,[1]Hitters!$C:$C,0)),INDEX([1]Hitters!$AX:$AX,MATCH(I52,[1]Hitters!$C:$C,0))))))*K52/600</f>
        <v>14.990012659391011</v>
      </c>
      <c r="N52" s="44">
        <f t="shared" si="29"/>
        <v>2.8618444855134135</v>
      </c>
      <c r="P52" s="6"/>
    </row>
    <row r="53" spans="1:16" ht="9.75" customHeight="1" x14ac:dyDescent="0.2">
      <c r="A53" s="48" t="s">
        <v>81</v>
      </c>
      <c r="B53" s="48" t="s">
        <v>667</v>
      </c>
      <c r="C53" s="6">
        <f>INDEX([1]Hitters!$AF:$AF,MATCH(B53,[1]Hitters!$C:$C,0))</f>
        <v>0.25930683535504689</v>
      </c>
      <c r="D53" s="4">
        <f>INDEX([1]Hitters!$ER:$ER,MATCH(B53,[1]Hitters!$C:$C,0))</f>
        <v>484.35496296296299</v>
      </c>
      <c r="E53" s="4">
        <f t="shared" si="26"/>
        <v>14.194911152955388</v>
      </c>
      <c r="F53" s="19">
        <f>IF(A53="DH",-16,IF(A53="C",INDEX([1]Hitters!$AZ:$AZ,MATCH(B53,[1]Hitters!$C:$C,0)),IF(A53="1B",INDEX([1]Hitters!$AW:$AW,MATCH(B53,[1]Hitters!$C:$C,0)),IF(RIGHT(A53,1)="F",INDEX([1]Hitters!$AY:$AY,MATCH(B53,[1]Hitters!$C:$C,0)),INDEX([1]Hitters!$AX:$AX,MATCH(B53,[1]Hitters!$C:$C,0))))))*D53/600</f>
        <v>-2.9497864208653861</v>
      </c>
      <c r="G53" s="44">
        <f t="shared" si="28"/>
        <v>1.2378308410092906</v>
      </c>
      <c r="H53" s="12" t="s">
        <v>81</v>
      </c>
      <c r="I53" s="12" t="s">
        <v>117</v>
      </c>
      <c r="J53" s="6">
        <f>INDEX([1]Hitters!$AF:$AF,MATCH(I53,[1]Hitters!$C:$C,0))</f>
        <v>0.30383087159014632</v>
      </c>
      <c r="K53" s="4">
        <f>INDEX([1]Hitters!$ER:$ER,MATCH(I53,[1]Hitters!$C:$C,0))</f>
        <v>504.51493333333332</v>
      </c>
      <c r="L53" s="4">
        <f t="shared" si="27"/>
        <v>37.248777258244559</v>
      </c>
      <c r="M53" s="19">
        <f>IF(H53="DH",-16,IF(H53="C",INDEX([1]Hitters!$AZ:$AZ,MATCH(I53,[1]Hitters!$C:$C,0)),IF(H53="1B",INDEX([1]Hitters!$AW:$AW,MATCH(I53,[1]Hitters!$C:$C,0)),IF(RIGHT(H53,1)="F",INDEX([1]Hitters!$AY:$AY,MATCH(I53,[1]Hitters!$C:$C,0)),INDEX([1]Hitters!$AX:$AX,MATCH(I53,[1]Hitters!$C:$C,0))))))*K53/600</f>
        <v>-9.7057160448435464</v>
      </c>
      <c r="N53" s="44">
        <f t="shared" si="29"/>
        <v>2.9779978659802904</v>
      </c>
      <c r="P53" s="6"/>
    </row>
    <row r="54" spans="1:16" ht="9.75" customHeight="1" x14ac:dyDescent="0.2">
      <c r="A54" s="48" t="s">
        <v>118</v>
      </c>
      <c r="B54" s="48" t="s">
        <v>369</v>
      </c>
      <c r="C54" s="6">
        <f>INDEX([1]Hitters!$AF:$AF,MATCH(B54,[1]Hitters!$C:$C,0))</f>
        <v>0.27963339405892607</v>
      </c>
      <c r="D54" s="4">
        <f>INDEX([1]Hitters!$ER:$ER,MATCH(B54,[1]Hitters!$C:$C,0))</f>
        <v>458.67229629629628</v>
      </c>
      <c r="E54" s="4">
        <f t="shared" si="26"/>
        <v>22.765462825986564</v>
      </c>
      <c r="F54" s="19">
        <f>IF(A54="DH",-16,IF(A54="C",INDEX([1]Hitters!$AZ:$AZ,MATCH(B54,[1]Hitters!$C:$C,0)),IF(A54="1B",INDEX([1]Hitters!$AW:$AW,MATCH(B54,[1]Hitters!$C:$C,0)),IF(RIGHT(A54,1)="F",INDEX([1]Hitters!$AY:$AY,MATCH(B54,[1]Hitters!$C:$C,0)),INDEX([1]Hitters!$AX:$AX,MATCH(B54,[1]Hitters!$C:$C,0))))))*D54/600</f>
        <v>-12.231261234567901</v>
      </c>
      <c r="G54" s="44">
        <f t="shared" si="28"/>
        <v>1.1668568760130635</v>
      </c>
      <c r="H54" s="12" t="s">
        <v>118</v>
      </c>
      <c r="I54" s="12" t="s">
        <v>225</v>
      </c>
      <c r="J54" s="6">
        <f>INDEX([1]Hitters!$AF:$AF,MATCH(I54,[1]Hitters!$C:$C,0))</f>
        <v>0.31379420134555047</v>
      </c>
      <c r="K54" s="4">
        <f>INDEX([1]Hitters!$ER:$ER,MATCH(I54,[1]Hitters!$C:$C,0))</f>
        <v>583.34844444444434</v>
      </c>
      <c r="L54" s="4">
        <f t="shared" si="27"/>
        <v>48.881217008391424</v>
      </c>
      <c r="M54" s="19">
        <f>IF(H54="DH",-16,IF(H54="C",INDEX([1]Hitters!$AZ:$AZ,MATCH(I54,[1]Hitters!$C:$C,0)),IF(H54="1B",INDEX([1]Hitters!$AW:$AW,MATCH(I54,[1]Hitters!$C:$C,0)),IF(RIGHT(H54,1)="F",INDEX([1]Hitters!$AY:$AY,MATCH(I54,[1]Hitters!$C:$C,0)),INDEX([1]Hitters!$AX:$AX,MATCH(I54,[1]Hitters!$C:$C,0))))))*K54/600</f>
        <v>-15.555958518518516</v>
      </c>
      <c r="N54" s="44">
        <f t="shared" si="29"/>
        <v>3.5911740805278978</v>
      </c>
      <c r="P54" s="6"/>
    </row>
    <row r="55" spans="1:16" ht="9.75" customHeight="1" x14ac:dyDescent="0.2">
      <c r="A55" s="48" t="s">
        <v>1</v>
      </c>
      <c r="B55" s="48" t="s">
        <v>642</v>
      </c>
      <c r="C55" s="6">
        <f>INDEX([1]Hitters!$AF:$AF,MATCH(B55,[1]Hitters!$C:$C,0))</f>
        <v>0.25065729969381584</v>
      </c>
      <c r="D55" s="4">
        <f>680-D46</f>
        <v>374.78103703703704</v>
      </c>
      <c r="E55" s="4">
        <f t="shared" si="26"/>
        <v>7.7419642016331638</v>
      </c>
      <c r="F55" s="19">
        <f>IF(A55="DH",-16,IF(A55="C",INDEX([1]Hitters!$AZ:$AZ,MATCH(B55,[1]Hitters!$C:$C,0)),IF(A55="1B",INDEX([1]Hitters!$AW:$AW,MATCH(B55,[1]Hitters!$C:$C,0)),IF(RIGHT(A55,1)="F",INDEX([1]Hitters!$AY:$AY,MATCH(B55,[1]Hitters!$C:$C,0)),INDEX([1]Hitters!$AX:$AX,MATCH(B55,[1]Hitters!$C:$C,0))))))*D55/600</f>
        <v>7.9180510937285273</v>
      </c>
      <c r="G55" s="44">
        <f t="shared" si="28"/>
        <v>1.7150340345766188</v>
      </c>
      <c r="H55" s="12" t="s">
        <v>1</v>
      </c>
      <c r="I55" s="12" t="s">
        <v>588</v>
      </c>
      <c r="J55" s="6">
        <f>INDEX([1]Hitters!$AF:$AF,MATCH(I55,[1]Hitters!$C:$C,0))</f>
        <v>0.22401233749604743</v>
      </c>
      <c r="K55" s="4">
        <f>680-K46</f>
        <v>238.37955555555556</v>
      </c>
      <c r="L55" s="4">
        <f t="shared" si="27"/>
        <v>-1.4273363265088805</v>
      </c>
      <c r="M55" s="19">
        <f>IF(H55="DH",-16,IF(H55="C",INDEX([1]Hitters!$AZ:$AZ,MATCH(I55,[1]Hitters!$C:$C,0)),IF(H55="1B",INDEX([1]Hitters!$AW:$AW,MATCH(I55,[1]Hitters!$C:$C,0)),IF(RIGHT(H55,1)="F",INDEX([1]Hitters!$AY:$AY,MATCH(I55,[1]Hitters!$C:$C,0)),INDEX([1]Hitters!$AX:$AX,MATCH(I55,[1]Hitters!$C:$C,0))))))*K55/600</f>
        <v>1.0505189567007251</v>
      </c>
      <c r="N55" s="44">
        <f t="shared" si="29"/>
        <v>-4.4629293247959057E-2</v>
      </c>
    </row>
    <row r="56" spans="1:16" ht="9.75" customHeight="1" x14ac:dyDescent="0.2">
      <c r="A56" s="48" t="s">
        <v>4</v>
      </c>
      <c r="B56" s="48" t="s">
        <v>633</v>
      </c>
      <c r="C56" s="6">
        <f>INDEX([1]Hitters!$AF:$AF,MATCH(B56,[1]Hitters!$C:$C,0))</f>
        <v>0.2602019463652756</v>
      </c>
      <c r="D56" s="4">
        <f>(6120-SUM(D46:D55))/4</f>
        <v>360.38460740740743</v>
      </c>
      <c r="E56" s="4">
        <f t="shared" si="26"/>
        <v>10.88431658378942</v>
      </c>
      <c r="F56" s="19">
        <f>IF(A56="DH",-16,IF(A56="C",INDEX([1]Hitters!$AZ:$AZ,MATCH(B56,[1]Hitters!$C:$C,0)),IF(A56="1B",INDEX([1]Hitters!$AW:$AW,MATCH(B56,[1]Hitters!$C:$C,0)),IF(RIGHT(A56,1)="F",INDEX([1]Hitters!$AY:$AY,MATCH(B56,[1]Hitters!$C:$C,0)),INDEX([1]Hitters!$AX:$AX,MATCH(B56,[1]Hitters!$C:$C,0))))))*D56/600</f>
        <v>-1.1588875830268734E-2</v>
      </c>
      <c r="G56" s="44">
        <f t="shared" si="28"/>
        <v>1.1918270213330708</v>
      </c>
      <c r="H56" s="12" t="s">
        <v>2</v>
      </c>
      <c r="I56" s="12" t="s">
        <v>700</v>
      </c>
      <c r="J56" s="6">
        <f>INDEX([1]Hitters!$AF:$AF,MATCH(I56,[1]Hitters!$C:$C,0))</f>
        <v>0.25200448314957208</v>
      </c>
      <c r="K56" s="4">
        <f>(6120-SUM(K46:K55))/4</f>
        <v>333.29763703703702</v>
      </c>
      <c r="L56" s="4">
        <f t="shared" si="27"/>
        <v>7.3340422379736685</v>
      </c>
      <c r="M56" s="19">
        <f>IF(H56="DH",-16,IF(H56="C",INDEX([1]Hitters!$AZ:$AZ,MATCH(I56,[1]Hitters!$C:$C,0)),IF(H56="1B",INDEX([1]Hitters!$AW:$AW,MATCH(I56,[1]Hitters!$C:$C,0)),IF(RIGHT(H56,1)="F",INDEX([1]Hitters!$AY:$AY,MATCH(I56,[1]Hitters!$C:$C,0)),INDEX([1]Hitters!$AX:$AX,MATCH(I56,[1]Hitters!$C:$C,0))))))*K56/600</f>
        <v>-6.8668422901525883</v>
      </c>
      <c r="N56" s="44">
        <f t="shared" si="29"/>
        <v>6.846680556546092E-2</v>
      </c>
    </row>
    <row r="57" spans="1:16" ht="9.75" customHeight="1" x14ac:dyDescent="0.2">
      <c r="A57" s="48" t="s">
        <v>5</v>
      </c>
      <c r="B57" s="48" t="s">
        <v>342</v>
      </c>
      <c r="C57" s="6">
        <f>INDEX([1]Hitters!$AF:$AF,MATCH(B57,[1]Hitters!$C:$C,0))</f>
        <v>0.28000814745463415</v>
      </c>
      <c r="D57" s="4">
        <f>(6120-SUM(D46:D55))/4</f>
        <v>360.38460740740743</v>
      </c>
      <c r="E57" s="4">
        <f t="shared" si="26"/>
        <v>18.022166587610066</v>
      </c>
      <c r="F57" s="19">
        <f>IF(A57="DH",-16,IF(A57="C",INDEX([1]Hitters!$AZ:$AZ,MATCH(B57,[1]Hitters!$C:$C,0)),IF(A57="1B",INDEX([1]Hitters!$AW:$AW,MATCH(B57,[1]Hitters!$C:$C,0)),IF(RIGHT(A57,1)="F",INDEX([1]Hitters!$AY:$AY,MATCH(B57,[1]Hitters!$C:$C,0)),INDEX([1]Hitters!$AX:$AX,MATCH(B57,[1]Hitters!$C:$C,0))))))*D57/600</f>
        <v>-0.30708985757857504</v>
      </c>
      <c r="G57" s="44">
        <f t="shared" si="28"/>
        <v>1.9286534459311335</v>
      </c>
      <c r="H57" s="12" t="s">
        <v>3</v>
      </c>
      <c r="I57" s="12" t="s">
        <v>1006</v>
      </c>
      <c r="J57" s="6">
        <f>INDEX([1]Hitters!$AF:$AF,MATCH(I57,[1]Hitters!$C:$C,0))</f>
        <v>0.22811162992039666</v>
      </c>
      <c r="K57" s="4">
        <f>(6120-SUM(K46:K55))/4</f>
        <v>333.29763703703702</v>
      </c>
      <c r="L57" s="4">
        <f t="shared" si="27"/>
        <v>-0.62938928538323868</v>
      </c>
      <c r="M57" s="19">
        <f>IF(H57="DH",-16,IF(H57="C",INDEX([1]Hitters!$AZ:$AZ,MATCH(I57,[1]Hitters!$C:$C,0)),IF(H57="1B",INDEX([1]Hitters!$AW:$AW,MATCH(I57,[1]Hitters!$C:$C,0)),IF(RIGHT(H57,1)="F",INDEX([1]Hitters!$AY:$AY,MATCH(I57,[1]Hitters!$C:$C,0)),INDEX([1]Hitters!$AX:$AX,MATCH(I57,[1]Hitters!$C:$C,0))))))*K57/600</f>
        <v>6.502851956110276</v>
      </c>
      <c r="N57" s="44">
        <f t="shared" si="29"/>
        <v>0.63874370730785479</v>
      </c>
    </row>
    <row r="58" spans="1:16" ht="9.75" customHeight="1" x14ac:dyDescent="0.2">
      <c r="A58" s="48" t="s">
        <v>6</v>
      </c>
      <c r="B58" s="48" t="s">
        <v>1160</v>
      </c>
      <c r="C58" s="6">
        <f>INDEX([1]Hitters!$AF:$AF,MATCH(B58,[1]Hitters!$C:$C,0))</f>
        <v>0.26776164264565822</v>
      </c>
      <c r="D58" s="4">
        <f>(6120-SUM(D46:D55))/4</f>
        <v>360.38460740740743</v>
      </c>
      <c r="E58" s="4">
        <f t="shared" si="26"/>
        <v>13.608714759914346</v>
      </c>
      <c r="F58" s="19">
        <f>IF(A58="DH",-16,IF(A58="C",INDEX([1]Hitters!$AZ:$AZ,MATCH(B58,[1]Hitters!$C:$C,0)),IF(A58="1B",INDEX([1]Hitters!$AW:$AW,MATCH(B58,[1]Hitters!$C:$C,0)),IF(RIGHT(A58,1)="F",INDEX([1]Hitters!$AY:$AY,MATCH(B58,[1]Hitters!$C:$C,0)),INDEX([1]Hitters!$AX:$AX,MATCH(B58,[1]Hitters!$C:$C,0))))))*D58/600</f>
        <v>-3.8589187510261564</v>
      </c>
      <c r="G58" s="44">
        <f t="shared" si="28"/>
        <v>1.0716365007418671</v>
      </c>
      <c r="H58" s="12" t="s">
        <v>6</v>
      </c>
      <c r="I58" s="12" t="s">
        <v>668</v>
      </c>
      <c r="J58" s="6">
        <f>INDEX([1]Hitters!$AF:$AF,MATCH(I58,[1]Hitters!$C:$C,0))</f>
        <v>0.24531318769292282</v>
      </c>
      <c r="K58" s="4">
        <f>(6120-SUM(K46:K55))/4</f>
        <v>333.29763703703702</v>
      </c>
      <c r="L58" s="4">
        <f t="shared" si="27"/>
        <v>5.1038492735558085</v>
      </c>
      <c r="M58" s="19">
        <f>IF(H58="DH",-16,IF(H58="C",INDEX([1]Hitters!$AZ:$AZ,MATCH(I58,[1]Hitters!$C:$C,0)),IF(H58="1B",INDEX([1]Hitters!$AW:$AW,MATCH(I58,[1]Hitters!$C:$C,0)),IF(RIGHT(H58,1)="F",INDEX([1]Hitters!$AY:$AY,MATCH(I58,[1]Hitters!$C:$C,0)),INDEX([1]Hitters!$AX:$AX,MATCH(I58,[1]Hitters!$C:$C,0))))))*K58/600</f>
        <v>0.39119530687241261</v>
      </c>
      <c r="N58" s="44">
        <f t="shared" si="29"/>
        <v>0.60469766138999537</v>
      </c>
    </row>
    <row r="59" spans="1:16" ht="9.75" customHeight="1" x14ac:dyDescent="0.2">
      <c r="A59" s="48" t="s">
        <v>6</v>
      </c>
      <c r="B59" s="48" t="s">
        <v>1167</v>
      </c>
      <c r="C59" s="6">
        <f>INDEX([1]Hitters!$AF:$AF,MATCH(B59,[1]Hitters!$C:$C,0))</f>
        <v>0.24360605653817483</v>
      </c>
      <c r="D59" s="4">
        <f>(6120-SUM(D46:D55))/4</f>
        <v>360.38460740740743</v>
      </c>
      <c r="E59" s="4">
        <f t="shared" si="26"/>
        <v>4.9034133438731198</v>
      </c>
      <c r="F59" s="19">
        <f>IF(A59="DH",-16,IF(A59="C",INDEX([1]Hitters!$AZ:$AZ,MATCH(B59,[1]Hitters!$C:$C,0)),IF(A59="1B",INDEX([1]Hitters!$AW:$AW,MATCH(B59,[1]Hitters!$C:$C,0)),IF(RIGHT(A59,1)="F",INDEX([1]Hitters!$AY:$AY,MATCH(B59,[1]Hitters!$C:$C,0)),INDEX([1]Hitters!$AX:$AX,MATCH(B59,[1]Hitters!$C:$C,0))))))*D59/600</f>
        <v>-2.3645237826881496</v>
      </c>
      <c r="G59" s="44">
        <f t="shared" si="28"/>
        <v>0.28529941776550904</v>
      </c>
      <c r="H59" s="12" t="s">
        <v>6</v>
      </c>
      <c r="I59" s="12" t="s">
        <v>763</v>
      </c>
      <c r="J59" s="6">
        <f>INDEX([1]Hitters!$AF:$AF,MATCH(I59,[1]Hitters!$C:$C,0))</f>
        <v>0.25222115923457217</v>
      </c>
      <c r="K59" s="4">
        <f>(6120-SUM(K46:K55))/4</f>
        <v>333.29763703703702</v>
      </c>
      <c r="L59" s="4">
        <f t="shared" si="27"/>
        <v>7.4062598651066347</v>
      </c>
      <c r="M59" s="19">
        <f>IF(H59="DH",-16,IF(H59="C",INDEX([1]Hitters!$AZ:$AZ,MATCH(I59,[1]Hitters!$C:$C,0)),IF(H59="1B",INDEX([1]Hitters!$AW:$AW,MATCH(I59,[1]Hitters!$C:$C,0)),IF(RIGHT(H59,1)="F",INDEX([1]Hitters!$AY:$AY,MATCH(I59,[1]Hitters!$C:$C,0)),INDEX([1]Hitters!$AX:$AX,MATCH(I59,[1]Hitters!$C:$C,0))))))*K59/600</f>
        <v>-2.5243649496175093</v>
      </c>
      <c r="N59" s="44">
        <f t="shared" si="29"/>
        <v>0.54158555584867707</v>
      </c>
    </row>
    <row r="60" spans="1:16" ht="9.75" customHeight="1" x14ac:dyDescent="0.2">
      <c r="F60" s="4"/>
      <c r="M60" s="4"/>
    </row>
    <row r="61" spans="1:16" ht="9.75" customHeight="1" x14ac:dyDescent="0.2">
      <c r="B61" s="49"/>
    </row>
  </sheetData>
  <sortState ref="P41:P54">
    <sortCondition descending="1" ref="P42"/>
  </sortState>
  <customSheetViews>
    <customSheetView guid="{7A55F5B4-9814-4FF4-8DD1-F95BAE450F6C}" scale="74" showRuler="0">
      <selection activeCell="B12" sqref="B12"/>
      <pageMargins left="0.75" right="0.75" top="1" bottom="1" header="0.5" footer="0.5"/>
      <pageSetup orientation="portrait" horizontalDpi="0" verticalDpi="0" r:id="rId1"/>
      <headerFooter alignWithMargins="0"/>
    </customSheetView>
  </customSheetViews>
  <phoneticPr fontId="6" type="noConversion"/>
  <pageMargins left="0.75" right="0.75" top="1" bottom="1" header="0.5" footer="0.5"/>
  <pageSetup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59"/>
  <sheetViews>
    <sheetView zoomScale="80" zoomScaleNormal="80" workbookViewId="0"/>
  </sheetViews>
  <sheetFormatPr defaultRowHeight="9.75" customHeight="1" x14ac:dyDescent="0.2"/>
  <cols>
    <col min="1" max="1" width="4.5703125" style="1" customWidth="1"/>
    <col min="2" max="2" width="17.7109375" style="1" customWidth="1"/>
    <col min="3" max="5" width="9.140625" style="2"/>
    <col min="6" max="7" width="9.140625" style="8"/>
    <col min="8" max="8" width="4.7109375" style="1" customWidth="1"/>
    <col min="9" max="9" width="17.7109375" style="1" customWidth="1"/>
    <col min="10" max="12" width="9.140625" style="2"/>
    <col min="13" max="14" width="9.140625" style="8"/>
    <col min="15" max="15" width="4.7109375" style="1" customWidth="1"/>
    <col min="16" max="16" width="17.7109375" style="1" customWidth="1"/>
    <col min="17" max="20" width="9.140625" style="1"/>
    <col min="21" max="21" width="9.140625" style="8"/>
    <col min="22" max="16384" width="9.140625" style="1"/>
  </cols>
  <sheetData>
    <row r="1" spans="1:22" ht="9.75" customHeight="1" x14ac:dyDescent="0.2">
      <c r="A1" s="10">
        <f>SUM(E2:F29)</f>
        <v>315.67293791323834</v>
      </c>
      <c r="B1" s="7" t="s">
        <v>15</v>
      </c>
      <c r="C1" s="3" t="s">
        <v>121</v>
      </c>
      <c r="D1" s="3" t="s">
        <v>8</v>
      </c>
      <c r="E1" s="3" t="s">
        <v>9</v>
      </c>
      <c r="F1" s="3" t="s">
        <v>10</v>
      </c>
      <c r="G1" s="3" t="s">
        <v>123</v>
      </c>
      <c r="H1" s="10">
        <f>SUM(L2:M29)</f>
        <v>475.90622800435841</v>
      </c>
      <c r="I1" s="3" t="s">
        <v>16</v>
      </c>
      <c r="J1" s="3" t="s">
        <v>121</v>
      </c>
      <c r="K1" s="3" t="s">
        <v>8</v>
      </c>
      <c r="L1" s="3" t="s">
        <v>9</v>
      </c>
      <c r="M1" s="3" t="s">
        <v>10</v>
      </c>
      <c r="N1" s="3" t="s">
        <v>123</v>
      </c>
      <c r="O1" s="10">
        <f>SUM(S2:T29)</f>
        <v>357.65895583220373</v>
      </c>
      <c r="P1" s="3" t="s">
        <v>19</v>
      </c>
      <c r="Q1" s="3" t="s">
        <v>121</v>
      </c>
      <c r="R1" s="3" t="s">
        <v>8</v>
      </c>
      <c r="S1" s="3" t="s">
        <v>9</v>
      </c>
      <c r="T1" s="3" t="s">
        <v>10</v>
      </c>
      <c r="U1" s="3" t="s">
        <v>123</v>
      </c>
    </row>
    <row r="2" spans="1:22" ht="9.75" customHeight="1" x14ac:dyDescent="0.2">
      <c r="A2" s="13" t="s">
        <v>0</v>
      </c>
      <c r="B2" s="13" t="s">
        <v>210</v>
      </c>
      <c r="C2" s="5">
        <f>INDEX([1]Pitchers!$AJ:$AJ,MATCH(B2,[1]Pitchers!$C:$C,0))*IF(INDEX([1]Pitchers!$Q:$Q,MATCH(B2,[1]Pitchers!$C:$C,0))="R",1/(0.83+(1-INDEX([1]Pitchers!$DD:$DD,MATCH(B2,[1]Pitchers!$C:$C,0)))/8),1)</f>
        <v>3.15014910130422</v>
      </c>
      <c r="D2" s="4">
        <f>(INDEX([1]Pitchers!$FJ:$FJ,MATCH(B2,[1]Pitchers!$C:$C,0)))</f>
        <v>197.99327211566867</v>
      </c>
      <c r="E2" s="4">
        <f t="shared" ref="E2:E7" si="0">IF(AND(C2&lt;5.15,(IF(C2&lt;5.65,(5.15*4.25/4-C2*4.25/4)*D2/9,-0.5*4.25/4*D2/9))&lt;0),0,(IF(C2&lt;5.65,(5.15*4.25/4-C2*4.25/4)*D2/9,-0.5*4.25/4*D2/9)))</f>
        <v>46.744926347194792</v>
      </c>
      <c r="G2" s="5">
        <f>((4.25+F2*MAX(6,D2/33)/D2)^(((4.25+F2*MAX(6,D2/33)/D2)+(4.25-(4-C2)*4.25/4*MAX(6,D2/33)/9))^0.285)/((4.25+F2*MAX(6,D2/33)/D2)^(((4.25+F2*MAX(6,D2/33)/D2)+(4.25-(4-C2)*4.25/4*MAX(6,D2/33)/9))^0.285)+(4.25-(4-C2)*4.25/4*MAX(6,D2/33)/9)^(((4.25+F2*MAX(6,D2/33)/D2)+(4.25-(4-C2)*4.25/4*MAX(6,D2/33)/9))^0.285))-0.5)*MIN(33,D2/6)+((5.15*4.25/4*MAX(6,D2/33)/9+4*4.25/4*(1-MAX(6,D2/33)/9))^(((5.15*4.25/4*MAX(6,D2/33)/9+4*4.25/4*(1-MAX(6,D2/33)/9))+4.25)^0.285)/((5.15*4.25/4*MAX(6,D2/33)/9+4*4.25/4*(1-MAX(6,D2/33)/9))^(((5.15*4.25/4*MAX(6,D2/33)/9+4*4.25/4*(1-MAX(6,D2/33)/9))+4.25)^0.285)+4.25^(((5.15*4.25/4*MAX(6,D2/33)/9+4*4.25/4*(1-MAX(6,D2/33)/9))+4.25)^0.285))-0.5)*MIN(33,D2/6)</f>
        <v>4.9643206385356127</v>
      </c>
      <c r="H2" s="14" t="s">
        <v>0</v>
      </c>
      <c r="I2" s="14" t="s">
        <v>363</v>
      </c>
      <c r="J2" s="5">
        <f>INDEX([1]Pitchers!$AJ:$AJ,MATCH(I2,[1]Pitchers!$C:$C,0))*IF(INDEX([1]Pitchers!$Q:$Q,MATCH(I2,[1]Pitchers!$C:$C,0))="R",1/(0.83+(1-INDEX([1]Pitchers!$DD:$DD,MATCH(I2,[1]Pitchers!$C:$C,0)))/8),1)</f>
        <v>2.9849990968890507</v>
      </c>
      <c r="K2" s="4">
        <f>(INDEX([1]Pitchers!$FJ:$FJ,MATCH(I2,[1]Pitchers!$C:$C,0)))</f>
        <v>205.02645136196963</v>
      </c>
      <c r="L2" s="4">
        <f t="shared" ref="L2:L7" si="1">IF(AND(J2&lt;5.15,(IF(J2&lt;5.65,(5.15*4.25/4-J2*4.25/4)*K2/9,-0.5*4.25/4*K2/9))&lt;0),0,(IF(J2&lt;5.65,(5.15*4.25/4-J2*4.25/4)*K2/9,-0.5*4.25/4*K2/9)))</f>
        <v>52.402789514757352</v>
      </c>
      <c r="N2" s="5">
        <f>((4.25+M2*MAX(6,K2/33)/K2)^(((4.25+M2*MAX(6,K2/33)/K2)+(4.25-(4-J2)*4.25/4*MAX(6,K2/33)/9))^0.285)/((4.25+M2*MAX(6,K2/33)/K2)^(((4.25+M2*MAX(6,K2/33)/K2)+(4.25-(4-J2)*4.25/4*MAX(6,K2/33)/9))^0.285)+(4.25-(4-J2)*4.25/4*MAX(6,K2/33)/9)^(((4.25+M2*MAX(6,K2/33)/K2)+(4.25-(4-J2)*4.25/4*MAX(6,K2/33)/9))^0.285))-0.5)*MIN(33,K2/6)+((5.15*4.25/4*MAX(6,K2/33)/9+4*4.25/4*(1-MAX(6,K2/33)/9))^(((5.15*4.25/4*MAX(6,K2/33)/9+4*4.25/4*(1-MAX(6,K2/33)/9))+4.25)^0.285)/((5.15*4.25/4*MAX(6,K2/33)/9+4*4.25/4*(1-MAX(6,K2/33)/9))^(((5.15*4.25/4*MAX(6,K2/33)/9+4*4.25/4*(1-MAX(6,K2/33)/9))+4.25)^0.285)+4.25^(((5.15*4.25/4*MAX(6,K2/33)/9+4*4.25/4*(1-MAX(6,K2/33)/9))+4.25)^0.285))-0.5)*MIN(33,K2/6)</f>
        <v>5.6169833343128115</v>
      </c>
      <c r="O2" s="39" t="s">
        <v>0</v>
      </c>
      <c r="P2" s="39" t="s">
        <v>937</v>
      </c>
      <c r="Q2" s="5">
        <f>INDEX([1]Pitchers!$AJ:$AJ,MATCH(P2,[1]Pitchers!$C:$C,0))*IF(INDEX([1]Pitchers!$Q:$Q,MATCH(P2,[1]Pitchers!$C:$C,0))="R",1/(0.83+(1-INDEX([1]Pitchers!$DD:$DD,MATCH(P2,[1]Pitchers!$C:$C,0)))/8),1)</f>
        <v>3.9129010345605679</v>
      </c>
      <c r="R2" s="4">
        <f>(INDEX([1]Pitchers!$FJ:$FJ,MATCH(P2,[1]Pitchers!$C:$C,0)))</f>
        <v>156.84759206759261</v>
      </c>
      <c r="S2" s="4">
        <f t="shared" ref="S2:S7" si="2">IF(AND(Q2&lt;5.15,(IF(Q2&lt;5.65,(5.15*4.25/4-Q2*4.25/4)*R2/9,-0.5*4.25/4*R2/9))&lt;0),0,(IF(Q2&lt;5.65,(5.15*4.25/4-Q2*4.25/4)*R2/9,-0.5*4.25/4*R2/9)))</f>
        <v>22.907027055098922</v>
      </c>
      <c r="T2" s="8"/>
      <c r="U2" s="5">
        <f>((4.25+T2*MAX(6,R2/33)/R2)^(((4.25+T2*MAX(6,R2/33)/R2)+(4.25-(4-Q2)*4.25/4*MAX(6,R2/33)/9))^0.285)/((4.25+T2*MAX(6,R2/33)/R2)^(((4.25+T2*MAX(6,R2/33)/R2)+(4.25-(4-Q2)*4.25/4*MAX(6,R2/33)/9))^0.285)+(4.25-(4-Q2)*4.25/4*MAX(6,R2/33)/9)^(((4.25+T2*MAX(6,R2/33)/R2)+(4.25-(4-Q2)*4.25/4*MAX(6,R2/33)/9))^0.285))-0.5)*MIN(33,R2/6)+((5.15*4.25/4*MAX(6,R2/33)/9+4*4.25/4*(1-MAX(6,R2/33)/9))^(((5.15*4.25/4*MAX(6,R2/33)/9+4*4.25/4*(1-MAX(6,R2/33)/9))+4.25)^0.285)/((5.15*4.25/4*MAX(6,R2/33)/9+4*4.25/4*(1-MAX(6,R2/33)/9))^(((5.15*4.25/4*MAX(6,R2/33)/9+4*4.25/4*(1-MAX(6,R2/33)/9))+4.25)^0.285)+4.25^(((5.15*4.25/4*MAX(6,R2/33)/9+4*4.25/4*(1-MAX(6,R2/33)/9))+4.25)^0.285))-0.5)*MIN(33,R2/6)</f>
        <v>2.3205828780614466</v>
      </c>
    </row>
    <row r="3" spans="1:22" ht="9.75" customHeight="1" x14ac:dyDescent="0.2">
      <c r="A3" s="13" t="s">
        <v>0</v>
      </c>
      <c r="B3" s="13" t="s">
        <v>287</v>
      </c>
      <c r="C3" s="5">
        <f>INDEX([1]Pitchers!$AJ:$AJ,MATCH(B3,[1]Pitchers!$C:$C,0))*IF(INDEX([1]Pitchers!$Q:$Q,MATCH(B3,[1]Pitchers!$C:$C,0))="R",1/(0.83+(1-INDEX([1]Pitchers!$DD:$DD,MATCH(B3,[1]Pitchers!$C:$C,0)))/8),1)</f>
        <v>3.3494501522322886</v>
      </c>
      <c r="D3" s="4">
        <f>(INDEX([1]Pitchers!$FJ:$FJ,MATCH(B3,[1]Pitchers!$C:$C,0)))</f>
        <v>189.20614415684884</v>
      </c>
      <c r="E3" s="4">
        <f t="shared" si="0"/>
        <v>40.218587492997287</v>
      </c>
      <c r="G3" s="5">
        <f t="shared" ref="G3:G7" si="3">((4.25+F3*MAX(6,D3/33)/D3)^(((4.25+F3*MAX(6,D3/33)/D3)+(4.25-(4-C3)*4.25/4*MAX(6,D3/33)/9))^0.285)/((4.25+F3*MAX(6,D3/33)/D3)^(((4.25+F3*MAX(6,D3/33)/D3)+(4.25-(4-C3)*4.25/4*MAX(6,D3/33)/9))^0.285)+(4.25-(4-C3)*4.25/4*MAX(6,D3/33)/9)^(((4.25+F3*MAX(6,D3/33)/D3)+(4.25-(4-C3)*4.25/4*MAX(6,D3/33)/9))^0.285))-0.5)*MIN(33,D3/6)+((5.15*4.25/4*MAX(6,D3/33)/9+4*4.25/4*(1-MAX(6,D3/33)/9))^(((5.15*4.25/4*MAX(6,D3/33)/9+4*4.25/4*(1-MAX(6,D3/33)/9))+4.25)^0.285)/((5.15*4.25/4*MAX(6,D3/33)/9+4*4.25/4*(1-MAX(6,D3/33)/9))^(((5.15*4.25/4*MAX(6,D3/33)/9+4*4.25/4*(1-MAX(6,D3/33)/9))+4.25)^0.285)+4.25^(((5.15*4.25/4*MAX(6,D3/33)/9+4*4.25/4*(1-MAX(6,D3/33)/9))+4.25)^0.285))-0.5)*MIN(33,D3/6)</f>
        <v>4.2205436870512854</v>
      </c>
      <c r="H3" s="14" t="s">
        <v>0</v>
      </c>
      <c r="I3" s="14" t="s">
        <v>401</v>
      </c>
      <c r="J3" s="5">
        <f>INDEX([1]Pitchers!$AJ:$AJ,MATCH(I3,[1]Pitchers!$C:$C,0))*IF(INDEX([1]Pitchers!$Q:$Q,MATCH(I3,[1]Pitchers!$C:$C,0))="R",1/(0.83+(1-INDEX([1]Pitchers!$DD:$DD,MATCH(I3,[1]Pitchers!$C:$C,0)))/8),1)</f>
        <v>3.2241313909262925</v>
      </c>
      <c r="K3" s="4">
        <f>(INDEX([1]Pitchers!$FJ:$FJ,MATCH(I3,[1]Pitchers!$C:$C,0)))</f>
        <v>170.27185171498718</v>
      </c>
      <c r="L3" s="4">
        <f t="shared" si="1"/>
        <v>38.712921123990967</v>
      </c>
      <c r="N3" s="5">
        <f t="shared" ref="N3:N7" si="4">((4.25+M3*MAX(6,K3/33)/K3)^(((4.25+M3*MAX(6,K3/33)/K3)+(4.25-(4-J3)*4.25/4*MAX(6,K3/33)/9))^0.285)/((4.25+M3*MAX(6,K3/33)/K3)^(((4.25+M3*MAX(6,K3/33)/K3)+(4.25-(4-J3)*4.25/4*MAX(6,K3/33)/9))^0.285)+(4.25-(4-J3)*4.25/4*MAX(6,K3/33)/9)^(((4.25+M3*MAX(6,K3/33)/K3)+(4.25-(4-J3)*4.25/4*MAX(6,K3/33)/9))^0.285))-0.5)*MIN(33,K3/6)+((5.15*4.25/4*MAX(6,K3/33)/9+4*4.25/4*(1-MAX(6,K3/33)/9))^(((5.15*4.25/4*MAX(6,K3/33)/9+4*4.25/4*(1-MAX(6,K3/33)/9))+4.25)^0.285)/((5.15*4.25/4*MAX(6,K3/33)/9+4*4.25/4*(1-MAX(6,K3/33)/9))^(((5.15*4.25/4*MAX(6,K3/33)/9+4*4.25/4*(1-MAX(6,K3/33)/9))+4.25)^0.285)+4.25^(((5.15*4.25/4*MAX(6,K3/33)/9+4*4.25/4*(1-MAX(6,K3/33)/9))+4.25)^0.285))-0.5)*MIN(33,K3/6)</f>
        <v>4.0932898524590922</v>
      </c>
      <c r="O3" s="39" t="s">
        <v>0</v>
      </c>
      <c r="P3" s="39" t="s">
        <v>109</v>
      </c>
      <c r="Q3" s="5">
        <f>INDEX([1]Pitchers!$AJ:$AJ,MATCH(P3,[1]Pitchers!$C:$C,0))*IF(INDEX([1]Pitchers!$Q:$Q,MATCH(P3,[1]Pitchers!$C:$C,0))="R",1/(0.83+(1-INDEX([1]Pitchers!$DD:$DD,MATCH(P3,[1]Pitchers!$C:$C,0)))/8),1)</f>
        <v>3.3274560856663191</v>
      </c>
      <c r="R3" s="4">
        <f>(INDEX([1]Pitchers!$FJ:$FJ,MATCH(P3,[1]Pitchers!$C:$C,0)))</f>
        <v>178.77948256217266</v>
      </c>
      <c r="S3" s="4">
        <f t="shared" si="2"/>
        <v>38.466449897041727</v>
      </c>
      <c r="T3" s="8"/>
      <c r="U3" s="5">
        <f t="shared" ref="U3:U7" si="5">((4.25+T3*MAX(6,R3/33)/R3)^(((4.25+T3*MAX(6,R3/33)/R3)+(4.25-(4-Q3)*4.25/4*MAX(6,R3/33)/9))^0.285)/((4.25+T3*MAX(6,R3/33)/R3)^(((4.25+T3*MAX(6,R3/33)/R3)+(4.25-(4-Q3)*4.25/4*MAX(6,R3/33)/9))^0.285)+(4.25-(4-Q3)*4.25/4*MAX(6,R3/33)/9)^(((4.25+T3*MAX(6,R3/33)/R3)+(4.25-(4-Q3)*4.25/4*MAX(6,R3/33)/9))^0.285))-0.5)*MIN(33,R3/6)+((5.15*4.25/4*MAX(6,R3/33)/9+4*4.25/4*(1-MAX(6,R3/33)/9))^(((5.15*4.25/4*MAX(6,R3/33)/9+4*4.25/4*(1-MAX(6,R3/33)/9))+4.25)^0.285)/((5.15*4.25/4*MAX(6,R3/33)/9+4*4.25/4*(1-MAX(6,R3/33)/9))^(((5.15*4.25/4*MAX(6,R3/33)/9+4*4.25/4*(1-MAX(6,R3/33)/9))+4.25)^0.285)+4.25^(((5.15*4.25/4*MAX(6,R3/33)/9+4*4.25/4*(1-MAX(6,R3/33)/9))+4.25)^0.285))-0.5)*MIN(33,R3/6)</f>
        <v>4.0420545938497625</v>
      </c>
    </row>
    <row r="4" spans="1:22" ht="9.75" customHeight="1" x14ac:dyDescent="0.2">
      <c r="A4" s="13" t="s">
        <v>0</v>
      </c>
      <c r="B4" s="13" t="s">
        <v>690</v>
      </c>
      <c r="C4" s="5">
        <f>INDEX([1]Pitchers!$AJ:$AJ,MATCH(B4,[1]Pitchers!$C:$C,0))*IF(INDEX([1]Pitchers!$Q:$Q,MATCH(B4,[1]Pitchers!$C:$C,0))="R",1/(0.83+(1-INDEX([1]Pitchers!$DD:$DD,MATCH(B4,[1]Pitchers!$C:$C,0)))/8),1)</f>
        <v>3.9572791806016481</v>
      </c>
      <c r="D4" s="4">
        <f>(INDEX([1]Pitchers!$FJ:$FJ,MATCH(B4,[1]Pitchers!$C:$C,0)))</f>
        <v>139.10031186072138</v>
      </c>
      <c r="E4" s="4">
        <f t="shared" si="0"/>
        <v>19.586341979155989</v>
      </c>
      <c r="G4" s="5">
        <f t="shared" si="3"/>
        <v>1.9785109494867985</v>
      </c>
      <c r="H4" s="14" t="s">
        <v>0</v>
      </c>
      <c r="I4" s="14" t="s">
        <v>397</v>
      </c>
      <c r="J4" s="5">
        <f>INDEX([1]Pitchers!$AJ:$AJ,MATCH(I4,[1]Pitchers!$C:$C,0))*IF(INDEX([1]Pitchers!$Q:$Q,MATCH(I4,[1]Pitchers!$C:$C,0))="R",1/(0.83+(1-INDEX([1]Pitchers!$DD:$DD,MATCH(I4,[1]Pitchers!$C:$C,0)))/8),1)</f>
        <v>3.3455386674166658</v>
      </c>
      <c r="K4" s="4">
        <f>(INDEX([1]Pitchers!$FJ:$FJ,MATCH(I4,[1]Pitchers!$C:$C,0)))</f>
        <v>167.12878021860598</v>
      </c>
      <c r="L4" s="4">
        <f t="shared" si="1"/>
        <v>35.60289003421515</v>
      </c>
      <c r="N4" s="5">
        <f t="shared" si="4"/>
        <v>3.7370579430590745</v>
      </c>
      <c r="O4" s="39" t="s">
        <v>0</v>
      </c>
      <c r="P4" s="39" t="s">
        <v>328</v>
      </c>
      <c r="Q4" s="5">
        <f>INDEX([1]Pitchers!$AJ:$AJ,MATCH(P4,[1]Pitchers!$C:$C,0))*IF(INDEX([1]Pitchers!$Q:$Q,MATCH(P4,[1]Pitchers!$C:$C,0))="R",1/(0.83+(1-INDEX([1]Pitchers!$DD:$DD,MATCH(P4,[1]Pitchers!$C:$C,0)))/8),1)</f>
        <v>4.2835774426073776</v>
      </c>
      <c r="R4" s="4">
        <f>(INDEX([1]Pitchers!$FJ:$FJ,MATCH(P4,[1]Pitchers!$C:$C,0)))</f>
        <v>140.17893974588478</v>
      </c>
      <c r="S4" s="4">
        <f t="shared" si="2"/>
        <v>14.338342520435207</v>
      </c>
      <c r="T4" s="8"/>
      <c r="U4" s="5">
        <f t="shared" si="5"/>
        <v>1.4177404600415744</v>
      </c>
    </row>
    <row r="5" spans="1:22" ht="9.75" customHeight="1" x14ac:dyDescent="0.2">
      <c r="A5" s="13" t="s">
        <v>0</v>
      </c>
      <c r="B5" s="13" t="s">
        <v>226</v>
      </c>
      <c r="C5" s="5">
        <f>INDEX([1]Pitchers!$AJ:$AJ,MATCH(B5,[1]Pitchers!$C:$C,0))*IF(INDEX([1]Pitchers!$Q:$Q,MATCH(B5,[1]Pitchers!$C:$C,0))="R",1/(0.83+(1-INDEX([1]Pitchers!$DD:$DD,MATCH(B5,[1]Pitchers!$C:$C,0)))/8),1)</f>
        <v>4.8248658729186893</v>
      </c>
      <c r="D5" s="4">
        <f>(INDEX([1]Pitchers!$FJ:$FJ,MATCH(B5,[1]Pitchers!$C:$C,0)))</f>
        <v>155.03123437550926</v>
      </c>
      <c r="E5" s="4">
        <f t="shared" si="0"/>
        <v>5.9507018472453419</v>
      </c>
      <c r="G5" s="5">
        <f t="shared" si="3"/>
        <v>0.56723366579274015</v>
      </c>
      <c r="H5" s="14" t="s">
        <v>0</v>
      </c>
      <c r="I5" s="14" t="s">
        <v>561</v>
      </c>
      <c r="J5" s="5">
        <f>INDEX([1]Pitchers!$AJ:$AJ,MATCH(I5,[1]Pitchers!$C:$C,0))*IF(INDEX([1]Pitchers!$Q:$Q,MATCH(I5,[1]Pitchers!$C:$C,0))="R",1/(0.83+(1-INDEX([1]Pitchers!$DD:$DD,MATCH(I5,[1]Pitchers!$C:$C,0)))/8),1)</f>
        <v>3.9922793916505039</v>
      </c>
      <c r="K5" s="4">
        <f>(INDEX([1]Pitchers!$FJ:$FJ,MATCH(I5,[1]Pitchers!$C:$C,0)))</f>
        <v>165.58474765072017</v>
      </c>
      <c r="L5" s="4">
        <f t="shared" si="1"/>
        <v>22.631353273062675</v>
      </c>
      <c r="N5" s="5">
        <f t="shared" si="4"/>
        <v>2.2809283193374301</v>
      </c>
      <c r="O5" s="39" t="s">
        <v>0</v>
      </c>
      <c r="P5" s="39" t="s">
        <v>765</v>
      </c>
      <c r="Q5" s="5">
        <f>INDEX([1]Pitchers!$AJ:$AJ,MATCH(P5,[1]Pitchers!$C:$C,0))*IF(INDEX([1]Pitchers!$Q:$Q,MATCH(P5,[1]Pitchers!$C:$C,0))="R",1/(0.83+(1-INDEX([1]Pitchers!$DD:$DD,MATCH(P5,[1]Pitchers!$C:$C,0)))/8),1)</f>
        <v>3.4786559611142658</v>
      </c>
      <c r="R5" s="4">
        <f>(INDEX([1]Pitchers!$FJ:$FJ,MATCH(P5,[1]Pitchers!$C:$C,0)))</f>
        <v>162.6115815717003</v>
      </c>
      <c r="S5" s="4">
        <f t="shared" si="2"/>
        <v>32.085126789805045</v>
      </c>
      <c r="T5" s="8"/>
      <c r="U5" s="5">
        <f t="shared" si="5"/>
        <v>3.3405358272272907</v>
      </c>
    </row>
    <row r="6" spans="1:22" ht="9.75" customHeight="1" x14ac:dyDescent="0.2">
      <c r="A6" s="13" t="s">
        <v>0</v>
      </c>
      <c r="B6" s="13" t="s">
        <v>1044</v>
      </c>
      <c r="C6" s="5">
        <f>INDEX([1]Pitchers!$AJ:$AJ,MATCH(B6,[1]Pitchers!$C:$C,0))*IF(INDEX([1]Pitchers!$Q:$Q,MATCH(B6,[1]Pitchers!$C:$C,0))="R",1/(0.83+(1-INDEX([1]Pitchers!$DD:$DD,MATCH(B6,[1]Pitchers!$C:$C,0)))/8),1)</f>
        <v>4.4327460219093258</v>
      </c>
      <c r="D6" s="4">
        <f>(INDEX([1]Pitchers!$FJ:$FJ,MATCH(B6,[1]Pitchers!$C:$C,0)))</f>
        <v>135.61961867011857</v>
      </c>
      <c r="E6" s="4">
        <f t="shared" si="0"/>
        <v>11.483701992852845</v>
      </c>
      <c r="G6" s="5">
        <f t="shared" si="3"/>
        <v>1.1242279694905775</v>
      </c>
      <c r="H6" s="14" t="s">
        <v>0</v>
      </c>
      <c r="I6" s="14" t="s">
        <v>755</v>
      </c>
      <c r="J6" s="5">
        <f>INDEX([1]Pitchers!$AJ:$AJ,MATCH(I6,[1]Pitchers!$C:$C,0))*IF(INDEX([1]Pitchers!$Q:$Q,MATCH(I6,[1]Pitchers!$C:$C,0))="R",1/(0.83+(1-INDEX([1]Pitchers!$DD:$DD,MATCH(I6,[1]Pitchers!$C:$C,0)))/8),1)</f>
        <v>4.2983290643810168</v>
      </c>
      <c r="K6" s="4">
        <f>(INDEX([1]Pitchers!$FJ:$FJ,MATCH(I6,[1]Pitchers!$C:$C,0)))</f>
        <v>137.75951248626544</v>
      </c>
      <c r="L6" s="4">
        <f t="shared" si="1"/>
        <v>13.850959299465808</v>
      </c>
      <c r="N6" s="5">
        <f t="shared" si="4"/>
        <v>1.368207633592619</v>
      </c>
      <c r="O6" s="39" t="s">
        <v>0</v>
      </c>
      <c r="P6" s="39" t="s">
        <v>636</v>
      </c>
      <c r="Q6" s="5">
        <f>INDEX([1]Pitchers!$AJ:$AJ,MATCH(P6,[1]Pitchers!$C:$C,0))*IF(INDEX([1]Pitchers!$Q:$Q,MATCH(P6,[1]Pitchers!$C:$C,0))="R",1/(0.83+(1-INDEX([1]Pitchers!$DD:$DD,MATCH(P6,[1]Pitchers!$C:$C,0)))/8),1)</f>
        <v>4.0951132345077426</v>
      </c>
      <c r="R6" s="4">
        <f>(INDEX([1]Pitchers!$FJ:$FJ,MATCH(P6,[1]Pitchers!$C:$C,0)))</f>
        <v>154.32305293484001</v>
      </c>
      <c r="S6" s="4">
        <f t="shared" si="2"/>
        <v>19.218658920642397</v>
      </c>
      <c r="T6" s="8"/>
      <c r="U6" s="5">
        <f t="shared" si="5"/>
        <v>1.9240469797094564</v>
      </c>
    </row>
    <row r="7" spans="1:22" ht="9.75" customHeight="1" x14ac:dyDescent="0.2">
      <c r="A7" s="13" t="s">
        <v>0</v>
      </c>
      <c r="B7" s="13" t="s">
        <v>1089</v>
      </c>
      <c r="C7" s="5">
        <f>INDEX([1]Pitchers!$AJ:$AJ,MATCH(B7,[1]Pitchers!$C:$C,0))*IF(INDEX([1]Pitchers!$Q:$Q,MATCH(B7,[1]Pitchers!$C:$C,0))="R",1/(0.83+(1-INDEX([1]Pitchers!$DD:$DD,MATCH(B7,[1]Pitchers!$C:$C,0)))/8),1)</f>
        <v>4.9398181814659372</v>
      </c>
      <c r="D7" s="4">
        <f>MIN(972-SUM(D2:D6),(INDEX([1]Pitchers!$FJ:$FJ,MATCH(B7,[1]Pitchers!$C:$C,0))))</f>
        <v>141.8259283359007</v>
      </c>
      <c r="E7" s="4">
        <f t="shared" si="0"/>
        <v>3.5191453893032163</v>
      </c>
      <c r="G7" s="5">
        <f t="shared" si="3"/>
        <v>0.33280136778730807</v>
      </c>
      <c r="H7" s="14" t="s">
        <v>0</v>
      </c>
      <c r="I7" s="14" t="s">
        <v>764</v>
      </c>
      <c r="J7" s="5">
        <f>INDEX([1]Pitchers!$AJ:$AJ,MATCH(I7,[1]Pitchers!$C:$C,0))*IF(INDEX([1]Pitchers!$Q:$Q,MATCH(I7,[1]Pitchers!$C:$C,0))="R",1/(0.83+(1-INDEX([1]Pitchers!$DD:$DD,MATCH(I7,[1]Pitchers!$C:$C,0)))/8),1)</f>
        <v>4.6713460949359034</v>
      </c>
      <c r="K7" s="4">
        <f>MIN(972-SUM(K2:K6),(INDEX([1]Pitchers!$FJ:$FJ,MATCH(I7,[1]Pitchers!$C:$C,0))))</f>
        <v>124.25314784814816</v>
      </c>
      <c r="L7" s="4">
        <f t="shared" si="1"/>
        <v>7.0212661484610237</v>
      </c>
      <c r="N7" s="5">
        <f t="shared" si="4"/>
        <v>0.67635745290257221</v>
      </c>
      <c r="O7" s="39" t="s">
        <v>0</v>
      </c>
      <c r="P7" s="39" t="s">
        <v>942</v>
      </c>
      <c r="Q7" s="5">
        <f>INDEX([1]Pitchers!$AJ:$AJ,MATCH(P7,[1]Pitchers!$C:$C,0))*IF(INDEX([1]Pitchers!$Q:$Q,MATCH(P7,[1]Pitchers!$C:$C,0))="R",1/(0.83+(1-INDEX([1]Pitchers!$DD:$DD,MATCH(P7,[1]Pitchers!$C:$C,0)))/8),1)</f>
        <v>4.6175528753854636</v>
      </c>
      <c r="R7" s="4">
        <f>MIN(972-SUM(R2:R6),(INDEX([1]Pitchers!$FJ:$FJ,MATCH(P7,[1]Pitchers!$C:$C,0))))</f>
        <v>134.9664227349794</v>
      </c>
      <c r="S7" s="4">
        <f t="shared" si="2"/>
        <v>8.4837654373663103</v>
      </c>
      <c r="T7" s="8"/>
      <c r="U7" s="5">
        <f t="shared" si="5"/>
        <v>0.82023781485702241</v>
      </c>
    </row>
    <row r="8" spans="1:22" ht="9.75" customHeight="1" x14ac:dyDescent="0.2">
      <c r="A8" s="13" t="s">
        <v>0</v>
      </c>
      <c r="B8" s="13" t="s">
        <v>176</v>
      </c>
      <c r="C8" s="5">
        <f>INDEX([1]Pitchers!$AJ:$AJ,MATCH(B8,[1]Pitchers!$C:$C,0))*IF(INDEX([1]Pitchers!$Q:$Q,MATCH(B8,[1]Pitchers!$C:$C,0))="S",0.83+(1-INDEX([1]Pitchers!$DD:$DD,MATCH(B8,[1]Pitchers!$C:$C,0)))/8,1)</f>
        <v>3.1003253161313618</v>
      </c>
      <c r="D8" s="4">
        <f>IF(INDEX([1]Pitchers!$Q:$Q,MATCH(B8,[1]Pitchers!$C:$C,0))="S",56,INDEX([1]Pitchers!$FJ:$FJ,MATCH(B8,[1]Pitchers!$C:$C,0)))</f>
        <v>56.542625042555557</v>
      </c>
      <c r="E8" s="4">
        <f>IF(C8&gt;5,-0.5*4.25/4*D8/9,(4.2745*4.25/4-C8*4.25/4)*D8/9)*1.8</f>
        <v>14.108070262944693</v>
      </c>
      <c r="G8" s="44">
        <f t="shared" ref="G8:G15" si="6">((4.25)^(((4.25)+(4.25-(4-C8)*4.25/4*1/9))^0.285)/((4.25)^(((4.25)+(4.25-(4-C8)*4.25/4*1/9))^0.285)+(4.25-(4-C8)*4.25/4*1/9)^(((4.25)+(4.25-(4-C8)*4.25/4*1/9))^0.285))-0.5)*D8+((4.2745*4.25/4*1/9+4*4.25/4*(1-1/9))^(((4.2745*4.25/4*1/9+4*4.25/4*(1-1/9))+4.25)^0.285)/((4.2745*4.25/4*1/9+4*4.25/4*(1-1/9))^(((4.2745*4.25/4*1/9+4*4.25/4*(1-1/9))+4.25)^0.285)+4.25^(((4.2745*4.25/4*1/9+4*4.25/4*(1-1/9))+4.25)^0.285))-0.5)*D8+((4.2745-MIN(4.2745,MAX(3.74,C8)))/0.5345*0.0009131+0.0104414*(3.74-MIN(3.74,C8)))*D8</f>
        <v>1.2829885715793137</v>
      </c>
      <c r="H8" s="14" t="s">
        <v>0</v>
      </c>
      <c r="I8" s="14" t="s">
        <v>277</v>
      </c>
      <c r="J8" s="5">
        <f>INDEX([1]Pitchers!$AJ:$AJ,MATCH(I8,[1]Pitchers!$C:$C,0))*IF(INDEX([1]Pitchers!$Q:$Q,MATCH(I8,[1]Pitchers!$C:$C,0))="S",0.83+(1-INDEX([1]Pitchers!$DD:$DD,MATCH(I8,[1]Pitchers!$C:$C,0)))/8,1)</f>
        <v>2.1104684871023642</v>
      </c>
      <c r="K8" s="4">
        <f>IF(INDEX([1]Pitchers!$Q:$Q,MATCH(I8,[1]Pitchers!$C:$C,0))="S",56,INDEX([1]Pitchers!$FJ:$FJ,MATCH(I8,[1]Pitchers!$C:$C,0)))</f>
        <v>59.401951726962963</v>
      </c>
      <c r="L8" s="4">
        <f>IF(J8&gt;5,-0.5*4.25/4*K8/9,(4.2745*4.25/4-J8*4.25/4)*K8/9)*1.8</f>
        <v>27.316385286264047</v>
      </c>
      <c r="N8" s="44">
        <f t="shared" ref="N8:N15" si="7">((4.25)^(((4.25)+(4.25-(4-J8)*4.25/4*1/9))^0.285)/((4.25)^(((4.25)+(4.25-(4-J8)*4.25/4*1/9))^0.285)+(4.25-(4-J8)*4.25/4*1/9)^(((4.25)+(4.25-(4-J8)*4.25/4*1/9))^0.285))-0.5)*K8+((4.2745*4.25/4*1/9+4*4.25/4*(1-1/9))^(((4.2745*4.25/4*1/9+4*4.25/4*(1-1/9))+4.25)^0.285)/((4.2745*4.25/4*1/9+4*4.25/4*(1-1/9))^(((4.2745*4.25/4*1/9+4*4.25/4*(1-1/9))+4.25)^0.285)+4.25^(((4.2745*4.25/4*1/9+4*4.25/4*(1-1/9))+4.25)^0.285))-0.5)*K8+((4.2745-MIN(4.2745,MAX(3.74,J8)))/0.5345*0.0009131+0.0104414*(3.74-MIN(3.74,J8)))*K8</f>
        <v>2.7338866656295204</v>
      </c>
      <c r="O8" s="39" t="s">
        <v>0</v>
      </c>
      <c r="P8" s="39" t="s">
        <v>349</v>
      </c>
      <c r="Q8" s="5">
        <f>INDEX([1]Pitchers!$AJ:$AJ,MATCH(P8,[1]Pitchers!$C:$C,0))*IF(INDEX([1]Pitchers!$Q:$Q,MATCH(P8,[1]Pitchers!$C:$C,0))="S",0.83+(1-INDEX([1]Pitchers!$DD:$DD,MATCH(P8,[1]Pitchers!$C:$C,0)))/8,1)</f>
        <v>2.9414074355870148</v>
      </c>
      <c r="R8" s="4">
        <f>IF(INDEX([1]Pitchers!$Q:$Q,MATCH(P8,[1]Pitchers!$C:$C,0))="S",56,INDEX([1]Pitchers!$FJ:$FJ,MATCH(P8,[1]Pitchers!$C:$C,0)))</f>
        <v>53.313814394814756</v>
      </c>
      <c r="S8" s="4">
        <f>IF(Q8&gt;5,-0.5*4.25/4*R8/9,(4.2745*4.25/4-Q8*4.25/4)*R8/9)*1.8</f>
        <v>15.102853029422073</v>
      </c>
      <c r="T8" s="8"/>
      <c r="U8" s="44">
        <f t="shared" ref="U8:U15" si="8">((4.25)^(((4.25)+(4.25-(4-Q8)*4.25/4*1/9))^0.285)/((4.25)^(((4.25)+(4.25-(4-Q8)*4.25/4*1/9))^0.285)+(4.25-(4-Q8)*4.25/4*1/9)^(((4.25)+(4.25-(4-Q8)*4.25/4*1/9))^0.285))-0.5)*R8+((4.2745*4.25/4*1/9+4*4.25/4*(1-1/9))^(((4.2745*4.25/4*1/9+4*4.25/4*(1-1/9))+4.25)^0.285)/((4.2745*4.25/4*1/9+4*4.25/4*(1-1/9))^(((4.2745*4.25/4*1/9+4*4.25/4*(1-1/9))+4.25)^0.285)+4.25^(((4.2745*4.25/4*1/9+4*4.25/4*(1-1/9))+4.25)^0.285))-0.5)*R8+((4.2745-MIN(4.2745,MAX(3.74,Q8)))/0.5345*0.0009131+0.0104414*(3.74-MIN(3.74,Q8)))*R8</f>
        <v>1.4085598484384865</v>
      </c>
    </row>
    <row r="9" spans="1:22" ht="9.75" customHeight="1" x14ac:dyDescent="0.2">
      <c r="A9" s="13" t="s">
        <v>0</v>
      </c>
      <c r="B9" s="13" t="s">
        <v>322</v>
      </c>
      <c r="C9" s="5">
        <f>INDEX([1]Pitchers!$AJ:$AJ,MATCH(B9,[1]Pitchers!$C:$C,0))*IF(INDEX([1]Pitchers!$Q:$Q,MATCH(B9,[1]Pitchers!$C:$C,0))="S",0.83+(1-INDEX([1]Pitchers!$DD:$DD,MATCH(B9,[1]Pitchers!$C:$C,0)))/8,1)</f>
        <v>2.9966030800377919</v>
      </c>
      <c r="D9" s="4">
        <f>IF(INDEX([1]Pitchers!$Q:$Q,MATCH(B9,[1]Pitchers!$C:$C,0))="S",56,INDEX([1]Pitchers!$FJ:$FJ,MATCH(B9,[1]Pitchers!$C:$C,0)))</f>
        <v>53.901102672812087</v>
      </c>
      <c r="E9" s="4">
        <f>IF(C9&gt;5,-0.5*4.25/4*D9/9,(4.2745*4.25/4-C9*4.25/4)*D9/9)*1.3</f>
        <v>10.571174814223529</v>
      </c>
      <c r="G9" s="44">
        <f t="shared" si="6"/>
        <v>1.354216916932163</v>
      </c>
      <c r="H9" s="14" t="s">
        <v>0</v>
      </c>
      <c r="I9" s="14" t="s">
        <v>295</v>
      </c>
      <c r="J9" s="5">
        <f>INDEX([1]Pitchers!$AJ:$AJ,MATCH(I9,[1]Pitchers!$C:$C,0))*IF(INDEX([1]Pitchers!$Q:$Q,MATCH(I9,[1]Pitchers!$C:$C,0))="S",0.83+(1-INDEX([1]Pitchers!$DD:$DD,MATCH(I9,[1]Pitchers!$C:$C,0)))/8,1)</f>
        <v>2.9262031655345213</v>
      </c>
      <c r="K9" s="4">
        <f>IF(INDEX([1]Pitchers!$Q:$Q,MATCH(I9,[1]Pitchers!$C:$C,0))="S",56,INDEX([1]Pitchers!$FJ:$FJ,MATCH(I9,[1]Pitchers!$C:$C,0)))</f>
        <v>59.335975252555556</v>
      </c>
      <c r="L9" s="4">
        <f>IF(J9&gt;5,-0.5*4.25/4*K9/9,(4.2745*4.25/4-J9*4.25/4)*K9/9)*1.3</f>
        <v>12.278162625173834</v>
      </c>
      <c r="N9" s="44">
        <f t="shared" si="7"/>
        <v>1.5888581386937555</v>
      </c>
      <c r="O9" s="39" t="s">
        <v>0</v>
      </c>
      <c r="P9" s="39" t="s">
        <v>952</v>
      </c>
      <c r="Q9" s="5">
        <f>INDEX([1]Pitchers!$AJ:$AJ,MATCH(P9,[1]Pitchers!$C:$C,0))*IF(INDEX([1]Pitchers!$Q:$Q,MATCH(P9,[1]Pitchers!$C:$C,0))="S",0.83+(1-INDEX([1]Pitchers!$DD:$DD,MATCH(P9,[1]Pitchers!$C:$C,0)))/8,1)</f>
        <v>4.1472471616832296</v>
      </c>
      <c r="R9" s="4">
        <f>IF(INDEX([1]Pitchers!$Q:$Q,MATCH(P9,[1]Pitchers!$C:$C,0))="S",56,INDEX([1]Pitchers!$FJ:$FJ,MATCH(P9,[1]Pitchers!$C:$C,0)))</f>
        <v>50.291797938148157</v>
      </c>
      <c r="S9" s="4">
        <f>IF(Q9&gt;5,-0.5*4.25/4*R9/9,(4.2745*4.25/4-Q9*4.25/4)*R9/9)*1.3</f>
        <v>0.98218754236243977</v>
      </c>
      <c r="T9" s="8"/>
      <c r="U9" s="44">
        <f t="shared" si="8"/>
        <v>9.2377395853417546E-2</v>
      </c>
    </row>
    <row r="10" spans="1:22" ht="9.75" customHeight="1" x14ac:dyDescent="0.2">
      <c r="A10" s="13" t="s">
        <v>0</v>
      </c>
      <c r="B10" s="13" t="s">
        <v>568</v>
      </c>
      <c r="C10" s="5">
        <f>INDEX([1]Pitchers!$AJ:$AJ,MATCH(B10,[1]Pitchers!$C:$C,0))*IF(INDEX([1]Pitchers!$Q:$Q,MATCH(B10,[1]Pitchers!$C:$C,0))="S",0.83+(1-INDEX([1]Pitchers!$DD:$DD,MATCH(B10,[1]Pitchers!$C:$C,0)))/8,1)</f>
        <v>3.4505535697492302</v>
      </c>
      <c r="D10" s="4">
        <f>IF(INDEX([1]Pitchers!$Q:$Q,MATCH(B10,[1]Pitchers!$C:$C,0))="S",56,INDEX([1]Pitchers!$FJ:$FJ,MATCH(B10,[1]Pitchers!$C:$C,0)))</f>
        <v>45.102632955333334</v>
      </c>
      <c r="E10" s="4">
        <f>IF(C10&gt;5,-0.5*4.25/4*D10/9,(4.2745*4.25/4-C10*4.25/4)*D10/9)*1.1</f>
        <v>4.8259185342024828</v>
      </c>
      <c r="G10" s="44">
        <f t="shared" si="6"/>
        <v>0.65370889560396073</v>
      </c>
      <c r="H10" s="14" t="s">
        <v>0</v>
      </c>
      <c r="I10" s="14" t="s">
        <v>269</v>
      </c>
      <c r="J10" s="5">
        <f>INDEX([1]Pitchers!$AJ:$AJ,MATCH(I10,[1]Pitchers!$C:$C,0))*IF(INDEX([1]Pitchers!$Q:$Q,MATCH(I10,[1]Pitchers!$C:$C,0))="S",0.83+(1-INDEX([1]Pitchers!$DD:$DD,MATCH(I10,[1]Pitchers!$C:$C,0)))/8,1)</f>
        <v>3.2833798333854576</v>
      </c>
      <c r="K10" s="4">
        <f>IF(INDEX([1]Pitchers!$Q:$Q,MATCH(I10,[1]Pitchers!$C:$C,0))="S",56,INDEX([1]Pitchers!$FJ:$FJ,MATCH(I10,[1]Pitchers!$C:$C,0)))</f>
        <v>57.808592592592589</v>
      </c>
      <c r="L10" s="4">
        <f>IF(J10&gt;5,-0.5*4.25/4*K10/9,(4.2745*4.25/4-J10*4.25/4)*K10/9)*1.1</f>
        <v>7.4404263746089718</v>
      </c>
      <c r="N10" s="44">
        <f t="shared" si="7"/>
        <v>1.0638247190333479</v>
      </c>
      <c r="O10" s="39" t="s">
        <v>0</v>
      </c>
      <c r="P10" s="39" t="s">
        <v>492</v>
      </c>
      <c r="Q10" s="5">
        <f>INDEX([1]Pitchers!$AJ:$AJ,MATCH(P10,[1]Pitchers!$C:$C,0))*IF(INDEX([1]Pitchers!$Q:$Q,MATCH(P10,[1]Pitchers!$C:$C,0))="S",0.83+(1-INDEX([1]Pitchers!$DD:$DD,MATCH(P10,[1]Pitchers!$C:$C,0)))/8,1)</f>
        <v>3.5685750310687223</v>
      </c>
      <c r="R10" s="4">
        <f>IF(INDEX([1]Pitchers!$Q:$Q,MATCH(P10,[1]Pitchers!$C:$C,0))="S",56,INDEX([1]Pitchers!$FJ:$FJ,MATCH(P10,[1]Pitchers!$C:$C,0)))</f>
        <v>50.048482913333267</v>
      </c>
      <c r="S10" s="4">
        <f>IF(Q10&gt;5,-0.5*4.25/4*R10/9,(4.2745*4.25/4-Q10*4.25/4)*R10/9)*1.1</f>
        <v>4.5880545766923557</v>
      </c>
      <c r="T10" s="8"/>
      <c r="U10" s="44">
        <f t="shared" si="8"/>
        <v>0.58749732786910025</v>
      </c>
    </row>
    <row r="11" spans="1:22" ht="9.75" customHeight="1" x14ac:dyDescent="0.2">
      <c r="A11" s="13" t="s">
        <v>0</v>
      </c>
      <c r="B11" s="13" t="s">
        <v>601</v>
      </c>
      <c r="C11" s="5">
        <f>INDEX([1]Pitchers!$AJ:$AJ,MATCH(B11,[1]Pitchers!$C:$C,0))*IF(INDEX([1]Pitchers!$Q:$Q,MATCH(B11,[1]Pitchers!$C:$C,0))="S",0.83+(1-INDEX([1]Pitchers!$DD:$DD,MATCH(B11,[1]Pitchers!$C:$C,0)))/8,1)</f>
        <v>3.9351067666565167</v>
      </c>
      <c r="D11" s="4">
        <f>IF(INDEX([1]Pitchers!$Q:$Q,MATCH(B11,[1]Pitchers!$C:$C,0))="S",56,INDEX([1]Pitchers!$FJ:$FJ,MATCH(B11,[1]Pitchers!$C:$C,0)))</f>
        <v>57.108160227740747</v>
      </c>
      <c r="E11" s="4">
        <f>IF(C11&gt;5,-0.5*4.25/4*D11/9,(4.2745*4.25/4-C11*4.25/4)*D11/9)*1</f>
        <v>2.2881673163183427</v>
      </c>
      <c r="G11" s="44">
        <f t="shared" si="6"/>
        <v>0.28029328914920637</v>
      </c>
      <c r="H11" s="14" t="s">
        <v>0</v>
      </c>
      <c r="I11" s="14" t="s">
        <v>278</v>
      </c>
      <c r="J11" s="5">
        <f>INDEX([1]Pitchers!$AJ:$AJ,MATCH(I11,[1]Pitchers!$C:$C,0))*IF(INDEX([1]Pitchers!$Q:$Q,MATCH(I11,[1]Pitchers!$C:$C,0))="S",0.83+(1-INDEX([1]Pitchers!$DD:$DD,MATCH(I11,[1]Pitchers!$C:$C,0)))/8,1)</f>
        <v>3.6273494851371622</v>
      </c>
      <c r="K11" s="4">
        <f>IF(INDEX([1]Pitchers!$Q:$Q,MATCH(I11,[1]Pitchers!$C:$C,0))="S",56,INDEX([1]Pitchers!$FJ:$FJ,MATCH(I11,[1]Pitchers!$C:$C,0)))</f>
        <v>49.657146274274062</v>
      </c>
      <c r="L11" s="4">
        <f>IF(J11&gt;5,-0.5*4.25/4*K11/9,(4.2745*4.25/4-J11*4.25/4)*K11/9)*1</f>
        <v>3.7937917515713</v>
      </c>
      <c r="N11" s="44">
        <f t="shared" si="7"/>
        <v>0.51483388335079416</v>
      </c>
      <c r="O11" s="39" t="s">
        <v>0</v>
      </c>
      <c r="P11" s="39" t="s">
        <v>582</v>
      </c>
      <c r="Q11" s="5">
        <f>INDEX([1]Pitchers!$AJ:$AJ,MATCH(P11,[1]Pitchers!$C:$C,0))*IF(INDEX([1]Pitchers!$Q:$Q,MATCH(P11,[1]Pitchers!$C:$C,0))="S",0.83+(1-INDEX([1]Pitchers!$DD:$DD,MATCH(P11,[1]Pitchers!$C:$C,0)))/8,1)</f>
        <v>3.8106383147709755</v>
      </c>
      <c r="R11" s="4">
        <f>IF(INDEX([1]Pitchers!$Q:$Q,MATCH(P11,[1]Pitchers!$C:$C,0))="S",56,INDEX([1]Pitchers!$FJ:$FJ,MATCH(P11,[1]Pitchers!$C:$C,0)))</f>
        <v>52.657537440509522</v>
      </c>
      <c r="S11" s="4">
        <f>IF(Q11&gt;5,-0.5*4.25/4*R11/9,(4.2745*4.25/4-Q11*4.25/4)*R11/9)*1</f>
        <v>2.8836030484153383</v>
      </c>
      <c r="T11" s="8"/>
      <c r="U11" s="44">
        <f t="shared" si="8"/>
        <v>0.35361814968417643</v>
      </c>
    </row>
    <row r="12" spans="1:22" ht="9.75" customHeight="1" x14ac:dyDescent="0.2">
      <c r="A12" s="13" t="s">
        <v>0</v>
      </c>
      <c r="B12" s="13" t="s">
        <v>1017</v>
      </c>
      <c r="C12" s="5">
        <f>INDEX([1]Pitchers!$AJ:$AJ,MATCH(B12,[1]Pitchers!$C:$C,0))*IF(INDEX([1]Pitchers!$Q:$Q,MATCH(B12,[1]Pitchers!$C:$C,0))="S",0.83+(1-INDEX([1]Pitchers!$DD:$DD,MATCH(B12,[1]Pitchers!$C:$C,0)))/8,1)</f>
        <v>4.0361048153391925</v>
      </c>
      <c r="D12" s="4">
        <f>IF(INDEX([1]Pitchers!$Q:$Q,MATCH(B12,[1]Pitchers!$C:$C,0))="S",56,INDEX([1]Pitchers!$FJ:$FJ,MATCH(B12,[1]Pitchers!$C:$C,0)))</f>
        <v>46.182440053034654</v>
      </c>
      <c r="E12" s="4">
        <f>IF(C12&gt;5,-0.5*4.25/4*D12/9,(4.2745*4.25/4-C12*4.25/4)*D12/9)*0.9</f>
        <v>1.1697775782313</v>
      </c>
      <c r="G12" s="44">
        <f t="shared" si="6"/>
        <v>0.15907439363698839</v>
      </c>
      <c r="H12" s="14" t="s">
        <v>0</v>
      </c>
      <c r="I12" s="14" t="s">
        <v>386</v>
      </c>
      <c r="J12" s="5">
        <f>INDEX([1]Pitchers!$AJ:$AJ,MATCH(I12,[1]Pitchers!$C:$C,0))*IF(INDEX([1]Pitchers!$Q:$Q,MATCH(I12,[1]Pitchers!$C:$C,0))="S",0.83+(1-INDEX([1]Pitchers!$DD:$DD,MATCH(I12,[1]Pitchers!$C:$C,0)))/8,1)</f>
        <v>3.561404101749567</v>
      </c>
      <c r="K12" s="4">
        <f>IF(INDEX([1]Pitchers!$Q:$Q,MATCH(I12,[1]Pitchers!$C:$C,0))="S",56,INDEX([1]Pitchers!$FJ:$FJ,MATCH(I12,[1]Pitchers!$C:$C,0)))</f>
        <v>55.686187980474088</v>
      </c>
      <c r="L12" s="4">
        <f>IF(J12&gt;5,-0.5*4.25/4*K12/9,(4.2745*4.25/4-J12*4.25/4)*K12/9)*0.9</f>
        <v>4.2191441752958552</v>
      </c>
      <c r="N12" s="44">
        <f t="shared" si="7"/>
        <v>0.6629925791607284</v>
      </c>
      <c r="O12" s="39" t="s">
        <v>0</v>
      </c>
      <c r="P12" s="39" t="s">
        <v>750</v>
      </c>
      <c r="Q12" s="5">
        <f>INDEX([1]Pitchers!$AJ:$AJ,MATCH(P12,[1]Pitchers!$C:$C,0))*IF(INDEX([1]Pitchers!$Q:$Q,MATCH(P12,[1]Pitchers!$C:$C,0))="S",0.83+(1-INDEX([1]Pitchers!$DD:$DD,MATCH(P12,[1]Pitchers!$C:$C,0)))/8,1)</f>
        <v>3.718787857425744</v>
      </c>
      <c r="R12" s="4">
        <f>IF(INDEX([1]Pitchers!$Q:$Q,MATCH(P12,[1]Pitchers!$C:$C,0))="S",56,INDEX([1]Pitchers!$FJ:$FJ,MATCH(P12,[1]Pitchers!$C:$C,0)))</f>
        <v>56</v>
      </c>
      <c r="S12" s="4">
        <f>IF(Q12&gt;5,-0.5*4.25/4*R12/9,(4.2745*4.25/4-Q12*4.25/4)*R12/9)*0.9</f>
        <v>3.3064872483168224</v>
      </c>
      <c r="T12" s="8"/>
      <c r="U12" s="44">
        <f t="shared" si="8"/>
        <v>0.46126602524316296</v>
      </c>
    </row>
    <row r="13" spans="1:22" ht="9.75" customHeight="1" x14ac:dyDescent="0.2">
      <c r="A13" s="13" t="s">
        <v>0</v>
      </c>
      <c r="B13" s="13" t="s">
        <v>1088</v>
      </c>
      <c r="C13" s="5">
        <f>INDEX([1]Pitchers!$AJ:$AJ,MATCH(B13,[1]Pitchers!$C:$C,0))*IF(INDEX([1]Pitchers!$Q:$Q,MATCH(B13,[1]Pitchers!$C:$C,0))="S",0.83+(1-INDEX([1]Pitchers!$DD:$DD,MATCH(B13,[1]Pitchers!$C:$C,0)))/8,1)</f>
        <v>3.7929493565038848</v>
      </c>
      <c r="D13" s="4">
        <f>IF(INDEX([1]Pitchers!$Q:$Q,MATCH(B13,[1]Pitchers!$C:$C,0))="S",56,INDEX([1]Pitchers!$FJ:$FJ,MATCH(B13,[1]Pitchers!$C:$C,0)))</f>
        <v>51.01094420496667</v>
      </c>
      <c r="E13" s="4">
        <f>IF(C13&gt;5,-0.5*4.25/4*D13/9,(4.2745*4.25/4-C13*4.25/4)*D13/9)*0.8</f>
        <v>2.3199666729065775</v>
      </c>
      <c r="G13" s="44">
        <f t="shared" si="6"/>
        <v>0.35567892962248915</v>
      </c>
      <c r="H13" s="14" t="s">
        <v>0</v>
      </c>
      <c r="I13" s="14" t="s">
        <v>713</v>
      </c>
      <c r="J13" s="5">
        <f>INDEX([1]Pitchers!$AJ:$AJ,MATCH(I13,[1]Pitchers!$C:$C,0))*IF(INDEX([1]Pitchers!$Q:$Q,MATCH(I13,[1]Pitchers!$C:$C,0))="S",0.83+(1-INDEX([1]Pitchers!$DD:$DD,MATCH(I13,[1]Pitchers!$C:$C,0)))/8,1)</f>
        <v>3.6625047085970333</v>
      </c>
      <c r="K13" s="4">
        <f>IF(INDEX([1]Pitchers!$Q:$Q,MATCH(I13,[1]Pitchers!$C:$C,0))="S",56,INDEX([1]Pitchers!$FJ:$FJ,MATCH(I13,[1]Pitchers!$C:$C,0)))</f>
        <v>48.314175283994182</v>
      </c>
      <c r="L13" s="4">
        <f>IF(J13&gt;5,-0.5*4.25/4*K13/9,(4.2745*4.25/4-J13*4.25/4)*K13/9)*0.8</f>
        <v>2.7925378460609696</v>
      </c>
      <c r="N13" s="44">
        <f t="shared" si="7"/>
        <v>0.46131649289150983</v>
      </c>
      <c r="O13" s="39" t="s">
        <v>0</v>
      </c>
      <c r="P13" s="39" t="s">
        <v>592</v>
      </c>
      <c r="Q13" s="5">
        <f>INDEX([1]Pitchers!$AJ:$AJ,MATCH(P13,[1]Pitchers!$C:$C,0))*IF(INDEX([1]Pitchers!$Q:$Q,MATCH(P13,[1]Pitchers!$C:$C,0))="S",0.83+(1-INDEX([1]Pitchers!$DD:$DD,MATCH(P13,[1]Pitchers!$C:$C,0)))/8,1)</f>
        <v>3.5250900002881949</v>
      </c>
      <c r="R13" s="4">
        <f>IF(INDEX([1]Pitchers!$Q:$Q,MATCH(P13,[1]Pitchers!$C:$C,0))="S",56,INDEX([1]Pitchers!$FJ:$FJ,MATCH(P13,[1]Pitchers!$C:$C,0)))</f>
        <v>56</v>
      </c>
      <c r="S13" s="4">
        <f>IF(Q13&gt;5,-0.5*4.25/4*R13/9,(4.2745*4.25/4-Q13*4.25/4)*R13/9)*0.8</f>
        <v>3.963546220697991</v>
      </c>
      <c r="T13" s="8"/>
      <c r="U13" s="44">
        <f t="shared" si="8"/>
        <v>0.71418620987690018</v>
      </c>
    </row>
    <row r="14" spans="1:22" ht="9.75" customHeight="1" x14ac:dyDescent="0.2">
      <c r="A14" s="13" t="s">
        <v>0</v>
      </c>
      <c r="B14" s="13" t="s">
        <v>203</v>
      </c>
      <c r="C14" s="5">
        <f>INDEX([1]Pitchers!$AJ:$AJ,MATCH(B14,[1]Pitchers!$C:$C,0))*IF(INDEX([1]Pitchers!$Q:$Q,MATCH(B14,[1]Pitchers!$C:$C,0))="S",0.83+(1-INDEX([1]Pitchers!$DD:$DD,MATCH(B14,[1]Pitchers!$C:$C,0)))/8,1)</f>
        <v>4.0928322011904346</v>
      </c>
      <c r="D14" s="4">
        <f>IF(INDEX([1]Pitchers!$Q:$Q,MATCH(B14,[1]Pitchers!$C:$C,0))="S",56,INDEX([1]Pitchers!$FJ:$FJ,MATCH(B14,[1]Pitchers!$C:$C,0)))</f>
        <v>48.688071844222229</v>
      </c>
      <c r="E14" s="4">
        <f>IF(C14&gt;5,-0.5*4.25/4*D14/9,(4.2745*4.25/4-C14*4.25/4)*D14/9)*0.6</f>
        <v>0.62652471784904651</v>
      </c>
      <c r="G14" s="44">
        <f t="shared" si="6"/>
        <v>0.12773493788432272</v>
      </c>
      <c r="H14" s="14" t="s">
        <v>0</v>
      </c>
      <c r="I14" s="14" t="s">
        <v>1031</v>
      </c>
      <c r="J14" s="5">
        <f>INDEX([1]Pitchers!$AJ:$AJ,MATCH(I14,[1]Pitchers!$C:$C,0))*IF(INDEX([1]Pitchers!$Q:$Q,MATCH(I14,[1]Pitchers!$C:$C,0))="S",0.83+(1-INDEX([1]Pitchers!$DD:$DD,MATCH(I14,[1]Pitchers!$C:$C,0)))/8,1)</f>
        <v>3.6635474912381776</v>
      </c>
      <c r="K14" s="4">
        <f>IF(INDEX([1]Pitchers!$Q:$Q,MATCH(I14,[1]Pitchers!$C:$C,0))="S",56,INDEX([1]Pitchers!$FJ:$FJ,MATCH(I14,[1]Pitchers!$C:$C,0)))</f>
        <v>49.689616011622221</v>
      </c>
      <c r="L14" s="4">
        <f>IF(J14&gt;5,-0.5*4.25/4*K14/9,(4.2745*4.25/4-J14*4.25/4)*K14/9)*0.6</f>
        <v>2.150358018954615</v>
      </c>
      <c r="N14" s="44">
        <f t="shared" si="7"/>
        <v>0.47324192616562677</v>
      </c>
      <c r="O14" s="39" t="s">
        <v>0</v>
      </c>
      <c r="P14" s="39" t="s">
        <v>1198</v>
      </c>
      <c r="Q14" s="5">
        <f>INDEX([1]Pitchers!$AJ:$AJ,MATCH(P14,[1]Pitchers!$C:$C,0))*IF(INDEX([1]Pitchers!$Q:$Q,MATCH(P14,[1]Pitchers!$C:$C,0))="S",0.83+(1-INDEX([1]Pitchers!$DD:$DD,MATCH(P14,[1]Pitchers!$C:$C,0)))/8,1)</f>
        <v>3.6824808486038978</v>
      </c>
      <c r="R14" s="4">
        <f>IF(INDEX([1]Pitchers!$Q:$Q,MATCH(P14,[1]Pitchers!$C:$C,0))="S",56,INDEX([1]Pitchers!$FJ:$FJ,MATCH(P14,[1]Pitchers!$C:$C,0)))</f>
        <v>48.087320245481422</v>
      </c>
      <c r="S14" s="4">
        <f>IF(Q14&gt;5,-0.5*4.25/4*R14/9,(4.2745*4.25/4-Q14*4.25/4)*R14/9)*0.6</f>
        <v>2.0165268621621784</v>
      </c>
      <c r="T14" s="8"/>
      <c r="U14" s="44">
        <f t="shared" si="8"/>
        <v>0.43676451063542943</v>
      </c>
    </row>
    <row r="15" spans="1:22" ht="9.75" customHeight="1" x14ac:dyDescent="0.2">
      <c r="A15" s="13" t="s">
        <v>0</v>
      </c>
      <c r="B15" s="13" t="s">
        <v>1151</v>
      </c>
      <c r="C15" s="5">
        <f>INDEX([1]Pitchers!$AJ:$AJ,MATCH(B15,[1]Pitchers!$C:$C,0))*IF(INDEX([1]Pitchers!$Q:$Q,MATCH(B15,[1]Pitchers!$C:$C,0))="S",0.83+(1-INDEX([1]Pitchers!$DD:$DD,MATCH(B15,[1]Pitchers!$C:$C,0)))/8,1)</f>
        <v>4.1940625484451459</v>
      </c>
      <c r="D15" s="4">
        <f>MIN(1458-SUM(D2:D14),IF(INDEX([1]Pitchers!$Q:$Q,MATCH(B15,[1]Pitchers!$C:$C,0))="S",56,INDEX([1]Pitchers!$FJ:$FJ,MATCH(B15,[1]Pitchers!$C:$C,0))))</f>
        <v>56</v>
      </c>
      <c r="E15" s="4">
        <f>IF(C15&gt;5,-0.5*4.25/4*D15/9,(4.2745*4.25/4-C15*4.25/4)*D15/9)*0.5</f>
        <v>0.26589046486187862</v>
      </c>
      <c r="G15" s="44">
        <f t="shared" si="6"/>
        <v>6.499324649880496E-2</v>
      </c>
      <c r="H15" s="14" t="s">
        <v>0</v>
      </c>
      <c r="I15" s="14" t="s">
        <v>731</v>
      </c>
      <c r="J15" s="5">
        <f>INDEX([1]Pitchers!$AJ:$AJ,MATCH(I15,[1]Pitchers!$C:$C,0))*IF(INDEX([1]Pitchers!$Q:$Q,MATCH(I15,[1]Pitchers!$C:$C,0))="S",0.83+(1-INDEX([1]Pitchers!$DD:$DD,MATCH(I15,[1]Pitchers!$C:$C,0)))/8,1)</f>
        <v>3.6556145482008802</v>
      </c>
      <c r="K15" s="4">
        <f>MIN(1458-SUM(K2:K14),IF(INDEX([1]Pitchers!$Q:$Q,MATCH(I15,[1]Pitchers!$C:$C,0))="S",56,INDEX([1]Pitchers!$FJ:$FJ,MATCH(I15,[1]Pitchers!$C:$C,0))))</f>
        <v>56.112950505111108</v>
      </c>
      <c r="L15" s="4">
        <f>IF(J15&gt;5,-0.5*4.25/4*K15/9,(4.2745*4.25/4-J15*4.25/4)*K15/9)*0.5</f>
        <v>2.0498864872476901</v>
      </c>
      <c r="N15" s="44">
        <f t="shared" si="7"/>
        <v>0.54479257508364132</v>
      </c>
      <c r="O15" s="39" t="s">
        <v>0</v>
      </c>
      <c r="P15" s="39" t="s">
        <v>742</v>
      </c>
      <c r="Q15" s="5">
        <f>INDEX([1]Pitchers!$AJ:$AJ,MATCH(P15,[1]Pitchers!$C:$C,0))*IF(INDEX([1]Pitchers!$Q:$Q,MATCH(P15,[1]Pitchers!$C:$C,0))="S",0.83+(1-INDEX([1]Pitchers!$DD:$DD,MATCH(P15,[1]Pitchers!$C:$C,0)))/8,1)</f>
        <v>3.8315439314888011</v>
      </c>
      <c r="R15" s="4">
        <f>MIN(1458-SUM(R2:R14),IF(INDEX([1]Pitchers!$Q:$Q,MATCH(P15,[1]Pitchers!$C:$C,0))="S",56,INDEX([1]Pitchers!$FJ:$FJ,MATCH(P15,[1]Pitchers!$C:$C,0))))</f>
        <v>59.038337535245248</v>
      </c>
      <c r="S15" s="4">
        <f>IF(Q15&gt;5,-0.5*4.25/4*R15/9,(4.2745*4.25/4-Q15*4.25/4)*R15/9)*0.5</f>
        <v>1.5436584307737475</v>
      </c>
      <c r="T15" s="8"/>
      <c r="U15" s="44">
        <f t="shared" si="8"/>
        <v>0.37853034815455899</v>
      </c>
    </row>
    <row r="16" spans="1:22" ht="9.75" customHeight="1" x14ac:dyDescent="0.2">
      <c r="A16" s="13" t="s">
        <v>1</v>
      </c>
      <c r="B16" s="13" t="s">
        <v>935</v>
      </c>
      <c r="C16" s="6">
        <f>INDEX([1]Hitters!$AF:$AF,MATCH(B16,[1]Hitters!$C:$C,0))</f>
        <v>0.24937427031350939</v>
      </c>
      <c r="D16" s="4">
        <f>INDEX([1]Hitters!$ER:$ER,MATCH(B16,[1]Hitters!$C:$C,0))</f>
        <v>368.77440000000001</v>
      </c>
      <c r="E16" s="4">
        <f t="shared" ref="E16:E29" si="9">(C16-0.23)*D16</f>
        <v>7.1447349103022351</v>
      </c>
      <c r="F16" s="19">
        <f>IF(A16="DH",-16,IF(A16="C",INDEX([1]Hitters!$AZ:$AZ,MATCH(B16,[1]Hitters!$C:$C,0)),IF(A16="1B",INDEX([1]Hitters!$AW:$AW,MATCH(B16,[1]Hitters!$C:$C,0)),IF(RIGHT(A16,1)="F",INDEX([1]Hitters!$AY:$AY,MATCH(B16,[1]Hitters!$C:$C,0)),INDEX([1]Hitters!$AX:$AX,MATCH(B16,[1]Hitters!$C:$C,0))))))*D16/600</f>
        <v>1.0162659826499857E-2</v>
      </c>
      <c r="G16" s="44">
        <f>(((4.25+(C16-0.263)*4.2)^(((4.25+(C16-0.263)*4.2)+(4.25-F16*4.2/D16))^0.285))/((4.25+(C16-0.263)*4.2)^(((4.25+(C16-0.263)*4.2)+(4.25-F16*4.2/D16))^0.285)+(4.25-F16*4.2/D16)^(((4.25+(C16-0.263)*4.2)+(4.25-F16*4.2/D16))^0.285))-0.5)*D16/4.2-(((4.25+(0.23-0.263)*4.2)^(((4.25+(0.23-0.263)*4.2)+4.25)^0.285))/((4.25+(0.23-0.263)*4.2)^(((4.25+(0.23-0.263)*4.2)+4.25)^0.285)+4.25^(((4.25+(0.23-0.263)*4.2)+4.25)^0.285))-0.5)*D16/4.2</f>
        <v>0.78720660660268493</v>
      </c>
      <c r="H16" s="14" t="s">
        <v>1</v>
      </c>
      <c r="I16" s="14" t="s">
        <v>1150</v>
      </c>
      <c r="J16" s="6">
        <f>INDEX([1]Hitters!$AF:$AF,MATCH(I16,[1]Hitters!$C:$C,0))</f>
        <v>0.24265022157328101</v>
      </c>
      <c r="K16" s="4">
        <f>INDEX([1]Hitters!$ER:$ER,MATCH(I16,[1]Hitters!$C:$C,0))</f>
        <v>390.53919999999999</v>
      </c>
      <c r="L16" s="4">
        <f t="shared" ref="L16:L29" si="10">(J16-0.23)*K16</f>
        <v>4.9404074130519016</v>
      </c>
      <c r="M16" s="19">
        <f>IF(H16="DH",-16,IF(H16="C",INDEX([1]Hitters!$AZ:$AZ,MATCH(I16,[1]Hitters!$C:$C,0)),IF(H16="1B",INDEX([1]Hitters!$AW:$AW,MATCH(I16,[1]Hitters!$C:$C,0)),IF(RIGHT(H16,1)="F",INDEX([1]Hitters!$AY:$AY,MATCH(I16,[1]Hitters!$C:$C,0)),INDEX([1]Hitters!$AX:$AX,MATCH(I16,[1]Hitters!$C:$C,0))))))*K16/600</f>
        <v>10.348534309868667</v>
      </c>
      <c r="N16" s="44">
        <f>(((4.25+(J16-0.263)*4.2)^(((4.25+(J16-0.263)*4.2)+(4.25-M16*4.2/K16))^0.285))/((4.25+(J16-0.263)*4.2)^(((4.25+(J16-0.263)*4.2)+(4.25-M16*4.2/K16))^0.285)+(4.25-M16*4.2/K16)^(((4.25+(J16-0.263)*4.2)+(4.25-M16*4.2/K16))^0.285))-0.5)*K16/4.2-(((4.25+(0.23-0.263)*4.2)^(((4.25+(0.23-0.263)*4.2)+4.25)^0.285))/((4.25+(0.23-0.263)*4.2)^(((4.25+(0.23-0.263)*4.2)+4.25)^0.285)+4.25^(((4.25+(0.23-0.263)*4.2)+4.25)^0.285))-0.5)*K16/4.2</f>
        <v>1.6756359062990411</v>
      </c>
      <c r="O16" s="39" t="s">
        <v>1</v>
      </c>
      <c r="P16" s="39" t="s">
        <v>591</v>
      </c>
      <c r="Q16" s="6">
        <f>INDEX([1]Hitters!$AF:$AF,MATCH(P16,[1]Hitters!$C:$C,0))</f>
        <v>0.23685343565043648</v>
      </c>
      <c r="R16" s="4">
        <f>INDEX([1]Hitters!$ER:$ER,MATCH(P16,[1]Hitters!$C:$C,0))</f>
        <v>395.80444444444447</v>
      </c>
      <c r="S16" s="4">
        <f t="shared" ref="S16:S29" si="11">(Q16-0.23)*R16</f>
        <v>2.7126202901567584</v>
      </c>
      <c r="T16" s="19">
        <f>IF(O16="DH",-16,IF(O16="C",INDEX([1]Hitters!$AZ:$AZ,MATCH(P16,[1]Hitters!$C:$C,0)),IF(O16="1B",INDEX([1]Hitters!$AW:$AW,MATCH(P16,[1]Hitters!$C:$C,0)),IF(RIGHT(O16,1)="F",INDEX([1]Hitters!$AY:$AY,MATCH(P16,[1]Hitters!$C:$C,0)),INDEX([1]Hitters!$AX:$AX,MATCH(P16,[1]Hitters!$C:$C,0))))))*R16/600</f>
        <v>7.416558606074398</v>
      </c>
      <c r="U16" s="44">
        <f>(((4.25+(Q16-0.263)*4.2)^(((4.25+(Q16-0.263)*4.2)+(4.25-T16*4.2/R16))^0.285))/((4.25+(Q16-0.263)*4.2)^(((4.25+(Q16-0.263)*4.2)+(4.25-T16*4.2/R16))^0.285)+(4.25-T16*4.2/R16)^(((4.25+(Q16-0.263)*4.2)+(4.25-T16*4.2/R16))^0.285))-0.5)*R16/4.2-(((4.25+(0.23-0.263)*4.2)^(((4.25+(0.23-0.263)*4.2)+4.25)^0.285))/((4.25+(0.23-0.263)*4.2)^(((4.25+(0.23-0.263)*4.2)+4.25)^0.285)+4.25^(((4.25+(0.23-0.263)*4.2)+4.25)^0.285))-0.5)*R16/4.2</f>
        <v>1.1077849647095639</v>
      </c>
      <c r="V16" s="4"/>
    </row>
    <row r="17" spans="1:22" ht="9.75" customHeight="1" x14ac:dyDescent="0.2">
      <c r="A17" s="13" t="s">
        <v>2</v>
      </c>
      <c r="B17" s="13" t="s">
        <v>505</v>
      </c>
      <c r="C17" s="6">
        <f>INDEX([1]Hitters!$AF:$AF,MATCH(B17,[1]Hitters!$C:$C,0))</f>
        <v>0.28797634401089761</v>
      </c>
      <c r="D17" s="4">
        <f>INDEX([1]Hitters!$ER:$ER,MATCH(B17,[1]Hitters!$C:$C,0))</f>
        <v>615.5063703703704</v>
      </c>
      <c r="E17" s="4">
        <f t="shared" si="9"/>
        <v>35.684809069491543</v>
      </c>
      <c r="F17" s="19">
        <f>IF(A17="DH",-16,IF(A17="C",INDEX([1]Hitters!$AZ:$AZ,MATCH(B17,[1]Hitters!$C:$C,0)),IF(A17="1B",INDEX([1]Hitters!$AW:$AW,MATCH(B17,[1]Hitters!$C:$C,0)),IF(RIGHT(A17,1)="F",INDEX([1]Hitters!$AY:$AY,MATCH(B17,[1]Hitters!$C:$C,0)),INDEX([1]Hitters!$AX:$AX,MATCH(B17,[1]Hitters!$C:$C,0))))))*D17/600</f>
        <v>-16.257789974656994</v>
      </c>
      <c r="G17" s="44">
        <f t="shared" ref="G17:G29" si="12">(((4.25+(C17-0.263)*4.2)^(((4.25+(C17-0.263)*4.2)+(4.25-F17*4.2/D17))^0.285))/((4.25+(C17-0.263)*4.2)^(((4.25+(C17-0.263)*4.2)+(4.25-F17*4.2/D17))^0.285)+(4.25-F17*4.2/D17)^(((4.25+(C17-0.263)*4.2)+(4.25-F17*4.2/D17))^0.285))-0.5)*D17/4.2-(((4.25+(0.23-0.263)*4.2)^(((4.25+(0.23-0.263)*4.2)+4.25)^0.285))/((4.25+(0.23-0.263)*4.2)^(((4.25+(0.23-0.263)*4.2)+4.25)^0.285)+4.25^(((4.25+(0.23-0.263)*4.2)+4.25)^0.285))-0.5)*D17/4.2</f>
        <v>2.1302322203489044</v>
      </c>
      <c r="H17" s="14" t="s">
        <v>2</v>
      </c>
      <c r="I17" s="14" t="s">
        <v>981</v>
      </c>
      <c r="J17" s="6">
        <f>INDEX([1]Hitters!$AF:$AF,MATCH(I17,[1]Hitters!$C:$C,0))</f>
        <v>0.27830830751209651</v>
      </c>
      <c r="K17" s="4">
        <f>INDEX([1]Hitters!$ER:$ER,MATCH(I17,[1]Hitters!$C:$C,0))</f>
        <v>517.73777777777775</v>
      </c>
      <c r="L17" s="4">
        <f t="shared" si="10"/>
        <v>25.01103577951837</v>
      </c>
      <c r="M17" s="19">
        <f>IF(H17="DH",-16,IF(H17="C",INDEX([1]Hitters!$AZ:$AZ,MATCH(I17,[1]Hitters!$C:$C,0)),IF(H17="1B",INDEX([1]Hitters!$AW:$AW,MATCH(I17,[1]Hitters!$C:$C,0)),IF(RIGHT(H17,1)="F",INDEX([1]Hitters!$AY:$AY,MATCH(I17,[1]Hitters!$C:$C,0)),INDEX([1]Hitters!$AX:$AX,MATCH(I17,[1]Hitters!$C:$C,0))))))*K17/600</f>
        <v>-9.4838667952727711</v>
      </c>
      <c r="N17" s="44">
        <f t="shared" ref="N17:N29" si="13">(((4.25+(J17-0.263)*4.2)^(((4.25+(J17-0.263)*4.2)+(4.25-M17*4.2/K17))^0.285))/((4.25+(J17-0.263)*4.2)^(((4.25+(J17-0.263)*4.2)+(4.25-M17*4.2/K17))^0.285)+(4.25-M17*4.2/K17)^(((4.25+(J17-0.263)*4.2)+(4.25-M17*4.2/K17))^0.285))-0.5)*K17/4.2-(((4.25+(0.23-0.263)*4.2)^(((4.25+(0.23-0.263)*4.2)+4.25)^0.285))/((4.25+(0.23-0.263)*4.2)^(((4.25+(0.23-0.263)*4.2)+4.25)^0.285)+4.25^(((4.25+(0.23-0.263)*4.2)+4.25)^0.285))-0.5)*K17/4.2</f>
        <v>1.7042868129828566</v>
      </c>
      <c r="O17" s="39" t="s">
        <v>2</v>
      </c>
      <c r="P17" s="39" t="s">
        <v>96</v>
      </c>
      <c r="Q17" s="6">
        <f>INDEX([1]Hitters!$AF:$AF,MATCH(P17,[1]Hitters!$C:$C,0))</f>
        <v>0.31542498931901108</v>
      </c>
      <c r="R17" s="4">
        <f>INDEX([1]Hitters!$ER:$ER,MATCH(P17,[1]Hitters!$C:$C,0))</f>
        <v>549.95437037037038</v>
      </c>
      <c r="S17" s="4">
        <f t="shared" si="11"/>
        <v>46.979846214832349</v>
      </c>
      <c r="T17" s="19">
        <f>IF(O17="DH",-16,IF(O17="C",INDEX([1]Hitters!$AZ:$AZ,MATCH(P17,[1]Hitters!$C:$C,0)),IF(O17="1B",INDEX([1]Hitters!$AW:$AW,MATCH(P17,[1]Hitters!$C:$C,0)),IF(RIGHT(O17,1)="F",INDEX([1]Hitters!$AY:$AY,MATCH(P17,[1]Hitters!$C:$C,0)),INDEX([1]Hitters!$AX:$AX,MATCH(P17,[1]Hitters!$C:$C,0))))))*R17/600</f>
        <v>-9.3051004517547202</v>
      </c>
      <c r="U17" s="44">
        <f t="shared" ref="U17:U29" si="14">(((4.25+(Q17-0.263)*4.2)^(((4.25+(Q17-0.263)*4.2)+(4.25-T17*4.2/R17))^0.285))/((4.25+(Q17-0.263)*4.2)^(((4.25+(Q17-0.263)*4.2)+(4.25-T17*4.2/R17))^0.285)+(4.25-T17*4.2/R17)^(((4.25+(Q17-0.263)*4.2)+(4.25-T17*4.2/R17))^0.285))-0.5)*R17/4.2-(((4.25+(0.23-0.263)*4.2)^(((4.25+(0.23-0.263)*4.2)+4.25)^0.285))/((4.25+(0.23-0.263)*4.2)^(((4.25+(0.23-0.263)*4.2)+4.25)^0.285)+4.25^(((4.25+(0.23-0.263)*4.2)+4.25)^0.285))-0.5)*R17/4.2</f>
        <v>4.0503690116604245</v>
      </c>
      <c r="V17" s="4"/>
    </row>
    <row r="18" spans="1:22" ht="9.75" customHeight="1" x14ac:dyDescent="0.2">
      <c r="A18" s="13" t="s">
        <v>3</v>
      </c>
      <c r="B18" s="13" t="s">
        <v>248</v>
      </c>
      <c r="C18" s="6">
        <f>INDEX([1]Hitters!$AF:$AF,MATCH(B18,[1]Hitters!$C:$C,0))</f>
        <v>0.25394215565093703</v>
      </c>
      <c r="D18" s="4">
        <f>INDEX([1]Hitters!$ER:$ER,MATCH(B18,[1]Hitters!$C:$C,0))</f>
        <v>532.30400000000009</v>
      </c>
      <c r="E18" s="4">
        <f t="shared" si="9"/>
        <v>12.744505221616381</v>
      </c>
      <c r="F18" s="19">
        <f>IF(A18="DH",-16,IF(A18="C",INDEX([1]Hitters!$AZ:$AZ,MATCH(B18,[1]Hitters!$C:$C,0)),IF(A18="1B",INDEX([1]Hitters!$AW:$AW,MATCH(B18,[1]Hitters!$C:$C,0)),IF(RIGHT(A18,1)="F",INDEX([1]Hitters!$AY:$AY,MATCH(B18,[1]Hitters!$C:$C,0)),INDEX([1]Hitters!$AX:$AX,MATCH(B18,[1]Hitters!$C:$C,0))))))*D18/600</f>
        <v>-0.6519193067919925</v>
      </c>
      <c r="G18" s="44">
        <f t="shared" si="12"/>
        <v>1.329481700148234</v>
      </c>
      <c r="H18" s="14" t="s">
        <v>3</v>
      </c>
      <c r="I18" s="14" t="s">
        <v>239</v>
      </c>
      <c r="J18" s="6">
        <f>INDEX([1]Hitters!$AF:$AF,MATCH(I18,[1]Hitters!$C:$C,0))</f>
        <v>0.28434326494452611</v>
      </c>
      <c r="K18" s="4">
        <f>INDEX([1]Hitters!$ER:$ER,MATCH(I18,[1]Hitters!$C:$C,0))</f>
        <v>609.54518518518523</v>
      </c>
      <c r="L18" s="4">
        <f t="shared" si="10"/>
        <v>33.124675494178746</v>
      </c>
      <c r="M18" s="19">
        <f>IF(H18="DH",-16,IF(H18="C",INDEX([1]Hitters!$AZ:$AZ,MATCH(I18,[1]Hitters!$C:$C,0)),IF(H18="1B",INDEX([1]Hitters!$AW:$AW,MATCH(I18,[1]Hitters!$C:$C,0)),IF(RIGHT(H18,1)="F",INDEX([1]Hitters!$AY:$AY,MATCH(I18,[1]Hitters!$C:$C,0)),INDEX([1]Hitters!$AX:$AX,MATCH(I18,[1]Hitters!$C:$C,0))))))*K18/600</f>
        <v>5.5408978230488826</v>
      </c>
      <c r="N18" s="44">
        <f t="shared" si="13"/>
        <v>4.2018877954013503</v>
      </c>
      <c r="O18" s="39" t="s">
        <v>3</v>
      </c>
      <c r="P18" s="39" t="s">
        <v>110</v>
      </c>
      <c r="Q18" s="6">
        <f>INDEX([1]Hitters!$AF:$AF,MATCH(P18,[1]Hitters!$C:$C,0))</f>
        <v>0.28030570169126112</v>
      </c>
      <c r="R18" s="4">
        <f>INDEX([1]Hitters!$ER:$ER,MATCH(P18,[1]Hitters!$C:$C,0))</f>
        <v>599.55851851851855</v>
      </c>
      <c r="S18" s="4">
        <f t="shared" si="11"/>
        <v>30.161211979047046</v>
      </c>
      <c r="T18" s="19">
        <f>IF(O18="DH",-16,IF(O18="C",INDEX([1]Hitters!$AZ:$AZ,MATCH(P18,[1]Hitters!$C:$C,0)),IF(O18="1B",INDEX([1]Hitters!$AW:$AW,MATCH(P18,[1]Hitters!$C:$C,0)),IF(RIGHT(O18,1)="F",INDEX([1]Hitters!$AY:$AY,MATCH(P18,[1]Hitters!$C:$C,0)),INDEX([1]Hitters!$AX:$AX,MATCH(P18,[1]Hitters!$C:$C,0))))))*R18/600</f>
        <v>7.3151461058387106</v>
      </c>
      <c r="U18" s="44">
        <f t="shared" si="14"/>
        <v>4.0779755749090096</v>
      </c>
      <c r="V18" s="4"/>
    </row>
    <row r="19" spans="1:22" ht="9.75" customHeight="1" x14ac:dyDescent="0.2">
      <c r="A19" s="13" t="s">
        <v>4</v>
      </c>
      <c r="B19" s="13" t="s">
        <v>611</v>
      </c>
      <c r="C19" s="6">
        <f>INDEX([1]Hitters!$AF:$AF,MATCH(B19,[1]Hitters!$C:$C,0))</f>
        <v>0.25592850037784398</v>
      </c>
      <c r="D19" s="4">
        <f>INDEX([1]Hitters!$ER:$ER,MATCH(B19,[1]Hitters!$C:$C,0))</f>
        <v>414.29600000000005</v>
      </c>
      <c r="E19" s="4">
        <f t="shared" si="9"/>
        <v>10.742073992539247</v>
      </c>
      <c r="F19" s="19">
        <f>IF(A19="DH",-16,IF(A19="C",INDEX([1]Hitters!$AZ:$AZ,MATCH(B19,[1]Hitters!$C:$C,0)),IF(A19="1B",INDEX([1]Hitters!$AW:$AW,MATCH(B19,[1]Hitters!$C:$C,0)),IF(RIGHT(A19,1)="F",INDEX([1]Hitters!$AY:$AY,MATCH(B19,[1]Hitters!$C:$C,0)),INDEX([1]Hitters!$AX:$AX,MATCH(B19,[1]Hitters!$C:$C,0))))))*D19/600</f>
        <v>3.9834647236633662</v>
      </c>
      <c r="G19" s="44">
        <f t="shared" si="12"/>
        <v>1.6119212314077971</v>
      </c>
      <c r="H19" s="14" t="s">
        <v>4</v>
      </c>
      <c r="I19" s="14" t="s">
        <v>714</v>
      </c>
      <c r="J19" s="6">
        <f>INDEX([1]Hitters!$AF:$AF,MATCH(I19,[1]Hitters!$C:$C,0))</f>
        <v>0.28082649443495183</v>
      </c>
      <c r="K19" s="4">
        <f>INDEX([1]Hitters!$ER:$ER,MATCH(I19,[1]Hitters!$C:$C,0))</f>
        <v>618.58311111111118</v>
      </c>
      <c r="L19" s="4">
        <f t="shared" si="10"/>
        <v>31.440411054444077</v>
      </c>
      <c r="M19" s="19">
        <f>IF(H19="DH",-16,IF(H19="C",INDEX([1]Hitters!$AZ:$AZ,MATCH(I19,[1]Hitters!$C:$C,0)),IF(H19="1B",INDEX([1]Hitters!$AW:$AW,MATCH(I19,[1]Hitters!$C:$C,0)),IF(RIGHT(H19,1)="F",INDEX([1]Hitters!$AY:$AY,MATCH(I19,[1]Hitters!$C:$C,0)),INDEX([1]Hitters!$AX:$AX,MATCH(I19,[1]Hitters!$C:$C,0))))))*K19/600</f>
        <v>20.933227084639917</v>
      </c>
      <c r="N19" s="44">
        <f t="shared" si="13"/>
        <v>5.7130793712191146</v>
      </c>
      <c r="O19" s="39" t="s">
        <v>4</v>
      </c>
      <c r="P19" s="39" t="s">
        <v>625</v>
      </c>
      <c r="Q19" s="6">
        <f>INDEX([1]Hitters!$AF:$AF,MATCH(P19,[1]Hitters!$C:$C,0))</f>
        <v>0.23539808297691608</v>
      </c>
      <c r="R19" s="4">
        <f>INDEX([1]Hitters!$ER:$ER,MATCH(P19,[1]Hitters!$C:$C,0))</f>
        <v>501.49185185185183</v>
      </c>
      <c r="S19" s="4">
        <f t="shared" si="11"/>
        <v>2.7070946285435991</v>
      </c>
      <c r="T19" s="19">
        <f>IF(O19="DH",-16,IF(O19="C",INDEX([1]Hitters!$AZ:$AZ,MATCH(P19,[1]Hitters!$C:$C,0)),IF(O19="1B",INDEX([1]Hitters!$AW:$AW,MATCH(P19,[1]Hitters!$C:$C,0)),IF(RIGHT(O19,1)="F",INDEX([1]Hitters!$AY:$AY,MATCH(P19,[1]Hitters!$C:$C,0)),INDEX([1]Hitters!$AX:$AX,MATCH(P19,[1]Hitters!$C:$C,0))))))*R19/600</f>
        <v>10.05395056375187</v>
      </c>
      <c r="U19" s="44">
        <f t="shared" si="14"/>
        <v>1.3951580135355561</v>
      </c>
      <c r="V19" s="4"/>
    </row>
    <row r="20" spans="1:22" ht="9.75" customHeight="1" x14ac:dyDescent="0.2">
      <c r="A20" s="13" t="s">
        <v>5</v>
      </c>
      <c r="B20" s="13" t="s">
        <v>221</v>
      </c>
      <c r="C20" s="6">
        <f>INDEX([1]Hitters!$AF:$AF,MATCH(B20,[1]Hitters!$C:$C,0))</f>
        <v>0.27696619301729075</v>
      </c>
      <c r="D20" s="4">
        <f>INDEX([1]Hitters!$ER:$ER,MATCH(B20,[1]Hitters!$C:$C,0))</f>
        <v>602.50162962962963</v>
      </c>
      <c r="E20" s="4">
        <f t="shared" si="9"/>
        <v>28.297207830417403</v>
      </c>
      <c r="F20" s="19">
        <f>IF(A20="DH",-16,IF(A20="C",INDEX([1]Hitters!$AZ:$AZ,MATCH(B20,[1]Hitters!$C:$C,0)),IF(A20="1B",INDEX([1]Hitters!$AW:$AW,MATCH(B20,[1]Hitters!$C:$C,0)),IF(RIGHT(A20,1)="F",INDEX([1]Hitters!$AY:$AY,MATCH(B20,[1]Hitters!$C:$C,0)),INDEX([1]Hitters!$AX:$AX,MATCH(B20,[1]Hitters!$C:$C,0))))))*D20/600</f>
        <v>1.3615967268289839</v>
      </c>
      <c r="G20" s="44">
        <f t="shared" si="12"/>
        <v>3.2311925237680486</v>
      </c>
      <c r="H20" s="14" t="s">
        <v>5</v>
      </c>
      <c r="I20" s="14" t="s">
        <v>624</v>
      </c>
      <c r="J20" s="6">
        <f>INDEX([1]Hitters!$AF:$AF,MATCH(I20,[1]Hitters!$C:$C,0))</f>
        <v>0.27401271937396254</v>
      </c>
      <c r="K20" s="4">
        <f>INDEX([1]Hitters!$ER:$ER,MATCH(I20,[1]Hitters!$C:$C,0))</f>
        <v>550.33540740740739</v>
      </c>
      <c r="L20" s="4">
        <f t="shared" si="10"/>
        <v>24.221757847777564</v>
      </c>
      <c r="M20" s="19">
        <f>IF(H20="DH",-16,IF(H20="C",INDEX([1]Hitters!$AZ:$AZ,MATCH(I20,[1]Hitters!$C:$C,0)),IF(H20="1B",INDEX([1]Hitters!$AW:$AW,MATCH(I20,[1]Hitters!$C:$C,0)),IF(RIGHT(H20,1)="F",INDEX([1]Hitters!$AY:$AY,MATCH(I20,[1]Hitters!$C:$C,0)),INDEX([1]Hitters!$AX:$AX,MATCH(I20,[1]Hitters!$C:$C,0))))))*K20/600</f>
        <v>7.4973769461760789</v>
      </c>
      <c r="N20" s="44">
        <f t="shared" si="13"/>
        <v>3.4576548529900704</v>
      </c>
      <c r="O20" s="39" t="s">
        <v>5</v>
      </c>
      <c r="P20" s="39" t="s">
        <v>408</v>
      </c>
      <c r="Q20" s="6">
        <f>INDEX([1]Hitters!$AF:$AF,MATCH(P20,[1]Hitters!$C:$C,0))</f>
        <v>0.27332628674795933</v>
      </c>
      <c r="R20" s="4">
        <f>INDEX([1]Hitters!$ER:$ER,MATCH(P20,[1]Hitters!$C:$C,0))</f>
        <v>554.19022222222225</v>
      </c>
      <c r="S20" s="4">
        <f t="shared" si="11"/>
        <v>24.0110044809153</v>
      </c>
      <c r="T20" s="19">
        <f>IF(O20="DH",-16,IF(O20="C",INDEX([1]Hitters!$AZ:$AZ,MATCH(P20,[1]Hitters!$C:$C,0)),IF(O20="1B",INDEX([1]Hitters!$AW:$AW,MATCH(P20,[1]Hitters!$C:$C,0)),IF(RIGHT(O20,1)="F",INDEX([1]Hitters!$AY:$AY,MATCH(P20,[1]Hitters!$C:$C,0)),INDEX([1]Hitters!$AX:$AX,MATCH(P20,[1]Hitters!$C:$C,0))))))*R20/600</f>
        <v>-7.1891043891324387</v>
      </c>
      <c r="U20" s="44">
        <f t="shared" si="14"/>
        <v>1.8452732603576352</v>
      </c>
      <c r="V20" s="4"/>
    </row>
    <row r="21" spans="1:22" ht="9.75" customHeight="1" x14ac:dyDescent="0.2">
      <c r="A21" s="13" t="s">
        <v>79</v>
      </c>
      <c r="B21" s="13" t="s">
        <v>599</v>
      </c>
      <c r="C21" s="6">
        <f>INDEX([1]Hitters!$AF:$AF,MATCH(B21,[1]Hitters!$C:$C,0))</f>
        <v>0.25497438324364136</v>
      </c>
      <c r="D21" s="4">
        <f>INDEX([1]Hitters!$ER:$ER,MATCH(B21,[1]Hitters!$C:$C,0))</f>
        <v>477.58400000000006</v>
      </c>
      <c r="E21" s="4">
        <f t="shared" si="9"/>
        <v>11.92736584703121</v>
      </c>
      <c r="F21" s="19">
        <f>IF(A21="DH",-16,IF(A21="C",INDEX([1]Hitters!$AZ:$AZ,MATCH(B21,[1]Hitters!$C:$C,0)),IF(A21="1B",INDEX([1]Hitters!$AW:$AW,MATCH(B21,[1]Hitters!$C:$C,0)),IF(RIGHT(A21,1)="F",INDEX([1]Hitters!$AY:$AY,MATCH(B21,[1]Hitters!$C:$C,0)),INDEX([1]Hitters!$AX:$AX,MATCH(B21,[1]Hitters!$C:$C,0))))))*D21/600</f>
        <v>-7.7554881765668506</v>
      </c>
      <c r="G21" s="44">
        <f t="shared" si="12"/>
        <v>0.47518416663881768</v>
      </c>
      <c r="H21" s="14" t="s">
        <v>79</v>
      </c>
      <c r="I21" s="14" t="s">
        <v>635</v>
      </c>
      <c r="J21" s="6">
        <f>INDEX([1]Hitters!$AF:$AF,MATCH(I21,[1]Hitters!$C:$C,0))</f>
        <v>0.27665338702603892</v>
      </c>
      <c r="K21" s="4">
        <f>INDEX([1]Hitters!$ER:$ER,MATCH(I21,[1]Hitters!$C:$C,0))</f>
        <v>407.02488888888888</v>
      </c>
      <c r="L21" s="4">
        <f t="shared" si="10"/>
        <v>18.989089670563818</v>
      </c>
      <c r="M21" s="19">
        <f>IF(H21="DH",-16,IF(H21="C",INDEX([1]Hitters!$AZ:$AZ,MATCH(I21,[1]Hitters!$C:$C,0)),IF(H21="1B",INDEX([1]Hitters!$AW:$AW,MATCH(I21,[1]Hitters!$C:$C,0)),IF(RIGHT(H21,1)="F",INDEX([1]Hitters!$AY:$AY,MATCH(I21,[1]Hitters!$C:$C,0)),INDEX([1]Hitters!$AX:$AX,MATCH(I21,[1]Hitters!$C:$C,0))))))*K21/600</f>
        <v>-2.2206657498714502</v>
      </c>
      <c r="N21" s="44">
        <f t="shared" si="13"/>
        <v>1.8296652786810155</v>
      </c>
      <c r="O21" s="39" t="s">
        <v>79</v>
      </c>
      <c r="P21" s="39" t="s">
        <v>1015</v>
      </c>
      <c r="Q21" s="6">
        <f>INDEX([1]Hitters!$AF:$AF,MATCH(P21,[1]Hitters!$C:$C,0))</f>
        <v>0.27088057994056502</v>
      </c>
      <c r="R21" s="4">
        <f>INDEX([1]Hitters!$ER:$ER,MATCH(P21,[1]Hitters!$C:$C,0))</f>
        <v>585.58844444444446</v>
      </c>
      <c r="S21" s="4">
        <f t="shared" si="11"/>
        <v>23.939195215382227</v>
      </c>
      <c r="T21" s="19">
        <f>IF(O21="DH",-16,IF(O21="C",INDEX([1]Hitters!$AZ:$AZ,MATCH(P21,[1]Hitters!$C:$C,0)),IF(O21="1B",INDEX([1]Hitters!$AW:$AW,MATCH(P21,[1]Hitters!$C:$C,0)),IF(RIGHT(O21,1)="F",INDEX([1]Hitters!$AY:$AY,MATCH(P21,[1]Hitters!$C:$C,0)),INDEX([1]Hitters!$AX:$AX,MATCH(P21,[1]Hitters!$C:$C,0))))))*R21/600</f>
        <v>-10.230883779674343</v>
      </c>
      <c r="U21" s="44">
        <f t="shared" si="14"/>
        <v>1.5136271085909874</v>
      </c>
      <c r="V21" s="4"/>
    </row>
    <row r="22" spans="1:22" ht="9.75" customHeight="1" x14ac:dyDescent="0.2">
      <c r="A22" s="13" t="s">
        <v>80</v>
      </c>
      <c r="B22" s="13" t="s">
        <v>1035</v>
      </c>
      <c r="C22" s="6">
        <f>INDEX([1]Hitters!$AF:$AF,MATCH(B22,[1]Hitters!$C:$C,0))</f>
        <v>0.25375047223981201</v>
      </c>
      <c r="D22" s="4">
        <f>INDEX([1]Hitters!$ER:$ER,MATCH(B22,[1]Hitters!$C:$C,0))</f>
        <v>514.53840000000014</v>
      </c>
      <c r="E22" s="4">
        <f t="shared" si="9"/>
        <v>12.220529985517285</v>
      </c>
      <c r="F22" s="19">
        <f>IF(A22="DH",-16,IF(A22="C",INDEX([1]Hitters!$AZ:$AZ,MATCH(B22,[1]Hitters!$C:$C,0)),IF(A22="1B",INDEX([1]Hitters!$AW:$AW,MATCH(B22,[1]Hitters!$C:$C,0)),IF(RIGHT(A22,1)="F",INDEX([1]Hitters!$AY:$AY,MATCH(B22,[1]Hitters!$C:$C,0)),INDEX([1]Hitters!$AX:$AX,MATCH(B22,[1]Hitters!$C:$C,0))))))*D22/600</f>
        <v>-0.71654223673813855</v>
      </c>
      <c r="G22" s="44">
        <f t="shared" si="12"/>
        <v>1.2650234332760215</v>
      </c>
      <c r="H22" s="14" t="s">
        <v>80</v>
      </c>
      <c r="I22" s="14" t="s">
        <v>984</v>
      </c>
      <c r="J22" s="6">
        <f>INDEX([1]Hitters!$AF:$AF,MATCH(I22,[1]Hitters!$C:$C,0))</f>
        <v>0.26895447697947944</v>
      </c>
      <c r="K22" s="4">
        <f>INDEX([1]Hitters!$ER:$ER,MATCH(I22,[1]Hitters!$C:$C,0))</f>
        <v>424.30044444444439</v>
      </c>
      <c r="L22" s="4">
        <f t="shared" si="10"/>
        <v>16.528401895494</v>
      </c>
      <c r="M22" s="19">
        <f>IF(H22="DH",-16,IF(H22="C",INDEX([1]Hitters!$AZ:$AZ,MATCH(I22,[1]Hitters!$C:$C,0)),IF(H22="1B",INDEX([1]Hitters!$AW:$AW,MATCH(I22,[1]Hitters!$C:$C,0)),IF(RIGHT(H22,1)="F",INDEX([1]Hitters!$AY:$AY,MATCH(I22,[1]Hitters!$C:$C,0)),INDEX([1]Hitters!$AX:$AX,MATCH(I22,[1]Hitters!$C:$C,0))))))*K22/600</f>
        <v>-2.8430251672385825</v>
      </c>
      <c r="N22" s="44">
        <f t="shared" si="13"/>
        <v>1.4992117749345708</v>
      </c>
      <c r="O22" s="39" t="s">
        <v>80</v>
      </c>
      <c r="P22" s="39" t="s">
        <v>187</v>
      </c>
      <c r="Q22" s="6">
        <f>INDEX([1]Hitters!$AF:$AF,MATCH(P22,[1]Hitters!$C:$C,0))</f>
        <v>0.25677301591577356</v>
      </c>
      <c r="R22" s="4">
        <f>INDEX([1]Hitters!$ER:$ER,MATCH(P22,[1]Hitters!$C:$C,0))</f>
        <v>508.72296296296304</v>
      </c>
      <c r="S22" s="4">
        <f t="shared" si="11"/>
        <v>13.620047984126888</v>
      </c>
      <c r="T22" s="19">
        <f>IF(O22="DH",-16,IF(O22="C",INDEX([1]Hitters!$AZ:$AZ,MATCH(P22,[1]Hitters!$C:$C,0)),IF(O22="1B",INDEX([1]Hitters!$AW:$AW,MATCH(P22,[1]Hitters!$C:$C,0)),IF(RIGHT(O22,1)="F",INDEX([1]Hitters!$AY:$AY,MATCH(P22,[1]Hitters!$C:$C,0)),INDEX([1]Hitters!$AX:$AX,MATCH(P22,[1]Hitters!$C:$C,0))))))*R22/600</f>
        <v>-3.4218418073055688</v>
      </c>
      <c r="U22" s="44">
        <f t="shared" si="14"/>
        <v>1.1252158215194066</v>
      </c>
      <c r="V22" s="4"/>
    </row>
    <row r="23" spans="1:22" ht="9.75" customHeight="1" x14ac:dyDescent="0.2">
      <c r="A23" s="13" t="s">
        <v>81</v>
      </c>
      <c r="B23" s="13" t="s">
        <v>313</v>
      </c>
      <c r="C23" s="6">
        <f>INDEX([1]Hitters!$AF:$AF,MATCH(B23,[1]Hitters!$C:$C,0))</f>
        <v>0.27838462534510772</v>
      </c>
      <c r="D23" s="4">
        <f>INDEX([1]Hitters!$ER:$ER,MATCH(B23,[1]Hitters!$C:$C,0))</f>
        <v>638.84148148148142</v>
      </c>
      <c r="E23" s="4">
        <f t="shared" si="9"/>
        <v>30.910105736395042</v>
      </c>
      <c r="F23" s="19">
        <f>IF(A23="DH",-16,IF(A23="C",INDEX([1]Hitters!$AZ:$AZ,MATCH(B23,[1]Hitters!$C:$C,0)),IF(A23="1B",INDEX([1]Hitters!$AW:$AW,MATCH(B23,[1]Hitters!$C:$C,0)),IF(RIGHT(A23,1)="F",INDEX([1]Hitters!$AY:$AY,MATCH(B23,[1]Hitters!$C:$C,0)),INDEX([1]Hitters!$AX:$AX,MATCH(B23,[1]Hitters!$C:$C,0))))))*D23/600</f>
        <v>8.9610799661428686</v>
      </c>
      <c r="G23" s="44">
        <f t="shared" si="12"/>
        <v>4.3413012654380463</v>
      </c>
      <c r="H23" s="14" t="s">
        <v>81</v>
      </c>
      <c r="I23" s="14" t="s">
        <v>308</v>
      </c>
      <c r="J23" s="6">
        <f>INDEX([1]Hitters!$AF:$AF,MATCH(I23,[1]Hitters!$C:$C,0))</f>
        <v>0.25720714224587099</v>
      </c>
      <c r="K23" s="4">
        <f>INDEX([1]Hitters!$ER:$ER,MATCH(I23,[1]Hitters!$C:$C,0))</f>
        <v>475.25866666666661</v>
      </c>
      <c r="L23" s="4">
        <f t="shared" si="10"/>
        <v>12.93043014758298</v>
      </c>
      <c r="M23" s="19">
        <f>IF(H23="DH",-16,IF(H23="C",INDEX([1]Hitters!$AZ:$AZ,MATCH(I23,[1]Hitters!$C:$C,0)),IF(H23="1B",INDEX([1]Hitters!$AW:$AW,MATCH(I23,[1]Hitters!$C:$C,0)),IF(RIGHT(H23,1)="F",INDEX([1]Hitters!$AY:$AY,MATCH(I23,[1]Hitters!$C:$C,0)),INDEX([1]Hitters!$AX:$AX,MATCH(I23,[1]Hitters!$C:$C,0))))))*K23/600</f>
        <v>-1.9471790208046968</v>
      </c>
      <c r="N23" s="44">
        <f t="shared" si="13"/>
        <v>1.2083665582978997</v>
      </c>
      <c r="O23" s="39" t="s">
        <v>81</v>
      </c>
      <c r="P23" s="39" t="s">
        <v>575</v>
      </c>
      <c r="Q23" s="6">
        <f>INDEX([1]Hitters!$AF:$AF,MATCH(P23,[1]Hitters!$C:$C,0))</f>
        <v>0.30315519566479915</v>
      </c>
      <c r="R23" s="4">
        <f>INDEX([1]Hitters!$ER:$ER,MATCH(P23,[1]Hitters!$C:$C,0))</f>
        <v>535.1378666666667</v>
      </c>
      <c r="S23" s="4">
        <f t="shared" si="11"/>
        <v>39.148115343643198</v>
      </c>
      <c r="T23" s="19">
        <f>IF(O23="DH",-16,IF(O23="C",INDEX([1]Hitters!$AZ:$AZ,MATCH(P23,[1]Hitters!$C:$C,0)),IF(O23="1B",INDEX([1]Hitters!$AW:$AW,MATCH(P23,[1]Hitters!$C:$C,0)),IF(RIGHT(O23,1)="F",INDEX([1]Hitters!$AY:$AY,MATCH(P23,[1]Hitters!$C:$C,0)),INDEX([1]Hitters!$AX:$AX,MATCH(P23,[1]Hitters!$C:$C,0))))))*R23/600</f>
        <v>-10.019477573338872</v>
      </c>
      <c r="U23" s="44">
        <f t="shared" si="14"/>
        <v>3.1501138011393115</v>
      </c>
      <c r="V23" s="4"/>
    </row>
    <row r="24" spans="1:22" ht="9.75" customHeight="1" x14ac:dyDescent="0.2">
      <c r="A24" s="13" t="s">
        <v>118</v>
      </c>
      <c r="B24" s="13" t="s">
        <v>327</v>
      </c>
      <c r="C24" s="6">
        <f>INDEX([1]Hitters!$AF:$AF,MATCH(B24,[1]Hitters!$C:$C,0))</f>
        <v>0.26639913597844112</v>
      </c>
      <c r="D24" s="4">
        <f>INDEX([1]Hitters!$ER:$ER,MATCH(B24,[1]Hitters!$C:$C,0))</f>
        <v>575.52622222222226</v>
      </c>
      <c r="E24" s="4">
        <f t="shared" si="9"/>
        <v>20.948657221825179</v>
      </c>
      <c r="F24" s="19">
        <f>IF(A24="DH",-16,IF(A24="C",INDEX([1]Hitters!$AZ:$AZ,MATCH(B24,[1]Hitters!$C:$C,0)),IF(A24="1B",INDEX([1]Hitters!$AW:$AW,MATCH(B24,[1]Hitters!$C:$C,0)),IF(RIGHT(A24,1)="F",INDEX([1]Hitters!$AY:$AY,MATCH(B24,[1]Hitters!$C:$C,0)),INDEX([1]Hitters!$AX:$AX,MATCH(B24,[1]Hitters!$C:$C,0))))))*D24/600</f>
        <v>-15.347365925925926</v>
      </c>
      <c r="G24" s="44">
        <f>(((4.25+(C24-0.263)*4.2)^(((4.25+(C24-0.263)*4.2)+(4.25-F24*4.2/D24))^0.285))/((4.25+(C24-0.263)*4.2)^(((4.25+(C24-0.263)*4.2)+(4.25-F24*4.2/D24))^0.285)+(4.25-F24*4.2/D24)^(((4.25+(C24-0.263)*4.2)+(4.25-F24*4.2/D24))^0.285))-0.5)*D24/4.2-(((4.25+(0.23-0.263)*4.2)^(((4.25+(0.23-0.263)*4.2)+4.25)^0.285))/((4.25+(0.23-0.263)*4.2)^(((4.25+(0.23-0.263)*4.2)+4.25)^0.285)+4.25^(((4.25+(0.23-0.263)*4.2)+4.25)^0.285))-0.5)*D24/4.2</f>
        <v>0.64556421612860526</v>
      </c>
      <c r="H24" s="14" t="s">
        <v>118</v>
      </c>
      <c r="I24" s="14" t="s">
        <v>201</v>
      </c>
      <c r="J24" s="6">
        <f>INDEX([1]Hitters!$AF:$AF,MATCH(I24,[1]Hitters!$C:$C,0))</f>
        <v>0.28270017173446171</v>
      </c>
      <c r="K24" s="4">
        <f>INDEX([1]Hitters!$ER:$ER,MATCH(I24,[1]Hitters!$C:$C,0))</f>
        <v>612.9294814814815</v>
      </c>
      <c r="L24" s="4">
        <f t="shared" si="10"/>
        <v>32.301488935188637</v>
      </c>
      <c r="M24" s="19">
        <f>IF(H24="DH",-16,IF(H24="C",INDEX([1]Hitters!$AZ:$AZ,MATCH(I24,[1]Hitters!$C:$C,0)),IF(H24="1B",INDEX([1]Hitters!$AW:$AW,MATCH(I24,[1]Hitters!$C:$C,0)),IF(RIGHT(H24,1)="F",INDEX([1]Hitters!$AY:$AY,MATCH(I24,[1]Hitters!$C:$C,0)),INDEX([1]Hitters!$AX:$AX,MATCH(I24,[1]Hitters!$C:$C,0))))))*K24/600</f>
        <v>-16.344786172839505</v>
      </c>
      <c r="N24" s="44">
        <f t="shared" si="13"/>
        <v>1.7601856209420119</v>
      </c>
      <c r="O24" s="39" t="s">
        <v>118</v>
      </c>
      <c r="P24" s="39" t="s">
        <v>310</v>
      </c>
      <c r="Q24" s="6">
        <f>INDEX([1]Hitters!$AF:$AF,MATCH(P24,[1]Hitters!$C:$C,0))</f>
        <v>0.28247778888367125</v>
      </c>
      <c r="R24" s="4">
        <f>INDEX([1]Hitters!$ER:$ER,MATCH(P24,[1]Hitters!$C:$C,0))</f>
        <v>478.92829629629637</v>
      </c>
      <c r="S24" s="4">
        <f t="shared" si="11"/>
        <v>25.133098023453389</v>
      </c>
      <c r="T24" s="19">
        <f>IF(O24="DH",-16,IF(O24="C",INDEX([1]Hitters!$AZ:$AZ,MATCH(P24,[1]Hitters!$C:$C,0)),IF(O24="1B",INDEX([1]Hitters!$AW:$AW,MATCH(P24,[1]Hitters!$C:$C,0)),IF(RIGHT(O24,1)="F",INDEX([1]Hitters!$AY:$AY,MATCH(P24,[1]Hitters!$C:$C,0)),INDEX([1]Hitters!$AX:$AX,MATCH(P24,[1]Hitters!$C:$C,0))))))*R24/600</f>
        <v>-12.771421234567903</v>
      </c>
      <c r="U24" s="44">
        <f t="shared" si="14"/>
        <v>1.3639945096010675</v>
      </c>
    </row>
    <row r="25" spans="1:22" ht="9.75" customHeight="1" x14ac:dyDescent="0.2">
      <c r="A25" s="13" t="s">
        <v>1</v>
      </c>
      <c r="B25" s="13" t="s">
        <v>508</v>
      </c>
      <c r="C25" s="6">
        <f>INDEX([1]Hitters!$AF:$AF,MATCH(B25,[1]Hitters!$C:$C,0))</f>
        <v>0.24673020228631493</v>
      </c>
      <c r="D25" s="4">
        <f>680-D16</f>
        <v>311.22559999999999</v>
      </c>
      <c r="E25" s="4">
        <f t="shared" si="9"/>
        <v>5.2068672446797315</v>
      </c>
      <c r="F25" s="19">
        <f>IF(A25="DH",-16,IF(A25="C",INDEX([1]Hitters!$AZ:$AZ,MATCH(B25,[1]Hitters!$C:$C,0)),IF(A25="1B",INDEX([1]Hitters!$AW:$AW,MATCH(B25,[1]Hitters!$C:$C,0)),IF(RIGHT(A25,1)="F",INDEX([1]Hitters!$AY:$AY,MATCH(B25,[1]Hitters!$C:$C,0)),INDEX([1]Hitters!$AX:$AX,MATCH(B25,[1]Hitters!$C:$C,0))))))*D25/600</f>
        <v>-6.1865107682335383</v>
      </c>
      <c r="G25" s="44">
        <f t="shared" si="12"/>
        <v>-9.1286807178226681E-2</v>
      </c>
      <c r="H25" s="14" t="s">
        <v>1</v>
      </c>
      <c r="I25" s="14" t="s">
        <v>593</v>
      </c>
      <c r="J25" s="6">
        <f>INDEX([1]Hitters!$AF:$AF,MATCH(I25,[1]Hitters!$C:$C,0))</f>
        <v>0.2510781338561735</v>
      </c>
      <c r="K25" s="4">
        <f>680-K16</f>
        <v>289.46080000000001</v>
      </c>
      <c r="L25" s="4">
        <f t="shared" si="10"/>
        <v>6.101293488515064</v>
      </c>
      <c r="M25" s="19">
        <f>IF(H25="DH",-16,IF(H25="C",INDEX([1]Hitters!$AZ:$AZ,MATCH(I25,[1]Hitters!$C:$C,0)),IF(H25="1B",INDEX([1]Hitters!$AW:$AW,MATCH(I25,[1]Hitters!$C:$C,0)),IF(RIGHT(H25,1)="F",INDEX([1]Hitters!$AY:$AY,MATCH(I25,[1]Hitters!$C:$C,0)),INDEX([1]Hitters!$AX:$AX,MATCH(I25,[1]Hitters!$C:$C,0))))))*K25/600</f>
        <v>10.317367403479109</v>
      </c>
      <c r="N25" s="44">
        <f t="shared" si="13"/>
        <v>1.8020152220695809</v>
      </c>
      <c r="O25" s="39" t="s">
        <v>1</v>
      </c>
      <c r="P25" s="39" t="s">
        <v>999</v>
      </c>
      <c r="Q25" s="6">
        <f>INDEX([1]Hitters!$AF:$AF,MATCH(P25,[1]Hitters!$C:$C,0))</f>
        <v>0.26089028977100848</v>
      </c>
      <c r="R25" s="4">
        <f>680-R16</f>
        <v>284.19555555555553</v>
      </c>
      <c r="S25" s="4">
        <f t="shared" si="11"/>
        <v>8.7788830627438461</v>
      </c>
      <c r="T25" s="19">
        <f>IF(O25="DH",-16,IF(O25="C",INDEX([1]Hitters!$AZ:$AZ,MATCH(P25,[1]Hitters!$C:$C,0)),IF(O25="1B",INDEX([1]Hitters!$AW:$AW,MATCH(P25,[1]Hitters!$C:$C,0)),IF(RIGHT(O25,1)="F",INDEX([1]Hitters!$AY:$AY,MATCH(P25,[1]Hitters!$C:$C,0)),INDEX([1]Hitters!$AX:$AX,MATCH(P25,[1]Hitters!$C:$C,0))))))*R25/600</f>
        <v>-7.4635750292347547</v>
      </c>
      <c r="U25" s="44">
        <f t="shared" si="14"/>
        <v>0.16167329681512344</v>
      </c>
    </row>
    <row r="26" spans="1:22" ht="9.75" customHeight="1" x14ac:dyDescent="0.2">
      <c r="A26" s="13" t="s">
        <v>2</v>
      </c>
      <c r="B26" s="13" t="s">
        <v>1079</v>
      </c>
      <c r="C26" s="6">
        <f>INDEX([1]Hitters!$AF:$AF,MATCH(B26,[1]Hitters!$C:$C,0))</f>
        <v>0.2686664855541519</v>
      </c>
      <c r="D26" s="4">
        <f>(6120-SUM(D16:D25))/4</f>
        <v>267.2254740740741</v>
      </c>
      <c r="E26" s="4">
        <f t="shared" si="9"/>
        <v>10.332669932986576</v>
      </c>
      <c r="F26" s="19">
        <f>IF(A26="DH",-16,IF(A26="C",INDEX([1]Hitters!$AZ:$AZ,MATCH(B26,[1]Hitters!$C:$C,0)),IF(A26="1B",INDEX([1]Hitters!$AW:$AW,MATCH(B26,[1]Hitters!$C:$C,0)),IF(RIGHT(A26,1)="F",INDEX([1]Hitters!$AY:$AY,MATCH(B26,[1]Hitters!$C:$C,0)),INDEX([1]Hitters!$AX:$AX,MATCH(B26,[1]Hitters!$C:$C,0))))))*D26/600</f>
        <v>-4.0733792686669945</v>
      </c>
      <c r="G26" s="44">
        <f t="shared" si="12"/>
        <v>0.69069261323279063</v>
      </c>
      <c r="H26" s="14" t="s">
        <v>5</v>
      </c>
      <c r="I26" s="14" t="s">
        <v>1162</v>
      </c>
      <c r="J26" s="6">
        <f>INDEX([1]Hitters!$AF:$AF,MATCH(I26,[1]Hitters!$C:$C,0))</f>
        <v>0.24950636832354406</v>
      </c>
      <c r="K26" s="4">
        <f>(6120-SUM(K16:K25))/4</f>
        <v>306.07125925925925</v>
      </c>
      <c r="L26" s="4">
        <f t="shared" si="10"/>
        <v>5.9703387163620532</v>
      </c>
      <c r="M26" s="19">
        <f>IF(H26="DH",-16,IF(H26="C",INDEX([1]Hitters!$AZ:$AZ,MATCH(I26,[1]Hitters!$C:$C,0)),IF(H26="1B",INDEX([1]Hitters!$AW:$AW,MATCH(I26,[1]Hitters!$C:$C,0)),IF(RIGHT(H26,1)="F",INDEX([1]Hitters!$AY:$AY,MATCH(I26,[1]Hitters!$C:$C,0)),INDEX([1]Hitters!$AX:$AX,MATCH(I26,[1]Hitters!$C:$C,0))))))*K26/600</f>
        <v>-4.111881772445348</v>
      </c>
      <c r="N26" s="44">
        <f t="shared" si="13"/>
        <v>0.21397819546005692</v>
      </c>
      <c r="O26" s="39" t="s">
        <v>4</v>
      </c>
      <c r="P26" s="39" t="s">
        <v>679</v>
      </c>
      <c r="Q26" s="6">
        <f>INDEX([1]Hitters!$AF:$AF,MATCH(P26,[1]Hitters!$C:$C,0))</f>
        <v>0.23416862277480921</v>
      </c>
      <c r="R26" s="4">
        <f>(6120-SUM(R16:R25))/4</f>
        <v>281.60686666666652</v>
      </c>
      <c r="S26" s="4">
        <f t="shared" si="11"/>
        <v>1.1739127979293238</v>
      </c>
      <c r="T26" s="19">
        <f>IF(O26="DH",-16,IF(O26="C",INDEX([1]Hitters!$AZ:$AZ,MATCH(P26,[1]Hitters!$C:$C,0)),IF(O26="1B",INDEX([1]Hitters!$AW:$AW,MATCH(P26,[1]Hitters!$C:$C,0)),IF(RIGHT(O26,1)="F",INDEX([1]Hitters!$AY:$AY,MATCH(P26,[1]Hitters!$C:$C,0)),INDEX([1]Hitters!$AX:$AX,MATCH(P26,[1]Hitters!$C:$C,0))))))*R26/600</f>
        <v>1.7218364306434064</v>
      </c>
      <c r="U26" s="44">
        <f t="shared" si="14"/>
        <v>0.31653901567868592</v>
      </c>
    </row>
    <row r="27" spans="1:22" ht="9.75" customHeight="1" x14ac:dyDescent="0.2">
      <c r="A27" s="13" t="s">
        <v>4</v>
      </c>
      <c r="B27" s="13" t="s">
        <v>646</v>
      </c>
      <c r="C27" s="6">
        <f>INDEX([1]Hitters!$AF:$AF,MATCH(B27,[1]Hitters!$C:$C,0))</f>
        <v>0.22530798066579324</v>
      </c>
      <c r="D27" s="4">
        <f>(6120-SUM(D16:D25))/4</f>
        <v>267.2254740740741</v>
      </c>
      <c r="E27" s="4">
        <f t="shared" si="9"/>
        <v>-1.2538270909481244</v>
      </c>
      <c r="F27" s="19">
        <f>IF(A27="DH",-16,IF(A27="C",INDEX([1]Hitters!$AZ:$AZ,MATCH(B27,[1]Hitters!$C:$C,0)),IF(A27="1B",INDEX([1]Hitters!$AW:$AW,MATCH(B27,[1]Hitters!$C:$C,0)),IF(RIGHT(A27,1)="F",INDEX([1]Hitters!$AY:$AY,MATCH(B27,[1]Hitters!$C:$C,0)),INDEX([1]Hitters!$AX:$AX,MATCH(B27,[1]Hitters!$C:$C,0))))))*D27/600</f>
        <v>2.0816369068522298</v>
      </c>
      <c r="G27" s="44">
        <f t="shared" si="12"/>
        <v>8.6675366296967038E-2</v>
      </c>
      <c r="H27" s="14" t="s">
        <v>5</v>
      </c>
      <c r="I27" s="14" t="s">
        <v>721</v>
      </c>
      <c r="J27" s="6">
        <f>INDEX([1]Hitters!$AF:$AF,MATCH(I27,[1]Hitters!$C:$C,0))</f>
        <v>0.22534355520438137</v>
      </c>
      <c r="K27" s="4">
        <f>(6120-SUM(K16:K25))/4</f>
        <v>306.07125925925925</v>
      </c>
      <c r="L27" s="4">
        <f t="shared" si="10"/>
        <v>-1.4252039222662201</v>
      </c>
      <c r="M27" s="19">
        <f>IF(H27="DH",-16,IF(H27="C",INDEX([1]Hitters!$AZ:$AZ,MATCH(I27,[1]Hitters!$C:$C,0)),IF(H27="1B",INDEX([1]Hitters!$AW:$AW,MATCH(I27,[1]Hitters!$C:$C,0)),IF(RIGHT(H27,1)="F",INDEX([1]Hitters!$AY:$AY,MATCH(I27,[1]Hitters!$C:$C,0)),INDEX([1]Hitters!$AX:$AX,MATCH(I27,[1]Hitters!$C:$C,0))))))*K27/600</f>
        <v>1.5551545744861599</v>
      </c>
      <c r="N27" s="44">
        <f t="shared" si="13"/>
        <v>1.0391483007518909E-2</v>
      </c>
      <c r="O27" s="39" t="s">
        <v>4</v>
      </c>
      <c r="P27" s="39" t="s">
        <v>1124</v>
      </c>
      <c r="Q27" s="6">
        <f>INDEX([1]Hitters!$AF:$AF,MATCH(P27,[1]Hitters!$C:$C,0))</f>
        <v>0.23810536347114747</v>
      </c>
      <c r="R27" s="4">
        <f>(6120-SUM(R16:R25))/4</f>
        <v>281.60686666666652</v>
      </c>
      <c r="S27" s="4">
        <f t="shared" si="11"/>
        <v>2.2825260103042919</v>
      </c>
      <c r="T27" s="19">
        <f>IF(O27="DH",-16,IF(O27="C",INDEX([1]Hitters!$AZ:$AZ,MATCH(P27,[1]Hitters!$C:$C,0)),IF(O27="1B",INDEX([1]Hitters!$AW:$AW,MATCH(P27,[1]Hitters!$C:$C,0)),IF(RIGHT(O27,1)="F",INDEX([1]Hitters!$AY:$AY,MATCH(P27,[1]Hitters!$C:$C,0)),INDEX([1]Hitters!$AX:$AX,MATCH(P27,[1]Hitters!$C:$C,0))))))*R27/600</f>
        <v>2.0894119521960604</v>
      </c>
      <c r="U27" s="44">
        <f t="shared" si="14"/>
        <v>0.47881234301606124</v>
      </c>
    </row>
    <row r="28" spans="1:22" ht="9.75" customHeight="1" x14ac:dyDescent="0.2">
      <c r="A28" s="13" t="s">
        <v>4</v>
      </c>
      <c r="B28" s="13" t="s">
        <v>1070</v>
      </c>
      <c r="C28" s="6">
        <f>INDEX([1]Hitters!$AF:$AF,MATCH(B28,[1]Hitters!$C:$C,0))</f>
        <v>0.2314804301570963</v>
      </c>
      <c r="D28" s="4">
        <f>(6120-SUM(D16:D25))/4</f>
        <v>267.2254740740741</v>
      </c>
      <c r="E28" s="4">
        <f t="shared" si="9"/>
        <v>0.39560865056361083</v>
      </c>
      <c r="F28" s="19">
        <f>IF(A28="DH",-16,IF(A28="C",INDEX([1]Hitters!$AZ:$AZ,MATCH(B28,[1]Hitters!$C:$C,0)),IF(A28="1B",INDEX([1]Hitters!$AW:$AW,MATCH(B28,[1]Hitters!$C:$C,0)),IF(RIGHT(A28,1)="F",INDEX([1]Hitters!$AY:$AY,MATCH(B28,[1]Hitters!$C:$C,0)),INDEX([1]Hitters!$AX:$AX,MATCH(B28,[1]Hitters!$C:$C,0))))))*D28/600</f>
        <v>2.6002633062337064</v>
      </c>
      <c r="G28" s="44">
        <f t="shared" si="12"/>
        <v>0.3260991656161204</v>
      </c>
      <c r="H28" s="14" t="s">
        <v>6</v>
      </c>
      <c r="I28" s="14" t="s">
        <v>1114</v>
      </c>
      <c r="J28" s="6">
        <f>INDEX([1]Hitters!$AF:$AF,MATCH(I28,[1]Hitters!$C:$C,0))</f>
        <v>0.26427140048645592</v>
      </c>
      <c r="K28" s="4">
        <f>(6120-SUM(K16:K25))/4</f>
        <v>306.07125925925925</v>
      </c>
      <c r="L28" s="4">
        <f t="shared" si="10"/>
        <v>10.489490703467951</v>
      </c>
      <c r="M28" s="19">
        <f>IF(H28="DH",-16,IF(H28="C",INDEX([1]Hitters!$AZ:$AZ,MATCH(I28,[1]Hitters!$C:$C,0)),IF(H28="1B",INDEX([1]Hitters!$AW:$AW,MATCH(I28,[1]Hitters!$C:$C,0)),IF(RIGHT(H28,1)="F",INDEX([1]Hitters!$AY:$AY,MATCH(I28,[1]Hitters!$C:$C,0)),INDEX([1]Hitters!$AX:$AX,MATCH(I28,[1]Hitters!$C:$C,0))))))*K28/600</f>
        <v>-4.0770242463230426</v>
      </c>
      <c r="N28" s="44">
        <f t="shared" si="13"/>
        <v>0.70890787550446954</v>
      </c>
      <c r="O28" s="39" t="s">
        <v>6</v>
      </c>
      <c r="P28" s="39" t="s">
        <v>1123</v>
      </c>
      <c r="Q28" s="6">
        <f>INDEX([1]Hitters!$AF:$AF,MATCH(P28,[1]Hitters!$C:$C,0))</f>
        <v>0.25084755701326672</v>
      </c>
      <c r="R28" s="4">
        <f>(6120-SUM(R16:R25))/4</f>
        <v>281.60686666666652</v>
      </c>
      <c r="S28" s="4">
        <f t="shared" si="11"/>
        <v>5.8708152081607272</v>
      </c>
      <c r="T28" s="19">
        <f>IF(O28="DH",-16,IF(O28="C",INDEX([1]Hitters!$AZ:$AZ,MATCH(P28,[1]Hitters!$C:$C,0)),IF(O28="1B",INDEX([1]Hitters!$AW:$AW,MATCH(P28,[1]Hitters!$C:$C,0)),IF(RIGHT(O28,1)="F",INDEX([1]Hitters!$AY:$AY,MATCH(P28,[1]Hitters!$C:$C,0)),INDEX([1]Hitters!$AX:$AX,MATCH(P28,[1]Hitters!$C:$C,0))))))*R28/600</f>
        <v>-6.6734401265730696</v>
      </c>
      <c r="U28" s="44">
        <f t="shared" si="14"/>
        <v>-7.050439249486895E-2</v>
      </c>
    </row>
    <row r="29" spans="1:22" ht="9.75" customHeight="1" x14ac:dyDescent="0.2">
      <c r="A29" s="13" t="s">
        <v>6</v>
      </c>
      <c r="B29" s="13" t="s">
        <v>851</v>
      </c>
      <c r="C29" s="6">
        <f>INDEX([1]Hitters!$AF:$AF,MATCH(B29,[1]Hitters!$C:$C,0))</f>
        <v>0.24162405610641097</v>
      </c>
      <c r="D29" s="4">
        <f>(6120-SUM(D16:D25))/4</f>
        <v>267.2254740740741</v>
      </c>
      <c r="E29" s="4">
        <f t="shared" si="9"/>
        <v>3.1062439036993039</v>
      </c>
      <c r="F29" s="19">
        <f>IF(A29="DH",-16,IF(A29="C",INDEX([1]Hitters!$AZ:$AZ,MATCH(B29,[1]Hitters!$C:$C,0)),IF(A29="1B",INDEX([1]Hitters!$AW:$AW,MATCH(B29,[1]Hitters!$C:$C,0)),IF(RIGHT(A29,1)="F",INDEX([1]Hitters!$AY:$AY,MATCH(B29,[1]Hitters!$C:$C,0)),INDEX([1]Hitters!$AX:$AX,MATCH(B29,[1]Hitters!$C:$C,0))))))*D29/600</f>
        <v>-4.4227185851328104</v>
      </c>
      <c r="G29" s="44">
        <f t="shared" si="12"/>
        <v>-0.13299803348431938</v>
      </c>
      <c r="H29" s="14" t="s">
        <v>6</v>
      </c>
      <c r="I29" s="14" t="s">
        <v>1187</v>
      </c>
      <c r="J29" s="6">
        <f>INDEX([1]Hitters!$AF:$AF,MATCH(I29,[1]Hitters!$C:$C,0))</f>
        <v>0.2475414505469728</v>
      </c>
      <c r="K29" s="4">
        <f>(6120-SUM(K16:K25))/4</f>
        <v>306.07125925925925</v>
      </c>
      <c r="L29" s="4">
        <f t="shared" si="10"/>
        <v>5.3689338581459829</v>
      </c>
      <c r="M29" s="19">
        <f>IF(H29="DH",-16,IF(H29="C",INDEX([1]Hitters!$AZ:$AZ,MATCH(I29,[1]Hitters!$C:$C,0)),IF(H29="1B",INDEX([1]Hitters!$AW:$AW,MATCH(I29,[1]Hitters!$C:$C,0)),IF(RIGHT(H29,1)="F",INDEX([1]Hitters!$AY:$AY,MATCH(I29,[1]Hitters!$C:$C,0)),INDEX([1]Hitters!$AX:$AX,MATCH(I29,[1]Hitters!$C:$C,0))))))*K29/600</f>
        <v>2.4866757462998339</v>
      </c>
      <c r="N29" s="44">
        <f t="shared" si="13"/>
        <v>0.86103186006976151</v>
      </c>
      <c r="O29" s="39" t="s">
        <v>6</v>
      </c>
      <c r="P29" s="39" t="s">
        <v>641</v>
      </c>
      <c r="Q29" s="6">
        <f>INDEX([1]Hitters!$AF:$AF,MATCH(P29,[1]Hitters!$C:$C,0))</f>
        <v>0.22760327858619478</v>
      </c>
      <c r="R29" s="4">
        <f>(6120-SUM(R16:R25))/4</f>
        <v>281.60686666666652</v>
      </c>
      <c r="S29" s="4">
        <f t="shared" si="11"/>
        <v>-0.67493320761459408</v>
      </c>
      <c r="T29" s="19">
        <f>IF(O29="DH",-16,IF(O29="C",INDEX([1]Hitters!$AZ:$AZ,MATCH(P29,[1]Hitters!$C:$C,0)),IF(O29="1B",INDEX([1]Hitters!$AW:$AW,MATCH(P29,[1]Hitters!$C:$C,0)),IF(RIGHT(O29,1)="F",INDEX([1]Hitters!$AY:$AY,MATCH(P29,[1]Hitters!$C:$C,0)),INDEX([1]Hitters!$AX:$AX,MATCH(P29,[1]Hitters!$C:$C,0))))))*R29/600</f>
        <v>0.40717095442396906</v>
      </c>
      <c r="U29" s="44">
        <f t="shared" si="14"/>
        <v>-3.0755721926280843E-2</v>
      </c>
    </row>
    <row r="30" spans="1:22" ht="9.75" customHeight="1" x14ac:dyDescent="0.2">
      <c r="D30" s="4"/>
      <c r="E30" s="4"/>
      <c r="K30" s="4"/>
      <c r="L30" s="4"/>
      <c r="R30" s="4"/>
    </row>
    <row r="31" spans="1:22" ht="9.75" customHeight="1" x14ac:dyDescent="0.2">
      <c r="A31" s="10">
        <f>SUM(E32:F59)</f>
        <v>350.32882489374884</v>
      </c>
      <c r="B31" s="7" t="s">
        <v>17</v>
      </c>
      <c r="C31" s="3" t="s">
        <v>121</v>
      </c>
      <c r="D31" s="3" t="s">
        <v>8</v>
      </c>
      <c r="E31" s="3" t="s">
        <v>9</v>
      </c>
      <c r="F31" s="3" t="s">
        <v>10</v>
      </c>
      <c r="G31" s="3" t="s">
        <v>123</v>
      </c>
      <c r="H31" s="10">
        <f>SUM(L32:M59)</f>
        <v>294.78922219699348</v>
      </c>
      <c r="I31" s="7" t="s">
        <v>18</v>
      </c>
      <c r="J31" s="3" t="s">
        <v>121</v>
      </c>
      <c r="K31" s="3" t="s">
        <v>8</v>
      </c>
      <c r="L31" s="3" t="s">
        <v>9</v>
      </c>
      <c r="M31" s="3" t="s">
        <v>10</v>
      </c>
      <c r="N31" s="3" t="s">
        <v>123</v>
      </c>
      <c r="U31" s="3"/>
    </row>
    <row r="32" spans="1:22" ht="9.75" customHeight="1" x14ac:dyDescent="0.2">
      <c r="A32" s="15" t="s">
        <v>0</v>
      </c>
      <c r="B32" s="15" t="s">
        <v>476</v>
      </c>
      <c r="C32" s="5">
        <f>INDEX([1]Pitchers!$AJ:$AJ,MATCH(B32,[1]Pitchers!$C:$C,0))*IF(INDEX([1]Pitchers!$Q:$Q,MATCH(B32,[1]Pitchers!$C:$C,0))="R",1/(0.83+(1-INDEX([1]Pitchers!$DD:$DD,MATCH(B32,[1]Pitchers!$C:$C,0)))/8),1)</f>
        <v>3.8916824148332925</v>
      </c>
      <c r="D32" s="4">
        <f>(INDEX([1]Pitchers!$FJ:$FJ,MATCH(B32,[1]Pitchers!$C:$C,0)))</f>
        <v>156.72606294434158</v>
      </c>
      <c r="E32" s="4">
        <f t="shared" ref="E32:E37" si="15">IF(AND(C32&lt;5.15,(IF(C32&lt;5.65,(5.15*4.25/4-C32*4.25/4)*D32/9,-0.5*4.25/4*D32/9))&lt;0),0,(IF(C32&lt;5.65,(5.15*4.25/4-C32*4.25/4)*D32/9,-0.5*4.25/4*D32/9)))</f>
        <v>23.281873180317771</v>
      </c>
      <c r="G32" s="5">
        <f>((4.25+F32*MAX(6,D32/33)/D32)^(((4.25+F32*MAX(6,D32/33)/D32)+(4.25-(4-C32)*4.25/4*MAX(6,D32/33)/9))^0.285)/((4.25+F32*MAX(6,D32/33)/D32)^(((4.25+F32*MAX(6,D32/33)/D32)+(4.25-(4-C32)*4.25/4*MAX(6,D32/33)/9))^0.285)+(4.25-(4-C32)*4.25/4*MAX(6,D32/33)/9)^(((4.25+F32*MAX(6,D32/33)/D32)+(4.25-(4-C32)*4.25/4*MAX(6,D32/33)/9))^0.285))-0.5)*MIN(33,D32/6)+((5.15*4.25/4*MAX(6,D32/33)/9+4*4.25/4*(1-MAX(6,D32/33)/9))^(((5.15*4.25/4*MAX(6,D32/33)/9+4*4.25/4*(1-MAX(6,D32/33)/9))+4.25)^0.285)/((5.15*4.25/4*MAX(6,D32/33)/9+4*4.25/4*(1-MAX(6,D32/33)/9))^(((5.15*4.25/4*MAX(6,D32/33)/9+4*4.25/4*(1-MAX(6,D32/33)/9))+4.25)^0.285)+4.25^(((5.15*4.25/4*MAX(6,D32/33)/9+4*4.25/4*(1-MAX(6,D32/33)/9))+4.25)^0.285))-0.5)*MIN(33,D32/6)</f>
        <v>2.3617771915802503</v>
      </c>
      <c r="H32" s="16" t="s">
        <v>0</v>
      </c>
      <c r="I32" s="16" t="s">
        <v>550</v>
      </c>
      <c r="J32" s="5">
        <f>INDEX([1]Pitchers!$AJ:$AJ,MATCH(I32,[1]Pitchers!$C:$C,0))*IF(INDEX([1]Pitchers!$Q:$Q,MATCH(I32,[1]Pitchers!$C:$C,0))="R",1/(0.83+(1-INDEX([1]Pitchers!$DD:$DD,MATCH(I32,[1]Pitchers!$C:$C,0)))/8),1)</f>
        <v>3.9531434436563981</v>
      </c>
      <c r="K32" s="4">
        <f>(INDEX([1]Pitchers!$FJ:$FJ,MATCH(I32,[1]Pitchers!$C:$C,0)))</f>
        <v>150.07503040930555</v>
      </c>
      <c r="L32" s="4">
        <f t="shared" ref="L32:L37" si="16">IF(AND(J32&lt;5.15,(IF(J32&lt;5.65,(5.15*4.25/4-J32*4.25/4)*K32/9,-0.5*4.25/4*K32/9))&lt;0),0,(IF(J32&lt;5.65,(5.15*4.25/4-J32*4.25/4)*K32/9,-0.5*4.25/4*K32/9)))</f>
        <v>21.204936316043955</v>
      </c>
      <c r="N32" s="5">
        <f>((4.25+M32*MAX(6,K32/33)/K32)^(((4.25+M32*MAX(6,K32/33)/K32)+(4.25-(4-J32)*4.25/4*MAX(6,K32/33)/9))^0.285)/((4.25+M32*MAX(6,K32/33)/K32)^(((4.25+M32*MAX(6,K32/33)/K32)+(4.25-(4-J32)*4.25/4*MAX(6,K32/33)/9))^0.285)+(4.25-(4-J32)*4.25/4*MAX(6,K32/33)/9)^(((4.25+M32*MAX(6,K32/33)/K32)+(4.25-(4-J32)*4.25/4*MAX(6,K32/33)/9))^0.285))-0.5)*MIN(33,K32/6)+((5.15*4.25/4*MAX(6,K32/33)/9+4*4.25/4*(1-MAX(6,K32/33)/9))^(((5.15*4.25/4*MAX(6,K32/33)/9+4*4.25/4*(1-MAX(6,K32/33)/9))+4.25)^0.285)/((5.15*4.25/4*MAX(6,K32/33)/9+4*4.25/4*(1-MAX(6,K32/33)/9))^(((5.15*4.25/4*MAX(6,K32/33)/9+4*4.25/4*(1-MAX(6,K32/33)/9))+4.25)^0.285)+4.25^(((5.15*4.25/4*MAX(6,K32/33)/9+4*4.25/4*(1-MAX(6,K32/33)/9))+4.25)^0.285))-0.5)*MIN(33,K32/6)</f>
        <v>2.142585535873053</v>
      </c>
      <c r="U32" s="34"/>
    </row>
    <row r="33" spans="1:21" ht="9.75" customHeight="1" x14ac:dyDescent="0.2">
      <c r="A33" s="15" t="s">
        <v>0</v>
      </c>
      <c r="B33" s="15" t="s">
        <v>398</v>
      </c>
      <c r="C33" s="5">
        <f>INDEX([1]Pitchers!$AJ:$AJ,MATCH(B33,[1]Pitchers!$C:$C,0))*IF(INDEX([1]Pitchers!$Q:$Q,MATCH(B33,[1]Pitchers!$C:$C,0))="R",1/(0.83+(1-INDEX([1]Pitchers!$DD:$DD,MATCH(B33,[1]Pitchers!$C:$C,0)))/8),1)</f>
        <v>3.1793893609326469</v>
      </c>
      <c r="D33" s="4">
        <f>(INDEX([1]Pitchers!$FJ:$FJ,MATCH(B33,[1]Pitchers!$C:$C,0)))</f>
        <v>187.31215473709727</v>
      </c>
      <c r="E33" s="4">
        <f t="shared" si="15"/>
        <v>43.576586973447384</v>
      </c>
      <c r="G33" s="5">
        <f t="shared" ref="G33:G37" si="17">((4.25+F33*MAX(6,D33/33)/D33)^(((4.25+F33*MAX(6,D33/33)/D33)+(4.25-(4-C33)*4.25/4*MAX(6,D33/33)/9))^0.285)/((4.25+F33*MAX(6,D33/33)/D33)^(((4.25+F33*MAX(6,D33/33)/D33)+(4.25-(4-C33)*4.25/4*MAX(6,D33/33)/9))^0.285)+(4.25-(4-C33)*4.25/4*MAX(6,D33/33)/9)^(((4.25+F33*MAX(6,D33/33)/D33)+(4.25-(4-C33)*4.25/4*MAX(6,D33/33)/9))^0.285))-0.5)*MIN(33,D33/6)+((5.15*4.25/4*MAX(6,D33/33)/9+4*4.25/4*(1-MAX(6,D33/33)/9))^(((5.15*4.25/4*MAX(6,D33/33)/9+4*4.25/4*(1-MAX(6,D33/33)/9))+4.25)^0.285)/((5.15*4.25/4*MAX(6,D33/33)/9+4*4.25/4*(1-MAX(6,D33/33)/9))^(((5.15*4.25/4*MAX(6,D33/33)/9+4*4.25/4*(1-MAX(6,D33/33)/9))+4.25)^0.285)+4.25^(((5.15*4.25/4*MAX(6,D33/33)/9+4*4.25/4*(1-MAX(6,D33/33)/9))+4.25)^0.285))-0.5)*MIN(33,D33/6)</f>
        <v>4.6198339799261721</v>
      </c>
      <c r="H33" s="16" t="s">
        <v>0</v>
      </c>
      <c r="I33" s="16" t="s">
        <v>466</v>
      </c>
      <c r="J33" s="5">
        <f>INDEX([1]Pitchers!$AJ:$AJ,MATCH(I33,[1]Pitchers!$C:$C,0))*IF(INDEX([1]Pitchers!$Q:$Q,MATCH(I33,[1]Pitchers!$C:$C,0))="R",1/(0.83+(1-INDEX([1]Pitchers!$DD:$DD,MATCH(I33,[1]Pitchers!$C:$C,0)))/8),1)</f>
        <v>3.8947748856476876</v>
      </c>
      <c r="K33" s="4">
        <f>(INDEX([1]Pitchers!$FJ:$FJ,MATCH(I33,[1]Pitchers!$C:$C,0)))</f>
        <v>140.05398283237162</v>
      </c>
      <c r="L33" s="4">
        <f t="shared" si="16"/>
        <v>20.754081267197421</v>
      </c>
      <c r="N33" s="5">
        <f t="shared" ref="N33:N37" si="18">((4.25+M33*MAX(6,K33/33)/K33)^(((4.25+M33*MAX(6,K33/33)/K33)+(4.25-(4-J33)*4.25/4*MAX(6,K33/33)/9))^0.285)/((4.25+M33*MAX(6,K33/33)/K33)^(((4.25+M33*MAX(6,K33/33)/K33)+(4.25-(4-J33)*4.25/4*MAX(6,K33/33)/9))^0.285)+(4.25-(4-J33)*4.25/4*MAX(6,K33/33)/9)^(((4.25+M33*MAX(6,K33/33)/K33)+(4.25-(4-J33)*4.25/4*MAX(6,K33/33)/9))^0.285))-0.5)*MIN(33,K33/6)+((5.15*4.25/4*MAX(6,K33/33)/9+4*4.25/4*(1-MAX(6,K33/33)/9))^(((5.15*4.25/4*MAX(6,K33/33)/9+4*4.25/4*(1-MAX(6,K33/33)/9))+4.25)^0.285)/((5.15*4.25/4*MAX(6,K33/33)/9+4*4.25/4*(1-MAX(6,K33/33)/9))^(((5.15*4.25/4*MAX(6,K33/33)/9+4*4.25/4*(1-MAX(6,K33/33)/9))+4.25)^0.285)+4.25^(((5.15*4.25/4*MAX(6,K33/33)/9+4*4.25/4*(1-MAX(6,K33/33)/9))+4.25)^0.285))-0.5)*MIN(33,K33/6)</f>
        <v>2.1049327022763324</v>
      </c>
      <c r="U33" s="34"/>
    </row>
    <row r="34" spans="1:21" ht="9.75" customHeight="1" x14ac:dyDescent="0.2">
      <c r="A34" s="15" t="s">
        <v>0</v>
      </c>
      <c r="B34" s="15" t="s">
        <v>250</v>
      </c>
      <c r="C34" s="5">
        <f>INDEX([1]Pitchers!$AJ:$AJ,MATCH(B34,[1]Pitchers!$C:$C,0))*IF(INDEX([1]Pitchers!$Q:$Q,MATCH(B34,[1]Pitchers!$C:$C,0))="R",1/(0.83+(1-INDEX([1]Pitchers!$DD:$DD,MATCH(B34,[1]Pitchers!$C:$C,0)))/8),1)</f>
        <v>4.5802123062548343</v>
      </c>
      <c r="D34" s="4">
        <f>(INDEX([1]Pitchers!$FJ:$FJ,MATCH(B34,[1]Pitchers!$C:$C,0)))</f>
        <v>108.40574074074074</v>
      </c>
      <c r="E34" s="4">
        <f t="shared" si="15"/>
        <v>7.2920858964711961</v>
      </c>
      <c r="G34" s="5">
        <f t="shared" si="17"/>
        <v>0.70681154947108293</v>
      </c>
      <c r="H34" s="16" t="s">
        <v>0</v>
      </c>
      <c r="I34" s="16" t="s">
        <v>772</v>
      </c>
      <c r="J34" s="5">
        <f>INDEX([1]Pitchers!$AJ:$AJ,MATCH(I34,[1]Pitchers!$C:$C,0))*IF(INDEX([1]Pitchers!$Q:$Q,MATCH(I34,[1]Pitchers!$C:$C,0))="R",1/(0.83+(1-INDEX([1]Pitchers!$DD:$DD,MATCH(I34,[1]Pitchers!$C:$C,0)))/8),1)</f>
        <v>4.1272920221736742</v>
      </c>
      <c r="K34" s="4">
        <f>(INDEX([1]Pitchers!$FJ:$FJ,MATCH(I34,[1]Pitchers!$C:$C,0)))</f>
        <v>153.78767086450617</v>
      </c>
      <c r="L34" s="4">
        <f t="shared" si="16"/>
        <v>18.56776336135983</v>
      </c>
      <c r="N34" s="5">
        <f t="shared" si="18"/>
        <v>1.8549697997803221</v>
      </c>
      <c r="U34" s="34"/>
    </row>
    <row r="35" spans="1:21" ht="9.75" customHeight="1" x14ac:dyDescent="0.2">
      <c r="A35" s="15" t="s">
        <v>0</v>
      </c>
      <c r="B35" s="15" t="s">
        <v>1012</v>
      </c>
      <c r="C35" s="5">
        <f>INDEX([1]Pitchers!$AJ:$AJ,MATCH(B35,[1]Pitchers!$C:$C,0))*IF(INDEX([1]Pitchers!$Q:$Q,MATCH(B35,[1]Pitchers!$C:$C,0))="R",1/(0.83+(1-INDEX([1]Pitchers!$DD:$DD,MATCH(B35,[1]Pitchers!$C:$C,0)))/8),1)</f>
        <v>4.0547131517491808</v>
      </c>
      <c r="D35" s="4">
        <f>(INDEX([1]Pitchers!$FJ:$FJ,MATCH(B35,[1]Pitchers!$C:$C,0)))</f>
        <v>158.03579867021605</v>
      </c>
      <c r="E35" s="4">
        <f t="shared" si="15"/>
        <v>20.434771119563433</v>
      </c>
      <c r="G35" s="5">
        <f t="shared" si="17"/>
        <v>2.0512003806706507</v>
      </c>
      <c r="H35" s="16" t="s">
        <v>0</v>
      </c>
      <c r="I35" s="16" t="s">
        <v>353</v>
      </c>
      <c r="J35" s="5">
        <f>INDEX([1]Pitchers!$AJ:$AJ,MATCH(I35,[1]Pitchers!$C:$C,0))*IF(INDEX([1]Pitchers!$Q:$Q,MATCH(I35,[1]Pitchers!$C:$C,0))="R",1/(0.83+(1-INDEX([1]Pitchers!$DD:$DD,MATCH(I35,[1]Pitchers!$C:$C,0)))/8),1)</f>
        <v>4.2995290759310425</v>
      </c>
      <c r="K35" s="4">
        <f>(INDEX([1]Pitchers!$FJ:$FJ,MATCH(I35,[1]Pitchers!$C:$C,0)))</f>
        <v>160.69614951790123</v>
      </c>
      <c r="L35" s="4">
        <f t="shared" si="16"/>
        <v>16.13434616091541</v>
      </c>
      <c r="N35" s="5">
        <f t="shared" si="18"/>
        <v>1.5936350827771943</v>
      </c>
      <c r="U35" s="34"/>
    </row>
    <row r="36" spans="1:21" ht="9.75" customHeight="1" x14ac:dyDescent="0.2">
      <c r="A36" s="15" t="s">
        <v>0</v>
      </c>
      <c r="B36" s="15" t="s">
        <v>538</v>
      </c>
      <c r="C36" s="5">
        <f>INDEX([1]Pitchers!$AJ:$AJ,MATCH(B36,[1]Pitchers!$C:$C,0))*IF(INDEX([1]Pitchers!$Q:$Q,MATCH(B36,[1]Pitchers!$C:$C,0))="R",1/(0.83+(1-INDEX([1]Pitchers!$DD:$DD,MATCH(B36,[1]Pitchers!$C:$C,0)))/8),1)</f>
        <v>4.2276406596845115</v>
      </c>
      <c r="D36" s="4">
        <f>(INDEX([1]Pitchers!$FJ:$FJ,MATCH(B36,[1]Pitchers!$C:$C,0)))</f>
        <v>169.43952809408438</v>
      </c>
      <c r="E36" s="4">
        <f t="shared" si="15"/>
        <v>18.450209951776852</v>
      </c>
      <c r="G36" s="5">
        <f t="shared" si="17"/>
        <v>1.8310857699097651</v>
      </c>
      <c r="H36" s="16" t="s">
        <v>0</v>
      </c>
      <c r="I36" s="16" t="s">
        <v>757</v>
      </c>
      <c r="J36" s="5">
        <f>INDEX([1]Pitchers!$AJ:$AJ,MATCH(I36,[1]Pitchers!$C:$C,0))*IF(INDEX([1]Pitchers!$Q:$Q,MATCH(I36,[1]Pitchers!$C:$C,0))="R",1/(0.83+(1-INDEX([1]Pitchers!$DD:$DD,MATCH(I36,[1]Pitchers!$C:$C,0)))/8),1)</f>
        <v>4.3252316340590538</v>
      </c>
      <c r="K36" s="4">
        <f>(INDEX([1]Pitchers!$FJ:$FJ,MATCH(I36,[1]Pitchers!$C:$C,0)))</f>
        <v>154.59557473132708</v>
      </c>
      <c r="L36" s="4">
        <f t="shared" si="16"/>
        <v>15.052737308323536</v>
      </c>
      <c r="N36" s="5">
        <f t="shared" si="18"/>
        <v>1.484260768290067</v>
      </c>
      <c r="U36" s="34"/>
    </row>
    <row r="37" spans="1:21" ht="9.75" customHeight="1" x14ac:dyDescent="0.2">
      <c r="A37" s="15" t="s">
        <v>0</v>
      </c>
      <c r="B37" s="15" t="s">
        <v>1102</v>
      </c>
      <c r="C37" s="5">
        <f>INDEX([1]Pitchers!$AJ:$AJ,MATCH(B37,[1]Pitchers!$C:$C,0))*IF(INDEX([1]Pitchers!$Q:$Q,MATCH(B37,[1]Pitchers!$C:$C,0))="R",1/(0.83+(1-INDEX([1]Pitchers!$DD:$DD,MATCH(B37,[1]Pitchers!$C:$C,0)))/8),1)</f>
        <v>4.5118567643649712</v>
      </c>
      <c r="D37" s="4">
        <f>MIN(972-SUM(D32:D36),(INDEX([1]Pitchers!$FJ:$FJ,MATCH(B37,[1]Pitchers!$C:$C,0))))</f>
        <v>126.91419767594277</v>
      </c>
      <c r="E37" s="4">
        <f t="shared" si="15"/>
        <v>9.5612529500010197</v>
      </c>
      <c r="G37" s="5">
        <f t="shared" si="17"/>
        <v>0.93105372941337028</v>
      </c>
      <c r="H37" s="16" t="s">
        <v>0</v>
      </c>
      <c r="I37" s="16" t="s">
        <v>471</v>
      </c>
      <c r="J37" s="5">
        <f>INDEX([1]Pitchers!$AJ:$AJ,MATCH(I37,[1]Pitchers!$C:$C,0))*IF(INDEX([1]Pitchers!$Q:$Q,MATCH(I37,[1]Pitchers!$C:$C,0))="R",1/(0.83+(1-INDEX([1]Pitchers!$DD:$DD,MATCH(I37,[1]Pitchers!$C:$C,0)))/8),1)</f>
        <v>4.6418999287024256</v>
      </c>
      <c r="K37" s="4">
        <f>MIN(972-SUM(K32:K36),(INDEX([1]Pitchers!$FJ:$FJ,MATCH(I37,[1]Pitchers!$C:$C,0))))</f>
        <v>134.08987621060189</v>
      </c>
      <c r="L37" s="4">
        <f t="shared" si="16"/>
        <v>8.0432519879800459</v>
      </c>
      <c r="N37" s="5">
        <f t="shared" si="18"/>
        <v>0.77636097928993286</v>
      </c>
      <c r="U37" s="34"/>
    </row>
    <row r="38" spans="1:21" ht="9.75" customHeight="1" x14ac:dyDescent="0.2">
      <c r="A38" s="15" t="s">
        <v>0</v>
      </c>
      <c r="B38" s="15" t="s">
        <v>216</v>
      </c>
      <c r="C38" s="5">
        <f>INDEX([1]Pitchers!$AJ:$AJ,MATCH(B38,[1]Pitchers!$C:$C,0))*IF(INDEX([1]Pitchers!$Q:$Q,MATCH(B38,[1]Pitchers!$C:$C,0))="S",0.83+(1-INDEX([1]Pitchers!$DD:$DD,MATCH(B38,[1]Pitchers!$C:$C,0)))/8,1)</f>
        <v>2.8056887847120477</v>
      </c>
      <c r="D38" s="4">
        <f>IF(INDEX([1]Pitchers!$Q:$Q,MATCH(B38,[1]Pitchers!$C:$C,0))="S",56,INDEX([1]Pitchers!$FJ:$FJ,MATCH(B38,[1]Pitchers!$C:$C,0)))</f>
        <v>53.84839430592222</v>
      </c>
      <c r="E38" s="4">
        <f>IF(C38&gt;5,-0.5*4.25/4*D38/9,(4.2745*4.25/4-C38*4.25/4)*D38/9)*1.8</f>
        <v>16.807289164879624</v>
      </c>
      <c r="G38" s="44">
        <f t="shared" ref="G38:G45" si="19">((4.25)^(((4.25)+(4.25-(4-C38)*4.25/4*1/9))^0.285)/((4.25)^(((4.25)+(4.25-(4-C38)*4.25/4*1/9))^0.285)+(4.25-(4-C38)*4.25/4*1/9)^(((4.25)+(4.25-(4-C38)*4.25/4*1/9))^0.285))-0.5)*D38+((4.2745*4.25/4*1/9+4*4.25/4*(1-1/9))^(((4.2745*4.25/4*1/9+4*4.25/4*(1-1/9))+4.25)^0.285)/((4.2745*4.25/4*1/9+4*4.25/4*(1-1/9))^(((4.2745*4.25/4*1/9+4*4.25/4*(1-1/9))+4.25)^0.285)+4.25^(((4.2745*4.25/4*1/9+4*4.25/4*(1-1/9))+4.25)^0.285))-0.5)*D38+((4.2745-MIN(4.2745,MAX(3.74,C38)))/0.5345*0.0009131+0.0104414*(3.74-MIN(3.74,C38)))*D38</f>
        <v>1.5944645808833968</v>
      </c>
      <c r="H38" s="16" t="s">
        <v>0</v>
      </c>
      <c r="I38" s="16" t="s">
        <v>232</v>
      </c>
      <c r="J38" s="5">
        <f>INDEX([1]Pitchers!$AJ:$AJ,MATCH(I38,[1]Pitchers!$C:$C,0))*IF(INDEX([1]Pitchers!$Q:$Q,MATCH(I38,[1]Pitchers!$C:$C,0))="S",0.83+(1-INDEX([1]Pitchers!$DD:$DD,MATCH(I38,[1]Pitchers!$C:$C,0)))/8,1)</f>
        <v>3.5232367280256618</v>
      </c>
      <c r="K38" s="4">
        <f>IF(INDEX([1]Pitchers!$Q:$Q,MATCH(I38,[1]Pitchers!$C:$C,0))="S",56,INDEX([1]Pitchers!$FJ:$FJ,MATCH(I38,[1]Pitchers!$C:$C,0)))</f>
        <v>47.044394343488889</v>
      </c>
      <c r="L38" s="4">
        <f>IF(J38&gt;5,-0.5*4.25/4*K38/9,(4.2745*4.25/4-J38*4.25/4)*K38/9)*1.8</f>
        <v>7.5103291947898558</v>
      </c>
      <c r="N38" s="44">
        <f t="shared" ref="N38:N45" si="20">((4.25)^(((4.25)+(4.25-(4-J38)*4.25/4*1/9))^0.285)/((4.25)^(((4.25)+(4.25-(4-J38)*4.25/4*1/9))^0.285)+(4.25-(4-J38)*4.25/4*1/9)^(((4.25)+(4.25-(4-J38)*4.25/4*1/9))^0.285))-0.5)*K38+((4.2745*4.25/4*1/9+4*4.25/4*(1-1/9))^(((4.2745*4.25/4*1/9+4*4.25/4*(1-1/9))+4.25)^0.285)/((4.2745*4.25/4*1/9+4*4.25/4*(1-1/9))^(((4.2745*4.25/4*1/9+4*4.25/4*(1-1/9))+4.25)^0.285)+4.25^(((4.2745*4.25/4*1/9+4*4.25/4*(1-1/9))+4.25)^0.285))-0.5)*K38+((4.2745-MIN(4.2745,MAX(3.74,J38)))/0.5345*0.0009131+0.0104414*(3.74-MIN(3.74,J38)))*K38</f>
        <v>0.60200752062041851</v>
      </c>
      <c r="U38" s="34"/>
    </row>
    <row r="39" spans="1:21" ht="9.75" customHeight="1" x14ac:dyDescent="0.2">
      <c r="A39" s="15" t="s">
        <v>0</v>
      </c>
      <c r="B39" s="15" t="s">
        <v>276</v>
      </c>
      <c r="C39" s="5">
        <f>INDEX([1]Pitchers!$AJ:$AJ,MATCH(B39,[1]Pitchers!$C:$C,0))*IF(INDEX([1]Pitchers!$Q:$Q,MATCH(B39,[1]Pitchers!$C:$C,0))="S",0.83+(1-INDEX([1]Pitchers!$DD:$DD,MATCH(B39,[1]Pitchers!$C:$C,0)))/8,1)</f>
        <v>3.0614531971906116</v>
      </c>
      <c r="D39" s="4">
        <f>IF(INDEX([1]Pitchers!$Q:$Q,MATCH(B39,[1]Pitchers!$C:$C,0))="S",56,INDEX([1]Pitchers!$FJ:$FJ,MATCH(B39,[1]Pitchers!$C:$C,0)))</f>
        <v>60.442061196222163</v>
      </c>
      <c r="E39" s="4">
        <f>IF(C39&gt;5,-0.5*4.25/4*D39/9,(4.2745*4.25/4-C39*4.25/4)*D39/9)*1.3</f>
        <v>11.252437394953029</v>
      </c>
      <c r="G39" s="44">
        <f t="shared" si="19"/>
        <v>1.4265727955932421</v>
      </c>
      <c r="H39" s="16" t="s">
        <v>0</v>
      </c>
      <c r="I39" s="16" t="s">
        <v>323</v>
      </c>
      <c r="J39" s="5">
        <f>INDEX([1]Pitchers!$AJ:$AJ,MATCH(I39,[1]Pitchers!$C:$C,0))*IF(INDEX([1]Pitchers!$Q:$Q,MATCH(I39,[1]Pitchers!$C:$C,0))="S",0.83+(1-INDEX([1]Pitchers!$DD:$DD,MATCH(I39,[1]Pitchers!$C:$C,0)))/8,1)</f>
        <v>3.6519360451260621</v>
      </c>
      <c r="K39" s="4">
        <f>IF(INDEX([1]Pitchers!$Q:$Q,MATCH(I39,[1]Pitchers!$C:$C,0))="S",56,INDEX([1]Pitchers!$FJ:$FJ,MATCH(I39,[1]Pitchers!$C:$C,0)))</f>
        <v>56</v>
      </c>
      <c r="L39" s="4">
        <f>IF(J39&gt;5,-0.5*4.25/4*K39/9,(4.2745*4.25/4-J39*4.25/4)*K39/9)*1.3</f>
        <v>5.3505913232776763</v>
      </c>
      <c r="N39" s="44">
        <f t="shared" si="20"/>
        <v>0.54849748832416623</v>
      </c>
      <c r="U39" s="34"/>
    </row>
    <row r="40" spans="1:21" ht="9.75" customHeight="1" x14ac:dyDescent="0.2">
      <c r="A40" s="15" t="s">
        <v>0</v>
      </c>
      <c r="B40" s="15" t="s">
        <v>951</v>
      </c>
      <c r="C40" s="5">
        <f>INDEX([1]Pitchers!$AJ:$AJ,MATCH(B40,[1]Pitchers!$C:$C,0))*IF(INDEX([1]Pitchers!$Q:$Q,MATCH(B40,[1]Pitchers!$C:$C,0))="S",0.83+(1-INDEX([1]Pitchers!$DD:$DD,MATCH(B40,[1]Pitchers!$C:$C,0)))/8,1)</f>
        <v>3.2817846190332314</v>
      </c>
      <c r="D40" s="4">
        <f>IF(INDEX([1]Pitchers!$Q:$Q,MATCH(B40,[1]Pitchers!$C:$C,0))="S",56,INDEX([1]Pitchers!$FJ:$FJ,MATCH(B40,[1]Pitchers!$C:$C,0)))</f>
        <v>58.185248443259262</v>
      </c>
      <c r="E40" s="4">
        <f>IF(C40&gt;5,-0.5*4.25/4*D40/9,(4.2745*4.25/4-C40*4.25/4)*D40/9)*1.1</f>
        <v>7.5009584243224232</v>
      </c>
      <c r="G40" s="44">
        <f t="shared" si="19"/>
        <v>1.0729283127454425</v>
      </c>
      <c r="H40" s="16" t="s">
        <v>0</v>
      </c>
      <c r="I40" s="16" t="s">
        <v>616</v>
      </c>
      <c r="J40" s="5">
        <f>INDEX([1]Pitchers!$AJ:$AJ,MATCH(I40,[1]Pitchers!$C:$C,0))*IF(INDEX([1]Pitchers!$Q:$Q,MATCH(I40,[1]Pitchers!$C:$C,0))="S",0.83+(1-INDEX([1]Pitchers!$DD:$DD,MATCH(I40,[1]Pitchers!$C:$C,0)))/8,1)</f>
        <v>3.451700365638541</v>
      </c>
      <c r="K40" s="4">
        <f>IF(INDEX([1]Pitchers!$Q:$Q,MATCH(I40,[1]Pitchers!$C:$C,0))="S",56,INDEX([1]Pitchers!$FJ:$FJ,MATCH(I40,[1]Pitchers!$C:$C,0)))</f>
        <v>52.574662606451035</v>
      </c>
      <c r="L40" s="4">
        <f>IF(J40&gt;5,-0.5*4.25/4*K40/9,(4.2745*4.25/4-J40*4.25/4)*K40/9)*1.1</f>
        <v>5.6175855990642711</v>
      </c>
      <c r="N40" s="44">
        <f t="shared" si="20"/>
        <v>0.76059862561097213</v>
      </c>
      <c r="U40" s="34"/>
    </row>
    <row r="41" spans="1:21" ht="9.75" customHeight="1" x14ac:dyDescent="0.2">
      <c r="A41" s="15" t="s">
        <v>0</v>
      </c>
      <c r="B41" s="15" t="s">
        <v>172</v>
      </c>
      <c r="C41" s="5">
        <f>INDEX([1]Pitchers!$AJ:$AJ,MATCH(B41,[1]Pitchers!$C:$C,0))*IF(INDEX([1]Pitchers!$Q:$Q,MATCH(B41,[1]Pitchers!$C:$C,0))="S",0.83+(1-INDEX([1]Pitchers!$DD:$DD,MATCH(B41,[1]Pitchers!$C:$C,0)))/8,1)</f>
        <v>3.6120623108065675</v>
      </c>
      <c r="D41" s="4">
        <f>IF(INDEX([1]Pitchers!$Q:$Q,MATCH(B41,[1]Pitchers!$C:$C,0))="S",56,INDEX([1]Pitchers!$FJ:$FJ,MATCH(B41,[1]Pitchers!$C:$C,0)))</f>
        <v>45.939702628206817</v>
      </c>
      <c r="E41" s="4">
        <f>IF(C41&gt;5,-0.5*4.25/4*D41/9,(4.2745*4.25/4-C41*4.25/4)*D41/9)*1</f>
        <v>3.5926891504963012</v>
      </c>
      <c r="G41" s="44">
        <f t="shared" si="19"/>
        <v>0.49266785995247547</v>
      </c>
      <c r="H41" s="16" t="s">
        <v>0</v>
      </c>
      <c r="I41" s="16" t="s">
        <v>773</v>
      </c>
      <c r="J41" s="5">
        <f>INDEX([1]Pitchers!$AJ:$AJ,MATCH(I41,[1]Pitchers!$C:$C,0))*IF(INDEX([1]Pitchers!$Q:$Q,MATCH(I41,[1]Pitchers!$C:$C,0))="S",0.83+(1-INDEX([1]Pitchers!$DD:$DD,MATCH(I41,[1]Pitchers!$C:$C,0)))/8,1)</f>
        <v>3.635161351487314</v>
      </c>
      <c r="K41" s="4">
        <f>IF(INDEX([1]Pitchers!$Q:$Q,MATCH(I41,[1]Pitchers!$C:$C,0))="S",56,INDEX([1]Pitchers!$FJ:$FJ,MATCH(I41,[1]Pitchers!$C:$C,0)))</f>
        <v>63.324678536259199</v>
      </c>
      <c r="L41" s="4">
        <f>IF(J41&gt;5,-0.5*4.25/4*K41/9,(4.2745*4.25/4-J41*4.25/4)*K41/9)*1</f>
        <v>4.7795871158251968</v>
      </c>
      <c r="N41" s="44">
        <f t="shared" si="20"/>
        <v>0.64500238887166383</v>
      </c>
      <c r="U41" s="34"/>
    </row>
    <row r="42" spans="1:21" ht="9.75" customHeight="1" x14ac:dyDescent="0.2">
      <c r="A42" s="15" t="s">
        <v>0</v>
      </c>
      <c r="B42" s="15" t="s">
        <v>766</v>
      </c>
      <c r="C42" s="5">
        <f>INDEX([1]Pitchers!$AJ:$AJ,MATCH(B42,[1]Pitchers!$C:$C,0))*IF(INDEX([1]Pitchers!$Q:$Q,MATCH(B42,[1]Pitchers!$C:$C,0))="S",0.83+(1-INDEX([1]Pitchers!$DD:$DD,MATCH(B42,[1]Pitchers!$C:$C,0)))/8,1)</f>
        <v>3.7081868681169365</v>
      </c>
      <c r="D42" s="4">
        <f>IF(INDEX([1]Pitchers!$Q:$Q,MATCH(B42,[1]Pitchers!$C:$C,0))="S",56,INDEX([1]Pitchers!$FJ:$FJ,MATCH(B42,[1]Pitchers!$C:$C,0)))</f>
        <v>56</v>
      </c>
      <c r="E42" s="4">
        <f>IF(C42&gt;5,-0.5*4.25/4*D42/9,(4.2745*4.25/4-C42*4.25/4)*D42/9)*0.9</f>
        <v>3.3695631347042267</v>
      </c>
      <c r="G42" s="44">
        <f t="shared" si="19"/>
        <v>0.47509448293085138</v>
      </c>
      <c r="H42" s="16" t="s">
        <v>0</v>
      </c>
      <c r="I42" s="16" t="s">
        <v>706</v>
      </c>
      <c r="J42" s="5">
        <f>INDEX([1]Pitchers!$AJ:$AJ,MATCH(I42,[1]Pitchers!$C:$C,0))*IF(INDEX([1]Pitchers!$Q:$Q,MATCH(I42,[1]Pitchers!$C:$C,0))="S",0.83+(1-INDEX([1]Pitchers!$DD:$DD,MATCH(I42,[1]Pitchers!$C:$C,0)))/8,1)</f>
        <v>3.7403755723022973</v>
      </c>
      <c r="K42" s="4">
        <f>IF(INDEX([1]Pitchers!$Q:$Q,MATCH(I42,[1]Pitchers!$C:$C,0))="S",56,INDEX([1]Pitchers!$FJ:$FJ,MATCH(I42,[1]Pitchers!$C:$C,0)))</f>
        <v>60.517765109925925</v>
      </c>
      <c r="L42" s="4">
        <f>IF(J42&gt;5,-0.5*4.25/4*K42/9,(4.2745*4.25/4-J42*4.25/4)*K42/9)*0.9</f>
        <v>3.434426769581338</v>
      </c>
      <c r="N42" s="44">
        <f t="shared" si="20"/>
        <v>0.4682503006496499</v>
      </c>
      <c r="U42" s="34"/>
    </row>
    <row r="43" spans="1:21" ht="9.75" customHeight="1" x14ac:dyDescent="0.2">
      <c r="A43" s="15" t="s">
        <v>0</v>
      </c>
      <c r="B43" s="15" t="s">
        <v>1056</v>
      </c>
      <c r="C43" s="5">
        <f>INDEX([1]Pitchers!$AJ:$AJ,MATCH(B43,[1]Pitchers!$C:$C,0))*IF(INDEX([1]Pitchers!$Q:$Q,MATCH(B43,[1]Pitchers!$C:$C,0))="S",0.83+(1-INDEX([1]Pitchers!$DD:$DD,MATCH(B43,[1]Pitchers!$C:$C,0)))/8,1)</f>
        <v>3.7866970861348457</v>
      </c>
      <c r="D43" s="4">
        <f>IF(INDEX([1]Pitchers!$Q:$Q,MATCH(B43,[1]Pitchers!$C:$C,0))="S",56,INDEX([1]Pitchers!$FJ:$FJ,MATCH(B43,[1]Pitchers!$C:$C,0)))</f>
        <v>56</v>
      </c>
      <c r="E43" s="4">
        <f>IF(C43&gt;5,-0.5*4.25/4*D43/9,(4.2745*4.25/4-C43*4.25/4)*D43/9)*0.8</f>
        <v>2.5799354111090391</v>
      </c>
      <c r="G43" s="44">
        <f t="shared" si="19"/>
        <v>0.39555694272089414</v>
      </c>
      <c r="H43" s="16" t="s">
        <v>0</v>
      </c>
      <c r="I43" s="16" t="s">
        <v>1141</v>
      </c>
      <c r="J43" s="5">
        <f>INDEX([1]Pitchers!$AJ:$AJ,MATCH(I43,[1]Pitchers!$C:$C,0))*IF(INDEX([1]Pitchers!$Q:$Q,MATCH(I43,[1]Pitchers!$C:$C,0))="S",0.83+(1-INDEX([1]Pitchers!$DD:$DD,MATCH(I43,[1]Pitchers!$C:$C,0)))/8,1)</f>
        <v>3.9690821505888771</v>
      </c>
      <c r="K43" s="4">
        <f>IF(INDEX([1]Pitchers!$Q:$Q,MATCH(I43,[1]Pitchers!$C:$C,0))="S",56,INDEX([1]Pitchers!$FJ:$FJ,MATCH(I43,[1]Pitchers!$C:$C,0)))</f>
        <v>56</v>
      </c>
      <c r="L43" s="4">
        <f>IF(J43&gt;5,-0.5*4.25/4*K43/9,(4.2745*4.25/4-J43*4.25/4)*K43/9)*0.8</f>
        <v>1.6153210702188259</v>
      </c>
      <c r="N43" s="44">
        <f t="shared" si="20"/>
        <v>0.24726588683265838</v>
      </c>
      <c r="U43" s="34"/>
    </row>
    <row r="44" spans="1:21" ht="9.75" customHeight="1" x14ac:dyDescent="0.2">
      <c r="A44" s="15" t="s">
        <v>0</v>
      </c>
      <c r="B44" s="15" t="s">
        <v>767</v>
      </c>
      <c r="C44" s="5">
        <f>INDEX([1]Pitchers!$AJ:$AJ,MATCH(B44,[1]Pitchers!$C:$C,0))*IF(INDEX([1]Pitchers!$Q:$Q,MATCH(B44,[1]Pitchers!$C:$C,0))="S",0.83+(1-INDEX([1]Pitchers!$DD:$DD,MATCH(B44,[1]Pitchers!$C:$C,0)))/8,1)</f>
        <v>3.9288803035865492</v>
      </c>
      <c r="D44" s="4">
        <f>IF(INDEX([1]Pitchers!$Q:$Q,MATCH(B44,[1]Pitchers!$C:$C,0))="S",56,INDEX([1]Pitchers!$FJ:$FJ,MATCH(B44,[1]Pitchers!$C:$C,0)))</f>
        <v>56</v>
      </c>
      <c r="E44" s="4">
        <f>IF(C44&gt;5,-0.5*4.25/4*D44/9,(4.2745*4.25/4-C44*4.25/4)*D44/9)*0.6</f>
        <v>1.3709581291066872</v>
      </c>
      <c r="G44" s="44">
        <f t="shared" si="19"/>
        <v>0.27991205583675749</v>
      </c>
      <c r="H44" s="16" t="s">
        <v>0</v>
      </c>
      <c r="I44" s="16" t="s">
        <v>1095</v>
      </c>
      <c r="J44" s="5">
        <f>INDEX([1]Pitchers!$AJ:$AJ,MATCH(I44,[1]Pitchers!$C:$C,0))*IF(INDEX([1]Pitchers!$Q:$Q,MATCH(I44,[1]Pitchers!$C:$C,0))="S",0.83+(1-INDEX([1]Pitchers!$DD:$DD,MATCH(I44,[1]Pitchers!$C:$C,0)))/8,1)</f>
        <v>3.763895206782478</v>
      </c>
      <c r="K44" s="4">
        <f>IF(INDEX([1]Pitchers!$Q:$Q,MATCH(I44,[1]Pitchers!$C:$C,0))="S",56,INDEX([1]Pitchers!$FJ:$FJ,MATCH(I44,[1]Pitchers!$C:$C,0)))</f>
        <v>53.523126375324217</v>
      </c>
      <c r="L44" s="4">
        <f>IF(J44&gt;5,-0.5*4.25/4*K44/9,(4.2745*4.25/4-J44*4.25/4)*K44/9)*0.6</f>
        <v>1.9358158453286296</v>
      </c>
      <c r="N44" s="44">
        <f t="shared" si="20"/>
        <v>0.3958126601334766</v>
      </c>
      <c r="U44" s="34"/>
    </row>
    <row r="45" spans="1:21" ht="9.75" customHeight="1" x14ac:dyDescent="0.2">
      <c r="A45" s="15" t="s">
        <v>0</v>
      </c>
      <c r="B45" s="15" t="s">
        <v>938</v>
      </c>
      <c r="C45" s="5">
        <f>INDEX([1]Pitchers!$AJ:$AJ,MATCH(B45,[1]Pitchers!$C:$C,0))*IF(INDEX([1]Pitchers!$Q:$Q,MATCH(B45,[1]Pitchers!$C:$C,0))="S",0.83+(1-INDEX([1]Pitchers!$DD:$DD,MATCH(B45,[1]Pitchers!$C:$C,0)))/8,1)</f>
        <v>3.9569056496280104</v>
      </c>
      <c r="D45" s="4">
        <f>MIN(1458-SUM(D32:D44),IF(INDEX([1]Pitchers!$Q:$Q,MATCH(B45,[1]Pitchers!$C:$C,0))="S",56,INDEX([1]Pitchers!$FJ:$FJ,MATCH(B45,[1]Pitchers!$C:$C,0))))</f>
        <v>56</v>
      </c>
      <c r="E45" s="4">
        <f>IF(C45&gt;5,-0.5*4.25/4*D45/9,(4.2745*4.25/4-C45*4.25/4)*D45/9)*0.5</f>
        <v>1.0498257692851887</v>
      </c>
      <c r="G45" s="44">
        <f t="shared" si="19"/>
        <v>0.25715146893303004</v>
      </c>
      <c r="H45" s="16" t="s">
        <v>0</v>
      </c>
      <c r="I45" s="16" t="s">
        <v>1154</v>
      </c>
      <c r="J45" s="5">
        <f>INDEX([1]Pitchers!$AJ:$AJ,MATCH(I45,[1]Pitchers!$C:$C,0))*IF(INDEX([1]Pitchers!$Q:$Q,MATCH(I45,[1]Pitchers!$C:$C,0))="S",0.83+(1-INDEX([1]Pitchers!$DD:$DD,MATCH(I45,[1]Pitchers!$C:$C,0)))/8,1)</f>
        <v>4.2863444688964698</v>
      </c>
      <c r="K45" s="4">
        <f>MIN(1458-SUM(K32:K44),IF(INDEX([1]Pitchers!$Q:$Q,MATCH(I45,[1]Pitchers!$C:$C,0))="S",56,INDEX([1]Pitchers!$FJ:$FJ,MATCH(I45,[1]Pitchers!$C:$C,0))))</f>
        <v>45.779999369999942</v>
      </c>
      <c r="L45" s="4">
        <f>IF(J45&gt;5,-0.5*4.25/4*K45/9,(4.2745*4.25/4-J45*4.25/4)*K45/9)*0.5</f>
        <v>-3.2007209154557348E-2</v>
      </c>
      <c r="N45" s="44">
        <f t="shared" si="20"/>
        <v>-6.8910307147237726E-3</v>
      </c>
      <c r="U45" s="34"/>
    </row>
    <row r="46" spans="1:21" ht="9.75" customHeight="1" x14ac:dyDescent="0.2">
      <c r="A46" s="15" t="s">
        <v>1</v>
      </c>
      <c r="B46" s="15" t="s">
        <v>290</v>
      </c>
      <c r="C46" s="6">
        <f>INDEX([1]Hitters!$AF:$AF,MATCH(B46,[1]Hitters!$C:$C,0))</f>
        <v>0.25596815244406429</v>
      </c>
      <c r="D46" s="4">
        <f>INDEX([1]Hitters!$ER:$ER,MATCH(B46,[1]Hitters!$C:$C,0))</f>
        <v>513.24918518518518</v>
      </c>
      <c r="E46" s="4">
        <f t="shared" ref="E46:E59" si="21">(C46-0.23)*D46</f>
        <v>13.328133082680667</v>
      </c>
      <c r="F46" s="19">
        <f>IF(A46="DH",-16,IF(A46="C",INDEX([1]Hitters!$AZ:$AZ,MATCH(B46,[1]Hitters!$C:$C,0)),IF(A46="1B",INDEX([1]Hitters!$AW:$AW,MATCH(B46,[1]Hitters!$C:$C,0)),IF(RIGHT(A46,1)="F",INDEX([1]Hitters!$AY:$AY,MATCH(B46,[1]Hitters!$C:$C,0)),INDEX([1]Hitters!$AX:$AX,MATCH(B46,[1]Hitters!$C:$C,0))))))*D46/600</f>
        <v>10.288458083040261</v>
      </c>
      <c r="G46" s="44">
        <f>(((4.25+(C46-0.263)*4.2)^(((4.25+(C46-0.263)*4.2)+(4.25-F46*4.2/D46))^0.285))/((4.25+(C46-0.263)*4.2)^(((4.25+(C46-0.263)*4.2)+(4.25-F46*4.2/D46))^0.285)+(4.25-F46*4.2/D46)^(((4.25+(C46-0.263)*4.2)+(4.25-F46*4.2/D46))^0.285))-0.5)*D46/4.2-(((4.25+(0.23-0.263)*4.2)^(((4.25+(0.23-0.263)*4.2)+4.25)^0.285))/((4.25+(0.23-0.263)*4.2)^(((4.25+(0.23-0.263)*4.2)+4.25)^0.285)+4.25^(((4.25+(0.23-0.263)*4.2)+4.25)^0.285))-0.5)*D46/4.2</f>
        <v>2.5847928267874982</v>
      </c>
      <c r="H46" s="16" t="s">
        <v>1</v>
      </c>
      <c r="I46" s="16" t="s">
        <v>933</v>
      </c>
      <c r="J46" s="6">
        <f>INDEX([1]Hitters!$AF:$AF,MATCH(I46,[1]Hitters!$C:$C,0))</f>
        <v>0.23990190092197092</v>
      </c>
      <c r="K46" s="4">
        <f>INDEX([1]Hitters!$ER:$ER,MATCH(I46,[1]Hitters!$C:$C,0))</f>
        <v>392.512</v>
      </c>
      <c r="L46" s="4">
        <f t="shared" ref="L46:L59" si="22">(J46-0.23)*K46</f>
        <v>3.886614934684645</v>
      </c>
      <c r="M46" s="19">
        <f>IF(H46="DH",-16,IF(H46="C",INDEX([1]Hitters!$AZ:$AZ,MATCH(I46,[1]Hitters!$C:$C,0)),IF(H46="1B",INDEX([1]Hitters!$AW:$AW,MATCH(I46,[1]Hitters!$C:$C,0)),IF(RIGHT(H46,1)="F",INDEX([1]Hitters!$AY:$AY,MATCH(I46,[1]Hitters!$C:$C,0)),INDEX([1]Hitters!$AX:$AX,MATCH(I46,[1]Hitters!$C:$C,0))))))*K46/600</f>
        <v>-5.2912346711843607</v>
      </c>
      <c r="N46" s="44">
        <f>(((4.25+(J46-0.263)*4.2)^(((4.25+(J46-0.263)*4.2)+(4.25-M46*4.2/K46))^0.285))/((4.25+(J46-0.263)*4.2)^(((4.25+(J46-0.263)*4.2)+(4.25-M46*4.2/K46))^0.285)+(4.25-M46*4.2/K46)^(((4.25+(J46-0.263)*4.2)+(4.25-M46*4.2/K46))^0.285))-0.5)*K46/4.2-(((4.25+(0.23-0.263)*4.2)^(((4.25+(0.23-0.263)*4.2)+4.25)^0.285))/((4.25+(0.23-0.263)*4.2)^(((4.25+(0.23-0.263)*4.2)+4.25)^0.285)+4.25^(((4.25+(0.23-0.263)*4.2)+4.25)^0.285))-0.5)*K46/4.2</f>
        <v>-0.14067431079294646</v>
      </c>
      <c r="P46" s="4"/>
      <c r="U46" s="34"/>
    </row>
    <row r="47" spans="1:21" ht="9.75" customHeight="1" x14ac:dyDescent="0.2">
      <c r="A47" s="15" t="s">
        <v>2</v>
      </c>
      <c r="B47" s="15" t="s">
        <v>233</v>
      </c>
      <c r="C47" s="6">
        <f>INDEX([1]Hitters!$AF:$AF,MATCH(B47,[1]Hitters!$C:$C,0))</f>
        <v>0.27395468631370729</v>
      </c>
      <c r="D47" s="4">
        <f>INDEX([1]Hitters!$ER:$ER,MATCH(B47,[1]Hitters!$C:$C,0))</f>
        <v>614.97866666666664</v>
      </c>
      <c r="E47" s="4">
        <f t="shared" si="21"/>
        <v>27.031194382955281</v>
      </c>
      <c r="F47" s="19">
        <f>IF(A47="DH",-16,IF(A47="C",INDEX([1]Hitters!$AZ:$AZ,MATCH(B47,[1]Hitters!$C:$C,0)),IF(A47="1B",INDEX([1]Hitters!$AW:$AW,MATCH(B47,[1]Hitters!$C:$C,0)),IF(RIGHT(A47,1)="F",INDEX([1]Hitters!$AY:$AY,MATCH(B47,[1]Hitters!$C:$C,0)),INDEX([1]Hitters!$AX:$AX,MATCH(B47,[1]Hitters!$C:$C,0))))))*D47/600</f>
        <v>-12.371671631425437</v>
      </c>
      <c r="G47" s="44">
        <f t="shared" ref="G47:G59" si="23">(((4.25+(C47-0.263)*4.2)^(((4.25+(C47-0.263)*4.2)+(4.25-F47*4.2/D47))^0.285))/((4.25+(C47-0.263)*4.2)^(((4.25+(C47-0.263)*4.2)+(4.25-F47*4.2/D47))^0.285)+(4.25-F47*4.2/D47)^(((4.25+(C47-0.263)*4.2)+(4.25-F47*4.2/D47))^0.285))-0.5)*D47/4.2-(((4.25+(0.23-0.263)*4.2)^(((4.25+(0.23-0.263)*4.2)+4.25)^0.285))/((4.25+(0.23-0.263)*4.2)^(((4.25+(0.23-0.263)*4.2)+4.25)^0.285)+4.25^(((4.25+(0.23-0.263)*4.2)+4.25)^0.285))-0.5)*D47/4.2</f>
        <v>1.6190368020126833</v>
      </c>
      <c r="H47" s="16" t="s">
        <v>2</v>
      </c>
      <c r="I47" s="16" t="s">
        <v>171</v>
      </c>
      <c r="J47" s="6">
        <f>INDEX([1]Hitters!$AF:$AF,MATCH(I47,[1]Hitters!$C:$C,0))</f>
        <v>0.27096950946791271</v>
      </c>
      <c r="K47" s="4">
        <f>INDEX([1]Hitters!$ER:$ER,MATCH(I47,[1]Hitters!$C:$C,0))</f>
        <v>566.60799999999995</v>
      </c>
      <c r="L47" s="4">
        <f t="shared" si="22"/>
        <v>23.213651820595075</v>
      </c>
      <c r="M47" s="19">
        <f>IF(H47="DH",-16,IF(H47="C",INDEX([1]Hitters!$AZ:$AZ,MATCH(I47,[1]Hitters!$C:$C,0)),IF(H47="1B",INDEX([1]Hitters!$AW:$AW,MATCH(I47,[1]Hitters!$C:$C,0)),IF(RIGHT(H47,1)="F",INDEX([1]Hitters!$AY:$AY,MATCH(I47,[1]Hitters!$C:$C,0)),INDEX([1]Hitters!$AX:$AX,MATCH(I47,[1]Hitters!$C:$C,0))))))*K47/600</f>
        <v>-8.453610535358802</v>
      </c>
      <c r="N47" s="44">
        <f t="shared" ref="N47:N59" si="24">(((4.25+(J47-0.263)*4.2)^(((4.25+(J47-0.263)*4.2)+(4.25-M47*4.2/K47))^0.285))/((4.25+(J47-0.263)*4.2)^(((4.25+(J47-0.263)*4.2)+(4.25-M47*4.2/K47))^0.285)+(4.25-M47*4.2/K47)^(((4.25+(J47-0.263)*4.2)+(4.25-M47*4.2/K47))^0.285))-0.5)*K47/4.2-(((4.25+(0.23-0.263)*4.2)^(((4.25+(0.23-0.263)*4.2)+4.25)^0.285))/((4.25+(0.23-0.263)*4.2)^(((4.25+(0.23-0.263)*4.2)+4.25)^0.285)+4.25^(((4.25+(0.23-0.263)*4.2)+4.25)^0.285))-0.5)*K47/4.2</f>
        <v>1.6247120723230544</v>
      </c>
      <c r="P47" s="4"/>
      <c r="U47" s="34"/>
    </row>
    <row r="48" spans="1:21" ht="9.75" customHeight="1" x14ac:dyDescent="0.2">
      <c r="A48" s="15" t="s">
        <v>3</v>
      </c>
      <c r="B48" s="15" t="s">
        <v>587</v>
      </c>
      <c r="C48" s="6">
        <f>INDEX([1]Hitters!$AF:$AF,MATCH(B48,[1]Hitters!$C:$C,0))</f>
        <v>0.23482371224378443</v>
      </c>
      <c r="D48" s="4">
        <f>INDEX([1]Hitters!$ER:$ER,MATCH(B48,[1]Hitters!$C:$C,0))</f>
        <v>403.6136296296296</v>
      </c>
      <c r="E48" s="4">
        <f t="shared" si="21"/>
        <v>1.9469160070027134</v>
      </c>
      <c r="F48" s="19">
        <f>IF(A48="DH",-16,IF(A48="C",INDEX([1]Hitters!$AZ:$AZ,MATCH(B48,[1]Hitters!$C:$C,0)),IF(A48="1B",INDEX([1]Hitters!$AW:$AW,MATCH(B48,[1]Hitters!$C:$C,0)),IF(RIGHT(A48,1)="F",INDEX([1]Hitters!$AY:$AY,MATCH(B48,[1]Hitters!$C:$C,0)),INDEX([1]Hitters!$AX:$AX,MATCH(B48,[1]Hitters!$C:$C,0))))))*D48/600</f>
        <v>4.8966822546371604</v>
      </c>
      <c r="G48" s="44">
        <f t="shared" si="23"/>
        <v>0.74744631263944639</v>
      </c>
      <c r="H48" s="16" t="s">
        <v>3</v>
      </c>
      <c r="I48" s="16" t="s">
        <v>275</v>
      </c>
      <c r="J48" s="6">
        <f>INDEX([1]Hitters!$AF:$AF,MATCH(I48,[1]Hitters!$C:$C,0))</f>
        <v>0.2883235450989427</v>
      </c>
      <c r="K48" s="4">
        <f>INDEX([1]Hitters!$ER:$ER,MATCH(I48,[1]Hitters!$C:$C,0))</f>
        <v>621.37362962962959</v>
      </c>
      <c r="L48" s="4">
        <f t="shared" si="22"/>
        <v>36.240712910997416</v>
      </c>
      <c r="M48" s="19">
        <f>IF(H48="DH",-16,IF(H48="C",INDEX([1]Hitters!$AZ:$AZ,MATCH(I48,[1]Hitters!$C:$C,0)),IF(H48="1B",INDEX([1]Hitters!$AW:$AW,MATCH(I48,[1]Hitters!$C:$C,0)),IF(RIGHT(H48,1)="F",INDEX([1]Hitters!$AY:$AY,MATCH(I48,[1]Hitters!$C:$C,0)),INDEX([1]Hitters!$AX:$AX,MATCH(I48,[1]Hitters!$C:$C,0))))))*K48/600</f>
        <v>2.0503180955400055</v>
      </c>
      <c r="N48" s="44">
        <f t="shared" si="24"/>
        <v>4.1556960376803378</v>
      </c>
      <c r="P48" s="4"/>
      <c r="U48" s="34"/>
    </row>
    <row r="49" spans="1:21" ht="9.75" customHeight="1" x14ac:dyDescent="0.2">
      <c r="A49" s="15" t="s">
        <v>4</v>
      </c>
      <c r="B49" s="15" t="s">
        <v>182</v>
      </c>
      <c r="C49" s="6">
        <f>INDEX([1]Hitters!$AF:$AF,MATCH(B49,[1]Hitters!$C:$C,0))</f>
        <v>0.23352406849393764</v>
      </c>
      <c r="D49" s="4">
        <f>INDEX([1]Hitters!$ER:$ER,MATCH(B49,[1]Hitters!$C:$C,0))</f>
        <v>621.31111111111113</v>
      </c>
      <c r="E49" s="4">
        <f t="shared" si="21"/>
        <v>2.18954291160005</v>
      </c>
      <c r="F49" s="19">
        <f>IF(A49="DH",-16,IF(A49="C",INDEX([1]Hitters!$AZ:$AZ,MATCH(B49,[1]Hitters!$C:$C,0)),IF(A49="1B",INDEX([1]Hitters!$AW:$AW,MATCH(B49,[1]Hitters!$C:$C,0)),IF(RIGHT(A49,1)="F",INDEX([1]Hitters!$AY:$AY,MATCH(B49,[1]Hitters!$C:$C,0)),INDEX([1]Hitters!$AX:$AX,MATCH(B49,[1]Hitters!$C:$C,0))))))*D49/600</f>
        <v>8.5325918665669196</v>
      </c>
      <c r="G49" s="44">
        <f t="shared" si="23"/>
        <v>1.1700387485613164</v>
      </c>
      <c r="H49" s="16" t="s">
        <v>4</v>
      </c>
      <c r="I49" s="16" t="s">
        <v>770</v>
      </c>
      <c r="J49" s="6">
        <f>INDEX([1]Hitters!$AF:$AF,MATCH(I49,[1]Hitters!$C:$C,0))</f>
        <v>0.25620556391596883</v>
      </c>
      <c r="K49" s="4">
        <f>INDEX([1]Hitters!$ER:$ER,MATCH(I49,[1]Hitters!$C:$C,0))</f>
        <v>537.13392592592595</v>
      </c>
      <c r="L49" s="4">
        <f t="shared" si="22"/>
        <v>14.075897427287112</v>
      </c>
      <c r="M49" s="19">
        <f>IF(H49="DH",-16,IF(H49="C",INDEX([1]Hitters!$AZ:$AZ,MATCH(I49,[1]Hitters!$C:$C,0)),IF(H49="1B",INDEX([1]Hitters!$AW:$AW,MATCH(I49,[1]Hitters!$C:$C,0)),IF(RIGHT(H49,1)="F",INDEX([1]Hitters!$AY:$AY,MATCH(I49,[1]Hitters!$C:$C,0)),INDEX([1]Hitters!$AX:$AX,MATCH(I49,[1]Hitters!$C:$C,0))))))*K49/600</f>
        <v>6.4356532544794925E-2</v>
      </c>
      <c r="N49" s="44">
        <f t="shared" si="24"/>
        <v>1.5520313502076659</v>
      </c>
      <c r="P49" s="4"/>
      <c r="U49" s="34"/>
    </row>
    <row r="50" spans="1:21" ht="9.75" customHeight="1" x14ac:dyDescent="0.2">
      <c r="A50" s="15" t="s">
        <v>5</v>
      </c>
      <c r="B50" s="15" t="s">
        <v>234</v>
      </c>
      <c r="C50" s="6">
        <f>INDEX([1]Hitters!$AF:$AF,MATCH(B50,[1]Hitters!$C:$C,0))</f>
        <v>0.27789384504499914</v>
      </c>
      <c r="D50" s="4">
        <f>INDEX([1]Hitters!$ER:$ER,MATCH(B50,[1]Hitters!$C:$C,0))</f>
        <v>512.6389333333334</v>
      </c>
      <c r="E50" s="4">
        <f t="shared" si="21"/>
        <v>24.55224963710031</v>
      </c>
      <c r="F50" s="19">
        <f>IF(A50="DH",-16,IF(A50="C",INDEX([1]Hitters!$AZ:$AZ,MATCH(B50,[1]Hitters!$C:$C,0)),IF(A50="1B",INDEX([1]Hitters!$AW:$AW,MATCH(B50,[1]Hitters!$C:$C,0)),IF(RIGHT(A50,1)="F",INDEX([1]Hitters!$AY:$AY,MATCH(B50,[1]Hitters!$C:$C,0)),INDEX([1]Hitters!$AX:$AX,MATCH(B50,[1]Hitters!$C:$C,0))))))*D50/600</f>
        <v>2.9571894349549539</v>
      </c>
      <c r="G50" s="44">
        <f t="shared" si="23"/>
        <v>2.9954260338385303</v>
      </c>
      <c r="H50" s="16" t="s">
        <v>5</v>
      </c>
      <c r="I50" s="16" t="s">
        <v>213</v>
      </c>
      <c r="J50" s="6">
        <f>INDEX([1]Hitters!$AF:$AF,MATCH(I50,[1]Hitters!$C:$C,0))</f>
        <v>0.26125780775718394</v>
      </c>
      <c r="K50" s="4">
        <f>INDEX([1]Hitters!$ER:$ER,MATCH(I50,[1]Hitters!$C:$C,0))</f>
        <v>531.2965333333334</v>
      </c>
      <c r="L50" s="4">
        <f t="shared" si="22"/>
        <v>16.607164900991595</v>
      </c>
      <c r="M50" s="19">
        <f>IF(H50="DH",-16,IF(H50="C",INDEX([1]Hitters!$AZ:$AZ,MATCH(I50,[1]Hitters!$C:$C,0)),IF(H50="1B",INDEX([1]Hitters!$AW:$AW,MATCH(I50,[1]Hitters!$C:$C,0)),IF(RIGHT(H50,1)="F",INDEX([1]Hitters!$AY:$AY,MATCH(I50,[1]Hitters!$C:$C,0)),INDEX([1]Hitters!$AX:$AX,MATCH(I50,[1]Hitters!$C:$C,0))))))*K50/600</f>
        <v>0.18473558668082896</v>
      </c>
      <c r="N50" s="44">
        <f t="shared" si="24"/>
        <v>1.839723274924751</v>
      </c>
      <c r="P50" s="4"/>
      <c r="U50" s="34"/>
    </row>
    <row r="51" spans="1:21" ht="9.75" customHeight="1" x14ac:dyDescent="0.2">
      <c r="A51" s="15" t="s">
        <v>79</v>
      </c>
      <c r="B51" s="15" t="s">
        <v>1001</v>
      </c>
      <c r="C51" s="6">
        <f>INDEX([1]Hitters!$AF:$AF,MATCH(B51,[1]Hitters!$C:$C,0))</f>
        <v>0.27460555637293038</v>
      </c>
      <c r="D51" s="4">
        <f>INDEX([1]Hitters!$ER:$ER,MATCH(B51,[1]Hitters!$C:$C,0))</f>
        <v>484.93736296296294</v>
      </c>
      <c r="E51" s="4">
        <f t="shared" si="21"/>
        <v>21.63090088098464</v>
      </c>
      <c r="F51" s="19">
        <f>IF(A51="DH",-16,IF(A51="C",INDEX([1]Hitters!$AZ:$AZ,MATCH(B51,[1]Hitters!$C:$C,0)),IF(A51="1B",INDEX([1]Hitters!$AW:$AW,MATCH(B51,[1]Hitters!$C:$C,0)),IF(RIGHT(A51,1)="F",INDEX([1]Hitters!$AY:$AY,MATCH(B51,[1]Hitters!$C:$C,0)),INDEX([1]Hitters!$AX:$AX,MATCH(B51,[1]Hitters!$C:$C,0))))))*D51/600</f>
        <v>1.1401496977291314</v>
      </c>
      <c r="G51" s="44">
        <f t="shared" si="23"/>
        <v>2.4827011461379218</v>
      </c>
      <c r="H51" s="16" t="s">
        <v>79</v>
      </c>
      <c r="I51" s="16" t="s">
        <v>771</v>
      </c>
      <c r="J51" s="6">
        <f>INDEX([1]Hitters!$AF:$AF,MATCH(I51,[1]Hitters!$C:$C,0))</f>
        <v>0.27501565021336039</v>
      </c>
      <c r="K51" s="4">
        <f>INDEX([1]Hitters!$ER:$ER,MATCH(I51,[1]Hitters!$C:$C,0))</f>
        <v>526.7096296296296</v>
      </c>
      <c r="L51" s="4">
        <f t="shared" si="22"/>
        <v>23.710176451416</v>
      </c>
      <c r="M51" s="19">
        <f>IF(H51="DH",-16,IF(H51="C",INDEX([1]Hitters!$AZ:$AZ,MATCH(I51,[1]Hitters!$C:$C,0)),IF(H51="1B",INDEX([1]Hitters!$AW:$AW,MATCH(I51,[1]Hitters!$C:$C,0)),IF(RIGHT(H51,1)="F",INDEX([1]Hitters!$AY:$AY,MATCH(I51,[1]Hitters!$C:$C,0)),INDEX([1]Hitters!$AX:$AX,MATCH(I51,[1]Hitters!$C:$C,0))))))*K51/600</f>
        <v>-4.4961487636488373</v>
      </c>
      <c r="N51" s="44">
        <f t="shared" si="24"/>
        <v>2.1003637115019798</v>
      </c>
      <c r="P51" s="4"/>
      <c r="U51" s="34"/>
    </row>
    <row r="52" spans="1:21" ht="9.75" customHeight="1" x14ac:dyDescent="0.2">
      <c r="A52" s="15" t="s">
        <v>80</v>
      </c>
      <c r="B52" s="15" t="s">
        <v>208</v>
      </c>
      <c r="C52" s="6">
        <f>INDEX([1]Hitters!$AF:$AF,MATCH(B52,[1]Hitters!$C:$C,0))</f>
        <v>0.27145568612800641</v>
      </c>
      <c r="D52" s="4">
        <f>INDEX([1]Hitters!$ER:$ER,MATCH(B52,[1]Hitters!$C:$C,0))</f>
        <v>517.72859259259269</v>
      </c>
      <c r="E52" s="4">
        <f t="shared" si="21"/>
        <v>21.462794034013022</v>
      </c>
      <c r="F52" s="19">
        <f>IF(A52="DH",-16,IF(A52="C",INDEX([1]Hitters!$AZ:$AZ,MATCH(B52,[1]Hitters!$C:$C,0)),IF(A52="1B",INDEX([1]Hitters!$AW:$AW,MATCH(B52,[1]Hitters!$C:$C,0)),IF(RIGHT(A52,1)="F",INDEX([1]Hitters!$AY:$AY,MATCH(B52,[1]Hitters!$C:$C,0)),INDEX([1]Hitters!$AX:$AX,MATCH(B52,[1]Hitters!$C:$C,0))))))*D52/600</f>
        <v>13.028225462028576</v>
      </c>
      <c r="G52" s="44">
        <f t="shared" si="23"/>
        <v>3.7659648171737392</v>
      </c>
      <c r="H52" s="16" t="s">
        <v>80</v>
      </c>
      <c r="I52" s="16" t="s">
        <v>744</v>
      </c>
      <c r="J52" s="6">
        <f>INDEX([1]Hitters!$AF:$AF,MATCH(I52,[1]Hitters!$C:$C,0))</f>
        <v>0.24259948979673931</v>
      </c>
      <c r="K52" s="4">
        <f>INDEX([1]Hitters!$ER:$ER,MATCH(I52,[1]Hitters!$C:$C,0))</f>
        <v>489.06399999999996</v>
      </c>
      <c r="L52" s="4">
        <f t="shared" si="22"/>
        <v>6.1619568779525107</v>
      </c>
      <c r="M52" s="19">
        <f>IF(H52="DH",-16,IF(H52="C",INDEX([1]Hitters!$AZ:$AZ,MATCH(I52,[1]Hitters!$C:$C,0)),IF(H52="1B",INDEX([1]Hitters!$AW:$AW,MATCH(I52,[1]Hitters!$C:$C,0)),IF(RIGHT(H52,1)="F",INDEX([1]Hitters!$AY:$AY,MATCH(I52,[1]Hitters!$C:$C,0)),INDEX([1]Hitters!$AX:$AX,MATCH(I52,[1]Hitters!$C:$C,0))))))*K52/600</f>
        <v>6.8840175047473702</v>
      </c>
      <c r="N52" s="44">
        <f t="shared" si="24"/>
        <v>1.4283917280793832</v>
      </c>
      <c r="P52" s="4"/>
      <c r="U52" s="34"/>
    </row>
    <row r="53" spans="1:21" ht="9.75" customHeight="1" x14ac:dyDescent="0.2">
      <c r="A53" s="15" t="s">
        <v>81</v>
      </c>
      <c r="B53" s="15" t="s">
        <v>292</v>
      </c>
      <c r="C53" s="6">
        <f>INDEX([1]Hitters!$AF:$AF,MATCH(B53,[1]Hitters!$C:$C,0))</f>
        <v>0.26019506887152627</v>
      </c>
      <c r="D53" s="4">
        <f>INDEX([1]Hitters!$ER:$ER,MATCH(B53,[1]Hitters!$C:$C,0))</f>
        <v>329.68059259259257</v>
      </c>
      <c r="E53" s="4">
        <f t="shared" si="21"/>
        <v>9.9547281989389234</v>
      </c>
      <c r="F53" s="19">
        <f>IF(A53="DH",-16,IF(A53="C",INDEX([1]Hitters!$AZ:$AZ,MATCH(B53,[1]Hitters!$C:$C,0)),IF(A53="1B",INDEX([1]Hitters!$AW:$AW,MATCH(B53,[1]Hitters!$C:$C,0)),IF(RIGHT(A53,1)="F",INDEX([1]Hitters!$AY:$AY,MATCH(B53,[1]Hitters!$C:$C,0)),INDEX([1]Hitters!$AX:$AX,MATCH(B53,[1]Hitters!$C:$C,0))))))*D53/600</f>
        <v>7.7248746660534611</v>
      </c>
      <c r="G53" s="44">
        <f t="shared" si="23"/>
        <v>1.9343566210248828</v>
      </c>
      <c r="H53" s="16" t="s">
        <v>81</v>
      </c>
      <c r="I53" s="16" t="s">
        <v>717</v>
      </c>
      <c r="J53" s="6">
        <f>INDEX([1]Hitters!$AF:$AF,MATCH(I53,[1]Hitters!$C:$C,0))</f>
        <v>0.2950831914040023</v>
      </c>
      <c r="K53" s="4">
        <f>INDEX([1]Hitters!$ER:$ER,MATCH(I53,[1]Hitters!$C:$C,0))</f>
        <v>532.16533333333336</v>
      </c>
      <c r="L53" s="4">
        <f t="shared" si="22"/>
        <v>34.635018247908015</v>
      </c>
      <c r="M53" s="19">
        <f>IF(H53="DH",-16,IF(H53="C",INDEX([1]Hitters!$AZ:$AZ,MATCH(I53,[1]Hitters!$C:$C,0)),IF(H53="1B",INDEX([1]Hitters!$AW:$AW,MATCH(I53,[1]Hitters!$C:$C,0)),IF(RIGHT(H53,1)="F",INDEX([1]Hitters!$AY:$AY,MATCH(I53,[1]Hitters!$C:$C,0)),INDEX([1]Hitters!$AX:$AX,MATCH(I53,[1]Hitters!$C:$C,0))))))*K53/600</f>
        <v>-8.2355770284585841</v>
      </c>
      <c r="N53" s="44">
        <f t="shared" si="24"/>
        <v>2.864045916195936</v>
      </c>
      <c r="P53" s="4"/>
      <c r="U53" s="34"/>
    </row>
    <row r="54" spans="1:21" ht="9.75" customHeight="1" x14ac:dyDescent="0.2">
      <c r="A54" s="15" t="s">
        <v>118</v>
      </c>
      <c r="B54" s="15" t="s">
        <v>480</v>
      </c>
      <c r="C54" s="6">
        <f>INDEX([1]Hitters!$AF:$AF,MATCH(B54,[1]Hitters!$C:$C,0))</f>
        <v>0.27105045128221861</v>
      </c>
      <c r="D54" s="4">
        <f>INDEX([1]Hitters!$ER:$ER,MATCH(B54,[1]Hitters!$C:$C,0))</f>
        <v>545.49896296296311</v>
      </c>
      <c r="E54" s="4">
        <f t="shared" si="21"/>
        <v>22.392978603611883</v>
      </c>
      <c r="F54" s="19">
        <f>IF(A54="DH",-16,IF(A54="C",INDEX([1]Hitters!$AZ:$AZ,MATCH(B54,[1]Hitters!$C:$C,0)),IF(A54="1B",INDEX([1]Hitters!$AW:$AW,MATCH(B54,[1]Hitters!$C:$C,0)),IF(RIGHT(A54,1)="F",INDEX([1]Hitters!$AY:$AY,MATCH(B54,[1]Hitters!$C:$C,0)),INDEX([1]Hitters!$AX:$AX,MATCH(B54,[1]Hitters!$C:$C,0))))))*D54/600</f>
        <v>-14.546639012345683</v>
      </c>
      <c r="G54" s="44">
        <f t="shared" si="23"/>
        <v>0.88535727704194644</v>
      </c>
      <c r="H54" s="16" t="s">
        <v>118</v>
      </c>
      <c r="I54" s="16" t="s">
        <v>1189</v>
      </c>
      <c r="J54" s="6">
        <f>INDEX([1]Hitters!$AF:$AF,MATCH(I54,[1]Hitters!$C:$C,0))</f>
        <v>0.27016855477016843</v>
      </c>
      <c r="K54" s="4">
        <f>INDEX([1]Hitters!$ER:$ER,MATCH(I54,[1]Hitters!$C:$C,0))</f>
        <v>539.37451851851847</v>
      </c>
      <c r="L54" s="4">
        <f t="shared" ref="L54" si="25">(J54-0.23)*K54</f>
        <v>21.665894888744333</v>
      </c>
      <c r="M54" s="19">
        <f>IF(H54="DH",-16,IF(H54="C",INDEX([1]Hitters!$AZ:$AZ,MATCH(I54,[1]Hitters!$C:$C,0)),IF(H54="1B",INDEX([1]Hitters!$AW:$AW,MATCH(I54,[1]Hitters!$C:$C,0)),IF(RIGHT(H54,1)="F",INDEX([1]Hitters!$AY:$AY,MATCH(I54,[1]Hitters!$C:$C,0)),INDEX([1]Hitters!$AX:$AX,MATCH(I54,[1]Hitters!$C:$C,0))))))*K54/600</f>
        <v>-14.38332049382716</v>
      </c>
      <c r="N54" s="44">
        <f t="shared" ref="N54" si="26">(((4.25+(J54-0.263)*4.2)^(((4.25+(J54-0.263)*4.2)+(4.25-M54*4.2/K54))^0.285))/((4.25+(J54-0.263)*4.2)^(((4.25+(J54-0.263)*4.2)+(4.25-M54*4.2/K54))^0.285)+(4.25-M54*4.2/K54)^(((4.25+(J54-0.263)*4.2)+(4.25-M54*4.2/K54))^0.285))-0.5)*K54/4.2-(((4.25+(0.23-0.263)*4.2)^(((4.25+(0.23-0.263)*4.2)+4.25)^0.285))/((4.25+(0.23-0.263)*4.2)^(((4.25+(0.23-0.263)*4.2)+4.25)^0.285)+4.25^(((4.25+(0.23-0.263)*4.2)+4.25)^0.285))-0.5)*K54/4.2</f>
        <v>0.82421312049274364</v>
      </c>
      <c r="U54" s="34"/>
    </row>
    <row r="55" spans="1:21" ht="9.75" customHeight="1" x14ac:dyDescent="0.2">
      <c r="A55" s="15" t="s">
        <v>1</v>
      </c>
      <c r="B55" s="15" t="s">
        <v>982</v>
      </c>
      <c r="C55" s="6">
        <f>INDEX([1]Hitters!$AF:$AF,MATCH(B55,[1]Hitters!$C:$C,0))</f>
        <v>0.21980290429016197</v>
      </c>
      <c r="D55" s="4">
        <f>680-D46</f>
        <v>166.75081481481482</v>
      </c>
      <c r="E55" s="4">
        <f t="shared" si="21"/>
        <v>-1.7003740183601455</v>
      </c>
      <c r="F55" s="19">
        <f>IF(A55="DH",-16,IF(A55="C",INDEX([1]Hitters!$AZ:$AZ,MATCH(B55,[1]Hitters!$C:$C,0)),IF(A55="1B",INDEX([1]Hitters!$AW:$AW,MATCH(B55,[1]Hitters!$C:$C,0)),IF(RIGHT(A55,1)="F",INDEX([1]Hitters!$AY:$AY,MATCH(B55,[1]Hitters!$C:$C,0)),INDEX([1]Hitters!$AX:$AX,MATCH(B55,[1]Hitters!$C:$C,0))))))*D55/600</f>
        <v>3.0831149713252493</v>
      </c>
      <c r="G55" s="44">
        <f t="shared" si="23"/>
        <v>0.14667273046209811</v>
      </c>
      <c r="H55" s="16" t="s">
        <v>1</v>
      </c>
      <c r="I55" s="16" t="s">
        <v>895</v>
      </c>
      <c r="J55" s="6">
        <f>INDEX([1]Hitters!$AF:$AF,MATCH(I55,[1]Hitters!$C:$C,0))</f>
        <v>0.21376492481202775</v>
      </c>
      <c r="K55" s="4">
        <f>680-K46</f>
        <v>287.488</v>
      </c>
      <c r="L55" s="4">
        <f t="shared" si="22"/>
        <v>-4.6673892956397705</v>
      </c>
      <c r="M55" s="19">
        <f>IF(H55="DH",-16,IF(H55="C",INDEX([1]Hitters!$AZ:$AZ,MATCH(I55,[1]Hitters!$C:$C,0)),IF(H55="1B",INDEX([1]Hitters!$AW:$AW,MATCH(I55,[1]Hitters!$C:$C,0)),IF(RIGHT(H55,1)="F",INDEX([1]Hitters!$AY:$AY,MATCH(I55,[1]Hitters!$C:$C,0)),INDEX([1]Hitters!$AX:$AX,MATCH(I55,[1]Hitters!$C:$C,0))))))*K55/600</f>
        <v>2.6743657079310093</v>
      </c>
      <c r="N55" s="44">
        <f t="shared" si="24"/>
        <v>-0.22977818992275689</v>
      </c>
      <c r="U55" s="34"/>
    </row>
    <row r="56" spans="1:21" ht="9.75" customHeight="1" x14ac:dyDescent="0.2">
      <c r="A56" s="15" t="s">
        <v>3</v>
      </c>
      <c r="B56" s="15" t="s">
        <v>1113</v>
      </c>
      <c r="C56" s="6">
        <f>INDEX([1]Hitters!$AF:$AF,MATCH(B56,[1]Hitters!$C:$C,0))</f>
        <v>0.23311260486406282</v>
      </c>
      <c r="D56" s="4">
        <f>(6120-SUM(D46:D55))/4</f>
        <v>352.40303703703717</v>
      </c>
      <c r="E56" s="4">
        <f t="shared" si="21"/>
        <v>1.0968914071919893</v>
      </c>
      <c r="F56" s="19">
        <f>IF(A56="DH",-16,IF(A56="C",INDEX([1]Hitters!$AZ:$AZ,MATCH(B56,[1]Hitters!$C:$C,0)),IF(A56="1B",INDEX([1]Hitters!$AW:$AW,MATCH(B56,[1]Hitters!$C:$C,0)),IF(RIGHT(A56,1)="F",INDEX([1]Hitters!$AY:$AY,MATCH(B56,[1]Hitters!$C:$C,0)),INDEX([1]Hitters!$AX:$AX,MATCH(B56,[1]Hitters!$C:$C,0))))))*D56/600</f>
        <v>0.9927835755435982</v>
      </c>
      <c r="G56" s="44">
        <f t="shared" si="23"/>
        <v>0.22887376901094947</v>
      </c>
      <c r="H56" s="16" t="s">
        <v>3</v>
      </c>
      <c r="I56" s="16" t="s">
        <v>551</v>
      </c>
      <c r="J56" s="6">
        <f>INDEX([1]Hitters!$AF:$AF,MATCH(I56,[1]Hitters!$C:$C,0))</f>
        <v>0.25250040220829578</v>
      </c>
      <c r="K56" s="4">
        <f>(6120-SUM(K46:K55))/4</f>
        <v>274.06860740740763</v>
      </c>
      <c r="L56" s="4">
        <f t="shared" si="22"/>
        <v>6.1666538993341815</v>
      </c>
      <c r="M56" s="19">
        <f>IF(H56="DH",-16,IF(H56="C",INDEX([1]Hitters!$AZ:$AZ,MATCH(I56,[1]Hitters!$C:$C,0)),IF(H56="1B",INDEX([1]Hitters!$AW:$AW,MATCH(I56,[1]Hitters!$C:$C,0)),IF(RIGHT(H56,1)="F",INDEX([1]Hitters!$AY:$AY,MATCH(I56,[1]Hitters!$C:$C,0)),INDEX([1]Hitters!$AX:$AX,MATCH(I56,[1]Hitters!$C:$C,0))))))*K56/600</f>
        <v>5.2792688237685174E-2</v>
      </c>
      <c r="N56" s="44">
        <f t="shared" si="24"/>
        <v>0.68347572609824281</v>
      </c>
      <c r="U56" s="34"/>
    </row>
    <row r="57" spans="1:21" ht="9.75" customHeight="1" x14ac:dyDescent="0.2">
      <c r="A57" s="15" t="s">
        <v>5</v>
      </c>
      <c r="B57" s="15" t="s">
        <v>768</v>
      </c>
      <c r="C57" s="6">
        <f>INDEX([1]Hitters!$AF:$AF,MATCH(B57,[1]Hitters!$C:$C,0))</f>
        <v>0.25272651492226283</v>
      </c>
      <c r="D57" s="4">
        <f>(6120-SUM(D46:D55))/4</f>
        <v>352.40303703703717</v>
      </c>
      <c r="E57" s="4">
        <f t="shared" si="21"/>
        <v>8.0088928798729633</v>
      </c>
      <c r="F57" s="19">
        <f>IF(A57="DH",-16,IF(A57="C",INDEX([1]Hitters!$AZ:$AZ,MATCH(B57,[1]Hitters!$C:$C,0)),IF(A57="1B",INDEX([1]Hitters!$AW:$AW,MATCH(B57,[1]Hitters!$C:$C,0)),IF(RIGHT(A57,1)="F",INDEX([1]Hitters!$AY:$AY,MATCH(B57,[1]Hitters!$C:$C,0)),INDEX([1]Hitters!$AX:$AX,MATCH(B57,[1]Hitters!$C:$C,0))))))*D57/600</f>
        <v>-1.6061653712553343</v>
      </c>
      <c r="G57" s="44">
        <f t="shared" si="23"/>
        <v>0.70659701527728225</v>
      </c>
      <c r="H57" s="16" t="s">
        <v>4</v>
      </c>
      <c r="I57" s="16" t="s">
        <v>1143</v>
      </c>
      <c r="J57" s="6">
        <f>INDEX([1]Hitters!$AF:$AF,MATCH(I57,[1]Hitters!$C:$C,0))</f>
        <v>0.2353073712882025</v>
      </c>
      <c r="K57" s="4">
        <f>(6120-SUM(K46:K55))/4</f>
        <v>274.06860740740763</v>
      </c>
      <c r="L57" s="4">
        <f t="shared" si="22"/>
        <v>1.4545838579517167</v>
      </c>
      <c r="M57" s="19">
        <f>IF(H57="DH",-16,IF(H57="C",INDEX([1]Hitters!$AZ:$AZ,MATCH(I57,[1]Hitters!$C:$C,0)),IF(H57="1B",INDEX([1]Hitters!$AW:$AW,MATCH(I57,[1]Hitters!$C:$C,0)),IF(RIGHT(H57,1)="F",INDEX([1]Hitters!$AY:$AY,MATCH(I57,[1]Hitters!$C:$C,0)),INDEX([1]Hitters!$AX:$AX,MATCH(I57,[1]Hitters!$C:$C,0))))))*K57/600</f>
        <v>2.3674560297120617E-2</v>
      </c>
      <c r="N57" s="44">
        <f t="shared" si="24"/>
        <v>0.16337769695848925</v>
      </c>
      <c r="U57" s="34"/>
    </row>
    <row r="58" spans="1:21" ht="9.75" customHeight="1" x14ac:dyDescent="0.2">
      <c r="A58" s="15" t="s">
        <v>6</v>
      </c>
      <c r="B58" s="15" t="s">
        <v>777</v>
      </c>
      <c r="C58" s="6">
        <f>INDEX([1]Hitters!$AF:$AF,MATCH(B58,[1]Hitters!$C:$C,0))</f>
        <v>0.24052838663074599</v>
      </c>
      <c r="D58" s="4">
        <f>(6120-SUM(D46:D55))/4</f>
        <v>352.40303703703717</v>
      </c>
      <c r="E58" s="4">
        <f t="shared" si="21"/>
        <v>3.7102354237750239</v>
      </c>
      <c r="F58" s="19">
        <f>IF(A58="DH",-16,IF(A58="C",INDEX([1]Hitters!$AZ:$AZ,MATCH(B58,[1]Hitters!$C:$C,0)),IF(A58="1B",INDEX([1]Hitters!$AW:$AW,MATCH(B58,[1]Hitters!$C:$C,0)),IF(RIGHT(A58,1)="F",INDEX([1]Hitters!$AY:$AY,MATCH(B58,[1]Hitters!$C:$C,0)),INDEX([1]Hitters!$AX:$AX,MATCH(B58,[1]Hitters!$C:$C,0))))))*D58/600</f>
        <v>0.9181467014512511</v>
      </c>
      <c r="G58" s="44">
        <f t="shared" si="23"/>
        <v>0.5089147745378223</v>
      </c>
      <c r="H58" s="16" t="s">
        <v>6</v>
      </c>
      <c r="I58" s="16" t="s">
        <v>769</v>
      </c>
      <c r="J58" s="6">
        <f>INDEX([1]Hitters!$AF:$AF,MATCH(I58,[1]Hitters!$C:$C,0))</f>
        <v>0.25347872644113489</v>
      </c>
      <c r="K58" s="4">
        <f>(6120-SUM(K46:K55))/4</f>
        <v>274.06860740740763</v>
      </c>
      <c r="L58" s="4">
        <f t="shared" si="22"/>
        <v>6.4347818594213173</v>
      </c>
      <c r="M58" s="19">
        <f>IF(H58="DH",-16,IF(H58="C",INDEX([1]Hitters!$AZ:$AZ,MATCH(I58,[1]Hitters!$C:$C,0)),IF(H58="1B",INDEX([1]Hitters!$AW:$AW,MATCH(I58,[1]Hitters!$C:$C,0)),IF(RIGHT(H58,1)="F",INDEX([1]Hitters!$AY:$AY,MATCH(I58,[1]Hitters!$C:$C,0)),INDEX([1]Hitters!$AX:$AX,MATCH(I58,[1]Hitters!$C:$C,0))))))*K58/600</f>
        <v>-0.7764943239553459</v>
      </c>
      <c r="N58" s="44">
        <f t="shared" si="24"/>
        <v>0.62302561059421424</v>
      </c>
      <c r="U58" s="34"/>
    </row>
    <row r="59" spans="1:21" ht="9.75" customHeight="1" x14ac:dyDescent="0.2">
      <c r="A59" s="15" t="s">
        <v>6</v>
      </c>
      <c r="B59" s="15" t="s">
        <v>640</v>
      </c>
      <c r="C59" s="6">
        <f>INDEX([1]Hitters!$AF:$AF,MATCH(B59,[1]Hitters!$C:$C,0))</f>
        <v>0.23214954631235946</v>
      </c>
      <c r="D59" s="4">
        <f>(6120-SUM(D46:D55))/4</f>
        <v>352.40303703703717</v>
      </c>
      <c r="E59" s="4">
        <f t="shared" si="21"/>
        <v>0.7575066487272325</v>
      </c>
      <c r="F59" s="19">
        <f>IF(A59="DH",-16,IF(A59="C",INDEX([1]Hitters!$AZ:$AZ,MATCH(B59,[1]Hitters!$C:$C,0)),IF(A59="1B",INDEX([1]Hitters!$AW:$AW,MATCH(B59,[1]Hitters!$C:$C,0)),IF(RIGHT(A59,1)="F",INDEX([1]Hitters!$AY:$AY,MATCH(B59,[1]Hitters!$C:$C,0)),INDEX([1]Hitters!$AX:$AX,MATCH(B59,[1]Hitters!$C:$C,0))))))*D59/600</f>
        <v>-1.1919425350841151</v>
      </c>
      <c r="G59" s="44">
        <f t="shared" si="23"/>
        <v>-4.4935234606763741E-2</v>
      </c>
      <c r="H59" s="16" t="s">
        <v>6</v>
      </c>
      <c r="I59" s="16" t="s">
        <v>1098</v>
      </c>
      <c r="J59" s="6">
        <f>INDEX([1]Hitters!$AF:$AF,MATCH(I59,[1]Hitters!$C:$C,0))</f>
        <v>0.26706145906409423</v>
      </c>
      <c r="K59" s="4">
        <f>(6120-SUM(K46:K55))/4</f>
        <v>274.06860740740763</v>
      </c>
      <c r="L59" s="4">
        <f t="shared" si="22"/>
        <v>10.157382474182947</v>
      </c>
      <c r="M59" s="19">
        <f>IF(H59="DH",-16,IF(H59="C",INDEX([1]Hitters!$AZ:$AZ,MATCH(I59,[1]Hitters!$C:$C,0)),IF(H59="1B",INDEX([1]Hitters!$AW:$AW,MATCH(I59,[1]Hitters!$C:$C,0)),IF(RIGHT(H59,1)="F",INDEX([1]Hitters!$AY:$AY,MATCH(I59,[1]Hitters!$C:$C,0)),INDEX([1]Hitters!$AX:$AX,MATCH(I59,[1]Hitters!$C:$C,0))))))*K59/600</f>
        <v>-5.2205200291308005</v>
      </c>
      <c r="N59" s="44">
        <f t="shared" si="24"/>
        <v>0.54940160572803243</v>
      </c>
      <c r="U59" s="34"/>
    </row>
  </sheetData>
  <customSheetViews>
    <customSheetView guid="{7A55F5B4-9814-4FF4-8DD1-F95BAE450F6C}" scale="74" showRuler="0">
      <pageMargins left="0.75" right="0.75" top="1" bottom="1" header="0.5" footer="0.5"/>
      <pageSetup orientation="portrait" horizontalDpi="0" verticalDpi="0" r:id="rId1"/>
      <headerFooter alignWithMargins="0"/>
    </customSheetView>
  </customSheetViews>
  <phoneticPr fontId="6" type="noConversion"/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U59"/>
  <sheetViews>
    <sheetView zoomScale="80" zoomScaleNormal="80" workbookViewId="0"/>
  </sheetViews>
  <sheetFormatPr defaultRowHeight="9.75" customHeight="1" x14ac:dyDescent="0.2"/>
  <cols>
    <col min="1" max="1" width="4.5703125" style="1" customWidth="1"/>
    <col min="2" max="2" width="17.7109375" style="1" customWidth="1"/>
    <col min="3" max="5" width="9.140625" style="2"/>
    <col min="6" max="7" width="9.140625" style="8"/>
    <col min="8" max="8" width="4.7109375" style="1" customWidth="1"/>
    <col min="9" max="9" width="17.7109375" style="1" customWidth="1"/>
    <col min="10" max="12" width="9.140625" style="2"/>
    <col min="13" max="14" width="9.140625" style="8"/>
    <col min="15" max="15" width="4.7109375" style="1" customWidth="1"/>
    <col min="16" max="16" width="17.7109375" style="1" customWidth="1"/>
    <col min="17" max="20" width="9.140625" style="1"/>
    <col min="21" max="21" width="9.140625" style="8"/>
    <col min="22" max="16384" width="9.140625" style="1"/>
  </cols>
  <sheetData>
    <row r="1" spans="1:21" ht="9.75" customHeight="1" x14ac:dyDescent="0.2">
      <c r="A1" s="10">
        <f>SUM(E2:F29)</f>
        <v>451.10005612645853</v>
      </c>
      <c r="B1" s="7" t="s">
        <v>30</v>
      </c>
      <c r="C1" s="3" t="s">
        <v>121</v>
      </c>
      <c r="D1" s="3" t="s">
        <v>8</v>
      </c>
      <c r="E1" s="3" t="s">
        <v>9</v>
      </c>
      <c r="F1" s="3" t="s">
        <v>10</v>
      </c>
      <c r="G1" s="3" t="s">
        <v>123</v>
      </c>
      <c r="H1" s="10">
        <f>SUM(L2:M29)</f>
        <v>329.61858625813284</v>
      </c>
      <c r="I1" s="3" t="s">
        <v>36</v>
      </c>
      <c r="J1" s="3" t="s">
        <v>121</v>
      </c>
      <c r="K1" s="3" t="s">
        <v>8</v>
      </c>
      <c r="L1" s="3" t="s">
        <v>9</v>
      </c>
      <c r="M1" s="3" t="s">
        <v>10</v>
      </c>
      <c r="N1" s="3" t="s">
        <v>123</v>
      </c>
      <c r="O1" s="10">
        <f>SUM(S2:T29)</f>
        <v>320.32230820161777</v>
      </c>
      <c r="P1" s="3" t="s">
        <v>20</v>
      </c>
      <c r="Q1" s="3" t="s">
        <v>121</v>
      </c>
      <c r="R1" s="3" t="s">
        <v>8</v>
      </c>
      <c r="S1" s="3" t="s">
        <v>9</v>
      </c>
      <c r="T1" s="3" t="s">
        <v>10</v>
      </c>
      <c r="U1" s="3" t="s">
        <v>123</v>
      </c>
    </row>
    <row r="2" spans="1:21" ht="9.75" customHeight="1" x14ac:dyDescent="0.2">
      <c r="A2" s="84" t="s">
        <v>0</v>
      </c>
      <c r="B2" s="84" t="s">
        <v>343</v>
      </c>
      <c r="C2" s="5">
        <f>INDEX([1]Pitchers!$AJ:$AJ,MATCH(B2,[1]Pitchers!$C:$C,0))*IF(INDEX([1]Pitchers!$Q:$Q,MATCH(B2,[1]Pitchers!$C:$C,0))="R",1/(0.83+(1-INDEX([1]Pitchers!$DD:$DD,MATCH(B2,[1]Pitchers!$C:$C,0)))/8),1)</f>
        <v>3.325074358851865</v>
      </c>
      <c r="D2" s="4">
        <f>(INDEX([1]Pitchers!$FJ:$FJ,MATCH(B2,[1]Pitchers!$C:$C,0)))</f>
        <v>191.15346739903248</v>
      </c>
      <c r="E2" s="4">
        <f t="shared" ref="E2:E7" si="0">IF(AND(C2&lt;5.15,(IF(C2&lt;5.65,(5.15*4.25/4-C2*4.25/4)*D2/9,-0.5*4.25/4*D2/9))&lt;0),0,(IF(C2&lt;5.65,(5.15*4.25/4-C2*4.25/4)*D2/9,-0.5*4.25/4*D2/9)))</f>
        <v>41.182602006005325</v>
      </c>
      <c r="G2" s="5">
        <f>((4.25+F2*MAX(6,D2/33)/D2)^(((4.25+F2*MAX(6,D2/33)/D2)+(4.25-(4-C2)*4.25/4*MAX(6,D2/33)/9))^0.285)/((4.25+F2*MAX(6,D2/33)/D2)^(((4.25+F2*MAX(6,D2/33)/D2)+(4.25-(4-C2)*4.25/4*MAX(6,D2/33)/9))^0.285)+(4.25-(4-C2)*4.25/4*MAX(6,D2/33)/9)^(((4.25+F2*MAX(6,D2/33)/D2)+(4.25-(4-C2)*4.25/4*MAX(6,D2/33)/9))^0.285))-0.5)*MIN(33,D2/6)+((5.15*4.25/4*MAX(6,D2/33)/9+4*4.25/4*(1-MAX(6,D2/33)/9))^(((5.15*4.25/4*MAX(6,D2/33)/9+4*4.25/4*(1-MAX(6,D2/33)/9))+4.25)^0.285)/((5.15*4.25/4*MAX(6,D2/33)/9+4*4.25/4*(1-MAX(6,D2/33)/9))^(((5.15*4.25/4*MAX(6,D2/33)/9+4*4.25/4*(1-MAX(6,D2/33)/9))+4.25)^0.285)+4.25^(((5.15*4.25/4*MAX(6,D2/33)/9+4*4.25/4*(1-MAX(6,D2/33)/9))+4.25)^0.285))-0.5)*MIN(33,D2/6)</f>
        <v>4.3280911758832943</v>
      </c>
      <c r="H2" s="9" t="s">
        <v>0</v>
      </c>
      <c r="I2" s="9" t="s">
        <v>979</v>
      </c>
      <c r="J2" s="5">
        <f>INDEX([1]Pitchers!$AJ:$AJ,MATCH(I2,[1]Pitchers!$C:$C,0))*IF(INDEX([1]Pitchers!$Q:$Q,MATCH(I2,[1]Pitchers!$C:$C,0))="R",1/(0.83+(1-INDEX([1]Pitchers!$DD:$DD,MATCH(I2,[1]Pitchers!$C:$C,0)))/8),1)</f>
        <v>4.270952970831952</v>
      </c>
      <c r="K2" s="4">
        <f>(INDEX([1]Pitchers!$FJ:$FJ,MATCH(I2,[1]Pitchers!$C:$C,0)))</f>
        <v>144.61399885699416</v>
      </c>
      <c r="L2" s="4">
        <f t="shared" ref="L2:L7" si="1">IF(AND(J2&lt;5.15,(IF(J2&lt;5.65,(5.15*4.25/4-J2*4.25/4)*K2/9,-0.5*4.25/4*K2/9))&lt;0),0,(IF(J2&lt;5.65,(5.15*4.25/4-J2*4.25/4)*K2/9,-0.5*4.25/4*K2/9)))</f>
        <v>15.007518077867976</v>
      </c>
      <c r="N2" s="5">
        <f>((4.25+M2*MAX(6,K2/33)/K2)^(((4.25+M2*MAX(6,K2/33)/K2)+(4.25-(4-J2)*4.25/4*MAX(6,K2/33)/9))^0.285)/((4.25+M2*MAX(6,K2/33)/K2)^(((4.25+M2*MAX(6,K2/33)/K2)+(4.25-(4-J2)*4.25/4*MAX(6,K2/33)/9))^0.285)+(4.25-(4-J2)*4.25/4*MAX(6,K2/33)/9)^(((4.25+M2*MAX(6,K2/33)/K2)+(4.25-(4-J2)*4.25/4*MAX(6,K2/33)/9))^0.285))-0.5)*MIN(33,K2/6)+((5.15*4.25/4*MAX(6,K2/33)/9+4*4.25/4*(1-MAX(6,K2/33)/9))^(((5.15*4.25/4*MAX(6,K2/33)/9+4*4.25/4*(1-MAX(6,K2/33)/9))+4.25)^0.285)/((5.15*4.25/4*MAX(6,K2/33)/9+4*4.25/4*(1-MAX(6,K2/33)/9))^(((5.15*4.25/4*MAX(6,K2/33)/9+4*4.25/4*(1-MAX(6,K2/33)/9))+4.25)^0.285)+4.25^(((5.15*4.25/4*MAX(6,K2/33)/9+4*4.25/4*(1-MAX(6,K2/33)/9))+4.25)^0.285))-0.5)*MIN(33,K2/6)</f>
        <v>1.485150730013977</v>
      </c>
      <c r="O2" s="17" t="s">
        <v>0</v>
      </c>
      <c r="P2" s="17" t="s">
        <v>375</v>
      </c>
      <c r="Q2" s="5">
        <f>INDEX([1]Pitchers!$AJ:$AJ,MATCH(P2,[1]Pitchers!$C:$C,0))*IF(INDEX([1]Pitchers!$Q:$Q,MATCH(P2,[1]Pitchers!$C:$C,0))="R",1/(0.83+(1-INDEX([1]Pitchers!$DD:$DD,MATCH(P2,[1]Pitchers!$C:$C,0)))/8),1)</f>
        <v>3.6717295066153612</v>
      </c>
      <c r="R2" s="4">
        <f>(INDEX([1]Pitchers!$FJ:$FJ,MATCH(P2,[1]Pitchers!$C:$C,0)))</f>
        <v>166.4615043054994</v>
      </c>
      <c r="S2" s="4">
        <f t="shared" ref="S2:S7" si="2">IF(AND(Q2&lt;5.15,(IF(Q2&lt;5.65,(5.15*4.25/4-Q2*4.25/4)*R2/9,-0.5*4.25/4*R2/9))&lt;0),0,(IF(Q2&lt;5.65,(5.15*4.25/4-Q2*4.25/4)*R2/9,-0.5*4.25/4*R2/9)))</f>
        <v>29.05053619227137</v>
      </c>
      <c r="T2" s="8"/>
      <c r="U2" s="5">
        <f>((4.25+T2*MAX(6,R2/33)/R2)^(((4.25+T2*MAX(6,R2/33)/R2)+(4.25-(4-Q2)*4.25/4*MAX(6,R2/33)/9))^0.285)/((4.25+T2*MAX(6,R2/33)/R2)^(((4.25+T2*MAX(6,R2/33)/R2)+(4.25-(4-Q2)*4.25/4*MAX(6,R2/33)/9))^0.285)+(4.25-(4-Q2)*4.25/4*MAX(6,R2/33)/9)^(((4.25+T2*MAX(6,R2/33)/R2)+(4.25-(4-Q2)*4.25/4*MAX(6,R2/33)/9))^0.285))-0.5)*MIN(33,R2/6)+((5.15*4.25/4*MAX(6,R2/33)/9+4*4.25/4*(1-MAX(6,R2/33)/9))^(((5.15*4.25/4*MAX(6,R2/33)/9+4*4.25/4*(1-MAX(6,R2/33)/9))+4.25)^0.285)/((5.15*4.25/4*MAX(6,R2/33)/9+4*4.25/4*(1-MAX(6,R2/33)/9))^(((5.15*4.25/4*MAX(6,R2/33)/9+4*4.25/4*(1-MAX(6,R2/33)/9))+4.25)^0.285)+4.25^(((5.15*4.25/4*MAX(6,R2/33)/9+4*4.25/4*(1-MAX(6,R2/33)/9))+4.25)^0.285))-0.5)*MIN(33,R2/6)</f>
        <v>2.988464485168056</v>
      </c>
    </row>
    <row r="3" spans="1:21" ht="9.75" customHeight="1" x14ac:dyDescent="0.2">
      <c r="A3" s="84" t="s">
        <v>0</v>
      </c>
      <c r="B3" s="84" t="s">
        <v>396</v>
      </c>
      <c r="C3" s="5">
        <f>INDEX([1]Pitchers!$AJ:$AJ,MATCH(B3,[1]Pitchers!$C:$C,0))*IF(INDEX([1]Pitchers!$Q:$Q,MATCH(B3,[1]Pitchers!$C:$C,0))="R",1/(0.83+(1-INDEX([1]Pitchers!$DD:$DD,MATCH(B3,[1]Pitchers!$C:$C,0)))/8),1)</f>
        <v>4.1130020477171785</v>
      </c>
      <c r="D3" s="4">
        <f>(INDEX([1]Pitchers!$FJ:$FJ,MATCH(B3,[1]Pitchers!$C:$C,0)))</f>
        <v>164.84555882911522</v>
      </c>
      <c r="E3" s="4">
        <f t="shared" si="0"/>
        <v>20.180948737000492</v>
      </c>
      <c r="G3" s="5">
        <f t="shared" ref="G3:G7" si="3">((4.25+F3*MAX(6,D3/33)/D3)^(((4.25+F3*MAX(6,D3/33)/D3)+(4.25-(4-C3)*4.25/4*MAX(6,D3/33)/9))^0.285)/((4.25+F3*MAX(6,D3/33)/D3)^(((4.25+F3*MAX(6,D3/33)/D3)+(4.25-(4-C3)*4.25/4*MAX(6,D3/33)/9))^0.285)+(4.25-(4-C3)*4.25/4*MAX(6,D3/33)/9)^(((4.25+F3*MAX(6,D3/33)/D3)+(4.25-(4-C3)*4.25/4*MAX(6,D3/33)/9))^0.285))-0.5)*MIN(33,D3/6)+((5.15*4.25/4*MAX(6,D3/33)/9+4*4.25/4*(1-MAX(6,D3/33)/9))^(((5.15*4.25/4*MAX(6,D3/33)/9+4*4.25/4*(1-MAX(6,D3/33)/9))+4.25)^0.285)/((5.15*4.25/4*MAX(6,D3/33)/9+4*4.25/4*(1-MAX(6,D3/33)/9))^(((5.15*4.25/4*MAX(6,D3/33)/9+4*4.25/4*(1-MAX(6,D3/33)/9))+4.25)^0.285)+4.25^(((5.15*4.25/4*MAX(6,D3/33)/9+4*4.25/4*(1-MAX(6,D3/33)/9))+4.25)^0.285))-0.5)*MIN(33,D3/6)</f>
        <v>2.0180206999526988</v>
      </c>
      <c r="H3" s="9" t="s">
        <v>0</v>
      </c>
      <c r="I3" s="9" t="s">
        <v>564</v>
      </c>
      <c r="J3" s="5">
        <f>INDEX([1]Pitchers!$AJ:$AJ,MATCH(I3,[1]Pitchers!$C:$C,0))*IF(INDEX([1]Pitchers!$Q:$Q,MATCH(I3,[1]Pitchers!$C:$C,0))="R",1/(0.83+(1-INDEX([1]Pitchers!$DD:$DD,MATCH(I3,[1]Pitchers!$C:$C,0)))/8),1)</f>
        <v>4.2973695096707045</v>
      </c>
      <c r="K3" s="4">
        <f>(INDEX([1]Pitchers!$FJ:$FJ,MATCH(I3,[1]Pitchers!$C:$C,0)))</f>
        <v>142.38945155718969</v>
      </c>
      <c r="L3" s="4">
        <f t="shared" si="1"/>
        <v>14.332604126956568</v>
      </c>
      <c r="N3" s="5">
        <f t="shared" ref="N3:N7" si="4">((4.25+M3*MAX(6,K3/33)/K3)^(((4.25+M3*MAX(6,K3/33)/K3)+(4.25-(4-J3)*4.25/4*MAX(6,K3/33)/9))^0.285)/((4.25+M3*MAX(6,K3/33)/K3)^(((4.25+M3*MAX(6,K3/33)/K3)+(4.25-(4-J3)*4.25/4*MAX(6,K3/33)/9))^0.285)+(4.25-(4-J3)*4.25/4*MAX(6,K3/33)/9)^(((4.25+M3*MAX(6,K3/33)/K3)+(4.25-(4-J3)*4.25/4*MAX(6,K3/33)/9))^0.285))-0.5)*MIN(33,K3/6)+((5.15*4.25/4*MAX(6,K3/33)/9+4*4.25/4*(1-MAX(6,K3/33)/9))^(((5.15*4.25/4*MAX(6,K3/33)/9+4*4.25/4*(1-MAX(6,K3/33)/9))+4.25)^0.285)/((5.15*4.25/4*MAX(6,K3/33)/9+4*4.25/4*(1-MAX(6,K3/33)/9))^(((5.15*4.25/4*MAX(6,K3/33)/9+4*4.25/4*(1-MAX(6,K3/33)/9))+4.25)^0.285)+4.25^(((5.15*4.25/4*MAX(6,K3/33)/9+4*4.25/4*(1-MAX(6,K3/33)/9))+4.25)^0.285))-0.5)*MIN(33,K3/6)</f>
        <v>1.4158751579304709</v>
      </c>
      <c r="O3" s="17" t="s">
        <v>0</v>
      </c>
      <c r="P3" s="17" t="s">
        <v>1082</v>
      </c>
      <c r="Q3" s="5">
        <f>INDEX([1]Pitchers!$AJ:$AJ,MATCH(P3,[1]Pitchers!$C:$C,0))*IF(INDEX([1]Pitchers!$Q:$Q,MATCH(P3,[1]Pitchers!$C:$C,0))="R",1/(0.83+(1-INDEX([1]Pitchers!$DD:$DD,MATCH(P3,[1]Pitchers!$C:$C,0)))/8),1)</f>
        <v>4.0539454100355679</v>
      </c>
      <c r="R3" s="4">
        <f>(INDEX([1]Pitchers!$FJ:$FJ,MATCH(P3,[1]Pitchers!$C:$C,0)))</f>
        <v>131.88152413237924</v>
      </c>
      <c r="S3" s="4">
        <f t="shared" si="2"/>
        <v>17.064853802538817</v>
      </c>
      <c r="T3" s="8"/>
      <c r="U3" s="5">
        <f t="shared" ref="U3:U7" si="5">((4.25+T3*MAX(6,R3/33)/R3)^(((4.25+T3*MAX(6,R3/33)/R3)+(4.25-(4-Q3)*4.25/4*MAX(6,R3/33)/9))^0.285)/((4.25+T3*MAX(6,R3/33)/R3)^(((4.25+T3*MAX(6,R3/33)/R3)+(4.25-(4-Q3)*4.25/4*MAX(6,R3/33)/9))^0.285)+(4.25-(4-Q3)*4.25/4*MAX(6,R3/33)/9)^(((4.25+T3*MAX(6,R3/33)/R3)+(4.25-(4-Q3)*4.25/4*MAX(6,R3/33)/9))^0.285))-0.5)*MIN(33,R3/6)+((5.15*4.25/4*MAX(6,R3/33)/9+4*4.25/4*(1-MAX(6,R3/33)/9))^(((5.15*4.25/4*MAX(6,R3/33)/9+4*4.25/4*(1-MAX(6,R3/33)/9))+4.25)^0.285)/((5.15*4.25/4*MAX(6,R3/33)/9+4*4.25/4*(1-MAX(6,R3/33)/9))^(((5.15*4.25/4*MAX(6,R3/33)/9+4*4.25/4*(1-MAX(6,R3/33)/9))+4.25)^0.285)+4.25^(((5.15*4.25/4*MAX(6,R3/33)/9+4*4.25/4*(1-MAX(6,R3/33)/9))+4.25)^0.285))-0.5)*MIN(33,R3/6)</f>
        <v>1.7130207250523988</v>
      </c>
    </row>
    <row r="4" spans="1:21" ht="9.75" customHeight="1" x14ac:dyDescent="0.2">
      <c r="A4" s="84" t="s">
        <v>0</v>
      </c>
      <c r="B4" s="84" t="s">
        <v>704</v>
      </c>
      <c r="C4" s="5">
        <f>INDEX([1]Pitchers!$AJ:$AJ,MATCH(B4,[1]Pitchers!$C:$C,0))*IF(INDEX([1]Pitchers!$Q:$Q,MATCH(B4,[1]Pitchers!$C:$C,0))="R",1/(0.83+(1-INDEX([1]Pitchers!$DD:$DD,MATCH(B4,[1]Pitchers!$C:$C,0)))/8),1)</f>
        <v>3.579956023428656</v>
      </c>
      <c r="D4" s="4">
        <f>(INDEX([1]Pitchers!$FJ:$FJ,MATCH(B4,[1]Pitchers!$C:$C,0)))</f>
        <v>140.58527479410316</v>
      </c>
      <c r="E4" s="4">
        <f t="shared" si="0"/>
        <v>26.057820041992027</v>
      </c>
      <c r="G4" s="5">
        <f t="shared" si="3"/>
        <v>2.6960388355798983</v>
      </c>
      <c r="H4" s="9" t="s">
        <v>0</v>
      </c>
      <c r="I4" s="9" t="s">
        <v>614</v>
      </c>
      <c r="J4" s="5">
        <f>INDEX([1]Pitchers!$AJ:$AJ,MATCH(I4,[1]Pitchers!$C:$C,0))*IF(INDEX([1]Pitchers!$Q:$Q,MATCH(I4,[1]Pitchers!$C:$C,0))="R",1/(0.83+(1-INDEX([1]Pitchers!$DD:$DD,MATCH(I4,[1]Pitchers!$C:$C,0)))/8),1)</f>
        <v>4.3318312478053596</v>
      </c>
      <c r="K4" s="4">
        <f>(INDEX([1]Pitchers!$FJ:$FJ,MATCH(I4,[1]Pitchers!$C:$C,0)))</f>
        <v>117.99114025921601</v>
      </c>
      <c r="L4" s="4">
        <f t="shared" si="1"/>
        <v>11.396689499516643</v>
      </c>
      <c r="N4" s="5">
        <f t="shared" si="4"/>
        <v>1.1232656770941347</v>
      </c>
      <c r="O4" s="17" t="s">
        <v>0</v>
      </c>
      <c r="P4" s="17" t="s">
        <v>716</v>
      </c>
      <c r="Q4" s="5">
        <f>INDEX([1]Pitchers!$AJ:$AJ,MATCH(P4,[1]Pitchers!$C:$C,0))*IF(INDEX([1]Pitchers!$Q:$Q,MATCH(P4,[1]Pitchers!$C:$C,0))="R",1/(0.83+(1-INDEX([1]Pitchers!$DD:$DD,MATCH(P4,[1]Pitchers!$C:$C,0)))/8),1)</f>
        <v>4.1626844388123265</v>
      </c>
      <c r="R4" s="4">
        <f>(INDEX([1]Pitchers!$FJ:$FJ,MATCH(P4,[1]Pitchers!$C:$C,0)))</f>
        <v>149.96707795560701</v>
      </c>
      <c r="S4" s="4">
        <f t="shared" si="2"/>
        <v>17.479875732181043</v>
      </c>
      <c r="T4" s="8"/>
      <c r="U4" s="5">
        <f t="shared" si="5"/>
        <v>1.742232213628979</v>
      </c>
    </row>
    <row r="5" spans="1:21" ht="9.75" customHeight="1" x14ac:dyDescent="0.2">
      <c r="A5" s="84" t="s">
        <v>0</v>
      </c>
      <c r="B5" s="84" t="s">
        <v>288</v>
      </c>
      <c r="C5" s="5">
        <f>INDEX([1]Pitchers!$AJ:$AJ,MATCH(B5,[1]Pitchers!$C:$C,0))*IF(INDEX([1]Pitchers!$Q:$Q,MATCH(B5,[1]Pitchers!$C:$C,0))="R",1/(0.83+(1-INDEX([1]Pitchers!$DD:$DD,MATCH(B5,[1]Pitchers!$C:$C,0)))/8),1)</f>
        <v>4.4543546366041289</v>
      </c>
      <c r="D5" s="4">
        <f>(INDEX([1]Pitchers!$FJ:$FJ,MATCH(B5,[1]Pitchers!$C:$C,0)))</f>
        <v>150.56982615632714</v>
      </c>
      <c r="E5" s="4">
        <f t="shared" si="0"/>
        <v>12.365516835836912</v>
      </c>
      <c r="G5" s="5">
        <f t="shared" si="3"/>
        <v>1.2087996857861345</v>
      </c>
      <c r="H5" s="9" t="s">
        <v>0</v>
      </c>
      <c r="I5" s="9" t="s">
        <v>500</v>
      </c>
      <c r="J5" s="5">
        <f>INDEX([1]Pitchers!$AJ:$AJ,MATCH(I5,[1]Pitchers!$C:$C,0))*IF(INDEX([1]Pitchers!$Q:$Q,MATCH(I5,[1]Pitchers!$C:$C,0))="R",1/(0.83+(1-INDEX([1]Pitchers!$DD:$DD,MATCH(I5,[1]Pitchers!$C:$C,0)))/8),1)</f>
        <v>4.086700654171521</v>
      </c>
      <c r="K5" s="4">
        <f>(INDEX([1]Pitchers!$FJ:$FJ,MATCH(I5,[1]Pitchers!$C:$C,0)))</f>
        <v>159.02280496429776</v>
      </c>
      <c r="L5" s="4">
        <f t="shared" si="1"/>
        <v>19.961877474554939</v>
      </c>
      <c r="N5" s="5">
        <f t="shared" si="4"/>
        <v>1.9995527914599664</v>
      </c>
      <c r="O5" s="17" t="s">
        <v>0</v>
      </c>
      <c r="P5" s="17" t="s">
        <v>991</v>
      </c>
      <c r="Q5" s="5">
        <f>INDEX([1]Pitchers!$AJ:$AJ,MATCH(P5,[1]Pitchers!$C:$C,0))*IF(INDEX([1]Pitchers!$Q:$Q,MATCH(P5,[1]Pitchers!$C:$C,0))="R",1/(0.83+(1-INDEX([1]Pitchers!$DD:$DD,MATCH(P5,[1]Pitchers!$C:$C,0)))/8),1)</f>
        <v>4.3695267008870333</v>
      </c>
      <c r="R5" s="4">
        <f>(INDEX([1]Pitchers!$FJ:$FJ,MATCH(P5,[1]Pitchers!$C:$C,0)))</f>
        <v>123.89012334995886</v>
      </c>
      <c r="S5" s="4">
        <f t="shared" si="2"/>
        <v>11.415137958845364</v>
      </c>
      <c r="T5" s="8"/>
      <c r="U5" s="5">
        <f t="shared" si="5"/>
        <v>1.1222574064056978</v>
      </c>
    </row>
    <row r="6" spans="1:21" ht="9.75" customHeight="1" x14ac:dyDescent="0.2">
      <c r="A6" s="84" t="s">
        <v>0</v>
      </c>
      <c r="B6" s="84" t="s">
        <v>1022</v>
      </c>
      <c r="C6" s="5">
        <f>INDEX([1]Pitchers!$AJ:$AJ,MATCH(B6,[1]Pitchers!$C:$C,0))*IF(INDEX([1]Pitchers!$Q:$Q,MATCH(B6,[1]Pitchers!$C:$C,0))="R",1/(0.83+(1-INDEX([1]Pitchers!$DD:$DD,MATCH(B6,[1]Pitchers!$C:$C,0)))/8),1)</f>
        <v>4.5210292238337635</v>
      </c>
      <c r="D6" s="4">
        <f>(INDEX([1]Pitchers!$FJ:$FJ,MATCH(B6,[1]Pitchers!$C:$C,0)))</f>
        <v>148.59373543293319</v>
      </c>
      <c r="E6" s="4">
        <f t="shared" si="0"/>
        <v>11.033604103109528</v>
      </c>
      <c r="G6" s="5">
        <f t="shared" si="3"/>
        <v>1.0737629187577173</v>
      </c>
      <c r="H6" s="9" t="s">
        <v>0</v>
      </c>
      <c r="I6" s="9" t="s">
        <v>472</v>
      </c>
      <c r="J6" s="5">
        <f>INDEX([1]Pitchers!$AJ:$AJ,MATCH(I6,[1]Pitchers!$C:$C,0))*IF(INDEX([1]Pitchers!$Q:$Q,MATCH(I6,[1]Pitchers!$C:$C,0))="R",1/(0.83+(1-INDEX([1]Pitchers!$DD:$DD,MATCH(I6,[1]Pitchers!$C:$C,0)))/8),1)</f>
        <v>4.4584041370993299</v>
      </c>
      <c r="K6" s="4">
        <f>(INDEX([1]Pitchers!$FJ:$FJ,MATCH(I6,[1]Pitchers!$C:$C,0)))</f>
        <v>126.44876104984569</v>
      </c>
      <c r="L6" s="4">
        <f t="shared" si="1"/>
        <v>10.324128334630611</v>
      </c>
      <c r="N6" s="5">
        <f t="shared" si="4"/>
        <v>1.0089675874402868</v>
      </c>
      <c r="O6" s="17" t="s">
        <v>0</v>
      </c>
      <c r="P6" s="17" t="s">
        <v>953</v>
      </c>
      <c r="Q6" s="5">
        <f>INDEX([1]Pitchers!$AJ:$AJ,MATCH(P6,[1]Pitchers!$C:$C,0))*IF(INDEX([1]Pitchers!$Q:$Q,MATCH(P6,[1]Pitchers!$C:$C,0))="R",1/(0.83+(1-INDEX([1]Pitchers!$DD:$DD,MATCH(P6,[1]Pitchers!$C:$C,0)))/8),1)</f>
        <v>4.2263573966281234</v>
      </c>
      <c r="R6" s="4">
        <f>(INDEX([1]Pitchers!$FJ:$FJ,MATCH(P6,[1]Pitchers!$C:$C,0)))</f>
        <v>138.48930689187705</v>
      </c>
      <c r="S6" s="4">
        <f t="shared" si="2"/>
        <v>15.101031994897665</v>
      </c>
      <c r="T6" s="8"/>
      <c r="U6" s="5">
        <f t="shared" si="5"/>
        <v>1.4988247203305836</v>
      </c>
    </row>
    <row r="7" spans="1:21" ht="9.75" customHeight="1" x14ac:dyDescent="0.2">
      <c r="A7" s="84" t="s">
        <v>0</v>
      </c>
      <c r="B7" s="84" t="s">
        <v>1168</v>
      </c>
      <c r="C7" s="5">
        <f>INDEX([1]Pitchers!$AJ:$AJ,MATCH(B7,[1]Pitchers!$C:$C,0))*IF(INDEX([1]Pitchers!$Q:$Q,MATCH(B7,[1]Pitchers!$C:$C,0))="R",1/(0.83+(1-INDEX([1]Pitchers!$DD:$DD,MATCH(B7,[1]Pitchers!$C:$C,0)))/8),1)</f>
        <v>3.8403347708441098</v>
      </c>
      <c r="D7" s="4">
        <f>MIN(972-SUM(D2:D6),(INDEX([1]Pitchers!$FJ:$FJ,MATCH(B7,[1]Pitchers!$C:$C,0))))</f>
        <v>135.88324036727383</v>
      </c>
      <c r="E7" s="4">
        <f t="shared" si="0"/>
        <v>21.009350258880986</v>
      </c>
      <c r="G7" s="5">
        <f t="shared" si="3"/>
        <v>2.138272067022855</v>
      </c>
      <c r="H7" s="9" t="s">
        <v>0</v>
      </c>
      <c r="I7" s="9" t="s">
        <v>1000</v>
      </c>
      <c r="J7" s="5">
        <f>INDEX([1]Pitchers!$AJ:$AJ,MATCH(I7,[1]Pitchers!$C:$C,0))*IF(INDEX([1]Pitchers!$Q:$Q,MATCH(I7,[1]Pitchers!$C:$C,0))="R",1/(0.83+(1-INDEX([1]Pitchers!$DD:$DD,MATCH(I7,[1]Pitchers!$C:$C,0)))/8),1)</f>
        <v>3.9220395162240145</v>
      </c>
      <c r="K7" s="4">
        <f>MIN(972-SUM(K2:K6),(INDEX([1]Pitchers!$FJ:$FJ,MATCH(I7,[1]Pitchers!$C:$C,0))))</f>
        <v>118.27861693215948</v>
      </c>
      <c r="L7" s="4">
        <f t="shared" si="1"/>
        <v>17.146562155293573</v>
      </c>
      <c r="N7" s="5">
        <f t="shared" si="4"/>
        <v>1.7360003681137783</v>
      </c>
      <c r="O7" s="17" t="s">
        <v>0</v>
      </c>
      <c r="P7" s="17" t="s">
        <v>577</v>
      </c>
      <c r="Q7" s="5">
        <f>INDEX([1]Pitchers!$AJ:$AJ,MATCH(P7,[1]Pitchers!$C:$C,0))*IF(INDEX([1]Pitchers!$Q:$Q,MATCH(P7,[1]Pitchers!$C:$C,0))="R",1/(0.83+(1-INDEX([1]Pitchers!$DD:$DD,MATCH(P7,[1]Pitchers!$C:$C,0)))/8),1)</f>
        <v>4.5981624507577248</v>
      </c>
      <c r="R7" s="4">
        <f>MIN(972-SUM(R2:R6),(INDEX([1]Pitchers!$FJ:$FJ,MATCH(P7,[1]Pitchers!$C:$C,0))))</f>
        <v>123.07544556049383</v>
      </c>
      <c r="S7" s="4">
        <f t="shared" si="2"/>
        <v>8.0180561684032554</v>
      </c>
      <c r="T7" s="8"/>
      <c r="U7" s="5">
        <f t="shared" si="5"/>
        <v>0.77623308462636376</v>
      </c>
    </row>
    <row r="8" spans="1:21" ht="9.75" customHeight="1" x14ac:dyDescent="0.2">
      <c r="A8" s="84" t="s">
        <v>0</v>
      </c>
      <c r="B8" s="84" t="s">
        <v>574</v>
      </c>
      <c r="C8" s="5">
        <f>INDEX([1]Pitchers!$AJ:$AJ,MATCH(B8,[1]Pitchers!$C:$C,0))*IF(INDEX([1]Pitchers!$Q:$Q,MATCH(B8,[1]Pitchers!$C:$C,0))="S",0.83+(1-INDEX([1]Pitchers!$DD:$DD,MATCH(B8,[1]Pitchers!$C:$C,0)))/8,1)</f>
        <v>3.1456195061087753</v>
      </c>
      <c r="D8" s="4">
        <f>IF(INDEX([1]Pitchers!$Q:$Q,MATCH(B8,[1]Pitchers!$C:$C,0))="S",56,INDEX([1]Pitchers!$FJ:$FJ,MATCH(B8,[1]Pitchers!$C:$C,0)))</f>
        <v>57.138147938148151</v>
      </c>
      <c r="E8" s="4">
        <f>IF(C8&gt;5,-0.5*4.25/4*D8/9,(4.2745*4.25/4-C8*4.25/4)*D8/9)*1.8</f>
        <v>13.706704891194892</v>
      </c>
      <c r="G8" s="44">
        <f t="shared" ref="G8:G15" si="6">((4.25)^(((4.25)+(4.25-(4-C8)*4.25/4*1/9))^0.285)/((4.25)^(((4.25)+(4.25-(4-C8)*4.25/4*1/9))^0.285)+(4.25-(4-C8)*4.25/4*1/9)^(((4.25)+(4.25-(4-C8)*4.25/4*1/9))^0.285))-0.5)*D8+((4.2745*4.25/4*1/9+4*4.25/4*(1-1/9))^(((4.2745*4.25/4*1/9+4*4.25/4*(1-1/9))+4.25)^0.285)/((4.2745*4.25/4*1/9+4*4.25/4*(1-1/9))^(((4.2745*4.25/4*1/9+4*4.25/4*(1-1/9))+4.25)^0.285)+4.25^(((4.2745*4.25/4*1/9+4*4.25/4*(1-1/9))+4.25)^0.285))-0.5)*D8+((4.2745-MIN(4.2745,MAX(3.74,C8)))/0.5345*0.0009131+0.0104414*(3.74-MIN(3.74,C8)))*D8</f>
        <v>1.2358312690285689</v>
      </c>
      <c r="H8" s="9" t="s">
        <v>0</v>
      </c>
      <c r="I8" s="9" t="s">
        <v>578</v>
      </c>
      <c r="J8" s="5">
        <f>INDEX([1]Pitchers!$AJ:$AJ,MATCH(I8,[1]Pitchers!$C:$C,0))*IF(INDEX([1]Pitchers!$Q:$Q,MATCH(I8,[1]Pitchers!$C:$C,0))="S",0.83+(1-INDEX([1]Pitchers!$DD:$DD,MATCH(I8,[1]Pitchers!$C:$C,0)))/8,1)</f>
        <v>3.597940320878918</v>
      </c>
      <c r="K8" s="4">
        <f>IF(INDEX([1]Pitchers!$Q:$Q,MATCH(I8,[1]Pitchers!$C:$C,0))="S",56,INDEX([1]Pitchers!$FJ:$FJ,MATCH(I8,[1]Pitchers!$C:$C,0)))</f>
        <v>56.316890723476277</v>
      </c>
      <c r="L8" s="4">
        <f>IF(J8&gt;5,-0.5*4.25/4*K8/9,(4.2745*4.25/4-J8*4.25/4)*K8/9)*1.8</f>
        <v>8.0966192223565798</v>
      </c>
      <c r="N8" s="44">
        <f t="shared" ref="N8:N15" si="7">((4.25)^(((4.25)+(4.25-(4-J8)*4.25/4*1/9))^0.285)/((4.25)^(((4.25)+(4.25-(4-J8)*4.25/4*1/9))^0.285)+(4.25-(4-J8)*4.25/4*1/9)^(((4.25)+(4.25-(4-J8)*4.25/4*1/9))^0.285))-0.5)*K8+((4.2745*4.25/4*1/9+4*4.25/4*(1-1/9))^(((4.2745*4.25/4*1/9+4*4.25/4*(1-1/9))+4.25)^0.285)/((4.2745*4.25/4*1/9+4*4.25/4*(1-1/9))^(((4.2745*4.25/4*1/9+4*4.25/4*(1-1/9))+4.25)^0.285)+4.25^(((4.2745*4.25/4*1/9+4*4.25/4*(1-1/9))+4.25)^0.285))-0.5)*K8+((4.2745-MIN(4.2745,MAX(3.74,J8)))/0.5345*0.0009131+0.0104414*(3.74-MIN(3.74,J8)))*K8</f>
        <v>0.62250267901643164</v>
      </c>
      <c r="O8" s="17" t="s">
        <v>0</v>
      </c>
      <c r="P8" s="17" t="s">
        <v>294</v>
      </c>
      <c r="Q8" s="5">
        <f>INDEX([1]Pitchers!$AJ:$AJ,MATCH(P8,[1]Pitchers!$C:$C,0))*IF(INDEX([1]Pitchers!$Q:$Q,MATCH(P8,[1]Pitchers!$C:$C,0))="S",0.83+(1-INDEX([1]Pitchers!$DD:$DD,MATCH(P8,[1]Pitchers!$C:$C,0)))/8,1)</f>
        <v>2.5490894334274525</v>
      </c>
      <c r="R8" s="4">
        <f>IF(INDEX([1]Pitchers!$Q:$Q,MATCH(P8,[1]Pitchers!$C:$C,0))="S",56,INDEX([1]Pitchers!$FJ:$FJ,MATCH(P8,[1]Pitchers!$C:$C,0)))</f>
        <v>47.778218889540739</v>
      </c>
      <c r="S8" s="4">
        <f>IF(Q8&gt;5,-0.5*4.25/4*R8/9,(4.2745*4.25/4-Q8*4.25/4)*R8/9)*1.8</f>
        <v>17.517871791356306</v>
      </c>
      <c r="T8" s="8"/>
      <c r="U8" s="44">
        <f t="shared" ref="U8:U15" si="8">((4.25)^(((4.25)+(4.25-(4-Q8)*4.25/4*1/9))^0.285)/((4.25)^(((4.25)+(4.25-(4-Q8)*4.25/4*1/9))^0.285)+(4.25-(4-Q8)*4.25/4*1/9)^(((4.25)+(4.25-(4-Q8)*4.25/4*1/9))^0.285))-0.5)*R8+((4.2745*4.25/4*1/9+4*4.25/4*(1-1/9))^(((4.2745*4.25/4*1/9+4*4.25/4*(1-1/9))+4.25)^0.285)/((4.2745*4.25/4*1/9+4*4.25/4*(1-1/9))^(((4.2745*4.25/4*1/9+4*4.25/4*(1-1/9))+4.25)^0.285)+4.25^(((4.2745*4.25/4*1/9+4*4.25/4*(1-1/9))+4.25)^0.285))-0.5)*R8+((4.2745-MIN(4.2745,MAX(3.74,Q8)))/0.5345*0.0009131+0.0104414*(3.74-MIN(3.74,Q8)))*R8</f>
        <v>1.7034958375711808</v>
      </c>
    </row>
    <row r="9" spans="1:21" ht="9.75" customHeight="1" x14ac:dyDescent="0.2">
      <c r="A9" s="84" t="s">
        <v>0</v>
      </c>
      <c r="B9" s="84" t="s">
        <v>163</v>
      </c>
      <c r="C9" s="5">
        <f>INDEX([1]Pitchers!$AJ:$AJ,MATCH(B9,[1]Pitchers!$C:$C,0))*IF(INDEX([1]Pitchers!$Q:$Q,MATCH(B9,[1]Pitchers!$C:$C,0))="S",0.83+(1-INDEX([1]Pitchers!$DD:$DD,MATCH(B9,[1]Pitchers!$C:$C,0)))/8,1)</f>
        <v>2.9720130989564364</v>
      </c>
      <c r="D9" s="4">
        <f>IF(INDEX([1]Pitchers!$Q:$Q,MATCH(B9,[1]Pitchers!$C:$C,0))="S",56,INDEX([1]Pitchers!$FJ:$FJ,MATCH(B9,[1]Pitchers!$C:$C,0)))</f>
        <v>52.863519950370311</v>
      </c>
      <c r="E9" s="4">
        <f>IF(C9&gt;5,-0.5*4.25/4*D9/9,(4.2745*4.25/4-C9*4.25/4)*D9/9)*1.3</f>
        <v>10.567182877450795</v>
      </c>
      <c r="G9" s="44">
        <f t="shared" si="6"/>
        <v>1.3586671656893454</v>
      </c>
      <c r="H9" s="9" t="s">
        <v>0</v>
      </c>
      <c r="I9" s="9" t="s">
        <v>1090</v>
      </c>
      <c r="J9" s="5">
        <f>INDEX([1]Pitchers!$AJ:$AJ,MATCH(I9,[1]Pitchers!$C:$C,0))*IF(INDEX([1]Pitchers!$Q:$Q,MATCH(I9,[1]Pitchers!$C:$C,0))="S",0.83+(1-INDEX([1]Pitchers!$DD:$DD,MATCH(I9,[1]Pitchers!$C:$C,0)))/8,1)</f>
        <v>3.4433181558282739</v>
      </c>
      <c r="K9" s="4">
        <f>IF(INDEX([1]Pitchers!$Q:$Q,MATCH(I9,[1]Pitchers!$C:$C,0))="S",56,INDEX([1]Pitchers!$FJ:$FJ,MATCH(I9,[1]Pitchers!$C:$C,0)))</f>
        <v>57.80988830062963</v>
      </c>
      <c r="L9" s="4">
        <f>IF(J9&gt;5,-0.5*4.25/4*K9/9,(4.2745*4.25/4-J9*4.25/4)*K9/9)*1.3</f>
        <v>7.3744215519211265</v>
      </c>
      <c r="N9" s="44">
        <f t="shared" si="7"/>
        <v>0.84765684968589927</v>
      </c>
      <c r="O9" s="17" t="s">
        <v>0</v>
      </c>
      <c r="P9" s="17" t="s">
        <v>252</v>
      </c>
      <c r="Q9" s="5">
        <f>INDEX([1]Pitchers!$AJ:$AJ,MATCH(P9,[1]Pitchers!$C:$C,0))*IF(INDEX([1]Pitchers!$Q:$Q,MATCH(P9,[1]Pitchers!$C:$C,0))="S",0.83+(1-INDEX([1]Pitchers!$DD:$DD,MATCH(P9,[1]Pitchers!$C:$C,0)))/8,1)</f>
        <v>3.147679562243078</v>
      </c>
      <c r="R9" s="4">
        <f>IF(INDEX([1]Pitchers!$Q:$Q,MATCH(P9,[1]Pitchers!$C:$C,0))="S",56,INDEX([1]Pitchers!$FJ:$FJ,MATCH(P9,[1]Pitchers!$C:$C,0)))</f>
        <v>58.970764899925932</v>
      </c>
      <c r="S9" s="4">
        <f>IF(Q9&gt;5,-0.5*4.25/4*R9/9,(4.2745*4.25/4-Q9*4.25/4)*R9/9)*1.3</f>
        <v>10.19814677040716</v>
      </c>
      <c r="T9" s="8"/>
      <c r="U9" s="44">
        <f t="shared" si="8"/>
        <v>1.2726214703603809</v>
      </c>
    </row>
    <row r="10" spans="1:21" ht="9.75" customHeight="1" x14ac:dyDescent="0.2">
      <c r="A10" s="84" t="s">
        <v>0</v>
      </c>
      <c r="B10" s="84" t="s">
        <v>967</v>
      </c>
      <c r="C10" s="5">
        <f>INDEX([1]Pitchers!$AJ:$AJ,MATCH(B10,[1]Pitchers!$C:$C,0))*IF(INDEX([1]Pitchers!$Q:$Q,MATCH(B10,[1]Pitchers!$C:$C,0))="S",0.83+(1-INDEX([1]Pitchers!$DD:$DD,MATCH(B10,[1]Pitchers!$C:$C,0)))/8,1)</f>
        <v>3.9490055129371551</v>
      </c>
      <c r="D10" s="4">
        <f>IF(INDEX([1]Pitchers!$Q:$Q,MATCH(B10,[1]Pitchers!$C:$C,0))="S",56,INDEX([1]Pitchers!$FJ:$FJ,MATCH(B10,[1]Pitchers!$C:$C,0)))</f>
        <v>46.617471881788887</v>
      </c>
      <c r="E10" s="4">
        <f>IF(C10&gt;5,-0.5*4.25/4*D10/9,(4.2745*4.25/4-C10*4.25/4)*D10/9)*1.1</f>
        <v>1.9704774502691738</v>
      </c>
      <c r="G10" s="44">
        <f t="shared" si="6"/>
        <v>0.21940711255712109</v>
      </c>
      <c r="H10" s="9" t="s">
        <v>0</v>
      </c>
      <c r="I10" s="9" t="s">
        <v>231</v>
      </c>
      <c r="J10" s="5">
        <f>INDEX([1]Pitchers!$AJ:$AJ,MATCH(I10,[1]Pitchers!$C:$C,0))*IF(INDEX([1]Pitchers!$Q:$Q,MATCH(I10,[1]Pitchers!$C:$C,0))="S",0.83+(1-INDEX([1]Pitchers!$DD:$DD,MATCH(I10,[1]Pitchers!$C:$C,0)))/8,1)</f>
        <v>3.8881581477469478</v>
      </c>
      <c r="K10" s="4">
        <f>IF(INDEX([1]Pitchers!$Q:$Q,MATCH(I10,[1]Pitchers!$C:$C,0))="S",56,INDEX([1]Pitchers!$FJ:$FJ,MATCH(I10,[1]Pitchers!$C:$C,0)))</f>
        <v>57.890211406222221</v>
      </c>
      <c r="L10" s="4">
        <f>IF(J10&gt;5,-0.5*4.25/4*K10/9,(4.2745*4.25/4-J10*4.25/4)*K10/9)*1.1</f>
        <v>2.9043971881070294</v>
      </c>
      <c r="N10" s="44">
        <f t="shared" si="7"/>
        <v>0.32356921888948498</v>
      </c>
      <c r="O10" s="17" t="s">
        <v>0</v>
      </c>
      <c r="P10" s="17" t="s">
        <v>948</v>
      </c>
      <c r="Q10" s="5">
        <f>INDEX([1]Pitchers!$AJ:$AJ,MATCH(P10,[1]Pitchers!$C:$C,0))*IF(INDEX([1]Pitchers!$Q:$Q,MATCH(P10,[1]Pitchers!$C:$C,0))="S",0.83+(1-INDEX([1]Pitchers!$DD:$DD,MATCH(P10,[1]Pitchers!$C:$C,0)))/8,1)</f>
        <v>3.1381007919428114</v>
      </c>
      <c r="R10" s="4">
        <f>IF(INDEX([1]Pitchers!$Q:$Q,MATCH(P10,[1]Pitchers!$C:$C,0))="S",56,INDEX([1]Pitchers!$FJ:$FJ,MATCH(P10,[1]Pitchers!$C:$C,0)))</f>
        <v>55.61862483255549</v>
      </c>
      <c r="S10" s="4">
        <f>IF(Q10&gt;5,-0.5*4.25/4*R10/9,(4.2745*4.25/4-Q10*4.25/4)*R10/9)*1.1</f>
        <v>8.2078664908478416</v>
      </c>
      <c r="T10" s="8"/>
      <c r="U10" s="44">
        <f t="shared" si="8"/>
        <v>1.2127670243475375</v>
      </c>
    </row>
    <row r="11" spans="1:21" ht="9.75" customHeight="1" x14ac:dyDescent="0.2">
      <c r="A11" s="84" t="s">
        <v>0</v>
      </c>
      <c r="B11" s="84" t="s">
        <v>380</v>
      </c>
      <c r="C11" s="5">
        <f>INDEX([1]Pitchers!$AJ:$AJ,MATCH(B11,[1]Pitchers!$C:$C,0))*IF(INDEX([1]Pitchers!$Q:$Q,MATCH(B11,[1]Pitchers!$C:$C,0))="S",0.83+(1-INDEX([1]Pitchers!$DD:$DD,MATCH(B11,[1]Pitchers!$C:$C,0)))/8,1)</f>
        <v>3.2595851075242956</v>
      </c>
      <c r="D11" s="4">
        <f>IF(INDEX([1]Pitchers!$Q:$Q,MATCH(B11,[1]Pitchers!$C:$C,0))="S",56,INDEX([1]Pitchers!$FJ:$FJ,MATCH(B11,[1]Pitchers!$C:$C,0)))</f>
        <v>55.900612542962897</v>
      </c>
      <c r="E11" s="4">
        <f>IF(C11&gt;5,-0.5*4.25/4*D11/9,(4.2745*4.25/4-C11*4.25/4)*D11/9)*1</f>
        <v>6.6978068809877946</v>
      </c>
      <c r="G11" s="44">
        <f t="shared" si="6"/>
        <v>1.0598453416480011</v>
      </c>
      <c r="H11" s="9" t="s">
        <v>0</v>
      </c>
      <c r="I11" s="9" t="s">
        <v>1166</v>
      </c>
      <c r="J11" s="5">
        <f>INDEX([1]Pitchers!$AJ:$AJ,MATCH(I11,[1]Pitchers!$C:$C,0))*IF(INDEX([1]Pitchers!$Q:$Q,MATCH(I11,[1]Pitchers!$C:$C,0))="S",0.83+(1-INDEX([1]Pitchers!$DD:$DD,MATCH(I11,[1]Pitchers!$C:$C,0)))/8,1)</f>
        <v>3.7489580632747161</v>
      </c>
      <c r="K11" s="4">
        <f>IF(INDEX([1]Pitchers!$Q:$Q,MATCH(I11,[1]Pitchers!$C:$C,0))="S",56,INDEX([1]Pitchers!$FJ:$FJ,MATCH(I11,[1]Pitchers!$C:$C,0)))</f>
        <v>56</v>
      </c>
      <c r="L11" s="4">
        <f>IF(J11&gt;5,-0.5*4.25/4*K11/9,(4.2745*4.25/4-J11*4.25/4)*K11/9)*1</f>
        <v>3.4744161372393774</v>
      </c>
      <c r="N11" s="44">
        <f t="shared" si="7"/>
        <v>0.42630018404474307</v>
      </c>
      <c r="O11" s="17" t="s">
        <v>0</v>
      </c>
      <c r="P11" s="17" t="s">
        <v>496</v>
      </c>
      <c r="Q11" s="5">
        <f>INDEX([1]Pitchers!$AJ:$AJ,MATCH(P11,[1]Pitchers!$C:$C,0))*IF(INDEX([1]Pitchers!$Q:$Q,MATCH(P11,[1]Pitchers!$C:$C,0))="S",0.83+(1-INDEX([1]Pitchers!$DD:$DD,MATCH(P11,[1]Pitchers!$C:$C,0)))/8,1)</f>
        <v>3.524782314500956</v>
      </c>
      <c r="R11" s="4">
        <f>IF(INDEX([1]Pitchers!$Q:$Q,MATCH(P11,[1]Pitchers!$C:$C,0))="S",56,INDEX([1]Pitchers!$FJ:$FJ,MATCH(P11,[1]Pitchers!$C:$C,0)))</f>
        <v>43.081279251370376</v>
      </c>
      <c r="S11" s="4">
        <f>IF(Q11&gt;5,-0.5*4.25/4*R11/9,(4.2745*4.25/4-Q11*4.25/4)*R11/9)*1</f>
        <v>3.8130524199130664</v>
      </c>
      <c r="T11" s="8"/>
      <c r="U11" s="44">
        <f t="shared" si="8"/>
        <v>0.5497389651511202</v>
      </c>
    </row>
    <row r="12" spans="1:21" ht="9.75" customHeight="1" x14ac:dyDescent="0.2">
      <c r="A12" s="84" t="s">
        <v>0</v>
      </c>
      <c r="B12" s="84" t="s">
        <v>545</v>
      </c>
      <c r="C12" s="5">
        <f>INDEX([1]Pitchers!$AJ:$AJ,MATCH(B12,[1]Pitchers!$C:$C,0))*IF(INDEX([1]Pitchers!$Q:$Q,MATCH(B12,[1]Pitchers!$C:$C,0))="S",0.83+(1-INDEX([1]Pitchers!$DD:$DD,MATCH(B12,[1]Pitchers!$C:$C,0)))/8,1)</f>
        <v>3.4038889442228131</v>
      </c>
      <c r="D12" s="4">
        <f>IF(INDEX([1]Pitchers!$Q:$Q,MATCH(B12,[1]Pitchers!$C:$C,0))="S",56,INDEX([1]Pitchers!$FJ:$FJ,MATCH(B12,[1]Pitchers!$C:$C,0)))</f>
        <v>45.987860783588893</v>
      </c>
      <c r="E12" s="4">
        <f>IF(C12&gt;5,-0.5*4.25/4*D12/9,(4.2745*4.25/4-C12*4.25/4)*D12/9)*0.9</f>
        <v>4.2539886281593029</v>
      </c>
      <c r="G12" s="44">
        <f t="shared" si="6"/>
        <v>0.71668291077733293</v>
      </c>
      <c r="H12" s="9" t="s">
        <v>0</v>
      </c>
      <c r="I12" s="9" t="s">
        <v>129</v>
      </c>
      <c r="J12" s="5">
        <f>INDEX([1]Pitchers!$AJ:$AJ,MATCH(I12,[1]Pitchers!$C:$C,0))*IF(INDEX([1]Pitchers!$Q:$Q,MATCH(I12,[1]Pitchers!$C:$C,0))="S",0.83+(1-INDEX([1]Pitchers!$DD:$DD,MATCH(I12,[1]Pitchers!$C:$C,0)))/8,1)</f>
        <v>4.1838129428820636</v>
      </c>
      <c r="K12" s="4">
        <f>IF(INDEX([1]Pitchers!$Q:$Q,MATCH(I12,[1]Pitchers!$C:$C,0))="S",56,INDEX([1]Pitchers!$FJ:$FJ,MATCH(I12,[1]Pitchers!$C:$C,0)))</f>
        <v>49.064905366555557</v>
      </c>
      <c r="L12" s="4">
        <f>IF(J12&gt;5,-0.5*4.25/4*K12/9,(4.2745*4.25/4-J12*4.25/4)*K12/9)*0.9</f>
        <v>0.47276488676793782</v>
      </c>
      <c r="N12" s="44">
        <f t="shared" si="7"/>
        <v>6.4206266142268556E-2</v>
      </c>
      <c r="O12" s="17" t="s">
        <v>0</v>
      </c>
      <c r="P12" s="17" t="s">
        <v>751</v>
      </c>
      <c r="Q12" s="5">
        <f>INDEX([1]Pitchers!$AJ:$AJ,MATCH(P12,[1]Pitchers!$C:$C,0))*IF(INDEX([1]Pitchers!$Q:$Q,MATCH(P12,[1]Pitchers!$C:$C,0))="S",0.83+(1-INDEX([1]Pitchers!$DD:$DD,MATCH(P12,[1]Pitchers!$C:$C,0)))/8,1)</f>
        <v>3.1955103639937108</v>
      </c>
      <c r="R12" s="4">
        <f>IF(INDEX([1]Pitchers!$Q:$Q,MATCH(P12,[1]Pitchers!$C:$C,0))="S",56,INDEX([1]Pitchers!$FJ:$FJ,MATCH(P12,[1]Pitchers!$C:$C,0)))</f>
        <v>66.464222222222219</v>
      </c>
      <c r="S12" s="4">
        <f>IF(Q12&gt;5,-0.5*4.25/4*R12/9,(4.2745*4.25/4-Q12*4.25/4)*R12/9)*0.9</f>
        <v>7.6196344876933946</v>
      </c>
      <c r="T12" s="8"/>
      <c r="U12" s="44">
        <f t="shared" si="8"/>
        <v>1.3598482827837288</v>
      </c>
    </row>
    <row r="13" spans="1:21" ht="9.75" customHeight="1" x14ac:dyDescent="0.2">
      <c r="A13" s="84" t="s">
        <v>0</v>
      </c>
      <c r="B13" s="84" t="s">
        <v>1096</v>
      </c>
      <c r="C13" s="5">
        <f>INDEX([1]Pitchers!$AJ:$AJ,MATCH(B13,[1]Pitchers!$C:$C,0))*IF(INDEX([1]Pitchers!$Q:$Q,MATCH(B13,[1]Pitchers!$C:$C,0))="S",0.83+(1-INDEX([1]Pitchers!$DD:$DD,MATCH(B13,[1]Pitchers!$C:$C,0)))/8,1)</f>
        <v>3.5132033343164677</v>
      </c>
      <c r="D13" s="4">
        <f>IF(INDEX([1]Pitchers!$Q:$Q,MATCH(B13,[1]Pitchers!$C:$C,0))="S",56,INDEX([1]Pitchers!$FJ:$FJ,MATCH(B13,[1]Pitchers!$C:$C,0)))</f>
        <v>59.286408839259259</v>
      </c>
      <c r="E13" s="4">
        <f>IF(C13&gt;5,-0.5*4.25/4*D13/9,(4.2745*4.25/4-C13*4.25/4)*D13/9)*0.8</f>
        <v>4.2627070626918844</v>
      </c>
      <c r="G13" s="44">
        <f t="shared" si="6"/>
        <v>0.77254897790241206</v>
      </c>
      <c r="H13" s="9" t="s">
        <v>0</v>
      </c>
      <c r="I13" s="9" t="s">
        <v>260</v>
      </c>
      <c r="J13" s="5">
        <f>INDEX([1]Pitchers!$AJ:$AJ,MATCH(I13,[1]Pitchers!$C:$C,0))*IF(INDEX([1]Pitchers!$Q:$Q,MATCH(I13,[1]Pitchers!$C:$C,0))="S",0.83+(1-INDEX([1]Pitchers!$DD:$DD,MATCH(I13,[1]Pitchers!$C:$C,0)))/8,1)</f>
        <v>3.747400426453579</v>
      </c>
      <c r="K13" s="4">
        <f>IF(INDEX([1]Pitchers!$Q:$Q,MATCH(I13,[1]Pitchers!$C:$C,0))="S",56,INDEX([1]Pitchers!$FJ:$FJ,MATCH(I13,[1]Pitchers!$C:$C,0)))</f>
        <v>56</v>
      </c>
      <c r="L13" s="4">
        <f>IF(J13&gt;5,-0.5*4.25/4*K13/9,(4.2745*4.25/4-J13*4.25/4)*K13/9)*0.8</f>
        <v>2.7877710778677374</v>
      </c>
      <c r="N13" s="44">
        <f t="shared" si="7"/>
        <v>0.42756951151954165</v>
      </c>
      <c r="O13" s="17" t="s">
        <v>0</v>
      </c>
      <c r="P13" s="17" t="s">
        <v>776</v>
      </c>
      <c r="Q13" s="5">
        <f>INDEX([1]Pitchers!$AJ:$AJ,MATCH(P13,[1]Pitchers!$C:$C,0))*IF(INDEX([1]Pitchers!$Q:$Q,MATCH(P13,[1]Pitchers!$C:$C,0))="S",0.83+(1-INDEX([1]Pitchers!$DD:$DD,MATCH(P13,[1]Pitchers!$C:$C,0)))/8,1)</f>
        <v>3.6484602826033536</v>
      </c>
      <c r="R13" s="4">
        <f>IF(INDEX([1]Pitchers!$Q:$Q,MATCH(P13,[1]Pitchers!$C:$C,0))="S",56,INDEX([1]Pitchers!$FJ:$FJ,MATCH(P13,[1]Pitchers!$C:$C,0)))</f>
        <v>51.635405644901525</v>
      </c>
      <c r="S13" s="4">
        <f>IF(Q13&gt;5,-0.5*4.25/4*R13/9,(4.2745*4.25/4-Q13*4.25/4)*R13/9)*0.8</f>
        <v>3.0529936159951165</v>
      </c>
      <c r="T13" s="8"/>
      <c r="U13" s="44">
        <f t="shared" si="8"/>
        <v>0.50993149854994058</v>
      </c>
    </row>
    <row r="14" spans="1:21" ht="9.75" customHeight="1" x14ac:dyDescent="0.2">
      <c r="A14" s="84" t="s">
        <v>0</v>
      </c>
      <c r="B14" s="84" t="s">
        <v>1199</v>
      </c>
      <c r="C14" s="5">
        <f>INDEX([1]Pitchers!$AJ:$AJ,MATCH(B14,[1]Pitchers!$C:$C,0))*IF(INDEX([1]Pitchers!$Q:$Q,MATCH(B14,[1]Pitchers!$C:$C,0))="S",0.83+(1-INDEX([1]Pitchers!$DD:$DD,MATCH(B14,[1]Pitchers!$C:$C,0)))/8,1)</f>
        <v>3.7822204370042853</v>
      </c>
      <c r="D14" s="4">
        <f>IF(INDEX([1]Pitchers!$Q:$Q,MATCH(B14,[1]Pitchers!$C:$C,0))="S",56,INDEX([1]Pitchers!$FJ:$FJ,MATCH(B14,[1]Pitchers!$C:$C,0)))</f>
        <v>54.532082812215371</v>
      </c>
      <c r="E14" s="4">
        <f>IF(C14&gt;5,-0.5*4.25/4*D14/9,(4.2745*4.25/4-C14*4.25/4)*D14/9)*0.6</f>
        <v>1.9015229509697467</v>
      </c>
      <c r="G14" s="44">
        <f t="shared" si="6"/>
        <v>0.38873846507835574</v>
      </c>
      <c r="H14" s="9" t="s">
        <v>0</v>
      </c>
      <c r="I14" s="9" t="s">
        <v>1091</v>
      </c>
      <c r="J14" s="5">
        <f>INDEX([1]Pitchers!$AJ:$AJ,MATCH(I14,[1]Pitchers!$C:$C,0))*IF(INDEX([1]Pitchers!$Q:$Q,MATCH(I14,[1]Pitchers!$C:$C,0))="S",0.83+(1-INDEX([1]Pitchers!$DD:$DD,MATCH(I14,[1]Pitchers!$C:$C,0)))/8,1)</f>
        <v>4.0959486977551594</v>
      </c>
      <c r="K14" s="4">
        <f>IF(INDEX([1]Pitchers!$Q:$Q,MATCH(I14,[1]Pitchers!$C:$C,0))="S",56,INDEX([1]Pitchers!$FJ:$FJ,MATCH(I14,[1]Pitchers!$C:$C,0)))</f>
        <v>60.623369950370375</v>
      </c>
      <c r="L14" s="4">
        <f>IF(J14&gt;5,-0.5*4.25/4*K14/9,(4.2745*4.25/4-J14*4.25/4)*K14/9)*0.6</f>
        <v>0.76672703362024619</v>
      </c>
      <c r="N14" s="44">
        <f t="shared" si="7"/>
        <v>0.1563148917368643</v>
      </c>
      <c r="O14" s="17" t="s">
        <v>0</v>
      </c>
      <c r="P14" s="17" t="s">
        <v>1087</v>
      </c>
      <c r="Q14" s="5">
        <f>INDEX([1]Pitchers!$AJ:$AJ,MATCH(P14,[1]Pitchers!$C:$C,0))*IF(INDEX([1]Pitchers!$Q:$Q,MATCH(P14,[1]Pitchers!$C:$C,0))="S",0.83+(1-INDEX([1]Pitchers!$DD:$DD,MATCH(P14,[1]Pitchers!$C:$C,0)))/8,1)</f>
        <v>3.8226350275640417</v>
      </c>
      <c r="R14" s="4">
        <f>IF(INDEX([1]Pitchers!$Q:$Q,MATCH(P14,[1]Pitchers!$C:$C,0))="S",56,INDEX([1]Pitchers!$FJ:$FJ,MATCH(P14,[1]Pitchers!$C:$C,0)))</f>
        <v>54.286637542148149</v>
      </c>
      <c r="S14" s="4">
        <f>IF(Q14&gt;5,-0.5*4.25/4*R14/9,(4.2745*4.25/4-Q14*4.25/4)*R14/9)*0.6</f>
        <v>1.7375579566775057</v>
      </c>
      <c r="T14" s="8"/>
      <c r="U14" s="44">
        <f t="shared" si="8"/>
        <v>0.35509246868731492</v>
      </c>
    </row>
    <row r="15" spans="1:21" ht="9.75" customHeight="1" x14ac:dyDescent="0.2">
      <c r="A15" s="84" t="s">
        <v>0</v>
      </c>
      <c r="B15" s="84" t="s">
        <v>1164</v>
      </c>
      <c r="C15" s="5">
        <f>INDEX([1]Pitchers!$AJ:$AJ,MATCH(B15,[1]Pitchers!$C:$C,0))*IF(INDEX([1]Pitchers!$Q:$Q,MATCH(B15,[1]Pitchers!$C:$C,0))="S",0.83+(1-INDEX([1]Pitchers!$DD:$DD,MATCH(B15,[1]Pitchers!$C:$C,0)))/8,1)</f>
        <v>3.809970185583222</v>
      </c>
      <c r="D15" s="4">
        <f>MIN(1458-SUM(D2:D14),IF(INDEX([1]Pitchers!$Q:$Q,MATCH(B15,[1]Pitchers!$C:$C,0))="S",56,INDEX([1]Pitchers!$FJ:$FJ,MATCH(B15,[1]Pitchers!$C:$C,0))))</f>
        <v>56</v>
      </c>
      <c r="E15" s="4">
        <f>IF(C15&gt;5,-0.5*4.25/4*D15/9,(4.2745*4.25/4-C15*4.25/4)*D15/9)*0.5</f>
        <v>1.5355291087665723</v>
      </c>
      <c r="G15" s="44">
        <f t="shared" si="6"/>
        <v>0.37660810598863836</v>
      </c>
      <c r="H15" s="9" t="s">
        <v>0</v>
      </c>
      <c r="I15" s="9" t="s">
        <v>775</v>
      </c>
      <c r="J15" s="5">
        <f>INDEX([1]Pitchers!$AJ:$AJ,MATCH(I15,[1]Pitchers!$C:$C,0))*IF(INDEX([1]Pitchers!$Q:$Q,MATCH(I15,[1]Pitchers!$C:$C,0))="S",0.83+(1-INDEX([1]Pitchers!$DD:$DD,MATCH(I15,[1]Pitchers!$C:$C,0)))/8,1)</f>
        <v>4.1183343344902612</v>
      </c>
      <c r="K15" s="4">
        <f>MIN(1458-SUM(K2:K14),IF(INDEX([1]Pitchers!$Q:$Q,MATCH(I15,[1]Pitchers!$C:$C,0))="S",56,INDEX([1]Pitchers!$FJ:$FJ,MATCH(I15,[1]Pitchers!$C:$C,0))))</f>
        <v>56</v>
      </c>
      <c r="L15" s="4">
        <f>IF(J15&gt;5,-0.5*4.25/4*K15/9,(4.2745*4.25/4-J15*4.25/4)*K15/9)*0.5</f>
        <v>0.51621428321274843</v>
      </c>
      <c r="N15" s="44">
        <f t="shared" si="7"/>
        <v>0.12626565913392671</v>
      </c>
      <c r="O15" s="17" t="s">
        <v>0</v>
      </c>
      <c r="P15" s="17" t="s">
        <v>1155</v>
      </c>
      <c r="Q15" s="5">
        <f>INDEX([1]Pitchers!$AJ:$AJ,MATCH(P15,[1]Pitchers!$C:$C,0))*IF(INDEX([1]Pitchers!$Q:$Q,MATCH(P15,[1]Pitchers!$C:$C,0))="S",0.83+(1-INDEX([1]Pitchers!$DD:$DD,MATCH(P15,[1]Pitchers!$C:$C,0)))/8,1)</f>
        <v>3.6079787010842908</v>
      </c>
      <c r="R15" s="4">
        <f>MIN(1458-SUM(R2:R14),IF(INDEX([1]Pitchers!$Q:$Q,MATCH(P15,[1]Pitchers!$C:$C,0))="S",56,INDEX([1]Pitchers!$FJ:$FJ,MATCH(P15,[1]Pitchers!$C:$C,0))))</f>
        <v>56</v>
      </c>
      <c r="S15" s="4">
        <f>IF(Q15&gt;5,-0.5*4.25/4*R15/9,(4.2745*4.25/4-Q15*4.25/4)*R15/9)*0.5</f>
        <v>2.2032231825269273</v>
      </c>
      <c r="T15" s="8"/>
      <c r="U15" s="44">
        <f t="shared" si="8"/>
        <v>0.60588963251006323</v>
      </c>
    </row>
    <row r="16" spans="1:21" ht="9.75" customHeight="1" x14ac:dyDescent="0.2">
      <c r="A16" s="84" t="s">
        <v>1</v>
      </c>
      <c r="B16" s="84" t="s">
        <v>255</v>
      </c>
      <c r="C16" s="6">
        <f>INDEX([1]Hitters!$AF:$AF,MATCH(B16,[1]Hitters!$C:$C,0))</f>
        <v>0.24681474068875023</v>
      </c>
      <c r="D16" s="4">
        <f>INDEX([1]Hitters!$ER:$ER,MATCH(B16,[1]Hitters!$C:$C,0))</f>
        <v>400.49374814814814</v>
      </c>
      <c r="E16" s="4">
        <f t="shared" ref="E16:E29" si="9">(C16-0.23)*D16</f>
        <v>6.7341985225767491</v>
      </c>
      <c r="F16" s="19">
        <f>IF(A16="DH",-16,IF(A16="C",INDEX([1]Hitters!$AZ:$AZ,MATCH(B16,[1]Hitters!$C:$C,0)),IF(A16="1B",INDEX([1]Hitters!$AW:$AW,MATCH(B16,[1]Hitters!$C:$C,0)),IF(RIGHT(A16,1)="F",INDEX([1]Hitters!$AY:$AY,MATCH(B16,[1]Hitters!$C:$C,0)),INDEX([1]Hitters!$AX:$AX,MATCH(B16,[1]Hitters!$C:$C,0))))))*D16/600</f>
        <v>15.686339897967203</v>
      </c>
      <c r="G16" s="44">
        <f>(((4.25+(C16-0.263)*4.2)^(((4.25+(C16-0.263)*4.2)+(4.25-F16*4.2/D16))^0.285))/((4.25+(C16-0.263)*4.2)^(((4.25+(C16-0.263)*4.2)+(4.25-F16*4.2/D16))^0.285)+(4.25-F16*4.2/D16)^(((4.25+(C16-0.263)*4.2)+(4.25-F16*4.2/D16))^0.285))-0.5)*D16/4.2-(((4.25+(0.23-0.263)*4.2)^(((4.25+(0.23-0.263)*4.2)+4.25)^0.285))/((4.25+(0.23-0.263)*4.2)^(((4.25+(0.23-0.263)*4.2)+4.25)^0.285)+4.25^(((4.25+(0.23-0.263)*4.2)+4.25)^0.285))-0.5)*D16/4.2</f>
        <v>2.4635158841565996</v>
      </c>
      <c r="H16" s="9" t="s">
        <v>1</v>
      </c>
      <c r="I16" s="9" t="s">
        <v>1125</v>
      </c>
      <c r="J16" s="6">
        <f>INDEX([1]Hitters!$AF:$AF,MATCH(I16,[1]Hitters!$C:$C,0))</f>
        <v>0.25932335444582427</v>
      </c>
      <c r="K16" s="4">
        <f>INDEX([1]Hitters!$ER:$ER,MATCH(I16,[1]Hitters!$C:$C,0))</f>
        <v>353.78074074074073</v>
      </c>
      <c r="L16" s="4">
        <f t="shared" ref="L16:L29" si="10">(J16-0.23)*K16</f>
        <v>10.374038056847001</v>
      </c>
      <c r="M16" s="19">
        <f>IF(H16="DH",-16,IF(H16="C",INDEX([1]Hitters!$AZ:$AZ,MATCH(I16,[1]Hitters!$C:$C,0)),IF(H16="1B",INDEX([1]Hitters!$AW:$AW,MATCH(I16,[1]Hitters!$C:$C,0)),IF(RIGHT(H16,1)="F",INDEX([1]Hitters!$AY:$AY,MATCH(I16,[1]Hitters!$C:$C,0)),INDEX([1]Hitters!$AX:$AX,MATCH(I16,[1]Hitters!$C:$C,0))))))*K16/600</f>
        <v>9.6103401706967428</v>
      </c>
      <c r="N16" s="44">
        <f>(((4.25+(J16-0.263)*4.2)^(((4.25+(J16-0.263)*4.2)+(4.25-M16*4.2/K16))^0.285))/((4.25+(J16-0.263)*4.2)^(((4.25+(J16-0.263)*4.2)+(4.25-M16*4.2/K16))^0.285)+(4.25-M16*4.2/K16)^(((4.25+(J16-0.263)*4.2)+(4.25-M16*4.2/K16))^0.285))-0.5)*K16/4.2-(((4.25+(0.23-0.263)*4.2)^(((4.25+(0.23-0.263)*4.2)+4.25)^0.285))/((4.25+(0.23-0.263)*4.2)^(((4.25+(0.23-0.263)*4.2)+4.25)^0.285)+4.25^(((4.25+(0.23-0.263)*4.2)+4.25)^0.285))-0.5)*K16/4.2</f>
        <v>2.187846404120581</v>
      </c>
      <c r="O16" s="17" t="s">
        <v>1</v>
      </c>
      <c r="P16" s="17" t="s">
        <v>539</v>
      </c>
      <c r="Q16" s="6">
        <f>INDEX([1]Hitters!$AF:$AF,MATCH(P16,[1]Hitters!$C:$C,0))</f>
        <v>0.27394376592129493</v>
      </c>
      <c r="R16" s="4">
        <f>INDEX([1]Hitters!$ER:$ER,MATCH(P16,[1]Hitters!$C:$C,0))</f>
        <v>456.93125925925926</v>
      </c>
      <c r="S16" s="4">
        <f t="shared" ref="S16:S29" si="11">(Q16-0.23)*R16</f>
        <v>20.079280299011412</v>
      </c>
      <c r="T16" s="19">
        <f>IF(O16="DH",-16,IF(O16="C",INDEX([1]Hitters!$AZ:$AZ,MATCH(P16,[1]Hitters!$C:$C,0)),IF(O16="1B",INDEX([1]Hitters!$AW:$AW,MATCH(P16,[1]Hitters!$C:$C,0)),IF(RIGHT(O16,1)="F",INDEX([1]Hitters!$AY:$AY,MATCH(P16,[1]Hitters!$C:$C,0)),INDEX([1]Hitters!$AX:$AX,MATCH(P16,[1]Hitters!$C:$C,0))))))*R16/600</f>
        <v>-0.53748160027860703</v>
      </c>
      <c r="U16" s="44">
        <f>(((4.25+(Q16-0.263)*4.2)^(((4.25+(Q16-0.263)*4.2)+(4.25-T16*4.2/R16))^0.285))/((4.25+(Q16-0.263)*4.2)^(((4.25+(Q16-0.263)*4.2)+(4.25-T16*4.2/R16))^0.285)+(4.25-T16*4.2/R16)^(((4.25+(Q16-0.263)*4.2)+(4.25-T16*4.2/R16))^0.285))-0.5)*R16/4.2-(((4.25+(0.23-0.263)*4.2)^(((4.25+(0.23-0.263)*4.2)+4.25)^0.285))/((4.25+(0.23-0.263)*4.2)^(((4.25+(0.23-0.263)*4.2)+4.25)^0.285)+4.25^(((4.25+(0.23-0.263)*4.2)+4.25)^0.285))-0.5)*R16/4.2</f>
        <v>2.1323139469569541</v>
      </c>
    </row>
    <row r="17" spans="1:21" ht="9.75" customHeight="1" x14ac:dyDescent="0.2">
      <c r="A17" s="84" t="s">
        <v>2</v>
      </c>
      <c r="B17" s="84" t="s">
        <v>1139</v>
      </c>
      <c r="C17" s="6">
        <f>INDEX([1]Hitters!$AF:$AF,MATCH(B17,[1]Hitters!$C:$C,0))</f>
        <v>0.2677069523654651</v>
      </c>
      <c r="D17" s="4">
        <f>INDEX([1]Hitters!$ER:$ER,MATCH(B17,[1]Hitters!$C:$C,0))</f>
        <v>524.05303703703703</v>
      </c>
      <c r="E17" s="4">
        <f t="shared" si="9"/>
        <v>19.760442904532869</v>
      </c>
      <c r="F17" s="19">
        <f>IF(A17="DH",-16,IF(A17="C",INDEX([1]Hitters!$AZ:$AZ,MATCH(B17,[1]Hitters!$C:$C,0)),IF(A17="1B",INDEX([1]Hitters!$AW:$AW,MATCH(B17,[1]Hitters!$C:$C,0)),IF(RIGHT(A17,1)="F",INDEX([1]Hitters!$AY:$AY,MATCH(B17,[1]Hitters!$C:$C,0)),INDEX([1]Hitters!$AX:$AX,MATCH(B17,[1]Hitters!$C:$C,0))))))*D17/600</f>
        <v>-11.298859546167364</v>
      </c>
      <c r="G17" s="44">
        <f t="shared" ref="G17:G29" si="12">(((4.25+(C17-0.263)*4.2)^(((4.25+(C17-0.263)*4.2)+(4.25-F17*4.2/D17))^0.285))/((4.25+(C17-0.263)*4.2)^(((4.25+(C17-0.263)*4.2)+(4.25-F17*4.2/D17))^0.285)+(4.25-F17*4.2/D17)^(((4.25+(C17-0.263)*4.2)+(4.25-F17*4.2/D17))^0.285))-0.5)*D17/4.2-(((4.25+(0.23-0.263)*4.2)^(((4.25+(0.23-0.263)*4.2)+4.25)^0.285))/((4.25+(0.23-0.263)*4.2)^(((4.25+(0.23-0.263)*4.2)+4.25)^0.285)+4.25^(((4.25+(0.23-0.263)*4.2)+4.25)^0.285))-0.5)*D17/4.2</f>
        <v>0.94653625146392162</v>
      </c>
      <c r="H17" s="9" t="s">
        <v>2</v>
      </c>
      <c r="I17" s="9" t="s">
        <v>262</v>
      </c>
      <c r="J17" s="6">
        <f>INDEX([1]Hitters!$AF:$AF,MATCH(I17,[1]Hitters!$C:$C,0))</f>
        <v>0.28132039589799107</v>
      </c>
      <c r="K17" s="4">
        <f>INDEX([1]Hitters!$ER:$ER,MATCH(I17,[1]Hitters!$C:$C,0))</f>
        <v>549.08799999999997</v>
      </c>
      <c r="L17" s="4">
        <f t="shared" si="10"/>
        <v>28.179413542836112</v>
      </c>
      <c r="M17" s="19">
        <f>IF(H17="DH",-16,IF(H17="C",INDEX([1]Hitters!$AZ:$AZ,MATCH(I17,[1]Hitters!$C:$C,0)),IF(H17="1B",INDEX([1]Hitters!$AW:$AW,MATCH(I17,[1]Hitters!$C:$C,0)),IF(RIGHT(H17,1)="F",INDEX([1]Hitters!$AY:$AY,MATCH(I17,[1]Hitters!$C:$C,0)),INDEX([1]Hitters!$AX:$AX,MATCH(I17,[1]Hitters!$C:$C,0))))))*K17/600</f>
        <v>-11.27996980999605</v>
      </c>
      <c r="N17" s="44">
        <f t="shared" ref="N17:N29" si="13">(((4.25+(J17-0.263)*4.2)^(((4.25+(J17-0.263)*4.2)+(4.25-M17*4.2/K17))^0.285))/((4.25+(J17-0.263)*4.2)^(((4.25+(J17-0.263)*4.2)+(4.25-M17*4.2/K17))^0.285)+(4.25-M17*4.2/K17)^(((4.25+(J17-0.263)*4.2)+(4.25-M17*4.2/K17))^0.285))-0.5)*K17/4.2-(((4.25+(0.23-0.263)*4.2)^(((4.25+(0.23-0.263)*4.2)+4.25)^0.285))/((4.25+(0.23-0.263)*4.2)^(((4.25+(0.23-0.263)*4.2)+4.25)^0.285)+4.25^(((4.25+(0.23-0.263)*4.2)+4.25)^0.285))-0.5)*K17/4.2</f>
        <v>1.8539466717580118</v>
      </c>
      <c r="O17" s="17" t="s">
        <v>2</v>
      </c>
      <c r="P17" s="17" t="s">
        <v>242</v>
      </c>
      <c r="Q17" s="6">
        <f>INDEX([1]Hitters!$AF:$AF,MATCH(P17,[1]Hitters!$C:$C,0))</f>
        <v>0.25326319552692855</v>
      </c>
      <c r="R17" s="4">
        <f>INDEX([1]Hitters!$ER:$ER,MATCH(P17,[1]Hitters!$C:$C,0))</f>
        <v>495.62903703703705</v>
      </c>
      <c r="S17" s="4">
        <f t="shared" si="11"/>
        <v>11.529915197415901</v>
      </c>
      <c r="T17" s="19">
        <f>IF(O17="DH",-16,IF(O17="C",INDEX([1]Hitters!$AZ:$AZ,MATCH(P17,[1]Hitters!$C:$C,0)),IF(O17="1B",INDEX([1]Hitters!$AW:$AW,MATCH(P17,[1]Hitters!$C:$C,0)),IF(RIGHT(O17,1)="F",INDEX([1]Hitters!$AY:$AY,MATCH(P17,[1]Hitters!$C:$C,0)),INDEX([1]Hitters!$AX:$AX,MATCH(P17,[1]Hitters!$C:$C,0))))))*R17/600</f>
        <v>-5.4127143616609539</v>
      </c>
      <c r="U17" s="44">
        <f t="shared" ref="U17:U29" si="14">(((4.25+(Q17-0.263)*4.2)^(((4.25+(Q17-0.263)*4.2)+(4.25-T17*4.2/R17))^0.285))/((4.25+(Q17-0.263)*4.2)^(((4.25+(Q17-0.263)*4.2)+(4.25-T17*4.2/R17))^0.285)+(4.25-T17*4.2/R17)^(((4.25+(Q17-0.263)*4.2)+(4.25-T17*4.2/R17))^0.285))-0.5)*R17/4.2-(((4.25+(0.23-0.263)*4.2)^(((4.25+(0.23-0.263)*4.2)+4.25)^0.285))/((4.25+(0.23-0.263)*4.2)^(((4.25+(0.23-0.263)*4.2)+4.25)^0.285)+4.25^(((4.25+(0.23-0.263)*4.2)+4.25)^0.285))-0.5)*R17/4.2</f>
        <v>0.68330254656895506</v>
      </c>
    </row>
    <row r="18" spans="1:21" ht="9.75" customHeight="1" x14ac:dyDescent="0.2">
      <c r="A18" s="84" t="s">
        <v>3</v>
      </c>
      <c r="B18" s="84" t="s">
        <v>237</v>
      </c>
      <c r="C18" s="6">
        <f>INDEX([1]Hitters!$AF:$AF,MATCH(B18,[1]Hitters!$C:$C,0))</f>
        <v>0.31864470624883867</v>
      </c>
      <c r="D18" s="4">
        <f>INDEX([1]Hitters!$ER:$ER,MATCH(B18,[1]Hitters!$C:$C,0))</f>
        <v>633.70311111111107</v>
      </c>
      <c r="E18" s="4">
        <f t="shared" si="9"/>
        <v>56.174426133419608</v>
      </c>
      <c r="F18" s="19">
        <f>IF(A18="DH",-16,IF(A18="C",INDEX([1]Hitters!$AZ:$AZ,MATCH(B18,[1]Hitters!$C:$C,0)),IF(A18="1B",INDEX([1]Hitters!$AW:$AW,MATCH(B18,[1]Hitters!$C:$C,0)),IF(RIGHT(A18,1)="F",INDEX([1]Hitters!$AY:$AY,MATCH(B18,[1]Hitters!$C:$C,0)),INDEX([1]Hitters!$AX:$AX,MATCH(B18,[1]Hitters!$C:$C,0))))))*D18/600</f>
        <v>4.7556336209020662</v>
      </c>
      <c r="G18" s="44">
        <f t="shared" si="12"/>
        <v>6.5466552502423134</v>
      </c>
      <c r="H18" s="9" t="s">
        <v>3</v>
      </c>
      <c r="I18" s="9" t="s">
        <v>483</v>
      </c>
      <c r="J18" s="6">
        <f>INDEX([1]Hitters!$AF:$AF,MATCH(I18,[1]Hitters!$C:$C,0))</f>
        <v>0.24323338492904414</v>
      </c>
      <c r="K18" s="4">
        <f>INDEX([1]Hitters!$ER:$ER,MATCH(I18,[1]Hitters!$C:$C,0))</f>
        <v>487.2482962962963</v>
      </c>
      <c r="L18" s="4">
        <f t="shared" si="10"/>
        <v>6.4479442609098383</v>
      </c>
      <c r="M18" s="19">
        <f>IF(H18="DH",-16,IF(H18="C",INDEX([1]Hitters!$AZ:$AZ,MATCH(I18,[1]Hitters!$C:$C,0)),IF(H18="1B",INDEX([1]Hitters!$AW:$AW,MATCH(I18,[1]Hitters!$C:$C,0)),IF(RIGHT(H18,1)="F",INDEX([1]Hitters!$AY:$AY,MATCH(I18,[1]Hitters!$C:$C,0)),INDEX([1]Hitters!$AX:$AX,MATCH(I18,[1]Hitters!$C:$C,0))))))*K18/600</f>
        <v>-2.3527384284986925</v>
      </c>
      <c r="N18" s="44">
        <f t="shared" si="13"/>
        <v>0.45677962675566097</v>
      </c>
      <c r="O18" s="17" t="s">
        <v>3</v>
      </c>
      <c r="P18" s="17" t="s">
        <v>207</v>
      </c>
      <c r="Q18" s="6">
        <f>INDEX([1]Hitters!$AF:$AF,MATCH(P18,[1]Hitters!$C:$C,0))</f>
        <v>0.25040406224567874</v>
      </c>
      <c r="R18" s="4">
        <f>INDEX([1]Hitters!$ER:$ER,MATCH(P18,[1]Hitters!$C:$C,0))</f>
        <v>450.75733333333335</v>
      </c>
      <c r="S18" s="4">
        <f t="shared" si="11"/>
        <v>9.1972806870294885</v>
      </c>
      <c r="T18" s="19">
        <f>IF(O18="DH",-16,IF(O18="C",INDEX([1]Hitters!$AZ:$AZ,MATCH(P18,[1]Hitters!$C:$C,0)),IF(O18="1B",INDEX([1]Hitters!$AW:$AW,MATCH(P18,[1]Hitters!$C:$C,0)),IF(RIGHT(O18,1)="F",INDEX([1]Hitters!$AY:$AY,MATCH(P18,[1]Hitters!$C:$C,0)),INDEX([1]Hitters!$AX:$AX,MATCH(P18,[1]Hitters!$C:$C,0))))))*R18/600</f>
        <v>-0.42416682746348489</v>
      </c>
      <c r="U18" s="44">
        <f t="shared" si="14"/>
        <v>0.96568499034017119</v>
      </c>
    </row>
    <row r="19" spans="1:21" ht="9.75" customHeight="1" x14ac:dyDescent="0.2">
      <c r="A19" s="84" t="s">
        <v>4</v>
      </c>
      <c r="B19" s="84" t="s">
        <v>693</v>
      </c>
      <c r="C19" s="6">
        <f>INDEX([1]Hitters!$AF:$AF,MATCH(B19,[1]Hitters!$C:$C,0))</f>
        <v>0.3091597207076251</v>
      </c>
      <c r="D19" s="4">
        <f>INDEX([1]Hitters!$ER:$ER,MATCH(B19,[1]Hitters!$C:$C,0))</f>
        <v>624.10162962962966</v>
      </c>
      <c r="E19" s="4">
        <f t="shared" si="9"/>
        <v>49.40371069465516</v>
      </c>
      <c r="F19" s="19">
        <f>IF(A19="DH",-16,IF(A19="C",INDEX([1]Hitters!$AZ:$AZ,MATCH(B19,[1]Hitters!$C:$C,0)),IF(A19="1B",INDEX([1]Hitters!$AW:$AW,MATCH(B19,[1]Hitters!$C:$C,0)),IF(RIGHT(A19,1)="F",INDEX([1]Hitters!$AY:$AY,MATCH(B19,[1]Hitters!$C:$C,0)),INDEX([1]Hitters!$AX:$AX,MATCH(B19,[1]Hitters!$C:$C,0))))))*D19/600</f>
        <v>8.8437498035988718</v>
      </c>
      <c r="G19" s="44">
        <f t="shared" si="12"/>
        <v>6.283029099744132</v>
      </c>
      <c r="H19" s="9" t="s">
        <v>4</v>
      </c>
      <c r="I19" s="9" t="s">
        <v>279</v>
      </c>
      <c r="J19" s="6">
        <f>INDEX([1]Hitters!$AF:$AF,MATCH(I19,[1]Hitters!$C:$C,0))</f>
        <v>0.23948781483276541</v>
      </c>
      <c r="K19" s="4">
        <f>INDEX([1]Hitters!$ER:$ER,MATCH(I19,[1]Hitters!$C:$C,0))</f>
        <v>505.31360000000006</v>
      </c>
      <c r="L19" s="4">
        <f t="shared" si="10"/>
        <v>4.7943218692780807</v>
      </c>
      <c r="M19" s="19">
        <f>IF(H19="DH",-16,IF(H19="C",INDEX([1]Hitters!$AZ:$AZ,MATCH(I19,[1]Hitters!$C:$C,0)),IF(H19="1B",INDEX([1]Hitters!$AW:$AW,MATCH(I19,[1]Hitters!$C:$C,0)),IF(RIGHT(H19,1)="F",INDEX([1]Hitters!$AY:$AY,MATCH(I19,[1]Hitters!$C:$C,0)),INDEX([1]Hitters!$AX:$AX,MATCH(I19,[1]Hitters!$C:$C,0))))))*K19/600</f>
        <v>15.833816182965089</v>
      </c>
      <c r="N19" s="44">
        <f t="shared" si="13"/>
        <v>2.2624687663435759</v>
      </c>
      <c r="O19" s="17" t="s">
        <v>4</v>
      </c>
      <c r="P19" s="17" t="s">
        <v>407</v>
      </c>
      <c r="Q19" s="6">
        <f>INDEX([1]Hitters!$AF:$AF,MATCH(P19,[1]Hitters!$C:$C,0))</f>
        <v>0.27496955147090163</v>
      </c>
      <c r="R19" s="4">
        <f>INDEX([1]Hitters!$ER:$ER,MATCH(P19,[1]Hitters!$C:$C,0))</f>
        <v>579.15318518518518</v>
      </c>
      <c r="S19" s="4">
        <f t="shared" si="11"/>
        <v>26.044258970721803</v>
      </c>
      <c r="T19" s="19">
        <f>IF(O19="DH",-16,IF(O19="C",INDEX([1]Hitters!$AZ:$AZ,MATCH(P19,[1]Hitters!$C:$C,0)),IF(O19="1B",INDEX([1]Hitters!$AW:$AW,MATCH(P19,[1]Hitters!$C:$C,0)),IF(RIGHT(O19,1)="F",INDEX([1]Hitters!$AY:$AY,MATCH(P19,[1]Hitters!$C:$C,0)),INDEX([1]Hitters!$AX:$AX,MATCH(P19,[1]Hitters!$C:$C,0))))))*R19/600</f>
        <v>4.5267083706370839</v>
      </c>
      <c r="U19" s="44">
        <f t="shared" si="14"/>
        <v>3.3314656552626718</v>
      </c>
    </row>
    <row r="20" spans="1:21" ht="9.75" customHeight="1" x14ac:dyDescent="0.2">
      <c r="A20" s="84" t="s">
        <v>5</v>
      </c>
      <c r="B20" s="84" t="s">
        <v>297</v>
      </c>
      <c r="C20" s="6">
        <f>INDEX([1]Hitters!$AF:$AF,MATCH(B20,[1]Hitters!$C:$C,0))</f>
        <v>0.27767544560722734</v>
      </c>
      <c r="D20" s="4">
        <f>INDEX([1]Hitters!$ER:$ER,MATCH(B20,[1]Hitters!$C:$C,0))</f>
        <v>463.63288888888894</v>
      </c>
      <c r="E20" s="4">
        <f t="shared" si="9"/>
        <v>22.103904575943901</v>
      </c>
      <c r="F20" s="19">
        <f>IF(A20="DH",-16,IF(A20="C",INDEX([1]Hitters!$AZ:$AZ,MATCH(B20,[1]Hitters!$C:$C,0)),IF(A20="1B",INDEX([1]Hitters!$AW:$AW,MATCH(B20,[1]Hitters!$C:$C,0)),IF(RIGHT(A20,1)="F",INDEX([1]Hitters!$AY:$AY,MATCH(B20,[1]Hitters!$C:$C,0)),INDEX([1]Hitters!$AX:$AX,MATCH(B20,[1]Hitters!$C:$C,0))))))*D20/600</f>
        <v>-5.6532324485920341E-2</v>
      </c>
      <c r="G20" s="44">
        <f t="shared" si="12"/>
        <v>2.4020675014571462</v>
      </c>
      <c r="H20" s="9" t="s">
        <v>5</v>
      </c>
      <c r="I20" s="9" t="s">
        <v>894</v>
      </c>
      <c r="J20" s="6">
        <f>INDEX([1]Hitters!$AF:$AF,MATCH(I20,[1]Hitters!$C:$C,0))</f>
        <v>0.25399806803856734</v>
      </c>
      <c r="K20" s="4">
        <f>INDEX([1]Hitters!$ER:$ER,MATCH(I20,[1]Hitters!$C:$C,0))</f>
        <v>546.03022222222216</v>
      </c>
      <c r="L20" s="4">
        <f t="shared" si="10"/>
        <v>13.103670424002924</v>
      </c>
      <c r="M20" s="19">
        <f>IF(H20="DH",-16,IF(H20="C",INDEX([1]Hitters!$AZ:$AZ,MATCH(I20,[1]Hitters!$C:$C,0)),IF(H20="1B",INDEX([1]Hitters!$AW:$AW,MATCH(I20,[1]Hitters!$C:$C,0)),IF(RIGHT(H20,1)="F",INDEX([1]Hitters!$AY:$AY,MATCH(I20,[1]Hitters!$C:$C,0)),INDEX([1]Hitters!$AX:$AX,MATCH(I20,[1]Hitters!$C:$C,0))))))*K20/600</f>
        <v>-9.3086672481232711</v>
      </c>
      <c r="N20" s="44">
        <f t="shared" si="13"/>
        <v>0.4380182048610175</v>
      </c>
      <c r="O20" s="17" t="s">
        <v>5</v>
      </c>
      <c r="P20" s="17" t="s">
        <v>552</v>
      </c>
      <c r="Q20" s="6">
        <f>INDEX([1]Hitters!$AF:$AF,MATCH(P20,[1]Hitters!$C:$C,0))</f>
        <v>0.27525960541069561</v>
      </c>
      <c r="R20" s="4">
        <f>INDEX([1]Hitters!$ER:$ER,MATCH(P20,[1]Hitters!$C:$C,0))</f>
        <v>461.61422222222217</v>
      </c>
      <c r="S20" s="4">
        <f t="shared" si="11"/>
        <v>20.892477549742924</v>
      </c>
      <c r="T20" s="19">
        <f>IF(O20="DH",-16,IF(O20="C",INDEX([1]Hitters!$AZ:$AZ,MATCH(P20,[1]Hitters!$C:$C,0)),IF(O20="1B",INDEX([1]Hitters!$AW:$AW,MATCH(P20,[1]Hitters!$C:$C,0)),IF(RIGHT(O20,1)="F",INDEX([1]Hitters!$AY:$AY,MATCH(P20,[1]Hitters!$C:$C,0)),INDEX([1]Hitters!$AX:$AX,MATCH(P20,[1]Hitters!$C:$C,0))))))*R20/600</f>
        <v>-7.3940547222970041</v>
      </c>
      <c r="U20" s="44">
        <f t="shared" si="14"/>
        <v>1.4822227851434142</v>
      </c>
    </row>
    <row r="21" spans="1:21" ht="9.75" customHeight="1" x14ac:dyDescent="0.2">
      <c r="A21" s="84" t="s">
        <v>79</v>
      </c>
      <c r="B21" s="84" t="s">
        <v>162</v>
      </c>
      <c r="C21" s="6">
        <f>INDEX([1]Hitters!$AF:$AF,MATCH(B21,[1]Hitters!$C:$C,0))</f>
        <v>0.25943128421973011</v>
      </c>
      <c r="D21" s="4">
        <f>INDEX([1]Hitters!$ER:$ER,MATCH(B21,[1]Hitters!$C:$C,0))</f>
        <v>488.25451851851847</v>
      </c>
      <c r="E21" s="4">
        <f t="shared" si="9"/>
        <v>14.369957506085989</v>
      </c>
      <c r="F21" s="19">
        <f>IF(A21="DH",-16,IF(A21="C",INDEX([1]Hitters!$AZ:$AZ,MATCH(B21,[1]Hitters!$C:$C,0)),IF(A21="1B",INDEX([1]Hitters!$AW:$AW,MATCH(B21,[1]Hitters!$C:$C,0)),IF(RIGHT(A21,1)="F",INDEX([1]Hitters!$AY:$AY,MATCH(B21,[1]Hitters!$C:$C,0)),INDEX([1]Hitters!$AX:$AX,MATCH(B21,[1]Hitters!$C:$C,0))))))*D21/600</f>
        <v>2.665443848559053</v>
      </c>
      <c r="G21" s="44">
        <f t="shared" si="12"/>
        <v>1.8646772525782582</v>
      </c>
      <c r="H21" s="9" t="s">
        <v>79</v>
      </c>
      <c r="I21" s="9" t="s">
        <v>959</v>
      </c>
      <c r="J21" s="6">
        <f>INDEX([1]Hitters!$AF:$AF,MATCH(I21,[1]Hitters!$C:$C,0))</f>
        <v>0.22997331539938845</v>
      </c>
      <c r="K21" s="4">
        <f>INDEX([1]Hitters!$ER:$ER,MATCH(I21,[1]Hitters!$C:$C,0))</f>
        <v>389.94133333333338</v>
      </c>
      <c r="L21" s="4">
        <f t="shared" si="10"/>
        <v>-1.0405428741939006E-2</v>
      </c>
      <c r="M21" s="19">
        <f>IF(H21="DH",-16,IF(H21="C",INDEX([1]Hitters!$AZ:$AZ,MATCH(I21,[1]Hitters!$C:$C,0)),IF(H21="1B",INDEX([1]Hitters!$AW:$AW,MATCH(I21,[1]Hitters!$C:$C,0)),IF(RIGHT(H21,1)="F",INDEX([1]Hitters!$AY:$AY,MATCH(I21,[1]Hitters!$C:$C,0)),INDEX([1]Hitters!$AX:$AX,MATCH(I21,[1]Hitters!$C:$C,0))))))*K21/600</f>
        <v>1.3622712562746251</v>
      </c>
      <c r="N21" s="44">
        <f t="shared" si="13"/>
        <v>0.1463898751706858</v>
      </c>
      <c r="O21" s="17" t="s">
        <v>79</v>
      </c>
      <c r="P21" s="17" t="s">
        <v>499</v>
      </c>
      <c r="Q21" s="6">
        <f>INDEX([1]Hitters!$AF:$AF,MATCH(P21,[1]Hitters!$C:$C,0))</f>
        <v>0.2813668989181749</v>
      </c>
      <c r="R21" s="4">
        <f>INDEX([1]Hitters!$ER:$ER,MATCH(P21,[1]Hitters!$C:$C,0))</f>
        <v>541.43170370370365</v>
      </c>
      <c r="S21" s="4">
        <f t="shared" si="11"/>
        <v>27.811667595243364</v>
      </c>
      <c r="T21" s="19">
        <f>IF(O21="DH",-16,IF(O21="C",INDEX([1]Hitters!$AZ:$AZ,MATCH(P21,[1]Hitters!$C:$C,0)),IF(O21="1B",INDEX([1]Hitters!$AW:$AW,MATCH(P21,[1]Hitters!$C:$C,0)),IF(RIGHT(O21,1)="F",INDEX([1]Hitters!$AY:$AY,MATCH(P21,[1]Hitters!$C:$C,0)),INDEX([1]Hitters!$AX:$AX,MATCH(P21,[1]Hitters!$C:$C,0))))))*R21/600</f>
        <v>-8.2239747682321394</v>
      </c>
      <c r="U21" s="44">
        <f t="shared" si="14"/>
        <v>2.1406751547719591</v>
      </c>
    </row>
    <row r="22" spans="1:21" ht="9.75" customHeight="1" x14ac:dyDescent="0.2">
      <c r="A22" s="84" t="s">
        <v>80</v>
      </c>
      <c r="B22" s="84" t="s">
        <v>627</v>
      </c>
      <c r="C22" s="6">
        <f>INDEX([1]Hitters!$AF:$AF,MATCH(B22,[1]Hitters!$C:$C,0))</f>
        <v>0.23916534687403371</v>
      </c>
      <c r="D22" s="4">
        <f>INDEX([1]Hitters!$ER:$ER,MATCH(B22,[1]Hitters!$C:$C,0))</f>
        <v>451.65819259259263</v>
      </c>
      <c r="E22" s="4">
        <f t="shared" si="9"/>
        <v>4.1396040036102288</v>
      </c>
      <c r="F22" s="19">
        <f>IF(A22="DH",-16,IF(A22="C",INDEX([1]Hitters!$AZ:$AZ,MATCH(B22,[1]Hitters!$C:$C,0)),IF(A22="1B",INDEX([1]Hitters!$AW:$AW,MATCH(B22,[1]Hitters!$C:$C,0)),IF(RIGHT(A22,1)="F",INDEX([1]Hitters!$AY:$AY,MATCH(B22,[1]Hitters!$C:$C,0)),INDEX([1]Hitters!$AX:$AX,MATCH(B22,[1]Hitters!$C:$C,0))))))*D22/600</f>
        <v>10.753192219307538</v>
      </c>
      <c r="G22" s="44">
        <f t="shared" si="12"/>
        <v>1.6308769060590143</v>
      </c>
      <c r="H22" s="9" t="s">
        <v>80</v>
      </c>
      <c r="I22" s="9" t="s">
        <v>247</v>
      </c>
      <c r="J22" s="6">
        <f>INDEX([1]Hitters!$AF:$AF,MATCH(I22,[1]Hitters!$C:$C,0))</f>
        <v>0.3565980873251503</v>
      </c>
      <c r="K22" s="4">
        <f>INDEX([1]Hitters!$ER:$ER,MATCH(I22,[1]Hitters!$C:$C,0))</f>
        <v>614.69244444444439</v>
      </c>
      <c r="L22" s="4">
        <f t="shared" si="10"/>
        <v>77.818887759887872</v>
      </c>
      <c r="M22" s="19">
        <f>IF(H22="DH",-16,IF(H22="C",INDEX([1]Hitters!$AZ:$AZ,MATCH(I22,[1]Hitters!$C:$C,0)),IF(H22="1B",INDEX([1]Hitters!$AW:$AW,MATCH(I22,[1]Hitters!$C:$C,0)),IF(RIGHT(H22,1)="F",INDEX([1]Hitters!$AY:$AY,MATCH(I22,[1]Hitters!$C:$C,0)),INDEX([1]Hitters!$AX:$AX,MATCH(I22,[1]Hitters!$C:$C,0))))))*K22/600</f>
        <v>2.714657070649412</v>
      </c>
      <c r="N22" s="44">
        <f t="shared" si="13"/>
        <v>8.5341797372330621</v>
      </c>
      <c r="O22" s="17" t="s">
        <v>80</v>
      </c>
      <c r="P22" s="17" t="s">
        <v>1194</v>
      </c>
      <c r="Q22" s="6">
        <f>INDEX([1]Hitters!$AF:$AF,MATCH(P22,[1]Hitters!$C:$C,0))</f>
        <v>0.27053125041562498</v>
      </c>
      <c r="R22" s="4">
        <f>INDEX([1]Hitters!$ER:$ER,MATCH(P22,[1]Hitters!$C:$C,0))</f>
        <v>388.61037037037033</v>
      </c>
      <c r="S22" s="4">
        <f t="shared" si="11"/>
        <v>15.750864235590246</v>
      </c>
      <c r="T22" s="19">
        <f>IF(O22="DH",-16,IF(O22="C",INDEX([1]Hitters!$AZ:$AZ,MATCH(P22,[1]Hitters!$C:$C,0)),IF(O22="1B",INDEX([1]Hitters!$AW:$AW,MATCH(P22,[1]Hitters!$C:$C,0)),IF(RIGHT(O22,1)="F",INDEX([1]Hitters!$AY:$AY,MATCH(P22,[1]Hitters!$C:$C,0)),INDEX([1]Hitters!$AX:$AX,MATCH(P22,[1]Hitters!$C:$C,0))))))*R22/600</f>
        <v>-7.4053444235062109</v>
      </c>
      <c r="U22" s="44">
        <f t="shared" si="14"/>
        <v>0.92404555043005732</v>
      </c>
    </row>
    <row r="23" spans="1:21" ht="9.75" customHeight="1" x14ac:dyDescent="0.2">
      <c r="A23" s="84" t="s">
        <v>81</v>
      </c>
      <c r="B23" s="84" t="s">
        <v>385</v>
      </c>
      <c r="C23" s="6">
        <f>INDEX([1]Hitters!$AF:$AF,MATCH(B23,[1]Hitters!$C:$C,0))</f>
        <v>0.29403924113106689</v>
      </c>
      <c r="D23" s="4">
        <f>INDEX([1]Hitters!$ER:$ER,MATCH(B23,[1]Hitters!$C:$C,0))</f>
        <v>615.69007407407412</v>
      </c>
      <c r="E23" s="4">
        <f t="shared" si="9"/>
        <v>39.42832511563406</v>
      </c>
      <c r="F23" s="19">
        <f>IF(A23="DH",-16,IF(A23="C",INDEX([1]Hitters!$AZ:$AZ,MATCH(B23,[1]Hitters!$C:$C,0)),IF(A23="1B",INDEX([1]Hitters!$AW:$AW,MATCH(B23,[1]Hitters!$C:$C,0)),IF(RIGHT(A23,1)="F",INDEX([1]Hitters!$AY:$AY,MATCH(B23,[1]Hitters!$C:$C,0)),INDEX([1]Hitters!$AX:$AX,MATCH(B23,[1]Hitters!$C:$C,0))))))*D23/600</f>
        <v>1.230175190458104</v>
      </c>
      <c r="G23" s="44">
        <f t="shared" si="12"/>
        <v>4.4041142497481296</v>
      </c>
      <c r="H23" s="9" t="s">
        <v>81</v>
      </c>
      <c r="I23" s="9" t="s">
        <v>346</v>
      </c>
      <c r="J23" s="6">
        <f>INDEX([1]Hitters!$AF:$AF,MATCH(I23,[1]Hitters!$C:$C,0))</f>
        <v>0.28226728411073437</v>
      </c>
      <c r="K23" s="4">
        <f>INDEX([1]Hitters!$ER:$ER,MATCH(I23,[1]Hitters!$C:$C,0))</f>
        <v>622.80918518518524</v>
      </c>
      <c r="L23" s="4">
        <f t="shared" si="10"/>
        <v>32.552544628849049</v>
      </c>
      <c r="M23" s="19">
        <f>IF(H23="DH",-16,IF(H23="C",INDEX([1]Hitters!$AZ:$AZ,MATCH(I23,[1]Hitters!$C:$C,0)),IF(H23="1B",INDEX([1]Hitters!$AW:$AW,MATCH(I23,[1]Hitters!$C:$C,0)),IF(RIGHT(H23,1)="F",INDEX([1]Hitters!$AY:$AY,MATCH(I23,[1]Hitters!$C:$C,0)),INDEX([1]Hitters!$AX:$AX,MATCH(I23,[1]Hitters!$C:$C,0))))))*K23/600</f>
        <v>-1.8197424805314293</v>
      </c>
      <c r="N23" s="44">
        <f t="shared" si="13"/>
        <v>3.3440909468409137</v>
      </c>
      <c r="O23" s="17" t="s">
        <v>81</v>
      </c>
      <c r="P23" s="17" t="s">
        <v>1157</v>
      </c>
      <c r="Q23" s="6">
        <f>INDEX([1]Hitters!$AF:$AF,MATCH(P23,[1]Hitters!$C:$C,0))</f>
        <v>0.26698722285350768</v>
      </c>
      <c r="R23" s="4">
        <f>INDEX([1]Hitters!$ER:$ER,MATCH(P23,[1]Hitters!$C:$C,0))</f>
        <v>448.27466666666669</v>
      </c>
      <c r="S23" s="4">
        <f t="shared" si="11"/>
        <v>16.580434995581864</v>
      </c>
      <c r="T23" s="19">
        <f>IF(O23="DH",-16,IF(O23="C",INDEX([1]Hitters!$AZ:$AZ,MATCH(P23,[1]Hitters!$C:$C,0)),IF(O23="1B",INDEX([1]Hitters!$AW:$AW,MATCH(P23,[1]Hitters!$C:$C,0)),IF(RIGHT(O23,1)="F",INDEX([1]Hitters!$AY:$AY,MATCH(P23,[1]Hitters!$C:$C,0)),INDEX([1]Hitters!$AX:$AX,MATCH(P23,[1]Hitters!$C:$C,0))))))*R23/600</f>
        <v>-2.7529197636175371</v>
      </c>
      <c r="U23" s="44">
        <f t="shared" si="14"/>
        <v>1.5158126305619333</v>
      </c>
    </row>
    <row r="24" spans="1:21" ht="9.75" customHeight="1" x14ac:dyDescent="0.2">
      <c r="A24" s="84" t="s">
        <v>118</v>
      </c>
      <c r="B24" s="84" t="s">
        <v>1206</v>
      </c>
      <c r="C24" s="6">
        <f>INDEX([1]Hitters!$AF:$AF,MATCH(B24,[1]Hitters!$C:$C,0))</f>
        <v>0.26047830260311611</v>
      </c>
      <c r="D24" s="4">
        <f>INDEX([1]Hitters!$ER:$ER,MATCH(B24,[1]Hitters!$C:$C,0))</f>
        <v>495.5528888888889</v>
      </c>
      <c r="E24" s="4">
        <f t="shared" si="9"/>
        <v>15.103610903403926</v>
      </c>
      <c r="F24" s="19">
        <f>IF(A24="DH",-16,IF(A24="C",INDEX([1]Hitters!$AZ:$AZ,MATCH(B24,[1]Hitters!$C:$C,0)),IF(A24="1B",INDEX([1]Hitters!$AW:$AW,MATCH(B24,[1]Hitters!$C:$C,0)),IF(RIGHT(A24,1)="F",INDEX([1]Hitters!$AY:$AY,MATCH(B24,[1]Hitters!$C:$C,0)),INDEX([1]Hitters!$AX:$AX,MATCH(B24,[1]Hitters!$C:$C,0))))))*D24/600</f>
        <v>-13.214743703703704</v>
      </c>
      <c r="G24" s="44">
        <f t="shared" si="12"/>
        <v>0.23849387697067659</v>
      </c>
      <c r="H24" s="9" t="s">
        <v>118</v>
      </c>
      <c r="I24" s="9" t="s">
        <v>774</v>
      </c>
      <c r="J24" s="6">
        <f>INDEX([1]Hitters!$AF:$AF,MATCH(I24,[1]Hitters!$C:$C,0))</f>
        <v>0.28384370629791628</v>
      </c>
      <c r="K24" s="4">
        <f>INDEX([1]Hitters!$ER:$ER,MATCH(I24,[1]Hitters!$C:$C,0))</f>
        <v>450.26986666666676</v>
      </c>
      <c r="L24" s="4">
        <f t="shared" si="10"/>
        <v>24.244198455601921</v>
      </c>
      <c r="M24" s="19">
        <f>IF(H24="DH",-16,IF(H24="C",INDEX([1]Hitters!$AZ:$AZ,MATCH(I24,[1]Hitters!$C:$C,0)),IF(H24="1B",INDEX([1]Hitters!$AW:$AW,MATCH(I24,[1]Hitters!$C:$C,0)),IF(RIGHT(H24,1)="F",INDEX([1]Hitters!$AY:$AY,MATCH(I24,[1]Hitters!$C:$C,0)),INDEX([1]Hitters!$AX:$AX,MATCH(I24,[1]Hitters!$C:$C,0))))))*K24/600</f>
        <v>-12.007196444444446</v>
      </c>
      <c r="N24" s="44">
        <f t="shared" si="13"/>
        <v>1.3480187257945837</v>
      </c>
      <c r="O24" s="17" t="s">
        <v>118</v>
      </c>
      <c r="P24" s="17" t="s">
        <v>127</v>
      </c>
      <c r="Q24" s="6">
        <f>INDEX([1]Hitters!$AF:$AF,MATCH(P24,[1]Hitters!$C:$C,0))</f>
        <v>0.2657603584447607</v>
      </c>
      <c r="R24" s="4">
        <f>INDEX([1]Hitters!$ER:$ER,MATCH(P24,[1]Hitters!$C:$C,0))</f>
        <v>516.49093333333337</v>
      </c>
      <c r="S24" s="4">
        <f t="shared" si="11"/>
        <v>18.469900909469001</v>
      </c>
      <c r="T24" s="19">
        <f>IF(O24="DH",-16,IF(O24="C",INDEX([1]Hitters!$AZ:$AZ,MATCH(P24,[1]Hitters!$C:$C,0)),IF(O24="1B",INDEX([1]Hitters!$AW:$AW,MATCH(P24,[1]Hitters!$C:$C,0)),IF(RIGHT(O24,1)="F",INDEX([1]Hitters!$AY:$AY,MATCH(P24,[1]Hitters!$C:$C,0)),INDEX([1]Hitters!$AX:$AX,MATCH(P24,[1]Hitters!$C:$C,0))))))*R24/600</f>
        <v>-13.773091555555556</v>
      </c>
      <c r="U24" s="44">
        <f t="shared" si="14"/>
        <v>0.54372167737971178</v>
      </c>
    </row>
    <row r="25" spans="1:21" ht="9.75" customHeight="1" x14ac:dyDescent="0.2">
      <c r="A25" s="84" t="s">
        <v>1</v>
      </c>
      <c r="B25" s="84" t="s">
        <v>740</v>
      </c>
      <c r="C25" s="6">
        <f>INDEX([1]Hitters!$AF:$AF,MATCH(B25,[1]Hitters!$C:$C,0))</f>
        <v>0.26404077179034791</v>
      </c>
      <c r="D25" s="4">
        <f>680-D16</f>
        <v>279.50625185185186</v>
      </c>
      <c r="E25" s="4">
        <f t="shared" si="9"/>
        <v>9.5146085332643935</v>
      </c>
      <c r="F25" s="19">
        <f>IF(A25="DH",-16,IF(A25="C",INDEX([1]Hitters!$AZ:$AZ,MATCH(B25,[1]Hitters!$C:$C,0)),IF(A25="1B",INDEX([1]Hitters!$AW:$AW,MATCH(B25,[1]Hitters!$C:$C,0)),IF(RIGHT(A25,1)="F",INDEX([1]Hitters!$AY:$AY,MATCH(B25,[1]Hitters!$C:$C,0)),INDEX([1]Hitters!$AX:$AX,MATCH(B25,[1]Hitters!$C:$C,0))))))*D25/600</f>
        <v>6.1632537320766047E-2</v>
      </c>
      <c r="G25" s="44">
        <f t="shared" si="12"/>
        <v>1.0482234517717535</v>
      </c>
      <c r="H25" s="9" t="s">
        <v>1</v>
      </c>
      <c r="I25" s="9" t="s">
        <v>934</v>
      </c>
      <c r="J25" s="6">
        <f>INDEX([1]Hitters!$AF:$AF,MATCH(I25,[1]Hitters!$C:$C,0))</f>
        <v>0.25943177795278738</v>
      </c>
      <c r="K25" s="4">
        <f>680-K16</f>
        <v>326.21925925925927</v>
      </c>
      <c r="L25" s="4">
        <f t="shared" si="10"/>
        <v>9.6012128024412942</v>
      </c>
      <c r="M25" s="19">
        <f>IF(H25="DH",-16,IF(H25="C",INDEX([1]Hitters!$AZ:$AZ,MATCH(I25,[1]Hitters!$C:$C,0)),IF(H25="1B",INDEX([1]Hitters!$AW:$AW,MATCH(I25,[1]Hitters!$C:$C,0)),IF(RIGHT(H25,1)="F",INDEX([1]Hitters!$AY:$AY,MATCH(I25,[1]Hitters!$C:$C,0)),INDEX([1]Hitters!$AX:$AX,MATCH(I25,[1]Hitters!$C:$C,0))))))*K25/600</f>
        <v>2.8354253104568827</v>
      </c>
      <c r="N25" s="44">
        <f t="shared" si="13"/>
        <v>1.360601469223786</v>
      </c>
      <c r="O25" s="17" t="s">
        <v>1</v>
      </c>
      <c r="P25" s="17" t="s">
        <v>374</v>
      </c>
      <c r="Q25" s="6">
        <f>INDEX([1]Hitters!$AF:$AF,MATCH(P25,[1]Hitters!$C:$C,0))</f>
        <v>0.26658176505475734</v>
      </c>
      <c r="R25" s="4">
        <f>680-R16</f>
        <v>223.06874074074074</v>
      </c>
      <c r="S25" s="4">
        <f t="shared" si="11"/>
        <v>8.1602482648383514</v>
      </c>
      <c r="T25" s="19">
        <f>IF(O25="DH",-16,IF(O25="C",INDEX([1]Hitters!$AZ:$AZ,MATCH(P25,[1]Hitters!$C:$C,0)),IF(O25="1B",INDEX([1]Hitters!$AW:$AW,MATCH(P25,[1]Hitters!$C:$C,0)),IF(RIGHT(O25,1)="F",INDEX([1]Hitters!$AY:$AY,MATCH(P25,[1]Hitters!$C:$C,0)),INDEX([1]Hitters!$AX:$AX,MATCH(P25,[1]Hitters!$C:$C,0))))))*R25/600</f>
        <v>2.6928726125460138</v>
      </c>
      <c r="U25" s="44">
        <f t="shared" si="14"/>
        <v>1.185239041548082</v>
      </c>
    </row>
    <row r="26" spans="1:21" ht="9.75" customHeight="1" x14ac:dyDescent="0.2">
      <c r="A26" s="84" t="s">
        <v>3</v>
      </c>
      <c r="B26" s="84" t="s">
        <v>317</v>
      </c>
      <c r="C26" s="6">
        <f>INDEX([1]Hitters!$AF:$AF,MATCH(B26,[1]Hitters!$C:$C,0))</f>
        <v>0.25534260158932526</v>
      </c>
      <c r="D26" s="4">
        <f>(6120-SUM(D16:D25))/4</f>
        <v>285.83841481481477</v>
      </c>
      <c r="E26" s="4">
        <f t="shared" si="9"/>
        <v>7.2438890655761341</v>
      </c>
      <c r="F26" s="19">
        <f>IF(A26="DH",-16,IF(A26="C",INDEX([1]Hitters!$AZ:$AZ,MATCH(B26,[1]Hitters!$C:$C,0)),IF(A26="1B",INDEX([1]Hitters!$AW:$AW,MATCH(B26,[1]Hitters!$C:$C,0)),IF(RIGHT(A26,1)="F",INDEX([1]Hitters!$AY:$AY,MATCH(B26,[1]Hitters!$C:$C,0)),INDEX([1]Hitters!$AX:$AX,MATCH(B26,[1]Hitters!$C:$C,0))))))*D26/600</f>
        <v>0.5362895108694411</v>
      </c>
      <c r="G26" s="44">
        <f t="shared" si="12"/>
        <v>0.85346611180597609</v>
      </c>
      <c r="H26" s="9" t="s">
        <v>4</v>
      </c>
      <c r="I26" s="9" t="s">
        <v>902</v>
      </c>
      <c r="J26" s="6">
        <f>INDEX([1]Hitters!$AF:$AF,MATCH(I26,[1]Hitters!$C:$C,0))</f>
        <v>0.23416142359838002</v>
      </c>
      <c r="K26" s="4">
        <f>(6120-SUM(K16:K25))/4</f>
        <v>318.65176296296318</v>
      </c>
      <c r="L26" s="4">
        <f t="shared" si="10"/>
        <v>1.3260449660594682</v>
      </c>
      <c r="M26" s="19">
        <f>IF(H26="DH",-16,IF(H26="C",INDEX([1]Hitters!$AZ:$AZ,MATCH(I26,[1]Hitters!$C:$C,0)),IF(H26="1B",INDEX([1]Hitters!$AW:$AW,MATCH(I26,[1]Hitters!$C:$C,0)),IF(RIGHT(H26,1)="F",INDEX([1]Hitters!$AY:$AY,MATCH(I26,[1]Hitters!$C:$C,0)),INDEX([1]Hitters!$AX:$AX,MATCH(I26,[1]Hitters!$C:$C,0))))))*K26/600</f>
        <v>3.8255091322217374</v>
      </c>
      <c r="N26" s="44">
        <f t="shared" si="13"/>
        <v>0.56238346660383731</v>
      </c>
      <c r="O26" s="17" t="s">
        <v>3</v>
      </c>
      <c r="P26" s="17" t="s">
        <v>358</v>
      </c>
      <c r="Q26" s="6">
        <f>INDEX([1]Hitters!$AF:$AF,MATCH(P26,[1]Hitters!$C:$C,0))</f>
        <v>0.24016821912900674</v>
      </c>
      <c r="R26" s="4">
        <f>(6120-SUM(R16:R25))/4</f>
        <v>389.50963703703724</v>
      </c>
      <c r="S26" s="4">
        <f t="shared" si="11"/>
        <v>3.9606193422524694</v>
      </c>
      <c r="T26" s="19">
        <f>IF(O26="DH",-16,IF(O26="C",INDEX([1]Hitters!$AZ:$AZ,MATCH(P26,[1]Hitters!$C:$C,0)),IF(O26="1B",INDEX([1]Hitters!$AW:$AW,MATCH(P26,[1]Hitters!$C:$C,0)),IF(RIGHT(O26,1)="F",INDEX([1]Hitters!$AY:$AY,MATCH(P26,[1]Hitters!$C:$C,0)),INDEX([1]Hitters!$AX:$AX,MATCH(P26,[1]Hitters!$C:$C,0))))))*R26/600</f>
        <v>5.2787802146065808</v>
      </c>
      <c r="U26" s="44">
        <f t="shared" si="14"/>
        <v>1.0112300236188676</v>
      </c>
    </row>
    <row r="27" spans="1:21" ht="9.75" customHeight="1" x14ac:dyDescent="0.2">
      <c r="A27" s="84" t="s">
        <v>4</v>
      </c>
      <c r="B27" s="84" t="s">
        <v>1185</v>
      </c>
      <c r="C27" s="6">
        <f>INDEX([1]Hitters!$AF:$AF,MATCH(B27,[1]Hitters!$C:$C,0))</f>
        <v>0.2611390376207528</v>
      </c>
      <c r="D27" s="4">
        <f>(6120-SUM(D16:D25))/4</f>
        <v>285.83841481481477</v>
      </c>
      <c r="E27" s="4">
        <f t="shared" si="9"/>
        <v>8.9007331523748583</v>
      </c>
      <c r="F27" s="19">
        <f>IF(A27="DH",-16,IF(A27="C",INDEX([1]Hitters!$AZ:$AZ,MATCH(B27,[1]Hitters!$C:$C,0)),IF(A27="1B",INDEX([1]Hitters!$AW:$AW,MATCH(B27,[1]Hitters!$C:$C,0)),IF(RIGHT(A27,1)="F",INDEX([1]Hitters!$AY:$AY,MATCH(B27,[1]Hitters!$C:$C,0)),INDEX([1]Hitters!$AX:$AX,MATCH(B27,[1]Hitters!$C:$C,0))))))*D27/600</f>
        <v>0.37912901147706357</v>
      </c>
      <c r="G27" s="44">
        <f t="shared" si="12"/>
        <v>1.0163948244254377</v>
      </c>
      <c r="H27" s="9" t="s">
        <v>5</v>
      </c>
      <c r="I27" s="9" t="s">
        <v>1021</v>
      </c>
      <c r="J27" s="6">
        <f>INDEX([1]Hitters!$AF:$AF,MATCH(I27,[1]Hitters!$C:$C,0))</f>
        <v>0.2560843629512175</v>
      </c>
      <c r="K27" s="4">
        <f>(6120-SUM(K16:K25))/4</f>
        <v>318.65176296296318</v>
      </c>
      <c r="L27" s="4">
        <f t="shared" si="10"/>
        <v>8.3118282401712555</v>
      </c>
      <c r="M27" s="19">
        <f>IF(H27="DH",-16,IF(H27="C",INDEX([1]Hitters!$AZ:$AZ,MATCH(I27,[1]Hitters!$C:$C,0)),IF(H27="1B",INDEX([1]Hitters!$AW:$AW,MATCH(I27,[1]Hitters!$C:$C,0)),IF(RIGHT(H27,1)="F",INDEX([1]Hitters!$AY:$AY,MATCH(I27,[1]Hitters!$C:$C,0)),INDEX([1]Hitters!$AX:$AX,MATCH(I27,[1]Hitters!$C:$C,0))))))*K27/600</f>
        <v>-4.0539527579974344</v>
      </c>
      <c r="N27" s="44">
        <f t="shared" si="13"/>
        <v>0.47557107770915452</v>
      </c>
      <c r="O27" s="17" t="s">
        <v>3</v>
      </c>
      <c r="P27" s="17" t="s">
        <v>1156</v>
      </c>
      <c r="Q27" s="6">
        <f>INDEX([1]Hitters!$AF:$AF,MATCH(P27,[1]Hitters!$C:$C,0))</f>
        <v>0.25039446183559444</v>
      </c>
      <c r="R27" s="4">
        <f>(6120-SUM(R16:R25))/4</f>
        <v>389.50963703703724</v>
      </c>
      <c r="S27" s="4">
        <f t="shared" si="11"/>
        <v>7.9438394271480943</v>
      </c>
      <c r="T27" s="19">
        <f>IF(O27="DH",-16,IF(O27="C",INDEX([1]Hitters!$AZ:$AZ,MATCH(P27,[1]Hitters!$C:$C,0)),IF(O27="1B",INDEX([1]Hitters!$AW:$AW,MATCH(P27,[1]Hitters!$C:$C,0)),IF(RIGHT(O27,1)="F",INDEX([1]Hitters!$AY:$AY,MATCH(P27,[1]Hitters!$C:$C,0)),INDEX([1]Hitters!$AX:$AX,MATCH(P27,[1]Hitters!$C:$C,0))))))*R27/600</f>
        <v>-0.52045847716638782</v>
      </c>
      <c r="U27" s="44">
        <f t="shared" si="14"/>
        <v>0.81741481780198566</v>
      </c>
    </row>
    <row r="28" spans="1:21" ht="9.75" customHeight="1" x14ac:dyDescent="0.2">
      <c r="A28" s="84" t="s">
        <v>6</v>
      </c>
      <c r="B28" s="84" t="s">
        <v>1180</v>
      </c>
      <c r="C28" s="6">
        <f>INDEX([1]Hitters!$AF:$AF,MATCH(B28,[1]Hitters!$C:$C,0))</f>
        <v>0.24479336449381889</v>
      </c>
      <c r="D28" s="4">
        <f>(6120-SUM(D16:D25))/4</f>
        <v>285.83841481481477</v>
      </c>
      <c r="E28" s="4">
        <f t="shared" si="9"/>
        <v>4.228511856690953</v>
      </c>
      <c r="F28" s="19">
        <f>IF(A28="DH",-16,IF(A28="C",INDEX([1]Hitters!$AZ:$AZ,MATCH(B28,[1]Hitters!$C:$C,0)),IF(A28="1B",INDEX([1]Hitters!$AW:$AW,MATCH(B28,[1]Hitters!$C:$C,0)),IF(RIGHT(A28,1)="F",INDEX([1]Hitters!$AY:$AY,MATCH(B28,[1]Hitters!$C:$C,0)),INDEX([1]Hitters!$AX:$AX,MATCH(B28,[1]Hitters!$C:$C,0))))))*D28/600</f>
        <v>-2.3498815879344752</v>
      </c>
      <c r="G28" s="44">
        <f t="shared" si="12"/>
        <v>0.21243100112134061</v>
      </c>
      <c r="H28" s="9" t="s">
        <v>6</v>
      </c>
      <c r="I28" s="9" t="s">
        <v>985</v>
      </c>
      <c r="J28" s="6">
        <f>INDEX([1]Hitters!$AF:$AF,MATCH(I28,[1]Hitters!$C:$C,0))</f>
        <v>0.24591638483879166</v>
      </c>
      <c r="K28" s="4">
        <f>(6120-SUM(K16:K25))/4</f>
        <v>318.65176296296318</v>
      </c>
      <c r="L28" s="4">
        <f t="shared" si="10"/>
        <v>5.0717840888779389</v>
      </c>
      <c r="M28" s="19">
        <f>IF(H28="DH",-16,IF(H28="C",INDEX([1]Hitters!$AZ:$AZ,MATCH(I28,[1]Hitters!$C:$C,0)),IF(H28="1B",INDEX([1]Hitters!$AW:$AW,MATCH(I28,[1]Hitters!$C:$C,0)),IF(RIGHT(H28,1)="F",INDEX([1]Hitters!$AY:$AY,MATCH(I28,[1]Hitters!$C:$C,0)),INDEX([1]Hitters!$AX:$AX,MATCH(I28,[1]Hitters!$C:$C,0))))))*K28/600</f>
        <v>-4.4214169422906737</v>
      </c>
      <c r="N28" s="44">
        <f t="shared" si="13"/>
        <v>8.2602105435658268E-2</v>
      </c>
      <c r="O28" s="17" t="s">
        <v>6</v>
      </c>
      <c r="P28" s="17" t="s">
        <v>543</v>
      </c>
      <c r="Q28" s="6">
        <f>INDEX([1]Hitters!$AF:$AF,MATCH(P28,[1]Hitters!$C:$C,0))</f>
        <v>0.2401469302434473</v>
      </c>
      <c r="R28" s="4">
        <f>(6120-SUM(R16:R25))/4</f>
        <v>389.50963703703724</v>
      </c>
      <c r="S28" s="4">
        <f t="shared" si="11"/>
        <v>3.9523271161652893</v>
      </c>
      <c r="T28" s="19">
        <f>IF(O28="DH",-16,IF(O28="C",INDEX([1]Hitters!$AZ:$AZ,MATCH(P28,[1]Hitters!$C:$C,0)),IF(O28="1B",INDEX([1]Hitters!$AW:$AW,MATCH(P28,[1]Hitters!$C:$C,0)),IF(RIGHT(O28,1)="F",INDEX([1]Hitters!$AY:$AY,MATCH(P28,[1]Hitters!$C:$C,0)),INDEX([1]Hitters!$AX:$AX,MATCH(P28,[1]Hitters!$C:$C,0))))))*R28/600</f>
        <v>4.2381071929097072</v>
      </c>
      <c r="U28" s="44">
        <f t="shared" si="14"/>
        <v>0.89668987359511987</v>
      </c>
    </row>
    <row r="29" spans="1:21" ht="9.75" customHeight="1" x14ac:dyDescent="0.2">
      <c r="A29" s="84" t="s">
        <v>6</v>
      </c>
      <c r="B29" s="84" t="s">
        <v>932</v>
      </c>
      <c r="C29" s="6">
        <f>INDEX([1]Hitters!$AF:$AF,MATCH(B29,[1]Hitters!$C:$C,0))</f>
        <v>0.24974918350967612</v>
      </c>
      <c r="D29" s="4">
        <f>(6120-SUM(D16:D25))/4</f>
        <v>285.83841481481477</v>
      </c>
      <c r="E29" s="4">
        <f t="shared" si="9"/>
        <v>5.6450753082926992</v>
      </c>
      <c r="F29" s="19">
        <f>IF(A29="DH",-16,IF(A29="C",INDEX([1]Hitters!$AZ:$AZ,MATCH(B29,[1]Hitters!$C:$C,0)),IF(A29="1B",INDEX([1]Hitters!$AW:$AW,MATCH(B29,[1]Hitters!$C:$C,0)),IF(RIGHT(A29,1)="F",INDEX([1]Hitters!$AY:$AY,MATCH(B29,[1]Hitters!$C:$C,0)),INDEX([1]Hitters!$AX:$AX,MATCH(B29,[1]Hitters!$C:$C,0))))))*D29/600</f>
        <v>-6.368272461087046</v>
      </c>
      <c r="G29" s="44">
        <f t="shared" si="12"/>
        <v>-6.2675964309967247E-2</v>
      </c>
      <c r="H29" s="9" t="s">
        <v>6</v>
      </c>
      <c r="I29" s="9" t="s">
        <v>1126</v>
      </c>
      <c r="J29" s="6">
        <f>INDEX([1]Hitters!$AF:$AF,MATCH(I29,[1]Hitters!$C:$C,0))</f>
        <v>0.23638000222777877</v>
      </c>
      <c r="K29" s="4">
        <f>(6120-SUM(K16:K25))/4</f>
        <v>318.65176296296318</v>
      </c>
      <c r="L29" s="4">
        <f t="shared" si="10"/>
        <v>2.0329989575893355</v>
      </c>
      <c r="M29" s="19">
        <f>IF(H29="DH",-16,IF(H29="C",INDEX([1]Hitters!$AZ:$AZ,MATCH(I29,[1]Hitters!$C:$C,0)),IF(H29="1B",INDEX([1]Hitters!$AW:$AW,MATCH(I29,[1]Hitters!$C:$C,0)),IF(RIGHT(H29,1)="F",INDEX([1]Hitters!$AY:$AY,MATCH(I29,[1]Hitters!$C:$C,0)),INDEX([1]Hitters!$AX:$AX,MATCH(I29,[1]Hitters!$C:$C,0))))))*K29/600</f>
        <v>0.26905757222711268</v>
      </c>
      <c r="N29" s="44">
        <f t="shared" si="13"/>
        <v>0.25380226183299048</v>
      </c>
      <c r="O29" s="17" t="s">
        <v>6</v>
      </c>
      <c r="P29" s="17" t="s">
        <v>1146</v>
      </c>
      <c r="Q29" s="6">
        <f>INDEX([1]Hitters!$AF:$AF,MATCH(P29,[1]Hitters!$C:$C,0))</f>
        <v>0.25494264321245752</v>
      </c>
      <c r="R29" s="4">
        <f>(6120-SUM(R16:R25))/4</f>
        <v>389.50963703703724</v>
      </c>
      <c r="S29" s="4">
        <f t="shared" si="11"/>
        <v>9.7153999044286454</v>
      </c>
      <c r="T29" s="19">
        <f>IF(O29="DH",-16,IF(O29="C",INDEX([1]Hitters!$AZ:$AZ,MATCH(P29,[1]Hitters!$C:$C,0)),IF(O29="1B",INDEX([1]Hitters!$AW:$AW,MATCH(P29,[1]Hitters!$C:$C,0)),IF(RIGHT(O29,1)="F",INDEX([1]Hitters!$AY:$AY,MATCH(P29,[1]Hitters!$C:$C,0)),INDEX([1]Hitters!$AX:$AX,MATCH(P29,[1]Hitters!$C:$C,0))))))*R29/600</f>
        <v>-2.5383067484973552</v>
      </c>
      <c r="U29" s="44">
        <f t="shared" si="14"/>
        <v>0.79277366397464055</v>
      </c>
    </row>
    <row r="30" spans="1:21" ht="9.75" customHeight="1" x14ac:dyDescent="0.2">
      <c r="D30" s="4"/>
      <c r="E30" s="4"/>
      <c r="K30" s="4"/>
      <c r="L30" s="4"/>
      <c r="R30" s="4"/>
    </row>
    <row r="31" spans="1:21" ht="9.75" customHeight="1" x14ac:dyDescent="0.2">
      <c r="A31" s="10">
        <f>SUM(E32:F59)</f>
        <v>387.74703123430623</v>
      </c>
      <c r="B31" s="7" t="s">
        <v>21</v>
      </c>
      <c r="C31" s="3" t="s">
        <v>121</v>
      </c>
      <c r="D31" s="3" t="s">
        <v>8</v>
      </c>
      <c r="E31" s="3" t="s">
        <v>9</v>
      </c>
      <c r="F31" s="3" t="s">
        <v>10</v>
      </c>
      <c r="G31" s="3" t="s">
        <v>123</v>
      </c>
      <c r="H31" s="10">
        <f>SUM(L32:M59)</f>
        <v>367.13711300199446</v>
      </c>
      <c r="I31" s="7" t="s">
        <v>22</v>
      </c>
      <c r="J31" s="3" t="s">
        <v>121</v>
      </c>
      <c r="K31" s="3" t="s">
        <v>8</v>
      </c>
      <c r="L31" s="3" t="s">
        <v>9</v>
      </c>
      <c r="M31" s="3" t="s">
        <v>10</v>
      </c>
      <c r="N31" s="3" t="s">
        <v>123</v>
      </c>
      <c r="U31" s="3"/>
    </row>
    <row r="32" spans="1:21" ht="9.75" customHeight="1" x14ac:dyDescent="0.2">
      <c r="A32" s="18" t="s">
        <v>0</v>
      </c>
      <c r="B32" s="18" t="s">
        <v>93</v>
      </c>
      <c r="C32" s="5">
        <f>INDEX([1]Pitchers!$AJ:$AJ,MATCH(B32,[1]Pitchers!$C:$C,0))*IF(INDEX([1]Pitchers!$Q:$Q,MATCH(B32,[1]Pitchers!$C:$C,0))="R",1/(0.83+(1-INDEX([1]Pitchers!$DD:$DD,MATCH(B32,[1]Pitchers!$C:$C,0)))/8),1)</f>
        <v>3.6688799454499015</v>
      </c>
      <c r="D32" s="4">
        <f>(INDEX([1]Pitchers!$FJ:$FJ,MATCH(B32,[1]Pitchers!$C:$C,0)))</f>
        <v>164.82130045480901</v>
      </c>
      <c r="E32" s="4">
        <f t="shared" ref="E32:E37" si="15">IF(AND(C32&lt;5.15,(IF(C32&lt;5.65,(5.15*4.25/4-C32*4.25/4)*D32/9,-0.5*4.25/4*D32/9))&lt;0),0,(IF(C32&lt;5.65,(5.15*4.25/4-C32*4.25/4)*D32/9,-0.5*4.25/4*D32/9)))</f>
        <v>28.819737985076145</v>
      </c>
      <c r="G32" s="5">
        <f>((4.25+F32*MAX(6,D32/33)/D32)^(((4.25+F32*MAX(6,D32/33)/D32)+(4.25-(4-C32)*4.25/4*MAX(6,D32/33)/9))^0.285)/((4.25+F32*MAX(6,D32/33)/D32)^(((4.25+F32*MAX(6,D32/33)/D32)+(4.25-(4-C32)*4.25/4*MAX(6,D32/33)/9))^0.285)+(4.25-(4-C32)*4.25/4*MAX(6,D32/33)/9)^(((4.25+F32*MAX(6,D32/33)/D32)+(4.25-(4-C32)*4.25/4*MAX(6,D32/33)/9))^0.285))-0.5)*MIN(33,D32/6)+((5.15*4.25/4*MAX(6,D32/33)/9+4*4.25/4*(1-MAX(6,D32/33)/9))^(((5.15*4.25/4*MAX(6,D32/33)/9+4*4.25/4*(1-MAX(6,D32/33)/9))+4.25)^0.285)/((5.15*4.25/4*MAX(6,D32/33)/9+4*4.25/4*(1-MAX(6,D32/33)/9))^(((5.15*4.25/4*MAX(6,D32/33)/9+4*4.25/4*(1-MAX(6,D32/33)/9))+4.25)^0.285)+4.25^(((5.15*4.25/4*MAX(6,D32/33)/9+4*4.25/4*(1-MAX(6,D32/33)/9))+4.25)^0.285))-0.5)*MIN(33,D32/6)</f>
        <v>2.9652531738159986</v>
      </c>
      <c r="H32" s="16" t="s">
        <v>0</v>
      </c>
      <c r="I32" s="16" t="s">
        <v>113</v>
      </c>
      <c r="J32" s="5">
        <f>INDEX([1]Pitchers!$AJ:$AJ,MATCH(I32,[1]Pitchers!$C:$C,0))*IF(INDEX([1]Pitchers!$Q:$Q,MATCH(I32,[1]Pitchers!$C:$C,0))="R",1/(0.83+(1-INDEX([1]Pitchers!$DD:$DD,MATCH(I32,[1]Pitchers!$C:$C,0)))/8),1)</f>
        <v>3.5859027701374933</v>
      </c>
      <c r="K32" s="4">
        <f>(INDEX([1]Pitchers!$FJ:$FJ,MATCH(I32,[1]Pitchers!$C:$C,0)))</f>
        <v>177.89330872458851</v>
      </c>
      <c r="L32" s="4">
        <f t="shared" ref="L32:L37" si="16">IF(AND(J32&lt;5.15,(IF(J32&lt;5.65,(5.15*4.25/4-J32*4.25/4)*K32/9,-0.5*4.25/4*K32/9))&lt;0),0,(IF(J32&lt;5.65,(5.15*4.25/4-J32*4.25/4)*K32/9,-0.5*4.25/4*K32/9)))</f>
        <v>32.848064816544998</v>
      </c>
      <c r="N32" s="5">
        <f>((4.25+M32*MAX(6,K32/33)/K32)^(((4.25+M32*MAX(6,K32/33)/K32)+(4.25-(4-J32)*4.25/4*MAX(6,K32/33)/9))^0.285)/((4.25+M32*MAX(6,K32/33)/K32)^(((4.25+M32*MAX(6,K32/33)/K32)+(4.25-(4-J32)*4.25/4*MAX(6,K32/33)/9))^0.285)+(4.25-(4-J32)*4.25/4*MAX(6,K32/33)/9)^(((4.25+M32*MAX(6,K32/33)/K32)+(4.25-(4-J32)*4.25/4*MAX(6,K32/33)/9))^0.285))-0.5)*MIN(33,K32/6)+((5.15*4.25/4*MAX(6,K32/33)/9+4*4.25/4*(1-MAX(6,K32/33)/9))^(((5.15*4.25/4*MAX(6,K32/33)/9+4*4.25/4*(1-MAX(6,K32/33)/9))+4.25)^0.285)/((5.15*4.25/4*MAX(6,K32/33)/9+4*4.25/4*(1-MAX(6,K32/33)/9))^(((5.15*4.25/4*MAX(6,K32/33)/9+4*4.25/4*(1-MAX(6,K32/33)/9))+4.25)^0.285)+4.25^(((5.15*4.25/4*MAX(6,K32/33)/9+4*4.25/4*(1-MAX(6,K32/33)/9))+4.25)^0.285))-0.5)*MIN(33,K32/6)</f>
        <v>3.3973240767194461</v>
      </c>
      <c r="U32" s="34"/>
    </row>
    <row r="33" spans="1:21" ht="9.75" customHeight="1" x14ac:dyDescent="0.2">
      <c r="A33" s="18" t="s">
        <v>0</v>
      </c>
      <c r="B33" s="18" t="s">
        <v>615</v>
      </c>
      <c r="C33" s="5">
        <f>INDEX([1]Pitchers!$AJ:$AJ,MATCH(B33,[1]Pitchers!$C:$C,0))*IF(INDEX([1]Pitchers!$Q:$Q,MATCH(B33,[1]Pitchers!$C:$C,0))="R",1/(0.83+(1-INDEX([1]Pitchers!$DD:$DD,MATCH(B33,[1]Pitchers!$C:$C,0)))/8),1)</f>
        <v>3.8437177800012616</v>
      </c>
      <c r="D33" s="4">
        <f>(INDEX([1]Pitchers!$FJ:$FJ,MATCH(B33,[1]Pitchers!$C:$C,0)))</f>
        <v>137.51034366991468</v>
      </c>
      <c r="E33" s="4">
        <f t="shared" si="15"/>
        <v>21.206002701616235</v>
      </c>
      <c r="G33" s="5">
        <f t="shared" ref="G33:G37" si="17">((4.25+F33*MAX(6,D33/33)/D33)^(((4.25+F33*MAX(6,D33/33)/D33)+(4.25-(4-C33)*4.25/4*MAX(6,D33/33)/9))^0.285)/((4.25+F33*MAX(6,D33/33)/D33)^(((4.25+F33*MAX(6,D33/33)/D33)+(4.25-(4-C33)*4.25/4*MAX(6,D33/33)/9))^0.285)+(4.25-(4-C33)*4.25/4*MAX(6,D33/33)/9)^(((4.25+F33*MAX(6,D33/33)/D33)+(4.25-(4-C33)*4.25/4*MAX(6,D33/33)/9))^0.285))-0.5)*MIN(33,D33/6)+((5.15*4.25/4*MAX(6,D33/33)/9+4*4.25/4*(1-MAX(6,D33/33)/9))^(((5.15*4.25/4*MAX(6,D33/33)/9+4*4.25/4*(1-MAX(6,D33/33)/9))+4.25)^0.285)/((5.15*4.25/4*MAX(6,D33/33)/9+4*4.25/4*(1-MAX(6,D33/33)/9))^(((5.15*4.25/4*MAX(6,D33/33)/9+4*4.25/4*(1-MAX(6,D33/33)/9))+4.25)^0.285)+4.25^(((5.15*4.25/4*MAX(6,D33/33)/9+4*4.25/4*(1-MAX(6,D33/33)/9))+4.25)^0.285))-0.5)*MIN(33,D33/6)</f>
        <v>2.1578199064624348</v>
      </c>
      <c r="H33" s="16" t="s">
        <v>0</v>
      </c>
      <c r="I33" s="16" t="s">
        <v>779</v>
      </c>
      <c r="J33" s="5">
        <f>INDEX([1]Pitchers!$AJ:$AJ,MATCH(I33,[1]Pitchers!$C:$C,0))*IF(INDEX([1]Pitchers!$Q:$Q,MATCH(I33,[1]Pitchers!$C:$C,0))="R",1/(0.83+(1-INDEX([1]Pitchers!$DD:$DD,MATCH(I33,[1]Pitchers!$C:$C,0)))/8),1)</f>
        <v>3.2745836260588836</v>
      </c>
      <c r="K33" s="4">
        <f>(INDEX([1]Pitchers!$FJ:$FJ,MATCH(I33,[1]Pitchers!$C:$C,0)))</f>
        <v>149.05829034012018</v>
      </c>
      <c r="L33" s="4">
        <f t="shared" si="16"/>
        <v>33.002000641555668</v>
      </c>
      <c r="N33" s="5">
        <f t="shared" ref="N33:N37" si="18">((4.25+M33*MAX(6,K33/33)/K33)^(((4.25+M33*MAX(6,K33/33)/K33)+(4.25-(4-J33)*4.25/4*MAX(6,K33/33)/9))^0.285)/((4.25+M33*MAX(6,K33/33)/K33)^(((4.25+M33*MAX(6,K33/33)/K33)+(4.25-(4-J33)*4.25/4*MAX(6,K33/33)/9))^0.285)+(4.25-(4-J33)*4.25/4*MAX(6,K33/33)/9)^(((4.25+M33*MAX(6,K33/33)/K33)+(4.25-(4-J33)*4.25/4*MAX(6,K33/33)/9))^0.285))-0.5)*MIN(33,K33/6)+((5.15*4.25/4*MAX(6,K33/33)/9+4*4.25/4*(1-MAX(6,K33/33)/9))^(((5.15*4.25/4*MAX(6,K33/33)/9+4*4.25/4*(1-MAX(6,K33/33)/9))+4.25)^0.285)/((5.15*4.25/4*MAX(6,K33/33)/9+4*4.25/4*(1-MAX(6,K33/33)/9))^(((5.15*4.25/4*MAX(6,K33/33)/9+4*4.25/4*(1-MAX(6,K33/33)/9))+4.25)^0.285)+4.25^(((5.15*4.25/4*MAX(6,K33/33)/9+4*4.25/4*(1-MAX(6,K33/33)/9))+4.25)^0.285))-0.5)*MIN(33,K33/6)</f>
        <v>3.4789209059200754</v>
      </c>
      <c r="U33" s="34"/>
    </row>
    <row r="34" spans="1:21" ht="9.75" customHeight="1" x14ac:dyDescent="0.2">
      <c r="A34" s="18" t="s">
        <v>0</v>
      </c>
      <c r="B34" s="18" t="s">
        <v>950</v>
      </c>
      <c r="C34" s="5">
        <f>INDEX([1]Pitchers!$AJ:$AJ,MATCH(B34,[1]Pitchers!$C:$C,0))*IF(INDEX([1]Pitchers!$Q:$Q,MATCH(B34,[1]Pitchers!$C:$C,0))="R",1/(0.83+(1-INDEX([1]Pitchers!$DD:$DD,MATCH(B34,[1]Pitchers!$C:$C,0)))/8),1)</f>
        <v>3.9222578023143431</v>
      </c>
      <c r="D34" s="4">
        <f>(INDEX([1]Pitchers!$FJ:$FJ,MATCH(B34,[1]Pitchers!$C:$C,0)))</f>
        <v>153.97389870956789</v>
      </c>
      <c r="E34" s="4">
        <f t="shared" si="15"/>
        <v>22.317252065239806</v>
      </c>
      <c r="G34" s="5">
        <f t="shared" si="17"/>
        <v>2.2594740898299817</v>
      </c>
      <c r="H34" s="16" t="s">
        <v>0</v>
      </c>
      <c r="I34" s="16" t="s">
        <v>723</v>
      </c>
      <c r="J34" s="5">
        <f>INDEX([1]Pitchers!$AJ:$AJ,MATCH(I34,[1]Pitchers!$C:$C,0))*IF(INDEX([1]Pitchers!$Q:$Q,MATCH(I34,[1]Pitchers!$C:$C,0))="R",1/(0.83+(1-INDEX([1]Pitchers!$DD:$DD,MATCH(I34,[1]Pitchers!$C:$C,0)))/8),1)</f>
        <v>4.1006834089131203</v>
      </c>
      <c r="K34" s="4">
        <f>(INDEX([1]Pitchers!$FJ:$FJ,MATCH(I34,[1]Pitchers!$C:$C,0)))</f>
        <v>157.38201271995885</v>
      </c>
      <c r="L34" s="4">
        <f t="shared" si="16"/>
        <v>19.496114378172837</v>
      </c>
      <c r="N34" s="5">
        <f t="shared" si="18"/>
        <v>1.9511128324753302</v>
      </c>
      <c r="U34" s="34"/>
    </row>
    <row r="35" spans="1:21" ht="9.75" customHeight="1" x14ac:dyDescent="0.2">
      <c r="A35" s="18" t="s">
        <v>0</v>
      </c>
      <c r="B35" s="18" t="s">
        <v>504</v>
      </c>
      <c r="C35" s="5">
        <f>INDEX([1]Pitchers!$AJ:$AJ,MATCH(B35,[1]Pitchers!$C:$C,0))*IF(INDEX([1]Pitchers!$Q:$Q,MATCH(B35,[1]Pitchers!$C:$C,0))="R",1/(0.83+(1-INDEX([1]Pitchers!$DD:$DD,MATCH(B35,[1]Pitchers!$C:$C,0)))/8),1)</f>
        <v>3.649502951401141</v>
      </c>
      <c r="D35" s="4">
        <f>(INDEX([1]Pitchers!$FJ:$FJ,MATCH(B35,[1]Pitchers!$C:$C,0)))</f>
        <v>146.8214425844991</v>
      </c>
      <c r="E35" s="4">
        <f t="shared" si="15"/>
        <v>26.008245844264952</v>
      </c>
      <c r="G35" s="5">
        <f t="shared" si="17"/>
        <v>2.6792378816820626</v>
      </c>
      <c r="H35" s="16" t="s">
        <v>0</v>
      </c>
      <c r="I35" s="16" t="s">
        <v>204</v>
      </c>
      <c r="J35" s="5">
        <f>INDEX([1]Pitchers!$AJ:$AJ,MATCH(I35,[1]Pitchers!$C:$C,0))*IF(INDEX([1]Pitchers!$Q:$Q,MATCH(I35,[1]Pitchers!$C:$C,0))="R",1/(0.83+(1-INDEX([1]Pitchers!$DD:$DD,MATCH(I35,[1]Pitchers!$C:$C,0)))/8),1)</f>
        <v>4.5441684502755653</v>
      </c>
      <c r="K35" s="4">
        <f>(INDEX([1]Pitchers!$FJ:$FJ,MATCH(I35,[1]Pitchers!$C:$C,0)))</f>
        <v>110.20574074074074</v>
      </c>
      <c r="L35" s="4">
        <f t="shared" si="16"/>
        <v>7.8821107633706209</v>
      </c>
      <c r="N35" s="5">
        <f t="shared" si="18"/>
        <v>0.76586880344348796</v>
      </c>
      <c r="U35" s="34"/>
    </row>
    <row r="36" spans="1:21" ht="9.75" customHeight="1" x14ac:dyDescent="0.2">
      <c r="A36" s="18" t="s">
        <v>0</v>
      </c>
      <c r="B36" s="18" t="s">
        <v>685</v>
      </c>
      <c r="C36" s="5">
        <f>INDEX([1]Pitchers!$AJ:$AJ,MATCH(B36,[1]Pitchers!$C:$C,0))*IF(INDEX([1]Pitchers!$Q:$Q,MATCH(B36,[1]Pitchers!$C:$C,0))="R",1/(0.83+(1-INDEX([1]Pitchers!$DD:$DD,MATCH(B36,[1]Pitchers!$C:$C,0)))/8),1)</f>
        <v>4.2256023932933173</v>
      </c>
      <c r="D36" s="4">
        <f>(INDEX([1]Pitchers!$FJ:$FJ,MATCH(B36,[1]Pitchers!$C:$C,0)))</f>
        <v>127.7472220555555</v>
      </c>
      <c r="E36" s="4">
        <f t="shared" si="15"/>
        <v>13.941089219700741</v>
      </c>
      <c r="G36" s="5">
        <f t="shared" si="17"/>
        <v>1.3837658291926731</v>
      </c>
      <c r="H36" s="16" t="s">
        <v>0</v>
      </c>
      <c r="I36" s="16" t="s">
        <v>1054</v>
      </c>
      <c r="J36" s="5">
        <f>INDEX([1]Pitchers!$AJ:$AJ,MATCH(I36,[1]Pitchers!$C:$C,0))*IF(INDEX([1]Pitchers!$Q:$Q,MATCH(I36,[1]Pitchers!$C:$C,0))="R",1/(0.83+(1-INDEX([1]Pitchers!$DD:$DD,MATCH(I36,[1]Pitchers!$C:$C,0)))/8),1)</f>
        <v>4.3678343685182321</v>
      </c>
      <c r="K36" s="4">
        <f>(INDEX([1]Pitchers!$FJ:$FJ,MATCH(I36,[1]Pitchers!$C:$C,0)))</f>
        <v>111</v>
      </c>
      <c r="L36" s="4">
        <f t="shared" si="16"/>
        <v>10.249628795875676</v>
      </c>
      <c r="N36" s="5">
        <f t="shared" si="18"/>
        <v>1.0077865614847237</v>
      </c>
      <c r="U36" s="34"/>
    </row>
    <row r="37" spans="1:21" ht="9.75" customHeight="1" x14ac:dyDescent="0.2">
      <c r="A37" s="18" t="s">
        <v>0</v>
      </c>
      <c r="B37" s="18" t="s">
        <v>1137</v>
      </c>
      <c r="C37" s="5">
        <f>INDEX([1]Pitchers!$AJ:$AJ,MATCH(B37,[1]Pitchers!$C:$C,0))*IF(INDEX([1]Pitchers!$Q:$Q,MATCH(B37,[1]Pitchers!$C:$C,0))="R",1/(0.83+(1-INDEX([1]Pitchers!$DD:$DD,MATCH(B37,[1]Pitchers!$C:$C,0)))/8),1)</f>
        <v>4.6479014533031169</v>
      </c>
      <c r="D37" s="4">
        <f>MIN(972-SUM(D32:D36),(INDEX([1]Pitchers!$FJ:$FJ,MATCH(B37,[1]Pitchers!$C:$C,0))))</f>
        <v>117.74770027883369</v>
      </c>
      <c r="E37" s="4">
        <f t="shared" si="15"/>
        <v>6.9795565012315599</v>
      </c>
      <c r="G37" s="5">
        <f t="shared" si="17"/>
        <v>0.67341443674190049</v>
      </c>
      <c r="H37" s="16" t="s">
        <v>0</v>
      </c>
      <c r="I37" s="16" t="s">
        <v>988</v>
      </c>
      <c r="J37" s="5">
        <f>INDEX([1]Pitchers!$AJ:$AJ,MATCH(I37,[1]Pitchers!$C:$C,0))*IF(INDEX([1]Pitchers!$Q:$Q,MATCH(I37,[1]Pitchers!$C:$C,0))="R",1/(0.83+(1-INDEX([1]Pitchers!$DD:$DD,MATCH(I37,[1]Pitchers!$C:$C,0)))/8),1)</f>
        <v>4.4209748869749035</v>
      </c>
      <c r="K37" s="4">
        <f>MIN(972-SUM(K32:K36),(INDEX([1]Pitchers!$FJ:$FJ,MATCH(I37,[1]Pitchers!$C:$C,0))))</f>
        <v>141.31123411300925</v>
      </c>
      <c r="L37" s="4">
        <f t="shared" si="16"/>
        <v>12.162017035806896</v>
      </c>
      <c r="N37" s="5">
        <f t="shared" si="18"/>
        <v>1.1915741922655425</v>
      </c>
      <c r="U37" s="34"/>
    </row>
    <row r="38" spans="1:21" ht="9.75" customHeight="1" x14ac:dyDescent="0.2">
      <c r="A38" s="18" t="s">
        <v>0</v>
      </c>
      <c r="B38" s="18" t="s">
        <v>1100</v>
      </c>
      <c r="C38" s="5">
        <f>INDEX([1]Pitchers!$AJ:$AJ,MATCH(B38,[1]Pitchers!$C:$C,0))*IF(INDEX([1]Pitchers!$Q:$Q,MATCH(B38,[1]Pitchers!$C:$C,0))="S",0.83+(1-INDEX([1]Pitchers!$DD:$DD,MATCH(B38,[1]Pitchers!$C:$C,0)))/8,1)</f>
        <v>3.1327235142298111</v>
      </c>
      <c r="D38" s="4">
        <f>IF(INDEX([1]Pitchers!$Q:$Q,MATCH(B38,[1]Pitchers!$C:$C,0))="S",56,INDEX([1]Pitchers!$FJ:$FJ,MATCH(B38,[1]Pitchers!$C:$C,0)))</f>
        <v>56</v>
      </c>
      <c r="E38" s="4">
        <f>IF(C38&gt;5,-0.5*4.25/4*D38/9,(4.2745*4.25/4-C38*4.25/4)*D38/9)*1.8</f>
        <v>13.58714018066525</v>
      </c>
      <c r="G38" s="44">
        <f t="shared" ref="G38:G45" si="19">((4.25)^(((4.25)+(4.25-(4-C38)*4.25/4*1/9))^0.285)/((4.25)^(((4.25)+(4.25-(4-C38)*4.25/4*1/9))^0.285)+(4.25-(4-C38)*4.25/4*1/9)^(((4.25)+(4.25-(4-C38)*4.25/4*1/9))^0.285))-0.5)*D38+((4.2745*4.25/4*1/9+4*4.25/4*(1-1/9))^(((4.2745*4.25/4*1/9+4*4.25/4*(1-1/9))+4.25)^0.285)/((4.2745*4.25/4*1/9+4*4.25/4*(1-1/9))^(((4.2745*4.25/4*1/9+4*4.25/4*(1-1/9))+4.25)^0.285)+4.25^(((4.2745*4.25/4*1/9+4*4.25/4*(1-1/9))+4.25)^0.285))-0.5)*D38+((4.2745-MIN(4.2745,MAX(3.74,C38)))/0.5345*0.0009131+0.0104414*(3.74-MIN(3.74,C38)))*D38</f>
        <v>1.2281412063786898</v>
      </c>
      <c r="H38" s="16" t="s">
        <v>0</v>
      </c>
      <c r="I38" s="16" t="s">
        <v>604</v>
      </c>
      <c r="J38" s="5">
        <f>INDEX([1]Pitchers!$AJ:$AJ,MATCH(I38,[1]Pitchers!$C:$C,0))*IF(INDEX([1]Pitchers!$Q:$Q,MATCH(I38,[1]Pitchers!$C:$C,0))="S",0.83+(1-INDEX([1]Pitchers!$DD:$DD,MATCH(I38,[1]Pitchers!$C:$C,0)))/8,1)</f>
        <v>3.4566125257461313</v>
      </c>
      <c r="K38" s="4">
        <f>IF(INDEX([1]Pitchers!$Q:$Q,MATCH(I38,[1]Pitchers!$C:$C,0))="S",56,INDEX([1]Pitchers!$FJ:$FJ,MATCH(I38,[1]Pitchers!$C:$C,0)))</f>
        <v>59.531629209629564</v>
      </c>
      <c r="L38" s="4">
        <f>IF(J38&gt;5,-0.5*4.25/4*K38/9,(4.2745*4.25/4-J38*4.25/4)*K38/9)*1.8</f>
        <v>10.346661943652373</v>
      </c>
      <c r="N38" s="44">
        <f t="shared" ref="N38:N45" si="20">((4.25)^(((4.25)+(4.25-(4-J38)*4.25/4*1/9))^0.285)/((4.25)^(((4.25)+(4.25-(4-J38)*4.25/4*1/9))^0.285)+(4.25-(4-J38)*4.25/4*1/9)^(((4.25)+(4.25-(4-J38)*4.25/4*1/9))^0.285))-0.5)*K38+((4.2745*4.25/4*1/9+4*4.25/4*(1-1/9))^(((4.2745*4.25/4*1/9+4*4.25/4*(1-1/9))+4.25)^0.285)/((4.2745*4.25/4*1/9+4*4.25/4*(1-1/9))^(((4.2745*4.25/4*1/9+4*4.25/4*(1-1/9))+4.25)^0.285)+4.25^(((4.2745*4.25/4*1/9+4*4.25/4*(1-1/9))+4.25)^0.285))-0.5)*K38+((4.2745-MIN(4.2745,MAX(3.74,J38)))/0.5345*0.0009131+0.0104414*(3.74-MIN(3.74,J38)))*K38</f>
        <v>0.85441426913472451</v>
      </c>
      <c r="U38" s="34"/>
    </row>
    <row r="39" spans="1:21" ht="9.75" customHeight="1" x14ac:dyDescent="0.2">
      <c r="A39" s="18" t="s">
        <v>0</v>
      </c>
      <c r="B39" s="18" t="s">
        <v>409</v>
      </c>
      <c r="C39" s="5">
        <f>INDEX([1]Pitchers!$AJ:$AJ,MATCH(B39,[1]Pitchers!$C:$C,0))*IF(INDEX([1]Pitchers!$Q:$Q,MATCH(B39,[1]Pitchers!$C:$C,0))="S",0.83+(1-INDEX([1]Pitchers!$DD:$DD,MATCH(B39,[1]Pitchers!$C:$C,0)))/8,1)</f>
        <v>3.69867504346802</v>
      </c>
      <c r="D39" s="4">
        <f>IF(INDEX([1]Pitchers!$Q:$Q,MATCH(B39,[1]Pitchers!$C:$C,0))="S",56,INDEX([1]Pitchers!$FJ:$FJ,MATCH(B39,[1]Pitchers!$C:$C,0)))</f>
        <v>48.718794343488895</v>
      </c>
      <c r="E39" s="4">
        <f>IF(C39&gt;5,-0.5*4.25/4*D39/9,(4.2745*4.25/4-C39*4.25/4)*D39/9)*1.3</f>
        <v>4.305432623169251</v>
      </c>
      <c r="G39" s="44">
        <f t="shared" si="19"/>
        <v>0.42411757996570909</v>
      </c>
      <c r="H39" s="16" t="s">
        <v>0</v>
      </c>
      <c r="I39" s="16" t="s">
        <v>393</v>
      </c>
      <c r="J39" s="5">
        <f>INDEX([1]Pitchers!$AJ:$AJ,MATCH(I39,[1]Pitchers!$C:$C,0))*IF(INDEX([1]Pitchers!$Q:$Q,MATCH(I39,[1]Pitchers!$C:$C,0))="S",0.83+(1-INDEX([1]Pitchers!$DD:$DD,MATCH(I39,[1]Pitchers!$C:$C,0)))/8,1)</f>
        <v>3.5712602131700568</v>
      </c>
      <c r="K39" s="4">
        <f>IF(INDEX([1]Pitchers!$Q:$Q,MATCH(I39,[1]Pitchers!$C:$C,0))="S",56,INDEX([1]Pitchers!$FJ:$FJ,MATCH(I39,[1]Pitchers!$C:$C,0)))</f>
        <v>56.452044204966668</v>
      </c>
      <c r="L39" s="4">
        <f>IF(J39&gt;5,-0.5*4.25/4*K39/9,(4.2745*4.25/4-J39*4.25/4)*K39/9)*1.3</f>
        <v>6.0927434033001235</v>
      </c>
      <c r="N39" s="44">
        <f t="shared" si="20"/>
        <v>0.65912948175688046</v>
      </c>
      <c r="U39" s="34"/>
    </row>
    <row r="40" spans="1:21" ht="9.75" customHeight="1" x14ac:dyDescent="0.2">
      <c r="A40" s="18" t="s">
        <v>0</v>
      </c>
      <c r="B40" s="18" t="s">
        <v>384</v>
      </c>
      <c r="C40" s="5">
        <f>INDEX([1]Pitchers!$AJ:$AJ,MATCH(B40,[1]Pitchers!$C:$C,0))*IF(INDEX([1]Pitchers!$Q:$Q,MATCH(B40,[1]Pitchers!$C:$C,0))="S",0.83+(1-INDEX([1]Pitchers!$DD:$DD,MATCH(B40,[1]Pitchers!$C:$C,0)))/8,1)</f>
        <v>3.5099233527580824</v>
      </c>
      <c r="D40" s="4">
        <f>IF(INDEX([1]Pitchers!$Q:$Q,MATCH(B40,[1]Pitchers!$C:$C,0))="S",56,INDEX([1]Pitchers!$FJ:$FJ,MATCH(B40,[1]Pitchers!$C:$C,0)))</f>
        <v>54.38529430592223</v>
      </c>
      <c r="E40" s="4">
        <f>IF(C40&gt;5,-0.5*4.25/4*D40/9,(4.2745*4.25/4-C40*4.25/4)*D40/9)*1.1</f>
        <v>5.3998491376399063</v>
      </c>
      <c r="G40" s="44">
        <f t="shared" si="19"/>
        <v>0.71284786955699952</v>
      </c>
      <c r="H40" s="16" t="s">
        <v>0</v>
      </c>
      <c r="I40" s="16" t="s">
        <v>692</v>
      </c>
      <c r="J40" s="5">
        <f>INDEX([1]Pitchers!$AJ:$AJ,MATCH(I40,[1]Pitchers!$C:$C,0))*IF(INDEX([1]Pitchers!$Q:$Q,MATCH(I40,[1]Pitchers!$C:$C,0))="S",0.83+(1-INDEX([1]Pitchers!$DD:$DD,MATCH(I40,[1]Pitchers!$C:$C,0)))/8,1)</f>
        <v>3.1024451643033464</v>
      </c>
      <c r="K40" s="4">
        <f>IF(INDEX([1]Pitchers!$Q:$Q,MATCH(I40,[1]Pitchers!$C:$C,0))="S",56,INDEX([1]Pitchers!$FJ:$FJ,MATCH(I40,[1]Pitchers!$C:$C,0)))</f>
        <v>48.863888598933343</v>
      </c>
      <c r="L40" s="4">
        <f>IF(J40&gt;5,-0.5*4.25/4*K40/9,(4.2745*4.25/4-J40*4.25/4)*K40/9)*1.1</f>
        <v>7.437296072681451</v>
      </c>
      <c r="N40" s="44">
        <f t="shared" si="20"/>
        <v>1.106324255165269</v>
      </c>
      <c r="U40" s="34"/>
    </row>
    <row r="41" spans="1:21" ht="9.75" customHeight="1" x14ac:dyDescent="0.2">
      <c r="A41" s="18" t="s">
        <v>0</v>
      </c>
      <c r="B41" s="18" t="s">
        <v>976</v>
      </c>
      <c r="C41" s="5">
        <f>INDEX([1]Pitchers!$AJ:$AJ,MATCH(B41,[1]Pitchers!$C:$C,0))*IF(INDEX([1]Pitchers!$Q:$Q,MATCH(B41,[1]Pitchers!$C:$C,0))="S",0.83+(1-INDEX([1]Pitchers!$DD:$DD,MATCH(B41,[1]Pitchers!$C:$C,0)))/8,1)</f>
        <v>3.6836140430892188</v>
      </c>
      <c r="D41" s="4">
        <f>IF(INDEX([1]Pitchers!$Q:$Q,MATCH(B41,[1]Pitchers!$C:$C,0))="S",56,INDEX([1]Pitchers!$FJ:$FJ,MATCH(B41,[1]Pitchers!$C:$C,0)))</f>
        <v>55.57176045881338</v>
      </c>
      <c r="E41" s="4">
        <f>IF(C41&gt;5,-0.5*4.25/4*D41/9,(4.2745*4.25/4-C41*4.25/4)*D41/9)*1</f>
        <v>3.8765398510464237</v>
      </c>
      <c r="G41" s="44">
        <f t="shared" si="19"/>
        <v>0.50327634080606665</v>
      </c>
      <c r="H41" s="16" t="s">
        <v>0</v>
      </c>
      <c r="I41" s="16" t="s">
        <v>647</v>
      </c>
      <c r="J41" s="5">
        <f>INDEX([1]Pitchers!$AJ:$AJ,MATCH(I41,[1]Pitchers!$C:$C,0))*IF(INDEX([1]Pitchers!$Q:$Q,MATCH(I41,[1]Pitchers!$C:$C,0))="S",0.83+(1-INDEX([1]Pitchers!$DD:$DD,MATCH(I41,[1]Pitchers!$C:$C,0)))/8,1)</f>
        <v>3.1543518964756543</v>
      </c>
      <c r="K41" s="4">
        <f>IF(INDEX([1]Pitchers!$Q:$Q,MATCH(I41,[1]Pitchers!$C:$C,0))="S",56,INDEX([1]Pitchers!$FJ:$FJ,MATCH(I41,[1]Pitchers!$C:$C,0)))</f>
        <v>63.075530598111115</v>
      </c>
      <c r="L41" s="4">
        <f>IF(J41&gt;5,-0.5*4.25/4*K41/9,(4.2745*4.25/4-J41*4.25/4)*K41/9)*1</f>
        <v>8.3410896641008474</v>
      </c>
      <c r="N41" s="44">
        <f t="shared" si="20"/>
        <v>1.3513414484100617</v>
      </c>
      <c r="U41" s="34"/>
    </row>
    <row r="42" spans="1:21" ht="9.75" customHeight="1" x14ac:dyDescent="0.2">
      <c r="A42" s="18" t="s">
        <v>0</v>
      </c>
      <c r="B42" s="18" t="s">
        <v>368</v>
      </c>
      <c r="C42" s="5">
        <f>INDEX([1]Pitchers!$AJ:$AJ,MATCH(B42,[1]Pitchers!$C:$C,0))*IF(INDEX([1]Pitchers!$Q:$Q,MATCH(B42,[1]Pitchers!$C:$C,0))="S",0.83+(1-INDEX([1]Pitchers!$DD:$DD,MATCH(B42,[1]Pitchers!$C:$C,0)))/8,1)</f>
        <v>3.6139303501192841</v>
      </c>
      <c r="D42" s="4">
        <f>IF(INDEX([1]Pitchers!$Q:$Q,MATCH(B42,[1]Pitchers!$C:$C,0))="S",56,INDEX([1]Pitchers!$FJ:$FJ,MATCH(B42,[1]Pitchers!$C:$C,0)))</f>
        <v>49.739417980627685</v>
      </c>
      <c r="E42" s="4">
        <f>IF(C42&gt;5,-0.5*4.25/4*D42/9,(4.2745*4.25/4-C42*4.25/4)*D42/9)*0.9</f>
        <v>3.4909871790779681</v>
      </c>
      <c r="G42" s="44">
        <f t="shared" si="19"/>
        <v>0.53125017117727336</v>
      </c>
      <c r="H42" s="16" t="s">
        <v>0</v>
      </c>
      <c r="I42" s="16" t="s">
        <v>547</v>
      </c>
      <c r="J42" s="5">
        <f>INDEX([1]Pitchers!$AJ:$AJ,MATCH(I42,[1]Pitchers!$C:$C,0))*IF(INDEX([1]Pitchers!$Q:$Q,MATCH(I42,[1]Pitchers!$C:$C,0))="S",0.83+(1-INDEX([1]Pitchers!$DD:$DD,MATCH(I42,[1]Pitchers!$C:$C,0)))/8,1)</f>
        <v>3.2959279649310362</v>
      </c>
      <c r="K42" s="4">
        <f>IF(INDEX([1]Pitchers!$Q:$Q,MATCH(I42,[1]Pitchers!$C:$C,0))="S",56,INDEX([1]Pitchers!$FJ:$FJ,MATCH(I42,[1]Pitchers!$C:$C,0)))</f>
        <v>53.369827223688887</v>
      </c>
      <c r="L42" s="4">
        <f>IF(J42&gt;5,-0.5*4.25/4*K42/9,(4.2745*4.25/4-J42*4.25/4)*K42/9)*0.9</f>
        <v>5.5490359214911971</v>
      </c>
      <c r="N42" s="44">
        <f t="shared" si="20"/>
        <v>0.96646892081249502</v>
      </c>
      <c r="U42" s="34"/>
    </row>
    <row r="43" spans="1:21" ht="9.75" customHeight="1" x14ac:dyDescent="0.2">
      <c r="A43" s="18" t="s">
        <v>0</v>
      </c>
      <c r="B43" s="18" t="s">
        <v>1203</v>
      </c>
      <c r="C43" s="5">
        <f>INDEX([1]Pitchers!$AJ:$AJ,MATCH(B43,[1]Pitchers!$C:$C,0))*IF(INDEX([1]Pitchers!$Q:$Q,MATCH(B43,[1]Pitchers!$C:$C,0))="S",0.83+(1-INDEX([1]Pitchers!$DD:$DD,MATCH(B43,[1]Pitchers!$C:$C,0)))/8,1)</f>
        <v>3.9730434248917419</v>
      </c>
      <c r="D43" s="4">
        <f>IF(INDEX([1]Pitchers!$Q:$Q,MATCH(B43,[1]Pitchers!$C:$C,0))="S",56,INDEX([1]Pitchers!$FJ:$FJ,MATCH(B43,[1]Pitchers!$C:$C,0)))</f>
        <v>48.032090791331463</v>
      </c>
      <c r="E43" s="4">
        <f>IF(C43&gt;5,-0.5*4.25/4*D43/9,(4.2745*4.25/4-C43*4.25/4)*D43/9)*0.8</f>
        <v>1.3675167941619035</v>
      </c>
      <c r="G43" s="44">
        <f t="shared" si="19"/>
        <v>0.2093258683597618</v>
      </c>
      <c r="H43" s="16" t="s">
        <v>0</v>
      </c>
      <c r="I43" s="16" t="s">
        <v>606</v>
      </c>
      <c r="J43" s="5">
        <f>INDEX([1]Pitchers!$AJ:$AJ,MATCH(I43,[1]Pitchers!$C:$C,0))*IF(INDEX([1]Pitchers!$Q:$Q,MATCH(I43,[1]Pitchers!$C:$C,0))="S",0.83+(1-INDEX([1]Pitchers!$DD:$DD,MATCH(I43,[1]Pitchers!$C:$C,0)))/8,1)</f>
        <v>3.4212923278889105</v>
      </c>
      <c r="K43" s="4">
        <f>IF(INDEX([1]Pitchers!$Q:$Q,MATCH(I43,[1]Pitchers!$C:$C,0))="S",56,INDEX([1]Pitchers!$FJ:$FJ,MATCH(I43,[1]Pitchers!$C:$C,0)))</f>
        <v>58.716431566592604</v>
      </c>
      <c r="L43" s="4">
        <f>IF(J43&gt;5,-0.5*4.25/4*K43/9,(4.2745*4.25/4-J43*4.25/4)*K43/9)*0.8</f>
        <v>4.7314126008735746</v>
      </c>
      <c r="N43" s="44">
        <f t="shared" si="20"/>
        <v>0.89116648675204946</v>
      </c>
      <c r="U43" s="34"/>
    </row>
    <row r="44" spans="1:21" ht="9.75" customHeight="1" x14ac:dyDescent="0.2">
      <c r="A44" s="18" t="s">
        <v>0</v>
      </c>
      <c r="B44" s="18" t="s">
        <v>183</v>
      </c>
      <c r="C44" s="5">
        <f>INDEX([1]Pitchers!$AJ:$AJ,MATCH(B44,[1]Pitchers!$C:$C,0))*IF(INDEX([1]Pitchers!$Q:$Q,MATCH(B44,[1]Pitchers!$C:$C,0))="S",0.83+(1-INDEX([1]Pitchers!$DD:$DD,MATCH(B44,[1]Pitchers!$C:$C,0)))/8,1)</f>
        <v>3.9952077100080818</v>
      </c>
      <c r="D44" s="4">
        <f>IF(INDEX([1]Pitchers!$Q:$Q,MATCH(B44,[1]Pitchers!$C:$C,0))="S",56,INDEX([1]Pitchers!$FJ:$FJ,MATCH(B44,[1]Pitchers!$C:$C,0)))</f>
        <v>51.044258839259257</v>
      </c>
      <c r="E44" s="4">
        <f>IF(C44&gt;5,-0.5*4.25/4*D44/9,(4.2745*4.25/4-C44*4.25/4)*D44/9)*0.6</f>
        <v>1.0098189792361156</v>
      </c>
      <c r="G44" s="44">
        <f t="shared" si="19"/>
        <v>0.2060572583109804</v>
      </c>
      <c r="H44" s="16" t="s">
        <v>0</v>
      </c>
      <c r="I44" s="16" t="s">
        <v>1200</v>
      </c>
      <c r="J44" s="5">
        <f>INDEX([1]Pitchers!$AJ:$AJ,MATCH(I44,[1]Pitchers!$C:$C,0))*IF(INDEX([1]Pitchers!$Q:$Q,MATCH(I44,[1]Pitchers!$C:$C,0))="S",0.83+(1-INDEX([1]Pitchers!$DD:$DD,MATCH(I44,[1]Pitchers!$C:$C,0)))/8,1)</f>
        <v>3.6836562689117693</v>
      </c>
      <c r="K44" s="4">
        <f>IF(INDEX([1]Pitchers!$Q:$Q,MATCH(I44,[1]Pitchers!$C:$C,0))="S",56,INDEX([1]Pitchers!$FJ:$FJ,MATCH(I44,[1]Pitchers!$C:$C,0)))</f>
        <v>51.241205345555571</v>
      </c>
      <c r="L44" s="4">
        <f>IF(J44&gt;5,-0.5*4.25/4*K44/9,(4.2745*4.25/4-J44*4.25/4)*K44/9)*0.6</f>
        <v>2.1445177674210254</v>
      </c>
      <c r="N44" s="44">
        <f t="shared" si="20"/>
        <v>0.46400697668944635</v>
      </c>
      <c r="U44" s="34"/>
    </row>
    <row r="45" spans="1:21" ht="9.75" customHeight="1" x14ac:dyDescent="0.2">
      <c r="A45" s="18" t="s">
        <v>0</v>
      </c>
      <c r="B45" s="18" t="s">
        <v>1153</v>
      </c>
      <c r="C45" s="5">
        <f>INDEX([1]Pitchers!$AJ:$AJ,MATCH(B45,[1]Pitchers!$C:$C,0))*IF(INDEX([1]Pitchers!$Q:$Q,MATCH(B45,[1]Pitchers!$C:$C,0))="S",0.83+(1-INDEX([1]Pitchers!$DD:$DD,MATCH(B45,[1]Pitchers!$C:$C,0)))/8,1)</f>
        <v>3.7787968528038935</v>
      </c>
      <c r="D45" s="4">
        <f>MIN(1458-SUM(D32:D44),IF(INDEX([1]Pitchers!$Q:$Q,MATCH(B45,[1]Pitchers!$C:$C,0))="S",56,INDEX([1]Pitchers!$FJ:$FJ,MATCH(B45,[1]Pitchers!$C:$C,0))))</f>
        <v>56</v>
      </c>
      <c r="E45" s="4">
        <f>IF(C45&gt;5,-0.5*4.25/4*D45/9,(4.2745*4.25/4-C45*4.25/4)*D45/9)*0.5</f>
        <v>1.6385742921204616</v>
      </c>
      <c r="G45" s="44">
        <f t="shared" si="19"/>
        <v>0.40199101796318421</v>
      </c>
      <c r="H45" s="16" t="s">
        <v>0</v>
      </c>
      <c r="I45" s="16" t="s">
        <v>1119</v>
      </c>
      <c r="J45" s="5">
        <f>INDEX([1]Pitchers!$AJ:$AJ,MATCH(I45,[1]Pitchers!$C:$C,0))*IF(INDEX([1]Pitchers!$Q:$Q,MATCH(I45,[1]Pitchers!$C:$C,0))="S",0.83+(1-INDEX([1]Pitchers!$DD:$DD,MATCH(I45,[1]Pitchers!$C:$C,0)))/8,1)</f>
        <v>3.7258037287273229</v>
      </c>
      <c r="K45" s="4">
        <f>MIN(1458-SUM(K32:K44),IF(INDEX([1]Pitchers!$Q:$Q,MATCH(I45,[1]Pitchers!$C:$C,0))="S",56,INDEX([1]Pitchers!$FJ:$FJ,MATCH(I45,[1]Pitchers!$C:$C,0))))</f>
        <v>50.943838764000006</v>
      </c>
      <c r="L45" s="4">
        <f>IF(J45&gt;5,-0.5*4.25/4*K45/9,(4.2745*4.25/4-J45*4.25/4)*K45/9)*0.5</f>
        <v>1.6499854318058875</v>
      </c>
      <c r="N45" s="44">
        <f t="shared" si="20"/>
        <v>0.4112942175287046</v>
      </c>
      <c r="U45" s="34"/>
    </row>
    <row r="46" spans="1:21" ht="9.75" customHeight="1" x14ac:dyDescent="0.2">
      <c r="A46" s="18" t="s">
        <v>1</v>
      </c>
      <c r="B46" s="18" t="s">
        <v>362</v>
      </c>
      <c r="C46" s="6">
        <f>INDEX([1]Hitters!$AF:$AF,MATCH(B46,[1]Hitters!$C:$C,0))</f>
        <v>0.2606861188611323</v>
      </c>
      <c r="D46" s="4">
        <f>INDEX([1]Hitters!$ER:$ER,MATCH(B46,[1]Hitters!$C:$C,0))</f>
        <v>481.29214814814816</v>
      </c>
      <c r="E46" s="4">
        <f t="shared" ref="E46:E59" si="21">(C46-0.23)*D46</f>
        <v>14.768988065003764</v>
      </c>
      <c r="F46" s="19">
        <f>IF(A46="DH",-16,IF(A46="C",INDEX([1]Hitters!$AZ:$AZ,MATCH(B46,[1]Hitters!$C:$C,0)),IF(A46="1B",INDEX([1]Hitters!$AW:$AW,MATCH(B46,[1]Hitters!$C:$C,0)),IF(RIGHT(A46,1)="F",INDEX([1]Hitters!$AY:$AY,MATCH(B46,[1]Hitters!$C:$C,0)),INDEX([1]Hitters!$AX:$AX,MATCH(B46,[1]Hitters!$C:$C,0))))))*D46/600</f>
        <v>18.629103503261025</v>
      </c>
      <c r="G46" s="44">
        <f>(((4.25+(C46-0.263)*4.2)^(((4.25+(C46-0.263)*4.2)+(4.25-F46*4.2/D46))^0.285))/((4.25+(C46-0.263)*4.2)^(((4.25+(C46-0.263)*4.2)+(4.25-F46*4.2/D46))^0.285)+(4.25-F46*4.2/D46)^(((4.25+(C46-0.263)*4.2)+(4.25-F46*4.2/D46))^0.285))-0.5)*D46/4.2-(((4.25+(0.23-0.263)*4.2)^(((4.25+(0.23-0.263)*4.2)+4.25)^0.285))/((4.25+(0.23-0.263)*4.2)^(((4.25+(0.23-0.263)*4.2)+4.25)^0.285)+4.25^(((4.25+(0.23-0.263)*4.2)+4.25)^0.285))-0.5)*D46/4.2</f>
        <v>3.6628187718847762</v>
      </c>
      <c r="H46" s="16" t="s">
        <v>1</v>
      </c>
      <c r="I46" s="16" t="s">
        <v>199</v>
      </c>
      <c r="J46" s="6">
        <f>INDEX([1]Hitters!$AF:$AF,MATCH(I46,[1]Hitters!$C:$C,0))</f>
        <v>0.27854518670859063</v>
      </c>
      <c r="K46" s="4">
        <f>INDEX([1]Hitters!$ER:$ER,MATCH(I46,[1]Hitters!$C:$C,0))</f>
        <v>492.31822222222223</v>
      </c>
      <c r="L46" s="4">
        <f t="shared" ref="L46:L59" si="22">(J46-0.23)*K46</f>
        <v>23.899680017819186</v>
      </c>
      <c r="M46" s="19">
        <f>IF(H46="DH",-16,IF(H46="C",INDEX([1]Hitters!$AZ:$AZ,MATCH(I46,[1]Hitters!$C:$C,0)),IF(H46="1B",INDEX([1]Hitters!$AW:$AW,MATCH(I46,[1]Hitters!$C:$C,0)),IF(RIGHT(H46,1)="F",INDEX([1]Hitters!$AY:$AY,MATCH(I46,[1]Hitters!$C:$C,0)),INDEX([1]Hitters!$AX:$AX,MATCH(I46,[1]Hitters!$C:$C,0))))))*K46/600</f>
        <v>18.674094244643449</v>
      </c>
      <c r="N46" s="44">
        <f>(((4.25+(J46-0.263)*4.2)^(((4.25+(J46-0.263)*4.2)+(4.25-M46*4.2/K46))^0.285))/((4.25+(J46-0.263)*4.2)^(((4.25+(J46-0.263)*4.2)+(4.25-M46*4.2/K46))^0.285)+(4.25-M46*4.2/K46)^(((4.25+(J46-0.263)*4.2)+(4.25-M46*4.2/K46))^0.285))-0.5)*K46/4.2-(((4.25+(0.23-0.263)*4.2)^(((4.25+(0.23-0.263)*4.2)+4.25)^0.285))/((4.25+(0.23-0.263)*4.2)^(((4.25+(0.23-0.263)*4.2)+4.25)^0.285)+4.25^(((4.25+(0.23-0.263)*4.2)+4.25)^0.285))-0.5)*K46/4.2</f>
        <v>4.6502425947455199</v>
      </c>
      <c r="P46" s="4"/>
      <c r="U46" s="34"/>
    </row>
    <row r="47" spans="1:21" ht="9.75" customHeight="1" x14ac:dyDescent="0.2">
      <c r="A47" s="18" t="s">
        <v>2</v>
      </c>
      <c r="B47" s="18" t="s">
        <v>1097</v>
      </c>
      <c r="C47" s="6">
        <f>INDEX([1]Hitters!$AF:$AF,MATCH(B47,[1]Hitters!$C:$C,0))</f>
        <v>0.27944953545783813</v>
      </c>
      <c r="D47" s="4">
        <f>INDEX([1]Hitters!$ER:$ER,MATCH(B47,[1]Hitters!$C:$C,0))</f>
        <v>273.44000000000005</v>
      </c>
      <c r="E47" s="4">
        <f t="shared" si="21"/>
        <v>13.521480975591258</v>
      </c>
      <c r="F47" s="19">
        <f>IF(A47="DH",-16,IF(A47="C",INDEX([1]Hitters!$AZ:$AZ,MATCH(B47,[1]Hitters!$C:$C,0)),IF(A47="1B",INDEX([1]Hitters!$AW:$AW,MATCH(B47,[1]Hitters!$C:$C,0)),IF(RIGHT(A47,1)="F",INDEX([1]Hitters!$AY:$AY,MATCH(B47,[1]Hitters!$C:$C,0)),INDEX([1]Hitters!$AX:$AX,MATCH(B47,[1]Hitters!$C:$C,0))))))*D47/600</f>
        <v>-4.9335233185182474</v>
      </c>
      <c r="G47" s="44">
        <f t="shared" ref="G47:G59" si="23">(((4.25+(C47-0.263)*4.2)^(((4.25+(C47-0.263)*4.2)+(4.25-F47*4.2/D47))^0.285))/((4.25+(C47-0.263)*4.2)^(((4.25+(C47-0.263)*4.2)+(4.25-F47*4.2/D47))^0.285)+(4.25-F47*4.2/D47)^(((4.25+(C47-0.263)*4.2)+(4.25-F47*4.2/D47))^0.285))-0.5)*D47/4.2-(((4.25+(0.23-0.263)*4.2)^(((4.25+(0.23-0.263)*4.2)+4.25)^0.285))/((4.25+(0.23-0.263)*4.2)^(((4.25+(0.23-0.263)*4.2)+4.25)^0.285)+4.25^(((4.25+(0.23-0.263)*4.2)+4.25)^0.285))-0.5)*D47/4.2</f>
        <v>0.94156578732428209</v>
      </c>
      <c r="H47" s="16" t="s">
        <v>2</v>
      </c>
      <c r="I47" s="16" t="s">
        <v>218</v>
      </c>
      <c r="J47" s="6">
        <f>INDEX([1]Hitters!$AF:$AF,MATCH(I47,[1]Hitters!$C:$C,0))</f>
        <v>0.26868542350578117</v>
      </c>
      <c r="K47" s="4">
        <f>INDEX([1]Hitters!$ER:$ER,MATCH(I47,[1]Hitters!$C:$C,0))</f>
        <v>491.99555555555548</v>
      </c>
      <c r="L47" s="4">
        <f t="shared" si="22"/>
        <v>19.033056429628747</v>
      </c>
      <c r="M47" s="19">
        <f>IF(H47="DH",-16,IF(H47="C",INDEX([1]Hitters!$AZ:$AZ,MATCH(I47,[1]Hitters!$C:$C,0)),IF(H47="1B",INDEX([1]Hitters!$AW:$AW,MATCH(I47,[1]Hitters!$C:$C,0)),IF(RIGHT(H47,1)="F",INDEX([1]Hitters!$AY:$AY,MATCH(I47,[1]Hitters!$C:$C,0)),INDEX([1]Hitters!$AX:$AX,MATCH(I47,[1]Hitters!$C:$C,0))))))*K47/600</f>
        <v>-6.2997838046810228</v>
      </c>
      <c r="N47" s="44">
        <f t="shared" ref="N47:N59" si="24">(((4.25+(J47-0.263)*4.2)^(((4.25+(J47-0.263)*4.2)+(4.25-M47*4.2/K47))^0.285))/((4.25+(J47-0.263)*4.2)^(((4.25+(J47-0.263)*4.2)+(4.25-M47*4.2/K47))^0.285)+(4.25-M47*4.2/K47)^(((4.25+(J47-0.263)*4.2)+(4.25-M47*4.2/K47))^0.285))-0.5)*K47/4.2-(((4.25+(0.23-0.263)*4.2)^(((4.25+(0.23-0.263)*4.2)+4.25)^0.285))/((4.25+(0.23-0.263)*4.2)^(((4.25+(0.23-0.263)*4.2)+4.25)^0.285)+4.25^(((4.25+(0.23-0.263)*4.2)+4.25)^0.285))-0.5)*K47/4.2</f>
        <v>1.4012602241438414</v>
      </c>
      <c r="P47" s="4"/>
      <c r="U47" s="34"/>
    </row>
    <row r="48" spans="1:21" ht="9.75" customHeight="1" x14ac:dyDescent="0.2">
      <c r="A48" s="18" t="s">
        <v>3</v>
      </c>
      <c r="B48" s="18" t="s">
        <v>419</v>
      </c>
      <c r="C48" s="6">
        <f>INDEX([1]Hitters!$AF:$AF,MATCH(B48,[1]Hitters!$C:$C,0))</f>
        <v>0.2937826257981993</v>
      </c>
      <c r="D48" s="4">
        <f>INDEX([1]Hitters!$ER:$ER,MATCH(B48,[1]Hitters!$C:$C,0))</f>
        <v>598.91703703703706</v>
      </c>
      <c r="E48" s="4">
        <f t="shared" si="21"/>
        <v>38.200501257499603</v>
      </c>
      <c r="F48" s="19">
        <f>IF(A48="DH",-16,IF(A48="C",INDEX([1]Hitters!$AZ:$AZ,MATCH(B48,[1]Hitters!$C:$C,0)),IF(A48="1B",INDEX([1]Hitters!$AW:$AW,MATCH(B48,[1]Hitters!$C:$C,0)),IF(RIGHT(A48,1)="F",INDEX([1]Hitters!$AY:$AY,MATCH(B48,[1]Hitters!$C:$C,0)),INDEX([1]Hitters!$AX:$AX,MATCH(B48,[1]Hitters!$C:$C,0))))))*D48/600</f>
        <v>3.276836118335996</v>
      </c>
      <c r="G48" s="44">
        <f t="shared" si="23"/>
        <v>4.493449376136418</v>
      </c>
      <c r="H48" s="16" t="s">
        <v>3</v>
      </c>
      <c r="I48" s="16" t="s">
        <v>576</v>
      </c>
      <c r="J48" s="6">
        <f>INDEX([1]Hitters!$AF:$AF,MATCH(I48,[1]Hitters!$C:$C,0))</f>
        <v>0.27327715074012515</v>
      </c>
      <c r="K48" s="4">
        <f>INDEX([1]Hitters!$ER:$ER,MATCH(I48,[1]Hitters!$C:$C,0))</f>
        <v>588.31644444444441</v>
      </c>
      <c r="L48" s="4">
        <f t="shared" si="22"/>
        <v>25.46065944911668</v>
      </c>
      <c r="M48" s="19">
        <f>IF(H48="DH",-16,IF(H48="C",INDEX([1]Hitters!$AZ:$AZ,MATCH(I48,[1]Hitters!$C:$C,0)),IF(H48="1B",INDEX([1]Hitters!$AW:$AW,MATCH(I48,[1]Hitters!$C:$C,0)),IF(RIGHT(H48,1)="F",INDEX([1]Hitters!$AY:$AY,MATCH(I48,[1]Hitters!$C:$C,0)),INDEX([1]Hitters!$AX:$AX,MATCH(I48,[1]Hitters!$C:$C,0))))))*K48/600</f>
        <v>-0.28326307124623917</v>
      </c>
      <c r="N48" s="44">
        <f t="shared" si="24"/>
        <v>2.7475203287096348</v>
      </c>
      <c r="P48" s="4"/>
      <c r="U48" s="34"/>
    </row>
    <row r="49" spans="1:21" ht="9.75" customHeight="1" x14ac:dyDescent="0.2">
      <c r="A49" s="18" t="s">
        <v>4</v>
      </c>
      <c r="B49" s="18" t="s">
        <v>778</v>
      </c>
      <c r="C49" s="6">
        <f>INDEX([1]Hitters!$AF:$AF,MATCH(B49,[1]Hitters!$C:$C,0))</f>
        <v>0.23827026106078897</v>
      </c>
      <c r="D49" s="4">
        <f>INDEX([1]Hitters!$ER:$ER,MATCH(B49,[1]Hitters!$C:$C,0))</f>
        <v>492.87851851851849</v>
      </c>
      <c r="E49" s="4">
        <f t="shared" si="21"/>
        <v>4.0762340194030529</v>
      </c>
      <c r="F49" s="19">
        <f>IF(A49="DH",-16,IF(A49="C",INDEX([1]Hitters!$AZ:$AZ,MATCH(B49,[1]Hitters!$C:$C,0)),IF(A49="1B",INDEX([1]Hitters!$AW:$AW,MATCH(B49,[1]Hitters!$C:$C,0)),IF(RIGHT(A49,1)="F",INDEX([1]Hitters!$AY:$AY,MATCH(B49,[1]Hitters!$C:$C,0)),INDEX([1]Hitters!$AX:$AX,MATCH(B49,[1]Hitters!$C:$C,0))))))*D49/600</f>
        <v>6.8906976158751494</v>
      </c>
      <c r="G49" s="44">
        <f t="shared" si="23"/>
        <v>1.1996646831467705</v>
      </c>
      <c r="H49" s="16" t="s">
        <v>4</v>
      </c>
      <c r="I49" s="16" t="s">
        <v>161</v>
      </c>
      <c r="J49" s="6">
        <f>INDEX([1]Hitters!$AF:$AF,MATCH(I49,[1]Hitters!$C:$C,0))</f>
        <v>0.2525041908368364</v>
      </c>
      <c r="K49" s="4">
        <f>INDEX([1]Hitters!$ER:$ER,MATCH(I49,[1]Hitters!$C:$C,0))</f>
        <v>556.84651851851845</v>
      </c>
      <c r="L49" s="4">
        <f t="shared" si="22"/>
        <v>12.531380319568685</v>
      </c>
      <c r="M49" s="19">
        <f>IF(H49="DH",-16,IF(H49="C",INDEX([1]Hitters!$AZ:$AZ,MATCH(I49,[1]Hitters!$C:$C,0)),IF(H49="1B",INDEX([1]Hitters!$AW:$AW,MATCH(I49,[1]Hitters!$C:$C,0)),IF(RIGHT(H49,1)="F",INDEX([1]Hitters!$AY:$AY,MATCH(I49,[1]Hitters!$C:$C,0)),INDEX([1]Hitters!$AX:$AX,MATCH(I49,[1]Hitters!$C:$C,0))))))*K49/600</f>
        <v>4.5540302721553125</v>
      </c>
      <c r="N49" s="44">
        <f t="shared" si="24"/>
        <v>1.8716859632222003</v>
      </c>
      <c r="P49" s="4"/>
      <c r="U49" s="34"/>
    </row>
    <row r="50" spans="1:21" ht="9.75" customHeight="1" x14ac:dyDescent="0.2">
      <c r="A50" s="18" t="s">
        <v>5</v>
      </c>
      <c r="B50" s="18" t="s">
        <v>254</v>
      </c>
      <c r="C50" s="6">
        <f>INDEX([1]Hitters!$AF:$AF,MATCH(B50,[1]Hitters!$C:$C,0))</f>
        <v>0.2983743570097353</v>
      </c>
      <c r="D50" s="4">
        <f>INDEX([1]Hitters!$ER:$ER,MATCH(B50,[1]Hitters!$C:$C,0))</f>
        <v>616.47229629629624</v>
      </c>
      <c r="E50" s="4">
        <f t="shared" si="21"/>
        <v>42.150896873574276</v>
      </c>
      <c r="F50" s="19">
        <f>IF(A50="DH",-16,IF(A50="C",INDEX([1]Hitters!$AZ:$AZ,MATCH(B50,[1]Hitters!$C:$C,0)),IF(A50="1B",INDEX([1]Hitters!$AW:$AW,MATCH(B50,[1]Hitters!$C:$C,0)),IF(RIGHT(A50,1)="F",INDEX([1]Hitters!$AY:$AY,MATCH(B50,[1]Hitters!$C:$C,0)),INDEX([1]Hitters!$AX:$AX,MATCH(B50,[1]Hitters!$C:$C,0))))))*D50/600</f>
        <v>6.554902044862235</v>
      </c>
      <c r="G50" s="44">
        <f t="shared" si="23"/>
        <v>5.270261808519189</v>
      </c>
      <c r="H50" s="16" t="s">
        <v>5</v>
      </c>
      <c r="I50" s="16" t="s">
        <v>227</v>
      </c>
      <c r="J50" s="6">
        <f>INDEX([1]Hitters!$AF:$AF,MATCH(I50,[1]Hitters!$C:$C,0))</f>
        <v>0.279460874398754</v>
      </c>
      <c r="K50" s="4">
        <f>INDEX([1]Hitters!$ER:$ER,MATCH(I50,[1]Hitters!$C:$C,0))</f>
        <v>522.4838518518518</v>
      </c>
      <c r="L50" s="4">
        <f t="shared" si="22"/>
        <v>25.842508171821628</v>
      </c>
      <c r="M50" s="19">
        <f>IF(H50="DH",-16,IF(H50="C",INDEX([1]Hitters!$AZ:$AZ,MATCH(I50,[1]Hitters!$C:$C,0)),IF(H50="1B",INDEX([1]Hitters!$AW:$AW,MATCH(I50,[1]Hitters!$C:$C,0)),IF(RIGHT(H50,1)="F",INDEX([1]Hitters!$AY:$AY,MATCH(I50,[1]Hitters!$C:$C,0)),INDEX([1]Hitters!$AX:$AX,MATCH(I50,[1]Hitters!$C:$C,0))))))*K50/600</f>
        <v>3.5495159841024617</v>
      </c>
      <c r="N50" s="44">
        <f t="shared" si="24"/>
        <v>3.1987935509307466</v>
      </c>
      <c r="P50" s="4"/>
      <c r="U50" s="34"/>
    </row>
    <row r="51" spans="1:21" ht="9.75" customHeight="1" x14ac:dyDescent="0.2">
      <c r="A51" s="18" t="s">
        <v>79</v>
      </c>
      <c r="B51" s="18" t="s">
        <v>896</v>
      </c>
      <c r="C51" s="6">
        <f>INDEX([1]Hitters!$AF:$AF,MATCH(B51,[1]Hitters!$C:$C,0))</f>
        <v>0.27556861609652122</v>
      </c>
      <c r="D51" s="4">
        <f>INDEX([1]Hitters!$ER:$ER,MATCH(B51,[1]Hitters!$C:$C,0))</f>
        <v>334.00474074074077</v>
      </c>
      <c r="E51" s="4">
        <f t="shared" si="21"/>
        <v>15.220133805232916</v>
      </c>
      <c r="F51" s="19">
        <f>IF(A51="DH",-16,IF(A51="C",INDEX([1]Hitters!$AZ:$AZ,MATCH(B51,[1]Hitters!$C:$C,0)),IF(A51="1B",INDEX([1]Hitters!$AW:$AW,MATCH(B51,[1]Hitters!$C:$C,0)),IF(RIGHT(A51,1)="F",INDEX([1]Hitters!$AY:$AY,MATCH(B51,[1]Hitters!$C:$C,0)),INDEX([1]Hitters!$AX:$AX,MATCH(B51,[1]Hitters!$C:$C,0))))))*D51/600</f>
        <v>-3.8419969667609437</v>
      </c>
      <c r="G51" s="44">
        <f t="shared" si="23"/>
        <v>1.2452282288894219</v>
      </c>
      <c r="H51" s="16" t="s">
        <v>79</v>
      </c>
      <c r="I51" s="16" t="s">
        <v>1060</v>
      </c>
      <c r="J51" s="6">
        <f>INDEX([1]Hitters!$AF:$AF,MATCH(I51,[1]Hitters!$C:$C,0))</f>
        <v>0.25467726834335747</v>
      </c>
      <c r="K51" s="4">
        <f>INDEX([1]Hitters!$ER:$ER,MATCH(I51,[1]Hitters!$C:$C,0))</f>
        <v>556.57837037037041</v>
      </c>
      <c r="L51" s="4">
        <f t="shared" si="22"/>
        <v>13.734833799738222</v>
      </c>
      <c r="M51" s="19">
        <f>IF(H51="DH",-16,IF(H51="C",INDEX([1]Hitters!$AZ:$AZ,MATCH(I51,[1]Hitters!$C:$C,0)),IF(H51="1B",INDEX([1]Hitters!$AW:$AW,MATCH(I51,[1]Hitters!$C:$C,0)),IF(RIGHT(H51,1)="F",INDEX([1]Hitters!$AY:$AY,MATCH(I51,[1]Hitters!$C:$C,0)),INDEX([1]Hitters!$AX:$AX,MATCH(I51,[1]Hitters!$C:$C,0))))))*K51/600</f>
        <v>-1.7507830356043692</v>
      </c>
      <c r="N51" s="44">
        <f t="shared" si="24"/>
        <v>1.3191230351977477</v>
      </c>
      <c r="P51" s="4"/>
      <c r="U51" s="34"/>
    </row>
    <row r="52" spans="1:21" ht="9.75" customHeight="1" x14ac:dyDescent="0.2">
      <c r="A52" s="18" t="s">
        <v>80</v>
      </c>
      <c r="B52" s="18" t="s">
        <v>312</v>
      </c>
      <c r="C52" s="6">
        <f>INDEX([1]Hitters!$AF:$AF,MATCH(B52,[1]Hitters!$C:$C,0))</f>
        <v>0.24994788605522747</v>
      </c>
      <c r="D52" s="4">
        <f>INDEX([1]Hitters!$ER:$ER,MATCH(B52,[1]Hitters!$C:$C,0))</f>
        <v>484.80681481481474</v>
      </c>
      <c r="E52" s="4">
        <f t="shared" si="21"/>
        <v>9.6708711007236836</v>
      </c>
      <c r="F52" s="19">
        <f>IF(A52="DH",-16,IF(A52="C",INDEX([1]Hitters!$AZ:$AZ,MATCH(B52,[1]Hitters!$C:$C,0)),IF(A52="1B",INDEX([1]Hitters!$AW:$AW,MATCH(B52,[1]Hitters!$C:$C,0)),IF(RIGHT(A52,1)="F",INDEX([1]Hitters!$AY:$AY,MATCH(B52,[1]Hitters!$C:$C,0)),INDEX([1]Hitters!$AX:$AX,MATCH(B52,[1]Hitters!$C:$C,0))))))*D52/600</f>
        <v>9.4344385953025789</v>
      </c>
      <c r="G52" s="44">
        <f t="shared" si="23"/>
        <v>2.0922001205772536</v>
      </c>
      <c r="H52" s="16" t="s">
        <v>80</v>
      </c>
      <c r="I52" s="16" t="s">
        <v>1033</v>
      </c>
      <c r="J52" s="6">
        <f>INDEX([1]Hitters!$AF:$AF,MATCH(I52,[1]Hitters!$C:$C,0))</f>
        <v>0.26167968955777476</v>
      </c>
      <c r="K52" s="4">
        <f>INDEX([1]Hitters!$ER:$ER,MATCH(I52,[1]Hitters!$C:$C,0))</f>
        <v>618.21896296296302</v>
      </c>
      <c r="L52" s="4">
        <f t="shared" si="22"/>
        <v>19.584984825396116</v>
      </c>
      <c r="M52" s="19">
        <f>IF(H52="DH",-16,IF(H52="C",INDEX([1]Hitters!$AZ:$AZ,MATCH(I52,[1]Hitters!$C:$C,0)),IF(H52="1B",INDEX([1]Hitters!$AW:$AW,MATCH(I52,[1]Hitters!$C:$C,0)),IF(RIGHT(H52,1)="F",INDEX([1]Hitters!$AY:$AY,MATCH(I52,[1]Hitters!$C:$C,0)),INDEX([1]Hitters!$AX:$AX,MATCH(I52,[1]Hitters!$C:$C,0))))))*K52/600</f>
        <v>1.9976083612990558</v>
      </c>
      <c r="N52" s="44">
        <f t="shared" si="24"/>
        <v>2.3621937988633084</v>
      </c>
      <c r="P52" s="4"/>
      <c r="U52" s="34"/>
    </row>
    <row r="53" spans="1:21" ht="9.75" customHeight="1" x14ac:dyDescent="0.2">
      <c r="A53" s="18" t="s">
        <v>81</v>
      </c>
      <c r="B53" s="18" t="s">
        <v>136</v>
      </c>
      <c r="C53" s="6">
        <f>INDEX([1]Hitters!$AF:$AF,MATCH(B53,[1]Hitters!$C:$C,0))</f>
        <v>0.27303497718334785</v>
      </c>
      <c r="D53" s="4">
        <f>INDEX([1]Hitters!$ER:$ER,MATCH(B53,[1]Hitters!$C:$C,0))</f>
        <v>421.31496296296302</v>
      </c>
      <c r="E53" s="4">
        <f t="shared" si="21"/>
        <v>18.131279818114155</v>
      </c>
      <c r="F53" s="19">
        <f>IF(A53="DH",-16,IF(A53="C",INDEX([1]Hitters!$AZ:$AZ,MATCH(B53,[1]Hitters!$C:$C,0)),IF(A53="1B",INDEX([1]Hitters!$AW:$AW,MATCH(B53,[1]Hitters!$C:$C,0)),IF(RIGHT(A53,1)="F",INDEX([1]Hitters!$AY:$AY,MATCH(B53,[1]Hitters!$C:$C,0)),INDEX([1]Hitters!$AX:$AX,MATCH(B53,[1]Hitters!$C:$C,0))))))*D53/600</f>
        <v>-8.323853686617424</v>
      </c>
      <c r="G53" s="44">
        <f t="shared" si="23"/>
        <v>1.0837567904201979</v>
      </c>
      <c r="H53" s="16" t="s">
        <v>81</v>
      </c>
      <c r="I53" s="16" t="s">
        <v>467</v>
      </c>
      <c r="J53" s="6">
        <f>INDEX([1]Hitters!$AF:$AF,MATCH(I53,[1]Hitters!$C:$C,0))</f>
        <v>0.28156993916284578</v>
      </c>
      <c r="K53" s="4">
        <f>INDEX([1]Hitters!$ER:$ER,MATCH(I53,[1]Hitters!$C:$C,0))</f>
        <v>493.07280000000003</v>
      </c>
      <c r="L53" s="4">
        <f t="shared" si="22"/>
        <v>25.427734298854023</v>
      </c>
      <c r="M53" s="19">
        <f>IF(H53="DH",-16,IF(H53="C",INDEX([1]Hitters!$AZ:$AZ,MATCH(I53,[1]Hitters!$C:$C,0)),IF(H53="1B",INDEX([1]Hitters!$AW:$AW,MATCH(I53,[1]Hitters!$C:$C,0)),IF(RIGHT(H53,1)="F",INDEX([1]Hitters!$AY:$AY,MATCH(I53,[1]Hitters!$C:$C,0)),INDEX([1]Hitters!$AX:$AX,MATCH(I53,[1]Hitters!$C:$C,0))))))*K53/600</f>
        <v>-10.479793563956102</v>
      </c>
      <c r="N53" s="44">
        <f t="shared" si="24"/>
        <v>1.6405681180616651</v>
      </c>
      <c r="P53" s="4"/>
      <c r="U53" s="34"/>
    </row>
    <row r="54" spans="1:21" ht="9.75" customHeight="1" x14ac:dyDescent="0.2">
      <c r="A54" s="18" t="s">
        <v>118</v>
      </c>
      <c r="B54" s="18" t="s">
        <v>481</v>
      </c>
      <c r="C54" s="6">
        <f>INDEX([1]Hitters!$AF:$AF,MATCH(B54,[1]Hitters!$C:$C,0))</f>
        <v>0.3077662738273243</v>
      </c>
      <c r="D54" s="4">
        <f>INDEX([1]Hitters!$ER:$ER,MATCH(B54,[1]Hitters!$C:$C,0))</f>
        <v>549.71111111111111</v>
      </c>
      <c r="E54" s="4">
        <f t="shared" si="21"/>
        <v>42.748984792589354</v>
      </c>
      <c r="F54" s="19">
        <f>IF(A54="DH",-16,IF(A54="C",INDEX([1]Hitters!$AZ:$AZ,MATCH(B54,[1]Hitters!$C:$C,0)),IF(A54="1B",INDEX([1]Hitters!$AW:$AW,MATCH(B54,[1]Hitters!$C:$C,0)),IF(RIGHT(A54,1)="F",INDEX([1]Hitters!$AY:$AY,MATCH(B54,[1]Hitters!$C:$C,0)),INDEX([1]Hitters!$AX:$AX,MATCH(B54,[1]Hitters!$C:$C,0))))))*D54/600</f>
        <v>-14.658962962962963</v>
      </c>
      <c r="G54" s="44">
        <f t="shared" si="23"/>
        <v>3.0371404985759893</v>
      </c>
      <c r="H54" s="16" t="s">
        <v>118</v>
      </c>
      <c r="I54" s="16" t="s">
        <v>474</v>
      </c>
      <c r="J54" s="6">
        <f>INDEX([1]Hitters!$AF:$AF,MATCH(I54,[1]Hitters!$C:$C,0))</f>
        <v>0.27207120894377101</v>
      </c>
      <c r="K54" s="4">
        <f>INDEX([1]Hitters!$ER:$ER,MATCH(I54,[1]Hitters!$C:$C,0))</f>
        <v>459.34162962962961</v>
      </c>
      <c r="L54" s="4">
        <f t="shared" si="22"/>
        <v>19.325057676720423</v>
      </c>
      <c r="M54" s="19">
        <f>IF(H54="DH",-16,IF(H54="C",INDEX([1]Hitters!$AZ:$AZ,MATCH(I54,[1]Hitters!$C:$C,0)),IF(H54="1B",INDEX([1]Hitters!$AW:$AW,MATCH(I54,[1]Hitters!$C:$C,0)),IF(RIGHT(H54,1)="F",INDEX([1]Hitters!$AY:$AY,MATCH(I54,[1]Hitters!$C:$C,0)),INDEX([1]Hitters!$AX:$AX,MATCH(I54,[1]Hitters!$C:$C,0))))))*K54/600</f>
        <v>-12.24911012345679</v>
      </c>
      <c r="N54" s="44">
        <f t="shared" si="24"/>
        <v>0.79596207516124384</v>
      </c>
      <c r="U54" s="34"/>
    </row>
    <row r="55" spans="1:21" ht="9.75" customHeight="1" x14ac:dyDescent="0.2">
      <c r="A55" s="18" t="s">
        <v>1</v>
      </c>
      <c r="B55" s="18" t="s">
        <v>897</v>
      </c>
      <c r="C55" s="6">
        <f>INDEX([1]Hitters!$AF:$AF,MATCH(B55,[1]Hitters!$C:$C,0))</f>
        <v>0.25334843032867516</v>
      </c>
      <c r="D55" s="4">
        <f>680-D46</f>
        <v>198.70785185185184</v>
      </c>
      <c r="E55" s="4">
        <f t="shared" si="21"/>
        <v>4.6395164347236655</v>
      </c>
      <c r="F55" s="19">
        <f>IF(A55="DH",-16,IF(A55="C",INDEX([1]Hitters!$AZ:$AZ,MATCH(B55,[1]Hitters!$C:$C,0)),IF(A55="1B",INDEX([1]Hitters!$AW:$AW,MATCH(B55,[1]Hitters!$C:$C,0)),IF(RIGHT(A55,1)="F",INDEX([1]Hitters!$AY:$AY,MATCH(B55,[1]Hitters!$C:$C,0)),INDEX([1]Hitters!$AX:$AX,MATCH(B55,[1]Hitters!$C:$C,0))))))*D55/600</f>
        <v>5.3404087701830937E-2</v>
      </c>
      <c r="G55" s="44">
        <f t="shared" si="23"/>
        <v>0.51554907630023672</v>
      </c>
      <c r="H55" s="16" t="s">
        <v>1</v>
      </c>
      <c r="I55" s="16" t="s">
        <v>583</v>
      </c>
      <c r="J55" s="6">
        <f>INDEX([1]Hitters!$AF:$AF,MATCH(I55,[1]Hitters!$C:$C,0))</f>
        <v>0.25408065057747431</v>
      </c>
      <c r="K55" s="4">
        <f>680-K46</f>
        <v>187.68177777777777</v>
      </c>
      <c r="L55" s="4">
        <f t="shared" si="22"/>
        <v>4.5194993104258474</v>
      </c>
      <c r="M55" s="19">
        <f>IF(H55="DH",-16,IF(H55="C",INDEX([1]Hitters!$AZ:$AZ,MATCH(I55,[1]Hitters!$C:$C,0)),IF(H55="1B",INDEX([1]Hitters!$AW:$AW,MATCH(I55,[1]Hitters!$C:$C,0)),IF(RIGHT(H55,1)="F",INDEX([1]Hitters!$AY:$AY,MATCH(I55,[1]Hitters!$C:$C,0)),INDEX([1]Hitters!$AX:$AX,MATCH(I55,[1]Hitters!$C:$C,0))))))*K55/600</f>
        <v>1.1976194373936844</v>
      </c>
      <c r="N55" s="44">
        <f t="shared" si="24"/>
        <v>0.62638968168467346</v>
      </c>
      <c r="U55" s="34"/>
    </row>
    <row r="56" spans="1:21" ht="9.75" customHeight="1" x14ac:dyDescent="0.2">
      <c r="A56" s="18" t="s">
        <v>2</v>
      </c>
      <c r="B56" s="18" t="s">
        <v>138</v>
      </c>
      <c r="C56" s="6">
        <f>INDEX([1]Hitters!$AF:$AF,MATCH(B56,[1]Hitters!$C:$C,0))</f>
        <v>0.27021908903748704</v>
      </c>
      <c r="D56" s="4">
        <f>(6120-SUM(D46:D55))/4</f>
        <v>417.11362962962949</v>
      </c>
      <c r="E56" s="4">
        <f t="shared" si="21"/>
        <v>16.775930208823453</v>
      </c>
      <c r="F56" s="19">
        <f>IF(A56="DH",-16,IF(A56="C",INDEX([1]Hitters!$AZ:$AZ,MATCH(B56,[1]Hitters!$C:$C,0)),IF(A56="1B",INDEX([1]Hitters!$AW:$AW,MATCH(B56,[1]Hitters!$C:$C,0)),IF(RIGHT(A56,1)="F",INDEX([1]Hitters!$AY:$AY,MATCH(B56,[1]Hitters!$C:$C,0)),INDEX([1]Hitters!$AX:$AX,MATCH(B56,[1]Hitters!$C:$C,0))))))*D56/600</f>
        <v>-9.1280307156348748</v>
      </c>
      <c r="G56" s="44">
        <f t="shared" si="23"/>
        <v>0.85194541804491219</v>
      </c>
      <c r="H56" s="16" t="s">
        <v>4</v>
      </c>
      <c r="I56" s="16" t="s">
        <v>900</v>
      </c>
      <c r="J56" s="6">
        <f>INDEX([1]Hitters!$AF:$AF,MATCH(I56,[1]Hitters!$C:$C,0))</f>
        <v>0.24085452504369362</v>
      </c>
      <c r="K56" s="4">
        <f>(6120-SUM(K46:K55))/4</f>
        <v>288.28646666666646</v>
      </c>
      <c r="L56" s="4">
        <f t="shared" si="22"/>
        <v>3.1292126721912736</v>
      </c>
      <c r="M56" s="19">
        <f>IF(H56="DH",-16,IF(H56="C",INDEX([1]Hitters!$AZ:$AZ,MATCH(I56,[1]Hitters!$C:$C,0)),IF(H56="1B",INDEX([1]Hitters!$AW:$AW,MATCH(I56,[1]Hitters!$C:$C,0)),IF(RIGHT(H56,1)="F",INDEX([1]Hitters!$AY:$AY,MATCH(I56,[1]Hitters!$C:$C,0)),INDEX([1]Hitters!$AX:$AX,MATCH(I56,[1]Hitters!$C:$C,0))))))*K56/600</f>
        <v>1.5148130669512636</v>
      </c>
      <c r="N56" s="44">
        <f t="shared" si="24"/>
        <v>0.50954423062353782</v>
      </c>
      <c r="U56" s="34"/>
    </row>
    <row r="57" spans="1:21" ht="9.75" customHeight="1" x14ac:dyDescent="0.2">
      <c r="A57" s="18" t="s">
        <v>4</v>
      </c>
      <c r="B57" s="18" t="s">
        <v>1112</v>
      </c>
      <c r="C57" s="6">
        <f>INDEX([1]Hitters!$AF:$AF,MATCH(B57,[1]Hitters!$C:$C,0))</f>
        <v>0.2441839686325217</v>
      </c>
      <c r="D57" s="4">
        <f>(6120-SUM(D46:D55))/4</f>
        <v>417.11362962962949</v>
      </c>
      <c r="E57" s="4">
        <f t="shared" si="21"/>
        <v>5.9163266388639357</v>
      </c>
      <c r="F57" s="19">
        <f>IF(A57="DH",-16,IF(A57="C",INDEX([1]Hitters!$AZ:$AZ,MATCH(B57,[1]Hitters!$C:$C,0)),IF(A57="1B",INDEX([1]Hitters!$AW:$AW,MATCH(B57,[1]Hitters!$C:$C,0)),IF(RIGHT(A57,1)="F",INDEX([1]Hitters!$AY:$AY,MATCH(B57,[1]Hitters!$C:$C,0)),INDEX([1]Hitters!$AX:$AX,MATCH(B57,[1]Hitters!$C:$C,0))))))*D57/600</f>
        <v>-0.57867895916903966</v>
      </c>
      <c r="G57" s="44">
        <f t="shared" si="23"/>
        <v>0.58951858596092543</v>
      </c>
      <c r="H57" s="16" t="s">
        <v>5</v>
      </c>
      <c r="I57" s="16" t="s">
        <v>698</v>
      </c>
      <c r="J57" s="6">
        <f>INDEX([1]Hitters!$AF:$AF,MATCH(I57,[1]Hitters!$C:$C,0))</f>
        <v>0.26989855481362895</v>
      </c>
      <c r="K57" s="4">
        <f>(6120-SUM(K46:K55))/4</f>
        <v>288.28646666666646</v>
      </c>
      <c r="L57" s="4">
        <f t="shared" si="22"/>
        <v>11.502213392327405</v>
      </c>
      <c r="M57" s="19">
        <f>IF(H57="DH",-16,IF(H57="C",INDEX([1]Hitters!$AZ:$AZ,MATCH(I57,[1]Hitters!$C:$C,0)),IF(H57="1B",INDEX([1]Hitters!$AW:$AW,MATCH(I57,[1]Hitters!$C:$C,0)),IF(RIGHT(H57,1)="F",INDEX([1]Hitters!$AY:$AY,MATCH(I57,[1]Hitters!$C:$C,0)),INDEX([1]Hitters!$AX:$AX,MATCH(I57,[1]Hitters!$C:$C,0))))))*K57/600</f>
        <v>-3.5396476522192097</v>
      </c>
      <c r="N57" s="44">
        <f t="shared" si="24"/>
        <v>0.87504435161793048</v>
      </c>
      <c r="U57" s="34"/>
    </row>
    <row r="58" spans="1:21" ht="9.75" customHeight="1" x14ac:dyDescent="0.2">
      <c r="A58" s="18" t="s">
        <v>6</v>
      </c>
      <c r="B58" s="18" t="s">
        <v>1055</v>
      </c>
      <c r="C58" s="6">
        <f>INDEX([1]Hitters!$AF:$AF,MATCH(B58,[1]Hitters!$C:$C,0))</f>
        <v>0.24661227964024368</v>
      </c>
      <c r="D58" s="4">
        <f>(6120-SUM(D46:D55))/4</f>
        <v>417.11362962962949</v>
      </c>
      <c r="E58" s="4">
        <f t="shared" si="21"/>
        <v>6.9292082571644329</v>
      </c>
      <c r="F58" s="19">
        <f>IF(A58="DH",-16,IF(A58="C",INDEX([1]Hitters!$AZ:$AZ,MATCH(B58,[1]Hitters!$C:$C,0)),IF(A58="1B",INDEX([1]Hitters!$AW:$AW,MATCH(B58,[1]Hitters!$C:$C,0)),IF(RIGHT(A58,1)="F",INDEX([1]Hitters!$AY:$AY,MATCH(B58,[1]Hitters!$C:$C,0)),INDEX([1]Hitters!$AX:$AX,MATCH(B58,[1]Hitters!$C:$C,0))))))*D58/600</f>
        <v>-5.6881058979005887</v>
      </c>
      <c r="G58" s="44">
        <f t="shared" si="23"/>
        <v>0.15056408928949505</v>
      </c>
      <c r="H58" s="16" t="s">
        <v>6</v>
      </c>
      <c r="I58" s="16" t="s">
        <v>1171</v>
      </c>
      <c r="J58" s="6">
        <f>INDEX([1]Hitters!$AF:$AF,MATCH(I58,[1]Hitters!$C:$C,0))</f>
        <v>0.25411739113637433</v>
      </c>
      <c r="K58" s="4">
        <f>(6120-SUM(K46:K55))/4</f>
        <v>288.28646666666646</v>
      </c>
      <c r="L58" s="4">
        <f t="shared" si="22"/>
        <v>6.9527174759233317</v>
      </c>
      <c r="M58" s="19">
        <f>IF(H58="DH",-16,IF(H58="C",INDEX([1]Hitters!$AZ:$AZ,MATCH(I58,[1]Hitters!$C:$C,0)),IF(H58="1B",INDEX([1]Hitters!$AW:$AW,MATCH(I58,[1]Hitters!$C:$C,0)),IF(RIGHT(H58,1)="F",INDEX([1]Hitters!$AY:$AY,MATCH(I58,[1]Hitters!$C:$C,0)),INDEX([1]Hitters!$AX:$AX,MATCH(I58,[1]Hitters!$C:$C,0))))))*K58/600</f>
        <v>-3.313004625473535</v>
      </c>
      <c r="N58" s="44">
        <f t="shared" si="24"/>
        <v>0.40659484837045723</v>
      </c>
      <c r="U58" s="34"/>
    </row>
    <row r="59" spans="1:21" ht="9.75" customHeight="1" x14ac:dyDescent="0.2">
      <c r="A59" s="18" t="s">
        <v>6</v>
      </c>
      <c r="B59" s="18" t="s">
        <v>997</v>
      </c>
      <c r="C59" s="6">
        <f>INDEX([1]Hitters!$AF:$AF,MATCH(B59,[1]Hitters!$C:$C,0))</f>
        <v>0.25462998949058113</v>
      </c>
      <c r="D59" s="4">
        <f>(6120-SUM(D46:D55))/4</f>
        <v>417.11362962962949</v>
      </c>
      <c r="E59" s="4">
        <f t="shared" si="21"/>
        <v>10.273504314155922</v>
      </c>
      <c r="F59" s="19">
        <f>IF(A59="DH",-16,IF(A59="C",INDEX([1]Hitters!$AZ:$AZ,MATCH(B59,[1]Hitters!$C:$C,0)),IF(A59="1B",INDEX([1]Hitters!$AW:$AW,MATCH(B59,[1]Hitters!$C:$C,0)),IF(RIGHT(A59,1)="F",INDEX([1]Hitters!$AY:$AY,MATCH(B59,[1]Hitters!$C:$C,0)),INDEX([1]Hitters!$AX:$AX,MATCH(B59,[1]Hitters!$C:$C,0))))))*D59/600</f>
        <v>-6.9107981391786737</v>
      </c>
      <c r="G59" s="44">
        <f t="shared" si="23"/>
        <v>0.38469794868396656</v>
      </c>
      <c r="H59" s="16" t="s">
        <v>6</v>
      </c>
      <c r="I59" s="16" t="s">
        <v>644</v>
      </c>
      <c r="J59" s="6">
        <f>INDEX([1]Hitters!$AF:$AF,MATCH(I59,[1]Hitters!$C:$C,0))</f>
        <v>0.23564448772709046</v>
      </c>
      <c r="K59" s="4">
        <f>(6120-SUM(K46:K55))/4</f>
        <v>288.28646666666646</v>
      </c>
      <c r="L59" s="4">
        <f t="shared" si="22"/>
        <v>1.627229422986268</v>
      </c>
      <c r="M59" s="19">
        <f>IF(H59="DH",-16,IF(H59="C",INDEX([1]Hitters!$AZ:$AZ,MATCH(I59,[1]Hitters!$C:$C,0)),IF(H59="1B",INDEX([1]Hitters!$AW:$AW,MATCH(I59,[1]Hitters!$C:$C,0)),IF(RIGHT(H59,1)="F",INDEX([1]Hitters!$AY:$AY,MATCH(I59,[1]Hitters!$C:$C,0)),INDEX([1]Hitters!$AX:$AX,MATCH(I59,[1]Hitters!$C:$C,0))))))*K59/600</f>
        <v>-0.93862898708462505</v>
      </c>
      <c r="N59" s="44">
        <f t="shared" si="24"/>
        <v>7.845485486513748E-2</v>
      </c>
      <c r="U59" s="34"/>
    </row>
  </sheetData>
  <customSheetViews>
    <customSheetView guid="{7A55F5B4-9814-4FF4-8DD1-F95BAE450F6C}" scale="74" showRuler="0">
      <pageMargins left="0.75" right="0.75" top="1" bottom="1" header="0.5" footer="0.5"/>
      <headerFooter alignWithMargins="0"/>
    </customSheetView>
  </customSheetViews>
  <phoneticPr fontId="6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U124"/>
  <sheetViews>
    <sheetView zoomScale="80" zoomScaleNormal="80" workbookViewId="0"/>
  </sheetViews>
  <sheetFormatPr defaultRowHeight="9.75" customHeight="1" x14ac:dyDescent="0.2"/>
  <cols>
    <col min="1" max="1" width="4.42578125" style="1" customWidth="1"/>
    <col min="2" max="2" width="17.7109375" style="1" customWidth="1"/>
    <col min="3" max="7" width="9.140625" style="2"/>
    <col min="8" max="8" width="4.7109375" style="1" customWidth="1"/>
    <col min="9" max="9" width="17.7109375" style="1" customWidth="1"/>
    <col min="10" max="14" width="9.140625" style="2"/>
    <col min="15" max="15" width="4.7109375" style="1" customWidth="1"/>
    <col min="16" max="16" width="17.7109375" style="1" customWidth="1"/>
    <col min="17" max="20" width="9.140625" style="1"/>
    <col min="21" max="21" width="9.140625" style="2"/>
    <col min="22" max="16384" width="9.140625" style="1"/>
  </cols>
  <sheetData>
    <row r="1" spans="1:21" ht="9.75" customHeight="1" x14ac:dyDescent="0.2">
      <c r="A1" s="10">
        <f>SUM(E2:F29)</f>
        <v>194.13427853873353</v>
      </c>
      <c r="B1" s="7" t="s">
        <v>23</v>
      </c>
      <c r="C1" s="3" t="s">
        <v>121</v>
      </c>
      <c r="D1" s="3" t="s">
        <v>8</v>
      </c>
      <c r="E1" s="3" t="s">
        <v>9</v>
      </c>
      <c r="F1" s="3" t="s">
        <v>10</v>
      </c>
      <c r="G1" s="3" t="s">
        <v>123</v>
      </c>
      <c r="H1" s="10">
        <f>SUM(L2:M29)</f>
        <v>304.00311237378543</v>
      </c>
      <c r="I1" s="3" t="s">
        <v>265</v>
      </c>
      <c r="J1" s="3" t="s">
        <v>121</v>
      </c>
      <c r="K1" s="3" t="s">
        <v>8</v>
      </c>
      <c r="L1" s="3" t="s">
        <v>9</v>
      </c>
      <c r="M1" s="3" t="s">
        <v>10</v>
      </c>
      <c r="N1" s="3" t="s">
        <v>123</v>
      </c>
      <c r="O1" s="10">
        <f>SUM(S2:T29)</f>
        <v>355.24273163828821</v>
      </c>
      <c r="P1" s="7" t="s">
        <v>12</v>
      </c>
      <c r="Q1" s="3" t="s">
        <v>121</v>
      </c>
      <c r="R1" s="3" t="s">
        <v>8</v>
      </c>
      <c r="S1" s="3" t="s">
        <v>9</v>
      </c>
      <c r="T1" s="3" t="s">
        <v>10</v>
      </c>
      <c r="U1" s="3" t="s">
        <v>123</v>
      </c>
    </row>
    <row r="2" spans="1:21" ht="9.75" customHeight="1" x14ac:dyDescent="0.2">
      <c r="A2" s="20" t="s">
        <v>0</v>
      </c>
      <c r="B2" s="20" t="s">
        <v>319</v>
      </c>
      <c r="C2" s="5">
        <f>INDEX([1]Pitchers!$AJ:$AJ,MATCH(B2,[1]Pitchers!$C:$C,0))*IF(INDEX([1]Pitchers!$Q:$Q,MATCH(B2,[1]Pitchers!$C:$C,0))="R",1/(0.83+(1-INDEX([1]Pitchers!$DD:$DD,MATCH(B2,[1]Pitchers!$C:$C,0)))/8),1)</f>
        <v>3.804430311477498</v>
      </c>
      <c r="D2" s="4">
        <f>(INDEX([1]Pitchers!$FJ:$FJ,MATCH(B2,[1]Pitchers!$C:$C,0)))</f>
        <v>169.10281133220079</v>
      </c>
      <c r="E2" s="4">
        <f t="shared" ref="E2:E7" si="0">IF(AND(C2&lt;5.15,(IF(C2&lt;5.65,(5.15*4.25/4-C2*4.25/4)*D2/9,-0.5*4.25/4*D2/9))&lt;0),0,(IF(C2&lt;5.65,(5.15*4.25/4-C2*4.25/4)*D2/9,-0.5*4.25/4*D2/9)))</f>
        <v>26.862315916203688</v>
      </c>
      <c r="F2" s="4">
        <f>IFERROR((INDEX([1]PitchHitProj!$K:$K,MATCH(B2,[1]PitchHitProj!$B:$B,0))-0.263)*0.32*D2,0)</f>
        <v>6.0556542947210981E-2</v>
      </c>
      <c r="G2" s="5">
        <f>((4.25+F2*MAX(6,D2/33)/D2)^(((4.25+F2*MAX(6,D2/33)/D2)+(4.25-(4-C2)*4.25/4*MAX(6,D2/33)/9))^0.285)/((4.25+F2*MAX(6,D2/33)/D2)^(((4.25+F2*MAX(6,D2/33)/D2)+(4.25-(4-C2)*4.25/4*MAX(6,D2/33)/9))^0.285)+(4.25-(4-C2)*4.25/4*MAX(6,D2/33)/9)^(((4.25+F2*MAX(6,D2/33)/D2)+(4.25-(4-C2)*4.25/4*MAX(6,D2/33)/9))^0.285))-0.5)*MIN(33,D2/6)+((5.15*4.25/4*MAX(6,D2/33)/9+4*4.25/4*(1-MAX(6,D2/33)/9))^(((5.15*4.25/4*MAX(6,D2/33)/9+4*4.25/4*(1-MAX(6,D2/33)/9))+4.25)^0.285)/((5.15*4.25/4*MAX(6,D2/33)/9+4*4.25/4*(1-MAX(6,D2/33)/9))^(((5.15*4.25/4*MAX(6,D2/33)/9+4*4.25/4*(1-MAX(6,D2/33)/9))+4.25)^0.285)+4.25^(((5.15*4.25/4*MAX(6,D2/33)/9+4*4.25/4*(1-MAX(6,D2/33)/9))+4.25)^0.285))-0.5)*MIN(33,D2/6)</f>
        <v>2.7467920119887239</v>
      </c>
      <c r="H2" s="82" t="s">
        <v>0</v>
      </c>
      <c r="I2" s="82" t="s">
        <v>705</v>
      </c>
      <c r="J2" s="5">
        <f>INDEX([1]Pitchers!$AJ:$AJ,MATCH(I2,[1]Pitchers!$C:$C,0))*IF(INDEX([1]Pitchers!$Q:$Q,MATCH(I2,[1]Pitchers!$C:$C,0))="R",1/(0.83+(1-INDEX([1]Pitchers!$DD:$DD,MATCH(I2,[1]Pitchers!$C:$C,0)))/8),1)</f>
        <v>2.6643720532028756</v>
      </c>
      <c r="K2" s="4">
        <f>(INDEX([1]Pitchers!$FJ:$FJ,MATCH(I2,[1]Pitchers!$C:$C,0)))</f>
        <v>180.01282527736575</v>
      </c>
      <c r="L2" s="4">
        <f t="shared" ref="L2:L7" si="1">IF(AND(J2&lt;5.15,(IF(J2&lt;5.65,(5.15*4.25/4-J2*4.25/4)*K2/9,-0.5*4.25/4*K2/9))&lt;0),0,(IF(J2&lt;5.65,(5.15*4.25/4-J2*4.25/4)*K2/9,-0.5*4.25/4*K2/9)))</f>
        <v>52.823357346892919</v>
      </c>
      <c r="M2" s="4">
        <f>IFERROR((INDEX([1]PitchHitProj!$K:$K,MATCH(I2,[1]PitchHitProj!$B:$B,0))-0.263)*0.32*K2,0)</f>
        <v>1.8955004121773533</v>
      </c>
      <c r="N2" s="5">
        <f>((4.25+M2*MAX(6,K2/33)/K2)^(((4.25+M2*MAX(6,K2/33)/K2)+(4.25-(4-J2)*4.25/4*MAX(6,K2/33)/9))^0.285)/((4.25+M2*MAX(6,K2/33)/K2)^(((4.25+M2*MAX(6,K2/33)/K2)+(4.25-(4-J2)*4.25/4*MAX(6,K2/33)/9))^0.285)+(4.25-(4-J2)*4.25/4*MAX(6,K2/33)/9)^(((4.25+M2*MAX(6,K2/33)/K2)+(4.25-(4-J2)*4.25/4*MAX(6,K2/33)/9))^0.285))-0.5)*MIN(33,K2/6)+((5.15*4.25/4*MAX(6,K2/33)/9+4*4.25/4*(1-MAX(6,K2/33)/9))^(((5.15*4.25/4*MAX(6,K2/33)/9+4*4.25/4*(1-MAX(6,K2/33)/9))+4.25)^0.285)/((5.15*4.25/4*MAX(6,K2/33)/9+4*4.25/4*(1-MAX(6,K2/33)/9))^(((5.15*4.25/4*MAX(6,K2/33)/9+4*4.25/4*(1-MAX(6,K2/33)/9))+4.25)^0.285)+4.25^(((5.15*4.25/4*MAX(6,K2/33)/9+4*4.25/4*(1-MAX(6,K2/33)/9))+4.25)^0.285))-0.5)*MIN(33,K2/6)</f>
        <v>5.9623748885596672</v>
      </c>
      <c r="O2" s="27" t="s">
        <v>0</v>
      </c>
      <c r="P2" s="27" t="s">
        <v>683</v>
      </c>
      <c r="Q2" s="5">
        <f>INDEX([1]Pitchers!$AJ:$AJ,MATCH(P2,[1]Pitchers!$C:$C,0))*IF(INDEX([1]Pitchers!$Q:$Q,MATCH(P2,[1]Pitchers!$C:$C,0))="R",1/(0.83+(1-INDEX([1]Pitchers!$DD:$DD,MATCH(P2,[1]Pitchers!$C:$C,0)))/8),1)</f>
        <v>3.0745456427761479</v>
      </c>
      <c r="R2" s="4">
        <f>(INDEX([1]Pitchers!$FJ:$FJ,MATCH(P2,[1]Pitchers!$C:$C,0)))</f>
        <v>187.18342641929573</v>
      </c>
      <c r="S2" s="4">
        <f t="shared" ref="S2:S7" si="2">IF(AND(Q2&lt;5.15,(IF(Q2&lt;5.65,(5.15*4.25/4-Q2*4.25/4)*R2/9,-0.5*4.25/4*R2/9))&lt;0),0,(IF(Q2&lt;5.65,(5.15*4.25/4-Q2*4.25/4)*R2/9,-0.5*4.25/4*R2/9)))</f>
        <v>45.863480453849313</v>
      </c>
      <c r="T2" s="4">
        <f>IFERROR((INDEX([1]PitchHitProj!$K:$K,MATCH(P2,[1]PitchHitProj!$B:$B,0))-0.263)*0.32*R2,0)</f>
        <v>2.2010326721883087</v>
      </c>
      <c r="U2" s="5">
        <f>((4.25+T2*MAX(6,R2/33)/R2)^(((4.25+T2*MAX(6,R2/33)/R2)+(4.25-(4-Q2)*4.25/4*MAX(6,R2/33)/9))^0.285)/((4.25+T2*MAX(6,R2/33)/R2)^(((4.25+T2*MAX(6,R2/33)/R2)+(4.25-(4-Q2)*4.25/4*MAX(6,R2/33)/9))^0.285)+(4.25-(4-Q2)*4.25/4*MAX(6,R2/33)/9)^(((4.25+T2*MAX(6,R2/33)/R2)+(4.25-(4-Q2)*4.25/4*MAX(6,R2/33)/9))^0.285))-0.5)*MIN(33,R2/6)+((5.15*4.25/4*MAX(6,R2/33)/9+4*4.25/4*(1-MAX(6,R2/33)/9))^(((5.15*4.25/4*MAX(6,R2/33)/9+4*4.25/4*(1-MAX(6,R2/33)/9))+4.25)^0.285)/((5.15*4.25/4*MAX(6,R2/33)/9+4*4.25/4*(1-MAX(6,R2/33)/9))^(((5.15*4.25/4*MAX(6,R2/33)/9+4*4.25/4*(1-MAX(6,R2/33)/9))+4.25)^0.285)+4.25^(((5.15*4.25/4*MAX(6,R2/33)/9+4*4.25/4*(1-MAX(6,R2/33)/9))+4.25)^0.285))-0.5)*MIN(33,R2/6)</f>
        <v>5.124120392666379</v>
      </c>
    </row>
    <row r="3" spans="1:21" ht="9.75" customHeight="1" x14ac:dyDescent="0.2">
      <c r="A3" s="20" t="s">
        <v>0</v>
      </c>
      <c r="B3" s="20" t="s">
        <v>688</v>
      </c>
      <c r="C3" s="5">
        <f>INDEX([1]Pitchers!$AJ:$AJ,MATCH(B3,[1]Pitchers!$C:$C,0))*IF(INDEX([1]Pitchers!$Q:$Q,MATCH(B3,[1]Pitchers!$C:$C,0))="R",1/(0.83+(1-INDEX([1]Pitchers!$DD:$DD,MATCH(B3,[1]Pitchers!$C:$C,0)))/8),1)</f>
        <v>4.5234974606702734</v>
      </c>
      <c r="D3" s="4">
        <f>(INDEX([1]Pitchers!$FJ:$FJ,MATCH(B3,[1]Pitchers!$C:$C,0)))</f>
        <v>124.50008788570265</v>
      </c>
      <c r="E3" s="4">
        <f t="shared" si="0"/>
        <v>9.2082886147349878</v>
      </c>
      <c r="F3" s="4">
        <f>IFERROR((INDEX([1]PitchHitProj!$K:$K,MATCH(B3,[1]PitchHitProj!$B:$B,0))-0.263)*0.32*D3,0)</f>
        <v>-0.49293855230424505</v>
      </c>
      <c r="G3" s="5">
        <f t="shared" ref="G3:G7" si="3">((4.25+F3*MAX(6,D3/33)/D3)^(((4.25+F3*MAX(6,D3/33)/D3)+(4.25-(4-C3)*4.25/4*MAX(6,D3/33)/9))^0.285)/((4.25+F3*MAX(6,D3/33)/D3)^(((4.25+F3*MAX(6,D3/33)/D3)+(4.25-(4-C3)*4.25/4*MAX(6,D3/33)/9))^0.285)+(4.25-(4-C3)*4.25/4*MAX(6,D3/33)/9)^(((4.25+F3*MAX(6,D3/33)/D3)+(4.25-(4-C3)*4.25/4*MAX(6,D3/33)/9))^0.285))-0.5)*MIN(33,D3/6)+((5.15*4.25/4*MAX(6,D3/33)/9+4*4.25/4*(1-MAX(6,D3/33)/9))^(((5.15*4.25/4*MAX(6,D3/33)/9+4*4.25/4*(1-MAX(6,D3/33)/9))+4.25)^0.285)/((5.15*4.25/4*MAX(6,D3/33)/9+4*4.25/4*(1-MAX(6,D3/33)/9))^(((5.15*4.25/4*MAX(6,D3/33)/9+4*4.25/4*(1-MAX(6,D3/33)/9))+4.25)^0.285)+4.25^(((5.15*4.25/4*MAX(6,D3/33)/9+4*4.25/4*(1-MAX(6,D3/33)/9))+4.25)^0.285))-0.5)*MIN(33,D3/6)</f>
        <v>0.84281620587857609</v>
      </c>
      <c r="H3" s="82" t="s">
        <v>0</v>
      </c>
      <c r="I3" s="82" t="s">
        <v>1008</v>
      </c>
      <c r="J3" s="5">
        <f>INDEX([1]Pitchers!$AJ:$AJ,MATCH(I3,[1]Pitchers!$C:$C,0))*IF(INDEX([1]Pitchers!$Q:$Q,MATCH(I3,[1]Pitchers!$C:$C,0))="R",1/(0.83+(1-INDEX([1]Pitchers!$DD:$DD,MATCH(I3,[1]Pitchers!$C:$C,0)))/8),1)</f>
        <v>4.4699102750505642</v>
      </c>
      <c r="K3" s="4">
        <f>(INDEX([1]Pitchers!$FJ:$FJ,MATCH(I3,[1]Pitchers!$C:$C,0)))</f>
        <v>148.17043176615744</v>
      </c>
      <c r="L3" s="4">
        <f t="shared" si="1"/>
        <v>11.896362494119787</v>
      </c>
      <c r="M3" s="4">
        <f>IFERROR((INDEX([1]PitchHitProj!$K:$K,MATCH(I3,[1]PitchHitProj!$B:$B,0))-0.263)*0.32*K3,0)</f>
        <v>-1.1585417503502466</v>
      </c>
      <c r="N3" s="5">
        <f t="shared" ref="N3:N7" si="4">((4.25+M3*MAX(6,K3/33)/K3)^(((4.25+M3*MAX(6,K3/33)/K3)+(4.25-(4-J3)*4.25/4*MAX(6,K3/33)/9))^0.285)/((4.25+M3*MAX(6,K3/33)/K3)^(((4.25+M3*MAX(6,K3/33)/K3)+(4.25-(4-J3)*4.25/4*MAX(6,K3/33)/9))^0.285)+(4.25-(4-J3)*4.25/4*MAX(6,K3/33)/9)^(((4.25+M3*MAX(6,K3/33)/K3)+(4.25-(4-J3)*4.25/4*MAX(6,K3/33)/9))^0.285))-0.5)*MIN(33,K3/6)+((5.15*4.25/4*MAX(6,K3/33)/9+4*4.25/4*(1-MAX(6,K3/33)/9))^(((5.15*4.25/4*MAX(6,K3/33)/9+4*4.25/4*(1-MAX(6,K3/33)/9))+4.25)^0.285)/((5.15*4.25/4*MAX(6,K3/33)/9+4*4.25/4*(1-MAX(6,K3/33)/9))^(((5.15*4.25/4*MAX(6,K3/33)/9+4*4.25/4*(1-MAX(6,K3/33)/9))+4.25)^0.285)+4.25^(((5.15*4.25/4*MAX(6,K3/33)/9+4*4.25/4*(1-MAX(6,K3/33)/9))+4.25)^0.285))-0.5)*MIN(33,K3/6)</f>
        <v>1.0364398779070836</v>
      </c>
      <c r="O3" s="27" t="s">
        <v>0</v>
      </c>
      <c r="P3" s="27" t="s">
        <v>782</v>
      </c>
      <c r="Q3" s="5">
        <f>INDEX([1]Pitchers!$AJ:$AJ,MATCH(P3,[1]Pitchers!$C:$C,0))*IF(INDEX([1]Pitchers!$Q:$Q,MATCH(P3,[1]Pitchers!$C:$C,0))="R",1/(0.83+(1-INDEX([1]Pitchers!$DD:$DD,MATCH(P3,[1]Pitchers!$C:$C,0)))/8),1)</f>
        <v>3.2876175096052616</v>
      </c>
      <c r="R3" s="4">
        <f>(INDEX([1]Pitchers!$FJ:$FJ,MATCH(P3,[1]Pitchers!$C:$C,0)))</f>
        <v>177.15602074200515</v>
      </c>
      <c r="S3" s="4">
        <f t="shared" si="2"/>
        <v>38.95033756017083</v>
      </c>
      <c r="T3" s="4">
        <f>IFERROR((INDEX([1]PitchHitProj!$K:$K,MATCH(P3,[1]PitchHitProj!$B:$B,0))-0.263)*0.32*R3,0)</f>
        <v>1.1731760111742371</v>
      </c>
      <c r="U3" s="5">
        <f t="shared" ref="U3:U7" si="5">((4.25+T3*MAX(6,R3/33)/R3)^(((4.25+T3*MAX(6,R3/33)/R3)+(4.25-(4-Q3)*4.25/4*MAX(6,R3/33)/9))^0.285)/((4.25+T3*MAX(6,R3/33)/R3)^(((4.25+T3*MAX(6,R3/33)/R3)+(4.25-(4-Q3)*4.25/4*MAX(6,R3/33)/9))^0.285)+(4.25-(4-Q3)*4.25/4*MAX(6,R3/33)/9)^(((4.25+T3*MAX(6,R3/33)/R3)+(4.25-(4-Q3)*4.25/4*MAX(6,R3/33)/9))^0.285))-0.5)*MIN(33,R3/6)+((5.15*4.25/4*MAX(6,R3/33)/9+4*4.25/4*(1-MAX(6,R3/33)/9))^(((5.15*4.25/4*MAX(6,R3/33)/9+4*4.25/4*(1-MAX(6,R3/33)/9))+4.25)^0.285)/((5.15*4.25/4*MAX(6,R3/33)/9+4*4.25/4*(1-MAX(6,R3/33)/9))^(((5.15*4.25/4*MAX(6,R3/33)/9+4*4.25/4*(1-MAX(6,R3/33)/9))+4.25)^0.285)+4.25^(((5.15*4.25/4*MAX(6,R3/33)/9+4*4.25/4*(1-MAX(6,R3/33)/9))+4.25)^0.285))-0.5)*MIN(33,R3/6)</f>
        <v>4.2277676558154305</v>
      </c>
    </row>
    <row r="4" spans="1:21" ht="9.75" customHeight="1" x14ac:dyDescent="0.2">
      <c r="A4" s="20" t="s">
        <v>0</v>
      </c>
      <c r="B4" s="20" t="s">
        <v>701</v>
      </c>
      <c r="C4" s="5">
        <f>INDEX([1]Pitchers!$AJ:$AJ,MATCH(B4,[1]Pitchers!$C:$C,0))*IF(INDEX([1]Pitchers!$Q:$Q,MATCH(B4,[1]Pitchers!$C:$C,0))="R",1/(0.83+(1-INDEX([1]Pitchers!$DD:$DD,MATCH(B4,[1]Pitchers!$C:$C,0)))/8),1)</f>
        <v>4.7946976855806476</v>
      </c>
      <c r="D4" s="4">
        <f>(INDEX([1]Pitchers!$FJ:$FJ,MATCH(B4,[1]Pitchers!$C:$C,0)))</f>
        <v>166.38530731708013</v>
      </c>
      <c r="E4" s="4">
        <f t="shared" si="0"/>
        <v>6.9791002859533116</v>
      </c>
      <c r="F4" s="4">
        <f>IFERROR((INDEX([1]PitchHitProj!$K:$K,MATCH(B4,[1]PitchHitProj!$B:$B,0))-0.263)*0.32*D4,0)</f>
        <v>-0.39788664030622134</v>
      </c>
      <c r="G4" s="5">
        <f t="shared" si="3"/>
        <v>0.62404992421464534</v>
      </c>
      <c r="H4" s="82" t="s">
        <v>0</v>
      </c>
      <c r="I4" s="82" t="s">
        <v>730</v>
      </c>
      <c r="J4" s="5">
        <f>INDEX([1]Pitchers!$AJ:$AJ,MATCH(I4,[1]Pitchers!$C:$C,0))*IF(INDEX([1]Pitchers!$Q:$Q,MATCH(I4,[1]Pitchers!$C:$C,0))="R",1/(0.83+(1-INDEX([1]Pitchers!$DD:$DD,MATCH(I4,[1]Pitchers!$C:$C,0)))/8),1)</f>
        <v>4.4332536960109543</v>
      </c>
      <c r="K4" s="4">
        <f>(INDEX([1]Pitchers!$FJ:$FJ,MATCH(I4,[1]Pitchers!$C:$C,0)))</f>
        <v>156.72455827853145</v>
      </c>
      <c r="L4" s="4">
        <f t="shared" si="1"/>
        <v>13.261386903734076</v>
      </c>
      <c r="M4" s="4">
        <f>IFERROR((INDEX([1]PitchHitProj!$K:$K,MATCH(I4,[1]PitchHitProj!$B:$B,0))-0.263)*0.32*K4,0)</f>
        <v>-0.5215924802764077</v>
      </c>
      <c r="N4" s="5">
        <f t="shared" si="4"/>
        <v>1.2418810329872292</v>
      </c>
      <c r="O4" s="27" t="s">
        <v>0</v>
      </c>
      <c r="P4" s="27" t="s">
        <v>715</v>
      </c>
      <c r="Q4" s="5">
        <f>INDEX([1]Pitchers!$AJ:$AJ,MATCH(P4,[1]Pitchers!$C:$C,0))*IF(INDEX([1]Pitchers!$Q:$Q,MATCH(P4,[1]Pitchers!$C:$C,0))="R",1/(0.83+(1-INDEX([1]Pitchers!$DD:$DD,MATCH(P4,[1]Pitchers!$C:$C,0)))/8),1)</f>
        <v>3.513343271941705</v>
      </c>
      <c r="R4" s="4">
        <f>(INDEX([1]Pitchers!$FJ:$FJ,MATCH(P4,[1]Pitchers!$C:$C,0)))</f>
        <v>162.26099495964749</v>
      </c>
      <c r="S4" s="4">
        <f t="shared" si="2"/>
        <v>31.351488435669335</v>
      </c>
      <c r="T4" s="4">
        <f>IFERROR((INDEX([1]PitchHitProj!$K:$K,MATCH(P4,[1]PitchHitProj!$B:$B,0))-0.263)*0.32*R4,0)</f>
        <v>1.3041335884201297</v>
      </c>
      <c r="U4" s="5">
        <f t="shared" si="5"/>
        <v>3.396945148788463</v>
      </c>
    </row>
    <row r="5" spans="1:21" ht="9.75" customHeight="1" x14ac:dyDescent="0.2">
      <c r="A5" s="20" t="s">
        <v>0</v>
      </c>
      <c r="B5" s="20" t="s">
        <v>803</v>
      </c>
      <c r="C5" s="5">
        <f>INDEX([1]Pitchers!$AJ:$AJ,MATCH(B5,[1]Pitchers!$C:$C,0))*IF(INDEX([1]Pitchers!$Q:$Q,MATCH(B5,[1]Pitchers!$C:$C,0))="R",1/(0.83+(1-INDEX([1]Pitchers!$DD:$DD,MATCH(B5,[1]Pitchers!$C:$C,0)))/8),1)</f>
        <v>4.9402779817655329</v>
      </c>
      <c r="D5" s="4">
        <f>(INDEX([1]Pitchers!$FJ:$FJ,MATCH(B5,[1]Pitchers!$C:$C,0)))</f>
        <v>138.75050936105404</v>
      </c>
      <c r="E5" s="4">
        <f t="shared" si="0"/>
        <v>3.4353029619613284</v>
      </c>
      <c r="F5" s="4">
        <f>IFERROR((INDEX([1]PitchHitProj!$K:$K,MATCH(B5,[1]PitchHitProj!$B:$B,0))-0.263)*0.32*D5,0)</f>
        <v>0</v>
      </c>
      <c r="G5" s="5">
        <f t="shared" si="3"/>
        <v>0.32486214712201389</v>
      </c>
      <c r="H5" s="82" t="s">
        <v>0</v>
      </c>
      <c r="I5" s="82" t="s">
        <v>197</v>
      </c>
      <c r="J5" s="5">
        <f>INDEX([1]Pitchers!$AJ:$AJ,MATCH(I5,[1]Pitchers!$C:$C,0))*IF(INDEX([1]Pitchers!$Q:$Q,MATCH(I5,[1]Pitchers!$C:$C,0))="R",1/(0.83+(1-INDEX([1]Pitchers!$DD:$DD,MATCH(I5,[1]Pitchers!$C:$C,0)))/8),1)</f>
        <v>4.4389265866391687</v>
      </c>
      <c r="K5" s="4">
        <f>(INDEX([1]Pitchers!$FJ:$FJ,MATCH(I5,[1]Pitchers!$C:$C,0)))</f>
        <v>133.61399631847223</v>
      </c>
      <c r="L5" s="4">
        <f t="shared" si="1"/>
        <v>11.216382829126948</v>
      </c>
      <c r="M5" s="4">
        <f>IFERROR((INDEX([1]PitchHitProj!$K:$K,MATCH(I5,[1]PitchHitProj!$B:$B,0))-0.263)*0.32*K5,0)</f>
        <v>-2.6329621154697523E-2</v>
      </c>
      <c r="N5" s="5">
        <f t="shared" si="4"/>
        <v>1.0947628797536519</v>
      </c>
      <c r="O5" s="27" t="s">
        <v>0</v>
      </c>
      <c r="P5" s="27" t="s">
        <v>983</v>
      </c>
      <c r="Q5" s="5">
        <f>INDEX([1]Pitchers!$AJ:$AJ,MATCH(P5,[1]Pitchers!$C:$C,0))*IF(INDEX([1]Pitchers!$Q:$Q,MATCH(P5,[1]Pitchers!$C:$C,0))="R",1/(0.83+(1-INDEX([1]Pitchers!$DD:$DD,MATCH(P5,[1]Pitchers!$C:$C,0)))/8),1)</f>
        <v>4.6509475772791813</v>
      </c>
      <c r="R5" s="4">
        <f>(INDEX([1]Pitchers!$FJ:$FJ,MATCH(P5,[1]Pitchers!$C:$C,0)))</f>
        <v>143.60330545102886</v>
      </c>
      <c r="S5" s="4">
        <f t="shared" si="2"/>
        <v>8.4605195655063508</v>
      </c>
      <c r="T5" s="4">
        <f>IFERROR((INDEX([1]PitchHitProj!$K:$K,MATCH(P5,[1]PitchHitProj!$B:$B,0))-0.263)*0.32*R5,0)</f>
        <v>-0.84195225603947743</v>
      </c>
      <c r="U5" s="5">
        <f t="shared" si="5"/>
        <v>0.72552785477077486</v>
      </c>
    </row>
    <row r="6" spans="1:21" ht="9.75" customHeight="1" x14ac:dyDescent="0.2">
      <c r="A6" s="20" t="s">
        <v>0</v>
      </c>
      <c r="B6" s="20" t="s">
        <v>1039</v>
      </c>
      <c r="C6" s="5">
        <f>INDEX([1]Pitchers!$AJ:$AJ,MATCH(B6,[1]Pitchers!$C:$C,0))*IF(INDEX([1]Pitchers!$Q:$Q,MATCH(B6,[1]Pitchers!$C:$C,0))="R",1/(0.83+(1-INDEX([1]Pitchers!$DD:$DD,MATCH(B6,[1]Pitchers!$C:$C,0)))/8),1)</f>
        <v>4.5124825866131308</v>
      </c>
      <c r="D6" s="4">
        <f>(INDEX([1]Pitchers!$FJ:$FJ,MATCH(B6,[1]Pitchers!$C:$C,0)))</f>
        <v>131.81418722036159</v>
      </c>
      <c r="E6" s="4">
        <f t="shared" si="0"/>
        <v>9.9206616294104002</v>
      </c>
      <c r="F6" s="4">
        <f>IFERROR((INDEX([1]PitchHitProj!$K:$K,MATCH(B6,[1]PitchHitProj!$B:$B,0))-0.263)*0.32*D6,0)</f>
        <v>-0.11624892538557928</v>
      </c>
      <c r="G6" s="5">
        <f t="shared" si="3"/>
        <v>0.95348740955489908</v>
      </c>
      <c r="H6" s="82" t="s">
        <v>0</v>
      </c>
      <c r="I6" s="82" t="s">
        <v>370</v>
      </c>
      <c r="J6" s="5">
        <f>INDEX([1]Pitchers!$AJ:$AJ,MATCH(I6,[1]Pitchers!$C:$C,0))*IF(INDEX([1]Pitchers!$Q:$Q,MATCH(I6,[1]Pitchers!$C:$C,0))="R",1/(0.83+(1-INDEX([1]Pitchers!$DD:$DD,MATCH(I6,[1]Pitchers!$C:$C,0)))/8),1)</f>
        <v>4.6186899238053414</v>
      </c>
      <c r="K6" s="4">
        <f>(INDEX([1]Pitchers!$FJ:$FJ,MATCH(I6,[1]Pitchers!$C:$C,0)))</f>
        <v>159.10984731579217</v>
      </c>
      <c r="L6" s="4">
        <f t="shared" si="1"/>
        <v>9.9800229632740383</v>
      </c>
      <c r="M6" s="4">
        <f>IFERROR((INDEX([1]PitchHitProj!$K:$K,MATCH(I6,[1]PitchHitProj!$B:$B,0))-0.263)*0.32*K6,0)</f>
        <v>-1.0932645458016912</v>
      </c>
      <c r="N6" s="5">
        <f t="shared" si="4"/>
        <v>0.84703415046119734</v>
      </c>
      <c r="O6" s="27" t="s">
        <v>0</v>
      </c>
      <c r="P6" s="27" t="s">
        <v>732</v>
      </c>
      <c r="Q6" s="5">
        <f>INDEX([1]Pitchers!$AJ:$AJ,MATCH(P6,[1]Pitchers!$C:$C,0))*IF(INDEX([1]Pitchers!$Q:$Q,MATCH(P6,[1]Pitchers!$C:$C,0))="R",1/(0.83+(1-INDEX([1]Pitchers!$DD:$DD,MATCH(P6,[1]Pitchers!$C:$C,0)))/8),1)</f>
        <v>5.2181146369343336</v>
      </c>
      <c r="R6" s="4">
        <f>(INDEX([1]Pitchers!$FJ:$FJ,MATCH(P6,[1]Pitchers!$C:$C,0)))</f>
        <v>138.61044768924887</v>
      </c>
      <c r="S6" s="4">
        <f t="shared" si="2"/>
        <v>-1.114609759959686</v>
      </c>
      <c r="T6" s="4">
        <f>IFERROR((INDEX([1]PitchHitProj!$K:$K,MATCH(P6,[1]PitchHitProj!$B:$B,0))-0.263)*0.32*R6,0)</f>
        <v>-0.37174777048425656</v>
      </c>
      <c r="U6" s="5">
        <f t="shared" si="5"/>
        <v>-0.142581805297191</v>
      </c>
    </row>
    <row r="7" spans="1:21" ht="9.75" customHeight="1" x14ac:dyDescent="0.2">
      <c r="A7" s="20" t="s">
        <v>0</v>
      </c>
      <c r="B7" s="20" t="s">
        <v>1049</v>
      </c>
      <c r="C7" s="5">
        <f>INDEX([1]Pitchers!$AJ:$AJ,MATCH(B7,[1]Pitchers!$C:$C,0))*IF(INDEX([1]Pitchers!$Q:$Q,MATCH(B7,[1]Pitchers!$C:$C,0))="R",1/(0.83+(1-INDEX([1]Pitchers!$DD:$DD,MATCH(B7,[1]Pitchers!$C:$C,0)))/8),1)</f>
        <v>4.9851981569850654</v>
      </c>
      <c r="D7" s="4">
        <f>MIN(972-SUM(D2:D6),(INDEX([1]Pitchers!$FJ:$FJ,MATCH(B7,[1]Pitchers!$C:$C,0))))</f>
        <v>125.22610679389994</v>
      </c>
      <c r="E7" s="4">
        <f t="shared" si="0"/>
        <v>2.4363707241995631</v>
      </c>
      <c r="F7" s="4">
        <f>IFERROR((INDEX([1]PitchHitProj!$K:$K,MATCH(B7,[1]PitchHitProj!$B:$B,0))-0.263)*0.32*D7,0)</f>
        <v>0</v>
      </c>
      <c r="G7" s="5">
        <f t="shared" si="3"/>
        <v>0.22968099333126979</v>
      </c>
      <c r="H7" s="82" t="s">
        <v>0</v>
      </c>
      <c r="I7" s="82" t="s">
        <v>1158</v>
      </c>
      <c r="J7" s="5">
        <f>INDEX([1]Pitchers!$AJ:$AJ,MATCH(I7,[1]Pitchers!$C:$C,0))*IF(INDEX([1]Pitchers!$Q:$Q,MATCH(I7,[1]Pitchers!$C:$C,0))="R",1/(0.83+(1-INDEX([1]Pitchers!$DD:$DD,MATCH(I7,[1]Pitchers!$C:$C,0)))/8),1)</f>
        <v>4.8090178887099615</v>
      </c>
      <c r="K7" s="4">
        <f>MIN(972-SUM(K2:K6),(INDEX([1]Pitchers!$FJ:$FJ,MATCH(I7,[1]Pitchers!$C:$C,0))))</f>
        <v>137.88086458155422</v>
      </c>
      <c r="L7" s="4">
        <f t="shared" si="1"/>
        <v>5.5503711201093342</v>
      </c>
      <c r="M7" s="4">
        <f>IFERROR((INDEX([1]PitchHitProj!$K:$K,MATCH(I7,[1]PitchHitProj!$B:$B,0))-0.263)*0.32*K7,0)</f>
        <v>-0.37466024966739048</v>
      </c>
      <c r="N7" s="5">
        <f t="shared" si="4"/>
        <v>0.48955482321585886</v>
      </c>
      <c r="O7" s="27" t="s">
        <v>0</v>
      </c>
      <c r="P7" s="27" t="s">
        <v>711</v>
      </c>
      <c r="Q7" s="5">
        <f>INDEX([1]Pitchers!$AJ:$AJ,MATCH(P7,[1]Pitchers!$C:$C,0))*IF(INDEX([1]Pitchers!$Q:$Q,MATCH(P7,[1]Pitchers!$C:$C,0))="R",1/(0.83+(1-INDEX([1]Pitchers!$DD:$DD,MATCH(P7,[1]Pitchers!$C:$C,0)))/8),1)</f>
        <v>5.0049376328581561</v>
      </c>
      <c r="R7" s="4">
        <f>MIN(972-SUM(R2:R6),(INDEX([1]Pitchers!$FJ:$FJ,MATCH(P7,[1]Pitchers!$C:$C,0))))</f>
        <v>123.42743361016944</v>
      </c>
      <c r="S7" s="4">
        <f t="shared" si="2"/>
        <v>2.1137464355936006</v>
      </c>
      <c r="T7" s="4">
        <f>IFERROR((INDEX([1]PitchHitProj!$K:$K,MATCH(P7,[1]PitchHitProj!$B:$B,0))-0.263)*0.32*R7,0)</f>
        <v>-0.12537221199298526</v>
      </c>
      <c r="U7" s="5">
        <f t="shared" si="5"/>
        <v>0.18567053599872829</v>
      </c>
    </row>
    <row r="8" spans="1:21" ht="9.75" customHeight="1" x14ac:dyDescent="0.2">
      <c r="A8" s="20" t="s">
        <v>0</v>
      </c>
      <c r="B8" s="20" t="s">
        <v>484</v>
      </c>
      <c r="C8" s="5">
        <f>INDEX([1]Pitchers!$AJ:$AJ,MATCH(B8,[1]Pitchers!$C:$C,0))*IF(INDEX([1]Pitchers!$Q:$Q,MATCH(B8,[1]Pitchers!$C:$C,0))="S",0.83+(1-INDEX([1]Pitchers!$DD:$DD,MATCH(B8,[1]Pitchers!$C:$C,0)))/8,1)</f>
        <v>3.6061443409418019</v>
      </c>
      <c r="D8" s="4">
        <f>IF(INDEX([1]Pitchers!$Q:$Q,MATCH(B8,[1]Pitchers!$C:$C,0))="S",56,INDEX([1]Pitchers!$FJ:$FJ,MATCH(B8,[1]Pitchers!$C:$C,0)))</f>
        <v>45.398213639309333</v>
      </c>
      <c r="E8" s="4">
        <f>IF(C8&gt;5,-0.5*4.25/4*D8/9,(4.2745*4.25/4-C8*4.25/4)*D8/9)*1.8</f>
        <v>6.4477075118551612</v>
      </c>
      <c r="G8" s="44">
        <f t="shared" ref="G8:G15" si="6">((4.25)^(((4.25)+(4.25-(4-C8)*4.25/4*1/9))^0.285)/((4.25)^(((4.25)+(4.25-(4-C8)*4.25/4*1/9))^0.285)+(4.25-(4-C8)*4.25/4*1/9)^(((4.25)+(4.25-(4-C8)*4.25/4*1/9))^0.285))-0.5)*D8+((4.2745*4.25/4*1/9+4*4.25/4*(1-1/9))^(((4.2745*4.25/4*1/9+4*4.25/4*(1-1/9))+4.25)^0.285)/((4.2745*4.25/4*1/9+4*4.25/4*(1-1/9))^(((4.2745*4.25/4*1/9+4*4.25/4*(1-1/9))+4.25)^0.285)+4.25^(((4.2745*4.25/4*1/9+4*4.25/4*(1-1/9))+4.25)^0.285))-0.5)*D8+((4.2745-MIN(4.2745,MAX(3.74,C8)))/0.5345*0.0009131+0.0104414*(3.74-MIN(3.74,C8)))*D8</f>
        <v>0.4931261198264546</v>
      </c>
      <c r="H8" s="82" t="s">
        <v>0</v>
      </c>
      <c r="I8" s="82" t="s">
        <v>355</v>
      </c>
      <c r="J8" s="5">
        <f>INDEX([1]Pitchers!$AJ:$AJ,MATCH(I8,[1]Pitchers!$C:$C,0))*IF(INDEX([1]Pitchers!$Q:$Q,MATCH(I8,[1]Pitchers!$C:$C,0))="S",0.83+(1-INDEX([1]Pitchers!$DD:$DD,MATCH(I8,[1]Pitchers!$C:$C,0)))/8,1)</f>
        <v>3.5962877610281501</v>
      </c>
      <c r="K8" s="4">
        <f>IF(INDEX([1]Pitchers!$Q:$Q,MATCH(I8,[1]Pitchers!$C:$C,0))="S",56,INDEX([1]Pitchers!$FJ:$FJ,MATCH(I8,[1]Pitchers!$C:$C,0)))</f>
        <v>55.105939857370373</v>
      </c>
      <c r="L8" s="4">
        <f>IF(J8&gt;5,-0.5*4.25/4*K8/9,(4.2745*4.25/4-J8*4.25/4)*K8/9)*1.8</f>
        <v>7.941873605904493</v>
      </c>
      <c r="N8" s="44">
        <f t="shared" ref="N8:N15" si="7">((4.25)^(((4.25)+(4.25-(4-J8)*4.25/4*1/9))^0.285)/((4.25)^(((4.25)+(4.25-(4-J8)*4.25/4*1/9))^0.285)+(4.25-(4-J8)*4.25/4*1/9)^(((4.25)+(4.25-(4-J8)*4.25/4*1/9))^0.285))-0.5)*K8+((4.2745*4.25/4*1/9+4*4.25/4*(1-1/9))^(((4.2745*4.25/4*1/9+4*4.25/4*(1-1/9))+4.25)^0.285)/((4.2745*4.25/4*1/9+4*4.25/4*(1-1/9))^(((4.2745*4.25/4*1/9+4*4.25/4*(1-1/9))+4.25)^0.285)+4.25^(((4.2745*4.25/4*1/9+4*4.25/4*(1-1/9))+4.25)^0.285))-0.5)*K8+((4.2745-MIN(4.2745,MAX(3.74,J8)))/0.5345*0.0009131+0.0104414*(3.74-MIN(3.74,J8)))*K8</f>
        <v>0.61124129372788305</v>
      </c>
      <c r="O8" s="27" t="s">
        <v>0</v>
      </c>
      <c r="P8" s="27" t="s">
        <v>607</v>
      </c>
      <c r="Q8" s="5">
        <f>INDEX([1]Pitchers!$AJ:$AJ,MATCH(P8,[1]Pitchers!$C:$C,0))*IF(INDEX([1]Pitchers!$Q:$Q,MATCH(P8,[1]Pitchers!$C:$C,0))="S",0.83+(1-INDEX([1]Pitchers!$DD:$DD,MATCH(P8,[1]Pitchers!$C:$C,0)))/8,1)</f>
        <v>2.9228759674193978</v>
      </c>
      <c r="R8" s="4">
        <f>IF(INDEX([1]Pitchers!$Q:$Q,MATCH(P8,[1]Pitchers!$C:$C,0))="S",56,INDEX([1]Pitchers!$FJ:$FJ,MATCH(P8,[1]Pitchers!$C:$C,0)))</f>
        <v>64.364221802222175</v>
      </c>
      <c r="S8" s="4">
        <f>IF(Q8&gt;5,-0.5*4.25/4*R8/9,(4.2745*4.25/4-Q8*4.25/4)*R8/9)*1.8</f>
        <v>18.486698668074265</v>
      </c>
      <c r="T8" s="2"/>
      <c r="U8" s="44">
        <f t="shared" ref="U8:U15" si="8">((4.25)^(((4.25)+(4.25-(4-Q8)*4.25/4*1/9))^0.285)/((4.25)^(((4.25)+(4.25-(4-Q8)*4.25/4*1/9))^0.285)+(4.25-(4-Q8)*4.25/4*1/9)^(((4.25)+(4.25-(4-Q8)*4.25/4*1/9))^0.285))-0.5)*R8+((4.2745*4.25/4*1/9+4*4.25/4*(1-1/9))^(((4.2745*4.25/4*1/9+4*4.25/4*(1-1/9))+4.25)^0.285)/((4.2745*4.25/4*1/9+4*4.25/4*(1-1/9))^(((4.2745*4.25/4*1/9+4*4.25/4*(1-1/9))+4.25)^0.285)+4.25^(((4.2745*4.25/4*1/9+4*4.25/4*(1-1/9))+4.25)^0.285))-0.5)*R8+((4.2745-MIN(4.2745,MAX(3.74,Q8)))/0.5345*0.0009131+0.0104414*(3.74-MIN(3.74,Q8)))*R8</f>
        <v>1.7285320364850894</v>
      </c>
    </row>
    <row r="9" spans="1:21" ht="9.75" customHeight="1" x14ac:dyDescent="0.2">
      <c r="A9" s="20" t="s">
        <v>0</v>
      </c>
      <c r="B9" s="20" t="s">
        <v>1084</v>
      </c>
      <c r="C9" s="5">
        <f>INDEX([1]Pitchers!$AJ:$AJ,MATCH(B9,[1]Pitchers!$C:$C,0))*IF(INDEX([1]Pitchers!$Q:$Q,MATCH(B9,[1]Pitchers!$C:$C,0))="S",0.83+(1-INDEX([1]Pitchers!$DD:$DD,MATCH(B9,[1]Pitchers!$C:$C,0)))/8,1)</f>
        <v>3.613684344735395</v>
      </c>
      <c r="D9" s="4">
        <f>IF(INDEX([1]Pitchers!$Q:$Q,MATCH(B9,[1]Pitchers!$C:$C,0))="S",56,INDEX([1]Pitchers!$FJ:$FJ,MATCH(B9,[1]Pitchers!$C:$C,0)))</f>
        <v>59.04266128133326</v>
      </c>
      <c r="E9" s="4">
        <f>IF(C9&gt;5,-0.5*4.25/4*D9/9,(4.2745*4.25/4-C9*4.25/4)*D9/9)*1.3</f>
        <v>5.9879205511146303</v>
      </c>
      <c r="G9" s="44">
        <f t="shared" si="6"/>
        <v>0.63095372033329511</v>
      </c>
      <c r="H9" s="82" t="s">
        <v>0</v>
      </c>
      <c r="I9" s="82" t="s">
        <v>1116</v>
      </c>
      <c r="J9" s="5">
        <f>INDEX([1]Pitchers!$AJ:$AJ,MATCH(I9,[1]Pitchers!$C:$C,0))*IF(INDEX([1]Pitchers!$Q:$Q,MATCH(I9,[1]Pitchers!$C:$C,0))="S",0.83+(1-INDEX([1]Pitchers!$DD:$DD,MATCH(I9,[1]Pitchers!$C:$C,0)))/8,1)</f>
        <v>3.8822521639841834</v>
      </c>
      <c r="K9" s="4">
        <f>IF(INDEX([1]Pitchers!$Q:$Q,MATCH(I9,[1]Pitchers!$C:$C,0))="S",56,INDEX([1]Pitchers!$FJ:$FJ,MATCH(I9,[1]Pitchers!$C:$C,0)))</f>
        <v>53.794951726962907</v>
      </c>
      <c r="L9" s="4">
        <f>IF(J9&gt;5,-0.5*4.25/4*K9/9,(4.2745*4.25/4-J9*4.25/4)*K9/9)*1.3</f>
        <v>3.2384102098391039</v>
      </c>
      <c r="N9" s="44">
        <f t="shared" si="7"/>
        <v>0.30529162350826639</v>
      </c>
      <c r="O9" s="27" t="s">
        <v>0</v>
      </c>
      <c r="P9" s="27" t="s">
        <v>253</v>
      </c>
      <c r="Q9" s="5">
        <f>INDEX([1]Pitchers!$AJ:$AJ,MATCH(P9,[1]Pitchers!$C:$C,0))*IF(INDEX([1]Pitchers!$Q:$Q,MATCH(P9,[1]Pitchers!$C:$C,0))="S",0.83+(1-INDEX([1]Pitchers!$DD:$DD,MATCH(P9,[1]Pitchers!$C:$C,0)))/8,1)</f>
        <v>3.7498764832706231</v>
      </c>
      <c r="R9" s="4">
        <f>IF(INDEX([1]Pitchers!$Q:$Q,MATCH(P9,[1]Pitchers!$C:$C,0))="S",56,INDEX([1]Pitchers!$FJ:$FJ,MATCH(P9,[1]Pitchers!$C:$C,0)))</f>
        <v>43.462658518844449</v>
      </c>
      <c r="S9" s="4">
        <f>IF(Q9&gt;5,-0.5*4.25/4*R9/9,(4.2745*4.25/4-Q9*4.25/4)*R9/9)*1.3</f>
        <v>3.4994019025296415</v>
      </c>
      <c r="T9" s="2"/>
      <c r="U9" s="44">
        <f t="shared" si="8"/>
        <v>0.33027877583884491</v>
      </c>
    </row>
    <row r="10" spans="1:21" ht="9.75" customHeight="1" x14ac:dyDescent="0.2">
      <c r="A10" s="20" t="s">
        <v>0</v>
      </c>
      <c r="B10" s="20" t="s">
        <v>364</v>
      </c>
      <c r="C10" s="5">
        <f>INDEX([1]Pitchers!$AJ:$AJ,MATCH(B10,[1]Pitchers!$C:$C,0))*IF(INDEX([1]Pitchers!$Q:$Q,MATCH(B10,[1]Pitchers!$C:$C,0))="S",0.83+(1-INDEX([1]Pitchers!$DD:$DD,MATCH(B10,[1]Pitchers!$C:$C,0)))/8,1)</f>
        <v>3.5859138206270669</v>
      </c>
      <c r="D10" s="4">
        <f>IF(INDEX([1]Pitchers!$Q:$Q,MATCH(B10,[1]Pitchers!$C:$C,0))="S",56,INDEX([1]Pitchers!$FJ:$FJ,MATCH(B10,[1]Pitchers!$C:$C,0)))</f>
        <v>56.813382239962962</v>
      </c>
      <c r="E10" s="4">
        <f>IF(C10&gt;5,-0.5*4.25/4*D10/9,(4.2745*4.25/4-C10*4.25/4)*D10/9)*1.1</f>
        <v>5.0802848161067482</v>
      </c>
      <c r="G10" s="44">
        <f t="shared" si="6"/>
        <v>0.643927510290903</v>
      </c>
      <c r="H10" s="82" t="s">
        <v>0</v>
      </c>
      <c r="I10" s="82" t="s">
        <v>281</v>
      </c>
      <c r="J10" s="5">
        <f>INDEX([1]Pitchers!$AJ:$AJ,MATCH(I10,[1]Pitchers!$C:$C,0))*IF(INDEX([1]Pitchers!$Q:$Q,MATCH(I10,[1]Pitchers!$C:$C,0))="S",0.83+(1-INDEX([1]Pitchers!$DD:$DD,MATCH(I10,[1]Pitchers!$C:$C,0)))/8,1)</f>
        <v>4.116836536102694</v>
      </c>
      <c r="K10" s="4">
        <f>IF(INDEX([1]Pitchers!$Q:$Q,MATCH(I10,[1]Pitchers!$C:$C,0))="S",56,INDEX([1]Pitchers!$FJ:$FJ,MATCH(I10,[1]Pitchers!$C:$C,0)))</f>
        <v>45.910005555555557</v>
      </c>
      <c r="L10" s="4">
        <f>IF(J10&gt;5,-0.5*4.25/4*K10/9,(4.2745*4.25/4-J10*4.25/4)*K10/9)*1.1</f>
        <v>0.93997764176531562</v>
      </c>
      <c r="N10" s="44">
        <f t="shared" si="7"/>
        <v>0.10450950813627774</v>
      </c>
      <c r="O10" s="27" t="s">
        <v>0</v>
      </c>
      <c r="P10" s="27" t="s">
        <v>249</v>
      </c>
      <c r="Q10" s="5">
        <f>INDEX([1]Pitchers!$AJ:$AJ,MATCH(P10,[1]Pitchers!$C:$C,0))*IF(INDEX([1]Pitchers!$Q:$Q,MATCH(P10,[1]Pitchers!$C:$C,0))="S",0.83+(1-INDEX([1]Pitchers!$DD:$DD,MATCH(P10,[1]Pitchers!$C:$C,0)))/8,1)</f>
        <v>3.4355744316039787</v>
      </c>
      <c r="R10" s="4">
        <f>IF(INDEX([1]Pitchers!$Q:$Q,MATCH(P10,[1]Pitchers!$C:$C,0))="S",56,INDEX([1]Pitchers!$FJ:$FJ,MATCH(P10,[1]Pitchers!$C:$C,0)))</f>
        <v>62.401196886518463</v>
      </c>
      <c r="S10" s="4">
        <f>IF(Q10&gt;5,-0.5*4.25/4*R10/9,(4.2745*4.25/4-Q10*4.25/4)*R10/9)*1.1</f>
        <v>6.7982239159423026</v>
      </c>
      <c r="T10" s="2"/>
      <c r="U10" s="44">
        <f t="shared" si="8"/>
        <v>0.92626784871660728</v>
      </c>
    </row>
    <row r="11" spans="1:21" ht="9.75" customHeight="1" x14ac:dyDescent="0.2">
      <c r="A11" s="20" t="s">
        <v>0</v>
      </c>
      <c r="B11" s="20" t="s">
        <v>1053</v>
      </c>
      <c r="C11" s="5">
        <f>INDEX([1]Pitchers!$AJ:$AJ,MATCH(B11,[1]Pitchers!$C:$C,0))*IF(INDEX([1]Pitchers!$Q:$Q,MATCH(B11,[1]Pitchers!$C:$C,0))="S",0.83+(1-INDEX([1]Pitchers!$DD:$DD,MATCH(B11,[1]Pitchers!$C:$C,0)))/8,1)</f>
        <v>4.3578864780088677</v>
      </c>
      <c r="D11" s="4">
        <f>IF(INDEX([1]Pitchers!$Q:$Q,MATCH(B11,[1]Pitchers!$C:$C,0))="S",56,INDEX([1]Pitchers!$FJ:$FJ,MATCH(B11,[1]Pitchers!$C:$C,0)))</f>
        <v>56.842073275814755</v>
      </c>
      <c r="E11" s="4">
        <f>IF(C11&gt;5,-0.5*4.25/4*D11/9,(4.2745*4.25/4-C11*4.25/4)*D11/9)*1</f>
        <v>-0.5595668401685201</v>
      </c>
      <c r="G11" s="44">
        <f t="shared" si="6"/>
        <v>-6.0193140127213052E-2</v>
      </c>
      <c r="H11" s="82" t="s">
        <v>0</v>
      </c>
      <c r="I11" s="82" t="s">
        <v>274</v>
      </c>
      <c r="J11" s="5">
        <f>INDEX([1]Pitchers!$AJ:$AJ,MATCH(I11,[1]Pitchers!$C:$C,0))*IF(INDEX([1]Pitchers!$Q:$Q,MATCH(I11,[1]Pitchers!$C:$C,0))="S",0.83+(1-INDEX([1]Pitchers!$DD:$DD,MATCH(I11,[1]Pitchers!$C:$C,0)))/8,1)</f>
        <v>3.1219243119235767</v>
      </c>
      <c r="K11" s="4">
        <f>IF(INDEX([1]Pitchers!$Q:$Q,MATCH(I11,[1]Pitchers!$C:$C,0))="S",56,INDEX([1]Pitchers!$FJ:$FJ,MATCH(I11,[1]Pitchers!$C:$C,0)))</f>
        <v>53.561137672496088</v>
      </c>
      <c r="L11" s="4">
        <f>IF(J11&gt;5,-0.5*4.25/4*K11/9,(4.2745*4.25/4-J11*4.25/4)*K11/9)*1</f>
        <v>7.2879549084691986</v>
      </c>
      <c r="N11" s="44">
        <f t="shared" si="7"/>
        <v>1.1882132782419708</v>
      </c>
      <c r="O11" s="27" t="s">
        <v>0</v>
      </c>
      <c r="P11" s="27" t="s">
        <v>626</v>
      </c>
      <c r="Q11" s="5">
        <f>INDEX([1]Pitchers!$AJ:$AJ,MATCH(P11,[1]Pitchers!$C:$C,0))*IF(INDEX([1]Pitchers!$Q:$Q,MATCH(P11,[1]Pitchers!$C:$C,0))="S",0.83+(1-INDEX([1]Pitchers!$DD:$DD,MATCH(P11,[1]Pitchers!$C:$C,0)))/8,1)</f>
        <v>4.0334200446820381</v>
      </c>
      <c r="R11" s="4">
        <f>IF(INDEX([1]Pitchers!$Q:$Q,MATCH(P11,[1]Pitchers!$C:$C,0))="S",56,INDEX([1]Pitchers!$FJ:$FJ,MATCH(P11,[1]Pitchers!$C:$C,0)))</f>
        <v>56</v>
      </c>
      <c r="S11" s="4">
        <f>IF(Q11&gt;5,-0.5*4.25/4*R11/9,(4.2745*4.25/4-Q11*4.25/4)*R11/9)*1</f>
        <v>1.5938063712687505</v>
      </c>
      <c r="T11" s="2"/>
      <c r="U11" s="44">
        <f t="shared" si="8"/>
        <v>0.19506767393032071</v>
      </c>
    </row>
    <row r="12" spans="1:21" ht="9.75" customHeight="1" x14ac:dyDescent="0.2">
      <c r="A12" s="20" t="s">
        <v>0</v>
      </c>
      <c r="B12" s="20" t="s">
        <v>1135</v>
      </c>
      <c r="C12" s="5">
        <f>INDEX([1]Pitchers!$AJ:$AJ,MATCH(B12,[1]Pitchers!$C:$C,0))*IF(INDEX([1]Pitchers!$Q:$Q,MATCH(B12,[1]Pitchers!$C:$C,0))="S",0.83+(1-INDEX([1]Pitchers!$DD:$DD,MATCH(B12,[1]Pitchers!$C:$C,0)))/8,1)</f>
        <v>4.371431909796673</v>
      </c>
      <c r="D12" s="4">
        <f>IF(INDEX([1]Pitchers!$Q:$Q,MATCH(B12,[1]Pitchers!$C:$C,0))="S",56,INDEX([1]Pitchers!$FJ:$FJ,MATCH(B12,[1]Pitchers!$C:$C,0)))</f>
        <v>46.476111060633336</v>
      </c>
      <c r="E12" s="4">
        <f>IF(C12&gt;5,-0.5*4.25/4*D12/9,(4.2745*4.25/4-C12*4.25/4)*D12/9)*0.9</f>
        <v>-0.47865818428437984</v>
      </c>
      <c r="G12" s="44">
        <f t="shared" si="6"/>
        <v>-5.7203027934358941E-2</v>
      </c>
      <c r="H12" s="82" t="s">
        <v>0</v>
      </c>
      <c r="I12" s="82" t="s">
        <v>1051</v>
      </c>
      <c r="J12" s="5">
        <f>INDEX([1]Pitchers!$AJ:$AJ,MATCH(I12,[1]Pitchers!$C:$C,0))*IF(INDEX([1]Pitchers!$Q:$Q,MATCH(I12,[1]Pitchers!$C:$C,0))="S",0.83+(1-INDEX([1]Pitchers!$DD:$DD,MATCH(I12,[1]Pitchers!$C:$C,0)))/8,1)</f>
        <v>3.6849717577022489</v>
      </c>
      <c r="K12" s="4">
        <f>IF(INDEX([1]Pitchers!$Q:$Q,MATCH(I12,[1]Pitchers!$C:$C,0))="S",56,INDEX([1]Pitchers!$FJ:$FJ,MATCH(I12,[1]Pitchers!$C:$C,0)))</f>
        <v>64.781629461370372</v>
      </c>
      <c r="L12" s="4">
        <f>IF(J12&gt;5,-0.5*4.25/4*K12/9,(4.2745*4.25/4-J12*4.25/4)*K12/9)*0.9</f>
        <v>4.0577512658892489</v>
      </c>
      <c r="N12" s="44">
        <f t="shared" si="7"/>
        <v>0.58463452672625216</v>
      </c>
      <c r="O12" s="27" t="s">
        <v>0</v>
      </c>
      <c r="P12" s="27" t="s">
        <v>1092</v>
      </c>
      <c r="Q12" s="5">
        <f>INDEX([1]Pitchers!$AJ:$AJ,MATCH(P12,[1]Pitchers!$C:$C,0))*IF(INDEX([1]Pitchers!$Q:$Q,MATCH(P12,[1]Pitchers!$C:$C,0))="S",0.83+(1-INDEX([1]Pitchers!$DD:$DD,MATCH(P12,[1]Pitchers!$C:$C,0)))/8,1)</f>
        <v>4.2686476288751232</v>
      </c>
      <c r="R12" s="4">
        <f>IF(INDEX([1]Pitchers!$Q:$Q,MATCH(P12,[1]Pitchers!$C:$C,0))="S",56,INDEX([1]Pitchers!$FJ:$FJ,MATCH(P12,[1]Pitchers!$C:$C,0)))</f>
        <v>41.896205555555554</v>
      </c>
      <c r="S12" s="4">
        <f>IF(Q12&gt;5,-0.5*4.25/4*R12/9,(4.2745*4.25/4-Q12*4.25/4)*R12/9)*0.9</f>
        <v>2.6051665261242161E-2</v>
      </c>
      <c r="T12" s="2"/>
      <c r="U12" s="44">
        <f t="shared" si="8"/>
        <v>3.5354339579968491E-3</v>
      </c>
    </row>
    <row r="13" spans="1:21" ht="9.75" customHeight="1" x14ac:dyDescent="0.2">
      <c r="A13" s="20" t="s">
        <v>0</v>
      </c>
      <c r="B13" s="20" t="s">
        <v>1174</v>
      </c>
      <c r="C13" s="5">
        <f>INDEX([1]Pitchers!$AJ:$AJ,MATCH(B13,[1]Pitchers!$C:$C,0))*IF(INDEX([1]Pitchers!$Q:$Q,MATCH(B13,[1]Pitchers!$C:$C,0))="S",0.83+(1-INDEX([1]Pitchers!$DD:$DD,MATCH(B13,[1]Pitchers!$C:$C,0)))/8,1)</f>
        <v>4.2109571087199607</v>
      </c>
      <c r="D13" s="4">
        <f>IF(INDEX([1]Pitchers!$Q:$Q,MATCH(B13,[1]Pitchers!$C:$C,0))="S",56,INDEX([1]Pitchers!$FJ:$FJ,MATCH(B13,[1]Pitchers!$C:$C,0)))</f>
        <v>53.814758483829586</v>
      </c>
      <c r="E13" s="4">
        <f>IF(C13&gt;5,-0.5*4.25/4*D13/9,(4.2745*4.25/4-C13*4.25/4)*D13/9)*0.8</f>
        <v>0.32295706060662288</v>
      </c>
      <c r="G13" s="44">
        <f t="shared" si="6"/>
        <v>4.9331642702211971E-2</v>
      </c>
      <c r="H13" s="82" t="s">
        <v>0</v>
      </c>
      <c r="I13" s="82" t="s">
        <v>1204</v>
      </c>
      <c r="J13" s="5">
        <f>INDEX([1]Pitchers!$AJ:$AJ,MATCH(I13,[1]Pitchers!$C:$C,0))*IF(INDEX([1]Pitchers!$Q:$Q,MATCH(I13,[1]Pitchers!$C:$C,0))="S",0.83+(1-INDEX([1]Pitchers!$DD:$DD,MATCH(I13,[1]Pitchers!$C:$C,0)))/8,1)</f>
        <v>4.0287682489733188</v>
      </c>
      <c r="K13" s="4">
        <f>IF(INDEX([1]Pitchers!$Q:$Q,MATCH(I13,[1]Pitchers!$C:$C,0))="S",56,INDEX([1]Pitchers!$FJ:$FJ,MATCH(I13,[1]Pitchers!$C:$C,0)))</f>
        <v>58.852933384836007</v>
      </c>
      <c r="L13" s="4">
        <f>IF(J13&gt;5,-0.5*4.25/4*K13/9,(4.2745*4.25/4-J13*4.25/4)*K13/9)*0.8</f>
        <v>1.3658588019617235</v>
      </c>
      <c r="N13" s="44">
        <f t="shared" si="7"/>
        <v>0.2089697053285125</v>
      </c>
      <c r="O13" s="27" t="s">
        <v>0</v>
      </c>
      <c r="P13" s="27" t="s">
        <v>1059</v>
      </c>
      <c r="Q13" s="5">
        <f>INDEX([1]Pitchers!$AJ:$AJ,MATCH(P13,[1]Pitchers!$C:$C,0))*IF(INDEX([1]Pitchers!$Q:$Q,MATCH(P13,[1]Pitchers!$C:$C,0))="S",0.83+(1-INDEX([1]Pitchers!$DD:$DD,MATCH(P13,[1]Pitchers!$C:$C,0)))/8,1)</f>
        <v>4.218627857129241</v>
      </c>
      <c r="R13" s="4">
        <f>IF(INDEX([1]Pitchers!$Q:$Q,MATCH(P13,[1]Pitchers!$C:$C,0))="S",56,INDEX([1]Pitchers!$FJ:$FJ,MATCH(P13,[1]Pitchers!$C:$C,0)))</f>
        <v>56</v>
      </c>
      <c r="S13" s="4">
        <f>IF(Q13&gt;5,-0.5*4.25/4*R13/9,(4.2745*4.25/4-Q13*4.25/4)*R13/9)*0.8</f>
        <v>0.2955015556275713</v>
      </c>
      <c r="T13" s="2"/>
      <c r="U13" s="44">
        <f t="shared" si="8"/>
        <v>4.5134765177640153E-2</v>
      </c>
    </row>
    <row r="14" spans="1:21" ht="9.75" customHeight="1" x14ac:dyDescent="0.2">
      <c r="A14" s="20" t="s">
        <v>0</v>
      </c>
      <c r="B14" s="20" t="s">
        <v>1048</v>
      </c>
      <c r="C14" s="5">
        <f>INDEX([1]Pitchers!$AJ:$AJ,MATCH(B14,[1]Pitchers!$C:$C,0))*IF(INDEX([1]Pitchers!$Q:$Q,MATCH(B14,[1]Pitchers!$C:$C,0))="S",0.83+(1-INDEX([1]Pitchers!$DD:$DD,MATCH(B14,[1]Pitchers!$C:$C,0)))/8,1)</f>
        <v>4.4514547396993205</v>
      </c>
      <c r="D14" s="4">
        <f>IF(INDEX([1]Pitchers!$Q:$Q,MATCH(B14,[1]Pitchers!$C:$C,0))="S",56,INDEX([1]Pitchers!$FJ:$FJ,MATCH(B14,[1]Pitchers!$C:$C,0)))</f>
        <v>48.752143561074064</v>
      </c>
      <c r="E14" s="4">
        <f>IF(C14&gt;5,-0.5*4.25/4*D14/9,(4.2745*4.25/4-C14*4.25/4)*D14/9)*0.6</f>
        <v>-0.61107370354905732</v>
      </c>
      <c r="G14" s="44">
        <f t="shared" si="6"/>
        <v>-0.10945348938528049</v>
      </c>
      <c r="H14" s="82" t="s">
        <v>0</v>
      </c>
      <c r="I14" s="82" t="s">
        <v>727</v>
      </c>
      <c r="J14" s="5">
        <f>INDEX([1]Pitchers!$AJ:$AJ,MATCH(I14,[1]Pitchers!$C:$C,0))*IF(INDEX([1]Pitchers!$Q:$Q,MATCH(I14,[1]Pitchers!$C:$C,0))="S",0.83+(1-INDEX([1]Pitchers!$DD:$DD,MATCH(I14,[1]Pitchers!$C:$C,0)))/8,1)</f>
        <v>4.0621284266125395</v>
      </c>
      <c r="K14" s="4">
        <f>IF(INDEX([1]Pitchers!$Q:$Q,MATCH(I14,[1]Pitchers!$C:$C,0))="S",56,INDEX([1]Pitchers!$FJ:$FJ,MATCH(I14,[1]Pitchers!$C:$C,0)))</f>
        <v>59.698591794333268</v>
      </c>
      <c r="L14" s="4">
        <f>IF(J14&gt;5,-0.5*4.25/4*K14/9,(4.2745*4.25/4-J14*4.25/4)*K14/9)*0.6</f>
        <v>0.89804510734346088</v>
      </c>
      <c r="N14" s="44">
        <f t="shared" si="7"/>
        <v>0.18314159130738308</v>
      </c>
      <c r="O14" s="27" t="s">
        <v>0</v>
      </c>
      <c r="P14" s="27" t="s">
        <v>783</v>
      </c>
      <c r="Q14" s="5">
        <f>INDEX([1]Pitchers!$AJ:$AJ,MATCH(P14,[1]Pitchers!$C:$C,0))*IF(INDEX([1]Pitchers!$Q:$Q,MATCH(P14,[1]Pitchers!$C:$C,0))="S",0.83+(1-INDEX([1]Pitchers!$DD:$DD,MATCH(P14,[1]Pitchers!$C:$C,0)))/8,1)</f>
        <v>4.1078465170520495</v>
      </c>
      <c r="R14" s="4">
        <f>IF(INDEX([1]Pitchers!$Q:$Q,MATCH(P14,[1]Pitchers!$C:$C,0))="S",56,INDEX([1]Pitchers!$FJ:$FJ,MATCH(P14,[1]Pitchers!$C:$C,0)))</f>
        <v>63.085987542148153</v>
      </c>
      <c r="S14" s="4">
        <f>IF(Q14&gt;5,-0.5*4.25/4*R14/9,(4.2745*4.25/4-Q14*4.25/4)*R14/9)*0.6</f>
        <v>0.74470621806195747</v>
      </c>
      <c r="T14" s="2"/>
      <c r="U14" s="44">
        <f t="shared" si="8"/>
        <v>0.15180954229878915</v>
      </c>
    </row>
    <row r="15" spans="1:21" ht="9.75" customHeight="1" x14ac:dyDescent="0.2">
      <c r="A15" s="20" t="s">
        <v>0</v>
      </c>
      <c r="B15" s="20" t="s">
        <v>1142</v>
      </c>
      <c r="C15" s="5">
        <f>INDEX([1]Pitchers!$AJ:$AJ,MATCH(B15,[1]Pitchers!$C:$C,0))*IF(INDEX([1]Pitchers!$Q:$Q,MATCH(B15,[1]Pitchers!$C:$C,0))="S",0.83+(1-INDEX([1]Pitchers!$DD:$DD,MATCH(B15,[1]Pitchers!$C:$C,0)))/8,1)</f>
        <v>4.4871402119427888</v>
      </c>
      <c r="D15" s="4">
        <f>MIN(1458-SUM(D2:D14),IF(INDEX([1]Pitchers!$Q:$Q,MATCH(B15,[1]Pitchers!$C:$C,0))="S",56,INDEX([1]Pitchers!$FJ:$FJ,MATCH(B15,[1]Pitchers!$C:$C,0))))</f>
        <v>49.21126939482555</v>
      </c>
      <c r="E15" s="4">
        <f>IF(C15&gt;5,-0.5*4.25/4*D15/9,(4.2745*4.25/4-C15*4.25/4)*D15/9)*0.5</f>
        <v>-0.61768406534555353</v>
      </c>
      <c r="G15" s="44">
        <f t="shared" si="6"/>
        <v>-0.13271743574478484</v>
      </c>
      <c r="H15" s="82" t="s">
        <v>0</v>
      </c>
      <c r="I15" s="82" t="s">
        <v>1120</v>
      </c>
      <c r="J15" s="5">
        <f>INDEX([1]Pitchers!$AJ:$AJ,MATCH(I15,[1]Pitchers!$C:$C,0))*IF(INDEX([1]Pitchers!$Q:$Q,MATCH(I15,[1]Pitchers!$C:$C,0))="S",0.83+(1-INDEX([1]Pitchers!$DD:$DD,MATCH(I15,[1]Pitchers!$C:$C,0)))/8,1)</f>
        <v>4.2091660175014329</v>
      </c>
      <c r="K15" s="4">
        <f>MIN(1458-SUM(K2:K14),IF(INDEX([1]Pitchers!$Q:$Q,MATCH(I15,[1]Pitchers!$C:$C,0))="S",56,INDEX([1]Pitchers!$FJ:$FJ,MATCH(I15,[1]Pitchers!$C:$C,0))))</f>
        <v>46.713851473592598</v>
      </c>
      <c r="L15" s="4">
        <f>IF(J15&gt;5,-0.5*4.25/4*K15/9,(4.2745*4.25/4-J15*4.25/4)*K15/9)*0.5</f>
        <v>0.18015289315443808</v>
      </c>
      <c r="N15" s="44">
        <f t="shared" si="7"/>
        <v>4.4030019365366137E-2</v>
      </c>
      <c r="O15" s="27" t="s">
        <v>0</v>
      </c>
      <c r="P15" s="27" t="s">
        <v>1130</v>
      </c>
      <c r="Q15" s="5">
        <f>INDEX([1]Pitchers!$AJ:$AJ,MATCH(P15,[1]Pitchers!$C:$C,0))*IF(INDEX([1]Pitchers!$Q:$Q,MATCH(P15,[1]Pitchers!$C:$C,0))="S",0.83+(1-INDEX([1]Pitchers!$DD:$DD,MATCH(P15,[1]Pitchers!$C:$C,0)))/8,1)</f>
        <v>4.0996515699881995</v>
      </c>
      <c r="R15" s="4">
        <f>MIN(1458-SUM(R2:R14),IF(INDEX([1]Pitchers!$Q:$Q,MATCH(P15,[1]Pitchers!$C:$C,0))="S",56,INDEX([1]Pitchers!$FJ:$FJ,MATCH(P15,[1]Pitchers!$C:$C,0))))</f>
        <v>61.45948131322222</v>
      </c>
      <c r="S15" s="4">
        <f>IF(Q15&gt;5,-0.5*4.25/4*R15/9,(4.2745*4.25/4-Q15*4.25/4)*R15/9)*0.5</f>
        <v>0.63431803780646034</v>
      </c>
      <c r="T15" s="2"/>
      <c r="U15" s="44">
        <f t="shared" si="8"/>
        <v>0.15517927901993084</v>
      </c>
    </row>
    <row r="16" spans="1:21" ht="9.75" customHeight="1" x14ac:dyDescent="0.2">
      <c r="A16" s="20" t="s">
        <v>1</v>
      </c>
      <c r="B16" s="20" t="s">
        <v>955</v>
      </c>
      <c r="C16" s="6">
        <f>INDEX([1]Hitters!$AF:$AF,MATCH(B16,[1]Hitters!$C:$C,0))</f>
        <v>0.24267972703782981</v>
      </c>
      <c r="D16" s="4">
        <f>INDEX([1]Hitters!$ER:$ER,MATCH(B16,[1]Hitters!$C:$C,0))</f>
        <v>353.77546666666672</v>
      </c>
      <c r="E16" s="4">
        <f t="shared" ref="E16:E26" si="9">(C16-0.23)*D16</f>
        <v>4.4857763500141878</v>
      </c>
      <c r="F16" s="4">
        <f>IF(A16="DH",-16,IF(A16="C",INDEX([1]Hitters!$AZ:$AZ,MATCH(B16,[1]Hitters!$C:$C,0)),IF(A16="1B",INDEX([1]Hitters!$AW:$AW,MATCH(B16,[1]Hitters!$C:$C,0)),IF(RIGHT(A16,1)="F",INDEX([1]Hitters!$AY:$AY,MATCH(B16,[1]Hitters!$C:$C,0)),INDEX([1]Hitters!$AX:$AX,MATCH(B16,[1]Hitters!$C:$C,0))))))*D16/600</f>
        <v>9.2753274840395115</v>
      </c>
      <c r="G16" s="44">
        <f>(((4.25+(C16-0.263)*4.2)^(((4.25+(C16-0.263)*4.2)+(4.25-F16*4.2/D16))^0.285))/((4.25+(C16-0.263)*4.2)^(((4.25+(C16-0.263)*4.2)+(4.25-F16*4.2/D16))^0.285)+(4.25-F16*4.2/D16)^(((4.25+(C16-0.263)*4.2)+(4.25-F16*4.2/D16))^0.285))-0.5)*D16/4.2-(((4.25+(0.23-0.263)*4.2)^(((4.25+(0.23-0.263)*4.2)+4.25)^0.285))/((4.25+(0.23-0.263)*4.2)^(((4.25+(0.23-0.263)*4.2)+4.25)^0.285)+4.25^(((4.25+(0.23-0.263)*4.2)+4.25)^0.285))-0.5)*D16/4.2</f>
        <v>1.508119886966703</v>
      </c>
      <c r="H16" s="82" t="s">
        <v>1</v>
      </c>
      <c r="I16" s="82" t="s">
        <v>678</v>
      </c>
      <c r="J16" s="6">
        <f>INDEX([1]Hitters!$AF:$AF,MATCH(I16,[1]Hitters!$C:$C,0))</f>
        <v>0.24763471843404428</v>
      </c>
      <c r="K16" s="4">
        <f>INDEX([1]Hitters!$ER:$ER,MATCH(I16,[1]Hitters!$C:$C,0))</f>
        <v>492.3961481481482</v>
      </c>
      <c r="L16" s="4">
        <f t="shared" ref="L16:L29" si="10">(J16-0.23)*K16</f>
        <v>8.6832674306005408</v>
      </c>
      <c r="M16" s="4">
        <f>IF(H16="DH",-16,IF(H16="C",INDEX([1]Hitters!$AZ:$AZ,MATCH(I16,[1]Hitters!$C:$C,0)),IF(H16="1B",INDEX([1]Hitters!$AW:$AW,MATCH(I16,[1]Hitters!$C:$C,0)),IF(RIGHT(H16,1)="F",INDEX([1]Hitters!$AY:$AY,MATCH(I16,[1]Hitters!$C:$C,0)),INDEX([1]Hitters!$AX:$AX,MATCH(I16,[1]Hitters!$C:$C,0))))))*K16/600</f>
        <v>-0.84113695970436586</v>
      </c>
      <c r="N16" s="44">
        <f>(((4.25+(J16-0.263)*4.2)^(((4.25+(J16-0.263)*4.2)+(4.25-M16*4.2/K16))^0.285))/((4.25+(J16-0.263)*4.2)^(((4.25+(J16-0.263)*4.2)+(4.25-M16*4.2/K16))^0.285)+(4.25-M16*4.2/K16)^(((4.25+(J16-0.263)*4.2)+(4.25-M16*4.2/K16))^0.285))-0.5)*K16/4.2-(((4.25+(0.23-0.263)*4.2)^(((4.25+(0.23-0.263)*4.2)+4.25)^0.285))/((4.25+(0.23-0.263)*4.2)^(((4.25+(0.23-0.263)*4.2)+4.25)^0.285)+4.25^(((4.25+(0.23-0.263)*4.2)+4.25)^0.285))-0.5)*K16/4.2</f>
        <v>0.86497581614404961</v>
      </c>
      <c r="O16" s="27" t="s">
        <v>1</v>
      </c>
      <c r="P16" s="27" t="s">
        <v>336</v>
      </c>
      <c r="Q16" s="6">
        <f>INDEX([1]Hitters!$AF:$AF,MATCH(P16,[1]Hitters!$C:$C,0))</f>
        <v>0.25428103538970365</v>
      </c>
      <c r="R16" s="4">
        <f>INDEX([1]Hitters!$ER:$ER,MATCH(P16,[1]Hitters!$C:$C,0))</f>
        <v>352.24960000000004</v>
      </c>
      <c r="S16" s="4">
        <f t="shared" ref="S16:S25" si="11">(Q16-0.23)*R16</f>
        <v>8.552985003608951</v>
      </c>
      <c r="T16" s="4">
        <f>IF(O16="DH",-16,IF(O16="C",INDEX([1]Hitters!$AZ:$AZ,MATCH(P16,[1]Hitters!$C:$C,0)),IF(O16="1B",INDEX([1]Hitters!$AW:$AW,MATCH(P16,[1]Hitters!$C:$C,0)),IF(RIGHT(O16,1)="F",INDEX([1]Hitters!$AY:$AY,MATCH(P16,[1]Hitters!$C:$C,0)),INDEX([1]Hitters!$AX:$AX,MATCH(P16,[1]Hitters!$C:$C,0))))))*R16/600</f>
        <v>10.213969626450135</v>
      </c>
      <c r="U16" s="44">
        <f>(((4.25+(Q16-0.263)*4.2)^(((4.25+(Q16-0.263)*4.2)+(4.25-T16*4.2/R16))^0.285))/((4.25+(Q16-0.263)*4.2)^(((4.25+(Q16-0.263)*4.2)+(4.25-T16*4.2/R16))^0.285)+(4.25-T16*4.2/R16)^(((4.25+(Q16-0.263)*4.2)+(4.25-T16*4.2/R16))^0.285))-0.5)*R16/4.2-(((4.25+(0.23-0.263)*4.2)^(((4.25+(0.23-0.263)*4.2)+4.25)^0.285))/((4.25+(0.23-0.263)*4.2)^(((4.25+(0.23-0.263)*4.2)+4.25)^0.285)+4.25^(((4.25+(0.23-0.263)*4.2)+4.25)^0.285))-0.5)*R16/4.2</f>
        <v>2.0565687735195075</v>
      </c>
    </row>
    <row r="17" spans="1:21" ht="9.75" customHeight="1" x14ac:dyDescent="0.2">
      <c r="A17" s="20" t="s">
        <v>2</v>
      </c>
      <c r="B17" s="20" t="s">
        <v>220</v>
      </c>
      <c r="C17" s="6">
        <f>INDEX([1]Hitters!$AF:$AF,MATCH(B17,[1]Hitters!$C:$C,0))</f>
        <v>0.30539573224572869</v>
      </c>
      <c r="D17" s="4">
        <f>INDEX([1]Hitters!$ER:$ER,MATCH(B17,[1]Hitters!$C:$C,0))</f>
        <v>589.05896296296305</v>
      </c>
      <c r="E17" s="4">
        <f t="shared" si="9"/>
        <v>44.412531848502169</v>
      </c>
      <c r="F17" s="4">
        <f>IF(A17="DH",-16,IF(A17="C",INDEX([1]Hitters!$AZ:$AZ,MATCH(B17,[1]Hitters!$C:$C,0)),IF(A17="1B",INDEX([1]Hitters!$AW:$AW,MATCH(B17,[1]Hitters!$C:$C,0)),IF(RIGHT(A17,1)="F",INDEX([1]Hitters!$AY:$AY,MATCH(B17,[1]Hitters!$C:$C,0)),INDEX([1]Hitters!$AX:$AX,MATCH(B17,[1]Hitters!$C:$C,0))))))*D17/600</f>
        <v>-8.6696303097298681</v>
      </c>
      <c r="G17" s="44">
        <f t="shared" ref="G17:G26" si="12">(((4.25+(C17-0.263)*4.2)^(((4.25+(C17-0.263)*4.2)+(4.25-F17*4.2/D17))^0.285))/((4.25+(C17-0.263)*4.2)^(((4.25+(C17-0.263)*4.2)+(4.25-F17*4.2/D17))^0.285)+(4.25-F17*4.2/D17)^(((4.25+(C17-0.263)*4.2)+(4.25-F17*4.2/D17))^0.285))-0.5)*D17/4.2-(((4.25+(0.23-0.263)*4.2)^(((4.25+(0.23-0.263)*4.2)+4.25)^0.285))/((4.25+(0.23-0.263)*4.2)^(((4.25+(0.23-0.263)*4.2)+4.25)^0.285)+4.25^(((4.25+(0.23-0.263)*4.2)+4.25)^0.285))-0.5)*D17/4.2</f>
        <v>3.8586377232774636</v>
      </c>
      <c r="H17" s="82" t="s">
        <v>2</v>
      </c>
      <c r="I17" s="82" t="s">
        <v>645</v>
      </c>
      <c r="J17" s="6">
        <f>INDEX([1]Hitters!$AF:$AF,MATCH(I17,[1]Hitters!$C:$C,0))</f>
        <v>0.26864496191674286</v>
      </c>
      <c r="K17" s="4">
        <f>INDEX([1]Hitters!$ER:$ER,MATCH(I17,[1]Hitters!$C:$C,0))</f>
        <v>458.52880000000005</v>
      </c>
      <c r="L17" s="4">
        <f t="shared" si="10"/>
        <v>17.719828013729803</v>
      </c>
      <c r="M17" s="4">
        <f>IF(H17="DH",-16,IF(H17="C",INDEX([1]Hitters!$AZ:$AZ,MATCH(I17,[1]Hitters!$C:$C,0)),IF(H17="1B",INDEX([1]Hitters!$AW:$AW,MATCH(I17,[1]Hitters!$C:$C,0)),IF(RIGHT(H17,1)="F",INDEX([1]Hitters!$AY:$AY,MATCH(I17,[1]Hitters!$C:$C,0)),INDEX([1]Hitters!$AX:$AX,MATCH(I17,[1]Hitters!$C:$C,0))))))*K17/600</f>
        <v>-11.185295148133676</v>
      </c>
      <c r="N17" s="44">
        <f t="shared" ref="N17:N29" si="13">(((4.25+(J17-0.263)*4.2)^(((4.25+(J17-0.263)*4.2)+(4.25-M17*4.2/K17))^0.285))/((4.25+(J17-0.263)*4.2)^(((4.25+(J17-0.263)*4.2)+(4.25-M17*4.2/K17))^0.285)+(4.25-M17*4.2/K17)^(((4.25+(J17-0.263)*4.2)+(4.25-M17*4.2/K17))^0.285))-0.5)*K17/4.2-(((4.25+(0.23-0.263)*4.2)^(((4.25+(0.23-0.263)*4.2)+4.25)^0.285))/((4.25+(0.23-0.263)*4.2)^(((4.25+(0.23-0.263)*4.2)+4.25)^0.285)+4.25^(((4.25+(0.23-0.263)*4.2)+4.25)^0.285))-0.5)*K17/4.2</f>
        <v>0.7362002819645469</v>
      </c>
      <c r="O17" s="27" t="s">
        <v>2</v>
      </c>
      <c r="P17" s="27" t="s">
        <v>485</v>
      </c>
      <c r="Q17" s="6">
        <f>INDEX([1]Hitters!$AF:$AF,MATCH(P17,[1]Hitters!$C:$C,0))</f>
        <v>0.29045901812466757</v>
      </c>
      <c r="R17" s="4">
        <f>INDEX([1]Hitters!$ER:$ER,MATCH(P17,[1]Hitters!$C:$C,0))</f>
        <v>493.55920000000003</v>
      </c>
      <c r="S17" s="4">
        <f t="shared" si="11"/>
        <v>29.84010461839642</v>
      </c>
      <c r="T17" s="4">
        <f>IF(O17="DH",-16,IF(O17="C",INDEX([1]Hitters!$AZ:$AZ,MATCH(P17,[1]Hitters!$C:$C,0)),IF(O17="1B",INDEX([1]Hitters!$AW:$AW,MATCH(P17,[1]Hitters!$C:$C,0)),IF(RIGHT(O17,1)="F",INDEX([1]Hitters!$AY:$AY,MATCH(P17,[1]Hitters!$C:$C,0)),INDEX([1]Hitters!$AX:$AX,MATCH(P17,[1]Hitters!$C:$C,0))))))*R17/600</f>
        <v>-7.2004862679852097</v>
      </c>
      <c r="U17" s="44">
        <f t="shared" ref="U17:U25" si="14">(((4.25+(Q17-0.263)*4.2)^(((4.25+(Q17-0.263)*4.2)+(4.25-T17*4.2/R17))^0.285))/((4.25+(Q17-0.263)*4.2)^(((4.25+(Q17-0.263)*4.2)+(4.25-T17*4.2/R17))^0.285)+(4.25-T17*4.2/R17)^(((4.25+(Q17-0.263)*4.2)+(4.25-T17*4.2/R17))^0.285))-0.5)*R17/4.2-(((4.25+(0.23-0.263)*4.2)^(((4.25+(0.23-0.263)*4.2)+4.25)^0.285))/((4.25+(0.23-0.263)*4.2)^(((4.25+(0.23-0.263)*4.2)+4.25)^0.285)+4.25^(((4.25+(0.23-0.263)*4.2)+4.25)^0.285))-0.5)*R17/4.2</f>
        <v>2.4611867758844608</v>
      </c>
    </row>
    <row r="18" spans="1:21" ht="9.75" customHeight="1" x14ac:dyDescent="0.2">
      <c r="A18" s="20" t="s">
        <v>3</v>
      </c>
      <c r="B18" s="20" t="s">
        <v>677</v>
      </c>
      <c r="C18" s="6">
        <f>INDEX([1]Hitters!$AF:$AF,MATCH(B18,[1]Hitters!$C:$C,0))</f>
        <v>0.24314133968754001</v>
      </c>
      <c r="D18" s="4">
        <f>INDEX([1]Hitters!$ER:$ER,MATCH(B18,[1]Hitters!$C:$C,0))</f>
        <v>515.06874074074074</v>
      </c>
      <c r="E18" s="4">
        <f t="shared" si="9"/>
        <v>6.7686932845075463</v>
      </c>
      <c r="F18" s="4">
        <f>IF(A18="DH",-16,IF(A18="C",INDEX([1]Hitters!$AZ:$AZ,MATCH(B18,[1]Hitters!$C:$C,0)),IF(A18="1B",INDEX([1]Hitters!$AW:$AW,MATCH(B18,[1]Hitters!$C:$C,0)),IF(RIGHT(A18,1)="F",INDEX([1]Hitters!$AY:$AY,MATCH(B18,[1]Hitters!$C:$C,0)),INDEX([1]Hitters!$AX:$AX,MATCH(B18,[1]Hitters!$C:$C,0))))))*D18/600</f>
        <v>1.4321510975356919</v>
      </c>
      <c r="G18" s="44">
        <f t="shared" si="12"/>
        <v>0.90147678398060127</v>
      </c>
      <c r="H18" s="82" t="s">
        <v>3</v>
      </c>
      <c r="I18" s="82" t="s">
        <v>507</v>
      </c>
      <c r="J18" s="6">
        <f>INDEX([1]Hitters!$AF:$AF,MATCH(I18,[1]Hitters!$C:$C,0))</f>
        <v>0.25962489857524285</v>
      </c>
      <c r="K18" s="4">
        <f>INDEX([1]Hitters!$ER:$ER,MATCH(I18,[1]Hitters!$C:$C,0))</f>
        <v>551.71199999999999</v>
      </c>
      <c r="L18" s="4">
        <f t="shared" si="10"/>
        <v>16.344412042744377</v>
      </c>
      <c r="M18" s="4">
        <f>IF(H18="DH",-16,IF(H18="C",INDEX([1]Hitters!$AZ:$AZ,MATCH(I18,[1]Hitters!$C:$C,0)),IF(H18="1B",INDEX([1]Hitters!$AW:$AW,MATCH(I18,[1]Hitters!$C:$C,0)),IF(RIGHT(H18,1)="F",INDEX([1]Hitters!$AY:$AY,MATCH(I18,[1]Hitters!$C:$C,0)),INDEX([1]Hitters!$AX:$AX,MATCH(I18,[1]Hitters!$C:$C,0))))))*K18/600</f>
        <v>4.4033887324416492</v>
      </c>
      <c r="N18" s="44">
        <f t="shared" si="13"/>
        <v>2.2699705501288565</v>
      </c>
      <c r="O18" s="27" t="s">
        <v>3</v>
      </c>
      <c r="P18" s="27" t="s">
        <v>200</v>
      </c>
      <c r="Q18" s="6">
        <f>INDEX([1]Hitters!$AF:$AF,MATCH(P18,[1]Hitters!$C:$C,0))</f>
        <v>0.27452377265358424</v>
      </c>
      <c r="R18" s="4">
        <f>INDEX([1]Hitters!$ER:$ER,MATCH(P18,[1]Hitters!$C:$C,0))</f>
        <v>552.73481481481474</v>
      </c>
      <c r="S18" s="4">
        <f t="shared" si="11"/>
        <v>24.609839232535794</v>
      </c>
      <c r="T18" s="4">
        <f>IF(O18="DH",-16,IF(O18="C",INDEX([1]Hitters!$AZ:$AZ,MATCH(P18,[1]Hitters!$C:$C,0)),IF(O18="1B",INDEX([1]Hitters!$AW:$AW,MATCH(P18,[1]Hitters!$C:$C,0)),IF(RIGHT(O18,1)="F",INDEX([1]Hitters!$AY:$AY,MATCH(P18,[1]Hitters!$C:$C,0)),INDEX([1]Hitters!$AX:$AX,MATCH(P18,[1]Hitters!$C:$C,0))))))*R18/600</f>
        <v>1.2308443736626782</v>
      </c>
      <c r="U18" s="44">
        <f t="shared" si="14"/>
        <v>2.8174974309127165</v>
      </c>
    </row>
    <row r="19" spans="1:21" ht="9.75" customHeight="1" x14ac:dyDescent="0.2">
      <c r="A19" s="20" t="s">
        <v>4</v>
      </c>
      <c r="B19" s="20" t="s">
        <v>1209</v>
      </c>
      <c r="C19" s="6">
        <f>INDEX([1]Hitters!$AF:$AF,MATCH(B19,[1]Hitters!$C:$C,0))</f>
        <v>0.2373581853118929</v>
      </c>
      <c r="D19" s="4">
        <f>INDEX([1]Hitters!$ER:$ER,MATCH(B19,[1]Hitters!$C:$C,0))</f>
        <v>486.94044444444444</v>
      </c>
      <c r="E19" s="4">
        <f t="shared" si="9"/>
        <v>3.5829980260777066</v>
      </c>
      <c r="F19" s="4">
        <f>IF(A19="DH",-16,IF(A19="C",INDEX([1]Hitters!$AZ:$AZ,MATCH(B19,[1]Hitters!$C:$C,0)),IF(A19="1B",INDEX([1]Hitters!$AW:$AW,MATCH(B19,[1]Hitters!$C:$C,0)),IF(RIGHT(A19,1)="F",INDEX([1]Hitters!$AY:$AY,MATCH(B19,[1]Hitters!$C:$C,0)),INDEX([1]Hitters!$AX:$AX,MATCH(B19,[1]Hitters!$C:$C,0))))))*D19/600</f>
        <v>5.62756346018692</v>
      </c>
      <c r="G19" s="44">
        <f t="shared" si="12"/>
        <v>1.007365236104429</v>
      </c>
      <c r="H19" s="82" t="s">
        <v>4</v>
      </c>
      <c r="I19" s="82" t="s">
        <v>554</v>
      </c>
      <c r="J19" s="6">
        <f>INDEX([1]Hitters!$AF:$AF,MATCH(I19,[1]Hitters!$C:$C,0))</f>
        <v>0.23423736247484186</v>
      </c>
      <c r="K19" s="4">
        <f>INDEX([1]Hitters!$ER:$ER,MATCH(I19,[1]Hitters!$C:$C,0))</f>
        <v>528.33748148148152</v>
      </c>
      <c r="L19" s="4">
        <f t="shared" si="10"/>
        <v>2.2387574180820833</v>
      </c>
      <c r="M19" s="4">
        <f>IF(H19="DH",-16,IF(H19="C",INDEX([1]Hitters!$AZ:$AZ,MATCH(I19,[1]Hitters!$C:$C,0)),IF(H19="1B",INDEX([1]Hitters!$AW:$AW,MATCH(I19,[1]Hitters!$C:$C,0)),IF(RIGHT(H19,1)="F",INDEX([1]Hitters!$AY:$AY,MATCH(I19,[1]Hitters!$C:$C,0)),INDEX([1]Hitters!$AX:$AX,MATCH(I19,[1]Hitters!$C:$C,0))))))*K19/600</f>
        <v>11.270334142934196</v>
      </c>
      <c r="N19" s="44">
        <f t="shared" si="13"/>
        <v>1.4766093476392708</v>
      </c>
      <c r="O19" s="27" t="s">
        <v>4</v>
      </c>
      <c r="P19" s="27" t="s">
        <v>962</v>
      </c>
      <c r="Q19" s="6">
        <f>INDEX([1]Hitters!$AF:$AF,MATCH(P19,[1]Hitters!$C:$C,0))</f>
        <v>0.2526261342045874</v>
      </c>
      <c r="R19" s="4">
        <f>INDEX([1]Hitters!$ER:$ER,MATCH(P19,[1]Hitters!$C:$C,0))</f>
        <v>521.68000000000006</v>
      </c>
      <c r="S19" s="4">
        <f t="shared" si="11"/>
        <v>11.803601691849154</v>
      </c>
      <c r="T19" s="4">
        <f>IF(O19="DH",-16,IF(O19="C",INDEX([1]Hitters!$AZ:$AZ,MATCH(P19,[1]Hitters!$C:$C,0)),IF(O19="1B",INDEX([1]Hitters!$AW:$AW,MATCH(P19,[1]Hitters!$C:$C,0)),IF(RIGHT(O19,1)="F",INDEX([1]Hitters!$AY:$AY,MATCH(P19,[1]Hitters!$C:$C,0)),INDEX([1]Hitters!$AX:$AX,MATCH(P19,[1]Hitters!$C:$C,0))))))*R19/600</f>
        <v>-0.8499369566847268</v>
      </c>
      <c r="U19" s="44">
        <f t="shared" si="14"/>
        <v>1.2053009495506795</v>
      </c>
    </row>
    <row r="20" spans="1:21" ht="9.75" customHeight="1" x14ac:dyDescent="0.2">
      <c r="A20" s="20" t="s">
        <v>5</v>
      </c>
      <c r="B20" s="20" t="s">
        <v>941</v>
      </c>
      <c r="C20" s="6">
        <f>INDEX([1]Hitters!$AF:$AF,MATCH(B20,[1]Hitters!$C:$C,0))</f>
        <v>0.24148722094102862</v>
      </c>
      <c r="D20" s="4">
        <f>INDEX([1]Hitters!$ER:$ER,MATCH(B20,[1]Hitters!$C:$C,0))</f>
        <v>421.45920000000001</v>
      </c>
      <c r="E20" s="4">
        <f t="shared" si="9"/>
        <v>4.8413949480291647</v>
      </c>
      <c r="F20" s="4">
        <f>IF(A20="DH",-16,IF(A20="C",INDEX([1]Hitters!$AZ:$AZ,MATCH(B20,[1]Hitters!$C:$C,0)),IF(A20="1B",INDEX([1]Hitters!$AW:$AW,MATCH(B20,[1]Hitters!$C:$C,0)),IF(RIGHT(A20,1)="F",INDEX([1]Hitters!$AY:$AY,MATCH(B20,[1]Hitters!$C:$C,0)),INDEX([1]Hitters!$AX:$AX,MATCH(B20,[1]Hitters!$C:$C,0))))))*D20/600</f>
        <v>1.3336383961682614</v>
      </c>
      <c r="G20" s="44">
        <f t="shared" si="12"/>
        <v>0.67861333438572413</v>
      </c>
      <c r="H20" s="82" t="s">
        <v>5</v>
      </c>
      <c r="I20" s="82" t="s">
        <v>141</v>
      </c>
      <c r="J20" s="6">
        <f>INDEX([1]Hitters!$AF:$AF,MATCH(I20,[1]Hitters!$C:$C,0))</f>
        <v>0.26047129454915041</v>
      </c>
      <c r="K20" s="4">
        <f>INDEX([1]Hitters!$ER:$ER,MATCH(I20,[1]Hitters!$C:$C,0))</f>
        <v>562.25837037037036</v>
      </c>
      <c r="L20" s="4">
        <f t="shared" si="10"/>
        <v>17.132740416280853</v>
      </c>
      <c r="M20" s="4">
        <f>IF(H20="DH",-16,IF(H20="C",INDEX([1]Hitters!$AZ:$AZ,MATCH(I20,[1]Hitters!$C:$C,0)),IF(H20="1B",INDEX([1]Hitters!$AW:$AW,MATCH(I20,[1]Hitters!$C:$C,0)),IF(RIGHT(H20,1)="F",INDEX([1]Hitters!$AY:$AY,MATCH(I20,[1]Hitters!$C:$C,0)),INDEX([1]Hitters!$AX:$AX,MATCH(I20,[1]Hitters!$C:$C,0))))))*K20/600</f>
        <v>4.6242810535030188</v>
      </c>
      <c r="N20" s="44">
        <f t="shared" si="13"/>
        <v>2.3798707652559088</v>
      </c>
      <c r="O20" s="27" t="s">
        <v>5</v>
      </c>
      <c r="P20" s="27" t="s">
        <v>412</v>
      </c>
      <c r="Q20" s="6">
        <f>INDEX([1]Hitters!$AF:$AF,MATCH(P20,[1]Hitters!$C:$C,0))</f>
        <v>0.26171898365487756</v>
      </c>
      <c r="R20" s="4">
        <f>INDEX([1]Hitters!$ER:$ER,MATCH(P20,[1]Hitters!$C:$C,0))</f>
        <v>461.33813333333342</v>
      </c>
      <c r="S20" s="4">
        <f t="shared" si="11"/>
        <v>14.633176710571721</v>
      </c>
      <c r="T20" s="4">
        <f>IF(O20="DH",-16,IF(O20="C",INDEX([1]Hitters!$AZ:$AZ,MATCH(P20,[1]Hitters!$C:$C,0)),IF(O20="1B",INDEX([1]Hitters!$AW:$AW,MATCH(P20,[1]Hitters!$C:$C,0)),IF(RIGHT(O20,1)="F",INDEX([1]Hitters!$AY:$AY,MATCH(P20,[1]Hitters!$C:$C,0)),INDEX([1]Hitters!$AX:$AX,MATCH(P20,[1]Hitters!$C:$C,0))))))*R20/600</f>
        <v>-1.1549179475421538</v>
      </c>
      <c r="U20" s="44">
        <f t="shared" si="14"/>
        <v>1.4782561681698723</v>
      </c>
    </row>
    <row r="21" spans="1:21" ht="9.75" customHeight="1" x14ac:dyDescent="0.2">
      <c r="A21" s="20" t="s">
        <v>79</v>
      </c>
      <c r="B21" s="20" t="s">
        <v>580</v>
      </c>
      <c r="C21" s="6">
        <f>INDEX([1]Hitters!$AF:$AF,MATCH(B21,[1]Hitters!$C:$C,0))</f>
        <v>0.25452795683367246</v>
      </c>
      <c r="D21" s="4">
        <f>INDEX([1]Hitters!$ER:$ER,MATCH(B21,[1]Hitters!$C:$C,0))</f>
        <v>522.9887407407407</v>
      </c>
      <c r="E21" s="4">
        <f t="shared" si="9"/>
        <v>12.827845257385603</v>
      </c>
      <c r="F21" s="4">
        <f>IF(A21="DH",-16,IF(A21="C",INDEX([1]Hitters!$AZ:$AZ,MATCH(B21,[1]Hitters!$C:$C,0)),IF(A21="1B",INDEX([1]Hitters!$AW:$AW,MATCH(B21,[1]Hitters!$C:$C,0)),IF(RIGHT(A21,1)="F",INDEX([1]Hitters!$AY:$AY,MATCH(B21,[1]Hitters!$C:$C,0)),INDEX([1]Hitters!$AX:$AX,MATCH(B21,[1]Hitters!$C:$C,0))))))*D21/600</f>
        <v>16.382449881526647</v>
      </c>
      <c r="G21" s="44">
        <f t="shared" si="12"/>
        <v>3.2021193483662174</v>
      </c>
      <c r="H21" s="82" t="s">
        <v>79</v>
      </c>
      <c r="I21" s="82" t="s">
        <v>378</v>
      </c>
      <c r="J21" s="6">
        <f>INDEX([1]Hitters!$AF:$AF,MATCH(I21,[1]Hitters!$C:$C,0))</f>
        <v>0.28344137432856609</v>
      </c>
      <c r="K21" s="4">
        <f>INDEX([1]Hitters!$ER:$ER,MATCH(I21,[1]Hitters!$C:$C,0))</f>
        <v>581.05392592592602</v>
      </c>
      <c r="L21" s="4">
        <f t="shared" si="10"/>
        <v>31.052320360490317</v>
      </c>
      <c r="M21" s="4">
        <f>IF(H21="DH",-16,IF(H21="C",INDEX([1]Hitters!$AZ:$AZ,MATCH(I21,[1]Hitters!$C:$C,0)),IF(H21="1B",INDEX([1]Hitters!$AW:$AW,MATCH(I21,[1]Hitters!$C:$C,0)),IF(RIGHT(H21,1)="F",INDEX([1]Hitters!$AY:$AY,MATCH(I21,[1]Hitters!$C:$C,0)),INDEX([1]Hitters!$AX:$AX,MATCH(I21,[1]Hitters!$C:$C,0))))))*K21/600</f>
        <v>-2.6109138607260238</v>
      </c>
      <c r="N21" s="44">
        <f t="shared" si="13"/>
        <v>3.0941334993173868</v>
      </c>
      <c r="O21" s="27" t="s">
        <v>79</v>
      </c>
      <c r="P21" s="27" t="s">
        <v>785</v>
      </c>
      <c r="Q21" s="6">
        <f>INDEX([1]Hitters!$AF:$AF,MATCH(P21,[1]Hitters!$C:$C,0))</f>
        <v>0.26834438806350303</v>
      </c>
      <c r="R21" s="4">
        <f>INDEX([1]Hitters!$ER:$ER,MATCH(P21,[1]Hitters!$C:$C,0))</f>
        <v>520.6856296296296</v>
      </c>
      <c r="S21" s="4">
        <f t="shared" si="11"/>
        <v>19.965371841607922</v>
      </c>
      <c r="T21" s="4">
        <f>IF(O21="DH",-16,IF(O21="C",INDEX([1]Hitters!$AZ:$AZ,MATCH(P21,[1]Hitters!$C:$C,0)),IF(O21="1B",INDEX([1]Hitters!$AW:$AW,MATCH(P21,[1]Hitters!$C:$C,0)),IF(RIGHT(O21,1)="F",INDEX([1]Hitters!$AY:$AY,MATCH(P21,[1]Hitters!$C:$C,0)),INDEX([1]Hitters!$AX:$AX,MATCH(P21,[1]Hitters!$C:$C,0))))))*R21/600</f>
        <v>0.87145275395818445</v>
      </c>
      <c r="U21" s="44">
        <f t="shared" si="14"/>
        <v>2.276697276587675</v>
      </c>
    </row>
    <row r="22" spans="1:21" ht="9.75" customHeight="1" x14ac:dyDescent="0.2">
      <c r="A22" s="20" t="s">
        <v>80</v>
      </c>
      <c r="B22" s="20" t="s">
        <v>719</v>
      </c>
      <c r="C22" s="6">
        <f>INDEX([1]Hitters!$AF:$AF,MATCH(B22,[1]Hitters!$C:$C,0))</f>
        <v>0.24904447672361141</v>
      </c>
      <c r="D22" s="4">
        <f>INDEX([1]Hitters!$ER:$ER,MATCH(B22,[1]Hitters!$C:$C,0))</f>
        <v>484.49706666666668</v>
      </c>
      <c r="E22" s="4">
        <f t="shared" si="9"/>
        <v>9.2269931087913335</v>
      </c>
      <c r="F22" s="4">
        <f>IF(A22="DH",-16,IF(A22="C",INDEX([1]Hitters!$AZ:$AZ,MATCH(B22,[1]Hitters!$C:$C,0)),IF(A22="1B",INDEX([1]Hitters!$AW:$AW,MATCH(B22,[1]Hitters!$C:$C,0)),IF(RIGHT(A22,1)="F",INDEX([1]Hitters!$AY:$AY,MATCH(B22,[1]Hitters!$C:$C,0)),INDEX([1]Hitters!$AX:$AX,MATCH(B22,[1]Hitters!$C:$C,0))))))*D22/600</f>
        <v>3.6272107426342557</v>
      </c>
      <c r="G22" s="44">
        <f t="shared" si="12"/>
        <v>1.4089881625370471</v>
      </c>
      <c r="H22" s="82" t="s">
        <v>80</v>
      </c>
      <c r="I22" s="82" t="s">
        <v>390</v>
      </c>
      <c r="J22" s="6">
        <f>INDEX([1]Hitters!$AF:$AF,MATCH(I22,[1]Hitters!$C:$C,0))</f>
        <v>0.26856943595062394</v>
      </c>
      <c r="K22" s="4">
        <f>INDEX([1]Hitters!$ER:$ER,MATCH(I22,[1]Hitters!$C:$C,0))</f>
        <v>592.40829629629627</v>
      </c>
      <c r="L22" s="4">
        <f t="shared" si="10"/>
        <v>22.84885384061824</v>
      </c>
      <c r="M22" s="4">
        <f>IF(H22="DH",-16,IF(H22="C",INDEX([1]Hitters!$AZ:$AZ,MATCH(I22,[1]Hitters!$C:$C,0)),IF(H22="1B",INDEX([1]Hitters!$AW:$AW,MATCH(I22,[1]Hitters!$C:$C,0)),IF(RIGHT(H22,1)="F",INDEX([1]Hitters!$AY:$AY,MATCH(I22,[1]Hitters!$C:$C,0)),INDEX([1]Hitters!$AX:$AX,MATCH(I22,[1]Hitters!$C:$C,0))))))*K22/600</f>
        <v>2.2890115610421149</v>
      </c>
      <c r="N22" s="44">
        <f t="shared" si="13"/>
        <v>2.7454079662898128</v>
      </c>
      <c r="O22" s="27" t="s">
        <v>80</v>
      </c>
      <c r="P22" s="27" t="s">
        <v>1019</v>
      </c>
      <c r="Q22" s="6">
        <f>INDEX([1]Hitters!$AF:$AF,MATCH(P22,[1]Hitters!$C:$C,0))</f>
        <v>0.29042930048774507</v>
      </c>
      <c r="R22" s="4">
        <f>INDEX([1]Hitters!$ER:$ER,MATCH(P22,[1]Hitters!$C:$C,0))</f>
        <v>553.80293333333339</v>
      </c>
      <c r="S22" s="4">
        <f t="shared" si="11"/>
        <v>33.465923869394643</v>
      </c>
      <c r="T22" s="4">
        <f>IF(O22="DH",-16,IF(O22="C",INDEX([1]Hitters!$AZ:$AZ,MATCH(P22,[1]Hitters!$C:$C,0)),IF(O22="1B",INDEX([1]Hitters!$AW:$AW,MATCH(P22,[1]Hitters!$C:$C,0)),IF(RIGHT(O22,1)="F",INDEX([1]Hitters!$AY:$AY,MATCH(P22,[1]Hitters!$C:$C,0)),INDEX([1]Hitters!$AX:$AX,MATCH(P22,[1]Hitters!$C:$C,0))))))*R22/600</f>
        <v>-0.83604550477947837</v>
      </c>
      <c r="U22" s="44">
        <f t="shared" si="14"/>
        <v>3.5393146978755272</v>
      </c>
    </row>
    <row r="23" spans="1:21" ht="9.75" customHeight="1" x14ac:dyDescent="0.2">
      <c r="A23" s="20" t="s">
        <v>81</v>
      </c>
      <c r="B23" s="20" t="s">
        <v>111</v>
      </c>
      <c r="C23" s="6">
        <f>INDEX([1]Hitters!$AF:$AF,MATCH(B23,[1]Hitters!$C:$C,0))</f>
        <v>0.25393546443879783</v>
      </c>
      <c r="D23" s="4">
        <f>INDEX([1]Hitters!$ER:$ER,MATCH(B23,[1]Hitters!$C:$C,0))</f>
        <v>596.64770370370366</v>
      </c>
      <c r="E23" s="4">
        <f t="shared" si="9"/>
        <v>14.281039894490378</v>
      </c>
      <c r="F23" s="4">
        <f>IF(A23="DH",-16,IF(A23="C",INDEX([1]Hitters!$AZ:$AZ,MATCH(B23,[1]Hitters!$C:$C,0)),IF(A23="1B",INDEX([1]Hitters!$AW:$AW,MATCH(B23,[1]Hitters!$C:$C,0)),IF(RIGHT(A23,1)="F",INDEX([1]Hitters!$AY:$AY,MATCH(B23,[1]Hitters!$C:$C,0)),INDEX([1]Hitters!$AX:$AX,MATCH(B23,[1]Hitters!$C:$C,0))))))*D23/600</f>
        <v>-7.73343761960545</v>
      </c>
      <c r="G23" s="44">
        <f t="shared" si="12"/>
        <v>0.73561632124857224</v>
      </c>
      <c r="H23" s="82" t="s">
        <v>81</v>
      </c>
      <c r="I23" s="82" t="s">
        <v>268</v>
      </c>
      <c r="J23" s="6">
        <f>INDEX([1]Hitters!$AF:$AF,MATCH(I23,[1]Hitters!$C:$C,0))</f>
        <v>0.30306702695155063</v>
      </c>
      <c r="K23" s="4">
        <f>INDEX([1]Hitters!$ER:$ER,MATCH(I23,[1]Hitters!$C:$C,0))</f>
        <v>501.11644444444448</v>
      </c>
      <c r="L23" s="4">
        <f t="shared" si="10"/>
        <v>36.615088752087445</v>
      </c>
      <c r="M23" s="4">
        <f>IF(H23="DH",-16,IF(H23="C",INDEX([1]Hitters!$AZ:$AZ,MATCH(I23,[1]Hitters!$C:$C,0)),IF(H23="1B",INDEX([1]Hitters!$AW:$AW,MATCH(I23,[1]Hitters!$C:$C,0)),IF(RIGHT(H23,1)="F",INDEX([1]Hitters!$AY:$AY,MATCH(I23,[1]Hitters!$C:$C,0)),INDEX([1]Hitters!$AX:$AX,MATCH(I23,[1]Hitters!$C:$C,0))))))*K23/600</f>
        <v>-1.4603844507119939</v>
      </c>
      <c r="N23" s="44">
        <f t="shared" si="13"/>
        <v>3.7957630505644619</v>
      </c>
      <c r="O23" s="27" t="s">
        <v>81</v>
      </c>
      <c r="P23" s="27" t="s">
        <v>468</v>
      </c>
      <c r="Q23" s="6">
        <f>INDEX([1]Hitters!$AF:$AF,MATCH(P23,[1]Hitters!$C:$C,0))</f>
        <v>0.26807692493688889</v>
      </c>
      <c r="R23" s="4">
        <f>INDEX([1]Hitters!$ER:$ER,MATCH(P23,[1]Hitters!$C:$C,0))</f>
        <v>550.36</v>
      </c>
      <c r="S23" s="4">
        <f t="shared" si="11"/>
        <v>20.956016408266166</v>
      </c>
      <c r="T23" s="4">
        <f>IF(O23="DH",-16,IF(O23="C",INDEX([1]Hitters!$AZ:$AZ,MATCH(P23,[1]Hitters!$C:$C,0)),IF(O23="1B",INDEX([1]Hitters!$AW:$AW,MATCH(P23,[1]Hitters!$C:$C,0)),IF(RIGHT(O23,1)="F",INDEX([1]Hitters!$AY:$AY,MATCH(P23,[1]Hitters!$C:$C,0)),INDEX([1]Hitters!$AX:$AX,MATCH(P23,[1]Hitters!$C:$C,0))))))*R23/600</f>
        <v>-6.9930473632267178</v>
      </c>
      <c r="U23" s="44">
        <f t="shared" si="14"/>
        <v>1.5371751740275197</v>
      </c>
    </row>
    <row r="24" spans="1:21" ht="9.75" customHeight="1" x14ac:dyDescent="0.2">
      <c r="A24" s="20" t="s">
        <v>1</v>
      </c>
      <c r="B24" s="20" t="s">
        <v>973</v>
      </c>
      <c r="C24" s="6">
        <f>INDEX([1]Hitters!$AF:$AF,MATCH(B24,[1]Hitters!$C:$C,0))</f>
        <v>0.22874707566912866</v>
      </c>
      <c r="D24" s="4">
        <f>680-D16</f>
        <v>326.22453333333328</v>
      </c>
      <c r="E24" s="4">
        <f t="shared" si="9"/>
        <v>-0.40873465514048396</v>
      </c>
      <c r="F24" s="4">
        <f>IF(A24="DH",-16,IF(A24="C",INDEX([1]Hitters!$AZ:$AZ,MATCH(B24,[1]Hitters!$C:$C,0)),IF(A24="1B",INDEX([1]Hitters!$AW:$AW,MATCH(B24,[1]Hitters!$C:$C,0)),IF(RIGHT(A24,1)="F",INDEX([1]Hitters!$AY:$AY,MATCH(B24,[1]Hitters!$C:$C,0)),INDEX([1]Hitters!$AX:$AX,MATCH(B24,[1]Hitters!$C:$C,0))))))*D24/600</f>
        <v>-5.1665729117489869</v>
      </c>
      <c r="G24" s="44">
        <f t="shared" si="12"/>
        <v>-0.60073466995623548</v>
      </c>
      <c r="H24" s="82" t="s">
        <v>1</v>
      </c>
      <c r="I24" s="82" t="s">
        <v>989</v>
      </c>
      <c r="J24" s="6">
        <f>INDEX([1]Hitters!$AF:$AF,MATCH(I24,[1]Hitters!$C:$C,0))</f>
        <v>0.20803215205719083</v>
      </c>
      <c r="K24" s="4">
        <f>680-K16</f>
        <v>187.6038518518518</v>
      </c>
      <c r="L24" s="4">
        <f t="shared" si="10"/>
        <v>-4.1212528909667805</v>
      </c>
      <c r="M24" s="4">
        <f>IF(H24="DH",-16,IF(H24="C",INDEX([1]Hitters!$AZ:$AZ,MATCH(I24,[1]Hitters!$C:$C,0)),IF(H24="1B",INDEX([1]Hitters!$AW:$AW,MATCH(I24,[1]Hitters!$C:$C,0)),IF(RIGHT(H24,1)="F",INDEX([1]Hitters!$AY:$AY,MATCH(I24,[1]Hitters!$C:$C,0)),INDEX([1]Hitters!$AX:$AX,MATCH(I24,[1]Hitters!$C:$C,0))))))*K24/600</f>
        <v>5.4117935251559937</v>
      </c>
      <c r="N24" s="44">
        <f t="shared" si="13"/>
        <v>0.13127006607057468</v>
      </c>
      <c r="O24" s="27" t="s">
        <v>1</v>
      </c>
      <c r="P24" s="27" t="s">
        <v>1186</v>
      </c>
      <c r="Q24" s="6">
        <f>INDEX([1]Hitters!$AF:$AF,MATCH(P24,[1]Hitters!$C:$C,0))</f>
        <v>0.22269484326805178</v>
      </c>
      <c r="R24" s="4">
        <f>680-R16</f>
        <v>327.75039999999996</v>
      </c>
      <c r="S24" s="4">
        <f t="shared" si="11"/>
        <v>-2.3942680409587251</v>
      </c>
      <c r="T24" s="4">
        <f>IF(O24="DH",-16,IF(O24="C",INDEX([1]Hitters!$AZ:$AZ,MATCH(P24,[1]Hitters!$C:$C,0)),IF(O24="1B",INDEX([1]Hitters!$AW:$AW,MATCH(P24,[1]Hitters!$C:$C,0)),IF(RIGHT(O24,1)="F",INDEX([1]Hitters!$AY:$AY,MATCH(P24,[1]Hitters!$C:$C,0)),INDEX([1]Hitters!$AX:$AX,MATCH(P24,[1]Hitters!$C:$C,0))))))*R24/600</f>
        <v>12.506644514457546</v>
      </c>
      <c r="U24" s="44">
        <f t="shared" si="14"/>
        <v>1.1060889868952</v>
      </c>
    </row>
    <row r="25" spans="1:21" ht="9.75" customHeight="1" x14ac:dyDescent="0.2">
      <c r="A25" s="20" t="s">
        <v>3</v>
      </c>
      <c r="B25" s="20" t="s">
        <v>960</v>
      </c>
      <c r="C25" s="6">
        <f>INDEX([1]Hitters!$AF:$AF,MATCH(B25,[1]Hitters!$C:$C,0))</f>
        <v>0.23119169660038336</v>
      </c>
      <c r="D25" s="4">
        <f>(5770-SUM(D16:D24))/5</f>
        <v>294.66782814814815</v>
      </c>
      <c r="E25" s="4">
        <f t="shared" si="9"/>
        <v>0.35115464904649224</v>
      </c>
      <c r="F25" s="4">
        <f>IF(A25="DH",-16,IF(A25="C",INDEX([1]Hitters!$AZ:$AZ,MATCH(B25,[1]Hitters!$C:$C,0)),IF(A25="1B",INDEX([1]Hitters!$AW:$AW,MATCH(B25,[1]Hitters!$C:$C,0)),IF(RIGHT(A25,1)="F",INDEX([1]Hitters!$AY:$AY,MATCH(B25,[1]Hitters!$C:$C,0)),INDEX([1]Hitters!$AX:$AX,MATCH(B25,[1]Hitters!$C:$C,0))))))*D25/600</f>
        <v>1.8749382504901135</v>
      </c>
      <c r="G25" s="44">
        <f t="shared" si="12"/>
        <v>0.24217558190899957</v>
      </c>
      <c r="H25" s="82" t="s">
        <v>3</v>
      </c>
      <c r="I25" s="82" t="s">
        <v>373</v>
      </c>
      <c r="J25" s="6">
        <f>INDEX([1]Hitters!$AF:$AF,MATCH(I25,[1]Hitters!$C:$C,0))</f>
        <v>0.27181808641419991</v>
      </c>
      <c r="K25" s="4">
        <f>(5770-SUM(K16:K24))/5</f>
        <v>262.91693629629629</v>
      </c>
      <c r="L25" s="4">
        <f t="shared" si="10"/>
        <v>10.994683161795209</v>
      </c>
      <c r="M25" s="4">
        <f>IF(H25="DH",-16,IF(H25="C",INDEX([1]Hitters!$AZ:$AZ,MATCH(I25,[1]Hitters!$C:$C,0)),IF(H25="1B",INDEX([1]Hitters!$AW:$AW,MATCH(I25,[1]Hitters!$C:$C,0)),IF(RIGHT(H25,1)="F",INDEX([1]Hitters!$AY:$AY,MATCH(I25,[1]Hitters!$C:$C,0)),INDEX([1]Hitters!$AX:$AX,MATCH(I25,[1]Hitters!$C:$C,0))))))*K25/600</f>
        <v>-1.7299654439317924</v>
      </c>
      <c r="N25" s="44">
        <f t="shared" si="13"/>
        <v>1.0134793793192207</v>
      </c>
      <c r="O25" s="27" t="s">
        <v>2</v>
      </c>
      <c r="P25" s="27" t="s">
        <v>1165</v>
      </c>
      <c r="Q25" s="6">
        <f>INDEX([1]Hitters!$AF:$AF,MATCH(P25,[1]Hitters!$C:$C,0))</f>
        <v>0.25230679070070583</v>
      </c>
      <c r="R25" s="4">
        <f>(5770-SUM(R16:R24))/5</f>
        <v>287.16785777777767</v>
      </c>
      <c r="S25" s="4">
        <f t="shared" si="11"/>
        <v>6.4057932994189422</v>
      </c>
      <c r="T25" s="4">
        <f>IF(O25="DH",-16,IF(O25="C",INDEX([1]Hitters!$AZ:$AZ,MATCH(P25,[1]Hitters!$C:$C,0)),IF(O25="1B",INDEX([1]Hitters!$AW:$AW,MATCH(P25,[1]Hitters!$C:$C,0)),IF(RIGHT(O25,1)="F",INDEX([1]Hitters!$AY:$AY,MATCH(P25,[1]Hitters!$C:$C,0)),INDEX([1]Hitters!$AX:$AX,MATCH(P25,[1]Hitters!$C:$C,0))))))*R25/600</f>
        <v>-6.2485035298591383</v>
      </c>
      <c r="U25" s="44">
        <f t="shared" si="14"/>
        <v>3.3062721458559041E-2</v>
      </c>
    </row>
    <row r="26" spans="1:21" ht="9.75" customHeight="1" x14ac:dyDescent="0.2">
      <c r="A26" s="20" t="s">
        <v>3</v>
      </c>
      <c r="B26" s="20" t="s">
        <v>1208</v>
      </c>
      <c r="C26" s="6">
        <f>INDEX([1]Hitters!$AF:$AF,MATCH(B26,[1]Hitters!$C:$C,0))</f>
        <v>0.22349358139953576</v>
      </c>
      <c r="D26" s="4">
        <f>(5770-SUM(D16:D24))/5</f>
        <v>294.66782814814815</v>
      </c>
      <c r="E26" s="4">
        <f t="shared" si="9"/>
        <v>-1.9172322380215134</v>
      </c>
      <c r="F26" s="4">
        <f>IF(A26="DH",-16,IF(A26="C",INDEX([1]Hitters!$AZ:$AZ,MATCH(B26,[1]Hitters!$C:$C,0)),IF(A26="1B",INDEX([1]Hitters!$AW:$AW,MATCH(B26,[1]Hitters!$C:$C,0)),IF(RIGHT(A26,1)="F",INDEX([1]Hitters!$AY:$AY,MATCH(B26,[1]Hitters!$C:$C,0)),INDEX([1]Hitters!$AX:$AX,MATCH(B26,[1]Hitters!$C:$C,0))))))*D26/600</f>
        <v>-0.79614527297579984</v>
      </c>
      <c r="G26" s="44">
        <f t="shared" si="12"/>
        <v>-0.29881322789979725</v>
      </c>
      <c r="H26" s="82" t="s">
        <v>4</v>
      </c>
      <c r="I26" s="82" t="s">
        <v>781</v>
      </c>
      <c r="J26" s="6">
        <f>INDEX([1]Hitters!$AF:$AF,MATCH(I26,[1]Hitters!$C:$C,0))</f>
        <v>0.21564116401404515</v>
      </c>
      <c r="K26" s="4">
        <f>(5770-SUM(K16:K24))/5</f>
        <v>262.91693629629629</v>
      </c>
      <c r="L26" s="4">
        <f t="shared" si="10"/>
        <v>-3.7751811662082604</v>
      </c>
      <c r="M26" s="4">
        <f>IF(H26="DH",-16,IF(H26="C",INDEX([1]Hitters!$AZ:$AZ,MATCH(I26,[1]Hitters!$C:$C,0)),IF(H26="1B",INDEX([1]Hitters!$AW:$AW,MATCH(I26,[1]Hitters!$C:$C,0)),IF(RIGHT(H26,1)="F",INDEX([1]Hitters!$AY:$AY,MATCH(I26,[1]Hitters!$C:$C,0)),INDEX([1]Hitters!$AX:$AX,MATCH(I26,[1]Hitters!$C:$C,0))))))*K26/600</f>
        <v>5.2109790654390213</v>
      </c>
      <c r="N26" s="44">
        <f t="shared" si="13"/>
        <v>0.14730315160976371</v>
      </c>
      <c r="O26" s="27" t="s">
        <v>5</v>
      </c>
      <c r="P26" s="27" t="s">
        <v>1003</v>
      </c>
      <c r="Q26" s="6">
        <f>INDEX([1]Hitters!$AF:$AF,MATCH(P26,[1]Hitters!$C:$C,0))</f>
        <v>0.25099254014688088</v>
      </c>
      <c r="R26" s="4">
        <f>(5770-SUM(R16:R24))/5</f>
        <v>287.16785777777767</v>
      </c>
      <c r="S26" s="4">
        <f t="shared" ref="S26:S29" si="15">(Q26-0.23)*R26</f>
        <v>6.0283827832937744</v>
      </c>
      <c r="T26" s="4">
        <f>IF(O26="DH",-16,IF(O26="C",INDEX([1]Hitters!$AZ:$AZ,MATCH(P26,[1]Hitters!$C:$C,0)),IF(O26="1B",INDEX([1]Hitters!$AW:$AW,MATCH(P26,[1]Hitters!$C:$C,0)),IF(RIGHT(O26,1)="F",INDEX([1]Hitters!$AY:$AY,MATCH(P26,[1]Hitters!$C:$C,0)),INDEX([1]Hitters!$AX:$AX,MATCH(P26,[1]Hitters!$C:$C,0))))))*R26/600</f>
        <v>-2.5121620387927863</v>
      </c>
      <c r="U26" s="44">
        <f t="shared" ref="U26:U29" si="16">(((4.25+(Q26-0.263)*4.2)^(((4.25+(Q26-0.263)*4.2)+(4.25-T26*4.2/R26))^0.285))/((4.25+(Q26-0.263)*4.2)^(((4.25+(Q26-0.263)*4.2)+(4.25-T26*4.2/R26))^0.285)+(4.25-T26*4.2/R26)^(((4.25+(Q26-0.263)*4.2)+(4.25-T26*4.2/R26))^0.285))-0.5)*R26/4.2-(((4.25+(0.23-0.263)*4.2)^(((4.25+(0.23-0.263)*4.2)+4.25)^0.285))/((4.25+(0.23-0.263)*4.2)^(((4.25+(0.23-0.263)*4.2)+4.25)^0.285)+4.25^(((4.25+(0.23-0.263)*4.2)+4.25)^0.285))-0.5)*R26/4.2</f>
        <v>0.39185367863413878</v>
      </c>
    </row>
    <row r="27" spans="1:21" ht="9.75" customHeight="1" x14ac:dyDescent="0.2">
      <c r="A27" s="20" t="s">
        <v>5</v>
      </c>
      <c r="B27" s="20" t="s">
        <v>720</v>
      </c>
      <c r="C27" s="6">
        <f>INDEX([1]Hitters!$AF:$AF,MATCH(B27,[1]Hitters!$C:$C,0))</f>
        <v>0.25221954538927771</v>
      </c>
      <c r="D27" s="4">
        <f>(5770-SUM(D16:D24))/5</f>
        <v>294.66782814814815</v>
      </c>
      <c r="E27" s="4">
        <f t="shared" ref="E27:E29" si="17">(C27-0.23)*D27</f>
        <v>6.547385182297659</v>
      </c>
      <c r="F27" s="4">
        <f>IF(A27="DH",-16,IF(A27="C",INDEX([1]Hitters!$AZ:$AZ,MATCH(B27,[1]Hitters!$C:$C,0)),IF(A27="1B",INDEX([1]Hitters!$AW:$AW,MATCH(B27,[1]Hitters!$C:$C,0)),IF(RIGHT(A27,1)="F",INDEX([1]Hitters!$AY:$AY,MATCH(B27,[1]Hitters!$C:$C,0)),INDEX([1]Hitters!$AX:$AX,MATCH(B27,[1]Hitters!$C:$C,0))))))*D27/600</f>
        <v>-2.7958581122170925</v>
      </c>
      <c r="G27" s="44">
        <f t="shared" ref="G27:G29" si="18">(((4.25+(C27-0.263)*4.2)^(((4.25+(C27-0.263)*4.2)+(4.25-F27*4.2/D27))^0.285))/((4.25+(C27-0.263)*4.2)^(((4.25+(C27-0.263)*4.2)+(4.25-F27*4.2/D27))^0.285)+(4.25-F27*4.2/D27)^(((4.25+(C27-0.263)*4.2)+(4.25-F27*4.2/D27))^0.285))-0.5)*D27/4.2-(((4.25+(0.23-0.263)*4.2)^(((4.25+(0.23-0.263)*4.2)+4.25)^0.285))/((4.25+(0.23-0.263)*4.2)^(((4.25+(0.23-0.263)*4.2)+4.25)^0.285)+4.25^(((4.25+(0.23-0.263)*4.2)+4.25)^0.285))-0.5)*D27/4.2</f>
        <v>0.41808314941588565</v>
      </c>
      <c r="H27" s="82" t="s">
        <v>5</v>
      </c>
      <c r="I27" s="82" t="s">
        <v>1136</v>
      </c>
      <c r="J27" s="6">
        <f>INDEX([1]Hitters!$AF:$AF,MATCH(I27,[1]Hitters!$C:$C,0))</f>
        <v>0.23788625046063913</v>
      </c>
      <c r="K27" s="4">
        <f>(5770-SUM(K16:K24))/5</f>
        <v>262.91693629629629</v>
      </c>
      <c r="L27" s="4">
        <f t="shared" si="10"/>
        <v>2.0734288099764933</v>
      </c>
      <c r="M27" s="4">
        <f>IF(H27="DH",-16,IF(H27="C",INDEX([1]Hitters!$AZ:$AZ,MATCH(I27,[1]Hitters!$C:$C,0)),IF(H27="1B",INDEX([1]Hitters!$AW:$AW,MATCH(I27,[1]Hitters!$C:$C,0)),IF(RIGHT(H27,1)="F",INDEX([1]Hitters!$AY:$AY,MATCH(I27,[1]Hitters!$C:$C,0)),INDEX([1]Hitters!$AX:$AX,MATCH(I27,[1]Hitters!$C:$C,0))))))*K27/600</f>
        <v>-1.8097596884067957</v>
      </c>
      <c r="N27" s="44">
        <f t="shared" si="13"/>
        <v>3.3716389446532546E-2</v>
      </c>
      <c r="O27" s="27" t="s">
        <v>5</v>
      </c>
      <c r="P27" s="27" t="s">
        <v>261</v>
      </c>
      <c r="Q27" s="6">
        <f>INDEX([1]Hitters!$AF:$AF,MATCH(P27,[1]Hitters!$C:$C,0))</f>
        <v>0.25100249900284077</v>
      </c>
      <c r="R27" s="4">
        <f>(5770-SUM(R16:R24))/5</f>
        <v>287.16785777777767</v>
      </c>
      <c r="S27" s="4">
        <f t="shared" si="15"/>
        <v>6.0312426466256932</v>
      </c>
      <c r="T27" s="4">
        <f>IF(O27="DH",-16,IF(O27="C",INDEX([1]Hitters!$AZ:$AZ,MATCH(P27,[1]Hitters!$C:$C,0)),IF(O27="1B",INDEX([1]Hitters!$AW:$AW,MATCH(P27,[1]Hitters!$C:$C,0)),IF(RIGHT(O27,1)="F",INDEX([1]Hitters!$AY:$AY,MATCH(P27,[1]Hitters!$C:$C,0)),INDEX([1]Hitters!$AX:$AX,MATCH(P27,[1]Hitters!$C:$C,0))))))*R27/600</f>
        <v>-0.89278142590605791</v>
      </c>
      <c r="U27" s="44">
        <f t="shared" si="16"/>
        <v>0.5666948508094598</v>
      </c>
    </row>
    <row r="28" spans="1:21" ht="9.75" customHeight="1" x14ac:dyDescent="0.2">
      <c r="A28" s="20" t="s">
        <v>4</v>
      </c>
      <c r="B28" s="20" t="s">
        <v>1071</v>
      </c>
      <c r="C28" s="6">
        <f>INDEX([1]Hitters!$AF:$AF,MATCH(B28,[1]Hitters!$C:$C,0))</f>
        <v>0.22767275112416735</v>
      </c>
      <c r="D28" s="4">
        <f>(5770-SUM(D16:D24))/5</f>
        <v>294.66782814814815</v>
      </c>
      <c r="E28" s="4">
        <f t="shared" si="17"/>
        <v>-0.68576537180182928</v>
      </c>
      <c r="F28" s="4">
        <f>IF(A28="DH",-16,IF(A28="C",INDEX([1]Hitters!$AZ:$AZ,MATCH(B28,[1]Hitters!$C:$C,0)),IF(A28="1B",INDEX([1]Hitters!$AW:$AW,MATCH(B28,[1]Hitters!$C:$C,0)),IF(RIGHT(A28,1)="F",INDEX([1]Hitters!$AY:$AY,MATCH(B28,[1]Hitters!$C:$C,0)),INDEX([1]Hitters!$AX:$AX,MATCH(B28,[1]Hitters!$C:$C,0))))))*D28/600</f>
        <v>-0.92988697183228697</v>
      </c>
      <c r="G28" s="44">
        <f t="shared" si="18"/>
        <v>-0.17646174416790705</v>
      </c>
      <c r="H28" s="82" t="s">
        <v>6</v>
      </c>
      <c r="I28" s="82" t="s">
        <v>1076</v>
      </c>
      <c r="J28" s="6">
        <f>INDEX([1]Hitters!$AF:$AF,MATCH(I28,[1]Hitters!$C:$C,0))</f>
        <v>0.23504634504716704</v>
      </c>
      <c r="K28" s="4">
        <f>(5770-SUM(K16:K24))/5</f>
        <v>262.91693629629629</v>
      </c>
      <c r="L28" s="4">
        <f t="shared" si="10"/>
        <v>1.3267695792951437</v>
      </c>
      <c r="M28" s="4">
        <f>IF(H28="DH",-16,IF(H28="C",INDEX([1]Hitters!$AZ:$AZ,MATCH(I28,[1]Hitters!$C:$C,0)),IF(H28="1B",INDEX([1]Hitters!$AW:$AW,MATCH(I28,[1]Hitters!$C:$C,0)),IF(RIGHT(H28,1)="F",INDEX([1]Hitters!$AY:$AY,MATCH(I28,[1]Hitters!$C:$C,0)),INDEX([1]Hitters!$AX:$AX,MATCH(I28,[1]Hitters!$C:$C,0))))))*K28/600</f>
        <v>-0.83620642531982237</v>
      </c>
      <c r="N28" s="44">
        <f t="shared" si="13"/>
        <v>5.6337917386801939E-2</v>
      </c>
      <c r="O28" s="27" t="s">
        <v>6</v>
      </c>
      <c r="P28" s="27" t="s">
        <v>134</v>
      </c>
      <c r="Q28" s="6">
        <f>INDEX([1]Hitters!$AF:$AF,MATCH(P28,[1]Hitters!$C:$C,0))</f>
        <v>0.27152941370285788</v>
      </c>
      <c r="R28" s="4">
        <f>(5770-SUM(R16:R24))/5</f>
        <v>287.16785777777767</v>
      </c>
      <c r="S28" s="4">
        <f t="shared" si="15"/>
        <v>11.925912767816779</v>
      </c>
      <c r="T28" s="4">
        <f>IF(O28="DH",-16,IF(O28="C",INDEX([1]Hitters!$AZ:$AZ,MATCH(P28,[1]Hitters!$C:$C,0)),IF(O28="1B",INDEX([1]Hitters!$AW:$AW,MATCH(P28,[1]Hitters!$C:$C,0)),IF(RIGHT(O28,1)="F",INDEX([1]Hitters!$AY:$AY,MATCH(P28,[1]Hitters!$C:$C,0)),INDEX([1]Hitters!$AX:$AX,MATCH(P28,[1]Hitters!$C:$C,0))))))*R28/600</f>
        <v>-5.6703410600294797</v>
      </c>
      <c r="U28" s="44">
        <f t="shared" si="16"/>
        <v>0.69253361555855764</v>
      </c>
    </row>
    <row r="29" spans="1:21" ht="9.75" customHeight="1" x14ac:dyDescent="0.2">
      <c r="A29" s="20" t="s">
        <v>6</v>
      </c>
      <c r="B29" s="20" t="s">
        <v>126</v>
      </c>
      <c r="C29" s="6">
        <f>INDEX([1]Hitters!$AF:$AF,MATCH(B29,[1]Hitters!$C:$C,0))</f>
        <v>0.26782250575827793</v>
      </c>
      <c r="D29" s="4">
        <f>(5770-SUM(D16:D24))/5</f>
        <v>294.66782814814815</v>
      </c>
      <c r="E29" s="4">
        <f t="shared" si="17"/>
        <v>11.145075626912581</v>
      </c>
      <c r="F29" s="4">
        <f>IF(A29="DH",-16,IF(A29="C",INDEX([1]Hitters!$AZ:$AZ,MATCH(B29,[1]Hitters!$C:$C,0)),IF(A29="1B",INDEX([1]Hitters!$AW:$AW,MATCH(B29,[1]Hitters!$C:$C,0)),IF(RIGHT(A29,1)="F",INDEX([1]Hitters!$AY:$AY,MATCH(B29,[1]Hitters!$C:$C,0)),INDEX([1]Hitters!$AX:$AX,MATCH(B29,[1]Hitters!$C:$C,0))))))*D29/600</f>
        <v>-8.2540351905795113</v>
      </c>
      <c r="G29" s="44">
        <f t="shared" si="18"/>
        <v>0.3337151548975773</v>
      </c>
      <c r="H29" s="82" t="s">
        <v>6</v>
      </c>
      <c r="I29" s="82" t="s">
        <v>1077</v>
      </c>
      <c r="J29" s="6">
        <f>INDEX([1]Hitters!$AF:$AF,MATCH(I29,[1]Hitters!$C:$C,0))</f>
        <v>0.24513837329290231</v>
      </c>
      <c r="K29" s="4">
        <f>(5770-SUM(K16:K24))/5</f>
        <v>262.91693629629629</v>
      </c>
      <c r="L29" s="4">
        <f t="shared" si="10"/>
        <v>3.9801347266795459</v>
      </c>
      <c r="M29" s="4">
        <f>IF(H29="DH",-16,IF(H29="C",INDEX([1]Hitters!$AZ:$AZ,MATCH(I29,[1]Hitters!$C:$C,0)),IF(H29="1B",INDEX([1]Hitters!$AW:$AW,MATCH(I29,[1]Hitters!$C:$C,0)),IF(RIGHT(H29,1)="F",INDEX([1]Hitters!$AY:$AY,MATCH(I29,[1]Hitters!$C:$C,0)),INDEX([1]Hitters!$AX:$AX,MATCH(I29,[1]Hitters!$C:$C,0))))))*K29/600</f>
        <v>-1.2058840815120913</v>
      </c>
      <c r="N29" s="44">
        <f t="shared" si="13"/>
        <v>0.30826833427096267</v>
      </c>
      <c r="O29" s="27" t="s">
        <v>6</v>
      </c>
      <c r="P29" s="27" t="s">
        <v>383</v>
      </c>
      <c r="Q29" s="6">
        <f>INDEX([1]Hitters!$AF:$AF,MATCH(P29,[1]Hitters!$C:$C,0))</f>
        <v>0.2372844312995927</v>
      </c>
      <c r="R29" s="4">
        <f>(5770-SUM(R16:R24))/5</f>
        <v>287.16785777777767</v>
      </c>
      <c r="S29" s="4">
        <f t="shared" si="15"/>
        <v>2.0918545314334263</v>
      </c>
      <c r="T29" s="4">
        <f>IF(O29="DH",-16,IF(O29="C",INDEX([1]Hitters!$AZ:$AZ,MATCH(P29,[1]Hitters!$C:$C,0)),IF(O29="1B",INDEX([1]Hitters!$AW:$AW,MATCH(P29,[1]Hitters!$C:$C,0)),IF(RIGHT(O29,1)="F",INDEX([1]Hitters!$AY:$AY,MATCH(P29,[1]Hitters!$C:$C,0)),INDEX([1]Hitters!$AX:$AX,MATCH(P29,[1]Hitters!$C:$C,0))))))*R29/600</f>
        <v>7.8191640420368484</v>
      </c>
      <c r="U29" s="44">
        <f t="shared" si="16"/>
        <v>1.0856924070148426</v>
      </c>
    </row>
    <row r="30" spans="1:21" ht="9.75" customHeight="1" x14ac:dyDescent="0.2">
      <c r="A30" s="26"/>
      <c r="B30" s="26"/>
      <c r="C30" s="6"/>
      <c r="D30" s="4"/>
      <c r="K30" s="4"/>
    </row>
    <row r="31" spans="1:21" ht="9.75" customHeight="1" x14ac:dyDescent="0.2">
      <c r="A31" s="10">
        <f>SUM(E32:F59)</f>
        <v>212.60084072312665</v>
      </c>
      <c r="B31" s="7" t="s">
        <v>24</v>
      </c>
      <c r="C31" s="3" t="s">
        <v>121</v>
      </c>
      <c r="D31" s="3" t="s">
        <v>8</v>
      </c>
      <c r="E31" s="3" t="s">
        <v>9</v>
      </c>
      <c r="F31" s="3" t="s">
        <v>10</v>
      </c>
      <c r="G31" s="3" t="s">
        <v>123</v>
      </c>
      <c r="H31" s="10">
        <f>SUM(L32:M59)</f>
        <v>422.01519010179322</v>
      </c>
      <c r="I31" s="3" t="s">
        <v>82</v>
      </c>
      <c r="J31" s="3" t="s">
        <v>121</v>
      </c>
      <c r="K31" s="3" t="s">
        <v>8</v>
      </c>
      <c r="L31" s="3" t="s">
        <v>9</v>
      </c>
      <c r="M31" s="3" t="s">
        <v>10</v>
      </c>
      <c r="N31" s="3" t="s">
        <v>123</v>
      </c>
    </row>
    <row r="32" spans="1:21" ht="9.75" customHeight="1" x14ac:dyDescent="0.2">
      <c r="A32" s="9" t="s">
        <v>0</v>
      </c>
      <c r="B32" s="9" t="s">
        <v>707</v>
      </c>
      <c r="C32" s="5">
        <f>INDEX([1]Pitchers!$AJ:$AJ,MATCH(B32,[1]Pitchers!$C:$C,0))*IF(INDEX([1]Pitchers!$Q:$Q,MATCH(B32,[1]Pitchers!$C:$C,0))="R",1/(0.83+(1-INDEX([1]Pitchers!$DD:$DD,MATCH(B32,[1]Pitchers!$C:$C,0)))/8),1)</f>
        <v>3.7187654405780761</v>
      </c>
      <c r="D32" s="4">
        <f>(INDEX([1]Pitchers!$FJ:$FJ,MATCH(B32,[1]Pitchers!$C:$C,0)))</f>
        <v>150.36502001227763</v>
      </c>
      <c r="E32" s="4">
        <f t="shared" ref="E32:E37" si="19">IF(AND(C32&lt;5.15,(IF(C32&lt;5.65,(5.15*4.25/4-C32*4.25/4)*D32/9,-0.5*4.25/4*D32/9))&lt;0),0,(IF(C32&lt;5.65,(5.15*4.25/4-C32*4.25/4)*D32/9,-0.5*4.25/4*D32/9)))</f>
        <v>25.406454332538871</v>
      </c>
      <c r="F32" s="4">
        <f>IFERROR((INDEX([1]PitchHitProj!$K:$K,MATCH(B32,[1]PitchHitProj!$B:$B,0))-0.263)*0.32*D32,0)</f>
        <v>-0.3268518397500465</v>
      </c>
      <c r="G32" s="5">
        <f>((4.25+F32*MAX(6,D32/33)/D32)^(((4.25+F32*MAX(6,D32/33)/D32)+(4.25-(4-C32)*4.25/4*MAX(6,D32/33)/9))^0.285)/((4.25+F32*MAX(6,D32/33)/D32)^(((4.25+F32*MAX(6,D32/33)/D32)+(4.25-(4-C32)*4.25/4*MAX(6,D32/33)/9))^0.285)+(4.25-(4-C32)*4.25/4*MAX(6,D32/33)/9)^(((4.25+F32*MAX(6,D32/33)/D32)+(4.25-(4-C32)*4.25/4*MAX(6,D32/33)/9))^0.285))-0.5)*MIN(33,D32/6)+((5.15*4.25/4*MAX(6,D32/33)/9+4*4.25/4*(1-MAX(6,D32/33)/9))^(((5.15*4.25/4*MAX(6,D32/33)/9+4*4.25/4*(1-MAX(6,D32/33)/9))+4.25)^0.285)/((5.15*4.25/4*MAX(6,D32/33)/9+4*4.25/4*(1-MAX(6,D32/33)/9))^(((5.15*4.25/4*MAX(6,D32/33)/9+4*4.25/4*(1-MAX(6,D32/33)/9))+4.25)^0.285)+4.25^(((5.15*4.25/4*MAX(6,D32/33)/9+4*4.25/4*(1-MAX(6,D32/33)/9))+4.25)^0.285))-0.5)*MIN(33,D32/6)</f>
        <v>2.5704913519539585</v>
      </c>
      <c r="H32" s="21" t="s">
        <v>0</v>
      </c>
      <c r="I32" s="21" t="s">
        <v>164</v>
      </c>
      <c r="J32" s="5">
        <f>INDEX([1]Pitchers!$AJ:$AJ,MATCH(I32,[1]Pitchers!$C:$C,0))*IF(INDEX([1]Pitchers!$Q:$Q,MATCH(I32,[1]Pitchers!$C:$C,0))="R",1/(0.83+(1-INDEX([1]Pitchers!$DD:$DD,MATCH(I32,[1]Pitchers!$C:$C,0)))/8),1)</f>
        <v>2.9023597356921065</v>
      </c>
      <c r="K32" s="4">
        <f>(INDEX([1]Pitchers!$FJ:$FJ,MATCH(I32,[1]Pitchers!$C:$C,0)))</f>
        <v>207.99242254583748</v>
      </c>
      <c r="L32" s="4">
        <f t="shared" ref="L32:L37" si="20">IF(AND(J32&lt;5.15,(IF(J32&lt;5.65,(5.15*4.25/4-J32*4.25/4)*K32/9,-0.5*4.25/4*K32/9))&lt;0),0,(IF(J32&lt;5.65,(5.15*4.25/4-J32*4.25/4)*K32/9,-0.5*4.25/4*K32/9)))</f>
        <v>55.190044728780634</v>
      </c>
      <c r="M32" s="4">
        <f>IFERROR((INDEX([1]PitchHitProj!$K:$K,MATCH(I32,[1]PitchHitProj!$B:$B,0))-0.263)*0.32*K32,0)</f>
        <v>0.44593851746818541</v>
      </c>
      <c r="N32" s="5">
        <f>((4.25+M32*MAX(6,K32/33)/K32)^(((4.25+M32*MAX(6,K32/33)/K32)+(4.25-(4-J32)*4.25/4*MAX(6,K32/33)/9))^0.285)/((4.25+M32*MAX(6,K32/33)/K32)^(((4.25+M32*MAX(6,K32/33)/K32)+(4.25-(4-J32)*4.25/4*MAX(6,K32/33)/9))^0.285)+(4.25-(4-J32)*4.25/4*MAX(6,K32/33)/9)^(((4.25+M32*MAX(6,K32/33)/K32)+(4.25-(4-J32)*4.25/4*MAX(6,K32/33)/9))^0.285))-0.5)*MIN(33,K32/6)+((5.15*4.25/4*MAX(6,K32/33)/9+4*4.25/4*(1-MAX(6,K32/33)/9))^(((5.15*4.25/4*MAX(6,K32/33)/9+4*4.25/4*(1-MAX(6,K32/33)/9))+4.25)^0.285)/((5.15*4.25/4*MAX(6,K32/33)/9+4*4.25/4*(1-MAX(6,K32/33)/9))^(((5.15*4.25/4*MAX(6,K32/33)/9+4*4.25/4*(1-MAX(6,K32/33)/9))+4.25)^0.285)+4.25^(((5.15*4.25/4*MAX(6,K32/33)/9+4*4.25/4*(1-MAX(6,K32/33)/9))+4.25)^0.285))-0.5)*MIN(33,K32/6)</f>
        <v>5.990909040230564</v>
      </c>
    </row>
    <row r="33" spans="1:21" ht="9.75" customHeight="1" x14ac:dyDescent="0.2">
      <c r="A33" s="9" t="s">
        <v>0</v>
      </c>
      <c r="B33" s="9" t="s">
        <v>1057</v>
      </c>
      <c r="C33" s="5">
        <f>INDEX([1]Pitchers!$AJ:$AJ,MATCH(B33,[1]Pitchers!$C:$C,0))*IF(INDEX([1]Pitchers!$Q:$Q,MATCH(B33,[1]Pitchers!$C:$C,0))="R",1/(0.83+(1-INDEX([1]Pitchers!$DD:$DD,MATCH(B33,[1]Pitchers!$C:$C,0)))/8),1)</f>
        <v>3.7960715675217402</v>
      </c>
      <c r="D33" s="4">
        <f>(INDEX([1]Pitchers!$FJ:$FJ,MATCH(B33,[1]Pitchers!$C:$C,0)))</f>
        <v>141.3922184417637</v>
      </c>
      <c r="E33" s="4">
        <f t="shared" si="19"/>
        <v>22.599958746883168</v>
      </c>
      <c r="F33" s="4">
        <f>IFERROR((INDEX([1]PitchHitProj!$K:$K,MATCH(B33,[1]PitchHitProj!$B:$B,0))-0.263)*0.32*D33,0)</f>
        <v>0</v>
      </c>
      <c r="G33" s="5">
        <f t="shared" ref="G33:G37" si="21">((4.25+F33*MAX(6,D33/33)/D33)^(((4.25+F33*MAX(6,D33/33)/D33)+(4.25-(4-C33)*4.25/4*MAX(6,D33/33)/9))^0.285)/((4.25+F33*MAX(6,D33/33)/D33)^(((4.25+F33*MAX(6,D33/33)/D33)+(4.25-(4-C33)*4.25/4*MAX(6,D33/33)/9))^0.285)+(4.25-(4-C33)*4.25/4*MAX(6,D33/33)/9)^(((4.25+F33*MAX(6,D33/33)/D33)+(4.25-(4-C33)*4.25/4*MAX(6,D33/33)/9))^0.285))-0.5)*MIN(33,D33/6)+((5.15*4.25/4*MAX(6,D33/33)/9+4*4.25/4*(1-MAX(6,D33/33)/9))^(((5.15*4.25/4*MAX(6,D33/33)/9+4*4.25/4*(1-MAX(6,D33/33)/9))+4.25)^0.285)/((5.15*4.25/4*MAX(6,D33/33)/9+4*4.25/4*(1-MAX(6,D33/33)/9))^(((5.15*4.25/4*MAX(6,D33/33)/9+4*4.25/4*(1-MAX(6,D33/33)/9))+4.25)^0.285)+4.25^(((5.15*4.25/4*MAX(6,D33/33)/9+4*4.25/4*(1-MAX(6,D33/33)/9))+4.25)^0.285))-0.5)*MIN(33,D33/6)</f>
        <v>2.3066650469772294</v>
      </c>
      <c r="H33" s="21" t="s">
        <v>0</v>
      </c>
      <c r="I33" s="21" t="s">
        <v>245</v>
      </c>
      <c r="J33" s="5">
        <f>INDEX([1]Pitchers!$AJ:$AJ,MATCH(I33,[1]Pitchers!$C:$C,0))*IF(INDEX([1]Pitchers!$Q:$Q,MATCH(I33,[1]Pitchers!$C:$C,0))="R",1/(0.83+(1-INDEX([1]Pitchers!$DD:$DD,MATCH(I33,[1]Pitchers!$C:$C,0)))/8),1)</f>
        <v>3.1202986237800525</v>
      </c>
      <c r="K33" s="4">
        <f>(INDEX([1]Pitchers!$FJ:$FJ,MATCH(I33,[1]Pitchers!$C:$C,0)))</f>
        <v>181.63543247448777</v>
      </c>
      <c r="L33" s="4">
        <f t="shared" si="20"/>
        <v>43.523032524195457</v>
      </c>
      <c r="M33" s="4">
        <f>IFERROR((INDEX([1]PitchHitProj!$K:$K,MATCH(I33,[1]PitchHitProj!$B:$B,0))-0.263)*0.32*K33,0)</f>
        <v>0.81910252980131926</v>
      </c>
      <c r="N33" s="5">
        <f t="shared" ref="N33:N37" si="22">((4.25+M33*MAX(6,K33/33)/K33)^(((4.25+M33*MAX(6,K33/33)/K33)+(4.25-(4-J33)*4.25/4*MAX(6,K33/33)/9))^0.285)/((4.25+M33*MAX(6,K33/33)/K33)^(((4.25+M33*MAX(6,K33/33)/K33)+(4.25-(4-J33)*4.25/4*MAX(6,K33/33)/9))^0.285)+(4.25-(4-J33)*4.25/4*MAX(6,K33/33)/9)^(((4.25+M33*MAX(6,K33/33)/K33)+(4.25-(4-J33)*4.25/4*MAX(6,K33/33)/9))^0.285))-0.5)*MIN(33,K33/6)+((5.15*4.25/4*MAX(6,K33/33)/9+4*4.25/4*(1-MAX(6,K33/33)/9))^(((5.15*4.25/4*MAX(6,K33/33)/9+4*4.25/4*(1-MAX(6,K33/33)/9))+4.25)^0.285)/((5.15*4.25/4*MAX(6,K33/33)/9+4*4.25/4*(1-MAX(6,K33/33)/9))^(((5.15*4.25/4*MAX(6,K33/33)/9+4*4.25/4*(1-MAX(6,K33/33)/9))+4.25)^0.285)+4.25^(((5.15*4.25/4*MAX(6,K33/33)/9+4*4.25/4*(1-MAX(6,K33/33)/9))+4.25)^0.285))-0.5)*MIN(33,K33/6)</f>
        <v>4.717134416022069</v>
      </c>
      <c r="U33" s="1"/>
    </row>
    <row r="34" spans="1:21" ht="9.75" customHeight="1" x14ac:dyDescent="0.2">
      <c r="A34" s="9" t="s">
        <v>0</v>
      </c>
      <c r="B34" s="9" t="s">
        <v>403</v>
      </c>
      <c r="C34" s="5">
        <f>INDEX([1]Pitchers!$AJ:$AJ,MATCH(B34,[1]Pitchers!$C:$C,0))*IF(INDEX([1]Pitchers!$Q:$Q,MATCH(B34,[1]Pitchers!$C:$C,0))="R",1/(0.83+(1-INDEX([1]Pitchers!$DD:$DD,MATCH(B34,[1]Pitchers!$C:$C,0)))/8),1)</f>
        <v>3.9410673769832929</v>
      </c>
      <c r="D34" s="4">
        <f>(INDEX([1]Pitchers!$FJ:$FJ,MATCH(B34,[1]Pitchers!$C:$C,0)))</f>
        <v>124.71060461854773</v>
      </c>
      <c r="E34" s="4">
        <f t="shared" si="19"/>
        <v>17.798848695218801</v>
      </c>
      <c r="F34" s="4">
        <f>IFERROR((INDEX([1]PitchHitProj!$K:$K,MATCH(B34,[1]PitchHitProj!$B:$B,0))-0.263)*0.32*D34,0)</f>
        <v>-0.89870858979696022</v>
      </c>
      <c r="G34" s="5">
        <f t="shared" si="21"/>
        <v>1.7021906935707283</v>
      </c>
      <c r="H34" s="21" t="s">
        <v>0</v>
      </c>
      <c r="I34" s="21" t="s">
        <v>179</v>
      </c>
      <c r="J34" s="5">
        <f>INDEX([1]Pitchers!$AJ:$AJ,MATCH(I34,[1]Pitchers!$C:$C,0))*IF(INDEX([1]Pitchers!$Q:$Q,MATCH(I34,[1]Pitchers!$C:$C,0))="R",1/(0.83+(1-INDEX([1]Pitchers!$DD:$DD,MATCH(I34,[1]Pitchers!$C:$C,0)))/8),1)</f>
        <v>4.1954874525346701</v>
      </c>
      <c r="K34" s="4">
        <f>(INDEX([1]Pitchers!$FJ:$FJ,MATCH(I34,[1]Pitchers!$C:$C,0)))</f>
        <v>157.89121668199502</v>
      </c>
      <c r="L34" s="4">
        <f t="shared" si="20"/>
        <v>17.792052130403036</v>
      </c>
      <c r="M34" s="4">
        <f>IFERROR((INDEX([1]PitchHitProj!$K:$K,MATCH(I34,[1]PitchHitProj!$B:$B,0))-0.263)*0.32*K34,0)</f>
        <v>-0.3091126887912089</v>
      </c>
      <c r="N34" s="5">
        <f t="shared" si="22"/>
        <v>1.736053205135478</v>
      </c>
      <c r="U34" s="1"/>
    </row>
    <row r="35" spans="1:21" ht="9.75" customHeight="1" x14ac:dyDescent="0.2">
      <c r="A35" s="9" t="s">
        <v>0</v>
      </c>
      <c r="B35" s="9" t="s">
        <v>737</v>
      </c>
      <c r="C35" s="5">
        <f>INDEX([1]Pitchers!$AJ:$AJ,MATCH(B35,[1]Pitchers!$C:$C,0))*IF(INDEX([1]Pitchers!$Q:$Q,MATCH(B35,[1]Pitchers!$C:$C,0))="R",1/(0.83+(1-INDEX([1]Pitchers!$DD:$DD,MATCH(B35,[1]Pitchers!$C:$C,0)))/8),1)</f>
        <v>4.3293483661836696</v>
      </c>
      <c r="D35" s="4">
        <f>(INDEX([1]Pitchers!$FJ:$FJ,MATCH(B35,[1]Pitchers!$C:$C,0)))</f>
        <v>169.10036270217464</v>
      </c>
      <c r="E35" s="4">
        <f t="shared" si="19"/>
        <v>16.382863276514271</v>
      </c>
      <c r="F35" s="4">
        <f>IFERROR((INDEX([1]PitchHitProj!$K:$K,MATCH(B35,[1]PitchHitProj!$B:$B,0))-0.263)*0.32*D35,0)</f>
        <v>0.72347058803761144</v>
      </c>
      <c r="G35" s="5">
        <f t="shared" si="21"/>
        <v>1.6929704772904444</v>
      </c>
      <c r="H35" s="21" t="s">
        <v>0</v>
      </c>
      <c r="I35" s="21" t="s">
        <v>414</v>
      </c>
      <c r="J35" s="5">
        <f>INDEX([1]Pitchers!$AJ:$AJ,MATCH(I35,[1]Pitchers!$C:$C,0))*IF(INDEX([1]Pitchers!$Q:$Q,MATCH(I35,[1]Pitchers!$C:$C,0))="R",1/(0.83+(1-INDEX([1]Pitchers!$DD:$DD,MATCH(I35,[1]Pitchers!$C:$C,0)))/8),1)</f>
        <v>4.0478459862986353</v>
      </c>
      <c r="K35" s="4">
        <f>(INDEX([1]Pitchers!$FJ:$FJ,MATCH(I35,[1]Pitchers!$C:$C,0)))</f>
        <v>175.96275762653602</v>
      </c>
      <c r="L35" s="4">
        <f t="shared" si="20"/>
        <v>22.895465367088903</v>
      </c>
      <c r="M35" s="4">
        <f>IFERROR((INDEX([1]PitchHitProj!$K:$K,MATCH(I35,[1]PitchHitProj!$B:$B,0))-0.263)*0.32*K35,0)</f>
        <v>0.23294774505569807</v>
      </c>
      <c r="N35" s="5">
        <f t="shared" si="22"/>
        <v>2.3244278179465976</v>
      </c>
      <c r="U35" s="1"/>
    </row>
    <row r="36" spans="1:21" ht="9.75" customHeight="1" x14ac:dyDescent="0.2">
      <c r="A36" s="9" t="s">
        <v>0</v>
      </c>
      <c r="B36" s="9" t="s">
        <v>733</v>
      </c>
      <c r="C36" s="5">
        <f>INDEX([1]Pitchers!$AJ:$AJ,MATCH(B36,[1]Pitchers!$C:$C,0))*IF(INDEX([1]Pitchers!$Q:$Q,MATCH(B36,[1]Pitchers!$C:$C,0))="R",1/(0.83+(1-INDEX([1]Pitchers!$DD:$DD,MATCH(B36,[1]Pitchers!$C:$C,0)))/8),1)</f>
        <v>4.3878149700991402</v>
      </c>
      <c r="D36" s="4">
        <f>(INDEX([1]Pitchers!$FJ:$FJ,MATCH(B36,[1]Pitchers!$C:$C,0)))</f>
        <v>160.64639917695473</v>
      </c>
      <c r="E36" s="4">
        <f t="shared" si="19"/>
        <v>14.454991455018037</v>
      </c>
      <c r="F36" s="4">
        <f>IFERROR((INDEX([1]PitchHitProj!$K:$K,MATCH(B36,[1]PitchHitProj!$B:$B,0))-0.263)*0.32*D36,0)</f>
        <v>0.85758751108327991</v>
      </c>
      <c r="G36" s="5">
        <f t="shared" si="21"/>
        <v>1.5117187410369919</v>
      </c>
      <c r="H36" s="21" t="s">
        <v>0</v>
      </c>
      <c r="I36" s="21" t="s">
        <v>756</v>
      </c>
      <c r="J36" s="5">
        <f>INDEX([1]Pitchers!$AJ:$AJ,MATCH(I36,[1]Pitchers!$C:$C,0))*IF(INDEX([1]Pitchers!$Q:$Q,MATCH(I36,[1]Pitchers!$C:$C,0))="R",1/(0.83+(1-INDEX([1]Pitchers!$DD:$DD,MATCH(I36,[1]Pitchers!$C:$C,0)))/8),1)</f>
        <v>4.3654989185282282</v>
      </c>
      <c r="K36" s="4">
        <f>(INDEX([1]Pitchers!$FJ:$FJ,MATCH(I36,[1]Pitchers!$C:$C,0)))</f>
        <v>128.1086141740216</v>
      </c>
      <c r="L36" s="4">
        <f t="shared" si="20"/>
        <v>11.864742279245064</v>
      </c>
      <c r="M36" s="4">
        <f>IFERROR((INDEX([1]PitchHitProj!$K:$K,MATCH(I36,[1]PitchHitProj!$B:$B,0))-0.263)*0.32*K36,0)</f>
        <v>0.8027931800722411</v>
      </c>
      <c r="N36" s="5">
        <f t="shared" si="22"/>
        <v>1.253205137736997</v>
      </c>
      <c r="U36" s="1"/>
    </row>
    <row r="37" spans="1:21" ht="9.75" customHeight="1" x14ac:dyDescent="0.2">
      <c r="A37" s="9" t="s">
        <v>0</v>
      </c>
      <c r="B37" s="9" t="s">
        <v>787</v>
      </c>
      <c r="C37" s="5">
        <f>INDEX([1]Pitchers!$AJ:$AJ,MATCH(B37,[1]Pitchers!$C:$C,0))*IF(INDEX([1]Pitchers!$Q:$Q,MATCH(B37,[1]Pitchers!$C:$C,0))="R",1/(0.83+(1-INDEX([1]Pitchers!$DD:$DD,MATCH(B37,[1]Pitchers!$C:$C,0)))/8),1)</f>
        <v>4.8348101327610449</v>
      </c>
      <c r="D37" s="4">
        <f>MIN(972-SUM(D32:D36),(INDEX([1]Pitchers!$FJ:$FJ,MATCH(B37,[1]Pitchers!$C:$C,0))))</f>
        <v>127.65839484185187</v>
      </c>
      <c r="E37" s="4">
        <f t="shared" si="19"/>
        <v>4.7501580060861439</v>
      </c>
      <c r="F37" s="4">
        <f>IFERROR((INDEX([1]PitchHitProj!$K:$K,MATCH(B37,[1]PitchHitProj!$B:$B,0))-0.263)*0.32*D37,0)</f>
        <v>0.13644160325025212</v>
      </c>
      <c r="G37" s="5">
        <f t="shared" si="21"/>
        <v>0.4670556700467603</v>
      </c>
      <c r="H37" s="21" t="s">
        <v>0</v>
      </c>
      <c r="I37" s="21" t="s">
        <v>788</v>
      </c>
      <c r="J37" s="5">
        <f>INDEX([1]Pitchers!$AJ:$AJ,MATCH(I37,[1]Pitchers!$C:$C,0))*IF(INDEX([1]Pitchers!$Q:$Q,MATCH(I37,[1]Pitchers!$C:$C,0))="R",1/(0.83+(1-INDEX([1]Pitchers!$DD:$DD,MATCH(I37,[1]Pitchers!$C:$C,0)))/8),1)</f>
        <v>4.6086073813249584</v>
      </c>
      <c r="K37" s="4">
        <f>MIN(972-SUM(K32:K36),(INDEX([1]Pitchers!$FJ:$FJ,MATCH(I37,[1]Pitchers!$C:$C,0))))</f>
        <v>120.40955649712214</v>
      </c>
      <c r="L37" s="4">
        <f t="shared" si="20"/>
        <v>7.6959053249521929</v>
      </c>
      <c r="M37" s="4">
        <f>IFERROR((INDEX([1]PitchHitProj!$K:$K,MATCH(I37,[1]PitchHitProj!$B:$B,0))-0.263)*0.32*K37,0)</f>
        <v>0</v>
      </c>
      <c r="N37" s="5">
        <f t="shared" si="22"/>
        <v>0.74451728715312049</v>
      </c>
      <c r="U37" s="1"/>
    </row>
    <row r="38" spans="1:21" ht="9.75" customHeight="1" x14ac:dyDescent="0.2">
      <c r="A38" s="9" t="s">
        <v>0</v>
      </c>
      <c r="B38" s="9" t="s">
        <v>957</v>
      </c>
      <c r="C38" s="5">
        <f>INDEX([1]Pitchers!$AJ:$AJ,MATCH(B38,[1]Pitchers!$C:$C,0))*IF(INDEX([1]Pitchers!$Q:$Q,MATCH(B38,[1]Pitchers!$C:$C,0))="S",0.83+(1-INDEX([1]Pitchers!$DD:$DD,MATCH(B38,[1]Pitchers!$C:$C,0)))/8,1)</f>
        <v>3.989595168745427</v>
      </c>
      <c r="D38" s="4">
        <f>IF(INDEX([1]Pitchers!$Q:$Q,MATCH(B38,[1]Pitchers!$C:$C,0))="S",56,INDEX([1]Pitchers!$FJ:$FJ,MATCH(B38,[1]Pitchers!$C:$C,0)))</f>
        <v>55.982026197437449</v>
      </c>
      <c r="E38" s="4">
        <f>IF(C38&gt;5,-0.5*4.25/4*D38/9,(4.2745*4.25/4-C38*4.25/4)*D38/9)*1.8</f>
        <v>3.3892793170023774</v>
      </c>
      <c r="G38" s="44">
        <f t="shared" ref="G38:G45" si="23">((4.25)^(((4.25)+(4.25-(4-C38)*4.25/4*1/9))^0.285)/((4.25)^(((4.25)+(4.25-(4-C38)*4.25/4*1/9))^0.285)+(4.25-(4-C38)*4.25/4*1/9)^(((4.25)+(4.25-(4-C38)*4.25/4*1/9))^0.285))-0.5)*D38+((4.2745*4.25/4*1/9+4*4.25/4*(1-1/9))^(((4.2745*4.25/4*1/9+4*4.25/4*(1-1/9))+4.25)^0.285)/((4.2745*4.25/4*1/9+4*4.25/4*(1-1/9))^(((4.2745*4.25/4*1/9+4*4.25/4*(1-1/9))+4.25)^0.285)+4.25^(((4.2745*4.25/4*1/9+4*4.25/4*(1-1/9))+4.25)^0.285))-0.5)*D38+((4.2745-MIN(4.2745,MAX(3.74,C38)))/0.5345*0.0009131+0.0104414*(3.74-MIN(3.74,C38)))*D38</f>
        <v>0.2305429869718455</v>
      </c>
      <c r="H38" s="21" t="s">
        <v>0</v>
      </c>
      <c r="I38" s="21" t="s">
        <v>306</v>
      </c>
      <c r="J38" s="5">
        <f>INDEX([1]Pitchers!$AJ:$AJ,MATCH(I38,[1]Pitchers!$C:$C,0))*IF(INDEX([1]Pitchers!$Q:$Q,MATCH(I38,[1]Pitchers!$C:$C,0))="S",0.83+(1-INDEX([1]Pitchers!$DD:$DD,MATCH(I38,[1]Pitchers!$C:$C,0)))/8,1)</f>
        <v>3.0782846285597021</v>
      </c>
      <c r="K38" s="4">
        <f>IF(INDEX([1]Pitchers!$Q:$Q,MATCH(I38,[1]Pitchers!$C:$C,0))="S",56,INDEX([1]Pitchers!$FJ:$FJ,MATCH(I38,[1]Pitchers!$C:$C,0)))</f>
        <v>58.334581566592526</v>
      </c>
      <c r="L38" s="4">
        <f>IF(J38&gt;5,-0.5*4.25/4*K38/9,(4.2745*4.25/4-J38*4.25/4)*K38/9)*1.8</f>
        <v>14.828403670755366</v>
      </c>
      <c r="N38" s="44">
        <f t="shared" ref="N38:N45" si="24">((4.25)^(((4.25)+(4.25-(4-J38)*4.25/4*1/9))^0.285)/((4.25)^(((4.25)+(4.25-(4-J38)*4.25/4*1/9))^0.285)+(4.25-(4-J38)*4.25/4*1/9)^(((4.25)+(4.25-(4-J38)*4.25/4*1/9))^0.285))-0.5)*K38+((4.2745*4.25/4*1/9+4*4.25/4*(1-1/9))^(((4.2745*4.25/4*1/9+4*4.25/4*(1-1/9))+4.25)^0.285)/((4.2745*4.25/4*1/9+4*4.25/4*(1-1/9))^(((4.2745*4.25/4*1/9+4*4.25/4*(1-1/9))+4.25)^0.285)+4.25^(((4.2745*4.25/4*1/9+4*4.25/4*(1-1/9))+4.25)^0.285))-0.5)*K38+((4.2745-MIN(4.2745,MAX(3.74,J38)))/0.5345*0.0009131+0.0104414*(3.74-MIN(3.74,J38)))*K38</f>
        <v>1.3538010621843721</v>
      </c>
      <c r="U38" s="1"/>
    </row>
    <row r="39" spans="1:21" ht="9.75" customHeight="1" x14ac:dyDescent="0.2">
      <c r="A39" s="9" t="s">
        <v>0</v>
      </c>
      <c r="B39" s="9" t="s">
        <v>681</v>
      </c>
      <c r="C39" s="5">
        <f>INDEX([1]Pitchers!$AJ:$AJ,MATCH(B39,[1]Pitchers!$C:$C,0))*IF(INDEX([1]Pitchers!$Q:$Q,MATCH(B39,[1]Pitchers!$C:$C,0))="S",0.83+(1-INDEX([1]Pitchers!$DD:$DD,MATCH(B39,[1]Pitchers!$C:$C,0)))/8,1)</f>
        <v>4.1466361559850871</v>
      </c>
      <c r="D39" s="4">
        <f>IF(INDEX([1]Pitchers!$Q:$Q,MATCH(B39,[1]Pitchers!$C:$C,0))="S",56,INDEX([1]Pitchers!$FJ:$FJ,MATCH(B39,[1]Pitchers!$C:$C,0)))</f>
        <v>61.334988763999995</v>
      </c>
      <c r="E39" s="4">
        <f>IF(C39&gt;5,-0.5*4.25/4*D39/9,(4.2745*4.25/4-C39*4.25/4)*D39/9)*1.3</f>
        <v>1.2036101134380619</v>
      </c>
      <c r="G39" s="44">
        <f t="shared" si="23"/>
        <v>0.11320339708444681</v>
      </c>
      <c r="H39" s="21" t="s">
        <v>0</v>
      </c>
      <c r="I39" s="21" t="s">
        <v>662</v>
      </c>
      <c r="J39" s="5">
        <f>INDEX([1]Pitchers!$AJ:$AJ,MATCH(I39,[1]Pitchers!$C:$C,0))*IF(INDEX([1]Pitchers!$Q:$Q,MATCH(I39,[1]Pitchers!$C:$C,0))="S",0.83+(1-INDEX([1]Pitchers!$DD:$DD,MATCH(I39,[1]Pitchers!$C:$C,0)))/8,1)</f>
        <v>3.0929183642230531</v>
      </c>
      <c r="K39" s="4">
        <f>IF(INDEX([1]Pitchers!$Q:$Q,MATCH(I39,[1]Pitchers!$C:$C,0))="S",56,INDEX([1]Pitchers!$FJ:$FJ,MATCH(I39,[1]Pitchers!$C:$C,0)))</f>
        <v>60.234653788814761</v>
      </c>
      <c r="L39" s="4">
        <f>IF(J39&gt;5,-0.5*4.25/4*K39/9,(4.2745*4.25/4-J39*4.25/4)*K39/9)*1.3</f>
        <v>10.922949671311336</v>
      </c>
      <c r="N39" s="44">
        <f t="shared" si="24"/>
        <v>1.3772250776483059</v>
      </c>
      <c r="U39" s="1"/>
    </row>
    <row r="40" spans="1:21" ht="9.75" customHeight="1" x14ac:dyDescent="0.2">
      <c r="A40" s="9" t="s">
        <v>0</v>
      </c>
      <c r="B40" s="9" t="s">
        <v>338</v>
      </c>
      <c r="C40" s="5">
        <f>INDEX([1]Pitchers!$AJ:$AJ,MATCH(B40,[1]Pitchers!$C:$C,0))*IF(INDEX([1]Pitchers!$Q:$Q,MATCH(B40,[1]Pitchers!$C:$C,0))="S",0.83+(1-INDEX([1]Pitchers!$DD:$DD,MATCH(B40,[1]Pitchers!$C:$C,0)))/8,1)</f>
        <v>4.1302830439618177</v>
      </c>
      <c r="D40" s="4">
        <f>IF(INDEX([1]Pitchers!$Q:$Q,MATCH(B40,[1]Pitchers!$C:$C,0))="S",56,INDEX([1]Pitchers!$FJ:$FJ,MATCH(B40,[1]Pitchers!$C:$C,0)))</f>
        <v>62.54335749251846</v>
      </c>
      <c r="E40" s="4">
        <f>IF(C40&gt;5,-0.5*4.25/4*D40/9,(4.2745*4.25/4-C40*4.25/4)*D40/9)*1.1</f>
        <v>1.1713228911819797</v>
      </c>
      <c r="G40" s="44">
        <f t="shared" si="23"/>
        <v>0.13021574063690289</v>
      </c>
      <c r="H40" s="21" t="s">
        <v>0</v>
      </c>
      <c r="I40" s="21" t="s">
        <v>968</v>
      </c>
      <c r="J40" s="5">
        <f>INDEX([1]Pitchers!$AJ:$AJ,MATCH(I40,[1]Pitchers!$C:$C,0))*IF(INDEX([1]Pitchers!$Q:$Q,MATCH(I40,[1]Pitchers!$C:$C,0))="S",0.83+(1-INDEX([1]Pitchers!$DD:$DD,MATCH(I40,[1]Pitchers!$C:$C,0)))/8,1)</f>
        <v>2.9849266468897069</v>
      </c>
      <c r="K40" s="4">
        <f>IF(INDEX([1]Pitchers!$Q:$Q,MATCH(I40,[1]Pitchers!$C:$C,0))="S",56,INDEX([1]Pitchers!$FJ:$FJ,MATCH(I40,[1]Pitchers!$C:$C,0)))</f>
        <v>50.625997346153881</v>
      </c>
      <c r="L40" s="4">
        <f>IF(J40&gt;5,-0.5*4.25/4*K40/9,(4.2745*4.25/4-J40*4.25/4)*K40/9)*1.1</f>
        <v>8.4781043385190777</v>
      </c>
      <c r="N40" s="44">
        <f t="shared" si="24"/>
        <v>1.2858100975299054</v>
      </c>
      <c r="U40" s="1"/>
    </row>
    <row r="41" spans="1:21" ht="9.75" customHeight="1" x14ac:dyDescent="0.2">
      <c r="A41" s="9" t="s">
        <v>0</v>
      </c>
      <c r="B41" s="9" t="s">
        <v>722</v>
      </c>
      <c r="C41" s="5">
        <f>INDEX([1]Pitchers!$AJ:$AJ,MATCH(B41,[1]Pitchers!$C:$C,0))*IF(INDEX([1]Pitchers!$Q:$Q,MATCH(B41,[1]Pitchers!$C:$C,0))="S",0.83+(1-INDEX([1]Pitchers!$DD:$DD,MATCH(B41,[1]Pitchers!$C:$C,0)))/8,1)</f>
        <v>4.2279717970292809</v>
      </c>
      <c r="D41" s="4">
        <f>IF(INDEX([1]Pitchers!$Q:$Q,MATCH(B41,[1]Pitchers!$C:$C,0))="S",56,INDEX([1]Pitchers!$FJ:$FJ,MATCH(B41,[1]Pitchers!$C:$C,0)))</f>
        <v>56</v>
      </c>
      <c r="E41" s="4">
        <f>IF(C41&gt;5,-0.5*4.25/4*D41/9,(4.2745*4.25/4-C41*4.25/4)*D41/9)*1</f>
        <v>0.3076031196397524</v>
      </c>
      <c r="G41" s="44">
        <f t="shared" si="23"/>
        <v>3.7583424370970224E-2</v>
      </c>
      <c r="H41" s="21" t="s">
        <v>0</v>
      </c>
      <c r="I41" s="21" t="s">
        <v>758</v>
      </c>
      <c r="J41" s="5">
        <f>INDEX([1]Pitchers!$AJ:$AJ,MATCH(I41,[1]Pitchers!$C:$C,0))*IF(INDEX([1]Pitchers!$Q:$Q,MATCH(I41,[1]Pitchers!$C:$C,0))="S",0.83+(1-INDEX([1]Pitchers!$DD:$DD,MATCH(I41,[1]Pitchers!$C:$C,0)))/8,1)</f>
        <v>3.9765449418945233</v>
      </c>
      <c r="K41" s="4">
        <f>IF(INDEX([1]Pitchers!$Q:$Q,MATCH(I41,[1]Pitchers!$C:$C,0))="S",56,INDEX([1]Pitchers!$FJ:$FJ,MATCH(I41,[1]Pitchers!$C:$C,0)))</f>
        <v>54.307421548851849</v>
      </c>
      <c r="L41" s="4">
        <f>IF(J41&gt;5,-0.5*4.25/4*K41/9,(4.2745*4.25/4-J41*4.25/4)*K41/9)*1</f>
        <v>1.9102771252326041</v>
      </c>
      <c r="N41" s="44">
        <f t="shared" si="24"/>
        <v>0.23391778073124153</v>
      </c>
      <c r="U41" s="1"/>
    </row>
    <row r="42" spans="1:21" ht="9.75" customHeight="1" x14ac:dyDescent="0.2">
      <c r="A42" s="9" t="s">
        <v>0</v>
      </c>
      <c r="B42" s="9" t="s">
        <v>1109</v>
      </c>
      <c r="C42" s="5">
        <f>INDEX([1]Pitchers!$AJ:$AJ,MATCH(B42,[1]Pitchers!$C:$C,0))*IF(INDEX([1]Pitchers!$Q:$Q,MATCH(B42,[1]Pitchers!$C:$C,0))="S",0.83+(1-INDEX([1]Pitchers!$DD:$DD,MATCH(B42,[1]Pitchers!$C:$C,0)))/8,1)</f>
        <v>4.3329107382098897</v>
      </c>
      <c r="D42" s="4">
        <f>IF(INDEX([1]Pitchers!$Q:$Q,MATCH(B42,[1]Pitchers!$C:$C,0))="S",56,INDEX([1]Pitchers!$FJ:$FJ,MATCH(B42,[1]Pitchers!$C:$C,0)))</f>
        <v>47.217026052777783</v>
      </c>
      <c r="E42" s="4">
        <f>IF(C42&gt;5,-0.5*4.25/4*D42/9,(4.2745*4.25/4-C42*4.25/4)*D42/9)*0.9</f>
        <v>-0.2930355182056994</v>
      </c>
      <c r="G42" s="44">
        <f t="shared" si="23"/>
        <v>-3.5033338090346144E-2</v>
      </c>
      <c r="H42" s="21" t="s">
        <v>0</v>
      </c>
      <c r="I42" s="21" t="s">
        <v>943</v>
      </c>
      <c r="J42" s="5">
        <f>INDEX([1]Pitchers!$AJ:$AJ,MATCH(I42,[1]Pitchers!$C:$C,0))*IF(INDEX([1]Pitchers!$Q:$Q,MATCH(I42,[1]Pitchers!$C:$C,0))="S",0.83+(1-INDEX([1]Pitchers!$DD:$DD,MATCH(I42,[1]Pitchers!$C:$C,0)))/8,1)</f>
        <v>3.8742876357619291</v>
      </c>
      <c r="K42" s="4">
        <f>IF(INDEX([1]Pitchers!$Q:$Q,MATCH(I42,[1]Pitchers!$C:$C,0))="S",56,INDEX([1]Pitchers!$FJ:$FJ,MATCH(I42,[1]Pitchers!$C:$C,0)))</f>
        <v>42.225430000651855</v>
      </c>
      <c r="L42" s="4">
        <f>IF(J42&gt;5,-0.5*4.25/4*K42/9,(4.2745*4.25/4-J42*4.25/4)*K42/9)*0.9</f>
        <v>1.7955335369750667</v>
      </c>
      <c r="N42" s="44">
        <f t="shared" si="24"/>
        <v>0.24451625481730752</v>
      </c>
      <c r="U42" s="1"/>
    </row>
    <row r="43" spans="1:21" ht="9.75" customHeight="1" x14ac:dyDescent="0.2">
      <c r="A43" s="9" t="s">
        <v>0</v>
      </c>
      <c r="B43" s="9" t="s">
        <v>1179</v>
      </c>
      <c r="C43" s="5">
        <f>INDEX([1]Pitchers!$AJ:$AJ,MATCH(B43,[1]Pitchers!$C:$C,0))*IF(INDEX([1]Pitchers!$Q:$Q,MATCH(B43,[1]Pitchers!$C:$C,0))="S",0.83+(1-INDEX([1]Pitchers!$DD:$DD,MATCH(B43,[1]Pitchers!$C:$C,0)))/8,1)</f>
        <v>4.2087657661871249</v>
      </c>
      <c r="D43" s="4">
        <f>IF(INDEX([1]Pitchers!$Q:$Q,MATCH(B43,[1]Pitchers!$C:$C,0))="S",56,INDEX([1]Pitchers!$FJ:$FJ,MATCH(B43,[1]Pitchers!$C:$C,0)))</f>
        <v>56</v>
      </c>
      <c r="E43" s="4">
        <f>IF(C43&gt;5,-0.5*4.25/4*D43/9,(4.2745*4.25/4-C43*4.25/4)*D43/9)*0.8</f>
        <v>0.34766105883253812</v>
      </c>
      <c r="G43" s="44">
        <f t="shared" si="23"/>
        <v>5.310620089932825E-2</v>
      </c>
      <c r="H43" s="21" t="s">
        <v>0</v>
      </c>
      <c r="I43" s="21" t="s">
        <v>1108</v>
      </c>
      <c r="J43" s="5">
        <f>INDEX([1]Pitchers!$AJ:$AJ,MATCH(I43,[1]Pitchers!$C:$C,0))*IF(INDEX([1]Pitchers!$Q:$Q,MATCH(I43,[1]Pitchers!$C:$C,0))="S",0.83+(1-INDEX([1]Pitchers!$DD:$DD,MATCH(I43,[1]Pitchers!$C:$C,0)))/8,1)</f>
        <v>3.9233320121256252</v>
      </c>
      <c r="K43" s="4">
        <f>IF(INDEX([1]Pitchers!$Q:$Q,MATCH(I43,[1]Pitchers!$C:$C,0))="S",56,INDEX([1]Pitchers!$FJ:$FJ,MATCH(I43,[1]Pitchers!$C:$C,0)))</f>
        <v>53.663613664619412</v>
      </c>
      <c r="L43" s="4">
        <f>IF(J43&gt;5,-0.5*4.25/4*K43/9,(4.2745*4.25/4-J43*4.25/4)*K43/9)*0.8</f>
        <v>1.7798001941968185</v>
      </c>
      <c r="N43" s="44">
        <f t="shared" si="24"/>
        <v>0.27255307088981218</v>
      </c>
      <c r="U43" s="1"/>
    </row>
    <row r="44" spans="1:21" ht="9.75" customHeight="1" x14ac:dyDescent="0.2">
      <c r="A44" s="9" t="s">
        <v>0</v>
      </c>
      <c r="B44" s="9" t="s">
        <v>1047</v>
      </c>
      <c r="C44" s="5">
        <f>INDEX([1]Pitchers!$AJ:$AJ,MATCH(B44,[1]Pitchers!$C:$C,0))*IF(INDEX([1]Pitchers!$Q:$Q,MATCH(B44,[1]Pitchers!$C:$C,0))="S",0.83+(1-INDEX([1]Pitchers!$DD:$DD,MATCH(B44,[1]Pitchers!$C:$C,0)))/8,1)</f>
        <v>3.8142922516116946</v>
      </c>
      <c r="D44" s="4">
        <f>IF(INDEX([1]Pitchers!$Q:$Q,MATCH(B44,[1]Pitchers!$C:$C,0))="S",56,INDEX([1]Pitchers!$FJ:$FJ,MATCH(B44,[1]Pitchers!$C:$C,0)))</f>
        <v>67.248135480296298</v>
      </c>
      <c r="E44" s="4">
        <f>IF(C44&gt;5,-0.5*4.25/4*D44/9,(4.2745*4.25/4-C44*4.25/4)*D44/9)*0.6</f>
        <v>2.1921580050661693</v>
      </c>
      <c r="G44" s="44">
        <f t="shared" si="23"/>
        <v>0.44802863169537455</v>
      </c>
      <c r="H44" s="21" t="s">
        <v>0</v>
      </c>
      <c r="I44" s="21" t="s">
        <v>1182</v>
      </c>
      <c r="J44" s="5">
        <f>INDEX([1]Pitchers!$AJ:$AJ,MATCH(I44,[1]Pitchers!$C:$C,0))*IF(INDEX([1]Pitchers!$Q:$Q,MATCH(I44,[1]Pitchers!$C:$C,0))="S",0.83+(1-INDEX([1]Pitchers!$DD:$DD,MATCH(I44,[1]Pitchers!$C:$C,0)))/8,1)</f>
        <v>3.9428290198255684</v>
      </c>
      <c r="K44" s="4">
        <f>IF(INDEX([1]Pitchers!$Q:$Q,MATCH(I44,[1]Pitchers!$C:$C,0))="S",56,INDEX([1]Pitchers!$FJ:$FJ,MATCH(I44,[1]Pitchers!$C:$C,0)))</f>
        <v>57.12777714777777</v>
      </c>
      <c r="L44" s="4">
        <f>IF(J44&gt;5,-0.5*4.25/4*K44/9,(4.2745*4.25/4-J44*4.25/4)*K44/9)*0.6</f>
        <v>1.3421234971267881</v>
      </c>
      <c r="N44" s="44">
        <f t="shared" si="24"/>
        <v>0.2739912561051181</v>
      </c>
      <c r="U44" s="1"/>
    </row>
    <row r="45" spans="1:21" ht="9.75" customHeight="1" x14ac:dyDescent="0.2">
      <c r="A45" s="9" t="s">
        <v>0</v>
      </c>
      <c r="B45" s="9" t="s">
        <v>1121</v>
      </c>
      <c r="C45" s="5">
        <f>INDEX([1]Pitchers!$AJ:$AJ,MATCH(B45,[1]Pitchers!$C:$C,0))*IF(INDEX([1]Pitchers!$Q:$Q,MATCH(B45,[1]Pitchers!$C:$C,0))="S",0.83+(1-INDEX([1]Pitchers!$DD:$DD,MATCH(B45,[1]Pitchers!$C:$C,0)))/8,1)</f>
        <v>4.1412493922085831</v>
      </c>
      <c r="D45" s="4">
        <f>MIN(1458-SUM(D32:D44),IF(INDEX([1]Pitchers!$Q:$Q,MATCH(B45,[1]Pitchers!$C:$C,0))="S",56,INDEX([1]Pitchers!$FJ:$FJ,MATCH(B45,[1]Pitchers!$C:$C,0))))</f>
        <v>65.692060986222145</v>
      </c>
      <c r="E45" s="4">
        <f>IF(C45&gt;5,-0.5*4.25/4*D45/9,(4.2745*4.25/4-C45*4.25/4)*D45/9)*0.5</f>
        <v>0.51670006912931932</v>
      </c>
      <c r="G45" s="44">
        <f t="shared" si="23"/>
        <v>0.12635897866339896</v>
      </c>
      <c r="H45" s="21" t="s">
        <v>0</v>
      </c>
      <c r="I45" s="21" t="s">
        <v>961</v>
      </c>
      <c r="J45" s="5">
        <f>INDEX([1]Pitchers!$AJ:$AJ,MATCH(I45,[1]Pitchers!$C:$C,0))*IF(INDEX([1]Pitchers!$Q:$Q,MATCH(I45,[1]Pitchers!$C:$C,0))="S",0.83+(1-INDEX([1]Pitchers!$DD:$DD,MATCH(I45,[1]Pitchers!$C:$C,0)))/8,1)</f>
        <v>3.952625622250272</v>
      </c>
      <c r="K45" s="4">
        <f>MIN(1458-SUM(K32:K44),IF(INDEX([1]Pitchers!$Q:$Q,MATCH(I45,[1]Pitchers!$C:$C,0))="S",56,INDEX([1]Pitchers!$FJ:$FJ,MATCH(I45,[1]Pitchers!$C:$C,0))))</f>
        <v>54.821866596307494</v>
      </c>
      <c r="L45" s="4">
        <f>IF(J45&gt;5,-0.5*4.25/4*K45/9,(4.2745*4.25/4-J45*4.25/4)*K45/9)*0.5</f>
        <v>1.041589657506967</v>
      </c>
      <c r="N45" s="44">
        <f t="shared" si="24"/>
        <v>0.25514365055203381</v>
      </c>
      <c r="U45" s="1"/>
    </row>
    <row r="46" spans="1:21" ht="9.75" customHeight="1" x14ac:dyDescent="0.2">
      <c r="A46" s="9" t="s">
        <v>1</v>
      </c>
      <c r="B46" s="9" t="s">
        <v>558</v>
      </c>
      <c r="C46" s="6">
        <f>INDEX([1]Hitters!$AF:$AF,MATCH(B46,[1]Hitters!$C:$C,0))</f>
        <v>0.25012280825059818</v>
      </c>
      <c r="D46" s="4">
        <f>INDEX([1]Hitters!$ER:$ER,MATCH(B46,[1]Hitters!$C:$C,0))</f>
        <v>390.6305185185185</v>
      </c>
      <c r="E46" s="4">
        <f t="shared" ref="E46:E59" si="25">(C46-0.23)*D46</f>
        <v>7.8605830209798864</v>
      </c>
      <c r="F46" s="4">
        <f>IF(A46="DH",-16,IF(A46="C",INDEX([1]Hitters!$AZ:$AZ,MATCH(B46,[1]Hitters!$C:$C,0)),IF(A46="1B",INDEX([1]Hitters!$AW:$AW,MATCH(B46,[1]Hitters!$C:$C,0)),IF(RIGHT(A46,1)="F",INDEX([1]Hitters!$AY:$AY,MATCH(B46,[1]Hitters!$C:$C,0)),INDEX([1]Hitters!$AX:$AX,MATCH(B46,[1]Hitters!$C:$C,0))))))*D46/600</f>
        <v>5.7396166825446846</v>
      </c>
      <c r="G46" s="44">
        <f>(((4.25+(C46-0.263)*4.2)^(((4.25+(C46-0.263)*4.2)+(4.25-F46*4.2/D46))^0.285))/((4.25+(C46-0.263)*4.2)^(((4.25+(C46-0.263)*4.2)+(4.25-F46*4.2/D46))^0.285)+(4.25-F46*4.2/D46)^(((4.25+(C46-0.263)*4.2)+(4.25-F46*4.2/D46))^0.285))-0.5)*D46/4.2-(((4.25+(0.23-0.263)*4.2)^(((4.25+(0.23-0.263)*4.2)+4.25)^0.285))/((4.25+(0.23-0.263)*4.2)^(((4.25+(0.23-0.263)*4.2)+4.25)^0.285)+4.25^(((4.25+(0.23-0.263)*4.2)+4.25)^0.285))-0.5)*D46/4.2</f>
        <v>1.4891996522108859</v>
      </c>
      <c r="H46" s="21" t="s">
        <v>1</v>
      </c>
      <c r="I46" s="21" t="s">
        <v>321</v>
      </c>
      <c r="J46" s="6">
        <f>INDEX([1]Hitters!$AF:$AF,MATCH(I46,[1]Hitters!$C:$C,0))</f>
        <v>0.26191505075763089</v>
      </c>
      <c r="K46" s="4">
        <f>INDEX([1]Hitters!$ER:$ER,MATCH(I46,[1]Hitters!$C:$C,0))</f>
        <v>488.51437037037039</v>
      </c>
      <c r="L46" s="4">
        <f t="shared" ref="L46:L59" si="26">(J46-0.23)*K46</f>
        <v>15.59096092620246</v>
      </c>
      <c r="M46" s="4">
        <f>IF(H46="DH",-16,IF(H46="C",INDEX([1]Hitters!$AZ:$AZ,MATCH(I46,[1]Hitters!$C:$C,0)),IF(H46="1B",INDEX([1]Hitters!$AW:$AW,MATCH(I46,[1]Hitters!$C:$C,0)),IF(RIGHT(H46,1)="F",INDEX([1]Hitters!$AY:$AY,MATCH(I46,[1]Hitters!$C:$C,0)),INDEX([1]Hitters!$AX:$AX,MATCH(I46,[1]Hitters!$C:$C,0))))))*K46/600</f>
        <v>13.735020631321891</v>
      </c>
      <c r="N46" s="44">
        <f>(((4.25+(J46-0.263)*4.2)^(((4.25+(J46-0.263)*4.2)+(4.25-M46*4.2/K46))^0.285))/((4.25+(J46-0.263)*4.2)^(((4.25+(J46-0.263)*4.2)+(4.25-M46*4.2/K46))^0.285)+(4.25-M46*4.2/K46)^(((4.25+(J46-0.263)*4.2)+(4.25-M46*4.2/K46))^0.285))-0.5)*K46/4.2-(((4.25+(0.23-0.263)*4.2)^(((4.25+(0.23-0.263)*4.2)+4.25)^0.285))/((4.25+(0.23-0.263)*4.2)^(((4.25+(0.23-0.263)*4.2)+4.25)^0.285)+4.25^(((4.25+(0.23-0.263)*4.2)+4.25)^0.285))-0.5)*K46/4.2</f>
        <v>3.2095700932807167</v>
      </c>
      <c r="U46" s="1"/>
    </row>
    <row r="47" spans="1:21" ht="9.75" customHeight="1" x14ac:dyDescent="0.2">
      <c r="A47" s="9" t="s">
        <v>2</v>
      </c>
      <c r="B47" s="9" t="s">
        <v>1066</v>
      </c>
      <c r="C47" s="6">
        <f>INDEX([1]Hitters!$AF:$AF,MATCH(B47,[1]Hitters!$C:$C,0))</f>
        <v>0.26356410833730648</v>
      </c>
      <c r="D47" s="4">
        <f>INDEX([1]Hitters!$ER:$ER,MATCH(B47,[1]Hitters!$C:$C,0))</f>
        <v>419.43911111111117</v>
      </c>
      <c r="E47" s="4">
        <f t="shared" si="25"/>
        <v>14.078099766236861</v>
      </c>
      <c r="F47" s="4">
        <f>IF(A47="DH",-16,IF(A47="C",INDEX([1]Hitters!$AZ:$AZ,MATCH(B47,[1]Hitters!$C:$C,0)),IF(A47="1B",INDEX([1]Hitters!$AW:$AW,MATCH(B47,[1]Hitters!$C:$C,0)),IF(RIGHT(A47,1)="F",INDEX([1]Hitters!$AY:$AY,MATCH(B47,[1]Hitters!$C:$C,0)),INDEX([1]Hitters!$AX:$AX,MATCH(B47,[1]Hitters!$C:$C,0))))))*D47/600</f>
        <v>-10.766001285794003</v>
      </c>
      <c r="G47" s="44">
        <f t="shared" ref="G47:G59" si="27">(((4.25+(C47-0.263)*4.2)^(((4.25+(C47-0.263)*4.2)+(4.25-F47*4.2/D47))^0.285))/((4.25+(C47-0.263)*4.2)^(((4.25+(C47-0.263)*4.2)+(4.25-F47*4.2/D47))^0.285)+(4.25-F47*4.2/D47)^(((4.25+(C47-0.263)*4.2)+(4.25-F47*4.2/D47))^0.285))-0.5)*D47/4.2-(((4.25+(0.23-0.263)*4.2)^(((4.25+(0.23-0.263)*4.2)+4.25)^0.285))/((4.25+(0.23-0.263)*4.2)^(((4.25+(0.23-0.263)*4.2)+4.25)^0.285)+4.25^(((4.25+(0.23-0.263)*4.2)+4.25)^0.285))-0.5)*D47/4.2</f>
        <v>0.3865143297325484</v>
      </c>
      <c r="H47" s="21" t="s">
        <v>2</v>
      </c>
      <c r="I47" s="21" t="s">
        <v>97</v>
      </c>
      <c r="J47" s="6">
        <f>INDEX([1]Hitters!$AF:$AF,MATCH(I47,[1]Hitters!$C:$C,0))</f>
        <v>0.26248246256550289</v>
      </c>
      <c r="K47" s="4">
        <f>INDEX([1]Hitters!$ER:$ER,MATCH(I47,[1]Hitters!$C:$C,0))</f>
        <v>445.15703703703701</v>
      </c>
      <c r="L47" s="4">
        <f t="shared" si="26"/>
        <v>14.459796791325736</v>
      </c>
      <c r="M47" s="4">
        <f>IF(H47="DH",-16,IF(H47="C",INDEX([1]Hitters!$AZ:$AZ,MATCH(I47,[1]Hitters!$C:$C,0)),IF(H47="1B",INDEX([1]Hitters!$AW:$AW,MATCH(I47,[1]Hitters!$C:$C,0)),IF(RIGHT(H47,1)="F",INDEX([1]Hitters!$AY:$AY,MATCH(I47,[1]Hitters!$C:$C,0)),INDEX([1]Hitters!$AX:$AX,MATCH(I47,[1]Hitters!$C:$C,0))))))*K47/600</f>
        <v>-10.159094515841922</v>
      </c>
      <c r="N47" s="44">
        <f t="shared" ref="N47:N59" si="28">(((4.25+(J47-0.263)*4.2)^(((4.25+(J47-0.263)*4.2)+(4.25-M47*4.2/K47))^0.285))/((4.25+(J47-0.263)*4.2)^(((4.25+(J47-0.263)*4.2)+(4.25-M47*4.2/K47))^0.285)+(4.25-M47*4.2/K47)^(((4.25+(J47-0.263)*4.2)+(4.25-M47*4.2/K47))^0.285))-0.5)*K47/4.2-(((4.25+(0.23-0.263)*4.2)^(((4.25+(0.23-0.263)*4.2)+4.25)^0.285))/((4.25+(0.23-0.263)*4.2)^(((4.25+(0.23-0.263)*4.2)+4.25)^0.285)+4.25^(((4.25+(0.23-0.263)*4.2)+4.25)^0.285))-0.5)*K47/4.2</f>
        <v>0.49291126311157685</v>
      </c>
      <c r="U47" s="1"/>
    </row>
    <row r="48" spans="1:21" ht="9.75" customHeight="1" x14ac:dyDescent="0.2">
      <c r="A48" s="9" t="s">
        <v>3</v>
      </c>
      <c r="B48" s="9" t="s">
        <v>696</v>
      </c>
      <c r="C48" s="6">
        <f>INDEX([1]Hitters!$AF:$AF,MATCH(B48,[1]Hitters!$C:$C,0))</f>
        <v>0.25346780348099879</v>
      </c>
      <c r="D48" s="4">
        <f>INDEX([1]Hitters!$ER:$ER,MATCH(B48,[1]Hitters!$C:$C,0))</f>
        <v>283.0524444444444</v>
      </c>
      <c r="E48" s="4">
        <f t="shared" si="25"/>
        <v>6.642619141038546</v>
      </c>
      <c r="F48" s="4">
        <f>IF(A48="DH",-16,IF(A48="C",INDEX([1]Hitters!$AZ:$AZ,MATCH(B48,[1]Hitters!$C:$C,0)),IF(A48="1B",INDEX([1]Hitters!$AW:$AW,MATCH(B48,[1]Hitters!$C:$C,0)),IF(RIGHT(A48,1)="F",INDEX([1]Hitters!$AY:$AY,MATCH(B48,[1]Hitters!$C:$C,0)),INDEX([1]Hitters!$AX:$AX,MATCH(B48,[1]Hitters!$C:$C,0))))))*D48/600</f>
        <v>-2.3339169442257819</v>
      </c>
      <c r="G48" s="44">
        <f t="shared" si="27"/>
        <v>0.47794625089298037</v>
      </c>
      <c r="H48" s="21" t="s">
        <v>3</v>
      </c>
      <c r="I48" s="21" t="s">
        <v>994</v>
      </c>
      <c r="J48" s="6">
        <f>INDEX([1]Hitters!$AF:$AF,MATCH(I48,[1]Hitters!$C:$C,0))</f>
        <v>0.28126482812919745</v>
      </c>
      <c r="K48" s="4">
        <f>INDEX([1]Hitters!$ER:$ER,MATCH(I48,[1]Hitters!$C:$C,0))</f>
        <v>545.07229629629626</v>
      </c>
      <c r="L48" s="4">
        <f t="shared" si="26"/>
        <v>27.943037587616612</v>
      </c>
      <c r="M48" s="4">
        <f>IF(H48="DH",-16,IF(H48="C",INDEX([1]Hitters!$AZ:$AZ,MATCH(I48,[1]Hitters!$C:$C,0)),IF(H48="1B",INDEX([1]Hitters!$AW:$AW,MATCH(I48,[1]Hitters!$C:$C,0)),IF(RIGHT(H48,1)="F",INDEX([1]Hitters!$AY:$AY,MATCH(I48,[1]Hitters!$C:$C,0)),INDEX([1]Hitters!$AX:$AX,MATCH(I48,[1]Hitters!$C:$C,0))))))*K48/600</f>
        <v>-5.3921606802167563</v>
      </c>
      <c r="N48" s="44">
        <f t="shared" si="28"/>
        <v>2.4589107716216532</v>
      </c>
      <c r="U48" s="1"/>
    </row>
    <row r="49" spans="1:21" ht="9.75" customHeight="1" x14ac:dyDescent="0.2">
      <c r="A49" s="9" t="s">
        <v>4</v>
      </c>
      <c r="B49" s="9" t="s">
        <v>337</v>
      </c>
      <c r="C49" s="6">
        <f>INDEX([1]Hitters!$AF:$AF,MATCH(B49,[1]Hitters!$C:$C,0))</f>
        <v>0.22856536272165073</v>
      </c>
      <c r="D49" s="4">
        <f>INDEX([1]Hitters!$ER:$ER,MATCH(B49,[1]Hitters!$C:$C,0))</f>
        <v>573.48711111111118</v>
      </c>
      <c r="E49" s="4">
        <f t="shared" si="25"/>
        <v>-0.82274598825283374</v>
      </c>
      <c r="F49" s="4">
        <f>IF(A49="DH",-16,IF(A49="C",INDEX([1]Hitters!$AZ:$AZ,MATCH(B49,[1]Hitters!$C:$C,0)),IF(A49="1B",INDEX([1]Hitters!$AW:$AW,MATCH(B49,[1]Hitters!$C:$C,0)),IF(RIGHT(A49,1)="F",INDEX([1]Hitters!$AY:$AY,MATCH(B49,[1]Hitters!$C:$C,0)),INDEX([1]Hitters!$AX:$AX,MATCH(B49,[1]Hitters!$C:$C,0))))))*D49/600</f>
        <v>7.6993046548021944</v>
      </c>
      <c r="G49" s="44">
        <f t="shared" si="27"/>
        <v>0.74578374938721925</v>
      </c>
      <c r="H49" s="21" t="s">
        <v>4</v>
      </c>
      <c r="I49" s="21" t="s">
        <v>789</v>
      </c>
      <c r="J49" s="6">
        <f>INDEX([1]Hitters!$AF:$AF,MATCH(I49,[1]Hitters!$C:$C,0))</f>
        <v>0.27279033688507909</v>
      </c>
      <c r="K49" s="4">
        <f>INDEX([1]Hitters!$ER:$ER,MATCH(I49,[1]Hitters!$C:$C,0))</f>
        <v>593.87081481481482</v>
      </c>
      <c r="L49" s="4">
        <f t="shared" si="26"/>
        <v>25.411932232142338</v>
      </c>
      <c r="M49" s="4">
        <f>IF(H49="DH",-16,IF(H49="C",INDEX([1]Hitters!$AZ:$AZ,MATCH(I49,[1]Hitters!$C:$C,0)),IF(H49="1B",INDEX([1]Hitters!$AW:$AW,MATCH(I49,[1]Hitters!$C:$C,0)),IF(RIGHT(H49,1)="F",INDEX([1]Hitters!$AY:$AY,MATCH(I49,[1]Hitters!$C:$C,0)),INDEX([1]Hitters!$AX:$AX,MATCH(I49,[1]Hitters!$C:$C,0))))))*K49/600</f>
        <v>6.6044674887234942</v>
      </c>
      <c r="N49" s="44">
        <f t="shared" si="28"/>
        <v>3.490975670111617</v>
      </c>
      <c r="U49" s="1"/>
    </row>
    <row r="50" spans="1:21" ht="9.75" customHeight="1" x14ac:dyDescent="0.2">
      <c r="A50" s="9" t="s">
        <v>5</v>
      </c>
      <c r="B50" s="9" t="s">
        <v>555</v>
      </c>
      <c r="C50" s="6">
        <f>INDEX([1]Hitters!$AF:$AF,MATCH(B50,[1]Hitters!$C:$C,0))</f>
        <v>0.26290959830229998</v>
      </c>
      <c r="D50" s="4">
        <f>INDEX([1]Hitters!$ER:$ER,MATCH(B50,[1]Hitters!$C:$C,0))</f>
        <v>557.90222222222224</v>
      </c>
      <c r="E50" s="4">
        <f t="shared" si="25"/>
        <v>18.360338025293828</v>
      </c>
      <c r="F50" s="4">
        <f>IF(A50="DH",-16,IF(A50="C",INDEX([1]Hitters!$AZ:$AZ,MATCH(B50,[1]Hitters!$C:$C,0)),IF(A50="1B",INDEX([1]Hitters!$AW:$AW,MATCH(B50,[1]Hitters!$C:$C,0)),IF(RIGHT(A50,1)="F",INDEX([1]Hitters!$AY:$AY,MATCH(B50,[1]Hitters!$C:$C,0)),INDEX([1]Hitters!$AX:$AX,MATCH(B50,[1]Hitters!$C:$C,0))))))*D50/600</f>
        <v>-2.363054799121814</v>
      </c>
      <c r="G50" s="44">
        <f t="shared" si="27"/>
        <v>1.7552496632533745</v>
      </c>
      <c r="H50" s="21" t="s">
        <v>5</v>
      </c>
      <c r="I50" s="21" t="s">
        <v>360</v>
      </c>
      <c r="J50" s="6">
        <f>INDEX([1]Hitters!$AF:$AF,MATCH(I50,[1]Hitters!$C:$C,0))</f>
        <v>0.27486267231196221</v>
      </c>
      <c r="K50" s="4">
        <f>INDEX([1]Hitters!$ER:$ER,MATCH(I50,[1]Hitters!$C:$C,0))</f>
        <v>551.49392592592585</v>
      </c>
      <c r="L50" s="4">
        <f t="shared" si="26"/>
        <v>24.741491280852365</v>
      </c>
      <c r="M50" s="4">
        <f>IF(H50="DH",-16,IF(H50="C",INDEX([1]Hitters!$AZ:$AZ,MATCH(I50,[1]Hitters!$C:$C,0)),IF(H50="1B",INDEX([1]Hitters!$AW:$AW,MATCH(I50,[1]Hitters!$C:$C,0)),IF(RIGHT(H50,1)="F",INDEX([1]Hitters!$AY:$AY,MATCH(I50,[1]Hitters!$C:$C,0)),INDEX([1]Hitters!$AX:$AX,MATCH(I50,[1]Hitters!$C:$C,0))))))*K50/600</f>
        <v>4.0034144842203752</v>
      </c>
      <c r="N50" s="44">
        <f t="shared" si="28"/>
        <v>3.1326215229743424</v>
      </c>
      <c r="U50" s="1"/>
    </row>
    <row r="51" spans="1:21" ht="9.75" customHeight="1" x14ac:dyDescent="0.2">
      <c r="A51" s="9" t="s">
        <v>79</v>
      </c>
      <c r="B51" s="9" t="s">
        <v>413</v>
      </c>
      <c r="C51" s="6">
        <f>INDEX([1]Hitters!$AF:$AF,MATCH(B51,[1]Hitters!$C:$C,0))</f>
        <v>0.23699924364831951</v>
      </c>
      <c r="D51" s="4">
        <f>INDEX([1]Hitters!$ER:$ER,MATCH(B51,[1]Hitters!$C:$C,0))</f>
        <v>534.08414814814807</v>
      </c>
      <c r="E51" s="4">
        <f t="shared" si="25"/>
        <v>3.7381850815940547</v>
      </c>
      <c r="F51" s="4">
        <f>IF(A51="DH",-16,IF(A51="C",INDEX([1]Hitters!$AZ:$AZ,MATCH(B51,[1]Hitters!$C:$C,0)),IF(A51="1B",INDEX([1]Hitters!$AW:$AW,MATCH(B51,[1]Hitters!$C:$C,0)),IF(RIGHT(A51,1)="F",INDEX([1]Hitters!$AY:$AY,MATCH(B51,[1]Hitters!$C:$C,0)),INDEX([1]Hitters!$AX:$AX,MATCH(B51,[1]Hitters!$C:$C,0))))))*D51/600</f>
        <v>1.8432397666114153</v>
      </c>
      <c r="G51" s="44">
        <f t="shared" si="27"/>
        <v>0.61273837479375315</v>
      </c>
      <c r="H51" s="21" t="s">
        <v>79</v>
      </c>
      <c r="I51" s="21" t="s">
        <v>273</v>
      </c>
      <c r="J51" s="6">
        <f>INDEX([1]Hitters!$AF:$AF,MATCH(I51,[1]Hitters!$C:$C,0))</f>
        <v>0.32200394068454663</v>
      </c>
      <c r="K51" s="4">
        <f>INDEX([1]Hitters!$ER:$ER,MATCH(I51,[1]Hitters!$C:$C,0))</f>
        <v>571.86814814814818</v>
      </c>
      <c r="L51" s="4">
        <f t="shared" si="26"/>
        <v>52.614123181603745</v>
      </c>
      <c r="M51" s="4">
        <f>IF(H51="DH",-16,IF(H51="C",INDEX([1]Hitters!$AZ:$AZ,MATCH(I51,[1]Hitters!$C:$C,0)),IF(H51="1B",INDEX([1]Hitters!$AW:$AW,MATCH(I51,[1]Hitters!$C:$C,0)),IF(RIGHT(H51,1)="F",INDEX([1]Hitters!$AY:$AY,MATCH(I51,[1]Hitters!$C:$C,0)),INDEX([1]Hitters!$AX:$AX,MATCH(I51,[1]Hitters!$C:$C,0))))))*K51/600</f>
        <v>0.18351086950708986</v>
      </c>
      <c r="N51" s="44">
        <f t="shared" si="28"/>
        <v>5.6624815560454387</v>
      </c>
      <c r="U51" s="1"/>
    </row>
    <row r="52" spans="1:21" ht="9.75" customHeight="1" x14ac:dyDescent="0.2">
      <c r="A52" s="9" t="s">
        <v>80</v>
      </c>
      <c r="B52" s="9" t="s">
        <v>728</v>
      </c>
      <c r="C52" s="6">
        <f>INDEX([1]Hitters!$AF:$AF,MATCH(B52,[1]Hitters!$C:$C,0))</f>
        <v>0.26829352970254128</v>
      </c>
      <c r="D52" s="4">
        <f>INDEX([1]Hitters!$ER:$ER,MATCH(B52,[1]Hitters!$C:$C,0))</f>
        <v>587.1493333333334</v>
      </c>
      <c r="E52" s="4">
        <f t="shared" si="25"/>
        <v>22.484020435827308</v>
      </c>
      <c r="F52" s="4">
        <f>IF(A52="DH",-16,IF(A52="C",INDEX([1]Hitters!$AZ:$AZ,MATCH(B52,[1]Hitters!$C:$C,0)),IF(A52="1B",INDEX([1]Hitters!$AW:$AW,MATCH(B52,[1]Hitters!$C:$C,0)),IF(RIGHT(A52,1)="F",INDEX([1]Hitters!$AY:$AY,MATCH(B52,[1]Hitters!$C:$C,0)),INDEX([1]Hitters!$AX:$AX,MATCH(B52,[1]Hitters!$C:$C,0))))))*D52/600</f>
        <v>6.2176833096033768</v>
      </c>
      <c r="G52" s="44">
        <f t="shared" si="27"/>
        <v>3.1332002919989534</v>
      </c>
      <c r="H52" s="21" t="s">
        <v>80</v>
      </c>
      <c r="I52" s="21" t="s">
        <v>670</v>
      </c>
      <c r="J52" s="6">
        <f>INDEX([1]Hitters!$AF:$AF,MATCH(I52,[1]Hitters!$C:$C,0))</f>
        <v>0.24601634525211638</v>
      </c>
      <c r="K52" s="4">
        <f>INDEX([1]Hitters!$ER:$ER,MATCH(I52,[1]Hitters!$C:$C,0))</f>
        <v>477.36506666666673</v>
      </c>
      <c r="L52" s="4">
        <f t="shared" si="26"/>
        <v>7.6456437190328828</v>
      </c>
      <c r="M52" s="4">
        <f>IF(H52="DH",-16,IF(H52="C",INDEX([1]Hitters!$AZ:$AZ,MATCH(I52,[1]Hitters!$C:$C,0)),IF(H52="1B",INDEX([1]Hitters!$AW:$AW,MATCH(I52,[1]Hitters!$C:$C,0)),IF(RIGHT(H52,1)="F",INDEX([1]Hitters!$AY:$AY,MATCH(I52,[1]Hitters!$C:$C,0)),INDEX([1]Hitters!$AX:$AX,MATCH(I52,[1]Hitters!$C:$C,0))))))*K52/600</f>
        <v>4.2301337377140644</v>
      </c>
      <c r="N52" s="44">
        <f t="shared" si="28"/>
        <v>1.3014975279904482</v>
      </c>
      <c r="U52" s="1"/>
    </row>
    <row r="53" spans="1:21" ht="9.75" customHeight="1" x14ac:dyDescent="0.2">
      <c r="A53" s="9" t="s">
        <v>81</v>
      </c>
      <c r="B53" s="9" t="s">
        <v>1184</v>
      </c>
      <c r="C53" s="6">
        <f>INDEX([1]Hitters!$AF:$AF,MATCH(B53,[1]Hitters!$C:$C,0))</f>
        <v>0.25878475563616637</v>
      </c>
      <c r="D53" s="4">
        <f>INDEX([1]Hitters!$ER:$ER,MATCH(B53,[1]Hitters!$C:$C,0))</f>
        <v>528.35200000000009</v>
      </c>
      <c r="E53" s="4">
        <f t="shared" si="25"/>
        <v>15.208483209879773</v>
      </c>
      <c r="F53" s="4">
        <f>IF(A53="DH",-16,IF(A53="C",INDEX([1]Hitters!$AZ:$AZ,MATCH(B53,[1]Hitters!$C:$C,0)),IF(A53="1B",INDEX([1]Hitters!$AW:$AW,MATCH(B53,[1]Hitters!$C:$C,0)),IF(RIGHT(A53,1)="F",INDEX([1]Hitters!$AY:$AY,MATCH(B53,[1]Hitters!$C:$C,0)),INDEX([1]Hitters!$AX:$AX,MATCH(B53,[1]Hitters!$C:$C,0))))))*D53/600</f>
        <v>0.57722571931294475</v>
      </c>
      <c r="G53" s="44">
        <f t="shared" si="27"/>
        <v>1.7304029641317877</v>
      </c>
      <c r="H53" s="21" t="s">
        <v>81</v>
      </c>
      <c r="I53" s="21" t="s">
        <v>223</v>
      </c>
      <c r="J53" s="6">
        <f>INDEX([1]Hitters!$AF:$AF,MATCH(I53,[1]Hitters!$C:$C,0))</f>
        <v>0.27219545347742047</v>
      </c>
      <c r="K53" s="4">
        <f>INDEX([1]Hitters!$ER:$ER,MATCH(I53,[1]Hitters!$C:$C,0))</f>
        <v>462.41066666666666</v>
      </c>
      <c r="L53" s="4">
        <f t="shared" si="26"/>
        <v>19.511627772796313</v>
      </c>
      <c r="M53" s="4">
        <f>IF(H53="DH",-16,IF(H53="C",INDEX([1]Hitters!$AZ:$AZ,MATCH(I53,[1]Hitters!$C:$C,0)),IF(H53="1B",INDEX([1]Hitters!$AW:$AW,MATCH(I53,[1]Hitters!$C:$C,0)),IF(RIGHT(H53,1)="F",INDEX([1]Hitters!$AY:$AY,MATCH(I53,[1]Hitters!$C:$C,0)),INDEX([1]Hitters!$AX:$AX,MATCH(I53,[1]Hitters!$C:$C,0))))))*K53/600</f>
        <v>-12.190250045114029</v>
      </c>
      <c r="N53" s="44">
        <f t="shared" si="28"/>
        <v>0.82240716035952843</v>
      </c>
      <c r="U53" s="1"/>
    </row>
    <row r="54" spans="1:21" ht="9.75" customHeight="1" x14ac:dyDescent="0.2">
      <c r="A54" s="9" t="s">
        <v>1</v>
      </c>
      <c r="B54" s="9" t="s">
        <v>977</v>
      </c>
      <c r="C54" s="6">
        <f>INDEX([1]Hitters!$AF:$AF,MATCH(B54,[1]Hitters!$C:$C,0))</f>
        <v>0.22989927391234813</v>
      </c>
      <c r="D54" s="4">
        <f>680-D46</f>
        <v>289.3694814814815</v>
      </c>
      <c r="E54" s="4">
        <f t="shared" si="25"/>
        <v>-2.9147055755483115E-2</v>
      </c>
      <c r="F54" s="4">
        <f>IF(A54="DH",-16,IF(A54="C",INDEX([1]Hitters!$AZ:$AZ,MATCH(B54,[1]Hitters!$C:$C,0)),IF(A54="1B",INDEX([1]Hitters!$AW:$AW,MATCH(B54,[1]Hitters!$C:$C,0)),IF(RIGHT(A54,1)="F",INDEX([1]Hitters!$AY:$AY,MATCH(B54,[1]Hitters!$C:$C,0)),INDEX([1]Hitters!$AX:$AX,MATCH(B54,[1]Hitters!$C:$C,0))))))*D54/600</f>
        <v>0.61245121240048095</v>
      </c>
      <c r="G54" s="44">
        <f t="shared" si="27"/>
        <v>6.3069164411507561E-2</v>
      </c>
      <c r="H54" s="21" t="s">
        <v>1</v>
      </c>
      <c r="I54" s="21" t="s">
        <v>544</v>
      </c>
      <c r="J54" s="6">
        <f>INDEX([1]Hitters!$AF:$AF,MATCH(I54,[1]Hitters!$C:$C,0))</f>
        <v>0.23172550607868292</v>
      </c>
      <c r="K54" s="4">
        <f>680-K46</f>
        <v>191.48562962962961</v>
      </c>
      <c r="L54" s="4">
        <f t="shared" si="26"/>
        <v>0.33040961790635004</v>
      </c>
      <c r="M54" s="4">
        <f>IF(H54="DH",-16,IF(H54="C",INDEX([1]Hitters!$AZ:$AZ,MATCH(I54,[1]Hitters!$C:$C,0)),IF(H54="1B",INDEX([1]Hitters!$AW:$AW,MATCH(I54,[1]Hitters!$C:$C,0)),IF(RIGHT(H54,1)="F",INDEX([1]Hitters!$AY:$AY,MATCH(I54,[1]Hitters!$C:$C,0)),INDEX([1]Hitters!$AX:$AX,MATCH(I54,[1]Hitters!$C:$C,0))))))*K54/600</f>
        <v>5.2413354497873419</v>
      </c>
      <c r="N54" s="44">
        <f t="shared" si="28"/>
        <v>0.60937232022427135</v>
      </c>
      <c r="U54" s="1"/>
    </row>
    <row r="55" spans="1:21" ht="9.75" customHeight="1" x14ac:dyDescent="0.2">
      <c r="A55" s="9" t="s">
        <v>2</v>
      </c>
      <c r="B55" s="9" t="s">
        <v>320</v>
      </c>
      <c r="C55" s="6">
        <f>INDEX([1]Hitters!$AF:$AF,MATCH(B55,[1]Hitters!$C:$C,0))</f>
        <v>0.24961707571314601</v>
      </c>
      <c r="D55" s="4">
        <f>(5770-SUM(D46:D54))/5</f>
        <v>321.306725925926</v>
      </c>
      <c r="E55" s="4">
        <f t="shared" si="25"/>
        <v>6.3030983696319405</v>
      </c>
      <c r="F55" s="4">
        <f>IF(A55="DH",-16,IF(A55="C",INDEX([1]Hitters!$AZ:$AZ,MATCH(B55,[1]Hitters!$C:$C,0)),IF(A55="1B",INDEX([1]Hitters!$AW:$AW,MATCH(B55,[1]Hitters!$C:$C,0)),IF(RIGHT(A55,1)="F",INDEX([1]Hitters!$AY:$AY,MATCH(B55,[1]Hitters!$C:$C,0)),INDEX([1]Hitters!$AX:$AX,MATCH(B55,[1]Hitters!$C:$C,0))))))*D55/600</f>
        <v>-6.4111071176031604</v>
      </c>
      <c r="G55" s="44">
        <f t="shared" si="27"/>
        <v>4.5619694552272438E-3</v>
      </c>
      <c r="H55" s="21" t="s">
        <v>2</v>
      </c>
      <c r="I55" s="21" t="s">
        <v>974</v>
      </c>
      <c r="J55" s="6">
        <f>INDEX([1]Hitters!$AF:$AF,MATCH(I55,[1]Hitters!$C:$C,0))</f>
        <v>0.25140459642983731</v>
      </c>
      <c r="K55" s="4">
        <f>(5770-SUM(K46:K54))/5</f>
        <v>288.55240888888892</v>
      </c>
      <c r="L55" s="4">
        <f t="shared" si="26"/>
        <v>6.1763478611240652</v>
      </c>
      <c r="M55" s="4">
        <f>IF(H55="DH",-16,IF(H55="C",INDEX([1]Hitters!$AZ:$AZ,MATCH(I55,[1]Hitters!$C:$C,0)),IF(H55="1B",INDEX([1]Hitters!$AW:$AW,MATCH(I55,[1]Hitters!$C:$C,0)),IF(RIGHT(H55,1)="F",INDEX([1]Hitters!$AY:$AY,MATCH(I55,[1]Hitters!$C:$C,0)),INDEX([1]Hitters!$AX:$AX,MATCH(I55,[1]Hitters!$C:$C,0))))))*K55/600</f>
        <v>-6.945934709339225</v>
      </c>
      <c r="N55" s="44">
        <f t="shared" si="28"/>
        <v>-6.6188857461889627E-2</v>
      </c>
      <c r="U55" s="1"/>
    </row>
    <row r="56" spans="1:21" ht="9.75" customHeight="1" x14ac:dyDescent="0.2">
      <c r="A56" s="9" t="s">
        <v>4</v>
      </c>
      <c r="B56" s="9" t="s">
        <v>1027</v>
      </c>
      <c r="C56" s="6">
        <f>INDEX([1]Hitters!$AF:$AF,MATCH(B56,[1]Hitters!$C:$C,0))</f>
        <v>0.22739463777116825</v>
      </c>
      <c r="D56" s="4">
        <f>(5770-SUM(D46:D54))/5</f>
        <v>321.306725925926</v>
      </c>
      <c r="E56" s="4">
        <f t="shared" si="25"/>
        <v>-0.83712040759700568</v>
      </c>
      <c r="F56" s="4">
        <f>IF(A56="DH",-16,IF(A56="C",INDEX([1]Hitters!$AZ:$AZ,MATCH(B56,[1]Hitters!$C:$C,0)),IF(A56="1B",INDEX([1]Hitters!$AW:$AW,MATCH(B56,[1]Hitters!$C:$C,0)),IF(RIGHT(A56,1)="F",INDEX([1]Hitters!$AY:$AY,MATCH(B56,[1]Hitters!$C:$C,0)),INDEX([1]Hitters!$AX:$AX,MATCH(B56,[1]Hitters!$C:$C,0))))))*D56/600</f>
        <v>1.8294197009514619</v>
      </c>
      <c r="G56" s="44">
        <f t="shared" si="27"/>
        <v>0.10547703705276446</v>
      </c>
      <c r="H56" s="21" t="s">
        <v>3</v>
      </c>
      <c r="I56" s="21" t="s">
        <v>995</v>
      </c>
      <c r="J56" s="6">
        <f>INDEX([1]Hitters!$AF:$AF,MATCH(I56,[1]Hitters!$C:$C,0))</f>
        <v>0.24933647923547858</v>
      </c>
      <c r="K56" s="4">
        <f>(5770-SUM(K46:K54))/5</f>
        <v>288.55240888888892</v>
      </c>
      <c r="L56" s="4">
        <f t="shared" si="26"/>
        <v>5.5795876628273229</v>
      </c>
      <c r="M56" s="4">
        <f>IF(H56="DH",-16,IF(H56="C",INDEX([1]Hitters!$AZ:$AZ,MATCH(I56,[1]Hitters!$C:$C,0)),IF(H56="1B",INDEX([1]Hitters!$AW:$AW,MATCH(I56,[1]Hitters!$C:$C,0)),IF(RIGHT(H56,1)="F",INDEX([1]Hitters!$AY:$AY,MATCH(I56,[1]Hitters!$C:$C,0)),INDEX([1]Hitters!$AX:$AX,MATCH(I56,[1]Hitters!$C:$C,0))))))*K56/600</f>
        <v>-0.10894280760129066</v>
      </c>
      <c r="N56" s="44">
        <f t="shared" si="28"/>
        <v>0.6021177017583359</v>
      </c>
      <c r="U56" s="1"/>
    </row>
    <row r="57" spans="1:21" ht="9.75" customHeight="1" x14ac:dyDescent="0.2">
      <c r="A57" s="9" t="s">
        <v>5</v>
      </c>
      <c r="B57" s="9" t="s">
        <v>391</v>
      </c>
      <c r="C57" s="6">
        <f>INDEX([1]Hitters!$AF:$AF,MATCH(B57,[1]Hitters!$C:$C,0))</f>
        <v>0.24436591400080107</v>
      </c>
      <c r="D57" s="4">
        <f>(5770-SUM(D46:D54))/5</f>
        <v>321.306725925926</v>
      </c>
      <c r="E57" s="4">
        <f t="shared" si="25"/>
        <v>4.6158647925308101</v>
      </c>
      <c r="F57" s="4">
        <f>IF(A57="DH",-16,IF(A57="C",INDEX([1]Hitters!$AZ:$AZ,MATCH(B57,[1]Hitters!$C:$C,0)),IF(A57="1B",INDEX([1]Hitters!$AW:$AW,MATCH(B57,[1]Hitters!$C:$C,0)),IF(RIGHT(A57,1)="F",INDEX([1]Hitters!$AY:$AY,MATCH(B57,[1]Hitters!$C:$C,0)),INDEX([1]Hitters!$AX:$AX,MATCH(B57,[1]Hitters!$C:$C,0))))))*D57/600</f>
        <v>-1.2046153216784075</v>
      </c>
      <c r="G57" s="44">
        <f t="shared" si="27"/>
        <v>0.37855230278547491</v>
      </c>
      <c r="H57" s="21" t="s">
        <v>4</v>
      </c>
      <c r="I57" s="21" t="s">
        <v>214</v>
      </c>
      <c r="J57" s="6">
        <f>INDEX([1]Hitters!$AF:$AF,MATCH(I57,[1]Hitters!$C:$C,0))</f>
        <v>0.24679845612852613</v>
      </c>
      <c r="K57" s="4">
        <f>(5770-SUM(K46:K54))/5</f>
        <v>288.55240888888892</v>
      </c>
      <c r="L57" s="4">
        <f t="shared" si="26"/>
        <v>4.8472349815005318</v>
      </c>
      <c r="M57" s="4">
        <f>IF(H57="DH",-16,IF(H57="C",INDEX([1]Hitters!$AZ:$AZ,MATCH(I57,[1]Hitters!$C:$C,0)),IF(H57="1B",INDEX([1]Hitters!$AW:$AW,MATCH(I57,[1]Hitters!$C:$C,0)),IF(RIGHT(H57,1)="F",INDEX([1]Hitters!$AY:$AY,MATCH(I57,[1]Hitters!$C:$C,0)),INDEX([1]Hitters!$AX:$AX,MATCH(I57,[1]Hitters!$C:$C,0))))))*K57/600</f>
        <v>5.4057251737064069</v>
      </c>
      <c r="N57" s="44">
        <f t="shared" si="28"/>
        <v>1.1228565993289226</v>
      </c>
      <c r="U57" s="1"/>
    </row>
    <row r="58" spans="1:21" ht="9.75" customHeight="1" x14ac:dyDescent="0.2">
      <c r="A58" s="9" t="s">
        <v>6</v>
      </c>
      <c r="B58" s="9" t="s">
        <v>1020</v>
      </c>
      <c r="C58" s="6">
        <f>INDEX([1]Hitters!$AF:$AF,MATCH(B58,[1]Hitters!$C:$C,0))</f>
        <v>0.23733235485510343</v>
      </c>
      <c r="D58" s="4">
        <f>(5770-SUM(D46:D54))/5</f>
        <v>321.306725925926</v>
      </c>
      <c r="E58" s="4">
        <f t="shared" si="25"/>
        <v>2.3559349318203466</v>
      </c>
      <c r="F58" s="4">
        <f>IF(A58="DH",-16,IF(A58="C",INDEX([1]Hitters!$AZ:$AZ,MATCH(B58,[1]Hitters!$C:$C,0)),IF(A58="1B",INDEX([1]Hitters!$AW:$AW,MATCH(B58,[1]Hitters!$C:$C,0)),IF(RIGHT(A58,1)="F",INDEX([1]Hitters!$AY:$AY,MATCH(B58,[1]Hitters!$C:$C,0)),INDEX([1]Hitters!$AX:$AX,MATCH(B58,[1]Hitters!$C:$C,0))))))*D58/600</f>
        <v>0.61069398695291488</v>
      </c>
      <c r="G58" s="44">
        <f t="shared" si="27"/>
        <v>0.32641097374480565</v>
      </c>
      <c r="H58" s="21" t="s">
        <v>6</v>
      </c>
      <c r="I58" s="21" t="s">
        <v>246</v>
      </c>
      <c r="J58" s="6">
        <f>INDEX([1]Hitters!$AF:$AF,MATCH(I58,[1]Hitters!$C:$C,0))</f>
        <v>0.24809339480358711</v>
      </c>
      <c r="K58" s="4">
        <f>(5770-SUM(K46:K54))/5</f>
        <v>288.55240888888892</v>
      </c>
      <c r="L58" s="4">
        <f t="shared" si="26"/>
        <v>5.2208926555527624</v>
      </c>
      <c r="M58" s="4">
        <f>IF(H58="DH",-16,IF(H58="C",INDEX([1]Hitters!$AZ:$AZ,MATCH(I58,[1]Hitters!$C:$C,0)),IF(H58="1B",INDEX([1]Hitters!$AW:$AW,MATCH(I58,[1]Hitters!$C:$C,0)),IF(RIGHT(H58,1)="F",INDEX([1]Hitters!$AY:$AY,MATCH(I58,[1]Hitters!$C:$C,0)),INDEX([1]Hitters!$AX:$AX,MATCH(I58,[1]Hitters!$C:$C,0))))))*K58/600</f>
        <v>-1.0291507126031343</v>
      </c>
      <c r="N58" s="44">
        <f t="shared" si="28"/>
        <v>0.463443070103429</v>
      </c>
      <c r="U58" s="1"/>
    </row>
    <row r="59" spans="1:21" ht="9.75" customHeight="1" x14ac:dyDescent="0.2">
      <c r="A59" s="9" t="s">
        <v>6</v>
      </c>
      <c r="B59" s="9" t="s">
        <v>1037</v>
      </c>
      <c r="C59" s="6">
        <f>INDEX([1]Hitters!$AF:$AF,MATCH(B59,[1]Hitters!$C:$C,0))</f>
        <v>0.24332002084597495</v>
      </c>
      <c r="D59" s="4">
        <f>(5770-SUM(D46:D54))/5</f>
        <v>321.306725925926</v>
      </c>
      <c r="E59" s="4">
        <f t="shared" si="25"/>
        <v>4.2798122872852922</v>
      </c>
      <c r="F59" s="4">
        <f>IF(A59="DH",-16,IF(A59="C",INDEX([1]Hitters!$AZ:$AZ,MATCH(B59,[1]Hitters!$C:$C,0)),IF(A59="1B",INDEX([1]Hitters!$AW:$AW,MATCH(B59,[1]Hitters!$C:$C,0)),IF(RIGHT(A59,1)="F",INDEX([1]Hitters!$AY:$AY,MATCH(B59,[1]Hitters!$C:$C,0)),INDEX([1]Hitters!$AX:$AX,MATCH(B59,[1]Hitters!$C:$C,0))))))*D59/600</f>
        <v>-4.4086372933109379</v>
      </c>
      <c r="G59" s="44">
        <f t="shared" si="27"/>
        <v>-2.8230428912965344E-3</v>
      </c>
      <c r="H59" s="21" t="s">
        <v>6</v>
      </c>
      <c r="I59" s="21" t="s">
        <v>969</v>
      </c>
      <c r="J59" s="6">
        <f>INDEX([1]Hitters!$AF:$AF,MATCH(I59,[1]Hitters!$C:$C,0))</f>
        <v>0.25338149109699604</v>
      </c>
      <c r="K59" s="4">
        <f>(5770-SUM(K46:K54))/5</f>
        <v>288.55240888888892</v>
      </c>
      <c r="L59" s="4">
        <f t="shared" si="26"/>
        <v>6.7467855794523137</v>
      </c>
      <c r="M59" s="4">
        <f>IF(H59="DH",-16,IF(H59="C",INDEX([1]Hitters!$AZ:$AZ,MATCH(I59,[1]Hitters!$C:$C,0)),IF(H59="1B",INDEX([1]Hitters!$AW:$AW,MATCH(I59,[1]Hitters!$C:$C,0)),IF(RIGHT(H59,1)="F",INDEX([1]Hitters!$AY:$AY,MATCH(I59,[1]Hitters!$C:$C,0)),INDEX([1]Hitters!$AX:$AX,MATCH(I59,[1]Hitters!$C:$C,0))))))*K59/600</f>
        <v>-1.434449442302425</v>
      </c>
      <c r="N59" s="44">
        <f t="shared" si="28"/>
        <v>0.58630302196989437</v>
      </c>
      <c r="U59" s="1"/>
    </row>
    <row r="60" spans="1:21" ht="9.75" customHeight="1" x14ac:dyDescent="0.2">
      <c r="U60" s="1"/>
    </row>
    <row r="61" spans="1:21" ht="9.75" customHeight="1" x14ac:dyDescent="0.2">
      <c r="U61" s="1"/>
    </row>
    <row r="62" spans="1:21" ht="9.75" customHeight="1" x14ac:dyDescent="0.2">
      <c r="U62" s="1"/>
    </row>
    <row r="63" spans="1:21" ht="9.75" customHeight="1" x14ac:dyDescent="0.2">
      <c r="U63" s="1"/>
    </row>
    <row r="64" spans="1:21" ht="9.75" customHeight="1" x14ac:dyDescent="0.2">
      <c r="U64" s="1"/>
    </row>
    <row r="65" spans="3:21" ht="9.75" customHeight="1" x14ac:dyDescent="0.2">
      <c r="C65" s="1"/>
      <c r="D65" s="1"/>
      <c r="E65" s="1"/>
      <c r="F65" s="1"/>
      <c r="G65" s="1"/>
      <c r="J65" s="1"/>
      <c r="K65" s="1"/>
      <c r="L65" s="1"/>
      <c r="M65" s="1"/>
      <c r="N65" s="1"/>
      <c r="U65" s="1"/>
    </row>
    <row r="66" spans="3:21" ht="9.75" customHeight="1" x14ac:dyDescent="0.2">
      <c r="C66" s="1"/>
      <c r="D66" s="1"/>
      <c r="E66" s="1"/>
      <c r="F66" s="1"/>
      <c r="G66" s="1"/>
      <c r="J66" s="1"/>
      <c r="K66" s="1"/>
      <c r="L66" s="1"/>
      <c r="M66" s="1"/>
      <c r="N66" s="1"/>
      <c r="U66" s="1"/>
    </row>
    <row r="67" spans="3:21" ht="9.75" customHeight="1" x14ac:dyDescent="0.2">
      <c r="C67" s="1"/>
      <c r="D67" s="1"/>
      <c r="E67" s="1"/>
      <c r="F67" s="1"/>
      <c r="G67" s="1"/>
      <c r="J67" s="1"/>
      <c r="K67" s="1"/>
      <c r="L67" s="1"/>
      <c r="M67" s="1"/>
      <c r="N67" s="1"/>
      <c r="U67" s="1"/>
    </row>
    <row r="68" spans="3:21" ht="9.75" customHeight="1" x14ac:dyDescent="0.2">
      <c r="C68" s="1"/>
      <c r="D68" s="1"/>
      <c r="E68" s="1"/>
      <c r="F68" s="1"/>
      <c r="G68" s="1"/>
      <c r="J68" s="1"/>
      <c r="K68" s="1"/>
      <c r="L68" s="1"/>
      <c r="M68" s="1"/>
      <c r="N68" s="1"/>
      <c r="U68" s="1"/>
    </row>
    <row r="69" spans="3:21" ht="9.75" customHeight="1" x14ac:dyDescent="0.2">
      <c r="C69" s="1"/>
      <c r="D69" s="1"/>
      <c r="E69" s="1"/>
      <c r="F69" s="1"/>
      <c r="G69" s="1"/>
      <c r="J69" s="1"/>
      <c r="K69" s="1"/>
      <c r="L69" s="1"/>
      <c r="M69" s="1"/>
      <c r="N69" s="1"/>
      <c r="U69" s="1"/>
    </row>
    <row r="70" spans="3:21" ht="9.75" customHeight="1" x14ac:dyDescent="0.2">
      <c r="C70" s="1"/>
      <c r="D70" s="1"/>
      <c r="E70" s="1"/>
      <c r="F70" s="1"/>
      <c r="G70" s="1"/>
      <c r="J70" s="1"/>
      <c r="K70" s="1"/>
      <c r="L70" s="1"/>
      <c r="M70" s="1"/>
      <c r="N70" s="1"/>
      <c r="U70" s="1"/>
    </row>
    <row r="71" spans="3:21" ht="9.75" customHeight="1" x14ac:dyDescent="0.2">
      <c r="C71" s="1"/>
      <c r="D71" s="1"/>
      <c r="E71" s="1"/>
      <c r="F71" s="1"/>
      <c r="G71" s="1"/>
      <c r="J71" s="1"/>
      <c r="K71" s="1"/>
      <c r="L71" s="1"/>
      <c r="M71" s="1"/>
      <c r="N71" s="1"/>
      <c r="U71" s="1"/>
    </row>
    <row r="72" spans="3:21" ht="9.75" customHeight="1" x14ac:dyDescent="0.2">
      <c r="C72" s="1"/>
      <c r="D72" s="1"/>
      <c r="E72" s="1"/>
      <c r="F72" s="1"/>
      <c r="G72" s="1"/>
      <c r="J72" s="1"/>
      <c r="K72" s="1"/>
      <c r="L72" s="1"/>
      <c r="M72" s="1"/>
      <c r="N72" s="1"/>
      <c r="U72" s="1"/>
    </row>
    <row r="73" spans="3:21" ht="9.75" customHeight="1" x14ac:dyDescent="0.2">
      <c r="C73" s="1"/>
      <c r="D73" s="1"/>
      <c r="E73" s="1"/>
      <c r="F73" s="1"/>
      <c r="G73" s="1"/>
      <c r="J73" s="1"/>
      <c r="K73" s="1"/>
      <c r="L73" s="1"/>
      <c r="M73" s="1"/>
      <c r="N73" s="1"/>
      <c r="U73" s="1"/>
    </row>
    <row r="74" spans="3:21" ht="9.75" customHeight="1" x14ac:dyDescent="0.2">
      <c r="C74" s="1"/>
      <c r="D74" s="1"/>
      <c r="E74" s="1"/>
      <c r="F74" s="1"/>
      <c r="G74" s="1"/>
      <c r="J74" s="1"/>
      <c r="K74" s="1"/>
      <c r="L74" s="1"/>
      <c r="M74" s="1"/>
      <c r="N74" s="1"/>
      <c r="U74" s="1"/>
    </row>
    <row r="75" spans="3:21" ht="9.75" customHeight="1" x14ac:dyDescent="0.2">
      <c r="C75" s="1"/>
      <c r="D75" s="1"/>
      <c r="E75" s="1"/>
      <c r="F75" s="1"/>
      <c r="G75" s="1"/>
      <c r="J75" s="1"/>
      <c r="K75" s="1"/>
      <c r="L75" s="1"/>
      <c r="M75" s="1"/>
      <c r="N75" s="1"/>
      <c r="U75" s="1"/>
    </row>
    <row r="76" spans="3:21" ht="9.75" customHeight="1" x14ac:dyDescent="0.2">
      <c r="C76" s="1"/>
      <c r="D76" s="1"/>
      <c r="E76" s="1"/>
      <c r="F76" s="1"/>
      <c r="G76" s="1"/>
      <c r="J76" s="1"/>
      <c r="K76" s="1"/>
      <c r="L76" s="1"/>
      <c r="M76" s="1"/>
      <c r="N76" s="1"/>
      <c r="U76" s="1"/>
    </row>
    <row r="77" spans="3:21" ht="9.75" customHeight="1" x14ac:dyDescent="0.2">
      <c r="C77" s="1"/>
      <c r="D77" s="1"/>
      <c r="E77" s="1"/>
      <c r="F77" s="1"/>
      <c r="G77" s="1"/>
      <c r="J77" s="1"/>
      <c r="K77" s="1"/>
      <c r="L77" s="1"/>
      <c r="M77" s="1"/>
      <c r="N77" s="1"/>
      <c r="U77" s="1"/>
    </row>
    <row r="78" spans="3:21" ht="9.75" customHeight="1" x14ac:dyDescent="0.2">
      <c r="C78" s="1"/>
      <c r="D78" s="1"/>
      <c r="E78" s="1"/>
      <c r="F78" s="1"/>
      <c r="G78" s="1"/>
      <c r="J78" s="1"/>
      <c r="K78" s="1"/>
      <c r="L78" s="1"/>
      <c r="M78" s="1"/>
      <c r="N78" s="1"/>
      <c r="U78" s="1"/>
    </row>
    <row r="79" spans="3:21" ht="9.75" customHeight="1" x14ac:dyDescent="0.2">
      <c r="C79" s="1"/>
      <c r="D79" s="1"/>
      <c r="E79" s="1"/>
      <c r="F79" s="1"/>
      <c r="G79" s="1"/>
      <c r="J79" s="1"/>
      <c r="K79" s="1"/>
      <c r="L79" s="1"/>
      <c r="M79" s="1"/>
      <c r="N79" s="1"/>
      <c r="U79" s="1"/>
    </row>
    <row r="80" spans="3:21" ht="9.75" customHeight="1" x14ac:dyDescent="0.2">
      <c r="C80" s="1"/>
      <c r="D80" s="1"/>
      <c r="E80" s="1"/>
      <c r="F80" s="1"/>
      <c r="G80" s="1"/>
      <c r="J80" s="1"/>
      <c r="K80" s="1"/>
      <c r="L80" s="1"/>
      <c r="M80" s="1"/>
      <c r="N80" s="1"/>
      <c r="U80" s="1"/>
    </row>
    <row r="81" spans="3:21" ht="9.75" customHeight="1" x14ac:dyDescent="0.2">
      <c r="C81" s="1"/>
      <c r="D81" s="1"/>
      <c r="E81" s="1"/>
      <c r="F81" s="1"/>
      <c r="G81" s="1"/>
      <c r="J81" s="1"/>
      <c r="K81" s="1"/>
      <c r="L81" s="1"/>
      <c r="M81" s="1"/>
      <c r="N81" s="1"/>
      <c r="U81" s="1"/>
    </row>
    <row r="82" spans="3:21" ht="9.75" customHeight="1" x14ac:dyDescent="0.2">
      <c r="C82" s="1"/>
      <c r="D82" s="1"/>
      <c r="E82" s="1"/>
      <c r="F82" s="1"/>
      <c r="G82" s="1"/>
      <c r="J82" s="1"/>
      <c r="K82" s="1"/>
      <c r="L82" s="1"/>
      <c r="M82" s="1"/>
      <c r="N82" s="1"/>
      <c r="U82" s="1"/>
    </row>
    <row r="83" spans="3:21" ht="9.75" customHeight="1" x14ac:dyDescent="0.2">
      <c r="C83" s="1"/>
      <c r="D83" s="1"/>
      <c r="E83" s="1"/>
      <c r="F83" s="1"/>
      <c r="G83" s="1"/>
      <c r="J83" s="1"/>
      <c r="K83" s="1"/>
      <c r="L83" s="1"/>
      <c r="M83" s="1"/>
      <c r="N83" s="1"/>
      <c r="U83" s="1"/>
    </row>
    <row r="84" spans="3:21" ht="9.75" customHeight="1" x14ac:dyDescent="0.2">
      <c r="C84" s="1"/>
      <c r="D84" s="1"/>
      <c r="E84" s="1"/>
      <c r="F84" s="1"/>
      <c r="G84" s="1"/>
      <c r="J84" s="1"/>
      <c r="K84" s="1"/>
      <c r="L84" s="1"/>
      <c r="M84" s="1"/>
      <c r="N84" s="1"/>
      <c r="U84" s="1"/>
    </row>
    <row r="85" spans="3:21" ht="9.75" customHeight="1" x14ac:dyDescent="0.2">
      <c r="C85" s="1"/>
      <c r="D85" s="1"/>
      <c r="E85" s="1"/>
      <c r="F85" s="1"/>
      <c r="G85" s="1"/>
      <c r="J85" s="1"/>
      <c r="K85" s="1"/>
      <c r="L85" s="1"/>
      <c r="M85" s="1"/>
      <c r="N85" s="1"/>
      <c r="U85" s="1"/>
    </row>
    <row r="86" spans="3:21" ht="9.75" customHeight="1" x14ac:dyDescent="0.2">
      <c r="C86" s="1"/>
      <c r="D86" s="1"/>
      <c r="E86" s="1"/>
      <c r="F86" s="1"/>
      <c r="G86" s="1"/>
      <c r="J86" s="1"/>
      <c r="K86" s="1"/>
      <c r="L86" s="1"/>
      <c r="M86" s="1"/>
      <c r="N86" s="1"/>
      <c r="U86" s="1"/>
    </row>
    <row r="87" spans="3:21" ht="9.75" customHeight="1" x14ac:dyDescent="0.2">
      <c r="C87" s="1"/>
      <c r="D87" s="1"/>
      <c r="E87" s="1"/>
      <c r="F87" s="1"/>
      <c r="G87" s="1"/>
      <c r="J87" s="1"/>
      <c r="K87" s="1"/>
      <c r="L87" s="1"/>
      <c r="M87" s="1"/>
      <c r="N87" s="1"/>
      <c r="U87" s="1"/>
    </row>
    <row r="88" spans="3:21" ht="9.75" customHeight="1" x14ac:dyDescent="0.2">
      <c r="C88" s="1"/>
      <c r="D88" s="1"/>
      <c r="E88" s="1"/>
      <c r="F88" s="1"/>
      <c r="G88" s="1"/>
      <c r="J88" s="1"/>
      <c r="K88" s="1"/>
      <c r="L88" s="1"/>
      <c r="M88" s="1"/>
      <c r="N88" s="1"/>
      <c r="U88" s="1"/>
    </row>
    <row r="89" spans="3:21" ht="9.75" customHeight="1" x14ac:dyDescent="0.2">
      <c r="C89" s="1"/>
      <c r="D89" s="1"/>
      <c r="E89" s="1"/>
      <c r="F89" s="1"/>
      <c r="G89" s="1"/>
      <c r="J89" s="1"/>
      <c r="K89" s="1"/>
      <c r="L89" s="1"/>
      <c r="M89" s="1"/>
      <c r="N89" s="1"/>
      <c r="U89" s="1"/>
    </row>
    <row r="90" spans="3:21" ht="9.75" customHeight="1" x14ac:dyDescent="0.2">
      <c r="C90" s="1"/>
      <c r="D90" s="1"/>
      <c r="E90" s="1"/>
      <c r="F90" s="1"/>
      <c r="G90" s="1"/>
      <c r="J90" s="1"/>
      <c r="K90" s="1"/>
      <c r="L90" s="1"/>
      <c r="M90" s="1"/>
      <c r="N90" s="1"/>
      <c r="U90" s="1"/>
    </row>
    <row r="91" spans="3:21" ht="9.75" customHeight="1" x14ac:dyDescent="0.2">
      <c r="C91" s="1"/>
      <c r="D91" s="1"/>
      <c r="E91" s="1"/>
      <c r="F91" s="1"/>
      <c r="G91" s="1"/>
      <c r="J91" s="1"/>
      <c r="K91" s="1"/>
      <c r="L91" s="1"/>
      <c r="M91" s="1"/>
      <c r="N91" s="1"/>
      <c r="U91" s="1"/>
    </row>
    <row r="92" spans="3:21" ht="9.75" customHeight="1" x14ac:dyDescent="0.2">
      <c r="C92" s="1"/>
      <c r="D92" s="1"/>
      <c r="E92" s="1"/>
      <c r="F92" s="1"/>
      <c r="G92" s="1"/>
      <c r="J92" s="1"/>
      <c r="K92" s="1"/>
      <c r="L92" s="1"/>
      <c r="M92" s="1"/>
      <c r="N92" s="1"/>
      <c r="U92" s="1"/>
    </row>
    <row r="93" spans="3:21" ht="9.75" customHeight="1" x14ac:dyDescent="0.2">
      <c r="C93" s="1"/>
      <c r="D93" s="1"/>
      <c r="E93" s="1"/>
      <c r="F93" s="1"/>
      <c r="G93" s="1"/>
      <c r="J93" s="1"/>
      <c r="K93" s="1"/>
      <c r="L93" s="1"/>
      <c r="M93" s="1"/>
      <c r="N93" s="1"/>
      <c r="U93" s="1"/>
    </row>
    <row r="94" spans="3:21" ht="9.75" customHeight="1" x14ac:dyDescent="0.2">
      <c r="C94" s="1"/>
      <c r="D94" s="1"/>
      <c r="E94" s="1"/>
      <c r="F94" s="1"/>
      <c r="G94" s="1"/>
      <c r="J94" s="1"/>
      <c r="K94" s="1"/>
      <c r="L94" s="1"/>
      <c r="M94" s="1"/>
      <c r="N94" s="1"/>
      <c r="U94" s="1"/>
    </row>
    <row r="95" spans="3:21" ht="9.75" customHeight="1" x14ac:dyDescent="0.2">
      <c r="C95" s="1"/>
      <c r="D95" s="1"/>
      <c r="E95" s="1"/>
      <c r="F95" s="1"/>
      <c r="G95" s="1"/>
      <c r="J95" s="1"/>
      <c r="K95" s="1"/>
      <c r="L95" s="1"/>
      <c r="M95" s="1"/>
      <c r="N95" s="1"/>
      <c r="U95" s="1"/>
    </row>
    <row r="96" spans="3:21" ht="9.75" customHeight="1" x14ac:dyDescent="0.2">
      <c r="C96" s="1"/>
      <c r="D96" s="1"/>
      <c r="E96" s="1"/>
      <c r="F96" s="1"/>
      <c r="G96" s="1"/>
      <c r="J96" s="1"/>
      <c r="K96" s="1"/>
      <c r="L96" s="1"/>
      <c r="M96" s="1"/>
      <c r="N96" s="1"/>
      <c r="U96" s="1"/>
    </row>
    <row r="97" spans="3:21" ht="9.75" customHeight="1" x14ac:dyDescent="0.2">
      <c r="C97" s="1"/>
      <c r="D97" s="1"/>
      <c r="E97" s="1"/>
      <c r="F97" s="1"/>
      <c r="G97" s="1"/>
      <c r="J97" s="1"/>
      <c r="K97" s="1"/>
      <c r="L97" s="1"/>
      <c r="M97" s="1"/>
      <c r="N97" s="1"/>
      <c r="U97" s="1"/>
    </row>
    <row r="98" spans="3:21" ht="9.75" customHeight="1" x14ac:dyDescent="0.2">
      <c r="C98" s="1"/>
      <c r="D98" s="1"/>
      <c r="E98" s="1"/>
      <c r="F98" s="1"/>
      <c r="G98" s="1"/>
      <c r="J98" s="1"/>
      <c r="K98" s="1"/>
      <c r="L98" s="1"/>
      <c r="M98" s="1"/>
      <c r="N98" s="1"/>
      <c r="U98" s="1"/>
    </row>
    <row r="99" spans="3:21" ht="9.75" customHeight="1" x14ac:dyDescent="0.2">
      <c r="C99" s="1"/>
      <c r="D99" s="1"/>
      <c r="E99" s="1"/>
      <c r="F99" s="1"/>
      <c r="G99" s="1"/>
      <c r="J99" s="1"/>
      <c r="K99" s="1"/>
      <c r="L99" s="1"/>
      <c r="M99" s="1"/>
      <c r="N99" s="1"/>
      <c r="U99" s="1"/>
    </row>
    <row r="100" spans="3:21" ht="9.75" customHeight="1" x14ac:dyDescent="0.2">
      <c r="C100" s="1"/>
      <c r="D100" s="1"/>
      <c r="E100" s="1"/>
      <c r="F100" s="1"/>
      <c r="G100" s="1"/>
      <c r="J100" s="1"/>
      <c r="K100" s="1"/>
      <c r="L100" s="1"/>
      <c r="M100" s="1"/>
      <c r="N100" s="1"/>
      <c r="U100" s="1"/>
    </row>
    <row r="101" spans="3:21" ht="9.75" customHeight="1" x14ac:dyDescent="0.2">
      <c r="C101" s="1"/>
      <c r="D101" s="1"/>
      <c r="E101" s="1"/>
      <c r="F101" s="1"/>
      <c r="G101" s="1"/>
      <c r="J101" s="1"/>
      <c r="K101" s="1"/>
      <c r="L101" s="1"/>
      <c r="M101" s="1"/>
      <c r="N101" s="1"/>
      <c r="U101" s="1"/>
    </row>
    <row r="102" spans="3:21" ht="9.75" customHeight="1" x14ac:dyDescent="0.2">
      <c r="C102" s="1"/>
      <c r="D102" s="1"/>
      <c r="E102" s="1"/>
      <c r="F102" s="1"/>
      <c r="G102" s="1"/>
      <c r="J102" s="1"/>
      <c r="K102" s="1"/>
      <c r="L102" s="1"/>
      <c r="M102" s="1"/>
      <c r="N102" s="1"/>
      <c r="U102" s="1"/>
    </row>
    <row r="103" spans="3:21" ht="9.75" customHeight="1" x14ac:dyDescent="0.2">
      <c r="C103" s="1"/>
      <c r="D103" s="1"/>
      <c r="E103" s="1"/>
      <c r="F103" s="1"/>
      <c r="G103" s="1"/>
      <c r="J103" s="1"/>
      <c r="K103" s="1"/>
      <c r="L103" s="1"/>
      <c r="M103" s="1"/>
      <c r="N103" s="1"/>
      <c r="U103" s="1"/>
    </row>
    <row r="104" spans="3:21" ht="9.75" customHeight="1" x14ac:dyDescent="0.2">
      <c r="C104" s="1"/>
      <c r="D104" s="1"/>
      <c r="E104" s="1"/>
      <c r="F104" s="1"/>
      <c r="G104" s="1"/>
      <c r="J104" s="1"/>
      <c r="K104" s="1"/>
      <c r="L104" s="1"/>
      <c r="M104" s="1"/>
      <c r="N104" s="1"/>
      <c r="U104" s="1"/>
    </row>
    <row r="105" spans="3:21" ht="9.75" customHeight="1" x14ac:dyDescent="0.2">
      <c r="C105" s="1"/>
      <c r="D105" s="1"/>
      <c r="E105" s="1"/>
      <c r="F105" s="1"/>
      <c r="G105" s="1"/>
      <c r="J105" s="1"/>
      <c r="K105" s="1"/>
      <c r="L105" s="1"/>
      <c r="M105" s="1"/>
      <c r="N105" s="1"/>
      <c r="U105" s="1"/>
    </row>
    <row r="106" spans="3:21" ht="9.75" customHeight="1" x14ac:dyDescent="0.2">
      <c r="C106" s="1"/>
      <c r="D106" s="1"/>
      <c r="E106" s="1"/>
      <c r="F106" s="1"/>
      <c r="G106" s="1"/>
      <c r="J106" s="1"/>
      <c r="K106" s="1"/>
      <c r="L106" s="1"/>
      <c r="M106" s="1"/>
      <c r="N106" s="1"/>
      <c r="U106" s="1"/>
    </row>
    <row r="107" spans="3:21" ht="9.75" customHeight="1" x14ac:dyDescent="0.2">
      <c r="C107" s="1"/>
      <c r="D107" s="1"/>
      <c r="E107" s="1"/>
      <c r="F107" s="1"/>
      <c r="G107" s="1"/>
      <c r="J107" s="1"/>
      <c r="K107" s="1"/>
      <c r="L107" s="1"/>
      <c r="M107" s="1"/>
      <c r="N107" s="1"/>
      <c r="U107" s="1"/>
    </row>
    <row r="108" spans="3:21" ht="9.75" customHeight="1" x14ac:dyDescent="0.2">
      <c r="C108" s="1"/>
      <c r="D108" s="1"/>
      <c r="E108" s="1"/>
      <c r="F108" s="1"/>
      <c r="G108" s="1"/>
      <c r="J108" s="1"/>
      <c r="K108" s="1"/>
      <c r="L108" s="1"/>
      <c r="M108" s="1"/>
      <c r="N108" s="1"/>
      <c r="U108" s="1"/>
    </row>
    <row r="109" spans="3:21" ht="9.75" customHeight="1" x14ac:dyDescent="0.2">
      <c r="C109" s="1"/>
      <c r="D109" s="1"/>
      <c r="E109" s="1"/>
      <c r="F109" s="1"/>
      <c r="G109" s="1"/>
      <c r="J109" s="1"/>
      <c r="K109" s="1"/>
      <c r="L109" s="1"/>
      <c r="M109" s="1"/>
      <c r="N109" s="1"/>
      <c r="U109" s="1"/>
    </row>
    <row r="110" spans="3:21" ht="9.75" customHeight="1" x14ac:dyDescent="0.2">
      <c r="C110" s="1"/>
      <c r="D110" s="1"/>
      <c r="E110" s="1"/>
      <c r="F110" s="1"/>
      <c r="G110" s="1"/>
      <c r="J110" s="1"/>
      <c r="K110" s="1"/>
      <c r="L110" s="1"/>
      <c r="M110" s="1"/>
      <c r="N110" s="1"/>
      <c r="U110" s="1"/>
    </row>
    <row r="111" spans="3:21" ht="9.75" customHeight="1" x14ac:dyDescent="0.2">
      <c r="C111" s="1"/>
      <c r="D111" s="1"/>
      <c r="E111" s="1"/>
      <c r="F111" s="1"/>
      <c r="G111" s="1"/>
      <c r="J111" s="1"/>
      <c r="K111" s="1"/>
      <c r="L111" s="1"/>
      <c r="M111" s="1"/>
      <c r="N111" s="1"/>
      <c r="U111" s="1"/>
    </row>
    <row r="112" spans="3:21" ht="9.75" customHeight="1" x14ac:dyDescent="0.2">
      <c r="C112" s="1"/>
      <c r="D112" s="1"/>
      <c r="E112" s="1"/>
      <c r="F112" s="1"/>
      <c r="G112" s="1"/>
      <c r="J112" s="1"/>
      <c r="K112" s="1"/>
      <c r="L112" s="1"/>
      <c r="M112" s="1"/>
      <c r="N112" s="1"/>
      <c r="U112" s="1"/>
    </row>
    <row r="113" spans="3:21" ht="9.75" customHeight="1" x14ac:dyDescent="0.2">
      <c r="C113" s="1"/>
      <c r="D113" s="1"/>
      <c r="E113" s="1"/>
      <c r="F113" s="1"/>
      <c r="G113" s="1"/>
      <c r="J113" s="1"/>
      <c r="K113" s="1"/>
      <c r="L113" s="1"/>
      <c r="M113" s="1"/>
      <c r="N113" s="1"/>
      <c r="U113" s="1"/>
    </row>
    <row r="114" spans="3:21" ht="9.75" customHeight="1" x14ac:dyDescent="0.2">
      <c r="C114" s="1"/>
      <c r="D114" s="1"/>
      <c r="E114" s="1"/>
      <c r="F114" s="1"/>
      <c r="G114" s="1"/>
      <c r="J114" s="1"/>
      <c r="K114" s="1"/>
      <c r="L114" s="1"/>
      <c r="M114" s="1"/>
      <c r="N114" s="1"/>
      <c r="U114" s="1"/>
    </row>
    <row r="115" spans="3:21" ht="9.75" customHeight="1" x14ac:dyDescent="0.2">
      <c r="C115" s="1"/>
      <c r="D115" s="1"/>
      <c r="E115" s="1"/>
      <c r="F115" s="1"/>
      <c r="G115" s="1"/>
      <c r="J115" s="1"/>
      <c r="K115" s="1"/>
      <c r="L115" s="1"/>
      <c r="M115" s="1"/>
      <c r="N115" s="1"/>
      <c r="U115" s="1"/>
    </row>
    <row r="116" spans="3:21" ht="9.75" customHeight="1" x14ac:dyDescent="0.2">
      <c r="C116" s="1"/>
      <c r="D116" s="1"/>
      <c r="E116" s="1"/>
      <c r="F116" s="1"/>
      <c r="G116" s="1"/>
      <c r="J116" s="1"/>
      <c r="K116" s="1"/>
      <c r="L116" s="1"/>
      <c r="M116" s="1"/>
      <c r="N116" s="1"/>
      <c r="U116" s="1"/>
    </row>
    <row r="117" spans="3:21" ht="9.75" customHeight="1" x14ac:dyDescent="0.2">
      <c r="C117" s="1"/>
      <c r="D117" s="1"/>
      <c r="E117" s="1"/>
      <c r="F117" s="1"/>
      <c r="G117" s="1"/>
      <c r="J117" s="1"/>
      <c r="K117" s="1"/>
      <c r="L117" s="1"/>
      <c r="M117" s="1"/>
      <c r="N117" s="1"/>
      <c r="U117" s="1"/>
    </row>
    <row r="118" spans="3:21" ht="9.75" customHeight="1" x14ac:dyDescent="0.2">
      <c r="C118" s="1"/>
      <c r="D118" s="1"/>
      <c r="E118" s="1"/>
      <c r="F118" s="1"/>
      <c r="G118" s="1"/>
      <c r="J118" s="1"/>
      <c r="K118" s="1"/>
      <c r="L118" s="1"/>
      <c r="M118" s="1"/>
      <c r="N118" s="1"/>
      <c r="U118" s="1"/>
    </row>
    <row r="119" spans="3:21" ht="9.75" customHeight="1" x14ac:dyDescent="0.2">
      <c r="C119" s="1"/>
      <c r="D119" s="1"/>
      <c r="E119" s="1"/>
      <c r="F119" s="1"/>
      <c r="G119" s="1"/>
      <c r="J119" s="1"/>
      <c r="K119" s="1"/>
      <c r="L119" s="1"/>
      <c r="M119" s="1"/>
      <c r="N119" s="1"/>
      <c r="U119" s="1"/>
    </row>
    <row r="120" spans="3:21" ht="9.75" customHeight="1" x14ac:dyDescent="0.2">
      <c r="C120" s="1"/>
      <c r="D120" s="1"/>
      <c r="E120" s="1"/>
      <c r="F120" s="1"/>
      <c r="G120" s="1"/>
      <c r="J120" s="1"/>
      <c r="K120" s="1"/>
      <c r="L120" s="1"/>
      <c r="M120" s="1"/>
      <c r="N120" s="1"/>
      <c r="U120" s="1"/>
    </row>
    <row r="121" spans="3:21" ht="9.75" customHeight="1" x14ac:dyDescent="0.2">
      <c r="C121" s="1"/>
      <c r="D121" s="1"/>
      <c r="E121" s="1"/>
      <c r="F121" s="1"/>
      <c r="G121" s="1"/>
      <c r="J121" s="1"/>
      <c r="K121" s="1"/>
      <c r="L121" s="1"/>
      <c r="M121" s="1"/>
      <c r="N121" s="1"/>
      <c r="U121" s="1"/>
    </row>
    <row r="122" spans="3:21" ht="9.75" customHeight="1" x14ac:dyDescent="0.2">
      <c r="C122" s="1"/>
      <c r="D122" s="1"/>
      <c r="E122" s="1"/>
      <c r="F122" s="1"/>
      <c r="G122" s="1"/>
      <c r="J122" s="1"/>
      <c r="K122" s="1"/>
      <c r="L122" s="1"/>
      <c r="M122" s="1"/>
      <c r="N122" s="1"/>
      <c r="U122" s="1"/>
    </row>
    <row r="123" spans="3:21" ht="9.75" customHeight="1" x14ac:dyDescent="0.2">
      <c r="C123" s="1"/>
      <c r="D123" s="1"/>
      <c r="E123" s="1"/>
      <c r="F123" s="1"/>
      <c r="G123" s="1"/>
      <c r="J123" s="1"/>
      <c r="K123" s="1"/>
      <c r="L123" s="1"/>
      <c r="M123" s="1"/>
      <c r="N123" s="1"/>
      <c r="U123" s="1"/>
    </row>
    <row r="124" spans="3:21" ht="9.75" customHeight="1" x14ac:dyDescent="0.2">
      <c r="C124" s="1"/>
      <c r="D124" s="1"/>
      <c r="E124" s="1"/>
      <c r="F124" s="1"/>
      <c r="G124" s="1"/>
      <c r="J124" s="1"/>
      <c r="K124" s="1"/>
      <c r="L124" s="1"/>
      <c r="M124" s="1"/>
      <c r="N124" s="1"/>
      <c r="U124" s="1"/>
    </row>
  </sheetData>
  <customSheetViews>
    <customSheetView guid="{7A55F5B4-9814-4FF4-8DD1-F95BAE450F6C}" scale="74" showRuler="0">
      <pageMargins left="0.75" right="0.75" top="1" bottom="1" header="0.5" footer="0.5"/>
      <pageSetup orientation="portrait" horizontalDpi="0" verticalDpi="0" r:id="rId1"/>
      <headerFooter alignWithMargins="0"/>
    </customSheetView>
  </customSheetViews>
  <phoneticPr fontId="6" type="noConversion"/>
  <pageMargins left="0.75" right="0.75" top="1" bottom="1" header="0.5" footer="0.5"/>
  <pageSetup orientation="portrait" r:id="rId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U124"/>
  <sheetViews>
    <sheetView zoomScale="80" zoomScaleNormal="80" workbookViewId="0"/>
  </sheetViews>
  <sheetFormatPr defaultRowHeight="9.75" customHeight="1" x14ac:dyDescent="0.2"/>
  <cols>
    <col min="1" max="1" width="4.42578125" style="1" customWidth="1"/>
    <col min="2" max="2" width="17.7109375" style="1" customWidth="1"/>
    <col min="3" max="7" width="9.140625" style="2"/>
    <col min="8" max="8" width="4.7109375" style="1" customWidth="1"/>
    <col min="9" max="9" width="17.7109375" style="1" customWidth="1"/>
    <col min="10" max="14" width="9.140625" style="2"/>
    <col min="15" max="15" width="4.7109375" style="1" customWidth="1"/>
    <col min="16" max="16" width="17.7109375" style="1" customWidth="1"/>
    <col min="17" max="20" width="9.140625" style="1"/>
    <col min="21" max="21" width="9.140625" style="2"/>
    <col min="22" max="16384" width="9.140625" style="1"/>
  </cols>
  <sheetData>
    <row r="1" spans="1:21" ht="9.75" customHeight="1" x14ac:dyDescent="0.2">
      <c r="A1" s="10">
        <f>SUM(E2:F29)</f>
        <v>470.73428000753387</v>
      </c>
      <c r="B1" s="7" t="s">
        <v>15</v>
      </c>
      <c r="C1" s="3" t="s">
        <v>121</v>
      </c>
      <c r="D1" s="3" t="s">
        <v>8</v>
      </c>
      <c r="E1" s="3" t="s">
        <v>9</v>
      </c>
      <c r="F1" s="3" t="s">
        <v>10</v>
      </c>
      <c r="G1" s="3" t="s">
        <v>123</v>
      </c>
      <c r="H1" s="10">
        <f>SUM(L2:M29)</f>
        <v>236.06883866930144</v>
      </c>
      <c r="I1" s="3" t="s">
        <v>29</v>
      </c>
      <c r="J1" s="3" t="s">
        <v>121</v>
      </c>
      <c r="K1" s="3" t="s">
        <v>8</v>
      </c>
      <c r="L1" s="3" t="s">
        <v>9</v>
      </c>
      <c r="M1" s="3" t="s">
        <v>10</v>
      </c>
      <c r="N1" s="3" t="s">
        <v>123</v>
      </c>
      <c r="O1" s="10">
        <f>SUM(S2:T29)</f>
        <v>242.36966198446623</v>
      </c>
      <c r="P1" s="7" t="s">
        <v>32</v>
      </c>
      <c r="Q1" s="3" t="s">
        <v>121</v>
      </c>
      <c r="R1" s="3" t="s">
        <v>8</v>
      </c>
      <c r="S1" s="3" t="s">
        <v>9</v>
      </c>
      <c r="T1" s="3" t="s">
        <v>10</v>
      </c>
      <c r="U1" s="3" t="s">
        <v>123</v>
      </c>
    </row>
    <row r="2" spans="1:21" ht="9.75" customHeight="1" x14ac:dyDescent="0.2">
      <c r="A2" s="15" t="s">
        <v>0</v>
      </c>
      <c r="B2" s="15" t="s">
        <v>215</v>
      </c>
      <c r="C2" s="5">
        <f>INDEX([1]Pitchers!$AJ:$AJ,MATCH(B2,[1]Pitchers!$C:$C,0))*IF(INDEX([1]Pitchers!$Q:$Q,MATCH(B2,[1]Pitchers!$C:$C,0))="R",1/(0.83+(1-INDEX([1]Pitchers!$DD:$DD,MATCH(B2,[1]Pitchers!$C:$C,0)))/8),1)</f>
        <v>3.1713177298227651</v>
      </c>
      <c r="D2" s="4">
        <f>(INDEX([1]Pitchers!$FJ:$FJ,MATCH(B2,[1]Pitchers!$C:$C,0)))</f>
        <v>191.79007287184106</v>
      </c>
      <c r="E2" s="4">
        <f t="shared" ref="E2:E7" si="0">IF(AND(C2&lt;5.15,(IF(C2&lt;5.65,(5.15*4.25/4-C2*4.25/4)*D2/9,-0.5*4.25/4*D2/9))&lt;0),0,(IF(C2&lt;5.65,(5.15*4.25/4-C2*4.25/4)*D2/9,-0.5*4.25/4*D2/9)))</f>
        <v>44.801093648525715</v>
      </c>
      <c r="F2" s="4">
        <f>IFERROR((INDEX([1]PitchHitProj!$K:$K,MATCH(B2,[1]PitchHitProj!$B:$B,0))-0.263)*0.32*D2,0)</f>
        <v>2.7989704649123408</v>
      </c>
      <c r="G2" s="5">
        <f>((4.25+F2*MAX(6,D2/33)/D2)^(((4.25+F2*MAX(6,D2/33)/D2)+(4.25-(4-C2)*4.25/4*MAX(6,D2/33)/9))^0.285)/((4.25+F2*MAX(6,D2/33)/D2)^(((4.25+F2*MAX(6,D2/33)/D2)+(4.25-(4-C2)*4.25/4*MAX(6,D2/33)/9))^0.285)+(4.25-(4-C2)*4.25/4*MAX(6,D2/33)/9)^(((4.25+F2*MAX(6,D2/33)/D2)+(4.25-(4-C2)*4.25/4*MAX(6,D2/33)/9))^0.285))-0.5)*MIN(33,D2/6)+((5.15*4.25/4*MAX(6,D2/33)/9+4*4.25/4*(1-MAX(6,D2/33)/9))^(((5.15*4.25/4*MAX(6,D2/33)/9+4*4.25/4*(1-MAX(6,D2/33)/9))+4.25)^0.285)/((5.15*4.25/4*MAX(6,D2/33)/9+4*4.25/4*(1-MAX(6,D2/33)/9))^(((5.15*4.25/4*MAX(6,D2/33)/9+4*4.25/4*(1-MAX(6,D2/33)/9))+4.25)^0.285)+4.25^(((5.15*4.25/4*MAX(6,D2/33)/9+4*4.25/4*(1-MAX(6,D2/33)/9))+4.25)^0.285))-0.5)*MIN(33,D2/6)</f>
        <v>5.0473103182731149</v>
      </c>
      <c r="H2" s="9" t="s">
        <v>0</v>
      </c>
      <c r="I2" s="9" t="s">
        <v>687</v>
      </c>
      <c r="J2" s="5">
        <f>INDEX([1]Pitchers!$AJ:$AJ,MATCH(I2,[1]Pitchers!$C:$C,0))*IF(INDEX([1]Pitchers!$Q:$Q,MATCH(I2,[1]Pitchers!$C:$C,0))="R",1/(0.83+(1-INDEX([1]Pitchers!$DD:$DD,MATCH(I2,[1]Pitchers!$C:$C,0)))/8),1)</f>
        <v>3.8638006246282361</v>
      </c>
      <c r="K2" s="4">
        <f>(INDEX([1]Pitchers!$FJ:$FJ,MATCH(I2,[1]Pitchers!$C:$C,0)))</f>
        <v>130.31201992036929</v>
      </c>
      <c r="L2" s="4">
        <f t="shared" ref="L2:L7" si="1">IF(AND(J2&lt;5.15,(IF(J2&lt;5.65,(5.15*4.25/4-J2*4.25/4)*K2/9,-0.5*4.25/4*K2/9))&lt;0),0,(IF(J2&lt;5.65,(5.15*4.25/4-J2*4.25/4)*K2/9,-0.5*4.25/4*K2/9)))</f>
        <v>19.786965671008357</v>
      </c>
      <c r="M2" s="4">
        <f>IFERROR((INDEX([1]PitchHitProj!$K:$K,MATCH(I2,[1]PitchHitProj!$B:$B,0))-0.263)*0.32*K2,0)</f>
        <v>-0.33397293579098775</v>
      </c>
      <c r="N2" s="5">
        <f>((4.25+M2*MAX(6,K2/33)/K2)^(((4.25+M2*MAX(6,K2/33)/K2)+(4.25-(4-J2)*4.25/4*MAX(6,K2/33)/9))^0.285)/((4.25+M2*MAX(6,K2/33)/K2)^(((4.25+M2*MAX(6,K2/33)/K2)+(4.25-(4-J2)*4.25/4*MAX(6,K2/33)/9))^0.285)+(4.25-(4-J2)*4.25/4*MAX(6,K2/33)/9)^(((4.25+M2*MAX(6,K2/33)/K2)+(4.25-(4-J2)*4.25/4*MAX(6,K2/33)/9))^0.285))-0.5)*MIN(33,K2/6)+((5.15*4.25/4*MAX(6,K2/33)/9+4*4.25/4*(1-MAX(6,K2/33)/9))^(((5.15*4.25/4*MAX(6,K2/33)/9+4*4.25/4*(1-MAX(6,K2/33)/9))+4.25)^0.285)/((5.15*4.25/4*MAX(6,K2/33)/9+4*4.25/4*(1-MAX(6,K2/33)/9))^(((5.15*4.25/4*MAX(6,K2/33)/9+4*4.25/4*(1-MAX(6,K2/33)/9))+4.25)^0.285)+4.25^(((5.15*4.25/4*MAX(6,K2/33)/9+4*4.25/4*(1-MAX(6,K2/33)/9))+4.25)^0.285))-0.5)*MIN(33,K2/6)</f>
        <v>1.9746505105253516</v>
      </c>
      <c r="O2" s="42" t="s">
        <v>0</v>
      </c>
      <c r="P2" s="42" t="s">
        <v>556</v>
      </c>
      <c r="Q2" s="5">
        <f>INDEX([1]Pitchers!$AJ:$AJ,MATCH(P2,[1]Pitchers!$C:$C,0))*IF(INDEX([1]Pitchers!$Q:$Q,MATCH(P2,[1]Pitchers!$C:$C,0))="R",1/(0.83+(1-INDEX([1]Pitchers!$DD:$DD,MATCH(P2,[1]Pitchers!$C:$C,0)))/8),1)</f>
        <v>4.3640928603578715</v>
      </c>
      <c r="R2" s="4">
        <f>(INDEX([1]Pitchers!$FJ:$FJ,MATCH(P2,[1]Pitchers!$C:$C,0)))</f>
        <v>161.31663229521607</v>
      </c>
      <c r="S2" s="4">
        <f t="shared" ref="S2:S7" si="2">IF(AND(Q2&lt;5.15,(IF(Q2&lt;5.65,(5.15*4.25/4-Q2*4.25/4)*R2/9,-0.5*4.25/4*R2/9))&lt;0),0,(IF(Q2&lt;5.65,(5.15*4.25/4-Q2*4.25/4)*R2/9,-0.5*4.25/4*R2/9)))</f>
        <v>14.967070708924894</v>
      </c>
      <c r="T2" s="4">
        <f>IFERROR((INDEX([1]PitchHitProj!$K:$K,MATCH(P2,[1]PitchHitProj!$B:$B,0))-0.263)*0.32*R2,0)</f>
        <v>-1.2238113552204648</v>
      </c>
      <c r="U2" s="5">
        <f>((4.25+T2*MAX(6,R2/33)/R2)^(((4.25+T2*MAX(6,R2/33)/R2)+(4.25-(4-Q2)*4.25/4*MAX(6,R2/33)/9))^0.285)/((4.25+T2*MAX(6,R2/33)/R2)^(((4.25+T2*MAX(6,R2/33)/R2)+(4.25-(4-Q2)*4.25/4*MAX(6,R2/33)/9))^0.285)+(4.25-(4-Q2)*4.25/4*MAX(6,R2/33)/9)^(((4.25+T2*MAX(6,R2/33)/R2)+(4.25-(4-Q2)*4.25/4*MAX(6,R2/33)/9))^0.285))-0.5)*MIN(33,R2/6)+((5.15*4.25/4*MAX(6,R2/33)/9+4*4.25/4*(1-MAX(6,R2/33)/9))^(((5.15*4.25/4*MAX(6,R2/33)/9+4*4.25/4*(1-MAX(6,R2/33)/9))+4.25)^0.285)/((5.15*4.25/4*MAX(6,R2/33)/9+4*4.25/4*(1-MAX(6,R2/33)/9))^(((5.15*4.25/4*MAX(6,R2/33)/9+4*4.25/4*(1-MAX(6,R2/33)/9))+4.25)^0.285)+4.25^(((5.15*4.25/4*MAX(6,R2/33)/9+4*4.25/4*(1-MAX(6,R2/33)/9))+4.25)^0.285))-0.5)*MIN(33,R2/6)</f>
        <v>1.3394221311516841</v>
      </c>
    </row>
    <row r="3" spans="1:21" ht="9.75" customHeight="1" x14ac:dyDescent="0.2">
      <c r="A3" s="15" t="s">
        <v>0</v>
      </c>
      <c r="B3" s="15" t="s">
        <v>405</v>
      </c>
      <c r="C3" s="5">
        <f>INDEX([1]Pitchers!$AJ:$AJ,MATCH(B3,[1]Pitchers!$C:$C,0))*IF(INDEX([1]Pitchers!$Q:$Q,MATCH(B3,[1]Pitchers!$C:$C,0))="R",1/(0.83+(1-INDEX([1]Pitchers!$DD:$DD,MATCH(B3,[1]Pitchers!$C:$C,0)))/8),1)</f>
        <v>3.5112117826435654</v>
      </c>
      <c r="D3" s="4">
        <f>(INDEX([1]Pitchers!$FJ:$FJ,MATCH(B3,[1]Pitchers!$C:$C,0)))</f>
        <v>171.94462464451226</v>
      </c>
      <c r="E3" s="4">
        <f t="shared" si="0"/>
        <v>33.265791829086304</v>
      </c>
      <c r="F3" s="4">
        <f>IFERROR((INDEX([1]PitchHitProj!$K:$K,MATCH(B3,[1]PitchHitProj!$B:$B,0))-0.263)*0.32*D3,0)</f>
        <v>-1.0519092477389174</v>
      </c>
      <c r="G3" s="5">
        <f t="shared" ref="G3:G7" si="3">((4.25+F3*MAX(6,D3/33)/D3)^(((4.25+F3*MAX(6,D3/33)/D3)+(4.25-(4-C3)*4.25/4*MAX(6,D3/33)/9))^0.285)/((4.25+F3*MAX(6,D3/33)/D3)^(((4.25+F3*MAX(6,D3/33)/D3)+(4.25-(4-C3)*4.25/4*MAX(6,D3/33)/9))^0.285)+(4.25-(4-C3)*4.25/4*MAX(6,D3/33)/9)^(((4.25+F3*MAX(6,D3/33)/D3)+(4.25-(4-C3)*4.25/4*MAX(6,D3/33)/9))^0.285))-0.5)*MIN(33,D3/6)+((5.15*4.25/4*MAX(6,D3/33)/9+4*4.25/4*(1-MAX(6,D3/33)/9))^(((5.15*4.25/4*MAX(6,D3/33)/9+4*4.25/4*(1-MAX(6,D3/33)/9))+4.25)^0.285)/((5.15*4.25/4*MAX(6,D3/33)/9+4*4.25/4*(1-MAX(6,D3/33)/9))^(((5.15*4.25/4*MAX(6,D3/33)/9+4*4.25/4*(1-MAX(6,D3/33)/9))+4.25)^0.285)+4.25^(((5.15*4.25/4*MAX(6,D3/33)/9+4*4.25/4*(1-MAX(6,D3/33)/9))+4.25)^0.285))-0.5)*MIN(33,D3/6)</f>
        <v>3.3428282004022827</v>
      </c>
      <c r="H3" s="9" t="s">
        <v>0</v>
      </c>
      <c r="I3" s="9" t="s">
        <v>792</v>
      </c>
      <c r="J3" s="5">
        <f>INDEX([1]Pitchers!$AJ:$AJ,MATCH(I3,[1]Pitchers!$C:$C,0))*IF(INDEX([1]Pitchers!$Q:$Q,MATCH(I3,[1]Pitchers!$C:$C,0))="R",1/(0.83+(1-INDEX([1]Pitchers!$DD:$DD,MATCH(I3,[1]Pitchers!$C:$C,0)))/8),1)</f>
        <v>3.8847344249969638</v>
      </c>
      <c r="K3" s="4">
        <f>(INDEX([1]Pitchers!$FJ:$FJ,MATCH(I3,[1]Pitchers!$C:$C,0)))</f>
        <v>142.69350248368571</v>
      </c>
      <c r="L3" s="4">
        <f t="shared" si="1"/>
        <v>21.314361110949331</v>
      </c>
      <c r="M3" s="4">
        <f>IFERROR((INDEX([1]PitchHitProj!$K:$K,MATCH(I3,[1]PitchHitProj!$B:$B,0))-0.263)*0.32*K3,0)</f>
        <v>-0.29769042538333196</v>
      </c>
      <c r="N3" s="5">
        <f t="shared" ref="N3:N7" si="4">((4.25+M3*MAX(6,K3/33)/K3)^(((4.25+M3*MAX(6,K3/33)/K3)+(4.25-(4-J3)*4.25/4*MAX(6,K3/33)/9))^0.285)/((4.25+M3*MAX(6,K3/33)/K3)^(((4.25+M3*MAX(6,K3/33)/K3)+(4.25-(4-J3)*4.25/4*MAX(6,K3/33)/9))^0.285)+(4.25-(4-J3)*4.25/4*MAX(6,K3/33)/9)^(((4.25+M3*MAX(6,K3/33)/K3)+(4.25-(4-J3)*4.25/4*MAX(6,K3/33)/9))^0.285))-0.5)*MIN(33,K3/6)+((5.15*4.25/4*MAX(6,K3/33)/9+4*4.25/4*(1-MAX(6,K3/33)/9))^(((5.15*4.25/4*MAX(6,K3/33)/9+4*4.25/4*(1-MAX(6,K3/33)/9))+4.25)^0.285)/((5.15*4.25/4*MAX(6,K3/33)/9+4*4.25/4*(1-MAX(6,K3/33)/9))^(((5.15*4.25/4*MAX(6,K3/33)/9+4*4.25/4*(1-MAX(6,K3/33)/9))+4.25)^0.285)+4.25^(((5.15*4.25/4*MAX(6,K3/33)/9+4*4.25/4*(1-MAX(6,K3/33)/9))+4.25)^0.285))-0.5)*MIN(33,K3/6)</f>
        <v>2.1309006791372984</v>
      </c>
      <c r="O3" s="42" t="s">
        <v>0</v>
      </c>
      <c r="P3" s="42" t="s">
        <v>748</v>
      </c>
      <c r="Q3" s="5">
        <f>INDEX([1]Pitchers!$AJ:$AJ,MATCH(P3,[1]Pitchers!$C:$C,0))*IF(INDEX([1]Pitchers!$Q:$Q,MATCH(P3,[1]Pitchers!$C:$C,0))="R",1/(0.83+(1-INDEX([1]Pitchers!$DD:$DD,MATCH(P3,[1]Pitchers!$C:$C,0)))/8),1)</f>
        <v>3.9344535410241859</v>
      </c>
      <c r="R3" s="4">
        <f>(INDEX([1]Pitchers!$FJ:$FJ,MATCH(P3,[1]Pitchers!$C:$C,0)))</f>
        <v>153.75789762341049</v>
      </c>
      <c r="S3" s="4">
        <f t="shared" si="2"/>
        <v>22.064567749492657</v>
      </c>
      <c r="T3" s="4">
        <f>IFERROR((INDEX([1]PitchHitProj!$K:$K,MATCH(P3,[1]PitchHitProj!$B:$B,0))-0.263)*0.32*R3,0)</f>
        <v>-0.77103695803192285</v>
      </c>
      <c r="U3" s="5">
        <f t="shared" ref="U3:U7" si="5">((4.25+T3*MAX(6,R3/33)/R3)^(((4.25+T3*MAX(6,R3/33)/R3)+(4.25-(4-Q3)*4.25/4*MAX(6,R3/33)/9))^0.285)/((4.25+T3*MAX(6,R3/33)/R3)^(((4.25+T3*MAX(6,R3/33)/R3)+(4.25-(4-Q3)*4.25/4*MAX(6,R3/33)/9))^0.285)+(4.25-(4-Q3)*4.25/4*MAX(6,R3/33)/9)^(((4.25+T3*MAX(6,R3/33)/R3)+(4.25-(4-Q3)*4.25/4*MAX(6,R3/33)/9))^0.285))-0.5)*MIN(33,R3/6)+((5.15*4.25/4*MAX(6,R3/33)/9+4*4.25/4*(1-MAX(6,R3/33)/9))^(((5.15*4.25/4*MAX(6,R3/33)/9+4*4.25/4*(1-MAX(6,R3/33)/9))+4.25)^0.285)/((5.15*4.25/4*MAX(6,R3/33)/9+4*4.25/4*(1-MAX(6,R3/33)/9))^(((5.15*4.25/4*MAX(6,R3/33)/9+4*4.25/4*(1-MAX(6,R3/33)/9))+4.25)^0.285)+4.25^(((5.15*4.25/4*MAX(6,R3/33)/9+4*4.25/4*(1-MAX(6,R3/33)/9))+4.25)^0.285))-0.5)*MIN(33,R3/6)</f>
        <v>2.1484612508863181</v>
      </c>
    </row>
    <row r="4" spans="1:21" ht="9.75" customHeight="1" x14ac:dyDescent="0.2">
      <c r="A4" s="15" t="s">
        <v>0</v>
      </c>
      <c r="B4" s="15" t="s">
        <v>135</v>
      </c>
      <c r="C4" s="5">
        <f>INDEX([1]Pitchers!$AJ:$AJ,MATCH(B4,[1]Pitchers!$C:$C,0))*IF(INDEX([1]Pitchers!$Q:$Q,MATCH(B4,[1]Pitchers!$C:$C,0))="R",1/(0.83+(1-INDEX([1]Pitchers!$DD:$DD,MATCH(B4,[1]Pitchers!$C:$C,0)))/8),1)</f>
        <v>3.5638134961741712</v>
      </c>
      <c r="D4" s="4">
        <f>(INDEX([1]Pitchers!$FJ:$FJ,MATCH(B4,[1]Pitchers!$C:$C,0)))</f>
        <v>167.61444927793696</v>
      </c>
      <c r="E4" s="4">
        <f t="shared" si="0"/>
        <v>31.38716815239351</v>
      </c>
      <c r="F4" s="4">
        <f>IFERROR((INDEX([1]PitchHitProj!$K:$K,MATCH(B4,[1]PitchHitProj!$B:$B,0))-0.263)*0.32*D4,0)</f>
        <v>-0.27623236093180653</v>
      </c>
      <c r="G4" s="5">
        <f t="shared" si="3"/>
        <v>3.2208892876808211</v>
      </c>
      <c r="H4" s="9" t="s">
        <v>0</v>
      </c>
      <c r="I4" s="9" t="s">
        <v>1144</v>
      </c>
      <c r="J4" s="5">
        <f>INDEX([1]Pitchers!$AJ:$AJ,MATCH(I4,[1]Pitchers!$C:$C,0))*IF(INDEX([1]Pitchers!$Q:$Q,MATCH(I4,[1]Pitchers!$C:$C,0))="R",1/(0.83+(1-INDEX([1]Pitchers!$DD:$DD,MATCH(I4,[1]Pitchers!$C:$C,0)))/8),1)</f>
        <v>4.2604755664822269</v>
      </c>
      <c r="K4" s="4">
        <f>(INDEX([1]Pitchers!$FJ:$FJ,MATCH(I4,[1]Pitchers!$C:$C,0)))</f>
        <v>118.98838800757204</v>
      </c>
      <c r="L4" s="4">
        <f t="shared" si="1"/>
        <v>12.495363426664484</v>
      </c>
      <c r="M4" s="4">
        <f>IFERROR((INDEX([1]PitchHitProj!$K:$K,MATCH(I4,[1]PitchHitProj!$B:$B,0))-0.263)*0.32*K4,0)</f>
        <v>-8.5079923003517355E-2</v>
      </c>
      <c r="N4" s="5">
        <f t="shared" si="4"/>
        <v>1.2282057073664729</v>
      </c>
      <c r="O4" s="42" t="s">
        <v>0</v>
      </c>
      <c r="P4" s="42" t="s">
        <v>718</v>
      </c>
      <c r="Q4" s="5">
        <f>INDEX([1]Pitchers!$AJ:$AJ,MATCH(P4,[1]Pitchers!$C:$C,0))*IF(INDEX([1]Pitchers!$Q:$Q,MATCH(P4,[1]Pitchers!$C:$C,0))="R",1/(0.83+(1-INDEX([1]Pitchers!$DD:$DD,MATCH(P4,[1]Pitchers!$C:$C,0)))/8),1)</f>
        <v>4.0315150711466439</v>
      </c>
      <c r="R4" s="4">
        <f>(INDEX([1]Pitchers!$FJ:$FJ,MATCH(P4,[1]Pitchers!$C:$C,0)))</f>
        <v>138.29359926422376</v>
      </c>
      <c r="S4" s="4">
        <f t="shared" si="2"/>
        <v>18.260751465809996</v>
      </c>
      <c r="T4" s="4">
        <f>IFERROR((INDEX([1]PitchHitProj!$K:$K,MATCH(P4,[1]PitchHitProj!$B:$B,0))-0.263)*0.32*R4,0)</f>
        <v>0</v>
      </c>
      <c r="U4" s="5">
        <f t="shared" si="5"/>
        <v>1.8357479881873651</v>
      </c>
    </row>
    <row r="5" spans="1:21" ht="9.75" customHeight="1" x14ac:dyDescent="0.2">
      <c r="A5" s="15" t="s">
        <v>0</v>
      </c>
      <c r="B5" s="15" t="s">
        <v>944</v>
      </c>
      <c r="C5" s="5">
        <f>INDEX([1]Pitchers!$AJ:$AJ,MATCH(B5,[1]Pitchers!$C:$C,0))*IF(INDEX([1]Pitchers!$Q:$Q,MATCH(B5,[1]Pitchers!$C:$C,0))="R",1/(0.83+(1-INDEX([1]Pitchers!$DD:$DD,MATCH(B5,[1]Pitchers!$C:$C,0)))/8),1)</f>
        <v>3.9780173145845104</v>
      </c>
      <c r="D5" s="4">
        <f>(INDEX([1]Pitchers!$FJ:$FJ,MATCH(B5,[1]Pitchers!$C:$C,0)))</f>
        <v>174.29257172479424</v>
      </c>
      <c r="E5" s="4">
        <f t="shared" si="0"/>
        <v>24.11495761379123</v>
      </c>
      <c r="F5" s="4">
        <f>IFERROR((INDEX([1]PitchHitProj!$K:$K,MATCH(B5,[1]PitchHitProj!$B:$B,0))-0.263)*0.32*D5,0)</f>
        <v>-0.15873827557705592</v>
      </c>
      <c r="G5" s="5">
        <f t="shared" si="3"/>
        <v>2.4155107422953717</v>
      </c>
      <c r="H5" s="9" t="s">
        <v>0</v>
      </c>
      <c r="I5" s="9" t="s">
        <v>725</v>
      </c>
      <c r="J5" s="5">
        <f>INDEX([1]Pitchers!$AJ:$AJ,MATCH(I5,[1]Pitchers!$C:$C,0))*IF(INDEX([1]Pitchers!$Q:$Q,MATCH(I5,[1]Pitchers!$C:$C,0))="R",1/(0.83+(1-INDEX([1]Pitchers!$DD:$DD,MATCH(I5,[1]Pitchers!$C:$C,0)))/8),1)</f>
        <v>4.7973014885374123</v>
      </c>
      <c r="K5" s="4">
        <f>(INDEX([1]Pitchers!$FJ:$FJ,MATCH(I5,[1]Pitchers!$C:$C,0)))</f>
        <v>126.66646060514402</v>
      </c>
      <c r="L5" s="4">
        <f t="shared" si="1"/>
        <v>5.2741404571553527</v>
      </c>
      <c r="M5" s="4">
        <f>IFERROR((INDEX([1]PitchHitProj!$K:$K,MATCH(I5,[1]PitchHitProj!$B:$B,0))-0.263)*0.32*K5,0)</f>
        <v>-0.44623663236122496</v>
      </c>
      <c r="N5" s="5">
        <f t="shared" si="4"/>
        <v>0.4559098017737564</v>
      </c>
      <c r="O5" s="42" t="s">
        <v>0</v>
      </c>
      <c r="P5" s="42" t="s">
        <v>470</v>
      </c>
      <c r="Q5" s="5">
        <f>INDEX([1]Pitchers!$AJ:$AJ,MATCH(P5,[1]Pitchers!$C:$C,0))*IF(INDEX([1]Pitchers!$Q:$Q,MATCH(P5,[1]Pitchers!$C:$C,0))="R",1/(0.83+(1-INDEX([1]Pitchers!$DD:$DD,MATCH(P5,[1]Pitchers!$C:$C,0)))/8),1)</f>
        <v>4.6598125004667414</v>
      </c>
      <c r="R5" s="4">
        <f>(INDEX([1]Pitchers!$FJ:$FJ,MATCH(P5,[1]Pitchers!$C:$C,0)))</f>
        <v>118.61317875240741</v>
      </c>
      <c r="S5" s="4">
        <f t="shared" si="2"/>
        <v>6.8640684553727747</v>
      </c>
      <c r="T5" s="4">
        <f>IFERROR((INDEX([1]PitchHitProj!$K:$K,MATCH(P5,[1]PitchHitProj!$B:$B,0))-0.263)*0.32*R5,0)</f>
        <v>-1.0255115709777103</v>
      </c>
      <c r="U5" s="5">
        <f t="shared" si="5"/>
        <v>0.55128010780704151</v>
      </c>
    </row>
    <row r="6" spans="1:21" ht="9.75" customHeight="1" x14ac:dyDescent="0.2">
      <c r="A6" s="15" t="s">
        <v>0</v>
      </c>
      <c r="B6" s="15" t="s">
        <v>475</v>
      </c>
      <c r="C6" s="5">
        <f>INDEX([1]Pitchers!$AJ:$AJ,MATCH(B6,[1]Pitchers!$C:$C,0))*IF(INDEX([1]Pitchers!$Q:$Q,MATCH(B6,[1]Pitchers!$C:$C,0))="R",1/(0.83+(1-INDEX([1]Pitchers!$DD:$DD,MATCH(B6,[1]Pitchers!$C:$C,0)))/8),1)</f>
        <v>4.026890057157277</v>
      </c>
      <c r="D6" s="4">
        <f>(INDEX([1]Pitchers!$FJ:$FJ,MATCH(B6,[1]Pitchers!$C:$C,0)))</f>
        <v>149.28108322880658</v>
      </c>
      <c r="E6" s="4">
        <f t="shared" si="0"/>
        <v>19.793084517321407</v>
      </c>
      <c r="F6" s="4">
        <f>IFERROR((INDEX([1]PitchHitProj!$K:$K,MATCH(B6,[1]PitchHitProj!$B:$B,0))-0.263)*0.32*D6,0)</f>
        <v>0.49927063715517561</v>
      </c>
      <c r="G6" s="5">
        <f t="shared" si="3"/>
        <v>2.0443474185096449</v>
      </c>
      <c r="H6" s="9" t="s">
        <v>0</v>
      </c>
      <c r="I6" s="9" t="s">
        <v>1041</v>
      </c>
      <c r="J6" s="5">
        <f>INDEX([1]Pitchers!$AJ:$AJ,MATCH(I6,[1]Pitchers!$C:$C,0))*IF(INDEX([1]Pitchers!$Q:$Q,MATCH(I6,[1]Pitchers!$C:$C,0))="R",1/(0.83+(1-INDEX([1]Pitchers!$DD:$DD,MATCH(I6,[1]Pitchers!$C:$C,0)))/8),1)</f>
        <v>4.8622922395285535</v>
      </c>
      <c r="K6" s="4">
        <f>(INDEX([1]Pitchers!$FJ:$FJ,MATCH(I6,[1]Pitchers!$C:$C,0)))</f>
        <v>158.89180030620582</v>
      </c>
      <c r="L6" s="4">
        <f t="shared" si="1"/>
        <v>5.396839363870642</v>
      </c>
      <c r="M6" s="4">
        <f>IFERROR((INDEX([1]PitchHitProj!$K:$K,MATCH(I6,[1]PitchHitProj!$B:$B,0))-0.263)*0.32*K6,0)</f>
        <v>-1.0836636433612978</v>
      </c>
      <c r="N6" s="5">
        <f t="shared" si="4"/>
        <v>0.39716207661165392</v>
      </c>
      <c r="O6" s="42" t="s">
        <v>0</v>
      </c>
      <c r="P6" s="42" t="s">
        <v>569</v>
      </c>
      <c r="Q6" s="5">
        <f>INDEX([1]Pitchers!$AJ:$AJ,MATCH(P6,[1]Pitchers!$C:$C,0))*IF(INDEX([1]Pitchers!$Q:$Q,MATCH(P6,[1]Pitchers!$C:$C,0))="R",1/(0.83+(1-INDEX([1]Pitchers!$DD:$DD,MATCH(P6,[1]Pitchers!$C:$C,0)))/8),1)</f>
        <v>4.8617864807257476</v>
      </c>
      <c r="R6" s="4">
        <f>(INDEX([1]Pitchers!$FJ:$FJ,MATCH(P6,[1]Pitchers!$C:$C,0)))</f>
        <v>134.61196829413581</v>
      </c>
      <c r="S6" s="4">
        <f t="shared" si="2"/>
        <v>4.5802001042658258</v>
      </c>
      <c r="T6" s="4">
        <f>IFERROR((INDEX([1]PitchHitProj!$K:$K,MATCH(P6,[1]PitchHitProj!$B:$B,0))-0.263)*0.32*R6,0)</f>
        <v>-0.70525963156015203</v>
      </c>
      <c r="U6" s="5">
        <f t="shared" si="5"/>
        <v>0.36006435806742054</v>
      </c>
    </row>
    <row r="7" spans="1:21" ht="9.75" customHeight="1" x14ac:dyDescent="0.2">
      <c r="A7" s="15" t="s">
        <v>0</v>
      </c>
      <c r="B7" s="15" t="s">
        <v>726</v>
      </c>
      <c r="C7" s="5">
        <f>INDEX([1]Pitchers!$AJ:$AJ,MATCH(B7,[1]Pitchers!$C:$C,0))*IF(INDEX([1]Pitchers!$Q:$Q,MATCH(B7,[1]Pitchers!$C:$C,0))="R",1/(0.83+(1-INDEX([1]Pitchers!$DD:$DD,MATCH(B7,[1]Pitchers!$C:$C,0)))/8),1)</f>
        <v>4.2043450145710111</v>
      </c>
      <c r="D7" s="4">
        <f>MIN(972-SUM(D2:D6),(INDEX([1]Pitchers!$FJ:$FJ,MATCH(B7,[1]Pitchers!$C:$C,0))))</f>
        <v>117.07719825210893</v>
      </c>
      <c r="E7" s="4">
        <f t="shared" si="0"/>
        <v>13.070477885568096</v>
      </c>
      <c r="F7" s="4">
        <f>IFERROR((INDEX([1]PitchHitProj!$K:$K,MATCH(B7,[1]PitchHitProj!$B:$B,0))-0.263)*0.32*D7,0)</f>
        <v>-4.9671416712859649E-2</v>
      </c>
      <c r="G7" s="5">
        <f t="shared" si="3"/>
        <v>1.2937998793097267</v>
      </c>
      <c r="H7" s="9" t="s">
        <v>0</v>
      </c>
      <c r="I7" s="9" t="s">
        <v>1115</v>
      </c>
      <c r="J7" s="5">
        <f>INDEX([1]Pitchers!$AJ:$AJ,MATCH(I7,[1]Pitchers!$C:$C,0))*IF(INDEX([1]Pitchers!$Q:$Q,MATCH(I7,[1]Pitchers!$C:$C,0))="R",1/(0.83+(1-INDEX([1]Pitchers!$DD:$DD,MATCH(I7,[1]Pitchers!$C:$C,0)))/8),1)</f>
        <v>4.6969009287639931</v>
      </c>
      <c r="K7" s="4">
        <f>MIN(972-SUM(K2:K6),(INDEX([1]Pitchers!$FJ:$FJ,MATCH(I7,[1]Pitchers!$C:$C,0))))</f>
        <v>133.34322009757682</v>
      </c>
      <c r="L7" s="4">
        <f t="shared" si="1"/>
        <v>7.1326438617438885</v>
      </c>
      <c r="M7" s="4">
        <f>IFERROR((INDEX([1]PitchHitProj!$K:$K,MATCH(I7,[1]PitchHitProj!$B:$B,0))-0.263)*0.32*K7,0)</f>
        <v>0</v>
      </c>
      <c r="N7" s="5">
        <f t="shared" si="4"/>
        <v>0.6858893350297337</v>
      </c>
      <c r="O7" s="42" t="s">
        <v>0</v>
      </c>
      <c r="P7" s="42" t="s">
        <v>1129</v>
      </c>
      <c r="Q7" s="5">
        <f>INDEX([1]Pitchers!$AJ:$AJ,MATCH(P7,[1]Pitchers!$C:$C,0))*IF(INDEX([1]Pitchers!$Q:$Q,MATCH(P7,[1]Pitchers!$C:$C,0))="R",1/(0.83+(1-INDEX([1]Pitchers!$DD:$DD,MATCH(P7,[1]Pitchers!$C:$C,0)))/8),1)</f>
        <v>4.4339439078719529</v>
      </c>
      <c r="R7" s="4">
        <f>MIN(972-SUM(R2:R6),(INDEX([1]Pitchers!$FJ:$FJ,MATCH(P7,[1]Pitchers!$C:$C,0))))</f>
        <v>147.26290105567836</v>
      </c>
      <c r="S7" s="4">
        <f t="shared" si="2"/>
        <v>12.448780948411551</v>
      </c>
      <c r="T7" s="4">
        <f>IFERROR((INDEX([1]PitchHitProj!$K:$K,MATCH(P7,[1]PitchHitProj!$B:$B,0))-0.263)*0.32*R7,0)</f>
        <v>0</v>
      </c>
      <c r="U7" s="5">
        <f t="shared" si="5"/>
        <v>1.2186089823227126</v>
      </c>
    </row>
    <row r="8" spans="1:21" ht="9.75" customHeight="1" x14ac:dyDescent="0.2">
      <c r="A8" s="15" t="s">
        <v>0</v>
      </c>
      <c r="B8" s="15" t="s">
        <v>211</v>
      </c>
      <c r="C8" s="5">
        <f>INDEX([1]Pitchers!$AJ:$AJ,MATCH(B8,[1]Pitchers!$C:$C,0))*IF(INDEX([1]Pitchers!$Q:$Q,MATCH(B8,[1]Pitchers!$C:$C,0))="S",0.83+(1-INDEX([1]Pitchers!$DD:$DD,MATCH(B8,[1]Pitchers!$C:$C,0)))/8,1)</f>
        <v>2.0606367420875591</v>
      </c>
      <c r="D8" s="4">
        <f>IF(INDEX([1]Pitchers!$Q:$Q,MATCH(B8,[1]Pitchers!$C:$C,0))="S",56,INDEX([1]Pitchers!$FJ:$FJ,MATCH(B8,[1]Pitchers!$C:$C,0)))</f>
        <v>52.531196844777774</v>
      </c>
      <c r="E8" s="4">
        <f>IF(C8&gt;5,-0.5*4.25/4*D8/9,(4.2745*4.25/4-C8*4.25/4)*D8/9)*1.8</f>
        <v>24.713088400124136</v>
      </c>
      <c r="G8" s="44">
        <f t="shared" ref="G8:G15" si="6">((4.25)^(((4.25)+(4.25-(4-C8)*4.25/4*1/9))^0.285)/((4.25)^(((4.25)+(4.25-(4-C8)*4.25/4*1/9))^0.285)+(4.25-(4-C8)*4.25/4*1/9)^(((4.25)+(4.25-(4-C8)*4.25/4*1/9))^0.285))-0.5)*D8+((4.2745*4.25/4*1/9+4*4.25/4*(1-1/9))^(((4.2745*4.25/4*1/9+4*4.25/4*(1-1/9))+4.25)^0.285)/((4.2745*4.25/4*1/9+4*4.25/4*(1-1/9))^(((4.2745*4.25/4*1/9+4*4.25/4*(1-1/9))+4.25)^0.285)+4.25^(((4.2745*4.25/4*1/9+4*4.25/4*(1-1/9))+4.25)^0.285))-0.5)*D8+((4.2745-MIN(4.2745,MAX(3.74,C8)))/0.5345*0.0009131+0.0104414*(3.74-MIN(3.74,C8)))*D8</f>
        <v>2.4797133958698314</v>
      </c>
      <c r="H8" s="9" t="s">
        <v>0</v>
      </c>
      <c r="I8" s="9" t="s">
        <v>579</v>
      </c>
      <c r="J8" s="5">
        <f>INDEX([1]Pitchers!$AJ:$AJ,MATCH(I8,[1]Pitchers!$C:$C,0))*IF(INDEX([1]Pitchers!$Q:$Q,MATCH(I8,[1]Pitchers!$C:$C,0))="S",0.83+(1-INDEX([1]Pitchers!$DD:$DD,MATCH(I8,[1]Pitchers!$C:$C,0)))/8,1)</f>
        <v>3.657492857943839</v>
      </c>
      <c r="K8" s="4">
        <f>IF(INDEX([1]Pitchers!$Q:$Q,MATCH(I8,[1]Pitchers!$C:$C,0))="S",56,INDEX([1]Pitchers!$FJ:$FJ,MATCH(I8,[1]Pitchers!$C:$C,0)))</f>
        <v>57.238995202925864</v>
      </c>
      <c r="L8" s="4">
        <f>IF(J8&gt;5,-0.5*4.25/4*K8/9,(4.2745*4.25/4-J8*4.25/4)*K8/9)*1.8</f>
        <v>7.5048346294187649</v>
      </c>
      <c r="N8" s="44">
        <f t="shared" ref="N8:N15" si="7">((4.25)^(((4.25)+(4.25-(4-J8)*4.25/4*1/9))^0.285)/((4.25)^(((4.25)+(4.25-(4-J8)*4.25/4*1/9))^0.285)+(4.25-(4-J8)*4.25/4*1/9)^(((4.25)+(4.25-(4-J8)*4.25/4*1/9))^0.285))-0.5)*K8+((4.2745*4.25/4*1/9+4*4.25/4*(1-1/9))^(((4.2745*4.25/4*1/9+4*4.25/4*(1-1/9))+4.25)^0.285)/((4.2745*4.25/4*1/9+4*4.25/4*(1-1/9))^(((4.2745*4.25/4*1/9+4*4.25/4*(1-1/9))+4.25)^0.285)+4.25^(((4.2745*4.25/4*1/9+4*4.25/4*(1-1/9))+4.25)^0.285))-0.5)*K8+((4.2745-MIN(4.2745,MAX(3.74,J8)))/0.5345*0.0009131+0.0104414*(3.74-MIN(3.74,J8)))*K8</f>
        <v>0.55321926283545519</v>
      </c>
      <c r="O8" s="42" t="s">
        <v>0</v>
      </c>
      <c r="P8" s="42" t="s">
        <v>498</v>
      </c>
      <c r="Q8" s="5">
        <f>INDEX([1]Pitchers!$AJ:$AJ,MATCH(P8,[1]Pitchers!$C:$C,0))*IF(INDEX([1]Pitchers!$Q:$Q,MATCH(P8,[1]Pitchers!$C:$C,0))="S",0.83+(1-INDEX([1]Pitchers!$DD:$DD,MATCH(P8,[1]Pitchers!$C:$C,0)))/8,1)</f>
        <v>3.0715944379025988</v>
      </c>
      <c r="R8" s="4">
        <f>IF(INDEX([1]Pitchers!$Q:$Q,MATCH(P8,[1]Pitchers!$C:$C,0))="S",56,INDEX([1]Pitchers!$FJ:$FJ,MATCH(P8,[1]Pitchers!$C:$C,0)))</f>
        <v>51.006277349300007</v>
      </c>
      <c r="S8" s="4">
        <f>IF(Q8&gt;5,-0.5*4.25/4*R8/9,(4.2745*4.25/4-Q8*4.25/4)*R8/9)*1.8</f>
        <v>13.03809362913808</v>
      </c>
      <c r="T8" s="2"/>
      <c r="U8" s="44">
        <f t="shared" ref="U8:U15" si="8">((4.25)^(((4.25)+(4.25-(4-Q8)*4.25/4*1/9))^0.285)/((4.25)^(((4.25)+(4.25-(4-Q8)*4.25/4*1/9))^0.285)+(4.25-(4-Q8)*4.25/4*1/9)^(((4.25)+(4.25-(4-Q8)*4.25/4*1/9))^0.285))-0.5)*R8+((4.2745*4.25/4*1/9+4*4.25/4*(1-1/9))^(((4.2745*4.25/4*1/9+4*4.25/4*(1-1/9))+4.25)^0.285)/((4.2745*4.25/4*1/9+4*4.25/4*(1-1/9))^(((4.2745*4.25/4*1/9+4*4.25/4*(1-1/9))+4.25)^0.285)+4.25^(((4.2745*4.25/4*1/9+4*4.25/4*(1-1/9))+4.25)^0.285))-0.5)*R8+((4.2745-MIN(4.2745,MAX(3.74,Q8)))/0.5345*0.0009131+0.0104414*(3.74-MIN(3.74,Q8)))*R8</f>
        <v>1.19173299721903</v>
      </c>
    </row>
    <row r="9" spans="1:21" ht="9.75" customHeight="1" x14ac:dyDescent="0.2">
      <c r="A9" s="15" t="s">
        <v>0</v>
      </c>
      <c r="B9" s="15" t="s">
        <v>251</v>
      </c>
      <c r="C9" s="5">
        <f>INDEX([1]Pitchers!$AJ:$AJ,MATCH(B9,[1]Pitchers!$C:$C,0))*IF(INDEX([1]Pitchers!$Q:$Q,MATCH(B9,[1]Pitchers!$C:$C,0))="S",0.83+(1-INDEX([1]Pitchers!$DD:$DD,MATCH(B9,[1]Pitchers!$C:$C,0)))/8,1)</f>
        <v>2.9115764554423671</v>
      </c>
      <c r="D9" s="4">
        <f>IF(INDEX([1]Pitchers!$Q:$Q,MATCH(B9,[1]Pitchers!$C:$C,0))="S",56,INDEX([1]Pitchers!$FJ:$FJ,MATCH(B9,[1]Pitchers!$C:$C,0)))</f>
        <v>53.820834765185118</v>
      </c>
      <c r="E9" s="4">
        <f>IF(C9&gt;5,-0.5*4.25/4*D9/9,(4.2745*4.25/4-C9*4.25/4)*D9/9)*1.3</f>
        <v>11.257752721192299</v>
      </c>
      <c r="G9" s="44">
        <f t="shared" si="6"/>
        <v>1.4596723089242554</v>
      </c>
      <c r="H9" s="9" t="s">
        <v>0</v>
      </c>
      <c r="I9" s="9" t="s">
        <v>794</v>
      </c>
      <c r="J9" s="5">
        <f>INDEX([1]Pitchers!$AJ:$AJ,MATCH(I9,[1]Pitchers!$C:$C,0))*IF(INDEX([1]Pitchers!$Q:$Q,MATCH(I9,[1]Pitchers!$C:$C,0))="S",0.83+(1-INDEX([1]Pitchers!$DD:$DD,MATCH(I9,[1]Pitchers!$C:$C,0)))/8,1)</f>
        <v>3.8801057540303407</v>
      </c>
      <c r="K9" s="4">
        <f>IF(INDEX([1]Pitchers!$Q:$Q,MATCH(I9,[1]Pitchers!$C:$C,0))="S",56,INDEX([1]Pitchers!$FJ:$FJ,MATCH(I9,[1]Pitchers!$C:$C,0)))</f>
        <v>51.588521894700001</v>
      </c>
      <c r="L9" s="4">
        <f>IF(J9&gt;5,-0.5*4.25/4*K9/9,(4.2745*4.25/4-J9*4.25/4)*K9/9)*1.3</f>
        <v>3.1225790130071061</v>
      </c>
      <c r="N9" s="44">
        <f t="shared" si="7"/>
        <v>0.29437752015817598</v>
      </c>
      <c r="O9" s="42" t="s">
        <v>0</v>
      </c>
      <c r="P9" s="42" t="s">
        <v>1050</v>
      </c>
      <c r="Q9" s="5">
        <f>INDEX([1]Pitchers!$AJ:$AJ,MATCH(P9,[1]Pitchers!$C:$C,0))*IF(INDEX([1]Pitchers!$Q:$Q,MATCH(P9,[1]Pitchers!$C:$C,0))="S",0.83+(1-INDEX([1]Pitchers!$DD:$DD,MATCH(P9,[1]Pitchers!$C:$C,0)))/8,1)</f>
        <v>3.6932083770545878</v>
      </c>
      <c r="R9" s="4">
        <f>IF(INDEX([1]Pitchers!$Q:$Q,MATCH(P9,[1]Pitchers!$C:$C,0))="S",56,INDEX([1]Pitchers!$FJ:$FJ,MATCH(P9,[1]Pitchers!$C:$C,0)))</f>
        <v>55.24663049804473</v>
      </c>
      <c r="S9" s="4">
        <f>IF(Q9&gt;5,-0.5*4.25/4*R9/9,(4.2745*4.25/4-Q9*4.25/4)*R9/9)*1.3</f>
        <v>4.9286688711727331</v>
      </c>
      <c r="T9" s="2"/>
      <c r="U9" s="44">
        <f t="shared" si="8"/>
        <v>0.48798153589619286</v>
      </c>
    </row>
    <row r="10" spans="1:21" ht="9.75" customHeight="1" x14ac:dyDescent="0.2">
      <c r="A10" s="15" t="s">
        <v>0</v>
      </c>
      <c r="B10" s="15" t="s">
        <v>567</v>
      </c>
      <c r="C10" s="5">
        <f>INDEX([1]Pitchers!$AJ:$AJ,MATCH(B10,[1]Pitchers!$C:$C,0))*IF(INDEX([1]Pitchers!$Q:$Q,MATCH(B10,[1]Pitchers!$C:$C,0))="S",0.83+(1-INDEX([1]Pitchers!$DD:$DD,MATCH(B10,[1]Pitchers!$C:$C,0)))/8,1)</f>
        <v>3.146275822333386</v>
      </c>
      <c r="D10" s="4">
        <f>IF(INDEX([1]Pitchers!$Q:$Q,MATCH(B10,[1]Pitchers!$C:$C,0))="S",56,INDEX([1]Pitchers!$FJ:$FJ,MATCH(B10,[1]Pitchers!$C:$C,0)))</f>
        <v>54.828147728148082</v>
      </c>
      <c r="E10" s="4">
        <f>IF(C10&gt;5,-0.5*4.25/4*D10/9,(4.2745*4.25/4-C10*4.25/4)*D10/9)*1.1</f>
        <v>8.0330059946029468</v>
      </c>
      <c r="G10" s="44">
        <f t="shared" si="6"/>
        <v>1.1850253024220452</v>
      </c>
      <c r="H10" s="9" t="s">
        <v>0</v>
      </c>
      <c r="I10" s="9" t="s">
        <v>316</v>
      </c>
      <c r="J10" s="5">
        <f>INDEX([1]Pitchers!$AJ:$AJ,MATCH(I10,[1]Pitchers!$C:$C,0))*IF(INDEX([1]Pitchers!$Q:$Q,MATCH(I10,[1]Pitchers!$C:$C,0))="S",0.83+(1-INDEX([1]Pitchers!$DD:$DD,MATCH(I10,[1]Pitchers!$C:$C,0)))/8,1)</f>
        <v>3.938624311526326</v>
      </c>
      <c r="K10" s="4">
        <f>IF(INDEX([1]Pitchers!$Q:$Q,MATCH(I10,[1]Pitchers!$C:$C,0))="S",56,INDEX([1]Pitchers!$FJ:$FJ,MATCH(I10,[1]Pitchers!$C:$C,0)))</f>
        <v>52.5359375029267</v>
      </c>
      <c r="L10" s="4">
        <f>IF(J10&gt;5,-0.5*4.25/4*K10/9,(4.2745*4.25/4-J10*4.25/4)*K10/9)*1.1</f>
        <v>2.2914699731679229</v>
      </c>
      <c r="N10" s="44">
        <f t="shared" si="7"/>
        <v>0.25517198626496607</v>
      </c>
      <c r="O10" s="42" t="s">
        <v>0</v>
      </c>
      <c r="P10" s="42" t="s">
        <v>1093</v>
      </c>
      <c r="Q10" s="5">
        <f>INDEX([1]Pitchers!$AJ:$AJ,MATCH(P10,[1]Pitchers!$C:$C,0))*IF(INDEX([1]Pitchers!$Q:$Q,MATCH(P10,[1]Pitchers!$C:$C,0))="S",0.83+(1-INDEX([1]Pitchers!$DD:$DD,MATCH(P10,[1]Pitchers!$C:$C,0)))/8,1)</f>
        <v>3.7857289371292455</v>
      </c>
      <c r="R10" s="4">
        <f>IF(INDEX([1]Pitchers!$Q:$Q,MATCH(P10,[1]Pitchers!$C:$C,0))="S",56,INDEX([1]Pitchers!$FJ:$FJ,MATCH(P10,[1]Pitchers!$C:$C,0)))</f>
        <v>47.477625347494666</v>
      </c>
      <c r="S10" s="4">
        <f>IF(Q10&gt;5,-0.5*4.25/4*R10/9,(4.2745*4.25/4-Q10*4.25/4)*R10/9)*1.1</f>
        <v>3.0135166100605018</v>
      </c>
      <c r="T10" s="2"/>
      <c r="U10" s="44">
        <f t="shared" si="8"/>
        <v>0.33602744703731813</v>
      </c>
    </row>
    <row r="11" spans="1:21" ht="9.75" customHeight="1" x14ac:dyDescent="0.2">
      <c r="A11" s="15" t="s">
        <v>0</v>
      </c>
      <c r="B11" s="15" t="s">
        <v>491</v>
      </c>
      <c r="C11" s="5">
        <f>INDEX([1]Pitchers!$AJ:$AJ,MATCH(B11,[1]Pitchers!$C:$C,0))*IF(INDEX([1]Pitchers!$Q:$Q,MATCH(B11,[1]Pitchers!$C:$C,0))="S",0.83+(1-INDEX([1]Pitchers!$DD:$DD,MATCH(B11,[1]Pitchers!$C:$C,0)))/8,1)</f>
        <v>3.7050139747815094</v>
      </c>
      <c r="D11" s="4">
        <f>IF(INDEX([1]Pitchers!$Q:$Q,MATCH(B11,[1]Pitchers!$C:$C,0))="S",56,INDEX([1]Pitchers!$FJ:$FJ,MATCH(B11,[1]Pitchers!$C:$C,0)))</f>
        <v>52.854083093855557</v>
      </c>
      <c r="E11" s="4">
        <f>IF(C11&gt;5,-0.5*4.25/4*D11/9,(4.2745*4.25/4-C11*4.25/4)*D11/9)*1</f>
        <v>3.5534322837547894</v>
      </c>
      <c r="G11" s="44">
        <f t="shared" si="6"/>
        <v>0.45231172039894374</v>
      </c>
      <c r="H11" s="9" t="s">
        <v>0</v>
      </c>
      <c r="I11" s="9" t="s">
        <v>689</v>
      </c>
      <c r="J11" s="5">
        <f>INDEX([1]Pitchers!$AJ:$AJ,MATCH(I11,[1]Pitchers!$C:$C,0))*IF(INDEX([1]Pitchers!$Q:$Q,MATCH(I11,[1]Pitchers!$C:$C,0))="S",0.83+(1-INDEX([1]Pitchers!$DD:$DD,MATCH(I11,[1]Pitchers!$C:$C,0)))/8,1)</f>
        <v>3.7629930594289389</v>
      </c>
      <c r="K11" s="4">
        <f>IF(INDEX([1]Pitchers!$Q:$Q,MATCH(I11,[1]Pitchers!$C:$C,0))="S",56,INDEX([1]Pitchers!$FJ:$FJ,MATCH(I11,[1]Pitchers!$C:$C,0)))</f>
        <v>56</v>
      </c>
      <c r="L11" s="4">
        <f>IF(J11&gt;5,-0.5*4.25/4*K11/9,(4.2745*4.25/4-J11*4.25/4)*K11/9)*1</f>
        <v>3.3816292182197936</v>
      </c>
      <c r="N11" s="44">
        <f t="shared" si="7"/>
        <v>0.41486453359215825</v>
      </c>
      <c r="O11" s="42" t="s">
        <v>0</v>
      </c>
      <c r="P11" s="42" t="s">
        <v>1028</v>
      </c>
      <c r="Q11" s="5">
        <f>INDEX([1]Pitchers!$AJ:$AJ,MATCH(P11,[1]Pitchers!$C:$C,0))*IF(INDEX([1]Pitchers!$Q:$Q,MATCH(P11,[1]Pitchers!$C:$C,0))="S",0.83+(1-INDEX([1]Pitchers!$DD:$DD,MATCH(P11,[1]Pitchers!$C:$C,0)))/8,1)</f>
        <v>4.049869274215693</v>
      </c>
      <c r="R11" s="4">
        <f>IF(INDEX([1]Pitchers!$Q:$Q,MATCH(P11,[1]Pitchers!$C:$C,0))="S",56,INDEX([1]Pitchers!$FJ:$FJ,MATCH(P11,[1]Pitchers!$C:$C,0)))</f>
        <v>60.734156060666663</v>
      </c>
      <c r="S11" s="4">
        <f>IF(Q11&gt;5,-0.5*4.25/4*R11/9,(4.2745*4.25/4-Q11*4.25/4)*R11/9)*1</f>
        <v>1.6106033225603023</v>
      </c>
      <c r="T11" s="2"/>
      <c r="U11" s="44">
        <f t="shared" si="8"/>
        <v>0.19709495528496915</v>
      </c>
    </row>
    <row r="12" spans="1:21" ht="9.75" customHeight="1" x14ac:dyDescent="0.2">
      <c r="A12" s="15" t="s">
        <v>0</v>
      </c>
      <c r="B12" s="15" t="s">
        <v>293</v>
      </c>
      <c r="C12" s="5">
        <f>INDEX([1]Pitchers!$AJ:$AJ,MATCH(B12,[1]Pitchers!$C:$C,0))*IF(INDEX([1]Pitchers!$Q:$Q,MATCH(B12,[1]Pitchers!$C:$C,0))="S",0.83+(1-INDEX([1]Pitchers!$DD:$DD,MATCH(B12,[1]Pitchers!$C:$C,0)))/8,1)</f>
        <v>3.8229310343744398</v>
      </c>
      <c r="D12" s="4">
        <f>IF(INDEX([1]Pitchers!$Q:$Q,MATCH(B12,[1]Pitchers!$C:$C,0))="S",56,INDEX([1]Pitchers!$FJ:$FJ,MATCH(B12,[1]Pitchers!$C:$C,0)))</f>
        <v>54.61500580621216</v>
      </c>
      <c r="E12" s="4">
        <f>IF(C12&gt;5,-0.5*4.25/4*D12/9,(4.2745*4.25/4-C12*4.25/4)*D12/9)*0.9</f>
        <v>2.6203844284516782</v>
      </c>
      <c r="G12" s="44">
        <f t="shared" si="6"/>
        <v>0.35700540061940772</v>
      </c>
      <c r="H12" s="9" t="s">
        <v>0</v>
      </c>
      <c r="I12" s="9" t="s">
        <v>793</v>
      </c>
      <c r="J12" s="5">
        <f>INDEX([1]Pitchers!$AJ:$AJ,MATCH(I12,[1]Pitchers!$C:$C,0))*IF(INDEX([1]Pitchers!$Q:$Q,MATCH(I12,[1]Pitchers!$C:$C,0))="S",0.83+(1-INDEX([1]Pitchers!$DD:$DD,MATCH(I12,[1]Pitchers!$C:$C,0)))/8,1)</f>
        <v>4.0907010802078254</v>
      </c>
      <c r="K12" s="4">
        <f>IF(INDEX([1]Pitchers!$Q:$Q,MATCH(I12,[1]Pitchers!$C:$C,0))="S",56,INDEX([1]Pitchers!$FJ:$FJ,MATCH(I12,[1]Pitchers!$C:$C,0)))</f>
        <v>56</v>
      </c>
      <c r="L12" s="4">
        <f>IF(J12&gt;5,-0.5*4.25/4*K12/9,(4.2745*4.25/4-J12*4.25/4)*K12/9)*0.9</f>
        <v>1.0936035727634399</v>
      </c>
      <c r="N12" s="44">
        <f t="shared" si="7"/>
        <v>0.14864431336854311</v>
      </c>
      <c r="O12" s="42" t="s">
        <v>0</v>
      </c>
      <c r="P12" s="42" t="s">
        <v>753</v>
      </c>
      <c r="Q12" s="5">
        <f>INDEX([1]Pitchers!$AJ:$AJ,MATCH(P12,[1]Pitchers!$C:$C,0))*IF(INDEX([1]Pitchers!$Q:$Q,MATCH(P12,[1]Pitchers!$C:$C,0))="S",0.83+(1-INDEX([1]Pitchers!$DD:$DD,MATCH(P12,[1]Pitchers!$C:$C,0)))/8,1)</f>
        <v>3.8368107382966259</v>
      </c>
      <c r="R12" s="4">
        <f>IF(INDEX([1]Pitchers!$Q:$Q,MATCH(P12,[1]Pitchers!$C:$C,0))="S",56,INDEX([1]Pitchers!$FJ:$FJ,MATCH(P12,[1]Pitchers!$C:$C,0)))</f>
        <v>56</v>
      </c>
      <c r="S12" s="4">
        <f>IF(Q12&gt;5,-0.5*4.25/4*R12/9,(4.2745*4.25/4-Q12*4.25/4)*R12/9)*0.9</f>
        <v>2.6042511071350751</v>
      </c>
      <c r="T12" s="2"/>
      <c r="U12" s="44">
        <f t="shared" si="8"/>
        <v>0.3547642070122366</v>
      </c>
    </row>
    <row r="13" spans="1:21" ht="9.75" customHeight="1" x14ac:dyDescent="0.2">
      <c r="A13" s="15" t="s">
        <v>0</v>
      </c>
      <c r="B13" s="15" t="s">
        <v>659</v>
      </c>
      <c r="C13" s="5">
        <f>INDEX([1]Pitchers!$AJ:$AJ,MATCH(B13,[1]Pitchers!$C:$C,0))*IF(INDEX([1]Pitchers!$Q:$Q,MATCH(B13,[1]Pitchers!$C:$C,0))="S",0.83+(1-INDEX([1]Pitchers!$DD:$DD,MATCH(B13,[1]Pitchers!$C:$C,0)))/8,1)</f>
        <v>3.653694064217742</v>
      </c>
      <c r="D13" s="4">
        <f>IF(INDEX([1]Pitchers!$Q:$Q,MATCH(B13,[1]Pitchers!$C:$C,0))="S",56,INDEX([1]Pitchers!$FJ:$FJ,MATCH(B13,[1]Pitchers!$C:$C,0)))</f>
        <v>49.265135690296297</v>
      </c>
      <c r="E13" s="4">
        <f>IF(C13&gt;5,-0.5*4.25/4*D13/9,(4.2745*4.25/4-C13*4.25/4)*D13/9)*0.8</f>
        <v>2.8884972626784613</v>
      </c>
      <c r="G13" s="44">
        <f t="shared" si="6"/>
        <v>0.4805134215981437</v>
      </c>
      <c r="H13" s="9" t="s">
        <v>0</v>
      </c>
      <c r="I13" s="9" t="s">
        <v>1040</v>
      </c>
      <c r="J13" s="5">
        <f>INDEX([1]Pitchers!$AJ:$AJ,MATCH(I13,[1]Pitchers!$C:$C,0))*IF(INDEX([1]Pitchers!$Q:$Q,MATCH(I13,[1]Pitchers!$C:$C,0))="S",0.83+(1-INDEX([1]Pitchers!$DD:$DD,MATCH(I13,[1]Pitchers!$C:$C,0)))/8,1)</f>
        <v>4.2223152776387991</v>
      </c>
      <c r="K13" s="4">
        <f>IF(INDEX([1]Pitchers!$Q:$Q,MATCH(I13,[1]Pitchers!$C:$C,0))="S",56,INDEX([1]Pitchers!$FJ:$FJ,MATCH(I13,[1]Pitchers!$C:$C,0)))</f>
        <v>55.140723485814753</v>
      </c>
      <c r="L13" s="4">
        <f>IF(J13&gt;5,-0.5*4.25/4*K13/9,(4.2745*4.25/4-J13*4.25/4)*K13/9)*0.8</f>
        <v>0.27176420489083791</v>
      </c>
      <c r="N13" s="44">
        <f t="shared" si="7"/>
        <v>4.1507783786489047E-2</v>
      </c>
      <c r="O13" s="42" t="s">
        <v>0</v>
      </c>
      <c r="P13" s="42" t="s">
        <v>1159</v>
      </c>
      <c r="Q13" s="5">
        <f>INDEX([1]Pitchers!$AJ:$AJ,MATCH(P13,[1]Pitchers!$C:$C,0))*IF(INDEX([1]Pitchers!$Q:$Q,MATCH(P13,[1]Pitchers!$C:$C,0))="S",0.83+(1-INDEX([1]Pitchers!$DD:$DD,MATCH(P13,[1]Pitchers!$C:$C,0)))/8,1)</f>
        <v>4.0246864224481671</v>
      </c>
      <c r="R13" s="4">
        <f>IF(INDEX([1]Pitchers!$Q:$Q,MATCH(P13,[1]Pitchers!$C:$C,0))="S",56,INDEX([1]Pitchers!$FJ:$FJ,MATCH(P13,[1]Pitchers!$C:$C,0)))</f>
        <v>56</v>
      </c>
      <c r="S13" s="4">
        <f>IF(Q13&gt;5,-0.5*4.25/4*R13/9,(4.2745*4.25/4-Q13*4.25/4)*R13/9)*0.8</f>
        <v>1.321236254607471</v>
      </c>
      <c r="T13" s="2"/>
      <c r="U13" s="44">
        <f t="shared" si="8"/>
        <v>0.20214992936974774</v>
      </c>
    </row>
    <row r="14" spans="1:21" ht="9.75" customHeight="1" x14ac:dyDescent="0.2">
      <c r="A14" s="15" t="s">
        <v>0</v>
      </c>
      <c r="B14" s="15" t="s">
        <v>780</v>
      </c>
      <c r="C14" s="5">
        <f>INDEX([1]Pitchers!$AJ:$AJ,MATCH(B14,[1]Pitchers!$C:$C,0))*IF(INDEX([1]Pitchers!$Q:$Q,MATCH(B14,[1]Pitchers!$C:$C,0))="S",0.83+(1-INDEX([1]Pitchers!$DD:$DD,MATCH(B14,[1]Pitchers!$C:$C,0)))/8,1)</f>
        <v>3.9960040286800269</v>
      </c>
      <c r="D14" s="4">
        <f>IF(INDEX([1]Pitchers!$Q:$Q,MATCH(B14,[1]Pitchers!$C:$C,0))="S",56,INDEX([1]Pitchers!$FJ:$FJ,MATCH(B14,[1]Pitchers!$C:$C,0)))</f>
        <v>53.941222012222219</v>
      </c>
      <c r="E14" s="4">
        <f>IF(C14&gt;5,-0.5*4.25/4*D14/9,(4.2745*4.25/4-C14*4.25/4)*D14/9)*0.6</f>
        <v>1.0640875888090098</v>
      </c>
      <c r="G14" s="44">
        <f t="shared" si="6"/>
        <v>0.21712944712254525</v>
      </c>
      <c r="H14" s="9" t="s">
        <v>0</v>
      </c>
      <c r="I14" s="9" t="s">
        <v>1058</v>
      </c>
      <c r="J14" s="5">
        <f>INDEX([1]Pitchers!$AJ:$AJ,MATCH(I14,[1]Pitchers!$C:$C,0))*IF(INDEX([1]Pitchers!$Q:$Q,MATCH(I14,[1]Pitchers!$C:$C,0))="S",0.83+(1-INDEX([1]Pitchers!$DD:$DD,MATCH(I14,[1]Pitchers!$C:$C,0)))/8,1)</f>
        <v>4.2202489716825964</v>
      </c>
      <c r="K14" s="4">
        <f>IF(INDEX([1]Pitchers!$Q:$Q,MATCH(I14,[1]Pitchers!$C:$C,0))="S",56,INDEX([1]Pitchers!$FJ:$FJ,MATCH(I14,[1]Pitchers!$C:$C,0)))</f>
        <v>56</v>
      </c>
      <c r="L14" s="4">
        <f>IF(J14&gt;5,-0.5*4.25/4*K14/9,(4.2745*4.25/4-J14*4.25/4)*K14/9)*0.6</f>
        <v>0.21519574565903477</v>
      </c>
      <c r="N14" s="44">
        <f t="shared" si="7"/>
        <v>4.3824566064789038E-2</v>
      </c>
      <c r="O14" s="42" t="s">
        <v>0</v>
      </c>
      <c r="P14" s="42" t="s">
        <v>762</v>
      </c>
      <c r="Q14" s="5">
        <f>INDEX([1]Pitchers!$AJ:$AJ,MATCH(P14,[1]Pitchers!$C:$C,0))*IF(INDEX([1]Pitchers!$Q:$Q,MATCH(P14,[1]Pitchers!$C:$C,0))="S",0.83+(1-INDEX([1]Pitchers!$DD:$DD,MATCH(P14,[1]Pitchers!$C:$C,0)))/8,1)</f>
        <v>4.0335768517886876</v>
      </c>
      <c r="R14" s="4">
        <f>IF(INDEX([1]Pitchers!$Q:$Q,MATCH(P14,[1]Pitchers!$C:$C,0))="S",56,INDEX([1]Pitchers!$FJ:$FJ,MATCH(P14,[1]Pitchers!$C:$C,0)))</f>
        <v>58.760764941666665</v>
      </c>
      <c r="S14" s="4">
        <f>IF(Q14&gt;5,-0.5*4.25/4*R14/9,(4.2745*4.25/4-Q14*4.25/4)*R14/9)*0.6</f>
        <v>1.0027753507411279</v>
      </c>
      <c r="T14" s="2"/>
      <c r="U14" s="44">
        <f t="shared" si="8"/>
        <v>0.20455097195880223</v>
      </c>
    </row>
    <row r="15" spans="1:21" ht="9.75" customHeight="1" x14ac:dyDescent="0.2">
      <c r="A15" s="15" t="s">
        <v>0</v>
      </c>
      <c r="B15" s="15" t="s">
        <v>790</v>
      </c>
      <c r="C15" s="5">
        <f>INDEX([1]Pitchers!$AJ:$AJ,MATCH(B15,[1]Pitchers!$C:$C,0))*IF(INDEX([1]Pitchers!$Q:$Q,MATCH(B15,[1]Pitchers!$C:$C,0))="S",0.83+(1-INDEX([1]Pitchers!$DD:$DD,MATCH(B15,[1]Pitchers!$C:$C,0)))/8,1)</f>
        <v>3.7143362374851288</v>
      </c>
      <c r="D15" s="4">
        <f>MIN(1458-SUM(D2:D14),IF(INDEX([1]Pitchers!$Q:$Q,MATCH(B15,[1]Pitchers!$C:$C,0))="S",56,INDEX([1]Pitchers!$FJ:$FJ,MATCH(B15,[1]Pitchers!$C:$C,0))))</f>
        <v>53.98555458903698</v>
      </c>
      <c r="E15" s="4">
        <f>IF(C15&gt;5,-0.5*4.25/4*D15/9,(4.2745*4.25/4-C15*4.25/4)*D15/9)*0.5</f>
        <v>1.7850443522944366</v>
      </c>
      <c r="G15" s="44">
        <f t="shared" si="6"/>
        <v>0.45027109309300617</v>
      </c>
      <c r="H15" s="9" t="s">
        <v>0</v>
      </c>
      <c r="I15" s="9" t="s">
        <v>1110</v>
      </c>
      <c r="J15" s="5">
        <f>INDEX([1]Pitchers!$AJ:$AJ,MATCH(I15,[1]Pitchers!$C:$C,0))*IF(INDEX([1]Pitchers!$Q:$Q,MATCH(I15,[1]Pitchers!$C:$C,0))="S",0.83+(1-INDEX([1]Pitchers!$DD:$DD,MATCH(I15,[1]Pitchers!$C:$C,0)))/8,1)</f>
        <v>4.0948680334334373</v>
      </c>
      <c r="K15" s="4">
        <f>MIN(1458-SUM(K2:K14),IF(INDEX([1]Pitchers!$Q:$Q,MATCH(I15,[1]Pitchers!$C:$C,0))="S",56,INDEX([1]Pitchers!$FJ:$FJ,MATCH(I15,[1]Pitchers!$C:$C,0))))</f>
        <v>60.083415319925933</v>
      </c>
      <c r="L15" s="4">
        <f>IF(J15&gt;5,-0.5*4.25/4*K15/9,(4.2745*4.25/4-J15*4.25/4)*K15/9)*0.5</f>
        <v>0.6370810239000515</v>
      </c>
      <c r="N15" s="44">
        <f t="shared" si="7"/>
        <v>0.15586177745170318</v>
      </c>
      <c r="O15" s="42" t="s">
        <v>0</v>
      </c>
      <c r="P15" s="42" t="s">
        <v>1149</v>
      </c>
      <c r="Q15" s="5">
        <f>INDEX([1]Pitchers!$AJ:$AJ,MATCH(P15,[1]Pitchers!$C:$C,0))*IF(INDEX([1]Pitchers!$Q:$Q,MATCH(P15,[1]Pitchers!$C:$C,0))="S",0.83+(1-INDEX([1]Pitchers!$DD:$DD,MATCH(P15,[1]Pitchers!$C:$C,0)))/8,1)</f>
        <v>4.1100479222496</v>
      </c>
      <c r="R15" s="4">
        <f>MIN(1458-SUM(R2:R14),IF(INDEX([1]Pitchers!$Q:$Q,MATCH(P15,[1]Pitchers!$C:$C,0))="S",56,INDEX([1]Pitchers!$FJ:$FJ,MATCH(P15,[1]Pitchers!$C:$C,0))))</f>
        <v>56</v>
      </c>
      <c r="S15" s="4">
        <f>IF(Q15&gt;5,-0.5*4.25/4*R15/9,(4.2745*4.25/4-Q15*4.25/4)*R15/9)*0.5</f>
        <v>0.54360547923048741</v>
      </c>
      <c r="T15" s="2"/>
      <c r="U15" s="44">
        <f t="shared" si="8"/>
        <v>0.1329752284548911</v>
      </c>
    </row>
    <row r="16" spans="1:21" ht="9.75" customHeight="1" x14ac:dyDescent="0.2">
      <c r="A16" s="15" t="s">
        <v>1</v>
      </c>
      <c r="B16" s="15" t="s">
        <v>119</v>
      </c>
      <c r="C16" s="6">
        <f>INDEX([1]Hitters!$AF:$AF,MATCH(B16,[1]Hitters!$C:$C,0))</f>
        <v>0.24393551314308165</v>
      </c>
      <c r="D16" s="4">
        <f>INDEX([1]Hitters!$ER:$ER,MATCH(B16,[1]Hitters!$C:$C,0))</f>
        <v>387.90696296296295</v>
      </c>
      <c r="E16" s="4">
        <f t="shared" ref="E16:E29" si="9">(C16-0.23)*D16</f>
        <v>5.4056825806632531</v>
      </c>
      <c r="F16" s="4">
        <f>IF(A16="DH",-16,IF(A16="C",INDEX([1]Hitters!$AZ:$AZ,MATCH(B16,[1]Hitters!$C:$C,0)),IF(A16="1B",INDEX([1]Hitters!$AW:$AW,MATCH(B16,[1]Hitters!$C:$C,0)),IF(RIGHT(A16,1)="F",INDEX([1]Hitters!$AY:$AY,MATCH(B16,[1]Hitters!$C:$C,0)),INDEX([1]Hitters!$AX:$AX,MATCH(B16,[1]Hitters!$C:$C,0))))))*D16/600</f>
        <v>9.2452382592621323</v>
      </c>
      <c r="G16" s="44">
        <f>(((4.25+(C16-0.263)*4.2)^(((4.25+(C16-0.263)*4.2)+(4.25-F16*4.2/D16))^0.285))/((4.25+(C16-0.263)*4.2)^(((4.25+(C16-0.263)*4.2)+(4.25-F16*4.2/D16))^0.285)+(4.25-F16*4.2/D16)^(((4.25+(C16-0.263)*4.2)+(4.25-F16*4.2/D16))^0.285))-0.5)*D16/4.2-(((4.25+(0.23-0.263)*4.2)^(((4.25+(0.23-0.263)*4.2)+4.25)^0.285))/((4.25+(0.23-0.263)*4.2)^(((4.25+(0.23-0.263)*4.2)+4.25)^0.285)+4.25^(((4.25+(0.23-0.263)*4.2)+4.25)^0.285))-0.5)*D16/4.2</f>
        <v>1.6051629553572362</v>
      </c>
      <c r="H16" s="9" t="s">
        <v>1</v>
      </c>
      <c r="I16" s="9" t="s">
        <v>747</v>
      </c>
      <c r="J16" s="6">
        <f>INDEX([1]Hitters!$AF:$AF,MATCH(I16,[1]Hitters!$C:$C,0))</f>
        <v>0.2331022050040942</v>
      </c>
      <c r="K16" s="4">
        <f>INDEX([1]Hitters!$ER:$ER,MATCH(I16,[1]Hitters!$C:$C,0))</f>
        <v>389.95525925925926</v>
      </c>
      <c r="L16" s="4">
        <f t="shared" ref="L16:L29" si="10">(J16-0.23)*K16</f>
        <v>1.2097211566469228</v>
      </c>
      <c r="M16" s="4">
        <f>IF(H16="DH",-16,IF(H16="C",INDEX([1]Hitters!$AZ:$AZ,MATCH(I16,[1]Hitters!$C:$C,0)),IF(H16="1B",INDEX([1]Hitters!$AW:$AW,MATCH(I16,[1]Hitters!$C:$C,0)),IF(RIGHT(H16,1)="F",INDEX([1]Hitters!$AY:$AY,MATCH(I16,[1]Hitters!$C:$C,0)),INDEX([1]Hitters!$AX:$AX,MATCH(I16,[1]Hitters!$C:$C,0))))))*K16/600</f>
        <v>6.7993644707690475</v>
      </c>
      <c r="N16" s="44">
        <f>(((4.25+(J16-0.263)*4.2)^(((4.25+(J16-0.263)*4.2)+(4.25-M16*4.2/K16))^0.285))/((4.25+(J16-0.263)*4.2)^(((4.25+(J16-0.263)*4.2)+(4.25-M16*4.2/K16))^0.285)+(4.25-M16*4.2/K16)^(((4.25+(J16-0.263)*4.2)+(4.25-M16*4.2/K16))^0.285))-0.5)*K16/4.2-(((4.25+(0.23-0.263)*4.2)^(((4.25+(0.23-0.263)*4.2)+4.25)^0.285))/((4.25+(0.23-0.263)*4.2)^(((4.25+(0.23-0.263)*4.2)+4.25)^0.285)+4.25^(((4.25+(0.23-0.263)*4.2)+4.25)^0.285))-0.5)*K16/4.2</f>
        <v>0.87420562411269997</v>
      </c>
      <c r="O16" s="42" t="s">
        <v>1</v>
      </c>
      <c r="P16" s="42" t="s">
        <v>1191</v>
      </c>
      <c r="Q16" s="6">
        <f>INDEX([1]Hitters!$AF:$AF,MATCH(P16,[1]Hitters!$C:$C,0))</f>
        <v>0.24162477801762725</v>
      </c>
      <c r="R16" s="4">
        <f>INDEX([1]Hitters!$ER:$ER,MATCH(P16,[1]Hitters!$C:$C,0))</f>
        <v>365.38133333333332</v>
      </c>
      <c r="S16" s="4">
        <f t="shared" ref="S16:S29" si="11">(Q16-0.23)*R16</f>
        <v>4.2474768917846628</v>
      </c>
      <c r="T16" s="4">
        <f>IF(O16="DH",-16,IF(O16="C",INDEX([1]Hitters!$AZ:$AZ,MATCH(P16,[1]Hitters!$C:$C,0)),IF(O16="1B",INDEX([1]Hitters!$AW:$AW,MATCH(P16,[1]Hitters!$C:$C,0)),IF(RIGHT(O16,1)="F",INDEX([1]Hitters!$AY:$AY,MATCH(P16,[1]Hitters!$C:$C,0)),INDEX([1]Hitters!$AX:$AX,MATCH(P16,[1]Hitters!$C:$C,0))))))*R16/600</f>
        <v>7.0048683250820929</v>
      </c>
      <c r="U16" s="44">
        <f>(((4.25+(Q16-0.263)*4.2)^(((4.25+(Q16-0.263)*4.2)+(4.25-T16*4.2/R16))^0.285))/((4.25+(Q16-0.263)*4.2)^(((4.25+(Q16-0.263)*4.2)+(4.25-T16*4.2/R16))^0.285)+(4.25-T16*4.2/R16)^(((4.25+(Q16-0.263)*4.2)+(4.25-T16*4.2/R16))^0.285))-0.5)*R16/4.2-(((4.25+(0.23-0.263)*4.2)^(((4.25+(0.23-0.263)*4.2)+4.25)^0.285))/((4.25+(0.23-0.263)*4.2)^(((4.25+(0.23-0.263)*4.2)+4.25)^0.285)+4.25^(((4.25+(0.23-0.263)*4.2)+4.25)^0.285))-0.5)*R16/4.2</f>
        <v>1.2319659018299578</v>
      </c>
    </row>
    <row r="17" spans="1:21" ht="9.75" customHeight="1" x14ac:dyDescent="0.2">
      <c r="A17" s="15" t="s">
        <v>2</v>
      </c>
      <c r="B17" s="15" t="s">
        <v>291</v>
      </c>
      <c r="C17" s="6">
        <f>INDEX([1]Hitters!$AF:$AF,MATCH(B17,[1]Hitters!$C:$C,0))</f>
        <v>0.31313562725352595</v>
      </c>
      <c r="D17" s="4">
        <f>INDEX([1]Hitters!$ER:$ER,MATCH(B17,[1]Hitters!$C:$C,0))</f>
        <v>620.36296296296291</v>
      </c>
      <c r="E17" s="4">
        <f t="shared" si="9"/>
        <v>51.5742640507818</v>
      </c>
      <c r="F17" s="4">
        <f>IF(A17="DH",-16,IF(A17="C",INDEX([1]Hitters!$AZ:$AZ,MATCH(B17,[1]Hitters!$C:$C,0)),IF(A17="1B",INDEX([1]Hitters!$AW:$AW,MATCH(B17,[1]Hitters!$C:$C,0)),IF(RIGHT(A17,1)="F",INDEX([1]Hitters!$AY:$AY,MATCH(B17,[1]Hitters!$C:$C,0)),INDEX([1]Hitters!$AX:$AX,MATCH(B17,[1]Hitters!$C:$C,0))))))*D17/600</f>
        <v>-6.3235029719970024</v>
      </c>
      <c r="G17" s="44">
        <f t="shared" ref="G17:G29" si="12">(((4.25+(C17-0.263)*4.2)^(((4.25+(C17-0.263)*4.2)+(4.25-F17*4.2/D17))^0.285))/((4.25+(C17-0.263)*4.2)^(((4.25+(C17-0.263)*4.2)+(4.25-F17*4.2/D17))^0.285)+(4.25-F17*4.2/D17)^(((4.25+(C17-0.263)*4.2)+(4.25-F17*4.2/D17))^0.285))-0.5)*D17/4.2-(((4.25+(0.23-0.263)*4.2)^(((4.25+(0.23-0.263)*4.2)+4.25)^0.285))/((4.25+(0.23-0.263)*4.2)^(((4.25+(0.23-0.263)*4.2)+4.25)^0.285)+4.25^(((4.25+(0.23-0.263)*4.2)+4.25)^0.285))-0.5)*D17/4.2</f>
        <v>4.8676667739575326</v>
      </c>
      <c r="H17" s="9" t="s">
        <v>2</v>
      </c>
      <c r="I17" s="9" t="s">
        <v>181</v>
      </c>
      <c r="J17" s="6">
        <f>INDEX([1]Hitters!$AF:$AF,MATCH(I17,[1]Hitters!$C:$C,0))</f>
        <v>0.31934620314949846</v>
      </c>
      <c r="K17" s="4">
        <f>INDEX([1]Hitters!$ER:$ER,MATCH(I17,[1]Hitters!$C:$C,0))</f>
        <v>582.13688888888896</v>
      </c>
      <c r="L17" s="4">
        <f t="shared" si="10"/>
        <v>52.011720735483685</v>
      </c>
      <c r="M17" s="4">
        <f>IF(H17="DH",-16,IF(H17="C",INDEX([1]Hitters!$AZ:$AZ,MATCH(I17,[1]Hitters!$C:$C,0)),IF(H17="1B",INDEX([1]Hitters!$AW:$AW,MATCH(I17,[1]Hitters!$C:$C,0)),IF(RIGHT(H17,1)="F",INDEX([1]Hitters!$AY:$AY,MATCH(I17,[1]Hitters!$C:$C,0)),INDEX([1]Hitters!$AX:$AX,MATCH(I17,[1]Hitters!$C:$C,0))))))*K17/600</f>
        <v>-13.219417570280465</v>
      </c>
      <c r="N17" s="44">
        <f t="shared" ref="N17:N29" si="13">(((4.25+(J17-0.263)*4.2)^(((4.25+(J17-0.263)*4.2)+(4.25-M17*4.2/K17))^0.285))/((4.25+(J17-0.263)*4.2)^(((4.25+(J17-0.263)*4.2)+(4.25-M17*4.2/K17))^0.285)+(4.25-M17*4.2/K17)^(((4.25+(J17-0.263)*4.2)+(4.25-M17*4.2/K17))^0.285))-0.5)*K17/4.2-(((4.25+(0.23-0.263)*4.2)^(((4.25+(0.23-0.263)*4.2)+4.25)^0.285))/((4.25+(0.23-0.263)*4.2)^(((4.25+(0.23-0.263)*4.2)+4.25)^0.285)+4.25^(((4.25+(0.23-0.263)*4.2)+4.25)^0.285))-0.5)*K17/4.2</f>
        <v>4.1657539148446112</v>
      </c>
      <c r="O17" s="42" t="s">
        <v>2</v>
      </c>
      <c r="P17" s="42" t="s">
        <v>1004</v>
      </c>
      <c r="Q17" s="6">
        <f>INDEX([1]Hitters!$AF:$AF,MATCH(P17,[1]Hitters!$C:$C,0))</f>
        <v>0.28056027139614392</v>
      </c>
      <c r="R17" s="4">
        <f>INDEX([1]Hitters!$ER:$ER,MATCH(P17,[1]Hitters!$C:$C,0))</f>
        <v>551.9902222222222</v>
      </c>
      <c r="S17" s="4">
        <f t="shared" si="11"/>
        <v>27.908775443573344</v>
      </c>
      <c r="T17" s="4">
        <f>IF(O17="DH",-16,IF(O17="C",INDEX([1]Hitters!$AZ:$AZ,MATCH(P17,[1]Hitters!$C:$C,0)),IF(O17="1B",INDEX([1]Hitters!$AW:$AW,MATCH(P17,[1]Hitters!$C:$C,0)),IF(RIGHT(O17,1)="F",INDEX([1]Hitters!$AY:$AY,MATCH(P17,[1]Hitters!$C:$C,0)),INDEX([1]Hitters!$AX:$AX,MATCH(P17,[1]Hitters!$C:$C,0))))))*R17/600</f>
        <v>-11.329055744463034</v>
      </c>
      <c r="U17" s="44">
        <f t="shared" ref="U17:U29" si="14">(((4.25+(Q17-0.263)*4.2)^(((4.25+(Q17-0.263)*4.2)+(4.25-T17*4.2/R17))^0.285))/((4.25+(Q17-0.263)*4.2)^(((4.25+(Q17-0.263)*4.2)+(4.25-T17*4.2/R17))^0.285)+(4.25-T17*4.2/R17)^(((4.25+(Q17-0.263)*4.2)+(4.25-T17*4.2/R17))^0.285))-0.5)*R17/4.2-(((4.25+(0.23-0.263)*4.2)^(((4.25+(0.23-0.263)*4.2)+4.25)^0.285))/((4.25+(0.23-0.263)*4.2)^(((4.25+(0.23-0.263)*4.2)+4.25)^0.285)+4.25^(((4.25+(0.23-0.263)*4.2)+4.25)^0.285))-0.5)*R17/4.2</f>
        <v>1.8200168030554662</v>
      </c>
    </row>
    <row r="18" spans="1:21" ht="9.75" customHeight="1" x14ac:dyDescent="0.2">
      <c r="A18" s="15" t="s">
        <v>3</v>
      </c>
      <c r="B18" s="15" t="s">
        <v>956</v>
      </c>
      <c r="C18" s="6">
        <f>INDEX([1]Hitters!$AF:$AF,MATCH(B18,[1]Hitters!$C:$C,0))</f>
        <v>0.27514145789413308</v>
      </c>
      <c r="D18" s="4">
        <f>INDEX([1]Hitters!$ER:$ER,MATCH(B18,[1]Hitters!$C:$C,0))</f>
        <v>523.36148148148141</v>
      </c>
      <c r="E18" s="4">
        <f t="shared" si="9"/>
        <v>23.625300279707396</v>
      </c>
      <c r="F18" s="4">
        <f>IF(A18="DH",-16,IF(A18="C",INDEX([1]Hitters!$AZ:$AZ,MATCH(B18,[1]Hitters!$C:$C,0)),IF(A18="1B",INDEX([1]Hitters!$AW:$AW,MATCH(B18,[1]Hitters!$C:$C,0)),IF(RIGHT(A18,1)="F",INDEX([1]Hitters!$AY:$AY,MATCH(B18,[1]Hitters!$C:$C,0)),INDEX([1]Hitters!$AX:$AX,MATCH(B18,[1]Hitters!$C:$C,0))))))*D18/600</f>
        <v>1.0879517960625662</v>
      </c>
      <c r="G18" s="44">
        <f t="shared" si="12"/>
        <v>2.6940714504514389</v>
      </c>
      <c r="H18" s="9" t="s">
        <v>3</v>
      </c>
      <c r="I18" s="9" t="s">
        <v>114</v>
      </c>
      <c r="J18" s="6">
        <f>INDEX([1]Hitters!$AF:$AF,MATCH(I18,[1]Hitters!$C:$C,0))</f>
        <v>0.24643326064789361</v>
      </c>
      <c r="K18" s="4">
        <f>INDEX([1]Hitters!$ER:$ER,MATCH(I18,[1]Hitters!$C:$C,0))</f>
        <v>516.59911111111103</v>
      </c>
      <c r="L18" s="4">
        <f t="shared" si="10"/>
        <v>8.4894078433590376</v>
      </c>
      <c r="M18" s="4">
        <f>IF(H18="DH",-16,IF(H18="C",INDEX([1]Hitters!$AZ:$AZ,MATCH(I18,[1]Hitters!$C:$C,0)),IF(H18="1B",INDEX([1]Hitters!$AW:$AW,MATCH(I18,[1]Hitters!$C:$C,0)),IF(RIGHT(H18,1)="F",INDEX([1]Hitters!$AY:$AY,MATCH(I18,[1]Hitters!$C:$C,0)),INDEX([1]Hitters!$AX:$AX,MATCH(I18,[1]Hitters!$C:$C,0))))))*K18/600</f>
        <v>3.5085470198629527</v>
      </c>
      <c r="N18" s="44">
        <f t="shared" si="13"/>
        <v>1.3156735780810154</v>
      </c>
      <c r="O18" s="42" t="s">
        <v>3</v>
      </c>
      <c r="P18" s="42" t="s">
        <v>501</v>
      </c>
      <c r="Q18" s="6">
        <f>INDEX([1]Hitters!$AF:$AF,MATCH(P18,[1]Hitters!$C:$C,0))</f>
        <v>0.24383615747182147</v>
      </c>
      <c r="R18" s="4">
        <f>INDEX([1]Hitters!$ER:$ER,MATCH(P18,[1]Hitters!$C:$C,0))</f>
        <v>518.10992592592584</v>
      </c>
      <c r="S18" s="4">
        <f t="shared" si="11"/>
        <v>7.1686505228248611</v>
      </c>
      <c r="T18" s="4">
        <f>IF(O18="DH",-16,IF(O18="C",INDEX([1]Hitters!$AZ:$AZ,MATCH(P18,[1]Hitters!$C:$C,0)),IF(O18="1B",INDEX([1]Hitters!$AW:$AW,MATCH(P18,[1]Hitters!$C:$C,0)),IF(RIGHT(O18,1)="F",INDEX([1]Hitters!$AY:$AY,MATCH(P18,[1]Hitters!$C:$C,0)),INDEX([1]Hitters!$AX:$AX,MATCH(P18,[1]Hitters!$C:$C,0))))))*R18/600</f>
        <v>3.2485882138761344</v>
      </c>
      <c r="U18" s="44">
        <f t="shared" si="14"/>
        <v>1.1426216179951774</v>
      </c>
    </row>
    <row r="19" spans="1:21" ht="9.75" customHeight="1" x14ac:dyDescent="0.2">
      <c r="A19" s="15" t="s">
        <v>4</v>
      </c>
      <c r="B19" s="15" t="s">
        <v>676</v>
      </c>
      <c r="C19" s="6">
        <f>INDEX([1]Hitters!$AF:$AF,MATCH(B19,[1]Hitters!$C:$C,0))</f>
        <v>0.25169661602034149</v>
      </c>
      <c r="D19" s="4">
        <f>INDEX([1]Hitters!$ER:$ER,MATCH(B19,[1]Hitters!$C:$C,0))</f>
        <v>558.74281481481478</v>
      </c>
      <c r="E19" s="4">
        <f t="shared" si="9"/>
        <v>12.122828307161804</v>
      </c>
      <c r="F19" s="4">
        <f>IF(A19="DH",-16,IF(A19="C",INDEX([1]Hitters!$AZ:$AZ,MATCH(B19,[1]Hitters!$C:$C,0)),IF(A19="1B",INDEX([1]Hitters!$AW:$AW,MATCH(B19,[1]Hitters!$C:$C,0)),IF(RIGHT(A19,1)="F",INDEX([1]Hitters!$AY:$AY,MATCH(B19,[1]Hitters!$C:$C,0)),INDEX([1]Hitters!$AX:$AX,MATCH(B19,[1]Hitters!$C:$C,0))))))*D19/600</f>
        <v>15.927749632345012</v>
      </c>
      <c r="G19" s="44">
        <f t="shared" si="12"/>
        <v>3.0745172418558155</v>
      </c>
      <c r="H19" s="9" t="s">
        <v>4</v>
      </c>
      <c r="I19" s="9" t="s">
        <v>240</v>
      </c>
      <c r="J19" s="6">
        <f>INDEX([1]Hitters!$AF:$AF,MATCH(I19,[1]Hitters!$C:$C,0))</f>
        <v>0.24435574813949384</v>
      </c>
      <c r="K19" s="4">
        <f>INDEX([1]Hitters!$ER:$ER,MATCH(I19,[1]Hitters!$C:$C,0))</f>
        <v>482.26992592592592</v>
      </c>
      <c r="L19" s="4">
        <f t="shared" si="10"/>
        <v>6.9233455918449405</v>
      </c>
      <c r="M19" s="4">
        <f>IF(H19="DH",-16,IF(H19="C",INDEX([1]Hitters!$AZ:$AZ,MATCH(I19,[1]Hitters!$C:$C,0)),IF(H19="1B",INDEX([1]Hitters!$AW:$AW,MATCH(I19,[1]Hitters!$C:$C,0)),IF(RIGHT(H19,1)="F",INDEX([1]Hitters!$AY:$AY,MATCH(I19,[1]Hitters!$C:$C,0)),INDEX([1]Hitters!$AX:$AX,MATCH(I19,[1]Hitters!$C:$C,0))))))*K19/600</f>
        <v>11.092229068318153</v>
      </c>
      <c r="N19" s="44">
        <f t="shared" si="13"/>
        <v>1.9736198680370369</v>
      </c>
      <c r="O19" s="42" t="s">
        <v>4</v>
      </c>
      <c r="P19" s="42" t="s">
        <v>376</v>
      </c>
      <c r="Q19" s="6">
        <f>INDEX([1]Hitters!$AF:$AF,MATCH(P19,[1]Hitters!$C:$C,0))</f>
        <v>0.26700384141843952</v>
      </c>
      <c r="R19" s="4">
        <f>INDEX([1]Hitters!$ER:$ER,MATCH(P19,[1]Hitters!$C:$C,0))</f>
        <v>571.0411851851851</v>
      </c>
      <c r="S19" s="4">
        <f t="shared" si="11"/>
        <v>21.13071745999034</v>
      </c>
      <c r="T19" s="4">
        <f>IF(O19="DH",-16,IF(O19="C",INDEX([1]Hitters!$AZ:$AZ,MATCH(P19,[1]Hitters!$C:$C,0)),IF(O19="1B",INDEX([1]Hitters!$AW:$AW,MATCH(P19,[1]Hitters!$C:$C,0)),IF(RIGHT(O19,1)="F",INDEX([1]Hitters!$AY:$AY,MATCH(P19,[1]Hitters!$C:$C,0)),INDEX([1]Hitters!$AX:$AX,MATCH(P19,[1]Hitters!$C:$C,0))))))*R19/600</f>
        <v>2.8364886489740551</v>
      </c>
      <c r="U19" s="44">
        <f t="shared" si="14"/>
        <v>2.618350847845436</v>
      </c>
    </row>
    <row r="20" spans="1:21" ht="9.75" customHeight="1" x14ac:dyDescent="0.2">
      <c r="A20" s="15" t="s">
        <v>5</v>
      </c>
      <c r="B20" s="15" t="s">
        <v>632</v>
      </c>
      <c r="C20" s="6">
        <f>INDEX([1]Hitters!$AF:$AF,MATCH(B20,[1]Hitters!$C:$C,0))</f>
        <v>0.3046332181927533</v>
      </c>
      <c r="D20" s="4">
        <f>INDEX([1]Hitters!$ER:$ER,MATCH(B20,[1]Hitters!$C:$C,0))</f>
        <v>632.31229629629627</v>
      </c>
      <c r="E20" s="4">
        <f t="shared" si="9"/>
        <v>47.191501575442345</v>
      </c>
      <c r="F20" s="4">
        <f>IF(A20="DH",-16,IF(A20="C",INDEX([1]Hitters!$AZ:$AZ,MATCH(B20,[1]Hitters!$C:$C,0)),IF(A20="1B",INDEX([1]Hitters!$AW:$AW,MATCH(B20,[1]Hitters!$C:$C,0)),IF(RIGHT(A20,1)="F",INDEX([1]Hitters!$AY:$AY,MATCH(B20,[1]Hitters!$C:$C,0)),INDEX([1]Hitters!$AX:$AX,MATCH(B20,[1]Hitters!$C:$C,0))))))*D20/600</f>
        <v>3.8245507986833256</v>
      </c>
      <c r="G20" s="44">
        <f t="shared" si="12"/>
        <v>5.5069833921053357</v>
      </c>
      <c r="H20" s="9" t="s">
        <v>5</v>
      </c>
      <c r="I20" s="9" t="s">
        <v>560</v>
      </c>
      <c r="J20" s="6">
        <f>INDEX([1]Hitters!$AF:$AF,MATCH(I20,[1]Hitters!$C:$C,0))</f>
        <v>0.25774036418399404</v>
      </c>
      <c r="K20" s="4">
        <f>INDEX([1]Hitters!$ER:$ER,MATCH(I20,[1]Hitters!$C:$C,0))</f>
        <v>580.36059259259252</v>
      </c>
      <c r="L20" s="4">
        <f t="shared" si="10"/>
        <v>16.099414196557106</v>
      </c>
      <c r="M20" s="4">
        <f>IF(H20="DH",-16,IF(H20="C",INDEX([1]Hitters!$AZ:$AZ,MATCH(I20,[1]Hitters!$C:$C,0)),IF(H20="1B",INDEX([1]Hitters!$AW:$AW,MATCH(I20,[1]Hitters!$C:$C,0)),IF(RIGHT(H20,1)="F",INDEX([1]Hitters!$AY:$AY,MATCH(I20,[1]Hitters!$C:$C,0)),INDEX([1]Hitters!$AX:$AX,MATCH(I20,[1]Hitters!$C:$C,0))))))*K20/600</f>
        <v>-0.15093224240883921</v>
      </c>
      <c r="N20" s="44">
        <f t="shared" si="13"/>
        <v>1.7499033130127668</v>
      </c>
      <c r="O20" s="42" t="s">
        <v>5</v>
      </c>
      <c r="P20" s="42" t="s">
        <v>1062</v>
      </c>
      <c r="Q20" s="6">
        <f>INDEX([1]Hitters!$AF:$AF,MATCH(P20,[1]Hitters!$C:$C,0))</f>
        <v>0.24304949434477893</v>
      </c>
      <c r="R20" s="4">
        <f>INDEX([1]Hitters!$ER:$ER,MATCH(P20,[1]Hitters!$C:$C,0))</f>
        <v>463.00989629629635</v>
      </c>
      <c r="S20" s="4">
        <f t="shared" si="11"/>
        <v>6.0420450232951941</v>
      </c>
      <c r="T20" s="4">
        <f>IF(O20="DH",-16,IF(O20="C",INDEX([1]Hitters!$AZ:$AZ,MATCH(P20,[1]Hitters!$C:$C,0)),IF(O20="1B",INDEX([1]Hitters!$AW:$AW,MATCH(P20,[1]Hitters!$C:$C,0)),IF(RIGHT(O20,1)="F",INDEX([1]Hitters!$AY:$AY,MATCH(P20,[1]Hitters!$C:$C,0)),INDEX([1]Hitters!$AX:$AX,MATCH(P20,[1]Hitters!$C:$C,0))))))*R20/600</f>
        <v>4.7490736492580821</v>
      </c>
      <c r="U20" s="44">
        <f t="shared" si="14"/>
        <v>1.1821121197647351</v>
      </c>
    </row>
    <row r="21" spans="1:21" ht="9.75" customHeight="1" x14ac:dyDescent="0.2">
      <c r="A21" s="15" t="s">
        <v>79</v>
      </c>
      <c r="B21" s="15" t="s">
        <v>585</v>
      </c>
      <c r="C21" s="6">
        <f>INDEX([1]Hitters!$AF:$AF,MATCH(B21,[1]Hitters!$C:$C,0))</f>
        <v>0.26043468012147591</v>
      </c>
      <c r="D21" s="4">
        <f>INDEX([1]Hitters!$ER:$ER,MATCH(B21,[1]Hitters!$C:$C,0))</f>
        <v>447.9290666666667</v>
      </c>
      <c r="E21" s="4">
        <f t="shared" si="9"/>
        <v>13.632577861111256</v>
      </c>
      <c r="F21" s="4">
        <f>IF(A21="DH",-16,IF(A21="C",INDEX([1]Hitters!$AZ:$AZ,MATCH(B21,[1]Hitters!$C:$C,0)),IF(A21="1B",INDEX([1]Hitters!$AW:$AW,MATCH(B21,[1]Hitters!$C:$C,0)),IF(RIGHT(A21,1)="F",INDEX([1]Hitters!$AY:$AY,MATCH(B21,[1]Hitters!$C:$C,0)),INDEX([1]Hitters!$AX:$AX,MATCH(B21,[1]Hitters!$C:$C,0))))))*D21/600</f>
        <v>-5.7312149596203605</v>
      </c>
      <c r="G21" s="44">
        <f t="shared" si="12"/>
        <v>0.87662258422788708</v>
      </c>
      <c r="H21" s="9" t="s">
        <v>79</v>
      </c>
      <c r="I21" s="9" t="s">
        <v>631</v>
      </c>
      <c r="J21" s="6">
        <f>INDEX([1]Hitters!$AF:$AF,MATCH(I21,[1]Hitters!$C:$C,0))</f>
        <v>0.26596168718401403</v>
      </c>
      <c r="K21" s="4">
        <f>INDEX([1]Hitters!$ER:$ER,MATCH(I21,[1]Hitters!$C:$C,0))</f>
        <v>561.58696296296296</v>
      </c>
      <c r="L21" s="4">
        <f t="shared" si="10"/>
        <v>20.19561468869454</v>
      </c>
      <c r="M21" s="4">
        <f>IF(H21="DH",-16,IF(H21="C",INDEX([1]Hitters!$AZ:$AZ,MATCH(I21,[1]Hitters!$C:$C,0)),IF(H21="1B",INDEX([1]Hitters!$AW:$AW,MATCH(I21,[1]Hitters!$C:$C,0)),IF(RIGHT(H21,1)="F",INDEX([1]Hitters!$AY:$AY,MATCH(I21,[1]Hitters!$C:$C,0)),INDEX([1]Hitters!$AX:$AX,MATCH(I21,[1]Hitters!$C:$C,0))))))*K21/600</f>
        <v>-2.7029006925034205</v>
      </c>
      <c r="N21" s="44">
        <f t="shared" si="13"/>
        <v>1.9172109336881935</v>
      </c>
      <c r="O21" s="42" t="s">
        <v>79</v>
      </c>
      <c r="P21" s="42" t="s">
        <v>786</v>
      </c>
      <c r="Q21" s="6">
        <f>INDEX([1]Hitters!$AF:$AF,MATCH(P21,[1]Hitters!$C:$C,0))</f>
        <v>0.2531610182223864</v>
      </c>
      <c r="R21" s="4">
        <f>INDEX([1]Hitters!$ER:$ER,MATCH(P21,[1]Hitters!$C:$C,0))</f>
        <v>416.86311111111115</v>
      </c>
      <c r="S21" s="4">
        <f t="shared" si="11"/>
        <v>9.6549741126851281</v>
      </c>
      <c r="T21" s="4">
        <f>IF(O21="DH",-16,IF(O21="C",INDEX([1]Hitters!$AZ:$AZ,MATCH(P21,[1]Hitters!$C:$C,0)),IF(O21="1B",INDEX([1]Hitters!$AW:$AW,MATCH(P21,[1]Hitters!$C:$C,0)),IF(RIGHT(O21,1)="F",INDEX([1]Hitters!$AY:$AY,MATCH(P21,[1]Hitters!$C:$C,0)),INDEX([1]Hitters!$AX:$AX,MATCH(P21,[1]Hitters!$C:$C,0))))))*R21/600</f>
        <v>3.0197748682978545</v>
      </c>
      <c r="U21" s="44">
        <f t="shared" si="14"/>
        <v>1.3886369405078416</v>
      </c>
    </row>
    <row r="22" spans="1:21" ht="9.75" customHeight="1" x14ac:dyDescent="0.2">
      <c r="A22" s="15" t="s">
        <v>80</v>
      </c>
      <c r="B22" s="15" t="s">
        <v>1032</v>
      </c>
      <c r="C22" s="6">
        <f>INDEX([1]Hitters!$AF:$AF,MATCH(B22,[1]Hitters!$C:$C,0))</f>
        <v>0.27822591912951894</v>
      </c>
      <c r="D22" s="4">
        <f>INDEX([1]Hitters!$ER:$ER,MATCH(B22,[1]Hitters!$C:$C,0))</f>
        <v>545.23759999999993</v>
      </c>
      <c r="E22" s="4">
        <f t="shared" si="9"/>
        <v>26.294584403972987</v>
      </c>
      <c r="F22" s="4">
        <f>IF(A22="DH",-16,IF(A22="C",INDEX([1]Hitters!$AZ:$AZ,MATCH(B22,[1]Hitters!$C:$C,0)),IF(A22="1B",INDEX([1]Hitters!$AW:$AW,MATCH(B22,[1]Hitters!$C:$C,0)),IF(RIGHT(A22,1)="F",INDEX([1]Hitters!$AY:$AY,MATCH(B22,[1]Hitters!$C:$C,0)),INDEX([1]Hitters!$AX:$AX,MATCH(B22,[1]Hitters!$C:$C,0))))))*D22/600</f>
        <v>-4.6249177770977195</v>
      </c>
      <c r="G22" s="44">
        <f t="shared" si="12"/>
        <v>2.3650837518149381</v>
      </c>
      <c r="H22" s="9" t="s">
        <v>80</v>
      </c>
      <c r="I22" s="9" t="s">
        <v>415</v>
      </c>
      <c r="J22" s="6">
        <f>INDEX([1]Hitters!$AF:$AF,MATCH(I22,[1]Hitters!$C:$C,0))</f>
        <v>0.25549939372586644</v>
      </c>
      <c r="K22" s="4">
        <f>INDEX([1]Hitters!$ER:$ER,MATCH(I22,[1]Hitters!$C:$C,0))</f>
        <v>491.89481481481482</v>
      </c>
      <c r="L22" s="4">
        <f t="shared" si="10"/>
        <v>12.543019554675119</v>
      </c>
      <c r="M22" s="4">
        <f>IF(H22="DH",-16,IF(H22="C",INDEX([1]Hitters!$AZ:$AZ,MATCH(I22,[1]Hitters!$C:$C,0)),IF(H22="1B",INDEX([1]Hitters!$AW:$AW,MATCH(I22,[1]Hitters!$C:$C,0)),IF(RIGHT(H22,1)="F",INDEX([1]Hitters!$AY:$AY,MATCH(I22,[1]Hitters!$C:$C,0)),INDEX([1]Hitters!$AX:$AX,MATCH(I22,[1]Hitters!$C:$C,0))))))*K22/600</f>
        <v>12.781257504766847</v>
      </c>
      <c r="N22" s="44">
        <f t="shared" si="13"/>
        <v>2.7735379486936944</v>
      </c>
      <c r="O22" s="42" t="s">
        <v>80</v>
      </c>
      <c r="P22" s="42" t="s">
        <v>796</v>
      </c>
      <c r="Q22" s="6">
        <f>INDEX([1]Hitters!$AF:$AF,MATCH(P22,[1]Hitters!$C:$C,0))</f>
        <v>0.25912317766502657</v>
      </c>
      <c r="R22" s="4">
        <f>INDEX([1]Hitters!$ER:$ER,MATCH(P22,[1]Hitters!$C:$C,0))</f>
        <v>487.99051851851846</v>
      </c>
      <c r="S22" s="4">
        <f t="shared" si="11"/>
        <v>14.211834569663248</v>
      </c>
      <c r="T22" s="4">
        <f>IF(O22="DH",-16,IF(O22="C",INDEX([1]Hitters!$AZ:$AZ,MATCH(P22,[1]Hitters!$C:$C,0)),IF(O22="1B",INDEX([1]Hitters!$AW:$AW,MATCH(P22,[1]Hitters!$C:$C,0)),IF(RIGHT(O22,1)="F",INDEX([1]Hitters!$AY:$AY,MATCH(P22,[1]Hitters!$C:$C,0)),INDEX([1]Hitters!$AX:$AX,MATCH(P22,[1]Hitters!$C:$C,0))))))*R22/600</f>
        <v>1.860877821194294</v>
      </c>
      <c r="U22" s="44">
        <f t="shared" si="14"/>
        <v>1.7601244343723048</v>
      </c>
    </row>
    <row r="23" spans="1:21" ht="9.75" customHeight="1" x14ac:dyDescent="0.2">
      <c r="A23" s="15" t="s">
        <v>81</v>
      </c>
      <c r="B23" s="15" t="s">
        <v>975</v>
      </c>
      <c r="C23" s="6">
        <f>INDEX([1]Hitters!$AF:$AF,MATCH(B23,[1]Hitters!$C:$C,0))</f>
        <v>0.25122343697169025</v>
      </c>
      <c r="D23" s="4">
        <f>INDEX([1]Hitters!$ER:$ER,MATCH(B23,[1]Hitters!$C:$C,0))</f>
        <v>575.41007407407415</v>
      </c>
      <c r="E23" s="4">
        <f t="shared" si="9"/>
        <v>12.212179439986725</v>
      </c>
      <c r="F23" s="4">
        <f>IF(A23="DH",-16,IF(A23="C",INDEX([1]Hitters!$AZ:$AZ,MATCH(B23,[1]Hitters!$C:$C,0)),IF(A23="1B",INDEX([1]Hitters!$AW:$AW,MATCH(B23,[1]Hitters!$C:$C,0)),IF(RIGHT(A23,1)="F",INDEX([1]Hitters!$AY:$AY,MATCH(B23,[1]Hitters!$C:$C,0)),INDEX([1]Hitters!$AX:$AX,MATCH(B23,[1]Hitters!$C:$C,0))))))*D23/600</f>
        <v>10.809428649629091</v>
      </c>
      <c r="G23" s="44">
        <f t="shared" si="12"/>
        <v>2.5207606979186501</v>
      </c>
      <c r="H23" s="9" t="s">
        <v>81</v>
      </c>
      <c r="I23" s="9" t="s">
        <v>810</v>
      </c>
      <c r="J23" s="6">
        <f>INDEX([1]Hitters!$AF:$AF,MATCH(I23,[1]Hitters!$C:$C,0))</f>
        <v>0.25628234948469203</v>
      </c>
      <c r="K23" s="4">
        <f>INDEX([1]Hitters!$ER:$ER,MATCH(I23,[1]Hitters!$C:$C,0))</f>
        <v>545.19259259259263</v>
      </c>
      <c r="L23" s="4">
        <f t="shared" si="10"/>
        <v>14.328942254983833</v>
      </c>
      <c r="M23" s="4">
        <f>IF(H23="DH",-16,IF(H23="C",INDEX([1]Hitters!$AZ:$AZ,MATCH(I23,[1]Hitters!$C:$C,0)),IF(H23="1B",INDEX([1]Hitters!$AW:$AW,MATCH(I23,[1]Hitters!$C:$C,0)),IF(RIGHT(H23,1)="F",INDEX([1]Hitters!$AY:$AY,MATCH(I23,[1]Hitters!$C:$C,0)),INDEX([1]Hitters!$AX:$AX,MATCH(I23,[1]Hitters!$C:$C,0))))))*K23/600</f>
        <v>-5.1879738189614404</v>
      </c>
      <c r="N23" s="44">
        <f t="shared" si="13"/>
        <v>1.0131257460988183</v>
      </c>
      <c r="O23" s="42" t="s">
        <v>81</v>
      </c>
      <c r="P23" s="42" t="s">
        <v>125</v>
      </c>
      <c r="Q23" s="6">
        <f>INDEX([1]Hitters!$AF:$AF,MATCH(P23,[1]Hitters!$C:$C,0))</f>
        <v>0.29061637009974284</v>
      </c>
      <c r="R23" s="4">
        <f>INDEX([1]Hitters!$ER:$ER,MATCH(P23,[1]Hitters!$C:$C,0))</f>
        <v>505.60592592592599</v>
      </c>
      <c r="S23" s="4">
        <f t="shared" si="11"/>
        <v>30.647995930549087</v>
      </c>
      <c r="T23" s="4">
        <f>IF(O23="DH",-16,IF(O23="C",INDEX([1]Hitters!$AZ:$AZ,MATCH(P23,[1]Hitters!$C:$C,0)),IF(O23="1B",INDEX([1]Hitters!$AW:$AW,MATCH(P23,[1]Hitters!$C:$C,0)),IF(RIGHT(O23,1)="F",INDEX([1]Hitters!$AY:$AY,MATCH(P23,[1]Hitters!$C:$C,0)),INDEX([1]Hitters!$AX:$AX,MATCH(P23,[1]Hitters!$C:$C,0))))))*R23/600</f>
        <v>-8.1430650222698766</v>
      </c>
      <c r="U23" s="44">
        <f t="shared" si="14"/>
        <v>2.4475932452311722</v>
      </c>
    </row>
    <row r="24" spans="1:21" ht="9.75" customHeight="1" x14ac:dyDescent="0.2">
      <c r="A24" s="15" t="s">
        <v>1</v>
      </c>
      <c r="B24" s="15" t="s">
        <v>333</v>
      </c>
      <c r="C24" s="6">
        <f>INDEX([1]Hitters!$AF:$AF,MATCH(B24,[1]Hitters!$C:$C,0))</f>
        <v>0.22948373344887651</v>
      </c>
      <c r="D24" s="4">
        <f>680-D16</f>
        <v>292.09303703703705</v>
      </c>
      <c r="E24" s="4">
        <f t="shared" si="9"/>
        <v>-0.15079786483829852</v>
      </c>
      <c r="F24" s="4">
        <f>IF(A24="DH",-16,IF(A24="C",INDEX([1]Hitters!$AZ:$AZ,MATCH(B24,[1]Hitters!$C:$C,0)),IF(A24="1B",INDEX([1]Hitters!$AW:$AW,MATCH(B24,[1]Hitters!$C:$C,0)),IF(RIGHT(A24,1)="F",INDEX([1]Hitters!$AY:$AY,MATCH(B24,[1]Hitters!$C:$C,0)),INDEX([1]Hitters!$AX:$AX,MATCH(B24,[1]Hitters!$C:$C,0))))))*D24/600</f>
        <v>9.3860368600219051</v>
      </c>
      <c r="G24" s="44">
        <f t="shared" si="12"/>
        <v>1.0107992841571116</v>
      </c>
      <c r="H24" s="9" t="s">
        <v>1</v>
      </c>
      <c r="I24" s="9" t="s">
        <v>1072</v>
      </c>
      <c r="J24" s="6">
        <f>INDEX([1]Hitters!$AF:$AF,MATCH(I24,[1]Hitters!$C:$C,0))</f>
        <v>0.20881639471079957</v>
      </c>
      <c r="K24" s="4">
        <f>680-K16</f>
        <v>290.04474074074074</v>
      </c>
      <c r="L24" s="4">
        <f t="shared" si="10"/>
        <v>-6.1441933040603249</v>
      </c>
      <c r="M24" s="4">
        <f>IF(H24="DH",-16,IF(H24="C",INDEX([1]Hitters!$AZ:$AZ,MATCH(I24,[1]Hitters!$C:$C,0)),IF(H24="1B",INDEX([1]Hitters!$AW:$AW,MATCH(I24,[1]Hitters!$C:$C,0)),IF(RIGHT(H24,1)="F",INDEX([1]Hitters!$AY:$AY,MATCH(I24,[1]Hitters!$C:$C,0)),INDEX([1]Hitters!$AX:$AX,MATCH(I24,[1]Hitters!$C:$C,0))))))*K24/600</f>
        <v>-0.89392548316113907</v>
      </c>
      <c r="N24" s="44">
        <f t="shared" si="13"/>
        <v>-0.78184323169467063</v>
      </c>
      <c r="O24" s="42" t="s">
        <v>1</v>
      </c>
      <c r="P24" s="42" t="s">
        <v>1042</v>
      </c>
      <c r="Q24" s="6">
        <f>INDEX([1]Hitters!$AF:$AF,MATCH(P24,[1]Hitters!$C:$C,0))</f>
        <v>0.23306868570112865</v>
      </c>
      <c r="R24" s="4">
        <f>680-R16</f>
        <v>314.61866666666668</v>
      </c>
      <c r="S24" s="4">
        <f t="shared" si="11"/>
        <v>0.96546580370815882</v>
      </c>
      <c r="T24" s="4">
        <f>IF(O24="DH",-16,IF(O24="C",INDEX([1]Hitters!$AZ:$AZ,MATCH(P24,[1]Hitters!$C:$C,0)),IF(O24="1B",INDEX([1]Hitters!$AW:$AW,MATCH(P24,[1]Hitters!$C:$C,0)),IF(RIGHT(O24,1)="F",INDEX([1]Hitters!$AY:$AY,MATCH(P24,[1]Hitters!$C:$C,0)),INDEX([1]Hitters!$AX:$AX,MATCH(P24,[1]Hitters!$C:$C,0))))))*R24/600</f>
        <v>11.019973019945478</v>
      </c>
      <c r="U24" s="44">
        <f t="shared" si="14"/>
        <v>1.3145848215390847</v>
      </c>
    </row>
    <row r="25" spans="1:21" ht="9.75" customHeight="1" x14ac:dyDescent="0.2">
      <c r="A25" s="15" t="s">
        <v>3</v>
      </c>
      <c r="B25" s="15" t="s">
        <v>410</v>
      </c>
      <c r="C25" s="6">
        <f>INDEX([1]Hitters!$AF:$AF,MATCH(B25,[1]Hitters!$C:$C,0))</f>
        <v>0.25574256917987764</v>
      </c>
      <c r="D25" s="4">
        <f>(5770-SUM(D16:D24))/5</f>
        <v>237.32874074074078</v>
      </c>
      <c r="E25" s="4">
        <f t="shared" si="9"/>
        <v>6.1094515268917631</v>
      </c>
      <c r="F25" s="4">
        <f>IF(A25="DH",-16,IF(A25="C",INDEX([1]Hitters!$AZ:$AZ,MATCH(B25,[1]Hitters!$C:$C,0)),IF(A25="1B",INDEX([1]Hitters!$AW:$AW,MATCH(B25,[1]Hitters!$C:$C,0)),IF(RIGHT(A25,1)="F",INDEX([1]Hitters!$AY:$AY,MATCH(B25,[1]Hitters!$C:$C,0)),INDEX([1]Hitters!$AX:$AX,MATCH(B25,[1]Hitters!$C:$C,0))))))*D25/600</f>
        <v>-0.29751191604251137</v>
      </c>
      <c r="G25" s="44">
        <f t="shared" si="12"/>
        <v>0.63853120974991018</v>
      </c>
      <c r="H25" s="9" t="s">
        <v>3</v>
      </c>
      <c r="I25" s="9" t="s">
        <v>980</v>
      </c>
      <c r="J25" s="6">
        <f>INDEX([1]Hitters!$AF:$AF,MATCH(I25,[1]Hitters!$C:$C,0))</f>
        <v>0.24581753038047868</v>
      </c>
      <c r="K25" s="4">
        <f>(5770-SUM(K16:K24))/5</f>
        <v>265.99182222222225</v>
      </c>
      <c r="L25" s="4">
        <f t="shared" si="10"/>
        <v>4.2073337289588828</v>
      </c>
      <c r="M25" s="4">
        <f>IF(H25="DH",-16,IF(H25="C",INDEX([1]Hitters!$AZ:$AZ,MATCH(I25,[1]Hitters!$C:$C,0)),IF(H25="1B",INDEX([1]Hitters!$AW:$AW,MATCH(I25,[1]Hitters!$C:$C,0)),IF(RIGHT(H25,1)="F",INDEX([1]Hitters!$AY:$AY,MATCH(I25,[1]Hitters!$C:$C,0)),INDEX([1]Hitters!$AX:$AX,MATCH(I25,[1]Hitters!$C:$C,0))))))*K25/600</f>
        <v>-2.724411234452258</v>
      </c>
      <c r="N25" s="44">
        <f t="shared" si="13"/>
        <v>0.16973142137809449</v>
      </c>
      <c r="O25" s="42" t="s">
        <v>4</v>
      </c>
      <c r="P25" s="42" t="s">
        <v>1068</v>
      </c>
      <c r="Q25" s="6">
        <f>INDEX([1]Hitters!$AF:$AF,MATCH(P25,[1]Hitters!$C:$C,0))</f>
        <v>0.22089654035800604</v>
      </c>
      <c r="R25" s="4">
        <f>(5770-SUM(R16:R24))/5</f>
        <v>315.07784296296302</v>
      </c>
      <c r="S25" s="4">
        <f t="shared" si="11"/>
        <v>-2.8682984274998464</v>
      </c>
      <c r="T25" s="4">
        <f>IF(O25="DH",-16,IF(O25="C",INDEX([1]Hitters!$AZ:$AZ,MATCH(P25,[1]Hitters!$C:$C,0)),IF(O25="1B",INDEX([1]Hitters!$AW:$AW,MATCH(P25,[1]Hitters!$C:$C,0)),IF(RIGHT(O25,1)="F",INDEX([1]Hitters!$AY:$AY,MATCH(P25,[1]Hitters!$C:$C,0)),INDEX([1]Hitters!$AX:$AX,MATCH(P25,[1]Hitters!$C:$C,0))))))*R25/600</f>
        <v>2.1506391270793759</v>
      </c>
      <c r="U25" s="44">
        <f t="shared" si="14"/>
        <v>-8.5560777381898045E-2</v>
      </c>
    </row>
    <row r="26" spans="1:21" ht="9.75" customHeight="1" x14ac:dyDescent="0.2">
      <c r="A26" s="15" t="s">
        <v>4</v>
      </c>
      <c r="B26" s="15" t="s">
        <v>954</v>
      </c>
      <c r="C26" s="6">
        <f>INDEX([1]Hitters!$AF:$AF,MATCH(B26,[1]Hitters!$C:$C,0))</f>
        <v>0.25470295521110242</v>
      </c>
      <c r="D26" s="4">
        <f>(5770-SUM(D16:D24))/5</f>
        <v>237.32874074074078</v>
      </c>
      <c r="E26" s="4">
        <f t="shared" si="9"/>
        <v>5.8627212528258559</v>
      </c>
      <c r="F26" s="4">
        <f>IF(A26="DH",-16,IF(A26="C",INDEX([1]Hitters!$AZ:$AZ,MATCH(B26,[1]Hitters!$C:$C,0)),IF(A26="1B",INDEX([1]Hitters!$AW:$AW,MATCH(B26,[1]Hitters!$C:$C,0)),IF(RIGHT(A26,1)="F",INDEX([1]Hitters!$AY:$AY,MATCH(B26,[1]Hitters!$C:$C,0)),INDEX([1]Hitters!$AX:$AX,MATCH(B26,[1]Hitters!$C:$C,0))))))*D26/600</f>
        <v>2.7315487471769266</v>
      </c>
      <c r="G26" s="44">
        <f t="shared" si="12"/>
        <v>0.94076786895097353</v>
      </c>
      <c r="H26" s="9" t="s">
        <v>3</v>
      </c>
      <c r="I26" s="9" t="s">
        <v>784</v>
      </c>
      <c r="J26" s="6">
        <f>INDEX([1]Hitters!$AF:$AF,MATCH(I26,[1]Hitters!$C:$C,0))</f>
        <v>0.24376190097397152</v>
      </c>
      <c r="K26" s="4">
        <f>(5770-SUM(K16:K24))/5</f>
        <v>265.99182222222225</v>
      </c>
      <c r="L26" s="4">
        <f t="shared" si="10"/>
        <v>3.6605531173084569</v>
      </c>
      <c r="M26" s="4">
        <f>IF(H26="DH",-16,IF(H26="C",INDEX([1]Hitters!$AZ:$AZ,MATCH(I26,[1]Hitters!$C:$C,0)),IF(H26="1B",INDEX([1]Hitters!$AW:$AW,MATCH(I26,[1]Hitters!$C:$C,0)),IF(RIGHT(H26,1)="F",INDEX([1]Hitters!$AY:$AY,MATCH(I26,[1]Hitters!$C:$C,0)),INDEX([1]Hitters!$AX:$AX,MATCH(I26,[1]Hitters!$C:$C,0))))))*K26/600</f>
        <v>0.29200951397549541</v>
      </c>
      <c r="N26" s="44">
        <f t="shared" si="13"/>
        <v>0.43514907552421533</v>
      </c>
      <c r="O26" s="42" t="s">
        <v>5</v>
      </c>
      <c r="P26" s="42" t="s">
        <v>1205</v>
      </c>
      <c r="Q26" s="6">
        <f>INDEX([1]Hitters!$AF:$AF,MATCH(P26,[1]Hitters!$C:$C,0))</f>
        <v>0.23528991001520139</v>
      </c>
      <c r="R26" s="4">
        <f>(5770-SUM(R16:R24))/5</f>
        <v>315.07784296296302</v>
      </c>
      <c r="S26" s="4">
        <f t="shared" si="11"/>
        <v>1.6667334370578246</v>
      </c>
      <c r="T26" s="4">
        <f>IF(O26="DH",-16,IF(O26="C",INDEX([1]Hitters!$AZ:$AZ,MATCH(P26,[1]Hitters!$C:$C,0)),IF(O26="1B",INDEX([1]Hitters!$AW:$AW,MATCH(P26,[1]Hitters!$C:$C,0)),IF(RIGHT(O26,1)="F",INDEX([1]Hitters!$AY:$AY,MATCH(P26,[1]Hitters!$C:$C,0)),INDEX([1]Hitters!$AX:$AX,MATCH(P26,[1]Hitters!$C:$C,0))))))*R26/600</f>
        <v>-2.8634453439504224</v>
      </c>
      <c r="U26" s="44">
        <f t="shared" si="14"/>
        <v>-0.1244703591085996</v>
      </c>
    </row>
    <row r="27" spans="1:21" ht="9.75" customHeight="1" x14ac:dyDescent="0.2">
      <c r="A27" s="15" t="s">
        <v>6</v>
      </c>
      <c r="B27" s="15" t="s">
        <v>1183</v>
      </c>
      <c r="C27" s="6">
        <f>INDEX([1]Hitters!$AF:$AF,MATCH(B27,[1]Hitters!$C:$C,0))</f>
        <v>0.25820533157627118</v>
      </c>
      <c r="D27" s="4">
        <f>(5770-SUM(D16:D24))/5</f>
        <v>237.32874074074078</v>
      </c>
      <c r="E27" s="4">
        <f t="shared" si="9"/>
        <v>6.69393582517149</v>
      </c>
      <c r="F27" s="4">
        <f>IF(A27="DH",-16,IF(A27="C",INDEX([1]Hitters!$AZ:$AZ,MATCH(B27,[1]Hitters!$C:$C,0)),IF(A27="1B",INDEX([1]Hitters!$AW:$AW,MATCH(B27,[1]Hitters!$C:$C,0)),IF(RIGHT(A27,1)="F",INDEX([1]Hitters!$AY:$AY,MATCH(B27,[1]Hitters!$C:$C,0)),INDEX([1]Hitters!$AX:$AX,MATCH(B27,[1]Hitters!$C:$C,0))))))*D27/600</f>
        <v>-3.5372584804363258</v>
      </c>
      <c r="G27" s="44">
        <f t="shared" si="12"/>
        <v>0.35339366716661802</v>
      </c>
      <c r="H27" s="9" t="s">
        <v>4</v>
      </c>
      <c r="I27" s="9" t="s">
        <v>695</v>
      </c>
      <c r="J27" s="6">
        <f>INDEX([1]Hitters!$AF:$AF,MATCH(I27,[1]Hitters!$C:$C,0))</f>
        <v>0.23317663541816366</v>
      </c>
      <c r="K27" s="4">
        <f>(5770-SUM(K16:K24))/5</f>
        <v>265.99182222222225</v>
      </c>
      <c r="L27" s="4">
        <f t="shared" si="10"/>
        <v>0.84495904341300121</v>
      </c>
      <c r="M27" s="4">
        <f>IF(H27="DH",-16,IF(H27="C",INDEX([1]Hitters!$AZ:$AZ,MATCH(I27,[1]Hitters!$C:$C,0)),IF(H27="1B",INDEX([1]Hitters!$AW:$AW,MATCH(I27,[1]Hitters!$C:$C,0)),IF(RIGHT(H27,1)="F",INDEX([1]Hitters!$AY:$AY,MATCH(I27,[1]Hitters!$C:$C,0)),INDEX([1]Hitters!$AX:$AX,MATCH(I27,[1]Hitters!$C:$C,0))))))*K27/600</f>
        <v>0.83522062273523445</v>
      </c>
      <c r="N27" s="44">
        <f t="shared" si="13"/>
        <v>0.18394572722423586</v>
      </c>
      <c r="O27" s="42" t="s">
        <v>6</v>
      </c>
      <c r="P27" s="42" t="s">
        <v>1030</v>
      </c>
      <c r="Q27" s="6">
        <f>INDEX([1]Hitters!$AF:$AF,MATCH(P27,[1]Hitters!$C:$C,0))</f>
        <v>0.24969870377909512</v>
      </c>
      <c r="R27" s="4">
        <f>(5770-SUM(R16:R24))/5</f>
        <v>315.07784296296302</v>
      </c>
      <c r="S27" s="4">
        <f t="shared" si="11"/>
        <v>6.2066250958836537</v>
      </c>
      <c r="T27" s="4">
        <f>IF(O27="DH",-16,IF(O27="C",INDEX([1]Hitters!$AZ:$AZ,MATCH(P27,[1]Hitters!$C:$C,0)),IF(O27="1B",INDEX([1]Hitters!$AW:$AW,MATCH(P27,[1]Hitters!$C:$C,0)),IF(RIGHT(O27,1)="F",INDEX([1]Hitters!$AY:$AY,MATCH(P27,[1]Hitters!$C:$C,0)),INDEX([1]Hitters!$AX:$AX,MATCH(P27,[1]Hitters!$C:$C,0))))))*R27/600</f>
        <v>-1.4343372717413891</v>
      </c>
      <c r="U27" s="44">
        <f t="shared" si="14"/>
        <v>0.52782109647554221</v>
      </c>
    </row>
    <row r="28" spans="1:21" ht="9.75" customHeight="1" x14ac:dyDescent="0.2">
      <c r="A28" s="15" t="s">
        <v>6</v>
      </c>
      <c r="B28" s="15" t="s">
        <v>791</v>
      </c>
      <c r="C28" s="6">
        <f>INDEX([1]Hitters!$AF:$AF,MATCH(B28,[1]Hitters!$C:$C,0))</f>
        <v>0.2439149311495219</v>
      </c>
      <c r="D28" s="4">
        <f>(5770-SUM(D16:D24))/5</f>
        <v>237.32874074074078</v>
      </c>
      <c r="E28" s="4">
        <f t="shared" si="9"/>
        <v>3.3024130872101378</v>
      </c>
      <c r="F28" s="4">
        <f>IF(A28="DH",-16,IF(A28="C",INDEX([1]Hitters!$AZ:$AZ,MATCH(B28,[1]Hitters!$C:$C,0)),IF(A28="1B",INDEX([1]Hitters!$AW:$AW,MATCH(B28,[1]Hitters!$C:$C,0)),IF(RIGHT(A28,1)="F",INDEX([1]Hitters!$AY:$AY,MATCH(B28,[1]Hitters!$C:$C,0)),INDEX([1]Hitters!$AX:$AX,MATCH(B28,[1]Hitters!$C:$C,0))))))*D28/600</f>
        <v>-1.8416391291987997</v>
      </c>
      <c r="G28" s="44">
        <f t="shared" si="12"/>
        <v>0.16529596507182964</v>
      </c>
      <c r="H28" s="9" t="s">
        <v>6</v>
      </c>
      <c r="I28" s="9" t="s">
        <v>1195</v>
      </c>
      <c r="J28" s="6">
        <f>INDEX([1]Hitters!$AF:$AF,MATCH(I28,[1]Hitters!$C:$C,0))</f>
        <v>0.25532712867936252</v>
      </c>
      <c r="K28" s="4">
        <f>(5770-SUM(K16:K24))/5</f>
        <v>265.99182222222225</v>
      </c>
      <c r="L28" s="4">
        <f t="shared" si="10"/>
        <v>6.7368091090803404</v>
      </c>
      <c r="M28" s="4">
        <f>IF(H28="DH",-16,IF(H28="C",INDEX([1]Hitters!$AZ:$AZ,MATCH(I28,[1]Hitters!$C:$C,0)),IF(H28="1B",INDEX([1]Hitters!$AW:$AW,MATCH(I28,[1]Hitters!$C:$C,0)),IF(RIGHT(H28,1)="F",INDEX([1]Hitters!$AY:$AY,MATCH(I28,[1]Hitters!$C:$C,0)),INDEX([1]Hitters!$AX:$AX,MATCH(I28,[1]Hitters!$C:$C,0))))))*K28/600</f>
        <v>-3.1080853392500418</v>
      </c>
      <c r="N28" s="44">
        <f t="shared" si="13"/>
        <v>0.40467337268537362</v>
      </c>
      <c r="O28" s="42" t="s">
        <v>6</v>
      </c>
      <c r="P28" s="42" t="s">
        <v>724</v>
      </c>
      <c r="Q28" s="6">
        <f>INDEX([1]Hitters!$AF:$AF,MATCH(P28,[1]Hitters!$C:$C,0))</f>
        <v>0.25848306567121188</v>
      </c>
      <c r="R28" s="4">
        <f>(5770-SUM(R16:R24))/5</f>
        <v>315.07784296296302</v>
      </c>
      <c r="S28" s="4">
        <f t="shared" si="11"/>
        <v>8.9743828926578555</v>
      </c>
      <c r="T28" s="4">
        <f>IF(O28="DH",-16,IF(O28="C",INDEX([1]Hitters!$AZ:$AZ,MATCH(P28,[1]Hitters!$C:$C,0)),IF(O28="1B",INDEX([1]Hitters!$AW:$AW,MATCH(P28,[1]Hitters!$C:$C,0)),IF(RIGHT(O28,1)="F",INDEX([1]Hitters!$AY:$AY,MATCH(P28,[1]Hitters!$C:$C,0)),INDEX([1]Hitters!$AX:$AX,MATCH(P28,[1]Hitters!$C:$C,0))))))*R28/600</f>
        <v>-8.132997672934021</v>
      </c>
      <c r="U28" s="44">
        <f t="shared" si="14"/>
        <v>0.11203931584970728</v>
      </c>
    </row>
    <row r="29" spans="1:21" ht="9.75" customHeight="1" x14ac:dyDescent="0.2">
      <c r="A29" s="15" t="s">
        <v>6</v>
      </c>
      <c r="B29" s="15" t="s">
        <v>987</v>
      </c>
      <c r="C29" s="6">
        <f>INDEX([1]Hitters!$AF:$AF,MATCH(B29,[1]Hitters!$C:$C,0))</f>
        <v>0.26127128810636996</v>
      </c>
      <c r="D29" s="4">
        <f>(5770-SUM(D16:D24))/5</f>
        <v>237.32874074074078</v>
      </c>
      <c r="E29" s="4">
        <f t="shared" si="9"/>
        <v>7.421575427625684</v>
      </c>
      <c r="F29" s="4">
        <f>IF(A29="DH",-16,IF(A29="C",INDEX([1]Hitters!$AZ:$AZ,MATCH(B29,[1]Hitters!$C:$C,0)),IF(A29="1B",INDEX([1]Hitters!$AW:$AW,MATCH(B29,[1]Hitters!$C:$C,0)),IF(RIGHT(A29,1)="F",INDEX([1]Hitters!$AY:$AY,MATCH(B29,[1]Hitters!$C:$C,0)),INDEX([1]Hitters!$AX:$AX,MATCH(B29,[1]Hitters!$C:$C,0))))))*D29/600</f>
        <v>-5.3299537346692345</v>
      </c>
      <c r="G29" s="44">
        <f t="shared" si="12"/>
        <v>0.24084210415277174</v>
      </c>
      <c r="H29" s="9" t="s">
        <v>6</v>
      </c>
      <c r="I29" s="9" t="s">
        <v>735</v>
      </c>
      <c r="J29" s="6">
        <f>INDEX([1]Hitters!$AF:$AF,MATCH(I29,[1]Hitters!$C:$C,0))</f>
        <v>0.23527099907376067</v>
      </c>
      <c r="K29" s="4">
        <f>(5770-SUM(K16:K24))/5</f>
        <v>265.99182222222225</v>
      </c>
      <c r="L29" s="4">
        <f t="shared" si="10"/>
        <v>1.4020426485612443</v>
      </c>
      <c r="M29" s="4">
        <f>IF(H29="DH",-16,IF(H29="C",INDEX([1]Hitters!$AZ:$AZ,MATCH(I29,[1]Hitters!$C:$C,0)),IF(H29="1B",INDEX([1]Hitters!$AW:$AW,MATCH(I29,[1]Hitters!$C:$C,0)),IF(RIGHT(H29,1)="F",INDEX([1]Hitters!$AY:$AY,MATCH(I29,[1]Hitters!$C:$C,0)),INDEX([1]Hitters!$AX:$AX,MATCH(I29,[1]Hitters!$C:$C,0))))))*K29/600</f>
        <v>-1.4326612281341375</v>
      </c>
      <c r="N29" s="44">
        <f t="shared" si="13"/>
        <v>3.2223642364825889E-4</v>
      </c>
      <c r="O29" s="42" t="s">
        <v>6</v>
      </c>
      <c r="P29" s="42" t="s">
        <v>658</v>
      </c>
      <c r="Q29" s="6">
        <f>INDEX([1]Hitters!$AF:$AF,MATCH(P29,[1]Hitters!$C:$C,0))</f>
        <v>0.23620542745757089</v>
      </c>
      <c r="R29" s="4">
        <f>(5770-SUM(R16:R24))/5</f>
        <v>315.07784296296302</v>
      </c>
      <c r="S29" s="4">
        <f t="shared" si="11"/>
        <v>1.9551926979945777</v>
      </c>
      <c r="T29" s="4">
        <f>IF(O29="DH",-16,IF(O29="C",INDEX([1]Hitters!$AZ:$AZ,MATCH(P29,[1]Hitters!$C:$C,0)),IF(O29="1B",INDEX([1]Hitters!$AW:$AW,MATCH(P29,[1]Hitters!$C:$C,0)),IF(RIGHT(O29,1)="F",INDEX([1]Hitters!$AY:$AY,MATCH(P29,[1]Hitters!$C:$C,0)),INDEX([1]Hitters!$AX:$AX,MATCH(P29,[1]Hitters!$C:$C,0))))))*R29/600</f>
        <v>-3.0528626291837391</v>
      </c>
      <c r="U29" s="44">
        <f t="shared" si="14"/>
        <v>-0.11300978001608586</v>
      </c>
    </row>
    <row r="30" spans="1:21" ht="9.75" customHeight="1" x14ac:dyDescent="0.2">
      <c r="A30" s="26"/>
      <c r="B30" s="26"/>
      <c r="C30" s="6"/>
      <c r="D30" s="4"/>
      <c r="K30" s="4"/>
    </row>
    <row r="31" spans="1:21" ht="9.75" customHeight="1" x14ac:dyDescent="0.2">
      <c r="A31" s="10">
        <f>SUM(E32:F59)</f>
        <v>343.09526284309703</v>
      </c>
      <c r="B31" s="7" t="s">
        <v>31</v>
      </c>
      <c r="C31" s="3" t="s">
        <v>121</v>
      </c>
      <c r="D31" s="3" t="s">
        <v>8</v>
      </c>
      <c r="E31" s="3" t="s">
        <v>9</v>
      </c>
      <c r="F31" s="3" t="s">
        <v>10</v>
      </c>
      <c r="G31" s="3" t="s">
        <v>123</v>
      </c>
      <c r="H31" s="10">
        <f>SUM(L32:M59)</f>
        <v>352.6070948354444</v>
      </c>
      <c r="I31" s="3" t="s">
        <v>33</v>
      </c>
      <c r="J31" s="3" t="s">
        <v>121</v>
      </c>
      <c r="K31" s="3" t="s">
        <v>8</v>
      </c>
      <c r="L31" s="3" t="s">
        <v>9</v>
      </c>
      <c r="M31" s="3" t="s">
        <v>10</v>
      </c>
      <c r="N31" s="3" t="s">
        <v>123</v>
      </c>
    </row>
    <row r="32" spans="1:21" ht="9.75" customHeight="1" x14ac:dyDescent="0.2">
      <c r="A32" s="22" t="s">
        <v>0</v>
      </c>
      <c r="B32" s="22" t="s">
        <v>367</v>
      </c>
      <c r="C32" s="5">
        <f>INDEX([1]Pitchers!$AJ:$AJ,MATCH(B32,[1]Pitchers!$C:$C,0))*IF(INDEX([1]Pitchers!$Q:$Q,MATCH(B32,[1]Pitchers!$C:$C,0))="R",1/(0.83+(1-INDEX([1]Pitchers!$DD:$DD,MATCH(B32,[1]Pitchers!$C:$C,0)))/8),1)</f>
        <v>3.668412826344206</v>
      </c>
      <c r="D32" s="4">
        <f>(INDEX([1]Pitchers!$FJ:$FJ,MATCH(B32,[1]Pitchers!$C:$C,0)))</f>
        <v>159.52672387739725</v>
      </c>
      <c r="E32" s="4">
        <f t="shared" ref="E32:E37" si="15">IF(AND(C32&lt;5.15,(IF(C32&lt;5.65,(5.15*4.25/4-C32*4.25/4)*D32/9,-0.5*4.25/4*D32/9))&lt;0),0,(IF(C32&lt;5.65,(5.15*4.25/4-C32*4.25/4)*D32/9,-0.5*4.25/4*D32/9)))</f>
        <v>27.902754966565155</v>
      </c>
      <c r="F32" s="4">
        <f>IFERROR((INDEX([1]PitchHitProj!$K:$K,MATCH(B32,[1]PitchHitProj!$B:$B,0))-0.263)*0.32*D32,0)</f>
        <v>0.4462554937400941</v>
      </c>
      <c r="G32" s="5">
        <f>((4.25+F32*MAX(6,D32/33)/D32)^(((4.25+F32*MAX(6,D32/33)/D32)+(4.25-(4-C32)*4.25/4*MAX(6,D32/33)/9))^0.285)/((4.25+F32*MAX(6,D32/33)/D32)^(((4.25+F32*MAX(6,D32/33)/D32)+(4.25-(4-C32)*4.25/4*MAX(6,D32/33)/9))^0.285)+(4.25-(4-C32)*4.25/4*MAX(6,D32/33)/9)^(((4.25+F32*MAX(6,D32/33)/D32)+(4.25-(4-C32)*4.25/4*MAX(6,D32/33)/9))^0.285))-0.5)*MIN(33,D32/6)+((5.15*4.25/4*MAX(6,D32/33)/9+4*4.25/4*(1-MAX(6,D32/33)/9))^(((5.15*4.25/4*MAX(6,D32/33)/9+4*4.25/4*(1-MAX(6,D32/33)/9))+4.25)^0.285)/((5.15*4.25/4*MAX(6,D32/33)/9+4*4.25/4*(1-MAX(6,D32/33)/9))^(((5.15*4.25/4*MAX(6,D32/33)/9+4*4.25/4*(1-MAX(6,D32/33)/9))+4.25)^0.285)+4.25^(((5.15*4.25/4*MAX(6,D32/33)/9+4*4.25/4*(1-MAX(6,D32/33)/9))+4.25)^0.285))-0.5)*MIN(33,D32/6)</f>
        <v>2.9191064156701039</v>
      </c>
      <c r="H32" s="23" t="s">
        <v>0</v>
      </c>
      <c r="I32" s="23" t="s">
        <v>800</v>
      </c>
      <c r="J32" s="5">
        <f>INDEX([1]Pitchers!$AJ:$AJ,MATCH(I32,[1]Pitchers!$C:$C,0))*IF(INDEX([1]Pitchers!$Q:$Q,MATCH(I32,[1]Pitchers!$C:$C,0))="R",1/(0.83+(1-INDEX([1]Pitchers!$DD:$DD,MATCH(I32,[1]Pitchers!$C:$C,0)))/8),1)</f>
        <v>4.045406618659511</v>
      </c>
      <c r="K32" s="4">
        <f>(INDEX([1]Pitchers!$FJ:$FJ,MATCH(I32,[1]Pitchers!$C:$C,0)))</f>
        <v>151.54774335958848</v>
      </c>
      <c r="L32" s="4">
        <f t="shared" ref="L32:L37" si="16">IF(AND(J32&lt;5.15,(IF(J32&lt;5.65,(5.15*4.25/4-J32*4.25/4)*K32/9,-0.5*4.25/4*K32/9))&lt;0),0,(IF(J32&lt;5.65,(5.15*4.25/4-J32*4.25/4)*K32/9,-0.5*4.25/4*K32/9)))</f>
        <v>19.762338768232677</v>
      </c>
      <c r="M32" s="4">
        <f>IFERROR((INDEX([1]PitchHitProj!$K:$K,MATCH(I32,[1]PitchHitProj!$B:$B,0))-0.263)*0.32*K32,0)</f>
        <v>2.4112071561533135</v>
      </c>
      <c r="N32" s="5">
        <f>((4.25+M32*MAX(6,K32/33)/K32)^(((4.25+M32*MAX(6,K32/33)/K32)+(4.25-(4-J32)*4.25/4*MAX(6,K32/33)/9))^0.285)/((4.25+M32*MAX(6,K32/33)/K32)^(((4.25+M32*MAX(6,K32/33)/K32)+(4.25-(4-J32)*4.25/4*MAX(6,K32/33)/9))^0.285)+(4.25-(4-J32)*4.25/4*MAX(6,K32/33)/9)^(((4.25+M32*MAX(6,K32/33)/K32)+(4.25-(4-J32)*4.25/4*MAX(6,K32/33)/9))^0.285))-0.5)*MIN(33,K32/6)+((5.15*4.25/4*MAX(6,K32/33)/9+4*4.25/4*(1-MAX(6,K32/33)/9))^(((5.15*4.25/4*MAX(6,K32/33)/9+4*4.25/4*(1-MAX(6,K32/33)/9))+4.25)^0.285)/((5.15*4.25/4*MAX(6,K32/33)/9+4*4.25/4*(1-MAX(6,K32/33)/9))^(((5.15*4.25/4*MAX(6,K32/33)/9+4*4.25/4*(1-MAX(6,K32/33)/9))+4.25)^0.285)+4.25^(((5.15*4.25/4*MAX(6,K32/33)/9+4*4.25/4*(1-MAX(6,K32/33)/9))+4.25)^0.285))-0.5)*MIN(33,K32/6)</f>
        <v>2.2438440186625339</v>
      </c>
    </row>
    <row r="33" spans="1:21" ht="9.75" customHeight="1" x14ac:dyDescent="0.2">
      <c r="A33" s="22" t="s">
        <v>0</v>
      </c>
      <c r="B33" s="22" t="s">
        <v>478</v>
      </c>
      <c r="C33" s="5">
        <f>INDEX([1]Pitchers!$AJ:$AJ,MATCH(B33,[1]Pitchers!$C:$C,0))*IF(INDEX([1]Pitchers!$Q:$Q,MATCH(B33,[1]Pitchers!$C:$C,0))="R",1/(0.83+(1-INDEX([1]Pitchers!$DD:$DD,MATCH(B33,[1]Pitchers!$C:$C,0)))/8),1)</f>
        <v>4.3341759470075729</v>
      </c>
      <c r="D33" s="4">
        <f>(INDEX([1]Pitchers!$FJ:$FJ,MATCH(B33,[1]Pitchers!$C:$C,0)))</f>
        <v>153.49049787894899</v>
      </c>
      <c r="E33" s="4">
        <f t="shared" si="15"/>
        <v>14.783063064460471</v>
      </c>
      <c r="F33" s="4">
        <f>IFERROR((INDEX([1]PitchHitProj!$K:$K,MATCH(B33,[1]PitchHitProj!$B:$B,0))-0.263)*0.32*D33,0)</f>
        <v>4.7364018605754385E-2</v>
      </c>
      <c r="G33" s="5">
        <f t="shared" ref="G33:G37" si="17">((4.25+F33*MAX(6,D33/33)/D33)^(((4.25+F33*MAX(6,D33/33)/D33)+(4.25-(4-C33)*4.25/4*MAX(6,D33/33)/9))^0.285)/((4.25+F33*MAX(6,D33/33)/D33)^(((4.25+F33*MAX(6,D33/33)/D33)+(4.25-(4-C33)*4.25/4*MAX(6,D33/33)/9))^0.285)+(4.25-(4-C33)*4.25/4*MAX(6,D33/33)/9)^(((4.25+F33*MAX(6,D33/33)/D33)+(4.25-(4-C33)*4.25/4*MAX(6,D33/33)/9))^0.285))-0.5)*MIN(33,D33/6)+((5.15*4.25/4*MAX(6,D33/33)/9+4*4.25/4*(1-MAX(6,D33/33)/9))^(((5.15*4.25/4*MAX(6,D33/33)/9+4*4.25/4*(1-MAX(6,D33/33)/9))+4.25)^0.285)/((5.15*4.25/4*MAX(6,D33/33)/9+4*4.25/4*(1-MAX(6,D33/33)/9))^(((5.15*4.25/4*MAX(6,D33/33)/9+4*4.25/4*(1-MAX(6,D33/33)/9))+4.25)^0.285)+4.25^(((5.15*4.25/4*MAX(6,D33/33)/9+4*4.25/4*(1-MAX(6,D33/33)/9))+4.25)^0.285))-0.5)*MIN(33,D33/6)</f>
        <v>1.4619164268349767</v>
      </c>
      <c r="H33" s="23" t="s">
        <v>0</v>
      </c>
      <c r="I33" s="23" t="s">
        <v>502</v>
      </c>
      <c r="J33" s="5">
        <f>INDEX([1]Pitchers!$AJ:$AJ,MATCH(I33,[1]Pitchers!$C:$C,0))*IF(INDEX([1]Pitchers!$Q:$Q,MATCH(I33,[1]Pitchers!$C:$C,0))="R",1/(0.83+(1-INDEX([1]Pitchers!$DD:$DD,MATCH(I33,[1]Pitchers!$C:$C,0)))/8),1)</f>
        <v>3.6834854580297312</v>
      </c>
      <c r="K33" s="4">
        <f>(INDEX([1]Pitchers!$FJ:$FJ,MATCH(I33,[1]Pitchers!$C:$C,0)))</f>
        <v>164.18781666937093</v>
      </c>
      <c r="L33" s="4">
        <f t="shared" si="16"/>
        <v>28.425867728608882</v>
      </c>
      <c r="M33" s="4">
        <f>IFERROR((INDEX([1]PitchHitProj!$K:$K,MATCH(I33,[1]PitchHitProj!$B:$B,0))-0.263)*0.32*K33,0)</f>
        <v>0.43911287704000684</v>
      </c>
      <c r="N33" s="5">
        <f t="shared" ref="N33:N37" si="18">((4.25+M33*MAX(6,K33/33)/K33)^(((4.25+M33*MAX(6,K33/33)/K33)+(4.25-(4-J33)*4.25/4*MAX(6,K33/33)/9))^0.285)/((4.25+M33*MAX(6,K33/33)/K33)^(((4.25+M33*MAX(6,K33/33)/K33)+(4.25-(4-J33)*4.25/4*MAX(6,K33/33)/9))^0.285)+(4.25-(4-J33)*4.25/4*MAX(6,K33/33)/9)^(((4.25+M33*MAX(6,K33/33)/K33)+(4.25-(4-J33)*4.25/4*MAX(6,K33/33)/9))^0.285))-0.5)*MIN(33,K33/6)+((5.15*4.25/4*MAX(6,K33/33)/9+4*4.25/4*(1-MAX(6,K33/33)/9))^(((5.15*4.25/4*MAX(6,K33/33)/9+4*4.25/4*(1-MAX(6,K33/33)/9))+4.25)^0.285)/((5.15*4.25/4*MAX(6,K33/33)/9+4*4.25/4*(1-MAX(6,K33/33)/9))^(((5.15*4.25/4*MAX(6,K33/33)/9+4*4.25/4*(1-MAX(6,K33/33)/9))+4.25)^0.285)+4.25^(((5.15*4.25/4*MAX(6,K33/33)/9+4*4.25/4*(1-MAX(6,K33/33)/9))+4.25)^0.285))-0.5)*MIN(33,K33/6)</f>
        <v>2.9694026753175775</v>
      </c>
      <c r="U33" s="1"/>
    </row>
    <row r="34" spans="1:21" ht="9.75" customHeight="1" x14ac:dyDescent="0.2">
      <c r="A34" s="22" t="s">
        <v>0</v>
      </c>
      <c r="B34" s="22" t="s">
        <v>352</v>
      </c>
      <c r="C34" s="5">
        <f>INDEX([1]Pitchers!$AJ:$AJ,MATCH(B34,[1]Pitchers!$C:$C,0))*IF(INDEX([1]Pitchers!$Q:$Q,MATCH(B34,[1]Pitchers!$C:$C,0))="R",1/(0.83+(1-INDEX([1]Pitchers!$DD:$DD,MATCH(B34,[1]Pitchers!$C:$C,0)))/8),1)</f>
        <v>4.5705783486158928</v>
      </c>
      <c r="D34" s="4">
        <f>(INDEX([1]Pitchers!$FJ:$FJ,MATCH(B34,[1]Pitchers!$C:$C,0)))</f>
        <v>141.5675579294753</v>
      </c>
      <c r="E34" s="4">
        <f t="shared" si="15"/>
        <v>9.683779440031266</v>
      </c>
      <c r="F34" s="4">
        <f>IFERROR((INDEX([1]PitchHitProj!$K:$K,MATCH(B34,[1]PitchHitProj!$B:$B,0))-0.263)*0.32*D34,0)</f>
        <v>-0.72110544619562844</v>
      </c>
      <c r="G34" s="5">
        <f t="shared" si="17"/>
        <v>0.86152144320241963</v>
      </c>
      <c r="H34" s="23" t="s">
        <v>0</v>
      </c>
      <c r="I34" s="23" t="s">
        <v>359</v>
      </c>
      <c r="J34" s="5">
        <f>INDEX([1]Pitchers!$AJ:$AJ,MATCH(I34,[1]Pitchers!$C:$C,0))*IF(INDEX([1]Pitchers!$Q:$Q,MATCH(I34,[1]Pitchers!$C:$C,0))="R",1/(0.83+(1-INDEX([1]Pitchers!$DD:$DD,MATCH(I34,[1]Pitchers!$C:$C,0)))/8),1)</f>
        <v>4.0986250618490105</v>
      </c>
      <c r="K34" s="4">
        <f>(INDEX([1]Pitchers!$FJ:$FJ,MATCH(I34,[1]Pitchers!$C:$C,0)))</f>
        <v>157.29307233276751</v>
      </c>
      <c r="L34" s="4">
        <f t="shared" si="16"/>
        <v>19.523318759184207</v>
      </c>
      <c r="M34" s="4">
        <f>IFERROR((INDEX([1]PitchHitProj!$K:$K,MATCH(I34,[1]PitchHitProj!$B:$B,0))-0.263)*0.32*K34,0)</f>
        <v>-0.63427422730676963</v>
      </c>
      <c r="N34" s="5">
        <f t="shared" si="18"/>
        <v>1.8853161162909997</v>
      </c>
      <c r="U34" s="1"/>
    </row>
    <row r="35" spans="1:21" ht="9.75" customHeight="1" x14ac:dyDescent="0.2">
      <c r="A35" s="22" t="s">
        <v>0</v>
      </c>
      <c r="B35" s="22" t="s">
        <v>795</v>
      </c>
      <c r="C35" s="5">
        <f>INDEX([1]Pitchers!$AJ:$AJ,MATCH(B35,[1]Pitchers!$C:$C,0))*IF(INDEX([1]Pitchers!$Q:$Q,MATCH(B35,[1]Pitchers!$C:$C,0))="R",1/(0.83+(1-INDEX([1]Pitchers!$DD:$DD,MATCH(B35,[1]Pitchers!$C:$C,0)))/8),1)</f>
        <v>3.8683075412423511</v>
      </c>
      <c r="D35" s="4">
        <f>(INDEX([1]Pitchers!$FJ:$FJ,MATCH(B35,[1]Pitchers!$C:$C,0)))</f>
        <v>135.92617686042718</v>
      </c>
      <c r="E35" s="4">
        <f t="shared" si="15"/>
        <v>20.567114229903176</v>
      </c>
      <c r="F35" s="4">
        <f>IFERROR((INDEX([1]PitchHitProj!$K:$K,MATCH(B35,[1]PitchHitProj!$B:$B,0))-0.263)*0.32*D35,0)</f>
        <v>0</v>
      </c>
      <c r="G35" s="5">
        <f t="shared" si="17"/>
        <v>2.0895169224883903</v>
      </c>
      <c r="H35" s="23" t="s">
        <v>0</v>
      </c>
      <c r="I35" s="23" t="s">
        <v>195</v>
      </c>
      <c r="J35" s="5">
        <f>INDEX([1]Pitchers!$AJ:$AJ,MATCH(I35,[1]Pitchers!$C:$C,0))*IF(INDEX([1]Pitchers!$Q:$Q,MATCH(I35,[1]Pitchers!$C:$C,0))="R",1/(0.83+(1-INDEX([1]Pitchers!$DD:$DD,MATCH(I35,[1]Pitchers!$C:$C,0)))/8),1)</f>
        <v>3.6357364391165512</v>
      </c>
      <c r="K35" s="4">
        <f>(INDEX([1]Pitchers!$FJ:$FJ,MATCH(I35,[1]Pitchers!$C:$C,0)))</f>
        <v>161.86223526013885</v>
      </c>
      <c r="L35" s="4">
        <f t="shared" si="16"/>
        <v>28.935662781518975</v>
      </c>
      <c r="M35" s="4">
        <f>IFERROR((INDEX([1]PitchHitProj!$K:$K,MATCH(I35,[1]PitchHitProj!$B:$B,0))-0.263)*0.32*K35,0)</f>
        <v>-4.5334921200725791E-4</v>
      </c>
      <c r="N35" s="5">
        <f t="shared" si="18"/>
        <v>2.983330192271568</v>
      </c>
      <c r="U35" s="1"/>
    </row>
    <row r="36" spans="1:21" ht="9.75" customHeight="1" x14ac:dyDescent="0.2">
      <c r="A36" s="22" t="s">
        <v>0</v>
      </c>
      <c r="B36" s="22" t="s">
        <v>1083</v>
      </c>
      <c r="C36" s="5">
        <f>INDEX([1]Pitchers!$AJ:$AJ,MATCH(B36,[1]Pitchers!$C:$C,0))*IF(INDEX([1]Pitchers!$Q:$Q,MATCH(B36,[1]Pitchers!$C:$C,0))="R",1/(0.83+(1-INDEX([1]Pitchers!$DD:$DD,MATCH(B36,[1]Pitchers!$C:$C,0)))/8),1)</f>
        <v>3.3497143273068772</v>
      </c>
      <c r="D36" s="4">
        <f>(INDEX([1]Pitchers!$FJ:$FJ,MATCH(B36,[1]Pitchers!$C:$C,0)))</f>
        <v>146.64333154425924</v>
      </c>
      <c r="E36" s="4">
        <f t="shared" si="15"/>
        <v>31.166653535951369</v>
      </c>
      <c r="F36" s="4">
        <f>IFERROR((INDEX([1]PitchHitProj!$K:$K,MATCH(B36,[1]PitchHitProj!$B:$B,0))-0.263)*0.32*D36,0)</f>
        <v>0</v>
      </c>
      <c r="G36" s="5">
        <f t="shared" si="17"/>
        <v>3.2705801888088377</v>
      </c>
      <c r="H36" s="23" t="s">
        <v>0</v>
      </c>
      <c r="I36" s="23" t="s">
        <v>992</v>
      </c>
      <c r="J36" s="5">
        <f>INDEX([1]Pitchers!$AJ:$AJ,MATCH(I36,[1]Pitchers!$C:$C,0))*IF(INDEX([1]Pitchers!$Q:$Q,MATCH(I36,[1]Pitchers!$C:$C,0))="R",1/(0.83+(1-INDEX([1]Pitchers!$DD:$DD,MATCH(I36,[1]Pitchers!$C:$C,0)))/8),1)</f>
        <v>4.2426419004766087</v>
      </c>
      <c r="K36" s="4">
        <f>(INDEX([1]Pitchers!$FJ:$FJ,MATCH(I36,[1]Pitchers!$C:$C,0)))</f>
        <v>171.74413556877573</v>
      </c>
      <c r="L36" s="4">
        <f t="shared" si="16"/>
        <v>18.397002442482815</v>
      </c>
      <c r="M36" s="4">
        <f>IFERROR((INDEX([1]PitchHitProj!$K:$K,MATCH(I36,[1]PitchHitProj!$B:$B,0))-0.263)*0.32*K36,0)</f>
        <v>0.97022783719032124</v>
      </c>
      <c r="N36" s="5">
        <f t="shared" si="18"/>
        <v>1.9286234581463488</v>
      </c>
      <c r="U36" s="1"/>
    </row>
    <row r="37" spans="1:21" ht="9.75" customHeight="1" x14ac:dyDescent="0.2">
      <c r="A37" s="22" t="s">
        <v>0</v>
      </c>
      <c r="B37" s="22" t="s">
        <v>709</v>
      </c>
      <c r="C37" s="5">
        <f>INDEX([1]Pitchers!$AJ:$AJ,MATCH(B37,[1]Pitchers!$C:$C,0))*IF(INDEX([1]Pitchers!$Q:$Q,MATCH(B37,[1]Pitchers!$C:$C,0))="R",1/(0.83+(1-INDEX([1]Pitchers!$DD:$DD,MATCH(B37,[1]Pitchers!$C:$C,0)))/8),1)</f>
        <v>4.3067640324586156</v>
      </c>
      <c r="D37" s="4">
        <f>MIN(972-SUM(D32:D36),(INDEX([1]Pitchers!$FJ:$FJ,MATCH(B37,[1]Pitchers!$C:$C,0))))</f>
        <v>129.13386103168716</v>
      </c>
      <c r="E37" s="4">
        <f t="shared" si="15"/>
        <v>12.855106779444174</v>
      </c>
      <c r="F37" s="4">
        <f>IFERROR((INDEX([1]PitchHitProj!$K:$K,MATCH(B37,[1]PitchHitProj!$B:$B,0))-0.263)*0.32*D37,0)</f>
        <v>-0.17663766221410332</v>
      </c>
      <c r="G37" s="5">
        <f t="shared" si="17"/>
        <v>1.2500276141646873</v>
      </c>
      <c r="H37" s="23" t="s">
        <v>0</v>
      </c>
      <c r="I37" s="23" t="s">
        <v>1196</v>
      </c>
      <c r="J37" s="5">
        <f>INDEX([1]Pitchers!$AJ:$AJ,MATCH(I37,[1]Pitchers!$C:$C,0))*IF(INDEX([1]Pitchers!$Q:$Q,MATCH(I37,[1]Pitchers!$C:$C,0))="R",1/(0.83+(1-INDEX([1]Pitchers!$DD:$DD,MATCH(I37,[1]Pitchers!$C:$C,0)))/8),1)</f>
        <v>3.9176130271542187</v>
      </c>
      <c r="K37" s="4">
        <f>MIN(972-SUM(K32:K36),(INDEX([1]Pitchers!$FJ:$FJ,MATCH(I37,[1]Pitchers!$C:$C,0))))</f>
        <v>118.43354404960235</v>
      </c>
      <c r="L37" s="4">
        <f t="shared" si="16"/>
        <v>17.230911570761663</v>
      </c>
      <c r="M37" s="4">
        <f>IFERROR((INDEX([1]PitchHitProj!$K:$K,MATCH(I37,[1]PitchHitProj!$B:$B,0))-0.263)*0.32*K37,0)</f>
        <v>0</v>
      </c>
      <c r="N37" s="5">
        <f t="shared" si="18"/>
        <v>1.7450378143919545</v>
      </c>
      <c r="U37" s="1"/>
    </row>
    <row r="38" spans="1:21" ht="9.75" customHeight="1" x14ac:dyDescent="0.2">
      <c r="A38" s="22" t="s">
        <v>0</v>
      </c>
      <c r="B38" s="22" t="s">
        <v>271</v>
      </c>
      <c r="C38" s="5">
        <f>INDEX([1]Pitchers!$AJ:$AJ,MATCH(B38,[1]Pitchers!$C:$C,0))*IF(INDEX([1]Pitchers!$Q:$Q,MATCH(B38,[1]Pitchers!$C:$C,0))="S",0.83+(1-INDEX([1]Pitchers!$DD:$DD,MATCH(B38,[1]Pitchers!$C:$C,0)))/8,1)</f>
        <v>3.3051989360497438</v>
      </c>
      <c r="D38" s="4">
        <f>IF(INDEX([1]Pitchers!$Q:$Q,MATCH(B38,[1]Pitchers!$C:$C,0))="S",56,INDEX([1]Pitchers!$FJ:$FJ,MATCH(B38,[1]Pitchers!$C:$C,0)))</f>
        <v>59.643236363666666</v>
      </c>
      <c r="E38" s="4">
        <f>IF(C38&gt;5,-0.5*4.25/4*D38/9,(4.2745*4.25/4-C38*4.25/4)*D38/9)*1.8</f>
        <v>12.285103648756978</v>
      </c>
      <c r="G38" s="44">
        <f t="shared" ref="G38:G45" si="19">((4.25)^(((4.25)+(4.25-(4-C38)*4.25/4*1/9))^0.285)/((4.25)^(((4.25)+(4.25-(4-C38)*4.25/4*1/9))^0.285)+(4.25-(4-C38)*4.25/4*1/9)^(((4.25)+(4.25-(4-C38)*4.25/4*1/9))^0.285))-0.5)*D38+((4.2745*4.25/4*1/9+4*4.25/4*(1-1/9))^(((4.2745*4.25/4*1/9+4*4.25/4*(1-1/9))+4.25)^0.285)/((4.2745*4.25/4*1/9+4*4.25/4*(1-1/9))^(((4.2745*4.25/4*1/9+4*4.25/4*(1-1/9))+4.25)^0.285)+4.25^(((4.2745*4.25/4*1/9+4*4.25/4*(1-1/9))+4.25)^0.285))-0.5)*D38+((4.2745-MIN(4.2745,MAX(3.74,C38)))/0.5345*0.0009131+0.0104414*(3.74-MIN(3.74,C38)))*D38</f>
        <v>1.0671355464389394</v>
      </c>
      <c r="H38" s="23" t="s">
        <v>0</v>
      </c>
      <c r="I38" s="23" t="s">
        <v>563</v>
      </c>
      <c r="J38" s="5">
        <f>INDEX([1]Pitchers!$AJ:$AJ,MATCH(I38,[1]Pitchers!$C:$C,0))*IF(INDEX([1]Pitchers!$Q:$Q,MATCH(I38,[1]Pitchers!$C:$C,0))="S",0.83+(1-INDEX([1]Pitchers!$DD:$DD,MATCH(I38,[1]Pitchers!$C:$C,0)))/8,1)</f>
        <v>3.0873535184861636</v>
      </c>
      <c r="K38" s="4">
        <f>IF(INDEX([1]Pitchers!$Q:$Q,MATCH(I38,[1]Pitchers!$C:$C,0))="S",56,INDEX([1]Pitchers!$FJ:$FJ,MATCH(I38,[1]Pitchers!$C:$C,0)))</f>
        <v>52.187932998444388</v>
      </c>
      <c r="L38" s="4">
        <f>IF(J38&gt;5,-0.5*4.25/4*K38/9,(4.2745*4.25/4-J38*4.25/4)*K38/9)*1.8</f>
        <v>13.165378220273908</v>
      </c>
      <c r="N38" s="44">
        <f t="shared" ref="N38:N45" si="20">((4.25)^(((4.25)+(4.25-(4-J38)*4.25/4*1/9))^0.285)/((4.25)^(((4.25)+(4.25-(4-J38)*4.25/4*1/9))^0.285)+(4.25-(4-J38)*4.25/4*1/9)^(((4.25)+(4.25-(4-J38)*4.25/4*1/9))^0.285))-0.5)*K38+((4.2745*4.25/4*1/9+4*4.25/4*(1-1/9))^(((4.2745*4.25/4*1/9+4*4.25/4*(1-1/9))+4.25)^0.285)/((4.2745*4.25/4*1/9+4*4.25/4*(1-1/9))^(((4.2745*4.25/4*1/9+4*4.25/4*(1-1/9))+4.25)^0.285)+4.25^(((4.2745*4.25/4*1/9+4*4.25/4*(1-1/9))+4.25)^0.285))-0.5)*K38+((4.2745-MIN(4.2745,MAX(3.74,J38)))/0.5345*0.0009131+0.0104414*(3.74-MIN(3.74,J38)))*K38</f>
        <v>1.2000527350844432</v>
      </c>
      <c r="U38" s="1"/>
    </row>
    <row r="39" spans="1:21" ht="9.75" customHeight="1" x14ac:dyDescent="0.2">
      <c r="A39" s="22" t="s">
        <v>0</v>
      </c>
      <c r="B39" s="22" t="s">
        <v>971</v>
      </c>
      <c r="C39" s="5">
        <f>INDEX([1]Pitchers!$AJ:$AJ,MATCH(B39,[1]Pitchers!$C:$C,0))*IF(INDEX([1]Pitchers!$Q:$Q,MATCH(B39,[1]Pitchers!$C:$C,0))="S",0.83+(1-INDEX([1]Pitchers!$DD:$DD,MATCH(B39,[1]Pitchers!$C:$C,0)))/8,1)</f>
        <v>3.5342951286691791</v>
      </c>
      <c r="D39" s="4">
        <f>IF(INDEX([1]Pitchers!$Q:$Q,MATCH(B39,[1]Pitchers!$C:$C,0))="S",56,INDEX([1]Pitchers!$FJ:$FJ,MATCH(B39,[1]Pitchers!$C:$C,0)))</f>
        <v>56</v>
      </c>
      <c r="E39" s="4">
        <f>IF(C39&gt;5,-0.5*4.25/4*D39/9,(4.2745*4.25/4-C39*4.25/4)*D39/9)*1.3</f>
        <v>6.3616496441598889</v>
      </c>
      <c r="G39" s="44">
        <f t="shared" si="19"/>
        <v>0.70215463700106329</v>
      </c>
      <c r="H39" s="23" t="s">
        <v>0</v>
      </c>
      <c r="I39" s="23" t="s">
        <v>318</v>
      </c>
      <c r="J39" s="5">
        <f>INDEX([1]Pitchers!$AJ:$AJ,MATCH(I39,[1]Pitchers!$C:$C,0))*IF(INDEX([1]Pitchers!$Q:$Q,MATCH(I39,[1]Pitchers!$C:$C,0))="S",0.83+(1-INDEX([1]Pitchers!$DD:$DD,MATCH(I39,[1]Pitchers!$C:$C,0)))/8,1)</f>
        <v>3.4515602021470415</v>
      </c>
      <c r="K39" s="4">
        <f>IF(INDEX([1]Pitchers!$Q:$Q,MATCH(I39,[1]Pitchers!$C:$C,0))="S",56,INDEX([1]Pitchers!$FJ:$FJ,MATCH(I39,[1]Pitchers!$C:$C,0)))</f>
        <v>54.726388561366676</v>
      </c>
      <c r="L39" s="4">
        <f>IF(J39&gt;5,-0.5*4.25/4*K39/9,(4.2745*4.25/4-J39*4.25/4)*K39/9)*1.3</f>
        <v>6.9118552874450652</v>
      </c>
      <c r="N39" s="44">
        <f t="shared" si="20"/>
        <v>0.79190687057035392</v>
      </c>
      <c r="U39" s="1"/>
    </row>
    <row r="40" spans="1:21" ht="9.75" customHeight="1" x14ac:dyDescent="0.2">
      <c r="A40" s="22" t="s">
        <v>0</v>
      </c>
      <c r="B40" s="22" t="s">
        <v>1002</v>
      </c>
      <c r="C40" s="5">
        <f>INDEX([1]Pitchers!$AJ:$AJ,MATCH(B40,[1]Pitchers!$C:$C,0))*IF(INDEX([1]Pitchers!$Q:$Q,MATCH(B40,[1]Pitchers!$C:$C,0))="S",0.83+(1-INDEX([1]Pitchers!$DD:$DD,MATCH(B40,[1]Pitchers!$C:$C,0)))/8,1)</f>
        <v>3.2857663780545234</v>
      </c>
      <c r="D40" s="4">
        <f>IF(INDEX([1]Pitchers!$Q:$Q,MATCH(B40,[1]Pitchers!$C:$C,0))="S",56,INDEX([1]Pitchers!$FJ:$FJ,MATCH(B40,[1]Pitchers!$C:$C,0)))</f>
        <v>55.287295918037039</v>
      </c>
      <c r="E40" s="4">
        <f>IF(C40&gt;5,-0.5*4.25/4*D40/9,(4.2745*4.25/4-C40*4.25/4)*D40/9)*1.1</f>
        <v>7.0987808053433792</v>
      </c>
      <c r="G40" s="44">
        <f t="shared" si="19"/>
        <v>1.0143386764603228</v>
      </c>
      <c r="H40" s="23" t="s">
        <v>0</v>
      </c>
      <c r="I40" s="23" t="s">
        <v>1064</v>
      </c>
      <c r="J40" s="5">
        <f>INDEX([1]Pitchers!$AJ:$AJ,MATCH(I40,[1]Pitchers!$C:$C,0))*IF(INDEX([1]Pitchers!$Q:$Q,MATCH(I40,[1]Pitchers!$C:$C,0))="S",0.83+(1-INDEX([1]Pitchers!$DD:$DD,MATCH(I40,[1]Pitchers!$C:$C,0)))/8,1)</f>
        <v>3.1606659841534333</v>
      </c>
      <c r="K40" s="4">
        <f>IF(INDEX([1]Pitchers!$Q:$Q,MATCH(I40,[1]Pitchers!$C:$C,0))="S",56,INDEX([1]Pitchers!$FJ:$FJ,MATCH(I40,[1]Pitchers!$C:$C,0)))</f>
        <v>53.036705345555553</v>
      </c>
      <c r="L40" s="4">
        <f>IF(J40&gt;5,-0.5*4.25/4*K40/9,(4.2745*4.25/4-J40*4.25/4)*K40/9)*1.1</f>
        <v>7.6714265110640261</v>
      </c>
      <c r="N40" s="44">
        <f t="shared" si="20"/>
        <v>1.1284203403336426</v>
      </c>
      <c r="U40" s="1"/>
    </row>
    <row r="41" spans="1:21" ht="9.75" customHeight="1" x14ac:dyDescent="0.2">
      <c r="A41" s="22" t="s">
        <v>0</v>
      </c>
      <c r="B41" s="22" t="s">
        <v>1104</v>
      </c>
      <c r="C41" s="5">
        <f>INDEX([1]Pitchers!$AJ:$AJ,MATCH(B41,[1]Pitchers!$C:$C,0))*IF(INDEX([1]Pitchers!$Q:$Q,MATCH(B41,[1]Pitchers!$C:$C,0))="S",0.83+(1-INDEX([1]Pitchers!$DD:$DD,MATCH(B41,[1]Pitchers!$C:$C,0)))/8,1)</f>
        <v>3.5426910518113637</v>
      </c>
      <c r="D41" s="4">
        <f>IF(INDEX([1]Pitchers!$Q:$Q,MATCH(B41,[1]Pitchers!$C:$C,0))="S",56,INDEX([1]Pitchers!$FJ:$FJ,MATCH(B41,[1]Pitchers!$C:$C,0)))</f>
        <v>60.914258250999936</v>
      </c>
      <c r="E41" s="4">
        <f>IF(C41&gt;5,-0.5*4.25/4*D41/9,(4.2745*4.25/4-C41*4.25/4)*D41/9)*1</f>
        <v>5.2626332460141594</v>
      </c>
      <c r="G41" s="44">
        <f t="shared" si="19"/>
        <v>0.7518361701664944</v>
      </c>
      <c r="H41" s="23" t="s">
        <v>0</v>
      </c>
      <c r="I41" s="23" t="s">
        <v>970</v>
      </c>
      <c r="J41" s="5">
        <f>INDEX([1]Pitchers!$AJ:$AJ,MATCH(I41,[1]Pitchers!$C:$C,0))*IF(INDEX([1]Pitchers!$Q:$Q,MATCH(I41,[1]Pitchers!$C:$C,0))="S",0.83+(1-INDEX([1]Pitchers!$DD:$DD,MATCH(I41,[1]Pitchers!$C:$C,0)))/8,1)</f>
        <v>3.6625290804606951</v>
      </c>
      <c r="K41" s="4">
        <f>IF(INDEX([1]Pitchers!$Q:$Q,MATCH(I41,[1]Pitchers!$C:$C,0))="S",56,INDEX([1]Pitchers!$FJ:$FJ,MATCH(I41,[1]Pitchers!$C:$C,0)))</f>
        <v>52.152846886518454</v>
      </c>
      <c r="L41" s="4">
        <f>IF(J41&gt;5,-0.5*4.25/4*K41/9,(4.2745*4.25/4-J41*4.25/4)*K41/9)*1</f>
        <v>3.7678641410937477</v>
      </c>
      <c r="N41" s="44">
        <f t="shared" si="20"/>
        <v>0.49793951796968428</v>
      </c>
      <c r="U41" s="1"/>
    </row>
    <row r="42" spans="1:21" ht="9.75" customHeight="1" x14ac:dyDescent="0.2">
      <c r="A42" s="22" t="s">
        <v>0</v>
      </c>
      <c r="B42" s="22" t="s">
        <v>1016</v>
      </c>
      <c r="C42" s="5">
        <f>INDEX([1]Pitchers!$AJ:$AJ,MATCH(B42,[1]Pitchers!$C:$C,0))*IF(INDEX([1]Pitchers!$Q:$Q,MATCH(B42,[1]Pitchers!$C:$C,0))="S",0.83+(1-INDEX([1]Pitchers!$DD:$DD,MATCH(B42,[1]Pitchers!$C:$C,0)))/8,1)</f>
        <v>4.1121556779526323</v>
      </c>
      <c r="D42" s="4">
        <f>IF(INDEX([1]Pitchers!$Q:$Q,MATCH(B42,[1]Pitchers!$C:$C,0))="S",56,INDEX([1]Pitchers!$FJ:$FJ,MATCH(B42,[1]Pitchers!$C:$C,0)))</f>
        <v>55.900569276999946</v>
      </c>
      <c r="E42" s="4">
        <f>IF(C42&gt;5,-0.5*4.25/4*D42/9,(4.2745*4.25/4-C42*4.25/4)*D42/9)*0.9</f>
        <v>0.9642336272670009</v>
      </c>
      <c r="G42" s="44">
        <f t="shared" si="19"/>
        <v>0.13103539684562868</v>
      </c>
      <c r="H42" s="23" t="s">
        <v>0</v>
      </c>
      <c r="I42" s="23" t="s">
        <v>357</v>
      </c>
      <c r="J42" s="5">
        <f>INDEX([1]Pitchers!$AJ:$AJ,MATCH(I42,[1]Pitchers!$C:$C,0))*IF(INDEX([1]Pitchers!$Q:$Q,MATCH(I42,[1]Pitchers!$C:$C,0))="S",0.83+(1-INDEX([1]Pitchers!$DD:$DD,MATCH(I42,[1]Pitchers!$C:$C,0)))/8,1)</f>
        <v>3.7007894229232279</v>
      </c>
      <c r="K42" s="4">
        <f>IF(INDEX([1]Pitchers!$Q:$Q,MATCH(I42,[1]Pitchers!$C:$C,0))="S",56,INDEX([1]Pitchers!$FJ:$FJ,MATCH(I42,[1]Pitchers!$C:$C,0)))</f>
        <v>55.120466716553757</v>
      </c>
      <c r="L42" s="4">
        <f>IF(J42&gt;5,-0.5*4.25/4*K42/9,(4.2745*4.25/4-J42*4.25/4)*K42/9)*0.9</f>
        <v>3.3599644441738499</v>
      </c>
      <c r="N42" s="44">
        <f t="shared" si="20"/>
        <v>0.47713163974216866</v>
      </c>
      <c r="U42" s="1"/>
    </row>
    <row r="43" spans="1:21" ht="9.75" customHeight="1" x14ac:dyDescent="0.2">
      <c r="A43" s="22" t="s">
        <v>0</v>
      </c>
      <c r="B43" s="22" t="s">
        <v>1122</v>
      </c>
      <c r="C43" s="5">
        <f>INDEX([1]Pitchers!$AJ:$AJ,MATCH(B43,[1]Pitchers!$C:$C,0))*IF(INDEX([1]Pitchers!$Q:$Q,MATCH(B43,[1]Pitchers!$C:$C,0))="S",0.83+(1-INDEX([1]Pitchers!$DD:$DD,MATCH(B43,[1]Pitchers!$C:$C,0)))/8,1)</f>
        <v>4.2761752179849113</v>
      </c>
      <c r="D43" s="4">
        <f>IF(INDEX([1]Pitchers!$Q:$Q,MATCH(B43,[1]Pitchers!$C:$C,0))="S",56,INDEX([1]Pitchers!$FJ:$FJ,MATCH(B43,[1]Pitchers!$C:$C,0)))</f>
        <v>55.584666288407412</v>
      </c>
      <c r="E43" s="4">
        <f>IF(C43&gt;5,-0.5*4.25/4*D43/9,(4.2745*4.25/4-C43*4.25/4)*D43/9)*0.8</f>
        <v>-8.7943297504330265E-3</v>
      </c>
      <c r="G43" s="44">
        <f t="shared" si="19"/>
        <v>-1.183486662824168E-3</v>
      </c>
      <c r="H43" s="23" t="s">
        <v>0</v>
      </c>
      <c r="I43" s="23" t="s">
        <v>371</v>
      </c>
      <c r="J43" s="5">
        <f>INDEX([1]Pitchers!$AJ:$AJ,MATCH(I43,[1]Pitchers!$C:$C,0))*IF(INDEX([1]Pitchers!$Q:$Q,MATCH(I43,[1]Pitchers!$C:$C,0))="S",0.83+(1-INDEX([1]Pitchers!$DD:$DD,MATCH(I43,[1]Pitchers!$C:$C,0)))/8,1)</f>
        <v>3.7097735932097704</v>
      </c>
      <c r="K43" s="4">
        <f>IF(INDEX([1]Pitchers!$Q:$Q,MATCH(I43,[1]Pitchers!$C:$C,0))="S",56,INDEX([1]Pitchers!$FJ:$FJ,MATCH(I43,[1]Pitchers!$C:$C,0)))</f>
        <v>57.293357702518527</v>
      </c>
      <c r="L43" s="4">
        <f>IF(J43&gt;5,-0.5*4.25/4*K43/9,(4.2745*4.25/4-J43*4.25/4)*K43/9)*0.8</f>
        <v>3.0557568026718922</v>
      </c>
      <c r="N43" s="44">
        <f t="shared" si="20"/>
        <v>0.4839493995854145</v>
      </c>
      <c r="U43" s="1"/>
    </row>
    <row r="44" spans="1:21" ht="9.75" customHeight="1" x14ac:dyDescent="0.2">
      <c r="A44" s="22" t="s">
        <v>0</v>
      </c>
      <c r="B44" s="22" t="s">
        <v>1094</v>
      </c>
      <c r="C44" s="5">
        <f>INDEX([1]Pitchers!$AJ:$AJ,MATCH(B44,[1]Pitchers!$C:$C,0))*IF(INDEX([1]Pitchers!$Q:$Q,MATCH(B44,[1]Pitchers!$C:$C,0))="S",0.83+(1-INDEX([1]Pitchers!$DD:$DD,MATCH(B44,[1]Pitchers!$C:$C,0)))/8,1)</f>
        <v>4.0767861599871908</v>
      </c>
      <c r="D44" s="4">
        <f>IF(INDEX([1]Pitchers!$Q:$Q,MATCH(B44,[1]Pitchers!$C:$C,0))="S",56,INDEX([1]Pitchers!$FJ:$FJ,MATCH(B44,[1]Pitchers!$C:$C,0)))</f>
        <v>56</v>
      </c>
      <c r="E44" s="4">
        <f>IF(C44&gt;5,-0.5*4.25/4*D44/9,(4.2745*4.25/4-C44*4.25/4)*D44/9)*0.6</f>
        <v>0.78426489871747551</v>
      </c>
      <c r="G44" s="44">
        <f t="shared" si="19"/>
        <v>0.15991735556395073</v>
      </c>
      <c r="H44" s="23" t="s">
        <v>0</v>
      </c>
      <c r="I44" s="23" t="s">
        <v>801</v>
      </c>
      <c r="J44" s="5">
        <f>INDEX([1]Pitchers!$AJ:$AJ,MATCH(I44,[1]Pitchers!$C:$C,0))*IF(INDEX([1]Pitchers!$Q:$Q,MATCH(I44,[1]Pitchers!$C:$C,0))="S",0.83+(1-INDEX([1]Pitchers!$DD:$DD,MATCH(I44,[1]Pitchers!$C:$C,0)))/8,1)</f>
        <v>4.1216121763646703</v>
      </c>
      <c r="K44" s="4">
        <f>IF(INDEX([1]Pitchers!$Q:$Q,MATCH(I44,[1]Pitchers!$C:$C,0))="S",56,INDEX([1]Pitchers!$FJ:$FJ,MATCH(I44,[1]Pitchers!$C:$C,0)))</f>
        <v>56</v>
      </c>
      <c r="L44" s="4">
        <f>IF(J44&gt;5,-0.5*4.25/4*K44/9,(4.2745*4.25/4-J44*4.25/4)*K44/9)*0.6</f>
        <v>0.60645503375347587</v>
      </c>
      <c r="N44" s="44">
        <f t="shared" si="20"/>
        <v>0.12361183603131461</v>
      </c>
      <c r="U44" s="1"/>
    </row>
    <row r="45" spans="1:21" ht="9.75" customHeight="1" x14ac:dyDescent="0.2">
      <c r="A45" s="22" t="s">
        <v>0</v>
      </c>
      <c r="B45" s="22" t="s">
        <v>570</v>
      </c>
      <c r="C45" s="5">
        <f>INDEX([1]Pitchers!$AJ:$AJ,MATCH(B45,[1]Pitchers!$C:$C,0))*IF(INDEX([1]Pitchers!$Q:$Q,MATCH(B45,[1]Pitchers!$C:$C,0))="S",0.83+(1-INDEX([1]Pitchers!$DD:$DD,MATCH(B45,[1]Pitchers!$C:$C,0)))/8,1)</f>
        <v>4.2442235377357811</v>
      </c>
      <c r="D45" s="4">
        <f>MIN(1458-SUM(D32:D44),IF(INDEX([1]Pitchers!$Q:$Q,MATCH(B45,[1]Pitchers!$C:$C,0))="S",56,INDEX([1]Pitchers!$FJ:$FJ,MATCH(B45,[1]Pitchers!$C:$C,0))))</f>
        <v>54.734075715925933</v>
      </c>
      <c r="E45" s="4">
        <f>IF(C45&gt;5,-0.5*4.25/4*D45/9,(4.2745*4.25/4-C45*4.25/4)*D45/9)*0.5</f>
        <v>9.7818128561327752E-2</v>
      </c>
      <c r="G45" s="44">
        <f t="shared" si="19"/>
        <v>2.38997135246285E-2</v>
      </c>
      <c r="H45" s="23" t="s">
        <v>0</v>
      </c>
      <c r="I45" s="23" t="s">
        <v>802</v>
      </c>
      <c r="J45" s="5">
        <f>INDEX([1]Pitchers!$AJ:$AJ,MATCH(I45,[1]Pitchers!$C:$C,0))*IF(INDEX([1]Pitchers!$Q:$Q,MATCH(I45,[1]Pitchers!$C:$C,0))="S",0.83+(1-INDEX([1]Pitchers!$DD:$DD,MATCH(I45,[1]Pitchers!$C:$C,0)))/8,1)</f>
        <v>3.9740699659508363</v>
      </c>
      <c r="K45" s="4">
        <f>MIN(1458-SUM(K32:K44),IF(INDEX([1]Pitchers!$Q:$Q,MATCH(I45,[1]Pitchers!$C:$C,0))="S",56,INDEX([1]Pitchers!$FJ:$FJ,MATCH(I45,[1]Pitchers!$C:$C,0))))</f>
        <v>58.946865405037038</v>
      </c>
      <c r="L45" s="4">
        <f>IF(J45&gt;5,-0.5*4.25/4*K45/9,(4.2745*4.25/4-J45*4.25/4)*K45/9)*0.5</f>
        <v>1.0453470460845642</v>
      </c>
      <c r="N45" s="44">
        <f t="shared" si="20"/>
        <v>0.25601581571507509</v>
      </c>
      <c r="U45" s="1"/>
    </row>
    <row r="46" spans="1:21" ht="9.75" customHeight="1" x14ac:dyDescent="0.2">
      <c r="A46" s="22" t="s">
        <v>1</v>
      </c>
      <c r="B46" s="22" t="s">
        <v>351</v>
      </c>
      <c r="C46" s="6">
        <f>INDEX([1]Hitters!$AF:$AF,MATCH(B46,[1]Hitters!$C:$C,0))</f>
        <v>0.24891240382692933</v>
      </c>
      <c r="D46" s="4">
        <f>INDEX([1]Hitters!$ER:$ER,MATCH(B46,[1]Hitters!$C:$C,0))</f>
        <v>403.39733333333334</v>
      </c>
      <c r="E46" s="4">
        <f t="shared" ref="E46:E59" si="21">(C46-0.23)*D46</f>
        <v>7.6292132707064182</v>
      </c>
      <c r="F46" s="4">
        <f>IF(A46="DH",-16,IF(A46="C",INDEX([1]Hitters!$AZ:$AZ,MATCH(B46,[1]Hitters!$C:$C,0)),IF(A46="1B",INDEX([1]Hitters!$AW:$AW,MATCH(B46,[1]Hitters!$C:$C,0)),IF(RIGHT(A46,1)="F",INDEX([1]Hitters!$AY:$AY,MATCH(B46,[1]Hitters!$C:$C,0)),INDEX([1]Hitters!$AX:$AX,MATCH(B46,[1]Hitters!$C:$C,0))))))*D46/600</f>
        <v>13.982421461165561</v>
      </c>
      <c r="G46" s="44">
        <f>(((4.25+(C46-0.263)*4.2)^(((4.25+(C46-0.263)*4.2)+(4.25-F46*4.2/D46))^0.285))/((4.25+(C46-0.263)*4.2)^(((4.25+(C46-0.263)*4.2)+(4.25-F46*4.2/D46))^0.285)+(4.25-F46*4.2/D46)^(((4.25+(C46-0.263)*4.2)+(4.25-F46*4.2/D46))^0.285))-0.5)*D46/4.2-(((4.25+(0.23-0.263)*4.2)^(((4.25+(0.23-0.263)*4.2)+4.25)^0.285))/((4.25+(0.23-0.263)*4.2)^(((4.25+(0.23-0.263)*4.2)+4.25)^0.285)+4.25^(((4.25+(0.23-0.263)*4.2)+4.25)^0.285))-0.5)*D46/4.2</f>
        <v>2.3719481498788517</v>
      </c>
      <c r="H46" s="23" t="s">
        <v>1</v>
      </c>
      <c r="I46" s="23" t="s">
        <v>98</v>
      </c>
      <c r="J46" s="6">
        <f>INDEX([1]Hitters!$AF:$AF,MATCH(I46,[1]Hitters!$C:$C,0))</f>
        <v>0.23817467995334177</v>
      </c>
      <c r="K46" s="4">
        <f>INDEX([1]Hitters!$ER:$ER,MATCH(I46,[1]Hitters!$C:$C,0))</f>
        <v>477.25718518518522</v>
      </c>
      <c r="L46" s="4">
        <f t="shared" ref="L46:L59" si="22">(J46-0.23)*K46</f>
        <v>3.9014247443216483</v>
      </c>
      <c r="M46" s="4">
        <f>IF(H46="DH",-16,IF(H46="C",INDEX([1]Hitters!$AZ:$AZ,MATCH(I46,[1]Hitters!$C:$C,0)),IF(H46="1B",INDEX([1]Hitters!$AW:$AW,MATCH(I46,[1]Hitters!$C:$C,0)),IF(RIGHT(H46,1)="F",INDEX([1]Hitters!$AY:$AY,MATCH(I46,[1]Hitters!$C:$C,0)),INDEX([1]Hitters!$AX:$AX,MATCH(I46,[1]Hitters!$C:$C,0))))))*K46/600</f>
        <v>17.697674887174689</v>
      </c>
      <c r="N46" s="44">
        <f>(((4.25+(J46-0.263)*4.2)^(((4.25+(J46-0.263)*4.2)+(4.25-M46*4.2/K46))^0.285))/((4.25+(J46-0.263)*4.2)^(((4.25+(J46-0.263)*4.2)+(4.25-M46*4.2/K46))^0.285)+(4.25-M46*4.2/K46)^(((4.25+(J46-0.263)*4.2)+(4.25-M46*4.2/K46))^0.285))-0.5)*K46/4.2-(((4.25+(0.23-0.263)*4.2)^(((4.25+(0.23-0.263)*4.2)+4.25)^0.285))/((4.25+(0.23-0.263)*4.2)^(((4.25+(0.23-0.263)*4.2)+4.25)^0.285)+4.25^(((4.25+(0.23-0.263)*4.2)+4.25)^0.285))-0.5)*K46/4.2</f>
        <v>2.3721341773348668</v>
      </c>
      <c r="U46" s="1"/>
    </row>
    <row r="47" spans="1:21" ht="9.75" customHeight="1" x14ac:dyDescent="0.2">
      <c r="A47" s="22" t="s">
        <v>2</v>
      </c>
      <c r="B47" s="22" t="s">
        <v>993</v>
      </c>
      <c r="C47" s="6">
        <f>INDEX([1]Hitters!$AF:$AF,MATCH(B47,[1]Hitters!$C:$C,0))</f>
        <v>0.25276139518929663</v>
      </c>
      <c r="D47" s="4">
        <f>INDEX([1]Hitters!$ER:$ER,MATCH(B47,[1]Hitters!$C:$C,0))</f>
        <v>408.48800000000006</v>
      </c>
      <c r="E47" s="4">
        <f t="shared" si="21"/>
        <v>9.2977567980854001</v>
      </c>
      <c r="F47" s="4">
        <f>IF(A47="DH",-16,IF(A47="C",INDEX([1]Hitters!$AZ:$AZ,MATCH(B47,[1]Hitters!$C:$C,0)),IF(A47="1B",INDEX([1]Hitters!$AW:$AW,MATCH(B47,[1]Hitters!$C:$C,0)),IF(RIGHT(A47,1)="F",INDEX([1]Hitters!$AY:$AY,MATCH(B47,[1]Hitters!$C:$C,0)),INDEX([1]Hitters!$AX:$AX,MATCH(B47,[1]Hitters!$C:$C,0))))))*D47/600</f>
        <v>-8.7992144361486488</v>
      </c>
      <c r="G47" s="44">
        <f t="shared" ref="G47:G59" si="23">(((4.25+(C47-0.263)*4.2)^(((4.25+(C47-0.263)*4.2)+(4.25-F47*4.2/D47))^0.285))/((4.25+(C47-0.263)*4.2)^(((4.25+(C47-0.263)*4.2)+(4.25-F47*4.2/D47))^0.285)+(4.25-F47*4.2/D47)^(((4.25+(C47-0.263)*4.2)+(4.25-F47*4.2/D47))^0.285))-0.5)*D47/4.2-(((4.25+(0.23-0.263)*4.2)^(((4.25+(0.23-0.263)*4.2)+4.25)^0.285))/((4.25+(0.23-0.263)*4.2)^(((4.25+(0.23-0.263)*4.2)+4.25)^0.285)+4.25^(((4.25+(0.23-0.263)*4.2)+4.25)^0.285))-0.5)*D47/4.2</f>
        <v>7.6761420092045451E-2</v>
      </c>
      <c r="H47" s="23" t="s">
        <v>2</v>
      </c>
      <c r="I47" s="23" t="s">
        <v>345</v>
      </c>
      <c r="J47" s="6">
        <f>INDEX([1]Hitters!$AF:$AF,MATCH(I47,[1]Hitters!$C:$C,0))</f>
        <v>0.26270274181996778</v>
      </c>
      <c r="K47" s="4">
        <f>INDEX([1]Hitters!$ER:$ER,MATCH(I47,[1]Hitters!$C:$C,0))</f>
        <v>424.26429629629638</v>
      </c>
      <c r="L47" s="4">
        <f t="shared" si="22"/>
        <v>13.874605745208088</v>
      </c>
      <c r="M47" s="4">
        <f>IF(H47="DH",-16,IF(H47="C",INDEX([1]Hitters!$AZ:$AZ,MATCH(I47,[1]Hitters!$C:$C,0)),IF(H47="1B",INDEX([1]Hitters!$AW:$AW,MATCH(I47,[1]Hitters!$C:$C,0)),IF(RIGHT(H47,1)="F",INDEX([1]Hitters!$AY:$AY,MATCH(I47,[1]Hitters!$C:$C,0)),INDEX([1]Hitters!$AX:$AX,MATCH(I47,[1]Hitters!$C:$C,0))))))*K47/600</f>
        <v>-7.2956084661511094</v>
      </c>
      <c r="N47" s="44">
        <f t="shared" ref="N47:N59" si="24">(((4.25+(J47-0.263)*4.2)^(((4.25+(J47-0.263)*4.2)+(4.25-M47*4.2/K47))^0.285))/((4.25+(J47-0.263)*4.2)^(((4.25+(J47-0.263)*4.2)+(4.25-M47*4.2/K47))^0.285)+(4.25-M47*4.2/K47)^(((4.25+(J47-0.263)*4.2)+(4.25-M47*4.2/K47))^0.285))-0.5)*K47/4.2-(((4.25+(0.23-0.263)*4.2)^(((4.25+(0.23-0.263)*4.2)+4.25)^0.285))/((4.25+(0.23-0.263)*4.2)^(((4.25+(0.23-0.263)*4.2)+4.25)^0.285)+4.25^(((4.25+(0.23-0.263)*4.2)+4.25)^0.285))-0.5)*K47/4.2</f>
        <v>0.73458836923088577</v>
      </c>
      <c r="U47" s="1"/>
    </row>
    <row r="48" spans="1:21" ht="9.75" customHeight="1" x14ac:dyDescent="0.2">
      <c r="A48" s="22" t="s">
        <v>3</v>
      </c>
      <c r="B48" s="22" t="s">
        <v>503</v>
      </c>
      <c r="C48" s="6">
        <f>INDEX([1]Hitters!$AF:$AF,MATCH(B48,[1]Hitters!$C:$C,0))</f>
        <v>0.25117936153942277</v>
      </c>
      <c r="D48" s="4">
        <f>INDEX([1]Hitters!$ER:$ER,MATCH(B48,[1]Hitters!$C:$C,0))</f>
        <v>521.51318518518519</v>
      </c>
      <c r="E48" s="4">
        <f t="shared" si="21"/>
        <v>11.045316296612972</v>
      </c>
      <c r="F48" s="4">
        <f>IF(A48="DH",-16,IF(A48="C",INDEX([1]Hitters!$AZ:$AZ,MATCH(B48,[1]Hitters!$C:$C,0)),IF(A48="1B",INDEX([1]Hitters!$AW:$AW,MATCH(B48,[1]Hitters!$C:$C,0)),IF(RIGHT(A48,1)="F",INDEX([1]Hitters!$AY:$AY,MATCH(B48,[1]Hitters!$C:$C,0)),INDEX([1]Hitters!$AX:$AX,MATCH(B48,[1]Hitters!$C:$C,0))))))*D48/600</f>
        <v>7.63873134876909</v>
      </c>
      <c r="G48" s="44">
        <f t="shared" si="23"/>
        <v>2.045714257008894</v>
      </c>
      <c r="H48" s="23" t="s">
        <v>3</v>
      </c>
      <c r="I48" s="23" t="s">
        <v>389</v>
      </c>
      <c r="J48" s="6">
        <f>INDEX([1]Hitters!$AF:$AF,MATCH(I48,[1]Hitters!$C:$C,0))</f>
        <v>0.26164689066654323</v>
      </c>
      <c r="K48" s="4">
        <f>INDEX([1]Hitters!$ER:$ER,MATCH(I48,[1]Hitters!$C:$C,0))</f>
        <v>509.43520000000001</v>
      </c>
      <c r="L48" s="4">
        <f t="shared" si="22"/>
        <v>16.122040076088577</v>
      </c>
      <c r="M48" s="4">
        <f>IF(H48="DH",-16,IF(H48="C",INDEX([1]Hitters!$AZ:$AZ,MATCH(I48,[1]Hitters!$C:$C,0)),IF(H48="1B",INDEX([1]Hitters!$AW:$AW,MATCH(I48,[1]Hitters!$C:$C,0)),IF(RIGHT(H48,1)="F",INDEX([1]Hitters!$AY:$AY,MATCH(I48,[1]Hitters!$C:$C,0)),INDEX([1]Hitters!$AX:$AX,MATCH(I48,[1]Hitters!$C:$C,0))))))*K48/600</f>
        <v>7.9054262976520322</v>
      </c>
      <c r="N48" s="44">
        <f t="shared" si="24"/>
        <v>2.6267984644734201</v>
      </c>
      <c r="P48" s="145"/>
      <c r="U48" s="1"/>
    </row>
    <row r="49" spans="1:21" ht="9.75" customHeight="1" x14ac:dyDescent="0.2">
      <c r="A49" s="22" t="s">
        <v>4</v>
      </c>
      <c r="B49" s="22" t="s">
        <v>694</v>
      </c>
      <c r="C49" s="6">
        <f>INDEX([1]Hitters!$AF:$AF,MATCH(B49,[1]Hitters!$C:$C,0))</f>
        <v>0.2735604102776652</v>
      </c>
      <c r="D49" s="4">
        <f>INDEX([1]Hitters!$ER:$ER,MATCH(B49,[1]Hitters!$C:$C,0))</f>
        <v>442.89007407407405</v>
      </c>
      <c r="E49" s="4">
        <f t="shared" si="21"/>
        <v>19.292473334572193</v>
      </c>
      <c r="F49" s="4">
        <f>IF(A49="DH",-16,IF(A49="C",INDEX([1]Hitters!$AZ:$AZ,MATCH(B49,[1]Hitters!$C:$C,0)),IF(A49="1B",INDEX([1]Hitters!$AW:$AW,MATCH(B49,[1]Hitters!$C:$C,0)),IF(RIGHT(A49,1)="F",INDEX([1]Hitters!$AY:$AY,MATCH(B49,[1]Hitters!$C:$C,0)),INDEX([1]Hitters!$AX:$AX,MATCH(B49,[1]Hitters!$C:$C,0))))))*D49/600</f>
        <v>3.939417363918726</v>
      </c>
      <c r="G49" s="44">
        <f t="shared" si="23"/>
        <v>2.5326413042434943</v>
      </c>
      <c r="H49" s="23" t="s">
        <v>4</v>
      </c>
      <c r="I49" s="23" t="s">
        <v>465</v>
      </c>
      <c r="J49" s="6">
        <f>INDEX([1]Hitters!$AF:$AF,MATCH(I49,[1]Hitters!$C:$C,0))</f>
        <v>0.253742913177534</v>
      </c>
      <c r="K49" s="4">
        <f>INDEX([1]Hitters!$ER:$ER,MATCH(I49,[1]Hitters!$C:$C,0))</f>
        <v>500.70559999999989</v>
      </c>
      <c r="L49" s="4">
        <f t="shared" si="22"/>
        <v>11.888209588305061</v>
      </c>
      <c r="M49" s="4">
        <f>IF(H49="DH",-16,IF(H49="C",INDEX([1]Hitters!$AZ:$AZ,MATCH(I49,[1]Hitters!$C:$C,0)),IF(H49="1B",INDEX([1]Hitters!$AW:$AW,MATCH(I49,[1]Hitters!$C:$C,0)),IF(RIGHT(H49,1)="F",INDEX([1]Hitters!$AY:$AY,MATCH(I49,[1]Hitters!$C:$C,0)),INDEX([1]Hitters!$AX:$AX,MATCH(I49,[1]Hitters!$C:$C,0))))))*K49/600</f>
        <v>0.60808882112046014</v>
      </c>
      <c r="N49" s="44">
        <f t="shared" si="24"/>
        <v>1.3718927903677902</v>
      </c>
      <c r="U49" s="1"/>
    </row>
    <row r="50" spans="1:21" ht="9.75" customHeight="1" x14ac:dyDescent="0.2">
      <c r="A50" s="22" t="s">
        <v>5</v>
      </c>
      <c r="B50" s="22" t="s">
        <v>1038</v>
      </c>
      <c r="C50" s="6">
        <f>INDEX([1]Hitters!$AF:$AF,MATCH(B50,[1]Hitters!$C:$C,0))</f>
        <v>0.25871690814756615</v>
      </c>
      <c r="D50" s="4">
        <f>INDEX([1]Hitters!$ER:$ER,MATCH(B50,[1]Hitters!$C:$C,0))</f>
        <v>467.48977777777776</v>
      </c>
      <c r="E50" s="4">
        <f t="shared" si="21"/>
        <v>13.42486100837055</v>
      </c>
      <c r="F50" s="4">
        <f>IF(A50="DH",-16,IF(A50="C",INDEX([1]Hitters!$AZ:$AZ,MATCH(B50,[1]Hitters!$C:$C,0)),IF(A50="1B",INDEX([1]Hitters!$AW:$AW,MATCH(B50,[1]Hitters!$C:$C,0)),IF(RIGHT(A50,1)="F",INDEX([1]Hitters!$AY:$AY,MATCH(B50,[1]Hitters!$C:$C,0)),INDEX([1]Hitters!$AX:$AX,MATCH(B50,[1]Hitters!$C:$C,0))))))*D50/600</f>
        <v>-2.9241351542305973</v>
      </c>
      <c r="G50" s="44">
        <f t="shared" si="23"/>
        <v>1.1564882524050966</v>
      </c>
      <c r="H50" s="23" t="s">
        <v>5</v>
      </c>
      <c r="I50" s="23" t="s">
        <v>256</v>
      </c>
      <c r="J50" s="6">
        <f>INDEX([1]Hitters!$AF:$AF,MATCH(I50,[1]Hitters!$C:$C,0))</f>
        <v>0.29813841213121017</v>
      </c>
      <c r="K50" s="4">
        <f>INDEX([1]Hitters!$ER:$ER,MATCH(I50,[1]Hitters!$C:$C,0))</f>
        <v>560.41066666666666</v>
      </c>
      <c r="L50" s="4">
        <f t="shared" si="22"/>
        <v>38.185492968059577</v>
      </c>
      <c r="M50" s="4">
        <f>IF(H50="DH",-16,IF(H50="C",INDEX([1]Hitters!$AZ:$AZ,MATCH(I50,[1]Hitters!$C:$C,0)),IF(H50="1B",INDEX([1]Hitters!$AW:$AW,MATCH(I50,[1]Hitters!$C:$C,0)),IF(RIGHT(H50,1)="F",INDEX([1]Hitters!$AY:$AY,MATCH(I50,[1]Hitters!$C:$C,0)),INDEX([1]Hitters!$AX:$AX,MATCH(I50,[1]Hitters!$C:$C,0))))))*K50/600</f>
        <v>-2.9919853347510608</v>
      </c>
      <c r="N50" s="44">
        <f t="shared" si="24"/>
        <v>3.8072812793344672</v>
      </c>
      <c r="U50" s="1"/>
    </row>
    <row r="51" spans="1:21" ht="9.75" customHeight="1" x14ac:dyDescent="0.2">
      <c r="A51" s="22" t="s">
        <v>79</v>
      </c>
      <c r="B51" s="22" t="s">
        <v>296</v>
      </c>
      <c r="C51" s="6">
        <f>INDEX([1]Hitters!$AF:$AF,MATCH(B51,[1]Hitters!$C:$C,0))</f>
        <v>0.28922826642615151</v>
      </c>
      <c r="D51" s="4">
        <f>INDEX([1]Hitters!$ER:$ER,MATCH(B51,[1]Hitters!$C:$C,0))</f>
        <v>575.1282962962963</v>
      </c>
      <c r="E51" s="4">
        <f t="shared" si="21"/>
        <v>34.06385196225564</v>
      </c>
      <c r="F51" s="4">
        <f>IF(A51="DH",-16,IF(A51="C",INDEX([1]Hitters!$AZ:$AZ,MATCH(B51,[1]Hitters!$C:$C,0)),IF(A51="1B",INDEX([1]Hitters!$AW:$AW,MATCH(B51,[1]Hitters!$C:$C,0)),IF(RIGHT(A51,1)="F",INDEX([1]Hitters!$AY:$AY,MATCH(B51,[1]Hitters!$C:$C,0)),INDEX([1]Hitters!$AX:$AX,MATCH(B51,[1]Hitters!$C:$C,0))))))*D51/600</f>
        <v>1.4799628992529119</v>
      </c>
      <c r="G51" s="44">
        <f t="shared" si="23"/>
        <v>3.8564103349853598</v>
      </c>
      <c r="H51" s="23" t="s">
        <v>79</v>
      </c>
      <c r="I51" s="23" t="s">
        <v>196</v>
      </c>
      <c r="J51" s="6">
        <f>INDEX([1]Hitters!$AF:$AF,MATCH(I51,[1]Hitters!$C:$C,0))</f>
        <v>0.27100786804290078</v>
      </c>
      <c r="K51" s="4">
        <f>INDEX([1]Hitters!$ER:$ER,MATCH(I51,[1]Hitters!$C:$C,0))</f>
        <v>442.67508148148147</v>
      </c>
      <c r="L51" s="4">
        <f t="shared" si="22"/>
        <v>18.153161327272937</v>
      </c>
      <c r="M51" s="4">
        <f>IF(H51="DH",-16,IF(H51="C",INDEX([1]Hitters!$AZ:$AZ,MATCH(I51,[1]Hitters!$C:$C,0)),IF(H51="1B",INDEX([1]Hitters!$AW:$AW,MATCH(I51,[1]Hitters!$C:$C,0)),IF(RIGHT(H51,1)="F",INDEX([1]Hitters!$AY:$AY,MATCH(I51,[1]Hitters!$C:$C,0)),INDEX([1]Hitters!$AX:$AX,MATCH(I51,[1]Hitters!$C:$C,0))))))*K51/600</f>
        <v>-11.173357483498046</v>
      </c>
      <c r="N51" s="44">
        <f t="shared" si="24"/>
        <v>0.7835420039899228</v>
      </c>
      <c r="U51" s="1"/>
    </row>
    <row r="52" spans="1:21" ht="9.75" customHeight="1" x14ac:dyDescent="0.2">
      <c r="A52" s="22" t="s">
        <v>80</v>
      </c>
      <c r="B52" s="22" t="s">
        <v>178</v>
      </c>
      <c r="C52" s="6">
        <f>INDEX([1]Hitters!$AF:$AF,MATCH(B52,[1]Hitters!$C:$C,0))</f>
        <v>0.29386842577361383</v>
      </c>
      <c r="D52" s="4">
        <f>INDEX([1]Hitters!$ER:$ER,MATCH(B52,[1]Hitters!$C:$C,0))</f>
        <v>603.36474074074079</v>
      </c>
      <c r="E52" s="4">
        <f t="shared" si="21"/>
        <v>38.53595615841575</v>
      </c>
      <c r="F52" s="4">
        <f>IF(A52="DH",-16,IF(A52="C",INDEX([1]Hitters!$AZ:$AZ,MATCH(B52,[1]Hitters!$C:$C,0)),IF(A52="1B",INDEX([1]Hitters!$AW:$AW,MATCH(B52,[1]Hitters!$C:$C,0)),IF(RIGHT(A52,1)="F",INDEX([1]Hitters!$AY:$AY,MATCH(B52,[1]Hitters!$C:$C,0)),INDEX([1]Hitters!$AX:$AX,MATCH(B52,[1]Hitters!$C:$C,0))))))*D52/600</f>
        <v>-4.3870317234746938</v>
      </c>
      <c r="G52" s="44">
        <f t="shared" si="23"/>
        <v>3.7011023577861919</v>
      </c>
      <c r="H52" s="23" t="s">
        <v>80</v>
      </c>
      <c r="I52" s="23" t="s">
        <v>595</v>
      </c>
      <c r="J52" s="6">
        <f>INDEX([1]Hitters!$AF:$AF,MATCH(I52,[1]Hitters!$C:$C,0))</f>
        <v>0.2577493280191398</v>
      </c>
      <c r="K52" s="4">
        <f>INDEX([1]Hitters!$ER:$ER,MATCH(I52,[1]Hitters!$C:$C,0))</f>
        <v>484.80681481481474</v>
      </c>
      <c r="L52" s="4">
        <f t="shared" si="22"/>
        <v>13.453063330210654</v>
      </c>
      <c r="M52" s="4">
        <f>IF(H52="DH",-16,IF(H52="C",INDEX([1]Hitters!$AZ:$AZ,MATCH(I52,[1]Hitters!$C:$C,0)),IF(H52="1B",INDEX([1]Hitters!$AW:$AW,MATCH(I52,[1]Hitters!$C:$C,0)),IF(RIGHT(H52,1)="F",INDEX([1]Hitters!$AY:$AY,MATCH(I52,[1]Hitters!$C:$C,0)),INDEX([1]Hitters!$AX:$AX,MATCH(I52,[1]Hitters!$C:$C,0))))))*K52/600</f>
        <v>3.0383391472048036</v>
      </c>
      <c r="N52" s="44">
        <f t="shared" si="24"/>
        <v>1.8055436889752436</v>
      </c>
      <c r="U52" s="1"/>
    </row>
    <row r="53" spans="1:21" ht="9.75" customHeight="1" x14ac:dyDescent="0.2">
      <c r="A53" s="22" t="s">
        <v>81</v>
      </c>
      <c r="B53" s="22" t="s">
        <v>535</v>
      </c>
      <c r="C53" s="6">
        <f>INDEX([1]Hitters!$AF:$AF,MATCH(B53,[1]Hitters!$C:$C,0))</f>
        <v>0.27029737476359283</v>
      </c>
      <c r="D53" s="4">
        <f>INDEX([1]Hitters!$ER:$ER,MATCH(B53,[1]Hitters!$C:$C,0))</f>
        <v>556.12651851851854</v>
      </c>
      <c r="E53" s="4">
        <f t="shared" si="21"/>
        <v>22.410438732712887</v>
      </c>
      <c r="F53" s="4">
        <f>IF(A53="DH",-16,IF(A53="C",INDEX([1]Hitters!$AZ:$AZ,MATCH(B53,[1]Hitters!$C:$C,0)),IF(A53="1B",INDEX([1]Hitters!$AW:$AW,MATCH(B53,[1]Hitters!$C:$C,0)),IF(RIGHT(A53,1)="F",INDEX([1]Hitters!$AY:$AY,MATCH(B53,[1]Hitters!$C:$C,0)),INDEX([1]Hitters!$AX:$AX,MATCH(B53,[1]Hitters!$C:$C,0))))))*D53/600</f>
        <v>2.4227570328993226</v>
      </c>
      <c r="G53" s="44">
        <f t="shared" si="23"/>
        <v>2.7105508575222594</v>
      </c>
      <c r="H53" s="23" t="s">
        <v>81</v>
      </c>
      <c r="I53" s="23" t="s">
        <v>798</v>
      </c>
      <c r="J53" s="6">
        <f>INDEX([1]Hitters!$AF:$AF,MATCH(I53,[1]Hitters!$C:$C,0))</f>
        <v>0.26656709094891767</v>
      </c>
      <c r="K53" s="4">
        <f>INDEX([1]Hitters!$ER:$ER,MATCH(I53,[1]Hitters!$C:$C,0))</f>
        <v>597.25599999999997</v>
      </c>
      <c r="L53" s="4">
        <f t="shared" si="22"/>
        <v>21.839914471786766</v>
      </c>
      <c r="M53" s="4">
        <f>IF(H53="DH",-16,IF(H53="C",INDEX([1]Hitters!$AZ:$AZ,MATCH(I53,[1]Hitters!$C:$C,0)),IF(H53="1B",INDEX([1]Hitters!$AW:$AW,MATCH(I53,[1]Hitters!$C:$C,0)),IF(RIGHT(H53,1)="F",INDEX([1]Hitters!$AY:$AY,MATCH(I53,[1]Hitters!$C:$C,0)),INDEX([1]Hitters!$AX:$AX,MATCH(I53,[1]Hitters!$C:$C,0))))))*K53/600</f>
        <v>-5.4094541963780012</v>
      </c>
      <c r="N53" s="44">
        <f t="shared" si="24"/>
        <v>1.804967384186392</v>
      </c>
      <c r="U53" s="1"/>
    </row>
    <row r="54" spans="1:21" ht="9.75" customHeight="1" x14ac:dyDescent="0.2">
      <c r="A54" s="22" t="s">
        <v>1</v>
      </c>
      <c r="B54" s="22" t="s">
        <v>1080</v>
      </c>
      <c r="C54" s="6">
        <f>INDEX([1]Hitters!$AF:$AF,MATCH(B54,[1]Hitters!$C:$C,0))</f>
        <v>0.22598407963690204</v>
      </c>
      <c r="D54" s="4">
        <f>680-D46</f>
        <v>276.60266666666666</v>
      </c>
      <c r="E54" s="4">
        <f t="shared" si="21"/>
        <v>-1.110814281553868</v>
      </c>
      <c r="F54" s="4">
        <f>IF(A54="DH",-16,IF(A54="C",INDEX([1]Hitters!$AZ:$AZ,MATCH(B54,[1]Hitters!$C:$C,0)),IF(A54="1B",INDEX([1]Hitters!$AW:$AW,MATCH(B54,[1]Hitters!$C:$C,0)),IF(RIGHT(A54,1)="F",INDEX([1]Hitters!$AY:$AY,MATCH(B54,[1]Hitters!$C:$C,0)),INDEX([1]Hitters!$AX:$AX,MATCH(B54,[1]Hitters!$C:$C,0))))))*D54/600</f>
        <v>3.2078437193428133</v>
      </c>
      <c r="G54" s="44">
        <f t="shared" si="23"/>
        <v>0.22522838580475646</v>
      </c>
      <c r="H54" s="23" t="s">
        <v>1</v>
      </c>
      <c r="I54" s="23" t="s">
        <v>939</v>
      </c>
      <c r="J54" s="6">
        <f>INDEX([1]Hitters!$AF:$AF,MATCH(I54,[1]Hitters!$C:$C,0))</f>
        <v>0.21639547955198907</v>
      </c>
      <c r="K54" s="4">
        <f>680-K46</f>
        <v>202.74281481481478</v>
      </c>
      <c r="L54" s="4">
        <f t="shared" si="22"/>
        <v>-2.7582187698354437</v>
      </c>
      <c r="M54" s="4">
        <f>IF(H54="DH",-16,IF(H54="C",INDEX([1]Hitters!$AZ:$AZ,MATCH(I54,[1]Hitters!$C:$C,0)),IF(H54="1B",INDEX([1]Hitters!$AW:$AW,MATCH(I54,[1]Hitters!$C:$C,0)),IF(RIGHT(H54,1)="F",INDEX([1]Hitters!$AY:$AY,MATCH(I54,[1]Hitters!$C:$C,0)),INDEX([1]Hitters!$AX:$AX,MATCH(I54,[1]Hitters!$C:$C,0))))))*K54/600</f>
        <v>0.17030882679923651</v>
      </c>
      <c r="N54" s="44">
        <f t="shared" si="24"/>
        <v>-0.28849461568749268</v>
      </c>
      <c r="U54" s="1"/>
    </row>
    <row r="55" spans="1:21" ht="9.75" customHeight="1" x14ac:dyDescent="0.2">
      <c r="A55" s="22" t="s">
        <v>4</v>
      </c>
      <c r="B55" s="22" t="s">
        <v>361</v>
      </c>
      <c r="C55" s="6">
        <f>INDEX([1]Hitters!$AF:$AF,MATCH(B55,[1]Hitters!$C:$C,0))</f>
        <v>0.236372787345698</v>
      </c>
      <c r="D55" s="4">
        <f>(5770-SUM(D45:D53))/5</f>
        <v>347.37359967162968</v>
      </c>
      <c r="E55" s="4">
        <f t="shared" ref="E55:E57" si="25">(C55-0.23)*D55</f>
        <v>2.2137380802169209</v>
      </c>
      <c r="F55" s="4">
        <f>IF(A55="DH",-16,IF(A55="C",INDEX([1]Hitters!$AZ:$AZ,MATCH(B55,[1]Hitters!$C:$C,0)),IF(A55="1B",INDEX([1]Hitters!$AW:$AW,MATCH(B55,[1]Hitters!$C:$C,0)),IF(RIGHT(A55,1)="F",INDEX([1]Hitters!$AY:$AY,MATCH(B55,[1]Hitters!$C:$C,0)),INDEX([1]Hitters!$AX:$AX,MATCH(B55,[1]Hitters!$C:$C,0))))))*D55/600</f>
        <v>2.8422765807644037</v>
      </c>
      <c r="G55" s="44">
        <f t="shared" ref="G55:G57" si="26">(((4.25+(C55-0.263)*4.2)^(((4.25+(C55-0.263)*4.2)+(4.25-F55*4.2/D55))^0.285))/((4.25+(C55-0.263)*4.2)^(((4.25+(C55-0.263)*4.2)+(4.25-F55*4.2/D55))^0.285)+(4.25-F55*4.2/D55)^(((4.25+(C55-0.263)*4.2)+(4.25-F55*4.2/D55))^0.285))-0.5)*D55/4.2-(((4.25+(0.23-0.263)*4.2)^(((4.25+(0.23-0.263)*4.2)+4.25)^0.285))/((4.25+(0.23-0.263)*4.2)^(((4.25+(0.23-0.263)*4.2)+4.25)^0.285)+4.25^(((4.25+(0.23-0.263)*4.2)+4.25)^0.285))-0.5)*D55/4.2</f>
        <v>0.55311493587069194</v>
      </c>
      <c r="H55" s="23" t="s">
        <v>2</v>
      </c>
      <c r="I55" s="23" t="s">
        <v>284</v>
      </c>
      <c r="J55" s="6">
        <f>INDEX([1]Hitters!$AF:$AF,MATCH(I55,[1]Hitters!$C:$C,0))</f>
        <v>0.27055889326271737</v>
      </c>
      <c r="K55" s="4">
        <f>(5770-SUM(K46:K54))/5</f>
        <v>314.08926814814822</v>
      </c>
      <c r="L55" s="4">
        <f t="shared" si="22"/>
        <v>12.739113101785755</v>
      </c>
      <c r="M55" s="4">
        <f>IF(H55="DH",-16,IF(H55="C",INDEX([1]Hitters!$AZ:$AZ,MATCH(I55,[1]Hitters!$C:$C,0)),IF(H55="1B",INDEX([1]Hitters!$AW:$AW,MATCH(I55,[1]Hitters!$C:$C,0)),IF(RIGHT(H55,1)="F",INDEX([1]Hitters!$AY:$AY,MATCH(I55,[1]Hitters!$C:$C,0)),INDEX([1]Hitters!$AX:$AX,MATCH(I55,[1]Hitters!$C:$C,0))))))*K55/600</f>
        <v>-7.3270409736295274</v>
      </c>
      <c r="N55" s="44">
        <f t="shared" si="24"/>
        <v>0.60468944494206334</v>
      </c>
      <c r="U55" s="1"/>
    </row>
    <row r="56" spans="1:21" ht="9.75" customHeight="1" x14ac:dyDescent="0.2">
      <c r="A56" s="22" t="s">
        <v>4</v>
      </c>
      <c r="B56" s="22" t="s">
        <v>797</v>
      </c>
      <c r="C56" s="6">
        <f>INDEX([1]Hitters!$AF:$AF,MATCH(B56,[1]Hitters!$C:$C,0))</f>
        <v>0.24395962376176078</v>
      </c>
      <c r="D56" s="4">
        <f>(5770-SUM(D45:D53))/5</f>
        <v>347.37359967162968</v>
      </c>
      <c r="E56" s="4">
        <f t="shared" si="25"/>
        <v>4.8492047561844549</v>
      </c>
      <c r="F56" s="4">
        <f>IF(A56="DH",-16,IF(A56="C",INDEX([1]Hitters!$AZ:$AZ,MATCH(B56,[1]Hitters!$C:$C,0)),IF(A56="1B",INDEX([1]Hitters!$AW:$AW,MATCH(B56,[1]Hitters!$C:$C,0)),IF(RIGHT(A56,1)="F",INDEX([1]Hitters!$AY:$AY,MATCH(B56,[1]Hitters!$C:$C,0)),INDEX([1]Hitters!$AX:$AX,MATCH(B56,[1]Hitters!$C:$C,0))))))*D56/600</f>
        <v>-0.87731217597741118</v>
      </c>
      <c r="G56" s="44">
        <f t="shared" si="26"/>
        <v>0.43967643179374849</v>
      </c>
      <c r="H56" s="23" t="s">
        <v>3</v>
      </c>
      <c r="I56" s="23" t="s">
        <v>315</v>
      </c>
      <c r="J56" s="6">
        <f>INDEX([1]Hitters!$AF:$AF,MATCH(I56,[1]Hitters!$C:$C,0))</f>
        <v>0.26061740767355113</v>
      </c>
      <c r="K56" s="4">
        <f>(5770-SUM(K46:K54))/5</f>
        <v>314.08926814814822</v>
      </c>
      <c r="L56" s="4">
        <f t="shared" si="22"/>
        <v>9.6165991687791674</v>
      </c>
      <c r="M56" s="4">
        <f>IF(H56="DH",-16,IF(H56="C",INDEX([1]Hitters!$AZ:$AZ,MATCH(I56,[1]Hitters!$C:$C,0)),IF(H56="1B",INDEX([1]Hitters!$AW:$AW,MATCH(I56,[1]Hitters!$C:$C,0)),IF(RIGHT(H56,1)="F",INDEX([1]Hitters!$AY:$AY,MATCH(I56,[1]Hitters!$C:$C,0)),INDEX([1]Hitters!$AX:$AX,MATCH(I56,[1]Hitters!$C:$C,0))))))*K56/600</f>
        <v>2.5476951166364814</v>
      </c>
      <c r="N56" s="44">
        <f t="shared" si="24"/>
        <v>1.330554097880293</v>
      </c>
      <c r="U56" s="1"/>
    </row>
    <row r="57" spans="1:21" ht="9.75" customHeight="1" x14ac:dyDescent="0.2">
      <c r="A57" s="22" t="s">
        <v>6</v>
      </c>
      <c r="B57" s="22" t="s">
        <v>1099</v>
      </c>
      <c r="C57" s="6">
        <f>INDEX([1]Hitters!$AF:$AF,MATCH(B57,[1]Hitters!$C:$C,0))</f>
        <v>0.26526776897359805</v>
      </c>
      <c r="D57" s="4">
        <f>(5770-SUM(D45:D53))/5</f>
        <v>347.37359967162968</v>
      </c>
      <c r="E57" s="4">
        <f t="shared" si="25"/>
        <v>12.251091860746168</v>
      </c>
      <c r="F57" s="4">
        <f>IF(A57="DH",-16,IF(A57="C",INDEX([1]Hitters!$AZ:$AZ,MATCH(B57,[1]Hitters!$C:$C,0)),IF(A57="1B",INDEX([1]Hitters!$AW:$AW,MATCH(B57,[1]Hitters!$C:$C,0)),IF(RIGHT(A57,1)="F",INDEX([1]Hitters!$AY:$AY,MATCH(B57,[1]Hitters!$C:$C,0)),INDEX([1]Hitters!$AX:$AX,MATCH(B57,[1]Hitters!$C:$C,0))))))*D57/600</f>
        <v>-6.90011612607372</v>
      </c>
      <c r="G57" s="44">
        <f t="shared" si="26"/>
        <v>0.5988198653013127</v>
      </c>
      <c r="H57" s="23" t="s">
        <v>3</v>
      </c>
      <c r="I57" s="23" t="s">
        <v>799</v>
      </c>
      <c r="J57" s="6">
        <f>INDEX([1]Hitters!$AF:$AF,MATCH(I57,[1]Hitters!$C:$C,0))</f>
        <v>0.2367921886522612</v>
      </c>
      <c r="K57" s="4">
        <f>(5770-SUM(K46:K54))/5</f>
        <v>314.08926814814822</v>
      </c>
      <c r="L57" s="4">
        <f t="shared" si="22"/>
        <v>2.1333535629128755</v>
      </c>
      <c r="M57" s="4">
        <f>IF(H57="DH",-16,IF(H57="C",INDEX([1]Hitters!$AZ:$AZ,MATCH(I57,[1]Hitters!$C:$C,0)),IF(H57="1B",INDEX([1]Hitters!$AW:$AW,MATCH(I57,[1]Hitters!$C:$C,0)),IF(RIGHT(H57,1)="F",INDEX([1]Hitters!$AY:$AY,MATCH(I57,[1]Hitters!$C:$C,0)),INDEX([1]Hitters!$AX:$AX,MATCH(I57,[1]Hitters!$C:$C,0))))))*K57/600</f>
        <v>2.77101889534427</v>
      </c>
      <c r="N57" s="44">
        <f t="shared" si="24"/>
        <v>0.53653966066390546</v>
      </c>
      <c r="U57" s="1"/>
    </row>
    <row r="58" spans="1:21" ht="9.75" customHeight="1" x14ac:dyDescent="0.2">
      <c r="A58" s="22" t="s">
        <v>6</v>
      </c>
      <c r="B58" s="22" t="s">
        <v>1192</v>
      </c>
      <c r="C58" s="6">
        <f>INDEX([1]Hitters!$AF:$AF,MATCH(B58,[1]Hitters!$C:$C,0))</f>
        <v>0.25900286557508145</v>
      </c>
      <c r="D58" s="4">
        <f>(5770-SUM(D46:D54))/5</f>
        <v>302.99988148148151</v>
      </c>
      <c r="E58" s="4">
        <f t="shared" si="21"/>
        <v>8.7878648318730175</v>
      </c>
      <c r="F58" s="4">
        <f>IF(A58="DH",-16,IF(A58="C",INDEX([1]Hitters!$AZ:$AZ,MATCH(B58,[1]Hitters!$C:$C,0)),IF(A58="1B",INDEX([1]Hitters!$AW:$AW,MATCH(B58,[1]Hitters!$C:$C,0)),IF(RIGHT(A58,1)="F",INDEX([1]Hitters!$AY:$AY,MATCH(B58,[1]Hitters!$C:$C,0)),INDEX([1]Hitters!$AX:$AX,MATCH(B58,[1]Hitters!$C:$C,0))))))*D58/600</f>
        <v>-3.8014349394904978</v>
      </c>
      <c r="G58" s="44">
        <f t="shared" si="23"/>
        <v>0.55401440199984286</v>
      </c>
      <c r="H58" s="23" t="s">
        <v>4</v>
      </c>
      <c r="I58" s="23" t="s">
        <v>1063</v>
      </c>
      <c r="J58" s="6">
        <f>INDEX([1]Hitters!$AF:$AF,MATCH(I58,[1]Hitters!$C:$C,0))</f>
        <v>0.25809728273797372</v>
      </c>
      <c r="K58" s="4">
        <f>(5770-SUM(K46:K54))/5</f>
        <v>314.08926814814822</v>
      </c>
      <c r="L58" s="4">
        <f t="shared" si="22"/>
        <v>8.8250549721217606</v>
      </c>
      <c r="M58" s="4">
        <f>IF(H58="DH",-16,IF(H58="C",INDEX([1]Hitters!$AZ:$AZ,MATCH(I58,[1]Hitters!$C:$C,0)),IF(H58="1B",INDEX([1]Hitters!$AW:$AW,MATCH(I58,[1]Hitters!$C:$C,0)),IF(RIGHT(H58,1)="F",INDEX([1]Hitters!$AY:$AY,MATCH(I58,[1]Hitters!$C:$C,0)),INDEX([1]Hitters!$AX:$AX,MATCH(I58,[1]Hitters!$C:$C,0))))))*K58/600</f>
        <v>-6.1190208200369266E-2</v>
      </c>
      <c r="N58" s="44">
        <f t="shared" si="24"/>
        <v>0.96143909101605785</v>
      </c>
      <c r="U58" s="1"/>
    </row>
    <row r="59" spans="1:21" ht="9.75" customHeight="1" x14ac:dyDescent="0.2">
      <c r="A59" s="22" t="s">
        <v>6</v>
      </c>
      <c r="B59" s="22" t="s">
        <v>958</v>
      </c>
      <c r="C59" s="6">
        <f>INDEX([1]Hitters!$AF:$AF,MATCH(B59,[1]Hitters!$C:$C,0))</f>
        <v>0.24361574097025415</v>
      </c>
      <c r="D59" s="4">
        <f>(5770-SUM(D46:D54))/5</f>
        <v>302.99988148148151</v>
      </c>
      <c r="E59" s="4">
        <f t="shared" si="21"/>
        <v>4.1255679002695569</v>
      </c>
      <c r="F59" s="4">
        <f>IF(A59="DH",-16,IF(A59="C",INDEX([1]Hitters!$AZ:$AZ,MATCH(B59,[1]Hitters!$C:$C,0)),IF(A59="1B",INDEX([1]Hitters!$AW:$AW,MATCH(B59,[1]Hitters!$C:$C,0)),IF(RIGHT(A59,1)="F",INDEX([1]Hitters!$AY:$AY,MATCH(B59,[1]Hitters!$C:$C,0)),INDEX([1]Hitters!$AX:$AX,MATCH(B59,[1]Hitters!$C:$C,0))))))*D59/600</f>
        <v>-0.94546180644977429</v>
      </c>
      <c r="G59" s="44">
        <f t="shared" si="23"/>
        <v>0.35261776530952671</v>
      </c>
      <c r="H59" s="23" t="s">
        <v>6</v>
      </c>
      <c r="I59" s="23" t="s">
        <v>749</v>
      </c>
      <c r="J59" s="6">
        <f>INDEX([1]Hitters!$AF:$AF,MATCH(I59,[1]Hitters!$C:$C,0))</f>
        <v>0.26705131862168985</v>
      </c>
      <c r="K59" s="4">
        <f>(5770-SUM(K46:K54))/5</f>
        <v>314.08926814814822</v>
      </c>
      <c r="L59" s="4">
        <f t="shared" si="22"/>
        <v>11.637421549810417</v>
      </c>
      <c r="M59" s="4">
        <f>IF(H59="DH",-16,IF(H59="C",INDEX([1]Hitters!$AZ:$AZ,MATCH(I59,[1]Hitters!$C:$C,0)),IF(H59="1B",INDEX([1]Hitters!$AW:$AW,MATCH(I59,[1]Hitters!$C:$C,0)),IF(RIGHT(H59,1)="F",INDEX([1]Hitters!$AY:$AY,MATCH(I59,[1]Hitters!$C:$C,0)),INDEX([1]Hitters!$AX:$AX,MATCH(I59,[1]Hitters!$C:$C,0))))))*K59/600</f>
        <v>-2.5290261619218692</v>
      </c>
      <c r="N59" s="44">
        <f t="shared" si="24"/>
        <v>0.99960224800574982</v>
      </c>
      <c r="U59" s="1"/>
    </row>
    <row r="60" spans="1:21" ht="9.75" customHeight="1" x14ac:dyDescent="0.2">
      <c r="U60" s="1"/>
    </row>
    <row r="61" spans="1:21" ht="9.75" customHeight="1" x14ac:dyDescent="0.2">
      <c r="U61" s="1"/>
    </row>
    <row r="62" spans="1:21" ht="9.75" customHeight="1" x14ac:dyDescent="0.2">
      <c r="U62" s="1"/>
    </row>
    <row r="63" spans="1:21" ht="9.75" customHeight="1" x14ac:dyDescent="0.2">
      <c r="U63" s="1"/>
    </row>
    <row r="64" spans="1:21" ht="9.75" customHeight="1" x14ac:dyDescent="0.2">
      <c r="U64" s="1"/>
    </row>
    <row r="65" spans="3:21" ht="9.75" customHeight="1" x14ac:dyDescent="0.2">
      <c r="C65" s="1"/>
      <c r="D65" s="1"/>
      <c r="E65" s="1"/>
      <c r="F65" s="1"/>
      <c r="G65" s="1"/>
      <c r="J65" s="1"/>
      <c r="K65" s="1"/>
      <c r="L65" s="1"/>
      <c r="M65" s="1"/>
      <c r="N65" s="1"/>
      <c r="U65" s="1"/>
    </row>
    <row r="66" spans="3:21" ht="9.75" customHeight="1" x14ac:dyDescent="0.2">
      <c r="C66" s="1"/>
      <c r="D66" s="1"/>
      <c r="E66" s="1"/>
      <c r="F66" s="1"/>
      <c r="G66" s="1"/>
      <c r="J66" s="1"/>
      <c r="K66" s="1"/>
      <c r="L66" s="1"/>
      <c r="M66" s="1"/>
      <c r="N66" s="1"/>
      <c r="U66" s="1"/>
    </row>
    <row r="67" spans="3:21" ht="9.75" customHeight="1" x14ac:dyDescent="0.2">
      <c r="C67" s="1"/>
      <c r="D67" s="1"/>
      <c r="E67" s="1"/>
      <c r="F67" s="1"/>
      <c r="G67" s="1"/>
      <c r="J67" s="1"/>
      <c r="K67" s="1"/>
      <c r="L67" s="1"/>
      <c r="M67" s="1"/>
      <c r="N67" s="1"/>
      <c r="U67" s="1"/>
    </row>
    <row r="68" spans="3:21" ht="9.75" customHeight="1" x14ac:dyDescent="0.2">
      <c r="C68" s="1"/>
      <c r="D68" s="1"/>
      <c r="E68" s="1"/>
      <c r="F68" s="1"/>
      <c r="G68" s="1"/>
      <c r="J68" s="1"/>
      <c r="K68" s="1"/>
      <c r="L68" s="1"/>
      <c r="M68" s="1"/>
      <c r="N68" s="1"/>
      <c r="U68" s="1"/>
    </row>
    <row r="69" spans="3:21" ht="9.75" customHeight="1" x14ac:dyDescent="0.2">
      <c r="C69" s="1"/>
      <c r="D69" s="1"/>
      <c r="E69" s="1"/>
      <c r="F69" s="1"/>
      <c r="G69" s="1"/>
      <c r="J69" s="1"/>
      <c r="K69" s="1"/>
      <c r="L69" s="1"/>
      <c r="M69" s="1"/>
      <c r="N69" s="1"/>
      <c r="U69" s="1"/>
    </row>
    <row r="70" spans="3:21" ht="9.75" customHeight="1" x14ac:dyDescent="0.2">
      <c r="C70" s="1"/>
      <c r="D70" s="1"/>
      <c r="E70" s="1"/>
      <c r="F70" s="1"/>
      <c r="G70" s="1"/>
      <c r="J70" s="1"/>
      <c r="K70" s="1"/>
      <c r="L70" s="1"/>
      <c r="M70" s="1"/>
      <c r="N70" s="1"/>
      <c r="U70" s="1"/>
    </row>
    <row r="71" spans="3:21" ht="9.75" customHeight="1" x14ac:dyDescent="0.2">
      <c r="C71" s="1"/>
      <c r="D71" s="1"/>
      <c r="E71" s="1"/>
      <c r="F71" s="1"/>
      <c r="G71" s="1"/>
      <c r="J71" s="1"/>
      <c r="K71" s="1"/>
      <c r="L71" s="1"/>
      <c r="M71" s="1"/>
      <c r="N71" s="1"/>
      <c r="U71" s="1"/>
    </row>
    <row r="72" spans="3:21" ht="9.75" customHeight="1" x14ac:dyDescent="0.2">
      <c r="C72" s="1"/>
      <c r="D72" s="1"/>
      <c r="E72" s="1"/>
      <c r="F72" s="1"/>
      <c r="G72" s="1"/>
      <c r="J72" s="1"/>
      <c r="K72" s="1"/>
      <c r="L72" s="1"/>
      <c r="M72" s="1"/>
      <c r="N72" s="1"/>
      <c r="U72" s="1"/>
    </row>
    <row r="73" spans="3:21" ht="9.75" customHeight="1" x14ac:dyDescent="0.2">
      <c r="C73" s="1"/>
      <c r="D73" s="1"/>
      <c r="E73" s="1"/>
      <c r="F73" s="1"/>
      <c r="G73" s="1"/>
      <c r="J73" s="1"/>
      <c r="K73" s="1"/>
      <c r="L73" s="1"/>
      <c r="M73" s="1"/>
      <c r="N73" s="1"/>
      <c r="U73" s="1"/>
    </row>
    <row r="74" spans="3:21" ht="9.75" customHeight="1" x14ac:dyDescent="0.2">
      <c r="C74" s="1"/>
      <c r="D74" s="1"/>
      <c r="E74" s="1"/>
      <c r="F74" s="1"/>
      <c r="G74" s="1"/>
      <c r="J74" s="1"/>
      <c r="K74" s="1"/>
      <c r="L74" s="1"/>
      <c r="M74" s="1"/>
      <c r="N74" s="1"/>
      <c r="U74" s="1"/>
    </row>
    <row r="75" spans="3:21" ht="9.75" customHeight="1" x14ac:dyDescent="0.2">
      <c r="C75" s="1"/>
      <c r="D75" s="1"/>
      <c r="E75" s="1"/>
      <c r="F75" s="1"/>
      <c r="G75" s="1"/>
      <c r="J75" s="1"/>
      <c r="K75" s="1"/>
      <c r="L75" s="1"/>
      <c r="M75" s="1"/>
      <c r="N75" s="1"/>
      <c r="U75" s="1"/>
    </row>
    <row r="76" spans="3:21" ht="9.75" customHeight="1" x14ac:dyDescent="0.2">
      <c r="C76" s="1"/>
      <c r="D76" s="1"/>
      <c r="E76" s="1"/>
      <c r="F76" s="1"/>
      <c r="G76" s="1"/>
      <c r="J76" s="1"/>
      <c r="K76" s="1"/>
      <c r="L76" s="1"/>
      <c r="M76" s="1"/>
      <c r="N76" s="1"/>
      <c r="U76" s="1"/>
    </row>
    <row r="77" spans="3:21" ht="9.75" customHeight="1" x14ac:dyDescent="0.2">
      <c r="C77" s="1"/>
      <c r="D77" s="1"/>
      <c r="E77" s="1"/>
      <c r="F77" s="1"/>
      <c r="G77" s="1"/>
      <c r="J77" s="1"/>
      <c r="K77" s="1"/>
      <c r="L77" s="1"/>
      <c r="M77" s="1"/>
      <c r="N77" s="1"/>
      <c r="U77" s="1"/>
    </row>
    <row r="78" spans="3:21" ht="9.75" customHeight="1" x14ac:dyDescent="0.2">
      <c r="C78" s="1"/>
      <c r="D78" s="1"/>
      <c r="E78" s="1"/>
      <c r="F78" s="1"/>
      <c r="G78" s="1"/>
      <c r="J78" s="1"/>
      <c r="K78" s="1"/>
      <c r="L78" s="1"/>
      <c r="M78" s="1"/>
      <c r="N78" s="1"/>
      <c r="U78" s="1"/>
    </row>
    <row r="79" spans="3:21" ht="9.75" customHeight="1" x14ac:dyDescent="0.2">
      <c r="C79" s="1"/>
      <c r="D79" s="1"/>
      <c r="E79" s="1"/>
      <c r="F79" s="1"/>
      <c r="G79" s="1"/>
      <c r="J79" s="1"/>
      <c r="K79" s="1"/>
      <c r="L79" s="1"/>
      <c r="M79" s="1"/>
      <c r="N79" s="1"/>
      <c r="U79" s="1"/>
    </row>
    <row r="80" spans="3:21" ht="9.75" customHeight="1" x14ac:dyDescent="0.2">
      <c r="C80" s="1"/>
      <c r="D80" s="1"/>
      <c r="E80" s="1"/>
      <c r="F80" s="1"/>
      <c r="G80" s="1"/>
      <c r="J80" s="1"/>
      <c r="K80" s="1"/>
      <c r="L80" s="1"/>
      <c r="M80" s="1"/>
      <c r="N80" s="1"/>
      <c r="U80" s="1"/>
    </row>
    <row r="81" spans="3:21" ht="9.75" customHeight="1" x14ac:dyDescent="0.2">
      <c r="C81" s="1"/>
      <c r="D81" s="1"/>
      <c r="E81" s="1"/>
      <c r="F81" s="1"/>
      <c r="G81" s="1"/>
      <c r="J81" s="1"/>
      <c r="K81" s="1"/>
      <c r="L81" s="1"/>
      <c r="M81" s="1"/>
      <c r="N81" s="1"/>
      <c r="U81" s="1"/>
    </row>
    <row r="82" spans="3:21" ht="9.75" customHeight="1" x14ac:dyDescent="0.2">
      <c r="C82" s="1"/>
      <c r="D82" s="1"/>
      <c r="E82" s="1"/>
      <c r="F82" s="1"/>
      <c r="G82" s="1"/>
      <c r="J82" s="1"/>
      <c r="K82" s="1"/>
      <c r="L82" s="1"/>
      <c r="M82" s="1"/>
      <c r="N82" s="1"/>
      <c r="U82" s="1"/>
    </row>
    <row r="83" spans="3:21" ht="9.75" customHeight="1" x14ac:dyDescent="0.2">
      <c r="C83" s="1"/>
      <c r="D83" s="1"/>
      <c r="E83" s="1"/>
      <c r="F83" s="1"/>
      <c r="G83" s="1"/>
      <c r="J83" s="1"/>
      <c r="K83" s="1"/>
      <c r="L83" s="1"/>
      <c r="M83" s="1"/>
      <c r="N83" s="1"/>
      <c r="U83" s="1"/>
    </row>
    <row r="84" spans="3:21" ht="9.75" customHeight="1" x14ac:dyDescent="0.2">
      <c r="C84" s="1"/>
      <c r="D84" s="1"/>
      <c r="E84" s="1"/>
      <c r="F84" s="1"/>
      <c r="G84" s="1"/>
      <c r="J84" s="1"/>
      <c r="K84" s="1"/>
      <c r="L84" s="1"/>
      <c r="M84" s="1"/>
      <c r="N84" s="1"/>
      <c r="U84" s="1"/>
    </row>
    <row r="85" spans="3:21" ht="9.75" customHeight="1" x14ac:dyDescent="0.2">
      <c r="C85" s="1"/>
      <c r="D85" s="1"/>
      <c r="E85" s="1"/>
      <c r="F85" s="1"/>
      <c r="G85" s="1"/>
      <c r="J85" s="1"/>
      <c r="K85" s="1"/>
      <c r="L85" s="1"/>
      <c r="M85" s="1"/>
      <c r="N85" s="1"/>
      <c r="U85" s="1"/>
    </row>
    <row r="86" spans="3:21" ht="9.75" customHeight="1" x14ac:dyDescent="0.2">
      <c r="C86" s="1"/>
      <c r="D86" s="1"/>
      <c r="E86" s="1"/>
      <c r="F86" s="1"/>
      <c r="G86" s="1"/>
      <c r="J86" s="1"/>
      <c r="K86" s="1"/>
      <c r="L86" s="1"/>
      <c r="M86" s="1"/>
      <c r="N86" s="1"/>
      <c r="U86" s="1"/>
    </row>
    <row r="87" spans="3:21" ht="9.75" customHeight="1" x14ac:dyDescent="0.2">
      <c r="C87" s="1"/>
      <c r="D87" s="1"/>
      <c r="E87" s="1"/>
      <c r="F87" s="1"/>
      <c r="G87" s="1"/>
      <c r="J87" s="1"/>
      <c r="K87" s="1"/>
      <c r="L87" s="1"/>
      <c r="M87" s="1"/>
      <c r="N87" s="1"/>
      <c r="U87" s="1"/>
    </row>
    <row r="88" spans="3:21" ht="9.75" customHeight="1" x14ac:dyDescent="0.2">
      <c r="C88" s="1"/>
      <c r="D88" s="1"/>
      <c r="E88" s="1"/>
      <c r="F88" s="1"/>
      <c r="G88" s="1"/>
      <c r="J88" s="1"/>
      <c r="K88" s="1"/>
      <c r="L88" s="1"/>
      <c r="M88" s="1"/>
      <c r="N88" s="1"/>
      <c r="U88" s="1"/>
    </row>
    <row r="89" spans="3:21" ht="9.75" customHeight="1" x14ac:dyDescent="0.2">
      <c r="C89" s="1"/>
      <c r="D89" s="1"/>
      <c r="E89" s="1"/>
      <c r="F89" s="1"/>
      <c r="G89" s="1"/>
      <c r="J89" s="1"/>
      <c r="K89" s="1"/>
      <c r="L89" s="1"/>
      <c r="M89" s="1"/>
      <c r="N89" s="1"/>
      <c r="U89" s="1"/>
    </row>
    <row r="90" spans="3:21" ht="9.75" customHeight="1" x14ac:dyDescent="0.2">
      <c r="C90" s="1"/>
      <c r="D90" s="1"/>
      <c r="E90" s="1"/>
      <c r="F90" s="1"/>
      <c r="G90" s="1"/>
      <c r="J90" s="1"/>
      <c r="K90" s="1"/>
      <c r="L90" s="1"/>
      <c r="M90" s="1"/>
      <c r="N90" s="1"/>
      <c r="U90" s="1"/>
    </row>
    <row r="91" spans="3:21" ht="9.75" customHeight="1" x14ac:dyDescent="0.2">
      <c r="C91" s="1"/>
      <c r="D91" s="1"/>
      <c r="E91" s="1"/>
      <c r="F91" s="1"/>
      <c r="G91" s="1"/>
      <c r="J91" s="1"/>
      <c r="K91" s="1"/>
      <c r="L91" s="1"/>
      <c r="M91" s="1"/>
      <c r="N91" s="1"/>
      <c r="U91" s="1"/>
    </row>
    <row r="92" spans="3:21" ht="9.75" customHeight="1" x14ac:dyDescent="0.2">
      <c r="C92" s="1"/>
      <c r="D92" s="1"/>
      <c r="E92" s="1"/>
      <c r="F92" s="1"/>
      <c r="G92" s="1"/>
      <c r="J92" s="1"/>
      <c r="K92" s="1"/>
      <c r="L92" s="1"/>
      <c r="M92" s="1"/>
      <c r="N92" s="1"/>
      <c r="U92" s="1"/>
    </row>
    <row r="93" spans="3:21" ht="9.75" customHeight="1" x14ac:dyDescent="0.2">
      <c r="C93" s="1"/>
      <c r="D93" s="1"/>
      <c r="E93" s="1"/>
      <c r="F93" s="1"/>
      <c r="G93" s="1"/>
      <c r="J93" s="1"/>
      <c r="K93" s="1"/>
      <c r="L93" s="1"/>
      <c r="M93" s="1"/>
      <c r="N93" s="1"/>
      <c r="U93" s="1"/>
    </row>
    <row r="94" spans="3:21" ht="9.75" customHeight="1" x14ac:dyDescent="0.2">
      <c r="C94" s="1"/>
      <c r="D94" s="1"/>
      <c r="E94" s="1"/>
      <c r="F94" s="1"/>
      <c r="G94" s="1"/>
      <c r="J94" s="1"/>
      <c r="K94" s="1"/>
      <c r="L94" s="1"/>
      <c r="M94" s="1"/>
      <c r="N94" s="1"/>
      <c r="U94" s="1"/>
    </row>
    <row r="95" spans="3:21" ht="9.75" customHeight="1" x14ac:dyDescent="0.2">
      <c r="C95" s="1"/>
      <c r="D95" s="1"/>
      <c r="E95" s="1"/>
      <c r="F95" s="1"/>
      <c r="G95" s="1"/>
      <c r="J95" s="1"/>
      <c r="K95" s="1"/>
      <c r="L95" s="1"/>
      <c r="M95" s="1"/>
      <c r="N95" s="1"/>
      <c r="U95" s="1"/>
    </row>
    <row r="96" spans="3:21" ht="9.75" customHeight="1" x14ac:dyDescent="0.2">
      <c r="C96" s="1"/>
      <c r="D96" s="1"/>
      <c r="E96" s="1"/>
      <c r="F96" s="1"/>
      <c r="G96" s="1"/>
      <c r="J96" s="1"/>
      <c r="K96" s="1"/>
      <c r="L96" s="1"/>
      <c r="M96" s="1"/>
      <c r="N96" s="1"/>
      <c r="U96" s="1"/>
    </row>
    <row r="97" spans="3:21" ht="9.75" customHeight="1" x14ac:dyDescent="0.2">
      <c r="C97" s="1"/>
      <c r="D97" s="1"/>
      <c r="E97" s="1"/>
      <c r="F97" s="1"/>
      <c r="G97" s="1"/>
      <c r="J97" s="1"/>
      <c r="K97" s="1"/>
      <c r="L97" s="1"/>
      <c r="M97" s="1"/>
      <c r="N97" s="1"/>
      <c r="U97" s="1"/>
    </row>
    <row r="98" spans="3:21" ht="9.75" customHeight="1" x14ac:dyDescent="0.2">
      <c r="C98" s="1"/>
      <c r="D98" s="1"/>
      <c r="E98" s="1"/>
      <c r="F98" s="1"/>
      <c r="G98" s="1"/>
      <c r="J98" s="1"/>
      <c r="K98" s="1"/>
      <c r="L98" s="1"/>
      <c r="M98" s="1"/>
      <c r="N98" s="1"/>
      <c r="U98" s="1"/>
    </row>
    <row r="99" spans="3:21" ht="9.75" customHeight="1" x14ac:dyDescent="0.2">
      <c r="C99" s="1"/>
      <c r="D99" s="1"/>
      <c r="E99" s="1"/>
      <c r="F99" s="1"/>
      <c r="G99" s="1"/>
      <c r="J99" s="1"/>
      <c r="K99" s="1"/>
      <c r="L99" s="1"/>
      <c r="M99" s="1"/>
      <c r="N99" s="1"/>
      <c r="U99" s="1"/>
    </row>
    <row r="100" spans="3:21" ht="9.75" customHeight="1" x14ac:dyDescent="0.2">
      <c r="C100" s="1"/>
      <c r="D100" s="1"/>
      <c r="E100" s="1"/>
      <c r="F100" s="1"/>
      <c r="G100" s="1"/>
      <c r="J100" s="1"/>
      <c r="K100" s="1"/>
      <c r="L100" s="1"/>
      <c r="M100" s="1"/>
      <c r="N100" s="1"/>
      <c r="U100" s="1"/>
    </row>
    <row r="101" spans="3:21" ht="9.75" customHeight="1" x14ac:dyDescent="0.2">
      <c r="C101" s="1"/>
      <c r="D101" s="1"/>
      <c r="E101" s="1"/>
      <c r="F101" s="1"/>
      <c r="G101" s="1"/>
      <c r="J101" s="1"/>
      <c r="K101" s="1"/>
      <c r="L101" s="1"/>
      <c r="M101" s="1"/>
      <c r="N101" s="1"/>
      <c r="U101" s="1"/>
    </row>
    <row r="102" spans="3:21" ht="9.75" customHeight="1" x14ac:dyDescent="0.2">
      <c r="C102" s="1"/>
      <c r="D102" s="1"/>
      <c r="E102" s="1"/>
      <c r="F102" s="1"/>
      <c r="G102" s="1"/>
      <c r="J102" s="1"/>
      <c r="K102" s="1"/>
      <c r="L102" s="1"/>
      <c r="M102" s="1"/>
      <c r="N102" s="1"/>
      <c r="U102" s="1"/>
    </row>
    <row r="103" spans="3:21" ht="9.75" customHeight="1" x14ac:dyDescent="0.2">
      <c r="C103" s="1"/>
      <c r="D103" s="1"/>
      <c r="E103" s="1"/>
      <c r="F103" s="1"/>
      <c r="G103" s="1"/>
      <c r="J103" s="1"/>
      <c r="K103" s="1"/>
      <c r="L103" s="1"/>
      <c r="M103" s="1"/>
      <c r="N103" s="1"/>
      <c r="U103" s="1"/>
    </row>
    <row r="104" spans="3:21" ht="9.75" customHeight="1" x14ac:dyDescent="0.2">
      <c r="C104" s="1"/>
      <c r="D104" s="1"/>
      <c r="E104" s="1"/>
      <c r="F104" s="1"/>
      <c r="G104" s="1"/>
      <c r="J104" s="1"/>
      <c r="K104" s="1"/>
      <c r="L104" s="1"/>
      <c r="M104" s="1"/>
      <c r="N104" s="1"/>
      <c r="U104" s="1"/>
    </row>
    <row r="105" spans="3:21" ht="9.75" customHeight="1" x14ac:dyDescent="0.2">
      <c r="C105" s="1"/>
      <c r="D105" s="1"/>
      <c r="E105" s="1"/>
      <c r="F105" s="1"/>
      <c r="G105" s="1"/>
      <c r="J105" s="1"/>
      <c r="K105" s="1"/>
      <c r="L105" s="1"/>
      <c r="M105" s="1"/>
      <c r="N105" s="1"/>
      <c r="U105" s="1"/>
    </row>
    <row r="106" spans="3:21" ht="9.75" customHeight="1" x14ac:dyDescent="0.2">
      <c r="C106" s="1"/>
      <c r="D106" s="1"/>
      <c r="E106" s="1"/>
      <c r="F106" s="1"/>
      <c r="G106" s="1"/>
      <c r="J106" s="1"/>
      <c r="K106" s="1"/>
      <c r="L106" s="1"/>
      <c r="M106" s="1"/>
      <c r="N106" s="1"/>
      <c r="U106" s="1"/>
    </row>
    <row r="107" spans="3:21" ht="9.75" customHeight="1" x14ac:dyDescent="0.2">
      <c r="C107" s="1"/>
      <c r="D107" s="1"/>
      <c r="E107" s="1"/>
      <c r="F107" s="1"/>
      <c r="G107" s="1"/>
      <c r="J107" s="1"/>
      <c r="K107" s="1"/>
      <c r="L107" s="1"/>
      <c r="M107" s="1"/>
      <c r="N107" s="1"/>
      <c r="U107" s="1"/>
    </row>
    <row r="108" spans="3:21" ht="9.75" customHeight="1" x14ac:dyDescent="0.2">
      <c r="C108" s="1"/>
      <c r="D108" s="1"/>
      <c r="E108" s="1"/>
      <c r="F108" s="1"/>
      <c r="G108" s="1"/>
      <c r="J108" s="1"/>
      <c r="K108" s="1"/>
      <c r="L108" s="1"/>
      <c r="M108" s="1"/>
      <c r="N108" s="1"/>
      <c r="U108" s="1"/>
    </row>
    <row r="109" spans="3:21" ht="9.75" customHeight="1" x14ac:dyDescent="0.2">
      <c r="C109" s="1"/>
      <c r="D109" s="1"/>
      <c r="E109" s="1"/>
      <c r="F109" s="1"/>
      <c r="G109" s="1"/>
      <c r="J109" s="1"/>
      <c r="K109" s="1"/>
      <c r="L109" s="1"/>
      <c r="M109" s="1"/>
      <c r="N109" s="1"/>
      <c r="U109" s="1"/>
    </row>
    <row r="110" spans="3:21" ht="9.75" customHeight="1" x14ac:dyDescent="0.2">
      <c r="C110" s="1"/>
      <c r="D110" s="1"/>
      <c r="E110" s="1"/>
      <c r="F110" s="1"/>
      <c r="G110" s="1"/>
      <c r="J110" s="1"/>
      <c r="K110" s="1"/>
      <c r="L110" s="1"/>
      <c r="M110" s="1"/>
      <c r="N110" s="1"/>
      <c r="U110" s="1"/>
    </row>
    <row r="111" spans="3:21" ht="9.75" customHeight="1" x14ac:dyDescent="0.2">
      <c r="C111" s="1"/>
      <c r="D111" s="1"/>
      <c r="E111" s="1"/>
      <c r="F111" s="1"/>
      <c r="G111" s="1"/>
      <c r="J111" s="1"/>
      <c r="K111" s="1"/>
      <c r="L111" s="1"/>
      <c r="M111" s="1"/>
      <c r="N111" s="1"/>
      <c r="U111" s="1"/>
    </row>
    <row r="112" spans="3:21" ht="9.75" customHeight="1" x14ac:dyDescent="0.2">
      <c r="C112" s="1"/>
      <c r="D112" s="1"/>
      <c r="E112" s="1"/>
      <c r="F112" s="1"/>
      <c r="G112" s="1"/>
      <c r="J112" s="1"/>
      <c r="K112" s="1"/>
      <c r="L112" s="1"/>
      <c r="M112" s="1"/>
      <c r="N112" s="1"/>
      <c r="U112" s="1"/>
    </row>
    <row r="113" spans="3:21" ht="9.75" customHeight="1" x14ac:dyDescent="0.2">
      <c r="C113" s="1"/>
      <c r="D113" s="1"/>
      <c r="E113" s="1"/>
      <c r="F113" s="1"/>
      <c r="G113" s="1"/>
      <c r="J113" s="1"/>
      <c r="K113" s="1"/>
      <c r="L113" s="1"/>
      <c r="M113" s="1"/>
      <c r="N113" s="1"/>
      <c r="U113" s="1"/>
    </row>
    <row r="114" spans="3:21" ht="9.75" customHeight="1" x14ac:dyDescent="0.2">
      <c r="C114" s="1"/>
      <c r="D114" s="1"/>
      <c r="E114" s="1"/>
      <c r="F114" s="1"/>
      <c r="G114" s="1"/>
      <c r="J114" s="1"/>
      <c r="K114" s="1"/>
      <c r="L114" s="1"/>
      <c r="M114" s="1"/>
      <c r="N114" s="1"/>
      <c r="U114" s="1"/>
    </row>
    <row r="115" spans="3:21" ht="9.75" customHeight="1" x14ac:dyDescent="0.2">
      <c r="C115" s="1"/>
      <c r="D115" s="1"/>
      <c r="E115" s="1"/>
      <c r="F115" s="1"/>
      <c r="G115" s="1"/>
      <c r="J115" s="1"/>
      <c r="K115" s="1"/>
      <c r="L115" s="1"/>
      <c r="M115" s="1"/>
      <c r="N115" s="1"/>
      <c r="U115" s="1"/>
    </row>
    <row r="116" spans="3:21" ht="9.75" customHeight="1" x14ac:dyDescent="0.2">
      <c r="C116" s="1"/>
      <c r="D116" s="1"/>
      <c r="E116" s="1"/>
      <c r="F116" s="1"/>
      <c r="G116" s="1"/>
      <c r="J116" s="1"/>
      <c r="K116" s="1"/>
      <c r="L116" s="1"/>
      <c r="M116" s="1"/>
      <c r="N116" s="1"/>
      <c r="U116" s="1"/>
    </row>
    <row r="117" spans="3:21" ht="9.75" customHeight="1" x14ac:dyDescent="0.2">
      <c r="C117" s="1"/>
      <c r="D117" s="1"/>
      <c r="E117" s="1"/>
      <c r="F117" s="1"/>
      <c r="G117" s="1"/>
      <c r="J117" s="1"/>
      <c r="K117" s="1"/>
      <c r="L117" s="1"/>
      <c r="M117" s="1"/>
      <c r="N117" s="1"/>
      <c r="U117" s="1"/>
    </row>
    <row r="118" spans="3:21" ht="9.75" customHeight="1" x14ac:dyDescent="0.2">
      <c r="C118" s="1"/>
      <c r="D118" s="1"/>
      <c r="E118" s="1"/>
      <c r="F118" s="1"/>
      <c r="G118" s="1"/>
      <c r="J118" s="1"/>
      <c r="K118" s="1"/>
      <c r="L118" s="1"/>
      <c r="M118" s="1"/>
      <c r="N118" s="1"/>
      <c r="U118" s="1"/>
    </row>
    <row r="119" spans="3:21" ht="9.75" customHeight="1" x14ac:dyDescent="0.2">
      <c r="C119" s="1"/>
      <c r="D119" s="1"/>
      <c r="E119" s="1"/>
      <c r="F119" s="1"/>
      <c r="G119" s="1"/>
      <c r="J119" s="1"/>
      <c r="K119" s="1"/>
      <c r="L119" s="1"/>
      <c r="M119" s="1"/>
      <c r="N119" s="1"/>
      <c r="U119" s="1"/>
    </row>
    <row r="120" spans="3:21" ht="9.75" customHeight="1" x14ac:dyDescent="0.2">
      <c r="C120" s="1"/>
      <c r="D120" s="1"/>
      <c r="E120" s="1"/>
      <c r="F120" s="1"/>
      <c r="G120" s="1"/>
      <c r="J120" s="1"/>
      <c r="K120" s="1"/>
      <c r="L120" s="1"/>
      <c r="M120" s="1"/>
      <c r="N120" s="1"/>
      <c r="U120" s="1"/>
    </row>
    <row r="121" spans="3:21" ht="9.75" customHeight="1" x14ac:dyDescent="0.2">
      <c r="C121" s="1"/>
      <c r="D121" s="1"/>
      <c r="E121" s="1"/>
      <c r="F121" s="1"/>
      <c r="G121" s="1"/>
      <c r="J121" s="1"/>
      <c r="K121" s="1"/>
      <c r="L121" s="1"/>
      <c r="M121" s="1"/>
      <c r="N121" s="1"/>
      <c r="U121" s="1"/>
    </row>
    <row r="122" spans="3:21" ht="9.75" customHeight="1" x14ac:dyDescent="0.2">
      <c r="C122" s="1"/>
      <c r="D122" s="1"/>
      <c r="E122" s="1"/>
      <c r="F122" s="1"/>
      <c r="G122" s="1"/>
      <c r="J122" s="1"/>
      <c r="K122" s="1"/>
      <c r="L122" s="1"/>
      <c r="M122" s="1"/>
      <c r="N122" s="1"/>
      <c r="U122" s="1"/>
    </row>
    <row r="123" spans="3:21" ht="9.75" customHeight="1" x14ac:dyDescent="0.2">
      <c r="C123" s="1"/>
      <c r="D123" s="1"/>
      <c r="E123" s="1"/>
      <c r="F123" s="1"/>
      <c r="G123" s="1"/>
      <c r="J123" s="1"/>
      <c r="K123" s="1"/>
      <c r="L123" s="1"/>
      <c r="M123" s="1"/>
      <c r="N123" s="1"/>
      <c r="U123" s="1"/>
    </row>
    <row r="124" spans="3:21" ht="9.75" customHeight="1" x14ac:dyDescent="0.2">
      <c r="C124" s="1"/>
      <c r="D124" s="1"/>
      <c r="E124" s="1"/>
      <c r="F124" s="1"/>
      <c r="G124" s="1"/>
      <c r="J124" s="1"/>
      <c r="K124" s="1"/>
      <c r="L124" s="1"/>
      <c r="M124" s="1"/>
      <c r="N124" s="1"/>
      <c r="U124" s="1"/>
    </row>
  </sheetData>
  <sortState ref="B34:C40">
    <sortCondition ref="C34:C40"/>
  </sortState>
  <customSheetViews>
    <customSheetView guid="{7A55F5B4-9814-4FF4-8DD1-F95BAE450F6C}" scale="74" showRuler="0">
      <pageMargins left="0.75" right="0.75" top="1" bottom="1" header="0.5" footer="0.5"/>
      <headerFooter alignWithMargins="0"/>
    </customSheetView>
  </customSheetViews>
  <phoneticPr fontId="6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U124"/>
  <sheetViews>
    <sheetView zoomScale="80" zoomScaleNormal="80" workbookViewId="0"/>
  </sheetViews>
  <sheetFormatPr defaultRowHeight="9.75" customHeight="1" x14ac:dyDescent="0.2"/>
  <cols>
    <col min="1" max="1" width="4.42578125" style="1" customWidth="1"/>
    <col min="2" max="2" width="17.7109375" style="1" customWidth="1"/>
    <col min="3" max="7" width="9.140625" style="2"/>
    <col min="8" max="8" width="4.7109375" style="1" customWidth="1"/>
    <col min="9" max="9" width="17.7109375" style="1" customWidth="1"/>
    <col min="10" max="14" width="9.140625" style="2"/>
    <col min="15" max="15" width="4.7109375" style="1" customWidth="1"/>
    <col min="16" max="16" width="17.7109375" style="1" customWidth="1"/>
    <col min="17" max="20" width="9.140625" style="1"/>
    <col min="21" max="21" width="9.140625" style="2"/>
    <col min="22" max="16384" width="9.140625" style="1"/>
  </cols>
  <sheetData>
    <row r="1" spans="1:21" ht="9.75" customHeight="1" x14ac:dyDescent="0.2">
      <c r="A1" s="10">
        <f>SUM(E2:F29)</f>
        <v>274.91987684904927</v>
      </c>
      <c r="B1" s="7" t="s">
        <v>34</v>
      </c>
      <c r="C1" s="3" t="s">
        <v>121</v>
      </c>
      <c r="D1" s="3" t="s">
        <v>8</v>
      </c>
      <c r="E1" s="3" t="s">
        <v>9</v>
      </c>
      <c r="F1" s="3" t="s">
        <v>10</v>
      </c>
      <c r="G1" s="3" t="s">
        <v>123</v>
      </c>
      <c r="H1" s="10">
        <f>SUM(L2:M29)</f>
        <v>280.83671263260055</v>
      </c>
      <c r="I1" s="3" t="s">
        <v>35</v>
      </c>
      <c r="J1" s="3" t="s">
        <v>121</v>
      </c>
      <c r="K1" s="3" t="s">
        <v>8</v>
      </c>
      <c r="L1" s="3" t="s">
        <v>9</v>
      </c>
      <c r="M1" s="3" t="s">
        <v>10</v>
      </c>
      <c r="N1" s="3" t="s">
        <v>123</v>
      </c>
      <c r="O1" s="10">
        <f>SUM(S2:T29)</f>
        <v>486.63796748645308</v>
      </c>
      <c r="P1" s="7" t="s">
        <v>36</v>
      </c>
      <c r="Q1" s="3" t="s">
        <v>121</v>
      </c>
      <c r="R1" s="3" t="s">
        <v>8</v>
      </c>
      <c r="S1" s="3" t="s">
        <v>9</v>
      </c>
      <c r="T1" s="3" t="s">
        <v>10</v>
      </c>
      <c r="U1" s="3" t="s">
        <v>123</v>
      </c>
    </row>
    <row r="2" spans="1:21" ht="9.75" customHeight="1" x14ac:dyDescent="0.2">
      <c r="A2" s="9" t="s">
        <v>0</v>
      </c>
      <c r="B2" s="9" t="s">
        <v>945</v>
      </c>
      <c r="C2" s="5">
        <f>INDEX([1]Pitchers!$AJ:$AJ,MATCH(B2,[1]Pitchers!$C:$C,0))*IF(INDEX([1]Pitchers!$Q:$Q,MATCH(B2,[1]Pitchers!$C:$C,0))="R",1/(0.83+(1-INDEX([1]Pitchers!$DD:$DD,MATCH(B2,[1]Pitchers!$C:$C,0)))/8),1)</f>
        <v>3.6078258299822012</v>
      </c>
      <c r="D2" s="4">
        <f>(INDEX([1]Pitchers!$FJ:$FJ,MATCH(B2,[1]Pitchers!$C:$C,0)))</f>
        <v>165.33807099932667</v>
      </c>
      <c r="E2" s="4">
        <f t="shared" ref="E2:E7" si="0">IF(AND(C2&lt;5.15,(IF(C2&lt;5.65,(5.15*4.25/4-C2*4.25/4)*D2/9,-0.5*4.25/4*D2/9))&lt;0),0,(IF(C2&lt;5.65,(5.15*4.25/4-C2*4.25/4)*D2/9,-0.5*4.25/4*D2/9)))</f>
        <v>30.101817646301527</v>
      </c>
      <c r="F2" s="4">
        <f>IFERROR((INDEX([1]PitchHitProj!$K:$K,MATCH(B2,[1]PitchHitProj!$B:$B,0))-0.263)*0.32*D2,0)</f>
        <v>2.9852951189999959</v>
      </c>
      <c r="G2" s="5">
        <f>((4.25+F2*MAX(6,D2/33)/D2)^(((4.25+F2*MAX(6,D2/33)/D2)+(4.25-(4-C2)*4.25/4*MAX(6,D2/33)/9))^0.285)/((4.25+F2*MAX(6,D2/33)/D2)^(((4.25+F2*MAX(6,D2/33)/D2)+(4.25-(4-C2)*4.25/4*MAX(6,D2/33)/9))^0.285)+(4.25-(4-C2)*4.25/4*MAX(6,D2/33)/9)^(((4.25+F2*MAX(6,D2/33)/D2)+(4.25-(4-C2)*4.25/4*MAX(6,D2/33)/9))^0.285))-0.5)*MIN(33,D2/6)+((5.15*4.25/4*MAX(6,D2/33)/9+4*4.25/4*(1-MAX(6,D2/33)/9))^(((5.15*4.25/4*MAX(6,D2/33)/9+4*4.25/4*(1-MAX(6,D2/33)/9))+4.25)^0.285)/((5.15*4.25/4*MAX(6,D2/33)/9+4*4.25/4*(1-MAX(6,D2/33)/9))^(((5.15*4.25/4*MAX(6,D2/33)/9+4*4.25/4*(1-MAX(6,D2/33)/9))+4.25)^0.285)+4.25^(((5.15*4.25/4*MAX(6,D2/33)/9+4*4.25/4*(1-MAX(6,D2/33)/9))+4.25)^0.285))-0.5)*MIN(33,D2/6)</f>
        <v>3.4277706330628321</v>
      </c>
      <c r="H2" s="24" t="s">
        <v>0</v>
      </c>
      <c r="I2" s="24" t="s">
        <v>741</v>
      </c>
      <c r="J2" s="5">
        <f>INDEX([1]Pitchers!$AJ:$AJ,MATCH(I2,[1]Pitchers!$C:$C,0))*IF(INDEX([1]Pitchers!$Q:$Q,MATCH(I2,[1]Pitchers!$C:$C,0))="R",1/(0.83+(1-INDEX([1]Pitchers!$DD:$DD,MATCH(I2,[1]Pitchers!$C:$C,0)))/8),1)</f>
        <v>3.7649274686160297</v>
      </c>
      <c r="K2" s="4">
        <f>(INDEX([1]Pitchers!$FJ:$FJ,MATCH(I2,[1]Pitchers!$C:$C,0)))</f>
        <v>154.82282617110974</v>
      </c>
      <c r="L2" s="4">
        <f t="shared" ref="L2:L7" si="1">IF(AND(J2/1.045&lt;5.15,(IF(J2/1.045&lt;5.65,(5.15*4.25/4-J2/1.045*4.25/4)*K2/9,-0.5*4.25/4*K2/9))&lt;0),0,(IF(J2/1.045&lt;5.65,(5.15*4.25/4-J2/1.045*4.25/4)*K2/9,-0.5*4.25/4*K2/9)))</f>
        <v>28.279223639964773</v>
      </c>
      <c r="M2" s="4">
        <f>IFERROR((INDEX([1]PitchHitProj!$K:$K,MATCH(I2,[1]PitchHitProj!$B:$B,0))-0.263)*0.32*K2,0)</f>
        <v>-0.48156041675419409</v>
      </c>
      <c r="N2" s="5">
        <f t="shared" ref="N2:N7" si="2">((4.25+M2*MAX(6,K2/33)/K2)^(((4.25+M2*MAX(6,K2/33)/K2)+(4.25-(4-J2)*4.25/4*MAX(6,K2/33)/9))^0.285)/((4.25+M2*MAX(6,K2/33)/K2)^(((4.25+M2*MAX(6,K2/33)/K2)+(4.25-(4-J2)*4.25/4*MAX(6,K2/33)/9))^0.285)+(4.25-(4-J2)*4.25/4*MAX(6,K2/33)/9)^(((4.25+M2*MAX(6,K2/33)/K2)+(4.25-(4-J2)*4.25/4*MAX(6,K2/33)/9))^0.285))-0.5)*MIN(33,K2/6)+((5.15*4.25/4*MAX(6,K2/33)/9+4*4.25/4*(1-MAX(6,K2/33)/9))^(((5.15*4.25/4*MAX(6,K2/33)/9+4*4.25/4*(1-MAX(6,K2/33)/9))+4.25)^0.285)/((5.15*4.25/4*MAX(6,K2/33)/9+4*4.25/4*(1-MAX(6,K2/33)/9))^(((5.15*4.25/4*MAX(6,K2/33)/9+4*4.25/4*(1-MAX(6,K2/33)/9))+4.25)^0.285)+4.25^(((5.15*4.25/4*MAX(6,K2/33)/9+4*4.25/4*(1-MAX(6,K2/33)/9))+4.25)^0.285))-0.5)*MIN(33,K2/6)</f>
        <v>2.5368351494398129</v>
      </c>
      <c r="O2" s="15" t="s">
        <v>0</v>
      </c>
      <c r="P2" s="15" t="s">
        <v>139</v>
      </c>
      <c r="Q2" s="5">
        <f>INDEX([1]Pitchers!$AJ:$AJ,MATCH(P2,[1]Pitchers!$C:$C,0))*IF(INDEX([1]Pitchers!$Q:$Q,MATCH(P2,[1]Pitchers!$C:$C,0))="R",1/(0.83+(1-INDEX([1]Pitchers!$DD:$DD,MATCH(P2,[1]Pitchers!$C:$C,0)))/8),1)</f>
        <v>2.2946477249928732</v>
      </c>
      <c r="R2" s="4">
        <f>(INDEX([1]Pitchers!$FJ:$FJ,MATCH(P2,[1]Pitchers!$C:$C,0)))</f>
        <v>201.02549356722221</v>
      </c>
      <c r="S2" s="4">
        <f t="shared" ref="S2:S7" si="3">IF(AND(Q2&lt;5.15,(IF(Q2&lt;5.65,(5.15*4.25/4-Q2*4.25/4)*R2/9,-0.5*4.25/4*R2/9))&lt;0),0,(IF(Q2&lt;5.65,(5.15*4.25/4-Q2*4.25/4)*R2/9,-0.5*4.25/4*R2/9)))</f>
        <v>67.763723657341501</v>
      </c>
      <c r="T2" s="4">
        <f>IFERROR((INDEX([1]PitchHitProj!$K:$K,MATCH(P2,[1]PitchHitProj!$B:$B,0))-0.263)*0.32*R2,0)</f>
        <v>0.74959309682534092</v>
      </c>
      <c r="U2" s="5">
        <f t="shared" ref="U2:U7" si="4">((4.25+T2*MAX(6,R2/33)/R2)^(((4.25+T2*MAX(6,R2/33)/R2)+(4.25-(4-Q2)*4.25/4*MAX(6,R2/33)/9))^0.285)/((4.25+T2*MAX(6,R2/33)/R2)^(((4.25+T2*MAX(6,R2/33)/R2)+(4.25-(4-Q2)*4.25/4*MAX(6,R2/33)/9))^0.285)+(4.25-(4-Q2)*4.25/4*MAX(6,R2/33)/9)^(((4.25+T2*MAX(6,R2/33)/R2)+(4.25-(4-Q2)*4.25/4*MAX(6,R2/33)/9))^0.285))-0.5)*MIN(33,R2/6)+((5.15*4.25/4*MAX(6,R2/33)/9+4*4.25/4*(1-MAX(6,R2/33)/9))^(((5.15*4.25/4*MAX(6,R2/33)/9+4*4.25/4*(1-MAX(6,R2/33)/9))+4.25)^0.285)/((5.15*4.25/4*MAX(6,R2/33)/9+4*4.25/4*(1-MAX(6,R2/33)/9))^(((5.15*4.25/4*MAX(6,R2/33)/9+4*4.25/4*(1-MAX(6,R2/33)/9))+4.25)^0.285)+4.25^(((5.15*4.25/4*MAX(6,R2/33)/9+4*4.25/4*(1-MAX(6,R2/33)/9))+4.25)^0.285))-0.5)*MIN(33,R2/6)</f>
        <v>7.6227669907326199</v>
      </c>
    </row>
    <row r="3" spans="1:21" ht="9.75" customHeight="1" x14ac:dyDescent="0.2">
      <c r="A3" s="9" t="s">
        <v>0</v>
      </c>
      <c r="B3" s="9" t="s">
        <v>340</v>
      </c>
      <c r="C3" s="5">
        <f>INDEX([1]Pitchers!$AJ:$AJ,MATCH(B3,[1]Pitchers!$C:$C,0))*IF(INDEX([1]Pitchers!$Q:$Q,MATCH(B3,[1]Pitchers!$C:$C,0))="R",1/(0.83+(1-INDEX([1]Pitchers!$DD:$DD,MATCH(B3,[1]Pitchers!$C:$C,0)))/8),1)</f>
        <v>4.1497481428636593</v>
      </c>
      <c r="D3" s="4">
        <f>(INDEX([1]Pitchers!$FJ:$FJ,MATCH(B3,[1]Pitchers!$C:$C,0)))</f>
        <v>157.31824826439816</v>
      </c>
      <c r="E3" s="4">
        <f t="shared" si="0"/>
        <v>18.576970762460448</v>
      </c>
      <c r="F3" s="4">
        <f>IFERROR((INDEX([1]PitchHitProj!$K:$K,MATCH(B3,[1]PitchHitProj!$B:$B,0))-0.263)*0.32*D3,0)</f>
        <v>0.28668329476283039</v>
      </c>
      <c r="G3" s="5">
        <f t="shared" ref="G3:G7" si="5">((4.25+F3*MAX(6,D3/33)/D3)^(((4.25+F3*MAX(6,D3/33)/D3)+(4.25-(4-C3)*4.25/4*MAX(6,D3/33)/9))^0.285)/((4.25+F3*MAX(6,D3/33)/D3)^(((4.25+F3*MAX(6,D3/33)/D3)+(4.25-(4-C3)*4.25/4*MAX(6,D3/33)/9))^0.285)+(4.25-(4-C3)*4.25/4*MAX(6,D3/33)/9)^(((4.25+F3*MAX(6,D3/33)/D3)+(4.25-(4-C3)*4.25/4*MAX(6,D3/33)/9))^0.285))-0.5)*MIN(33,D3/6)+((5.15*4.25/4*MAX(6,D3/33)/9+4*4.25/4*(1-MAX(6,D3/33)/9))^(((5.15*4.25/4*MAX(6,D3/33)/9+4*4.25/4*(1-MAX(6,D3/33)/9))+4.25)^0.285)/((5.15*4.25/4*MAX(6,D3/33)/9+4*4.25/4*(1-MAX(6,D3/33)/9))^(((5.15*4.25/4*MAX(6,D3/33)/9+4*4.25/4*(1-MAX(6,D3/33)/9))+4.25)^0.285)+4.25^(((5.15*4.25/4*MAX(6,D3/33)/9+4*4.25/4*(1-MAX(6,D3/33)/9))+4.25)^0.285))-0.5)*MIN(33,D3/6)</f>
        <v>1.8841485063242316</v>
      </c>
      <c r="H3" s="24" t="s">
        <v>0</v>
      </c>
      <c r="I3" s="24" t="s">
        <v>703</v>
      </c>
      <c r="J3" s="5">
        <f>INDEX([1]Pitchers!$AJ:$AJ,MATCH(I3,[1]Pitchers!$C:$C,0))*IF(INDEX([1]Pitchers!$Q:$Q,MATCH(I3,[1]Pitchers!$C:$C,0))="R",1/(0.83+(1-INDEX([1]Pitchers!$DD:$DD,MATCH(I3,[1]Pitchers!$C:$C,0)))/8),1)</f>
        <v>4.1173365625501566</v>
      </c>
      <c r="K3" s="4">
        <f>(INDEX([1]Pitchers!$FJ:$FJ,MATCH(I3,[1]Pitchers!$C:$C,0)))</f>
        <v>160.43443035745887</v>
      </c>
      <c r="L3" s="4">
        <f t="shared" si="1"/>
        <v>22.916950044862418</v>
      </c>
      <c r="M3" s="4">
        <f>IFERROR((INDEX([1]PitchHitProj!$K:$K,MATCH(I3,[1]PitchHitProj!$B:$B,0))-0.263)*0.32*K3,0)</f>
        <v>-1.1064661461527792</v>
      </c>
      <c r="N3" s="5">
        <f t="shared" si="2"/>
        <v>1.8351131167159509</v>
      </c>
      <c r="O3" s="15" t="s">
        <v>0</v>
      </c>
      <c r="P3" s="15" t="s">
        <v>998</v>
      </c>
      <c r="Q3" s="5">
        <f>INDEX([1]Pitchers!$AJ:$AJ,MATCH(P3,[1]Pitchers!$C:$C,0))*IF(INDEX([1]Pitchers!$Q:$Q,MATCH(P3,[1]Pitchers!$C:$C,0))="R",1/(0.83+(1-INDEX([1]Pitchers!$DD:$DD,MATCH(P3,[1]Pitchers!$C:$C,0)))/8),1)</f>
        <v>3.7942021108390889</v>
      </c>
      <c r="R3" s="4">
        <f>(INDEX([1]Pitchers!$FJ:$FJ,MATCH(P3,[1]Pitchers!$C:$C,0)))</f>
        <v>135.58625912063138</v>
      </c>
      <c r="S3" s="4">
        <f t="shared" ref="S3" si="6">IF(AND(Q3&lt;5.15,(IF(Q3&lt;5.65,(5.15*4.25/4-Q3*4.25/4)*R3/9,-0.5*4.25/4*R3/9))&lt;0),0,(IF(Q3&lt;5.65,(5.15*4.25/4-Q3*4.25/4)*R3/9,-0.5*4.25/4*R3/9)))</f>
        <v>21.701865184406941</v>
      </c>
      <c r="T3" s="4">
        <f>IFERROR((INDEX([1]PitchHitProj!$K:$K,MATCH(P3,[1]PitchHitProj!$B:$B,0))-0.263)*0.32*R3,0)</f>
        <v>0</v>
      </c>
      <c r="U3" s="5">
        <f t="shared" ref="U3" si="7">((4.25+T3*MAX(6,R3/33)/R3)^(((4.25+T3*MAX(6,R3/33)/R3)+(4.25-(4-Q3)*4.25/4*MAX(6,R3/33)/9))^0.285)/((4.25+T3*MAX(6,R3/33)/R3)^(((4.25+T3*MAX(6,R3/33)/R3)+(4.25-(4-Q3)*4.25/4*MAX(6,R3/33)/9))^0.285)+(4.25-(4-Q3)*4.25/4*MAX(6,R3/33)/9)^(((4.25+T3*MAX(6,R3/33)/R3)+(4.25-(4-Q3)*4.25/4*MAX(6,R3/33)/9))^0.285))-0.5)*MIN(33,R3/6)+((5.15*4.25/4*MAX(6,R3/33)/9+4*4.25/4*(1-MAX(6,R3/33)/9))^(((5.15*4.25/4*MAX(6,R3/33)/9+4*4.25/4*(1-MAX(6,R3/33)/9))+4.25)^0.285)/((5.15*4.25/4*MAX(6,R3/33)/9+4*4.25/4*(1-MAX(6,R3/33)/9))^(((5.15*4.25/4*MAX(6,R3/33)/9+4*4.25/4*(1-MAX(6,R3/33)/9))+4.25)^0.285)+4.25^(((5.15*4.25/4*MAX(6,R3/33)/9+4*4.25/4*(1-MAX(6,R3/33)/9))+4.25)^0.285))-0.5)*MIN(33,R3/6)</f>
        <v>2.2152647532260095</v>
      </c>
    </row>
    <row r="4" spans="1:21" ht="9.75" customHeight="1" x14ac:dyDescent="0.2">
      <c r="A4" s="9" t="s">
        <v>0</v>
      </c>
      <c r="B4" s="9" t="s">
        <v>300</v>
      </c>
      <c r="C4" s="5">
        <f>INDEX([1]Pitchers!$AJ:$AJ,MATCH(B4,[1]Pitchers!$C:$C,0))*IF(INDEX([1]Pitchers!$Q:$Q,MATCH(B4,[1]Pitchers!$C:$C,0))="R",1/(0.83+(1-INDEX([1]Pitchers!$DD:$DD,MATCH(B4,[1]Pitchers!$C:$C,0)))/8),1)</f>
        <v>4.4533503405426371</v>
      </c>
      <c r="D4" s="4">
        <f>(INDEX([1]Pitchers!$FJ:$FJ,MATCH(B4,[1]Pitchers!$C:$C,0)))</f>
        <v>142.69089453636832</v>
      </c>
      <c r="E4" s="4">
        <f t="shared" si="0"/>
        <v>11.735378975481028</v>
      </c>
      <c r="F4" s="4">
        <f>IFERROR((INDEX([1]PitchHitProj!$K:$K,MATCH(B4,[1]PitchHitProj!$B:$B,0))-0.263)*0.32*D4,0)</f>
        <v>1.7628094001476531</v>
      </c>
      <c r="G4" s="5">
        <f t="shared" si="5"/>
        <v>1.3363235318460962</v>
      </c>
      <c r="H4" s="24" t="s">
        <v>0</v>
      </c>
      <c r="I4" s="24" t="s">
        <v>1101</v>
      </c>
      <c r="J4" s="5">
        <f>INDEX([1]Pitchers!$AJ:$AJ,MATCH(I4,[1]Pitchers!$C:$C,0))*IF(INDEX([1]Pitchers!$Q:$Q,MATCH(I4,[1]Pitchers!$C:$C,0))="R",1/(0.83+(1-INDEX([1]Pitchers!$DD:$DD,MATCH(I4,[1]Pitchers!$C:$C,0)))/8),1)</f>
        <v>4.2914978799607537</v>
      </c>
      <c r="K4" s="4">
        <f>(INDEX([1]Pitchers!$FJ:$FJ,MATCH(I4,[1]Pitchers!$C:$C,0)))</f>
        <v>122.20082287860082</v>
      </c>
      <c r="L4" s="4">
        <f t="shared" si="1"/>
        <v>15.051202855109617</v>
      </c>
      <c r="M4" s="4">
        <f>IFERROR((INDEX([1]PitchHitProj!$K:$K,MATCH(I4,[1]PitchHitProj!$B:$B,0))-0.263)*0.32*K4,0)</f>
        <v>-5.3280108963230398E-2</v>
      </c>
      <c r="N4" s="5">
        <f t="shared" si="2"/>
        <v>1.2182123882913241</v>
      </c>
      <c r="O4" s="15" t="s">
        <v>0</v>
      </c>
      <c r="P4" s="15" t="s">
        <v>901</v>
      </c>
      <c r="Q4" s="5">
        <f>INDEX([1]Pitchers!$AJ:$AJ,MATCH(P4,[1]Pitchers!$C:$C,0))*IF(INDEX([1]Pitchers!$Q:$Q,MATCH(P4,[1]Pitchers!$C:$C,0))="R",1/(0.83+(1-INDEX([1]Pitchers!$DD:$DD,MATCH(P4,[1]Pitchers!$C:$C,0)))/8),1)</f>
        <v>3.4283720466806278</v>
      </c>
      <c r="R4" s="4">
        <f>(INDEX([1]Pitchers!$FJ:$FJ,MATCH(P4,[1]Pitchers!$C:$C,0)))</f>
        <v>122.91271910691876</v>
      </c>
      <c r="S4" s="4">
        <f t="shared" si="3"/>
        <v>24.981732927502637</v>
      </c>
      <c r="T4" s="4">
        <f>IFERROR((INDEX([1]PitchHitProj!$K:$K,MATCH(P4,[1]PitchHitProj!$B:$B,0))-0.263)*0.32*R4,0)</f>
        <v>0</v>
      </c>
      <c r="U4" s="5">
        <f t="shared" si="4"/>
        <v>2.609009721999433</v>
      </c>
    </row>
    <row r="5" spans="1:21" ht="9.75" customHeight="1" x14ac:dyDescent="0.2">
      <c r="A5" s="9" t="s">
        <v>0</v>
      </c>
      <c r="B5" s="9" t="s">
        <v>691</v>
      </c>
      <c r="C5" s="5">
        <f>INDEX([1]Pitchers!$AJ:$AJ,MATCH(B5,[1]Pitchers!$C:$C,0))*IF(INDEX([1]Pitchers!$Q:$Q,MATCH(B5,[1]Pitchers!$C:$C,0))="R",1/(0.83+(1-INDEX([1]Pitchers!$DD:$DD,MATCH(B5,[1]Pitchers!$C:$C,0)))/8),1)</f>
        <v>4.0050763652282626</v>
      </c>
      <c r="D5" s="4">
        <f>(INDEX([1]Pitchers!$FJ:$FJ,MATCH(B5,[1]Pitchers!$C:$C,0)))</f>
        <v>155.94708473641975</v>
      </c>
      <c r="E5" s="4">
        <f t="shared" si="0"/>
        <v>21.078524670167536</v>
      </c>
      <c r="F5" s="4">
        <f>IFERROR((INDEX([1]PitchHitProj!$K:$K,MATCH(B5,[1]PitchHitProj!$B:$B,0))-0.263)*0.32*D5,0)</f>
        <v>0.63469719700894212</v>
      </c>
      <c r="G5" s="5">
        <f t="shared" si="5"/>
        <v>2.1912278435134342</v>
      </c>
      <c r="H5" s="24" t="s">
        <v>0</v>
      </c>
      <c r="I5" s="24" t="s">
        <v>809</v>
      </c>
      <c r="J5" s="5">
        <f>INDEX([1]Pitchers!$AJ:$AJ,MATCH(I5,[1]Pitchers!$C:$C,0))*IF(INDEX([1]Pitchers!$Q:$Q,MATCH(I5,[1]Pitchers!$C:$C,0))="R",1/(0.83+(1-INDEX([1]Pitchers!$DD:$DD,MATCH(I5,[1]Pitchers!$C:$C,0)))/8),1)</f>
        <v>4.0204523535165366</v>
      </c>
      <c r="K5" s="4">
        <f>(INDEX([1]Pitchers!$FJ:$FJ,MATCH(I5,[1]Pitchers!$C:$C,0)))</f>
        <v>114.83416762692121</v>
      </c>
      <c r="L5" s="4">
        <f t="shared" si="1"/>
        <v>17.660148831399933</v>
      </c>
      <c r="M5" s="4">
        <f>IFERROR((INDEX([1]PitchHitProj!$K:$K,MATCH(I5,[1]PitchHitProj!$B:$B,0))-0.263)*0.32*K5,0)</f>
        <v>0</v>
      </c>
      <c r="N5" s="5">
        <f t="shared" si="2"/>
        <v>1.5405257029685337</v>
      </c>
      <c r="O5" s="15" t="s">
        <v>0</v>
      </c>
      <c r="P5" s="15" t="s">
        <v>996</v>
      </c>
      <c r="Q5" s="5">
        <f>INDEX([1]Pitchers!$AJ:$AJ,MATCH(P5,[1]Pitchers!$C:$C,0))*IF(INDEX([1]Pitchers!$Q:$Q,MATCH(P5,[1]Pitchers!$C:$C,0))="R",1/(0.83+(1-INDEX([1]Pitchers!$DD:$DD,MATCH(P5,[1]Pitchers!$C:$C,0)))/8),1)</f>
        <v>3.9352528867020036</v>
      </c>
      <c r="R5" s="4">
        <f>(INDEX([1]Pitchers!$FJ:$FJ,MATCH(P5,[1]Pitchers!$C:$C,0)))</f>
        <v>148.72996831877575</v>
      </c>
      <c r="S5" s="4">
        <f t="shared" si="3"/>
        <v>21.329014545099319</v>
      </c>
      <c r="T5" s="4">
        <f>IFERROR((INDEX([1]PitchHitProj!$K:$K,MATCH(P5,[1]PitchHitProj!$B:$B,0))-0.263)*0.32*R5,0)</f>
        <v>-0.65353302941966784</v>
      </c>
      <c r="U5" s="5">
        <f t="shared" si="4"/>
        <v>2.0867129293458708</v>
      </c>
    </row>
    <row r="6" spans="1:21" ht="9.75" customHeight="1" x14ac:dyDescent="0.2">
      <c r="A6" s="9" t="s">
        <v>0</v>
      </c>
      <c r="B6" s="9" t="s">
        <v>573</v>
      </c>
      <c r="C6" s="5">
        <f>INDEX([1]Pitchers!$AJ:$AJ,MATCH(B6,[1]Pitchers!$C:$C,0))*IF(INDEX([1]Pitchers!$Q:$Q,MATCH(B6,[1]Pitchers!$C:$C,0))="R",1/(0.83+(1-INDEX([1]Pitchers!$DD:$DD,MATCH(B6,[1]Pitchers!$C:$C,0)))/8),1)</f>
        <v>4.239261492954137</v>
      </c>
      <c r="D6" s="4">
        <f>(INDEX([1]Pitchers!$FJ:$FJ,MATCH(B6,[1]Pitchers!$C:$C,0)))</f>
        <v>143.25126284847553</v>
      </c>
      <c r="E6" s="4">
        <f t="shared" si="0"/>
        <v>15.402052093082899</v>
      </c>
      <c r="F6" s="4">
        <f>IFERROR((INDEX([1]PitchHitProj!$K:$K,MATCH(B6,[1]PitchHitProj!$B:$B,0))-0.263)*0.32*D6,0)</f>
        <v>-1.0155327810032384</v>
      </c>
      <c r="G6" s="5">
        <f t="shared" si="5"/>
        <v>1.4172321476784693</v>
      </c>
      <c r="H6" s="24" t="s">
        <v>0</v>
      </c>
      <c r="I6" s="24" t="s">
        <v>314</v>
      </c>
      <c r="J6" s="5">
        <f>INDEX([1]Pitchers!$AJ:$AJ,MATCH(I6,[1]Pitchers!$C:$C,0))*IF(INDEX([1]Pitchers!$Q:$Q,MATCH(I6,[1]Pitchers!$C:$C,0))="R",1/(0.83+(1-INDEX([1]Pitchers!$DD:$DD,MATCH(I6,[1]Pitchers!$C:$C,0)))/8),1)</f>
        <v>4.4883859614547807</v>
      </c>
      <c r="K6" s="4">
        <f>(INDEX([1]Pitchers!$FJ:$FJ,MATCH(I6,[1]Pitchers!$C:$C,0)))</f>
        <v>132.40445322640841</v>
      </c>
      <c r="L6" s="4">
        <f t="shared" si="1"/>
        <v>13.362914739149181</v>
      </c>
      <c r="M6" s="4">
        <f>IFERROR((INDEX([1]PitchHitProj!$K:$K,MATCH(I6,[1]PitchHitProj!$B:$B,0))-0.263)*0.32*K6,0)</f>
        <v>-0.4154588895632324</v>
      </c>
      <c r="N6" s="5">
        <f t="shared" si="2"/>
        <v>0.96382907225573677</v>
      </c>
      <c r="O6" s="15" t="s">
        <v>0</v>
      </c>
      <c r="P6" s="15" t="s">
        <v>366</v>
      </c>
      <c r="Q6" s="5">
        <f>INDEX([1]Pitchers!$AJ:$AJ,MATCH(P6,[1]Pitchers!$C:$C,0))*IF(INDEX([1]Pitchers!$Q:$Q,MATCH(P6,[1]Pitchers!$C:$C,0))="R",1/(0.83+(1-INDEX([1]Pitchers!$DD:$DD,MATCH(P6,[1]Pitchers!$C:$C,0)))/8),1)</f>
        <v>3.7769061648287048</v>
      </c>
      <c r="R6" s="4">
        <f>(INDEX([1]Pitchers!$FJ:$FJ,MATCH(P6,[1]Pitchers!$C:$C,0)))</f>
        <v>154.09862044917912</v>
      </c>
      <c r="S6" s="4">
        <f t="shared" si="3"/>
        <v>24.979595261818595</v>
      </c>
      <c r="T6" s="4">
        <f>IFERROR((INDEX([1]PitchHitProj!$K:$K,MATCH(P6,[1]PitchHitProj!$B:$B,0))-0.263)*0.32*R6,0)</f>
        <v>0.13083126585161506</v>
      </c>
      <c r="U6" s="5">
        <f t="shared" si="4"/>
        <v>2.5667938559689762</v>
      </c>
    </row>
    <row r="7" spans="1:21" ht="9.75" customHeight="1" x14ac:dyDescent="0.2">
      <c r="A7" s="9" t="s">
        <v>0</v>
      </c>
      <c r="B7" s="9" t="s">
        <v>892</v>
      </c>
      <c r="C7" s="5">
        <f>INDEX([1]Pitchers!$AJ:$AJ,MATCH(B7,[1]Pitchers!$C:$C,0))*IF(INDEX([1]Pitchers!$Q:$Q,MATCH(B7,[1]Pitchers!$C:$C,0))="R",1/(0.83+(1-INDEX([1]Pitchers!$DD:$DD,MATCH(B7,[1]Pitchers!$C:$C,0)))/8),1)</f>
        <v>4.365743480184558</v>
      </c>
      <c r="D7" s="4">
        <f>MIN(972-SUM(D2:D6),(INDEX([1]Pitchers!$FJ:$FJ,MATCH(B7,[1]Pitchers!$C:$C,0))))</f>
        <v>134.19007090776734</v>
      </c>
      <c r="E7" s="4">
        <f t="shared" si="0"/>
        <v>12.424100319906401</v>
      </c>
      <c r="F7" s="4">
        <f>IFERROR((INDEX([1]PitchHitProj!$K:$K,MATCH(B7,[1]PitchHitProj!$B:$B,0))-0.263)*0.32*D7,0)</f>
        <v>-0.77236363515911177</v>
      </c>
      <c r="G7" s="5">
        <f t="shared" si="5"/>
        <v>1.1381623035970132</v>
      </c>
      <c r="H7" s="24" t="s">
        <v>0</v>
      </c>
      <c r="I7" s="24" t="s">
        <v>702</v>
      </c>
      <c r="J7" s="5">
        <f>INDEX([1]Pitchers!$AJ:$AJ,MATCH(I7,[1]Pitchers!$C:$C,0))*IF(INDEX([1]Pitchers!$Q:$Q,MATCH(I7,[1]Pitchers!$C:$C,0))="R",1/(0.83+(1-INDEX([1]Pitchers!$DD:$DD,MATCH(I7,[1]Pitchers!$C:$C,0)))/8),1)</f>
        <v>4.549810641946447</v>
      </c>
      <c r="K7" s="4">
        <f>MIN(972-SUM(K2:K6),(INDEX([1]Pitchers!$FJ:$FJ,MATCH(I7,[1]Pitchers!$C:$C,0))))</f>
        <v>134.63088465361062</v>
      </c>
      <c r="L7" s="4">
        <f t="shared" si="1"/>
        <v>12.65337878654582</v>
      </c>
      <c r="M7" s="4">
        <f>IFERROR((INDEX([1]PitchHitProj!$K:$K,MATCH(I7,[1]PitchHitProj!$B:$B,0))-0.263)*0.32*K7,0)</f>
        <v>0.67524283102940064</v>
      </c>
      <c r="N7" s="5">
        <f t="shared" si="2"/>
        <v>0.99905764474140024</v>
      </c>
      <c r="O7" s="15" t="s">
        <v>0</v>
      </c>
      <c r="P7" s="15" t="s">
        <v>1148</v>
      </c>
      <c r="Q7" s="5">
        <f>INDEX([1]Pitchers!$AJ:$AJ,MATCH(P7,[1]Pitchers!$C:$C,0))*IF(INDEX([1]Pitchers!$Q:$Q,MATCH(P7,[1]Pitchers!$C:$C,0))="R",1/(0.83+(1-INDEX([1]Pitchers!$DD:$DD,MATCH(P7,[1]Pitchers!$C:$C,0)))/8),1)</f>
        <v>4.265831857420971</v>
      </c>
      <c r="R7" s="4">
        <f>MIN(972-SUM(R2:R6),(INDEX([1]Pitchers!$FJ:$FJ,MATCH(P7,[1]Pitchers!$C:$C,0))))</f>
        <v>123.13554812148149</v>
      </c>
      <c r="S7" s="4">
        <f t="shared" si="3"/>
        <v>12.853006880252474</v>
      </c>
      <c r="T7" s="4">
        <f>IFERROR((INDEX([1]PitchHitProj!$K:$K,MATCH(P7,[1]PitchHitProj!$B:$B,0))-0.263)*0.32*R7,0)</f>
        <v>-0.54055044540678088</v>
      </c>
      <c r="U7" s="5">
        <f t="shared" si="4"/>
        <v>1.2138218604602873</v>
      </c>
    </row>
    <row r="8" spans="1:21" ht="9.75" customHeight="1" x14ac:dyDescent="0.2">
      <c r="A8" s="9" t="s">
        <v>0</v>
      </c>
      <c r="B8" s="9" t="s">
        <v>660</v>
      </c>
      <c r="C8" s="5">
        <f>INDEX([1]Pitchers!$AJ:$AJ,MATCH(B8,[1]Pitchers!$C:$C,0))*IF(INDEX([1]Pitchers!$Q:$Q,MATCH(B8,[1]Pitchers!$C:$C,0))="S",0.83+(1-INDEX([1]Pitchers!$DD:$DD,MATCH(B8,[1]Pitchers!$C:$C,0)))/8,1)</f>
        <v>3.4434536852721185</v>
      </c>
      <c r="D8" s="4">
        <f>IF(INDEX([1]Pitchers!$Q:$Q,MATCH(B8,[1]Pitchers!$C:$C,0))="S",56,INDEX([1]Pitchers!$FJ:$FJ,MATCH(B8,[1]Pitchers!$C:$C,0)))</f>
        <v>55.333867477307649</v>
      </c>
      <c r="E8" s="4">
        <f>IF(C8&gt;5,-0.5*4.25/4*D8/9,(4.2745*4.25/4-C8*4.25/4)*D8/9)*1.8</f>
        <v>9.7718139124147196</v>
      </c>
      <c r="G8" s="44">
        <f t="shared" ref="G8:G15" si="8">((4.25)^(((4.25)+(4.25-(4-C8)*4.25/4*1/9))^0.285)/((4.25)^(((4.25)+(4.25-(4-C8)*4.25/4*1/9))^0.285)+(4.25-(4-C8)*4.25/4*1/9)^(((4.25)+(4.25-(4-C8)*4.25/4*1/9))^0.285))-0.5)*D8+((4.2745*4.25/4*1/9+4*4.25/4*(1-1/9))^(((4.2745*4.25/4*1/9+4*4.25/4*(1-1/9))+4.25)^0.285)/((4.2745*4.25/4*1/9+4*4.25/4*(1-1/9))^(((4.2745*4.25/4*1/9+4*4.25/4*(1-1/9))+4.25)^0.285)+4.25^(((4.2745*4.25/4*1/9+4*4.25/4*(1-1/9))+4.25)^0.285))-0.5)*D8+((4.2745-MIN(4.2745,MAX(3.74,C8)))/0.5345*0.0009131+0.0104414*(3.74-MIN(3.74,C8)))*D8</f>
        <v>0.81117616500480794</v>
      </c>
      <c r="H8" s="24" t="s">
        <v>0</v>
      </c>
      <c r="I8" s="24" t="s">
        <v>1103</v>
      </c>
      <c r="J8" s="5">
        <f>INDEX([1]Pitchers!$AJ:$AJ,MATCH(I8,[1]Pitchers!$C:$C,0))*IF(INDEX([1]Pitchers!$Q:$Q,MATCH(I8,[1]Pitchers!$C:$C,0))="S",0.83+(1-INDEX([1]Pitchers!$DD:$DD,MATCH(I8,[1]Pitchers!$C:$C,0)))/8,1)</f>
        <v>3.2290662856962733</v>
      </c>
      <c r="K8" s="4">
        <f>IF(INDEX([1]Pitchers!$Q:$Q,MATCH(I8,[1]Pitchers!$C:$C,0))="S",56,INDEX([1]Pitchers!$FJ:$FJ,MATCH(I8,[1]Pitchers!$C:$C,0)))</f>
        <v>49.581470942785188</v>
      </c>
      <c r="L8" s="4">
        <f>IF(J8/1.045&gt;5,-0.5*4.25/4*K8/9,(4.2745*4.25/4-J8/1.045*4.25/4)*K8/9)*1.8</f>
        <v>12.479801922296236</v>
      </c>
      <c r="N8" s="44">
        <f t="shared" ref="N8:N15" si="9">((4.25)^(((4.25)+(4.25-(4-J8)*4.25/4*1/9))^0.285)/((4.25)^(((4.25)+(4.25-(4-J8)*4.25/4*1/9))^0.285)+(4.25-(4-J8)*4.25/4*1/9)^(((4.25)+(4.25-(4-J8)*4.25/4*1/9))^0.285))-0.5)*K8+((4.2745*4.25/4*1/9+4*4.25/4*(1-1/9))^(((4.2745*4.25/4*1/9+4*4.25/4*(1-1/9))+4.25)^0.285)/((4.2745*4.25/4*1/9+4*4.25/4*(1-1/9))^(((4.2745*4.25/4*1/9+4*4.25/4*(1-1/9))+4.25)^0.285)+4.25^(((4.2745*4.25/4*1/9+4*4.25/4*(1-1/9))+4.25)^0.285))-0.5)*K8+((4.2745-MIN(4.2745,MAX(3.74,J8)))/0.5345*0.0009131+0.0104414*(3.74-MIN(3.74,J8)))*K8</f>
        <v>0.97546430163076669</v>
      </c>
      <c r="O8" s="15" t="s">
        <v>0</v>
      </c>
      <c r="P8" s="15" t="s">
        <v>205</v>
      </c>
      <c r="Q8" s="5">
        <f>INDEX([1]Pitchers!$AJ:$AJ,MATCH(P8,[1]Pitchers!$C:$C,0))*IF(INDEX([1]Pitchers!$Q:$Q,MATCH(P8,[1]Pitchers!$C:$C,0))="S",0.83+(1-INDEX([1]Pitchers!$DD:$DD,MATCH(P8,[1]Pitchers!$C:$C,0)))/8,1)</f>
        <v>2.6431446572728601</v>
      </c>
      <c r="R8" s="4">
        <f>IF(INDEX([1]Pitchers!$Q:$Q,MATCH(P8,[1]Pitchers!$C:$C,0))="S",56,INDEX([1]Pitchers!$FJ:$FJ,MATCH(P8,[1]Pitchers!$C:$C,0)))</f>
        <v>55.739077706720977</v>
      </c>
      <c r="S8" s="4">
        <f>IF(Q8&gt;5,-0.5*4.25/4*R8/9,(4.2745*4.25/4-Q8*4.25/4)*R8/9)*1.8</f>
        <v>19.322676470802776</v>
      </c>
      <c r="T8" s="2"/>
      <c r="U8" s="44">
        <f t="shared" ref="U8:U15" si="10">((4.25)^(((4.25)+(4.25-(4-Q8)*4.25/4*1/9))^0.285)/((4.25)^(((4.25)+(4.25-(4-Q8)*4.25/4*1/9))^0.285)+(4.25-(4-Q8)*4.25/4*1/9)^(((4.25)+(4.25-(4-Q8)*4.25/4*1/9))^0.285))-0.5)*R8+((4.2745*4.25/4*1/9+4*4.25/4*(1-1/9))^(((4.2745*4.25/4*1/9+4*4.25/4*(1-1/9))+4.25)^0.285)/((4.2745*4.25/4*1/9+4*4.25/4*(1-1/9))^(((4.2745*4.25/4*1/9+4*4.25/4*(1-1/9))+4.25)^0.285)+4.25^(((4.2745*4.25/4*1/9+4*4.25/4*(1-1/9))+4.25)^0.285))-0.5)*R8+((4.2745-MIN(4.2745,MAX(3.74,Q8)))/0.5345*0.0009131+0.0104414*(3.74-MIN(3.74,Q8)))*R8</f>
        <v>1.863743977407702</v>
      </c>
    </row>
    <row r="9" spans="1:21" ht="9.75" customHeight="1" x14ac:dyDescent="0.2">
      <c r="A9" s="9" t="s">
        <v>0</v>
      </c>
      <c r="B9" s="9" t="s">
        <v>477</v>
      </c>
      <c r="C9" s="5">
        <f>INDEX([1]Pitchers!$AJ:$AJ,MATCH(B9,[1]Pitchers!$C:$C,0))*IF(INDEX([1]Pitchers!$Q:$Q,MATCH(B9,[1]Pitchers!$C:$C,0))="S",0.83+(1-INDEX([1]Pitchers!$DD:$DD,MATCH(B9,[1]Pitchers!$C:$C,0)))/8,1)</f>
        <v>3.8925751301470353</v>
      </c>
      <c r="D9" s="4">
        <f>IF(INDEX([1]Pitchers!$Q:$Q,MATCH(B9,[1]Pitchers!$C:$C,0))="S",56,INDEX([1]Pitchers!$FJ:$FJ,MATCH(B9,[1]Pitchers!$C:$C,0)))</f>
        <v>53.201508526721852</v>
      </c>
      <c r="E9" s="4">
        <f>IF(C9&gt;5,-0.5*4.25/4*D9/9,(4.2745*4.25/4-C9*4.25/4)*D9/9)*1.3</f>
        <v>3.118398894188172</v>
      </c>
      <c r="G9" s="44">
        <f t="shared" si="8"/>
        <v>0.29395128482999622</v>
      </c>
      <c r="H9" s="24" t="s">
        <v>0</v>
      </c>
      <c r="I9" s="24" t="s">
        <v>217</v>
      </c>
      <c r="J9" s="5">
        <f>INDEX([1]Pitchers!$AJ:$AJ,MATCH(I9,[1]Pitchers!$C:$C,0))*IF(INDEX([1]Pitchers!$Q:$Q,MATCH(I9,[1]Pitchers!$C:$C,0))="S",0.83+(1-INDEX([1]Pitchers!$DD:$DD,MATCH(I9,[1]Pitchers!$C:$C,0)))/8,1)</f>
        <v>3.71579690841059</v>
      </c>
      <c r="K9" s="4">
        <f>IF(INDEX([1]Pitchers!$Q:$Q,MATCH(I9,[1]Pitchers!$C:$C,0))="S",56,INDEX([1]Pitchers!$FJ:$FJ,MATCH(I9,[1]Pitchers!$C:$C,0)))</f>
        <v>50.095607811822219</v>
      </c>
      <c r="L9" s="4">
        <f>IF(J9/1.045&gt;5,-0.5*4.25/4*K9/9,(4.2745*4.25/4-J9/1.045*4.25/4)*K9/9)*1.3</f>
        <v>5.525673568455451</v>
      </c>
      <c r="N9" s="44">
        <f t="shared" si="9"/>
        <v>0.41612221374825348</v>
      </c>
      <c r="O9" s="15" t="s">
        <v>0</v>
      </c>
      <c r="P9" s="15" t="s">
        <v>1086</v>
      </c>
      <c r="Q9" s="5">
        <f>INDEX([1]Pitchers!$AJ:$AJ,MATCH(P9,[1]Pitchers!$C:$C,0))*IF(INDEX([1]Pitchers!$Q:$Q,MATCH(P9,[1]Pitchers!$C:$C,0))="S",0.83+(1-INDEX([1]Pitchers!$DD:$DD,MATCH(P9,[1]Pitchers!$C:$C,0)))/8,1)</f>
        <v>3.3666568722460624</v>
      </c>
      <c r="R9" s="4">
        <f>IF(INDEX([1]Pitchers!$Q:$Q,MATCH(P9,[1]Pitchers!$C:$C,0))="S",56,INDEX([1]Pitchers!$FJ:$FJ,MATCH(P9,[1]Pitchers!$C:$C,0)))</f>
        <v>59.660010051204132</v>
      </c>
      <c r="S9" s="4">
        <f>IF(Q9&gt;5,-0.5*4.25/4*R9/9,(4.2745*4.25/4-Q9*4.25/4)*R9/9)*1.3</f>
        <v>8.3123517763919104</v>
      </c>
      <c r="T9" s="2"/>
      <c r="U9" s="44">
        <f t="shared" si="10"/>
        <v>0.98167778804012062</v>
      </c>
    </row>
    <row r="10" spans="1:21" ht="9.75" customHeight="1" x14ac:dyDescent="0.2">
      <c r="A10" s="9" t="s">
        <v>0</v>
      </c>
      <c r="B10" s="9" t="s">
        <v>1131</v>
      </c>
      <c r="C10" s="5">
        <f>INDEX([1]Pitchers!$AJ:$AJ,MATCH(B10,[1]Pitchers!$C:$C,0))*IF(INDEX([1]Pitchers!$Q:$Q,MATCH(B10,[1]Pitchers!$C:$C,0))="S",0.83+(1-INDEX([1]Pitchers!$DD:$DD,MATCH(B10,[1]Pitchers!$C:$C,0)))/8,1)</f>
        <v>4.1388383448673762</v>
      </c>
      <c r="D10" s="4">
        <f>IF(INDEX([1]Pitchers!$Q:$Q,MATCH(B10,[1]Pitchers!$C:$C,0))="S",56,INDEX([1]Pitchers!$FJ:$FJ,MATCH(B10,[1]Pitchers!$C:$C,0)))</f>
        <v>53.647739900740675</v>
      </c>
      <c r="E10" s="4">
        <f>IF(C10&gt;5,-0.5*4.25/4*D10/9,(4.2745*4.25/4-C10*4.25/4)*D10/9)*1.1</f>
        <v>0.94512152941251848</v>
      </c>
      <c r="G10" s="44">
        <f t="shared" si="8"/>
        <v>0.10506106188536958</v>
      </c>
      <c r="H10" s="24" t="s">
        <v>0</v>
      </c>
      <c r="I10" s="24" t="s">
        <v>889</v>
      </c>
      <c r="J10" s="5">
        <f>INDEX([1]Pitchers!$AJ:$AJ,MATCH(I10,[1]Pitchers!$C:$C,0))*IF(INDEX([1]Pitchers!$Q:$Q,MATCH(I10,[1]Pitchers!$C:$C,0))="S",0.83+(1-INDEX([1]Pitchers!$DD:$DD,MATCH(I10,[1]Pitchers!$C:$C,0)))/8,1)</f>
        <v>3.3942725244390082</v>
      </c>
      <c r="K10" s="4">
        <f>IF(INDEX([1]Pitchers!$Q:$Q,MATCH(I10,[1]Pitchers!$C:$C,0))="S",56,INDEX([1]Pitchers!$FJ:$FJ,MATCH(I10,[1]Pitchers!$C:$C,0)))</f>
        <v>43.809365993296296</v>
      </c>
      <c r="L10" s="4">
        <f>IF(J10/1.045&gt;5,-0.5*4.25/4*K10/9,(4.2745*4.25/4-J10/1.045*4.25/4)*K10/9)*1.1</f>
        <v>5.83928236848939</v>
      </c>
      <c r="N10" s="44">
        <f t="shared" si="9"/>
        <v>0.69257971990167877</v>
      </c>
      <c r="O10" s="15" t="s">
        <v>0</v>
      </c>
      <c r="P10" s="15" t="s">
        <v>1197</v>
      </c>
      <c r="Q10" s="5">
        <f>INDEX([1]Pitchers!$AJ:$AJ,MATCH(P10,[1]Pitchers!$C:$C,0))*IF(INDEX([1]Pitchers!$Q:$Q,MATCH(P10,[1]Pitchers!$C:$C,0))="S",0.83+(1-INDEX([1]Pitchers!$DD:$DD,MATCH(P10,[1]Pitchers!$C:$C,0)))/8,1)</f>
        <v>3.3655202650167579</v>
      </c>
      <c r="R10" s="4">
        <f>IF(INDEX([1]Pitchers!$Q:$Q,MATCH(P10,[1]Pitchers!$C:$C,0))="S",56,INDEX([1]Pitchers!$FJ:$FJ,MATCH(P10,[1]Pitchers!$C:$C,0)))</f>
        <v>62.986863343185128</v>
      </c>
      <c r="S10" s="4">
        <f>IF(Q10&gt;5,-0.5*4.25/4*R10/9,(4.2745*4.25/4-Q10*4.25/4)*R10/9)*1.1</f>
        <v>7.4350397911696797</v>
      </c>
      <c r="T10" s="2"/>
      <c r="U10" s="44">
        <f t="shared" si="10"/>
        <v>1.0380935252354715</v>
      </c>
    </row>
    <row r="11" spans="1:21" ht="9.75" customHeight="1" x14ac:dyDescent="0.2">
      <c r="A11" s="9" t="s">
        <v>0</v>
      </c>
      <c r="B11" s="9" t="s">
        <v>1133</v>
      </c>
      <c r="C11" s="5">
        <f>INDEX([1]Pitchers!$AJ:$AJ,MATCH(B11,[1]Pitchers!$C:$C,0))*IF(INDEX([1]Pitchers!$Q:$Q,MATCH(B11,[1]Pitchers!$C:$C,0))="S",0.83+(1-INDEX([1]Pitchers!$DD:$DD,MATCH(B11,[1]Pitchers!$C:$C,0)))/8,1)</f>
        <v>4.1402752478853122</v>
      </c>
      <c r="D11" s="4">
        <f>IF(INDEX([1]Pitchers!$Q:$Q,MATCH(B11,[1]Pitchers!$C:$C,0))="S",56,INDEX([1]Pitchers!$FJ:$FJ,MATCH(B11,[1]Pitchers!$C:$C,0)))</f>
        <v>54.556875381036903</v>
      </c>
      <c r="E11" s="4">
        <f>IF(C11&gt;5,-0.5*4.25/4*D11/9,(4.2745*4.25/4-C11*4.25/4)*D11/9)*1</f>
        <v>0.86450702958970116</v>
      </c>
      <c r="G11" s="44">
        <f t="shared" si="8"/>
        <v>0.10570848465113737</v>
      </c>
      <c r="H11" s="24" t="s">
        <v>0</v>
      </c>
      <c r="I11" s="24" t="s">
        <v>1201</v>
      </c>
      <c r="J11" s="5">
        <f>INDEX([1]Pitchers!$AJ:$AJ,MATCH(I11,[1]Pitchers!$C:$C,0))*IF(INDEX([1]Pitchers!$Q:$Q,MATCH(I11,[1]Pitchers!$C:$C,0))="S",0.83+(1-INDEX([1]Pitchers!$DD:$DD,MATCH(I11,[1]Pitchers!$C:$C,0)))/8,1)</f>
        <v>3.6759057344290649</v>
      </c>
      <c r="K11" s="4">
        <f>IF(INDEX([1]Pitchers!$Q:$Q,MATCH(I11,[1]Pitchers!$C:$C,0))="S",56,INDEX([1]Pitchers!$FJ:$FJ,MATCH(I11,[1]Pitchers!$C:$C,0)))</f>
        <v>56.196431566592594</v>
      </c>
      <c r="L11" s="4">
        <f>IF(J11/1.045&gt;5,-0.5*4.25/4*K11/9,(4.2745*4.25/4-J11/1.045*4.25/4)*K11/9)*1</f>
        <v>5.021415193592647</v>
      </c>
      <c r="N11" s="44">
        <f t="shared" si="9"/>
        <v>0.51902763742058711</v>
      </c>
      <c r="O11" s="15" t="s">
        <v>0</v>
      </c>
      <c r="P11" s="15" t="s">
        <v>553</v>
      </c>
      <c r="Q11" s="5">
        <f>INDEX([1]Pitchers!$AJ:$AJ,MATCH(P11,[1]Pitchers!$C:$C,0))*IF(INDEX([1]Pitchers!$Q:$Q,MATCH(P11,[1]Pitchers!$C:$C,0))="S",0.83+(1-INDEX([1]Pitchers!$DD:$DD,MATCH(P11,[1]Pitchers!$C:$C,0)))/8,1)</f>
        <v>3.4170310821578749</v>
      </c>
      <c r="R11" s="4">
        <f>IF(INDEX([1]Pitchers!$Q:$Q,MATCH(P11,[1]Pitchers!$C:$C,0))="S",56,INDEX([1]Pitchers!$FJ:$FJ,MATCH(P11,[1]Pitchers!$C:$C,0)))</f>
        <v>56</v>
      </c>
      <c r="S11" s="4">
        <f>IF(Q11&gt;5,-0.5*4.25/4*R11/9,(4.2745*4.25/4-Q11*4.25/4)*R11/9)*1</f>
        <v>5.6688222901784933</v>
      </c>
      <c r="T11" s="2"/>
      <c r="U11" s="44">
        <f t="shared" si="10"/>
        <v>0.85551426645950279</v>
      </c>
    </row>
    <row r="12" spans="1:21" ht="9.75" customHeight="1" x14ac:dyDescent="0.2">
      <c r="A12" s="9" t="s">
        <v>0</v>
      </c>
      <c r="B12" s="9" t="s">
        <v>1107</v>
      </c>
      <c r="C12" s="5">
        <f>INDEX([1]Pitchers!$AJ:$AJ,MATCH(B12,[1]Pitchers!$C:$C,0))*IF(INDEX([1]Pitchers!$Q:$Q,MATCH(B12,[1]Pitchers!$C:$C,0))="S",0.83+(1-INDEX([1]Pitchers!$DD:$DD,MATCH(B12,[1]Pitchers!$C:$C,0)))/8,1)</f>
        <v>4.1481859072761775</v>
      </c>
      <c r="D12" s="4">
        <f>IF(INDEX([1]Pitchers!$Q:$Q,MATCH(B12,[1]Pitchers!$C:$C,0))="S",56,INDEX([1]Pitchers!$FJ:$FJ,MATCH(B12,[1]Pitchers!$C:$C,0)))</f>
        <v>56</v>
      </c>
      <c r="E12" s="4">
        <f>IF(C12&gt;5,-0.5*4.25/4*D12/9,(4.2745*4.25/4-C12*4.25/4)*D12/9)*0.9</f>
        <v>0.75156885170674526</v>
      </c>
      <c r="G12" s="44">
        <f t="shared" si="8"/>
        <v>0.10210272142551896</v>
      </c>
      <c r="H12" s="24" t="s">
        <v>0</v>
      </c>
      <c r="I12" s="24" t="s">
        <v>1134</v>
      </c>
      <c r="J12" s="5">
        <f>INDEX([1]Pitchers!$AJ:$AJ,MATCH(I12,[1]Pitchers!$C:$C,0))*IF(INDEX([1]Pitchers!$Q:$Q,MATCH(I12,[1]Pitchers!$C:$C,0))="S",0.83+(1-INDEX([1]Pitchers!$DD:$DD,MATCH(I12,[1]Pitchers!$C:$C,0)))/8,1)</f>
        <v>4.2177359226377531</v>
      </c>
      <c r="K12" s="4">
        <f>IF(INDEX([1]Pitchers!$Q:$Q,MATCH(I12,[1]Pitchers!$C:$C,0))="S",56,INDEX([1]Pitchers!$FJ:$FJ,MATCH(I12,[1]Pitchers!$C:$C,0)))</f>
        <v>42</v>
      </c>
      <c r="L12" s="4">
        <f>IF(J12/1.045&gt;5,-0.5*4.25/4*K12/9,(4.2745*4.25/4-J12/1.045*4.25/4)*K12/9)*0.9</f>
        <v>1.0638112215110269</v>
      </c>
      <c r="N12" s="44">
        <f t="shared" si="9"/>
        <v>3.4391737863293553E-2</v>
      </c>
      <c r="O12" s="15" t="s">
        <v>0</v>
      </c>
      <c r="P12" s="15" t="s">
        <v>354</v>
      </c>
      <c r="Q12" s="5">
        <f>INDEX([1]Pitchers!$AJ:$AJ,MATCH(P12,[1]Pitchers!$C:$C,0))*IF(INDEX([1]Pitchers!$Q:$Q,MATCH(P12,[1]Pitchers!$C:$C,0))="S",0.83+(1-INDEX([1]Pitchers!$DD:$DD,MATCH(P12,[1]Pitchers!$C:$C,0)))/8,1)</f>
        <v>3.5124489989110694</v>
      </c>
      <c r="R12" s="4">
        <f>IF(INDEX([1]Pitchers!$Q:$Q,MATCH(P12,[1]Pitchers!$C:$C,0))="S",56,INDEX([1]Pitchers!$FJ:$FJ,MATCH(P12,[1]Pitchers!$C:$C,0)))</f>
        <v>55.197327947999923</v>
      </c>
      <c r="S12" s="4">
        <f>IF(Q12&gt;5,-0.5*4.25/4*R12/9,(4.2745*4.25/4-Q12*4.25/4)*R12/9)*0.9</f>
        <v>4.4692127708970313</v>
      </c>
      <c r="T12" s="2"/>
      <c r="U12" s="44">
        <f t="shared" si="10"/>
        <v>0.7202370074050255</v>
      </c>
    </row>
    <row r="13" spans="1:21" ht="9.75" customHeight="1" x14ac:dyDescent="0.2">
      <c r="A13" s="9" t="s">
        <v>0</v>
      </c>
      <c r="B13" s="9" t="s">
        <v>1132</v>
      </c>
      <c r="C13" s="5">
        <f>INDEX([1]Pitchers!$AJ:$AJ,MATCH(B13,[1]Pitchers!$C:$C,0))*IF(INDEX([1]Pitchers!$Q:$Q,MATCH(B13,[1]Pitchers!$C:$C,0))="S",0.83+(1-INDEX([1]Pitchers!$DD:$DD,MATCH(B13,[1]Pitchers!$C:$C,0)))/8,1)</f>
        <v>4.0321893298182143</v>
      </c>
      <c r="D13" s="4">
        <f>IF(INDEX([1]Pitchers!$Q:$Q,MATCH(B13,[1]Pitchers!$C:$C,0))="S",56,INDEX([1]Pitchers!$FJ:$FJ,MATCH(B13,[1]Pitchers!$C:$C,0)))</f>
        <v>56</v>
      </c>
      <c r="E13" s="4">
        <f>IF(C13&gt;5,-0.5*4.25/4*D13/9,(4.2745*4.25/4-C13*4.25/4)*D13/9)*0.8</f>
        <v>1.281554211183668</v>
      </c>
      <c r="G13" s="44">
        <f t="shared" si="8"/>
        <v>0.19606561767887754</v>
      </c>
      <c r="H13" s="24" t="s">
        <v>0</v>
      </c>
      <c r="I13" s="24" t="s">
        <v>280</v>
      </c>
      <c r="J13" s="5">
        <f>INDEX([1]Pitchers!$AJ:$AJ,MATCH(I13,[1]Pitchers!$C:$C,0))*IF(INDEX([1]Pitchers!$Q:$Q,MATCH(I13,[1]Pitchers!$C:$C,0))="S",0.83+(1-INDEX([1]Pitchers!$DD:$DD,MATCH(I13,[1]Pitchers!$C:$C,0)))/8,1)</f>
        <v>4.1040294482864432</v>
      </c>
      <c r="K13" s="4">
        <f>IF(INDEX([1]Pitchers!$Q:$Q,MATCH(I13,[1]Pitchers!$C:$C,0))="S",56,INDEX([1]Pitchers!$FJ:$FJ,MATCH(I13,[1]Pitchers!$C:$C,0)))</f>
        <v>56</v>
      </c>
      <c r="L13" s="4">
        <f>IF(J13/1.045&gt;5,-0.5*4.25/4*K13/9,(4.2745*4.25/4-J13/1.045*4.25/4)*K13/9)*0.8</f>
        <v>1.8362974228139579</v>
      </c>
      <c r="N13" s="44">
        <f t="shared" si="9"/>
        <v>0.13784904393920105</v>
      </c>
      <c r="O13" s="15" t="s">
        <v>0</v>
      </c>
      <c r="P13" s="15" t="s">
        <v>936</v>
      </c>
      <c r="Q13" s="5">
        <f>INDEX([1]Pitchers!$AJ:$AJ,MATCH(P13,[1]Pitchers!$C:$C,0))*IF(INDEX([1]Pitchers!$Q:$Q,MATCH(P13,[1]Pitchers!$C:$C,0))="S",0.83+(1-INDEX([1]Pitchers!$DD:$DD,MATCH(P13,[1]Pitchers!$C:$C,0)))/8,1)</f>
        <v>3.6042999726162295</v>
      </c>
      <c r="R13" s="4">
        <f>IF(INDEX([1]Pitchers!$Q:$Q,MATCH(P13,[1]Pitchers!$C:$C,0))="S",56,INDEX([1]Pitchers!$FJ:$FJ,MATCH(P13,[1]Pitchers!$C:$C,0)))</f>
        <v>56</v>
      </c>
      <c r="S13" s="4">
        <f>IF(Q13&gt;5,-0.5*4.25/4*R13/9,(4.2745*4.25/4-Q13*4.25/4)*R13/9)*0.8</f>
        <v>3.5446134781630523</v>
      </c>
      <c r="T13" s="2"/>
      <c r="U13" s="44">
        <f t="shared" si="10"/>
        <v>0.61069394068880289</v>
      </c>
    </row>
    <row r="14" spans="1:21" ht="9.75" customHeight="1" x14ac:dyDescent="0.2">
      <c r="A14" s="9" t="s">
        <v>0</v>
      </c>
      <c r="B14" s="9" t="s">
        <v>804</v>
      </c>
      <c r="C14" s="5">
        <f>INDEX([1]Pitchers!$AJ:$AJ,MATCH(B14,[1]Pitchers!$C:$C,0))*IF(INDEX([1]Pitchers!$Q:$Q,MATCH(B14,[1]Pitchers!$C:$C,0))="S",0.83+(1-INDEX([1]Pitchers!$DD:$DD,MATCH(B14,[1]Pitchers!$C:$C,0)))/8,1)</f>
        <v>4.3313554196990278</v>
      </c>
      <c r="D14" s="4">
        <f>IF(INDEX([1]Pitchers!$Q:$Q,MATCH(B14,[1]Pitchers!$C:$C,0))="S",56,INDEX([1]Pitchers!$FJ:$FJ,MATCH(B14,[1]Pitchers!$C:$C,0)))</f>
        <v>55.540332745074018</v>
      </c>
      <c r="E14" s="4">
        <f>IF(C14&gt;5,-0.5*4.25/4*D14/9,(4.2745*4.25/4-C14*4.25/4)*D14/9)*0.6</f>
        <v>-0.22367529909817521</v>
      </c>
      <c r="G14" s="44">
        <f t="shared" si="8"/>
        <v>-4.0112276708889005E-2</v>
      </c>
      <c r="H14" s="24" t="s">
        <v>0</v>
      </c>
      <c r="I14" s="24" t="s">
        <v>752</v>
      </c>
      <c r="J14" s="5">
        <f>INDEX([1]Pitchers!$AJ:$AJ,MATCH(I14,[1]Pitchers!$C:$C,0))*IF(INDEX([1]Pitchers!$Q:$Q,MATCH(I14,[1]Pitchers!$C:$C,0))="S",0.83+(1-INDEX([1]Pitchers!$DD:$DD,MATCH(I14,[1]Pitchers!$C:$C,0)))/8,1)</f>
        <v>4.4017060225406217</v>
      </c>
      <c r="K14" s="4">
        <f>IF(INDEX([1]Pitchers!$Q:$Q,MATCH(I14,[1]Pitchers!$C:$C,0))="S",56,INDEX([1]Pitchers!$FJ:$FJ,MATCH(I14,[1]Pitchers!$C:$C,0)))</f>
        <v>53.815454850033348</v>
      </c>
      <c r="L14" s="4">
        <f>IF(J14/1.045&gt;5,-0.5*4.25/4*K14/9,(4.2745*4.25/4-J14/1.045*4.25/4)*K14/9)*0.6</f>
        <v>0.23763988986449697</v>
      </c>
      <c r="N14" s="44">
        <f t="shared" si="9"/>
        <v>-8.6897096024762949E-2</v>
      </c>
      <c r="O14" s="15" t="s">
        <v>0</v>
      </c>
      <c r="P14" s="15" t="s">
        <v>1046</v>
      </c>
      <c r="Q14" s="5">
        <f>INDEX([1]Pitchers!$AJ:$AJ,MATCH(P14,[1]Pitchers!$C:$C,0))*IF(INDEX([1]Pitchers!$Q:$Q,MATCH(P14,[1]Pitchers!$C:$C,0))="S",0.83+(1-INDEX([1]Pitchers!$DD:$DD,MATCH(P14,[1]Pitchers!$C:$C,0)))/8,1)</f>
        <v>3.6042047091758955</v>
      </c>
      <c r="R14" s="4">
        <f>IF(INDEX([1]Pitchers!$Q:$Q,MATCH(P14,[1]Pitchers!$C:$C,0))="S",56,INDEX([1]Pitchers!$FJ:$FJ,MATCH(P14,[1]Pitchers!$C:$C,0)))</f>
        <v>48.95730820762963</v>
      </c>
      <c r="S14" s="4">
        <f>IF(Q14&gt;5,-0.5*4.25/4*R14/9,(4.2745*4.25/4-Q14*4.25/4)*R14/9)*0.6</f>
        <v>2.3244562642957209</v>
      </c>
      <c r="T14" s="2"/>
      <c r="U14" s="44">
        <f t="shared" si="10"/>
        <v>0.5340004006345126</v>
      </c>
    </row>
    <row r="15" spans="1:21" ht="9.75" customHeight="1" x14ac:dyDescent="0.2">
      <c r="A15" s="9" t="s">
        <v>0</v>
      </c>
      <c r="B15" s="9" t="s">
        <v>1152</v>
      </c>
      <c r="C15" s="5">
        <f>INDEX([1]Pitchers!$AJ:$AJ,MATCH(B15,[1]Pitchers!$C:$C,0))*IF(INDEX([1]Pitchers!$Q:$Q,MATCH(B15,[1]Pitchers!$C:$C,0))="S",0.83+(1-INDEX([1]Pitchers!$DD:$DD,MATCH(B15,[1]Pitchers!$C:$C,0)))/8,1)</f>
        <v>4.2301021207569534</v>
      </c>
      <c r="D15" s="4">
        <f>MIN(1458-SUM(D2:D14),IF(INDEX([1]Pitchers!$Q:$Q,MATCH(B15,[1]Pitchers!$C:$C,0))="S",56,INDEX([1]Pitchers!$FJ:$FJ,MATCH(B15,[1]Pitchers!$C:$C,0))))</f>
        <v>56</v>
      </c>
      <c r="E15" s="4">
        <f>IF(C15&gt;5,-0.5*4.25/4*D15/9,(4.2745*4.25/4-C15*4.25/4)*D15/9)*0.5</f>
        <v>0.14675965638673738</v>
      </c>
      <c r="G15" s="44">
        <f t="shared" si="8"/>
        <v>3.5861969218332422E-2</v>
      </c>
      <c r="H15" s="24" t="s">
        <v>0</v>
      </c>
      <c r="I15" s="24" t="s">
        <v>493</v>
      </c>
      <c r="J15" s="5">
        <f>INDEX([1]Pitchers!$AJ:$AJ,MATCH(I15,[1]Pitchers!$C:$C,0))*IF(INDEX([1]Pitchers!$Q:$Q,MATCH(I15,[1]Pitchers!$C:$C,0))="S",0.83+(1-INDEX([1]Pitchers!$DD:$DD,MATCH(I15,[1]Pitchers!$C:$C,0)))/8,1)</f>
        <v>4.4421521054563957</v>
      </c>
      <c r="K15" s="4">
        <f>MIN(1458-SUM(K2:K14),IF(INDEX([1]Pitchers!$Q:$Q,MATCH(I15,[1]Pitchers!$C:$C,0))="S",56,INDEX([1]Pitchers!$FJ:$FJ,MATCH(I15,[1]Pitchers!$C:$C,0))))</f>
        <v>40.384629026752094</v>
      </c>
      <c r="L15" s="4">
        <f>IF(J15/1.045&gt;5,-0.5*4.25/4*K15/9,(4.2745*4.25/4-J15/1.045*4.25/4)*K15/9)*0.5</f>
        <v>5.6345616021344122E-2</v>
      </c>
      <c r="N15" s="44">
        <f t="shared" si="9"/>
        <v>-8.5909140445400101E-2</v>
      </c>
      <c r="O15" s="15" t="s">
        <v>0</v>
      </c>
      <c r="P15" s="15" t="s">
        <v>494</v>
      </c>
      <c r="Q15" s="5">
        <f>INDEX([1]Pitchers!$AJ:$AJ,MATCH(P15,[1]Pitchers!$C:$C,0))*IF(INDEX([1]Pitchers!$Q:$Q,MATCH(P15,[1]Pitchers!$C:$C,0))="S",0.83+(1-INDEX([1]Pitchers!$DD:$DD,MATCH(P15,[1]Pitchers!$C:$C,0)))/8,1)</f>
        <v>3.7008545734568341</v>
      </c>
      <c r="R15" s="4">
        <f>MIN(1458-SUM(R2:R14),IF(INDEX([1]Pitchers!$Q:$Q,MATCH(P15,[1]Pitchers!$C:$C,0))="S",56,INDEX([1]Pitchers!$FJ:$FJ,MATCH(P15,[1]Pitchers!$C:$C,0))))</f>
        <v>51.11162838660583</v>
      </c>
      <c r="S15" s="4">
        <f>IF(Q15&gt;5,-0.5*4.25/4*R15/9,(4.2745*4.25/4-Q15*4.25/4)*R15/9)*0.5</f>
        <v>1.7306916032692872</v>
      </c>
      <c r="T15" s="2"/>
      <c r="U15" s="44">
        <f t="shared" si="10"/>
        <v>0.442352911664951</v>
      </c>
    </row>
    <row r="16" spans="1:21" ht="9.75" customHeight="1" x14ac:dyDescent="0.2">
      <c r="A16" s="9" t="s">
        <v>1</v>
      </c>
      <c r="B16" s="9" t="s">
        <v>298</v>
      </c>
      <c r="C16" s="6">
        <f>INDEX([1]Hitters!$AF:$AF,MATCH(B16,[1]Hitters!$C:$C,0))</f>
        <v>0.25574124836215767</v>
      </c>
      <c r="D16" s="4">
        <f>INDEX([1]Hitters!$ER:$ER,MATCH(B16,[1]Hitters!$C:$C,0))</f>
        <v>413.93422222222222</v>
      </c>
      <c r="E16" s="4">
        <f t="shared" ref="E16:E29" si="11">(C16-0.23)*D16</f>
        <v>10.655183619818782</v>
      </c>
      <c r="F16" s="4">
        <f>IF(A16="DH",-16,IF(A16="C",INDEX([1]Hitters!$AZ:$AZ,MATCH(B16,[1]Hitters!$C:$C,0)),IF(A16="1B",INDEX([1]Hitters!$AW:$AW,MATCH(B16,[1]Hitters!$C:$C,0)),IF(RIGHT(A16,1)="F",INDEX([1]Hitters!$AY:$AY,MATCH(B16,[1]Hitters!$C:$C,0)),INDEX([1]Hitters!$AX:$AX,MATCH(B16,[1]Hitters!$C:$C,0))))))*D16/600</f>
        <v>4.2796033366587354</v>
      </c>
      <c r="G16" s="44">
        <f>(((4.25+(C16-0.263)*4.2)^(((4.25+(C16-0.263)*4.2)+(4.25-F16*4.2/D16))^0.285))/((4.25+(C16-0.263)*4.2)^(((4.25+(C16-0.263)*4.2)+(4.25-F16*4.2/D16))^0.285)+(4.25-F16*4.2/D16)^(((4.25+(C16-0.263)*4.2)+(4.25-F16*4.2/D16))^0.285))-0.5)*D16/4.2-(((4.25+(0.23-0.263)*4.2)^(((4.25+(0.23-0.263)*4.2)+4.25)^0.285))/((4.25+(0.23-0.263)*4.2)^(((4.25+(0.23-0.263)*4.2)+4.25)^0.285)+4.25^(((4.25+(0.23-0.263)*4.2)+4.25)^0.285))-0.5)*D16/4.2</f>
        <v>1.6347448740430606</v>
      </c>
      <c r="H16" s="24" t="s">
        <v>1</v>
      </c>
      <c r="I16" s="24" t="s">
        <v>1078</v>
      </c>
      <c r="J16" s="6">
        <f>INDEX([1]Hitters!$AF:$AF,MATCH(I16,[1]Hitters!$C:$C,0))</f>
        <v>0.22024588012985771</v>
      </c>
      <c r="K16" s="4">
        <f>INDEX([1]Hitters!$ER:$ER,MATCH(I16,[1]Hitters!$C:$C,0))</f>
        <v>322.80533333333341</v>
      </c>
      <c r="L16" s="4">
        <f>(J16-0.23605)*K16</f>
        <v>-5.1016541827212425</v>
      </c>
      <c r="M16" s="4">
        <f>IF(H16="DH",-16,IF(H16="C",INDEX([1]Hitters!$AZ:$AZ,MATCH(I16,[1]Hitters!$C:$C,0)),IF(H16="1B",INDEX([1]Hitters!$AW:$AW,MATCH(I16,[1]Hitters!$C:$C,0)),IF(RIGHT(H16,1)="F",INDEX([1]Hitters!$AY:$AY,MATCH(I16,[1]Hitters!$C:$C,0)),INDEX([1]Hitters!$AX:$AX,MATCH(I16,[1]Hitters!$C:$C,0))))))*K16/600</f>
        <v>8.0672418227817619</v>
      </c>
      <c r="N16" s="44">
        <f t="shared" ref="N16:N29" si="12">(((4.25+(J16-0.263)*4.2)^(((4.25+(J16-0.263)*4.2)+(4.25-M16*4.2/K16))^0.285))/((4.25+(J16-0.263)*4.2)^(((4.25+(J16-0.263)*4.2)+(4.25-M16*4.2/K16))^0.285)+(4.25-M16*4.2/K16)^(((4.25+(J16-0.263)*4.2)+(4.25-M16*4.2/K16))^0.285))-0.5)*K16/4.2-(((4.25+(0.23-0.263)*4.2)^(((4.25+(0.23-0.263)*4.2)+4.25)^0.285))/((4.25+(0.23-0.263)*4.2)^(((4.25+(0.23-0.263)*4.2)+4.25)^0.285)+4.25^(((4.25+(0.23-0.263)*4.2)+4.25)^0.285))-0.5)*K16/4.2</f>
        <v>0.53057150452749491</v>
      </c>
      <c r="O16" s="15" t="s">
        <v>1</v>
      </c>
      <c r="P16" s="15" t="s">
        <v>417</v>
      </c>
      <c r="Q16" s="6">
        <f>INDEX([1]Hitters!$AF:$AF,MATCH(P16,[1]Hitters!$C:$C,0))</f>
        <v>0.27763216584219047</v>
      </c>
      <c r="R16" s="4">
        <f>INDEX([1]Hitters!$ER:$ER,MATCH(P16,[1]Hitters!$C:$C,0))</f>
        <v>435.60118518518516</v>
      </c>
      <c r="S16" s="4">
        <f t="shared" ref="S16:S29" si="13">(Q16-0.23)*R16</f>
        <v>20.748627893795458</v>
      </c>
      <c r="T16" s="4">
        <f>IF(O16="DH",-16,IF(O16="C",INDEX([1]Hitters!$AZ:$AZ,MATCH(P16,[1]Hitters!$C:$C,0)),IF(O16="1B",INDEX([1]Hitters!$AW:$AW,MATCH(P16,[1]Hitters!$C:$C,0)),IF(RIGHT(O16,1)="F",INDEX([1]Hitters!$AY:$AY,MATCH(P16,[1]Hitters!$C:$C,0)),INDEX([1]Hitters!$AX:$AX,MATCH(P16,[1]Hitters!$C:$C,0))))))*R16/600</f>
        <v>21.74077119200885</v>
      </c>
      <c r="U16" s="44">
        <f t="shared" ref="U16:U29" si="14">(((4.25+(Q16-0.263)*4.2)^(((4.25+(Q16-0.263)*4.2)+(4.25-T16*4.2/R16))^0.285))/((4.25+(Q16-0.263)*4.2)^(((4.25+(Q16-0.263)*4.2)+(4.25-T16*4.2/R16))^0.285)+(4.25-T16*4.2/R16)^(((4.25+(Q16-0.263)*4.2)+(4.25-T16*4.2/R16))^0.285))-0.5)*R16/4.2-(((4.25+(0.23-0.263)*4.2)^(((4.25+(0.23-0.263)*4.2)+4.25)^0.285))/((4.25+(0.23-0.263)*4.2)^(((4.25+(0.23-0.263)*4.2)+4.25)^0.285)+4.25^(((4.25+(0.23-0.263)*4.2)+4.25)^0.285))-0.5)*R16/4.2</f>
        <v>4.6535810896540957</v>
      </c>
    </row>
    <row r="17" spans="1:21" ht="9.75" customHeight="1" x14ac:dyDescent="0.2">
      <c r="A17" s="9" t="s">
        <v>2</v>
      </c>
      <c r="B17" s="9" t="s">
        <v>244</v>
      </c>
      <c r="C17" s="6">
        <f>INDEX([1]Hitters!$AF:$AF,MATCH(B17,[1]Hitters!$C:$C,0))</f>
        <v>0.31713669106028369</v>
      </c>
      <c r="D17" s="4">
        <f>INDEX([1]Hitters!$ER:$ER,MATCH(B17,[1]Hitters!$C:$C,0))</f>
        <v>625.97096296296297</v>
      </c>
      <c r="E17" s="4">
        <f t="shared" si="11"/>
        <v>54.545038412411984</v>
      </c>
      <c r="F17" s="4">
        <f>IF(A17="DH",-16,IF(A17="C",INDEX([1]Hitters!$AZ:$AZ,MATCH(B17,[1]Hitters!$C:$C,0)),IF(A17="1B",INDEX([1]Hitters!$AW:$AW,MATCH(B17,[1]Hitters!$C:$C,0)),IF(RIGHT(A17,1)="F",INDEX([1]Hitters!$AY:$AY,MATCH(B17,[1]Hitters!$C:$C,0)),INDEX([1]Hitters!$AX:$AX,MATCH(B17,[1]Hitters!$C:$C,0))))))*D17/600</f>
        <v>-6.6792080655512986</v>
      </c>
      <c r="G17" s="44">
        <f t="shared" ref="G17:G29" si="15">(((4.25+(C17-0.263)*4.2)^(((4.25+(C17-0.263)*4.2)+(4.25-F17*4.2/D17))^0.285))/((4.25+(C17-0.263)*4.2)^(((4.25+(C17-0.263)*4.2)+(4.25-F17*4.2/D17))^0.285)+(4.25-F17*4.2/D17)^(((4.25+(C17-0.263)*4.2)+(4.25-F17*4.2/D17))^0.285))-0.5)*D17/4.2-(((4.25+(0.23-0.263)*4.2)^(((4.25+(0.23-0.263)*4.2)+4.25)^0.285))/((4.25+(0.23-0.263)*4.2)^(((4.25+(0.23-0.263)*4.2)+4.25)^0.285)+4.25^(((4.25+(0.23-0.263)*4.2)+4.25)^0.285))-0.5)*D17/4.2</f>
        <v>5.1408639043701889</v>
      </c>
      <c r="H17" s="24" t="s">
        <v>2</v>
      </c>
      <c r="I17" s="24" t="s">
        <v>963</v>
      </c>
      <c r="J17" s="6">
        <f>INDEX([1]Hitters!$AF:$AF,MATCH(I17,[1]Hitters!$C:$C,0))</f>
        <v>0.24489985220090782</v>
      </c>
      <c r="K17" s="4">
        <f>INDEX([1]Hitters!$ER:$ER,MATCH(I17,[1]Hitters!$C:$C,0))</f>
        <v>477.82281481481482</v>
      </c>
      <c r="L17" s="4">
        <f t="shared" ref="L17:L29" si="16">(J17-0.23605)*K17</f>
        <v>4.2286612893328535</v>
      </c>
      <c r="M17" s="4">
        <f>IF(H17="DH",-16,IF(H17="C",INDEX([1]Hitters!$AZ:$AZ,MATCH(I17,[1]Hitters!$C:$C,0)),IF(H17="1B",INDEX([1]Hitters!$AW:$AW,MATCH(I17,[1]Hitters!$C:$C,0)),IF(RIGHT(H17,1)="F",INDEX([1]Hitters!$AY:$AY,MATCH(I17,[1]Hitters!$C:$C,0)),INDEX([1]Hitters!$AX:$AX,MATCH(I17,[1]Hitters!$C:$C,0))))))*K17/600</f>
        <v>-8.2004097804191893</v>
      </c>
      <c r="N17" s="44">
        <f t="shared" si="12"/>
        <v>-9.7365046035090774E-2</v>
      </c>
      <c r="O17" s="15" t="s">
        <v>2</v>
      </c>
      <c r="P17" s="15" t="s">
        <v>115</v>
      </c>
      <c r="Q17" s="6">
        <f>INDEX([1]Hitters!$AF:$AF,MATCH(P17,[1]Hitters!$C:$C,0))</f>
        <v>0.27626549339865997</v>
      </c>
      <c r="R17" s="4">
        <f>INDEX([1]Hitters!$ER:$ER,MATCH(P17,[1]Hitters!$C:$C,0))</f>
        <v>544.7943703703703</v>
      </c>
      <c r="S17" s="4">
        <f t="shared" si="13"/>
        <v>25.205180345997476</v>
      </c>
      <c r="T17" s="4">
        <f>IF(O17="DH",-16,IF(O17="C",INDEX([1]Hitters!$AZ:$AZ,MATCH(P17,[1]Hitters!$C:$C,0)),IF(O17="1B",INDEX([1]Hitters!$AW:$AW,MATCH(P17,[1]Hitters!$C:$C,0)),IF(RIGHT(O17,1)="F",INDEX([1]Hitters!$AY:$AY,MATCH(P17,[1]Hitters!$C:$C,0)),INDEX([1]Hitters!$AX:$AX,MATCH(P17,[1]Hitters!$C:$C,0))))))*R17/600</f>
        <v>-7.9492553604418728</v>
      </c>
      <c r="U17" s="44">
        <f t="shared" si="14"/>
        <v>1.8913342280410703</v>
      </c>
    </row>
    <row r="18" spans="1:21" ht="9.75" customHeight="1" x14ac:dyDescent="0.2">
      <c r="A18" s="9" t="s">
        <v>3</v>
      </c>
      <c r="B18" s="9" t="s">
        <v>303</v>
      </c>
      <c r="C18" s="6">
        <f>INDEX([1]Hitters!$AF:$AF,MATCH(B18,[1]Hitters!$C:$C,0))</f>
        <v>0.24951835676166864</v>
      </c>
      <c r="D18" s="4">
        <f>INDEX([1]Hitters!$ER:$ER,MATCH(B18,[1]Hitters!$C:$C,0))</f>
        <v>611.11496296296286</v>
      </c>
      <c r="E18" s="4">
        <f t="shared" si="11"/>
        <v>11.927959869505022</v>
      </c>
      <c r="F18" s="4">
        <f>IF(A18="DH",-16,IF(A18="C",INDEX([1]Hitters!$AZ:$AZ,MATCH(B18,[1]Hitters!$C:$C,0)),IF(A18="1B",INDEX([1]Hitters!$AW:$AW,MATCH(B18,[1]Hitters!$C:$C,0)),IF(RIGHT(A18,1)="F",INDEX([1]Hitters!$AY:$AY,MATCH(B18,[1]Hitters!$C:$C,0)),INDEX([1]Hitters!$AX:$AX,MATCH(B18,[1]Hitters!$C:$C,0))))))*D18/600</f>
        <v>8.689911439106158</v>
      </c>
      <c r="G18" s="44">
        <f t="shared" si="15"/>
        <v>2.2577439140876057</v>
      </c>
      <c r="H18" s="24" t="s">
        <v>3</v>
      </c>
      <c r="I18" s="24" t="s">
        <v>324</v>
      </c>
      <c r="J18" s="6">
        <f>INDEX([1]Hitters!$AF:$AF,MATCH(I18,[1]Hitters!$C:$C,0))</f>
        <v>0.26530951092928118</v>
      </c>
      <c r="K18" s="4">
        <f>INDEX([1]Hitters!$ER:$ER,MATCH(I18,[1]Hitters!$C:$C,0))</f>
        <v>591.01303703703707</v>
      </c>
      <c r="L18" s="4">
        <f t="shared" si="16"/>
        <v>17.292752416532842</v>
      </c>
      <c r="M18" s="4">
        <f>IF(H18="DH",-16,IF(H18="C",INDEX([1]Hitters!$AZ:$AZ,MATCH(I18,[1]Hitters!$C:$C,0)),IF(H18="1B",INDEX([1]Hitters!$AW:$AW,MATCH(I18,[1]Hitters!$C:$C,0)),IF(RIGHT(H18,1)="F",INDEX([1]Hitters!$AY:$AY,MATCH(I18,[1]Hitters!$C:$C,0)),INDEX([1]Hitters!$AX:$AX,MATCH(I18,[1]Hitters!$C:$C,0))))))*K18/600</f>
        <v>7.8665712945192627</v>
      </c>
      <c r="N18" s="44">
        <f t="shared" si="12"/>
        <v>3.1389705425171663</v>
      </c>
      <c r="O18" s="15" t="s">
        <v>3</v>
      </c>
      <c r="P18" s="15" t="s">
        <v>1024</v>
      </c>
      <c r="Q18" s="6">
        <f>INDEX([1]Hitters!$AF:$AF,MATCH(P18,[1]Hitters!$C:$C,0))</f>
        <v>0.26248052241266334</v>
      </c>
      <c r="R18" s="4">
        <f>INDEX([1]Hitters!$ER:$ER,MATCH(P18,[1]Hitters!$C:$C,0))</f>
        <v>495.08977777777767</v>
      </c>
      <c r="S18" s="4">
        <f t="shared" si="13"/>
        <v>16.080774623391616</v>
      </c>
      <c r="T18" s="4">
        <f>IF(O18="DH",-16,IF(O18="C",INDEX([1]Hitters!$AZ:$AZ,MATCH(P18,[1]Hitters!$C:$C,0)),IF(O18="1B",INDEX([1]Hitters!$AW:$AW,MATCH(P18,[1]Hitters!$C:$C,0)),IF(RIGHT(O18,1)="F",INDEX([1]Hitters!$AY:$AY,MATCH(P18,[1]Hitters!$C:$C,0)),INDEX([1]Hitters!$AX:$AX,MATCH(P18,[1]Hitters!$C:$C,0))))))*R18/600</f>
        <v>0.268844256361503</v>
      </c>
      <c r="U18" s="44">
        <f t="shared" si="14"/>
        <v>1.7904040337611415</v>
      </c>
    </row>
    <row r="19" spans="1:21" ht="9.75" customHeight="1" x14ac:dyDescent="0.2">
      <c r="A19" s="9" t="s">
        <v>4</v>
      </c>
      <c r="B19" s="9" t="s">
        <v>663</v>
      </c>
      <c r="C19" s="6">
        <f>INDEX([1]Hitters!$AF:$AF,MATCH(B19,[1]Hitters!$C:$C,0))</f>
        <v>0.22115622978913296</v>
      </c>
      <c r="D19" s="4">
        <f>INDEX([1]Hitters!$ER:$ER,MATCH(B19,[1]Hitters!$C:$C,0))</f>
        <v>437.76853333333338</v>
      </c>
      <c r="E19" s="4">
        <f t="shared" si="11"/>
        <v>-3.8715243143482914</v>
      </c>
      <c r="F19" s="4">
        <f>IF(A19="DH",-16,IF(A19="C",INDEX([1]Hitters!$AZ:$AZ,MATCH(B19,[1]Hitters!$C:$C,0)),IF(A19="1B",INDEX([1]Hitters!$AW:$AW,MATCH(B19,[1]Hitters!$C:$C,0)),IF(RIGHT(A19,1)="F",INDEX([1]Hitters!$AY:$AY,MATCH(B19,[1]Hitters!$C:$C,0)),INDEX([1]Hitters!$AX:$AX,MATCH(B19,[1]Hitters!$C:$C,0))))))*D19/600</f>
        <v>12.732272777770389</v>
      </c>
      <c r="G19" s="44">
        <f t="shared" si="15"/>
        <v>0.96174112664449896</v>
      </c>
      <c r="H19" s="24" t="s">
        <v>4</v>
      </c>
      <c r="I19" s="24" t="s">
        <v>807</v>
      </c>
      <c r="J19" s="6">
        <f>INDEX([1]Hitters!$AF:$AF,MATCH(I19,[1]Hitters!$C:$C,0))</f>
        <v>0.26905639812145404</v>
      </c>
      <c r="K19" s="4">
        <f>INDEX([1]Hitters!$ER:$ER,MATCH(I19,[1]Hitters!$C:$C,0))</f>
        <v>538.63200000000006</v>
      </c>
      <c r="L19" s="4">
        <f t="shared" si="16"/>
        <v>17.778302232955031</v>
      </c>
      <c r="M19" s="4">
        <f>IF(H19="DH",-16,IF(H19="C",INDEX([1]Hitters!$AZ:$AZ,MATCH(I19,[1]Hitters!$C:$C,0)),IF(H19="1B",INDEX([1]Hitters!$AW:$AW,MATCH(I19,[1]Hitters!$C:$C,0)),IF(RIGHT(H19,1)="F",INDEX([1]Hitters!$AY:$AY,MATCH(I19,[1]Hitters!$C:$C,0)),INDEX([1]Hitters!$AX:$AX,MATCH(I19,[1]Hitters!$C:$C,0))))))*K19/600</f>
        <v>8.4620933914443981</v>
      </c>
      <c r="N19" s="44">
        <f t="shared" si="12"/>
        <v>3.2198957148371776</v>
      </c>
      <c r="O19" s="15" t="s">
        <v>4</v>
      </c>
      <c r="P19" s="15" t="s">
        <v>754</v>
      </c>
      <c r="Q19" s="6">
        <f>INDEX([1]Hitters!$AF:$AF,MATCH(P19,[1]Hitters!$C:$C,0))</f>
        <v>0.28247405514817669</v>
      </c>
      <c r="R19" s="4">
        <f>INDEX([1]Hitters!$ER:$ER,MATCH(P19,[1]Hitters!$C:$C,0))</f>
        <v>617.61718518518524</v>
      </c>
      <c r="S19" s="4">
        <f t="shared" si="13"/>
        <v>32.408878235869061</v>
      </c>
      <c r="T19" s="4">
        <f>IF(O19="DH",-16,IF(O19="C",INDEX([1]Hitters!$AZ:$AZ,MATCH(P19,[1]Hitters!$C:$C,0)),IF(O19="1B",INDEX([1]Hitters!$AW:$AW,MATCH(P19,[1]Hitters!$C:$C,0)),IF(RIGHT(O19,1)="F",INDEX([1]Hitters!$AY:$AY,MATCH(P19,[1]Hitters!$C:$C,0)),INDEX([1]Hitters!$AX:$AX,MATCH(P19,[1]Hitters!$C:$C,0))))))*R19/600</f>
        <v>9.9624620434607003</v>
      </c>
      <c r="U19" s="44">
        <f t="shared" si="14"/>
        <v>4.6089918559779299</v>
      </c>
    </row>
    <row r="20" spans="1:21" ht="9.75" customHeight="1" x14ac:dyDescent="0.2">
      <c r="A20" s="9" t="s">
        <v>5</v>
      </c>
      <c r="B20" s="9" t="s">
        <v>600</v>
      </c>
      <c r="C20" s="6">
        <f>INDEX([1]Hitters!$AF:$AF,MATCH(B20,[1]Hitters!$C:$C,0))</f>
        <v>0.2756406513643529</v>
      </c>
      <c r="D20" s="4">
        <f>INDEX([1]Hitters!$ER:$ER,MATCH(B20,[1]Hitters!$C:$C,0))</f>
        <v>522.16622222222225</v>
      </c>
      <c r="E20" s="4">
        <f t="shared" si="11"/>
        <v>23.832006502685658</v>
      </c>
      <c r="F20" s="4">
        <f>IF(A20="DH",-16,IF(A20="C",INDEX([1]Hitters!$AZ:$AZ,MATCH(B20,[1]Hitters!$C:$C,0)),IF(A20="1B",INDEX([1]Hitters!$AW:$AW,MATCH(B20,[1]Hitters!$C:$C,0)),IF(RIGHT(A20,1)="F",INDEX([1]Hitters!$AY:$AY,MATCH(B20,[1]Hitters!$C:$C,0)),INDEX([1]Hitters!$AX:$AX,MATCH(B20,[1]Hitters!$C:$C,0))))))*D20/600</f>
        <v>-1.2916997718515302</v>
      </c>
      <c r="G20" s="44">
        <f t="shared" si="15"/>
        <v>2.4586191917436802</v>
      </c>
      <c r="H20" s="24" t="s">
        <v>5</v>
      </c>
      <c r="I20" s="24" t="s">
        <v>341</v>
      </c>
      <c r="J20" s="6">
        <f>INDEX([1]Hitters!$AF:$AF,MATCH(I20,[1]Hitters!$C:$C,0))</f>
        <v>0.29012254794818071</v>
      </c>
      <c r="K20" s="4">
        <f>INDEX([1]Hitters!$ER:$ER,MATCH(I20,[1]Hitters!$C:$C,0))</f>
        <v>620.54192592592597</v>
      </c>
      <c r="L20" s="4">
        <f t="shared" si="16"/>
        <v>33.554283043486031</v>
      </c>
      <c r="M20" s="4">
        <f>IF(H20="DH",-16,IF(H20="C",INDEX([1]Hitters!$AZ:$AZ,MATCH(I20,[1]Hitters!$C:$C,0)),IF(H20="1B",INDEX([1]Hitters!$AW:$AW,MATCH(I20,[1]Hitters!$C:$C,0)),IF(RIGHT(H20,1)="F",INDEX([1]Hitters!$AY:$AY,MATCH(I20,[1]Hitters!$C:$C,0)),INDEX([1]Hitters!$AX:$AX,MATCH(I20,[1]Hitters!$C:$C,0))))))*K20/600</f>
        <v>17.738287114092106</v>
      </c>
      <c r="N20" s="44">
        <f t="shared" si="12"/>
        <v>5.9843303331445163</v>
      </c>
      <c r="O20" s="15" t="s">
        <v>5</v>
      </c>
      <c r="P20" s="15" t="s">
        <v>542</v>
      </c>
      <c r="Q20" s="6">
        <f>INDEX([1]Hitters!$AF:$AF,MATCH(P20,[1]Hitters!$C:$C,0))</f>
        <v>0.29425764580389008</v>
      </c>
      <c r="R20" s="4">
        <f>INDEX([1]Hitters!$ER:$ER,MATCH(P20,[1]Hitters!$C:$C,0))</f>
        <v>524.62429629629628</v>
      </c>
      <c r="S20" s="4">
        <f t="shared" si="13"/>
        <v>33.711122211522479</v>
      </c>
      <c r="T20" s="4">
        <f>IF(O20="DH",-16,IF(O20="C",INDEX([1]Hitters!$AZ:$AZ,MATCH(P20,[1]Hitters!$C:$C,0)),IF(O20="1B",INDEX([1]Hitters!$AW:$AW,MATCH(P20,[1]Hitters!$C:$C,0)),IF(RIGHT(O20,1)="F",INDEX([1]Hitters!$AY:$AY,MATCH(P20,[1]Hitters!$C:$C,0)),INDEX([1]Hitters!$AX:$AX,MATCH(P20,[1]Hitters!$C:$C,0))))))*R20/600</f>
        <v>6.1787253255500358</v>
      </c>
      <c r="U20" s="44">
        <f t="shared" si="14"/>
        <v>4.3223564699014805</v>
      </c>
    </row>
    <row r="21" spans="1:21" ht="9.75" customHeight="1" x14ac:dyDescent="0.2">
      <c r="A21" s="9" t="s">
        <v>79</v>
      </c>
      <c r="B21" s="9" t="s">
        <v>684</v>
      </c>
      <c r="C21" s="6">
        <f>INDEX([1]Hitters!$AF:$AF,MATCH(B21,[1]Hitters!$C:$C,0))</f>
        <v>0.25971402182528414</v>
      </c>
      <c r="D21" s="4">
        <f>INDEX([1]Hitters!$ER:$ER,MATCH(B21,[1]Hitters!$C:$C,0))</f>
        <v>509.26874074074078</v>
      </c>
      <c r="E21" s="4">
        <f t="shared" si="11"/>
        <v>15.132422477305335</v>
      </c>
      <c r="F21" s="4">
        <f>IF(A21="DH",-16,IF(A21="C",INDEX([1]Hitters!$AZ:$AZ,MATCH(B21,[1]Hitters!$C:$C,0)),IF(A21="1B",INDEX([1]Hitters!$AW:$AW,MATCH(B21,[1]Hitters!$C:$C,0)),IF(RIGHT(A21,1)="F",INDEX([1]Hitters!$AY:$AY,MATCH(B21,[1]Hitters!$C:$C,0)),INDEX([1]Hitters!$AX:$AX,MATCH(B21,[1]Hitters!$C:$C,0))))))*D21/600</f>
        <v>-12.909234131370221</v>
      </c>
      <c r="G21" s="44">
        <f t="shared" si="15"/>
        <v>0.27421554650423974</v>
      </c>
      <c r="H21" s="24" t="s">
        <v>79</v>
      </c>
      <c r="I21" s="24" t="s">
        <v>143</v>
      </c>
      <c r="J21" s="6">
        <f>INDEX([1]Hitters!$AF:$AF,MATCH(I21,[1]Hitters!$C:$C,0))</f>
        <v>0.2804218430237897</v>
      </c>
      <c r="K21" s="4">
        <f>INDEX([1]Hitters!$ER:$ER,MATCH(I21,[1]Hitters!$C:$C,0))</f>
        <v>570.33629629629638</v>
      </c>
      <c r="L21" s="4">
        <f t="shared" si="16"/>
        <v>25.306872610028865</v>
      </c>
      <c r="M21" s="4">
        <f>IF(H21="DH",-16,IF(H21="C",INDEX([1]Hitters!$AZ:$AZ,MATCH(I21,[1]Hitters!$C:$C,0)),IF(H21="1B",INDEX([1]Hitters!$AW:$AW,MATCH(I21,[1]Hitters!$C:$C,0)),IF(RIGHT(H21,1)="F",INDEX([1]Hitters!$AY:$AY,MATCH(I21,[1]Hitters!$C:$C,0)),INDEX([1]Hitters!$AX:$AX,MATCH(I21,[1]Hitters!$C:$C,0))))))*K21/600</f>
        <v>-5.3612370083414156</v>
      </c>
      <c r="N21" s="44">
        <f t="shared" si="12"/>
        <v>2.5516793183939503</v>
      </c>
      <c r="O21" s="15" t="s">
        <v>79</v>
      </c>
      <c r="P21" s="15" t="s">
        <v>236</v>
      </c>
      <c r="Q21" s="6">
        <f>INDEX([1]Hitters!$AF:$AF,MATCH(P21,[1]Hitters!$C:$C,0))</f>
        <v>0.28058722940589803</v>
      </c>
      <c r="R21" s="4">
        <f>INDEX([1]Hitters!$ER:$ER,MATCH(P21,[1]Hitters!$C:$C,0))</f>
        <v>493.99644444444448</v>
      </c>
      <c r="S21" s="4">
        <f t="shared" si="13"/>
        <v>24.989911460809068</v>
      </c>
      <c r="T21" s="4">
        <f>IF(O21="DH",-16,IF(O21="C",INDEX([1]Hitters!$AZ:$AZ,MATCH(P21,[1]Hitters!$C:$C,0)),IF(O21="1B",INDEX([1]Hitters!$AW:$AW,MATCH(P21,[1]Hitters!$C:$C,0)),IF(RIGHT(O21,1)="F",INDEX([1]Hitters!$AY:$AY,MATCH(P21,[1]Hitters!$C:$C,0)),INDEX([1]Hitters!$AX:$AX,MATCH(P21,[1]Hitters!$C:$C,0))))))*R21/600</f>
        <v>-0.19838689267832982</v>
      </c>
      <c r="U21" s="44">
        <f t="shared" si="14"/>
        <v>2.6983620823729151</v>
      </c>
    </row>
    <row r="22" spans="1:21" ht="9.75" customHeight="1" x14ac:dyDescent="0.2">
      <c r="A22" s="9" t="s">
        <v>80</v>
      </c>
      <c r="B22" s="9" t="s">
        <v>557</v>
      </c>
      <c r="C22" s="6">
        <f>INDEX([1]Hitters!$AF:$AF,MATCH(B22,[1]Hitters!$C:$C,0))</f>
        <v>0.2370853788123129</v>
      </c>
      <c r="D22" s="4">
        <f>INDEX([1]Hitters!$ER:$ER,MATCH(B22,[1]Hitters!$C:$C,0))</f>
        <v>457.64770370370366</v>
      </c>
      <c r="E22" s="4">
        <f t="shared" si="11"/>
        <v>3.2426073433258678</v>
      </c>
      <c r="F22" s="4">
        <f>IF(A22="DH",-16,IF(A22="C",INDEX([1]Hitters!$AZ:$AZ,MATCH(B22,[1]Hitters!$C:$C,0)),IF(A22="1B",INDEX([1]Hitters!$AW:$AW,MATCH(B22,[1]Hitters!$C:$C,0)),IF(RIGHT(A22,1)="F",INDEX([1]Hitters!$AY:$AY,MATCH(B22,[1]Hitters!$C:$C,0)),INDEX([1]Hitters!$AX:$AX,MATCH(B22,[1]Hitters!$C:$C,0))))))*D22/600</f>
        <v>1.1816534666776231</v>
      </c>
      <c r="G22" s="44">
        <f t="shared" si="15"/>
        <v>0.48625443111191857</v>
      </c>
      <c r="H22" s="24" t="s">
        <v>80</v>
      </c>
      <c r="I22" s="24" t="s">
        <v>388</v>
      </c>
      <c r="J22" s="6">
        <f>INDEX([1]Hitters!$AF:$AF,MATCH(I22,[1]Hitters!$C:$C,0))</f>
        <v>0.28284156126210069</v>
      </c>
      <c r="K22" s="4">
        <f>INDEX([1]Hitters!$ER:$ER,MATCH(I22,[1]Hitters!$C:$C,0))</f>
        <v>611.19081481481476</v>
      </c>
      <c r="L22" s="4">
        <f t="shared" si="16"/>
        <v>28.598572454240639</v>
      </c>
      <c r="M22" s="4">
        <f>IF(H22="DH",-16,IF(H22="C",INDEX([1]Hitters!$AZ:$AZ,MATCH(I22,[1]Hitters!$C:$C,0)),IF(H22="1B",INDEX([1]Hitters!$AW:$AW,MATCH(I22,[1]Hitters!$C:$C,0)),IF(RIGHT(H22,1)="F",INDEX([1]Hitters!$AY:$AY,MATCH(I22,[1]Hitters!$C:$C,0)),INDEX([1]Hitters!$AX:$AX,MATCH(I22,[1]Hitters!$C:$C,0))))))*K22/600</f>
        <v>-4.2263563338435137</v>
      </c>
      <c r="N22" s="44">
        <f t="shared" si="12"/>
        <v>3.0559407065079274</v>
      </c>
      <c r="O22" s="15" t="s">
        <v>80</v>
      </c>
      <c r="P22" s="15" t="s">
        <v>629</v>
      </c>
      <c r="Q22" s="6">
        <f>INDEX([1]Hitters!$AF:$AF,MATCH(P22,[1]Hitters!$C:$C,0))</f>
        <v>0.28382416302653662</v>
      </c>
      <c r="R22" s="4">
        <f>INDEX([1]Hitters!$ER:$ER,MATCH(P22,[1]Hitters!$C:$C,0))</f>
        <v>508.55760000000009</v>
      </c>
      <c r="S22" s="4">
        <f t="shared" si="13"/>
        <v>27.372687170784204</v>
      </c>
      <c r="T22" s="4">
        <f>IF(O22="DH",-16,IF(O22="C",INDEX([1]Hitters!$AZ:$AZ,MATCH(P22,[1]Hitters!$C:$C,0)),IF(O22="1B",INDEX([1]Hitters!$AW:$AW,MATCH(P22,[1]Hitters!$C:$C,0)),IF(RIGHT(O22,1)="F",INDEX([1]Hitters!$AY:$AY,MATCH(P22,[1]Hitters!$C:$C,0)),INDEX([1]Hitters!$AX:$AX,MATCH(P22,[1]Hitters!$C:$C,0))))))*R22/600</f>
        <v>1.1015661135192227</v>
      </c>
      <c r="U22" s="44">
        <f t="shared" si="14"/>
        <v>3.0950712132010567</v>
      </c>
    </row>
    <row r="23" spans="1:21" ht="9.75" customHeight="1" x14ac:dyDescent="0.2">
      <c r="A23" s="9" t="s">
        <v>81</v>
      </c>
      <c r="B23" s="9" t="s">
        <v>596</v>
      </c>
      <c r="C23" s="6">
        <f>INDEX([1]Hitters!$AF:$AF,MATCH(B23,[1]Hitters!$C:$C,0))</f>
        <v>0.26759734638946331</v>
      </c>
      <c r="D23" s="4">
        <f>INDEX([1]Hitters!$ER:$ER,MATCH(B23,[1]Hitters!$C:$C,0))</f>
        <v>473.62186666666662</v>
      </c>
      <c r="E23" s="4">
        <f t="shared" si="11"/>
        <v>17.806925378690867</v>
      </c>
      <c r="F23" s="4">
        <f>IF(A23="DH",-16,IF(A23="C",INDEX([1]Hitters!$AZ:$AZ,MATCH(B23,[1]Hitters!$C:$C,0)),IF(A23="1B",INDEX([1]Hitters!$AW:$AW,MATCH(B23,[1]Hitters!$C:$C,0)),IF(RIGHT(A23,1)="F",INDEX([1]Hitters!$AY:$AY,MATCH(B23,[1]Hitters!$C:$C,0)),INDEX([1]Hitters!$AX:$AX,MATCH(B23,[1]Hitters!$C:$C,0))))))*D23/600</f>
        <v>-5.2475770130809911</v>
      </c>
      <c r="G23" s="44">
        <f t="shared" si="15"/>
        <v>1.3810408613257275</v>
      </c>
      <c r="H23" s="24" t="s">
        <v>81</v>
      </c>
      <c r="I23" s="24" t="s">
        <v>1172</v>
      </c>
      <c r="J23" s="6">
        <f>INDEX([1]Hitters!$AF:$AF,MATCH(I23,[1]Hitters!$C:$C,0))</f>
        <v>0.25214166163614654</v>
      </c>
      <c r="K23" s="4">
        <f>INDEX([1]Hitters!$ER:$ER,MATCH(I23,[1]Hitters!$C:$C,0))</f>
        <v>545.71170370370373</v>
      </c>
      <c r="L23" s="4">
        <f t="shared" si="16"/>
        <v>8.7814080868850528</v>
      </c>
      <c r="M23" s="4">
        <f>IF(H23="DH",-16,IF(H23="C",INDEX([1]Hitters!$AZ:$AZ,MATCH(I23,[1]Hitters!$C:$C,0)),IF(H23="1B",INDEX([1]Hitters!$AW:$AW,MATCH(I23,[1]Hitters!$C:$C,0)),IF(RIGHT(H23,1)="F",INDEX([1]Hitters!$AY:$AY,MATCH(I23,[1]Hitters!$C:$C,0)),INDEX([1]Hitters!$AX:$AX,MATCH(I23,[1]Hitters!$C:$C,0))))))*K23/600</f>
        <v>-4.7239861950884174</v>
      </c>
      <c r="N23" s="44">
        <f t="shared" si="12"/>
        <v>0.81843633589274711</v>
      </c>
      <c r="O23" s="15" t="s">
        <v>81</v>
      </c>
      <c r="P23" s="15" t="s">
        <v>661</v>
      </c>
      <c r="Q23" s="6">
        <f>INDEX([1]Hitters!$AF:$AF,MATCH(P23,[1]Hitters!$C:$C,0))</f>
        <v>0.25713703121952186</v>
      </c>
      <c r="R23" s="4">
        <f>INDEX([1]Hitters!$ER:$ER,MATCH(P23,[1]Hitters!$C:$C,0))</f>
        <v>496.25360000000001</v>
      </c>
      <c r="S23" s="4">
        <f t="shared" si="13"/>
        <v>13.466849436000109</v>
      </c>
      <c r="T23" s="4">
        <f>IF(O23="DH",-16,IF(O23="C",INDEX([1]Hitters!$AZ:$AZ,MATCH(P23,[1]Hitters!$C:$C,0)),IF(O23="1B",INDEX([1]Hitters!$AW:$AW,MATCH(P23,[1]Hitters!$C:$C,0)),IF(RIGHT(O23,1)="F",INDEX([1]Hitters!$AY:$AY,MATCH(P23,[1]Hitters!$C:$C,0)),INDEX([1]Hitters!$AX:$AX,MATCH(P23,[1]Hitters!$C:$C,0))))))*R23/600</f>
        <v>-4.3339752094646036</v>
      </c>
      <c r="U23" s="44">
        <f t="shared" si="14"/>
        <v>1.0100521648243586</v>
      </c>
    </row>
    <row r="24" spans="1:21" ht="9.75" customHeight="1" x14ac:dyDescent="0.2">
      <c r="A24" s="9" t="s">
        <v>1</v>
      </c>
      <c r="B24" s="9" t="s">
        <v>805</v>
      </c>
      <c r="C24" s="6">
        <f>INDEX([1]Hitters!$AF:$AF,MATCH(B24,[1]Hitters!$C:$C,0))</f>
        <v>0.23240414717445351</v>
      </c>
      <c r="D24" s="4">
        <f>680-D16</f>
        <v>266.06577777777778</v>
      </c>
      <c r="E24" s="4">
        <f t="shared" si="11"/>
        <v>0.63966128786321796</v>
      </c>
      <c r="F24" s="4">
        <f>IF(A24="DH",-16,IF(A24="C",INDEX([1]Hitters!$AZ:$AZ,MATCH(B24,[1]Hitters!$C:$C,0)),IF(A24="1B",INDEX([1]Hitters!$AW:$AW,MATCH(B24,[1]Hitters!$C:$C,0)),IF(RIGHT(A24,1)="F",INDEX([1]Hitters!$AY:$AY,MATCH(B24,[1]Hitters!$C:$C,0)),INDEX([1]Hitters!$AX:$AX,MATCH(B24,[1]Hitters!$C:$C,0))))))*D24/600</f>
        <v>5.010509921581872</v>
      </c>
      <c r="G24" s="44">
        <f t="shared" si="15"/>
        <v>0.61663884216826748</v>
      </c>
      <c r="H24" s="24" t="s">
        <v>1</v>
      </c>
      <c r="I24" s="24" t="s">
        <v>142</v>
      </c>
      <c r="J24" s="6">
        <f>INDEX([1]Hitters!$AF:$AF,MATCH(I24,[1]Hitters!$C:$C,0))</f>
        <v>0.23747643195257059</v>
      </c>
      <c r="K24" s="4">
        <f>680-K16</f>
        <v>357.19466666666659</v>
      </c>
      <c r="L24" s="4">
        <f t="shared" si="16"/>
        <v>0.509513885821132</v>
      </c>
      <c r="M24" s="4">
        <f>IF(H24="DH",-16,IF(H24="C",INDEX([1]Hitters!$AZ:$AZ,MATCH(I24,[1]Hitters!$C:$C,0)),IF(H24="1B",INDEX([1]Hitters!$AW:$AW,MATCH(I24,[1]Hitters!$C:$C,0)),IF(RIGHT(H24,1)="F",INDEX([1]Hitters!$AY:$AY,MATCH(I24,[1]Hitters!$C:$C,0)),INDEX([1]Hitters!$AX:$AX,MATCH(I24,[1]Hitters!$C:$C,0))))))*K24/600</f>
        <v>-5.0807029815803606</v>
      </c>
      <c r="N24" s="44">
        <f t="shared" si="12"/>
        <v>-0.251783691981039</v>
      </c>
      <c r="O24" s="15" t="s">
        <v>1</v>
      </c>
      <c r="P24" s="15" t="s">
        <v>258</v>
      </c>
      <c r="Q24" s="6">
        <f>INDEX([1]Hitters!$AF:$AF,MATCH(P24,[1]Hitters!$C:$C,0))</f>
        <v>0.24485454373876867</v>
      </c>
      <c r="R24" s="4">
        <f>680-R16</f>
        <v>244.39881481481484</v>
      </c>
      <c r="S24" s="4">
        <f t="shared" si="13"/>
        <v>3.6304328843698879</v>
      </c>
      <c r="T24" s="4">
        <f>IF(O24="DH",-16,IF(O24="C",INDEX([1]Hitters!$AZ:$AZ,MATCH(P24,[1]Hitters!$C:$C,0)),IF(O24="1B",INDEX([1]Hitters!$AW:$AW,MATCH(P24,[1]Hitters!$C:$C,0)),IF(RIGHT(O24,1)="F",INDEX([1]Hitters!$AY:$AY,MATCH(P24,[1]Hitters!$C:$C,0)),INDEX([1]Hitters!$AX:$AX,MATCH(P24,[1]Hitters!$C:$C,0))))))*R24/600</f>
        <v>2.7069866890235423</v>
      </c>
      <c r="U24" s="44">
        <f t="shared" si="14"/>
        <v>0.69421719331991238</v>
      </c>
    </row>
    <row r="25" spans="1:21" ht="9.75" customHeight="1" x14ac:dyDescent="0.2">
      <c r="A25" s="9" t="s">
        <v>4</v>
      </c>
      <c r="B25" s="9" t="s">
        <v>736</v>
      </c>
      <c r="C25" s="6">
        <f>INDEX([1]Hitters!$AF:$AF,MATCH(B25,[1]Hitters!$C:$C,0))</f>
        <v>0.24438072734202432</v>
      </c>
      <c r="D25" s="4">
        <f>(5770-SUM(D16:D24))/5</f>
        <v>290.4882014814815</v>
      </c>
      <c r="E25" s="4">
        <f t="shared" si="11"/>
        <v>4.1774316215802072</v>
      </c>
      <c r="F25" s="4">
        <f>IF(A25="DH",-16,IF(A25="C",INDEX([1]Hitters!$AZ:$AZ,MATCH(B25,[1]Hitters!$C:$C,0)),IF(A25="1B",INDEX([1]Hitters!$AW:$AW,MATCH(B25,[1]Hitters!$C:$C,0)),IF(RIGHT(A25,1)="F",INDEX([1]Hitters!$AY:$AY,MATCH(B25,[1]Hitters!$C:$C,0)),INDEX([1]Hitters!$AX:$AX,MATCH(B25,[1]Hitters!$C:$C,0))))))*D25/600</f>
        <v>-5.4665890487506337E-3</v>
      </c>
      <c r="G25" s="44">
        <f t="shared" si="15"/>
        <v>0.45982493337305186</v>
      </c>
      <c r="H25" s="24" t="s">
        <v>4</v>
      </c>
      <c r="I25" s="24" t="s">
        <v>243</v>
      </c>
      <c r="J25" s="6">
        <f>INDEX([1]Hitters!$AF:$AF,MATCH(I25,[1]Hitters!$C:$C,0))</f>
        <v>0.24031560557397946</v>
      </c>
      <c r="K25" s="4">
        <f>(5770-SUM(K16:K24))/5</f>
        <v>226.95028148148157</v>
      </c>
      <c r="L25" s="4">
        <f t="shared" si="16"/>
        <v>0.96808038570361354</v>
      </c>
      <c r="M25" s="4">
        <f>IF(H25="DH",-16,IF(H25="C",INDEX([1]Hitters!$AZ:$AZ,MATCH(I25,[1]Hitters!$C:$C,0)),IF(H25="1B",INDEX([1]Hitters!$AW:$AW,MATCH(I25,[1]Hitters!$C:$C,0)),IF(RIGHT(H25,1)="F",INDEX([1]Hitters!$AY:$AY,MATCH(I25,[1]Hitters!$C:$C,0)),INDEX([1]Hitters!$AX:$AX,MATCH(I25,[1]Hitters!$C:$C,0))))))*K25/600</f>
        <v>-1.0031886423131906</v>
      </c>
      <c r="N25" s="44">
        <f t="shared" si="12"/>
        <v>0.15001035336153179</v>
      </c>
      <c r="O25" s="15" t="s">
        <v>3</v>
      </c>
      <c r="P25" s="15" t="s">
        <v>949</v>
      </c>
      <c r="Q25" s="6">
        <f>INDEX([1]Hitters!$AF:$AF,MATCH(P25,[1]Hitters!$C:$C,0))</f>
        <v>0.24547351758257832</v>
      </c>
      <c r="R25" s="4">
        <f>(5770-SUM(R16:R24))/5</f>
        <v>281.81334518518526</v>
      </c>
      <c r="S25" s="4">
        <f t="shared" si="13"/>
        <v>4.3606437517281753</v>
      </c>
      <c r="T25" s="4">
        <f>IF(O25="DH",-16,IF(O25="C",INDEX([1]Hitters!$AZ:$AZ,MATCH(P25,[1]Hitters!$C:$C,0)),IF(O25="1B",INDEX([1]Hitters!$AW:$AW,MATCH(P25,[1]Hitters!$C:$C,0)),IF(RIGHT(O25,1)="F",INDEX([1]Hitters!$AY:$AY,MATCH(P25,[1]Hitters!$C:$C,0)),INDEX([1]Hitters!$AX:$AX,MATCH(P25,[1]Hitters!$C:$C,0))))))*R25/600</f>
        <v>1.2165151224020341</v>
      </c>
      <c r="U25" s="44">
        <f t="shared" si="14"/>
        <v>0.6122969714822637</v>
      </c>
    </row>
    <row r="26" spans="1:21" ht="9.75" customHeight="1" x14ac:dyDescent="0.2">
      <c r="A26" s="9" t="s">
        <v>5</v>
      </c>
      <c r="B26" s="9" t="s">
        <v>806</v>
      </c>
      <c r="C26" s="6">
        <f>INDEX([1]Hitters!$AF:$AF,MATCH(B26,[1]Hitters!$C:$C,0))</f>
        <v>0.22618063483606543</v>
      </c>
      <c r="D26" s="4">
        <f>(5770-SUM(D16:D24))/5</f>
        <v>290.4882014814815</v>
      </c>
      <c r="E26" s="4">
        <f t="shared" si="11"/>
        <v>-1.1094805172723796</v>
      </c>
      <c r="F26" s="4">
        <f>IF(A26="DH",-16,IF(A26="C",INDEX([1]Hitters!$AZ:$AZ,MATCH(B26,[1]Hitters!$C:$C,0)),IF(A26="1B",INDEX([1]Hitters!$AW:$AW,MATCH(B26,[1]Hitters!$C:$C,0)),IF(RIGHT(A26,1)="F",INDEX([1]Hitters!$AY:$AY,MATCH(B26,[1]Hitters!$C:$C,0)),INDEX([1]Hitters!$AX:$AX,MATCH(B26,[1]Hitters!$C:$C,0))))))*D26/600</f>
        <v>-1.794451977618144</v>
      </c>
      <c r="G26" s="44">
        <f t="shared" si="15"/>
        <v>-0.31664255131347563</v>
      </c>
      <c r="H26" s="24" t="s">
        <v>4</v>
      </c>
      <c r="I26" s="24" t="s">
        <v>808</v>
      </c>
      <c r="J26" s="6">
        <f>INDEX([1]Hitters!$AF:$AF,MATCH(I26,[1]Hitters!$C:$C,0))</f>
        <v>0.21582509248418649</v>
      </c>
      <c r="K26" s="4">
        <f>(5770-SUM(K16:K24))/5</f>
        <v>226.95028148148157</v>
      </c>
      <c r="L26" s="4">
        <f t="shared" si="16"/>
        <v>-4.5900484536508097</v>
      </c>
      <c r="M26" s="4">
        <f>IF(H26="DH",-16,IF(H26="C",INDEX([1]Hitters!$AZ:$AZ,MATCH(I26,[1]Hitters!$C:$C,0)),IF(H26="1B",INDEX([1]Hitters!$AW:$AW,MATCH(I26,[1]Hitters!$C:$C,0)),IF(RIGHT(H26,1)="F",INDEX([1]Hitters!$AY:$AY,MATCH(I26,[1]Hitters!$C:$C,0)),INDEX([1]Hitters!$AX:$AX,MATCH(I26,[1]Hitters!$C:$C,0))))))*K26/600</f>
        <v>1.2956595354807978</v>
      </c>
      <c r="N26" s="44">
        <f t="shared" si="12"/>
        <v>-0.21769183235253986</v>
      </c>
      <c r="O26" s="15" t="s">
        <v>4</v>
      </c>
      <c r="P26" s="15" t="s">
        <v>603</v>
      </c>
      <c r="Q26" s="6">
        <f>INDEX([1]Hitters!$AF:$AF,MATCH(P26,[1]Hitters!$C:$C,0))</f>
        <v>0.25047336316943924</v>
      </c>
      <c r="R26" s="4">
        <f>(5770-SUM(R16:R24))/5</f>
        <v>281.81334518518526</v>
      </c>
      <c r="S26" s="4">
        <f t="shared" si="13"/>
        <v>5.7696669619708372</v>
      </c>
      <c r="T26" s="4">
        <f>IF(O26="DH",-16,IF(O26="C",INDEX([1]Hitters!$AZ:$AZ,MATCH(P26,[1]Hitters!$C:$C,0)),IF(O26="1B",INDEX([1]Hitters!$AW:$AW,MATCH(P26,[1]Hitters!$C:$C,0)),IF(RIGHT(O26,1)="F",INDEX([1]Hitters!$AY:$AY,MATCH(P26,[1]Hitters!$C:$C,0)),INDEX([1]Hitters!$AX:$AX,MATCH(P26,[1]Hitters!$C:$C,0))))))*R26/600</f>
        <v>2.1988341820222956</v>
      </c>
      <c r="U26" s="44">
        <f t="shared" si="14"/>
        <v>0.87324584019463403</v>
      </c>
    </row>
    <row r="27" spans="1:21" ht="9.75" customHeight="1" x14ac:dyDescent="0.2">
      <c r="A27" s="9" t="s">
        <v>6</v>
      </c>
      <c r="B27" s="9" t="s">
        <v>1065</v>
      </c>
      <c r="C27" s="6">
        <f>INDEX([1]Hitters!$AF:$AF,MATCH(B27,[1]Hitters!$C:$C,0))</f>
        <v>0.25133323045112349</v>
      </c>
      <c r="D27" s="4">
        <f>(5770-SUM(D16:D24))/5</f>
        <v>290.4882014814815</v>
      </c>
      <c r="E27" s="4">
        <f t="shared" si="11"/>
        <v>6.1970517455368341</v>
      </c>
      <c r="F27" s="4">
        <f>IF(A27="DH",-16,IF(A27="C",INDEX([1]Hitters!$AZ:$AZ,MATCH(B27,[1]Hitters!$C:$C,0)),IF(A27="1B",INDEX([1]Hitters!$AW:$AW,MATCH(B27,[1]Hitters!$C:$C,0)),IF(RIGHT(A27,1)="F",INDEX([1]Hitters!$AY:$AY,MATCH(B27,[1]Hitters!$C:$C,0)),INDEX([1]Hitters!$AX:$AX,MATCH(B27,[1]Hitters!$C:$C,0))))))*D27/600</f>
        <v>-6.803598739126091</v>
      </c>
      <c r="G27" s="44">
        <f t="shared" si="15"/>
        <v>-4.8795901668686081E-2</v>
      </c>
      <c r="H27" s="24" t="s">
        <v>6</v>
      </c>
      <c r="I27" s="24" t="s">
        <v>1007</v>
      </c>
      <c r="J27" s="6">
        <f>INDEX([1]Hitters!$AF:$AF,MATCH(I27,[1]Hitters!$C:$C,0))</f>
        <v>0.23816546751275253</v>
      </c>
      <c r="K27" s="4">
        <f>(5770-SUM(K16:K24))/5</f>
        <v>226.95028148148157</v>
      </c>
      <c r="L27" s="4">
        <f t="shared" si="16"/>
        <v>0.48010594748411339</v>
      </c>
      <c r="M27" s="4">
        <f>IF(H27="DH",-16,IF(H27="C",INDEX([1]Hitters!$AZ:$AZ,MATCH(I27,[1]Hitters!$C:$C,0)),IF(H27="1B",INDEX([1]Hitters!$AW:$AW,MATCH(I27,[1]Hitters!$C:$C,0)),IF(RIGHT(H27,1)="F",INDEX([1]Hitters!$AY:$AY,MATCH(I27,[1]Hitters!$C:$C,0)),INDEX([1]Hitters!$AX:$AX,MATCH(I27,[1]Hitters!$C:$C,0))))))*K27/600</f>
        <v>-1.8134834753148303</v>
      </c>
      <c r="N27" s="44">
        <f t="shared" si="12"/>
        <v>9.0418485355380218E-3</v>
      </c>
      <c r="O27" s="15" t="s">
        <v>5</v>
      </c>
      <c r="P27" s="15" t="s">
        <v>628</v>
      </c>
      <c r="Q27" s="6">
        <f>INDEX([1]Hitters!$AF:$AF,MATCH(P27,[1]Hitters!$C:$C,0))</f>
        <v>0.24974454181655453</v>
      </c>
      <c r="R27" s="4">
        <f>(5770-SUM(R16:R24))/5</f>
        <v>281.81334518518526</v>
      </c>
      <c r="S27" s="4">
        <f t="shared" si="13"/>
        <v>5.5642753784720043</v>
      </c>
      <c r="T27" s="4">
        <f>IF(O27="DH",-16,IF(O27="C",INDEX([1]Hitters!$AZ:$AZ,MATCH(P27,[1]Hitters!$C:$C,0)),IF(O27="1B",INDEX([1]Hitters!$AW:$AW,MATCH(P27,[1]Hitters!$C:$C,0)),IF(RIGHT(O27,1)="F",INDEX([1]Hitters!$AY:$AY,MATCH(P27,[1]Hitters!$C:$C,0)),INDEX([1]Hitters!$AX:$AX,MATCH(P27,[1]Hitters!$C:$C,0))))))*R27/600</f>
        <v>2.7579066903656742</v>
      </c>
      <c r="U27" s="44">
        <f t="shared" si="14"/>
        <v>0.91170613525637556</v>
      </c>
    </row>
    <row r="28" spans="1:21" ht="9.75" customHeight="1" x14ac:dyDescent="0.2">
      <c r="A28" s="9" t="s">
        <v>6</v>
      </c>
      <c r="B28" s="9" t="s">
        <v>1188</v>
      </c>
      <c r="C28" s="6">
        <f>INDEX([1]Hitters!$AF:$AF,MATCH(B28,[1]Hitters!$C:$C,0))</f>
        <v>0.26474215416356839</v>
      </c>
      <c r="D28" s="4">
        <f>(5770-SUM(D16:D24))/5</f>
        <v>290.4882014814815</v>
      </c>
      <c r="E28" s="4">
        <f t="shared" si="11"/>
        <v>10.092185878567342</v>
      </c>
      <c r="F28" s="4">
        <f>IF(A28="DH",-16,IF(A28="C",INDEX([1]Hitters!$AZ:$AZ,MATCH(B28,[1]Hitters!$C:$C,0)),IF(A28="1B",INDEX([1]Hitters!$AW:$AW,MATCH(B28,[1]Hitters!$C:$C,0)),IF(RIGHT(A28,1)="F",INDEX([1]Hitters!$AY:$AY,MATCH(B28,[1]Hitters!$C:$C,0)),INDEX([1]Hitters!$AX:$AX,MATCH(B28,[1]Hitters!$C:$C,0))))))*D28/600</f>
        <v>-4.1221612273923469</v>
      </c>
      <c r="G28" s="44">
        <f t="shared" si="15"/>
        <v>0.6605103615886605</v>
      </c>
      <c r="H28" s="24" t="s">
        <v>6</v>
      </c>
      <c r="I28" s="24" t="s">
        <v>1034</v>
      </c>
      <c r="J28" s="6">
        <f>INDEX([1]Hitters!$AF:$AF,MATCH(I28,[1]Hitters!$C:$C,0))</f>
        <v>0.25048560310066653</v>
      </c>
      <c r="K28" s="4">
        <f>(5770-SUM(K16:K24))/5</f>
        <v>226.95028148148157</v>
      </c>
      <c r="L28" s="4">
        <f t="shared" si="16"/>
        <v>3.2761641870512155</v>
      </c>
      <c r="M28" s="4">
        <f>IF(H28="DH",-16,IF(H28="C",INDEX([1]Hitters!$AZ:$AZ,MATCH(I28,[1]Hitters!$C:$C,0)),IF(H28="1B",INDEX([1]Hitters!$AW:$AW,MATCH(I28,[1]Hitters!$C:$C,0)),IF(RIGHT(H28,1)="F",INDEX([1]Hitters!$AY:$AY,MATCH(I28,[1]Hitters!$C:$C,0)),INDEX([1]Hitters!$AX:$AX,MATCH(I28,[1]Hitters!$C:$C,0))))))*K28/600</f>
        <v>-4.4909582915663808</v>
      </c>
      <c r="N28" s="44">
        <f t="shared" si="12"/>
        <v>2.8733677259711543E-2</v>
      </c>
      <c r="O28" s="15" t="s">
        <v>5</v>
      </c>
      <c r="P28" s="15" t="s">
        <v>1190</v>
      </c>
      <c r="Q28" s="6">
        <f>INDEX([1]Hitters!$AF:$AF,MATCH(P28,[1]Hitters!$C:$C,0))</f>
        <v>0.25676323890371228</v>
      </c>
      <c r="R28" s="4">
        <f>(5770-SUM(R16:R24))/5</f>
        <v>281.81334518518526</v>
      </c>
      <c r="S28" s="4">
        <f t="shared" si="13"/>
        <v>7.542237883445444</v>
      </c>
      <c r="T28" s="4">
        <f>IF(O28="DH",-16,IF(O28="C",INDEX([1]Hitters!$AZ:$AZ,MATCH(P28,[1]Hitters!$C:$C,0)),IF(O28="1B",INDEX([1]Hitters!$AW:$AW,MATCH(P28,[1]Hitters!$C:$C,0)),IF(RIGHT(O28,1)="F",INDEX([1]Hitters!$AY:$AY,MATCH(P28,[1]Hitters!$C:$C,0)),INDEX([1]Hitters!$AX:$AX,MATCH(P28,[1]Hitters!$C:$C,0))))))*R28/600</f>
        <v>-1.8015961277506616</v>
      </c>
      <c r="U28" s="44">
        <f t="shared" si="14"/>
        <v>0.63315249387520844</v>
      </c>
    </row>
    <row r="29" spans="1:21" ht="9.75" customHeight="1" x14ac:dyDescent="0.2">
      <c r="A29" s="9" t="s">
        <v>6</v>
      </c>
      <c r="B29" s="9" t="s">
        <v>329</v>
      </c>
      <c r="C29" s="6">
        <f>INDEX([1]Hitters!$AF:$AF,MATCH(B29,[1]Hitters!$C:$C,0))</f>
        <v>0.22695402307754917</v>
      </c>
      <c r="D29" s="4">
        <f>(5770-SUM(D16:D24))/5</f>
        <v>290.4882014814815</v>
      </c>
      <c r="E29" s="4">
        <f t="shared" si="11"/>
        <v>-0.88482035795684366</v>
      </c>
      <c r="F29" s="4">
        <f>IF(A29="DH",-16,IF(A29="C",INDEX([1]Hitters!$AZ:$AZ,MATCH(B29,[1]Hitters!$C:$C,0)),IF(A29="1B",INDEX([1]Hitters!$AW:$AW,MATCH(B29,[1]Hitters!$C:$C,0)),IF(RIGHT(A29,1)="F",INDEX([1]Hitters!$AY:$AY,MATCH(B29,[1]Hitters!$C:$C,0)),INDEX([1]Hitters!$AX:$AX,MATCH(B29,[1]Hitters!$C:$C,0))))))*D29/600</f>
        <v>-0.35980737336067709</v>
      </c>
      <c r="G29" s="44">
        <f t="shared" si="15"/>
        <v>-0.13699636214479738</v>
      </c>
      <c r="H29" s="24" t="s">
        <v>6</v>
      </c>
      <c r="I29" s="24" t="s">
        <v>1127</v>
      </c>
      <c r="J29" s="6">
        <f>INDEX([1]Hitters!$AF:$AF,MATCH(I29,[1]Hitters!$C:$C,0))</f>
        <v>0.24998957695181909</v>
      </c>
      <c r="K29" s="4">
        <f>(5770-SUM(K16:K24))/5</f>
        <v>226.95028148148157</v>
      </c>
      <c r="L29" s="4">
        <f t="shared" si="16"/>
        <v>3.1635909129481123</v>
      </c>
      <c r="M29" s="4">
        <f>IF(H29="DH",-16,IF(H29="C",INDEX([1]Hitters!$AZ:$AZ,MATCH(I29,[1]Hitters!$C:$C,0)),IF(H29="1B",INDEX([1]Hitters!$AW:$AW,MATCH(I29,[1]Hitters!$C:$C,0)),IF(RIGHT(H29,1)="F",INDEX([1]Hitters!$AY:$AY,MATCH(I29,[1]Hitters!$C:$C,0)),INDEX([1]Hitters!$AX:$AX,MATCH(I29,[1]Hitters!$C:$C,0))))))*K29/600</f>
        <v>-2.5419860030202597</v>
      </c>
      <c r="N29" s="44">
        <f t="shared" si="12"/>
        <v>0.22502167616857061</v>
      </c>
      <c r="O29" s="15" t="s">
        <v>6</v>
      </c>
      <c r="P29" s="15" t="s">
        <v>382</v>
      </c>
      <c r="Q29" s="6">
        <f>INDEX([1]Hitters!$AF:$AF,MATCH(P29,[1]Hitters!$C:$C,0))</f>
        <v>0.25430127569952632</v>
      </c>
      <c r="R29" s="4">
        <f>(5770-SUM(R16:R24))/5</f>
        <v>281.81334518518526</v>
      </c>
      <c r="S29" s="4">
        <f t="shared" si="13"/>
        <v>6.8484237971509616</v>
      </c>
      <c r="T29" s="4">
        <f>IF(O29="DH",-16,IF(O29="C",INDEX([1]Hitters!$AZ:$AZ,MATCH(P29,[1]Hitters!$C:$C,0)),IF(O29="1B",INDEX([1]Hitters!$AW:$AW,MATCH(P29,[1]Hitters!$C:$C,0)),IF(RIGHT(O29,1)="F",INDEX([1]Hitters!$AY:$AY,MATCH(P29,[1]Hitters!$C:$C,0)),INDEX([1]Hitters!$AX:$AX,MATCH(P29,[1]Hitters!$C:$C,0))))))*R29/600</f>
        <v>-1.0142863626720531</v>
      </c>
      <c r="U29" s="44">
        <f t="shared" si="14"/>
        <v>0.64257408019852558</v>
      </c>
    </row>
    <row r="30" spans="1:21" ht="9.75" customHeight="1" x14ac:dyDescent="0.2">
      <c r="A30" s="26"/>
      <c r="B30" s="26"/>
      <c r="C30" s="6"/>
      <c r="D30" s="4"/>
      <c r="K30" s="4"/>
    </row>
    <row r="31" spans="1:21" ht="9.75" customHeight="1" x14ac:dyDescent="0.2">
      <c r="A31" s="10">
        <f>SUM(E32:F59)</f>
        <v>216.26910732460075</v>
      </c>
      <c r="B31" s="7" t="s">
        <v>38</v>
      </c>
      <c r="C31" s="3" t="s">
        <v>121</v>
      </c>
      <c r="D31" s="3" t="s">
        <v>8</v>
      </c>
      <c r="E31" s="3" t="s">
        <v>9</v>
      </c>
      <c r="F31" s="3" t="s">
        <v>10</v>
      </c>
      <c r="G31" s="3" t="s">
        <v>123</v>
      </c>
      <c r="H31" s="10">
        <f>SUM(L32:M59)</f>
        <v>410.53527089257284</v>
      </c>
      <c r="I31" s="3" t="s">
        <v>37</v>
      </c>
      <c r="J31" s="3" t="s">
        <v>121</v>
      </c>
      <c r="K31" s="3" t="s">
        <v>8</v>
      </c>
      <c r="L31" s="3" t="s">
        <v>9</v>
      </c>
      <c r="M31" s="3" t="s">
        <v>10</v>
      </c>
      <c r="N31" s="3" t="s">
        <v>123</v>
      </c>
    </row>
    <row r="32" spans="1:21" ht="9.75" customHeight="1" x14ac:dyDescent="0.2">
      <c r="A32" s="25" t="s">
        <v>0</v>
      </c>
      <c r="B32" s="25" t="s">
        <v>387</v>
      </c>
      <c r="C32" s="5">
        <f>INDEX([1]Pitchers!$AJ:$AJ,MATCH(B32,[1]Pitchers!$C:$C,0))*IF(INDEX([1]Pitchers!$Q:$Q,MATCH(B32,[1]Pitchers!$C:$C,0))="R",1/(0.83+(1-INDEX([1]Pitchers!$DD:$DD,MATCH(B32,[1]Pitchers!$C:$C,0)))/8),1)</f>
        <v>3.7023846091486803</v>
      </c>
      <c r="D32" s="4">
        <f>(INDEX([1]Pitchers!$FJ:$FJ,MATCH(B32,[1]Pitchers!$C:$C,0)))</f>
        <v>158.62647687127767</v>
      </c>
      <c r="E32" s="4">
        <f t="shared" ref="E32:E37" si="17">IF(AND(C32&lt;5.15,(IF(C32&lt;5.65,(5.15*4.25/4-C32*4.25/4)*D32/9,-0.5*4.25/4*D32/9))&lt;0),0,(IF(C32&lt;5.65,(5.15*4.25/4-C32*4.25/4)*D32/9,-0.5*4.25/4*D32/9)))</f>
        <v>27.109112488621552</v>
      </c>
      <c r="F32" s="4">
        <f>IFERROR((INDEX([1]PitchHitProj!$K:$K,MATCH(B32,[1]PitchHitProj!$B:$B,0))-0.263)*0.32*D32,0)</f>
        <v>1.6002341341689088</v>
      </c>
      <c r="G32" s="5">
        <f>((4.25+F32*MAX(6,D32/33)/D32)^(((4.25+F32*MAX(6,D32/33)/D32)+(4.25-(4-C32)*4.25/4*MAX(6,D32/33)/9))^0.285)/((4.25+F32*MAX(6,D32/33)/D32)^(((4.25+F32*MAX(6,D32/33)/D32)+(4.25-(4-C32)*4.25/4*MAX(6,D32/33)/9))^0.285)+(4.25-(4-C32)*4.25/4*MAX(6,D32/33)/9)^(((4.25+F32*MAX(6,D32/33)/D32)+(4.25-(4-C32)*4.25/4*MAX(6,D32/33)/9))^0.285))-0.5)*MIN(33,D32/6)+((5.15*4.25/4*MAX(6,D32/33)/9+4*4.25/4*(1-MAX(6,D32/33)/9))^(((5.15*4.25/4*MAX(6,D32/33)/9+4*4.25/4*(1-MAX(6,D32/33)/9))+4.25)^0.285)/((5.15*4.25/4*MAX(6,D32/33)/9+4*4.25/4*(1-MAX(6,D32/33)/9))^(((5.15*4.25/4*MAX(6,D32/33)/9+4*4.25/4*(1-MAX(6,D32/33)/9))+4.25)^0.285)+4.25^(((5.15*4.25/4*MAX(6,D32/33)/9+4*4.25/4*(1-MAX(6,D32/33)/9))+4.25)^0.285))-0.5)*MIN(33,D32/6)</f>
        <v>2.9552926263502637</v>
      </c>
      <c r="H32" s="28" t="s">
        <v>0</v>
      </c>
      <c r="I32" s="28" t="s">
        <v>184</v>
      </c>
      <c r="J32" s="5">
        <f>INDEX([1]Pitchers!$AJ:$AJ,MATCH(I32,[1]Pitchers!$C:$C,0))*IF(INDEX([1]Pitchers!$Q:$Q,MATCH(I32,[1]Pitchers!$C:$C,0))="R",1/(0.83+(1-INDEX([1]Pitchers!$DD:$DD,MATCH(I32,[1]Pitchers!$C:$C,0)))/8),1)</f>
        <v>3.5126658963567845</v>
      </c>
      <c r="K32" s="4">
        <f>(INDEX([1]Pitchers!$FJ:$FJ,MATCH(I32,[1]Pitchers!$C:$C,0)))</f>
        <v>200.35639508636743</v>
      </c>
      <c r="L32" s="4">
        <f t="shared" ref="L32:L37" si="18">IF(AND(J32&lt;5.15,(IF(J32&lt;5.65,(5.15*4.25/4-J32*4.25/4)*K32/9,-0.5*4.25/4*K32/9))&lt;0),0,(IF(J32&lt;5.65,(5.15*4.25/4-J32*4.25/4)*K32/9,-0.5*4.25/4*K32/9)))</f>
        <v>38.728167329754854</v>
      </c>
      <c r="M32" s="4">
        <f>IFERROR((INDEX([1]PitchHitProj!$K:$K,MATCH(I32,[1]PitchHitProj!$B:$B,0))-0.263)*0.32*K32,0)</f>
        <v>4.7073062211892909</v>
      </c>
      <c r="N32" s="5">
        <f t="shared" ref="N32:N37" si="19">((4.25+M32*MAX(6,K32/33)/K32)^(((4.25+M32*MAX(6,K32/33)/K32)+(4.25-(4-J32)*4.25/4*MAX(6,K32/33)/9))^0.285)/((4.25+M32*MAX(6,K32/33)/K32)^(((4.25+M32*MAX(6,K32/33)/K32)+(4.25-(4-J32)*4.25/4*MAX(6,K32/33)/9))^0.285)+(4.25-(4-J32)*4.25/4*MAX(6,K32/33)/9)^(((4.25+M32*MAX(6,K32/33)/K32)+(4.25-(4-J32)*4.25/4*MAX(6,K32/33)/9))^0.285))-0.5)*MIN(33,K32/6)+((5.15*4.25/4*MAX(6,K32/33)/9+4*4.25/4*(1-MAX(6,K32/33)/9))^(((5.15*4.25/4*MAX(6,K32/33)/9+4*4.25/4*(1-MAX(6,K32/33)/9))+4.25)^0.285)/((5.15*4.25/4*MAX(6,K32/33)/9+4*4.25/4*(1-MAX(6,K32/33)/9))^(((5.15*4.25/4*MAX(6,K32/33)/9+4*4.25/4*(1-MAX(6,K32/33)/9))+4.25)^0.285)+4.25^(((5.15*4.25/4*MAX(6,K32/33)/9+4*4.25/4*(1-MAX(6,K32/33)/9))+4.25)^0.285))-0.5)*MIN(33,K32/6)</f>
        <v>4.5213894212254742</v>
      </c>
    </row>
    <row r="33" spans="1:21" ht="9.75" customHeight="1" x14ac:dyDescent="0.2">
      <c r="A33" s="25" t="s">
        <v>0</v>
      </c>
      <c r="B33" s="25" t="s">
        <v>990</v>
      </c>
      <c r="C33" s="5">
        <f>INDEX([1]Pitchers!$AJ:$AJ,MATCH(B33,[1]Pitchers!$C:$C,0))*IF(INDEX([1]Pitchers!$Q:$Q,MATCH(B33,[1]Pitchers!$C:$C,0))="R",1/(0.83+(1-INDEX([1]Pitchers!$DD:$DD,MATCH(B33,[1]Pitchers!$C:$C,0)))/8),1)</f>
        <v>5.1085527189113984</v>
      </c>
      <c r="D33" s="4">
        <f>(INDEX([1]Pitchers!$FJ:$FJ,MATCH(B33,[1]Pitchers!$C:$C,0)))</f>
        <v>106.15574074074074</v>
      </c>
      <c r="E33" s="4">
        <f t="shared" si="17"/>
        <v>0.51942872247260186</v>
      </c>
      <c r="F33" s="4">
        <f>IFERROR((INDEX([1]PitchHitProj!$K:$K,MATCH(B33,[1]PitchHitProj!$B:$B,0))-0.263)*0.32*D33,0)</f>
        <v>-0.11562163152816833</v>
      </c>
      <c r="G33" s="5">
        <f t="shared" ref="G33:G37" si="20">((4.25+F33*MAX(6,D33/33)/D33)^(((4.25+F33*MAX(6,D33/33)/D33)+(4.25-(4-C33)*4.25/4*MAX(6,D33/33)/9))^0.285)/((4.25+F33*MAX(6,D33/33)/D33)^(((4.25+F33*MAX(6,D33/33)/D33)+(4.25-(4-C33)*4.25/4*MAX(6,D33/33)/9))^0.285)+(4.25-(4-C33)*4.25/4*MAX(6,D33/33)/9)^(((4.25+F33*MAX(6,D33/33)/D33)+(4.25-(4-C33)*4.25/4*MAX(6,D33/33)/9))^0.285))-0.5)*MIN(33,D33/6)+((5.15*4.25/4*MAX(6,D33/33)/9+4*4.25/4*(1-MAX(6,D33/33)/9))^(((5.15*4.25/4*MAX(6,D33/33)/9+4*4.25/4*(1-MAX(6,D33/33)/9))+4.25)^0.285)/((5.15*4.25/4*MAX(6,D33/33)/9+4*4.25/4*(1-MAX(6,D33/33)/9))^(((5.15*4.25/4*MAX(6,D33/33)/9+4*4.25/4*(1-MAX(6,D33/33)/9))+4.25)^0.285)+4.25^(((5.15*4.25/4*MAX(6,D33/33)/9+4*4.25/4*(1-MAX(6,D33/33)/9))+4.25)^0.285))-0.5)*MIN(33,D33/6)</f>
        <v>3.6308716427539744E-2</v>
      </c>
      <c r="H33" s="28" t="s">
        <v>0</v>
      </c>
      <c r="I33" s="28" t="s">
        <v>978</v>
      </c>
      <c r="J33" s="5">
        <f>INDEX([1]Pitchers!$AJ:$AJ,MATCH(I33,[1]Pitchers!$C:$C,0))*IF(INDEX([1]Pitchers!$Q:$Q,MATCH(I33,[1]Pitchers!$C:$C,0))="R",1/(0.83+(1-INDEX([1]Pitchers!$DD:$DD,MATCH(I33,[1]Pitchers!$C:$C,0)))/8),1)</f>
        <v>3.4859255622561407</v>
      </c>
      <c r="K33" s="4">
        <f>(INDEX([1]Pitchers!$FJ:$FJ,MATCH(I33,[1]Pitchers!$C:$C,0)))</f>
        <v>193.38207737227282</v>
      </c>
      <c r="L33" s="4">
        <f t="shared" si="18"/>
        <v>37.990534155840813</v>
      </c>
      <c r="M33" s="4">
        <f>IFERROR((INDEX([1]PitchHitProj!$K:$K,MATCH(I33,[1]PitchHitProj!$B:$B,0))-0.263)*0.32*K33,0)</f>
        <v>-0.24012538750044465</v>
      </c>
      <c r="N33" s="5">
        <f t="shared" si="19"/>
        <v>3.9277435640441967</v>
      </c>
      <c r="U33" s="1"/>
    </row>
    <row r="34" spans="1:21" ht="9.75" customHeight="1" x14ac:dyDescent="0.2">
      <c r="A34" s="25" t="s">
        <v>0</v>
      </c>
      <c r="B34" s="25" t="s">
        <v>1106</v>
      </c>
      <c r="C34" s="5">
        <f>INDEX([1]Pitchers!$AJ:$AJ,MATCH(B34,[1]Pitchers!$C:$C,0))*IF(INDEX([1]Pitchers!$Q:$Q,MATCH(B34,[1]Pitchers!$C:$C,0))="R",1/(0.83+(1-INDEX([1]Pitchers!$DD:$DD,MATCH(B34,[1]Pitchers!$C:$C,0)))/8),1)</f>
        <v>4.8381485785356517</v>
      </c>
      <c r="D34" s="4">
        <f>(INDEX([1]Pitchers!$FJ:$FJ,MATCH(B34,[1]Pitchers!$C:$C,0)))</f>
        <v>124.07956045349789</v>
      </c>
      <c r="E34" s="4">
        <f t="shared" si="17"/>
        <v>4.5680873898306524</v>
      </c>
      <c r="F34" s="4">
        <f>IFERROR((INDEX([1]PitchHitProj!$K:$K,MATCH(B34,[1]PitchHitProj!$B:$B,0))-0.263)*0.32*D34,0)</f>
        <v>-0.3644523124158362</v>
      </c>
      <c r="G34" s="5">
        <f t="shared" si="20"/>
        <v>0.39607034745208369</v>
      </c>
      <c r="H34" s="28" t="s">
        <v>0</v>
      </c>
      <c r="I34" s="28" t="s">
        <v>890</v>
      </c>
      <c r="J34" s="5">
        <f>INDEX([1]Pitchers!$AJ:$AJ,MATCH(I34,[1]Pitchers!$C:$C,0))*IF(INDEX([1]Pitchers!$Q:$Q,MATCH(I34,[1]Pitchers!$C:$C,0))="R",1/(0.83+(1-INDEX([1]Pitchers!$DD:$DD,MATCH(I34,[1]Pitchers!$C:$C,0)))/8),1)</f>
        <v>4.3159777593064916</v>
      </c>
      <c r="K34" s="4">
        <f>(INDEX([1]Pitchers!$FJ:$FJ,MATCH(I34,[1]Pitchers!$C:$C,0)))</f>
        <v>156.21894711003088</v>
      </c>
      <c r="L34" s="4">
        <f t="shared" si="18"/>
        <v>15.381467341856307</v>
      </c>
      <c r="M34" s="4">
        <f>IFERROR((INDEX([1]PitchHitProj!$K:$K,MATCH(I34,[1]PitchHitProj!$B:$B,0))-0.263)*0.32*K34,0)</f>
        <v>-6.2050458388630464E-2</v>
      </c>
      <c r="N34" s="5">
        <f t="shared" si="19"/>
        <v>1.5109048676045895</v>
      </c>
      <c r="U34" s="1"/>
    </row>
    <row r="35" spans="1:21" ht="9.75" customHeight="1" x14ac:dyDescent="0.2">
      <c r="A35" s="25" t="s">
        <v>0</v>
      </c>
      <c r="B35" s="25" t="s">
        <v>1128</v>
      </c>
      <c r="C35" s="5">
        <f>INDEX([1]Pitchers!$AJ:$AJ,MATCH(B35,[1]Pitchers!$C:$C,0))*IF(INDEX([1]Pitchers!$Q:$Q,MATCH(B35,[1]Pitchers!$C:$C,0))="R",1/(0.83+(1-INDEX([1]Pitchers!$DD:$DD,MATCH(B35,[1]Pitchers!$C:$C,0)))/8),1)</f>
        <v>5.0917948848832237</v>
      </c>
      <c r="D35" s="4">
        <f>(INDEX([1]Pitchers!$FJ:$FJ,MATCH(B35,[1]Pitchers!$C:$C,0)))</f>
        <v>112.97715841429655</v>
      </c>
      <c r="E35" s="4">
        <f t="shared" si="17"/>
        <v>0.77631544922359419</v>
      </c>
      <c r="F35" s="4">
        <f>IFERROR((INDEX([1]PitchHitProj!$K:$K,MATCH(B35,[1]PitchHitProj!$B:$B,0))-0.263)*0.32*D35,0)</f>
        <v>-0.29864055437969089</v>
      </c>
      <c r="G35" s="5">
        <f t="shared" si="20"/>
        <v>4.0992566856360657E-2</v>
      </c>
      <c r="H35" s="28" t="s">
        <v>0</v>
      </c>
      <c r="I35" s="28" t="s">
        <v>946</v>
      </c>
      <c r="J35" s="5">
        <f>INDEX([1]Pitchers!$AJ:$AJ,MATCH(I35,[1]Pitchers!$C:$C,0))*IF(INDEX([1]Pitchers!$Q:$Q,MATCH(I35,[1]Pitchers!$C:$C,0))="R",1/(0.83+(1-INDEX([1]Pitchers!$DD:$DD,MATCH(I35,[1]Pitchers!$C:$C,0)))/8),1)</f>
        <v>4.1568231062588801</v>
      </c>
      <c r="K35" s="4">
        <f>(INDEX([1]Pitchers!$FJ:$FJ,MATCH(I35,[1]Pitchers!$C:$C,0)))</f>
        <v>179.6494644372419</v>
      </c>
      <c r="L35" s="4">
        <f t="shared" si="18"/>
        <v>21.063908679754224</v>
      </c>
      <c r="M35" s="4">
        <f>IFERROR((INDEX([1]PitchHitProj!$K:$K,MATCH(I35,[1]PitchHitProj!$B:$B,0))-0.263)*0.32*K35,0)</f>
        <v>0.68526634026821609</v>
      </c>
      <c r="N35" s="5">
        <f t="shared" si="19"/>
        <v>2.1742737442743256</v>
      </c>
      <c r="U35" s="1"/>
    </row>
    <row r="36" spans="1:21" ht="9.75" customHeight="1" x14ac:dyDescent="0.2">
      <c r="A36" s="25" t="s">
        <v>0</v>
      </c>
      <c r="B36" s="25" t="s">
        <v>394</v>
      </c>
      <c r="C36" s="5">
        <f>INDEX([1]Pitchers!$AJ:$AJ,MATCH(B36,[1]Pitchers!$C:$C,0))*IF(INDEX([1]Pitchers!$Q:$Q,MATCH(B36,[1]Pitchers!$C:$C,0))="R",1/(0.83+(1-INDEX([1]Pitchers!$DD:$DD,MATCH(B36,[1]Pitchers!$C:$C,0)))/8),1)</f>
        <v>5.2068385950043821</v>
      </c>
      <c r="D36" s="4">
        <f>(INDEX([1]Pitchers!$FJ:$FJ,MATCH(B36,[1]Pitchers!$C:$C,0)))</f>
        <v>124.8504681696385</v>
      </c>
      <c r="E36" s="4">
        <f t="shared" si="17"/>
        <v>-0.83776061346406749</v>
      </c>
      <c r="F36" s="4">
        <f>IFERROR((INDEX([1]PitchHitProj!$K:$K,MATCH(B36,[1]PitchHitProj!$B:$B,0))-0.263)*0.32*D36,0)</f>
        <v>-0.31710325996358008</v>
      </c>
      <c r="G36" s="5">
        <f t="shared" si="20"/>
        <v>-0.11121731827102477</v>
      </c>
      <c r="H36" s="28" t="s">
        <v>0</v>
      </c>
      <c r="I36" s="28" t="s">
        <v>326</v>
      </c>
      <c r="J36" s="5">
        <f>INDEX([1]Pitchers!$AJ:$AJ,MATCH(I36,[1]Pitchers!$C:$C,0))*IF(INDEX([1]Pitchers!$Q:$Q,MATCH(I36,[1]Pitchers!$C:$C,0))="R",1/(0.83+(1-INDEX([1]Pitchers!$DD:$DD,MATCH(I36,[1]Pitchers!$C:$C,0)))/8),1)</f>
        <v>4.9038543324315782</v>
      </c>
      <c r="K36" s="4">
        <f>(INDEX([1]Pitchers!$FJ:$FJ,MATCH(I36,[1]Pitchers!$C:$C,0)))</f>
        <v>130.69454241748974</v>
      </c>
      <c r="L36" s="4">
        <f t="shared" si="18"/>
        <v>3.7978348725371029</v>
      </c>
      <c r="M36" s="4">
        <f>IFERROR((INDEX([1]PitchHitProj!$K:$K,MATCH(I36,[1]PitchHitProj!$B:$B,0))-0.263)*0.32*K36,0)</f>
        <v>0.39975997516955619</v>
      </c>
      <c r="N36" s="5">
        <f t="shared" si="19"/>
        <v>0.40261862092623391</v>
      </c>
      <c r="U36" s="1"/>
    </row>
    <row r="37" spans="1:21" ht="9.75" customHeight="1" x14ac:dyDescent="0.2">
      <c r="A37" s="25" t="s">
        <v>0</v>
      </c>
      <c r="B37" s="25" t="s">
        <v>812</v>
      </c>
      <c r="C37" s="5">
        <f>INDEX([1]Pitchers!$AJ:$AJ,MATCH(B37,[1]Pitchers!$C:$C,0))*IF(INDEX([1]Pitchers!$Q:$Q,MATCH(B37,[1]Pitchers!$C:$C,0))="R",1/(0.83+(1-INDEX([1]Pitchers!$DD:$DD,MATCH(B37,[1]Pitchers!$C:$C,0)))/8),1)</f>
        <v>4.8547918385041733</v>
      </c>
      <c r="D37" s="4">
        <f>MIN(972-SUM(D32:D36),(INDEX([1]Pitchers!$FJ:$FJ,MATCH(B37,[1]Pitchers!$C:$C,0))))</f>
        <v>125.8907221591773</v>
      </c>
      <c r="E37" s="4">
        <f t="shared" si="17"/>
        <v>4.3874129642074804</v>
      </c>
      <c r="F37" s="4">
        <f>IFERROR((INDEX([1]PitchHitProj!$K:$K,MATCH(B37,[1]PitchHitProj!$B:$B,0))-0.263)*0.32*D37,0)</f>
        <v>6.0464228717316208E-2</v>
      </c>
      <c r="G37" s="5">
        <f t="shared" si="20"/>
        <v>0.42381089356789903</v>
      </c>
      <c r="H37" s="28" t="s">
        <v>0</v>
      </c>
      <c r="I37" s="28" t="s">
        <v>680</v>
      </c>
      <c r="J37" s="5">
        <f>INDEX([1]Pitchers!$AJ:$AJ,MATCH(I37,[1]Pitchers!$C:$C,0))*IF(INDEX([1]Pitchers!$Q:$Q,MATCH(I37,[1]Pitchers!$C:$C,0))="R",1/(0.83+(1-INDEX([1]Pitchers!$DD:$DD,MATCH(I37,[1]Pitchers!$C:$C,0)))/8),1)</f>
        <v>4.9595597285008219</v>
      </c>
      <c r="K37" s="4">
        <f>MIN(972-SUM(K32:K36),(INDEX([1]Pitchers!$FJ:$FJ,MATCH(I37,[1]Pitchers!$C:$C,0))))</f>
        <v>111.69857357659725</v>
      </c>
      <c r="L37" s="4">
        <f t="shared" si="18"/>
        <v>2.5112667605970072</v>
      </c>
      <c r="M37" s="4">
        <f>IFERROR((INDEX([1]PitchHitProj!$K:$K,MATCH(I37,[1]PitchHitProj!$B:$B,0))-0.263)*0.32*K37,0)</f>
        <v>0.19554412706278601</v>
      </c>
      <c r="N37" s="5">
        <f t="shared" si="19"/>
        <v>0.25795630170434425</v>
      </c>
      <c r="U37" s="1"/>
    </row>
    <row r="38" spans="1:21" ht="9.75" customHeight="1" x14ac:dyDescent="0.2">
      <c r="A38" s="25" t="s">
        <v>0</v>
      </c>
      <c r="B38" s="25" t="s">
        <v>1117</v>
      </c>
      <c r="C38" s="5">
        <f>INDEX([1]Pitchers!$AJ:$AJ,MATCH(B38,[1]Pitchers!$C:$C,0))*IF(INDEX([1]Pitchers!$Q:$Q,MATCH(B38,[1]Pitchers!$C:$C,0))="S",0.83+(1-INDEX([1]Pitchers!$DD:$DD,MATCH(B38,[1]Pitchers!$C:$C,0)))/8,1)</f>
        <v>3.9886803727967068</v>
      </c>
      <c r="D38" s="4">
        <f>IF(INDEX([1]Pitchers!$Q:$Q,MATCH(B38,[1]Pitchers!$C:$C,0))="S",56,INDEX([1]Pitchers!$FJ:$FJ,MATCH(B38,[1]Pitchers!$C:$C,0)))</f>
        <v>65.440320665481494</v>
      </c>
      <c r="E38" s="4">
        <f>IF(C38&gt;5,-0.5*4.25/4*D38/9,(4.2745*4.25/4-C38*4.25/4)*D38/9)*1.8</f>
        <v>3.9746272120427735</v>
      </c>
      <c r="G38" s="44">
        <f t="shared" ref="G38:G45" si="21">((4.25)^(((4.25)+(4.25-(4-C38)*4.25/4*1/9))^0.285)/((4.25)^(((4.25)+(4.25-(4-C38)*4.25/4*1/9))^0.285)+(4.25-(4-C38)*4.25/4*1/9)^(((4.25)+(4.25-(4-C38)*4.25/4*1/9))^0.285))-0.5)*D38+((4.2745*4.25/4*1/9+4*4.25/4*(1-1/9))^(((4.2745*4.25/4*1/9+4*4.25/4*(1-1/9))+4.25)^0.285)/((4.2745*4.25/4*1/9+4*4.25/4*(1-1/9))^(((4.2745*4.25/4*1/9+4*4.25/4*(1-1/9))+4.25)^0.285)+4.25^(((4.2745*4.25/4*1/9+4*4.25/4*(1-1/9))+4.25)^0.285))-0.5)*D38+((4.2745-MIN(4.2745,MAX(3.74,C38)))/0.5345*0.0009131+0.0104414*(3.74-MIN(3.74,C38)))*D38</f>
        <v>0.27036125090125851</v>
      </c>
      <c r="H38" s="28" t="s">
        <v>0</v>
      </c>
      <c r="I38" s="28" t="s">
        <v>605</v>
      </c>
      <c r="J38" s="5">
        <f>INDEX([1]Pitchers!$AJ:$AJ,MATCH(I38,[1]Pitchers!$C:$C,0))*IF(INDEX([1]Pitchers!$Q:$Q,MATCH(I38,[1]Pitchers!$C:$C,0))="S",0.83+(1-INDEX([1]Pitchers!$DD:$DD,MATCH(I38,[1]Pitchers!$C:$C,0)))/8,1)</f>
        <v>3.2565997373352733</v>
      </c>
      <c r="K38" s="4">
        <f>IF(INDEX([1]Pitchers!$Q:$Q,MATCH(I38,[1]Pitchers!$C:$C,0))="S",56,INDEX([1]Pitchers!$FJ:$FJ,MATCH(I38,[1]Pitchers!$C:$C,0)))</f>
        <v>57.852925337666598</v>
      </c>
      <c r="L38" s="4">
        <f>IF(J38&gt;5,-0.5*4.25/4*K38/9,(4.2745*4.25/4-J38*4.25/4)*K38/9)*1.8</f>
        <v>12.513807928140903</v>
      </c>
      <c r="N38" s="44">
        <f t="shared" ref="N38:N45" si="22">((4.25)^(((4.25)+(4.25-(4-J38)*4.25/4*1/9))^0.285)/((4.25)^(((4.25)+(4.25-(4-J38)*4.25/4*1/9))^0.285)+(4.25-(4-J38)*4.25/4*1/9)^(((4.25)+(4.25-(4-J38)*4.25/4*1/9))^0.285))-0.5)*K38+((4.2745*4.25/4*1/9+4*4.25/4*(1-1/9))^(((4.2745*4.25/4*1/9+4*4.25/4*(1-1/9))+4.25)^0.285)/((4.2745*4.25/4*1/9+4*4.25/4*(1-1/9))^(((4.2745*4.25/4*1/9+4*4.25/4*(1-1/9))+4.25)^0.285)+4.25^(((4.2745*4.25/4*1/9+4*4.25/4*(1-1/9))+4.25)^0.285))-0.5)*K38+((4.2745-MIN(4.2745,MAX(3.74,J38)))/0.5345*0.0009131+0.0104414*(3.74-MIN(3.74,J38)))*K38</f>
        <v>1.1009030991173192</v>
      </c>
      <c r="U38" s="1"/>
    </row>
    <row r="39" spans="1:21" ht="9.75" customHeight="1" x14ac:dyDescent="0.2">
      <c r="A39" s="25" t="s">
        <v>0</v>
      </c>
      <c r="B39" s="25" t="s">
        <v>495</v>
      </c>
      <c r="C39" s="5">
        <f>INDEX([1]Pitchers!$AJ:$AJ,MATCH(B39,[1]Pitchers!$C:$C,0))*IF(INDEX([1]Pitchers!$Q:$Q,MATCH(B39,[1]Pitchers!$C:$C,0))="S",0.83+(1-INDEX([1]Pitchers!$DD:$DD,MATCH(B39,[1]Pitchers!$C:$C,0)))/8,1)</f>
        <v>4.0752817869205078</v>
      </c>
      <c r="D39" s="4">
        <f>IF(INDEX([1]Pitchers!$Q:$Q,MATCH(B39,[1]Pitchers!$C:$C,0))="S",56,INDEX([1]Pitchers!$FJ:$FJ,MATCH(B39,[1]Pitchers!$C:$C,0)))</f>
        <v>61.758147559888826</v>
      </c>
      <c r="E39" s="4">
        <f>IF(C39&gt;5,-0.5*4.25/4*D39/9,(4.2745*4.25/4-C39*4.25/4)*D39/9)*1.3</f>
        <v>1.8882221276359163</v>
      </c>
      <c r="G39" s="44">
        <f t="shared" si="21"/>
        <v>0.17770496081135886</v>
      </c>
      <c r="H39" s="28" t="s">
        <v>0</v>
      </c>
      <c r="I39" s="28" t="s">
        <v>395</v>
      </c>
      <c r="J39" s="5">
        <f>INDEX([1]Pitchers!$AJ:$AJ,MATCH(I39,[1]Pitchers!$C:$C,0))*IF(INDEX([1]Pitchers!$Q:$Q,MATCH(I39,[1]Pitchers!$C:$C,0))="S",0.83+(1-INDEX([1]Pitchers!$DD:$DD,MATCH(I39,[1]Pitchers!$C:$C,0)))/8,1)</f>
        <v>3.5454319616502477</v>
      </c>
      <c r="K39" s="4">
        <f>IF(INDEX([1]Pitchers!$Q:$Q,MATCH(I39,[1]Pitchers!$C:$C,0))="S",56,INDEX([1]Pitchers!$FJ:$FJ,MATCH(I39,[1]Pitchers!$C:$C,0)))</f>
        <v>51.80334420496667</v>
      </c>
      <c r="L39" s="4">
        <f>IF(J39&gt;5,-0.5*4.25/4*K39/9,(4.2745*4.25/4-J39*4.25/4)*K39/9)*1.3</f>
        <v>5.7963638341828663</v>
      </c>
      <c r="N39" s="44">
        <f t="shared" si="22"/>
        <v>0.63607090396881294</v>
      </c>
      <c r="U39" s="1"/>
    </row>
    <row r="40" spans="1:21" ht="9.75" customHeight="1" x14ac:dyDescent="0.2">
      <c r="A40" s="25" t="s">
        <v>0</v>
      </c>
      <c r="B40" s="25" t="s">
        <v>537</v>
      </c>
      <c r="C40" s="5">
        <f>INDEX([1]Pitchers!$AJ:$AJ,MATCH(B40,[1]Pitchers!$C:$C,0))*IF(INDEX([1]Pitchers!$Q:$Q,MATCH(B40,[1]Pitchers!$C:$C,0))="S",0.83+(1-INDEX([1]Pitchers!$DD:$DD,MATCH(B40,[1]Pitchers!$C:$C,0)))/8,1)</f>
        <v>3.6722678752068272</v>
      </c>
      <c r="D40" s="4">
        <f>IF(INDEX([1]Pitchers!$Q:$Q,MATCH(B40,[1]Pitchers!$C:$C,0))="S",56,INDEX([1]Pitchers!$FJ:$FJ,MATCH(B40,[1]Pitchers!$C:$C,0)))</f>
        <v>58.351222012222216</v>
      </c>
      <c r="E40" s="4">
        <f>IF(C40&gt;5,-0.5*4.25/4*D40/9,(4.2745*4.25/4-C40*4.25/4)*D40/9)*1.1</f>
        <v>4.5634467624462953</v>
      </c>
      <c r="G40" s="44">
        <f t="shared" si="21"/>
        <v>0.54387594331767064</v>
      </c>
      <c r="H40" s="28" t="s">
        <v>0</v>
      </c>
      <c r="I40" s="28" t="s">
        <v>177</v>
      </c>
      <c r="J40" s="5">
        <f>INDEX([1]Pitchers!$AJ:$AJ,MATCH(I40,[1]Pitchers!$C:$C,0))*IF(INDEX([1]Pitchers!$Q:$Q,MATCH(I40,[1]Pitchers!$C:$C,0))="S",0.83+(1-INDEX([1]Pitchers!$DD:$DD,MATCH(I40,[1]Pitchers!$C:$C,0)))/8,1)</f>
        <v>3.6900088830138085</v>
      </c>
      <c r="K40" s="4">
        <f>IF(INDEX([1]Pitchers!$Q:$Q,MATCH(I40,[1]Pitchers!$C:$C,0))="S",56,INDEX([1]Pitchers!$FJ:$FJ,MATCH(I40,[1]Pitchers!$C:$C,0)))</f>
        <v>46.627660972588892</v>
      </c>
      <c r="L40" s="4">
        <f>IF(J40&gt;5,-0.5*4.25/4*K40/9,(4.2745*4.25/4-J40*4.25/4)*K40/9)*1.1</f>
        <v>3.5391637718668059</v>
      </c>
      <c r="N40" s="44">
        <f t="shared" si="22"/>
        <v>0.41532794391774847</v>
      </c>
      <c r="U40" s="1"/>
    </row>
    <row r="41" spans="1:21" ht="9.75" customHeight="1" x14ac:dyDescent="0.2">
      <c r="A41" s="25" t="s">
        <v>0</v>
      </c>
      <c r="B41" s="25" t="s">
        <v>411</v>
      </c>
      <c r="C41" s="5">
        <f>INDEX([1]Pitchers!$AJ:$AJ,MATCH(B41,[1]Pitchers!$C:$C,0))*IF(INDEX([1]Pitchers!$Q:$Q,MATCH(B41,[1]Pitchers!$C:$C,0))="S",0.83+(1-INDEX([1]Pitchers!$DD:$DD,MATCH(B41,[1]Pitchers!$C:$C,0)))/8,1)</f>
        <v>3.6230341070197962</v>
      </c>
      <c r="D41" s="4">
        <f>IF(INDEX([1]Pitchers!$Q:$Q,MATCH(B41,[1]Pitchers!$C:$C,0))="S",56,INDEX([1]Pitchers!$FJ:$FJ,MATCH(B41,[1]Pitchers!$C:$C,0)))</f>
        <v>62.730586381412756</v>
      </c>
      <c r="E41" s="4">
        <f>IF(C41&gt;5,-0.5*4.25/4*D41/9,(4.2745*4.25/4-C41*4.25/4)*D41/9)*1</f>
        <v>4.8245572018080596</v>
      </c>
      <c r="G41" s="44">
        <f t="shared" si="21"/>
        <v>0.65668811235467772</v>
      </c>
      <c r="H41" s="28" t="s">
        <v>0</v>
      </c>
      <c r="I41" s="28" t="s">
        <v>1105</v>
      </c>
      <c r="J41" s="5">
        <f>INDEX([1]Pitchers!$AJ:$AJ,MATCH(I41,[1]Pitchers!$C:$C,0))*IF(INDEX([1]Pitchers!$Q:$Q,MATCH(I41,[1]Pitchers!$C:$C,0))="S",0.83+(1-INDEX([1]Pitchers!$DD:$DD,MATCH(I41,[1]Pitchers!$C:$C,0)))/8,1)</f>
        <v>3.8624688941078533</v>
      </c>
      <c r="K41" s="4">
        <f>IF(INDEX([1]Pitchers!$Q:$Q,MATCH(I41,[1]Pitchers!$C:$C,0))="S",56,INDEX([1]Pitchers!$FJ:$FJ,MATCH(I41,[1]Pitchers!$C:$C,0)))</f>
        <v>50.756304208814811</v>
      </c>
      <c r="L41" s="4">
        <f>IF(J41&gt;5,-0.5*4.25/4*K41/9,(4.2745*4.25/4-J41*4.25/4)*K41/9)*1</f>
        <v>2.4689166293101064</v>
      </c>
      <c r="N41" s="44">
        <f t="shared" si="22"/>
        <v>0.30262734469714109</v>
      </c>
      <c r="U41" s="1"/>
    </row>
    <row r="42" spans="1:21" ht="9.75" customHeight="1" x14ac:dyDescent="0.2">
      <c r="A42" s="25" t="s">
        <v>0</v>
      </c>
      <c r="B42" s="25" t="s">
        <v>972</v>
      </c>
      <c r="C42" s="5">
        <f>INDEX([1]Pitchers!$AJ:$AJ,MATCH(B42,[1]Pitchers!$C:$C,0))*IF(INDEX([1]Pitchers!$Q:$Q,MATCH(B42,[1]Pitchers!$C:$C,0))="S",0.83+(1-INDEX([1]Pitchers!$DD:$DD,MATCH(B42,[1]Pitchers!$C:$C,0)))/8,1)</f>
        <v>3.5562760635905639</v>
      </c>
      <c r="D42" s="4">
        <f>IF(INDEX([1]Pitchers!$Q:$Q,MATCH(B42,[1]Pitchers!$C:$C,0))="S",56,INDEX([1]Pitchers!$FJ:$FJ,MATCH(B42,[1]Pitchers!$C:$C,0)))</f>
        <v>57.204340825851787</v>
      </c>
      <c r="E42" s="4">
        <f>IF(C42&gt;5,-0.5*4.25/4*D42/9,(4.2745*4.25/4-C42*4.25/4)*D42/9)*0.9</f>
        <v>4.3653372275628417</v>
      </c>
      <c r="G42" s="44">
        <f t="shared" si="21"/>
        <v>0.68791210692860194</v>
      </c>
      <c r="H42" s="28" t="s">
        <v>0</v>
      </c>
      <c r="I42" s="28" t="s">
        <v>571</v>
      </c>
      <c r="J42" s="5">
        <f>INDEX([1]Pitchers!$AJ:$AJ,MATCH(I42,[1]Pitchers!$C:$C,0))*IF(INDEX([1]Pitchers!$Q:$Q,MATCH(I42,[1]Pitchers!$C:$C,0))="S",0.83+(1-INDEX([1]Pitchers!$DD:$DD,MATCH(I42,[1]Pitchers!$C:$C,0)))/8,1)</f>
        <v>3.5685155294317981</v>
      </c>
      <c r="K42" s="4">
        <f>IF(INDEX([1]Pitchers!$Q:$Q,MATCH(I42,[1]Pitchers!$C:$C,0))="S",56,INDEX([1]Pitchers!$FJ:$FJ,MATCH(I42,[1]Pitchers!$C:$C,0)))</f>
        <v>52.799742172592531</v>
      </c>
      <c r="L42" s="4">
        <f>IF(J42&gt;5,-0.5*4.25/4*K42/9,(4.2745*4.25/4-J42*4.25/4)*K42/9)*0.9</f>
        <v>3.9605535400346246</v>
      </c>
      <c r="N42" s="44">
        <f t="shared" si="22"/>
        <v>0.61986645760982695</v>
      </c>
      <c r="U42" s="1"/>
    </row>
    <row r="43" spans="1:21" ht="9.75" customHeight="1" x14ac:dyDescent="0.2">
      <c r="A43" s="25" t="s">
        <v>0</v>
      </c>
      <c r="B43" s="25" t="s">
        <v>1043</v>
      </c>
      <c r="C43" s="5">
        <f>INDEX([1]Pitchers!$AJ:$AJ,MATCH(B43,[1]Pitchers!$C:$C,0))*IF(INDEX([1]Pitchers!$Q:$Q,MATCH(B43,[1]Pitchers!$C:$C,0))="S",0.83+(1-INDEX([1]Pitchers!$DD:$DD,MATCH(B43,[1]Pitchers!$C:$C,0)))/8,1)</f>
        <v>4.2209093407498752</v>
      </c>
      <c r="D43" s="4">
        <f>IF(INDEX([1]Pitchers!$Q:$Q,MATCH(B43,[1]Pitchers!$C:$C,0))="S",56,INDEX([1]Pitchers!$FJ:$FJ,MATCH(B43,[1]Pitchers!$C:$C,0)))</f>
        <v>49.105699432999998</v>
      </c>
      <c r="E43" s="4">
        <f>IF(C43&gt;5,-0.5*4.25/4*D43/9,(4.2745*4.25/4-C43*4.25/4)*D43/9)*0.8</f>
        <v>0.24854064274666859</v>
      </c>
      <c r="G43" s="44">
        <f t="shared" si="21"/>
        <v>3.7961214154989945E-2</v>
      </c>
      <c r="H43" s="28" t="s">
        <v>0</v>
      </c>
      <c r="I43" s="28" t="s">
        <v>1118</v>
      </c>
      <c r="J43" s="5">
        <f>INDEX([1]Pitchers!$AJ:$AJ,MATCH(I43,[1]Pitchers!$C:$C,0))*IF(INDEX([1]Pitchers!$Q:$Q,MATCH(I43,[1]Pitchers!$C:$C,0))="S",0.83+(1-INDEX([1]Pitchers!$DD:$DD,MATCH(I43,[1]Pitchers!$C:$C,0)))/8,1)</f>
        <v>3.6940624617288629</v>
      </c>
      <c r="K43" s="4">
        <f>IF(INDEX([1]Pitchers!$Q:$Q,MATCH(I43,[1]Pitchers!$C:$C,0))="S",56,INDEX([1]Pitchers!$FJ:$FJ,MATCH(I43,[1]Pitchers!$C:$C,0)))</f>
        <v>51.358654208814812</v>
      </c>
      <c r="L43" s="4">
        <f>IF(J43&gt;5,-0.5*4.25/4*K43/9,(4.2745*4.25/4-J43*4.25/4)*K43/9)*0.8</f>
        <v>2.8154352439111765</v>
      </c>
      <c r="N43" s="44">
        <f t="shared" si="22"/>
        <v>0.45261789036799305</v>
      </c>
      <c r="U43" s="1"/>
    </row>
    <row r="44" spans="1:21" ht="9.75" customHeight="1" x14ac:dyDescent="0.2">
      <c r="A44" s="25" t="s">
        <v>0</v>
      </c>
      <c r="B44" s="25" t="s">
        <v>1009</v>
      </c>
      <c r="C44" s="5">
        <f>INDEX([1]Pitchers!$AJ:$AJ,MATCH(B44,[1]Pitchers!$C:$C,0))*IF(INDEX([1]Pitchers!$Q:$Q,MATCH(B44,[1]Pitchers!$C:$C,0))="S",0.83+(1-INDEX([1]Pitchers!$DD:$DD,MATCH(B44,[1]Pitchers!$C:$C,0)))/8,1)</f>
        <v>4.2076286268742429</v>
      </c>
      <c r="D44" s="4">
        <f>IF(INDEX([1]Pitchers!$Q:$Q,MATCH(B44,[1]Pitchers!$C:$C,0))="S",56,INDEX([1]Pitchers!$FJ:$FJ,MATCH(B44,[1]Pitchers!$C:$C,0)))</f>
        <v>65.484520370370376</v>
      </c>
      <c r="E44" s="4">
        <f>IF(C44&gt;5,-0.5*4.25/4*D44/9,(4.2745*4.25/4-C44*4.25/4)*D44/9)*0.6</f>
        <v>0.31018198552508719</v>
      </c>
      <c r="G44" s="44">
        <f t="shared" si="21"/>
        <v>6.317552336417892E-2</v>
      </c>
      <c r="H44" s="28" t="s">
        <v>0</v>
      </c>
      <c r="I44" s="28" t="s">
        <v>416</v>
      </c>
      <c r="J44" s="5">
        <f>INDEX([1]Pitchers!$AJ:$AJ,MATCH(I44,[1]Pitchers!$C:$C,0))*IF(INDEX([1]Pitchers!$Q:$Q,MATCH(I44,[1]Pitchers!$C:$C,0))="S",0.83+(1-INDEX([1]Pitchers!$DD:$DD,MATCH(I44,[1]Pitchers!$C:$C,0)))/8,1)</f>
        <v>4.350330706877922</v>
      </c>
      <c r="K44" s="4">
        <f>IF(INDEX([1]Pitchers!$Q:$Q,MATCH(I44,[1]Pitchers!$C:$C,0))="S",56,INDEX([1]Pitchers!$FJ:$FJ,MATCH(I44,[1]Pitchers!$C:$C,0)))</f>
        <v>57.458760821155565</v>
      </c>
      <c r="L44" s="4">
        <f>IF(J44&gt;5,-0.5*4.25/4*K44/9,(4.2745*4.25/4-J44*4.25/4)*K44/9)*0.6</f>
        <v>-0.30863064016566999</v>
      </c>
      <c r="N44" s="44">
        <f t="shared" si="22"/>
        <v>-5.5337013783324479E-2</v>
      </c>
      <c r="U44" s="1"/>
    </row>
    <row r="45" spans="1:21" ht="9.75" customHeight="1" x14ac:dyDescent="0.2">
      <c r="A45" s="25" t="s">
        <v>0</v>
      </c>
      <c r="B45" s="25" t="s">
        <v>1145</v>
      </c>
      <c r="C45" s="5">
        <f>INDEX([1]Pitchers!$AJ:$AJ,MATCH(B45,[1]Pitchers!$C:$C,0))*IF(INDEX([1]Pitchers!$Q:$Q,MATCH(B45,[1]Pitchers!$C:$C,0))="S",0.83+(1-INDEX([1]Pitchers!$DD:$DD,MATCH(B45,[1]Pitchers!$C:$C,0)))/8,1)</f>
        <v>4.1524299968280491</v>
      </c>
      <c r="D45" s="4">
        <f>MIN(1458-SUM(D32:D44),IF(INDEX([1]Pitchers!$Q:$Q,MATCH(B45,[1]Pitchers!$C:$C,0))="S",56,INDEX([1]Pitchers!$FJ:$FJ,MATCH(B45,[1]Pitchers!$C:$C,0))))</f>
        <v>60.467324874185188</v>
      </c>
      <c r="E45" s="4">
        <f>IF(C45&gt;5,-0.5*4.25/4*D45/9,(4.2745*4.25/4-C45*4.25/4)*D45/9)*0.5</f>
        <v>0.43569858043836779</v>
      </c>
      <c r="G45" s="44">
        <f t="shared" si="21"/>
        <v>0.10653957428951737</v>
      </c>
      <c r="H45" s="28" t="s">
        <v>0</v>
      </c>
      <c r="I45" s="28" t="s">
        <v>95</v>
      </c>
      <c r="J45" s="5">
        <f>INDEX([1]Pitchers!$AJ:$AJ,MATCH(I45,[1]Pitchers!$C:$C,0))*IF(INDEX([1]Pitchers!$Q:$Q,MATCH(I45,[1]Pitchers!$C:$C,0))="S",0.83+(1-INDEX([1]Pitchers!$DD:$DD,MATCH(I45,[1]Pitchers!$C:$C,0)))/8,1)</f>
        <v>4.3472026195855848</v>
      </c>
      <c r="K45" s="4">
        <f>MIN(1458-SUM(K32:K44),IF(INDEX([1]Pitchers!$Q:$Q,MATCH(I45,[1]Pitchers!$C:$C,0))="S",56,INDEX([1]Pitchers!$FJ:$FJ,MATCH(I45,[1]Pitchers!$C:$C,0))))</f>
        <v>56</v>
      </c>
      <c r="L45" s="4">
        <f>IF(J45&gt;5,-0.5*4.25/4*K45/9,(4.2745*4.25/4-J45*4.25/4)*K45/9)*0.5</f>
        <v>-0.24032254807457282</v>
      </c>
      <c r="N45" s="44">
        <f t="shared" si="22"/>
        <v>-5.1708991186437459E-2</v>
      </c>
      <c r="U45" s="1"/>
    </row>
    <row r="46" spans="1:21" ht="9.75" customHeight="1" x14ac:dyDescent="0.2">
      <c r="A46" s="25" t="s">
        <v>1</v>
      </c>
      <c r="B46" s="25" t="s">
        <v>301</v>
      </c>
      <c r="C46" s="6">
        <f>INDEX([1]Hitters!$AF:$AF,MATCH(B46,[1]Hitters!$C:$C,0))</f>
        <v>0.24709218168781613</v>
      </c>
      <c r="D46" s="4">
        <f>INDEX([1]Hitters!$ER:$ER,MATCH(B46,[1]Hitters!$C:$C,0))</f>
        <v>474.32444444444445</v>
      </c>
      <c r="E46" s="4">
        <f t="shared" ref="E46:E59" si="23">(C46-0.23)*D46</f>
        <v>8.107239583416888</v>
      </c>
      <c r="F46" s="4">
        <f>IF(A46="DH",-16,IF(A46="C",INDEX([1]Hitters!$AZ:$AZ,MATCH(B46,[1]Hitters!$C:$C,0)),IF(A46="1B",INDEX([1]Hitters!$AW:$AW,MATCH(B46,[1]Hitters!$C:$C,0)),IF(RIGHT(A46,1)="F",INDEX([1]Hitters!$AY:$AY,MATCH(B46,[1]Hitters!$C:$C,0)),INDEX([1]Hitters!$AX:$AX,MATCH(B46,[1]Hitters!$C:$C,0))))))*D46/600</f>
        <v>12.628172823332187</v>
      </c>
      <c r="G46" s="44">
        <f>(((4.25+(C46-0.263)*4.2)^(((4.25+(C46-0.263)*4.2)+(4.25-F46*4.2/D46))^0.285))/((4.25+(C46-0.263)*4.2)^(((4.25+(C46-0.263)*4.2)+(4.25-F46*4.2/D46))^0.285)+(4.25-F46*4.2/D46)^(((4.25+(C46-0.263)*4.2)+(4.25-F46*4.2/D46))^0.285))-0.5)*D46/4.2-(((4.25+(0.23-0.263)*4.2)^(((4.25+(0.23-0.263)*4.2)+4.25)^0.285))/((4.25+(0.23-0.263)*4.2)^(((4.25+(0.23-0.263)*4.2)+4.25)^0.285)+4.25^(((4.25+(0.23-0.263)*4.2)+4.25)^0.285))-0.5)*D46/4.2</f>
        <v>2.2727196750293674</v>
      </c>
      <c r="H46" s="28" t="s">
        <v>1</v>
      </c>
      <c r="I46" s="28" t="s">
        <v>257</v>
      </c>
      <c r="J46" s="6">
        <f>INDEX([1]Hitters!$AF:$AF,MATCH(I46,[1]Hitters!$C:$C,0))</f>
        <v>0.29140013936081649</v>
      </c>
      <c r="K46" s="4">
        <f>INDEX([1]Hitters!$ER:$ER,MATCH(I46,[1]Hitters!$C:$C,0))</f>
        <v>535.9715555555556</v>
      </c>
      <c r="L46" s="4">
        <f t="shared" ref="L46:L59" si="24">(J46-0.23)*K46</f>
        <v>32.908728204544708</v>
      </c>
      <c r="M46" s="4">
        <f>IF(H46="DH",-16,IF(H46="C",INDEX([1]Hitters!$AZ:$AZ,MATCH(I46,[1]Hitters!$C:$C,0)),IF(H46="1B",INDEX([1]Hitters!$AW:$AW,MATCH(I46,[1]Hitters!$C:$C,0)),IF(RIGHT(H46,1)="F",INDEX([1]Hitters!$AY:$AY,MATCH(I46,[1]Hitters!$C:$C,0)),INDEX([1]Hitters!$AX:$AX,MATCH(I46,[1]Hitters!$C:$C,0))))))*K46/600</f>
        <v>39.192787199092585</v>
      </c>
      <c r="N46" s="44">
        <f t="shared" ref="N46:N59" si="25">(((4.25+(J46-0.263)*4.2)^(((4.25+(J46-0.263)*4.2)+(4.25-M46*4.2/K46))^0.285))/((4.25+(J46-0.263)*4.2)^(((4.25+(J46-0.263)*4.2)+(4.25-M46*4.2/K46))^0.285)+(4.25-M46*4.2/K46)^(((4.25+(J46-0.263)*4.2)+(4.25-M46*4.2/K46))^0.285))-0.5)*K46/4.2-(((4.25+(0.23-0.263)*4.2)^(((4.25+(0.23-0.263)*4.2)+4.25)^0.285))/((4.25+(0.23-0.263)*4.2)^(((4.25+(0.23-0.263)*4.2)+4.25)^0.285)+4.25^(((4.25+(0.23-0.263)*4.2)+4.25)^0.285))-0.5)*K46/4.2</f>
        <v>7.9099395392342142</v>
      </c>
      <c r="U46" s="1"/>
    </row>
    <row r="47" spans="1:21" ht="9.75" customHeight="1" x14ac:dyDescent="0.2">
      <c r="A47" s="25" t="s">
        <v>2</v>
      </c>
      <c r="B47" s="25" t="s">
        <v>377</v>
      </c>
      <c r="C47" s="6">
        <f>INDEX([1]Hitters!$AF:$AF,MATCH(B47,[1]Hitters!$C:$C,0))</f>
        <v>0.28810640160341588</v>
      </c>
      <c r="D47" s="4">
        <f>INDEX([1]Hitters!$ER:$ER,MATCH(B47,[1]Hitters!$C:$C,0))</f>
        <v>548.24296296296291</v>
      </c>
      <c r="E47" s="4">
        <f t="shared" si="23"/>
        <v>31.856425782172579</v>
      </c>
      <c r="F47" s="4">
        <f>IF(A47="DH",-16,IF(A47="C",INDEX([1]Hitters!$AZ:$AZ,MATCH(B47,[1]Hitters!$C:$C,0)),IF(A47="1B",INDEX([1]Hitters!$AW:$AW,MATCH(B47,[1]Hitters!$C:$C,0)),IF(RIGHT(A47,1)="F",INDEX([1]Hitters!$AY:$AY,MATCH(B47,[1]Hitters!$C:$C,0)),INDEX([1]Hitters!$AX:$AX,MATCH(B47,[1]Hitters!$C:$C,0))))))*D47/600</f>
        <v>-5.2759197602575822</v>
      </c>
      <c r="G47" s="44">
        <f t="shared" ref="G47:G59" si="26">(((4.25+(C47-0.263)*4.2)^(((4.25+(C47-0.263)*4.2)+(4.25-F47*4.2/D47))^0.285))/((4.25+(C47-0.263)*4.2)^(((4.25+(C47-0.263)*4.2)+(4.25-F47*4.2/D47))^0.285)+(4.25-F47*4.2/D47)^(((4.25+(C47-0.263)*4.2)+(4.25-F47*4.2/D47))^0.285))-0.5)*D47/4.2-(((4.25+(0.23-0.263)*4.2)^(((4.25+(0.23-0.263)*4.2)+4.25)^0.285))/((4.25+(0.23-0.263)*4.2)^(((4.25+(0.23-0.263)*4.2)+4.25)^0.285)+4.25^(((4.25+(0.23-0.263)*4.2)+4.25)^0.285))-0.5)*D47/4.2</f>
        <v>2.888967418962713</v>
      </c>
      <c r="H47" s="28" t="s">
        <v>2</v>
      </c>
      <c r="I47" s="28" t="s">
        <v>222</v>
      </c>
      <c r="J47" s="6">
        <f>INDEX([1]Hitters!$AF:$AF,MATCH(I47,[1]Hitters!$C:$C,0))</f>
        <v>0.30003260489934358</v>
      </c>
      <c r="K47" s="4">
        <f>INDEX([1]Hitters!$ER:$ER,MATCH(I47,[1]Hitters!$C:$C,0))</f>
        <v>588.642962962963</v>
      </c>
      <c r="L47" s="4">
        <f t="shared" si="24"/>
        <v>41.224200051964118</v>
      </c>
      <c r="M47" s="4">
        <f>IF(H47="DH",-16,IF(H47="C",INDEX([1]Hitters!$AZ:$AZ,MATCH(I47,[1]Hitters!$C:$C,0)),IF(H47="1B",INDEX([1]Hitters!$AW:$AW,MATCH(I47,[1]Hitters!$C:$C,0)),IF(RIGHT(H47,1)="F",INDEX([1]Hitters!$AY:$AY,MATCH(I47,[1]Hitters!$C:$C,0)),INDEX([1]Hitters!$AX:$AX,MATCH(I47,[1]Hitters!$C:$C,0))))))*K47/600</f>
        <v>-4.3125781760800432</v>
      </c>
      <c r="N47" s="44">
        <f t="shared" si="25"/>
        <v>3.9907277568636275</v>
      </c>
      <c r="U47" s="1"/>
    </row>
    <row r="48" spans="1:21" ht="9.75" customHeight="1" x14ac:dyDescent="0.2">
      <c r="A48" s="25" t="s">
        <v>3</v>
      </c>
      <c r="B48" s="25" t="s">
        <v>1075</v>
      </c>
      <c r="C48" s="6">
        <f>INDEX([1]Hitters!$AF:$AF,MATCH(B48,[1]Hitters!$C:$C,0))</f>
        <v>0.27770834924787585</v>
      </c>
      <c r="D48" s="4">
        <f>INDEX([1]Hitters!$ER:$ER,MATCH(B48,[1]Hitters!$C:$C,0))</f>
        <v>479.9813333333334</v>
      </c>
      <c r="E48" s="4">
        <f t="shared" si="23"/>
        <v>22.899117083127781</v>
      </c>
      <c r="F48" s="4">
        <f>IF(A48="DH",-16,IF(A48="C",INDEX([1]Hitters!$AZ:$AZ,MATCH(B48,[1]Hitters!$C:$C,0)),IF(A48="1B",INDEX([1]Hitters!$AW:$AW,MATCH(B48,[1]Hitters!$C:$C,0)),IF(RIGHT(A48,1)="F",INDEX([1]Hitters!$AY:$AY,MATCH(B48,[1]Hitters!$C:$C,0)),INDEX([1]Hitters!$AX:$AX,MATCH(B48,[1]Hitters!$C:$C,0))))))*D48/600</f>
        <v>-0.48063941676975891</v>
      </c>
      <c r="G48" s="44">
        <f t="shared" si="26"/>
        <v>2.4427902774745252</v>
      </c>
      <c r="H48" s="28" t="s">
        <v>3</v>
      </c>
      <c r="I48" s="28" t="s">
        <v>630</v>
      </c>
      <c r="J48" s="6">
        <f>INDEX([1]Hitters!$AF:$AF,MATCH(I48,[1]Hitters!$C:$C,0))</f>
        <v>0.26695174736673688</v>
      </c>
      <c r="K48" s="4">
        <f>INDEX([1]Hitters!$ER:$ER,MATCH(I48,[1]Hitters!$C:$C,0))</f>
        <v>492.89659259259258</v>
      </c>
      <c r="L48" s="4">
        <f t="shared" si="24"/>
        <v>18.213390367406909</v>
      </c>
      <c r="M48" s="4">
        <f>IF(H48="DH",-16,IF(H48="C",INDEX([1]Hitters!$AZ:$AZ,MATCH(I48,[1]Hitters!$C:$C,0)),IF(H48="1B",INDEX([1]Hitters!$AW:$AW,MATCH(I48,[1]Hitters!$C:$C,0)),IF(RIGHT(H48,1)="F",INDEX([1]Hitters!$AY:$AY,MATCH(I48,[1]Hitters!$C:$C,0)),INDEX([1]Hitters!$AX:$AX,MATCH(I48,[1]Hitters!$C:$C,0))))))*K48/600</f>
        <v>5.2469864007745946</v>
      </c>
      <c r="N48" s="44">
        <f t="shared" si="25"/>
        <v>2.5618801793182322</v>
      </c>
      <c r="U48" s="1"/>
    </row>
    <row r="49" spans="1:21" ht="9.75" customHeight="1" x14ac:dyDescent="0.2">
      <c r="A49" s="25" t="s">
        <v>4</v>
      </c>
      <c r="B49" s="25" t="s">
        <v>1010</v>
      </c>
      <c r="C49" s="6">
        <f>INDEX([1]Hitters!$AF:$AF,MATCH(B49,[1]Hitters!$C:$C,0))</f>
        <v>0.23099809648204406</v>
      </c>
      <c r="D49" s="4">
        <f>INDEX([1]Hitters!$ER:$ER,MATCH(B49,[1]Hitters!$C:$C,0))</f>
        <v>500.03762962962958</v>
      </c>
      <c r="E49" s="4">
        <f t="shared" si="23"/>
        <v>0.49908579902297762</v>
      </c>
      <c r="F49" s="4">
        <f>IF(A49="DH",-16,IF(A49="C",INDEX([1]Hitters!$AZ:$AZ,MATCH(B49,[1]Hitters!$C:$C,0)),IF(A49="1B",INDEX([1]Hitters!$AW:$AW,MATCH(B49,[1]Hitters!$C:$C,0)),IF(RIGHT(A49,1)="F",INDEX([1]Hitters!$AY:$AY,MATCH(B49,[1]Hitters!$C:$C,0)),INDEX([1]Hitters!$AX:$AX,MATCH(B49,[1]Hitters!$C:$C,0))))))*D49/600</f>
        <v>-0.56460362180824308</v>
      </c>
      <c r="G49" s="44">
        <f t="shared" si="26"/>
        <v>-5.7873692164318591E-3</v>
      </c>
      <c r="H49" s="28" t="s">
        <v>4</v>
      </c>
      <c r="I49" s="28" t="s">
        <v>241</v>
      </c>
      <c r="J49" s="6">
        <f>INDEX([1]Hitters!$AF:$AF,MATCH(I49,[1]Hitters!$C:$C,0))</f>
        <v>0.26791333015052793</v>
      </c>
      <c r="K49" s="4">
        <f>INDEX([1]Hitters!$ER:$ER,MATCH(I49,[1]Hitters!$C:$C,0))</f>
        <v>563.77837037037034</v>
      </c>
      <c r="L49" s="4">
        <f t="shared" si="24"/>
        <v>21.374715487578456</v>
      </c>
      <c r="M49" s="4">
        <f>IF(H49="DH",-16,IF(H49="C",INDEX([1]Hitters!$AZ:$AZ,MATCH(I49,[1]Hitters!$C:$C,0)),IF(H49="1B",INDEX([1]Hitters!$AW:$AW,MATCH(I49,[1]Hitters!$C:$C,0)),IF(RIGHT(H49,1)="F",INDEX([1]Hitters!$AY:$AY,MATCH(I49,[1]Hitters!$C:$C,0)),INDEX([1]Hitters!$AX:$AX,MATCH(I49,[1]Hitters!$C:$C,0))))))*K49/600</f>
        <v>15.707374777484265</v>
      </c>
      <c r="N49" s="44">
        <f t="shared" si="25"/>
        <v>4.0535296567991326</v>
      </c>
      <c r="U49" s="1"/>
    </row>
    <row r="50" spans="1:21" ht="9.75" customHeight="1" x14ac:dyDescent="0.2">
      <c r="A50" s="25" t="s">
        <v>5</v>
      </c>
      <c r="B50" s="25" t="s">
        <v>566</v>
      </c>
      <c r="C50" s="6">
        <f>INDEX([1]Hitters!$AF:$AF,MATCH(B50,[1]Hitters!$C:$C,0))</f>
        <v>0.26281549647344782</v>
      </c>
      <c r="D50" s="4">
        <f>INDEX([1]Hitters!$ER:$ER,MATCH(B50,[1]Hitters!$C:$C,0))</f>
        <v>497.70666666666671</v>
      </c>
      <c r="E50" s="4">
        <f t="shared" si="23"/>
        <v>16.332491364811464</v>
      </c>
      <c r="F50" s="4">
        <f>IF(A50="DH",-16,IF(A50="C",INDEX([1]Hitters!$AZ:$AZ,MATCH(B50,[1]Hitters!$C:$C,0)),IF(A50="1B",INDEX([1]Hitters!$AW:$AW,MATCH(B50,[1]Hitters!$C:$C,0)),IF(RIGHT(A50,1)="F",INDEX([1]Hitters!$AY:$AY,MATCH(B50,[1]Hitters!$C:$C,0)),INDEX([1]Hitters!$AX:$AX,MATCH(B50,[1]Hitters!$C:$C,0))))))*D50/600</f>
        <v>1.2942173618397099</v>
      </c>
      <c r="G50" s="44">
        <f t="shared" si="26"/>
        <v>1.9288875067735793</v>
      </c>
      <c r="H50" s="28" t="s">
        <v>5</v>
      </c>
      <c r="I50" s="28" t="s">
        <v>594</v>
      </c>
      <c r="J50" s="6">
        <f>INDEX([1]Hitters!$AF:$AF,MATCH(I50,[1]Hitters!$C:$C,0))</f>
        <v>0.27015233251187099</v>
      </c>
      <c r="K50" s="4">
        <f>INDEX([1]Hitters!$ER:$ER,MATCH(I50,[1]Hitters!$C:$C,0))</f>
        <v>497.77155555555555</v>
      </c>
      <c r="L50" s="4">
        <f t="shared" si="24"/>
        <v>19.986689013617923</v>
      </c>
      <c r="M50" s="4">
        <f>IF(H50="DH",-16,IF(H50="C",INDEX([1]Hitters!$AZ:$AZ,MATCH(I50,[1]Hitters!$C:$C,0)),IF(H50="1B",INDEX([1]Hitters!$AW:$AW,MATCH(I50,[1]Hitters!$C:$C,0)),IF(RIGHT(H50,1)="F",INDEX([1]Hitters!$AY:$AY,MATCH(I50,[1]Hitters!$C:$C,0)),INDEX([1]Hitters!$AX:$AX,MATCH(I50,[1]Hitters!$C:$C,0))))))*K50/600</f>
        <v>-2.6670285348286247</v>
      </c>
      <c r="N50" s="44">
        <f t="shared" si="25"/>
        <v>1.8950984193383928</v>
      </c>
      <c r="U50" s="1"/>
    </row>
    <row r="51" spans="1:21" ht="9.75" customHeight="1" x14ac:dyDescent="0.2">
      <c r="A51" s="25" t="s">
        <v>79</v>
      </c>
      <c r="B51" s="25" t="s">
        <v>746</v>
      </c>
      <c r="C51" s="6">
        <f>INDEX([1]Hitters!$AF:$AF,MATCH(B51,[1]Hitters!$C:$C,0))</f>
        <v>0.2655625186852541</v>
      </c>
      <c r="D51" s="4">
        <f>INDEX([1]Hitters!$ER:$ER,MATCH(B51,[1]Hitters!$C:$C,0))</f>
        <v>447.64385185185188</v>
      </c>
      <c r="E51" s="4">
        <f t="shared" si="23"/>
        <v>15.919342845820596</v>
      </c>
      <c r="F51" s="4">
        <f>IF(A51="DH",-16,IF(A51="C",INDEX([1]Hitters!$AZ:$AZ,MATCH(B51,[1]Hitters!$C:$C,0)),IF(A51="1B",INDEX([1]Hitters!$AW:$AW,MATCH(B51,[1]Hitters!$C:$C,0)),IF(RIGHT(A51,1)="F",INDEX([1]Hitters!$AY:$AY,MATCH(B51,[1]Hitters!$C:$C,0)),INDEX([1]Hitters!$AX:$AX,MATCH(B51,[1]Hitters!$C:$C,0))))))*D51/600</f>
        <v>-6.3363138352374815</v>
      </c>
      <c r="G51" s="44">
        <f t="shared" si="26"/>
        <v>1.0592491650481244</v>
      </c>
      <c r="H51" s="28" t="s">
        <v>79</v>
      </c>
      <c r="I51" s="28" t="s">
        <v>282</v>
      </c>
      <c r="J51" s="6">
        <f>INDEX([1]Hitters!$AF:$AF,MATCH(I51,[1]Hitters!$C:$C,0))</f>
        <v>0.24978255453856488</v>
      </c>
      <c r="K51" s="4">
        <f>INDEX([1]Hitters!$ER:$ER,MATCH(I51,[1]Hitters!$C:$C,0))</f>
        <v>371.13540740740746</v>
      </c>
      <c r="L51" s="4">
        <f t="shared" si="24"/>
        <v>7.3420064382295296</v>
      </c>
      <c r="M51" s="4">
        <f>IF(H51="DH",-16,IF(H51="C",INDEX([1]Hitters!$AZ:$AZ,MATCH(I51,[1]Hitters!$C:$C,0)),IF(H51="1B",INDEX([1]Hitters!$AW:$AW,MATCH(I51,[1]Hitters!$C:$C,0)),IF(RIGHT(H51,1)="F",INDEX([1]Hitters!$AY:$AY,MATCH(I51,[1]Hitters!$C:$C,0)),INDEX([1]Hitters!$AX:$AX,MATCH(I51,[1]Hitters!$C:$C,0))))))*K51/600</f>
        <v>-3.357921157412215</v>
      </c>
      <c r="N51" s="44">
        <f t="shared" si="25"/>
        <v>0.44543842395798006</v>
      </c>
      <c r="U51" s="1"/>
    </row>
    <row r="52" spans="1:21" ht="9.75" customHeight="1" x14ac:dyDescent="0.2">
      <c r="A52" s="25" t="s">
        <v>80</v>
      </c>
      <c r="B52" s="25" t="s">
        <v>739</v>
      </c>
      <c r="C52" s="6">
        <f>INDEX([1]Hitters!$AF:$AF,MATCH(B52,[1]Hitters!$C:$C,0))</f>
        <v>0.25298938749368804</v>
      </c>
      <c r="D52" s="4">
        <f>INDEX([1]Hitters!$ER:$ER,MATCH(B52,[1]Hitters!$C:$C,0))</f>
        <v>414.63440000000003</v>
      </c>
      <c r="E52" s="4">
        <f t="shared" si="23"/>
        <v>9.532190889812842</v>
      </c>
      <c r="F52" s="4">
        <f>IF(A52="DH",-16,IF(A52="C",INDEX([1]Hitters!$AZ:$AZ,MATCH(B52,[1]Hitters!$C:$C,0)),IF(A52="1B",INDEX([1]Hitters!$AW:$AW,MATCH(B52,[1]Hitters!$C:$C,0)),IF(RIGHT(A52,1)="F",INDEX([1]Hitters!$AY:$AY,MATCH(B52,[1]Hitters!$C:$C,0)),INDEX([1]Hitters!$AX:$AX,MATCH(B52,[1]Hitters!$C:$C,0))))))*D52/600</f>
        <v>5.4153522540934649</v>
      </c>
      <c r="G52" s="44">
        <f t="shared" si="26"/>
        <v>1.6364171244637031</v>
      </c>
      <c r="H52" s="28" t="s">
        <v>80</v>
      </c>
      <c r="I52" s="28" t="s">
        <v>1005</v>
      </c>
      <c r="J52" s="6">
        <f>INDEX([1]Hitters!$AF:$AF,MATCH(I52,[1]Hitters!$C:$C,0))</f>
        <v>0.26290811908518608</v>
      </c>
      <c r="K52" s="4">
        <f>INDEX([1]Hitters!$ER:$ER,MATCH(I52,[1]Hitters!$C:$C,0))</f>
        <v>516.57037037037048</v>
      </c>
      <c r="L52" s="4">
        <f t="shared" si="24"/>
        <v>16.999359264026825</v>
      </c>
      <c r="M52" s="4">
        <f>IF(H52="DH",-16,IF(H52="C",INDEX([1]Hitters!$AZ:$AZ,MATCH(I52,[1]Hitters!$C:$C,0)),IF(H52="1B",INDEX([1]Hitters!$AW:$AW,MATCH(I52,[1]Hitters!$C:$C,0)),IF(RIGHT(H52,1)="F",INDEX([1]Hitters!$AY:$AY,MATCH(I52,[1]Hitters!$C:$C,0)),INDEX([1]Hitters!$AX:$AX,MATCH(I52,[1]Hitters!$C:$C,0))))))*K52/600</f>
        <v>-2.548696651228882</v>
      </c>
      <c r="N52" s="44">
        <f t="shared" si="25"/>
        <v>1.586209697883576</v>
      </c>
      <c r="U52" s="1"/>
    </row>
    <row r="53" spans="1:21" ht="9.75" customHeight="1" x14ac:dyDescent="0.2">
      <c r="A53" s="25" t="s">
        <v>81</v>
      </c>
      <c r="B53" s="25" t="s">
        <v>1147</v>
      </c>
      <c r="C53" s="6">
        <f>INDEX([1]Hitters!$AF:$AF,MATCH(B53,[1]Hitters!$C:$C,0))</f>
        <v>0.26434267406408463</v>
      </c>
      <c r="D53" s="4">
        <f>INDEX([1]Hitters!$ER:$ER,MATCH(B53,[1]Hitters!$C:$C,0))</f>
        <v>497.52948148148153</v>
      </c>
      <c r="E53" s="4">
        <f t="shared" si="23"/>
        <v>17.086492819791545</v>
      </c>
      <c r="F53" s="4">
        <f>IF(A53="DH",-16,IF(A53="C",INDEX([1]Hitters!$AZ:$AZ,MATCH(B53,[1]Hitters!$C:$C,0)),IF(A53="1B",INDEX([1]Hitters!$AW:$AW,MATCH(B53,[1]Hitters!$C:$C,0)),IF(RIGHT(A53,1)="F",INDEX([1]Hitters!$AY:$AY,MATCH(B53,[1]Hitters!$C:$C,0)),INDEX([1]Hitters!$AX:$AX,MATCH(B53,[1]Hitters!$C:$C,0))))))*D53/600</f>
        <v>-9.7170896962528488</v>
      </c>
      <c r="G53" s="44">
        <f t="shared" si="26"/>
        <v>0.82560167494695613</v>
      </c>
      <c r="H53" s="28" t="s">
        <v>81</v>
      </c>
      <c r="I53" s="28" t="s">
        <v>469</v>
      </c>
      <c r="J53" s="6">
        <f>INDEX([1]Hitters!$AF:$AF,MATCH(I53,[1]Hitters!$C:$C,0))</f>
        <v>0.27080106814123933</v>
      </c>
      <c r="K53" s="4">
        <f>INDEX([1]Hitters!$ER:$ER,MATCH(I53,[1]Hitters!$C:$C,0))</f>
        <v>504.72142222222232</v>
      </c>
      <c r="L53" s="4">
        <f t="shared" si="24"/>
        <v>20.593173140432114</v>
      </c>
      <c r="M53" s="4">
        <f>IF(H53="DH",-16,IF(H53="C",INDEX([1]Hitters!$AZ:$AZ,MATCH(I53,[1]Hitters!$C:$C,0)),IF(H53="1B",INDEX([1]Hitters!$AW:$AW,MATCH(I53,[1]Hitters!$C:$C,0)),IF(RIGHT(H53,1)="F",INDEX([1]Hitters!$AY:$AY,MATCH(I53,[1]Hitters!$C:$C,0)),INDEX([1]Hitters!$AX:$AX,MATCH(I53,[1]Hitters!$C:$C,0))))))*K53/600</f>
        <v>-4.0873451091590622</v>
      </c>
      <c r="N53" s="44">
        <f t="shared" si="25"/>
        <v>1.8078034113201149</v>
      </c>
      <c r="U53" s="1"/>
    </row>
    <row r="54" spans="1:21" ht="9.75" customHeight="1" x14ac:dyDescent="0.2">
      <c r="A54" s="25" t="s">
        <v>1</v>
      </c>
      <c r="B54" s="25" t="s">
        <v>811</v>
      </c>
      <c r="C54" s="6">
        <f>INDEX([1]Hitters!$AF:$AF,MATCH(B54,[1]Hitters!$C:$C,0))</f>
        <v>0.24311842662100802</v>
      </c>
      <c r="D54" s="4">
        <f>680-D46</f>
        <v>205.67555555555555</v>
      </c>
      <c r="E54" s="4">
        <f t="shared" si="23"/>
        <v>2.6981396832906119</v>
      </c>
      <c r="F54" s="4">
        <f>IF(A54="DH",-16,IF(A54="C",INDEX([1]Hitters!$AZ:$AZ,MATCH(B54,[1]Hitters!$C:$C,0)),IF(A54="1B",INDEX([1]Hitters!$AW:$AW,MATCH(B54,[1]Hitters!$C:$C,0)),IF(RIGHT(A54,1)="F",INDEX([1]Hitters!$AY:$AY,MATCH(B54,[1]Hitters!$C:$C,0)),INDEX([1]Hitters!$AX:$AX,MATCH(B54,[1]Hitters!$C:$C,0))))))*D54/600</f>
        <v>5.1480686376078317</v>
      </c>
      <c r="G54" s="44">
        <f t="shared" si="26"/>
        <v>0.85974771492102375</v>
      </c>
      <c r="H54" s="28" t="s">
        <v>1</v>
      </c>
      <c r="I54" s="28" t="s">
        <v>1193</v>
      </c>
      <c r="J54" s="6">
        <f>INDEX([1]Hitters!$AF:$AF,MATCH(I54,[1]Hitters!$C:$C,0))</f>
        <v>0.24955891831109586</v>
      </c>
      <c r="K54" s="4">
        <f>680-K46</f>
        <v>144.0284444444444</v>
      </c>
      <c r="L54" s="4">
        <f t="shared" si="24"/>
        <v>2.8170405793630953</v>
      </c>
      <c r="M54" s="4">
        <f>IF(H54="DH",-16,IF(H54="C",INDEX([1]Hitters!$AZ:$AZ,MATCH(I54,[1]Hitters!$C:$C,0)),IF(H54="1B",INDEX([1]Hitters!$AW:$AW,MATCH(I54,[1]Hitters!$C:$C,0)),IF(RIGHT(H54,1)="F",INDEX([1]Hitters!$AY:$AY,MATCH(I54,[1]Hitters!$C:$C,0)),INDEX([1]Hitters!$AX:$AX,MATCH(I54,[1]Hitters!$C:$C,0))))))*K54/600</f>
        <v>0.62802550313798733</v>
      </c>
      <c r="N54" s="44">
        <f t="shared" si="25"/>
        <v>0.37801145453297658</v>
      </c>
      <c r="U54" s="1"/>
    </row>
    <row r="55" spans="1:21" ht="9.75" customHeight="1" x14ac:dyDescent="0.2">
      <c r="A55" s="25" t="s">
        <v>3</v>
      </c>
      <c r="B55" s="25" t="s">
        <v>697</v>
      </c>
      <c r="C55" s="6">
        <f>INDEX([1]Hitters!$AF:$AF,MATCH(B55,[1]Hitters!$C:$C,0))</f>
        <v>0.24967672358508247</v>
      </c>
      <c r="D55" s="4">
        <f>(5770-SUM(D46:D54))/5</f>
        <v>340.8447348148149</v>
      </c>
      <c r="E55" s="4">
        <f t="shared" si="23"/>
        <v>6.7067076323818453</v>
      </c>
      <c r="F55" s="4">
        <f>IF(A55="DH",-16,IF(A55="C",INDEX([1]Hitters!$AZ:$AZ,MATCH(B55,[1]Hitters!$C:$C,0)),IF(A55="1B",INDEX([1]Hitters!$AW:$AW,MATCH(B55,[1]Hitters!$C:$C,0)),IF(RIGHT(A55,1)="F",INDEX([1]Hitters!$AY:$AY,MATCH(B55,[1]Hitters!$C:$C,0)),INDEX([1]Hitters!$AX:$AX,MATCH(B55,[1]Hitters!$C:$C,0))))))*D55/600</f>
        <v>1.8682465082194615</v>
      </c>
      <c r="G55" s="44">
        <f t="shared" si="26"/>
        <v>0.94045219799663982</v>
      </c>
      <c r="H55" s="28" t="s">
        <v>2</v>
      </c>
      <c r="I55" s="28" t="s">
        <v>852</v>
      </c>
      <c r="J55" s="6">
        <f>INDEX([1]Hitters!$AF:$AF,MATCH(I55,[1]Hitters!$C:$C,0))</f>
        <v>0.26353892907879745</v>
      </c>
      <c r="K55" s="4">
        <f>(5770-SUM(K46:K54))/5</f>
        <v>310.89666370370361</v>
      </c>
      <c r="L55" s="4">
        <f t="shared" si="24"/>
        <v>10.427141154793253</v>
      </c>
      <c r="M55" s="4">
        <f>IF(H55="DH",-16,IF(H55="C",INDEX([1]Hitters!$AZ:$AZ,MATCH(I55,[1]Hitters!$C:$C,0)),IF(H55="1B",INDEX([1]Hitters!$AW:$AW,MATCH(I55,[1]Hitters!$C:$C,0)),IF(RIGHT(H55,1)="F",INDEX([1]Hitters!$AY:$AY,MATCH(I55,[1]Hitters!$C:$C,0)),INDEX([1]Hitters!$AX:$AX,MATCH(I55,[1]Hitters!$C:$C,0))))))*K55/600</f>
        <v>-5.4561371029762187</v>
      </c>
      <c r="N55" s="44">
        <f t="shared" si="25"/>
        <v>0.55467280792512108</v>
      </c>
      <c r="U55" s="1"/>
    </row>
    <row r="56" spans="1:21" ht="9.75" customHeight="1" x14ac:dyDescent="0.2">
      <c r="A56" s="25" t="s">
        <v>3</v>
      </c>
      <c r="B56" s="25" t="s">
        <v>418</v>
      </c>
      <c r="C56" s="6">
        <f>INDEX([1]Hitters!$AF:$AF,MATCH(B56,[1]Hitters!$C:$C,0))</f>
        <v>0.23731952359851766</v>
      </c>
      <c r="D56" s="4">
        <f>(5770-SUM(D46:D54))/5</f>
        <v>340.8447348148149</v>
      </c>
      <c r="E56" s="4">
        <f t="shared" si="23"/>
        <v>2.4948210799075268</v>
      </c>
      <c r="F56" s="4">
        <f>IF(A56="DH",-16,IF(A56="C",INDEX([1]Hitters!$AZ:$AZ,MATCH(B56,[1]Hitters!$C:$C,0)),IF(A56="1B",INDEX([1]Hitters!$AW:$AW,MATCH(B56,[1]Hitters!$C:$C,0)),IF(RIGHT(A56,1)="F",INDEX([1]Hitters!$AY:$AY,MATCH(B56,[1]Hitters!$C:$C,0)),INDEX([1]Hitters!$AX:$AX,MATCH(B56,[1]Hitters!$C:$C,0))))))*D56/600</f>
        <v>2.6350168888732735</v>
      </c>
      <c r="G56" s="44">
        <f t="shared" si="26"/>
        <v>0.5615588482469448</v>
      </c>
      <c r="H56" s="28" t="s">
        <v>3</v>
      </c>
      <c r="I56" s="28" t="s">
        <v>1170</v>
      </c>
      <c r="J56" s="6">
        <f>INDEX([1]Hitters!$AF:$AF,MATCH(I56,[1]Hitters!$C:$C,0))</f>
        <v>0.24677079794133142</v>
      </c>
      <c r="K56" s="4">
        <f>(5770-SUM(K46:K54))/5</f>
        <v>310.89666370370361</v>
      </c>
      <c r="L56" s="4">
        <f t="shared" si="24"/>
        <v>5.2139851276088747</v>
      </c>
      <c r="M56" s="4">
        <f>IF(H56="DH",-16,IF(H56="C",INDEX([1]Hitters!$AZ:$AZ,MATCH(I56,[1]Hitters!$C:$C,0)),IF(H56="1B",INDEX([1]Hitters!$AW:$AW,MATCH(I56,[1]Hitters!$C:$C,0)),IF(RIGHT(H56,1)="F",INDEX([1]Hitters!$AY:$AY,MATCH(I56,[1]Hitters!$C:$C,0)),INDEX([1]Hitters!$AX:$AX,MATCH(I56,[1]Hitters!$C:$C,0))))))*K56/600</f>
        <v>0.94394574920164287</v>
      </c>
      <c r="N56" s="44">
        <f t="shared" si="25"/>
        <v>0.67646574045393448</v>
      </c>
      <c r="U56" s="1"/>
    </row>
    <row r="57" spans="1:21" ht="9.75" customHeight="1" x14ac:dyDescent="0.2">
      <c r="A57" s="25" t="s">
        <v>5</v>
      </c>
      <c r="B57" s="25" t="s">
        <v>1023</v>
      </c>
      <c r="C57" s="6">
        <f>INDEX([1]Hitters!$AF:$AF,MATCH(B57,[1]Hitters!$C:$C,0))</f>
        <v>0.23723691716852396</v>
      </c>
      <c r="D57" s="4">
        <f>(5770-SUM(D46:D54))/5</f>
        <v>340.8447348148149</v>
      </c>
      <c r="E57" s="4">
        <f t="shared" si="23"/>
        <v>2.4666651131823283</v>
      </c>
      <c r="F57" s="4">
        <f>IF(A57="DH",-16,IF(A57="C",INDEX([1]Hitters!$AZ:$AZ,MATCH(B57,[1]Hitters!$C:$C,0)),IF(A57="1B",INDEX([1]Hitters!$AW:$AW,MATCH(B57,[1]Hitters!$C:$C,0)),IF(RIGHT(A57,1)="F",INDEX([1]Hitters!$AY:$AY,MATCH(B57,[1]Hitters!$C:$C,0)),INDEX([1]Hitters!$AX:$AX,MATCH(B57,[1]Hitters!$C:$C,0))))))*D57/600</f>
        <v>3.0215777668732451</v>
      </c>
      <c r="G57" s="44">
        <f t="shared" si="26"/>
        <v>0.60053844233454023</v>
      </c>
      <c r="H57" s="28" t="s">
        <v>4</v>
      </c>
      <c r="I57" s="28" t="s">
        <v>815</v>
      </c>
      <c r="J57" s="6">
        <f>INDEX([1]Hitters!$AF:$AF,MATCH(I57,[1]Hitters!$C:$C,0))</f>
        <v>0.24370192708226165</v>
      </c>
      <c r="K57" s="4">
        <f>(5770-SUM(K46:K54))/5</f>
        <v>310.89666370370361</v>
      </c>
      <c r="L57" s="4">
        <f t="shared" si="24"/>
        <v>4.2598834161865673</v>
      </c>
      <c r="M57" s="4">
        <f>IF(H57="DH",-16,IF(H57="C",INDEX([1]Hitters!$AZ:$AZ,MATCH(I57,[1]Hitters!$C:$C,0)),IF(H57="1B",INDEX([1]Hitters!$AW:$AW,MATCH(I57,[1]Hitters!$C:$C,0)),IF(RIGHT(H57,1)="F",INDEX([1]Hitters!$AY:$AY,MATCH(I57,[1]Hitters!$C:$C,0)),INDEX([1]Hitters!$AX:$AX,MATCH(I57,[1]Hitters!$C:$C,0))))))*K57/600</f>
        <v>3.8798695370950242</v>
      </c>
      <c r="N57" s="44">
        <f t="shared" si="25"/>
        <v>0.89142406693036347</v>
      </c>
      <c r="U57" s="1"/>
    </row>
    <row r="58" spans="1:21" ht="9.75" customHeight="1" x14ac:dyDescent="0.2">
      <c r="A58" s="25" t="s">
        <v>6</v>
      </c>
      <c r="B58" s="25" t="s">
        <v>230</v>
      </c>
      <c r="C58" s="6">
        <f>INDEX([1]Hitters!$AF:$AF,MATCH(B58,[1]Hitters!$C:$C,0))</f>
        <v>0.23820441733937711</v>
      </c>
      <c r="D58" s="4">
        <f>(5770-SUM(D46:D54))/5</f>
        <v>340.8447348148149</v>
      </c>
      <c r="E58" s="4">
        <f t="shared" si="23"/>
        <v>2.7964324523500572</v>
      </c>
      <c r="F58" s="4">
        <f>IF(A58="DH",-16,IF(A58="C",INDEX([1]Hitters!$AZ:$AZ,MATCH(B58,[1]Hitters!$C:$C,0)),IF(A58="1B",INDEX([1]Hitters!$AW:$AW,MATCH(B58,[1]Hitters!$C:$C,0)),IF(RIGHT(A58,1)="F",INDEX([1]Hitters!$AY:$AY,MATCH(B58,[1]Hitters!$C:$C,0)),INDEX([1]Hitters!$AX:$AX,MATCH(B58,[1]Hitters!$C:$C,0))))))*D58/600</f>
        <v>2.2839992155913444E-3</v>
      </c>
      <c r="G58" s="44">
        <f t="shared" si="26"/>
        <v>0.30910986342182878</v>
      </c>
      <c r="H58" s="28" t="s">
        <v>6</v>
      </c>
      <c r="I58" s="28" t="s">
        <v>813</v>
      </c>
      <c r="J58" s="6">
        <f>INDEX([1]Hitters!$AF:$AF,MATCH(I58,[1]Hitters!$C:$C,0))</f>
        <v>0.26881820179295413</v>
      </c>
      <c r="K58" s="4">
        <f>(5770-SUM(K46:K54))/5</f>
        <v>310.89666370370361</v>
      </c>
      <c r="L58" s="4">
        <f t="shared" si="24"/>
        <v>12.068449428406559</v>
      </c>
      <c r="M58" s="4">
        <f>IF(H58="DH",-16,IF(H58="C",INDEX([1]Hitters!$AZ:$AZ,MATCH(I58,[1]Hitters!$C:$C,0)),IF(H58="1B",INDEX([1]Hitters!$AW:$AW,MATCH(I58,[1]Hitters!$C:$C,0)),IF(RIGHT(H58,1)="F",INDEX([1]Hitters!$AY:$AY,MATCH(I58,[1]Hitters!$C:$C,0)),INDEX([1]Hitters!$AX:$AX,MATCH(I58,[1]Hitters!$C:$C,0))))))*K58/600</f>
        <v>-5.591746881985145</v>
      </c>
      <c r="N58" s="44">
        <f t="shared" si="25"/>
        <v>0.71742609274545821</v>
      </c>
      <c r="U58" s="1"/>
    </row>
    <row r="59" spans="1:21" ht="9.75" customHeight="1" x14ac:dyDescent="0.2">
      <c r="A59" s="25" t="s">
        <v>6</v>
      </c>
      <c r="B59" s="25" t="s">
        <v>1140</v>
      </c>
      <c r="C59" s="6">
        <f>INDEX([1]Hitters!$AF:$AF,MATCH(B59,[1]Hitters!$C:$C,0))</f>
        <v>0.24873490488719047</v>
      </c>
      <c r="D59" s="4">
        <f>(5770-SUM(D46:D54))/5</f>
        <v>340.8447348148149</v>
      </c>
      <c r="E59" s="4">
        <f t="shared" si="23"/>
        <v>6.3856936880552109</v>
      </c>
      <c r="F59" s="4">
        <f>IF(A59="DH",-16,IF(A59="C",INDEX([1]Hitters!$AZ:$AZ,MATCH(B59,[1]Hitters!$C:$C,0)),IF(A59="1B",INDEX([1]Hitters!$AW:$AW,MATCH(B59,[1]Hitters!$C:$C,0)),IF(RIGHT(A59,1)="F",INDEX([1]Hitters!$AY:$AY,MATCH(B59,[1]Hitters!$C:$C,0)),INDEX([1]Hitters!$AX:$AX,MATCH(B59,[1]Hitters!$C:$C,0))))))*D59/600</f>
        <v>3.1518028520309036</v>
      </c>
      <c r="G59" s="44">
        <f t="shared" si="26"/>
        <v>1.0450308918958231</v>
      </c>
      <c r="H59" s="28" t="s">
        <v>6</v>
      </c>
      <c r="I59" s="28" t="s">
        <v>814</v>
      </c>
      <c r="J59" s="6">
        <f>INDEX([1]Hitters!$AF:$AF,MATCH(I59,[1]Hitters!$C:$C,0))</f>
        <v>0.25582339161843337</v>
      </c>
      <c r="K59" s="4">
        <f>(5770-SUM(K46:K54))/5</f>
        <v>310.89666370370361</v>
      </c>
      <c r="L59" s="4">
        <f t="shared" si="24"/>
        <v>8.0284062996851144</v>
      </c>
      <c r="M59" s="4">
        <f>IF(H59="DH",-16,IF(H59="C",INDEX([1]Hitters!$AZ:$AZ,MATCH(I59,[1]Hitters!$C:$C,0)),IF(H59="1B",INDEX([1]Hitters!$AW:$AW,MATCH(I59,[1]Hitters!$C:$C,0)),IF(RIGHT(H59,1)="F",INDEX([1]Hitters!$AY:$AY,MATCH(I59,[1]Hitters!$C:$C,0)),INDEX([1]Hitters!$AX:$AX,MATCH(I59,[1]Hitters!$C:$C,0))))))*K59/600</f>
        <v>-4.2036003517344662</v>
      </c>
      <c r="N59" s="44">
        <f t="shared" si="25"/>
        <v>0.42854700193784356</v>
      </c>
      <c r="U59" s="1"/>
    </row>
    <row r="60" spans="1:21" ht="9.75" customHeight="1" x14ac:dyDescent="0.2">
      <c r="U60" s="1"/>
    </row>
    <row r="61" spans="1:21" ht="9.75" customHeight="1" x14ac:dyDescent="0.2">
      <c r="U61" s="1"/>
    </row>
    <row r="62" spans="1:21" ht="9.75" customHeight="1" x14ac:dyDescent="0.2">
      <c r="U62" s="1"/>
    </row>
    <row r="63" spans="1:21" ht="9.75" customHeight="1" x14ac:dyDescent="0.2">
      <c r="U63" s="1"/>
    </row>
    <row r="64" spans="1:21" ht="9.75" customHeight="1" x14ac:dyDescent="0.2">
      <c r="U64" s="1"/>
    </row>
    <row r="65" spans="3:21" ht="9.75" customHeight="1" x14ac:dyDescent="0.2">
      <c r="C65" s="1"/>
      <c r="D65" s="1"/>
      <c r="E65" s="1"/>
      <c r="F65" s="1"/>
      <c r="G65" s="1"/>
      <c r="J65" s="1"/>
      <c r="K65" s="1"/>
      <c r="L65" s="1"/>
      <c r="M65" s="1"/>
      <c r="N65" s="1"/>
      <c r="U65" s="1"/>
    </row>
    <row r="66" spans="3:21" ht="9.75" customHeight="1" x14ac:dyDescent="0.2">
      <c r="C66" s="1"/>
      <c r="D66" s="1"/>
      <c r="E66" s="1"/>
      <c r="F66" s="1"/>
      <c r="G66" s="1"/>
      <c r="J66" s="1"/>
      <c r="K66" s="1"/>
      <c r="L66" s="1"/>
      <c r="M66" s="1"/>
      <c r="N66" s="1"/>
      <c r="U66" s="1"/>
    </row>
    <row r="67" spans="3:21" ht="9.75" customHeight="1" x14ac:dyDescent="0.2">
      <c r="C67" s="1"/>
      <c r="D67" s="1"/>
      <c r="E67" s="1"/>
      <c r="F67" s="1"/>
      <c r="G67" s="1"/>
      <c r="J67" s="1"/>
      <c r="K67" s="1"/>
      <c r="L67" s="1"/>
      <c r="M67" s="1"/>
      <c r="N67" s="1"/>
      <c r="U67" s="1"/>
    </row>
    <row r="68" spans="3:21" ht="9.75" customHeight="1" x14ac:dyDescent="0.2">
      <c r="C68" s="1"/>
      <c r="D68" s="1"/>
      <c r="E68" s="1"/>
      <c r="F68" s="1"/>
      <c r="G68" s="1"/>
      <c r="J68" s="1"/>
      <c r="K68" s="1"/>
      <c r="L68" s="1"/>
      <c r="M68" s="1"/>
      <c r="N68" s="1"/>
      <c r="U68" s="1"/>
    </row>
    <row r="69" spans="3:21" ht="9.75" customHeight="1" x14ac:dyDescent="0.2">
      <c r="C69" s="1"/>
      <c r="D69" s="1"/>
      <c r="E69" s="1"/>
      <c r="F69" s="1"/>
      <c r="G69" s="1"/>
      <c r="J69" s="1"/>
      <c r="K69" s="1"/>
      <c r="L69" s="1"/>
      <c r="M69" s="1"/>
      <c r="N69" s="1"/>
      <c r="U69" s="1"/>
    </row>
    <row r="70" spans="3:21" ht="9.75" customHeight="1" x14ac:dyDescent="0.2">
      <c r="C70" s="1"/>
      <c r="D70" s="1"/>
      <c r="E70" s="1"/>
      <c r="F70" s="1"/>
      <c r="G70" s="1"/>
      <c r="J70" s="1"/>
      <c r="K70" s="1"/>
      <c r="L70" s="1"/>
      <c r="M70" s="1"/>
      <c r="N70" s="1"/>
      <c r="U70" s="1"/>
    </row>
    <row r="71" spans="3:21" ht="9.75" customHeight="1" x14ac:dyDescent="0.2">
      <c r="C71" s="1"/>
      <c r="D71" s="1"/>
      <c r="E71" s="1"/>
      <c r="F71" s="1"/>
      <c r="G71" s="1"/>
      <c r="J71" s="1"/>
      <c r="K71" s="1"/>
      <c r="L71" s="1"/>
      <c r="M71" s="1"/>
      <c r="N71" s="1"/>
      <c r="U71" s="1"/>
    </row>
    <row r="72" spans="3:21" ht="9.75" customHeight="1" x14ac:dyDescent="0.2">
      <c r="C72" s="1"/>
      <c r="D72" s="1"/>
      <c r="E72" s="1"/>
      <c r="F72" s="1"/>
      <c r="G72" s="1"/>
      <c r="J72" s="1"/>
      <c r="K72" s="1"/>
      <c r="L72" s="1"/>
      <c r="M72" s="1"/>
      <c r="N72" s="1"/>
      <c r="U72" s="1"/>
    </row>
    <row r="73" spans="3:21" ht="9.75" customHeight="1" x14ac:dyDescent="0.2">
      <c r="C73" s="1"/>
      <c r="D73" s="1"/>
      <c r="E73" s="1"/>
      <c r="F73" s="1"/>
      <c r="G73" s="1"/>
      <c r="J73" s="1"/>
      <c r="K73" s="1"/>
      <c r="L73" s="1"/>
      <c r="M73" s="1"/>
      <c r="N73" s="1"/>
      <c r="U73" s="1"/>
    </row>
    <row r="74" spans="3:21" ht="9.75" customHeight="1" x14ac:dyDescent="0.2">
      <c r="C74" s="1"/>
      <c r="D74" s="1"/>
      <c r="E74" s="1"/>
      <c r="F74" s="1"/>
      <c r="G74" s="1"/>
      <c r="J74" s="1"/>
      <c r="K74" s="1"/>
      <c r="L74" s="1"/>
      <c r="M74" s="1"/>
      <c r="N74" s="1"/>
      <c r="U74" s="1"/>
    </row>
    <row r="75" spans="3:21" ht="9.75" customHeight="1" x14ac:dyDescent="0.2">
      <c r="C75" s="1"/>
      <c r="D75" s="1"/>
      <c r="E75" s="1"/>
      <c r="F75" s="1"/>
      <c r="G75" s="1"/>
      <c r="J75" s="1"/>
      <c r="K75" s="1"/>
      <c r="L75" s="1"/>
      <c r="M75" s="1"/>
      <c r="N75" s="1"/>
      <c r="U75" s="1"/>
    </row>
    <row r="76" spans="3:21" ht="9.75" customHeight="1" x14ac:dyDescent="0.2">
      <c r="C76" s="1"/>
      <c r="D76" s="1"/>
      <c r="E76" s="1"/>
      <c r="F76" s="1"/>
      <c r="G76" s="1"/>
      <c r="J76" s="1"/>
      <c r="K76" s="1"/>
      <c r="L76" s="1"/>
      <c r="M76" s="1"/>
      <c r="N76" s="1"/>
      <c r="U76" s="1"/>
    </row>
    <row r="77" spans="3:21" ht="9.75" customHeight="1" x14ac:dyDescent="0.2">
      <c r="C77" s="1"/>
      <c r="D77" s="1"/>
      <c r="E77" s="1"/>
      <c r="F77" s="1"/>
      <c r="G77" s="1"/>
      <c r="J77" s="1"/>
      <c r="K77" s="1"/>
      <c r="L77" s="1"/>
      <c r="M77" s="1"/>
      <c r="N77" s="1"/>
      <c r="U77" s="1"/>
    </row>
    <row r="78" spans="3:21" ht="9.75" customHeight="1" x14ac:dyDescent="0.2">
      <c r="C78" s="1"/>
      <c r="D78" s="1"/>
      <c r="E78" s="1"/>
      <c r="F78" s="1"/>
      <c r="G78" s="1"/>
      <c r="J78" s="1"/>
      <c r="K78" s="1"/>
      <c r="L78" s="1"/>
      <c r="M78" s="1"/>
      <c r="N78" s="1"/>
      <c r="U78" s="1"/>
    </row>
    <row r="79" spans="3:21" ht="9.75" customHeight="1" x14ac:dyDescent="0.2">
      <c r="C79" s="1"/>
      <c r="D79" s="1"/>
      <c r="E79" s="1"/>
      <c r="F79" s="1"/>
      <c r="G79" s="1"/>
      <c r="J79" s="1"/>
      <c r="K79" s="1"/>
      <c r="L79" s="1"/>
      <c r="M79" s="1"/>
      <c r="N79" s="1"/>
      <c r="U79" s="1"/>
    </row>
    <row r="80" spans="3:21" ht="9.75" customHeight="1" x14ac:dyDescent="0.2">
      <c r="C80" s="1"/>
      <c r="D80" s="1"/>
      <c r="E80" s="1"/>
      <c r="F80" s="1"/>
      <c r="G80" s="1"/>
      <c r="J80" s="1"/>
      <c r="K80" s="1"/>
      <c r="L80" s="1"/>
      <c r="M80" s="1"/>
      <c r="N80" s="1"/>
      <c r="U80" s="1"/>
    </row>
    <row r="81" spans="3:21" ht="9.75" customHeight="1" x14ac:dyDescent="0.2">
      <c r="C81" s="1"/>
      <c r="D81" s="1"/>
      <c r="E81" s="1"/>
      <c r="F81" s="1"/>
      <c r="G81" s="1"/>
      <c r="J81" s="1"/>
      <c r="K81" s="1"/>
      <c r="L81" s="1"/>
      <c r="M81" s="1"/>
      <c r="N81" s="1"/>
      <c r="U81" s="1"/>
    </row>
    <row r="82" spans="3:21" ht="9.75" customHeight="1" x14ac:dyDescent="0.2">
      <c r="C82" s="1"/>
      <c r="D82" s="1"/>
      <c r="E82" s="1"/>
      <c r="F82" s="1"/>
      <c r="G82" s="1"/>
      <c r="J82" s="1"/>
      <c r="K82" s="1"/>
      <c r="L82" s="1"/>
      <c r="M82" s="1"/>
      <c r="N82" s="1"/>
      <c r="U82" s="1"/>
    </row>
    <row r="83" spans="3:21" ht="9.75" customHeight="1" x14ac:dyDescent="0.2">
      <c r="C83" s="1"/>
      <c r="D83" s="1"/>
      <c r="E83" s="1"/>
      <c r="F83" s="1"/>
      <c r="G83" s="1"/>
      <c r="J83" s="1"/>
      <c r="K83" s="1"/>
      <c r="L83" s="1"/>
      <c r="M83" s="1"/>
      <c r="N83" s="1"/>
      <c r="U83" s="1"/>
    </row>
    <row r="84" spans="3:21" ht="9.75" customHeight="1" x14ac:dyDescent="0.2">
      <c r="C84" s="1"/>
      <c r="D84" s="1"/>
      <c r="E84" s="1"/>
      <c r="F84" s="1"/>
      <c r="G84" s="1"/>
      <c r="J84" s="1"/>
      <c r="K84" s="1"/>
      <c r="L84" s="1"/>
      <c r="M84" s="1"/>
      <c r="N84" s="1"/>
      <c r="U84" s="1"/>
    </row>
    <row r="85" spans="3:21" ht="9.75" customHeight="1" x14ac:dyDescent="0.2">
      <c r="C85" s="1"/>
      <c r="D85" s="1"/>
      <c r="E85" s="1"/>
      <c r="F85" s="1"/>
      <c r="G85" s="1"/>
      <c r="J85" s="1"/>
      <c r="K85" s="1"/>
      <c r="L85" s="1"/>
      <c r="M85" s="1"/>
      <c r="N85" s="1"/>
      <c r="U85" s="1"/>
    </row>
    <row r="86" spans="3:21" ht="9.75" customHeight="1" x14ac:dyDescent="0.2">
      <c r="C86" s="1"/>
      <c r="D86" s="1"/>
      <c r="E86" s="1"/>
      <c r="F86" s="1"/>
      <c r="G86" s="1"/>
      <c r="J86" s="1"/>
      <c r="K86" s="1"/>
      <c r="L86" s="1"/>
      <c r="M86" s="1"/>
      <c r="N86" s="1"/>
      <c r="U86" s="1"/>
    </row>
    <row r="87" spans="3:21" ht="9.75" customHeight="1" x14ac:dyDescent="0.2">
      <c r="C87" s="1"/>
      <c r="D87" s="1"/>
      <c r="E87" s="1"/>
      <c r="F87" s="1"/>
      <c r="G87" s="1"/>
      <c r="J87" s="1"/>
      <c r="K87" s="1"/>
      <c r="L87" s="1"/>
      <c r="M87" s="1"/>
      <c r="N87" s="1"/>
      <c r="U87" s="1"/>
    </row>
    <row r="88" spans="3:21" ht="9.75" customHeight="1" x14ac:dyDescent="0.2">
      <c r="C88" s="1"/>
      <c r="D88" s="1"/>
      <c r="E88" s="1"/>
      <c r="F88" s="1"/>
      <c r="G88" s="1"/>
      <c r="J88" s="1"/>
      <c r="K88" s="1"/>
      <c r="L88" s="1"/>
      <c r="M88" s="1"/>
      <c r="N88" s="1"/>
      <c r="U88" s="1"/>
    </row>
    <row r="89" spans="3:21" ht="9.75" customHeight="1" x14ac:dyDescent="0.2">
      <c r="C89" s="1"/>
      <c r="D89" s="1"/>
      <c r="E89" s="1"/>
      <c r="F89" s="1"/>
      <c r="G89" s="1"/>
      <c r="J89" s="1"/>
      <c r="K89" s="1"/>
      <c r="L89" s="1"/>
      <c r="M89" s="1"/>
      <c r="N89" s="1"/>
      <c r="U89" s="1"/>
    </row>
    <row r="90" spans="3:21" ht="9.75" customHeight="1" x14ac:dyDescent="0.2">
      <c r="C90" s="1"/>
      <c r="D90" s="1"/>
      <c r="E90" s="1"/>
      <c r="F90" s="1"/>
      <c r="G90" s="1"/>
      <c r="J90" s="1"/>
      <c r="K90" s="1"/>
      <c r="L90" s="1"/>
      <c r="M90" s="1"/>
      <c r="N90" s="1"/>
      <c r="U90" s="1"/>
    </row>
    <row r="91" spans="3:21" ht="9.75" customHeight="1" x14ac:dyDescent="0.2">
      <c r="C91" s="1"/>
      <c r="D91" s="1"/>
      <c r="E91" s="1"/>
      <c r="F91" s="1"/>
      <c r="G91" s="1"/>
      <c r="J91" s="1"/>
      <c r="K91" s="1"/>
      <c r="L91" s="1"/>
      <c r="M91" s="1"/>
      <c r="N91" s="1"/>
      <c r="U91" s="1"/>
    </row>
    <row r="92" spans="3:21" ht="9.75" customHeight="1" x14ac:dyDescent="0.2">
      <c r="C92" s="1"/>
      <c r="D92" s="1"/>
      <c r="E92" s="1"/>
      <c r="F92" s="1"/>
      <c r="G92" s="1"/>
      <c r="J92" s="1"/>
      <c r="K92" s="1"/>
      <c r="L92" s="1"/>
      <c r="M92" s="1"/>
      <c r="N92" s="1"/>
      <c r="U92" s="1"/>
    </row>
    <row r="93" spans="3:21" ht="9.75" customHeight="1" x14ac:dyDescent="0.2">
      <c r="C93" s="1"/>
      <c r="D93" s="1"/>
      <c r="E93" s="1"/>
      <c r="F93" s="1"/>
      <c r="G93" s="1"/>
      <c r="J93" s="1"/>
      <c r="K93" s="1"/>
      <c r="L93" s="1"/>
      <c r="M93" s="1"/>
      <c r="N93" s="1"/>
      <c r="U93" s="1"/>
    </row>
    <row r="94" spans="3:21" ht="9.75" customHeight="1" x14ac:dyDescent="0.2">
      <c r="C94" s="1"/>
      <c r="D94" s="1"/>
      <c r="E94" s="1"/>
      <c r="F94" s="1"/>
      <c r="G94" s="1"/>
      <c r="J94" s="1"/>
      <c r="K94" s="1"/>
      <c r="L94" s="1"/>
      <c r="M94" s="1"/>
      <c r="N94" s="1"/>
      <c r="U94" s="1"/>
    </row>
    <row r="95" spans="3:21" ht="9.75" customHeight="1" x14ac:dyDescent="0.2">
      <c r="C95" s="1"/>
      <c r="D95" s="1"/>
      <c r="E95" s="1"/>
      <c r="F95" s="1"/>
      <c r="G95" s="1"/>
      <c r="J95" s="1"/>
      <c r="K95" s="1"/>
      <c r="L95" s="1"/>
      <c r="M95" s="1"/>
      <c r="N95" s="1"/>
      <c r="U95" s="1"/>
    </row>
    <row r="96" spans="3:21" ht="9.75" customHeight="1" x14ac:dyDescent="0.2">
      <c r="C96" s="1"/>
      <c r="D96" s="1"/>
      <c r="E96" s="1"/>
      <c r="F96" s="1"/>
      <c r="G96" s="1"/>
      <c r="J96" s="1"/>
      <c r="K96" s="1"/>
      <c r="L96" s="1"/>
      <c r="M96" s="1"/>
      <c r="N96" s="1"/>
      <c r="U96" s="1"/>
    </row>
    <row r="97" spans="3:21" ht="9.75" customHeight="1" x14ac:dyDescent="0.2">
      <c r="C97" s="1"/>
      <c r="D97" s="1"/>
      <c r="E97" s="1"/>
      <c r="F97" s="1"/>
      <c r="G97" s="1"/>
      <c r="J97" s="1"/>
      <c r="K97" s="1"/>
      <c r="L97" s="1"/>
      <c r="M97" s="1"/>
      <c r="N97" s="1"/>
      <c r="U97" s="1"/>
    </row>
    <row r="98" spans="3:21" ht="9.75" customHeight="1" x14ac:dyDescent="0.2">
      <c r="C98" s="1"/>
      <c r="D98" s="1"/>
      <c r="E98" s="1"/>
      <c r="F98" s="1"/>
      <c r="G98" s="1"/>
      <c r="J98" s="1"/>
      <c r="K98" s="1"/>
      <c r="L98" s="1"/>
      <c r="M98" s="1"/>
      <c r="N98" s="1"/>
      <c r="U98" s="1"/>
    </row>
    <row r="99" spans="3:21" ht="9.75" customHeight="1" x14ac:dyDescent="0.2">
      <c r="C99" s="1"/>
      <c r="D99" s="1"/>
      <c r="E99" s="1"/>
      <c r="F99" s="1"/>
      <c r="G99" s="1"/>
      <c r="J99" s="1"/>
      <c r="K99" s="1"/>
      <c r="L99" s="1"/>
      <c r="M99" s="1"/>
      <c r="N99" s="1"/>
      <c r="U99" s="1"/>
    </row>
    <row r="100" spans="3:21" ht="9.75" customHeight="1" x14ac:dyDescent="0.2">
      <c r="C100" s="1"/>
      <c r="D100" s="1"/>
      <c r="E100" s="1"/>
      <c r="F100" s="1"/>
      <c r="G100" s="1"/>
      <c r="J100" s="1"/>
      <c r="K100" s="1"/>
      <c r="L100" s="1"/>
      <c r="M100" s="1"/>
      <c r="N100" s="1"/>
      <c r="U100" s="1"/>
    </row>
    <row r="101" spans="3:21" ht="9.75" customHeight="1" x14ac:dyDescent="0.2">
      <c r="C101" s="1"/>
      <c r="D101" s="1"/>
      <c r="E101" s="1"/>
      <c r="F101" s="1"/>
      <c r="G101" s="1"/>
      <c r="J101" s="1"/>
      <c r="K101" s="1"/>
      <c r="L101" s="1"/>
      <c r="M101" s="1"/>
      <c r="N101" s="1"/>
      <c r="U101" s="1"/>
    </row>
    <row r="102" spans="3:21" ht="9.75" customHeight="1" x14ac:dyDescent="0.2">
      <c r="C102" s="1"/>
      <c r="D102" s="1"/>
      <c r="E102" s="1"/>
      <c r="F102" s="1"/>
      <c r="G102" s="1"/>
      <c r="J102" s="1"/>
      <c r="K102" s="1"/>
      <c r="L102" s="1"/>
      <c r="M102" s="1"/>
      <c r="N102" s="1"/>
      <c r="U102" s="1"/>
    </row>
    <row r="103" spans="3:21" ht="9.75" customHeight="1" x14ac:dyDescent="0.2">
      <c r="C103" s="1"/>
      <c r="D103" s="1"/>
      <c r="E103" s="1"/>
      <c r="F103" s="1"/>
      <c r="G103" s="1"/>
      <c r="J103" s="1"/>
      <c r="K103" s="1"/>
      <c r="L103" s="1"/>
      <c r="M103" s="1"/>
      <c r="N103" s="1"/>
      <c r="U103" s="1"/>
    </row>
    <row r="104" spans="3:21" ht="9.75" customHeight="1" x14ac:dyDescent="0.2">
      <c r="C104" s="1"/>
      <c r="D104" s="1"/>
      <c r="E104" s="1"/>
      <c r="F104" s="1"/>
      <c r="G104" s="1"/>
      <c r="J104" s="1"/>
      <c r="K104" s="1"/>
      <c r="L104" s="1"/>
      <c r="M104" s="1"/>
      <c r="N104" s="1"/>
      <c r="U104" s="1"/>
    </row>
    <row r="105" spans="3:21" ht="9.75" customHeight="1" x14ac:dyDescent="0.2">
      <c r="C105" s="1"/>
      <c r="D105" s="1"/>
      <c r="E105" s="1"/>
      <c r="F105" s="1"/>
      <c r="G105" s="1"/>
      <c r="J105" s="1"/>
      <c r="K105" s="1"/>
      <c r="L105" s="1"/>
      <c r="M105" s="1"/>
      <c r="N105" s="1"/>
      <c r="U105" s="1"/>
    </row>
    <row r="106" spans="3:21" ht="9.75" customHeight="1" x14ac:dyDescent="0.2">
      <c r="C106" s="1"/>
      <c r="D106" s="1"/>
      <c r="E106" s="1"/>
      <c r="F106" s="1"/>
      <c r="G106" s="1"/>
      <c r="J106" s="1"/>
      <c r="K106" s="1"/>
      <c r="L106" s="1"/>
      <c r="M106" s="1"/>
      <c r="N106" s="1"/>
      <c r="U106" s="1"/>
    </row>
    <row r="107" spans="3:21" ht="9.75" customHeight="1" x14ac:dyDescent="0.2">
      <c r="C107" s="1"/>
      <c r="D107" s="1"/>
      <c r="E107" s="1"/>
      <c r="F107" s="1"/>
      <c r="G107" s="1"/>
      <c r="J107" s="1"/>
      <c r="K107" s="1"/>
      <c r="L107" s="1"/>
      <c r="M107" s="1"/>
      <c r="N107" s="1"/>
      <c r="U107" s="1"/>
    </row>
    <row r="108" spans="3:21" ht="9.75" customHeight="1" x14ac:dyDescent="0.2">
      <c r="C108" s="1"/>
      <c r="D108" s="1"/>
      <c r="E108" s="1"/>
      <c r="F108" s="1"/>
      <c r="G108" s="1"/>
      <c r="J108" s="1"/>
      <c r="K108" s="1"/>
      <c r="L108" s="1"/>
      <c r="M108" s="1"/>
      <c r="N108" s="1"/>
      <c r="U108" s="1"/>
    </row>
    <row r="109" spans="3:21" ht="9.75" customHeight="1" x14ac:dyDescent="0.2">
      <c r="C109" s="1"/>
      <c r="D109" s="1"/>
      <c r="E109" s="1"/>
      <c r="F109" s="1"/>
      <c r="G109" s="1"/>
      <c r="J109" s="1"/>
      <c r="K109" s="1"/>
      <c r="L109" s="1"/>
      <c r="M109" s="1"/>
      <c r="N109" s="1"/>
      <c r="U109" s="1"/>
    </row>
    <row r="110" spans="3:21" ht="9.75" customHeight="1" x14ac:dyDescent="0.2">
      <c r="C110" s="1"/>
      <c r="D110" s="1"/>
      <c r="E110" s="1"/>
      <c r="F110" s="1"/>
      <c r="G110" s="1"/>
      <c r="J110" s="1"/>
      <c r="K110" s="1"/>
      <c r="L110" s="1"/>
      <c r="M110" s="1"/>
      <c r="N110" s="1"/>
      <c r="U110" s="1"/>
    </row>
    <row r="111" spans="3:21" ht="9.75" customHeight="1" x14ac:dyDescent="0.2">
      <c r="C111" s="1"/>
      <c r="D111" s="1"/>
      <c r="E111" s="1"/>
      <c r="F111" s="1"/>
      <c r="G111" s="1"/>
      <c r="J111" s="1"/>
      <c r="K111" s="1"/>
      <c r="L111" s="1"/>
      <c r="M111" s="1"/>
      <c r="N111" s="1"/>
      <c r="U111" s="1"/>
    </row>
    <row r="112" spans="3:21" ht="9.75" customHeight="1" x14ac:dyDescent="0.2">
      <c r="C112" s="1"/>
      <c r="D112" s="1"/>
      <c r="E112" s="1"/>
      <c r="F112" s="1"/>
      <c r="G112" s="1"/>
      <c r="J112" s="1"/>
      <c r="K112" s="1"/>
      <c r="L112" s="1"/>
      <c r="M112" s="1"/>
      <c r="N112" s="1"/>
      <c r="U112" s="1"/>
    </row>
    <row r="113" spans="3:21" ht="9.75" customHeight="1" x14ac:dyDescent="0.2">
      <c r="C113" s="1"/>
      <c r="D113" s="1"/>
      <c r="E113" s="1"/>
      <c r="F113" s="1"/>
      <c r="G113" s="1"/>
      <c r="J113" s="1"/>
      <c r="K113" s="1"/>
      <c r="L113" s="1"/>
      <c r="M113" s="1"/>
      <c r="N113" s="1"/>
      <c r="U113" s="1"/>
    </row>
    <row r="114" spans="3:21" ht="9.75" customHeight="1" x14ac:dyDescent="0.2">
      <c r="C114" s="1"/>
      <c r="D114" s="1"/>
      <c r="E114" s="1"/>
      <c r="F114" s="1"/>
      <c r="G114" s="1"/>
      <c r="J114" s="1"/>
      <c r="K114" s="1"/>
      <c r="L114" s="1"/>
      <c r="M114" s="1"/>
      <c r="N114" s="1"/>
      <c r="U114" s="1"/>
    </row>
    <row r="115" spans="3:21" ht="9.75" customHeight="1" x14ac:dyDescent="0.2">
      <c r="C115" s="1"/>
      <c r="D115" s="1"/>
      <c r="E115" s="1"/>
      <c r="F115" s="1"/>
      <c r="G115" s="1"/>
      <c r="J115" s="1"/>
      <c r="K115" s="1"/>
      <c r="L115" s="1"/>
      <c r="M115" s="1"/>
      <c r="N115" s="1"/>
      <c r="U115" s="1"/>
    </row>
    <row r="116" spans="3:21" ht="9.75" customHeight="1" x14ac:dyDescent="0.2">
      <c r="C116" s="1"/>
      <c r="D116" s="1"/>
      <c r="E116" s="1"/>
      <c r="F116" s="1"/>
      <c r="G116" s="1"/>
      <c r="J116" s="1"/>
      <c r="K116" s="1"/>
      <c r="L116" s="1"/>
      <c r="M116" s="1"/>
      <c r="N116" s="1"/>
      <c r="U116" s="1"/>
    </row>
    <row r="117" spans="3:21" ht="9.75" customHeight="1" x14ac:dyDescent="0.2">
      <c r="C117" s="1"/>
      <c r="D117" s="1"/>
      <c r="E117" s="1"/>
      <c r="F117" s="1"/>
      <c r="G117" s="1"/>
      <c r="J117" s="1"/>
      <c r="K117" s="1"/>
      <c r="L117" s="1"/>
      <c r="M117" s="1"/>
      <c r="N117" s="1"/>
      <c r="U117" s="1"/>
    </row>
    <row r="118" spans="3:21" ht="9.75" customHeight="1" x14ac:dyDescent="0.2">
      <c r="C118" s="1"/>
      <c r="D118" s="1"/>
      <c r="E118" s="1"/>
      <c r="F118" s="1"/>
      <c r="G118" s="1"/>
      <c r="J118" s="1"/>
      <c r="K118" s="1"/>
      <c r="L118" s="1"/>
      <c r="M118" s="1"/>
      <c r="N118" s="1"/>
      <c r="U118" s="1"/>
    </row>
    <row r="119" spans="3:21" ht="9.75" customHeight="1" x14ac:dyDescent="0.2">
      <c r="C119" s="1"/>
      <c r="D119" s="1"/>
      <c r="E119" s="1"/>
      <c r="F119" s="1"/>
      <c r="G119" s="1"/>
      <c r="J119" s="1"/>
      <c r="K119" s="1"/>
      <c r="L119" s="1"/>
      <c r="M119" s="1"/>
      <c r="N119" s="1"/>
      <c r="U119" s="1"/>
    </row>
    <row r="120" spans="3:21" ht="9.75" customHeight="1" x14ac:dyDescent="0.2">
      <c r="C120" s="1"/>
      <c r="D120" s="1"/>
      <c r="E120" s="1"/>
      <c r="F120" s="1"/>
      <c r="G120" s="1"/>
      <c r="J120" s="1"/>
      <c r="K120" s="1"/>
      <c r="L120" s="1"/>
      <c r="M120" s="1"/>
      <c r="N120" s="1"/>
      <c r="U120" s="1"/>
    </row>
    <row r="121" spans="3:21" ht="9.75" customHeight="1" x14ac:dyDescent="0.2">
      <c r="C121" s="1"/>
      <c r="D121" s="1"/>
      <c r="E121" s="1"/>
      <c r="F121" s="1"/>
      <c r="G121" s="1"/>
      <c r="J121" s="1"/>
      <c r="K121" s="1"/>
      <c r="L121" s="1"/>
      <c r="M121" s="1"/>
      <c r="N121" s="1"/>
      <c r="U121" s="1"/>
    </row>
    <row r="122" spans="3:21" ht="9.75" customHeight="1" x14ac:dyDescent="0.2">
      <c r="C122" s="1"/>
      <c r="D122" s="1"/>
      <c r="E122" s="1"/>
      <c r="F122" s="1"/>
      <c r="G122" s="1"/>
      <c r="J122" s="1"/>
      <c r="K122" s="1"/>
      <c r="L122" s="1"/>
      <c r="M122" s="1"/>
      <c r="N122" s="1"/>
      <c r="U122" s="1"/>
    </row>
    <row r="123" spans="3:21" ht="9.75" customHeight="1" x14ac:dyDescent="0.2">
      <c r="C123" s="1"/>
      <c r="D123" s="1"/>
      <c r="E123" s="1"/>
      <c r="F123" s="1"/>
      <c r="G123" s="1"/>
      <c r="J123" s="1"/>
      <c r="K123" s="1"/>
      <c r="L123" s="1"/>
      <c r="M123" s="1"/>
      <c r="N123" s="1"/>
      <c r="U123" s="1"/>
    </row>
    <row r="124" spans="3:21" ht="9.75" customHeight="1" x14ac:dyDescent="0.2">
      <c r="C124" s="1"/>
      <c r="D124" s="1"/>
      <c r="E124" s="1"/>
      <c r="F124" s="1"/>
      <c r="G124" s="1"/>
      <c r="J124" s="1"/>
      <c r="K124" s="1"/>
      <c r="L124" s="1"/>
      <c r="M124" s="1"/>
      <c r="N124" s="1"/>
      <c r="U124" s="1"/>
    </row>
  </sheetData>
  <customSheetViews>
    <customSheetView guid="{7A55F5B4-9814-4FF4-8DD1-F95BAE450F6C}" scale="74" showRuler="0">
      <pageMargins left="0.75" right="0.75" top="1" bottom="1" header="0.5" footer="0.5"/>
      <headerFooter alignWithMargins="0"/>
    </customSheetView>
  </customSheetViews>
  <phoneticPr fontId="6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B256"/>
  <sheetViews>
    <sheetView tabSelected="1" zoomScaleNormal="100" workbookViewId="0">
      <pane ySplit="1" topLeftCell="A2" activePane="bottomLeft" state="frozenSplit"/>
      <selection activeCell="BM5" sqref="A5:XFD5"/>
      <selection pane="bottomLeft"/>
    </sheetView>
  </sheetViews>
  <sheetFormatPr defaultRowHeight="12" customHeight="1" x14ac:dyDescent="0.2"/>
  <cols>
    <col min="1" max="2" width="6.7109375" style="2" customWidth="1"/>
    <col min="3" max="3" width="5.7109375" style="26" customWidth="1"/>
    <col min="4" max="4" width="16.7109375" style="2" customWidth="1"/>
    <col min="5" max="5" width="6.7109375" style="6" customWidth="1"/>
    <col min="6" max="8" width="6.7109375" style="4" customWidth="1"/>
    <col min="9" max="10" width="6.7109375" style="5" customWidth="1"/>
    <col min="11" max="11" width="6.7109375" style="107" customWidth="1"/>
    <col min="12" max="13" width="6.7109375" style="6" customWidth="1"/>
    <col min="14" max="15" width="6.7109375" style="2" customWidth="1"/>
    <col min="16" max="16" width="5.7109375" style="26" customWidth="1"/>
    <col min="17" max="17" width="16.7109375" style="2" customWidth="1"/>
    <col min="18" max="18" width="6.7109375" style="6" customWidth="1"/>
    <col min="19" max="19" width="6.7109375" style="4" customWidth="1"/>
    <col min="20" max="20" width="6.7109375" style="2" customWidth="1"/>
    <col min="21" max="21" width="6.7109375" style="4" customWidth="1"/>
    <col min="22" max="22" width="6.7109375" style="5" customWidth="1"/>
    <col min="23" max="23" width="6.7109375" customWidth="1"/>
    <col min="24" max="24" width="6.7109375" style="102" customWidth="1"/>
    <col min="25" max="25" width="6.7109375" style="6" customWidth="1"/>
  </cols>
  <sheetData>
    <row r="1" spans="1:28" ht="12" customHeight="1" x14ac:dyDescent="0.2">
      <c r="A1" s="3" t="s">
        <v>86</v>
      </c>
      <c r="B1" s="3" t="s">
        <v>42</v>
      </c>
      <c r="C1" s="40" t="s">
        <v>84</v>
      </c>
      <c r="D1" s="3" t="s">
        <v>85</v>
      </c>
      <c r="E1" s="31" t="s">
        <v>122</v>
      </c>
      <c r="F1" s="10" t="s">
        <v>145</v>
      </c>
      <c r="G1" s="10" t="s">
        <v>9</v>
      </c>
      <c r="H1" s="10" t="s">
        <v>10</v>
      </c>
      <c r="I1" s="33" t="s">
        <v>123</v>
      </c>
      <c r="J1" s="33" t="s">
        <v>185</v>
      </c>
      <c r="K1" s="108" t="s">
        <v>131</v>
      </c>
      <c r="L1" s="31" t="s">
        <v>598</v>
      </c>
      <c r="M1" s="31"/>
      <c r="N1" s="3" t="s">
        <v>86</v>
      </c>
      <c r="O1" s="3" t="s">
        <v>42</v>
      </c>
      <c r="P1" s="40" t="s">
        <v>84</v>
      </c>
      <c r="Q1" s="3" t="s">
        <v>85</v>
      </c>
      <c r="R1" s="31" t="s">
        <v>122</v>
      </c>
      <c r="S1" s="10" t="s">
        <v>145</v>
      </c>
      <c r="T1" s="10" t="s">
        <v>9</v>
      </c>
      <c r="U1" s="10" t="s">
        <v>10</v>
      </c>
      <c r="V1" s="33" t="s">
        <v>123</v>
      </c>
      <c r="W1" s="33" t="s">
        <v>185</v>
      </c>
      <c r="X1" s="108" t="s">
        <v>131</v>
      </c>
      <c r="Y1" s="31" t="s">
        <v>598</v>
      </c>
      <c r="Z1" s="80"/>
      <c r="AA1" s="80"/>
      <c r="AB1" s="80"/>
    </row>
    <row r="2" spans="1:28" ht="12" customHeight="1" x14ac:dyDescent="0.2">
      <c r="A2" s="2" t="s">
        <v>89</v>
      </c>
      <c r="B2" s="2" t="s">
        <v>99</v>
      </c>
      <c r="C2" s="9" t="str">
        <f>'AL West'!H22</f>
        <v>CF</v>
      </c>
      <c r="D2" s="9" t="str">
        <f>'AL West'!I22</f>
        <v>Trout, Mike</v>
      </c>
      <c r="E2" s="6">
        <f>INDEX([1]Hitters!$AF:$AF,MATCH(D2,[1]Hitters!$C:$C,0))</f>
        <v>0.3565980873251503</v>
      </c>
      <c r="F2" s="4">
        <f>INDEX([1]Hitters!$ER:$ER,MATCH(D2,[1]Hitters!$C:$C,0))</f>
        <v>614.69244444444439</v>
      </c>
      <c r="G2" s="4">
        <f t="shared" ref="G2:G65" si="0">(E2-0.23)*F2</f>
        <v>77.818887759887872</v>
      </c>
      <c r="H2" s="4">
        <f>IF(C2="DH",-16,IF(C2="C",INDEX([1]Hitters!$AZ:$AZ,MATCH(D2,[1]Hitters!$C:$C,0)),IF(C2="1B",INDEX([1]Hitters!$AW:$AW,MATCH(D2,[1]Hitters!$C:$C,0)),IF(RIGHT(C2,1)="F",INDEX([1]Hitters!$AY:$AY,MATCH(D2,[1]Hitters!$C:$C,0)),INDEX([1]Hitters!$AX:$AX,MATCH(D2,[1]Hitters!$C:$C,0))))))*F2/600</f>
        <v>2.714657070649412</v>
      </c>
      <c r="I2" s="44">
        <f t="shared" ref="I2:I65" si="1">(((4.25+(E2-0.263)*4.2)^(((4.25+(E2-0.263)*4.2)+(4.25-H2*4.2/F2))^0.285))/((4.25+(E2-0.263)*4.2)^(((4.25+(E2-0.263)*4.2)+(4.25-H2*4.2/F2))^0.285)+(4.25-H2*4.2/F2)^(((4.25+(E2-0.263)*4.2)+(4.25-H2*4.2/F2))^0.285))-0.5)*F2/4.2-(((4.25+(0.23-0.263)*4.2)^(((4.25+(0.23-0.263)*4.2)+4.25)^0.285))/((4.25+(0.23-0.263)*4.2)^(((4.25+(0.23-0.263)*4.2)+4.25)^0.285)+4.25^(((4.25+(0.23-0.263)*4.2)+4.25)^0.285))-0.5)*F2/4.2</f>
        <v>8.5341797372330621</v>
      </c>
      <c r="J2" s="44">
        <f t="shared" ref="J2:J65" si="2">I2*IF(C2="C",500,600)/F2</f>
        <v>8.3301948618674242</v>
      </c>
      <c r="K2" s="109">
        <f>INDEX([1]Hitters!$CV:$CV,MATCH(D2,[1]Hitters!$C:$C,0))</f>
        <v>24.875</v>
      </c>
      <c r="L2" s="6">
        <f>INDEX([1]Hitters!$BJ:$BJ,MATCH(D2,[1]Hitters!$C:$C,0))*INDEX([1]Hitters!$AP:$AP,MATCH(D2,[1]Hitters!$C:$C,0))</f>
        <v>2.6048836375265473E-3</v>
      </c>
      <c r="M2" s="146"/>
      <c r="N2" s="2" t="s">
        <v>87</v>
      </c>
      <c r="O2" s="2" t="s">
        <v>650</v>
      </c>
      <c r="P2" s="48" t="str">
        <f>'AL East'!A57</f>
        <v>3B</v>
      </c>
      <c r="Q2" s="48" t="str">
        <f>'AL East'!B57</f>
        <v>Miller, Brad</v>
      </c>
      <c r="R2" s="6">
        <f>INDEX([1]Hitters!$AF:$AF,MATCH(Q2,[1]Hitters!$C:$C,0))</f>
        <v>0.28000814745463415</v>
      </c>
      <c r="S2" s="4">
        <f>INDEX([1]Hitters!$ER:$ER,MATCH(Q2,[1]Hitters!$C:$C,0))</f>
        <v>536.92829629629637</v>
      </c>
      <c r="T2" s="4">
        <f t="shared" ref="T2:T33" si="3">(R2-0.23)*S2</f>
        <v>26.850789413750679</v>
      </c>
      <c r="U2" s="4">
        <f>IF(P2="DH",-16,IF(P2="C",INDEX([1]Hitters!$AZ:$AZ,MATCH(Q2,[1]Hitters!$C:$C,0)),IF(P2="1B",INDEX([1]Hitters!$AW:$AW,MATCH(Q2,[1]Hitters!$C:$C,0)),IF(RIGHT(P2,1)="F",INDEX([1]Hitters!$AY:$AY,MATCH(Q2,[1]Hitters!$C:$C,0)),INDEX([1]Hitters!$AX:$AX,MATCH(Q2,[1]Hitters!$C:$C,0))))))*S2/600</f>
        <v>-0.45752573958614506</v>
      </c>
      <c r="V2" s="44">
        <f t="shared" ref="V2:V33" si="4">(((4.25+(R2-0.263)*4.2)^(((4.25+(R2-0.263)*4.2)+(4.25-U2*4.2/S2))^0.285))/((4.25+(R2-0.263)*4.2)^(((4.25+(R2-0.263)*4.2)+(4.25-U2*4.2/S2))^0.285)+(4.25-U2*4.2/S2)^(((4.25+(R2-0.263)*4.2)+(4.25-U2*4.2/S2))^0.285))-0.5)*S2/4.2-(((4.25+(0.23-0.263)*4.2)^(((4.25+(0.23-0.263)*4.2)+4.25)^0.285))/((4.25+(0.23-0.263)*4.2)^(((4.25+(0.23-0.263)*4.2)+4.25)^0.285)+4.25^(((4.25+(0.23-0.263)*4.2)+4.25)^0.285))-0.5)*S2/4.2</f>
        <v>2.8734540476616921</v>
      </c>
      <c r="W2" s="44">
        <f t="shared" ref="W2:W33" si="5">V2*IF(P2="C",500,600)/S2</f>
        <v>3.2109919340991668</v>
      </c>
      <c r="X2" s="109">
        <f>INDEX([1]Hitters!$CV:$CV,MATCH(Q2,[1]Hitters!$C:$C,0))</f>
        <v>26.708333333333332</v>
      </c>
      <c r="Y2" s="6">
        <f>INDEX([1]Hitters!$BJ:$BJ,MATCH(Q2,[1]Hitters!$C:$C,0))*INDEX([1]Hitters!$AP:$AP,MATCH(Q2,[1]Hitters!$C:$C,0))</f>
        <v>-3.9943708087340611E-4</v>
      </c>
      <c r="Z2" s="142"/>
      <c r="AA2" s="80"/>
    </row>
    <row r="3" spans="1:28" ht="12" customHeight="1" x14ac:dyDescent="0.2">
      <c r="A3" s="2" t="s">
        <v>101</v>
      </c>
      <c r="B3" s="2" t="s">
        <v>648</v>
      </c>
      <c r="C3" s="28" t="str">
        <f>'NL West'!H46</f>
        <v>C</v>
      </c>
      <c r="D3" s="28" t="str">
        <f>'NL West'!I46</f>
        <v>Posey, Buster</v>
      </c>
      <c r="E3" s="6">
        <f>INDEX([1]Hitters!$AF:$AF,MATCH(D3,[1]Hitters!$C:$C,0))</f>
        <v>0.29140013936081649</v>
      </c>
      <c r="F3" s="4">
        <f>INDEX([1]Hitters!$ER:$ER,MATCH(D3,[1]Hitters!$C:$C,0))</f>
        <v>535.9715555555556</v>
      </c>
      <c r="G3" s="4">
        <f t="shared" si="0"/>
        <v>32.908728204544708</v>
      </c>
      <c r="H3" s="4">
        <f>IF(C3="DH",-16,IF(C3="C",INDEX([1]Hitters!$AZ:$AZ,MATCH(D3,[1]Hitters!$C:$C,0)),IF(C3="1B",INDEX([1]Hitters!$AW:$AW,MATCH(D3,[1]Hitters!$C:$C,0)),IF(RIGHT(C3,1)="F",INDEX([1]Hitters!$AY:$AY,MATCH(D3,[1]Hitters!$C:$C,0)),INDEX([1]Hitters!$AX:$AX,MATCH(D3,[1]Hitters!$C:$C,0))))))*F3/600</f>
        <v>39.192787199092585</v>
      </c>
      <c r="I3" s="44">
        <f t="shared" si="1"/>
        <v>7.9099395392342142</v>
      </c>
      <c r="J3" s="44">
        <f t="shared" si="2"/>
        <v>7.379066535569458</v>
      </c>
      <c r="K3" s="109">
        <f>INDEX([1]Hitters!$CV:$CV,MATCH(D3,[1]Hitters!$C:$C,0))</f>
        <v>29.291666666666668</v>
      </c>
      <c r="L3" s="6">
        <f>INDEX([1]Hitters!$BJ:$BJ,MATCH(D3,[1]Hitters!$C:$C,0))*INDEX([1]Hitters!$AP:$AP,MATCH(D3,[1]Hitters!$C:$C,0))</f>
        <v>2.2138395712828279E-3</v>
      </c>
      <c r="N3" s="2" t="s">
        <v>88</v>
      </c>
      <c r="O3" s="2" t="s">
        <v>68</v>
      </c>
      <c r="P3" s="14" t="str">
        <f>'AL Central'!H25</f>
        <v>C</v>
      </c>
      <c r="Q3" s="14" t="str">
        <f>'AL Central'!I25</f>
        <v>Perez, Roberto</v>
      </c>
      <c r="R3" s="6">
        <f>INDEX([1]Hitters!$AF:$AF,MATCH(Q3,[1]Hitters!$C:$C,0))</f>
        <v>0.2510781338561735</v>
      </c>
      <c r="S3" s="4">
        <f>INDEX([1]Hitters!$ER:$ER,MATCH(Q3,[1]Hitters!$C:$C,0))</f>
        <v>287.99834074074079</v>
      </c>
      <c r="T3" s="4">
        <f t="shared" si="3"/>
        <v>6.0704675764891975</v>
      </c>
      <c r="U3" s="4">
        <f>IF(P3="DH",-16,IF(P3="C",INDEX([1]Hitters!$AZ:$AZ,MATCH(Q3,[1]Hitters!$C:$C,0)),IF(P3="1B",INDEX([1]Hitters!$AW:$AW,MATCH(Q3,[1]Hitters!$C:$C,0)),IF(RIGHT(P3,1)="F",INDEX([1]Hitters!$AY:$AY,MATCH(Q3,[1]Hitters!$C:$C,0)),INDEX([1]Hitters!$AX:$AX,MATCH(Q3,[1]Hitters!$C:$C,0))))))*S3/600</f>
        <v>10.265240381476831</v>
      </c>
      <c r="V3" s="44">
        <f t="shared" si="4"/>
        <v>1.7929107980963117</v>
      </c>
      <c r="W3" s="44">
        <f t="shared" si="5"/>
        <v>3.1127102911164153</v>
      </c>
      <c r="X3" s="109">
        <f>INDEX([1]Hitters!$CV:$CV,MATCH(Q3,[1]Hitters!$C:$C,0))</f>
        <v>27.541666666666668</v>
      </c>
      <c r="Y3" s="6">
        <f>INDEX([1]Hitters!$BJ:$BJ,MATCH(Q3,[1]Hitters!$C:$C,0))*INDEX([1]Hitters!$AP:$AP,MATCH(Q3,[1]Hitters!$C:$C,0))</f>
        <v>-3.0563458129499157E-4</v>
      </c>
      <c r="AA3" s="80"/>
    </row>
    <row r="4" spans="1:28" ht="12" customHeight="1" x14ac:dyDescent="0.2">
      <c r="A4" s="2" t="s">
        <v>87</v>
      </c>
      <c r="B4" s="2" t="s">
        <v>66</v>
      </c>
      <c r="C4" s="12" t="str">
        <f>'AL East'!H50</f>
        <v>3B</v>
      </c>
      <c r="D4" s="12" t="str">
        <f>'AL East'!I50</f>
        <v>Donaldson, Josh</v>
      </c>
      <c r="E4" s="6">
        <f>INDEX([1]Hitters!$AF:$AF,MATCH(D4,[1]Hitters!$C:$C,0))</f>
        <v>0.31708935918060172</v>
      </c>
      <c r="F4" s="4">
        <f>INDEX([1]Hitters!$ER:$ER,MATCH(D4,[1]Hitters!$C:$C,0))</f>
        <v>640.89511111111108</v>
      </c>
      <c r="G4" s="4">
        <f t="shared" si="0"/>
        <v>55.815144528647188</v>
      </c>
      <c r="H4" s="4">
        <f>IF(C4="DH",-16,IF(C4="C",INDEX([1]Hitters!$AZ:$AZ,MATCH(D4,[1]Hitters!$C:$C,0)),IF(C4="1B",INDEX([1]Hitters!$AW:$AW,MATCH(D4,[1]Hitters!$C:$C,0)),IF(RIGHT(C4,1)="F",INDEX([1]Hitters!$AY:$AY,MATCH(D4,[1]Hitters!$C:$C,0)),INDEX([1]Hitters!$AX:$AX,MATCH(D4,[1]Hitters!$C:$C,0))))))*F4/600</f>
        <v>12.362895797981048</v>
      </c>
      <c r="I4" s="44">
        <f t="shared" si="1"/>
        <v>7.3401429723267135</v>
      </c>
      <c r="J4" s="44">
        <f t="shared" si="2"/>
        <v>6.8717730983479104</v>
      </c>
      <c r="K4" s="109">
        <f>INDEX([1]Hitters!$CV:$CV,MATCH(D4,[1]Hitters!$C:$C,0))</f>
        <v>30.541666666666668</v>
      </c>
      <c r="L4" s="6">
        <f>INDEX([1]Hitters!$BJ:$BJ,MATCH(D4,[1]Hitters!$C:$C,0))*INDEX([1]Hitters!$AP:$AP,MATCH(D4,[1]Hitters!$C:$C,0))</f>
        <v>7.5836412848347724E-3</v>
      </c>
      <c r="N4" s="2" t="s">
        <v>89</v>
      </c>
      <c r="O4" s="2" t="s">
        <v>72</v>
      </c>
      <c r="P4" s="17" t="str">
        <f>'AL West'!O25</f>
        <v>C</v>
      </c>
      <c r="Q4" s="17" t="str">
        <f>'AL West'!P25</f>
        <v>Phegley, Josh</v>
      </c>
      <c r="R4" s="6">
        <f>INDEX([1]Hitters!$AF:$AF,MATCH(Q4,[1]Hitters!$C:$C,0))</f>
        <v>0.26658176505475734</v>
      </c>
      <c r="S4" s="4">
        <f>INDEX([1]Hitters!$ER:$ER,MATCH(Q4,[1]Hitters!$C:$C,0))</f>
        <v>391.62121481481483</v>
      </c>
      <c r="T4" s="4">
        <f t="shared" si="3"/>
        <v>14.326195270814205</v>
      </c>
      <c r="U4" s="4">
        <f>IF(P4="DH",-16,IF(P4="C",INDEX([1]Hitters!$AZ:$AZ,MATCH(Q4,[1]Hitters!$C:$C,0)),IF(P4="1B",INDEX([1]Hitters!$AW:$AW,MATCH(Q4,[1]Hitters!$C:$C,0)),IF(RIGHT(P4,1)="F",INDEX([1]Hitters!$AY:$AY,MATCH(Q4,[1]Hitters!$C:$C,0)),INDEX([1]Hitters!$AX:$AX,MATCH(Q4,[1]Hitters!$C:$C,0))))))*S4/600</f>
        <v>4.7276280861445104</v>
      </c>
      <c r="V4" s="44">
        <f t="shared" si="4"/>
        <v>2.0808148723826667</v>
      </c>
      <c r="W4" s="44">
        <f t="shared" si="5"/>
        <v>2.6566677106175383</v>
      </c>
      <c r="X4" s="109">
        <f>INDEX([1]Hitters!$CV:$CV,MATCH(Q4,[1]Hitters!$C:$C,0))</f>
        <v>28.375</v>
      </c>
      <c r="Y4" s="6">
        <f>INDEX([1]Hitters!$BJ:$BJ,MATCH(Q4,[1]Hitters!$C:$C,0))*INDEX([1]Hitters!$AP:$AP,MATCH(Q4,[1]Hitters!$C:$C,0))</f>
        <v>-2.9787922535862116E-3</v>
      </c>
      <c r="AA4" s="80"/>
    </row>
    <row r="5" spans="1:28" ht="12" customHeight="1" x14ac:dyDescent="0.2">
      <c r="A5" s="2" t="s">
        <v>87</v>
      </c>
      <c r="B5" s="2" t="s">
        <v>62</v>
      </c>
      <c r="C5" s="41" t="str">
        <f>'AL East'!A20</f>
        <v>3B</v>
      </c>
      <c r="D5" s="41" t="str">
        <f>'AL East'!B20</f>
        <v>Machado, Manny</v>
      </c>
      <c r="E5" s="6">
        <f>INDEX([1]Hitters!$AF:$AF,MATCH(D5,[1]Hitters!$C:$C,0))</f>
        <v>0.30392185734938526</v>
      </c>
      <c r="F5" s="4">
        <f>INDEX([1]Hitters!$ER:$ER,MATCH(D5,[1]Hitters!$C:$C,0))</f>
        <v>624.92888888888888</v>
      </c>
      <c r="G5" s="4">
        <f t="shared" si="0"/>
        <v>46.195904177954269</v>
      </c>
      <c r="H5" s="4">
        <f>IF(C5="DH",-16,IF(C5="C",INDEX([1]Hitters!$AZ:$AZ,MATCH(D5,[1]Hitters!$C:$C,0)),IF(C5="1B",INDEX([1]Hitters!$AW:$AW,MATCH(D5,[1]Hitters!$C:$C,0)),IF(RIGHT(C5,1)="F",INDEX([1]Hitters!$AY:$AY,MATCH(D5,[1]Hitters!$C:$C,0)),INDEX([1]Hitters!$AX:$AX,MATCH(D5,[1]Hitters!$C:$C,0))))))*F5/600</f>
        <v>18.445084533104389</v>
      </c>
      <c r="I5" s="44">
        <f t="shared" si="1"/>
        <v>6.9997697132763825</v>
      </c>
      <c r="J5" s="44">
        <f t="shared" si="2"/>
        <v>6.720543573258551</v>
      </c>
      <c r="K5" s="109">
        <f>INDEX([1]Hitters!$CV:$CV,MATCH(D5,[1]Hitters!$C:$C,0))</f>
        <v>23.958333333333332</v>
      </c>
      <c r="L5" s="6">
        <f>INDEX([1]Hitters!$BJ:$BJ,MATCH(D5,[1]Hitters!$C:$C,0))*INDEX([1]Hitters!$AP:$AP,MATCH(D5,[1]Hitters!$C:$C,0))</f>
        <v>4.9166015150504741E-3</v>
      </c>
      <c r="N5" s="2" t="s">
        <v>91</v>
      </c>
      <c r="O5" s="2" t="s">
        <v>57</v>
      </c>
      <c r="P5" s="23" t="str">
        <f>'NL Central'!H56</f>
        <v>2B</v>
      </c>
      <c r="Q5" s="23" t="str">
        <f>'NL Central'!I56</f>
        <v>Gyorko, Jedd</v>
      </c>
      <c r="R5" s="6">
        <f>INDEX([1]Hitters!$AF:$AF,MATCH(Q5,[1]Hitters!$C:$C,0))</f>
        <v>0.26061740767355113</v>
      </c>
      <c r="S5" s="4">
        <f>INDEX([1]Hitters!$ER:$ER,MATCH(Q5,[1]Hitters!$C:$C,0))</f>
        <v>462.66240000000005</v>
      </c>
      <c r="T5" s="4">
        <f t="shared" si="3"/>
        <v>14.165523316023577</v>
      </c>
      <c r="U5" s="4">
        <f>IF(P5="DH",-16,IF(P5="C",INDEX([1]Hitters!$AZ:$AZ,MATCH(Q5,[1]Hitters!$C:$C,0)),IF(P5="1B",INDEX([1]Hitters!$AW:$AW,MATCH(Q5,[1]Hitters!$C:$C,0)),IF(RIGHT(P5,1)="F",INDEX([1]Hitters!$AY:$AY,MATCH(Q5,[1]Hitters!$C:$C,0)),INDEX([1]Hitters!$AX:$AX,MATCH(Q5,[1]Hitters!$C:$C,0))))))*S5/600</f>
        <v>3.7528271630577965</v>
      </c>
      <c r="V5" s="44">
        <f t="shared" si="4"/>
        <v>1.9599439225818092</v>
      </c>
      <c r="W5" s="44">
        <f t="shared" si="5"/>
        <v>2.5417374602930458</v>
      </c>
      <c r="X5" s="109">
        <f>INDEX([1]Hitters!$CV:$CV,MATCH(Q5,[1]Hitters!$C:$C,0))</f>
        <v>27.791666666666668</v>
      </c>
      <c r="Y5" s="6">
        <f>INDEX([1]Hitters!$BJ:$BJ,MATCH(Q5,[1]Hitters!$C:$C,0))*INDEX([1]Hitters!$AP:$AP,MATCH(Q5,[1]Hitters!$C:$C,0))</f>
        <v>-1.0315526287632003E-2</v>
      </c>
      <c r="AA5" s="80"/>
    </row>
    <row r="6" spans="1:28" ht="12" customHeight="1" x14ac:dyDescent="0.2">
      <c r="A6" s="2" t="s">
        <v>89</v>
      </c>
      <c r="B6" s="2" t="s">
        <v>54</v>
      </c>
      <c r="C6" s="84" t="str">
        <f>'AL Central'!A18</f>
        <v>2B</v>
      </c>
      <c r="D6" s="84" t="str">
        <f>'AL West'!B18</f>
        <v>Altuve, Jose</v>
      </c>
      <c r="E6" s="6">
        <f>INDEX([1]Hitters!$AF:$AF,MATCH(D6,[1]Hitters!$C:$C,0))</f>
        <v>0.31864470624883867</v>
      </c>
      <c r="F6" s="4">
        <f>INDEX([1]Hitters!$ER:$ER,MATCH(D6,[1]Hitters!$C:$C,0))</f>
        <v>633.70311111111107</v>
      </c>
      <c r="G6" s="4">
        <f t="shared" si="0"/>
        <v>56.174426133419608</v>
      </c>
      <c r="H6" s="4">
        <f>IF(C6="DH",-16,IF(C6="C",INDEX([1]Hitters!$AZ:$AZ,MATCH(D6,[1]Hitters!$C:$C,0)),IF(C6="1B",INDEX([1]Hitters!$AW:$AW,MATCH(D6,[1]Hitters!$C:$C,0)),IF(RIGHT(C6,1)="F",INDEX([1]Hitters!$AY:$AY,MATCH(D6,[1]Hitters!$C:$C,0)),INDEX([1]Hitters!$AX:$AX,MATCH(D6,[1]Hitters!$C:$C,0))))))*F6/600</f>
        <v>4.7556336209020662</v>
      </c>
      <c r="I6" s="44">
        <f t="shared" si="1"/>
        <v>6.5466552502423134</v>
      </c>
      <c r="J6" s="44">
        <f t="shared" si="2"/>
        <v>6.1984754079212161</v>
      </c>
      <c r="K6" s="109">
        <f>INDEX([1]Hitters!$CV:$CV,MATCH(D6,[1]Hitters!$C:$C,0))</f>
        <v>26.125</v>
      </c>
      <c r="L6" s="6">
        <f>INDEX([1]Hitters!$BJ:$BJ,MATCH(D6,[1]Hitters!$C:$C,0))*INDEX([1]Hitters!$AP:$AP,MATCH(D6,[1]Hitters!$C:$C,0))</f>
        <v>2.3754956160446844E-2</v>
      </c>
      <c r="N6" s="2" t="s">
        <v>91</v>
      </c>
      <c r="O6" s="2" t="s">
        <v>657</v>
      </c>
      <c r="P6" s="15" t="str">
        <f>'NL Central'!A26</f>
        <v>SS</v>
      </c>
      <c r="Q6" s="15" t="str">
        <f>'NL Central'!B26</f>
        <v>Baez, Javier</v>
      </c>
      <c r="R6" s="6">
        <f>INDEX([1]Hitters!$AF:$AF,MATCH(Q6,[1]Hitters!$C:$C,0))</f>
        <v>0.25470295521110242</v>
      </c>
      <c r="S6" s="4">
        <f>INDEX([1]Hitters!$ER:$ER,MATCH(Q6,[1]Hitters!$C:$C,0))</f>
        <v>497.14417777777771</v>
      </c>
      <c r="T6" s="4">
        <f t="shared" si="3"/>
        <v>12.280930357104777</v>
      </c>
      <c r="U6" s="4">
        <f>IF(P6="DH",-16,IF(P6="C",INDEX([1]Hitters!$AZ:$AZ,MATCH(Q6,[1]Hitters!$C:$C,0)),IF(P6="1B",INDEX([1]Hitters!$AW:$AW,MATCH(Q6,[1]Hitters!$C:$C,0)),IF(RIGHT(P6,1)="F",INDEX([1]Hitters!$AY:$AY,MATCH(Q6,[1]Hitters!$C:$C,0)),INDEX([1]Hitters!$AX:$AX,MATCH(Q6,[1]Hitters!$C:$C,0))))))*S6/600</f>
        <v>5.7219094144971248</v>
      </c>
      <c r="V6" s="44">
        <f t="shared" si="4"/>
        <v>1.9706726932002681</v>
      </c>
      <c r="W6" s="44">
        <f t="shared" si="5"/>
        <v>2.3783917599225961</v>
      </c>
      <c r="X6" s="109">
        <f>INDEX([1]Hitters!$CV:$CV,MATCH(Q6,[1]Hitters!$C:$C,0))</f>
        <v>23.541666666666668</v>
      </c>
      <c r="Y6" s="6">
        <f>INDEX([1]Hitters!$BJ:$BJ,MATCH(Q6,[1]Hitters!$C:$C,0))*INDEX([1]Hitters!$AP:$AP,MATCH(Q6,[1]Hitters!$C:$C,0))</f>
        <v>3.5747618736792488E-3</v>
      </c>
      <c r="AA6" s="80"/>
    </row>
    <row r="7" spans="1:28" ht="12" customHeight="1" x14ac:dyDescent="0.2">
      <c r="A7" s="2" t="s">
        <v>89</v>
      </c>
      <c r="B7" s="2" t="s">
        <v>54</v>
      </c>
      <c r="C7" s="84" t="str">
        <f>'AL Central'!A19</f>
        <v>SS</v>
      </c>
      <c r="D7" s="84" t="str">
        <f>'AL West'!B19</f>
        <v>Correa, Carlos</v>
      </c>
      <c r="E7" s="6">
        <f>INDEX([1]Hitters!$AF:$AF,MATCH(D7,[1]Hitters!$C:$C,0))</f>
        <v>0.3091597207076251</v>
      </c>
      <c r="F7" s="4">
        <f>INDEX([1]Hitters!$ER:$ER,MATCH(D7,[1]Hitters!$C:$C,0))</f>
        <v>624.10162962962966</v>
      </c>
      <c r="G7" s="4">
        <f t="shared" si="0"/>
        <v>49.40371069465516</v>
      </c>
      <c r="H7" s="4">
        <f>IF(C7="DH",-16,IF(C7="C",INDEX([1]Hitters!$AZ:$AZ,MATCH(D7,[1]Hitters!$C:$C,0)),IF(C7="1B",INDEX([1]Hitters!$AW:$AW,MATCH(D7,[1]Hitters!$C:$C,0)),IF(RIGHT(C7,1)="F",INDEX([1]Hitters!$AY:$AY,MATCH(D7,[1]Hitters!$C:$C,0)),INDEX([1]Hitters!$AX:$AX,MATCH(D7,[1]Hitters!$C:$C,0))))))*F7/600</f>
        <v>8.8437498035988718</v>
      </c>
      <c r="I7" s="44">
        <f t="shared" si="1"/>
        <v>6.283029099744132</v>
      </c>
      <c r="J7" s="44">
        <f t="shared" si="2"/>
        <v>6.0403903480970893</v>
      </c>
      <c r="K7" s="109">
        <f>INDEX([1]Hitters!$CV:$CV,MATCH(D7,[1]Hitters!$C:$C,0))</f>
        <v>21.791666666666668</v>
      </c>
      <c r="L7" s="6">
        <f>INDEX([1]Hitters!$BJ:$BJ,MATCH(D7,[1]Hitters!$C:$C,0))*INDEX([1]Hitters!$AP:$AP,MATCH(D7,[1]Hitters!$C:$C,0))</f>
        <v>-1.0156820417968101E-3</v>
      </c>
      <c r="N7" s="2" t="s">
        <v>90</v>
      </c>
      <c r="O7" s="2" t="s">
        <v>100</v>
      </c>
      <c r="P7" s="21" t="str">
        <f>'NL East'!H57</f>
        <v>SS</v>
      </c>
      <c r="Q7" s="21" t="str">
        <f>'NL East'!I57</f>
        <v>Espinosa, Danny</v>
      </c>
      <c r="R7" s="6">
        <f>INDEX([1]Hitters!$AF:$AF,MATCH(Q7,[1]Hitters!$C:$C,0))</f>
        <v>0.24679845612852613</v>
      </c>
      <c r="S7" s="4">
        <f>INDEX([1]Hitters!$ER:$ER,MATCH(Q7,[1]Hitters!$C:$C,0))</f>
        <v>516.07081481481475</v>
      </c>
      <c r="T7" s="4">
        <f t="shared" si="3"/>
        <v>8.6691929418793947</v>
      </c>
      <c r="U7" s="4">
        <f>IF(P7="DH",-16,IF(P7="C",INDEX([1]Hitters!$AZ:$AZ,MATCH(Q7,[1]Hitters!$C:$C,0)),IF(P7="1B",INDEX([1]Hitters!$AW:$AW,MATCH(Q7,[1]Hitters!$C:$C,0)),IF(RIGHT(P7,1)="F",INDEX([1]Hitters!$AY:$AY,MATCH(Q7,[1]Hitters!$C:$C,0)),INDEX([1]Hitters!$AX:$AX,MATCH(Q7,[1]Hitters!$C:$C,0))))))*S7/600</f>
        <v>9.6680426470944774</v>
      </c>
      <c r="V7" s="44">
        <f t="shared" si="4"/>
        <v>2.0082089155561458</v>
      </c>
      <c r="W7" s="44">
        <f t="shared" si="5"/>
        <v>2.3348062218284116</v>
      </c>
      <c r="X7" s="109">
        <f>INDEX([1]Hitters!$CV:$CV,MATCH(Q7,[1]Hitters!$C:$C,0))</f>
        <v>29.208333333333332</v>
      </c>
      <c r="Y7" s="6">
        <f>INDEX([1]Hitters!$BJ:$BJ,MATCH(Q7,[1]Hitters!$C:$C,0))*INDEX([1]Hitters!$AP:$AP,MATCH(Q7,[1]Hitters!$C:$C,0))</f>
        <v>-1.6296273160658183E-3</v>
      </c>
      <c r="AA7" s="80"/>
    </row>
    <row r="8" spans="1:28" ht="12" customHeight="1" x14ac:dyDescent="0.2">
      <c r="A8" s="2" t="s">
        <v>87</v>
      </c>
      <c r="B8" s="2" t="s">
        <v>63</v>
      </c>
      <c r="C8" s="9" t="str">
        <f>'AL East'!H23</f>
        <v>RF</v>
      </c>
      <c r="D8" s="9" t="str">
        <f>'AL East'!I23</f>
        <v>Betts, Mookie</v>
      </c>
      <c r="E8" s="6">
        <f>INDEX([1]Hitters!$AF:$AF,MATCH(D8,[1]Hitters!$C:$C,0))</f>
        <v>0.30871698554862576</v>
      </c>
      <c r="F8" s="4">
        <f>INDEX([1]Hitters!$ER:$ER,MATCH(D8,[1]Hitters!$C:$C,0))</f>
        <v>642.76800000000003</v>
      </c>
      <c r="G8" s="4">
        <f t="shared" si="0"/>
        <v>50.596759367119077</v>
      </c>
      <c r="H8" s="4">
        <f>IF(C8="DH",-16,IF(C8="C",INDEX([1]Hitters!$AZ:$AZ,MATCH(D8,[1]Hitters!$C:$C,0)),IF(C8="1B",INDEX([1]Hitters!$AW:$AW,MATCH(D8,[1]Hitters!$C:$C,0)),IF(RIGHT(C8,1)="F",INDEX([1]Hitters!$AY:$AY,MATCH(D8,[1]Hitters!$C:$C,0)),INDEX([1]Hitters!$AX:$AX,MATCH(D8,[1]Hitters!$C:$C,0))))))*F8/600</f>
        <v>7.5101589080416629</v>
      </c>
      <c r="I8" s="44">
        <f t="shared" si="1"/>
        <v>6.2670177428171918</v>
      </c>
      <c r="J8" s="44">
        <f t="shared" si="2"/>
        <v>5.8500277638126272</v>
      </c>
      <c r="K8" s="109">
        <f>INDEX([1]Hitters!$CV:$CV,MATCH(D8,[1]Hitters!$C:$C,0))</f>
        <v>23.708333333333332</v>
      </c>
      <c r="L8" s="6">
        <f>INDEX([1]Hitters!$BJ:$BJ,MATCH(D8,[1]Hitters!$C:$C,0))*INDEX([1]Hitters!$AP:$AP,MATCH(D8,[1]Hitters!$C:$C,0))</f>
        <v>6.7398935243664628E-3</v>
      </c>
      <c r="N8" s="2" t="s">
        <v>90</v>
      </c>
      <c r="O8" s="2" t="s">
        <v>266</v>
      </c>
      <c r="P8" s="82" t="str">
        <f>'NL East'!H25</f>
        <v>2B</v>
      </c>
      <c r="Q8" s="82" t="str">
        <f>'NL East'!I25</f>
        <v>Dietrich, Derek</v>
      </c>
      <c r="R8" s="6">
        <f>INDEX([1]Hitters!$AF:$AF,MATCH(Q8,[1]Hitters!$C:$C,0))</f>
        <v>0.27181808641419991</v>
      </c>
      <c r="S8" s="4">
        <f>INDEX([1]Hitters!$ER:$ER,MATCH(Q8,[1]Hitters!$C:$C,0))</f>
        <v>483.50962962962967</v>
      </c>
      <c r="T8" s="4">
        <f t="shared" si="3"/>
        <v>20.219447473949643</v>
      </c>
      <c r="U8" s="4">
        <f>IF(P8="DH",-16,IF(P8="C",INDEX([1]Hitters!$AZ:$AZ,MATCH(Q8,[1]Hitters!$C:$C,0)),IF(P8="1B",INDEX([1]Hitters!$AW:$AW,MATCH(Q8,[1]Hitters!$C:$C,0)),IF(RIGHT(P8,1)="F",INDEX([1]Hitters!$AY:$AY,MATCH(Q8,[1]Hitters!$C:$C,0)),INDEX([1]Hitters!$AX:$AX,MATCH(Q8,[1]Hitters!$C:$C,0))))))*S8/600</f>
        <v>-3.1814418760945453</v>
      </c>
      <c r="V8" s="44">
        <f t="shared" si="4"/>
        <v>1.8638093317033926</v>
      </c>
      <c r="W8" s="44">
        <f t="shared" si="5"/>
        <v>2.3128507282856949</v>
      </c>
      <c r="X8" s="109">
        <f>INDEX([1]Hitters!$CV:$CV,MATCH(Q8,[1]Hitters!$C:$C,0))</f>
        <v>26.958333333333332</v>
      </c>
      <c r="Y8" s="6">
        <f>INDEX([1]Hitters!$BJ:$BJ,MATCH(Q8,[1]Hitters!$C:$C,0))*INDEX([1]Hitters!$AP:$AP,MATCH(Q8,[1]Hitters!$C:$C,0))</f>
        <v>2.7229596447624184E-3</v>
      </c>
      <c r="AA8" s="80"/>
    </row>
    <row r="9" spans="1:28" ht="12" customHeight="1" x14ac:dyDescent="0.2">
      <c r="A9" s="2" t="s">
        <v>101</v>
      </c>
      <c r="B9" s="2" t="s">
        <v>48</v>
      </c>
      <c r="C9" s="24" t="str">
        <f>'NL West'!H20</f>
        <v>3B</v>
      </c>
      <c r="D9" s="24" t="str">
        <f>'NL West'!I20</f>
        <v>Arenado, Nolan</v>
      </c>
      <c r="E9" s="6">
        <f>INDEX([1]Hitters!$AF:$AF,MATCH(D9,[1]Hitters!$C:$C,0))</f>
        <v>0.29012254794818071</v>
      </c>
      <c r="F9" s="4">
        <f>INDEX([1]Hitters!$ER:$ER,MATCH(D9,[1]Hitters!$C:$C,0))</f>
        <v>620.54192592592597</v>
      </c>
      <c r="G9" s="4">
        <f t="shared" si="0"/>
        <v>37.308561695337879</v>
      </c>
      <c r="H9" s="4">
        <f>IF(C9="DH",-16,IF(C9="C",INDEX([1]Hitters!$AZ:$AZ,MATCH(D9,[1]Hitters!$C:$C,0)),IF(C9="1B",INDEX([1]Hitters!$AW:$AW,MATCH(D9,[1]Hitters!$C:$C,0)),IF(RIGHT(C9,1)="F",INDEX([1]Hitters!$AY:$AY,MATCH(D9,[1]Hitters!$C:$C,0)),INDEX([1]Hitters!$AX:$AX,MATCH(D9,[1]Hitters!$C:$C,0))))))*F9/600</f>
        <v>17.738287114092106</v>
      </c>
      <c r="I9" s="44">
        <f t="shared" si="1"/>
        <v>5.9843303331445163</v>
      </c>
      <c r="J9" s="44">
        <f t="shared" si="2"/>
        <v>5.7862298256948375</v>
      </c>
      <c r="K9" s="109">
        <f>INDEX([1]Hitters!$CV:$CV,MATCH(D9,[1]Hitters!$C:$C,0))</f>
        <v>25.208333333333332</v>
      </c>
      <c r="L9" s="6">
        <f>INDEX([1]Hitters!$BJ:$BJ,MATCH(D9,[1]Hitters!$C:$C,0))*INDEX([1]Hitters!$AP:$AP,MATCH(D9,[1]Hitters!$C:$C,0))</f>
        <v>-1.1260647247895803E-2</v>
      </c>
      <c r="N9" s="2" t="s">
        <v>87</v>
      </c>
      <c r="O9" s="2" t="s">
        <v>650</v>
      </c>
      <c r="P9" s="48" t="str">
        <f>'AL East'!A55</f>
        <v>C</v>
      </c>
      <c r="Q9" s="48" t="str">
        <f>'AL East'!B55</f>
        <v>Casali, Curt</v>
      </c>
      <c r="R9" s="6">
        <f>INDEX([1]Hitters!$AF:$AF,MATCH(Q9,[1]Hitters!$C:$C,0))</f>
        <v>0.25065729969381584</v>
      </c>
      <c r="S9" s="4">
        <f>INDEX([1]Hitters!$ER:$ER,MATCH(Q9,[1]Hitters!$C:$C,0))</f>
        <v>335.12799999999999</v>
      </c>
      <c r="T9" s="4">
        <f t="shared" si="3"/>
        <v>6.9228395317891103</v>
      </c>
      <c r="U9" s="4">
        <f>IF(P9="DH",-16,IF(P9="C",INDEX([1]Hitters!$AZ:$AZ,MATCH(Q9,[1]Hitters!$C:$C,0)),IF(P9="1B",INDEX([1]Hitters!$AW:$AW,MATCH(Q9,[1]Hitters!$C:$C,0)),IF(RIGHT(P9,1)="F",INDEX([1]Hitters!$AY:$AY,MATCH(Q9,[1]Hitters!$C:$C,0)),INDEX([1]Hitters!$AX:$AX,MATCH(Q9,[1]Hitters!$C:$C,0))))))*S9/600</f>
        <v>7.0802958653343513</v>
      </c>
      <c r="V9" s="44">
        <f t="shared" si="4"/>
        <v>1.5335779272172567</v>
      </c>
      <c r="W9" s="44">
        <f t="shared" si="5"/>
        <v>2.2880480401775691</v>
      </c>
      <c r="X9" s="109">
        <f>INDEX([1]Hitters!$CV:$CV,MATCH(Q9,[1]Hitters!$C:$C,0))</f>
        <v>27.625</v>
      </c>
      <c r="Y9" s="6">
        <f>INDEX([1]Hitters!$BJ:$BJ,MATCH(Q9,[1]Hitters!$C:$C,0))*INDEX([1]Hitters!$AP:$AP,MATCH(Q9,[1]Hitters!$C:$C,0))</f>
        <v>-4.8211447028951374E-3</v>
      </c>
      <c r="AA9" s="80"/>
    </row>
    <row r="10" spans="1:28" ht="12" customHeight="1" x14ac:dyDescent="0.2">
      <c r="A10" s="2" t="s">
        <v>88</v>
      </c>
      <c r="B10" s="2" t="s">
        <v>68</v>
      </c>
      <c r="C10" s="14" t="str">
        <f>'AL Central'!H19</f>
        <v>SS</v>
      </c>
      <c r="D10" s="14" t="str">
        <f>'AL Central'!I19</f>
        <v>Lindor, Francisco</v>
      </c>
      <c r="E10" s="6">
        <f>INDEX([1]Hitters!$AF:$AF,MATCH(D10,[1]Hitters!$C:$C,0))</f>
        <v>0.28082649443495183</v>
      </c>
      <c r="F10" s="4">
        <f>INDEX([1]Hitters!$ER:$ER,MATCH(D10,[1]Hitters!$C:$C,0))</f>
        <v>618.58311111111118</v>
      </c>
      <c r="G10" s="4">
        <f t="shared" si="0"/>
        <v>31.440411054444077</v>
      </c>
      <c r="H10" s="4">
        <f>IF(C10="DH",-16,IF(C10="C",INDEX([1]Hitters!$AZ:$AZ,MATCH(D10,[1]Hitters!$C:$C,0)),IF(C10="1B",INDEX([1]Hitters!$AW:$AW,MATCH(D10,[1]Hitters!$C:$C,0)),IF(RIGHT(C10,1)="F",INDEX([1]Hitters!$AY:$AY,MATCH(D10,[1]Hitters!$C:$C,0)),INDEX([1]Hitters!$AX:$AX,MATCH(D10,[1]Hitters!$C:$C,0))))))*F10/600</f>
        <v>20.933227084639917</v>
      </c>
      <c r="I10" s="44">
        <f t="shared" si="1"/>
        <v>5.7130793712191146</v>
      </c>
      <c r="J10" s="44">
        <f t="shared" si="2"/>
        <v>5.5414503906747488</v>
      </c>
      <c r="K10" s="109">
        <f>INDEX([1]Hitters!$CV:$CV,MATCH(D10,[1]Hitters!$C:$C,0))</f>
        <v>22.625</v>
      </c>
      <c r="L10" s="6">
        <f>INDEX([1]Hitters!$BJ:$BJ,MATCH(D10,[1]Hitters!$C:$C,0))*INDEX([1]Hitters!$AP:$AP,MATCH(D10,[1]Hitters!$C:$C,0))</f>
        <v>1.3467503130663054E-3</v>
      </c>
      <c r="N10" s="2" t="s">
        <v>90</v>
      </c>
      <c r="O10" s="2" t="s">
        <v>653</v>
      </c>
      <c r="P10" s="27" t="str">
        <f>'NL East'!O29</f>
        <v>OF</v>
      </c>
      <c r="Q10" s="27" t="str">
        <f>'NL East'!P29</f>
        <v>Lagares, Juan</v>
      </c>
      <c r="R10" s="6">
        <f>INDEX([1]Hitters!$AF:$AF,MATCH(Q10,[1]Hitters!$C:$C,0))</f>
        <v>0.2372844312995927</v>
      </c>
      <c r="S10" s="4">
        <f>INDEX([1]Hitters!$ER:$ER,MATCH(Q10,[1]Hitters!$C:$C,0))</f>
        <v>434.25493333333338</v>
      </c>
      <c r="T10" s="4">
        <f t="shared" si="3"/>
        <v>3.1633002283758715</v>
      </c>
      <c r="U10" s="4">
        <f>IF(P10="DH",-16,IF(P10="C",INDEX([1]Hitters!$AZ:$AZ,MATCH(Q10,[1]Hitters!$C:$C,0)),IF(P10="1B",INDEX([1]Hitters!$AW:$AW,MATCH(Q10,[1]Hitters!$C:$C,0)),IF(RIGHT(P10,1)="F",INDEX([1]Hitters!$AY:$AY,MATCH(Q10,[1]Hitters!$C:$C,0)),INDEX([1]Hitters!$AX:$AX,MATCH(Q10,[1]Hitters!$C:$C,0))))))*S10/600</f>
        <v>11.824131663177623</v>
      </c>
      <c r="V10" s="44">
        <f t="shared" si="4"/>
        <v>1.6417829191509803</v>
      </c>
      <c r="W10" s="44">
        <f t="shared" si="5"/>
        <v>2.2684134960291864</v>
      </c>
      <c r="X10" s="109">
        <f>INDEX([1]Hitters!$CV:$CV,MATCH(Q10,[1]Hitters!$C:$C,0))</f>
        <v>27.291666666666668</v>
      </c>
      <c r="Y10" s="6">
        <f>INDEX([1]Hitters!$BJ:$BJ,MATCH(Q10,[1]Hitters!$C:$C,0))*INDEX([1]Hitters!$AP:$AP,MATCH(Q10,[1]Hitters!$C:$C,0))</f>
        <v>1.2090949017003503E-2</v>
      </c>
      <c r="AA10" s="80"/>
    </row>
    <row r="11" spans="1:28" ht="12" customHeight="1" x14ac:dyDescent="0.2">
      <c r="A11" s="2" t="s">
        <v>90</v>
      </c>
      <c r="B11" s="2" t="s">
        <v>100</v>
      </c>
      <c r="C11" s="21" t="str">
        <f>'NL East'!H51</f>
        <v>LF</v>
      </c>
      <c r="D11" s="21" t="str">
        <f>'NL East'!I51</f>
        <v>Harper, Bryce</v>
      </c>
      <c r="E11" s="6">
        <f>INDEX([1]Hitters!$AF:$AF,MATCH(D11,[1]Hitters!$C:$C,0))</f>
        <v>0.32200394068454663</v>
      </c>
      <c r="F11" s="4">
        <f>INDEX([1]Hitters!$ER:$ER,MATCH(D11,[1]Hitters!$C:$C,0))</f>
        <v>571.86814814814818</v>
      </c>
      <c r="G11" s="4">
        <f t="shared" si="0"/>
        <v>52.614123181603745</v>
      </c>
      <c r="H11" s="4">
        <f>IF(C11="DH",-16,IF(C11="C",INDEX([1]Hitters!$AZ:$AZ,MATCH(D11,[1]Hitters!$C:$C,0)),IF(C11="1B",INDEX([1]Hitters!$AW:$AW,MATCH(D11,[1]Hitters!$C:$C,0)),IF(RIGHT(C11,1)="F",INDEX([1]Hitters!$AY:$AY,MATCH(D11,[1]Hitters!$C:$C,0)),INDEX([1]Hitters!$AX:$AX,MATCH(D11,[1]Hitters!$C:$C,0))))))*F11/600</f>
        <v>0.18351086950708986</v>
      </c>
      <c r="I11" s="44">
        <f t="shared" si="1"/>
        <v>5.6624815560454387</v>
      </c>
      <c r="J11" s="44">
        <f t="shared" si="2"/>
        <v>5.9410354373279581</v>
      </c>
      <c r="K11" s="109">
        <f>INDEX([1]Hitters!$CV:$CV,MATCH(D11,[1]Hitters!$C:$C,0))</f>
        <v>23.708333333333332</v>
      </c>
      <c r="L11" s="6">
        <f>INDEX([1]Hitters!$BJ:$BJ,MATCH(D11,[1]Hitters!$C:$C,0))*INDEX([1]Hitters!$AP:$AP,MATCH(D11,[1]Hitters!$C:$C,0))</f>
        <v>-1.1192012600423087E-2</v>
      </c>
      <c r="N11" s="2" t="s">
        <v>87</v>
      </c>
      <c r="O11" s="2" t="s">
        <v>652</v>
      </c>
      <c r="P11" s="11" t="str">
        <f>'AL East'!O25</f>
        <v>C</v>
      </c>
      <c r="Q11" s="11" t="str">
        <f>'AL East'!P25</f>
        <v>Sanchez, Gary</v>
      </c>
      <c r="R11" s="6">
        <f>INDEX([1]Hitters!$AF:$AF,MATCH(Q11,[1]Hitters!$C:$C,0))</f>
        <v>0.25662029694262389</v>
      </c>
      <c r="S11" s="4">
        <f>INDEX([1]Hitters!$ER:$ER,MATCH(Q11,[1]Hitters!$C:$C,0))</f>
        <v>447.01392592592595</v>
      </c>
      <c r="T11" s="4">
        <f t="shared" si="3"/>
        <v>11.899643445636226</v>
      </c>
      <c r="U11" s="4">
        <f>IF(P11="DH",-16,IF(P11="C",INDEX([1]Hitters!$AZ:$AZ,MATCH(Q11,[1]Hitters!$C:$C,0)),IF(P11="1B",INDEX([1]Hitters!$AW:$AW,MATCH(Q11,[1]Hitters!$C:$C,0)),IF(RIGHT(P11,1)="F",INDEX([1]Hitters!$AY:$AY,MATCH(Q11,[1]Hitters!$C:$C,0)),INDEX([1]Hitters!$AX:$AX,MATCH(Q11,[1]Hitters!$C:$C,0))))))*S11/600</f>
        <v>6.6236549958257482</v>
      </c>
      <c r="V11" s="44">
        <f t="shared" si="4"/>
        <v>2.026794977187917</v>
      </c>
      <c r="W11" s="44">
        <f t="shared" si="5"/>
        <v>2.2670378478586533</v>
      </c>
      <c r="X11" s="109">
        <f>INDEX([1]Hitters!$CV:$CV,MATCH(Q11,[1]Hitters!$C:$C,0))</f>
        <v>23.541666666666668</v>
      </c>
      <c r="Y11" s="6">
        <f>INDEX([1]Hitters!$BJ:$BJ,MATCH(Q11,[1]Hitters!$C:$C,0))*INDEX([1]Hitters!$AP:$AP,MATCH(Q11,[1]Hitters!$C:$C,0))</f>
        <v>3.1844907699951955E-3</v>
      </c>
    </row>
    <row r="12" spans="1:28" ht="12" customHeight="1" x14ac:dyDescent="0.2">
      <c r="A12" s="2" t="s">
        <v>91</v>
      </c>
      <c r="B12" s="2" t="s">
        <v>657</v>
      </c>
      <c r="C12" s="15" t="str">
        <f>'NL Central'!A20</f>
        <v>3B</v>
      </c>
      <c r="D12" s="15" t="str">
        <f>'NL Central'!B20</f>
        <v>Bryant, Kris</v>
      </c>
      <c r="E12" s="6">
        <f>INDEX([1]Hitters!$AF:$AF,MATCH(D12,[1]Hitters!$C:$C,0))</f>
        <v>0.3046332181927533</v>
      </c>
      <c r="F12" s="4">
        <f>INDEX([1]Hitters!$ER:$ER,MATCH(D12,[1]Hitters!$C:$C,0))</f>
        <v>632.31229629629627</v>
      </c>
      <c r="G12" s="4">
        <f t="shared" si="0"/>
        <v>47.191501575442345</v>
      </c>
      <c r="H12" s="4">
        <f>IF(C12="DH",-16,IF(C12="C",INDEX([1]Hitters!$AZ:$AZ,MATCH(D12,[1]Hitters!$C:$C,0)),IF(C12="1B",INDEX([1]Hitters!$AW:$AW,MATCH(D12,[1]Hitters!$C:$C,0)),IF(RIGHT(C12,1)="F",INDEX([1]Hitters!$AY:$AY,MATCH(D12,[1]Hitters!$C:$C,0)),INDEX([1]Hitters!$AX:$AX,MATCH(D12,[1]Hitters!$C:$C,0))))))*F12/600</f>
        <v>3.8245507986833256</v>
      </c>
      <c r="I12" s="44">
        <f t="shared" si="1"/>
        <v>5.5069833921053357</v>
      </c>
      <c r="J12" s="44">
        <f t="shared" si="2"/>
        <v>5.2255666299977905</v>
      </c>
      <c r="K12" s="109">
        <f>INDEX([1]Hitters!$CV:$CV,MATCH(D12,[1]Hitters!$C:$C,0))</f>
        <v>24.458333333333332</v>
      </c>
      <c r="L12" s="6">
        <f>INDEX([1]Hitters!$BJ:$BJ,MATCH(D12,[1]Hitters!$C:$C,0))*INDEX([1]Hitters!$AP:$AP,MATCH(D12,[1]Hitters!$C:$C,0))</f>
        <v>1.1396686698828906E-2</v>
      </c>
      <c r="N12" s="2" t="s">
        <v>87</v>
      </c>
      <c r="O12" s="2" t="s">
        <v>652</v>
      </c>
      <c r="P12" s="11" t="str">
        <f>'AL East'!O28</f>
        <v>OF</v>
      </c>
      <c r="Q12" s="11" t="str">
        <f>'AL East'!P28</f>
        <v>Judge, Aaron</v>
      </c>
      <c r="R12" s="6">
        <f>INDEX([1]Hitters!$AF:$AF,MATCH(Q12,[1]Hitters!$C:$C,0))</f>
        <v>0.27322344841311563</v>
      </c>
      <c r="S12" s="4">
        <f>INDEX([1]Hitters!$ER:$ER,MATCH(Q12,[1]Hitters!$C:$C,0))</f>
        <v>541.453925925926</v>
      </c>
      <c r="T12" s="4">
        <f t="shared" si="3"/>
        <v>23.403505835338191</v>
      </c>
      <c r="U12" s="4">
        <f>IF(P12="DH",-16,IF(P12="C",INDEX([1]Hitters!$AZ:$AZ,MATCH(Q12,[1]Hitters!$C:$C,0)),IF(P12="1B",INDEX([1]Hitters!$AW:$AW,MATCH(Q12,[1]Hitters!$C:$C,0)),IF(RIGHT(P12,1)="F",INDEX([1]Hitters!$AY:$AY,MATCH(Q12,[1]Hitters!$C:$C,0)),INDEX([1]Hitters!$AX:$AX,MATCH(Q12,[1]Hitters!$C:$C,0))))))*S12/600</f>
        <v>-5.1067860068712587</v>
      </c>
      <c r="V12" s="44">
        <f t="shared" si="4"/>
        <v>2.0027835426349676</v>
      </c>
      <c r="W12" s="44">
        <f t="shared" si="5"/>
        <v>2.2193395745095694</v>
      </c>
      <c r="X12" s="109">
        <f>INDEX([1]Hitters!$CV:$CV,MATCH(Q12,[1]Hitters!$C:$C,0))</f>
        <v>24.208333333333332</v>
      </c>
      <c r="Y12" s="6">
        <f>INDEX([1]Hitters!$BJ:$BJ,MATCH(Q12,[1]Hitters!$C:$C,0))*INDEX([1]Hitters!$AP:$AP,MATCH(Q12,[1]Hitters!$C:$C,0))</f>
        <v>1.5771527645559603E-3</v>
      </c>
    </row>
    <row r="13" spans="1:28" ht="12" customHeight="1" x14ac:dyDescent="0.2">
      <c r="A13" s="2" t="s">
        <v>89</v>
      </c>
      <c r="B13" s="2" t="s">
        <v>73</v>
      </c>
      <c r="C13" s="18" t="str">
        <f>'AL West'!A50</f>
        <v>3B</v>
      </c>
      <c r="D13" s="18" t="str">
        <f>'AL West'!B50</f>
        <v>Seager, Kyle</v>
      </c>
      <c r="E13" s="6">
        <f>INDEX([1]Hitters!$AF:$AF,MATCH(D13,[1]Hitters!$C:$C,0))</f>
        <v>0.2983743570097353</v>
      </c>
      <c r="F13" s="4">
        <f>INDEX([1]Hitters!$ER:$ER,MATCH(D13,[1]Hitters!$C:$C,0))</f>
        <v>616.47229629629624</v>
      </c>
      <c r="G13" s="4">
        <f t="shared" si="0"/>
        <v>42.150896873574276</v>
      </c>
      <c r="H13" s="4">
        <f>IF(C13="DH",-16,IF(C13="C",INDEX([1]Hitters!$AZ:$AZ,MATCH(D13,[1]Hitters!$C:$C,0)),IF(C13="1B",INDEX([1]Hitters!$AW:$AW,MATCH(D13,[1]Hitters!$C:$C,0)),IF(RIGHT(C13,1)="F",INDEX([1]Hitters!$AY:$AY,MATCH(D13,[1]Hitters!$C:$C,0)),INDEX([1]Hitters!$AX:$AX,MATCH(D13,[1]Hitters!$C:$C,0))))))*F13/600</f>
        <v>6.554902044862235</v>
      </c>
      <c r="I13" s="44">
        <f t="shared" si="1"/>
        <v>5.270261808519189</v>
      </c>
      <c r="J13" s="44">
        <f t="shared" si="2"/>
        <v>5.1294390747312351</v>
      </c>
      <c r="K13" s="109">
        <f>INDEX([1]Hitters!$CV:$CV,MATCH(D13,[1]Hitters!$C:$C,0))</f>
        <v>28.625</v>
      </c>
      <c r="L13" s="6">
        <f>INDEX([1]Hitters!$BJ:$BJ,MATCH(D13,[1]Hitters!$C:$C,0))*INDEX([1]Hitters!$AP:$AP,MATCH(D13,[1]Hitters!$C:$C,0))</f>
        <v>-3.0334884002892904E-3</v>
      </c>
      <c r="N13" s="2" t="s">
        <v>89</v>
      </c>
      <c r="O13" s="2" t="s">
        <v>54</v>
      </c>
      <c r="P13" s="84" t="str">
        <f>'AL West'!A27</f>
        <v>SS</v>
      </c>
      <c r="Q13" s="84" t="str">
        <f>'AL West'!B27</f>
        <v>Bregman, Alex</v>
      </c>
      <c r="R13" s="6">
        <f>INDEX([1]Hitters!$AF:$AF,MATCH(Q13,[1]Hitters!$C:$C,0))</f>
        <v>0.2611390376207528</v>
      </c>
      <c r="S13" s="4">
        <f>INDEX([1]Hitters!$ER:$ER,MATCH(Q13,[1]Hitters!$C:$C,0))</f>
        <v>518.82577777777772</v>
      </c>
      <c r="T13" s="4">
        <f t="shared" si="3"/>
        <v>16.155735412838549</v>
      </c>
      <c r="U13" s="4">
        <f>IF(P13="DH",-16,IF(P13="C",INDEX([1]Hitters!$AZ:$AZ,MATCH(Q13,[1]Hitters!$C:$C,0)),IF(P13="1B",INDEX([1]Hitters!$AW:$AW,MATCH(Q13,[1]Hitters!$C:$C,0)),IF(RIGHT(P13,1)="F",INDEX([1]Hitters!$AY:$AY,MATCH(Q13,[1]Hitters!$C:$C,0)),INDEX([1]Hitters!$AX:$AX,MATCH(Q13,[1]Hitters!$C:$C,0))))))*S13/600</f>
        <v>0.68815769351766154</v>
      </c>
      <c r="V13" s="44">
        <f t="shared" si="4"/>
        <v>1.8448599207824334</v>
      </c>
      <c r="W13" s="44">
        <f t="shared" si="5"/>
        <v>2.133502227299839</v>
      </c>
      <c r="X13" s="109">
        <f>INDEX([1]Hitters!$CV:$CV,MATCH(Q13,[1]Hitters!$C:$C,0))</f>
        <v>22.291666666666668</v>
      </c>
      <c r="Y13" s="6">
        <f>INDEX([1]Hitters!$BJ:$BJ,MATCH(Q13,[1]Hitters!$C:$C,0))*INDEX([1]Hitters!$AP:$AP,MATCH(Q13,[1]Hitters!$C:$C,0))</f>
        <v>-2.7856904168794142E-3</v>
      </c>
    </row>
    <row r="14" spans="1:28" ht="12" customHeight="1" x14ac:dyDescent="0.2">
      <c r="A14" s="2" t="s">
        <v>101</v>
      </c>
      <c r="B14" s="2" t="s">
        <v>49</v>
      </c>
      <c r="C14" s="9" t="str">
        <f>'NL West'!A17</f>
        <v>1B</v>
      </c>
      <c r="D14" s="9" t="str">
        <f>'NL West'!B17</f>
        <v>Goldschmidt, Paul</v>
      </c>
      <c r="E14" s="6">
        <f>INDEX([1]Hitters!$AF:$AF,MATCH(D14,[1]Hitters!$C:$C,0))</f>
        <v>0.31713669106028369</v>
      </c>
      <c r="F14" s="4">
        <f>INDEX([1]Hitters!$ER:$ER,MATCH(D14,[1]Hitters!$C:$C,0))</f>
        <v>625.97096296296297</v>
      </c>
      <c r="G14" s="4">
        <f t="shared" si="0"/>
        <v>54.545038412411984</v>
      </c>
      <c r="H14" s="4">
        <f>IF(C14="DH",-16,IF(C14="C",INDEX([1]Hitters!$AZ:$AZ,MATCH(D14,[1]Hitters!$C:$C,0)),IF(C14="1B",INDEX([1]Hitters!$AW:$AW,MATCH(D14,[1]Hitters!$C:$C,0)),IF(RIGHT(C14,1)="F",INDEX([1]Hitters!$AY:$AY,MATCH(D14,[1]Hitters!$C:$C,0)),INDEX([1]Hitters!$AX:$AX,MATCH(D14,[1]Hitters!$C:$C,0))))))*F14/600</f>
        <v>-6.6792080655512986</v>
      </c>
      <c r="I14" s="44">
        <f t="shared" si="1"/>
        <v>5.1408639043701889</v>
      </c>
      <c r="J14" s="44">
        <f t="shared" si="2"/>
        <v>4.9275741609832719</v>
      </c>
      <c r="K14" s="109">
        <f>INDEX([1]Hitters!$CV:$CV,MATCH(D14,[1]Hitters!$C:$C,0))</f>
        <v>28.791666666666668</v>
      </c>
      <c r="L14" s="6">
        <f>INDEX([1]Hitters!$BJ:$BJ,MATCH(D14,[1]Hitters!$C:$C,0))*INDEX([1]Hitters!$AP:$AP,MATCH(D14,[1]Hitters!$C:$C,0))</f>
        <v>7.2624204512094417E-3</v>
      </c>
      <c r="N14" s="2" t="s">
        <v>101</v>
      </c>
      <c r="O14" s="2" t="s">
        <v>651</v>
      </c>
      <c r="P14" s="25" t="str">
        <f>'NL West'!A54</f>
        <v>C</v>
      </c>
      <c r="Q14" s="25" t="str">
        <f>'NL West'!B54</f>
        <v>Hedges, Austin</v>
      </c>
      <c r="R14" s="6">
        <f>INDEX([1]Hitters!$AF:$AF,MATCH(Q14,[1]Hitters!$C:$C,0))</f>
        <v>0.24311842662100802</v>
      </c>
      <c r="S14" s="4">
        <f>INDEX([1]Hitters!$ER:$ER,MATCH(Q14,[1]Hitters!$C:$C,0))</f>
        <v>354.19922962962971</v>
      </c>
      <c r="T14" s="4">
        <f t="shared" si="3"/>
        <v>4.646536603113864</v>
      </c>
      <c r="U14" s="4">
        <f>IF(P14="DH",-16,IF(P14="C",INDEX([1]Hitters!$AZ:$AZ,MATCH(Q14,[1]Hitters!$C:$C,0)),IF(P14="1B",INDEX([1]Hitters!$AW:$AW,MATCH(Q14,[1]Hitters!$C:$C,0)),IF(RIGHT(P14,1)="F",INDEX([1]Hitters!$AY:$AY,MATCH(Q14,[1]Hitters!$C:$C,0)),INDEX([1]Hitters!$AX:$AX,MATCH(Q14,[1]Hitters!$C:$C,0))))))*S14/600</f>
        <v>8.8656230469187527</v>
      </c>
      <c r="V14" s="44">
        <f t="shared" si="4"/>
        <v>1.4805939260905798</v>
      </c>
      <c r="W14" s="44">
        <f t="shared" si="5"/>
        <v>2.0900580834672771</v>
      </c>
      <c r="X14" s="109">
        <f>INDEX([1]Hitters!$CV:$CV,MATCH(Q14,[1]Hitters!$C:$C,0))</f>
        <v>23.875</v>
      </c>
      <c r="Y14" s="6">
        <f>INDEX([1]Hitters!$BJ:$BJ,MATCH(Q14,[1]Hitters!$C:$C,0))*INDEX([1]Hitters!$AP:$AP,MATCH(Q14,[1]Hitters!$C:$C,0))</f>
        <v>-3.2689764774746752E-4</v>
      </c>
    </row>
    <row r="15" spans="1:28" ht="12" customHeight="1" x14ac:dyDescent="0.2">
      <c r="A15" s="2" t="s">
        <v>91</v>
      </c>
      <c r="B15" s="2" t="s">
        <v>657</v>
      </c>
      <c r="C15" s="15" t="str">
        <f>'NL Central'!A17</f>
        <v>1B</v>
      </c>
      <c r="D15" s="15" t="str">
        <f>'NL Central'!B17</f>
        <v>Rizzo, Anthony</v>
      </c>
      <c r="E15" s="6">
        <f>INDEX([1]Hitters!$AF:$AF,MATCH(D15,[1]Hitters!$C:$C,0))</f>
        <v>0.31313562725352595</v>
      </c>
      <c r="F15" s="4">
        <f>INDEX([1]Hitters!$ER:$ER,MATCH(D15,[1]Hitters!$C:$C,0))</f>
        <v>620.36296296296291</v>
      </c>
      <c r="G15" s="4">
        <f t="shared" si="0"/>
        <v>51.5742640507818</v>
      </c>
      <c r="H15" s="4">
        <f>IF(C15="DH",-16,IF(C15="C",INDEX([1]Hitters!$AZ:$AZ,MATCH(D15,[1]Hitters!$C:$C,0)),IF(C15="1B",INDEX([1]Hitters!$AW:$AW,MATCH(D15,[1]Hitters!$C:$C,0)),IF(RIGHT(C15,1)="F",INDEX([1]Hitters!$AY:$AY,MATCH(D15,[1]Hitters!$C:$C,0)),INDEX([1]Hitters!$AX:$AX,MATCH(D15,[1]Hitters!$C:$C,0))))))*F15/600</f>
        <v>-6.3235029719970024</v>
      </c>
      <c r="I15" s="44">
        <f t="shared" si="1"/>
        <v>4.8676667739575326</v>
      </c>
      <c r="J15" s="44">
        <f t="shared" si="2"/>
        <v>4.7078891531906075</v>
      </c>
      <c r="K15" s="109">
        <f>INDEX([1]Hitters!$CV:$CV,MATCH(D15,[1]Hitters!$C:$C,0))</f>
        <v>26.875</v>
      </c>
      <c r="L15" s="6">
        <f>INDEX([1]Hitters!$BJ:$BJ,MATCH(D15,[1]Hitters!$C:$C,0))*INDEX([1]Hitters!$AP:$AP,MATCH(D15,[1]Hitters!$C:$C,0))</f>
        <v>4.4503851537818547E-3</v>
      </c>
      <c r="N15" s="2" t="s">
        <v>91</v>
      </c>
      <c r="O15" s="2" t="s">
        <v>55</v>
      </c>
      <c r="P15" s="42" t="str">
        <f>'NL Central'!O24</f>
        <v>C</v>
      </c>
      <c r="Q15" s="42" t="str">
        <f>'NL Central'!P24</f>
        <v>Maldonado, Martin</v>
      </c>
      <c r="R15" s="6">
        <f>INDEX([1]Hitters!$AF:$AF,MATCH(Q15,[1]Hitters!$C:$C,0))</f>
        <v>0.23306868570112865</v>
      </c>
      <c r="S15" s="4">
        <f>INDEX([1]Hitters!$ER:$ER,MATCH(Q15,[1]Hitters!$C:$C,0))</f>
        <v>259.43407407407409</v>
      </c>
      <c r="T15" s="4">
        <f t="shared" si="3"/>
        <v>0.79612163349666032</v>
      </c>
      <c r="U15" s="4">
        <f>IF(P15="DH",-16,IF(P15="C",INDEX([1]Hitters!$AZ:$AZ,MATCH(Q15,[1]Hitters!$C:$C,0)),IF(P15="1B",INDEX([1]Hitters!$AW:$AW,MATCH(Q15,[1]Hitters!$C:$C,0)),IF(RIGHT(P15,1)="F",INDEX([1]Hitters!$AY:$AY,MATCH(Q15,[1]Hitters!$C:$C,0)),INDEX([1]Hitters!$AX:$AX,MATCH(Q15,[1]Hitters!$C:$C,0))))))*S15/600</f>
        <v>9.0870529935207269</v>
      </c>
      <c r="V15" s="44">
        <f t="shared" si="4"/>
        <v>1.084004644674053</v>
      </c>
      <c r="W15" s="44">
        <f t="shared" si="5"/>
        <v>2.0891716875335082</v>
      </c>
      <c r="X15" s="109">
        <f>INDEX([1]Hitters!$CV:$CV,MATCH(Q15,[1]Hitters!$C:$C,0))</f>
        <v>29.875</v>
      </c>
      <c r="Y15" s="6">
        <f>INDEX([1]Hitters!$BJ:$BJ,MATCH(Q15,[1]Hitters!$C:$C,0))*INDEX([1]Hitters!$AP:$AP,MATCH(Q15,[1]Hitters!$C:$C,0))</f>
        <v>-2.3997324259552527E-3</v>
      </c>
    </row>
    <row r="16" spans="1:28" ht="12" customHeight="1" x14ac:dyDescent="0.2">
      <c r="A16" s="2" t="s">
        <v>101</v>
      </c>
      <c r="B16" s="2" t="s">
        <v>654</v>
      </c>
      <c r="C16" s="15" t="str">
        <f>'NL West'!O16</f>
        <v>C</v>
      </c>
      <c r="D16" s="15" t="str">
        <f>'NL West'!P16</f>
        <v>Grandal, Yasmani</v>
      </c>
      <c r="E16" s="6">
        <f>INDEX([1]Hitters!$AF:$AF,MATCH(D16,[1]Hitters!$C:$C,0))</f>
        <v>0.27763216584219047</v>
      </c>
      <c r="F16" s="4">
        <f>INDEX([1]Hitters!$ER:$ER,MATCH(D16,[1]Hitters!$C:$C,0))</f>
        <v>435.60118518518516</v>
      </c>
      <c r="G16" s="4">
        <f t="shared" si="0"/>
        <v>20.748627893795458</v>
      </c>
      <c r="H16" s="4">
        <f>IF(C16="DH",-16,IF(C16="C",INDEX([1]Hitters!$AZ:$AZ,MATCH(D16,[1]Hitters!$C:$C,0)),IF(C16="1B",INDEX([1]Hitters!$AW:$AW,MATCH(D16,[1]Hitters!$C:$C,0)),IF(RIGHT(C16,1)="F",INDEX([1]Hitters!$AY:$AY,MATCH(D16,[1]Hitters!$C:$C,0)),INDEX([1]Hitters!$AX:$AX,MATCH(D16,[1]Hitters!$C:$C,0))))))*F16/600</f>
        <v>21.74077119200885</v>
      </c>
      <c r="I16" s="44">
        <f t="shared" si="1"/>
        <v>4.6535810896540957</v>
      </c>
      <c r="J16" s="44">
        <f t="shared" si="2"/>
        <v>5.34156155667453</v>
      </c>
      <c r="K16" s="109">
        <f>INDEX([1]Hitters!$CV:$CV,MATCH(D16,[1]Hitters!$C:$C,0))</f>
        <v>27.625</v>
      </c>
      <c r="L16" s="6">
        <f>INDEX([1]Hitters!$BJ:$BJ,MATCH(D16,[1]Hitters!$C:$C,0))*INDEX([1]Hitters!$AP:$AP,MATCH(D16,[1]Hitters!$C:$C,0))</f>
        <v>1.04235483787397E-3</v>
      </c>
      <c r="N16" s="2" t="s">
        <v>89</v>
      </c>
      <c r="O16" s="2" t="s">
        <v>99</v>
      </c>
      <c r="P16" s="9" t="str">
        <f>'AL West'!H25</f>
        <v>C</v>
      </c>
      <c r="Q16" s="9" t="str">
        <f>'AL West'!I25</f>
        <v>Soto, Geovany</v>
      </c>
      <c r="R16" s="6">
        <f>INDEX([1]Hitters!$AF:$AF,MATCH(Q16,[1]Hitters!$C:$C,0))</f>
        <v>0.25943177795278738</v>
      </c>
      <c r="S16" s="4">
        <f>INDEX([1]Hitters!$ER:$ER,MATCH(Q16,[1]Hitters!$C:$C,0))</f>
        <v>206.10992592592592</v>
      </c>
      <c r="T16" s="4">
        <f t="shared" si="3"/>
        <v>6.0661815737173042</v>
      </c>
      <c r="U16" s="4">
        <f>IF(P16="DH",-16,IF(P16="C",INDEX([1]Hitters!$AZ:$AZ,MATCH(Q16,[1]Hitters!$C:$C,0)),IF(P16="1B",INDEX([1]Hitters!$AW:$AW,MATCH(Q16,[1]Hitters!$C:$C,0)),IF(RIGHT(P16,1)="F",INDEX([1]Hitters!$AY:$AY,MATCH(Q16,[1]Hitters!$C:$C,0)),INDEX([1]Hitters!$AX:$AX,MATCH(Q16,[1]Hitters!$C:$C,0))))))*S16/600</f>
        <v>1.7914616752970756</v>
      </c>
      <c r="V16" s="44">
        <f t="shared" si="4"/>
        <v>0.85964718537218254</v>
      </c>
      <c r="W16" s="44">
        <f t="shared" si="5"/>
        <v>2.0854094763032718</v>
      </c>
      <c r="X16" s="109">
        <f>INDEX([1]Hitters!$CV:$CV,MATCH(Q16,[1]Hitters!$C:$C,0))</f>
        <v>33.458333333333336</v>
      </c>
      <c r="Y16" s="6">
        <f>INDEX([1]Hitters!$BJ:$BJ,MATCH(Q16,[1]Hitters!$C:$C,0))*INDEX([1]Hitters!$AP:$AP,MATCH(Q16,[1]Hitters!$C:$C,0))</f>
        <v>-3.4672574593679162E-3</v>
      </c>
    </row>
    <row r="17" spans="1:25" ht="12" customHeight="1" x14ac:dyDescent="0.2">
      <c r="A17" s="2" t="s">
        <v>89</v>
      </c>
      <c r="B17" s="2" t="s">
        <v>74</v>
      </c>
      <c r="C17" s="16" t="str">
        <f>'AL West'!H46</f>
        <v>C</v>
      </c>
      <c r="D17" s="16" t="str">
        <f>'AL West'!I46</f>
        <v>Lucroy, Jonathan</v>
      </c>
      <c r="E17" s="6">
        <f>INDEX([1]Hitters!$AF:$AF,MATCH(D17,[1]Hitters!$C:$C,0))</f>
        <v>0.27854518670859063</v>
      </c>
      <c r="F17" s="4">
        <f>INDEX([1]Hitters!$ER:$ER,MATCH(D17,[1]Hitters!$C:$C,0))</f>
        <v>492.31822222222223</v>
      </c>
      <c r="G17" s="4">
        <f t="shared" si="0"/>
        <v>23.899680017819186</v>
      </c>
      <c r="H17" s="4">
        <f>IF(C17="DH",-16,IF(C17="C",INDEX([1]Hitters!$AZ:$AZ,MATCH(D17,[1]Hitters!$C:$C,0)),IF(C17="1B",INDEX([1]Hitters!$AW:$AW,MATCH(D17,[1]Hitters!$C:$C,0)),IF(RIGHT(C17,1)="F",INDEX([1]Hitters!$AY:$AY,MATCH(D17,[1]Hitters!$C:$C,0)),INDEX([1]Hitters!$AX:$AX,MATCH(D17,[1]Hitters!$C:$C,0))))))*F17/600</f>
        <v>18.674094244643449</v>
      </c>
      <c r="I17" s="44">
        <f t="shared" si="1"/>
        <v>4.6502425947455199</v>
      </c>
      <c r="J17" s="44">
        <f t="shared" si="2"/>
        <v>4.7228016198093288</v>
      </c>
      <c r="K17" s="109">
        <f>INDEX([1]Hitters!$CV:$CV,MATCH(D17,[1]Hitters!$C:$C,0))</f>
        <v>30.041666666666668</v>
      </c>
      <c r="L17" s="6">
        <f>INDEX([1]Hitters!$BJ:$BJ,MATCH(D17,[1]Hitters!$C:$C,0))*INDEX([1]Hitters!$AP:$AP,MATCH(D17,[1]Hitters!$C:$C,0))</f>
        <v>6.9436763083621025E-3</v>
      </c>
      <c r="N17" s="2" t="s">
        <v>87</v>
      </c>
      <c r="O17" s="2" t="s">
        <v>650</v>
      </c>
      <c r="P17" s="48" t="str">
        <f>'AL East'!A56</f>
        <v>SS</v>
      </c>
      <c r="Q17" s="48" t="str">
        <f>'AL East'!B56</f>
        <v>Franklin, Nick</v>
      </c>
      <c r="R17" s="6">
        <f>INDEX([1]Hitters!$AF:$AF,MATCH(Q17,[1]Hitters!$C:$C,0))</f>
        <v>0.2602019463652756</v>
      </c>
      <c r="S17" s="4">
        <f>INDEX([1]Hitters!$ER:$ER,MATCH(Q17,[1]Hitters!$C:$C,0))</f>
        <v>462.96088888888892</v>
      </c>
      <c r="T17" s="4">
        <f t="shared" si="3"/>
        <v>13.982319935442536</v>
      </c>
      <c r="U17" s="4">
        <f>IF(P17="DH",-16,IF(P17="C",INDEX([1]Hitters!$AZ:$AZ,MATCH(Q17,[1]Hitters!$C:$C,0)),IF(P17="1B",INDEX([1]Hitters!$AW:$AW,MATCH(Q17,[1]Hitters!$C:$C,0)),IF(RIGHT(P17,1)="F",INDEX([1]Hitters!$AY:$AY,MATCH(Q17,[1]Hitters!$C:$C,0)),INDEX([1]Hitters!$AX:$AX,MATCH(Q17,[1]Hitters!$C:$C,0))))))*S17/600</f>
        <v>-1.4887417901117316E-2</v>
      </c>
      <c r="V17" s="44">
        <f t="shared" si="4"/>
        <v>1.5310567817187357</v>
      </c>
      <c r="W17" s="44">
        <f t="shared" si="5"/>
        <v>1.9842584785854656</v>
      </c>
      <c r="X17" s="109">
        <f>INDEX([1]Hitters!$CV:$CV,MATCH(Q17,[1]Hitters!$C:$C,0))</f>
        <v>25.291666666666668</v>
      </c>
      <c r="Y17" s="6">
        <f>INDEX([1]Hitters!$BJ:$BJ,MATCH(Q17,[1]Hitters!$C:$C,0))*INDEX([1]Hitters!$AP:$AP,MATCH(Q17,[1]Hitters!$C:$C,0))</f>
        <v>-4.3794181667654109E-3</v>
      </c>
    </row>
    <row r="18" spans="1:25" ht="12" customHeight="1" x14ac:dyDescent="0.2">
      <c r="A18" s="2" t="s">
        <v>101</v>
      </c>
      <c r="B18" s="2" t="s">
        <v>654</v>
      </c>
      <c r="C18" s="15" t="str">
        <f>'NL West'!O19</f>
        <v>SS</v>
      </c>
      <c r="D18" s="15" t="str">
        <f>'NL West'!P19</f>
        <v>Seager, Corey</v>
      </c>
      <c r="E18" s="6">
        <f>INDEX([1]Hitters!$AF:$AF,MATCH(D18,[1]Hitters!$C:$C,0))</f>
        <v>0.28247405514817669</v>
      </c>
      <c r="F18" s="4">
        <f>INDEX([1]Hitters!$ER:$ER,MATCH(D18,[1]Hitters!$C:$C,0))</f>
        <v>617.61718518518524</v>
      </c>
      <c r="G18" s="4">
        <f t="shared" si="0"/>
        <v>32.408878235869061</v>
      </c>
      <c r="H18" s="4">
        <f>IF(C18="DH",-16,IF(C18="C",INDEX([1]Hitters!$AZ:$AZ,MATCH(D18,[1]Hitters!$C:$C,0)),IF(C18="1B",INDEX([1]Hitters!$AW:$AW,MATCH(D18,[1]Hitters!$C:$C,0)),IF(RIGHT(C18,1)="F",INDEX([1]Hitters!$AY:$AY,MATCH(D18,[1]Hitters!$C:$C,0)),INDEX([1]Hitters!$AX:$AX,MATCH(D18,[1]Hitters!$C:$C,0))))))*F18/600</f>
        <v>9.9624620434607003</v>
      </c>
      <c r="I18" s="44">
        <f t="shared" si="1"/>
        <v>4.6089918559779299</v>
      </c>
      <c r="J18" s="44">
        <f t="shared" si="2"/>
        <v>4.4775229380276826</v>
      </c>
      <c r="K18" s="109">
        <f>INDEX([1]Hitters!$CV:$CV,MATCH(D18,[1]Hitters!$C:$C,0))</f>
        <v>22.208333333333332</v>
      </c>
      <c r="L18" s="6">
        <f>INDEX([1]Hitters!$BJ:$BJ,MATCH(D18,[1]Hitters!$C:$C,0))*INDEX([1]Hitters!$AP:$AP,MATCH(D18,[1]Hitters!$C:$C,0))</f>
        <v>7.8793803107644785E-3</v>
      </c>
      <c r="N18" s="2" t="s">
        <v>101</v>
      </c>
      <c r="O18" s="2" t="s">
        <v>654</v>
      </c>
      <c r="P18" s="15" t="str">
        <f>'NL West'!O27</f>
        <v>3B</v>
      </c>
      <c r="Q18" s="15" t="str">
        <f>'NL West'!P27</f>
        <v>Hernandez, Enrique</v>
      </c>
      <c r="R18" s="6">
        <f>INDEX([1]Hitters!$AF:$AF,MATCH(Q18,[1]Hitters!$C:$C,0))</f>
        <v>0.24974454181655453</v>
      </c>
      <c r="S18" s="4">
        <f>INDEX([1]Hitters!$ER:$ER,MATCH(Q18,[1]Hitters!$C:$C,0))</f>
        <v>436.55324444444443</v>
      </c>
      <c r="T18" s="4">
        <f t="shared" si="3"/>
        <v>8.6195437900858813</v>
      </c>
      <c r="U18" s="4">
        <f>IF(P18="DH",-16,IF(P18="C",INDEX([1]Hitters!$AZ:$AZ,MATCH(Q18,[1]Hitters!$C:$C,0)),IF(P18="1B",INDEX([1]Hitters!$AW:$AW,MATCH(Q18,[1]Hitters!$C:$C,0)),IF(RIGHT(P18,1)="F",INDEX([1]Hitters!$AY:$AY,MATCH(Q18,[1]Hitters!$C:$C,0)),INDEX([1]Hitters!$AX:$AX,MATCH(Q18,[1]Hitters!$C:$C,0))))))*S18/600</f>
        <v>4.2722359821640801</v>
      </c>
      <c r="V18" s="44">
        <f t="shared" si="4"/>
        <v>1.4123116528230308</v>
      </c>
      <c r="W18" s="44">
        <f t="shared" si="5"/>
        <v>1.9410850852161208</v>
      </c>
      <c r="X18" s="109">
        <f>INDEX([1]Hitters!$CV:$CV,MATCH(Q18,[1]Hitters!$C:$C,0))</f>
        <v>24.875</v>
      </c>
      <c r="Y18" s="6">
        <f>INDEX([1]Hitters!$BJ:$BJ,MATCH(Q18,[1]Hitters!$C:$C,0))*INDEX([1]Hitters!$AP:$AP,MATCH(Q18,[1]Hitters!$C:$C,0))</f>
        <v>-1.7187615269446512E-3</v>
      </c>
    </row>
    <row r="19" spans="1:25" ht="12" customHeight="1" x14ac:dyDescent="0.2">
      <c r="A19" s="2" t="s">
        <v>89</v>
      </c>
      <c r="B19" s="2" t="s">
        <v>73</v>
      </c>
      <c r="C19" s="18" t="str">
        <f>'AL West'!A48</f>
        <v>2B</v>
      </c>
      <c r="D19" s="18" t="str">
        <f>'AL West'!B48</f>
        <v>Cano, Robinson</v>
      </c>
      <c r="E19" s="6">
        <f>INDEX([1]Hitters!$AF:$AF,MATCH(D19,[1]Hitters!$C:$C,0))</f>
        <v>0.2937826257981993</v>
      </c>
      <c r="F19" s="4">
        <f>INDEX([1]Hitters!$ER:$ER,MATCH(D19,[1]Hitters!$C:$C,0))</f>
        <v>598.91703703703706</v>
      </c>
      <c r="G19" s="4">
        <f t="shared" si="0"/>
        <v>38.200501257499603</v>
      </c>
      <c r="H19" s="4">
        <f>IF(C19="DH",-16,IF(C19="C",INDEX([1]Hitters!$AZ:$AZ,MATCH(D19,[1]Hitters!$C:$C,0)),IF(C19="1B",INDEX([1]Hitters!$AW:$AW,MATCH(D19,[1]Hitters!$C:$C,0)),IF(RIGHT(C19,1)="F",INDEX([1]Hitters!$AY:$AY,MATCH(D19,[1]Hitters!$C:$C,0)),INDEX([1]Hitters!$AX:$AX,MATCH(D19,[1]Hitters!$C:$C,0))))))*F19/600</f>
        <v>3.276836118335996</v>
      </c>
      <c r="I19" s="44">
        <f t="shared" si="1"/>
        <v>4.493449376136418</v>
      </c>
      <c r="J19" s="44">
        <f t="shared" si="2"/>
        <v>4.5015744401258795</v>
      </c>
      <c r="K19" s="109">
        <f>INDEX([1]Hitters!$CV:$CV,MATCH(D19,[1]Hitters!$C:$C,0))</f>
        <v>33.708333333333336</v>
      </c>
      <c r="L19" s="6">
        <f>INDEX([1]Hitters!$BJ:$BJ,MATCH(D19,[1]Hitters!$C:$C,0))*INDEX([1]Hitters!$AP:$AP,MATCH(D19,[1]Hitters!$C:$C,0))</f>
        <v>-3.3457806677079168E-3</v>
      </c>
      <c r="N19" s="2" t="s">
        <v>87</v>
      </c>
      <c r="O19" s="2" t="s">
        <v>62</v>
      </c>
      <c r="P19" s="41" t="str">
        <f>'AL East'!A25</f>
        <v>C</v>
      </c>
      <c r="Q19" s="41" t="str">
        <f>'AL East'!B25</f>
        <v>Wieters, Matt</v>
      </c>
      <c r="R19" s="6">
        <f>INDEX([1]Hitters!$AF:$AF,MATCH(Q19,[1]Hitters!$C:$C,0))</f>
        <v>0.25704691832815063</v>
      </c>
      <c r="S19" s="4">
        <f>INDEX([1]Hitters!$ER:$ER,MATCH(Q19,[1]Hitters!$C:$C,0))</f>
        <v>402.63200000000001</v>
      </c>
      <c r="T19" s="4">
        <f t="shared" si="3"/>
        <v>10.889954820299941</v>
      </c>
      <c r="U19" s="4">
        <f>IF(P19="DH",-16,IF(P19="C",INDEX([1]Hitters!$AZ:$AZ,MATCH(Q19,[1]Hitters!$C:$C,0)),IF(P19="1B",INDEX([1]Hitters!$AW:$AW,MATCH(Q19,[1]Hitters!$C:$C,0)),IF(RIGHT(P19,1)="F",INDEX([1]Hitters!$AY:$AY,MATCH(Q19,[1]Hitters!$C:$C,0)),INDEX([1]Hitters!$AX:$AX,MATCH(Q19,[1]Hitters!$C:$C,0))))))*S19/600</f>
        <v>3.2177420216544919</v>
      </c>
      <c r="V19" s="44">
        <f t="shared" si="4"/>
        <v>1.5443182596365914</v>
      </c>
      <c r="W19" s="44">
        <f t="shared" si="5"/>
        <v>1.9177788397799869</v>
      </c>
      <c r="X19" s="109">
        <f>INDEX([1]Hitters!$CV:$CV,MATCH(Q19,[1]Hitters!$C:$C,0))</f>
        <v>30.125</v>
      </c>
      <c r="Y19" s="6">
        <f>INDEX([1]Hitters!$BJ:$BJ,MATCH(Q19,[1]Hitters!$C:$C,0))*INDEX([1]Hitters!$AP:$AP,MATCH(Q19,[1]Hitters!$C:$C,0))</f>
        <v>-1.4738160075925906E-3</v>
      </c>
    </row>
    <row r="20" spans="1:25" ht="12" customHeight="1" x14ac:dyDescent="0.2">
      <c r="A20" s="2" t="s">
        <v>89</v>
      </c>
      <c r="B20" s="2" t="s">
        <v>54</v>
      </c>
      <c r="C20" s="84" t="str">
        <f>'AL Central'!A23</f>
        <v>RF</v>
      </c>
      <c r="D20" s="84" t="str">
        <f>'AL West'!B23</f>
        <v>Springer, George</v>
      </c>
      <c r="E20" s="6">
        <f>INDEX([1]Hitters!$AF:$AF,MATCH(D20,[1]Hitters!$C:$C,0))</f>
        <v>0.29403924113106689</v>
      </c>
      <c r="F20" s="4">
        <f>INDEX([1]Hitters!$ER:$ER,MATCH(D20,[1]Hitters!$C:$C,0))</f>
        <v>615.69007407407412</v>
      </c>
      <c r="G20" s="4">
        <f t="shared" si="0"/>
        <v>39.42832511563406</v>
      </c>
      <c r="H20" s="4">
        <f>IF(C20="DH",-16,IF(C20="C",INDEX([1]Hitters!$AZ:$AZ,MATCH(D20,[1]Hitters!$C:$C,0)),IF(C20="1B",INDEX([1]Hitters!$AW:$AW,MATCH(D20,[1]Hitters!$C:$C,0)),IF(RIGHT(C20,1)="F",INDEX([1]Hitters!$AY:$AY,MATCH(D20,[1]Hitters!$C:$C,0)),INDEX([1]Hitters!$AX:$AX,MATCH(D20,[1]Hitters!$C:$C,0))))))*F20/600</f>
        <v>1.230175190458104</v>
      </c>
      <c r="I20" s="44">
        <f t="shared" si="1"/>
        <v>4.4041142497481296</v>
      </c>
      <c r="J20" s="44">
        <f t="shared" si="2"/>
        <v>4.2918810309275193</v>
      </c>
      <c r="K20" s="109">
        <f>INDEX([1]Hitters!$CV:$CV,MATCH(D20,[1]Hitters!$C:$C,0))</f>
        <v>26.791666666666668</v>
      </c>
      <c r="L20" s="6">
        <f>INDEX([1]Hitters!$BJ:$BJ,MATCH(D20,[1]Hitters!$C:$C,0))*INDEX([1]Hitters!$AP:$AP,MATCH(D20,[1]Hitters!$C:$C,0))</f>
        <v>3.9561912007621334E-4</v>
      </c>
      <c r="N20" s="2" t="s">
        <v>91</v>
      </c>
      <c r="O20" s="2" t="s">
        <v>57</v>
      </c>
      <c r="P20" s="23" t="str">
        <f>'NL Central'!H59</f>
        <v>OF</v>
      </c>
      <c r="Q20" s="23" t="str">
        <f>'NL Central'!I59</f>
        <v>Pham, Tommy</v>
      </c>
      <c r="R20" s="6">
        <f>INDEX([1]Hitters!$AF:$AF,MATCH(Q20,[1]Hitters!$C:$C,0))</f>
        <v>0.26705131862168985</v>
      </c>
      <c r="S20" s="4">
        <f>INDEX([1]Hitters!$ER:$ER,MATCH(Q20,[1]Hitters!$C:$C,0))</f>
        <v>410.31585185185179</v>
      </c>
      <c r="T20" s="4">
        <f t="shared" si="3"/>
        <v>15.202743362493045</v>
      </c>
      <c r="U20" s="4">
        <f>IF(P20="DH",-16,IF(P20="C",INDEX([1]Hitters!$AZ:$AZ,MATCH(Q20,[1]Hitters!$C:$C,0)),IF(P20="1B",INDEX([1]Hitters!$AW:$AW,MATCH(Q20,[1]Hitters!$C:$C,0)),IF(RIGHT(P20,1)="F",INDEX([1]Hitters!$AY:$AY,MATCH(Q20,[1]Hitters!$C:$C,0)),INDEX([1]Hitters!$AX:$AX,MATCH(Q20,[1]Hitters!$C:$C,0))))))*S20/600</f>
        <v>-3.3038362950214952</v>
      </c>
      <c r="V20" s="44">
        <f t="shared" si="4"/>
        <v>1.3058473800195116</v>
      </c>
      <c r="W20" s="44">
        <f t="shared" si="5"/>
        <v>1.9095251243049702</v>
      </c>
      <c r="X20" s="109">
        <f>INDEX([1]Hitters!$CV:$CV,MATCH(Q20,[1]Hitters!$C:$C,0))</f>
        <v>28.291666666666668</v>
      </c>
      <c r="Y20" s="6">
        <f>INDEX([1]Hitters!$BJ:$BJ,MATCH(Q20,[1]Hitters!$C:$C,0))*INDEX([1]Hitters!$AP:$AP,MATCH(Q20,[1]Hitters!$C:$C,0))</f>
        <v>3.5094633959340512E-3</v>
      </c>
    </row>
    <row r="21" spans="1:25" ht="12" customHeight="1" x14ac:dyDescent="0.2">
      <c r="A21" s="2" t="s">
        <v>88</v>
      </c>
      <c r="B21" s="2" t="s">
        <v>656</v>
      </c>
      <c r="C21" s="13" t="str">
        <f>'AL Central'!A23</f>
        <v>RF</v>
      </c>
      <c r="D21" s="13" t="str">
        <f>'AL Central'!B23</f>
        <v>Eaton, Adam</v>
      </c>
      <c r="E21" s="6">
        <f>INDEX([1]Hitters!$AF:$AF,MATCH(D21,[1]Hitters!$C:$C,0))</f>
        <v>0.27838462534510772</v>
      </c>
      <c r="F21" s="4">
        <f>INDEX([1]Hitters!$ER:$ER,MATCH(D21,[1]Hitters!$C:$C,0))</f>
        <v>638.84148148148142</v>
      </c>
      <c r="G21" s="4">
        <f t="shared" si="0"/>
        <v>30.910105736395042</v>
      </c>
      <c r="H21" s="4">
        <f>IF(C21="DH",-16,IF(C21="C",INDEX([1]Hitters!$AZ:$AZ,MATCH(D21,[1]Hitters!$C:$C,0)),IF(C21="1B",INDEX([1]Hitters!$AW:$AW,MATCH(D21,[1]Hitters!$C:$C,0)),IF(RIGHT(C21,1)="F",INDEX([1]Hitters!$AY:$AY,MATCH(D21,[1]Hitters!$C:$C,0)),INDEX([1]Hitters!$AX:$AX,MATCH(D21,[1]Hitters!$C:$C,0))))))*F21/600</f>
        <v>8.9610799661428686</v>
      </c>
      <c r="I21" s="44">
        <f t="shared" si="1"/>
        <v>4.3413012654380463</v>
      </c>
      <c r="J21" s="44">
        <f t="shared" si="2"/>
        <v>4.0773506961731858</v>
      </c>
      <c r="K21" s="109">
        <f>INDEX([1]Hitters!$CV:$CV,MATCH(D21,[1]Hitters!$C:$C,0))</f>
        <v>27.541666666666668</v>
      </c>
      <c r="L21" s="6">
        <f>INDEX([1]Hitters!$BJ:$BJ,MATCH(D21,[1]Hitters!$C:$C,0))*INDEX([1]Hitters!$AP:$AP,MATCH(D21,[1]Hitters!$C:$C,0))</f>
        <v>1.3134333324213194E-2</v>
      </c>
      <c r="N21" s="2" t="s">
        <v>89</v>
      </c>
      <c r="O21" s="2" t="s">
        <v>54</v>
      </c>
      <c r="P21" s="84" t="str">
        <f>'AL West'!A25</f>
        <v>C</v>
      </c>
      <c r="Q21" s="84" t="str">
        <f>'AL West'!B25</f>
        <v>Gattis, Evan</v>
      </c>
      <c r="R21" s="6">
        <f>INDEX([1]Hitters!$AF:$AF,MATCH(Q21,[1]Hitters!$C:$C,0))</f>
        <v>0.26404077179034791</v>
      </c>
      <c r="S21" s="4">
        <f>INDEX([1]Hitters!$ER:$ER,MATCH(Q21,[1]Hitters!$C:$C,0))</f>
        <v>503.80859259259256</v>
      </c>
      <c r="T21" s="4">
        <f t="shared" si="3"/>
        <v>17.1500333264608</v>
      </c>
      <c r="U21" s="4">
        <f>IF(P21="DH",-16,IF(P21="C",INDEX([1]Hitters!$AZ:$AZ,MATCH(Q21,[1]Hitters!$C:$C,0)),IF(P21="1B",INDEX([1]Hitters!$AW:$AW,MATCH(Q21,[1]Hitters!$C:$C,0)),IF(RIGHT(P21,1)="F",INDEX([1]Hitters!$AY:$AY,MATCH(Q21,[1]Hitters!$C:$C,0)),INDEX([1]Hitters!$AX:$AX,MATCH(Q21,[1]Hitters!$C:$C,0))))))*S21/600</f>
        <v>0.11109233399882482</v>
      </c>
      <c r="V21" s="44">
        <f t="shared" si="4"/>
        <v>1.8894174225469205</v>
      </c>
      <c r="W21" s="44">
        <f t="shared" si="5"/>
        <v>1.8751341782640136</v>
      </c>
      <c r="X21" s="109">
        <f>INDEX([1]Hitters!$CV:$CV,MATCH(Q21,[1]Hitters!$C:$C,0))</f>
        <v>29.875</v>
      </c>
      <c r="Y21" s="6">
        <f>INDEX([1]Hitters!$BJ:$BJ,MATCH(Q21,[1]Hitters!$C:$C,0))*INDEX([1]Hitters!$AP:$AP,MATCH(Q21,[1]Hitters!$C:$C,0))</f>
        <v>9.7378652027496691E-4</v>
      </c>
    </row>
    <row r="22" spans="1:25" ht="12" customHeight="1" x14ac:dyDescent="0.2">
      <c r="A22" s="2" t="s">
        <v>101</v>
      </c>
      <c r="B22" s="2" t="s">
        <v>654</v>
      </c>
      <c r="C22" s="15" t="str">
        <f>'NL West'!O20</f>
        <v>3B</v>
      </c>
      <c r="D22" s="15" t="str">
        <f>'NL West'!P20</f>
        <v>Turner, Justin</v>
      </c>
      <c r="E22" s="6">
        <f>INDEX([1]Hitters!$AF:$AF,MATCH(D22,[1]Hitters!$C:$C,0))</f>
        <v>0.29425764580389008</v>
      </c>
      <c r="F22" s="4">
        <f>INDEX([1]Hitters!$ER:$ER,MATCH(D22,[1]Hitters!$C:$C,0))</f>
        <v>524.62429629629628</v>
      </c>
      <c r="G22" s="4">
        <f t="shared" si="0"/>
        <v>33.711122211522479</v>
      </c>
      <c r="H22" s="4">
        <f>IF(C22="DH",-16,IF(C22="C",INDEX([1]Hitters!$AZ:$AZ,MATCH(D22,[1]Hitters!$C:$C,0)),IF(C22="1B",INDEX([1]Hitters!$AW:$AW,MATCH(D22,[1]Hitters!$C:$C,0)),IF(RIGHT(C22,1)="F",INDEX([1]Hitters!$AY:$AY,MATCH(D22,[1]Hitters!$C:$C,0)),INDEX([1]Hitters!$AX:$AX,MATCH(D22,[1]Hitters!$C:$C,0))))))*F22/600</f>
        <v>6.1787253255500358</v>
      </c>
      <c r="I22" s="44">
        <f t="shared" si="1"/>
        <v>4.3223564699014805</v>
      </c>
      <c r="J22" s="44">
        <f t="shared" si="2"/>
        <v>4.943373572763746</v>
      </c>
      <c r="K22" s="109">
        <f>INDEX([1]Hitters!$CV:$CV,MATCH(D22,[1]Hitters!$C:$C,0))</f>
        <v>31.625</v>
      </c>
      <c r="L22" s="6">
        <f>INDEX([1]Hitters!$BJ:$BJ,MATCH(D22,[1]Hitters!$C:$C,0))*INDEX([1]Hitters!$AP:$AP,MATCH(D22,[1]Hitters!$C:$C,0))</f>
        <v>-1.7547023492842997E-3</v>
      </c>
      <c r="N22" s="2" t="s">
        <v>101</v>
      </c>
      <c r="O22" s="2" t="s">
        <v>654</v>
      </c>
      <c r="P22" s="15" t="str">
        <f>'NL West'!O26</f>
        <v>SS</v>
      </c>
      <c r="Q22" s="15" t="str">
        <f>'NL West'!P26</f>
        <v>Taylor, Chris</v>
      </c>
      <c r="R22" s="6">
        <f>INDEX([1]Hitters!$AF:$AF,MATCH(Q22,[1]Hitters!$C:$C,0))</f>
        <v>0.25047336316943924</v>
      </c>
      <c r="S22" s="4">
        <f>INDEX([1]Hitters!$ER:$ER,MATCH(Q22,[1]Hitters!$C:$C,0))</f>
        <v>479.42666666666662</v>
      </c>
      <c r="T22" s="4">
        <f t="shared" si="3"/>
        <v>9.815476259780354</v>
      </c>
      <c r="U22" s="4">
        <f>IF(P22="DH",-16,IF(P22="C",INDEX([1]Hitters!$AZ:$AZ,MATCH(Q22,[1]Hitters!$C:$C,0)),IF(P22="1B",INDEX([1]Hitters!$AW:$AW,MATCH(Q22,[1]Hitters!$C:$C,0)),IF(RIGHT(P22,1)="F",INDEX([1]Hitters!$AY:$AY,MATCH(Q22,[1]Hitters!$C:$C,0)),INDEX([1]Hitters!$AX:$AX,MATCH(Q22,[1]Hitters!$C:$C,0))))))*S22/600</f>
        <v>3.7407019946019688</v>
      </c>
      <c r="V22" s="44">
        <f t="shared" si="4"/>
        <v>1.4855838075018695</v>
      </c>
      <c r="W22" s="44">
        <f t="shared" si="5"/>
        <v>1.8592004710510925</v>
      </c>
      <c r="X22" s="109">
        <f>INDEX([1]Hitters!$CV:$CV,MATCH(Q22,[1]Hitters!$C:$C,0))</f>
        <v>25.875</v>
      </c>
      <c r="Y22" s="6">
        <f>INDEX([1]Hitters!$BJ:$BJ,MATCH(Q22,[1]Hitters!$C:$C,0))*INDEX([1]Hitters!$AP:$AP,MATCH(Q22,[1]Hitters!$C:$C,0))</f>
        <v>8.1063553305846404E-3</v>
      </c>
    </row>
    <row r="23" spans="1:25" ht="12" customHeight="1" x14ac:dyDescent="0.2">
      <c r="A23" s="2" t="s">
        <v>88</v>
      </c>
      <c r="B23" s="2" t="s">
        <v>68</v>
      </c>
      <c r="C23" s="14" t="str">
        <f>'AL Central'!H18</f>
        <v>2B</v>
      </c>
      <c r="D23" s="14" t="str">
        <f>'AL Central'!I18</f>
        <v>Kipnis, Jason</v>
      </c>
      <c r="E23" s="6">
        <f>INDEX([1]Hitters!$AF:$AF,MATCH(D23,[1]Hitters!$C:$C,0))</f>
        <v>0.28434326494452611</v>
      </c>
      <c r="F23" s="4">
        <f>INDEX([1]Hitters!$ER:$ER,MATCH(D23,[1]Hitters!$C:$C,0))</f>
        <v>609.54518518518523</v>
      </c>
      <c r="G23" s="4">
        <f t="shared" si="0"/>
        <v>33.124675494178746</v>
      </c>
      <c r="H23" s="4">
        <f>IF(C23="DH",-16,IF(C23="C",INDEX([1]Hitters!$AZ:$AZ,MATCH(D23,[1]Hitters!$C:$C,0)),IF(C23="1B",INDEX([1]Hitters!$AW:$AW,MATCH(D23,[1]Hitters!$C:$C,0)),IF(RIGHT(C23,1)="F",INDEX([1]Hitters!$AY:$AY,MATCH(D23,[1]Hitters!$C:$C,0)),INDEX([1]Hitters!$AX:$AX,MATCH(D23,[1]Hitters!$C:$C,0))))))*F23/600</f>
        <v>5.5408978230488826</v>
      </c>
      <c r="I23" s="44">
        <f t="shared" si="1"/>
        <v>4.2018877954013503</v>
      </c>
      <c r="J23" s="44">
        <f t="shared" si="2"/>
        <v>4.1360882482811636</v>
      </c>
      <c r="K23" s="109">
        <f>INDEX([1]Hitters!$CV:$CV,MATCH(D23,[1]Hitters!$C:$C,0))</f>
        <v>29.208333333333332</v>
      </c>
      <c r="L23" s="6">
        <f>INDEX([1]Hitters!$BJ:$BJ,MATCH(D23,[1]Hitters!$C:$C,0))*INDEX([1]Hitters!$AP:$AP,MATCH(D23,[1]Hitters!$C:$C,0))</f>
        <v>4.3021224267278686E-3</v>
      </c>
      <c r="N23" s="2" t="s">
        <v>101</v>
      </c>
      <c r="O23" s="2" t="s">
        <v>651</v>
      </c>
      <c r="P23" s="25" t="str">
        <f>'NL West'!A59</f>
        <v>OF</v>
      </c>
      <c r="Q23" s="25" t="str">
        <f>'NL West'!B59</f>
        <v>Margot, Manuel</v>
      </c>
      <c r="R23" s="6">
        <f>INDEX([1]Hitters!$AF:$AF,MATCH(Q23,[1]Hitters!$C:$C,0))</f>
        <v>0.24873490488719047</v>
      </c>
      <c r="S23" s="4">
        <f>INDEX([1]Hitters!$ER:$ER,MATCH(Q23,[1]Hitters!$C:$C,0))</f>
        <v>574.3638518518519</v>
      </c>
      <c r="T23" s="4">
        <f t="shared" si="3"/>
        <v>10.760652135084795</v>
      </c>
      <c r="U23" s="4">
        <f>IF(P23="DH",-16,IF(P23="C",INDEX([1]Hitters!$AZ:$AZ,MATCH(Q23,[1]Hitters!$C:$C,0)),IF(P23="1B",INDEX([1]Hitters!$AW:$AW,MATCH(Q23,[1]Hitters!$C:$C,0)),IF(RIGHT(P23,1)="F",INDEX([1]Hitters!$AY:$AY,MATCH(Q23,[1]Hitters!$C:$C,0)),INDEX([1]Hitters!$AX:$AX,MATCH(Q23,[1]Hitters!$C:$C,0))))))*S23/600</f>
        <v>5.3111620672493887</v>
      </c>
      <c r="V23" s="44">
        <f t="shared" si="4"/>
        <v>1.7610011452856165</v>
      </c>
      <c r="W23" s="44">
        <f t="shared" si="5"/>
        <v>1.8396016458290334</v>
      </c>
      <c r="X23" s="109">
        <f>INDEX([1]Hitters!$CV:$CV,MATCH(Q23,[1]Hitters!$C:$C,0))</f>
        <v>21.791666666666668</v>
      </c>
      <c r="Y23" s="6">
        <f>INDEX([1]Hitters!$BJ:$BJ,MATCH(Q23,[1]Hitters!$C:$C,0))*INDEX([1]Hitters!$AP:$AP,MATCH(Q23,[1]Hitters!$C:$C,0))</f>
        <v>-6.650049388143192E-3</v>
      </c>
    </row>
    <row r="24" spans="1:25" ht="12" customHeight="1" x14ac:dyDescent="0.2">
      <c r="A24" s="2" t="s">
        <v>87</v>
      </c>
      <c r="B24" s="2" t="s">
        <v>66</v>
      </c>
      <c r="C24" s="12" t="str">
        <f>'AL East'!H46</f>
        <v>C</v>
      </c>
      <c r="D24" s="12" t="str">
        <f>'AL East'!I46</f>
        <v>Martin, Russell</v>
      </c>
      <c r="E24" s="6">
        <f>INDEX([1]Hitters!$AF:$AF,MATCH(D24,[1]Hitters!$C:$C,0))</f>
        <v>0.27198443435353098</v>
      </c>
      <c r="F24" s="4">
        <f>INDEX([1]Hitters!$ER:$ER,MATCH(D24,[1]Hitters!$C:$C,0))</f>
        <v>441.62044444444444</v>
      </c>
      <c r="G24" s="4">
        <f t="shared" si="0"/>
        <v>18.541184558954949</v>
      </c>
      <c r="H24" s="4">
        <f>IF(C24="DH",-16,IF(C24="C",INDEX([1]Hitters!$AZ:$AZ,MATCH(D24,[1]Hitters!$C:$C,0)),IF(C24="1B",INDEX([1]Hitters!$AW:$AW,MATCH(D24,[1]Hitters!$C:$C,0)),IF(RIGHT(C24,1)="F",INDEX([1]Hitters!$AY:$AY,MATCH(D24,[1]Hitters!$C:$C,0)),INDEX([1]Hitters!$AX:$AX,MATCH(D24,[1]Hitters!$C:$C,0))))))*F24/600</f>
        <v>19.58598968315842</v>
      </c>
      <c r="I24" s="44">
        <f t="shared" si="1"/>
        <v>4.1765348631704446</v>
      </c>
      <c r="J24" s="44">
        <f t="shared" si="2"/>
        <v>4.7286475475840994</v>
      </c>
      <c r="K24" s="109">
        <f>INDEX([1]Hitters!$CV:$CV,MATCH(D24,[1]Hitters!$C:$C,0))</f>
        <v>33.375</v>
      </c>
      <c r="L24" s="6">
        <f>INDEX([1]Hitters!$BJ:$BJ,MATCH(D24,[1]Hitters!$C:$C,0))*INDEX([1]Hitters!$AP:$AP,MATCH(D24,[1]Hitters!$C:$C,0))</f>
        <v>9.5620652543709111E-4</v>
      </c>
      <c r="N24" s="2" t="s">
        <v>91</v>
      </c>
      <c r="O24" s="2" t="s">
        <v>57</v>
      </c>
      <c r="P24" s="23" t="str">
        <f>'NL Central'!H58</f>
        <v>SS</v>
      </c>
      <c r="Q24" s="23" t="str">
        <f>'NL Central'!I58</f>
        <v>Diaz, Aledmys</v>
      </c>
      <c r="R24" s="6">
        <f>INDEX([1]Hitters!$AF:$AF,MATCH(Q24,[1]Hitters!$C:$C,0))</f>
        <v>0.25809728273797372</v>
      </c>
      <c r="S24" s="4">
        <f>INDEX([1]Hitters!$ER:$ER,MATCH(Q24,[1]Hitters!$C:$C,0))</f>
        <v>502.26548148148152</v>
      </c>
      <c r="T24" s="4">
        <f t="shared" si="3"/>
        <v>14.112295242709685</v>
      </c>
      <c r="U24" s="4">
        <f>IF(P24="DH",-16,IF(P24="C",INDEX([1]Hitters!$AZ:$AZ,MATCH(Q24,[1]Hitters!$C:$C,0)),IF(P24="1B",INDEX([1]Hitters!$AW:$AW,MATCH(Q24,[1]Hitters!$C:$C,0)),IF(RIGHT(P24,1)="F",INDEX([1]Hitters!$AY:$AY,MATCH(Q24,[1]Hitters!$C:$C,0)),INDEX([1]Hitters!$AX:$AX,MATCH(Q24,[1]Hitters!$C:$C,0))))))*S24/600</f>
        <v>-9.7850300855278557E-2</v>
      </c>
      <c r="V24" s="44">
        <f t="shared" si="4"/>
        <v>1.5374535743020901</v>
      </c>
      <c r="W24" s="44">
        <f t="shared" si="5"/>
        <v>1.8366226200939224</v>
      </c>
      <c r="X24" s="109">
        <f>INDEX([1]Hitters!$CV:$CV,MATCH(Q24,[1]Hitters!$C:$C,0))</f>
        <v>25.875</v>
      </c>
      <c r="Y24" s="6">
        <f>INDEX([1]Hitters!$BJ:$BJ,MATCH(Q24,[1]Hitters!$C:$C,0))*INDEX([1]Hitters!$AP:$AP,MATCH(Q24,[1]Hitters!$C:$C,0))</f>
        <v>9.891394778954744E-3</v>
      </c>
    </row>
    <row r="25" spans="1:25" ht="12" customHeight="1" x14ac:dyDescent="0.2">
      <c r="A25" s="2" t="s">
        <v>91</v>
      </c>
      <c r="B25" s="2" t="s">
        <v>53</v>
      </c>
      <c r="C25" s="9" t="str">
        <f>'NL Central'!H17</f>
        <v>1B</v>
      </c>
      <c r="D25" s="9" t="str">
        <f>'NL Central'!I17</f>
        <v>Votto, Joey</v>
      </c>
      <c r="E25" s="6">
        <f>INDEX([1]Hitters!$AF:$AF,MATCH(D25,[1]Hitters!$C:$C,0))</f>
        <v>0.31934620314949846</v>
      </c>
      <c r="F25" s="4">
        <f>INDEX([1]Hitters!$ER:$ER,MATCH(D25,[1]Hitters!$C:$C,0))</f>
        <v>582.13688888888896</v>
      </c>
      <c r="G25" s="4">
        <f t="shared" si="0"/>
        <v>52.011720735483685</v>
      </c>
      <c r="H25" s="4">
        <f>IF(C25="DH",-16,IF(C25="C",INDEX([1]Hitters!$AZ:$AZ,MATCH(D25,[1]Hitters!$C:$C,0)),IF(C25="1B",INDEX([1]Hitters!$AW:$AW,MATCH(D25,[1]Hitters!$C:$C,0)),IF(RIGHT(C25,1)="F",INDEX([1]Hitters!$AY:$AY,MATCH(D25,[1]Hitters!$C:$C,0)),INDEX([1]Hitters!$AX:$AX,MATCH(D25,[1]Hitters!$C:$C,0))))))*F25/600</f>
        <v>-13.219417570280465</v>
      </c>
      <c r="I25" s="44">
        <f t="shared" si="1"/>
        <v>4.1657539148446112</v>
      </c>
      <c r="J25" s="44">
        <f t="shared" si="2"/>
        <v>4.2935817959885911</v>
      </c>
      <c r="K25" s="109">
        <f>INDEX([1]Hitters!$CV:$CV,MATCH(D25,[1]Hitters!$C:$C,0))</f>
        <v>32.791666666666664</v>
      </c>
      <c r="L25" s="6">
        <f>INDEX([1]Hitters!$BJ:$BJ,MATCH(D25,[1]Hitters!$C:$C,0))*INDEX([1]Hitters!$AP:$AP,MATCH(D25,[1]Hitters!$C:$C,0))</f>
        <v>1.684057005505119E-3</v>
      </c>
      <c r="N25" s="2" t="s">
        <v>89</v>
      </c>
      <c r="O25" s="2" t="s">
        <v>74</v>
      </c>
      <c r="P25" s="16" t="str">
        <f>'AL West'!H57</f>
        <v>3B</v>
      </c>
      <c r="Q25" s="16" t="str">
        <f>'AL West'!I57</f>
        <v>Gallo, Joey</v>
      </c>
      <c r="R25" s="6">
        <f>INDEX([1]Hitters!$AF:$AF,MATCH(Q25,[1]Hitters!$C:$C,0))</f>
        <v>0.26989855481362895</v>
      </c>
      <c r="S25" s="4">
        <f>INDEX([1]Hitters!$ER:$ER,MATCH(Q25,[1]Hitters!$C:$C,0))</f>
        <v>497.18518518518522</v>
      </c>
      <c r="T25" s="4">
        <f t="shared" si="3"/>
        <v>19.83697036363537</v>
      </c>
      <c r="U25" s="4">
        <f>IF(P25="DH",-16,IF(P25="C",INDEX([1]Hitters!$AZ:$AZ,MATCH(Q25,[1]Hitters!$C:$C,0)),IF(P25="1B",INDEX([1]Hitters!$AW:$AW,MATCH(Q25,[1]Hitters!$C:$C,0)),IF(RIGHT(P25,1)="F",INDEX([1]Hitters!$AY:$AY,MATCH(Q25,[1]Hitters!$C:$C,0)),INDEX([1]Hitters!$AX:$AX,MATCH(Q25,[1]Hitters!$C:$C,0))))))*S25/600</f>
        <v>-6.1045542435877387</v>
      </c>
      <c r="V25" s="44">
        <f t="shared" si="4"/>
        <v>1.5091207472720238</v>
      </c>
      <c r="W25" s="44">
        <f t="shared" si="5"/>
        <v>1.8211975644969298</v>
      </c>
      <c r="X25" s="109">
        <f>INDEX([1]Hitters!$CV:$CV,MATCH(Q25,[1]Hitters!$C:$C,0))</f>
        <v>22.625</v>
      </c>
      <c r="Y25" s="6">
        <f>INDEX([1]Hitters!$BJ:$BJ,MATCH(Q25,[1]Hitters!$C:$C,0))*INDEX([1]Hitters!$AP:$AP,MATCH(Q25,[1]Hitters!$C:$C,0))</f>
        <v>2.5555692568620455E-4</v>
      </c>
    </row>
    <row r="26" spans="1:25" ht="12" customHeight="1" x14ac:dyDescent="0.2">
      <c r="A26" s="2" t="s">
        <v>88</v>
      </c>
      <c r="B26" s="2" t="s">
        <v>71</v>
      </c>
      <c r="C26" s="16" t="str">
        <f>'AL Central'!H48</f>
        <v>2B</v>
      </c>
      <c r="D26" s="16" t="str">
        <f>'AL Central'!I48</f>
        <v>Dozier, Brian</v>
      </c>
      <c r="E26" s="6">
        <f>INDEX([1]Hitters!$AF:$AF,MATCH(D26,[1]Hitters!$C:$C,0))</f>
        <v>0.2883235450989427</v>
      </c>
      <c r="F26" s="4">
        <f>INDEX([1]Hitters!$ER:$ER,MATCH(D26,[1]Hitters!$C:$C,0))</f>
        <v>621.37362962962959</v>
      </c>
      <c r="G26" s="4">
        <f t="shared" si="0"/>
        <v>36.240712910997416</v>
      </c>
      <c r="H26" s="4">
        <f>IF(C26="DH",-16,IF(C26="C",INDEX([1]Hitters!$AZ:$AZ,MATCH(D26,[1]Hitters!$C:$C,0)),IF(C26="1B",INDEX([1]Hitters!$AW:$AW,MATCH(D26,[1]Hitters!$C:$C,0)),IF(RIGHT(C26,1)="F",INDEX([1]Hitters!$AY:$AY,MATCH(D26,[1]Hitters!$C:$C,0)),INDEX([1]Hitters!$AX:$AX,MATCH(D26,[1]Hitters!$C:$C,0))))))*F26/600</f>
        <v>2.0503180955400055</v>
      </c>
      <c r="I26" s="44">
        <f t="shared" si="1"/>
        <v>4.1556960376803378</v>
      </c>
      <c r="J26" s="44">
        <f t="shared" si="2"/>
        <v>4.0127509500111982</v>
      </c>
      <c r="K26" s="109">
        <f>INDEX([1]Hitters!$CV:$CV,MATCH(D26,[1]Hitters!$C:$C,0))</f>
        <v>29.125</v>
      </c>
      <c r="L26" s="6">
        <f>INDEX([1]Hitters!$BJ:$BJ,MATCH(D26,[1]Hitters!$C:$C,0))*INDEX([1]Hitters!$AP:$AP,MATCH(D26,[1]Hitters!$C:$C,0))</f>
        <v>1.6467893016570865E-3</v>
      </c>
      <c r="N26" s="2" t="s">
        <v>89</v>
      </c>
      <c r="O26" s="2" t="s">
        <v>54</v>
      </c>
      <c r="P26" s="84" t="str">
        <f>'AL West'!A26</f>
        <v>2B</v>
      </c>
      <c r="Q26" s="84" t="str">
        <f>'AL West'!B26</f>
        <v>Gonzalez, Marwin</v>
      </c>
      <c r="R26" s="6">
        <f>INDEX([1]Hitters!$AF:$AF,MATCH(Q26,[1]Hitters!$C:$C,0))</f>
        <v>0.25534260158932526</v>
      </c>
      <c r="S26" s="4">
        <f>INDEX([1]Hitters!$ER:$ER,MATCH(Q26,[1]Hitters!$C:$C,0))</f>
        <v>472.0435555555556</v>
      </c>
      <c r="T26" s="4">
        <f t="shared" si="3"/>
        <v>11.962811761252965</v>
      </c>
      <c r="U26" s="4">
        <f>IF(P26="DH",-16,IF(P26="C",INDEX([1]Hitters!$AZ:$AZ,MATCH(Q26,[1]Hitters!$C:$C,0)),IF(P26="1B",INDEX([1]Hitters!$AW:$AW,MATCH(Q26,[1]Hitters!$C:$C,0)),IF(RIGHT(P26,1)="F",INDEX([1]Hitters!$AY:$AY,MATCH(Q26,[1]Hitters!$C:$C,0)),INDEX([1]Hitters!$AX:$AX,MATCH(Q26,[1]Hitters!$C:$C,0))))))*S26/600</f>
        <v>0.8856472552227439</v>
      </c>
      <c r="V26" s="44">
        <f t="shared" si="4"/>
        <v>1.409443787407219</v>
      </c>
      <c r="W26" s="44">
        <f t="shared" si="5"/>
        <v>1.7915005140766158</v>
      </c>
      <c r="X26" s="109">
        <f>INDEX([1]Hitters!$CV:$CV,MATCH(Q26,[1]Hitters!$C:$C,0))</f>
        <v>27.291666666666668</v>
      </c>
      <c r="Y26" s="6">
        <f>INDEX([1]Hitters!$BJ:$BJ,MATCH(Q26,[1]Hitters!$C:$C,0))*INDEX([1]Hitters!$AP:$AP,MATCH(Q26,[1]Hitters!$C:$C,0))</f>
        <v>5.3340794042862818E-3</v>
      </c>
    </row>
    <row r="27" spans="1:25" ht="12" customHeight="1" x14ac:dyDescent="0.2">
      <c r="A27" s="2" t="s">
        <v>87</v>
      </c>
      <c r="B27" s="2" t="s">
        <v>650</v>
      </c>
      <c r="C27" s="48" t="str">
        <f>'AL East'!A52</f>
        <v>CF</v>
      </c>
      <c r="D27" s="48" t="str">
        <f>'AL East'!B52</f>
        <v>Kiermaier, Kevin</v>
      </c>
      <c r="E27" s="6">
        <f>INDEX([1]Hitters!$AF:$AF,MATCH(D27,[1]Hitters!$C:$C,0))</f>
        <v>0.27430766806139073</v>
      </c>
      <c r="F27" s="4">
        <f>INDEX([1]Hitters!$ER:$ER,MATCH(D27,[1]Hitters!$C:$C,0))</f>
        <v>472.25760000000002</v>
      </c>
      <c r="G27" s="4">
        <f t="shared" si="0"/>
        <v>20.924632980269035</v>
      </c>
      <c r="H27" s="4">
        <f>IF(C27="DH",-16,IF(C27="C",INDEX([1]Hitters!$AZ:$AZ,MATCH(D27,[1]Hitters!$C:$C,0)),IF(C27="1B",INDEX([1]Hitters!$AW:$AW,MATCH(D27,[1]Hitters!$C:$C,0)),IF(RIGHT(C27,1)="F",INDEX([1]Hitters!$AY:$AY,MATCH(D27,[1]Hitters!$C:$C,0)),INDEX([1]Hitters!$AX:$AX,MATCH(D27,[1]Hitters!$C:$C,0))))))*F27/600</f>
        <v>16.792313142562993</v>
      </c>
      <c r="I27" s="44">
        <f t="shared" si="1"/>
        <v>4.1222045113468671</v>
      </c>
      <c r="J27" s="44">
        <f t="shared" si="2"/>
        <v>5.2372321944805549</v>
      </c>
      <c r="K27" s="109">
        <f>INDEX([1]Hitters!$CV:$CV,MATCH(D27,[1]Hitters!$C:$C,0))</f>
        <v>26.208333333333332</v>
      </c>
      <c r="L27" s="6">
        <f>INDEX([1]Hitters!$BJ:$BJ,MATCH(D27,[1]Hitters!$C:$C,0))*INDEX([1]Hitters!$AP:$AP,MATCH(D27,[1]Hitters!$C:$C,0))</f>
        <v>2.6065130193145157E-3</v>
      </c>
      <c r="N27" s="2" t="s">
        <v>87</v>
      </c>
      <c r="O27" s="2" t="s">
        <v>650</v>
      </c>
      <c r="P27" s="48" t="str">
        <f>'AL East'!A58</f>
        <v>OF</v>
      </c>
      <c r="Q27" s="48" t="str">
        <f>'AL East'!B58</f>
        <v>Decker, Jaff</v>
      </c>
      <c r="R27" s="6">
        <f>INDEX([1]Hitters!$AF:$AF,MATCH(Q27,[1]Hitters!$C:$C,0))</f>
        <v>0.26776164264565822</v>
      </c>
      <c r="S27" s="4">
        <f>INDEX([1]Hitters!$ER:$ER,MATCH(Q27,[1]Hitters!$C:$C,0))</f>
        <v>459.44592592592596</v>
      </c>
      <c r="T27" s="4">
        <f t="shared" si="3"/>
        <v>17.349432869818365</v>
      </c>
      <c r="U27" s="4">
        <f>IF(P27="DH",-16,IF(P27="C",INDEX([1]Hitters!$AZ:$AZ,MATCH(Q27,[1]Hitters!$C:$C,0)),IF(P27="1B",INDEX([1]Hitters!$AW:$AW,MATCH(Q27,[1]Hitters!$C:$C,0)),IF(RIGHT(P27,1)="F",INDEX([1]Hitters!$AY:$AY,MATCH(Q27,[1]Hitters!$C:$C,0)),INDEX([1]Hitters!$AX:$AX,MATCH(Q27,[1]Hitters!$C:$C,0))))))*S27/600</f>
        <v>-4.9196454626427206</v>
      </c>
      <c r="V27" s="44">
        <f t="shared" si="4"/>
        <v>1.3662043667219246</v>
      </c>
      <c r="W27" s="44">
        <f t="shared" si="5"/>
        <v>1.7841547258932802</v>
      </c>
      <c r="X27" s="109">
        <f>INDEX([1]Hitters!$CV:$CV,MATCH(Q27,[1]Hitters!$C:$C,0))</f>
        <v>26.375</v>
      </c>
      <c r="Y27" s="6">
        <f>INDEX([1]Hitters!$BJ:$BJ,MATCH(Q27,[1]Hitters!$C:$C,0))*INDEX([1]Hitters!$AP:$AP,MATCH(Q27,[1]Hitters!$C:$C,0))</f>
        <v>-8.8298705192916636E-3</v>
      </c>
    </row>
    <row r="28" spans="1:25" ht="12" customHeight="1" x14ac:dyDescent="0.2">
      <c r="A28" s="2" t="s">
        <v>88</v>
      </c>
      <c r="B28" s="2" t="s">
        <v>69</v>
      </c>
      <c r="C28" s="39" t="str">
        <f>'AL Central'!O18</f>
        <v>2B</v>
      </c>
      <c r="D28" s="39" t="str">
        <f>'AL Central'!P18</f>
        <v>Kinsler, Ian</v>
      </c>
      <c r="E28" s="6">
        <f>INDEX([1]Hitters!$AF:$AF,MATCH(D28,[1]Hitters!$C:$C,0))</f>
        <v>0.28030570169126112</v>
      </c>
      <c r="F28" s="4">
        <f>INDEX([1]Hitters!$ER:$ER,MATCH(D28,[1]Hitters!$C:$C,0))</f>
        <v>599.55851851851855</v>
      </c>
      <c r="G28" s="4">
        <f t="shared" si="0"/>
        <v>30.161211979047046</v>
      </c>
      <c r="H28" s="4">
        <f>IF(C28="DH",-16,IF(C28="C",INDEX([1]Hitters!$AZ:$AZ,MATCH(D28,[1]Hitters!$C:$C,0)),IF(C28="1B",INDEX([1]Hitters!$AW:$AW,MATCH(D28,[1]Hitters!$C:$C,0)),IF(RIGHT(C28,1)="F",INDEX([1]Hitters!$AY:$AY,MATCH(D28,[1]Hitters!$C:$C,0)),INDEX([1]Hitters!$AX:$AX,MATCH(D28,[1]Hitters!$C:$C,0))))))*F28/600</f>
        <v>7.3151461058387106</v>
      </c>
      <c r="I28" s="44">
        <f t="shared" si="1"/>
        <v>4.0779755749090096</v>
      </c>
      <c r="J28" s="44">
        <f t="shared" si="2"/>
        <v>4.0809783688693138</v>
      </c>
      <c r="K28" s="109">
        <f>INDEX([1]Hitters!$CV:$CV,MATCH(D28,[1]Hitters!$C:$C,0))</f>
        <v>34.041666666666664</v>
      </c>
      <c r="L28" s="6">
        <f>INDEX([1]Hitters!$BJ:$BJ,MATCH(D28,[1]Hitters!$C:$C,0))*INDEX([1]Hitters!$AP:$AP,MATCH(D28,[1]Hitters!$C:$C,0))</f>
        <v>9.2098131402974098E-3</v>
      </c>
      <c r="N28" s="2" t="s">
        <v>91</v>
      </c>
      <c r="O28" s="2" t="s">
        <v>657</v>
      </c>
      <c r="P28" s="15" t="str">
        <f>'NL Central'!A24</f>
        <v>C</v>
      </c>
      <c r="Q28" s="15" t="str">
        <f>'NL Central'!B24</f>
        <v>Ross, David</v>
      </c>
      <c r="R28" s="6">
        <f>INDEX([1]Hitters!$AF:$AF,MATCH(Q28,[1]Hitters!$C:$C,0))</f>
        <v>0.22948373344887651</v>
      </c>
      <c r="S28" s="4">
        <f>INDEX([1]Hitters!$ER:$ER,MATCH(Q28,[1]Hitters!$C:$C,0))</f>
        <v>162.43496296296297</v>
      </c>
      <c r="T28" s="4">
        <f t="shared" si="3"/>
        <v>-8.3859738110761597E-2</v>
      </c>
      <c r="U28" s="4">
        <f>IF(P28="DH",-16,IF(P28="C",INDEX([1]Hitters!$AZ:$AZ,MATCH(Q28,[1]Hitters!$C:$C,0)),IF(P28="1B",INDEX([1]Hitters!$AW:$AW,MATCH(Q28,[1]Hitters!$C:$C,0)),IF(RIGHT(P28,1)="F",INDEX([1]Hitters!$AY:$AY,MATCH(Q28,[1]Hitters!$C:$C,0)),INDEX([1]Hitters!$AX:$AX,MATCH(Q28,[1]Hitters!$C:$C,0))))))*S28/600</f>
        <v>5.2196401707903197</v>
      </c>
      <c r="V28" s="44">
        <f t="shared" si="4"/>
        <v>0.56211248974151651</v>
      </c>
      <c r="W28" s="44">
        <f t="shared" si="5"/>
        <v>1.7302693936332061</v>
      </c>
      <c r="X28" s="109">
        <f>INDEX([1]Hitters!$CV:$CV,MATCH(Q28,[1]Hitters!$C:$C,0))</f>
        <v>39.291666666666664</v>
      </c>
      <c r="Y28" s="6">
        <f>INDEX([1]Hitters!$BJ:$BJ,MATCH(Q28,[1]Hitters!$C:$C,0))*INDEX([1]Hitters!$AP:$AP,MATCH(Q28,[1]Hitters!$C:$C,0))</f>
        <v>1.1159529195760491E-4</v>
      </c>
    </row>
    <row r="29" spans="1:25" ht="12" customHeight="1" x14ac:dyDescent="0.2">
      <c r="A29" s="2" t="s">
        <v>101</v>
      </c>
      <c r="B29" s="2" t="s">
        <v>648</v>
      </c>
      <c r="C29" s="28" t="str">
        <f>'NL West'!H49</f>
        <v>SS</v>
      </c>
      <c r="D29" s="28" t="str">
        <f>'NL West'!I49</f>
        <v>Crawford, Brandon</v>
      </c>
      <c r="E29" s="6">
        <f>INDEX([1]Hitters!$AF:$AF,MATCH(D29,[1]Hitters!$C:$C,0))</f>
        <v>0.26791333015052793</v>
      </c>
      <c r="F29" s="4">
        <f>INDEX([1]Hitters!$ER:$ER,MATCH(D29,[1]Hitters!$C:$C,0))</f>
        <v>563.77837037037034</v>
      </c>
      <c r="G29" s="4">
        <f t="shared" si="0"/>
        <v>21.374715487578456</v>
      </c>
      <c r="H29" s="4">
        <f>IF(C29="DH",-16,IF(C29="C",INDEX([1]Hitters!$AZ:$AZ,MATCH(D29,[1]Hitters!$C:$C,0)),IF(C29="1B",INDEX([1]Hitters!$AW:$AW,MATCH(D29,[1]Hitters!$C:$C,0)),IF(RIGHT(C29,1)="F",INDEX([1]Hitters!$AY:$AY,MATCH(D29,[1]Hitters!$C:$C,0)),INDEX([1]Hitters!$AX:$AX,MATCH(D29,[1]Hitters!$C:$C,0))))))*F29/600</f>
        <v>15.707374777484265</v>
      </c>
      <c r="I29" s="44">
        <f t="shared" si="1"/>
        <v>4.0535296567991326</v>
      </c>
      <c r="J29" s="44">
        <f t="shared" si="2"/>
        <v>4.313960807828999</v>
      </c>
      <c r="K29" s="109">
        <f>INDEX([1]Hitters!$CV:$CV,MATCH(D29,[1]Hitters!$C:$C,0))</f>
        <v>29.458333333333332</v>
      </c>
      <c r="L29" s="6">
        <f>INDEX([1]Hitters!$BJ:$BJ,MATCH(D29,[1]Hitters!$C:$C,0))*INDEX([1]Hitters!$AP:$AP,MATCH(D29,[1]Hitters!$C:$C,0))</f>
        <v>-3.7347520336890551E-3</v>
      </c>
      <c r="N29" s="2" t="s">
        <v>101</v>
      </c>
      <c r="O29" s="2" t="s">
        <v>648</v>
      </c>
      <c r="P29" s="28" t="str">
        <f>'NL West'!H57</f>
        <v>SS</v>
      </c>
      <c r="Q29" s="28" t="str">
        <f>'NL West'!I57</f>
        <v>Adrianza, Ehire</v>
      </c>
      <c r="R29" s="6">
        <f>INDEX([1]Hitters!$AF:$AF,MATCH(Q29,[1]Hitters!$C:$C,0))</f>
        <v>0.24370192708226165</v>
      </c>
      <c r="S29" s="4">
        <f>INDEX([1]Hitters!$ER:$ER,MATCH(Q29,[1]Hitters!$C:$C,0))</f>
        <v>308.61573333333331</v>
      </c>
      <c r="T29" s="4">
        <f t="shared" si="3"/>
        <v>4.2286302745720379</v>
      </c>
      <c r="U29" s="4">
        <f>IF(P29="DH",-16,IF(P29="C",INDEX([1]Hitters!$AZ:$AZ,MATCH(Q29,[1]Hitters!$C:$C,0)),IF(P29="1B",INDEX([1]Hitters!$AW:$AW,MATCH(Q29,[1]Hitters!$C:$C,0)),IF(RIGHT(P29,1)="F",INDEX([1]Hitters!$AY:$AY,MATCH(Q29,[1]Hitters!$C:$C,0)),INDEX([1]Hitters!$AX:$AX,MATCH(Q29,[1]Hitters!$C:$C,0))))))*S29/600</f>
        <v>3.8514044125265969</v>
      </c>
      <c r="V29" s="44">
        <f t="shared" si="4"/>
        <v>0.88488402818270329</v>
      </c>
      <c r="W29" s="44">
        <f t="shared" si="5"/>
        <v>1.7203608227457683</v>
      </c>
      <c r="X29" s="109">
        <f>INDEX([1]Hitters!$CV:$CV,MATCH(Q29,[1]Hitters!$C:$C,0))</f>
        <v>26.875</v>
      </c>
      <c r="Y29" s="6">
        <f>INDEX([1]Hitters!$BJ:$BJ,MATCH(Q29,[1]Hitters!$C:$C,0))*INDEX([1]Hitters!$AP:$AP,MATCH(Q29,[1]Hitters!$C:$C,0))</f>
        <v>6.6183283658978573E-4</v>
      </c>
    </row>
    <row r="30" spans="1:25" ht="12" customHeight="1" x14ac:dyDescent="0.2">
      <c r="A30" s="2" t="s">
        <v>88</v>
      </c>
      <c r="B30" s="2" t="s">
        <v>69</v>
      </c>
      <c r="C30" s="39" t="str">
        <f>'AL Central'!O17</f>
        <v>1B</v>
      </c>
      <c r="D30" s="39" t="str">
        <f>'AL Central'!P17</f>
        <v>Cabrera, Miguel</v>
      </c>
      <c r="E30" s="6">
        <f>INDEX([1]Hitters!$AF:$AF,MATCH(D30,[1]Hitters!$C:$C,0))</f>
        <v>0.31542498931901108</v>
      </c>
      <c r="F30" s="4">
        <f>INDEX([1]Hitters!$ER:$ER,MATCH(D30,[1]Hitters!$C:$C,0))</f>
        <v>549.95437037037038</v>
      </c>
      <c r="G30" s="4">
        <f t="shared" si="0"/>
        <v>46.979846214832349</v>
      </c>
      <c r="H30" s="4">
        <f>IF(C30="DH",-16,IF(C30="C",INDEX([1]Hitters!$AZ:$AZ,MATCH(D30,[1]Hitters!$C:$C,0)),IF(C30="1B",INDEX([1]Hitters!$AW:$AW,MATCH(D30,[1]Hitters!$C:$C,0)),IF(RIGHT(C30,1)="F",INDEX([1]Hitters!$AY:$AY,MATCH(D30,[1]Hitters!$C:$C,0)),INDEX([1]Hitters!$AX:$AX,MATCH(D30,[1]Hitters!$C:$C,0))))))*F30/600</f>
        <v>-9.3051004517547202</v>
      </c>
      <c r="I30" s="44">
        <f t="shared" si="1"/>
        <v>4.0503690116604245</v>
      </c>
      <c r="J30" s="44">
        <f t="shared" si="2"/>
        <v>4.4189509856237823</v>
      </c>
      <c r="K30" s="109">
        <f>INDEX([1]Hitters!$CV:$CV,MATCH(D30,[1]Hitters!$C:$C,0))</f>
        <v>33.208333333333336</v>
      </c>
      <c r="L30" s="6">
        <f>INDEX([1]Hitters!$BJ:$BJ,MATCH(D30,[1]Hitters!$C:$C,0))*INDEX([1]Hitters!$AP:$AP,MATCH(D30,[1]Hitters!$C:$C,0))</f>
        <v>1.2092869591087563E-2</v>
      </c>
      <c r="N30" s="2" t="s">
        <v>88</v>
      </c>
      <c r="O30" s="2" t="s">
        <v>68</v>
      </c>
      <c r="P30" s="14" t="str">
        <f>'AL Central'!H29</f>
        <v>OF</v>
      </c>
      <c r="Q30" s="14" t="str">
        <f>'AL Central'!I29</f>
        <v>Almonte, Abraham</v>
      </c>
      <c r="R30" s="6">
        <f>INDEX([1]Hitters!$AF:$AF,MATCH(Q30,[1]Hitters!$C:$C,0))</f>
        <v>0.2475414505469728</v>
      </c>
      <c r="S30" s="4">
        <f>INDEX([1]Hitters!$ER:$ER,MATCH(Q30,[1]Hitters!$C:$C,0))</f>
        <v>480.25493333333338</v>
      </c>
      <c r="T30" s="4">
        <f t="shared" si="3"/>
        <v>8.4243681630063794</v>
      </c>
      <c r="U30" s="4">
        <f>IF(P30="DH",-16,IF(P30="C",INDEX([1]Hitters!$AZ:$AZ,MATCH(Q30,[1]Hitters!$C:$C,0)),IF(P30="1B",INDEX([1]Hitters!$AW:$AW,MATCH(Q30,[1]Hitters!$C:$C,0)),IF(RIGHT(P30,1)="F",INDEX([1]Hitters!$AY:$AY,MATCH(Q30,[1]Hitters!$C:$C,0)),INDEX([1]Hitters!$AX:$AX,MATCH(Q30,[1]Hitters!$C:$C,0))))))*S30/600</f>
        <v>3.9018308927505609</v>
      </c>
      <c r="V30" s="44">
        <f t="shared" si="4"/>
        <v>1.3510409293458341</v>
      </c>
      <c r="W30" s="44">
        <f t="shared" si="5"/>
        <v>1.6879046967433555</v>
      </c>
      <c r="X30" s="109">
        <f>INDEX([1]Hitters!$CV:$CV,MATCH(Q30,[1]Hitters!$C:$C,0))</f>
        <v>27.041666666666668</v>
      </c>
      <c r="Y30" s="6">
        <f>INDEX([1]Hitters!$BJ:$BJ,MATCH(Q30,[1]Hitters!$C:$C,0))*INDEX([1]Hitters!$AP:$AP,MATCH(Q30,[1]Hitters!$C:$C,0))</f>
        <v>4.8367635202425522E-3</v>
      </c>
    </row>
    <row r="31" spans="1:25" ht="12" customHeight="1" x14ac:dyDescent="0.2">
      <c r="A31" s="2" t="s">
        <v>101</v>
      </c>
      <c r="B31" s="2" t="s">
        <v>648</v>
      </c>
      <c r="C31" s="28" t="str">
        <f>'NL West'!H47</f>
        <v>1B</v>
      </c>
      <c r="D31" s="28" t="str">
        <f>'NL West'!I47</f>
        <v>Belt, Brandon</v>
      </c>
      <c r="E31" s="6">
        <f>INDEX([1]Hitters!$AF:$AF,MATCH(D31,[1]Hitters!$C:$C,0))</f>
        <v>0.30003260489934358</v>
      </c>
      <c r="F31" s="4">
        <f>INDEX([1]Hitters!$ER:$ER,MATCH(D31,[1]Hitters!$C:$C,0))</f>
        <v>588.642962962963</v>
      </c>
      <c r="G31" s="4">
        <f t="shared" si="0"/>
        <v>41.224200051964118</v>
      </c>
      <c r="H31" s="4">
        <f>IF(C31="DH",-16,IF(C31="C",INDEX([1]Hitters!$AZ:$AZ,MATCH(D31,[1]Hitters!$C:$C,0)),IF(C31="1B",INDEX([1]Hitters!$AW:$AW,MATCH(D31,[1]Hitters!$C:$C,0)),IF(RIGHT(C31,1)="F",INDEX([1]Hitters!$AY:$AY,MATCH(D31,[1]Hitters!$C:$C,0)),INDEX([1]Hitters!$AX:$AX,MATCH(D31,[1]Hitters!$C:$C,0))))))*F31/600</f>
        <v>-4.3125781760800432</v>
      </c>
      <c r="I31" s="44">
        <f t="shared" si="1"/>
        <v>3.9907277568636275</v>
      </c>
      <c r="J31" s="44">
        <f t="shared" si="2"/>
        <v>4.0677232291466856</v>
      </c>
      <c r="K31" s="109">
        <f>INDEX([1]Hitters!$CV:$CV,MATCH(D31,[1]Hitters!$C:$C,0))</f>
        <v>28.208333333333332</v>
      </c>
      <c r="L31" s="6">
        <f>INDEX([1]Hitters!$BJ:$BJ,MATCH(D31,[1]Hitters!$C:$C,0))*INDEX([1]Hitters!$AP:$AP,MATCH(D31,[1]Hitters!$C:$C,0))</f>
        <v>8.0008167464812525E-4</v>
      </c>
      <c r="N31" s="2" t="s">
        <v>90</v>
      </c>
      <c r="O31" s="2" t="s">
        <v>653</v>
      </c>
      <c r="P31" s="27" t="str">
        <f>'NL East'!O24</f>
        <v>C</v>
      </c>
      <c r="Q31" s="27" t="str">
        <f>'NL East'!P24</f>
        <v>Rivera, Rene</v>
      </c>
      <c r="R31" s="6">
        <f>INDEX([1]Hitters!$AF:$AF,MATCH(Q31,[1]Hitters!$C:$C,0))</f>
        <v>0.22269484326805178</v>
      </c>
      <c r="S31" s="4">
        <f>INDEX([1]Hitters!$ER:$ER,MATCH(Q31,[1]Hitters!$C:$C,0))</f>
        <v>287.33359999999999</v>
      </c>
      <c r="T31" s="4">
        <f t="shared" si="3"/>
        <v>-2.0990169823549203</v>
      </c>
      <c r="U31" s="4">
        <f>IF(P31="DH",-16,IF(P31="C",INDEX([1]Hitters!$AZ:$AZ,MATCH(Q31,[1]Hitters!$C:$C,0)),IF(P31="1B",INDEX([1]Hitters!$AW:$AW,MATCH(Q31,[1]Hitters!$C:$C,0)),IF(RIGHT(P31,1)="F",INDEX([1]Hitters!$AY:$AY,MATCH(Q31,[1]Hitters!$C:$C,0)),INDEX([1]Hitters!$AX:$AX,MATCH(Q31,[1]Hitters!$C:$C,0))))))*S31/600</f>
        <v>10.964377746783343</v>
      </c>
      <c r="V31" s="44">
        <f t="shared" si="4"/>
        <v>0.96969074797452759</v>
      </c>
      <c r="W31" s="44">
        <f t="shared" si="5"/>
        <v>1.6873953271989903</v>
      </c>
      <c r="X31" s="109">
        <f>INDEX([1]Hitters!$CV:$CV,MATCH(Q31,[1]Hitters!$C:$C,0))</f>
        <v>32.958333333333336</v>
      </c>
      <c r="Y31" s="6">
        <f>INDEX([1]Hitters!$BJ:$BJ,MATCH(Q31,[1]Hitters!$C:$C,0))*INDEX([1]Hitters!$AP:$AP,MATCH(Q31,[1]Hitters!$C:$C,0))</f>
        <v>2.1307949061488967E-4</v>
      </c>
    </row>
    <row r="32" spans="1:25" ht="12" customHeight="1" x14ac:dyDescent="0.2">
      <c r="A32" s="2" t="s">
        <v>90</v>
      </c>
      <c r="B32" s="2" t="s">
        <v>58</v>
      </c>
      <c r="C32" s="20" t="str">
        <f>'NL East'!A17</f>
        <v>1B</v>
      </c>
      <c r="D32" s="20" t="str">
        <f>'NL East'!B17</f>
        <v>Freeman, Freddie</v>
      </c>
      <c r="E32" s="6">
        <f>INDEX([1]Hitters!$AF:$AF,MATCH(D32,[1]Hitters!$C:$C,0))</f>
        <v>0.30539573224572869</v>
      </c>
      <c r="F32" s="4">
        <f>INDEX([1]Hitters!$ER:$ER,MATCH(D32,[1]Hitters!$C:$C,0))</f>
        <v>589.05896296296305</v>
      </c>
      <c r="G32" s="4">
        <f t="shared" si="0"/>
        <v>44.412531848502169</v>
      </c>
      <c r="H32" s="4">
        <f>IF(C32="DH",-16,IF(C32="C",INDEX([1]Hitters!$AZ:$AZ,MATCH(D32,[1]Hitters!$C:$C,0)),IF(C32="1B",INDEX([1]Hitters!$AW:$AW,MATCH(D32,[1]Hitters!$C:$C,0)),IF(RIGHT(C32,1)="F",INDEX([1]Hitters!$AY:$AY,MATCH(D32,[1]Hitters!$C:$C,0)),INDEX([1]Hitters!$AX:$AX,MATCH(D32,[1]Hitters!$C:$C,0))))))*F32/600</f>
        <v>-8.6696303097298681</v>
      </c>
      <c r="I32" s="44">
        <f t="shared" si="1"/>
        <v>3.8586377232774636</v>
      </c>
      <c r="J32" s="44">
        <f t="shared" si="2"/>
        <v>3.9303071161520458</v>
      </c>
      <c r="K32" s="109">
        <f>INDEX([1]Hitters!$CV:$CV,MATCH(D32,[1]Hitters!$C:$C,0))</f>
        <v>26.791666666666668</v>
      </c>
      <c r="L32" s="6">
        <f>INDEX([1]Hitters!$BJ:$BJ,MATCH(D32,[1]Hitters!$C:$C,0))*INDEX([1]Hitters!$AP:$AP,MATCH(D32,[1]Hitters!$C:$C,0))</f>
        <v>9.0072553899322582E-4</v>
      </c>
      <c r="N32" s="2" t="s">
        <v>89</v>
      </c>
      <c r="O32" s="2" t="s">
        <v>74</v>
      </c>
      <c r="P32" s="16" t="str">
        <f>'AL West'!H55</f>
        <v>C</v>
      </c>
      <c r="Q32" s="16" t="str">
        <f>'AL West'!I55</f>
        <v>Chirinos, Robinson</v>
      </c>
      <c r="R32" s="6">
        <f>INDEX([1]Hitters!$AF:$AF,MATCH(Q32,[1]Hitters!$C:$C,0))</f>
        <v>0.25408065057747431</v>
      </c>
      <c r="S32" s="4">
        <f>INDEX([1]Hitters!$ER:$ER,MATCH(Q32,[1]Hitters!$C:$C,0))</f>
        <v>282.98085925925926</v>
      </c>
      <c r="T32" s="4">
        <f t="shared" si="3"/>
        <v>6.8143631919356551</v>
      </c>
      <c r="U32" s="4">
        <f>IF(P32="DH",-16,IF(P32="C",INDEX([1]Hitters!$AZ:$AZ,MATCH(Q32,[1]Hitters!$C:$C,0)),IF(P32="1B",INDEX([1]Hitters!$AW:$AW,MATCH(Q32,[1]Hitters!$C:$C,0)),IF(RIGHT(P32,1)="F",INDEX([1]Hitters!$AY:$AY,MATCH(Q32,[1]Hitters!$C:$C,0)),INDEX([1]Hitters!$AX:$AX,MATCH(Q32,[1]Hitters!$C:$C,0))))))*S32/600</f>
        <v>1.8057340540568074</v>
      </c>
      <c r="V32" s="44">
        <f t="shared" si="4"/>
        <v>0.94445125388859452</v>
      </c>
      <c r="W32" s="44">
        <f t="shared" si="5"/>
        <v>1.6687546577546333</v>
      </c>
      <c r="X32" s="109">
        <f>INDEX([1]Hitters!$CV:$CV,MATCH(Q32,[1]Hitters!$C:$C,0))</f>
        <v>32.041666666666664</v>
      </c>
      <c r="Y32" s="6">
        <f>INDEX([1]Hitters!$BJ:$BJ,MATCH(Q32,[1]Hitters!$C:$C,0))*INDEX([1]Hitters!$AP:$AP,MATCH(Q32,[1]Hitters!$C:$C,0))</f>
        <v>-4.0220344946148862E-3</v>
      </c>
    </row>
    <row r="33" spans="1:25" ht="12" customHeight="1" x14ac:dyDescent="0.2">
      <c r="A33" s="2" t="s">
        <v>91</v>
      </c>
      <c r="B33" s="2" t="s">
        <v>56</v>
      </c>
      <c r="C33" s="22" t="str">
        <f>'NL Central'!A51</f>
        <v>LF</v>
      </c>
      <c r="D33" s="22" t="str">
        <f>'NL Central'!B51</f>
        <v>Marte, Starling</v>
      </c>
      <c r="E33" s="6">
        <f>INDEX([1]Hitters!$AF:$AF,MATCH(D33,[1]Hitters!$C:$C,0))</f>
        <v>0.28922826642615151</v>
      </c>
      <c r="F33" s="4">
        <f>INDEX([1]Hitters!$ER:$ER,MATCH(D33,[1]Hitters!$C:$C,0))</f>
        <v>575.1282962962963</v>
      </c>
      <c r="G33" s="4">
        <f t="shared" si="0"/>
        <v>34.06385196225564</v>
      </c>
      <c r="H33" s="4">
        <f>IF(C33="DH",-16,IF(C33="C",INDEX([1]Hitters!$AZ:$AZ,MATCH(D33,[1]Hitters!$C:$C,0)),IF(C33="1B",INDEX([1]Hitters!$AW:$AW,MATCH(D33,[1]Hitters!$C:$C,0)),IF(RIGHT(C33,1)="F",INDEX([1]Hitters!$AY:$AY,MATCH(D33,[1]Hitters!$C:$C,0)),INDEX([1]Hitters!$AX:$AX,MATCH(D33,[1]Hitters!$C:$C,0))))))*F33/600</f>
        <v>1.4799628992529119</v>
      </c>
      <c r="I33" s="44">
        <f t="shared" si="1"/>
        <v>3.8564103349853598</v>
      </c>
      <c r="J33" s="44">
        <f t="shared" si="2"/>
        <v>4.0231826809633473</v>
      </c>
      <c r="K33" s="109">
        <f>INDEX([1]Hitters!$CV:$CV,MATCH(D33,[1]Hitters!$C:$C,0))</f>
        <v>27.708333333333332</v>
      </c>
      <c r="L33" s="6">
        <f>INDEX([1]Hitters!$BJ:$BJ,MATCH(D33,[1]Hitters!$C:$C,0))*INDEX([1]Hitters!$AP:$AP,MATCH(D33,[1]Hitters!$C:$C,0))</f>
        <v>7.34650254404552E-3</v>
      </c>
      <c r="N33" s="2" t="s">
        <v>101</v>
      </c>
      <c r="O33" s="2" t="s">
        <v>651</v>
      </c>
      <c r="P33" s="25" t="str">
        <f>'NL West'!A55</f>
        <v>2B</v>
      </c>
      <c r="Q33" s="25" t="str">
        <f>'NL West'!B55</f>
        <v>Spangenberg, Cory</v>
      </c>
      <c r="R33" s="6">
        <f>INDEX([1]Hitters!$AF:$AF,MATCH(Q33,[1]Hitters!$C:$C,0))</f>
        <v>0.24967672358508247</v>
      </c>
      <c r="S33" s="4">
        <f>INDEX([1]Hitters!$ER:$ER,MATCH(Q33,[1]Hitters!$C:$C,0))</f>
        <v>385.2674370370371</v>
      </c>
      <c r="T33" s="4">
        <f t="shared" si="3"/>
        <v>7.5808008649109402</v>
      </c>
      <c r="U33" s="4">
        <f>IF(P33="DH",-16,IF(P33="C",INDEX([1]Hitters!$AZ:$AZ,MATCH(Q33,[1]Hitters!$C:$C,0)),IF(P33="1B",INDEX([1]Hitters!$AW:$AW,MATCH(Q33,[1]Hitters!$C:$C,0)),IF(RIGHT(P33,1)="F",INDEX([1]Hitters!$AY:$AY,MATCH(Q33,[1]Hitters!$C:$C,0)),INDEX([1]Hitters!$AX:$AX,MATCH(Q33,[1]Hitters!$C:$C,0))))))*S33/600</f>
        <v>2.1117373116124796</v>
      </c>
      <c r="V33" s="44">
        <f t="shared" si="4"/>
        <v>1.0630224585246109</v>
      </c>
      <c r="W33" s="44">
        <f t="shared" si="5"/>
        <v>1.6555083918328954</v>
      </c>
      <c r="X33" s="109">
        <f>INDEX([1]Hitters!$CV:$CV,MATCH(Q33,[1]Hitters!$C:$C,0))</f>
        <v>25.291666666666668</v>
      </c>
      <c r="Y33" s="6">
        <f>INDEX([1]Hitters!$BJ:$BJ,MATCH(Q33,[1]Hitters!$C:$C,0))*INDEX([1]Hitters!$AP:$AP,MATCH(Q33,[1]Hitters!$C:$C,0))</f>
        <v>6.2377899384016946E-3</v>
      </c>
    </row>
    <row r="34" spans="1:25" ht="12" customHeight="1" x14ac:dyDescent="0.2">
      <c r="A34" s="2" t="s">
        <v>91</v>
      </c>
      <c r="B34" s="2" t="s">
        <v>57</v>
      </c>
      <c r="C34" s="23" t="str">
        <f>'NL Central'!H50</f>
        <v>3B</v>
      </c>
      <c r="D34" s="23" t="str">
        <f>'NL Central'!I50</f>
        <v>Carpenter, Matt</v>
      </c>
      <c r="E34" s="6">
        <f>INDEX([1]Hitters!$AF:$AF,MATCH(D34,[1]Hitters!$C:$C,0))</f>
        <v>0.29813841213121017</v>
      </c>
      <c r="F34" s="4">
        <f>INDEX([1]Hitters!$ER:$ER,MATCH(D34,[1]Hitters!$C:$C,0))</f>
        <v>560.41066666666666</v>
      </c>
      <c r="G34" s="4">
        <f t="shared" si="0"/>
        <v>38.185492968059577</v>
      </c>
      <c r="H34" s="4">
        <f>IF(C34="DH",-16,IF(C34="C",INDEX([1]Hitters!$AZ:$AZ,MATCH(D34,[1]Hitters!$C:$C,0)),IF(C34="1B",INDEX([1]Hitters!$AW:$AW,MATCH(D34,[1]Hitters!$C:$C,0)),IF(RIGHT(C34,1)="F",INDEX([1]Hitters!$AY:$AY,MATCH(D34,[1]Hitters!$C:$C,0)),INDEX([1]Hitters!$AX:$AX,MATCH(D34,[1]Hitters!$C:$C,0))))))*F34/600</f>
        <v>-2.9919853347510608</v>
      </c>
      <c r="I34" s="44">
        <f t="shared" si="1"/>
        <v>3.8072812793344672</v>
      </c>
      <c r="J34" s="44">
        <f t="shared" si="2"/>
        <v>4.0762406989648312</v>
      </c>
      <c r="K34" s="109">
        <f>INDEX([1]Hitters!$CV:$CV,MATCH(D34,[1]Hitters!$C:$C,0))</f>
        <v>30.625</v>
      </c>
      <c r="L34" s="6">
        <f>INDEX([1]Hitters!$BJ:$BJ,MATCH(D34,[1]Hitters!$C:$C,0))*INDEX([1]Hitters!$AP:$AP,MATCH(D34,[1]Hitters!$C:$C,0))</f>
        <v>4.5543942005287848E-5</v>
      </c>
      <c r="N34" s="2" t="s">
        <v>91</v>
      </c>
      <c r="O34" s="2" t="s">
        <v>657</v>
      </c>
      <c r="P34" s="15" t="str">
        <f>'NL Central'!A25</f>
        <v>2B</v>
      </c>
      <c r="Q34" s="15" t="str">
        <f>'NL Central'!B25</f>
        <v>La Stella, Tommy</v>
      </c>
      <c r="R34" s="6">
        <f>INDEX([1]Hitters!$AF:$AF,MATCH(Q34,[1]Hitters!$C:$C,0))</f>
        <v>0.25574256917987764</v>
      </c>
      <c r="S34" s="4">
        <f>INDEX([1]Hitters!$ER:$ER,MATCH(Q34,[1]Hitters!$C:$C,0))</f>
        <v>419.2805925925926</v>
      </c>
      <c r="T34" s="4">
        <f t="shared" ref="T34:T65" si="6">(R34-0.23)*S34</f>
        <v>10.793359660594904</v>
      </c>
      <c r="U34" s="4">
        <f>IF(P34="DH",-16,IF(P34="C",INDEX([1]Hitters!$AZ:$AZ,MATCH(Q34,[1]Hitters!$C:$C,0)),IF(P34="1B",INDEX([1]Hitters!$AW:$AW,MATCH(Q34,[1]Hitters!$C:$C,0)),IF(RIGHT(P34,1)="F",INDEX([1]Hitters!$AY:$AY,MATCH(Q34,[1]Hitters!$C:$C,0)),INDEX([1]Hitters!$AX:$AX,MATCH(Q34,[1]Hitters!$C:$C,0))))))*S34/600</f>
        <v>-0.52560415595820964</v>
      </c>
      <c r="V34" s="44">
        <f t="shared" ref="V34:V65" si="7">(((4.25+(R34-0.263)*4.2)^(((4.25+(R34-0.263)*4.2)+(4.25-U34*4.2/S34))^0.285))/((4.25+(R34-0.263)*4.2)^(((4.25+(R34-0.263)*4.2)+(4.25-U34*4.2/S34))^0.285)+(4.25-U34*4.2/S34)^(((4.25+(R34-0.263)*4.2)+(4.25-U34*4.2/S34))^0.285))-0.5)*S34/4.2-(((4.25+(0.23-0.263)*4.2)^(((4.25+(0.23-0.263)*4.2)+4.25)^0.285))/((4.25+(0.23-0.263)*4.2)^(((4.25+(0.23-0.263)*4.2)+4.25)^0.285)+4.25^(((4.25+(0.23-0.263)*4.2)+4.25)^0.285))-0.5)*S34/4.2</f>
        <v>1.1280713122953374</v>
      </c>
      <c r="W34" s="44">
        <f t="shared" ref="W34:W65" si="8">V34*IF(P34="C",500,600)/S34</f>
        <v>1.6142955322400967</v>
      </c>
      <c r="X34" s="109">
        <f>INDEX([1]Hitters!$CV:$CV,MATCH(Q34,[1]Hitters!$C:$C,0))</f>
        <v>27.458333333333332</v>
      </c>
      <c r="Y34" s="6">
        <f>INDEX([1]Hitters!$BJ:$BJ,MATCH(Q34,[1]Hitters!$C:$C,0))*INDEX([1]Hitters!$AP:$AP,MATCH(Q34,[1]Hitters!$C:$C,0))</f>
        <v>6.1573354481762313E-4</v>
      </c>
    </row>
    <row r="35" spans="1:25" ht="12" customHeight="1" x14ac:dyDescent="0.2">
      <c r="A35" s="2" t="s">
        <v>90</v>
      </c>
      <c r="B35" s="2" t="s">
        <v>266</v>
      </c>
      <c r="C35" s="82" t="str">
        <f>'NL East'!H23</f>
        <v>RF</v>
      </c>
      <c r="D35" s="82" t="str">
        <f>'NL East'!I23</f>
        <v>Stanton, Giancarlo</v>
      </c>
      <c r="E35" s="6">
        <f>INDEX([1]Hitters!$AF:$AF,MATCH(D35,[1]Hitters!$C:$C,0))</f>
        <v>0.30306702695155063</v>
      </c>
      <c r="F35" s="4">
        <f>INDEX([1]Hitters!$ER:$ER,MATCH(D35,[1]Hitters!$C:$C,0))</f>
        <v>501.11644444444448</v>
      </c>
      <c r="G35" s="4">
        <f t="shared" si="0"/>
        <v>36.615088752087445</v>
      </c>
      <c r="H35" s="4">
        <f>IF(C35="DH",-16,IF(C35="C",INDEX([1]Hitters!$AZ:$AZ,MATCH(D35,[1]Hitters!$C:$C,0)),IF(C35="1B",INDEX([1]Hitters!$AW:$AW,MATCH(D35,[1]Hitters!$C:$C,0)),IF(RIGHT(C35,1)="F",INDEX([1]Hitters!$AY:$AY,MATCH(D35,[1]Hitters!$C:$C,0)),INDEX([1]Hitters!$AX:$AX,MATCH(D35,[1]Hitters!$C:$C,0))))))*F35/600</f>
        <v>-1.4603844507119939</v>
      </c>
      <c r="I35" s="44">
        <f t="shared" si="1"/>
        <v>3.7957630505644619</v>
      </c>
      <c r="J35" s="44">
        <f t="shared" si="2"/>
        <v>4.5447676993788297</v>
      </c>
      <c r="K35" s="109">
        <f>INDEX([1]Hitters!$CV:$CV,MATCH(D35,[1]Hitters!$C:$C,0))</f>
        <v>26.625</v>
      </c>
      <c r="L35" s="6">
        <f>INDEX([1]Hitters!$BJ:$BJ,MATCH(D35,[1]Hitters!$C:$C,0))*INDEX([1]Hitters!$AP:$AP,MATCH(D35,[1]Hitters!$C:$C,0))</f>
        <v>1.7616662464170843E-3</v>
      </c>
      <c r="N35" s="2" t="s">
        <v>90</v>
      </c>
      <c r="O35" s="2" t="s">
        <v>100</v>
      </c>
      <c r="P35" s="21" t="str">
        <f>'NL East'!H54</f>
        <v>C</v>
      </c>
      <c r="Q35" s="21" t="str">
        <f>'NL East'!I54</f>
        <v>Lobaton, Jose</v>
      </c>
      <c r="R35" s="6">
        <f>INDEX([1]Hitters!$AF:$AF,MATCH(Q35,[1]Hitters!$C:$C,0))</f>
        <v>0.23172550607868292</v>
      </c>
      <c r="S35" s="4">
        <f>INDEX([1]Hitters!$ER:$ER,MATCH(Q35,[1]Hitters!$C:$C,0))</f>
        <v>239.50328888888896</v>
      </c>
      <c r="T35" s="4">
        <f t="shared" si="6"/>
        <v>0.41326438084232675</v>
      </c>
      <c r="U35" s="4">
        <f>IF(P35="DH",-16,IF(P35="C",INDEX([1]Hitters!$AZ:$AZ,MATCH(Q35,[1]Hitters!$C:$C,0)),IF(P35="1B",INDEX([1]Hitters!$AW:$AW,MATCH(Q35,[1]Hitters!$C:$C,0)),IF(RIGHT(P35,1)="F",INDEX([1]Hitters!$AY:$AY,MATCH(Q35,[1]Hitters!$C:$C,0)),INDEX([1]Hitters!$AX:$AX,MATCH(Q35,[1]Hitters!$C:$C,0))))))*S35/600</f>
        <v>6.555672510892955</v>
      </c>
      <c r="V35" s="44">
        <f t="shared" si="7"/>
        <v>0.76218082335397919</v>
      </c>
      <c r="W35" s="44">
        <f t="shared" si="8"/>
        <v>1.5911698475831209</v>
      </c>
      <c r="X35" s="109">
        <f>INDEX([1]Hitters!$CV:$CV,MATCH(Q35,[1]Hitters!$C:$C,0))</f>
        <v>31.708333333333332</v>
      </c>
      <c r="Y35" s="6">
        <f>INDEX([1]Hitters!$BJ:$BJ,MATCH(Q35,[1]Hitters!$C:$C,0))*INDEX([1]Hitters!$AP:$AP,MATCH(Q35,[1]Hitters!$C:$C,0))</f>
        <v>-3.6290144542716891E-3</v>
      </c>
    </row>
    <row r="36" spans="1:25" ht="12" customHeight="1" x14ac:dyDescent="0.2">
      <c r="A36" s="2" t="s">
        <v>87</v>
      </c>
      <c r="B36" s="2" t="s">
        <v>63</v>
      </c>
      <c r="C36" s="9" t="str">
        <f>'AL East'!H22</f>
        <v>CF</v>
      </c>
      <c r="D36" s="9" t="str">
        <f>'AL East'!I22</f>
        <v>Bradley, Jackie</v>
      </c>
      <c r="E36" s="6">
        <f>INDEX([1]Hitters!$AF:$AF,MATCH(D36,[1]Hitters!$C:$C,0))</f>
        <v>0.27737337198946904</v>
      </c>
      <c r="F36" s="4">
        <f>INDEX([1]Hitters!$ER:$ER,MATCH(D36,[1]Hitters!$C:$C,0))</f>
        <v>576.072</v>
      </c>
      <c r="G36" s="4">
        <f t="shared" si="0"/>
        <v>27.290473148717403</v>
      </c>
      <c r="H36" s="4">
        <f>IF(C36="DH",-16,IF(C36="C",INDEX([1]Hitters!$AZ:$AZ,MATCH(D36,[1]Hitters!$C:$C,0)),IF(C36="1B",INDEX([1]Hitters!$AW:$AW,MATCH(D36,[1]Hitters!$C:$C,0)),IF(RIGHT(C36,1)="F",INDEX([1]Hitters!$AY:$AY,MATCH(D36,[1]Hitters!$C:$C,0)),INDEX([1]Hitters!$AX:$AX,MATCH(D36,[1]Hitters!$C:$C,0))))))*F36/600</f>
        <v>7.3957259034046272</v>
      </c>
      <c r="I36" s="44">
        <f t="shared" si="1"/>
        <v>3.7775670401902817</v>
      </c>
      <c r="J36" s="44">
        <f t="shared" si="2"/>
        <v>3.934473857632673</v>
      </c>
      <c r="K36" s="109">
        <f>INDEX([1]Hitters!$CV:$CV,MATCH(D36,[1]Hitters!$C:$C,0))</f>
        <v>26.208333333333332</v>
      </c>
      <c r="L36" s="6">
        <f>INDEX([1]Hitters!$BJ:$BJ,MATCH(D36,[1]Hitters!$C:$C,0))*INDEX([1]Hitters!$AP:$AP,MATCH(D36,[1]Hitters!$C:$C,0))</f>
        <v>8.6560651892851562E-3</v>
      </c>
      <c r="N36" s="2" t="s">
        <v>89</v>
      </c>
      <c r="O36" s="2" t="s">
        <v>72</v>
      </c>
      <c r="P36" s="17" t="str">
        <f>'AL West'!O26</f>
        <v>2B</v>
      </c>
      <c r="Q36" s="17" t="str">
        <f>'AL West'!P26</f>
        <v>Sogard, Eric</v>
      </c>
      <c r="R36" s="6">
        <f>INDEX([1]Hitters!$AF:$AF,MATCH(Q36,[1]Hitters!$C:$C,0))</f>
        <v>0.24016821912900674</v>
      </c>
      <c r="S36" s="4">
        <f>INDEX([1]Hitters!$ER:$ER,MATCH(Q36,[1]Hitters!$C:$C,0))</f>
        <v>377.17413333333337</v>
      </c>
      <c r="T36" s="4">
        <f t="shared" si="6"/>
        <v>3.8351892375265346</v>
      </c>
      <c r="U36" s="4">
        <f>IF(P36="DH",-16,IF(P36="C",INDEX([1]Hitters!$AZ:$AZ,MATCH(Q36,[1]Hitters!$C:$C,0)),IF(P36="1B",INDEX([1]Hitters!$AW:$AW,MATCH(Q36,[1]Hitters!$C:$C,0)),IF(RIGHT(P36,1)="F",INDEX([1]Hitters!$AY:$AY,MATCH(Q36,[1]Hitters!$C:$C,0)),INDEX([1]Hitters!$AX:$AX,MATCH(Q36,[1]Hitters!$C:$C,0))))))*S36/600</f>
        <v>5.1116048569346821</v>
      </c>
      <c r="V36" s="44">
        <f t="shared" si="7"/>
        <v>0.97920506065123525</v>
      </c>
      <c r="W36" s="44">
        <f t="shared" si="8"/>
        <v>1.5576970541389399</v>
      </c>
      <c r="X36" s="109">
        <f>INDEX([1]Hitters!$CV:$CV,MATCH(Q36,[1]Hitters!$C:$C,0))</f>
        <v>30.125</v>
      </c>
      <c r="Y36" s="6">
        <f>INDEX([1]Hitters!$BJ:$BJ,MATCH(Q36,[1]Hitters!$C:$C,0))*INDEX([1]Hitters!$AP:$AP,MATCH(Q36,[1]Hitters!$C:$C,0))</f>
        <v>-5.6662239019735711E-3</v>
      </c>
    </row>
    <row r="37" spans="1:25" ht="12" customHeight="1" x14ac:dyDescent="0.2">
      <c r="A37" s="2" t="s">
        <v>88</v>
      </c>
      <c r="B37" s="2" t="s">
        <v>655</v>
      </c>
      <c r="C37" s="15" t="str">
        <f>'AL Central'!A52</f>
        <v>CF</v>
      </c>
      <c r="D37" s="15" t="str">
        <f>'AL Central'!B52</f>
        <v>Cain, Lorenzo</v>
      </c>
      <c r="E37" s="6">
        <f>INDEX([1]Hitters!$AF:$AF,MATCH(D37,[1]Hitters!$C:$C,0))</f>
        <v>0.27145568612800641</v>
      </c>
      <c r="F37" s="4">
        <f>INDEX([1]Hitters!$ER:$ER,MATCH(D37,[1]Hitters!$C:$C,0))</f>
        <v>517.72859259259269</v>
      </c>
      <c r="G37" s="4">
        <f t="shared" si="0"/>
        <v>21.462794034013022</v>
      </c>
      <c r="H37" s="4">
        <f>IF(C37="DH",-16,IF(C37="C",INDEX([1]Hitters!$AZ:$AZ,MATCH(D37,[1]Hitters!$C:$C,0)),IF(C37="1B",INDEX([1]Hitters!$AW:$AW,MATCH(D37,[1]Hitters!$C:$C,0)),IF(RIGHT(C37,1)="F",INDEX([1]Hitters!$AY:$AY,MATCH(D37,[1]Hitters!$C:$C,0)),INDEX([1]Hitters!$AX:$AX,MATCH(D37,[1]Hitters!$C:$C,0))))))*F37/600</f>
        <v>13.028225462028576</v>
      </c>
      <c r="I37" s="44">
        <f t="shared" si="1"/>
        <v>3.7659648171737392</v>
      </c>
      <c r="J37" s="44">
        <f t="shared" si="2"/>
        <v>4.3644081525208236</v>
      </c>
      <c r="K37" s="109">
        <f>INDEX([1]Hitters!$CV:$CV,MATCH(D37,[1]Hitters!$C:$C,0))</f>
        <v>30.208333333333332</v>
      </c>
      <c r="L37" s="6">
        <f>INDEX([1]Hitters!$BJ:$BJ,MATCH(D37,[1]Hitters!$C:$C,0))*INDEX([1]Hitters!$AP:$AP,MATCH(D37,[1]Hitters!$C:$C,0))</f>
        <v>5.2833871203835231E-3</v>
      </c>
      <c r="N37" s="2" t="s">
        <v>88</v>
      </c>
      <c r="O37" s="2" t="s">
        <v>656</v>
      </c>
      <c r="P37" s="13" t="str">
        <f>'AL Central'!A26</f>
        <v>1B</v>
      </c>
      <c r="Q37" s="13" t="str">
        <f>'AL Central'!B26</f>
        <v>Morneau, Justin</v>
      </c>
      <c r="R37" s="6">
        <f>INDEX([1]Hitters!$AF:$AF,MATCH(Q37,[1]Hitters!$C:$C,0))</f>
        <v>0.2686664855541519</v>
      </c>
      <c r="S37" s="4">
        <f>INDEX([1]Hitters!$ER:$ER,MATCH(Q37,[1]Hitters!$C:$C,0))</f>
        <v>410.1604740740741</v>
      </c>
      <c r="T37" s="4">
        <f t="shared" si="6"/>
        <v>15.859464045669277</v>
      </c>
      <c r="U37" s="4">
        <f>IF(P37="DH",-16,IF(P37="C",INDEX([1]Hitters!$AZ:$AZ,MATCH(Q37,[1]Hitters!$C:$C,0)),IF(P37="1B",INDEX([1]Hitters!$AW:$AW,MATCH(Q37,[1]Hitters!$C:$C,0)),IF(RIGHT(P37,1)="F",INDEX([1]Hitters!$AY:$AY,MATCH(Q37,[1]Hitters!$C:$C,0)),INDEX([1]Hitters!$AX:$AX,MATCH(Q37,[1]Hitters!$C:$C,0))))))*S37/600</f>
        <v>-6.2521702981686396</v>
      </c>
      <c r="V37" s="44">
        <f t="shared" si="7"/>
        <v>1.0601339960743936</v>
      </c>
      <c r="W37" s="44">
        <f t="shared" si="8"/>
        <v>1.5508086172383382</v>
      </c>
      <c r="X37" s="109">
        <f>INDEX([1]Hitters!$CV:$CV,MATCH(Q37,[1]Hitters!$C:$C,0))</f>
        <v>35.125</v>
      </c>
      <c r="Y37" s="6">
        <f>INDEX([1]Hitters!$BJ:$BJ,MATCH(Q37,[1]Hitters!$C:$C,0))*INDEX([1]Hitters!$AP:$AP,MATCH(Q37,[1]Hitters!$C:$C,0))</f>
        <v>6.6535023767316467E-4</v>
      </c>
    </row>
    <row r="38" spans="1:25" ht="12" customHeight="1" x14ac:dyDescent="0.2">
      <c r="A38" s="2" t="s">
        <v>87</v>
      </c>
      <c r="B38" s="2" t="s">
        <v>650</v>
      </c>
      <c r="C38" s="48" t="str">
        <f>'AL East'!A50</f>
        <v>3B</v>
      </c>
      <c r="D38" s="48" t="str">
        <f>'AL East'!B50</f>
        <v>Longoria, Evan</v>
      </c>
      <c r="E38" s="6">
        <f>INDEX([1]Hitters!$AF:$AF,MATCH(D38,[1]Hitters!$C:$C,0))</f>
        <v>0.28391890482281584</v>
      </c>
      <c r="F38" s="4">
        <f>INDEX([1]Hitters!$ER:$ER,MATCH(D38,[1]Hitters!$C:$C,0))</f>
        <v>606.68948148148149</v>
      </c>
      <c r="G38" s="4">
        <f t="shared" si="0"/>
        <v>32.712032409003491</v>
      </c>
      <c r="H38" s="4">
        <f>IF(C38="DH",-16,IF(C38="C",INDEX([1]Hitters!$AZ:$AZ,MATCH(D38,[1]Hitters!$C:$C,0)),IF(C38="1B",INDEX([1]Hitters!$AW:$AW,MATCH(D38,[1]Hitters!$C:$C,0)),IF(RIGHT(C38,1)="F",INDEX([1]Hitters!$AY:$AY,MATCH(D38,[1]Hitters!$C:$C,0)),INDEX([1]Hitters!$AX:$AX,MATCH(D38,[1]Hitters!$C:$C,0))))))*F38/600</f>
        <v>1.6932390174564809</v>
      </c>
      <c r="I38" s="44">
        <f t="shared" si="1"/>
        <v>3.7395250081873419</v>
      </c>
      <c r="J38" s="44">
        <f t="shared" si="2"/>
        <v>3.6982922457027829</v>
      </c>
      <c r="K38" s="109">
        <f>INDEX([1]Hitters!$CV:$CV,MATCH(D38,[1]Hitters!$C:$C,0))</f>
        <v>30.708333333333332</v>
      </c>
      <c r="L38" s="6">
        <f>INDEX([1]Hitters!$BJ:$BJ,MATCH(D38,[1]Hitters!$C:$C,0))*INDEX([1]Hitters!$AP:$AP,MATCH(D38,[1]Hitters!$C:$C,0))</f>
        <v>7.9456797765756742E-3</v>
      </c>
      <c r="N38" s="2" t="s">
        <v>88</v>
      </c>
      <c r="O38" s="2" t="s">
        <v>71</v>
      </c>
      <c r="P38" s="16" t="str">
        <f>'AL Central'!H56</f>
        <v>2B</v>
      </c>
      <c r="Q38" s="16" t="str">
        <f>'AL Central'!I56</f>
        <v>Escobar, Eduardo</v>
      </c>
      <c r="R38" s="6">
        <f>INDEX([1]Hitters!$AF:$AF,MATCH(Q38,[1]Hitters!$C:$C,0))</f>
        <v>0.25250040220829578</v>
      </c>
      <c r="S38" s="4">
        <f>INDEX([1]Hitters!$ER:$ER,MATCH(Q38,[1]Hitters!$C:$C,0))</f>
        <v>421.68533333333335</v>
      </c>
      <c r="T38" s="4">
        <f t="shared" si="6"/>
        <v>9.4880896053392725</v>
      </c>
      <c r="U38" s="4">
        <f>IF(P38="DH",-16,IF(P38="C",INDEX([1]Hitters!$AZ:$AZ,MATCH(Q38,[1]Hitters!$C:$C,0)),IF(P38="1B",INDEX([1]Hitters!$AW:$AW,MATCH(Q38,[1]Hitters!$C:$C,0)),IF(RIGHT(P38,1)="F",INDEX([1]Hitters!$AY:$AY,MATCH(Q38,[1]Hitters!$C:$C,0)),INDEX([1]Hitters!$AX:$AX,MATCH(Q38,[1]Hitters!$C:$C,0))))))*S38/600</f>
        <v>8.1227480037428454E-2</v>
      </c>
      <c r="V38" s="44">
        <f t="shared" si="7"/>
        <v>1.0516041662391051</v>
      </c>
      <c r="W38" s="44">
        <f t="shared" si="8"/>
        <v>1.4962875155174074</v>
      </c>
      <c r="X38" s="109">
        <f>INDEX([1]Hitters!$CV:$CV,MATCH(Q38,[1]Hitters!$C:$C,0))</f>
        <v>27.458333333333332</v>
      </c>
      <c r="Y38" s="6">
        <f>INDEX([1]Hitters!$BJ:$BJ,MATCH(Q38,[1]Hitters!$C:$C,0))*INDEX([1]Hitters!$AP:$AP,MATCH(Q38,[1]Hitters!$C:$C,0))</f>
        <v>7.2255787102750886E-3</v>
      </c>
    </row>
    <row r="39" spans="1:25" ht="12" customHeight="1" x14ac:dyDescent="0.2">
      <c r="A39" s="2" t="s">
        <v>91</v>
      </c>
      <c r="B39" s="2" t="s">
        <v>56</v>
      </c>
      <c r="C39" s="22" t="str">
        <f>'NL Central'!A52</f>
        <v>CF</v>
      </c>
      <c r="D39" s="22" t="str">
        <f>'NL Central'!B52</f>
        <v>McCutchen, Andrew</v>
      </c>
      <c r="E39" s="6">
        <f>INDEX([1]Hitters!$AF:$AF,MATCH(D39,[1]Hitters!$C:$C,0))</f>
        <v>0.29386842577361383</v>
      </c>
      <c r="F39" s="4">
        <f>INDEX([1]Hitters!$ER:$ER,MATCH(D39,[1]Hitters!$C:$C,0))</f>
        <v>603.36474074074079</v>
      </c>
      <c r="G39" s="4">
        <f t="shared" si="0"/>
        <v>38.53595615841575</v>
      </c>
      <c r="H39" s="4">
        <f>IF(C39="DH",-16,IF(C39="C",INDEX([1]Hitters!$AZ:$AZ,MATCH(D39,[1]Hitters!$C:$C,0)),IF(C39="1B",INDEX([1]Hitters!$AW:$AW,MATCH(D39,[1]Hitters!$C:$C,0)),IF(RIGHT(C39,1)="F",INDEX([1]Hitters!$AY:$AY,MATCH(D39,[1]Hitters!$C:$C,0)),INDEX([1]Hitters!$AX:$AX,MATCH(D39,[1]Hitters!$C:$C,0))))))*F39/600</f>
        <v>-4.3870317234746938</v>
      </c>
      <c r="I39" s="44">
        <f t="shared" si="1"/>
        <v>3.7011023577861919</v>
      </c>
      <c r="J39" s="44">
        <f t="shared" si="2"/>
        <v>3.6804626865425485</v>
      </c>
      <c r="K39" s="109">
        <f>INDEX([1]Hitters!$CV:$CV,MATCH(D39,[1]Hitters!$C:$C,0))</f>
        <v>29.708333333333332</v>
      </c>
      <c r="L39" s="6">
        <f>INDEX([1]Hitters!$BJ:$BJ,MATCH(D39,[1]Hitters!$C:$C,0))*INDEX([1]Hitters!$AP:$AP,MATCH(D39,[1]Hitters!$C:$C,0))</f>
        <v>-6.3125474332863165E-5</v>
      </c>
      <c r="N39" s="2" t="s">
        <v>90</v>
      </c>
      <c r="O39" s="2" t="s">
        <v>653</v>
      </c>
      <c r="P39" s="27" t="str">
        <f>'NL East'!O28</f>
        <v>OF</v>
      </c>
      <c r="Q39" s="27" t="str">
        <f>'NL East'!P28</f>
        <v>Bruce, Jay</v>
      </c>
      <c r="R39" s="6">
        <f>INDEX([1]Hitters!$AF:$AF,MATCH(Q39,[1]Hitters!$C:$C,0))</f>
        <v>0.27152941370285788</v>
      </c>
      <c r="S39" s="4">
        <f>INDEX([1]Hitters!$ER:$ER,MATCH(Q39,[1]Hitters!$C:$C,0))</f>
        <v>584.97125925925923</v>
      </c>
      <c r="T39" s="4">
        <f t="shared" si="6"/>
        <v>24.293513430059505</v>
      </c>
      <c r="U39" s="4">
        <f>IF(P39="DH",-16,IF(P39="C",INDEX([1]Hitters!$AZ:$AZ,MATCH(Q39,[1]Hitters!$C:$C,0)),IF(P39="1B",INDEX([1]Hitters!$AW:$AW,MATCH(Q39,[1]Hitters!$C:$C,0)),IF(RIGHT(P39,1)="F",INDEX([1]Hitters!$AY:$AY,MATCH(Q39,[1]Hitters!$C:$C,0)),INDEX([1]Hitters!$AX:$AX,MATCH(Q39,[1]Hitters!$C:$C,0))))))*S39/600</f>
        <v>-11.550688771310014</v>
      </c>
      <c r="V39" s="44">
        <f t="shared" si="7"/>
        <v>1.4107158938593662</v>
      </c>
      <c r="W39" s="44">
        <f t="shared" si="8"/>
        <v>1.4469591846058238</v>
      </c>
      <c r="X39" s="109">
        <f>INDEX([1]Hitters!$CV:$CV,MATCH(Q39,[1]Hitters!$C:$C,0))</f>
        <v>29.208333333333332</v>
      </c>
      <c r="Y39" s="6">
        <f>INDEX([1]Hitters!$BJ:$BJ,MATCH(Q39,[1]Hitters!$C:$C,0))*INDEX([1]Hitters!$AP:$AP,MATCH(Q39,[1]Hitters!$C:$C,0))</f>
        <v>-1.0081137863938895E-2</v>
      </c>
    </row>
    <row r="40" spans="1:25" ht="12" customHeight="1" x14ac:dyDescent="0.2">
      <c r="A40" s="2" t="s">
        <v>89</v>
      </c>
      <c r="B40" s="2" t="s">
        <v>73</v>
      </c>
      <c r="C40" s="18" t="str">
        <f>'AL West'!A46</f>
        <v>C</v>
      </c>
      <c r="D40" s="18" t="str">
        <f>'AL West'!B46</f>
        <v>Zunino, Mike</v>
      </c>
      <c r="E40" s="6">
        <f>INDEX([1]Hitters!$AF:$AF,MATCH(D40,[1]Hitters!$C:$C,0))</f>
        <v>0.2606861188611323</v>
      </c>
      <c r="F40" s="4">
        <f>INDEX([1]Hitters!$ER:$ER,MATCH(D40,[1]Hitters!$C:$C,0))</f>
        <v>481.29214814814816</v>
      </c>
      <c r="G40" s="4">
        <f t="shared" si="0"/>
        <v>14.768988065003764</v>
      </c>
      <c r="H40" s="4">
        <f>IF(C40="DH",-16,IF(C40="C",INDEX([1]Hitters!$AZ:$AZ,MATCH(D40,[1]Hitters!$C:$C,0)),IF(C40="1B",INDEX([1]Hitters!$AW:$AW,MATCH(D40,[1]Hitters!$C:$C,0)),IF(RIGHT(C40,1)="F",INDEX([1]Hitters!$AY:$AY,MATCH(D40,[1]Hitters!$C:$C,0)),INDEX([1]Hitters!$AX:$AX,MATCH(D40,[1]Hitters!$C:$C,0))))))*F40/600</f>
        <v>18.629103503261025</v>
      </c>
      <c r="I40" s="44">
        <f t="shared" si="1"/>
        <v>3.6628187718847762</v>
      </c>
      <c r="J40" s="44">
        <f t="shared" si="2"/>
        <v>3.8051927358238467</v>
      </c>
      <c r="K40" s="109">
        <f>INDEX([1]Hitters!$CV:$CV,MATCH(D40,[1]Hitters!$C:$C,0))</f>
        <v>25.291666666666668</v>
      </c>
      <c r="L40" s="6">
        <f>INDEX([1]Hitters!$BJ:$BJ,MATCH(D40,[1]Hitters!$C:$C,0))*INDEX([1]Hitters!$AP:$AP,MATCH(D40,[1]Hitters!$C:$C,0))</f>
        <v>1.0901253820686059E-3</v>
      </c>
      <c r="N40" s="2" t="s">
        <v>101</v>
      </c>
      <c r="O40" s="2" t="s">
        <v>654</v>
      </c>
      <c r="P40" s="15" t="str">
        <f>'NL West'!O24</f>
        <v>C</v>
      </c>
      <c r="Q40" s="15" t="str">
        <f>'NL West'!P24</f>
        <v>Ellis, A.J.</v>
      </c>
      <c r="R40" s="6">
        <f>INDEX([1]Hitters!$AF:$AF,MATCH(Q40,[1]Hitters!$C:$C,0))</f>
        <v>0.24485454373876867</v>
      </c>
      <c r="S40" s="4">
        <f>INDEX([1]Hitters!$ER:$ER,MATCH(Q40,[1]Hitters!$C:$C,0))</f>
        <v>274.26121481481488</v>
      </c>
      <c r="T40" s="4">
        <f t="shared" si="6"/>
        <v>4.0740252113144937</v>
      </c>
      <c r="U40" s="4">
        <f>IF(P40="DH",-16,IF(P40="C",INDEX([1]Hitters!$AZ:$AZ,MATCH(Q40,[1]Hitters!$C:$C,0)),IF(P40="1B",INDEX([1]Hitters!$AW:$AW,MATCH(Q40,[1]Hitters!$C:$C,0)),IF(RIGHT(P40,1)="F",INDEX([1]Hitters!$AY:$AY,MATCH(Q40,[1]Hitters!$C:$C,0)),INDEX([1]Hitters!$AX:$AX,MATCH(Q40,[1]Hitters!$C:$C,0))))))*S40/600</f>
        <v>3.0377457369491569</v>
      </c>
      <c r="V40" s="44">
        <f t="shared" si="7"/>
        <v>0.77904162886189643</v>
      </c>
      <c r="W40" s="44">
        <f t="shared" si="8"/>
        <v>1.4202548278434421</v>
      </c>
      <c r="X40" s="109">
        <f>INDEX([1]Hitters!$CV:$CV,MATCH(Q40,[1]Hitters!$C:$C,0))</f>
        <v>35.208333333333336</v>
      </c>
      <c r="Y40" s="6">
        <f>INDEX([1]Hitters!$BJ:$BJ,MATCH(Q40,[1]Hitters!$C:$C,0))*INDEX([1]Hitters!$AP:$AP,MATCH(Q40,[1]Hitters!$C:$C,0))</f>
        <v>-1.101563945747812E-2</v>
      </c>
    </row>
    <row r="41" spans="1:25" ht="12" customHeight="1" x14ac:dyDescent="0.2">
      <c r="A41" s="2" t="s">
        <v>87</v>
      </c>
      <c r="B41" s="2" t="s">
        <v>66</v>
      </c>
      <c r="C41" s="12" t="str">
        <f>'AL East'!H54</f>
        <v>DH</v>
      </c>
      <c r="D41" s="12" t="str">
        <f>'AL East'!I54</f>
        <v>Encarnacion, Edwin</v>
      </c>
      <c r="E41" s="6">
        <f>INDEX([1]Hitters!$AF:$AF,MATCH(D41,[1]Hitters!$C:$C,0))</f>
        <v>0.31379420134555047</v>
      </c>
      <c r="F41" s="4">
        <f>INDEX([1]Hitters!$ER:$ER,MATCH(D41,[1]Hitters!$C:$C,0))</f>
        <v>583.34844444444434</v>
      </c>
      <c r="G41" s="4">
        <f t="shared" si="0"/>
        <v>48.881217008391424</v>
      </c>
      <c r="H41" s="4">
        <f>IF(C41="DH",-16,IF(C41="C",INDEX([1]Hitters!$AZ:$AZ,MATCH(D41,[1]Hitters!$C:$C,0)),IF(C41="1B",INDEX([1]Hitters!$AW:$AW,MATCH(D41,[1]Hitters!$C:$C,0)),IF(RIGHT(C41,1)="F",INDEX([1]Hitters!$AY:$AY,MATCH(D41,[1]Hitters!$C:$C,0)),INDEX([1]Hitters!$AX:$AX,MATCH(D41,[1]Hitters!$C:$C,0))))))*F41/600</f>
        <v>-15.555958518518516</v>
      </c>
      <c r="I41" s="44">
        <f t="shared" si="1"/>
        <v>3.5911740805278978</v>
      </c>
      <c r="J41" s="44">
        <f t="shared" si="2"/>
        <v>3.6936833702690088</v>
      </c>
      <c r="K41" s="109">
        <f>INDEX([1]Hitters!$CV:$CV,MATCH(D41,[1]Hitters!$C:$C,0))</f>
        <v>33.458333333333336</v>
      </c>
      <c r="L41" s="6">
        <f>INDEX([1]Hitters!$BJ:$BJ,MATCH(D41,[1]Hitters!$C:$C,0))*INDEX([1]Hitters!$AP:$AP,MATCH(D41,[1]Hitters!$C:$C,0))</f>
        <v>-1.2894640894425141E-3</v>
      </c>
      <c r="N41" s="2" t="s">
        <v>88</v>
      </c>
      <c r="O41" s="2" t="s">
        <v>68</v>
      </c>
      <c r="P41" s="14" t="str">
        <f>'AL Central'!H28</f>
        <v>OF</v>
      </c>
      <c r="Q41" s="14" t="str">
        <f>'AL Central'!I28</f>
        <v>Naquin, Tyler</v>
      </c>
      <c r="R41" s="6">
        <f>INDEX([1]Hitters!$AF:$AF,MATCH(Q41,[1]Hitters!$C:$C,0))</f>
        <v>0.26427140048645592</v>
      </c>
      <c r="S41" s="4">
        <f>INDEX([1]Hitters!$ER:$ER,MATCH(Q41,[1]Hitters!$C:$C,0))</f>
        <v>442.95733333333339</v>
      </c>
      <c r="T41" s="4">
        <f t="shared" si="6"/>
        <v>15.180768169079215</v>
      </c>
      <c r="U41" s="4">
        <f>IF(P41="DH",-16,IF(P41="C",INDEX([1]Hitters!$AZ:$AZ,MATCH(Q41,[1]Hitters!$C:$C,0)),IF(P41="1B",INDEX([1]Hitters!$AW:$AW,MATCH(Q41,[1]Hitters!$C:$C,0)),IF(RIGHT(P41,1)="F",INDEX([1]Hitters!$AY:$AY,MATCH(Q41,[1]Hitters!$C:$C,0)),INDEX([1]Hitters!$AX:$AX,MATCH(Q41,[1]Hitters!$C:$C,0))))))*S41/600</f>
        <v>-5.9004161072074419</v>
      </c>
      <c r="V41" s="44">
        <f t="shared" si="7"/>
        <v>1.0259569711720942</v>
      </c>
      <c r="W41" s="44">
        <f t="shared" si="8"/>
        <v>1.3896918199117516</v>
      </c>
      <c r="X41" s="109">
        <f>INDEX([1]Hitters!$CV:$CV,MATCH(Q41,[1]Hitters!$C:$C,0))</f>
        <v>25.208333333333332</v>
      </c>
      <c r="Y41" s="6">
        <f>INDEX([1]Hitters!$BJ:$BJ,MATCH(Q41,[1]Hitters!$C:$C,0))*INDEX([1]Hitters!$AP:$AP,MATCH(Q41,[1]Hitters!$C:$C,0))</f>
        <v>1.1186689885115172E-2</v>
      </c>
    </row>
    <row r="42" spans="1:25" ht="12" customHeight="1" x14ac:dyDescent="0.2">
      <c r="A42" s="2" t="s">
        <v>87</v>
      </c>
      <c r="B42" s="2" t="s">
        <v>63</v>
      </c>
      <c r="C42" s="9" t="str">
        <f>'AL East'!H18</f>
        <v>2B</v>
      </c>
      <c r="D42" s="9" t="str">
        <f>'AL East'!I18</f>
        <v>Pedroia, Dustin</v>
      </c>
      <c r="E42" s="6">
        <f>INDEX([1]Hitters!$AF:$AF,MATCH(D42,[1]Hitters!$C:$C,0))</f>
        <v>0.27083575728774129</v>
      </c>
      <c r="F42" s="4">
        <f>INDEX([1]Hitters!$ER:$ER,MATCH(D42,[1]Hitters!$C:$C,0))</f>
        <v>558.36444444444442</v>
      </c>
      <c r="G42" s="4">
        <f t="shared" si="0"/>
        <v>22.801234931437829</v>
      </c>
      <c r="H42" s="4">
        <f>IF(C42="DH",-16,IF(C42="C",INDEX([1]Hitters!$AZ:$AZ,MATCH(D42,[1]Hitters!$C:$C,0)),IF(C42="1B",INDEX([1]Hitters!$AW:$AW,MATCH(D42,[1]Hitters!$C:$C,0)),IF(RIGHT(C42,1)="F",INDEX([1]Hitters!$AY:$AY,MATCH(D42,[1]Hitters!$C:$C,0)),INDEX([1]Hitters!$AX:$AX,MATCH(D42,[1]Hitters!$C:$C,0))))))*F42/600</f>
        <v>9.6930881394626613</v>
      </c>
      <c r="I42" s="44">
        <f t="shared" si="1"/>
        <v>3.5456772244037822</v>
      </c>
      <c r="J42" s="44">
        <f t="shared" si="2"/>
        <v>3.8100677000645589</v>
      </c>
      <c r="K42" s="109">
        <f>INDEX([1]Hitters!$CV:$CV,MATCH(D42,[1]Hitters!$C:$C,0))</f>
        <v>32.875</v>
      </c>
      <c r="L42" s="6">
        <f>INDEX([1]Hitters!$BJ:$BJ,MATCH(D42,[1]Hitters!$C:$C,0))*INDEX([1]Hitters!$AP:$AP,MATCH(D42,[1]Hitters!$C:$C,0))</f>
        <v>3.3240266349288321E-3</v>
      </c>
      <c r="N42" s="2" t="s">
        <v>101</v>
      </c>
      <c r="O42" s="2" t="s">
        <v>648</v>
      </c>
      <c r="P42" s="28" t="str">
        <f>'NL West'!H58</f>
        <v>OF</v>
      </c>
      <c r="Q42" s="28" t="str">
        <f>'NL West'!I58</f>
        <v>Parker, Jarrett</v>
      </c>
      <c r="R42" s="6">
        <f>INDEX([1]Hitters!$AF:$AF,MATCH(Q42,[1]Hitters!$C:$C,0))</f>
        <v>0.26881820179295413</v>
      </c>
      <c r="S42" s="4">
        <f>INDEX([1]Hitters!$ER:$ER,MATCH(Q42,[1]Hitters!$C:$C,0))</f>
        <v>483.48693333333335</v>
      </c>
      <c r="T42" s="4">
        <f t="shared" si="6"/>
        <v>18.768093342389889</v>
      </c>
      <c r="U42" s="4">
        <f>IF(P42="DH",-16,IF(P42="C",INDEX([1]Hitters!$AZ:$AZ,MATCH(Q42,[1]Hitters!$C:$C,0)),IF(P42="1B",INDEX([1]Hitters!$AW:$AW,MATCH(Q42,[1]Hitters!$C:$C,0)),IF(RIGHT(P42,1)="F",INDEX([1]Hitters!$AY:$AY,MATCH(Q42,[1]Hitters!$C:$C,0)),INDEX([1]Hitters!$AX:$AX,MATCH(Q42,[1]Hitters!$C:$C,0))))))*S42/600</f>
        <v>-8.6959329821686353</v>
      </c>
      <c r="V42" s="44">
        <f t="shared" si="7"/>
        <v>1.1156959272016949</v>
      </c>
      <c r="W42" s="44">
        <f t="shared" si="8"/>
        <v>1.384561836461248</v>
      </c>
      <c r="X42" s="109">
        <f>INDEX([1]Hitters!$CV:$CV,MATCH(Q42,[1]Hitters!$C:$C,0))</f>
        <v>27.458333333333332</v>
      </c>
      <c r="Y42" s="6">
        <f>INDEX([1]Hitters!$BJ:$BJ,MATCH(Q42,[1]Hitters!$C:$C,0))*INDEX([1]Hitters!$AP:$AP,MATCH(Q42,[1]Hitters!$C:$C,0))</f>
        <v>2.6607678587703762E-4</v>
      </c>
    </row>
    <row r="43" spans="1:25" ht="12" customHeight="1" x14ac:dyDescent="0.2">
      <c r="A43" s="2" t="s">
        <v>90</v>
      </c>
      <c r="B43" s="2" t="s">
        <v>653</v>
      </c>
      <c r="C43" s="27" t="str">
        <f>'NL East'!O22</f>
        <v>CF</v>
      </c>
      <c r="D43" s="27" t="str">
        <f>'NL East'!P22</f>
        <v>Cespedes, Yoenis</v>
      </c>
      <c r="E43" s="6">
        <f>INDEX([1]Hitters!$AF:$AF,MATCH(D43,[1]Hitters!$C:$C,0))</f>
        <v>0.29042930048774507</v>
      </c>
      <c r="F43" s="4">
        <f>INDEX([1]Hitters!$ER:$ER,MATCH(D43,[1]Hitters!$C:$C,0))</f>
        <v>553.80293333333339</v>
      </c>
      <c r="G43" s="4">
        <f t="shared" si="0"/>
        <v>33.465923869394643</v>
      </c>
      <c r="H43" s="4">
        <f>IF(C43="DH",-16,IF(C43="C",INDEX([1]Hitters!$AZ:$AZ,MATCH(D43,[1]Hitters!$C:$C,0)),IF(C43="1B",INDEX([1]Hitters!$AW:$AW,MATCH(D43,[1]Hitters!$C:$C,0)),IF(RIGHT(C43,1)="F",INDEX([1]Hitters!$AY:$AY,MATCH(D43,[1]Hitters!$C:$C,0)),INDEX([1]Hitters!$AX:$AX,MATCH(D43,[1]Hitters!$C:$C,0))))))*F43/600</f>
        <v>-0.83604550477947837</v>
      </c>
      <c r="I43" s="44">
        <f t="shared" si="1"/>
        <v>3.5393146978755272</v>
      </c>
      <c r="J43" s="44">
        <f t="shared" si="2"/>
        <v>3.834556826818269</v>
      </c>
      <c r="K43" s="109">
        <f>INDEX([1]Hitters!$CV:$CV,MATCH(D43,[1]Hitters!$C:$C,0))</f>
        <v>30.708333333333332</v>
      </c>
      <c r="L43" s="6">
        <f>INDEX([1]Hitters!$BJ:$BJ,MATCH(D43,[1]Hitters!$C:$C,0))*INDEX([1]Hitters!$AP:$AP,MATCH(D43,[1]Hitters!$C:$C,0))</f>
        <v>2.5562354220671954E-3</v>
      </c>
      <c r="N43" s="2" t="s">
        <v>89</v>
      </c>
      <c r="O43" s="2" t="s">
        <v>72</v>
      </c>
      <c r="P43" s="17" t="str">
        <f>'AL West'!O28</f>
        <v>OF</v>
      </c>
      <c r="Q43" s="17" t="str">
        <f>'AL West'!P28</f>
        <v>Fuld, Sam</v>
      </c>
      <c r="R43" s="6">
        <f>INDEX([1]Hitters!$AF:$AF,MATCH(Q43,[1]Hitters!$C:$C,0))</f>
        <v>0.2401469302434473</v>
      </c>
      <c r="S43" s="4">
        <f>INDEX([1]Hitters!$ER:$ER,MATCH(Q43,[1]Hitters!$C:$C,0))</f>
        <v>313.06480000000005</v>
      </c>
      <c r="T43" s="4">
        <f t="shared" si="6"/>
        <v>3.1766466872787773</v>
      </c>
      <c r="U43" s="4">
        <f>IF(P43="DH",-16,IF(P43="C",INDEX([1]Hitters!$AZ:$AZ,MATCH(Q43,[1]Hitters!$C:$C,0)),IF(P43="1B",INDEX([1]Hitters!$AW:$AW,MATCH(Q43,[1]Hitters!$C:$C,0)),IF(RIGHT(P43,1)="F",INDEX([1]Hitters!$AY:$AY,MATCH(Q43,[1]Hitters!$C:$C,0)),INDEX([1]Hitters!$AX:$AX,MATCH(Q43,[1]Hitters!$C:$C,0))))))*S43/600</f>
        <v>3.4063398041180624</v>
      </c>
      <c r="V43" s="44">
        <f t="shared" si="7"/>
        <v>0.72070626563827134</v>
      </c>
      <c r="W43" s="44">
        <f t="shared" si="8"/>
        <v>1.3812595966808239</v>
      </c>
      <c r="X43" s="109">
        <f>INDEX([1]Hitters!$CV:$CV,MATCH(Q43,[1]Hitters!$C:$C,0))</f>
        <v>34.625</v>
      </c>
      <c r="Y43" s="6">
        <f>INDEX([1]Hitters!$BJ:$BJ,MATCH(Q43,[1]Hitters!$C:$C,0))*INDEX([1]Hitters!$AP:$AP,MATCH(Q43,[1]Hitters!$C:$C,0))</f>
        <v>-3.4611840412690918E-3</v>
      </c>
    </row>
    <row r="44" spans="1:25" ht="12" customHeight="1" x14ac:dyDescent="0.2">
      <c r="A44" s="2" t="s">
        <v>87</v>
      </c>
      <c r="B44" s="2" t="s">
        <v>66</v>
      </c>
      <c r="C44" s="12" t="str">
        <f>'AL East'!H49</f>
        <v>SS</v>
      </c>
      <c r="D44" s="12" t="str">
        <f>'AL East'!I49</f>
        <v>Tulowitzki, Troy</v>
      </c>
      <c r="E44" s="6">
        <f>INDEX([1]Hitters!$AF:$AF,MATCH(D44,[1]Hitters!$C:$C,0))</f>
        <v>0.27729192089567273</v>
      </c>
      <c r="F44" s="4">
        <f>INDEX([1]Hitters!$ER:$ER,MATCH(D44,[1]Hitters!$C:$C,0))</f>
        <v>490.39555555555546</v>
      </c>
      <c r="G44" s="4">
        <f t="shared" si="0"/>
        <v>23.191747820922803</v>
      </c>
      <c r="H44" s="4">
        <f>IF(C44="DH",-16,IF(C44="C",INDEX([1]Hitters!$AZ:$AZ,MATCH(D44,[1]Hitters!$C:$C,0)),IF(C44="1B",INDEX([1]Hitters!$AW:$AW,MATCH(D44,[1]Hitters!$C:$C,0)),IF(RIGHT(C44,1)="F",INDEX([1]Hitters!$AY:$AY,MATCH(D44,[1]Hitters!$C:$C,0)),INDEX([1]Hitters!$AX:$AX,MATCH(D44,[1]Hitters!$C:$C,0))))))*F44/600</f>
        <v>8.9381062407616323</v>
      </c>
      <c r="I44" s="44">
        <f t="shared" si="1"/>
        <v>3.5004968771853004</v>
      </c>
      <c r="J44" s="44">
        <f t="shared" si="2"/>
        <v>4.282865337007002</v>
      </c>
      <c r="K44" s="109">
        <f>INDEX([1]Hitters!$CV:$CV,MATCH(D44,[1]Hitters!$C:$C,0))</f>
        <v>31.708333333333332</v>
      </c>
      <c r="L44" s="6">
        <f>INDEX([1]Hitters!$BJ:$BJ,MATCH(D44,[1]Hitters!$C:$C,0))*INDEX([1]Hitters!$AP:$AP,MATCH(D44,[1]Hitters!$C:$C,0))</f>
        <v>1.8734196988337351E-3</v>
      </c>
      <c r="N44" s="2" t="s">
        <v>101</v>
      </c>
      <c r="O44" s="2" t="s">
        <v>654</v>
      </c>
      <c r="P44" s="15" t="str">
        <f>'NL West'!O29</f>
        <v>OF</v>
      </c>
      <c r="Q44" s="15" t="str">
        <f>'NL West'!P29</f>
        <v>Van Slyke, Scott</v>
      </c>
      <c r="R44" s="6">
        <f>INDEX([1]Hitters!$AF:$AF,MATCH(Q44,[1]Hitters!$C:$C,0))</f>
        <v>0.25430127569952632</v>
      </c>
      <c r="S44" s="4">
        <f>INDEX([1]Hitters!$ER:$ER,MATCH(Q44,[1]Hitters!$C:$C,0))</f>
        <v>301.55780740740738</v>
      </c>
      <c r="T44" s="4">
        <f t="shared" si="6"/>
        <v>7.328239417152064</v>
      </c>
      <c r="U44" s="4">
        <f>IF(P44="DH",-16,IF(P44="C",INDEX([1]Hitters!$AZ:$AZ,MATCH(Q44,[1]Hitters!$C:$C,0)),IF(P44="1B",INDEX([1]Hitters!$AW:$AW,MATCH(Q44,[1]Hitters!$C:$C,0)),IF(RIGHT(P44,1)="F",INDEX([1]Hitters!$AY:$AY,MATCH(Q44,[1]Hitters!$C:$C,0)),INDEX([1]Hitters!$AX:$AX,MATCH(Q44,[1]Hitters!$C:$C,0))))))*S44/600</f>
        <v>-1.0853494940405608</v>
      </c>
      <c r="V44" s="44">
        <f t="shared" si="7"/>
        <v>0.68759423225385796</v>
      </c>
      <c r="W44" s="44">
        <f t="shared" si="8"/>
        <v>1.3680844243403953</v>
      </c>
      <c r="X44" s="109">
        <f>INDEX([1]Hitters!$CV:$CV,MATCH(Q44,[1]Hitters!$C:$C,0))</f>
        <v>29.958333333333332</v>
      </c>
      <c r="Y44" s="6">
        <f>INDEX([1]Hitters!$BJ:$BJ,MATCH(Q44,[1]Hitters!$C:$C,0))*INDEX([1]Hitters!$AP:$AP,MATCH(Q44,[1]Hitters!$C:$C,0))</f>
        <v>3.5394284760257924E-3</v>
      </c>
    </row>
    <row r="45" spans="1:25" ht="12" customHeight="1" x14ac:dyDescent="0.2">
      <c r="A45" s="2" t="s">
        <v>90</v>
      </c>
      <c r="B45" s="2" t="s">
        <v>100</v>
      </c>
      <c r="C45" s="21" t="str">
        <f>'NL East'!H49</f>
        <v>SS</v>
      </c>
      <c r="D45" s="21" t="str">
        <f>'NL East'!I49</f>
        <v>Turner, Trea</v>
      </c>
      <c r="E45" s="6">
        <f>INDEX([1]Hitters!$AF:$AF,MATCH(D45,[1]Hitters!$C:$C,0))</f>
        <v>0.27279033688507909</v>
      </c>
      <c r="F45" s="4">
        <f>INDEX([1]Hitters!$ER:$ER,MATCH(D45,[1]Hitters!$C:$C,0))</f>
        <v>593.87081481481482</v>
      </c>
      <c r="G45" s="4">
        <f t="shared" si="0"/>
        <v>25.411932232142338</v>
      </c>
      <c r="H45" s="4">
        <f>IF(C45="DH",-16,IF(C45="C",INDEX([1]Hitters!$AZ:$AZ,MATCH(D45,[1]Hitters!$C:$C,0)),IF(C45="1B",INDEX([1]Hitters!$AW:$AW,MATCH(D45,[1]Hitters!$C:$C,0)),IF(RIGHT(C45,1)="F",INDEX([1]Hitters!$AY:$AY,MATCH(D45,[1]Hitters!$C:$C,0)),INDEX([1]Hitters!$AX:$AX,MATCH(D45,[1]Hitters!$C:$C,0))))))*F45/600</f>
        <v>6.6044674887234942</v>
      </c>
      <c r="I45" s="44">
        <f t="shared" si="1"/>
        <v>3.490975670111617</v>
      </c>
      <c r="J45" s="44">
        <f t="shared" si="2"/>
        <v>3.5270051159529019</v>
      </c>
      <c r="K45" s="109">
        <f>INDEX([1]Hitters!$CV:$CV,MATCH(D45,[1]Hitters!$C:$C,0))</f>
        <v>23.041666666666668</v>
      </c>
      <c r="L45" s="6">
        <f>INDEX([1]Hitters!$BJ:$BJ,MATCH(D45,[1]Hitters!$C:$C,0))*INDEX([1]Hitters!$AP:$AP,MATCH(D45,[1]Hitters!$C:$C,0))</f>
        <v>6.7580876004888378E-3</v>
      </c>
      <c r="N45" s="2" t="s">
        <v>101</v>
      </c>
      <c r="O45" s="2" t="s">
        <v>49</v>
      </c>
      <c r="P45" s="9" t="str">
        <f>'NL West'!A28</f>
        <v>OF</v>
      </c>
      <c r="Q45" s="9" t="str">
        <f>'NL West'!B28</f>
        <v>Haniger, Mitch</v>
      </c>
      <c r="R45" s="6">
        <f>INDEX([1]Hitters!$AF:$AF,MATCH(Q45,[1]Hitters!$C:$C,0))</f>
        <v>0.26474215416356839</v>
      </c>
      <c r="S45" s="4">
        <f>INDEX([1]Hitters!$ER:$ER,MATCH(Q45,[1]Hitters!$C:$C,0))</f>
        <v>573.18785185185186</v>
      </c>
      <c r="T45" s="4">
        <f t="shared" si="6"/>
        <v>19.913780713721629</v>
      </c>
      <c r="U45" s="4">
        <f>IF(P45="DH",-16,IF(P45="C",INDEX([1]Hitters!$AZ:$AZ,MATCH(Q45,[1]Hitters!$C:$C,0)),IF(P45="1B",INDEX([1]Hitters!$AW:$AW,MATCH(Q45,[1]Hitters!$C:$C,0)),IF(RIGHT(P45,1)="F",INDEX([1]Hitters!$AY:$AY,MATCH(Q45,[1]Hitters!$C:$C,0)),INDEX([1]Hitters!$AX:$AX,MATCH(Q45,[1]Hitters!$C:$C,0))))))*S45/600</f>
        <v>-8.1337993311464611</v>
      </c>
      <c r="V45" s="44">
        <f t="shared" si="7"/>
        <v>1.3033111615344883</v>
      </c>
      <c r="W45" s="44">
        <f t="shared" si="8"/>
        <v>1.3642764660734785</v>
      </c>
      <c r="X45" s="109">
        <f>INDEX([1]Hitters!$CV:$CV,MATCH(Q45,[1]Hitters!$C:$C,0))</f>
        <v>25.541666666666668</v>
      </c>
      <c r="Y45" s="6">
        <f>INDEX([1]Hitters!$BJ:$BJ,MATCH(Q45,[1]Hitters!$C:$C,0))*INDEX([1]Hitters!$AP:$AP,MATCH(Q45,[1]Hitters!$C:$C,0))</f>
        <v>3.9670764370976696E-3</v>
      </c>
    </row>
    <row r="46" spans="1:25" ht="12" customHeight="1" x14ac:dyDescent="0.2">
      <c r="A46" s="2" t="s">
        <v>88</v>
      </c>
      <c r="B46" s="2" t="s">
        <v>68</v>
      </c>
      <c r="C46" s="14" t="str">
        <f>'AL Central'!H20</f>
        <v>3B</v>
      </c>
      <c r="D46" s="14" t="str">
        <f>'AL Central'!I20</f>
        <v>Ramirez, Jose</v>
      </c>
      <c r="E46" s="6">
        <f>INDEX([1]Hitters!$AF:$AF,MATCH(D46,[1]Hitters!$C:$C,0))</f>
        <v>0.27401271937396254</v>
      </c>
      <c r="F46" s="4">
        <f>INDEX([1]Hitters!$ER:$ER,MATCH(D46,[1]Hitters!$C:$C,0))</f>
        <v>550.33540740740739</v>
      </c>
      <c r="G46" s="4">
        <f t="shared" si="0"/>
        <v>24.221757847777564</v>
      </c>
      <c r="H46" s="4">
        <f>IF(C46="DH",-16,IF(C46="C",INDEX([1]Hitters!$AZ:$AZ,MATCH(D46,[1]Hitters!$C:$C,0)),IF(C46="1B",INDEX([1]Hitters!$AW:$AW,MATCH(D46,[1]Hitters!$C:$C,0)),IF(RIGHT(C46,1)="F",INDEX([1]Hitters!$AY:$AY,MATCH(D46,[1]Hitters!$C:$C,0)),INDEX([1]Hitters!$AX:$AX,MATCH(D46,[1]Hitters!$C:$C,0))))))*F46/600</f>
        <v>7.4973769461760789</v>
      </c>
      <c r="I46" s="44">
        <f t="shared" si="1"/>
        <v>3.4576548529900704</v>
      </c>
      <c r="J46" s="44">
        <f t="shared" si="2"/>
        <v>3.7696882371557887</v>
      </c>
      <c r="K46" s="109">
        <f>INDEX([1]Hitters!$CV:$CV,MATCH(D46,[1]Hitters!$C:$C,0))</f>
        <v>23.791666666666668</v>
      </c>
      <c r="L46" s="6">
        <f>INDEX([1]Hitters!$BJ:$BJ,MATCH(D46,[1]Hitters!$C:$C,0))*INDEX([1]Hitters!$AP:$AP,MATCH(D46,[1]Hitters!$C:$C,0))</f>
        <v>-5.3584931379174524E-3</v>
      </c>
      <c r="N46" s="2" t="s">
        <v>88</v>
      </c>
      <c r="O46" s="2" t="s">
        <v>71</v>
      </c>
      <c r="P46" s="16" t="str">
        <f>'AL Central'!H58</f>
        <v>OF</v>
      </c>
      <c r="Q46" s="16" t="str">
        <f>'AL Central'!I58</f>
        <v>Rosario, Eddie</v>
      </c>
      <c r="R46" s="6">
        <f>INDEX([1]Hitters!$AF:$AF,MATCH(Q46,[1]Hitters!$C:$C,0))</f>
        <v>0.25347872644113489</v>
      </c>
      <c r="S46" s="4">
        <f>INDEX([1]Hitters!$ER:$ER,MATCH(Q46,[1]Hitters!$C:$C,0))</f>
        <v>544.00740740740741</v>
      </c>
      <c r="T46" s="4">
        <f t="shared" si="6"/>
        <v>12.772601100469533</v>
      </c>
      <c r="U46" s="4">
        <f>IF(P46="DH",-16,IF(P46="C",INDEX([1]Hitters!$AZ:$AZ,MATCH(Q46,[1]Hitters!$C:$C,0)),IF(P46="1B",INDEX([1]Hitters!$AW:$AW,MATCH(Q46,[1]Hitters!$C:$C,0)),IF(RIGHT(P46,1)="F",INDEX([1]Hitters!$AY:$AY,MATCH(Q46,[1]Hitters!$C:$C,0)),INDEX([1]Hitters!$AX:$AX,MATCH(Q46,[1]Hitters!$C:$C,0))))))*S46/600</f>
        <v>-1.541288030166778</v>
      </c>
      <c r="V46" s="44">
        <f t="shared" si="7"/>
        <v>1.2366631493257798</v>
      </c>
      <c r="W46" s="44">
        <f t="shared" si="8"/>
        <v>1.3639481365366506</v>
      </c>
      <c r="X46" s="109">
        <f>INDEX([1]Hitters!$CV:$CV,MATCH(Q46,[1]Hitters!$C:$C,0))</f>
        <v>24.791666666666668</v>
      </c>
      <c r="Y46" s="6">
        <f>INDEX([1]Hitters!$BJ:$BJ,MATCH(Q46,[1]Hitters!$C:$C,0))*INDEX([1]Hitters!$AP:$AP,MATCH(Q46,[1]Hitters!$C:$C,0))</f>
        <v>5.4931331419584848E-3</v>
      </c>
    </row>
    <row r="47" spans="1:25" ht="12" customHeight="1" x14ac:dyDescent="0.2">
      <c r="A47" s="2" t="s">
        <v>87</v>
      </c>
      <c r="B47" s="2" t="s">
        <v>650</v>
      </c>
      <c r="C47" s="48" t="str">
        <f>'AL East'!A48</f>
        <v>2B</v>
      </c>
      <c r="D47" s="48" t="str">
        <f>'AL East'!B48</f>
        <v>Forsythe, Logan</v>
      </c>
      <c r="E47" s="6">
        <f>INDEX([1]Hitters!$AF:$AF,MATCH(D47,[1]Hitters!$C:$C,0))</f>
        <v>0.28512556807161488</v>
      </c>
      <c r="F47" s="4">
        <f>INDEX([1]Hitters!$ER:$ER,MATCH(D47,[1]Hitters!$C:$C,0))</f>
        <v>537.68385185185184</v>
      </c>
      <c r="G47" s="4">
        <f t="shared" si="0"/>
        <v>29.640127776267342</v>
      </c>
      <c r="H47" s="4">
        <f>IF(C47="DH",-16,IF(C47="C",INDEX([1]Hitters!$AZ:$AZ,MATCH(D47,[1]Hitters!$C:$C,0)),IF(C47="1B",INDEX([1]Hitters!$AW:$AW,MATCH(D47,[1]Hitters!$C:$C,0)),IF(RIGHT(C47,1)="F",INDEX([1]Hitters!$AY:$AY,MATCH(D47,[1]Hitters!$C:$C,0)),INDEX([1]Hitters!$AX:$AX,MATCH(D47,[1]Hitters!$C:$C,0))))))*F47/600</f>
        <v>1.5869359695515184</v>
      </c>
      <c r="I47" s="44">
        <f t="shared" si="1"/>
        <v>3.3926979564205224</v>
      </c>
      <c r="J47" s="44">
        <f t="shared" si="2"/>
        <v>3.7859027509220939</v>
      </c>
      <c r="K47" s="109">
        <f>INDEX([1]Hitters!$CV:$CV,MATCH(D47,[1]Hitters!$C:$C,0))</f>
        <v>29.458333333333332</v>
      </c>
      <c r="L47" s="6">
        <f>INDEX([1]Hitters!$BJ:$BJ,MATCH(D47,[1]Hitters!$C:$C,0))*INDEX([1]Hitters!$AP:$AP,MATCH(D47,[1]Hitters!$C:$C,0))</f>
        <v>4.0382430229223302E-3</v>
      </c>
      <c r="N47" s="2" t="s">
        <v>101</v>
      </c>
      <c r="O47" s="2" t="s">
        <v>654</v>
      </c>
      <c r="P47" s="15" t="str">
        <f>'NL West'!O28</f>
        <v>3B</v>
      </c>
      <c r="Q47" s="15" t="str">
        <f>'NL West'!P28</f>
        <v>Segedin, Rob</v>
      </c>
      <c r="R47" s="6">
        <f>INDEX([1]Hitters!$AF:$AF,MATCH(Q47,[1]Hitters!$C:$C,0))</f>
        <v>0.25676323890371228</v>
      </c>
      <c r="S47" s="4">
        <f>INDEX([1]Hitters!$ER:$ER,MATCH(Q47,[1]Hitters!$C:$C,0))</f>
        <v>506.67525925925918</v>
      </c>
      <c r="T47" s="4">
        <f t="shared" si="6"/>
        <v>13.560271010155905</v>
      </c>
      <c r="U47" s="4">
        <f>IF(P47="DH",-16,IF(P47="C",INDEX([1]Hitters!$AZ:$AZ,MATCH(Q47,[1]Hitters!$C:$C,0)),IF(P47="1B",INDEX([1]Hitters!$AW:$AW,MATCH(Q47,[1]Hitters!$C:$C,0)),IF(RIGHT(P47,1)="F",INDEX([1]Hitters!$AY:$AY,MATCH(Q47,[1]Hitters!$C:$C,0)),INDEX([1]Hitters!$AX:$AX,MATCH(Q47,[1]Hitters!$C:$C,0))))))*S47/600</f>
        <v>-3.2391091504510139</v>
      </c>
      <c r="V47" s="44">
        <f t="shared" si="7"/>
        <v>1.1383517121024265</v>
      </c>
      <c r="W47" s="44">
        <f t="shared" si="8"/>
        <v>1.3480252188748927</v>
      </c>
      <c r="X47" s="109">
        <f>INDEX([1]Hitters!$CV:$CV,MATCH(Q47,[1]Hitters!$C:$C,0))</f>
        <v>27.625</v>
      </c>
      <c r="Y47" s="6">
        <f>INDEX([1]Hitters!$BJ:$BJ,MATCH(Q47,[1]Hitters!$C:$C,0))*INDEX([1]Hitters!$AP:$AP,MATCH(Q47,[1]Hitters!$C:$C,0))</f>
        <v>2.9667071653420459E-3</v>
      </c>
    </row>
    <row r="48" spans="1:25" ht="12" customHeight="1" x14ac:dyDescent="0.2">
      <c r="A48" s="2" t="s">
        <v>89</v>
      </c>
      <c r="B48" s="2" t="s">
        <v>99</v>
      </c>
      <c r="C48" s="9" t="str">
        <f>'AL West'!H23</f>
        <v>RF</v>
      </c>
      <c r="D48" s="9" t="str">
        <f>'AL West'!I23</f>
        <v>Calhoun, Kole</v>
      </c>
      <c r="E48" s="6">
        <f>INDEX([1]Hitters!$AF:$AF,MATCH(D48,[1]Hitters!$C:$C,0))</f>
        <v>0.28226728411073437</v>
      </c>
      <c r="F48" s="4">
        <f>INDEX([1]Hitters!$ER:$ER,MATCH(D48,[1]Hitters!$C:$C,0))</f>
        <v>622.80918518518524</v>
      </c>
      <c r="G48" s="4">
        <f t="shared" si="0"/>
        <v>32.552544628849049</v>
      </c>
      <c r="H48" s="4">
        <f>IF(C48="DH",-16,IF(C48="C",INDEX([1]Hitters!$AZ:$AZ,MATCH(D48,[1]Hitters!$C:$C,0)),IF(C48="1B",INDEX([1]Hitters!$AW:$AW,MATCH(D48,[1]Hitters!$C:$C,0)),IF(RIGHT(C48,1)="F",INDEX([1]Hitters!$AY:$AY,MATCH(D48,[1]Hitters!$C:$C,0)),INDEX([1]Hitters!$AX:$AX,MATCH(D48,[1]Hitters!$C:$C,0))))))*F48/600</f>
        <v>-1.8197424805314293</v>
      </c>
      <c r="I48" s="44">
        <f t="shared" si="1"/>
        <v>3.3440909468409137</v>
      </c>
      <c r="J48" s="44">
        <f t="shared" si="2"/>
        <v>3.2216200657155558</v>
      </c>
      <c r="K48" s="109">
        <f>INDEX([1]Hitters!$CV:$CV,MATCH(D48,[1]Hitters!$C:$C,0))</f>
        <v>28.708333333333332</v>
      </c>
      <c r="L48" s="6">
        <f>INDEX([1]Hitters!$BJ:$BJ,MATCH(D48,[1]Hitters!$C:$C,0))*INDEX([1]Hitters!$AP:$AP,MATCH(D48,[1]Hitters!$C:$C,0))</f>
        <v>-3.5696120078092339E-3</v>
      </c>
      <c r="N48" s="2" t="s">
        <v>101</v>
      </c>
      <c r="O48" s="2" t="s">
        <v>648</v>
      </c>
      <c r="P48" s="28" t="str">
        <f>'NL West'!H54</f>
        <v>C</v>
      </c>
      <c r="Q48" s="28" t="str">
        <f>'NL West'!I54</f>
        <v>Sanchez, Hector</v>
      </c>
      <c r="R48" s="6">
        <f>INDEX([1]Hitters!$AF:$AF,MATCH(Q48,[1]Hitters!$C:$C,0))</f>
        <v>0.24955891831109586</v>
      </c>
      <c r="S48" s="4">
        <f>INDEX([1]Hitters!$ER:$ER,MATCH(Q48,[1]Hitters!$C:$C,0))</f>
        <v>305.16533333333336</v>
      </c>
      <c r="T48" s="4">
        <f t="shared" si="6"/>
        <v>5.9687038260450036</v>
      </c>
      <c r="U48" s="4">
        <f>IF(P48="DH",-16,IF(P48="C",INDEX([1]Hitters!$AZ:$AZ,MATCH(Q48,[1]Hitters!$C:$C,0)),IF(P48="1B",INDEX([1]Hitters!$AW:$AW,MATCH(Q48,[1]Hitters!$C:$C,0)),IF(RIGHT(P48,1)="F",INDEX([1]Hitters!$AY:$AY,MATCH(Q48,[1]Hitters!$C:$C,0)),INDEX([1]Hitters!$AX:$AX,MATCH(Q48,[1]Hitters!$C:$C,0))))))*S48/600</f>
        <v>1.3306511276032245</v>
      </c>
      <c r="V48" s="44">
        <f t="shared" si="7"/>
        <v>0.800925067068053</v>
      </c>
      <c r="W48" s="44">
        <f t="shared" si="8"/>
        <v>1.3122805567714979</v>
      </c>
      <c r="X48" s="109">
        <f>INDEX([1]Hitters!$CV:$CV,MATCH(Q48,[1]Hitters!$C:$C,0))</f>
        <v>26.625</v>
      </c>
      <c r="Y48" s="6">
        <f>INDEX([1]Hitters!$BJ:$BJ,MATCH(Q48,[1]Hitters!$C:$C,0))*INDEX([1]Hitters!$AP:$AP,MATCH(Q48,[1]Hitters!$C:$C,0))</f>
        <v>-1.3635918979365174E-3</v>
      </c>
    </row>
    <row r="49" spans="1:25" ht="12" customHeight="1" x14ac:dyDescent="0.2">
      <c r="A49" s="2" t="s">
        <v>89</v>
      </c>
      <c r="B49" s="2" t="s">
        <v>72</v>
      </c>
      <c r="C49" s="17" t="str">
        <f>'AL West'!O19</f>
        <v>SS</v>
      </c>
      <c r="D49" s="17" t="str">
        <f>'AL West'!P19</f>
        <v>Semien, Marcus</v>
      </c>
      <c r="E49" s="6">
        <f>INDEX([1]Hitters!$AF:$AF,MATCH(D49,[1]Hitters!$C:$C,0))</f>
        <v>0.27496955147090163</v>
      </c>
      <c r="F49" s="4">
        <f>INDEX([1]Hitters!$ER:$ER,MATCH(D49,[1]Hitters!$C:$C,0))</f>
        <v>579.15318518518518</v>
      </c>
      <c r="G49" s="4">
        <f t="shared" si="0"/>
        <v>26.044258970721803</v>
      </c>
      <c r="H49" s="4">
        <f>IF(C49="DH",-16,IF(C49="C",INDEX([1]Hitters!$AZ:$AZ,MATCH(D49,[1]Hitters!$C:$C,0)),IF(C49="1B",INDEX([1]Hitters!$AW:$AW,MATCH(D49,[1]Hitters!$C:$C,0)),IF(RIGHT(C49,1)="F",INDEX([1]Hitters!$AY:$AY,MATCH(D49,[1]Hitters!$C:$C,0)),INDEX([1]Hitters!$AX:$AX,MATCH(D49,[1]Hitters!$C:$C,0))))))*F49/600</f>
        <v>4.5267083706370839</v>
      </c>
      <c r="I49" s="44">
        <f t="shared" si="1"/>
        <v>3.3314656552626718</v>
      </c>
      <c r="J49" s="44">
        <f t="shared" si="2"/>
        <v>3.4513828884813234</v>
      </c>
      <c r="K49" s="109">
        <f>INDEX([1]Hitters!$CV:$CV,MATCH(D49,[1]Hitters!$C:$C,0))</f>
        <v>25.791666666666668</v>
      </c>
      <c r="L49" s="6">
        <f>INDEX([1]Hitters!$BJ:$BJ,MATCH(D49,[1]Hitters!$C:$C,0))*INDEX([1]Hitters!$AP:$AP,MATCH(D49,[1]Hitters!$C:$C,0))</f>
        <v>-6.1391512908245995E-3</v>
      </c>
      <c r="N49" s="2" t="s">
        <v>87</v>
      </c>
      <c r="O49" s="2" t="s">
        <v>63</v>
      </c>
      <c r="P49" s="9" t="str">
        <f>'AL East'!H28</f>
        <v>OF</v>
      </c>
      <c r="Q49" s="9" t="str">
        <f>'AL East'!I28</f>
        <v>Young, Chris</v>
      </c>
      <c r="R49" s="6">
        <f>INDEX([1]Hitters!$AF:$AF,MATCH(Q49,[1]Hitters!$C:$C,0))</f>
        <v>0.264470844574477</v>
      </c>
      <c r="S49" s="4">
        <f>INDEX([1]Hitters!$ER:$ER,MATCH(Q49,[1]Hitters!$C:$C,0))</f>
        <v>340.50160000000005</v>
      </c>
      <c r="T49" s="4">
        <f t="shared" si="6"/>
        <v>11.737377730960738</v>
      </c>
      <c r="U49" s="4">
        <f>IF(P49="DH",-16,IF(P49="C",INDEX([1]Hitters!$AZ:$AZ,MATCH(Q49,[1]Hitters!$C:$C,0)),IF(P49="1B",INDEX([1]Hitters!$AW:$AW,MATCH(Q49,[1]Hitters!$C:$C,0)),IF(RIGHT(P49,1)="F",INDEX([1]Hitters!$AY:$AY,MATCH(Q49,[1]Hitters!$C:$C,0)),INDEX([1]Hitters!$AX:$AX,MATCH(Q49,[1]Hitters!$C:$C,0))))))*S49/600</f>
        <v>-5.0220554695370314</v>
      </c>
      <c r="V49" s="44">
        <f t="shared" si="7"/>
        <v>0.74386553298702185</v>
      </c>
      <c r="W49" s="44">
        <f t="shared" si="8"/>
        <v>1.3107701103084772</v>
      </c>
      <c r="X49" s="109">
        <f>INDEX([1]Hitters!$CV:$CV,MATCH(Q49,[1]Hitters!$C:$C,0))</f>
        <v>32.791666666666664</v>
      </c>
      <c r="Y49" s="6">
        <f>INDEX([1]Hitters!$BJ:$BJ,MATCH(Q49,[1]Hitters!$C:$C,0))*INDEX([1]Hitters!$AP:$AP,MATCH(Q49,[1]Hitters!$C:$C,0))</f>
        <v>3.0785251616814776E-3</v>
      </c>
    </row>
    <row r="50" spans="1:25" ht="12" customHeight="1" x14ac:dyDescent="0.2">
      <c r="A50" s="2" t="s">
        <v>87</v>
      </c>
      <c r="B50" s="2" t="s">
        <v>652</v>
      </c>
      <c r="C50" s="11" t="str">
        <f>'AL East'!O16</f>
        <v>C</v>
      </c>
      <c r="D50" s="11" t="str">
        <f>'AL East'!P16</f>
        <v>McCann, Brian</v>
      </c>
      <c r="E50" s="6">
        <f>INDEX([1]Hitters!$AF:$AF,MATCH(D50,[1]Hitters!$C:$C,0))</f>
        <v>0.26836145269024714</v>
      </c>
      <c r="F50" s="4">
        <f>INDEX([1]Hitters!$ER:$ER,MATCH(D50,[1]Hitters!$C:$C,0))</f>
        <v>453.67555555555555</v>
      </c>
      <c r="G50" s="4">
        <f t="shared" si="0"/>
        <v>17.403653361166025</v>
      </c>
      <c r="H50" s="4">
        <f>IF(C50="DH",-16,IF(C50="C",INDEX([1]Hitters!$AZ:$AZ,MATCH(D50,[1]Hitters!$C:$C,0)),IF(C50="1B",INDEX([1]Hitters!$AW:$AW,MATCH(D50,[1]Hitters!$C:$C,0)),IF(RIGHT(C50,1)="F",INDEX([1]Hitters!$AY:$AY,MATCH(D50,[1]Hitters!$C:$C,0)),INDEX([1]Hitters!$AX:$AX,MATCH(D50,[1]Hitters!$C:$C,0))))))*F50/600</f>
        <v>12.978613335492145</v>
      </c>
      <c r="I50" s="44">
        <f t="shared" si="1"/>
        <v>3.3212024203236927</v>
      </c>
      <c r="J50" s="44">
        <f t="shared" si="2"/>
        <v>3.6603277161987076</v>
      </c>
      <c r="K50" s="109">
        <f>INDEX([1]Hitters!$CV:$CV,MATCH(D50,[1]Hitters!$C:$C,0))</f>
        <v>32.375</v>
      </c>
      <c r="L50" s="6">
        <f>INDEX([1]Hitters!$BJ:$BJ,MATCH(D50,[1]Hitters!$C:$C,0))*INDEX([1]Hitters!$AP:$AP,MATCH(D50,[1]Hitters!$C:$C,0))</f>
        <v>-7.4265328953096645E-3</v>
      </c>
      <c r="N50" s="2" t="s">
        <v>101</v>
      </c>
      <c r="O50" s="2" t="s">
        <v>648</v>
      </c>
      <c r="P50" s="28" t="str">
        <f>'NL West'!H56</f>
        <v>2B</v>
      </c>
      <c r="Q50" s="28" t="str">
        <f>'NL West'!I56</f>
        <v>Tomlinson, Kelby</v>
      </c>
      <c r="R50" s="6">
        <f>INDEX([1]Hitters!$AF:$AF,MATCH(Q50,[1]Hitters!$C:$C,0))</f>
        <v>0.24677079794133142</v>
      </c>
      <c r="S50" s="4">
        <f>INDEX([1]Hitters!$ER:$ER,MATCH(Q50,[1]Hitters!$C:$C,0))</f>
        <v>511.62879999999996</v>
      </c>
      <c r="T50" s="4">
        <f t="shared" si="6"/>
        <v>8.5804232257658573</v>
      </c>
      <c r="U50" s="4">
        <f>IF(P50="DH",-16,IF(P50="C",INDEX([1]Hitters!$AZ:$AZ,MATCH(Q50,[1]Hitters!$C:$C,0)),IF(P50="1B",INDEX([1]Hitters!$AW:$AW,MATCH(Q50,[1]Hitters!$C:$C,0)),IF(RIGHT(P50,1)="F",INDEX([1]Hitters!$AY:$AY,MATCH(Q50,[1]Hitters!$C:$C,0)),INDEX([1]Hitters!$AX:$AX,MATCH(Q50,[1]Hitters!$C:$C,0))))))*S50/600</f>
        <v>1.5534095000434196</v>
      </c>
      <c r="V50" s="44">
        <f t="shared" si="7"/>
        <v>1.1132295564271599</v>
      </c>
      <c r="W50" s="44">
        <f t="shared" si="8"/>
        <v>1.305512382915692</v>
      </c>
      <c r="X50" s="109">
        <f>INDEX([1]Hitters!$CV:$CV,MATCH(Q50,[1]Hitters!$C:$C,0))</f>
        <v>26.041666666666668</v>
      </c>
      <c r="Y50" s="6">
        <f>INDEX([1]Hitters!$BJ:$BJ,MATCH(Q50,[1]Hitters!$C:$C,0))*INDEX([1]Hitters!$AP:$AP,MATCH(Q50,[1]Hitters!$C:$C,0))</f>
        <v>3.2250668367005495E-3</v>
      </c>
    </row>
    <row r="51" spans="1:25" ht="12" customHeight="1" x14ac:dyDescent="0.2">
      <c r="A51" s="2" t="s">
        <v>88</v>
      </c>
      <c r="B51" s="2" t="s">
        <v>656</v>
      </c>
      <c r="C51" s="13" t="str">
        <f>'AL Central'!A20</f>
        <v>3B</v>
      </c>
      <c r="D51" s="13" t="str">
        <f>'AL Central'!B20</f>
        <v>Frazier, Todd</v>
      </c>
      <c r="E51" s="6">
        <f>INDEX([1]Hitters!$AF:$AF,MATCH(D51,[1]Hitters!$C:$C,0))</f>
        <v>0.27696619301729075</v>
      </c>
      <c r="F51" s="4">
        <f>INDEX([1]Hitters!$ER:$ER,MATCH(D51,[1]Hitters!$C:$C,0))</f>
        <v>602.50162962962963</v>
      </c>
      <c r="G51" s="4">
        <f t="shared" si="0"/>
        <v>28.297207830417403</v>
      </c>
      <c r="H51" s="4">
        <f>IF(C51="DH",-16,IF(C51="C",INDEX([1]Hitters!$AZ:$AZ,MATCH(D51,[1]Hitters!$C:$C,0)),IF(C51="1B",INDEX([1]Hitters!$AW:$AW,MATCH(D51,[1]Hitters!$C:$C,0)),IF(RIGHT(C51,1)="F",INDEX([1]Hitters!$AY:$AY,MATCH(D51,[1]Hitters!$C:$C,0)),INDEX([1]Hitters!$AX:$AX,MATCH(D51,[1]Hitters!$C:$C,0))))))*F51/600</f>
        <v>1.3615967268289839</v>
      </c>
      <c r="I51" s="44">
        <f t="shared" si="1"/>
        <v>3.2311925237680486</v>
      </c>
      <c r="J51" s="44">
        <f t="shared" si="2"/>
        <v>3.2177763825345971</v>
      </c>
      <c r="K51" s="109">
        <f>INDEX([1]Hitters!$CV:$CV,MATCH(D51,[1]Hitters!$C:$C,0))</f>
        <v>30.375</v>
      </c>
      <c r="L51" s="6">
        <f>INDEX([1]Hitters!$BJ:$BJ,MATCH(D51,[1]Hitters!$C:$C,0))*INDEX([1]Hitters!$AP:$AP,MATCH(D51,[1]Hitters!$C:$C,0))</f>
        <v>-9.7174878650669334E-3</v>
      </c>
      <c r="N51" s="2" t="s">
        <v>101</v>
      </c>
      <c r="O51" s="2" t="s">
        <v>654</v>
      </c>
      <c r="P51" s="15" t="str">
        <f>'NL West'!O25</f>
        <v>2B</v>
      </c>
      <c r="Q51" s="15" t="str">
        <f>'NL West'!P25</f>
        <v>Utley, Chase</v>
      </c>
      <c r="R51" s="6">
        <f>INDEX([1]Hitters!$AF:$AF,MATCH(Q51,[1]Hitters!$C:$C,0))</f>
        <v>0.24547351758257832</v>
      </c>
      <c r="S51" s="4">
        <f>INDEX([1]Hitters!$ER:$ER,MATCH(Q51,[1]Hitters!$C:$C,0))</f>
        <v>448.09362962962962</v>
      </c>
      <c r="T51" s="4">
        <f t="shared" si="6"/>
        <v>6.9335846567154071</v>
      </c>
      <c r="U51" s="4">
        <f>IF(P51="DH",-16,IF(P51="C",INDEX([1]Hitters!$AZ:$AZ,MATCH(Q51,[1]Hitters!$C:$C,0)),IF(P51="1B",INDEX([1]Hitters!$AW:$AW,MATCH(Q51,[1]Hitters!$C:$C,0)),IF(RIGHT(P51,1)="F",INDEX([1]Hitters!$AY:$AY,MATCH(Q51,[1]Hitters!$C:$C,0)),INDEX([1]Hitters!$AX:$AX,MATCH(Q51,[1]Hitters!$C:$C,0))))))*S51/600</f>
        <v>1.9343039852788237</v>
      </c>
      <c r="V51" s="44">
        <f t="shared" si="7"/>
        <v>0.97357480421101306</v>
      </c>
      <c r="W51" s="44">
        <f t="shared" si="8"/>
        <v>1.3036223768890243</v>
      </c>
      <c r="X51" s="109">
        <f>INDEX([1]Hitters!$CV:$CV,MATCH(Q51,[1]Hitters!$C:$C,0))</f>
        <v>37.541666666666664</v>
      </c>
      <c r="Y51" s="6">
        <f>INDEX([1]Hitters!$BJ:$BJ,MATCH(Q51,[1]Hitters!$C:$C,0))*INDEX([1]Hitters!$AP:$AP,MATCH(Q51,[1]Hitters!$C:$C,0))</f>
        <v>6.5463006647184074E-4</v>
      </c>
    </row>
    <row r="52" spans="1:25" ht="12" customHeight="1" x14ac:dyDescent="0.2">
      <c r="A52" s="2" t="s">
        <v>101</v>
      </c>
      <c r="B52" s="2" t="s">
        <v>48</v>
      </c>
      <c r="C52" s="24" t="str">
        <f>'NL West'!H19</f>
        <v>SS</v>
      </c>
      <c r="D52" s="24" t="str">
        <f>'NL West'!I19</f>
        <v>Story, Trevor</v>
      </c>
      <c r="E52" s="6">
        <f>INDEX([1]Hitters!$AF:$AF,MATCH(D52,[1]Hitters!$C:$C,0))</f>
        <v>0.26905639812145404</v>
      </c>
      <c r="F52" s="4">
        <f>INDEX([1]Hitters!$ER:$ER,MATCH(D52,[1]Hitters!$C:$C,0))</f>
        <v>538.63200000000006</v>
      </c>
      <c r="G52" s="4">
        <f t="shared" si="0"/>
        <v>21.037025832955031</v>
      </c>
      <c r="H52" s="4">
        <f>IF(C52="DH",-16,IF(C52="C",INDEX([1]Hitters!$AZ:$AZ,MATCH(D52,[1]Hitters!$C:$C,0)),IF(C52="1B",INDEX([1]Hitters!$AW:$AW,MATCH(D52,[1]Hitters!$C:$C,0)),IF(RIGHT(C52,1)="F",INDEX([1]Hitters!$AY:$AY,MATCH(D52,[1]Hitters!$C:$C,0)),INDEX([1]Hitters!$AX:$AX,MATCH(D52,[1]Hitters!$C:$C,0))))))*F52/600</f>
        <v>8.4620933914443981</v>
      </c>
      <c r="I52" s="44">
        <f t="shared" si="1"/>
        <v>3.2198957148371776</v>
      </c>
      <c r="J52" s="44">
        <f t="shared" si="2"/>
        <v>3.586748334488679</v>
      </c>
      <c r="K52" s="109">
        <f>INDEX([1]Hitters!$CV:$CV,MATCH(D52,[1]Hitters!$C:$C,0))</f>
        <v>23.625</v>
      </c>
      <c r="L52" s="6">
        <f>INDEX([1]Hitters!$BJ:$BJ,MATCH(D52,[1]Hitters!$C:$C,0))*INDEX([1]Hitters!$AP:$AP,MATCH(D52,[1]Hitters!$C:$C,0))</f>
        <v>3.2798217525705012E-3</v>
      </c>
      <c r="N52" s="2" t="s">
        <v>89</v>
      </c>
      <c r="O52" s="2" t="s">
        <v>73</v>
      </c>
      <c r="P52" s="18" t="str">
        <f>'AL West'!A55</f>
        <v>C</v>
      </c>
      <c r="Q52" s="18" t="str">
        <f>'AL West'!B55</f>
        <v>Iannetta, Chris</v>
      </c>
      <c r="R52" s="6">
        <f>INDEX([1]Hitters!$AF:$AF,MATCH(Q52,[1]Hitters!$C:$C,0))</f>
        <v>0.25334843032867516</v>
      </c>
      <c r="S52" s="4">
        <f>INDEX([1]Hitters!$ER:$ER,MATCH(Q52,[1]Hitters!$C:$C,0))</f>
        <v>353.78874074074071</v>
      </c>
      <c r="T52" s="4">
        <f t="shared" si="6"/>
        <v>8.2604117642548989</v>
      </c>
      <c r="U52" s="4">
        <f>IF(P52="DH",-16,IF(P52="C",INDEX([1]Hitters!$AZ:$AZ,MATCH(Q52,[1]Hitters!$C:$C,0)),IF(P52="1B",INDEX([1]Hitters!$AW:$AW,MATCH(Q52,[1]Hitters!$C:$C,0)),IF(RIGHT(P52,1)="F",INDEX([1]Hitters!$AY:$AY,MATCH(Q52,[1]Hitters!$C:$C,0)),INDEX([1]Hitters!$AX:$AX,MATCH(Q52,[1]Hitters!$C:$C,0))))))*S52/600</f>
        <v>9.5083132157883915E-2</v>
      </c>
      <c r="V52" s="44">
        <f t="shared" si="7"/>
        <v>0.91790765586001655</v>
      </c>
      <c r="W52" s="44">
        <f t="shared" si="8"/>
        <v>1.2972539119506163</v>
      </c>
      <c r="X52" s="109">
        <f>INDEX([1]Hitters!$CV:$CV,MATCH(Q52,[1]Hitters!$C:$C,0))</f>
        <v>33.208333333333336</v>
      </c>
      <c r="Y52" s="6">
        <f>INDEX([1]Hitters!$BJ:$BJ,MATCH(Q52,[1]Hitters!$C:$C,0))*INDEX([1]Hitters!$AP:$AP,MATCH(Q52,[1]Hitters!$C:$C,0))</f>
        <v>-2.0816165124615675E-4</v>
      </c>
    </row>
    <row r="53" spans="1:25" ht="12" customHeight="1" x14ac:dyDescent="0.2">
      <c r="A53" s="2" t="s">
        <v>90</v>
      </c>
      <c r="B53" s="2" t="s">
        <v>100</v>
      </c>
      <c r="C53" s="21" t="str">
        <f>'NL East'!H46</f>
        <v>C</v>
      </c>
      <c r="D53" s="21" t="str">
        <f>'NL East'!I46</f>
        <v>Ramos, Wilson</v>
      </c>
      <c r="E53" s="6">
        <f>INDEX([1]Hitters!$AF:$AF,MATCH(D53,[1]Hitters!$C:$C,0))</f>
        <v>0.26191505075763089</v>
      </c>
      <c r="F53" s="4">
        <f>INDEX([1]Hitters!$ER:$ER,MATCH(D53,[1]Hitters!$C:$C,0))</f>
        <v>488.51437037037039</v>
      </c>
      <c r="G53" s="4">
        <f t="shared" si="0"/>
        <v>15.59096092620246</v>
      </c>
      <c r="H53" s="4">
        <f>IF(C53="DH",-16,IF(C53="C",INDEX([1]Hitters!$AZ:$AZ,MATCH(D53,[1]Hitters!$C:$C,0)),IF(C53="1B",INDEX([1]Hitters!$AW:$AW,MATCH(D53,[1]Hitters!$C:$C,0)),IF(RIGHT(C53,1)="F",INDEX([1]Hitters!$AY:$AY,MATCH(D53,[1]Hitters!$C:$C,0)),INDEX([1]Hitters!$AX:$AX,MATCH(D53,[1]Hitters!$C:$C,0))))))*F53/600</f>
        <v>13.735020631321891</v>
      </c>
      <c r="I53" s="44">
        <f t="shared" si="1"/>
        <v>3.2095700932807167</v>
      </c>
      <c r="J53" s="44">
        <f t="shared" si="2"/>
        <v>3.2850314012741939</v>
      </c>
      <c r="K53" s="109">
        <f>INDEX([1]Hitters!$CV:$CV,MATCH(D53,[1]Hitters!$C:$C,0))</f>
        <v>28.875</v>
      </c>
      <c r="L53" s="6">
        <f>INDEX([1]Hitters!$BJ:$BJ,MATCH(D53,[1]Hitters!$C:$C,0))*INDEX([1]Hitters!$AP:$AP,MATCH(D53,[1]Hitters!$C:$C,0))</f>
        <v>-3.6566436667204495E-3</v>
      </c>
      <c r="N53" s="2" t="s">
        <v>89</v>
      </c>
      <c r="O53" s="2" t="s">
        <v>72</v>
      </c>
      <c r="P53" s="17" t="str">
        <f>'AL West'!O27</f>
        <v>2B</v>
      </c>
      <c r="Q53" s="17" t="str">
        <f>'AL West'!P27</f>
        <v>Walsh, Colin</v>
      </c>
      <c r="R53" s="6">
        <f>INDEX([1]Hitters!$AF:$AF,MATCH(Q53,[1]Hitters!$C:$C,0))</f>
        <v>0.25039446183559444</v>
      </c>
      <c r="S53" s="4">
        <f>INDEX([1]Hitters!$ER:$ER,MATCH(Q53,[1]Hitters!$C:$C,0))</f>
        <v>479.01173333333338</v>
      </c>
      <c r="T53" s="4">
        <f t="shared" si="6"/>
        <v>9.7691865142686041</v>
      </c>
      <c r="U53" s="4">
        <f>IF(P53="DH",-16,IF(P53="C",INDEX([1]Hitters!$AZ:$AZ,MATCH(Q53,[1]Hitters!$C:$C,0)),IF(P53="1B",INDEX([1]Hitters!$AW:$AW,MATCH(Q53,[1]Hitters!$C:$C,0)),IF(RIGHT(P53,1)="F",INDEX([1]Hitters!$AY:$AY,MATCH(Q53,[1]Hitters!$C:$C,0)),INDEX([1]Hitters!$AX:$AX,MATCH(Q53,[1]Hitters!$C:$C,0))))))*S53/600</f>
        <v>-0.6400501902133755</v>
      </c>
      <c r="V53" s="44">
        <f t="shared" si="7"/>
        <v>1.0052415948066744</v>
      </c>
      <c r="W53" s="44">
        <f t="shared" si="8"/>
        <v>1.2591444319888709</v>
      </c>
      <c r="X53" s="109">
        <f>INDEX([1]Hitters!$CV:$CV,MATCH(Q53,[1]Hitters!$C:$C,0))</f>
        <v>26.791666666666668</v>
      </c>
      <c r="Y53" s="6">
        <f>INDEX([1]Hitters!$BJ:$BJ,MATCH(Q53,[1]Hitters!$C:$C,0))*INDEX([1]Hitters!$AP:$AP,MATCH(Q53,[1]Hitters!$C:$C,0))</f>
        <v>-2.0449631011572295E-4</v>
      </c>
    </row>
    <row r="54" spans="1:25" ht="12" customHeight="1" x14ac:dyDescent="0.2">
      <c r="A54" s="2" t="s">
        <v>87</v>
      </c>
      <c r="B54" s="2" t="s">
        <v>62</v>
      </c>
      <c r="C54" s="41" t="str">
        <f>'AL East'!A22</f>
        <v>CF</v>
      </c>
      <c r="D54" s="41" t="str">
        <f>'AL East'!B22</f>
        <v>Jones, Adam</v>
      </c>
      <c r="E54" s="6">
        <f>INDEX([1]Hitters!$AF:$AF,MATCH(D54,[1]Hitters!$C:$C,0))</f>
        <v>0.27363735674025974</v>
      </c>
      <c r="F54" s="4">
        <f>INDEX([1]Hitters!$ER:$ER,MATCH(D54,[1]Hitters!$C:$C,0))</f>
        <v>591.53037037037041</v>
      </c>
      <c r="G54" s="4">
        <f t="shared" si="0"/>
        <v>25.812821794549819</v>
      </c>
      <c r="H54" s="4">
        <f>IF(C54="DH",-16,IF(C54="C",INDEX([1]Hitters!$AZ:$AZ,MATCH(D54,[1]Hitters!$C:$C,0)),IF(C54="1B",INDEX([1]Hitters!$AW:$AW,MATCH(D54,[1]Hitters!$C:$C,0)),IF(RIGHT(C54,1)="F",INDEX([1]Hitters!$AY:$AY,MATCH(D54,[1]Hitters!$C:$C,0)),INDEX([1]Hitters!$AX:$AX,MATCH(D54,[1]Hitters!$C:$C,0))))))*F54/600</f>
        <v>3.603597661917306</v>
      </c>
      <c r="I54" s="44">
        <f t="shared" si="1"/>
        <v>3.2071328603782989</v>
      </c>
      <c r="J54" s="44">
        <f t="shared" si="2"/>
        <v>3.2530531188485634</v>
      </c>
      <c r="K54" s="109">
        <f>INDEX([1]Hitters!$CV:$CV,MATCH(D54,[1]Hitters!$C:$C,0))</f>
        <v>30.875</v>
      </c>
      <c r="L54" s="6">
        <f>INDEX([1]Hitters!$BJ:$BJ,MATCH(D54,[1]Hitters!$C:$C,0))*INDEX([1]Hitters!$AP:$AP,MATCH(D54,[1]Hitters!$C:$C,0))</f>
        <v>2.8832167869342212E-4</v>
      </c>
      <c r="N54" s="2" t="s">
        <v>90</v>
      </c>
      <c r="O54" s="2" t="s">
        <v>100</v>
      </c>
      <c r="P54" s="21" t="str">
        <f>'NL East'!H56</f>
        <v>2B</v>
      </c>
      <c r="Q54" s="21" t="str">
        <f>'NL East'!I56</f>
        <v>Drew, Stephen</v>
      </c>
      <c r="R54" s="6">
        <f>INDEX([1]Hitters!$AF:$AF,MATCH(Q54,[1]Hitters!$C:$C,0))</f>
        <v>0.24933647923547858</v>
      </c>
      <c r="S54" s="4">
        <f>INDEX([1]Hitters!$ER:$ER,MATCH(Q54,[1]Hitters!$C:$C,0))</f>
        <v>357.30720000000008</v>
      </c>
      <c r="T54" s="4">
        <f t="shared" si="6"/>
        <v>6.9090632534869902</v>
      </c>
      <c r="U54" s="4">
        <f>IF(P54="DH",-16,IF(P54="C",INDEX([1]Hitters!$AZ:$AZ,MATCH(Q54,[1]Hitters!$C:$C,0)),IF(P54="1B",INDEX([1]Hitters!$AW:$AW,MATCH(Q54,[1]Hitters!$C:$C,0)),IF(RIGHT(P54,1)="F",INDEX([1]Hitters!$AY:$AY,MATCH(Q54,[1]Hitters!$C:$C,0)),INDEX([1]Hitters!$AX:$AX,MATCH(Q54,[1]Hitters!$C:$C,0))))))*S54/600</f>
        <v>-0.13490114220167507</v>
      </c>
      <c r="V54" s="44">
        <f t="shared" si="7"/>
        <v>0.74558722595363647</v>
      </c>
      <c r="W54" s="44">
        <f t="shared" si="8"/>
        <v>1.2520104144897772</v>
      </c>
      <c r="X54" s="109">
        <f>INDEX([1]Hitters!$CV:$CV,MATCH(Q54,[1]Hitters!$C:$C,0))</f>
        <v>33.291666666666664</v>
      </c>
      <c r="Y54" s="6">
        <f>INDEX([1]Hitters!$BJ:$BJ,MATCH(Q54,[1]Hitters!$C:$C,0))*INDEX([1]Hitters!$AP:$AP,MATCH(Q54,[1]Hitters!$C:$C,0))</f>
        <v>-9.8545094471875136E-3</v>
      </c>
    </row>
    <row r="55" spans="1:25" ht="12" customHeight="1" x14ac:dyDescent="0.2">
      <c r="A55" s="2" t="s">
        <v>90</v>
      </c>
      <c r="B55" s="2" t="s">
        <v>58</v>
      </c>
      <c r="C55" s="20" t="str">
        <f>'NL East'!A21</f>
        <v>LF</v>
      </c>
      <c r="D55" s="20" t="str">
        <f>'NL East'!B21</f>
        <v>Inciarte, Ender</v>
      </c>
      <c r="E55" s="6">
        <f>INDEX([1]Hitters!$AF:$AF,MATCH(D55,[1]Hitters!$C:$C,0))</f>
        <v>0.25452795683367246</v>
      </c>
      <c r="F55" s="4">
        <f>INDEX([1]Hitters!$ER:$ER,MATCH(D55,[1]Hitters!$C:$C,0))</f>
        <v>522.9887407407407</v>
      </c>
      <c r="G55" s="4">
        <f t="shared" si="0"/>
        <v>12.827845257385603</v>
      </c>
      <c r="H55" s="4">
        <f>IF(C55="DH",-16,IF(C55="C",INDEX([1]Hitters!$AZ:$AZ,MATCH(D55,[1]Hitters!$C:$C,0)),IF(C55="1B",INDEX([1]Hitters!$AW:$AW,MATCH(D55,[1]Hitters!$C:$C,0)),IF(RIGHT(C55,1)="F",INDEX([1]Hitters!$AY:$AY,MATCH(D55,[1]Hitters!$C:$C,0)),INDEX([1]Hitters!$AX:$AX,MATCH(D55,[1]Hitters!$C:$C,0))))))*F55/600</f>
        <v>16.382449881526647</v>
      </c>
      <c r="I55" s="44">
        <f t="shared" si="1"/>
        <v>3.2021193483662174</v>
      </c>
      <c r="J55" s="44">
        <f t="shared" si="2"/>
        <v>3.6736385687739985</v>
      </c>
      <c r="K55" s="109">
        <f>INDEX([1]Hitters!$CV:$CV,MATCH(D55,[1]Hitters!$C:$C,0))</f>
        <v>25.708333333333332</v>
      </c>
      <c r="L55" s="6">
        <f>INDEX([1]Hitters!$BJ:$BJ,MATCH(D55,[1]Hitters!$C:$C,0))*INDEX([1]Hitters!$AP:$AP,MATCH(D55,[1]Hitters!$C:$C,0))</f>
        <v>-3.8275159160923908E-3</v>
      </c>
      <c r="N55" s="2" t="s">
        <v>87</v>
      </c>
      <c r="O55" s="2" t="s">
        <v>63</v>
      </c>
      <c r="P55" s="9" t="str">
        <f>'AL East'!H26</f>
        <v>3B</v>
      </c>
      <c r="Q55" s="9" t="str">
        <f>'AL East'!I26</f>
        <v>Hill, Aaron</v>
      </c>
      <c r="R55" s="6">
        <f>INDEX([1]Hitters!$AF:$AF,MATCH(Q55,[1]Hitters!$C:$C,0))</f>
        <v>0.24675683754107083</v>
      </c>
      <c r="S55" s="4">
        <f>INDEX([1]Hitters!$ER:$ER,MATCH(Q55,[1]Hitters!$C:$C,0))</f>
        <v>422.34222222222223</v>
      </c>
      <c r="T55" s="4">
        <f t="shared" si="6"/>
        <v>7.0771200045126097</v>
      </c>
      <c r="U55" s="4">
        <f>IF(P55="DH",-16,IF(P55="C",INDEX([1]Hitters!$AZ:$AZ,MATCH(Q55,[1]Hitters!$C:$C,0)),IF(P55="1B",INDEX([1]Hitters!$AW:$AW,MATCH(Q55,[1]Hitters!$C:$C,0)),IF(RIGHT(P55,1)="F",INDEX([1]Hitters!$AY:$AY,MATCH(Q55,[1]Hitters!$C:$C,0)),INDEX([1]Hitters!$AX:$AX,MATCH(Q55,[1]Hitters!$C:$C,0))))))*S55/600</f>
        <v>0.78445327200576698</v>
      </c>
      <c r="V55" s="44">
        <f t="shared" si="7"/>
        <v>0.86432894072987942</v>
      </c>
      <c r="W55" s="44">
        <f t="shared" si="8"/>
        <v>1.2279079314145847</v>
      </c>
      <c r="X55" s="109">
        <f>INDEX([1]Hitters!$CV:$CV,MATCH(Q55,[1]Hitters!$C:$C,0))</f>
        <v>34.291666666666664</v>
      </c>
      <c r="Y55" s="6">
        <f>INDEX([1]Hitters!$BJ:$BJ,MATCH(Q55,[1]Hitters!$C:$C,0))*INDEX([1]Hitters!$AP:$AP,MATCH(Q55,[1]Hitters!$C:$C,0))</f>
        <v>-8.8773201886898651E-3</v>
      </c>
    </row>
    <row r="56" spans="1:25" ht="12" customHeight="1" x14ac:dyDescent="0.2">
      <c r="A56" s="2" t="s">
        <v>89</v>
      </c>
      <c r="B56" s="2" t="s">
        <v>74</v>
      </c>
      <c r="C56" s="16" t="str">
        <f>'AL West'!H50</f>
        <v>3B</v>
      </c>
      <c r="D56" s="16" t="str">
        <f>'AL West'!I50</f>
        <v>Beltre, Adrian</v>
      </c>
      <c r="E56" s="6">
        <f>INDEX([1]Hitters!$AF:$AF,MATCH(D56,[1]Hitters!$C:$C,0))</f>
        <v>0.279460874398754</v>
      </c>
      <c r="F56" s="4">
        <f>INDEX([1]Hitters!$ER:$ER,MATCH(D56,[1]Hitters!$C:$C,0))</f>
        <v>522.4838518518518</v>
      </c>
      <c r="G56" s="4">
        <f t="shared" si="0"/>
        <v>25.842508171821628</v>
      </c>
      <c r="H56" s="4">
        <f>IF(C56="DH",-16,IF(C56="C",INDEX([1]Hitters!$AZ:$AZ,MATCH(D56,[1]Hitters!$C:$C,0)),IF(C56="1B",INDEX([1]Hitters!$AW:$AW,MATCH(D56,[1]Hitters!$C:$C,0)),IF(RIGHT(C56,1)="F",INDEX([1]Hitters!$AY:$AY,MATCH(D56,[1]Hitters!$C:$C,0)),INDEX([1]Hitters!$AX:$AX,MATCH(D56,[1]Hitters!$C:$C,0))))))*F56/600</f>
        <v>3.5495159841024617</v>
      </c>
      <c r="I56" s="44">
        <f t="shared" si="1"/>
        <v>3.1987935509307466</v>
      </c>
      <c r="J56" s="44">
        <f t="shared" si="2"/>
        <v>3.673369279750776</v>
      </c>
      <c r="K56" s="109">
        <f>INDEX([1]Hitters!$CV:$CV,MATCH(D56,[1]Hitters!$C:$C,0))</f>
        <v>37.208333333333336</v>
      </c>
      <c r="L56" s="6">
        <f>INDEX([1]Hitters!$BJ:$BJ,MATCH(D56,[1]Hitters!$C:$C,0))*INDEX([1]Hitters!$AP:$AP,MATCH(D56,[1]Hitters!$C:$C,0))</f>
        <v>1.8062428300874946E-4</v>
      </c>
      <c r="N56" s="2" t="s">
        <v>89</v>
      </c>
      <c r="O56" s="2" t="s">
        <v>73</v>
      </c>
      <c r="P56" s="18" t="str">
        <f>'AL West'!A56</f>
        <v>1B</v>
      </c>
      <c r="Q56" s="18" t="str">
        <f>'AL West'!B56</f>
        <v>Lind, Adam</v>
      </c>
      <c r="R56" s="6">
        <f>INDEX([1]Hitters!$AF:$AF,MATCH(Q56,[1]Hitters!$C:$C,0))</f>
        <v>0.27021908903748704</v>
      </c>
      <c r="S56" s="4">
        <f>INDEX([1]Hitters!$ER:$ER,MATCH(Q56,[1]Hitters!$C:$C,0))</f>
        <v>443.70133333333325</v>
      </c>
      <c r="T56" s="4">
        <f t="shared" si="6"/>
        <v>17.845263431385039</v>
      </c>
      <c r="U56" s="4">
        <f>IF(P56="DH",-16,IF(P56="C",INDEX([1]Hitters!$AZ:$AZ,MATCH(Q56,[1]Hitters!$C:$C,0)),IF(P56="1B",INDEX([1]Hitters!$AW:$AW,MATCH(Q56,[1]Hitters!$C:$C,0)),IF(RIGHT(P56,1)="F",INDEX([1]Hitters!$AY:$AY,MATCH(Q56,[1]Hitters!$C:$C,0)),INDEX([1]Hitters!$AX:$AX,MATCH(Q56,[1]Hitters!$C:$C,0))))))*S56/600</f>
        <v>-9.7098706720062449</v>
      </c>
      <c r="V56" s="44">
        <f t="shared" si="7"/>
        <v>0.90625021831437125</v>
      </c>
      <c r="W56" s="44">
        <f t="shared" si="8"/>
        <v>1.2254868086684954</v>
      </c>
      <c r="X56" s="109">
        <f>INDEX([1]Hitters!$CV:$CV,MATCH(Q56,[1]Hitters!$C:$C,0))</f>
        <v>32.958333333333336</v>
      </c>
      <c r="Y56" s="6">
        <f>INDEX([1]Hitters!$BJ:$BJ,MATCH(Q56,[1]Hitters!$C:$C,0))*INDEX([1]Hitters!$AP:$AP,MATCH(Q56,[1]Hitters!$C:$C,0))</f>
        <v>4.5633307327081613E-4</v>
      </c>
    </row>
    <row r="57" spans="1:25" ht="12" customHeight="1" x14ac:dyDescent="0.2">
      <c r="A57" s="2" t="s">
        <v>88</v>
      </c>
      <c r="B57" s="2" t="s">
        <v>69</v>
      </c>
      <c r="C57" s="39" t="str">
        <f>'AL Central'!O23</f>
        <v>RF</v>
      </c>
      <c r="D57" s="39" t="str">
        <f>'AL Central'!P23</f>
        <v>Martinez, J.D.</v>
      </c>
      <c r="E57" s="6">
        <f>INDEX([1]Hitters!$AF:$AF,MATCH(D57,[1]Hitters!$C:$C,0))</f>
        <v>0.30315519566479915</v>
      </c>
      <c r="F57" s="4">
        <f>INDEX([1]Hitters!$ER:$ER,MATCH(D57,[1]Hitters!$C:$C,0))</f>
        <v>535.1378666666667</v>
      </c>
      <c r="G57" s="4">
        <f t="shared" si="0"/>
        <v>39.148115343643198</v>
      </c>
      <c r="H57" s="4">
        <f>IF(C57="DH",-16,IF(C57="C",INDEX([1]Hitters!$AZ:$AZ,MATCH(D57,[1]Hitters!$C:$C,0)),IF(C57="1B",INDEX([1]Hitters!$AW:$AW,MATCH(D57,[1]Hitters!$C:$C,0)),IF(RIGHT(C57,1)="F",INDEX([1]Hitters!$AY:$AY,MATCH(D57,[1]Hitters!$C:$C,0)),INDEX([1]Hitters!$AX:$AX,MATCH(D57,[1]Hitters!$C:$C,0))))))*F57/600</f>
        <v>-10.019477573338872</v>
      </c>
      <c r="I57" s="44">
        <f t="shared" si="1"/>
        <v>3.1501138011393115</v>
      </c>
      <c r="J57" s="44">
        <f t="shared" si="2"/>
        <v>3.5319277487438505</v>
      </c>
      <c r="K57" s="109">
        <f>INDEX([1]Hitters!$CV:$CV,MATCH(D57,[1]Hitters!$C:$C,0))</f>
        <v>28.875</v>
      </c>
      <c r="L57" s="6">
        <f>INDEX([1]Hitters!$BJ:$BJ,MATCH(D57,[1]Hitters!$C:$C,0))*INDEX([1]Hitters!$AP:$AP,MATCH(D57,[1]Hitters!$C:$C,0))</f>
        <v>9.8700120938165371E-3</v>
      </c>
      <c r="N57" s="2" t="s">
        <v>89</v>
      </c>
      <c r="O57" s="2" t="s">
        <v>72</v>
      </c>
      <c r="P57" s="17" t="str">
        <f>'AL West'!O29</f>
        <v>OF</v>
      </c>
      <c r="Q57" s="17" t="str">
        <f>'AL West'!P29</f>
        <v>Eibner, Brett</v>
      </c>
      <c r="R57" s="6">
        <f>INDEX([1]Hitters!$AF:$AF,MATCH(Q57,[1]Hitters!$C:$C,0))</f>
        <v>0.25494264321245752</v>
      </c>
      <c r="S57" s="4">
        <f>INDEX([1]Hitters!$ER:$ER,MATCH(Q57,[1]Hitters!$C:$C,0))</f>
        <v>454.97362962962961</v>
      </c>
      <c r="T57" s="4">
        <f t="shared" si="6"/>
        <v>11.348244914928639</v>
      </c>
      <c r="U57" s="4">
        <f>IF(P57="DH",-16,IF(P57="C",INDEX([1]Hitters!$AZ:$AZ,MATCH(Q57,[1]Hitters!$C:$C,0)),IF(P57="1B",INDEX([1]Hitters!$AW:$AW,MATCH(Q57,[1]Hitters!$C:$C,0)),IF(RIGHT(P57,1)="F",INDEX([1]Hitters!$AY:$AY,MATCH(Q57,[1]Hitters!$C:$C,0)),INDEX([1]Hitters!$AX:$AX,MATCH(Q57,[1]Hitters!$C:$C,0))))))*S57/600</f>
        <v>-2.9649141501662331</v>
      </c>
      <c r="V57" s="44">
        <f t="shared" si="7"/>
        <v>0.92601331796837083</v>
      </c>
      <c r="W57" s="44">
        <f t="shared" si="8"/>
        <v>1.2211872394303689</v>
      </c>
      <c r="X57" s="109">
        <f>INDEX([1]Hitters!$CV:$CV,MATCH(Q57,[1]Hitters!$C:$C,0))</f>
        <v>27.541666666666668</v>
      </c>
      <c r="Y57" s="6">
        <f>INDEX([1]Hitters!$BJ:$BJ,MATCH(Q57,[1]Hitters!$C:$C,0))*INDEX([1]Hitters!$AP:$AP,MATCH(Q57,[1]Hitters!$C:$C,0))</f>
        <v>-1.1619123032466441E-3</v>
      </c>
    </row>
    <row r="58" spans="1:25" ht="12" customHeight="1" x14ac:dyDescent="0.2">
      <c r="A58" s="2" t="s">
        <v>101</v>
      </c>
      <c r="B58" s="2" t="s">
        <v>48</v>
      </c>
      <c r="C58" s="24" t="str">
        <f>'NL West'!H18</f>
        <v>2B</v>
      </c>
      <c r="D58" s="24" t="str">
        <f>'NL West'!I18</f>
        <v>LeMahieu, DJ</v>
      </c>
      <c r="E58" s="6">
        <f>INDEX([1]Hitters!$AF:$AF,MATCH(D58,[1]Hitters!$C:$C,0))</f>
        <v>0.26530951092928118</v>
      </c>
      <c r="F58" s="4">
        <f>INDEX([1]Hitters!$ER:$ER,MATCH(D58,[1]Hitters!$C:$C,0))</f>
        <v>591.01303703703707</v>
      </c>
      <c r="G58" s="4">
        <f t="shared" si="0"/>
        <v>20.868381290606916</v>
      </c>
      <c r="H58" s="4">
        <f>IF(C58="DH",-16,IF(C58="C",INDEX([1]Hitters!$AZ:$AZ,MATCH(D58,[1]Hitters!$C:$C,0)),IF(C58="1B",INDEX([1]Hitters!$AW:$AW,MATCH(D58,[1]Hitters!$C:$C,0)),IF(RIGHT(C58,1)="F",INDEX([1]Hitters!$AY:$AY,MATCH(D58,[1]Hitters!$C:$C,0)),INDEX([1]Hitters!$AX:$AX,MATCH(D58,[1]Hitters!$C:$C,0))))))*F58/600</f>
        <v>7.8665712945192627</v>
      </c>
      <c r="I58" s="44">
        <f t="shared" si="1"/>
        <v>3.1389705425171663</v>
      </c>
      <c r="J58" s="44">
        <f t="shared" si="2"/>
        <v>3.1867018280212212</v>
      </c>
      <c r="K58" s="109">
        <f>INDEX([1]Hitters!$CV:$CV,MATCH(D58,[1]Hitters!$C:$C,0))</f>
        <v>27.958333333333332</v>
      </c>
      <c r="L58" s="6">
        <f>INDEX([1]Hitters!$BJ:$BJ,MATCH(D58,[1]Hitters!$C:$C,0))*INDEX([1]Hitters!$AP:$AP,MATCH(D58,[1]Hitters!$C:$C,0))</f>
        <v>4.4303369228228945E-4</v>
      </c>
      <c r="N58" s="2" t="s">
        <v>90</v>
      </c>
      <c r="O58" s="2" t="s">
        <v>100</v>
      </c>
      <c r="P58" s="21" t="str">
        <f>'NL East'!H59</f>
        <v>OF</v>
      </c>
      <c r="Q58" s="21" t="str">
        <f>'NL East'!I59</f>
        <v>Heisey, Chris</v>
      </c>
      <c r="R58" s="6">
        <f>INDEX([1]Hitters!$AF:$AF,MATCH(Q58,[1]Hitters!$C:$C,0))</f>
        <v>0.25338149109699604</v>
      </c>
      <c r="S58" s="4">
        <f>INDEX([1]Hitters!$ER:$ER,MATCH(Q58,[1]Hitters!$C:$C,0))</f>
        <v>357.73413333333332</v>
      </c>
      <c r="T58" s="4">
        <f t="shared" si="6"/>
        <v>8.3643574536249226</v>
      </c>
      <c r="U58" s="4">
        <f>IF(P58="DH",-16,IF(P58="C",INDEX([1]Hitters!$AZ:$AZ,MATCH(Q58,[1]Hitters!$C:$C,0)),IF(P58="1B",INDEX([1]Hitters!$AW:$AW,MATCH(Q58,[1]Hitters!$C:$C,0)),IF(RIGHT(P58,1)="F",INDEX([1]Hitters!$AY:$AY,MATCH(Q58,[1]Hitters!$C:$C,0)),INDEX([1]Hitters!$AX:$AX,MATCH(Q58,[1]Hitters!$C:$C,0))))))*S58/600</f>
        <v>-1.7783650811597882</v>
      </c>
      <c r="V58" s="44">
        <f t="shared" si="7"/>
        <v>0.72687178125717189</v>
      </c>
      <c r="W58" s="44">
        <f t="shared" si="8"/>
        <v>1.2191262396197673</v>
      </c>
      <c r="X58" s="109">
        <f>INDEX([1]Hitters!$CV:$CV,MATCH(Q58,[1]Hitters!$C:$C,0))</f>
        <v>31.541666666666668</v>
      </c>
      <c r="Y58" s="6">
        <f>INDEX([1]Hitters!$BJ:$BJ,MATCH(Q58,[1]Hitters!$C:$C,0))*INDEX([1]Hitters!$AP:$AP,MATCH(Q58,[1]Hitters!$C:$C,0))</f>
        <v>-6.0589535405427379E-3</v>
      </c>
    </row>
    <row r="59" spans="1:25" ht="12" customHeight="1" x14ac:dyDescent="0.2">
      <c r="A59" s="2" t="s">
        <v>90</v>
      </c>
      <c r="B59" s="2" t="s">
        <v>61</v>
      </c>
      <c r="C59" s="9" t="str">
        <f>'NL East'!A52</f>
        <v>CF</v>
      </c>
      <c r="D59" s="9" t="str">
        <f>'NL East'!B52</f>
        <v>Herrera, Odubel</v>
      </c>
      <c r="E59" s="6">
        <f>INDEX([1]Hitters!$AF:$AF,MATCH(D59,[1]Hitters!$C:$C,0))</f>
        <v>0.26829352970254128</v>
      </c>
      <c r="F59" s="4">
        <f>INDEX([1]Hitters!$ER:$ER,MATCH(D59,[1]Hitters!$C:$C,0))</f>
        <v>587.1493333333334</v>
      </c>
      <c r="G59" s="4">
        <f t="shared" si="0"/>
        <v>22.484020435827308</v>
      </c>
      <c r="H59" s="4">
        <f>IF(C59="DH",-16,IF(C59="C",INDEX([1]Hitters!$AZ:$AZ,MATCH(D59,[1]Hitters!$C:$C,0)),IF(C59="1B",INDEX([1]Hitters!$AW:$AW,MATCH(D59,[1]Hitters!$C:$C,0)),IF(RIGHT(C59,1)="F",INDEX([1]Hitters!$AY:$AY,MATCH(D59,[1]Hitters!$C:$C,0)),INDEX([1]Hitters!$AX:$AX,MATCH(D59,[1]Hitters!$C:$C,0))))))*F59/600</f>
        <v>6.2176833096033768</v>
      </c>
      <c r="I59" s="44">
        <f t="shared" si="1"/>
        <v>3.1332002919989534</v>
      </c>
      <c r="J59" s="44">
        <f t="shared" si="2"/>
        <v>3.2017752017647503</v>
      </c>
      <c r="K59" s="109">
        <f>INDEX([1]Hitters!$CV:$CV,MATCH(D59,[1]Hitters!$C:$C,0))</f>
        <v>24.541666666666668</v>
      </c>
      <c r="L59" s="6">
        <f>INDEX([1]Hitters!$BJ:$BJ,MATCH(D59,[1]Hitters!$C:$C,0))*INDEX([1]Hitters!$AP:$AP,MATCH(D59,[1]Hitters!$C:$C,0))</f>
        <v>1.1739028564481368E-2</v>
      </c>
      <c r="N59" s="2" t="s">
        <v>87</v>
      </c>
      <c r="O59" s="2" t="s">
        <v>652</v>
      </c>
      <c r="P59" s="11" t="str">
        <f>'AL East'!O27</f>
        <v>2B</v>
      </c>
      <c r="Q59" s="11" t="str">
        <f>'AL East'!P27</f>
        <v>Castro, Starlin</v>
      </c>
      <c r="R59" s="6">
        <f>INDEX([1]Hitters!$AF:$AF,MATCH(Q59,[1]Hitters!$C:$C,0))</f>
        <v>0.2443412202543816</v>
      </c>
      <c r="S59" s="4">
        <f>INDEX([1]Hitters!$ER:$ER,MATCH(Q59,[1]Hitters!$C:$C,0))</f>
        <v>578.952</v>
      </c>
      <c r="T59" s="4">
        <f t="shared" si="6"/>
        <v>8.3028781487147292</v>
      </c>
      <c r="U59" s="4">
        <f>IF(P59="DH",-16,IF(P59="C",INDEX([1]Hitters!$AZ:$AZ,MATCH(Q59,[1]Hitters!$C:$C,0)),IF(P59="1B",INDEX([1]Hitters!$AW:$AW,MATCH(Q59,[1]Hitters!$C:$C,0)),IF(RIGHT(P59,1)="F",INDEX([1]Hitters!$AY:$AY,MATCH(Q59,[1]Hitters!$C:$C,0)),INDEX([1]Hitters!$AX:$AX,MATCH(Q59,[1]Hitters!$C:$C,0))))))*S59/600</f>
        <v>2.3215993317004253</v>
      </c>
      <c r="V59" s="44">
        <f t="shared" si="7"/>
        <v>1.1667382388819227</v>
      </c>
      <c r="W59" s="44">
        <f t="shared" si="8"/>
        <v>1.2091554106888891</v>
      </c>
      <c r="X59" s="109">
        <f>INDEX([1]Hitters!$CV:$CV,MATCH(Q59,[1]Hitters!$C:$C,0))</f>
        <v>26.291666666666668</v>
      </c>
      <c r="Y59" s="6">
        <f>INDEX([1]Hitters!$BJ:$BJ,MATCH(Q59,[1]Hitters!$C:$C,0))*INDEX([1]Hitters!$AP:$AP,MATCH(Q59,[1]Hitters!$C:$C,0))</f>
        <v>6.4439299790762178E-3</v>
      </c>
    </row>
    <row r="60" spans="1:25" ht="12" customHeight="1" x14ac:dyDescent="0.2">
      <c r="A60" s="2" t="s">
        <v>90</v>
      </c>
      <c r="B60" s="2" t="s">
        <v>100</v>
      </c>
      <c r="C60" s="21" t="str">
        <f>'NL East'!H50</f>
        <v>3B</v>
      </c>
      <c r="D60" s="21" t="str">
        <f>'NL East'!I50</f>
        <v>Rendon, Anthony</v>
      </c>
      <c r="E60" s="6">
        <f>INDEX([1]Hitters!$AF:$AF,MATCH(D60,[1]Hitters!$C:$C,0))</f>
        <v>0.27486267231196221</v>
      </c>
      <c r="F60" s="4">
        <f>INDEX([1]Hitters!$ER:$ER,MATCH(D60,[1]Hitters!$C:$C,0))</f>
        <v>551.49392592592585</v>
      </c>
      <c r="G60" s="4">
        <f t="shared" si="0"/>
        <v>24.741491280852365</v>
      </c>
      <c r="H60" s="4">
        <f>IF(C60="DH",-16,IF(C60="C",INDEX([1]Hitters!$AZ:$AZ,MATCH(D60,[1]Hitters!$C:$C,0)),IF(C60="1B",INDEX([1]Hitters!$AW:$AW,MATCH(D60,[1]Hitters!$C:$C,0)),IF(RIGHT(C60,1)="F",INDEX([1]Hitters!$AY:$AY,MATCH(D60,[1]Hitters!$C:$C,0)),INDEX([1]Hitters!$AX:$AX,MATCH(D60,[1]Hitters!$C:$C,0))))))*F60/600</f>
        <v>4.0034144842203752</v>
      </c>
      <c r="I60" s="44">
        <f t="shared" si="1"/>
        <v>3.1326215229743424</v>
      </c>
      <c r="J60" s="44">
        <f t="shared" si="2"/>
        <v>3.4081479875393241</v>
      </c>
      <c r="K60" s="109">
        <f>INDEX([1]Hitters!$CV:$CV,MATCH(D60,[1]Hitters!$C:$C,0))</f>
        <v>26.041666666666668</v>
      </c>
      <c r="L60" s="6">
        <f>INDEX([1]Hitters!$BJ:$BJ,MATCH(D60,[1]Hitters!$C:$C,0))*INDEX([1]Hitters!$AP:$AP,MATCH(D60,[1]Hitters!$C:$C,0))</f>
        <v>1.6132247682048816E-3</v>
      </c>
      <c r="N60" s="2" t="s">
        <v>88</v>
      </c>
      <c r="O60" s="2" t="s">
        <v>655</v>
      </c>
      <c r="P60" s="15" t="str">
        <f>'AL Central'!A57</f>
        <v>3B</v>
      </c>
      <c r="Q60" s="15" t="str">
        <f>'AL Central'!B57</f>
        <v>Cuthbert, Cheslor</v>
      </c>
      <c r="R60" s="6">
        <f>INDEX([1]Hitters!$AF:$AF,MATCH(Q60,[1]Hitters!$C:$C,0))</f>
        <v>0.25272651492226283</v>
      </c>
      <c r="S60" s="4">
        <f>INDEX([1]Hitters!$ER:$ER,MATCH(Q60,[1]Hitters!$C:$C,0))</f>
        <v>554.35140740740746</v>
      </c>
      <c r="T60" s="4">
        <f t="shared" si="6"/>
        <v>12.598475532621844</v>
      </c>
      <c r="U60" s="4">
        <f>IF(P60="DH",-16,IF(P60="C",INDEX([1]Hitters!$AZ:$AZ,MATCH(Q60,[1]Hitters!$C:$C,0)),IF(P60="1B",INDEX([1]Hitters!$AW:$AW,MATCH(Q60,[1]Hitters!$C:$C,0)),IF(RIGHT(P60,1)="F",INDEX([1]Hitters!$AY:$AY,MATCH(Q60,[1]Hitters!$C:$C,0)),INDEX([1]Hitters!$AX:$AX,MATCH(Q60,[1]Hitters!$C:$C,0))))))*S60/600</f>
        <v>-2.5265958022684627</v>
      </c>
      <c r="V60" s="44">
        <f t="shared" si="7"/>
        <v>1.1115200742372351</v>
      </c>
      <c r="W60" s="44">
        <f t="shared" si="8"/>
        <v>1.2030492493224787</v>
      </c>
      <c r="X60" s="109">
        <f>INDEX([1]Hitters!$CV:$CV,MATCH(Q60,[1]Hitters!$C:$C,0))</f>
        <v>23.625</v>
      </c>
      <c r="Y60" s="6">
        <f>INDEX([1]Hitters!$BJ:$BJ,MATCH(Q60,[1]Hitters!$C:$C,0))*INDEX([1]Hitters!$AP:$AP,MATCH(Q60,[1]Hitters!$C:$C,0))</f>
        <v>3.5291422504302498E-3</v>
      </c>
    </row>
    <row r="61" spans="1:25" ht="12" customHeight="1" x14ac:dyDescent="0.2">
      <c r="A61" s="2" t="s">
        <v>101</v>
      </c>
      <c r="B61" s="2" t="s">
        <v>654</v>
      </c>
      <c r="C61" s="15" t="str">
        <f>'NL West'!O22</f>
        <v>CF</v>
      </c>
      <c r="D61" s="15" t="str">
        <f>'NL West'!P22</f>
        <v>Pederson, Joc</v>
      </c>
      <c r="E61" s="6">
        <f>INDEX([1]Hitters!$AF:$AF,MATCH(D61,[1]Hitters!$C:$C,0))</f>
        <v>0.28382416302653662</v>
      </c>
      <c r="F61" s="4">
        <f>INDEX([1]Hitters!$ER:$ER,MATCH(D61,[1]Hitters!$C:$C,0))</f>
        <v>508.55760000000009</v>
      </c>
      <c r="G61" s="4">
        <f t="shared" si="0"/>
        <v>27.372687170784204</v>
      </c>
      <c r="H61" s="4">
        <f>IF(C61="DH",-16,IF(C61="C",INDEX([1]Hitters!$AZ:$AZ,MATCH(D61,[1]Hitters!$C:$C,0)),IF(C61="1B",INDEX([1]Hitters!$AW:$AW,MATCH(D61,[1]Hitters!$C:$C,0)),IF(RIGHT(C61,1)="F",INDEX([1]Hitters!$AY:$AY,MATCH(D61,[1]Hitters!$C:$C,0)),INDEX([1]Hitters!$AX:$AX,MATCH(D61,[1]Hitters!$C:$C,0))))))*F61/600</f>
        <v>1.1015661135192227</v>
      </c>
      <c r="I61" s="44">
        <f t="shared" si="1"/>
        <v>3.0950712132010567</v>
      </c>
      <c r="J61" s="44">
        <f t="shared" si="2"/>
        <v>3.6515878003212099</v>
      </c>
      <c r="K61" s="109">
        <f>INDEX([1]Hitters!$CV:$CV,MATCH(D61,[1]Hitters!$C:$C,0))</f>
        <v>24.208333333333332</v>
      </c>
      <c r="L61" s="6">
        <f>INDEX([1]Hitters!$BJ:$BJ,MATCH(D61,[1]Hitters!$C:$C,0))*INDEX([1]Hitters!$AP:$AP,MATCH(D61,[1]Hitters!$C:$C,0))</f>
        <v>-3.9320681527346175E-4</v>
      </c>
      <c r="N61" s="2" t="s">
        <v>88</v>
      </c>
      <c r="O61" s="2" t="s">
        <v>71</v>
      </c>
      <c r="P61" s="16" t="str">
        <f>'AL Central'!H59</f>
        <v>OF</v>
      </c>
      <c r="Q61" s="16" t="str">
        <f>'AL Central'!I59</f>
        <v>Grossman, Robbie</v>
      </c>
      <c r="R61" s="6">
        <f>INDEX([1]Hitters!$AF:$AF,MATCH(Q61,[1]Hitters!$C:$C,0))</f>
        <v>0.26706145906409423</v>
      </c>
      <c r="S61" s="4">
        <f>INDEX([1]Hitters!$ER:$ER,MATCH(Q61,[1]Hitters!$C:$C,0))</f>
        <v>526.45481481481477</v>
      </c>
      <c r="T61" s="4">
        <f t="shared" si="6"/>
        <v>19.511183568354561</v>
      </c>
      <c r="U61" s="4">
        <f>IF(P61="DH",-16,IF(P61="C",INDEX([1]Hitters!$AZ:$AZ,MATCH(Q61,[1]Hitters!$C:$C,0)),IF(P61="1B",INDEX([1]Hitters!$AW:$AW,MATCH(Q61,[1]Hitters!$C:$C,0)),IF(RIGHT(P61,1)="F",INDEX([1]Hitters!$AY:$AY,MATCH(Q61,[1]Hitters!$C:$C,0)),INDEX([1]Hitters!$AX:$AX,MATCH(Q61,[1]Hitters!$C:$C,0))))))*S61/600</f>
        <v>-10.028028861720713</v>
      </c>
      <c r="V61" s="44">
        <f t="shared" si="7"/>
        <v>1.0553383816504027</v>
      </c>
      <c r="W61" s="44">
        <f t="shared" si="8"/>
        <v>1.2027680461294223</v>
      </c>
      <c r="X61" s="109">
        <f>INDEX([1]Hitters!$CV:$CV,MATCH(Q61,[1]Hitters!$C:$C,0))</f>
        <v>26.791666666666668</v>
      </c>
      <c r="Y61" s="6">
        <f>INDEX([1]Hitters!$BJ:$BJ,MATCH(Q61,[1]Hitters!$C:$C,0))*INDEX([1]Hitters!$AP:$AP,MATCH(Q61,[1]Hitters!$C:$C,0))</f>
        <v>-5.0403738091544669E-4</v>
      </c>
    </row>
    <row r="62" spans="1:25" ht="12" customHeight="1" x14ac:dyDescent="0.2">
      <c r="A62" s="2" t="s">
        <v>90</v>
      </c>
      <c r="B62" s="2" t="s">
        <v>266</v>
      </c>
      <c r="C62" s="82" t="str">
        <f>'NL East'!H21</f>
        <v>LF</v>
      </c>
      <c r="D62" s="82" t="str">
        <f>'NL East'!I21</f>
        <v>Yelich, Christian</v>
      </c>
      <c r="E62" s="6">
        <f>INDEX([1]Hitters!$AF:$AF,MATCH(D62,[1]Hitters!$C:$C,0))</f>
        <v>0.28344137432856609</v>
      </c>
      <c r="F62" s="4">
        <f>INDEX([1]Hitters!$ER:$ER,MATCH(D62,[1]Hitters!$C:$C,0))</f>
        <v>581.05392592592602</v>
      </c>
      <c r="G62" s="4">
        <f t="shared" si="0"/>
        <v>31.052320360490317</v>
      </c>
      <c r="H62" s="4">
        <f>IF(C62="DH",-16,IF(C62="C",INDEX([1]Hitters!$AZ:$AZ,MATCH(D62,[1]Hitters!$C:$C,0)),IF(C62="1B",INDEX([1]Hitters!$AW:$AW,MATCH(D62,[1]Hitters!$C:$C,0)),IF(RIGHT(C62,1)="F",INDEX([1]Hitters!$AY:$AY,MATCH(D62,[1]Hitters!$C:$C,0)),INDEX([1]Hitters!$AX:$AX,MATCH(D62,[1]Hitters!$C:$C,0))))))*F62/600</f>
        <v>-2.6109138607260238</v>
      </c>
      <c r="I62" s="44">
        <f t="shared" si="1"/>
        <v>3.0941334993173868</v>
      </c>
      <c r="J62" s="44">
        <f t="shared" si="2"/>
        <v>3.1950220397049689</v>
      </c>
      <c r="K62" s="109">
        <f>INDEX([1]Hitters!$CV:$CV,MATCH(D62,[1]Hitters!$C:$C,0))</f>
        <v>24.541666666666668</v>
      </c>
      <c r="L62" s="6">
        <f>INDEX([1]Hitters!$BJ:$BJ,MATCH(D62,[1]Hitters!$C:$C,0))*INDEX([1]Hitters!$AP:$AP,MATCH(D62,[1]Hitters!$C:$C,0))</f>
        <v>1.2685871624426776E-2</v>
      </c>
      <c r="N62" s="2" t="s">
        <v>90</v>
      </c>
      <c r="O62" s="2" t="s">
        <v>653</v>
      </c>
      <c r="P62" s="27" t="str">
        <f>'NL East'!O27</f>
        <v>3B</v>
      </c>
      <c r="Q62" s="27" t="str">
        <f>'NL East'!P27</f>
        <v>Reyes, Jose</v>
      </c>
      <c r="R62" s="6">
        <f>INDEX([1]Hitters!$AF:$AF,MATCH(Q62,[1]Hitters!$C:$C,0))</f>
        <v>0.25100249900284077</v>
      </c>
      <c r="S62" s="4">
        <f>INDEX([1]Hitters!$ER:$ER,MATCH(Q62,[1]Hitters!$C:$C,0))</f>
        <v>465.69706666666667</v>
      </c>
      <c r="T62" s="4">
        <f t="shared" si="6"/>
        <v>9.7808021782925358</v>
      </c>
      <c r="U62" s="4">
        <f>IF(P62="DH",-16,IF(P62="C",INDEX([1]Hitters!$AZ:$AZ,MATCH(Q62,[1]Hitters!$C:$C,0)),IF(P62="1B",INDEX([1]Hitters!$AW:$AW,MATCH(Q62,[1]Hitters!$C:$C,0)),IF(RIGHT(P62,1)="F",INDEX([1]Hitters!$AY:$AY,MATCH(Q62,[1]Hitters!$C:$C,0)),INDEX([1]Hitters!$AX:$AX,MATCH(Q62,[1]Hitters!$C:$C,0))))))*S62/600</f>
        <v>-1.4478141615022664</v>
      </c>
      <c r="V62" s="44">
        <f t="shared" si="7"/>
        <v>0.91900302408249557</v>
      </c>
      <c r="W62" s="44">
        <f t="shared" si="8"/>
        <v>1.184035403951075</v>
      </c>
      <c r="X62" s="109">
        <f>INDEX([1]Hitters!$CV:$CV,MATCH(Q62,[1]Hitters!$C:$C,0))</f>
        <v>33.041666666666664</v>
      </c>
      <c r="Y62" s="6">
        <f>INDEX([1]Hitters!$BJ:$BJ,MATCH(Q62,[1]Hitters!$C:$C,0))*INDEX([1]Hitters!$AP:$AP,MATCH(Q62,[1]Hitters!$C:$C,0))</f>
        <v>4.9090089989894566E-3</v>
      </c>
    </row>
    <row r="63" spans="1:25" ht="12" customHeight="1" x14ac:dyDescent="0.2">
      <c r="A63" s="2" t="s">
        <v>87</v>
      </c>
      <c r="B63" s="2" t="s">
        <v>63</v>
      </c>
      <c r="C63" s="9" t="str">
        <f>'AL East'!H24</f>
        <v>DH</v>
      </c>
      <c r="D63" s="9" t="str">
        <f>'AL East'!I24</f>
        <v>Ortiz, David</v>
      </c>
      <c r="E63" s="6">
        <f>INDEX([1]Hitters!$AF:$AF,MATCH(D63,[1]Hitters!$C:$C,0))</f>
        <v>0.31847205106081461</v>
      </c>
      <c r="F63" s="4">
        <f>INDEX([1]Hitters!$ER:$ER,MATCH(D63,[1]Hitters!$C:$C,0))</f>
        <v>463.90251851851849</v>
      </c>
      <c r="G63" s="4">
        <f t="shared" si="0"/>
        <v>41.042407305610858</v>
      </c>
      <c r="H63" s="4">
        <f>IF(C63="DH",-16,IF(C63="C",INDEX([1]Hitters!$AZ:$AZ,MATCH(D63,[1]Hitters!$C:$C,0)),IF(C63="1B",INDEX([1]Hitters!$AW:$AW,MATCH(D63,[1]Hitters!$C:$C,0)),IF(RIGHT(C63,1)="F",INDEX([1]Hitters!$AY:$AY,MATCH(D63,[1]Hitters!$C:$C,0)),INDEX([1]Hitters!$AX:$AX,MATCH(D63,[1]Hitters!$C:$C,0))))))*F63/600</f>
        <v>-12.370733827160493</v>
      </c>
      <c r="I63" s="44">
        <f t="shared" si="1"/>
        <v>3.0822115166190205</v>
      </c>
      <c r="J63" s="44">
        <f t="shared" si="2"/>
        <v>3.9864558525728055</v>
      </c>
      <c r="K63" s="109">
        <f>INDEX([1]Hitters!$CV:$CV,MATCH(D63,[1]Hitters!$C:$C,0))</f>
        <v>40.625</v>
      </c>
      <c r="L63" s="6">
        <f>INDEX([1]Hitters!$BJ:$BJ,MATCH(D63,[1]Hitters!$C:$C,0))*INDEX([1]Hitters!$AP:$AP,MATCH(D63,[1]Hitters!$C:$C,0))</f>
        <v>-9.329479462785983E-3</v>
      </c>
      <c r="N63" s="2" t="s">
        <v>87</v>
      </c>
      <c r="O63" s="2" t="s">
        <v>652</v>
      </c>
      <c r="P63" s="11" t="str">
        <f>'AL East'!O26</f>
        <v>2B</v>
      </c>
      <c r="Q63" s="11" t="str">
        <f>'AL East'!P26</f>
        <v>Refsnyder, Rob</v>
      </c>
      <c r="R63" s="6">
        <f>INDEX([1]Hitters!$AF:$AF,MATCH(Q63,[1]Hitters!$C:$C,0))</f>
        <v>0.26267730469708467</v>
      </c>
      <c r="S63" s="4">
        <f>INDEX([1]Hitters!$ER:$ER,MATCH(Q63,[1]Hitters!$C:$C,0))</f>
        <v>499.22800000000007</v>
      </c>
      <c r="T63" s="4">
        <f t="shared" si="6"/>
        <v>16.313425469316183</v>
      </c>
      <c r="U63" s="4">
        <f>IF(P63="DH",-16,IF(P63="C",INDEX([1]Hitters!$AZ:$AZ,MATCH(Q63,[1]Hitters!$C:$C,0)),IF(P63="1B",INDEX([1]Hitters!$AW:$AW,MATCH(Q63,[1]Hitters!$C:$C,0)),IF(RIGHT(P63,1)="F",INDEX([1]Hitters!$AY:$AY,MATCH(Q63,[1]Hitters!$C:$C,0)),INDEX([1]Hitters!$AX:$AX,MATCH(Q63,[1]Hitters!$C:$C,0))))))*S63/600</f>
        <v>-7.6286922777259667</v>
      </c>
      <c r="V63" s="44">
        <f t="shared" si="7"/>
        <v>0.96530441341506745</v>
      </c>
      <c r="W63" s="44">
        <f t="shared" si="8"/>
        <v>1.1601565778542879</v>
      </c>
      <c r="X63" s="109">
        <f>INDEX([1]Hitters!$CV:$CV,MATCH(Q63,[1]Hitters!$C:$C,0))</f>
        <v>25.291666666666668</v>
      </c>
      <c r="Y63" s="6">
        <f>INDEX([1]Hitters!$BJ:$BJ,MATCH(Q63,[1]Hitters!$C:$C,0))*INDEX([1]Hitters!$AP:$AP,MATCH(Q63,[1]Hitters!$C:$C,0))</f>
        <v>4.6853002100687088E-3</v>
      </c>
    </row>
    <row r="64" spans="1:25" ht="12" customHeight="1" x14ac:dyDescent="0.2">
      <c r="A64" s="2" t="s">
        <v>91</v>
      </c>
      <c r="B64" s="2" t="s">
        <v>657</v>
      </c>
      <c r="C64" s="15" t="str">
        <f>'NL Central'!A19</f>
        <v>SS</v>
      </c>
      <c r="D64" s="15" t="str">
        <f>'NL Central'!B19</f>
        <v>Russell, Addison</v>
      </c>
      <c r="E64" s="6">
        <f>INDEX([1]Hitters!$AF:$AF,MATCH(D64,[1]Hitters!$C:$C,0))</f>
        <v>0.25169661602034149</v>
      </c>
      <c r="F64" s="4">
        <f>INDEX([1]Hitters!$ER:$ER,MATCH(D64,[1]Hitters!$C:$C,0))</f>
        <v>558.74281481481478</v>
      </c>
      <c r="G64" s="4">
        <f t="shared" si="0"/>
        <v>12.122828307161804</v>
      </c>
      <c r="H64" s="4">
        <f>IF(C64="DH",-16,IF(C64="C",INDEX([1]Hitters!$AZ:$AZ,MATCH(D64,[1]Hitters!$C:$C,0)),IF(C64="1B",INDEX([1]Hitters!$AW:$AW,MATCH(D64,[1]Hitters!$C:$C,0)),IF(RIGHT(C64,1)="F",INDEX([1]Hitters!$AY:$AY,MATCH(D64,[1]Hitters!$C:$C,0)),INDEX([1]Hitters!$AX:$AX,MATCH(D64,[1]Hitters!$C:$C,0))))))*F64/600</f>
        <v>15.927749632345012</v>
      </c>
      <c r="I64" s="44">
        <f t="shared" si="1"/>
        <v>3.0745172418558155</v>
      </c>
      <c r="J64" s="44">
        <f t="shared" si="2"/>
        <v>3.3015374805757194</v>
      </c>
      <c r="K64" s="109">
        <f>INDEX([1]Hitters!$CV:$CV,MATCH(D64,[1]Hitters!$C:$C,0))</f>
        <v>22.458333333333332</v>
      </c>
      <c r="L64" s="6">
        <f>INDEX([1]Hitters!$BJ:$BJ,MATCH(D64,[1]Hitters!$C:$C,0))*INDEX([1]Hitters!$AP:$AP,MATCH(D64,[1]Hitters!$C:$C,0))</f>
        <v>4.6967874028773261E-3</v>
      </c>
      <c r="N64" s="2" t="s">
        <v>101</v>
      </c>
      <c r="O64" s="2" t="s">
        <v>49</v>
      </c>
      <c r="P64" s="9" t="str">
        <f>'NL West'!A24</f>
        <v>C</v>
      </c>
      <c r="Q64" s="9" t="str">
        <f>'NL West'!B24</f>
        <v>Gosewisch, Tuffy</v>
      </c>
      <c r="R64" s="6">
        <f>INDEX([1]Hitters!$AF:$AF,MATCH(Q64,[1]Hitters!$C:$C,0))</f>
        <v>0.23240414717445351</v>
      </c>
      <c r="S64" s="4">
        <f>INDEX([1]Hitters!$ER:$ER,MATCH(Q64,[1]Hitters!$C:$C,0))</f>
        <v>305.8645925925926</v>
      </c>
      <c r="T64" s="4">
        <f t="shared" si="6"/>
        <v>0.73534349604685323</v>
      </c>
      <c r="U64" s="4">
        <f>IF(P64="DH",-16,IF(P64="C",INDEX([1]Hitters!$AZ:$AZ,MATCH(Q64,[1]Hitters!$C:$C,0)),IF(P64="1B",INDEX([1]Hitters!$AW:$AW,MATCH(Q64,[1]Hitters!$C:$C,0)),IF(RIGHT(P64,1)="F",INDEX([1]Hitters!$AY:$AY,MATCH(Q64,[1]Hitters!$C:$C,0)),INDEX([1]Hitters!$AX:$AX,MATCH(Q64,[1]Hitters!$C:$C,0))))))*S64/600</f>
        <v>5.7599950983766934</v>
      </c>
      <c r="V64" s="44">
        <f t="shared" si="7"/>
        <v>0.7088772927200484</v>
      </c>
      <c r="W64" s="44">
        <f t="shared" si="8"/>
        <v>1.1588090120392966</v>
      </c>
      <c r="X64" s="109">
        <f>INDEX([1]Hitters!$CV:$CV,MATCH(Q64,[1]Hitters!$C:$C,0))</f>
        <v>32.875</v>
      </c>
      <c r="Y64" s="6">
        <f>INDEX([1]Hitters!$BJ:$BJ,MATCH(Q64,[1]Hitters!$C:$C,0))*INDEX([1]Hitters!$AP:$AP,MATCH(Q64,[1]Hitters!$C:$C,0))</f>
        <v>-2.5753862211013853E-3</v>
      </c>
    </row>
    <row r="65" spans="1:25" ht="12" customHeight="1" x14ac:dyDescent="0.2">
      <c r="A65" s="2" t="s">
        <v>101</v>
      </c>
      <c r="B65" s="2" t="s">
        <v>48</v>
      </c>
      <c r="C65" s="24" t="str">
        <f>'NL West'!H22</f>
        <v>CF</v>
      </c>
      <c r="D65" s="24" t="str">
        <f>'NL West'!I22</f>
        <v>Blackmon, Charlie</v>
      </c>
      <c r="E65" s="6">
        <f>INDEX([1]Hitters!$AF:$AF,MATCH(D65,[1]Hitters!$C:$C,0))</f>
        <v>0.28284156126210069</v>
      </c>
      <c r="F65" s="4">
        <f>INDEX([1]Hitters!$ER:$ER,MATCH(D65,[1]Hitters!$C:$C,0))</f>
        <v>611.19081481481476</v>
      </c>
      <c r="G65" s="4">
        <f t="shared" si="0"/>
        <v>32.29627688387027</v>
      </c>
      <c r="H65" s="4">
        <f>IF(C65="DH",-16,IF(C65="C",INDEX([1]Hitters!$AZ:$AZ,MATCH(D65,[1]Hitters!$C:$C,0)),IF(C65="1B",INDEX([1]Hitters!$AW:$AW,MATCH(D65,[1]Hitters!$C:$C,0)),IF(RIGHT(C65,1)="F",INDEX([1]Hitters!$AY:$AY,MATCH(D65,[1]Hitters!$C:$C,0)),INDEX([1]Hitters!$AX:$AX,MATCH(D65,[1]Hitters!$C:$C,0))))))*F65/600</f>
        <v>-4.2263563338435137</v>
      </c>
      <c r="I65" s="44">
        <f t="shared" si="1"/>
        <v>3.0559407065079274</v>
      </c>
      <c r="J65" s="44">
        <f t="shared" si="2"/>
        <v>2.9999868771920433</v>
      </c>
      <c r="K65" s="109">
        <f>INDEX([1]Hitters!$CV:$CV,MATCH(D65,[1]Hitters!$C:$C,0))</f>
        <v>29.958333333333332</v>
      </c>
      <c r="L65" s="6">
        <f>INDEX([1]Hitters!$BJ:$BJ,MATCH(D65,[1]Hitters!$C:$C,0))*INDEX([1]Hitters!$AP:$AP,MATCH(D65,[1]Hitters!$C:$C,0))</f>
        <v>-7.1143646510649717E-3</v>
      </c>
      <c r="N65" s="2" t="s">
        <v>91</v>
      </c>
      <c r="O65" s="2" t="s">
        <v>57</v>
      </c>
      <c r="P65" s="23" t="str">
        <f>'NL Central'!H55</f>
        <v>1B</v>
      </c>
      <c r="Q65" s="23" t="str">
        <f>'NL Central'!I55</f>
        <v>Moss, Brandon</v>
      </c>
      <c r="R65" s="6">
        <f>INDEX([1]Hitters!$AF:$AF,MATCH(Q65,[1]Hitters!$C:$C,0))</f>
        <v>0.27055889326271737</v>
      </c>
      <c r="S65" s="4">
        <f>INDEX([1]Hitters!$ER:$ER,MATCH(Q65,[1]Hitters!$C:$C,0))</f>
        <v>452.73840000000007</v>
      </c>
      <c r="T65" s="4">
        <f t="shared" si="6"/>
        <v>18.36256844153344</v>
      </c>
      <c r="U65" s="4">
        <f>IF(P65="DH",-16,IF(P65="C",INDEX([1]Hitters!$AZ:$AZ,MATCH(Q65,[1]Hitters!$C:$C,0)),IF(P65="1B",INDEX([1]Hitters!$AW:$AW,MATCH(Q65,[1]Hitters!$C:$C,0)),IF(RIGHT(P65,1)="F",INDEX([1]Hitters!$AY:$AY,MATCH(Q65,[1]Hitters!$C:$C,0)),INDEX([1]Hitters!$AX:$AX,MATCH(Q65,[1]Hitters!$C:$C,0))))))*S65/600</f>
        <v>-10.561433145085418</v>
      </c>
      <c r="V65" s="44">
        <f t="shared" si="7"/>
        <v>0.87161886623528018</v>
      </c>
      <c r="W65" s="44">
        <f t="shared" si="8"/>
        <v>1.1551291424389185</v>
      </c>
      <c r="X65" s="109">
        <f>INDEX([1]Hitters!$CV:$CV,MATCH(Q65,[1]Hitters!$C:$C,0))</f>
        <v>32.791666666666664</v>
      </c>
      <c r="Y65" s="6">
        <f>INDEX([1]Hitters!$BJ:$BJ,MATCH(Q65,[1]Hitters!$C:$C,0))*INDEX([1]Hitters!$AP:$AP,MATCH(Q65,[1]Hitters!$C:$C,0))</f>
        <v>7.7524651936595383E-4</v>
      </c>
    </row>
    <row r="66" spans="1:25" ht="12" customHeight="1" x14ac:dyDescent="0.2">
      <c r="A66" s="2" t="s">
        <v>89</v>
      </c>
      <c r="B66" s="2" t="s">
        <v>73</v>
      </c>
      <c r="C66" s="18" t="str">
        <f>'AL West'!A54</f>
        <v>DH</v>
      </c>
      <c r="D66" s="18" t="str">
        <f>'AL West'!B54</f>
        <v>Cruz, Nelson</v>
      </c>
      <c r="E66" s="6">
        <f>INDEX([1]Hitters!$AF:$AF,MATCH(D66,[1]Hitters!$C:$C,0))</f>
        <v>0.3077662738273243</v>
      </c>
      <c r="F66" s="4">
        <f>INDEX([1]Hitters!$ER:$ER,MATCH(D66,[1]Hitters!$C:$C,0))</f>
        <v>549.71111111111111</v>
      </c>
      <c r="G66" s="4">
        <f t="shared" ref="G66:G129" si="9">(E66-0.23)*F66</f>
        <v>42.748984792589354</v>
      </c>
      <c r="H66" s="4">
        <f>IF(C66="DH",-16,IF(C66="C",INDEX([1]Hitters!$AZ:$AZ,MATCH(D66,[1]Hitters!$C:$C,0)),IF(C66="1B",INDEX([1]Hitters!$AW:$AW,MATCH(D66,[1]Hitters!$C:$C,0)),IF(RIGHT(C66,1)="F",INDEX([1]Hitters!$AY:$AY,MATCH(D66,[1]Hitters!$C:$C,0)),INDEX([1]Hitters!$AX:$AX,MATCH(D66,[1]Hitters!$C:$C,0))))))*F66/600</f>
        <v>-14.658962962962963</v>
      </c>
      <c r="I66" s="44">
        <f t="shared" ref="I66:I129" si="10">(((4.25+(E66-0.263)*4.2)^(((4.25+(E66-0.263)*4.2)+(4.25-H66*4.2/F66))^0.285))/((4.25+(E66-0.263)*4.2)^(((4.25+(E66-0.263)*4.2)+(4.25-H66*4.2/F66))^0.285)+(4.25-H66*4.2/F66)^(((4.25+(E66-0.263)*4.2)+(4.25-H66*4.2/F66))^0.285))-0.5)*F66/4.2-(((4.25+(0.23-0.263)*4.2)^(((4.25+(0.23-0.263)*4.2)+4.25)^0.285))/((4.25+(0.23-0.263)*4.2)^(((4.25+(0.23-0.263)*4.2)+4.25)^0.285)+4.25^(((4.25+(0.23-0.263)*4.2)+4.25)^0.285))-0.5)*F66/4.2</f>
        <v>3.0371404985759893</v>
      </c>
      <c r="J66" s="44">
        <f t="shared" ref="J66:J129" si="11">I66*IF(C66="C",500,600)/F66</f>
        <v>3.3149853847092094</v>
      </c>
      <c r="K66" s="109">
        <f>INDEX([1]Hitters!$CV:$CV,MATCH(D66,[1]Hitters!$C:$C,0))</f>
        <v>35.958333333333336</v>
      </c>
      <c r="L66" s="6">
        <f>INDEX([1]Hitters!$BJ:$BJ,MATCH(D66,[1]Hitters!$C:$C,0))*INDEX([1]Hitters!$AP:$AP,MATCH(D66,[1]Hitters!$C:$C,0))</f>
        <v>4.3702503475644208E-3</v>
      </c>
      <c r="N66" s="2" t="s">
        <v>87</v>
      </c>
      <c r="O66" s="2" t="s">
        <v>66</v>
      </c>
      <c r="P66" s="12" t="str">
        <f>'AL East'!H57</f>
        <v>2B</v>
      </c>
      <c r="Q66" s="12" t="str">
        <f>'AL East'!I57</f>
        <v>Barney, Darwin</v>
      </c>
      <c r="R66" s="6">
        <f>INDEX([1]Hitters!$AF:$AF,MATCH(Q66,[1]Hitters!$C:$C,0))</f>
        <v>0.22811162992039666</v>
      </c>
      <c r="S66" s="4">
        <f>INDEX([1]Hitters!$ER:$ER,MATCH(Q66,[1]Hitters!$C:$C,0))</f>
        <v>386.03851851851857</v>
      </c>
      <c r="T66" s="4">
        <f t="shared" ref="T66:T97" si="12">(R66-0.23)*S66</f>
        <v>-0.72898358794477502</v>
      </c>
      <c r="U66" s="4">
        <f>IF(P66="DH",-16,IF(P66="C",INDEX([1]Hitters!$AZ:$AZ,MATCH(Q66,[1]Hitters!$C:$C,0)),IF(P66="1B",INDEX([1]Hitters!$AW:$AW,MATCH(Q66,[1]Hitters!$C:$C,0)),IF(RIGHT(P66,1)="F",INDEX([1]Hitters!$AY:$AY,MATCH(Q66,[1]Hitters!$C:$C,0)),INDEX([1]Hitters!$AX:$AX,MATCH(Q66,[1]Hitters!$C:$C,0))))))*S66/600</f>
        <v>7.5318605844274362</v>
      </c>
      <c r="V66" s="44">
        <f t="shared" ref="V66:V97" si="13">(((4.25+(R66-0.263)*4.2)^(((4.25+(R66-0.263)*4.2)+(4.25-U66*4.2/S66))^0.285))/((4.25+(R66-0.263)*4.2)^(((4.25+(R66-0.263)*4.2)+(4.25-U66*4.2/S66))^0.285)+(4.25-U66*4.2/S66)^(((4.25+(R66-0.263)*4.2)+(4.25-U66*4.2/S66))^0.285))-0.5)*S66/4.2-(((4.25+(0.23-0.263)*4.2)^(((4.25+(0.23-0.263)*4.2)+4.25)^0.285))/((4.25+(0.23-0.263)*4.2)^(((4.25+(0.23-0.263)*4.2)+4.25)^0.285)+4.25^(((4.25+(0.23-0.263)*4.2)+4.25)^0.285))-0.5)*S66/4.2</f>
        <v>0.73981824976079302</v>
      </c>
      <c r="W66" s="44">
        <f t="shared" ref="W66:W97" si="14">V66*IF(P66="C",500,600)/S66</f>
        <v>1.1498618105778011</v>
      </c>
      <c r="X66" s="109">
        <f>INDEX([1]Hitters!$CV:$CV,MATCH(Q66,[1]Hitters!$C:$C,0))</f>
        <v>30.625</v>
      </c>
      <c r="Y66" s="6">
        <f>INDEX([1]Hitters!$BJ:$BJ,MATCH(Q66,[1]Hitters!$C:$C,0))*INDEX([1]Hitters!$AP:$AP,MATCH(Q66,[1]Hitters!$C:$C,0))</f>
        <v>-1.0533307886646406E-3</v>
      </c>
    </row>
    <row r="67" spans="1:25" ht="12" customHeight="1" x14ac:dyDescent="0.2">
      <c r="A67" s="2" t="s">
        <v>88</v>
      </c>
      <c r="B67" s="2" t="s">
        <v>655</v>
      </c>
      <c r="C67" s="15" t="str">
        <f>'AL Central'!A50</f>
        <v>3B</v>
      </c>
      <c r="D67" s="15" t="str">
        <f>'AL Central'!B50</f>
        <v>Moustakas, Mike</v>
      </c>
      <c r="E67" s="6">
        <f>INDEX([1]Hitters!$AF:$AF,MATCH(D67,[1]Hitters!$C:$C,0))</f>
        <v>0.27789384504499914</v>
      </c>
      <c r="F67" s="4">
        <f>INDEX([1]Hitters!$ER:$ER,MATCH(D67,[1]Hitters!$C:$C,0))</f>
        <v>512.6389333333334</v>
      </c>
      <c r="G67" s="4">
        <f t="shared" si="9"/>
        <v>24.55224963710031</v>
      </c>
      <c r="H67" s="4">
        <f>IF(C67="DH",-16,IF(C67="C",INDEX([1]Hitters!$AZ:$AZ,MATCH(D67,[1]Hitters!$C:$C,0)),IF(C67="1B",INDEX([1]Hitters!$AW:$AW,MATCH(D67,[1]Hitters!$C:$C,0)),IF(RIGHT(C67,1)="F",INDEX([1]Hitters!$AY:$AY,MATCH(D67,[1]Hitters!$C:$C,0)),INDEX([1]Hitters!$AX:$AX,MATCH(D67,[1]Hitters!$C:$C,0))))))*F67/600</f>
        <v>2.9571894349549539</v>
      </c>
      <c r="I67" s="44">
        <f t="shared" si="10"/>
        <v>2.9954260338385303</v>
      </c>
      <c r="J67" s="44">
        <f t="shared" si="11"/>
        <v>3.5058898250603372</v>
      </c>
      <c r="K67" s="109">
        <f>INDEX([1]Hitters!$CV:$CV,MATCH(D67,[1]Hitters!$C:$C,0))</f>
        <v>27.791666666666668</v>
      </c>
      <c r="L67" s="6">
        <f>INDEX([1]Hitters!$BJ:$BJ,MATCH(D67,[1]Hitters!$C:$C,0))*INDEX([1]Hitters!$AP:$AP,MATCH(D67,[1]Hitters!$C:$C,0))</f>
        <v>-6.5977905630648084E-3</v>
      </c>
      <c r="N67" s="2" t="s">
        <v>91</v>
      </c>
      <c r="O67" s="2" t="s">
        <v>56</v>
      </c>
      <c r="P67" s="22" t="str">
        <f>'NL Central'!A58</f>
        <v>OF</v>
      </c>
      <c r="Q67" s="22" t="str">
        <f>'NL Central'!B58</f>
        <v>Frazier, Adam</v>
      </c>
      <c r="R67" s="6">
        <f>INDEX([1]Hitters!$AF:$AF,MATCH(Q67,[1]Hitters!$C:$C,0))</f>
        <v>0.25900286557508145</v>
      </c>
      <c r="S67" s="4">
        <f>INDEX([1]Hitters!$ER:$ER,MATCH(Q67,[1]Hitters!$C:$C,0))</f>
        <v>476.09066666666661</v>
      </c>
      <c r="T67" s="4">
        <f t="shared" si="12"/>
        <v>13.807993606884239</v>
      </c>
      <c r="U67" s="4">
        <f>IF(P67="DH",-16,IF(P67="C",INDEX([1]Hitters!$AZ:$AZ,MATCH(Q67,[1]Hitters!$C:$C,0)),IF(P67="1B",INDEX([1]Hitters!$AW:$AW,MATCH(Q67,[1]Hitters!$C:$C,0)),IF(RIGHT(P67,1)="F",INDEX([1]Hitters!$AY:$AY,MATCH(Q67,[1]Hitters!$C:$C,0)),INDEX([1]Hitters!$AX:$AX,MATCH(Q67,[1]Hitters!$C:$C,0))))))*S67/600</f>
        <v>-5.9730310315075226</v>
      </c>
      <c r="V67" s="44">
        <f t="shared" si="13"/>
        <v>0.87049897412966526</v>
      </c>
      <c r="W67" s="44">
        <f t="shared" si="14"/>
        <v>1.0970586508966065</v>
      </c>
      <c r="X67" s="109">
        <f>INDEX([1]Hitters!$CV:$CV,MATCH(Q67,[1]Hitters!$C:$C,0))</f>
        <v>24.541666666666668</v>
      </c>
      <c r="Y67" s="6">
        <f>INDEX([1]Hitters!$BJ:$BJ,MATCH(Q67,[1]Hitters!$C:$C,0))*INDEX([1]Hitters!$AP:$AP,MATCH(Q67,[1]Hitters!$C:$C,0))</f>
        <v>1.6644651348299807E-3</v>
      </c>
    </row>
    <row r="68" spans="1:25" ht="12" customHeight="1" x14ac:dyDescent="0.2">
      <c r="A68" s="2" t="s">
        <v>87</v>
      </c>
      <c r="B68" s="2" t="s">
        <v>66</v>
      </c>
      <c r="C68" s="12" t="str">
        <f>'AL East'!H53</f>
        <v>RF</v>
      </c>
      <c r="D68" s="12" t="str">
        <f>'AL East'!I53</f>
        <v>Bautista, Jose</v>
      </c>
      <c r="E68" s="6">
        <f>INDEX([1]Hitters!$AF:$AF,MATCH(D68,[1]Hitters!$C:$C,0))</f>
        <v>0.30383087159014632</v>
      </c>
      <c r="F68" s="4">
        <f>INDEX([1]Hitters!$ER:$ER,MATCH(D68,[1]Hitters!$C:$C,0))</f>
        <v>504.51493333333332</v>
      </c>
      <c r="G68" s="4">
        <f t="shared" si="9"/>
        <v>37.248777258244559</v>
      </c>
      <c r="H68" s="4">
        <f>IF(C68="DH",-16,IF(C68="C",INDEX([1]Hitters!$AZ:$AZ,MATCH(D68,[1]Hitters!$C:$C,0)),IF(C68="1B",INDEX([1]Hitters!$AW:$AW,MATCH(D68,[1]Hitters!$C:$C,0)),IF(RIGHT(C68,1)="F",INDEX([1]Hitters!$AY:$AY,MATCH(D68,[1]Hitters!$C:$C,0)),INDEX([1]Hitters!$AX:$AX,MATCH(D68,[1]Hitters!$C:$C,0))))))*F68/600</f>
        <v>-9.7057160448435464</v>
      </c>
      <c r="I68" s="44">
        <f t="shared" si="10"/>
        <v>2.9779978659802904</v>
      </c>
      <c r="J68" s="44">
        <f t="shared" si="11"/>
        <v>3.5416171088986088</v>
      </c>
      <c r="K68" s="109">
        <f>INDEX([1]Hitters!$CV:$CV,MATCH(D68,[1]Hitters!$C:$C,0))</f>
        <v>35.708333333333336</v>
      </c>
      <c r="L68" s="6">
        <f>INDEX([1]Hitters!$BJ:$BJ,MATCH(D68,[1]Hitters!$C:$C,0))*INDEX([1]Hitters!$AP:$AP,MATCH(D68,[1]Hitters!$C:$C,0))</f>
        <v>-7.2228030844665361E-3</v>
      </c>
      <c r="N68" s="2" t="s">
        <v>87</v>
      </c>
      <c r="O68" s="2" t="s">
        <v>66</v>
      </c>
      <c r="P68" s="12" t="str">
        <f>'AL East'!H58</f>
        <v>OF</v>
      </c>
      <c r="Q68" s="12" t="str">
        <f>'AL East'!I58</f>
        <v>Upton, Melvin</v>
      </c>
      <c r="R68" s="6">
        <f>INDEX([1]Hitters!$AF:$AF,MATCH(Q68,[1]Hitters!$C:$C,0))</f>
        <v>0.24531318769292282</v>
      </c>
      <c r="S68" s="4">
        <f>INDEX([1]Hitters!$ER:$ER,MATCH(Q68,[1]Hitters!$C:$C,0))</f>
        <v>478.73837037037038</v>
      </c>
      <c r="T68" s="4">
        <f t="shared" si="12"/>
        <v>7.331010521285477</v>
      </c>
      <c r="U68" s="4">
        <f>IF(P68="DH",-16,IF(P68="C",INDEX([1]Hitters!$AZ:$AZ,MATCH(Q68,[1]Hitters!$C:$C,0)),IF(P68="1B",INDEX([1]Hitters!$AW:$AW,MATCH(Q68,[1]Hitters!$C:$C,0)),IF(RIGHT(P68,1)="F",INDEX([1]Hitters!$AY:$AY,MATCH(Q68,[1]Hitters!$C:$C,0)),INDEX([1]Hitters!$AX:$AX,MATCH(Q68,[1]Hitters!$C:$C,0))))))*S68/600</f>
        <v>0.56190078445658065</v>
      </c>
      <c r="V68" s="44">
        <f t="shared" si="13"/>
        <v>0.86856893302382243</v>
      </c>
      <c r="W68" s="44">
        <f t="shared" si="14"/>
        <v>1.088572364506982</v>
      </c>
      <c r="X68" s="109">
        <f>INDEX([1]Hitters!$CV:$CV,MATCH(Q68,[1]Hitters!$C:$C,0))</f>
        <v>31.875</v>
      </c>
      <c r="Y68" s="6">
        <f>INDEX([1]Hitters!$BJ:$BJ,MATCH(Q68,[1]Hitters!$C:$C,0))*INDEX([1]Hitters!$AP:$AP,MATCH(Q68,[1]Hitters!$C:$C,0))</f>
        <v>-4.2935286946202082E-3</v>
      </c>
    </row>
    <row r="69" spans="1:25" ht="12" customHeight="1" x14ac:dyDescent="0.2">
      <c r="A69" s="2" t="s">
        <v>87</v>
      </c>
      <c r="B69" s="2" t="s">
        <v>62</v>
      </c>
      <c r="C69" s="41" t="str">
        <f>'AL East'!A17</f>
        <v>1B</v>
      </c>
      <c r="D69" s="41" t="str">
        <f>'AL East'!B17</f>
        <v>Davis, Chris</v>
      </c>
      <c r="E69" s="6">
        <f>INDEX([1]Hitters!$AF:$AF,MATCH(D69,[1]Hitters!$C:$C,0))</f>
        <v>0.28715617099694712</v>
      </c>
      <c r="F69" s="4">
        <f>INDEX([1]Hitters!$ER:$ER,MATCH(D69,[1]Hitters!$C:$C,0))</f>
        <v>606.80325925925922</v>
      </c>
      <c r="G69" s="4">
        <f t="shared" si="9"/>
        <v>34.68255084772705</v>
      </c>
      <c r="H69" s="4">
        <f>IF(C69="DH",-16,IF(C69="C",INDEX([1]Hitters!$AZ:$AZ,MATCH(D69,[1]Hitters!$C:$C,0)),IF(C69="1B",INDEX([1]Hitters!$AW:$AW,MATCH(D69,[1]Hitters!$C:$C,0)),IF(RIGHT(C69,1)="F",INDEX([1]Hitters!$AY:$AY,MATCH(D69,[1]Hitters!$C:$C,0)),INDEX([1]Hitters!$AX:$AX,MATCH(D69,[1]Hitters!$C:$C,0))))))*F69/600</f>
        <v>-7.705671771652014</v>
      </c>
      <c r="I69" s="44">
        <f t="shared" si="10"/>
        <v>2.9357887481420288</v>
      </c>
      <c r="J69" s="44">
        <f t="shared" si="11"/>
        <v>2.9028737436834047</v>
      </c>
      <c r="K69" s="109">
        <f>INDEX([1]Hitters!$CV:$CV,MATCH(D69,[1]Hitters!$C:$C,0))</f>
        <v>30.291666666666668</v>
      </c>
      <c r="L69" s="6">
        <f>INDEX([1]Hitters!$BJ:$BJ,MATCH(D69,[1]Hitters!$C:$C,0))*INDEX([1]Hitters!$AP:$AP,MATCH(D69,[1]Hitters!$C:$C,0))</f>
        <v>-6.3689376938817254E-3</v>
      </c>
      <c r="N69" s="2" t="s">
        <v>101</v>
      </c>
      <c r="O69" s="2" t="s">
        <v>648</v>
      </c>
      <c r="P69" s="28" t="str">
        <f>'NL West'!H55</f>
        <v>1B</v>
      </c>
      <c r="Q69" s="28" t="str">
        <f>'NL West'!I55</f>
        <v>Blanks, Kyle</v>
      </c>
      <c r="R69" s="6">
        <f>INDEX([1]Hitters!$AF:$AF,MATCH(Q69,[1]Hitters!$C:$C,0))</f>
        <v>0.26353892907879745</v>
      </c>
      <c r="S69" s="4">
        <f>INDEX([1]Hitters!$ER:$ER,MATCH(Q69,[1]Hitters!$C:$C,0))</f>
        <v>268.18560000000002</v>
      </c>
      <c r="T69" s="4">
        <f t="shared" si="12"/>
        <v>8.9946578183547388</v>
      </c>
      <c r="U69" s="4">
        <f>IF(P69="DH",-16,IF(P69="C",INDEX([1]Hitters!$AZ:$AZ,MATCH(Q69,[1]Hitters!$C:$C,0)),IF(P69="1B",INDEX([1]Hitters!$AW:$AW,MATCH(Q69,[1]Hitters!$C:$C,0)),IF(RIGHT(P69,1)="F",INDEX([1]Hitters!$AY:$AY,MATCH(Q69,[1]Hitters!$C:$C,0)),INDEX([1]Hitters!$AX:$AX,MATCH(Q69,[1]Hitters!$C:$C,0))))))*S69/600</f>
        <v>-4.706571583021165</v>
      </c>
      <c r="V69" s="44">
        <f t="shared" si="13"/>
        <v>0.47847171476517614</v>
      </c>
      <c r="W69" s="44">
        <f t="shared" si="14"/>
        <v>1.0704639953043924</v>
      </c>
      <c r="X69" s="109">
        <f>INDEX([1]Hitters!$CV:$CV,MATCH(Q69,[1]Hitters!$C:$C,0))</f>
        <v>29.791666666666668</v>
      </c>
      <c r="Y69" s="6">
        <f>INDEX([1]Hitters!$BJ:$BJ,MATCH(Q69,[1]Hitters!$C:$C,0))*INDEX([1]Hitters!$AP:$AP,MATCH(Q69,[1]Hitters!$C:$C,0))</f>
        <v>4.253633682581681E-3</v>
      </c>
    </row>
    <row r="70" spans="1:25" ht="12" customHeight="1" x14ac:dyDescent="0.2">
      <c r="A70" s="2" t="s">
        <v>101</v>
      </c>
      <c r="B70" s="2" t="s">
        <v>651</v>
      </c>
      <c r="C70" s="25" t="str">
        <f>'NL West'!A47</f>
        <v>1B</v>
      </c>
      <c r="D70" s="25" t="str">
        <f>'NL West'!B47</f>
        <v>Myers, Wil</v>
      </c>
      <c r="E70" s="6">
        <f>INDEX([1]Hitters!$AF:$AF,MATCH(D70,[1]Hitters!$C:$C,0))</f>
        <v>0.28810640160341588</v>
      </c>
      <c r="F70" s="4">
        <f>INDEX([1]Hitters!$ER:$ER,MATCH(D70,[1]Hitters!$C:$C,0))</f>
        <v>548.24296296296291</v>
      </c>
      <c r="G70" s="4">
        <f t="shared" si="9"/>
        <v>31.856425782172579</v>
      </c>
      <c r="H70" s="4">
        <f>IF(C70="DH",-16,IF(C70="C",INDEX([1]Hitters!$AZ:$AZ,MATCH(D70,[1]Hitters!$C:$C,0)),IF(C70="1B",INDEX([1]Hitters!$AW:$AW,MATCH(D70,[1]Hitters!$C:$C,0)),IF(RIGHT(C70,1)="F",INDEX([1]Hitters!$AY:$AY,MATCH(D70,[1]Hitters!$C:$C,0)),INDEX([1]Hitters!$AX:$AX,MATCH(D70,[1]Hitters!$C:$C,0))))))*F70/600</f>
        <v>-5.2759197602575822</v>
      </c>
      <c r="I70" s="44">
        <f t="shared" si="10"/>
        <v>2.888967418962713</v>
      </c>
      <c r="J70" s="44">
        <f t="shared" si="11"/>
        <v>3.1617012318947504</v>
      </c>
      <c r="K70" s="109">
        <f>INDEX([1]Hitters!$CV:$CV,MATCH(D70,[1]Hitters!$C:$C,0))</f>
        <v>25.541666666666668</v>
      </c>
      <c r="L70" s="6">
        <f>INDEX([1]Hitters!$BJ:$BJ,MATCH(D70,[1]Hitters!$C:$C,0))*INDEX([1]Hitters!$AP:$AP,MATCH(D70,[1]Hitters!$C:$C,0))</f>
        <v>-3.5575931372298524E-3</v>
      </c>
      <c r="N70" s="2" t="s">
        <v>89</v>
      </c>
      <c r="O70" s="2" t="s">
        <v>74</v>
      </c>
      <c r="P70" s="16" t="str">
        <f>'AL West'!H56</f>
        <v>SS</v>
      </c>
      <c r="Q70" s="16" t="str">
        <f>'AL West'!I56</f>
        <v>Profar, Jurickson</v>
      </c>
      <c r="R70" s="6">
        <f>INDEX([1]Hitters!$AF:$AF,MATCH(Q70,[1]Hitters!$C:$C,0))</f>
        <v>0.24085452504369362</v>
      </c>
      <c r="S70" s="4">
        <f>INDEX([1]Hitters!$ER:$ER,MATCH(Q70,[1]Hitters!$C:$C,0))</f>
        <v>443.48562962962956</v>
      </c>
      <c r="T70" s="4">
        <f t="shared" si="12"/>
        <v>4.8138258733330419</v>
      </c>
      <c r="U70" s="4">
        <f>IF(P70="DH",-16,IF(P70="C",INDEX([1]Hitters!$AZ:$AZ,MATCH(Q70,[1]Hitters!$C:$C,0)),IF(P70="1B",INDEX([1]Hitters!$AW:$AW,MATCH(Q70,[1]Hitters!$C:$C,0)),IF(RIGHT(P70,1)="F",INDEX([1]Hitters!$AY:$AY,MATCH(Q70,[1]Hitters!$C:$C,0)),INDEX([1]Hitters!$AX:$AX,MATCH(Q70,[1]Hitters!$C:$C,0))))))*S70/600</f>
        <v>2.3303134362697744</v>
      </c>
      <c r="V70" s="44">
        <f t="shared" si="13"/>
        <v>0.78385762104993606</v>
      </c>
      <c r="W70" s="44">
        <f t="shared" si="14"/>
        <v>1.0604956309920073</v>
      </c>
      <c r="X70" s="109">
        <f>INDEX([1]Hitters!$CV:$CV,MATCH(Q70,[1]Hitters!$C:$C,0))</f>
        <v>23.375</v>
      </c>
      <c r="Y70" s="6">
        <f>INDEX([1]Hitters!$BJ:$BJ,MATCH(Q70,[1]Hitters!$C:$C,0))*INDEX([1]Hitters!$AP:$AP,MATCH(Q70,[1]Hitters!$C:$C,0))</f>
        <v>-4.7657689480584448E-4</v>
      </c>
    </row>
    <row r="71" spans="1:25" ht="12" customHeight="1" x14ac:dyDescent="0.2">
      <c r="A71" s="2" t="s">
        <v>88</v>
      </c>
      <c r="B71" s="2" t="s">
        <v>71</v>
      </c>
      <c r="C71" s="16" t="str">
        <f>'AL Central'!H53</f>
        <v>RF</v>
      </c>
      <c r="D71" s="16" t="str">
        <f>'AL Central'!I53</f>
        <v>Sano, Miguel</v>
      </c>
      <c r="E71" s="6">
        <f>INDEX([1]Hitters!$AF:$AF,MATCH(D71,[1]Hitters!$C:$C,0))</f>
        <v>0.2950831914040023</v>
      </c>
      <c r="F71" s="4">
        <f>INDEX([1]Hitters!$ER:$ER,MATCH(D71,[1]Hitters!$C:$C,0))</f>
        <v>532.16533333333336</v>
      </c>
      <c r="G71" s="4">
        <f t="shared" si="9"/>
        <v>34.635018247908015</v>
      </c>
      <c r="H71" s="4">
        <f>IF(C71="DH",-16,IF(C71="C",INDEX([1]Hitters!$AZ:$AZ,MATCH(D71,[1]Hitters!$C:$C,0)),IF(C71="1B",INDEX([1]Hitters!$AW:$AW,MATCH(D71,[1]Hitters!$C:$C,0)),IF(RIGHT(C71,1)="F",INDEX([1]Hitters!$AY:$AY,MATCH(D71,[1]Hitters!$C:$C,0)),INDEX([1]Hitters!$AX:$AX,MATCH(D71,[1]Hitters!$C:$C,0))))))*F71/600</f>
        <v>-8.2355770284585841</v>
      </c>
      <c r="I71" s="44">
        <f t="shared" si="10"/>
        <v>2.864045916195936</v>
      </c>
      <c r="J71" s="44">
        <f t="shared" si="11"/>
        <v>3.2291234360453669</v>
      </c>
      <c r="K71" s="109">
        <f>INDEX([1]Hitters!$CV:$CV,MATCH(D71,[1]Hitters!$C:$C,0))</f>
        <v>23.125</v>
      </c>
      <c r="L71" s="6">
        <f>INDEX([1]Hitters!$BJ:$BJ,MATCH(D71,[1]Hitters!$C:$C,0))*INDEX([1]Hitters!$AP:$AP,MATCH(D71,[1]Hitters!$C:$C,0))</f>
        <v>2.9918805472797091E-3</v>
      </c>
      <c r="N71" s="2" t="s">
        <v>89</v>
      </c>
      <c r="O71" s="2" t="s">
        <v>99</v>
      </c>
      <c r="P71" s="9" t="str">
        <f>'AL West'!H26</f>
        <v>SS</v>
      </c>
      <c r="Q71" s="9" t="str">
        <f>'AL West'!I26</f>
        <v>Pennington, Cliff</v>
      </c>
      <c r="R71" s="6">
        <f>INDEX([1]Hitters!$AF:$AF,MATCH(Q71,[1]Hitters!$C:$C,0))</f>
        <v>0.23416142359838002</v>
      </c>
      <c r="S71" s="4">
        <f>INDEX([1]Hitters!$ER:$ER,MATCH(Q71,[1]Hitters!$C:$C,0))</f>
        <v>268.24720000000008</v>
      </c>
      <c r="T71" s="4">
        <f t="shared" si="12"/>
        <v>1.1162902282793625</v>
      </c>
      <c r="U71" s="4">
        <f>IF(P71="DH",-16,IF(P71="C",INDEX([1]Hitters!$AZ:$AZ,MATCH(Q71,[1]Hitters!$C:$C,0)),IF(P71="1B",INDEX([1]Hitters!$AW:$AW,MATCH(Q71,[1]Hitters!$C:$C,0)),IF(RIGHT(P71,1)="F",INDEX([1]Hitters!$AY:$AY,MATCH(Q71,[1]Hitters!$C:$C,0)),INDEX([1]Hitters!$AX:$AX,MATCH(Q71,[1]Hitters!$C:$C,0))))))*S71/600</f>
        <v>3.2203873713141333</v>
      </c>
      <c r="V71" s="44">
        <f t="shared" si="13"/>
        <v>0.47342524905568145</v>
      </c>
      <c r="W71" s="44">
        <f t="shared" si="14"/>
        <v>1.0589305291291347</v>
      </c>
      <c r="X71" s="109">
        <f>INDEX([1]Hitters!$CV:$CV,MATCH(Q71,[1]Hitters!$C:$C,0))</f>
        <v>32.041666666666664</v>
      </c>
      <c r="Y71" s="6">
        <f>INDEX([1]Hitters!$BJ:$BJ,MATCH(Q71,[1]Hitters!$C:$C,0))*INDEX([1]Hitters!$AP:$AP,MATCH(Q71,[1]Hitters!$C:$C,0))</f>
        <v>2.498116689002836E-3</v>
      </c>
    </row>
    <row r="72" spans="1:25" ht="12" customHeight="1" x14ac:dyDescent="0.2">
      <c r="A72" s="2" t="s">
        <v>87</v>
      </c>
      <c r="B72" s="2" t="s">
        <v>66</v>
      </c>
      <c r="C72" s="12" t="str">
        <f>'AL East'!H52</f>
        <v>CF</v>
      </c>
      <c r="D72" s="12" t="str">
        <f>'AL East'!I52</f>
        <v>Pillar, Kevin</v>
      </c>
      <c r="E72" s="6">
        <f>INDEX([1]Hitters!$AF:$AF,MATCH(D72,[1]Hitters!$C:$C,0))</f>
        <v>0.24951516029031623</v>
      </c>
      <c r="F72" s="4">
        <f>INDEX([1]Hitters!$ER:$ER,MATCH(D72,[1]Hitters!$C:$C,0))</f>
        <v>570.03911111111108</v>
      </c>
      <c r="G72" s="4">
        <f t="shared" si="9"/>
        <v>11.124404625082709</v>
      </c>
      <c r="H72" s="4">
        <f>IF(C72="DH",-16,IF(C72="C",INDEX([1]Hitters!$AZ:$AZ,MATCH(D72,[1]Hitters!$C:$C,0)),IF(C72="1B",INDEX([1]Hitters!$AW:$AW,MATCH(D72,[1]Hitters!$C:$C,0)),IF(RIGHT(C72,1)="F",INDEX([1]Hitters!$AY:$AY,MATCH(D72,[1]Hitters!$C:$C,0)),INDEX([1]Hitters!$AX:$AX,MATCH(D72,[1]Hitters!$C:$C,0))))))*F72/600</f>
        <v>14.990012659391011</v>
      </c>
      <c r="I72" s="44">
        <f t="shared" si="10"/>
        <v>2.8618444855134135</v>
      </c>
      <c r="J72" s="44">
        <f t="shared" si="11"/>
        <v>3.0122611902209506</v>
      </c>
      <c r="K72" s="109">
        <f>INDEX([1]Hitters!$CV:$CV,MATCH(D72,[1]Hitters!$C:$C,0))</f>
        <v>27.458333333333332</v>
      </c>
      <c r="L72" s="6">
        <f>INDEX([1]Hitters!$BJ:$BJ,MATCH(D72,[1]Hitters!$C:$C,0))*INDEX([1]Hitters!$AP:$AP,MATCH(D72,[1]Hitters!$C:$C,0))</f>
        <v>6.2664735623870881E-3</v>
      </c>
      <c r="N72" s="2" t="s">
        <v>101</v>
      </c>
      <c r="O72" s="2" t="s">
        <v>651</v>
      </c>
      <c r="P72" s="25" t="str">
        <f>'NL West'!A57</f>
        <v>3B</v>
      </c>
      <c r="Q72" s="25" t="str">
        <f>'NL West'!B57</f>
        <v>Rosales, Adam</v>
      </c>
      <c r="R72" s="6">
        <f>INDEX([1]Hitters!$AF:$AF,MATCH(Q72,[1]Hitters!$C:$C,0))</f>
        <v>0.23723691716852396</v>
      </c>
      <c r="S72" s="4">
        <f>INDEX([1]Hitters!$ER:$ER,MATCH(Q72,[1]Hitters!$C:$C,0))</f>
        <v>341.494162962963</v>
      </c>
      <c r="T72" s="4">
        <f t="shared" si="12"/>
        <v>2.4713649708973842</v>
      </c>
      <c r="U72" s="4">
        <f>IF(P72="DH",-16,IF(P72="C",INDEX([1]Hitters!$AZ:$AZ,MATCH(Q72,[1]Hitters!$C:$C,0)),IF(P72="1B",INDEX([1]Hitters!$AW:$AW,MATCH(Q72,[1]Hitters!$C:$C,0)),IF(RIGHT(P72,1)="F",INDEX([1]Hitters!$AY:$AY,MATCH(Q72,[1]Hitters!$C:$C,0)),INDEX([1]Hitters!$AX:$AX,MATCH(Q72,[1]Hitters!$C:$C,0))))))*S72/600</f>
        <v>3.027334926814977</v>
      </c>
      <c r="V72" s="44">
        <f t="shared" si="13"/>
        <v>0.60168267760843674</v>
      </c>
      <c r="W72" s="44">
        <f t="shared" si="14"/>
        <v>1.0571472245170281</v>
      </c>
      <c r="X72" s="109">
        <f>INDEX([1]Hitters!$CV:$CV,MATCH(Q72,[1]Hitters!$C:$C,0))</f>
        <v>33.125</v>
      </c>
      <c r="Y72" s="6">
        <f>INDEX([1]Hitters!$BJ:$BJ,MATCH(Q72,[1]Hitters!$C:$C,0))*INDEX([1]Hitters!$AP:$AP,MATCH(Q72,[1]Hitters!$C:$C,0))</f>
        <v>3.3627897595980725E-3</v>
      </c>
    </row>
    <row r="73" spans="1:25" ht="12" customHeight="1" x14ac:dyDescent="0.2">
      <c r="A73" s="2" t="s">
        <v>87</v>
      </c>
      <c r="B73" s="2" t="s">
        <v>63</v>
      </c>
      <c r="C73" s="9" t="str">
        <f>'AL East'!H19</f>
        <v>SS</v>
      </c>
      <c r="D73" s="9" t="str">
        <f>'AL East'!I19</f>
        <v>Bogaerts, Xander</v>
      </c>
      <c r="E73" s="6">
        <f>INDEX([1]Hitters!$AF:$AF,MATCH(D73,[1]Hitters!$C:$C,0))</f>
        <v>0.26589526617749665</v>
      </c>
      <c r="F73" s="4">
        <f>INDEX([1]Hitters!$ER:$ER,MATCH(D73,[1]Hitters!$C:$C,0))</f>
        <v>634.65570370370381</v>
      </c>
      <c r="G73" s="4">
        <f t="shared" si="9"/>
        <v>22.781135415510885</v>
      </c>
      <c r="H73" s="4">
        <f>IF(C73="DH",-16,IF(C73="C",INDEX([1]Hitters!$AZ:$AZ,MATCH(D73,[1]Hitters!$C:$C,0)),IF(C73="1B",INDEX([1]Hitters!$AW:$AW,MATCH(D73,[1]Hitters!$C:$C,0)),IF(RIGHT(C73,1)="F",INDEX([1]Hitters!$AY:$AY,MATCH(D73,[1]Hitters!$C:$C,0)),INDEX([1]Hitters!$AX:$AX,MATCH(D73,[1]Hitters!$C:$C,0))))))*F73/600</f>
        <v>3.2871202247116766</v>
      </c>
      <c r="I73" s="44">
        <f t="shared" si="10"/>
        <v>2.8486917948162214</v>
      </c>
      <c r="J73" s="44">
        <f t="shared" si="11"/>
        <v>2.6931375026099178</v>
      </c>
      <c r="K73" s="109">
        <f>INDEX([1]Hitters!$CV:$CV,MATCH(D73,[1]Hitters!$C:$C,0))</f>
        <v>23.708333333333332</v>
      </c>
      <c r="L73" s="6">
        <f>INDEX([1]Hitters!$BJ:$BJ,MATCH(D73,[1]Hitters!$C:$C,0))*INDEX([1]Hitters!$AP:$AP,MATCH(D73,[1]Hitters!$C:$C,0))</f>
        <v>2.4139430227899616E-2</v>
      </c>
      <c r="N73" s="2" t="s">
        <v>91</v>
      </c>
      <c r="O73" s="2" t="s">
        <v>56</v>
      </c>
      <c r="P73" s="22" t="str">
        <f>'NL Central'!A57</f>
        <v>OF</v>
      </c>
      <c r="Q73" s="22" t="str">
        <f>'NL Central'!B57</f>
        <v>Joyce, Matt</v>
      </c>
      <c r="R73" s="6">
        <f>INDEX([1]Hitters!$AF:$AF,MATCH(Q73,[1]Hitters!$C:$C,0))</f>
        <v>0.26526776897359805</v>
      </c>
      <c r="S73" s="4">
        <f>INDEX([1]Hitters!$ER:$ER,MATCH(Q73,[1]Hitters!$C:$C,0))</f>
        <v>391.95697777777787</v>
      </c>
      <c r="T73" s="4">
        <f t="shared" si="12"/>
        <v>13.823448139856371</v>
      </c>
      <c r="U73" s="4">
        <f>IF(P73="DH",-16,IF(P73="C",INDEX([1]Hitters!$AZ:$AZ,MATCH(Q73,[1]Hitters!$C:$C,0)),IF(P73="1B",INDEX([1]Hitters!$AW:$AW,MATCH(Q73,[1]Hitters!$C:$C,0)),IF(RIGHT(P73,1)="F",INDEX([1]Hitters!$AY:$AY,MATCH(Q73,[1]Hitters!$C:$C,0)),INDEX([1]Hitters!$AX:$AX,MATCH(Q73,[1]Hitters!$C:$C,0))))))*S73/600</f>
        <v>-7.7857058384637137</v>
      </c>
      <c r="V73" s="44">
        <f t="shared" si="13"/>
        <v>0.67567490695513466</v>
      </c>
      <c r="W73" s="44">
        <f t="shared" si="14"/>
        <v>1.0343098022429578</v>
      </c>
      <c r="X73" s="109">
        <f>INDEX([1]Hitters!$CV:$CV,MATCH(Q73,[1]Hitters!$C:$C,0))</f>
        <v>31.875</v>
      </c>
      <c r="Y73" s="6">
        <f>INDEX([1]Hitters!$BJ:$BJ,MATCH(Q73,[1]Hitters!$C:$C,0))*INDEX([1]Hitters!$AP:$AP,MATCH(Q73,[1]Hitters!$C:$C,0))</f>
        <v>4.7841558789536468E-3</v>
      </c>
    </row>
    <row r="74" spans="1:25" ht="12" customHeight="1" x14ac:dyDescent="0.2">
      <c r="A74" s="2" t="s">
        <v>90</v>
      </c>
      <c r="B74" s="2" t="s">
        <v>653</v>
      </c>
      <c r="C74" s="27" t="str">
        <f>'NL East'!O18</f>
        <v>2B</v>
      </c>
      <c r="D74" s="27" t="str">
        <f>'NL East'!P18</f>
        <v>Walker, Neil</v>
      </c>
      <c r="E74" s="6">
        <f>INDEX([1]Hitters!$AF:$AF,MATCH(D74,[1]Hitters!$C:$C,0))</f>
        <v>0.27452377265358424</v>
      </c>
      <c r="F74" s="4">
        <f>INDEX([1]Hitters!$ER:$ER,MATCH(D74,[1]Hitters!$C:$C,0))</f>
        <v>552.73481481481474</v>
      </c>
      <c r="G74" s="4">
        <f t="shared" si="9"/>
        <v>24.609839232535794</v>
      </c>
      <c r="H74" s="4">
        <f>IF(C74="DH",-16,IF(C74="C",INDEX([1]Hitters!$AZ:$AZ,MATCH(D74,[1]Hitters!$C:$C,0)),IF(C74="1B",INDEX([1]Hitters!$AW:$AW,MATCH(D74,[1]Hitters!$C:$C,0)),IF(RIGHT(C74,1)="F",INDEX([1]Hitters!$AY:$AY,MATCH(D74,[1]Hitters!$C:$C,0)),INDEX([1]Hitters!$AX:$AX,MATCH(D74,[1]Hitters!$C:$C,0))))))*F74/600</f>
        <v>1.2308443736626782</v>
      </c>
      <c r="I74" s="44">
        <f t="shared" si="10"/>
        <v>2.8174974309127165</v>
      </c>
      <c r="J74" s="44">
        <f t="shared" si="11"/>
        <v>3.0584258730183396</v>
      </c>
      <c r="K74" s="109">
        <f>INDEX([1]Hitters!$CV:$CV,MATCH(D74,[1]Hitters!$C:$C,0))</f>
        <v>30.791666666666668</v>
      </c>
      <c r="L74" s="6">
        <f>INDEX([1]Hitters!$BJ:$BJ,MATCH(D74,[1]Hitters!$C:$C,0))*INDEX([1]Hitters!$AP:$AP,MATCH(D74,[1]Hitters!$C:$C,0))</f>
        <v>6.4941275865796732E-5</v>
      </c>
      <c r="N74" s="2" t="s">
        <v>91</v>
      </c>
      <c r="O74" s="2" t="s">
        <v>57</v>
      </c>
      <c r="P74" s="23" t="str">
        <f>'NL Central'!H57</f>
        <v>2B</v>
      </c>
      <c r="Q74" s="23" t="str">
        <f>'NL Central'!I57</f>
        <v>Garcia, Greg</v>
      </c>
      <c r="R74" s="6">
        <f>INDEX([1]Hitters!$AF:$AF,MATCH(Q74,[1]Hitters!$C:$C,0))</f>
        <v>0.2367921886522612</v>
      </c>
      <c r="S74" s="4">
        <f>INDEX([1]Hitters!$ER:$ER,MATCH(Q74,[1]Hitters!$C:$C,0))</f>
        <v>439.4823703703704</v>
      </c>
      <c r="T74" s="4">
        <f t="shared" si="12"/>
        <v>2.9850471688984812</v>
      </c>
      <c r="U74" s="4">
        <f>IF(P74="DH",-16,IF(P74="C",INDEX([1]Hitters!$AZ:$AZ,MATCH(Q74,[1]Hitters!$C:$C,0)),IF(P74="1B",INDEX([1]Hitters!$AW:$AW,MATCH(Q74,[1]Hitters!$C:$C,0)),IF(RIGHT(P74,1)="F",INDEX([1]Hitters!$AY:$AY,MATCH(Q74,[1]Hitters!$C:$C,0)),INDEX([1]Hitters!$AX:$AX,MATCH(Q74,[1]Hitters!$C:$C,0))))))*S74/600</f>
        <v>3.8772860965519271</v>
      </c>
      <c r="V74" s="44">
        <f t="shared" si="13"/>
        <v>0.75074109744834161</v>
      </c>
      <c r="W74" s="44">
        <f t="shared" si="14"/>
        <v>1.0249436355988437</v>
      </c>
      <c r="X74" s="109">
        <f>INDEX([1]Hitters!$CV:$CV,MATCH(Q74,[1]Hitters!$C:$C,0))</f>
        <v>26.875</v>
      </c>
      <c r="Y74" s="6">
        <f>INDEX([1]Hitters!$BJ:$BJ,MATCH(Q74,[1]Hitters!$C:$C,0))*INDEX([1]Hitters!$AP:$AP,MATCH(Q74,[1]Hitters!$C:$C,0))</f>
        <v>3.5692079317538928E-3</v>
      </c>
    </row>
    <row r="75" spans="1:25" ht="12" customHeight="1" x14ac:dyDescent="0.2">
      <c r="A75" s="2" t="s">
        <v>87</v>
      </c>
      <c r="B75" s="2" t="s">
        <v>650</v>
      </c>
      <c r="C75" s="48" t="str">
        <f>'AL East'!A49</f>
        <v>SS</v>
      </c>
      <c r="D75" s="48" t="str">
        <f>'AL East'!B49</f>
        <v>Duffy, Matt</v>
      </c>
      <c r="E75" s="6">
        <f>INDEX([1]Hitters!$AF:$AF,MATCH(D75,[1]Hitters!$C:$C,0))</f>
        <v>0.26460792183652515</v>
      </c>
      <c r="F75" s="4">
        <f>INDEX([1]Hitters!$ER:$ER,MATCH(D75,[1]Hitters!$C:$C,0))</f>
        <v>504.84693333333337</v>
      </c>
      <c r="G75" s="4">
        <f t="shared" si="9"/>
        <v>17.471703208209419</v>
      </c>
      <c r="H75" s="4">
        <f>IF(C75="DH",-16,IF(C75="C",INDEX([1]Hitters!$AZ:$AZ,MATCH(D75,[1]Hitters!$C:$C,0)),IF(C75="1B",INDEX([1]Hitters!$AW:$AW,MATCH(D75,[1]Hitters!$C:$C,0)),IF(RIGHT(C75,1)="F",INDEX([1]Hitters!$AY:$AY,MATCH(D75,[1]Hitters!$C:$C,0)),INDEX([1]Hitters!$AX:$AX,MATCH(D75,[1]Hitters!$C:$C,0))))))*F75/600</f>
        <v>8.1318047836009661</v>
      </c>
      <c r="I75" s="44">
        <f t="shared" si="10"/>
        <v>2.7974893699349539</v>
      </c>
      <c r="J75" s="44">
        <f t="shared" si="11"/>
        <v>3.324757488132982</v>
      </c>
      <c r="K75" s="109">
        <f>INDEX([1]Hitters!$CV:$CV,MATCH(D75,[1]Hitters!$C:$C,0))</f>
        <v>25.458333333333332</v>
      </c>
      <c r="L75" s="6">
        <f>INDEX([1]Hitters!$BJ:$BJ,MATCH(D75,[1]Hitters!$C:$C,0))*INDEX([1]Hitters!$AP:$AP,MATCH(D75,[1]Hitters!$C:$C,0))</f>
        <v>3.9001508635507273E-3</v>
      </c>
      <c r="N75" s="2" t="s">
        <v>88</v>
      </c>
      <c r="O75" s="2" t="s">
        <v>69</v>
      </c>
      <c r="P75" s="39" t="str">
        <f>'AL Central'!O27</f>
        <v>SS</v>
      </c>
      <c r="Q75" s="39" t="str">
        <f>'AL Central'!P27</f>
        <v>Machado, Dixon</v>
      </c>
      <c r="R75" s="6">
        <f>INDEX([1]Hitters!$AF:$AF,MATCH(Q75,[1]Hitters!$C:$C,0))</f>
        <v>0.23810536347114747</v>
      </c>
      <c r="S75" s="4">
        <f>INDEX([1]Hitters!$ER:$ER,MATCH(Q75,[1]Hitters!$C:$C,0))</f>
        <v>616.5528888888889</v>
      </c>
      <c r="T75" s="4">
        <f t="shared" si="12"/>
        <v>4.9973852636304379</v>
      </c>
      <c r="U75" s="4">
        <f>IF(P75="DH",-16,IF(P75="C",INDEX([1]Hitters!$AZ:$AZ,MATCH(Q75,[1]Hitters!$C:$C,0)),IF(P75="1B",INDEX([1]Hitters!$AW:$AW,MATCH(Q75,[1]Hitters!$C:$C,0)),IF(RIGHT(P75,1)="F",INDEX([1]Hitters!$AY:$AY,MATCH(Q75,[1]Hitters!$C:$C,0)),INDEX([1]Hitters!$AX:$AX,MATCH(Q75,[1]Hitters!$C:$C,0))))))*S75/600</f>
        <v>4.5745794143944449</v>
      </c>
      <c r="V75" s="44">
        <f t="shared" si="13"/>
        <v>1.0483165301208694</v>
      </c>
      <c r="W75" s="44">
        <f t="shared" si="14"/>
        <v>1.020171877235132</v>
      </c>
      <c r="X75" s="109">
        <f>INDEX([1]Hitters!$CV:$CV,MATCH(Q75,[1]Hitters!$C:$C,0))</f>
        <v>24.375</v>
      </c>
      <c r="Y75" s="6">
        <f>INDEX([1]Hitters!$BJ:$BJ,MATCH(Q75,[1]Hitters!$C:$C,0))*INDEX([1]Hitters!$AP:$AP,MATCH(Q75,[1]Hitters!$C:$C,0))</f>
        <v>-1.0653529973791478E-4</v>
      </c>
    </row>
    <row r="76" spans="1:25" ht="12" customHeight="1" x14ac:dyDescent="0.2">
      <c r="A76" s="2" t="s">
        <v>91</v>
      </c>
      <c r="B76" s="2" t="s">
        <v>53</v>
      </c>
      <c r="C76" s="9" t="str">
        <f>'NL Central'!H22</f>
        <v>CF</v>
      </c>
      <c r="D76" s="9" t="str">
        <f>'NL Central'!I22</f>
        <v>Hamilton, Billy</v>
      </c>
      <c r="E76" s="6">
        <f>INDEX([1]Hitters!$AF:$AF,MATCH(D76,[1]Hitters!$C:$C,0))</f>
        <v>0.25549939372586644</v>
      </c>
      <c r="F76" s="4">
        <f>INDEX([1]Hitters!$ER:$ER,MATCH(D76,[1]Hitters!$C:$C,0))</f>
        <v>491.89481481481482</v>
      </c>
      <c r="G76" s="4">
        <f t="shared" si="9"/>
        <v>12.543019554675119</v>
      </c>
      <c r="H76" s="4">
        <f>IF(C76="DH",-16,IF(C76="C",INDEX([1]Hitters!$AZ:$AZ,MATCH(D76,[1]Hitters!$C:$C,0)),IF(C76="1B",INDEX([1]Hitters!$AW:$AW,MATCH(D76,[1]Hitters!$C:$C,0)),IF(RIGHT(C76,1)="F",INDEX([1]Hitters!$AY:$AY,MATCH(D76,[1]Hitters!$C:$C,0)),INDEX([1]Hitters!$AX:$AX,MATCH(D76,[1]Hitters!$C:$C,0))))))*F76/600</f>
        <v>12.781257504766847</v>
      </c>
      <c r="I76" s="44">
        <f t="shared" si="10"/>
        <v>2.7735379486936944</v>
      </c>
      <c r="J76" s="44">
        <f t="shared" si="11"/>
        <v>3.3830866256289247</v>
      </c>
      <c r="K76" s="109">
        <f>INDEX([1]Hitters!$CV:$CV,MATCH(D76,[1]Hitters!$C:$C,0))</f>
        <v>25.791666666666668</v>
      </c>
      <c r="L76" s="6">
        <f>INDEX([1]Hitters!$BJ:$BJ,MATCH(D76,[1]Hitters!$C:$C,0))*INDEX([1]Hitters!$AP:$AP,MATCH(D76,[1]Hitters!$C:$C,0))</f>
        <v>-1.6848800918170491E-3</v>
      </c>
      <c r="N76" s="2" t="s">
        <v>91</v>
      </c>
      <c r="O76" s="2" t="s">
        <v>55</v>
      </c>
      <c r="P76" s="42" t="str">
        <f>'NL Central'!O27</f>
        <v>OF</v>
      </c>
      <c r="Q76" s="42" t="str">
        <f>'NL Central'!P27</f>
        <v>Liriano, Rymer</v>
      </c>
      <c r="R76" s="6">
        <f>INDEX([1]Hitters!$AF:$AF,MATCH(Q76,[1]Hitters!$C:$C,0))</f>
        <v>0.24969870377909512</v>
      </c>
      <c r="S76" s="4">
        <f>INDEX([1]Hitters!$ER:$ER,MATCH(Q76,[1]Hitters!$C:$C,0))</f>
        <v>496.30186666666668</v>
      </c>
      <c r="T76" s="4">
        <f t="shared" si="12"/>
        <v>9.776503456478622</v>
      </c>
      <c r="U76" s="4">
        <f>IF(P76="DH",-16,IF(P76="C",INDEX([1]Hitters!$AZ:$AZ,MATCH(Q76,[1]Hitters!$C:$C,0)),IF(P76="1B",INDEX([1]Hitters!$AW:$AW,MATCH(Q76,[1]Hitters!$C:$C,0)),IF(RIGHT(P76,1)="F",INDEX([1]Hitters!$AY:$AY,MATCH(Q76,[1]Hitters!$C:$C,0)),INDEX([1]Hitters!$AX:$AX,MATCH(Q76,[1]Hitters!$C:$C,0))))))*S76/600</f>
        <v>-2.2593282304478137</v>
      </c>
      <c r="V76" s="44">
        <f t="shared" si="13"/>
        <v>0.83140913046574083</v>
      </c>
      <c r="W76" s="44">
        <f t="shared" si="14"/>
        <v>1.0051251300541373</v>
      </c>
      <c r="X76" s="109">
        <f>INDEX([1]Hitters!$CV:$CV,MATCH(Q76,[1]Hitters!$C:$C,0))</f>
        <v>25.041666666666668</v>
      </c>
      <c r="Y76" s="6">
        <f>INDEX([1]Hitters!$BJ:$BJ,MATCH(Q76,[1]Hitters!$C:$C,0))*INDEX([1]Hitters!$AP:$AP,MATCH(Q76,[1]Hitters!$C:$C,0))</f>
        <v>2.9027214567044833E-3</v>
      </c>
    </row>
    <row r="77" spans="1:25" ht="12" customHeight="1" x14ac:dyDescent="0.2">
      <c r="A77" s="2" t="s">
        <v>89</v>
      </c>
      <c r="B77" s="2" t="s">
        <v>74</v>
      </c>
      <c r="C77" s="16" t="str">
        <f>'AL West'!H48</f>
        <v>2B</v>
      </c>
      <c r="D77" s="16" t="str">
        <f>'AL West'!I48</f>
        <v>Odor, Rougned</v>
      </c>
      <c r="E77" s="6">
        <f>INDEX([1]Hitters!$AF:$AF,MATCH(D77,[1]Hitters!$C:$C,0))</f>
        <v>0.27327715074012515</v>
      </c>
      <c r="F77" s="4">
        <f>INDEX([1]Hitters!$ER:$ER,MATCH(D77,[1]Hitters!$C:$C,0))</f>
        <v>588.31644444444441</v>
      </c>
      <c r="G77" s="4">
        <f t="shared" si="9"/>
        <v>25.46065944911668</v>
      </c>
      <c r="H77" s="4">
        <f>IF(C77="DH",-16,IF(C77="C",INDEX([1]Hitters!$AZ:$AZ,MATCH(D77,[1]Hitters!$C:$C,0)),IF(C77="1B",INDEX([1]Hitters!$AW:$AW,MATCH(D77,[1]Hitters!$C:$C,0)),IF(RIGHT(C77,1)="F",INDEX([1]Hitters!$AY:$AY,MATCH(D77,[1]Hitters!$C:$C,0)),INDEX([1]Hitters!$AX:$AX,MATCH(D77,[1]Hitters!$C:$C,0))))))*F77/600</f>
        <v>-0.28326307124623917</v>
      </c>
      <c r="I77" s="44">
        <f t="shared" si="10"/>
        <v>2.7475203287096348</v>
      </c>
      <c r="J77" s="44">
        <f t="shared" si="11"/>
        <v>2.8020841722051379</v>
      </c>
      <c r="K77" s="109">
        <f>INDEX([1]Hitters!$CV:$CV,MATCH(D77,[1]Hitters!$C:$C,0))</f>
        <v>22.375</v>
      </c>
      <c r="L77" s="6">
        <f>INDEX([1]Hitters!$BJ:$BJ,MATCH(D77,[1]Hitters!$C:$C,0))*INDEX([1]Hitters!$AP:$AP,MATCH(D77,[1]Hitters!$C:$C,0))</f>
        <v>3.3882293029642058E-3</v>
      </c>
      <c r="N77" s="2" t="s">
        <v>87</v>
      </c>
      <c r="O77" s="2" t="s">
        <v>63</v>
      </c>
      <c r="P77" s="9" t="str">
        <f>'AL East'!H27</f>
        <v>OF</v>
      </c>
      <c r="Q77" s="9" t="str">
        <f>'AL East'!I27</f>
        <v>Holt, Brock</v>
      </c>
      <c r="R77" s="6">
        <f>INDEX([1]Hitters!$AF:$AF,MATCH(Q77,[1]Hitters!$C:$C,0))</f>
        <v>0.25455010483428597</v>
      </c>
      <c r="S77" s="4">
        <f>INDEX([1]Hitters!$ER:$ER,MATCH(Q77,[1]Hitters!$C:$C,0))</f>
        <v>477.82373333333339</v>
      </c>
      <c r="T77" s="4">
        <f t="shared" si="12"/>
        <v>11.730622745643235</v>
      </c>
      <c r="U77" s="4">
        <f>IF(P77="DH",-16,IF(P77="C",INDEX([1]Hitters!$AZ:$AZ,MATCH(Q77,[1]Hitters!$C:$C,0)),IF(P77="1B",INDEX([1]Hitters!$AW:$AW,MATCH(Q77,[1]Hitters!$C:$C,0)),IF(RIGHT(P77,1)="F",INDEX([1]Hitters!$AY:$AY,MATCH(Q77,[1]Hitters!$C:$C,0)),INDEX([1]Hitters!$AX:$AX,MATCH(Q77,[1]Hitters!$C:$C,0))))))*S77/600</f>
        <v>-4.5363239957794868</v>
      </c>
      <c r="V77" s="44">
        <f t="shared" si="13"/>
        <v>0.79900714312738752</v>
      </c>
      <c r="W77" s="44">
        <f t="shared" si="14"/>
        <v>1.0033078150640888</v>
      </c>
      <c r="X77" s="109">
        <f>INDEX([1]Hitters!$CV:$CV,MATCH(Q77,[1]Hitters!$C:$C,0))</f>
        <v>28.041666666666668</v>
      </c>
      <c r="Y77" s="6">
        <f>INDEX([1]Hitters!$BJ:$BJ,MATCH(Q77,[1]Hitters!$C:$C,0))*INDEX([1]Hitters!$AP:$AP,MATCH(Q77,[1]Hitters!$C:$C,0))</f>
        <v>7.6209768711154712E-3</v>
      </c>
    </row>
    <row r="78" spans="1:25" ht="12" customHeight="1" x14ac:dyDescent="0.2">
      <c r="A78" s="2" t="s">
        <v>90</v>
      </c>
      <c r="B78" s="2" t="s">
        <v>266</v>
      </c>
      <c r="C78" s="82" t="str">
        <f>'NL East'!H22</f>
        <v>CF</v>
      </c>
      <c r="D78" s="82" t="str">
        <f>'NL East'!I22</f>
        <v>Ozuna, Marcell</v>
      </c>
      <c r="E78" s="6">
        <f>INDEX([1]Hitters!$AF:$AF,MATCH(D78,[1]Hitters!$C:$C,0))</f>
        <v>0.26856943595062394</v>
      </c>
      <c r="F78" s="4">
        <f>INDEX([1]Hitters!$ER:$ER,MATCH(D78,[1]Hitters!$C:$C,0))</f>
        <v>592.40829629629627</v>
      </c>
      <c r="G78" s="4">
        <f t="shared" si="9"/>
        <v>22.84885384061824</v>
      </c>
      <c r="H78" s="4">
        <f>IF(C78="DH",-16,IF(C78="C",INDEX([1]Hitters!$AZ:$AZ,MATCH(D78,[1]Hitters!$C:$C,0)),IF(C78="1B",INDEX([1]Hitters!$AW:$AW,MATCH(D78,[1]Hitters!$C:$C,0)),IF(RIGHT(C78,1)="F",INDEX([1]Hitters!$AY:$AY,MATCH(D78,[1]Hitters!$C:$C,0)),INDEX([1]Hitters!$AX:$AX,MATCH(D78,[1]Hitters!$C:$C,0))))))*F78/600</f>
        <v>2.2890115610421149</v>
      </c>
      <c r="I78" s="44">
        <f t="shared" si="10"/>
        <v>2.7454079662898128</v>
      </c>
      <c r="J78" s="44">
        <f t="shared" si="11"/>
        <v>2.7805903294608978</v>
      </c>
      <c r="K78" s="109">
        <f>INDEX([1]Hitters!$CV:$CV,MATCH(D78,[1]Hitters!$C:$C,0))</f>
        <v>25.625</v>
      </c>
      <c r="L78" s="6">
        <f>INDEX([1]Hitters!$BJ:$BJ,MATCH(D78,[1]Hitters!$C:$C,0))*INDEX([1]Hitters!$AP:$AP,MATCH(D78,[1]Hitters!$C:$C,0))</f>
        <v>3.5304351818866361E-3</v>
      </c>
      <c r="N78" s="2" t="s">
        <v>101</v>
      </c>
      <c r="O78" s="2" t="s">
        <v>651</v>
      </c>
      <c r="P78" s="25" t="str">
        <f>'NL West'!A56</f>
        <v>2B</v>
      </c>
      <c r="Q78" s="25" t="str">
        <f>'NL West'!B56</f>
        <v>Amarista, Alexi</v>
      </c>
      <c r="R78" s="6">
        <f>INDEX([1]Hitters!$AF:$AF,MATCH(Q78,[1]Hitters!$C:$C,0))</f>
        <v>0.23731952359851766</v>
      </c>
      <c r="S78" s="4">
        <f>INDEX([1]Hitters!$ER:$ER,MATCH(Q78,[1]Hitters!$C:$C,0))</f>
        <v>383.67928888888889</v>
      </c>
      <c r="T78" s="4">
        <f t="shared" si="12"/>
        <v>2.8083496092846918</v>
      </c>
      <c r="U78" s="4">
        <f>IF(P78="DH",-16,IF(P78="C",INDEX([1]Hitters!$AZ:$AZ,MATCH(Q78,[1]Hitters!$C:$C,0)),IF(P78="1B",INDEX([1]Hitters!$AW:$AW,MATCH(Q78,[1]Hitters!$C:$C,0)),IF(RIGHT(P78,1)="F",INDEX([1]Hitters!$AY:$AY,MATCH(Q78,[1]Hitters!$C:$C,0)),INDEX([1]Hitters!$AX:$AX,MATCH(Q78,[1]Hitters!$C:$C,0))))))*S78/600</f>
        <v>2.9661640708118884</v>
      </c>
      <c r="V78" s="44">
        <f t="shared" si="13"/>
        <v>0.63213093105783935</v>
      </c>
      <c r="W78" s="44">
        <f t="shared" si="14"/>
        <v>0.98853018554394856</v>
      </c>
      <c r="X78" s="109">
        <f>INDEX([1]Hitters!$CV:$CV,MATCH(Q78,[1]Hitters!$C:$C,0))</f>
        <v>27.208333333333332</v>
      </c>
      <c r="Y78" s="6">
        <f>INDEX([1]Hitters!$BJ:$BJ,MATCH(Q78,[1]Hitters!$C:$C,0))*INDEX([1]Hitters!$AP:$AP,MATCH(Q78,[1]Hitters!$C:$C,0))</f>
        <v>-7.7702714798045741E-3</v>
      </c>
    </row>
    <row r="79" spans="1:25" ht="12" customHeight="1" x14ac:dyDescent="0.2">
      <c r="A79" s="2" t="s">
        <v>91</v>
      </c>
      <c r="B79" s="2" t="s">
        <v>56</v>
      </c>
      <c r="C79" s="22" t="str">
        <f>'NL Central'!A53</f>
        <v>RF</v>
      </c>
      <c r="D79" s="22" t="str">
        <f>'NL Central'!B53</f>
        <v>Polanco, Gregory</v>
      </c>
      <c r="E79" s="6">
        <f>INDEX([1]Hitters!$AF:$AF,MATCH(D79,[1]Hitters!$C:$C,0))</f>
        <v>0.27029737476359283</v>
      </c>
      <c r="F79" s="4">
        <f>INDEX([1]Hitters!$ER:$ER,MATCH(D79,[1]Hitters!$C:$C,0))</f>
        <v>556.12651851851854</v>
      </c>
      <c r="G79" s="4">
        <f t="shared" si="9"/>
        <v>22.410438732712887</v>
      </c>
      <c r="H79" s="4">
        <f>IF(C79="DH",-16,IF(C79="C",INDEX([1]Hitters!$AZ:$AZ,MATCH(D79,[1]Hitters!$C:$C,0)),IF(C79="1B",INDEX([1]Hitters!$AW:$AW,MATCH(D79,[1]Hitters!$C:$C,0)),IF(RIGHT(C79,1)="F",INDEX([1]Hitters!$AY:$AY,MATCH(D79,[1]Hitters!$C:$C,0)),INDEX([1]Hitters!$AX:$AX,MATCH(D79,[1]Hitters!$C:$C,0))))))*F79/600</f>
        <v>2.4227570328993226</v>
      </c>
      <c r="I79" s="44">
        <f t="shared" si="10"/>
        <v>2.7105508575222594</v>
      </c>
      <c r="J79" s="44">
        <f t="shared" si="11"/>
        <v>2.9243894336234573</v>
      </c>
      <c r="K79" s="109">
        <f>INDEX([1]Hitters!$CV:$CV,MATCH(D79,[1]Hitters!$C:$C,0))</f>
        <v>24.791666666666668</v>
      </c>
      <c r="L79" s="6">
        <f>INDEX([1]Hitters!$BJ:$BJ,MATCH(D79,[1]Hitters!$C:$C,0))*INDEX([1]Hitters!$AP:$AP,MATCH(D79,[1]Hitters!$C:$C,0))</f>
        <v>5.7589003940743165E-4</v>
      </c>
      <c r="N79" s="2" t="s">
        <v>91</v>
      </c>
      <c r="O79" s="2" t="s">
        <v>53</v>
      </c>
      <c r="P79" s="9" t="str">
        <f>'NL Central'!H26</f>
        <v>2B</v>
      </c>
      <c r="Q79" s="9" t="str">
        <f>'NL Central'!I26</f>
        <v>Herrera, Dilson</v>
      </c>
      <c r="R79" s="6">
        <f>INDEX([1]Hitters!$AF:$AF,MATCH(Q79,[1]Hitters!$C:$C,0))</f>
        <v>0.24376190097397152</v>
      </c>
      <c r="S79" s="4">
        <f>INDEX([1]Hitters!$ER:$ER,MATCH(Q79,[1]Hitters!$C:$C,0))</f>
        <v>513.69155555555562</v>
      </c>
      <c r="T79" s="4">
        <f t="shared" si="12"/>
        <v>7.0693723187209399</v>
      </c>
      <c r="U79" s="4">
        <f>IF(P79="DH",-16,IF(P79="C",INDEX([1]Hitters!$AZ:$AZ,MATCH(Q79,[1]Hitters!$C:$C,0)),IF(P79="1B",INDEX([1]Hitters!$AW:$AW,MATCH(Q79,[1]Hitters!$C:$C,0)),IF(RIGHT(P79,1)="F",INDEX([1]Hitters!$AY:$AY,MATCH(Q79,[1]Hitters!$C:$C,0)),INDEX([1]Hitters!$AX:$AX,MATCH(Q79,[1]Hitters!$C:$C,0))))))*S79/600</f>
        <v>0.56393771890390854</v>
      </c>
      <c r="V79" s="44">
        <f t="shared" si="13"/>
        <v>0.84037322515068325</v>
      </c>
      <c r="W79" s="44">
        <f t="shared" si="14"/>
        <v>0.98156944500497678</v>
      </c>
      <c r="X79" s="109">
        <f>INDEX([1]Hitters!$CV:$CV,MATCH(Q79,[1]Hitters!$C:$C,0))</f>
        <v>22.291666666666668</v>
      </c>
      <c r="Y79" s="6">
        <f>INDEX([1]Hitters!$BJ:$BJ,MATCH(Q79,[1]Hitters!$C:$C,0))*INDEX([1]Hitters!$AP:$AP,MATCH(Q79,[1]Hitters!$C:$C,0))</f>
        <v>1.2252903122468553E-3</v>
      </c>
    </row>
    <row r="80" spans="1:25" ht="12" customHeight="1" x14ac:dyDescent="0.2">
      <c r="A80" s="2" t="s">
        <v>101</v>
      </c>
      <c r="B80" s="2" t="s">
        <v>654</v>
      </c>
      <c r="C80" s="15" t="str">
        <f>'NL West'!O21</f>
        <v>LF</v>
      </c>
      <c r="D80" s="15" t="str">
        <f>'NL West'!P21</f>
        <v>Reddick, Josh</v>
      </c>
      <c r="E80" s="6">
        <f>INDEX([1]Hitters!$AF:$AF,MATCH(D80,[1]Hitters!$C:$C,0))</f>
        <v>0.28058722940589803</v>
      </c>
      <c r="F80" s="4">
        <f>INDEX([1]Hitters!$ER:$ER,MATCH(D80,[1]Hitters!$C:$C,0))</f>
        <v>493.99644444444448</v>
      </c>
      <c r="G80" s="4">
        <f t="shared" si="9"/>
        <v>24.989911460809068</v>
      </c>
      <c r="H80" s="4">
        <f>IF(C80="DH",-16,IF(C80="C",INDEX([1]Hitters!$AZ:$AZ,MATCH(D80,[1]Hitters!$C:$C,0)),IF(C80="1B",INDEX([1]Hitters!$AW:$AW,MATCH(D80,[1]Hitters!$C:$C,0)),IF(RIGHT(C80,1)="F",INDEX([1]Hitters!$AY:$AY,MATCH(D80,[1]Hitters!$C:$C,0)),INDEX([1]Hitters!$AX:$AX,MATCH(D80,[1]Hitters!$C:$C,0))))))*F80/600</f>
        <v>-0.19838689267832982</v>
      </c>
      <c r="I80" s="44">
        <f t="shared" si="10"/>
        <v>2.6983620823729151</v>
      </c>
      <c r="J80" s="44">
        <f t="shared" si="11"/>
        <v>3.2773864420107701</v>
      </c>
      <c r="K80" s="109">
        <f>INDEX([1]Hitters!$CV:$CV,MATCH(D80,[1]Hitters!$C:$C,0))</f>
        <v>29.375</v>
      </c>
      <c r="L80" s="6">
        <f>INDEX([1]Hitters!$BJ:$BJ,MATCH(D80,[1]Hitters!$C:$C,0))*INDEX([1]Hitters!$AP:$AP,MATCH(D80,[1]Hitters!$C:$C,0))</f>
        <v>-8.7120162353067805E-3</v>
      </c>
      <c r="N80" s="2" t="s">
        <v>87</v>
      </c>
      <c r="O80" s="2" t="s">
        <v>66</v>
      </c>
      <c r="P80" s="12" t="str">
        <f>'AL East'!H59</f>
        <v>OF</v>
      </c>
      <c r="Q80" s="12" t="str">
        <f>'AL East'!I59</f>
        <v>Pompey, Dalton</v>
      </c>
      <c r="R80" s="6">
        <f>INDEX([1]Hitters!$AF:$AF,MATCH(Q80,[1]Hitters!$C:$C,0))</f>
        <v>0.25222115923457217</v>
      </c>
      <c r="S80" s="4">
        <f>INDEX([1]Hitters!$ER:$ER,MATCH(Q80,[1]Hitters!$C:$C,0))</f>
        <v>483.19706666666673</v>
      </c>
      <c r="T80" s="4">
        <f t="shared" si="12"/>
        <v>10.73719896007818</v>
      </c>
      <c r="U80" s="4">
        <f>IF(P80="DH",-16,IF(P80="C",INDEX([1]Hitters!$AZ:$AZ,MATCH(Q80,[1]Hitters!$C:$C,0)),IF(P80="1B",INDEX([1]Hitters!$AW:$AW,MATCH(Q80,[1]Hitters!$C:$C,0)),IF(RIGHT(P80,1)="F",INDEX([1]Hitters!$AY:$AY,MATCH(Q80,[1]Hitters!$C:$C,0)),INDEX([1]Hitters!$AX:$AX,MATCH(Q80,[1]Hitters!$C:$C,0))))))*S80/600</f>
        <v>-3.6596891285964452</v>
      </c>
      <c r="V80" s="44">
        <f t="shared" si="13"/>
        <v>0.785161737903461</v>
      </c>
      <c r="W80" s="44">
        <f t="shared" si="14"/>
        <v>0.97495840774021647</v>
      </c>
      <c r="X80" s="109">
        <f>INDEX([1]Hitters!$CV:$CV,MATCH(Q80,[1]Hitters!$C:$C,0))</f>
        <v>23.541666666666668</v>
      </c>
      <c r="Y80" s="6">
        <f>INDEX([1]Hitters!$BJ:$BJ,MATCH(Q80,[1]Hitters!$C:$C,0))*INDEX([1]Hitters!$AP:$AP,MATCH(Q80,[1]Hitters!$C:$C,0))</f>
        <v>3.5161220754003062E-3</v>
      </c>
    </row>
    <row r="81" spans="1:25" ht="12" customHeight="1" x14ac:dyDescent="0.2">
      <c r="A81" s="2" t="s">
        <v>91</v>
      </c>
      <c r="B81" s="2" t="s">
        <v>657</v>
      </c>
      <c r="C81" s="15" t="str">
        <f>'NL Central'!A18</f>
        <v>2B</v>
      </c>
      <c r="D81" s="15" t="str">
        <f>'NL Central'!B18</f>
        <v>Zobrist, Ben</v>
      </c>
      <c r="E81" s="6">
        <f>INDEX([1]Hitters!$AF:$AF,MATCH(D81,[1]Hitters!$C:$C,0))</f>
        <v>0.27514145789413308</v>
      </c>
      <c r="F81" s="4">
        <f>INDEX([1]Hitters!$ER:$ER,MATCH(D81,[1]Hitters!$C:$C,0))</f>
        <v>523.36148148148141</v>
      </c>
      <c r="G81" s="4">
        <f t="shared" si="9"/>
        <v>23.625300279707396</v>
      </c>
      <c r="H81" s="4">
        <f>IF(C81="DH",-16,IF(C81="C",INDEX([1]Hitters!$AZ:$AZ,MATCH(D81,[1]Hitters!$C:$C,0)),IF(C81="1B",INDEX([1]Hitters!$AW:$AW,MATCH(D81,[1]Hitters!$C:$C,0)),IF(RIGHT(C81,1)="F",INDEX([1]Hitters!$AY:$AY,MATCH(D81,[1]Hitters!$C:$C,0)),INDEX([1]Hitters!$AX:$AX,MATCH(D81,[1]Hitters!$C:$C,0))))))*F81/600</f>
        <v>1.0879517960625662</v>
      </c>
      <c r="I81" s="44">
        <f t="shared" si="10"/>
        <v>2.6940714504514389</v>
      </c>
      <c r="J81" s="44">
        <f t="shared" si="11"/>
        <v>3.0885782149943326</v>
      </c>
      <c r="K81" s="109">
        <f>INDEX([1]Hitters!$CV:$CV,MATCH(D81,[1]Hitters!$C:$C,0))</f>
        <v>35.125</v>
      </c>
      <c r="L81" s="6">
        <f>INDEX([1]Hitters!$BJ:$BJ,MATCH(D81,[1]Hitters!$C:$C,0))*INDEX([1]Hitters!$AP:$AP,MATCH(D81,[1]Hitters!$C:$C,0))</f>
        <v>9.7100076689258571E-3</v>
      </c>
      <c r="N81" s="2" t="s">
        <v>90</v>
      </c>
      <c r="O81" s="2" t="s">
        <v>100</v>
      </c>
      <c r="P81" s="21" t="str">
        <f>'NL East'!H58</f>
        <v>OF</v>
      </c>
      <c r="Q81" s="21" t="str">
        <f>'NL East'!I58</f>
        <v>Revere, Ben</v>
      </c>
      <c r="R81" s="6">
        <f>INDEX([1]Hitters!$AF:$AF,MATCH(Q81,[1]Hitters!$C:$C,0))</f>
        <v>0.24809339480358711</v>
      </c>
      <c r="S81" s="4">
        <f>INDEX([1]Hitters!$ER:$ER,MATCH(Q81,[1]Hitters!$C:$C,0))</f>
        <v>538.49040000000002</v>
      </c>
      <c r="T81" s="4">
        <f t="shared" si="12"/>
        <v>9.7431194051415382</v>
      </c>
      <c r="U81" s="4">
        <f>IF(P81="DH",-16,IF(P81="C",INDEX([1]Hitters!$AZ:$AZ,MATCH(Q81,[1]Hitters!$C:$C,0)),IF(P81="1B",INDEX([1]Hitters!$AW:$AW,MATCH(Q81,[1]Hitters!$C:$C,0)),IF(RIGHT(P81,1)="F",INDEX([1]Hitters!$AY:$AY,MATCH(Q81,[1]Hitters!$C:$C,0)),INDEX([1]Hitters!$AX:$AX,MATCH(Q81,[1]Hitters!$C:$C,0))))))*S81/600</f>
        <v>-1.920579284102752</v>
      </c>
      <c r="V81" s="44">
        <f t="shared" si="13"/>
        <v>0.86486765145433231</v>
      </c>
      <c r="W81" s="44">
        <f t="shared" si="14"/>
        <v>0.9636580166937041</v>
      </c>
      <c r="X81" s="109">
        <f>INDEX([1]Hitters!$CV:$CV,MATCH(Q81,[1]Hitters!$C:$C,0))</f>
        <v>28.125</v>
      </c>
      <c r="Y81" s="6">
        <f>INDEX([1]Hitters!$BJ:$BJ,MATCH(Q81,[1]Hitters!$C:$C,0))*INDEX([1]Hitters!$AP:$AP,MATCH(Q81,[1]Hitters!$C:$C,0))</f>
        <v>5.4665273415705996E-5</v>
      </c>
    </row>
    <row r="82" spans="1:25" ht="12" customHeight="1" x14ac:dyDescent="0.2">
      <c r="A82" s="2" t="s">
        <v>91</v>
      </c>
      <c r="B82" s="2" t="s">
        <v>57</v>
      </c>
      <c r="C82" s="23" t="str">
        <f>'NL Central'!H48</f>
        <v>2B</v>
      </c>
      <c r="D82" s="23" t="str">
        <f>'NL Central'!I48</f>
        <v>Wong, Kolten</v>
      </c>
      <c r="E82" s="6">
        <f>INDEX([1]Hitters!$AF:$AF,MATCH(D82,[1]Hitters!$C:$C,0))</f>
        <v>0.26164689066654323</v>
      </c>
      <c r="F82" s="4">
        <f>INDEX([1]Hitters!$ER:$ER,MATCH(D82,[1]Hitters!$C:$C,0))</f>
        <v>509.43520000000001</v>
      </c>
      <c r="G82" s="4">
        <f t="shared" si="9"/>
        <v>16.122040076088577</v>
      </c>
      <c r="H82" s="4">
        <f>IF(C82="DH",-16,IF(C82="C",INDEX([1]Hitters!$AZ:$AZ,MATCH(D82,[1]Hitters!$C:$C,0)),IF(C82="1B",INDEX([1]Hitters!$AW:$AW,MATCH(D82,[1]Hitters!$C:$C,0)),IF(RIGHT(C82,1)="F",INDEX([1]Hitters!$AY:$AY,MATCH(D82,[1]Hitters!$C:$C,0)),INDEX([1]Hitters!$AX:$AX,MATCH(D82,[1]Hitters!$C:$C,0))))))*F82/600</f>
        <v>7.9054262976520322</v>
      </c>
      <c r="I82" s="44">
        <f t="shared" si="10"/>
        <v>2.6267984644734201</v>
      </c>
      <c r="J82" s="44">
        <f t="shared" si="11"/>
        <v>3.0937773414244876</v>
      </c>
      <c r="K82" s="109">
        <f>INDEX([1]Hitters!$CV:$CV,MATCH(D82,[1]Hitters!$C:$C,0))</f>
        <v>25.708333333333332</v>
      </c>
      <c r="L82" s="6">
        <f>INDEX([1]Hitters!$BJ:$BJ,MATCH(D82,[1]Hitters!$C:$C,0))*INDEX([1]Hitters!$AP:$AP,MATCH(D82,[1]Hitters!$C:$C,0))</f>
        <v>-5.4090651832206706E-3</v>
      </c>
      <c r="N82" s="2" t="s">
        <v>91</v>
      </c>
      <c r="O82" s="2" t="s">
        <v>56</v>
      </c>
      <c r="P82" s="22" t="str">
        <f>'NL Central'!A55</f>
        <v>SS</v>
      </c>
      <c r="Q82" s="22" t="str">
        <f>'NL Central'!B55</f>
        <v>Mercer, Jordy</v>
      </c>
      <c r="R82" s="6">
        <f>INDEX([1]Hitters!$AF:$AF,MATCH(Q82,[1]Hitters!$C:$C,0))</f>
        <v>0.236372787345698</v>
      </c>
      <c r="S82" s="4">
        <f>INDEX([1]Hitters!$ER:$ER,MATCH(Q82,[1]Hitters!$C:$C,0))</f>
        <v>529.714962962963</v>
      </c>
      <c r="T82" s="4">
        <f t="shared" si="12"/>
        <v>3.3757608127972496</v>
      </c>
      <c r="U82" s="4">
        <f>IF(P82="DH",-16,IF(P82="C",INDEX([1]Hitters!$AZ:$AZ,MATCH(Q82,[1]Hitters!$C:$C,0)),IF(P82="1B",INDEX([1]Hitters!$AW:$AW,MATCH(Q82,[1]Hitters!$C:$C,0)),IF(RIGHT(P82,1)="F",INDEX([1]Hitters!$AY:$AY,MATCH(Q82,[1]Hitters!$C:$C,0)),INDEX([1]Hitters!$AX:$AX,MATCH(Q82,[1]Hitters!$C:$C,0))))))*S82/600</f>
        <v>4.3342281484066296</v>
      </c>
      <c r="V82" s="44">
        <f t="shared" si="13"/>
        <v>0.84345286471387015</v>
      </c>
      <c r="W82" s="44">
        <f t="shared" si="14"/>
        <v>0.95536610103971331</v>
      </c>
      <c r="X82" s="109">
        <f>INDEX([1]Hitters!$CV:$CV,MATCH(Q82,[1]Hitters!$C:$C,0))</f>
        <v>29.875</v>
      </c>
      <c r="Y82" s="6">
        <f>INDEX([1]Hitters!$BJ:$BJ,MATCH(Q82,[1]Hitters!$C:$C,0))*INDEX([1]Hitters!$AP:$AP,MATCH(Q82,[1]Hitters!$C:$C,0))</f>
        <v>5.6679950754748819E-3</v>
      </c>
    </row>
    <row r="83" spans="1:25" ht="12" customHeight="1" x14ac:dyDescent="0.2">
      <c r="A83" s="2" t="s">
        <v>91</v>
      </c>
      <c r="B83" s="2" t="s">
        <v>55</v>
      </c>
      <c r="C83" s="42" t="str">
        <f>'NL Central'!O19</f>
        <v>SS</v>
      </c>
      <c r="D83" s="42" t="str">
        <f>'NL Central'!P19</f>
        <v>Villar, Jonathan</v>
      </c>
      <c r="E83" s="6">
        <f>INDEX([1]Hitters!$AF:$AF,MATCH(D83,[1]Hitters!$C:$C,0))</f>
        <v>0.26700384141843952</v>
      </c>
      <c r="F83" s="4">
        <f>INDEX([1]Hitters!$ER:$ER,MATCH(D83,[1]Hitters!$C:$C,0))</f>
        <v>571.0411851851851</v>
      </c>
      <c r="G83" s="4">
        <f t="shared" si="9"/>
        <v>21.13071745999034</v>
      </c>
      <c r="H83" s="4">
        <f>IF(C83="DH",-16,IF(C83="C",INDEX([1]Hitters!$AZ:$AZ,MATCH(D83,[1]Hitters!$C:$C,0)),IF(C83="1B",INDEX([1]Hitters!$AW:$AW,MATCH(D83,[1]Hitters!$C:$C,0)),IF(RIGHT(C83,1)="F",INDEX([1]Hitters!$AY:$AY,MATCH(D83,[1]Hitters!$C:$C,0)),INDEX([1]Hitters!$AX:$AX,MATCH(D83,[1]Hitters!$C:$C,0))))))*F83/600</f>
        <v>2.8364886489740551</v>
      </c>
      <c r="I83" s="44">
        <f t="shared" si="10"/>
        <v>2.618350847845436</v>
      </c>
      <c r="J83" s="44">
        <f t="shared" si="11"/>
        <v>2.7511334549324893</v>
      </c>
      <c r="K83" s="109">
        <f>INDEX([1]Hitters!$CV:$CV,MATCH(D83,[1]Hitters!$C:$C,0))</f>
        <v>25.125</v>
      </c>
      <c r="L83" s="6">
        <f>INDEX([1]Hitters!$BJ:$BJ,MATCH(D83,[1]Hitters!$C:$C,0))*INDEX([1]Hitters!$AP:$AP,MATCH(D83,[1]Hitters!$C:$C,0))</f>
        <v>8.7454099081800754E-3</v>
      </c>
      <c r="N83" s="2" t="s">
        <v>101</v>
      </c>
      <c r="O83" s="2" t="s">
        <v>49</v>
      </c>
      <c r="P83" s="9" t="str">
        <f>'NL West'!A25</f>
        <v>SS</v>
      </c>
      <c r="Q83" s="9" t="str">
        <f>'NL West'!B25</f>
        <v>Gosselin, Phil</v>
      </c>
      <c r="R83" s="6">
        <f>INDEX([1]Hitters!$AF:$AF,MATCH(Q83,[1]Hitters!$C:$C,0))</f>
        <v>0.24438072734202432</v>
      </c>
      <c r="S83" s="4">
        <f>INDEX([1]Hitters!$ER:$ER,MATCH(Q83,[1]Hitters!$C:$C,0))</f>
        <v>430.6000592592593</v>
      </c>
      <c r="T83" s="4">
        <f t="shared" si="12"/>
        <v>6.1923420456669174</v>
      </c>
      <c r="U83" s="4">
        <f>IF(P83="DH",-16,IF(P83="C",INDEX([1]Hitters!$AZ:$AZ,MATCH(Q83,[1]Hitters!$C:$C,0)),IF(P83="1B",INDEX([1]Hitters!$AW:$AW,MATCH(Q83,[1]Hitters!$C:$C,0)),IF(RIGHT(P83,1)="F",INDEX([1]Hitters!$AY:$AY,MATCH(Q83,[1]Hitters!$C:$C,0)),INDEX([1]Hitters!$AX:$AX,MATCH(Q83,[1]Hitters!$C:$C,0))))))*S83/600</f>
        <v>-8.1033018082426363E-3</v>
      </c>
      <c r="V83" s="44">
        <f t="shared" si="13"/>
        <v>0.68161337551585033</v>
      </c>
      <c r="W83" s="44">
        <f t="shared" si="14"/>
        <v>0.94976304929692379</v>
      </c>
      <c r="X83" s="109">
        <f>INDEX([1]Hitters!$CV:$CV,MATCH(Q83,[1]Hitters!$C:$C,0))</f>
        <v>27.708333333333332</v>
      </c>
      <c r="Y83" s="6">
        <f>INDEX([1]Hitters!$BJ:$BJ,MATCH(Q83,[1]Hitters!$C:$C,0))*INDEX([1]Hitters!$AP:$AP,MATCH(Q83,[1]Hitters!$C:$C,0))</f>
        <v>6.8540715805083426E-3</v>
      </c>
    </row>
    <row r="84" spans="1:25" ht="12" customHeight="1" x14ac:dyDescent="0.2">
      <c r="A84" s="2" t="s">
        <v>88</v>
      </c>
      <c r="B84" s="2" t="s">
        <v>655</v>
      </c>
      <c r="C84" s="15" t="str">
        <f>'AL Central'!A46</f>
        <v>C</v>
      </c>
      <c r="D84" s="15" t="str">
        <f>'AL Central'!B46</f>
        <v>Perez, Salvador</v>
      </c>
      <c r="E84" s="6">
        <f>INDEX([1]Hitters!$AF:$AF,MATCH(D84,[1]Hitters!$C:$C,0))</f>
        <v>0.25596815244406429</v>
      </c>
      <c r="F84" s="4">
        <f>INDEX([1]Hitters!$ER:$ER,MATCH(D84,[1]Hitters!$C:$C,0))</f>
        <v>513.24918518518518</v>
      </c>
      <c r="G84" s="4">
        <f t="shared" si="9"/>
        <v>13.328133082680667</v>
      </c>
      <c r="H84" s="4">
        <f>IF(C84="DH",-16,IF(C84="C",INDEX([1]Hitters!$AZ:$AZ,MATCH(D84,[1]Hitters!$C:$C,0)),IF(C84="1B",INDEX([1]Hitters!$AW:$AW,MATCH(D84,[1]Hitters!$C:$C,0)),IF(RIGHT(C84,1)="F",INDEX([1]Hitters!$AY:$AY,MATCH(D84,[1]Hitters!$C:$C,0)),INDEX([1]Hitters!$AX:$AX,MATCH(D84,[1]Hitters!$C:$C,0))))))*F84/600</f>
        <v>10.288458083040261</v>
      </c>
      <c r="I84" s="44">
        <f t="shared" si="10"/>
        <v>2.5847928267874982</v>
      </c>
      <c r="J84" s="44">
        <f t="shared" si="11"/>
        <v>2.5180681249935937</v>
      </c>
      <c r="K84" s="109">
        <f>INDEX([1]Hitters!$CV:$CV,MATCH(D84,[1]Hitters!$C:$C,0))</f>
        <v>26.125</v>
      </c>
      <c r="L84" s="6">
        <f>INDEX([1]Hitters!$BJ:$BJ,MATCH(D84,[1]Hitters!$C:$C,0))*INDEX([1]Hitters!$AP:$AP,MATCH(D84,[1]Hitters!$C:$C,0))</f>
        <v>-1.42779759851968E-3</v>
      </c>
      <c r="N84" s="2" t="s">
        <v>91</v>
      </c>
      <c r="O84" s="2" t="s">
        <v>53</v>
      </c>
      <c r="P84" s="9" t="str">
        <f>'NL Central'!H28</f>
        <v>OF</v>
      </c>
      <c r="Q84" s="9" t="str">
        <f>'NL Central'!I28</f>
        <v>Ervin, Phillip</v>
      </c>
      <c r="R84" s="6">
        <f>INDEX([1]Hitters!$AF:$AF,MATCH(Q84,[1]Hitters!$C:$C,0))</f>
        <v>0.25532712867936252</v>
      </c>
      <c r="S84" s="4">
        <f>INDEX([1]Hitters!$ER:$ER,MATCH(Q84,[1]Hitters!$C:$C,0))</f>
        <v>538.90933333333339</v>
      </c>
      <c r="T84" s="4">
        <f t="shared" si="12"/>
        <v>13.649026031842801</v>
      </c>
      <c r="U84" s="4">
        <f>IF(P84="DH",-16,IF(P84="C",INDEX([1]Hitters!$AZ:$AZ,MATCH(Q84,[1]Hitters!$C:$C,0)),IF(P84="1B",INDEX([1]Hitters!$AW:$AW,MATCH(Q84,[1]Hitters!$C:$C,0)),IF(RIGHT(P84,1)="F",INDEX([1]Hitters!$AY:$AY,MATCH(Q84,[1]Hitters!$C:$C,0)),INDEX([1]Hitters!$AX:$AX,MATCH(Q84,[1]Hitters!$C:$C,0))))))*S84/600</f>
        <v>-6.2970965953945468</v>
      </c>
      <c r="V84" s="44">
        <f t="shared" si="13"/>
        <v>0.81988331697442152</v>
      </c>
      <c r="W84" s="44">
        <f t="shared" si="14"/>
        <v>0.9128251447082989</v>
      </c>
      <c r="X84" s="109">
        <f>INDEX([1]Hitters!$CV:$CV,MATCH(Q84,[1]Hitters!$C:$C,0))</f>
        <v>23.958333333333332</v>
      </c>
      <c r="Y84" s="6">
        <f>INDEX([1]Hitters!$BJ:$BJ,MATCH(Q84,[1]Hitters!$C:$C,0))*INDEX([1]Hitters!$AP:$AP,MATCH(Q84,[1]Hitters!$C:$C,0))</f>
        <v>-6.9827444990883782E-3</v>
      </c>
    </row>
    <row r="85" spans="1:25" ht="12" customHeight="1" x14ac:dyDescent="0.2">
      <c r="A85" s="2" t="s">
        <v>101</v>
      </c>
      <c r="B85" s="2" t="s">
        <v>648</v>
      </c>
      <c r="C85" s="28" t="str">
        <f>'NL West'!H48</f>
        <v>2B</v>
      </c>
      <c r="D85" s="28" t="str">
        <f>'NL West'!I48</f>
        <v>Panik, Joe</v>
      </c>
      <c r="E85" s="6">
        <f>INDEX([1]Hitters!$AF:$AF,MATCH(D85,[1]Hitters!$C:$C,0))</f>
        <v>0.26695174736673688</v>
      </c>
      <c r="F85" s="4">
        <f>INDEX([1]Hitters!$ER:$ER,MATCH(D85,[1]Hitters!$C:$C,0))</f>
        <v>492.89659259259258</v>
      </c>
      <c r="G85" s="4">
        <f t="shared" si="9"/>
        <v>18.213390367406909</v>
      </c>
      <c r="H85" s="4">
        <f>IF(C85="DH",-16,IF(C85="C",INDEX([1]Hitters!$AZ:$AZ,MATCH(D85,[1]Hitters!$C:$C,0)),IF(C85="1B",INDEX([1]Hitters!$AW:$AW,MATCH(D85,[1]Hitters!$C:$C,0)),IF(RIGHT(C85,1)="F",INDEX([1]Hitters!$AY:$AY,MATCH(D85,[1]Hitters!$C:$C,0)),INDEX([1]Hitters!$AX:$AX,MATCH(D85,[1]Hitters!$C:$C,0))))))*F85/600</f>
        <v>5.2469864007745946</v>
      </c>
      <c r="I85" s="44">
        <f t="shared" si="10"/>
        <v>2.5618801793182322</v>
      </c>
      <c r="J85" s="44">
        <f t="shared" si="11"/>
        <v>3.1185610342846584</v>
      </c>
      <c r="K85" s="109">
        <f>INDEX([1]Hitters!$CV:$CV,MATCH(D85,[1]Hitters!$C:$C,0))</f>
        <v>25.708333333333332</v>
      </c>
      <c r="L85" s="6">
        <f>INDEX([1]Hitters!$BJ:$BJ,MATCH(D85,[1]Hitters!$C:$C,0))*INDEX([1]Hitters!$AP:$AP,MATCH(D85,[1]Hitters!$C:$C,0))</f>
        <v>2.8097349599516047E-3</v>
      </c>
      <c r="N85" s="2" t="s">
        <v>89</v>
      </c>
      <c r="O85" s="2" t="s">
        <v>99</v>
      </c>
      <c r="P85" s="9" t="str">
        <f>'AL West'!H27</f>
        <v>3B</v>
      </c>
      <c r="Q85" s="9" t="str">
        <f>'AL West'!I27</f>
        <v>Marte, Jefry</v>
      </c>
      <c r="R85" s="6">
        <f>INDEX([1]Hitters!$AF:$AF,MATCH(Q85,[1]Hitters!$C:$C,0))</f>
        <v>0.2560843629512175</v>
      </c>
      <c r="S85" s="4">
        <f>INDEX([1]Hitters!$ER:$ER,MATCH(Q85,[1]Hitters!$C:$C,0))</f>
        <v>487.19911111111116</v>
      </c>
      <c r="T85" s="4">
        <f t="shared" si="12"/>
        <v>12.708278443732762</v>
      </c>
      <c r="U85" s="4">
        <f>IF(P85="DH",-16,IF(P85="C",INDEX([1]Hitters!$AZ:$AZ,MATCH(Q85,[1]Hitters!$C:$C,0)),IF(P85="1B",INDEX([1]Hitters!$AW:$AW,MATCH(Q85,[1]Hitters!$C:$C,0)),IF(RIGHT(P85,1)="F",INDEX([1]Hitters!$AY:$AY,MATCH(Q85,[1]Hitters!$C:$C,0)),INDEX([1]Hitters!$AX:$AX,MATCH(Q85,[1]Hitters!$C:$C,0))))))*S85/600</f>
        <v>-6.1982465178212456</v>
      </c>
      <c r="V85" s="44">
        <f t="shared" si="13"/>
        <v>0.72711917290406869</v>
      </c>
      <c r="W85" s="44">
        <f t="shared" si="14"/>
        <v>0.89546859547316504</v>
      </c>
      <c r="X85" s="109">
        <f>INDEX([1]Hitters!$CV:$CV,MATCH(Q85,[1]Hitters!$C:$C,0))</f>
        <v>25.041666666666668</v>
      </c>
      <c r="Y85" s="6">
        <f>INDEX([1]Hitters!$BJ:$BJ,MATCH(Q85,[1]Hitters!$C:$C,0))*INDEX([1]Hitters!$AP:$AP,MATCH(Q85,[1]Hitters!$C:$C,0))</f>
        <v>-3.559019873033756E-3</v>
      </c>
    </row>
    <row r="86" spans="1:25" ht="12" customHeight="1" x14ac:dyDescent="0.2">
      <c r="A86" s="2" t="s">
        <v>101</v>
      </c>
      <c r="B86" s="2" t="s">
        <v>48</v>
      </c>
      <c r="C86" s="24" t="str">
        <f>'NL West'!H21</f>
        <v>LF</v>
      </c>
      <c r="D86" s="24" t="str">
        <f>'NL West'!I21</f>
        <v>Gonzalez, Carlos</v>
      </c>
      <c r="E86" s="6">
        <f>INDEX([1]Hitters!$AF:$AF,MATCH(D86,[1]Hitters!$C:$C,0))</f>
        <v>0.2804218430237897</v>
      </c>
      <c r="F86" s="4">
        <f>INDEX([1]Hitters!$ER:$ER,MATCH(D86,[1]Hitters!$C:$C,0))</f>
        <v>570.33629629629638</v>
      </c>
      <c r="G86" s="4">
        <f t="shared" si="9"/>
        <v>28.757407202621458</v>
      </c>
      <c r="H86" s="4">
        <f>IF(C86="DH",-16,IF(C86="C",INDEX([1]Hitters!$AZ:$AZ,MATCH(D86,[1]Hitters!$C:$C,0)),IF(C86="1B",INDEX([1]Hitters!$AW:$AW,MATCH(D86,[1]Hitters!$C:$C,0)),IF(RIGHT(C86,1)="F",INDEX([1]Hitters!$AY:$AY,MATCH(D86,[1]Hitters!$C:$C,0)),INDEX([1]Hitters!$AX:$AX,MATCH(D86,[1]Hitters!$C:$C,0))))))*F86/600</f>
        <v>-5.3612370083414156</v>
      </c>
      <c r="I86" s="44">
        <f t="shared" si="10"/>
        <v>2.5516793183939503</v>
      </c>
      <c r="J86" s="44">
        <f t="shared" si="11"/>
        <v>2.6843944546026122</v>
      </c>
      <c r="K86" s="109">
        <f>INDEX([1]Hitters!$CV:$CV,MATCH(D86,[1]Hitters!$C:$C,0))</f>
        <v>30.708333333333332</v>
      </c>
      <c r="L86" s="6">
        <f>INDEX([1]Hitters!$BJ:$BJ,MATCH(D86,[1]Hitters!$C:$C,0))*INDEX([1]Hitters!$AP:$AP,MATCH(D86,[1]Hitters!$C:$C,0))</f>
        <v>-3.9278432353040517E-3</v>
      </c>
      <c r="N86" s="2" t="s">
        <v>91</v>
      </c>
      <c r="O86" s="2" t="s">
        <v>657</v>
      </c>
      <c r="P86" s="15" t="str">
        <f>'NL Central'!A27</f>
        <v>OF</v>
      </c>
      <c r="Q86" s="15" t="str">
        <f>'NL Central'!B27</f>
        <v>Contreras, Willson</v>
      </c>
      <c r="R86" s="6">
        <f>INDEX([1]Hitters!$AF:$AF,MATCH(Q86,[1]Hitters!$C:$C,0))</f>
        <v>0.25820533157627118</v>
      </c>
      <c r="S86" s="4">
        <f>INDEX([1]Hitters!$ER:$ER,MATCH(Q86,[1]Hitters!$C:$C,0))</f>
        <v>520.48948148148145</v>
      </c>
      <c r="T86" s="4">
        <f t="shared" si="12"/>
        <v>14.680578407146637</v>
      </c>
      <c r="U86" s="4">
        <f>IF(P86="DH",-16,IF(P86="C",INDEX([1]Hitters!$AZ:$AZ,MATCH(Q86,[1]Hitters!$C:$C,0)),IF(P86="1B",INDEX([1]Hitters!$AW:$AW,MATCH(Q86,[1]Hitters!$C:$C,0)),IF(RIGHT(P86,1)="F",INDEX([1]Hitters!$AY:$AY,MATCH(Q86,[1]Hitters!$C:$C,0)),INDEX([1]Hitters!$AX:$AX,MATCH(Q86,[1]Hitters!$C:$C,0))))))*S86/600</f>
        <v>-7.7576185109392641</v>
      </c>
      <c r="V86" s="44">
        <f t="shared" si="13"/>
        <v>0.77503333986559531</v>
      </c>
      <c r="W86" s="44">
        <f t="shared" si="14"/>
        <v>0.89342824488164452</v>
      </c>
      <c r="X86" s="109">
        <f>INDEX([1]Hitters!$CV:$CV,MATCH(Q86,[1]Hitters!$C:$C,0))</f>
        <v>24.125</v>
      </c>
      <c r="Y86" s="6">
        <f>INDEX([1]Hitters!$BJ:$BJ,MATCH(Q86,[1]Hitters!$C:$C,0))*INDEX([1]Hitters!$AP:$AP,MATCH(Q86,[1]Hitters!$C:$C,0))</f>
        <v>8.6650019944891563E-3</v>
      </c>
    </row>
    <row r="87" spans="1:25" ht="12" customHeight="1" x14ac:dyDescent="0.2">
      <c r="A87" s="2" t="s">
        <v>91</v>
      </c>
      <c r="B87" s="2" t="s">
        <v>56</v>
      </c>
      <c r="C87" s="22" t="str">
        <f>'NL Central'!A49</f>
        <v>SS</v>
      </c>
      <c r="D87" s="22" t="str">
        <f>'NL Central'!B49</f>
        <v>Kang, Jung Ho</v>
      </c>
      <c r="E87" s="6">
        <f>INDEX([1]Hitters!$AF:$AF,MATCH(D87,[1]Hitters!$C:$C,0))</f>
        <v>0.2735604102776652</v>
      </c>
      <c r="F87" s="4">
        <f>INDEX([1]Hitters!$ER:$ER,MATCH(D87,[1]Hitters!$C:$C,0))</f>
        <v>442.89007407407405</v>
      </c>
      <c r="G87" s="4">
        <f t="shared" si="9"/>
        <v>19.292473334572193</v>
      </c>
      <c r="H87" s="4">
        <f>IF(C87="DH",-16,IF(C87="C",INDEX([1]Hitters!$AZ:$AZ,MATCH(D87,[1]Hitters!$C:$C,0)),IF(C87="1B",INDEX([1]Hitters!$AW:$AW,MATCH(D87,[1]Hitters!$C:$C,0)),IF(RIGHT(C87,1)="F",INDEX([1]Hitters!$AY:$AY,MATCH(D87,[1]Hitters!$C:$C,0)),INDEX([1]Hitters!$AX:$AX,MATCH(D87,[1]Hitters!$C:$C,0))))))*F87/600</f>
        <v>3.939417363918726</v>
      </c>
      <c r="I87" s="44">
        <f t="shared" si="10"/>
        <v>2.5326413042434943</v>
      </c>
      <c r="J87" s="44">
        <f t="shared" si="11"/>
        <v>3.4310653399108326</v>
      </c>
      <c r="K87" s="109">
        <f>INDEX([1]Hitters!$CV:$CV,MATCH(D87,[1]Hitters!$C:$C,0))</f>
        <v>29.208333333333332</v>
      </c>
      <c r="L87" s="6">
        <f>INDEX([1]Hitters!$BJ:$BJ,MATCH(D87,[1]Hitters!$C:$C,0))*INDEX([1]Hitters!$AP:$AP,MATCH(D87,[1]Hitters!$C:$C,0))</f>
        <v>-6.3532160709594469E-4</v>
      </c>
      <c r="N87" s="2" t="s">
        <v>88</v>
      </c>
      <c r="O87" s="2" t="s">
        <v>655</v>
      </c>
      <c r="P87" s="15" t="str">
        <f>'AL Central'!A58</f>
        <v>OF</v>
      </c>
      <c r="Q87" s="15" t="str">
        <f>'AL Central'!B58</f>
        <v>Burns, Billy</v>
      </c>
      <c r="R87" s="6">
        <f>INDEX([1]Hitters!$AF:$AF,MATCH(Q87,[1]Hitters!$C:$C,0))</f>
        <v>0.24052838663074599</v>
      </c>
      <c r="S87" s="4">
        <f>INDEX([1]Hitters!$ER:$ER,MATCH(Q87,[1]Hitters!$C:$C,0))</f>
        <v>536.1722666666667</v>
      </c>
      <c r="T87" s="4">
        <f t="shared" si="12"/>
        <v>5.6450289241501039</v>
      </c>
      <c r="U87" s="4">
        <f>IF(P87="DH",-16,IF(P87="C",INDEX([1]Hitters!$AZ:$AZ,MATCH(Q87,[1]Hitters!$C:$C,0)),IF(P87="1B",INDEX([1]Hitters!$AW:$AW,MATCH(Q87,[1]Hitters!$C:$C,0)),IF(RIGHT(P87,1)="F",INDEX([1]Hitters!$AY:$AY,MATCH(Q87,[1]Hitters!$C:$C,0)),INDEX([1]Hitters!$AX:$AX,MATCH(Q87,[1]Hitters!$C:$C,0))))))*S87/600</f>
        <v>1.3969368771299837</v>
      </c>
      <c r="V87" s="44">
        <f t="shared" si="13"/>
        <v>0.77430089847784678</v>
      </c>
      <c r="W87" s="44">
        <f t="shared" si="14"/>
        <v>0.86647625766801073</v>
      </c>
      <c r="X87" s="109">
        <f>INDEX([1]Hitters!$CV:$CV,MATCH(Q87,[1]Hitters!$C:$C,0))</f>
        <v>26.875</v>
      </c>
      <c r="Y87" s="6">
        <f>INDEX([1]Hitters!$BJ:$BJ,MATCH(Q87,[1]Hitters!$C:$C,0))*INDEX([1]Hitters!$AP:$AP,MATCH(Q87,[1]Hitters!$C:$C,0))</f>
        <v>-2.662293879417914E-3</v>
      </c>
    </row>
    <row r="88" spans="1:25" ht="12" customHeight="1" x14ac:dyDescent="0.2">
      <c r="A88" s="2" t="s">
        <v>91</v>
      </c>
      <c r="B88" s="2" t="s">
        <v>657</v>
      </c>
      <c r="C88" s="15" t="str">
        <f>'NL Central'!A23</f>
        <v>RF</v>
      </c>
      <c r="D88" s="15" t="str">
        <f>'NL Central'!B23</f>
        <v>Heyward, Jason</v>
      </c>
      <c r="E88" s="6">
        <f>INDEX([1]Hitters!$AF:$AF,MATCH(D88,[1]Hitters!$C:$C,0))</f>
        <v>0.25122343697169025</v>
      </c>
      <c r="F88" s="4">
        <f>INDEX([1]Hitters!$ER:$ER,MATCH(D88,[1]Hitters!$C:$C,0))</f>
        <v>575.41007407407415</v>
      </c>
      <c r="G88" s="4">
        <f t="shared" si="9"/>
        <v>12.212179439986725</v>
      </c>
      <c r="H88" s="4">
        <f>IF(C88="DH",-16,IF(C88="C",INDEX([1]Hitters!$AZ:$AZ,MATCH(D88,[1]Hitters!$C:$C,0)),IF(C88="1B",INDEX([1]Hitters!$AW:$AW,MATCH(D88,[1]Hitters!$C:$C,0)),IF(RIGHT(C88,1)="F",INDEX([1]Hitters!$AY:$AY,MATCH(D88,[1]Hitters!$C:$C,0)),INDEX([1]Hitters!$AX:$AX,MATCH(D88,[1]Hitters!$C:$C,0))))))*F88/600</f>
        <v>10.809428649629091</v>
      </c>
      <c r="I88" s="44">
        <f t="shared" si="10"/>
        <v>2.5207606979186501</v>
      </c>
      <c r="J88" s="44">
        <f t="shared" si="11"/>
        <v>2.6284844268411041</v>
      </c>
      <c r="K88" s="109">
        <f>INDEX([1]Hitters!$CV:$CV,MATCH(D88,[1]Hitters!$C:$C,0))</f>
        <v>26.875</v>
      </c>
      <c r="L88" s="6">
        <f>INDEX([1]Hitters!$BJ:$BJ,MATCH(D88,[1]Hitters!$C:$C,0))*INDEX([1]Hitters!$AP:$AP,MATCH(D88,[1]Hitters!$C:$C,0))</f>
        <v>-2.5939206496956874E-3</v>
      </c>
      <c r="N88" s="2" t="s">
        <v>90</v>
      </c>
      <c r="O88" s="2" t="s">
        <v>58</v>
      </c>
      <c r="P88" s="20" t="str">
        <f>'NL East'!A27</f>
        <v>3B</v>
      </c>
      <c r="Q88" s="20" t="str">
        <f>'NL East'!B27</f>
        <v>Garcia, Adonis</v>
      </c>
      <c r="R88" s="6">
        <f>INDEX([1]Hitters!$AF:$AF,MATCH(Q88,[1]Hitters!$C:$C,0))</f>
        <v>0.25221954538927771</v>
      </c>
      <c r="S88" s="4">
        <f>INDEX([1]Hitters!$ER:$ER,MATCH(Q88,[1]Hitters!$C:$C,0))</f>
        <v>551.55229629629628</v>
      </c>
      <c r="T88" s="4">
        <f t="shared" si="12"/>
        <v>12.255241282115898</v>
      </c>
      <c r="U88" s="4">
        <f>IF(P88="DH",-16,IF(P88="C",INDEX([1]Hitters!$AZ:$AZ,MATCH(Q88,[1]Hitters!$C:$C,0)),IF(P88="1B",INDEX([1]Hitters!$AW:$AW,MATCH(Q88,[1]Hitters!$C:$C,0)),IF(RIGHT(P88,1)="F",INDEX([1]Hitters!$AY:$AY,MATCH(Q88,[1]Hitters!$C:$C,0)),INDEX([1]Hitters!$AX:$AX,MATCH(Q88,[1]Hitters!$C:$C,0))))))*S88/600</f>
        <v>-5.2332213245100965</v>
      </c>
      <c r="V88" s="44">
        <f t="shared" si="13"/>
        <v>0.78255818611859018</v>
      </c>
      <c r="W88" s="44">
        <f t="shared" si="14"/>
        <v>0.85129717494443713</v>
      </c>
      <c r="X88" s="109">
        <f>INDEX([1]Hitters!$CV:$CV,MATCH(Q88,[1]Hitters!$C:$C,0))</f>
        <v>31.208333333333332</v>
      </c>
      <c r="Y88" s="6">
        <f>INDEX([1]Hitters!$BJ:$BJ,MATCH(Q88,[1]Hitters!$C:$C,0))*INDEX([1]Hitters!$AP:$AP,MATCH(Q88,[1]Hitters!$C:$C,0))</f>
        <v>-2.8673510445276131E-3</v>
      </c>
    </row>
    <row r="89" spans="1:25" ht="12" customHeight="1" x14ac:dyDescent="0.2">
      <c r="A89" s="2" t="s">
        <v>88</v>
      </c>
      <c r="B89" s="2" t="s">
        <v>655</v>
      </c>
      <c r="C89" s="15" t="str">
        <f>'AL Central'!A51</f>
        <v>LF</v>
      </c>
      <c r="D89" s="15" t="str">
        <f>'AL Central'!B51</f>
        <v>Gordon, Alex</v>
      </c>
      <c r="E89" s="6">
        <f>INDEX([1]Hitters!$AF:$AF,MATCH(D89,[1]Hitters!$C:$C,0))</f>
        <v>0.27460555637293038</v>
      </c>
      <c r="F89" s="4">
        <f>INDEX([1]Hitters!$ER:$ER,MATCH(D89,[1]Hitters!$C:$C,0))</f>
        <v>484.93736296296294</v>
      </c>
      <c r="G89" s="4">
        <f t="shared" si="9"/>
        <v>21.63090088098464</v>
      </c>
      <c r="H89" s="4">
        <f>IF(C89="DH",-16,IF(C89="C",INDEX([1]Hitters!$AZ:$AZ,MATCH(D89,[1]Hitters!$C:$C,0)),IF(C89="1B",INDEX([1]Hitters!$AW:$AW,MATCH(D89,[1]Hitters!$C:$C,0)),IF(RIGHT(C89,1)="F",INDEX([1]Hitters!$AY:$AY,MATCH(D89,[1]Hitters!$C:$C,0)),INDEX([1]Hitters!$AX:$AX,MATCH(D89,[1]Hitters!$C:$C,0))))))*F89/600</f>
        <v>1.1401496977291314</v>
      </c>
      <c r="I89" s="44">
        <f t="shared" si="10"/>
        <v>2.4827011461379218</v>
      </c>
      <c r="J89" s="44">
        <f t="shared" si="11"/>
        <v>3.0717795770183267</v>
      </c>
      <c r="K89" s="109">
        <f>INDEX([1]Hitters!$CV:$CV,MATCH(D89,[1]Hitters!$C:$C,0))</f>
        <v>32.375</v>
      </c>
      <c r="L89" s="6">
        <f>INDEX([1]Hitters!$BJ:$BJ,MATCH(D89,[1]Hitters!$C:$C,0))*INDEX([1]Hitters!$AP:$AP,MATCH(D89,[1]Hitters!$C:$C,0))</f>
        <v>7.4165034472206313E-4</v>
      </c>
      <c r="N89" s="2" t="s">
        <v>89</v>
      </c>
      <c r="O89" s="2" t="s">
        <v>73</v>
      </c>
      <c r="P89" s="18" t="str">
        <f>'AL West'!A57</f>
        <v>SS</v>
      </c>
      <c r="Q89" s="18" t="str">
        <f>'AL West'!B57</f>
        <v>O'Malley, Shawn</v>
      </c>
      <c r="R89" s="6">
        <f>INDEX([1]Hitters!$AF:$AF,MATCH(Q89,[1]Hitters!$C:$C,0))</f>
        <v>0.2441839686325217</v>
      </c>
      <c r="S89" s="4">
        <f>INDEX([1]Hitters!$ER:$ER,MATCH(Q89,[1]Hitters!$C:$C,0))</f>
        <v>397.66906666666671</v>
      </c>
      <c r="T89" s="4">
        <f t="shared" si="12"/>
        <v>5.6405255677241781</v>
      </c>
      <c r="U89" s="4">
        <f>IF(P89="DH",-16,IF(P89="C",INDEX([1]Hitters!$AZ:$AZ,MATCH(Q89,[1]Hitters!$C:$C,0)),IF(P89="1B",INDEX([1]Hitters!$AW:$AW,MATCH(Q89,[1]Hitters!$C:$C,0)),IF(RIGHT(P89,1)="F",INDEX([1]Hitters!$AY:$AY,MATCH(Q89,[1]Hitters!$C:$C,0)),INDEX([1]Hitters!$AX:$AX,MATCH(Q89,[1]Hitters!$C:$C,0))))))*S89/600</f>
        <v>-0.55170271419019445</v>
      </c>
      <c r="V89" s="44">
        <f t="shared" si="13"/>
        <v>0.56203703070047417</v>
      </c>
      <c r="W89" s="44">
        <f t="shared" si="14"/>
        <v>0.84799710786393689</v>
      </c>
      <c r="X89" s="109">
        <f>INDEX([1]Hitters!$CV:$CV,MATCH(Q89,[1]Hitters!$C:$C,0))</f>
        <v>28.541666666666668</v>
      </c>
      <c r="Y89" s="6">
        <f>INDEX([1]Hitters!$BJ:$BJ,MATCH(Q89,[1]Hitters!$C:$C,0))*INDEX([1]Hitters!$AP:$AP,MATCH(Q89,[1]Hitters!$C:$C,0))</f>
        <v>6.2105403621177295E-3</v>
      </c>
    </row>
    <row r="90" spans="1:25" ht="12" customHeight="1" x14ac:dyDescent="0.2">
      <c r="A90" s="2" t="s">
        <v>87</v>
      </c>
      <c r="B90" s="2" t="s">
        <v>66</v>
      </c>
      <c r="C90" s="12" t="str">
        <f>'AL East'!H48</f>
        <v>2B</v>
      </c>
      <c r="D90" s="12" t="str">
        <f>'AL East'!I48</f>
        <v>Travis, Devon</v>
      </c>
      <c r="E90" s="6">
        <f>INDEX([1]Hitters!$AF:$AF,MATCH(D90,[1]Hitters!$C:$C,0))</f>
        <v>0.26992985786809759</v>
      </c>
      <c r="F90" s="4">
        <f>INDEX([1]Hitters!$ER:$ER,MATCH(D90,[1]Hitters!$C:$C,0))</f>
        <v>414.0367407407407</v>
      </c>
      <c r="G90" s="4">
        <f t="shared" si="9"/>
        <v>16.532428209948144</v>
      </c>
      <c r="H90" s="4">
        <f>IF(C90="DH",-16,IF(C90="C",INDEX([1]Hitters!$AZ:$AZ,MATCH(D90,[1]Hitters!$C:$C,0)),IF(C90="1B",INDEX([1]Hitters!$AW:$AW,MATCH(D90,[1]Hitters!$C:$C,0)),IF(RIGHT(C90,1)="F",INDEX([1]Hitters!$AY:$AY,MATCH(D90,[1]Hitters!$C:$C,0)),INDEX([1]Hitters!$AX:$AX,MATCH(D90,[1]Hitters!$C:$C,0))))))*F90/600</f>
        <v>6.1923705927742372</v>
      </c>
      <c r="I90" s="44">
        <f t="shared" si="10"/>
        <v>2.4798674442446318</v>
      </c>
      <c r="J90" s="44">
        <f t="shared" si="11"/>
        <v>3.5936918638785178</v>
      </c>
      <c r="K90" s="109">
        <f>INDEX([1]Hitters!$CV:$CV,MATCH(D90,[1]Hitters!$C:$C,0))</f>
        <v>25.375</v>
      </c>
      <c r="L90" s="6">
        <f>INDEX([1]Hitters!$BJ:$BJ,MATCH(D90,[1]Hitters!$C:$C,0))*INDEX([1]Hitters!$AP:$AP,MATCH(D90,[1]Hitters!$C:$C,0))</f>
        <v>4.7257466714699624E-3</v>
      </c>
      <c r="N90" s="2" t="s">
        <v>89</v>
      </c>
      <c r="O90" s="2" t="s">
        <v>74</v>
      </c>
      <c r="P90" s="16" t="str">
        <f>'AL West'!H58</f>
        <v>OF</v>
      </c>
      <c r="Q90" s="16" t="str">
        <f>'AL West'!I58</f>
        <v>Rua, Ryan</v>
      </c>
      <c r="R90" s="6">
        <f>INDEX([1]Hitters!$AF:$AF,MATCH(Q90,[1]Hitters!$C:$C,0))</f>
        <v>0.25411739113637433</v>
      </c>
      <c r="S90" s="4">
        <f>INDEX([1]Hitters!$ER:$ER,MATCH(Q90,[1]Hitters!$C:$C,0))</f>
        <v>482.20041481481485</v>
      </c>
      <c r="T90" s="4">
        <f t="shared" si="12"/>
        <v>11.629416010210834</v>
      </c>
      <c r="U90" s="4">
        <f>IF(P90="DH",-16,IF(P90="C",INDEX([1]Hitters!$AZ:$AZ,MATCH(Q90,[1]Hitters!$C:$C,0)),IF(P90="1B",INDEX([1]Hitters!$AW:$AW,MATCH(Q90,[1]Hitters!$C:$C,0)),IF(RIGHT(P90,1)="F",INDEX([1]Hitters!$AY:$AY,MATCH(Q90,[1]Hitters!$C:$C,0)),INDEX([1]Hitters!$AX:$AX,MATCH(Q90,[1]Hitters!$C:$C,0))))))*S90/600</f>
        <v>-5.5414748502013387</v>
      </c>
      <c r="V90" s="44">
        <f t="shared" si="13"/>
        <v>0.68008813182513128</v>
      </c>
      <c r="W90" s="44">
        <f t="shared" si="14"/>
        <v>0.84623087529235774</v>
      </c>
      <c r="X90" s="109">
        <f>INDEX([1]Hitters!$CV:$CV,MATCH(Q90,[1]Hitters!$C:$C,0))</f>
        <v>26.291666666666668</v>
      </c>
      <c r="Y90" s="6">
        <f>INDEX([1]Hitters!$BJ:$BJ,MATCH(Q90,[1]Hitters!$C:$C,0))*INDEX([1]Hitters!$AP:$AP,MATCH(Q90,[1]Hitters!$C:$C,0))</f>
        <v>1.4655519792244852E-3</v>
      </c>
    </row>
    <row r="91" spans="1:25" ht="12" customHeight="1" x14ac:dyDescent="0.2">
      <c r="A91" s="2" t="s">
        <v>89</v>
      </c>
      <c r="B91" s="2" t="s">
        <v>54</v>
      </c>
      <c r="C91" s="84" t="str">
        <f>'AL Central'!A16</f>
        <v>C</v>
      </c>
      <c r="D91" s="84" t="str">
        <f>'AL West'!B16</f>
        <v>Castro, Jason</v>
      </c>
      <c r="E91" s="6">
        <f>INDEX([1]Hitters!$AF:$AF,MATCH(D91,[1]Hitters!$C:$C,0))</f>
        <v>0.24681474068875023</v>
      </c>
      <c r="F91" s="4">
        <f>INDEX([1]Hitters!$ER:$ER,MATCH(D91,[1]Hitters!$C:$C,0))</f>
        <v>400.49374814814814</v>
      </c>
      <c r="G91" s="4">
        <f t="shared" si="9"/>
        <v>6.7341985225767491</v>
      </c>
      <c r="H91" s="4">
        <f>IF(C91="DH",-16,IF(C91="C",INDEX([1]Hitters!$AZ:$AZ,MATCH(D91,[1]Hitters!$C:$C,0)),IF(C91="1B",INDEX([1]Hitters!$AW:$AW,MATCH(D91,[1]Hitters!$C:$C,0)),IF(RIGHT(C91,1)="F",INDEX([1]Hitters!$AY:$AY,MATCH(D91,[1]Hitters!$C:$C,0)),INDEX([1]Hitters!$AX:$AX,MATCH(D91,[1]Hitters!$C:$C,0))))))*F91/600</f>
        <v>15.686339897967203</v>
      </c>
      <c r="I91" s="44">
        <f t="shared" si="10"/>
        <v>2.4635158841565996</v>
      </c>
      <c r="J91" s="44">
        <f t="shared" si="11"/>
        <v>3.0755984276255308</v>
      </c>
      <c r="K91" s="109">
        <f>INDEX([1]Hitters!$CV:$CV,MATCH(D91,[1]Hitters!$C:$C,0))</f>
        <v>29.041666666666668</v>
      </c>
      <c r="L91" s="6">
        <f>INDEX([1]Hitters!$BJ:$BJ,MATCH(D91,[1]Hitters!$C:$C,0))*INDEX([1]Hitters!$AP:$AP,MATCH(D91,[1]Hitters!$C:$C,0))</f>
        <v>1.0709495436660599E-3</v>
      </c>
      <c r="N91" s="2" t="s">
        <v>101</v>
      </c>
      <c r="O91" s="2" t="s">
        <v>648</v>
      </c>
      <c r="P91" s="28" t="str">
        <f>'NL West'!H59</f>
        <v>OF</v>
      </c>
      <c r="Q91" s="28" t="str">
        <f>'NL West'!I59</f>
        <v>Pagan, Angel</v>
      </c>
      <c r="R91" s="6">
        <f>INDEX([1]Hitters!$AF:$AF,MATCH(Q91,[1]Hitters!$C:$C,0))</f>
        <v>0.25582339161843337</v>
      </c>
      <c r="S91" s="4">
        <f>INDEX([1]Hitters!$ER:$ER,MATCH(Q91,[1]Hitters!$C:$C,0))</f>
        <v>463.14429629629626</v>
      </c>
      <c r="T91" s="4">
        <f t="shared" si="12"/>
        <v>11.959956539102993</v>
      </c>
      <c r="U91" s="4">
        <f>IF(P91="DH",-16,IF(P91="C",INDEX([1]Hitters!$AZ:$AZ,MATCH(Q91,[1]Hitters!$C:$C,0)),IF(P91="1B",INDEX([1]Hitters!$AW:$AW,MATCH(Q91,[1]Hitters!$C:$C,0)),IF(RIGHT(P91,1)="F",INDEX([1]Hitters!$AY:$AY,MATCH(Q91,[1]Hitters!$C:$C,0)),INDEX([1]Hitters!$AX:$AX,MATCH(Q91,[1]Hitters!$C:$C,0))))))*S91/600</f>
        <v>-6.2621242171655069</v>
      </c>
      <c r="V91" s="44">
        <f t="shared" si="13"/>
        <v>0.63840858656350252</v>
      </c>
      <c r="W91" s="44">
        <f t="shared" si="14"/>
        <v>0.82705358783701532</v>
      </c>
      <c r="X91" s="109">
        <f>INDEX([1]Hitters!$CV:$CV,MATCH(Q91,[1]Hitters!$C:$C,0))</f>
        <v>34.958333333333336</v>
      </c>
      <c r="Y91" s="6">
        <f>INDEX([1]Hitters!$BJ:$BJ,MATCH(Q91,[1]Hitters!$C:$C,0))*INDEX([1]Hitters!$AP:$AP,MATCH(Q91,[1]Hitters!$C:$C,0))</f>
        <v>2.3502030874669902E-3</v>
      </c>
    </row>
    <row r="92" spans="1:25" ht="12" customHeight="1" x14ac:dyDescent="0.2">
      <c r="A92" s="2" t="s">
        <v>90</v>
      </c>
      <c r="B92" s="2" t="s">
        <v>653</v>
      </c>
      <c r="C92" s="27" t="str">
        <f>'NL East'!O17</f>
        <v>1B</v>
      </c>
      <c r="D92" s="27" t="str">
        <f>'NL East'!P17</f>
        <v>Duda, Lucas</v>
      </c>
      <c r="E92" s="6">
        <f>INDEX([1]Hitters!$AF:$AF,MATCH(D92,[1]Hitters!$C:$C,0))</f>
        <v>0.29045901812466757</v>
      </c>
      <c r="F92" s="4">
        <f>INDEX([1]Hitters!$ER:$ER,MATCH(D92,[1]Hitters!$C:$C,0))</f>
        <v>493.55920000000003</v>
      </c>
      <c r="G92" s="4">
        <f t="shared" si="9"/>
        <v>29.84010461839642</v>
      </c>
      <c r="H92" s="4">
        <f>IF(C92="DH",-16,IF(C92="C",INDEX([1]Hitters!$AZ:$AZ,MATCH(D92,[1]Hitters!$C:$C,0)),IF(C92="1B",INDEX([1]Hitters!$AW:$AW,MATCH(D92,[1]Hitters!$C:$C,0)),IF(RIGHT(C92,1)="F",INDEX([1]Hitters!$AY:$AY,MATCH(D92,[1]Hitters!$C:$C,0)),INDEX([1]Hitters!$AX:$AX,MATCH(D92,[1]Hitters!$C:$C,0))))))*F92/600</f>
        <v>-7.2004862679852097</v>
      </c>
      <c r="I92" s="44">
        <f t="shared" si="10"/>
        <v>2.4611867758844608</v>
      </c>
      <c r="J92" s="44">
        <f t="shared" si="11"/>
        <v>2.9919654329828647</v>
      </c>
      <c r="K92" s="109">
        <f>INDEX([1]Hitters!$CV:$CV,MATCH(D92,[1]Hitters!$C:$C,0))</f>
        <v>30.375</v>
      </c>
      <c r="L92" s="6">
        <f>INDEX([1]Hitters!$BJ:$BJ,MATCH(D92,[1]Hitters!$C:$C,0))*INDEX([1]Hitters!$AP:$AP,MATCH(D92,[1]Hitters!$C:$C,0))</f>
        <v>-8.1340858224620768E-3</v>
      </c>
      <c r="N92" s="2" t="s">
        <v>90</v>
      </c>
      <c r="O92" s="2" t="s">
        <v>653</v>
      </c>
      <c r="P92" s="27" t="str">
        <f>'NL East'!O26</f>
        <v>3B</v>
      </c>
      <c r="Q92" s="27" t="str">
        <f>'NL East'!P26</f>
        <v>Johnson, Kelly</v>
      </c>
      <c r="R92" s="6">
        <f>INDEX([1]Hitters!$AF:$AF,MATCH(Q92,[1]Hitters!$C:$C,0))</f>
        <v>0.25099254014688088</v>
      </c>
      <c r="S92" s="4">
        <f>INDEX([1]Hitters!$ER:$ER,MATCH(Q92,[1]Hitters!$C:$C,0))</f>
        <v>333.79614814814812</v>
      </c>
      <c r="T92" s="4">
        <f t="shared" si="12"/>
        <v>7.0072290408741944</v>
      </c>
      <c r="U92" s="4">
        <f>IF(P92="DH",-16,IF(P92="C",INDEX([1]Hitters!$AZ:$AZ,MATCH(Q92,[1]Hitters!$C:$C,0)),IF(P92="1B",INDEX([1]Hitters!$AW:$AW,MATCH(Q92,[1]Hitters!$C:$C,0)),IF(RIGHT(P92,1)="F",INDEX([1]Hitters!$AY:$AY,MATCH(Q92,[1]Hitters!$C:$C,0)),INDEX([1]Hitters!$AX:$AX,MATCH(Q92,[1]Hitters!$C:$C,0))))))*S92/600</f>
        <v>-2.920069183794014</v>
      </c>
      <c r="V92" s="44">
        <f t="shared" si="13"/>
        <v>0.45548011388856624</v>
      </c>
      <c r="W92" s="44">
        <f t="shared" si="14"/>
        <v>0.81872744742352987</v>
      </c>
      <c r="X92" s="109">
        <f>INDEX([1]Hitters!$CV:$CV,MATCH(Q92,[1]Hitters!$C:$C,0))</f>
        <v>34.375</v>
      </c>
      <c r="Y92" s="6">
        <f>INDEX([1]Hitters!$BJ:$BJ,MATCH(Q92,[1]Hitters!$C:$C,0))*INDEX([1]Hitters!$AP:$AP,MATCH(Q92,[1]Hitters!$C:$C,0))</f>
        <v>-3.5190008655104164E-3</v>
      </c>
    </row>
    <row r="93" spans="1:25" ht="12" customHeight="1" x14ac:dyDescent="0.2">
      <c r="A93" s="2" t="s">
        <v>90</v>
      </c>
      <c r="B93" s="2" t="s">
        <v>100</v>
      </c>
      <c r="C93" s="21" t="str">
        <f>'NL East'!H48</f>
        <v>2B</v>
      </c>
      <c r="D93" s="21" t="str">
        <f>'NL East'!I48</f>
        <v>Murphy, Daniel</v>
      </c>
      <c r="E93" s="6">
        <f>INDEX([1]Hitters!$AF:$AF,MATCH(D93,[1]Hitters!$C:$C,0))</f>
        <v>0.28126482812919745</v>
      </c>
      <c r="F93" s="4">
        <f>INDEX([1]Hitters!$ER:$ER,MATCH(D93,[1]Hitters!$C:$C,0))</f>
        <v>545.07229629629626</v>
      </c>
      <c r="G93" s="4">
        <f t="shared" si="9"/>
        <v>27.943037587616612</v>
      </c>
      <c r="H93" s="4">
        <f>IF(C93="DH",-16,IF(C93="C",INDEX([1]Hitters!$AZ:$AZ,MATCH(D93,[1]Hitters!$C:$C,0)),IF(C93="1B",INDEX([1]Hitters!$AW:$AW,MATCH(D93,[1]Hitters!$C:$C,0)),IF(RIGHT(C93,1)="F",INDEX([1]Hitters!$AY:$AY,MATCH(D93,[1]Hitters!$C:$C,0)),INDEX([1]Hitters!$AX:$AX,MATCH(D93,[1]Hitters!$C:$C,0))))))*F93/600</f>
        <v>-5.3921606802167563</v>
      </c>
      <c r="I93" s="44">
        <f t="shared" si="10"/>
        <v>2.4589107716216532</v>
      </c>
      <c r="J93" s="44">
        <f t="shared" si="11"/>
        <v>2.7066986764834722</v>
      </c>
      <c r="K93" s="109">
        <f>INDEX([1]Hitters!$CV:$CV,MATCH(D93,[1]Hitters!$C:$C,0))</f>
        <v>31.208333333333332</v>
      </c>
      <c r="L93" s="6">
        <f>INDEX([1]Hitters!$BJ:$BJ,MATCH(D93,[1]Hitters!$C:$C,0))*INDEX([1]Hitters!$AP:$AP,MATCH(D93,[1]Hitters!$C:$C,0))</f>
        <v>1.208476998858163E-2</v>
      </c>
      <c r="N93" s="2" t="s">
        <v>91</v>
      </c>
      <c r="O93" s="2" t="s">
        <v>56</v>
      </c>
      <c r="P93" s="22" t="str">
        <f>'NL Central'!A56</f>
        <v>SS</v>
      </c>
      <c r="Q93" s="22" t="str">
        <f>'NL Central'!B56</f>
        <v>Hanson, Alen</v>
      </c>
      <c r="R93" s="6">
        <f>INDEX([1]Hitters!$AF:$AF,MATCH(Q93,[1]Hitters!$C:$C,0))</f>
        <v>0.24395962376176078</v>
      </c>
      <c r="S93" s="4">
        <f>INDEX([1]Hitters!$ER:$ER,MATCH(Q93,[1]Hitters!$C:$C,0))</f>
        <v>546.58340740740732</v>
      </c>
      <c r="T93" s="4">
        <f t="shared" si="12"/>
        <v>7.6300987218286105</v>
      </c>
      <c r="U93" s="4">
        <f>IF(P93="DH",-16,IF(P93="C",INDEX([1]Hitters!$AZ:$AZ,MATCH(Q93,[1]Hitters!$C:$C,0)),IF(P93="1B",INDEX([1]Hitters!$AW:$AW,MATCH(Q93,[1]Hitters!$C:$C,0)),IF(RIGHT(P93,1)="F",INDEX([1]Hitters!$AY:$AY,MATCH(Q93,[1]Hitters!$C:$C,0)),INDEX([1]Hitters!$AX:$AX,MATCH(Q93,[1]Hitters!$C:$C,0))))))*S93/600</f>
        <v>-1.3804281009237085</v>
      </c>
      <c r="V93" s="44">
        <f t="shared" si="13"/>
        <v>0.69181953514524586</v>
      </c>
      <c r="W93" s="44">
        <f t="shared" si="14"/>
        <v>0.7594297877720797</v>
      </c>
      <c r="X93" s="109">
        <f>INDEX([1]Hitters!$CV:$CV,MATCH(Q93,[1]Hitters!$C:$C,0))</f>
        <v>23.708333333333332</v>
      </c>
      <c r="Y93" s="6">
        <f>INDEX([1]Hitters!$BJ:$BJ,MATCH(Q93,[1]Hitters!$C:$C,0))*INDEX([1]Hitters!$AP:$AP,MATCH(Q93,[1]Hitters!$C:$C,0))</f>
        <v>-6.0812080054621512E-4</v>
      </c>
    </row>
    <row r="94" spans="1:25" ht="12" customHeight="1" x14ac:dyDescent="0.2">
      <c r="A94" s="2" t="s">
        <v>101</v>
      </c>
      <c r="B94" s="2" t="s">
        <v>49</v>
      </c>
      <c r="C94" s="9" t="str">
        <f>'NL West'!A20</f>
        <v>3B</v>
      </c>
      <c r="D94" s="9" t="str">
        <f>'NL West'!B20</f>
        <v>Lamb, Jake</v>
      </c>
      <c r="E94" s="6">
        <f>INDEX([1]Hitters!$AF:$AF,MATCH(D94,[1]Hitters!$C:$C,0))</f>
        <v>0.2756406513643529</v>
      </c>
      <c r="F94" s="4">
        <f>INDEX([1]Hitters!$ER:$ER,MATCH(D94,[1]Hitters!$C:$C,0))</f>
        <v>522.16622222222225</v>
      </c>
      <c r="G94" s="4">
        <f t="shared" si="9"/>
        <v>23.832006502685658</v>
      </c>
      <c r="H94" s="4">
        <f>IF(C94="DH",-16,IF(C94="C",INDEX([1]Hitters!$AZ:$AZ,MATCH(D94,[1]Hitters!$C:$C,0)),IF(C94="1B",INDEX([1]Hitters!$AW:$AW,MATCH(D94,[1]Hitters!$C:$C,0)),IF(RIGHT(C94,1)="F",INDEX([1]Hitters!$AY:$AY,MATCH(D94,[1]Hitters!$C:$C,0)),INDEX([1]Hitters!$AX:$AX,MATCH(D94,[1]Hitters!$C:$C,0))))))*F94/600</f>
        <v>-1.2916997718515302</v>
      </c>
      <c r="I94" s="44">
        <f t="shared" si="10"/>
        <v>2.4586191917436802</v>
      </c>
      <c r="J94" s="44">
        <f t="shared" si="11"/>
        <v>2.8250994650098376</v>
      </c>
      <c r="K94" s="109">
        <f>INDEX([1]Hitters!$CV:$CV,MATCH(D94,[1]Hitters!$C:$C,0))</f>
        <v>25.708333333333332</v>
      </c>
      <c r="L94" s="6">
        <f>INDEX([1]Hitters!$BJ:$BJ,MATCH(D94,[1]Hitters!$C:$C,0))*INDEX([1]Hitters!$AP:$AP,MATCH(D94,[1]Hitters!$C:$C,0))</f>
        <v>1.0894338875477845E-2</v>
      </c>
      <c r="N94" s="2" t="s">
        <v>87</v>
      </c>
      <c r="O94" s="2" t="s">
        <v>62</v>
      </c>
      <c r="P94" s="41" t="str">
        <f>'AL East'!A27</f>
        <v>2B</v>
      </c>
      <c r="Q94" s="41" t="str">
        <f>'AL East'!B27</f>
        <v>Flaherty, Ryan</v>
      </c>
      <c r="R94" s="6">
        <f>INDEX([1]Hitters!$AF:$AF,MATCH(Q94,[1]Hitters!$C:$C,0))</f>
        <v>0.23440200522505078</v>
      </c>
      <c r="S94" s="4">
        <f>INDEX([1]Hitters!$ER:$ER,MATCH(Q94,[1]Hitters!$C:$C,0))</f>
        <v>337.4373333333333</v>
      </c>
      <c r="T94" s="4">
        <f t="shared" si="12"/>
        <v>1.4854009044605316</v>
      </c>
      <c r="U94" s="4">
        <f>IF(P94="DH",-16,IF(P94="C",INDEX([1]Hitters!$AZ:$AZ,MATCH(Q94,[1]Hitters!$C:$C,0)),IF(P94="1B",INDEX([1]Hitters!$AW:$AW,MATCH(Q94,[1]Hitters!$C:$C,0)),IF(RIGHT(P94,1)="F",INDEX([1]Hitters!$AY:$AY,MATCH(Q94,[1]Hitters!$C:$C,0)),INDEX([1]Hitters!$AX:$AX,MATCH(Q94,[1]Hitters!$C:$C,0))))))*S94/600</f>
        <v>2.3569524122803327</v>
      </c>
      <c r="V94" s="44">
        <f t="shared" si="13"/>
        <v>0.41992937509646011</v>
      </c>
      <c r="W94" s="44">
        <f t="shared" si="14"/>
        <v>0.74667975404186482</v>
      </c>
      <c r="X94" s="109">
        <f>INDEX([1]Hitters!$CV:$CV,MATCH(Q94,[1]Hitters!$C:$C,0))</f>
        <v>29.958333333333332</v>
      </c>
      <c r="Y94" s="6">
        <f>INDEX([1]Hitters!$BJ:$BJ,MATCH(Q94,[1]Hitters!$C:$C,0))*INDEX([1]Hitters!$AP:$AP,MATCH(Q94,[1]Hitters!$C:$C,0))</f>
        <v>-3.7687597495749905E-4</v>
      </c>
    </row>
    <row r="95" spans="1:25" ht="12" customHeight="1" x14ac:dyDescent="0.2">
      <c r="A95" s="2" t="s">
        <v>91</v>
      </c>
      <c r="B95" s="2" t="s">
        <v>55</v>
      </c>
      <c r="C95" s="42" t="str">
        <f>'NL Central'!O23</f>
        <v>RF</v>
      </c>
      <c r="D95" s="42" t="str">
        <f>'NL Central'!P23</f>
        <v>Braun, Ryan</v>
      </c>
      <c r="E95" s="6">
        <f>INDEX([1]Hitters!$AF:$AF,MATCH(D95,[1]Hitters!$C:$C,0))</f>
        <v>0.29061637009974284</v>
      </c>
      <c r="F95" s="4">
        <f>INDEX([1]Hitters!$ER:$ER,MATCH(D95,[1]Hitters!$C:$C,0))</f>
        <v>505.60592592592599</v>
      </c>
      <c r="G95" s="4">
        <f t="shared" si="9"/>
        <v>30.647995930549087</v>
      </c>
      <c r="H95" s="4">
        <f>IF(C95="DH",-16,IF(C95="C",INDEX([1]Hitters!$AZ:$AZ,MATCH(D95,[1]Hitters!$C:$C,0)),IF(C95="1B",INDEX([1]Hitters!$AW:$AW,MATCH(D95,[1]Hitters!$C:$C,0)),IF(RIGHT(C95,1)="F",INDEX([1]Hitters!$AY:$AY,MATCH(D95,[1]Hitters!$C:$C,0)),INDEX([1]Hitters!$AX:$AX,MATCH(D95,[1]Hitters!$C:$C,0))))))*F95/600</f>
        <v>-8.1430650222698766</v>
      </c>
      <c r="I95" s="44">
        <f t="shared" si="10"/>
        <v>2.4475932452311722</v>
      </c>
      <c r="J95" s="44">
        <f t="shared" si="11"/>
        <v>2.904546548676834</v>
      </c>
      <c r="K95" s="109">
        <f>INDEX([1]Hitters!$CV:$CV,MATCH(D95,[1]Hitters!$C:$C,0))</f>
        <v>32.625</v>
      </c>
      <c r="L95" s="6">
        <f>INDEX([1]Hitters!$BJ:$BJ,MATCH(D95,[1]Hitters!$C:$C,0))*INDEX([1]Hitters!$AP:$AP,MATCH(D95,[1]Hitters!$C:$C,0))</f>
        <v>1.0404515886729608E-3</v>
      </c>
      <c r="N95" s="2" t="s">
        <v>88</v>
      </c>
      <c r="O95" s="2" t="s">
        <v>656</v>
      </c>
      <c r="P95" s="13" t="str">
        <f>'AL Central'!A28</f>
        <v>SS</v>
      </c>
      <c r="Q95" s="13" t="str">
        <f>'AL Central'!B28</f>
        <v>Anderson, Tim</v>
      </c>
      <c r="R95" s="6">
        <f>INDEX([1]Hitters!$AF:$AF,MATCH(Q95,[1]Hitters!$C:$C,0))</f>
        <v>0.2314804301570963</v>
      </c>
      <c r="S95" s="4">
        <f>INDEX([1]Hitters!$ER:$ER,MATCH(Q95,[1]Hitters!$C:$C,0))</f>
        <v>596.84918518518521</v>
      </c>
      <c r="T95" s="4">
        <f t="shared" si="12"/>
        <v>0.88359353298649357</v>
      </c>
      <c r="U95" s="4">
        <f>IF(P95="DH",-16,IF(P95="C",INDEX([1]Hitters!$AZ:$AZ,MATCH(Q95,[1]Hitters!$C:$C,0)),IF(P95="1B",INDEX([1]Hitters!$AW:$AW,MATCH(Q95,[1]Hitters!$C:$C,0)),IF(RIGHT(P95,1)="F",INDEX([1]Hitters!$AY:$AY,MATCH(Q95,[1]Hitters!$C:$C,0)),INDEX([1]Hitters!$AX:$AX,MATCH(Q95,[1]Hitters!$C:$C,0))))))*S95/600</f>
        <v>5.8076986895430602</v>
      </c>
      <c r="V95" s="44">
        <f t="shared" si="13"/>
        <v>0.72834381513193147</v>
      </c>
      <c r="W95" s="44">
        <f t="shared" si="14"/>
        <v>0.73218880066589742</v>
      </c>
      <c r="X95" s="109">
        <f>INDEX([1]Hitters!$CV:$CV,MATCH(Q95,[1]Hitters!$C:$C,0))</f>
        <v>23.041666666666668</v>
      </c>
      <c r="Y95" s="6">
        <f>INDEX([1]Hitters!$BJ:$BJ,MATCH(Q95,[1]Hitters!$C:$C,0))*INDEX([1]Hitters!$AP:$AP,MATCH(Q95,[1]Hitters!$C:$C,0))</f>
        <v>9.2941253438625134E-3</v>
      </c>
    </row>
    <row r="96" spans="1:25" ht="12" customHeight="1" x14ac:dyDescent="0.2">
      <c r="A96" s="2" t="s">
        <v>101</v>
      </c>
      <c r="B96" s="2" t="s">
        <v>651</v>
      </c>
      <c r="C96" s="25" t="str">
        <f>'NL West'!A48</f>
        <v>2B</v>
      </c>
      <c r="D96" s="25" t="str">
        <f>'NL West'!B48</f>
        <v>Schimpf, Ryan</v>
      </c>
      <c r="E96" s="6">
        <f>INDEX([1]Hitters!$AF:$AF,MATCH(D96,[1]Hitters!$C:$C,0))</f>
        <v>0.27770834924787585</v>
      </c>
      <c r="F96" s="4">
        <f>INDEX([1]Hitters!$ER:$ER,MATCH(D96,[1]Hitters!$C:$C,0))</f>
        <v>479.9813333333334</v>
      </c>
      <c r="G96" s="4">
        <f t="shared" si="9"/>
        <v>22.899117083127781</v>
      </c>
      <c r="H96" s="4">
        <f>IF(C96="DH",-16,IF(C96="C",INDEX([1]Hitters!$AZ:$AZ,MATCH(D96,[1]Hitters!$C:$C,0)),IF(C96="1B",INDEX([1]Hitters!$AW:$AW,MATCH(D96,[1]Hitters!$C:$C,0)),IF(RIGHT(C96,1)="F",INDEX([1]Hitters!$AY:$AY,MATCH(D96,[1]Hitters!$C:$C,0)),INDEX([1]Hitters!$AX:$AX,MATCH(D96,[1]Hitters!$C:$C,0))))))*F96/600</f>
        <v>-0.48063941676975891</v>
      </c>
      <c r="I96" s="44">
        <f t="shared" si="10"/>
        <v>2.4427902774745252</v>
      </c>
      <c r="J96" s="44">
        <f t="shared" si="11"/>
        <v>3.0536065982108642</v>
      </c>
      <c r="K96" s="109">
        <f>INDEX([1]Hitters!$CV:$CV,MATCH(D96,[1]Hitters!$C:$C,0))</f>
        <v>28.208333333333332</v>
      </c>
      <c r="L96" s="6">
        <f>INDEX([1]Hitters!$BJ:$BJ,MATCH(D96,[1]Hitters!$C:$C,0))*INDEX([1]Hitters!$AP:$AP,MATCH(D96,[1]Hitters!$C:$C,0))</f>
        <v>-2.7716261625840509E-3</v>
      </c>
      <c r="N96" s="2" t="s">
        <v>90</v>
      </c>
      <c r="O96" s="2" t="s">
        <v>61</v>
      </c>
      <c r="P96" s="9" t="str">
        <f>'NL East'!A57</f>
        <v>3B</v>
      </c>
      <c r="Q96" s="9" t="str">
        <f>'NL East'!B57</f>
        <v>Asche, Cody</v>
      </c>
      <c r="R96" s="6">
        <f>INDEX([1]Hitters!$AF:$AF,MATCH(Q96,[1]Hitters!$C:$C,0))</f>
        <v>0.24436591400080107</v>
      </c>
      <c r="S96" s="4">
        <f>INDEX([1]Hitters!$ER:$ER,MATCH(Q96,[1]Hitters!$C:$C,0))</f>
        <v>457.25706666666667</v>
      </c>
      <c r="T96" s="4">
        <f t="shared" si="12"/>
        <v>6.5689156959918913</v>
      </c>
      <c r="U96" s="4">
        <f>IF(P96="DH",-16,IF(P96="C",INDEX([1]Hitters!$AZ:$AZ,MATCH(Q96,[1]Hitters!$C:$C,0)),IF(P96="1B",INDEX([1]Hitters!$AW:$AW,MATCH(Q96,[1]Hitters!$C:$C,0)),IF(RIGHT(P96,1)="F",INDEX([1]Hitters!$AY:$AY,MATCH(Q96,[1]Hitters!$C:$C,0)),INDEX([1]Hitters!$AX:$AX,MATCH(Q96,[1]Hitters!$C:$C,0))))))*S96/600</f>
        <v>-1.7143085531903164</v>
      </c>
      <c r="V96" s="44">
        <f t="shared" si="13"/>
        <v>0.53872422076686788</v>
      </c>
      <c r="W96" s="44">
        <f t="shared" si="14"/>
        <v>0.70689893283979288</v>
      </c>
      <c r="X96" s="109">
        <f>INDEX([1]Hitters!$CV:$CV,MATCH(Q96,[1]Hitters!$C:$C,0))</f>
        <v>26.041666666666668</v>
      </c>
      <c r="Y96" s="6">
        <f>INDEX([1]Hitters!$BJ:$BJ,MATCH(Q96,[1]Hitters!$C:$C,0))*INDEX([1]Hitters!$AP:$AP,MATCH(Q96,[1]Hitters!$C:$C,0))</f>
        <v>1.5072844230975629E-3</v>
      </c>
    </row>
    <row r="97" spans="1:25" ht="12" customHeight="1" x14ac:dyDescent="0.2">
      <c r="A97" s="2" t="s">
        <v>89</v>
      </c>
      <c r="B97" s="2" t="s">
        <v>54</v>
      </c>
      <c r="C97" s="84" t="str">
        <f>'AL Central'!A20</f>
        <v>3B</v>
      </c>
      <c r="D97" s="84" t="str">
        <f>'AL West'!B20</f>
        <v>Valbuena, Luis</v>
      </c>
      <c r="E97" s="6">
        <f>INDEX([1]Hitters!$AF:$AF,MATCH(D97,[1]Hitters!$C:$C,0))</f>
        <v>0.27767544560722734</v>
      </c>
      <c r="F97" s="4">
        <f>INDEX([1]Hitters!$ER:$ER,MATCH(D97,[1]Hitters!$C:$C,0))</f>
        <v>463.63288888888894</v>
      </c>
      <c r="G97" s="4">
        <f t="shared" si="9"/>
        <v>22.103904575943901</v>
      </c>
      <c r="H97" s="4">
        <f>IF(C97="DH",-16,IF(C97="C",INDEX([1]Hitters!$AZ:$AZ,MATCH(D97,[1]Hitters!$C:$C,0)),IF(C97="1B",INDEX([1]Hitters!$AW:$AW,MATCH(D97,[1]Hitters!$C:$C,0)),IF(RIGHT(C97,1)="F",INDEX([1]Hitters!$AY:$AY,MATCH(D97,[1]Hitters!$C:$C,0)),INDEX([1]Hitters!$AX:$AX,MATCH(D97,[1]Hitters!$C:$C,0))))))*F97/600</f>
        <v>-5.6532324485920341E-2</v>
      </c>
      <c r="I97" s="44">
        <f t="shared" si="10"/>
        <v>2.4020675014571462</v>
      </c>
      <c r="J97" s="44">
        <f t="shared" si="11"/>
        <v>3.1085812404902224</v>
      </c>
      <c r="K97" s="109">
        <f>INDEX([1]Hitters!$CV:$CV,MATCH(D97,[1]Hitters!$C:$C,0))</f>
        <v>30.625</v>
      </c>
      <c r="L97" s="6">
        <f>INDEX([1]Hitters!$BJ:$BJ,MATCH(D97,[1]Hitters!$C:$C,0))*INDEX([1]Hitters!$AP:$AP,MATCH(D97,[1]Hitters!$C:$C,0))</f>
        <v>-4.2615308861876991E-3</v>
      </c>
      <c r="N97" s="2" t="s">
        <v>90</v>
      </c>
      <c r="O97" s="2" t="s">
        <v>266</v>
      </c>
      <c r="P97" s="82" t="str">
        <f>'NL East'!H29</f>
        <v>OF</v>
      </c>
      <c r="Q97" s="82" t="str">
        <f>'NL East'!I29</f>
        <v>Sierra, Moises</v>
      </c>
      <c r="R97" s="6">
        <f>INDEX([1]Hitters!$AF:$AF,MATCH(Q97,[1]Hitters!$C:$C,0))</f>
        <v>0.24513837329290231</v>
      </c>
      <c r="S97" s="4">
        <f>INDEX([1]Hitters!$ER:$ER,MATCH(Q97,[1]Hitters!$C:$C,0))</f>
        <v>401.98014814814815</v>
      </c>
      <c r="T97" s="4">
        <f t="shared" si="12"/>
        <v>6.0853255390028345</v>
      </c>
      <c r="U97" s="4">
        <f>IF(P97="DH",-16,IF(P97="C",INDEX([1]Hitters!$AZ:$AZ,MATCH(Q97,[1]Hitters!$C:$C,0)),IF(P97="1B",INDEX([1]Hitters!$AW:$AW,MATCH(Q97,[1]Hitters!$C:$C,0)),IF(RIGHT(P97,1)="F",INDEX([1]Hitters!$AY:$AY,MATCH(Q97,[1]Hitters!$C:$C,0)),INDEX([1]Hitters!$AX:$AX,MATCH(Q97,[1]Hitters!$C:$C,0))))))*S97/600</f>
        <v>-1.8437057291335572</v>
      </c>
      <c r="V97" s="44">
        <f t="shared" si="13"/>
        <v>0.47131901210036276</v>
      </c>
      <c r="W97" s="44">
        <f t="shared" si="14"/>
        <v>0.70349595263096432</v>
      </c>
      <c r="X97" s="109">
        <f>INDEX([1]Hitters!$CV:$CV,MATCH(Q97,[1]Hitters!$C:$C,0))</f>
        <v>27.791666666666668</v>
      </c>
      <c r="Y97" s="6">
        <f>INDEX([1]Hitters!$BJ:$BJ,MATCH(Q97,[1]Hitters!$C:$C,0))*INDEX([1]Hitters!$AP:$AP,MATCH(Q97,[1]Hitters!$C:$C,0))</f>
        <v>3.0007143323558731E-3</v>
      </c>
    </row>
    <row r="98" spans="1:25" ht="12" customHeight="1" x14ac:dyDescent="0.2">
      <c r="A98" s="2" t="s">
        <v>90</v>
      </c>
      <c r="B98" s="2" t="s">
        <v>266</v>
      </c>
      <c r="C98" s="82" t="str">
        <f>'NL East'!H20</f>
        <v>3B</v>
      </c>
      <c r="D98" s="82" t="str">
        <f>'NL East'!I20</f>
        <v>Prado, Martin</v>
      </c>
      <c r="E98" s="6">
        <f>INDEX([1]Hitters!$AF:$AF,MATCH(D98,[1]Hitters!$C:$C,0))</f>
        <v>0.26047129454915041</v>
      </c>
      <c r="F98" s="4">
        <f>INDEX([1]Hitters!$ER:$ER,MATCH(D98,[1]Hitters!$C:$C,0))</f>
        <v>562.25837037037036</v>
      </c>
      <c r="G98" s="4">
        <f t="shared" si="9"/>
        <v>17.132740416280853</v>
      </c>
      <c r="H98" s="4">
        <f>IF(C98="DH",-16,IF(C98="C",INDEX([1]Hitters!$AZ:$AZ,MATCH(D98,[1]Hitters!$C:$C,0)),IF(C98="1B",INDEX([1]Hitters!$AW:$AW,MATCH(D98,[1]Hitters!$C:$C,0)),IF(RIGHT(C98,1)="F",INDEX([1]Hitters!$AY:$AY,MATCH(D98,[1]Hitters!$C:$C,0)),INDEX([1]Hitters!$AX:$AX,MATCH(D98,[1]Hitters!$C:$C,0))))))*F98/600</f>
        <v>4.6242810535030188</v>
      </c>
      <c r="I98" s="44">
        <f t="shared" si="10"/>
        <v>2.3798707652559088</v>
      </c>
      <c r="J98" s="44">
        <f t="shared" si="11"/>
        <v>2.5396197449456297</v>
      </c>
      <c r="K98" s="109">
        <f>INDEX([1]Hitters!$CV:$CV,MATCH(D98,[1]Hitters!$C:$C,0))</f>
        <v>32.708333333333336</v>
      </c>
      <c r="L98" s="6">
        <f>INDEX([1]Hitters!$BJ:$BJ,MATCH(D98,[1]Hitters!$C:$C,0))*INDEX([1]Hitters!$AP:$AP,MATCH(D98,[1]Hitters!$C:$C,0))</f>
        <v>6.9988973700489112E-3</v>
      </c>
      <c r="N98" s="2" t="s">
        <v>91</v>
      </c>
      <c r="O98" s="2" t="s">
        <v>56</v>
      </c>
      <c r="P98" s="22" t="str">
        <f>'NL Central'!A59</f>
        <v>OF</v>
      </c>
      <c r="Q98" s="22" t="str">
        <f>'NL Central'!B59</f>
        <v>Hernandez, Gorkys</v>
      </c>
      <c r="R98" s="6">
        <f>INDEX([1]Hitters!$AF:$AF,MATCH(Q98,[1]Hitters!$C:$C,0))</f>
        <v>0.24361574097025415</v>
      </c>
      <c r="S98" s="4">
        <f>INDEX([1]Hitters!$ER:$ER,MATCH(Q98,[1]Hitters!$C:$C,0))</f>
        <v>549.57096296296288</v>
      </c>
      <c r="T98" s="4">
        <f t="shared" ref="T98:T129" si="15">(R98-0.23)*S98</f>
        <v>7.4828158764768355</v>
      </c>
      <c r="U98" s="4">
        <f>IF(P98="DH",-16,IF(P98="C",INDEX([1]Hitters!$AZ:$AZ,MATCH(Q98,[1]Hitters!$C:$C,0)),IF(P98="1B",INDEX([1]Hitters!$AW:$AW,MATCH(Q98,[1]Hitters!$C:$C,0)),IF(RIGHT(P98,1)="F",INDEX([1]Hitters!$AY:$AY,MATCH(Q98,[1]Hitters!$C:$C,0)),INDEX([1]Hitters!$AX:$AX,MATCH(Q98,[1]Hitters!$C:$C,0))))))*S98/600</f>
        <v>-1.714846728238939</v>
      </c>
      <c r="V98" s="44">
        <f t="shared" ref="V98:V129" si="16">(((4.25+(R98-0.263)*4.2)^(((4.25+(R98-0.263)*4.2)+(4.25-U98*4.2/S98))^0.285))/((4.25+(R98-0.263)*4.2)^(((4.25+(R98-0.263)*4.2)+(4.25-U98*4.2/S98))^0.285)+(4.25-U98*4.2/S98)^(((4.25+(R98-0.263)*4.2)+(4.25-U98*4.2/S98))^0.285))-0.5)*S98/4.2-(((4.25+(0.23-0.263)*4.2)^(((4.25+(0.23-0.263)*4.2)+4.25)^0.285))/((4.25+(0.23-0.263)*4.2)^(((4.25+(0.23-0.263)*4.2)+4.25)^0.285)+4.25^(((4.25+(0.23-0.263)*4.2)+4.25)^0.285))-0.5)*S98/4.2</f>
        <v>0.63956620673083808</v>
      </c>
      <c r="W98" s="44">
        <f t="shared" ref="W98:W129" si="17">V98*IF(P98="C",500,600)/S98</f>
        <v>0.69825327373485002</v>
      </c>
      <c r="X98" s="109">
        <f>INDEX([1]Hitters!$CV:$CV,MATCH(Q98,[1]Hitters!$C:$C,0))</f>
        <v>28.791666666666668</v>
      </c>
      <c r="Y98" s="6">
        <f>INDEX([1]Hitters!$BJ:$BJ,MATCH(Q98,[1]Hitters!$C:$C,0))*INDEX([1]Hitters!$AP:$AP,MATCH(Q98,[1]Hitters!$C:$C,0))</f>
        <v>2.6760363930344532E-3</v>
      </c>
    </row>
    <row r="99" spans="1:25" ht="12" customHeight="1" x14ac:dyDescent="0.2">
      <c r="A99" s="2" t="s">
        <v>91</v>
      </c>
      <c r="B99" s="2" t="s">
        <v>57</v>
      </c>
      <c r="C99" s="23" t="str">
        <f>'NL Central'!H46</f>
        <v>C</v>
      </c>
      <c r="D99" s="23" t="str">
        <f>'NL Central'!I46</f>
        <v>Molina, Yadier</v>
      </c>
      <c r="E99" s="6">
        <f>INDEX([1]Hitters!$AF:$AF,MATCH(D99,[1]Hitters!$C:$C,0))</f>
        <v>0.23817467995334177</v>
      </c>
      <c r="F99" s="4">
        <f>INDEX([1]Hitters!$ER:$ER,MATCH(D99,[1]Hitters!$C:$C,0))</f>
        <v>477.25718518518522</v>
      </c>
      <c r="G99" s="4">
        <f t="shared" si="9"/>
        <v>3.9014247443216483</v>
      </c>
      <c r="H99" s="4">
        <f>IF(C99="DH",-16,IF(C99="C",INDEX([1]Hitters!$AZ:$AZ,MATCH(D99,[1]Hitters!$C:$C,0)),IF(C99="1B",INDEX([1]Hitters!$AW:$AW,MATCH(D99,[1]Hitters!$C:$C,0)),IF(RIGHT(C99,1)="F",INDEX([1]Hitters!$AY:$AY,MATCH(D99,[1]Hitters!$C:$C,0)),INDEX([1]Hitters!$AX:$AX,MATCH(D99,[1]Hitters!$C:$C,0))))))*F99/600</f>
        <v>17.697674887174689</v>
      </c>
      <c r="I99" s="44">
        <f t="shared" si="10"/>
        <v>2.3721341773348668</v>
      </c>
      <c r="J99" s="44">
        <f t="shared" si="11"/>
        <v>2.4851738758154389</v>
      </c>
      <c r="K99" s="109">
        <f>INDEX([1]Hitters!$CV:$CV,MATCH(D99,[1]Hitters!$C:$C,0))</f>
        <v>33.958333333333336</v>
      </c>
      <c r="L99" s="6">
        <f>INDEX([1]Hitters!$BJ:$BJ,MATCH(D99,[1]Hitters!$C:$C,0))*INDEX([1]Hitters!$AP:$AP,MATCH(D99,[1]Hitters!$C:$C,0))</f>
        <v>1.1017609243780901E-2</v>
      </c>
      <c r="N99" s="2" t="s">
        <v>90</v>
      </c>
      <c r="O99" s="2" t="s">
        <v>58</v>
      </c>
      <c r="P99" s="20" t="str">
        <f>'NL East'!A29</f>
        <v>OF</v>
      </c>
      <c r="Q99" s="20" t="str">
        <f>'NL East'!B29</f>
        <v>Kemp, Matt</v>
      </c>
      <c r="R99" s="6">
        <f>INDEX([1]Hitters!$AF:$AF,MATCH(Q99,[1]Hitters!$C:$C,0))</f>
        <v>0.26782250575827793</v>
      </c>
      <c r="S99" s="4">
        <f>INDEX([1]Hitters!$ER:$ER,MATCH(Q99,[1]Hitters!$C:$C,0))</f>
        <v>584.42962962962952</v>
      </c>
      <c r="T99" s="4">
        <f t="shared" si="15"/>
        <v>22.104593031974893</v>
      </c>
      <c r="U99" s="4">
        <f>IF(P99="DH",-16,IF(P99="C",INDEX([1]Hitters!$AZ:$AZ,MATCH(Q99,[1]Hitters!$C:$C,0)),IF(P99="1B",INDEX([1]Hitters!$AW:$AW,MATCH(Q99,[1]Hitters!$C:$C,0)),IF(RIGHT(P99,1)="F",INDEX([1]Hitters!$AY:$AY,MATCH(Q99,[1]Hitters!$C:$C,0)),INDEX([1]Hitters!$AX:$AX,MATCH(Q99,[1]Hitters!$C:$C,0))))))*S99/600</f>
        <v>-16.370646092233155</v>
      </c>
      <c r="V99" s="44">
        <f t="shared" si="16"/>
        <v>0.66187417066965981</v>
      </c>
      <c r="W99" s="44">
        <f t="shared" si="17"/>
        <v>0.67950781799592452</v>
      </c>
      <c r="X99" s="109">
        <f>INDEX([1]Hitters!$CV:$CV,MATCH(Q99,[1]Hitters!$C:$C,0))</f>
        <v>31.791666666666668</v>
      </c>
      <c r="Y99" s="6">
        <f>INDEX([1]Hitters!$BJ:$BJ,MATCH(Q99,[1]Hitters!$C:$C,0))*INDEX([1]Hitters!$AP:$AP,MATCH(Q99,[1]Hitters!$C:$C,0))</f>
        <v>-2.2133641089364824E-3</v>
      </c>
    </row>
    <row r="100" spans="1:25" ht="12" customHeight="1" x14ac:dyDescent="0.2">
      <c r="A100" s="2" t="s">
        <v>91</v>
      </c>
      <c r="B100" s="2" t="s">
        <v>56</v>
      </c>
      <c r="C100" s="22" t="str">
        <f>'NL Central'!A46</f>
        <v>C</v>
      </c>
      <c r="D100" s="22" t="str">
        <f>'NL Central'!B46</f>
        <v>Cervelli, Francisco</v>
      </c>
      <c r="E100" s="6">
        <f>INDEX([1]Hitters!$AF:$AF,MATCH(D100,[1]Hitters!$C:$C,0))</f>
        <v>0.24891240382692933</v>
      </c>
      <c r="F100" s="4">
        <f>INDEX([1]Hitters!$ER:$ER,MATCH(D100,[1]Hitters!$C:$C,0))</f>
        <v>403.39733333333334</v>
      </c>
      <c r="G100" s="4">
        <f t="shared" si="9"/>
        <v>7.6292132707064182</v>
      </c>
      <c r="H100" s="4">
        <f>IF(C100="DH",-16,IF(C100="C",INDEX([1]Hitters!$AZ:$AZ,MATCH(D100,[1]Hitters!$C:$C,0)),IF(C100="1B",INDEX([1]Hitters!$AW:$AW,MATCH(D100,[1]Hitters!$C:$C,0)),IF(RIGHT(C100,1)="F",INDEX([1]Hitters!$AY:$AY,MATCH(D100,[1]Hitters!$C:$C,0)),INDEX([1]Hitters!$AX:$AX,MATCH(D100,[1]Hitters!$C:$C,0))))))*F100/600</f>
        <v>13.982421461165561</v>
      </c>
      <c r="I100" s="44">
        <f t="shared" si="10"/>
        <v>2.3719481498788517</v>
      </c>
      <c r="J100" s="44">
        <f t="shared" si="11"/>
        <v>2.9399650839026186</v>
      </c>
      <c r="K100" s="109">
        <f>INDEX([1]Hitters!$CV:$CV,MATCH(D100,[1]Hitters!$C:$C,0))</f>
        <v>30.291666666666668</v>
      </c>
      <c r="L100" s="6">
        <f>INDEX([1]Hitters!$BJ:$BJ,MATCH(D100,[1]Hitters!$C:$C,0))*INDEX([1]Hitters!$AP:$AP,MATCH(D100,[1]Hitters!$C:$C,0))</f>
        <v>1.7819517549991039E-2</v>
      </c>
      <c r="N100" s="2" t="s">
        <v>88</v>
      </c>
      <c r="O100" s="2" t="s">
        <v>69</v>
      </c>
      <c r="P100" s="39" t="str">
        <f>'AL Central'!O26</f>
        <v>SS</v>
      </c>
      <c r="Q100" s="39" t="str">
        <f>'AL Central'!P26</f>
        <v>Romine, Andrew</v>
      </c>
      <c r="R100" s="6">
        <f>INDEX([1]Hitters!$AF:$AF,MATCH(Q100,[1]Hitters!$C:$C,0))</f>
        <v>0.23416862277480921</v>
      </c>
      <c r="S100" s="4">
        <f>INDEX([1]Hitters!$ER:$ER,MATCH(Q100,[1]Hitters!$C:$C,0))</f>
        <v>323.21860740740749</v>
      </c>
      <c r="T100" s="4">
        <f t="shared" si="15"/>
        <v>1.3473764480806323</v>
      </c>
      <c r="U100" s="4">
        <f>IF(P100="DH",-16,IF(P100="C",INDEX([1]Hitters!$AZ:$AZ,MATCH(Q100,[1]Hitters!$C:$C,0)),IF(P100="1B",INDEX([1]Hitters!$AW:$AW,MATCH(Q100,[1]Hitters!$C:$C,0)),IF(RIGHT(P100,1)="F",INDEX([1]Hitters!$AY:$AY,MATCH(Q100,[1]Hitters!$C:$C,0)),INDEX([1]Hitters!$AX:$AX,MATCH(Q100,[1]Hitters!$C:$C,0))))))*S100/600</f>
        <v>1.9762642150152467</v>
      </c>
      <c r="V100" s="44">
        <f t="shared" si="16"/>
        <v>0.36331251808174336</v>
      </c>
      <c r="W100" s="44">
        <f t="shared" si="17"/>
        <v>0.6744274798952995</v>
      </c>
      <c r="X100" s="109">
        <f>INDEX([1]Hitters!$CV:$CV,MATCH(Q100,[1]Hitters!$C:$C,0))</f>
        <v>30.541666666666668</v>
      </c>
      <c r="Y100" s="6">
        <f>INDEX([1]Hitters!$BJ:$BJ,MATCH(Q100,[1]Hitters!$C:$C,0))*INDEX([1]Hitters!$AP:$AP,MATCH(Q100,[1]Hitters!$C:$C,0))</f>
        <v>-1.6322030980670836E-3</v>
      </c>
    </row>
    <row r="101" spans="1:25" ht="12" customHeight="1" x14ac:dyDescent="0.2">
      <c r="A101" s="2" t="s">
        <v>91</v>
      </c>
      <c r="B101" s="2" t="s">
        <v>657</v>
      </c>
      <c r="C101" s="15" t="str">
        <f>'NL Central'!A22</f>
        <v>CF</v>
      </c>
      <c r="D101" s="15" t="str">
        <f>'NL Central'!B22</f>
        <v>Fowler, Dexter</v>
      </c>
      <c r="E101" s="6">
        <f>INDEX([1]Hitters!$AF:$AF,MATCH(D101,[1]Hitters!$C:$C,0))</f>
        <v>0.27822591912951894</v>
      </c>
      <c r="F101" s="4">
        <f>INDEX([1]Hitters!$ER:$ER,MATCH(D101,[1]Hitters!$C:$C,0))</f>
        <v>545.23759999999993</v>
      </c>
      <c r="G101" s="4">
        <f t="shared" si="9"/>
        <v>26.294584403972987</v>
      </c>
      <c r="H101" s="4">
        <f>IF(C101="DH",-16,IF(C101="C",INDEX([1]Hitters!$AZ:$AZ,MATCH(D101,[1]Hitters!$C:$C,0)),IF(C101="1B",INDEX([1]Hitters!$AW:$AW,MATCH(D101,[1]Hitters!$C:$C,0)),IF(RIGHT(C101,1)="F",INDEX([1]Hitters!$AY:$AY,MATCH(D101,[1]Hitters!$C:$C,0)),INDEX([1]Hitters!$AX:$AX,MATCH(D101,[1]Hitters!$C:$C,0))))))*F101/600</f>
        <v>-4.6249177770977195</v>
      </c>
      <c r="I101" s="44">
        <f t="shared" si="10"/>
        <v>2.3650837518149381</v>
      </c>
      <c r="J101" s="44">
        <f t="shared" si="11"/>
        <v>2.6026272786193818</v>
      </c>
      <c r="K101" s="109">
        <f>INDEX([1]Hitters!$CV:$CV,MATCH(D101,[1]Hitters!$C:$C,0))</f>
        <v>30.291666666666668</v>
      </c>
      <c r="L101" s="6">
        <f>INDEX([1]Hitters!$BJ:$BJ,MATCH(D101,[1]Hitters!$C:$C,0))*INDEX([1]Hitters!$AP:$AP,MATCH(D101,[1]Hitters!$C:$C,0))</f>
        <v>6.3926059239154832E-3</v>
      </c>
      <c r="N101" s="2" t="s">
        <v>87</v>
      </c>
      <c r="O101" s="2" t="s">
        <v>62</v>
      </c>
      <c r="P101" s="41" t="str">
        <f>'AL East'!A26</f>
        <v>1B</v>
      </c>
      <c r="Q101" s="41" t="str">
        <f>'AL East'!B26</f>
        <v>Mancini, Trey</v>
      </c>
      <c r="R101" s="6">
        <f>INDEX([1]Hitters!$AF:$AF,MATCH(Q101,[1]Hitters!$C:$C,0))</f>
        <v>0.25863175903282054</v>
      </c>
      <c r="S101" s="4">
        <f>INDEX([1]Hitters!$ER:$ER,MATCH(Q101,[1]Hitters!$C:$C,0))</f>
        <v>620.66281481481474</v>
      </c>
      <c r="T101" s="4">
        <f t="shared" si="15"/>
        <v>17.77066815440989</v>
      </c>
      <c r="U101" s="4">
        <f>IF(P101="DH",-16,IF(P101="C",INDEX([1]Hitters!$AZ:$AZ,MATCH(Q101,[1]Hitters!$C:$C,0)),IF(P101="1B",INDEX([1]Hitters!$AW:$AW,MATCH(Q101,[1]Hitters!$C:$C,0)),IF(RIGHT(P101,1)="F",INDEX([1]Hitters!$AY:$AY,MATCH(Q101,[1]Hitters!$C:$C,0)),INDEX([1]Hitters!$AX:$AX,MATCH(Q101,[1]Hitters!$C:$C,0))))))*S101/600</f>
        <v>-11.918681813253738</v>
      </c>
      <c r="V101" s="44">
        <f t="shared" si="16"/>
        <v>0.6676383863080444</v>
      </c>
      <c r="W101" s="44">
        <f t="shared" si="17"/>
        <v>0.64541168283836592</v>
      </c>
      <c r="X101" s="109">
        <f>INDEX([1]Hitters!$CV:$CV,MATCH(Q101,[1]Hitters!$C:$C,0))</f>
        <v>24.291666666666668</v>
      </c>
      <c r="Y101" s="6">
        <f>INDEX([1]Hitters!$BJ:$BJ,MATCH(Q101,[1]Hitters!$C:$C,0))*INDEX([1]Hitters!$AP:$AP,MATCH(Q101,[1]Hitters!$C:$C,0))</f>
        <v>6.5559012612008581E-3</v>
      </c>
    </row>
    <row r="102" spans="1:25" ht="12" customHeight="1" x14ac:dyDescent="0.2">
      <c r="A102" s="2" t="s">
        <v>89</v>
      </c>
      <c r="B102" s="2" t="s">
        <v>74</v>
      </c>
      <c r="C102" s="16" t="str">
        <f>'AL West'!H52</f>
        <v>CF</v>
      </c>
      <c r="D102" s="16" t="str">
        <f>'AL West'!I52</f>
        <v>Desmond, Ian</v>
      </c>
      <c r="E102" s="6">
        <f>INDEX([1]Hitters!$AF:$AF,MATCH(D102,[1]Hitters!$C:$C,0))</f>
        <v>0.26167968955777476</v>
      </c>
      <c r="F102" s="4">
        <f>INDEX([1]Hitters!$ER:$ER,MATCH(D102,[1]Hitters!$C:$C,0))</f>
        <v>618.21896296296302</v>
      </c>
      <c r="G102" s="4">
        <f t="shared" si="9"/>
        <v>19.584984825396116</v>
      </c>
      <c r="H102" s="4">
        <f>IF(C102="DH",-16,IF(C102="C",INDEX([1]Hitters!$AZ:$AZ,MATCH(D102,[1]Hitters!$C:$C,0)),IF(C102="1B",INDEX([1]Hitters!$AW:$AW,MATCH(D102,[1]Hitters!$C:$C,0)),IF(RIGHT(C102,1)="F",INDEX([1]Hitters!$AY:$AY,MATCH(D102,[1]Hitters!$C:$C,0)),INDEX([1]Hitters!$AX:$AX,MATCH(D102,[1]Hitters!$C:$C,0))))))*F102/600</f>
        <v>1.9976083612990558</v>
      </c>
      <c r="I102" s="44">
        <f t="shared" si="10"/>
        <v>2.3621937988633084</v>
      </c>
      <c r="J102" s="44">
        <f t="shared" si="11"/>
        <v>2.2925797560869952</v>
      </c>
      <c r="K102" s="109">
        <f>INDEX([1]Hitters!$CV:$CV,MATCH(D102,[1]Hitters!$C:$C,0))</f>
        <v>30.791666666666668</v>
      </c>
      <c r="L102" s="6">
        <f>INDEX([1]Hitters!$BJ:$BJ,MATCH(D102,[1]Hitters!$C:$C,0))*INDEX([1]Hitters!$AP:$AP,MATCH(D102,[1]Hitters!$C:$C,0))</f>
        <v>3.3892184503619303E-3</v>
      </c>
      <c r="N102" s="2" t="s">
        <v>90</v>
      </c>
      <c r="O102" s="2" t="s">
        <v>61</v>
      </c>
      <c r="P102" s="9" t="str">
        <f>'NL East'!A58</f>
        <v>OF</v>
      </c>
      <c r="Q102" s="9" t="str">
        <f>'NL East'!B58</f>
        <v>Lough, David</v>
      </c>
      <c r="R102" s="6">
        <f>INDEX([1]Hitters!$AF:$AF,MATCH(Q102,[1]Hitters!$C:$C,0))</f>
        <v>0.23733235485510343</v>
      </c>
      <c r="S102" s="4">
        <f>INDEX([1]Hitters!$ER:$ER,MATCH(Q102,[1]Hitters!$C:$C,0))</f>
        <v>318.26844444444447</v>
      </c>
      <c r="T102" s="4">
        <f t="shared" si="15"/>
        <v>2.3336571738484349</v>
      </c>
      <c r="U102" s="4">
        <f>IF(P102="DH",-16,IF(P102="C",INDEX([1]Hitters!$AZ:$AZ,MATCH(Q102,[1]Hitters!$C:$C,0)),IF(P102="1B",INDEX([1]Hitters!$AW:$AW,MATCH(Q102,[1]Hitters!$C:$C,0)),IF(RIGHT(P102,1)="F",INDEX([1]Hitters!$AY:$AY,MATCH(Q102,[1]Hitters!$C:$C,0)),INDEX([1]Hitters!$AX:$AX,MATCH(Q102,[1]Hitters!$C:$C,0))))))*S102/600</f>
        <v>0.60491925495480869</v>
      </c>
      <c r="V102" s="44">
        <f t="shared" si="16"/>
        <v>0.32332442641523029</v>
      </c>
      <c r="W102" s="44">
        <f t="shared" si="17"/>
        <v>0.60953154243037444</v>
      </c>
      <c r="X102" s="109">
        <f>INDEX([1]Hitters!$CV:$CV,MATCH(Q102,[1]Hitters!$C:$C,0))</f>
        <v>30.458333333333332</v>
      </c>
      <c r="Y102" s="6">
        <f>INDEX([1]Hitters!$BJ:$BJ,MATCH(Q102,[1]Hitters!$C:$C,0))*INDEX([1]Hitters!$AP:$AP,MATCH(Q102,[1]Hitters!$C:$C,0))</f>
        <v>-3.4128347384574606E-3</v>
      </c>
    </row>
    <row r="103" spans="1:25" ht="12" customHeight="1" x14ac:dyDescent="0.2">
      <c r="A103" s="2" t="s">
        <v>87</v>
      </c>
      <c r="B103" s="2" t="s">
        <v>652</v>
      </c>
      <c r="C103" s="11" t="str">
        <f>'AL East'!O19</f>
        <v>SS</v>
      </c>
      <c r="D103" s="11" t="str">
        <f>'AL East'!P19</f>
        <v>Gregorius, Didi</v>
      </c>
      <c r="E103" s="6">
        <f>INDEX([1]Hitters!$AF:$AF,MATCH(D103,[1]Hitters!$C:$C,0))</f>
        <v>0.25668587130658083</v>
      </c>
      <c r="F103" s="4">
        <f>INDEX([1]Hitters!$ER:$ER,MATCH(D103,[1]Hitters!$C:$C,0))</f>
        <v>549.81659259259254</v>
      </c>
      <c r="G103" s="4">
        <f t="shared" si="9"/>
        <v>14.672334832148699</v>
      </c>
      <c r="H103" s="4">
        <f>IF(C103="DH",-16,IF(C103="C",INDEX([1]Hitters!$AZ:$AZ,MATCH(D103,[1]Hitters!$C:$C,0)),IF(C103="1B",INDEX([1]Hitters!$AW:$AW,MATCH(D103,[1]Hitters!$C:$C,0)),IF(RIGHT(C103,1)="F",INDEX([1]Hitters!$AY:$AY,MATCH(D103,[1]Hitters!$C:$C,0)),INDEX([1]Hitters!$AX:$AX,MATCH(D103,[1]Hitters!$C:$C,0))))))*F103/600</f>
        <v>6.6867649395892039</v>
      </c>
      <c r="I103" s="44">
        <f t="shared" si="10"/>
        <v>2.3372457273991234</v>
      </c>
      <c r="J103" s="44">
        <f t="shared" si="11"/>
        <v>2.5505731462684258</v>
      </c>
      <c r="K103" s="109">
        <f>INDEX([1]Hitters!$CV:$CV,MATCH(D103,[1]Hitters!$C:$C,0))</f>
        <v>26.375</v>
      </c>
      <c r="L103" s="6">
        <f>INDEX([1]Hitters!$BJ:$BJ,MATCH(D103,[1]Hitters!$C:$C,0))*INDEX([1]Hitters!$AP:$AP,MATCH(D103,[1]Hitters!$C:$C,0))</f>
        <v>4.0861358609991204E-3</v>
      </c>
      <c r="N103" s="2" t="s">
        <v>91</v>
      </c>
      <c r="O103" s="2" t="s">
        <v>657</v>
      </c>
      <c r="P103" s="15" t="str">
        <f>'NL Central'!A29</f>
        <v>OF</v>
      </c>
      <c r="Q103" s="15" t="str">
        <f>'NL Central'!B29</f>
        <v>Soler, Jorge</v>
      </c>
      <c r="R103" s="6">
        <f>INDEX([1]Hitters!$AF:$AF,MATCH(Q103,[1]Hitters!$C:$C,0))</f>
        <v>0.26127128810636996</v>
      </c>
      <c r="S103" s="4">
        <f>INDEX([1]Hitters!$ER:$ER,MATCH(Q103,[1]Hitters!$C:$C,0))</f>
        <v>386.66533333333336</v>
      </c>
      <c r="T103" s="4">
        <f t="shared" si="15"/>
        <v>12.091523039412239</v>
      </c>
      <c r="U103" s="4">
        <f>IF(P103="DH",-16,IF(P103="C",INDEX([1]Hitters!$AZ:$AZ,MATCH(Q103,[1]Hitters!$C:$C,0)),IF(P103="1B",INDEX([1]Hitters!$AW:$AW,MATCH(Q103,[1]Hitters!$C:$C,0)),IF(RIGHT(P103,1)="F",INDEX([1]Hitters!$AY:$AY,MATCH(Q103,[1]Hitters!$C:$C,0)),INDEX([1]Hitters!$AX:$AX,MATCH(Q103,[1]Hitters!$C:$C,0))))))*S103/600</f>
        <v>-8.6837705835150931</v>
      </c>
      <c r="V103" s="44">
        <f t="shared" si="16"/>
        <v>0.39238944340358461</v>
      </c>
      <c r="W103" s="44">
        <f t="shared" si="17"/>
        <v>0.6088822703927016</v>
      </c>
      <c r="X103" s="109">
        <f>INDEX([1]Hitters!$CV:$CV,MATCH(Q103,[1]Hitters!$C:$C,0))</f>
        <v>24.375</v>
      </c>
      <c r="Y103" s="6">
        <f>INDEX([1]Hitters!$BJ:$BJ,MATCH(Q103,[1]Hitters!$C:$C,0))*INDEX([1]Hitters!$AP:$AP,MATCH(Q103,[1]Hitters!$C:$C,0))</f>
        <v>2.0453906201229229E-3</v>
      </c>
    </row>
    <row r="104" spans="1:25" ht="12" customHeight="1" x14ac:dyDescent="0.2">
      <c r="A104" s="2" t="s">
        <v>90</v>
      </c>
      <c r="B104" s="2" t="s">
        <v>653</v>
      </c>
      <c r="C104" s="27" t="str">
        <f>'NL East'!O21</f>
        <v>LF</v>
      </c>
      <c r="D104" s="27" t="str">
        <f>'NL East'!P21</f>
        <v>Conforto, Michael</v>
      </c>
      <c r="E104" s="6">
        <f>INDEX([1]Hitters!$AF:$AF,MATCH(D104,[1]Hitters!$C:$C,0))</f>
        <v>0.26834438806350303</v>
      </c>
      <c r="F104" s="4">
        <f>INDEX([1]Hitters!$ER:$ER,MATCH(D104,[1]Hitters!$C:$C,0))</f>
        <v>520.6856296296296</v>
      </c>
      <c r="G104" s="4">
        <f t="shared" si="9"/>
        <v>19.965371841607922</v>
      </c>
      <c r="H104" s="4">
        <f>IF(C104="DH",-16,IF(C104="C",INDEX([1]Hitters!$AZ:$AZ,MATCH(D104,[1]Hitters!$C:$C,0)),IF(C104="1B",INDEX([1]Hitters!$AW:$AW,MATCH(D104,[1]Hitters!$C:$C,0)),IF(RIGHT(C104,1)="F",INDEX([1]Hitters!$AY:$AY,MATCH(D104,[1]Hitters!$C:$C,0)),INDEX([1]Hitters!$AX:$AX,MATCH(D104,[1]Hitters!$C:$C,0))))))*F104/600</f>
        <v>0.87145275395818445</v>
      </c>
      <c r="I104" s="44">
        <f t="shared" si="10"/>
        <v>2.276697276587675</v>
      </c>
      <c r="J104" s="44">
        <f t="shared" si="11"/>
        <v>2.6234992637001935</v>
      </c>
      <c r="K104" s="109">
        <f>INDEX([1]Hitters!$CV:$CV,MATCH(D104,[1]Hitters!$C:$C,0))</f>
        <v>23.291666666666668</v>
      </c>
      <c r="L104" s="6">
        <f>INDEX([1]Hitters!$BJ:$BJ,MATCH(D104,[1]Hitters!$C:$C,0))*INDEX([1]Hitters!$AP:$AP,MATCH(D104,[1]Hitters!$C:$C,0))</f>
        <v>4.6015121050834167E-4</v>
      </c>
      <c r="N104" s="2" t="s">
        <v>87</v>
      </c>
      <c r="O104" s="2" t="s">
        <v>63</v>
      </c>
      <c r="P104" s="9" t="str">
        <f>'AL East'!H25</f>
        <v>C</v>
      </c>
      <c r="Q104" s="9" t="str">
        <f>'AL East'!I25</f>
        <v>Hanigan, Ryan</v>
      </c>
      <c r="R104" s="6">
        <f>INDEX([1]Hitters!$AF:$AF,MATCH(Q104,[1]Hitters!$C:$C,0))</f>
        <v>0.2258396166156523</v>
      </c>
      <c r="S104" s="4">
        <f>INDEX([1]Hitters!$ER:$ER,MATCH(Q104,[1]Hitters!$C:$C,0))</f>
        <v>214.60823703703707</v>
      </c>
      <c r="T104" s="4">
        <f t="shared" si="15"/>
        <v>-0.89285254351304388</v>
      </c>
      <c r="U104" s="4">
        <f>IF(P104="DH",-16,IF(P104="C",INDEX([1]Hitters!$AZ:$AZ,MATCH(Q104,[1]Hitters!$C:$C,0)),IF(P104="1B",INDEX([1]Hitters!$AW:$AW,MATCH(Q104,[1]Hitters!$C:$C,0)),IF(RIGHT(P104,1)="F",INDEX([1]Hitters!$AY:$AY,MATCH(Q104,[1]Hitters!$C:$C,0)),INDEX([1]Hitters!$AX:$AX,MATCH(Q104,[1]Hitters!$C:$C,0))))))*S104/600</f>
        <v>3.2811919752914318</v>
      </c>
      <c r="V104" s="44">
        <f t="shared" si="16"/>
        <v>0.25786002637079519</v>
      </c>
      <c r="W104" s="44">
        <f t="shared" si="17"/>
        <v>0.6007691734737417</v>
      </c>
      <c r="X104" s="109">
        <f>INDEX([1]Hitters!$CV:$CV,MATCH(Q104,[1]Hitters!$C:$C,0))</f>
        <v>35.875</v>
      </c>
      <c r="Y104" s="6">
        <f>INDEX([1]Hitters!$BJ:$BJ,MATCH(Q104,[1]Hitters!$C:$C,0))*INDEX([1]Hitters!$AP:$AP,MATCH(Q104,[1]Hitters!$C:$C,0))</f>
        <v>-3.9639394495103149E-3</v>
      </c>
    </row>
    <row r="105" spans="1:25" ht="12" customHeight="1" x14ac:dyDescent="0.2">
      <c r="A105" s="2" t="s">
        <v>101</v>
      </c>
      <c r="B105" s="2" t="s">
        <v>651</v>
      </c>
      <c r="C105" s="25" t="str">
        <f>'NL West'!A46</f>
        <v>C</v>
      </c>
      <c r="D105" s="25" t="str">
        <f>'NL West'!B46</f>
        <v>Norris, Derek</v>
      </c>
      <c r="E105" s="6">
        <f>INDEX([1]Hitters!$AF:$AF,MATCH(D105,[1]Hitters!$C:$C,0))</f>
        <v>0.24709218168781613</v>
      </c>
      <c r="F105" s="4">
        <f>INDEX([1]Hitters!$ER:$ER,MATCH(D105,[1]Hitters!$C:$C,0))</f>
        <v>474.32444444444445</v>
      </c>
      <c r="G105" s="4">
        <f t="shared" si="9"/>
        <v>8.107239583416888</v>
      </c>
      <c r="H105" s="4">
        <f>IF(C105="DH",-16,IF(C105="C",INDEX([1]Hitters!$AZ:$AZ,MATCH(D105,[1]Hitters!$C:$C,0)),IF(C105="1B",INDEX([1]Hitters!$AW:$AW,MATCH(D105,[1]Hitters!$C:$C,0)),IF(RIGHT(C105,1)="F",INDEX([1]Hitters!$AY:$AY,MATCH(D105,[1]Hitters!$C:$C,0)),INDEX([1]Hitters!$AX:$AX,MATCH(D105,[1]Hitters!$C:$C,0))))))*F105/600</f>
        <v>12.628172823332187</v>
      </c>
      <c r="I105" s="44">
        <f t="shared" si="10"/>
        <v>2.2727196750293674</v>
      </c>
      <c r="J105" s="44">
        <f t="shared" si="11"/>
        <v>2.3957437800736843</v>
      </c>
      <c r="K105" s="109">
        <f>INDEX([1]Hitters!$CV:$CV,MATCH(D105,[1]Hitters!$C:$C,0))</f>
        <v>27.375</v>
      </c>
      <c r="L105" s="6">
        <f>INDEX([1]Hitters!$BJ:$BJ,MATCH(D105,[1]Hitters!$C:$C,0))*INDEX([1]Hitters!$AP:$AP,MATCH(D105,[1]Hitters!$C:$C,0))</f>
        <v>3.2923026346259529E-3</v>
      </c>
      <c r="N105" s="2" t="s">
        <v>101</v>
      </c>
      <c r="O105" s="2" t="s">
        <v>48</v>
      </c>
      <c r="P105" s="24" t="str">
        <f>'NL West'!H29</f>
        <v>OF</v>
      </c>
      <c r="Q105" s="24" t="str">
        <f>'NL West'!I29</f>
        <v>Patterson, Jordan</v>
      </c>
      <c r="R105" s="6">
        <f>INDEX([1]Hitters!$AF:$AF,MATCH(Q105,[1]Hitters!$C:$C,0))</f>
        <v>0.24998957695181909</v>
      </c>
      <c r="S105" s="4">
        <f>INDEX([1]Hitters!$ER:$ER,MATCH(Q105,[1]Hitters!$C:$C,0))</f>
        <v>528.40000000000009</v>
      </c>
      <c r="T105" s="4">
        <f t="shared" si="15"/>
        <v>10.562492461341202</v>
      </c>
      <c r="U105" s="4">
        <f>IF(P105="DH",-16,IF(P105="C",INDEX([1]Hitters!$AZ:$AZ,MATCH(Q105,[1]Hitters!$C:$C,0)),IF(P105="1B",INDEX([1]Hitters!$AW:$AW,MATCH(Q105,[1]Hitters!$C:$C,0)),IF(RIGHT(P105,1)="F",INDEX([1]Hitters!$AY:$AY,MATCH(Q105,[1]Hitters!$C:$C,0)),INDEX([1]Hitters!$AX:$AX,MATCH(Q105,[1]Hitters!$C:$C,0))))))*S105/600</f>
        <v>-5.9184125934010137</v>
      </c>
      <c r="V105" s="44">
        <f t="shared" si="16"/>
        <v>0.52390969912577412</v>
      </c>
      <c r="W105" s="44">
        <f t="shared" si="17"/>
        <v>0.59490124806106059</v>
      </c>
      <c r="X105" s="109">
        <f>INDEX([1]Hitters!$CV:$CV,MATCH(Q105,[1]Hitters!$C:$C,0))</f>
        <v>24.375</v>
      </c>
      <c r="Y105" s="6">
        <f>INDEX([1]Hitters!$BJ:$BJ,MATCH(Q105,[1]Hitters!$C:$C,0))*INDEX([1]Hitters!$AP:$AP,MATCH(Q105,[1]Hitters!$C:$C,0))</f>
        <v>4.0214046820958287E-3</v>
      </c>
    </row>
    <row r="106" spans="1:25" ht="12" customHeight="1" x14ac:dyDescent="0.2">
      <c r="A106" s="2" t="s">
        <v>90</v>
      </c>
      <c r="B106" s="2" t="s">
        <v>266</v>
      </c>
      <c r="C106" s="82" t="str">
        <f>'NL East'!H18</f>
        <v>2B</v>
      </c>
      <c r="D106" s="82" t="str">
        <f>'NL East'!I18</f>
        <v>Gordon, Dee</v>
      </c>
      <c r="E106" s="6">
        <f>INDEX([1]Hitters!$AF:$AF,MATCH(D106,[1]Hitters!$C:$C,0))</f>
        <v>0.25962489857524285</v>
      </c>
      <c r="F106" s="4">
        <f>INDEX([1]Hitters!$ER:$ER,MATCH(D106,[1]Hitters!$C:$C,0))</f>
        <v>551.71199999999999</v>
      </c>
      <c r="G106" s="4">
        <f t="shared" si="9"/>
        <v>16.344412042744377</v>
      </c>
      <c r="H106" s="4">
        <f>IF(C106="DH",-16,IF(C106="C",INDEX([1]Hitters!$AZ:$AZ,MATCH(D106,[1]Hitters!$C:$C,0)),IF(C106="1B",INDEX([1]Hitters!$AW:$AW,MATCH(D106,[1]Hitters!$C:$C,0)),IF(RIGHT(C106,1)="F",INDEX([1]Hitters!$AY:$AY,MATCH(D106,[1]Hitters!$C:$C,0)),INDEX([1]Hitters!$AX:$AX,MATCH(D106,[1]Hitters!$C:$C,0))))))*F106/600</f>
        <v>4.4033887324416492</v>
      </c>
      <c r="I106" s="44">
        <f t="shared" si="10"/>
        <v>2.2699705501288565</v>
      </c>
      <c r="J106" s="44">
        <f t="shared" si="11"/>
        <v>2.4686472835053688</v>
      </c>
      <c r="K106" s="109">
        <f>INDEX([1]Hitters!$CV:$CV,MATCH(D106,[1]Hitters!$C:$C,0))</f>
        <v>28.208333333333332</v>
      </c>
      <c r="L106" s="6">
        <f>INDEX([1]Hitters!$BJ:$BJ,MATCH(D106,[1]Hitters!$C:$C,0))*INDEX([1]Hitters!$AP:$AP,MATCH(D106,[1]Hitters!$C:$C,0))</f>
        <v>1.8615653496137526E-2</v>
      </c>
      <c r="N106" s="2" t="s">
        <v>89</v>
      </c>
      <c r="O106" s="2" t="s">
        <v>73</v>
      </c>
      <c r="P106" s="18" t="str">
        <f>'AL West'!A59</f>
        <v>OF</v>
      </c>
      <c r="Q106" s="18" t="str">
        <f>'AL West'!B59</f>
        <v>Romero, Stefen</v>
      </c>
      <c r="R106" s="6">
        <f>INDEX([1]Hitters!$AF:$AF,MATCH(Q106,[1]Hitters!$C:$C,0))</f>
        <v>0.25462998949058113</v>
      </c>
      <c r="S106" s="4">
        <f>INDEX([1]Hitters!$ER:$ER,MATCH(Q106,[1]Hitters!$C:$C,0))</f>
        <v>540.73392592592597</v>
      </c>
      <c r="T106" s="4">
        <f t="shared" si="15"/>
        <v>13.318270912756228</v>
      </c>
      <c r="U106" s="4">
        <f>IF(P106="DH",-16,IF(P106="C",INDEX([1]Hitters!$AZ:$AZ,MATCH(Q106,[1]Hitters!$C:$C,0)),IF(P106="1B",INDEX([1]Hitters!$AW:$AW,MATCH(Q106,[1]Hitters!$C:$C,0)),IF(RIGHT(P106,1)="F",INDEX([1]Hitters!$AY:$AY,MATCH(Q106,[1]Hitters!$C:$C,0)),INDEX([1]Hitters!$AX:$AX,MATCH(Q106,[1]Hitters!$C:$C,0))))))*S106/600</f>
        <v>-8.9589568492350669</v>
      </c>
      <c r="V106" s="44">
        <f t="shared" si="16"/>
        <v>0.49871118398178327</v>
      </c>
      <c r="W106" s="44">
        <f t="shared" si="17"/>
        <v>0.55337143841435321</v>
      </c>
      <c r="X106" s="109">
        <f>INDEX([1]Hitters!$CV:$CV,MATCH(Q106,[1]Hitters!$C:$C,0))</f>
        <v>27.708333333333332</v>
      </c>
      <c r="Y106" s="6">
        <f>INDEX([1]Hitters!$BJ:$BJ,MATCH(Q106,[1]Hitters!$C:$C,0))*INDEX([1]Hitters!$AP:$AP,MATCH(Q106,[1]Hitters!$C:$C,0))</f>
        <v>1.2464784016970633E-3</v>
      </c>
    </row>
    <row r="107" spans="1:25" ht="12" customHeight="1" x14ac:dyDescent="0.2">
      <c r="A107" s="2" t="s">
        <v>89</v>
      </c>
      <c r="B107" s="2" t="s">
        <v>99</v>
      </c>
      <c r="C107" s="9" t="str">
        <f>'AL West'!H19</f>
        <v>SS</v>
      </c>
      <c r="D107" s="9" t="str">
        <f>'AL West'!I19</f>
        <v>Simmons, Andrelton</v>
      </c>
      <c r="E107" s="6">
        <f>INDEX([1]Hitters!$AF:$AF,MATCH(D107,[1]Hitters!$C:$C,0))</f>
        <v>0.23948781483276541</v>
      </c>
      <c r="F107" s="4">
        <f>INDEX([1]Hitters!$ER:$ER,MATCH(D107,[1]Hitters!$C:$C,0))</f>
        <v>505.31360000000006</v>
      </c>
      <c r="G107" s="4">
        <f t="shared" si="9"/>
        <v>4.7943218692780807</v>
      </c>
      <c r="H107" s="4">
        <f>IF(C107="DH",-16,IF(C107="C",INDEX([1]Hitters!$AZ:$AZ,MATCH(D107,[1]Hitters!$C:$C,0)),IF(C107="1B",INDEX([1]Hitters!$AW:$AW,MATCH(D107,[1]Hitters!$C:$C,0)),IF(RIGHT(C107,1)="F",INDEX([1]Hitters!$AY:$AY,MATCH(D107,[1]Hitters!$C:$C,0)),INDEX([1]Hitters!$AX:$AX,MATCH(D107,[1]Hitters!$C:$C,0))))))*F107/600</f>
        <v>15.833816182965089</v>
      </c>
      <c r="I107" s="44">
        <f t="shared" si="10"/>
        <v>2.2624687663435759</v>
      </c>
      <c r="J107" s="44">
        <f t="shared" si="11"/>
        <v>2.6864134664219317</v>
      </c>
      <c r="K107" s="109">
        <f>INDEX([1]Hitters!$CV:$CV,MATCH(D107,[1]Hitters!$C:$C,0))</f>
        <v>26.791666666666668</v>
      </c>
      <c r="L107" s="6">
        <f>INDEX([1]Hitters!$BJ:$BJ,MATCH(D107,[1]Hitters!$C:$C,0))*INDEX([1]Hitters!$AP:$AP,MATCH(D107,[1]Hitters!$C:$C,0))</f>
        <v>6.8460921360726163E-4</v>
      </c>
      <c r="N107" s="2" t="s">
        <v>87</v>
      </c>
      <c r="O107" s="2" t="s">
        <v>63</v>
      </c>
      <c r="P107" s="9" t="str">
        <f>'AL East'!H29</f>
        <v>OF</v>
      </c>
      <c r="Q107" s="9" t="str">
        <f>'AL East'!I29</f>
        <v>LaMarre, Ryan</v>
      </c>
      <c r="R107" s="6">
        <f>INDEX([1]Hitters!$AF:$AF,MATCH(Q107,[1]Hitters!$C:$C,0))</f>
        <v>0.23784481563550561</v>
      </c>
      <c r="S107" s="4">
        <f>INDEX([1]Hitters!$ER:$ER,MATCH(Q107,[1]Hitters!$C:$C,0))</f>
        <v>415.87911111111111</v>
      </c>
      <c r="T107" s="4">
        <f t="shared" si="15"/>
        <v>3.2624949533246141</v>
      </c>
      <c r="U107" s="4">
        <f>IF(P107="DH",-16,IF(P107="C",INDEX([1]Hitters!$AZ:$AZ,MATCH(Q107,[1]Hitters!$C:$C,0)),IF(P107="1B",INDEX([1]Hitters!$AW:$AW,MATCH(Q107,[1]Hitters!$C:$C,0)),IF(RIGHT(P107,1)="F",INDEX([1]Hitters!$AY:$AY,MATCH(Q107,[1]Hitters!$C:$C,0)),INDEX([1]Hitters!$AX:$AX,MATCH(Q107,[1]Hitters!$C:$C,0))))))*S107/600</f>
        <v>0.1893129483773269</v>
      </c>
      <c r="V107" s="44">
        <f t="shared" si="16"/>
        <v>0.38087041292672064</v>
      </c>
      <c r="W107" s="44">
        <f t="shared" si="17"/>
        <v>0.54949200777477303</v>
      </c>
      <c r="X107" s="109">
        <f>INDEX([1]Hitters!$CV:$CV,MATCH(Q107,[1]Hitters!$C:$C,0))</f>
        <v>27.625</v>
      </c>
      <c r="Y107" s="6">
        <f>INDEX([1]Hitters!$BJ:$BJ,MATCH(Q107,[1]Hitters!$C:$C,0))*INDEX([1]Hitters!$AP:$AP,MATCH(Q107,[1]Hitters!$C:$C,0))</f>
        <v>1.3238605747310196E-3</v>
      </c>
    </row>
    <row r="108" spans="1:25" ht="12" customHeight="1" x14ac:dyDescent="0.2">
      <c r="A108" s="2" t="s">
        <v>101</v>
      </c>
      <c r="B108" s="2" t="s">
        <v>49</v>
      </c>
      <c r="C108" s="9" t="str">
        <f>'NL West'!A18</f>
        <v>2B</v>
      </c>
      <c r="D108" s="9" t="str">
        <f>'NL West'!B18</f>
        <v>Segura, Jean</v>
      </c>
      <c r="E108" s="6">
        <f>INDEX([1]Hitters!$AF:$AF,MATCH(D108,[1]Hitters!$C:$C,0))</f>
        <v>0.24951835676166864</v>
      </c>
      <c r="F108" s="4">
        <f>INDEX([1]Hitters!$ER:$ER,MATCH(D108,[1]Hitters!$C:$C,0))</f>
        <v>611.11496296296286</v>
      </c>
      <c r="G108" s="4">
        <f t="shared" si="9"/>
        <v>11.927959869505022</v>
      </c>
      <c r="H108" s="4">
        <f>IF(C108="DH",-16,IF(C108="C",INDEX([1]Hitters!$AZ:$AZ,MATCH(D108,[1]Hitters!$C:$C,0)),IF(C108="1B",INDEX([1]Hitters!$AW:$AW,MATCH(D108,[1]Hitters!$C:$C,0)),IF(RIGHT(C108,1)="F",INDEX([1]Hitters!$AY:$AY,MATCH(D108,[1]Hitters!$C:$C,0)),INDEX([1]Hitters!$AX:$AX,MATCH(D108,[1]Hitters!$C:$C,0))))))*F108/600</f>
        <v>8.689911439106158</v>
      </c>
      <c r="I108" s="44">
        <f t="shared" si="10"/>
        <v>2.2577439140876057</v>
      </c>
      <c r="J108" s="44">
        <f t="shared" si="11"/>
        <v>2.2166800529390129</v>
      </c>
      <c r="K108" s="109">
        <f>INDEX([1]Hitters!$CV:$CV,MATCH(D108,[1]Hitters!$C:$C,0))</f>
        <v>26.291666666666668</v>
      </c>
      <c r="L108" s="6">
        <f>INDEX([1]Hitters!$BJ:$BJ,MATCH(D108,[1]Hitters!$C:$C,0))*INDEX([1]Hitters!$AP:$AP,MATCH(D108,[1]Hitters!$C:$C,0))</f>
        <v>1.6553650454787445E-3</v>
      </c>
      <c r="N108" s="2" t="s">
        <v>101</v>
      </c>
      <c r="O108" s="2" t="s">
        <v>651</v>
      </c>
      <c r="P108" s="25" t="str">
        <f>'NL West'!A58</f>
        <v>OF</v>
      </c>
      <c r="Q108" s="25" t="str">
        <f>'NL West'!B58</f>
        <v>Jay, Jon</v>
      </c>
      <c r="R108" s="6">
        <f>INDEX([1]Hitters!$AF:$AF,MATCH(Q108,[1]Hitters!$C:$C,0))</f>
        <v>0.23820441733937711</v>
      </c>
      <c r="S108" s="4">
        <f>INDEX([1]Hitters!$ER:$ER,MATCH(Q108,[1]Hitters!$C:$C,0))</f>
        <v>408.7297185185185</v>
      </c>
      <c r="T108" s="4">
        <f t="shared" si="15"/>
        <v>3.3533891897320549</v>
      </c>
      <c r="U108" s="4">
        <f>IF(P108="DH",-16,IF(P108="C",INDEX([1]Hitters!$AZ:$AZ,MATCH(Q108,[1]Hitters!$C:$C,0)),IF(P108="1B",INDEX([1]Hitters!$AW:$AW,MATCH(Q108,[1]Hitters!$C:$C,0)),IF(RIGHT(P108,1)="F",INDEX([1]Hitters!$AY:$AY,MATCH(Q108,[1]Hitters!$C:$C,0)),INDEX([1]Hitters!$AX:$AX,MATCH(Q108,[1]Hitters!$C:$C,0))))))*S108/600</f>
        <v>2.7388962220360248E-3</v>
      </c>
      <c r="V108" s="44">
        <f t="shared" si="16"/>
        <v>0.37067431168137333</v>
      </c>
      <c r="W108" s="44">
        <f t="shared" si="17"/>
        <v>0.54413608047624118</v>
      </c>
      <c r="X108" s="109">
        <f>INDEX([1]Hitters!$CV:$CV,MATCH(Q108,[1]Hitters!$C:$C,0))</f>
        <v>31.291666666666668</v>
      </c>
      <c r="Y108" s="6">
        <f>INDEX([1]Hitters!$BJ:$BJ,MATCH(Q108,[1]Hitters!$C:$C,0))*INDEX([1]Hitters!$AP:$AP,MATCH(Q108,[1]Hitters!$C:$C,0))</f>
        <v>9.7982714386712355E-3</v>
      </c>
    </row>
    <row r="109" spans="1:25" ht="12" customHeight="1" x14ac:dyDescent="0.2">
      <c r="A109" s="2" t="s">
        <v>87</v>
      </c>
      <c r="B109" s="2" t="s">
        <v>63</v>
      </c>
      <c r="C109" s="9" t="str">
        <f>'AL East'!H20</f>
        <v>3B</v>
      </c>
      <c r="D109" s="9" t="str">
        <f>'AL East'!I20</f>
        <v>Shaw, Travis</v>
      </c>
      <c r="E109" s="6">
        <f>INDEX([1]Hitters!$AF:$AF,MATCH(D109,[1]Hitters!$C:$C,0))</f>
        <v>0.26320208264248179</v>
      </c>
      <c r="F109" s="4">
        <f>INDEX([1]Hitters!$ER:$ER,MATCH(D109,[1]Hitters!$C:$C,0))</f>
        <v>544.3428148148148</v>
      </c>
      <c r="G109" s="4">
        <f t="shared" si="9"/>
        <v>18.07331512332264</v>
      </c>
      <c r="H109" s="4">
        <f>IF(C109="DH",-16,IF(C109="C",INDEX([1]Hitters!$AZ:$AZ,MATCH(D109,[1]Hitters!$C:$C,0)),IF(C109="1B",INDEX([1]Hitters!$AW:$AW,MATCH(D109,[1]Hitters!$C:$C,0)),IF(RIGHT(C109,1)="F",INDEX([1]Hitters!$AY:$AY,MATCH(D109,[1]Hitters!$C:$C,0)),INDEX([1]Hitters!$AX:$AX,MATCH(D109,[1]Hitters!$C:$C,0))))))*F109/600</f>
        <v>2.2511618255332659</v>
      </c>
      <c r="I109" s="44">
        <f t="shared" si="10"/>
        <v>2.2230863365514324</v>
      </c>
      <c r="J109" s="44">
        <f t="shared" si="11"/>
        <v>2.4503892870977553</v>
      </c>
      <c r="K109" s="109">
        <f>INDEX([1]Hitters!$CV:$CV,MATCH(D109,[1]Hitters!$C:$C,0))</f>
        <v>26.208333333333332</v>
      </c>
      <c r="L109" s="6">
        <f>INDEX([1]Hitters!$BJ:$BJ,MATCH(D109,[1]Hitters!$C:$C,0))*INDEX([1]Hitters!$AP:$AP,MATCH(D109,[1]Hitters!$C:$C,0))</f>
        <v>-1.1470148897020165E-3</v>
      </c>
      <c r="N109" s="2" t="s">
        <v>90</v>
      </c>
      <c r="O109" s="2" t="s">
        <v>58</v>
      </c>
      <c r="P109" s="20" t="str">
        <f>'NL East'!A25</f>
        <v>2B</v>
      </c>
      <c r="Q109" s="20" t="str">
        <f>'NL East'!B25</f>
        <v>Bonifacio, Emilio</v>
      </c>
      <c r="R109" s="6">
        <f>INDEX([1]Hitters!$AF:$AF,MATCH(Q109,[1]Hitters!$C:$C,0))</f>
        <v>0.23119169660038336</v>
      </c>
      <c r="S109" s="4">
        <f>INDEX([1]Hitters!$ER:$ER,MATCH(Q109,[1]Hitters!$C:$C,0))</f>
        <v>444.49214814814815</v>
      </c>
      <c r="T109" s="4">
        <f t="shared" si="15"/>
        <v>0.5296997818452388</v>
      </c>
      <c r="U109" s="4">
        <f>IF(P109="DH",-16,IF(P109="C",INDEX([1]Hitters!$AZ:$AZ,MATCH(Q109,[1]Hitters!$C:$C,0)),IF(P109="1B",INDEX([1]Hitters!$AW:$AW,MATCH(Q109,[1]Hitters!$C:$C,0)),IF(RIGHT(P109,1)="F",INDEX([1]Hitters!$AY:$AY,MATCH(Q109,[1]Hitters!$C:$C,0)),INDEX([1]Hitters!$AX:$AX,MATCH(Q109,[1]Hitters!$C:$C,0))))))*S109/600</f>
        <v>2.8282535485566505</v>
      </c>
      <c r="V109" s="44">
        <f t="shared" si="16"/>
        <v>0.36531013686923064</v>
      </c>
      <c r="W109" s="44">
        <f t="shared" si="17"/>
        <v>0.49311575701554172</v>
      </c>
      <c r="X109" s="109">
        <f>INDEX([1]Hitters!$CV:$CV,MATCH(Q109,[1]Hitters!$C:$C,0))</f>
        <v>31.208333333333332</v>
      </c>
      <c r="Y109" s="6">
        <f>INDEX([1]Hitters!$BJ:$BJ,MATCH(Q109,[1]Hitters!$C:$C,0))*INDEX([1]Hitters!$AP:$AP,MATCH(Q109,[1]Hitters!$C:$C,0))</f>
        <v>2.1210578645072561E-3</v>
      </c>
    </row>
    <row r="110" spans="1:25" ht="12" customHeight="1" x14ac:dyDescent="0.2">
      <c r="A110" s="2" t="s">
        <v>89</v>
      </c>
      <c r="B110" s="2" t="s">
        <v>99</v>
      </c>
      <c r="C110" s="9" t="str">
        <f>'AL West'!H16</f>
        <v>C</v>
      </c>
      <c r="D110" s="9" t="str">
        <f>'AL West'!I16</f>
        <v>Bandy, Jett</v>
      </c>
      <c r="E110" s="6">
        <f>INDEX([1]Hitters!$AF:$AF,MATCH(D110,[1]Hitters!$C:$C,0))</f>
        <v>0.25932335444582427</v>
      </c>
      <c r="F110" s="4">
        <f>INDEX([1]Hitters!$ER:$ER,MATCH(D110,[1]Hitters!$C:$C,0))</f>
        <v>353.78074074074073</v>
      </c>
      <c r="G110" s="4">
        <f t="shared" si="9"/>
        <v>10.374038056847001</v>
      </c>
      <c r="H110" s="4">
        <f>IF(C110="DH",-16,IF(C110="C",INDEX([1]Hitters!$AZ:$AZ,MATCH(D110,[1]Hitters!$C:$C,0)),IF(C110="1B",INDEX([1]Hitters!$AW:$AW,MATCH(D110,[1]Hitters!$C:$C,0)),IF(RIGHT(C110,1)="F",INDEX([1]Hitters!$AY:$AY,MATCH(D110,[1]Hitters!$C:$C,0)),INDEX([1]Hitters!$AX:$AX,MATCH(D110,[1]Hitters!$C:$C,0))))))*F110/600</f>
        <v>9.6103401706967428</v>
      </c>
      <c r="I110" s="44">
        <f t="shared" si="10"/>
        <v>2.187846404120581</v>
      </c>
      <c r="J110" s="44">
        <f t="shared" si="11"/>
        <v>3.0920937068814172</v>
      </c>
      <c r="K110" s="109">
        <f>INDEX([1]Hitters!$CV:$CV,MATCH(D110,[1]Hitters!$C:$C,0))</f>
        <v>26.291666666666668</v>
      </c>
      <c r="L110" s="6">
        <f>INDEX([1]Hitters!$BJ:$BJ,MATCH(D110,[1]Hitters!$C:$C,0))*INDEX([1]Hitters!$AP:$AP,MATCH(D110,[1]Hitters!$C:$C,0))</f>
        <v>-1.1098900554226763E-3</v>
      </c>
      <c r="N110" s="2" t="s">
        <v>89</v>
      </c>
      <c r="O110" s="2" t="s">
        <v>99</v>
      </c>
      <c r="P110" s="9" t="str">
        <f>'AL West'!H29</f>
        <v>OF</v>
      </c>
      <c r="Q110" s="9" t="str">
        <f>'AL West'!I29</f>
        <v>Cunningham, Todd</v>
      </c>
      <c r="R110" s="6">
        <f>INDEX([1]Hitters!$AF:$AF,MATCH(Q110,[1]Hitters!$C:$C,0))</f>
        <v>0.23638000222777877</v>
      </c>
      <c r="S110" s="4">
        <f>INDEX([1]Hitters!$ER:$ER,MATCH(Q110,[1]Hitters!$C:$C,0))</f>
        <v>480.71022222222223</v>
      </c>
      <c r="T110" s="4">
        <f t="shared" si="15"/>
        <v>3.0669322886938026</v>
      </c>
      <c r="U110" s="4">
        <f>IF(P110="DH",-16,IF(P110="C",INDEX([1]Hitters!$AZ:$AZ,MATCH(Q110,[1]Hitters!$C:$C,0)),IF(P110="1B",INDEX([1]Hitters!$AW:$AW,MATCH(Q110,[1]Hitters!$C:$C,0)),IF(RIGHT(P110,1)="F",INDEX([1]Hitters!$AY:$AY,MATCH(Q110,[1]Hitters!$C:$C,0)),INDEX([1]Hitters!$AX:$AX,MATCH(Q110,[1]Hitters!$C:$C,0))))))*S110/600</f>
        <v>0.40589364431321212</v>
      </c>
      <c r="V110" s="44">
        <f t="shared" si="16"/>
        <v>0.3828798577851269</v>
      </c>
      <c r="W110" s="44">
        <f t="shared" si="17"/>
        <v>0.47789271800606264</v>
      </c>
      <c r="X110" s="109">
        <f>INDEX([1]Hitters!$CV:$CV,MATCH(Q110,[1]Hitters!$C:$C,0))</f>
        <v>27.291666666666668</v>
      </c>
      <c r="Y110" s="6">
        <f>INDEX([1]Hitters!$BJ:$BJ,MATCH(Q110,[1]Hitters!$C:$C,0))*INDEX([1]Hitters!$AP:$AP,MATCH(Q110,[1]Hitters!$C:$C,0))</f>
        <v>-2.5272659491222525E-3</v>
      </c>
    </row>
    <row r="111" spans="1:25" ht="12" customHeight="1" x14ac:dyDescent="0.2">
      <c r="A111" s="2" t="s">
        <v>89</v>
      </c>
      <c r="B111" s="2" t="s">
        <v>72</v>
      </c>
      <c r="C111" s="17" t="str">
        <f>'AL West'!O21</f>
        <v>LF</v>
      </c>
      <c r="D111" s="17" t="str">
        <f>'AL West'!P21</f>
        <v>Davis, Khris</v>
      </c>
      <c r="E111" s="6">
        <f>INDEX([1]Hitters!$AF:$AF,MATCH(D111,[1]Hitters!$C:$C,0))</f>
        <v>0.2813668989181749</v>
      </c>
      <c r="F111" s="4">
        <f>INDEX([1]Hitters!$ER:$ER,MATCH(D111,[1]Hitters!$C:$C,0))</f>
        <v>541.43170370370365</v>
      </c>
      <c r="G111" s="4">
        <f t="shared" si="9"/>
        <v>27.811667595243364</v>
      </c>
      <c r="H111" s="4">
        <f>IF(C111="DH",-16,IF(C111="C",INDEX([1]Hitters!$AZ:$AZ,MATCH(D111,[1]Hitters!$C:$C,0)),IF(C111="1B",INDEX([1]Hitters!$AW:$AW,MATCH(D111,[1]Hitters!$C:$C,0)),IF(RIGHT(C111,1)="F",INDEX([1]Hitters!$AY:$AY,MATCH(D111,[1]Hitters!$C:$C,0)),INDEX([1]Hitters!$AX:$AX,MATCH(D111,[1]Hitters!$C:$C,0))))))*F111/600</f>
        <v>-8.2239747682321394</v>
      </c>
      <c r="I111" s="44">
        <f t="shared" si="10"/>
        <v>2.1406751547719591</v>
      </c>
      <c r="J111" s="44">
        <f t="shared" si="11"/>
        <v>2.3722384265219554</v>
      </c>
      <c r="K111" s="109">
        <f>INDEX([1]Hitters!$CV:$CV,MATCH(D111,[1]Hitters!$C:$C,0))</f>
        <v>28.541666666666668</v>
      </c>
      <c r="L111" s="6">
        <f>INDEX([1]Hitters!$BJ:$BJ,MATCH(D111,[1]Hitters!$C:$C,0))*INDEX([1]Hitters!$AP:$AP,MATCH(D111,[1]Hitters!$C:$C,0))</f>
        <v>-5.8796333409791603E-3</v>
      </c>
      <c r="N111" s="2" t="s">
        <v>87</v>
      </c>
      <c r="O111" s="2" t="s">
        <v>652</v>
      </c>
      <c r="P111" s="11" t="str">
        <f>'AL East'!O29</f>
        <v>OF</v>
      </c>
      <c r="Q111" s="11" t="str">
        <f>'AL East'!P29</f>
        <v>Gamel, Ben</v>
      </c>
      <c r="R111" s="6">
        <f>INDEX([1]Hitters!$AF:$AF,MATCH(Q111,[1]Hitters!$C:$C,0))</f>
        <v>0.24819102625274256</v>
      </c>
      <c r="S111" s="4">
        <f>INDEX([1]Hitters!$ER:$ER,MATCH(Q111,[1]Hitters!$C:$C,0))</f>
        <v>584.94459259259258</v>
      </c>
      <c r="T111" s="4">
        <f t="shared" si="15"/>
        <v>10.640742440251646</v>
      </c>
      <c r="U111" s="4">
        <f>IF(P111="DH",-16,IF(P111="C",INDEX([1]Hitters!$AZ:$AZ,MATCH(Q111,[1]Hitters!$C:$C,0)),IF(P111="1B",INDEX([1]Hitters!$AW:$AW,MATCH(Q111,[1]Hitters!$C:$C,0)),IF(RIGHT(P111,1)="F",INDEX([1]Hitters!$AY:$AY,MATCH(Q111,[1]Hitters!$C:$C,0)),INDEX([1]Hitters!$AX:$AX,MATCH(Q111,[1]Hitters!$C:$C,0))))))*S111/600</f>
        <v>-6.5496170479584661</v>
      </c>
      <c r="V111" s="44">
        <f t="shared" si="16"/>
        <v>0.46523633156325017</v>
      </c>
      <c r="W111" s="44">
        <f t="shared" si="17"/>
        <v>0.47721066657055033</v>
      </c>
      <c r="X111" s="109">
        <f>INDEX([1]Hitters!$CV:$CV,MATCH(Q111,[1]Hitters!$C:$C,0))</f>
        <v>24.125</v>
      </c>
      <c r="Y111" s="6">
        <f>INDEX([1]Hitters!$BJ:$BJ,MATCH(Q111,[1]Hitters!$C:$C,0))*INDEX([1]Hitters!$AP:$AP,MATCH(Q111,[1]Hitters!$C:$C,0))</f>
        <v>5.9785877274262482E-3</v>
      </c>
    </row>
    <row r="112" spans="1:25" ht="12" customHeight="1" x14ac:dyDescent="0.2">
      <c r="A112" s="2" t="s">
        <v>89</v>
      </c>
      <c r="B112" s="2" t="s">
        <v>72</v>
      </c>
      <c r="C112" s="17" t="str">
        <f>'AL West'!O16</f>
        <v>C</v>
      </c>
      <c r="D112" s="17" t="str">
        <f>'AL West'!P16</f>
        <v>Vogt, Stephen</v>
      </c>
      <c r="E112" s="6">
        <f>INDEX([1]Hitters!$AF:$AF,MATCH(D112,[1]Hitters!$C:$C,0))</f>
        <v>0.27394376592129493</v>
      </c>
      <c r="F112" s="4">
        <f>INDEX([1]Hitters!$ER:$ER,MATCH(D112,[1]Hitters!$C:$C,0))</f>
        <v>456.93125925925926</v>
      </c>
      <c r="G112" s="4">
        <f t="shared" si="9"/>
        <v>20.079280299011412</v>
      </c>
      <c r="H112" s="4">
        <f>IF(C112="DH",-16,IF(C112="C",INDEX([1]Hitters!$AZ:$AZ,MATCH(D112,[1]Hitters!$C:$C,0)),IF(C112="1B",INDEX([1]Hitters!$AW:$AW,MATCH(D112,[1]Hitters!$C:$C,0)),IF(RIGHT(C112,1)="F",INDEX([1]Hitters!$AY:$AY,MATCH(D112,[1]Hitters!$C:$C,0)),INDEX([1]Hitters!$AX:$AX,MATCH(D112,[1]Hitters!$C:$C,0))))))*F112/600</f>
        <v>-0.53748160027860703</v>
      </c>
      <c r="I112" s="44">
        <f t="shared" si="10"/>
        <v>2.1323139469569541</v>
      </c>
      <c r="J112" s="44">
        <f t="shared" si="11"/>
        <v>2.3332983941760657</v>
      </c>
      <c r="K112" s="109">
        <f>INDEX([1]Hitters!$CV:$CV,MATCH(D112,[1]Hitters!$C:$C,0))</f>
        <v>31.625</v>
      </c>
      <c r="L112" s="6">
        <f>INDEX([1]Hitters!$BJ:$BJ,MATCH(D112,[1]Hitters!$C:$C,0))*INDEX([1]Hitters!$AP:$AP,MATCH(D112,[1]Hitters!$C:$C,0))</f>
        <v>-2.1639405814633701E-3</v>
      </c>
      <c r="N112" s="2" t="s">
        <v>87</v>
      </c>
      <c r="O112" s="2" t="s">
        <v>650</v>
      </c>
      <c r="P112" s="48" t="str">
        <f>'AL East'!A59</f>
        <v>OF</v>
      </c>
      <c r="Q112" s="48" t="str">
        <f>'AL East'!B59</f>
        <v>Mahtook, Mikie</v>
      </c>
      <c r="R112" s="6">
        <f>INDEX([1]Hitters!$AF:$AF,MATCH(Q112,[1]Hitters!$C:$C,0))</f>
        <v>0.24360605653817483</v>
      </c>
      <c r="S112" s="4">
        <f>INDEX([1]Hitters!$ER:$ER,MATCH(Q112,[1]Hitters!$C:$C,0))</f>
        <v>479.74373333333335</v>
      </c>
      <c r="T112" s="4">
        <f t="shared" si="15"/>
        <v>6.5274203595683957</v>
      </c>
      <c r="U112" s="4">
        <f>IF(P112="DH",-16,IF(P112="C",INDEX([1]Hitters!$AZ:$AZ,MATCH(Q112,[1]Hitters!$C:$C,0)),IF(P112="1B",INDEX([1]Hitters!$AW:$AW,MATCH(Q112,[1]Hitters!$C:$C,0)),IF(RIGHT(P112,1)="F",INDEX([1]Hitters!$AY:$AY,MATCH(Q112,[1]Hitters!$C:$C,0)),INDEX([1]Hitters!$AX:$AX,MATCH(Q112,[1]Hitters!$C:$C,0))))))*S112/600</f>
        <v>-3.1476523795587399</v>
      </c>
      <c r="V112" s="44">
        <f t="shared" si="16"/>
        <v>0.37979038222884576</v>
      </c>
      <c r="W112" s="44">
        <f t="shared" si="17"/>
        <v>0.47499157050786717</v>
      </c>
      <c r="X112" s="109">
        <f>INDEX([1]Hitters!$CV:$CV,MATCH(Q112,[1]Hitters!$C:$C,0))</f>
        <v>26.625</v>
      </c>
      <c r="Y112" s="6">
        <f>INDEX([1]Hitters!$BJ:$BJ,MATCH(Q112,[1]Hitters!$C:$C,0))*INDEX([1]Hitters!$AP:$AP,MATCH(Q112,[1]Hitters!$C:$C,0))</f>
        <v>4.0303255601506112E-3</v>
      </c>
    </row>
    <row r="113" spans="1:25" ht="12" customHeight="1" x14ac:dyDescent="0.2">
      <c r="A113" s="2" t="s">
        <v>88</v>
      </c>
      <c r="B113" s="2" t="s">
        <v>656</v>
      </c>
      <c r="C113" s="13" t="str">
        <f>'AL Central'!A17</f>
        <v>1B</v>
      </c>
      <c r="D113" s="13" t="str">
        <f>'AL Central'!B17</f>
        <v>Abreu, Jose</v>
      </c>
      <c r="E113" s="6">
        <f>INDEX([1]Hitters!$AF:$AF,MATCH(D113,[1]Hitters!$C:$C,0))</f>
        <v>0.28797634401089761</v>
      </c>
      <c r="F113" s="4">
        <f>INDEX([1]Hitters!$ER:$ER,MATCH(D113,[1]Hitters!$C:$C,0))</f>
        <v>615.5063703703704</v>
      </c>
      <c r="G113" s="4">
        <f t="shared" si="9"/>
        <v>35.684809069491543</v>
      </c>
      <c r="H113" s="4">
        <f>IF(C113="DH",-16,IF(C113="C",INDEX([1]Hitters!$AZ:$AZ,MATCH(D113,[1]Hitters!$C:$C,0)),IF(C113="1B",INDEX([1]Hitters!$AW:$AW,MATCH(D113,[1]Hitters!$C:$C,0)),IF(RIGHT(C113,1)="F",INDEX([1]Hitters!$AY:$AY,MATCH(D113,[1]Hitters!$C:$C,0)),INDEX([1]Hitters!$AX:$AX,MATCH(D113,[1]Hitters!$C:$C,0))))))*F113/600</f>
        <v>-16.257789974656994</v>
      </c>
      <c r="I113" s="44">
        <f t="shared" si="10"/>
        <v>2.1302322203489044</v>
      </c>
      <c r="J113" s="44">
        <f t="shared" si="11"/>
        <v>2.0765655624981498</v>
      </c>
      <c r="K113" s="109">
        <f>INDEX([1]Hitters!$CV:$CV,MATCH(D113,[1]Hitters!$C:$C,0))</f>
        <v>29.458333333333332</v>
      </c>
      <c r="L113" s="6">
        <f>INDEX([1]Hitters!$BJ:$BJ,MATCH(D113,[1]Hitters!$C:$C,0))*INDEX([1]Hitters!$AP:$AP,MATCH(D113,[1]Hitters!$C:$C,0))</f>
        <v>5.746484094839111E-3</v>
      </c>
      <c r="N113" s="2" t="s">
        <v>89</v>
      </c>
      <c r="O113" s="2" t="s">
        <v>54</v>
      </c>
      <c r="P113" s="84" t="str">
        <f>'AL West'!A28</f>
        <v>OF</v>
      </c>
      <c r="Q113" s="84" t="str">
        <f>'AL West'!B28</f>
        <v>Hernandez, Teoscar</v>
      </c>
      <c r="R113" s="6">
        <f>INDEX([1]Hitters!$AF:$AF,MATCH(Q113,[1]Hitters!$C:$C,0))</f>
        <v>0.24479336449381889</v>
      </c>
      <c r="S113" s="4">
        <f>INDEX([1]Hitters!$ER:$ER,MATCH(Q113,[1]Hitters!$C:$C,0))</f>
        <v>583.78192592592586</v>
      </c>
      <c r="T113" s="4">
        <f t="shared" si="15"/>
        <v>8.6360988151257931</v>
      </c>
      <c r="U113" s="4">
        <f>IF(P113="DH",-16,IF(P113="C",INDEX([1]Hitters!$AZ:$AZ,MATCH(Q113,[1]Hitters!$C:$C,0)),IF(P113="1B",INDEX([1]Hitters!$AW:$AW,MATCH(Q113,[1]Hitters!$C:$C,0)),IF(RIGHT(P113,1)="F",INDEX([1]Hitters!$AY:$AY,MATCH(Q113,[1]Hitters!$C:$C,0)),INDEX([1]Hitters!$AX:$AX,MATCH(Q113,[1]Hitters!$C:$C,0))))))*S113/600</f>
        <v>-4.799279341060636</v>
      </c>
      <c r="V113" s="44">
        <f t="shared" si="16"/>
        <v>0.43385833580602817</v>
      </c>
      <c r="W113" s="44">
        <f t="shared" si="17"/>
        <v>0.44591137533204039</v>
      </c>
      <c r="X113" s="109">
        <f>INDEX([1]Hitters!$CV:$CV,MATCH(Q113,[1]Hitters!$C:$C,0))</f>
        <v>23.708333333333332</v>
      </c>
      <c r="Y113" s="6">
        <f>INDEX([1]Hitters!$BJ:$BJ,MATCH(Q113,[1]Hitters!$C:$C,0))*INDEX([1]Hitters!$AP:$AP,MATCH(Q113,[1]Hitters!$C:$C,0))</f>
        <v>1.2990851218786389E-3</v>
      </c>
    </row>
    <row r="114" spans="1:25" ht="12" customHeight="1" x14ac:dyDescent="0.2">
      <c r="A114" s="2" t="s">
        <v>87</v>
      </c>
      <c r="B114" s="2" t="s">
        <v>62</v>
      </c>
      <c r="C114" s="41" t="str">
        <f>'AL East'!A16</f>
        <v>C</v>
      </c>
      <c r="D114" s="41" t="str">
        <f>'AL East'!B16</f>
        <v>Joseph, Caleb</v>
      </c>
      <c r="E114" s="6">
        <f>INDEX([1]Hitters!$AF:$AF,MATCH(D114,[1]Hitters!$C:$C,0))</f>
        <v>0.24043246791097966</v>
      </c>
      <c r="F114" s="4">
        <f>INDEX([1]Hitters!$ER:$ER,MATCH(D114,[1]Hitters!$C:$C,0))</f>
        <v>349.84189629629628</v>
      </c>
      <c r="G114" s="4">
        <f t="shared" si="9"/>
        <v>3.6497143570273827</v>
      </c>
      <c r="H114" s="4">
        <f>IF(C114="DH",-16,IF(C114="C",INDEX([1]Hitters!$AZ:$AZ,MATCH(D114,[1]Hitters!$C:$C,0)),IF(C114="1B",INDEX([1]Hitters!$AW:$AW,MATCH(D114,[1]Hitters!$C:$C,0)),IF(RIGHT(C114,1)="F",INDEX([1]Hitters!$AY:$AY,MATCH(D114,[1]Hitters!$C:$C,0)),INDEX([1]Hitters!$AX:$AX,MATCH(D114,[1]Hitters!$C:$C,0))))))*F114/600</f>
        <v>15.639349962248158</v>
      </c>
      <c r="I114" s="44">
        <f t="shared" si="10"/>
        <v>2.1230069077052809</v>
      </c>
      <c r="J114" s="44">
        <f t="shared" si="11"/>
        <v>3.034237651609363</v>
      </c>
      <c r="K114" s="109">
        <f>INDEX([1]Hitters!$CV:$CV,MATCH(D114,[1]Hitters!$C:$C,0))</f>
        <v>30.041666666666668</v>
      </c>
      <c r="L114" s="6">
        <f>INDEX([1]Hitters!$BJ:$BJ,MATCH(D114,[1]Hitters!$C:$C,0))*INDEX([1]Hitters!$AP:$AP,MATCH(D114,[1]Hitters!$C:$C,0))</f>
        <v>-9.4595226944473292E-3</v>
      </c>
      <c r="N114" s="2" t="s">
        <v>88</v>
      </c>
      <c r="O114" s="2" t="s">
        <v>655</v>
      </c>
      <c r="P114" s="15" t="str">
        <f>'AL Central'!A55</f>
        <v>C</v>
      </c>
      <c r="Q114" s="15" t="str">
        <f>'AL Central'!B55</f>
        <v>Gallagher, Cam</v>
      </c>
      <c r="R114" s="6">
        <f>INDEX([1]Hitters!$AF:$AF,MATCH(Q114,[1]Hitters!$C:$C,0))</f>
        <v>0.21980290429016197</v>
      </c>
      <c r="S114" s="4">
        <f>INDEX([1]Hitters!$ER:$ER,MATCH(Q114,[1]Hitters!$C:$C,0))</f>
        <v>386.35525925925924</v>
      </c>
      <c r="T114" s="4">
        <f t="shared" si="15"/>
        <v>-3.9397015566659555</v>
      </c>
      <c r="U114" s="4">
        <f>IF(P114="DH",-16,IF(P114="C",INDEX([1]Hitters!$AZ:$AZ,MATCH(Q114,[1]Hitters!$C:$C,0)),IF(P114="1B",INDEX([1]Hitters!$AW:$AW,MATCH(Q114,[1]Hitters!$C:$C,0)),IF(RIGHT(P114,1)="F",INDEX([1]Hitters!$AY:$AY,MATCH(Q114,[1]Hitters!$C:$C,0)),INDEX([1]Hitters!$AX:$AX,MATCH(Q114,[1]Hitters!$C:$C,0))))))*S114/600</f>
        <v>7.1434594511297185</v>
      </c>
      <c r="V114" s="44">
        <f t="shared" si="16"/>
        <v>0.33983510585468379</v>
      </c>
      <c r="W114" s="44">
        <f t="shared" si="17"/>
        <v>0.43979614320021632</v>
      </c>
      <c r="X114" s="109">
        <f>INDEX([1]Hitters!$CV:$CV,MATCH(Q114,[1]Hitters!$C:$C,0))</f>
        <v>23.541666666666668</v>
      </c>
      <c r="Y114" s="6">
        <f>INDEX([1]Hitters!$BJ:$BJ,MATCH(Q114,[1]Hitters!$C:$C,0))*INDEX([1]Hitters!$AP:$AP,MATCH(Q114,[1]Hitters!$C:$C,0))</f>
        <v>5.4732178439447518E-4</v>
      </c>
    </row>
    <row r="115" spans="1:25" ht="12" customHeight="1" x14ac:dyDescent="0.2">
      <c r="A115" s="2" t="s">
        <v>88</v>
      </c>
      <c r="B115" s="2" t="s">
        <v>71</v>
      </c>
      <c r="C115" s="16" t="str">
        <f>'AL Central'!H51</f>
        <v>LF</v>
      </c>
      <c r="D115" s="16" t="str">
        <f>'AL Central'!I51</f>
        <v>Kepler, Max</v>
      </c>
      <c r="E115" s="6">
        <f>INDEX([1]Hitters!$AF:$AF,MATCH(D115,[1]Hitters!$C:$C,0))</f>
        <v>0.27501565021336039</v>
      </c>
      <c r="F115" s="4">
        <f>INDEX([1]Hitters!$ER:$ER,MATCH(D115,[1]Hitters!$C:$C,0))</f>
        <v>526.7096296296296</v>
      </c>
      <c r="G115" s="4">
        <f t="shared" si="9"/>
        <v>23.710176451416</v>
      </c>
      <c r="H115" s="4">
        <f>IF(C115="DH",-16,IF(C115="C",INDEX([1]Hitters!$AZ:$AZ,MATCH(D115,[1]Hitters!$C:$C,0)),IF(C115="1B",INDEX([1]Hitters!$AW:$AW,MATCH(D115,[1]Hitters!$C:$C,0)),IF(RIGHT(C115,1)="F",INDEX([1]Hitters!$AY:$AY,MATCH(D115,[1]Hitters!$C:$C,0)),INDEX([1]Hitters!$AX:$AX,MATCH(D115,[1]Hitters!$C:$C,0))))))*F115/600</f>
        <v>-4.4961487636488373</v>
      </c>
      <c r="I115" s="44">
        <f t="shared" si="10"/>
        <v>2.1003637115019798</v>
      </c>
      <c r="J115" s="44">
        <f t="shared" si="11"/>
        <v>2.3926242392555932</v>
      </c>
      <c r="K115" s="109">
        <f>INDEX([1]Hitters!$CV:$CV,MATCH(D115,[1]Hitters!$C:$C,0))</f>
        <v>23.375</v>
      </c>
      <c r="L115" s="6">
        <f>INDEX([1]Hitters!$BJ:$BJ,MATCH(D115,[1]Hitters!$C:$C,0))*INDEX([1]Hitters!$AP:$AP,MATCH(D115,[1]Hitters!$C:$C,0))</f>
        <v>3.202215521347856E-3</v>
      </c>
      <c r="N115" s="2" t="s">
        <v>88</v>
      </c>
      <c r="O115" s="2" t="s">
        <v>68</v>
      </c>
      <c r="P115" s="14" t="str">
        <f>'AL Central'!H26</f>
        <v>3B</v>
      </c>
      <c r="Q115" s="14" t="str">
        <f>'AL Central'!I26</f>
        <v>Diaz, Yandy</v>
      </c>
      <c r="R115" s="6">
        <f>INDEX([1]Hitters!$AF:$AF,MATCH(Q115,[1]Hitters!$C:$C,0))</f>
        <v>0.24950636832354406</v>
      </c>
      <c r="S115" s="4">
        <f>INDEX([1]Hitters!$ER:$ER,MATCH(Q115,[1]Hitters!$C:$C,0))</f>
        <v>578.52266666666662</v>
      </c>
      <c r="T115" s="4">
        <f t="shared" si="15"/>
        <v>11.284876219518898</v>
      </c>
      <c r="U115" s="4">
        <f>IF(P115="DH",-16,IF(P115="C",INDEX([1]Hitters!$AZ:$AZ,MATCH(Q115,[1]Hitters!$C:$C,0)),IF(P115="1B",INDEX([1]Hitters!$AW:$AW,MATCH(Q115,[1]Hitters!$C:$C,0)),IF(RIGHT(P115,1)="F",INDEX([1]Hitters!$AY:$AY,MATCH(Q115,[1]Hitters!$C:$C,0)),INDEX([1]Hitters!$AX:$AX,MATCH(Q115,[1]Hitters!$C:$C,0))))))*S115/600</f>
        <v>-7.7721012216901864</v>
      </c>
      <c r="V115" s="44">
        <f t="shared" si="16"/>
        <v>0.40445233749051646</v>
      </c>
      <c r="W115" s="44">
        <f t="shared" si="17"/>
        <v>0.41946740633782692</v>
      </c>
      <c r="X115" s="109">
        <f>INDEX([1]Hitters!$CV:$CV,MATCH(Q115,[1]Hitters!$C:$C,0))</f>
        <v>24.875</v>
      </c>
      <c r="Y115" s="6">
        <f>INDEX([1]Hitters!$BJ:$BJ,MATCH(Q115,[1]Hitters!$C:$C,0))*INDEX([1]Hitters!$AP:$AP,MATCH(Q115,[1]Hitters!$C:$C,0))</f>
        <v>4.9778541273984176E-3</v>
      </c>
    </row>
    <row r="116" spans="1:25" ht="12" customHeight="1" x14ac:dyDescent="0.2">
      <c r="A116" s="2" t="s">
        <v>89</v>
      </c>
      <c r="B116" s="2" t="s">
        <v>73</v>
      </c>
      <c r="C116" s="18" t="str">
        <f>'AL West'!A52</f>
        <v>CF</v>
      </c>
      <c r="D116" s="18" t="str">
        <f>'AL West'!B52</f>
        <v>Martin, Leonys</v>
      </c>
      <c r="E116" s="6">
        <f>INDEX([1]Hitters!$AF:$AF,MATCH(D116,[1]Hitters!$C:$C,0))</f>
        <v>0.24994788605522747</v>
      </c>
      <c r="F116" s="4">
        <f>INDEX([1]Hitters!$ER:$ER,MATCH(D116,[1]Hitters!$C:$C,0))</f>
        <v>484.80681481481474</v>
      </c>
      <c r="G116" s="4">
        <f t="shared" si="9"/>
        <v>9.6708711007236836</v>
      </c>
      <c r="H116" s="4">
        <f>IF(C116="DH",-16,IF(C116="C",INDEX([1]Hitters!$AZ:$AZ,MATCH(D116,[1]Hitters!$C:$C,0)),IF(C116="1B",INDEX([1]Hitters!$AW:$AW,MATCH(D116,[1]Hitters!$C:$C,0)),IF(RIGHT(C116,1)="F",INDEX([1]Hitters!$AY:$AY,MATCH(D116,[1]Hitters!$C:$C,0)),INDEX([1]Hitters!$AX:$AX,MATCH(D116,[1]Hitters!$C:$C,0))))))*F116/600</f>
        <v>9.4344385953025789</v>
      </c>
      <c r="I116" s="44">
        <f t="shared" si="10"/>
        <v>2.0922001205772536</v>
      </c>
      <c r="J116" s="44">
        <f t="shared" si="11"/>
        <v>2.5893201868993034</v>
      </c>
      <c r="K116" s="109">
        <f>INDEX([1]Hitters!$CV:$CV,MATCH(D116,[1]Hitters!$C:$C,0))</f>
        <v>28.291666666666668</v>
      </c>
      <c r="L116" s="6">
        <f>INDEX([1]Hitters!$BJ:$BJ,MATCH(D116,[1]Hitters!$C:$C,0))*INDEX([1]Hitters!$AP:$AP,MATCH(D116,[1]Hitters!$C:$C,0))</f>
        <v>2.795755683617908E-3</v>
      </c>
      <c r="N116" s="2" t="s">
        <v>91</v>
      </c>
      <c r="O116" s="2" t="s">
        <v>657</v>
      </c>
      <c r="P116" s="15" t="str">
        <f>'NL Central'!A28</f>
        <v>OF</v>
      </c>
      <c r="Q116" s="15" t="str">
        <f>'NL Central'!B28</f>
        <v>Andreoli, John</v>
      </c>
      <c r="R116" s="6">
        <f>INDEX([1]Hitters!$AF:$AF,MATCH(Q116,[1]Hitters!$C:$C,0))</f>
        <v>0.2439149311495219</v>
      </c>
      <c r="S116" s="4">
        <f>INDEX([1]Hitters!$ER:$ER,MATCH(Q116,[1]Hitters!$C:$C,0))</f>
        <v>593.16888888888889</v>
      </c>
      <c r="T116" s="4">
        <f t="shared" si="15"/>
        <v>8.2539042489272862</v>
      </c>
      <c r="U116" s="4">
        <f>IF(P116="DH",-16,IF(P116="C",INDEX([1]Hitters!$AZ:$AZ,MATCH(Q116,[1]Hitters!$C:$C,0)),IF(P116="1B",INDEX([1]Hitters!$AW:$AW,MATCH(Q116,[1]Hitters!$C:$C,0)),IF(RIGHT(P116,1)="F",INDEX([1]Hitters!$AY:$AY,MATCH(Q116,[1]Hitters!$C:$C,0)),INDEX([1]Hitters!$AX:$AX,MATCH(Q116,[1]Hitters!$C:$C,0))))))*S116/600</f>
        <v>-4.6029108509638954</v>
      </c>
      <c r="V116" s="44">
        <f t="shared" si="16"/>
        <v>0.41313337623352764</v>
      </c>
      <c r="W116" s="44">
        <f t="shared" si="17"/>
        <v>0.41789114429861635</v>
      </c>
      <c r="X116" s="109">
        <f>INDEX([1]Hitters!$CV:$CV,MATCH(Q116,[1]Hitters!$C:$C,0))</f>
        <v>26.041666666666668</v>
      </c>
      <c r="Y116" s="6">
        <f>INDEX([1]Hitters!$BJ:$BJ,MATCH(Q116,[1]Hitters!$C:$C,0))*INDEX([1]Hitters!$AP:$AP,MATCH(Q116,[1]Hitters!$C:$C,0))</f>
        <v>1.7002842078388549E-3</v>
      </c>
    </row>
    <row r="117" spans="1:25" ht="12" customHeight="1" x14ac:dyDescent="0.2">
      <c r="A117" s="2" t="s">
        <v>90</v>
      </c>
      <c r="B117" s="2" t="s">
        <v>653</v>
      </c>
      <c r="C117" s="27" t="str">
        <f>'NL East'!O16</f>
        <v>C</v>
      </c>
      <c r="D117" s="27" t="str">
        <f>'NL East'!P16</f>
        <v>D'Arnaud, Travis</v>
      </c>
      <c r="E117" s="6">
        <f>INDEX([1]Hitters!$AF:$AF,MATCH(D117,[1]Hitters!$C:$C,0))</f>
        <v>0.25428103538970365</v>
      </c>
      <c r="F117" s="4">
        <f>INDEX([1]Hitters!$ER:$ER,MATCH(D117,[1]Hitters!$C:$C,0))</f>
        <v>352.24960000000004</v>
      </c>
      <c r="G117" s="4">
        <f t="shared" si="9"/>
        <v>8.552985003608951</v>
      </c>
      <c r="H117" s="4">
        <f>IF(C117="DH",-16,IF(C117="C",INDEX([1]Hitters!$AZ:$AZ,MATCH(D117,[1]Hitters!$C:$C,0)),IF(C117="1B",INDEX([1]Hitters!$AW:$AW,MATCH(D117,[1]Hitters!$C:$C,0)),IF(RIGHT(C117,1)="F",INDEX([1]Hitters!$AY:$AY,MATCH(D117,[1]Hitters!$C:$C,0)),INDEX([1]Hitters!$AX:$AX,MATCH(D117,[1]Hitters!$C:$C,0))))))*F117/600</f>
        <v>10.213969626450135</v>
      </c>
      <c r="I117" s="44">
        <f t="shared" si="10"/>
        <v>2.0565687735195075</v>
      </c>
      <c r="J117" s="44">
        <f t="shared" si="11"/>
        <v>2.9191924895294519</v>
      </c>
      <c r="K117" s="109">
        <f>INDEX([1]Hitters!$CV:$CV,MATCH(D117,[1]Hitters!$C:$C,0))</f>
        <v>27.375</v>
      </c>
      <c r="L117" s="6">
        <f>INDEX([1]Hitters!$BJ:$BJ,MATCH(D117,[1]Hitters!$C:$C,0))*INDEX([1]Hitters!$AP:$AP,MATCH(D117,[1]Hitters!$C:$C,0))</f>
        <v>2.5445844651924626E-3</v>
      </c>
      <c r="N117" s="2" t="s">
        <v>91</v>
      </c>
      <c r="O117" s="2" t="s">
        <v>53</v>
      </c>
      <c r="P117" s="9" t="str">
        <f>'NL Central'!H27</f>
        <v>SS</v>
      </c>
      <c r="Q117" s="9" t="str">
        <f>'NL Central'!I27</f>
        <v>De Jesus, Ivan</v>
      </c>
      <c r="R117" s="6">
        <f>INDEX([1]Hitters!$AF:$AF,MATCH(Q117,[1]Hitters!$C:$C,0))</f>
        <v>0.23317663541816366</v>
      </c>
      <c r="S117" s="4">
        <f>INDEX([1]Hitters!$ER:$ER,MATCH(Q117,[1]Hitters!$C:$C,0))</f>
        <v>418.83973333333336</v>
      </c>
      <c r="T117" s="4">
        <f t="shared" si="15"/>
        <v>1.3305011314408866</v>
      </c>
      <c r="U117" s="4">
        <f>IF(P117="DH",-16,IF(P117="C",INDEX([1]Hitters!$AZ:$AZ,MATCH(Q117,[1]Hitters!$C:$C,0)),IF(P117="1B",INDEX([1]Hitters!$AW:$AW,MATCH(Q117,[1]Hitters!$C:$C,0)),IF(RIGHT(P117,1)="F",INDEX([1]Hitters!$AY:$AY,MATCH(Q117,[1]Hitters!$C:$C,0)),INDEX([1]Hitters!$AX:$AX,MATCH(Q117,[1]Hitters!$C:$C,0))))))*S117/600</f>
        <v>1.315166684367713</v>
      </c>
      <c r="V117" s="44">
        <f t="shared" si="16"/>
        <v>0.28964717296473474</v>
      </c>
      <c r="W117" s="44">
        <f t="shared" si="17"/>
        <v>0.41492793053741045</v>
      </c>
      <c r="X117" s="109">
        <f>INDEX([1]Hitters!$CV:$CV,MATCH(Q117,[1]Hitters!$C:$C,0))</f>
        <v>29.125</v>
      </c>
      <c r="Y117" s="6">
        <f>INDEX([1]Hitters!$BJ:$BJ,MATCH(Q117,[1]Hitters!$C:$C,0))*INDEX([1]Hitters!$AP:$AP,MATCH(Q117,[1]Hitters!$C:$C,0))</f>
        <v>5.1770988562096332E-5</v>
      </c>
    </row>
    <row r="118" spans="1:25" ht="12" customHeight="1" x14ac:dyDescent="0.2">
      <c r="A118" s="2" t="s">
        <v>91</v>
      </c>
      <c r="B118" s="2" t="s">
        <v>56</v>
      </c>
      <c r="C118" s="22" t="str">
        <f>'NL Central'!A48</f>
        <v>2B</v>
      </c>
      <c r="D118" s="22" t="str">
        <f>'NL Central'!B48</f>
        <v>Harrison, Josh</v>
      </c>
      <c r="E118" s="6">
        <f>INDEX([1]Hitters!$AF:$AF,MATCH(D118,[1]Hitters!$C:$C,0))</f>
        <v>0.25117936153942277</v>
      </c>
      <c r="F118" s="4">
        <f>INDEX([1]Hitters!$ER:$ER,MATCH(D118,[1]Hitters!$C:$C,0))</f>
        <v>521.51318518518519</v>
      </c>
      <c r="G118" s="4">
        <f t="shared" si="9"/>
        <v>11.045316296612972</v>
      </c>
      <c r="H118" s="4">
        <f>IF(C118="DH",-16,IF(C118="C",INDEX([1]Hitters!$AZ:$AZ,MATCH(D118,[1]Hitters!$C:$C,0)),IF(C118="1B",INDEX([1]Hitters!$AW:$AW,MATCH(D118,[1]Hitters!$C:$C,0)),IF(RIGHT(C118,1)="F",INDEX([1]Hitters!$AY:$AY,MATCH(D118,[1]Hitters!$C:$C,0)),INDEX([1]Hitters!$AX:$AX,MATCH(D118,[1]Hitters!$C:$C,0))))))*F118/600</f>
        <v>7.63873134876909</v>
      </c>
      <c r="I118" s="44">
        <f t="shared" si="10"/>
        <v>2.045714257008894</v>
      </c>
      <c r="J118" s="44">
        <f t="shared" si="11"/>
        <v>2.353590645593143</v>
      </c>
      <c r="K118" s="109">
        <f>INDEX([1]Hitters!$CV:$CV,MATCH(D118,[1]Hitters!$C:$C,0))</f>
        <v>28.958333333333332</v>
      </c>
      <c r="L118" s="6">
        <f>INDEX([1]Hitters!$BJ:$BJ,MATCH(D118,[1]Hitters!$C:$C,0))*INDEX([1]Hitters!$AP:$AP,MATCH(D118,[1]Hitters!$C:$C,0))</f>
        <v>9.8991925675452914E-3</v>
      </c>
      <c r="N118" s="2" t="s">
        <v>91</v>
      </c>
      <c r="O118" s="2" t="s">
        <v>56</v>
      </c>
      <c r="P118" s="22" t="str">
        <f>'NL Central'!A54</f>
        <v>C</v>
      </c>
      <c r="Q118" s="22" t="str">
        <f>'NL Central'!B54</f>
        <v>Diaz, Elias</v>
      </c>
      <c r="R118" s="6">
        <f>INDEX([1]Hitters!$AF:$AF,MATCH(Q118,[1]Hitters!$C:$C,0))</f>
        <v>0.22598407963690204</v>
      </c>
      <c r="S118" s="4">
        <f>INDEX([1]Hitters!$ER:$ER,MATCH(Q118,[1]Hitters!$C:$C,0))</f>
        <v>350.21439999999996</v>
      </c>
      <c r="T118" s="4">
        <f t="shared" si="15"/>
        <v>-1.4064331404101391</v>
      </c>
      <c r="U118" s="4">
        <f>IF(P118="DH",-16,IF(P118="C",INDEX([1]Hitters!$AZ:$AZ,MATCH(Q118,[1]Hitters!$C:$C,0)),IF(P118="1B",INDEX([1]Hitters!$AW:$AW,MATCH(Q118,[1]Hitters!$C:$C,0)),IF(RIGHT(P118,1)="F",INDEX([1]Hitters!$AY:$AY,MATCH(Q118,[1]Hitters!$C:$C,0)),INDEX([1]Hitters!$AX:$AX,MATCH(Q118,[1]Hitters!$C:$C,0))))))*S118/600</f>
        <v>4.0615409713936659</v>
      </c>
      <c r="V118" s="44">
        <f t="shared" si="16"/>
        <v>0.28516798101819185</v>
      </c>
      <c r="W118" s="44">
        <f t="shared" si="17"/>
        <v>0.40713343171810162</v>
      </c>
      <c r="X118" s="109">
        <f>INDEX([1]Hitters!$CV:$CV,MATCH(Q118,[1]Hitters!$C:$C,0))</f>
        <v>25.625</v>
      </c>
      <c r="Y118" s="6">
        <f>INDEX([1]Hitters!$BJ:$BJ,MATCH(Q118,[1]Hitters!$C:$C,0))*INDEX([1]Hitters!$AP:$AP,MATCH(Q118,[1]Hitters!$C:$C,0))</f>
        <v>3.3292923584340296E-3</v>
      </c>
    </row>
    <row r="119" spans="1:25" ht="12" customHeight="1" x14ac:dyDescent="0.2">
      <c r="A119" s="2" t="s">
        <v>91</v>
      </c>
      <c r="B119" s="2" t="s">
        <v>53</v>
      </c>
      <c r="C119" s="9" t="str">
        <f>'NL Central'!H19</f>
        <v>SS</v>
      </c>
      <c r="D119" s="9" t="str">
        <f>'NL Central'!I19</f>
        <v>Cozart, Zack</v>
      </c>
      <c r="E119" s="6">
        <f>INDEX([1]Hitters!$AF:$AF,MATCH(D119,[1]Hitters!$C:$C,0))</f>
        <v>0.24435574813949384</v>
      </c>
      <c r="F119" s="4">
        <f>INDEX([1]Hitters!$ER:$ER,MATCH(D119,[1]Hitters!$C:$C,0))</f>
        <v>482.26992592592592</v>
      </c>
      <c r="G119" s="4">
        <f t="shared" si="9"/>
        <v>6.9233455918449405</v>
      </c>
      <c r="H119" s="4">
        <f>IF(C119="DH",-16,IF(C119="C",INDEX([1]Hitters!$AZ:$AZ,MATCH(D119,[1]Hitters!$C:$C,0)),IF(C119="1B",INDEX([1]Hitters!$AW:$AW,MATCH(D119,[1]Hitters!$C:$C,0)),IF(RIGHT(C119,1)="F",INDEX([1]Hitters!$AY:$AY,MATCH(D119,[1]Hitters!$C:$C,0)),INDEX([1]Hitters!$AX:$AX,MATCH(D119,[1]Hitters!$C:$C,0))))))*F119/600</f>
        <v>11.092229068318153</v>
      </c>
      <c r="I119" s="44">
        <f t="shared" si="10"/>
        <v>1.9736198680370369</v>
      </c>
      <c r="J119" s="44">
        <f t="shared" si="11"/>
        <v>2.4554131559182162</v>
      </c>
      <c r="K119" s="109">
        <f>INDEX([1]Hitters!$CV:$CV,MATCH(D119,[1]Hitters!$C:$C,0))</f>
        <v>30.875</v>
      </c>
      <c r="L119" s="6">
        <f>INDEX([1]Hitters!$BJ:$BJ,MATCH(D119,[1]Hitters!$C:$C,0))*INDEX([1]Hitters!$AP:$AP,MATCH(D119,[1]Hitters!$C:$C,0))</f>
        <v>-1.961433317352611E-3</v>
      </c>
      <c r="N119" s="2" t="s">
        <v>101</v>
      </c>
      <c r="O119" s="2" t="s">
        <v>48</v>
      </c>
      <c r="P119" s="24" t="str">
        <f>'NL West'!H25</f>
        <v>SS</v>
      </c>
      <c r="Q119" s="24" t="str">
        <f>'NL West'!I25</f>
        <v>Descalso, Daniel</v>
      </c>
      <c r="R119" s="6">
        <f>INDEX([1]Hitters!$AF:$AF,MATCH(Q119,[1]Hitters!$C:$C,0))</f>
        <v>0.24031560557397946</v>
      </c>
      <c r="S119" s="4">
        <f>INDEX([1]Hitters!$ER:$ER,MATCH(Q119,[1]Hitters!$C:$C,0))</f>
        <v>304.42696296296299</v>
      </c>
      <c r="T119" s="4">
        <f t="shared" si="15"/>
        <v>3.1403484760103773</v>
      </c>
      <c r="U119" s="4">
        <f>IF(P119="DH",-16,IF(P119="C",INDEX([1]Hitters!$AZ:$AZ,MATCH(Q119,[1]Hitters!$C:$C,0)),IF(P119="1B",INDEX([1]Hitters!$AW:$AW,MATCH(Q119,[1]Hitters!$C:$C,0)),IF(RIGHT(P119,1)="F",INDEX([1]Hitters!$AY:$AY,MATCH(Q119,[1]Hitters!$C:$C,0)),INDEX([1]Hitters!$AX:$AX,MATCH(Q119,[1]Hitters!$C:$C,0))))))*S119/600</f>
        <v>-1.3456589243457813</v>
      </c>
      <c r="V119" s="44">
        <f t="shared" si="16"/>
        <v>0.20122114847686734</v>
      </c>
      <c r="W119" s="44">
        <f t="shared" si="17"/>
        <v>0.39658999948966056</v>
      </c>
      <c r="X119" s="109">
        <f>INDEX([1]Hitters!$CV:$CV,MATCH(Q119,[1]Hitters!$C:$C,0))</f>
        <v>29.708333333333332</v>
      </c>
      <c r="Y119" s="6">
        <f>INDEX([1]Hitters!$BJ:$BJ,MATCH(Q119,[1]Hitters!$C:$C,0))*INDEX([1]Hitters!$AP:$AP,MATCH(Q119,[1]Hitters!$C:$C,0))</f>
        <v>-1.5593496767430609E-3</v>
      </c>
    </row>
    <row r="120" spans="1:25" ht="12" customHeight="1" x14ac:dyDescent="0.2">
      <c r="A120" s="2" t="s">
        <v>87</v>
      </c>
      <c r="B120" s="2" t="s">
        <v>62</v>
      </c>
      <c r="C120" s="41" t="str">
        <f>'AL East'!A18</f>
        <v>2B</v>
      </c>
      <c r="D120" s="41" t="str">
        <f>'AL East'!B18</f>
        <v>Schoop, Jonathan</v>
      </c>
      <c r="E120" s="6">
        <f>INDEX([1]Hitters!$AF:$AF,MATCH(D120,[1]Hitters!$C:$C,0))</f>
        <v>0.2581953912304602</v>
      </c>
      <c r="F120" s="4">
        <f>INDEX([1]Hitters!$ER:$ER,MATCH(D120,[1]Hitters!$C:$C,0))</f>
        <v>539.96059259259255</v>
      </c>
      <c r="G120" s="4">
        <f t="shared" si="9"/>
        <v>15.224400157179273</v>
      </c>
      <c r="H120" s="4">
        <f>IF(C120="DH",-16,IF(C120="C",INDEX([1]Hitters!$AZ:$AZ,MATCH(D120,[1]Hitters!$C:$C,0)),IF(C120="1B",INDEX([1]Hitters!$AW:$AW,MATCH(D120,[1]Hitters!$C:$C,0)),IF(RIGHT(C120,1)="F",INDEX([1]Hitters!$AY:$AY,MATCH(D120,[1]Hitters!$C:$C,0)),INDEX([1]Hitters!$AX:$AX,MATCH(D120,[1]Hitters!$C:$C,0))))))*F120/600</f>
        <v>2.4481648124661488</v>
      </c>
      <c r="I120" s="44">
        <f t="shared" si="10"/>
        <v>1.9354229191011409</v>
      </c>
      <c r="J120" s="44">
        <f t="shared" si="11"/>
        <v>2.1506268557210544</v>
      </c>
      <c r="K120" s="109">
        <f>INDEX([1]Hitters!$CV:$CV,MATCH(D120,[1]Hitters!$C:$C,0))</f>
        <v>24.708333333333332</v>
      </c>
      <c r="L120" s="6">
        <f>INDEX([1]Hitters!$BJ:$BJ,MATCH(D120,[1]Hitters!$C:$C,0))*INDEX([1]Hitters!$AP:$AP,MATCH(D120,[1]Hitters!$C:$C,0))</f>
        <v>7.0701974038901326E-3</v>
      </c>
      <c r="N120" s="2" t="s">
        <v>88</v>
      </c>
      <c r="O120" s="2" t="s">
        <v>655</v>
      </c>
      <c r="P120" s="15" t="str">
        <f>'AL Central'!A56</f>
        <v>2B</v>
      </c>
      <c r="Q120" s="15" t="str">
        <f>'AL Central'!B56</f>
        <v>Merrifield, Whit</v>
      </c>
      <c r="R120" s="6">
        <f>INDEX([1]Hitters!$AF:$AF,MATCH(Q120,[1]Hitters!$C:$C,0))</f>
        <v>0.23311260486406282</v>
      </c>
      <c r="S120" s="4">
        <f>INDEX([1]Hitters!$ER:$ER,MATCH(Q120,[1]Hitters!$C:$C,0))</f>
        <v>579.72562962962957</v>
      </c>
      <c r="T120" s="4">
        <f t="shared" si="15"/>
        <v>1.8044568146070614</v>
      </c>
      <c r="U120" s="4">
        <f>IF(P120="DH",-16,IF(P120="C",INDEX([1]Hitters!$AZ:$AZ,MATCH(Q120,[1]Hitters!$C:$C,0)),IF(P120="1B",INDEX([1]Hitters!$AW:$AW,MATCH(Q120,[1]Hitters!$C:$C,0)),IF(RIGHT(P120,1)="F",INDEX([1]Hitters!$AY:$AY,MATCH(Q120,[1]Hitters!$C:$C,0)),INDEX([1]Hitters!$AX:$AX,MATCH(Q120,[1]Hitters!$C:$C,0))))))*S120/600</f>
        <v>1.6331927450372075</v>
      </c>
      <c r="V120" s="44">
        <f t="shared" si="16"/>
        <v>0.37651204984261866</v>
      </c>
      <c r="W120" s="44">
        <f t="shared" si="17"/>
        <v>0.38967956281301036</v>
      </c>
      <c r="X120" s="109">
        <f>INDEX([1]Hitters!$CV:$CV,MATCH(Q120,[1]Hitters!$C:$C,0))</f>
        <v>27.458333333333332</v>
      </c>
      <c r="Y120" s="6">
        <f>INDEX([1]Hitters!$BJ:$BJ,MATCH(Q120,[1]Hitters!$C:$C,0))*INDEX([1]Hitters!$AP:$AP,MATCH(Q120,[1]Hitters!$C:$C,0))</f>
        <v>1.5476839676637085E-3</v>
      </c>
    </row>
    <row r="121" spans="1:25" ht="12" customHeight="1" x14ac:dyDescent="0.2">
      <c r="A121" s="2" t="s">
        <v>88</v>
      </c>
      <c r="B121" s="2" t="s">
        <v>655</v>
      </c>
      <c r="C121" s="15" t="str">
        <f>'AL Central'!A53</f>
        <v>RF</v>
      </c>
      <c r="D121" s="15" t="str">
        <f>'AL Central'!B53</f>
        <v>Dyson, Jarrod</v>
      </c>
      <c r="E121" s="6">
        <f>INDEX([1]Hitters!$AF:$AF,MATCH(D121,[1]Hitters!$C:$C,0))</f>
        <v>0.26019506887152627</v>
      </c>
      <c r="F121" s="4">
        <f>INDEX([1]Hitters!$ER:$ER,MATCH(D121,[1]Hitters!$C:$C,0))</f>
        <v>329.68059259259257</v>
      </c>
      <c r="G121" s="4">
        <f t="shared" si="9"/>
        <v>9.9547281989389234</v>
      </c>
      <c r="H121" s="4">
        <f>IF(C121="DH",-16,IF(C121="C",INDEX([1]Hitters!$AZ:$AZ,MATCH(D121,[1]Hitters!$C:$C,0)),IF(C121="1B",INDEX([1]Hitters!$AW:$AW,MATCH(D121,[1]Hitters!$C:$C,0)),IF(RIGHT(C121,1)="F",INDEX([1]Hitters!$AY:$AY,MATCH(D121,[1]Hitters!$C:$C,0)),INDEX([1]Hitters!$AX:$AX,MATCH(D121,[1]Hitters!$C:$C,0))))))*F121/600</f>
        <v>7.7248746660534611</v>
      </c>
      <c r="I121" s="44">
        <f t="shared" si="10"/>
        <v>1.9343566210248828</v>
      </c>
      <c r="J121" s="44">
        <f t="shared" si="11"/>
        <v>3.5204194565652664</v>
      </c>
      <c r="K121" s="109">
        <f>INDEX([1]Hitters!$CV:$CV,MATCH(D121,[1]Hitters!$C:$C,0))</f>
        <v>31.875</v>
      </c>
      <c r="L121" s="6">
        <f>INDEX([1]Hitters!$BJ:$BJ,MATCH(D121,[1]Hitters!$C:$C,0))*INDEX([1]Hitters!$AP:$AP,MATCH(D121,[1]Hitters!$C:$C,0))</f>
        <v>3.8206671206173818E-3</v>
      </c>
      <c r="N121" s="2" t="s">
        <v>91</v>
      </c>
      <c r="O121" s="2" t="s">
        <v>53</v>
      </c>
      <c r="P121" s="9" t="str">
        <f>'NL Central'!H25</f>
        <v>2B</v>
      </c>
      <c r="Q121" s="9" t="str">
        <f>'NL Central'!I25</f>
        <v>Peraza, Jose</v>
      </c>
      <c r="R121" s="6">
        <f>INDEX([1]Hitters!$AF:$AF,MATCH(Q121,[1]Hitters!$C:$C,0))</f>
        <v>0.24581753038047868</v>
      </c>
      <c r="S121" s="4">
        <f>INDEX([1]Hitters!$ER:$ER,MATCH(Q121,[1]Hitters!$C:$C,0))</f>
        <v>518.07407407407413</v>
      </c>
      <c r="T121" s="4">
        <f t="shared" si="15"/>
        <v>8.1946524060050265</v>
      </c>
      <c r="U121" s="4">
        <f>IF(P121="DH",-16,IF(P121="C",INDEX([1]Hitters!$AZ:$AZ,MATCH(Q121,[1]Hitters!$C:$C,0)),IF(P121="1B",INDEX([1]Hitters!$AW:$AW,MATCH(Q121,[1]Hitters!$C:$C,0)),IF(RIGHT(P121,1)="F",INDEX([1]Hitters!$AY:$AY,MATCH(Q121,[1]Hitters!$C:$C,0)),INDEX([1]Hitters!$AX:$AX,MATCH(Q121,[1]Hitters!$C:$C,0))))))*S121/600</f>
        <v>-5.3063542175618803</v>
      </c>
      <c r="V121" s="44">
        <f t="shared" si="16"/>
        <v>0.33058703924464639</v>
      </c>
      <c r="W121" s="44">
        <f t="shared" si="17"/>
        <v>0.38286460078376255</v>
      </c>
      <c r="X121" s="109">
        <f>INDEX([1]Hitters!$CV:$CV,MATCH(Q121,[1]Hitters!$C:$C,0))</f>
        <v>22.208333333333332</v>
      </c>
      <c r="Y121" s="6">
        <f>INDEX([1]Hitters!$BJ:$BJ,MATCH(Q121,[1]Hitters!$C:$C,0))*INDEX([1]Hitters!$AP:$AP,MATCH(Q121,[1]Hitters!$C:$C,0))</f>
        <v>-4.8566306066292432E-3</v>
      </c>
    </row>
    <row r="122" spans="1:25" ht="12" customHeight="1" x14ac:dyDescent="0.2">
      <c r="A122" s="2" t="s">
        <v>101</v>
      </c>
      <c r="B122" s="2" t="s">
        <v>651</v>
      </c>
      <c r="C122" s="25" t="str">
        <f>'NL West'!A50</f>
        <v>3B</v>
      </c>
      <c r="D122" s="25" t="str">
        <f>'NL West'!B50</f>
        <v>Solarte, Yangervis</v>
      </c>
      <c r="E122" s="6">
        <f>INDEX([1]Hitters!$AF:$AF,MATCH(D122,[1]Hitters!$C:$C,0))</f>
        <v>0.26281549647344782</v>
      </c>
      <c r="F122" s="4">
        <f>INDEX([1]Hitters!$ER:$ER,MATCH(D122,[1]Hitters!$C:$C,0))</f>
        <v>497.70666666666671</v>
      </c>
      <c r="G122" s="4">
        <f t="shared" si="9"/>
        <v>16.332491364811464</v>
      </c>
      <c r="H122" s="4">
        <f>IF(C122="DH",-16,IF(C122="C",INDEX([1]Hitters!$AZ:$AZ,MATCH(D122,[1]Hitters!$C:$C,0)),IF(C122="1B",INDEX([1]Hitters!$AW:$AW,MATCH(D122,[1]Hitters!$C:$C,0)),IF(RIGHT(C122,1)="F",INDEX([1]Hitters!$AY:$AY,MATCH(D122,[1]Hitters!$C:$C,0)),INDEX([1]Hitters!$AX:$AX,MATCH(D122,[1]Hitters!$C:$C,0))))))*F122/600</f>
        <v>1.2942173618397099</v>
      </c>
      <c r="I122" s="44">
        <f t="shared" si="10"/>
        <v>1.9288875067735793</v>
      </c>
      <c r="J122" s="44">
        <f t="shared" si="11"/>
        <v>2.325330524132315</v>
      </c>
      <c r="K122" s="109">
        <f>INDEX([1]Hitters!$CV:$CV,MATCH(D122,[1]Hitters!$C:$C,0))</f>
        <v>28.958333333333332</v>
      </c>
      <c r="L122" s="6">
        <f>INDEX([1]Hitters!$BJ:$BJ,MATCH(D122,[1]Hitters!$C:$C,0))*INDEX([1]Hitters!$AP:$AP,MATCH(D122,[1]Hitters!$C:$C,0))</f>
        <v>1.1250728669105651E-2</v>
      </c>
      <c r="N122" s="2" t="s">
        <v>88</v>
      </c>
      <c r="O122" s="2" t="s">
        <v>71</v>
      </c>
      <c r="P122" s="16" t="str">
        <f>'AL Central'!H57</f>
        <v>SS</v>
      </c>
      <c r="Q122" s="16" t="str">
        <f>'AL Central'!I57</f>
        <v>Santana, Danny</v>
      </c>
      <c r="R122" s="6">
        <f>INDEX([1]Hitters!$AF:$AF,MATCH(Q122,[1]Hitters!$C:$C,0))</f>
        <v>0.2353073712882025</v>
      </c>
      <c r="S122" s="4">
        <f>INDEX([1]Hitters!$ER:$ER,MATCH(Q122,[1]Hitters!$C:$C,0))</f>
        <v>450.89943703703705</v>
      </c>
      <c r="T122" s="4">
        <f t="shared" si="15"/>
        <v>2.3930907259970389</v>
      </c>
      <c r="U122" s="4">
        <f>IF(P122="DH",-16,IF(P122="C",INDEX([1]Hitters!$AZ:$AZ,MATCH(Q122,[1]Hitters!$C:$C,0)),IF(P122="1B",INDEX([1]Hitters!$AW:$AW,MATCH(Q122,[1]Hitters!$C:$C,0)),IF(RIGHT(P122,1)="F",INDEX([1]Hitters!$AY:$AY,MATCH(Q122,[1]Hitters!$C:$C,0)),INDEX([1]Hitters!$AX:$AX,MATCH(Q122,[1]Hitters!$C:$C,0))))))*S122/600</f>
        <v>3.8949538989712658E-2</v>
      </c>
      <c r="V122" s="44">
        <f t="shared" si="16"/>
        <v>0.26879003866897944</v>
      </c>
      <c r="W122" s="44">
        <f t="shared" si="17"/>
        <v>0.35767182203898057</v>
      </c>
      <c r="X122" s="109">
        <f>INDEX([1]Hitters!$CV:$CV,MATCH(Q122,[1]Hitters!$C:$C,0))</f>
        <v>25.625</v>
      </c>
      <c r="Y122" s="6">
        <f>INDEX([1]Hitters!$BJ:$BJ,MATCH(Q122,[1]Hitters!$C:$C,0))*INDEX([1]Hitters!$AP:$AP,MATCH(Q122,[1]Hitters!$C:$C,0))</f>
        <v>8.7258025341045067E-3</v>
      </c>
    </row>
    <row r="123" spans="1:25" ht="12" customHeight="1" x14ac:dyDescent="0.2">
      <c r="A123" s="2" t="s">
        <v>91</v>
      </c>
      <c r="B123" s="2" t="s">
        <v>53</v>
      </c>
      <c r="C123" s="9" t="str">
        <f>'NL Central'!H21</f>
        <v>LF</v>
      </c>
      <c r="D123" s="9" t="str">
        <f>'NL Central'!I21</f>
        <v>Duvall, Adam</v>
      </c>
      <c r="E123" s="6">
        <f>INDEX([1]Hitters!$AF:$AF,MATCH(D123,[1]Hitters!$C:$C,0))</f>
        <v>0.26596168718401403</v>
      </c>
      <c r="F123" s="4">
        <f>INDEX([1]Hitters!$ER:$ER,MATCH(D123,[1]Hitters!$C:$C,0))</f>
        <v>561.58696296296296</v>
      </c>
      <c r="G123" s="4">
        <f t="shared" si="9"/>
        <v>20.19561468869454</v>
      </c>
      <c r="H123" s="4">
        <f>IF(C123="DH",-16,IF(C123="C",INDEX([1]Hitters!$AZ:$AZ,MATCH(D123,[1]Hitters!$C:$C,0)),IF(C123="1B",INDEX([1]Hitters!$AW:$AW,MATCH(D123,[1]Hitters!$C:$C,0)),IF(RIGHT(C123,1)="F",INDEX([1]Hitters!$AY:$AY,MATCH(D123,[1]Hitters!$C:$C,0)),INDEX([1]Hitters!$AX:$AX,MATCH(D123,[1]Hitters!$C:$C,0))))))*F123/600</f>
        <v>-2.7029006925034205</v>
      </c>
      <c r="I123" s="44">
        <f t="shared" si="10"/>
        <v>1.9172109336881935</v>
      </c>
      <c r="J123" s="44">
        <f t="shared" si="11"/>
        <v>2.0483498301736414</v>
      </c>
      <c r="K123" s="109">
        <f>INDEX([1]Hitters!$CV:$CV,MATCH(D123,[1]Hitters!$C:$C,0))</f>
        <v>27.791666666666668</v>
      </c>
      <c r="L123" s="6">
        <f>INDEX([1]Hitters!$BJ:$BJ,MATCH(D123,[1]Hitters!$C:$C,0))*INDEX([1]Hitters!$AP:$AP,MATCH(D123,[1]Hitters!$C:$C,0))</f>
        <v>-3.2099169721990033E-3</v>
      </c>
      <c r="N123" s="2" t="s">
        <v>90</v>
      </c>
      <c r="O123" s="2" t="s">
        <v>266</v>
      </c>
      <c r="P123" s="82" t="str">
        <f>'NL East'!H24</f>
        <v>C</v>
      </c>
      <c r="Q123" s="82" t="str">
        <f>'NL East'!I24</f>
        <v>Mathis, Jeff</v>
      </c>
      <c r="R123" s="6">
        <f>INDEX([1]Hitters!$AF:$AF,MATCH(Q123,[1]Hitters!$C:$C,0))</f>
        <v>0.20803215205719083</v>
      </c>
      <c r="S123" s="4">
        <f>INDEX([1]Hitters!$ER:$ER,MATCH(Q123,[1]Hitters!$C:$C,0))</f>
        <v>204.07170370370378</v>
      </c>
      <c r="T123" s="4">
        <f t="shared" si="15"/>
        <v>-4.4830161563929725</v>
      </c>
      <c r="U123" s="4">
        <f>IF(P123="DH",-16,IF(P123="C",INDEX([1]Hitters!$AZ:$AZ,MATCH(Q123,[1]Hitters!$C:$C,0)),IF(P123="1B",INDEX([1]Hitters!$AW:$AW,MATCH(Q123,[1]Hitters!$C:$C,0)),IF(RIGHT(P123,1)="F",INDEX([1]Hitters!$AY:$AY,MATCH(Q123,[1]Hitters!$C:$C,0)),INDEX([1]Hitters!$AX:$AX,MATCH(Q123,[1]Hitters!$C:$C,0))))))*S123/600</f>
        <v>5.8868403493302539</v>
      </c>
      <c r="V123" s="44">
        <f t="shared" si="16"/>
        <v>0.14279294248965879</v>
      </c>
      <c r="W123" s="44">
        <f t="shared" si="17"/>
        <v>0.34985973042343743</v>
      </c>
      <c r="X123" s="109">
        <f>INDEX([1]Hitters!$CV:$CV,MATCH(Q123,[1]Hitters!$C:$C,0))</f>
        <v>33.291666666666664</v>
      </c>
      <c r="Y123" s="6">
        <f>INDEX([1]Hitters!$BJ:$BJ,MATCH(Q123,[1]Hitters!$C:$C,0))*INDEX([1]Hitters!$AP:$AP,MATCH(Q123,[1]Hitters!$C:$C,0))</f>
        <v>-6.0045877702634128E-4</v>
      </c>
    </row>
    <row r="124" spans="1:25" ht="12" customHeight="1" x14ac:dyDescent="0.2">
      <c r="A124" s="2" t="s">
        <v>101</v>
      </c>
      <c r="B124" s="2" t="s">
        <v>648</v>
      </c>
      <c r="C124" s="28" t="str">
        <f>'NL West'!H50</f>
        <v>3B</v>
      </c>
      <c r="D124" s="28" t="str">
        <f>'NL West'!I50</f>
        <v>Nunez, Eduardo</v>
      </c>
      <c r="E124" s="6">
        <f>INDEX([1]Hitters!$AF:$AF,MATCH(D124,[1]Hitters!$C:$C,0))</f>
        <v>0.27015233251187099</v>
      </c>
      <c r="F124" s="4">
        <f>INDEX([1]Hitters!$ER:$ER,MATCH(D124,[1]Hitters!$C:$C,0))</f>
        <v>497.77155555555555</v>
      </c>
      <c r="G124" s="4">
        <f t="shared" si="9"/>
        <v>19.986689013617923</v>
      </c>
      <c r="H124" s="4">
        <f>IF(C124="DH",-16,IF(C124="C",INDEX([1]Hitters!$AZ:$AZ,MATCH(D124,[1]Hitters!$C:$C,0)),IF(C124="1B",INDEX([1]Hitters!$AW:$AW,MATCH(D124,[1]Hitters!$C:$C,0)),IF(RIGHT(C124,1)="F",INDEX([1]Hitters!$AY:$AY,MATCH(D124,[1]Hitters!$C:$C,0)),INDEX([1]Hitters!$AX:$AX,MATCH(D124,[1]Hitters!$C:$C,0))))))*F124/600</f>
        <v>-2.6670285348286247</v>
      </c>
      <c r="I124" s="44">
        <f t="shared" si="10"/>
        <v>1.8950984193383928</v>
      </c>
      <c r="J124" s="44">
        <f t="shared" si="11"/>
        <v>2.2842989699039364</v>
      </c>
      <c r="K124" s="109">
        <f>INDEX([1]Hitters!$CV:$CV,MATCH(D124,[1]Hitters!$C:$C,0))</f>
        <v>29.041666666666668</v>
      </c>
      <c r="L124" s="6">
        <f>INDEX([1]Hitters!$BJ:$BJ,MATCH(D124,[1]Hitters!$C:$C,0))*INDEX([1]Hitters!$AP:$AP,MATCH(D124,[1]Hitters!$C:$C,0))</f>
        <v>1.9606867027374521E-3</v>
      </c>
      <c r="N124" s="2" t="s">
        <v>90</v>
      </c>
      <c r="O124" s="2" t="s">
        <v>266</v>
      </c>
      <c r="P124" s="82" t="str">
        <f>'NL East'!H26</f>
        <v>SS</v>
      </c>
      <c r="Q124" s="82" t="str">
        <f>'NL East'!I26</f>
        <v>Rojas, Miguel</v>
      </c>
      <c r="R124" s="6">
        <f>INDEX([1]Hitters!$AF:$AF,MATCH(Q124,[1]Hitters!$C:$C,0))</f>
        <v>0.21564116401404515</v>
      </c>
      <c r="S124" s="4">
        <f>INDEX([1]Hitters!$ER:$ER,MATCH(Q124,[1]Hitters!$C:$C,0))</f>
        <v>389.38613333333336</v>
      </c>
      <c r="T124" s="4">
        <f t="shared" si="15"/>
        <v>-5.5911316237384838</v>
      </c>
      <c r="U124" s="4">
        <f>IF(P124="DH",-16,IF(P124="C",INDEX([1]Hitters!$AZ:$AZ,MATCH(Q124,[1]Hitters!$C:$C,0)),IF(P124="1B",INDEX([1]Hitters!$AW:$AW,MATCH(Q124,[1]Hitters!$C:$C,0)),IF(RIGHT(P124,1)="F",INDEX([1]Hitters!$AY:$AY,MATCH(Q124,[1]Hitters!$C:$C,0)),INDEX([1]Hitters!$AX:$AX,MATCH(Q124,[1]Hitters!$C:$C,0))))))*S124/600</f>
        <v>7.7175819015537153</v>
      </c>
      <c r="V124" s="44">
        <f t="shared" si="16"/>
        <v>0.21815941354382673</v>
      </c>
      <c r="W124" s="44">
        <f t="shared" si="17"/>
        <v>0.33615898698232027</v>
      </c>
      <c r="X124" s="109">
        <f>INDEX([1]Hitters!$CV:$CV,MATCH(Q124,[1]Hitters!$C:$C,0))</f>
        <v>27.375</v>
      </c>
      <c r="Y124" s="6">
        <f>INDEX([1]Hitters!$BJ:$BJ,MATCH(Q124,[1]Hitters!$C:$C,0))*INDEX([1]Hitters!$AP:$AP,MATCH(Q124,[1]Hitters!$C:$C,0))</f>
        <v>2.827728481611756E-3</v>
      </c>
    </row>
    <row r="125" spans="1:25" ht="12" customHeight="1" x14ac:dyDescent="0.2">
      <c r="A125" s="2" t="s">
        <v>101</v>
      </c>
      <c r="B125" s="2" t="s">
        <v>654</v>
      </c>
      <c r="C125" s="15" t="str">
        <f>'NL West'!O17</f>
        <v>1B</v>
      </c>
      <c r="D125" s="15" t="str">
        <f>'NL West'!P17</f>
        <v>Gonzalez, Adrian</v>
      </c>
      <c r="E125" s="6">
        <f>INDEX([1]Hitters!$AF:$AF,MATCH(D125,[1]Hitters!$C:$C,0))</f>
        <v>0.27626549339865997</v>
      </c>
      <c r="F125" s="4">
        <f>INDEX([1]Hitters!$ER:$ER,MATCH(D125,[1]Hitters!$C:$C,0))</f>
        <v>544.7943703703703</v>
      </c>
      <c r="G125" s="4">
        <f t="shared" si="9"/>
        <v>25.205180345997476</v>
      </c>
      <c r="H125" s="4">
        <f>IF(C125="DH",-16,IF(C125="C",INDEX([1]Hitters!$AZ:$AZ,MATCH(D125,[1]Hitters!$C:$C,0)),IF(C125="1B",INDEX([1]Hitters!$AW:$AW,MATCH(D125,[1]Hitters!$C:$C,0)),IF(RIGHT(C125,1)="F",INDEX([1]Hitters!$AY:$AY,MATCH(D125,[1]Hitters!$C:$C,0)),INDEX([1]Hitters!$AX:$AX,MATCH(D125,[1]Hitters!$C:$C,0))))))*F125/600</f>
        <v>-7.9492553604418728</v>
      </c>
      <c r="I125" s="44">
        <f t="shared" si="10"/>
        <v>1.8913342280410703</v>
      </c>
      <c r="J125" s="44">
        <f t="shared" si="11"/>
        <v>2.0829887358291992</v>
      </c>
      <c r="K125" s="109">
        <f>INDEX([1]Hitters!$CV:$CV,MATCH(D125,[1]Hitters!$C:$C,0))</f>
        <v>34.125</v>
      </c>
      <c r="L125" s="6">
        <f>INDEX([1]Hitters!$BJ:$BJ,MATCH(D125,[1]Hitters!$C:$C,0))*INDEX([1]Hitters!$AP:$AP,MATCH(D125,[1]Hitters!$C:$C,0))</f>
        <v>-3.8145203097689159E-3</v>
      </c>
      <c r="N125" s="2" t="s">
        <v>88</v>
      </c>
      <c r="O125" s="2" t="s">
        <v>69</v>
      </c>
      <c r="P125" s="39" t="str">
        <f>'AL Central'!O25</f>
        <v>C</v>
      </c>
      <c r="Q125" s="39" t="str">
        <f>'AL Central'!P25</f>
        <v>Saltalamacchia, Jarrod</v>
      </c>
      <c r="R125" s="6">
        <f>INDEX([1]Hitters!$AF:$AF,MATCH(Q125,[1]Hitters!$C:$C,0))</f>
        <v>0.26089028977100848</v>
      </c>
      <c r="S125" s="4">
        <f>INDEX([1]Hitters!$ER:$ER,MATCH(Q125,[1]Hitters!$C:$C,0))</f>
        <v>355.95294814814815</v>
      </c>
      <c r="T125" s="4">
        <f t="shared" si="15"/>
        <v>10.995489713141048</v>
      </c>
      <c r="U125" s="4">
        <f>IF(P125="DH",-16,IF(P125="C",INDEX([1]Hitters!$AZ:$AZ,MATCH(Q125,[1]Hitters!$C:$C,0)),IF(P125="1B",INDEX([1]Hitters!$AW:$AW,MATCH(Q125,[1]Hitters!$C:$C,0)),IF(RIGHT(P125,1)="F",INDEX([1]Hitters!$AY:$AY,MATCH(Q125,[1]Hitters!$C:$C,0)),INDEX([1]Hitters!$AX:$AX,MATCH(Q125,[1]Hitters!$C:$C,0))))))*S125/600</f>
        <v>-9.348075588964214</v>
      </c>
      <c r="V125" s="44">
        <f t="shared" si="16"/>
        <v>0.20249467492789175</v>
      </c>
      <c r="W125" s="44">
        <f t="shared" si="17"/>
        <v>0.28444022725668389</v>
      </c>
      <c r="X125" s="109">
        <f>INDEX([1]Hitters!$CV:$CV,MATCH(Q125,[1]Hitters!$C:$C,0))</f>
        <v>31.125</v>
      </c>
      <c r="Y125" s="6">
        <f>INDEX([1]Hitters!$BJ:$BJ,MATCH(Q125,[1]Hitters!$C:$C,0))*INDEX([1]Hitters!$AP:$AP,MATCH(Q125,[1]Hitters!$C:$C,0))</f>
        <v>-2.4347910903978962E-3</v>
      </c>
    </row>
    <row r="126" spans="1:25" ht="12" customHeight="1" x14ac:dyDescent="0.2">
      <c r="A126" s="2" t="s">
        <v>89</v>
      </c>
      <c r="B126" s="2" t="s">
        <v>74</v>
      </c>
      <c r="C126" s="16" t="str">
        <f>'AL West'!H49</f>
        <v>SS</v>
      </c>
      <c r="D126" s="16" t="str">
        <f>'AL West'!I49</f>
        <v>Andrus, Elvis</v>
      </c>
      <c r="E126" s="6">
        <f>INDEX([1]Hitters!$AF:$AF,MATCH(D126,[1]Hitters!$C:$C,0))</f>
        <v>0.2525041908368364</v>
      </c>
      <c r="F126" s="4">
        <f>INDEX([1]Hitters!$ER:$ER,MATCH(D126,[1]Hitters!$C:$C,0))</f>
        <v>556.84651851851845</v>
      </c>
      <c r="G126" s="4">
        <f t="shared" si="9"/>
        <v>12.531380319568685</v>
      </c>
      <c r="H126" s="4">
        <f>IF(C126="DH",-16,IF(C126="C",INDEX([1]Hitters!$AZ:$AZ,MATCH(D126,[1]Hitters!$C:$C,0)),IF(C126="1B",INDEX([1]Hitters!$AW:$AW,MATCH(D126,[1]Hitters!$C:$C,0)),IF(RIGHT(C126,1)="F",INDEX([1]Hitters!$AY:$AY,MATCH(D126,[1]Hitters!$C:$C,0)),INDEX([1]Hitters!$AX:$AX,MATCH(D126,[1]Hitters!$C:$C,0))))))*F126/600</f>
        <v>4.5540302721553125</v>
      </c>
      <c r="I126" s="44">
        <f t="shared" si="10"/>
        <v>1.8716859632222003</v>
      </c>
      <c r="J126" s="44">
        <f t="shared" si="11"/>
        <v>2.016734487127755</v>
      </c>
      <c r="K126" s="109">
        <f>INDEX([1]Hitters!$CV:$CV,MATCH(D126,[1]Hitters!$C:$C,0))</f>
        <v>27.875</v>
      </c>
      <c r="L126" s="6">
        <f>INDEX([1]Hitters!$BJ:$BJ,MATCH(D126,[1]Hitters!$C:$C,0))*INDEX([1]Hitters!$AP:$AP,MATCH(D126,[1]Hitters!$C:$C,0))</f>
        <v>4.1991689253717008E-3</v>
      </c>
      <c r="N126" s="2" t="s">
        <v>87</v>
      </c>
      <c r="O126" s="2" t="s">
        <v>62</v>
      </c>
      <c r="P126" s="41" t="str">
        <f>'AL East'!A28</f>
        <v>OF</v>
      </c>
      <c r="Q126" s="41" t="str">
        <f>'AL East'!B28</f>
        <v>Kim, Hyun Soo</v>
      </c>
      <c r="R126" s="6">
        <f>INDEX([1]Hitters!$AF:$AF,MATCH(Q126,[1]Hitters!$C:$C,0))</f>
        <v>0.25802191697440613</v>
      </c>
      <c r="S126" s="4">
        <f>INDEX([1]Hitters!$ER:$ER,MATCH(Q126,[1]Hitters!$C:$C,0))</f>
        <v>310.08000000000004</v>
      </c>
      <c r="T126" s="4">
        <f t="shared" si="15"/>
        <v>8.6890360154238504</v>
      </c>
      <c r="U126" s="4">
        <f>IF(P126="DH",-16,IF(P126="C",INDEX([1]Hitters!$AZ:$AZ,MATCH(Q126,[1]Hitters!$C:$C,0)),IF(P126="1B",INDEX([1]Hitters!$AW:$AW,MATCH(Q126,[1]Hitters!$C:$C,0)),IF(RIGHT(P126,1)="F",INDEX([1]Hitters!$AY:$AY,MATCH(Q126,[1]Hitters!$C:$C,0)),INDEX([1]Hitters!$AX:$AX,MATCH(Q126,[1]Hitters!$C:$C,0))))))*S126/600</f>
        <v>-7.5897120546468519</v>
      </c>
      <c r="V126" s="44">
        <f t="shared" si="16"/>
        <v>0.13877849406718201</v>
      </c>
      <c r="W126" s="44">
        <f t="shared" si="17"/>
        <v>0.26853423774609519</v>
      </c>
      <c r="X126" s="109">
        <f>INDEX([1]Hitters!$CV:$CV,MATCH(Q126,[1]Hitters!$C:$C,0))</f>
        <v>28.458333333333332</v>
      </c>
      <c r="Y126" s="6">
        <f>INDEX([1]Hitters!$BJ:$BJ,MATCH(Q126,[1]Hitters!$C:$C,0))*INDEX([1]Hitters!$AP:$AP,MATCH(Q126,[1]Hitters!$C:$C,0))</f>
        <v>7.5847802681440835E-3</v>
      </c>
    </row>
    <row r="127" spans="1:25" ht="12" customHeight="1" x14ac:dyDescent="0.2">
      <c r="A127" s="2" t="s">
        <v>89</v>
      </c>
      <c r="B127" s="2" t="s">
        <v>54</v>
      </c>
      <c r="C127" s="84" t="str">
        <f>'AL Central'!A21</f>
        <v>LF</v>
      </c>
      <c r="D127" s="84" t="str">
        <f>'AL West'!B21</f>
        <v>Rasmus, Colby</v>
      </c>
      <c r="E127" s="6">
        <f>INDEX([1]Hitters!$AF:$AF,MATCH(D127,[1]Hitters!$C:$C,0))</f>
        <v>0.25943128421973011</v>
      </c>
      <c r="F127" s="4">
        <f>INDEX([1]Hitters!$ER:$ER,MATCH(D127,[1]Hitters!$C:$C,0))</f>
        <v>488.25451851851847</v>
      </c>
      <c r="G127" s="4">
        <f t="shared" si="9"/>
        <v>14.369957506085989</v>
      </c>
      <c r="H127" s="4">
        <f>IF(C127="DH",-16,IF(C127="C",INDEX([1]Hitters!$AZ:$AZ,MATCH(D127,[1]Hitters!$C:$C,0)),IF(C127="1B",INDEX([1]Hitters!$AW:$AW,MATCH(D127,[1]Hitters!$C:$C,0)),IF(RIGHT(C127,1)="F",INDEX([1]Hitters!$AY:$AY,MATCH(D127,[1]Hitters!$C:$C,0)),INDEX([1]Hitters!$AX:$AX,MATCH(D127,[1]Hitters!$C:$C,0))))))*F127/600</f>
        <v>2.665443848559053</v>
      </c>
      <c r="I127" s="44">
        <f t="shared" si="10"/>
        <v>1.8646772525782582</v>
      </c>
      <c r="J127" s="44">
        <f t="shared" si="11"/>
        <v>2.2914408553589674</v>
      </c>
      <c r="K127" s="109">
        <f>INDEX([1]Hitters!$CV:$CV,MATCH(D127,[1]Hitters!$C:$C,0))</f>
        <v>29.875</v>
      </c>
      <c r="L127" s="6">
        <f>INDEX([1]Hitters!$BJ:$BJ,MATCH(D127,[1]Hitters!$C:$C,0))*INDEX([1]Hitters!$AP:$AP,MATCH(D127,[1]Hitters!$C:$C,0))</f>
        <v>-4.0359606442179466E-6</v>
      </c>
      <c r="N127" s="2" t="s">
        <v>89</v>
      </c>
      <c r="O127" s="2" t="s">
        <v>73</v>
      </c>
      <c r="P127" s="18" t="str">
        <f>'AL West'!A58</f>
        <v>OF</v>
      </c>
      <c r="Q127" s="18" t="str">
        <f>'AL West'!B58</f>
        <v>Aoki, Norichika</v>
      </c>
      <c r="R127" s="6">
        <f>INDEX([1]Hitters!$AF:$AF,MATCH(Q127,[1]Hitters!$C:$C,0))</f>
        <v>0.24661227964024368</v>
      </c>
      <c r="S127" s="4">
        <f>INDEX([1]Hitters!$ER:$ER,MATCH(Q127,[1]Hitters!$C:$C,0))</f>
        <v>476.9199999999999</v>
      </c>
      <c r="T127" s="4">
        <f t="shared" si="15"/>
        <v>7.9227284060250103</v>
      </c>
      <c r="U127" s="4">
        <f>IF(P127="DH",-16,IF(P127="C",INDEX([1]Hitters!$AZ:$AZ,MATCH(Q127,[1]Hitters!$C:$C,0)),IF(P127="1B",INDEX([1]Hitters!$AW:$AW,MATCH(Q127,[1]Hitters!$C:$C,0)),IF(RIGHT(P127,1)="F",INDEX([1]Hitters!$AY:$AY,MATCH(Q127,[1]Hitters!$C:$C,0)),INDEX([1]Hitters!$AX:$AX,MATCH(Q127,[1]Hitters!$C:$C,0))))))*S127/600</f>
        <v>-6.5036749512009893</v>
      </c>
      <c r="V127" s="44">
        <f t="shared" si="16"/>
        <v>0.17215219154479788</v>
      </c>
      <c r="W127" s="44">
        <f t="shared" si="17"/>
        <v>0.21657996084642864</v>
      </c>
      <c r="X127" s="109">
        <f>INDEX([1]Hitters!$CV:$CV,MATCH(Q127,[1]Hitters!$C:$C,0))</f>
        <v>34.458333333333336</v>
      </c>
      <c r="Y127" s="6">
        <f>INDEX([1]Hitters!$BJ:$BJ,MATCH(Q127,[1]Hitters!$C:$C,0))*INDEX([1]Hitters!$AP:$AP,MATCH(Q127,[1]Hitters!$C:$C,0))</f>
        <v>3.9594197831822938E-3</v>
      </c>
    </row>
    <row r="128" spans="1:25" ht="12" customHeight="1" x14ac:dyDescent="0.2">
      <c r="A128" s="2" t="s">
        <v>89</v>
      </c>
      <c r="B128" s="2" t="s">
        <v>99</v>
      </c>
      <c r="C128" s="9" t="str">
        <f>'AL West'!H17</f>
        <v>1B</v>
      </c>
      <c r="D128" s="9" t="str">
        <f>'AL West'!I17</f>
        <v>Pujols, Albert</v>
      </c>
      <c r="E128" s="6">
        <f>INDEX([1]Hitters!$AF:$AF,MATCH(D128,[1]Hitters!$C:$C,0))</f>
        <v>0.28132039589799107</v>
      </c>
      <c r="F128" s="4">
        <f>INDEX([1]Hitters!$ER:$ER,MATCH(D128,[1]Hitters!$C:$C,0))</f>
        <v>549.08799999999997</v>
      </c>
      <c r="G128" s="4">
        <f t="shared" si="9"/>
        <v>28.179413542836112</v>
      </c>
      <c r="H128" s="4">
        <f>IF(C128="DH",-16,IF(C128="C",INDEX([1]Hitters!$AZ:$AZ,MATCH(D128,[1]Hitters!$C:$C,0)),IF(C128="1B",INDEX([1]Hitters!$AW:$AW,MATCH(D128,[1]Hitters!$C:$C,0)),IF(RIGHT(C128,1)="F",INDEX([1]Hitters!$AY:$AY,MATCH(D128,[1]Hitters!$C:$C,0)),INDEX([1]Hitters!$AX:$AX,MATCH(D128,[1]Hitters!$C:$C,0))))))*F128/600</f>
        <v>-11.27996980999605</v>
      </c>
      <c r="I128" s="44">
        <f t="shared" si="10"/>
        <v>1.8539466717580118</v>
      </c>
      <c r="J128" s="44">
        <f t="shared" si="11"/>
        <v>2.0258465001143846</v>
      </c>
      <c r="K128" s="109">
        <f>INDEX([1]Hitters!$CV:$CV,MATCH(D128,[1]Hitters!$C:$C,0))</f>
        <v>36.458333333333336</v>
      </c>
      <c r="L128" s="6">
        <f>INDEX([1]Hitters!$BJ:$BJ,MATCH(D128,[1]Hitters!$C:$C,0))*INDEX([1]Hitters!$AP:$AP,MATCH(D128,[1]Hitters!$C:$C,0))</f>
        <v>-2.1231565096178177E-2</v>
      </c>
      <c r="N128" s="2" t="s">
        <v>91</v>
      </c>
      <c r="O128" s="2" t="s">
        <v>55</v>
      </c>
      <c r="P128" s="42" t="str">
        <f>'NL Central'!O28</f>
        <v>OF</v>
      </c>
      <c r="Q128" s="42" t="str">
        <f>'NL Central'!P28</f>
        <v>Santana, Domingo</v>
      </c>
      <c r="R128" s="6">
        <f>INDEX([1]Hitters!$AF:$AF,MATCH(Q128,[1]Hitters!$C:$C,0))</f>
        <v>0.25848306567121188</v>
      </c>
      <c r="S128" s="4">
        <f>INDEX([1]Hitters!$ER:$ER,MATCH(Q128,[1]Hitters!$C:$C,0))</f>
        <v>508.01840000000004</v>
      </c>
      <c r="T128" s="4">
        <f t="shared" si="15"/>
        <v>14.46992144938398</v>
      </c>
      <c r="U128" s="4">
        <f>IF(P128="DH",-16,IF(P128="C",INDEX([1]Hitters!$AZ:$AZ,MATCH(Q128,[1]Hitters!$C:$C,0)),IF(P128="1B",INDEX([1]Hitters!$AW:$AW,MATCH(Q128,[1]Hitters!$C:$C,0)),IF(RIGHT(P128,1)="F",INDEX([1]Hitters!$AY:$AY,MATCH(Q128,[1]Hitters!$C:$C,0)),INDEX([1]Hitters!$AX:$AX,MATCH(Q128,[1]Hitters!$C:$C,0))))))*S128/600</f>
        <v>-13.113306940765561</v>
      </c>
      <c r="V128" s="44">
        <f t="shared" si="16"/>
        <v>0.18064752963842534</v>
      </c>
      <c r="W128" s="44">
        <f t="shared" si="17"/>
        <v>0.21335549614552385</v>
      </c>
      <c r="X128" s="109">
        <f>INDEX([1]Hitters!$CV:$CV,MATCH(Q128,[1]Hitters!$C:$C,0))</f>
        <v>23.875</v>
      </c>
      <c r="Y128" s="6">
        <f>INDEX([1]Hitters!$BJ:$BJ,MATCH(Q128,[1]Hitters!$C:$C,0))*INDEX([1]Hitters!$AP:$AP,MATCH(Q128,[1]Hitters!$C:$C,0))</f>
        <v>5.1716720705528713E-3</v>
      </c>
    </row>
    <row r="129" spans="1:25" ht="12" customHeight="1" x14ac:dyDescent="0.2">
      <c r="A129" s="2" t="s">
        <v>88</v>
      </c>
      <c r="B129" s="2" t="s">
        <v>69</v>
      </c>
      <c r="C129" s="39" t="str">
        <f>'AL Central'!O20</f>
        <v>3B</v>
      </c>
      <c r="D129" s="39" t="str">
        <f>'AL Central'!P20</f>
        <v>Castellanos, Nick</v>
      </c>
      <c r="E129" s="6">
        <f>INDEX([1]Hitters!$AF:$AF,MATCH(D129,[1]Hitters!$C:$C,0))</f>
        <v>0.27332628674795933</v>
      </c>
      <c r="F129" s="4">
        <f>INDEX([1]Hitters!$ER:$ER,MATCH(D129,[1]Hitters!$C:$C,0))</f>
        <v>554.19022222222225</v>
      </c>
      <c r="G129" s="4">
        <f t="shared" si="9"/>
        <v>24.0110044809153</v>
      </c>
      <c r="H129" s="4">
        <f>IF(C129="DH",-16,IF(C129="C",INDEX([1]Hitters!$AZ:$AZ,MATCH(D129,[1]Hitters!$C:$C,0)),IF(C129="1B",INDEX([1]Hitters!$AW:$AW,MATCH(D129,[1]Hitters!$C:$C,0)),IF(RIGHT(C129,1)="F",INDEX([1]Hitters!$AY:$AY,MATCH(D129,[1]Hitters!$C:$C,0)),INDEX([1]Hitters!$AX:$AX,MATCH(D129,[1]Hitters!$C:$C,0))))))*F129/600</f>
        <v>-7.1891043891324387</v>
      </c>
      <c r="I129" s="44">
        <f t="shared" si="10"/>
        <v>1.8452732603576352</v>
      </c>
      <c r="J129" s="44">
        <f t="shared" si="11"/>
        <v>1.9978049265737936</v>
      </c>
      <c r="K129" s="109">
        <f>INDEX([1]Hitters!$CV:$CV,MATCH(D129,[1]Hitters!$C:$C,0))</f>
        <v>24.291666666666668</v>
      </c>
      <c r="L129" s="6">
        <f>INDEX([1]Hitters!$BJ:$BJ,MATCH(D129,[1]Hitters!$C:$C,0))*INDEX([1]Hitters!$AP:$AP,MATCH(D129,[1]Hitters!$C:$C,0))</f>
        <v>5.2445318630604219E-3</v>
      </c>
      <c r="N129" s="2" t="s">
        <v>90</v>
      </c>
      <c r="O129" s="2" t="s">
        <v>61</v>
      </c>
      <c r="P129" s="9" t="str">
        <f>'NL East'!A56</f>
        <v>SS</v>
      </c>
      <c r="Q129" s="9" t="str">
        <f>'NL East'!B56</f>
        <v>Featherston, Taylor</v>
      </c>
      <c r="R129" s="6">
        <f>INDEX([1]Hitters!$AF:$AF,MATCH(Q129,[1]Hitters!$C:$C,0))</f>
        <v>0.22739463777116825</v>
      </c>
      <c r="S129" s="4">
        <f>INDEX([1]Hitters!$ER:$ER,MATCH(Q129,[1]Hitters!$C:$C,0))</f>
        <v>462.77777777777783</v>
      </c>
      <c r="T129" s="4">
        <f t="shared" si="15"/>
        <v>-1.2057037425649197</v>
      </c>
      <c r="U129" s="4">
        <f>IF(P129="DH",-16,IF(P129="C",INDEX([1]Hitters!$AZ:$AZ,MATCH(Q129,[1]Hitters!$C:$C,0)),IF(P129="1B",INDEX([1]Hitters!$AW:$AW,MATCH(Q129,[1]Hitters!$C:$C,0)),IF(RIGHT(P129,1)="F",INDEX([1]Hitters!$AY:$AY,MATCH(Q129,[1]Hitters!$C:$C,0)),INDEX([1]Hitters!$AX:$AX,MATCH(Q129,[1]Hitters!$C:$C,0))))))*S129/600</f>
        <v>2.6349114896038084</v>
      </c>
      <c r="V129" s="44">
        <f t="shared" si="16"/>
        <v>0.15191847812459391</v>
      </c>
      <c r="W129" s="44">
        <f t="shared" si="17"/>
        <v>0.19696513370295488</v>
      </c>
      <c r="X129" s="109">
        <f>INDEX([1]Hitters!$CV:$CV,MATCH(Q129,[1]Hitters!$C:$C,0))</f>
        <v>26.708333333333332</v>
      </c>
      <c r="Y129" s="6">
        <f>INDEX([1]Hitters!$BJ:$BJ,MATCH(Q129,[1]Hitters!$C:$C,0))*INDEX([1]Hitters!$AP:$AP,MATCH(Q129,[1]Hitters!$C:$C,0))</f>
        <v>1.6969646769131733E-3</v>
      </c>
    </row>
    <row r="130" spans="1:25" ht="12" customHeight="1" x14ac:dyDescent="0.2">
      <c r="A130" s="2" t="s">
        <v>88</v>
      </c>
      <c r="B130" s="2" t="s">
        <v>71</v>
      </c>
      <c r="C130" s="16" t="str">
        <f>'AL Central'!H50</f>
        <v>3B</v>
      </c>
      <c r="D130" s="16" t="str">
        <f>'AL Central'!I50</f>
        <v>Plouffe, Trevor</v>
      </c>
      <c r="E130" s="6">
        <f>INDEX([1]Hitters!$AF:$AF,MATCH(D130,[1]Hitters!$C:$C,0))</f>
        <v>0.26125780775718394</v>
      </c>
      <c r="F130" s="4">
        <f>INDEX([1]Hitters!$ER:$ER,MATCH(D130,[1]Hitters!$C:$C,0))</f>
        <v>531.2965333333334</v>
      </c>
      <c r="G130" s="4">
        <f t="shared" ref="G130:G193" si="18">(E130-0.23)*F130</f>
        <v>16.607164900991595</v>
      </c>
      <c r="H130" s="4">
        <f>IF(C130="DH",-16,IF(C130="C",INDEX([1]Hitters!$AZ:$AZ,MATCH(D130,[1]Hitters!$C:$C,0)),IF(C130="1B",INDEX([1]Hitters!$AW:$AW,MATCH(D130,[1]Hitters!$C:$C,0)),IF(RIGHT(C130,1)="F",INDEX([1]Hitters!$AY:$AY,MATCH(D130,[1]Hitters!$C:$C,0)),INDEX([1]Hitters!$AX:$AX,MATCH(D130,[1]Hitters!$C:$C,0))))))*F130/600</f>
        <v>0.18473558668082896</v>
      </c>
      <c r="I130" s="44">
        <f t="shared" ref="I130:I193" si="19">(((4.25+(E130-0.263)*4.2)^(((4.25+(E130-0.263)*4.2)+(4.25-H130*4.2/F130))^0.285))/((4.25+(E130-0.263)*4.2)^(((4.25+(E130-0.263)*4.2)+(4.25-H130*4.2/F130))^0.285)+(4.25-H130*4.2/F130)^(((4.25+(E130-0.263)*4.2)+(4.25-H130*4.2/F130))^0.285))-0.5)*F130/4.2-(((4.25+(0.23-0.263)*4.2)^(((4.25+(0.23-0.263)*4.2)+4.25)^0.285))/((4.25+(0.23-0.263)*4.2)^(((4.25+(0.23-0.263)*4.2)+4.25)^0.285)+4.25^(((4.25+(0.23-0.263)*4.2)+4.25)^0.285))-0.5)*F130/4.2</f>
        <v>1.839723274924751</v>
      </c>
      <c r="J130" s="44">
        <f t="shared" ref="J130:J193" si="20">I130*IF(C130="C",500,600)/F130</f>
        <v>2.077623127012405</v>
      </c>
      <c r="K130" s="109">
        <f>INDEX([1]Hitters!$CV:$CV,MATCH(D130,[1]Hitters!$C:$C,0))</f>
        <v>30.041666666666668</v>
      </c>
      <c r="L130" s="6">
        <f>INDEX([1]Hitters!$BJ:$BJ,MATCH(D130,[1]Hitters!$C:$C,0))*INDEX([1]Hitters!$AP:$AP,MATCH(D130,[1]Hitters!$C:$C,0))</f>
        <v>-1.4199036681576426E-3</v>
      </c>
      <c r="N130" s="2" t="s">
        <v>88</v>
      </c>
      <c r="O130" s="2" t="s">
        <v>656</v>
      </c>
      <c r="P130" s="13" t="str">
        <f>'AL Central'!A27</f>
        <v>SS</v>
      </c>
      <c r="Q130" s="13" t="str">
        <f>'AL Central'!B27</f>
        <v>Sanchez, Carlos</v>
      </c>
      <c r="R130" s="6">
        <f>INDEX([1]Hitters!$AF:$AF,MATCH(Q130,[1]Hitters!$C:$C,0))</f>
        <v>0.22530798066579324</v>
      </c>
      <c r="S130" s="4">
        <f>INDEX([1]Hitters!$ER:$ER,MATCH(Q130,[1]Hitters!$C:$C,0))</f>
        <v>495.69013333333339</v>
      </c>
      <c r="T130" s="4">
        <f t="shared" ref="T130:T161" si="21">(R130-0.23)*S130</f>
        <v>-2.3257876893755296</v>
      </c>
      <c r="U130" s="4">
        <f>IF(P130="DH",-16,IF(P130="C",INDEX([1]Hitters!$AZ:$AZ,MATCH(Q130,[1]Hitters!$C:$C,0)),IF(P130="1B",INDEX([1]Hitters!$AW:$AW,MATCH(Q130,[1]Hitters!$C:$C,0)),IF(RIGHT(P130,1)="F",INDEX([1]Hitters!$AY:$AY,MATCH(Q130,[1]Hitters!$C:$C,0)),INDEX([1]Hitters!$AX:$AX,MATCH(Q130,[1]Hitters!$C:$C,0))))))*S130/600</f>
        <v>3.8613342514761326</v>
      </c>
      <c r="V130" s="44">
        <f t="shared" ref="V130:V161" si="22">(((4.25+(R130-0.263)*4.2)^(((4.25+(R130-0.263)*4.2)+(4.25-U130*4.2/S130))^0.285))/((4.25+(R130-0.263)*4.2)^(((4.25+(R130-0.263)*4.2)+(4.25-U130*4.2/S130))^0.285)+(4.25-U130*4.2/S130)^(((4.25+(R130-0.263)*4.2)+(4.25-U130*4.2/S130))^0.285))-0.5)*S130/4.2-(((4.25+(0.23-0.263)*4.2)^(((4.25+(0.23-0.263)*4.2)+4.25)^0.285))/((4.25+(0.23-0.263)*4.2)^(((4.25+(0.23-0.263)*4.2)+4.25)^0.285)+4.25^(((4.25+(0.23-0.263)*4.2)+4.25)^0.285))-0.5)*S130/4.2</f>
        <v>0.16077854862201324</v>
      </c>
      <c r="W130" s="44">
        <f t="shared" ref="W130:W161" si="23">V130*IF(P130="C",500,600)/S130</f>
        <v>0.19461175981959147</v>
      </c>
      <c r="X130" s="109">
        <f>INDEX([1]Hitters!$CV:$CV,MATCH(Q130,[1]Hitters!$C:$C,0))</f>
        <v>24.041666666666668</v>
      </c>
      <c r="Y130" s="6">
        <f>INDEX([1]Hitters!$BJ:$BJ,MATCH(Q130,[1]Hitters!$C:$C,0))*INDEX([1]Hitters!$AP:$AP,MATCH(Q130,[1]Hitters!$C:$C,0))</f>
        <v>-1.7917683918793584E-3</v>
      </c>
    </row>
    <row r="131" spans="1:25" ht="12" customHeight="1" x14ac:dyDescent="0.2">
      <c r="A131" s="2" t="s">
        <v>88</v>
      </c>
      <c r="B131" s="2" t="s">
        <v>68</v>
      </c>
      <c r="C131" s="14" t="str">
        <f>'AL Central'!H21</f>
        <v>LF</v>
      </c>
      <c r="D131" s="14" t="str">
        <f>'AL Central'!I21</f>
        <v>Guyer, Brandon</v>
      </c>
      <c r="E131" s="6">
        <f>INDEX([1]Hitters!$AF:$AF,MATCH(D131,[1]Hitters!$C:$C,0))</f>
        <v>0.27665338702603892</v>
      </c>
      <c r="F131" s="4">
        <f>INDEX([1]Hitters!$ER:$ER,MATCH(D131,[1]Hitters!$C:$C,0))</f>
        <v>407.02488888888888</v>
      </c>
      <c r="G131" s="4">
        <f t="shared" si="18"/>
        <v>18.989089670563818</v>
      </c>
      <c r="H131" s="4">
        <f>IF(C131="DH",-16,IF(C131="C",INDEX([1]Hitters!$AZ:$AZ,MATCH(D131,[1]Hitters!$C:$C,0)),IF(C131="1B",INDEX([1]Hitters!$AW:$AW,MATCH(D131,[1]Hitters!$C:$C,0)),IF(RIGHT(C131,1)="F",INDEX([1]Hitters!$AY:$AY,MATCH(D131,[1]Hitters!$C:$C,0)),INDEX([1]Hitters!$AX:$AX,MATCH(D131,[1]Hitters!$C:$C,0))))))*F131/600</f>
        <v>-2.2206657498714502</v>
      </c>
      <c r="I131" s="44">
        <f t="shared" si="19"/>
        <v>1.8296652786810155</v>
      </c>
      <c r="J131" s="44">
        <f t="shared" si="20"/>
        <v>2.6971303160487823</v>
      </c>
      <c r="K131" s="109">
        <f>INDEX([1]Hitters!$CV:$CV,MATCH(D131,[1]Hitters!$C:$C,0))</f>
        <v>30.458333333333332</v>
      </c>
      <c r="L131" s="6">
        <f>INDEX([1]Hitters!$BJ:$BJ,MATCH(D131,[1]Hitters!$C:$C,0))*INDEX([1]Hitters!$AP:$AP,MATCH(D131,[1]Hitters!$C:$C,0))</f>
        <v>6.7464637519395179E-3</v>
      </c>
      <c r="N131" s="2" t="s">
        <v>89</v>
      </c>
      <c r="O131" s="2" t="s">
        <v>74</v>
      </c>
      <c r="P131" s="16" t="str">
        <f>'AL West'!H59</f>
        <v>OF</v>
      </c>
      <c r="Q131" s="16" t="str">
        <f>'AL West'!I59</f>
        <v>DeShields, Delino</v>
      </c>
      <c r="R131" s="6">
        <f>INDEX([1]Hitters!$AF:$AF,MATCH(Q131,[1]Hitters!$C:$C,0))</f>
        <v>0.23564448772709046</v>
      </c>
      <c r="S131" s="4">
        <f>INDEX([1]Hitters!$ER:$ER,MATCH(Q131,[1]Hitters!$C:$C,0))</f>
        <v>523.49422222222211</v>
      </c>
      <c r="T131" s="4">
        <f t="shared" si="21"/>
        <v>2.9548567125360918</v>
      </c>
      <c r="U131" s="4">
        <f>IF(P131="DH",-16,IF(P131="C",INDEX([1]Hitters!$AZ:$AZ,MATCH(Q131,[1]Hitters!$C:$C,0)),IF(P131="1B",INDEX([1]Hitters!$AW:$AW,MATCH(Q131,[1]Hitters!$C:$C,0)),IF(RIGHT(P131,1)="F",INDEX([1]Hitters!$AY:$AY,MATCH(Q131,[1]Hitters!$C:$C,0)),INDEX([1]Hitters!$AX:$AX,MATCH(Q131,[1]Hitters!$C:$C,0))))))*S131/600</f>
        <v>-1.7044395362382541</v>
      </c>
      <c r="V131" s="44">
        <f t="shared" si="22"/>
        <v>0.1424647632685121</v>
      </c>
      <c r="W131" s="44">
        <f t="shared" si="23"/>
        <v>0.16328519844641509</v>
      </c>
      <c r="X131" s="109">
        <f>INDEX([1]Hitters!$CV:$CV,MATCH(Q131,[1]Hitters!$C:$C,0))</f>
        <v>23.875</v>
      </c>
      <c r="Y131" s="6">
        <f>INDEX([1]Hitters!$BJ:$BJ,MATCH(Q131,[1]Hitters!$C:$C,0))*INDEX([1]Hitters!$AP:$AP,MATCH(Q131,[1]Hitters!$C:$C,0))</f>
        <v>4.2142191789480889E-3</v>
      </c>
    </row>
    <row r="132" spans="1:25" ht="12" customHeight="1" x14ac:dyDescent="0.2">
      <c r="A132" s="2" t="s">
        <v>91</v>
      </c>
      <c r="B132" s="2" t="s">
        <v>55</v>
      </c>
      <c r="C132" s="42" t="str">
        <f>'NL Central'!O17</f>
        <v>1B</v>
      </c>
      <c r="D132" s="42" t="str">
        <f>'NL Central'!P17</f>
        <v>Carter, Chris</v>
      </c>
      <c r="E132" s="6">
        <f>INDEX([1]Hitters!$AF:$AF,MATCH(D132,[1]Hitters!$C:$C,0))</f>
        <v>0.28056027139614392</v>
      </c>
      <c r="F132" s="4">
        <f>INDEX([1]Hitters!$ER:$ER,MATCH(D132,[1]Hitters!$C:$C,0))</f>
        <v>551.9902222222222</v>
      </c>
      <c r="G132" s="4">
        <f t="shared" si="18"/>
        <v>27.908775443573344</v>
      </c>
      <c r="H132" s="4">
        <f>IF(C132="DH",-16,IF(C132="C",INDEX([1]Hitters!$AZ:$AZ,MATCH(D132,[1]Hitters!$C:$C,0)),IF(C132="1B",INDEX([1]Hitters!$AW:$AW,MATCH(D132,[1]Hitters!$C:$C,0)),IF(RIGHT(C132,1)="F",INDEX([1]Hitters!$AY:$AY,MATCH(D132,[1]Hitters!$C:$C,0)),INDEX([1]Hitters!$AX:$AX,MATCH(D132,[1]Hitters!$C:$C,0))))))*F132/600</f>
        <v>-11.329055744463034</v>
      </c>
      <c r="I132" s="44">
        <f t="shared" si="19"/>
        <v>1.8200168030554662</v>
      </c>
      <c r="J132" s="44">
        <f t="shared" si="20"/>
        <v>1.9783141763580991</v>
      </c>
      <c r="K132" s="109">
        <f>INDEX([1]Hitters!$CV:$CV,MATCH(D132,[1]Hitters!$C:$C,0))</f>
        <v>29.541666666666668</v>
      </c>
      <c r="L132" s="6">
        <f>INDEX([1]Hitters!$BJ:$BJ,MATCH(D132,[1]Hitters!$C:$C,0))*INDEX([1]Hitters!$AP:$AP,MATCH(D132,[1]Hitters!$C:$C,0))</f>
        <v>-6.155464287725231E-3</v>
      </c>
      <c r="N132" s="2" t="s">
        <v>89</v>
      </c>
      <c r="O132" s="2" t="s">
        <v>99</v>
      </c>
      <c r="P132" s="9" t="str">
        <f>'AL West'!H28</f>
        <v>OF</v>
      </c>
      <c r="Q132" s="9" t="str">
        <f>'AL West'!I28</f>
        <v>Nava, Daniel</v>
      </c>
      <c r="R132" s="6">
        <f>INDEX([1]Hitters!$AF:$AF,MATCH(Q132,[1]Hitters!$C:$C,0))</f>
        <v>0.24591638483879166</v>
      </c>
      <c r="S132" s="4">
        <f>INDEX([1]Hitters!$ER:$ER,MATCH(Q132,[1]Hitters!$C:$C,0))</f>
        <v>393.38441481481482</v>
      </c>
      <c r="T132" s="4">
        <f t="shared" si="21"/>
        <v>6.2612577357754446</v>
      </c>
      <c r="U132" s="4">
        <f>IF(P132="DH",-16,IF(P132="C",INDEX([1]Hitters!$AZ:$AZ,MATCH(Q132,[1]Hitters!$C:$C,0)),IF(P132="1B",INDEX([1]Hitters!$AW:$AW,MATCH(Q132,[1]Hitters!$C:$C,0)),IF(RIGHT(P132,1)="F",INDEX([1]Hitters!$AY:$AY,MATCH(Q132,[1]Hitters!$C:$C,0)),INDEX([1]Hitters!$AX:$AX,MATCH(Q132,[1]Hitters!$C:$C,0))))))*S132/600</f>
        <v>-5.4583615051189431</v>
      </c>
      <c r="V132" s="44">
        <f t="shared" si="22"/>
        <v>0.10197458381253277</v>
      </c>
      <c r="W132" s="44">
        <f t="shared" si="23"/>
        <v>0.15553425093447665</v>
      </c>
      <c r="X132" s="109">
        <f>INDEX([1]Hitters!$CV:$CV,MATCH(Q132,[1]Hitters!$C:$C,0))</f>
        <v>33.375</v>
      </c>
      <c r="Y132" s="6">
        <f>INDEX([1]Hitters!$BJ:$BJ,MATCH(Q132,[1]Hitters!$C:$C,0))*INDEX([1]Hitters!$AP:$AP,MATCH(Q132,[1]Hitters!$C:$C,0))</f>
        <v>-4.9951946349570636E-4</v>
      </c>
    </row>
    <row r="133" spans="1:25" ht="12" customHeight="1" x14ac:dyDescent="0.2">
      <c r="A133" s="2" t="s">
        <v>101</v>
      </c>
      <c r="B133" s="2" t="s">
        <v>648</v>
      </c>
      <c r="C133" s="28" t="str">
        <f>'NL West'!H53</f>
        <v>RF</v>
      </c>
      <c r="D133" s="28" t="str">
        <f>'NL West'!I53</f>
        <v>Pence, Hunter</v>
      </c>
      <c r="E133" s="6">
        <f>INDEX([1]Hitters!$AF:$AF,MATCH(D133,[1]Hitters!$C:$C,0))</f>
        <v>0.27080106814123933</v>
      </c>
      <c r="F133" s="4">
        <f>INDEX([1]Hitters!$ER:$ER,MATCH(D133,[1]Hitters!$C:$C,0))</f>
        <v>504.72142222222232</v>
      </c>
      <c r="G133" s="4">
        <f t="shared" si="18"/>
        <v>20.593173140432114</v>
      </c>
      <c r="H133" s="4">
        <f>IF(C133="DH",-16,IF(C133="C",INDEX([1]Hitters!$AZ:$AZ,MATCH(D133,[1]Hitters!$C:$C,0)),IF(C133="1B",INDEX([1]Hitters!$AW:$AW,MATCH(D133,[1]Hitters!$C:$C,0)),IF(RIGHT(C133,1)="F",INDEX([1]Hitters!$AY:$AY,MATCH(D133,[1]Hitters!$C:$C,0)),INDEX([1]Hitters!$AX:$AX,MATCH(D133,[1]Hitters!$C:$C,0))))))*F133/600</f>
        <v>-4.0873451091590622</v>
      </c>
      <c r="I133" s="44">
        <f t="shared" si="19"/>
        <v>1.8078034113201149</v>
      </c>
      <c r="J133" s="44">
        <f t="shared" si="20"/>
        <v>2.1490707527656658</v>
      </c>
      <c r="K133" s="109">
        <f>INDEX([1]Hitters!$CV:$CV,MATCH(D133,[1]Hitters!$C:$C,0))</f>
        <v>33.208333333333336</v>
      </c>
      <c r="L133" s="6">
        <f>INDEX([1]Hitters!$BJ:$BJ,MATCH(D133,[1]Hitters!$C:$C,0))*INDEX([1]Hitters!$AP:$AP,MATCH(D133,[1]Hitters!$C:$C,0))</f>
        <v>6.1523268309447319E-3</v>
      </c>
      <c r="N133" s="2" t="s">
        <v>90</v>
      </c>
      <c r="O133" s="2" t="s">
        <v>266</v>
      </c>
      <c r="P133" s="82" t="str">
        <f>'NL East'!H28</f>
        <v>OF</v>
      </c>
      <c r="Q133" s="82" t="str">
        <f>'NL East'!I28</f>
        <v>Suzuki, Ichiro</v>
      </c>
      <c r="R133" s="6">
        <f>INDEX([1]Hitters!$AF:$AF,MATCH(Q133,[1]Hitters!$C:$C,0))</f>
        <v>0.23504634504716704</v>
      </c>
      <c r="S133" s="4">
        <f>INDEX([1]Hitters!$ER:$ER,MATCH(Q133,[1]Hitters!$C:$C,0))</f>
        <v>281.43680000000006</v>
      </c>
      <c r="T133" s="4">
        <f t="shared" si="21"/>
        <v>1.4202272017705377</v>
      </c>
      <c r="U133" s="4">
        <f>IF(P133="DH",-16,IF(P133="C",INDEX([1]Hitters!$AZ:$AZ,MATCH(Q133,[1]Hitters!$C:$C,0)),IF(P133="1B",INDEX([1]Hitters!$AW:$AW,MATCH(Q133,[1]Hitters!$C:$C,0)),IF(RIGHT(P133,1)="F",INDEX([1]Hitters!$AY:$AY,MATCH(Q133,[1]Hitters!$C:$C,0)),INDEX([1]Hitters!$AX:$AX,MATCH(Q133,[1]Hitters!$C:$C,0))))))*S133/600</f>
        <v>-0.89510878909768077</v>
      </c>
      <c r="V133" s="44">
        <f t="shared" si="22"/>
        <v>6.030635915419813E-2</v>
      </c>
      <c r="W133" s="44">
        <f t="shared" si="23"/>
        <v>0.12856817407147489</v>
      </c>
      <c r="X133" s="109">
        <f>INDEX([1]Hitters!$CV:$CV,MATCH(Q133,[1]Hitters!$C:$C,0))</f>
        <v>42.708333333333336</v>
      </c>
      <c r="Y133" s="6">
        <f>INDEX([1]Hitters!$BJ:$BJ,MATCH(Q133,[1]Hitters!$C:$C,0))*INDEX([1]Hitters!$AP:$AP,MATCH(Q133,[1]Hitters!$C:$C,0))</f>
        <v>4.354082294888686E-3</v>
      </c>
    </row>
    <row r="134" spans="1:25" ht="12" customHeight="1" x14ac:dyDescent="0.2">
      <c r="A134" s="2" t="s">
        <v>91</v>
      </c>
      <c r="B134" s="2" t="s">
        <v>57</v>
      </c>
      <c r="C134" s="23" t="str">
        <f>'NL Central'!H52</f>
        <v>CF</v>
      </c>
      <c r="D134" s="23" t="str">
        <f>'NL Central'!I52</f>
        <v>Grichuk, Randal</v>
      </c>
      <c r="E134" s="6">
        <f>INDEX([1]Hitters!$AF:$AF,MATCH(D134,[1]Hitters!$C:$C,0))</f>
        <v>0.2577493280191398</v>
      </c>
      <c r="F134" s="4">
        <f>INDEX([1]Hitters!$ER:$ER,MATCH(D134,[1]Hitters!$C:$C,0))</f>
        <v>484.80681481481474</v>
      </c>
      <c r="G134" s="4">
        <f t="shared" si="18"/>
        <v>13.453063330210654</v>
      </c>
      <c r="H134" s="4">
        <f>IF(C134="DH",-16,IF(C134="C",INDEX([1]Hitters!$AZ:$AZ,MATCH(D134,[1]Hitters!$C:$C,0)),IF(C134="1B",INDEX([1]Hitters!$AW:$AW,MATCH(D134,[1]Hitters!$C:$C,0)),IF(RIGHT(C134,1)="F",INDEX([1]Hitters!$AY:$AY,MATCH(D134,[1]Hitters!$C:$C,0)),INDEX([1]Hitters!$AX:$AX,MATCH(D134,[1]Hitters!$C:$C,0))))))*F134/600</f>
        <v>3.0383391472048036</v>
      </c>
      <c r="I134" s="44">
        <f t="shared" si="19"/>
        <v>1.8055436889752436</v>
      </c>
      <c r="J134" s="44">
        <f t="shared" si="20"/>
        <v>2.2345523624682389</v>
      </c>
      <c r="K134" s="109">
        <f>INDEX([1]Hitters!$CV:$CV,MATCH(D134,[1]Hitters!$C:$C,0))</f>
        <v>24.875</v>
      </c>
      <c r="L134" s="6">
        <f>INDEX([1]Hitters!$BJ:$BJ,MATCH(D134,[1]Hitters!$C:$C,0))*INDEX([1]Hitters!$AP:$AP,MATCH(D134,[1]Hitters!$C:$C,0))</f>
        <v>-7.8836580788822644E-4</v>
      </c>
      <c r="N134" s="2" t="s">
        <v>87</v>
      </c>
      <c r="O134" s="2" t="s">
        <v>66</v>
      </c>
      <c r="P134" s="12" t="str">
        <f>'AL East'!H56</f>
        <v>1B</v>
      </c>
      <c r="Q134" s="12" t="str">
        <f>'AL East'!I56</f>
        <v>Colabello, Chris</v>
      </c>
      <c r="R134" s="6">
        <f>INDEX([1]Hitters!$AF:$AF,MATCH(Q134,[1]Hitters!$C:$C,0))</f>
        <v>0.25200448314957208</v>
      </c>
      <c r="S134" s="4">
        <f>INDEX([1]Hitters!$ER:$ER,MATCH(Q134,[1]Hitters!$C:$C,0))</f>
        <v>401.46906666666678</v>
      </c>
      <c r="T134" s="4">
        <f t="shared" si="21"/>
        <v>8.8341193125410946</v>
      </c>
      <c r="U134" s="4">
        <f>IF(P134="DH",-16,IF(P134="C",INDEX([1]Hitters!$AZ:$AZ,MATCH(Q134,[1]Hitters!$C:$C,0)),IF(P134="1B",INDEX([1]Hitters!$AW:$AW,MATCH(Q134,[1]Hitters!$C:$C,0)),IF(RIGHT(P134,1)="F",INDEX([1]Hitters!$AY:$AY,MATCH(Q134,[1]Hitters!$C:$C,0)),INDEX([1]Hitters!$AX:$AX,MATCH(Q134,[1]Hitters!$C:$C,0))))))*S134/600</f>
        <v>-8.2713600662833677</v>
      </c>
      <c r="V134" s="44">
        <f t="shared" si="22"/>
        <v>8.2470745284519698E-2</v>
      </c>
      <c r="W134" s="44">
        <f t="shared" si="23"/>
        <v>0.1232534490927449</v>
      </c>
      <c r="X134" s="109">
        <f>INDEX([1]Hitters!$CV:$CV,MATCH(Q134,[1]Hitters!$C:$C,0))</f>
        <v>32.708333333333336</v>
      </c>
      <c r="Y134" s="6">
        <f>INDEX([1]Hitters!$BJ:$BJ,MATCH(Q134,[1]Hitters!$C:$C,0))*INDEX([1]Hitters!$AP:$AP,MATCH(Q134,[1]Hitters!$C:$C,0))</f>
        <v>1.4198804724997387E-3</v>
      </c>
    </row>
    <row r="135" spans="1:25" ht="12" customHeight="1" x14ac:dyDescent="0.2">
      <c r="A135" s="2" t="s">
        <v>91</v>
      </c>
      <c r="B135" s="2" t="s">
        <v>57</v>
      </c>
      <c r="C135" s="23" t="str">
        <f>'NL Central'!H53</f>
        <v>RF</v>
      </c>
      <c r="D135" s="23" t="str">
        <f>'NL Central'!I53</f>
        <v>Piscotty, Stephen</v>
      </c>
      <c r="E135" s="6">
        <f>INDEX([1]Hitters!$AF:$AF,MATCH(D135,[1]Hitters!$C:$C,0))</f>
        <v>0.26656709094891767</v>
      </c>
      <c r="F135" s="4">
        <f>INDEX([1]Hitters!$ER:$ER,MATCH(D135,[1]Hitters!$C:$C,0))</f>
        <v>597.25599999999997</v>
      </c>
      <c r="G135" s="4">
        <f t="shared" si="18"/>
        <v>21.839914471786766</v>
      </c>
      <c r="H135" s="4">
        <f>IF(C135="DH",-16,IF(C135="C",INDEX([1]Hitters!$AZ:$AZ,MATCH(D135,[1]Hitters!$C:$C,0)),IF(C135="1B",INDEX([1]Hitters!$AW:$AW,MATCH(D135,[1]Hitters!$C:$C,0)),IF(RIGHT(C135,1)="F",INDEX([1]Hitters!$AY:$AY,MATCH(D135,[1]Hitters!$C:$C,0)),INDEX([1]Hitters!$AX:$AX,MATCH(D135,[1]Hitters!$C:$C,0))))))*F135/600</f>
        <v>-5.4094541963780012</v>
      </c>
      <c r="I135" s="44">
        <f t="shared" si="19"/>
        <v>1.804967384186392</v>
      </c>
      <c r="J135" s="44">
        <f t="shared" si="20"/>
        <v>1.8132600267085393</v>
      </c>
      <c r="K135" s="109">
        <f>INDEX([1]Hitters!$CV:$CV,MATCH(D135,[1]Hitters!$C:$C,0))</f>
        <v>25.458333333333332</v>
      </c>
      <c r="L135" s="6">
        <f>INDEX([1]Hitters!$BJ:$BJ,MATCH(D135,[1]Hitters!$C:$C,0))*INDEX([1]Hitters!$AP:$AP,MATCH(D135,[1]Hitters!$C:$C,0))</f>
        <v>6.6972419130795682E-3</v>
      </c>
      <c r="N135" s="2" t="s">
        <v>90</v>
      </c>
      <c r="O135" s="2" t="s">
        <v>61</v>
      </c>
      <c r="P135" s="9" t="str">
        <f>'NL East'!A54</f>
        <v>C</v>
      </c>
      <c r="Q135" s="9" t="str">
        <f>'NL East'!B54</f>
        <v>Knapp, Andrew</v>
      </c>
      <c r="R135" s="6">
        <f>INDEX([1]Hitters!$AF:$AF,MATCH(Q135,[1]Hitters!$C:$C,0))</f>
        <v>0.22989927391234813</v>
      </c>
      <c r="S135" s="4">
        <f>INDEX([1]Hitters!$ER:$ER,MATCH(Q135,[1]Hitters!$C:$C,0))</f>
        <v>485.0171851851851</v>
      </c>
      <c r="T135" s="4">
        <f t="shared" si="21"/>
        <v>-4.8853883507631639E-2</v>
      </c>
      <c r="U135" s="4">
        <f>IF(P135="DH",-16,IF(P135="C",INDEX([1]Hitters!$AZ:$AZ,MATCH(Q135,[1]Hitters!$C:$C,0)),IF(P135="1B",INDEX([1]Hitters!$AW:$AW,MATCH(Q135,[1]Hitters!$C:$C,0)),IF(RIGHT(P135,1)="F",INDEX([1]Hitters!$AY:$AY,MATCH(Q135,[1]Hitters!$C:$C,0)),INDEX([1]Hitters!$AX:$AX,MATCH(Q135,[1]Hitters!$C:$C,0))))))*S135/600</f>
        <v>1.026540053847196</v>
      </c>
      <c r="V135" s="44">
        <f t="shared" si="22"/>
        <v>0.10571131564476532</v>
      </c>
      <c r="W135" s="44">
        <f t="shared" si="23"/>
        <v>0.10897687635996189</v>
      </c>
      <c r="X135" s="109">
        <f>INDEX([1]Hitters!$CV:$CV,MATCH(Q135,[1]Hitters!$C:$C,0))</f>
        <v>24.625</v>
      </c>
      <c r="Y135" s="6">
        <f>INDEX([1]Hitters!$BJ:$BJ,MATCH(Q135,[1]Hitters!$C:$C,0))*INDEX([1]Hitters!$AP:$AP,MATCH(Q135,[1]Hitters!$C:$C,0))</f>
        <v>3.2111846761953074E-3</v>
      </c>
    </row>
    <row r="136" spans="1:25" ht="12" customHeight="1" x14ac:dyDescent="0.2">
      <c r="A136" s="2" t="s">
        <v>87</v>
      </c>
      <c r="B136" s="2" t="s">
        <v>62</v>
      </c>
      <c r="C136" s="41" t="str">
        <f>'AL East'!A23</f>
        <v>RF</v>
      </c>
      <c r="D136" s="41" t="str">
        <f>'AL East'!B23</f>
        <v>Pearce, Steve</v>
      </c>
      <c r="E136" s="6">
        <f>INDEX([1]Hitters!$AF:$AF,MATCH(D136,[1]Hitters!$C:$C,0))</f>
        <v>0.28429190247994185</v>
      </c>
      <c r="F136" s="4">
        <f>INDEX([1]Hitters!$ER:$ER,MATCH(D136,[1]Hitters!$C:$C,0))</f>
        <v>350.56385185185184</v>
      </c>
      <c r="G136" s="4">
        <f t="shared" si="18"/>
        <v>19.032778457733517</v>
      </c>
      <c r="H136" s="4">
        <f>IF(C136="DH",-16,IF(C136="C",INDEX([1]Hitters!$AZ:$AZ,MATCH(D136,[1]Hitters!$C:$C,0)),IF(C136="1B",INDEX([1]Hitters!$AW:$AW,MATCH(D136,[1]Hitters!$C:$C,0)),IF(RIGHT(C136,1)="F",INDEX([1]Hitters!$AY:$AY,MATCH(D136,[1]Hitters!$C:$C,0)),INDEX([1]Hitters!$AX:$AX,MATCH(D136,[1]Hitters!$C:$C,0))))))*F136/600</f>
        <v>-2.5202988230665313</v>
      </c>
      <c r="I136" s="44">
        <f t="shared" si="19"/>
        <v>1.7967003817829288</v>
      </c>
      <c r="J136" s="44">
        <f t="shared" si="20"/>
        <v>3.0751037888679074</v>
      </c>
      <c r="K136" s="109">
        <f>INDEX([1]Hitters!$CV:$CV,MATCH(D136,[1]Hitters!$C:$C,0))</f>
        <v>33.208333333333336</v>
      </c>
      <c r="L136" s="6">
        <f>INDEX([1]Hitters!$BJ:$BJ,MATCH(D136,[1]Hitters!$C:$C,0))*INDEX([1]Hitters!$AP:$AP,MATCH(D136,[1]Hitters!$C:$C,0))</f>
        <v>9.1798016302205628E-3</v>
      </c>
      <c r="N136" s="2" t="s">
        <v>87</v>
      </c>
      <c r="O136" s="2" t="s">
        <v>62</v>
      </c>
      <c r="P136" s="41" t="str">
        <f>'AL East'!A29</f>
        <v>OF</v>
      </c>
      <c r="Q136" s="41" t="str">
        <f>'AL East'!B29</f>
        <v>Rickard, Joey</v>
      </c>
      <c r="R136" s="6">
        <f>INDEX([1]Hitters!$AF:$AF,MATCH(Q136,[1]Hitters!$C:$C,0))</f>
        <v>0.2482104124732199</v>
      </c>
      <c r="S136" s="4">
        <f>INDEX([1]Hitters!$ER:$ER,MATCH(Q136,[1]Hitters!$C:$C,0))</f>
        <v>424.79614814814818</v>
      </c>
      <c r="T136" s="4">
        <f t="shared" si="21"/>
        <v>7.7357130748128018</v>
      </c>
      <c r="U136" s="4">
        <f>IF(P136="DH",-16,IF(P136="C",INDEX([1]Hitters!$AZ:$AZ,MATCH(Q136,[1]Hitters!$C:$C,0)),IF(P136="1B",INDEX([1]Hitters!$AW:$AW,MATCH(Q136,[1]Hitters!$C:$C,0)),IF(RIGHT(P136,1)="F",INDEX([1]Hitters!$AY:$AY,MATCH(Q136,[1]Hitters!$C:$C,0)),INDEX([1]Hitters!$AX:$AX,MATCH(Q136,[1]Hitters!$C:$C,0))))))*S136/600</f>
        <v>-7.3591222712925477</v>
      </c>
      <c r="V136" s="44">
        <f t="shared" si="22"/>
        <v>5.9994589169851453E-2</v>
      </c>
      <c r="W136" s="44">
        <f t="shared" si="23"/>
        <v>8.4738888661855194E-2</v>
      </c>
      <c r="X136" s="109">
        <f>INDEX([1]Hitters!$CV:$CV,MATCH(Q136,[1]Hitters!$C:$C,0))</f>
        <v>25.125</v>
      </c>
      <c r="Y136" s="6">
        <f>INDEX([1]Hitters!$BJ:$BJ,MATCH(Q136,[1]Hitters!$C:$C,0))*INDEX([1]Hitters!$AP:$AP,MATCH(Q136,[1]Hitters!$C:$C,0))</f>
        <v>6.2318564413245403E-3</v>
      </c>
    </row>
    <row r="137" spans="1:25" ht="12" customHeight="1" x14ac:dyDescent="0.2">
      <c r="A137" s="2" t="s">
        <v>87</v>
      </c>
      <c r="B137" s="2" t="s">
        <v>652</v>
      </c>
      <c r="C137" s="11" t="str">
        <f>'AL East'!O21</f>
        <v>LF</v>
      </c>
      <c r="D137" s="11" t="str">
        <f>'AL East'!P21</f>
        <v>Gardner, Brett</v>
      </c>
      <c r="E137" s="6">
        <f>INDEX([1]Hitters!$AF:$AF,MATCH(D137,[1]Hitters!$C:$C,0))</f>
        <v>0.26907106356677063</v>
      </c>
      <c r="F137" s="4">
        <f>INDEX([1]Hitters!$ER:$ER,MATCH(D137,[1]Hitters!$C:$C,0))</f>
        <v>556.07881481481479</v>
      </c>
      <c r="G137" s="4">
        <f t="shared" si="18"/>
        <v>21.726590721764097</v>
      </c>
      <c r="H137" s="4">
        <f>IF(C137="DH",-16,IF(C137="C",INDEX([1]Hitters!$AZ:$AZ,MATCH(D137,[1]Hitters!$C:$C,0)),IF(C137="1B",INDEX([1]Hitters!$AW:$AW,MATCH(D137,[1]Hitters!$C:$C,0)),IF(RIGHT(C137,1)="F",INDEX([1]Hitters!$AY:$AY,MATCH(D137,[1]Hitters!$C:$C,0)),INDEX([1]Hitters!$AX:$AX,MATCH(D137,[1]Hitters!$C:$C,0))))))*F137/600</f>
        <v>-5.4059834524360042</v>
      </c>
      <c r="I137" s="44">
        <f t="shared" si="19"/>
        <v>1.7910101141161174</v>
      </c>
      <c r="J137" s="44">
        <f t="shared" si="20"/>
        <v>1.9324707934207768</v>
      </c>
      <c r="K137" s="109">
        <f>INDEX([1]Hitters!$CV:$CV,MATCH(D137,[1]Hitters!$C:$C,0))</f>
        <v>32.875</v>
      </c>
      <c r="L137" s="6">
        <f>INDEX([1]Hitters!$BJ:$BJ,MATCH(D137,[1]Hitters!$C:$C,0))*INDEX([1]Hitters!$AP:$AP,MATCH(D137,[1]Hitters!$C:$C,0))</f>
        <v>5.0931060751648796E-3</v>
      </c>
      <c r="N137" s="2" t="s">
        <v>90</v>
      </c>
      <c r="O137" s="2" t="s">
        <v>266</v>
      </c>
      <c r="P137" s="82" t="str">
        <f>'NL East'!H27</f>
        <v>3B</v>
      </c>
      <c r="Q137" s="82" t="str">
        <f>'NL East'!I27</f>
        <v>Figueroa, Cole</v>
      </c>
      <c r="R137" s="6">
        <f>INDEX([1]Hitters!$AF:$AF,MATCH(Q137,[1]Hitters!$C:$C,0))</f>
        <v>0.23788625046063913</v>
      </c>
      <c r="S137" s="4">
        <f>INDEX([1]Hitters!$ER:$ER,MATCH(Q137,[1]Hitters!$C:$C,0))</f>
        <v>433.21680000000003</v>
      </c>
      <c r="T137" s="4">
        <f t="shared" si="21"/>
        <v>3.4164561885566065</v>
      </c>
      <c r="U137" s="4">
        <f>IF(P137="DH",-16,IF(P137="C",INDEX([1]Hitters!$AZ:$AZ,MATCH(Q137,[1]Hitters!$C:$C,0)),IF(P137="1B",INDEX([1]Hitters!$AW:$AW,MATCH(Q137,[1]Hitters!$C:$C,0)),IF(RIGHT(P137,1)="F",INDEX([1]Hitters!$AY:$AY,MATCH(Q137,[1]Hitters!$C:$C,0)),INDEX([1]Hitters!$AX:$AX,MATCH(Q137,[1]Hitters!$C:$C,0))))))*S137/600</f>
        <v>-2.9819999883804886</v>
      </c>
      <c r="V137" s="44">
        <f t="shared" si="22"/>
        <v>5.5555593144139381E-2</v>
      </c>
      <c r="W137" s="44">
        <f t="shared" si="23"/>
        <v>7.694382093788521E-2</v>
      </c>
      <c r="X137" s="109">
        <f>INDEX([1]Hitters!$CV:$CV,MATCH(Q137,[1]Hitters!$C:$C,0))</f>
        <v>29.041666666666668</v>
      </c>
      <c r="Y137" s="6">
        <f>INDEX([1]Hitters!$BJ:$BJ,MATCH(Q137,[1]Hitters!$C:$C,0))*INDEX([1]Hitters!$AP:$AP,MATCH(Q137,[1]Hitters!$C:$C,0))</f>
        <v>-2.8915945107650786E-3</v>
      </c>
    </row>
    <row r="138" spans="1:25" ht="12" customHeight="1" x14ac:dyDescent="0.2">
      <c r="A138" s="2" t="s">
        <v>101</v>
      </c>
      <c r="B138" s="2" t="s">
        <v>654</v>
      </c>
      <c r="C138" s="15" t="str">
        <f>'NL West'!O18</f>
        <v>2B</v>
      </c>
      <c r="D138" s="15" t="str">
        <f>'NL West'!P18</f>
        <v>Kendrick, Howie</v>
      </c>
      <c r="E138" s="6">
        <f>INDEX([1]Hitters!$AF:$AF,MATCH(D138,[1]Hitters!$C:$C,0))</f>
        <v>0.26248052241266334</v>
      </c>
      <c r="F138" s="4">
        <f>INDEX([1]Hitters!$ER:$ER,MATCH(D138,[1]Hitters!$C:$C,0))</f>
        <v>495.08977777777767</v>
      </c>
      <c r="G138" s="4">
        <f t="shared" si="18"/>
        <v>16.080774623391616</v>
      </c>
      <c r="H138" s="4">
        <f>IF(C138="DH",-16,IF(C138="C",INDEX([1]Hitters!$AZ:$AZ,MATCH(D138,[1]Hitters!$C:$C,0)),IF(C138="1B",INDEX([1]Hitters!$AW:$AW,MATCH(D138,[1]Hitters!$C:$C,0)),IF(RIGHT(C138,1)="F",INDEX([1]Hitters!$AY:$AY,MATCH(D138,[1]Hitters!$C:$C,0)),INDEX([1]Hitters!$AX:$AX,MATCH(D138,[1]Hitters!$C:$C,0))))))*F138/600</f>
        <v>0.268844256361503</v>
      </c>
      <c r="I138" s="44">
        <f t="shared" si="19"/>
        <v>1.7904040337611415</v>
      </c>
      <c r="J138" s="44">
        <f t="shared" si="20"/>
        <v>2.1697931738329315</v>
      </c>
      <c r="K138" s="109">
        <f>INDEX([1]Hitters!$CV:$CV,MATCH(D138,[1]Hitters!$C:$C,0))</f>
        <v>32.958333333333336</v>
      </c>
      <c r="L138" s="6">
        <f>INDEX([1]Hitters!$BJ:$BJ,MATCH(D138,[1]Hitters!$C:$C,0))*INDEX([1]Hitters!$AP:$AP,MATCH(D138,[1]Hitters!$C:$C,0))</f>
        <v>5.0743447437433522E-3</v>
      </c>
      <c r="N138" s="2" t="s">
        <v>101</v>
      </c>
      <c r="O138" s="2" t="s">
        <v>48</v>
      </c>
      <c r="P138" s="24" t="str">
        <f>'NL West'!H28</f>
        <v>OF</v>
      </c>
      <c r="Q138" s="24" t="str">
        <f>'NL West'!I28</f>
        <v>Raburn, Ryan</v>
      </c>
      <c r="R138" s="6">
        <f>INDEX([1]Hitters!$AF:$AF,MATCH(Q138,[1]Hitters!$C:$C,0))</f>
        <v>0.25048560310066653</v>
      </c>
      <c r="S138" s="4">
        <f>INDEX([1]Hitters!$ER:$ER,MATCH(Q138,[1]Hitters!$C:$C,0))</f>
        <v>275.64237037037037</v>
      </c>
      <c r="T138" s="4">
        <f t="shared" si="21"/>
        <v>5.6467001971343294</v>
      </c>
      <c r="U138" s="4">
        <f>IF(P138="DH",-16,IF(P138="C",INDEX([1]Hitters!$AZ:$AZ,MATCH(Q138,[1]Hitters!$C:$C,0)),IF(P138="1B",INDEX([1]Hitters!$AW:$AW,MATCH(Q138,[1]Hitters!$C:$C,0)),IF(RIGHT(P138,1)="F",INDEX([1]Hitters!$AY:$AY,MATCH(Q138,[1]Hitters!$C:$C,0)),INDEX([1]Hitters!$AX:$AX,MATCH(Q138,[1]Hitters!$C:$C,0))))))*S138/600</f>
        <v>-5.4544915328639272</v>
      </c>
      <c r="V138" s="44">
        <f t="shared" si="22"/>
        <v>3.4898475814273633E-2</v>
      </c>
      <c r="W138" s="44">
        <f t="shared" si="23"/>
        <v>7.596468373287138E-2</v>
      </c>
      <c r="X138" s="109">
        <f>INDEX([1]Hitters!$CV:$CV,MATCH(Q138,[1]Hitters!$C:$C,0))</f>
        <v>35.208333333333336</v>
      </c>
      <c r="Y138" s="6">
        <f>INDEX([1]Hitters!$BJ:$BJ,MATCH(Q138,[1]Hitters!$C:$C,0))*INDEX([1]Hitters!$AP:$AP,MATCH(Q138,[1]Hitters!$C:$C,0))</f>
        <v>-6.9750284895273083E-4</v>
      </c>
    </row>
    <row r="139" spans="1:25" ht="12" customHeight="1" x14ac:dyDescent="0.2">
      <c r="A139" s="2" t="s">
        <v>88</v>
      </c>
      <c r="B139" s="2" t="s">
        <v>68</v>
      </c>
      <c r="C139" s="14" t="str">
        <f>'AL Central'!H24</f>
        <v>DH</v>
      </c>
      <c r="D139" s="14" t="str">
        <f>'AL Central'!I24</f>
        <v>Santana, Carlos</v>
      </c>
      <c r="E139" s="6">
        <f>INDEX([1]Hitters!$AF:$AF,MATCH(D139,[1]Hitters!$C:$C,0))</f>
        <v>0.28270017173446171</v>
      </c>
      <c r="F139" s="4">
        <f>INDEX([1]Hitters!$ER:$ER,MATCH(D139,[1]Hitters!$C:$C,0))</f>
        <v>612.9294814814815</v>
      </c>
      <c r="G139" s="4">
        <f t="shared" si="18"/>
        <v>32.301488935188637</v>
      </c>
      <c r="H139" s="4">
        <f>IF(C139="DH",-16,IF(C139="C",INDEX([1]Hitters!$AZ:$AZ,MATCH(D139,[1]Hitters!$C:$C,0)),IF(C139="1B",INDEX([1]Hitters!$AW:$AW,MATCH(D139,[1]Hitters!$C:$C,0)),IF(RIGHT(C139,1)="F",INDEX([1]Hitters!$AY:$AY,MATCH(D139,[1]Hitters!$C:$C,0)),INDEX([1]Hitters!$AX:$AX,MATCH(D139,[1]Hitters!$C:$C,0))))))*F139/600</f>
        <v>-16.344786172839505</v>
      </c>
      <c r="I139" s="44">
        <f t="shared" si="19"/>
        <v>1.7601856209420119</v>
      </c>
      <c r="J139" s="44">
        <f t="shared" si="20"/>
        <v>1.7230552689561165</v>
      </c>
      <c r="K139" s="109">
        <f>INDEX([1]Hitters!$CV:$CV,MATCH(D139,[1]Hitters!$C:$C,0))</f>
        <v>30.208333333333332</v>
      </c>
      <c r="L139" s="6">
        <f>INDEX([1]Hitters!$BJ:$BJ,MATCH(D139,[1]Hitters!$C:$C,0))*INDEX([1]Hitters!$AP:$AP,MATCH(D139,[1]Hitters!$C:$C,0))</f>
        <v>-6.566016688261238E-3</v>
      </c>
      <c r="N139" s="2" t="s">
        <v>90</v>
      </c>
      <c r="O139" s="2" t="s">
        <v>653</v>
      </c>
      <c r="P139" s="27" t="str">
        <f>'NL East'!O25</f>
        <v>1B</v>
      </c>
      <c r="Q139" s="27" t="str">
        <f>'NL East'!P25</f>
        <v>Loney, James</v>
      </c>
      <c r="R139" s="6">
        <f>INDEX([1]Hitters!$AF:$AF,MATCH(Q139,[1]Hitters!$C:$C,0))</f>
        <v>0.25230679070070583</v>
      </c>
      <c r="S139" s="4">
        <f>INDEX([1]Hitters!$ER:$ER,MATCH(Q139,[1]Hitters!$C:$C,0))</f>
        <v>491.58785185185184</v>
      </c>
      <c r="T139" s="4">
        <f t="shared" si="21"/>
        <v>10.96574732226884</v>
      </c>
      <c r="U139" s="4">
        <f>IF(P139="DH",-16,IF(P139="C",INDEX([1]Hitters!$AZ:$AZ,MATCH(Q139,[1]Hitters!$C:$C,0)),IF(P139="1B",INDEX([1]Hitters!$AW:$AW,MATCH(Q139,[1]Hitters!$C:$C,0)),IF(RIGHT(P139,1)="F",INDEX([1]Hitters!$AY:$AY,MATCH(Q139,[1]Hitters!$C:$C,0)),INDEX([1]Hitters!$AX:$AX,MATCH(Q139,[1]Hitters!$C:$C,0))))))*S139/600</f>
        <v>-10.696491074252352</v>
      </c>
      <c r="V139" s="44">
        <f t="shared" si="22"/>
        <v>5.6598368438457003E-2</v>
      </c>
      <c r="W139" s="44">
        <f t="shared" si="23"/>
        <v>6.9080269040717304E-2</v>
      </c>
      <c r="X139" s="109">
        <f>INDEX([1]Hitters!$CV:$CV,MATCH(Q139,[1]Hitters!$C:$C,0))</f>
        <v>32.125</v>
      </c>
      <c r="Y139" s="6">
        <f>INDEX([1]Hitters!$BJ:$BJ,MATCH(Q139,[1]Hitters!$C:$C,0))*INDEX([1]Hitters!$AP:$AP,MATCH(Q139,[1]Hitters!$C:$C,0))</f>
        <v>6.5998694811888103E-4</v>
      </c>
    </row>
    <row r="140" spans="1:25" ht="12" customHeight="1" x14ac:dyDescent="0.2">
      <c r="A140" s="2" t="s">
        <v>91</v>
      </c>
      <c r="B140" s="2" t="s">
        <v>55</v>
      </c>
      <c r="C140" s="42" t="str">
        <f>'NL Central'!O22</f>
        <v>CF</v>
      </c>
      <c r="D140" s="42" t="str">
        <f>'NL Central'!P22</f>
        <v>Broxton, Keon</v>
      </c>
      <c r="E140" s="6">
        <f>INDEX([1]Hitters!$AF:$AF,MATCH(D140,[1]Hitters!$C:$C,0))</f>
        <v>0.25912317766502657</v>
      </c>
      <c r="F140" s="4">
        <f>INDEX([1]Hitters!$ER:$ER,MATCH(D140,[1]Hitters!$C:$C,0))</f>
        <v>487.99051851851846</v>
      </c>
      <c r="G140" s="4">
        <f t="shared" si="18"/>
        <v>14.211834569663248</v>
      </c>
      <c r="H140" s="4">
        <f>IF(C140="DH",-16,IF(C140="C",INDEX([1]Hitters!$AZ:$AZ,MATCH(D140,[1]Hitters!$C:$C,0)),IF(C140="1B",INDEX([1]Hitters!$AW:$AW,MATCH(D140,[1]Hitters!$C:$C,0)),IF(RIGHT(C140,1)="F",INDEX([1]Hitters!$AY:$AY,MATCH(D140,[1]Hitters!$C:$C,0)),INDEX([1]Hitters!$AX:$AX,MATCH(D140,[1]Hitters!$C:$C,0))))))*F140/600</f>
        <v>1.860877821194294</v>
      </c>
      <c r="I140" s="44">
        <f t="shared" si="19"/>
        <v>1.7601244343723048</v>
      </c>
      <c r="J140" s="44">
        <f t="shared" si="20"/>
        <v>2.1641294667558313</v>
      </c>
      <c r="K140" s="109">
        <f>INDEX([1]Hitters!$CV:$CV,MATCH(D140,[1]Hitters!$C:$C,0))</f>
        <v>26.125</v>
      </c>
      <c r="L140" s="6">
        <f>INDEX([1]Hitters!$BJ:$BJ,MATCH(D140,[1]Hitters!$C:$C,0))*INDEX([1]Hitters!$AP:$AP,MATCH(D140,[1]Hitters!$C:$C,0))</f>
        <v>4.3010206349451191E-3</v>
      </c>
      <c r="N140" s="2" t="s">
        <v>101</v>
      </c>
      <c r="O140" s="2" t="s">
        <v>48</v>
      </c>
      <c r="P140" s="24" t="str">
        <f>'NL West'!H27</f>
        <v>OF</v>
      </c>
      <c r="Q140" s="24" t="str">
        <f>'NL West'!I27</f>
        <v>Parra, Gerardo</v>
      </c>
      <c r="R140" s="6">
        <f>INDEX([1]Hitters!$AF:$AF,MATCH(Q140,[1]Hitters!$C:$C,0))</f>
        <v>0.23816546751275253</v>
      </c>
      <c r="S140" s="4">
        <f>INDEX([1]Hitters!$ER:$ER,MATCH(Q140,[1]Hitters!$C:$C,0))</f>
        <v>505.52693333333332</v>
      </c>
      <c r="T140" s="4">
        <f t="shared" si="21"/>
        <v>4.1278637509547407</v>
      </c>
      <c r="U140" s="4">
        <f>IF(P140="DH",-16,IF(P140="C",INDEX([1]Hitters!$AZ:$AZ,MATCH(Q140,[1]Hitters!$C:$C,0)),IF(P140="1B",INDEX([1]Hitters!$AW:$AW,MATCH(Q140,[1]Hitters!$C:$C,0)),IF(RIGHT(P140,1)="F",INDEX([1]Hitters!$AY:$AY,MATCH(Q140,[1]Hitters!$C:$C,0)),INDEX([1]Hitters!$AX:$AX,MATCH(Q140,[1]Hitters!$C:$C,0))))))*S140/600</f>
        <v>-4.0394959369168566</v>
      </c>
      <c r="V140" s="44">
        <f t="shared" si="22"/>
        <v>2.0140525634060769E-2</v>
      </c>
      <c r="W140" s="44">
        <f t="shared" si="23"/>
        <v>2.3904394768356148E-2</v>
      </c>
      <c r="X140" s="109">
        <f>INDEX([1]Hitters!$CV:$CV,MATCH(Q140,[1]Hitters!$C:$C,0))</f>
        <v>29.125</v>
      </c>
      <c r="Y140" s="6">
        <f>INDEX([1]Hitters!$BJ:$BJ,MATCH(Q140,[1]Hitters!$C:$C,0))*INDEX([1]Hitters!$AP:$AP,MATCH(Q140,[1]Hitters!$C:$C,0))</f>
        <v>-7.7412998531779624E-4</v>
      </c>
    </row>
    <row r="141" spans="1:25" ht="12" customHeight="1" x14ac:dyDescent="0.2">
      <c r="A141" s="2" t="s">
        <v>90</v>
      </c>
      <c r="B141" s="2" t="s">
        <v>61</v>
      </c>
      <c r="C141" s="9" t="str">
        <f>'NL East'!A50</f>
        <v>3B</v>
      </c>
      <c r="D141" s="9" t="str">
        <f>'NL East'!B50</f>
        <v>Franco, Maikel</v>
      </c>
      <c r="E141" s="6">
        <f>INDEX([1]Hitters!$AF:$AF,MATCH(D141,[1]Hitters!$C:$C,0))</f>
        <v>0.26290959830229998</v>
      </c>
      <c r="F141" s="4">
        <f>INDEX([1]Hitters!$ER:$ER,MATCH(D141,[1]Hitters!$C:$C,0))</f>
        <v>557.90222222222224</v>
      </c>
      <c r="G141" s="4">
        <f t="shared" si="18"/>
        <v>18.360338025293828</v>
      </c>
      <c r="H141" s="4">
        <f>IF(C141="DH",-16,IF(C141="C",INDEX([1]Hitters!$AZ:$AZ,MATCH(D141,[1]Hitters!$C:$C,0)),IF(C141="1B",INDEX([1]Hitters!$AW:$AW,MATCH(D141,[1]Hitters!$C:$C,0)),IF(RIGHT(C141,1)="F",INDEX([1]Hitters!$AY:$AY,MATCH(D141,[1]Hitters!$C:$C,0)),INDEX([1]Hitters!$AX:$AX,MATCH(D141,[1]Hitters!$C:$C,0))))))*F141/600</f>
        <v>-2.363054799121814</v>
      </c>
      <c r="I141" s="44">
        <f t="shared" si="19"/>
        <v>1.7552496632533745</v>
      </c>
      <c r="J141" s="44">
        <f t="shared" si="20"/>
        <v>1.8876960083742715</v>
      </c>
      <c r="K141" s="109">
        <f>INDEX([1]Hitters!$CV:$CV,MATCH(D141,[1]Hitters!$C:$C,0))</f>
        <v>23.875</v>
      </c>
      <c r="L141" s="6">
        <f>INDEX([1]Hitters!$BJ:$BJ,MATCH(D141,[1]Hitters!$C:$C,0))*INDEX([1]Hitters!$AP:$AP,MATCH(D141,[1]Hitters!$C:$C,0))</f>
        <v>-5.4729232989233255E-3</v>
      </c>
      <c r="N141" s="2" t="s">
        <v>88</v>
      </c>
      <c r="O141" s="2" t="s">
        <v>68</v>
      </c>
      <c r="P141" s="14" t="str">
        <f>'AL Central'!H27</f>
        <v>3B</v>
      </c>
      <c r="Q141" s="14" t="str">
        <f>'AL Central'!I27</f>
        <v>Urshela, Giovanny</v>
      </c>
      <c r="R141" s="6">
        <f>INDEX([1]Hitters!$AF:$AF,MATCH(Q141,[1]Hitters!$C:$C,0))</f>
        <v>0.22534355520438137</v>
      </c>
      <c r="S141" s="4">
        <f>INDEX([1]Hitters!$ER:$ER,MATCH(Q141,[1]Hitters!$C:$C,0))</f>
        <v>508.8619259259259</v>
      </c>
      <c r="T141" s="4">
        <f t="shared" si="21"/>
        <v>-2.3694874666662535</v>
      </c>
      <c r="U141" s="4">
        <f>IF(P141="DH",-16,IF(P141="C",INDEX([1]Hitters!$AZ:$AZ,MATCH(Q141,[1]Hitters!$C:$C,0)),IF(P141="1B",INDEX([1]Hitters!$AW:$AW,MATCH(Q141,[1]Hitters!$C:$C,0)),IF(RIGHT(P141,1)="F",INDEX([1]Hitters!$AY:$AY,MATCH(Q141,[1]Hitters!$C:$C,0)),INDEX([1]Hitters!$AX:$AX,MATCH(Q141,[1]Hitters!$C:$C,0))))))*S141/600</f>
        <v>2.5855382625626286</v>
      </c>
      <c r="V141" s="44">
        <f t="shared" si="22"/>
        <v>1.7276467150917796E-2</v>
      </c>
      <c r="W141" s="44">
        <f t="shared" si="23"/>
        <v>2.0370713080348674E-2</v>
      </c>
      <c r="X141" s="109">
        <f>INDEX([1]Hitters!$CV:$CV,MATCH(Q141,[1]Hitters!$C:$C,0))</f>
        <v>24.708333333333332</v>
      </c>
      <c r="Y141" s="6">
        <f>INDEX([1]Hitters!$BJ:$BJ,MATCH(Q141,[1]Hitters!$C:$C,0))*INDEX([1]Hitters!$AP:$AP,MATCH(Q141,[1]Hitters!$C:$C,0))</f>
        <v>-1.9307439702827796E-3</v>
      </c>
    </row>
    <row r="142" spans="1:25" ht="12" customHeight="1" x14ac:dyDescent="0.2">
      <c r="A142" s="2" t="s">
        <v>91</v>
      </c>
      <c r="B142" s="2" t="s">
        <v>53</v>
      </c>
      <c r="C142" s="9" t="str">
        <f>'NL Central'!H20</f>
        <v>3B</v>
      </c>
      <c r="D142" s="9" t="str">
        <f>'NL Central'!I20</f>
        <v>Suarez, Eugenio</v>
      </c>
      <c r="E142" s="6">
        <f>INDEX([1]Hitters!$AF:$AF,MATCH(D142,[1]Hitters!$C:$C,0))</f>
        <v>0.25774036418399404</v>
      </c>
      <c r="F142" s="4">
        <f>INDEX([1]Hitters!$ER:$ER,MATCH(D142,[1]Hitters!$C:$C,0))</f>
        <v>580.36059259259252</v>
      </c>
      <c r="G142" s="4">
        <f t="shared" si="18"/>
        <v>16.099414196557106</v>
      </c>
      <c r="H142" s="4">
        <f>IF(C142="DH",-16,IF(C142="C",INDEX([1]Hitters!$AZ:$AZ,MATCH(D142,[1]Hitters!$C:$C,0)),IF(C142="1B",INDEX([1]Hitters!$AW:$AW,MATCH(D142,[1]Hitters!$C:$C,0)),IF(RIGHT(C142,1)="F",INDEX([1]Hitters!$AY:$AY,MATCH(D142,[1]Hitters!$C:$C,0)),INDEX([1]Hitters!$AX:$AX,MATCH(D142,[1]Hitters!$C:$C,0))))))*F142/600</f>
        <v>-0.15093224240883921</v>
      </c>
      <c r="I142" s="44">
        <f t="shared" si="19"/>
        <v>1.7499033130127668</v>
      </c>
      <c r="J142" s="44">
        <f t="shared" si="20"/>
        <v>1.8091200560626437</v>
      </c>
      <c r="K142" s="109">
        <f>INDEX([1]Hitters!$CV:$CV,MATCH(D142,[1]Hitters!$C:$C,0))</f>
        <v>24.958333333333332</v>
      </c>
      <c r="L142" s="6">
        <f>INDEX([1]Hitters!$BJ:$BJ,MATCH(D142,[1]Hitters!$C:$C,0))*INDEX([1]Hitters!$AP:$AP,MATCH(D142,[1]Hitters!$C:$C,0))</f>
        <v>-2.3136659244339945E-3</v>
      </c>
      <c r="N142" s="2" t="s">
        <v>90</v>
      </c>
      <c r="O142" s="2" t="s">
        <v>61</v>
      </c>
      <c r="P142" s="9" t="str">
        <f>'NL East'!A55</f>
        <v>1B</v>
      </c>
      <c r="Q142" s="9" t="str">
        <f>'NL East'!B55</f>
        <v>Ruf, Darin</v>
      </c>
      <c r="R142" s="6">
        <f>INDEX([1]Hitters!$AF:$AF,MATCH(Q142,[1]Hitters!$C:$C,0))</f>
        <v>0.24961707571314601</v>
      </c>
      <c r="S142" s="4">
        <f>INDEX([1]Hitters!$ER:$ER,MATCH(Q142,[1]Hitters!$C:$C,0))</f>
        <v>471.16711111111113</v>
      </c>
      <c r="T142" s="4">
        <f t="shared" si="21"/>
        <v>9.2429208922109396</v>
      </c>
      <c r="U142" s="4">
        <f>IF(P142="DH",-16,IF(P142="C",INDEX([1]Hitters!$AZ:$AZ,MATCH(Q142,[1]Hitters!$C:$C,0)),IF(P142="1B",INDEX([1]Hitters!$AW:$AW,MATCH(Q142,[1]Hitters!$C:$C,0)),IF(RIGHT(P142,1)="F",INDEX([1]Hitters!$AY:$AY,MATCH(Q142,[1]Hitters!$C:$C,0)),INDEX([1]Hitters!$AX:$AX,MATCH(Q142,[1]Hitters!$C:$C,0))))))*S142/600</f>
        <v>-9.4013059045684457</v>
      </c>
      <c r="V142" s="44">
        <f t="shared" si="22"/>
        <v>6.6897135844332656E-3</v>
      </c>
      <c r="W142" s="44">
        <f t="shared" si="23"/>
        <v>8.5189056196951201E-3</v>
      </c>
      <c r="X142" s="109">
        <f>INDEX([1]Hitters!$CV:$CV,MATCH(Q142,[1]Hitters!$C:$C,0))</f>
        <v>29.958333333333332</v>
      </c>
      <c r="Y142" s="6">
        <f>INDEX([1]Hitters!$BJ:$BJ,MATCH(Q142,[1]Hitters!$C:$C,0))*INDEX([1]Hitters!$AP:$AP,MATCH(Q142,[1]Hitters!$C:$C,0))</f>
        <v>-2.2868435747386102E-3</v>
      </c>
    </row>
    <row r="143" spans="1:25" ht="12" customHeight="1" x14ac:dyDescent="0.2">
      <c r="A143" s="2" t="s">
        <v>90</v>
      </c>
      <c r="B143" s="2" t="s">
        <v>61</v>
      </c>
      <c r="C143" s="9" t="str">
        <f>'NL East'!A53</f>
        <v>RF</v>
      </c>
      <c r="D143" s="9" t="str">
        <f>'NL East'!B53</f>
        <v>Altherr, Aaron</v>
      </c>
      <c r="E143" s="6">
        <f>INDEX([1]Hitters!$AF:$AF,MATCH(D143,[1]Hitters!$C:$C,0))</f>
        <v>0.25878475563616637</v>
      </c>
      <c r="F143" s="4">
        <f>INDEX([1]Hitters!$ER:$ER,MATCH(D143,[1]Hitters!$C:$C,0))</f>
        <v>528.35200000000009</v>
      </c>
      <c r="G143" s="4">
        <f t="shared" si="18"/>
        <v>15.208483209879773</v>
      </c>
      <c r="H143" s="4">
        <f>IF(C143="DH",-16,IF(C143="C",INDEX([1]Hitters!$AZ:$AZ,MATCH(D143,[1]Hitters!$C:$C,0)),IF(C143="1B",INDEX([1]Hitters!$AW:$AW,MATCH(D143,[1]Hitters!$C:$C,0)),IF(RIGHT(C143,1)="F",INDEX([1]Hitters!$AY:$AY,MATCH(D143,[1]Hitters!$C:$C,0)),INDEX([1]Hitters!$AX:$AX,MATCH(D143,[1]Hitters!$C:$C,0))))))*F143/600</f>
        <v>0.57722571931294475</v>
      </c>
      <c r="I143" s="44">
        <f t="shared" si="19"/>
        <v>1.7304029641317877</v>
      </c>
      <c r="J143" s="44">
        <f t="shared" si="20"/>
        <v>1.9650569667174012</v>
      </c>
      <c r="K143" s="109">
        <f>INDEX([1]Hitters!$CV:$CV,MATCH(D143,[1]Hitters!$C:$C,0))</f>
        <v>25.458333333333332</v>
      </c>
      <c r="L143" s="6">
        <f>INDEX([1]Hitters!$BJ:$BJ,MATCH(D143,[1]Hitters!$C:$C,0))*INDEX([1]Hitters!$AP:$AP,MATCH(D143,[1]Hitters!$C:$C,0))</f>
        <v>4.6770500886351751E-4</v>
      </c>
      <c r="N143" s="2" t="s">
        <v>91</v>
      </c>
      <c r="O143" s="2" t="s">
        <v>53</v>
      </c>
      <c r="P143" s="9" t="str">
        <f>'NL Central'!H29</f>
        <v>OF</v>
      </c>
      <c r="Q143" s="9" t="str">
        <f>'NL Central'!I29</f>
        <v>Holt, Tyler</v>
      </c>
      <c r="R143" s="6">
        <f>INDEX([1]Hitters!$AF:$AF,MATCH(Q143,[1]Hitters!$C:$C,0))</f>
        <v>0.23527099907376067</v>
      </c>
      <c r="S143" s="4">
        <f>INDEX([1]Hitters!$ER:$ER,MATCH(Q143,[1]Hitters!$C:$C,0))</f>
        <v>435.68773333333331</v>
      </c>
      <c r="T143" s="4">
        <f t="shared" si="21"/>
        <v>2.2965096388488826</v>
      </c>
      <c r="U143" s="4">
        <f>IF(P143="DH",-16,IF(P143="C",INDEX([1]Hitters!$AZ:$AZ,MATCH(Q143,[1]Hitters!$C:$C,0)),IF(P143="1B",INDEX([1]Hitters!$AW:$AW,MATCH(Q143,[1]Hitters!$C:$C,0)),IF(RIGHT(P143,1)="F",INDEX([1]Hitters!$AY:$AY,MATCH(Q143,[1]Hitters!$C:$C,0)),INDEX([1]Hitters!$AX:$AX,MATCH(Q143,[1]Hitters!$C:$C,0))))))*S143/600</f>
        <v>-2.346662081208013</v>
      </c>
      <c r="V143" s="44">
        <f t="shared" si="22"/>
        <v>5.2781493748099706E-4</v>
      </c>
      <c r="W143" s="44">
        <f t="shared" si="23"/>
        <v>7.2687142248805932E-4</v>
      </c>
      <c r="X143" s="109">
        <f>INDEX([1]Hitters!$CV:$CV,MATCH(Q143,[1]Hitters!$C:$C,0))</f>
        <v>27.291666666666668</v>
      </c>
      <c r="Y143" s="6">
        <f>INDEX([1]Hitters!$BJ:$BJ,MATCH(Q143,[1]Hitters!$C:$C,0))*INDEX([1]Hitters!$AP:$AP,MATCH(Q143,[1]Hitters!$C:$C,0))</f>
        <v>2.8318759598857621E-4</v>
      </c>
    </row>
    <row r="144" spans="1:25" ht="12" customHeight="1" x14ac:dyDescent="0.2">
      <c r="A144" s="2" t="s">
        <v>87</v>
      </c>
      <c r="B144" s="2" t="s">
        <v>66</v>
      </c>
      <c r="C144" s="12" t="str">
        <f>'AL East'!H51</f>
        <v>LF</v>
      </c>
      <c r="D144" s="12" t="str">
        <f>'AL East'!I51</f>
        <v>Saunders, Michael</v>
      </c>
      <c r="E144" s="6">
        <f>INDEX([1]Hitters!$AF:$AF,MATCH(D144,[1]Hitters!$C:$C,0))</f>
        <v>0.28075787827363879</v>
      </c>
      <c r="F144" s="4">
        <f>INDEX([1]Hitters!$ER:$ER,MATCH(D144,[1]Hitters!$C:$C,0))</f>
        <v>470.22844444444445</v>
      </c>
      <c r="G144" s="4">
        <f t="shared" si="18"/>
        <v>23.867798143913628</v>
      </c>
      <c r="H144" s="4">
        <f>IF(C144="DH",-16,IF(C144="C",INDEX([1]Hitters!$AZ:$AZ,MATCH(D144,[1]Hitters!$C:$C,0)),IF(C144="1B",INDEX([1]Hitters!$AW:$AW,MATCH(D144,[1]Hitters!$C:$C,0)),IF(RIGHT(C144,1)="F",INDEX([1]Hitters!$AY:$AY,MATCH(D144,[1]Hitters!$C:$C,0)),INDEX([1]Hitters!$AX:$AX,MATCH(D144,[1]Hitters!$C:$C,0))))))*F144/600</f>
        <v>-8.2633415880976102</v>
      </c>
      <c r="I144" s="44">
        <f t="shared" si="19"/>
        <v>1.7085918645252347</v>
      </c>
      <c r="J144" s="44">
        <f t="shared" si="20"/>
        <v>2.1801214512370035</v>
      </c>
      <c r="K144" s="109">
        <f>INDEX([1]Hitters!$CV:$CV,MATCH(D144,[1]Hitters!$C:$C,0))</f>
        <v>29.625</v>
      </c>
      <c r="L144" s="6">
        <f>INDEX([1]Hitters!$BJ:$BJ,MATCH(D144,[1]Hitters!$C:$C,0))*INDEX([1]Hitters!$AP:$AP,MATCH(D144,[1]Hitters!$C:$C,0))</f>
        <v>4.2959820720277417E-3</v>
      </c>
      <c r="N144" s="2" t="s">
        <v>90</v>
      </c>
      <c r="O144" s="2" t="s">
        <v>61</v>
      </c>
      <c r="P144" s="9" t="str">
        <f>'NL East'!A59</f>
        <v>OF</v>
      </c>
      <c r="Q144" s="9" t="str">
        <f>'NL East'!B59</f>
        <v>Goeddel, Tyler</v>
      </c>
      <c r="R144" s="6">
        <f>INDEX([1]Hitters!$AF:$AF,MATCH(Q144,[1]Hitters!$C:$C,0))</f>
        <v>0.24332002084597495</v>
      </c>
      <c r="S144" s="4">
        <f>INDEX([1]Hitters!$ER:$ER,MATCH(Q144,[1]Hitters!$C:$C,0))</f>
        <v>466.59466666666674</v>
      </c>
      <c r="T144" s="4">
        <f t="shared" si="21"/>
        <v>6.2150506866207316</v>
      </c>
      <c r="U144" s="4">
        <f>IF(P144="DH",-16,IF(P144="C",INDEX([1]Hitters!$AZ:$AZ,MATCH(Q144,[1]Hitters!$C:$C,0)),IF(P144="1B",INDEX([1]Hitters!$AW:$AW,MATCH(Q144,[1]Hitters!$C:$C,0)),IF(RIGHT(P144,1)="F",INDEX([1]Hitters!$AY:$AY,MATCH(Q144,[1]Hitters!$C:$C,0)),INDEX([1]Hitters!$AX:$AX,MATCH(Q144,[1]Hitters!$C:$C,0))))))*S144/600</f>
        <v>-6.4021275695326851</v>
      </c>
      <c r="V144" s="44">
        <f t="shared" si="22"/>
        <v>-4.0995617289194541E-3</v>
      </c>
      <c r="W144" s="44">
        <f t="shared" si="23"/>
        <v>-5.2716784247105386E-3</v>
      </c>
      <c r="X144" s="109">
        <f>INDEX([1]Hitters!$CV:$CV,MATCH(Q144,[1]Hitters!$C:$C,0))</f>
        <v>23.708333333333332</v>
      </c>
      <c r="Y144" s="6">
        <f>INDEX([1]Hitters!$BJ:$BJ,MATCH(Q144,[1]Hitters!$C:$C,0))*INDEX([1]Hitters!$AP:$AP,MATCH(Q144,[1]Hitters!$C:$C,0))</f>
        <v>-4.8472637637641952E-3</v>
      </c>
    </row>
    <row r="145" spans="1:25" ht="12" customHeight="1" x14ac:dyDescent="0.2">
      <c r="A145" s="2" t="s">
        <v>88</v>
      </c>
      <c r="B145" s="2" t="s">
        <v>68</v>
      </c>
      <c r="C145" s="14" t="str">
        <f>'AL Central'!H17</f>
        <v>1B</v>
      </c>
      <c r="D145" s="14" t="str">
        <f>'AL Central'!I17</f>
        <v>Napoli, Mike</v>
      </c>
      <c r="E145" s="6">
        <f>INDEX([1]Hitters!$AF:$AF,MATCH(D145,[1]Hitters!$C:$C,0))</f>
        <v>0.27830830751209651</v>
      </c>
      <c r="F145" s="4">
        <f>INDEX([1]Hitters!$ER:$ER,MATCH(D145,[1]Hitters!$C:$C,0))</f>
        <v>517.73777777777775</v>
      </c>
      <c r="G145" s="4">
        <f t="shared" si="18"/>
        <v>25.01103577951837</v>
      </c>
      <c r="H145" s="4">
        <f>IF(C145="DH",-16,IF(C145="C",INDEX([1]Hitters!$AZ:$AZ,MATCH(D145,[1]Hitters!$C:$C,0)),IF(C145="1B",INDEX([1]Hitters!$AW:$AW,MATCH(D145,[1]Hitters!$C:$C,0)),IF(RIGHT(C145,1)="F",INDEX([1]Hitters!$AY:$AY,MATCH(D145,[1]Hitters!$C:$C,0)),INDEX([1]Hitters!$AX:$AX,MATCH(D145,[1]Hitters!$C:$C,0))))))*F145/600</f>
        <v>-9.4838667952727711</v>
      </c>
      <c r="I145" s="44">
        <f t="shared" si="19"/>
        <v>1.7042868129828566</v>
      </c>
      <c r="J145" s="44">
        <f t="shared" si="20"/>
        <v>1.9750772141426003</v>
      </c>
      <c r="K145" s="109">
        <f>INDEX([1]Hitters!$CV:$CV,MATCH(D145,[1]Hitters!$C:$C,0))</f>
        <v>34.708333333333336</v>
      </c>
      <c r="L145" s="6">
        <f>INDEX([1]Hitters!$BJ:$BJ,MATCH(D145,[1]Hitters!$C:$C,0))*INDEX([1]Hitters!$AP:$AP,MATCH(D145,[1]Hitters!$C:$C,0))</f>
        <v>8.1275088035438169E-3</v>
      </c>
      <c r="N145" s="2" t="s">
        <v>88</v>
      </c>
      <c r="O145" s="2" t="s">
        <v>69</v>
      </c>
      <c r="P145" s="39" t="str">
        <f>'AL Central'!O29</f>
        <v>OF</v>
      </c>
      <c r="Q145" s="39" t="str">
        <f>'AL Central'!P29</f>
        <v>Gose, Anthony</v>
      </c>
      <c r="R145" s="6">
        <f>INDEX([1]Hitters!$AF:$AF,MATCH(Q145,[1]Hitters!$C:$C,0))</f>
        <v>0.22760327858619478</v>
      </c>
      <c r="S145" s="4">
        <f>INDEX([1]Hitters!$ER:$ER,MATCH(Q145,[1]Hitters!$C:$C,0))</f>
        <v>535.69392592592601</v>
      </c>
      <c r="T145" s="4">
        <f t="shared" si="21"/>
        <v>-1.2839091035120598</v>
      </c>
      <c r="U145" s="4">
        <f>IF(P145="DH",-16,IF(P145="C",INDEX([1]Hitters!$AZ:$AZ,MATCH(Q145,[1]Hitters!$C:$C,0)),IF(P145="1B",INDEX([1]Hitters!$AW:$AW,MATCH(Q145,[1]Hitters!$C:$C,0)),IF(RIGHT(P145,1)="F",INDEX([1]Hitters!$AY:$AY,MATCH(Q145,[1]Hitters!$C:$C,0)),INDEX([1]Hitters!$AX:$AX,MATCH(Q145,[1]Hitters!$C:$C,0))))))*S145/600</f>
        <v>0.774551450680946</v>
      </c>
      <c r="V145" s="44">
        <f t="shared" si="22"/>
        <v>-5.8505865351918374E-2</v>
      </c>
      <c r="W145" s="44">
        <f t="shared" si="23"/>
        <v>-6.5529059622014496E-2</v>
      </c>
      <c r="X145" s="109">
        <f>INDEX([1]Hitters!$CV:$CV,MATCH(Q145,[1]Hitters!$C:$C,0))</f>
        <v>25.875</v>
      </c>
      <c r="Y145" s="6">
        <f>INDEX([1]Hitters!$BJ:$BJ,MATCH(Q145,[1]Hitters!$C:$C,0))*INDEX([1]Hitters!$AP:$AP,MATCH(Q145,[1]Hitters!$C:$C,0))</f>
        <v>2.1604056503030616E-3</v>
      </c>
    </row>
    <row r="146" spans="1:25" ht="12" customHeight="1" x14ac:dyDescent="0.2">
      <c r="A146" s="2" t="s">
        <v>88</v>
      </c>
      <c r="B146" s="2" t="s">
        <v>68</v>
      </c>
      <c r="C146" s="14" t="str">
        <f>'AL Central'!H16</f>
        <v>C</v>
      </c>
      <c r="D146" s="14" t="str">
        <f>'AL Central'!I16</f>
        <v>Gomes, Yan</v>
      </c>
      <c r="E146" s="6">
        <f>INDEX([1]Hitters!$AF:$AF,MATCH(D146,[1]Hitters!$C:$C,0))</f>
        <v>0.24265022157328101</v>
      </c>
      <c r="F146" s="4">
        <f>INDEX([1]Hitters!$ER:$ER,MATCH(D146,[1]Hitters!$C:$C,0))</f>
        <v>390.53919999999999</v>
      </c>
      <c r="G146" s="4">
        <f t="shared" si="18"/>
        <v>4.9404074130519016</v>
      </c>
      <c r="H146" s="4">
        <f>IF(C146="DH",-16,IF(C146="C",INDEX([1]Hitters!$AZ:$AZ,MATCH(D146,[1]Hitters!$C:$C,0)),IF(C146="1B",INDEX([1]Hitters!$AW:$AW,MATCH(D146,[1]Hitters!$C:$C,0)),IF(RIGHT(C146,1)="F",INDEX([1]Hitters!$AY:$AY,MATCH(D146,[1]Hitters!$C:$C,0)),INDEX([1]Hitters!$AX:$AX,MATCH(D146,[1]Hitters!$C:$C,0))))))*F146/600</f>
        <v>10.348534309868667</v>
      </c>
      <c r="I146" s="44">
        <f t="shared" si="19"/>
        <v>1.6756359062990411</v>
      </c>
      <c r="J146" s="44">
        <f t="shared" si="20"/>
        <v>2.1452851676592788</v>
      </c>
      <c r="K146" s="109">
        <f>INDEX([1]Hitters!$CV:$CV,MATCH(D146,[1]Hitters!$C:$C,0))</f>
        <v>28.958333333333332</v>
      </c>
      <c r="L146" s="6">
        <f>INDEX([1]Hitters!$BJ:$BJ,MATCH(D146,[1]Hitters!$C:$C,0))*INDEX([1]Hitters!$AP:$AP,MATCH(D146,[1]Hitters!$C:$C,0))</f>
        <v>-1.1175281076542802E-2</v>
      </c>
      <c r="N146" s="2" t="s">
        <v>88</v>
      </c>
      <c r="O146" s="2" t="s">
        <v>655</v>
      </c>
      <c r="P146" s="15" t="str">
        <f>'AL Central'!A59</f>
        <v>OF</v>
      </c>
      <c r="Q146" s="15" t="str">
        <f>'AL Central'!B59</f>
        <v>Fuentes, Reymond</v>
      </c>
      <c r="R146" s="6">
        <f>INDEX([1]Hitters!$AF:$AF,MATCH(Q146,[1]Hitters!$C:$C,0))</f>
        <v>0.23214954631235946</v>
      </c>
      <c r="S146" s="4">
        <f>INDEX([1]Hitters!$ER:$ER,MATCH(Q146,[1]Hitters!$C:$C,0))</f>
        <v>417.97185185185185</v>
      </c>
      <c r="T146" s="4">
        <f t="shared" si="21"/>
        <v>0.89844985281819689</v>
      </c>
      <c r="U146" s="4">
        <f>IF(P146="DH",-16,IF(P146="C",INDEX([1]Hitters!$AZ:$AZ,MATCH(Q146,[1]Hitters!$C:$C,0)),IF(P146="1B",INDEX([1]Hitters!$AW:$AW,MATCH(Q146,[1]Hitters!$C:$C,0)),IF(RIGHT(P146,1)="F",INDEX([1]Hitters!$AY:$AY,MATCH(Q146,[1]Hitters!$C:$C,0)),INDEX([1]Hitters!$AX:$AX,MATCH(Q146,[1]Hitters!$C:$C,0))))))*S146/600</f>
        <v>-1.4137177502183058</v>
      </c>
      <c r="V146" s="44">
        <f t="shared" si="22"/>
        <v>-5.3295974347725261E-2</v>
      </c>
      <c r="W146" s="44">
        <f t="shared" si="23"/>
        <v>-7.6506550541516991E-2</v>
      </c>
      <c r="X146" s="109">
        <f>INDEX([1]Hitters!$CV:$CV,MATCH(Q146,[1]Hitters!$C:$C,0))</f>
        <v>25.375</v>
      </c>
      <c r="Y146" s="6">
        <f>INDEX([1]Hitters!$BJ:$BJ,MATCH(Q146,[1]Hitters!$C:$C,0))*INDEX([1]Hitters!$AP:$AP,MATCH(Q146,[1]Hitters!$C:$C,0))</f>
        <v>-4.0361009852498466E-4</v>
      </c>
    </row>
    <row r="147" spans="1:25" ht="12" customHeight="1" x14ac:dyDescent="0.2">
      <c r="A147" s="2" t="s">
        <v>89</v>
      </c>
      <c r="B147" s="2" t="s">
        <v>74</v>
      </c>
      <c r="C147" s="16" t="str">
        <f>'AL West'!H53</f>
        <v>RF</v>
      </c>
      <c r="D147" s="16" t="str">
        <f>'AL West'!I53</f>
        <v>Choo, Shin-Soo</v>
      </c>
      <c r="E147" s="6">
        <f>INDEX([1]Hitters!$AF:$AF,MATCH(D147,[1]Hitters!$C:$C,0))</f>
        <v>0.28156993916284578</v>
      </c>
      <c r="F147" s="4">
        <f>INDEX([1]Hitters!$ER:$ER,MATCH(D147,[1]Hitters!$C:$C,0))</f>
        <v>493.07280000000003</v>
      </c>
      <c r="G147" s="4">
        <f t="shared" si="18"/>
        <v>25.427734298854023</v>
      </c>
      <c r="H147" s="4">
        <f>IF(C147="DH",-16,IF(C147="C",INDEX([1]Hitters!$AZ:$AZ,MATCH(D147,[1]Hitters!$C:$C,0)),IF(C147="1B",INDEX([1]Hitters!$AW:$AW,MATCH(D147,[1]Hitters!$C:$C,0)),IF(RIGHT(C147,1)="F",INDEX([1]Hitters!$AY:$AY,MATCH(D147,[1]Hitters!$C:$C,0)),INDEX([1]Hitters!$AX:$AX,MATCH(D147,[1]Hitters!$C:$C,0))))))*F147/600</f>
        <v>-10.479793563956102</v>
      </c>
      <c r="I147" s="44">
        <f t="shared" si="19"/>
        <v>1.6405681180616651</v>
      </c>
      <c r="J147" s="44">
        <f t="shared" si="20"/>
        <v>1.9963398322458652</v>
      </c>
      <c r="K147" s="109">
        <f>INDEX([1]Hitters!$CV:$CV,MATCH(D147,[1]Hitters!$C:$C,0))</f>
        <v>33.958333333333336</v>
      </c>
      <c r="L147" s="6">
        <f>INDEX([1]Hitters!$BJ:$BJ,MATCH(D147,[1]Hitters!$C:$C,0))*INDEX([1]Hitters!$AP:$AP,MATCH(D147,[1]Hitters!$C:$C,0))</f>
        <v>-1.9811328436612919E-3</v>
      </c>
      <c r="N147" s="2" t="s">
        <v>87</v>
      </c>
      <c r="O147" s="2" t="s">
        <v>66</v>
      </c>
      <c r="P147" s="12" t="str">
        <f>'AL East'!H55</f>
        <v>C</v>
      </c>
      <c r="Q147" s="12" t="str">
        <f>'AL East'!I55</f>
        <v>Thole, Josh</v>
      </c>
      <c r="R147" s="6">
        <f>INDEX([1]Hitters!$AF:$AF,MATCH(Q147,[1]Hitters!$C:$C,0))</f>
        <v>0.22401233749604743</v>
      </c>
      <c r="S147" s="4">
        <f>INDEX([1]Hitters!$ER:$ER,MATCH(Q147,[1]Hitters!$C:$C,0))</f>
        <v>242.40106666666668</v>
      </c>
      <c r="T147" s="4">
        <f t="shared" si="21"/>
        <v>-1.4514157777981094</v>
      </c>
      <c r="U147" s="4">
        <f>IF(P147="DH",-16,IF(P147="C",INDEX([1]Hitters!$AZ:$AZ,MATCH(Q147,[1]Hitters!$C:$C,0)),IF(P147="1B",INDEX([1]Hitters!$AW:$AW,MATCH(Q147,[1]Hitters!$C:$C,0)),IF(RIGHT(P147,1)="F",INDEX([1]Hitters!$AY:$AY,MATCH(Q147,[1]Hitters!$C:$C,0)),INDEX([1]Hitters!$AX:$AX,MATCH(Q147,[1]Hitters!$C:$C,0))))))*S147/600</f>
        <v>1.0682414230714632</v>
      </c>
      <c r="V147" s="44">
        <f t="shared" si="22"/>
        <v>-4.5382198413250752E-2</v>
      </c>
      <c r="W147" s="44">
        <f t="shared" si="23"/>
        <v>-9.3609733317834842E-2</v>
      </c>
      <c r="X147" s="109">
        <f>INDEX([1]Hitters!$CV:$CV,MATCH(Q147,[1]Hitters!$C:$C,0))</f>
        <v>29.708333333333332</v>
      </c>
      <c r="Y147" s="6">
        <f>INDEX([1]Hitters!$BJ:$BJ,MATCH(Q147,[1]Hitters!$C:$C,0))*INDEX([1]Hitters!$AP:$AP,MATCH(Q147,[1]Hitters!$C:$C,0))</f>
        <v>-6.323557106537204E-3</v>
      </c>
    </row>
    <row r="148" spans="1:25" ht="12" customHeight="1" x14ac:dyDescent="0.2">
      <c r="A148" s="2" t="s">
        <v>101</v>
      </c>
      <c r="B148" s="2" t="s">
        <v>651</v>
      </c>
      <c r="C148" s="25" t="str">
        <f>'NL West'!A52</f>
        <v>CF</v>
      </c>
      <c r="D148" s="25" t="str">
        <f>'NL West'!B52</f>
        <v>Jankowski, Travis</v>
      </c>
      <c r="E148" s="6">
        <f>INDEX([1]Hitters!$AF:$AF,MATCH(D148,[1]Hitters!$C:$C,0))</f>
        <v>0.25298938749368804</v>
      </c>
      <c r="F148" s="4">
        <f>INDEX([1]Hitters!$ER:$ER,MATCH(D148,[1]Hitters!$C:$C,0))</f>
        <v>414.63440000000003</v>
      </c>
      <c r="G148" s="4">
        <f t="shared" si="18"/>
        <v>9.532190889812842</v>
      </c>
      <c r="H148" s="4">
        <f>IF(C148="DH",-16,IF(C148="C",INDEX([1]Hitters!$AZ:$AZ,MATCH(D148,[1]Hitters!$C:$C,0)),IF(C148="1B",INDEX([1]Hitters!$AW:$AW,MATCH(D148,[1]Hitters!$C:$C,0)),IF(RIGHT(C148,1)="F",INDEX([1]Hitters!$AY:$AY,MATCH(D148,[1]Hitters!$C:$C,0)),INDEX([1]Hitters!$AX:$AX,MATCH(D148,[1]Hitters!$C:$C,0))))))*F148/600</f>
        <v>5.4153522540934649</v>
      </c>
      <c r="I148" s="44">
        <f t="shared" si="19"/>
        <v>1.6364171244637031</v>
      </c>
      <c r="J148" s="44">
        <f t="shared" si="20"/>
        <v>2.3679903902768844</v>
      </c>
      <c r="K148" s="109">
        <f>INDEX([1]Hitters!$CV:$CV,MATCH(D148,[1]Hitters!$C:$C,0))</f>
        <v>25.041666666666668</v>
      </c>
      <c r="L148" s="6">
        <f>INDEX([1]Hitters!$BJ:$BJ,MATCH(D148,[1]Hitters!$C:$C,0))*INDEX([1]Hitters!$AP:$AP,MATCH(D148,[1]Hitters!$C:$C,0))</f>
        <v>2.7700142357406105E-3</v>
      </c>
      <c r="N148" s="2" t="s">
        <v>101</v>
      </c>
      <c r="O148" s="2" t="s">
        <v>49</v>
      </c>
      <c r="P148" s="9" t="str">
        <f>'NL West'!A27</f>
        <v>OF</v>
      </c>
      <c r="Q148" s="9" t="str">
        <f>'NL West'!B27</f>
        <v>Weeks Jr., Rickie</v>
      </c>
      <c r="R148" s="6">
        <f>INDEX([1]Hitters!$AF:$AF,MATCH(Q148,[1]Hitters!$C:$C,0))</f>
        <v>0.25133323045112349</v>
      </c>
      <c r="S148" s="4">
        <f>INDEX([1]Hitters!$ER:$ER,MATCH(Q148,[1]Hitters!$C:$C,0))</f>
        <v>279.69742222222226</v>
      </c>
      <c r="T148" s="4">
        <f t="shared" si="21"/>
        <v>5.9668495648518531</v>
      </c>
      <c r="U148" s="4">
        <f>IF(P148="DH",-16,IF(P148="C",INDEX([1]Hitters!$AZ:$AZ,MATCH(Q148,[1]Hitters!$C:$C,0)),IF(P148="1B",INDEX([1]Hitters!$AW:$AW,MATCH(Q148,[1]Hitters!$C:$C,0)),IF(RIGHT(P148,1)="F",INDEX([1]Hitters!$AY:$AY,MATCH(Q148,[1]Hitters!$C:$C,0)),INDEX([1]Hitters!$AX:$AX,MATCH(Q148,[1]Hitters!$C:$C,0))))))*S148/600</f>
        <v>-6.5508651279568104</v>
      </c>
      <c r="V148" s="44">
        <f t="shared" si="22"/>
        <v>-4.6983277951172076E-2</v>
      </c>
      <c r="W148" s="44">
        <f t="shared" si="23"/>
        <v>-0.10078736710095972</v>
      </c>
      <c r="X148" s="109">
        <f>INDEX([1]Hitters!$CV:$CV,MATCH(Q148,[1]Hitters!$C:$C,0))</f>
        <v>33.791666666666664</v>
      </c>
      <c r="Y148" s="6">
        <f>INDEX([1]Hitters!$BJ:$BJ,MATCH(Q148,[1]Hitters!$C:$C,0))*INDEX([1]Hitters!$AP:$AP,MATCH(Q148,[1]Hitters!$C:$C,0))</f>
        <v>6.5442053487302343E-4</v>
      </c>
    </row>
    <row r="149" spans="1:25" ht="12" customHeight="1" x14ac:dyDescent="0.2">
      <c r="A149" s="2" t="s">
        <v>101</v>
      </c>
      <c r="B149" s="2" t="s">
        <v>49</v>
      </c>
      <c r="C149" s="9" t="str">
        <f>'NL West'!A16</f>
        <v>C</v>
      </c>
      <c r="D149" s="9" t="str">
        <f>'NL West'!B16</f>
        <v>Castillo, Welington</v>
      </c>
      <c r="E149" s="6">
        <f>INDEX([1]Hitters!$AF:$AF,MATCH(D149,[1]Hitters!$C:$C,0))</f>
        <v>0.25574124836215767</v>
      </c>
      <c r="F149" s="4">
        <f>INDEX([1]Hitters!$ER:$ER,MATCH(D149,[1]Hitters!$C:$C,0))</f>
        <v>413.93422222222222</v>
      </c>
      <c r="G149" s="4">
        <f t="shared" si="18"/>
        <v>10.655183619818782</v>
      </c>
      <c r="H149" s="4">
        <f>IF(C149="DH",-16,IF(C149="C",INDEX([1]Hitters!$AZ:$AZ,MATCH(D149,[1]Hitters!$C:$C,0)),IF(C149="1B",INDEX([1]Hitters!$AW:$AW,MATCH(D149,[1]Hitters!$C:$C,0)),IF(RIGHT(C149,1)="F",INDEX([1]Hitters!$AY:$AY,MATCH(D149,[1]Hitters!$C:$C,0)),INDEX([1]Hitters!$AX:$AX,MATCH(D149,[1]Hitters!$C:$C,0))))))*F149/600</f>
        <v>4.2796033366587354</v>
      </c>
      <c r="I149" s="44">
        <f t="shared" si="19"/>
        <v>1.6347448740430606</v>
      </c>
      <c r="J149" s="44">
        <f t="shared" si="20"/>
        <v>1.9746432963030551</v>
      </c>
      <c r="K149" s="109">
        <f>INDEX([1]Hitters!$CV:$CV,MATCH(D149,[1]Hitters!$C:$C,0))</f>
        <v>29.208333333333332</v>
      </c>
      <c r="L149" s="6">
        <f>INDEX([1]Hitters!$BJ:$BJ,MATCH(D149,[1]Hitters!$C:$C,0))*INDEX([1]Hitters!$AP:$AP,MATCH(D149,[1]Hitters!$C:$C,0))</f>
        <v>-3.9643039701782483E-3</v>
      </c>
      <c r="N149" s="2" t="s">
        <v>89</v>
      </c>
      <c r="O149" s="2" t="s">
        <v>54</v>
      </c>
      <c r="P149" s="84" t="str">
        <f>'AL West'!A29</f>
        <v>OF</v>
      </c>
      <c r="Q149" s="84" t="str">
        <f>'AL West'!B29</f>
        <v>Tucker, Preston</v>
      </c>
      <c r="R149" s="6">
        <f>INDEX([1]Hitters!$AF:$AF,MATCH(Q149,[1]Hitters!$C:$C,0))</f>
        <v>0.24974918350967612</v>
      </c>
      <c r="S149" s="4">
        <f>INDEX([1]Hitters!$ER:$ER,MATCH(Q149,[1]Hitters!$C:$C,0))</f>
        <v>489.30548148148148</v>
      </c>
      <c r="T149" s="4">
        <f t="shared" si="21"/>
        <v>9.6633837460682042</v>
      </c>
      <c r="U149" s="4">
        <f>IF(P149="DH",-16,IF(P149="C",INDEX([1]Hitters!$AZ:$AZ,MATCH(Q149,[1]Hitters!$C:$C,0)),IF(P149="1B",INDEX([1]Hitters!$AW:$AW,MATCH(Q149,[1]Hitters!$C:$C,0)),IF(RIGHT(P149,1)="F",INDEX([1]Hitters!$AY:$AY,MATCH(Q149,[1]Hitters!$C:$C,0)),INDEX([1]Hitters!$AX:$AX,MATCH(Q149,[1]Hitters!$C:$C,0))))))*S149/600</f>
        <v>-10.901371058876846</v>
      </c>
      <c r="V149" s="44">
        <f t="shared" si="22"/>
        <v>-0.10729031265399813</v>
      </c>
      <c r="W149" s="44">
        <f t="shared" si="23"/>
        <v>-0.13156236753672096</v>
      </c>
      <c r="X149" s="109">
        <f>INDEX([1]Hitters!$CV:$CV,MATCH(Q149,[1]Hitters!$C:$C,0))</f>
        <v>25.958333333333332</v>
      </c>
      <c r="Y149" s="6">
        <f>INDEX([1]Hitters!$BJ:$BJ,MATCH(Q149,[1]Hitters!$C:$C,0))*INDEX([1]Hitters!$AP:$AP,MATCH(Q149,[1]Hitters!$C:$C,0))</f>
        <v>-2.1392643335693615E-3</v>
      </c>
    </row>
    <row r="150" spans="1:25" ht="12" customHeight="1" x14ac:dyDescent="0.2">
      <c r="A150" s="2" t="s">
        <v>89</v>
      </c>
      <c r="B150" s="2" t="s">
        <v>54</v>
      </c>
      <c r="C150" s="84" t="str">
        <f>'AL Central'!A22</f>
        <v>CF</v>
      </c>
      <c r="D150" s="84" t="str">
        <f>'AL West'!B22</f>
        <v>Marisnick, Jake</v>
      </c>
      <c r="E150" s="6">
        <f>INDEX([1]Hitters!$AF:$AF,MATCH(D150,[1]Hitters!$C:$C,0))</f>
        <v>0.23916534687403371</v>
      </c>
      <c r="F150" s="4">
        <f>INDEX([1]Hitters!$ER:$ER,MATCH(D150,[1]Hitters!$C:$C,0))</f>
        <v>451.65819259259263</v>
      </c>
      <c r="G150" s="4">
        <f t="shared" si="18"/>
        <v>4.1396040036102288</v>
      </c>
      <c r="H150" s="4">
        <f>IF(C150="DH",-16,IF(C150="C",INDEX([1]Hitters!$AZ:$AZ,MATCH(D150,[1]Hitters!$C:$C,0)),IF(C150="1B",INDEX([1]Hitters!$AW:$AW,MATCH(D150,[1]Hitters!$C:$C,0)),IF(RIGHT(C150,1)="F",INDEX([1]Hitters!$AY:$AY,MATCH(D150,[1]Hitters!$C:$C,0)),INDEX([1]Hitters!$AX:$AX,MATCH(D150,[1]Hitters!$C:$C,0))))))*F150/600</f>
        <v>10.753192219307538</v>
      </c>
      <c r="I150" s="44">
        <f t="shared" si="19"/>
        <v>1.6308769060590143</v>
      </c>
      <c r="J150" s="44">
        <f t="shared" si="20"/>
        <v>2.1665191945672606</v>
      </c>
      <c r="K150" s="109">
        <f>INDEX([1]Hitters!$CV:$CV,MATCH(D150,[1]Hitters!$C:$C,0))</f>
        <v>25.291666666666668</v>
      </c>
      <c r="L150" s="6">
        <f>INDEX([1]Hitters!$BJ:$BJ,MATCH(D150,[1]Hitters!$C:$C,0))*INDEX([1]Hitters!$AP:$AP,MATCH(D150,[1]Hitters!$C:$C,0))</f>
        <v>-1.8816643441529445E-3</v>
      </c>
      <c r="N150" s="2" t="s">
        <v>90</v>
      </c>
      <c r="O150" s="2" t="s">
        <v>100</v>
      </c>
      <c r="P150" s="21" t="str">
        <f>'NL East'!H55</f>
        <v>1B</v>
      </c>
      <c r="Q150" s="21" t="str">
        <f>'NL East'!I55</f>
        <v>Robinson, Clint</v>
      </c>
      <c r="R150" s="6">
        <f>INDEX([1]Hitters!$AF:$AF,MATCH(Q150,[1]Hitters!$C:$C,0))</f>
        <v>0.25140459642983731</v>
      </c>
      <c r="S150" s="4">
        <f>INDEX([1]Hitters!$ER:$ER,MATCH(Q150,[1]Hitters!$C:$C,0))</f>
        <v>404.00533333333334</v>
      </c>
      <c r="T150" s="4">
        <f t="shared" si="21"/>
        <v>8.6475711155018971</v>
      </c>
      <c r="U150" s="4">
        <f>IF(P150="DH",-16,IF(P150="C",INDEX([1]Hitters!$AZ:$AZ,MATCH(Q150,[1]Hitters!$C:$C,0)),IF(P150="1B",INDEX([1]Hitters!$AW:$AW,MATCH(Q150,[1]Hitters!$C:$C,0)),IF(RIGHT(P150,1)="F",INDEX([1]Hitters!$AY:$AY,MATCH(Q150,[1]Hitters!$C:$C,0)),INDEX([1]Hitters!$AX:$AX,MATCH(Q150,[1]Hitters!$C:$C,0))))))*S150/600</f>
        <v>-9.7250779446403008</v>
      </c>
      <c r="V150" s="44">
        <f t="shared" si="22"/>
        <v>-9.2671731713527272E-2</v>
      </c>
      <c r="W150" s="44">
        <f t="shared" si="23"/>
        <v>-0.13762946783239585</v>
      </c>
      <c r="X150" s="109">
        <f>INDEX([1]Hitters!$CV:$CV,MATCH(Q150,[1]Hitters!$C:$C,0))</f>
        <v>31.375</v>
      </c>
      <c r="Y150" s="6">
        <f>INDEX([1]Hitters!$BJ:$BJ,MATCH(Q150,[1]Hitters!$C:$C,0))*INDEX([1]Hitters!$AP:$AP,MATCH(Q150,[1]Hitters!$C:$C,0))</f>
        <v>-3.7556232566044378E-3</v>
      </c>
    </row>
    <row r="151" spans="1:25" ht="12" customHeight="1" x14ac:dyDescent="0.2">
      <c r="A151" s="2" t="s">
        <v>88</v>
      </c>
      <c r="B151" s="2" t="s">
        <v>71</v>
      </c>
      <c r="C151" s="16" t="str">
        <f>'AL Central'!H47</f>
        <v>1B</v>
      </c>
      <c r="D151" s="16" t="str">
        <f>'AL Central'!I47</f>
        <v>Mauer, Joe</v>
      </c>
      <c r="E151" s="6">
        <f>INDEX([1]Hitters!$AF:$AF,MATCH(D151,[1]Hitters!$C:$C,0))</f>
        <v>0.27096950946791271</v>
      </c>
      <c r="F151" s="4">
        <f>INDEX([1]Hitters!$ER:$ER,MATCH(D151,[1]Hitters!$C:$C,0))</f>
        <v>566.60799999999995</v>
      </c>
      <c r="G151" s="4">
        <f t="shared" si="18"/>
        <v>23.213651820595075</v>
      </c>
      <c r="H151" s="4">
        <f>IF(C151="DH",-16,IF(C151="C",INDEX([1]Hitters!$AZ:$AZ,MATCH(D151,[1]Hitters!$C:$C,0)),IF(C151="1B",INDEX([1]Hitters!$AW:$AW,MATCH(D151,[1]Hitters!$C:$C,0)),IF(RIGHT(C151,1)="F",INDEX([1]Hitters!$AY:$AY,MATCH(D151,[1]Hitters!$C:$C,0)),INDEX([1]Hitters!$AX:$AX,MATCH(D151,[1]Hitters!$C:$C,0))))))*F151/600</f>
        <v>-8.453610535358802</v>
      </c>
      <c r="I151" s="44">
        <f t="shared" si="19"/>
        <v>1.6247120723230544</v>
      </c>
      <c r="J151" s="44">
        <f t="shared" si="20"/>
        <v>1.7204614890609253</v>
      </c>
      <c r="K151" s="109">
        <f>INDEX([1]Hitters!$CV:$CV,MATCH(D151,[1]Hitters!$C:$C,0))</f>
        <v>33.208333333333336</v>
      </c>
      <c r="L151" s="6">
        <f>INDEX([1]Hitters!$BJ:$BJ,MATCH(D151,[1]Hitters!$C:$C,0))*INDEX([1]Hitters!$AP:$AP,MATCH(D151,[1]Hitters!$C:$C,0))</f>
        <v>-1.5918660768570534E-3</v>
      </c>
      <c r="N151" s="2" t="s">
        <v>88</v>
      </c>
      <c r="O151" s="2" t="s">
        <v>656</v>
      </c>
      <c r="P151" s="13" t="str">
        <f>'AL Central'!A25</f>
        <v>C</v>
      </c>
      <c r="Q151" s="13" t="str">
        <f>'AL Central'!B25</f>
        <v>Navarro, Dioner</v>
      </c>
      <c r="R151" s="6">
        <f>INDEX([1]Hitters!$AF:$AF,MATCH(Q151,[1]Hitters!$C:$C,0))</f>
        <v>0.24673020228631493</v>
      </c>
      <c r="S151" s="4">
        <f>INDEX([1]Hitters!$ER:$ER,MATCH(Q151,[1]Hitters!$C:$C,0))</f>
        <v>346.38257777777778</v>
      </c>
      <c r="T151" s="4">
        <f t="shared" si="21"/>
        <v>5.7950505946774324</v>
      </c>
      <c r="U151" s="4">
        <f>IF(P151="DH",-16,IF(P151="C",INDEX([1]Hitters!$AZ:$AZ,MATCH(Q151,[1]Hitters!$C:$C,0)),IF(P151="1B",INDEX([1]Hitters!$AW:$AW,MATCH(Q151,[1]Hitters!$C:$C,0)),IF(RIGHT(P151,1)="F",INDEX([1]Hitters!$AY:$AY,MATCH(Q151,[1]Hitters!$C:$C,0)),INDEX([1]Hitters!$AX:$AX,MATCH(Q151,[1]Hitters!$C:$C,0))))))*S151/600</f>
        <v>-6.8853575906053797</v>
      </c>
      <c r="V151" s="44">
        <f t="shared" si="22"/>
        <v>-0.10159883887282151</v>
      </c>
      <c r="W151" s="44">
        <f t="shared" si="23"/>
        <v>-0.14665697034277858</v>
      </c>
      <c r="X151" s="109">
        <f>INDEX([1]Hitters!$CV:$CV,MATCH(Q151,[1]Hitters!$C:$C,0))</f>
        <v>32.375</v>
      </c>
      <c r="Y151" s="6">
        <f>INDEX([1]Hitters!$BJ:$BJ,MATCH(Q151,[1]Hitters!$C:$C,0))*INDEX([1]Hitters!$AP:$AP,MATCH(Q151,[1]Hitters!$C:$C,0))</f>
        <v>-4.0409754477250147E-3</v>
      </c>
    </row>
    <row r="152" spans="1:25" ht="12" customHeight="1" x14ac:dyDescent="0.2">
      <c r="A152" s="2" t="s">
        <v>88</v>
      </c>
      <c r="B152" s="2" t="s">
        <v>655</v>
      </c>
      <c r="C152" s="15" t="str">
        <f>'AL Central'!A47</f>
        <v>1B</v>
      </c>
      <c r="D152" s="15" t="str">
        <f>'AL Central'!B47</f>
        <v>Hosmer, Eric</v>
      </c>
      <c r="E152" s="6">
        <f>INDEX([1]Hitters!$AF:$AF,MATCH(D152,[1]Hitters!$C:$C,0))</f>
        <v>0.27395468631370729</v>
      </c>
      <c r="F152" s="4">
        <f>INDEX([1]Hitters!$ER:$ER,MATCH(D152,[1]Hitters!$C:$C,0))</f>
        <v>614.97866666666664</v>
      </c>
      <c r="G152" s="4">
        <f t="shared" si="18"/>
        <v>27.031194382955281</v>
      </c>
      <c r="H152" s="4">
        <f>IF(C152="DH",-16,IF(C152="C",INDEX([1]Hitters!$AZ:$AZ,MATCH(D152,[1]Hitters!$C:$C,0)),IF(C152="1B",INDEX([1]Hitters!$AW:$AW,MATCH(D152,[1]Hitters!$C:$C,0)),IF(RIGHT(C152,1)="F",INDEX([1]Hitters!$AY:$AY,MATCH(D152,[1]Hitters!$C:$C,0)),INDEX([1]Hitters!$AX:$AX,MATCH(D152,[1]Hitters!$C:$C,0))))))*F152/600</f>
        <v>-12.371671631425437</v>
      </c>
      <c r="I152" s="44">
        <f t="shared" si="19"/>
        <v>1.6190368020126833</v>
      </c>
      <c r="J152" s="44">
        <f t="shared" si="20"/>
        <v>1.5796028933376713</v>
      </c>
      <c r="K152" s="109">
        <f>INDEX([1]Hitters!$CV:$CV,MATCH(D152,[1]Hitters!$C:$C,0))</f>
        <v>26.708333333333332</v>
      </c>
      <c r="L152" s="6">
        <f>INDEX([1]Hitters!$BJ:$BJ,MATCH(D152,[1]Hitters!$C:$C,0))*INDEX([1]Hitters!$AP:$AP,MATCH(D152,[1]Hitters!$C:$C,0))</f>
        <v>7.6527958844289411E-3</v>
      </c>
      <c r="N152" s="2" t="s">
        <v>88</v>
      </c>
      <c r="O152" s="2" t="s">
        <v>69</v>
      </c>
      <c r="P152" s="39" t="str">
        <f>'AL Central'!O28</f>
        <v>OF</v>
      </c>
      <c r="Q152" s="39" t="str">
        <f>'AL Central'!P28</f>
        <v>Moya, Steven</v>
      </c>
      <c r="R152" s="6">
        <f>INDEX([1]Hitters!$AF:$AF,MATCH(Q152,[1]Hitters!$C:$C,0))</f>
        <v>0.25084755701326672</v>
      </c>
      <c r="S152" s="4">
        <f>INDEX([1]Hitters!$ER:$ER,MATCH(Q152,[1]Hitters!$C:$C,0))</f>
        <v>562.92859259259262</v>
      </c>
      <c r="T152" s="4">
        <f t="shared" si="21"/>
        <v>11.735685928472062</v>
      </c>
      <c r="U152" s="4">
        <f>IF(P152="DH",-16,IF(P152="C",INDEX([1]Hitters!$AZ:$AZ,MATCH(Q152,[1]Hitters!$C:$C,0)),IF(P152="1B",INDEX([1]Hitters!$AW:$AW,MATCH(Q152,[1]Hitters!$C:$C,0)),IF(RIGHT(P152,1)="F",INDEX([1]Hitters!$AY:$AY,MATCH(Q152,[1]Hitters!$C:$C,0)),INDEX([1]Hitters!$AX:$AX,MATCH(Q152,[1]Hitters!$C:$C,0))))))*S152/600</f>
        <v>-13.340123068268149</v>
      </c>
      <c r="V152" s="44">
        <f t="shared" si="22"/>
        <v>-0.14093739584024956</v>
      </c>
      <c r="W152" s="44">
        <f t="shared" si="23"/>
        <v>-0.15021876418586888</v>
      </c>
      <c r="X152" s="109">
        <f>INDEX([1]Hitters!$CV:$CV,MATCH(Q152,[1]Hitters!$C:$C,0))</f>
        <v>24.875</v>
      </c>
      <c r="Y152" s="6">
        <f>INDEX([1]Hitters!$BJ:$BJ,MATCH(Q152,[1]Hitters!$C:$C,0))*INDEX([1]Hitters!$AP:$AP,MATCH(Q152,[1]Hitters!$C:$C,0))</f>
        <v>-9.9710402533791684E-4</v>
      </c>
    </row>
    <row r="153" spans="1:25" ht="12" customHeight="1" x14ac:dyDescent="0.2">
      <c r="A153" s="2" t="s">
        <v>87</v>
      </c>
      <c r="B153" s="2" t="s">
        <v>63</v>
      </c>
      <c r="C153" s="9" t="str">
        <f>'AL East'!H21</f>
        <v>LF</v>
      </c>
      <c r="D153" s="9" t="str">
        <f>'AL East'!I21</f>
        <v>Benintendi, Andrew</v>
      </c>
      <c r="E153" s="6">
        <f>INDEX([1]Hitters!$AF:$AF,MATCH(D153,[1]Hitters!$C:$C,0))</f>
        <v>0.26048547922718041</v>
      </c>
      <c r="F153" s="4">
        <f>INDEX([1]Hitters!$ER:$ER,MATCH(D153,[1]Hitters!$C:$C,0))</f>
        <v>506.08503703703695</v>
      </c>
      <c r="G153" s="4">
        <f t="shared" si="18"/>
        <v>15.428244883779412</v>
      </c>
      <c r="H153" s="4">
        <f>IF(C153="DH",-16,IF(C153="C",INDEX([1]Hitters!$AZ:$AZ,MATCH(D153,[1]Hitters!$C:$C,0)),IF(C153="1B",INDEX([1]Hitters!$AW:$AW,MATCH(D153,[1]Hitters!$C:$C,0)),IF(RIGHT(C153,1)="F",INDEX([1]Hitters!$AY:$AY,MATCH(D153,[1]Hitters!$C:$C,0)),INDEX([1]Hitters!$AX:$AX,MATCH(D153,[1]Hitters!$C:$C,0))))))*F153/600</f>
        <v>-0.69372508523725052</v>
      </c>
      <c r="I153" s="44">
        <f t="shared" si="19"/>
        <v>1.615936475252612</v>
      </c>
      <c r="J153" s="44">
        <f t="shared" si="20"/>
        <v>1.9158082420852356</v>
      </c>
      <c r="K153" s="109">
        <f>INDEX([1]Hitters!$CV:$CV,MATCH(D153,[1]Hitters!$C:$C,0))</f>
        <v>21.958333333333332</v>
      </c>
      <c r="L153" s="6">
        <f>INDEX([1]Hitters!$BJ:$BJ,MATCH(D153,[1]Hitters!$C:$C,0))*INDEX([1]Hitters!$AP:$AP,MATCH(D153,[1]Hitters!$C:$C,0))</f>
        <v>-1.8779431734100185E-3</v>
      </c>
      <c r="N153" s="2" t="s">
        <v>91</v>
      </c>
      <c r="O153" s="2" t="s">
        <v>55</v>
      </c>
      <c r="P153" s="42" t="str">
        <f>'NL Central'!O25</f>
        <v>SS</v>
      </c>
      <c r="Q153" s="42" t="str">
        <f>'NL Central'!P25</f>
        <v>Arcia, Orlando</v>
      </c>
      <c r="R153" s="6">
        <f>INDEX([1]Hitters!$AF:$AF,MATCH(Q153,[1]Hitters!$C:$C,0))</f>
        <v>0.22089654035800604</v>
      </c>
      <c r="S153" s="4">
        <f>INDEX([1]Hitters!$ER:$ER,MATCH(Q153,[1]Hitters!$C:$C,0))</f>
        <v>593.24918518518507</v>
      </c>
      <c r="T153" s="4">
        <f t="shared" si="21"/>
        <v>-5.400620014979137</v>
      </c>
      <c r="U153" s="4">
        <f>IF(P153="DH",-16,IF(P153="C",INDEX([1]Hitters!$AZ:$AZ,MATCH(Q153,[1]Hitters!$C:$C,0)),IF(P153="1B",INDEX([1]Hitters!$AW:$AW,MATCH(Q153,[1]Hitters!$C:$C,0)),IF(RIGHT(P153,1)="F",INDEX([1]Hitters!$AY:$AY,MATCH(Q153,[1]Hitters!$C:$C,0)),INDEX([1]Hitters!$AX:$AX,MATCH(Q153,[1]Hitters!$C:$C,0))))))*S153/600</f>
        <v>4.0493641119575443</v>
      </c>
      <c r="V153" s="44">
        <f t="shared" si="22"/>
        <v>-0.16109943177308361</v>
      </c>
      <c r="W153" s="44">
        <f t="shared" si="23"/>
        <v>-0.16293264529925561</v>
      </c>
      <c r="X153" s="109">
        <f>INDEX([1]Hitters!$CV:$CV,MATCH(Q153,[1]Hitters!$C:$C,0))</f>
        <v>21.875</v>
      </c>
      <c r="Y153" s="6">
        <f>INDEX([1]Hitters!$BJ:$BJ,MATCH(Q153,[1]Hitters!$C:$C,0))*INDEX([1]Hitters!$AP:$AP,MATCH(Q153,[1]Hitters!$C:$C,0))</f>
        <v>-6.2115091267261847E-4</v>
      </c>
    </row>
    <row r="154" spans="1:25" ht="12" customHeight="1" x14ac:dyDescent="0.2">
      <c r="A154" s="2" t="s">
        <v>88</v>
      </c>
      <c r="B154" s="2" t="s">
        <v>656</v>
      </c>
      <c r="C154" s="13" t="str">
        <f>'AL Central'!A19</f>
        <v>SS</v>
      </c>
      <c r="D154" s="13" t="str">
        <f>'AL Central'!B19</f>
        <v>Saladino, Tyler</v>
      </c>
      <c r="E154" s="6">
        <f>INDEX([1]Hitters!$AF:$AF,MATCH(D154,[1]Hitters!$C:$C,0))</f>
        <v>0.25592850037784398</v>
      </c>
      <c r="F154" s="4">
        <f>INDEX([1]Hitters!$ER:$ER,MATCH(D154,[1]Hitters!$C:$C,0))</f>
        <v>414.29600000000005</v>
      </c>
      <c r="G154" s="4">
        <f t="shared" si="18"/>
        <v>10.742073992539247</v>
      </c>
      <c r="H154" s="4">
        <f>IF(C154="DH",-16,IF(C154="C",INDEX([1]Hitters!$AZ:$AZ,MATCH(D154,[1]Hitters!$C:$C,0)),IF(C154="1B",INDEX([1]Hitters!$AW:$AW,MATCH(D154,[1]Hitters!$C:$C,0)),IF(RIGHT(C154,1)="F",INDEX([1]Hitters!$AY:$AY,MATCH(D154,[1]Hitters!$C:$C,0)),INDEX([1]Hitters!$AX:$AX,MATCH(D154,[1]Hitters!$C:$C,0))))))*F154/600</f>
        <v>3.9834647236633662</v>
      </c>
      <c r="I154" s="44">
        <f t="shared" si="19"/>
        <v>1.6119212314077971</v>
      </c>
      <c r="J154" s="44">
        <f t="shared" si="20"/>
        <v>2.3344486522792351</v>
      </c>
      <c r="K154" s="109">
        <f>INDEX([1]Hitters!$CV:$CV,MATCH(D154,[1]Hitters!$C:$C,0))</f>
        <v>26.958333333333332</v>
      </c>
      <c r="L154" s="6">
        <f>INDEX([1]Hitters!$BJ:$BJ,MATCH(D154,[1]Hitters!$C:$C,0))*INDEX([1]Hitters!$AP:$AP,MATCH(D154,[1]Hitters!$C:$C,0))</f>
        <v>-3.4756119305849606E-3</v>
      </c>
      <c r="N154" s="2" t="s">
        <v>91</v>
      </c>
      <c r="O154" s="2" t="s">
        <v>55</v>
      </c>
      <c r="P154" s="42" t="str">
        <f>'NL Central'!O29</f>
        <v>OF</v>
      </c>
      <c r="Q154" s="42" t="str">
        <f>'NL Central'!P29</f>
        <v>Flores, Ramon</v>
      </c>
      <c r="R154" s="6">
        <f>INDEX([1]Hitters!$AF:$AF,MATCH(Q154,[1]Hitters!$C:$C,0))</f>
        <v>0.23620542745757089</v>
      </c>
      <c r="S154" s="4">
        <f>INDEX([1]Hitters!$ER:$ER,MATCH(Q154,[1]Hitters!$C:$C,0))</f>
        <v>410.71377777777775</v>
      </c>
      <c r="T154" s="4">
        <f t="shared" si="21"/>
        <v>2.5486545538248881</v>
      </c>
      <c r="U154" s="4">
        <f>IF(P154="DH",-16,IF(P154="C",INDEX([1]Hitters!$AZ:$AZ,MATCH(Q154,[1]Hitters!$C:$C,0)),IF(P154="1B",INDEX([1]Hitters!$AW:$AW,MATCH(Q154,[1]Hitters!$C:$C,0)),IF(RIGHT(P154,1)="F",INDEX([1]Hitters!$AY:$AY,MATCH(Q154,[1]Hitters!$C:$C,0)),INDEX([1]Hitters!$AX:$AX,MATCH(Q154,[1]Hitters!$C:$C,0))))))*S154/600</f>
        <v>-3.979501483435131</v>
      </c>
      <c r="V154" s="44">
        <f t="shared" si="22"/>
        <v>-0.14731176664078616</v>
      </c>
      <c r="W154" s="44">
        <f t="shared" si="23"/>
        <v>-0.21520354262937511</v>
      </c>
      <c r="X154" s="109">
        <f>INDEX([1]Hitters!$CV:$CV,MATCH(Q154,[1]Hitters!$C:$C,0))</f>
        <v>24.291666666666668</v>
      </c>
      <c r="Y154" s="6">
        <f>INDEX([1]Hitters!$BJ:$BJ,MATCH(Q154,[1]Hitters!$C:$C,0))*INDEX([1]Hitters!$AP:$AP,MATCH(Q154,[1]Hitters!$C:$C,0))</f>
        <v>-3.2048912421854072E-3</v>
      </c>
    </row>
    <row r="155" spans="1:25" ht="12" customHeight="1" x14ac:dyDescent="0.2">
      <c r="A155" s="2" t="s">
        <v>91</v>
      </c>
      <c r="B155" s="2" t="s">
        <v>657</v>
      </c>
      <c r="C155" s="15" t="str">
        <f>'NL Central'!A16</f>
        <v>C</v>
      </c>
      <c r="D155" s="15" t="str">
        <f>'NL Central'!B16</f>
        <v>Montero, Miguel</v>
      </c>
      <c r="E155" s="6">
        <f>INDEX([1]Hitters!$AF:$AF,MATCH(D155,[1]Hitters!$C:$C,0))</f>
        <v>0.24393551314308165</v>
      </c>
      <c r="F155" s="4">
        <f>INDEX([1]Hitters!$ER:$ER,MATCH(D155,[1]Hitters!$C:$C,0))</f>
        <v>387.90696296296295</v>
      </c>
      <c r="G155" s="4">
        <f t="shared" si="18"/>
        <v>5.4056825806632531</v>
      </c>
      <c r="H155" s="4">
        <f>IF(C155="DH",-16,IF(C155="C",INDEX([1]Hitters!$AZ:$AZ,MATCH(D155,[1]Hitters!$C:$C,0)),IF(C155="1B",INDEX([1]Hitters!$AW:$AW,MATCH(D155,[1]Hitters!$C:$C,0)),IF(RIGHT(C155,1)="F",INDEX([1]Hitters!$AY:$AY,MATCH(D155,[1]Hitters!$C:$C,0)),INDEX([1]Hitters!$AX:$AX,MATCH(D155,[1]Hitters!$C:$C,0))))))*F155/600</f>
        <v>9.2452382592621323</v>
      </c>
      <c r="I155" s="44">
        <f t="shared" si="19"/>
        <v>1.6051629553572362</v>
      </c>
      <c r="J155" s="44">
        <f t="shared" si="20"/>
        <v>2.0690050819099319</v>
      </c>
      <c r="K155" s="109">
        <f>INDEX([1]Hitters!$CV:$CV,MATCH(D155,[1]Hitters!$C:$C,0))</f>
        <v>32.958333333333336</v>
      </c>
      <c r="L155" s="6">
        <f>INDEX([1]Hitters!$BJ:$BJ,MATCH(D155,[1]Hitters!$C:$C,0))*INDEX([1]Hitters!$AP:$AP,MATCH(D155,[1]Hitters!$C:$C,0))</f>
        <v>-7.6990225091064894E-3</v>
      </c>
      <c r="N155" s="2" t="s">
        <v>91</v>
      </c>
      <c r="O155" s="2" t="s">
        <v>55</v>
      </c>
      <c r="P155" s="42" t="str">
        <f>'NL Central'!O26</f>
        <v>3B</v>
      </c>
      <c r="Q155" s="42" t="str">
        <f>'NL Central'!P26</f>
        <v>Elmore, Jake</v>
      </c>
      <c r="R155" s="6">
        <f>INDEX([1]Hitters!$AF:$AF,MATCH(Q155,[1]Hitters!$C:$C,0))</f>
        <v>0.23528991001520139</v>
      </c>
      <c r="S155" s="4">
        <f>INDEX([1]Hitters!$ER:$ER,MATCH(Q155,[1]Hitters!$C:$C,0))</f>
        <v>378.06785185185186</v>
      </c>
      <c r="T155" s="4">
        <f t="shared" si="21"/>
        <v>1.9999449159367815</v>
      </c>
      <c r="U155" s="4">
        <f>IF(P155="DH",-16,IF(P155="C",INDEX([1]Hitters!$AZ:$AZ,MATCH(Q155,[1]Hitters!$C:$C,0)),IF(P155="1B",INDEX([1]Hitters!$AW:$AW,MATCH(Q155,[1]Hitters!$C:$C,0)),IF(RIGHT(P155,1)="F",INDEX([1]Hitters!$AY:$AY,MATCH(Q155,[1]Hitters!$C:$C,0)),INDEX([1]Hitters!$AX:$AX,MATCH(Q155,[1]Hitters!$C:$C,0))))))*S155/600</f>
        <v>-3.435902124700589</v>
      </c>
      <c r="V155" s="44">
        <f t="shared" si="22"/>
        <v>-0.14935433366207373</v>
      </c>
      <c r="W155" s="44">
        <f t="shared" si="23"/>
        <v>-0.23702782386363669</v>
      </c>
      <c r="X155" s="109">
        <f>INDEX([1]Hitters!$CV:$CV,MATCH(Q155,[1]Hitters!$C:$C,0))</f>
        <v>29.041666666666668</v>
      </c>
      <c r="Y155" s="6">
        <f>INDEX([1]Hitters!$BJ:$BJ,MATCH(Q155,[1]Hitters!$C:$C,0))*INDEX([1]Hitters!$AP:$AP,MATCH(Q155,[1]Hitters!$C:$C,0))</f>
        <v>-4.22992793858402E-3</v>
      </c>
    </row>
    <row r="156" spans="1:25" ht="12" customHeight="1" x14ac:dyDescent="0.2">
      <c r="A156" s="2" t="s">
        <v>101</v>
      </c>
      <c r="B156" s="2" t="s">
        <v>648</v>
      </c>
      <c r="C156" s="28" t="str">
        <f>'NL West'!H52</f>
        <v>CF</v>
      </c>
      <c r="D156" s="28" t="str">
        <f>'NL West'!I52</f>
        <v>Span, Denard</v>
      </c>
      <c r="E156" s="6">
        <f>INDEX([1]Hitters!$AF:$AF,MATCH(D156,[1]Hitters!$C:$C,0))</f>
        <v>0.26290811908518608</v>
      </c>
      <c r="F156" s="4">
        <f>INDEX([1]Hitters!$ER:$ER,MATCH(D156,[1]Hitters!$C:$C,0))</f>
        <v>516.57037037037048</v>
      </c>
      <c r="G156" s="4">
        <f t="shared" si="18"/>
        <v>16.999359264026825</v>
      </c>
      <c r="H156" s="4">
        <f>IF(C156="DH",-16,IF(C156="C",INDEX([1]Hitters!$AZ:$AZ,MATCH(D156,[1]Hitters!$C:$C,0)),IF(C156="1B",INDEX([1]Hitters!$AW:$AW,MATCH(D156,[1]Hitters!$C:$C,0)),IF(RIGHT(C156,1)="F",INDEX([1]Hitters!$AY:$AY,MATCH(D156,[1]Hitters!$C:$C,0)),INDEX([1]Hitters!$AX:$AX,MATCH(D156,[1]Hitters!$C:$C,0))))))*F156/600</f>
        <v>-2.548696651228882</v>
      </c>
      <c r="I156" s="44">
        <f t="shared" si="19"/>
        <v>1.586209697883576</v>
      </c>
      <c r="J156" s="44">
        <f t="shared" si="20"/>
        <v>1.842393356877549</v>
      </c>
      <c r="K156" s="109">
        <f>INDEX([1]Hitters!$CV:$CV,MATCH(D156,[1]Hitters!$C:$C,0))</f>
        <v>32.375</v>
      </c>
      <c r="L156" s="6">
        <f>INDEX([1]Hitters!$BJ:$BJ,MATCH(D156,[1]Hitters!$C:$C,0))*INDEX([1]Hitters!$AP:$AP,MATCH(D156,[1]Hitters!$C:$C,0))</f>
        <v>1.0683985505110043E-3</v>
      </c>
      <c r="N156" s="2" t="s">
        <v>101</v>
      </c>
      <c r="O156" s="2" t="s">
        <v>49</v>
      </c>
      <c r="P156" s="9" t="str">
        <f>'NL West'!A29</f>
        <v>OF</v>
      </c>
      <c r="Q156" s="9" t="str">
        <f>'NL West'!B29</f>
        <v>Bourn, Michael</v>
      </c>
      <c r="R156" s="6">
        <f>INDEX([1]Hitters!$AF:$AF,MATCH(Q156,[1]Hitters!$C:$C,0))</f>
        <v>0.22695402307754917</v>
      </c>
      <c r="S156" s="4">
        <f>INDEX([1]Hitters!$ER:$ER,MATCH(Q156,[1]Hitters!$C:$C,0))</f>
        <v>452.3315555555555</v>
      </c>
      <c r="T156" s="4">
        <f t="shared" si="21"/>
        <v>-1.3777914795185138</v>
      </c>
      <c r="U156" s="4">
        <f>IF(P156="DH",-16,IF(P156="C",INDEX([1]Hitters!$AZ:$AZ,MATCH(Q156,[1]Hitters!$C:$C,0)),IF(P156="1B",INDEX([1]Hitters!$AW:$AW,MATCH(Q156,[1]Hitters!$C:$C,0)),IF(RIGHT(P156,1)="F",INDEX([1]Hitters!$AY:$AY,MATCH(Q156,[1]Hitters!$C:$C,0)),INDEX([1]Hitters!$AX:$AX,MATCH(Q156,[1]Hitters!$C:$C,0))))))*S156/600</f>
        <v>-0.56027139161784167</v>
      </c>
      <c r="V156" s="44">
        <f t="shared" si="22"/>
        <v>-0.21332287259301586</v>
      </c>
      <c r="W156" s="44">
        <f t="shared" si="23"/>
        <v>-0.28296439190188066</v>
      </c>
      <c r="X156" s="109">
        <f>INDEX([1]Hitters!$CV:$CV,MATCH(Q156,[1]Hitters!$C:$C,0))</f>
        <v>33.541666666666664</v>
      </c>
      <c r="Y156" s="6">
        <f>INDEX([1]Hitters!$BJ:$BJ,MATCH(Q156,[1]Hitters!$C:$C,0))*INDEX([1]Hitters!$AP:$AP,MATCH(Q156,[1]Hitters!$C:$C,0))</f>
        <v>7.2094623644786276E-3</v>
      </c>
    </row>
    <row r="157" spans="1:25" ht="12" customHeight="1" x14ac:dyDescent="0.2">
      <c r="A157" s="2" t="s">
        <v>87</v>
      </c>
      <c r="B157" s="2" t="s">
        <v>652</v>
      </c>
      <c r="C157" s="11" t="str">
        <f>'AL East'!O20</f>
        <v>3B</v>
      </c>
      <c r="D157" s="11" t="str">
        <f>'AL East'!P20</f>
        <v>Headley, Chase</v>
      </c>
      <c r="E157" s="6">
        <f>INDEX([1]Hitters!$AF:$AF,MATCH(D157,[1]Hitters!$C:$C,0))</f>
        <v>0.25022636481364335</v>
      </c>
      <c r="F157" s="4">
        <f>INDEX([1]Hitters!$ER:$ER,MATCH(D157,[1]Hitters!$C:$C,0))</f>
        <v>525.40503703703712</v>
      </c>
      <c r="G157" s="4">
        <f t="shared" si="18"/>
        <v>10.627033954036905</v>
      </c>
      <c r="H157" s="4">
        <f>IF(C157="DH",-16,IF(C157="C",INDEX([1]Hitters!$AZ:$AZ,MATCH(D157,[1]Hitters!$C:$C,0)),IF(C157="1B",INDEX([1]Hitters!$AW:$AW,MATCH(D157,[1]Hitters!$C:$C,0)),IF(RIGHT(C157,1)="F",INDEX([1]Hitters!$AY:$AY,MATCH(D157,[1]Hitters!$C:$C,0)),INDEX([1]Hitters!$AX:$AX,MATCH(D157,[1]Hitters!$C:$C,0))))))*F157/600</f>
        <v>3.7856962574416464</v>
      </c>
      <c r="I157" s="44">
        <f t="shared" si="19"/>
        <v>1.5797359850887349</v>
      </c>
      <c r="J157" s="44">
        <f t="shared" si="20"/>
        <v>1.8040207539662876</v>
      </c>
      <c r="K157" s="109">
        <f>INDEX([1]Hitters!$CV:$CV,MATCH(D157,[1]Hitters!$C:$C,0))</f>
        <v>32.125</v>
      </c>
      <c r="L157" s="6">
        <f>INDEX([1]Hitters!$BJ:$BJ,MATCH(D157,[1]Hitters!$C:$C,0))*INDEX([1]Hitters!$AP:$AP,MATCH(D157,[1]Hitters!$C:$C,0))</f>
        <v>5.6826228838598889E-3</v>
      </c>
      <c r="N157" s="2" t="s">
        <v>88</v>
      </c>
      <c r="O157" s="2" t="s">
        <v>656</v>
      </c>
      <c r="P157" s="13" t="str">
        <f>'AL Central'!A29</f>
        <v>OF</v>
      </c>
      <c r="Q157" s="13" t="str">
        <f>'AL Central'!B29</f>
        <v>Sands, Jerry</v>
      </c>
      <c r="R157" s="6">
        <f>INDEX([1]Hitters!$AF:$AF,MATCH(Q157,[1]Hitters!$C:$C,0))</f>
        <v>0.24162405610641097</v>
      </c>
      <c r="S157" s="4">
        <f>INDEX([1]Hitters!$ER:$ER,MATCH(Q157,[1]Hitters!$C:$C,0))</f>
        <v>405.76770370370366</v>
      </c>
      <c r="T157" s="4">
        <f t="shared" si="21"/>
        <v>4.7166665540213888</v>
      </c>
      <c r="U157" s="4">
        <f>IF(P157="DH",-16,IF(P157="C",INDEX([1]Hitters!$AZ:$AZ,MATCH(Q157,[1]Hitters!$C:$C,0)),IF(P157="1B",INDEX([1]Hitters!$AW:$AW,MATCH(Q157,[1]Hitters!$C:$C,0)),IF(RIGHT(P157,1)="F",INDEX([1]Hitters!$AY:$AY,MATCH(Q157,[1]Hitters!$C:$C,0)),INDEX([1]Hitters!$AX:$AX,MATCH(Q157,[1]Hitters!$C:$C,0))))))*S157/600</f>
        <v>-6.7156635071384585</v>
      </c>
      <c r="V157" s="44">
        <f t="shared" si="22"/>
        <v>-0.20195045712251725</v>
      </c>
      <c r="W157" s="44">
        <f t="shared" si="23"/>
        <v>-0.29861980923447345</v>
      </c>
      <c r="X157" s="109">
        <f>INDEX([1]Hitters!$CV:$CV,MATCH(Q157,[1]Hitters!$C:$C,0))</f>
        <v>28.791666666666668</v>
      </c>
      <c r="Y157" s="6">
        <f>INDEX([1]Hitters!$BJ:$BJ,MATCH(Q157,[1]Hitters!$C:$C,0))*INDEX([1]Hitters!$AP:$AP,MATCH(Q157,[1]Hitters!$C:$C,0))</f>
        <v>-2.8757123131955601E-3</v>
      </c>
    </row>
    <row r="158" spans="1:25" ht="12" customHeight="1" x14ac:dyDescent="0.2">
      <c r="A158" s="2" t="s">
        <v>88</v>
      </c>
      <c r="B158" s="2" t="s">
        <v>71</v>
      </c>
      <c r="C158" s="16" t="str">
        <f>'AL Central'!H49</f>
        <v>SS</v>
      </c>
      <c r="D158" s="16" t="str">
        <f>'AL Central'!I49</f>
        <v>Polanco, Jorge</v>
      </c>
      <c r="E158" s="6">
        <f>INDEX([1]Hitters!$AF:$AF,MATCH(D158,[1]Hitters!$C:$C,0))</f>
        <v>0.25620556391596883</v>
      </c>
      <c r="F158" s="4">
        <f>INDEX([1]Hitters!$ER:$ER,MATCH(D158,[1]Hitters!$C:$C,0))</f>
        <v>537.13392592592595</v>
      </c>
      <c r="G158" s="4">
        <f t="shared" si="18"/>
        <v>14.075897427287112</v>
      </c>
      <c r="H158" s="4">
        <f>IF(C158="DH",-16,IF(C158="C",INDEX([1]Hitters!$AZ:$AZ,MATCH(D158,[1]Hitters!$C:$C,0)),IF(C158="1B",INDEX([1]Hitters!$AW:$AW,MATCH(D158,[1]Hitters!$C:$C,0)),IF(RIGHT(C158,1)="F",INDEX([1]Hitters!$AY:$AY,MATCH(D158,[1]Hitters!$C:$C,0)),INDEX([1]Hitters!$AX:$AX,MATCH(D158,[1]Hitters!$C:$C,0))))))*F158/600</f>
        <v>6.4356532544794925E-2</v>
      </c>
      <c r="I158" s="44">
        <f t="shared" si="19"/>
        <v>1.5520313502076659</v>
      </c>
      <c r="J158" s="44">
        <f t="shared" si="20"/>
        <v>1.7336808664977539</v>
      </c>
      <c r="K158" s="109">
        <f>INDEX([1]Hitters!$CV:$CV,MATCH(D158,[1]Hitters!$C:$C,0))</f>
        <v>22.958333333333332</v>
      </c>
      <c r="L158" s="6">
        <f>INDEX([1]Hitters!$BJ:$BJ,MATCH(D158,[1]Hitters!$C:$C,0))*INDEX([1]Hitters!$AP:$AP,MATCH(D158,[1]Hitters!$C:$C,0))</f>
        <v>-2.6888789082217803E-3</v>
      </c>
      <c r="N158" s="2" t="s">
        <v>101</v>
      </c>
      <c r="O158" s="2" t="s">
        <v>48</v>
      </c>
      <c r="P158" s="24" t="str">
        <f>'NL West'!H24</f>
        <v>C</v>
      </c>
      <c r="Q158" s="24" t="str">
        <f>'NL West'!I24</f>
        <v>Hundley, Nick</v>
      </c>
      <c r="R158" s="6">
        <f>INDEX([1]Hitters!$AF:$AF,MATCH(Q158,[1]Hitters!$C:$C,0))</f>
        <v>0.23747643195257059</v>
      </c>
      <c r="S158" s="4">
        <f>INDEX([1]Hitters!$ER:$ER,MATCH(Q158,[1]Hitters!$C:$C,0))</f>
        <v>338.37096296296301</v>
      </c>
      <c r="T158" s="4">
        <f t="shared" si="21"/>
        <v>2.5298074793183742</v>
      </c>
      <c r="U158" s="4">
        <f>IF(P158="DH",-16,IF(P158="C",INDEX([1]Hitters!$AZ:$AZ,MATCH(Q158,[1]Hitters!$C:$C,0)),IF(P158="1B",INDEX([1]Hitters!$AW:$AW,MATCH(Q158,[1]Hitters!$C:$C,0)),IF(RIGHT(P158,1)="F",INDEX([1]Hitters!$AY:$AY,MATCH(Q158,[1]Hitters!$C:$C,0)),INDEX([1]Hitters!$AX:$AX,MATCH(Q158,[1]Hitters!$C:$C,0))))))*S158/600</f>
        <v>-4.8129564095940527</v>
      </c>
      <c r="V158" s="44">
        <f t="shared" si="22"/>
        <v>-0.23851501230139949</v>
      </c>
      <c r="W158" s="44">
        <f t="shared" si="23"/>
        <v>-0.35244604060116497</v>
      </c>
      <c r="X158" s="109">
        <f>INDEX([1]Hitters!$CV:$CV,MATCH(Q158,[1]Hitters!$C:$C,0))</f>
        <v>32.791666666666664</v>
      </c>
      <c r="Y158" s="6">
        <f>INDEX([1]Hitters!$BJ:$BJ,MATCH(Q158,[1]Hitters!$C:$C,0))*INDEX([1]Hitters!$AP:$AP,MATCH(Q158,[1]Hitters!$C:$C,0))</f>
        <v>2.122942401797502E-3</v>
      </c>
    </row>
    <row r="159" spans="1:25" ht="12" customHeight="1" x14ac:dyDescent="0.2">
      <c r="A159" s="2" t="s">
        <v>90</v>
      </c>
      <c r="B159" s="2" t="s">
        <v>653</v>
      </c>
      <c r="C159" s="27" t="str">
        <f>'NL East'!O23</f>
        <v>RF</v>
      </c>
      <c r="D159" s="27" t="str">
        <f>'NL East'!P23</f>
        <v>Granderson, Curtis</v>
      </c>
      <c r="E159" s="6">
        <f>INDEX([1]Hitters!$AF:$AF,MATCH(D159,[1]Hitters!$C:$C,0))</f>
        <v>0.26807692493688889</v>
      </c>
      <c r="F159" s="4">
        <f>INDEX([1]Hitters!$ER:$ER,MATCH(D159,[1]Hitters!$C:$C,0))</f>
        <v>550.36</v>
      </c>
      <c r="G159" s="4">
        <f t="shared" si="18"/>
        <v>20.956016408266166</v>
      </c>
      <c r="H159" s="4">
        <f>IF(C159="DH",-16,IF(C159="C",INDEX([1]Hitters!$AZ:$AZ,MATCH(D159,[1]Hitters!$C:$C,0)),IF(C159="1B",INDEX([1]Hitters!$AW:$AW,MATCH(D159,[1]Hitters!$C:$C,0)),IF(RIGHT(C159,1)="F",INDEX([1]Hitters!$AY:$AY,MATCH(D159,[1]Hitters!$C:$C,0)),INDEX([1]Hitters!$AX:$AX,MATCH(D159,[1]Hitters!$C:$C,0))))))*F159/600</f>
        <v>-6.9930473632267178</v>
      </c>
      <c r="I159" s="44">
        <f t="shared" si="19"/>
        <v>1.5371751740275197</v>
      </c>
      <c r="J159" s="44">
        <f t="shared" si="20"/>
        <v>1.675821470340344</v>
      </c>
      <c r="K159" s="109">
        <f>INDEX([1]Hitters!$CV:$CV,MATCH(D159,[1]Hitters!$C:$C,0))</f>
        <v>35.291666666666664</v>
      </c>
      <c r="L159" s="6">
        <f>INDEX([1]Hitters!$BJ:$BJ,MATCH(D159,[1]Hitters!$C:$C,0))*INDEX([1]Hitters!$AP:$AP,MATCH(D159,[1]Hitters!$C:$C,0))</f>
        <v>-2.3487288682855142E-3</v>
      </c>
      <c r="N159" s="2" t="s">
        <v>90</v>
      </c>
      <c r="O159" s="2" t="s">
        <v>58</v>
      </c>
      <c r="P159" s="20" t="str">
        <f>'NL East'!A28</f>
        <v>SS</v>
      </c>
      <c r="Q159" s="20" t="str">
        <f>'NL East'!B28</f>
        <v>Brignac, Reid</v>
      </c>
      <c r="R159" s="6">
        <f>INDEX([1]Hitters!$AF:$AF,MATCH(Q159,[1]Hitters!$C:$C,0))</f>
        <v>0.22767275112416735</v>
      </c>
      <c r="S159" s="4">
        <f>INDEX([1]Hitters!$ER:$ER,MATCH(Q159,[1]Hitters!$C:$C,0))</f>
        <v>478.79229629629629</v>
      </c>
      <c r="T159" s="4">
        <f t="shared" si="21"/>
        <v>-1.1142688333128936</v>
      </c>
      <c r="U159" s="4">
        <f>IF(P159="DH",-16,IF(P159="C",INDEX([1]Hitters!$AZ:$AZ,MATCH(Q159,[1]Hitters!$C:$C,0)),IF(P159="1B",INDEX([1]Hitters!$AW:$AW,MATCH(Q159,[1]Hitters!$C:$C,0)),IF(RIGHT(P159,1)="F",INDEX([1]Hitters!$AY:$AY,MATCH(Q159,[1]Hitters!$C:$C,0)),INDEX([1]Hitters!$AX:$AX,MATCH(Q159,[1]Hitters!$C:$C,0))))))*S159/600</f>
        <v>-1.5109308720181982</v>
      </c>
      <c r="V159" s="44">
        <f t="shared" si="22"/>
        <v>-0.28672462898163409</v>
      </c>
      <c r="W159" s="44">
        <f t="shared" si="23"/>
        <v>-0.35930982749671952</v>
      </c>
      <c r="X159" s="109">
        <f>INDEX([1]Hitters!$CV:$CV,MATCH(Q159,[1]Hitters!$C:$C,0))</f>
        <v>30.458333333333332</v>
      </c>
      <c r="Y159" s="6">
        <f>INDEX([1]Hitters!$BJ:$BJ,MATCH(Q159,[1]Hitters!$C:$C,0))*INDEX([1]Hitters!$AP:$AP,MATCH(Q159,[1]Hitters!$C:$C,0))</f>
        <v>1.8052031297082802E-3</v>
      </c>
    </row>
    <row r="160" spans="1:25" ht="12" customHeight="1" x14ac:dyDescent="0.2">
      <c r="A160" s="2" t="s">
        <v>89</v>
      </c>
      <c r="B160" s="2" t="s">
        <v>72</v>
      </c>
      <c r="C160" s="17" t="str">
        <f>'AL West'!O23</f>
        <v>RF</v>
      </c>
      <c r="D160" s="17" t="str">
        <f>'AL West'!P23</f>
        <v>Smolinski, Jake</v>
      </c>
      <c r="E160" s="6">
        <f>INDEX([1]Hitters!$AF:$AF,MATCH(D160,[1]Hitters!$C:$C,0))</f>
        <v>0.26698722285350768</v>
      </c>
      <c r="F160" s="4">
        <f>INDEX([1]Hitters!$ER:$ER,MATCH(D160,[1]Hitters!$C:$C,0))</f>
        <v>448.27466666666669</v>
      </c>
      <c r="G160" s="4">
        <f t="shared" si="18"/>
        <v>16.580434995581864</v>
      </c>
      <c r="H160" s="4">
        <f>IF(C160="DH",-16,IF(C160="C",INDEX([1]Hitters!$AZ:$AZ,MATCH(D160,[1]Hitters!$C:$C,0)),IF(C160="1B",INDEX([1]Hitters!$AW:$AW,MATCH(D160,[1]Hitters!$C:$C,0)),IF(RIGHT(C160,1)="F",INDEX([1]Hitters!$AY:$AY,MATCH(D160,[1]Hitters!$C:$C,0)),INDEX([1]Hitters!$AX:$AX,MATCH(D160,[1]Hitters!$C:$C,0))))))*F160/600</f>
        <v>-2.7529197636175371</v>
      </c>
      <c r="I160" s="44">
        <f t="shared" si="19"/>
        <v>1.5158126305619333</v>
      </c>
      <c r="J160" s="44">
        <f t="shared" si="20"/>
        <v>2.0288623158208656</v>
      </c>
      <c r="K160" s="109">
        <f>INDEX([1]Hitters!$CV:$CV,MATCH(D160,[1]Hitters!$C:$C,0))</f>
        <v>27.375</v>
      </c>
      <c r="L160" s="6">
        <f>INDEX([1]Hitters!$BJ:$BJ,MATCH(D160,[1]Hitters!$C:$C,0))*INDEX([1]Hitters!$AP:$AP,MATCH(D160,[1]Hitters!$C:$C,0))</f>
        <v>-1.5100005477748878E-3</v>
      </c>
      <c r="N160" s="2" t="s">
        <v>88</v>
      </c>
      <c r="O160" s="2" t="s">
        <v>71</v>
      </c>
      <c r="P160" s="16" t="str">
        <f>'AL Central'!H55</f>
        <v>C</v>
      </c>
      <c r="Q160" s="16" t="str">
        <f>'AL Central'!I55</f>
        <v>Murphy, John Ryan</v>
      </c>
      <c r="R160" s="6">
        <f>INDEX([1]Hitters!$AF:$AF,MATCH(Q160,[1]Hitters!$C:$C,0))</f>
        <v>0.21376492481202775</v>
      </c>
      <c r="S160" s="4">
        <f>INDEX([1]Hitters!$ER:$ER,MATCH(Q160,[1]Hitters!$C:$C,0))</f>
        <v>353.1057777777778</v>
      </c>
      <c r="T160" s="4">
        <f t="shared" si="21"/>
        <v>-5.7326988515296486</v>
      </c>
      <c r="U160" s="4">
        <f>IF(P160="DH",-16,IF(P160="C",INDEX([1]Hitters!$AZ:$AZ,MATCH(Q160,[1]Hitters!$C:$C,0)),IF(P160="1B",INDEX([1]Hitters!$AW:$AW,MATCH(Q160,[1]Hitters!$C:$C,0)),IF(RIGHT(P160,1)="F",INDEX([1]Hitters!$AY:$AY,MATCH(Q160,[1]Hitters!$C:$C,0)),INDEX([1]Hitters!$AX:$AX,MATCH(Q160,[1]Hitters!$C:$C,0))))))*S160/600</f>
        <v>3.2847770458634669</v>
      </c>
      <c r="V160" s="44">
        <f t="shared" si="22"/>
        <v>-0.28222397619742368</v>
      </c>
      <c r="W160" s="44">
        <f t="shared" si="23"/>
        <v>-0.39963092359117014</v>
      </c>
      <c r="X160" s="109">
        <f>INDEX([1]Hitters!$CV:$CV,MATCH(Q160,[1]Hitters!$C:$C,0))</f>
        <v>25.125</v>
      </c>
      <c r="Y160" s="6">
        <f>INDEX([1]Hitters!$BJ:$BJ,MATCH(Q160,[1]Hitters!$C:$C,0))*INDEX([1]Hitters!$AP:$AP,MATCH(Q160,[1]Hitters!$C:$C,0))</f>
        <v>-1.4624343523697616E-5</v>
      </c>
    </row>
    <row r="161" spans="1:25" ht="12" customHeight="1" x14ac:dyDescent="0.2">
      <c r="A161" s="2" t="s">
        <v>88</v>
      </c>
      <c r="B161" s="2" t="s">
        <v>69</v>
      </c>
      <c r="C161" s="39" t="str">
        <f>'AL Central'!O21</f>
        <v>LF</v>
      </c>
      <c r="D161" s="39" t="str">
        <f>'AL Central'!P21</f>
        <v>Upton, Justin</v>
      </c>
      <c r="E161" s="6">
        <f>INDEX([1]Hitters!$AF:$AF,MATCH(D161,[1]Hitters!$C:$C,0))</f>
        <v>0.27088057994056502</v>
      </c>
      <c r="F161" s="4">
        <f>INDEX([1]Hitters!$ER:$ER,MATCH(D161,[1]Hitters!$C:$C,0))</f>
        <v>585.58844444444446</v>
      </c>
      <c r="G161" s="4">
        <f t="shared" si="18"/>
        <v>23.939195215382227</v>
      </c>
      <c r="H161" s="4">
        <f>IF(C161="DH",-16,IF(C161="C",INDEX([1]Hitters!$AZ:$AZ,MATCH(D161,[1]Hitters!$C:$C,0)),IF(C161="1B",INDEX([1]Hitters!$AW:$AW,MATCH(D161,[1]Hitters!$C:$C,0)),IF(RIGHT(C161,1)="F",INDEX([1]Hitters!$AY:$AY,MATCH(D161,[1]Hitters!$C:$C,0)),INDEX([1]Hitters!$AX:$AX,MATCH(D161,[1]Hitters!$C:$C,0))))))*F161/600</f>
        <v>-10.230883779674343</v>
      </c>
      <c r="I161" s="44">
        <f t="shared" si="19"/>
        <v>1.5136271085909874</v>
      </c>
      <c r="J161" s="44">
        <f t="shared" si="20"/>
        <v>1.5508780505670521</v>
      </c>
      <c r="K161" s="109">
        <f>INDEX([1]Hitters!$CV:$CV,MATCH(D161,[1]Hitters!$C:$C,0))</f>
        <v>28.875</v>
      </c>
      <c r="L161" s="6">
        <f>INDEX([1]Hitters!$BJ:$BJ,MATCH(D161,[1]Hitters!$C:$C,0))*INDEX([1]Hitters!$AP:$AP,MATCH(D161,[1]Hitters!$C:$C,0))</f>
        <v>-5.2598172652193313E-4</v>
      </c>
      <c r="N161" s="2" t="s">
        <v>101</v>
      </c>
      <c r="O161" s="2" t="s">
        <v>48</v>
      </c>
      <c r="P161" s="24" t="str">
        <f>'NL West'!H26</f>
        <v>SS</v>
      </c>
      <c r="Q161" s="24" t="str">
        <f>'NL West'!I26</f>
        <v>Adames, Cristhian</v>
      </c>
      <c r="R161" s="6">
        <f>INDEX([1]Hitters!$AF:$AF,MATCH(Q161,[1]Hitters!$C:$C,0))</f>
        <v>0.21582509248418649</v>
      </c>
      <c r="S161" s="4">
        <f>INDEX([1]Hitters!$ER:$ER,MATCH(Q161,[1]Hitters!$C:$C,0))</f>
        <v>489.75760000000002</v>
      </c>
      <c r="T161" s="4">
        <f t="shared" si="21"/>
        <v>-6.9422686851667903</v>
      </c>
      <c r="U161" s="4">
        <f>IF(P161="DH",-16,IF(P161="C",INDEX([1]Hitters!$AZ:$AZ,MATCH(Q161,[1]Hitters!$C:$C,0)),IF(P161="1B",INDEX([1]Hitters!$AW:$AW,MATCH(Q161,[1]Hitters!$C:$C,0)),IF(RIGHT(P161,1)="F",INDEX([1]Hitters!$AY:$AY,MATCH(Q161,[1]Hitters!$C:$C,0)),INDEX([1]Hitters!$AX:$AX,MATCH(Q161,[1]Hitters!$C:$C,0))))))*S161/600</f>
        <v>2.7960269552076693</v>
      </c>
      <c r="V161" s="44">
        <f t="shared" si="22"/>
        <v>-0.46977791195769814</v>
      </c>
      <c r="W161" s="44">
        <f t="shared" si="23"/>
        <v>-0.57552296722831631</v>
      </c>
      <c r="X161" s="109">
        <f>INDEX([1]Hitters!$CV:$CV,MATCH(Q161,[1]Hitters!$C:$C,0))</f>
        <v>24.958333333333332</v>
      </c>
      <c r="Y161" s="6">
        <f>INDEX([1]Hitters!$BJ:$BJ,MATCH(Q161,[1]Hitters!$C:$C,0))*INDEX([1]Hitters!$AP:$AP,MATCH(Q161,[1]Hitters!$C:$C,0))</f>
        <v>-1.2361602856167805E-3</v>
      </c>
    </row>
    <row r="162" spans="1:25" ht="12" customHeight="1" x14ac:dyDescent="0.2">
      <c r="A162" s="2" t="s">
        <v>90</v>
      </c>
      <c r="B162" s="2" t="s">
        <v>58</v>
      </c>
      <c r="C162" s="20" t="str">
        <f>'NL East'!A16</f>
        <v>C</v>
      </c>
      <c r="D162" s="20" t="str">
        <f>'NL East'!B16</f>
        <v>Flowers, Tyler</v>
      </c>
      <c r="E162" s="6">
        <f>INDEX([1]Hitters!$AF:$AF,MATCH(D162,[1]Hitters!$C:$C,0))</f>
        <v>0.24267972703782981</v>
      </c>
      <c r="F162" s="4">
        <f>INDEX([1]Hitters!$ER:$ER,MATCH(D162,[1]Hitters!$C:$C,0))</f>
        <v>353.77546666666672</v>
      </c>
      <c r="G162" s="4">
        <f t="shared" si="18"/>
        <v>4.4857763500141878</v>
      </c>
      <c r="H162" s="4">
        <f>IF(C162="DH",-16,IF(C162="C",INDEX([1]Hitters!$AZ:$AZ,MATCH(D162,[1]Hitters!$C:$C,0)),IF(C162="1B",INDEX([1]Hitters!$AW:$AW,MATCH(D162,[1]Hitters!$C:$C,0)),IF(RIGHT(C162,1)="F",INDEX([1]Hitters!$AY:$AY,MATCH(D162,[1]Hitters!$C:$C,0)),INDEX([1]Hitters!$AX:$AX,MATCH(D162,[1]Hitters!$C:$C,0))))))*F162/600</f>
        <v>9.2753274840395115</v>
      </c>
      <c r="I162" s="44">
        <f t="shared" si="19"/>
        <v>1.508119886966703</v>
      </c>
      <c r="J162" s="44">
        <f t="shared" si="20"/>
        <v>2.1314647694150022</v>
      </c>
      <c r="K162" s="109">
        <f>INDEX([1]Hitters!$CV:$CV,MATCH(D162,[1]Hitters!$C:$C,0))</f>
        <v>30.458333333333332</v>
      </c>
      <c r="L162" s="6">
        <f>INDEX([1]Hitters!$BJ:$BJ,MATCH(D162,[1]Hitters!$C:$C,0))*INDEX([1]Hitters!$AP:$AP,MATCH(D162,[1]Hitters!$C:$C,0))</f>
        <v>8.3154721102714456E-3</v>
      </c>
      <c r="N162" s="2" t="s">
        <v>90</v>
      </c>
      <c r="O162" s="2" t="s">
        <v>58</v>
      </c>
      <c r="P162" s="20" t="str">
        <f>'NL East'!A26</f>
        <v>2B</v>
      </c>
      <c r="Q162" s="20" t="str">
        <f>'NL East'!B26</f>
        <v>Aviles, Mike</v>
      </c>
      <c r="R162" s="6">
        <f>INDEX([1]Hitters!$AF:$AF,MATCH(Q162,[1]Hitters!$C:$C,0))</f>
        <v>0.22349358139953576</v>
      </c>
      <c r="S162" s="4">
        <f>INDEX([1]Hitters!$ER:$ER,MATCH(Q162,[1]Hitters!$C:$C,0))</f>
        <v>293.2621333333334</v>
      </c>
      <c r="T162" s="4">
        <f t="shared" ref="T162:T193" si="24">(R162-0.23)*S162</f>
        <v>-1.9080861991318268</v>
      </c>
      <c r="U162" s="4">
        <f>IF(P162="DH",-16,IF(P162="C",INDEX([1]Hitters!$AZ:$AZ,MATCH(Q162,[1]Hitters!$C:$C,0)),IF(P162="1B",INDEX([1]Hitters!$AW:$AW,MATCH(Q162,[1]Hitters!$C:$C,0)),IF(RIGHT(P162,1)="F",INDEX([1]Hitters!$AY:$AY,MATCH(Q162,[1]Hitters!$C:$C,0)),INDEX([1]Hitters!$AX:$AX,MATCH(Q162,[1]Hitters!$C:$C,0))))))*S162/600</f>
        <v>-0.79234731074458309</v>
      </c>
      <c r="V162" s="44">
        <f t="shared" ref="V162:V193" si="25">(((4.25+(R162-0.263)*4.2)^(((4.25+(R162-0.263)*4.2)+(4.25-U162*4.2/S162))^0.285))/((4.25+(R162-0.263)*4.2)^(((4.25+(R162-0.263)*4.2)+(4.25-U162*4.2/S162))^0.285)+(4.25-U162*4.2/S162)^(((4.25+(R162-0.263)*4.2)+(4.25-U162*4.2/S162))^0.285))-0.5)*S162/4.2-(((4.25+(0.23-0.263)*4.2)^(((4.25+(0.23-0.263)*4.2)+4.25)^0.285))/((4.25+(0.23-0.263)*4.2)^(((4.25+(0.23-0.263)*4.2)+4.25)^0.285)+4.25^(((4.25+(0.23-0.263)*4.2)+4.25)^0.285))-0.5)*S162/4.2</f>
        <v>-0.29738775770952719</v>
      </c>
      <c r="W162" s="44">
        <f t="shared" ref="W162:W193" si="26">V162*IF(P162="C",500,600)/S162</f>
        <v>-0.6084408259517865</v>
      </c>
      <c r="X162" s="109">
        <f>INDEX([1]Hitters!$CV:$CV,MATCH(Q162,[1]Hitters!$C:$C,0))</f>
        <v>35.291666666666664</v>
      </c>
      <c r="Y162" s="6">
        <f>INDEX([1]Hitters!$BJ:$BJ,MATCH(Q162,[1]Hitters!$C:$C,0))*INDEX([1]Hitters!$AP:$AP,MATCH(Q162,[1]Hitters!$C:$C,0))</f>
        <v>-6.1192897862390469E-3</v>
      </c>
    </row>
    <row r="163" spans="1:25" ht="12" customHeight="1" x14ac:dyDescent="0.2">
      <c r="A163" s="2" t="s">
        <v>88</v>
      </c>
      <c r="B163" s="2" t="s">
        <v>68</v>
      </c>
      <c r="C163" s="14" t="str">
        <f>'AL Central'!H22</f>
        <v>CF</v>
      </c>
      <c r="D163" s="14" t="str">
        <f>'AL Central'!I22</f>
        <v>Davis, Rajai</v>
      </c>
      <c r="E163" s="6">
        <f>INDEX([1]Hitters!$AF:$AF,MATCH(D163,[1]Hitters!$C:$C,0))</f>
        <v>0.26895447697947944</v>
      </c>
      <c r="F163" s="4">
        <f>INDEX([1]Hitters!$ER:$ER,MATCH(D163,[1]Hitters!$C:$C,0))</f>
        <v>424.30044444444439</v>
      </c>
      <c r="G163" s="4">
        <f t="shared" si="18"/>
        <v>16.528401895494</v>
      </c>
      <c r="H163" s="4">
        <f>IF(C163="DH",-16,IF(C163="C",INDEX([1]Hitters!$AZ:$AZ,MATCH(D163,[1]Hitters!$C:$C,0)),IF(C163="1B",INDEX([1]Hitters!$AW:$AW,MATCH(D163,[1]Hitters!$C:$C,0)),IF(RIGHT(C163,1)="F",INDEX([1]Hitters!$AY:$AY,MATCH(D163,[1]Hitters!$C:$C,0)),INDEX([1]Hitters!$AX:$AX,MATCH(D163,[1]Hitters!$C:$C,0))))))*F163/600</f>
        <v>-2.8430251672385825</v>
      </c>
      <c r="I163" s="44">
        <f t="shared" si="19"/>
        <v>1.4992117749345708</v>
      </c>
      <c r="J163" s="44">
        <f t="shared" si="20"/>
        <v>2.1200238574780039</v>
      </c>
      <c r="K163" s="109">
        <f>INDEX([1]Hitters!$CV:$CV,MATCH(D163,[1]Hitters!$C:$C,0))</f>
        <v>35.708333333333336</v>
      </c>
      <c r="L163" s="6">
        <f>INDEX([1]Hitters!$BJ:$BJ,MATCH(D163,[1]Hitters!$C:$C,0))*INDEX([1]Hitters!$AP:$AP,MATCH(D163,[1]Hitters!$C:$C,0))</f>
        <v>9.4714420258474306E-4</v>
      </c>
      <c r="N163" s="2" t="s">
        <v>101</v>
      </c>
      <c r="O163" s="2" t="s">
        <v>49</v>
      </c>
      <c r="P163" s="9" t="str">
        <f>'NL West'!A26</f>
        <v>3B</v>
      </c>
      <c r="Q163" s="9" t="str">
        <f>'NL West'!B26</f>
        <v>Drury, Brandon</v>
      </c>
      <c r="R163" s="6">
        <f>INDEX([1]Hitters!$AF:$AF,MATCH(Q163,[1]Hitters!$C:$C,0))</f>
        <v>0.22618063483606543</v>
      </c>
      <c r="S163" s="4">
        <f>INDEX([1]Hitters!$ER:$ER,MATCH(Q163,[1]Hitters!$C:$C,0))</f>
        <v>530.14693333333332</v>
      </c>
      <c r="T163" s="4">
        <f t="shared" si="24"/>
        <v>-2.0248247289400814</v>
      </c>
      <c r="U163" s="4">
        <f>IF(P163="DH",-16,IF(P163="C",INDEX([1]Hitters!$AZ:$AZ,MATCH(Q163,[1]Hitters!$C:$C,0)),IF(P163="1B",INDEX([1]Hitters!$AW:$AW,MATCH(Q163,[1]Hitters!$C:$C,0)),IF(RIGHT(P163,1)="F",INDEX([1]Hitters!$AY:$AY,MATCH(Q163,[1]Hitters!$C:$C,0)),INDEX([1]Hitters!$AX:$AX,MATCH(Q163,[1]Hitters!$C:$C,0))))))*S163/600</f>
        <v>-3.2749117110315438</v>
      </c>
      <c r="V163" s="44">
        <f t="shared" si="25"/>
        <v>-0.57787915889720942</v>
      </c>
      <c r="W163" s="44">
        <f t="shared" si="26"/>
        <v>-0.65402150524243152</v>
      </c>
      <c r="X163" s="109">
        <f>INDEX([1]Hitters!$CV:$CV,MATCH(Q163,[1]Hitters!$C:$C,0))</f>
        <v>23.875</v>
      </c>
      <c r="Y163" s="6">
        <f>INDEX([1]Hitters!$BJ:$BJ,MATCH(Q163,[1]Hitters!$C:$C,0))*INDEX([1]Hitters!$AP:$AP,MATCH(Q163,[1]Hitters!$C:$C,0))</f>
        <v>4.443430574014715E-3</v>
      </c>
    </row>
    <row r="164" spans="1:25" ht="12" customHeight="1" x14ac:dyDescent="0.2">
      <c r="A164" s="2" t="s">
        <v>90</v>
      </c>
      <c r="B164" s="2" t="s">
        <v>61</v>
      </c>
      <c r="C164" s="9" t="str">
        <f>'NL East'!A46</f>
        <v>C</v>
      </c>
      <c r="D164" s="9" t="str">
        <f>'NL East'!B46</f>
        <v>Rupp, Cameron</v>
      </c>
      <c r="E164" s="6">
        <f>INDEX([1]Hitters!$AF:$AF,MATCH(D164,[1]Hitters!$C:$C,0))</f>
        <v>0.25012280825059818</v>
      </c>
      <c r="F164" s="4">
        <f>INDEX([1]Hitters!$ER:$ER,MATCH(D164,[1]Hitters!$C:$C,0))</f>
        <v>390.6305185185185</v>
      </c>
      <c r="G164" s="4">
        <f t="shared" si="18"/>
        <v>7.8605830209798864</v>
      </c>
      <c r="H164" s="4">
        <f>IF(C164="DH",-16,IF(C164="C",INDEX([1]Hitters!$AZ:$AZ,MATCH(D164,[1]Hitters!$C:$C,0)),IF(C164="1B",INDEX([1]Hitters!$AW:$AW,MATCH(D164,[1]Hitters!$C:$C,0)),IF(RIGHT(C164,1)="F",INDEX([1]Hitters!$AY:$AY,MATCH(D164,[1]Hitters!$C:$C,0)),INDEX([1]Hitters!$AX:$AX,MATCH(D164,[1]Hitters!$C:$C,0))))))*F164/600</f>
        <v>5.7396166825446846</v>
      </c>
      <c r="I164" s="44">
        <f t="shared" si="19"/>
        <v>1.4891996522108859</v>
      </c>
      <c r="J164" s="44">
        <f t="shared" si="20"/>
        <v>1.9061486258917171</v>
      </c>
      <c r="K164" s="109">
        <f>INDEX([1]Hitters!$CV:$CV,MATCH(D164,[1]Hitters!$C:$C,0))</f>
        <v>27.791666666666668</v>
      </c>
      <c r="L164" s="6">
        <f>INDEX([1]Hitters!$BJ:$BJ,MATCH(D164,[1]Hitters!$C:$C,0))*INDEX([1]Hitters!$AP:$AP,MATCH(D164,[1]Hitters!$C:$C,0))</f>
        <v>9.7431216510687724E-4</v>
      </c>
      <c r="N164" s="2" t="s">
        <v>91</v>
      </c>
      <c r="O164" s="2" t="s">
        <v>57</v>
      </c>
      <c r="P164" s="23" t="str">
        <f>'NL Central'!H54</f>
        <v>C</v>
      </c>
      <c r="Q164" s="23" t="str">
        <f>'NL Central'!I54</f>
        <v>Pena, Brayan</v>
      </c>
      <c r="R164" s="6">
        <f>INDEX([1]Hitters!$AF:$AF,MATCH(Q164,[1]Hitters!$C:$C,0))</f>
        <v>0.21639547955198907</v>
      </c>
      <c r="S164" s="4">
        <f>INDEX([1]Hitters!$ER:$ER,MATCH(Q164,[1]Hitters!$C:$C,0))</f>
        <v>304.94319999999999</v>
      </c>
      <c r="T164" s="4">
        <f t="shared" si="24"/>
        <v>-4.14860599988189</v>
      </c>
      <c r="U164" s="4">
        <f>IF(P164="DH",-16,IF(P164="C",INDEX([1]Hitters!$AZ:$AZ,MATCH(Q164,[1]Hitters!$C:$C,0)),IF(P164="1B",INDEX([1]Hitters!$AW:$AW,MATCH(Q164,[1]Hitters!$C:$C,0)),IF(RIGHT(P164,1)="F",INDEX([1]Hitters!$AY:$AY,MATCH(Q164,[1]Hitters!$C:$C,0)),INDEX([1]Hitters!$AX:$AX,MATCH(Q164,[1]Hitters!$C:$C,0))))))*S164/600</f>
        <v>0.25615960141345528</v>
      </c>
      <c r="V164" s="44">
        <f t="shared" si="25"/>
        <v>-0.43392152452292887</v>
      </c>
      <c r="W164" s="44">
        <f t="shared" si="26"/>
        <v>-0.71147925994566996</v>
      </c>
      <c r="X164" s="109">
        <f>INDEX([1]Hitters!$CV:$CV,MATCH(Q164,[1]Hitters!$C:$C,0))</f>
        <v>34.458333333333336</v>
      </c>
      <c r="Y164" s="6">
        <f>INDEX([1]Hitters!$BJ:$BJ,MATCH(Q164,[1]Hitters!$C:$C,0))*INDEX([1]Hitters!$AP:$AP,MATCH(Q164,[1]Hitters!$C:$C,0))</f>
        <v>2.1807467914353646E-3</v>
      </c>
    </row>
    <row r="165" spans="1:25" ht="12" customHeight="1" x14ac:dyDescent="0.2">
      <c r="A165" s="2" t="s">
        <v>87</v>
      </c>
      <c r="B165" s="2" t="s">
        <v>652</v>
      </c>
      <c r="C165" s="11" t="str">
        <f>'AL East'!O18</f>
        <v>2B</v>
      </c>
      <c r="D165" s="11" t="str">
        <f>'AL East'!P18</f>
        <v>Ackley, Dustin</v>
      </c>
      <c r="E165" s="6">
        <f>INDEX([1]Hitters!$AF:$AF,MATCH(D165,[1]Hitters!$C:$C,0))</f>
        <v>0.26551072787770996</v>
      </c>
      <c r="F165" s="4">
        <f>INDEX([1]Hitters!$ER:$ER,MATCH(D165,[1]Hitters!$C:$C,0))</f>
        <v>444.36669629629637</v>
      </c>
      <c r="G165" s="4">
        <f t="shared" si="18"/>
        <v>15.779784830094764</v>
      </c>
      <c r="H165" s="4">
        <f>IF(C165="DH",-16,IF(C165="C",INDEX([1]Hitters!$AZ:$AZ,MATCH(D165,[1]Hitters!$C:$C,0)),IF(C165="1B",INDEX([1]Hitters!$AW:$AW,MATCH(D165,[1]Hitters!$C:$C,0)),IF(RIGHT(C165,1)="F",INDEX([1]Hitters!$AY:$AY,MATCH(D165,[1]Hitters!$C:$C,0)),INDEX([1]Hitters!$AX:$AX,MATCH(D165,[1]Hitters!$C:$C,0))))))*F165/600</f>
        <v>-2.248982884072416</v>
      </c>
      <c r="I165" s="44">
        <f t="shared" si="19"/>
        <v>1.4834856135179531</v>
      </c>
      <c r="J165" s="44">
        <f t="shared" si="20"/>
        <v>2.0030559795085847</v>
      </c>
      <c r="K165" s="109">
        <f>INDEX([1]Hitters!$CV:$CV,MATCH(D165,[1]Hitters!$C:$C,0))</f>
        <v>28.375</v>
      </c>
      <c r="L165" s="6">
        <f>INDEX([1]Hitters!$BJ:$BJ,MATCH(D165,[1]Hitters!$C:$C,0))*INDEX([1]Hitters!$AP:$AP,MATCH(D165,[1]Hitters!$C:$C,0))</f>
        <v>-6.7663531711259139E-3</v>
      </c>
      <c r="N165" s="2" t="s">
        <v>90</v>
      </c>
      <c r="O165" s="2" t="s">
        <v>58</v>
      </c>
      <c r="P165" s="20" t="str">
        <f>'NL East'!A24</f>
        <v>C</v>
      </c>
      <c r="Q165" s="20" t="str">
        <f>'NL East'!B24</f>
        <v>Pierzynski, A.J.</v>
      </c>
      <c r="R165" s="6">
        <f>INDEX([1]Hitters!$AF:$AF,MATCH(Q165,[1]Hitters!$C:$C,0))</f>
        <v>0.22874707566912866</v>
      </c>
      <c r="S165" s="4">
        <f>INDEX([1]Hitters!$ER:$ER,MATCH(Q165,[1]Hitters!$C:$C,0))</f>
        <v>286.53493333333336</v>
      </c>
      <c r="T165" s="4">
        <f t="shared" si="24"/>
        <v>-0.35900658961793264</v>
      </c>
      <c r="U165" s="4">
        <f>IF(P165="DH",-16,IF(P165="C",INDEX([1]Hitters!$AZ:$AZ,MATCH(Q165,[1]Hitters!$C:$C,0)),IF(P165="1B",INDEX([1]Hitters!$AW:$AW,MATCH(Q165,[1]Hitters!$C:$C,0)),IF(RIGHT(P165,1)="F",INDEX([1]Hitters!$AY:$AY,MATCH(Q165,[1]Hitters!$C:$C,0)),INDEX([1]Hitters!$AX:$AX,MATCH(Q165,[1]Hitters!$C:$C,0))))))*S165/600</f>
        <v>-4.5379898614710834</v>
      </c>
      <c r="V165" s="44">
        <f t="shared" si="25"/>
        <v>-0.5276472215259469</v>
      </c>
      <c r="W165" s="44">
        <f t="shared" si="26"/>
        <v>-0.92073803251089359</v>
      </c>
      <c r="X165" s="109">
        <f>INDEX([1]Hitters!$CV:$CV,MATCH(Q165,[1]Hitters!$C:$C,0))</f>
        <v>39.541666666666664</v>
      </c>
      <c r="Y165" s="6">
        <f>INDEX([1]Hitters!$BJ:$BJ,MATCH(Q165,[1]Hitters!$C:$C,0))*INDEX([1]Hitters!$AP:$AP,MATCH(Q165,[1]Hitters!$C:$C,0))</f>
        <v>-5.216138899131471E-3</v>
      </c>
    </row>
    <row r="166" spans="1:25" ht="12" customHeight="1" x14ac:dyDescent="0.2">
      <c r="A166" s="2" t="s">
        <v>89</v>
      </c>
      <c r="B166" s="2" t="s">
        <v>72</v>
      </c>
      <c r="C166" s="17" t="str">
        <f>'AL West'!O20</f>
        <v>3B</v>
      </c>
      <c r="D166" s="17" t="str">
        <f>'AL West'!P20</f>
        <v>Valencia, Danny</v>
      </c>
      <c r="E166" s="6">
        <f>INDEX([1]Hitters!$AF:$AF,MATCH(D166,[1]Hitters!$C:$C,0))</f>
        <v>0.27525960541069561</v>
      </c>
      <c r="F166" s="4">
        <f>INDEX([1]Hitters!$ER:$ER,MATCH(D166,[1]Hitters!$C:$C,0))</f>
        <v>461.61422222222217</v>
      </c>
      <c r="G166" s="4">
        <f t="shared" si="18"/>
        <v>20.892477549742924</v>
      </c>
      <c r="H166" s="4">
        <f>IF(C166="DH",-16,IF(C166="C",INDEX([1]Hitters!$AZ:$AZ,MATCH(D166,[1]Hitters!$C:$C,0)),IF(C166="1B",INDEX([1]Hitters!$AW:$AW,MATCH(D166,[1]Hitters!$C:$C,0)),IF(RIGHT(C166,1)="F",INDEX([1]Hitters!$AY:$AY,MATCH(D166,[1]Hitters!$C:$C,0)),INDEX([1]Hitters!$AX:$AX,MATCH(D166,[1]Hitters!$C:$C,0))))))*F166/600</f>
        <v>-7.3940547222970041</v>
      </c>
      <c r="I166" s="44">
        <f t="shared" si="19"/>
        <v>1.4822227851434142</v>
      </c>
      <c r="J166" s="44">
        <f t="shared" si="20"/>
        <v>1.9265733772342941</v>
      </c>
      <c r="K166" s="109">
        <f>INDEX([1]Hitters!$CV:$CV,MATCH(D166,[1]Hitters!$C:$C,0))</f>
        <v>31.791666666666668</v>
      </c>
      <c r="L166" s="6">
        <f>INDEX([1]Hitters!$BJ:$BJ,MATCH(D166,[1]Hitters!$C:$C,0))*INDEX([1]Hitters!$AP:$AP,MATCH(D166,[1]Hitters!$C:$C,0))</f>
        <v>5.0166638360900143E-3</v>
      </c>
      <c r="N166" s="2" t="s">
        <v>91</v>
      </c>
      <c r="O166" s="2" t="s">
        <v>53</v>
      </c>
      <c r="P166" s="9" t="str">
        <f>'NL Central'!H24</f>
        <v>C</v>
      </c>
      <c r="Q166" s="9" t="str">
        <f>'NL Central'!I24</f>
        <v>Cabrera, Ramon</v>
      </c>
      <c r="R166" s="6">
        <f>INDEX([1]Hitters!$AF:$AF,MATCH(Q166,[1]Hitters!$C:$C,0))</f>
        <v>0.20881639471079957</v>
      </c>
      <c r="S166" s="4">
        <f>INDEX([1]Hitters!$ER:$ER,MATCH(Q166,[1]Hitters!$C:$C,0))</f>
        <v>393.40634074074075</v>
      </c>
      <c r="T166" s="4">
        <f t="shared" si="24"/>
        <v>-8.3337646405205437</v>
      </c>
      <c r="U166" s="4">
        <f>IF(P166="DH",-16,IF(P166="C",INDEX([1]Hitters!$AZ:$AZ,MATCH(Q166,[1]Hitters!$C:$C,0)),IF(P166="1B",INDEX([1]Hitters!$AW:$AW,MATCH(Q166,[1]Hitters!$C:$C,0)),IF(RIGHT(P166,1)="F",INDEX([1]Hitters!$AY:$AY,MATCH(Q166,[1]Hitters!$C:$C,0)),INDEX([1]Hitters!$AX:$AX,MATCH(Q166,[1]Hitters!$C:$C,0))))))*S166/600</f>
        <v>-1.2124886399497632</v>
      </c>
      <c r="V166" s="44">
        <f t="shared" si="25"/>
        <v>-1.0604642719202093</v>
      </c>
      <c r="W166" s="44">
        <f t="shared" si="26"/>
        <v>-1.3477976358025547</v>
      </c>
      <c r="X166" s="109">
        <f>INDEX([1]Hitters!$CV:$CV,MATCH(Q166,[1]Hitters!$C:$C,0))</f>
        <v>26.625</v>
      </c>
      <c r="Y166" s="6">
        <f>INDEX([1]Hitters!$BJ:$BJ,MATCH(Q166,[1]Hitters!$C:$C,0))*INDEX([1]Hitters!$AP:$AP,MATCH(Q166,[1]Hitters!$C:$C,0))</f>
        <v>2.7283362528449039E-3</v>
      </c>
    </row>
    <row r="167" spans="1:25" ht="12" customHeight="1" x14ac:dyDescent="0.2">
      <c r="A167" s="2" t="s">
        <v>90</v>
      </c>
      <c r="B167" s="2" t="s">
        <v>653</v>
      </c>
      <c r="C167" s="27" t="str">
        <f>'NL East'!O20</f>
        <v>3B</v>
      </c>
      <c r="D167" s="27" t="str">
        <f>'NL East'!P20</f>
        <v>Flores, Wilmer</v>
      </c>
      <c r="E167" s="6">
        <f>INDEX([1]Hitters!$AF:$AF,MATCH(D167,[1]Hitters!$C:$C,0))</f>
        <v>0.26171898365487756</v>
      </c>
      <c r="F167" s="4">
        <f>INDEX([1]Hitters!$ER:$ER,MATCH(D167,[1]Hitters!$C:$C,0))</f>
        <v>461.33813333333342</v>
      </c>
      <c r="G167" s="4">
        <f t="shared" si="18"/>
        <v>14.633176710571721</v>
      </c>
      <c r="H167" s="4">
        <f>IF(C167="DH",-16,IF(C167="C",INDEX([1]Hitters!$AZ:$AZ,MATCH(D167,[1]Hitters!$C:$C,0)),IF(C167="1B",INDEX([1]Hitters!$AW:$AW,MATCH(D167,[1]Hitters!$C:$C,0)),IF(RIGHT(C167,1)="F",INDEX([1]Hitters!$AY:$AY,MATCH(D167,[1]Hitters!$C:$C,0)),INDEX([1]Hitters!$AX:$AX,MATCH(D167,[1]Hitters!$C:$C,0))))))*F167/600</f>
        <v>-1.1549179475421538</v>
      </c>
      <c r="I167" s="44">
        <f t="shared" si="19"/>
        <v>1.4782561681698723</v>
      </c>
      <c r="J167" s="44">
        <f t="shared" si="20"/>
        <v>1.9225674983625674</v>
      </c>
      <c r="K167" s="109">
        <f>INDEX([1]Hitters!$CV:$CV,MATCH(D167,[1]Hitters!$C:$C,0))</f>
        <v>24.875</v>
      </c>
      <c r="L167" s="6">
        <f>INDEX([1]Hitters!$BJ:$BJ,MATCH(D167,[1]Hitters!$C:$C,0))*INDEX([1]Hitters!$AP:$AP,MATCH(D167,[1]Hitters!$C:$C,0))</f>
        <v>-3.5551215853670466E-3</v>
      </c>
      <c r="N167"/>
      <c r="O167"/>
      <c r="P167"/>
      <c r="Q167"/>
      <c r="R167"/>
      <c r="S167"/>
      <c r="T167"/>
      <c r="U167"/>
      <c r="V167"/>
      <c r="X167"/>
      <c r="Y167"/>
    </row>
    <row r="168" spans="1:25" ht="12" customHeight="1" x14ac:dyDescent="0.2">
      <c r="A168" s="2" t="s">
        <v>90</v>
      </c>
      <c r="B168" s="2" t="s">
        <v>266</v>
      </c>
      <c r="C168" s="82" t="str">
        <f>'NL East'!H19</f>
        <v>SS</v>
      </c>
      <c r="D168" s="82" t="str">
        <f>'NL East'!I19</f>
        <v>Hechavarria, Adeiny</v>
      </c>
      <c r="E168" s="6">
        <f>INDEX([1]Hitters!$AF:$AF,MATCH(D168,[1]Hitters!$C:$C,0))</f>
        <v>0.23423736247484186</v>
      </c>
      <c r="F168" s="4">
        <f>INDEX([1]Hitters!$ER:$ER,MATCH(D168,[1]Hitters!$C:$C,0))</f>
        <v>528.33748148148152</v>
      </c>
      <c r="G168" s="4">
        <f t="shared" si="18"/>
        <v>2.2387574180820833</v>
      </c>
      <c r="H168" s="4">
        <f>IF(C168="DH",-16,IF(C168="C",INDEX([1]Hitters!$AZ:$AZ,MATCH(D168,[1]Hitters!$C:$C,0)),IF(C168="1B",INDEX([1]Hitters!$AW:$AW,MATCH(D168,[1]Hitters!$C:$C,0)),IF(RIGHT(C168,1)="F",INDEX([1]Hitters!$AY:$AY,MATCH(D168,[1]Hitters!$C:$C,0)),INDEX([1]Hitters!$AX:$AX,MATCH(D168,[1]Hitters!$C:$C,0))))))*F168/600</f>
        <v>11.270334142934196</v>
      </c>
      <c r="I168" s="44">
        <f t="shared" si="19"/>
        <v>1.4766093476392708</v>
      </c>
      <c r="J168" s="44">
        <f t="shared" si="20"/>
        <v>1.6768933487347442</v>
      </c>
      <c r="K168" s="109">
        <f>INDEX([1]Hitters!$CV:$CV,MATCH(D168,[1]Hitters!$C:$C,0))</f>
        <v>27.208333333333332</v>
      </c>
      <c r="L168" s="6">
        <f>INDEX([1]Hitters!$BJ:$BJ,MATCH(D168,[1]Hitters!$C:$C,0))*INDEX([1]Hitters!$AP:$AP,MATCH(D168,[1]Hitters!$C:$C,0))</f>
        <v>-5.2406384247883232E-4</v>
      </c>
      <c r="N168"/>
      <c r="O168"/>
      <c r="P168"/>
      <c r="Q168"/>
      <c r="R168"/>
      <c r="S168"/>
      <c r="T168"/>
      <c r="U168"/>
      <c r="V168"/>
      <c r="X168"/>
      <c r="Y168"/>
    </row>
    <row r="169" spans="1:25" ht="12" customHeight="1" x14ac:dyDescent="0.2">
      <c r="A169" s="2" t="s">
        <v>88</v>
      </c>
      <c r="B169" s="2" t="s">
        <v>71</v>
      </c>
      <c r="C169" s="16" t="str">
        <f>'AL Central'!H52</f>
        <v>CF</v>
      </c>
      <c r="D169" s="16" t="str">
        <f>'AL Central'!I52</f>
        <v>Buxton, Byron</v>
      </c>
      <c r="E169" s="6">
        <f>INDEX([1]Hitters!$AF:$AF,MATCH(D169,[1]Hitters!$C:$C,0))</f>
        <v>0.24259948979673931</v>
      </c>
      <c r="F169" s="4">
        <f>INDEX([1]Hitters!$ER:$ER,MATCH(D169,[1]Hitters!$C:$C,0))</f>
        <v>489.06399999999996</v>
      </c>
      <c r="G169" s="4">
        <f t="shared" si="18"/>
        <v>6.1619568779525107</v>
      </c>
      <c r="H169" s="4">
        <f>IF(C169="DH",-16,IF(C169="C",INDEX([1]Hitters!$AZ:$AZ,MATCH(D169,[1]Hitters!$C:$C,0)),IF(C169="1B",INDEX([1]Hitters!$AW:$AW,MATCH(D169,[1]Hitters!$C:$C,0)),IF(RIGHT(C169,1)="F",INDEX([1]Hitters!$AY:$AY,MATCH(D169,[1]Hitters!$C:$C,0)),INDEX([1]Hitters!$AX:$AX,MATCH(D169,[1]Hitters!$C:$C,0))))))*F169/600</f>
        <v>6.8840175047473702</v>
      </c>
      <c r="I169" s="44">
        <f t="shared" si="19"/>
        <v>1.4283917280793832</v>
      </c>
      <c r="J169" s="44">
        <f t="shared" si="20"/>
        <v>1.7523985344405435</v>
      </c>
      <c r="K169" s="109">
        <f>INDEX([1]Hitters!$CV:$CV,MATCH(D169,[1]Hitters!$C:$C,0))</f>
        <v>22.541666666666668</v>
      </c>
      <c r="L169" s="6">
        <f>INDEX([1]Hitters!$BJ:$BJ,MATCH(D169,[1]Hitters!$C:$C,0))*INDEX([1]Hitters!$AP:$AP,MATCH(D169,[1]Hitters!$C:$C,0))</f>
        <v>4.6669379488078321E-3</v>
      </c>
      <c r="N169"/>
      <c r="O169"/>
      <c r="P169"/>
      <c r="Q169"/>
      <c r="R169"/>
      <c r="S169"/>
      <c r="T169"/>
      <c r="U169"/>
      <c r="V169"/>
      <c r="X169"/>
      <c r="Y169"/>
    </row>
    <row r="170" spans="1:25" ht="12" customHeight="1" x14ac:dyDescent="0.2">
      <c r="A170" s="2" t="s">
        <v>87</v>
      </c>
      <c r="B170" s="2" t="s">
        <v>652</v>
      </c>
      <c r="C170" s="11" t="str">
        <f>'AL East'!O22</f>
        <v>CF</v>
      </c>
      <c r="D170" s="11" t="str">
        <f>'AL East'!P22</f>
        <v>Ellsbury, Jacoby</v>
      </c>
      <c r="E170" s="6">
        <f>INDEX([1]Hitters!$AF:$AF,MATCH(D170,[1]Hitters!$C:$C,0))</f>
        <v>0.25360245173035861</v>
      </c>
      <c r="F170" s="4">
        <f>INDEX([1]Hitters!$ER:$ER,MATCH(D170,[1]Hitters!$C:$C,0))</f>
        <v>528.18192592592595</v>
      </c>
      <c r="G170" s="4">
        <f t="shared" si="18"/>
        <v>12.46638841151451</v>
      </c>
      <c r="H170" s="4">
        <f>IF(C170="DH",-16,IF(C170="C",INDEX([1]Hitters!$AZ:$AZ,MATCH(D170,[1]Hitters!$C:$C,0)),IF(C170="1B",INDEX([1]Hitters!$AW:$AW,MATCH(D170,[1]Hitters!$C:$C,0)),IF(RIGHT(C170,1)="F",INDEX([1]Hitters!$AY:$AY,MATCH(D170,[1]Hitters!$C:$C,0)),INDEX([1]Hitters!$AX:$AX,MATCH(D170,[1]Hitters!$C:$C,0))))))*F170/600</f>
        <v>0.46821284160252419</v>
      </c>
      <c r="I170" s="44">
        <f t="shared" si="19"/>
        <v>1.4203245541928546</v>
      </c>
      <c r="J170" s="44">
        <f t="shared" si="20"/>
        <v>1.6134492505054545</v>
      </c>
      <c r="K170" s="109">
        <f>INDEX([1]Hitters!$CV:$CV,MATCH(D170,[1]Hitters!$C:$C,0))</f>
        <v>32.791666666666664</v>
      </c>
      <c r="L170" s="6">
        <f>INDEX([1]Hitters!$BJ:$BJ,MATCH(D170,[1]Hitters!$C:$C,0))*INDEX([1]Hitters!$AP:$AP,MATCH(D170,[1]Hitters!$C:$C,0))</f>
        <v>-3.0896155970548808E-3</v>
      </c>
      <c r="N170"/>
      <c r="O170"/>
      <c r="P170"/>
      <c r="Q170"/>
      <c r="R170"/>
      <c r="S170"/>
      <c r="T170"/>
      <c r="U170"/>
      <c r="V170"/>
      <c r="X170"/>
      <c r="Y170"/>
    </row>
    <row r="171" spans="1:25" ht="12" customHeight="1" x14ac:dyDescent="0.2">
      <c r="A171" s="2" t="s">
        <v>90</v>
      </c>
      <c r="B171" s="2" t="s">
        <v>58</v>
      </c>
      <c r="C171" s="20" t="str">
        <f>'NL East'!A22</f>
        <v>CF</v>
      </c>
      <c r="D171" s="20" t="str">
        <f>'NL East'!B22</f>
        <v>Smith, Mallex</v>
      </c>
      <c r="E171" s="6">
        <f>INDEX([1]Hitters!$AF:$AF,MATCH(D171,[1]Hitters!$C:$C,0))</f>
        <v>0.24904447672361141</v>
      </c>
      <c r="F171" s="4">
        <f>INDEX([1]Hitters!$ER:$ER,MATCH(D171,[1]Hitters!$C:$C,0))</f>
        <v>484.49706666666668</v>
      </c>
      <c r="G171" s="4">
        <f t="shared" si="18"/>
        <v>9.2269931087913335</v>
      </c>
      <c r="H171" s="4">
        <f>IF(C171="DH",-16,IF(C171="C",INDEX([1]Hitters!$AZ:$AZ,MATCH(D171,[1]Hitters!$C:$C,0)),IF(C171="1B",INDEX([1]Hitters!$AW:$AW,MATCH(D171,[1]Hitters!$C:$C,0)),IF(RIGHT(C171,1)="F",INDEX([1]Hitters!$AY:$AY,MATCH(D171,[1]Hitters!$C:$C,0)),INDEX([1]Hitters!$AX:$AX,MATCH(D171,[1]Hitters!$C:$C,0))))))*F171/600</f>
        <v>3.6272107426342557</v>
      </c>
      <c r="I171" s="44">
        <f t="shared" si="19"/>
        <v>1.4089881625370471</v>
      </c>
      <c r="J171" s="44">
        <f t="shared" si="20"/>
        <v>1.7448875456326702</v>
      </c>
      <c r="K171" s="109">
        <f>INDEX([1]Hitters!$CV:$CV,MATCH(D171,[1]Hitters!$C:$C,0))</f>
        <v>23.125</v>
      </c>
      <c r="L171" s="6">
        <f>INDEX([1]Hitters!$BJ:$BJ,MATCH(D171,[1]Hitters!$C:$C,0))*INDEX([1]Hitters!$AP:$AP,MATCH(D171,[1]Hitters!$C:$C,0))</f>
        <v>7.5356259943416444E-3</v>
      </c>
      <c r="N171"/>
      <c r="O171"/>
      <c r="P171"/>
      <c r="Q171"/>
      <c r="R171"/>
      <c r="S171"/>
      <c r="T171"/>
      <c r="U171"/>
      <c r="V171"/>
      <c r="X171"/>
      <c r="Y171"/>
    </row>
    <row r="172" spans="1:25" ht="12" customHeight="1" x14ac:dyDescent="0.2">
      <c r="A172" s="2" t="s">
        <v>87</v>
      </c>
      <c r="B172" s="2" t="s">
        <v>650</v>
      </c>
      <c r="C172" s="48" t="str">
        <f>'AL East'!A51</f>
        <v>LF</v>
      </c>
      <c r="D172" s="48" t="str">
        <f>'AL East'!B51</f>
        <v>Jennings, Desmond</v>
      </c>
      <c r="E172" s="6">
        <f>INDEX([1]Hitters!$AF:$AF,MATCH(D172,[1]Hitters!$C:$C,0))</f>
        <v>0.25807271983910729</v>
      </c>
      <c r="F172" s="4">
        <f>INDEX([1]Hitters!$ER:$ER,MATCH(D172,[1]Hitters!$C:$C,0))</f>
        <v>450.83140740740737</v>
      </c>
      <c r="G172" s="4">
        <f t="shared" si="18"/>
        <v>12.656063794818582</v>
      </c>
      <c r="H172" s="4">
        <f>IF(C172="DH",-16,IF(C172="C",INDEX([1]Hitters!$AZ:$AZ,MATCH(D172,[1]Hitters!$C:$C,0)),IF(C172="1B",INDEX([1]Hitters!$AW:$AW,MATCH(D172,[1]Hitters!$C:$C,0)),IF(RIGHT(C172,1)="F",INDEX([1]Hitters!$AY:$AY,MATCH(D172,[1]Hitters!$C:$C,0)),INDEX([1]Hitters!$AX:$AX,MATCH(D172,[1]Hitters!$C:$C,0))))))*F172/600</f>
        <v>0.18559656715035197</v>
      </c>
      <c r="I172" s="44">
        <f t="shared" si="19"/>
        <v>1.4084097320600431</v>
      </c>
      <c r="J172" s="44">
        <f t="shared" si="20"/>
        <v>1.8744165232312102</v>
      </c>
      <c r="K172" s="109">
        <f>INDEX([1]Hitters!$CV:$CV,MATCH(D172,[1]Hitters!$C:$C,0))</f>
        <v>29.708333333333332</v>
      </c>
      <c r="L172" s="6">
        <f>INDEX([1]Hitters!$BJ:$BJ,MATCH(D172,[1]Hitters!$C:$C,0))*INDEX([1]Hitters!$AP:$AP,MATCH(D172,[1]Hitters!$C:$C,0))</f>
        <v>-7.0309741700493934E-4</v>
      </c>
      <c r="N172"/>
      <c r="O172"/>
      <c r="P172"/>
      <c r="Q172"/>
      <c r="R172"/>
      <c r="S172"/>
      <c r="T172"/>
      <c r="U172"/>
      <c r="V172"/>
      <c r="X172"/>
      <c r="Y172"/>
    </row>
    <row r="173" spans="1:25" ht="12" customHeight="1" x14ac:dyDescent="0.2">
      <c r="A173" s="2" t="s">
        <v>87</v>
      </c>
      <c r="B173" s="2" t="s">
        <v>62</v>
      </c>
      <c r="C173" s="41" t="str">
        <f>'AL East'!A21</f>
        <v>LF</v>
      </c>
      <c r="D173" s="41" t="str">
        <f>'AL East'!B21</f>
        <v>Trumbo, Mark</v>
      </c>
      <c r="E173" s="6">
        <f>INDEX([1]Hitters!$AF:$AF,MATCH(D173,[1]Hitters!$C:$C,0))</f>
        <v>0.27261151493312658</v>
      </c>
      <c r="F173" s="4">
        <f>INDEX([1]Hitters!$ER:$ER,MATCH(D173,[1]Hitters!$C:$C,0))</f>
        <v>590.09688888888888</v>
      </c>
      <c r="G173" s="4">
        <f t="shared" si="18"/>
        <v>25.144922392880417</v>
      </c>
      <c r="H173" s="4">
        <f>IF(C173="DH",-16,IF(C173="C",INDEX([1]Hitters!$AZ:$AZ,MATCH(D173,[1]Hitters!$C:$C,0)),IF(C173="1B",INDEX([1]Hitters!$AW:$AW,MATCH(D173,[1]Hitters!$C:$C,0)),IF(RIGHT(C173,1)="F",INDEX([1]Hitters!$AY:$AY,MATCH(D173,[1]Hitters!$C:$C,0)),INDEX([1]Hitters!$AX:$AX,MATCH(D173,[1]Hitters!$C:$C,0))))))*F173/600</f>
        <v>-12.482636004203078</v>
      </c>
      <c r="I173" s="44">
        <f t="shared" si="19"/>
        <v>1.4031110899186767</v>
      </c>
      <c r="J173" s="44">
        <f t="shared" si="20"/>
        <v>1.4266583501844621</v>
      </c>
      <c r="K173" s="109">
        <f>INDEX([1]Hitters!$CV:$CV,MATCH(D173,[1]Hitters!$C:$C,0))</f>
        <v>30.458333333333332</v>
      </c>
      <c r="L173" s="6">
        <f>INDEX([1]Hitters!$BJ:$BJ,MATCH(D173,[1]Hitters!$C:$C,0))*INDEX([1]Hitters!$AP:$AP,MATCH(D173,[1]Hitters!$C:$C,0))</f>
        <v>-1.7946457470920912E-3</v>
      </c>
      <c r="N173"/>
      <c r="O173"/>
      <c r="P173"/>
      <c r="Q173"/>
      <c r="R173"/>
      <c r="S173"/>
      <c r="T173"/>
      <c r="U173"/>
      <c r="V173"/>
      <c r="X173"/>
      <c r="Y173"/>
    </row>
    <row r="174" spans="1:25" ht="12" customHeight="1" x14ac:dyDescent="0.2">
      <c r="A174" s="2" t="s">
        <v>89</v>
      </c>
      <c r="B174" s="2" t="s">
        <v>74</v>
      </c>
      <c r="C174" s="16" t="str">
        <f>'AL West'!H47</f>
        <v>1B</v>
      </c>
      <c r="D174" s="16" t="str">
        <f>'AL West'!I47</f>
        <v>Moreland, Mitch</v>
      </c>
      <c r="E174" s="6">
        <f>INDEX([1]Hitters!$AF:$AF,MATCH(D174,[1]Hitters!$C:$C,0))</f>
        <v>0.26868542350578117</v>
      </c>
      <c r="F174" s="4">
        <f>INDEX([1]Hitters!$ER:$ER,MATCH(D174,[1]Hitters!$C:$C,0))</f>
        <v>491.99555555555548</v>
      </c>
      <c r="G174" s="4">
        <f t="shared" si="18"/>
        <v>19.033056429628747</v>
      </c>
      <c r="H174" s="4">
        <f>IF(C174="DH",-16,IF(C174="C",INDEX([1]Hitters!$AZ:$AZ,MATCH(D174,[1]Hitters!$C:$C,0)),IF(C174="1B",INDEX([1]Hitters!$AW:$AW,MATCH(D174,[1]Hitters!$C:$C,0)),IF(RIGHT(C174,1)="F",INDEX([1]Hitters!$AY:$AY,MATCH(D174,[1]Hitters!$C:$C,0)),INDEX([1]Hitters!$AX:$AX,MATCH(D174,[1]Hitters!$C:$C,0))))))*F174/600</f>
        <v>-6.2997838046810228</v>
      </c>
      <c r="I174" s="44">
        <f t="shared" si="19"/>
        <v>1.4012602241438414</v>
      </c>
      <c r="J174" s="44">
        <f t="shared" si="20"/>
        <v>1.7088693688237349</v>
      </c>
      <c r="K174" s="109">
        <f>INDEX([1]Hitters!$CV:$CV,MATCH(D174,[1]Hitters!$C:$C,0))</f>
        <v>30.791666666666668</v>
      </c>
      <c r="L174" s="6">
        <f>INDEX([1]Hitters!$BJ:$BJ,MATCH(D174,[1]Hitters!$C:$C,0))*INDEX([1]Hitters!$AP:$AP,MATCH(D174,[1]Hitters!$C:$C,0))</f>
        <v>1.1273204626062697E-3</v>
      </c>
      <c r="N174"/>
      <c r="O174"/>
      <c r="P174"/>
      <c r="Q174"/>
      <c r="R174"/>
      <c r="S174"/>
      <c r="T174"/>
      <c r="U174"/>
      <c r="V174"/>
      <c r="X174"/>
      <c r="Y174"/>
    </row>
    <row r="175" spans="1:25" ht="12" customHeight="1" x14ac:dyDescent="0.2">
      <c r="A175" s="2" t="s">
        <v>88</v>
      </c>
      <c r="B175" s="2" t="s">
        <v>69</v>
      </c>
      <c r="C175" s="39" t="str">
        <f>'AL Central'!O19</f>
        <v>SS</v>
      </c>
      <c r="D175" s="39" t="str">
        <f>'AL Central'!P19</f>
        <v>Iglesias, Jose</v>
      </c>
      <c r="E175" s="6">
        <f>INDEX([1]Hitters!$AF:$AF,MATCH(D175,[1]Hitters!$C:$C,0))</f>
        <v>0.23539808297691608</v>
      </c>
      <c r="F175" s="4">
        <f>INDEX([1]Hitters!$ER:$ER,MATCH(D175,[1]Hitters!$C:$C,0))</f>
        <v>501.49185185185183</v>
      </c>
      <c r="G175" s="4">
        <f t="shared" si="18"/>
        <v>2.7070946285435991</v>
      </c>
      <c r="H175" s="4">
        <f>IF(C175="DH",-16,IF(C175="C",INDEX([1]Hitters!$AZ:$AZ,MATCH(D175,[1]Hitters!$C:$C,0)),IF(C175="1B",INDEX([1]Hitters!$AW:$AW,MATCH(D175,[1]Hitters!$C:$C,0)),IF(RIGHT(C175,1)="F",INDEX([1]Hitters!$AY:$AY,MATCH(D175,[1]Hitters!$C:$C,0)),INDEX([1]Hitters!$AX:$AX,MATCH(D175,[1]Hitters!$C:$C,0))))))*F175/600</f>
        <v>10.05395056375187</v>
      </c>
      <c r="I175" s="44">
        <f t="shared" si="19"/>
        <v>1.3951580135355561</v>
      </c>
      <c r="J175" s="44">
        <f t="shared" si="20"/>
        <v>1.6692091905984228</v>
      </c>
      <c r="K175" s="109">
        <f>INDEX([1]Hitters!$CV:$CV,MATCH(D175,[1]Hitters!$C:$C,0))</f>
        <v>26.458333333333332</v>
      </c>
      <c r="L175" s="6">
        <f>INDEX([1]Hitters!$BJ:$BJ,MATCH(D175,[1]Hitters!$C:$C,0))*INDEX([1]Hitters!$AP:$AP,MATCH(D175,[1]Hitters!$C:$C,0))</f>
        <v>1.1389398938839604E-2</v>
      </c>
      <c r="N175"/>
      <c r="O175"/>
      <c r="P175"/>
      <c r="Q175"/>
      <c r="R175"/>
      <c r="S175"/>
      <c r="T175"/>
      <c r="U175"/>
      <c r="V175"/>
      <c r="X175"/>
      <c r="Y175"/>
    </row>
    <row r="176" spans="1:25" ht="12" customHeight="1" x14ac:dyDescent="0.2">
      <c r="A176" s="2" t="s">
        <v>91</v>
      </c>
      <c r="B176" s="2" t="s">
        <v>55</v>
      </c>
      <c r="C176" s="42" t="str">
        <f>'NL Central'!O21</f>
        <v>LF</v>
      </c>
      <c r="D176" s="42" t="str">
        <f>'NL Central'!P21</f>
        <v>Nieuwenhuis, Kirk</v>
      </c>
      <c r="E176" s="6">
        <f>INDEX([1]Hitters!$AF:$AF,MATCH(D176,[1]Hitters!$C:$C,0))</f>
        <v>0.2531610182223864</v>
      </c>
      <c r="F176" s="4">
        <f>INDEX([1]Hitters!$ER:$ER,MATCH(D176,[1]Hitters!$C:$C,0))</f>
        <v>416.86311111111115</v>
      </c>
      <c r="G176" s="4">
        <f t="shared" si="18"/>
        <v>9.6549741126851281</v>
      </c>
      <c r="H176" s="4">
        <f>IF(C176="DH",-16,IF(C176="C",INDEX([1]Hitters!$AZ:$AZ,MATCH(D176,[1]Hitters!$C:$C,0)),IF(C176="1B",INDEX([1]Hitters!$AW:$AW,MATCH(D176,[1]Hitters!$C:$C,0)),IF(RIGHT(C176,1)="F",INDEX([1]Hitters!$AY:$AY,MATCH(D176,[1]Hitters!$C:$C,0)),INDEX([1]Hitters!$AX:$AX,MATCH(D176,[1]Hitters!$C:$C,0))))))*F176/600</f>
        <v>3.0197748682978545</v>
      </c>
      <c r="I176" s="44">
        <f t="shared" si="19"/>
        <v>1.3886369405078416</v>
      </c>
      <c r="J176" s="44">
        <f t="shared" si="20"/>
        <v>1.9986948763202694</v>
      </c>
      <c r="K176" s="109">
        <f>INDEX([1]Hitters!$CV:$CV,MATCH(D176,[1]Hitters!$C:$C,0))</f>
        <v>28.875</v>
      </c>
      <c r="L176" s="6">
        <f>INDEX([1]Hitters!$BJ:$BJ,MATCH(D176,[1]Hitters!$C:$C,0))*INDEX([1]Hitters!$AP:$AP,MATCH(D176,[1]Hitters!$C:$C,0))</f>
        <v>-1.7161391418145369E-3</v>
      </c>
      <c r="N176"/>
      <c r="O176"/>
      <c r="P176"/>
      <c r="Q176"/>
      <c r="R176"/>
      <c r="S176"/>
      <c r="T176"/>
      <c r="U176"/>
      <c r="V176"/>
      <c r="X176"/>
      <c r="Y176"/>
    </row>
    <row r="177" spans="1:25" ht="12" customHeight="1" x14ac:dyDescent="0.2">
      <c r="A177" s="2" t="s">
        <v>101</v>
      </c>
      <c r="B177" s="2" t="s">
        <v>49</v>
      </c>
      <c r="C177" s="9" t="str">
        <f>'NL West'!A23</f>
        <v>RF</v>
      </c>
      <c r="D177" s="9" t="str">
        <f>'NL West'!B23</f>
        <v>Peralta, David</v>
      </c>
      <c r="E177" s="6">
        <f>INDEX([1]Hitters!$AF:$AF,MATCH(D177,[1]Hitters!$C:$C,0))</f>
        <v>0.26759734638946331</v>
      </c>
      <c r="F177" s="4">
        <f>INDEX([1]Hitters!$ER:$ER,MATCH(D177,[1]Hitters!$C:$C,0))</f>
        <v>473.62186666666662</v>
      </c>
      <c r="G177" s="4">
        <f t="shared" si="18"/>
        <v>17.806925378690867</v>
      </c>
      <c r="H177" s="4">
        <f>IF(C177="DH",-16,IF(C177="C",INDEX([1]Hitters!$AZ:$AZ,MATCH(D177,[1]Hitters!$C:$C,0)),IF(C177="1B",INDEX([1]Hitters!$AW:$AW,MATCH(D177,[1]Hitters!$C:$C,0)),IF(RIGHT(C177,1)="F",INDEX([1]Hitters!$AY:$AY,MATCH(D177,[1]Hitters!$C:$C,0)),INDEX([1]Hitters!$AX:$AX,MATCH(D177,[1]Hitters!$C:$C,0))))))*F177/600</f>
        <v>-5.2475770130809911</v>
      </c>
      <c r="I177" s="44">
        <f t="shared" si="19"/>
        <v>1.3810408613257275</v>
      </c>
      <c r="J177" s="44">
        <f t="shared" si="20"/>
        <v>1.7495486908728803</v>
      </c>
      <c r="K177" s="109">
        <f>INDEX([1]Hitters!$CV:$CV,MATCH(D177,[1]Hitters!$C:$C,0))</f>
        <v>28.875</v>
      </c>
      <c r="L177" s="6">
        <f>INDEX([1]Hitters!$BJ:$BJ,MATCH(D177,[1]Hitters!$C:$C,0))*INDEX([1]Hitters!$AP:$AP,MATCH(D177,[1]Hitters!$C:$C,0))</f>
        <v>1.9064926505431539E-3</v>
      </c>
      <c r="N177"/>
      <c r="O177"/>
      <c r="P177"/>
      <c r="Q177"/>
      <c r="R177"/>
      <c r="S177"/>
      <c r="T177"/>
      <c r="U177"/>
      <c r="V177"/>
      <c r="X177"/>
      <c r="Y177"/>
    </row>
    <row r="178" spans="1:25" ht="12" customHeight="1" x14ac:dyDescent="0.2">
      <c r="A178" s="2" t="s">
        <v>91</v>
      </c>
      <c r="B178" s="2" t="s">
        <v>57</v>
      </c>
      <c r="C178" s="23" t="str">
        <f>'NL Central'!H49</f>
        <v>SS</v>
      </c>
      <c r="D178" s="23" t="str">
        <f>'NL Central'!I49</f>
        <v>Peralta, Jhonny</v>
      </c>
      <c r="E178" s="6">
        <f>INDEX([1]Hitters!$AF:$AF,MATCH(D178,[1]Hitters!$C:$C,0))</f>
        <v>0.253742913177534</v>
      </c>
      <c r="F178" s="4">
        <f>INDEX([1]Hitters!$ER:$ER,MATCH(D178,[1]Hitters!$C:$C,0))</f>
        <v>500.70559999999989</v>
      </c>
      <c r="G178" s="4">
        <f t="shared" si="18"/>
        <v>11.888209588305061</v>
      </c>
      <c r="H178" s="4">
        <f>IF(C178="DH",-16,IF(C178="C",INDEX([1]Hitters!$AZ:$AZ,MATCH(D178,[1]Hitters!$C:$C,0)),IF(C178="1B",INDEX([1]Hitters!$AW:$AW,MATCH(D178,[1]Hitters!$C:$C,0)),IF(RIGHT(C178,1)="F",INDEX([1]Hitters!$AY:$AY,MATCH(D178,[1]Hitters!$C:$C,0)),INDEX([1]Hitters!$AX:$AX,MATCH(D178,[1]Hitters!$C:$C,0))))))*F178/600</f>
        <v>0.60808882112046014</v>
      </c>
      <c r="I178" s="44">
        <f t="shared" si="19"/>
        <v>1.3718927903677902</v>
      </c>
      <c r="J178" s="44">
        <f t="shared" si="20"/>
        <v>1.6439514042197136</v>
      </c>
      <c r="K178" s="109">
        <f>INDEX([1]Hitters!$CV:$CV,MATCH(D178,[1]Hitters!$C:$C,0))</f>
        <v>34.125</v>
      </c>
      <c r="L178" s="6">
        <f>INDEX([1]Hitters!$BJ:$BJ,MATCH(D178,[1]Hitters!$C:$C,0))*INDEX([1]Hitters!$AP:$AP,MATCH(D178,[1]Hitters!$C:$C,0))</f>
        <v>2.6133212263466129E-4</v>
      </c>
      <c r="N178"/>
      <c r="O178"/>
      <c r="P178"/>
      <c r="Q178"/>
      <c r="R178"/>
      <c r="S178"/>
      <c r="T178"/>
      <c r="U178"/>
      <c r="V178"/>
      <c r="X178"/>
      <c r="Y178"/>
    </row>
    <row r="179" spans="1:25" ht="12" customHeight="1" x14ac:dyDescent="0.2">
      <c r="A179" s="2" t="s">
        <v>88</v>
      </c>
      <c r="B179" s="2" t="s">
        <v>69</v>
      </c>
      <c r="C179" s="39" t="str">
        <f>'AL Central'!O24</f>
        <v>DH</v>
      </c>
      <c r="D179" s="39" t="str">
        <f>'AL Central'!P24</f>
        <v>Martinez, Victor</v>
      </c>
      <c r="E179" s="6">
        <f>INDEX([1]Hitters!$AF:$AF,MATCH(D179,[1]Hitters!$C:$C,0))</f>
        <v>0.28247778888367125</v>
      </c>
      <c r="F179" s="4">
        <f>INDEX([1]Hitters!$ER:$ER,MATCH(D179,[1]Hitters!$C:$C,0))</f>
        <v>478.92829629629637</v>
      </c>
      <c r="G179" s="4">
        <f t="shared" si="18"/>
        <v>25.133098023453389</v>
      </c>
      <c r="H179" s="4">
        <f>IF(C179="DH",-16,IF(C179="C",INDEX([1]Hitters!$AZ:$AZ,MATCH(D179,[1]Hitters!$C:$C,0)),IF(C179="1B",INDEX([1]Hitters!$AW:$AW,MATCH(D179,[1]Hitters!$C:$C,0)),IF(RIGHT(C179,1)="F",INDEX([1]Hitters!$AY:$AY,MATCH(D179,[1]Hitters!$C:$C,0)),INDEX([1]Hitters!$AX:$AX,MATCH(D179,[1]Hitters!$C:$C,0))))))*F179/600</f>
        <v>-12.771421234567903</v>
      </c>
      <c r="I179" s="44">
        <f t="shared" si="19"/>
        <v>1.3639945096010675</v>
      </c>
      <c r="J179" s="44">
        <f t="shared" si="20"/>
        <v>1.7088084209881949</v>
      </c>
      <c r="K179" s="109">
        <f>INDEX([1]Hitters!$CV:$CV,MATCH(D179,[1]Hitters!$C:$C,0))</f>
        <v>37.541666666666664</v>
      </c>
      <c r="L179" s="6">
        <f>INDEX([1]Hitters!$BJ:$BJ,MATCH(D179,[1]Hitters!$C:$C,0))*INDEX([1]Hitters!$AP:$AP,MATCH(D179,[1]Hitters!$C:$C,0))</f>
        <v>4.7690627195637533E-3</v>
      </c>
      <c r="N179"/>
      <c r="O179"/>
      <c r="P179"/>
      <c r="Q179"/>
      <c r="R179"/>
      <c r="S179"/>
      <c r="T179"/>
      <c r="U179"/>
      <c r="V179"/>
      <c r="X179"/>
      <c r="Y179"/>
    </row>
    <row r="180" spans="1:25" ht="12" customHeight="1" x14ac:dyDescent="0.2">
      <c r="A180" s="2" t="s">
        <v>89</v>
      </c>
      <c r="B180" s="2" t="s">
        <v>99</v>
      </c>
      <c r="C180" s="9" t="str">
        <f>'AL West'!H24</f>
        <v>DH</v>
      </c>
      <c r="D180" s="9" t="str">
        <f>'AL West'!I24</f>
        <v>Cron, C.J.</v>
      </c>
      <c r="E180" s="6">
        <f>INDEX([1]Hitters!$AF:$AF,MATCH(D180,[1]Hitters!$C:$C,0))</f>
        <v>0.28384370629791628</v>
      </c>
      <c r="F180" s="4">
        <f>INDEX([1]Hitters!$ER:$ER,MATCH(D180,[1]Hitters!$C:$C,0))</f>
        <v>450.26986666666676</v>
      </c>
      <c r="G180" s="4">
        <f t="shared" si="18"/>
        <v>24.244198455601921</v>
      </c>
      <c r="H180" s="4">
        <f>IF(C180="DH",-16,IF(C180="C",INDEX([1]Hitters!$AZ:$AZ,MATCH(D180,[1]Hitters!$C:$C,0)),IF(C180="1B",INDEX([1]Hitters!$AW:$AW,MATCH(D180,[1]Hitters!$C:$C,0)),IF(RIGHT(C180,1)="F",INDEX([1]Hitters!$AY:$AY,MATCH(D180,[1]Hitters!$C:$C,0)),INDEX([1]Hitters!$AX:$AX,MATCH(D180,[1]Hitters!$C:$C,0))))))*F180/600</f>
        <v>-12.007196444444446</v>
      </c>
      <c r="I180" s="44">
        <f t="shared" si="19"/>
        <v>1.3480187257945837</v>
      </c>
      <c r="J180" s="44">
        <f t="shared" si="20"/>
        <v>1.7962810646520799</v>
      </c>
      <c r="K180" s="109">
        <f>INDEX([1]Hitters!$CV:$CV,MATCH(D180,[1]Hitters!$C:$C,0))</f>
        <v>26.458333333333332</v>
      </c>
      <c r="L180" s="6">
        <f>INDEX([1]Hitters!$BJ:$BJ,MATCH(D180,[1]Hitters!$C:$C,0))*INDEX([1]Hitters!$AP:$AP,MATCH(D180,[1]Hitters!$C:$C,0))</f>
        <v>-2.5097969262990283E-3</v>
      </c>
      <c r="N180"/>
      <c r="O180"/>
      <c r="P180"/>
      <c r="Q180"/>
      <c r="R180"/>
      <c r="S180"/>
      <c r="T180"/>
      <c r="U180"/>
      <c r="V180"/>
      <c r="X180"/>
      <c r="Y180"/>
    </row>
    <row r="181" spans="1:25" ht="12" customHeight="1" x14ac:dyDescent="0.2">
      <c r="A181" s="2" t="s">
        <v>87</v>
      </c>
      <c r="B181" s="2" t="s">
        <v>63</v>
      </c>
      <c r="C181" s="9" t="str">
        <f>'AL East'!H17</f>
        <v>1B</v>
      </c>
      <c r="D181" s="9" t="str">
        <f>'AL East'!I17</f>
        <v>Ramirez, Hanley</v>
      </c>
      <c r="E181" s="6">
        <f>INDEX([1]Hitters!$AF:$AF,MATCH(D181,[1]Hitters!$C:$C,0))</f>
        <v>0.27818127028666734</v>
      </c>
      <c r="F181" s="4">
        <f>INDEX([1]Hitters!$ER:$ER,MATCH(D181,[1]Hitters!$C:$C,0))</f>
        <v>509.77362962962968</v>
      </c>
      <c r="G181" s="4">
        <f t="shared" si="18"/>
        <v>24.56154103420063</v>
      </c>
      <c r="H181" s="4">
        <f>IF(C181="DH",-16,IF(C181="C",INDEX([1]Hitters!$AZ:$AZ,MATCH(D181,[1]Hitters!$C:$C,0)),IF(C181="1B",INDEX([1]Hitters!$AW:$AW,MATCH(D181,[1]Hitters!$C:$C,0)),IF(RIGHT(C181,1)="F",INDEX([1]Hitters!$AY:$AY,MATCH(D181,[1]Hitters!$C:$C,0)),INDEX([1]Hitters!$AX:$AX,MATCH(D181,[1]Hitters!$C:$C,0))))))*F181/600</f>
        <v>-12.506794225537252</v>
      </c>
      <c r="I181" s="44">
        <f t="shared" si="19"/>
        <v>1.3332148565689501</v>
      </c>
      <c r="J181" s="44">
        <f t="shared" si="20"/>
        <v>1.5691845702621956</v>
      </c>
      <c r="K181" s="109">
        <f>INDEX([1]Hitters!$CV:$CV,MATCH(D181,[1]Hitters!$C:$C,0))</f>
        <v>32.541666666666664</v>
      </c>
      <c r="L181" s="6">
        <f>INDEX([1]Hitters!$BJ:$BJ,MATCH(D181,[1]Hitters!$C:$C,0))*INDEX([1]Hitters!$AP:$AP,MATCH(D181,[1]Hitters!$C:$C,0))</f>
        <v>-7.2962771702224797E-3</v>
      </c>
      <c r="N181"/>
      <c r="O181"/>
      <c r="P181"/>
      <c r="Q181"/>
      <c r="R181"/>
      <c r="S181"/>
      <c r="T181"/>
      <c r="U181"/>
      <c r="V181"/>
      <c r="X181"/>
      <c r="Y181"/>
    </row>
    <row r="182" spans="1:25" ht="12" customHeight="1" x14ac:dyDescent="0.2">
      <c r="A182" s="2" t="s">
        <v>88</v>
      </c>
      <c r="B182" s="2" t="s">
        <v>656</v>
      </c>
      <c r="C182" s="13" t="str">
        <f>'AL Central'!A18</f>
        <v>2B</v>
      </c>
      <c r="D182" s="13" t="str">
        <f>'AL Central'!B18</f>
        <v>Lawrie, Brett</v>
      </c>
      <c r="E182" s="6">
        <f>INDEX([1]Hitters!$AF:$AF,MATCH(D182,[1]Hitters!$C:$C,0))</f>
        <v>0.25394215565093703</v>
      </c>
      <c r="F182" s="4">
        <f>INDEX([1]Hitters!$ER:$ER,MATCH(D182,[1]Hitters!$C:$C,0))</f>
        <v>532.30400000000009</v>
      </c>
      <c r="G182" s="4">
        <f t="shared" si="18"/>
        <v>12.744505221616381</v>
      </c>
      <c r="H182" s="4">
        <f>IF(C182="DH",-16,IF(C182="C",INDEX([1]Hitters!$AZ:$AZ,MATCH(D182,[1]Hitters!$C:$C,0)),IF(C182="1B",INDEX([1]Hitters!$AW:$AW,MATCH(D182,[1]Hitters!$C:$C,0)),IF(RIGHT(C182,1)="F",INDEX([1]Hitters!$AY:$AY,MATCH(D182,[1]Hitters!$C:$C,0)),INDEX([1]Hitters!$AX:$AX,MATCH(D182,[1]Hitters!$C:$C,0))))))*F182/600</f>
        <v>-0.6519193067919925</v>
      </c>
      <c r="I182" s="44">
        <f t="shared" si="19"/>
        <v>1.329481700148234</v>
      </c>
      <c r="J182" s="44">
        <f t="shared" si="20"/>
        <v>1.49855913179112</v>
      </c>
      <c r="K182" s="109">
        <f>INDEX([1]Hitters!$CV:$CV,MATCH(D182,[1]Hitters!$C:$C,0))</f>
        <v>26.458333333333332</v>
      </c>
      <c r="L182" s="6">
        <f>INDEX([1]Hitters!$BJ:$BJ,MATCH(D182,[1]Hitters!$C:$C,0))*INDEX([1]Hitters!$AP:$AP,MATCH(D182,[1]Hitters!$C:$C,0))</f>
        <v>5.8384985265841193E-3</v>
      </c>
      <c r="N182"/>
      <c r="O182"/>
      <c r="P182"/>
      <c r="Q182"/>
      <c r="R182"/>
      <c r="S182"/>
      <c r="T182"/>
      <c r="U182"/>
      <c r="V182"/>
      <c r="X182"/>
      <c r="Y182"/>
    </row>
    <row r="183" spans="1:25" ht="12" customHeight="1" x14ac:dyDescent="0.2">
      <c r="A183" s="2" t="s">
        <v>89</v>
      </c>
      <c r="B183" s="2" t="s">
        <v>74</v>
      </c>
      <c r="C183" s="16" t="str">
        <f>'AL West'!H51</f>
        <v>LF</v>
      </c>
      <c r="D183" s="16" t="str">
        <f>'AL West'!I51</f>
        <v>Mazara, Nomar</v>
      </c>
      <c r="E183" s="6">
        <f>INDEX([1]Hitters!$AF:$AF,MATCH(D183,[1]Hitters!$C:$C,0))</f>
        <v>0.25467726834335747</v>
      </c>
      <c r="F183" s="4">
        <f>INDEX([1]Hitters!$ER:$ER,MATCH(D183,[1]Hitters!$C:$C,0))</f>
        <v>556.57837037037041</v>
      </c>
      <c r="G183" s="4">
        <f t="shared" si="18"/>
        <v>13.734833799738222</v>
      </c>
      <c r="H183" s="4">
        <f>IF(C183="DH",-16,IF(C183="C",INDEX([1]Hitters!$AZ:$AZ,MATCH(D183,[1]Hitters!$C:$C,0)),IF(C183="1B",INDEX([1]Hitters!$AW:$AW,MATCH(D183,[1]Hitters!$C:$C,0)),IF(RIGHT(C183,1)="F",INDEX([1]Hitters!$AY:$AY,MATCH(D183,[1]Hitters!$C:$C,0)),INDEX([1]Hitters!$AX:$AX,MATCH(D183,[1]Hitters!$C:$C,0))))))*F183/600</f>
        <v>-1.7507830356043692</v>
      </c>
      <c r="I183" s="44">
        <f t="shared" si="19"/>
        <v>1.3191230351977477</v>
      </c>
      <c r="J183" s="44">
        <f t="shared" si="20"/>
        <v>1.4220348171129413</v>
      </c>
      <c r="K183" s="109">
        <f>INDEX([1]Hitters!$CV:$CV,MATCH(D183,[1]Hitters!$C:$C,0))</f>
        <v>21.208333333333332</v>
      </c>
      <c r="L183" s="6">
        <f>INDEX([1]Hitters!$BJ:$BJ,MATCH(D183,[1]Hitters!$C:$C,0))*INDEX([1]Hitters!$AP:$AP,MATCH(D183,[1]Hitters!$C:$C,0))</f>
        <v>2.5408995176464592E-4</v>
      </c>
      <c r="N183"/>
      <c r="O183"/>
      <c r="P183"/>
      <c r="Q183"/>
      <c r="R183"/>
      <c r="S183"/>
      <c r="T183"/>
      <c r="U183"/>
      <c r="V183"/>
      <c r="X183"/>
      <c r="Y183"/>
    </row>
    <row r="184" spans="1:25" ht="12" customHeight="1" x14ac:dyDescent="0.2">
      <c r="A184" s="2" t="s">
        <v>91</v>
      </c>
      <c r="B184" s="2" t="s">
        <v>53</v>
      </c>
      <c r="C184" s="9" t="str">
        <f>'NL Central'!H18</f>
        <v>2B</v>
      </c>
      <c r="D184" s="9" t="str">
        <f>'NL Central'!I18</f>
        <v>Phillips, Brandon</v>
      </c>
      <c r="E184" s="6">
        <f>INDEX([1]Hitters!$AF:$AF,MATCH(D184,[1]Hitters!$C:$C,0))</f>
        <v>0.24643326064789361</v>
      </c>
      <c r="F184" s="4">
        <f>INDEX([1]Hitters!$ER:$ER,MATCH(D184,[1]Hitters!$C:$C,0))</f>
        <v>516.59911111111103</v>
      </c>
      <c r="G184" s="4">
        <f t="shared" si="18"/>
        <v>8.4894078433590376</v>
      </c>
      <c r="H184" s="4">
        <f>IF(C184="DH",-16,IF(C184="C",INDEX([1]Hitters!$AZ:$AZ,MATCH(D184,[1]Hitters!$C:$C,0)),IF(C184="1B",INDEX([1]Hitters!$AW:$AW,MATCH(D184,[1]Hitters!$C:$C,0)),IF(RIGHT(C184,1)="F",INDEX([1]Hitters!$AY:$AY,MATCH(D184,[1]Hitters!$C:$C,0)),INDEX([1]Hitters!$AX:$AX,MATCH(D184,[1]Hitters!$C:$C,0))))))*F184/600</f>
        <v>3.5085470198629527</v>
      </c>
      <c r="I184" s="44">
        <f t="shared" si="19"/>
        <v>1.3156735780810154</v>
      </c>
      <c r="J184" s="44">
        <f t="shared" si="20"/>
        <v>1.5280787943106291</v>
      </c>
      <c r="K184" s="109">
        <f>INDEX([1]Hitters!$CV:$CV,MATCH(D184,[1]Hitters!$C:$C,0))</f>
        <v>35.041666666666664</v>
      </c>
      <c r="L184" s="6">
        <f>INDEX([1]Hitters!$BJ:$BJ,MATCH(D184,[1]Hitters!$C:$C,0))*INDEX([1]Hitters!$AP:$AP,MATCH(D184,[1]Hitters!$C:$C,0))</f>
        <v>-4.2052927337856878E-3</v>
      </c>
      <c r="N184"/>
      <c r="O184"/>
      <c r="P184"/>
      <c r="Q184"/>
      <c r="R184"/>
      <c r="S184"/>
      <c r="T184"/>
      <c r="U184"/>
      <c r="V184"/>
      <c r="X184"/>
      <c r="Y184"/>
    </row>
    <row r="185" spans="1:25" ht="12" customHeight="1" x14ac:dyDescent="0.2">
      <c r="A185" s="2" t="s">
        <v>90</v>
      </c>
      <c r="B185" s="2" t="s">
        <v>100</v>
      </c>
      <c r="C185" s="21" t="str">
        <f>'NL East'!H52</f>
        <v>CF</v>
      </c>
      <c r="D185" s="21" t="str">
        <f>'NL East'!I52</f>
        <v>Taylor, Michael</v>
      </c>
      <c r="E185" s="6">
        <f>INDEX([1]Hitters!$AF:$AF,MATCH(D185,[1]Hitters!$C:$C,0))</f>
        <v>0.24601634525211638</v>
      </c>
      <c r="F185" s="4">
        <f>INDEX([1]Hitters!$ER:$ER,MATCH(D185,[1]Hitters!$C:$C,0))</f>
        <v>477.36506666666673</v>
      </c>
      <c r="G185" s="4">
        <f t="shared" si="18"/>
        <v>7.6456437190328828</v>
      </c>
      <c r="H185" s="4">
        <f>IF(C185="DH",-16,IF(C185="C",INDEX([1]Hitters!$AZ:$AZ,MATCH(D185,[1]Hitters!$C:$C,0)),IF(C185="1B",INDEX([1]Hitters!$AW:$AW,MATCH(D185,[1]Hitters!$C:$C,0)),IF(RIGHT(C185,1)="F",INDEX([1]Hitters!$AY:$AY,MATCH(D185,[1]Hitters!$C:$C,0)),INDEX([1]Hitters!$AX:$AX,MATCH(D185,[1]Hitters!$C:$C,0))))))*F185/600</f>
        <v>4.2301337377140644</v>
      </c>
      <c r="I185" s="44">
        <f t="shared" si="19"/>
        <v>1.3014975279904482</v>
      </c>
      <c r="J185" s="44">
        <f t="shared" si="20"/>
        <v>1.6358518277156477</v>
      </c>
      <c r="K185" s="109">
        <f>INDEX([1]Hitters!$CV:$CV,MATCH(D185,[1]Hitters!$C:$C,0))</f>
        <v>25.291666666666668</v>
      </c>
      <c r="L185" s="6">
        <f>INDEX([1]Hitters!$BJ:$BJ,MATCH(D185,[1]Hitters!$C:$C,0))*INDEX([1]Hitters!$AP:$AP,MATCH(D185,[1]Hitters!$C:$C,0))</f>
        <v>-4.0759062098772187E-3</v>
      </c>
      <c r="N185"/>
      <c r="O185"/>
      <c r="P185"/>
      <c r="Q185"/>
      <c r="R185"/>
      <c r="S185"/>
      <c r="T185"/>
      <c r="U185"/>
      <c r="V185"/>
      <c r="X185"/>
      <c r="Y185"/>
    </row>
    <row r="186" spans="1:25" ht="12" customHeight="1" x14ac:dyDescent="0.2">
      <c r="A186" s="2" t="s">
        <v>88</v>
      </c>
      <c r="B186" s="2" t="s">
        <v>656</v>
      </c>
      <c r="C186" s="13" t="str">
        <f>'AL Central'!A22</f>
        <v>CF</v>
      </c>
      <c r="D186" s="13" t="str">
        <f>'AL Central'!B22</f>
        <v>Jackson, Austin</v>
      </c>
      <c r="E186" s="6">
        <f>INDEX([1]Hitters!$AF:$AF,MATCH(D186,[1]Hitters!$C:$C,0))</f>
        <v>0.25375047223981201</v>
      </c>
      <c r="F186" s="4">
        <f>INDEX([1]Hitters!$ER:$ER,MATCH(D186,[1]Hitters!$C:$C,0))</f>
        <v>514.53840000000014</v>
      </c>
      <c r="G186" s="4">
        <f t="shared" si="18"/>
        <v>12.220529985517285</v>
      </c>
      <c r="H186" s="4">
        <f>IF(C186="DH",-16,IF(C186="C",INDEX([1]Hitters!$AZ:$AZ,MATCH(D186,[1]Hitters!$C:$C,0)),IF(C186="1B",INDEX([1]Hitters!$AW:$AW,MATCH(D186,[1]Hitters!$C:$C,0)),IF(RIGHT(C186,1)="F",INDEX([1]Hitters!$AY:$AY,MATCH(D186,[1]Hitters!$C:$C,0)),INDEX([1]Hitters!$AX:$AX,MATCH(D186,[1]Hitters!$C:$C,0))))))*F186/600</f>
        <v>-0.71654223673813855</v>
      </c>
      <c r="I186" s="44">
        <f t="shared" si="19"/>
        <v>1.2650234332760215</v>
      </c>
      <c r="J186" s="44">
        <f t="shared" si="20"/>
        <v>1.4751358887220325</v>
      </c>
      <c r="K186" s="109">
        <f>INDEX([1]Hitters!$CV:$CV,MATCH(D186,[1]Hitters!$C:$C,0))</f>
        <v>29.375</v>
      </c>
      <c r="L186" s="6">
        <f>INDEX([1]Hitters!$BJ:$BJ,MATCH(D186,[1]Hitters!$C:$C,0))*INDEX([1]Hitters!$AP:$AP,MATCH(D186,[1]Hitters!$C:$C,0))</f>
        <v>-9.284294403397326E-4</v>
      </c>
      <c r="N186"/>
      <c r="O186"/>
      <c r="P186"/>
      <c r="Q186"/>
      <c r="R186"/>
      <c r="S186"/>
      <c r="T186"/>
      <c r="U186"/>
      <c r="V186"/>
      <c r="X186"/>
      <c r="Y186"/>
    </row>
    <row r="187" spans="1:25" ht="12" customHeight="1" x14ac:dyDescent="0.2">
      <c r="A187" s="2" t="s">
        <v>89</v>
      </c>
      <c r="B187" s="2" t="s">
        <v>73</v>
      </c>
      <c r="C187" s="18" t="str">
        <f>'AL West'!A51</f>
        <v>LF</v>
      </c>
      <c r="D187" s="18" t="str">
        <f>'AL West'!B51</f>
        <v>Gutierrez, Franklin</v>
      </c>
      <c r="E187" s="6">
        <f>INDEX([1]Hitters!$AF:$AF,MATCH(D187,[1]Hitters!$C:$C,0))</f>
        <v>0.27556861609652122</v>
      </c>
      <c r="F187" s="4">
        <f>INDEX([1]Hitters!$ER:$ER,MATCH(D187,[1]Hitters!$C:$C,0))</f>
        <v>334.00474074074077</v>
      </c>
      <c r="G187" s="4">
        <f t="shared" si="18"/>
        <v>15.220133805232916</v>
      </c>
      <c r="H187" s="4">
        <f>IF(C187="DH",-16,IF(C187="C",INDEX([1]Hitters!$AZ:$AZ,MATCH(D187,[1]Hitters!$C:$C,0)),IF(C187="1B",INDEX([1]Hitters!$AW:$AW,MATCH(D187,[1]Hitters!$C:$C,0)),IF(RIGHT(C187,1)="F",INDEX([1]Hitters!$AY:$AY,MATCH(D187,[1]Hitters!$C:$C,0)),INDEX([1]Hitters!$AX:$AX,MATCH(D187,[1]Hitters!$C:$C,0))))))*F187/600</f>
        <v>-3.8419969667609437</v>
      </c>
      <c r="I187" s="44">
        <f t="shared" si="19"/>
        <v>1.2452282288894219</v>
      </c>
      <c r="J187" s="44">
        <f t="shared" si="20"/>
        <v>2.2369051878625621</v>
      </c>
      <c r="K187" s="109">
        <f>INDEX([1]Hitters!$CV:$CV,MATCH(D187,[1]Hitters!$C:$C,0))</f>
        <v>33.375</v>
      </c>
      <c r="L187" s="6">
        <f>INDEX([1]Hitters!$BJ:$BJ,MATCH(D187,[1]Hitters!$C:$C,0))*INDEX([1]Hitters!$AP:$AP,MATCH(D187,[1]Hitters!$C:$C,0))</f>
        <v>5.0059060060878473E-3</v>
      </c>
      <c r="N187"/>
      <c r="O187"/>
      <c r="P187"/>
      <c r="Q187"/>
      <c r="R187"/>
      <c r="S187"/>
      <c r="T187"/>
      <c r="U187"/>
      <c r="V187"/>
      <c r="X187"/>
      <c r="Y187"/>
    </row>
    <row r="188" spans="1:25" ht="12" customHeight="1" x14ac:dyDescent="0.2">
      <c r="A188" s="2" t="s">
        <v>87</v>
      </c>
      <c r="B188" s="2" t="s">
        <v>650</v>
      </c>
      <c r="C188" s="48" t="str">
        <f>'AL East'!A53</f>
        <v>RF</v>
      </c>
      <c r="D188" s="48" t="str">
        <f>'AL East'!B53</f>
        <v>Souza Jr., Steven</v>
      </c>
      <c r="E188" s="6">
        <f>INDEX([1]Hitters!$AF:$AF,MATCH(D188,[1]Hitters!$C:$C,0))</f>
        <v>0.25930683535504689</v>
      </c>
      <c r="F188" s="4">
        <f>INDEX([1]Hitters!$ER:$ER,MATCH(D188,[1]Hitters!$C:$C,0))</f>
        <v>484.35496296296299</v>
      </c>
      <c r="G188" s="4">
        <f t="shared" si="18"/>
        <v>14.194911152955388</v>
      </c>
      <c r="H188" s="4">
        <f>IF(C188="DH",-16,IF(C188="C",INDEX([1]Hitters!$AZ:$AZ,MATCH(D188,[1]Hitters!$C:$C,0)),IF(C188="1B",INDEX([1]Hitters!$AW:$AW,MATCH(D188,[1]Hitters!$C:$C,0)),IF(RIGHT(C188,1)="F",INDEX([1]Hitters!$AY:$AY,MATCH(D188,[1]Hitters!$C:$C,0)),INDEX([1]Hitters!$AX:$AX,MATCH(D188,[1]Hitters!$C:$C,0))))))*F188/600</f>
        <v>-2.9497864208653861</v>
      </c>
      <c r="I188" s="44">
        <f t="shared" si="19"/>
        <v>1.2378308410092906</v>
      </c>
      <c r="J188" s="44">
        <f t="shared" si="20"/>
        <v>1.5333764726229637</v>
      </c>
      <c r="K188" s="109">
        <f>INDEX([1]Hitters!$CV:$CV,MATCH(D188,[1]Hitters!$C:$C,0))</f>
        <v>27.208333333333332</v>
      </c>
      <c r="L188" s="6">
        <f>INDEX([1]Hitters!$BJ:$BJ,MATCH(D188,[1]Hitters!$C:$C,0))*INDEX([1]Hitters!$AP:$AP,MATCH(D188,[1]Hitters!$C:$C,0))</f>
        <v>4.5135415482249232E-3</v>
      </c>
      <c r="N188"/>
      <c r="O188"/>
      <c r="P188"/>
      <c r="Q188"/>
      <c r="R188"/>
      <c r="S188"/>
      <c r="T188"/>
      <c r="U188"/>
      <c r="V188"/>
      <c r="X188"/>
      <c r="Y188"/>
    </row>
    <row r="189" spans="1:25" ht="12" customHeight="1" x14ac:dyDescent="0.2">
      <c r="A189" s="2" t="s">
        <v>91</v>
      </c>
      <c r="B189" s="2" t="s">
        <v>55</v>
      </c>
      <c r="C189" s="42" t="str">
        <f>'NL Central'!O16</f>
        <v>C</v>
      </c>
      <c r="D189" s="42" t="str">
        <f>'NL Central'!P16</f>
        <v>Pina, Manny</v>
      </c>
      <c r="E189" s="6">
        <f>INDEX([1]Hitters!$AF:$AF,MATCH(D189,[1]Hitters!$C:$C,0))</f>
        <v>0.24162477801762725</v>
      </c>
      <c r="F189" s="4">
        <f>INDEX([1]Hitters!$ER:$ER,MATCH(D189,[1]Hitters!$C:$C,0))</f>
        <v>365.38133333333332</v>
      </c>
      <c r="G189" s="4">
        <f t="shared" si="18"/>
        <v>4.2474768917846628</v>
      </c>
      <c r="H189" s="4">
        <f>IF(C189="DH",-16,IF(C189="C",INDEX([1]Hitters!$AZ:$AZ,MATCH(D189,[1]Hitters!$C:$C,0)),IF(C189="1B",INDEX([1]Hitters!$AW:$AW,MATCH(D189,[1]Hitters!$C:$C,0)),IF(RIGHT(C189,1)="F",INDEX([1]Hitters!$AY:$AY,MATCH(D189,[1]Hitters!$C:$C,0)),INDEX([1]Hitters!$AX:$AX,MATCH(D189,[1]Hitters!$C:$C,0))))))*F189/600</f>
        <v>7.0048683250820929</v>
      </c>
      <c r="I189" s="44">
        <f t="shared" si="19"/>
        <v>1.2319659018299578</v>
      </c>
      <c r="J189" s="44">
        <f t="shared" si="20"/>
        <v>1.6858632193807901</v>
      </c>
      <c r="K189" s="109">
        <f>INDEX([1]Hitters!$CV:$CV,MATCH(D189,[1]Hitters!$C:$C,0))</f>
        <v>29.041666666666668</v>
      </c>
      <c r="L189" s="6">
        <f>INDEX([1]Hitters!$BJ:$BJ,MATCH(D189,[1]Hitters!$C:$C,0))*INDEX([1]Hitters!$AP:$AP,MATCH(D189,[1]Hitters!$C:$C,0))</f>
        <v>5.8470129915797408E-4</v>
      </c>
      <c r="N189"/>
      <c r="O189"/>
      <c r="P189"/>
      <c r="Q189"/>
      <c r="R189"/>
      <c r="S189"/>
      <c r="T189"/>
      <c r="U189"/>
      <c r="V189"/>
      <c r="X189"/>
      <c r="Y189"/>
    </row>
    <row r="190" spans="1:25" ht="12" customHeight="1" x14ac:dyDescent="0.2">
      <c r="A190" s="2" t="s">
        <v>88</v>
      </c>
      <c r="B190" s="2" t="s">
        <v>68</v>
      </c>
      <c r="C190" s="14" t="str">
        <f>'AL Central'!H23</f>
        <v>RF</v>
      </c>
      <c r="D190" s="14" t="str">
        <f>'AL Central'!I23</f>
        <v>Chisenhall, Lonnie</v>
      </c>
      <c r="E190" s="6">
        <f>INDEX([1]Hitters!$AF:$AF,MATCH(D190,[1]Hitters!$C:$C,0))</f>
        <v>0.25720714224587099</v>
      </c>
      <c r="F190" s="4">
        <f>INDEX([1]Hitters!$ER:$ER,MATCH(D190,[1]Hitters!$C:$C,0))</f>
        <v>475.25866666666661</v>
      </c>
      <c r="G190" s="4">
        <f t="shared" si="18"/>
        <v>12.93043014758298</v>
      </c>
      <c r="H190" s="4">
        <f>IF(C190="DH",-16,IF(C190="C",INDEX([1]Hitters!$AZ:$AZ,MATCH(D190,[1]Hitters!$C:$C,0)),IF(C190="1B",INDEX([1]Hitters!$AW:$AW,MATCH(D190,[1]Hitters!$C:$C,0)),IF(RIGHT(C190,1)="F",INDEX([1]Hitters!$AY:$AY,MATCH(D190,[1]Hitters!$C:$C,0)),INDEX([1]Hitters!$AX:$AX,MATCH(D190,[1]Hitters!$C:$C,0))))))*F190/600</f>
        <v>-1.9471790208046968</v>
      </c>
      <c r="I190" s="44">
        <f t="shared" si="19"/>
        <v>1.2083665582978997</v>
      </c>
      <c r="J190" s="44">
        <f t="shared" si="20"/>
        <v>1.5255270147177535</v>
      </c>
      <c r="K190" s="109">
        <f>INDEX([1]Hitters!$CV:$CV,MATCH(D190,[1]Hitters!$C:$C,0))</f>
        <v>27.708333333333332</v>
      </c>
      <c r="L190" s="6">
        <f>INDEX([1]Hitters!$BJ:$BJ,MATCH(D190,[1]Hitters!$C:$C,0))*INDEX([1]Hitters!$AP:$AP,MATCH(D190,[1]Hitters!$C:$C,0))</f>
        <v>6.994259065878564E-3</v>
      </c>
      <c r="N190"/>
      <c r="O190"/>
      <c r="P190"/>
      <c r="Q190"/>
      <c r="R190"/>
      <c r="S190"/>
      <c r="T190"/>
      <c r="U190"/>
      <c r="V190"/>
      <c r="X190"/>
      <c r="Y190"/>
    </row>
    <row r="191" spans="1:25" ht="12" customHeight="1" x14ac:dyDescent="0.2">
      <c r="A191" s="2" t="s">
        <v>90</v>
      </c>
      <c r="B191" s="2" t="s">
        <v>653</v>
      </c>
      <c r="C191" s="27" t="str">
        <f>'NL East'!O19</f>
        <v>SS</v>
      </c>
      <c r="D191" s="27" t="str">
        <f>'NL East'!P19</f>
        <v>Cabrera, Asdrubal</v>
      </c>
      <c r="E191" s="6">
        <f>INDEX([1]Hitters!$AF:$AF,MATCH(D191,[1]Hitters!$C:$C,0))</f>
        <v>0.2526261342045874</v>
      </c>
      <c r="F191" s="4">
        <f>INDEX([1]Hitters!$ER:$ER,MATCH(D191,[1]Hitters!$C:$C,0))</f>
        <v>521.68000000000006</v>
      </c>
      <c r="G191" s="4">
        <f t="shared" si="18"/>
        <v>11.803601691849154</v>
      </c>
      <c r="H191" s="4">
        <f>IF(C191="DH",-16,IF(C191="C",INDEX([1]Hitters!$AZ:$AZ,MATCH(D191,[1]Hitters!$C:$C,0)),IF(C191="1B",INDEX([1]Hitters!$AW:$AW,MATCH(D191,[1]Hitters!$C:$C,0)),IF(RIGHT(C191,1)="F",INDEX([1]Hitters!$AY:$AY,MATCH(D191,[1]Hitters!$C:$C,0)),INDEX([1]Hitters!$AX:$AX,MATCH(D191,[1]Hitters!$C:$C,0))))))*F191/600</f>
        <v>-0.8499369566847268</v>
      </c>
      <c r="I191" s="44">
        <f t="shared" si="19"/>
        <v>1.2053009495506795</v>
      </c>
      <c r="J191" s="44">
        <f t="shared" si="20"/>
        <v>1.3862532006793582</v>
      </c>
      <c r="K191" s="109">
        <f>INDEX([1]Hitters!$CV:$CV,MATCH(D191,[1]Hitters!$C:$C,0))</f>
        <v>30.625</v>
      </c>
      <c r="L191" s="6">
        <f>INDEX([1]Hitters!$BJ:$BJ,MATCH(D191,[1]Hitters!$C:$C,0))*INDEX([1]Hitters!$AP:$AP,MATCH(D191,[1]Hitters!$C:$C,0))</f>
        <v>8.6364823314581049E-3</v>
      </c>
      <c r="N191"/>
      <c r="O191"/>
      <c r="P191"/>
      <c r="Q191"/>
      <c r="R191"/>
      <c r="S191"/>
      <c r="T191"/>
      <c r="U191"/>
      <c r="V191"/>
      <c r="X191"/>
      <c r="Y191"/>
    </row>
    <row r="192" spans="1:25" ht="12" customHeight="1" x14ac:dyDescent="0.2">
      <c r="A192" s="2" t="s">
        <v>89</v>
      </c>
      <c r="B192" s="2" t="s">
        <v>73</v>
      </c>
      <c r="C192" s="18" t="str">
        <f>'AL West'!A49</f>
        <v>SS</v>
      </c>
      <c r="D192" s="18" t="str">
        <f>'AL West'!B49</f>
        <v>Marte, Ketel</v>
      </c>
      <c r="E192" s="6">
        <f>INDEX([1]Hitters!$AF:$AF,MATCH(D192,[1]Hitters!$C:$C,0))</f>
        <v>0.23827026106078897</v>
      </c>
      <c r="F192" s="4">
        <f>INDEX([1]Hitters!$ER:$ER,MATCH(D192,[1]Hitters!$C:$C,0))</f>
        <v>492.87851851851849</v>
      </c>
      <c r="G192" s="4">
        <f t="shared" si="18"/>
        <v>4.0762340194030529</v>
      </c>
      <c r="H192" s="4">
        <f>IF(C192="DH",-16,IF(C192="C",INDEX([1]Hitters!$AZ:$AZ,MATCH(D192,[1]Hitters!$C:$C,0)),IF(C192="1B",INDEX([1]Hitters!$AW:$AW,MATCH(D192,[1]Hitters!$C:$C,0)),IF(RIGHT(C192,1)="F",INDEX([1]Hitters!$AY:$AY,MATCH(D192,[1]Hitters!$C:$C,0)),INDEX([1]Hitters!$AX:$AX,MATCH(D192,[1]Hitters!$C:$C,0))))))*F192/600</f>
        <v>6.8906976158751494</v>
      </c>
      <c r="I192" s="44">
        <f t="shared" si="19"/>
        <v>1.1996646831467705</v>
      </c>
      <c r="J192" s="44">
        <f t="shared" si="20"/>
        <v>1.4603980146093909</v>
      </c>
      <c r="K192" s="109">
        <f>INDEX([1]Hitters!$CV:$CV,MATCH(D192,[1]Hitters!$C:$C,0))</f>
        <v>22.708333333333332</v>
      </c>
      <c r="L192" s="6">
        <f>INDEX([1]Hitters!$BJ:$BJ,MATCH(D192,[1]Hitters!$C:$C,0))*INDEX([1]Hitters!$AP:$AP,MATCH(D192,[1]Hitters!$C:$C,0))</f>
        <v>8.0960134827260111E-3</v>
      </c>
      <c r="N192"/>
      <c r="O192"/>
      <c r="P192"/>
      <c r="Q192"/>
      <c r="R192"/>
      <c r="S192"/>
      <c r="T192"/>
      <c r="U192"/>
      <c r="V192"/>
      <c r="X192"/>
      <c r="Y192"/>
    </row>
    <row r="193" spans="1:25" ht="12" customHeight="1" x14ac:dyDescent="0.2">
      <c r="A193" s="2" t="s">
        <v>91</v>
      </c>
      <c r="B193" s="2" t="s">
        <v>55</v>
      </c>
      <c r="C193" s="42" t="str">
        <f>'NL Central'!O20</f>
        <v>3B</v>
      </c>
      <c r="D193" s="42" t="str">
        <f>'NL Central'!P20</f>
        <v>Perez, Hernan</v>
      </c>
      <c r="E193" s="6">
        <f>INDEX([1]Hitters!$AF:$AF,MATCH(D193,[1]Hitters!$C:$C,0))</f>
        <v>0.24304949434477893</v>
      </c>
      <c r="F193" s="4">
        <f>INDEX([1]Hitters!$ER:$ER,MATCH(D193,[1]Hitters!$C:$C,0))</f>
        <v>463.00989629629635</v>
      </c>
      <c r="G193" s="4">
        <f t="shared" si="18"/>
        <v>6.0420450232951941</v>
      </c>
      <c r="H193" s="4">
        <f>IF(C193="DH",-16,IF(C193="C",INDEX([1]Hitters!$AZ:$AZ,MATCH(D193,[1]Hitters!$C:$C,0)),IF(C193="1B",INDEX([1]Hitters!$AW:$AW,MATCH(D193,[1]Hitters!$C:$C,0)),IF(RIGHT(C193,1)="F",INDEX([1]Hitters!$AY:$AY,MATCH(D193,[1]Hitters!$C:$C,0)),INDEX([1]Hitters!$AX:$AX,MATCH(D193,[1]Hitters!$C:$C,0))))))*F193/600</f>
        <v>4.7490736492580821</v>
      </c>
      <c r="I193" s="44">
        <f t="shared" si="19"/>
        <v>1.1821121197647351</v>
      </c>
      <c r="J193" s="44">
        <f t="shared" si="20"/>
        <v>1.5318620131716492</v>
      </c>
      <c r="K193" s="109">
        <f>INDEX([1]Hitters!$CV:$CV,MATCH(D193,[1]Hitters!$C:$C,0))</f>
        <v>25.291666666666668</v>
      </c>
      <c r="L193" s="6">
        <f>INDEX([1]Hitters!$BJ:$BJ,MATCH(D193,[1]Hitters!$C:$C,0))*INDEX([1]Hitters!$AP:$AP,MATCH(D193,[1]Hitters!$C:$C,0))</f>
        <v>6.0527340014638305E-3</v>
      </c>
      <c r="N193"/>
      <c r="O193"/>
      <c r="P193"/>
      <c r="Q193"/>
      <c r="R193"/>
      <c r="S193"/>
      <c r="T193"/>
      <c r="U193"/>
      <c r="V193"/>
      <c r="X193"/>
      <c r="Y193"/>
    </row>
    <row r="194" spans="1:25" ht="12" customHeight="1" x14ac:dyDescent="0.2">
      <c r="A194" s="2" t="s">
        <v>88</v>
      </c>
      <c r="B194" s="2" t="s">
        <v>655</v>
      </c>
      <c r="C194" s="15" t="str">
        <f>'AL Central'!A49</f>
        <v>SS</v>
      </c>
      <c r="D194" s="15" t="str">
        <f>'AL Central'!B49</f>
        <v>Escobar, Alcides</v>
      </c>
      <c r="E194" s="6">
        <f>INDEX([1]Hitters!$AF:$AF,MATCH(D194,[1]Hitters!$C:$C,0))</f>
        <v>0.23352406849393764</v>
      </c>
      <c r="F194" s="4">
        <f>INDEX([1]Hitters!$ER:$ER,MATCH(D194,[1]Hitters!$C:$C,0))</f>
        <v>621.31111111111113</v>
      </c>
      <c r="G194" s="4">
        <f t="shared" ref="G194:G257" si="27">(E194-0.23)*F194</f>
        <v>2.18954291160005</v>
      </c>
      <c r="H194" s="4">
        <f>IF(C194="DH",-16,IF(C194="C",INDEX([1]Hitters!$AZ:$AZ,MATCH(D194,[1]Hitters!$C:$C,0)),IF(C194="1B",INDEX([1]Hitters!$AW:$AW,MATCH(D194,[1]Hitters!$C:$C,0)),IF(RIGHT(C194,1)="F",INDEX([1]Hitters!$AY:$AY,MATCH(D194,[1]Hitters!$C:$C,0)),INDEX([1]Hitters!$AX:$AX,MATCH(D194,[1]Hitters!$C:$C,0))))))*F194/600</f>
        <v>8.5325918665669196</v>
      </c>
      <c r="I194" s="44">
        <f t="shared" ref="I194:I257" si="28">(((4.25+(E194-0.263)*4.2)^(((4.25+(E194-0.263)*4.2)+(4.25-H194*4.2/F194))^0.285))/((4.25+(E194-0.263)*4.2)^(((4.25+(E194-0.263)*4.2)+(4.25-H194*4.2/F194))^0.285)+(4.25-H194*4.2/F194)^(((4.25+(E194-0.263)*4.2)+(4.25-H194*4.2/F194))^0.285))-0.5)*F194/4.2-(((4.25+(0.23-0.263)*4.2)^(((4.25+(0.23-0.263)*4.2)+4.25)^0.285))/((4.25+(0.23-0.263)*4.2)^(((4.25+(0.23-0.263)*4.2)+4.25)^0.285)+4.25^(((4.25+(0.23-0.263)*4.2)+4.25)^0.285))-0.5)*F194/4.2</f>
        <v>1.1700387485613164</v>
      </c>
      <c r="J194" s="44">
        <f t="shared" ref="J194:J257" si="29">I194*IF(C194="C",500,600)/F194</f>
        <v>1.1299061558408934</v>
      </c>
      <c r="K194" s="109">
        <f>INDEX([1]Hitters!$CV:$CV,MATCH(D194,[1]Hitters!$C:$C,0))</f>
        <v>29.541666666666668</v>
      </c>
      <c r="L194" s="6">
        <f>INDEX([1]Hitters!$BJ:$BJ,MATCH(D194,[1]Hitters!$C:$C,0))*INDEX([1]Hitters!$AP:$AP,MATCH(D194,[1]Hitters!$C:$C,0))</f>
        <v>4.7090278784845075E-3</v>
      </c>
      <c r="N194"/>
      <c r="O194"/>
      <c r="P194"/>
      <c r="Q194"/>
      <c r="R194"/>
      <c r="S194"/>
      <c r="T194"/>
      <c r="U194"/>
      <c r="V194"/>
      <c r="X194"/>
      <c r="Y194"/>
    </row>
    <row r="195" spans="1:25" ht="12" customHeight="1" x14ac:dyDescent="0.2">
      <c r="A195" s="2" t="s">
        <v>87</v>
      </c>
      <c r="B195" s="2" t="s">
        <v>650</v>
      </c>
      <c r="C195" s="48" t="str">
        <f>'AL East'!A54</f>
        <v>DH</v>
      </c>
      <c r="D195" s="48" t="str">
        <f>'AL East'!B54</f>
        <v>Dickerson, Corey</v>
      </c>
      <c r="E195" s="6">
        <f>INDEX([1]Hitters!$AF:$AF,MATCH(D195,[1]Hitters!$C:$C,0))</f>
        <v>0.27963339405892607</v>
      </c>
      <c r="F195" s="4">
        <f>INDEX([1]Hitters!$ER:$ER,MATCH(D195,[1]Hitters!$C:$C,0))</f>
        <v>458.67229629629628</v>
      </c>
      <c r="G195" s="4">
        <f t="shared" si="27"/>
        <v>22.765462825986564</v>
      </c>
      <c r="H195" s="4">
        <f>IF(C195="DH",-16,IF(C195="C",INDEX([1]Hitters!$AZ:$AZ,MATCH(D195,[1]Hitters!$C:$C,0)),IF(C195="1B",INDEX([1]Hitters!$AW:$AW,MATCH(D195,[1]Hitters!$C:$C,0)),IF(RIGHT(C195,1)="F",INDEX([1]Hitters!$AY:$AY,MATCH(D195,[1]Hitters!$C:$C,0)),INDEX([1]Hitters!$AX:$AX,MATCH(D195,[1]Hitters!$C:$C,0))))))*F195/600</f>
        <v>-12.231261234567901</v>
      </c>
      <c r="I195" s="44">
        <f t="shared" si="28"/>
        <v>1.1668568760130635</v>
      </c>
      <c r="J195" s="44">
        <f t="shared" si="29"/>
        <v>1.5263928762673156</v>
      </c>
      <c r="K195" s="109">
        <f>INDEX([1]Hitters!$CV:$CV,MATCH(D195,[1]Hitters!$C:$C,0))</f>
        <v>27.125</v>
      </c>
      <c r="L195" s="6">
        <f>INDEX([1]Hitters!$BJ:$BJ,MATCH(D195,[1]Hitters!$C:$C,0))*INDEX([1]Hitters!$AP:$AP,MATCH(D195,[1]Hitters!$C:$C,0))</f>
        <v>-1.1385786022050455E-3</v>
      </c>
      <c r="N195"/>
      <c r="O195"/>
      <c r="P195"/>
      <c r="Q195"/>
      <c r="R195"/>
      <c r="S195"/>
      <c r="T195"/>
      <c r="U195"/>
      <c r="V195"/>
      <c r="X195"/>
      <c r="Y195"/>
    </row>
    <row r="196" spans="1:25" ht="12" customHeight="1" x14ac:dyDescent="0.2">
      <c r="A196" s="2" t="s">
        <v>91</v>
      </c>
      <c r="B196" s="2" t="s">
        <v>56</v>
      </c>
      <c r="C196" s="22" t="str">
        <f>'NL Central'!A50</f>
        <v>3B</v>
      </c>
      <c r="D196" s="22" t="str">
        <f>'NL Central'!B50</f>
        <v>Freese, David</v>
      </c>
      <c r="E196" s="6">
        <f>INDEX([1]Hitters!$AF:$AF,MATCH(D196,[1]Hitters!$C:$C,0))</f>
        <v>0.25871690814756615</v>
      </c>
      <c r="F196" s="4">
        <f>INDEX([1]Hitters!$ER:$ER,MATCH(D196,[1]Hitters!$C:$C,0))</f>
        <v>467.48977777777776</v>
      </c>
      <c r="G196" s="4">
        <f t="shared" si="27"/>
        <v>13.42486100837055</v>
      </c>
      <c r="H196" s="4">
        <f>IF(C196="DH",-16,IF(C196="C",INDEX([1]Hitters!$AZ:$AZ,MATCH(D196,[1]Hitters!$C:$C,0)),IF(C196="1B",INDEX([1]Hitters!$AW:$AW,MATCH(D196,[1]Hitters!$C:$C,0)),IF(RIGHT(C196,1)="F",INDEX([1]Hitters!$AY:$AY,MATCH(D196,[1]Hitters!$C:$C,0)),INDEX([1]Hitters!$AX:$AX,MATCH(D196,[1]Hitters!$C:$C,0))))))*F196/600</f>
        <v>-2.9241351542305973</v>
      </c>
      <c r="I196" s="44">
        <f t="shared" si="28"/>
        <v>1.1564882524050966</v>
      </c>
      <c r="J196" s="44">
        <f t="shared" si="29"/>
        <v>1.4842954529219703</v>
      </c>
      <c r="K196" s="109">
        <f>INDEX([1]Hitters!$CV:$CV,MATCH(D196,[1]Hitters!$C:$C,0))</f>
        <v>33.208333333333336</v>
      </c>
      <c r="L196" s="6">
        <f>INDEX([1]Hitters!$BJ:$BJ,MATCH(D196,[1]Hitters!$C:$C,0))*INDEX([1]Hitters!$AP:$AP,MATCH(D196,[1]Hitters!$C:$C,0))</f>
        <v>5.8650085965777435E-3</v>
      </c>
      <c r="N196"/>
      <c r="O196"/>
      <c r="P196"/>
      <c r="Q196"/>
      <c r="R196"/>
      <c r="S196"/>
      <c r="T196"/>
      <c r="U196"/>
      <c r="V196"/>
      <c r="X196"/>
      <c r="Y196"/>
    </row>
    <row r="197" spans="1:25" ht="12" customHeight="1" x14ac:dyDescent="0.2">
      <c r="A197" s="2" t="s">
        <v>87</v>
      </c>
      <c r="B197" s="2" t="s">
        <v>63</v>
      </c>
      <c r="C197" s="9" t="str">
        <f>'AL East'!H16</f>
        <v>C</v>
      </c>
      <c r="D197" s="9" t="str">
        <f>'AL East'!I16</f>
        <v>Vazquez, Christian</v>
      </c>
      <c r="E197" s="6">
        <f>INDEX([1]Hitters!$AF:$AF,MATCH(D197,[1]Hitters!$C:$C,0))</f>
        <v>0.22392364323483829</v>
      </c>
      <c r="F197" s="4">
        <f>INDEX([1]Hitters!$ER:$ER,MATCH(D197,[1]Hitters!$C:$C,0))</f>
        <v>365.8479407407408</v>
      </c>
      <c r="G197" s="4">
        <f t="shared" si="27"/>
        <v>-2.2230226097404833</v>
      </c>
      <c r="H197" s="4">
        <f>IF(C197="DH",-16,IF(C197="C",INDEX([1]Hitters!$AZ:$AZ,MATCH(D197,[1]Hitters!$C:$C,0)),IF(C197="1B",INDEX([1]Hitters!$AW:$AW,MATCH(D197,[1]Hitters!$C:$C,0)),IF(RIGHT(C197,1)="F",INDEX([1]Hitters!$AY:$AY,MATCH(D197,[1]Hitters!$C:$C,0)),INDEX([1]Hitters!$AX:$AX,MATCH(D197,[1]Hitters!$C:$C,0))))))*F197/600</f>
        <v>12.739361341434137</v>
      </c>
      <c r="I197" s="44">
        <f t="shared" si="28"/>
        <v>1.1490403834765957</v>
      </c>
      <c r="J197" s="44">
        <f t="shared" si="29"/>
        <v>1.5703797336539698</v>
      </c>
      <c r="K197" s="109">
        <f>INDEX([1]Hitters!$CV:$CV,MATCH(D197,[1]Hitters!$C:$C,0))</f>
        <v>25.875</v>
      </c>
      <c r="L197" s="6">
        <f>INDEX([1]Hitters!$BJ:$BJ,MATCH(D197,[1]Hitters!$C:$C,0))*INDEX([1]Hitters!$AP:$AP,MATCH(D197,[1]Hitters!$C:$C,0))</f>
        <v>1.6463028582624755E-3</v>
      </c>
      <c r="N197"/>
      <c r="O197"/>
      <c r="P197"/>
      <c r="Q197"/>
      <c r="R197"/>
      <c r="S197"/>
      <c r="T197"/>
      <c r="U197"/>
      <c r="V197"/>
      <c r="X197"/>
      <c r="Y197"/>
    </row>
    <row r="198" spans="1:25" ht="12" customHeight="1" x14ac:dyDescent="0.2">
      <c r="A198" s="2" t="s">
        <v>91</v>
      </c>
      <c r="B198" s="2" t="s">
        <v>55</v>
      </c>
      <c r="C198" s="42" t="str">
        <f>'NL Central'!O18</f>
        <v>2B</v>
      </c>
      <c r="D198" s="42" t="str">
        <f>'NL Central'!P18</f>
        <v>Gennett, Scooter</v>
      </c>
      <c r="E198" s="6">
        <f>INDEX([1]Hitters!$AF:$AF,MATCH(D198,[1]Hitters!$C:$C,0))</f>
        <v>0.24383615747182147</v>
      </c>
      <c r="F198" s="4">
        <f>INDEX([1]Hitters!$ER:$ER,MATCH(D198,[1]Hitters!$C:$C,0))</f>
        <v>518.10992592592584</v>
      </c>
      <c r="G198" s="4">
        <f t="shared" si="27"/>
        <v>7.1686505228248611</v>
      </c>
      <c r="H198" s="4">
        <f>IF(C198="DH",-16,IF(C198="C",INDEX([1]Hitters!$AZ:$AZ,MATCH(D198,[1]Hitters!$C:$C,0)),IF(C198="1B",INDEX([1]Hitters!$AW:$AW,MATCH(D198,[1]Hitters!$C:$C,0)),IF(RIGHT(C198,1)="F",INDEX([1]Hitters!$AY:$AY,MATCH(D198,[1]Hitters!$C:$C,0)),INDEX([1]Hitters!$AX:$AX,MATCH(D198,[1]Hitters!$C:$C,0))))))*F198/600</f>
        <v>3.2485882138761344</v>
      </c>
      <c r="I198" s="44">
        <f t="shared" si="28"/>
        <v>1.1426216179951774</v>
      </c>
      <c r="J198" s="44">
        <f t="shared" si="29"/>
        <v>1.32321914036274</v>
      </c>
      <c r="K198" s="109">
        <f>INDEX([1]Hitters!$CV:$CV,MATCH(D198,[1]Hitters!$C:$C,0))</f>
        <v>26.125</v>
      </c>
      <c r="L198" s="6">
        <f>INDEX([1]Hitters!$BJ:$BJ,MATCH(D198,[1]Hitters!$C:$C,0))*INDEX([1]Hitters!$AP:$AP,MATCH(D198,[1]Hitters!$C:$C,0))</f>
        <v>5.6627678000899318E-3</v>
      </c>
      <c r="N198"/>
      <c r="O198"/>
      <c r="P198"/>
      <c r="Q198"/>
      <c r="R198"/>
      <c r="S198"/>
      <c r="T198"/>
      <c r="U198"/>
      <c r="V198"/>
      <c r="X198"/>
      <c r="Y198"/>
    </row>
    <row r="199" spans="1:25" ht="12" customHeight="1" x14ac:dyDescent="0.2">
      <c r="A199" s="2" t="s">
        <v>88</v>
      </c>
      <c r="B199" s="2" t="s">
        <v>69</v>
      </c>
      <c r="C199" s="39" t="str">
        <f>'AL Central'!O22</f>
        <v>CF</v>
      </c>
      <c r="D199" s="39" t="str">
        <f>'AL Central'!P22</f>
        <v>Maybin, Cameron</v>
      </c>
      <c r="E199" s="6">
        <f>INDEX([1]Hitters!$AF:$AF,MATCH(D199,[1]Hitters!$C:$C,0))</f>
        <v>0.25677301591577356</v>
      </c>
      <c r="F199" s="4">
        <f>INDEX([1]Hitters!$ER:$ER,MATCH(D199,[1]Hitters!$C:$C,0))</f>
        <v>508.72296296296304</v>
      </c>
      <c r="G199" s="4">
        <f t="shared" si="27"/>
        <v>13.620047984126888</v>
      </c>
      <c r="H199" s="4">
        <f>IF(C199="DH",-16,IF(C199="C",INDEX([1]Hitters!$AZ:$AZ,MATCH(D199,[1]Hitters!$C:$C,0)),IF(C199="1B",INDEX([1]Hitters!$AW:$AW,MATCH(D199,[1]Hitters!$C:$C,0)),IF(RIGHT(C199,1)="F",INDEX([1]Hitters!$AY:$AY,MATCH(D199,[1]Hitters!$C:$C,0)),INDEX([1]Hitters!$AX:$AX,MATCH(D199,[1]Hitters!$C:$C,0))))))*F199/600</f>
        <v>-3.4218418073055688</v>
      </c>
      <c r="I199" s="44">
        <f t="shared" si="28"/>
        <v>1.1252158215194066</v>
      </c>
      <c r="J199" s="44">
        <f t="shared" si="29"/>
        <v>1.327106386115297</v>
      </c>
      <c r="K199" s="109">
        <f>INDEX([1]Hitters!$CV:$CV,MATCH(D199,[1]Hitters!$C:$C,0))</f>
        <v>29.208333333333332</v>
      </c>
      <c r="L199" s="6">
        <f>INDEX([1]Hitters!$BJ:$BJ,MATCH(D199,[1]Hitters!$C:$C,0))*INDEX([1]Hitters!$AP:$AP,MATCH(D199,[1]Hitters!$C:$C,0))</f>
        <v>4.1985403506041409E-3</v>
      </c>
      <c r="N199"/>
      <c r="O199"/>
      <c r="P199"/>
      <c r="Q199"/>
      <c r="R199"/>
      <c r="S199"/>
      <c r="T199"/>
      <c r="U199"/>
      <c r="V199"/>
      <c r="X199"/>
      <c r="Y199"/>
    </row>
    <row r="200" spans="1:25" ht="12" customHeight="1" x14ac:dyDescent="0.2">
      <c r="A200" s="2" t="s">
        <v>87</v>
      </c>
      <c r="B200" s="2" t="s">
        <v>652</v>
      </c>
      <c r="C200" s="11" t="str">
        <f>'AL East'!O23</f>
        <v>RF</v>
      </c>
      <c r="D200" s="11" t="str">
        <f>'AL East'!P23</f>
        <v>Hicks, Aaron</v>
      </c>
      <c r="E200" s="6">
        <f>INDEX([1]Hitters!$AF:$AF,MATCH(D200,[1]Hitters!$C:$C,0))</f>
        <v>0.24799062345318712</v>
      </c>
      <c r="F200" s="4">
        <f>INDEX([1]Hitters!$ER:$ER,MATCH(D200,[1]Hitters!$C:$C,0))</f>
        <v>479.28906666666671</v>
      </c>
      <c r="G200" s="4">
        <f t="shared" si="27"/>
        <v>8.6227091236294946</v>
      </c>
      <c r="H200" s="4">
        <f>IF(C200="DH",-16,IF(C200="C",INDEX([1]Hitters!$AZ:$AZ,MATCH(D200,[1]Hitters!$C:$C,0)),IF(C200="1B",INDEX([1]Hitters!$AW:$AW,MATCH(D200,[1]Hitters!$C:$C,0)),IF(RIGHT(C200,1)="F",INDEX([1]Hitters!$AY:$AY,MATCH(D200,[1]Hitters!$C:$C,0)),INDEX([1]Hitters!$AX:$AX,MATCH(D200,[1]Hitters!$C:$C,0))))))*F200/600</f>
        <v>1.6166698219703464</v>
      </c>
      <c r="I200" s="44">
        <f t="shared" si="28"/>
        <v>1.124367906199478</v>
      </c>
      <c r="J200" s="44">
        <f t="shared" si="29"/>
        <v>1.4075446127146236</v>
      </c>
      <c r="K200" s="109">
        <f>INDEX([1]Hitters!$CV:$CV,MATCH(D200,[1]Hitters!$C:$C,0))</f>
        <v>26.708333333333332</v>
      </c>
      <c r="L200" s="6">
        <f>INDEX([1]Hitters!$BJ:$BJ,MATCH(D200,[1]Hitters!$C:$C,0))*INDEX([1]Hitters!$AP:$AP,MATCH(D200,[1]Hitters!$C:$C,0))</f>
        <v>-1.873248898035883E-3</v>
      </c>
      <c r="N200"/>
      <c r="O200"/>
      <c r="P200"/>
      <c r="Q200"/>
      <c r="R200"/>
      <c r="S200"/>
      <c r="T200"/>
      <c r="U200"/>
      <c r="V200"/>
      <c r="X200"/>
      <c r="Y200"/>
    </row>
    <row r="201" spans="1:25" ht="12" customHeight="1" x14ac:dyDescent="0.2">
      <c r="A201" s="2" t="s">
        <v>88</v>
      </c>
      <c r="B201" s="2" t="s">
        <v>69</v>
      </c>
      <c r="C201" s="39" t="str">
        <f>'AL Central'!O16</f>
        <v>C</v>
      </c>
      <c r="D201" s="39" t="str">
        <f>'AL Central'!P16</f>
        <v>McCann, James</v>
      </c>
      <c r="E201" s="6">
        <f>INDEX([1]Hitters!$AF:$AF,MATCH(D201,[1]Hitters!$C:$C,0))</f>
        <v>0.23685343565043648</v>
      </c>
      <c r="F201" s="4">
        <f>INDEX([1]Hitters!$ER:$ER,MATCH(D201,[1]Hitters!$C:$C,0))</f>
        <v>395.80444444444447</v>
      </c>
      <c r="G201" s="4">
        <f t="shared" si="27"/>
        <v>2.7126202901567584</v>
      </c>
      <c r="H201" s="4">
        <f>IF(C201="DH",-16,IF(C201="C",INDEX([1]Hitters!$AZ:$AZ,MATCH(D201,[1]Hitters!$C:$C,0)),IF(C201="1B",INDEX([1]Hitters!$AW:$AW,MATCH(D201,[1]Hitters!$C:$C,0)),IF(RIGHT(C201,1)="F",INDEX([1]Hitters!$AY:$AY,MATCH(D201,[1]Hitters!$C:$C,0)),INDEX([1]Hitters!$AX:$AX,MATCH(D201,[1]Hitters!$C:$C,0))))))*F201/600</f>
        <v>7.416558606074398</v>
      </c>
      <c r="I201" s="44">
        <f t="shared" si="28"/>
        <v>1.1077849647095639</v>
      </c>
      <c r="J201" s="44">
        <f t="shared" si="29"/>
        <v>1.3994094561829178</v>
      </c>
      <c r="K201" s="109">
        <f>INDEX([1]Hitters!$CV:$CV,MATCH(D201,[1]Hitters!$C:$C,0))</f>
        <v>26.041666666666668</v>
      </c>
      <c r="L201" s="6">
        <f>INDEX([1]Hitters!$BJ:$BJ,MATCH(D201,[1]Hitters!$C:$C,0))*INDEX([1]Hitters!$AP:$AP,MATCH(D201,[1]Hitters!$C:$C,0))</f>
        <v>3.7654442107749094E-3</v>
      </c>
      <c r="N201"/>
      <c r="O201"/>
      <c r="P201"/>
      <c r="Q201"/>
      <c r="R201"/>
      <c r="S201"/>
      <c r="T201"/>
      <c r="U201"/>
      <c r="V201"/>
      <c r="X201"/>
      <c r="Y201"/>
    </row>
    <row r="202" spans="1:25" ht="12" customHeight="1" x14ac:dyDescent="0.2">
      <c r="A202" s="2" t="s">
        <v>89</v>
      </c>
      <c r="B202" s="2" t="s">
        <v>73</v>
      </c>
      <c r="C202" s="18" t="str">
        <f>'AL West'!A53</f>
        <v>RF</v>
      </c>
      <c r="D202" s="18" t="str">
        <f>'AL West'!B53</f>
        <v>Smith, Seth</v>
      </c>
      <c r="E202" s="6">
        <f>INDEX([1]Hitters!$AF:$AF,MATCH(D202,[1]Hitters!$C:$C,0))</f>
        <v>0.27303497718334785</v>
      </c>
      <c r="F202" s="4">
        <f>INDEX([1]Hitters!$ER:$ER,MATCH(D202,[1]Hitters!$C:$C,0))</f>
        <v>421.31496296296302</v>
      </c>
      <c r="G202" s="4">
        <f t="shared" si="27"/>
        <v>18.131279818114155</v>
      </c>
      <c r="H202" s="4">
        <f>IF(C202="DH",-16,IF(C202="C",INDEX([1]Hitters!$AZ:$AZ,MATCH(D202,[1]Hitters!$C:$C,0)),IF(C202="1B",INDEX([1]Hitters!$AW:$AW,MATCH(D202,[1]Hitters!$C:$C,0)),IF(RIGHT(C202,1)="F",INDEX([1]Hitters!$AY:$AY,MATCH(D202,[1]Hitters!$C:$C,0)),INDEX([1]Hitters!$AX:$AX,MATCH(D202,[1]Hitters!$C:$C,0))))))*F202/600</f>
        <v>-8.323853686617424</v>
      </c>
      <c r="I202" s="44">
        <f t="shared" si="28"/>
        <v>1.0837567904201979</v>
      </c>
      <c r="J202" s="44">
        <f t="shared" si="29"/>
        <v>1.5433918360722481</v>
      </c>
      <c r="K202" s="109">
        <f>INDEX([1]Hitters!$CV:$CV,MATCH(D202,[1]Hitters!$C:$C,0))</f>
        <v>33.791666666666664</v>
      </c>
      <c r="L202" s="6">
        <f>INDEX([1]Hitters!$BJ:$BJ,MATCH(D202,[1]Hitters!$C:$C,0))*INDEX([1]Hitters!$AP:$AP,MATCH(D202,[1]Hitters!$C:$C,0))</f>
        <v>6.0049486078405144E-3</v>
      </c>
      <c r="N202"/>
      <c r="O202"/>
      <c r="P202"/>
      <c r="Q202"/>
      <c r="R202"/>
      <c r="S202"/>
      <c r="T202"/>
      <c r="U202"/>
      <c r="V202"/>
      <c r="X202"/>
      <c r="Y202"/>
    </row>
    <row r="203" spans="1:25" ht="12" customHeight="1" x14ac:dyDescent="0.2">
      <c r="A203" s="2" t="s">
        <v>101</v>
      </c>
      <c r="B203" s="2" t="s">
        <v>651</v>
      </c>
      <c r="C203" s="25" t="str">
        <f>'NL West'!A51</f>
        <v>LF</v>
      </c>
      <c r="D203" s="25" t="str">
        <f>'NL West'!B51</f>
        <v>Blash, Jabari</v>
      </c>
      <c r="E203" s="6">
        <f>INDEX([1]Hitters!$AF:$AF,MATCH(D203,[1]Hitters!$C:$C,0))</f>
        <v>0.2655625186852541</v>
      </c>
      <c r="F203" s="4">
        <f>INDEX([1]Hitters!$ER:$ER,MATCH(D203,[1]Hitters!$C:$C,0))</f>
        <v>447.64385185185188</v>
      </c>
      <c r="G203" s="4">
        <f t="shared" si="27"/>
        <v>15.919342845820596</v>
      </c>
      <c r="H203" s="4">
        <f>IF(C203="DH",-16,IF(C203="C",INDEX([1]Hitters!$AZ:$AZ,MATCH(D203,[1]Hitters!$C:$C,0)),IF(C203="1B",INDEX([1]Hitters!$AW:$AW,MATCH(D203,[1]Hitters!$C:$C,0)),IF(RIGHT(C203,1)="F",INDEX([1]Hitters!$AY:$AY,MATCH(D203,[1]Hitters!$C:$C,0)),INDEX([1]Hitters!$AX:$AX,MATCH(D203,[1]Hitters!$C:$C,0))))))*F203/600</f>
        <v>-6.3363138352374815</v>
      </c>
      <c r="I203" s="44">
        <f t="shared" si="28"/>
        <v>1.0592491650481244</v>
      </c>
      <c r="J203" s="44">
        <f t="shared" si="29"/>
        <v>1.4197659509891141</v>
      </c>
      <c r="K203" s="109">
        <f>INDEX([1]Hitters!$CV:$CV,MATCH(D203,[1]Hitters!$C:$C,0))</f>
        <v>26.958333333333332</v>
      </c>
      <c r="L203" s="6">
        <f>INDEX([1]Hitters!$BJ:$BJ,MATCH(D203,[1]Hitters!$C:$C,0))*INDEX([1]Hitters!$AP:$AP,MATCH(D203,[1]Hitters!$C:$C,0))</f>
        <v>-2.4046440067184401E-3</v>
      </c>
      <c r="N203"/>
      <c r="O203"/>
      <c r="P203"/>
      <c r="Q203"/>
      <c r="R203"/>
      <c r="S203"/>
      <c r="T203"/>
      <c r="U203"/>
      <c r="V203"/>
      <c r="X203"/>
      <c r="Y203"/>
    </row>
    <row r="204" spans="1:25" ht="12" customHeight="1" x14ac:dyDescent="0.2">
      <c r="A204" s="2" t="s">
        <v>87</v>
      </c>
      <c r="B204" s="2" t="s">
        <v>650</v>
      </c>
      <c r="C204" s="48" t="str">
        <f>'AL East'!A46</f>
        <v>C</v>
      </c>
      <c r="D204" s="48" t="str">
        <f>'AL East'!B46</f>
        <v>Conger, Hank</v>
      </c>
      <c r="E204" s="6">
        <f>INDEX([1]Hitters!$AF:$AF,MATCH(D204,[1]Hitters!$C:$C,0))</f>
        <v>0.24193795293775283</v>
      </c>
      <c r="F204" s="4">
        <f>INDEX([1]Hitters!$ER:$ER,MATCH(D204,[1]Hitters!$C:$C,0))</f>
        <v>305.21896296296296</v>
      </c>
      <c r="G204" s="4">
        <f t="shared" si="27"/>
        <v>3.6436896155615734</v>
      </c>
      <c r="H204" s="4">
        <f>IF(C204="DH",-16,IF(C204="C",INDEX([1]Hitters!$AZ:$AZ,MATCH(D204,[1]Hitters!$C:$C,0)),IF(C204="1B",INDEX([1]Hitters!$AW:$AW,MATCH(D204,[1]Hitters!$C:$C,0)),IF(RIGHT(C204,1)="F",INDEX([1]Hitters!$AY:$AY,MATCH(D204,[1]Hitters!$C:$C,0)),INDEX([1]Hitters!$AX:$AX,MATCH(D204,[1]Hitters!$C:$C,0))))))*F204/600</f>
        <v>5.7204230506688045</v>
      </c>
      <c r="I204" s="44">
        <f t="shared" si="28"/>
        <v>1.0252408860118096</v>
      </c>
      <c r="J204" s="44">
        <f t="shared" si="29"/>
        <v>1.6795170196162064</v>
      </c>
      <c r="K204" s="109">
        <f>INDEX([1]Hitters!$CV:$CV,MATCH(D204,[1]Hitters!$C:$C,0))</f>
        <v>28.458333333333332</v>
      </c>
      <c r="L204" s="6">
        <f>INDEX([1]Hitters!$BJ:$BJ,MATCH(D204,[1]Hitters!$C:$C,0))*INDEX([1]Hitters!$AP:$AP,MATCH(D204,[1]Hitters!$C:$C,0))</f>
        <v>-2.6212246592650489E-4</v>
      </c>
      <c r="N204"/>
      <c r="O204"/>
      <c r="P204"/>
      <c r="Q204"/>
      <c r="R204"/>
      <c r="S204"/>
      <c r="T204"/>
      <c r="U204"/>
      <c r="V204"/>
      <c r="X204"/>
      <c r="Y204"/>
    </row>
    <row r="205" spans="1:25" ht="12" customHeight="1" x14ac:dyDescent="0.2">
      <c r="A205" s="2" t="s">
        <v>91</v>
      </c>
      <c r="B205" s="2" t="s">
        <v>53</v>
      </c>
      <c r="C205" s="9" t="str">
        <f>'NL Central'!H23</f>
        <v>RF</v>
      </c>
      <c r="D205" s="9" t="str">
        <f>'NL Central'!I23</f>
        <v>Schebler, Scott</v>
      </c>
      <c r="E205" s="6">
        <f>INDEX([1]Hitters!$AF:$AF,MATCH(D205,[1]Hitters!$C:$C,0))</f>
        <v>0.25628234948469203</v>
      </c>
      <c r="F205" s="4">
        <f>INDEX([1]Hitters!$ER:$ER,MATCH(D205,[1]Hitters!$C:$C,0))</f>
        <v>545.19259259259263</v>
      </c>
      <c r="G205" s="4">
        <f t="shared" si="27"/>
        <v>14.328942254983833</v>
      </c>
      <c r="H205" s="4">
        <f>IF(C205="DH",-16,IF(C205="C",INDEX([1]Hitters!$AZ:$AZ,MATCH(D205,[1]Hitters!$C:$C,0)),IF(C205="1B",INDEX([1]Hitters!$AW:$AW,MATCH(D205,[1]Hitters!$C:$C,0)),IF(RIGHT(C205,1)="F",INDEX([1]Hitters!$AY:$AY,MATCH(D205,[1]Hitters!$C:$C,0)),INDEX([1]Hitters!$AX:$AX,MATCH(D205,[1]Hitters!$C:$C,0))))))*F205/600</f>
        <v>-5.1879738189614404</v>
      </c>
      <c r="I205" s="44">
        <f t="shared" si="28"/>
        <v>1.0131257460988183</v>
      </c>
      <c r="J205" s="44">
        <f t="shared" si="29"/>
        <v>1.1149737834269138</v>
      </c>
      <c r="K205" s="109">
        <f>INDEX([1]Hitters!$CV:$CV,MATCH(D205,[1]Hitters!$C:$C,0))</f>
        <v>25.708333333333332</v>
      </c>
      <c r="L205" s="6">
        <f>INDEX([1]Hitters!$BJ:$BJ,MATCH(D205,[1]Hitters!$C:$C,0))*INDEX([1]Hitters!$AP:$AP,MATCH(D205,[1]Hitters!$C:$C,0))</f>
        <v>-2.6875278199764842E-4</v>
      </c>
      <c r="N205"/>
      <c r="O205"/>
      <c r="P205"/>
      <c r="Q205"/>
      <c r="R205"/>
      <c r="S205"/>
      <c r="T205"/>
      <c r="U205"/>
      <c r="V205"/>
      <c r="X205"/>
      <c r="Y205"/>
    </row>
    <row r="206" spans="1:25" ht="12" customHeight="1" x14ac:dyDescent="0.2">
      <c r="A206" s="2" t="s">
        <v>101</v>
      </c>
      <c r="B206" s="2" t="s">
        <v>654</v>
      </c>
      <c r="C206" s="15" t="str">
        <f>'NL West'!O23</f>
        <v>RF</v>
      </c>
      <c r="D206" s="15" t="str">
        <f>'NL West'!P23</f>
        <v>Thompson, Trayce</v>
      </c>
      <c r="E206" s="6">
        <f>INDEX([1]Hitters!$AF:$AF,MATCH(D206,[1]Hitters!$C:$C,0))</f>
        <v>0.25713703121952186</v>
      </c>
      <c r="F206" s="4">
        <f>INDEX([1]Hitters!$ER:$ER,MATCH(D206,[1]Hitters!$C:$C,0))</f>
        <v>496.25360000000001</v>
      </c>
      <c r="G206" s="4">
        <f t="shared" si="27"/>
        <v>13.466849436000109</v>
      </c>
      <c r="H206" s="4">
        <f>IF(C206="DH",-16,IF(C206="C",INDEX([1]Hitters!$AZ:$AZ,MATCH(D206,[1]Hitters!$C:$C,0)),IF(C206="1B",INDEX([1]Hitters!$AW:$AW,MATCH(D206,[1]Hitters!$C:$C,0)),IF(RIGHT(C206,1)="F",INDEX([1]Hitters!$AY:$AY,MATCH(D206,[1]Hitters!$C:$C,0)),INDEX([1]Hitters!$AX:$AX,MATCH(D206,[1]Hitters!$C:$C,0))))))*F206/600</f>
        <v>-4.3339752094646036</v>
      </c>
      <c r="I206" s="44">
        <f t="shared" si="28"/>
        <v>1.0100521648243586</v>
      </c>
      <c r="J206" s="44">
        <f t="shared" si="29"/>
        <v>1.2212129018199871</v>
      </c>
      <c r="K206" s="109">
        <f>INDEX([1]Hitters!$CV:$CV,MATCH(D206,[1]Hitters!$C:$C,0))</f>
        <v>25.291666666666668</v>
      </c>
      <c r="L206" s="6">
        <f>INDEX([1]Hitters!$BJ:$BJ,MATCH(D206,[1]Hitters!$C:$C,0))*INDEX([1]Hitters!$AP:$AP,MATCH(D206,[1]Hitters!$C:$C,0))</f>
        <v>3.8528534300209891E-5</v>
      </c>
      <c r="N206"/>
      <c r="O206"/>
      <c r="P206"/>
      <c r="Q206"/>
      <c r="R206"/>
      <c r="S206"/>
      <c r="T206"/>
      <c r="U206"/>
      <c r="V206"/>
      <c r="X206"/>
      <c r="Y206"/>
    </row>
    <row r="207" spans="1:25" ht="12" customHeight="1" x14ac:dyDescent="0.2">
      <c r="A207" s="2" t="s">
        <v>90</v>
      </c>
      <c r="B207" s="2" t="s">
        <v>58</v>
      </c>
      <c r="C207" s="20" t="str">
        <f>'NL East'!A19</f>
        <v>SS</v>
      </c>
      <c r="D207" s="20" t="str">
        <f>'NL East'!B19</f>
        <v>Swanson, Dansby</v>
      </c>
      <c r="E207" s="6">
        <f>INDEX([1]Hitters!$AF:$AF,MATCH(D207,[1]Hitters!$C:$C,0))</f>
        <v>0.2373581853118929</v>
      </c>
      <c r="F207" s="4">
        <f>INDEX([1]Hitters!$ER:$ER,MATCH(D207,[1]Hitters!$C:$C,0))</f>
        <v>486.94044444444444</v>
      </c>
      <c r="G207" s="4">
        <f t="shared" si="27"/>
        <v>3.5829980260777066</v>
      </c>
      <c r="H207" s="4">
        <f>IF(C207="DH",-16,IF(C207="C",INDEX([1]Hitters!$AZ:$AZ,MATCH(D207,[1]Hitters!$C:$C,0)),IF(C207="1B",INDEX([1]Hitters!$AW:$AW,MATCH(D207,[1]Hitters!$C:$C,0)),IF(RIGHT(C207,1)="F",INDEX([1]Hitters!$AY:$AY,MATCH(D207,[1]Hitters!$C:$C,0)),INDEX([1]Hitters!$AX:$AX,MATCH(D207,[1]Hitters!$C:$C,0))))))*F207/600</f>
        <v>5.62756346018692</v>
      </c>
      <c r="I207" s="44">
        <f t="shared" si="28"/>
        <v>1.007365236104429</v>
      </c>
      <c r="J207" s="44">
        <f t="shared" si="29"/>
        <v>1.2412588614450493</v>
      </c>
      <c r="K207" s="109">
        <f>INDEX([1]Hitters!$CV:$CV,MATCH(D207,[1]Hitters!$C:$C,0))</f>
        <v>22.375</v>
      </c>
      <c r="L207" s="6">
        <f>INDEX([1]Hitters!$BJ:$BJ,MATCH(D207,[1]Hitters!$C:$C,0))*INDEX([1]Hitters!$AP:$AP,MATCH(D207,[1]Hitters!$C:$C,0))</f>
        <v>5.9197165719479964E-5</v>
      </c>
      <c r="N207"/>
      <c r="O207"/>
      <c r="P207"/>
      <c r="Q207"/>
      <c r="R207"/>
      <c r="S207"/>
      <c r="T207"/>
      <c r="U207"/>
      <c r="V207"/>
      <c r="X207"/>
      <c r="Y207"/>
    </row>
    <row r="208" spans="1:25" ht="12" customHeight="1" x14ac:dyDescent="0.2">
      <c r="A208" s="2" t="s">
        <v>89</v>
      </c>
      <c r="B208" s="2" t="s">
        <v>72</v>
      </c>
      <c r="C208" s="17" t="str">
        <f>'AL West'!O18</f>
        <v>2B</v>
      </c>
      <c r="D208" s="17" t="str">
        <f>'AL West'!P18</f>
        <v>Lowrie, Jed</v>
      </c>
      <c r="E208" s="6">
        <f>INDEX([1]Hitters!$AF:$AF,MATCH(D208,[1]Hitters!$C:$C,0))</f>
        <v>0.25040406224567874</v>
      </c>
      <c r="F208" s="4">
        <f>INDEX([1]Hitters!$ER:$ER,MATCH(D208,[1]Hitters!$C:$C,0))</f>
        <v>450.75733333333335</v>
      </c>
      <c r="G208" s="4">
        <f t="shared" si="27"/>
        <v>9.1972806870294885</v>
      </c>
      <c r="H208" s="4">
        <f>IF(C208="DH",-16,IF(C208="C",INDEX([1]Hitters!$AZ:$AZ,MATCH(D208,[1]Hitters!$C:$C,0)),IF(C208="1B",INDEX([1]Hitters!$AW:$AW,MATCH(D208,[1]Hitters!$C:$C,0)),IF(RIGHT(C208,1)="F",INDEX([1]Hitters!$AY:$AY,MATCH(D208,[1]Hitters!$C:$C,0)),INDEX([1]Hitters!$AX:$AX,MATCH(D208,[1]Hitters!$C:$C,0))))))*F208/600</f>
        <v>-0.42416682746348489</v>
      </c>
      <c r="I208" s="44">
        <f t="shared" si="28"/>
        <v>0.96568499034017119</v>
      </c>
      <c r="J208" s="44">
        <f t="shared" si="29"/>
        <v>1.2854166784584078</v>
      </c>
      <c r="K208" s="109">
        <f>INDEX([1]Hitters!$CV:$CV,MATCH(D208,[1]Hitters!$C:$C,0))</f>
        <v>32.208333333333336</v>
      </c>
      <c r="L208" s="6">
        <f>INDEX([1]Hitters!$BJ:$BJ,MATCH(D208,[1]Hitters!$C:$C,0))*INDEX([1]Hitters!$AP:$AP,MATCH(D208,[1]Hitters!$C:$C,0))</f>
        <v>-6.6480715140404146E-3</v>
      </c>
      <c r="N208"/>
      <c r="O208"/>
      <c r="P208"/>
      <c r="Q208"/>
      <c r="R208"/>
      <c r="S208"/>
      <c r="T208"/>
      <c r="U208"/>
      <c r="V208"/>
      <c r="X208"/>
      <c r="Y208"/>
    </row>
    <row r="209" spans="1:25" ht="12" customHeight="1" x14ac:dyDescent="0.2">
      <c r="A209" s="2" t="s">
        <v>101</v>
      </c>
      <c r="B209" s="2" t="s">
        <v>49</v>
      </c>
      <c r="C209" s="9" t="str">
        <f>'NL West'!A19</f>
        <v>SS</v>
      </c>
      <c r="D209" s="9" t="str">
        <f>'NL West'!B19</f>
        <v>Ahmed, Nick</v>
      </c>
      <c r="E209" s="6">
        <f>INDEX([1]Hitters!$AF:$AF,MATCH(D209,[1]Hitters!$C:$C,0))</f>
        <v>0.22115622978913296</v>
      </c>
      <c r="F209" s="4">
        <f>INDEX([1]Hitters!$ER:$ER,MATCH(D209,[1]Hitters!$C:$C,0))</f>
        <v>437.76853333333338</v>
      </c>
      <c r="G209" s="4">
        <f t="shared" si="27"/>
        <v>-3.8715243143482914</v>
      </c>
      <c r="H209" s="4">
        <f>IF(C209="DH",-16,IF(C209="C",INDEX([1]Hitters!$AZ:$AZ,MATCH(D209,[1]Hitters!$C:$C,0)),IF(C209="1B",INDEX([1]Hitters!$AW:$AW,MATCH(D209,[1]Hitters!$C:$C,0)),IF(RIGHT(C209,1)="F",INDEX([1]Hitters!$AY:$AY,MATCH(D209,[1]Hitters!$C:$C,0)),INDEX([1]Hitters!$AX:$AX,MATCH(D209,[1]Hitters!$C:$C,0))))))*F209/600</f>
        <v>12.732272777770389</v>
      </c>
      <c r="I209" s="44">
        <f t="shared" si="28"/>
        <v>0.96174112664449896</v>
      </c>
      <c r="J209" s="44">
        <f t="shared" si="29"/>
        <v>1.3181501913645217</v>
      </c>
      <c r="K209" s="109">
        <f>INDEX([1]Hitters!$CV:$CV,MATCH(D209,[1]Hitters!$C:$C,0))</f>
        <v>26.291666666666668</v>
      </c>
      <c r="L209" s="6">
        <f>INDEX([1]Hitters!$BJ:$BJ,MATCH(D209,[1]Hitters!$C:$C,0))*INDEX([1]Hitters!$AP:$AP,MATCH(D209,[1]Hitters!$C:$C,0))</f>
        <v>-5.5703436979056397E-3</v>
      </c>
      <c r="N209"/>
      <c r="O209"/>
      <c r="P209"/>
      <c r="Q209"/>
      <c r="R209"/>
      <c r="S209"/>
      <c r="T209"/>
      <c r="U209"/>
      <c r="V209"/>
      <c r="X209"/>
      <c r="Y209"/>
    </row>
    <row r="210" spans="1:25" ht="12" customHeight="1" x14ac:dyDescent="0.2">
      <c r="A210" s="2" t="s">
        <v>89</v>
      </c>
      <c r="B210" s="2" t="s">
        <v>54</v>
      </c>
      <c r="C210" s="84" t="str">
        <f>'AL Central'!A17</f>
        <v>1B</v>
      </c>
      <c r="D210" s="84" t="str">
        <f>'AL West'!B17</f>
        <v>Reed, A.J.</v>
      </c>
      <c r="E210" s="6">
        <f>INDEX([1]Hitters!$AF:$AF,MATCH(D210,[1]Hitters!$C:$C,0))</f>
        <v>0.2677069523654651</v>
      </c>
      <c r="F210" s="4">
        <f>INDEX([1]Hitters!$ER:$ER,MATCH(D210,[1]Hitters!$C:$C,0))</f>
        <v>524.05303703703703</v>
      </c>
      <c r="G210" s="4">
        <f t="shared" si="27"/>
        <v>19.760442904532869</v>
      </c>
      <c r="H210" s="4">
        <f>IF(C210="DH",-16,IF(C210="C",INDEX([1]Hitters!$AZ:$AZ,MATCH(D210,[1]Hitters!$C:$C,0)),IF(C210="1B",INDEX([1]Hitters!$AW:$AW,MATCH(D210,[1]Hitters!$C:$C,0)),IF(RIGHT(C210,1)="F",INDEX([1]Hitters!$AY:$AY,MATCH(D210,[1]Hitters!$C:$C,0)),INDEX([1]Hitters!$AX:$AX,MATCH(D210,[1]Hitters!$C:$C,0))))))*F210/600</f>
        <v>-11.298859546167364</v>
      </c>
      <c r="I210" s="44">
        <f t="shared" si="28"/>
        <v>0.94653625146392162</v>
      </c>
      <c r="J210" s="44">
        <f t="shared" si="29"/>
        <v>1.0837104467313976</v>
      </c>
      <c r="K210" s="109">
        <f>INDEX([1]Hitters!$CV:$CV,MATCH(D210,[1]Hitters!$C:$C,0))</f>
        <v>23.125</v>
      </c>
      <c r="L210" s="6">
        <f>INDEX([1]Hitters!$BJ:$BJ,MATCH(D210,[1]Hitters!$C:$C,0))*INDEX([1]Hitters!$AP:$AP,MATCH(D210,[1]Hitters!$C:$C,0))</f>
        <v>-2.5033468544301096E-3</v>
      </c>
      <c r="N210"/>
      <c r="O210"/>
      <c r="P210"/>
      <c r="Q210"/>
      <c r="R210"/>
      <c r="S210"/>
      <c r="T210"/>
      <c r="U210"/>
      <c r="V210"/>
      <c r="X210"/>
      <c r="Y210"/>
    </row>
    <row r="211" spans="1:25" ht="12" customHeight="1" x14ac:dyDescent="0.2">
      <c r="A211" s="2" t="s">
        <v>89</v>
      </c>
      <c r="B211" s="2" t="s">
        <v>73</v>
      </c>
      <c r="C211" s="18" t="str">
        <f>'AL West'!A47</f>
        <v>1B</v>
      </c>
      <c r="D211" s="18" t="str">
        <f>'AL West'!B47</f>
        <v>Lee, Dae-Ho</v>
      </c>
      <c r="E211" s="6">
        <f>INDEX([1]Hitters!$AF:$AF,MATCH(D211,[1]Hitters!$C:$C,0))</f>
        <v>0.27944953545783813</v>
      </c>
      <c r="F211" s="4">
        <f>INDEX([1]Hitters!$ER:$ER,MATCH(D211,[1]Hitters!$C:$C,0))</f>
        <v>273.44000000000005</v>
      </c>
      <c r="G211" s="4">
        <f t="shared" si="27"/>
        <v>13.521480975591258</v>
      </c>
      <c r="H211" s="4">
        <f>IF(C211="DH",-16,IF(C211="C",INDEX([1]Hitters!$AZ:$AZ,MATCH(D211,[1]Hitters!$C:$C,0)),IF(C211="1B",INDEX([1]Hitters!$AW:$AW,MATCH(D211,[1]Hitters!$C:$C,0)),IF(RIGHT(C211,1)="F",INDEX([1]Hitters!$AY:$AY,MATCH(D211,[1]Hitters!$C:$C,0)),INDEX([1]Hitters!$AX:$AX,MATCH(D211,[1]Hitters!$C:$C,0))))))*F211/600</f>
        <v>-4.9335233185182474</v>
      </c>
      <c r="I211" s="44">
        <f t="shared" si="28"/>
        <v>0.94156578732428209</v>
      </c>
      <c r="J211" s="44">
        <f t="shared" si="29"/>
        <v>2.0660454666273012</v>
      </c>
      <c r="K211" s="109">
        <f>INDEX([1]Hitters!$CV:$CV,MATCH(D211,[1]Hitters!$C:$C,0))</f>
        <v>34.041666666666664</v>
      </c>
      <c r="L211" s="6">
        <f>INDEX([1]Hitters!$BJ:$BJ,MATCH(D211,[1]Hitters!$C:$C,0))*INDEX([1]Hitters!$AP:$AP,MATCH(D211,[1]Hitters!$C:$C,0))</f>
        <v>-5.7226969159748994E-3</v>
      </c>
      <c r="N211"/>
      <c r="O211"/>
      <c r="P211"/>
      <c r="Q211"/>
      <c r="R211"/>
      <c r="S211"/>
      <c r="T211"/>
      <c r="U211"/>
      <c r="V211"/>
      <c r="X211"/>
      <c r="Y211"/>
    </row>
    <row r="212" spans="1:25" ht="12" customHeight="1" x14ac:dyDescent="0.2">
      <c r="A212" s="2" t="s">
        <v>89</v>
      </c>
      <c r="B212" s="2" t="s">
        <v>72</v>
      </c>
      <c r="C212" s="17" t="str">
        <f>'AL West'!O22</f>
        <v>CF</v>
      </c>
      <c r="D212" s="17" t="str">
        <f>'AL West'!P22</f>
        <v>Crisp, Coco</v>
      </c>
      <c r="E212" s="6">
        <f>INDEX([1]Hitters!$AF:$AF,MATCH(D212,[1]Hitters!$C:$C,0))</f>
        <v>0.27053125041562498</v>
      </c>
      <c r="F212" s="4">
        <f>INDEX([1]Hitters!$ER:$ER,MATCH(D212,[1]Hitters!$C:$C,0))</f>
        <v>388.61037037037033</v>
      </c>
      <c r="G212" s="4">
        <f t="shared" si="27"/>
        <v>15.750864235590246</v>
      </c>
      <c r="H212" s="4">
        <f>IF(C212="DH",-16,IF(C212="C",INDEX([1]Hitters!$AZ:$AZ,MATCH(D212,[1]Hitters!$C:$C,0)),IF(C212="1B",INDEX([1]Hitters!$AW:$AW,MATCH(D212,[1]Hitters!$C:$C,0)),IF(RIGHT(C212,1)="F",INDEX([1]Hitters!$AY:$AY,MATCH(D212,[1]Hitters!$C:$C,0)),INDEX([1]Hitters!$AX:$AX,MATCH(D212,[1]Hitters!$C:$C,0))))))*F212/600</f>
        <v>-7.4053444235062109</v>
      </c>
      <c r="I212" s="44">
        <f t="shared" si="28"/>
        <v>0.92404555043005732</v>
      </c>
      <c r="J212" s="44">
        <f t="shared" si="29"/>
        <v>1.4266920610729714</v>
      </c>
      <c r="K212" s="109">
        <f>INDEX([1]Hitters!$CV:$CV,MATCH(D212,[1]Hitters!$C:$C,0))</f>
        <v>36.625</v>
      </c>
      <c r="L212" s="6">
        <f>INDEX([1]Hitters!$BJ:$BJ,MATCH(D212,[1]Hitters!$C:$C,0))*INDEX([1]Hitters!$AP:$AP,MATCH(D212,[1]Hitters!$C:$C,0))</f>
        <v>-1.5940760428891726E-2</v>
      </c>
      <c r="N212"/>
      <c r="O212"/>
      <c r="P212"/>
      <c r="Q212"/>
      <c r="R212"/>
      <c r="S212"/>
      <c r="T212"/>
      <c r="U212"/>
      <c r="V212"/>
      <c r="X212"/>
      <c r="Y212"/>
    </row>
    <row r="213" spans="1:25" ht="12" customHeight="1" x14ac:dyDescent="0.2">
      <c r="A213" s="2" t="s">
        <v>87</v>
      </c>
      <c r="B213" s="2" t="s">
        <v>652</v>
      </c>
      <c r="C213" s="11" t="str">
        <f>'AL East'!O17</f>
        <v>1B</v>
      </c>
      <c r="D213" s="11" t="str">
        <f>'AL East'!P17</f>
        <v>Teixeira, Mark</v>
      </c>
      <c r="E213" s="6">
        <f>INDEX([1]Hitters!$AF:$AF,MATCH(D213,[1]Hitters!$C:$C,0))</f>
        <v>0.26356916788210588</v>
      </c>
      <c r="F213" s="4">
        <f>INDEX([1]Hitters!$ER:$ER,MATCH(D213,[1]Hitters!$C:$C,0))</f>
        <v>412.80562962962961</v>
      </c>
      <c r="G213" s="4">
        <f t="shared" si="27"/>
        <v>13.857541483715455</v>
      </c>
      <c r="H213" s="4">
        <f>IF(C213="DH",-16,IF(C213="C",INDEX([1]Hitters!$AZ:$AZ,MATCH(D213,[1]Hitters!$C:$C,0)),IF(C213="1B",INDEX([1]Hitters!$AW:$AW,MATCH(D213,[1]Hitters!$C:$C,0)),IF(RIGHT(C213,1)="F",INDEX([1]Hitters!$AY:$AY,MATCH(D213,[1]Hitters!$C:$C,0)),INDEX([1]Hitters!$AX:$AX,MATCH(D213,[1]Hitters!$C:$C,0))))))*F213/600</f>
        <v>-5.5567544165440221</v>
      </c>
      <c r="I213" s="44">
        <f t="shared" si="28"/>
        <v>0.91854786959670187</v>
      </c>
      <c r="J213" s="44">
        <f t="shared" si="29"/>
        <v>1.3350804402849239</v>
      </c>
      <c r="K213" s="109">
        <f>INDEX([1]Hitters!$CV:$CV,MATCH(D213,[1]Hitters!$C:$C,0))</f>
        <v>36.208333333333336</v>
      </c>
      <c r="L213" s="6">
        <f>INDEX([1]Hitters!$BJ:$BJ,MATCH(D213,[1]Hitters!$C:$C,0))*INDEX([1]Hitters!$AP:$AP,MATCH(D213,[1]Hitters!$C:$C,0))</f>
        <v>-1.5980828185897855E-2</v>
      </c>
      <c r="N213"/>
      <c r="O213"/>
      <c r="P213"/>
      <c r="Q213"/>
      <c r="R213"/>
      <c r="S213"/>
      <c r="T213"/>
      <c r="U213"/>
      <c r="V213"/>
      <c r="X213"/>
      <c r="Y213"/>
    </row>
    <row r="214" spans="1:25" ht="12" customHeight="1" x14ac:dyDescent="0.2">
      <c r="A214" s="2" t="s">
        <v>90</v>
      </c>
      <c r="B214" s="2" t="s">
        <v>58</v>
      </c>
      <c r="C214" s="20" t="str">
        <f>'NL East'!A18</f>
        <v>2B</v>
      </c>
      <c r="D214" s="20" t="str">
        <f>'NL East'!B18</f>
        <v>Peterson, Jace</v>
      </c>
      <c r="E214" s="6">
        <f>INDEX([1]Hitters!$AF:$AF,MATCH(D214,[1]Hitters!$C:$C,0))</f>
        <v>0.24314133968754001</v>
      </c>
      <c r="F214" s="4">
        <f>INDEX([1]Hitters!$ER:$ER,MATCH(D214,[1]Hitters!$C:$C,0))</f>
        <v>515.06874074074074</v>
      </c>
      <c r="G214" s="4">
        <f t="shared" si="27"/>
        <v>6.7686932845075463</v>
      </c>
      <c r="H214" s="4">
        <f>IF(C214="DH",-16,IF(C214="C",INDEX([1]Hitters!$AZ:$AZ,MATCH(D214,[1]Hitters!$C:$C,0)),IF(C214="1B",INDEX([1]Hitters!$AW:$AW,MATCH(D214,[1]Hitters!$C:$C,0)),IF(RIGHT(C214,1)="F",INDEX([1]Hitters!$AY:$AY,MATCH(D214,[1]Hitters!$C:$C,0)),INDEX([1]Hitters!$AX:$AX,MATCH(D214,[1]Hitters!$C:$C,0))))))*F214/600</f>
        <v>1.4321510975356919</v>
      </c>
      <c r="I214" s="44">
        <f t="shared" si="28"/>
        <v>0.90147678398060127</v>
      </c>
      <c r="J214" s="44">
        <f t="shared" si="29"/>
        <v>1.0501240467641098</v>
      </c>
      <c r="K214" s="109">
        <f>INDEX([1]Hitters!$CV:$CV,MATCH(D214,[1]Hitters!$C:$C,0))</f>
        <v>26.125</v>
      </c>
      <c r="L214" s="6">
        <f>INDEX([1]Hitters!$BJ:$BJ,MATCH(D214,[1]Hitters!$C:$C,0))*INDEX([1]Hitters!$AP:$AP,MATCH(D214,[1]Hitters!$C:$C,0))</f>
        <v>-5.2057214758131096E-4</v>
      </c>
      <c r="N214"/>
      <c r="O214"/>
      <c r="P214"/>
      <c r="Q214"/>
      <c r="R214"/>
      <c r="S214"/>
      <c r="T214"/>
      <c r="U214"/>
      <c r="V214"/>
      <c r="X214"/>
      <c r="Y214"/>
    </row>
    <row r="215" spans="1:25" ht="12" customHeight="1" x14ac:dyDescent="0.2">
      <c r="A215" s="2" t="s">
        <v>88</v>
      </c>
      <c r="B215" s="2" t="s">
        <v>655</v>
      </c>
      <c r="C215" s="15" t="str">
        <f>'AL Central'!A54</f>
        <v>DH</v>
      </c>
      <c r="D215" s="15" t="str">
        <f>'AL Central'!B54</f>
        <v>Morales, Kendrys</v>
      </c>
      <c r="E215" s="6">
        <f>INDEX([1]Hitters!$AF:$AF,MATCH(D215,[1]Hitters!$C:$C,0))</f>
        <v>0.27105045128221861</v>
      </c>
      <c r="F215" s="4">
        <f>INDEX([1]Hitters!$ER:$ER,MATCH(D215,[1]Hitters!$C:$C,0))</f>
        <v>545.49896296296311</v>
      </c>
      <c r="G215" s="4">
        <f t="shared" si="27"/>
        <v>22.392978603611883</v>
      </c>
      <c r="H215" s="4">
        <f>IF(C215="DH",-16,IF(C215="C",INDEX([1]Hitters!$AZ:$AZ,MATCH(D215,[1]Hitters!$C:$C,0)),IF(C215="1B",INDEX([1]Hitters!$AW:$AW,MATCH(D215,[1]Hitters!$C:$C,0)),IF(RIGHT(C215,1)="F",INDEX([1]Hitters!$AY:$AY,MATCH(D215,[1]Hitters!$C:$C,0)),INDEX([1]Hitters!$AX:$AX,MATCH(D215,[1]Hitters!$C:$C,0))))))*F215/600</f>
        <v>-14.546639012345683</v>
      </c>
      <c r="I215" s="44">
        <f t="shared" si="28"/>
        <v>0.88535727704194644</v>
      </c>
      <c r="J215" s="44">
        <f t="shared" si="29"/>
        <v>0.97381370505233189</v>
      </c>
      <c r="K215" s="109">
        <f>INDEX([1]Hitters!$CV:$CV,MATCH(D215,[1]Hitters!$C:$C,0))</f>
        <v>33.041666666666664</v>
      </c>
      <c r="L215" s="6">
        <f>INDEX([1]Hitters!$BJ:$BJ,MATCH(D215,[1]Hitters!$C:$C,0))*INDEX([1]Hitters!$AP:$AP,MATCH(D215,[1]Hitters!$C:$C,0))</f>
        <v>-7.3285359647023533E-3</v>
      </c>
      <c r="N215"/>
      <c r="O215"/>
      <c r="P215"/>
      <c r="Q215"/>
      <c r="R215"/>
      <c r="S215"/>
      <c r="T215"/>
      <c r="U215"/>
      <c r="V215"/>
      <c r="X215"/>
      <c r="Y215"/>
    </row>
    <row r="216" spans="1:25" ht="12" customHeight="1" x14ac:dyDescent="0.2">
      <c r="A216" s="2" t="s">
        <v>91</v>
      </c>
      <c r="B216" s="2" t="s">
        <v>657</v>
      </c>
      <c r="C216" s="15" t="str">
        <f>'NL Central'!A21</f>
        <v>LF</v>
      </c>
      <c r="D216" s="15" t="str">
        <f>'NL Central'!B21</f>
        <v>Coghlan, Chris</v>
      </c>
      <c r="E216" s="6">
        <f>INDEX([1]Hitters!$AF:$AF,MATCH(D216,[1]Hitters!$C:$C,0))</f>
        <v>0.26043468012147591</v>
      </c>
      <c r="F216" s="4">
        <f>INDEX([1]Hitters!$ER:$ER,MATCH(D216,[1]Hitters!$C:$C,0))</f>
        <v>447.9290666666667</v>
      </c>
      <c r="G216" s="4">
        <f t="shared" si="27"/>
        <v>13.632577861111256</v>
      </c>
      <c r="H216" s="4">
        <f>IF(C216="DH",-16,IF(C216="C",INDEX([1]Hitters!$AZ:$AZ,MATCH(D216,[1]Hitters!$C:$C,0)),IF(C216="1B",INDEX([1]Hitters!$AW:$AW,MATCH(D216,[1]Hitters!$C:$C,0)),IF(RIGHT(C216,1)="F",INDEX([1]Hitters!$AY:$AY,MATCH(D216,[1]Hitters!$C:$C,0)),INDEX([1]Hitters!$AX:$AX,MATCH(D216,[1]Hitters!$C:$C,0))))))*F216/600</f>
        <v>-5.7312149596203605</v>
      </c>
      <c r="I216" s="44">
        <f t="shared" si="28"/>
        <v>0.87662258422788708</v>
      </c>
      <c r="J216" s="44">
        <f t="shared" si="29"/>
        <v>1.1742340242638094</v>
      </c>
      <c r="K216" s="109">
        <f>INDEX([1]Hitters!$CV:$CV,MATCH(D216,[1]Hitters!$C:$C,0))</f>
        <v>31.041666666666668</v>
      </c>
      <c r="L216" s="6">
        <f>INDEX([1]Hitters!$BJ:$BJ,MATCH(D216,[1]Hitters!$C:$C,0))*INDEX([1]Hitters!$AP:$AP,MATCH(D216,[1]Hitters!$C:$C,0))</f>
        <v>-4.6295543620165289E-3</v>
      </c>
      <c r="N216"/>
      <c r="O216"/>
      <c r="P216"/>
      <c r="Q216"/>
      <c r="R216"/>
      <c r="S216"/>
      <c r="T216"/>
      <c r="U216"/>
      <c r="V216"/>
      <c r="X216"/>
      <c r="Y216"/>
    </row>
    <row r="217" spans="1:25" ht="12" customHeight="1" x14ac:dyDescent="0.2">
      <c r="A217" s="2" t="s">
        <v>91</v>
      </c>
      <c r="B217" s="2" t="s">
        <v>53</v>
      </c>
      <c r="C217" s="9" t="str">
        <f>'NL Central'!H16</f>
        <v>C</v>
      </c>
      <c r="D217" s="9" t="str">
        <f>'NL Central'!I16</f>
        <v>Barnhart, Tucker</v>
      </c>
      <c r="E217" s="6">
        <f>INDEX([1]Hitters!$AF:$AF,MATCH(D217,[1]Hitters!$C:$C,0))</f>
        <v>0.2331022050040942</v>
      </c>
      <c r="F217" s="4">
        <f>INDEX([1]Hitters!$ER:$ER,MATCH(D217,[1]Hitters!$C:$C,0))</f>
        <v>389.95525925925926</v>
      </c>
      <c r="G217" s="4">
        <f t="shared" si="27"/>
        <v>1.2097211566469228</v>
      </c>
      <c r="H217" s="4">
        <f>IF(C217="DH",-16,IF(C217="C",INDEX([1]Hitters!$AZ:$AZ,MATCH(D217,[1]Hitters!$C:$C,0)),IF(C217="1B",INDEX([1]Hitters!$AW:$AW,MATCH(D217,[1]Hitters!$C:$C,0)),IF(RIGHT(C217,1)="F",INDEX([1]Hitters!$AY:$AY,MATCH(D217,[1]Hitters!$C:$C,0)),INDEX([1]Hitters!$AX:$AX,MATCH(D217,[1]Hitters!$C:$C,0))))))*F217/600</f>
        <v>6.7993644707690475</v>
      </c>
      <c r="I217" s="44">
        <f t="shared" si="28"/>
        <v>0.87420562411269997</v>
      </c>
      <c r="J217" s="44">
        <f t="shared" si="29"/>
        <v>1.1209050312249924</v>
      </c>
      <c r="K217" s="109">
        <f>INDEX([1]Hitters!$CV:$CV,MATCH(D217,[1]Hitters!$C:$C,0))</f>
        <v>25.458333333333332</v>
      </c>
      <c r="L217" s="6">
        <f>INDEX([1]Hitters!$BJ:$BJ,MATCH(D217,[1]Hitters!$C:$C,0))*INDEX([1]Hitters!$AP:$AP,MATCH(D217,[1]Hitters!$C:$C,0))</f>
        <v>4.591176686148887E-4</v>
      </c>
      <c r="N217"/>
      <c r="O217"/>
      <c r="P217"/>
      <c r="Q217"/>
      <c r="R217"/>
      <c r="S217"/>
      <c r="T217"/>
      <c r="U217"/>
      <c r="V217"/>
      <c r="X217"/>
      <c r="Y217"/>
    </row>
    <row r="218" spans="1:25" ht="12" customHeight="1" x14ac:dyDescent="0.2">
      <c r="A218" s="2" t="s">
        <v>90</v>
      </c>
      <c r="B218" s="2" t="s">
        <v>266</v>
      </c>
      <c r="C218" s="82" t="str">
        <f>'NL East'!H16</f>
        <v>C</v>
      </c>
      <c r="D218" s="82" t="str">
        <f>'NL East'!I16</f>
        <v>Realmuto, J.T.</v>
      </c>
      <c r="E218" s="6">
        <f>INDEX([1]Hitters!$AF:$AF,MATCH(D218,[1]Hitters!$C:$C,0))</f>
        <v>0.24763471843404428</v>
      </c>
      <c r="F218" s="4">
        <f>INDEX([1]Hitters!$ER:$ER,MATCH(D218,[1]Hitters!$C:$C,0))</f>
        <v>492.3961481481482</v>
      </c>
      <c r="G218" s="4">
        <f t="shared" si="27"/>
        <v>8.6832674306005408</v>
      </c>
      <c r="H218" s="4">
        <f>IF(C218="DH",-16,IF(C218="C",INDEX([1]Hitters!$AZ:$AZ,MATCH(D218,[1]Hitters!$C:$C,0)),IF(C218="1B",INDEX([1]Hitters!$AW:$AW,MATCH(D218,[1]Hitters!$C:$C,0)),IF(RIGHT(C218,1)="F",INDEX([1]Hitters!$AY:$AY,MATCH(D218,[1]Hitters!$C:$C,0)),INDEX([1]Hitters!$AX:$AX,MATCH(D218,[1]Hitters!$C:$C,0))))))*F218/600</f>
        <v>-0.84113695970436586</v>
      </c>
      <c r="I218" s="44">
        <f t="shared" si="28"/>
        <v>0.86497581614404961</v>
      </c>
      <c r="J218" s="44">
        <f t="shared" si="29"/>
        <v>0.87833324793170664</v>
      </c>
      <c r="K218" s="109">
        <f>INDEX([1]Hitters!$CV:$CV,MATCH(D218,[1]Hitters!$C:$C,0))</f>
        <v>25.291666666666668</v>
      </c>
      <c r="L218" s="6">
        <f>INDEX([1]Hitters!$BJ:$BJ,MATCH(D218,[1]Hitters!$C:$C,0))*INDEX([1]Hitters!$AP:$AP,MATCH(D218,[1]Hitters!$C:$C,0))</f>
        <v>1.229038187935319E-2</v>
      </c>
      <c r="N218"/>
      <c r="O218"/>
      <c r="P218"/>
      <c r="Q218"/>
      <c r="R218"/>
      <c r="S218"/>
      <c r="T218"/>
      <c r="U218"/>
      <c r="V218"/>
      <c r="X218"/>
      <c r="Y218"/>
    </row>
    <row r="219" spans="1:25" ht="12" customHeight="1" x14ac:dyDescent="0.2">
      <c r="A219" s="2" t="s">
        <v>87</v>
      </c>
      <c r="B219" s="2" t="s">
        <v>62</v>
      </c>
      <c r="C219" s="41" t="str">
        <f>'AL East'!A24</f>
        <v>DH</v>
      </c>
      <c r="D219" s="41" t="str">
        <f>'AL East'!B24</f>
        <v>Alvarez, Pedro</v>
      </c>
      <c r="E219" s="6">
        <f>INDEX([1]Hitters!$AF:$AF,MATCH(D219,[1]Hitters!$C:$C,0))</f>
        <v>0.2735348104758672</v>
      </c>
      <c r="F219" s="4">
        <f>INDEX([1]Hitters!$ER:$ER,MATCH(D219,[1]Hitters!$C:$C,0))</f>
        <v>437.39440000000002</v>
      </c>
      <c r="G219" s="4">
        <f t="shared" si="27"/>
        <v>19.041882307205643</v>
      </c>
      <c r="H219" s="4">
        <f>IF(C219="DH",-16,IF(C219="C",INDEX([1]Hitters!$AZ:$AZ,MATCH(D219,[1]Hitters!$C:$C,0)),IF(C219="1B",INDEX([1]Hitters!$AW:$AW,MATCH(D219,[1]Hitters!$C:$C,0)),IF(RIGHT(C219,1)="F",INDEX([1]Hitters!$AY:$AY,MATCH(D219,[1]Hitters!$C:$C,0)),INDEX([1]Hitters!$AX:$AX,MATCH(D219,[1]Hitters!$C:$C,0))))))*F219/600</f>
        <v>-11.663850666666667</v>
      </c>
      <c r="I219" s="44">
        <f t="shared" si="28"/>
        <v>0.82674088020551884</v>
      </c>
      <c r="J219" s="44">
        <f t="shared" si="29"/>
        <v>1.134089801157288</v>
      </c>
      <c r="K219" s="109">
        <f>INDEX([1]Hitters!$CV:$CV,MATCH(D219,[1]Hitters!$C:$C,0))</f>
        <v>29.375</v>
      </c>
      <c r="L219" s="6">
        <f>INDEX([1]Hitters!$BJ:$BJ,MATCH(D219,[1]Hitters!$C:$C,0))*INDEX([1]Hitters!$AP:$AP,MATCH(D219,[1]Hitters!$C:$C,0))</f>
        <v>-2.7056750661947531E-4</v>
      </c>
      <c r="N219"/>
      <c r="O219"/>
      <c r="P219"/>
      <c r="Q219"/>
      <c r="R219"/>
      <c r="S219"/>
      <c r="T219"/>
      <c r="U219"/>
      <c r="V219"/>
      <c r="X219"/>
      <c r="Y219"/>
    </row>
    <row r="220" spans="1:25" ht="12" customHeight="1" x14ac:dyDescent="0.2">
      <c r="A220" s="2" t="s">
        <v>101</v>
      </c>
      <c r="B220" s="2" t="s">
        <v>651</v>
      </c>
      <c r="C220" s="25" t="str">
        <f>'NL West'!A53</f>
        <v>RF</v>
      </c>
      <c r="D220" s="25" t="str">
        <f>'NL West'!B53</f>
        <v>Dickerson, Alex</v>
      </c>
      <c r="E220" s="6">
        <f>INDEX([1]Hitters!$AF:$AF,MATCH(D220,[1]Hitters!$C:$C,0))</f>
        <v>0.26434267406408463</v>
      </c>
      <c r="F220" s="4">
        <f>INDEX([1]Hitters!$ER:$ER,MATCH(D220,[1]Hitters!$C:$C,0))</f>
        <v>497.52948148148153</v>
      </c>
      <c r="G220" s="4">
        <f t="shared" si="27"/>
        <v>17.086492819791545</v>
      </c>
      <c r="H220" s="4">
        <f>IF(C220="DH",-16,IF(C220="C",INDEX([1]Hitters!$AZ:$AZ,MATCH(D220,[1]Hitters!$C:$C,0)),IF(C220="1B",INDEX([1]Hitters!$AW:$AW,MATCH(D220,[1]Hitters!$C:$C,0)),IF(RIGHT(C220,1)="F",INDEX([1]Hitters!$AY:$AY,MATCH(D220,[1]Hitters!$C:$C,0)),INDEX([1]Hitters!$AX:$AX,MATCH(D220,[1]Hitters!$C:$C,0))))))*F220/600</f>
        <v>-9.7170896962528488</v>
      </c>
      <c r="I220" s="44">
        <f t="shared" si="28"/>
        <v>0.82560167494695613</v>
      </c>
      <c r="J220" s="44">
        <f t="shared" si="29"/>
        <v>0.99564151152038105</v>
      </c>
      <c r="K220" s="109">
        <f>INDEX([1]Hitters!$CV:$CV,MATCH(D220,[1]Hitters!$C:$C,0))</f>
        <v>26.125</v>
      </c>
      <c r="L220" s="6">
        <f>INDEX([1]Hitters!$BJ:$BJ,MATCH(D220,[1]Hitters!$C:$C,0))*INDEX([1]Hitters!$AP:$AP,MATCH(D220,[1]Hitters!$C:$C,0))</f>
        <v>5.8250546296974813E-3</v>
      </c>
      <c r="N220"/>
      <c r="O220"/>
      <c r="P220"/>
      <c r="Q220"/>
      <c r="R220"/>
      <c r="S220"/>
      <c r="T220"/>
      <c r="U220"/>
      <c r="V220"/>
      <c r="X220"/>
      <c r="Y220"/>
    </row>
    <row r="221" spans="1:25" ht="12" customHeight="1" x14ac:dyDescent="0.2">
      <c r="A221" s="2" t="s">
        <v>88</v>
      </c>
      <c r="B221" s="2" t="s">
        <v>71</v>
      </c>
      <c r="C221" s="16" t="str">
        <f>'AL Central'!H54</f>
        <v>DH</v>
      </c>
      <c r="D221" s="16" t="str">
        <f>'AL Central'!I54</f>
        <v>Vargas, Kennys</v>
      </c>
      <c r="E221" s="6">
        <f>INDEX([1]Hitters!$AF:$AF,MATCH(D221,[1]Hitters!$C:$C,0))</f>
        <v>0.27016855477016843</v>
      </c>
      <c r="F221" s="4">
        <f>INDEX([1]Hitters!$ER:$ER,MATCH(D221,[1]Hitters!$C:$C,0))</f>
        <v>539.37451851851847</v>
      </c>
      <c r="G221" s="4">
        <f t="shared" si="27"/>
        <v>21.665894888744333</v>
      </c>
      <c r="H221" s="4">
        <f>IF(C221="DH",-16,IF(C221="C",INDEX([1]Hitters!$AZ:$AZ,MATCH(D221,[1]Hitters!$C:$C,0)),IF(C221="1B",INDEX([1]Hitters!$AW:$AW,MATCH(D221,[1]Hitters!$C:$C,0)),IF(RIGHT(C221,1)="F",INDEX([1]Hitters!$AY:$AY,MATCH(D221,[1]Hitters!$C:$C,0)),INDEX([1]Hitters!$AX:$AX,MATCH(D221,[1]Hitters!$C:$C,0))))))*F221/600</f>
        <v>-14.38332049382716</v>
      </c>
      <c r="I221" s="44">
        <f t="shared" si="28"/>
        <v>0.82421312049274364</v>
      </c>
      <c r="J221" s="44">
        <f t="shared" si="29"/>
        <v>0.91685434761350793</v>
      </c>
      <c r="K221" s="109">
        <f>INDEX([1]Hitters!$CV:$CV,MATCH(D221,[1]Hitters!$C:$C,0))</f>
        <v>25.875</v>
      </c>
      <c r="L221" s="6">
        <f>INDEX([1]Hitters!$BJ:$BJ,MATCH(D221,[1]Hitters!$C:$C,0))*INDEX([1]Hitters!$AP:$AP,MATCH(D221,[1]Hitters!$C:$C,0))</f>
        <v>1.0039892677409727E-3</v>
      </c>
      <c r="N221"/>
      <c r="O221"/>
      <c r="P221"/>
      <c r="Q221"/>
      <c r="R221"/>
      <c r="S221"/>
      <c r="T221"/>
      <c r="U221"/>
      <c r="V221"/>
      <c r="X221"/>
      <c r="Y221"/>
    </row>
    <row r="222" spans="1:25" ht="12" customHeight="1" x14ac:dyDescent="0.2">
      <c r="A222" s="2" t="s">
        <v>90</v>
      </c>
      <c r="B222" s="2" t="s">
        <v>100</v>
      </c>
      <c r="C222" s="21" t="str">
        <f>'NL East'!H53</f>
        <v>RF</v>
      </c>
      <c r="D222" s="21" t="str">
        <f>'NL East'!I53</f>
        <v>Werth, Jayson</v>
      </c>
      <c r="E222" s="6">
        <f>INDEX([1]Hitters!$AF:$AF,MATCH(D222,[1]Hitters!$C:$C,0))</f>
        <v>0.27219545347742047</v>
      </c>
      <c r="F222" s="4">
        <f>INDEX([1]Hitters!$ER:$ER,MATCH(D222,[1]Hitters!$C:$C,0))</f>
        <v>462.41066666666666</v>
      </c>
      <c r="G222" s="4">
        <f t="shared" si="27"/>
        <v>19.511627772796313</v>
      </c>
      <c r="H222" s="4">
        <f>IF(C222="DH",-16,IF(C222="C",INDEX([1]Hitters!$AZ:$AZ,MATCH(D222,[1]Hitters!$C:$C,0)),IF(C222="1B",INDEX([1]Hitters!$AW:$AW,MATCH(D222,[1]Hitters!$C:$C,0)),IF(RIGHT(C222,1)="F",INDEX([1]Hitters!$AY:$AY,MATCH(D222,[1]Hitters!$C:$C,0)),INDEX([1]Hitters!$AX:$AX,MATCH(D222,[1]Hitters!$C:$C,0))))))*F222/600</f>
        <v>-12.190250045114029</v>
      </c>
      <c r="I222" s="44">
        <f t="shared" si="28"/>
        <v>0.82240716035952843</v>
      </c>
      <c r="J222" s="44">
        <f t="shared" si="29"/>
        <v>1.0671127025956373</v>
      </c>
      <c r="K222" s="109">
        <f>INDEX([1]Hitters!$CV:$CV,MATCH(D222,[1]Hitters!$C:$C,0))</f>
        <v>37.125</v>
      </c>
      <c r="L222" s="6">
        <f>INDEX([1]Hitters!$BJ:$BJ,MATCH(D222,[1]Hitters!$C:$C,0))*INDEX([1]Hitters!$AP:$AP,MATCH(D222,[1]Hitters!$C:$C,0))</f>
        <v>-2.9130002988589968E-3</v>
      </c>
      <c r="N222"/>
      <c r="O222"/>
      <c r="P222"/>
      <c r="Q222"/>
      <c r="R222"/>
      <c r="S222"/>
      <c r="T222"/>
      <c r="U222"/>
      <c r="V222"/>
      <c r="X222"/>
      <c r="Y222"/>
    </row>
    <row r="223" spans="1:25" ht="12" customHeight="1" x14ac:dyDescent="0.2">
      <c r="A223" s="2" t="s">
        <v>101</v>
      </c>
      <c r="B223" s="2" t="s">
        <v>48</v>
      </c>
      <c r="C223" s="24" t="str">
        <f>'NL West'!H23</f>
        <v>RF</v>
      </c>
      <c r="D223" s="24" t="str">
        <f>'NL West'!I23</f>
        <v>Dahl, David</v>
      </c>
      <c r="E223" s="6">
        <f>INDEX([1]Hitters!$AF:$AF,MATCH(D223,[1]Hitters!$C:$C,0))</f>
        <v>0.25214166163614654</v>
      </c>
      <c r="F223" s="4">
        <f>INDEX([1]Hitters!$ER:$ER,MATCH(D223,[1]Hitters!$C:$C,0))</f>
        <v>545.71170370370373</v>
      </c>
      <c r="G223" s="4">
        <f t="shared" si="27"/>
        <v>12.08296389429246</v>
      </c>
      <c r="H223" s="4">
        <f>IF(C223="DH",-16,IF(C223="C",INDEX([1]Hitters!$AZ:$AZ,MATCH(D223,[1]Hitters!$C:$C,0)),IF(C223="1B",INDEX([1]Hitters!$AW:$AW,MATCH(D223,[1]Hitters!$C:$C,0)),IF(RIGHT(C223,1)="F",INDEX([1]Hitters!$AY:$AY,MATCH(D223,[1]Hitters!$C:$C,0)),INDEX([1]Hitters!$AX:$AX,MATCH(D223,[1]Hitters!$C:$C,0))))))*F223/600</f>
        <v>-4.7239861950884174</v>
      </c>
      <c r="I223" s="44">
        <f t="shared" si="28"/>
        <v>0.81843633589274711</v>
      </c>
      <c r="J223" s="44">
        <f t="shared" si="29"/>
        <v>0.89985572638968392</v>
      </c>
      <c r="K223" s="109">
        <f>INDEX([1]Hitters!$CV:$CV,MATCH(D223,[1]Hitters!$C:$C,0))</f>
        <v>22.208333333333332</v>
      </c>
      <c r="L223" s="6">
        <f>INDEX([1]Hitters!$BJ:$BJ,MATCH(D223,[1]Hitters!$C:$C,0))*INDEX([1]Hitters!$AP:$AP,MATCH(D223,[1]Hitters!$C:$C,0))</f>
        <v>6.1559319821981821E-3</v>
      </c>
      <c r="N223"/>
      <c r="O223"/>
      <c r="P223"/>
      <c r="Q223"/>
      <c r="R223"/>
      <c r="S223"/>
      <c r="T223"/>
      <c r="U223"/>
      <c r="V223"/>
      <c r="X223"/>
      <c r="Y223"/>
    </row>
    <row r="224" spans="1:25" ht="12" customHeight="1" x14ac:dyDescent="0.2">
      <c r="A224" s="2" t="s">
        <v>89</v>
      </c>
      <c r="B224" s="2" t="s">
        <v>74</v>
      </c>
      <c r="C224" s="16" t="str">
        <f>'AL West'!H54</f>
        <v>DH</v>
      </c>
      <c r="D224" s="16" t="str">
        <f>'AL West'!I54</f>
        <v>Beltran, Carlos</v>
      </c>
      <c r="E224" s="6">
        <f>INDEX([1]Hitters!$AF:$AF,MATCH(D224,[1]Hitters!$C:$C,0))</f>
        <v>0.27207120894377101</v>
      </c>
      <c r="F224" s="4">
        <f>INDEX([1]Hitters!$ER:$ER,MATCH(D224,[1]Hitters!$C:$C,0))</f>
        <v>459.34162962962961</v>
      </c>
      <c r="G224" s="4">
        <f t="shared" si="27"/>
        <v>19.325057676720423</v>
      </c>
      <c r="H224" s="4">
        <f>IF(C224="DH",-16,IF(C224="C",INDEX([1]Hitters!$AZ:$AZ,MATCH(D224,[1]Hitters!$C:$C,0)),IF(C224="1B",INDEX([1]Hitters!$AW:$AW,MATCH(D224,[1]Hitters!$C:$C,0)),IF(RIGHT(C224,1)="F",INDEX([1]Hitters!$AY:$AY,MATCH(D224,[1]Hitters!$C:$C,0)),INDEX([1]Hitters!$AX:$AX,MATCH(D224,[1]Hitters!$C:$C,0))))))*F224/600</f>
        <v>-12.24911012345679</v>
      </c>
      <c r="I224" s="44">
        <f t="shared" si="28"/>
        <v>0.79596207516124384</v>
      </c>
      <c r="J224" s="44">
        <f t="shared" si="29"/>
        <v>1.0396994617749324</v>
      </c>
      <c r="K224" s="109">
        <f>INDEX([1]Hitters!$CV:$CV,MATCH(D224,[1]Hitters!$C:$C,0))</f>
        <v>39.208333333333336</v>
      </c>
      <c r="L224" s="6">
        <f>INDEX([1]Hitters!$BJ:$BJ,MATCH(D224,[1]Hitters!$C:$C,0))*INDEX([1]Hitters!$AP:$AP,MATCH(D224,[1]Hitters!$C:$C,0))</f>
        <v>8.4412318422486601E-3</v>
      </c>
      <c r="N224"/>
      <c r="O224"/>
      <c r="P224"/>
      <c r="Q224"/>
      <c r="R224"/>
      <c r="S224"/>
      <c r="T224"/>
      <c r="U224"/>
      <c r="V224"/>
      <c r="X224"/>
      <c r="Y224"/>
    </row>
    <row r="225" spans="1:25" ht="12" customHeight="1" x14ac:dyDescent="0.2">
      <c r="A225" s="2" t="s">
        <v>87</v>
      </c>
      <c r="B225" s="2" t="s">
        <v>66</v>
      </c>
      <c r="C225" s="12" t="str">
        <f>'AL East'!H47</f>
        <v>1B</v>
      </c>
      <c r="D225" s="12" t="str">
        <f>'AL East'!I47</f>
        <v>Smoak, Justin</v>
      </c>
      <c r="E225" s="6">
        <f>INDEX([1]Hitters!$AF:$AF,MATCH(D225,[1]Hitters!$C:$C,0))</f>
        <v>0.26607283463327913</v>
      </c>
      <c r="F225" s="4">
        <f>INDEX([1]Hitters!$ER:$ER,MATCH(D225,[1]Hitters!$C:$C,0))</f>
        <v>433.35111111111109</v>
      </c>
      <c r="G225" s="4">
        <f t="shared" si="27"/>
        <v>15.632202969258877</v>
      </c>
      <c r="H225" s="4">
        <f>IF(C225="DH",-16,IF(C225="C",INDEX([1]Hitters!$AZ:$AZ,MATCH(D225,[1]Hitters!$C:$C,0)),IF(C225="1B",INDEX([1]Hitters!$AW:$AW,MATCH(D225,[1]Hitters!$C:$C,0)),IF(RIGHT(C225,1)="F",INDEX([1]Hitters!$AY:$AY,MATCH(D225,[1]Hitters!$C:$C,0)),INDEX([1]Hitters!$AX:$AX,MATCH(D225,[1]Hitters!$C:$C,0))))))*F225/600</f>
        <v>-8.5358055065571801</v>
      </c>
      <c r="I225" s="44">
        <f t="shared" si="28"/>
        <v>0.79241991344420226</v>
      </c>
      <c r="J225" s="44">
        <f t="shared" si="29"/>
        <v>1.0971517918748699</v>
      </c>
      <c r="K225" s="109">
        <f>INDEX([1]Hitters!$CV:$CV,MATCH(D225,[1]Hitters!$C:$C,0))</f>
        <v>29.541666666666668</v>
      </c>
      <c r="L225" s="6">
        <f>INDEX([1]Hitters!$BJ:$BJ,MATCH(D225,[1]Hitters!$C:$C,0))*INDEX([1]Hitters!$AP:$AP,MATCH(D225,[1]Hitters!$C:$C,0))</f>
        <v>-7.5536383336008732E-3</v>
      </c>
      <c r="N225"/>
      <c r="O225"/>
      <c r="P225"/>
      <c r="Q225"/>
      <c r="R225"/>
      <c r="S225"/>
      <c r="T225"/>
      <c r="U225"/>
      <c r="V225"/>
      <c r="X225"/>
      <c r="Y225"/>
    </row>
    <row r="226" spans="1:25" ht="12" customHeight="1" x14ac:dyDescent="0.2">
      <c r="A226" s="2" t="s">
        <v>88</v>
      </c>
      <c r="B226" s="2" t="s">
        <v>656</v>
      </c>
      <c r="C226" s="13" t="str">
        <f>'AL Central'!A16</f>
        <v>C</v>
      </c>
      <c r="D226" s="13" t="str">
        <f>'AL Central'!B16</f>
        <v>Avila, Alex</v>
      </c>
      <c r="E226" s="6">
        <f>INDEX([1]Hitters!$AF:$AF,MATCH(D226,[1]Hitters!$C:$C,0))</f>
        <v>0.24937427031350939</v>
      </c>
      <c r="F226" s="4">
        <f>INDEX([1]Hitters!$ER:$ER,MATCH(D226,[1]Hitters!$C:$C,0))</f>
        <v>368.77440000000001</v>
      </c>
      <c r="G226" s="4">
        <f t="shared" si="27"/>
        <v>7.1447349103022351</v>
      </c>
      <c r="H226" s="4">
        <f>IF(C226="DH",-16,IF(C226="C",INDEX([1]Hitters!$AZ:$AZ,MATCH(D226,[1]Hitters!$C:$C,0)),IF(C226="1B",INDEX([1]Hitters!$AW:$AW,MATCH(D226,[1]Hitters!$C:$C,0)),IF(RIGHT(C226,1)="F",INDEX([1]Hitters!$AY:$AY,MATCH(D226,[1]Hitters!$C:$C,0)),INDEX([1]Hitters!$AX:$AX,MATCH(D226,[1]Hitters!$C:$C,0))))))*F226/600</f>
        <v>1.0162659826499857E-2</v>
      </c>
      <c r="I226" s="44">
        <f t="shared" si="28"/>
        <v>0.78720660660268493</v>
      </c>
      <c r="J226" s="44">
        <f t="shared" si="29"/>
        <v>1.0673281640519039</v>
      </c>
      <c r="K226" s="109">
        <f>INDEX([1]Hitters!$CV:$CV,MATCH(D226,[1]Hitters!$C:$C,0))</f>
        <v>29.458333333333332</v>
      </c>
      <c r="L226" s="6">
        <f>INDEX([1]Hitters!$BJ:$BJ,MATCH(D226,[1]Hitters!$C:$C,0))*INDEX([1]Hitters!$AP:$AP,MATCH(D226,[1]Hitters!$C:$C,0))</f>
        <v>3.2749504504659965E-3</v>
      </c>
      <c r="N226"/>
      <c r="O226"/>
      <c r="P226"/>
      <c r="Q226"/>
      <c r="R226"/>
      <c r="S226"/>
      <c r="T226"/>
      <c r="U226"/>
      <c r="V226"/>
      <c r="X226"/>
      <c r="Y226"/>
    </row>
    <row r="227" spans="1:25" ht="12" customHeight="1" x14ac:dyDescent="0.2">
      <c r="A227" s="2" t="s">
        <v>91</v>
      </c>
      <c r="B227" s="2" t="s">
        <v>57</v>
      </c>
      <c r="C227" s="23" t="str">
        <f>'NL Central'!H51</f>
        <v>LF</v>
      </c>
      <c r="D227" s="23" t="str">
        <f>'NL Central'!I51</f>
        <v>Holliday, Matt</v>
      </c>
      <c r="E227" s="6">
        <f>INDEX([1]Hitters!$AF:$AF,MATCH(D227,[1]Hitters!$C:$C,0))</f>
        <v>0.27100786804290078</v>
      </c>
      <c r="F227" s="4">
        <f>INDEX([1]Hitters!$ER:$ER,MATCH(D227,[1]Hitters!$C:$C,0))</f>
        <v>442.67508148148147</v>
      </c>
      <c r="G227" s="4">
        <f t="shared" si="27"/>
        <v>18.153161327272937</v>
      </c>
      <c r="H227" s="4">
        <f>IF(C227="DH",-16,IF(C227="C",INDEX([1]Hitters!$AZ:$AZ,MATCH(D227,[1]Hitters!$C:$C,0)),IF(C227="1B",INDEX([1]Hitters!$AW:$AW,MATCH(D227,[1]Hitters!$C:$C,0)),IF(RIGHT(C227,1)="F",INDEX([1]Hitters!$AY:$AY,MATCH(D227,[1]Hitters!$C:$C,0)),INDEX([1]Hitters!$AX:$AX,MATCH(D227,[1]Hitters!$C:$C,0))))))*F227/600</f>
        <v>-11.173357483498046</v>
      </c>
      <c r="I227" s="44">
        <f t="shared" si="28"/>
        <v>0.7835420039899228</v>
      </c>
      <c r="J227" s="44">
        <f t="shared" si="29"/>
        <v>1.0620096365501444</v>
      </c>
      <c r="K227" s="109">
        <f>INDEX([1]Hitters!$CV:$CV,MATCH(D227,[1]Hitters!$C:$C,0))</f>
        <v>36.458333333333336</v>
      </c>
      <c r="L227" s="6">
        <f>INDEX([1]Hitters!$BJ:$BJ,MATCH(D227,[1]Hitters!$C:$C,0))*INDEX([1]Hitters!$AP:$AP,MATCH(D227,[1]Hitters!$C:$C,0))</f>
        <v>-3.8837371472408575E-3</v>
      </c>
      <c r="N227"/>
      <c r="O227"/>
      <c r="P227"/>
      <c r="Q227"/>
      <c r="R227"/>
      <c r="S227"/>
      <c r="T227"/>
      <c r="U227"/>
      <c r="V227"/>
      <c r="X227"/>
      <c r="Y227"/>
    </row>
    <row r="228" spans="1:25" ht="12" customHeight="1" x14ac:dyDescent="0.2">
      <c r="A228" s="2" t="s">
        <v>87</v>
      </c>
      <c r="B228" s="2" t="s">
        <v>62</v>
      </c>
      <c r="C228" s="41" t="str">
        <f>'AL East'!A19</f>
        <v>SS</v>
      </c>
      <c r="D228" s="41" t="str">
        <f>'AL East'!B19</f>
        <v>Hardy, J.J.</v>
      </c>
      <c r="E228" s="6">
        <f>INDEX([1]Hitters!$AF:$AF,MATCH(D228,[1]Hitters!$C:$C,0))</f>
        <v>0.22530855970378871</v>
      </c>
      <c r="F228" s="4">
        <f>INDEX([1]Hitters!$ER:$ER,MATCH(D228,[1]Hitters!$C:$C,0))</f>
        <v>431.87377777777789</v>
      </c>
      <c r="G228" s="4">
        <f t="shared" si="27"/>
        <v>-2.0261100439436701</v>
      </c>
      <c r="H228" s="4">
        <f>IF(C228="DH",-16,IF(C228="C",INDEX([1]Hitters!$AZ:$AZ,MATCH(D228,[1]Hitters!$C:$C,0)),IF(C228="1B",INDEX([1]Hitters!$AW:$AW,MATCH(D228,[1]Hitters!$C:$C,0)),IF(RIGHT(C228,1)="F",INDEX([1]Hitters!$AY:$AY,MATCH(D228,[1]Hitters!$C:$C,0)),INDEX([1]Hitters!$AX:$AX,MATCH(D228,[1]Hitters!$C:$C,0))))))*F228/600</f>
        <v>8.9945339303783403</v>
      </c>
      <c r="I228" s="44">
        <f t="shared" si="28"/>
        <v>0.75558121368033104</v>
      </c>
      <c r="J228" s="44">
        <f t="shared" si="29"/>
        <v>1.0497250621256073</v>
      </c>
      <c r="K228" s="109">
        <f>INDEX([1]Hitters!$CV:$CV,MATCH(D228,[1]Hitters!$C:$C,0))</f>
        <v>33.875</v>
      </c>
      <c r="L228" s="6">
        <f>INDEX([1]Hitters!$BJ:$BJ,MATCH(D228,[1]Hitters!$C:$C,0))*INDEX([1]Hitters!$AP:$AP,MATCH(D228,[1]Hitters!$C:$C,0))</f>
        <v>8.2050195448099463E-3</v>
      </c>
      <c r="N228"/>
      <c r="O228"/>
      <c r="P228"/>
      <c r="Q228"/>
      <c r="R228"/>
      <c r="S228"/>
      <c r="T228"/>
      <c r="U228"/>
      <c r="V228"/>
      <c r="X228"/>
      <c r="Y228"/>
    </row>
    <row r="229" spans="1:25" ht="12" customHeight="1" x14ac:dyDescent="0.2">
      <c r="A229" s="2" t="s">
        <v>88</v>
      </c>
      <c r="B229" s="2" t="s">
        <v>655</v>
      </c>
      <c r="C229" s="15" t="str">
        <f>'AL Central'!A48</f>
        <v>2B</v>
      </c>
      <c r="D229" s="15" t="str">
        <f>'AL Central'!B48</f>
        <v>Colon, Christian</v>
      </c>
      <c r="E229" s="6">
        <f>INDEX([1]Hitters!$AF:$AF,MATCH(D229,[1]Hitters!$C:$C,0))</f>
        <v>0.23482371224378443</v>
      </c>
      <c r="F229" s="4">
        <f>INDEX([1]Hitters!$ER:$ER,MATCH(D229,[1]Hitters!$C:$C,0))</f>
        <v>403.6136296296296</v>
      </c>
      <c r="G229" s="4">
        <f t="shared" si="27"/>
        <v>1.9469160070027134</v>
      </c>
      <c r="H229" s="4">
        <f>IF(C229="DH",-16,IF(C229="C",INDEX([1]Hitters!$AZ:$AZ,MATCH(D229,[1]Hitters!$C:$C,0)),IF(C229="1B",INDEX([1]Hitters!$AW:$AW,MATCH(D229,[1]Hitters!$C:$C,0)),IF(RIGHT(C229,1)="F",INDEX([1]Hitters!$AY:$AY,MATCH(D229,[1]Hitters!$C:$C,0)),INDEX([1]Hitters!$AX:$AX,MATCH(D229,[1]Hitters!$C:$C,0))))))*F229/600</f>
        <v>4.8966822546371604</v>
      </c>
      <c r="I229" s="44">
        <f t="shared" si="28"/>
        <v>0.74744631263944639</v>
      </c>
      <c r="J229" s="44">
        <f t="shared" si="29"/>
        <v>1.1111314253564677</v>
      </c>
      <c r="K229" s="109">
        <f>INDEX([1]Hitters!$CV:$CV,MATCH(D229,[1]Hitters!$C:$C,0))</f>
        <v>27.125</v>
      </c>
      <c r="L229" s="6">
        <f>INDEX([1]Hitters!$BJ:$BJ,MATCH(D229,[1]Hitters!$C:$C,0))*INDEX([1]Hitters!$AP:$AP,MATCH(D229,[1]Hitters!$C:$C,0))</f>
        <v>2.6452960265112941E-4</v>
      </c>
      <c r="N229"/>
      <c r="O229"/>
      <c r="P229"/>
      <c r="Q229"/>
      <c r="R229"/>
      <c r="S229"/>
      <c r="T229"/>
      <c r="U229"/>
      <c r="V229"/>
      <c r="X229"/>
      <c r="Y229"/>
    </row>
    <row r="230" spans="1:25" ht="12" customHeight="1" x14ac:dyDescent="0.2">
      <c r="A230" s="2" t="s">
        <v>90</v>
      </c>
      <c r="B230" s="2" t="s">
        <v>61</v>
      </c>
      <c r="C230" s="9" t="str">
        <f>'NL East'!A49</f>
        <v>SS</v>
      </c>
      <c r="D230" s="9" t="str">
        <f>'NL East'!B49</f>
        <v>Galvis, Freddy</v>
      </c>
      <c r="E230" s="6">
        <f>INDEX([1]Hitters!$AF:$AF,MATCH(D230,[1]Hitters!$C:$C,0))</f>
        <v>0.22856536272165073</v>
      </c>
      <c r="F230" s="4">
        <f>INDEX([1]Hitters!$ER:$ER,MATCH(D230,[1]Hitters!$C:$C,0))</f>
        <v>573.48711111111118</v>
      </c>
      <c r="G230" s="4">
        <f t="shared" si="27"/>
        <v>-0.82274598825283374</v>
      </c>
      <c r="H230" s="4">
        <f>IF(C230="DH",-16,IF(C230="C",INDEX([1]Hitters!$AZ:$AZ,MATCH(D230,[1]Hitters!$C:$C,0)),IF(C230="1B",INDEX([1]Hitters!$AW:$AW,MATCH(D230,[1]Hitters!$C:$C,0)),IF(RIGHT(C230,1)="F",INDEX([1]Hitters!$AY:$AY,MATCH(D230,[1]Hitters!$C:$C,0)),INDEX([1]Hitters!$AX:$AX,MATCH(D230,[1]Hitters!$C:$C,0))))))*F230/600</f>
        <v>7.6993046548021944</v>
      </c>
      <c r="I230" s="44">
        <f t="shared" si="28"/>
        <v>0.74578374938721925</v>
      </c>
      <c r="J230" s="44">
        <f t="shared" si="29"/>
        <v>0.78026208603951641</v>
      </c>
      <c r="K230" s="109">
        <f>INDEX([1]Hitters!$CV:$CV,MATCH(D230,[1]Hitters!$C:$C,0))</f>
        <v>26.625</v>
      </c>
      <c r="L230" s="6">
        <f>INDEX([1]Hitters!$BJ:$BJ,MATCH(D230,[1]Hitters!$C:$C,0))*INDEX([1]Hitters!$AP:$AP,MATCH(D230,[1]Hitters!$C:$C,0))</f>
        <v>1.9883650446992284E-3</v>
      </c>
      <c r="N230"/>
      <c r="O230"/>
      <c r="P230"/>
      <c r="Q230"/>
      <c r="R230"/>
      <c r="S230"/>
      <c r="T230"/>
      <c r="U230"/>
      <c r="V230"/>
      <c r="X230"/>
      <c r="Y230"/>
    </row>
    <row r="231" spans="1:25" ht="12" customHeight="1" x14ac:dyDescent="0.2">
      <c r="A231" s="2" t="s">
        <v>90</v>
      </c>
      <c r="B231" s="2" t="s">
        <v>266</v>
      </c>
      <c r="C231" s="82" t="str">
        <f>'NL East'!H17</f>
        <v>1B</v>
      </c>
      <c r="D231" s="82" t="str">
        <f>'NL East'!I17</f>
        <v>Bour, Justin</v>
      </c>
      <c r="E231" s="6">
        <f>INDEX([1]Hitters!$AF:$AF,MATCH(D231,[1]Hitters!$C:$C,0))</f>
        <v>0.26864496191674286</v>
      </c>
      <c r="F231" s="4">
        <f>INDEX([1]Hitters!$ER:$ER,MATCH(D231,[1]Hitters!$C:$C,0))</f>
        <v>458.52880000000005</v>
      </c>
      <c r="G231" s="4">
        <f t="shared" si="27"/>
        <v>17.719828013729803</v>
      </c>
      <c r="H231" s="4">
        <f>IF(C231="DH",-16,IF(C231="C",INDEX([1]Hitters!$AZ:$AZ,MATCH(D231,[1]Hitters!$C:$C,0)),IF(C231="1B",INDEX([1]Hitters!$AW:$AW,MATCH(D231,[1]Hitters!$C:$C,0)),IF(RIGHT(C231,1)="F",INDEX([1]Hitters!$AY:$AY,MATCH(D231,[1]Hitters!$C:$C,0)),INDEX([1]Hitters!$AX:$AX,MATCH(D231,[1]Hitters!$C:$C,0))))))*F231/600</f>
        <v>-11.185295148133676</v>
      </c>
      <c r="I231" s="44">
        <f t="shared" si="28"/>
        <v>0.7362002819645469</v>
      </c>
      <c r="J231" s="44">
        <f t="shared" si="29"/>
        <v>0.96334225719023125</v>
      </c>
      <c r="K231" s="109">
        <f>INDEX([1]Hitters!$CV:$CV,MATCH(D231,[1]Hitters!$C:$C,0))</f>
        <v>28.125</v>
      </c>
      <c r="L231" s="6">
        <f>INDEX([1]Hitters!$BJ:$BJ,MATCH(D231,[1]Hitters!$C:$C,0))*INDEX([1]Hitters!$AP:$AP,MATCH(D231,[1]Hitters!$C:$C,0))</f>
        <v>2.0380322452025028E-3</v>
      </c>
      <c r="N231"/>
      <c r="O231"/>
      <c r="P231"/>
      <c r="Q231"/>
      <c r="R231"/>
      <c r="S231"/>
      <c r="T231"/>
      <c r="U231"/>
      <c r="V231"/>
      <c r="X231"/>
      <c r="Y231"/>
    </row>
    <row r="232" spans="1:25" ht="12" customHeight="1" x14ac:dyDescent="0.2">
      <c r="A232" s="2" t="s">
        <v>90</v>
      </c>
      <c r="B232" s="2" t="s">
        <v>58</v>
      </c>
      <c r="C232" s="20" t="str">
        <f>'NL East'!A23</f>
        <v>RF</v>
      </c>
      <c r="D232" s="20" t="str">
        <f>'NL East'!B23</f>
        <v>Markakis, Nick</v>
      </c>
      <c r="E232" s="6">
        <f>INDEX([1]Hitters!$AF:$AF,MATCH(D232,[1]Hitters!$C:$C,0))</f>
        <v>0.25393546443879783</v>
      </c>
      <c r="F232" s="4">
        <f>INDEX([1]Hitters!$ER:$ER,MATCH(D232,[1]Hitters!$C:$C,0))</f>
        <v>596.64770370370366</v>
      </c>
      <c r="G232" s="4">
        <f t="shared" si="27"/>
        <v>14.281039894490378</v>
      </c>
      <c r="H232" s="4">
        <f>IF(C232="DH",-16,IF(C232="C",INDEX([1]Hitters!$AZ:$AZ,MATCH(D232,[1]Hitters!$C:$C,0)),IF(C232="1B",INDEX([1]Hitters!$AW:$AW,MATCH(D232,[1]Hitters!$C:$C,0)),IF(RIGHT(C232,1)="F",INDEX([1]Hitters!$AY:$AY,MATCH(D232,[1]Hitters!$C:$C,0)),INDEX([1]Hitters!$AX:$AX,MATCH(D232,[1]Hitters!$C:$C,0))))))*F232/600</f>
        <v>-7.73343761960545</v>
      </c>
      <c r="I232" s="44">
        <f t="shared" si="28"/>
        <v>0.73561632124857224</v>
      </c>
      <c r="J232" s="44">
        <f t="shared" si="29"/>
        <v>0.73974941998323418</v>
      </c>
      <c r="K232" s="109">
        <f>INDEX([1]Hitters!$CV:$CV,MATCH(D232,[1]Hitters!$C:$C,0))</f>
        <v>32.625</v>
      </c>
      <c r="L232" s="6">
        <f>INDEX([1]Hitters!$BJ:$BJ,MATCH(D232,[1]Hitters!$C:$C,0))*INDEX([1]Hitters!$AP:$AP,MATCH(D232,[1]Hitters!$C:$C,0))</f>
        <v>8.869434463339607E-3</v>
      </c>
      <c r="N232"/>
      <c r="O232"/>
      <c r="P232"/>
      <c r="Q232"/>
      <c r="R232"/>
      <c r="S232"/>
      <c r="T232"/>
      <c r="U232"/>
      <c r="V232"/>
      <c r="X232"/>
      <c r="Y232"/>
    </row>
    <row r="233" spans="1:25" ht="12" customHeight="1" x14ac:dyDescent="0.2">
      <c r="A233" s="2" t="s">
        <v>91</v>
      </c>
      <c r="B233" s="2" t="s">
        <v>57</v>
      </c>
      <c r="C233" s="23" t="str">
        <f>'NL Central'!H47</f>
        <v>1B</v>
      </c>
      <c r="D233" s="23" t="str">
        <f>'NL Central'!I47</f>
        <v>Adams, Matt</v>
      </c>
      <c r="E233" s="6">
        <f>INDEX([1]Hitters!$AF:$AF,MATCH(D233,[1]Hitters!$C:$C,0))</f>
        <v>0.26270274181996778</v>
      </c>
      <c r="F233" s="4">
        <f>INDEX([1]Hitters!$ER:$ER,MATCH(D233,[1]Hitters!$C:$C,0))</f>
        <v>424.26429629629638</v>
      </c>
      <c r="G233" s="4">
        <f t="shared" si="27"/>
        <v>13.874605745208088</v>
      </c>
      <c r="H233" s="4">
        <f>IF(C233="DH",-16,IF(C233="C",INDEX([1]Hitters!$AZ:$AZ,MATCH(D233,[1]Hitters!$C:$C,0)),IF(C233="1B",INDEX([1]Hitters!$AW:$AW,MATCH(D233,[1]Hitters!$C:$C,0)),IF(RIGHT(C233,1)="F",INDEX([1]Hitters!$AY:$AY,MATCH(D233,[1]Hitters!$C:$C,0)),INDEX([1]Hitters!$AX:$AX,MATCH(D233,[1]Hitters!$C:$C,0))))))*F233/600</f>
        <v>-7.2956084661511094</v>
      </c>
      <c r="I233" s="44">
        <f t="shared" si="28"/>
        <v>0.73458836923088577</v>
      </c>
      <c r="J233" s="44">
        <f t="shared" si="29"/>
        <v>1.0388642772587202</v>
      </c>
      <c r="K233" s="109">
        <f>INDEX([1]Hitters!$CV:$CV,MATCH(D233,[1]Hitters!$C:$C,0))</f>
        <v>27.875</v>
      </c>
      <c r="L233" s="6">
        <f>INDEX([1]Hitters!$BJ:$BJ,MATCH(D233,[1]Hitters!$C:$C,0))*INDEX([1]Hitters!$AP:$AP,MATCH(D233,[1]Hitters!$C:$C,0))</f>
        <v>-1.9243904951881314E-3</v>
      </c>
      <c r="N233"/>
      <c r="O233"/>
      <c r="P233"/>
      <c r="Q233"/>
      <c r="R233"/>
      <c r="S233"/>
      <c r="T233"/>
      <c r="U233"/>
      <c r="V233"/>
      <c r="X233"/>
      <c r="Y233"/>
    </row>
    <row r="234" spans="1:25" ht="12" customHeight="1" x14ac:dyDescent="0.2">
      <c r="A234" s="2" t="s">
        <v>89</v>
      </c>
      <c r="B234" s="2" t="s">
        <v>72</v>
      </c>
      <c r="C234" s="17" t="str">
        <f>'AL West'!O17</f>
        <v>1B</v>
      </c>
      <c r="D234" s="17" t="str">
        <f>'AL West'!P17</f>
        <v>Alonso, Yonder</v>
      </c>
      <c r="E234" s="6">
        <f>INDEX([1]Hitters!$AF:$AF,MATCH(D234,[1]Hitters!$C:$C,0))</f>
        <v>0.25326319552692855</v>
      </c>
      <c r="F234" s="4">
        <f>INDEX([1]Hitters!$ER:$ER,MATCH(D234,[1]Hitters!$C:$C,0))</f>
        <v>495.62903703703705</v>
      </c>
      <c r="G234" s="4">
        <f t="shared" si="27"/>
        <v>11.529915197415901</v>
      </c>
      <c r="H234" s="4">
        <f>IF(C234="DH",-16,IF(C234="C",INDEX([1]Hitters!$AZ:$AZ,MATCH(D234,[1]Hitters!$C:$C,0)),IF(C234="1B",INDEX([1]Hitters!$AW:$AW,MATCH(D234,[1]Hitters!$C:$C,0)),IF(RIGHT(C234,1)="F",INDEX([1]Hitters!$AY:$AY,MATCH(D234,[1]Hitters!$C:$C,0)),INDEX([1]Hitters!$AX:$AX,MATCH(D234,[1]Hitters!$C:$C,0))))))*F234/600</f>
        <v>-5.4127143616609539</v>
      </c>
      <c r="I234" s="44">
        <f t="shared" si="28"/>
        <v>0.68330254656895506</v>
      </c>
      <c r="J234" s="44">
        <f t="shared" si="29"/>
        <v>0.82719432741939247</v>
      </c>
      <c r="K234" s="109">
        <f>INDEX([1]Hitters!$CV:$CV,MATCH(D234,[1]Hitters!$C:$C,0))</f>
        <v>29.208333333333332</v>
      </c>
      <c r="L234" s="6">
        <f>INDEX([1]Hitters!$BJ:$BJ,MATCH(D234,[1]Hitters!$C:$C,0))*INDEX([1]Hitters!$AP:$AP,MATCH(D234,[1]Hitters!$C:$C,0))</f>
        <v>2.2723239725883537E-3</v>
      </c>
      <c r="N234"/>
      <c r="O234"/>
      <c r="P234"/>
      <c r="Q234"/>
      <c r="R234"/>
      <c r="S234"/>
      <c r="T234"/>
      <c r="U234"/>
      <c r="V234"/>
      <c r="X234"/>
      <c r="Y234"/>
    </row>
    <row r="235" spans="1:25" ht="12" customHeight="1" x14ac:dyDescent="0.2">
      <c r="A235" s="2" t="s">
        <v>90</v>
      </c>
      <c r="B235" s="2" t="s">
        <v>58</v>
      </c>
      <c r="C235" s="20" t="str">
        <f>'NL East'!A20</f>
        <v>3B</v>
      </c>
      <c r="D235" s="20" t="str">
        <f>'NL East'!B20</f>
        <v>Beckham, Gordon</v>
      </c>
      <c r="E235" s="6">
        <f>INDEX([1]Hitters!$AF:$AF,MATCH(D235,[1]Hitters!$C:$C,0))</f>
        <v>0.24148722094102862</v>
      </c>
      <c r="F235" s="4">
        <f>INDEX([1]Hitters!$ER:$ER,MATCH(D235,[1]Hitters!$C:$C,0))</f>
        <v>421.45920000000001</v>
      </c>
      <c r="G235" s="4">
        <f t="shared" si="27"/>
        <v>4.8413949480291647</v>
      </c>
      <c r="H235" s="4">
        <f>IF(C235="DH",-16,IF(C235="C",INDEX([1]Hitters!$AZ:$AZ,MATCH(D235,[1]Hitters!$C:$C,0)),IF(C235="1B",INDEX([1]Hitters!$AW:$AW,MATCH(D235,[1]Hitters!$C:$C,0)),IF(RIGHT(C235,1)="F",INDEX([1]Hitters!$AY:$AY,MATCH(D235,[1]Hitters!$C:$C,0)),INDEX([1]Hitters!$AX:$AX,MATCH(D235,[1]Hitters!$C:$C,0))))))*F235/600</f>
        <v>1.3336383961682614</v>
      </c>
      <c r="I235" s="44">
        <f t="shared" si="28"/>
        <v>0.67861333438572413</v>
      </c>
      <c r="J235" s="44">
        <f t="shared" si="29"/>
        <v>0.96609114389111561</v>
      </c>
      <c r="K235" s="109">
        <f>INDEX([1]Hitters!$CV:$CV,MATCH(D235,[1]Hitters!$C:$C,0))</f>
        <v>29.791666666666668</v>
      </c>
      <c r="L235" s="6">
        <f>INDEX([1]Hitters!$BJ:$BJ,MATCH(D235,[1]Hitters!$C:$C,0))*INDEX([1]Hitters!$AP:$AP,MATCH(D235,[1]Hitters!$C:$C,0))</f>
        <v>-4.7020211151221269E-3</v>
      </c>
      <c r="N235"/>
      <c r="O235"/>
      <c r="P235"/>
      <c r="Q235"/>
      <c r="R235"/>
      <c r="S235"/>
      <c r="T235"/>
      <c r="U235"/>
      <c r="V235"/>
      <c r="X235"/>
      <c r="Y235"/>
    </row>
    <row r="236" spans="1:25" ht="12" customHeight="1" x14ac:dyDescent="0.2">
      <c r="A236" s="2" t="s">
        <v>88</v>
      </c>
      <c r="B236" s="2" t="s">
        <v>656</v>
      </c>
      <c r="C236" s="13" t="str">
        <f>'AL Central'!A24</f>
        <v>DH</v>
      </c>
      <c r="D236" s="13" t="str">
        <f>'AL Central'!B24</f>
        <v>Cabrera, Melky</v>
      </c>
      <c r="E236" s="6">
        <f>INDEX([1]Hitters!$AF:$AF,MATCH(D236,[1]Hitters!$C:$C,0))</f>
        <v>0.26639913597844112</v>
      </c>
      <c r="F236" s="4">
        <f>INDEX([1]Hitters!$ER:$ER,MATCH(D236,[1]Hitters!$C:$C,0))</f>
        <v>575.52622222222226</v>
      </c>
      <c r="G236" s="4">
        <f t="shared" si="27"/>
        <v>20.948657221825179</v>
      </c>
      <c r="H236" s="4">
        <f>IF(C236="DH",-16,IF(C236="C",INDEX([1]Hitters!$AZ:$AZ,MATCH(D236,[1]Hitters!$C:$C,0)),IF(C236="1B",INDEX([1]Hitters!$AW:$AW,MATCH(D236,[1]Hitters!$C:$C,0)),IF(RIGHT(C236,1)="F",INDEX([1]Hitters!$AY:$AY,MATCH(D236,[1]Hitters!$C:$C,0)),INDEX([1]Hitters!$AX:$AX,MATCH(D236,[1]Hitters!$C:$C,0))))))*F236/600</f>
        <v>-15.347365925925926</v>
      </c>
      <c r="I236" s="44">
        <f t="shared" si="28"/>
        <v>0.64556421612860526</v>
      </c>
      <c r="J236" s="44">
        <f t="shared" si="29"/>
        <v>0.67301630181431404</v>
      </c>
      <c r="K236" s="109">
        <f>INDEX([1]Hitters!$CV:$CV,MATCH(D236,[1]Hitters!$C:$C,0))</f>
        <v>31.875</v>
      </c>
      <c r="L236" s="6">
        <f>INDEX([1]Hitters!$BJ:$BJ,MATCH(D236,[1]Hitters!$C:$C,0))*INDEX([1]Hitters!$AP:$AP,MATCH(D236,[1]Hitters!$C:$C,0))</f>
        <v>9.2457972050371331E-3</v>
      </c>
      <c r="N236"/>
      <c r="O236"/>
      <c r="P236"/>
      <c r="Q236"/>
      <c r="R236"/>
      <c r="S236"/>
      <c r="T236"/>
      <c r="U236"/>
      <c r="V236"/>
      <c r="X236"/>
      <c r="Y236"/>
    </row>
    <row r="237" spans="1:25" ht="12" customHeight="1" x14ac:dyDescent="0.2">
      <c r="A237" s="2" t="s">
        <v>90</v>
      </c>
      <c r="B237" s="2" t="s">
        <v>61</v>
      </c>
      <c r="C237" s="9" t="str">
        <f>'NL East'!A51</f>
        <v>LF</v>
      </c>
      <c r="D237" s="9" t="str">
        <f>'NL East'!B51</f>
        <v>Hernandez, Cesar</v>
      </c>
      <c r="E237" s="6">
        <f>INDEX([1]Hitters!$AF:$AF,MATCH(D237,[1]Hitters!$C:$C,0))</f>
        <v>0.23699924364831951</v>
      </c>
      <c r="F237" s="4">
        <f>INDEX([1]Hitters!$ER:$ER,MATCH(D237,[1]Hitters!$C:$C,0))</f>
        <v>534.08414814814807</v>
      </c>
      <c r="G237" s="4">
        <f t="shared" si="27"/>
        <v>3.7381850815940547</v>
      </c>
      <c r="H237" s="4">
        <f>IF(C237="DH",-16,IF(C237="C",INDEX([1]Hitters!$AZ:$AZ,MATCH(D237,[1]Hitters!$C:$C,0)),IF(C237="1B",INDEX([1]Hitters!$AW:$AW,MATCH(D237,[1]Hitters!$C:$C,0)),IF(RIGHT(C237,1)="F",INDEX([1]Hitters!$AY:$AY,MATCH(D237,[1]Hitters!$C:$C,0)),INDEX([1]Hitters!$AX:$AX,MATCH(D237,[1]Hitters!$C:$C,0))))))*F237/600</f>
        <v>1.8432397666114153</v>
      </c>
      <c r="I237" s="44">
        <f t="shared" si="28"/>
        <v>0.61273837479375315</v>
      </c>
      <c r="J237" s="44">
        <f t="shared" si="29"/>
        <v>0.68836161146327912</v>
      </c>
      <c r="K237" s="109">
        <f>INDEX([1]Hitters!$CV:$CV,MATCH(D237,[1]Hitters!$C:$C,0))</f>
        <v>26.125</v>
      </c>
      <c r="L237" s="6">
        <f>INDEX([1]Hitters!$BJ:$BJ,MATCH(D237,[1]Hitters!$C:$C,0))*INDEX([1]Hitters!$AP:$AP,MATCH(D237,[1]Hitters!$C:$C,0))</f>
        <v>1.5578745736002963E-2</v>
      </c>
      <c r="N237"/>
      <c r="O237"/>
      <c r="P237"/>
      <c r="Q237"/>
      <c r="R237"/>
      <c r="S237"/>
      <c r="T237"/>
      <c r="U237"/>
      <c r="V237"/>
      <c r="X237"/>
      <c r="Y237"/>
    </row>
    <row r="238" spans="1:25" ht="12" customHeight="1" x14ac:dyDescent="0.2">
      <c r="A238" s="2" t="s">
        <v>89</v>
      </c>
      <c r="B238" s="2" t="s">
        <v>72</v>
      </c>
      <c r="C238" s="17" t="str">
        <f>'AL West'!O24</f>
        <v>DH</v>
      </c>
      <c r="D238" s="17" t="str">
        <f>'AL West'!P24</f>
        <v>Butler, Billy</v>
      </c>
      <c r="E238" s="6">
        <f>INDEX([1]Hitters!$AF:$AF,MATCH(D238,[1]Hitters!$C:$C,0))</f>
        <v>0.2657603584447607</v>
      </c>
      <c r="F238" s="4">
        <f>INDEX([1]Hitters!$ER:$ER,MATCH(D238,[1]Hitters!$C:$C,0))</f>
        <v>516.49093333333337</v>
      </c>
      <c r="G238" s="4">
        <f t="shared" si="27"/>
        <v>18.469900909469001</v>
      </c>
      <c r="H238" s="4">
        <f>IF(C238="DH",-16,IF(C238="C",INDEX([1]Hitters!$AZ:$AZ,MATCH(D238,[1]Hitters!$C:$C,0)),IF(C238="1B",INDEX([1]Hitters!$AW:$AW,MATCH(D238,[1]Hitters!$C:$C,0)),IF(RIGHT(C238,1)="F",INDEX([1]Hitters!$AY:$AY,MATCH(D238,[1]Hitters!$C:$C,0)),INDEX([1]Hitters!$AX:$AX,MATCH(D238,[1]Hitters!$C:$C,0))))))*F238/600</f>
        <v>-13.773091555555556</v>
      </c>
      <c r="I238" s="44">
        <f t="shared" si="28"/>
        <v>0.54372167737971178</v>
      </c>
      <c r="J238" s="44">
        <f t="shared" si="29"/>
        <v>0.63163355902954943</v>
      </c>
      <c r="K238" s="109">
        <f>INDEX([1]Hitters!$CV:$CV,MATCH(D238,[1]Hitters!$C:$C,0))</f>
        <v>30.208333333333332</v>
      </c>
      <c r="L238" s="6">
        <f>INDEX([1]Hitters!$BJ:$BJ,MATCH(D238,[1]Hitters!$C:$C,0))*INDEX([1]Hitters!$AP:$AP,MATCH(D238,[1]Hitters!$C:$C,0))</f>
        <v>-3.561956882243838E-4</v>
      </c>
      <c r="N238"/>
      <c r="O238"/>
      <c r="P238"/>
      <c r="Q238"/>
      <c r="R238"/>
      <c r="S238"/>
      <c r="T238"/>
      <c r="U238"/>
      <c r="V238"/>
      <c r="X238"/>
      <c r="Y238"/>
    </row>
    <row r="239" spans="1:25" ht="12" customHeight="1" x14ac:dyDescent="0.2">
      <c r="A239" s="2" t="s">
        <v>87</v>
      </c>
      <c r="B239" s="2" t="s">
        <v>650</v>
      </c>
      <c r="C239" s="48" t="str">
        <f>'AL East'!A47</f>
        <v>1B</v>
      </c>
      <c r="D239" s="48" t="str">
        <f>'AL East'!B47</f>
        <v>Morrison, Logan</v>
      </c>
      <c r="E239" s="6">
        <f>INDEX([1]Hitters!$AF:$AF,MATCH(D239,[1]Hitters!$C:$C,0))</f>
        <v>0.26687357465246109</v>
      </c>
      <c r="F239" s="4">
        <f>INDEX([1]Hitters!$ER:$ER,MATCH(D239,[1]Hitters!$C:$C,0))</f>
        <v>483.12503703703703</v>
      </c>
      <c r="G239" s="4">
        <f t="shared" si="27"/>
        <v>17.814547119658208</v>
      </c>
      <c r="H239" s="4">
        <f>IF(C239="DH",-16,IF(C239="C",INDEX([1]Hitters!$AZ:$AZ,MATCH(D239,[1]Hitters!$C:$C,0)),IF(C239="1B",INDEX([1]Hitters!$AW:$AW,MATCH(D239,[1]Hitters!$C:$C,0)),IF(RIGHT(C239,1)="F",INDEX([1]Hitters!$AY:$AY,MATCH(D239,[1]Hitters!$C:$C,0)),INDEX([1]Hitters!$AX:$AX,MATCH(D239,[1]Hitters!$C:$C,0))))))*F239/600</f>
        <v>-13.115851597204673</v>
      </c>
      <c r="I239" s="44">
        <f t="shared" si="28"/>
        <v>0.54196502744272279</v>
      </c>
      <c r="J239" s="44">
        <f t="shared" si="29"/>
        <v>0.67307423862759774</v>
      </c>
      <c r="K239" s="109">
        <f>INDEX([1]Hitters!$CV:$CV,MATCH(D239,[1]Hitters!$C:$C,0))</f>
        <v>28.875</v>
      </c>
      <c r="L239" s="6">
        <f>INDEX([1]Hitters!$BJ:$BJ,MATCH(D239,[1]Hitters!$C:$C,0))*INDEX([1]Hitters!$AP:$AP,MATCH(D239,[1]Hitters!$C:$C,0))</f>
        <v>-5.5970541121323613E-3</v>
      </c>
      <c r="N239"/>
      <c r="O239"/>
      <c r="P239"/>
      <c r="Q239"/>
      <c r="R239"/>
      <c r="S239"/>
      <c r="T239"/>
      <c r="U239"/>
      <c r="V239"/>
      <c r="X239"/>
      <c r="Y239"/>
    </row>
    <row r="240" spans="1:25" ht="12" customHeight="1" x14ac:dyDescent="0.2">
      <c r="A240" s="2" t="s">
        <v>101</v>
      </c>
      <c r="B240" s="2" t="s">
        <v>48</v>
      </c>
      <c r="C240" s="24" t="str">
        <f>'NL West'!H16</f>
        <v>C</v>
      </c>
      <c r="D240" s="24" t="str">
        <f>'NL West'!I16</f>
        <v>Wolters, Tony</v>
      </c>
      <c r="E240" s="6">
        <f>INDEX([1]Hitters!$AF:$AF,MATCH(D240,[1]Hitters!$C:$C,0))</f>
        <v>0.22024588012985771</v>
      </c>
      <c r="F240" s="4">
        <f>INDEX([1]Hitters!$ER:$ER,MATCH(D240,[1]Hitters!$C:$C,0))</f>
        <v>322.80533333333341</v>
      </c>
      <c r="G240" s="4">
        <f t="shared" si="27"/>
        <v>-3.1486819160545751</v>
      </c>
      <c r="H240" s="4">
        <f>IF(C240="DH",-16,IF(C240="C",INDEX([1]Hitters!$AZ:$AZ,MATCH(D240,[1]Hitters!$C:$C,0)),IF(C240="1B",INDEX([1]Hitters!$AW:$AW,MATCH(D240,[1]Hitters!$C:$C,0)),IF(RIGHT(C240,1)="F",INDEX([1]Hitters!$AY:$AY,MATCH(D240,[1]Hitters!$C:$C,0)),INDEX([1]Hitters!$AX:$AX,MATCH(D240,[1]Hitters!$C:$C,0))))))*F240/600</f>
        <v>8.0672418227817619</v>
      </c>
      <c r="I240" s="44">
        <f t="shared" si="28"/>
        <v>0.53057150452749491</v>
      </c>
      <c r="J240" s="44">
        <f t="shared" si="29"/>
        <v>0.82181341158266918</v>
      </c>
      <c r="K240" s="109">
        <f>INDEX([1]Hitters!$CV:$CV,MATCH(D240,[1]Hitters!$C:$C,0))</f>
        <v>24.041666666666668</v>
      </c>
      <c r="L240" s="6">
        <f>INDEX([1]Hitters!$BJ:$BJ,MATCH(D240,[1]Hitters!$C:$C,0))*INDEX([1]Hitters!$AP:$AP,MATCH(D240,[1]Hitters!$C:$C,0))</f>
        <v>-1.3042121215985874E-3</v>
      </c>
      <c r="N240"/>
      <c r="O240"/>
      <c r="P240"/>
      <c r="Q240"/>
      <c r="R240"/>
      <c r="S240"/>
      <c r="T240"/>
      <c r="U240"/>
      <c r="V240"/>
      <c r="X240"/>
      <c r="Y240"/>
    </row>
    <row r="241" spans="1:25" ht="12" customHeight="1" x14ac:dyDescent="0.2">
      <c r="A241" s="2" t="s">
        <v>87</v>
      </c>
      <c r="B241" s="2" t="s">
        <v>652</v>
      </c>
      <c r="C241" s="11" t="str">
        <f>'AL East'!O24</f>
        <v>DH</v>
      </c>
      <c r="D241" s="11" t="str">
        <f>'AL East'!P24</f>
        <v>Puello, Cesar</v>
      </c>
      <c r="E241" s="6">
        <f>INDEX([1]Hitters!$AF:$AF,MATCH(D241,[1]Hitters!$C:$C,0))</f>
        <v>0.26958326040787539</v>
      </c>
      <c r="F241" s="4">
        <f>INDEX([1]Hitters!$ER:$ER,MATCH(D241,[1]Hitters!$C:$C,0))</f>
        <v>346.29285925925933</v>
      </c>
      <c r="G241" s="4">
        <f t="shared" si="27"/>
        <v>13.707400425447002</v>
      </c>
      <c r="H241" s="4">
        <f>IF(C241="DH",-16,IF(C241="C",INDEX([1]Hitters!$AZ:$AZ,MATCH(D241,[1]Hitters!$C:$C,0)),IF(C241="1B",INDEX([1]Hitters!$AW:$AW,MATCH(D241,[1]Hitters!$C:$C,0)),IF(RIGHT(C241,1)="F",INDEX([1]Hitters!$AY:$AY,MATCH(D241,[1]Hitters!$C:$C,0)),INDEX([1]Hitters!$AX:$AX,MATCH(D241,[1]Hitters!$C:$C,0))))))*F241/600</f>
        <v>-9.2344762469135819</v>
      </c>
      <c r="I241" s="44">
        <f t="shared" si="28"/>
        <v>0.5073381150324785</v>
      </c>
      <c r="J241" s="44">
        <f t="shared" si="29"/>
        <v>0.87903305217041616</v>
      </c>
      <c r="K241" s="109">
        <f>INDEX([1]Hitters!$CV:$CV,MATCH(D241,[1]Hitters!$C:$C,0))</f>
        <v>25.208333333333332</v>
      </c>
      <c r="L241" s="6">
        <f>INDEX([1]Hitters!$BJ:$BJ,MATCH(D241,[1]Hitters!$C:$C,0))*INDEX([1]Hitters!$AP:$AP,MATCH(D241,[1]Hitters!$C:$C,0))</f>
        <v>-3.1799179245154377E-3</v>
      </c>
      <c r="N241"/>
      <c r="O241"/>
      <c r="P241"/>
      <c r="Q241"/>
      <c r="R241"/>
      <c r="S241"/>
      <c r="T241"/>
      <c r="U241"/>
      <c r="V241"/>
      <c r="X241"/>
      <c r="Y241"/>
    </row>
    <row r="242" spans="1:25" ht="12" customHeight="1" x14ac:dyDescent="0.2">
      <c r="A242" s="2" t="s">
        <v>90</v>
      </c>
      <c r="B242" s="2" t="s">
        <v>100</v>
      </c>
      <c r="C242" s="21" t="str">
        <f>'NL East'!H47</f>
        <v>1B</v>
      </c>
      <c r="D242" s="21" t="str">
        <f>'NL East'!I47</f>
        <v>Zimmerman, Ryan</v>
      </c>
      <c r="E242" s="6">
        <f>INDEX([1]Hitters!$AF:$AF,MATCH(D242,[1]Hitters!$C:$C,0))</f>
        <v>0.26248246256550289</v>
      </c>
      <c r="F242" s="4">
        <f>INDEX([1]Hitters!$ER:$ER,MATCH(D242,[1]Hitters!$C:$C,0))</f>
        <v>445.15703703703701</v>
      </c>
      <c r="G242" s="4">
        <f t="shared" si="27"/>
        <v>14.459796791325736</v>
      </c>
      <c r="H242" s="4">
        <f>IF(C242="DH",-16,IF(C242="C",INDEX([1]Hitters!$AZ:$AZ,MATCH(D242,[1]Hitters!$C:$C,0)),IF(C242="1B",INDEX([1]Hitters!$AW:$AW,MATCH(D242,[1]Hitters!$C:$C,0)),IF(RIGHT(C242,1)="F",INDEX([1]Hitters!$AY:$AY,MATCH(D242,[1]Hitters!$C:$C,0)),INDEX([1]Hitters!$AX:$AX,MATCH(D242,[1]Hitters!$C:$C,0))))))*F242/600</f>
        <v>-10.159094515841922</v>
      </c>
      <c r="I242" s="44">
        <f t="shared" si="28"/>
        <v>0.49291126311157685</v>
      </c>
      <c r="J242" s="44">
        <f t="shared" si="29"/>
        <v>0.66436500663998266</v>
      </c>
      <c r="K242" s="109">
        <f>INDEX([1]Hitters!$CV:$CV,MATCH(D242,[1]Hitters!$C:$C,0))</f>
        <v>31.791666666666668</v>
      </c>
      <c r="L242" s="6">
        <f>INDEX([1]Hitters!$BJ:$BJ,MATCH(D242,[1]Hitters!$C:$C,0))*INDEX([1]Hitters!$AP:$AP,MATCH(D242,[1]Hitters!$C:$C,0))</f>
        <v>-1.1038367735122423E-2</v>
      </c>
    </row>
    <row r="243" spans="1:25" ht="12" customHeight="1" x14ac:dyDescent="0.2">
      <c r="A243" s="2" t="s">
        <v>101</v>
      </c>
      <c r="B243" s="2" t="s">
        <v>49</v>
      </c>
      <c r="C243" s="9" t="str">
        <f>'NL West'!A22</f>
        <v>CF</v>
      </c>
      <c r="D243" s="9" t="str">
        <f>'NL West'!B22</f>
        <v>Owings, Chris</v>
      </c>
      <c r="E243" s="6">
        <f>INDEX([1]Hitters!$AF:$AF,MATCH(D243,[1]Hitters!$C:$C,0))</f>
        <v>0.2370853788123129</v>
      </c>
      <c r="F243" s="4">
        <f>INDEX([1]Hitters!$ER:$ER,MATCH(D243,[1]Hitters!$C:$C,0))</f>
        <v>457.64770370370366</v>
      </c>
      <c r="G243" s="4">
        <f t="shared" si="27"/>
        <v>3.2426073433258678</v>
      </c>
      <c r="H243" s="4">
        <f>IF(C243="DH",-16,IF(C243="C",INDEX([1]Hitters!$AZ:$AZ,MATCH(D243,[1]Hitters!$C:$C,0)),IF(C243="1B",INDEX([1]Hitters!$AW:$AW,MATCH(D243,[1]Hitters!$C:$C,0)),IF(RIGHT(C243,1)="F",INDEX([1]Hitters!$AY:$AY,MATCH(D243,[1]Hitters!$C:$C,0)),INDEX([1]Hitters!$AX:$AX,MATCH(D243,[1]Hitters!$C:$C,0))))))*F243/600</f>
        <v>1.1816534666776231</v>
      </c>
      <c r="I243" s="44">
        <f t="shared" si="28"/>
        <v>0.48625443111191857</v>
      </c>
      <c r="J243" s="44">
        <f t="shared" si="29"/>
        <v>0.63750491110524943</v>
      </c>
      <c r="K243" s="109">
        <f>INDEX([1]Hitters!$CV:$CV,MATCH(D243,[1]Hitters!$C:$C,0))</f>
        <v>24.875</v>
      </c>
      <c r="L243" s="6">
        <f>INDEX([1]Hitters!$BJ:$BJ,MATCH(D243,[1]Hitters!$C:$C,0))*INDEX([1]Hitters!$AP:$AP,MATCH(D243,[1]Hitters!$C:$C,0))</f>
        <v>3.456294072885102E-3</v>
      </c>
    </row>
    <row r="244" spans="1:25" ht="12" customHeight="1" x14ac:dyDescent="0.2">
      <c r="A244" s="2" t="s">
        <v>90</v>
      </c>
      <c r="B244" s="2" t="s">
        <v>61</v>
      </c>
      <c r="C244" s="9" t="str">
        <f>'NL East'!A48</f>
        <v>2B</v>
      </c>
      <c r="D244" s="9" t="str">
        <f>'NL East'!B48</f>
        <v>Blanco, Andres</v>
      </c>
      <c r="E244" s="6">
        <f>INDEX([1]Hitters!$AF:$AF,MATCH(D244,[1]Hitters!$C:$C,0))</f>
        <v>0.25346780348099879</v>
      </c>
      <c r="F244" s="4">
        <f>INDEX([1]Hitters!$ER:$ER,MATCH(D244,[1]Hitters!$C:$C,0))</f>
        <v>283.0524444444444</v>
      </c>
      <c r="G244" s="4">
        <f t="shared" si="27"/>
        <v>6.642619141038546</v>
      </c>
      <c r="H244" s="4">
        <f>IF(C244="DH",-16,IF(C244="C",INDEX([1]Hitters!$AZ:$AZ,MATCH(D244,[1]Hitters!$C:$C,0)),IF(C244="1B",INDEX([1]Hitters!$AW:$AW,MATCH(D244,[1]Hitters!$C:$C,0)),IF(RIGHT(C244,1)="F",INDEX([1]Hitters!$AY:$AY,MATCH(D244,[1]Hitters!$C:$C,0)),INDEX([1]Hitters!$AX:$AX,MATCH(D244,[1]Hitters!$C:$C,0))))))*F244/600</f>
        <v>-2.3339169442257819</v>
      </c>
      <c r="I244" s="44">
        <f t="shared" si="28"/>
        <v>0.47794625089298037</v>
      </c>
      <c r="J244" s="44">
        <f t="shared" si="29"/>
        <v>1.013125857643222</v>
      </c>
      <c r="K244" s="109">
        <f>INDEX([1]Hitters!$CV:$CV,MATCH(D244,[1]Hitters!$C:$C,0))</f>
        <v>32.208333333333336</v>
      </c>
      <c r="L244" s="6">
        <f>INDEX([1]Hitters!$BJ:$BJ,MATCH(D244,[1]Hitters!$C:$C,0))*INDEX([1]Hitters!$AP:$AP,MATCH(D244,[1]Hitters!$C:$C,0))</f>
        <v>5.1594129837968178E-3</v>
      </c>
      <c r="N244"/>
      <c r="O244"/>
      <c r="P244"/>
      <c r="Q244"/>
      <c r="R244"/>
      <c r="S244"/>
      <c r="T244"/>
      <c r="U244"/>
      <c r="V244"/>
      <c r="X244"/>
      <c r="Y244"/>
    </row>
    <row r="245" spans="1:25" ht="12" customHeight="1" x14ac:dyDescent="0.2">
      <c r="A245" s="2" t="s">
        <v>88</v>
      </c>
      <c r="B245" s="2" t="s">
        <v>656</v>
      </c>
      <c r="C245" s="13" t="str">
        <f>'AL Central'!A21</f>
        <v>LF</v>
      </c>
      <c r="D245" s="13" t="str">
        <f>'AL Central'!B21</f>
        <v>Garcia, Avisail</v>
      </c>
      <c r="E245" s="6">
        <f>INDEX([1]Hitters!$AF:$AF,MATCH(D245,[1]Hitters!$C:$C,0))</f>
        <v>0.25497438324364136</v>
      </c>
      <c r="F245" s="4">
        <f>INDEX([1]Hitters!$ER:$ER,MATCH(D245,[1]Hitters!$C:$C,0))</f>
        <v>477.58400000000006</v>
      </c>
      <c r="G245" s="4">
        <f t="shared" si="27"/>
        <v>11.92736584703121</v>
      </c>
      <c r="H245" s="4">
        <f>IF(C245="DH",-16,IF(C245="C",INDEX([1]Hitters!$AZ:$AZ,MATCH(D245,[1]Hitters!$C:$C,0)),IF(C245="1B",INDEX([1]Hitters!$AW:$AW,MATCH(D245,[1]Hitters!$C:$C,0)),IF(RIGHT(C245,1)="F",INDEX([1]Hitters!$AY:$AY,MATCH(D245,[1]Hitters!$C:$C,0)),INDEX([1]Hitters!$AX:$AX,MATCH(D245,[1]Hitters!$C:$C,0))))))*F245/600</f>
        <v>-7.7554881765668506</v>
      </c>
      <c r="I245" s="44">
        <f t="shared" si="28"/>
        <v>0.47518416663881768</v>
      </c>
      <c r="J245" s="44">
        <f t="shared" si="29"/>
        <v>0.59698503296444305</v>
      </c>
      <c r="K245" s="109">
        <f>INDEX([1]Hitters!$CV:$CV,MATCH(D245,[1]Hitters!$C:$C,0))</f>
        <v>25.041666666666668</v>
      </c>
      <c r="L245" s="6">
        <f>INDEX([1]Hitters!$BJ:$BJ,MATCH(D245,[1]Hitters!$C:$C,0))*INDEX([1]Hitters!$AP:$AP,MATCH(D245,[1]Hitters!$C:$C,0))</f>
        <v>-1.3917411708981274E-3</v>
      </c>
    </row>
    <row r="246" spans="1:25" ht="12" customHeight="1" x14ac:dyDescent="0.2">
      <c r="A246" s="2" t="s">
        <v>89</v>
      </c>
      <c r="B246" s="2" t="s">
        <v>99</v>
      </c>
      <c r="C246" s="9" t="str">
        <f>'AL West'!H18</f>
        <v>2B</v>
      </c>
      <c r="D246" s="9" t="str">
        <f>'AL West'!I18</f>
        <v>Giavotella, Johnny</v>
      </c>
      <c r="E246" s="6">
        <f>INDEX([1]Hitters!$AF:$AF,MATCH(D246,[1]Hitters!$C:$C,0))</f>
        <v>0.24323338492904414</v>
      </c>
      <c r="F246" s="4">
        <f>INDEX([1]Hitters!$ER:$ER,MATCH(D246,[1]Hitters!$C:$C,0))</f>
        <v>487.2482962962963</v>
      </c>
      <c r="G246" s="4">
        <f t="shared" si="27"/>
        <v>6.4479442609098383</v>
      </c>
      <c r="H246" s="4">
        <f>IF(C246="DH",-16,IF(C246="C",INDEX([1]Hitters!$AZ:$AZ,MATCH(D246,[1]Hitters!$C:$C,0)),IF(C246="1B",INDEX([1]Hitters!$AW:$AW,MATCH(D246,[1]Hitters!$C:$C,0)),IF(RIGHT(C246,1)="F",INDEX([1]Hitters!$AY:$AY,MATCH(D246,[1]Hitters!$C:$C,0)),INDEX([1]Hitters!$AX:$AX,MATCH(D246,[1]Hitters!$C:$C,0))))))*F246/600</f>
        <v>-2.3527384284986925</v>
      </c>
      <c r="I246" s="44">
        <f t="shared" si="28"/>
        <v>0.45677962675566097</v>
      </c>
      <c r="J246" s="44">
        <f t="shared" si="29"/>
        <v>0.56248072725273446</v>
      </c>
      <c r="K246" s="109">
        <f>INDEX([1]Hitters!$CV:$CV,MATCH(D246,[1]Hitters!$C:$C,0))</f>
        <v>28.958333333333332</v>
      </c>
      <c r="L246" s="6">
        <f>INDEX([1]Hitters!$BJ:$BJ,MATCH(D246,[1]Hitters!$C:$C,0))*INDEX([1]Hitters!$AP:$AP,MATCH(D246,[1]Hitters!$C:$C,0))</f>
        <v>3.1433347460810344E-3</v>
      </c>
    </row>
    <row r="247" spans="1:25" ht="12" customHeight="1" x14ac:dyDescent="0.2">
      <c r="A247" s="2" t="s">
        <v>101</v>
      </c>
      <c r="B247" s="2" t="s">
        <v>648</v>
      </c>
      <c r="C247" s="28" t="str">
        <f>'NL West'!H51</f>
        <v>LF</v>
      </c>
      <c r="D247" s="28" t="str">
        <f>'NL West'!I51</f>
        <v>Blanco, Gregor</v>
      </c>
      <c r="E247" s="6">
        <f>INDEX([1]Hitters!$AF:$AF,MATCH(D247,[1]Hitters!$C:$C,0))</f>
        <v>0.24978255453856488</v>
      </c>
      <c r="F247" s="4">
        <f>INDEX([1]Hitters!$ER:$ER,MATCH(D247,[1]Hitters!$C:$C,0))</f>
        <v>371.13540740740746</v>
      </c>
      <c r="G247" s="4">
        <f t="shared" si="27"/>
        <v>7.3420064382295296</v>
      </c>
      <c r="H247" s="4">
        <f>IF(C247="DH",-16,IF(C247="C",INDEX([1]Hitters!$AZ:$AZ,MATCH(D247,[1]Hitters!$C:$C,0)),IF(C247="1B",INDEX([1]Hitters!$AW:$AW,MATCH(D247,[1]Hitters!$C:$C,0)),IF(RIGHT(C247,1)="F",INDEX([1]Hitters!$AY:$AY,MATCH(D247,[1]Hitters!$C:$C,0)),INDEX([1]Hitters!$AX:$AX,MATCH(D247,[1]Hitters!$C:$C,0))))))*F247/600</f>
        <v>-3.357921157412215</v>
      </c>
      <c r="I247" s="44">
        <f t="shared" si="28"/>
        <v>0.44543842395798006</v>
      </c>
      <c r="J247" s="44">
        <f t="shared" si="29"/>
        <v>0.72012276123631791</v>
      </c>
      <c r="K247" s="109">
        <f>INDEX([1]Hitters!$CV:$CV,MATCH(D247,[1]Hitters!$C:$C,0))</f>
        <v>32.541666666666664</v>
      </c>
      <c r="L247" s="6">
        <f>INDEX([1]Hitters!$BJ:$BJ,MATCH(D247,[1]Hitters!$C:$C,0))*INDEX([1]Hitters!$AP:$AP,MATCH(D247,[1]Hitters!$C:$C,0))</f>
        <v>3.6496011490715807E-3</v>
      </c>
    </row>
    <row r="248" spans="1:25" ht="12" customHeight="1" x14ac:dyDescent="0.2">
      <c r="A248" s="2" t="s">
        <v>89</v>
      </c>
      <c r="B248" s="2" t="s">
        <v>99</v>
      </c>
      <c r="C248" s="9" t="str">
        <f>'AL West'!H20</f>
        <v>3B</v>
      </c>
      <c r="D248" s="9" t="str">
        <f>'AL West'!I20</f>
        <v>Escobar, Yunel</v>
      </c>
      <c r="E248" s="6">
        <f>INDEX([1]Hitters!$AF:$AF,MATCH(D248,[1]Hitters!$C:$C,0))</f>
        <v>0.25399806803856734</v>
      </c>
      <c r="F248" s="4">
        <f>INDEX([1]Hitters!$ER:$ER,MATCH(D248,[1]Hitters!$C:$C,0))</f>
        <v>546.03022222222216</v>
      </c>
      <c r="G248" s="4">
        <f t="shared" si="27"/>
        <v>13.103670424002924</v>
      </c>
      <c r="H248" s="4">
        <f>IF(C248="DH",-16,IF(C248="C",INDEX([1]Hitters!$AZ:$AZ,MATCH(D248,[1]Hitters!$C:$C,0)),IF(C248="1B",INDEX([1]Hitters!$AW:$AW,MATCH(D248,[1]Hitters!$C:$C,0)),IF(RIGHT(C248,1)="F",INDEX([1]Hitters!$AY:$AY,MATCH(D248,[1]Hitters!$C:$C,0)),INDEX([1]Hitters!$AX:$AX,MATCH(D248,[1]Hitters!$C:$C,0))))))*F248/600</f>
        <v>-9.3086672481232711</v>
      </c>
      <c r="I248" s="44">
        <f t="shared" si="28"/>
        <v>0.4380182048610175</v>
      </c>
      <c r="J248" s="44">
        <f t="shared" si="29"/>
        <v>0.48131204504949959</v>
      </c>
      <c r="K248" s="109">
        <f>INDEX([1]Hitters!$CV:$CV,MATCH(D248,[1]Hitters!$C:$C,0))</f>
        <v>33.625</v>
      </c>
      <c r="L248" s="6">
        <f>INDEX([1]Hitters!$BJ:$BJ,MATCH(D248,[1]Hitters!$C:$C,0))*INDEX([1]Hitters!$AP:$AP,MATCH(D248,[1]Hitters!$C:$C,0))</f>
        <v>1.5017324590100731E-2</v>
      </c>
    </row>
    <row r="249" spans="1:25" ht="12" customHeight="1" x14ac:dyDescent="0.2">
      <c r="A249" s="2" t="s">
        <v>90</v>
      </c>
      <c r="B249" s="2" t="s">
        <v>61</v>
      </c>
      <c r="C249" s="9" t="str">
        <f>'NL East'!A47</f>
        <v>1B</v>
      </c>
      <c r="D249" s="9" t="str">
        <f>'NL East'!B47</f>
        <v>Joseph, Tommy</v>
      </c>
      <c r="E249" s="6">
        <f>INDEX([1]Hitters!$AF:$AF,MATCH(D249,[1]Hitters!$C:$C,0))</f>
        <v>0.26356410833730648</v>
      </c>
      <c r="F249" s="4">
        <f>INDEX([1]Hitters!$ER:$ER,MATCH(D249,[1]Hitters!$C:$C,0))</f>
        <v>419.43911111111117</v>
      </c>
      <c r="G249" s="4">
        <f t="shared" si="27"/>
        <v>14.078099766236861</v>
      </c>
      <c r="H249" s="4">
        <f>IF(C249="DH",-16,IF(C249="C",INDEX([1]Hitters!$AZ:$AZ,MATCH(D249,[1]Hitters!$C:$C,0)),IF(C249="1B",INDEX([1]Hitters!$AW:$AW,MATCH(D249,[1]Hitters!$C:$C,0)),IF(RIGHT(C249,1)="F",INDEX([1]Hitters!$AY:$AY,MATCH(D249,[1]Hitters!$C:$C,0)),INDEX([1]Hitters!$AX:$AX,MATCH(D249,[1]Hitters!$C:$C,0))))))*F249/600</f>
        <v>-10.766001285794003</v>
      </c>
      <c r="I249" s="44">
        <f t="shared" si="28"/>
        <v>0.3865143297325484</v>
      </c>
      <c r="J249" s="44">
        <f t="shared" si="29"/>
        <v>0.55290170061917643</v>
      </c>
      <c r="K249" s="109">
        <f>INDEX([1]Hitters!$CV:$CV,MATCH(D249,[1]Hitters!$C:$C,0))</f>
        <v>24.958333333333332</v>
      </c>
      <c r="L249" s="6">
        <f>INDEX([1]Hitters!$BJ:$BJ,MATCH(D249,[1]Hitters!$C:$C,0))*INDEX([1]Hitters!$AP:$AP,MATCH(D249,[1]Hitters!$C:$C,0))</f>
        <v>-2.5580087024857732E-3</v>
      </c>
    </row>
    <row r="250" spans="1:25" ht="12" customHeight="1" x14ac:dyDescent="0.2">
      <c r="A250" s="2" t="s">
        <v>101</v>
      </c>
      <c r="B250" s="2" t="s">
        <v>49</v>
      </c>
      <c r="C250" s="9" t="str">
        <f>'NL West'!A21</f>
        <v>LF</v>
      </c>
      <c r="D250" s="9" t="str">
        <f>'NL West'!B21</f>
        <v>Tomas, Yasmany</v>
      </c>
      <c r="E250" s="6">
        <f>INDEX([1]Hitters!$AF:$AF,MATCH(D250,[1]Hitters!$C:$C,0))</f>
        <v>0.25971402182528414</v>
      </c>
      <c r="F250" s="4">
        <f>INDEX([1]Hitters!$ER:$ER,MATCH(D250,[1]Hitters!$C:$C,0))</f>
        <v>509.26874074074078</v>
      </c>
      <c r="G250" s="4">
        <f t="shared" si="27"/>
        <v>15.132422477305335</v>
      </c>
      <c r="H250" s="4">
        <f>IF(C250="DH",-16,IF(C250="C",INDEX([1]Hitters!$AZ:$AZ,MATCH(D250,[1]Hitters!$C:$C,0)),IF(C250="1B",INDEX([1]Hitters!$AW:$AW,MATCH(D250,[1]Hitters!$C:$C,0)),IF(RIGHT(C250,1)="F",INDEX([1]Hitters!$AY:$AY,MATCH(D250,[1]Hitters!$C:$C,0)),INDEX([1]Hitters!$AX:$AX,MATCH(D250,[1]Hitters!$C:$C,0))))))*F250/600</f>
        <v>-12.909234131370221</v>
      </c>
      <c r="I250" s="44">
        <f t="shared" si="28"/>
        <v>0.27421554650423974</v>
      </c>
      <c r="J250" s="44">
        <f t="shared" si="29"/>
        <v>0.32306975618262551</v>
      </c>
      <c r="K250" s="109">
        <f>INDEX([1]Hitters!$CV:$CV,MATCH(D250,[1]Hitters!$C:$C,0))</f>
        <v>25.625</v>
      </c>
      <c r="L250" s="6">
        <f>INDEX([1]Hitters!$BJ:$BJ,MATCH(D250,[1]Hitters!$C:$C,0))*INDEX([1]Hitters!$AP:$AP,MATCH(D250,[1]Hitters!$C:$C,0))</f>
        <v>-4.730002690472127E-3</v>
      </c>
    </row>
    <row r="251" spans="1:25" ht="12" customHeight="1" x14ac:dyDescent="0.2">
      <c r="A251" s="2" t="s">
        <v>89</v>
      </c>
      <c r="B251" s="2" t="s">
        <v>54</v>
      </c>
      <c r="C251" s="84" t="str">
        <f>'AL Central'!A24</f>
        <v>DH</v>
      </c>
      <c r="D251" s="84" t="str">
        <f>'AL West'!B24</f>
        <v>White, Tyler</v>
      </c>
      <c r="E251" s="6">
        <f>INDEX([1]Hitters!$AF:$AF,MATCH(D251,[1]Hitters!$C:$C,0))</f>
        <v>0.26047830260311611</v>
      </c>
      <c r="F251" s="4">
        <f>INDEX([1]Hitters!$ER:$ER,MATCH(D251,[1]Hitters!$C:$C,0))</f>
        <v>495.5528888888889</v>
      </c>
      <c r="G251" s="4">
        <f t="shared" si="27"/>
        <v>15.103610903403926</v>
      </c>
      <c r="H251" s="4">
        <f>IF(C251="DH",-16,IF(C251="C",INDEX([1]Hitters!$AZ:$AZ,MATCH(D251,[1]Hitters!$C:$C,0)),IF(C251="1B",INDEX([1]Hitters!$AW:$AW,MATCH(D251,[1]Hitters!$C:$C,0)),IF(RIGHT(C251,1)="F",INDEX([1]Hitters!$AY:$AY,MATCH(D251,[1]Hitters!$C:$C,0)),INDEX([1]Hitters!$AX:$AX,MATCH(D251,[1]Hitters!$C:$C,0))))))*F251/600</f>
        <v>-13.214743703703704</v>
      </c>
      <c r="I251" s="44">
        <f t="shared" si="28"/>
        <v>0.23849387697067659</v>
      </c>
      <c r="J251" s="44">
        <f t="shared" si="29"/>
        <v>0.28876095648085409</v>
      </c>
      <c r="K251" s="109">
        <f>INDEX([1]Hitters!$CV:$CV,MATCH(D251,[1]Hitters!$C:$C,0))</f>
        <v>25.708333333333332</v>
      </c>
      <c r="L251" s="6">
        <f>INDEX([1]Hitters!$BJ:$BJ,MATCH(D251,[1]Hitters!$C:$C,0))*INDEX([1]Hitters!$AP:$AP,MATCH(D251,[1]Hitters!$C:$C,0))</f>
        <v>-2.1597994702952533E-3</v>
      </c>
    </row>
    <row r="252" spans="1:25" ht="12" customHeight="1" x14ac:dyDescent="0.2">
      <c r="A252" s="2" t="s">
        <v>89</v>
      </c>
      <c r="B252" s="2" t="s">
        <v>99</v>
      </c>
      <c r="C252" s="9" t="str">
        <f>'AL West'!H21</f>
        <v>LF</v>
      </c>
      <c r="D252" s="9" t="str">
        <f>'AL West'!I21</f>
        <v>Gentry, Craig</v>
      </c>
      <c r="E252" s="6">
        <f>INDEX([1]Hitters!$AF:$AF,MATCH(D252,[1]Hitters!$C:$C,0))</f>
        <v>0.22997331539938845</v>
      </c>
      <c r="F252" s="4">
        <f>INDEX([1]Hitters!$ER:$ER,MATCH(D252,[1]Hitters!$C:$C,0))</f>
        <v>389.94133333333338</v>
      </c>
      <c r="G252" s="4">
        <f t="shared" si="27"/>
        <v>-1.0405428741939006E-2</v>
      </c>
      <c r="H252" s="4">
        <f>IF(C252="DH",-16,IF(C252="C",INDEX([1]Hitters!$AZ:$AZ,MATCH(D252,[1]Hitters!$C:$C,0)),IF(C252="1B",INDEX([1]Hitters!$AW:$AW,MATCH(D252,[1]Hitters!$C:$C,0)),IF(RIGHT(C252,1)="F",INDEX([1]Hitters!$AY:$AY,MATCH(D252,[1]Hitters!$C:$C,0)),INDEX([1]Hitters!$AX:$AX,MATCH(D252,[1]Hitters!$C:$C,0))))))*F252/600</f>
        <v>1.3622712562746251</v>
      </c>
      <c r="I252" s="44">
        <f t="shared" si="28"/>
        <v>0.1463898751706858</v>
      </c>
      <c r="J252" s="44">
        <f t="shared" si="29"/>
        <v>0.2252490761920036</v>
      </c>
      <c r="K252" s="109">
        <f>INDEX([1]Hitters!$CV:$CV,MATCH(D252,[1]Hitters!$C:$C,0))</f>
        <v>32.625</v>
      </c>
      <c r="L252" s="6">
        <f>INDEX([1]Hitters!$BJ:$BJ,MATCH(D252,[1]Hitters!$C:$C,0))*INDEX([1]Hitters!$AP:$AP,MATCH(D252,[1]Hitters!$C:$C,0))</f>
        <v>-8.645245187928606E-3</v>
      </c>
    </row>
    <row r="253" spans="1:25" ht="12" customHeight="1" x14ac:dyDescent="0.2">
      <c r="A253" s="2" t="s">
        <v>91</v>
      </c>
      <c r="B253" s="2" t="s">
        <v>56</v>
      </c>
      <c r="C253" s="22" t="str">
        <f>'NL Central'!A47</f>
        <v>1B</v>
      </c>
      <c r="D253" s="22" t="str">
        <f>'NL Central'!B47</f>
        <v>Jaso, John</v>
      </c>
      <c r="E253" s="6">
        <f>INDEX([1]Hitters!$AF:$AF,MATCH(D253,[1]Hitters!$C:$C,0))</f>
        <v>0.25276139518929663</v>
      </c>
      <c r="F253" s="4">
        <f>INDEX([1]Hitters!$ER:$ER,MATCH(D253,[1]Hitters!$C:$C,0))</f>
        <v>408.48800000000006</v>
      </c>
      <c r="G253" s="4">
        <f t="shared" si="27"/>
        <v>9.2977567980854001</v>
      </c>
      <c r="H253" s="4">
        <f>IF(C253="DH",-16,IF(C253="C",INDEX([1]Hitters!$AZ:$AZ,MATCH(D253,[1]Hitters!$C:$C,0)),IF(C253="1B",INDEX([1]Hitters!$AW:$AW,MATCH(D253,[1]Hitters!$C:$C,0)),IF(RIGHT(C253,1)="F",INDEX([1]Hitters!$AY:$AY,MATCH(D253,[1]Hitters!$C:$C,0)),INDEX([1]Hitters!$AX:$AX,MATCH(D253,[1]Hitters!$C:$C,0))))))*F253/600</f>
        <v>-8.7992144361486488</v>
      </c>
      <c r="I253" s="44">
        <f t="shared" si="28"/>
        <v>7.6761420092045451E-2</v>
      </c>
      <c r="J253" s="44">
        <f t="shared" si="29"/>
        <v>0.1127495839663032</v>
      </c>
      <c r="K253" s="109">
        <f>INDEX([1]Hitters!$CV:$CV,MATCH(D253,[1]Hitters!$C:$C,0))</f>
        <v>32.791666666666664</v>
      </c>
      <c r="L253" s="6">
        <f>INDEX([1]Hitters!$BJ:$BJ,MATCH(D253,[1]Hitters!$C:$C,0))*INDEX([1]Hitters!$AP:$AP,MATCH(D253,[1]Hitters!$C:$C,0))</f>
        <v>5.9851793796228715E-3</v>
      </c>
    </row>
    <row r="254" spans="1:25" ht="12" customHeight="1" x14ac:dyDescent="0.2">
      <c r="A254" s="2" t="s">
        <v>101</v>
      </c>
      <c r="B254" s="2" t="s">
        <v>651</v>
      </c>
      <c r="C254" s="25" t="str">
        <f>'NL West'!A49</f>
        <v>SS</v>
      </c>
      <c r="D254" s="25" t="str">
        <f>'NL West'!B49</f>
        <v>Ramirez, Alexei</v>
      </c>
      <c r="E254" s="6">
        <f>INDEX([1]Hitters!$AF:$AF,MATCH(D254,[1]Hitters!$C:$C,0))</f>
        <v>0.23099809648204406</v>
      </c>
      <c r="F254" s="4">
        <f>INDEX([1]Hitters!$ER:$ER,MATCH(D254,[1]Hitters!$C:$C,0))</f>
        <v>500.03762962962958</v>
      </c>
      <c r="G254" s="4">
        <f t="shared" si="27"/>
        <v>0.49908579902297762</v>
      </c>
      <c r="H254" s="4">
        <f>IF(C254="DH",-16,IF(C254="C",INDEX([1]Hitters!$AZ:$AZ,MATCH(D254,[1]Hitters!$C:$C,0)),IF(C254="1B",INDEX([1]Hitters!$AW:$AW,MATCH(D254,[1]Hitters!$C:$C,0)),IF(RIGHT(C254,1)="F",INDEX([1]Hitters!$AY:$AY,MATCH(D254,[1]Hitters!$C:$C,0)),INDEX([1]Hitters!$AX:$AX,MATCH(D254,[1]Hitters!$C:$C,0))))))*F254/600</f>
        <v>-0.56460362180824308</v>
      </c>
      <c r="I254" s="44">
        <f t="shared" si="28"/>
        <v>-5.7873692164318591E-3</v>
      </c>
      <c r="J254" s="44">
        <f t="shared" si="29"/>
        <v>-6.9443204353062116E-3</v>
      </c>
      <c r="K254" s="109">
        <f>INDEX([1]Hitters!$CV:$CV,MATCH(D254,[1]Hitters!$C:$C,0))</f>
        <v>34.791666666666664</v>
      </c>
      <c r="L254" s="6">
        <f>INDEX([1]Hitters!$BJ:$BJ,MATCH(D254,[1]Hitters!$C:$C,0))*INDEX([1]Hitters!$AP:$AP,MATCH(D254,[1]Hitters!$C:$C,0))</f>
        <v>-2.0493583223083552E-3</v>
      </c>
    </row>
    <row r="255" spans="1:25" ht="12" customHeight="1" x14ac:dyDescent="0.2">
      <c r="A255" s="2" t="s">
        <v>101</v>
      </c>
      <c r="B255" s="2" t="s">
        <v>48</v>
      </c>
      <c r="C255" s="24" t="str">
        <f>'NL West'!H17</f>
        <v>1B</v>
      </c>
      <c r="D255" s="24" t="str">
        <f>'NL West'!I17</f>
        <v>Reynolds, Mark</v>
      </c>
      <c r="E255" s="6">
        <f>INDEX([1]Hitters!$AF:$AF,MATCH(D255,[1]Hitters!$C:$C,0))</f>
        <v>0.24489985220090782</v>
      </c>
      <c r="F255" s="4">
        <f>INDEX([1]Hitters!$ER:$ER,MATCH(D255,[1]Hitters!$C:$C,0))</f>
        <v>477.82281481481482</v>
      </c>
      <c r="G255" s="4">
        <f t="shared" si="27"/>
        <v>7.1194893189624828</v>
      </c>
      <c r="H255" s="4">
        <f>IF(C255="DH",-16,IF(C255="C",INDEX([1]Hitters!$AZ:$AZ,MATCH(D255,[1]Hitters!$C:$C,0)),IF(C255="1B",INDEX([1]Hitters!$AW:$AW,MATCH(D255,[1]Hitters!$C:$C,0)),IF(RIGHT(C255,1)="F",INDEX([1]Hitters!$AY:$AY,MATCH(D255,[1]Hitters!$C:$C,0)),INDEX([1]Hitters!$AX:$AX,MATCH(D255,[1]Hitters!$C:$C,0))))))*F255/600</f>
        <v>-8.2004097804191893</v>
      </c>
      <c r="I255" s="44">
        <f t="shared" si="28"/>
        <v>-9.7365046035090774E-2</v>
      </c>
      <c r="J255" s="44">
        <f t="shared" si="29"/>
        <v>-0.12226085864839954</v>
      </c>
      <c r="K255" s="109">
        <f>INDEX([1]Hitters!$CV:$CV,MATCH(D255,[1]Hitters!$C:$C,0))</f>
        <v>32.875</v>
      </c>
      <c r="L255" s="6">
        <f>INDEX([1]Hitters!$BJ:$BJ,MATCH(D255,[1]Hitters!$C:$C,0))*INDEX([1]Hitters!$AP:$AP,MATCH(D255,[1]Hitters!$C:$C,0))</f>
        <v>1.8440007155923748E-3</v>
      </c>
    </row>
    <row r="256" spans="1:25" ht="12" customHeight="1" x14ac:dyDescent="0.2">
      <c r="A256" s="2" t="s">
        <v>88</v>
      </c>
      <c r="B256" s="2" t="s">
        <v>71</v>
      </c>
      <c r="C256" s="16" t="str">
        <f>'AL Central'!H46</f>
        <v>C</v>
      </c>
      <c r="D256" s="16" t="str">
        <f>'AL Central'!I46</f>
        <v>Suzuki, Kurt</v>
      </c>
      <c r="E256" s="6">
        <f>INDEX([1]Hitters!$AF:$AF,MATCH(D256,[1]Hitters!$C:$C,0))</f>
        <v>0.23990190092197092</v>
      </c>
      <c r="F256" s="4">
        <f>INDEX([1]Hitters!$ER:$ER,MATCH(D256,[1]Hitters!$C:$C,0))</f>
        <v>392.512</v>
      </c>
      <c r="G256" s="4">
        <f t="shared" si="27"/>
        <v>3.886614934684645</v>
      </c>
      <c r="H256" s="4">
        <f>IF(C256="DH",-16,IF(C256="C",INDEX([1]Hitters!$AZ:$AZ,MATCH(D256,[1]Hitters!$C:$C,0)),IF(C256="1B",INDEX([1]Hitters!$AW:$AW,MATCH(D256,[1]Hitters!$C:$C,0)),IF(RIGHT(C256,1)="F",INDEX([1]Hitters!$AY:$AY,MATCH(D256,[1]Hitters!$C:$C,0)),INDEX([1]Hitters!$AX:$AX,MATCH(D256,[1]Hitters!$C:$C,0))))))*F256/600</f>
        <v>-5.2912346711843607</v>
      </c>
      <c r="I256" s="44">
        <f t="shared" si="28"/>
        <v>-0.14067431079294646</v>
      </c>
      <c r="J256" s="44">
        <f t="shared" si="29"/>
        <v>-0.1791974650366695</v>
      </c>
      <c r="K256" s="109">
        <f>INDEX([1]Hitters!$CV:$CV,MATCH(D256,[1]Hitters!$C:$C,0))</f>
        <v>32.708333333333336</v>
      </c>
      <c r="L256" s="6">
        <f>INDEX([1]Hitters!$BJ:$BJ,MATCH(D256,[1]Hitters!$C:$C,0))*INDEX([1]Hitters!$AP:$AP,MATCH(D256,[1]Hitters!$C:$C,0))</f>
        <v>1.4293052099526376E-2</v>
      </c>
    </row>
  </sheetData>
  <autoFilter ref="A1:Y256">
    <sortState ref="A2:AA256">
      <sortCondition descending="1" ref="W11"/>
    </sortState>
  </autoFilter>
  <sortState ref="N2:Y166">
    <sortCondition descending="1" ref="W7"/>
  </sortState>
  <phoneticPr fontId="6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C241"/>
  <sheetViews>
    <sheetView zoomScaleNormal="100" workbookViewId="0">
      <pane ySplit="1" topLeftCell="A2" activePane="bottomLeft" state="frozenSplit"/>
      <selection activeCell="BM5" sqref="A5:XFD5"/>
      <selection pane="bottomLeft"/>
    </sheetView>
  </sheetViews>
  <sheetFormatPr defaultRowHeight="12" customHeight="1" x14ac:dyDescent="0.2"/>
  <cols>
    <col min="1" max="2" width="6.7109375" style="26" customWidth="1"/>
    <col min="3" max="3" width="16.7109375" style="2" customWidth="1"/>
    <col min="4" max="6" width="6.7109375" style="5" customWidth="1"/>
    <col min="7" max="7" width="6.7109375" style="54" customWidth="1"/>
    <col min="8" max="8" width="6.7109375" style="5" customWidth="1"/>
    <col min="9" max="9" width="6.7109375" style="107" customWidth="1"/>
    <col min="10" max="13" width="6.7109375" style="5" customWidth="1"/>
    <col min="14" max="15" width="6.7109375" style="26" customWidth="1"/>
    <col min="16" max="16" width="16.7109375" style="2" customWidth="1"/>
    <col min="17" max="20" width="6.7109375" style="5" customWidth="1"/>
    <col min="21" max="21" width="6.7109375" style="107" customWidth="1"/>
    <col min="22" max="24" width="6.7109375" style="5" customWidth="1"/>
    <col min="25" max="26" width="6.7109375" style="144" customWidth="1"/>
    <col min="27" max="16384" width="9.140625" style="2"/>
  </cols>
  <sheetData>
    <row r="1" spans="1:29" s="3" customFormat="1" ht="12" customHeight="1" x14ac:dyDescent="0.2">
      <c r="A1" s="46" t="s">
        <v>86</v>
      </c>
      <c r="B1" s="40" t="s">
        <v>42</v>
      </c>
      <c r="C1" s="3" t="s">
        <v>92</v>
      </c>
      <c r="D1" s="33" t="s">
        <v>104</v>
      </c>
      <c r="E1" s="33" t="s">
        <v>186</v>
      </c>
      <c r="F1" s="33" t="s">
        <v>123</v>
      </c>
      <c r="G1" s="51" t="s">
        <v>133</v>
      </c>
      <c r="H1" s="33" t="s">
        <v>546</v>
      </c>
      <c r="I1" s="52" t="s">
        <v>131</v>
      </c>
      <c r="J1" s="33" t="s">
        <v>598</v>
      </c>
      <c r="K1" s="33" t="s">
        <v>1069</v>
      </c>
      <c r="L1" s="33" t="s">
        <v>1138</v>
      </c>
      <c r="M1" s="31"/>
      <c r="N1" s="45" t="s">
        <v>86</v>
      </c>
      <c r="O1" s="40" t="s">
        <v>42</v>
      </c>
      <c r="P1" s="3" t="s">
        <v>92</v>
      </c>
      <c r="Q1" s="33" t="s">
        <v>104</v>
      </c>
      <c r="R1" s="33" t="s">
        <v>186</v>
      </c>
      <c r="S1" s="33" t="s">
        <v>123</v>
      </c>
      <c r="T1" s="33" t="s">
        <v>546</v>
      </c>
      <c r="U1" s="52" t="s">
        <v>131</v>
      </c>
      <c r="V1" s="33" t="s">
        <v>598</v>
      </c>
      <c r="W1" s="33" t="s">
        <v>1069</v>
      </c>
      <c r="X1" s="33" t="s">
        <v>1138</v>
      </c>
      <c r="Y1" s="143"/>
      <c r="Z1" s="143"/>
    </row>
    <row r="2" spans="1:29" ht="12" customHeight="1" x14ac:dyDescent="0.2">
      <c r="A2" s="26" t="s">
        <v>101</v>
      </c>
      <c r="B2" s="26" t="s">
        <v>654</v>
      </c>
      <c r="C2" s="15" t="str">
        <f>'NL West'!P2</f>
        <v>Kershaw, Clayton</v>
      </c>
      <c r="D2" s="5">
        <f>INDEX([1]Pitchers!$AJ:$AJ,MATCH(C2,[1]Pitchers!$C:$C,0))*IF(INDEX([1]Pitchers!$Q:$Q,MATCH(C2,[1]Pitchers!$C:$C,0))="R",1/(0.83+(1-INDEX([1]Pitchers!$DD:$DD,MATCH(C2,[1]Pitchers!$C:$C,0)))/8),1)</f>
        <v>2.2946477249928732</v>
      </c>
      <c r="E2" s="4">
        <f>(INDEX([1]Pitchers!$FJ:$FJ,MATCH(C2,[1]Pitchers!$C:$C,0)))</f>
        <v>201.02549356722221</v>
      </c>
      <c r="F2" s="5">
        <f t="shared" ref="F2:F33" si="0">((4.25+G2*MAX(6,E2/33)/E2)^(((4.25+G2*MAX(6,E2/33)/E2)+(4.25-(4-D2)*4.25/4*MAX(6,E2/33)/9))^0.285)/((4.25+G2*MAX(6,E2/33)/E2)^(((4.25+G2*MAX(6,E2/33)/E2)+(4.25-(4-D2)*4.25/4*MAX(6,E2/33)/9))^0.285)+(4.25-(4-D2)*4.25/4*MAX(6,E2/33)/9)^(((4.25+G2*MAX(6,E2/33)/E2)+(4.25-(4-D2)*4.25/4*MAX(6,E2/33)/9))^0.285))-0.5)*MIN(33,E2/6)+((5.15*4.25/4*MAX(6,E2/33)/9+4*4.25/4*(1-MAX(6,E2/33)/9))^(((5.15*4.25/4*MAX(6,E2/33)/9+4*4.25/4*(1-MAX(6,E2/33)/9))+4.25)^0.285)/((5.15*4.25/4*MAX(6,E2/33)/9+4*4.25/4*(1-MAX(6,E2/33)/9))^(((5.15*4.25/4*MAX(6,E2/33)/9+4*4.25/4*(1-MAX(6,E2/33)/9))+4.25)^0.285)+4.25^(((5.15*4.25/4*MAX(6,E2/33)/9+4*4.25/4*(1-MAX(6,E2/33)/9))+4.25)^0.285))-0.5)*MIN(33,E2/6)</f>
        <v>7.6227669907326199</v>
      </c>
      <c r="G2" s="54">
        <f>IF(LEFT(A2,1)="A",0,IFERROR((INDEX([1]PitchHitProj!$K:$K,MATCH(C2,[1]PitchHitProj!$B:$B,0))-0.263)*0.32*E2,0))</f>
        <v>0.74959309682534092</v>
      </c>
      <c r="H2" s="5">
        <f>(INDEX([1]Pitchers!$CV:$CV,MATCH(C2,[1]Pitchers!$C:$C,0)))</f>
        <v>94.714674369972371</v>
      </c>
      <c r="I2" s="107">
        <f>(INDEX([1]Pitchers!$CP:$CP,MATCH(C2,[1]Pitchers!$C:$C,0)))</f>
        <v>28.291666666666668</v>
      </c>
      <c r="J2" s="5">
        <f>((INDEX([1]Pitchers!$AS:$AS,MATCH(C2,[1]Pitchers!$C:$C,0)))*(1-(INDEX([1]Pitchers!$AT:$AT,MATCH(C2,[1]Pitchers!$C:$C,0)))))</f>
        <v>6.0546121816969257E-2</v>
      </c>
      <c r="K2" s="5">
        <f>(INDEX([1]Pitchers!$FL:$FL,MATCH(C2,[1]Pitchers!$C:$C,0)))</f>
        <v>-4.4814527132910682E-2</v>
      </c>
      <c r="L2" s="5">
        <f>INDEX([1]Pitchers!$FO:$FO,MATCH(C2,[1]Pitchers!$C:$C,0))</f>
        <v>0</v>
      </c>
      <c r="M2" s="58"/>
      <c r="N2" s="26" t="s">
        <v>87</v>
      </c>
      <c r="O2" s="26" t="s">
        <v>652</v>
      </c>
      <c r="P2" s="11" t="str">
        <f>'AL East'!$P8</f>
        <v>Betances, Dellin</v>
      </c>
      <c r="Q2" s="5">
        <f>INDEX([1]Pitchers!$AJ:$AJ,MATCH(P2,[1]Pitchers!$C:$C,0))*IF(INDEX([1]Pitchers!$Q:$Q,MATCH(P2,[1]Pitchers!$C:$C,0))="S",0.83+(1-INDEX([1]Pitchers!$DD:$DD,MATCH(P2,[1]Pitchers!$C:$C,0)))/8,1)</f>
        <v>2.0087474064715138</v>
      </c>
      <c r="R2" s="4">
        <f>IF(INDEX([1]Pitchers!$Q:$Q,MATCH(P2,[1]Pitchers!$C:$C,0))="S",56,INDEX([1]Pitchers!$FJ:$FJ,MATCH(P2,[1]Pitchers!$C:$C,0)))</f>
        <v>65.793777567777795</v>
      </c>
      <c r="S2" s="5">
        <f t="shared" ref="S2:S65" si="1">((4.25)^(((4.25)+(4.25-(4-Q2)*4.25/4*1/9))^0.285)/((4.25)^(((4.25)+(4.25-(4-Q2)*4.25/4*1/9))^0.285)+(4.25-(4-Q2)*4.25/4*1/9)^(((4.25)+(4.25-(4-Q2)*4.25/4*1/9))^0.285))-0.5)*R2+((4.2745*4.25/4*1/9+4*4.25/4*(1-1/9))^(((4.2745*4.25/4*1/9+4*4.25/4*(1-1/9))+4.25)^0.285)/((4.2745*4.25/4*1/9+4*4.25/4*(1-1/9))^(((4.2745*4.25/4*1/9+4*4.25/4*(1-1/9))+4.25)^0.285)+4.25^(((4.2745*4.25/4*1/9+4*4.25/4*(1-1/9))+4.25)^0.285))-0.5)*R2+((4.2745-MIN(4.2745,MAX(3.74,Q2)))/0.5345*0.0009131+0.0104414*(3.74-MIN(3.74,Q2)))*R2</f>
        <v>3.1867265680627428</v>
      </c>
      <c r="T2" s="5">
        <f>(INDEX([1]Pitchers!$CV:$CV,MATCH(P2,[1]Pitchers!$C:$C,0)))</f>
        <v>96.017625815007264</v>
      </c>
      <c r="U2" s="107">
        <f>(INDEX([1]Pitchers!$CP:$CP,MATCH(P2,[1]Pitchers!$C:$C,0)))</f>
        <v>28.291666666666668</v>
      </c>
      <c r="V2" s="5">
        <f>((INDEX([1]Pitchers!$AS:$AS,MATCH(P2,[1]Pitchers!$C:$C,0)))*(1-(INDEX([1]Pitchers!$AT:$AT,MATCH(P2,[1]Pitchers!$C:$C,0)))))</f>
        <v>-9.2343706731106659E-2</v>
      </c>
      <c r="W2" s="5">
        <f>(INDEX([1]Pitchers!$FL:$FL,MATCH(P2,[1]Pitchers!$C:$C,0)))</f>
        <v>0.15308039547357175</v>
      </c>
      <c r="X2" s="5">
        <f>INDEX([1]Pitchers!$FO:$FO,MATCH(P2,[1]Pitchers!$C:$C,0))</f>
        <v>1</v>
      </c>
      <c r="AC2" s="5"/>
    </row>
    <row r="3" spans="1:29" ht="12" customHeight="1" x14ac:dyDescent="0.2">
      <c r="A3" s="26" t="s">
        <v>90</v>
      </c>
      <c r="B3" s="26" t="s">
        <v>100</v>
      </c>
      <c r="C3" s="21" t="str">
        <f>'NL East'!I32</f>
        <v>Scherzer, Max</v>
      </c>
      <c r="D3" s="5">
        <f>INDEX([1]Pitchers!$AJ:$AJ,MATCH(C3,[1]Pitchers!$C:$C,0))*IF(INDEX([1]Pitchers!$Q:$Q,MATCH(C3,[1]Pitchers!$C:$C,0))="R",1/(0.83+(1-INDEX([1]Pitchers!$DD:$DD,MATCH(C3,[1]Pitchers!$C:$C,0)))/8),1)</f>
        <v>2.9023597356921065</v>
      </c>
      <c r="E3" s="4">
        <f>(INDEX([1]Pitchers!$FJ:$FJ,MATCH(C3,[1]Pitchers!$C:$C,0)))</f>
        <v>207.99242254583748</v>
      </c>
      <c r="F3" s="5">
        <f t="shared" si="0"/>
        <v>5.990909040230564</v>
      </c>
      <c r="G3" s="54">
        <f>IF(LEFT(A3,1)="A",0,IFERROR((INDEX([1]PitchHitProj!$K:$K,MATCH(C3,[1]PitchHitProj!$B:$B,0))-0.263)*0.32*E3,0))</f>
        <v>0.44593851746818541</v>
      </c>
      <c r="H3" s="5">
        <f>(INDEX([1]Pitchers!$CV:$CV,MATCH(C3,[1]Pitchers!$C:$C,0)))</f>
        <v>94.075554659848024</v>
      </c>
      <c r="I3" s="107">
        <f>(INDEX([1]Pitchers!$CP:$CP,MATCH(C3,[1]Pitchers!$C:$C,0)))</f>
        <v>31.958333333333332</v>
      </c>
      <c r="J3" s="5">
        <f>((INDEX([1]Pitchers!$AS:$AS,MATCH(C3,[1]Pitchers!$C:$C,0)))*(1-(INDEX([1]Pitchers!$AT:$AT,MATCH(C3,[1]Pitchers!$C:$C,0)))))</f>
        <v>5.5492354902459004E-2</v>
      </c>
      <c r="K3" s="5">
        <f>(INDEX([1]Pitchers!$FL:$FL,MATCH(C3,[1]Pitchers!$C:$C,0)))</f>
        <v>-2.1252228465642679E-2</v>
      </c>
      <c r="L3" s="5">
        <f>INDEX([1]Pitchers!$FO:$FO,MATCH(C3,[1]Pitchers!$C:$C,0))</f>
        <v>0</v>
      </c>
      <c r="M3" s="58"/>
      <c r="N3" s="26" t="s">
        <v>87</v>
      </c>
      <c r="O3" s="26" t="s">
        <v>62</v>
      </c>
      <c r="P3" s="41" t="str">
        <f>'AL East'!$B8</f>
        <v>Britton, Zach</v>
      </c>
      <c r="Q3" s="5">
        <f>INDEX([1]Pitchers!$AJ:$AJ,MATCH(P3,[1]Pitchers!$C:$C,0))*IF(INDEX([1]Pitchers!$Q:$Q,MATCH(P3,[1]Pitchers!$C:$C,0))="S",0.83+(1-INDEX([1]Pitchers!$DD:$DD,MATCH(P3,[1]Pitchers!$C:$C,0)))/8,1)</f>
        <v>1.8218663574939564</v>
      </c>
      <c r="R3" s="4">
        <f>IF(INDEX([1]Pitchers!$Q:$Q,MATCH(P3,[1]Pitchers!$C:$C,0))="S",56,INDEX([1]Pitchers!$FJ:$FJ,MATCH(P3,[1]Pitchers!$C:$C,0)))</f>
        <v>58.089024579185185</v>
      </c>
      <c r="S3" s="5">
        <f t="shared" si="1"/>
        <v>3.0712958366169731</v>
      </c>
      <c r="T3" s="5">
        <f>(INDEX([1]Pitchers!$CV:$CV,MATCH(P3,[1]Pitchers!$C:$C,0)))</f>
        <v>96.591719804911008</v>
      </c>
      <c r="U3" s="107">
        <f>(INDEX([1]Pitchers!$CP:$CP,MATCH(P3,[1]Pitchers!$C:$C,0)))</f>
        <v>28.541666666666668</v>
      </c>
      <c r="V3" s="5">
        <f>((INDEX([1]Pitchers!$AS:$AS,MATCH(P3,[1]Pitchers!$C:$C,0)))*(1-(INDEX([1]Pitchers!$AT:$AT,MATCH(P3,[1]Pitchers!$C:$C,0)))))</f>
        <v>-1.131083228160671E-2</v>
      </c>
      <c r="W3" s="5">
        <f>(INDEX([1]Pitchers!$FL:$FL,MATCH(P3,[1]Pitchers!$C:$C,0)))</f>
        <v>0.13597930322786894</v>
      </c>
      <c r="X3" s="5">
        <f>INDEX([1]Pitchers!$FO:$FO,MATCH(P3,[1]Pitchers!$C:$C,0))</f>
        <v>1</v>
      </c>
    </row>
    <row r="4" spans="1:29" ht="12" customHeight="1" x14ac:dyDescent="0.2">
      <c r="A4" s="26" t="s">
        <v>90</v>
      </c>
      <c r="B4" s="26" t="s">
        <v>266</v>
      </c>
      <c r="C4" s="82" t="str">
        <f>'NL East'!I2</f>
        <v>Fernandez, Jose</v>
      </c>
      <c r="D4" s="5">
        <f>INDEX([1]Pitchers!$AJ:$AJ,MATCH(C4,[1]Pitchers!$C:$C,0))*IF(INDEX([1]Pitchers!$Q:$Q,MATCH(C4,[1]Pitchers!$C:$C,0))="R",1/(0.83+(1-INDEX([1]Pitchers!$DD:$DD,MATCH(C4,[1]Pitchers!$C:$C,0)))/8),1)</f>
        <v>2.6643720532028756</v>
      </c>
      <c r="E4" s="4">
        <f>(INDEX([1]Pitchers!$FJ:$FJ,MATCH(C4,[1]Pitchers!$C:$C,0)))</f>
        <v>180.01282527736575</v>
      </c>
      <c r="F4" s="5">
        <f t="shared" si="0"/>
        <v>5.9623748885596672</v>
      </c>
      <c r="G4" s="54">
        <f>IF(LEFT(A4,1)="A",0,IFERROR((INDEX([1]PitchHitProj!$K:$K,MATCH(C4,[1]PitchHitProj!$B:$B,0))-0.263)*0.32*E4,0))</f>
        <v>1.8955004121773533</v>
      </c>
      <c r="H4" s="5">
        <f>(INDEX([1]Pitchers!$CV:$CV,MATCH(C4,[1]Pitchers!$C:$C,0)))</f>
        <v>94.949732926756653</v>
      </c>
      <c r="I4" s="107">
        <f>(INDEX([1]Pitchers!$CP:$CP,MATCH(C4,[1]Pitchers!$C:$C,0)))</f>
        <v>23.958333333333332</v>
      </c>
      <c r="J4" s="5">
        <f>((INDEX([1]Pitchers!$AS:$AS,MATCH(C4,[1]Pitchers!$C:$C,0)))*(1-(INDEX([1]Pitchers!$AT:$AT,MATCH(C4,[1]Pitchers!$C:$C,0)))))</f>
        <v>-0.10963898387614535</v>
      </c>
      <c r="K4" s="5">
        <f>(INDEX([1]Pitchers!$FL:$FL,MATCH(C4,[1]Pitchers!$C:$C,0)))</f>
        <v>-0.16407017980386315</v>
      </c>
      <c r="L4" s="5">
        <f>INDEX([1]Pitchers!$FO:$FO,MATCH(C4,[1]Pitchers!$C:$C,0))</f>
        <v>0</v>
      </c>
      <c r="M4" s="58"/>
      <c r="N4" s="26" t="s">
        <v>88</v>
      </c>
      <c r="O4" s="26" t="s">
        <v>68</v>
      </c>
      <c r="P4" s="14" t="str">
        <f>'AL Central'!$I8</f>
        <v>Miller, Andrew</v>
      </c>
      <c r="Q4" s="5">
        <f>INDEX([1]Pitchers!$AJ:$AJ,MATCH(P4,[1]Pitchers!$C:$C,0))*IF(INDEX([1]Pitchers!$Q:$Q,MATCH(P4,[1]Pitchers!$C:$C,0))="S",0.83+(1-INDEX([1]Pitchers!$DD:$DD,MATCH(P4,[1]Pitchers!$C:$C,0)))/8,1)</f>
        <v>2.1104684871023642</v>
      </c>
      <c r="R4" s="4">
        <f>IF(INDEX([1]Pitchers!$Q:$Q,MATCH(P4,[1]Pitchers!$C:$C,0))="S",56,INDEX([1]Pitchers!$FJ:$FJ,MATCH(P4,[1]Pitchers!$C:$C,0)))</f>
        <v>59.401951726962963</v>
      </c>
      <c r="S4" s="5">
        <f t="shared" si="1"/>
        <v>2.7338866656295204</v>
      </c>
      <c r="T4" s="5">
        <f>(INDEX([1]Pitchers!$CV:$CV,MATCH(P4,[1]Pitchers!$C:$C,0)))</f>
        <v>94.822238184421124</v>
      </c>
      <c r="U4" s="107">
        <f>(INDEX([1]Pitchers!$CP:$CP,MATCH(P4,[1]Pitchers!$C:$C,0)))</f>
        <v>31.125</v>
      </c>
      <c r="V4" s="5">
        <f>((INDEX([1]Pitchers!$AS:$AS,MATCH(P4,[1]Pitchers!$C:$C,0)))*(1-(INDEX([1]Pitchers!$AT:$AT,MATCH(P4,[1]Pitchers!$C:$C,0)))))</f>
        <v>-6.7016917038890414E-2</v>
      </c>
      <c r="W4" s="5">
        <f>(INDEX([1]Pitchers!$FL:$FL,MATCH(P4,[1]Pitchers!$C:$C,0)))</f>
        <v>6.6378721800801786E-3</v>
      </c>
      <c r="X4" s="5">
        <f>INDEX([1]Pitchers!$FO:$FO,MATCH(P4,[1]Pitchers!$C:$C,0))</f>
        <v>1</v>
      </c>
    </row>
    <row r="5" spans="1:29" ht="12" customHeight="1" x14ac:dyDescent="0.2">
      <c r="A5" s="26" t="s">
        <v>88</v>
      </c>
      <c r="B5" s="26" t="s">
        <v>68</v>
      </c>
      <c r="C5" s="14" t="str">
        <f>'AL Central'!I2</f>
        <v>Kluber, Corey</v>
      </c>
      <c r="D5" s="5">
        <f>INDEX([1]Pitchers!$AJ:$AJ,MATCH(C5,[1]Pitchers!$C:$C,0))*IF(INDEX([1]Pitchers!$Q:$Q,MATCH(C5,[1]Pitchers!$C:$C,0))="R",1/(0.83+(1-INDEX([1]Pitchers!$DD:$DD,MATCH(C5,[1]Pitchers!$C:$C,0)))/8),1)</f>
        <v>2.9849990968890507</v>
      </c>
      <c r="E5" s="4">
        <f>(INDEX([1]Pitchers!$FJ:$FJ,MATCH(C5,[1]Pitchers!$C:$C,0)))</f>
        <v>205.02645136196963</v>
      </c>
      <c r="F5" s="5">
        <f t="shared" si="0"/>
        <v>5.6169833343128115</v>
      </c>
      <c r="G5" s="54">
        <f>IF(LEFT(A5,1)="A",0,IFERROR((INDEX([1]PitchHitProj!$K:$K,MATCH(C5,[1]PitchHitProj!$B:$B,0))-0.263)*0.32*E5,0))</f>
        <v>0</v>
      </c>
      <c r="H5" s="5">
        <f>(INDEX([1]Pitchers!$CV:$CV,MATCH(C5,[1]Pitchers!$C:$C,0)))</f>
        <v>92.314098468185534</v>
      </c>
      <c r="I5" s="107">
        <f>(INDEX([1]Pitchers!$CP:$CP,MATCH(C5,[1]Pitchers!$C:$C,0)))</f>
        <v>30.208333333333332</v>
      </c>
      <c r="J5" s="5">
        <f>((INDEX([1]Pitchers!$AS:$AS,MATCH(C5,[1]Pitchers!$C:$C,0)))*(1-(INDEX([1]Pitchers!$AT:$AT,MATCH(C5,[1]Pitchers!$C:$C,0)))))</f>
        <v>6.7556437527710581E-2</v>
      </c>
      <c r="K5" s="5">
        <f>(INDEX([1]Pitchers!$FL:$FL,MATCH(C5,[1]Pitchers!$C:$C,0)))</f>
        <v>-0.21306901960554606</v>
      </c>
      <c r="L5" s="5">
        <f>INDEX([1]Pitchers!$FO:$FO,MATCH(C5,[1]Pitchers!$C:$C,0))</f>
        <v>0</v>
      </c>
      <c r="M5" s="58"/>
      <c r="N5" s="26" t="s">
        <v>91</v>
      </c>
      <c r="O5" s="26" t="s">
        <v>657</v>
      </c>
      <c r="P5" s="15" t="str">
        <f>'NL Central'!$B8</f>
        <v>Chapman, Aroldis</v>
      </c>
      <c r="Q5" s="5">
        <f>INDEX([1]Pitchers!$AJ:$AJ,MATCH(P5,[1]Pitchers!$C:$C,0))*IF(INDEX([1]Pitchers!$Q:$Q,MATCH(P5,[1]Pitchers!$C:$C,0))="S",0.83+(1-INDEX([1]Pitchers!$DD:$DD,MATCH(P5,[1]Pitchers!$C:$C,0)))/8,1)</f>
        <v>2.0606367420875591</v>
      </c>
      <c r="R5" s="4">
        <f>IF(INDEX([1]Pitchers!$Q:$Q,MATCH(P5,[1]Pitchers!$C:$C,0))="S",56,INDEX([1]Pitchers!$FJ:$FJ,MATCH(P5,[1]Pitchers!$C:$C,0)))</f>
        <v>52.531196844777774</v>
      </c>
      <c r="S5" s="5">
        <f t="shared" si="1"/>
        <v>2.4797133958698314</v>
      </c>
      <c r="T5" s="5">
        <f>(INDEX([1]Pitchers!$CV:$CV,MATCH(P5,[1]Pitchers!$C:$C,0)))</f>
        <v>100.47148130790892</v>
      </c>
      <c r="U5" s="107">
        <f>(INDEX([1]Pitchers!$CP:$CP,MATCH(P5,[1]Pitchers!$C:$C,0)))</f>
        <v>28.375</v>
      </c>
      <c r="V5" s="5">
        <f>((INDEX([1]Pitchers!$AS:$AS,MATCH(P5,[1]Pitchers!$C:$C,0)))*(1-(INDEX([1]Pitchers!$AT:$AT,MATCH(P5,[1]Pitchers!$C:$C,0)))))</f>
        <v>2.8926141640170334E-3</v>
      </c>
      <c r="W5" s="5">
        <f>(INDEX([1]Pitchers!$FL:$FL,MATCH(P5,[1]Pitchers!$C:$C,0)))</f>
        <v>0.10819077181561725</v>
      </c>
      <c r="X5" s="5">
        <f>INDEX([1]Pitchers!$FO:$FO,MATCH(P5,[1]Pitchers!$C:$C,0))</f>
        <v>1</v>
      </c>
    </row>
    <row r="6" spans="1:29" ht="12" customHeight="1" x14ac:dyDescent="0.2">
      <c r="A6" s="26" t="s">
        <v>90</v>
      </c>
      <c r="B6" s="26" t="s">
        <v>653</v>
      </c>
      <c r="C6" s="27" t="str">
        <f>'NL East'!P2</f>
        <v>Syndergaard, Noah</v>
      </c>
      <c r="D6" s="5">
        <f>INDEX([1]Pitchers!$AJ:$AJ,MATCH(C6,[1]Pitchers!$C:$C,0))*IF(INDEX([1]Pitchers!$Q:$Q,MATCH(C6,[1]Pitchers!$C:$C,0))="R",1/(0.83+(1-INDEX([1]Pitchers!$DD:$DD,MATCH(C6,[1]Pitchers!$C:$C,0)))/8),1)</f>
        <v>3.0745456427761479</v>
      </c>
      <c r="E6" s="4">
        <f>(INDEX([1]Pitchers!$FJ:$FJ,MATCH(C6,[1]Pitchers!$C:$C,0)))</f>
        <v>187.18342641929573</v>
      </c>
      <c r="F6" s="5">
        <f t="shared" si="0"/>
        <v>5.124120392666379</v>
      </c>
      <c r="G6" s="54">
        <f>IF(LEFT(A6,1)="A",0,IFERROR((INDEX([1]PitchHitProj!$K:$K,MATCH(C6,[1]PitchHitProj!$B:$B,0))-0.263)*0.32*E6,0))</f>
        <v>2.2010326721883087</v>
      </c>
      <c r="H6" s="5">
        <f>(INDEX([1]Pitchers!$CV:$CV,MATCH(C6,[1]Pitchers!$C:$C,0)))</f>
        <v>97.710281009701063</v>
      </c>
      <c r="I6" s="107">
        <f>(INDEX([1]Pitchers!$CP:$CP,MATCH(C6,[1]Pitchers!$C:$C,0)))</f>
        <v>23.875</v>
      </c>
      <c r="J6" s="5">
        <f>((INDEX([1]Pitchers!$AS:$AS,MATCH(C6,[1]Pitchers!$C:$C,0)))*(1-(INDEX([1]Pitchers!$AT:$AT,MATCH(C6,[1]Pitchers!$C:$C,0)))))</f>
        <v>-0.20397758187405898</v>
      </c>
      <c r="K6" s="5">
        <f>(INDEX([1]Pitchers!$FL:$FL,MATCH(C6,[1]Pitchers!$C:$C,0)))</f>
        <v>0.11710746502692553</v>
      </c>
      <c r="L6" s="5">
        <f>INDEX([1]Pitchers!$FO:$FO,MATCH(C6,[1]Pitchers!$C:$C,0))</f>
        <v>0</v>
      </c>
      <c r="M6" s="58"/>
      <c r="N6" s="26" t="s">
        <v>101</v>
      </c>
      <c r="O6" s="26" t="s">
        <v>654</v>
      </c>
      <c r="P6" s="15" t="str">
        <f>'NL West'!$P8</f>
        <v>Jansen, Kenley</v>
      </c>
      <c r="Q6" s="5">
        <f>INDEX([1]Pitchers!$AJ:$AJ,MATCH(P6,[1]Pitchers!$C:$C,0))*IF(INDEX([1]Pitchers!$Q:$Q,MATCH(P6,[1]Pitchers!$C:$C,0))="S",0.83+(1-INDEX([1]Pitchers!$DD:$DD,MATCH(P6,[1]Pitchers!$C:$C,0)))/8,1)</f>
        <v>2.6431446572728601</v>
      </c>
      <c r="R6" s="4">
        <f>IF(INDEX([1]Pitchers!$Q:$Q,MATCH(P6,[1]Pitchers!$C:$C,0))="S",56,INDEX([1]Pitchers!$FJ:$FJ,MATCH(P6,[1]Pitchers!$C:$C,0)))</f>
        <v>55.739077706720977</v>
      </c>
      <c r="S6" s="5">
        <f t="shared" si="1"/>
        <v>1.863743977407702</v>
      </c>
      <c r="T6" s="5">
        <f>(INDEX([1]Pitchers!$CV:$CV,MATCH(P6,[1]Pitchers!$C:$C,0)))</f>
        <v>91.845950619887617</v>
      </c>
      <c r="U6" s="107">
        <f>(INDEX([1]Pitchers!$CP:$CP,MATCH(P6,[1]Pitchers!$C:$C,0)))</f>
        <v>28.791666666666668</v>
      </c>
      <c r="V6" s="5">
        <f>((INDEX([1]Pitchers!$AS:$AS,MATCH(P6,[1]Pitchers!$C:$C,0)))*(1-(INDEX([1]Pitchers!$AT:$AT,MATCH(P6,[1]Pitchers!$C:$C,0)))))</f>
        <v>-1.585506175808624E-2</v>
      </c>
      <c r="W6" s="5">
        <f>(INDEX([1]Pitchers!$FL:$FL,MATCH(P6,[1]Pitchers!$C:$C,0)))</f>
        <v>0.10558804164323871</v>
      </c>
      <c r="X6" s="5">
        <f>INDEX([1]Pitchers!$FO:$FO,MATCH(P6,[1]Pitchers!$C:$C,0))</f>
        <v>1</v>
      </c>
    </row>
    <row r="7" spans="1:29" ht="12" customHeight="1" x14ac:dyDescent="0.2">
      <c r="A7" s="26" t="s">
        <v>91</v>
      </c>
      <c r="B7" s="26" t="s">
        <v>657</v>
      </c>
      <c r="C7" s="15" t="str">
        <f>'NL Central'!B2</f>
        <v>Arrieta, Jake</v>
      </c>
      <c r="D7" s="5">
        <f>INDEX([1]Pitchers!$AJ:$AJ,MATCH(C7,[1]Pitchers!$C:$C,0))*IF(INDEX([1]Pitchers!$Q:$Q,MATCH(C7,[1]Pitchers!$C:$C,0))="R",1/(0.83+(1-INDEX([1]Pitchers!$DD:$DD,MATCH(C7,[1]Pitchers!$C:$C,0)))/8),1)</f>
        <v>3.1713177298227651</v>
      </c>
      <c r="E7" s="4">
        <f>(INDEX([1]Pitchers!$FJ:$FJ,MATCH(C7,[1]Pitchers!$C:$C,0)))</f>
        <v>191.79007287184106</v>
      </c>
      <c r="F7" s="5">
        <f t="shared" si="0"/>
        <v>5.0473103182731149</v>
      </c>
      <c r="G7" s="54">
        <f>IF(LEFT(A7,1)="A",0,IFERROR((INDEX([1]PitchHitProj!$K:$K,MATCH(C7,[1]PitchHitProj!$B:$B,0))-0.263)*0.32*E7,0))</f>
        <v>2.7989704649123408</v>
      </c>
      <c r="H7" s="5">
        <f>(INDEX([1]Pitchers!$CV:$CV,MATCH(C7,[1]Pitchers!$C:$C,0)))</f>
        <v>93.986085019629002</v>
      </c>
      <c r="I7" s="107">
        <f>(INDEX([1]Pitchers!$CP:$CP,MATCH(C7,[1]Pitchers!$C:$C,0)))</f>
        <v>30.291666666666668</v>
      </c>
      <c r="J7" s="5">
        <f>((INDEX([1]Pitchers!$AS:$AS,MATCH(C7,[1]Pitchers!$C:$C,0)))*(1-(INDEX([1]Pitchers!$AT:$AT,MATCH(C7,[1]Pitchers!$C:$C,0)))))</f>
        <v>0.19659918035112478</v>
      </c>
      <c r="K7" s="5">
        <f>(INDEX([1]Pitchers!$FL:$FL,MATCH(C7,[1]Pitchers!$C:$C,0)))</f>
        <v>-0.13679284335060271</v>
      </c>
      <c r="L7" s="5">
        <f>INDEX([1]Pitchers!$FO:$FO,MATCH(C7,[1]Pitchers!$C:$C,0))</f>
        <v>0</v>
      </c>
      <c r="M7" s="58"/>
      <c r="N7" s="26" t="s">
        <v>90</v>
      </c>
      <c r="O7" s="26" t="s">
        <v>653</v>
      </c>
      <c r="P7" s="27" t="str">
        <f>'NL East'!$P8</f>
        <v>Familia, Jeurys</v>
      </c>
      <c r="Q7" s="5">
        <f>INDEX([1]Pitchers!$AJ:$AJ,MATCH(P7,[1]Pitchers!$C:$C,0))*IF(INDEX([1]Pitchers!$Q:$Q,MATCH(P7,[1]Pitchers!$C:$C,0))="S",0.83+(1-INDEX([1]Pitchers!$DD:$DD,MATCH(P7,[1]Pitchers!$C:$C,0)))/8,1)</f>
        <v>2.9228759674193978</v>
      </c>
      <c r="R7" s="4">
        <f>IF(INDEX([1]Pitchers!$Q:$Q,MATCH(P7,[1]Pitchers!$C:$C,0))="S",56,INDEX([1]Pitchers!$FJ:$FJ,MATCH(P7,[1]Pitchers!$C:$C,0)))</f>
        <v>64.364221802222175</v>
      </c>
      <c r="S7" s="5">
        <f t="shared" si="1"/>
        <v>1.7285320364850894</v>
      </c>
      <c r="T7" s="5">
        <f>(INDEX([1]Pitchers!$CV:$CV,MATCH(P7,[1]Pitchers!$C:$C,0)))</f>
        <v>94.916886887483145</v>
      </c>
      <c r="U7" s="107">
        <f>(INDEX([1]Pitchers!$CP:$CP,MATCH(P7,[1]Pitchers!$C:$C,0)))</f>
        <v>26.708333333333332</v>
      </c>
      <c r="V7" s="5">
        <f>((INDEX([1]Pitchers!$AS:$AS,MATCH(P7,[1]Pitchers!$C:$C,0)))*(1-(INDEX([1]Pitchers!$AT:$AT,MATCH(P7,[1]Pitchers!$C:$C,0)))))</f>
        <v>7.7806984652717499E-3</v>
      </c>
      <c r="W7" s="5">
        <f>(INDEX([1]Pitchers!$FL:$FL,MATCH(P7,[1]Pitchers!$C:$C,0)))</f>
        <v>0.53457648709693839</v>
      </c>
      <c r="X7" s="5">
        <f>INDEX([1]Pitchers!$FO:$FO,MATCH(P7,[1]Pitchers!$C:$C,0))</f>
        <v>1</v>
      </c>
    </row>
    <row r="8" spans="1:29" ht="12" customHeight="1" x14ac:dyDescent="0.2">
      <c r="A8" s="26" t="s">
        <v>88</v>
      </c>
      <c r="B8" s="26" t="s">
        <v>656</v>
      </c>
      <c r="C8" s="13" t="str">
        <f>'AL Central'!B2</f>
        <v>Sale, Chris</v>
      </c>
      <c r="D8" s="5">
        <f>INDEX([1]Pitchers!$AJ:$AJ,MATCH(C8,[1]Pitchers!$C:$C,0))*IF(INDEX([1]Pitchers!$Q:$Q,MATCH(C8,[1]Pitchers!$C:$C,0))="R",1/(0.83+(1-INDEX([1]Pitchers!$DD:$DD,MATCH(C8,[1]Pitchers!$C:$C,0)))/8),1)</f>
        <v>3.15014910130422</v>
      </c>
      <c r="E8" s="4">
        <f>(INDEX([1]Pitchers!$FJ:$FJ,MATCH(C8,[1]Pitchers!$C:$C,0)))</f>
        <v>197.99327211566867</v>
      </c>
      <c r="F8" s="5">
        <f t="shared" si="0"/>
        <v>4.9643206385356127</v>
      </c>
      <c r="G8" s="54">
        <f>IF(LEFT(A8,1)="A",0,IFERROR((INDEX([1]PitchHitProj!$K:$K,MATCH(C8,[1]PitchHitProj!$B:$B,0))-0.263)*0.32*E8,0))</f>
        <v>0</v>
      </c>
      <c r="H8" s="5">
        <f>(INDEX([1]Pitchers!$CV:$CV,MATCH(C8,[1]Pitchers!$C:$C,0)))</f>
        <v>94.7414299377986</v>
      </c>
      <c r="I8" s="107">
        <f>(INDEX([1]Pitchers!$CP:$CP,MATCH(C8,[1]Pitchers!$C:$C,0)))</f>
        <v>27.291666666666668</v>
      </c>
      <c r="J8" s="5">
        <f>((INDEX([1]Pitchers!$AS:$AS,MATCH(C8,[1]Pitchers!$C:$C,0)))*(1-(INDEX([1]Pitchers!$AT:$AT,MATCH(C8,[1]Pitchers!$C:$C,0)))))</f>
        <v>0.10972601906126338</v>
      </c>
      <c r="K8" s="5">
        <f>(INDEX([1]Pitchers!$FL:$FL,MATCH(C8,[1]Pitchers!$C:$C,0)))</f>
        <v>-4.1367711791504509E-2</v>
      </c>
      <c r="L8" s="5">
        <f>INDEX([1]Pitchers!$FO:$FO,MATCH(C8,[1]Pitchers!$C:$C,0))</f>
        <v>0</v>
      </c>
      <c r="M8" s="58"/>
      <c r="N8" s="26" t="s">
        <v>89</v>
      </c>
      <c r="O8" s="26" t="s">
        <v>72</v>
      </c>
      <c r="P8" s="17" t="str">
        <f>'AL West'!$P8</f>
        <v>Doolittle, Sean</v>
      </c>
      <c r="Q8" s="5">
        <f>INDEX([1]Pitchers!$AJ:$AJ,MATCH(P8,[1]Pitchers!$C:$C,0))*IF(INDEX([1]Pitchers!$Q:$Q,MATCH(P8,[1]Pitchers!$C:$C,0))="S",0.83+(1-INDEX([1]Pitchers!$DD:$DD,MATCH(P8,[1]Pitchers!$C:$C,0)))/8,1)</f>
        <v>2.5490894334274525</v>
      </c>
      <c r="R8" s="4">
        <f>IF(INDEX([1]Pitchers!$Q:$Q,MATCH(P8,[1]Pitchers!$C:$C,0))="S",56,INDEX([1]Pitchers!$FJ:$FJ,MATCH(P8,[1]Pitchers!$C:$C,0)))</f>
        <v>47.778218889540739</v>
      </c>
      <c r="S8" s="5">
        <f t="shared" si="1"/>
        <v>1.7034958375711808</v>
      </c>
      <c r="T8" s="5">
        <f>(INDEX([1]Pitchers!$CV:$CV,MATCH(P8,[1]Pitchers!$C:$C,0)))</f>
        <v>95.014333045300219</v>
      </c>
      <c r="U8" s="107">
        <f>(INDEX([1]Pitchers!$CP:$CP,MATCH(P8,[1]Pitchers!$C:$C,0)))</f>
        <v>29.791666666666668</v>
      </c>
      <c r="V8" s="5">
        <f>((INDEX([1]Pitchers!$AS:$AS,MATCH(P8,[1]Pitchers!$C:$C,0)))*(1-(INDEX([1]Pitchers!$AT:$AT,MATCH(P8,[1]Pitchers!$C:$C,0)))))</f>
        <v>-4.5362577581223751E-2</v>
      </c>
      <c r="W8" s="5">
        <f>(INDEX([1]Pitchers!$FL:$FL,MATCH(P8,[1]Pitchers!$C:$C,0)))</f>
        <v>-0.4586854375146015</v>
      </c>
      <c r="X8" s="5">
        <f>INDEX([1]Pitchers!$FO:$FO,MATCH(P8,[1]Pitchers!$C:$C,0))</f>
        <v>1</v>
      </c>
    </row>
    <row r="9" spans="1:29" ht="12" customHeight="1" x14ac:dyDescent="0.2">
      <c r="A9" s="26" t="s">
        <v>90</v>
      </c>
      <c r="B9" s="26" t="s">
        <v>100</v>
      </c>
      <c r="C9" s="21" t="str">
        <f>'NL East'!I33</f>
        <v>Strasburg, Stephen</v>
      </c>
      <c r="D9" s="5">
        <f>INDEX([1]Pitchers!$AJ:$AJ,MATCH(C9,[1]Pitchers!$C:$C,0))*IF(INDEX([1]Pitchers!$Q:$Q,MATCH(C9,[1]Pitchers!$C:$C,0))="R",1/(0.83+(1-INDEX([1]Pitchers!$DD:$DD,MATCH(C9,[1]Pitchers!$C:$C,0)))/8),1)</f>
        <v>3.1202986237800525</v>
      </c>
      <c r="E9" s="4">
        <f>(INDEX([1]Pitchers!$FJ:$FJ,MATCH(C9,[1]Pitchers!$C:$C,0)))</f>
        <v>181.63543247448777</v>
      </c>
      <c r="F9" s="5">
        <f t="shared" si="0"/>
        <v>4.717134416022069</v>
      </c>
      <c r="G9" s="54">
        <f>IF(LEFT(A9,1)="A",0,IFERROR((INDEX([1]PitchHitProj!$K:$K,MATCH(C9,[1]PitchHitProj!$B:$B,0))-0.263)*0.32*E9,0))</f>
        <v>0.81910252980131926</v>
      </c>
      <c r="H9" s="5">
        <f>(INDEX([1]Pitchers!$CV:$CV,MATCH(C9,[1]Pitchers!$C:$C,0)))</f>
        <v>94.841682675305805</v>
      </c>
      <c r="I9" s="107">
        <f>(INDEX([1]Pitchers!$CP:$CP,MATCH(C9,[1]Pitchers!$C:$C,0)))</f>
        <v>27.958333333333332</v>
      </c>
      <c r="J9" s="5">
        <f>((INDEX([1]Pitchers!$AS:$AS,MATCH(C9,[1]Pitchers!$C:$C,0)))*(1-(INDEX([1]Pitchers!$AT:$AT,MATCH(C9,[1]Pitchers!$C:$C,0)))))</f>
        <v>-6.0539118299869944E-2</v>
      </c>
      <c r="K9" s="5">
        <f>(INDEX([1]Pitchers!$FL:$FL,MATCH(C9,[1]Pitchers!$C:$C,0)))</f>
        <v>-0.21662238858495925</v>
      </c>
      <c r="L9" s="5">
        <f>INDEX([1]Pitchers!$FO:$FO,MATCH(C9,[1]Pitchers!$C:$C,0))</f>
        <v>0</v>
      </c>
      <c r="M9" s="58"/>
      <c r="N9" s="26" t="s">
        <v>87</v>
      </c>
      <c r="O9" s="26" t="s">
        <v>63</v>
      </c>
      <c r="P9" s="9" t="str">
        <f>'AL East'!$I8</f>
        <v>Kimbrel, Craig</v>
      </c>
      <c r="Q9" s="5">
        <f>INDEX([1]Pitchers!$AJ:$AJ,MATCH(P9,[1]Pitchers!$C:$C,0))*IF(INDEX([1]Pitchers!$Q:$Q,MATCH(P9,[1]Pitchers!$C:$C,0))="S",0.83+(1-INDEX([1]Pitchers!$DD:$DD,MATCH(P9,[1]Pitchers!$C:$C,0)))/8,1)</f>
        <v>2.6740503456798157</v>
      </c>
      <c r="R9" s="4">
        <f>IF(INDEX([1]Pitchers!$Q:$Q,MATCH(P9,[1]Pitchers!$C:$C,0))="S",56,INDEX([1]Pitchers!$FJ:$FJ,MATCH(P9,[1]Pitchers!$C:$C,0)))</f>
        <v>50.012098103819405</v>
      </c>
      <c r="S9" s="5">
        <f t="shared" si="1"/>
        <v>1.6358373825818369</v>
      </c>
      <c r="T9" s="5">
        <f>(INDEX([1]Pitchers!$CV:$CV,MATCH(P9,[1]Pitchers!$C:$C,0)))</f>
        <v>96.023344864658171</v>
      </c>
      <c r="U9" s="107">
        <f>(INDEX([1]Pitchers!$CP:$CP,MATCH(P9,[1]Pitchers!$C:$C,0)))</f>
        <v>28.125</v>
      </c>
      <c r="V9" s="5">
        <f>((INDEX([1]Pitchers!$AS:$AS,MATCH(P9,[1]Pitchers!$C:$C,0)))*(1-(INDEX([1]Pitchers!$AT:$AT,MATCH(P9,[1]Pitchers!$C:$C,0)))))</f>
        <v>5.219855496430794E-2</v>
      </c>
      <c r="W9" s="5">
        <f>(INDEX([1]Pitchers!$FL:$FL,MATCH(P9,[1]Pitchers!$C:$C,0)))</f>
        <v>7.4896247557499851E-2</v>
      </c>
      <c r="X9" s="5">
        <f>INDEX([1]Pitchers!$FO:$FO,MATCH(P9,[1]Pitchers!$C:$C,0))</f>
        <v>1</v>
      </c>
    </row>
    <row r="10" spans="1:29" ht="12" customHeight="1" x14ac:dyDescent="0.2">
      <c r="A10" s="26" t="s">
        <v>88</v>
      </c>
      <c r="B10" s="26" t="s">
        <v>655</v>
      </c>
      <c r="C10" s="15" t="str">
        <f>'AL Central'!B33</f>
        <v>Duffy, Danny</v>
      </c>
      <c r="D10" s="5">
        <f>INDEX([1]Pitchers!$AJ:$AJ,MATCH(C10,[1]Pitchers!$C:$C,0))*IF(INDEX([1]Pitchers!$Q:$Q,MATCH(C10,[1]Pitchers!$C:$C,0))="R",1/(0.83+(1-INDEX([1]Pitchers!$DD:$DD,MATCH(C10,[1]Pitchers!$C:$C,0)))/8),1)</f>
        <v>3.1793893609326469</v>
      </c>
      <c r="E10" s="4">
        <f>(INDEX([1]Pitchers!$FJ:$FJ,MATCH(C10,[1]Pitchers!$C:$C,0)))</f>
        <v>187.31215473709727</v>
      </c>
      <c r="F10" s="5">
        <f t="shared" si="0"/>
        <v>4.6198339799261721</v>
      </c>
      <c r="G10" s="54">
        <f>IF(LEFT(A10,1)="A",0,IFERROR((INDEX([1]PitchHitProj!$K:$K,MATCH(C10,[1]PitchHitProj!$B:$B,0))-0.263)*0.32*E10,0))</f>
        <v>0</v>
      </c>
      <c r="H10" s="5">
        <f>(INDEX([1]Pitchers!$CV:$CV,MATCH(C10,[1]Pitchers!$C:$C,0)))</f>
        <v>96.222512223086184</v>
      </c>
      <c r="I10" s="107">
        <f>(INDEX([1]Pitchers!$CP:$CP,MATCH(C10,[1]Pitchers!$C:$C,0)))</f>
        <v>27.541666666666668</v>
      </c>
      <c r="J10" s="5">
        <f>((INDEX([1]Pitchers!$AS:$AS,MATCH(C10,[1]Pitchers!$C:$C,0)))*(1-(INDEX([1]Pitchers!$AT:$AT,MATCH(C10,[1]Pitchers!$C:$C,0)))))</f>
        <v>5.2842067644292362E-2</v>
      </c>
      <c r="K10" s="5">
        <f>(INDEX([1]Pitchers!$FL:$FL,MATCH(C10,[1]Pitchers!$C:$C,0)))</f>
        <v>0.33656908799489843</v>
      </c>
      <c r="L10" s="5">
        <f>INDEX([1]Pitchers!$FO:$FO,MATCH(C10,[1]Pitchers!$C:$C,0))</f>
        <v>0</v>
      </c>
      <c r="M10" s="58"/>
      <c r="N10" s="26" t="s">
        <v>88</v>
      </c>
      <c r="O10" s="26" t="s">
        <v>655</v>
      </c>
      <c r="P10" s="15" t="str">
        <f>'AL Central'!$B38</f>
        <v>Davis, Wade</v>
      </c>
      <c r="Q10" s="5">
        <f>INDEX([1]Pitchers!$AJ:$AJ,MATCH(P10,[1]Pitchers!$C:$C,0))*IF(INDEX([1]Pitchers!$Q:$Q,MATCH(P10,[1]Pitchers!$C:$C,0))="S",0.83+(1-INDEX([1]Pitchers!$DD:$DD,MATCH(P10,[1]Pitchers!$C:$C,0)))/8,1)</f>
        <v>2.8056887847120477</v>
      </c>
      <c r="R10" s="4">
        <f>IF(INDEX([1]Pitchers!$Q:$Q,MATCH(P10,[1]Pitchers!$C:$C,0))="S",56,INDEX([1]Pitchers!$FJ:$FJ,MATCH(P10,[1]Pitchers!$C:$C,0)))</f>
        <v>53.84839430592222</v>
      </c>
      <c r="S10" s="5">
        <f t="shared" si="1"/>
        <v>1.5944645808833968</v>
      </c>
      <c r="T10" s="5">
        <f>(INDEX([1]Pitchers!$CV:$CV,MATCH(P10,[1]Pitchers!$C:$C,0)))</f>
        <v>93.826689933424589</v>
      </c>
      <c r="U10" s="107">
        <f>(INDEX([1]Pitchers!$CP:$CP,MATCH(P10,[1]Pitchers!$C:$C,0)))</f>
        <v>30.791666666666668</v>
      </c>
      <c r="V10" s="5">
        <f>((INDEX([1]Pitchers!$AS:$AS,MATCH(P10,[1]Pitchers!$C:$C,0)))*(1-(INDEX([1]Pitchers!$AT:$AT,MATCH(P10,[1]Pitchers!$C:$C,0)))))</f>
        <v>0.17007889734157455</v>
      </c>
      <c r="W10" s="5">
        <f>(INDEX([1]Pitchers!$FL:$FL,MATCH(P10,[1]Pitchers!$C:$C,0)))</f>
        <v>0.30324051166012039</v>
      </c>
      <c r="X10" s="5">
        <f>INDEX([1]Pitchers!$FO:$FO,MATCH(P10,[1]Pitchers!$C:$C,0))</f>
        <v>1</v>
      </c>
    </row>
    <row r="11" spans="1:29" ht="12" customHeight="1" x14ac:dyDescent="0.2">
      <c r="A11" s="26" t="s">
        <v>101</v>
      </c>
      <c r="B11" s="26" t="s">
        <v>648</v>
      </c>
      <c r="C11" s="28" t="str">
        <f>'NL West'!I32</f>
        <v>Bumgarner, Madison</v>
      </c>
      <c r="D11" s="5">
        <f>INDEX([1]Pitchers!$AJ:$AJ,MATCH(C11,[1]Pitchers!$C:$C,0))*IF(INDEX([1]Pitchers!$Q:$Q,MATCH(C11,[1]Pitchers!$C:$C,0))="R",1/(0.83+(1-INDEX([1]Pitchers!$DD:$DD,MATCH(C11,[1]Pitchers!$C:$C,0)))/8),1)</f>
        <v>3.5126658963567845</v>
      </c>
      <c r="E11" s="4">
        <f>(INDEX([1]Pitchers!$FJ:$FJ,MATCH(C11,[1]Pitchers!$C:$C,0)))</f>
        <v>200.35639508636743</v>
      </c>
      <c r="F11" s="5">
        <f t="shared" si="0"/>
        <v>4.5213894212254742</v>
      </c>
      <c r="G11" s="54">
        <f>IF(LEFT(A11,1)="A",0,IFERROR((INDEX([1]PitchHitProj!$K:$K,MATCH(C11,[1]PitchHitProj!$B:$B,0))-0.263)*0.32*E11,0))</f>
        <v>4.7073062211892909</v>
      </c>
      <c r="H11" s="5">
        <f>(INDEX([1]Pitchers!$CV:$CV,MATCH(C11,[1]Pitchers!$C:$C,0)))</f>
        <v>92.677742433936885</v>
      </c>
      <c r="I11" s="107">
        <f>(INDEX([1]Pitchers!$CP:$CP,MATCH(C11,[1]Pitchers!$C:$C,0)))</f>
        <v>26.875</v>
      </c>
      <c r="J11" s="5">
        <f>((INDEX([1]Pitchers!$AS:$AS,MATCH(C11,[1]Pitchers!$C:$C,0)))*(1-(INDEX([1]Pitchers!$AT:$AT,MATCH(C11,[1]Pitchers!$C:$C,0)))))</f>
        <v>4.6288165735010656E-2</v>
      </c>
      <c r="K11" s="5">
        <f>(INDEX([1]Pitchers!$FL:$FL,MATCH(C11,[1]Pitchers!$C:$C,0)))</f>
        <v>-2.2061310686830156E-2</v>
      </c>
      <c r="L11" s="5">
        <f>INDEX([1]Pitchers!$FO:$FO,MATCH(C11,[1]Pitchers!$C:$C,0))</f>
        <v>0</v>
      </c>
      <c r="M11" s="58"/>
      <c r="N11" s="26" t="s">
        <v>88</v>
      </c>
      <c r="O11" s="26" t="s">
        <v>68</v>
      </c>
      <c r="P11" s="14" t="str">
        <f>'AL Central'!$I9</f>
        <v>Allen, Cody</v>
      </c>
      <c r="Q11" s="5">
        <f>INDEX([1]Pitchers!$AJ:$AJ,MATCH(P11,[1]Pitchers!$C:$C,0))*IF(INDEX([1]Pitchers!$Q:$Q,MATCH(P11,[1]Pitchers!$C:$C,0))="S",0.83+(1-INDEX([1]Pitchers!$DD:$DD,MATCH(P11,[1]Pitchers!$C:$C,0)))/8,1)</f>
        <v>2.9262031655345213</v>
      </c>
      <c r="R11" s="4">
        <f>IF(INDEX([1]Pitchers!$Q:$Q,MATCH(P11,[1]Pitchers!$C:$C,0))="S",56,INDEX([1]Pitchers!$FJ:$FJ,MATCH(P11,[1]Pitchers!$C:$C,0)))</f>
        <v>59.335975252555556</v>
      </c>
      <c r="S11" s="5">
        <f t="shared" si="1"/>
        <v>1.5888581386937555</v>
      </c>
      <c r="T11" s="5">
        <f>(INDEX([1]Pitchers!$CV:$CV,MATCH(P11,[1]Pitchers!$C:$C,0)))</f>
        <v>93.06800345816454</v>
      </c>
      <c r="U11" s="107">
        <f>(INDEX([1]Pitchers!$CP:$CP,MATCH(P11,[1]Pitchers!$C:$C,0)))</f>
        <v>27.625</v>
      </c>
      <c r="V11" s="5">
        <f>((INDEX([1]Pitchers!$AS:$AS,MATCH(P11,[1]Pitchers!$C:$C,0)))*(1-(INDEX([1]Pitchers!$AT:$AT,MATCH(P11,[1]Pitchers!$C:$C,0)))))</f>
        <v>4.3599681848218212E-2</v>
      </c>
      <c r="W11" s="5">
        <f>(INDEX([1]Pitchers!$FL:$FL,MATCH(P11,[1]Pitchers!$C:$C,0)))</f>
        <v>8.4408535288566011E-2</v>
      </c>
      <c r="X11" s="5">
        <f>INDEX([1]Pitchers!$FO:$FO,MATCH(P11,[1]Pitchers!$C:$C,0))</f>
        <v>1</v>
      </c>
    </row>
    <row r="12" spans="1:29" ht="12" customHeight="1" x14ac:dyDescent="0.2">
      <c r="A12" s="26" t="s">
        <v>89</v>
      </c>
      <c r="B12" s="26" t="s">
        <v>54</v>
      </c>
      <c r="C12" s="84" t="str">
        <f>'AL West'!B2</f>
        <v>Keuchel, Dallas</v>
      </c>
      <c r="D12" s="5">
        <f>INDEX([1]Pitchers!$AJ:$AJ,MATCH(C12,[1]Pitchers!$C:$C,0))*IF(INDEX([1]Pitchers!$Q:$Q,MATCH(C12,[1]Pitchers!$C:$C,0))="R",1/(0.83+(1-INDEX([1]Pitchers!$DD:$DD,MATCH(C12,[1]Pitchers!$C:$C,0)))/8),1)</f>
        <v>3.325074358851865</v>
      </c>
      <c r="E12" s="4">
        <f>(INDEX([1]Pitchers!$FJ:$FJ,MATCH(C12,[1]Pitchers!$C:$C,0)))</f>
        <v>191.15346739903248</v>
      </c>
      <c r="F12" s="5">
        <f t="shared" si="0"/>
        <v>4.3280911758832943</v>
      </c>
      <c r="G12" s="54">
        <f>IF(LEFT(A12,1)="A",0,IFERROR((INDEX([1]PitchHitProj!$K:$K,MATCH(C12,[1]PitchHitProj!$B:$B,0))-0.263)*0.32*E12,0))</f>
        <v>0</v>
      </c>
      <c r="H12" s="5">
        <f>(INDEX([1]Pitchers!$CV:$CV,MATCH(C12,[1]Pitchers!$C:$C,0)))</f>
        <v>90.368660497271748</v>
      </c>
      <c r="I12" s="107">
        <f>(INDEX([1]Pitchers!$CP:$CP,MATCH(C12,[1]Pitchers!$C:$C,0)))</f>
        <v>28.458333333333332</v>
      </c>
      <c r="J12" s="5">
        <f>((INDEX([1]Pitchers!$AS:$AS,MATCH(C12,[1]Pitchers!$C:$C,0)))*(1-(INDEX([1]Pitchers!$AT:$AT,MATCH(C12,[1]Pitchers!$C:$C,0)))))</f>
        <v>-0.26583723577461238</v>
      </c>
      <c r="K12" s="5">
        <f>(INDEX([1]Pitchers!$FL:$FL,MATCH(C12,[1]Pitchers!$C:$C,0)))</f>
        <v>-2.3061885614714919E-2</v>
      </c>
      <c r="L12" s="5">
        <f>INDEX([1]Pitchers!$FO:$FO,MATCH(C12,[1]Pitchers!$C:$C,0))</f>
        <v>0</v>
      </c>
      <c r="M12" s="58"/>
      <c r="N12" s="26" t="s">
        <v>87</v>
      </c>
      <c r="O12" s="26" t="s">
        <v>66</v>
      </c>
      <c r="P12" s="12" t="str">
        <f>'AL East'!$I39</f>
        <v>Osuna, Roberto</v>
      </c>
      <c r="Q12" s="5">
        <f>INDEX([1]Pitchers!$AJ:$AJ,MATCH(P12,[1]Pitchers!$C:$C,0))*IF(INDEX([1]Pitchers!$Q:$Q,MATCH(P12,[1]Pitchers!$C:$C,0))="S",0.83+(1-INDEX([1]Pitchers!$DD:$DD,MATCH(P12,[1]Pitchers!$C:$C,0)))/8,1)</f>
        <v>3.0069858715481019</v>
      </c>
      <c r="R12" s="4">
        <f>IF(INDEX([1]Pitchers!$Q:$Q,MATCH(P12,[1]Pitchers!$C:$C,0))="S",56,INDEX([1]Pitchers!$FJ:$FJ,MATCH(P12,[1]Pitchers!$C:$C,0)))</f>
        <v>60.232061406222229</v>
      </c>
      <c r="S12" s="5">
        <f t="shared" si="1"/>
        <v>1.498597096224783</v>
      </c>
      <c r="T12" s="5">
        <f>(INDEX([1]Pitchers!$CV:$CV,MATCH(P12,[1]Pitchers!$C:$C,0)))</f>
        <v>94.36178646675755</v>
      </c>
      <c r="U12" s="107">
        <f>(INDEX([1]Pitchers!$CP:$CP,MATCH(P12,[1]Pitchers!$C:$C,0)))</f>
        <v>21.375</v>
      </c>
      <c r="V12" s="5">
        <f>((INDEX([1]Pitchers!$AS:$AS,MATCH(P12,[1]Pitchers!$C:$C,0)))*(1-(INDEX([1]Pitchers!$AT:$AT,MATCH(P12,[1]Pitchers!$C:$C,0)))))</f>
        <v>0.11098885706086553</v>
      </c>
      <c r="W12" s="5">
        <f>(INDEX([1]Pitchers!$FL:$FL,MATCH(P12,[1]Pitchers!$C:$C,0)))</f>
        <v>-9.4963140304025084E-2</v>
      </c>
      <c r="X12" s="5">
        <f>INDEX([1]Pitchers!$FO:$FO,MATCH(P12,[1]Pitchers!$C:$C,0))</f>
        <v>1</v>
      </c>
    </row>
    <row r="13" spans="1:29" ht="12" customHeight="1" x14ac:dyDescent="0.2">
      <c r="A13" s="26" t="s">
        <v>90</v>
      </c>
      <c r="B13" s="26" t="s">
        <v>653</v>
      </c>
      <c r="C13" s="27" t="str">
        <f>'NL East'!P3</f>
        <v>deGrom, Jacob</v>
      </c>
      <c r="D13" s="5">
        <f>INDEX([1]Pitchers!$AJ:$AJ,MATCH(C13,[1]Pitchers!$C:$C,0))*IF(INDEX([1]Pitchers!$Q:$Q,MATCH(C13,[1]Pitchers!$C:$C,0))="R",1/(0.83+(1-INDEX([1]Pitchers!$DD:$DD,MATCH(C13,[1]Pitchers!$C:$C,0)))/8),1)</f>
        <v>3.2876175096052616</v>
      </c>
      <c r="E13" s="4">
        <f>(INDEX([1]Pitchers!$FJ:$FJ,MATCH(C13,[1]Pitchers!$C:$C,0)))</f>
        <v>177.15602074200515</v>
      </c>
      <c r="F13" s="5">
        <f t="shared" si="0"/>
        <v>4.2277676558154305</v>
      </c>
      <c r="G13" s="54">
        <f>IF(LEFT(A13,1)="A",0,IFERROR((INDEX([1]PitchHitProj!$K:$K,MATCH(C13,[1]PitchHitProj!$B:$B,0))-0.263)*0.32*E13,0))</f>
        <v>1.1731760111742371</v>
      </c>
      <c r="H13" s="5">
        <f>(INDEX([1]Pitchers!$CV:$CV,MATCH(C13,[1]Pitchers!$C:$C,0)))</f>
        <v>93.618645167323891</v>
      </c>
      <c r="I13" s="107">
        <f>(INDEX([1]Pitchers!$CP:$CP,MATCH(C13,[1]Pitchers!$C:$C,0)))</f>
        <v>28.041666666666668</v>
      </c>
      <c r="J13" s="5">
        <f>((INDEX([1]Pitchers!$AS:$AS,MATCH(C13,[1]Pitchers!$C:$C,0)))*(1-(INDEX([1]Pitchers!$AT:$AT,MATCH(C13,[1]Pitchers!$C:$C,0)))))</f>
        <v>9.2663093227372872E-2</v>
      </c>
      <c r="K13" s="5">
        <f>(INDEX([1]Pitchers!$FL:$FL,MATCH(C13,[1]Pitchers!$C:$C,0)))</f>
        <v>0.16423367669763475</v>
      </c>
      <c r="L13" s="5">
        <f>INDEX([1]Pitchers!$FO:$FO,MATCH(C13,[1]Pitchers!$C:$C,0))</f>
        <v>0</v>
      </c>
      <c r="M13" s="58"/>
      <c r="N13" s="26" t="s">
        <v>91</v>
      </c>
      <c r="O13" s="26" t="s">
        <v>657</v>
      </c>
      <c r="P13" s="15" t="str">
        <f>'NL Central'!$B9</f>
        <v>Strop, Pedro</v>
      </c>
      <c r="Q13" s="5">
        <f>INDEX([1]Pitchers!$AJ:$AJ,MATCH(P13,[1]Pitchers!$C:$C,0))*IF(INDEX([1]Pitchers!$Q:$Q,MATCH(P13,[1]Pitchers!$C:$C,0))="S",0.83+(1-INDEX([1]Pitchers!$DD:$DD,MATCH(P13,[1]Pitchers!$C:$C,0)))/8,1)</f>
        <v>2.9115764554423671</v>
      </c>
      <c r="R13" s="4">
        <f>IF(INDEX([1]Pitchers!$Q:$Q,MATCH(P13,[1]Pitchers!$C:$C,0))="S",56,INDEX([1]Pitchers!$FJ:$FJ,MATCH(P13,[1]Pitchers!$C:$C,0)))</f>
        <v>53.820834765185118</v>
      </c>
      <c r="S13" s="5">
        <f t="shared" si="1"/>
        <v>1.4596723089242554</v>
      </c>
      <c r="T13" s="5">
        <f>(INDEX([1]Pitchers!$CV:$CV,MATCH(P13,[1]Pitchers!$C:$C,0)))</f>
        <v>93.690342064228545</v>
      </c>
      <c r="U13" s="107">
        <f>(INDEX([1]Pitchers!$CP:$CP,MATCH(P13,[1]Pitchers!$C:$C,0)))</f>
        <v>31.041666666666668</v>
      </c>
      <c r="V13" s="5">
        <f>((INDEX([1]Pitchers!$AS:$AS,MATCH(P13,[1]Pitchers!$C:$C,0)))*(1-(INDEX([1]Pitchers!$AT:$AT,MATCH(P13,[1]Pitchers!$C:$C,0)))))</f>
        <v>9.65410344525474E-2</v>
      </c>
      <c r="W13" s="5">
        <f>(INDEX([1]Pitchers!$FL:$FL,MATCH(P13,[1]Pitchers!$C:$C,0)))</f>
        <v>-0.65775318415490225</v>
      </c>
      <c r="X13" s="5">
        <f>INDEX([1]Pitchers!$FO:$FO,MATCH(P13,[1]Pitchers!$C:$C,0))</f>
        <v>1</v>
      </c>
    </row>
    <row r="14" spans="1:29" ht="12" customHeight="1" x14ac:dyDescent="0.2">
      <c r="A14" s="26" t="s">
        <v>88</v>
      </c>
      <c r="B14" s="26" t="s">
        <v>656</v>
      </c>
      <c r="C14" s="13" t="str">
        <f>'AL Central'!B3</f>
        <v>Quintana, Jose</v>
      </c>
      <c r="D14" s="5">
        <f>INDEX([1]Pitchers!$AJ:$AJ,MATCH(C14,[1]Pitchers!$C:$C,0))*IF(INDEX([1]Pitchers!$Q:$Q,MATCH(C14,[1]Pitchers!$C:$C,0))="R",1/(0.83+(1-INDEX([1]Pitchers!$DD:$DD,MATCH(C14,[1]Pitchers!$C:$C,0)))/8),1)</f>
        <v>3.3494501522322886</v>
      </c>
      <c r="E14" s="4">
        <f>(INDEX([1]Pitchers!$FJ:$FJ,MATCH(C14,[1]Pitchers!$C:$C,0)))</f>
        <v>189.20614415684884</v>
      </c>
      <c r="F14" s="5">
        <f t="shared" si="0"/>
        <v>4.2205436870512854</v>
      </c>
      <c r="G14" s="54">
        <f>IF(LEFT(A14,1)="A",0,IFERROR((INDEX([1]PitchHitProj!$K:$K,MATCH(C14,[1]PitchHitProj!$B:$B,0))-0.263)*0.32*E14,0))</f>
        <v>0</v>
      </c>
      <c r="H14" s="5">
        <f>(INDEX([1]Pitchers!$CV:$CV,MATCH(C14,[1]Pitchers!$C:$C,0)))</f>
        <v>93.541487226738667</v>
      </c>
      <c r="I14" s="107">
        <f>(INDEX([1]Pitchers!$CP:$CP,MATCH(C14,[1]Pitchers!$C:$C,0)))</f>
        <v>27.458333333333332</v>
      </c>
      <c r="J14" s="5">
        <f>((INDEX([1]Pitchers!$AS:$AS,MATCH(C14,[1]Pitchers!$C:$C,0)))*(1-(INDEX([1]Pitchers!$AT:$AT,MATCH(C14,[1]Pitchers!$C:$C,0)))))</f>
        <v>0.1561094146718231</v>
      </c>
      <c r="K14" s="5">
        <f>(INDEX([1]Pitchers!$FL:$FL,MATCH(C14,[1]Pitchers!$C:$C,0)))</f>
        <v>0.16161502159981642</v>
      </c>
      <c r="L14" s="5">
        <f>INDEX([1]Pitchers!$FO:$FO,MATCH(C14,[1]Pitchers!$C:$C,0))</f>
        <v>0</v>
      </c>
      <c r="M14" s="58"/>
      <c r="N14" s="26" t="s">
        <v>87</v>
      </c>
      <c r="O14" s="26" t="s">
        <v>62</v>
      </c>
      <c r="P14" s="41" t="str">
        <f>'AL East'!$B10</f>
        <v>Brach, Brad</v>
      </c>
      <c r="Q14" s="5">
        <f>INDEX([1]Pitchers!$AJ:$AJ,MATCH(P14,[1]Pitchers!$C:$C,0))*IF(INDEX([1]Pitchers!$Q:$Q,MATCH(P14,[1]Pitchers!$C:$C,0))="S",0.83+(1-INDEX([1]Pitchers!$DD:$DD,MATCH(P14,[1]Pitchers!$C:$C,0)))/8,1)</f>
        <v>3.1539507608868482</v>
      </c>
      <c r="R14" s="4">
        <f>IF(INDEX([1]Pitchers!$Q:$Q,MATCH(P14,[1]Pitchers!$C:$C,0))="S",56,INDEX([1]Pitchers!$FJ:$FJ,MATCH(P14,[1]Pitchers!$C:$C,0)))</f>
        <v>67.172773190703708</v>
      </c>
      <c r="S14" s="5">
        <f t="shared" si="1"/>
        <v>1.4397529658712027</v>
      </c>
      <c r="T14" s="5">
        <f>(INDEX([1]Pitchers!$CV:$CV,MATCH(P14,[1]Pitchers!$C:$C,0)))</f>
        <v>92.948141224017732</v>
      </c>
      <c r="U14" s="107">
        <f>(INDEX([1]Pitchers!$CP:$CP,MATCH(P14,[1]Pitchers!$C:$C,0)))</f>
        <v>30.208333333333332</v>
      </c>
      <c r="V14" s="5">
        <f>((INDEX([1]Pitchers!$AS:$AS,MATCH(P14,[1]Pitchers!$C:$C,0)))*(1-(INDEX([1]Pitchers!$AT:$AT,MATCH(P14,[1]Pitchers!$C:$C,0)))))</f>
        <v>0.17333633302825521</v>
      </c>
      <c r="W14" s="5">
        <f>(INDEX([1]Pitchers!$FL:$FL,MATCH(P14,[1]Pitchers!$C:$C,0)))</f>
        <v>0.44111385285534399</v>
      </c>
      <c r="X14" s="5">
        <f>INDEX([1]Pitchers!$FO:$FO,MATCH(P14,[1]Pitchers!$C:$C,0))</f>
        <v>1</v>
      </c>
    </row>
    <row r="15" spans="1:29" ht="12" customHeight="1" x14ac:dyDescent="0.2">
      <c r="A15" s="26" t="s">
        <v>88</v>
      </c>
      <c r="B15" s="26" t="s">
        <v>68</v>
      </c>
      <c r="C15" s="14" t="str">
        <f>'AL Central'!I3</f>
        <v>Carrasco, Carlos</v>
      </c>
      <c r="D15" s="5">
        <f>INDEX([1]Pitchers!$AJ:$AJ,MATCH(C15,[1]Pitchers!$C:$C,0))*IF(INDEX([1]Pitchers!$Q:$Q,MATCH(C15,[1]Pitchers!$C:$C,0))="R",1/(0.83+(1-INDEX([1]Pitchers!$DD:$DD,MATCH(C15,[1]Pitchers!$C:$C,0)))/8),1)</f>
        <v>3.2241313909262925</v>
      </c>
      <c r="E15" s="4">
        <f>(INDEX([1]Pitchers!$FJ:$FJ,MATCH(C15,[1]Pitchers!$C:$C,0)))</f>
        <v>170.27185171498718</v>
      </c>
      <c r="F15" s="5">
        <f t="shared" si="0"/>
        <v>4.0932898524590922</v>
      </c>
      <c r="G15" s="54">
        <f>IF(LEFT(A15,1)="A",0,IFERROR((INDEX([1]PitchHitProj!$K:$K,MATCH(C15,[1]PitchHitProj!$B:$B,0))-0.263)*0.32*E15,0))</f>
        <v>0</v>
      </c>
      <c r="H15" s="5">
        <f>(INDEX([1]Pitchers!$CV:$CV,MATCH(C15,[1]Pitchers!$C:$C,0)))</f>
        <v>93.875554730497385</v>
      </c>
      <c r="I15" s="107">
        <f>(INDEX([1]Pitchers!$CP:$CP,MATCH(C15,[1]Pitchers!$C:$C,0)))</f>
        <v>29.291666666666668</v>
      </c>
      <c r="J15" s="5">
        <f>((INDEX([1]Pitchers!$AS:$AS,MATCH(C15,[1]Pitchers!$C:$C,0)))*(1-(INDEX([1]Pitchers!$AT:$AT,MATCH(C15,[1]Pitchers!$C:$C,0)))))</f>
        <v>1.0658646695847082E-2</v>
      </c>
      <c r="K15" s="5">
        <f>(INDEX([1]Pitchers!$FL:$FL,MATCH(C15,[1]Pitchers!$C:$C,0)))</f>
        <v>-0.21470582914510936</v>
      </c>
      <c r="L15" s="5">
        <f>INDEX([1]Pitchers!$FO:$FO,MATCH(C15,[1]Pitchers!$C:$C,0))</f>
        <v>0</v>
      </c>
      <c r="M15" s="58"/>
      <c r="N15" s="26" t="s">
        <v>88</v>
      </c>
      <c r="O15" s="26" t="s">
        <v>655</v>
      </c>
      <c r="P15" s="15" t="str">
        <f>'AL Central'!$B39</f>
        <v>Herrera, Kelvin</v>
      </c>
      <c r="Q15" s="5">
        <f>INDEX([1]Pitchers!$AJ:$AJ,MATCH(P15,[1]Pitchers!$C:$C,0))*IF(INDEX([1]Pitchers!$Q:$Q,MATCH(P15,[1]Pitchers!$C:$C,0))="S",0.83+(1-INDEX([1]Pitchers!$DD:$DD,MATCH(P15,[1]Pitchers!$C:$C,0)))/8,1)</f>
        <v>3.0614531971906116</v>
      </c>
      <c r="R15" s="4">
        <f>IF(INDEX([1]Pitchers!$Q:$Q,MATCH(P15,[1]Pitchers!$C:$C,0))="S",56,INDEX([1]Pitchers!$FJ:$FJ,MATCH(P15,[1]Pitchers!$C:$C,0)))</f>
        <v>60.442061196222163</v>
      </c>
      <c r="S15" s="5">
        <f t="shared" si="1"/>
        <v>1.4265727955932421</v>
      </c>
      <c r="T15" s="5">
        <f>(INDEX([1]Pitchers!$CV:$CV,MATCH(P15,[1]Pitchers!$C:$C,0)))</f>
        <v>96.168108709526834</v>
      </c>
      <c r="U15" s="107">
        <f>(INDEX([1]Pitchers!$CP:$CP,MATCH(P15,[1]Pitchers!$C:$C,0)))</f>
        <v>26.541666666666668</v>
      </c>
      <c r="V15" s="5">
        <f>((INDEX([1]Pitchers!$AS:$AS,MATCH(P15,[1]Pitchers!$C:$C,0)))*(1-(INDEX([1]Pitchers!$AT:$AT,MATCH(P15,[1]Pitchers!$C:$C,0)))))</f>
        <v>0.16478623046177129</v>
      </c>
      <c r="W15" s="5">
        <f>(INDEX([1]Pitchers!$FL:$FL,MATCH(P15,[1]Pitchers!$C:$C,0)))</f>
        <v>0.38840484637721262</v>
      </c>
      <c r="X15" s="5">
        <f>INDEX([1]Pitchers!$FO:$FO,MATCH(P15,[1]Pitchers!$C:$C,0))</f>
        <v>1</v>
      </c>
    </row>
    <row r="16" spans="1:29" ht="12" customHeight="1" x14ac:dyDescent="0.2">
      <c r="A16" s="26" t="s">
        <v>88</v>
      </c>
      <c r="B16" s="26" t="s">
        <v>69</v>
      </c>
      <c r="C16" s="39" t="str">
        <f>'AL Central'!P3</f>
        <v>Verlander, Justin</v>
      </c>
      <c r="D16" s="5">
        <f>INDEX([1]Pitchers!$AJ:$AJ,MATCH(C16,[1]Pitchers!$C:$C,0))*IF(INDEX([1]Pitchers!$Q:$Q,MATCH(C16,[1]Pitchers!$C:$C,0))="R",1/(0.83+(1-INDEX([1]Pitchers!$DD:$DD,MATCH(C16,[1]Pitchers!$C:$C,0)))/8),1)</f>
        <v>3.3274560856663191</v>
      </c>
      <c r="E16" s="4">
        <f>(INDEX([1]Pitchers!$FJ:$FJ,MATCH(C16,[1]Pitchers!$C:$C,0)))</f>
        <v>178.77948256217266</v>
      </c>
      <c r="F16" s="5">
        <f t="shared" si="0"/>
        <v>4.0420545938497625</v>
      </c>
      <c r="G16" s="54">
        <f>IF(LEFT(A16,1)="A",0,IFERROR((INDEX([1]PitchHitProj!$K:$K,MATCH(C16,[1]PitchHitProj!$B:$B,0))-0.263)*0.32*E16,0))</f>
        <v>0</v>
      </c>
      <c r="H16" s="5">
        <f>(INDEX([1]Pitchers!$CV:$CV,MATCH(C16,[1]Pitchers!$C:$C,0)))</f>
        <v>92.976797012944871</v>
      </c>
      <c r="I16" s="107">
        <f>(INDEX([1]Pitchers!$CP:$CP,MATCH(C16,[1]Pitchers!$C:$C,0)))</f>
        <v>33.375</v>
      </c>
      <c r="J16" s="5">
        <f>((INDEX([1]Pitchers!$AS:$AS,MATCH(C16,[1]Pitchers!$C:$C,0)))*(1-(INDEX([1]Pitchers!$AT:$AT,MATCH(C16,[1]Pitchers!$C:$C,0)))))</f>
        <v>5.4479275290340447E-2</v>
      </c>
      <c r="K16" s="5">
        <f>(INDEX([1]Pitchers!$FL:$FL,MATCH(C16,[1]Pitchers!$C:$C,0)))</f>
        <v>-0.16416961073388583</v>
      </c>
      <c r="L16" s="5">
        <f>INDEX([1]Pitchers!$FO:$FO,MATCH(C16,[1]Pitchers!$C:$C,0))</f>
        <v>0</v>
      </c>
      <c r="M16" s="58"/>
      <c r="N16" s="26" t="s">
        <v>88</v>
      </c>
      <c r="O16" s="26" t="s">
        <v>69</v>
      </c>
      <c r="P16" s="39" t="str">
        <f>'AL Central'!$P8</f>
        <v>Wilson, Justin</v>
      </c>
      <c r="Q16" s="5">
        <f>INDEX([1]Pitchers!$AJ:$AJ,MATCH(P16,[1]Pitchers!$C:$C,0))*IF(INDEX([1]Pitchers!$Q:$Q,MATCH(P16,[1]Pitchers!$C:$C,0))="S",0.83+(1-INDEX([1]Pitchers!$DD:$DD,MATCH(P16,[1]Pitchers!$C:$C,0)))/8,1)</f>
        <v>2.9414074355870148</v>
      </c>
      <c r="R16" s="4">
        <f>IF(INDEX([1]Pitchers!$Q:$Q,MATCH(P16,[1]Pitchers!$C:$C,0))="S",56,INDEX([1]Pitchers!$FJ:$FJ,MATCH(P16,[1]Pitchers!$C:$C,0)))</f>
        <v>53.313814394814756</v>
      </c>
      <c r="S16" s="5">
        <f t="shared" si="1"/>
        <v>1.4085598484384865</v>
      </c>
      <c r="T16" s="5">
        <f>(INDEX([1]Pitchers!$CV:$CV,MATCH(P16,[1]Pitchers!$C:$C,0)))</f>
        <v>95.471882444313181</v>
      </c>
      <c r="U16" s="107">
        <f>(INDEX([1]Pitchers!$CP:$CP,MATCH(P16,[1]Pitchers!$C:$C,0)))</f>
        <v>28.875</v>
      </c>
      <c r="V16" s="5">
        <f>((INDEX([1]Pitchers!$AS:$AS,MATCH(P16,[1]Pitchers!$C:$C,0)))*(1-(INDEX([1]Pitchers!$AT:$AT,MATCH(P16,[1]Pitchers!$C:$C,0)))))</f>
        <v>-0.1413649920300338</v>
      </c>
      <c r="W16" s="5">
        <f>(INDEX([1]Pitchers!$FL:$FL,MATCH(P16,[1]Pitchers!$C:$C,0)))</f>
        <v>-0.23281484297043656</v>
      </c>
      <c r="X16" s="5">
        <f>INDEX([1]Pitchers!$FO:$FO,MATCH(P16,[1]Pitchers!$C:$C,0))</f>
        <v>1</v>
      </c>
    </row>
    <row r="17" spans="1:24" ht="12" customHeight="1" x14ac:dyDescent="0.2">
      <c r="A17" s="26" t="s">
        <v>87</v>
      </c>
      <c r="B17" s="26" t="s">
        <v>63</v>
      </c>
      <c r="C17" s="9" t="str">
        <f>'AL East'!I2</f>
        <v>Price, David</v>
      </c>
      <c r="D17" s="5">
        <f>INDEX([1]Pitchers!$AJ:$AJ,MATCH(C17,[1]Pitchers!$C:$C,0))*IF(INDEX([1]Pitchers!$Q:$Q,MATCH(C17,[1]Pitchers!$C:$C,0))="R",1/(0.83+(1-INDEX([1]Pitchers!$DD:$DD,MATCH(C17,[1]Pitchers!$C:$C,0)))/8),1)</f>
        <v>3.4424172876212173</v>
      </c>
      <c r="E17" s="4">
        <f>(INDEX([1]Pitchers!$FJ:$FJ,MATCH(C17,[1]Pitchers!$C:$C,0)))</f>
        <v>191.80452265838389</v>
      </c>
      <c r="F17" s="5">
        <f t="shared" si="0"/>
        <v>4.0346553584157441</v>
      </c>
      <c r="G17" s="54">
        <f>IF(LEFT(A17,1)="A",0,IFERROR((INDEX([1]PitchHitProj!$K:$K,MATCH(C17,[1]PitchHitProj!$B:$B,0))-0.263)*0.32*E17,0))</f>
        <v>0</v>
      </c>
      <c r="H17" s="5">
        <f>(INDEX([1]Pitchers!$CV:$CV,MATCH(C17,[1]Pitchers!$C:$C,0)))</f>
        <v>94.743092237932501</v>
      </c>
      <c r="I17" s="107">
        <f>(INDEX([1]Pitchers!$CP:$CP,MATCH(C17,[1]Pitchers!$C:$C,0)))</f>
        <v>30.875</v>
      </c>
      <c r="J17" s="5">
        <f>((INDEX([1]Pitchers!$AS:$AS,MATCH(C17,[1]Pitchers!$C:$C,0)))*(1-(INDEX([1]Pitchers!$AT:$AT,MATCH(C17,[1]Pitchers!$C:$C,0)))))</f>
        <v>-9.24049083856439E-2</v>
      </c>
      <c r="K17" s="5">
        <f>(INDEX([1]Pitchers!$FL:$FL,MATCH(C17,[1]Pitchers!$C:$C,0)))</f>
        <v>-0.15146880258118336</v>
      </c>
      <c r="L17" s="5">
        <f>INDEX([1]Pitchers!$FO:$FO,MATCH(C17,[1]Pitchers!$C:$C,0))</f>
        <v>0</v>
      </c>
      <c r="M17" s="58"/>
      <c r="N17" s="26" t="s">
        <v>90</v>
      </c>
      <c r="O17" s="26" t="s">
        <v>100</v>
      </c>
      <c r="P17" s="21" t="str">
        <f>'NL East'!$I39</f>
        <v>Treinen, Blake</v>
      </c>
      <c r="Q17" s="5">
        <f>INDEX([1]Pitchers!$AJ:$AJ,MATCH(P17,[1]Pitchers!$C:$C,0))*IF(INDEX([1]Pitchers!$Q:$Q,MATCH(P17,[1]Pitchers!$C:$C,0))="S",0.83+(1-INDEX([1]Pitchers!$DD:$DD,MATCH(P17,[1]Pitchers!$C:$C,0)))/8,1)</f>
        <v>3.0929183642230531</v>
      </c>
      <c r="R17" s="4">
        <f>IF(INDEX([1]Pitchers!$Q:$Q,MATCH(P17,[1]Pitchers!$C:$C,0))="S",56,INDEX([1]Pitchers!$FJ:$FJ,MATCH(P17,[1]Pitchers!$C:$C,0)))</f>
        <v>60.234653788814761</v>
      </c>
      <c r="S17" s="5">
        <f t="shared" si="1"/>
        <v>1.3772250776483059</v>
      </c>
      <c r="T17" s="5">
        <f>(INDEX([1]Pitchers!$CV:$CV,MATCH(P17,[1]Pitchers!$C:$C,0)))</f>
        <v>94.194824174644083</v>
      </c>
      <c r="U17" s="107">
        <f>(INDEX([1]Pitchers!$CP:$CP,MATCH(P17,[1]Pitchers!$C:$C,0)))</f>
        <v>28.041666666666668</v>
      </c>
      <c r="V17" s="5">
        <f>((INDEX([1]Pitchers!$AS:$AS,MATCH(P17,[1]Pitchers!$C:$C,0)))*(1-(INDEX([1]Pitchers!$AT:$AT,MATCH(P17,[1]Pitchers!$C:$C,0)))))</f>
        <v>-6.9198131811640959E-2</v>
      </c>
      <c r="W17" s="5">
        <f>(INDEX([1]Pitchers!$FL:$FL,MATCH(P17,[1]Pitchers!$C:$C,0)))</f>
        <v>0.28549981868467428</v>
      </c>
      <c r="X17" s="5">
        <f>INDEX([1]Pitchers!$FO:$FO,MATCH(P17,[1]Pitchers!$C:$C,0))</f>
        <v>1</v>
      </c>
    </row>
    <row r="18" spans="1:24" ht="12" customHeight="1" x14ac:dyDescent="0.2">
      <c r="A18" s="26" t="s">
        <v>101</v>
      </c>
      <c r="B18" s="26" t="s">
        <v>648</v>
      </c>
      <c r="C18" s="28" t="str">
        <f>'NL West'!I33</f>
        <v>Cueto, Johnny</v>
      </c>
      <c r="D18" s="5">
        <f>INDEX([1]Pitchers!$AJ:$AJ,MATCH(C18,[1]Pitchers!$C:$C,0))*IF(INDEX([1]Pitchers!$Q:$Q,MATCH(C18,[1]Pitchers!$C:$C,0))="R",1/(0.83+(1-INDEX([1]Pitchers!$DD:$DD,MATCH(C18,[1]Pitchers!$C:$C,0)))/8),1)</f>
        <v>3.4859255622561407</v>
      </c>
      <c r="E18" s="4">
        <f>(INDEX([1]Pitchers!$FJ:$FJ,MATCH(C18,[1]Pitchers!$C:$C,0)))</f>
        <v>193.38207737227282</v>
      </c>
      <c r="F18" s="5">
        <f t="shared" si="0"/>
        <v>3.9277435640441967</v>
      </c>
      <c r="G18" s="54">
        <f>IF(LEFT(A18,1)="A",0,IFERROR((INDEX([1]PitchHitProj!$K:$K,MATCH(C18,[1]PitchHitProj!$B:$B,0))-0.263)*0.32*E18,0))</f>
        <v>-0.24012538750044465</v>
      </c>
      <c r="H18" s="5">
        <f>(INDEX([1]Pitchers!$CV:$CV,MATCH(C18,[1]Pitchers!$C:$C,0)))</f>
        <v>91.633664453251001</v>
      </c>
      <c r="I18" s="107">
        <f>(INDEX([1]Pitchers!$CP:$CP,MATCH(C18,[1]Pitchers!$C:$C,0)))</f>
        <v>30.375</v>
      </c>
      <c r="J18" s="5">
        <f>((INDEX([1]Pitchers!$AS:$AS,MATCH(C18,[1]Pitchers!$C:$C,0)))*(1-(INDEX([1]Pitchers!$AT:$AT,MATCH(C18,[1]Pitchers!$C:$C,0)))))</f>
        <v>0.10789710933187868</v>
      </c>
      <c r="K18" s="5">
        <f>(INDEX([1]Pitchers!$FL:$FL,MATCH(C18,[1]Pitchers!$C:$C,0)))</f>
        <v>0.10277658500072513</v>
      </c>
      <c r="L18" s="5">
        <f>INDEX([1]Pitchers!$FO:$FO,MATCH(C18,[1]Pitchers!$C:$C,0))</f>
        <v>0</v>
      </c>
      <c r="M18" s="58"/>
      <c r="N18" s="26" t="s">
        <v>89</v>
      </c>
      <c r="O18" s="26" t="s">
        <v>72</v>
      </c>
      <c r="P18" s="17" t="str">
        <f>'AL West'!$P12</f>
        <v>Dull, Ryan</v>
      </c>
      <c r="Q18" s="5">
        <f>INDEX([1]Pitchers!$AJ:$AJ,MATCH(P18,[1]Pitchers!$C:$C,0))*IF(INDEX([1]Pitchers!$Q:$Q,MATCH(P18,[1]Pitchers!$C:$C,0))="S",0.83+(1-INDEX([1]Pitchers!$DD:$DD,MATCH(P18,[1]Pitchers!$C:$C,0)))/8,1)</f>
        <v>3.1955103639937108</v>
      </c>
      <c r="R18" s="4">
        <f>IF(INDEX([1]Pitchers!$Q:$Q,MATCH(P18,[1]Pitchers!$C:$C,0))="S",56,INDEX([1]Pitchers!$FJ:$FJ,MATCH(P18,[1]Pitchers!$C:$C,0)))</f>
        <v>66.464222222222219</v>
      </c>
      <c r="S18" s="5">
        <f t="shared" si="1"/>
        <v>1.3598482827837288</v>
      </c>
      <c r="T18" s="5">
        <f>(INDEX([1]Pitchers!$CV:$CV,MATCH(P18,[1]Pitchers!$C:$C,0)))</f>
        <v>89.495698830421901</v>
      </c>
      <c r="U18" s="107">
        <f>(INDEX([1]Pitchers!$CP:$CP,MATCH(P18,[1]Pitchers!$C:$C,0)))</f>
        <v>26.708333333333332</v>
      </c>
      <c r="V18" s="5">
        <f>((INDEX([1]Pitchers!$AS:$AS,MATCH(P18,[1]Pitchers!$C:$C,0)))*(1-(INDEX([1]Pitchers!$AT:$AT,MATCH(P18,[1]Pitchers!$C:$C,0)))))</f>
        <v>0.20704113479049527</v>
      </c>
      <c r="W18" s="5">
        <f>(INDEX([1]Pitchers!$FL:$FL,MATCH(P18,[1]Pitchers!$C:$C,0)))</f>
        <v>8.4660570841639748E-2</v>
      </c>
      <c r="X18" s="5">
        <f>INDEX([1]Pitchers!$FO:$FO,MATCH(P18,[1]Pitchers!$C:$C,0))</f>
        <v>1</v>
      </c>
    </row>
    <row r="19" spans="1:24" ht="12" customHeight="1" x14ac:dyDescent="0.2">
      <c r="A19" s="26" t="s">
        <v>87</v>
      </c>
      <c r="B19" s="26" t="s">
        <v>652</v>
      </c>
      <c r="C19" s="11" t="str">
        <f>'AL East'!P2</f>
        <v>Tanaka, Masahiro</v>
      </c>
      <c r="D19" s="5">
        <f>INDEX([1]Pitchers!$AJ:$AJ,MATCH(C19,[1]Pitchers!$C:$C,0))*IF(INDEX([1]Pitchers!$Q:$Q,MATCH(C19,[1]Pitchers!$C:$C,0))="R",1/(0.83+(1-INDEX([1]Pitchers!$DD:$DD,MATCH(C19,[1]Pitchers!$C:$C,0)))/8),1)</f>
        <v>3.4357567688913448</v>
      </c>
      <c r="E19" s="4">
        <f>(INDEX([1]Pitchers!$FJ:$FJ,MATCH(C19,[1]Pitchers!$C:$C,0)))</f>
        <v>177.83143473283587</v>
      </c>
      <c r="F19" s="5">
        <f t="shared" si="0"/>
        <v>3.7568523334045647</v>
      </c>
      <c r="G19" s="54">
        <f>IF(LEFT(A19,1)="A",0,IFERROR((INDEX([1]PitchHitProj!$K:$K,MATCH(C19,[1]PitchHitProj!$B:$B,0))-0.263)*0.32*E19,0))</f>
        <v>0</v>
      </c>
      <c r="H19" s="5">
        <f>(INDEX([1]Pitchers!$CV:$CV,MATCH(C19,[1]Pitchers!$C:$C,0)))</f>
        <v>90.526216018149711</v>
      </c>
      <c r="I19" s="107">
        <f>(INDEX([1]Pitchers!$CP:$CP,MATCH(C19,[1]Pitchers!$C:$C,0)))</f>
        <v>27.625</v>
      </c>
      <c r="J19" s="5">
        <f>((INDEX([1]Pitchers!$AS:$AS,MATCH(C19,[1]Pitchers!$C:$C,0)))*(1-(INDEX([1]Pitchers!$AT:$AT,MATCH(C19,[1]Pitchers!$C:$C,0)))))</f>
        <v>9.864048127307605E-2</v>
      </c>
      <c r="K19" s="5">
        <f>(INDEX([1]Pitchers!$FL:$FL,MATCH(C19,[1]Pitchers!$C:$C,0)))</f>
        <v>-0.10319172887259112</v>
      </c>
      <c r="L19" s="5">
        <f>INDEX([1]Pitchers!$FO:$FO,MATCH(C19,[1]Pitchers!$C:$C,0))</f>
        <v>0</v>
      </c>
      <c r="M19" s="58"/>
      <c r="N19" s="26" t="s">
        <v>89</v>
      </c>
      <c r="O19" s="26" t="s">
        <v>54</v>
      </c>
      <c r="P19" s="84" t="str">
        <f>'AL West'!B9</f>
        <v>Gregerson, Luke</v>
      </c>
      <c r="Q19" s="5">
        <f>INDEX([1]Pitchers!$AJ:$AJ,MATCH(P19,[1]Pitchers!$C:$C,0))*IF(INDEX([1]Pitchers!$Q:$Q,MATCH(P19,[1]Pitchers!$C:$C,0))="S",0.83+(1-INDEX([1]Pitchers!$DD:$DD,MATCH(P19,[1]Pitchers!$C:$C,0)))/8,1)</f>
        <v>2.9720130989564364</v>
      </c>
      <c r="R19" s="4">
        <f>IF(INDEX([1]Pitchers!$Q:$Q,MATCH(P19,[1]Pitchers!$C:$C,0))="S",56,INDEX([1]Pitchers!$FJ:$FJ,MATCH(P19,[1]Pitchers!$C:$C,0)))</f>
        <v>52.863519950370311</v>
      </c>
      <c r="S19" s="5">
        <f t="shared" si="1"/>
        <v>1.3586671656893454</v>
      </c>
      <c r="T19" s="5">
        <f>(INDEX([1]Pitchers!$CV:$CV,MATCH(P19,[1]Pitchers!$C:$C,0)))</f>
        <v>87.928695648729089</v>
      </c>
      <c r="U19" s="107">
        <f>(INDEX([1]Pitchers!$CP:$CP,MATCH(P19,[1]Pitchers!$C:$C,0)))</f>
        <v>32.125</v>
      </c>
      <c r="V19" s="5">
        <f>((INDEX([1]Pitchers!$AS:$AS,MATCH(P19,[1]Pitchers!$C:$C,0)))*(1-(INDEX([1]Pitchers!$AT:$AT,MATCH(P19,[1]Pitchers!$C:$C,0)))))</f>
        <v>0.18649646175061804</v>
      </c>
      <c r="W19" s="5">
        <f>(INDEX([1]Pitchers!$FL:$FL,MATCH(P19,[1]Pitchers!$C:$C,0)))</f>
        <v>-0.43931663653107167</v>
      </c>
      <c r="X19" s="5">
        <f>INDEX([1]Pitchers!$FO:$FO,MATCH(P19,[1]Pitchers!$C:$C,0))</f>
        <v>1</v>
      </c>
    </row>
    <row r="20" spans="1:24" ht="12" customHeight="1" x14ac:dyDescent="0.2">
      <c r="A20" s="26" t="s">
        <v>88</v>
      </c>
      <c r="B20" s="26" t="s">
        <v>68</v>
      </c>
      <c r="C20" s="14" t="str">
        <f>'AL Central'!I4</f>
        <v>Salazar, Danny</v>
      </c>
      <c r="D20" s="5">
        <f>INDEX([1]Pitchers!$AJ:$AJ,MATCH(C20,[1]Pitchers!$C:$C,0))*IF(INDEX([1]Pitchers!$Q:$Q,MATCH(C20,[1]Pitchers!$C:$C,0))="R",1/(0.83+(1-INDEX([1]Pitchers!$DD:$DD,MATCH(C20,[1]Pitchers!$C:$C,0)))/8),1)</f>
        <v>3.3455386674166658</v>
      </c>
      <c r="E20" s="4">
        <f>(INDEX([1]Pitchers!$FJ:$FJ,MATCH(C20,[1]Pitchers!$C:$C,0)))</f>
        <v>167.12878021860598</v>
      </c>
      <c r="F20" s="5">
        <f t="shared" si="0"/>
        <v>3.7370579430590745</v>
      </c>
      <c r="G20" s="54">
        <f>IF(LEFT(A20,1)="A",0,IFERROR((INDEX([1]PitchHitProj!$K:$K,MATCH(C20,[1]PitchHitProj!$B:$B,0))-0.263)*0.32*E20,0))</f>
        <v>0</v>
      </c>
      <c r="H20" s="5">
        <f>(INDEX([1]Pitchers!$CV:$CV,MATCH(C20,[1]Pitchers!$C:$C,0)))</f>
        <v>94.595022126331926</v>
      </c>
      <c r="I20" s="107">
        <f>(INDEX([1]Pitchers!$CP:$CP,MATCH(C20,[1]Pitchers!$C:$C,0)))</f>
        <v>26.458333333333332</v>
      </c>
      <c r="J20" s="5">
        <f>((INDEX([1]Pitchers!$AS:$AS,MATCH(C20,[1]Pitchers!$C:$C,0)))*(1-(INDEX([1]Pitchers!$AT:$AT,MATCH(C20,[1]Pitchers!$C:$C,0)))))</f>
        <v>1.3849792268216764E-2</v>
      </c>
      <c r="K20" s="5">
        <f>(INDEX([1]Pitchers!$FL:$FL,MATCH(C20,[1]Pitchers!$C:$C,0)))</f>
        <v>-7.3454022385711039E-3</v>
      </c>
      <c r="L20" s="5">
        <f>INDEX([1]Pitchers!$FO:$FO,MATCH(C20,[1]Pitchers!$C:$C,0))</f>
        <v>0</v>
      </c>
      <c r="M20" s="58"/>
      <c r="N20" s="26" t="s">
        <v>88</v>
      </c>
      <c r="O20" s="26" t="s">
        <v>656</v>
      </c>
      <c r="P20" s="13" t="str">
        <f>'AL Central'!$B9</f>
        <v>Jones, Nate</v>
      </c>
      <c r="Q20" s="5">
        <f>INDEX([1]Pitchers!$AJ:$AJ,MATCH(P20,[1]Pitchers!$C:$C,0))*IF(INDEX([1]Pitchers!$Q:$Q,MATCH(P20,[1]Pitchers!$C:$C,0))="S",0.83+(1-INDEX([1]Pitchers!$DD:$DD,MATCH(P20,[1]Pitchers!$C:$C,0)))/8,1)</f>
        <v>2.9966030800377919</v>
      </c>
      <c r="R20" s="4">
        <f>IF(INDEX([1]Pitchers!$Q:$Q,MATCH(P20,[1]Pitchers!$C:$C,0))="S",56,INDEX([1]Pitchers!$FJ:$FJ,MATCH(P20,[1]Pitchers!$C:$C,0)))</f>
        <v>53.901102672812087</v>
      </c>
      <c r="S20" s="5">
        <f t="shared" si="1"/>
        <v>1.354216916932163</v>
      </c>
      <c r="T20" s="5">
        <f>(INDEX([1]Pitchers!$CV:$CV,MATCH(P20,[1]Pitchers!$C:$C,0)))</f>
        <v>95.541820918757537</v>
      </c>
      <c r="U20" s="107">
        <f>(INDEX([1]Pitchers!$CP:$CP,MATCH(P20,[1]Pitchers!$C:$C,0)))</f>
        <v>30.458333333333332</v>
      </c>
      <c r="V20" s="5">
        <f>((INDEX([1]Pitchers!$AS:$AS,MATCH(P20,[1]Pitchers!$C:$C,0)))*(1-(INDEX([1]Pitchers!$AT:$AT,MATCH(P20,[1]Pitchers!$C:$C,0)))))</f>
        <v>5.8482564841797272E-2</v>
      </c>
      <c r="W20" s="5">
        <f>(INDEX([1]Pitchers!$FL:$FL,MATCH(P20,[1]Pitchers!$C:$C,0)))</f>
        <v>-0.3492409726133538</v>
      </c>
      <c r="X20" s="5">
        <f>INDEX([1]Pitchers!$FO:$FO,MATCH(P20,[1]Pitchers!$C:$C,0))</f>
        <v>1</v>
      </c>
    </row>
    <row r="21" spans="1:24" ht="12" customHeight="1" x14ac:dyDescent="0.2">
      <c r="A21" s="26" t="s">
        <v>89</v>
      </c>
      <c r="B21" s="26" t="s">
        <v>74</v>
      </c>
      <c r="C21" s="16" t="str">
        <f>'AL West'!I33</f>
        <v>Darvish, Yu</v>
      </c>
      <c r="D21" s="5">
        <f>INDEX([1]Pitchers!$AJ:$AJ,MATCH(C21,[1]Pitchers!$C:$C,0))*IF(INDEX([1]Pitchers!$Q:$Q,MATCH(C21,[1]Pitchers!$C:$C,0))="R",1/(0.83+(1-INDEX([1]Pitchers!$DD:$DD,MATCH(C21,[1]Pitchers!$C:$C,0)))/8),1)</f>
        <v>3.2745836260588836</v>
      </c>
      <c r="E21" s="4">
        <f>(INDEX([1]Pitchers!$FJ:$FJ,MATCH(C21,[1]Pitchers!$C:$C,0)))</f>
        <v>149.05829034012018</v>
      </c>
      <c r="F21" s="5">
        <f t="shared" si="0"/>
        <v>3.4789209059200754</v>
      </c>
      <c r="G21" s="54">
        <f>IF(LEFT(A21,1)="A",0,IFERROR((INDEX([1]PitchHitProj!$K:$K,MATCH(C21,[1]PitchHitProj!$B:$B,0))-0.263)*0.32*E21,0))</f>
        <v>0</v>
      </c>
      <c r="H21" s="5">
        <f>(INDEX([1]Pitchers!$CV:$CV,MATCH(C21,[1]Pitchers!$C:$C,0)))</f>
        <v>92.901119306658771</v>
      </c>
      <c r="I21" s="107">
        <f>(INDEX([1]Pitchers!$CP:$CP,MATCH(C21,[1]Pitchers!$C:$C,0)))</f>
        <v>29.875</v>
      </c>
      <c r="J21" s="5">
        <f>((INDEX([1]Pitchers!$AS:$AS,MATCH(C21,[1]Pitchers!$C:$C,0)))*(1-(INDEX([1]Pitchers!$AT:$AT,MATCH(C21,[1]Pitchers!$C:$C,0)))))</f>
        <v>-4.7527614573879155E-2</v>
      </c>
      <c r="K21" s="5">
        <f>(INDEX([1]Pitchers!$FL:$FL,MATCH(C21,[1]Pitchers!$C:$C,0)))</f>
        <v>0.31672881002492004</v>
      </c>
      <c r="L21" s="5">
        <f>INDEX([1]Pitchers!$FO:$FO,MATCH(C21,[1]Pitchers!$C:$C,0))</f>
        <v>0</v>
      </c>
      <c r="M21" s="58"/>
      <c r="N21" s="26" t="s">
        <v>90</v>
      </c>
      <c r="O21" s="26" t="s">
        <v>100</v>
      </c>
      <c r="P21" s="21" t="str">
        <f>'NL East'!$I38</f>
        <v>Melancon, Mark</v>
      </c>
      <c r="Q21" s="5">
        <f>INDEX([1]Pitchers!$AJ:$AJ,MATCH(P21,[1]Pitchers!$C:$C,0))*IF(INDEX([1]Pitchers!$Q:$Q,MATCH(P21,[1]Pitchers!$C:$C,0))="S",0.83+(1-INDEX([1]Pitchers!$DD:$DD,MATCH(P21,[1]Pitchers!$C:$C,0)))/8,1)</f>
        <v>3.0782846285597021</v>
      </c>
      <c r="R21" s="4">
        <f>IF(INDEX([1]Pitchers!$Q:$Q,MATCH(P21,[1]Pitchers!$C:$C,0))="S",56,INDEX([1]Pitchers!$FJ:$FJ,MATCH(P21,[1]Pitchers!$C:$C,0)))</f>
        <v>58.334581566592526</v>
      </c>
      <c r="S21" s="5">
        <f t="shared" si="1"/>
        <v>1.3538010621843721</v>
      </c>
      <c r="T21" s="5">
        <f>(INDEX([1]Pitchers!$CV:$CV,MATCH(P21,[1]Pitchers!$C:$C,0)))</f>
        <v>90.371696569740706</v>
      </c>
      <c r="U21" s="107">
        <f>(INDEX([1]Pitchers!$CP:$CP,MATCH(P21,[1]Pitchers!$C:$C,0)))</f>
        <v>31.291666666666668</v>
      </c>
      <c r="V21" s="5">
        <f>((INDEX([1]Pitchers!$AS:$AS,MATCH(P21,[1]Pitchers!$C:$C,0)))*(1-(INDEX([1]Pitchers!$AT:$AT,MATCH(P21,[1]Pitchers!$C:$C,0)))))</f>
        <v>0.37087524155065771</v>
      </c>
      <c r="W21" s="5">
        <f>(INDEX([1]Pitchers!$FL:$FL,MATCH(P21,[1]Pitchers!$C:$C,0)))</f>
        <v>0.12577270383986369</v>
      </c>
      <c r="X21" s="5">
        <f>INDEX([1]Pitchers!$FO:$FO,MATCH(P21,[1]Pitchers!$C:$C,0))</f>
        <v>1</v>
      </c>
    </row>
    <row r="22" spans="1:24" ht="12" customHeight="1" x14ac:dyDescent="0.2">
      <c r="A22" s="26" t="s">
        <v>87</v>
      </c>
      <c r="B22" s="26" t="s">
        <v>650</v>
      </c>
      <c r="C22" s="48" t="str">
        <f>'AL East'!B32</f>
        <v>Archer, Chris</v>
      </c>
      <c r="D22" s="5">
        <f>INDEX([1]Pitchers!$AJ:$AJ,MATCH(C22,[1]Pitchers!$C:$C,0))*IF(INDEX([1]Pitchers!$Q:$Q,MATCH(C22,[1]Pitchers!$C:$C,0))="R",1/(0.83+(1-INDEX([1]Pitchers!$DD:$DD,MATCH(C22,[1]Pitchers!$C:$C,0)))/8),1)</f>
        <v>3.58135239132731</v>
      </c>
      <c r="E22" s="4">
        <f>(INDEX([1]Pitchers!$FJ:$FJ,MATCH(C22,[1]Pitchers!$C:$C,0)))</f>
        <v>180.50133686522545</v>
      </c>
      <c r="F22" s="5">
        <f t="shared" si="0"/>
        <v>3.4581397583864706</v>
      </c>
      <c r="G22" s="54">
        <f>IF(LEFT(A22,1)="A",0,IFERROR((INDEX([1]PitchHitProj!$K:$K,MATCH(C22,[1]PitchHitProj!$B:$B,0))-0.263)*0.32*E22,0))</f>
        <v>0</v>
      </c>
      <c r="H22" s="5">
        <f>(INDEX([1]Pitchers!$CV:$CV,MATCH(C22,[1]Pitchers!$C:$C,0)))</f>
        <v>94.299160892466801</v>
      </c>
      <c r="I22" s="107">
        <f>(INDEX([1]Pitchers!$CP:$CP,MATCH(C22,[1]Pitchers!$C:$C,0)))</f>
        <v>27.791666666666668</v>
      </c>
      <c r="J22" s="5">
        <f>((INDEX([1]Pitchers!$AS:$AS,MATCH(C22,[1]Pitchers!$C:$C,0)))*(1-(INDEX([1]Pitchers!$AT:$AT,MATCH(C22,[1]Pitchers!$C:$C,0)))))</f>
        <v>-0.1405273847138119</v>
      </c>
      <c r="K22" s="5">
        <f>(INDEX([1]Pitchers!$FL:$FL,MATCH(C22,[1]Pitchers!$C:$C,0)))</f>
        <v>-0.1568214361163284</v>
      </c>
      <c r="L22" s="5">
        <f>INDEX([1]Pitchers!$FO:$FO,MATCH(C22,[1]Pitchers!$C:$C,0))</f>
        <v>0</v>
      </c>
      <c r="M22" s="58"/>
      <c r="N22" s="26" t="s">
        <v>89</v>
      </c>
      <c r="O22" s="26" t="s">
        <v>74</v>
      </c>
      <c r="P22" s="16" t="str">
        <f>'AL West'!$I41</f>
        <v>Dyson, Sam</v>
      </c>
      <c r="Q22" s="5">
        <f>INDEX([1]Pitchers!$AJ:$AJ,MATCH(P22,[1]Pitchers!$C:$C,0))*IF(INDEX([1]Pitchers!$Q:$Q,MATCH(P22,[1]Pitchers!$C:$C,0))="S",0.83+(1-INDEX([1]Pitchers!$DD:$DD,MATCH(P22,[1]Pitchers!$C:$C,0)))/8,1)</f>
        <v>3.1543518964756543</v>
      </c>
      <c r="R22" s="4">
        <f>IF(INDEX([1]Pitchers!$Q:$Q,MATCH(P22,[1]Pitchers!$C:$C,0))="S",56,INDEX([1]Pitchers!$FJ:$FJ,MATCH(P22,[1]Pitchers!$C:$C,0)))</f>
        <v>63.075530598111115</v>
      </c>
      <c r="S22" s="5">
        <f t="shared" si="1"/>
        <v>1.3513414484100617</v>
      </c>
      <c r="T22" s="5">
        <f>(INDEX([1]Pitchers!$CV:$CV,MATCH(P22,[1]Pitchers!$C:$C,0)))</f>
        <v>94.079926864546081</v>
      </c>
      <c r="U22" s="107">
        <f>(INDEX([1]Pitchers!$CP:$CP,MATCH(P22,[1]Pitchers!$C:$C,0)))</f>
        <v>28.125</v>
      </c>
      <c r="V22" s="5">
        <f>((INDEX([1]Pitchers!$AS:$AS,MATCH(P22,[1]Pitchers!$C:$C,0)))*(1-(INDEX([1]Pitchers!$AT:$AT,MATCH(P22,[1]Pitchers!$C:$C,0)))))</f>
        <v>-5.2593249525504211E-2</v>
      </c>
      <c r="W22" s="5">
        <f>(INDEX([1]Pitchers!$FL:$FL,MATCH(P22,[1]Pitchers!$C:$C,0)))</f>
        <v>0.17727716891085793</v>
      </c>
      <c r="X22" s="5">
        <f>INDEX([1]Pitchers!$FO:$FO,MATCH(P22,[1]Pitchers!$C:$C,0))</f>
        <v>1</v>
      </c>
    </row>
    <row r="23" spans="1:24" ht="12" customHeight="1" x14ac:dyDescent="0.2">
      <c r="A23" s="26" t="s">
        <v>101</v>
      </c>
      <c r="B23" s="26" t="s">
        <v>49</v>
      </c>
      <c r="C23" s="9" t="str">
        <f>'NL West'!B2</f>
        <v>Greinke, Zack</v>
      </c>
      <c r="D23" s="5">
        <f>INDEX([1]Pitchers!$AJ:$AJ,MATCH(C23,[1]Pitchers!$C:$C,0))*IF(INDEX([1]Pitchers!$Q:$Q,MATCH(C23,[1]Pitchers!$C:$C,0))="R",1/(0.83+(1-INDEX([1]Pitchers!$DD:$DD,MATCH(C23,[1]Pitchers!$C:$C,0)))/8),1)</f>
        <v>3.6078258299822012</v>
      </c>
      <c r="E23" s="4">
        <f>(INDEX([1]Pitchers!$FJ:$FJ,MATCH(C23,[1]Pitchers!$C:$C,0)))</f>
        <v>165.33807099932667</v>
      </c>
      <c r="F23" s="5">
        <f t="shared" si="0"/>
        <v>3.4277706330628321</v>
      </c>
      <c r="G23" s="54">
        <f>IF(LEFT(A23,1)="A",0,IFERROR((INDEX([1]PitchHitProj!$K:$K,MATCH(C23,[1]PitchHitProj!$B:$B,0))-0.263)*0.32*E23,0))</f>
        <v>2.9852951189999959</v>
      </c>
      <c r="H23" s="5">
        <f>(INDEX([1]Pitchers!$CV:$CV,MATCH(C23,[1]Pitchers!$C:$C,0)))</f>
        <v>91.384821907704662</v>
      </c>
      <c r="I23" s="107">
        <f>(INDEX([1]Pitchers!$CP:$CP,MATCH(C23,[1]Pitchers!$C:$C,0)))</f>
        <v>32.708333333333336</v>
      </c>
      <c r="J23" s="5">
        <f>((INDEX([1]Pitchers!$AS:$AS,MATCH(C23,[1]Pitchers!$C:$C,0)))*(1-(INDEX([1]Pitchers!$AT:$AT,MATCH(C23,[1]Pitchers!$C:$C,0)))))</f>
        <v>5.961169318912566E-2</v>
      </c>
      <c r="K23" s="5">
        <f>(INDEX([1]Pitchers!$FL:$FL,MATCH(C23,[1]Pitchers!$C:$C,0)))</f>
        <v>0.3823164736971868</v>
      </c>
      <c r="L23" s="5">
        <f>INDEX([1]Pitchers!$FO:$FO,MATCH(C23,[1]Pitchers!$C:$C,0))</f>
        <v>0</v>
      </c>
      <c r="M23" s="58"/>
      <c r="N23" s="26" t="s">
        <v>90</v>
      </c>
      <c r="O23" s="26" t="s">
        <v>100</v>
      </c>
      <c r="P23" s="21" t="str">
        <f>'NL East'!$I40</f>
        <v>Kelley, Shawn</v>
      </c>
      <c r="Q23" s="5">
        <f>INDEX([1]Pitchers!$AJ:$AJ,MATCH(P23,[1]Pitchers!$C:$C,0))*IF(INDEX([1]Pitchers!$Q:$Q,MATCH(P23,[1]Pitchers!$C:$C,0))="S",0.83+(1-INDEX([1]Pitchers!$DD:$DD,MATCH(P23,[1]Pitchers!$C:$C,0)))/8,1)</f>
        <v>2.9849266468897069</v>
      </c>
      <c r="R23" s="4">
        <f>IF(INDEX([1]Pitchers!$Q:$Q,MATCH(P23,[1]Pitchers!$C:$C,0))="S",56,INDEX([1]Pitchers!$FJ:$FJ,MATCH(P23,[1]Pitchers!$C:$C,0)))</f>
        <v>50.625997346153881</v>
      </c>
      <c r="S23" s="5">
        <f t="shared" si="1"/>
        <v>1.2858100975299054</v>
      </c>
      <c r="T23" s="5">
        <f>(INDEX([1]Pitchers!$CV:$CV,MATCH(P23,[1]Pitchers!$C:$C,0)))</f>
        <v>90.96369850217647</v>
      </c>
      <c r="U23" s="107">
        <f>(INDEX([1]Pitchers!$CP:$CP,MATCH(P23,[1]Pitchers!$C:$C,0)))</f>
        <v>32.208333333333336</v>
      </c>
      <c r="V23" s="5">
        <f>((INDEX([1]Pitchers!$AS:$AS,MATCH(P23,[1]Pitchers!$C:$C,0)))*(1-(INDEX([1]Pitchers!$AT:$AT,MATCH(P23,[1]Pitchers!$C:$C,0)))))</f>
        <v>-4.4237593708559723E-2</v>
      </c>
      <c r="W23" s="5">
        <f>(INDEX([1]Pitchers!$FL:$FL,MATCH(P23,[1]Pitchers!$C:$C,0)))</f>
        <v>-0.4058052121786398</v>
      </c>
      <c r="X23" s="5">
        <f>INDEX([1]Pitchers!$FO:$FO,MATCH(P23,[1]Pitchers!$C:$C,0))</f>
        <v>1</v>
      </c>
    </row>
    <row r="24" spans="1:24" ht="12" customHeight="1" x14ac:dyDescent="0.2">
      <c r="A24" s="26" t="s">
        <v>87</v>
      </c>
      <c r="B24" s="26" t="s">
        <v>652</v>
      </c>
      <c r="C24" s="11" t="str">
        <f>'AL East'!P3</f>
        <v>Pineda, Michael</v>
      </c>
      <c r="D24" s="5">
        <f>INDEX([1]Pitchers!$AJ:$AJ,MATCH(C24,[1]Pitchers!$C:$C,0))*IF(INDEX([1]Pitchers!$Q:$Q,MATCH(C24,[1]Pitchers!$C:$C,0))="R",1/(0.83+(1-INDEX([1]Pitchers!$DD:$DD,MATCH(C24,[1]Pitchers!$C:$C,0)))/8),1)</f>
        <v>3.4942674580539532</v>
      </c>
      <c r="E24" s="4">
        <f>(INDEX([1]Pitchers!$FJ:$FJ,MATCH(C24,[1]Pitchers!$C:$C,0)))</f>
        <v>168.39638622284414</v>
      </c>
      <c r="F24" s="5">
        <f t="shared" si="0"/>
        <v>3.4237647571071967</v>
      </c>
      <c r="G24" s="54">
        <f>IF(LEFT(A24,1)="A",0,IFERROR((INDEX([1]PitchHitProj!$K:$K,MATCH(C24,[1]PitchHitProj!$B:$B,0))-0.263)*0.32*E24,0))</f>
        <v>0</v>
      </c>
      <c r="H24" s="5">
        <f>(INDEX([1]Pitchers!$CV:$CV,MATCH(C24,[1]Pitchers!$C:$C,0)))</f>
        <v>93.694560233464983</v>
      </c>
      <c r="I24" s="107">
        <f>(INDEX([1]Pitchers!$CP:$CP,MATCH(C24,[1]Pitchers!$C:$C,0)))</f>
        <v>27.458333333333332</v>
      </c>
      <c r="J24" s="5">
        <f>((INDEX([1]Pitchers!$AS:$AS,MATCH(C24,[1]Pitchers!$C:$C,0)))*(1-(INDEX([1]Pitchers!$AT:$AT,MATCH(C24,[1]Pitchers!$C:$C,0)))))</f>
        <v>-0.25891936310777985</v>
      </c>
      <c r="K24" s="5">
        <f>(INDEX([1]Pitchers!$FL:$FL,MATCH(C24,[1]Pitchers!$C:$C,0)))</f>
        <v>-0.1925035049707228</v>
      </c>
      <c r="L24" s="5">
        <f>INDEX([1]Pitchers!$FO:$FO,MATCH(C24,[1]Pitchers!$C:$C,0))</f>
        <v>0</v>
      </c>
      <c r="M24" s="58"/>
      <c r="N24" s="26" t="s">
        <v>88</v>
      </c>
      <c r="O24" s="26" t="s">
        <v>656</v>
      </c>
      <c r="P24" s="13" t="str">
        <f>'AL Central'!$B8</f>
        <v>Robertson, David</v>
      </c>
      <c r="Q24" s="5">
        <f>INDEX([1]Pitchers!$AJ:$AJ,MATCH(P24,[1]Pitchers!$C:$C,0))*IF(INDEX([1]Pitchers!$Q:$Q,MATCH(P24,[1]Pitchers!$C:$C,0))="S",0.83+(1-INDEX([1]Pitchers!$DD:$DD,MATCH(P24,[1]Pitchers!$C:$C,0)))/8,1)</f>
        <v>3.1003253161313618</v>
      </c>
      <c r="R24" s="4">
        <f>IF(INDEX([1]Pitchers!$Q:$Q,MATCH(P24,[1]Pitchers!$C:$C,0))="S",56,INDEX([1]Pitchers!$FJ:$FJ,MATCH(P24,[1]Pitchers!$C:$C,0)))</f>
        <v>56.542625042555557</v>
      </c>
      <c r="S24" s="5">
        <f t="shared" si="1"/>
        <v>1.2829885715793137</v>
      </c>
      <c r="T24" s="5">
        <f>(INDEX([1]Pitchers!$CV:$CV,MATCH(P24,[1]Pitchers!$C:$C,0)))</f>
        <v>90.693037882218832</v>
      </c>
      <c r="U24" s="107">
        <f>(INDEX([1]Pitchers!$CP:$CP,MATCH(P24,[1]Pitchers!$C:$C,0)))</f>
        <v>31.208333333333332</v>
      </c>
      <c r="V24" s="5">
        <f>((INDEX([1]Pitchers!$AS:$AS,MATCH(P24,[1]Pitchers!$C:$C,0)))*(1-(INDEX([1]Pitchers!$AT:$AT,MATCH(P24,[1]Pitchers!$C:$C,0)))))</f>
        <v>1.4771936820855563E-2</v>
      </c>
      <c r="W24" s="5">
        <f>(INDEX([1]Pitchers!$FL:$FL,MATCH(P24,[1]Pitchers!$C:$C,0)))</f>
        <v>-0.15157933688974182</v>
      </c>
      <c r="X24" s="5">
        <f>INDEX([1]Pitchers!$FO:$FO,MATCH(P24,[1]Pitchers!$C:$C,0))</f>
        <v>1</v>
      </c>
    </row>
    <row r="25" spans="1:24" ht="12" customHeight="1" x14ac:dyDescent="0.2">
      <c r="A25" s="26" t="s">
        <v>89</v>
      </c>
      <c r="B25" s="26" t="s">
        <v>74</v>
      </c>
      <c r="C25" s="16" t="str">
        <f>'AL West'!I32</f>
        <v>Hamels, Cole</v>
      </c>
      <c r="D25" s="5">
        <f>INDEX([1]Pitchers!$AJ:$AJ,MATCH(C25,[1]Pitchers!$C:$C,0))*IF(INDEX([1]Pitchers!$Q:$Q,MATCH(C25,[1]Pitchers!$C:$C,0))="R",1/(0.83+(1-INDEX([1]Pitchers!$DD:$DD,MATCH(C25,[1]Pitchers!$C:$C,0)))/8),1)</f>
        <v>3.5859027701374933</v>
      </c>
      <c r="E25" s="4">
        <f>(INDEX([1]Pitchers!$FJ:$FJ,MATCH(C25,[1]Pitchers!$C:$C,0)))</f>
        <v>177.89330872458851</v>
      </c>
      <c r="F25" s="5">
        <f t="shared" si="0"/>
        <v>3.3973240767194461</v>
      </c>
      <c r="G25" s="54">
        <f>IF(LEFT(A25,1)="A",0,IFERROR((INDEX([1]PitchHitProj!$K:$K,MATCH(C25,[1]PitchHitProj!$B:$B,0))-0.263)*0.32*E25,0))</f>
        <v>0</v>
      </c>
      <c r="H25" s="5">
        <f>(INDEX([1]Pitchers!$CV:$CV,MATCH(C25,[1]Pitchers!$C:$C,0)))</f>
        <v>94.066334722609582</v>
      </c>
      <c r="I25" s="107">
        <f>(INDEX([1]Pitchers!$CP:$CP,MATCH(C25,[1]Pitchers!$C:$C,0)))</f>
        <v>32.541666666666664</v>
      </c>
      <c r="J25" s="5">
        <f>((INDEX([1]Pitchers!$AS:$AS,MATCH(C25,[1]Pitchers!$C:$C,0)))*(1-(INDEX([1]Pitchers!$AT:$AT,MATCH(C25,[1]Pitchers!$C:$C,0)))))</f>
        <v>8.46016699963337E-2</v>
      </c>
      <c r="K25" s="5">
        <f>(INDEX([1]Pitchers!$FL:$FL,MATCH(C25,[1]Pitchers!$C:$C,0)))</f>
        <v>0.27987681777967699</v>
      </c>
      <c r="L25" s="5">
        <f>INDEX([1]Pitchers!$FO:$FO,MATCH(C25,[1]Pitchers!$C:$C,0))</f>
        <v>0</v>
      </c>
      <c r="M25" s="58"/>
      <c r="N25" s="26" t="s">
        <v>89</v>
      </c>
      <c r="O25" s="26" t="s">
        <v>72</v>
      </c>
      <c r="P25" s="17" t="str">
        <f>'AL West'!$P9</f>
        <v>Hendriks, Liam</v>
      </c>
      <c r="Q25" s="5">
        <f>INDEX([1]Pitchers!$AJ:$AJ,MATCH(P25,[1]Pitchers!$C:$C,0))*IF(INDEX([1]Pitchers!$Q:$Q,MATCH(P25,[1]Pitchers!$C:$C,0))="S",0.83+(1-INDEX([1]Pitchers!$DD:$DD,MATCH(P25,[1]Pitchers!$C:$C,0)))/8,1)</f>
        <v>3.147679562243078</v>
      </c>
      <c r="R25" s="4">
        <f>IF(INDEX([1]Pitchers!$Q:$Q,MATCH(P25,[1]Pitchers!$C:$C,0))="S",56,INDEX([1]Pitchers!$FJ:$FJ,MATCH(P25,[1]Pitchers!$C:$C,0)))</f>
        <v>58.970764899925932</v>
      </c>
      <c r="S25" s="5">
        <f t="shared" si="1"/>
        <v>1.2726214703603809</v>
      </c>
      <c r="T25" s="5">
        <f>(INDEX([1]Pitchers!$CV:$CV,MATCH(P25,[1]Pitchers!$C:$C,0)))</f>
        <v>92.733021452744183</v>
      </c>
      <c r="U25" s="107">
        <f>(INDEX([1]Pitchers!$CP:$CP,MATCH(P25,[1]Pitchers!$C:$C,0)))</f>
        <v>27.375</v>
      </c>
      <c r="V25" s="5">
        <f>((INDEX([1]Pitchers!$AS:$AS,MATCH(P25,[1]Pitchers!$C:$C,0)))*(1-(INDEX([1]Pitchers!$AT:$AT,MATCH(P25,[1]Pitchers!$C:$C,0)))))</f>
        <v>-3.491583908804155E-2</v>
      </c>
      <c r="W25" s="5">
        <f>(INDEX([1]Pitchers!$FL:$FL,MATCH(P25,[1]Pitchers!$C:$C,0)))</f>
        <v>-0.23179594379695323</v>
      </c>
      <c r="X25" s="5">
        <f>INDEX([1]Pitchers!$FO:$FO,MATCH(P25,[1]Pitchers!$C:$C,0))</f>
        <v>1</v>
      </c>
    </row>
    <row r="26" spans="1:24" ht="12" customHeight="1" x14ac:dyDescent="0.2">
      <c r="A26" s="26" t="s">
        <v>90</v>
      </c>
      <c r="B26" s="26" t="s">
        <v>653</v>
      </c>
      <c r="C26" s="27" t="str">
        <f>'NL East'!P4</f>
        <v>Matz, Steven</v>
      </c>
      <c r="D26" s="5">
        <f>INDEX([1]Pitchers!$AJ:$AJ,MATCH(C26,[1]Pitchers!$C:$C,0))*IF(INDEX([1]Pitchers!$Q:$Q,MATCH(C26,[1]Pitchers!$C:$C,0))="R",1/(0.83+(1-INDEX([1]Pitchers!$DD:$DD,MATCH(C26,[1]Pitchers!$C:$C,0)))/8),1)</f>
        <v>3.513343271941705</v>
      </c>
      <c r="E26" s="4">
        <f>(INDEX([1]Pitchers!$FJ:$FJ,MATCH(C26,[1]Pitchers!$C:$C,0)))</f>
        <v>162.26099495964749</v>
      </c>
      <c r="F26" s="5">
        <f t="shared" si="0"/>
        <v>3.396945148788463</v>
      </c>
      <c r="G26" s="54">
        <f>IF(LEFT(A26,1)="A",0,IFERROR((INDEX([1]PitchHitProj!$K:$K,MATCH(C26,[1]PitchHitProj!$B:$B,0))-0.263)*0.32*E26,0))</f>
        <v>1.3041335884201297</v>
      </c>
      <c r="H26" s="5">
        <f>(INDEX([1]Pitchers!$CV:$CV,MATCH(C26,[1]Pitchers!$C:$C,0)))</f>
        <v>95.226793061704157</v>
      </c>
      <c r="I26" s="107">
        <f>(INDEX([1]Pitchers!$CP:$CP,MATCH(C26,[1]Pitchers!$C:$C,0)))</f>
        <v>25.125</v>
      </c>
      <c r="J26" s="5">
        <f>((INDEX([1]Pitchers!$AS:$AS,MATCH(C26,[1]Pitchers!$C:$C,0)))*(1-(INDEX([1]Pitchers!$AT:$AT,MATCH(C26,[1]Pitchers!$C:$C,0)))))</f>
        <v>-6.5936419310652403E-2</v>
      </c>
      <c r="K26" s="5">
        <f>(INDEX([1]Pitchers!$FL:$FL,MATCH(C26,[1]Pitchers!$C:$C,0)))</f>
        <v>0.58970324781794248</v>
      </c>
      <c r="L26" s="5">
        <f>INDEX([1]Pitchers!$FO:$FO,MATCH(C26,[1]Pitchers!$C:$C,0))</f>
        <v>0</v>
      </c>
      <c r="M26" s="58"/>
      <c r="N26" s="26" t="s">
        <v>89</v>
      </c>
      <c r="O26" s="26" t="s">
        <v>54</v>
      </c>
      <c r="P26" s="84" t="str">
        <f>'AL West'!B8</f>
        <v>Giles, Ken</v>
      </c>
      <c r="Q26" s="5">
        <f>INDEX([1]Pitchers!$AJ:$AJ,MATCH(P26,[1]Pitchers!$C:$C,0))*IF(INDEX([1]Pitchers!$Q:$Q,MATCH(P26,[1]Pitchers!$C:$C,0))="S",0.83+(1-INDEX([1]Pitchers!$DD:$DD,MATCH(P26,[1]Pitchers!$C:$C,0)))/8,1)</f>
        <v>3.1456195061087753</v>
      </c>
      <c r="R26" s="4">
        <f>IF(INDEX([1]Pitchers!$Q:$Q,MATCH(P26,[1]Pitchers!$C:$C,0))="S",56,INDEX([1]Pitchers!$FJ:$FJ,MATCH(P26,[1]Pitchers!$C:$C,0)))</f>
        <v>57.138147938148151</v>
      </c>
      <c r="S26" s="5">
        <f t="shared" si="1"/>
        <v>1.2358312690285689</v>
      </c>
      <c r="T26" s="5">
        <f>(INDEX([1]Pitchers!$CV:$CV,MATCH(P26,[1]Pitchers!$C:$C,0)))</f>
        <v>95.566241736449072</v>
      </c>
      <c r="U26" s="107">
        <f>(INDEX([1]Pitchers!$CP:$CP,MATCH(P26,[1]Pitchers!$C:$C,0)))</f>
        <v>25.791666666666668</v>
      </c>
      <c r="V26" s="5">
        <f>((INDEX([1]Pitchers!$AS:$AS,MATCH(P26,[1]Pitchers!$C:$C,0)))*(1-(INDEX([1]Pitchers!$AT:$AT,MATCH(P26,[1]Pitchers!$C:$C,0)))))</f>
        <v>8.8842869876674141E-2</v>
      </c>
      <c r="W26" s="5">
        <f>(INDEX([1]Pitchers!$FL:$FL,MATCH(P26,[1]Pitchers!$C:$C,0)))</f>
        <v>5.820199201452015E-2</v>
      </c>
      <c r="X26" s="5">
        <f>INDEX([1]Pitchers!$FO:$FO,MATCH(P26,[1]Pitchers!$C:$C,0))</f>
        <v>1</v>
      </c>
    </row>
    <row r="27" spans="1:24" ht="12" customHeight="1" x14ac:dyDescent="0.2">
      <c r="A27" s="26" t="s">
        <v>91</v>
      </c>
      <c r="B27" s="26" t="s">
        <v>657</v>
      </c>
      <c r="C27" s="15" t="str">
        <f>'NL Central'!B3</f>
        <v>Hendricks, Kyle</v>
      </c>
      <c r="D27" s="5">
        <f>INDEX([1]Pitchers!$AJ:$AJ,MATCH(C27,[1]Pitchers!$C:$C,0))*IF(INDEX([1]Pitchers!$Q:$Q,MATCH(C27,[1]Pitchers!$C:$C,0))="R",1/(0.83+(1-INDEX([1]Pitchers!$DD:$DD,MATCH(C27,[1]Pitchers!$C:$C,0)))/8),1)</f>
        <v>3.5112117826435654</v>
      </c>
      <c r="E27" s="4">
        <f>(INDEX([1]Pitchers!$FJ:$FJ,MATCH(C27,[1]Pitchers!$C:$C,0)))</f>
        <v>171.94462464451226</v>
      </c>
      <c r="F27" s="5">
        <f t="shared" si="0"/>
        <v>3.3428282004022827</v>
      </c>
      <c r="G27" s="54">
        <f>IF(LEFT(A27,1)="A",0,IFERROR((INDEX([1]PitchHitProj!$K:$K,MATCH(C27,[1]PitchHitProj!$B:$B,0))-0.263)*0.32*E27,0))</f>
        <v>-1.0519092477389174</v>
      </c>
      <c r="H27" s="5">
        <f>(INDEX([1]Pitchers!$CV:$CV,MATCH(C27,[1]Pitchers!$C:$C,0)))</f>
        <v>87.685948751064018</v>
      </c>
      <c r="I27" s="107">
        <f>(INDEX([1]Pitchers!$CP:$CP,MATCH(C27,[1]Pitchers!$C:$C,0)))</f>
        <v>26.541666666666668</v>
      </c>
      <c r="J27" s="5">
        <f>((INDEX([1]Pitchers!$AS:$AS,MATCH(C27,[1]Pitchers!$C:$C,0)))*(1-(INDEX([1]Pitchers!$AT:$AT,MATCH(C27,[1]Pitchers!$C:$C,0)))))</f>
        <v>9.9027429949007595E-2</v>
      </c>
      <c r="K27" s="5">
        <f>(INDEX([1]Pitchers!$FL:$FL,MATCH(C27,[1]Pitchers!$C:$C,0)))</f>
        <v>-6.2817639073417211E-2</v>
      </c>
      <c r="L27" s="5">
        <f>INDEX([1]Pitchers!$FO:$FO,MATCH(C27,[1]Pitchers!$C:$C,0))</f>
        <v>0</v>
      </c>
      <c r="M27" s="58"/>
      <c r="N27" s="26" t="s">
        <v>89</v>
      </c>
      <c r="O27" s="26" t="s">
        <v>73</v>
      </c>
      <c r="P27" s="18" t="str">
        <f>'AL West'!$B38</f>
        <v>Diaz, Edwin</v>
      </c>
      <c r="Q27" s="5">
        <f>INDEX([1]Pitchers!$AJ:$AJ,MATCH(P27,[1]Pitchers!$C:$C,0))*IF(INDEX([1]Pitchers!$Q:$Q,MATCH(P27,[1]Pitchers!$C:$C,0))="S",0.83+(1-INDEX([1]Pitchers!$DD:$DD,MATCH(P27,[1]Pitchers!$C:$C,0)))/8,1)</f>
        <v>3.1327235142298111</v>
      </c>
      <c r="R27" s="4">
        <f>IF(INDEX([1]Pitchers!$Q:$Q,MATCH(P27,[1]Pitchers!$C:$C,0))="S",56,INDEX([1]Pitchers!$FJ:$FJ,MATCH(P27,[1]Pitchers!$C:$C,0)))</f>
        <v>56</v>
      </c>
      <c r="S27" s="5">
        <f t="shared" si="1"/>
        <v>1.2281412063786898</v>
      </c>
      <c r="T27" s="5">
        <f>(INDEX([1]Pitchers!$CV:$CV,MATCH(P27,[1]Pitchers!$C:$C,0)))</f>
        <v>95.795541201614824</v>
      </c>
      <c r="U27" s="107">
        <f>(INDEX([1]Pitchers!$CP:$CP,MATCH(P27,[1]Pitchers!$C:$C,0)))</f>
        <v>22.291666666666668</v>
      </c>
      <c r="V27" s="5">
        <f>((INDEX([1]Pitchers!$AS:$AS,MATCH(P27,[1]Pitchers!$C:$C,0)))*(1-(INDEX([1]Pitchers!$AT:$AT,MATCH(P27,[1]Pitchers!$C:$C,0)))))</f>
        <v>-3.1887292361402808E-2</v>
      </c>
      <c r="W27" s="5">
        <f>(INDEX([1]Pitchers!$FL:$FL,MATCH(P27,[1]Pitchers!$C:$C,0)))</f>
        <v>0.26027855799909416</v>
      </c>
      <c r="X27" s="5">
        <f>INDEX([1]Pitchers!$FO:$FO,MATCH(P27,[1]Pitchers!$C:$C,0))</f>
        <v>0.31660517834811652</v>
      </c>
    </row>
    <row r="28" spans="1:24" ht="12" customHeight="1" x14ac:dyDescent="0.2">
      <c r="A28" s="26" t="s">
        <v>88</v>
      </c>
      <c r="B28" s="26" t="s">
        <v>69</v>
      </c>
      <c r="C28" s="39" t="str">
        <f>'AL Central'!P5</f>
        <v>Fulmer, Michael</v>
      </c>
      <c r="D28" s="5">
        <f>INDEX([1]Pitchers!$AJ:$AJ,MATCH(C28,[1]Pitchers!$C:$C,0))*IF(INDEX([1]Pitchers!$Q:$Q,MATCH(C28,[1]Pitchers!$C:$C,0))="R",1/(0.83+(1-INDEX([1]Pitchers!$DD:$DD,MATCH(C28,[1]Pitchers!$C:$C,0)))/8),1)</f>
        <v>3.4786559611142658</v>
      </c>
      <c r="E28" s="4">
        <f>(INDEX([1]Pitchers!$FJ:$FJ,MATCH(C28,[1]Pitchers!$C:$C,0)))</f>
        <v>162.6115815717003</v>
      </c>
      <c r="F28" s="5">
        <f t="shared" si="0"/>
        <v>3.3405358272272907</v>
      </c>
      <c r="G28" s="54">
        <f>IF(LEFT(A28,1)="A",0,IFERROR((INDEX([1]PitchHitProj!$K:$K,MATCH(C28,[1]PitchHitProj!$B:$B,0))-0.263)*0.32*E28,0))</f>
        <v>0</v>
      </c>
      <c r="H28" s="5">
        <f>(INDEX([1]Pitchers!$CV:$CV,MATCH(C28,[1]Pitchers!$C:$C,0)))</f>
        <v>94.695541201614844</v>
      </c>
      <c r="I28" s="107">
        <f>(INDEX([1]Pitchers!$CP:$CP,MATCH(C28,[1]Pitchers!$C:$C,0)))</f>
        <v>23.291666666666668</v>
      </c>
      <c r="J28" s="5">
        <f>((INDEX([1]Pitchers!$AS:$AS,MATCH(C28,[1]Pitchers!$C:$C,0)))*(1-(INDEX([1]Pitchers!$AT:$AT,MATCH(C28,[1]Pitchers!$C:$C,0)))))</f>
        <v>5.2208329865405446E-2</v>
      </c>
      <c r="K28" s="5">
        <f>(INDEX([1]Pitchers!$FL:$FL,MATCH(C28,[1]Pitchers!$C:$C,0)))</f>
        <v>0.32739156645321899</v>
      </c>
      <c r="L28" s="5">
        <f>INDEX([1]Pitchers!$FO:$FO,MATCH(C28,[1]Pitchers!$C:$C,0))</f>
        <v>0</v>
      </c>
      <c r="M28" s="58"/>
      <c r="N28" s="26" t="s">
        <v>89</v>
      </c>
      <c r="O28" s="26" t="s">
        <v>72</v>
      </c>
      <c r="P28" s="17" t="str">
        <f>'AL West'!$P10</f>
        <v>Madson, Ryan</v>
      </c>
      <c r="Q28" s="5">
        <f>INDEX([1]Pitchers!$AJ:$AJ,MATCH(P28,[1]Pitchers!$C:$C,0))*IF(INDEX([1]Pitchers!$Q:$Q,MATCH(P28,[1]Pitchers!$C:$C,0))="S",0.83+(1-INDEX([1]Pitchers!$DD:$DD,MATCH(P28,[1]Pitchers!$C:$C,0)))/8,1)</f>
        <v>3.1381007919428114</v>
      </c>
      <c r="R28" s="4">
        <f>IF(INDEX([1]Pitchers!$Q:$Q,MATCH(P28,[1]Pitchers!$C:$C,0))="S",56,INDEX([1]Pitchers!$FJ:$FJ,MATCH(P28,[1]Pitchers!$C:$C,0)))</f>
        <v>55.61862483255549</v>
      </c>
      <c r="S28" s="5">
        <f t="shared" si="1"/>
        <v>1.2127670243475375</v>
      </c>
      <c r="T28" s="5">
        <f>(INDEX([1]Pitchers!$CV:$CV,MATCH(P28,[1]Pitchers!$C:$C,0)))</f>
        <v>93.105063883029359</v>
      </c>
      <c r="U28" s="107">
        <f>(INDEX([1]Pitchers!$CP:$CP,MATCH(P28,[1]Pitchers!$C:$C,0)))</f>
        <v>35.875</v>
      </c>
      <c r="V28" s="5">
        <f>((INDEX([1]Pitchers!$AS:$AS,MATCH(P28,[1]Pitchers!$C:$C,0)))*(1-(INDEX([1]Pitchers!$AT:$AT,MATCH(P28,[1]Pitchers!$C:$C,0)))))</f>
        <v>-1.1023744459424624E-2</v>
      </c>
      <c r="W28" s="5">
        <f>(INDEX([1]Pitchers!$FL:$FL,MATCH(P28,[1]Pitchers!$C:$C,0)))</f>
        <v>0.31714689461163931</v>
      </c>
      <c r="X28" s="5">
        <f>INDEX([1]Pitchers!$FO:$FO,MATCH(P28,[1]Pitchers!$C:$C,0))</f>
        <v>1</v>
      </c>
    </row>
    <row r="29" spans="1:24" ht="12" customHeight="1" x14ac:dyDescent="0.2">
      <c r="A29" s="26" t="s">
        <v>87</v>
      </c>
      <c r="B29" s="26" t="s">
        <v>63</v>
      </c>
      <c r="C29" s="9" t="str">
        <f>'AL East'!I3</f>
        <v>Pomeranz, Drew</v>
      </c>
      <c r="D29" s="5">
        <f>INDEX([1]Pitchers!$AJ:$AJ,MATCH(C29,[1]Pitchers!$C:$C,0))*IF(INDEX([1]Pitchers!$Q:$Q,MATCH(C29,[1]Pitchers!$C:$C,0))="R",1/(0.83+(1-INDEX([1]Pitchers!$DD:$DD,MATCH(C29,[1]Pitchers!$C:$C,0)))/8),1)</f>
        <v>3.5020583943355432</v>
      </c>
      <c r="E29" s="4">
        <f>(INDEX([1]Pitchers!$FJ:$FJ,MATCH(C29,[1]Pitchers!$C:$C,0)))</f>
        <v>162.76630384273457</v>
      </c>
      <c r="F29" s="5">
        <f t="shared" si="0"/>
        <v>3.2921414443840726</v>
      </c>
      <c r="G29" s="54">
        <f>IF(LEFT(A29,1)="A",0,IFERROR((INDEX([1]PitchHitProj!$K:$K,MATCH(C29,[1]PitchHitProj!$B:$B,0))-0.263)*0.32*E29,0))</f>
        <v>0</v>
      </c>
      <c r="H29" s="5">
        <f>(INDEX([1]Pitchers!$CV:$CV,MATCH(C29,[1]Pitchers!$C:$C,0)))</f>
        <v>91.872643334301273</v>
      </c>
      <c r="I29" s="107">
        <f>(INDEX([1]Pitchers!$CP:$CP,MATCH(C29,[1]Pitchers!$C:$C,0)))</f>
        <v>27.625</v>
      </c>
      <c r="J29" s="5">
        <f>((INDEX([1]Pitchers!$AS:$AS,MATCH(C29,[1]Pitchers!$C:$C,0)))*(1-(INDEX([1]Pitchers!$AT:$AT,MATCH(C29,[1]Pitchers!$C:$C,0)))))</f>
        <v>2.5901751706742557E-2</v>
      </c>
      <c r="K29" s="5">
        <f>(INDEX([1]Pitchers!$FL:$FL,MATCH(C29,[1]Pitchers!$C:$C,0)))</f>
        <v>1.8116896383118593E-2</v>
      </c>
      <c r="L29" s="5">
        <f>INDEX([1]Pitchers!$FO:$FO,MATCH(C29,[1]Pitchers!$C:$C,0))</f>
        <v>0</v>
      </c>
      <c r="M29" s="58"/>
      <c r="N29" s="26" t="s">
        <v>91</v>
      </c>
      <c r="O29" s="26" t="s">
        <v>57</v>
      </c>
      <c r="P29" s="23" t="str">
        <f>'NL Central'!$I38</f>
        <v>Duke, Zach</v>
      </c>
      <c r="Q29" s="5">
        <f>INDEX([1]Pitchers!$AJ:$AJ,MATCH(P29,[1]Pitchers!$C:$C,0))*IF(INDEX([1]Pitchers!$Q:$Q,MATCH(P29,[1]Pitchers!$C:$C,0))="S",0.83+(1-INDEX([1]Pitchers!$DD:$DD,MATCH(P29,[1]Pitchers!$C:$C,0)))/8,1)</f>
        <v>3.0873535184861636</v>
      </c>
      <c r="R29" s="4">
        <f>IF(INDEX([1]Pitchers!$Q:$Q,MATCH(P29,[1]Pitchers!$C:$C,0))="S",56,INDEX([1]Pitchers!$FJ:$FJ,MATCH(P29,[1]Pitchers!$C:$C,0)))</f>
        <v>52.187932998444388</v>
      </c>
      <c r="S29" s="5">
        <f t="shared" si="1"/>
        <v>1.2000527350844432</v>
      </c>
      <c r="T29" s="5">
        <f>(INDEX([1]Pitchers!$CV:$CV,MATCH(P29,[1]Pitchers!$C:$C,0)))</f>
        <v>90.014346960951073</v>
      </c>
      <c r="U29" s="107">
        <f>(INDEX([1]Pitchers!$CP:$CP,MATCH(P29,[1]Pitchers!$C:$C,0)))</f>
        <v>33.208333333333336</v>
      </c>
      <c r="V29" s="5">
        <f>((INDEX([1]Pitchers!$AS:$AS,MATCH(P29,[1]Pitchers!$C:$C,0)))*(1-(INDEX([1]Pitchers!$AT:$AT,MATCH(P29,[1]Pitchers!$C:$C,0)))))</f>
        <v>-0.26662598568982371</v>
      </c>
      <c r="W29" s="5">
        <f>(INDEX([1]Pitchers!$FL:$FL,MATCH(P29,[1]Pitchers!$C:$C,0)))</f>
        <v>0.12974499365573669</v>
      </c>
      <c r="X29" s="5">
        <f>INDEX([1]Pitchers!$FO:$FO,MATCH(P29,[1]Pitchers!$C:$C,0))</f>
        <v>1</v>
      </c>
    </row>
    <row r="30" spans="1:24" ht="12" customHeight="1" x14ac:dyDescent="0.2">
      <c r="A30" s="26" t="s">
        <v>91</v>
      </c>
      <c r="B30" s="26" t="s">
        <v>56</v>
      </c>
      <c r="C30" s="22" t="str">
        <f>'NL Central'!B36</f>
        <v>Taillon, Jameson</v>
      </c>
      <c r="D30" s="5">
        <f>INDEX([1]Pitchers!$AJ:$AJ,MATCH(C30,[1]Pitchers!$C:$C,0))*IF(INDEX([1]Pitchers!$Q:$Q,MATCH(C30,[1]Pitchers!$C:$C,0))="R",1/(0.83+(1-INDEX([1]Pitchers!$DD:$DD,MATCH(C30,[1]Pitchers!$C:$C,0)))/8),1)</f>
        <v>3.3497143273068772</v>
      </c>
      <c r="E30" s="4">
        <f>(INDEX([1]Pitchers!$FJ:$FJ,MATCH(C30,[1]Pitchers!$C:$C,0)))</f>
        <v>146.64333154425924</v>
      </c>
      <c r="F30" s="5">
        <f t="shared" si="0"/>
        <v>3.2705801888088377</v>
      </c>
      <c r="G30" s="54">
        <f>IF(LEFT(A30,1)="A",0,IFERROR((INDEX([1]PitchHitProj!$K:$K,MATCH(C30,[1]PitchHitProj!$B:$B,0))-0.263)*0.32*E30,0))</f>
        <v>0</v>
      </c>
      <c r="H30" s="5">
        <f>(INDEX([1]Pitchers!$CV:$CV,MATCH(C30,[1]Pitchers!$C:$C,0)))</f>
        <v>94.195541201614844</v>
      </c>
      <c r="I30" s="107">
        <f>(INDEX([1]Pitchers!$CP:$CP,MATCH(C30,[1]Pitchers!$C:$C,0)))</f>
        <v>24.625</v>
      </c>
      <c r="J30" s="5">
        <f>((INDEX([1]Pitchers!$AS:$AS,MATCH(C30,[1]Pitchers!$C:$C,0)))*(1-(INDEX([1]Pitchers!$AT:$AT,MATCH(C30,[1]Pitchers!$C:$C,0)))))</f>
        <v>-1.7580877863708957E-2</v>
      </c>
      <c r="K30" s="5">
        <f>(INDEX([1]Pitchers!$FL:$FL,MATCH(C30,[1]Pitchers!$C:$C,0)))</f>
        <v>0.21979057155342591</v>
      </c>
      <c r="L30" s="5">
        <f>INDEX([1]Pitchers!$FO:$FO,MATCH(C30,[1]Pitchers!$C:$C,0))</f>
        <v>0</v>
      </c>
      <c r="M30" s="58"/>
      <c r="N30" s="26" t="s">
        <v>91</v>
      </c>
      <c r="O30" s="26" t="s">
        <v>55</v>
      </c>
      <c r="P30" s="42" t="str">
        <f>'NL Central'!$P8</f>
        <v>Knebel, Corey</v>
      </c>
      <c r="Q30" s="5">
        <f>INDEX([1]Pitchers!$AJ:$AJ,MATCH(P30,[1]Pitchers!$C:$C,0))*IF(INDEX([1]Pitchers!$Q:$Q,MATCH(P30,[1]Pitchers!$C:$C,0))="S",0.83+(1-INDEX([1]Pitchers!$DD:$DD,MATCH(P30,[1]Pitchers!$C:$C,0)))/8,1)</f>
        <v>3.0715944379025988</v>
      </c>
      <c r="R30" s="4">
        <f>IF(INDEX([1]Pitchers!$Q:$Q,MATCH(P30,[1]Pitchers!$C:$C,0))="S",56,INDEX([1]Pitchers!$FJ:$FJ,MATCH(P30,[1]Pitchers!$C:$C,0)))</f>
        <v>51.006277349300007</v>
      </c>
      <c r="S30" s="5">
        <f t="shared" si="1"/>
        <v>1.19173299721903</v>
      </c>
      <c r="T30" s="5">
        <f>(INDEX([1]Pitchers!$CV:$CV,MATCH(P30,[1]Pitchers!$C:$C,0)))</f>
        <v>93.497657238501546</v>
      </c>
      <c r="U30" s="107">
        <f>(INDEX([1]Pitchers!$CP:$CP,MATCH(P30,[1]Pitchers!$C:$C,0)))</f>
        <v>24.625</v>
      </c>
      <c r="V30" s="5">
        <f>((INDEX([1]Pitchers!$AS:$AS,MATCH(P30,[1]Pitchers!$C:$C,0)))*(1-(INDEX([1]Pitchers!$AT:$AT,MATCH(P30,[1]Pitchers!$C:$C,0)))))</f>
        <v>-6.2299109728825255E-2</v>
      </c>
      <c r="W30" s="5">
        <f>(INDEX([1]Pitchers!$FL:$FL,MATCH(P30,[1]Pitchers!$C:$C,0)))</f>
        <v>8.7972781812938966E-2</v>
      </c>
      <c r="X30" s="5">
        <f>INDEX([1]Pitchers!$FO:$FO,MATCH(P30,[1]Pitchers!$C:$C,0))</f>
        <v>1</v>
      </c>
    </row>
    <row r="31" spans="1:24" ht="12" customHeight="1" x14ac:dyDescent="0.2">
      <c r="A31" s="26" t="s">
        <v>87</v>
      </c>
      <c r="B31" s="26" t="s">
        <v>62</v>
      </c>
      <c r="C31" s="41" t="str">
        <f>'AL East'!B2</f>
        <v>Gausman, Kevin</v>
      </c>
      <c r="D31" s="5">
        <f>INDEX([1]Pitchers!$AJ:$AJ,MATCH(C31,[1]Pitchers!$C:$C,0))*IF(INDEX([1]Pitchers!$Q:$Q,MATCH(C31,[1]Pitchers!$C:$C,0))="R",1/(0.83+(1-INDEX([1]Pitchers!$DD:$DD,MATCH(C31,[1]Pitchers!$C:$C,0)))/8),1)</f>
        <v>3.5135261823172494</v>
      </c>
      <c r="E31" s="4">
        <f>(INDEX([1]Pitchers!$FJ:$FJ,MATCH(C31,[1]Pitchers!$C:$C,0)))</f>
        <v>162.42180826254952</v>
      </c>
      <c r="F31" s="5">
        <f t="shared" si="0"/>
        <v>3.2600022153202706</v>
      </c>
      <c r="G31" s="54">
        <f>IF(LEFT(A31,1)="A",0,IFERROR((INDEX([1]PitchHitProj!$K:$K,MATCH(C31,[1]PitchHitProj!$B:$B,0))-0.263)*0.32*E31,0))</f>
        <v>0</v>
      </c>
      <c r="H31" s="5">
        <f>(INDEX([1]Pitchers!$CV:$CV,MATCH(C31,[1]Pitchers!$C:$C,0)))</f>
        <v>94.653767127622729</v>
      </c>
      <c r="I31" s="107">
        <f>(INDEX([1]Pitchers!$CP:$CP,MATCH(C31,[1]Pitchers!$C:$C,0)))</f>
        <v>25.458333333333332</v>
      </c>
      <c r="J31" s="5">
        <f>((INDEX([1]Pitchers!$AS:$AS,MATCH(C31,[1]Pitchers!$C:$C,0)))*(1-(INDEX([1]Pitchers!$AT:$AT,MATCH(C31,[1]Pitchers!$C:$C,0)))))</f>
        <v>-0.29875910588089127</v>
      </c>
      <c r="K31" s="5">
        <f>(INDEX([1]Pitchers!$FL:$FL,MATCH(C31,[1]Pitchers!$C:$C,0)))</f>
        <v>0.12126562350426573</v>
      </c>
      <c r="L31" s="5">
        <f>INDEX([1]Pitchers!$FO:$FO,MATCH(C31,[1]Pitchers!$C:$C,0))</f>
        <v>0</v>
      </c>
      <c r="M31" s="58"/>
      <c r="N31" s="26" t="s">
        <v>90</v>
      </c>
      <c r="O31" s="26" t="s">
        <v>266</v>
      </c>
      <c r="P31" s="82" t="str">
        <f>'NL East'!$I11</f>
        <v>Phelps, David</v>
      </c>
      <c r="Q31" s="5">
        <f>INDEX([1]Pitchers!$AJ:$AJ,MATCH(P31,[1]Pitchers!$C:$C,0))*IF(INDEX([1]Pitchers!$Q:$Q,MATCH(P31,[1]Pitchers!$C:$C,0))="S",0.83+(1-INDEX([1]Pitchers!$DD:$DD,MATCH(P31,[1]Pitchers!$C:$C,0)))/8,1)</f>
        <v>3.1219243119235767</v>
      </c>
      <c r="R31" s="4">
        <f>IF(INDEX([1]Pitchers!$Q:$Q,MATCH(P31,[1]Pitchers!$C:$C,0))="S",56,INDEX([1]Pitchers!$FJ:$FJ,MATCH(P31,[1]Pitchers!$C:$C,0)))</f>
        <v>53.561137672496088</v>
      </c>
      <c r="S31" s="5">
        <f t="shared" si="1"/>
        <v>1.1882132782419708</v>
      </c>
      <c r="T31" s="5">
        <f>(INDEX([1]Pitchers!$CV:$CV,MATCH(P31,[1]Pitchers!$C:$C,0)))</f>
        <v>91.790321780276329</v>
      </c>
      <c r="U31" s="107">
        <f>(INDEX([1]Pitchers!$CP:$CP,MATCH(P31,[1]Pitchers!$C:$C,0)))</f>
        <v>29.708333333333332</v>
      </c>
      <c r="V31" s="5">
        <f>((INDEX([1]Pitchers!$AS:$AS,MATCH(P31,[1]Pitchers!$C:$C,0)))*(1-(INDEX([1]Pitchers!$AT:$AT,MATCH(P31,[1]Pitchers!$C:$C,0)))))</f>
        <v>5.8420210417659928E-2</v>
      </c>
      <c r="W31" s="5">
        <f>(INDEX([1]Pitchers!$FL:$FL,MATCH(P31,[1]Pitchers!$C:$C,0)))</f>
        <v>-7.4968734666668688E-2</v>
      </c>
      <c r="X31" s="5">
        <f>INDEX([1]Pitchers!$FO:$FO,MATCH(P31,[1]Pitchers!$C:$C,0))</f>
        <v>0.50106815784262149</v>
      </c>
    </row>
    <row r="32" spans="1:24" ht="12" customHeight="1" x14ac:dyDescent="0.2">
      <c r="A32" s="26" t="s">
        <v>91</v>
      </c>
      <c r="B32" s="26" t="s">
        <v>657</v>
      </c>
      <c r="C32" s="15" t="str">
        <f>'NL Central'!B4</f>
        <v>Lester, Jon</v>
      </c>
      <c r="D32" s="5">
        <f>INDEX([1]Pitchers!$AJ:$AJ,MATCH(C32,[1]Pitchers!$C:$C,0))*IF(INDEX([1]Pitchers!$Q:$Q,MATCH(C32,[1]Pitchers!$C:$C,0))="R",1/(0.83+(1-INDEX([1]Pitchers!$DD:$DD,MATCH(C32,[1]Pitchers!$C:$C,0)))/8),1)</f>
        <v>3.5638134961741712</v>
      </c>
      <c r="E32" s="4">
        <f>(INDEX([1]Pitchers!$FJ:$FJ,MATCH(C32,[1]Pitchers!$C:$C,0)))</f>
        <v>167.61444927793696</v>
      </c>
      <c r="F32" s="5">
        <f t="shared" si="0"/>
        <v>3.2208892876808211</v>
      </c>
      <c r="G32" s="54">
        <f>IF(LEFT(A32,1)="A",0,IFERROR((INDEX([1]PitchHitProj!$K:$K,MATCH(C32,[1]PitchHitProj!$B:$B,0))-0.263)*0.32*E32,0))</f>
        <v>-0.27623236093180653</v>
      </c>
      <c r="H32" s="5">
        <f>(INDEX([1]Pitchers!$CV:$CV,MATCH(C32,[1]Pitchers!$C:$C,0)))</f>
        <v>93.630431728863769</v>
      </c>
      <c r="I32" s="107">
        <f>(INDEX([1]Pitchers!$CP:$CP,MATCH(C32,[1]Pitchers!$C:$C,0)))</f>
        <v>32.458333333333336</v>
      </c>
      <c r="J32" s="5">
        <f>((INDEX([1]Pitchers!$AS:$AS,MATCH(C32,[1]Pitchers!$C:$C,0)))*(1-(INDEX([1]Pitchers!$AT:$AT,MATCH(C32,[1]Pitchers!$C:$C,0)))))</f>
        <v>-0.10387304077260924</v>
      </c>
      <c r="K32" s="5">
        <f>(INDEX([1]Pitchers!$FL:$FL,MATCH(C32,[1]Pitchers!$C:$C,0)))</f>
        <v>0.14439125647893977</v>
      </c>
      <c r="L32" s="5">
        <f>INDEX([1]Pitchers!$FO:$FO,MATCH(C32,[1]Pitchers!$C:$C,0))</f>
        <v>0</v>
      </c>
      <c r="M32" s="58"/>
      <c r="N32" s="26" t="s">
        <v>91</v>
      </c>
      <c r="O32" s="26" t="s">
        <v>657</v>
      </c>
      <c r="P32" s="15" t="str">
        <f>'NL Central'!$B10</f>
        <v>Rondon, Hector</v>
      </c>
      <c r="Q32" s="5">
        <f>INDEX([1]Pitchers!$AJ:$AJ,MATCH(P32,[1]Pitchers!$C:$C,0))*IF(INDEX([1]Pitchers!$Q:$Q,MATCH(P32,[1]Pitchers!$C:$C,0))="S",0.83+(1-INDEX([1]Pitchers!$DD:$DD,MATCH(P32,[1]Pitchers!$C:$C,0)))/8,1)</f>
        <v>3.146275822333386</v>
      </c>
      <c r="R32" s="4">
        <f>IF(INDEX([1]Pitchers!$Q:$Q,MATCH(P32,[1]Pitchers!$C:$C,0))="S",56,INDEX([1]Pitchers!$FJ:$FJ,MATCH(P32,[1]Pitchers!$C:$C,0)))</f>
        <v>54.828147728148082</v>
      </c>
      <c r="S32" s="5">
        <f t="shared" si="1"/>
        <v>1.1850253024220452</v>
      </c>
      <c r="T32" s="5">
        <f>(INDEX([1]Pitchers!$CV:$CV,MATCH(P32,[1]Pitchers!$C:$C,0)))</f>
        <v>94.658185017575704</v>
      </c>
      <c r="U32" s="107">
        <f>(INDEX([1]Pitchers!$CP:$CP,MATCH(P32,[1]Pitchers!$C:$C,0)))</f>
        <v>28.375</v>
      </c>
      <c r="V32" s="5">
        <f>((INDEX([1]Pitchers!$AS:$AS,MATCH(P32,[1]Pitchers!$C:$C,0)))*(1-(INDEX([1]Pitchers!$AT:$AT,MATCH(P32,[1]Pitchers!$C:$C,0)))))</f>
        <v>0.11594795013302668</v>
      </c>
      <c r="W32" s="5">
        <f>(INDEX([1]Pitchers!$FL:$FL,MATCH(P32,[1]Pitchers!$C:$C,0)))</f>
        <v>4.1995663848615639E-2</v>
      </c>
      <c r="X32" s="5">
        <f>INDEX([1]Pitchers!$FO:$FO,MATCH(P32,[1]Pitchers!$C:$C,0))</f>
        <v>1</v>
      </c>
    </row>
    <row r="33" spans="1:24" ht="12" customHeight="1" x14ac:dyDescent="0.2">
      <c r="A33" s="26" t="s">
        <v>87</v>
      </c>
      <c r="B33" s="26" t="s">
        <v>66</v>
      </c>
      <c r="C33" s="12" t="str">
        <f>'AL East'!I35</f>
        <v>Sanchez, Aaron</v>
      </c>
      <c r="D33" s="5">
        <f>INDEX([1]Pitchers!$AJ:$AJ,MATCH(C33,[1]Pitchers!$C:$C,0))*IF(INDEX([1]Pitchers!$Q:$Q,MATCH(C33,[1]Pitchers!$C:$C,0))="R",1/(0.83+(1-INDEX([1]Pitchers!$DD:$DD,MATCH(C33,[1]Pitchers!$C:$C,0)))/8),1)</f>
        <v>3.6361461554808256</v>
      </c>
      <c r="E33" s="4">
        <f>(INDEX([1]Pitchers!$FJ:$FJ,MATCH(C33,[1]Pitchers!$C:$C,0)))</f>
        <v>167.74186262854363</v>
      </c>
      <c r="F33" s="5">
        <f t="shared" si="0"/>
        <v>3.0908341645969295</v>
      </c>
      <c r="G33" s="54">
        <f>IF(LEFT(A33,1)="A",0,IFERROR((INDEX([1]PitchHitProj!$K:$K,MATCH(C33,[1]PitchHitProj!$B:$B,0))-0.263)*0.32*E33,0))</f>
        <v>0</v>
      </c>
      <c r="H33" s="5">
        <f>(INDEX([1]Pitchers!$CV:$CV,MATCH(C33,[1]Pitchers!$C:$C,0)))</f>
        <v>94.491220424344007</v>
      </c>
      <c r="I33" s="107">
        <f>(INDEX([1]Pitchers!$CP:$CP,MATCH(C33,[1]Pitchers!$C:$C,0)))</f>
        <v>23.958333333333332</v>
      </c>
      <c r="J33" s="5">
        <f>((INDEX([1]Pitchers!$AS:$AS,MATCH(C33,[1]Pitchers!$C:$C,0)))*(1-(INDEX([1]Pitchers!$AT:$AT,MATCH(C33,[1]Pitchers!$C:$C,0)))))</f>
        <v>0.10232643624430002</v>
      </c>
      <c r="K33" s="5">
        <f>(INDEX([1]Pitchers!$FL:$FL,MATCH(C33,[1]Pitchers!$C:$C,0)))</f>
        <v>3.4246134390829942E-2</v>
      </c>
      <c r="L33" s="5">
        <f>INDEX([1]Pitchers!$FO:$FO,MATCH(C33,[1]Pitchers!$C:$C,0))</f>
        <v>0</v>
      </c>
      <c r="M33" s="58"/>
      <c r="N33" s="26" t="s">
        <v>91</v>
      </c>
      <c r="O33" s="26" t="s">
        <v>57</v>
      </c>
      <c r="P33" s="23" t="str">
        <f>'NL Central'!$I40</f>
        <v>Oh, Seung Hwan</v>
      </c>
      <c r="Q33" s="5">
        <f>INDEX([1]Pitchers!$AJ:$AJ,MATCH(P33,[1]Pitchers!$C:$C,0))*IF(INDEX([1]Pitchers!$Q:$Q,MATCH(P33,[1]Pitchers!$C:$C,0))="S",0.83+(1-INDEX([1]Pitchers!$DD:$DD,MATCH(P33,[1]Pitchers!$C:$C,0)))/8,1)</f>
        <v>3.1606659841534333</v>
      </c>
      <c r="R33" s="4">
        <f>IF(INDEX([1]Pitchers!$Q:$Q,MATCH(P33,[1]Pitchers!$C:$C,0))="S",56,INDEX([1]Pitchers!$FJ:$FJ,MATCH(P33,[1]Pitchers!$C:$C,0)))</f>
        <v>53.036705345555553</v>
      </c>
      <c r="S33" s="5">
        <f t="shared" si="1"/>
        <v>1.1284203403336426</v>
      </c>
      <c r="T33" s="5">
        <f>(INDEX([1]Pitchers!$CV:$CV,MATCH(P33,[1]Pitchers!$C:$C,0)))</f>
        <v>91.395541201614833</v>
      </c>
      <c r="U33" s="107">
        <f>(INDEX([1]Pitchers!$CP:$CP,MATCH(P33,[1]Pitchers!$C:$C,0)))</f>
        <v>33.958333333333336</v>
      </c>
      <c r="V33" s="5">
        <f>((INDEX([1]Pitchers!$AS:$AS,MATCH(P33,[1]Pitchers!$C:$C,0)))*(1-(INDEX([1]Pitchers!$AT:$AT,MATCH(P33,[1]Pitchers!$C:$C,0)))))</f>
        <v>0.15615355994983723</v>
      </c>
      <c r="W33" s="5">
        <f>(INDEX([1]Pitchers!$FL:$FL,MATCH(P33,[1]Pitchers!$C:$C,0)))</f>
        <v>-0.43666202028290979</v>
      </c>
      <c r="X33" s="5">
        <f>INDEX([1]Pitchers!$FO:$FO,MATCH(P33,[1]Pitchers!$C:$C,0))</f>
        <v>1</v>
      </c>
    </row>
    <row r="34" spans="1:24" ht="12" customHeight="1" x14ac:dyDescent="0.2">
      <c r="A34" s="26" t="s">
        <v>89</v>
      </c>
      <c r="B34" s="26" t="s">
        <v>72</v>
      </c>
      <c r="C34" s="17" t="str">
        <f>'AL West'!P2</f>
        <v>Gray, Sonny</v>
      </c>
      <c r="D34" s="5">
        <f>INDEX([1]Pitchers!$AJ:$AJ,MATCH(C34,[1]Pitchers!$C:$C,0))*IF(INDEX([1]Pitchers!$Q:$Q,MATCH(C34,[1]Pitchers!$C:$C,0))="R",1/(0.83+(1-INDEX([1]Pitchers!$DD:$DD,MATCH(C34,[1]Pitchers!$C:$C,0)))/8),1)</f>
        <v>3.6717295066153612</v>
      </c>
      <c r="E34" s="4">
        <f>(INDEX([1]Pitchers!$FJ:$FJ,MATCH(C34,[1]Pitchers!$C:$C,0)))</f>
        <v>166.4615043054994</v>
      </c>
      <c r="F34" s="5">
        <f t="shared" ref="F34:F65" si="2">((4.25+G34*MAX(6,E34/33)/E34)^(((4.25+G34*MAX(6,E34/33)/E34)+(4.25-(4-D34)*4.25/4*MAX(6,E34/33)/9))^0.285)/((4.25+G34*MAX(6,E34/33)/E34)^(((4.25+G34*MAX(6,E34/33)/E34)+(4.25-(4-D34)*4.25/4*MAX(6,E34/33)/9))^0.285)+(4.25-(4-D34)*4.25/4*MAX(6,E34/33)/9)^(((4.25+G34*MAX(6,E34/33)/E34)+(4.25-(4-D34)*4.25/4*MAX(6,E34/33)/9))^0.285))-0.5)*MIN(33,E34/6)+((5.15*4.25/4*MAX(6,E34/33)/9+4*4.25/4*(1-MAX(6,E34/33)/9))^(((5.15*4.25/4*MAX(6,E34/33)/9+4*4.25/4*(1-MAX(6,E34/33)/9))+4.25)^0.285)/((5.15*4.25/4*MAX(6,E34/33)/9+4*4.25/4*(1-MAX(6,E34/33)/9))^(((5.15*4.25/4*MAX(6,E34/33)/9+4*4.25/4*(1-MAX(6,E34/33)/9))+4.25)^0.285)+4.25^(((5.15*4.25/4*MAX(6,E34/33)/9+4*4.25/4*(1-MAX(6,E34/33)/9))+4.25)^0.285))-0.5)*MIN(33,E34/6)</f>
        <v>2.988464485168056</v>
      </c>
      <c r="G34" s="54">
        <f>IF(LEFT(A34,1)="A",0,IFERROR((INDEX([1]PitchHitProj!$K:$K,MATCH(C34,[1]PitchHitProj!$B:$B,0))-0.263)*0.32*E34,0))</f>
        <v>0</v>
      </c>
      <c r="H34" s="5">
        <f>(INDEX([1]Pitchers!$CV:$CV,MATCH(C34,[1]Pitchers!$C:$C,0)))</f>
        <v>92.633142268662397</v>
      </c>
      <c r="I34" s="107">
        <f>(INDEX([1]Pitchers!$CP:$CP,MATCH(C34,[1]Pitchers!$C:$C,0)))</f>
        <v>26.625</v>
      </c>
      <c r="J34" s="5">
        <f>((INDEX([1]Pitchers!$AS:$AS,MATCH(C34,[1]Pitchers!$C:$C,0)))*(1-(INDEX([1]Pitchers!$AT:$AT,MATCH(C34,[1]Pitchers!$C:$C,0)))))</f>
        <v>-9.0654169000584539E-2</v>
      </c>
      <c r="K34" s="5">
        <f>(INDEX([1]Pitchers!$FL:$FL,MATCH(C34,[1]Pitchers!$C:$C,0)))</f>
        <v>-0.1149300100290577</v>
      </c>
      <c r="L34" s="5">
        <f>INDEX([1]Pitchers!$FO:$FO,MATCH(C34,[1]Pitchers!$C:$C,0))</f>
        <v>0</v>
      </c>
      <c r="M34" s="58"/>
      <c r="N34" s="26" t="s">
        <v>89</v>
      </c>
      <c r="O34" s="26" t="s">
        <v>74</v>
      </c>
      <c r="P34" s="16" t="str">
        <f>'AL West'!$I40</f>
        <v>Kela, Keone</v>
      </c>
      <c r="Q34" s="5">
        <f>INDEX([1]Pitchers!$AJ:$AJ,MATCH(P34,[1]Pitchers!$C:$C,0))*IF(INDEX([1]Pitchers!$Q:$Q,MATCH(P34,[1]Pitchers!$C:$C,0))="S",0.83+(1-INDEX([1]Pitchers!$DD:$DD,MATCH(P34,[1]Pitchers!$C:$C,0)))/8,1)</f>
        <v>3.1024451643033464</v>
      </c>
      <c r="R34" s="4">
        <f>IF(INDEX([1]Pitchers!$Q:$Q,MATCH(P34,[1]Pitchers!$C:$C,0))="S",56,INDEX([1]Pitchers!$FJ:$FJ,MATCH(P34,[1]Pitchers!$C:$C,0)))</f>
        <v>48.863888598933343</v>
      </c>
      <c r="S34" s="5">
        <f t="shared" si="1"/>
        <v>1.106324255165269</v>
      </c>
      <c r="T34" s="5">
        <f>(INDEX([1]Pitchers!$CV:$CV,MATCH(P34,[1]Pitchers!$C:$C,0)))</f>
        <v>94.022279468047131</v>
      </c>
      <c r="U34" s="107">
        <f>(INDEX([1]Pitchers!$CP:$CP,MATCH(P34,[1]Pitchers!$C:$C,0)))</f>
        <v>23.208333333333332</v>
      </c>
      <c r="V34" s="5">
        <f>((INDEX([1]Pitchers!$AS:$AS,MATCH(P34,[1]Pitchers!$C:$C,0)))*(1-(INDEX([1]Pitchers!$AT:$AT,MATCH(P34,[1]Pitchers!$C:$C,0)))))</f>
        <v>-0.16953461811606285</v>
      </c>
      <c r="W34" s="5">
        <f>(INDEX([1]Pitchers!$FL:$FL,MATCH(P34,[1]Pitchers!$C:$C,0)))</f>
        <v>0.22558306028026645</v>
      </c>
      <c r="X34" s="5">
        <f>INDEX([1]Pitchers!$FO:$FO,MATCH(P34,[1]Pitchers!$C:$C,0))</f>
        <v>1</v>
      </c>
    </row>
    <row r="35" spans="1:24" ht="12" customHeight="1" x14ac:dyDescent="0.2">
      <c r="A35" s="26" t="s">
        <v>87</v>
      </c>
      <c r="B35" s="26" t="s">
        <v>66</v>
      </c>
      <c r="C35" s="12" t="str">
        <f>'AL East'!I32</f>
        <v>Stroman, Marcus</v>
      </c>
      <c r="D35" s="5">
        <f>INDEX([1]Pitchers!$AJ:$AJ,MATCH(C35,[1]Pitchers!$C:$C,0))*IF(INDEX([1]Pitchers!$Q:$Q,MATCH(C35,[1]Pitchers!$C:$C,0))="R",1/(0.83+(1-INDEX([1]Pitchers!$DD:$DD,MATCH(C35,[1]Pitchers!$C:$C,0)))/8),1)</f>
        <v>3.5832123318031313</v>
      </c>
      <c r="E35" s="4">
        <f>(INDEX([1]Pitchers!$FJ:$FJ,MATCH(C35,[1]Pitchers!$C:$C,0)))</f>
        <v>156.10025657907096</v>
      </c>
      <c r="F35" s="5">
        <f t="shared" si="2"/>
        <v>2.9867589597504214</v>
      </c>
      <c r="G35" s="54">
        <f>IF(LEFT(A35,1)="A",0,IFERROR((INDEX([1]PitchHitProj!$K:$K,MATCH(C35,[1]PitchHitProj!$B:$B,0))-0.263)*0.32*E35,0))</f>
        <v>0</v>
      </c>
      <c r="H35" s="5">
        <f>(INDEX([1]Pitchers!$CV:$CV,MATCH(C35,[1]Pitchers!$C:$C,0)))</f>
        <v>92.212285832031199</v>
      </c>
      <c r="I35" s="107">
        <f>(INDEX([1]Pitchers!$CP:$CP,MATCH(C35,[1]Pitchers!$C:$C,0)))</f>
        <v>25.125</v>
      </c>
      <c r="J35" s="5">
        <f>((INDEX([1]Pitchers!$AS:$AS,MATCH(C35,[1]Pitchers!$C:$C,0)))*(1-(INDEX([1]Pitchers!$AT:$AT,MATCH(C35,[1]Pitchers!$C:$C,0)))))</f>
        <v>-0.14269203808491632</v>
      </c>
      <c r="K35" s="5">
        <f>(INDEX([1]Pitchers!$FL:$FL,MATCH(C35,[1]Pitchers!$C:$C,0)))</f>
        <v>-0.27154918011500512</v>
      </c>
      <c r="L35" s="5">
        <f>INDEX([1]Pitchers!$FO:$FO,MATCH(C35,[1]Pitchers!$C:$C,0))</f>
        <v>0</v>
      </c>
      <c r="M35" s="58"/>
      <c r="N35" s="26" t="s">
        <v>101</v>
      </c>
      <c r="O35" s="26" t="s">
        <v>648</v>
      </c>
      <c r="P35" s="28" t="str">
        <f>'NL West'!$I38</f>
        <v>Strickland, Hunter</v>
      </c>
      <c r="Q35" s="5">
        <f>INDEX([1]Pitchers!$AJ:$AJ,MATCH(P35,[1]Pitchers!$C:$C,0))*IF(INDEX([1]Pitchers!$Q:$Q,MATCH(P35,[1]Pitchers!$C:$C,0))="S",0.83+(1-INDEX([1]Pitchers!$DD:$DD,MATCH(P35,[1]Pitchers!$C:$C,0)))/8,1)</f>
        <v>3.2565997373352733</v>
      </c>
      <c r="R35" s="4">
        <f>IF(INDEX([1]Pitchers!$Q:$Q,MATCH(P35,[1]Pitchers!$C:$C,0))="S",56,INDEX([1]Pitchers!$FJ:$FJ,MATCH(P35,[1]Pitchers!$C:$C,0)))</f>
        <v>57.852925337666598</v>
      </c>
      <c r="S35" s="5">
        <f t="shared" si="1"/>
        <v>1.1009030991173192</v>
      </c>
      <c r="T35" s="5">
        <f>(INDEX([1]Pitchers!$CV:$CV,MATCH(P35,[1]Pitchers!$C:$C,0)))</f>
        <v>95.256765796023913</v>
      </c>
      <c r="U35" s="107">
        <f>(INDEX([1]Pitchers!$CP:$CP,MATCH(P35,[1]Pitchers!$C:$C,0)))</f>
        <v>27.791666666666668</v>
      </c>
      <c r="V35" s="5">
        <f>((INDEX([1]Pitchers!$AS:$AS,MATCH(P35,[1]Pitchers!$C:$C,0)))*(1-(INDEX([1]Pitchers!$AT:$AT,MATCH(P35,[1]Pitchers!$C:$C,0)))))</f>
        <v>9.586186232657519E-2</v>
      </c>
      <c r="W35" s="5">
        <f>(INDEX([1]Pitchers!$FL:$FL,MATCH(P35,[1]Pitchers!$C:$C,0)))</f>
        <v>5.3328640996740603E-2</v>
      </c>
      <c r="X35" s="5">
        <f>INDEX([1]Pitchers!$FO:$FO,MATCH(P35,[1]Pitchers!$C:$C,0))</f>
        <v>1</v>
      </c>
    </row>
    <row r="36" spans="1:24" ht="12" customHeight="1" x14ac:dyDescent="0.2">
      <c r="A36" s="26" t="s">
        <v>91</v>
      </c>
      <c r="B36" s="26" t="s">
        <v>57</v>
      </c>
      <c r="C36" s="23" t="str">
        <f>'NL Central'!I35</f>
        <v>Garcia, Jaime</v>
      </c>
      <c r="D36" s="5">
        <f>INDEX([1]Pitchers!$AJ:$AJ,MATCH(C36,[1]Pitchers!$C:$C,0))*IF(INDEX([1]Pitchers!$Q:$Q,MATCH(C36,[1]Pitchers!$C:$C,0))="R",1/(0.83+(1-INDEX([1]Pitchers!$DD:$DD,MATCH(C36,[1]Pitchers!$C:$C,0)))/8),1)</f>
        <v>3.6357364391165512</v>
      </c>
      <c r="E36" s="4">
        <f>(INDEX([1]Pitchers!$FJ:$FJ,MATCH(C36,[1]Pitchers!$C:$C,0)))</f>
        <v>161.86223526013885</v>
      </c>
      <c r="F36" s="5">
        <f t="shared" si="2"/>
        <v>2.983330192271568</v>
      </c>
      <c r="G36" s="54">
        <f>IF(LEFT(A36,1)="A",0,IFERROR((INDEX([1]PitchHitProj!$K:$K,MATCH(C36,[1]PitchHitProj!$B:$B,0))-0.263)*0.32*E36,0))</f>
        <v>-4.5334921200725791E-4</v>
      </c>
      <c r="H36" s="5">
        <f>(INDEX([1]Pitchers!$CV:$CV,MATCH(C36,[1]Pitchers!$C:$C,0)))</f>
        <v>92.024208652600521</v>
      </c>
      <c r="I36" s="107">
        <f>(INDEX([1]Pitchers!$CP:$CP,MATCH(C36,[1]Pitchers!$C:$C,0)))</f>
        <v>29.958333333333332</v>
      </c>
      <c r="J36" s="5">
        <f>((INDEX([1]Pitchers!$AS:$AS,MATCH(C36,[1]Pitchers!$C:$C,0)))*(1-(INDEX([1]Pitchers!$AT:$AT,MATCH(C36,[1]Pitchers!$C:$C,0)))))</f>
        <v>-0.11113383405202445</v>
      </c>
      <c r="K36" s="5">
        <f>(INDEX([1]Pitchers!$FL:$FL,MATCH(C36,[1]Pitchers!$C:$C,0)))</f>
        <v>-4.0893266630316468E-3</v>
      </c>
      <c r="L36" s="5">
        <f>INDEX([1]Pitchers!$FO:$FO,MATCH(C36,[1]Pitchers!$C:$C,0))</f>
        <v>0</v>
      </c>
      <c r="M36" s="58"/>
      <c r="N36" s="26" t="s">
        <v>88</v>
      </c>
      <c r="O36" s="26" t="s">
        <v>655</v>
      </c>
      <c r="P36" s="15" t="str">
        <f>'AL Central'!$B40</f>
        <v>Soria, Joakim</v>
      </c>
      <c r="Q36" s="5">
        <f>INDEX([1]Pitchers!$AJ:$AJ,MATCH(P36,[1]Pitchers!$C:$C,0))*IF(INDEX([1]Pitchers!$Q:$Q,MATCH(P36,[1]Pitchers!$C:$C,0))="S",0.83+(1-INDEX([1]Pitchers!$DD:$DD,MATCH(P36,[1]Pitchers!$C:$C,0)))/8,1)</f>
        <v>3.2817846190332314</v>
      </c>
      <c r="R36" s="4">
        <f>IF(INDEX([1]Pitchers!$Q:$Q,MATCH(P36,[1]Pitchers!$C:$C,0))="S",56,INDEX([1]Pitchers!$FJ:$FJ,MATCH(P36,[1]Pitchers!$C:$C,0)))</f>
        <v>58.185248443259262</v>
      </c>
      <c r="S36" s="5">
        <f t="shared" si="1"/>
        <v>1.0729283127454425</v>
      </c>
      <c r="T36" s="5">
        <f>(INDEX([1]Pitchers!$CV:$CV,MATCH(P36,[1]Pitchers!$C:$C,0)))</f>
        <v>91.268603920803173</v>
      </c>
      <c r="U36" s="107">
        <f>(INDEX([1]Pitchers!$CP:$CP,MATCH(P36,[1]Pitchers!$C:$C,0)))</f>
        <v>32.125</v>
      </c>
      <c r="V36" s="5">
        <f>((INDEX([1]Pitchers!$AS:$AS,MATCH(P36,[1]Pitchers!$C:$C,0)))*(1-(INDEX([1]Pitchers!$AT:$AT,MATCH(P36,[1]Pitchers!$C:$C,0)))))</f>
        <v>-0.11195504231020806</v>
      </c>
      <c r="W36" s="5">
        <f>(INDEX([1]Pitchers!$FL:$FL,MATCH(P36,[1]Pitchers!$C:$C,0)))</f>
        <v>0.22003529059952642</v>
      </c>
      <c r="X36" s="5">
        <f>INDEX([1]Pitchers!$FO:$FO,MATCH(P36,[1]Pitchers!$C:$C,0))</f>
        <v>1</v>
      </c>
    </row>
    <row r="37" spans="1:24" ht="12" customHeight="1" x14ac:dyDescent="0.2">
      <c r="A37" s="26" t="s">
        <v>91</v>
      </c>
      <c r="B37" s="26" t="s">
        <v>57</v>
      </c>
      <c r="C37" s="23" t="str">
        <f>'NL Central'!I33</f>
        <v>Martinez, Carlos</v>
      </c>
      <c r="D37" s="5">
        <f>INDEX([1]Pitchers!$AJ:$AJ,MATCH(C37,[1]Pitchers!$C:$C,0))*IF(INDEX([1]Pitchers!$Q:$Q,MATCH(C37,[1]Pitchers!$C:$C,0))="R",1/(0.83+(1-INDEX([1]Pitchers!$DD:$DD,MATCH(C37,[1]Pitchers!$C:$C,0)))/8),1)</f>
        <v>3.6834854580297312</v>
      </c>
      <c r="E37" s="4">
        <f>(INDEX([1]Pitchers!$FJ:$FJ,MATCH(C37,[1]Pitchers!$C:$C,0)))</f>
        <v>164.18781666937093</v>
      </c>
      <c r="F37" s="5">
        <f t="shared" si="2"/>
        <v>2.9694026753175775</v>
      </c>
      <c r="G37" s="54">
        <f>IF(LEFT(A37,1)="A",0,IFERROR((INDEX([1]PitchHitProj!$K:$K,MATCH(C37,[1]PitchHitProj!$B:$B,0))-0.263)*0.32*E37,0))</f>
        <v>0.43911287704000684</v>
      </c>
      <c r="H37" s="5">
        <f>(INDEX([1]Pitchers!$CV:$CV,MATCH(C37,[1]Pitchers!$C:$C,0)))</f>
        <v>95.492997997073559</v>
      </c>
      <c r="I37" s="107">
        <f>(INDEX([1]Pitchers!$CP:$CP,MATCH(C37,[1]Pitchers!$C:$C,0)))</f>
        <v>24.791666666666668</v>
      </c>
      <c r="J37" s="5">
        <f>((INDEX([1]Pitchers!$AS:$AS,MATCH(C37,[1]Pitchers!$C:$C,0)))*(1-(INDEX([1]Pitchers!$AT:$AT,MATCH(C37,[1]Pitchers!$C:$C,0)))))</f>
        <v>-0.1354934127715777</v>
      </c>
      <c r="K37" s="5">
        <f>(INDEX([1]Pitchers!$FL:$FL,MATCH(C37,[1]Pitchers!$C:$C,0)))</f>
        <v>0.28629877356157485</v>
      </c>
      <c r="L37" s="5">
        <f>INDEX([1]Pitchers!$FO:$FO,MATCH(C37,[1]Pitchers!$C:$C,0))</f>
        <v>0</v>
      </c>
      <c r="M37" s="58"/>
      <c r="N37" s="26" t="s">
        <v>91</v>
      </c>
      <c r="O37" s="26" t="s">
        <v>56</v>
      </c>
      <c r="P37" s="22" t="str">
        <f>'NL Central'!$B38</f>
        <v>Watson, Tony</v>
      </c>
      <c r="Q37" s="5">
        <f>INDEX([1]Pitchers!$AJ:$AJ,MATCH(P37,[1]Pitchers!$C:$C,0))*IF(INDEX([1]Pitchers!$Q:$Q,MATCH(P37,[1]Pitchers!$C:$C,0))="S",0.83+(1-INDEX([1]Pitchers!$DD:$DD,MATCH(P37,[1]Pitchers!$C:$C,0)))/8,1)</f>
        <v>3.3051989360497438</v>
      </c>
      <c r="R37" s="4">
        <f>IF(INDEX([1]Pitchers!$Q:$Q,MATCH(P37,[1]Pitchers!$C:$C,0))="S",56,INDEX([1]Pitchers!$FJ:$FJ,MATCH(P37,[1]Pitchers!$C:$C,0)))</f>
        <v>59.643236363666666</v>
      </c>
      <c r="S37" s="5">
        <f t="shared" si="1"/>
        <v>1.0671355464389394</v>
      </c>
      <c r="T37" s="5">
        <f>(INDEX([1]Pitchers!$CV:$CV,MATCH(P37,[1]Pitchers!$C:$C,0)))</f>
        <v>93.772289117598987</v>
      </c>
      <c r="U37" s="107">
        <f>(INDEX([1]Pitchers!$CP:$CP,MATCH(P37,[1]Pitchers!$C:$C,0)))</f>
        <v>31.125</v>
      </c>
      <c r="V37" s="5">
        <f>((INDEX([1]Pitchers!$AS:$AS,MATCH(P37,[1]Pitchers!$C:$C,0)))*(1-(INDEX([1]Pitchers!$AT:$AT,MATCH(P37,[1]Pitchers!$C:$C,0)))))</f>
        <v>0.15439054482892306</v>
      </c>
      <c r="W37" s="5">
        <f>(INDEX([1]Pitchers!$FL:$FL,MATCH(P37,[1]Pitchers!$C:$C,0)))</f>
        <v>0.44354847650873558</v>
      </c>
      <c r="X37" s="5">
        <f>INDEX([1]Pitchers!$FO:$FO,MATCH(P37,[1]Pitchers!$C:$C,0))</f>
        <v>1</v>
      </c>
    </row>
    <row r="38" spans="1:24" ht="12" customHeight="1" x14ac:dyDescent="0.2">
      <c r="A38" s="26" t="s">
        <v>89</v>
      </c>
      <c r="B38" s="26" t="s">
        <v>73</v>
      </c>
      <c r="C38" s="18" t="str">
        <f>'AL West'!B32</f>
        <v>Hernandez, Felix</v>
      </c>
      <c r="D38" s="5">
        <f>INDEX([1]Pitchers!$AJ:$AJ,MATCH(C38,[1]Pitchers!$C:$C,0))*IF(INDEX([1]Pitchers!$Q:$Q,MATCH(C38,[1]Pitchers!$C:$C,0))="R",1/(0.83+(1-INDEX([1]Pitchers!$DD:$DD,MATCH(C38,[1]Pitchers!$C:$C,0)))/8),1)</f>
        <v>3.6688799454499015</v>
      </c>
      <c r="E38" s="4">
        <f>(INDEX([1]Pitchers!$FJ:$FJ,MATCH(C38,[1]Pitchers!$C:$C,0)))</f>
        <v>164.82130045480901</v>
      </c>
      <c r="F38" s="5">
        <f t="shared" si="2"/>
        <v>2.9652531738159986</v>
      </c>
      <c r="G38" s="54">
        <f>IF(LEFT(A38,1)="A",0,IFERROR((INDEX([1]PitchHitProj!$K:$K,MATCH(C38,[1]PitchHitProj!$B:$B,0))-0.263)*0.32*E38,0))</f>
        <v>0</v>
      </c>
      <c r="H38" s="5">
        <f>(INDEX([1]Pitchers!$CV:$CV,MATCH(C38,[1]Pitchers!$C:$C,0)))</f>
        <v>90.696039659823626</v>
      </c>
      <c r="I38" s="107">
        <f>(INDEX([1]Pitchers!$CP:$CP,MATCH(C38,[1]Pitchers!$C:$C,0)))</f>
        <v>30.208333333333332</v>
      </c>
      <c r="J38" s="5">
        <f>((INDEX([1]Pitchers!$AS:$AS,MATCH(C38,[1]Pitchers!$C:$C,0)))*(1-(INDEX([1]Pitchers!$AT:$AT,MATCH(C38,[1]Pitchers!$C:$C,0)))))</f>
        <v>7.0555134770479755E-2</v>
      </c>
      <c r="K38" s="5">
        <f>(INDEX([1]Pitchers!$FL:$FL,MATCH(C38,[1]Pitchers!$C:$C,0)))</f>
        <v>8.4317855197269531E-2</v>
      </c>
      <c r="L38" s="5">
        <f>INDEX([1]Pitchers!$FO:$FO,MATCH(C38,[1]Pitchers!$C:$C,0))</f>
        <v>0</v>
      </c>
      <c r="M38" s="58"/>
      <c r="N38" s="26" t="s">
        <v>88</v>
      </c>
      <c r="O38" s="26" t="s">
        <v>68</v>
      </c>
      <c r="P38" s="14" t="str">
        <f>'AL Central'!$I10</f>
        <v>Shaw, Bryan</v>
      </c>
      <c r="Q38" s="5">
        <f>INDEX([1]Pitchers!$AJ:$AJ,MATCH(P38,[1]Pitchers!$C:$C,0))*IF(INDEX([1]Pitchers!$Q:$Q,MATCH(P38,[1]Pitchers!$C:$C,0))="S",0.83+(1-INDEX([1]Pitchers!$DD:$DD,MATCH(P38,[1]Pitchers!$C:$C,0)))/8,1)</f>
        <v>3.2833798333854576</v>
      </c>
      <c r="R38" s="4">
        <f>IF(INDEX([1]Pitchers!$Q:$Q,MATCH(P38,[1]Pitchers!$C:$C,0))="S",56,INDEX([1]Pitchers!$FJ:$FJ,MATCH(P38,[1]Pitchers!$C:$C,0)))</f>
        <v>57.808592592592589</v>
      </c>
      <c r="S38" s="5">
        <f t="shared" si="1"/>
        <v>1.0638247190333479</v>
      </c>
      <c r="T38" s="5">
        <f>(INDEX([1]Pitchers!$CV:$CV,MATCH(P38,[1]Pitchers!$C:$C,0)))</f>
        <v>89.58205512507547</v>
      </c>
      <c r="U38" s="107">
        <f>(INDEX([1]Pitchers!$CP:$CP,MATCH(P38,[1]Pitchers!$C:$C,0)))</f>
        <v>28.625</v>
      </c>
      <c r="V38" s="5">
        <f>((INDEX([1]Pitchers!$AS:$AS,MATCH(P38,[1]Pitchers!$C:$C,0)))*(1-(INDEX([1]Pitchers!$AT:$AT,MATCH(P38,[1]Pitchers!$C:$C,0)))))</f>
        <v>7.3687307163048693E-2</v>
      </c>
      <c r="W38" s="5">
        <f>(INDEX([1]Pitchers!$FL:$FL,MATCH(P38,[1]Pitchers!$C:$C,0)))</f>
        <v>0.12222094918945561</v>
      </c>
      <c r="X38" s="5">
        <f>INDEX([1]Pitchers!$FO:$FO,MATCH(P38,[1]Pitchers!$C:$C,0))</f>
        <v>1</v>
      </c>
    </row>
    <row r="39" spans="1:24" ht="12" customHeight="1" x14ac:dyDescent="0.2">
      <c r="A39" s="26" t="s">
        <v>101</v>
      </c>
      <c r="B39" s="26" t="s">
        <v>651</v>
      </c>
      <c r="C39" s="25" t="str">
        <f>'NL West'!B32</f>
        <v>Ross, Tyson</v>
      </c>
      <c r="D39" s="5">
        <f>INDEX([1]Pitchers!$AJ:$AJ,MATCH(C39,[1]Pitchers!$C:$C,0))*IF(INDEX([1]Pitchers!$Q:$Q,MATCH(C39,[1]Pitchers!$C:$C,0))="R",1/(0.83+(1-INDEX([1]Pitchers!$DD:$DD,MATCH(C39,[1]Pitchers!$C:$C,0)))/8),1)</f>
        <v>3.7023846091486803</v>
      </c>
      <c r="E39" s="4">
        <f>(INDEX([1]Pitchers!$FJ:$FJ,MATCH(C39,[1]Pitchers!$C:$C,0)))</f>
        <v>158.62647687127767</v>
      </c>
      <c r="F39" s="5">
        <f t="shared" si="2"/>
        <v>2.9552926263502637</v>
      </c>
      <c r="G39" s="54">
        <f>IF(LEFT(A39,1)="A",0,IFERROR((INDEX([1]PitchHitProj!$K:$K,MATCH(C39,[1]PitchHitProj!$B:$B,0))-0.263)*0.32*E39,0))</f>
        <v>1.6002341341689088</v>
      </c>
      <c r="H39" s="5">
        <f>(INDEX([1]Pitchers!$CV:$CV,MATCH(C39,[1]Pitchers!$C:$C,0)))</f>
        <v>92.646257588986387</v>
      </c>
      <c r="I39" s="107">
        <f>(INDEX([1]Pitchers!$CP:$CP,MATCH(C39,[1]Pitchers!$C:$C,0)))</f>
        <v>29.208333333333332</v>
      </c>
      <c r="J39" s="5">
        <f>((INDEX([1]Pitchers!$AS:$AS,MATCH(C39,[1]Pitchers!$C:$C,0)))*(1-(INDEX([1]Pitchers!$AT:$AT,MATCH(C39,[1]Pitchers!$C:$C,0)))))</f>
        <v>-0.20351131986740209</v>
      </c>
      <c r="K39" s="5">
        <f>(INDEX([1]Pitchers!$FL:$FL,MATCH(C39,[1]Pitchers!$C:$C,0)))</f>
        <v>-0.1020493821222362</v>
      </c>
      <c r="L39" s="5">
        <f>INDEX([1]Pitchers!$FO:$FO,MATCH(C39,[1]Pitchers!$C:$C,0))</f>
        <v>0</v>
      </c>
      <c r="M39" s="58"/>
      <c r="N39" s="26" t="s">
        <v>89</v>
      </c>
      <c r="O39" s="26" t="s">
        <v>54</v>
      </c>
      <c r="P39" s="84" t="str">
        <f>'AL West'!B11</f>
        <v>Harris, Will</v>
      </c>
      <c r="Q39" s="5">
        <f>INDEX([1]Pitchers!$AJ:$AJ,MATCH(P39,[1]Pitchers!$C:$C,0))*IF(INDEX([1]Pitchers!$Q:$Q,MATCH(P39,[1]Pitchers!$C:$C,0))="S",0.83+(1-INDEX([1]Pitchers!$DD:$DD,MATCH(P39,[1]Pitchers!$C:$C,0)))/8,1)</f>
        <v>3.2595851075242956</v>
      </c>
      <c r="R39" s="4">
        <f>IF(INDEX([1]Pitchers!$Q:$Q,MATCH(P39,[1]Pitchers!$C:$C,0))="S",56,INDEX([1]Pitchers!$FJ:$FJ,MATCH(P39,[1]Pitchers!$C:$C,0)))</f>
        <v>55.900612542962897</v>
      </c>
      <c r="S39" s="5">
        <f t="shared" si="1"/>
        <v>1.0598453416480011</v>
      </c>
      <c r="T39" s="5">
        <f>(INDEX([1]Pitchers!$CV:$CV,MATCH(P39,[1]Pitchers!$C:$C,0)))</f>
        <v>90.834930487454571</v>
      </c>
      <c r="U39" s="107">
        <f>(INDEX([1]Pitchers!$CP:$CP,MATCH(P39,[1]Pitchers!$C:$C,0)))</f>
        <v>31.875</v>
      </c>
      <c r="V39" s="5">
        <f>((INDEX([1]Pitchers!$AS:$AS,MATCH(P39,[1]Pitchers!$C:$C,0)))*(1-(INDEX([1]Pitchers!$AT:$AT,MATCH(P39,[1]Pitchers!$C:$C,0)))))</f>
        <v>0.1493048478859616</v>
      </c>
      <c r="W39" s="5">
        <f>(INDEX([1]Pitchers!$FL:$FL,MATCH(P39,[1]Pitchers!$C:$C,0)))</f>
        <v>0.33999418178384927</v>
      </c>
      <c r="X39" s="5">
        <f>INDEX([1]Pitchers!$FO:$FO,MATCH(P39,[1]Pitchers!$C:$C,0))</f>
        <v>1</v>
      </c>
    </row>
    <row r="40" spans="1:24" ht="12" customHeight="1" x14ac:dyDescent="0.2">
      <c r="A40" s="26" t="s">
        <v>91</v>
      </c>
      <c r="B40" s="26" t="s">
        <v>56</v>
      </c>
      <c r="C40" s="22" t="str">
        <f>'NL Central'!B32</f>
        <v>Cole, Gerrit</v>
      </c>
      <c r="D40" s="5">
        <f>INDEX([1]Pitchers!$AJ:$AJ,MATCH(C40,[1]Pitchers!$C:$C,0))*IF(INDEX([1]Pitchers!$Q:$Q,MATCH(C40,[1]Pitchers!$C:$C,0))="R",1/(0.83+(1-INDEX([1]Pitchers!$DD:$DD,MATCH(C40,[1]Pitchers!$C:$C,0)))/8),1)</f>
        <v>3.668412826344206</v>
      </c>
      <c r="E40" s="4">
        <f>(INDEX([1]Pitchers!$FJ:$FJ,MATCH(C40,[1]Pitchers!$C:$C,0)))</f>
        <v>159.52672387739725</v>
      </c>
      <c r="F40" s="5">
        <f t="shared" si="2"/>
        <v>2.9191064156701039</v>
      </c>
      <c r="G40" s="54">
        <f>IF(LEFT(A40,1)="A",0,IFERROR((INDEX([1]PitchHitProj!$K:$K,MATCH(C40,[1]PitchHitProj!$B:$B,0))-0.263)*0.32*E40,0))</f>
        <v>0.4462554937400941</v>
      </c>
      <c r="H40" s="5">
        <f>(INDEX([1]Pitchers!$CV:$CV,MATCH(C40,[1]Pitchers!$C:$C,0)))</f>
        <v>95.261771546340711</v>
      </c>
      <c r="I40" s="107">
        <f>(INDEX([1]Pitchers!$CP:$CP,MATCH(C40,[1]Pitchers!$C:$C,0)))</f>
        <v>25.791666666666668</v>
      </c>
      <c r="J40" s="5">
        <f>((INDEX([1]Pitchers!$AS:$AS,MATCH(C40,[1]Pitchers!$C:$C,0)))*(1-(INDEX([1]Pitchers!$AT:$AT,MATCH(C40,[1]Pitchers!$C:$C,0)))))</f>
        <v>9.5150414425545685E-2</v>
      </c>
      <c r="K40" s="5">
        <f>(INDEX([1]Pitchers!$FL:$FL,MATCH(C40,[1]Pitchers!$C:$C,0)))</f>
        <v>0.15967763310266159</v>
      </c>
      <c r="L40" s="5">
        <f>INDEX([1]Pitchers!$FO:$FO,MATCH(C40,[1]Pitchers!$C:$C,0))</f>
        <v>0</v>
      </c>
      <c r="M40" s="58"/>
      <c r="N40" s="26" t="s">
        <v>87</v>
      </c>
      <c r="O40" s="26" t="s">
        <v>62</v>
      </c>
      <c r="P40" s="41" t="str">
        <f>'AL East'!$B9</f>
        <v>O'Day, Darren</v>
      </c>
      <c r="Q40" s="5">
        <f>INDEX([1]Pitchers!$AJ:$AJ,MATCH(P40,[1]Pitchers!$C:$C,0))*IF(INDEX([1]Pitchers!$Q:$Q,MATCH(P40,[1]Pitchers!$C:$C,0))="S",0.83+(1-INDEX([1]Pitchers!$DD:$DD,MATCH(P40,[1]Pitchers!$C:$C,0)))/8,1)</f>
        <v>3.1958367126046721</v>
      </c>
      <c r="R40" s="4">
        <f>IF(INDEX([1]Pitchers!$Q:$Q,MATCH(P40,[1]Pitchers!$C:$C,0))="S",56,INDEX([1]Pitchers!$FJ:$FJ,MATCH(P40,[1]Pitchers!$C:$C,0)))</f>
        <v>51.409983093855558</v>
      </c>
      <c r="S40" s="5">
        <f t="shared" si="1"/>
        <v>1.0514477443661407</v>
      </c>
      <c r="T40" s="5">
        <f>(INDEX([1]Pitchers!$CV:$CV,MATCH(P40,[1]Pitchers!$C:$C,0)))</f>
        <v>85.123938998969635</v>
      </c>
      <c r="U40" s="107">
        <f>(INDEX([1]Pitchers!$CP:$CP,MATCH(P40,[1]Pitchers!$C:$C,0)))</f>
        <v>33.708333333333336</v>
      </c>
      <c r="V40" s="5">
        <f>((INDEX([1]Pitchers!$AS:$AS,MATCH(P40,[1]Pitchers!$C:$C,0)))*(1-(INDEX([1]Pitchers!$AT:$AT,MATCH(P40,[1]Pitchers!$C:$C,0)))))</f>
        <v>0.3077352695049394</v>
      </c>
      <c r="W40" s="5">
        <f>(INDEX([1]Pitchers!$FL:$FL,MATCH(P40,[1]Pitchers!$C:$C,0)))</f>
        <v>0.65019769111783432</v>
      </c>
      <c r="X40" s="5">
        <f>INDEX([1]Pitchers!$FO:$FO,MATCH(P40,[1]Pitchers!$C:$C,0))</f>
        <v>1</v>
      </c>
    </row>
    <row r="41" spans="1:24" ht="12" customHeight="1" x14ac:dyDescent="0.2">
      <c r="A41" s="26" t="s">
        <v>87</v>
      </c>
      <c r="B41" s="26" t="s">
        <v>62</v>
      </c>
      <c r="C41" s="41" t="str">
        <f>'AL East'!B3</f>
        <v>Tillman, Chris</v>
      </c>
      <c r="D41" s="5">
        <f>INDEX([1]Pitchers!$AJ:$AJ,MATCH(C41,[1]Pitchers!$C:$C,0))*IF(INDEX([1]Pitchers!$Q:$Q,MATCH(C41,[1]Pitchers!$C:$C,0))="R",1/(0.83+(1-INDEX([1]Pitchers!$DD:$DD,MATCH(C41,[1]Pitchers!$C:$C,0)))/8),1)</f>
        <v>3.7503430184829933</v>
      </c>
      <c r="E41" s="4">
        <f>(INDEX([1]Pitchers!$FJ:$FJ,MATCH(C41,[1]Pitchers!$C:$C,0)))</f>
        <v>172.55396090534981</v>
      </c>
      <c r="F41" s="5">
        <f t="shared" si="2"/>
        <v>2.9185791991261385</v>
      </c>
      <c r="G41" s="54">
        <f>IF(LEFT(A41,1)="A",0,IFERROR((INDEX([1]PitchHitProj!$K:$K,MATCH(C41,[1]PitchHitProj!$B:$B,0))-0.263)*0.32*E41,0))</f>
        <v>0</v>
      </c>
      <c r="H41" s="5">
        <f>(INDEX([1]Pitchers!$CV:$CV,MATCH(C41,[1]Pitchers!$C:$C,0)))</f>
        <v>91.56804420825398</v>
      </c>
      <c r="I41" s="107">
        <f>(INDEX([1]Pitchers!$CP:$CP,MATCH(C41,[1]Pitchers!$C:$C,0)))</f>
        <v>28.208333333333332</v>
      </c>
      <c r="J41" s="5">
        <f>((INDEX([1]Pitchers!$AS:$AS,MATCH(C41,[1]Pitchers!$C:$C,0)))*(1-(INDEX([1]Pitchers!$AT:$AT,MATCH(C41,[1]Pitchers!$C:$C,0)))))</f>
        <v>0.14500706710685696</v>
      </c>
      <c r="K41" s="5">
        <f>(INDEX([1]Pitchers!$FL:$FL,MATCH(C41,[1]Pitchers!$C:$C,0)))</f>
        <v>0.1486496145379366</v>
      </c>
      <c r="L41" s="5">
        <f>INDEX([1]Pitchers!$FO:$FO,MATCH(C41,[1]Pitchers!$C:$C,0))</f>
        <v>0</v>
      </c>
      <c r="M41" s="58"/>
      <c r="N41" s="26" t="s">
        <v>101</v>
      </c>
      <c r="O41" s="26" t="s">
        <v>654</v>
      </c>
      <c r="P41" s="15" t="str">
        <f>'NL West'!$P10</f>
        <v>Dayton, Grant</v>
      </c>
      <c r="Q41" s="5">
        <f>INDEX([1]Pitchers!$AJ:$AJ,MATCH(P41,[1]Pitchers!$C:$C,0))*IF(INDEX([1]Pitchers!$Q:$Q,MATCH(P41,[1]Pitchers!$C:$C,0))="S",0.83+(1-INDEX([1]Pitchers!$DD:$DD,MATCH(P41,[1]Pitchers!$C:$C,0)))/8,1)</f>
        <v>3.3655202650167579</v>
      </c>
      <c r="R41" s="4">
        <f>IF(INDEX([1]Pitchers!$Q:$Q,MATCH(P41,[1]Pitchers!$C:$C,0))="S",56,INDEX([1]Pitchers!$FJ:$FJ,MATCH(P41,[1]Pitchers!$C:$C,0)))</f>
        <v>62.986863343185128</v>
      </c>
      <c r="S41" s="5">
        <f t="shared" si="1"/>
        <v>1.0380935252354715</v>
      </c>
      <c r="T41" s="5">
        <f>(INDEX([1]Pitchers!$CV:$CV,MATCH(P41,[1]Pitchers!$C:$C,0)))</f>
        <v>91.895541201614833</v>
      </c>
      <c r="U41" s="107">
        <f>(INDEX([1]Pitchers!$CP:$CP,MATCH(P41,[1]Pitchers!$C:$C,0)))</f>
        <v>28.625</v>
      </c>
      <c r="V41" s="5">
        <f>((INDEX([1]Pitchers!$AS:$AS,MATCH(P41,[1]Pitchers!$C:$C,0)))*(1-(INDEX([1]Pitchers!$AT:$AT,MATCH(P41,[1]Pitchers!$C:$C,0)))))</f>
        <v>-3.9707733149828776E-2</v>
      </c>
      <c r="W41" s="5">
        <f>(INDEX([1]Pitchers!$FL:$FL,MATCH(P41,[1]Pitchers!$C:$C,0)))</f>
        <v>-7.4085256764250219E-3</v>
      </c>
      <c r="X41" s="5">
        <f>INDEX([1]Pitchers!$FO:$FO,MATCH(P41,[1]Pitchers!$C:$C,0))</f>
        <v>1</v>
      </c>
    </row>
    <row r="42" spans="1:24" ht="12" customHeight="1" x14ac:dyDescent="0.2">
      <c r="A42" s="26" t="s">
        <v>87</v>
      </c>
      <c r="B42" s="26" t="s">
        <v>63</v>
      </c>
      <c r="C42" s="9" t="str">
        <f>'AL East'!I4</f>
        <v>Porcello, Rick</v>
      </c>
      <c r="D42" s="5">
        <f>INDEX([1]Pitchers!$AJ:$AJ,MATCH(C42,[1]Pitchers!$C:$C,0))*IF(INDEX([1]Pitchers!$Q:$Q,MATCH(C42,[1]Pitchers!$C:$C,0))="R",1/(0.83+(1-INDEX([1]Pitchers!$DD:$DD,MATCH(C42,[1]Pitchers!$C:$C,0)))/8),1)</f>
        <v>3.8503608743106645</v>
      </c>
      <c r="E42" s="4">
        <f>(INDEX([1]Pitchers!$FJ:$FJ,MATCH(C42,[1]Pitchers!$C:$C,0)))</f>
        <v>180.62640572407409</v>
      </c>
      <c r="F42" s="5">
        <f t="shared" si="2"/>
        <v>2.8187868652332702</v>
      </c>
      <c r="G42" s="54">
        <f>IF(LEFT(A42,1)="A",0,IFERROR((INDEX([1]PitchHitProj!$K:$K,MATCH(C42,[1]PitchHitProj!$B:$B,0))-0.263)*0.32*E42,0))</f>
        <v>0</v>
      </c>
      <c r="H42" s="5">
        <f>(INDEX([1]Pitchers!$CV:$CV,MATCH(C42,[1]Pitchers!$C:$C,0)))</f>
        <v>90.143810930670043</v>
      </c>
      <c r="I42" s="107">
        <f>(INDEX([1]Pitchers!$CP:$CP,MATCH(C42,[1]Pitchers!$C:$C,0)))</f>
        <v>27.541666666666668</v>
      </c>
      <c r="J42" s="5">
        <f>((INDEX([1]Pitchers!$AS:$AS,MATCH(C42,[1]Pitchers!$C:$C,0)))*(1-(INDEX([1]Pitchers!$AT:$AT,MATCH(C42,[1]Pitchers!$C:$C,0)))))</f>
        <v>0.18033658108137687</v>
      </c>
      <c r="K42" s="5">
        <f>(INDEX([1]Pitchers!$FL:$FL,MATCH(C42,[1]Pitchers!$C:$C,0)))</f>
        <v>-0.10831697283404441</v>
      </c>
      <c r="L42" s="5">
        <f>INDEX([1]Pitchers!$FO:$FO,MATCH(C42,[1]Pitchers!$C:$C,0))</f>
        <v>0</v>
      </c>
      <c r="M42" s="58"/>
      <c r="N42" s="26" t="s">
        <v>91</v>
      </c>
      <c r="O42" s="26" t="s">
        <v>56</v>
      </c>
      <c r="P42" s="22" t="str">
        <f>'NL Central'!$B40</f>
        <v>Feliz, Neftali</v>
      </c>
      <c r="Q42" s="5">
        <f>INDEX([1]Pitchers!$AJ:$AJ,MATCH(P42,[1]Pitchers!$C:$C,0))*IF(INDEX([1]Pitchers!$Q:$Q,MATCH(P42,[1]Pitchers!$C:$C,0))="S",0.83+(1-INDEX([1]Pitchers!$DD:$DD,MATCH(P42,[1]Pitchers!$C:$C,0)))/8,1)</f>
        <v>3.2857663780545234</v>
      </c>
      <c r="R42" s="4">
        <f>IF(INDEX([1]Pitchers!$Q:$Q,MATCH(P42,[1]Pitchers!$C:$C,0))="S",56,INDEX([1]Pitchers!$FJ:$FJ,MATCH(P42,[1]Pitchers!$C:$C,0)))</f>
        <v>55.287295918037039</v>
      </c>
      <c r="S42" s="5">
        <f t="shared" si="1"/>
        <v>1.0143386764603228</v>
      </c>
      <c r="T42" s="5">
        <f>(INDEX([1]Pitchers!$CV:$CV,MATCH(P42,[1]Pitchers!$C:$C,0)))</f>
        <v>94.377690138220927</v>
      </c>
      <c r="U42" s="107">
        <f>(INDEX([1]Pitchers!$CP:$CP,MATCH(P42,[1]Pitchers!$C:$C,0)))</f>
        <v>28.125</v>
      </c>
      <c r="V42" s="5">
        <f>((INDEX([1]Pitchers!$AS:$AS,MATCH(P42,[1]Pitchers!$C:$C,0)))*(1-(INDEX([1]Pitchers!$AT:$AT,MATCH(P42,[1]Pitchers!$C:$C,0)))))</f>
        <v>4.2676891327773515E-3</v>
      </c>
      <c r="W42" s="5">
        <f>(INDEX([1]Pitchers!$FL:$FL,MATCH(P42,[1]Pitchers!$C:$C,0)))</f>
        <v>0.10743406303296553</v>
      </c>
      <c r="X42" s="5">
        <f>INDEX([1]Pitchers!$FO:$FO,MATCH(P42,[1]Pitchers!$C:$C,0))</f>
        <v>1</v>
      </c>
    </row>
    <row r="43" spans="1:24" ht="12" customHeight="1" x14ac:dyDescent="0.2">
      <c r="A43" s="26" t="s">
        <v>90</v>
      </c>
      <c r="B43" s="26" t="s">
        <v>58</v>
      </c>
      <c r="C43" s="20" t="str">
        <f>'NL East'!B2</f>
        <v>Teheran, Julio</v>
      </c>
      <c r="D43" s="5">
        <f>INDEX([1]Pitchers!$AJ:$AJ,MATCH(C43,[1]Pitchers!$C:$C,0))*IF(INDEX([1]Pitchers!$Q:$Q,MATCH(C43,[1]Pitchers!$C:$C,0))="R",1/(0.83+(1-INDEX([1]Pitchers!$DD:$DD,MATCH(C43,[1]Pitchers!$C:$C,0)))/8),1)</f>
        <v>3.804430311477498</v>
      </c>
      <c r="E43" s="4">
        <f>(INDEX([1]Pitchers!$FJ:$FJ,MATCH(C43,[1]Pitchers!$C:$C,0)))</f>
        <v>169.10281133220079</v>
      </c>
      <c r="F43" s="5">
        <f t="shared" si="2"/>
        <v>2.7467920119887239</v>
      </c>
      <c r="G43" s="54">
        <f>IF(LEFT(A43,1)="A",0,IFERROR((INDEX([1]PitchHitProj!$K:$K,MATCH(C43,[1]PitchHitProj!$B:$B,0))-0.263)*0.32*E43,0))</f>
        <v>6.0556542947210981E-2</v>
      </c>
      <c r="H43" s="5">
        <f>(INDEX([1]Pitchers!$CV:$CV,MATCH(C43,[1]Pitchers!$C:$C,0)))</f>
        <v>90.670264080217677</v>
      </c>
      <c r="I43" s="107">
        <f>(INDEX([1]Pitchers!$CP:$CP,MATCH(C43,[1]Pitchers!$C:$C,0)))</f>
        <v>25.458333333333332</v>
      </c>
      <c r="J43" s="5">
        <f>((INDEX([1]Pitchers!$AS:$AS,MATCH(C43,[1]Pitchers!$C:$C,0)))*(1-(INDEX([1]Pitchers!$AT:$AT,MATCH(C43,[1]Pitchers!$C:$C,0)))))</f>
        <v>0.21612905833747734</v>
      </c>
      <c r="K43" s="5">
        <f>(INDEX([1]Pitchers!$FL:$FL,MATCH(C43,[1]Pitchers!$C:$C,0)))</f>
        <v>0.12076403873960058</v>
      </c>
      <c r="L43" s="5">
        <f>INDEX([1]Pitchers!$FO:$FO,MATCH(C43,[1]Pitchers!$C:$C,0))</f>
        <v>0</v>
      </c>
      <c r="M43" s="58"/>
      <c r="N43" s="26" t="s">
        <v>101</v>
      </c>
      <c r="O43" s="26" t="s">
        <v>654</v>
      </c>
      <c r="P43" s="15" t="str">
        <f>'NL West'!$P9</f>
        <v>Baez, Pedro</v>
      </c>
      <c r="Q43" s="5">
        <f>INDEX([1]Pitchers!$AJ:$AJ,MATCH(P43,[1]Pitchers!$C:$C,0))*IF(INDEX([1]Pitchers!$Q:$Q,MATCH(P43,[1]Pitchers!$C:$C,0))="S",0.83+(1-INDEX([1]Pitchers!$DD:$DD,MATCH(P43,[1]Pitchers!$C:$C,0)))/8,1)</f>
        <v>3.3666568722460624</v>
      </c>
      <c r="R43" s="4">
        <f>IF(INDEX([1]Pitchers!$Q:$Q,MATCH(P43,[1]Pitchers!$C:$C,0))="S",56,INDEX([1]Pitchers!$FJ:$FJ,MATCH(P43,[1]Pitchers!$C:$C,0)))</f>
        <v>59.660010051204132</v>
      </c>
      <c r="S43" s="5">
        <f t="shared" si="1"/>
        <v>0.98167778804012062</v>
      </c>
      <c r="T43" s="5">
        <f>(INDEX([1]Pitchers!$CV:$CV,MATCH(P43,[1]Pitchers!$C:$C,0)))</f>
        <v>95.418885125014668</v>
      </c>
      <c r="U43" s="107">
        <f>(INDEX([1]Pitchers!$CP:$CP,MATCH(P43,[1]Pitchers!$C:$C,0)))</f>
        <v>28.291666666666668</v>
      </c>
      <c r="V43" s="5">
        <f>((INDEX([1]Pitchers!$AS:$AS,MATCH(P43,[1]Pitchers!$C:$C,0)))*(1-(INDEX([1]Pitchers!$AT:$AT,MATCH(P43,[1]Pitchers!$C:$C,0)))))</f>
        <v>1.39040783624673E-2</v>
      </c>
      <c r="W43" s="5">
        <f>(INDEX([1]Pitchers!$FL:$FL,MATCH(P43,[1]Pitchers!$C:$C,0)))</f>
        <v>3.7046082850559735E-2</v>
      </c>
      <c r="X43" s="5">
        <f>INDEX([1]Pitchers!$FO:$FO,MATCH(P43,[1]Pitchers!$C:$C,0))</f>
        <v>1</v>
      </c>
    </row>
    <row r="44" spans="1:24" ht="12" customHeight="1" x14ac:dyDescent="0.2">
      <c r="A44" s="26" t="s">
        <v>89</v>
      </c>
      <c r="B44" s="26" t="s">
        <v>54</v>
      </c>
      <c r="C44" s="84" t="str">
        <f>'AL West'!B4</f>
        <v>McCullers, Lance</v>
      </c>
      <c r="D44" s="5">
        <f>INDEX([1]Pitchers!$AJ:$AJ,MATCH(C44,[1]Pitchers!$C:$C,0))*IF(INDEX([1]Pitchers!$Q:$Q,MATCH(C44,[1]Pitchers!$C:$C,0))="R",1/(0.83+(1-INDEX([1]Pitchers!$DD:$DD,MATCH(C44,[1]Pitchers!$C:$C,0)))/8),1)</f>
        <v>3.579956023428656</v>
      </c>
      <c r="E44" s="4">
        <f>(INDEX([1]Pitchers!$FJ:$FJ,MATCH(C44,[1]Pitchers!$C:$C,0)))</f>
        <v>140.58527479410316</v>
      </c>
      <c r="F44" s="5">
        <f t="shared" si="2"/>
        <v>2.6960388355798983</v>
      </c>
      <c r="G44" s="54">
        <f>IF(LEFT(A44,1)="A",0,IFERROR((INDEX([1]PitchHitProj!$K:$K,MATCH(C44,[1]PitchHitProj!$B:$B,0))-0.263)*0.32*E44,0))</f>
        <v>0</v>
      </c>
      <c r="H44" s="5">
        <f>(INDEX([1]Pitchers!$CV:$CV,MATCH(C44,[1]Pitchers!$C:$C,0)))</f>
        <v>93.921786520828405</v>
      </c>
      <c r="I44" s="107">
        <f>(INDEX([1]Pitchers!$CP:$CP,MATCH(C44,[1]Pitchers!$C:$C,0)))</f>
        <v>22.708333333333332</v>
      </c>
      <c r="J44" s="5">
        <f>((INDEX([1]Pitchers!$AS:$AS,MATCH(C44,[1]Pitchers!$C:$C,0)))*(1-(INDEX([1]Pitchers!$AT:$AT,MATCH(C44,[1]Pitchers!$C:$C,0)))))</f>
        <v>-0.23744792581783494</v>
      </c>
      <c r="K44" s="5">
        <f>(INDEX([1]Pitchers!$FL:$FL,MATCH(C44,[1]Pitchers!$C:$C,0)))</f>
        <v>0.33440809335685912</v>
      </c>
      <c r="L44" s="5">
        <f>INDEX([1]Pitchers!$FO:$FO,MATCH(C44,[1]Pitchers!$C:$C,0))</f>
        <v>0</v>
      </c>
      <c r="M44" s="58"/>
      <c r="N44" s="26" t="s">
        <v>101</v>
      </c>
      <c r="O44" s="26" t="s">
        <v>48</v>
      </c>
      <c r="P44" s="24" t="str">
        <f>'NL West'!$I8</f>
        <v>Ottavino, Adam</v>
      </c>
      <c r="Q44" s="5">
        <f>INDEX([1]Pitchers!$AJ:$AJ,MATCH(P44,[1]Pitchers!$C:$C,0))*IF(INDEX([1]Pitchers!$Q:$Q,MATCH(P44,[1]Pitchers!$C:$C,0))="S",0.83+(1-INDEX([1]Pitchers!$DD:$DD,MATCH(P44,[1]Pitchers!$C:$C,0)))/8,1)</f>
        <v>3.2290662856962733</v>
      </c>
      <c r="R44" s="4">
        <f>IF(INDEX([1]Pitchers!$Q:$Q,MATCH(P44,[1]Pitchers!$C:$C,0))="S",56,INDEX([1]Pitchers!$FJ:$FJ,MATCH(P44,[1]Pitchers!$C:$C,0)))</f>
        <v>49.581470942785188</v>
      </c>
      <c r="S44" s="5">
        <f t="shared" si="1"/>
        <v>0.97546430163076669</v>
      </c>
      <c r="T44" s="5">
        <f>(INDEX([1]Pitchers!$CV:$CV,MATCH(P44,[1]Pitchers!$C:$C,0)))</f>
        <v>92.435058778099801</v>
      </c>
      <c r="U44" s="107">
        <f>(INDEX([1]Pitchers!$CP:$CP,MATCH(P44,[1]Pitchers!$C:$C,0)))</f>
        <v>30.625</v>
      </c>
      <c r="V44" s="5">
        <f>((INDEX([1]Pitchers!$AS:$AS,MATCH(P44,[1]Pitchers!$C:$C,0)))*(1-(INDEX([1]Pitchers!$AT:$AT,MATCH(P44,[1]Pitchers!$C:$C,0)))))</f>
        <v>-3.9022988342437601E-2</v>
      </c>
      <c r="W44" s="5">
        <f>(INDEX([1]Pitchers!$FL:$FL,MATCH(P44,[1]Pitchers!$C:$C,0)))</f>
        <v>0.71667195756611313</v>
      </c>
      <c r="X44" s="5">
        <f>INDEX([1]Pitchers!$FO:$FO,MATCH(P44,[1]Pitchers!$C:$C,0))</f>
        <v>1</v>
      </c>
    </row>
    <row r="45" spans="1:24" ht="12" customHeight="1" x14ac:dyDescent="0.2">
      <c r="A45" s="26" t="s">
        <v>89</v>
      </c>
      <c r="B45" s="26" t="s">
        <v>73</v>
      </c>
      <c r="C45" s="18" t="str">
        <f>'AL West'!B35</f>
        <v>Paxton, James</v>
      </c>
      <c r="D45" s="5">
        <f>INDEX([1]Pitchers!$AJ:$AJ,MATCH(C45,[1]Pitchers!$C:$C,0))*IF(INDEX([1]Pitchers!$Q:$Q,MATCH(C45,[1]Pitchers!$C:$C,0))="R",1/(0.83+(1-INDEX([1]Pitchers!$DD:$DD,MATCH(C45,[1]Pitchers!$C:$C,0)))/8),1)</f>
        <v>3.649502951401141</v>
      </c>
      <c r="E45" s="4">
        <f>(INDEX([1]Pitchers!$FJ:$FJ,MATCH(C45,[1]Pitchers!$C:$C,0)))</f>
        <v>146.8214425844991</v>
      </c>
      <c r="F45" s="5">
        <f t="shared" si="2"/>
        <v>2.6792378816820626</v>
      </c>
      <c r="G45" s="54">
        <f>IF(LEFT(A45,1)="A",0,IFERROR((INDEX([1]PitchHitProj!$K:$K,MATCH(C45,[1]PitchHitProj!$B:$B,0))-0.263)*0.32*E45,0))</f>
        <v>0</v>
      </c>
      <c r="H45" s="5">
        <f>(INDEX([1]Pitchers!$CV:$CV,MATCH(C45,[1]Pitchers!$C:$C,0)))</f>
        <v>98.290678179044676</v>
      </c>
      <c r="I45" s="107">
        <f>(INDEX([1]Pitchers!$CP:$CP,MATCH(C45,[1]Pitchers!$C:$C,0)))</f>
        <v>27.625</v>
      </c>
      <c r="J45" s="5">
        <f>((INDEX([1]Pitchers!$AS:$AS,MATCH(C45,[1]Pitchers!$C:$C,0)))*(1-(INDEX([1]Pitchers!$AT:$AT,MATCH(C45,[1]Pitchers!$C:$C,0)))))</f>
        <v>1.7480251091864345E-2</v>
      </c>
      <c r="K45" s="5">
        <f>(INDEX([1]Pitchers!$FL:$FL,MATCH(C45,[1]Pitchers!$C:$C,0)))</f>
        <v>-0.19373834164964338</v>
      </c>
      <c r="L45" s="5">
        <f>INDEX([1]Pitchers!$FO:$FO,MATCH(C45,[1]Pitchers!$C:$C,0))</f>
        <v>0</v>
      </c>
      <c r="M45" s="58"/>
      <c r="N45" s="26" t="s">
        <v>89</v>
      </c>
      <c r="O45" s="26" t="s">
        <v>74</v>
      </c>
      <c r="P45" s="16" t="str">
        <f>'AL West'!$I42</f>
        <v>Diekman, Jake</v>
      </c>
      <c r="Q45" s="5">
        <f>INDEX([1]Pitchers!$AJ:$AJ,MATCH(P45,[1]Pitchers!$C:$C,0))*IF(INDEX([1]Pitchers!$Q:$Q,MATCH(P45,[1]Pitchers!$C:$C,0))="S",0.83+(1-INDEX([1]Pitchers!$DD:$DD,MATCH(P45,[1]Pitchers!$C:$C,0)))/8,1)</f>
        <v>3.2959279649310362</v>
      </c>
      <c r="R45" s="4">
        <f>IF(INDEX([1]Pitchers!$Q:$Q,MATCH(P45,[1]Pitchers!$C:$C,0))="S",56,INDEX([1]Pitchers!$FJ:$FJ,MATCH(P45,[1]Pitchers!$C:$C,0)))</f>
        <v>53.369827223688887</v>
      </c>
      <c r="S45" s="5">
        <f t="shared" si="1"/>
        <v>0.96646892081249502</v>
      </c>
      <c r="T45" s="5">
        <f>(INDEX([1]Pitchers!$CV:$CV,MATCH(P45,[1]Pitchers!$C:$C,0)))</f>
        <v>96.005118551337702</v>
      </c>
      <c r="U45" s="107">
        <f>(INDEX([1]Pitchers!$CP:$CP,MATCH(P45,[1]Pitchers!$C:$C,0)))</f>
        <v>29.458333333333332</v>
      </c>
      <c r="V45" s="5">
        <f>((INDEX([1]Pitchers!$AS:$AS,MATCH(P45,[1]Pitchers!$C:$C,0)))*(1-(INDEX([1]Pitchers!$AT:$AT,MATCH(P45,[1]Pitchers!$C:$C,0)))))</f>
        <v>-5.3098127746686534E-2</v>
      </c>
      <c r="W45" s="5">
        <f>(INDEX([1]Pitchers!$FL:$FL,MATCH(P45,[1]Pitchers!$C:$C,0)))</f>
        <v>-0.43247320222273755</v>
      </c>
      <c r="X45" s="5">
        <f>INDEX([1]Pitchers!$FO:$FO,MATCH(P45,[1]Pitchers!$C:$C,0))</f>
        <v>1</v>
      </c>
    </row>
    <row r="46" spans="1:24" ht="12" customHeight="1" x14ac:dyDescent="0.2">
      <c r="A46" s="26" t="s">
        <v>101</v>
      </c>
      <c r="B46" s="26" t="s">
        <v>654</v>
      </c>
      <c r="C46" s="15" t="str">
        <f>'NL West'!P4</f>
        <v>Hill, Rich</v>
      </c>
      <c r="D46" s="5">
        <f>INDEX([1]Pitchers!$AJ:$AJ,MATCH(C46,[1]Pitchers!$C:$C,0))*IF(INDEX([1]Pitchers!$Q:$Q,MATCH(C46,[1]Pitchers!$C:$C,0))="R",1/(0.83+(1-INDEX([1]Pitchers!$DD:$DD,MATCH(C46,[1]Pitchers!$C:$C,0)))/8),1)</f>
        <v>3.4283720466806278</v>
      </c>
      <c r="E46" s="4">
        <f>(INDEX([1]Pitchers!$FJ:$FJ,MATCH(C46,[1]Pitchers!$C:$C,0)))</f>
        <v>122.91271910691876</v>
      </c>
      <c r="F46" s="5">
        <f t="shared" si="2"/>
        <v>2.609009721999433</v>
      </c>
      <c r="G46" s="54">
        <f>IF(LEFT(A46,1)="A",0,IFERROR((INDEX([1]PitchHitProj!$K:$K,MATCH(C46,[1]PitchHitProj!$B:$B,0))-0.263)*0.32*E46,0))</f>
        <v>0</v>
      </c>
      <c r="H46" s="5">
        <f>(INDEX([1]Pitchers!$CV:$CV,MATCH(C46,[1]Pitchers!$C:$C,0)))</f>
        <v>91.960935631457573</v>
      </c>
      <c r="I46" s="107">
        <f>(INDEX([1]Pitchers!$CP:$CP,MATCH(C46,[1]Pitchers!$C:$C,0)))</f>
        <v>36.291666666666664</v>
      </c>
      <c r="J46" s="5">
        <f>((INDEX([1]Pitchers!$AS:$AS,MATCH(C46,[1]Pitchers!$C:$C,0)))*(1-(INDEX([1]Pitchers!$AT:$AT,MATCH(C46,[1]Pitchers!$C:$C,0)))))</f>
        <v>7.767110495699478E-2</v>
      </c>
      <c r="K46" s="5">
        <f>(INDEX([1]Pitchers!$FL:$FL,MATCH(C46,[1]Pitchers!$C:$C,0)))</f>
        <v>-0.22320033721588634</v>
      </c>
      <c r="L46" s="5">
        <f>INDEX([1]Pitchers!$FO:$FO,MATCH(C46,[1]Pitchers!$C:$C,0))</f>
        <v>0</v>
      </c>
      <c r="M46" s="58"/>
      <c r="N46" s="26" t="s">
        <v>90</v>
      </c>
      <c r="O46" s="26" t="s">
        <v>653</v>
      </c>
      <c r="P46" s="27" t="str">
        <f>'NL East'!$P10</f>
        <v>Reed, Addison</v>
      </c>
      <c r="Q46" s="5">
        <f>INDEX([1]Pitchers!$AJ:$AJ,MATCH(P46,[1]Pitchers!$C:$C,0))*IF(INDEX([1]Pitchers!$Q:$Q,MATCH(P46,[1]Pitchers!$C:$C,0))="S",0.83+(1-INDEX([1]Pitchers!$DD:$DD,MATCH(P46,[1]Pitchers!$C:$C,0)))/8,1)</f>
        <v>3.4355744316039787</v>
      </c>
      <c r="R46" s="4">
        <f>IF(INDEX([1]Pitchers!$Q:$Q,MATCH(P46,[1]Pitchers!$C:$C,0))="S",56,INDEX([1]Pitchers!$FJ:$FJ,MATCH(P46,[1]Pitchers!$C:$C,0)))</f>
        <v>62.401196886518463</v>
      </c>
      <c r="S46" s="5">
        <f t="shared" si="1"/>
        <v>0.92626784871660728</v>
      </c>
      <c r="T46" s="5">
        <f>(INDEX([1]Pitchers!$CV:$CV,MATCH(P46,[1]Pitchers!$C:$C,0)))</f>
        <v>91.030635689997453</v>
      </c>
      <c r="U46" s="107">
        <f>(INDEX([1]Pitchers!$CP:$CP,MATCH(P46,[1]Pitchers!$C:$C,0)))</f>
        <v>27.541666666666668</v>
      </c>
      <c r="V46" s="5">
        <f>((INDEX([1]Pitchers!$AS:$AS,MATCH(P46,[1]Pitchers!$C:$C,0)))*(1-(INDEX([1]Pitchers!$AT:$AT,MATCH(P46,[1]Pitchers!$C:$C,0)))))</f>
        <v>0.13232417891239034</v>
      </c>
      <c r="W46" s="5">
        <f>(INDEX([1]Pitchers!$FL:$FL,MATCH(P46,[1]Pitchers!$C:$C,0)))</f>
        <v>2.2353214310973361E-2</v>
      </c>
      <c r="X46" s="5">
        <f>INDEX([1]Pitchers!$FO:$FO,MATCH(P46,[1]Pitchers!$C:$C,0))</f>
        <v>1</v>
      </c>
    </row>
    <row r="47" spans="1:24" ht="12" customHeight="1" x14ac:dyDescent="0.2">
      <c r="A47" s="26" t="s">
        <v>90</v>
      </c>
      <c r="B47" s="26" t="s">
        <v>61</v>
      </c>
      <c r="C47" s="9" t="str">
        <f>'NL East'!B32</f>
        <v>Nola, Aaron</v>
      </c>
      <c r="D47" s="5">
        <f>INDEX([1]Pitchers!$AJ:$AJ,MATCH(C47,[1]Pitchers!$C:$C,0))*IF(INDEX([1]Pitchers!$Q:$Q,MATCH(C47,[1]Pitchers!$C:$C,0))="R",1/(0.83+(1-INDEX([1]Pitchers!$DD:$DD,MATCH(C47,[1]Pitchers!$C:$C,0)))/8),1)</f>
        <v>3.7187654405780761</v>
      </c>
      <c r="E47" s="4">
        <f>(INDEX([1]Pitchers!$FJ:$FJ,MATCH(C47,[1]Pitchers!$C:$C,0)))</f>
        <v>150.36502001227763</v>
      </c>
      <c r="F47" s="5">
        <f t="shared" si="2"/>
        <v>2.5704913519539585</v>
      </c>
      <c r="G47" s="54">
        <f>IF(LEFT(A47,1)="A",0,IFERROR((INDEX([1]PitchHitProj!$K:$K,MATCH(C47,[1]PitchHitProj!$B:$B,0))-0.263)*0.32*E47,0))</f>
        <v>-0.3268518397500465</v>
      </c>
      <c r="H47" s="5">
        <f>(INDEX([1]Pitchers!$CV:$CV,MATCH(C47,[1]Pitchers!$C:$C,0)))</f>
        <v>90.035691036730583</v>
      </c>
      <c r="I47" s="107">
        <f>(INDEX([1]Pitchers!$CP:$CP,MATCH(C47,[1]Pitchers!$C:$C,0)))</f>
        <v>23.041666666666668</v>
      </c>
      <c r="J47" s="5">
        <f>((INDEX([1]Pitchers!$AS:$AS,MATCH(C47,[1]Pitchers!$C:$C,0)))*(1-(INDEX([1]Pitchers!$AT:$AT,MATCH(C47,[1]Pitchers!$C:$C,0)))))</f>
        <v>-9.4979181900732707E-2</v>
      </c>
      <c r="K47" s="5">
        <f>(INDEX([1]Pitchers!$FL:$FL,MATCH(C47,[1]Pitchers!$C:$C,0)))</f>
        <v>-0.10959097161308184</v>
      </c>
      <c r="L47" s="5">
        <f>INDEX([1]Pitchers!$FO:$FO,MATCH(C47,[1]Pitchers!$C:$C,0))</f>
        <v>0</v>
      </c>
      <c r="M47" s="58"/>
      <c r="N47" s="26" t="s">
        <v>87</v>
      </c>
      <c r="O47" s="26" t="s">
        <v>650</v>
      </c>
      <c r="P47" s="48" t="str">
        <f>'AL East'!$B38</f>
        <v>Colome, Alex</v>
      </c>
      <c r="Q47" s="5">
        <f>INDEX([1]Pitchers!$AJ:$AJ,MATCH(P47,[1]Pitchers!$C:$C,0))*IF(INDEX([1]Pitchers!$Q:$Q,MATCH(P47,[1]Pitchers!$C:$C,0))="S",0.83+(1-INDEX([1]Pitchers!$DD:$DD,MATCH(P47,[1]Pitchers!$C:$C,0)))/8,1)</f>
        <v>3.302699305227319</v>
      </c>
      <c r="R47" s="4">
        <f>IF(INDEX([1]Pitchers!$Q:$Q,MATCH(P47,[1]Pitchers!$C:$C,0))="S",56,INDEX([1]Pitchers!$FJ:$FJ,MATCH(P47,[1]Pitchers!$C:$C,0)))</f>
        <v>50.699721948339068</v>
      </c>
      <c r="S47" s="5">
        <f t="shared" si="1"/>
        <v>0.91008350166714413</v>
      </c>
      <c r="T47" s="5">
        <f>(INDEX([1]Pitchers!$CV:$CV,MATCH(P47,[1]Pitchers!$C:$C,0)))</f>
        <v>93.423906947857418</v>
      </c>
      <c r="U47" s="107">
        <f>(INDEX([1]Pitchers!$CP:$CP,MATCH(P47,[1]Pitchers!$C:$C,0)))</f>
        <v>27.541666666666668</v>
      </c>
      <c r="V47" s="5">
        <f>((INDEX([1]Pitchers!$AS:$AS,MATCH(P47,[1]Pitchers!$C:$C,0)))*(1-(INDEX([1]Pitchers!$AT:$AT,MATCH(P47,[1]Pitchers!$C:$C,0)))))</f>
        <v>7.3947400941982488E-2</v>
      </c>
      <c r="W47" s="5">
        <f>(INDEX([1]Pitchers!$FL:$FL,MATCH(P47,[1]Pitchers!$C:$C,0)))</f>
        <v>0.26392471491615671</v>
      </c>
      <c r="X47" s="5">
        <f>INDEX([1]Pitchers!$FO:$FO,MATCH(P47,[1]Pitchers!$C:$C,0))</f>
        <v>0.70385076604946373</v>
      </c>
    </row>
    <row r="48" spans="1:24" ht="12" customHeight="1" x14ac:dyDescent="0.2">
      <c r="A48" s="26" t="s">
        <v>101</v>
      </c>
      <c r="B48" s="26" t="s">
        <v>654</v>
      </c>
      <c r="C48" s="15" t="str">
        <f>'NL West'!P6</f>
        <v>Wood, Alex</v>
      </c>
      <c r="D48" s="5">
        <f>INDEX([1]Pitchers!$AJ:$AJ,MATCH(C48,[1]Pitchers!$C:$C,0))*IF(INDEX([1]Pitchers!$Q:$Q,MATCH(C48,[1]Pitchers!$C:$C,0))="R",1/(0.83+(1-INDEX([1]Pitchers!$DD:$DD,MATCH(C48,[1]Pitchers!$C:$C,0)))/8),1)</f>
        <v>3.7769061648287048</v>
      </c>
      <c r="E48" s="4">
        <f>(INDEX([1]Pitchers!$FJ:$FJ,MATCH(C48,[1]Pitchers!$C:$C,0)))</f>
        <v>154.09862044917912</v>
      </c>
      <c r="F48" s="5">
        <f t="shared" si="2"/>
        <v>2.5667938559689762</v>
      </c>
      <c r="G48" s="54">
        <f>IF(LEFT(A48,1)="A",0,IFERROR((INDEX([1]PitchHitProj!$K:$K,MATCH(C48,[1]PitchHitProj!$B:$B,0))-0.263)*0.32*E48,0))</f>
        <v>0.13083126585161506</v>
      </c>
      <c r="H48" s="5">
        <f>(INDEX([1]Pitchers!$CV:$CV,MATCH(C48,[1]Pitchers!$C:$C,0)))</f>
        <v>91.542177614658186</v>
      </c>
      <c r="I48" s="107">
        <f>(INDEX([1]Pitchers!$CP:$CP,MATCH(C48,[1]Pitchers!$C:$C,0)))</f>
        <v>25.458333333333332</v>
      </c>
      <c r="J48" s="5">
        <f>((INDEX([1]Pitchers!$AS:$AS,MATCH(C48,[1]Pitchers!$C:$C,0)))*(1-(INDEX([1]Pitchers!$AT:$AT,MATCH(C48,[1]Pitchers!$C:$C,0)))))</f>
        <v>-0.12844078640448248</v>
      </c>
      <c r="K48" s="5">
        <f>(INDEX([1]Pitchers!$FL:$FL,MATCH(C48,[1]Pitchers!$C:$C,0)))</f>
        <v>0.1982556339248803</v>
      </c>
      <c r="L48" s="5">
        <f>INDEX([1]Pitchers!$FO:$FO,MATCH(C48,[1]Pitchers!$C:$C,0))</f>
        <v>0</v>
      </c>
      <c r="M48" s="58"/>
      <c r="N48" s="26" t="s">
        <v>87</v>
      </c>
      <c r="O48" s="26" t="s">
        <v>66</v>
      </c>
      <c r="P48" s="12" t="str">
        <f>'AL East'!$I38</f>
        <v>Cecil, Brett</v>
      </c>
      <c r="Q48" s="5">
        <f>INDEX([1]Pitchers!$AJ:$AJ,MATCH(P48,[1]Pitchers!$C:$C,0))*IF(INDEX([1]Pitchers!$Q:$Q,MATCH(P48,[1]Pitchers!$C:$C,0))="S",0.83+(1-INDEX([1]Pitchers!$DD:$DD,MATCH(P48,[1]Pitchers!$C:$C,0)))/8,1)</f>
        <v>3.2379889692119237</v>
      </c>
      <c r="R48" s="4">
        <f>IF(INDEX([1]Pitchers!$Q:$Q,MATCH(P48,[1]Pitchers!$C:$C,0))="S",56,INDEX([1]Pitchers!$FJ:$FJ,MATCH(P48,[1]Pitchers!$C:$C,0)))</f>
        <v>46.237138699888888</v>
      </c>
      <c r="S48" s="5">
        <f t="shared" si="1"/>
        <v>0.90000800713887852</v>
      </c>
      <c r="T48" s="5">
        <f>(INDEX([1]Pitchers!$CV:$CV,MATCH(P48,[1]Pitchers!$C:$C,0)))</f>
        <v>92.420928949361752</v>
      </c>
      <c r="U48" s="107">
        <f>(INDEX([1]Pitchers!$CP:$CP,MATCH(P48,[1]Pitchers!$C:$C,0)))</f>
        <v>29.958333333333332</v>
      </c>
      <c r="V48" s="5">
        <f>((INDEX([1]Pitchers!$AS:$AS,MATCH(P48,[1]Pitchers!$C:$C,0)))*(1-(INDEX([1]Pitchers!$AT:$AT,MATCH(P48,[1]Pitchers!$C:$C,0)))))</f>
        <v>-8.5139881913750715E-2</v>
      </c>
      <c r="W48" s="5">
        <f>(INDEX([1]Pitchers!$FL:$FL,MATCH(P48,[1]Pitchers!$C:$C,0)))</f>
        <v>9.0849745047318603E-2</v>
      </c>
      <c r="X48" s="5">
        <f>INDEX([1]Pitchers!$FO:$FO,MATCH(P48,[1]Pitchers!$C:$C,0))</f>
        <v>1</v>
      </c>
    </row>
    <row r="49" spans="1:24" ht="12" customHeight="1" x14ac:dyDescent="0.2">
      <c r="A49" s="26" t="s">
        <v>87</v>
      </c>
      <c r="B49" s="26" t="s">
        <v>650</v>
      </c>
      <c r="C49" s="48" t="str">
        <f>'AL East'!B34</f>
        <v>Odorizzi, Jake</v>
      </c>
      <c r="D49" s="5">
        <f>INDEX([1]Pitchers!$AJ:$AJ,MATCH(C49,[1]Pitchers!$C:$C,0))*IF(INDEX([1]Pitchers!$Q:$Q,MATCH(C49,[1]Pitchers!$C:$C,0))="R",1/(0.83+(1-INDEX([1]Pitchers!$DD:$DD,MATCH(C49,[1]Pitchers!$C:$C,0)))/8),1)</f>
        <v>3.8688697048501393</v>
      </c>
      <c r="E49" s="4">
        <f>(INDEX([1]Pitchers!$FJ:$FJ,MATCH(C49,[1]Pitchers!$C:$C,0)))</f>
        <v>166.66445391548265</v>
      </c>
      <c r="F49" s="5">
        <f t="shared" si="2"/>
        <v>2.5608231913052002</v>
      </c>
      <c r="G49" s="54">
        <f>IF(LEFT(A49,1)="A",0,IFERROR((INDEX([1]PitchHitProj!$K:$K,MATCH(C49,[1]PitchHitProj!$B:$B,0))-0.263)*0.32*E49,0))</f>
        <v>0</v>
      </c>
      <c r="H49" s="5">
        <f>(INDEX([1]Pitchers!$CV:$CV,MATCH(C49,[1]Pitchers!$C:$C,0)))</f>
        <v>91.291716662441104</v>
      </c>
      <c r="I49" s="107">
        <f>(INDEX([1]Pitchers!$CP:$CP,MATCH(C49,[1]Pitchers!$C:$C,0)))</f>
        <v>26.291666666666668</v>
      </c>
      <c r="J49" s="5">
        <f>((INDEX([1]Pitchers!$AS:$AS,MATCH(C49,[1]Pitchers!$C:$C,0)))*(1-(INDEX([1]Pitchers!$AT:$AT,MATCH(C49,[1]Pitchers!$C:$C,0)))))</f>
        <v>8.1950993620066429E-2</v>
      </c>
      <c r="K49" s="5">
        <f>(INDEX([1]Pitchers!$FL:$FL,MATCH(C49,[1]Pitchers!$C:$C,0)))</f>
        <v>6.4582567406885213E-2</v>
      </c>
      <c r="L49" s="5">
        <f>INDEX([1]Pitchers!$FO:$FO,MATCH(C49,[1]Pitchers!$C:$C,0))</f>
        <v>0</v>
      </c>
      <c r="M49" s="58"/>
      <c r="N49" s="26" t="s">
        <v>89</v>
      </c>
      <c r="O49" s="26" t="s">
        <v>74</v>
      </c>
      <c r="P49" s="16" t="str">
        <f>'AL West'!$I43</f>
        <v>Claudio, Alex</v>
      </c>
      <c r="Q49" s="5">
        <f>INDEX([1]Pitchers!$AJ:$AJ,MATCH(P49,[1]Pitchers!$C:$C,0))*IF(INDEX([1]Pitchers!$Q:$Q,MATCH(P49,[1]Pitchers!$C:$C,0))="S",0.83+(1-INDEX([1]Pitchers!$DD:$DD,MATCH(P49,[1]Pitchers!$C:$C,0)))/8,1)</f>
        <v>3.4212923278889105</v>
      </c>
      <c r="R49" s="4">
        <f>IF(INDEX([1]Pitchers!$Q:$Q,MATCH(P49,[1]Pitchers!$C:$C,0))="S",56,INDEX([1]Pitchers!$FJ:$FJ,MATCH(P49,[1]Pitchers!$C:$C,0)))</f>
        <v>58.716431566592604</v>
      </c>
      <c r="S49" s="5">
        <f t="shared" si="1"/>
        <v>0.89116648675204946</v>
      </c>
      <c r="T49" s="5">
        <f>(INDEX([1]Pitchers!$CV:$CV,MATCH(P49,[1]Pitchers!$C:$C,0)))</f>
        <v>85.300539261964772</v>
      </c>
      <c r="U49" s="107">
        <f>(INDEX([1]Pitchers!$CP:$CP,MATCH(P49,[1]Pitchers!$C:$C,0)))</f>
        <v>24.458333333333332</v>
      </c>
      <c r="V49" s="5">
        <f>((INDEX([1]Pitchers!$AS:$AS,MATCH(P49,[1]Pitchers!$C:$C,0)))*(1-(INDEX([1]Pitchers!$AT:$AT,MATCH(P49,[1]Pitchers!$C:$C,0)))))</f>
        <v>0.23835356922457318</v>
      </c>
      <c r="W49" s="5">
        <f>(INDEX([1]Pitchers!$FL:$FL,MATCH(P49,[1]Pitchers!$C:$C,0)))</f>
        <v>0.3015135761303524</v>
      </c>
      <c r="X49" s="5">
        <f>INDEX([1]Pitchers!$FO:$FO,MATCH(P49,[1]Pitchers!$C:$C,0))</f>
        <v>1</v>
      </c>
    </row>
    <row r="50" spans="1:24" ht="12" customHeight="1" x14ac:dyDescent="0.2">
      <c r="A50" s="26" t="s">
        <v>101</v>
      </c>
      <c r="B50" s="26" t="s">
        <v>48</v>
      </c>
      <c r="C50" s="24" t="str">
        <f>'NL West'!I2</f>
        <v>Gray, Jon</v>
      </c>
      <c r="D50" s="5">
        <f>INDEX([1]Pitchers!$AJ:$AJ,MATCH(C50,[1]Pitchers!$C:$C,0))*IF(INDEX([1]Pitchers!$Q:$Q,MATCH(C50,[1]Pitchers!$C:$C,0))="R",1/(0.83+(1-INDEX([1]Pitchers!$DD:$DD,MATCH(C50,[1]Pitchers!$C:$C,0)))/8),1)</f>
        <v>3.7649274686160297</v>
      </c>
      <c r="E50" s="4">
        <f>(INDEX([1]Pitchers!$FJ:$FJ,MATCH(C50,[1]Pitchers!$C:$C,0)))</f>
        <v>154.82282617110974</v>
      </c>
      <c r="F50" s="5">
        <f t="shared" si="2"/>
        <v>2.5368351494398129</v>
      </c>
      <c r="G50" s="54">
        <f>IF(LEFT(A50,1)="A",0,IFERROR((INDEX([1]PitchHitProj!$K:$K,MATCH(C50,[1]PitchHitProj!$B:$B,0))-0.263)*0.32*E50,0))</f>
        <v>-0.48156041675419409</v>
      </c>
      <c r="H50" s="5">
        <f>(INDEX([1]Pitchers!$CV:$CV,MATCH(C50,[1]Pitchers!$C:$C,0)))</f>
        <v>95.040487665401727</v>
      </c>
      <c r="I50" s="107">
        <f>(INDEX([1]Pitchers!$CP:$CP,MATCH(C50,[1]Pitchers!$C:$C,0)))</f>
        <v>24.625</v>
      </c>
      <c r="J50" s="5">
        <f>((INDEX([1]Pitchers!$AS:$AS,MATCH(C50,[1]Pitchers!$C:$C,0)))*(1-(INDEX([1]Pitchers!$AT:$AT,MATCH(C50,[1]Pitchers!$C:$C,0)))))</f>
        <v>1.8551068526933955E-2</v>
      </c>
      <c r="K50" s="5">
        <f>(INDEX([1]Pitchers!$FL:$FL,MATCH(C50,[1]Pitchers!$C:$C,0)))</f>
        <v>-0.24304631891527664</v>
      </c>
      <c r="L50" s="5">
        <f>INDEX([1]Pitchers!$FO:$FO,MATCH(C50,[1]Pitchers!$C:$C,0))</f>
        <v>0</v>
      </c>
      <c r="M50" s="58"/>
      <c r="N50" s="26" t="s">
        <v>101</v>
      </c>
      <c r="O50" s="26" t="s">
        <v>654</v>
      </c>
      <c r="P50" s="15" t="str">
        <f>'NL West'!$P11</f>
        <v>Chavez, Jesse</v>
      </c>
      <c r="Q50" s="5">
        <f>INDEX([1]Pitchers!$AJ:$AJ,MATCH(P50,[1]Pitchers!$C:$C,0))*IF(INDEX([1]Pitchers!$Q:$Q,MATCH(P50,[1]Pitchers!$C:$C,0))="S",0.83+(1-INDEX([1]Pitchers!$DD:$DD,MATCH(P50,[1]Pitchers!$C:$C,0)))/8,1)</f>
        <v>3.4170310821578749</v>
      </c>
      <c r="R50" s="4">
        <f>IF(INDEX([1]Pitchers!$Q:$Q,MATCH(P50,[1]Pitchers!$C:$C,0))="S",56,INDEX([1]Pitchers!$FJ:$FJ,MATCH(P50,[1]Pitchers!$C:$C,0)))</f>
        <v>56</v>
      </c>
      <c r="S50" s="5">
        <f t="shared" si="1"/>
        <v>0.85551426645950279</v>
      </c>
      <c r="T50" s="5">
        <f>(INDEX([1]Pitchers!$CV:$CV,MATCH(P50,[1]Pitchers!$C:$C,0)))</f>
        <v>91.476608628770748</v>
      </c>
      <c r="U50" s="107">
        <f>(INDEX([1]Pitchers!$CP:$CP,MATCH(P50,[1]Pitchers!$C:$C,0)))</f>
        <v>32.875</v>
      </c>
      <c r="V50" s="5">
        <f>((INDEX([1]Pitchers!$AS:$AS,MATCH(P50,[1]Pitchers!$C:$C,0)))*(1-(INDEX([1]Pitchers!$AT:$AT,MATCH(P50,[1]Pitchers!$C:$C,0)))))</f>
        <v>-0.41744472082839756</v>
      </c>
      <c r="W50" s="5">
        <f>(INDEX([1]Pitchers!$FL:$FL,MATCH(P50,[1]Pitchers!$C:$C,0)))</f>
        <v>-1.4772458792432972E-2</v>
      </c>
      <c r="X50" s="5">
        <f>INDEX([1]Pitchers!$FO:$FO,MATCH(P50,[1]Pitchers!$C:$C,0))</f>
        <v>0.42437911504131942</v>
      </c>
    </row>
    <row r="51" spans="1:24" ht="12" customHeight="1" x14ac:dyDescent="0.2">
      <c r="A51" s="26" t="s">
        <v>87</v>
      </c>
      <c r="B51" s="26" t="s">
        <v>63</v>
      </c>
      <c r="C51" s="9" t="str">
        <f>'AL East'!I5</f>
        <v>Wright, Steven</v>
      </c>
      <c r="D51" s="5">
        <f>INDEX([1]Pitchers!$AJ:$AJ,MATCH(C51,[1]Pitchers!$C:$C,0))*IF(INDEX([1]Pitchers!$Q:$Q,MATCH(C51,[1]Pitchers!$C:$C,0))="R",1/(0.83+(1-INDEX([1]Pitchers!$DD:$DD,MATCH(C51,[1]Pitchers!$C:$C,0)))/8),1)</f>
        <v>3.8056480325467668</v>
      </c>
      <c r="E51" s="4">
        <f>(INDEX([1]Pitchers!$FJ:$FJ,MATCH(C51,[1]Pitchers!$C:$C,0)))</f>
        <v>155.80576597704359</v>
      </c>
      <c r="F51" s="5">
        <f t="shared" si="2"/>
        <v>2.5222893555757691</v>
      </c>
      <c r="G51" s="54">
        <f>IF(LEFT(A51,1)="A",0,IFERROR((INDEX([1]PitchHitProj!$K:$K,MATCH(C51,[1]PitchHitProj!$B:$B,0))-0.263)*0.32*E51,0))</f>
        <v>0</v>
      </c>
      <c r="H51" s="5">
        <f>(INDEX([1]Pitchers!$CV:$CV,MATCH(C51,[1]Pitchers!$C:$C,0)))</f>
        <v>83.167409808607189</v>
      </c>
      <c r="I51" s="107">
        <f>(INDEX([1]Pitchers!$CP:$CP,MATCH(C51,[1]Pitchers!$C:$C,0)))</f>
        <v>31.875</v>
      </c>
      <c r="J51" s="5">
        <f>((INDEX([1]Pitchers!$AS:$AS,MATCH(C51,[1]Pitchers!$C:$C,0)))*(1-(INDEX([1]Pitchers!$AT:$AT,MATCH(C51,[1]Pitchers!$C:$C,0)))))</f>
        <v>0.70621459669503761</v>
      </c>
      <c r="K51" s="5">
        <f>(INDEX([1]Pitchers!$FL:$FL,MATCH(C51,[1]Pitchers!$C:$C,0)))</f>
        <v>-0.33894222951573189</v>
      </c>
      <c r="L51" s="5">
        <f>INDEX([1]Pitchers!$FO:$FO,MATCH(C51,[1]Pitchers!$C:$C,0))</f>
        <v>0</v>
      </c>
      <c r="M51" s="58"/>
      <c r="N51" s="26" t="s">
        <v>89</v>
      </c>
      <c r="O51" s="26" t="s">
        <v>74</v>
      </c>
      <c r="P51" s="16" t="str">
        <f>'AL West'!$I38</f>
        <v>Jeffress, Jeremy</v>
      </c>
      <c r="Q51" s="5">
        <f>INDEX([1]Pitchers!$AJ:$AJ,MATCH(P51,[1]Pitchers!$C:$C,0))*IF(INDEX([1]Pitchers!$Q:$Q,MATCH(P51,[1]Pitchers!$C:$C,0))="S",0.83+(1-INDEX([1]Pitchers!$DD:$DD,MATCH(P51,[1]Pitchers!$C:$C,0)))/8,1)</f>
        <v>3.4566125257461313</v>
      </c>
      <c r="R51" s="4">
        <f>IF(INDEX([1]Pitchers!$Q:$Q,MATCH(P51,[1]Pitchers!$C:$C,0))="S",56,INDEX([1]Pitchers!$FJ:$FJ,MATCH(P51,[1]Pitchers!$C:$C,0)))</f>
        <v>59.531629209629564</v>
      </c>
      <c r="S51" s="5">
        <f t="shared" si="1"/>
        <v>0.85441426913472451</v>
      </c>
      <c r="T51" s="5">
        <f>(INDEX([1]Pitchers!$CV:$CV,MATCH(P51,[1]Pitchers!$C:$C,0)))</f>
        <v>94.170000006719874</v>
      </c>
      <c r="U51" s="107">
        <f>(INDEX([1]Pitchers!$CP:$CP,MATCH(P51,[1]Pitchers!$C:$C,0)))</f>
        <v>28.791666666666668</v>
      </c>
      <c r="V51" s="5">
        <f>((INDEX([1]Pitchers!$AS:$AS,MATCH(P51,[1]Pitchers!$C:$C,0)))*(1-(INDEX([1]Pitchers!$AT:$AT,MATCH(P51,[1]Pitchers!$C:$C,0)))))</f>
        <v>-3.1313938595264018E-2</v>
      </c>
      <c r="W51" s="5">
        <f>(INDEX([1]Pitchers!$FL:$FL,MATCH(P51,[1]Pitchers!$C:$C,0)))</f>
        <v>0.89283323989293317</v>
      </c>
      <c r="X51" s="5">
        <f>INDEX([1]Pitchers!$FO:$FO,MATCH(P51,[1]Pitchers!$C:$C,0))</f>
        <v>1</v>
      </c>
    </row>
    <row r="52" spans="1:24" ht="12" customHeight="1" x14ac:dyDescent="0.2">
      <c r="A52" s="26" t="s">
        <v>91</v>
      </c>
      <c r="B52" s="26" t="s">
        <v>657</v>
      </c>
      <c r="C52" s="15" t="str">
        <f>'NL Central'!B5</f>
        <v>Lackey, John</v>
      </c>
      <c r="D52" s="5">
        <f>INDEX([1]Pitchers!$AJ:$AJ,MATCH(C52,[1]Pitchers!$C:$C,0))*IF(INDEX([1]Pitchers!$Q:$Q,MATCH(C52,[1]Pitchers!$C:$C,0))="R",1/(0.83+(1-INDEX([1]Pitchers!$DD:$DD,MATCH(C52,[1]Pitchers!$C:$C,0)))/8),1)</f>
        <v>3.9780173145845104</v>
      </c>
      <c r="E52" s="4">
        <f>(INDEX([1]Pitchers!$FJ:$FJ,MATCH(C52,[1]Pitchers!$C:$C,0)))</f>
        <v>174.29257172479424</v>
      </c>
      <c r="F52" s="5">
        <f t="shared" si="2"/>
        <v>2.4155107422953717</v>
      </c>
      <c r="G52" s="54">
        <f>IF(LEFT(A52,1)="A",0,IFERROR((INDEX([1]PitchHitProj!$K:$K,MATCH(C52,[1]PitchHitProj!$B:$B,0))-0.263)*0.32*E52,0))</f>
        <v>-0.15873827557705592</v>
      </c>
      <c r="H52" s="5">
        <f>(INDEX([1]Pitchers!$CV:$CV,MATCH(C52,[1]Pitchers!$C:$C,0)))</f>
        <v>91.609399633621905</v>
      </c>
      <c r="I52" s="107">
        <f>(INDEX([1]Pitchers!$CP:$CP,MATCH(C52,[1]Pitchers!$C:$C,0)))</f>
        <v>37.708333333333336</v>
      </c>
      <c r="J52" s="5">
        <f>((INDEX([1]Pitchers!$AS:$AS,MATCH(C52,[1]Pitchers!$C:$C,0)))*(1-(INDEX([1]Pitchers!$AT:$AT,MATCH(C52,[1]Pitchers!$C:$C,0)))))</f>
        <v>-1.5083127319133881E-2</v>
      </c>
      <c r="K52" s="5">
        <f>(INDEX([1]Pitchers!$FL:$FL,MATCH(C52,[1]Pitchers!$C:$C,0)))</f>
        <v>0.3223478053031465</v>
      </c>
      <c r="L52" s="5">
        <f>INDEX([1]Pitchers!$FO:$FO,MATCH(C52,[1]Pitchers!$C:$C,0))</f>
        <v>0</v>
      </c>
      <c r="M52" s="58"/>
      <c r="N52" s="26" t="s">
        <v>89</v>
      </c>
      <c r="O52" s="26" t="s">
        <v>99</v>
      </c>
      <c r="P52" s="9" t="str">
        <f>'AL West'!$I9</f>
        <v>Bedrosian, Cam</v>
      </c>
      <c r="Q52" s="5">
        <f>INDEX([1]Pitchers!$AJ:$AJ,MATCH(P52,[1]Pitchers!$C:$C,0))*IF(INDEX([1]Pitchers!$Q:$Q,MATCH(P52,[1]Pitchers!$C:$C,0))="S",0.83+(1-INDEX([1]Pitchers!$DD:$DD,MATCH(P52,[1]Pitchers!$C:$C,0)))/8,1)</f>
        <v>3.4433181558282739</v>
      </c>
      <c r="R52" s="4">
        <f>IF(INDEX([1]Pitchers!$Q:$Q,MATCH(P52,[1]Pitchers!$C:$C,0))="S",56,INDEX([1]Pitchers!$FJ:$FJ,MATCH(P52,[1]Pitchers!$C:$C,0)))</f>
        <v>57.80988830062963</v>
      </c>
      <c r="S52" s="5">
        <f t="shared" si="1"/>
        <v>0.84765684968589927</v>
      </c>
      <c r="T52" s="5">
        <f>(INDEX([1]Pitchers!$CV:$CV,MATCH(P52,[1]Pitchers!$C:$C,0)))</f>
        <v>93.843267079635837</v>
      </c>
      <c r="U52" s="107">
        <f>(INDEX([1]Pitchers!$CP:$CP,MATCH(P52,[1]Pitchers!$C:$C,0)))</f>
        <v>24.708333333333332</v>
      </c>
      <c r="V52" s="5">
        <f>((INDEX([1]Pitchers!$AS:$AS,MATCH(P52,[1]Pitchers!$C:$C,0)))*(1-(INDEX([1]Pitchers!$AT:$AT,MATCH(P52,[1]Pitchers!$C:$C,0)))))</f>
        <v>-5.3971039004891766E-2</v>
      </c>
      <c r="W52" s="5">
        <f>(INDEX([1]Pitchers!$FL:$FL,MATCH(P52,[1]Pitchers!$C:$C,0)))</f>
        <v>-2.9311841684366985E-2</v>
      </c>
      <c r="X52" s="5">
        <f>INDEX([1]Pitchers!$FO:$FO,MATCH(P52,[1]Pitchers!$C:$C,0))</f>
        <v>1</v>
      </c>
    </row>
    <row r="53" spans="1:24" ht="12" customHeight="1" x14ac:dyDescent="0.2">
      <c r="A53" s="26" t="s">
        <v>88</v>
      </c>
      <c r="B53" s="26" t="s">
        <v>655</v>
      </c>
      <c r="C53" s="15" t="str">
        <f>'AL Central'!B32</f>
        <v>Ventura, Yordano</v>
      </c>
      <c r="D53" s="5">
        <f>INDEX([1]Pitchers!$AJ:$AJ,MATCH(C53,[1]Pitchers!$C:$C,0))*IF(INDEX([1]Pitchers!$Q:$Q,MATCH(C53,[1]Pitchers!$C:$C,0))="R",1/(0.83+(1-INDEX([1]Pitchers!$DD:$DD,MATCH(C53,[1]Pitchers!$C:$C,0)))/8),1)</f>
        <v>3.8916824148332925</v>
      </c>
      <c r="E53" s="4">
        <f>(INDEX([1]Pitchers!$FJ:$FJ,MATCH(C53,[1]Pitchers!$C:$C,0)))</f>
        <v>156.72606294434158</v>
      </c>
      <c r="F53" s="5">
        <f t="shared" si="2"/>
        <v>2.3617771915802503</v>
      </c>
      <c r="G53" s="54">
        <f>IF(LEFT(A53,1)="A",0,IFERROR((INDEX([1]PitchHitProj!$K:$K,MATCH(C53,[1]PitchHitProj!$B:$B,0))-0.263)*0.32*E53,0))</f>
        <v>0</v>
      </c>
      <c r="H53" s="5">
        <f>(INDEX([1]Pitchers!$CV:$CV,MATCH(C53,[1]Pitchers!$C:$C,0)))</f>
        <v>95.685938413213947</v>
      </c>
      <c r="I53" s="107">
        <f>(INDEX([1]Pitchers!$CP:$CP,MATCH(C53,[1]Pitchers!$C:$C,0)))</f>
        <v>25.041666666666668</v>
      </c>
      <c r="J53" s="5">
        <f>((INDEX([1]Pitchers!$AS:$AS,MATCH(C53,[1]Pitchers!$C:$C,0)))*(1-(INDEX([1]Pitchers!$AT:$AT,MATCH(C53,[1]Pitchers!$C:$C,0)))))</f>
        <v>-3.2132849115547354E-2</v>
      </c>
      <c r="K53" s="5">
        <f>(INDEX([1]Pitchers!$FL:$FL,MATCH(C53,[1]Pitchers!$C:$C,0)))</f>
        <v>0.1323313743625994</v>
      </c>
      <c r="L53" s="5">
        <f>INDEX([1]Pitchers!$FO:$FO,MATCH(C53,[1]Pitchers!$C:$C,0))</f>
        <v>0</v>
      </c>
      <c r="M53" s="58"/>
      <c r="N53" s="26" t="s">
        <v>101</v>
      </c>
      <c r="O53" s="26" t="s">
        <v>49</v>
      </c>
      <c r="P53" s="9" t="str">
        <f>'NL West'!$B8</f>
        <v>Chafin, Andrew</v>
      </c>
      <c r="Q53" s="5">
        <f>INDEX([1]Pitchers!$AJ:$AJ,MATCH(P53,[1]Pitchers!$C:$C,0))*IF(INDEX([1]Pitchers!$Q:$Q,MATCH(P53,[1]Pitchers!$C:$C,0))="S",0.83+(1-INDEX([1]Pitchers!$DD:$DD,MATCH(P53,[1]Pitchers!$C:$C,0)))/8,1)</f>
        <v>3.4434536852721185</v>
      </c>
      <c r="R53" s="4">
        <f>IF(INDEX([1]Pitchers!$Q:$Q,MATCH(P53,[1]Pitchers!$C:$C,0))="S",56,INDEX([1]Pitchers!$FJ:$FJ,MATCH(P53,[1]Pitchers!$C:$C,0)))</f>
        <v>55.333867477307649</v>
      </c>
      <c r="S53" s="5">
        <f t="shared" si="1"/>
        <v>0.81117616500480794</v>
      </c>
      <c r="T53" s="5">
        <f>(INDEX([1]Pitchers!$CV:$CV,MATCH(P53,[1]Pitchers!$C:$C,0)))</f>
        <v>93.030903176417794</v>
      </c>
      <c r="U53" s="107">
        <f>(INDEX([1]Pitchers!$CP:$CP,MATCH(P53,[1]Pitchers!$C:$C,0)))</f>
        <v>26.041666666666668</v>
      </c>
      <c r="V53" s="5">
        <f>((INDEX([1]Pitchers!$AS:$AS,MATCH(P53,[1]Pitchers!$C:$C,0)))*(1-(INDEX([1]Pitchers!$AT:$AT,MATCH(P53,[1]Pitchers!$C:$C,0)))))</f>
        <v>6.7699452942688226E-2</v>
      </c>
      <c r="W53" s="5">
        <f>(INDEX([1]Pitchers!$FL:$FL,MATCH(P53,[1]Pitchers!$C:$C,0)))</f>
        <v>-1.7150551671291179E-3</v>
      </c>
      <c r="X53" s="5">
        <f>INDEX([1]Pitchers!$FO:$FO,MATCH(P53,[1]Pitchers!$C:$C,0))</f>
        <v>0.94103110464745443</v>
      </c>
    </row>
    <row r="54" spans="1:24" ht="12" customHeight="1" x14ac:dyDescent="0.2">
      <c r="A54" s="26" t="s">
        <v>90</v>
      </c>
      <c r="B54" s="26" t="s">
        <v>100</v>
      </c>
      <c r="C54" s="21" t="str">
        <f>'NL East'!I35</f>
        <v>Roark, Tanner</v>
      </c>
      <c r="D54" s="5">
        <f>INDEX([1]Pitchers!$AJ:$AJ,MATCH(C54,[1]Pitchers!$C:$C,0))*IF(INDEX([1]Pitchers!$Q:$Q,MATCH(C54,[1]Pitchers!$C:$C,0))="R",1/(0.83+(1-INDEX([1]Pitchers!$DD:$DD,MATCH(C54,[1]Pitchers!$C:$C,0)))/8),1)</f>
        <v>4.0478459862986353</v>
      </c>
      <c r="E54" s="4">
        <f>(INDEX([1]Pitchers!$FJ:$FJ,MATCH(C54,[1]Pitchers!$C:$C,0)))</f>
        <v>175.96275762653602</v>
      </c>
      <c r="F54" s="5">
        <f t="shared" si="2"/>
        <v>2.3244278179465976</v>
      </c>
      <c r="G54" s="54">
        <f>IF(LEFT(A54,1)="A",0,IFERROR((INDEX([1]PitchHitProj!$K:$K,MATCH(C54,[1]PitchHitProj!$B:$B,0))-0.263)*0.32*E54,0))</f>
        <v>0.23294774505569807</v>
      </c>
      <c r="H54" s="5">
        <f>(INDEX([1]Pitchers!$CV:$CV,MATCH(C54,[1]Pitchers!$C:$C,0)))</f>
        <v>91.942069096276001</v>
      </c>
      <c r="I54" s="107">
        <f>(INDEX([1]Pitchers!$CP:$CP,MATCH(C54,[1]Pitchers!$C:$C,0)))</f>
        <v>29.708333333333332</v>
      </c>
      <c r="J54" s="5">
        <f>((INDEX([1]Pitchers!$AS:$AS,MATCH(C54,[1]Pitchers!$C:$C,0)))*(1-(INDEX([1]Pitchers!$AT:$AT,MATCH(C54,[1]Pitchers!$C:$C,0)))))</f>
        <v>0.27395844435884664</v>
      </c>
      <c r="K54" s="5">
        <f>(INDEX([1]Pitchers!$FL:$FL,MATCH(C54,[1]Pitchers!$C:$C,0)))</f>
        <v>0.23792363953601997</v>
      </c>
      <c r="L54" s="5">
        <f>INDEX([1]Pitchers!$FO:$FO,MATCH(C54,[1]Pitchers!$C:$C,0))</f>
        <v>0</v>
      </c>
      <c r="M54" s="58"/>
      <c r="N54" s="26" t="s">
        <v>87</v>
      </c>
      <c r="O54" s="26" t="s">
        <v>62</v>
      </c>
      <c r="P54" s="41" t="str">
        <f>'AL East'!$B11</f>
        <v>Drake, Oliver</v>
      </c>
      <c r="Q54" s="5">
        <f>INDEX([1]Pitchers!$AJ:$AJ,MATCH(P54,[1]Pitchers!$C:$C,0))*IF(INDEX([1]Pitchers!$Q:$Q,MATCH(P54,[1]Pitchers!$C:$C,0))="S",0.83+(1-INDEX([1]Pitchers!$DD:$DD,MATCH(P54,[1]Pitchers!$C:$C,0)))/8,1)</f>
        <v>3.4707410790543247</v>
      </c>
      <c r="R54" s="4">
        <f>IF(INDEX([1]Pitchers!$Q:$Q,MATCH(P54,[1]Pitchers!$C:$C,0))="S",56,INDEX([1]Pitchers!$FJ:$FJ,MATCH(P54,[1]Pitchers!$C:$C,0)))</f>
        <v>56.636014982714386</v>
      </c>
      <c r="S54" s="5">
        <f t="shared" si="1"/>
        <v>0.79416581371812289</v>
      </c>
      <c r="T54" s="5">
        <f>(INDEX([1]Pitchers!$CV:$CV,MATCH(P54,[1]Pitchers!$C:$C,0)))</f>
        <v>88.873405611416516</v>
      </c>
      <c r="U54" s="107">
        <f>(INDEX([1]Pitchers!$CP:$CP,MATCH(P54,[1]Pitchers!$C:$C,0)))</f>
        <v>29.458333333333332</v>
      </c>
      <c r="V54" s="5">
        <f>((INDEX([1]Pitchers!$AS:$AS,MATCH(P54,[1]Pitchers!$C:$C,0)))*(1-(INDEX([1]Pitchers!$AT:$AT,MATCH(P54,[1]Pitchers!$C:$C,0)))))</f>
        <v>-0.29320270462461828</v>
      </c>
      <c r="W54" s="5">
        <f>(INDEX([1]Pitchers!$FL:$FL,MATCH(P54,[1]Pitchers!$C:$C,0)))</f>
        <v>-4.7333239125726297E-3</v>
      </c>
      <c r="X54" s="5">
        <f>INDEX([1]Pitchers!$FO:$FO,MATCH(P54,[1]Pitchers!$C:$C,0))</f>
        <v>1</v>
      </c>
    </row>
    <row r="55" spans="1:24" ht="12" customHeight="1" x14ac:dyDescent="0.2">
      <c r="A55" s="26" t="s">
        <v>88</v>
      </c>
      <c r="B55" s="26" t="s">
        <v>69</v>
      </c>
      <c r="C55" s="39" t="str">
        <f>'AL Central'!P2</f>
        <v>Zimmermann, Jordan</v>
      </c>
      <c r="D55" s="5">
        <f>INDEX([1]Pitchers!$AJ:$AJ,MATCH(C55,[1]Pitchers!$C:$C,0))*IF(INDEX([1]Pitchers!$Q:$Q,MATCH(C55,[1]Pitchers!$C:$C,0))="R",1/(0.83+(1-INDEX([1]Pitchers!$DD:$DD,MATCH(C55,[1]Pitchers!$C:$C,0)))/8),1)</f>
        <v>3.9129010345605679</v>
      </c>
      <c r="E55" s="4">
        <f>(INDEX([1]Pitchers!$FJ:$FJ,MATCH(C55,[1]Pitchers!$C:$C,0)))</f>
        <v>156.84759206759261</v>
      </c>
      <c r="F55" s="5">
        <f t="shared" si="2"/>
        <v>2.3205828780614466</v>
      </c>
      <c r="G55" s="54">
        <f>IF(LEFT(A55,1)="A",0,IFERROR((INDEX([1]PitchHitProj!$K:$K,MATCH(C55,[1]PitchHitProj!$B:$B,0))-0.263)*0.32*E55,0))</f>
        <v>0</v>
      </c>
      <c r="H55" s="5">
        <f>(INDEX([1]Pitchers!$CV:$CV,MATCH(C55,[1]Pitchers!$C:$C,0)))</f>
        <v>92.183387631495364</v>
      </c>
      <c r="I55" s="107">
        <f>(INDEX([1]Pitchers!$CP:$CP,MATCH(C55,[1]Pitchers!$C:$C,0)))</f>
        <v>30.125</v>
      </c>
      <c r="J55" s="5">
        <f>((INDEX([1]Pitchers!$AS:$AS,MATCH(C55,[1]Pitchers!$C:$C,0)))*(1-(INDEX([1]Pitchers!$AT:$AT,MATCH(C55,[1]Pitchers!$C:$C,0)))))</f>
        <v>6.9336190218395419E-2</v>
      </c>
      <c r="K55" s="5">
        <f>(INDEX([1]Pitchers!$FL:$FL,MATCH(C55,[1]Pitchers!$C:$C,0)))</f>
        <v>1.6992792883180272E-2</v>
      </c>
      <c r="L55" s="5">
        <f>INDEX([1]Pitchers!$FO:$FO,MATCH(C55,[1]Pitchers!$C:$C,0))</f>
        <v>0</v>
      </c>
      <c r="M55" s="58"/>
      <c r="N55" s="26" t="s">
        <v>91</v>
      </c>
      <c r="O55" s="26" t="s">
        <v>57</v>
      </c>
      <c r="P55" s="23" t="str">
        <f>'NL Central'!$I39</f>
        <v>Rosenthal, Trevor</v>
      </c>
      <c r="Q55" s="5">
        <f>INDEX([1]Pitchers!$AJ:$AJ,MATCH(P55,[1]Pitchers!$C:$C,0))*IF(INDEX([1]Pitchers!$Q:$Q,MATCH(P55,[1]Pitchers!$C:$C,0))="S",0.83+(1-INDEX([1]Pitchers!$DD:$DD,MATCH(P55,[1]Pitchers!$C:$C,0)))/8,1)</f>
        <v>3.4515602021470415</v>
      </c>
      <c r="R55" s="4">
        <f>IF(INDEX([1]Pitchers!$Q:$Q,MATCH(P55,[1]Pitchers!$C:$C,0))="S",56,INDEX([1]Pitchers!$FJ:$FJ,MATCH(P55,[1]Pitchers!$C:$C,0)))</f>
        <v>54.726388561366676</v>
      </c>
      <c r="S55" s="5">
        <f t="shared" si="1"/>
        <v>0.79190687057035392</v>
      </c>
      <c r="T55" s="5">
        <f>(INDEX([1]Pitchers!$CV:$CV,MATCH(P55,[1]Pitchers!$C:$C,0)))</f>
        <v>95.819013404730185</v>
      </c>
      <c r="U55" s="107">
        <f>(INDEX([1]Pitchers!$CP:$CP,MATCH(P55,[1]Pitchers!$C:$C,0)))</f>
        <v>26.125</v>
      </c>
      <c r="V55" s="5">
        <f>((INDEX([1]Pitchers!$AS:$AS,MATCH(P55,[1]Pitchers!$C:$C,0)))*(1-(INDEX([1]Pitchers!$AT:$AT,MATCH(P55,[1]Pitchers!$C:$C,0)))))</f>
        <v>-0.33529229014248096</v>
      </c>
      <c r="W55" s="5">
        <f>(INDEX([1]Pitchers!$FL:$FL,MATCH(P55,[1]Pitchers!$C:$C,0)))</f>
        <v>0.62896840845021784</v>
      </c>
      <c r="X55" s="5">
        <f>INDEX([1]Pitchers!$FO:$FO,MATCH(P55,[1]Pitchers!$C:$C,0))</f>
        <v>1</v>
      </c>
    </row>
    <row r="56" spans="1:24" ht="12" customHeight="1" x14ac:dyDescent="0.2">
      <c r="A56" s="26" t="s">
        <v>90</v>
      </c>
      <c r="B56" s="26" t="s">
        <v>61</v>
      </c>
      <c r="C56" s="9" t="str">
        <f>'NL East'!B33</f>
        <v>Velasquez, Vince</v>
      </c>
      <c r="D56" s="5">
        <f>INDEX([1]Pitchers!$AJ:$AJ,MATCH(C56,[1]Pitchers!$C:$C,0))*IF(INDEX([1]Pitchers!$Q:$Q,MATCH(C56,[1]Pitchers!$C:$C,0))="R",1/(0.83+(1-INDEX([1]Pitchers!$DD:$DD,MATCH(C56,[1]Pitchers!$C:$C,0)))/8),1)</f>
        <v>3.7960715675217402</v>
      </c>
      <c r="E56" s="4">
        <f>(INDEX([1]Pitchers!$FJ:$FJ,MATCH(C56,[1]Pitchers!$C:$C,0)))</f>
        <v>141.3922184417637</v>
      </c>
      <c r="F56" s="5">
        <f t="shared" si="2"/>
        <v>2.3066650469772294</v>
      </c>
      <c r="G56" s="54">
        <f>IF(LEFT(A56,1)="A",0,IFERROR((INDEX([1]PitchHitProj!$K:$K,MATCH(C56,[1]PitchHitProj!$B:$B,0))-0.263)*0.32*E56,0))</f>
        <v>0</v>
      </c>
      <c r="H56" s="5">
        <f>(INDEX([1]Pitchers!$CV:$CV,MATCH(C56,[1]Pitchers!$C:$C,0)))</f>
        <v>93.636818238884857</v>
      </c>
      <c r="I56" s="107">
        <f>(INDEX([1]Pitchers!$CP:$CP,MATCH(C56,[1]Pitchers!$C:$C,0)))</f>
        <v>24.041666666666668</v>
      </c>
      <c r="J56" s="5">
        <f>((INDEX([1]Pitchers!$AS:$AS,MATCH(C56,[1]Pitchers!$C:$C,0)))*(1-(INDEX([1]Pitchers!$AT:$AT,MATCH(C56,[1]Pitchers!$C:$C,0)))))</f>
        <v>-0.13343410971772776</v>
      </c>
      <c r="K56" s="5">
        <f>(INDEX([1]Pitchers!$FL:$FL,MATCH(C56,[1]Pitchers!$C:$C,0)))</f>
        <v>1.562464336483371E-4</v>
      </c>
      <c r="L56" s="5">
        <f>INDEX([1]Pitchers!$FO:$FO,MATCH(C56,[1]Pitchers!$C:$C,0))</f>
        <v>0</v>
      </c>
      <c r="M56" s="58"/>
      <c r="N56" s="26" t="s">
        <v>87</v>
      </c>
      <c r="O56" s="26" t="s">
        <v>63</v>
      </c>
      <c r="P56" s="9" t="str">
        <f>'AL East'!$I10</f>
        <v>Ziegler, Brad</v>
      </c>
      <c r="Q56" s="5">
        <f>INDEX([1]Pitchers!$AJ:$AJ,MATCH(P56,[1]Pitchers!$C:$C,0))*IF(INDEX([1]Pitchers!$Q:$Q,MATCH(P56,[1]Pitchers!$C:$C,0))="S",0.83+(1-INDEX([1]Pitchers!$DD:$DD,MATCH(P56,[1]Pitchers!$C:$C,0)))/8,1)</f>
        <v>3.4795579686162004</v>
      </c>
      <c r="R56" s="4">
        <f>IF(INDEX([1]Pitchers!$Q:$Q,MATCH(P56,[1]Pitchers!$C:$C,0))="S",56,INDEX([1]Pitchers!$FJ:$FJ,MATCH(P56,[1]Pitchers!$C:$C,0)))</f>
        <v>56.928834555185134</v>
      </c>
      <c r="S56" s="5">
        <f t="shared" si="1"/>
        <v>0.7865496332404569</v>
      </c>
      <c r="T56" s="5">
        <f>(INDEX([1]Pitchers!$CV:$CV,MATCH(P56,[1]Pitchers!$C:$C,0)))</f>
        <v>83</v>
      </c>
      <c r="U56" s="107">
        <f>(INDEX([1]Pitchers!$CP:$CP,MATCH(P56,[1]Pitchers!$C:$C,0)))</f>
        <v>36.708333333333336</v>
      </c>
      <c r="V56" s="5">
        <f>((INDEX([1]Pitchers!$AS:$AS,MATCH(P56,[1]Pitchers!$C:$C,0)))*(1-(INDEX([1]Pitchers!$AT:$AT,MATCH(P56,[1]Pitchers!$C:$C,0)))))</f>
        <v>0.11160544843104882</v>
      </c>
      <c r="W56" s="5">
        <f>(INDEX([1]Pitchers!$FL:$FL,MATCH(P56,[1]Pitchers!$C:$C,0)))</f>
        <v>3.1447681717489032E-2</v>
      </c>
      <c r="X56" s="5">
        <f>INDEX([1]Pitchers!$FO:$FO,MATCH(P56,[1]Pitchers!$C:$C,0))</f>
        <v>1</v>
      </c>
    </row>
    <row r="57" spans="1:24" ht="12" customHeight="1" x14ac:dyDescent="0.2">
      <c r="A57" s="26" t="s">
        <v>88</v>
      </c>
      <c r="B57" s="26" t="s">
        <v>68</v>
      </c>
      <c r="C57" s="14" t="str">
        <f>'AL Central'!I5</f>
        <v>Bauer, Trevor</v>
      </c>
      <c r="D57" s="5">
        <f>INDEX([1]Pitchers!$AJ:$AJ,MATCH(C57,[1]Pitchers!$C:$C,0))*IF(INDEX([1]Pitchers!$Q:$Q,MATCH(C57,[1]Pitchers!$C:$C,0))="R",1/(0.83+(1-INDEX([1]Pitchers!$DD:$DD,MATCH(C57,[1]Pitchers!$C:$C,0)))/8),1)</f>
        <v>3.9922793916505039</v>
      </c>
      <c r="E57" s="4">
        <f>(INDEX([1]Pitchers!$FJ:$FJ,MATCH(C57,[1]Pitchers!$C:$C,0)))</f>
        <v>165.58474765072017</v>
      </c>
      <c r="F57" s="5">
        <f t="shared" si="2"/>
        <v>2.2809283193374301</v>
      </c>
      <c r="G57" s="54">
        <f>IF(LEFT(A57,1)="A",0,IFERROR((INDEX([1]PitchHitProj!$K:$K,MATCH(C57,[1]PitchHitProj!$B:$B,0))-0.263)*0.32*E57,0))</f>
        <v>0</v>
      </c>
      <c r="H57" s="5">
        <f>(INDEX([1]Pitchers!$CV:$CV,MATCH(C57,[1]Pitchers!$C:$C,0)))</f>
        <v>92.981700520413312</v>
      </c>
      <c r="I57" s="107">
        <f>(INDEX([1]Pitchers!$CP:$CP,MATCH(C57,[1]Pitchers!$C:$C,0)))</f>
        <v>25.458333333333332</v>
      </c>
      <c r="J57" s="5">
        <f>((INDEX([1]Pitchers!$AS:$AS,MATCH(C57,[1]Pitchers!$C:$C,0)))*(1-(INDEX([1]Pitchers!$AT:$AT,MATCH(C57,[1]Pitchers!$C:$C,0)))))</f>
        <v>0.10317100271434954</v>
      </c>
      <c r="K57" s="5">
        <f>(INDEX([1]Pitchers!$FL:$FL,MATCH(C57,[1]Pitchers!$C:$C,0)))</f>
        <v>0.1064888109009441</v>
      </c>
      <c r="L57" s="5">
        <f>INDEX([1]Pitchers!$FO:$FO,MATCH(C57,[1]Pitchers!$C:$C,0))</f>
        <v>0</v>
      </c>
      <c r="M57" s="58"/>
      <c r="N57" s="26" t="s">
        <v>87</v>
      </c>
      <c r="O57" s="26" t="s">
        <v>63</v>
      </c>
      <c r="P57" s="9" t="str">
        <f>'AL East'!$I9</f>
        <v>Uehara, Koji</v>
      </c>
      <c r="Q57" s="5">
        <f>INDEX([1]Pitchers!$AJ:$AJ,MATCH(P57,[1]Pitchers!$C:$C,0))*IF(INDEX([1]Pitchers!$Q:$Q,MATCH(P57,[1]Pitchers!$C:$C,0))="S",0.83+(1-INDEX([1]Pitchers!$DD:$DD,MATCH(P57,[1]Pitchers!$C:$C,0)))/8,1)</f>
        <v>3.3279688380021994</v>
      </c>
      <c r="R57" s="4">
        <f>IF(INDEX([1]Pitchers!$Q:$Q,MATCH(P57,[1]Pitchers!$C:$C,0))="S",56,INDEX([1]Pitchers!$FJ:$FJ,MATCH(P57,[1]Pitchers!$C:$C,0)))</f>
        <v>44.796279461629631</v>
      </c>
      <c r="S57" s="5">
        <f t="shared" si="1"/>
        <v>0.77763213379753793</v>
      </c>
      <c r="T57" s="5">
        <f>(INDEX([1]Pitchers!$CV:$CV,MATCH(P57,[1]Pitchers!$C:$C,0)))</f>
        <v>85.761559679661985</v>
      </c>
      <c r="U57" s="107">
        <f>(INDEX([1]Pitchers!$CP:$CP,MATCH(P57,[1]Pitchers!$C:$C,0)))</f>
        <v>41.208333333333336</v>
      </c>
      <c r="V57" s="5">
        <f>((INDEX([1]Pitchers!$AS:$AS,MATCH(P57,[1]Pitchers!$C:$C,0)))*(1-(INDEX([1]Pitchers!$AT:$AT,MATCH(P57,[1]Pitchers!$C:$C,0)))))</f>
        <v>-4.2453179995240002E-2</v>
      </c>
      <c r="W57" s="5">
        <f>(INDEX([1]Pitchers!$FL:$FL,MATCH(P57,[1]Pitchers!$C:$C,0)))</f>
        <v>-7.398480599718503E-3</v>
      </c>
      <c r="X57" s="5">
        <f>INDEX([1]Pitchers!$FO:$FO,MATCH(P57,[1]Pitchers!$C:$C,0))</f>
        <v>1</v>
      </c>
    </row>
    <row r="58" spans="1:24" ht="12" customHeight="1" x14ac:dyDescent="0.2">
      <c r="A58" s="26" t="s">
        <v>87</v>
      </c>
      <c r="B58" s="26" t="s">
        <v>66</v>
      </c>
      <c r="C58" s="12" t="str">
        <f>'AL East'!I36</f>
        <v>Happ, J.A.</v>
      </c>
      <c r="D58" s="5">
        <f>INDEX([1]Pitchers!$AJ:$AJ,MATCH(C58,[1]Pitchers!$C:$C,0))*IF(INDEX([1]Pitchers!$Q:$Q,MATCH(C58,[1]Pitchers!$C:$C,0))="R",1/(0.83+(1-INDEX([1]Pitchers!$DD:$DD,MATCH(C58,[1]Pitchers!$C:$C,0)))/8),1)</f>
        <v>3.9414092145280399</v>
      </c>
      <c r="E58" s="4">
        <f>(INDEX([1]Pitchers!$FJ:$FJ,MATCH(C58,[1]Pitchers!$C:$C,0)))</f>
        <v>157.67654812021607</v>
      </c>
      <c r="F58" s="5">
        <f t="shared" si="2"/>
        <v>2.2749041308124665</v>
      </c>
      <c r="G58" s="54">
        <f>IF(LEFT(A58,1)="A",0,IFERROR((INDEX([1]PitchHitProj!$K:$K,MATCH(C58,[1]PitchHitProj!$B:$B,0))-0.263)*0.32*E58,0))</f>
        <v>0</v>
      </c>
      <c r="H58" s="5">
        <f>(INDEX([1]Pitchers!$CV:$CV,MATCH(C58,[1]Pitchers!$C:$C,0)))</f>
        <v>93.253215677379103</v>
      </c>
      <c r="I58" s="107">
        <f>(INDEX([1]Pitchers!$CP:$CP,MATCH(C58,[1]Pitchers!$C:$C,0)))</f>
        <v>33.708333333333336</v>
      </c>
      <c r="J58" s="5">
        <f>((INDEX([1]Pitchers!$AS:$AS,MATCH(C58,[1]Pitchers!$C:$C,0)))*(1-(INDEX([1]Pitchers!$AT:$AT,MATCH(C58,[1]Pitchers!$C:$C,0)))))</f>
        <v>5.5116905467512523E-2</v>
      </c>
      <c r="K58" s="5">
        <f>(INDEX([1]Pitchers!$FL:$FL,MATCH(C58,[1]Pitchers!$C:$C,0)))</f>
        <v>0.2352822500798735</v>
      </c>
      <c r="L58" s="5">
        <f>INDEX([1]Pitchers!$FO:$FO,MATCH(C58,[1]Pitchers!$C:$C,0))</f>
        <v>0</v>
      </c>
      <c r="M58" s="58"/>
      <c r="N58" s="26" t="s">
        <v>89</v>
      </c>
      <c r="O58" s="26" t="s">
        <v>54</v>
      </c>
      <c r="P58" s="84" t="str">
        <f>'AL West'!B13</f>
        <v>Hoyt, James</v>
      </c>
      <c r="Q58" s="5">
        <f>INDEX([1]Pitchers!$AJ:$AJ,MATCH(P58,[1]Pitchers!$C:$C,0))*IF(INDEX([1]Pitchers!$Q:$Q,MATCH(P58,[1]Pitchers!$C:$C,0))="S",0.83+(1-INDEX([1]Pitchers!$DD:$DD,MATCH(P58,[1]Pitchers!$C:$C,0)))/8,1)</f>
        <v>3.5132033343164677</v>
      </c>
      <c r="R58" s="4">
        <f>IF(INDEX([1]Pitchers!$Q:$Q,MATCH(P58,[1]Pitchers!$C:$C,0))="S",56,INDEX([1]Pitchers!$FJ:$FJ,MATCH(P58,[1]Pitchers!$C:$C,0)))</f>
        <v>59.286408839259259</v>
      </c>
      <c r="S58" s="5">
        <f t="shared" si="1"/>
        <v>0.77254897790241206</v>
      </c>
      <c r="T58" s="5">
        <f>(INDEX([1]Pitchers!$CV:$CV,MATCH(P58,[1]Pitchers!$C:$C,0)))</f>
        <v>92.095541201614822</v>
      </c>
      <c r="U58" s="107">
        <f>(INDEX([1]Pitchers!$CP:$CP,MATCH(P58,[1]Pitchers!$C:$C,0)))</f>
        <v>29.791666666666668</v>
      </c>
      <c r="V58" s="5">
        <f>((INDEX([1]Pitchers!$AS:$AS,MATCH(P58,[1]Pitchers!$C:$C,0)))*(1-(INDEX([1]Pitchers!$AT:$AT,MATCH(P58,[1]Pitchers!$C:$C,0)))))</f>
        <v>-5.081631926023468E-2</v>
      </c>
      <c r="W58" s="5">
        <f>(INDEX([1]Pitchers!$FL:$FL,MATCH(P58,[1]Pitchers!$C:$C,0)))</f>
        <v>-6.2388735925388725E-2</v>
      </c>
      <c r="X58" s="5">
        <f>INDEX([1]Pitchers!$FO:$FO,MATCH(P58,[1]Pitchers!$C:$C,0))</f>
        <v>1</v>
      </c>
    </row>
    <row r="59" spans="1:24" ht="12" customHeight="1" x14ac:dyDescent="0.2">
      <c r="A59" s="26" t="s">
        <v>89</v>
      </c>
      <c r="B59" s="26" t="s">
        <v>73</v>
      </c>
      <c r="C59" s="18" t="str">
        <f>'AL West'!B34</f>
        <v>Iwakuma, Hisashi</v>
      </c>
      <c r="D59" s="5">
        <f>INDEX([1]Pitchers!$AJ:$AJ,MATCH(C59,[1]Pitchers!$C:$C,0))*IF(INDEX([1]Pitchers!$Q:$Q,MATCH(C59,[1]Pitchers!$C:$C,0))="R",1/(0.83+(1-INDEX([1]Pitchers!$DD:$DD,MATCH(C59,[1]Pitchers!$C:$C,0)))/8),1)</f>
        <v>3.9222578023143431</v>
      </c>
      <c r="E59" s="4">
        <f>(INDEX([1]Pitchers!$FJ:$FJ,MATCH(C59,[1]Pitchers!$C:$C,0)))</f>
        <v>153.97389870956789</v>
      </c>
      <c r="F59" s="5">
        <f t="shared" si="2"/>
        <v>2.2594740898299817</v>
      </c>
      <c r="G59" s="54">
        <f>IF(LEFT(A59,1)="A",0,IFERROR((INDEX([1]PitchHitProj!$K:$K,MATCH(C59,[1]PitchHitProj!$B:$B,0))-0.263)*0.32*E59,0))</f>
        <v>0</v>
      </c>
      <c r="H59" s="5">
        <f>(INDEX([1]Pitchers!$CV:$CV,MATCH(C59,[1]Pitchers!$C:$C,0)))</f>
        <v>87.727308984205777</v>
      </c>
      <c r="I59" s="107">
        <f>(INDEX([1]Pitchers!$CP:$CP,MATCH(C59,[1]Pitchers!$C:$C,0)))</f>
        <v>35.208333333333336</v>
      </c>
      <c r="J59" s="5">
        <f>((INDEX([1]Pitchers!$AS:$AS,MATCH(C59,[1]Pitchers!$C:$C,0)))*(1-(INDEX([1]Pitchers!$AT:$AT,MATCH(C59,[1]Pitchers!$C:$C,0)))))</f>
        <v>-4.4441220588444352E-2</v>
      </c>
      <c r="K59" s="5">
        <f>(INDEX([1]Pitchers!$FL:$FL,MATCH(C59,[1]Pitchers!$C:$C,0)))</f>
        <v>0.10742519696242919</v>
      </c>
      <c r="L59" s="5">
        <f>INDEX([1]Pitchers!$FO:$FO,MATCH(C59,[1]Pitchers!$C:$C,0))</f>
        <v>0</v>
      </c>
      <c r="M59" s="58"/>
      <c r="N59" s="26" t="s">
        <v>88</v>
      </c>
      <c r="O59" s="26" t="s">
        <v>71</v>
      </c>
      <c r="P59" s="16" t="str">
        <f>'AL Central'!$I40</f>
        <v>May, Trevor</v>
      </c>
      <c r="Q59" s="5">
        <f>INDEX([1]Pitchers!$AJ:$AJ,MATCH(P59,[1]Pitchers!$C:$C,0))*IF(INDEX([1]Pitchers!$Q:$Q,MATCH(P59,[1]Pitchers!$C:$C,0))="S",0.83+(1-INDEX([1]Pitchers!$DD:$DD,MATCH(P59,[1]Pitchers!$C:$C,0)))/8,1)</f>
        <v>3.451700365638541</v>
      </c>
      <c r="R59" s="4">
        <f>IF(INDEX([1]Pitchers!$Q:$Q,MATCH(P59,[1]Pitchers!$C:$C,0))="S",56,INDEX([1]Pitchers!$FJ:$FJ,MATCH(P59,[1]Pitchers!$C:$C,0)))</f>
        <v>52.574662606451035</v>
      </c>
      <c r="S59" s="5">
        <f t="shared" si="1"/>
        <v>0.76059862561097213</v>
      </c>
      <c r="T59" s="5">
        <f>(INDEX([1]Pitchers!$CV:$CV,MATCH(P59,[1]Pitchers!$C:$C,0)))</f>
        <v>92.55866379258029</v>
      </c>
      <c r="U59" s="107">
        <f>(INDEX([1]Pitchers!$CP:$CP,MATCH(P59,[1]Pitchers!$C:$C,0)))</f>
        <v>26.791666666666668</v>
      </c>
      <c r="V59" s="5">
        <f>((INDEX([1]Pitchers!$AS:$AS,MATCH(P59,[1]Pitchers!$C:$C,0)))*(1-(INDEX([1]Pitchers!$AT:$AT,MATCH(P59,[1]Pitchers!$C:$C,0)))))</f>
        <v>-0.11922415692570473</v>
      </c>
      <c r="W59" s="5">
        <f>(INDEX([1]Pitchers!$FL:$FL,MATCH(P59,[1]Pitchers!$C:$C,0)))</f>
        <v>-9.3740247995170251E-2</v>
      </c>
      <c r="X59" s="5">
        <f>INDEX([1]Pitchers!$FO:$FO,MATCH(P59,[1]Pitchers!$C:$C,0))</f>
        <v>0.63653849188024059</v>
      </c>
    </row>
    <row r="60" spans="1:24" ht="12" customHeight="1" x14ac:dyDescent="0.2">
      <c r="A60" s="26" t="s">
        <v>91</v>
      </c>
      <c r="B60" s="26" t="s">
        <v>57</v>
      </c>
      <c r="C60" s="23" t="str">
        <f>'NL Central'!I32</f>
        <v>Wainwright, Adam</v>
      </c>
      <c r="D60" s="5">
        <f>INDEX([1]Pitchers!$AJ:$AJ,MATCH(C60,[1]Pitchers!$C:$C,0))*IF(INDEX([1]Pitchers!$Q:$Q,MATCH(C60,[1]Pitchers!$C:$C,0))="R",1/(0.83+(1-INDEX([1]Pitchers!$DD:$DD,MATCH(C60,[1]Pitchers!$C:$C,0)))/8),1)</f>
        <v>4.045406618659511</v>
      </c>
      <c r="E60" s="4">
        <f>(INDEX([1]Pitchers!$FJ:$FJ,MATCH(C60,[1]Pitchers!$C:$C,0)))</f>
        <v>151.54774335958848</v>
      </c>
      <c r="F60" s="5">
        <f t="shared" si="2"/>
        <v>2.2438440186625339</v>
      </c>
      <c r="G60" s="54">
        <f>IF(LEFT(A60,1)="A",0,IFERROR((INDEX([1]PitchHitProj!$K:$K,MATCH(C60,[1]PitchHitProj!$B:$B,0))-0.263)*0.32*E60,0))</f>
        <v>2.4112071561533135</v>
      </c>
      <c r="H60" s="5">
        <f>(INDEX([1]Pitchers!$CV:$CV,MATCH(C60,[1]Pitchers!$C:$C,0)))</f>
        <v>89.971217959676935</v>
      </c>
      <c r="I60" s="107">
        <f>(INDEX([1]Pitchers!$CP:$CP,MATCH(C60,[1]Pitchers!$C:$C,0)))</f>
        <v>34.875</v>
      </c>
      <c r="J60" s="5">
        <f>((INDEX([1]Pitchers!$AS:$AS,MATCH(C60,[1]Pitchers!$C:$C,0)))*(1-(INDEX([1]Pitchers!$AT:$AT,MATCH(C60,[1]Pitchers!$C:$C,0)))))</f>
        <v>0.24922254721438447</v>
      </c>
      <c r="K60" s="5">
        <f>(INDEX([1]Pitchers!$FL:$FL,MATCH(C60,[1]Pitchers!$C:$C,0)))</f>
        <v>1.1969648634685545E-2</v>
      </c>
      <c r="L60" s="5">
        <f>INDEX([1]Pitchers!$FO:$FO,MATCH(C60,[1]Pitchers!$C:$C,0))</f>
        <v>0</v>
      </c>
      <c r="M60" s="58"/>
      <c r="N60" s="26" t="s">
        <v>91</v>
      </c>
      <c r="O60" s="26" t="s">
        <v>56</v>
      </c>
      <c r="P60" s="22" t="str">
        <f>'NL Central'!$B41</f>
        <v>Rivero, Felipe</v>
      </c>
      <c r="Q60" s="5">
        <f>INDEX([1]Pitchers!$AJ:$AJ,MATCH(P60,[1]Pitchers!$C:$C,0))*IF(INDEX([1]Pitchers!$Q:$Q,MATCH(P60,[1]Pitchers!$C:$C,0))="S",0.83+(1-INDEX([1]Pitchers!$DD:$DD,MATCH(P60,[1]Pitchers!$C:$C,0)))/8,1)</f>
        <v>3.5426910518113637</v>
      </c>
      <c r="R60" s="4">
        <f>IF(INDEX([1]Pitchers!$Q:$Q,MATCH(P60,[1]Pitchers!$C:$C,0))="S",56,INDEX([1]Pitchers!$FJ:$FJ,MATCH(P60,[1]Pitchers!$C:$C,0)))</f>
        <v>60.914258250999936</v>
      </c>
      <c r="S60" s="5">
        <f t="shared" si="1"/>
        <v>0.7518361701664944</v>
      </c>
      <c r="T60" s="5">
        <f>(INDEX([1]Pitchers!$CV:$CV,MATCH(P60,[1]Pitchers!$C:$C,0)))</f>
        <v>95.800400756738313</v>
      </c>
      <c r="U60" s="107">
        <f>(INDEX([1]Pitchers!$CP:$CP,MATCH(P60,[1]Pitchers!$C:$C,0)))</f>
        <v>24.958333333333332</v>
      </c>
      <c r="V60" s="5">
        <f>((INDEX([1]Pitchers!$AS:$AS,MATCH(P60,[1]Pitchers!$C:$C,0)))*(1-(INDEX([1]Pitchers!$AT:$AT,MATCH(P60,[1]Pitchers!$C:$C,0)))))</f>
        <v>8.2979582792697931E-2</v>
      </c>
      <c r="W60" s="5">
        <f>(INDEX([1]Pitchers!$FL:$FL,MATCH(P60,[1]Pitchers!$C:$C,0)))</f>
        <v>-0.62229039661290153</v>
      </c>
      <c r="X60" s="5">
        <f>INDEX([1]Pitchers!$FO:$FO,MATCH(P60,[1]Pitchers!$C:$C,0))</f>
        <v>1</v>
      </c>
    </row>
    <row r="61" spans="1:24" ht="12" customHeight="1" x14ac:dyDescent="0.2">
      <c r="A61" s="26" t="s">
        <v>87</v>
      </c>
      <c r="B61" s="26" t="s">
        <v>66</v>
      </c>
      <c r="C61" s="12" t="str">
        <f>'AL East'!I37</f>
        <v>Estrada, Marco</v>
      </c>
      <c r="D61" s="5">
        <f>INDEX([1]Pitchers!$AJ:$AJ,MATCH(C61,[1]Pitchers!$C:$C,0))*IF(INDEX([1]Pitchers!$Q:$Q,MATCH(C61,[1]Pitchers!$C:$C,0))="R",1/(0.83+(1-INDEX([1]Pitchers!$DD:$DD,MATCH(C61,[1]Pitchers!$C:$C,0)))/8),1)</f>
        <v>3.9382717773649918</v>
      </c>
      <c r="E61" s="4">
        <f>(INDEX([1]Pitchers!$FJ:$FJ,MATCH(C61,[1]Pitchers!$C:$C,0)))</f>
        <v>153.54915608693418</v>
      </c>
      <c r="F61" s="5">
        <f t="shared" si="2"/>
        <v>2.2215562066937529</v>
      </c>
      <c r="G61" s="54">
        <f>IF(LEFT(A61,1)="A",0,IFERROR((INDEX([1]PitchHitProj!$K:$K,MATCH(C61,[1]PitchHitProj!$B:$B,0))-0.263)*0.32*E61,0))</f>
        <v>0</v>
      </c>
      <c r="H61" s="5">
        <f>(INDEX([1]Pitchers!$CV:$CV,MATCH(C61,[1]Pitchers!$C:$C,0)))</f>
        <v>88.300645742653899</v>
      </c>
      <c r="I61" s="107">
        <f>(INDEX([1]Pitchers!$CP:$CP,MATCH(C61,[1]Pitchers!$C:$C,0)))</f>
        <v>32.958333333333336</v>
      </c>
      <c r="J61" s="5">
        <f>((INDEX([1]Pitchers!$AS:$AS,MATCH(C61,[1]Pitchers!$C:$C,0)))*(1-(INDEX([1]Pitchers!$AT:$AT,MATCH(C61,[1]Pitchers!$C:$C,0)))))</f>
        <v>0.33266110404477123</v>
      </c>
      <c r="K61" s="5">
        <f>(INDEX([1]Pitchers!$FL:$FL,MATCH(C61,[1]Pitchers!$C:$C,0)))</f>
        <v>-7.1644736084335539E-2</v>
      </c>
      <c r="L61" s="5">
        <f>INDEX([1]Pitchers!$FO:$FO,MATCH(C61,[1]Pitchers!$C:$C,0))</f>
        <v>0</v>
      </c>
      <c r="M61" s="58"/>
      <c r="N61" s="26" t="s">
        <v>101</v>
      </c>
      <c r="O61" s="26" t="s">
        <v>654</v>
      </c>
      <c r="P61" s="15" t="str">
        <f>'NL West'!$P12</f>
        <v>Fields, Josh</v>
      </c>
      <c r="Q61" s="5">
        <f>INDEX([1]Pitchers!$AJ:$AJ,MATCH(P61,[1]Pitchers!$C:$C,0))*IF(INDEX([1]Pitchers!$Q:$Q,MATCH(P61,[1]Pitchers!$C:$C,0))="S",0.83+(1-INDEX([1]Pitchers!$DD:$DD,MATCH(P61,[1]Pitchers!$C:$C,0)))/8,1)</f>
        <v>3.5124489989110694</v>
      </c>
      <c r="R61" s="4">
        <f>IF(INDEX([1]Pitchers!$Q:$Q,MATCH(P61,[1]Pitchers!$C:$C,0))="S",56,INDEX([1]Pitchers!$FJ:$FJ,MATCH(P61,[1]Pitchers!$C:$C,0)))</f>
        <v>55.197327947999923</v>
      </c>
      <c r="S61" s="5">
        <f t="shared" si="1"/>
        <v>0.7202370074050255</v>
      </c>
      <c r="T61" s="5">
        <f>(INDEX([1]Pitchers!$CV:$CV,MATCH(P61,[1]Pitchers!$C:$C,0)))</f>
        <v>93.10252168104897</v>
      </c>
      <c r="U61" s="107">
        <f>(INDEX([1]Pitchers!$CP:$CP,MATCH(P61,[1]Pitchers!$C:$C,0)))</f>
        <v>30.875</v>
      </c>
      <c r="V61" s="5">
        <f>((INDEX([1]Pitchers!$AS:$AS,MATCH(P61,[1]Pitchers!$C:$C,0)))*(1-(INDEX([1]Pitchers!$AT:$AT,MATCH(P61,[1]Pitchers!$C:$C,0)))))</f>
        <v>-2.819842961294779E-2</v>
      </c>
      <c r="W61" s="5">
        <f>(INDEX([1]Pitchers!$FL:$FL,MATCH(P61,[1]Pitchers!$C:$C,0)))</f>
        <v>-0.82077612257471066</v>
      </c>
      <c r="X61" s="5">
        <f>INDEX([1]Pitchers!$FO:$FO,MATCH(P61,[1]Pitchers!$C:$C,0))</f>
        <v>1</v>
      </c>
    </row>
    <row r="62" spans="1:24" ht="12" customHeight="1" x14ac:dyDescent="0.2">
      <c r="A62" s="26" t="s">
        <v>101</v>
      </c>
      <c r="B62" s="26" t="s">
        <v>654</v>
      </c>
      <c r="C62" s="15" t="str">
        <f>'NL West'!P3</f>
        <v>Maeda, Kenta</v>
      </c>
      <c r="D62" s="5">
        <f>INDEX([1]Pitchers!$AJ:$AJ,MATCH(C62,[1]Pitchers!$C:$C,0))*IF(INDEX([1]Pitchers!$Q:$Q,MATCH(C62,[1]Pitchers!$C:$C,0))="R",1/(0.83+(1-INDEX([1]Pitchers!$DD:$DD,MATCH(C62,[1]Pitchers!$C:$C,0)))/8),1)</f>
        <v>3.7942021108390889</v>
      </c>
      <c r="E62" s="4">
        <f>(INDEX([1]Pitchers!$FJ:$FJ,MATCH(C62,[1]Pitchers!$C:$C,0)))</f>
        <v>135.58625912063138</v>
      </c>
      <c r="F62" s="5">
        <f t="shared" si="2"/>
        <v>2.2152647532260095</v>
      </c>
      <c r="G62" s="54">
        <f>IF(LEFT(A62,1)="A",0,IFERROR((INDEX([1]PitchHitProj!$K:$K,MATCH(C62,[1]PitchHitProj!$B:$B,0))-0.263)*0.32*E62,0))</f>
        <v>0</v>
      </c>
      <c r="H62" s="5">
        <f>(INDEX([1]Pitchers!$CV:$CV,MATCH(C62,[1]Pitchers!$C:$C,0)))</f>
        <v>89.895541201614833</v>
      </c>
      <c r="I62" s="107">
        <f>(INDEX([1]Pitchers!$CP:$CP,MATCH(C62,[1]Pitchers!$C:$C,0)))</f>
        <v>28.208333333333332</v>
      </c>
      <c r="J62" s="5">
        <f>((INDEX([1]Pitchers!$AS:$AS,MATCH(C62,[1]Pitchers!$C:$C,0)))*(1-(INDEX([1]Pitchers!$AT:$AT,MATCH(C62,[1]Pitchers!$C:$C,0)))))</f>
        <v>-0.11758523845746401</v>
      </c>
      <c r="K62" s="5">
        <f>(INDEX([1]Pitchers!$FL:$FL,MATCH(C62,[1]Pitchers!$C:$C,0)))</f>
        <v>0.11384868456038655</v>
      </c>
      <c r="L62" s="5">
        <f>INDEX([1]Pitchers!$FO:$FO,MATCH(C62,[1]Pitchers!$C:$C,0))</f>
        <v>0</v>
      </c>
      <c r="M62" s="58"/>
      <c r="N62" s="26" t="s">
        <v>89</v>
      </c>
      <c r="O62" s="26" t="s">
        <v>54</v>
      </c>
      <c r="P62" s="84" t="str">
        <f>'AL West'!B12</f>
        <v>Neshek, Pat</v>
      </c>
      <c r="Q62" s="5">
        <f>INDEX([1]Pitchers!$AJ:$AJ,MATCH(P62,[1]Pitchers!$C:$C,0))*IF(INDEX([1]Pitchers!$Q:$Q,MATCH(P62,[1]Pitchers!$C:$C,0))="S",0.83+(1-INDEX([1]Pitchers!$DD:$DD,MATCH(P62,[1]Pitchers!$C:$C,0)))/8,1)</f>
        <v>3.4038889442228131</v>
      </c>
      <c r="R62" s="4">
        <f>IF(INDEX([1]Pitchers!$Q:$Q,MATCH(P62,[1]Pitchers!$C:$C,0))="S",56,INDEX([1]Pitchers!$FJ:$FJ,MATCH(P62,[1]Pitchers!$C:$C,0)))</f>
        <v>45.987860783588893</v>
      </c>
      <c r="S62" s="5">
        <f t="shared" si="1"/>
        <v>0.71668291077733293</v>
      </c>
      <c r="T62" s="5">
        <f>(INDEX([1]Pitchers!$CV:$CV,MATCH(P62,[1]Pitchers!$C:$C,0)))</f>
        <v>88.020656969468362</v>
      </c>
      <c r="U62" s="107">
        <f>(INDEX([1]Pitchers!$CP:$CP,MATCH(P62,[1]Pitchers!$C:$C,0)))</f>
        <v>35.791666666666664</v>
      </c>
      <c r="V62" s="5">
        <f>((INDEX([1]Pitchers!$AS:$AS,MATCH(P62,[1]Pitchers!$C:$C,0)))*(1-(INDEX([1]Pitchers!$AT:$AT,MATCH(P62,[1]Pitchers!$C:$C,0)))))</f>
        <v>0.3155311577402567</v>
      </c>
      <c r="W62" s="5">
        <f>(INDEX([1]Pitchers!$FL:$FL,MATCH(P62,[1]Pitchers!$C:$C,0)))</f>
        <v>1.8187956642305894E-2</v>
      </c>
      <c r="X62" s="5">
        <f>INDEX([1]Pitchers!$FO:$FO,MATCH(P62,[1]Pitchers!$C:$C,0))</f>
        <v>1</v>
      </c>
    </row>
    <row r="63" spans="1:24" ht="12" customHeight="1" x14ac:dyDescent="0.2">
      <c r="A63" s="26" t="s">
        <v>101</v>
      </c>
      <c r="B63" s="26" t="s">
        <v>49</v>
      </c>
      <c r="C63" s="9" t="str">
        <f>'NL West'!B5</f>
        <v>Ray, Robbie</v>
      </c>
      <c r="D63" s="5">
        <f>INDEX([1]Pitchers!$AJ:$AJ,MATCH(C63,[1]Pitchers!$C:$C,0))*IF(INDEX([1]Pitchers!$Q:$Q,MATCH(C63,[1]Pitchers!$C:$C,0))="R",1/(0.83+(1-INDEX([1]Pitchers!$DD:$DD,MATCH(C63,[1]Pitchers!$C:$C,0)))/8),1)</f>
        <v>4.0050763652282626</v>
      </c>
      <c r="E63" s="4">
        <f>(INDEX([1]Pitchers!$FJ:$FJ,MATCH(C63,[1]Pitchers!$C:$C,0)))</f>
        <v>155.94708473641975</v>
      </c>
      <c r="F63" s="5">
        <f t="shared" si="2"/>
        <v>2.1912278435134342</v>
      </c>
      <c r="G63" s="54">
        <f>IF(LEFT(A63,1)="A",0,IFERROR((INDEX([1]PitchHitProj!$K:$K,MATCH(C63,[1]PitchHitProj!$B:$B,0))-0.263)*0.32*E63,0))</f>
        <v>0.63469719700894212</v>
      </c>
      <c r="H63" s="5">
        <f>(INDEX([1]Pitchers!$CV:$CV,MATCH(C63,[1]Pitchers!$C:$C,0)))</f>
        <v>95.366204504682429</v>
      </c>
      <c r="I63" s="107">
        <f>(INDEX([1]Pitchers!$CP:$CP,MATCH(C63,[1]Pitchers!$C:$C,0)))</f>
        <v>24.708333333333332</v>
      </c>
      <c r="J63" s="5">
        <f>((INDEX([1]Pitchers!$AS:$AS,MATCH(C63,[1]Pitchers!$C:$C,0)))*(1-(INDEX([1]Pitchers!$AT:$AT,MATCH(C63,[1]Pitchers!$C:$C,0)))))</f>
        <v>-0.25354524629780223</v>
      </c>
      <c r="K63" s="5">
        <f>(INDEX([1]Pitchers!$FL:$FL,MATCH(C63,[1]Pitchers!$C:$C,0)))</f>
        <v>0.1063348612923062</v>
      </c>
      <c r="L63" s="5">
        <f>INDEX([1]Pitchers!$FO:$FO,MATCH(C63,[1]Pitchers!$C:$C,0))</f>
        <v>0</v>
      </c>
      <c r="M63" s="58"/>
      <c r="N63" s="26" t="s">
        <v>88</v>
      </c>
      <c r="O63" s="26" t="s">
        <v>69</v>
      </c>
      <c r="P63" s="39" t="str">
        <f>'AL Central'!$P13</f>
        <v>Greene, Shane</v>
      </c>
      <c r="Q63" s="5">
        <f>INDEX([1]Pitchers!$AJ:$AJ,MATCH(P63,[1]Pitchers!$C:$C,0))*IF(INDEX([1]Pitchers!$Q:$Q,MATCH(P63,[1]Pitchers!$C:$C,0))="S",0.83+(1-INDEX([1]Pitchers!$DD:$DD,MATCH(P63,[1]Pitchers!$C:$C,0)))/8,1)</f>
        <v>3.5250900002881949</v>
      </c>
      <c r="R63" s="4">
        <f>IF(INDEX([1]Pitchers!$Q:$Q,MATCH(P63,[1]Pitchers!$C:$C,0))="S",56,INDEX([1]Pitchers!$FJ:$FJ,MATCH(P63,[1]Pitchers!$C:$C,0)))</f>
        <v>56</v>
      </c>
      <c r="S63" s="5">
        <f t="shared" si="1"/>
        <v>0.71418620987690018</v>
      </c>
      <c r="T63" s="5">
        <f>(INDEX([1]Pitchers!$CV:$CV,MATCH(P63,[1]Pitchers!$C:$C,0)))</f>
        <v>92.360833685212469</v>
      </c>
      <c r="U63" s="107">
        <f>(INDEX([1]Pitchers!$CP:$CP,MATCH(P63,[1]Pitchers!$C:$C,0)))</f>
        <v>27.625</v>
      </c>
      <c r="V63" s="5">
        <f>((INDEX([1]Pitchers!$AS:$AS,MATCH(P63,[1]Pitchers!$C:$C,0)))*(1-(INDEX([1]Pitchers!$AT:$AT,MATCH(P63,[1]Pitchers!$C:$C,0)))))</f>
        <v>-0.23031912833984075</v>
      </c>
      <c r="W63" s="5">
        <f>(INDEX([1]Pitchers!$FL:$FL,MATCH(P63,[1]Pitchers!$C:$C,0)))</f>
        <v>-0.14725231152625962</v>
      </c>
      <c r="X63" s="5">
        <f>INDEX([1]Pitchers!$FO:$FO,MATCH(P63,[1]Pitchers!$C:$C,0))</f>
        <v>8.7078117674685429E-2</v>
      </c>
    </row>
    <row r="64" spans="1:24" ht="12" customHeight="1" x14ac:dyDescent="0.2">
      <c r="A64" s="26" t="s">
        <v>101</v>
      </c>
      <c r="B64" s="26" t="s">
        <v>648</v>
      </c>
      <c r="C64" s="28" t="str">
        <f>'NL West'!I35</f>
        <v>Samardzija, Jeff</v>
      </c>
      <c r="D64" s="5">
        <f>INDEX([1]Pitchers!$AJ:$AJ,MATCH(C64,[1]Pitchers!$C:$C,0))*IF(INDEX([1]Pitchers!$Q:$Q,MATCH(C64,[1]Pitchers!$C:$C,0))="R",1/(0.83+(1-INDEX([1]Pitchers!$DD:$DD,MATCH(C64,[1]Pitchers!$C:$C,0)))/8),1)</f>
        <v>4.1568231062588801</v>
      </c>
      <c r="E64" s="4">
        <f>(INDEX([1]Pitchers!$FJ:$FJ,MATCH(C64,[1]Pitchers!$C:$C,0)))</f>
        <v>179.6494644372419</v>
      </c>
      <c r="F64" s="5">
        <f t="shared" si="2"/>
        <v>2.1742737442743256</v>
      </c>
      <c r="G64" s="54">
        <f>IF(LEFT(A64,1)="A",0,IFERROR((INDEX([1]PitchHitProj!$K:$K,MATCH(C64,[1]PitchHitProj!$B:$B,0))-0.263)*0.32*E64,0))</f>
        <v>0.68526634026821609</v>
      </c>
      <c r="H64" s="5">
        <f>(INDEX([1]Pitchers!$CV:$CV,MATCH(C64,[1]Pitchers!$C:$C,0)))</f>
        <v>94.072952327120603</v>
      </c>
      <c r="I64" s="107">
        <f>(INDEX([1]Pitchers!$CP:$CP,MATCH(C64,[1]Pitchers!$C:$C,0)))</f>
        <v>31.458333333333332</v>
      </c>
      <c r="J64" s="5">
        <f>((INDEX([1]Pitchers!$AS:$AS,MATCH(C64,[1]Pitchers!$C:$C,0)))*(1-(INDEX([1]Pitchers!$AT:$AT,MATCH(C64,[1]Pitchers!$C:$C,0)))))</f>
        <v>-3.1602609496840586E-2</v>
      </c>
      <c r="K64" s="5">
        <f>(INDEX([1]Pitchers!$FL:$FL,MATCH(C64,[1]Pitchers!$C:$C,0)))</f>
        <v>-0.18452099675366179</v>
      </c>
      <c r="L64" s="5">
        <f>INDEX([1]Pitchers!$FO:$FO,MATCH(C64,[1]Pitchers!$C:$C,0))</f>
        <v>0</v>
      </c>
      <c r="M64" s="58"/>
      <c r="N64" s="26" t="s">
        <v>89</v>
      </c>
      <c r="O64" s="26" t="s">
        <v>73</v>
      </c>
      <c r="P64" s="18" t="str">
        <f>'AL West'!$B40</f>
        <v>Vincent, Nick</v>
      </c>
      <c r="Q64" s="5">
        <f>INDEX([1]Pitchers!$AJ:$AJ,MATCH(P64,[1]Pitchers!$C:$C,0))*IF(INDEX([1]Pitchers!$Q:$Q,MATCH(P64,[1]Pitchers!$C:$C,0))="S",0.83+(1-INDEX([1]Pitchers!$DD:$DD,MATCH(P64,[1]Pitchers!$C:$C,0)))/8,1)</f>
        <v>3.5099233527580824</v>
      </c>
      <c r="R64" s="4">
        <f>IF(INDEX([1]Pitchers!$Q:$Q,MATCH(P64,[1]Pitchers!$C:$C,0))="S",56,INDEX([1]Pitchers!$FJ:$FJ,MATCH(P64,[1]Pitchers!$C:$C,0)))</f>
        <v>54.38529430592223</v>
      </c>
      <c r="S64" s="5">
        <f t="shared" si="1"/>
        <v>0.71284786955699952</v>
      </c>
      <c r="T64" s="5">
        <f>(INDEX([1]Pitchers!$CV:$CV,MATCH(P64,[1]Pitchers!$C:$C,0)))</f>
        <v>88.795614510241364</v>
      </c>
      <c r="U64" s="107">
        <f>(INDEX([1]Pitchers!$CP:$CP,MATCH(P64,[1]Pitchers!$C:$C,0)))</f>
        <v>29.958333333333332</v>
      </c>
      <c r="V64" s="5">
        <f>((INDEX([1]Pitchers!$AS:$AS,MATCH(P64,[1]Pitchers!$C:$C,0)))*(1-(INDEX([1]Pitchers!$AT:$AT,MATCH(P64,[1]Pitchers!$C:$C,0)))))</f>
        <v>-0.20483005990368264</v>
      </c>
      <c r="W64" s="5">
        <f>(INDEX([1]Pitchers!$FL:$FL,MATCH(P64,[1]Pitchers!$C:$C,0)))</f>
        <v>-2.765369786628058E-2</v>
      </c>
      <c r="X64" s="5">
        <f>INDEX([1]Pitchers!$FO:$FO,MATCH(P64,[1]Pitchers!$C:$C,0))</f>
        <v>1</v>
      </c>
    </row>
    <row r="65" spans="1:24" ht="12" customHeight="1" x14ac:dyDescent="0.2">
      <c r="A65" s="26" t="s">
        <v>87</v>
      </c>
      <c r="B65" s="26" t="s">
        <v>650</v>
      </c>
      <c r="C65" s="48" t="str">
        <f>'AL East'!B35</f>
        <v>Snell, Blake</v>
      </c>
      <c r="D65" s="5">
        <f>INDEX([1]Pitchers!$AJ:$AJ,MATCH(C65,[1]Pitchers!$C:$C,0))*IF(INDEX([1]Pitchers!$Q:$Q,MATCH(C65,[1]Pitchers!$C:$C,0))="R",1/(0.83+(1-INDEX([1]Pitchers!$DD:$DD,MATCH(C65,[1]Pitchers!$C:$C,0)))/8),1)</f>
        <v>3.8989133163061531</v>
      </c>
      <c r="E65" s="4">
        <f>(INDEX([1]Pitchers!$FJ:$FJ,MATCH(C65,[1]Pitchers!$C:$C,0)))</f>
        <v>144.79243540598935</v>
      </c>
      <c r="F65" s="5">
        <f t="shared" si="2"/>
        <v>2.1683973864965078</v>
      </c>
      <c r="G65" s="54">
        <f>IF(LEFT(A65,1)="A",0,IFERROR((INDEX([1]PitchHitProj!$K:$K,MATCH(C65,[1]PitchHitProj!$B:$B,0))-0.263)*0.32*E65,0))</f>
        <v>0</v>
      </c>
      <c r="H65" s="5">
        <f>(INDEX([1]Pitchers!$CV:$CV,MATCH(C65,[1]Pitchers!$C:$C,0)))</f>
        <v>95.095541201614836</v>
      </c>
      <c r="I65" s="107">
        <f>(INDEX([1]Pitchers!$CP:$CP,MATCH(C65,[1]Pitchers!$C:$C,0)))</f>
        <v>23.541666666666668</v>
      </c>
      <c r="J65" s="5">
        <f>((INDEX([1]Pitchers!$AS:$AS,MATCH(C65,[1]Pitchers!$C:$C,0)))*(1-(INDEX([1]Pitchers!$AT:$AT,MATCH(C65,[1]Pitchers!$C:$C,0)))))</f>
        <v>-3.0407622781460471E-2</v>
      </c>
      <c r="K65" s="5">
        <f>(INDEX([1]Pitchers!$FL:$FL,MATCH(C65,[1]Pitchers!$C:$C,0)))</f>
        <v>0.30616789386279397</v>
      </c>
      <c r="L65" s="5">
        <f>INDEX([1]Pitchers!$FO:$FO,MATCH(C65,[1]Pitchers!$C:$C,0))</f>
        <v>0</v>
      </c>
      <c r="M65" s="58"/>
      <c r="N65" s="26" t="s">
        <v>91</v>
      </c>
      <c r="O65" s="26" t="s">
        <v>56</v>
      </c>
      <c r="P65" s="22" t="str">
        <f>'NL Central'!$B39</f>
        <v>Nicasio, Juan</v>
      </c>
      <c r="Q65" s="5">
        <f>INDEX([1]Pitchers!$AJ:$AJ,MATCH(P65,[1]Pitchers!$C:$C,0))*IF(INDEX([1]Pitchers!$Q:$Q,MATCH(P65,[1]Pitchers!$C:$C,0))="S",0.83+(1-INDEX([1]Pitchers!$DD:$DD,MATCH(P65,[1]Pitchers!$C:$C,0)))/8,1)</f>
        <v>3.5342951286691791</v>
      </c>
      <c r="R65" s="4">
        <f>IF(INDEX([1]Pitchers!$Q:$Q,MATCH(P65,[1]Pitchers!$C:$C,0))="S",56,INDEX([1]Pitchers!$FJ:$FJ,MATCH(P65,[1]Pitchers!$C:$C,0)))</f>
        <v>56</v>
      </c>
      <c r="S65" s="5">
        <f t="shared" si="1"/>
        <v>0.70215463700106329</v>
      </c>
      <c r="T65" s="5">
        <f>(INDEX([1]Pitchers!$CV:$CV,MATCH(P65,[1]Pitchers!$C:$C,0)))</f>
        <v>92.868943893845284</v>
      </c>
      <c r="U65" s="107">
        <f>(INDEX([1]Pitchers!$CP:$CP,MATCH(P65,[1]Pitchers!$C:$C,0)))</f>
        <v>29.875</v>
      </c>
      <c r="V65" s="5">
        <f>((INDEX([1]Pitchers!$AS:$AS,MATCH(P65,[1]Pitchers!$C:$C,0)))*(1-(INDEX([1]Pitchers!$AT:$AT,MATCH(P65,[1]Pitchers!$C:$C,0)))))</f>
        <v>-0.28578373650128852</v>
      </c>
      <c r="W65" s="5">
        <f>(INDEX([1]Pitchers!$FL:$FL,MATCH(P65,[1]Pitchers!$C:$C,0)))</f>
        <v>-0.17863350472297831</v>
      </c>
      <c r="X65" s="5">
        <f>INDEX([1]Pitchers!$FO:$FO,MATCH(P65,[1]Pitchers!$C:$C,0))</f>
        <v>0.26659984499895006</v>
      </c>
    </row>
    <row r="66" spans="1:24" ht="12" customHeight="1" x14ac:dyDescent="0.2">
      <c r="A66" s="26" t="s">
        <v>89</v>
      </c>
      <c r="B66" s="26" t="s">
        <v>73</v>
      </c>
      <c r="C66" s="18" t="str">
        <f>'AL West'!B33</f>
        <v>Walker, Taijuan</v>
      </c>
      <c r="D66" s="5">
        <f>INDEX([1]Pitchers!$AJ:$AJ,MATCH(C66,[1]Pitchers!$C:$C,0))*IF(INDEX([1]Pitchers!$Q:$Q,MATCH(C66,[1]Pitchers!$C:$C,0))="R",1/(0.83+(1-INDEX([1]Pitchers!$DD:$DD,MATCH(C66,[1]Pitchers!$C:$C,0)))/8),1)</f>
        <v>3.8437177800012616</v>
      </c>
      <c r="E66" s="4">
        <f>(INDEX([1]Pitchers!$FJ:$FJ,MATCH(C66,[1]Pitchers!$C:$C,0)))</f>
        <v>137.51034366991468</v>
      </c>
      <c r="F66" s="5">
        <f t="shared" ref="F66:F97" si="3">((4.25+G66*MAX(6,E66/33)/E66)^(((4.25+G66*MAX(6,E66/33)/E66)+(4.25-(4-D66)*4.25/4*MAX(6,E66/33)/9))^0.285)/((4.25+G66*MAX(6,E66/33)/E66)^(((4.25+G66*MAX(6,E66/33)/E66)+(4.25-(4-D66)*4.25/4*MAX(6,E66/33)/9))^0.285)+(4.25-(4-D66)*4.25/4*MAX(6,E66/33)/9)^(((4.25+G66*MAX(6,E66/33)/E66)+(4.25-(4-D66)*4.25/4*MAX(6,E66/33)/9))^0.285))-0.5)*MIN(33,E66/6)+((5.15*4.25/4*MAX(6,E66/33)/9+4*4.25/4*(1-MAX(6,E66/33)/9))^(((5.15*4.25/4*MAX(6,E66/33)/9+4*4.25/4*(1-MAX(6,E66/33)/9))+4.25)^0.285)/((5.15*4.25/4*MAX(6,E66/33)/9+4*4.25/4*(1-MAX(6,E66/33)/9))^(((5.15*4.25/4*MAX(6,E66/33)/9+4*4.25/4*(1-MAX(6,E66/33)/9))+4.25)^0.285)+4.25^(((5.15*4.25/4*MAX(6,E66/33)/9+4*4.25/4*(1-MAX(6,E66/33)/9))+4.25)^0.285))-0.5)*MIN(33,E66/6)</f>
        <v>2.1578199064624348</v>
      </c>
      <c r="G66" s="54">
        <f>IF(LEFT(A66,1)="A",0,IFERROR((INDEX([1]PitchHitProj!$K:$K,MATCH(C66,[1]PitchHitProj!$B:$B,0))-0.263)*0.32*E66,0))</f>
        <v>0</v>
      </c>
      <c r="H66" s="5">
        <f>(INDEX([1]Pitchers!$CV:$CV,MATCH(C66,[1]Pitchers!$C:$C,0)))</f>
        <v>94.032391859455984</v>
      </c>
      <c r="I66" s="107">
        <f>(INDEX([1]Pitchers!$CP:$CP,MATCH(C66,[1]Pitchers!$C:$C,0)))</f>
        <v>23.875</v>
      </c>
      <c r="J66" s="5">
        <f>((INDEX([1]Pitchers!$AS:$AS,MATCH(C66,[1]Pitchers!$C:$C,0)))*(1-(INDEX([1]Pitchers!$AT:$AT,MATCH(C66,[1]Pitchers!$C:$C,0)))))</f>
        <v>-4.1374574416957834E-2</v>
      </c>
      <c r="K66" s="5">
        <f>(INDEX([1]Pitchers!$FL:$FL,MATCH(C66,[1]Pitchers!$C:$C,0)))</f>
        <v>-0.29361312726559768</v>
      </c>
      <c r="L66" s="5">
        <f>INDEX([1]Pitchers!$FO:$FO,MATCH(C66,[1]Pitchers!$C:$C,0))</f>
        <v>0</v>
      </c>
      <c r="M66" s="58"/>
      <c r="N66" s="26" t="s">
        <v>87</v>
      </c>
      <c r="O66" s="26" t="s">
        <v>62</v>
      </c>
      <c r="P66" s="41" t="str">
        <f>'AL East'!$B13</f>
        <v>Givens, Mychal</v>
      </c>
      <c r="Q66" s="5">
        <f>INDEX([1]Pitchers!$AJ:$AJ,MATCH(P66,[1]Pitchers!$C:$C,0))*IF(INDEX([1]Pitchers!$Q:$Q,MATCH(P66,[1]Pitchers!$C:$C,0))="S",0.83+(1-INDEX([1]Pitchers!$DD:$DD,MATCH(P66,[1]Pitchers!$C:$C,0)))/8,1)</f>
        <v>3.6066931891653313</v>
      </c>
      <c r="R66" s="4">
        <f>IF(INDEX([1]Pitchers!$Q:$Q,MATCH(P66,[1]Pitchers!$C:$C,0))="S",56,INDEX([1]Pitchers!$FJ:$FJ,MATCH(P66,[1]Pitchers!$C:$C,0)))</f>
        <v>64.674641499222162</v>
      </c>
      <c r="S66" s="5">
        <f t="shared" ref="S66:S129" si="4">((4.25)^(((4.25)+(4.25-(4-Q66)*4.25/4*1/9))^0.285)/((4.25)^(((4.25)+(4.25-(4-Q66)*4.25/4*1/9))^0.285)+(4.25-(4-Q66)*4.25/4*1/9)^(((4.25)+(4.25-(4-Q66)*4.25/4*1/9))^0.285))-0.5)*R66+((4.2745*4.25/4*1/9+4*4.25/4*(1-1/9))^(((4.2745*4.25/4*1/9+4*4.25/4*(1-1/9))+4.25)^0.285)/((4.2745*4.25/4*1/9+4*4.25/4*(1-1/9))^(((4.2745*4.25/4*1/9+4*4.25/4*(1-1/9))+4.25)^0.285)+4.25^(((4.2745*4.25/4*1/9+4*4.25/4*(1-1/9))+4.25)^0.285))-0.5)*R66+((4.2745-MIN(4.2745,MAX(3.74,Q66)))/0.5345*0.0009131+0.0104414*(3.74-MIN(3.74,Q66)))*R66</f>
        <v>0.70168342355523095</v>
      </c>
      <c r="T66" s="5">
        <f>(INDEX([1]Pitchers!$CV:$CV,MATCH(P66,[1]Pitchers!$C:$C,0)))</f>
        <v>92.806536071906962</v>
      </c>
      <c r="U66" s="107">
        <f>(INDEX([1]Pitchers!$CP:$CP,MATCH(P66,[1]Pitchers!$C:$C,0)))</f>
        <v>26.125</v>
      </c>
      <c r="V66" s="5">
        <f>((INDEX([1]Pitchers!$AS:$AS,MATCH(P66,[1]Pitchers!$C:$C,0)))*(1-(INDEX([1]Pitchers!$AT:$AT,MATCH(P66,[1]Pitchers!$C:$C,0)))))</f>
        <v>0.19078595692319752</v>
      </c>
      <c r="W66" s="5">
        <f>(INDEX([1]Pitchers!$FL:$FL,MATCH(P66,[1]Pitchers!$C:$C,0)))</f>
        <v>-4.5099016665305506E-3</v>
      </c>
      <c r="X66" s="5">
        <f>INDEX([1]Pitchers!$FO:$FO,MATCH(P66,[1]Pitchers!$C:$C,0))</f>
        <v>1</v>
      </c>
    </row>
    <row r="67" spans="1:24" ht="12" customHeight="1" x14ac:dyDescent="0.2">
      <c r="A67" s="26" t="s">
        <v>91</v>
      </c>
      <c r="B67" s="26" t="s">
        <v>55</v>
      </c>
      <c r="C67" s="42" t="str">
        <f>'NL Central'!P3</f>
        <v>Davies, Zach</v>
      </c>
      <c r="D67" s="5">
        <f>INDEX([1]Pitchers!$AJ:$AJ,MATCH(C67,[1]Pitchers!$C:$C,0))*IF(INDEX([1]Pitchers!$Q:$Q,MATCH(C67,[1]Pitchers!$C:$C,0))="R",1/(0.83+(1-INDEX([1]Pitchers!$DD:$DD,MATCH(C67,[1]Pitchers!$C:$C,0)))/8),1)</f>
        <v>3.9344535410241859</v>
      </c>
      <c r="E67" s="4">
        <f>(INDEX([1]Pitchers!$FJ:$FJ,MATCH(C67,[1]Pitchers!$C:$C,0)))</f>
        <v>153.75789762341049</v>
      </c>
      <c r="F67" s="5">
        <f t="shared" si="3"/>
        <v>2.1484612508863181</v>
      </c>
      <c r="G67" s="54">
        <f>IF(LEFT(A67,1)="A",0,IFERROR((INDEX([1]PitchHitProj!$K:$K,MATCH(C67,[1]PitchHitProj!$B:$B,0))-0.263)*0.32*E67,0))</f>
        <v>-0.77103695803192285</v>
      </c>
      <c r="H67" s="5">
        <f>(INDEX([1]Pitchers!$CV:$CV,MATCH(C67,[1]Pitchers!$C:$C,0)))</f>
        <v>89.165180639666218</v>
      </c>
      <c r="I67" s="107">
        <f>(INDEX([1]Pitchers!$CP:$CP,MATCH(C67,[1]Pitchers!$C:$C,0)))</f>
        <v>23.375</v>
      </c>
      <c r="J67" s="5">
        <f>((INDEX([1]Pitchers!$AS:$AS,MATCH(C67,[1]Pitchers!$C:$C,0)))*(1-(INDEX([1]Pitchers!$AT:$AT,MATCH(C67,[1]Pitchers!$C:$C,0)))))</f>
        <v>5.1598097189703346E-2</v>
      </c>
      <c r="K67" s="5">
        <f>(INDEX([1]Pitchers!$FL:$FL,MATCH(C67,[1]Pitchers!$C:$C,0)))</f>
        <v>-4.2526368115570479E-2</v>
      </c>
      <c r="L67" s="5">
        <f>INDEX([1]Pitchers!$FO:$FO,MATCH(C67,[1]Pitchers!$C:$C,0))</f>
        <v>0</v>
      </c>
      <c r="M67" s="58"/>
      <c r="N67" s="26" t="s">
        <v>101</v>
      </c>
      <c r="O67" s="26" t="s">
        <v>48</v>
      </c>
      <c r="P67" s="24" t="str">
        <f>'NL West'!$I10</f>
        <v>Logan, Boone</v>
      </c>
      <c r="Q67" s="5">
        <f>INDEX([1]Pitchers!$AJ:$AJ,MATCH(P67,[1]Pitchers!$C:$C,0))*IF(INDEX([1]Pitchers!$Q:$Q,MATCH(P67,[1]Pitchers!$C:$C,0))="S",0.83+(1-INDEX([1]Pitchers!$DD:$DD,MATCH(P67,[1]Pitchers!$C:$C,0)))/8,1)</f>
        <v>3.3942725244390082</v>
      </c>
      <c r="R67" s="4">
        <f>IF(INDEX([1]Pitchers!$Q:$Q,MATCH(P67,[1]Pitchers!$C:$C,0))="S",56,INDEX([1]Pitchers!$FJ:$FJ,MATCH(P67,[1]Pitchers!$C:$C,0)))</f>
        <v>43.809365993296296</v>
      </c>
      <c r="S67" s="5">
        <f t="shared" si="4"/>
        <v>0.69257971990167877</v>
      </c>
      <c r="T67" s="5">
        <f>(INDEX([1]Pitchers!$CV:$CV,MATCH(P67,[1]Pitchers!$C:$C,0)))</f>
        <v>93.29283619442397</v>
      </c>
      <c r="U67" s="107">
        <f>(INDEX([1]Pitchers!$CP:$CP,MATCH(P67,[1]Pitchers!$C:$C,0)))</f>
        <v>31.875</v>
      </c>
      <c r="V67" s="5">
        <f>((INDEX([1]Pitchers!$AS:$AS,MATCH(P67,[1]Pitchers!$C:$C,0)))*(1-(INDEX([1]Pitchers!$AT:$AT,MATCH(P67,[1]Pitchers!$C:$C,0)))))</f>
        <v>-2.0540516729254617E-2</v>
      </c>
      <c r="W67" s="5">
        <f>(INDEX([1]Pitchers!$FL:$FL,MATCH(P67,[1]Pitchers!$C:$C,0)))</f>
        <v>-0.13894575573092055</v>
      </c>
      <c r="X67" s="5">
        <f>INDEX([1]Pitchers!$FO:$FO,MATCH(P67,[1]Pitchers!$C:$C,0))</f>
        <v>1</v>
      </c>
    </row>
    <row r="68" spans="1:24" ht="12" customHeight="1" x14ac:dyDescent="0.2">
      <c r="A68" s="26" t="s">
        <v>88</v>
      </c>
      <c r="B68" s="26" t="s">
        <v>71</v>
      </c>
      <c r="C68" s="16" t="str">
        <f>'AL Central'!I32</f>
        <v>Gibson, Kyle</v>
      </c>
      <c r="D68" s="5">
        <f>INDEX([1]Pitchers!$AJ:$AJ,MATCH(C68,[1]Pitchers!$C:$C,0))*IF(INDEX([1]Pitchers!$Q:$Q,MATCH(C68,[1]Pitchers!$C:$C,0))="R",1/(0.83+(1-INDEX([1]Pitchers!$DD:$DD,MATCH(C68,[1]Pitchers!$C:$C,0)))/8),1)</f>
        <v>3.9531434436563981</v>
      </c>
      <c r="E68" s="4">
        <f>(INDEX([1]Pitchers!$FJ:$FJ,MATCH(C68,[1]Pitchers!$C:$C,0)))</f>
        <v>150.07503040930555</v>
      </c>
      <c r="F68" s="5">
        <f t="shared" si="3"/>
        <v>2.142585535873053</v>
      </c>
      <c r="G68" s="54">
        <f>IF(LEFT(A68,1)="A",0,IFERROR((INDEX([1]PitchHitProj!$K:$K,MATCH(C68,[1]PitchHitProj!$B:$B,0))-0.263)*0.32*E68,0))</f>
        <v>0</v>
      </c>
      <c r="H68" s="5">
        <f>(INDEX([1]Pitchers!$CV:$CV,MATCH(C68,[1]Pitchers!$C:$C,0)))</f>
        <v>91.170560307374316</v>
      </c>
      <c r="I68" s="107">
        <f>(INDEX([1]Pitchers!$CP:$CP,MATCH(C68,[1]Pitchers!$C:$C,0)))</f>
        <v>28.708333333333332</v>
      </c>
      <c r="J68" s="5">
        <f>((INDEX([1]Pitchers!$AS:$AS,MATCH(C68,[1]Pitchers!$C:$C,0)))*(1-(INDEX([1]Pitchers!$AT:$AT,MATCH(C68,[1]Pitchers!$C:$C,0)))))</f>
        <v>5.4586072820249416E-2</v>
      </c>
      <c r="K68" s="5">
        <f>(INDEX([1]Pitchers!$FL:$FL,MATCH(C68,[1]Pitchers!$C:$C,0)))</f>
        <v>-9.5860231330875012E-2</v>
      </c>
      <c r="L68" s="5">
        <f>INDEX([1]Pitchers!$FO:$FO,MATCH(C68,[1]Pitchers!$C:$C,0))</f>
        <v>0</v>
      </c>
      <c r="M68" s="58"/>
      <c r="N68" s="26" t="s">
        <v>101</v>
      </c>
      <c r="O68" s="26" t="s">
        <v>651</v>
      </c>
      <c r="P68" s="25" t="str">
        <f>'NL West'!$B42</f>
        <v>Buchter, Ryan</v>
      </c>
      <c r="Q68" s="5">
        <f>INDEX([1]Pitchers!$AJ:$AJ,MATCH(P68,[1]Pitchers!$C:$C,0))*IF(INDEX([1]Pitchers!$Q:$Q,MATCH(P68,[1]Pitchers!$C:$C,0))="S",0.83+(1-INDEX([1]Pitchers!$DD:$DD,MATCH(P68,[1]Pitchers!$C:$C,0)))/8,1)</f>
        <v>3.5562760635905639</v>
      </c>
      <c r="R68" s="4">
        <f>IF(INDEX([1]Pitchers!$Q:$Q,MATCH(P68,[1]Pitchers!$C:$C,0))="S",56,INDEX([1]Pitchers!$FJ:$FJ,MATCH(P68,[1]Pitchers!$C:$C,0)))</f>
        <v>57.204340825851787</v>
      </c>
      <c r="S68" s="5">
        <f t="shared" si="4"/>
        <v>0.68791210692860194</v>
      </c>
      <c r="T68" s="5">
        <f>(INDEX([1]Pitchers!$CV:$CV,MATCH(P68,[1]Pitchers!$C:$C,0)))</f>
        <v>92.794973927902987</v>
      </c>
      <c r="U68" s="107">
        <f>(INDEX([1]Pitchers!$CP:$CP,MATCH(P68,[1]Pitchers!$C:$C,0)))</f>
        <v>29.375</v>
      </c>
      <c r="V68" s="5">
        <f>((INDEX([1]Pitchers!$AS:$AS,MATCH(P68,[1]Pitchers!$C:$C,0)))*(1-(INDEX([1]Pitchers!$AT:$AT,MATCH(P68,[1]Pitchers!$C:$C,0)))))</f>
        <v>0.16852989057962775</v>
      </c>
      <c r="W68" s="5">
        <f>(INDEX([1]Pitchers!$FL:$FL,MATCH(P68,[1]Pitchers!$C:$C,0)))</f>
        <v>0.24452483823975013</v>
      </c>
      <c r="X68" s="5">
        <f>INDEX([1]Pitchers!$FO:$FO,MATCH(P68,[1]Pitchers!$C:$C,0))</f>
        <v>1</v>
      </c>
    </row>
    <row r="69" spans="1:24" ht="12" customHeight="1" x14ac:dyDescent="0.2">
      <c r="A69" s="26" t="s">
        <v>89</v>
      </c>
      <c r="B69" s="26" t="s">
        <v>54</v>
      </c>
      <c r="C69" s="84" t="str">
        <f>'AL West'!B7</f>
        <v>Musgrove, Joe</v>
      </c>
      <c r="D69" s="5">
        <f>INDEX([1]Pitchers!$AJ:$AJ,MATCH(C69,[1]Pitchers!$C:$C,0))*IF(INDEX([1]Pitchers!$Q:$Q,MATCH(C69,[1]Pitchers!$C:$C,0))="R",1/(0.83+(1-INDEX([1]Pitchers!$DD:$DD,MATCH(C69,[1]Pitchers!$C:$C,0)))/8),1)</f>
        <v>3.8403347708441098</v>
      </c>
      <c r="E69" s="4">
        <f>(INDEX([1]Pitchers!$FJ:$FJ,MATCH(C69,[1]Pitchers!$C:$C,0)))</f>
        <v>135.88324036727383</v>
      </c>
      <c r="F69" s="5">
        <f t="shared" si="3"/>
        <v>2.138272067022855</v>
      </c>
      <c r="G69" s="54">
        <f>IF(LEFT(A69,1)="A",0,IFERROR((INDEX([1]PitchHitProj!$K:$K,MATCH(C69,[1]PitchHitProj!$B:$B,0))-0.263)*0.32*E69,0))</f>
        <v>0</v>
      </c>
      <c r="H69" s="5">
        <f>(INDEX([1]Pitchers!$CV:$CV,MATCH(C69,[1]Pitchers!$C:$C,0)))</f>
        <v>91.811921499438427</v>
      </c>
      <c r="I69" s="107">
        <f>(INDEX([1]Pitchers!$CP:$CP,MATCH(C69,[1]Pitchers!$C:$C,0)))</f>
        <v>23.541666666666668</v>
      </c>
      <c r="J69" s="5">
        <f>((INDEX([1]Pitchers!$AS:$AS,MATCH(C69,[1]Pitchers!$C:$C,0)))*(1-(INDEX([1]Pitchers!$AT:$AT,MATCH(C69,[1]Pitchers!$C:$C,0)))))</f>
        <v>3.2301000762670062E-2</v>
      </c>
      <c r="K69" s="5">
        <f>(INDEX([1]Pitchers!$FL:$FL,MATCH(C69,[1]Pitchers!$C:$C,0)))</f>
        <v>0.29532579455151703</v>
      </c>
      <c r="L69" s="5">
        <f>INDEX([1]Pitchers!$FO:$FO,MATCH(C69,[1]Pitchers!$C:$C,0))</f>
        <v>0</v>
      </c>
      <c r="M69" s="58"/>
      <c r="N69" s="26" t="s">
        <v>88</v>
      </c>
      <c r="O69" s="26" t="s">
        <v>68</v>
      </c>
      <c r="P69" s="14" t="str">
        <f>'AL Central'!$I12</f>
        <v>Otero, Dan</v>
      </c>
      <c r="Q69" s="5">
        <f>INDEX([1]Pitchers!$AJ:$AJ,MATCH(P69,[1]Pitchers!$C:$C,0))*IF(INDEX([1]Pitchers!$Q:$Q,MATCH(P69,[1]Pitchers!$C:$C,0))="S",0.83+(1-INDEX([1]Pitchers!$DD:$DD,MATCH(P69,[1]Pitchers!$C:$C,0)))/8,1)</f>
        <v>3.561404101749567</v>
      </c>
      <c r="R69" s="4">
        <f>IF(INDEX([1]Pitchers!$Q:$Q,MATCH(P69,[1]Pitchers!$C:$C,0))="S",56,INDEX([1]Pitchers!$FJ:$FJ,MATCH(P69,[1]Pitchers!$C:$C,0)))</f>
        <v>55.686187980474088</v>
      </c>
      <c r="S69" s="5">
        <f t="shared" si="4"/>
        <v>0.6629925791607284</v>
      </c>
      <c r="T69" s="5">
        <f>(INDEX([1]Pitchers!$CV:$CV,MATCH(P69,[1]Pitchers!$C:$C,0)))</f>
        <v>88.710574229565253</v>
      </c>
      <c r="U69" s="107">
        <f>(INDEX([1]Pitchers!$CP:$CP,MATCH(P69,[1]Pitchers!$C:$C,0)))</f>
        <v>31.375</v>
      </c>
      <c r="V69" s="5">
        <f>((INDEX([1]Pitchers!$AS:$AS,MATCH(P69,[1]Pitchers!$C:$C,0)))*(1-(INDEX([1]Pitchers!$AT:$AT,MATCH(P69,[1]Pitchers!$C:$C,0)))))</f>
        <v>0.24296099268128321</v>
      </c>
      <c r="W69" s="5">
        <f>(INDEX([1]Pitchers!$FL:$FL,MATCH(P69,[1]Pitchers!$C:$C,0)))</f>
        <v>0.3110257368699238</v>
      </c>
      <c r="X69" s="5">
        <f>INDEX([1]Pitchers!$FO:$FO,MATCH(P69,[1]Pitchers!$C:$C,0))</f>
        <v>1</v>
      </c>
    </row>
    <row r="70" spans="1:24" ht="12" customHeight="1" x14ac:dyDescent="0.2">
      <c r="A70" s="26" t="s">
        <v>91</v>
      </c>
      <c r="B70" s="26" t="s">
        <v>53</v>
      </c>
      <c r="C70" s="9" t="str">
        <f>'NL Central'!I3</f>
        <v>DeSclafani, Anthony</v>
      </c>
      <c r="D70" s="5">
        <f>INDEX([1]Pitchers!$AJ:$AJ,MATCH(C70,[1]Pitchers!$C:$C,0))*IF(INDEX([1]Pitchers!$Q:$Q,MATCH(C70,[1]Pitchers!$C:$C,0))="R",1/(0.83+(1-INDEX([1]Pitchers!$DD:$DD,MATCH(C70,[1]Pitchers!$C:$C,0)))/8),1)</f>
        <v>3.8847344249969638</v>
      </c>
      <c r="E70" s="4">
        <f>(INDEX([1]Pitchers!$FJ:$FJ,MATCH(C70,[1]Pitchers!$C:$C,0)))</f>
        <v>142.69350248368571</v>
      </c>
      <c r="F70" s="5">
        <f t="shared" si="3"/>
        <v>2.1309006791372984</v>
      </c>
      <c r="G70" s="54">
        <f>IF(LEFT(A70,1)="A",0,IFERROR((INDEX([1]PitchHitProj!$K:$K,MATCH(C70,[1]PitchHitProj!$B:$B,0))-0.263)*0.32*E70,0))</f>
        <v>-0.29769042538333196</v>
      </c>
      <c r="H70" s="5">
        <f>(INDEX([1]Pitchers!$CV:$CV,MATCH(C70,[1]Pitchers!$C:$C,0)))</f>
        <v>92.6894706174985</v>
      </c>
      <c r="I70" s="107">
        <f>(INDEX([1]Pitchers!$CP:$CP,MATCH(C70,[1]Pitchers!$C:$C,0)))</f>
        <v>26.208333333333332</v>
      </c>
      <c r="J70" s="5">
        <f>((INDEX([1]Pitchers!$AS:$AS,MATCH(C70,[1]Pitchers!$C:$C,0)))*(1-(INDEX([1]Pitchers!$AT:$AT,MATCH(C70,[1]Pitchers!$C:$C,0)))))</f>
        <v>1.4356314064838697E-2</v>
      </c>
      <c r="K70" s="5">
        <f>(INDEX([1]Pitchers!$FL:$FL,MATCH(C70,[1]Pitchers!$C:$C,0)))</f>
        <v>2.2111913475816081E-2</v>
      </c>
      <c r="L70" s="5">
        <f>INDEX([1]Pitchers!$FO:$FO,MATCH(C70,[1]Pitchers!$C:$C,0))</f>
        <v>0</v>
      </c>
      <c r="M70" s="58"/>
      <c r="N70" s="26" t="s">
        <v>87</v>
      </c>
      <c r="O70" s="26" t="s">
        <v>652</v>
      </c>
      <c r="P70" s="11" t="str">
        <f>'AL East'!$P9</f>
        <v>Shreve, Chasen</v>
      </c>
      <c r="Q70" s="5">
        <f>INDEX([1]Pitchers!$AJ:$AJ,MATCH(P70,[1]Pitchers!$C:$C,0))*IF(INDEX([1]Pitchers!$Q:$Q,MATCH(P70,[1]Pitchers!$C:$C,0))="S",0.83+(1-INDEX([1]Pitchers!$DD:$DD,MATCH(P70,[1]Pitchers!$C:$C,0)))/8,1)</f>
        <v>3.5299472662858751</v>
      </c>
      <c r="R70" s="4">
        <f>IF(INDEX([1]Pitchers!$Q:$Q,MATCH(P70,[1]Pitchers!$C:$C,0))="S",56,INDEX([1]Pitchers!$FJ:$FJ,MATCH(P70,[1]Pitchers!$C:$C,0)))</f>
        <v>52.3104550766</v>
      </c>
      <c r="S70" s="5">
        <f t="shared" si="4"/>
        <v>0.66120169159912867</v>
      </c>
      <c r="T70" s="5">
        <f>(INDEX([1]Pitchers!$CV:$CV,MATCH(P70,[1]Pitchers!$C:$C,0)))</f>
        <v>91.908431540492728</v>
      </c>
      <c r="U70" s="107">
        <f>(INDEX([1]Pitchers!$CP:$CP,MATCH(P70,[1]Pitchers!$C:$C,0)))</f>
        <v>25.958333333333332</v>
      </c>
      <c r="V70" s="5">
        <f>((INDEX([1]Pitchers!$AS:$AS,MATCH(P70,[1]Pitchers!$C:$C,0)))*(1-(INDEX([1]Pitchers!$AT:$AT,MATCH(P70,[1]Pitchers!$C:$C,0)))))</f>
        <v>-0.29252149282688289</v>
      </c>
      <c r="W70" s="5">
        <f>(INDEX([1]Pitchers!$FL:$FL,MATCH(P70,[1]Pitchers!$C:$C,0)))</f>
        <v>0.41740748752291984</v>
      </c>
      <c r="X70" s="5">
        <f>INDEX([1]Pitchers!$FO:$FO,MATCH(P70,[1]Pitchers!$C:$C,0))</f>
        <v>1</v>
      </c>
    </row>
    <row r="71" spans="1:24" ht="12" customHeight="1" x14ac:dyDescent="0.2">
      <c r="A71" s="26" t="s">
        <v>88</v>
      </c>
      <c r="B71" s="26" t="s">
        <v>71</v>
      </c>
      <c r="C71" s="16" t="str">
        <f>'AL Central'!I33</f>
        <v>Santana, Ervin</v>
      </c>
      <c r="D71" s="5">
        <f>INDEX([1]Pitchers!$AJ:$AJ,MATCH(C71,[1]Pitchers!$C:$C,0))*IF(INDEX([1]Pitchers!$Q:$Q,MATCH(C71,[1]Pitchers!$C:$C,0))="R",1/(0.83+(1-INDEX([1]Pitchers!$DD:$DD,MATCH(C71,[1]Pitchers!$C:$C,0)))/8),1)</f>
        <v>3.8947748856476876</v>
      </c>
      <c r="E71" s="4">
        <f>(INDEX([1]Pitchers!$FJ:$FJ,MATCH(C71,[1]Pitchers!$C:$C,0)))</f>
        <v>140.05398283237162</v>
      </c>
      <c r="F71" s="5">
        <f t="shared" si="3"/>
        <v>2.1049327022763324</v>
      </c>
      <c r="G71" s="54">
        <f>IF(LEFT(A71,1)="A",0,IFERROR((INDEX([1]PitchHitProj!$K:$K,MATCH(C71,[1]PitchHitProj!$B:$B,0))-0.263)*0.32*E71,0))</f>
        <v>0</v>
      </c>
      <c r="H71" s="5">
        <f>(INDEX([1]Pitchers!$CV:$CV,MATCH(C71,[1]Pitchers!$C:$C,0)))</f>
        <v>92.354929336203796</v>
      </c>
      <c r="I71" s="107">
        <f>(INDEX([1]Pitchers!$CP:$CP,MATCH(C71,[1]Pitchers!$C:$C,0)))</f>
        <v>33.541666666666664</v>
      </c>
      <c r="J71" s="5">
        <f>((INDEX([1]Pitchers!$AS:$AS,MATCH(C71,[1]Pitchers!$C:$C,0)))*(1-(INDEX([1]Pitchers!$AT:$AT,MATCH(C71,[1]Pitchers!$C:$C,0)))))</f>
        <v>7.3520951751169919E-2</v>
      </c>
      <c r="K71" s="5">
        <f>(INDEX([1]Pitchers!$FL:$FL,MATCH(C71,[1]Pitchers!$C:$C,0)))</f>
        <v>2.8887899599447129E-2</v>
      </c>
      <c r="L71" s="5">
        <f>INDEX([1]Pitchers!$FO:$FO,MATCH(C71,[1]Pitchers!$C:$C,0))</f>
        <v>0</v>
      </c>
      <c r="M71" s="58"/>
      <c r="N71" s="26" t="s">
        <v>89</v>
      </c>
      <c r="O71" s="26" t="s">
        <v>74</v>
      </c>
      <c r="P71" s="16" t="str">
        <f>'AL West'!$I39</f>
        <v>Tolleson, Shawn</v>
      </c>
      <c r="Q71" s="5">
        <f>INDEX([1]Pitchers!$AJ:$AJ,MATCH(P71,[1]Pitchers!$C:$C,0))*IF(INDEX([1]Pitchers!$Q:$Q,MATCH(P71,[1]Pitchers!$C:$C,0))="S",0.83+(1-INDEX([1]Pitchers!$DD:$DD,MATCH(P71,[1]Pitchers!$C:$C,0)))/8,1)</f>
        <v>3.5712602131700568</v>
      </c>
      <c r="R71" s="4">
        <f>IF(INDEX([1]Pitchers!$Q:$Q,MATCH(P71,[1]Pitchers!$C:$C,0))="S",56,INDEX([1]Pitchers!$FJ:$FJ,MATCH(P71,[1]Pitchers!$C:$C,0)))</f>
        <v>56.452044204966668</v>
      </c>
      <c r="S71" s="5">
        <f t="shared" si="4"/>
        <v>0.65912948175688046</v>
      </c>
      <c r="T71" s="5">
        <f>(INDEX([1]Pitchers!$CV:$CV,MATCH(P71,[1]Pitchers!$C:$C,0)))</f>
        <v>91.603710883369857</v>
      </c>
      <c r="U71" s="107">
        <f>(INDEX([1]Pitchers!$CP:$CP,MATCH(P71,[1]Pitchers!$C:$C,0)))</f>
        <v>28.458333333333332</v>
      </c>
      <c r="V71" s="5">
        <f>((INDEX([1]Pitchers!$AS:$AS,MATCH(P71,[1]Pitchers!$C:$C,0)))*(1-(INDEX([1]Pitchers!$AT:$AT,MATCH(P71,[1]Pitchers!$C:$C,0)))))</f>
        <v>-0.3052962521728983</v>
      </c>
      <c r="W71" s="5">
        <f>(INDEX([1]Pitchers!$FL:$FL,MATCH(P71,[1]Pitchers!$C:$C,0)))</f>
        <v>0.21122095126695314</v>
      </c>
      <c r="X71" s="5">
        <f>INDEX([1]Pitchers!$FO:$FO,MATCH(P71,[1]Pitchers!$C:$C,0))</f>
        <v>1</v>
      </c>
    </row>
    <row r="72" spans="1:24" ht="12" customHeight="1" x14ac:dyDescent="0.2">
      <c r="A72" s="26" t="s">
        <v>91</v>
      </c>
      <c r="B72" s="26" t="s">
        <v>56</v>
      </c>
      <c r="C72" s="22" t="str">
        <f>'NL Central'!B35</f>
        <v>Glasnow, Tyler</v>
      </c>
      <c r="D72" s="5">
        <f>INDEX([1]Pitchers!$AJ:$AJ,MATCH(C72,[1]Pitchers!$C:$C,0))*IF(INDEX([1]Pitchers!$Q:$Q,MATCH(C72,[1]Pitchers!$C:$C,0))="R",1/(0.83+(1-INDEX([1]Pitchers!$DD:$DD,MATCH(C72,[1]Pitchers!$C:$C,0)))/8),1)</f>
        <v>3.8683075412423511</v>
      </c>
      <c r="E72" s="4">
        <f>(INDEX([1]Pitchers!$FJ:$FJ,MATCH(C72,[1]Pitchers!$C:$C,0)))</f>
        <v>135.92617686042718</v>
      </c>
      <c r="F72" s="5">
        <f t="shared" si="3"/>
        <v>2.0895169224883903</v>
      </c>
      <c r="G72" s="54">
        <f>IF(LEFT(A72,1)="A",0,IFERROR((INDEX([1]PitchHitProj!$K:$K,MATCH(C72,[1]PitchHitProj!$B:$B,0))-0.263)*0.32*E72,0))</f>
        <v>0</v>
      </c>
      <c r="H72" s="5">
        <f>(INDEX([1]Pitchers!$CV:$CV,MATCH(C72,[1]Pitchers!$C:$C,0)))</f>
        <v>93.795541201614839</v>
      </c>
      <c r="I72" s="107">
        <f>(INDEX([1]Pitchers!$CP:$CP,MATCH(C72,[1]Pitchers!$C:$C,0)))</f>
        <v>22.875</v>
      </c>
      <c r="J72" s="5">
        <f>((INDEX([1]Pitchers!$AS:$AS,MATCH(C72,[1]Pitchers!$C:$C,0)))*(1-(INDEX([1]Pitchers!$AT:$AT,MATCH(C72,[1]Pitchers!$C:$C,0)))))</f>
        <v>4.4314899697839367E-2</v>
      </c>
      <c r="K72" s="5">
        <f>(INDEX([1]Pitchers!$FL:$FL,MATCH(C72,[1]Pitchers!$C:$C,0)))</f>
        <v>3.6216350944708084E-2</v>
      </c>
      <c r="L72" s="5">
        <f>INDEX([1]Pitchers!$FO:$FO,MATCH(C72,[1]Pitchers!$C:$C,0))</f>
        <v>0</v>
      </c>
      <c r="M72" s="58"/>
      <c r="N72" s="26" t="s">
        <v>101</v>
      </c>
      <c r="O72" s="26" t="s">
        <v>651</v>
      </c>
      <c r="P72" s="25" t="str">
        <f>'NL West'!$B41</f>
        <v>Hand, Brad</v>
      </c>
      <c r="Q72" s="5">
        <f>INDEX([1]Pitchers!$AJ:$AJ,MATCH(P72,[1]Pitchers!$C:$C,0))*IF(INDEX([1]Pitchers!$Q:$Q,MATCH(P72,[1]Pitchers!$C:$C,0))="S",0.83+(1-INDEX([1]Pitchers!$DD:$DD,MATCH(P72,[1]Pitchers!$C:$C,0)))/8,1)</f>
        <v>3.6230341070197962</v>
      </c>
      <c r="R72" s="4">
        <f>IF(INDEX([1]Pitchers!$Q:$Q,MATCH(P72,[1]Pitchers!$C:$C,0))="S",56,INDEX([1]Pitchers!$FJ:$FJ,MATCH(P72,[1]Pitchers!$C:$C,0)))</f>
        <v>62.730586381412756</v>
      </c>
      <c r="S72" s="5">
        <f t="shared" si="4"/>
        <v>0.65668811235467772</v>
      </c>
      <c r="T72" s="5">
        <f>(INDEX([1]Pitchers!$CV:$CV,MATCH(P72,[1]Pitchers!$C:$C,0)))</f>
        <v>93.207714157407352</v>
      </c>
      <c r="U72" s="107">
        <f>(INDEX([1]Pitchers!$CP:$CP,MATCH(P72,[1]Pitchers!$C:$C,0)))</f>
        <v>26.291666666666668</v>
      </c>
      <c r="V72" s="5">
        <f>((INDEX([1]Pitchers!$AS:$AS,MATCH(P72,[1]Pitchers!$C:$C,0)))*(1-(INDEX([1]Pitchers!$AT:$AT,MATCH(P72,[1]Pitchers!$C:$C,0)))))</f>
        <v>7.1851455557654029E-2</v>
      </c>
      <c r="W72" s="5">
        <f>(INDEX([1]Pitchers!$FL:$FL,MATCH(P72,[1]Pitchers!$C:$C,0)))</f>
        <v>-4.791611768574701E-4</v>
      </c>
      <c r="X72" s="5">
        <f>INDEX([1]Pitchers!$FO:$FO,MATCH(P72,[1]Pitchers!$C:$C,0))</f>
        <v>0.88329587389173492</v>
      </c>
    </row>
    <row r="73" spans="1:24" ht="12" customHeight="1" x14ac:dyDescent="0.2">
      <c r="A73" s="26" t="s">
        <v>101</v>
      </c>
      <c r="B73" s="26" t="s">
        <v>654</v>
      </c>
      <c r="C73" s="15" t="str">
        <f>'NL West'!P5</f>
        <v>Kazmir, Scott</v>
      </c>
      <c r="D73" s="5">
        <f>INDEX([1]Pitchers!$AJ:$AJ,MATCH(C73,[1]Pitchers!$C:$C,0))*IF(INDEX([1]Pitchers!$Q:$Q,MATCH(C73,[1]Pitchers!$C:$C,0))="R",1/(0.83+(1-INDEX([1]Pitchers!$DD:$DD,MATCH(C73,[1]Pitchers!$C:$C,0)))/8),1)</f>
        <v>3.9352528867020036</v>
      </c>
      <c r="E73" s="4">
        <f>(INDEX([1]Pitchers!$FJ:$FJ,MATCH(C73,[1]Pitchers!$C:$C,0)))</f>
        <v>148.72996831877575</v>
      </c>
      <c r="F73" s="5">
        <f t="shared" si="3"/>
        <v>2.0867129293458708</v>
      </c>
      <c r="G73" s="54">
        <f>IF(LEFT(A73,1)="A",0,IFERROR((INDEX([1]PitchHitProj!$K:$K,MATCH(C73,[1]PitchHitProj!$B:$B,0))-0.263)*0.32*E73,0))</f>
        <v>-0.65353302941966784</v>
      </c>
      <c r="H73" s="5">
        <f>(INDEX([1]Pitchers!$CV:$CV,MATCH(C73,[1]Pitchers!$C:$C,0)))</f>
        <v>93.003840481472992</v>
      </c>
      <c r="I73" s="107">
        <f>(INDEX([1]Pitchers!$CP:$CP,MATCH(C73,[1]Pitchers!$C:$C,0)))</f>
        <v>32.458333333333336</v>
      </c>
      <c r="J73" s="5">
        <f>((INDEX([1]Pitchers!$AS:$AS,MATCH(C73,[1]Pitchers!$C:$C,0)))*(1-(INDEX([1]Pitchers!$AT:$AT,MATCH(C73,[1]Pitchers!$C:$C,0)))))</f>
        <v>-3.5808596159213214E-3</v>
      </c>
      <c r="K73" s="5">
        <f>(INDEX([1]Pitchers!$FL:$FL,MATCH(C73,[1]Pitchers!$C:$C,0)))</f>
        <v>7.8391516323430427E-4</v>
      </c>
      <c r="L73" s="5">
        <f>INDEX([1]Pitchers!$FO:$FO,MATCH(C73,[1]Pitchers!$C:$C,0))</f>
        <v>0</v>
      </c>
      <c r="M73" s="58"/>
      <c r="N73" s="26" t="s">
        <v>88</v>
      </c>
      <c r="O73" s="26" t="s">
        <v>656</v>
      </c>
      <c r="P73" s="13" t="str">
        <f>'AL Central'!$B10</f>
        <v>Putnam, Zach</v>
      </c>
      <c r="Q73" s="5">
        <f>INDEX([1]Pitchers!$AJ:$AJ,MATCH(P73,[1]Pitchers!$C:$C,0))*IF(INDEX([1]Pitchers!$Q:$Q,MATCH(P73,[1]Pitchers!$C:$C,0))="S",0.83+(1-INDEX([1]Pitchers!$DD:$DD,MATCH(P73,[1]Pitchers!$C:$C,0)))/8,1)</f>
        <v>3.4505535697492302</v>
      </c>
      <c r="R73" s="4">
        <f>IF(INDEX([1]Pitchers!$Q:$Q,MATCH(P73,[1]Pitchers!$C:$C,0))="S",56,INDEX([1]Pitchers!$FJ:$FJ,MATCH(P73,[1]Pitchers!$C:$C,0)))</f>
        <v>45.102632955333334</v>
      </c>
      <c r="S73" s="5">
        <f t="shared" si="4"/>
        <v>0.65370889560396073</v>
      </c>
      <c r="T73" s="5">
        <f>(INDEX([1]Pitchers!$CV:$CV,MATCH(P73,[1]Pitchers!$C:$C,0)))</f>
        <v>89.210615177087632</v>
      </c>
      <c r="U73" s="107">
        <f>(INDEX([1]Pitchers!$CP:$CP,MATCH(P73,[1]Pitchers!$C:$C,0)))</f>
        <v>28.958333333333332</v>
      </c>
      <c r="V73" s="5">
        <f>((INDEX([1]Pitchers!$AS:$AS,MATCH(P73,[1]Pitchers!$C:$C,0)))*(1-(INDEX([1]Pitchers!$AT:$AT,MATCH(P73,[1]Pitchers!$C:$C,0)))))</f>
        <v>0.14751767193870896</v>
      </c>
      <c r="W73" s="5">
        <f>(INDEX([1]Pitchers!$FL:$FL,MATCH(P73,[1]Pitchers!$C:$C,0)))</f>
        <v>0.3296349889007546</v>
      </c>
      <c r="X73" s="5">
        <f>INDEX([1]Pitchers!$FO:$FO,MATCH(P73,[1]Pitchers!$C:$C,0))</f>
        <v>1</v>
      </c>
    </row>
    <row r="74" spans="1:24" ht="12" customHeight="1" x14ac:dyDescent="0.2">
      <c r="A74" s="26" t="s">
        <v>87</v>
      </c>
      <c r="B74" s="26" t="s">
        <v>652</v>
      </c>
      <c r="C74" s="11" t="str">
        <f>'AL East'!P4</f>
        <v>Severino, Luis</v>
      </c>
      <c r="D74" s="5">
        <f>INDEX([1]Pitchers!$AJ:$AJ,MATCH(C74,[1]Pitchers!$C:$C,0))*IF(INDEX([1]Pitchers!$Q:$Q,MATCH(C74,[1]Pitchers!$C:$C,0))="R",1/(0.83+(1-INDEX([1]Pitchers!$DD:$DD,MATCH(C74,[1]Pitchers!$C:$C,0)))/8),1)</f>
        <v>3.9535256322481271</v>
      </c>
      <c r="E74" s="4">
        <f>(INDEX([1]Pitchers!$FJ:$FJ,MATCH(C74,[1]Pitchers!$C:$C,0)))</f>
        <v>145.78593987448926</v>
      </c>
      <c r="F74" s="5">
        <f t="shared" si="3"/>
        <v>2.0806351983390918</v>
      </c>
      <c r="G74" s="54">
        <f>IF(LEFT(A74,1)="A",0,IFERROR((INDEX([1]PitchHitProj!$K:$K,MATCH(C74,[1]PitchHitProj!$B:$B,0))-0.263)*0.32*E74,0))</f>
        <v>0</v>
      </c>
      <c r="H74" s="5">
        <f>(INDEX([1]Pitchers!$CV:$CV,MATCH(C74,[1]Pitchers!$C:$C,0)))</f>
        <v>95.428139579734335</v>
      </c>
      <c r="I74" s="107">
        <f>(INDEX([1]Pitchers!$CP:$CP,MATCH(C74,[1]Pitchers!$C:$C,0)))</f>
        <v>22.375</v>
      </c>
      <c r="J74" s="5">
        <f>((INDEX([1]Pitchers!$AS:$AS,MATCH(C74,[1]Pitchers!$C:$C,0)))*(1-(INDEX([1]Pitchers!$AT:$AT,MATCH(C74,[1]Pitchers!$C:$C,0)))))</f>
        <v>-2.0825239915856678E-2</v>
      </c>
      <c r="K74" s="5">
        <f>(INDEX([1]Pitchers!$FL:$FL,MATCH(C74,[1]Pitchers!$C:$C,0)))</f>
        <v>-0.21675120226429126</v>
      </c>
      <c r="L74" s="5">
        <f>INDEX([1]Pitchers!$FO:$FO,MATCH(C74,[1]Pitchers!$C:$C,0))</f>
        <v>0</v>
      </c>
      <c r="M74" s="58"/>
      <c r="N74" s="26" t="s">
        <v>87</v>
      </c>
      <c r="O74" s="26" t="s">
        <v>652</v>
      </c>
      <c r="P74" s="11" t="str">
        <f>'AL East'!$P10</f>
        <v>Parker, Blake</v>
      </c>
      <c r="Q74" s="5">
        <f>INDEX([1]Pitchers!$AJ:$AJ,MATCH(P74,[1]Pitchers!$C:$C,0))*IF(INDEX([1]Pitchers!$Q:$Q,MATCH(P74,[1]Pitchers!$C:$C,0))="S",0.83+(1-INDEX([1]Pitchers!$DD:$DD,MATCH(P74,[1]Pitchers!$C:$C,0)))/8,1)</f>
        <v>3.4449128827331554</v>
      </c>
      <c r="R74" s="4">
        <f>IF(INDEX([1]Pitchers!$Q:$Q,MATCH(P74,[1]Pitchers!$C:$C,0))="S",56,INDEX([1]Pitchers!$FJ:$FJ,MATCH(P74,[1]Pitchers!$C:$C,0)))</f>
        <v>44.416326162340738</v>
      </c>
      <c r="S74" s="5">
        <f t="shared" si="4"/>
        <v>0.64961449857372344</v>
      </c>
      <c r="T74" s="5">
        <f>(INDEX([1]Pitchers!$CV:$CV,MATCH(P74,[1]Pitchers!$C:$C,0)))</f>
        <v>90.695482319771628</v>
      </c>
      <c r="U74" s="107">
        <f>(INDEX([1]Pitchers!$CP:$CP,MATCH(P74,[1]Pitchers!$C:$C,0)))</f>
        <v>31.041666666666668</v>
      </c>
      <c r="V74" s="5">
        <f>((INDEX([1]Pitchers!$AS:$AS,MATCH(P74,[1]Pitchers!$C:$C,0)))*(1-(INDEX([1]Pitchers!$AT:$AT,MATCH(P74,[1]Pitchers!$C:$C,0)))))</f>
        <v>-0.10094102065247411</v>
      </c>
      <c r="W74" s="5">
        <f>(INDEX([1]Pitchers!$FL:$FL,MATCH(P74,[1]Pitchers!$C:$C,0)))</f>
        <v>0.10101536214873014</v>
      </c>
      <c r="X74" s="5">
        <f>INDEX([1]Pitchers!$FO:$FO,MATCH(P74,[1]Pitchers!$C:$C,0))</f>
        <v>1</v>
      </c>
    </row>
    <row r="75" spans="1:24" ht="12" customHeight="1" x14ac:dyDescent="0.2">
      <c r="A75" s="26" t="s">
        <v>88</v>
      </c>
      <c r="B75" s="26" t="s">
        <v>655</v>
      </c>
      <c r="C75" s="15" t="str">
        <f>'AL Central'!B35</f>
        <v>Kennedy, Ian</v>
      </c>
      <c r="D75" s="5">
        <f>INDEX([1]Pitchers!$AJ:$AJ,MATCH(C75,[1]Pitchers!$C:$C,0))*IF(INDEX([1]Pitchers!$Q:$Q,MATCH(C75,[1]Pitchers!$C:$C,0))="R",1/(0.83+(1-INDEX([1]Pitchers!$DD:$DD,MATCH(C75,[1]Pitchers!$C:$C,0)))/8),1)</f>
        <v>4.0547131517491808</v>
      </c>
      <c r="E75" s="4">
        <f>(INDEX([1]Pitchers!$FJ:$FJ,MATCH(C75,[1]Pitchers!$C:$C,0)))</f>
        <v>158.03579867021605</v>
      </c>
      <c r="F75" s="5">
        <f t="shared" si="3"/>
        <v>2.0512003806706507</v>
      </c>
      <c r="G75" s="54">
        <f>IF(LEFT(A75,1)="A",0,IFERROR((INDEX([1]PitchHitProj!$K:$K,MATCH(C75,[1]PitchHitProj!$B:$B,0))-0.263)*0.32*E75,0))</f>
        <v>0</v>
      </c>
      <c r="H75" s="5">
        <f>(INDEX([1]Pitchers!$CV:$CV,MATCH(C75,[1]Pitchers!$C:$C,0)))</f>
        <v>91.790586942458788</v>
      </c>
      <c r="I75" s="107">
        <f>(INDEX([1]Pitchers!$CP:$CP,MATCH(C75,[1]Pitchers!$C:$C,0)))</f>
        <v>31.541666666666668</v>
      </c>
      <c r="J75" s="5">
        <f>((INDEX([1]Pitchers!$AS:$AS,MATCH(C75,[1]Pitchers!$C:$C,0)))*(1-(INDEX([1]Pitchers!$AT:$AT,MATCH(C75,[1]Pitchers!$C:$C,0)))))</f>
        <v>-0.29697586199500531</v>
      </c>
      <c r="K75" s="5">
        <f>(INDEX([1]Pitchers!$FL:$FL,MATCH(C75,[1]Pitchers!$C:$C,0)))</f>
        <v>-1.4237015905548723E-2</v>
      </c>
      <c r="L75" s="5">
        <f>INDEX([1]Pitchers!$FO:$FO,MATCH(C75,[1]Pitchers!$C:$C,0))</f>
        <v>0</v>
      </c>
      <c r="M75" s="58"/>
      <c r="N75" s="26" t="s">
        <v>88</v>
      </c>
      <c r="O75" s="26" t="s">
        <v>71</v>
      </c>
      <c r="P75" s="16" t="str">
        <f>'AL Central'!$I41</f>
        <v>Tonkin, Michael</v>
      </c>
      <c r="Q75" s="5">
        <f>INDEX([1]Pitchers!$AJ:$AJ,MATCH(P75,[1]Pitchers!$C:$C,0))*IF(INDEX([1]Pitchers!$Q:$Q,MATCH(P75,[1]Pitchers!$C:$C,0))="S",0.83+(1-INDEX([1]Pitchers!$DD:$DD,MATCH(P75,[1]Pitchers!$C:$C,0)))/8,1)</f>
        <v>3.635161351487314</v>
      </c>
      <c r="R75" s="4">
        <f>IF(INDEX([1]Pitchers!$Q:$Q,MATCH(P75,[1]Pitchers!$C:$C,0))="S",56,INDEX([1]Pitchers!$FJ:$FJ,MATCH(P75,[1]Pitchers!$C:$C,0)))</f>
        <v>63.324678536259199</v>
      </c>
      <c r="S75" s="5">
        <f t="shared" si="4"/>
        <v>0.64500238887166383</v>
      </c>
      <c r="T75" s="5">
        <f>(INDEX([1]Pitchers!$CV:$CV,MATCH(P75,[1]Pitchers!$C:$C,0)))</f>
        <v>92.609015613203468</v>
      </c>
      <c r="U75" s="107">
        <f>(INDEX([1]Pitchers!$CP:$CP,MATCH(P75,[1]Pitchers!$C:$C,0)))</f>
        <v>26.625</v>
      </c>
      <c r="V75" s="5">
        <f>((INDEX([1]Pitchers!$AS:$AS,MATCH(P75,[1]Pitchers!$C:$C,0)))*(1-(INDEX([1]Pitchers!$AT:$AT,MATCH(P75,[1]Pitchers!$C:$C,0)))))</f>
        <v>-0.16686428750639409</v>
      </c>
      <c r="W75" s="5">
        <f>(INDEX([1]Pitchers!$FL:$FL,MATCH(P75,[1]Pitchers!$C:$C,0)))</f>
        <v>0.1041351518196458</v>
      </c>
      <c r="X75" s="5">
        <f>INDEX([1]Pitchers!$FO:$FO,MATCH(P75,[1]Pitchers!$C:$C,0))</f>
        <v>1</v>
      </c>
    </row>
    <row r="76" spans="1:24" ht="12" customHeight="1" x14ac:dyDescent="0.2">
      <c r="A76" s="26" t="s">
        <v>91</v>
      </c>
      <c r="B76" s="26" t="s">
        <v>657</v>
      </c>
      <c r="C76" s="15" t="str">
        <f>'NL Central'!B6</f>
        <v>Hammel, Jason</v>
      </c>
      <c r="D76" s="5">
        <f>INDEX([1]Pitchers!$AJ:$AJ,MATCH(C76,[1]Pitchers!$C:$C,0))*IF(INDEX([1]Pitchers!$Q:$Q,MATCH(C76,[1]Pitchers!$C:$C,0))="R",1/(0.83+(1-INDEX([1]Pitchers!$DD:$DD,MATCH(C76,[1]Pitchers!$C:$C,0)))/8),1)</f>
        <v>4.026890057157277</v>
      </c>
      <c r="E76" s="4">
        <f>(INDEX([1]Pitchers!$FJ:$FJ,MATCH(C76,[1]Pitchers!$C:$C,0)))</f>
        <v>149.28108322880658</v>
      </c>
      <c r="F76" s="5">
        <f t="shared" si="3"/>
        <v>2.0443474185096449</v>
      </c>
      <c r="G76" s="54">
        <f>IF(LEFT(A76,1)="A",0,IFERROR((INDEX([1]PitchHitProj!$K:$K,MATCH(C76,[1]PitchHitProj!$B:$B,0))-0.263)*0.32*E76,0))</f>
        <v>0.49927063715517561</v>
      </c>
      <c r="H76" s="5">
        <f>(INDEX([1]Pitchers!$CV:$CV,MATCH(C76,[1]Pitchers!$C:$C,0)))</f>
        <v>92.011896203292082</v>
      </c>
      <c r="I76" s="107">
        <f>(INDEX([1]Pitchers!$CP:$CP,MATCH(C76,[1]Pitchers!$C:$C,0)))</f>
        <v>33.791666666666664</v>
      </c>
      <c r="J76" s="5">
        <f>((INDEX([1]Pitchers!$AS:$AS,MATCH(C76,[1]Pitchers!$C:$C,0)))*(1-(INDEX([1]Pitchers!$AT:$AT,MATCH(C76,[1]Pitchers!$C:$C,0)))))</f>
        <v>4.0098409510123882E-2</v>
      </c>
      <c r="K76" s="5">
        <f>(INDEX([1]Pitchers!$FL:$FL,MATCH(C76,[1]Pitchers!$C:$C,0)))</f>
        <v>0.24081495974358472</v>
      </c>
      <c r="L76" s="5">
        <f>INDEX([1]Pitchers!$FO:$FO,MATCH(C76,[1]Pitchers!$C:$C,0))</f>
        <v>0</v>
      </c>
      <c r="M76" s="58"/>
      <c r="N76" s="26" t="s">
        <v>90</v>
      </c>
      <c r="O76" s="26" t="s">
        <v>58</v>
      </c>
      <c r="P76" s="20" t="str">
        <f>'NL East'!$B10</f>
        <v>Krol, Ian</v>
      </c>
      <c r="Q76" s="5">
        <f>INDEX([1]Pitchers!$AJ:$AJ,MATCH(P76,[1]Pitchers!$C:$C,0))*IF(INDEX([1]Pitchers!$Q:$Q,MATCH(P76,[1]Pitchers!$C:$C,0))="S",0.83+(1-INDEX([1]Pitchers!$DD:$DD,MATCH(P76,[1]Pitchers!$C:$C,0)))/8,1)</f>
        <v>3.5859138206270669</v>
      </c>
      <c r="R76" s="4">
        <f>IF(INDEX([1]Pitchers!$Q:$Q,MATCH(P76,[1]Pitchers!$C:$C,0))="S",56,INDEX([1]Pitchers!$FJ:$FJ,MATCH(P76,[1]Pitchers!$C:$C,0)))</f>
        <v>56.813382239962962</v>
      </c>
      <c r="S76" s="5">
        <f t="shared" si="4"/>
        <v>0.643927510290903</v>
      </c>
      <c r="T76" s="5">
        <f>(INDEX([1]Pitchers!$CV:$CV,MATCH(P76,[1]Pitchers!$C:$C,0)))</f>
        <v>94.257146514984342</v>
      </c>
      <c r="U76" s="107">
        <f>(INDEX([1]Pitchers!$CP:$CP,MATCH(P76,[1]Pitchers!$C:$C,0)))</f>
        <v>25.125</v>
      </c>
      <c r="V76" s="5">
        <f>((INDEX([1]Pitchers!$AS:$AS,MATCH(P76,[1]Pitchers!$C:$C,0)))*(1-(INDEX([1]Pitchers!$AT:$AT,MATCH(P76,[1]Pitchers!$C:$C,0)))))</f>
        <v>-0.27089872591009789</v>
      </c>
      <c r="W76" s="5">
        <f>(INDEX([1]Pitchers!$FL:$FL,MATCH(P76,[1]Pitchers!$C:$C,0)))</f>
        <v>0.26598790300508479</v>
      </c>
      <c r="X76" s="5">
        <f>INDEX([1]Pitchers!$FO:$FO,MATCH(P76,[1]Pitchers!$C:$C,0))</f>
        <v>1</v>
      </c>
    </row>
    <row r="77" spans="1:24" ht="12" customHeight="1" x14ac:dyDescent="0.2">
      <c r="A77" s="26" t="s">
        <v>87</v>
      </c>
      <c r="B77" s="26" t="s">
        <v>66</v>
      </c>
      <c r="C77" s="12" t="str">
        <f>'AL East'!I33</f>
        <v>Dickey, R.A.</v>
      </c>
      <c r="D77" s="5">
        <f>INDEX([1]Pitchers!$AJ:$AJ,MATCH(C77,[1]Pitchers!$C:$C,0))*IF(INDEX([1]Pitchers!$Q:$Q,MATCH(C77,[1]Pitchers!$C:$C,0))="R",1/(0.83+(1-INDEX([1]Pitchers!$DD:$DD,MATCH(C77,[1]Pitchers!$C:$C,0)))/8),1)</f>
        <v>4.0551371610541613</v>
      </c>
      <c r="E77" s="4">
        <f>(INDEX([1]Pitchers!$FJ:$FJ,MATCH(C77,[1]Pitchers!$C:$C,0)))</f>
        <v>156.90236216455676</v>
      </c>
      <c r="F77" s="5">
        <f t="shared" si="3"/>
        <v>2.0356444859476026</v>
      </c>
      <c r="G77" s="54">
        <f>IF(LEFT(A77,1)="A",0,IFERROR((INDEX([1]PitchHitProj!$K:$K,MATCH(C77,[1]PitchHitProj!$B:$B,0))-0.263)*0.32*E77,0))</f>
        <v>0</v>
      </c>
      <c r="H77" s="5">
        <f>(INDEX([1]Pitchers!$CV:$CV,MATCH(C77,[1]Pitchers!$C:$C,0)))</f>
        <v>83</v>
      </c>
      <c r="I77" s="107">
        <f>(INDEX([1]Pitchers!$CP:$CP,MATCH(C77,[1]Pitchers!$C:$C,0)))</f>
        <v>41.708333333333336</v>
      </c>
      <c r="J77" s="5">
        <f>((INDEX([1]Pitchers!$AS:$AS,MATCH(C77,[1]Pitchers!$C:$C,0)))*(1-(INDEX([1]Pitchers!$AT:$AT,MATCH(C77,[1]Pitchers!$C:$C,0)))))</f>
        <v>0.40406810732455062</v>
      </c>
      <c r="K77" s="5">
        <f>(INDEX([1]Pitchers!$FL:$FL,MATCH(C77,[1]Pitchers!$C:$C,0)))</f>
        <v>-0.1278896563224097</v>
      </c>
      <c r="L77" s="5">
        <f>INDEX([1]Pitchers!$FO:$FO,MATCH(C77,[1]Pitchers!$C:$C,0))</f>
        <v>0</v>
      </c>
      <c r="M77" s="58"/>
      <c r="N77" s="26" t="s">
        <v>101</v>
      </c>
      <c r="O77" s="26" t="s">
        <v>648</v>
      </c>
      <c r="P77" s="28" t="str">
        <f>'NL West'!$I39</f>
        <v>Smith, Will</v>
      </c>
      <c r="Q77" s="5">
        <f>INDEX([1]Pitchers!$AJ:$AJ,MATCH(P77,[1]Pitchers!$C:$C,0))*IF(INDEX([1]Pitchers!$Q:$Q,MATCH(P77,[1]Pitchers!$C:$C,0))="S",0.83+(1-INDEX([1]Pitchers!$DD:$DD,MATCH(P77,[1]Pitchers!$C:$C,0)))/8,1)</f>
        <v>3.5454319616502477</v>
      </c>
      <c r="R77" s="4">
        <f>IF(INDEX([1]Pitchers!$Q:$Q,MATCH(P77,[1]Pitchers!$C:$C,0))="S",56,INDEX([1]Pitchers!$FJ:$FJ,MATCH(P77,[1]Pitchers!$C:$C,0)))</f>
        <v>51.80334420496667</v>
      </c>
      <c r="S77" s="5">
        <f t="shared" si="4"/>
        <v>0.63607090396881294</v>
      </c>
      <c r="T77" s="5">
        <f>(INDEX([1]Pitchers!$CV:$CV,MATCH(P77,[1]Pitchers!$C:$C,0)))</f>
        <v>92.599724663741</v>
      </c>
      <c r="U77" s="107">
        <f>(INDEX([1]Pitchers!$CP:$CP,MATCH(P77,[1]Pitchers!$C:$C,0)))</f>
        <v>26.958333333333332</v>
      </c>
      <c r="V77" s="5">
        <f>((INDEX([1]Pitchers!$AS:$AS,MATCH(P77,[1]Pitchers!$C:$C,0)))*(1-(INDEX([1]Pitchers!$AT:$AT,MATCH(P77,[1]Pitchers!$C:$C,0)))))</f>
        <v>-0.29785212100264069</v>
      </c>
      <c r="W77" s="5">
        <f>(INDEX([1]Pitchers!$FL:$FL,MATCH(P77,[1]Pitchers!$C:$C,0)))</f>
        <v>-0.22701184128817969</v>
      </c>
      <c r="X77" s="5">
        <f>INDEX([1]Pitchers!$FO:$FO,MATCH(P77,[1]Pitchers!$C:$C,0))</f>
        <v>1</v>
      </c>
    </row>
    <row r="78" spans="1:24" ht="12" customHeight="1" x14ac:dyDescent="0.2">
      <c r="A78" s="26" t="s">
        <v>89</v>
      </c>
      <c r="B78" s="26" t="s">
        <v>54</v>
      </c>
      <c r="C78" s="84" t="str">
        <f>'AL West'!B3</f>
        <v>McHugh, Collin</v>
      </c>
      <c r="D78" s="5">
        <f>INDEX([1]Pitchers!$AJ:$AJ,MATCH(C78,[1]Pitchers!$C:$C,0))*IF(INDEX([1]Pitchers!$Q:$Q,MATCH(C78,[1]Pitchers!$C:$C,0))="R",1/(0.83+(1-INDEX([1]Pitchers!$DD:$DD,MATCH(C78,[1]Pitchers!$C:$C,0)))/8),1)</f>
        <v>4.1130020477171785</v>
      </c>
      <c r="E78" s="4">
        <f>(INDEX([1]Pitchers!$FJ:$FJ,MATCH(C78,[1]Pitchers!$C:$C,0)))</f>
        <v>164.84555882911522</v>
      </c>
      <c r="F78" s="5">
        <f t="shared" si="3"/>
        <v>2.0180206999526988</v>
      </c>
      <c r="G78" s="54">
        <f>IF(LEFT(A78,1)="A",0,IFERROR((INDEX([1]PitchHitProj!$K:$K,MATCH(C78,[1]PitchHitProj!$B:$B,0))-0.263)*0.32*E78,0))</f>
        <v>0</v>
      </c>
      <c r="H78" s="5">
        <f>(INDEX([1]Pitchers!$CV:$CV,MATCH(C78,[1]Pitchers!$C:$C,0)))</f>
        <v>90.160360544072816</v>
      </c>
      <c r="I78" s="107">
        <f>(INDEX([1]Pitchers!$CP:$CP,MATCH(C78,[1]Pitchers!$C:$C,0)))</f>
        <v>29.041666666666668</v>
      </c>
      <c r="J78" s="5">
        <f>((INDEX([1]Pitchers!$AS:$AS,MATCH(C78,[1]Pitchers!$C:$C,0)))*(1-(INDEX([1]Pitchers!$AT:$AT,MATCH(C78,[1]Pitchers!$C:$C,0)))))</f>
        <v>-0.25554290108792677</v>
      </c>
      <c r="K78" s="5">
        <f>(INDEX([1]Pitchers!$FL:$FL,MATCH(C78,[1]Pitchers!$C:$C,0)))</f>
        <v>0.14629423026863309</v>
      </c>
      <c r="L78" s="5">
        <f>INDEX([1]Pitchers!$FO:$FO,MATCH(C78,[1]Pitchers!$C:$C,0))</f>
        <v>0</v>
      </c>
      <c r="M78" s="58"/>
      <c r="N78" s="26" t="s">
        <v>90</v>
      </c>
      <c r="O78" s="26" t="s">
        <v>58</v>
      </c>
      <c r="P78" s="20" t="str">
        <f>'NL East'!$B9</f>
        <v>Roe, Chaz</v>
      </c>
      <c r="Q78" s="5">
        <f>INDEX([1]Pitchers!$AJ:$AJ,MATCH(P78,[1]Pitchers!$C:$C,0))*IF(INDEX([1]Pitchers!$Q:$Q,MATCH(P78,[1]Pitchers!$C:$C,0))="S",0.83+(1-INDEX([1]Pitchers!$DD:$DD,MATCH(P78,[1]Pitchers!$C:$C,0)))/8,1)</f>
        <v>3.613684344735395</v>
      </c>
      <c r="R78" s="4">
        <f>IF(INDEX([1]Pitchers!$Q:$Q,MATCH(P78,[1]Pitchers!$C:$C,0))="S",56,INDEX([1]Pitchers!$FJ:$FJ,MATCH(P78,[1]Pitchers!$C:$C,0)))</f>
        <v>59.04266128133326</v>
      </c>
      <c r="S78" s="5">
        <f t="shared" si="4"/>
        <v>0.63095372033329511</v>
      </c>
      <c r="T78" s="5">
        <f>(INDEX([1]Pitchers!$CV:$CV,MATCH(P78,[1]Pitchers!$C:$C,0)))</f>
        <v>91.206653923534944</v>
      </c>
      <c r="U78" s="107">
        <f>(INDEX([1]Pitchers!$CP:$CP,MATCH(P78,[1]Pitchers!$C:$C,0)))</f>
        <v>29.708333333333332</v>
      </c>
      <c r="V78" s="5">
        <f>((INDEX([1]Pitchers!$AS:$AS,MATCH(P78,[1]Pitchers!$C:$C,0)))*(1-(INDEX([1]Pitchers!$AT:$AT,MATCH(P78,[1]Pitchers!$C:$C,0)))))</f>
        <v>-0.16600640462143074</v>
      </c>
      <c r="W78" s="5">
        <f>(INDEX([1]Pitchers!$FL:$FL,MATCH(P78,[1]Pitchers!$C:$C,0)))</f>
        <v>5.7567734353948595E-2</v>
      </c>
      <c r="X78" s="5">
        <f>INDEX([1]Pitchers!$FO:$FO,MATCH(P78,[1]Pitchers!$C:$C,0))</f>
        <v>1</v>
      </c>
    </row>
    <row r="79" spans="1:24" ht="12" customHeight="1" x14ac:dyDescent="0.2">
      <c r="A79" s="26" t="s">
        <v>89</v>
      </c>
      <c r="B79" s="26" t="s">
        <v>99</v>
      </c>
      <c r="C79" s="9" t="str">
        <f>'AL West'!I5</f>
        <v>Shoemaker, Matt</v>
      </c>
      <c r="D79" s="5">
        <f>INDEX([1]Pitchers!$AJ:$AJ,MATCH(C79,[1]Pitchers!$C:$C,0))*IF(INDEX([1]Pitchers!$Q:$Q,MATCH(C79,[1]Pitchers!$C:$C,0))="R",1/(0.83+(1-INDEX([1]Pitchers!$DD:$DD,MATCH(C79,[1]Pitchers!$C:$C,0)))/8),1)</f>
        <v>4.086700654171521</v>
      </c>
      <c r="E79" s="4">
        <f>(INDEX([1]Pitchers!$FJ:$FJ,MATCH(C79,[1]Pitchers!$C:$C,0)))</f>
        <v>159.02280496429776</v>
      </c>
      <c r="F79" s="5">
        <f t="shared" si="3"/>
        <v>1.9995527914599664</v>
      </c>
      <c r="G79" s="54">
        <f>IF(LEFT(A79,1)="A",0,IFERROR((INDEX([1]PitchHitProj!$K:$K,MATCH(C79,[1]PitchHitProj!$B:$B,0))-0.263)*0.32*E79,0))</f>
        <v>0</v>
      </c>
      <c r="H79" s="5">
        <f>(INDEX([1]Pitchers!$CV:$CV,MATCH(C79,[1]Pitchers!$C:$C,0)))</f>
        <v>91.049501527271858</v>
      </c>
      <c r="I79" s="107">
        <f>(INDEX([1]Pitchers!$CP:$CP,MATCH(C79,[1]Pitchers!$C:$C,0)))</f>
        <v>29.791666666666668</v>
      </c>
      <c r="J79" s="5">
        <f>((INDEX([1]Pitchers!$AS:$AS,MATCH(C79,[1]Pitchers!$C:$C,0)))*(1-(INDEX([1]Pitchers!$AT:$AT,MATCH(C79,[1]Pitchers!$C:$C,0)))))</f>
        <v>-2.1542989947785254E-3</v>
      </c>
      <c r="K79" s="5">
        <f>(INDEX([1]Pitchers!$FL:$FL,MATCH(C79,[1]Pitchers!$C:$C,0)))</f>
        <v>0.15460516399652058</v>
      </c>
      <c r="L79" s="5">
        <f>INDEX([1]Pitchers!$FO:$FO,MATCH(C79,[1]Pitchers!$C:$C,0))</f>
        <v>0</v>
      </c>
      <c r="M79" s="58"/>
      <c r="N79" s="26" t="s">
        <v>89</v>
      </c>
      <c r="O79" s="26" t="s">
        <v>99</v>
      </c>
      <c r="P79" s="9" t="str">
        <f>'AL West'!$I8</f>
        <v>Morin, Mike</v>
      </c>
      <c r="Q79" s="5">
        <f>INDEX([1]Pitchers!$AJ:$AJ,MATCH(P79,[1]Pitchers!$C:$C,0))*IF(INDEX([1]Pitchers!$Q:$Q,MATCH(P79,[1]Pitchers!$C:$C,0))="S",0.83+(1-INDEX([1]Pitchers!$DD:$DD,MATCH(P79,[1]Pitchers!$C:$C,0)))/8,1)</f>
        <v>3.597940320878918</v>
      </c>
      <c r="R79" s="4">
        <f>IF(INDEX([1]Pitchers!$Q:$Q,MATCH(P79,[1]Pitchers!$C:$C,0))="S",56,INDEX([1]Pitchers!$FJ:$FJ,MATCH(P79,[1]Pitchers!$C:$C,0)))</f>
        <v>56.316890723476277</v>
      </c>
      <c r="S79" s="5">
        <f t="shared" si="4"/>
        <v>0.62250267901643164</v>
      </c>
      <c r="T79" s="5">
        <f>(INDEX([1]Pitchers!$CV:$CV,MATCH(P79,[1]Pitchers!$C:$C,0)))</f>
        <v>90.051868383897684</v>
      </c>
      <c r="U79" s="107">
        <f>(INDEX([1]Pitchers!$CP:$CP,MATCH(P79,[1]Pitchers!$C:$C,0)))</f>
        <v>25.125</v>
      </c>
      <c r="V79" s="5">
        <f>((INDEX([1]Pitchers!$AS:$AS,MATCH(P79,[1]Pitchers!$C:$C,0)))*(1-(INDEX([1]Pitchers!$AT:$AT,MATCH(P79,[1]Pitchers!$C:$C,0)))))</f>
        <v>-0.10259172778324034</v>
      </c>
      <c r="W79" s="5">
        <f>(INDEX([1]Pitchers!$FL:$FL,MATCH(P79,[1]Pitchers!$C:$C,0)))</f>
        <v>-0.77966823694523402</v>
      </c>
      <c r="X79" s="5">
        <f>INDEX([1]Pitchers!$FO:$FO,MATCH(P79,[1]Pitchers!$C:$C,0))</f>
        <v>1</v>
      </c>
    </row>
    <row r="80" spans="1:24" ht="12" customHeight="1" x14ac:dyDescent="0.2">
      <c r="A80" s="26" t="s">
        <v>88</v>
      </c>
      <c r="B80" s="26" t="s">
        <v>656</v>
      </c>
      <c r="C80" s="13" t="str">
        <f>'AL Central'!B4</f>
        <v>Rodon, Carlos</v>
      </c>
      <c r="D80" s="5">
        <f>INDEX([1]Pitchers!$AJ:$AJ,MATCH(C80,[1]Pitchers!$C:$C,0))*IF(INDEX([1]Pitchers!$Q:$Q,MATCH(C80,[1]Pitchers!$C:$C,0))="R",1/(0.83+(1-INDEX([1]Pitchers!$DD:$DD,MATCH(C80,[1]Pitchers!$C:$C,0)))/8),1)</f>
        <v>3.9572791806016481</v>
      </c>
      <c r="E80" s="4">
        <f>(INDEX([1]Pitchers!$FJ:$FJ,MATCH(C80,[1]Pitchers!$C:$C,0)))</f>
        <v>139.10031186072138</v>
      </c>
      <c r="F80" s="5">
        <f t="shared" si="3"/>
        <v>1.9785109494867985</v>
      </c>
      <c r="G80" s="54">
        <f>IF(LEFT(A80,1)="A",0,IFERROR((INDEX([1]PitchHitProj!$K:$K,MATCH(C80,[1]PitchHitProj!$B:$B,0))-0.263)*0.32*E80,0))</f>
        <v>0</v>
      </c>
      <c r="H80" s="5">
        <f>(INDEX([1]Pitchers!$CV:$CV,MATCH(C80,[1]Pitchers!$C:$C,0)))</f>
        <v>94.730440274645105</v>
      </c>
      <c r="I80" s="107">
        <f>(INDEX([1]Pitchers!$CP:$CP,MATCH(C80,[1]Pitchers!$C:$C,0)))</f>
        <v>23.541666666666668</v>
      </c>
      <c r="J80" s="5">
        <f>((INDEX([1]Pitchers!$AS:$AS,MATCH(C80,[1]Pitchers!$C:$C,0)))*(1-(INDEX([1]Pitchers!$AT:$AT,MATCH(C80,[1]Pitchers!$C:$C,0)))))</f>
        <v>-2.8069672776758849E-2</v>
      </c>
      <c r="K80" s="5">
        <f>(INDEX([1]Pitchers!$FL:$FL,MATCH(C80,[1]Pitchers!$C:$C,0)))</f>
        <v>0.41442440696781718</v>
      </c>
      <c r="L80" s="5">
        <f>INDEX([1]Pitchers!$FO:$FO,MATCH(C80,[1]Pitchers!$C:$C,0))</f>
        <v>0</v>
      </c>
      <c r="M80" s="58"/>
      <c r="N80" s="26" t="s">
        <v>101</v>
      </c>
      <c r="O80" s="26" t="s">
        <v>648</v>
      </c>
      <c r="P80" s="28" t="str">
        <f>'NL West'!$I42</f>
        <v>Casilla, Santiago</v>
      </c>
      <c r="Q80" s="5">
        <f>INDEX([1]Pitchers!$AJ:$AJ,MATCH(P80,[1]Pitchers!$C:$C,0))*IF(INDEX([1]Pitchers!$Q:$Q,MATCH(P80,[1]Pitchers!$C:$C,0))="S",0.83+(1-INDEX([1]Pitchers!$DD:$DD,MATCH(P80,[1]Pitchers!$C:$C,0)))/8,1)</f>
        <v>3.5685155294317981</v>
      </c>
      <c r="R80" s="4">
        <f>IF(INDEX([1]Pitchers!$Q:$Q,MATCH(P80,[1]Pitchers!$C:$C,0))="S",56,INDEX([1]Pitchers!$FJ:$FJ,MATCH(P80,[1]Pitchers!$C:$C,0)))</f>
        <v>52.799742172592531</v>
      </c>
      <c r="S80" s="5">
        <f t="shared" si="4"/>
        <v>0.61986645760982695</v>
      </c>
      <c r="T80" s="5">
        <f>(INDEX([1]Pitchers!$CV:$CV,MATCH(P80,[1]Pitchers!$C:$C,0)))</f>
        <v>92.227972949657001</v>
      </c>
      <c r="U80" s="107">
        <f>(INDEX([1]Pitchers!$CP:$CP,MATCH(P80,[1]Pitchers!$C:$C,0)))</f>
        <v>35.958333333333336</v>
      </c>
      <c r="V80" s="5">
        <f>((INDEX([1]Pitchers!$AS:$AS,MATCH(P80,[1]Pitchers!$C:$C,0)))*(1-(INDEX([1]Pitchers!$AT:$AT,MATCH(P80,[1]Pitchers!$C:$C,0)))))</f>
        <v>-5.600701781594046E-2</v>
      </c>
      <c r="W80" s="5">
        <f>(INDEX([1]Pitchers!$FL:$FL,MATCH(P80,[1]Pitchers!$C:$C,0)))</f>
        <v>0.65514979154617503</v>
      </c>
      <c r="X80" s="5">
        <f>INDEX([1]Pitchers!$FO:$FO,MATCH(P80,[1]Pitchers!$C:$C,0))</f>
        <v>1</v>
      </c>
    </row>
    <row r="81" spans="1:24" ht="12" customHeight="1" x14ac:dyDescent="0.2">
      <c r="A81" s="26" t="s">
        <v>91</v>
      </c>
      <c r="B81" s="26" t="s">
        <v>53</v>
      </c>
      <c r="C81" s="9" t="str">
        <f>'NL Central'!I2</f>
        <v>Iglesias, Raisel</v>
      </c>
      <c r="D81" s="5">
        <f>INDEX([1]Pitchers!$AJ:$AJ,MATCH(C81,[1]Pitchers!$C:$C,0))*IF(INDEX([1]Pitchers!$Q:$Q,MATCH(C81,[1]Pitchers!$C:$C,0))="R",1/(0.83+(1-INDEX([1]Pitchers!$DD:$DD,MATCH(C81,[1]Pitchers!$C:$C,0)))/8),1)</f>
        <v>3.8638006246282361</v>
      </c>
      <c r="E81" s="4">
        <f>(INDEX([1]Pitchers!$FJ:$FJ,MATCH(C81,[1]Pitchers!$C:$C,0)))</f>
        <v>130.31201992036929</v>
      </c>
      <c r="F81" s="5">
        <f t="shared" si="3"/>
        <v>1.9746505105253516</v>
      </c>
      <c r="G81" s="54">
        <f>IF(LEFT(A81,1)="A",0,IFERROR((INDEX([1]PitchHitProj!$K:$K,MATCH(C81,[1]PitchHitProj!$B:$B,0))-0.263)*0.32*E81,0))</f>
        <v>-0.33397293579098775</v>
      </c>
      <c r="H81" s="5">
        <f>(INDEX([1]Pitchers!$CV:$CV,MATCH(C81,[1]Pitchers!$C:$C,0)))</f>
        <v>91.417342065380097</v>
      </c>
      <c r="I81" s="107">
        <f>(INDEX([1]Pitchers!$CP:$CP,MATCH(C81,[1]Pitchers!$C:$C,0)))</f>
        <v>26.458333333333332</v>
      </c>
      <c r="J81" s="5">
        <f>((INDEX([1]Pitchers!$AS:$AS,MATCH(C81,[1]Pitchers!$C:$C,0)))*(1-(INDEX([1]Pitchers!$AT:$AT,MATCH(C81,[1]Pitchers!$C:$C,0)))))</f>
        <v>6.8703786596806496E-2</v>
      </c>
      <c r="K81" s="5">
        <f>(INDEX([1]Pitchers!$FL:$FL,MATCH(C81,[1]Pitchers!$C:$C,0)))</f>
        <v>0.18026121316086741</v>
      </c>
      <c r="L81" s="5">
        <f>INDEX([1]Pitchers!$FO:$FO,MATCH(C81,[1]Pitchers!$C:$C,0))</f>
        <v>0.17206035130781094</v>
      </c>
      <c r="M81" s="58"/>
      <c r="N81" s="26" t="s">
        <v>87</v>
      </c>
      <c r="O81" s="26" t="s">
        <v>62</v>
      </c>
      <c r="P81" s="41" t="str">
        <f>'AL East'!$B12</f>
        <v>Bundy, Dylan</v>
      </c>
      <c r="Q81" s="5">
        <f>INDEX([1]Pitchers!$AJ:$AJ,MATCH(P81,[1]Pitchers!$C:$C,0))*IF(INDEX([1]Pitchers!$Q:$Q,MATCH(P81,[1]Pitchers!$C:$C,0))="S",0.83+(1-INDEX([1]Pitchers!$DD:$DD,MATCH(P81,[1]Pitchers!$C:$C,0)))/8,1)</f>
        <v>3.4398349721430037</v>
      </c>
      <c r="R81" s="4">
        <f>IF(INDEX([1]Pitchers!$Q:$Q,MATCH(P81,[1]Pitchers!$C:$C,0))="S",56,INDEX([1]Pitchers!$FJ:$FJ,MATCH(P81,[1]Pitchers!$C:$C,0)))</f>
        <v>42</v>
      </c>
      <c r="S81" s="5">
        <f t="shared" si="4"/>
        <v>0.61925684411483761</v>
      </c>
      <c r="T81" s="5">
        <f>(INDEX([1]Pitchers!$CV:$CV,MATCH(P81,[1]Pitchers!$C:$C,0)))</f>
        <v>93.250261226520365</v>
      </c>
      <c r="U81" s="107">
        <f>(INDEX([1]Pitchers!$CP:$CP,MATCH(P81,[1]Pitchers!$C:$C,0)))</f>
        <v>23.625</v>
      </c>
      <c r="V81" s="5">
        <f>((INDEX([1]Pitchers!$AS:$AS,MATCH(P81,[1]Pitchers!$C:$C,0)))*(1-(INDEX([1]Pitchers!$AT:$AT,MATCH(P81,[1]Pitchers!$C:$C,0)))))</f>
        <v>3.9588467330816293E-2</v>
      </c>
      <c r="W81" s="5">
        <f>(INDEX([1]Pitchers!$FL:$FL,MATCH(P81,[1]Pitchers!$C:$C,0)))</f>
        <v>0.37723918968833031</v>
      </c>
      <c r="X81" s="5">
        <f>INDEX([1]Pitchers!$FO:$FO,MATCH(P81,[1]Pitchers!$C:$C,0))</f>
        <v>0.53116495923222984</v>
      </c>
    </row>
    <row r="82" spans="1:24" ht="12" customHeight="1" x14ac:dyDescent="0.2">
      <c r="A82" s="26" t="s">
        <v>89</v>
      </c>
      <c r="B82" s="26" t="s">
        <v>74</v>
      </c>
      <c r="C82" s="16" t="str">
        <f>'AL West'!I34</f>
        <v>Perez, Martin</v>
      </c>
      <c r="D82" s="5">
        <f>INDEX([1]Pitchers!$AJ:$AJ,MATCH(C82,[1]Pitchers!$C:$C,0))*IF(INDEX([1]Pitchers!$Q:$Q,MATCH(C82,[1]Pitchers!$C:$C,0))="R",1/(0.83+(1-INDEX([1]Pitchers!$DD:$DD,MATCH(C82,[1]Pitchers!$C:$C,0)))/8),1)</f>
        <v>4.1006834089131203</v>
      </c>
      <c r="E82" s="4">
        <f>(INDEX([1]Pitchers!$FJ:$FJ,MATCH(C82,[1]Pitchers!$C:$C,0)))</f>
        <v>157.38201271995885</v>
      </c>
      <c r="F82" s="5">
        <f t="shared" si="3"/>
        <v>1.9511128324753302</v>
      </c>
      <c r="G82" s="54">
        <f>IF(LEFT(A82,1)="A",0,IFERROR((INDEX([1]PitchHitProj!$K:$K,MATCH(C82,[1]PitchHitProj!$B:$B,0))-0.263)*0.32*E82,0))</f>
        <v>0</v>
      </c>
      <c r="H82" s="5">
        <f>(INDEX([1]Pitchers!$CV:$CV,MATCH(C82,[1]Pitchers!$C:$C,0)))</f>
        <v>94.261080090816421</v>
      </c>
      <c r="I82" s="107">
        <f>(INDEX([1]Pitchers!$CP:$CP,MATCH(C82,[1]Pitchers!$C:$C,0)))</f>
        <v>25.208333333333332</v>
      </c>
      <c r="J82" s="5">
        <f>((INDEX([1]Pitchers!$AS:$AS,MATCH(C82,[1]Pitchers!$C:$C,0)))*(1-(INDEX([1]Pitchers!$AT:$AT,MATCH(C82,[1]Pitchers!$C:$C,0)))))</f>
        <v>9.6403478178220897E-2</v>
      </c>
      <c r="K82" s="5">
        <f>(INDEX([1]Pitchers!$FL:$FL,MATCH(C82,[1]Pitchers!$C:$C,0)))</f>
        <v>-7.2711308842787148E-2</v>
      </c>
      <c r="L82" s="5">
        <f>INDEX([1]Pitchers!$FO:$FO,MATCH(C82,[1]Pitchers!$C:$C,0))</f>
        <v>0</v>
      </c>
      <c r="M82" s="58"/>
      <c r="N82" s="26" t="s">
        <v>90</v>
      </c>
      <c r="O82" s="26" t="s">
        <v>266</v>
      </c>
      <c r="P82" s="82" t="str">
        <f>'NL East'!$I8</f>
        <v>Ramos, A.J.</v>
      </c>
      <c r="Q82" s="5">
        <f>INDEX([1]Pitchers!$AJ:$AJ,MATCH(P82,[1]Pitchers!$C:$C,0))*IF(INDEX([1]Pitchers!$Q:$Q,MATCH(P82,[1]Pitchers!$C:$C,0))="S",0.83+(1-INDEX([1]Pitchers!$DD:$DD,MATCH(P82,[1]Pitchers!$C:$C,0)))/8,1)</f>
        <v>3.5962877610281501</v>
      </c>
      <c r="R82" s="4">
        <f>IF(INDEX([1]Pitchers!$Q:$Q,MATCH(P82,[1]Pitchers!$C:$C,0))="S",56,INDEX([1]Pitchers!$FJ:$FJ,MATCH(P82,[1]Pitchers!$C:$C,0)))</f>
        <v>55.105939857370373</v>
      </c>
      <c r="S82" s="5">
        <f t="shared" si="4"/>
        <v>0.61124129372788305</v>
      </c>
      <c r="T82" s="5">
        <f>(INDEX([1]Pitchers!$CV:$CV,MATCH(P82,[1]Pitchers!$C:$C,0)))</f>
        <v>90.711905640835255</v>
      </c>
      <c r="U82" s="107">
        <f>(INDEX([1]Pitchers!$CP:$CP,MATCH(P82,[1]Pitchers!$C:$C,0)))</f>
        <v>29.791666666666668</v>
      </c>
      <c r="V82" s="5">
        <f>((INDEX([1]Pitchers!$AS:$AS,MATCH(P82,[1]Pitchers!$C:$C,0)))*(1-(INDEX([1]Pitchers!$AT:$AT,MATCH(P82,[1]Pitchers!$C:$C,0)))))</f>
        <v>0.31579707237980453</v>
      </c>
      <c r="W82" s="5">
        <f>(INDEX([1]Pitchers!$FL:$FL,MATCH(P82,[1]Pitchers!$C:$C,0)))</f>
        <v>6.647737640681034E-2</v>
      </c>
      <c r="X82" s="5">
        <f>INDEX([1]Pitchers!$FO:$FO,MATCH(P82,[1]Pitchers!$C:$C,0))</f>
        <v>1</v>
      </c>
    </row>
    <row r="83" spans="1:24" ht="12" customHeight="1" x14ac:dyDescent="0.2">
      <c r="A83" s="26" t="s">
        <v>87</v>
      </c>
      <c r="B83" s="26" t="s">
        <v>650</v>
      </c>
      <c r="C83" s="48" t="str">
        <f>'AL East'!B33</f>
        <v>Smyly, Drew</v>
      </c>
      <c r="D83" s="5">
        <f>INDEX([1]Pitchers!$AJ:$AJ,MATCH(C83,[1]Pitchers!$C:$C,0))*IF(INDEX([1]Pitchers!$Q:$Q,MATCH(C83,[1]Pitchers!$C:$C,0))="R",1/(0.83+(1-INDEX([1]Pitchers!$DD:$DD,MATCH(C83,[1]Pitchers!$C:$C,0)))/8),1)</f>
        <v>3.9926497117523221</v>
      </c>
      <c r="E83" s="4">
        <f>(INDEX([1]Pitchers!$FJ:$FJ,MATCH(C83,[1]Pitchers!$C:$C,0)))</f>
        <v>141.04327762669755</v>
      </c>
      <c r="F83" s="5">
        <f t="shared" si="3"/>
        <v>1.9422017041323445</v>
      </c>
      <c r="G83" s="54">
        <f>IF(LEFT(A83,1)="A",0,IFERROR((INDEX([1]PitchHitProj!$K:$K,MATCH(C83,[1]PitchHitProj!$B:$B,0))-0.263)*0.32*E83,0))</f>
        <v>0</v>
      </c>
      <c r="H83" s="5">
        <f>(INDEX([1]Pitchers!$CV:$CV,MATCH(C83,[1]Pitchers!$C:$C,0)))</f>
        <v>91.685126791689569</v>
      </c>
      <c r="I83" s="107">
        <f>(INDEX([1]Pitchers!$CP:$CP,MATCH(C83,[1]Pitchers!$C:$C,0)))</f>
        <v>27.041666666666668</v>
      </c>
      <c r="J83" s="5">
        <f>((INDEX([1]Pitchers!$AS:$AS,MATCH(C83,[1]Pitchers!$C:$C,0)))*(1-(INDEX([1]Pitchers!$AT:$AT,MATCH(C83,[1]Pitchers!$C:$C,0)))))</f>
        <v>-0.13253153792661038</v>
      </c>
      <c r="K83" s="5">
        <f>(INDEX([1]Pitchers!$FL:$FL,MATCH(C83,[1]Pitchers!$C:$C,0)))</f>
        <v>8.3237416332999553E-2</v>
      </c>
      <c r="L83" s="5">
        <f>INDEX([1]Pitchers!$FO:$FO,MATCH(C83,[1]Pitchers!$C:$C,0))</f>
        <v>0</v>
      </c>
      <c r="M83" s="58"/>
      <c r="N83" s="26" t="s">
        <v>101</v>
      </c>
      <c r="O83" s="26" t="s">
        <v>654</v>
      </c>
      <c r="P83" s="15" t="str">
        <f>'NL West'!$P13</f>
        <v>Norris, Bud</v>
      </c>
      <c r="Q83" s="5">
        <f>INDEX([1]Pitchers!$AJ:$AJ,MATCH(P83,[1]Pitchers!$C:$C,0))*IF(INDEX([1]Pitchers!$Q:$Q,MATCH(P83,[1]Pitchers!$C:$C,0))="S",0.83+(1-INDEX([1]Pitchers!$DD:$DD,MATCH(P83,[1]Pitchers!$C:$C,0)))/8,1)</f>
        <v>3.6042999726162295</v>
      </c>
      <c r="R83" s="4">
        <f>IF(INDEX([1]Pitchers!$Q:$Q,MATCH(P83,[1]Pitchers!$C:$C,0))="S",56,INDEX([1]Pitchers!$FJ:$FJ,MATCH(P83,[1]Pitchers!$C:$C,0)))</f>
        <v>56</v>
      </c>
      <c r="S83" s="5">
        <f t="shared" si="4"/>
        <v>0.61069394068880289</v>
      </c>
      <c r="T83" s="5">
        <f>(INDEX([1]Pitchers!$CV:$CV,MATCH(P83,[1]Pitchers!$C:$C,0)))</f>
        <v>93.1497728685206</v>
      </c>
      <c r="U83" s="107">
        <f>(INDEX([1]Pitchers!$CP:$CP,MATCH(P83,[1]Pitchers!$C:$C,0)))</f>
        <v>31.291666666666668</v>
      </c>
      <c r="V83" s="5">
        <f>((INDEX([1]Pitchers!$AS:$AS,MATCH(P83,[1]Pitchers!$C:$C,0)))*(1-(INDEX([1]Pitchers!$AT:$AT,MATCH(P83,[1]Pitchers!$C:$C,0)))))</f>
        <v>-9.9277166021761329E-2</v>
      </c>
      <c r="W83" s="5">
        <f>(INDEX([1]Pitchers!$FL:$FL,MATCH(P83,[1]Pitchers!$C:$C,0)))</f>
        <v>4.8741041988488408E-2</v>
      </c>
      <c r="X83" s="5">
        <f>INDEX([1]Pitchers!$FO:$FO,MATCH(P83,[1]Pitchers!$C:$C,0))</f>
        <v>0</v>
      </c>
    </row>
    <row r="84" spans="1:24" ht="12" customHeight="1" x14ac:dyDescent="0.2">
      <c r="A84" s="26" t="s">
        <v>91</v>
      </c>
      <c r="B84" s="26" t="s">
        <v>57</v>
      </c>
      <c r="C84" s="23" t="str">
        <f>'NL Central'!I36</f>
        <v>Leake, Mike</v>
      </c>
      <c r="D84" s="5">
        <f>INDEX([1]Pitchers!$AJ:$AJ,MATCH(C84,[1]Pitchers!$C:$C,0))*IF(INDEX([1]Pitchers!$Q:$Q,MATCH(C84,[1]Pitchers!$C:$C,0))="R",1/(0.83+(1-INDEX([1]Pitchers!$DD:$DD,MATCH(C84,[1]Pitchers!$C:$C,0)))/8),1)</f>
        <v>4.2426419004766087</v>
      </c>
      <c r="E84" s="4">
        <f>(INDEX([1]Pitchers!$FJ:$FJ,MATCH(C84,[1]Pitchers!$C:$C,0)))</f>
        <v>171.74413556877573</v>
      </c>
      <c r="F84" s="5">
        <f t="shared" si="3"/>
        <v>1.9286234581463488</v>
      </c>
      <c r="G84" s="54">
        <f>IF(LEFT(A84,1)="A",0,IFERROR((INDEX([1]PitchHitProj!$K:$K,MATCH(C84,[1]PitchHitProj!$B:$B,0))-0.263)*0.32*E84,0))</f>
        <v>0.97022783719032124</v>
      </c>
      <c r="H84" s="5">
        <f>(INDEX([1]Pitchers!$CV:$CV,MATCH(C84,[1]Pitchers!$C:$C,0)))</f>
        <v>90.677721736738661</v>
      </c>
      <c r="I84" s="107">
        <f>(INDEX([1]Pitchers!$CP:$CP,MATCH(C84,[1]Pitchers!$C:$C,0)))</f>
        <v>28.625</v>
      </c>
      <c r="J84" s="5">
        <f>((INDEX([1]Pitchers!$AS:$AS,MATCH(C84,[1]Pitchers!$C:$C,0)))*(1-(INDEX([1]Pitchers!$AT:$AT,MATCH(C84,[1]Pitchers!$C:$C,0)))))</f>
        <v>-4.4007329885147099E-2</v>
      </c>
      <c r="K84" s="5">
        <f>(INDEX([1]Pitchers!$FL:$FL,MATCH(C84,[1]Pitchers!$C:$C,0)))</f>
        <v>9.3633031000894026E-2</v>
      </c>
      <c r="L84" s="5">
        <f>INDEX([1]Pitchers!$FO:$FO,MATCH(C84,[1]Pitchers!$C:$C,0))</f>
        <v>0</v>
      </c>
      <c r="M84" s="58"/>
      <c r="N84" s="26" t="s">
        <v>89</v>
      </c>
      <c r="O84" s="26" t="s">
        <v>72</v>
      </c>
      <c r="P84" s="17" t="str">
        <f>'AL West'!$P15</f>
        <v>Montas, Frankie</v>
      </c>
      <c r="Q84" s="5">
        <f>INDEX([1]Pitchers!$AJ:$AJ,MATCH(P84,[1]Pitchers!$C:$C,0))*IF(INDEX([1]Pitchers!$Q:$Q,MATCH(P84,[1]Pitchers!$C:$C,0))="S",0.83+(1-INDEX([1]Pitchers!$DD:$DD,MATCH(P84,[1]Pitchers!$C:$C,0)))/8,1)</f>
        <v>3.6079787010842908</v>
      </c>
      <c r="R84" s="4">
        <f>IF(INDEX([1]Pitchers!$Q:$Q,MATCH(P84,[1]Pitchers!$C:$C,0))="S",56,INDEX([1]Pitchers!$FJ:$FJ,MATCH(P84,[1]Pitchers!$C:$C,0)))</f>
        <v>56</v>
      </c>
      <c r="S84" s="5">
        <f t="shared" si="4"/>
        <v>0.60588963251006323</v>
      </c>
      <c r="T84" s="5">
        <f>(INDEX([1]Pitchers!$CV:$CV,MATCH(P84,[1]Pitchers!$C:$C,0)))</f>
        <v>95.892720540445538</v>
      </c>
      <c r="U84" s="107">
        <f>(INDEX([1]Pitchers!$CP:$CP,MATCH(P84,[1]Pitchers!$C:$C,0)))</f>
        <v>23.291666666666668</v>
      </c>
      <c r="V84" s="5">
        <f>((INDEX([1]Pitchers!$AS:$AS,MATCH(P84,[1]Pitchers!$C:$C,0)))*(1-(INDEX([1]Pitchers!$AT:$AT,MATCH(P84,[1]Pitchers!$C:$C,0)))))</f>
        <v>8.3206945765871038E-2</v>
      </c>
      <c r="W84" s="5">
        <f>(INDEX([1]Pitchers!$FL:$FL,MATCH(P84,[1]Pitchers!$C:$C,0)))</f>
        <v>-0.37924522893940604</v>
      </c>
      <c r="X84" s="5">
        <f>INDEX([1]Pitchers!$FO:$FO,MATCH(P84,[1]Pitchers!$C:$C,0))</f>
        <v>0</v>
      </c>
    </row>
    <row r="85" spans="1:24" ht="12" customHeight="1" x14ac:dyDescent="0.2">
      <c r="A85" s="26" t="s">
        <v>87</v>
      </c>
      <c r="B85" s="26" t="s">
        <v>650</v>
      </c>
      <c r="C85" s="48" t="str">
        <f>'AL East'!B37</f>
        <v>Andriese, Matt</v>
      </c>
      <c r="D85" s="5">
        <f>INDEX([1]Pitchers!$AJ:$AJ,MATCH(C85,[1]Pitchers!$C:$C,0))*IF(INDEX([1]Pitchers!$Q:$Q,MATCH(C85,[1]Pitchers!$C:$C,0))="R",1/(0.83+(1-INDEX([1]Pitchers!$DD:$DD,MATCH(C85,[1]Pitchers!$C:$C,0)))/8),1)</f>
        <v>4.1120113843596409</v>
      </c>
      <c r="E85" s="4">
        <f>(INDEX([1]Pitchers!$FJ:$FJ,MATCH(C85,[1]Pitchers!$C:$C,0)))</f>
        <v>157.18619313191968</v>
      </c>
      <c r="F85" s="5">
        <f t="shared" si="3"/>
        <v>1.9262188833675364</v>
      </c>
      <c r="G85" s="54">
        <f>IF(LEFT(A85,1)="A",0,IFERROR((INDEX([1]PitchHitProj!$K:$K,MATCH(C85,[1]PitchHitProj!$B:$B,0))-0.263)*0.32*E85,0))</f>
        <v>0</v>
      </c>
      <c r="H85" s="5">
        <f>(INDEX([1]Pitchers!$CV:$CV,MATCH(C85,[1]Pitchers!$C:$C,0)))</f>
        <v>91.441151224560855</v>
      </c>
      <c r="I85" s="107">
        <f>(INDEX([1]Pitchers!$CP:$CP,MATCH(C85,[1]Pitchers!$C:$C,0)))</f>
        <v>26.875</v>
      </c>
      <c r="J85" s="5">
        <f>((INDEX([1]Pitchers!$AS:$AS,MATCH(C85,[1]Pitchers!$C:$C,0)))*(1-(INDEX([1]Pitchers!$AT:$AT,MATCH(C85,[1]Pitchers!$C:$C,0)))))</f>
        <v>6.1692921933720439E-3</v>
      </c>
      <c r="K85" s="5">
        <f>(INDEX([1]Pitchers!$FL:$FL,MATCH(C85,[1]Pitchers!$C:$C,0)))</f>
        <v>-9.0553489668107699E-3</v>
      </c>
      <c r="L85" s="5">
        <f>INDEX([1]Pitchers!$FO:$FO,MATCH(C85,[1]Pitchers!$C:$C,0))</f>
        <v>0</v>
      </c>
      <c r="M85" s="58"/>
      <c r="N85" s="26" t="s">
        <v>88</v>
      </c>
      <c r="O85" s="26" t="s">
        <v>71</v>
      </c>
      <c r="P85" s="16" t="str">
        <f>'AL Central'!$I38</f>
        <v>Perkins, Glen</v>
      </c>
      <c r="Q85" s="5">
        <f>INDEX([1]Pitchers!$AJ:$AJ,MATCH(P85,[1]Pitchers!$C:$C,0))*IF(INDEX([1]Pitchers!$Q:$Q,MATCH(P85,[1]Pitchers!$C:$C,0))="S",0.83+(1-INDEX([1]Pitchers!$DD:$DD,MATCH(P85,[1]Pitchers!$C:$C,0)))/8,1)</f>
        <v>3.5232367280256618</v>
      </c>
      <c r="R85" s="4">
        <f>IF(INDEX([1]Pitchers!$Q:$Q,MATCH(P85,[1]Pitchers!$C:$C,0))="S",56,INDEX([1]Pitchers!$FJ:$FJ,MATCH(P85,[1]Pitchers!$C:$C,0)))</f>
        <v>47.044394343488889</v>
      </c>
      <c r="S85" s="5">
        <f t="shared" si="4"/>
        <v>0.60200752062041851</v>
      </c>
      <c r="T85" s="5">
        <f>(INDEX([1]Pitchers!$CV:$CV,MATCH(P85,[1]Pitchers!$C:$C,0)))</f>
        <v>93.687422647336021</v>
      </c>
      <c r="U85" s="107">
        <f>(INDEX([1]Pitchers!$CP:$CP,MATCH(P85,[1]Pitchers!$C:$C,0)))</f>
        <v>33.291666666666664</v>
      </c>
      <c r="V85" s="5">
        <f>((INDEX([1]Pitchers!$AS:$AS,MATCH(P85,[1]Pitchers!$C:$C,0)))*(1-(INDEX([1]Pitchers!$AT:$AT,MATCH(P85,[1]Pitchers!$C:$C,0)))))</f>
        <v>-0.10487359760930252</v>
      </c>
      <c r="W85" s="5">
        <f>(INDEX([1]Pitchers!$FL:$FL,MATCH(P85,[1]Pitchers!$C:$C,0)))</f>
        <v>0.30825660812187888</v>
      </c>
      <c r="X85" s="5">
        <f>INDEX([1]Pitchers!$FO:$FO,MATCH(P85,[1]Pitchers!$C:$C,0))</f>
        <v>1</v>
      </c>
    </row>
    <row r="86" spans="1:24" ht="12" customHeight="1" x14ac:dyDescent="0.2">
      <c r="A86" s="26" t="s">
        <v>88</v>
      </c>
      <c r="B86" s="26" t="s">
        <v>69</v>
      </c>
      <c r="C86" s="39" t="str">
        <f>'AL Central'!P6</f>
        <v>Boyd, Matt</v>
      </c>
      <c r="D86" s="5">
        <f>INDEX([1]Pitchers!$AJ:$AJ,MATCH(C86,[1]Pitchers!$C:$C,0))*IF(INDEX([1]Pitchers!$Q:$Q,MATCH(C86,[1]Pitchers!$C:$C,0))="R",1/(0.83+(1-INDEX([1]Pitchers!$DD:$DD,MATCH(C86,[1]Pitchers!$C:$C,0)))/8),1)</f>
        <v>4.0951132345077426</v>
      </c>
      <c r="E86" s="4">
        <f>(INDEX([1]Pitchers!$FJ:$FJ,MATCH(C86,[1]Pitchers!$C:$C,0)))</f>
        <v>154.32305293484001</v>
      </c>
      <c r="F86" s="5">
        <f t="shared" si="3"/>
        <v>1.9240469797094564</v>
      </c>
      <c r="G86" s="54">
        <f>IF(LEFT(A86,1)="A",0,IFERROR((INDEX([1]PitchHitProj!$K:$K,MATCH(C86,[1]PitchHitProj!$B:$B,0))-0.263)*0.32*E86,0))</f>
        <v>0</v>
      </c>
      <c r="H86" s="5">
        <f>(INDEX([1]Pitchers!$CV:$CV,MATCH(C86,[1]Pitchers!$C:$C,0)))</f>
        <v>92.58867123931401</v>
      </c>
      <c r="I86" s="107">
        <f>(INDEX([1]Pitchers!$CP:$CP,MATCH(C86,[1]Pitchers!$C:$C,0)))</f>
        <v>25.375</v>
      </c>
      <c r="J86" s="5">
        <f>((INDEX([1]Pitchers!$AS:$AS,MATCH(C86,[1]Pitchers!$C:$C,0)))*(1-(INDEX([1]Pitchers!$AT:$AT,MATCH(C86,[1]Pitchers!$C:$C,0)))))</f>
        <v>-6.4971767166856556E-2</v>
      </c>
      <c r="K86" s="5">
        <f>(INDEX([1]Pitchers!$FL:$FL,MATCH(C86,[1]Pitchers!$C:$C,0)))</f>
        <v>-5.9573310670972809E-2</v>
      </c>
      <c r="L86" s="5">
        <f>INDEX([1]Pitchers!$FO:$FO,MATCH(C86,[1]Pitchers!$C:$C,0))</f>
        <v>0</v>
      </c>
      <c r="M86" s="58"/>
      <c r="N86" s="26" t="s">
        <v>88</v>
      </c>
      <c r="O86" s="26" t="s">
        <v>69</v>
      </c>
      <c r="P86" s="39" t="str">
        <f>'AL Central'!$P10</f>
        <v>Rodriguez, Francisco</v>
      </c>
      <c r="Q86" s="5">
        <f>INDEX([1]Pitchers!$AJ:$AJ,MATCH(P86,[1]Pitchers!$C:$C,0))*IF(INDEX([1]Pitchers!$Q:$Q,MATCH(P86,[1]Pitchers!$C:$C,0))="S",0.83+(1-INDEX([1]Pitchers!$DD:$DD,MATCH(P86,[1]Pitchers!$C:$C,0)))/8,1)</f>
        <v>3.5685750310687223</v>
      </c>
      <c r="R86" s="4">
        <f>IF(INDEX([1]Pitchers!$Q:$Q,MATCH(P86,[1]Pitchers!$C:$C,0))="S",56,INDEX([1]Pitchers!$FJ:$FJ,MATCH(P86,[1]Pitchers!$C:$C,0)))</f>
        <v>50.048482913333267</v>
      </c>
      <c r="S86" s="5">
        <f t="shared" si="4"/>
        <v>0.58749732786910025</v>
      </c>
      <c r="T86" s="5">
        <f>(INDEX([1]Pitchers!$CV:$CV,MATCH(P86,[1]Pitchers!$C:$C,0)))</f>
        <v>87.870626932676458</v>
      </c>
      <c r="U86" s="107">
        <f>(INDEX([1]Pitchers!$CP:$CP,MATCH(P86,[1]Pitchers!$C:$C,0)))</f>
        <v>34.458333333333336</v>
      </c>
      <c r="V86" s="5">
        <f>((INDEX([1]Pitchers!$AS:$AS,MATCH(P86,[1]Pitchers!$C:$C,0)))*(1-(INDEX([1]Pitchers!$AT:$AT,MATCH(P86,[1]Pitchers!$C:$C,0)))))</f>
        <v>0.1805107276538194</v>
      </c>
      <c r="W86" s="5">
        <f>(INDEX([1]Pitchers!$FL:$FL,MATCH(P86,[1]Pitchers!$C:$C,0)))</f>
        <v>0.38199893531610674</v>
      </c>
      <c r="X86" s="5">
        <f>INDEX([1]Pitchers!$FO:$FO,MATCH(P86,[1]Pitchers!$C:$C,0))</f>
        <v>1</v>
      </c>
    </row>
    <row r="87" spans="1:24" ht="12" customHeight="1" x14ac:dyDescent="0.2">
      <c r="A87" s="26" t="s">
        <v>91</v>
      </c>
      <c r="B87" s="26" t="s">
        <v>57</v>
      </c>
      <c r="C87" s="23" t="str">
        <f>'NL Central'!I34</f>
        <v>Wacha, Michael</v>
      </c>
      <c r="D87" s="5">
        <f>INDEX([1]Pitchers!$AJ:$AJ,MATCH(C87,[1]Pitchers!$C:$C,0))*IF(INDEX([1]Pitchers!$Q:$Q,MATCH(C87,[1]Pitchers!$C:$C,0))="R",1/(0.83+(1-INDEX([1]Pitchers!$DD:$DD,MATCH(C87,[1]Pitchers!$C:$C,0)))/8),1)</f>
        <v>4.0986250618490105</v>
      </c>
      <c r="E87" s="4">
        <f>(INDEX([1]Pitchers!$FJ:$FJ,MATCH(C87,[1]Pitchers!$C:$C,0)))</f>
        <v>157.29307233276751</v>
      </c>
      <c r="F87" s="5">
        <f t="shared" si="3"/>
        <v>1.8853161162909997</v>
      </c>
      <c r="G87" s="54">
        <f>IF(LEFT(A87,1)="A",0,IFERROR((INDEX([1]PitchHitProj!$K:$K,MATCH(C87,[1]PitchHitProj!$B:$B,0))-0.263)*0.32*E87,0))</f>
        <v>-0.63427422730676963</v>
      </c>
      <c r="H87" s="5">
        <f>(INDEX([1]Pitchers!$CV:$CV,MATCH(C87,[1]Pitchers!$C:$C,0)))</f>
        <v>93.132638843941962</v>
      </c>
      <c r="I87" s="107">
        <f>(INDEX([1]Pitchers!$CP:$CP,MATCH(C87,[1]Pitchers!$C:$C,0)))</f>
        <v>24.958333333333332</v>
      </c>
      <c r="J87" s="5">
        <f>((INDEX([1]Pitchers!$AS:$AS,MATCH(C87,[1]Pitchers!$C:$C,0)))*(1-(INDEX([1]Pitchers!$AT:$AT,MATCH(C87,[1]Pitchers!$C:$C,0)))))</f>
        <v>5.3822263309247068E-2</v>
      </c>
      <c r="K87" s="5">
        <f>(INDEX([1]Pitchers!$FL:$FL,MATCH(C87,[1]Pitchers!$C:$C,0)))</f>
        <v>-1.7858259141991791E-2</v>
      </c>
      <c r="L87" s="5">
        <f>INDEX([1]Pitchers!$FO:$FO,MATCH(C87,[1]Pitchers!$C:$C,0))</f>
        <v>0</v>
      </c>
      <c r="M87" s="58"/>
      <c r="N87" s="26" t="s">
        <v>90</v>
      </c>
      <c r="O87" s="26" t="s">
        <v>266</v>
      </c>
      <c r="P87" s="82" t="str">
        <f>'NL East'!$I12</f>
        <v>Barraclough, Kyle</v>
      </c>
      <c r="Q87" s="5">
        <f>INDEX([1]Pitchers!$AJ:$AJ,MATCH(P87,[1]Pitchers!$C:$C,0))*IF(INDEX([1]Pitchers!$Q:$Q,MATCH(P87,[1]Pitchers!$C:$C,0))="S",0.83+(1-INDEX([1]Pitchers!$DD:$DD,MATCH(P87,[1]Pitchers!$C:$C,0)))/8,1)</f>
        <v>3.6849717577022489</v>
      </c>
      <c r="R87" s="4">
        <f>IF(INDEX([1]Pitchers!$Q:$Q,MATCH(P87,[1]Pitchers!$C:$C,0))="S",56,INDEX([1]Pitchers!$FJ:$FJ,MATCH(P87,[1]Pitchers!$C:$C,0)))</f>
        <v>64.781629461370372</v>
      </c>
      <c r="S87" s="5">
        <f t="shared" si="4"/>
        <v>0.58463452672625216</v>
      </c>
      <c r="T87" s="5">
        <f>(INDEX([1]Pitchers!$CV:$CV,MATCH(P87,[1]Pitchers!$C:$C,0)))</f>
        <v>94.196217025476315</v>
      </c>
      <c r="U87" s="107">
        <f>(INDEX([1]Pitchers!$CP:$CP,MATCH(P87,[1]Pitchers!$C:$C,0)))</f>
        <v>26.125</v>
      </c>
      <c r="V87" s="5">
        <f>((INDEX([1]Pitchers!$AS:$AS,MATCH(P87,[1]Pitchers!$C:$C,0)))*(1-(INDEX([1]Pitchers!$AT:$AT,MATCH(P87,[1]Pitchers!$C:$C,0)))))</f>
        <v>5.7460122278572508E-2</v>
      </c>
      <c r="W87" s="5">
        <f>(INDEX([1]Pitchers!$FL:$FL,MATCH(P87,[1]Pitchers!$C:$C,0)))</f>
        <v>8.6355210618333525E-2</v>
      </c>
      <c r="X87" s="5">
        <f>INDEX([1]Pitchers!$FO:$FO,MATCH(P87,[1]Pitchers!$C:$C,0))</f>
        <v>1</v>
      </c>
    </row>
    <row r="88" spans="1:24" ht="12" customHeight="1" x14ac:dyDescent="0.2">
      <c r="A88" s="26" t="s">
        <v>101</v>
      </c>
      <c r="B88" s="26" t="s">
        <v>49</v>
      </c>
      <c r="C88" s="9" t="str">
        <f>'NL West'!B3</f>
        <v>Miller, Shelby</v>
      </c>
      <c r="D88" s="5">
        <f>INDEX([1]Pitchers!$AJ:$AJ,MATCH(C88,[1]Pitchers!$C:$C,0))*IF(INDEX([1]Pitchers!$Q:$Q,MATCH(C88,[1]Pitchers!$C:$C,0))="R",1/(0.83+(1-INDEX([1]Pitchers!$DD:$DD,MATCH(C88,[1]Pitchers!$C:$C,0)))/8),1)</f>
        <v>4.1497481428636593</v>
      </c>
      <c r="E88" s="4">
        <f>(INDEX([1]Pitchers!$FJ:$FJ,MATCH(C88,[1]Pitchers!$C:$C,0)))</f>
        <v>157.31824826439816</v>
      </c>
      <c r="F88" s="5">
        <f t="shared" si="3"/>
        <v>1.8841485063242316</v>
      </c>
      <c r="G88" s="54">
        <f>IF(LEFT(A88,1)="A",0,IFERROR((INDEX([1]PitchHitProj!$K:$K,MATCH(C88,[1]PitchHitProj!$B:$B,0))-0.263)*0.32*E88,0))</f>
        <v>0.28668329476283039</v>
      </c>
      <c r="H88" s="5">
        <f>(INDEX([1]Pitchers!$CV:$CV,MATCH(C88,[1]Pitchers!$C:$C,0)))</f>
        <v>93.067279416326841</v>
      </c>
      <c r="I88" s="107">
        <f>(INDEX([1]Pitchers!$CP:$CP,MATCH(C88,[1]Pitchers!$C:$C,0)))</f>
        <v>25.708333333333332</v>
      </c>
      <c r="J88" s="5">
        <f>((INDEX([1]Pitchers!$AS:$AS,MATCH(C88,[1]Pitchers!$C:$C,0)))*(1-(INDEX([1]Pitchers!$AT:$AT,MATCH(C88,[1]Pitchers!$C:$C,0)))))</f>
        <v>2.8735911965962667E-2</v>
      </c>
      <c r="K88" s="5">
        <f>(INDEX([1]Pitchers!$FL:$FL,MATCH(C88,[1]Pitchers!$C:$C,0)))</f>
        <v>0.1228824862075233</v>
      </c>
      <c r="L88" s="5">
        <f>INDEX([1]Pitchers!$FO:$FO,MATCH(C88,[1]Pitchers!$C:$C,0))</f>
        <v>0</v>
      </c>
      <c r="M88" s="58"/>
      <c r="N88" s="26" t="s">
        <v>87</v>
      </c>
      <c r="O88" s="26" t="s">
        <v>652</v>
      </c>
      <c r="P88" s="11" t="str">
        <f>'AL East'!$P11</f>
        <v>Layne, Tommy</v>
      </c>
      <c r="Q88" s="5">
        <f>INDEX([1]Pitchers!$AJ:$AJ,MATCH(P88,[1]Pitchers!$C:$C,0))*IF(INDEX([1]Pitchers!$Q:$Q,MATCH(P88,[1]Pitchers!$C:$C,0))="S",0.83+(1-INDEX([1]Pitchers!$DD:$DD,MATCH(P88,[1]Pitchers!$C:$C,0)))/8,1)</f>
        <v>3.5612975976232595</v>
      </c>
      <c r="R88" s="4">
        <f>IF(INDEX([1]Pitchers!$Q:$Q,MATCH(P88,[1]Pitchers!$C:$C,0))="S",56,INDEX([1]Pitchers!$FJ:$FJ,MATCH(P88,[1]Pitchers!$C:$C,0)))</f>
        <v>47.789427223688897</v>
      </c>
      <c r="S88" s="5">
        <f t="shared" si="4"/>
        <v>0.56909351863304192</v>
      </c>
      <c r="T88" s="5">
        <f>(INDEX([1]Pitchers!$CV:$CV,MATCH(P88,[1]Pitchers!$C:$C,0)))</f>
        <v>90.393501037995875</v>
      </c>
      <c r="U88" s="107">
        <f>(INDEX([1]Pitchers!$CP:$CP,MATCH(P88,[1]Pitchers!$C:$C,0)))</f>
        <v>31.625</v>
      </c>
      <c r="V88" s="5">
        <f>((INDEX([1]Pitchers!$AS:$AS,MATCH(P88,[1]Pitchers!$C:$C,0)))*(1-(INDEX([1]Pitchers!$AT:$AT,MATCH(P88,[1]Pitchers!$C:$C,0)))))</f>
        <v>0.14028249317460301</v>
      </c>
      <c r="W88" s="5">
        <f>(INDEX([1]Pitchers!$FL:$FL,MATCH(P88,[1]Pitchers!$C:$C,0)))</f>
        <v>0.13143885680689438</v>
      </c>
      <c r="X88" s="5">
        <f>INDEX([1]Pitchers!$FO:$FO,MATCH(P88,[1]Pitchers!$C:$C,0))</f>
        <v>1</v>
      </c>
    </row>
    <row r="89" spans="1:24" ht="12" customHeight="1" x14ac:dyDescent="0.2">
      <c r="A89" s="26" t="s">
        <v>88</v>
      </c>
      <c r="B89" s="26" t="s">
        <v>71</v>
      </c>
      <c r="C89" s="16" t="str">
        <f>'AL Central'!I34</f>
        <v>Berrios, Jose</v>
      </c>
      <c r="D89" s="5">
        <f>INDEX([1]Pitchers!$AJ:$AJ,MATCH(C89,[1]Pitchers!$C:$C,0))*IF(INDEX([1]Pitchers!$Q:$Q,MATCH(C89,[1]Pitchers!$C:$C,0))="R",1/(0.83+(1-INDEX([1]Pitchers!$DD:$DD,MATCH(C89,[1]Pitchers!$C:$C,0)))/8),1)</f>
        <v>4.1272920221736742</v>
      </c>
      <c r="E89" s="4">
        <f>(INDEX([1]Pitchers!$FJ:$FJ,MATCH(C89,[1]Pitchers!$C:$C,0)))</f>
        <v>153.78767086450617</v>
      </c>
      <c r="F89" s="5">
        <f t="shared" si="3"/>
        <v>1.8549697997803221</v>
      </c>
      <c r="G89" s="54">
        <f>IF(LEFT(A89,1)="A",0,IFERROR((INDEX([1]PitchHitProj!$K:$K,MATCH(C89,[1]PitchHitProj!$B:$B,0))-0.263)*0.32*E89,0))</f>
        <v>0</v>
      </c>
      <c r="H89" s="5">
        <f>(INDEX([1]Pitchers!$CV:$CV,MATCH(C89,[1]Pitchers!$C:$C,0)))</f>
        <v>93.295541201614839</v>
      </c>
      <c r="I89" s="107">
        <f>(INDEX([1]Pitchers!$CP:$CP,MATCH(C89,[1]Pitchers!$C:$C,0)))</f>
        <v>22.125</v>
      </c>
      <c r="J89" s="5">
        <f>((INDEX([1]Pitchers!$AS:$AS,MATCH(C89,[1]Pitchers!$C:$C,0)))*(1-(INDEX([1]Pitchers!$AT:$AT,MATCH(C89,[1]Pitchers!$C:$C,0)))))</f>
        <v>-1.0513907596048004E-3</v>
      </c>
      <c r="K89" s="5">
        <f>(INDEX([1]Pitchers!$FL:$FL,MATCH(C89,[1]Pitchers!$C:$C,0)))</f>
        <v>-0.29209944808478572</v>
      </c>
      <c r="L89" s="5">
        <f>INDEX([1]Pitchers!$FO:$FO,MATCH(C89,[1]Pitchers!$C:$C,0))</f>
        <v>0</v>
      </c>
      <c r="M89" s="58"/>
      <c r="N89" s="26" t="s">
        <v>91</v>
      </c>
      <c r="O89" s="26" t="s">
        <v>53</v>
      </c>
      <c r="P89" s="9" t="str">
        <f>'NL Central'!$I8</f>
        <v>Diaz, Jumbo</v>
      </c>
      <c r="Q89" s="5">
        <f>INDEX([1]Pitchers!$AJ:$AJ,MATCH(P89,[1]Pitchers!$C:$C,0))*IF(INDEX([1]Pitchers!$Q:$Q,MATCH(P89,[1]Pitchers!$C:$C,0))="S",0.83+(1-INDEX([1]Pitchers!$DD:$DD,MATCH(P89,[1]Pitchers!$C:$C,0)))/8,1)</f>
        <v>3.657492857943839</v>
      </c>
      <c r="R89" s="4">
        <f>IF(INDEX([1]Pitchers!$Q:$Q,MATCH(P89,[1]Pitchers!$C:$C,0))="S",56,INDEX([1]Pitchers!$FJ:$FJ,MATCH(P89,[1]Pitchers!$C:$C,0)))</f>
        <v>57.238995202925864</v>
      </c>
      <c r="S89" s="5">
        <f t="shared" si="4"/>
        <v>0.55321926283545519</v>
      </c>
      <c r="T89" s="5">
        <f>(INDEX([1]Pitchers!$CV:$CV,MATCH(P89,[1]Pitchers!$C:$C,0)))</f>
        <v>95.250809433773739</v>
      </c>
      <c r="U89" s="107">
        <f>(INDEX([1]Pitchers!$CP:$CP,MATCH(P89,[1]Pitchers!$C:$C,0)))</f>
        <v>32.375</v>
      </c>
      <c r="V89" s="5">
        <f>((INDEX([1]Pitchers!$AS:$AS,MATCH(P89,[1]Pitchers!$C:$C,0)))*(1-(INDEX([1]Pitchers!$AT:$AT,MATCH(P89,[1]Pitchers!$C:$C,0)))))</f>
        <v>4.3738476474969911E-3</v>
      </c>
      <c r="W89" s="5">
        <f>(INDEX([1]Pitchers!$FL:$FL,MATCH(P89,[1]Pitchers!$C:$C,0)))</f>
        <v>0.56733743848223872</v>
      </c>
      <c r="X89" s="5">
        <f>INDEX([1]Pitchers!$FO:$FO,MATCH(P89,[1]Pitchers!$C:$C,0))</f>
        <v>1</v>
      </c>
    </row>
    <row r="90" spans="1:24" ht="12" customHeight="1" x14ac:dyDescent="0.2">
      <c r="A90" s="26" t="s">
        <v>91</v>
      </c>
      <c r="B90" s="26" t="s">
        <v>55</v>
      </c>
      <c r="C90" s="42" t="str">
        <f>'NL Central'!P4</f>
        <v>Guerra, Junior</v>
      </c>
      <c r="D90" s="5">
        <f>INDEX([1]Pitchers!$AJ:$AJ,MATCH(C90,[1]Pitchers!$C:$C,0))*IF(INDEX([1]Pitchers!$Q:$Q,MATCH(C90,[1]Pitchers!$C:$C,0))="R",1/(0.83+(1-INDEX([1]Pitchers!$DD:$DD,MATCH(C90,[1]Pitchers!$C:$C,0)))/8),1)</f>
        <v>4.0315150711466439</v>
      </c>
      <c r="E90" s="4">
        <f>(INDEX([1]Pitchers!$FJ:$FJ,MATCH(C90,[1]Pitchers!$C:$C,0)))</f>
        <v>138.29359926422376</v>
      </c>
      <c r="F90" s="5">
        <f t="shared" si="3"/>
        <v>1.8357479881873651</v>
      </c>
      <c r="G90" s="54">
        <f>IF(LEFT(A90,1)="A",0,IFERROR((INDEX([1]PitchHitProj!$K:$K,MATCH(C90,[1]PitchHitProj!$B:$B,0))-0.263)*0.32*E90,0))</f>
        <v>0</v>
      </c>
      <c r="H90" s="5">
        <f>(INDEX([1]Pitchers!$CV:$CV,MATCH(C90,[1]Pitchers!$C:$C,0)))</f>
        <v>93.092376525975098</v>
      </c>
      <c r="I90" s="107">
        <f>(INDEX([1]Pitchers!$CP:$CP,MATCH(C90,[1]Pitchers!$C:$C,0)))</f>
        <v>31.458333333333332</v>
      </c>
      <c r="J90" s="5">
        <f>((INDEX([1]Pitchers!$AS:$AS,MATCH(C90,[1]Pitchers!$C:$C,0)))*(1-(INDEX([1]Pitchers!$AT:$AT,MATCH(C90,[1]Pitchers!$C:$C,0)))))</f>
        <v>0.12896844973059629</v>
      </c>
      <c r="K90" s="5">
        <f>(INDEX([1]Pitchers!$FL:$FL,MATCH(C90,[1]Pitchers!$C:$C,0)))</f>
        <v>-7.1757166061044056E-2</v>
      </c>
      <c r="L90" s="5">
        <f>INDEX([1]Pitchers!$FO:$FO,MATCH(C90,[1]Pitchers!$C:$C,0))</f>
        <v>0</v>
      </c>
      <c r="M90" s="58"/>
      <c r="N90" s="26" t="s">
        <v>89</v>
      </c>
      <c r="O90" s="26" t="s">
        <v>72</v>
      </c>
      <c r="P90" s="17" t="str">
        <f>'AL West'!$P11</f>
        <v>Rzepczynski, Marc</v>
      </c>
      <c r="Q90" s="5">
        <f>INDEX([1]Pitchers!$AJ:$AJ,MATCH(P90,[1]Pitchers!$C:$C,0))*IF(INDEX([1]Pitchers!$Q:$Q,MATCH(P90,[1]Pitchers!$C:$C,0))="S",0.83+(1-INDEX([1]Pitchers!$DD:$DD,MATCH(P90,[1]Pitchers!$C:$C,0)))/8,1)</f>
        <v>3.524782314500956</v>
      </c>
      <c r="R90" s="4">
        <f>IF(INDEX([1]Pitchers!$Q:$Q,MATCH(P90,[1]Pitchers!$C:$C,0))="S",56,INDEX([1]Pitchers!$FJ:$FJ,MATCH(P90,[1]Pitchers!$C:$C,0)))</f>
        <v>43.081279251370376</v>
      </c>
      <c r="S90" s="5">
        <f t="shared" si="4"/>
        <v>0.5497389651511202</v>
      </c>
      <c r="T90" s="5">
        <f>(INDEX([1]Pitchers!$CV:$CV,MATCH(P90,[1]Pitchers!$C:$C,0)))</f>
        <v>91.763246271825025</v>
      </c>
      <c r="U90" s="107">
        <f>(INDEX([1]Pitchers!$CP:$CP,MATCH(P90,[1]Pitchers!$C:$C,0)))</f>
        <v>30.875</v>
      </c>
      <c r="V90" s="5">
        <f>((INDEX([1]Pitchers!$AS:$AS,MATCH(P90,[1]Pitchers!$C:$C,0)))*(1-(INDEX([1]Pitchers!$AT:$AT,MATCH(P90,[1]Pitchers!$C:$C,0)))))</f>
        <v>-0.28769176581252626</v>
      </c>
      <c r="W90" s="5">
        <f>(INDEX([1]Pitchers!$FL:$FL,MATCH(P90,[1]Pitchers!$C:$C,0)))</f>
        <v>-0.44826732699249061</v>
      </c>
      <c r="X90" s="5">
        <f>INDEX([1]Pitchers!$FO:$FO,MATCH(P90,[1]Pitchers!$C:$C,0))</f>
        <v>1</v>
      </c>
    </row>
    <row r="91" spans="1:24" ht="12" customHeight="1" x14ac:dyDescent="0.2">
      <c r="A91" s="26" t="s">
        <v>101</v>
      </c>
      <c r="B91" s="26" t="s">
        <v>48</v>
      </c>
      <c r="C91" s="24" t="str">
        <f>'NL West'!I3</f>
        <v>Bettis, Chad</v>
      </c>
      <c r="D91" s="5">
        <f>INDEX([1]Pitchers!$AJ:$AJ,MATCH(C91,[1]Pitchers!$C:$C,0))*IF(INDEX([1]Pitchers!$Q:$Q,MATCH(C91,[1]Pitchers!$C:$C,0))="R",1/(0.83+(1-INDEX([1]Pitchers!$DD:$DD,MATCH(C91,[1]Pitchers!$C:$C,0)))/8),1)</f>
        <v>4.1173365625501566</v>
      </c>
      <c r="E91" s="4">
        <f>(INDEX([1]Pitchers!$FJ:$FJ,MATCH(C91,[1]Pitchers!$C:$C,0)))</f>
        <v>160.43443035745887</v>
      </c>
      <c r="F91" s="5">
        <f t="shared" si="3"/>
        <v>1.8351131167159509</v>
      </c>
      <c r="G91" s="54">
        <f>IF(LEFT(A91,1)="A",0,IFERROR((INDEX([1]PitchHitProj!$K:$K,MATCH(C91,[1]PitchHitProj!$B:$B,0))-0.263)*0.32*E91,0))</f>
        <v>-1.1064661461527792</v>
      </c>
      <c r="H91" s="5">
        <f>(INDEX([1]Pitchers!$CV:$CV,MATCH(C91,[1]Pitchers!$C:$C,0)))</f>
        <v>91.88179117687045</v>
      </c>
      <c r="I91" s="107">
        <f>(INDEX([1]Pitchers!$CP:$CP,MATCH(C91,[1]Pitchers!$C:$C,0)))</f>
        <v>27.208333333333332</v>
      </c>
      <c r="J91" s="5">
        <f>((INDEX([1]Pitchers!$AS:$AS,MATCH(C91,[1]Pitchers!$C:$C,0)))*(1-(INDEX([1]Pitchers!$AT:$AT,MATCH(C91,[1]Pitchers!$C:$C,0)))))</f>
        <v>-1.9066919831616663E-2</v>
      </c>
      <c r="K91" s="5">
        <f>(INDEX([1]Pitchers!$FL:$FL,MATCH(C91,[1]Pitchers!$C:$C,0)))</f>
        <v>-4.7050267422702942E-2</v>
      </c>
      <c r="L91" s="5">
        <f>INDEX([1]Pitchers!$FO:$FO,MATCH(C91,[1]Pitchers!$C:$C,0))</f>
        <v>0</v>
      </c>
      <c r="M91" s="58"/>
      <c r="N91" s="26" t="s">
        <v>88</v>
      </c>
      <c r="O91" s="26" t="s">
        <v>71</v>
      </c>
      <c r="P91" s="16" t="str">
        <f>'AL Central'!$I39</f>
        <v>Milone, Tommy</v>
      </c>
      <c r="Q91" s="5">
        <f>INDEX([1]Pitchers!$AJ:$AJ,MATCH(P91,[1]Pitchers!$C:$C,0))*IF(INDEX([1]Pitchers!$Q:$Q,MATCH(P91,[1]Pitchers!$C:$C,0))="S",0.83+(1-INDEX([1]Pitchers!$DD:$DD,MATCH(P91,[1]Pitchers!$C:$C,0)))/8,1)</f>
        <v>3.6519360451260621</v>
      </c>
      <c r="R91" s="4">
        <f>IF(INDEX([1]Pitchers!$Q:$Q,MATCH(P91,[1]Pitchers!$C:$C,0))="S",56,INDEX([1]Pitchers!$FJ:$FJ,MATCH(P91,[1]Pitchers!$C:$C,0)))</f>
        <v>56</v>
      </c>
      <c r="S91" s="5">
        <f t="shared" si="4"/>
        <v>0.54849748832416623</v>
      </c>
      <c r="T91" s="5">
        <f>(INDEX([1]Pitchers!$CV:$CV,MATCH(P91,[1]Pitchers!$C:$C,0)))</f>
        <v>89.084078134299205</v>
      </c>
      <c r="U91" s="107">
        <f>(INDEX([1]Pitchers!$CP:$CP,MATCH(P91,[1]Pitchers!$C:$C,0)))</f>
        <v>29.375</v>
      </c>
      <c r="V91" s="5">
        <f>((INDEX([1]Pitchers!$AS:$AS,MATCH(P91,[1]Pitchers!$C:$C,0)))*(1-(INDEX([1]Pitchers!$AT:$AT,MATCH(P91,[1]Pitchers!$C:$C,0)))))</f>
        <v>-0.14237729075994704</v>
      </c>
      <c r="W91" s="5">
        <f>(INDEX([1]Pitchers!$FL:$FL,MATCH(P91,[1]Pitchers!$C:$C,0)))</f>
        <v>7.5326227031121379E-2</v>
      </c>
      <c r="X91" s="5">
        <f>INDEX([1]Pitchers!$FO:$FO,MATCH(P91,[1]Pitchers!$C:$C,0))</f>
        <v>0</v>
      </c>
    </row>
    <row r="92" spans="1:24" ht="12" customHeight="1" x14ac:dyDescent="0.2">
      <c r="A92" s="26" t="s">
        <v>88</v>
      </c>
      <c r="B92" s="26" t="s">
        <v>655</v>
      </c>
      <c r="C92" s="15" t="str">
        <f>'AL Central'!B36</f>
        <v>Volquez, Edinson</v>
      </c>
      <c r="D92" s="5">
        <f>INDEX([1]Pitchers!$AJ:$AJ,MATCH(C92,[1]Pitchers!$C:$C,0))*IF(INDEX([1]Pitchers!$Q:$Q,MATCH(C92,[1]Pitchers!$C:$C,0))="R",1/(0.83+(1-INDEX([1]Pitchers!$DD:$DD,MATCH(C92,[1]Pitchers!$C:$C,0)))/8),1)</f>
        <v>4.2276406596845115</v>
      </c>
      <c r="E92" s="4">
        <f>(INDEX([1]Pitchers!$FJ:$FJ,MATCH(C92,[1]Pitchers!$C:$C,0)))</f>
        <v>169.43952809408438</v>
      </c>
      <c r="F92" s="5">
        <f t="shared" si="3"/>
        <v>1.8310857699097651</v>
      </c>
      <c r="G92" s="54">
        <f>IF(LEFT(A92,1)="A",0,IFERROR((INDEX([1]PitchHitProj!$K:$K,MATCH(C92,[1]PitchHitProj!$B:$B,0))-0.263)*0.32*E92,0))</f>
        <v>0</v>
      </c>
      <c r="H92" s="5">
        <f>(INDEX([1]Pitchers!$CV:$CV,MATCH(C92,[1]Pitchers!$C:$C,0)))</f>
        <v>93.305705946520163</v>
      </c>
      <c r="I92" s="107">
        <f>(INDEX([1]Pitchers!$CP:$CP,MATCH(C92,[1]Pitchers!$C:$C,0)))</f>
        <v>32.958333333333336</v>
      </c>
      <c r="J92" s="5">
        <f>((INDEX([1]Pitchers!$AS:$AS,MATCH(C92,[1]Pitchers!$C:$C,0)))*(1-(INDEX([1]Pitchers!$AT:$AT,MATCH(C92,[1]Pitchers!$C:$C,0)))))</f>
        <v>4.7192249210251121E-2</v>
      </c>
      <c r="K92" s="5">
        <f>(INDEX([1]Pitchers!$FL:$FL,MATCH(C92,[1]Pitchers!$C:$C,0)))</f>
        <v>-1.6888473678675342E-3</v>
      </c>
      <c r="L92" s="5">
        <f>INDEX([1]Pitchers!$FO:$FO,MATCH(C92,[1]Pitchers!$C:$C,0))</f>
        <v>0</v>
      </c>
      <c r="M92" s="58"/>
      <c r="N92" s="26" t="s">
        <v>88</v>
      </c>
      <c r="O92" s="26" t="s">
        <v>68</v>
      </c>
      <c r="P92" s="14" t="str">
        <f>'AL Central'!$I15</f>
        <v>Armstrong, Shawn</v>
      </c>
      <c r="Q92" s="5">
        <f>INDEX([1]Pitchers!$AJ:$AJ,MATCH(P92,[1]Pitchers!$C:$C,0))*IF(INDEX([1]Pitchers!$Q:$Q,MATCH(P92,[1]Pitchers!$C:$C,0))="S",0.83+(1-INDEX([1]Pitchers!$DD:$DD,MATCH(P92,[1]Pitchers!$C:$C,0)))/8,1)</f>
        <v>3.6556145482008802</v>
      </c>
      <c r="R92" s="4">
        <f>IF(INDEX([1]Pitchers!$Q:$Q,MATCH(P92,[1]Pitchers!$C:$C,0))="S",56,INDEX([1]Pitchers!$FJ:$FJ,MATCH(P92,[1]Pitchers!$C:$C,0)))</f>
        <v>56.112950505111108</v>
      </c>
      <c r="S92" s="5">
        <f t="shared" si="4"/>
        <v>0.54479257508364132</v>
      </c>
      <c r="T92" s="5">
        <f>(INDEX([1]Pitchers!$CV:$CV,MATCH(P92,[1]Pitchers!$C:$C,0)))</f>
        <v>91.841279179736929</v>
      </c>
      <c r="U92" s="107">
        <f>(INDEX([1]Pitchers!$CP:$CP,MATCH(P92,[1]Pitchers!$C:$C,0)))</f>
        <v>25.791666666666668</v>
      </c>
      <c r="V92" s="5">
        <f>((INDEX([1]Pitchers!$AS:$AS,MATCH(P92,[1]Pitchers!$C:$C,0)))*(1-(INDEX([1]Pitchers!$AT:$AT,MATCH(P92,[1]Pitchers!$C:$C,0)))))</f>
        <v>6.2128319217089299E-2</v>
      </c>
      <c r="W92" s="5">
        <f>(INDEX([1]Pitchers!$FL:$FL,MATCH(P92,[1]Pitchers!$C:$C,0)))</f>
        <v>0.24057530571831479</v>
      </c>
      <c r="X92" s="5">
        <f>INDEX([1]Pitchers!$FO:$FO,MATCH(P92,[1]Pitchers!$C:$C,0))</f>
        <v>1</v>
      </c>
    </row>
    <row r="93" spans="1:24" ht="12" customHeight="1" x14ac:dyDescent="0.2">
      <c r="A93" s="26" t="s">
        <v>91</v>
      </c>
      <c r="B93" s="26" t="s">
        <v>57</v>
      </c>
      <c r="C93" s="23" t="str">
        <f>'NL Central'!I37</f>
        <v>Reyes, Alex</v>
      </c>
      <c r="D93" s="5">
        <f>INDEX([1]Pitchers!$AJ:$AJ,MATCH(C93,[1]Pitchers!$C:$C,0))*IF(INDEX([1]Pitchers!$Q:$Q,MATCH(C93,[1]Pitchers!$C:$C,0))="R",1/(0.83+(1-INDEX([1]Pitchers!$DD:$DD,MATCH(C93,[1]Pitchers!$C:$C,0)))/8),1)</f>
        <v>3.9176130271542187</v>
      </c>
      <c r="E93" s="4">
        <f>(INDEX([1]Pitchers!$FJ:$FJ,MATCH(C93,[1]Pitchers!$C:$C,0)))</f>
        <v>118.43354404960235</v>
      </c>
      <c r="F93" s="5">
        <f t="shared" si="3"/>
        <v>1.7450378143919545</v>
      </c>
      <c r="G93" s="54">
        <f>IF(LEFT(A93,1)="A",0,IFERROR((INDEX([1]PitchHitProj!$K:$K,MATCH(C93,[1]PitchHitProj!$B:$B,0))-0.263)*0.32*E93,0))</f>
        <v>0</v>
      </c>
      <c r="H93" s="5">
        <f>(INDEX([1]Pitchers!$CV:$CV,MATCH(C93,[1]Pitchers!$C:$C,0)))</f>
        <v>96.69554120161483</v>
      </c>
      <c r="I93" s="107">
        <f>(INDEX([1]Pitchers!$CP:$CP,MATCH(C93,[1]Pitchers!$C:$C,0)))</f>
        <v>21.875</v>
      </c>
      <c r="J93" s="5">
        <f>((INDEX([1]Pitchers!$AS:$AS,MATCH(C93,[1]Pitchers!$C:$C,0)))*(1-(INDEX([1]Pitchers!$AT:$AT,MATCH(C93,[1]Pitchers!$C:$C,0)))))</f>
        <v>-0.17415384680453477</v>
      </c>
      <c r="K93" s="5">
        <f>(INDEX([1]Pitchers!$FL:$FL,MATCH(C93,[1]Pitchers!$C:$C,0)))</f>
        <v>-0.24152629546635523</v>
      </c>
      <c r="L93" s="5">
        <f>INDEX([1]Pitchers!$FO:$FO,MATCH(C93,[1]Pitchers!$C:$C,0))</f>
        <v>0</v>
      </c>
      <c r="M93" s="58"/>
      <c r="N93" s="26" t="s">
        <v>101</v>
      </c>
      <c r="O93" s="26" t="s">
        <v>651</v>
      </c>
      <c r="P93" s="25" t="str">
        <f>'NL West'!$B40</f>
        <v>Maurer, Brandon</v>
      </c>
      <c r="Q93" s="5">
        <f>INDEX([1]Pitchers!$AJ:$AJ,MATCH(P93,[1]Pitchers!$C:$C,0))*IF(INDEX([1]Pitchers!$Q:$Q,MATCH(P93,[1]Pitchers!$C:$C,0))="S",0.83+(1-INDEX([1]Pitchers!$DD:$DD,MATCH(P93,[1]Pitchers!$C:$C,0)))/8,1)</f>
        <v>3.6722678752068272</v>
      </c>
      <c r="R93" s="4">
        <f>IF(INDEX([1]Pitchers!$Q:$Q,MATCH(P93,[1]Pitchers!$C:$C,0))="S",56,INDEX([1]Pitchers!$FJ:$FJ,MATCH(P93,[1]Pitchers!$C:$C,0)))</f>
        <v>58.351222012222216</v>
      </c>
      <c r="S93" s="5">
        <f t="shared" si="4"/>
        <v>0.54387594331767064</v>
      </c>
      <c r="T93" s="5">
        <f>(INDEX([1]Pitchers!$CV:$CV,MATCH(P93,[1]Pitchers!$C:$C,0)))</f>
        <v>93.992917963319414</v>
      </c>
      <c r="U93" s="107">
        <f>(INDEX([1]Pitchers!$CP:$CP,MATCH(P93,[1]Pitchers!$C:$C,0)))</f>
        <v>25.958333333333332</v>
      </c>
      <c r="V93" s="5">
        <f>((INDEX([1]Pitchers!$AS:$AS,MATCH(P93,[1]Pitchers!$C:$C,0)))*(1-(INDEX([1]Pitchers!$AT:$AT,MATCH(P93,[1]Pitchers!$C:$C,0)))))</f>
        <v>6.3849951604813493E-2</v>
      </c>
      <c r="W93" s="5">
        <f>(INDEX([1]Pitchers!$FL:$FL,MATCH(P93,[1]Pitchers!$C:$C,0)))</f>
        <v>-0.53566859048871451</v>
      </c>
      <c r="X93" s="5">
        <f>INDEX([1]Pitchers!$FO:$FO,MATCH(P93,[1]Pitchers!$C:$C,0))</f>
        <v>1</v>
      </c>
    </row>
    <row r="94" spans="1:24" ht="12" customHeight="1" x14ac:dyDescent="0.2">
      <c r="A94" s="26" t="s">
        <v>89</v>
      </c>
      <c r="B94" s="26" t="s">
        <v>72</v>
      </c>
      <c r="C94" s="17" t="str">
        <f>'AL West'!P4</f>
        <v>Graveman, Kendall</v>
      </c>
      <c r="D94" s="5">
        <f>INDEX([1]Pitchers!$AJ:$AJ,MATCH(C94,[1]Pitchers!$C:$C,0))*IF(INDEX([1]Pitchers!$Q:$Q,MATCH(C94,[1]Pitchers!$C:$C,0))="R",1/(0.83+(1-INDEX([1]Pitchers!$DD:$DD,MATCH(C94,[1]Pitchers!$C:$C,0)))/8),1)</f>
        <v>4.1626844388123265</v>
      </c>
      <c r="E94" s="4">
        <f>(INDEX([1]Pitchers!$FJ:$FJ,MATCH(C94,[1]Pitchers!$C:$C,0)))</f>
        <v>149.96707795560701</v>
      </c>
      <c r="F94" s="5">
        <f t="shared" si="3"/>
        <v>1.742232213628979</v>
      </c>
      <c r="G94" s="54">
        <f>IF(LEFT(A94,1)="A",0,IFERROR((INDEX([1]PitchHitProj!$K:$K,MATCH(C94,[1]PitchHitProj!$B:$B,0))-0.263)*0.32*E94,0))</f>
        <v>0</v>
      </c>
      <c r="H94" s="5">
        <f>(INDEX([1]Pitchers!$CV:$CV,MATCH(C94,[1]Pitchers!$C:$C,0)))</f>
        <v>92.032007362730937</v>
      </c>
      <c r="I94" s="107">
        <f>(INDEX([1]Pitchers!$CP:$CP,MATCH(C94,[1]Pitchers!$C:$C,0)))</f>
        <v>25.541666666666668</v>
      </c>
      <c r="J94" s="5">
        <f>((INDEX([1]Pitchers!$AS:$AS,MATCH(C94,[1]Pitchers!$C:$C,0)))*(1-(INDEX([1]Pitchers!$AT:$AT,MATCH(C94,[1]Pitchers!$C:$C,0)))))</f>
        <v>4.8513625878517083E-2</v>
      </c>
      <c r="K94" s="5">
        <f>(INDEX([1]Pitchers!$FL:$FL,MATCH(C94,[1]Pitchers!$C:$C,0)))</f>
        <v>0.39640287504803201</v>
      </c>
      <c r="L94" s="5">
        <f>INDEX([1]Pitchers!$FO:$FO,MATCH(C94,[1]Pitchers!$C:$C,0))</f>
        <v>0</v>
      </c>
      <c r="M94" s="58"/>
      <c r="N94" s="26" t="s">
        <v>101</v>
      </c>
      <c r="O94" s="26" t="s">
        <v>654</v>
      </c>
      <c r="P94" s="15" t="str">
        <f>'NL West'!$P14</f>
        <v>Liberatore, Adam</v>
      </c>
      <c r="Q94" s="5">
        <f>INDEX([1]Pitchers!$AJ:$AJ,MATCH(P94,[1]Pitchers!$C:$C,0))*IF(INDEX([1]Pitchers!$Q:$Q,MATCH(P94,[1]Pitchers!$C:$C,0))="S",0.83+(1-INDEX([1]Pitchers!$DD:$DD,MATCH(P94,[1]Pitchers!$C:$C,0)))/8,1)</f>
        <v>3.6042047091758955</v>
      </c>
      <c r="R94" s="4">
        <f>IF(INDEX([1]Pitchers!$Q:$Q,MATCH(P94,[1]Pitchers!$C:$C,0))="S",56,INDEX([1]Pitchers!$FJ:$FJ,MATCH(P94,[1]Pitchers!$C:$C,0)))</f>
        <v>48.95730820762963</v>
      </c>
      <c r="S94" s="5">
        <f t="shared" si="4"/>
        <v>0.5340004006345126</v>
      </c>
      <c r="T94" s="5">
        <f>(INDEX([1]Pitchers!$CV:$CV,MATCH(P94,[1]Pitchers!$C:$C,0)))</f>
        <v>92.397135061549349</v>
      </c>
      <c r="U94" s="107">
        <f>(INDEX([1]Pitchers!$CP:$CP,MATCH(P94,[1]Pitchers!$C:$C,0)))</f>
        <v>29.125</v>
      </c>
      <c r="V94" s="5">
        <f>((INDEX([1]Pitchers!$AS:$AS,MATCH(P94,[1]Pitchers!$C:$C,0)))*(1-(INDEX([1]Pitchers!$AT:$AT,MATCH(P94,[1]Pitchers!$C:$C,0)))))</f>
        <v>0.18425668276750426</v>
      </c>
      <c r="W94" s="5">
        <f>(INDEX([1]Pitchers!$FL:$FL,MATCH(P94,[1]Pitchers!$C:$C,0)))</f>
        <v>-0.31806709740984157</v>
      </c>
      <c r="X94" s="5">
        <f>INDEX([1]Pitchers!$FO:$FO,MATCH(P94,[1]Pitchers!$C:$C,0))</f>
        <v>1</v>
      </c>
    </row>
    <row r="95" spans="1:24" ht="12" customHeight="1" x14ac:dyDescent="0.2">
      <c r="A95" s="26" t="s">
        <v>90</v>
      </c>
      <c r="B95" s="26" t="s">
        <v>100</v>
      </c>
      <c r="C95" s="21" t="str">
        <f>'NL East'!I34</f>
        <v>Gonzalez, Gio</v>
      </c>
      <c r="D95" s="5">
        <f>INDEX([1]Pitchers!$AJ:$AJ,MATCH(C95,[1]Pitchers!$C:$C,0))*IF(INDEX([1]Pitchers!$Q:$Q,MATCH(C95,[1]Pitchers!$C:$C,0))="R",1/(0.83+(1-INDEX([1]Pitchers!$DD:$DD,MATCH(C95,[1]Pitchers!$C:$C,0)))/8),1)</f>
        <v>4.1954874525346701</v>
      </c>
      <c r="E95" s="4">
        <f>(INDEX([1]Pitchers!$FJ:$FJ,MATCH(C95,[1]Pitchers!$C:$C,0)))</f>
        <v>157.89121668199502</v>
      </c>
      <c r="F95" s="5">
        <f t="shared" si="3"/>
        <v>1.736053205135478</v>
      </c>
      <c r="G95" s="54">
        <f>IF(LEFT(A95,1)="A",0,IFERROR((INDEX([1]PitchHitProj!$K:$K,MATCH(C95,[1]PitchHitProj!$B:$B,0))-0.263)*0.32*E95,0))</f>
        <v>-0.3091126887912089</v>
      </c>
      <c r="H95" s="5">
        <f>(INDEX([1]Pitchers!$CV:$CV,MATCH(C95,[1]Pitchers!$C:$C,0)))</f>
        <v>92.435501032502643</v>
      </c>
      <c r="I95" s="107">
        <f>(INDEX([1]Pitchers!$CP:$CP,MATCH(C95,[1]Pitchers!$C:$C,0)))</f>
        <v>30.791666666666668</v>
      </c>
      <c r="J95" s="5">
        <f>((INDEX([1]Pitchers!$AS:$AS,MATCH(C95,[1]Pitchers!$C:$C,0)))*(1-(INDEX([1]Pitchers!$AT:$AT,MATCH(C95,[1]Pitchers!$C:$C,0)))))</f>
        <v>3.4611066654257748E-2</v>
      </c>
      <c r="K95" s="5">
        <f>(INDEX([1]Pitchers!$FL:$FL,MATCH(C95,[1]Pitchers!$C:$C,0)))</f>
        <v>-0.14382971918079271</v>
      </c>
      <c r="L95" s="5">
        <f>INDEX([1]Pitchers!$FO:$FO,MATCH(C95,[1]Pitchers!$C:$C,0))</f>
        <v>0</v>
      </c>
      <c r="M95" s="58"/>
      <c r="N95" s="26" t="s">
        <v>89</v>
      </c>
      <c r="O95" s="26" t="s">
        <v>73</v>
      </c>
      <c r="P95" s="18" t="str">
        <f>'AL West'!$B42</f>
        <v>Nuno, Vidal</v>
      </c>
      <c r="Q95" s="5">
        <f>INDEX([1]Pitchers!$AJ:$AJ,MATCH(P95,[1]Pitchers!$C:$C,0))*IF(INDEX([1]Pitchers!$Q:$Q,MATCH(P95,[1]Pitchers!$C:$C,0))="S",0.83+(1-INDEX([1]Pitchers!$DD:$DD,MATCH(P95,[1]Pitchers!$C:$C,0)))/8,1)</f>
        <v>3.6139303501192841</v>
      </c>
      <c r="R95" s="4">
        <f>IF(INDEX([1]Pitchers!$Q:$Q,MATCH(P95,[1]Pitchers!$C:$C,0))="S",56,INDEX([1]Pitchers!$FJ:$FJ,MATCH(P95,[1]Pitchers!$C:$C,0)))</f>
        <v>49.739417980627685</v>
      </c>
      <c r="S95" s="5">
        <f t="shared" si="4"/>
        <v>0.53125017117727336</v>
      </c>
      <c r="T95" s="5">
        <f>(INDEX([1]Pitchers!$CV:$CV,MATCH(P95,[1]Pitchers!$C:$C,0)))</f>
        <v>90.125534936972059</v>
      </c>
      <c r="U95" s="107">
        <f>(INDEX([1]Pitchers!$CP:$CP,MATCH(P95,[1]Pitchers!$C:$C,0)))</f>
        <v>28.958333333333332</v>
      </c>
      <c r="V95" s="5">
        <f>((INDEX([1]Pitchers!$AS:$AS,MATCH(P95,[1]Pitchers!$C:$C,0)))*(1-(INDEX([1]Pitchers!$AT:$AT,MATCH(P95,[1]Pitchers!$C:$C,0)))))</f>
        <v>-8.3078163379664616E-2</v>
      </c>
      <c r="W95" s="5">
        <f>(INDEX([1]Pitchers!$FL:$FL,MATCH(P95,[1]Pitchers!$C:$C,0)))</f>
        <v>0.27608031934315924</v>
      </c>
      <c r="X95" s="5">
        <f>INDEX([1]Pitchers!$FO:$FO,MATCH(P95,[1]Pitchers!$C:$C,0))</f>
        <v>0.51620260114414962</v>
      </c>
    </row>
    <row r="96" spans="1:24" ht="12" customHeight="1" x14ac:dyDescent="0.2">
      <c r="A96" s="26" t="s">
        <v>89</v>
      </c>
      <c r="B96" s="26" t="s">
        <v>99</v>
      </c>
      <c r="C96" s="9" t="str">
        <f>'AL West'!I7</f>
        <v>Skaggs, Tyler</v>
      </c>
      <c r="D96" s="5">
        <f>INDEX([1]Pitchers!$AJ:$AJ,MATCH(C96,[1]Pitchers!$C:$C,0))*IF(INDEX([1]Pitchers!$Q:$Q,MATCH(C96,[1]Pitchers!$C:$C,0))="R",1/(0.83+(1-INDEX([1]Pitchers!$DD:$DD,MATCH(C96,[1]Pitchers!$C:$C,0)))/8),1)</f>
        <v>3.9220395162240145</v>
      </c>
      <c r="E96" s="4">
        <f>(INDEX([1]Pitchers!$FJ:$FJ,MATCH(C96,[1]Pitchers!$C:$C,0)))</f>
        <v>118.27861693215948</v>
      </c>
      <c r="F96" s="5">
        <f t="shared" si="3"/>
        <v>1.7360003681137783</v>
      </c>
      <c r="G96" s="54">
        <f>IF(LEFT(A96,1)="A",0,IFERROR((INDEX([1]PitchHitProj!$K:$K,MATCH(C96,[1]PitchHitProj!$B:$B,0))-0.263)*0.32*E96,0))</f>
        <v>0</v>
      </c>
      <c r="H96" s="5">
        <f>(INDEX([1]Pitchers!$CV:$CV,MATCH(C96,[1]Pitchers!$C:$C,0)))</f>
        <v>94.220231040291551</v>
      </c>
      <c r="I96" s="107">
        <f>(INDEX([1]Pitchers!$CP:$CP,MATCH(C96,[1]Pitchers!$C:$C,0)))</f>
        <v>24.958333333333332</v>
      </c>
      <c r="J96" s="5">
        <f>((INDEX([1]Pitchers!$AS:$AS,MATCH(C96,[1]Pitchers!$C:$C,0)))*(1-(INDEX([1]Pitchers!$AT:$AT,MATCH(C96,[1]Pitchers!$C:$C,0)))))</f>
        <v>3.7241290893122035E-4</v>
      </c>
      <c r="K96" s="5">
        <f>(INDEX([1]Pitchers!$FL:$FL,MATCH(C96,[1]Pitchers!$C:$C,0)))</f>
        <v>-0.49228797233400923</v>
      </c>
      <c r="L96" s="5">
        <f>INDEX([1]Pitchers!$FO:$FO,MATCH(C96,[1]Pitchers!$C:$C,0))</f>
        <v>0</v>
      </c>
      <c r="M96" s="58"/>
      <c r="N96" s="26" t="s">
        <v>87</v>
      </c>
      <c r="O96" s="26" t="s">
        <v>652</v>
      </c>
      <c r="P96" s="11" t="str">
        <f>'AL East'!$P14</f>
        <v>Clippard, Tyler</v>
      </c>
      <c r="Q96" s="5">
        <f>INDEX([1]Pitchers!$AJ:$AJ,MATCH(P96,[1]Pitchers!$C:$C,0))*IF(INDEX([1]Pitchers!$Q:$Q,MATCH(P96,[1]Pitchers!$C:$C,0))="S",0.83+(1-INDEX([1]Pitchers!$DD:$DD,MATCH(P96,[1]Pitchers!$C:$C,0)))/8,1)</f>
        <v>3.6676182211842834</v>
      </c>
      <c r="R96" s="4">
        <f>IF(INDEX([1]Pitchers!$Q:$Q,MATCH(P96,[1]Pitchers!$C:$C,0))="S",56,INDEX([1]Pitchers!$FJ:$FJ,MATCH(P96,[1]Pitchers!$C:$C,0)))</f>
        <v>55.459612374703646</v>
      </c>
      <c r="S96" s="5">
        <f t="shared" si="4"/>
        <v>0.52293358474155283</v>
      </c>
      <c r="T96" s="5">
        <f>(INDEX([1]Pitchers!$CV:$CV,MATCH(P96,[1]Pitchers!$C:$C,0)))</f>
        <v>89.822974922404839</v>
      </c>
      <c r="U96" s="107">
        <f>(INDEX([1]Pitchers!$CP:$CP,MATCH(P96,[1]Pitchers!$C:$C,0)))</f>
        <v>31.375</v>
      </c>
      <c r="V96" s="5">
        <f>((INDEX([1]Pitchers!$AS:$AS,MATCH(P96,[1]Pitchers!$C:$C,0)))*(1-(INDEX([1]Pitchers!$AT:$AT,MATCH(P96,[1]Pitchers!$C:$C,0)))))</f>
        <v>0.35205889994547646</v>
      </c>
      <c r="W96" s="5">
        <f>(INDEX([1]Pitchers!$FL:$FL,MATCH(P96,[1]Pitchers!$C:$C,0)))</f>
        <v>0.16823526637058553</v>
      </c>
      <c r="X96" s="5">
        <f>INDEX([1]Pitchers!$FO:$FO,MATCH(P96,[1]Pitchers!$C:$C,0))</f>
        <v>1</v>
      </c>
    </row>
    <row r="97" spans="1:24" ht="12" customHeight="1" x14ac:dyDescent="0.2">
      <c r="A97" s="26" t="s">
        <v>89</v>
      </c>
      <c r="B97" s="26" t="s">
        <v>72</v>
      </c>
      <c r="C97" s="17" t="str">
        <f>'AL West'!P3</f>
        <v>Manaea, Sean</v>
      </c>
      <c r="D97" s="5">
        <f>INDEX([1]Pitchers!$AJ:$AJ,MATCH(C97,[1]Pitchers!$C:$C,0))*IF(INDEX([1]Pitchers!$Q:$Q,MATCH(C97,[1]Pitchers!$C:$C,0))="R",1/(0.83+(1-INDEX([1]Pitchers!$DD:$DD,MATCH(C97,[1]Pitchers!$C:$C,0)))/8),1)</f>
        <v>4.0539454100355679</v>
      </c>
      <c r="E97" s="4">
        <f>(INDEX([1]Pitchers!$FJ:$FJ,MATCH(C97,[1]Pitchers!$C:$C,0)))</f>
        <v>131.88152413237924</v>
      </c>
      <c r="F97" s="5">
        <f t="shared" si="3"/>
        <v>1.7130207250523988</v>
      </c>
      <c r="G97" s="54">
        <f>IF(LEFT(A97,1)="A",0,IFERROR((INDEX([1]PitchHitProj!$K:$K,MATCH(C97,[1]PitchHitProj!$B:$B,0))-0.263)*0.32*E97,0))</f>
        <v>0</v>
      </c>
      <c r="H97" s="5">
        <f>(INDEX([1]Pitchers!$CV:$CV,MATCH(C97,[1]Pitchers!$C:$C,0)))</f>
        <v>93.838033030662203</v>
      </c>
      <c r="I97" s="107">
        <f>(INDEX([1]Pitchers!$CP:$CP,MATCH(C97,[1]Pitchers!$C:$C,0)))</f>
        <v>24.375</v>
      </c>
      <c r="J97" s="5">
        <f>((INDEX([1]Pitchers!$AS:$AS,MATCH(C97,[1]Pitchers!$C:$C,0)))*(1-(INDEX([1]Pitchers!$AT:$AT,MATCH(C97,[1]Pitchers!$C:$C,0)))))</f>
        <v>-4.5113790118670345E-2</v>
      </c>
      <c r="K97" s="5">
        <f>(INDEX([1]Pitchers!$FL:$FL,MATCH(C97,[1]Pitchers!$C:$C,0)))</f>
        <v>0.1418768673797933</v>
      </c>
      <c r="L97" s="5">
        <f>INDEX([1]Pitchers!$FO:$FO,MATCH(C97,[1]Pitchers!$C:$C,0))</f>
        <v>0</v>
      </c>
      <c r="M97" s="58"/>
      <c r="N97" s="26" t="s">
        <v>101</v>
      </c>
      <c r="O97" s="26" t="s">
        <v>48</v>
      </c>
      <c r="P97" s="24" t="str">
        <f>'NL West'!$I11</f>
        <v>Estevez, Carlos</v>
      </c>
      <c r="Q97" s="5">
        <f>INDEX([1]Pitchers!$AJ:$AJ,MATCH(P97,[1]Pitchers!$C:$C,0))*IF(INDEX([1]Pitchers!$Q:$Q,MATCH(P97,[1]Pitchers!$C:$C,0))="S",0.83+(1-INDEX([1]Pitchers!$DD:$DD,MATCH(P97,[1]Pitchers!$C:$C,0)))/8,1)</f>
        <v>3.6759057344290649</v>
      </c>
      <c r="R97" s="4">
        <f>IF(INDEX([1]Pitchers!$Q:$Q,MATCH(P97,[1]Pitchers!$C:$C,0))="S",56,INDEX([1]Pitchers!$FJ:$FJ,MATCH(P97,[1]Pitchers!$C:$C,0)))</f>
        <v>56.196431566592594</v>
      </c>
      <c r="S97" s="5">
        <f t="shared" si="4"/>
        <v>0.51902763742058711</v>
      </c>
      <c r="T97" s="5">
        <f>(INDEX([1]Pitchers!$CV:$CV,MATCH(P97,[1]Pitchers!$C:$C,0)))</f>
        <v>96.095541201614836</v>
      </c>
      <c r="U97" s="107">
        <f>(INDEX([1]Pitchers!$CP:$CP,MATCH(P97,[1]Pitchers!$C:$C,0)))</f>
        <v>23.541666666666668</v>
      </c>
      <c r="V97" s="5">
        <f>((INDEX([1]Pitchers!$AS:$AS,MATCH(P97,[1]Pitchers!$C:$C,0)))*(1-(INDEX([1]Pitchers!$AT:$AT,MATCH(P97,[1]Pitchers!$C:$C,0)))))</f>
        <v>-0.17341896516194216</v>
      </c>
      <c r="W97" s="5">
        <f>(INDEX([1]Pitchers!$FL:$FL,MATCH(P97,[1]Pitchers!$C:$C,0)))</f>
        <v>-0.4729462504703611</v>
      </c>
      <c r="X97" s="5">
        <f>INDEX([1]Pitchers!$FO:$FO,MATCH(P97,[1]Pitchers!$C:$C,0))</f>
        <v>1</v>
      </c>
    </row>
    <row r="98" spans="1:24" ht="12" customHeight="1" x14ac:dyDescent="0.2">
      <c r="A98" s="26" t="s">
        <v>87</v>
      </c>
      <c r="B98" s="26" t="s">
        <v>66</v>
      </c>
      <c r="C98" s="12" t="str">
        <f>'AL East'!I34</f>
        <v>Liriano, Francisco</v>
      </c>
      <c r="D98" s="5">
        <f>INDEX([1]Pitchers!$AJ:$AJ,MATCH(C98,[1]Pitchers!$C:$C,0))*IF(INDEX([1]Pitchers!$Q:$Q,MATCH(C98,[1]Pitchers!$C:$C,0))="R",1/(0.83+(1-INDEX([1]Pitchers!$DD:$DD,MATCH(C98,[1]Pitchers!$C:$C,0)))/8),1)</f>
        <v>4.1624330885760834</v>
      </c>
      <c r="E98" s="4">
        <f>(INDEX([1]Pitchers!$FJ:$FJ,MATCH(C98,[1]Pitchers!$C:$C,0)))</f>
        <v>147.09517700401224</v>
      </c>
      <c r="F98" s="5">
        <f t="shared" ref="F98:F129" si="5">((4.25+G98*MAX(6,E98/33)/E98)^(((4.25+G98*MAX(6,E98/33)/E98)+(4.25-(4-D98)*4.25/4*MAX(6,E98/33)/9))^0.285)/((4.25+G98*MAX(6,E98/33)/E98)^(((4.25+G98*MAX(6,E98/33)/E98)+(4.25-(4-D98)*4.25/4*MAX(6,E98/33)/9))^0.285)+(4.25-(4-D98)*4.25/4*MAX(6,E98/33)/9)^(((4.25+G98*MAX(6,E98/33)/E98)+(4.25-(4-D98)*4.25/4*MAX(6,E98/33)/9))^0.285))-0.5)*MIN(33,E98/6)+((5.15*4.25/4*MAX(6,E98/33)/9+4*4.25/4*(1-MAX(6,E98/33)/9))^(((5.15*4.25/4*MAX(6,E98/33)/9+4*4.25/4*(1-MAX(6,E98/33)/9))+4.25)^0.285)/((5.15*4.25/4*MAX(6,E98/33)/9+4*4.25/4*(1-MAX(6,E98/33)/9))^(((5.15*4.25/4*MAX(6,E98/33)/9+4*4.25/4*(1-MAX(6,E98/33)/9))+4.25)^0.285)+4.25^(((5.15*4.25/4*MAX(6,E98/33)/9+4*4.25/4*(1-MAX(6,E98/33)/9))+4.25)^0.285))-0.5)*MIN(33,E98/6)</f>
        <v>1.7093314034314022</v>
      </c>
      <c r="G98" s="54">
        <f>IF(LEFT(A98,1)="A",0,IFERROR((INDEX([1]PitchHitProj!$K:$K,MATCH(C98,[1]PitchHitProj!$B:$B,0))-0.263)*0.32*E98,0))</f>
        <v>0</v>
      </c>
      <c r="H98" s="5">
        <f>(INDEX([1]Pitchers!$CV:$CV,MATCH(C98,[1]Pitchers!$C:$C,0)))</f>
        <v>94.141382084993296</v>
      </c>
      <c r="I98" s="107">
        <f>(INDEX([1]Pitchers!$CP:$CP,MATCH(C98,[1]Pitchers!$C:$C,0)))</f>
        <v>32.708333333333336</v>
      </c>
      <c r="J98" s="5">
        <f>((INDEX([1]Pitchers!$AS:$AS,MATCH(C98,[1]Pitchers!$C:$C,0)))*(1-(INDEX([1]Pitchers!$AT:$AT,MATCH(C98,[1]Pitchers!$C:$C,0)))))</f>
        <v>-0.20776703973367452</v>
      </c>
      <c r="K98" s="5">
        <f>(INDEX([1]Pitchers!$FL:$FL,MATCH(C98,[1]Pitchers!$C:$C,0)))</f>
        <v>-6.6491804805632292E-3</v>
      </c>
      <c r="L98" s="5">
        <f>INDEX([1]Pitchers!$FO:$FO,MATCH(C98,[1]Pitchers!$C:$C,0))</f>
        <v>0</v>
      </c>
      <c r="M98" s="58"/>
      <c r="N98" s="26" t="s">
        <v>88</v>
      </c>
      <c r="O98" s="26" t="s">
        <v>68</v>
      </c>
      <c r="P98" s="14" t="str">
        <f>'AL Central'!$I11</f>
        <v>McAllister, Zach</v>
      </c>
      <c r="Q98" s="5">
        <f>INDEX([1]Pitchers!$AJ:$AJ,MATCH(P98,[1]Pitchers!$C:$C,0))*IF(INDEX([1]Pitchers!$Q:$Q,MATCH(P98,[1]Pitchers!$C:$C,0))="S",0.83+(1-INDEX([1]Pitchers!$DD:$DD,MATCH(P98,[1]Pitchers!$C:$C,0)))/8,1)</f>
        <v>3.6273494851371622</v>
      </c>
      <c r="R98" s="4">
        <f>IF(INDEX([1]Pitchers!$Q:$Q,MATCH(P98,[1]Pitchers!$C:$C,0))="S",56,INDEX([1]Pitchers!$FJ:$FJ,MATCH(P98,[1]Pitchers!$C:$C,0)))</f>
        <v>49.657146274274062</v>
      </c>
      <c r="S98" s="5">
        <f t="shared" si="4"/>
        <v>0.51483388335079416</v>
      </c>
      <c r="T98" s="5">
        <f>(INDEX([1]Pitchers!$CV:$CV,MATCH(P98,[1]Pitchers!$C:$C,0)))</f>
        <v>93.127609898367325</v>
      </c>
      <c r="U98" s="107">
        <f>(INDEX([1]Pitchers!$CP:$CP,MATCH(P98,[1]Pitchers!$C:$C,0)))</f>
        <v>28.541666666666668</v>
      </c>
      <c r="V98" s="5">
        <f>((INDEX([1]Pitchers!$AS:$AS,MATCH(P98,[1]Pitchers!$C:$C,0)))*(1-(INDEX([1]Pitchers!$AT:$AT,MATCH(P98,[1]Pitchers!$C:$C,0)))))</f>
        <v>-2.9273104743905053E-2</v>
      </c>
      <c r="W98" s="5">
        <f>(INDEX([1]Pitchers!$FL:$FL,MATCH(P98,[1]Pitchers!$C:$C,0)))</f>
        <v>0.15447599937918177</v>
      </c>
      <c r="X98" s="5">
        <f>INDEX([1]Pitchers!$FO:$FO,MATCH(P98,[1]Pitchers!$C:$C,0))</f>
        <v>0.89511419563130357</v>
      </c>
    </row>
    <row r="99" spans="1:24" ht="12" customHeight="1" x14ac:dyDescent="0.2">
      <c r="A99" s="26" t="s">
        <v>90</v>
      </c>
      <c r="B99" s="26" t="s">
        <v>61</v>
      </c>
      <c r="C99" s="9" t="str">
        <f>'NL East'!B34</f>
        <v>Morton, Charlie</v>
      </c>
      <c r="D99" s="5">
        <f>INDEX([1]Pitchers!$AJ:$AJ,MATCH(C99,[1]Pitchers!$C:$C,0))*IF(INDEX([1]Pitchers!$Q:$Q,MATCH(C99,[1]Pitchers!$C:$C,0))="R",1/(0.83+(1-INDEX([1]Pitchers!$DD:$DD,MATCH(C99,[1]Pitchers!$C:$C,0)))/8),1)</f>
        <v>3.9410673769832929</v>
      </c>
      <c r="E99" s="4">
        <f>(INDEX([1]Pitchers!$FJ:$FJ,MATCH(C99,[1]Pitchers!$C:$C,0)))</f>
        <v>124.71060461854773</v>
      </c>
      <c r="F99" s="5">
        <f t="shared" si="5"/>
        <v>1.7021906935707283</v>
      </c>
      <c r="G99" s="54">
        <f>IF(LEFT(A99,1)="A",0,IFERROR((INDEX([1]PitchHitProj!$K:$K,MATCH(C99,[1]PitchHitProj!$B:$B,0))-0.263)*0.32*E99,0))</f>
        <v>-0.89870858979696022</v>
      </c>
      <c r="H99" s="5">
        <f>(INDEX([1]Pitchers!$CV:$CV,MATCH(C99,[1]Pitchers!$C:$C,0)))</f>
        <v>92.510804303878857</v>
      </c>
      <c r="I99" s="107">
        <f>(INDEX([1]Pitchers!$CP:$CP,MATCH(C99,[1]Pitchers!$C:$C,0)))</f>
        <v>32.625</v>
      </c>
      <c r="J99" s="5">
        <f>((INDEX([1]Pitchers!$AS:$AS,MATCH(C99,[1]Pitchers!$C:$C,0)))*(1-(INDEX([1]Pitchers!$AT:$AT,MATCH(C99,[1]Pitchers!$C:$C,0)))))</f>
        <v>-0.15376956743539791</v>
      </c>
      <c r="K99" s="5">
        <f>(INDEX([1]Pitchers!$FL:$FL,MATCH(C99,[1]Pitchers!$C:$C,0)))</f>
        <v>-0.31337835799914904</v>
      </c>
      <c r="L99" s="5">
        <f>INDEX([1]Pitchers!$FO:$FO,MATCH(C99,[1]Pitchers!$C:$C,0))</f>
        <v>0</v>
      </c>
      <c r="M99" s="58"/>
      <c r="N99" s="26" t="s">
        <v>89</v>
      </c>
      <c r="O99" s="26" t="s">
        <v>72</v>
      </c>
      <c r="P99" s="17" t="str">
        <f>'AL West'!$P13</f>
        <v>Rodriguez, Fernando</v>
      </c>
      <c r="Q99" s="5">
        <f>INDEX([1]Pitchers!$AJ:$AJ,MATCH(P99,[1]Pitchers!$C:$C,0))*IF(INDEX([1]Pitchers!$Q:$Q,MATCH(P99,[1]Pitchers!$C:$C,0))="S",0.83+(1-INDEX([1]Pitchers!$DD:$DD,MATCH(P99,[1]Pitchers!$C:$C,0)))/8,1)</f>
        <v>3.6484602826033536</v>
      </c>
      <c r="R99" s="4">
        <f>IF(INDEX([1]Pitchers!$Q:$Q,MATCH(P99,[1]Pitchers!$C:$C,0))="S",56,INDEX([1]Pitchers!$FJ:$FJ,MATCH(P99,[1]Pitchers!$C:$C,0)))</f>
        <v>51.635405644901525</v>
      </c>
      <c r="S99" s="5">
        <f t="shared" si="4"/>
        <v>0.50993149854994058</v>
      </c>
      <c r="T99" s="5">
        <f>(INDEX([1]Pitchers!$CV:$CV,MATCH(P99,[1]Pitchers!$C:$C,0)))</f>
        <v>91.751655470212484</v>
      </c>
      <c r="U99" s="107">
        <f>(INDEX([1]Pitchers!$CP:$CP,MATCH(P99,[1]Pitchers!$C:$C,0)))</f>
        <v>32.041666666666664</v>
      </c>
      <c r="V99" s="5">
        <f>((INDEX([1]Pitchers!$AS:$AS,MATCH(P99,[1]Pitchers!$C:$C,0)))*(1-(INDEX([1]Pitchers!$AT:$AT,MATCH(P99,[1]Pitchers!$C:$C,0)))))</f>
        <v>0.2524921910981463</v>
      </c>
      <c r="W99" s="5">
        <f>(INDEX([1]Pitchers!$FL:$FL,MATCH(P99,[1]Pitchers!$C:$C,0)))</f>
        <v>-0.52251207456655335</v>
      </c>
      <c r="X99" s="5">
        <f>INDEX([1]Pitchers!$FO:$FO,MATCH(P99,[1]Pitchers!$C:$C,0))</f>
        <v>1</v>
      </c>
    </row>
    <row r="100" spans="1:24" ht="12" customHeight="1" x14ac:dyDescent="0.2">
      <c r="A100" s="26" t="s">
        <v>90</v>
      </c>
      <c r="B100" s="26" t="s">
        <v>61</v>
      </c>
      <c r="C100" s="9" t="str">
        <f>'NL East'!B35</f>
        <v>Eickhoff, Jerad</v>
      </c>
      <c r="D100" s="5">
        <f>INDEX([1]Pitchers!$AJ:$AJ,MATCH(C100,[1]Pitchers!$C:$C,0))*IF(INDEX([1]Pitchers!$Q:$Q,MATCH(C100,[1]Pitchers!$C:$C,0))="R",1/(0.83+(1-INDEX([1]Pitchers!$DD:$DD,MATCH(C100,[1]Pitchers!$C:$C,0)))/8),1)</f>
        <v>4.3293483661836696</v>
      </c>
      <c r="E100" s="4">
        <f>(INDEX([1]Pitchers!$FJ:$FJ,MATCH(C100,[1]Pitchers!$C:$C,0)))</f>
        <v>169.10036270217464</v>
      </c>
      <c r="F100" s="5">
        <f t="shared" si="5"/>
        <v>1.6929704772904444</v>
      </c>
      <c r="G100" s="54">
        <f>IF(LEFT(A100,1)="A",0,IFERROR((INDEX([1]PitchHitProj!$K:$K,MATCH(C100,[1]PitchHitProj!$B:$B,0))-0.263)*0.32*E100,0))</f>
        <v>0.72347058803761144</v>
      </c>
      <c r="H100" s="5">
        <f>(INDEX([1]Pitchers!$CV:$CV,MATCH(C100,[1]Pitchers!$C:$C,0)))</f>
        <v>90.889432213803417</v>
      </c>
      <c r="I100" s="107">
        <f>(INDEX([1]Pitchers!$CP:$CP,MATCH(C100,[1]Pitchers!$C:$C,0)))</f>
        <v>25.958333333333332</v>
      </c>
      <c r="J100" s="5">
        <f>((INDEX([1]Pitchers!$AS:$AS,MATCH(C100,[1]Pitchers!$C:$C,0)))*(1-(INDEX([1]Pitchers!$AT:$AT,MATCH(C100,[1]Pitchers!$C:$C,0)))))</f>
        <v>0.11920029412391553</v>
      </c>
      <c r="K100" s="5">
        <f>(INDEX([1]Pitchers!$FL:$FL,MATCH(C100,[1]Pitchers!$C:$C,0)))</f>
        <v>-3.4079165683989443E-2</v>
      </c>
      <c r="L100" s="5">
        <f>INDEX([1]Pitchers!$FO:$FO,MATCH(C100,[1]Pitchers!$C:$C,0))</f>
        <v>0</v>
      </c>
      <c r="M100" s="58"/>
      <c r="N100" s="26" t="s">
        <v>89</v>
      </c>
      <c r="O100" s="26" t="s">
        <v>73</v>
      </c>
      <c r="P100" s="18" t="str">
        <f>'AL West'!$B41</f>
        <v>Cishek, Steve</v>
      </c>
      <c r="Q100" s="5">
        <f>INDEX([1]Pitchers!$AJ:$AJ,MATCH(P100,[1]Pitchers!$C:$C,0))*IF(INDEX([1]Pitchers!$Q:$Q,MATCH(P100,[1]Pitchers!$C:$C,0))="S",0.83+(1-INDEX([1]Pitchers!$DD:$DD,MATCH(P100,[1]Pitchers!$C:$C,0)))/8,1)</f>
        <v>3.6836140430892188</v>
      </c>
      <c r="R100" s="4">
        <f>IF(INDEX([1]Pitchers!$Q:$Q,MATCH(P100,[1]Pitchers!$C:$C,0))="S",56,INDEX([1]Pitchers!$FJ:$FJ,MATCH(P100,[1]Pitchers!$C:$C,0)))</f>
        <v>55.57176045881338</v>
      </c>
      <c r="S100" s="5">
        <f t="shared" si="4"/>
        <v>0.50327634080606665</v>
      </c>
      <c r="T100" s="5">
        <f>(INDEX([1]Pitchers!$CV:$CV,MATCH(P100,[1]Pitchers!$C:$C,0)))</f>
        <v>89.903444528916552</v>
      </c>
      <c r="U100" s="107">
        <f>(INDEX([1]Pitchers!$CP:$CP,MATCH(P100,[1]Pitchers!$C:$C,0)))</f>
        <v>30.041666666666668</v>
      </c>
      <c r="V100" s="5">
        <f>((INDEX([1]Pitchers!$AS:$AS,MATCH(P100,[1]Pitchers!$C:$C,0)))*(1-(INDEX([1]Pitchers!$AT:$AT,MATCH(P100,[1]Pitchers!$C:$C,0)))))</f>
        <v>4.8492475549008332E-2</v>
      </c>
      <c r="W100" s="5">
        <f>(INDEX([1]Pitchers!$FL:$FL,MATCH(P100,[1]Pitchers!$C:$C,0)))</f>
        <v>1.2296595985407778E-2</v>
      </c>
      <c r="X100" s="5">
        <f>INDEX([1]Pitchers!$FO:$FO,MATCH(P100,[1]Pitchers!$C:$C,0))</f>
        <v>1</v>
      </c>
    </row>
    <row r="101" spans="1:24" ht="12" customHeight="1" x14ac:dyDescent="0.2">
      <c r="A101" s="26" t="s">
        <v>91</v>
      </c>
      <c r="B101" s="26" t="s">
        <v>657</v>
      </c>
      <c r="C101" s="15" t="str">
        <f>'NL Central'!B7</f>
        <v>Montgomery, Mike</v>
      </c>
      <c r="D101" s="5">
        <f>INDEX([1]Pitchers!$AJ:$AJ,MATCH(C101,[1]Pitchers!$C:$C,0))*IF(INDEX([1]Pitchers!$Q:$Q,MATCH(C101,[1]Pitchers!$C:$C,0))="R",1/(0.83+(1-INDEX([1]Pitchers!$DD:$DD,MATCH(C101,[1]Pitchers!$C:$C,0)))/8),1)</f>
        <v>4.2043450145710111</v>
      </c>
      <c r="E101" s="4">
        <f>(INDEX([1]Pitchers!$FJ:$FJ,MATCH(C101,[1]Pitchers!$C:$C,0)))</f>
        <v>151.83683315118293</v>
      </c>
      <c r="F101" s="5">
        <f t="shared" si="5"/>
        <v>1.6779225958478463</v>
      </c>
      <c r="G101" s="54">
        <f>IF(LEFT(A101,1)="A",0,IFERROR((INDEX([1]PitchHitProj!$K:$K,MATCH(C101,[1]PitchHitProj!$B:$B,0))-0.263)*0.32*E101,0))</f>
        <v>-6.4418612030438596E-2</v>
      </c>
      <c r="H101" s="5">
        <f>(INDEX([1]Pitchers!$CV:$CV,MATCH(C101,[1]Pitchers!$C:$C,0)))</f>
        <v>94.147804493904573</v>
      </c>
      <c r="I101" s="107">
        <f>(INDEX([1]Pitchers!$CP:$CP,MATCH(C101,[1]Pitchers!$C:$C,0)))</f>
        <v>26.958333333333332</v>
      </c>
      <c r="J101" s="5">
        <f>((INDEX([1]Pitchers!$AS:$AS,MATCH(C101,[1]Pitchers!$C:$C,0)))*(1-(INDEX([1]Pitchers!$AT:$AT,MATCH(C101,[1]Pitchers!$C:$C,0)))))</f>
        <v>6.0762006921250146E-2</v>
      </c>
      <c r="K101" s="5">
        <f>(INDEX([1]Pitchers!$FL:$FL,MATCH(C101,[1]Pitchers!$C:$C,0)))</f>
        <v>-0.14755941819339971</v>
      </c>
      <c r="L101" s="5">
        <f>INDEX([1]Pitchers!$FO:$FO,MATCH(C101,[1]Pitchers!$C:$C,0))</f>
        <v>0.46188517066665735</v>
      </c>
      <c r="M101" s="58"/>
      <c r="N101" s="26" t="s">
        <v>91</v>
      </c>
      <c r="O101" s="26" t="s">
        <v>57</v>
      </c>
      <c r="P101" s="23" t="str">
        <f>'NL Central'!$I41</f>
        <v>Broxton, Jonathan</v>
      </c>
      <c r="Q101" s="5">
        <f>INDEX([1]Pitchers!$AJ:$AJ,MATCH(P101,[1]Pitchers!$C:$C,0))*IF(INDEX([1]Pitchers!$Q:$Q,MATCH(P101,[1]Pitchers!$C:$C,0))="S",0.83+(1-INDEX([1]Pitchers!$DD:$DD,MATCH(P101,[1]Pitchers!$C:$C,0)))/8,1)</f>
        <v>3.6625290804606951</v>
      </c>
      <c r="R101" s="4">
        <f>IF(INDEX([1]Pitchers!$Q:$Q,MATCH(P101,[1]Pitchers!$C:$C,0))="S",56,INDEX([1]Pitchers!$FJ:$FJ,MATCH(P101,[1]Pitchers!$C:$C,0)))</f>
        <v>52.152846886518454</v>
      </c>
      <c r="S101" s="5">
        <f t="shared" si="4"/>
        <v>0.49793951796968428</v>
      </c>
      <c r="T101" s="5">
        <f>(INDEX([1]Pitchers!$CV:$CV,MATCH(P101,[1]Pitchers!$C:$C,0)))</f>
        <v>92.879364481423195</v>
      </c>
      <c r="U101" s="107">
        <f>(INDEX([1]Pitchers!$CP:$CP,MATCH(P101,[1]Pitchers!$C:$C,0)))</f>
        <v>32.041666666666664</v>
      </c>
      <c r="V101" s="5">
        <f>((INDEX([1]Pitchers!$AS:$AS,MATCH(P101,[1]Pitchers!$C:$C,0)))*(1-(INDEX([1]Pitchers!$AT:$AT,MATCH(P101,[1]Pitchers!$C:$C,0)))))</f>
        <v>5.2131352535113501E-2</v>
      </c>
      <c r="W101" s="5">
        <f>(INDEX([1]Pitchers!$FL:$FL,MATCH(P101,[1]Pitchers!$C:$C,0)))</f>
        <v>-0.28262293252833293</v>
      </c>
      <c r="X101" s="5">
        <f>INDEX([1]Pitchers!$FO:$FO,MATCH(P101,[1]Pitchers!$C:$C,0))</f>
        <v>1</v>
      </c>
    </row>
    <row r="102" spans="1:24" ht="12" customHeight="1" x14ac:dyDescent="0.2">
      <c r="A102" s="26" t="s">
        <v>87</v>
      </c>
      <c r="B102" s="26" t="s">
        <v>62</v>
      </c>
      <c r="C102" s="41" t="str">
        <f>'AL East'!B4</f>
        <v>Miley, Wade</v>
      </c>
      <c r="D102" s="5">
        <f>INDEX([1]Pitchers!$AJ:$AJ,MATCH(C102,[1]Pitchers!$C:$C,0))*IF(INDEX([1]Pitchers!$Q:$Q,MATCH(C102,[1]Pitchers!$C:$C,0))="R",1/(0.83+(1-INDEX([1]Pitchers!$DD:$DD,MATCH(C102,[1]Pitchers!$C:$C,0)))/8),1)</f>
        <v>4.2776707612807856</v>
      </c>
      <c r="E102" s="4">
        <f>(INDEX([1]Pitchers!$FJ:$FJ,MATCH(C102,[1]Pitchers!$C:$C,0)))</f>
        <v>159.53103178847735</v>
      </c>
      <c r="F102" s="5">
        <f t="shared" si="5"/>
        <v>1.6251000633839612</v>
      </c>
      <c r="G102" s="54">
        <f>IF(LEFT(A102,1)="A",0,IFERROR((INDEX([1]PitchHitProj!$K:$K,MATCH(C102,[1]PitchHitProj!$B:$B,0))-0.263)*0.32*E102,0))</f>
        <v>0</v>
      </c>
      <c r="H102" s="5">
        <f>(INDEX([1]Pitchers!$CV:$CV,MATCH(C102,[1]Pitchers!$C:$C,0)))</f>
        <v>92.021173935804768</v>
      </c>
      <c r="I102" s="107">
        <f>(INDEX([1]Pitchers!$CP:$CP,MATCH(C102,[1]Pitchers!$C:$C,0)))</f>
        <v>29.625</v>
      </c>
      <c r="J102" s="5">
        <f>((INDEX([1]Pitchers!$AS:$AS,MATCH(C102,[1]Pitchers!$C:$C,0)))*(1-(INDEX([1]Pitchers!$AT:$AT,MATCH(C102,[1]Pitchers!$C:$C,0)))))</f>
        <v>-0.11350805540612557</v>
      </c>
      <c r="K102" s="5">
        <f>(INDEX([1]Pitchers!$FL:$FL,MATCH(C102,[1]Pitchers!$C:$C,0)))</f>
        <v>1.8591205887642542E-2</v>
      </c>
      <c r="L102" s="5">
        <f>INDEX([1]Pitchers!$FO:$FO,MATCH(C102,[1]Pitchers!$C:$C,0))</f>
        <v>0</v>
      </c>
      <c r="M102" s="58"/>
      <c r="N102" s="26" t="s">
        <v>90</v>
      </c>
      <c r="O102" s="26" t="s">
        <v>58</v>
      </c>
      <c r="P102" s="20" t="str">
        <f>'NL East'!$B8</f>
        <v>Vizcaino, Arodys</v>
      </c>
      <c r="Q102" s="5">
        <f>INDEX([1]Pitchers!$AJ:$AJ,MATCH(P102,[1]Pitchers!$C:$C,0))*IF(INDEX([1]Pitchers!$Q:$Q,MATCH(P102,[1]Pitchers!$C:$C,0))="S",0.83+(1-INDEX([1]Pitchers!$DD:$DD,MATCH(P102,[1]Pitchers!$C:$C,0)))/8,1)</f>
        <v>3.6061443409418019</v>
      </c>
      <c r="R102" s="4">
        <f>IF(INDEX([1]Pitchers!$Q:$Q,MATCH(P102,[1]Pitchers!$C:$C,0))="S",56,INDEX([1]Pitchers!$FJ:$FJ,MATCH(P102,[1]Pitchers!$C:$C,0)))</f>
        <v>45.398213639309333</v>
      </c>
      <c r="S102" s="5">
        <f t="shared" si="4"/>
        <v>0.4931261198264546</v>
      </c>
      <c r="T102" s="5">
        <f>(INDEX([1]Pitchers!$CV:$CV,MATCH(P102,[1]Pitchers!$C:$C,0)))</f>
        <v>96.202074725374899</v>
      </c>
      <c r="U102" s="107">
        <f>(INDEX([1]Pitchers!$CP:$CP,MATCH(P102,[1]Pitchers!$C:$C,0)))</f>
        <v>25.625</v>
      </c>
      <c r="V102" s="5">
        <f>((INDEX([1]Pitchers!$AS:$AS,MATCH(P102,[1]Pitchers!$C:$C,0)))*(1-(INDEX([1]Pitchers!$AT:$AT,MATCH(P102,[1]Pitchers!$C:$C,0)))))</f>
        <v>-3.6022556779013407E-2</v>
      </c>
      <c r="W102" s="5">
        <f>(INDEX([1]Pitchers!$FL:$FL,MATCH(P102,[1]Pitchers!$C:$C,0)))</f>
        <v>0.40722717560679483</v>
      </c>
      <c r="X102" s="5">
        <f>INDEX([1]Pitchers!$FO:$FO,MATCH(P102,[1]Pitchers!$C:$C,0))</f>
        <v>1</v>
      </c>
    </row>
    <row r="103" spans="1:24" ht="12" customHeight="1" x14ac:dyDescent="0.2">
      <c r="A103" s="26" t="s">
        <v>88</v>
      </c>
      <c r="B103" s="26" t="s">
        <v>71</v>
      </c>
      <c r="C103" s="16" t="str">
        <f>'AL Central'!I35</f>
        <v>Santiago, Hector</v>
      </c>
      <c r="D103" s="5">
        <f>INDEX([1]Pitchers!$AJ:$AJ,MATCH(C103,[1]Pitchers!$C:$C,0))*IF(INDEX([1]Pitchers!$Q:$Q,MATCH(C103,[1]Pitchers!$C:$C,0))="R",1/(0.83+(1-INDEX([1]Pitchers!$DD:$DD,MATCH(C103,[1]Pitchers!$C:$C,0)))/8),1)</f>
        <v>4.2995290759310425</v>
      </c>
      <c r="E103" s="4">
        <f>(INDEX([1]Pitchers!$FJ:$FJ,MATCH(C103,[1]Pitchers!$C:$C,0)))</f>
        <v>160.69614951790123</v>
      </c>
      <c r="F103" s="5">
        <f t="shared" si="5"/>
        <v>1.5936350827771943</v>
      </c>
      <c r="G103" s="54">
        <f>IF(LEFT(A103,1)="A",0,IFERROR((INDEX([1]PitchHitProj!$K:$K,MATCH(C103,[1]PitchHitProj!$B:$B,0))-0.263)*0.32*E103,0))</f>
        <v>0</v>
      </c>
      <c r="H103" s="5">
        <f>(INDEX([1]Pitchers!$CV:$CV,MATCH(C103,[1]Pitchers!$C:$C,0)))</f>
        <v>92.952642186559899</v>
      </c>
      <c r="I103" s="107">
        <f>(INDEX([1]Pitchers!$CP:$CP,MATCH(C103,[1]Pitchers!$C:$C,0)))</f>
        <v>28.541666666666668</v>
      </c>
      <c r="J103" s="5">
        <f>((INDEX([1]Pitchers!$AS:$AS,MATCH(C103,[1]Pitchers!$C:$C,0)))*(1-(INDEX([1]Pitchers!$AT:$AT,MATCH(C103,[1]Pitchers!$C:$C,0)))))</f>
        <v>3.0164799237395495E-2</v>
      </c>
      <c r="K103" s="5">
        <f>(INDEX([1]Pitchers!$FL:$FL,MATCH(C103,[1]Pitchers!$C:$C,0)))</f>
        <v>0.17303389509726483</v>
      </c>
      <c r="L103" s="5">
        <f>INDEX([1]Pitchers!$FO:$FO,MATCH(C103,[1]Pitchers!$C:$C,0))</f>
        <v>0</v>
      </c>
      <c r="M103" s="58"/>
      <c r="N103" s="26" t="s">
        <v>88</v>
      </c>
      <c r="O103" s="26" t="s">
        <v>655</v>
      </c>
      <c r="P103" s="15" t="str">
        <f>'AL Central'!$B41</f>
        <v>Hochevar, Luke</v>
      </c>
      <c r="Q103" s="5">
        <f>INDEX([1]Pitchers!$AJ:$AJ,MATCH(P103,[1]Pitchers!$C:$C,0))*IF(INDEX([1]Pitchers!$Q:$Q,MATCH(P103,[1]Pitchers!$C:$C,0))="S",0.83+(1-INDEX([1]Pitchers!$DD:$DD,MATCH(P103,[1]Pitchers!$C:$C,0)))/8,1)</f>
        <v>3.6120623108065675</v>
      </c>
      <c r="R103" s="4">
        <f>IF(INDEX([1]Pitchers!$Q:$Q,MATCH(P103,[1]Pitchers!$C:$C,0))="S",56,INDEX([1]Pitchers!$FJ:$FJ,MATCH(P103,[1]Pitchers!$C:$C,0)))</f>
        <v>45.939702628206817</v>
      </c>
      <c r="S103" s="5">
        <f t="shared" si="4"/>
        <v>0.49266785995247547</v>
      </c>
      <c r="T103" s="5">
        <f>(INDEX([1]Pitchers!$CV:$CV,MATCH(P103,[1]Pitchers!$C:$C,0)))</f>
        <v>93.098306914619243</v>
      </c>
      <c r="U103" s="107">
        <f>(INDEX([1]Pitchers!$CP:$CP,MATCH(P103,[1]Pitchers!$C:$C,0)))</f>
        <v>32.791666666666664</v>
      </c>
      <c r="V103" s="5">
        <f>((INDEX([1]Pitchers!$AS:$AS,MATCH(P103,[1]Pitchers!$C:$C,0)))*(1-(INDEX([1]Pitchers!$AT:$AT,MATCH(P103,[1]Pitchers!$C:$C,0)))))</f>
        <v>-0.19440647730339328</v>
      </c>
      <c r="W103" s="5">
        <f>(INDEX([1]Pitchers!$FL:$FL,MATCH(P103,[1]Pitchers!$C:$C,0)))</f>
        <v>0.3456785260491913</v>
      </c>
      <c r="X103" s="5">
        <f>INDEX([1]Pitchers!$FO:$FO,MATCH(P103,[1]Pitchers!$C:$C,0))</f>
        <v>1</v>
      </c>
    </row>
    <row r="104" spans="1:24" ht="12" customHeight="1" x14ac:dyDescent="0.2">
      <c r="A104" s="26" t="s">
        <v>101</v>
      </c>
      <c r="B104" s="26" t="s">
        <v>48</v>
      </c>
      <c r="C104" s="24" t="str">
        <f>'NL West'!I5</f>
        <v>Anderson, Tyler</v>
      </c>
      <c r="D104" s="5">
        <f>INDEX([1]Pitchers!$AJ:$AJ,MATCH(C104,[1]Pitchers!$C:$C,0))*IF(INDEX([1]Pitchers!$Q:$Q,MATCH(C104,[1]Pitchers!$C:$C,0))="R",1/(0.83+(1-INDEX([1]Pitchers!$DD:$DD,MATCH(C104,[1]Pitchers!$C:$C,0)))/8),1)</f>
        <v>4.0204523535165366</v>
      </c>
      <c r="E104" s="4">
        <f>(INDEX([1]Pitchers!$FJ:$FJ,MATCH(C104,[1]Pitchers!$C:$C,0)))</f>
        <v>114.83416762692121</v>
      </c>
      <c r="F104" s="5">
        <f t="shared" si="5"/>
        <v>1.5405257029685337</v>
      </c>
      <c r="G104" s="54">
        <f>IF(LEFT(A104,1)="A",0,IFERROR((INDEX([1]PitchHitProj!$K:$K,MATCH(C104,[1]PitchHitProj!$B:$B,0))-0.263)*0.32*E104,0))</f>
        <v>0</v>
      </c>
      <c r="H104" s="5">
        <f>(INDEX([1]Pitchers!$CV:$CV,MATCH(C104,[1]Pitchers!$C:$C,0)))</f>
        <v>92.295541201614839</v>
      </c>
      <c r="I104" s="107">
        <f>(INDEX([1]Pitchers!$CP:$CP,MATCH(C104,[1]Pitchers!$C:$C,0)))</f>
        <v>26.541666666666668</v>
      </c>
      <c r="J104" s="5">
        <f>((INDEX([1]Pitchers!$AS:$AS,MATCH(C104,[1]Pitchers!$C:$C,0)))*(1-(INDEX([1]Pitchers!$AT:$AT,MATCH(C104,[1]Pitchers!$C:$C,0)))))</f>
        <v>7.4114473720113025E-2</v>
      </c>
      <c r="K104" s="5">
        <f>(INDEX([1]Pitchers!$FL:$FL,MATCH(C104,[1]Pitchers!$C:$C,0)))</f>
        <v>0.11310338548809738</v>
      </c>
      <c r="L104" s="5">
        <f>INDEX([1]Pitchers!$FO:$FO,MATCH(C104,[1]Pitchers!$C:$C,0))</f>
        <v>0</v>
      </c>
      <c r="M104" s="58"/>
      <c r="N104" s="26" t="s">
        <v>91</v>
      </c>
      <c r="O104" s="26" t="s">
        <v>55</v>
      </c>
      <c r="P104" s="42" t="str">
        <f>'NL Central'!$P9</f>
        <v>Thornburg, Tyler</v>
      </c>
      <c r="Q104" s="5">
        <f>INDEX([1]Pitchers!$AJ:$AJ,MATCH(P104,[1]Pitchers!$C:$C,0))*IF(INDEX([1]Pitchers!$Q:$Q,MATCH(P104,[1]Pitchers!$C:$C,0))="S",0.83+(1-INDEX([1]Pitchers!$DD:$DD,MATCH(P104,[1]Pitchers!$C:$C,0)))/8,1)</f>
        <v>3.6932083770545878</v>
      </c>
      <c r="R104" s="4">
        <f>IF(INDEX([1]Pitchers!$Q:$Q,MATCH(P104,[1]Pitchers!$C:$C,0))="S",56,INDEX([1]Pitchers!$FJ:$FJ,MATCH(P104,[1]Pitchers!$C:$C,0)))</f>
        <v>55.24663049804473</v>
      </c>
      <c r="S104" s="5">
        <f t="shared" si="4"/>
        <v>0.48798153589619286</v>
      </c>
      <c r="T104" s="5">
        <f>(INDEX([1]Pitchers!$CV:$CV,MATCH(P104,[1]Pitchers!$C:$C,0)))</f>
        <v>92.521005365846023</v>
      </c>
      <c r="U104" s="107">
        <f>(INDEX([1]Pitchers!$CP:$CP,MATCH(P104,[1]Pitchers!$C:$C,0)))</f>
        <v>27.791666666666668</v>
      </c>
      <c r="V104" s="5">
        <f>((INDEX([1]Pitchers!$AS:$AS,MATCH(P104,[1]Pitchers!$C:$C,0)))*(1-(INDEX([1]Pitchers!$AT:$AT,MATCH(P104,[1]Pitchers!$C:$C,0)))))</f>
        <v>9.3330704663273326E-2</v>
      </c>
      <c r="W104" s="5">
        <f>(INDEX([1]Pitchers!$FL:$FL,MATCH(P104,[1]Pitchers!$C:$C,0)))</f>
        <v>7.9780869442104579E-2</v>
      </c>
      <c r="X104" s="5">
        <f>INDEX([1]Pitchers!$FO:$FO,MATCH(P104,[1]Pitchers!$C:$C,0))</f>
        <v>0.95388685581398569</v>
      </c>
    </row>
    <row r="105" spans="1:24" ht="12" customHeight="1" x14ac:dyDescent="0.2">
      <c r="A105" s="26" t="s">
        <v>90</v>
      </c>
      <c r="B105" s="26" t="s">
        <v>61</v>
      </c>
      <c r="C105" s="9" t="str">
        <f>'NL East'!B36</f>
        <v>Hellickson, Jeremy</v>
      </c>
      <c r="D105" s="5">
        <f>INDEX([1]Pitchers!$AJ:$AJ,MATCH(C105,[1]Pitchers!$C:$C,0))*IF(INDEX([1]Pitchers!$Q:$Q,MATCH(C105,[1]Pitchers!$C:$C,0))="R",1/(0.83+(1-INDEX([1]Pitchers!$DD:$DD,MATCH(C105,[1]Pitchers!$C:$C,0)))/8),1)</f>
        <v>4.3878149700991402</v>
      </c>
      <c r="E105" s="4">
        <f>(INDEX([1]Pitchers!$FJ:$FJ,MATCH(C105,[1]Pitchers!$C:$C,0)))</f>
        <v>160.64639917695473</v>
      </c>
      <c r="F105" s="5">
        <f t="shared" si="5"/>
        <v>1.5117187410369919</v>
      </c>
      <c r="G105" s="54">
        <f>IF(LEFT(A105,1)="A",0,IFERROR((INDEX([1]PitchHitProj!$K:$K,MATCH(C105,[1]PitchHitProj!$B:$B,0))-0.263)*0.32*E105,0))</f>
        <v>0.85758751108327991</v>
      </c>
      <c r="H105" s="5">
        <f>(INDEX([1]Pitchers!$CV:$CV,MATCH(C105,[1]Pitchers!$C:$C,0)))</f>
        <v>89.895529922738405</v>
      </c>
      <c r="I105" s="107">
        <f>(INDEX([1]Pitchers!$CP:$CP,MATCH(C105,[1]Pitchers!$C:$C,0)))</f>
        <v>29.208333333333332</v>
      </c>
      <c r="J105" s="5">
        <f>((INDEX([1]Pitchers!$AS:$AS,MATCH(C105,[1]Pitchers!$C:$C,0)))*(1-(INDEX([1]Pitchers!$AT:$AT,MATCH(C105,[1]Pitchers!$C:$C,0)))))</f>
        <v>2.9017095841187765E-2</v>
      </c>
      <c r="K105" s="5">
        <f>(INDEX([1]Pitchers!$FL:$FL,MATCH(C105,[1]Pitchers!$C:$C,0)))</f>
        <v>-0.11805086151076737</v>
      </c>
      <c r="L105" s="5">
        <f>INDEX([1]Pitchers!$FO:$FO,MATCH(C105,[1]Pitchers!$C:$C,0))</f>
        <v>0</v>
      </c>
      <c r="M105" s="58"/>
      <c r="N105" s="26" t="s">
        <v>91</v>
      </c>
      <c r="O105" s="26" t="s">
        <v>57</v>
      </c>
      <c r="P105" s="23" t="str">
        <f>'NL Central'!$I43</f>
        <v>Siegrist, Kevin</v>
      </c>
      <c r="Q105" s="5">
        <f>INDEX([1]Pitchers!$AJ:$AJ,MATCH(P105,[1]Pitchers!$C:$C,0))*IF(INDEX([1]Pitchers!$Q:$Q,MATCH(P105,[1]Pitchers!$C:$C,0))="S",0.83+(1-INDEX([1]Pitchers!$DD:$DD,MATCH(P105,[1]Pitchers!$C:$C,0)))/8,1)</f>
        <v>3.7097735932097704</v>
      </c>
      <c r="R105" s="4">
        <f>IF(INDEX([1]Pitchers!$Q:$Q,MATCH(P105,[1]Pitchers!$C:$C,0))="S",56,INDEX([1]Pitchers!$FJ:$FJ,MATCH(P105,[1]Pitchers!$C:$C,0)))</f>
        <v>57.293357702518527</v>
      </c>
      <c r="S105" s="5">
        <f t="shared" si="4"/>
        <v>0.4839493995854145</v>
      </c>
      <c r="T105" s="5">
        <f>(INDEX([1]Pitchers!$CV:$CV,MATCH(P105,[1]Pitchers!$C:$C,0)))</f>
        <v>93.715356201756066</v>
      </c>
      <c r="U105" s="107">
        <f>(INDEX([1]Pitchers!$CP:$CP,MATCH(P105,[1]Pitchers!$C:$C,0)))</f>
        <v>26.958333333333332</v>
      </c>
      <c r="V105" s="5">
        <f>((INDEX([1]Pitchers!$AS:$AS,MATCH(P105,[1]Pitchers!$C:$C,0)))*(1-(INDEX([1]Pitchers!$AT:$AT,MATCH(P105,[1]Pitchers!$C:$C,0)))))</f>
        <v>9.5482451772103058E-2</v>
      </c>
      <c r="W105" s="5">
        <f>(INDEX([1]Pitchers!$FL:$FL,MATCH(P105,[1]Pitchers!$C:$C,0)))</f>
        <v>0.25042426783513722</v>
      </c>
      <c r="X105" s="5">
        <f>INDEX([1]Pitchers!$FO:$FO,MATCH(P105,[1]Pitchers!$C:$C,0))</f>
        <v>1</v>
      </c>
    </row>
    <row r="106" spans="1:24" ht="12" customHeight="1" x14ac:dyDescent="0.2">
      <c r="A106" s="26" t="s">
        <v>101</v>
      </c>
      <c r="B106" s="26" t="s">
        <v>648</v>
      </c>
      <c r="C106" s="28" t="str">
        <f>'NL West'!I34</f>
        <v>Moore, Matt</v>
      </c>
      <c r="D106" s="5">
        <f>INDEX([1]Pitchers!$AJ:$AJ,MATCH(C106,[1]Pitchers!$C:$C,0))*IF(INDEX([1]Pitchers!$Q:$Q,MATCH(C106,[1]Pitchers!$C:$C,0))="R",1/(0.83+(1-INDEX([1]Pitchers!$DD:$DD,MATCH(C106,[1]Pitchers!$C:$C,0)))/8),1)</f>
        <v>4.3159777593064916</v>
      </c>
      <c r="E106" s="4">
        <f>(INDEX([1]Pitchers!$FJ:$FJ,MATCH(C106,[1]Pitchers!$C:$C,0)))</f>
        <v>156.21894711003088</v>
      </c>
      <c r="F106" s="5">
        <f t="shared" si="5"/>
        <v>1.5109048676045895</v>
      </c>
      <c r="G106" s="54">
        <f>IF(LEFT(A106,1)="A",0,IFERROR((INDEX([1]PitchHitProj!$K:$K,MATCH(C106,[1]PitchHitProj!$B:$B,0))-0.263)*0.32*E106,0))</f>
        <v>-6.2050458388630464E-2</v>
      </c>
      <c r="H106" s="5">
        <f>(INDEX([1]Pitchers!$CV:$CV,MATCH(C106,[1]Pitchers!$C:$C,0)))</f>
        <v>94.314115929728317</v>
      </c>
      <c r="I106" s="107">
        <f>(INDEX([1]Pitchers!$CP:$CP,MATCH(C106,[1]Pitchers!$C:$C,0)))</f>
        <v>27.041666666666668</v>
      </c>
      <c r="J106" s="5">
        <f>((INDEX([1]Pitchers!$AS:$AS,MATCH(C106,[1]Pitchers!$C:$C,0)))*(1-(INDEX([1]Pitchers!$AT:$AT,MATCH(C106,[1]Pitchers!$C:$C,0)))))</f>
        <v>-7.358664321997597E-3</v>
      </c>
      <c r="K106" s="5">
        <f>(INDEX([1]Pitchers!$FL:$FL,MATCH(C106,[1]Pitchers!$C:$C,0)))</f>
        <v>0.24366244961181016</v>
      </c>
      <c r="L106" s="5">
        <f>INDEX([1]Pitchers!$FO:$FO,MATCH(C106,[1]Pitchers!$C:$C,0))</f>
        <v>0</v>
      </c>
      <c r="M106" s="58"/>
      <c r="N106" s="26" t="s">
        <v>91</v>
      </c>
      <c r="O106" s="26" t="s">
        <v>657</v>
      </c>
      <c r="P106" s="15" t="str">
        <f>'NL Central'!$B13</f>
        <v>Grimm, Justin</v>
      </c>
      <c r="Q106" s="5">
        <f>INDEX([1]Pitchers!$AJ:$AJ,MATCH(P106,[1]Pitchers!$C:$C,0))*IF(INDEX([1]Pitchers!$Q:$Q,MATCH(P106,[1]Pitchers!$C:$C,0))="S",0.83+(1-INDEX([1]Pitchers!$DD:$DD,MATCH(P106,[1]Pitchers!$C:$C,0)))/8,1)</f>
        <v>3.653694064217742</v>
      </c>
      <c r="R106" s="4">
        <f>IF(INDEX([1]Pitchers!$Q:$Q,MATCH(P106,[1]Pitchers!$C:$C,0))="S",56,INDEX([1]Pitchers!$FJ:$FJ,MATCH(P106,[1]Pitchers!$C:$C,0)))</f>
        <v>49.265135690296297</v>
      </c>
      <c r="S106" s="5">
        <f t="shared" si="4"/>
        <v>0.4805134215981437</v>
      </c>
      <c r="T106" s="5">
        <f>(INDEX([1]Pitchers!$CV:$CV,MATCH(P106,[1]Pitchers!$C:$C,0)))</f>
        <v>93.099174787299958</v>
      </c>
      <c r="U106" s="107">
        <f>(INDEX([1]Pitchers!$CP:$CP,MATCH(P106,[1]Pitchers!$C:$C,0)))</f>
        <v>27.875</v>
      </c>
      <c r="V106" s="5">
        <f>((INDEX([1]Pitchers!$AS:$AS,MATCH(P106,[1]Pitchers!$C:$C,0)))*(1-(INDEX([1]Pitchers!$AT:$AT,MATCH(P106,[1]Pitchers!$C:$C,0)))))</f>
        <v>2.561968241068999E-2</v>
      </c>
      <c r="W106" s="5">
        <f>(INDEX([1]Pitchers!$FL:$FL,MATCH(P106,[1]Pitchers!$C:$C,0)))</f>
        <v>-0.38054912524291146</v>
      </c>
      <c r="X106" s="5">
        <f>INDEX([1]Pitchers!$FO:$FO,MATCH(P106,[1]Pitchers!$C:$C,0))</f>
        <v>1</v>
      </c>
    </row>
    <row r="107" spans="1:24" ht="12" customHeight="1" x14ac:dyDescent="0.2">
      <c r="A107" s="26" t="s">
        <v>87</v>
      </c>
      <c r="B107" s="26" t="s">
        <v>652</v>
      </c>
      <c r="C107" s="11" t="str">
        <f>'AL East'!P5</f>
        <v>Sabathia, CC</v>
      </c>
      <c r="D107" s="5">
        <f>INDEX([1]Pitchers!$AJ:$AJ,MATCH(C107,[1]Pitchers!$C:$C,0))*IF(INDEX([1]Pitchers!$Q:$Q,MATCH(C107,[1]Pitchers!$C:$C,0))="R",1/(0.83+(1-INDEX([1]Pitchers!$DD:$DD,MATCH(C107,[1]Pitchers!$C:$C,0)))/8),1)</f>
        <v>4.2089821226096396</v>
      </c>
      <c r="E107" s="4">
        <f>(INDEX([1]Pitchers!$FJ:$FJ,MATCH(C107,[1]Pitchers!$C:$C,0)))</f>
        <v>135.85210525457819</v>
      </c>
      <c r="F107" s="5">
        <f t="shared" si="5"/>
        <v>1.499662061181203</v>
      </c>
      <c r="G107" s="54">
        <f>IF(LEFT(A107,1)="A",0,IFERROR((INDEX([1]PitchHitProj!$K:$K,MATCH(C107,[1]PitchHitProj!$B:$B,0))-0.263)*0.32*E107,0))</f>
        <v>0</v>
      </c>
      <c r="H107" s="5">
        <f>(INDEX([1]Pitchers!$CV:$CV,MATCH(C107,[1]Pitchers!$C:$C,0)))</f>
        <v>91.578410194076326</v>
      </c>
      <c r="I107" s="107">
        <f>(INDEX([1]Pitchers!$CP:$CP,MATCH(C107,[1]Pitchers!$C:$C,0)))</f>
        <v>35.958333333333336</v>
      </c>
      <c r="J107" s="5">
        <f>((INDEX([1]Pitchers!$AS:$AS,MATCH(C107,[1]Pitchers!$C:$C,0)))*(1-(INDEX([1]Pitchers!$AT:$AT,MATCH(C107,[1]Pitchers!$C:$C,0)))))</f>
        <v>-0.25313273205422737</v>
      </c>
      <c r="K107" s="5">
        <f>(INDEX([1]Pitchers!$FL:$FL,MATCH(C107,[1]Pitchers!$C:$C,0)))</f>
        <v>-3.2873911408113334E-2</v>
      </c>
      <c r="L107" s="5">
        <f>INDEX([1]Pitchers!$FO:$FO,MATCH(C107,[1]Pitchers!$C:$C,0))</f>
        <v>0</v>
      </c>
      <c r="M107" s="58"/>
      <c r="N107" s="26" t="s">
        <v>91</v>
      </c>
      <c r="O107" s="26" t="s">
        <v>57</v>
      </c>
      <c r="P107" s="23" t="str">
        <f>'NL Central'!$I42</f>
        <v>Lyons, Tyler</v>
      </c>
      <c r="Q107" s="5">
        <f>INDEX([1]Pitchers!$AJ:$AJ,MATCH(P107,[1]Pitchers!$C:$C,0))*IF(INDEX([1]Pitchers!$Q:$Q,MATCH(P107,[1]Pitchers!$C:$C,0))="S",0.83+(1-INDEX([1]Pitchers!$DD:$DD,MATCH(P107,[1]Pitchers!$C:$C,0)))/8,1)</f>
        <v>3.7007894229232279</v>
      </c>
      <c r="R107" s="4">
        <f>IF(INDEX([1]Pitchers!$Q:$Q,MATCH(P107,[1]Pitchers!$C:$C,0))="S",56,INDEX([1]Pitchers!$FJ:$FJ,MATCH(P107,[1]Pitchers!$C:$C,0)))</f>
        <v>55.120466716553757</v>
      </c>
      <c r="S107" s="5">
        <f t="shared" si="4"/>
        <v>0.47713163974216866</v>
      </c>
      <c r="T107" s="5">
        <f>(INDEX([1]Pitchers!$CV:$CV,MATCH(P107,[1]Pitchers!$C:$C,0)))</f>
        <v>91.031785205725683</v>
      </c>
      <c r="U107" s="107">
        <f>(INDEX([1]Pitchers!$CP:$CP,MATCH(P107,[1]Pitchers!$C:$C,0)))</f>
        <v>28.375</v>
      </c>
      <c r="V107" s="5">
        <f>((INDEX([1]Pitchers!$AS:$AS,MATCH(P107,[1]Pitchers!$C:$C,0)))*(1-(INDEX([1]Pitchers!$AT:$AT,MATCH(P107,[1]Pitchers!$C:$C,0)))))</f>
        <v>-0.32535044797203</v>
      </c>
      <c r="W107" s="5">
        <f>(INDEX([1]Pitchers!$FL:$FL,MATCH(P107,[1]Pitchers!$C:$C,0)))</f>
        <v>-3.4226997559489665E-2</v>
      </c>
      <c r="X107" s="5">
        <f>INDEX([1]Pitchers!$FO:$FO,MATCH(P107,[1]Pitchers!$C:$C,0))</f>
        <v>0.53138753441237463</v>
      </c>
    </row>
    <row r="108" spans="1:24" ht="12" customHeight="1" x14ac:dyDescent="0.2">
      <c r="A108" s="26" t="s">
        <v>89</v>
      </c>
      <c r="B108" s="26" t="s">
        <v>72</v>
      </c>
      <c r="C108" s="17" t="str">
        <f>'AL West'!P6</f>
        <v>Cotton, Jharel</v>
      </c>
      <c r="D108" s="5">
        <f>INDEX([1]Pitchers!$AJ:$AJ,MATCH(C108,[1]Pitchers!$C:$C,0))*IF(INDEX([1]Pitchers!$Q:$Q,MATCH(C108,[1]Pitchers!$C:$C,0))="R",1/(0.83+(1-INDEX([1]Pitchers!$DD:$DD,MATCH(C108,[1]Pitchers!$C:$C,0)))/8),1)</f>
        <v>4.2263573966281234</v>
      </c>
      <c r="E108" s="4">
        <f>(INDEX([1]Pitchers!$FJ:$FJ,MATCH(C108,[1]Pitchers!$C:$C,0)))</f>
        <v>138.48930689187705</v>
      </c>
      <c r="F108" s="5">
        <f t="shared" si="5"/>
        <v>1.4988247203305836</v>
      </c>
      <c r="G108" s="54">
        <f>IF(LEFT(A108,1)="A",0,IFERROR((INDEX([1]PitchHitProj!$K:$K,MATCH(C108,[1]PitchHitProj!$B:$B,0))-0.263)*0.32*E108,0))</f>
        <v>0</v>
      </c>
      <c r="H108" s="5">
        <f>(INDEX([1]Pitchers!$CV:$CV,MATCH(C108,[1]Pitchers!$C:$C,0)))</f>
        <v>92.1</v>
      </c>
      <c r="I108" s="107">
        <f>(INDEX([1]Pitchers!$CP:$CP,MATCH(C108,[1]Pitchers!$C:$C,0)))</f>
        <v>24.458333333333332</v>
      </c>
      <c r="J108" s="5">
        <f>((INDEX([1]Pitchers!$AS:$AS,MATCH(C108,[1]Pitchers!$C:$C,0)))*(1-(INDEX([1]Pitchers!$AT:$AT,MATCH(C108,[1]Pitchers!$C:$C,0)))))</f>
        <v>-0.10242690524611449</v>
      </c>
      <c r="K108" s="5">
        <f>(INDEX([1]Pitchers!$FL:$FL,MATCH(C108,[1]Pitchers!$C:$C,0)))</f>
        <v>-0.48096333746887393</v>
      </c>
      <c r="L108" s="5">
        <f>INDEX([1]Pitchers!$FO:$FO,MATCH(C108,[1]Pitchers!$C:$C,0))</f>
        <v>0</v>
      </c>
      <c r="M108" s="58"/>
      <c r="N108" s="26" t="s">
        <v>88</v>
      </c>
      <c r="O108" s="26" t="s">
        <v>655</v>
      </c>
      <c r="P108" s="15" t="str">
        <f>'AL Central'!$B42</f>
        <v>Zimmer, Kyle</v>
      </c>
      <c r="Q108" s="5">
        <f>INDEX([1]Pitchers!$AJ:$AJ,MATCH(P108,[1]Pitchers!$C:$C,0))*IF(INDEX([1]Pitchers!$Q:$Q,MATCH(P108,[1]Pitchers!$C:$C,0))="S",0.83+(1-INDEX([1]Pitchers!$DD:$DD,MATCH(P108,[1]Pitchers!$C:$C,0)))/8,1)</f>
        <v>3.7081868681169365</v>
      </c>
      <c r="R108" s="4">
        <f>IF(INDEX([1]Pitchers!$Q:$Q,MATCH(P108,[1]Pitchers!$C:$C,0))="S",56,INDEX([1]Pitchers!$FJ:$FJ,MATCH(P108,[1]Pitchers!$C:$C,0)))</f>
        <v>56</v>
      </c>
      <c r="S108" s="5">
        <f t="shared" si="4"/>
        <v>0.47509448293085138</v>
      </c>
      <c r="T108" s="5">
        <f>(INDEX([1]Pitchers!$CV:$CV,MATCH(P108,[1]Pitchers!$C:$C,0)))</f>
        <v>92.1</v>
      </c>
      <c r="U108" s="107">
        <f>(INDEX([1]Pitchers!$CP:$CP,MATCH(P108,[1]Pitchers!$C:$C,0)))</f>
        <v>24.791666666666668</v>
      </c>
      <c r="V108" s="5">
        <f>((INDEX([1]Pitchers!$AS:$AS,MATCH(P108,[1]Pitchers!$C:$C,0)))*(1-(INDEX([1]Pitchers!$AT:$AT,MATCH(P108,[1]Pitchers!$C:$C,0)))))</f>
        <v>-0.10002723310443733</v>
      </c>
      <c r="W108" s="5">
        <f>(INDEX([1]Pitchers!$FL:$FL,MATCH(P108,[1]Pitchers!$C:$C,0)))</f>
        <v>-0.31995141580785297</v>
      </c>
      <c r="X108" s="5">
        <f>INDEX([1]Pitchers!$FO:$FO,MATCH(P108,[1]Pitchers!$C:$C,0))</f>
        <v>7.2546870545431408E-2</v>
      </c>
    </row>
    <row r="109" spans="1:24" ht="12" customHeight="1" x14ac:dyDescent="0.2">
      <c r="A109" s="26" t="s">
        <v>89</v>
      </c>
      <c r="B109" s="26" t="s">
        <v>99</v>
      </c>
      <c r="C109" s="9" t="str">
        <f>'AL West'!I2</f>
        <v>Chacin, Jhoulys</v>
      </c>
      <c r="D109" s="5">
        <f>INDEX([1]Pitchers!$AJ:$AJ,MATCH(C109,[1]Pitchers!$C:$C,0))*IF(INDEX([1]Pitchers!$Q:$Q,MATCH(C109,[1]Pitchers!$C:$C,0))="R",1/(0.83+(1-INDEX([1]Pitchers!$DD:$DD,MATCH(C109,[1]Pitchers!$C:$C,0)))/8),1)</f>
        <v>4.270952970831952</v>
      </c>
      <c r="E109" s="4">
        <f>(INDEX([1]Pitchers!$FJ:$FJ,MATCH(C109,[1]Pitchers!$C:$C,0)))</f>
        <v>144.61399885699416</v>
      </c>
      <c r="F109" s="5">
        <f t="shared" si="5"/>
        <v>1.485150730013977</v>
      </c>
      <c r="G109" s="54">
        <f>IF(LEFT(A109,1)="A",0,IFERROR((INDEX([1]PitchHitProj!$K:$K,MATCH(C109,[1]PitchHitProj!$B:$B,0))-0.263)*0.32*E109,0))</f>
        <v>0</v>
      </c>
      <c r="H109" s="5">
        <f>(INDEX([1]Pitchers!$CV:$CV,MATCH(C109,[1]Pitchers!$C:$C,0)))</f>
        <v>89.832189757763345</v>
      </c>
      <c r="I109" s="107">
        <f>(INDEX([1]Pitchers!$CP:$CP,MATCH(C109,[1]Pitchers!$C:$C,0)))</f>
        <v>28.458333333333332</v>
      </c>
      <c r="J109" s="5">
        <f>((INDEX([1]Pitchers!$AS:$AS,MATCH(C109,[1]Pitchers!$C:$C,0)))*(1-(INDEX([1]Pitchers!$AT:$AT,MATCH(C109,[1]Pitchers!$C:$C,0)))))</f>
        <v>7.4286628210552721E-2</v>
      </c>
      <c r="K109" s="5">
        <f>(INDEX([1]Pitchers!$FL:$FL,MATCH(C109,[1]Pitchers!$C:$C,0)))</f>
        <v>-0.20518053902747277</v>
      </c>
      <c r="L109" s="5">
        <f>INDEX([1]Pitchers!$FO:$FO,MATCH(C109,[1]Pitchers!$C:$C,0))</f>
        <v>0</v>
      </c>
      <c r="M109" s="58"/>
      <c r="N109" s="26" t="s">
        <v>88</v>
      </c>
      <c r="O109" s="26" t="s">
        <v>68</v>
      </c>
      <c r="P109" s="14" t="str">
        <f>'AL Central'!$I14</f>
        <v>Hunter, Tommy</v>
      </c>
      <c r="Q109" s="5">
        <f>INDEX([1]Pitchers!$AJ:$AJ,MATCH(P109,[1]Pitchers!$C:$C,0))*IF(INDEX([1]Pitchers!$Q:$Q,MATCH(P109,[1]Pitchers!$C:$C,0))="S",0.83+(1-INDEX([1]Pitchers!$DD:$DD,MATCH(P109,[1]Pitchers!$C:$C,0)))/8,1)</f>
        <v>3.6635474912381776</v>
      </c>
      <c r="R109" s="4">
        <f>IF(INDEX([1]Pitchers!$Q:$Q,MATCH(P109,[1]Pitchers!$C:$C,0))="S",56,INDEX([1]Pitchers!$FJ:$FJ,MATCH(P109,[1]Pitchers!$C:$C,0)))</f>
        <v>49.689616011622221</v>
      </c>
      <c r="S109" s="5">
        <f t="shared" si="4"/>
        <v>0.47324192616562677</v>
      </c>
      <c r="T109" s="5">
        <f>(INDEX([1]Pitchers!$CV:$CV,MATCH(P109,[1]Pitchers!$C:$C,0)))</f>
        <v>93.790131690863191</v>
      </c>
      <c r="U109" s="107">
        <f>(INDEX([1]Pitchers!$CP:$CP,MATCH(P109,[1]Pitchers!$C:$C,0)))</f>
        <v>29.958333333333332</v>
      </c>
      <c r="V109" s="5">
        <f>((INDEX([1]Pitchers!$AS:$AS,MATCH(P109,[1]Pitchers!$C:$C,0)))*(1-(INDEX([1]Pitchers!$AT:$AT,MATCH(P109,[1]Pitchers!$C:$C,0)))))</f>
        <v>9.0833579342585777E-2</v>
      </c>
      <c r="W109" s="5">
        <f>(INDEX([1]Pitchers!$FL:$FL,MATCH(P109,[1]Pitchers!$C:$C,0)))</f>
        <v>1.0895279550907274E-2</v>
      </c>
      <c r="X109" s="5">
        <f>INDEX([1]Pitchers!$FO:$FO,MATCH(P109,[1]Pitchers!$C:$C,0))</f>
        <v>1</v>
      </c>
    </row>
    <row r="110" spans="1:24" ht="12" customHeight="1" x14ac:dyDescent="0.2">
      <c r="A110" s="26" t="s">
        <v>88</v>
      </c>
      <c r="B110" s="26" t="s">
        <v>71</v>
      </c>
      <c r="C110" s="16" t="str">
        <f>'AL Central'!I36</f>
        <v>Duffey, Tyler</v>
      </c>
      <c r="D110" s="5">
        <f>INDEX([1]Pitchers!$AJ:$AJ,MATCH(C110,[1]Pitchers!$C:$C,0))*IF(INDEX([1]Pitchers!$Q:$Q,MATCH(C110,[1]Pitchers!$C:$C,0))="R",1/(0.83+(1-INDEX([1]Pitchers!$DD:$DD,MATCH(C110,[1]Pitchers!$C:$C,0)))/8),1)</f>
        <v>4.3252316340590538</v>
      </c>
      <c r="E110" s="4">
        <f>(INDEX([1]Pitchers!$FJ:$FJ,MATCH(C110,[1]Pitchers!$C:$C,0)))</f>
        <v>154.59557473132708</v>
      </c>
      <c r="F110" s="5">
        <f t="shared" si="5"/>
        <v>1.484260768290067</v>
      </c>
      <c r="G110" s="54">
        <f>IF(LEFT(A110,1)="A",0,IFERROR((INDEX([1]PitchHitProj!$K:$K,MATCH(C110,[1]PitchHitProj!$B:$B,0))-0.263)*0.32*E110,0))</f>
        <v>0</v>
      </c>
      <c r="H110" s="5">
        <f>(INDEX([1]Pitchers!$CV:$CV,MATCH(C110,[1]Pitchers!$C:$C,0)))</f>
        <v>90.177427599664114</v>
      </c>
      <c r="I110" s="107">
        <f>(INDEX([1]Pitchers!$CP:$CP,MATCH(C110,[1]Pitchers!$C:$C,0)))</f>
        <v>25.541666666666668</v>
      </c>
      <c r="J110" s="5">
        <f>((INDEX([1]Pitchers!$AS:$AS,MATCH(C110,[1]Pitchers!$C:$C,0)))*(1-(INDEX([1]Pitchers!$AT:$AT,MATCH(C110,[1]Pitchers!$C:$C,0)))))</f>
        <v>-5.9989745104839703E-2</v>
      </c>
      <c r="K110" s="5">
        <f>(INDEX([1]Pitchers!$FL:$FL,MATCH(C110,[1]Pitchers!$C:$C,0)))</f>
        <v>-0.18531743845645718</v>
      </c>
      <c r="L110" s="5">
        <f>INDEX([1]Pitchers!$FO:$FO,MATCH(C110,[1]Pitchers!$C:$C,0))</f>
        <v>0</v>
      </c>
      <c r="M110" s="58"/>
      <c r="N110" s="26" t="s">
        <v>88</v>
      </c>
      <c r="O110" s="26" t="s">
        <v>71</v>
      </c>
      <c r="P110" s="16" t="str">
        <f>'AL Central'!$I42</f>
        <v>Pressly, Ryan</v>
      </c>
      <c r="Q110" s="5">
        <f>INDEX([1]Pitchers!$AJ:$AJ,MATCH(P110,[1]Pitchers!$C:$C,0))*IF(INDEX([1]Pitchers!$Q:$Q,MATCH(P110,[1]Pitchers!$C:$C,0))="S",0.83+(1-INDEX([1]Pitchers!$DD:$DD,MATCH(P110,[1]Pitchers!$C:$C,0)))/8,1)</f>
        <v>3.7403755723022973</v>
      </c>
      <c r="R110" s="4">
        <f>IF(INDEX([1]Pitchers!$Q:$Q,MATCH(P110,[1]Pitchers!$C:$C,0))="S",56,INDEX([1]Pitchers!$FJ:$FJ,MATCH(P110,[1]Pitchers!$C:$C,0)))</f>
        <v>60.517765109925925</v>
      </c>
      <c r="S110" s="5">
        <f t="shared" si="4"/>
        <v>0.4682503006496499</v>
      </c>
      <c r="T110" s="5">
        <f>(INDEX([1]Pitchers!$CV:$CV,MATCH(P110,[1]Pitchers!$C:$C,0)))</f>
        <v>93.57111335206686</v>
      </c>
      <c r="U110" s="107">
        <f>(INDEX([1]Pitchers!$CP:$CP,MATCH(P110,[1]Pitchers!$C:$C,0)))</f>
        <v>27.541666666666668</v>
      </c>
      <c r="V110" s="5">
        <f>((INDEX([1]Pitchers!$AS:$AS,MATCH(P110,[1]Pitchers!$C:$C,0)))*(1-(INDEX([1]Pitchers!$AT:$AT,MATCH(P110,[1]Pitchers!$C:$C,0)))))</f>
        <v>0.18628253816950607</v>
      </c>
      <c r="W110" s="5">
        <f>(INDEX([1]Pitchers!$FL:$FL,MATCH(P110,[1]Pitchers!$C:$C,0)))</f>
        <v>-6.8583479405307055E-2</v>
      </c>
      <c r="X110" s="5">
        <f>INDEX([1]Pitchers!$FO:$FO,MATCH(P110,[1]Pitchers!$C:$C,0))</f>
        <v>1</v>
      </c>
    </row>
    <row r="111" spans="1:24" ht="12" customHeight="1" x14ac:dyDescent="0.2">
      <c r="A111" s="26" t="s">
        <v>87</v>
      </c>
      <c r="B111" s="26" t="s">
        <v>652</v>
      </c>
      <c r="C111" s="11" t="str">
        <f>'AL East'!P6</f>
        <v>Green, Chad</v>
      </c>
      <c r="D111" s="5">
        <f>INDEX([1]Pitchers!$AJ:$AJ,MATCH(C111,[1]Pitchers!$C:$C,0))*IF(INDEX([1]Pitchers!$Q:$Q,MATCH(C111,[1]Pitchers!$C:$C,0))="R",1/(0.83+(1-INDEX([1]Pitchers!$DD:$DD,MATCH(C111,[1]Pitchers!$C:$C,0)))/8),1)</f>
        <v>4.3310047657579336</v>
      </c>
      <c r="E111" s="4">
        <f>(INDEX([1]Pitchers!$FJ:$FJ,MATCH(C111,[1]Pitchers!$C:$C,0)))</f>
        <v>153.489408047322</v>
      </c>
      <c r="F111" s="5">
        <f t="shared" si="5"/>
        <v>1.4627627964372136</v>
      </c>
      <c r="G111" s="54">
        <f>IF(LEFT(A111,1)="A",0,IFERROR((INDEX([1]PitchHitProj!$K:$K,MATCH(C111,[1]PitchHitProj!$B:$B,0))-0.263)*0.32*E111,0))</f>
        <v>0</v>
      </c>
      <c r="H111" s="5">
        <f>(INDEX([1]Pitchers!$CV:$CV,MATCH(C111,[1]Pitchers!$C:$C,0)))</f>
        <v>93.859549841701224</v>
      </c>
      <c r="I111" s="107">
        <f>(INDEX([1]Pitchers!$CP:$CP,MATCH(C111,[1]Pitchers!$C:$C,0)))</f>
        <v>25.125</v>
      </c>
      <c r="J111" s="5">
        <f>((INDEX([1]Pitchers!$AS:$AS,MATCH(C111,[1]Pitchers!$C:$C,0)))*(1-(INDEX([1]Pitchers!$AT:$AT,MATCH(C111,[1]Pitchers!$C:$C,0)))))</f>
        <v>-9.3017411586019172E-2</v>
      </c>
      <c r="K111" s="5">
        <f>(INDEX([1]Pitchers!$FL:$FL,MATCH(C111,[1]Pitchers!$C:$C,0)))</f>
        <v>4.7372187779214855E-2</v>
      </c>
      <c r="L111" s="5">
        <f>INDEX([1]Pitchers!$FO:$FO,MATCH(C111,[1]Pitchers!$C:$C,0))</f>
        <v>0</v>
      </c>
      <c r="M111" s="58"/>
      <c r="N111" s="26" t="s">
        <v>89</v>
      </c>
      <c r="O111" s="26" t="s">
        <v>74</v>
      </c>
      <c r="P111" s="16" t="str">
        <f>'AL West'!$I44</f>
        <v>Bush, Matt</v>
      </c>
      <c r="Q111" s="5">
        <f>INDEX([1]Pitchers!$AJ:$AJ,MATCH(P111,[1]Pitchers!$C:$C,0))*IF(INDEX([1]Pitchers!$Q:$Q,MATCH(P111,[1]Pitchers!$C:$C,0))="S",0.83+(1-INDEX([1]Pitchers!$DD:$DD,MATCH(P111,[1]Pitchers!$C:$C,0)))/8,1)</f>
        <v>3.6836562689117693</v>
      </c>
      <c r="R111" s="4">
        <f>IF(INDEX([1]Pitchers!$Q:$Q,MATCH(P111,[1]Pitchers!$C:$C,0))="S",56,INDEX([1]Pitchers!$FJ:$FJ,MATCH(P111,[1]Pitchers!$C:$C,0)))</f>
        <v>51.241205345555571</v>
      </c>
      <c r="S111" s="5">
        <f t="shared" si="4"/>
        <v>0.46400697668944635</v>
      </c>
      <c r="T111" s="5">
        <f>(INDEX([1]Pitchers!$CV:$CV,MATCH(P111,[1]Pitchers!$C:$C,0)))</f>
        <v>95.495541201614827</v>
      </c>
      <c r="U111" s="107">
        <f>(INDEX([1]Pitchers!$CP:$CP,MATCH(P111,[1]Pitchers!$C:$C,0)))</f>
        <v>30.375</v>
      </c>
      <c r="V111" s="5">
        <f>((INDEX([1]Pitchers!$AS:$AS,MATCH(P111,[1]Pitchers!$C:$C,0)))*(1-(INDEX([1]Pitchers!$AT:$AT,MATCH(P111,[1]Pitchers!$C:$C,0)))))</f>
        <v>0.10565544192943244</v>
      </c>
      <c r="W111" s="5">
        <f>(INDEX([1]Pitchers!$FL:$FL,MATCH(P111,[1]Pitchers!$C:$C,0)))</f>
        <v>-1.5762146431961721E-2</v>
      </c>
      <c r="X111" s="5">
        <f>INDEX([1]Pitchers!$FO:$FO,MATCH(P111,[1]Pitchers!$C:$C,0))</f>
        <v>1</v>
      </c>
    </row>
    <row r="112" spans="1:24" ht="12" customHeight="1" x14ac:dyDescent="0.2">
      <c r="A112" s="26" t="s">
        <v>91</v>
      </c>
      <c r="B112" s="26" t="s">
        <v>56</v>
      </c>
      <c r="C112" s="22" t="str">
        <f>'NL Central'!B33</f>
        <v>Hutchison, Drew</v>
      </c>
      <c r="D112" s="5">
        <f>INDEX([1]Pitchers!$AJ:$AJ,MATCH(C112,[1]Pitchers!$C:$C,0))*IF(INDEX([1]Pitchers!$Q:$Q,MATCH(C112,[1]Pitchers!$C:$C,0))="R",1/(0.83+(1-INDEX([1]Pitchers!$DD:$DD,MATCH(C112,[1]Pitchers!$C:$C,0)))/8),1)</f>
        <v>4.3341759470075729</v>
      </c>
      <c r="E112" s="4">
        <f>(INDEX([1]Pitchers!$FJ:$FJ,MATCH(C112,[1]Pitchers!$C:$C,0)))</f>
        <v>153.49049787894899</v>
      </c>
      <c r="F112" s="5">
        <f t="shared" si="5"/>
        <v>1.4619164268349767</v>
      </c>
      <c r="G112" s="54">
        <f>IF(LEFT(A112,1)="A",0,IFERROR((INDEX([1]PitchHitProj!$K:$K,MATCH(C112,[1]PitchHitProj!$B:$B,0))-0.263)*0.32*E112,0))</f>
        <v>4.7364018605754385E-2</v>
      </c>
      <c r="H112" s="5">
        <f>(INDEX([1]Pitchers!$CV:$CV,MATCH(C112,[1]Pitchers!$C:$C,0)))</f>
        <v>92.14549078003256</v>
      </c>
      <c r="I112" s="107">
        <f>(INDEX([1]Pitchers!$CP:$CP,MATCH(C112,[1]Pitchers!$C:$C,0)))</f>
        <v>25.875</v>
      </c>
      <c r="J112" s="5">
        <f>((INDEX([1]Pitchers!$AS:$AS,MATCH(C112,[1]Pitchers!$C:$C,0)))*(1-(INDEX([1]Pitchers!$AT:$AT,MATCH(C112,[1]Pitchers!$C:$C,0)))))</f>
        <v>-9.9706001936561289E-2</v>
      </c>
      <c r="K112" s="5">
        <f>(INDEX([1]Pitchers!$FL:$FL,MATCH(C112,[1]Pitchers!$C:$C,0)))</f>
        <v>-0.22171971432742496</v>
      </c>
      <c r="L112" s="5">
        <f>INDEX([1]Pitchers!$FO:$FO,MATCH(C112,[1]Pitchers!$C:$C,0))</f>
        <v>0</v>
      </c>
      <c r="M112" s="58"/>
      <c r="N112" s="26" t="s">
        <v>88</v>
      </c>
      <c r="O112" s="26" t="s">
        <v>68</v>
      </c>
      <c r="P112" s="14" t="str">
        <f>'AL Central'!$I13</f>
        <v>Manship, Jeff</v>
      </c>
      <c r="Q112" s="5">
        <f>INDEX([1]Pitchers!$AJ:$AJ,MATCH(P112,[1]Pitchers!$C:$C,0))*IF(INDEX([1]Pitchers!$Q:$Q,MATCH(P112,[1]Pitchers!$C:$C,0))="S",0.83+(1-INDEX([1]Pitchers!$DD:$DD,MATCH(P112,[1]Pitchers!$C:$C,0)))/8,1)</f>
        <v>3.6625047085970333</v>
      </c>
      <c r="R112" s="4">
        <f>IF(INDEX([1]Pitchers!$Q:$Q,MATCH(P112,[1]Pitchers!$C:$C,0))="S",56,INDEX([1]Pitchers!$FJ:$FJ,MATCH(P112,[1]Pitchers!$C:$C,0)))</f>
        <v>48.314175283994182</v>
      </c>
      <c r="S112" s="5">
        <f t="shared" si="4"/>
        <v>0.46131649289150983</v>
      </c>
      <c r="T112" s="5">
        <f>(INDEX([1]Pitchers!$CV:$CV,MATCH(P112,[1]Pitchers!$C:$C,0)))</f>
        <v>89.774006517721375</v>
      </c>
      <c r="U112" s="107">
        <f>(INDEX([1]Pitchers!$CP:$CP,MATCH(P112,[1]Pitchers!$C:$C,0)))</f>
        <v>31.458333333333332</v>
      </c>
      <c r="V112" s="5">
        <f>((INDEX([1]Pitchers!$AS:$AS,MATCH(P112,[1]Pitchers!$C:$C,0)))*(1-(INDEX([1]Pitchers!$AT:$AT,MATCH(P112,[1]Pitchers!$C:$C,0)))))</f>
        <v>0.22935794243594554</v>
      </c>
      <c r="W112" s="5">
        <f>(INDEX([1]Pitchers!$FL:$FL,MATCH(P112,[1]Pitchers!$C:$C,0)))</f>
        <v>-0.26780187467090555</v>
      </c>
      <c r="X112" s="5">
        <f>INDEX([1]Pitchers!$FO:$FO,MATCH(P112,[1]Pitchers!$C:$C,0))</f>
        <v>1</v>
      </c>
    </row>
    <row r="113" spans="1:24" ht="12" customHeight="1" x14ac:dyDescent="0.2">
      <c r="A113" s="26" t="s">
        <v>88</v>
      </c>
      <c r="B113" s="26" t="s">
        <v>69</v>
      </c>
      <c r="C113" s="39" t="str">
        <f>'AL Central'!P4</f>
        <v>Sanchez, Anibal</v>
      </c>
      <c r="D113" s="5">
        <f>INDEX([1]Pitchers!$AJ:$AJ,MATCH(C113,[1]Pitchers!$C:$C,0))*IF(INDEX([1]Pitchers!$Q:$Q,MATCH(C113,[1]Pitchers!$C:$C,0))="R",1/(0.83+(1-INDEX([1]Pitchers!$DD:$DD,MATCH(C113,[1]Pitchers!$C:$C,0)))/8),1)</f>
        <v>4.2835774426073776</v>
      </c>
      <c r="E113" s="4">
        <f>(INDEX([1]Pitchers!$FJ:$FJ,MATCH(C113,[1]Pitchers!$C:$C,0)))</f>
        <v>140.17893974588478</v>
      </c>
      <c r="F113" s="5">
        <f t="shared" si="5"/>
        <v>1.4177404600415744</v>
      </c>
      <c r="G113" s="54">
        <f>IF(LEFT(A113,1)="A",0,IFERROR((INDEX([1]PitchHitProj!$K:$K,MATCH(C113,[1]PitchHitProj!$B:$B,0))-0.263)*0.32*E113,0))</f>
        <v>0</v>
      </c>
      <c r="H113" s="5">
        <f>(INDEX([1]Pitchers!$CV:$CV,MATCH(C113,[1]Pitchers!$C:$C,0)))</f>
        <v>91.004358467143277</v>
      </c>
      <c r="I113" s="107">
        <f>(INDEX([1]Pitchers!$CP:$CP,MATCH(C113,[1]Pitchers!$C:$C,0)))</f>
        <v>32.375</v>
      </c>
      <c r="J113" s="5">
        <f>((INDEX([1]Pitchers!$AS:$AS,MATCH(C113,[1]Pitchers!$C:$C,0)))*(1-(INDEX([1]Pitchers!$AT:$AT,MATCH(C113,[1]Pitchers!$C:$C,0)))))</f>
        <v>-0.22552736175955765</v>
      </c>
      <c r="K113" s="5">
        <f>(INDEX([1]Pitchers!$FL:$FL,MATCH(C113,[1]Pitchers!$C:$C,0)))</f>
        <v>-0.24150431638714173</v>
      </c>
      <c r="L113" s="5">
        <f>INDEX([1]Pitchers!$FO:$FO,MATCH(C113,[1]Pitchers!$C:$C,0))</f>
        <v>0</v>
      </c>
      <c r="M113" s="58"/>
      <c r="N113" s="26" t="s">
        <v>88</v>
      </c>
      <c r="O113" s="26" t="s">
        <v>69</v>
      </c>
      <c r="P113" s="39" t="str">
        <f>'AL Central'!$P12</f>
        <v>Norris, Daniel</v>
      </c>
      <c r="Q113" s="5">
        <f>INDEX([1]Pitchers!$AJ:$AJ,MATCH(P113,[1]Pitchers!$C:$C,0))*IF(INDEX([1]Pitchers!$Q:$Q,MATCH(P113,[1]Pitchers!$C:$C,0))="S",0.83+(1-INDEX([1]Pitchers!$DD:$DD,MATCH(P113,[1]Pitchers!$C:$C,0)))/8,1)</f>
        <v>3.718787857425744</v>
      </c>
      <c r="R113" s="4">
        <f>IF(INDEX([1]Pitchers!$Q:$Q,MATCH(P113,[1]Pitchers!$C:$C,0))="S",56,INDEX([1]Pitchers!$FJ:$FJ,MATCH(P113,[1]Pitchers!$C:$C,0)))</f>
        <v>56</v>
      </c>
      <c r="S113" s="5">
        <f t="shared" si="4"/>
        <v>0.46126602524316296</v>
      </c>
      <c r="T113" s="5">
        <f>(INDEX([1]Pitchers!$CV:$CV,MATCH(P113,[1]Pitchers!$C:$C,0)))</f>
        <v>93.75627373869925</v>
      </c>
      <c r="U113" s="107">
        <f>(INDEX([1]Pitchers!$CP:$CP,MATCH(P113,[1]Pitchers!$C:$C,0)))</f>
        <v>23.208333333333332</v>
      </c>
      <c r="V113" s="5">
        <f>((INDEX([1]Pitchers!$AS:$AS,MATCH(P113,[1]Pitchers!$C:$C,0)))*(1-(INDEX([1]Pitchers!$AT:$AT,MATCH(P113,[1]Pitchers!$C:$C,0)))))</f>
        <v>-0.10374516335418295</v>
      </c>
      <c r="W113" s="5">
        <f>(INDEX([1]Pitchers!$FL:$FL,MATCH(P113,[1]Pitchers!$C:$C,0)))</f>
        <v>4.6387319730517844E-2</v>
      </c>
      <c r="X113" s="5">
        <f>INDEX([1]Pitchers!$FO:$FO,MATCH(P113,[1]Pitchers!$C:$C,0))</f>
        <v>0</v>
      </c>
    </row>
    <row r="114" spans="1:24" ht="12" customHeight="1" x14ac:dyDescent="0.2">
      <c r="A114" s="26" t="s">
        <v>101</v>
      </c>
      <c r="B114" s="26" t="s">
        <v>49</v>
      </c>
      <c r="C114" s="9" t="str">
        <f>'NL West'!B6</f>
        <v>De La Rosa, Rubby</v>
      </c>
      <c r="D114" s="5">
        <f>INDEX([1]Pitchers!$AJ:$AJ,MATCH(C114,[1]Pitchers!$C:$C,0))*IF(INDEX([1]Pitchers!$Q:$Q,MATCH(C114,[1]Pitchers!$C:$C,0))="R",1/(0.83+(1-INDEX([1]Pitchers!$DD:$DD,MATCH(C114,[1]Pitchers!$C:$C,0)))/8),1)</f>
        <v>4.239261492954137</v>
      </c>
      <c r="E114" s="4">
        <f>(INDEX([1]Pitchers!$FJ:$FJ,MATCH(C114,[1]Pitchers!$C:$C,0)))</f>
        <v>143.25126284847553</v>
      </c>
      <c r="F114" s="5">
        <f t="shared" si="5"/>
        <v>1.4172321476784693</v>
      </c>
      <c r="G114" s="54">
        <f>IF(LEFT(A114,1)="A",0,IFERROR((INDEX([1]PitchHitProj!$K:$K,MATCH(C114,[1]PitchHitProj!$B:$B,0))-0.263)*0.32*E114,0))</f>
        <v>-1.0155327810032384</v>
      </c>
      <c r="H114" s="5">
        <f>(INDEX([1]Pitchers!$CV:$CV,MATCH(C114,[1]Pitchers!$C:$C,0)))</f>
        <v>94.262212675492322</v>
      </c>
      <c r="I114" s="107">
        <f>(INDEX([1]Pitchers!$CP:$CP,MATCH(C114,[1]Pitchers!$C:$C,0)))</f>
        <v>27.291666666666668</v>
      </c>
      <c r="J114" s="5">
        <f>((INDEX([1]Pitchers!$AS:$AS,MATCH(C114,[1]Pitchers!$C:$C,0)))*(1-(INDEX([1]Pitchers!$AT:$AT,MATCH(C114,[1]Pitchers!$C:$C,0)))))</f>
        <v>-0.21810156308713888</v>
      </c>
      <c r="K114" s="5">
        <f>(INDEX([1]Pitchers!$FL:$FL,MATCH(C114,[1]Pitchers!$C:$C,0)))</f>
        <v>8.2618326596759689E-2</v>
      </c>
      <c r="L114" s="5">
        <f>INDEX([1]Pitchers!$FO:$FO,MATCH(C114,[1]Pitchers!$C:$C,0))</f>
        <v>0</v>
      </c>
      <c r="M114" s="58"/>
      <c r="N114" s="26" t="s">
        <v>101</v>
      </c>
      <c r="O114" s="26" t="s">
        <v>648</v>
      </c>
      <c r="P114" s="28" t="str">
        <f>'NL West'!$I43</f>
        <v>Law, Derek</v>
      </c>
      <c r="Q114" s="5">
        <f>INDEX([1]Pitchers!$AJ:$AJ,MATCH(P114,[1]Pitchers!$C:$C,0))*IF(INDEX([1]Pitchers!$Q:$Q,MATCH(P114,[1]Pitchers!$C:$C,0))="S",0.83+(1-INDEX([1]Pitchers!$DD:$DD,MATCH(P114,[1]Pitchers!$C:$C,0)))/8,1)</f>
        <v>3.6940624617288629</v>
      </c>
      <c r="R114" s="4">
        <f>IF(INDEX([1]Pitchers!$Q:$Q,MATCH(P114,[1]Pitchers!$C:$C,0))="S",56,INDEX([1]Pitchers!$FJ:$FJ,MATCH(P114,[1]Pitchers!$C:$C,0)))</f>
        <v>51.358654208814812</v>
      </c>
      <c r="S114" s="5">
        <f t="shared" si="4"/>
        <v>0.45261789036799305</v>
      </c>
      <c r="T114" s="5">
        <f>(INDEX([1]Pitchers!$CV:$CV,MATCH(P114,[1]Pitchers!$C:$C,0)))</f>
        <v>91.795541201614824</v>
      </c>
      <c r="U114" s="107">
        <f>(INDEX([1]Pitchers!$CP:$CP,MATCH(P114,[1]Pitchers!$C:$C,0)))</f>
        <v>25.791666666666668</v>
      </c>
      <c r="V114" s="5">
        <f>((INDEX([1]Pitchers!$AS:$AS,MATCH(P114,[1]Pitchers!$C:$C,0)))*(1-(INDEX([1]Pitchers!$AT:$AT,MATCH(P114,[1]Pitchers!$C:$C,0)))))</f>
        <v>4.6880898403699446E-2</v>
      </c>
      <c r="W114" s="5">
        <f>(INDEX([1]Pitchers!$FL:$FL,MATCH(P114,[1]Pitchers!$C:$C,0)))</f>
        <v>1.9784730018127536E-3</v>
      </c>
      <c r="X114" s="5">
        <f>INDEX([1]Pitchers!$FO:$FO,MATCH(P114,[1]Pitchers!$C:$C,0))</f>
        <v>1</v>
      </c>
    </row>
    <row r="115" spans="1:24" ht="12" customHeight="1" x14ac:dyDescent="0.2">
      <c r="A115" s="26" t="s">
        <v>89</v>
      </c>
      <c r="B115" s="26" t="s">
        <v>99</v>
      </c>
      <c r="C115" s="9" t="str">
        <f>'AL West'!I3</f>
        <v>Heaney, Andrew</v>
      </c>
      <c r="D115" s="5">
        <f>INDEX([1]Pitchers!$AJ:$AJ,MATCH(C115,[1]Pitchers!$C:$C,0))*IF(INDEX([1]Pitchers!$Q:$Q,MATCH(C115,[1]Pitchers!$C:$C,0))="R",1/(0.83+(1-INDEX([1]Pitchers!$DD:$DD,MATCH(C115,[1]Pitchers!$C:$C,0)))/8),1)</f>
        <v>4.2973695096707045</v>
      </c>
      <c r="E115" s="4">
        <f>(INDEX([1]Pitchers!$FJ:$FJ,MATCH(C115,[1]Pitchers!$C:$C,0)))</f>
        <v>142.38945155718969</v>
      </c>
      <c r="F115" s="5">
        <f t="shared" si="5"/>
        <v>1.4158751579304709</v>
      </c>
      <c r="G115" s="54">
        <f>IF(LEFT(A115,1)="A",0,IFERROR((INDEX([1]PitchHitProj!$K:$K,MATCH(C115,[1]PitchHitProj!$B:$B,0))-0.263)*0.32*E115,0))</f>
        <v>0</v>
      </c>
      <c r="H115" s="5">
        <f>(INDEX([1]Pitchers!$CV:$CV,MATCH(C115,[1]Pitchers!$C:$C,0)))</f>
        <v>92.76062389843851</v>
      </c>
      <c r="I115" s="107">
        <f>(INDEX([1]Pitchers!$CP:$CP,MATCH(C115,[1]Pitchers!$C:$C,0)))</f>
        <v>25.041666666666668</v>
      </c>
      <c r="J115" s="5">
        <f>((INDEX([1]Pitchers!$AS:$AS,MATCH(C115,[1]Pitchers!$C:$C,0)))*(1-(INDEX([1]Pitchers!$AT:$AT,MATCH(C115,[1]Pitchers!$C:$C,0)))))</f>
        <v>6.0787746690828565E-2</v>
      </c>
      <c r="K115" s="5">
        <f>(INDEX([1]Pitchers!$FL:$FL,MATCH(C115,[1]Pitchers!$C:$C,0)))</f>
        <v>0.1027161273517936</v>
      </c>
      <c r="L115" s="5">
        <f>INDEX([1]Pitchers!$FO:$FO,MATCH(C115,[1]Pitchers!$C:$C,0))</f>
        <v>0</v>
      </c>
      <c r="M115" s="58"/>
      <c r="N115" s="26" t="s">
        <v>91</v>
      </c>
      <c r="O115" s="26" t="s">
        <v>657</v>
      </c>
      <c r="P115" s="15" t="str">
        <f>'NL Central'!$B11</f>
        <v>Smith, Joe</v>
      </c>
      <c r="Q115" s="5">
        <f>INDEX([1]Pitchers!$AJ:$AJ,MATCH(P115,[1]Pitchers!$C:$C,0))*IF(INDEX([1]Pitchers!$Q:$Q,MATCH(P115,[1]Pitchers!$C:$C,0))="S",0.83+(1-INDEX([1]Pitchers!$DD:$DD,MATCH(P115,[1]Pitchers!$C:$C,0)))/8,1)</f>
        <v>3.7050139747815094</v>
      </c>
      <c r="R115" s="4">
        <f>IF(INDEX([1]Pitchers!$Q:$Q,MATCH(P115,[1]Pitchers!$C:$C,0))="S",56,INDEX([1]Pitchers!$FJ:$FJ,MATCH(P115,[1]Pitchers!$C:$C,0)))</f>
        <v>52.854083093855557</v>
      </c>
      <c r="S115" s="5">
        <f t="shared" si="4"/>
        <v>0.45231172039894374</v>
      </c>
      <c r="T115" s="5">
        <f>(INDEX([1]Pitchers!$CV:$CV,MATCH(P115,[1]Pitchers!$C:$C,0)))</f>
        <v>86.933584124747753</v>
      </c>
      <c r="U115" s="107">
        <f>(INDEX([1]Pitchers!$CP:$CP,MATCH(P115,[1]Pitchers!$C:$C,0)))</f>
        <v>32.291666666666664</v>
      </c>
      <c r="V115" s="5">
        <f>((INDEX([1]Pitchers!$AS:$AS,MATCH(P115,[1]Pitchers!$C:$C,0)))*(1-(INDEX([1]Pitchers!$AT:$AT,MATCH(P115,[1]Pitchers!$C:$C,0)))))</f>
        <v>2.7946414798537222E-2</v>
      </c>
      <c r="W115" s="5">
        <f>(INDEX([1]Pitchers!$FL:$FL,MATCH(P115,[1]Pitchers!$C:$C,0)))</f>
        <v>0.37792639529133687</v>
      </c>
      <c r="X115" s="5">
        <f>INDEX([1]Pitchers!$FO:$FO,MATCH(P115,[1]Pitchers!$C:$C,0))</f>
        <v>1</v>
      </c>
    </row>
    <row r="116" spans="1:24" ht="12" customHeight="1" x14ac:dyDescent="0.2">
      <c r="A116" s="26" t="s">
        <v>89</v>
      </c>
      <c r="B116" s="26" t="s">
        <v>73</v>
      </c>
      <c r="C116" s="18" t="str">
        <f>'AL West'!B36</f>
        <v>Karns, Nathan</v>
      </c>
      <c r="D116" s="5">
        <f>INDEX([1]Pitchers!$AJ:$AJ,MATCH(C116,[1]Pitchers!$C:$C,0))*IF(INDEX([1]Pitchers!$Q:$Q,MATCH(C116,[1]Pitchers!$C:$C,0))="R",1/(0.83+(1-INDEX([1]Pitchers!$DD:$DD,MATCH(C116,[1]Pitchers!$C:$C,0)))/8),1)</f>
        <v>4.2256023932933173</v>
      </c>
      <c r="E116" s="4">
        <f>(INDEX([1]Pitchers!$FJ:$FJ,MATCH(C116,[1]Pitchers!$C:$C,0)))</f>
        <v>127.7472220555555</v>
      </c>
      <c r="F116" s="5">
        <f t="shared" si="5"/>
        <v>1.3837658291926731</v>
      </c>
      <c r="G116" s="54">
        <f>IF(LEFT(A116,1)="A",0,IFERROR((INDEX([1]PitchHitProj!$K:$K,MATCH(C116,[1]PitchHitProj!$B:$B,0))-0.263)*0.32*E116,0))</f>
        <v>0</v>
      </c>
      <c r="H116" s="5">
        <f>(INDEX([1]Pitchers!$CV:$CV,MATCH(C116,[1]Pitchers!$C:$C,0)))</f>
        <v>92.406604842947075</v>
      </c>
      <c r="I116" s="107">
        <f>(INDEX([1]Pitchers!$CP:$CP,MATCH(C116,[1]Pitchers!$C:$C,0)))</f>
        <v>28.625</v>
      </c>
      <c r="J116" s="5">
        <f>((INDEX([1]Pitchers!$AS:$AS,MATCH(C116,[1]Pitchers!$C:$C,0)))*(1-(INDEX([1]Pitchers!$AT:$AT,MATCH(C116,[1]Pitchers!$C:$C,0)))))</f>
        <v>-0.14655401907704771</v>
      </c>
      <c r="K116" s="5">
        <f>(INDEX([1]Pitchers!$FL:$FL,MATCH(C116,[1]Pitchers!$C:$C,0)))</f>
        <v>7.0944475073629415E-2</v>
      </c>
      <c r="L116" s="5">
        <f>INDEX([1]Pitchers!$FO:$FO,MATCH(C116,[1]Pitchers!$C:$C,0))</f>
        <v>0</v>
      </c>
      <c r="M116" s="58"/>
      <c r="N116" s="26" t="s">
        <v>91</v>
      </c>
      <c r="O116" s="26" t="s">
        <v>657</v>
      </c>
      <c r="P116" s="15" t="str">
        <f>'NL Central'!$B15</f>
        <v>Edwards, Carl</v>
      </c>
      <c r="Q116" s="5">
        <f>INDEX([1]Pitchers!$AJ:$AJ,MATCH(P116,[1]Pitchers!$C:$C,0))*IF(INDEX([1]Pitchers!$Q:$Q,MATCH(P116,[1]Pitchers!$C:$C,0))="S",0.83+(1-INDEX([1]Pitchers!$DD:$DD,MATCH(P116,[1]Pitchers!$C:$C,0)))/8,1)</f>
        <v>3.7143362374851288</v>
      </c>
      <c r="R116" s="4">
        <f>IF(INDEX([1]Pitchers!$Q:$Q,MATCH(P116,[1]Pitchers!$C:$C,0))="S",56,INDEX([1]Pitchers!$FJ:$FJ,MATCH(P116,[1]Pitchers!$C:$C,0)))</f>
        <v>53.98555458903698</v>
      </c>
      <c r="S116" s="5">
        <f t="shared" si="4"/>
        <v>0.45027109309300617</v>
      </c>
      <c r="T116" s="5">
        <f>(INDEX([1]Pitchers!$CV:$CV,MATCH(P116,[1]Pitchers!$C:$C,0)))</f>
        <v>92.1</v>
      </c>
      <c r="U116" s="107">
        <f>(INDEX([1]Pitchers!$CP:$CP,MATCH(P116,[1]Pitchers!$C:$C,0)))</f>
        <v>24.791666666666668</v>
      </c>
      <c r="V116" s="5">
        <f>((INDEX([1]Pitchers!$AS:$AS,MATCH(P116,[1]Pitchers!$C:$C,0)))*(1-(INDEX([1]Pitchers!$AT:$AT,MATCH(P116,[1]Pitchers!$C:$C,0)))))</f>
        <v>0.19162560291772499</v>
      </c>
      <c r="W116" s="5">
        <f>(INDEX([1]Pitchers!$FL:$FL,MATCH(P116,[1]Pitchers!$C:$C,0)))</f>
        <v>-0.61720438436515412</v>
      </c>
      <c r="X116" s="5">
        <f>INDEX([1]Pitchers!$FO:$FO,MATCH(P116,[1]Pitchers!$C:$C,0))</f>
        <v>1</v>
      </c>
    </row>
    <row r="117" spans="1:24" ht="12" customHeight="1" x14ac:dyDescent="0.2">
      <c r="A117" s="26" t="s">
        <v>88</v>
      </c>
      <c r="B117" s="26" t="s">
        <v>68</v>
      </c>
      <c r="C117" s="14" t="str">
        <f>'AL Central'!I6</f>
        <v>Tomlin, Josh</v>
      </c>
      <c r="D117" s="5">
        <f>INDEX([1]Pitchers!$AJ:$AJ,MATCH(C117,[1]Pitchers!$C:$C,0))*IF(INDEX([1]Pitchers!$Q:$Q,MATCH(C117,[1]Pitchers!$C:$C,0))="R",1/(0.83+(1-INDEX([1]Pitchers!$DD:$DD,MATCH(C117,[1]Pitchers!$C:$C,0)))/8),1)</f>
        <v>4.2983290643810168</v>
      </c>
      <c r="E117" s="4">
        <f>(INDEX([1]Pitchers!$FJ:$FJ,MATCH(C117,[1]Pitchers!$C:$C,0)))</f>
        <v>137.75951248626544</v>
      </c>
      <c r="F117" s="5">
        <f t="shared" si="5"/>
        <v>1.368207633592619</v>
      </c>
      <c r="G117" s="54">
        <f>IF(LEFT(A117,1)="A",0,IFERROR((INDEX([1]PitchHitProj!$K:$K,MATCH(C117,[1]PitchHitProj!$B:$B,0))-0.263)*0.32*E117,0))</f>
        <v>0</v>
      </c>
      <c r="H117" s="5">
        <f>(INDEX([1]Pitchers!$CV:$CV,MATCH(C117,[1]Pitchers!$C:$C,0)))</f>
        <v>87.671338069665509</v>
      </c>
      <c r="I117" s="107">
        <f>(INDEX([1]Pitchers!$CP:$CP,MATCH(C117,[1]Pitchers!$C:$C,0)))</f>
        <v>31.708333333333332</v>
      </c>
      <c r="J117" s="5">
        <f>((INDEX([1]Pitchers!$AS:$AS,MATCH(C117,[1]Pitchers!$C:$C,0)))*(1-(INDEX([1]Pitchers!$AT:$AT,MATCH(C117,[1]Pitchers!$C:$C,0)))))</f>
        <v>0.18279605064386309</v>
      </c>
      <c r="K117" s="5">
        <f>(INDEX([1]Pitchers!$FL:$FL,MATCH(C117,[1]Pitchers!$C:$C,0)))</f>
        <v>-0.16868536068675871</v>
      </c>
      <c r="L117" s="5">
        <f>INDEX([1]Pitchers!$FO:$FO,MATCH(C117,[1]Pitchers!$C:$C,0))</f>
        <v>0</v>
      </c>
      <c r="M117" s="58"/>
      <c r="N117" s="26" t="s">
        <v>90</v>
      </c>
      <c r="O117" s="26" t="s">
        <v>61</v>
      </c>
      <c r="P117" s="9" t="str">
        <f>'NL East'!$B44</f>
        <v>Neris, Hector</v>
      </c>
      <c r="Q117" s="5">
        <f>INDEX([1]Pitchers!$AJ:$AJ,MATCH(P117,[1]Pitchers!$C:$C,0))*IF(INDEX([1]Pitchers!$Q:$Q,MATCH(P117,[1]Pitchers!$C:$C,0))="S",0.83+(1-INDEX([1]Pitchers!$DD:$DD,MATCH(P117,[1]Pitchers!$C:$C,0)))/8,1)</f>
        <v>3.8142922516116946</v>
      </c>
      <c r="R117" s="4">
        <f>IF(INDEX([1]Pitchers!$Q:$Q,MATCH(P117,[1]Pitchers!$C:$C,0))="S",56,INDEX([1]Pitchers!$FJ:$FJ,MATCH(P117,[1]Pitchers!$C:$C,0)))</f>
        <v>67.248135480296298</v>
      </c>
      <c r="S117" s="5">
        <f t="shared" si="4"/>
        <v>0.44802863169537455</v>
      </c>
      <c r="T117" s="5">
        <f>(INDEX([1]Pitchers!$CV:$CV,MATCH(P117,[1]Pitchers!$C:$C,0)))</f>
        <v>92.414269416025746</v>
      </c>
      <c r="U117" s="107">
        <f>(INDEX([1]Pitchers!$CP:$CP,MATCH(P117,[1]Pitchers!$C:$C,0)))</f>
        <v>27.041666666666668</v>
      </c>
      <c r="V117" s="5">
        <f>((INDEX([1]Pitchers!$AS:$AS,MATCH(P117,[1]Pitchers!$C:$C,0)))*(1-(INDEX([1]Pitchers!$AT:$AT,MATCH(P117,[1]Pitchers!$C:$C,0)))))</f>
        <v>2.8667143037825089E-2</v>
      </c>
      <c r="W117" s="5">
        <f>(INDEX([1]Pitchers!$FL:$FL,MATCH(P117,[1]Pitchers!$C:$C,0)))</f>
        <v>0.38499530888893863</v>
      </c>
      <c r="X117" s="5">
        <f>INDEX([1]Pitchers!$FO:$FO,MATCH(P117,[1]Pitchers!$C:$C,0))</f>
        <v>1</v>
      </c>
    </row>
    <row r="118" spans="1:24" ht="12" customHeight="1" x14ac:dyDescent="0.2">
      <c r="A118" s="26" t="s">
        <v>91</v>
      </c>
      <c r="B118" s="26" t="s">
        <v>55</v>
      </c>
      <c r="C118" s="42" t="str">
        <f>'NL Central'!P2</f>
        <v>Nelson, Jimmy</v>
      </c>
      <c r="D118" s="5">
        <f>INDEX([1]Pitchers!$AJ:$AJ,MATCH(C118,[1]Pitchers!$C:$C,0))*IF(INDEX([1]Pitchers!$Q:$Q,MATCH(C118,[1]Pitchers!$C:$C,0))="R",1/(0.83+(1-INDEX([1]Pitchers!$DD:$DD,MATCH(C118,[1]Pitchers!$C:$C,0)))/8),1)</f>
        <v>4.3640928603578715</v>
      </c>
      <c r="E118" s="4">
        <f>(INDEX([1]Pitchers!$FJ:$FJ,MATCH(C118,[1]Pitchers!$C:$C,0)))</f>
        <v>161.31663229521607</v>
      </c>
      <c r="F118" s="5">
        <f t="shared" si="5"/>
        <v>1.3394221311516841</v>
      </c>
      <c r="G118" s="54">
        <f>IF(LEFT(A118,1)="A",0,IFERROR((INDEX([1]PitchHitProj!$K:$K,MATCH(C118,[1]PitchHitProj!$B:$B,0))-0.263)*0.32*E118,0))</f>
        <v>-1.2238113552204648</v>
      </c>
      <c r="H118" s="5">
        <f>(INDEX([1]Pitchers!$CV:$CV,MATCH(C118,[1]Pitchers!$C:$C,0)))</f>
        <v>92.984865446273659</v>
      </c>
      <c r="I118" s="107">
        <f>(INDEX([1]Pitchers!$CP:$CP,MATCH(C118,[1]Pitchers!$C:$C,0)))</f>
        <v>27.041666666666668</v>
      </c>
      <c r="J118" s="5">
        <f>((INDEX([1]Pitchers!$AS:$AS,MATCH(C118,[1]Pitchers!$C:$C,0)))*(1-(INDEX([1]Pitchers!$AT:$AT,MATCH(C118,[1]Pitchers!$C:$C,0)))))</f>
        <v>-1.3402803986853451E-2</v>
      </c>
      <c r="K118" s="5">
        <f>(INDEX([1]Pitchers!$FL:$FL,MATCH(C118,[1]Pitchers!$C:$C,0)))</f>
        <v>2.2148606975965776E-3</v>
      </c>
      <c r="L118" s="5">
        <f>INDEX([1]Pitchers!$FO:$FO,MATCH(C118,[1]Pitchers!$C:$C,0))</f>
        <v>0</v>
      </c>
      <c r="M118" s="58"/>
      <c r="N118" s="26" t="s">
        <v>101</v>
      </c>
      <c r="O118" s="26" t="s">
        <v>654</v>
      </c>
      <c r="P118" s="15" t="str">
        <f>'NL West'!$P15</f>
        <v>Garcia, Yimi</v>
      </c>
      <c r="Q118" s="5">
        <f>INDEX([1]Pitchers!$AJ:$AJ,MATCH(P118,[1]Pitchers!$C:$C,0))*IF(INDEX([1]Pitchers!$Q:$Q,MATCH(P118,[1]Pitchers!$C:$C,0))="S",0.83+(1-INDEX([1]Pitchers!$DD:$DD,MATCH(P118,[1]Pitchers!$C:$C,0)))/8,1)</f>
        <v>3.7008545734568341</v>
      </c>
      <c r="R118" s="4">
        <f>IF(INDEX([1]Pitchers!$Q:$Q,MATCH(P118,[1]Pitchers!$C:$C,0))="S",56,INDEX([1]Pitchers!$FJ:$FJ,MATCH(P118,[1]Pitchers!$C:$C,0)))</f>
        <v>51.11162838660583</v>
      </c>
      <c r="S118" s="5">
        <f t="shared" si="4"/>
        <v>0.442352911664951</v>
      </c>
      <c r="T118" s="5">
        <f>(INDEX([1]Pitchers!$CV:$CV,MATCH(P118,[1]Pitchers!$C:$C,0)))</f>
        <v>91.789806425289086</v>
      </c>
      <c r="U118" s="107">
        <f>(INDEX([1]Pitchers!$CP:$CP,MATCH(P118,[1]Pitchers!$C:$C,0)))</f>
        <v>25.875</v>
      </c>
      <c r="V118" s="5">
        <f>((INDEX([1]Pitchers!$AS:$AS,MATCH(P118,[1]Pitchers!$C:$C,0)))*(1-(INDEX([1]Pitchers!$AT:$AT,MATCH(P118,[1]Pitchers!$C:$C,0)))))</f>
        <v>1.0196738314643019E-2</v>
      </c>
      <c r="W118" s="5">
        <f>(INDEX([1]Pitchers!$FL:$FL,MATCH(P118,[1]Pitchers!$C:$C,0)))</f>
        <v>3.827434120433406E-2</v>
      </c>
      <c r="X118" s="5">
        <f>INDEX([1]Pitchers!$FO:$FO,MATCH(P118,[1]Pitchers!$C:$C,0))</f>
        <v>1</v>
      </c>
    </row>
    <row r="119" spans="1:24" ht="12" customHeight="1" x14ac:dyDescent="0.2">
      <c r="A119" s="26" t="s">
        <v>87</v>
      </c>
      <c r="B119" s="26" t="s">
        <v>650</v>
      </c>
      <c r="C119" s="48" t="str">
        <f>'AL East'!B36</f>
        <v>Ramirez, Erasmo</v>
      </c>
      <c r="D119" s="5">
        <f>INDEX([1]Pitchers!$AJ:$AJ,MATCH(C119,[1]Pitchers!$C:$C,0))*IF(INDEX([1]Pitchers!$Q:$Q,MATCH(C119,[1]Pitchers!$C:$C,0))="R",1/(0.83+(1-INDEX([1]Pitchers!$DD:$DD,MATCH(C119,[1]Pitchers!$C:$C,0)))/8),1)</f>
        <v>4.44004526570225</v>
      </c>
      <c r="E119" s="4">
        <f>(INDEX([1]Pitchers!$FJ:$FJ,MATCH(C119,[1]Pitchers!$C:$C,0)))</f>
        <v>163.03062023410055</v>
      </c>
      <c r="F119" s="5">
        <f t="shared" si="5"/>
        <v>1.3370446195555963</v>
      </c>
      <c r="G119" s="54">
        <f>IF(LEFT(A119,1)="A",0,IFERROR((INDEX([1]PitchHitProj!$K:$K,MATCH(C119,[1]PitchHitProj!$B:$B,0))-0.263)*0.32*E119,0))</f>
        <v>0</v>
      </c>
      <c r="H119" s="5">
        <f>(INDEX([1]Pitchers!$CV:$CV,MATCH(C119,[1]Pitchers!$C:$C,0)))</f>
        <v>90.280754750068326</v>
      </c>
      <c r="I119" s="107">
        <f>(INDEX([1]Pitchers!$CP:$CP,MATCH(C119,[1]Pitchers!$C:$C,0)))</f>
        <v>26.125</v>
      </c>
      <c r="J119" s="5">
        <f>((INDEX([1]Pitchers!$AS:$AS,MATCH(C119,[1]Pitchers!$C:$C,0)))*(1-(INDEX([1]Pitchers!$AT:$AT,MATCH(C119,[1]Pitchers!$C:$C,0)))))</f>
        <v>-0.1592736183394432</v>
      </c>
      <c r="K119" s="5">
        <f>(INDEX([1]Pitchers!$FL:$FL,MATCH(C119,[1]Pitchers!$C:$C,0)))</f>
        <v>5.7889338362425401E-2</v>
      </c>
      <c r="L119" s="5">
        <f>INDEX([1]Pitchers!$FO:$FO,MATCH(C119,[1]Pitchers!$C:$C,0))</f>
        <v>0.48743987426266855</v>
      </c>
      <c r="M119" s="58"/>
      <c r="N119" s="26" t="s">
        <v>87</v>
      </c>
      <c r="O119" s="26" t="s">
        <v>650</v>
      </c>
      <c r="P119" s="48" t="str">
        <f>'AL East'!$B40</f>
        <v>Cedeno, Xavier</v>
      </c>
      <c r="Q119" s="5">
        <f>INDEX([1]Pitchers!$AJ:$AJ,MATCH(P119,[1]Pitchers!$C:$C,0))*IF(INDEX([1]Pitchers!$Q:$Q,MATCH(P119,[1]Pitchers!$C:$C,0))="S",0.83+(1-INDEX([1]Pitchers!$DD:$DD,MATCH(P119,[1]Pitchers!$C:$C,0)))/8,1)</f>
        <v>3.6621982770896113</v>
      </c>
      <c r="R119" s="4">
        <f>IF(INDEX([1]Pitchers!$Q:$Q,MATCH(P119,[1]Pitchers!$C:$C,0))="S",56,INDEX([1]Pitchers!$FJ:$FJ,MATCH(P119,[1]Pitchers!$C:$C,0)))</f>
        <v>45.940131271481484</v>
      </c>
      <c r="S119" s="5">
        <f t="shared" si="4"/>
        <v>0.43897659415548218</v>
      </c>
      <c r="T119" s="5">
        <f>(INDEX([1]Pitchers!$CV:$CV,MATCH(P119,[1]Pitchers!$C:$C,0)))</f>
        <v>89.945217448707581</v>
      </c>
      <c r="U119" s="107">
        <f>(INDEX([1]Pitchers!$CP:$CP,MATCH(P119,[1]Pitchers!$C:$C,0)))</f>
        <v>29.875</v>
      </c>
      <c r="V119" s="5">
        <f>((INDEX([1]Pitchers!$AS:$AS,MATCH(P119,[1]Pitchers!$C:$C,0)))*(1-(INDEX([1]Pitchers!$AT:$AT,MATCH(P119,[1]Pitchers!$C:$C,0)))))</f>
        <v>2.1738048546446464E-3</v>
      </c>
      <c r="W119" s="5">
        <f>(INDEX([1]Pitchers!$FL:$FL,MATCH(P119,[1]Pitchers!$C:$C,0)))</f>
        <v>-0.20629204988553701</v>
      </c>
      <c r="X119" s="5">
        <f>INDEX([1]Pitchers!$FO:$FO,MATCH(P119,[1]Pitchers!$C:$C,0))</f>
        <v>1</v>
      </c>
    </row>
    <row r="120" spans="1:24" ht="12" customHeight="1" x14ac:dyDescent="0.2">
      <c r="A120" s="26" t="s">
        <v>101</v>
      </c>
      <c r="B120" s="26" t="s">
        <v>49</v>
      </c>
      <c r="C120" s="9" t="str">
        <f>'NL West'!B4</f>
        <v>Corbin, Patrick</v>
      </c>
      <c r="D120" s="5">
        <f>INDEX([1]Pitchers!$AJ:$AJ,MATCH(C120,[1]Pitchers!$C:$C,0))*IF(INDEX([1]Pitchers!$Q:$Q,MATCH(C120,[1]Pitchers!$C:$C,0))="R",1/(0.83+(1-INDEX([1]Pitchers!$DD:$DD,MATCH(C120,[1]Pitchers!$C:$C,0)))/8),1)</f>
        <v>4.4533503405426371</v>
      </c>
      <c r="E120" s="4">
        <f>(INDEX([1]Pitchers!$FJ:$FJ,MATCH(C120,[1]Pitchers!$C:$C,0)))</f>
        <v>142.69089453636832</v>
      </c>
      <c r="F120" s="5">
        <f t="shared" si="5"/>
        <v>1.3363235318460962</v>
      </c>
      <c r="G120" s="54">
        <f>IF(LEFT(A120,1)="A",0,IFERROR((INDEX([1]PitchHitProj!$K:$K,MATCH(C120,[1]PitchHitProj!$B:$B,0))-0.263)*0.32*E120,0))</f>
        <v>1.7628094001476531</v>
      </c>
      <c r="H120" s="5">
        <f>(INDEX([1]Pitchers!$CV:$CV,MATCH(C120,[1]Pitchers!$C:$C,0)))</f>
        <v>93.099141124832713</v>
      </c>
      <c r="I120" s="107">
        <f>(INDEX([1]Pitchers!$CP:$CP,MATCH(C120,[1]Pitchers!$C:$C,0)))</f>
        <v>26.958333333333332</v>
      </c>
      <c r="J120" s="5">
        <f>((INDEX([1]Pitchers!$AS:$AS,MATCH(C120,[1]Pitchers!$C:$C,0)))*(1-(INDEX([1]Pitchers!$AT:$AT,MATCH(C120,[1]Pitchers!$C:$C,0)))))</f>
        <v>-0.19496756844443172</v>
      </c>
      <c r="K120" s="5">
        <f>(INDEX([1]Pitchers!$FL:$FL,MATCH(C120,[1]Pitchers!$C:$C,0)))</f>
        <v>6.0798203987102485E-2</v>
      </c>
      <c r="L120" s="5">
        <f>INDEX([1]Pitchers!$FO:$FO,MATCH(C120,[1]Pitchers!$C:$C,0))</f>
        <v>0</v>
      </c>
      <c r="M120" s="58"/>
      <c r="N120" s="26" t="s">
        <v>87</v>
      </c>
      <c r="O120" s="26" t="s">
        <v>650</v>
      </c>
      <c r="P120" s="48" t="str">
        <f>'AL East'!$B39</f>
        <v>Ramirez, Erasmo</v>
      </c>
      <c r="Q120" s="5">
        <f>INDEX([1]Pitchers!$AJ:$AJ,MATCH(P120,[1]Pitchers!$C:$C,0))*IF(INDEX([1]Pitchers!$Q:$Q,MATCH(P120,[1]Pitchers!$C:$C,0))="S",0.83+(1-INDEX([1]Pitchers!$DD:$DD,MATCH(P120,[1]Pitchers!$C:$C,0)))/8,1)</f>
        <v>3.7366513207397918</v>
      </c>
      <c r="R120" s="4">
        <f>IF(INDEX([1]Pitchers!$Q:$Q,MATCH(P120,[1]Pitchers!$C:$C,0))="S",56,INDEX([1]Pitchers!$FJ:$FJ,MATCH(P120,[1]Pitchers!$C:$C,0)))</f>
        <v>56</v>
      </c>
      <c r="S120" s="5">
        <f t="shared" si="4"/>
        <v>0.43796763781652348</v>
      </c>
      <c r="T120" s="5">
        <f>(INDEX([1]Pitchers!$CV:$CV,MATCH(P120,[1]Pitchers!$C:$C,0)))</f>
        <v>90.280754750068326</v>
      </c>
      <c r="U120" s="107">
        <f>(INDEX([1]Pitchers!$CP:$CP,MATCH(P120,[1]Pitchers!$C:$C,0)))</f>
        <v>26.125</v>
      </c>
      <c r="V120" s="5">
        <f>((INDEX([1]Pitchers!$AS:$AS,MATCH(P120,[1]Pitchers!$C:$C,0)))*(1-(INDEX([1]Pitchers!$AT:$AT,MATCH(P120,[1]Pitchers!$C:$C,0)))))</f>
        <v>-0.1592736183394432</v>
      </c>
      <c r="W120" s="5">
        <f>(INDEX([1]Pitchers!$FL:$FL,MATCH(P120,[1]Pitchers!$C:$C,0)))</f>
        <v>5.7889338362425401E-2</v>
      </c>
      <c r="X120" s="5">
        <f>INDEX([1]Pitchers!$FO:$FO,MATCH(P120,[1]Pitchers!$C:$C,0))</f>
        <v>0.48743987426266855</v>
      </c>
    </row>
    <row r="121" spans="1:24" ht="12" customHeight="1" x14ac:dyDescent="0.2">
      <c r="A121" s="26" t="s">
        <v>90</v>
      </c>
      <c r="B121" s="26" t="s">
        <v>100</v>
      </c>
      <c r="C121" s="21" t="str">
        <f>'NL East'!I36</f>
        <v>Ross, Joe</v>
      </c>
      <c r="D121" s="5">
        <f>INDEX([1]Pitchers!$AJ:$AJ,MATCH(C121,[1]Pitchers!$C:$C,0))*IF(INDEX([1]Pitchers!$Q:$Q,MATCH(C121,[1]Pitchers!$C:$C,0))="R",1/(0.83+(1-INDEX([1]Pitchers!$DD:$DD,MATCH(C121,[1]Pitchers!$C:$C,0)))/8),1)</f>
        <v>4.3654989185282282</v>
      </c>
      <c r="E121" s="4">
        <f>(INDEX([1]Pitchers!$FJ:$FJ,MATCH(C121,[1]Pitchers!$C:$C,0)))</f>
        <v>128.1086141740216</v>
      </c>
      <c r="F121" s="5">
        <f t="shared" si="5"/>
        <v>1.253205137736997</v>
      </c>
      <c r="G121" s="54">
        <f>IF(LEFT(A121,1)="A",0,IFERROR((INDEX([1]PitchHitProj!$K:$K,MATCH(C121,[1]PitchHitProj!$B:$B,0))-0.263)*0.32*E121,0))</f>
        <v>0.8027931800722411</v>
      </c>
      <c r="H121" s="5">
        <f>(INDEX([1]Pitchers!$CV:$CV,MATCH(C121,[1]Pitchers!$C:$C,0)))</f>
        <v>92.67596329120461</v>
      </c>
      <c r="I121" s="107">
        <f>(INDEX([1]Pitchers!$CP:$CP,MATCH(C121,[1]Pitchers!$C:$C,0)))</f>
        <v>23.125</v>
      </c>
      <c r="J121" s="5">
        <f>((INDEX([1]Pitchers!$AS:$AS,MATCH(C121,[1]Pitchers!$C:$C,0)))*(1-(INDEX([1]Pitchers!$AT:$AT,MATCH(C121,[1]Pitchers!$C:$C,0)))))</f>
        <v>8.9017941932431607E-2</v>
      </c>
      <c r="K121" s="5">
        <f>(INDEX([1]Pitchers!$FL:$FL,MATCH(C121,[1]Pitchers!$C:$C,0)))</f>
        <v>9.753951980742968E-3</v>
      </c>
      <c r="L121" s="5">
        <f>INDEX([1]Pitchers!$FO:$FO,MATCH(C121,[1]Pitchers!$C:$C,0))</f>
        <v>0</v>
      </c>
      <c r="M121" s="58"/>
      <c r="N121" s="26" t="s">
        <v>88</v>
      </c>
      <c r="O121" s="26" t="s">
        <v>69</v>
      </c>
      <c r="P121" s="39" t="str">
        <f>'AL Central'!$P14</f>
        <v>Rondon, Bruce</v>
      </c>
      <c r="Q121" s="5">
        <f>INDEX([1]Pitchers!$AJ:$AJ,MATCH(P121,[1]Pitchers!$C:$C,0))*IF(INDEX([1]Pitchers!$Q:$Q,MATCH(P121,[1]Pitchers!$C:$C,0))="S",0.83+(1-INDEX([1]Pitchers!$DD:$DD,MATCH(P121,[1]Pitchers!$C:$C,0)))/8,1)</f>
        <v>3.6824808486038978</v>
      </c>
      <c r="R121" s="4">
        <f>IF(INDEX([1]Pitchers!$Q:$Q,MATCH(P121,[1]Pitchers!$C:$C,0))="S",56,INDEX([1]Pitchers!$FJ:$FJ,MATCH(P121,[1]Pitchers!$C:$C,0)))</f>
        <v>48.087320245481422</v>
      </c>
      <c r="S121" s="5">
        <f t="shared" si="4"/>
        <v>0.43676451063542943</v>
      </c>
      <c r="T121" s="5">
        <f>(INDEX([1]Pitchers!$CV:$CV,MATCH(P121,[1]Pitchers!$C:$C,0)))</f>
        <v>96.605583226480249</v>
      </c>
      <c r="U121" s="107">
        <f>(INDEX([1]Pitchers!$CP:$CP,MATCH(P121,[1]Pitchers!$C:$C,0)))</f>
        <v>25.541666666666668</v>
      </c>
      <c r="V121" s="5">
        <f>((INDEX([1]Pitchers!$AS:$AS,MATCH(P121,[1]Pitchers!$C:$C,0)))*(1-(INDEX([1]Pitchers!$AT:$AT,MATCH(P121,[1]Pitchers!$C:$C,0)))))</f>
        <v>-0.23729842398714018</v>
      </c>
      <c r="W121" s="5">
        <f>(INDEX([1]Pitchers!$FL:$FL,MATCH(P121,[1]Pitchers!$C:$C,0)))</f>
        <v>-9.7545182999972918E-2</v>
      </c>
      <c r="X121" s="5">
        <f>INDEX([1]Pitchers!$FO:$FO,MATCH(P121,[1]Pitchers!$C:$C,0))</f>
        <v>1</v>
      </c>
    </row>
    <row r="122" spans="1:24" ht="12" customHeight="1" x14ac:dyDescent="0.2">
      <c r="A122" s="26" t="s">
        <v>91</v>
      </c>
      <c r="B122" s="26" t="s">
        <v>56</v>
      </c>
      <c r="C122" s="22" t="str">
        <f>'NL Central'!B37</f>
        <v>Nova, Ivan</v>
      </c>
      <c r="D122" s="5">
        <f>INDEX([1]Pitchers!$AJ:$AJ,MATCH(C122,[1]Pitchers!$C:$C,0))*IF(INDEX([1]Pitchers!$Q:$Q,MATCH(C122,[1]Pitchers!$C:$C,0))="R",1/(0.83+(1-INDEX([1]Pitchers!$DD:$DD,MATCH(C122,[1]Pitchers!$C:$C,0)))/8),1)</f>
        <v>4.3067640324586156</v>
      </c>
      <c r="E122" s="4">
        <f>(INDEX([1]Pitchers!$FJ:$FJ,MATCH(C122,[1]Pitchers!$C:$C,0)))</f>
        <v>129.13386103168716</v>
      </c>
      <c r="F122" s="5">
        <f t="shared" si="5"/>
        <v>1.2500276141646873</v>
      </c>
      <c r="G122" s="54">
        <f>IF(LEFT(A122,1)="A",0,IFERROR((INDEX([1]PitchHitProj!$K:$K,MATCH(C122,[1]PitchHitProj!$B:$B,0))-0.263)*0.32*E122,0))</f>
        <v>-0.17663766221410332</v>
      </c>
      <c r="H122" s="5">
        <f>(INDEX([1]Pitchers!$CV:$CV,MATCH(C122,[1]Pitchers!$C:$C,0)))</f>
        <v>92.317422830551479</v>
      </c>
      <c r="I122" s="107">
        <f>(INDEX([1]Pitchers!$CP:$CP,MATCH(C122,[1]Pitchers!$C:$C,0)))</f>
        <v>29.458333333333332</v>
      </c>
      <c r="J122" s="5">
        <f>((INDEX([1]Pitchers!$AS:$AS,MATCH(C122,[1]Pitchers!$C:$C,0)))*(1-(INDEX([1]Pitchers!$AT:$AT,MATCH(C122,[1]Pitchers!$C:$C,0)))))</f>
        <v>-0.17935273499313656</v>
      </c>
      <c r="K122" s="5">
        <f>(INDEX([1]Pitchers!$FL:$FL,MATCH(C122,[1]Pitchers!$C:$C,0)))</f>
        <v>0.36674100338258814</v>
      </c>
      <c r="L122" s="5">
        <f>INDEX([1]Pitchers!$FO:$FO,MATCH(C122,[1]Pitchers!$C:$C,0))</f>
        <v>0</v>
      </c>
      <c r="M122" s="58"/>
      <c r="N122" s="26" t="s">
        <v>89</v>
      </c>
      <c r="O122" s="26" t="s">
        <v>99</v>
      </c>
      <c r="P122" s="9" t="str">
        <f>'AL West'!$I13</f>
        <v>Wilson, C.J.</v>
      </c>
      <c r="Q122" s="5">
        <f>INDEX([1]Pitchers!$AJ:$AJ,MATCH(P122,[1]Pitchers!$C:$C,0))*IF(INDEX([1]Pitchers!$Q:$Q,MATCH(P122,[1]Pitchers!$C:$C,0))="S",0.83+(1-INDEX([1]Pitchers!$DD:$DD,MATCH(P122,[1]Pitchers!$C:$C,0)))/8,1)</f>
        <v>3.747400426453579</v>
      </c>
      <c r="R122" s="4">
        <f>IF(INDEX([1]Pitchers!$Q:$Q,MATCH(P122,[1]Pitchers!$C:$C,0))="S",56,INDEX([1]Pitchers!$FJ:$FJ,MATCH(P122,[1]Pitchers!$C:$C,0)))</f>
        <v>56</v>
      </c>
      <c r="S122" s="5">
        <f t="shared" si="4"/>
        <v>0.42756951151954165</v>
      </c>
      <c r="T122" s="5">
        <f>(INDEX([1]Pitchers!$CV:$CV,MATCH(P122,[1]Pitchers!$C:$C,0)))</f>
        <v>91.905946862033232</v>
      </c>
      <c r="U122" s="107">
        <f>(INDEX([1]Pitchers!$CP:$CP,MATCH(P122,[1]Pitchers!$C:$C,0)))</f>
        <v>35.625</v>
      </c>
      <c r="V122" s="5">
        <f>((INDEX([1]Pitchers!$AS:$AS,MATCH(P122,[1]Pitchers!$C:$C,0)))*(1-(INDEX([1]Pitchers!$AT:$AT,MATCH(P122,[1]Pitchers!$C:$C,0)))))</f>
        <v>1.1454753215723479E-2</v>
      </c>
      <c r="W122" s="5">
        <f>(INDEX([1]Pitchers!$FL:$FL,MATCH(P122,[1]Pitchers!$C:$C,0)))</f>
        <v>-2.2677436643383508E-2</v>
      </c>
      <c r="X122" s="5">
        <f>INDEX([1]Pitchers!$FO:$FO,MATCH(P122,[1]Pitchers!$C:$C,0))</f>
        <v>0</v>
      </c>
    </row>
    <row r="123" spans="1:24" ht="12" customHeight="1" x14ac:dyDescent="0.2">
      <c r="A123" s="26" t="s">
        <v>90</v>
      </c>
      <c r="B123" s="26" t="s">
        <v>266</v>
      </c>
      <c r="C123" s="82" t="str">
        <f>'NL East'!I4</f>
        <v>Conley, Adam</v>
      </c>
      <c r="D123" s="5">
        <f>INDEX([1]Pitchers!$AJ:$AJ,MATCH(C123,[1]Pitchers!$C:$C,0))*IF(INDEX([1]Pitchers!$Q:$Q,MATCH(C123,[1]Pitchers!$C:$C,0))="R",1/(0.83+(1-INDEX([1]Pitchers!$DD:$DD,MATCH(C123,[1]Pitchers!$C:$C,0)))/8),1)</f>
        <v>4.4332536960109543</v>
      </c>
      <c r="E123" s="4">
        <f>(INDEX([1]Pitchers!$FJ:$FJ,MATCH(C123,[1]Pitchers!$C:$C,0)))</f>
        <v>156.72455827853145</v>
      </c>
      <c r="F123" s="5">
        <f t="shared" si="5"/>
        <v>1.2418810329872292</v>
      </c>
      <c r="G123" s="54">
        <f>IF(LEFT(A123,1)="A",0,IFERROR((INDEX([1]PitchHitProj!$K:$K,MATCH(C123,[1]PitchHitProj!$B:$B,0))-0.263)*0.32*E123,0))</f>
        <v>-0.5215924802764077</v>
      </c>
      <c r="H123" s="5">
        <f>(INDEX([1]Pitchers!$CV:$CV,MATCH(C123,[1]Pitchers!$C:$C,0)))</f>
        <v>92.691777836516806</v>
      </c>
      <c r="I123" s="107">
        <f>(INDEX([1]Pitchers!$CP:$CP,MATCH(C123,[1]Pitchers!$C:$C,0)))</f>
        <v>26.125</v>
      </c>
      <c r="J123" s="5">
        <f>((INDEX([1]Pitchers!$AS:$AS,MATCH(C123,[1]Pitchers!$C:$C,0)))*(1-(INDEX([1]Pitchers!$AT:$AT,MATCH(C123,[1]Pitchers!$C:$C,0)))))</f>
        <v>3.4548884289895179E-2</v>
      </c>
      <c r="K123" s="5">
        <f>(INDEX([1]Pitchers!$FL:$FL,MATCH(C123,[1]Pitchers!$C:$C,0)))</f>
        <v>0.12515484439917074</v>
      </c>
      <c r="L123" s="5">
        <f>INDEX([1]Pitchers!$FO:$FO,MATCH(C123,[1]Pitchers!$C:$C,0))</f>
        <v>0</v>
      </c>
      <c r="M123" s="58"/>
      <c r="N123" s="26" t="s">
        <v>89</v>
      </c>
      <c r="O123" s="26" t="s">
        <v>99</v>
      </c>
      <c r="P123" s="9" t="str">
        <f>'AL West'!$I11</f>
        <v>Meyer, Alex</v>
      </c>
      <c r="Q123" s="5">
        <f>INDEX([1]Pitchers!$AJ:$AJ,MATCH(P123,[1]Pitchers!$C:$C,0))*IF(INDEX([1]Pitchers!$Q:$Q,MATCH(P123,[1]Pitchers!$C:$C,0))="S",0.83+(1-INDEX([1]Pitchers!$DD:$DD,MATCH(P123,[1]Pitchers!$C:$C,0)))/8,1)</f>
        <v>3.7489580632747161</v>
      </c>
      <c r="R123" s="4">
        <f>IF(INDEX([1]Pitchers!$Q:$Q,MATCH(P123,[1]Pitchers!$C:$C,0))="S",56,INDEX([1]Pitchers!$FJ:$FJ,MATCH(P123,[1]Pitchers!$C:$C,0)))</f>
        <v>56</v>
      </c>
      <c r="S123" s="5">
        <f t="shared" si="4"/>
        <v>0.42630018404474307</v>
      </c>
      <c r="T123" s="5">
        <f>(INDEX([1]Pitchers!$CV:$CV,MATCH(P123,[1]Pitchers!$C:$C,0)))</f>
        <v>94.871313165972921</v>
      </c>
      <c r="U123" s="107">
        <f>(INDEX([1]Pitchers!$CP:$CP,MATCH(P123,[1]Pitchers!$C:$C,0)))</f>
        <v>26.458333333333332</v>
      </c>
      <c r="V123" s="5">
        <f>((INDEX([1]Pitchers!$AS:$AS,MATCH(P123,[1]Pitchers!$C:$C,0)))*(1-(INDEX([1]Pitchers!$AT:$AT,MATCH(P123,[1]Pitchers!$C:$C,0)))))</f>
        <v>-0.46632615747105111</v>
      </c>
      <c r="W123" s="5">
        <f>(INDEX([1]Pitchers!$FL:$FL,MATCH(P123,[1]Pitchers!$C:$C,0)))</f>
        <v>3.6782232422602611E-2</v>
      </c>
      <c r="X123" s="5">
        <f>INDEX([1]Pitchers!$FO:$FO,MATCH(P123,[1]Pitchers!$C:$C,0))</f>
        <v>8.4820696307920329E-2</v>
      </c>
    </row>
    <row r="124" spans="1:24" ht="12" customHeight="1" x14ac:dyDescent="0.2">
      <c r="A124" s="26" t="s">
        <v>87</v>
      </c>
      <c r="B124" s="26" t="s">
        <v>63</v>
      </c>
      <c r="C124" s="9" t="str">
        <f>'AL East'!I7</f>
        <v>Kelly, Joe</v>
      </c>
      <c r="D124" s="5">
        <f>INDEX([1]Pitchers!$AJ:$AJ,MATCH(C124,[1]Pitchers!$C:$C,0))*IF(INDEX([1]Pitchers!$Q:$Q,MATCH(C124,[1]Pitchers!$C:$C,0))="R",1/(0.83+(1-INDEX([1]Pitchers!$DD:$DD,MATCH(C124,[1]Pitchers!$C:$C,0)))/8),1)</f>
        <v>4.2570879714340117</v>
      </c>
      <c r="E124" s="4">
        <f>(INDEX([1]Pitchers!$FJ:$FJ,MATCH(C124,[1]Pitchers!$C:$C,0)))</f>
        <v>118.89135783462964</v>
      </c>
      <c r="F124" s="5">
        <f t="shared" si="5"/>
        <v>1.2413843757107252</v>
      </c>
      <c r="G124" s="54">
        <f>IF(LEFT(A124,1)="A",0,IFERROR((INDEX([1]PitchHitProj!$K:$K,MATCH(C124,[1]PitchHitProj!$B:$B,0))-0.263)*0.32*E124,0))</f>
        <v>0</v>
      </c>
      <c r="H124" s="5">
        <f>(INDEX([1]Pitchers!$CV:$CV,MATCH(C124,[1]Pitchers!$C:$C,0)))</f>
        <v>95.149315581531567</v>
      </c>
      <c r="I124" s="107">
        <f>(INDEX([1]Pitchers!$CP:$CP,MATCH(C124,[1]Pitchers!$C:$C,0)))</f>
        <v>28.041666666666668</v>
      </c>
      <c r="J124" s="5">
        <f>((INDEX([1]Pitchers!$AS:$AS,MATCH(C124,[1]Pitchers!$C:$C,0)))*(1-(INDEX([1]Pitchers!$AT:$AT,MATCH(C124,[1]Pitchers!$C:$C,0)))))</f>
        <v>-0.10695602199654211</v>
      </c>
      <c r="K124" s="5">
        <f>(INDEX([1]Pitchers!$FL:$FL,MATCH(C124,[1]Pitchers!$C:$C,0)))</f>
        <v>0.34232107823079427</v>
      </c>
      <c r="L124" s="5">
        <f>INDEX([1]Pitchers!$FO:$FO,MATCH(C124,[1]Pitchers!$C:$C,0))</f>
        <v>0</v>
      </c>
      <c r="M124" s="58"/>
      <c r="N124" s="26" t="s">
        <v>89</v>
      </c>
      <c r="O124" s="26" t="s">
        <v>73</v>
      </c>
      <c r="P124" s="18" t="str">
        <f>'AL West'!$B39</f>
        <v>Scribner, Evan</v>
      </c>
      <c r="Q124" s="5">
        <f>INDEX([1]Pitchers!$AJ:$AJ,MATCH(P124,[1]Pitchers!$C:$C,0))*IF(INDEX([1]Pitchers!$Q:$Q,MATCH(P124,[1]Pitchers!$C:$C,0))="S",0.83+(1-INDEX([1]Pitchers!$DD:$DD,MATCH(P124,[1]Pitchers!$C:$C,0)))/8,1)</f>
        <v>3.69867504346802</v>
      </c>
      <c r="R124" s="4">
        <f>IF(INDEX([1]Pitchers!$Q:$Q,MATCH(P124,[1]Pitchers!$C:$C,0))="S",56,INDEX([1]Pitchers!$FJ:$FJ,MATCH(P124,[1]Pitchers!$C:$C,0)))</f>
        <v>48.718794343488895</v>
      </c>
      <c r="S124" s="5">
        <f t="shared" si="4"/>
        <v>0.42411757996570909</v>
      </c>
      <c r="T124" s="5">
        <f>(INDEX([1]Pitchers!$CV:$CV,MATCH(P124,[1]Pitchers!$C:$C,0)))</f>
        <v>89.650844528785541</v>
      </c>
      <c r="U124" s="107">
        <f>(INDEX([1]Pitchers!$CP:$CP,MATCH(P124,[1]Pitchers!$C:$C,0)))</f>
        <v>30.958333333333332</v>
      </c>
      <c r="V124" s="5">
        <f>((INDEX([1]Pitchers!$AS:$AS,MATCH(P124,[1]Pitchers!$C:$C,0)))*(1-(INDEX([1]Pitchers!$AT:$AT,MATCH(P124,[1]Pitchers!$C:$C,0)))))</f>
        <v>-0.56557514175045931</v>
      </c>
      <c r="W124" s="5">
        <f>(INDEX([1]Pitchers!$FL:$FL,MATCH(P124,[1]Pitchers!$C:$C,0)))</f>
        <v>-4.2022769332762978E-2</v>
      </c>
      <c r="X124" s="5">
        <f>INDEX([1]Pitchers!$FO:$FO,MATCH(P124,[1]Pitchers!$C:$C,0))</f>
        <v>1</v>
      </c>
    </row>
    <row r="125" spans="1:24" ht="12" customHeight="1" x14ac:dyDescent="0.2">
      <c r="A125" s="26" t="s">
        <v>91</v>
      </c>
      <c r="B125" s="26" t="s">
        <v>53</v>
      </c>
      <c r="C125" s="9" t="str">
        <f>'NL Central'!I4</f>
        <v>Bailey, Homer</v>
      </c>
      <c r="D125" s="5">
        <f>INDEX([1]Pitchers!$AJ:$AJ,MATCH(C125,[1]Pitchers!$C:$C,0))*IF(INDEX([1]Pitchers!$Q:$Q,MATCH(C125,[1]Pitchers!$C:$C,0))="R",1/(0.83+(1-INDEX([1]Pitchers!$DD:$DD,MATCH(C125,[1]Pitchers!$C:$C,0)))/8),1)</f>
        <v>4.2604755664822269</v>
      </c>
      <c r="E125" s="4">
        <f>(INDEX([1]Pitchers!$FJ:$FJ,MATCH(C125,[1]Pitchers!$C:$C,0)))</f>
        <v>118.98838800757204</v>
      </c>
      <c r="F125" s="5">
        <f t="shared" si="5"/>
        <v>1.2282057073664729</v>
      </c>
      <c r="G125" s="54">
        <f>IF(LEFT(A125,1)="A",0,IFERROR((INDEX([1]PitchHitProj!$K:$K,MATCH(C125,[1]PitchHitProj!$B:$B,0))-0.263)*0.32*E125,0))</f>
        <v>-8.5079923003517355E-2</v>
      </c>
      <c r="H125" s="5">
        <f>(INDEX([1]Pitchers!$CV:$CV,MATCH(C125,[1]Pitchers!$C:$C,0)))</f>
        <v>93.033080837986688</v>
      </c>
      <c r="I125" s="107">
        <f>(INDEX([1]Pitchers!$CP:$CP,MATCH(C125,[1]Pitchers!$C:$C,0)))</f>
        <v>30.125</v>
      </c>
      <c r="J125" s="5">
        <f>((INDEX([1]Pitchers!$AS:$AS,MATCH(C125,[1]Pitchers!$C:$C,0)))*(1-(INDEX([1]Pitchers!$AT:$AT,MATCH(C125,[1]Pitchers!$C:$C,0)))))</f>
        <v>-0.22003643156126645</v>
      </c>
      <c r="K125" s="5">
        <f>(INDEX([1]Pitchers!$FL:$FL,MATCH(C125,[1]Pitchers!$C:$C,0)))</f>
        <v>0.10427204273774873</v>
      </c>
      <c r="L125" s="5">
        <f>INDEX([1]Pitchers!$FO:$FO,MATCH(C125,[1]Pitchers!$C:$C,0))</f>
        <v>0</v>
      </c>
      <c r="M125" s="58"/>
      <c r="N125" s="26" t="s">
        <v>101</v>
      </c>
      <c r="O125" s="26" t="s">
        <v>48</v>
      </c>
      <c r="P125" s="24" t="str">
        <f>'NL West'!$I9</f>
        <v>McGee, Jake</v>
      </c>
      <c r="Q125" s="5">
        <f>INDEX([1]Pitchers!$AJ:$AJ,MATCH(P125,[1]Pitchers!$C:$C,0))*IF(INDEX([1]Pitchers!$Q:$Q,MATCH(P125,[1]Pitchers!$C:$C,0))="S",0.83+(1-INDEX([1]Pitchers!$DD:$DD,MATCH(P125,[1]Pitchers!$C:$C,0)))/8,1)</f>
        <v>3.71579690841059</v>
      </c>
      <c r="R125" s="4">
        <f>IF(INDEX([1]Pitchers!$Q:$Q,MATCH(P125,[1]Pitchers!$C:$C,0))="S",56,INDEX([1]Pitchers!$FJ:$FJ,MATCH(P125,[1]Pitchers!$C:$C,0)))</f>
        <v>50.095607811822219</v>
      </c>
      <c r="S125" s="5">
        <f t="shared" si="4"/>
        <v>0.41612221374825348</v>
      </c>
      <c r="T125" s="5">
        <f>(INDEX([1]Pitchers!$CV:$CV,MATCH(P125,[1]Pitchers!$C:$C,0)))</f>
        <v>94.070225616513852</v>
      </c>
      <c r="U125" s="107">
        <f>(INDEX([1]Pitchers!$CP:$CP,MATCH(P125,[1]Pitchers!$C:$C,0)))</f>
        <v>29.875</v>
      </c>
      <c r="V125" s="5">
        <f>((INDEX([1]Pitchers!$AS:$AS,MATCH(P125,[1]Pitchers!$C:$C,0)))*(1-(INDEX([1]Pitchers!$AT:$AT,MATCH(P125,[1]Pitchers!$C:$C,0)))))</f>
        <v>8.1663967238214064E-2</v>
      </c>
      <c r="W125" s="5">
        <f>(INDEX([1]Pitchers!$FL:$FL,MATCH(P125,[1]Pitchers!$C:$C,0)))</f>
        <v>3.9327175436758982E-3</v>
      </c>
      <c r="X125" s="5">
        <f>INDEX([1]Pitchers!$FO:$FO,MATCH(P125,[1]Pitchers!$C:$C,0))</f>
        <v>1</v>
      </c>
    </row>
    <row r="126" spans="1:24" ht="12" customHeight="1" x14ac:dyDescent="0.2">
      <c r="A126" s="26" t="s">
        <v>91</v>
      </c>
      <c r="B126" s="26" t="s">
        <v>55</v>
      </c>
      <c r="C126" s="42" t="str">
        <f>'NL Central'!P7</f>
        <v>Wilkerson, Aaron</v>
      </c>
      <c r="D126" s="5">
        <f>INDEX([1]Pitchers!$AJ:$AJ,MATCH(C126,[1]Pitchers!$C:$C,0))*IF(INDEX([1]Pitchers!$Q:$Q,MATCH(C126,[1]Pitchers!$C:$C,0))="R",1/(0.83+(1-INDEX([1]Pitchers!$DD:$DD,MATCH(C126,[1]Pitchers!$C:$C,0)))/8),1)</f>
        <v>4.4339439078719529</v>
      </c>
      <c r="E126" s="4">
        <f>(INDEX([1]Pitchers!$FJ:$FJ,MATCH(C126,[1]Pitchers!$C:$C,0)))</f>
        <v>147.26290105567836</v>
      </c>
      <c r="F126" s="5">
        <f t="shared" si="5"/>
        <v>1.2186089823227126</v>
      </c>
      <c r="G126" s="54">
        <f>IF(LEFT(A126,1)="A",0,IFERROR((INDEX([1]PitchHitProj!$K:$K,MATCH(C126,[1]PitchHitProj!$B:$B,0))-0.263)*0.32*E126,0))</f>
        <v>0</v>
      </c>
      <c r="H126" s="5">
        <f>(INDEX([1]Pitchers!$CV:$CV,MATCH(C126,[1]Pitchers!$C:$C,0)))</f>
        <v>92.1</v>
      </c>
      <c r="I126" s="107">
        <f>(INDEX([1]Pitchers!$CP:$CP,MATCH(C126,[1]Pitchers!$C:$C,0)))</f>
        <v>27.125</v>
      </c>
      <c r="J126" s="5">
        <f>((INDEX([1]Pitchers!$AS:$AS,MATCH(C126,[1]Pitchers!$C:$C,0)))*(1-(INDEX([1]Pitchers!$AT:$AT,MATCH(C126,[1]Pitchers!$C:$C,0)))))</f>
        <v>1.2172582560529466E-2</v>
      </c>
      <c r="K126" s="5">
        <f>(INDEX([1]Pitchers!$FL:$FL,MATCH(C126,[1]Pitchers!$C:$C,0)))</f>
        <v>-0.20288633041685283</v>
      </c>
      <c r="L126" s="5">
        <f>INDEX([1]Pitchers!$FO:$FO,MATCH(C126,[1]Pitchers!$C:$C,0))</f>
        <v>0</v>
      </c>
      <c r="M126" s="58"/>
      <c r="N126" s="26" t="s">
        <v>101</v>
      </c>
      <c r="O126" s="26" t="s">
        <v>648</v>
      </c>
      <c r="P126" s="28" t="str">
        <f>'NL West'!$I40</f>
        <v>Romo, Sergio</v>
      </c>
      <c r="Q126" s="5">
        <f>INDEX([1]Pitchers!$AJ:$AJ,MATCH(P126,[1]Pitchers!$C:$C,0))*IF(INDEX([1]Pitchers!$Q:$Q,MATCH(P126,[1]Pitchers!$C:$C,0))="S",0.83+(1-INDEX([1]Pitchers!$DD:$DD,MATCH(P126,[1]Pitchers!$C:$C,0)))/8,1)</f>
        <v>3.6900088830138085</v>
      </c>
      <c r="R126" s="4">
        <f>IF(INDEX([1]Pitchers!$Q:$Q,MATCH(P126,[1]Pitchers!$C:$C,0))="S",56,INDEX([1]Pitchers!$FJ:$FJ,MATCH(P126,[1]Pitchers!$C:$C,0)))</f>
        <v>46.627660972588892</v>
      </c>
      <c r="S126" s="5">
        <f t="shared" si="4"/>
        <v>0.41532794391774847</v>
      </c>
      <c r="T126" s="5">
        <f>(INDEX([1]Pitchers!$CV:$CV,MATCH(P126,[1]Pitchers!$C:$C,0)))</f>
        <v>85.422809531194659</v>
      </c>
      <c r="U126" s="107">
        <f>(INDEX([1]Pitchers!$CP:$CP,MATCH(P126,[1]Pitchers!$C:$C,0)))</f>
        <v>33.291666666666664</v>
      </c>
      <c r="V126" s="5">
        <f>((INDEX([1]Pitchers!$AS:$AS,MATCH(P126,[1]Pitchers!$C:$C,0)))*(1-(INDEX([1]Pitchers!$AT:$AT,MATCH(P126,[1]Pitchers!$C:$C,0)))))</f>
        <v>-0.48993416922981869</v>
      </c>
      <c r="W126" s="5">
        <f>(INDEX([1]Pitchers!$FL:$FL,MATCH(P126,[1]Pitchers!$C:$C,0)))</f>
        <v>-0.16526657205376566</v>
      </c>
      <c r="X126" s="5">
        <f>INDEX([1]Pitchers!$FO:$FO,MATCH(P126,[1]Pitchers!$C:$C,0))</f>
        <v>1</v>
      </c>
    </row>
    <row r="127" spans="1:24" ht="12" customHeight="1" x14ac:dyDescent="0.2">
      <c r="A127" s="26" t="s">
        <v>101</v>
      </c>
      <c r="B127" s="26" t="s">
        <v>48</v>
      </c>
      <c r="C127" s="24" t="str">
        <f>'NL West'!I4</f>
        <v>Chatwood, Tyler</v>
      </c>
      <c r="D127" s="5">
        <f>INDEX([1]Pitchers!$AJ:$AJ,MATCH(C127,[1]Pitchers!$C:$C,0))*IF(INDEX([1]Pitchers!$Q:$Q,MATCH(C127,[1]Pitchers!$C:$C,0))="R",1/(0.83+(1-INDEX([1]Pitchers!$DD:$DD,MATCH(C127,[1]Pitchers!$C:$C,0)))/8),1)</f>
        <v>4.2914978799607537</v>
      </c>
      <c r="E127" s="4">
        <f>(INDEX([1]Pitchers!$FJ:$FJ,MATCH(C127,[1]Pitchers!$C:$C,0)))</f>
        <v>122.20082287860082</v>
      </c>
      <c r="F127" s="5">
        <f t="shared" si="5"/>
        <v>1.2182123882913241</v>
      </c>
      <c r="G127" s="54">
        <f>IF(LEFT(A127,1)="A",0,IFERROR((INDEX([1]PitchHitProj!$K:$K,MATCH(C127,[1]PitchHitProj!$B:$B,0))-0.263)*0.32*E127,0))</f>
        <v>-5.3280108963230398E-2</v>
      </c>
      <c r="H127" s="5">
        <f>(INDEX([1]Pitchers!$CV:$CV,MATCH(C127,[1]Pitchers!$C:$C,0)))</f>
        <v>91.899374025644875</v>
      </c>
      <c r="I127" s="107">
        <f>(INDEX([1]Pitchers!$CP:$CP,MATCH(C127,[1]Pitchers!$C:$C,0)))</f>
        <v>26.541666666666668</v>
      </c>
      <c r="J127" s="5">
        <f>((INDEX([1]Pitchers!$AS:$AS,MATCH(C127,[1]Pitchers!$C:$C,0)))*(1-(INDEX([1]Pitchers!$AT:$AT,MATCH(C127,[1]Pitchers!$C:$C,0)))))</f>
        <v>0.1230523554317566</v>
      </c>
      <c r="K127" s="5">
        <f>(INDEX([1]Pitchers!$FL:$FL,MATCH(C127,[1]Pitchers!$C:$C,0)))</f>
        <v>0.36843319056872126</v>
      </c>
      <c r="L127" s="5">
        <f>INDEX([1]Pitchers!$FO:$FO,MATCH(C127,[1]Pitchers!$C:$C,0))</f>
        <v>0</v>
      </c>
      <c r="M127" s="58"/>
      <c r="N127" s="26" t="s">
        <v>91</v>
      </c>
      <c r="O127" s="26" t="s">
        <v>53</v>
      </c>
      <c r="P127" s="9" t="str">
        <f>'NL Central'!$I11</f>
        <v>Lorenzen, Michael</v>
      </c>
      <c r="Q127" s="5">
        <f>INDEX([1]Pitchers!$AJ:$AJ,MATCH(P127,[1]Pitchers!$C:$C,0))*IF(INDEX([1]Pitchers!$Q:$Q,MATCH(P127,[1]Pitchers!$C:$C,0))="S",0.83+(1-INDEX([1]Pitchers!$DD:$DD,MATCH(P127,[1]Pitchers!$C:$C,0)))/8,1)</f>
        <v>3.7629930594289389</v>
      </c>
      <c r="R127" s="4">
        <f>IF(INDEX([1]Pitchers!$Q:$Q,MATCH(P127,[1]Pitchers!$C:$C,0))="S",56,INDEX([1]Pitchers!$FJ:$FJ,MATCH(P127,[1]Pitchers!$C:$C,0)))</f>
        <v>56</v>
      </c>
      <c r="S127" s="5">
        <f t="shared" si="4"/>
        <v>0.41486453359215825</v>
      </c>
      <c r="T127" s="5">
        <f>(INDEX([1]Pitchers!$CV:$CV,MATCH(P127,[1]Pitchers!$C:$C,0)))</f>
        <v>94.427240980907357</v>
      </c>
      <c r="U127" s="107">
        <f>(INDEX([1]Pitchers!$CP:$CP,MATCH(P127,[1]Pitchers!$C:$C,0)))</f>
        <v>24.458333333333332</v>
      </c>
      <c r="V127" s="5">
        <f>((INDEX([1]Pitchers!$AS:$AS,MATCH(P127,[1]Pitchers!$C:$C,0)))*(1-(INDEX([1]Pitchers!$AT:$AT,MATCH(P127,[1]Pitchers!$C:$C,0)))))</f>
        <v>2.5534251186112081E-2</v>
      </c>
      <c r="W127" s="5">
        <f>(INDEX([1]Pitchers!$FL:$FL,MATCH(P127,[1]Pitchers!$C:$C,0)))</f>
        <v>0.62462321286312861</v>
      </c>
      <c r="X127" s="5">
        <f>INDEX([1]Pitchers!$FO:$FO,MATCH(P127,[1]Pitchers!$C:$C,0))</f>
        <v>0.2661037350041966</v>
      </c>
    </row>
    <row r="128" spans="1:24" ht="12" customHeight="1" x14ac:dyDescent="0.2">
      <c r="A128" s="26" t="s">
        <v>101</v>
      </c>
      <c r="B128" s="26" t="s">
        <v>654</v>
      </c>
      <c r="C128" s="15" t="str">
        <f>'NL West'!P7</f>
        <v>McCarthy, Brandon</v>
      </c>
      <c r="D128" s="5">
        <f>INDEX([1]Pitchers!$AJ:$AJ,MATCH(C128,[1]Pitchers!$C:$C,0))*IF(INDEX([1]Pitchers!$Q:$Q,MATCH(C128,[1]Pitchers!$C:$C,0))="R",1/(0.83+(1-INDEX([1]Pitchers!$DD:$DD,MATCH(C128,[1]Pitchers!$C:$C,0)))/8),1)</f>
        <v>4.265831857420971</v>
      </c>
      <c r="E128" s="4">
        <f>(INDEX([1]Pitchers!$FJ:$FJ,MATCH(C128,[1]Pitchers!$C:$C,0)))</f>
        <v>123.13554812148149</v>
      </c>
      <c r="F128" s="5">
        <f t="shared" si="5"/>
        <v>1.2138218604602873</v>
      </c>
      <c r="G128" s="54">
        <f>IF(LEFT(A128,1)="A",0,IFERROR((INDEX([1]PitchHitProj!$K:$K,MATCH(C128,[1]PitchHitProj!$B:$B,0))-0.263)*0.32*E128,0))</f>
        <v>-0.54055044540678088</v>
      </c>
      <c r="H128" s="5">
        <f>(INDEX([1]Pitchers!$CV:$CV,MATCH(C128,[1]Pitchers!$C:$C,0)))</f>
        <v>92.182961391202724</v>
      </c>
      <c r="I128" s="107">
        <f>(INDEX([1]Pitchers!$CP:$CP,MATCH(C128,[1]Pitchers!$C:$C,0)))</f>
        <v>32.958333333333336</v>
      </c>
      <c r="J128" s="5">
        <f>((INDEX([1]Pitchers!$AS:$AS,MATCH(C128,[1]Pitchers!$C:$C,0)))*(1-(INDEX([1]Pitchers!$AT:$AT,MATCH(C128,[1]Pitchers!$C:$C,0)))))</f>
        <v>-0.25094314083976255</v>
      </c>
      <c r="K128" s="5">
        <f>(INDEX([1]Pitchers!$FL:$FL,MATCH(C128,[1]Pitchers!$C:$C,0)))</f>
        <v>-7.6279644585299081E-2</v>
      </c>
      <c r="L128" s="5">
        <f>INDEX([1]Pitchers!$FO:$FO,MATCH(C128,[1]Pitchers!$C:$C,0))</f>
        <v>0</v>
      </c>
      <c r="M128" s="58"/>
      <c r="N128" s="26" t="s">
        <v>89</v>
      </c>
      <c r="O128" s="26" t="s">
        <v>74</v>
      </c>
      <c r="P128" s="16" t="str">
        <f>'AL West'!$I45</f>
        <v>Alvarez, Dario</v>
      </c>
      <c r="Q128" s="5">
        <f>INDEX([1]Pitchers!$AJ:$AJ,MATCH(P128,[1]Pitchers!$C:$C,0))*IF(INDEX([1]Pitchers!$Q:$Q,MATCH(P128,[1]Pitchers!$C:$C,0))="S",0.83+(1-INDEX([1]Pitchers!$DD:$DD,MATCH(P128,[1]Pitchers!$C:$C,0)))/8,1)</f>
        <v>3.7258037287273229</v>
      </c>
      <c r="R128" s="4">
        <f>IF(INDEX([1]Pitchers!$Q:$Q,MATCH(P128,[1]Pitchers!$C:$C,0))="S",56,INDEX([1]Pitchers!$FJ:$FJ,MATCH(P128,[1]Pitchers!$C:$C,0)))</f>
        <v>50.943838764000006</v>
      </c>
      <c r="S128" s="5">
        <f t="shared" si="4"/>
        <v>0.4112942175287046</v>
      </c>
      <c r="T128" s="5">
        <f>(INDEX([1]Pitchers!$CV:$CV,MATCH(P128,[1]Pitchers!$C:$C,0)))</f>
        <v>93.782821517548157</v>
      </c>
      <c r="U128" s="107">
        <f>(INDEX([1]Pitchers!$CP:$CP,MATCH(P128,[1]Pitchers!$C:$C,0)))</f>
        <v>27.458333333333332</v>
      </c>
      <c r="V128" s="5">
        <f>((INDEX([1]Pitchers!$AS:$AS,MATCH(P128,[1]Pitchers!$C:$C,0)))*(1-(INDEX([1]Pitchers!$AT:$AT,MATCH(P128,[1]Pitchers!$C:$C,0)))))</f>
        <v>-0.45912855572898897</v>
      </c>
      <c r="W128" s="5">
        <f>(INDEX([1]Pitchers!$FL:$FL,MATCH(P128,[1]Pitchers!$C:$C,0)))</f>
        <v>5.5434671929202955E-2</v>
      </c>
      <c r="X128" s="5">
        <f>INDEX([1]Pitchers!$FO:$FO,MATCH(P128,[1]Pitchers!$C:$C,0))</f>
        <v>1</v>
      </c>
    </row>
    <row r="129" spans="1:24" ht="12" customHeight="1" x14ac:dyDescent="0.2">
      <c r="A129" s="26" t="s">
        <v>89</v>
      </c>
      <c r="B129" s="26" t="s">
        <v>54</v>
      </c>
      <c r="C129" s="84" t="str">
        <f>'AL West'!B5</f>
        <v>Fiers, Mike</v>
      </c>
      <c r="D129" s="5">
        <f>INDEX([1]Pitchers!$AJ:$AJ,MATCH(C129,[1]Pitchers!$C:$C,0))*IF(INDEX([1]Pitchers!$Q:$Q,MATCH(C129,[1]Pitchers!$C:$C,0))="R",1/(0.83+(1-INDEX([1]Pitchers!$DD:$DD,MATCH(C129,[1]Pitchers!$C:$C,0)))/8),1)</f>
        <v>4.4543546366041289</v>
      </c>
      <c r="E129" s="4">
        <f>(INDEX([1]Pitchers!$FJ:$FJ,MATCH(C129,[1]Pitchers!$C:$C,0)))</f>
        <v>150.56982615632714</v>
      </c>
      <c r="F129" s="5">
        <f t="shared" si="5"/>
        <v>1.2087996857861345</v>
      </c>
      <c r="G129" s="54">
        <f>IF(LEFT(A129,1)="A",0,IFERROR((INDEX([1]PitchHitProj!$K:$K,MATCH(C129,[1]PitchHitProj!$B:$B,0))-0.263)*0.32*E129,0))</f>
        <v>0</v>
      </c>
      <c r="H129" s="5">
        <f>(INDEX([1]Pitchers!$CV:$CV,MATCH(C129,[1]Pitchers!$C:$C,0)))</f>
        <v>89.383190822323115</v>
      </c>
      <c r="I129" s="107">
        <f>(INDEX([1]Pitchers!$CP:$CP,MATCH(C129,[1]Pitchers!$C:$C,0)))</f>
        <v>31.041666666666668</v>
      </c>
      <c r="J129" s="5">
        <f>((INDEX([1]Pitchers!$AS:$AS,MATCH(C129,[1]Pitchers!$C:$C,0)))*(1-(INDEX([1]Pitchers!$AT:$AT,MATCH(C129,[1]Pitchers!$C:$C,0)))))</f>
        <v>7.2881822650262662E-2</v>
      </c>
      <c r="K129" s="5">
        <f>(INDEX([1]Pitchers!$FL:$FL,MATCH(C129,[1]Pitchers!$C:$C,0)))</f>
        <v>0.13452785645729579</v>
      </c>
      <c r="L129" s="5">
        <f>INDEX([1]Pitchers!$FO:$FO,MATCH(C129,[1]Pitchers!$C:$C,0))</f>
        <v>0</v>
      </c>
      <c r="M129" s="58"/>
      <c r="N129" s="26" t="s">
        <v>89</v>
      </c>
      <c r="O129" s="26" t="s">
        <v>73</v>
      </c>
      <c r="P129" s="18" t="str">
        <f>'AL West'!$B45</f>
        <v>Miranda, Ariel</v>
      </c>
      <c r="Q129" s="5">
        <f>INDEX([1]Pitchers!$AJ:$AJ,MATCH(P129,[1]Pitchers!$C:$C,0))*IF(INDEX([1]Pitchers!$Q:$Q,MATCH(P129,[1]Pitchers!$C:$C,0))="S",0.83+(1-INDEX([1]Pitchers!$DD:$DD,MATCH(P129,[1]Pitchers!$C:$C,0)))/8,1)</f>
        <v>3.7787968528038935</v>
      </c>
      <c r="R129" s="4">
        <f>IF(INDEX([1]Pitchers!$Q:$Q,MATCH(P129,[1]Pitchers!$C:$C,0))="S",56,INDEX([1]Pitchers!$FJ:$FJ,MATCH(P129,[1]Pitchers!$C:$C,0)))</f>
        <v>56</v>
      </c>
      <c r="S129" s="5">
        <f t="shared" si="4"/>
        <v>0.40199101796318421</v>
      </c>
      <c r="T129" s="5">
        <f>(INDEX([1]Pitchers!$CV:$CV,MATCH(P129,[1]Pitchers!$C:$C,0)))</f>
        <v>94.395541201614819</v>
      </c>
      <c r="U129" s="107">
        <f>(INDEX([1]Pitchers!$CP:$CP,MATCH(P129,[1]Pitchers!$C:$C,0)))</f>
        <v>27.458333333333332</v>
      </c>
      <c r="V129" s="5">
        <f>((INDEX([1]Pitchers!$AS:$AS,MATCH(P129,[1]Pitchers!$C:$C,0)))*(1-(INDEX([1]Pitchers!$AT:$AT,MATCH(P129,[1]Pitchers!$C:$C,0)))))</f>
        <v>-9.7491607558402069E-2</v>
      </c>
      <c r="W129" s="5">
        <f>(INDEX([1]Pitchers!$FL:$FL,MATCH(P129,[1]Pitchers!$C:$C,0)))</f>
        <v>-0.28783975867406503</v>
      </c>
      <c r="X129" s="5">
        <f>INDEX([1]Pitchers!$FO:$FO,MATCH(P129,[1]Pitchers!$C:$C,0))</f>
        <v>0</v>
      </c>
    </row>
    <row r="130" spans="1:24" ht="12" customHeight="1" x14ac:dyDescent="0.2">
      <c r="A130" s="26" t="s">
        <v>89</v>
      </c>
      <c r="B130" s="26" t="s">
        <v>74</v>
      </c>
      <c r="C130" s="16" t="str">
        <f>'AL West'!I37</f>
        <v>Lewis, Colby</v>
      </c>
      <c r="D130" s="5">
        <f>INDEX([1]Pitchers!$AJ:$AJ,MATCH(C130,[1]Pitchers!$C:$C,0))*IF(INDEX([1]Pitchers!$Q:$Q,MATCH(C130,[1]Pitchers!$C:$C,0))="R",1/(0.83+(1-INDEX([1]Pitchers!$DD:$DD,MATCH(C130,[1]Pitchers!$C:$C,0)))/8),1)</f>
        <v>4.4209748869749035</v>
      </c>
      <c r="E130" s="4">
        <f>(INDEX([1]Pitchers!$FJ:$FJ,MATCH(C130,[1]Pitchers!$C:$C,0)))</f>
        <v>141.31123411300925</v>
      </c>
      <c r="F130" s="5">
        <f t="shared" ref="F130:F161" si="6">((4.25+G130*MAX(6,E130/33)/E130)^(((4.25+G130*MAX(6,E130/33)/E130)+(4.25-(4-D130)*4.25/4*MAX(6,E130/33)/9))^0.285)/((4.25+G130*MAX(6,E130/33)/E130)^(((4.25+G130*MAX(6,E130/33)/E130)+(4.25-(4-D130)*4.25/4*MAX(6,E130/33)/9))^0.285)+(4.25-(4-D130)*4.25/4*MAX(6,E130/33)/9)^(((4.25+G130*MAX(6,E130/33)/E130)+(4.25-(4-D130)*4.25/4*MAX(6,E130/33)/9))^0.285))-0.5)*MIN(33,E130/6)+((5.15*4.25/4*MAX(6,E130/33)/9+4*4.25/4*(1-MAX(6,E130/33)/9))^(((5.15*4.25/4*MAX(6,E130/33)/9+4*4.25/4*(1-MAX(6,E130/33)/9))+4.25)^0.285)/((5.15*4.25/4*MAX(6,E130/33)/9+4*4.25/4*(1-MAX(6,E130/33)/9))^(((5.15*4.25/4*MAX(6,E130/33)/9+4*4.25/4*(1-MAX(6,E130/33)/9))+4.25)^0.285)+4.25^(((5.15*4.25/4*MAX(6,E130/33)/9+4*4.25/4*(1-MAX(6,E130/33)/9))+4.25)^0.285))-0.5)*MIN(33,E130/6)</f>
        <v>1.1915741922655425</v>
      </c>
      <c r="G130" s="54">
        <f>IF(LEFT(A130,1)="A",0,IFERROR((INDEX([1]PitchHitProj!$K:$K,MATCH(C130,[1]PitchHitProj!$B:$B,0))-0.263)*0.32*E130,0))</f>
        <v>0</v>
      </c>
      <c r="H130" s="5">
        <f>(INDEX([1]Pitchers!$CV:$CV,MATCH(C130,[1]Pitchers!$C:$C,0)))</f>
        <v>87.477040516587479</v>
      </c>
      <c r="I130" s="107">
        <f>(INDEX([1]Pitchers!$CP:$CP,MATCH(C130,[1]Pitchers!$C:$C,0)))</f>
        <v>36.875</v>
      </c>
      <c r="J130" s="5">
        <f>((INDEX([1]Pitchers!$AS:$AS,MATCH(C130,[1]Pitchers!$C:$C,0)))*(1-(INDEX([1]Pitchers!$AT:$AT,MATCH(C130,[1]Pitchers!$C:$C,0)))))</f>
        <v>0.49106362659148378</v>
      </c>
      <c r="K130" s="5">
        <f>(INDEX([1]Pitchers!$FL:$FL,MATCH(C130,[1]Pitchers!$C:$C,0)))</f>
        <v>-0.14255171603084962</v>
      </c>
      <c r="L130" s="5">
        <f>INDEX([1]Pitchers!$FO:$FO,MATCH(C130,[1]Pitchers!$C:$C,0))</f>
        <v>0</v>
      </c>
      <c r="M130" s="58"/>
      <c r="N130" s="26" t="s">
        <v>88</v>
      </c>
      <c r="O130" s="26" t="s">
        <v>71</v>
      </c>
      <c r="P130" s="16" t="str">
        <f>'AL Central'!$I44</f>
        <v>Kintzler, Brandon</v>
      </c>
      <c r="Q130" s="5">
        <f>INDEX([1]Pitchers!$AJ:$AJ,MATCH(P130,[1]Pitchers!$C:$C,0))*IF(INDEX([1]Pitchers!$Q:$Q,MATCH(P130,[1]Pitchers!$C:$C,0))="S",0.83+(1-INDEX([1]Pitchers!$DD:$DD,MATCH(P130,[1]Pitchers!$C:$C,0)))/8,1)</f>
        <v>3.763895206782478</v>
      </c>
      <c r="R130" s="4">
        <f>IF(INDEX([1]Pitchers!$Q:$Q,MATCH(P130,[1]Pitchers!$C:$C,0))="S",56,INDEX([1]Pitchers!$FJ:$FJ,MATCH(P130,[1]Pitchers!$C:$C,0)))</f>
        <v>53.523126375324217</v>
      </c>
      <c r="S130" s="5">
        <f t="shared" ref="S130:S193" si="7">((4.25)^(((4.25)+(4.25-(4-Q130)*4.25/4*1/9))^0.285)/((4.25)^(((4.25)+(4.25-(4-Q130)*4.25/4*1/9))^0.285)+(4.25-(4-Q130)*4.25/4*1/9)^(((4.25)+(4.25-(4-Q130)*4.25/4*1/9))^0.285))-0.5)*R130+((4.2745*4.25/4*1/9+4*4.25/4*(1-1/9))^(((4.2745*4.25/4*1/9+4*4.25/4*(1-1/9))+4.25)^0.285)/((4.2745*4.25/4*1/9+4*4.25/4*(1-1/9))^(((4.2745*4.25/4*1/9+4*4.25/4*(1-1/9))+4.25)^0.285)+4.25^(((4.2745*4.25/4*1/9+4*4.25/4*(1-1/9))+4.25)^0.285))-0.5)*R130+((4.2745-MIN(4.2745,MAX(3.74,Q130)))/0.5345*0.0009131+0.0104414*(3.74-MIN(3.74,Q130)))*R130</f>
        <v>0.3958126601334766</v>
      </c>
      <c r="T130" s="5">
        <f>(INDEX([1]Pitchers!$CV:$CV,MATCH(P130,[1]Pitchers!$C:$C,0)))</f>
        <v>91.275405743598498</v>
      </c>
      <c r="U130" s="107">
        <f>(INDEX([1]Pitchers!$CP:$CP,MATCH(P130,[1]Pitchers!$C:$C,0)))</f>
        <v>31.875</v>
      </c>
      <c r="V130" s="5">
        <f>((INDEX([1]Pitchers!$AS:$AS,MATCH(P130,[1]Pitchers!$C:$C,0)))*(1-(INDEX([1]Pitchers!$AT:$AT,MATCH(P130,[1]Pitchers!$C:$C,0)))))</f>
        <v>-0.12828347475669097</v>
      </c>
      <c r="W130" s="5">
        <f>(INDEX([1]Pitchers!$FL:$FL,MATCH(P130,[1]Pitchers!$C:$C,0)))</f>
        <v>0.38181306457579561</v>
      </c>
      <c r="X130" s="5">
        <f>INDEX([1]Pitchers!$FO:$FO,MATCH(P130,[1]Pitchers!$C:$C,0))</f>
        <v>1</v>
      </c>
    </row>
    <row r="131" spans="1:24" ht="12" customHeight="1" x14ac:dyDescent="0.2">
      <c r="A131" s="26" t="s">
        <v>87</v>
      </c>
      <c r="B131" s="26" t="s">
        <v>63</v>
      </c>
      <c r="C131" s="9" t="str">
        <f>'AL East'!I6</f>
        <v>Buchholz, Clay</v>
      </c>
      <c r="D131" s="5">
        <f>INDEX([1]Pitchers!$AJ:$AJ,MATCH(C131,[1]Pitchers!$C:$C,0))*IF(INDEX([1]Pitchers!$Q:$Q,MATCH(C131,[1]Pitchers!$C:$C,0))="R",1/(0.83+(1-INDEX([1]Pitchers!$DD:$DD,MATCH(C131,[1]Pitchers!$C:$C,0)))/8),1)</f>
        <v>4.3347439064336486</v>
      </c>
      <c r="E131" s="4">
        <f>(INDEX([1]Pitchers!$FJ:$FJ,MATCH(C131,[1]Pitchers!$C:$C,0)))</f>
        <v>123.35683792325098</v>
      </c>
      <c r="F131" s="5">
        <f t="shared" si="6"/>
        <v>1.1699388940780873</v>
      </c>
      <c r="G131" s="54">
        <f>IF(LEFT(A131,1)="A",0,IFERROR((INDEX([1]PitchHitProj!$K:$K,MATCH(C131,[1]PitchHitProj!$B:$B,0))-0.263)*0.32*E131,0))</f>
        <v>0</v>
      </c>
      <c r="H131" s="5">
        <f>(INDEX([1]Pitchers!$CV:$CV,MATCH(C131,[1]Pitchers!$C:$C,0)))</f>
        <v>91.653585760058903</v>
      </c>
      <c r="I131" s="107">
        <f>(INDEX([1]Pitchers!$CP:$CP,MATCH(C131,[1]Pitchers!$C:$C,0)))</f>
        <v>31.875</v>
      </c>
      <c r="J131" s="5">
        <f>((INDEX([1]Pitchers!$AS:$AS,MATCH(C131,[1]Pitchers!$C:$C,0)))*(1-(INDEX([1]Pitchers!$AT:$AT,MATCH(C131,[1]Pitchers!$C:$C,0)))))</f>
        <v>7.710520151308109E-2</v>
      </c>
      <c r="K131" s="5">
        <f>(INDEX([1]Pitchers!$FL:$FL,MATCH(C131,[1]Pitchers!$C:$C,0)))</f>
        <v>-0.47462274480251421</v>
      </c>
      <c r="L131" s="5">
        <f>INDEX([1]Pitchers!$FO:$FO,MATCH(C131,[1]Pitchers!$C:$C,0))</f>
        <v>0</v>
      </c>
      <c r="M131" s="58"/>
      <c r="N131" s="26" t="s">
        <v>88</v>
      </c>
      <c r="O131" s="26" t="s">
        <v>655</v>
      </c>
      <c r="P131" s="15" t="str">
        <f>'AL Central'!$B43</f>
        <v>Strahm, Matt</v>
      </c>
      <c r="Q131" s="5">
        <f>INDEX([1]Pitchers!$AJ:$AJ,MATCH(P131,[1]Pitchers!$C:$C,0))*IF(INDEX([1]Pitchers!$Q:$Q,MATCH(P131,[1]Pitchers!$C:$C,0))="S",0.83+(1-INDEX([1]Pitchers!$DD:$DD,MATCH(P131,[1]Pitchers!$C:$C,0)))/8,1)</f>
        <v>3.7866970861348457</v>
      </c>
      <c r="R131" s="4">
        <f>IF(INDEX([1]Pitchers!$Q:$Q,MATCH(P131,[1]Pitchers!$C:$C,0))="S",56,INDEX([1]Pitchers!$FJ:$FJ,MATCH(P131,[1]Pitchers!$C:$C,0)))</f>
        <v>56</v>
      </c>
      <c r="S131" s="5">
        <f t="shared" si="7"/>
        <v>0.39555694272089414</v>
      </c>
      <c r="T131" s="5">
        <f>(INDEX([1]Pitchers!$CV:$CV,MATCH(P131,[1]Pitchers!$C:$C,0)))</f>
        <v>95.095541201614836</v>
      </c>
      <c r="U131" s="107">
        <f>(INDEX([1]Pitchers!$CP:$CP,MATCH(P131,[1]Pitchers!$C:$C,0)))</f>
        <v>24.625</v>
      </c>
      <c r="V131" s="5">
        <f>((INDEX([1]Pitchers!$AS:$AS,MATCH(P131,[1]Pitchers!$C:$C,0)))*(1-(INDEX([1]Pitchers!$AT:$AT,MATCH(P131,[1]Pitchers!$C:$C,0)))))</f>
        <v>-0.15045873300374407</v>
      </c>
      <c r="W131" s="5">
        <f>(INDEX([1]Pitchers!$FL:$FL,MATCH(P131,[1]Pitchers!$C:$C,0)))</f>
        <v>-9.8249904780902514E-4</v>
      </c>
      <c r="X131" s="5">
        <f>INDEX([1]Pitchers!$FO:$FO,MATCH(P131,[1]Pitchers!$C:$C,0))</f>
        <v>0</v>
      </c>
    </row>
    <row r="132" spans="1:24" ht="12" customHeight="1" x14ac:dyDescent="0.2">
      <c r="A132" s="26" t="s">
        <v>101</v>
      </c>
      <c r="B132" s="26" t="s">
        <v>49</v>
      </c>
      <c r="C132" s="9" t="str">
        <f>'NL West'!B7</f>
        <v>Bradley, Archie</v>
      </c>
      <c r="D132" s="5">
        <f>INDEX([1]Pitchers!$AJ:$AJ,MATCH(C132,[1]Pitchers!$C:$C,0))*IF(INDEX([1]Pitchers!$Q:$Q,MATCH(C132,[1]Pitchers!$C:$C,0))="R",1/(0.83+(1-INDEX([1]Pitchers!$DD:$DD,MATCH(C132,[1]Pitchers!$C:$C,0)))/8),1)</f>
        <v>4.365743480184558</v>
      </c>
      <c r="E132" s="4">
        <f>(INDEX([1]Pitchers!$FJ:$FJ,MATCH(C132,[1]Pitchers!$C:$C,0)))</f>
        <v>134.19007090776734</v>
      </c>
      <c r="F132" s="5">
        <f t="shared" si="6"/>
        <v>1.1381623035970132</v>
      </c>
      <c r="G132" s="54">
        <f>IF(LEFT(A132,1)="A",0,IFERROR((INDEX([1]PitchHitProj!$K:$K,MATCH(C132,[1]PitchHitProj!$B:$B,0))-0.263)*0.32*E132,0))</f>
        <v>-0.77236363515911177</v>
      </c>
      <c r="H132" s="5">
        <f>(INDEX([1]Pitchers!$CV:$CV,MATCH(C132,[1]Pitchers!$C:$C,0)))</f>
        <v>92.275995200760704</v>
      </c>
      <c r="I132" s="107">
        <f>(INDEX([1]Pitchers!$CP:$CP,MATCH(C132,[1]Pitchers!$C:$C,0)))</f>
        <v>23.875</v>
      </c>
      <c r="J132" s="5">
        <f>((INDEX([1]Pitchers!$AS:$AS,MATCH(C132,[1]Pitchers!$C:$C,0)))*(1-(INDEX([1]Pitchers!$AT:$AT,MATCH(C132,[1]Pitchers!$C:$C,0)))))</f>
        <v>4.1530437216601615E-2</v>
      </c>
      <c r="K132" s="5">
        <f>(INDEX([1]Pitchers!$FL:$FL,MATCH(C132,[1]Pitchers!$C:$C,0)))</f>
        <v>0.27298585790084878</v>
      </c>
      <c r="L132" s="5">
        <f>INDEX([1]Pitchers!$FO:$FO,MATCH(C132,[1]Pitchers!$C:$C,0))</f>
        <v>0</v>
      </c>
      <c r="M132" s="58"/>
      <c r="N132" s="26" t="s">
        <v>87</v>
      </c>
      <c r="O132" s="26" t="s">
        <v>652</v>
      </c>
      <c r="P132" s="11" t="str">
        <f>'AL East'!$P13</f>
        <v>Swarzak, Anthony</v>
      </c>
      <c r="Q132" s="5">
        <f>INDEX([1]Pitchers!$AJ:$AJ,MATCH(P132,[1]Pitchers!$C:$C,0))*IF(INDEX([1]Pitchers!$Q:$Q,MATCH(P132,[1]Pitchers!$C:$C,0))="S",0.83+(1-INDEX([1]Pitchers!$DD:$DD,MATCH(P132,[1]Pitchers!$C:$C,0)))/8,1)</f>
        <v>3.7406177877424973</v>
      </c>
      <c r="R132" s="4">
        <f>IF(INDEX([1]Pitchers!$Q:$Q,MATCH(P132,[1]Pitchers!$C:$C,0))="S",56,INDEX([1]Pitchers!$FJ:$FJ,MATCH(P132,[1]Pitchers!$C:$C,0)))</f>
        <v>50.427498637085932</v>
      </c>
      <c r="S132" s="5">
        <f t="shared" si="7"/>
        <v>0.39000008349268322</v>
      </c>
      <c r="T132" s="5">
        <f>(INDEX([1]Pitchers!$CV:$CV,MATCH(P132,[1]Pitchers!$C:$C,0)))</f>
        <v>91.989121183702949</v>
      </c>
      <c r="U132" s="107">
        <f>(INDEX([1]Pitchers!$CP:$CP,MATCH(P132,[1]Pitchers!$C:$C,0)))</f>
        <v>30.791666666666668</v>
      </c>
      <c r="V132" s="5">
        <f>((INDEX([1]Pitchers!$AS:$AS,MATCH(P132,[1]Pitchers!$C:$C,0)))*(1-(INDEX([1]Pitchers!$AT:$AT,MATCH(P132,[1]Pitchers!$C:$C,0)))))</f>
        <v>-7.485134508504486E-2</v>
      </c>
      <c r="W132" s="5">
        <f>(INDEX([1]Pitchers!$FL:$FL,MATCH(P132,[1]Pitchers!$C:$C,0)))</f>
        <v>-0.12415028634569135</v>
      </c>
      <c r="X132" s="5">
        <f>INDEX([1]Pitchers!$FO:$FO,MATCH(P132,[1]Pitchers!$C:$C,0))</f>
        <v>0.84969807568680356</v>
      </c>
    </row>
    <row r="133" spans="1:24" ht="12" customHeight="1" x14ac:dyDescent="0.2">
      <c r="A133" s="26" t="s">
        <v>88</v>
      </c>
      <c r="B133" s="26" t="s">
        <v>656</v>
      </c>
      <c r="C133" s="13" t="str">
        <f>'AL Central'!B6</f>
        <v>Gonzalez, Miguel</v>
      </c>
      <c r="D133" s="5">
        <f>INDEX([1]Pitchers!$AJ:$AJ,MATCH(C133,[1]Pitchers!$C:$C,0))*IF(INDEX([1]Pitchers!$Q:$Q,MATCH(C133,[1]Pitchers!$C:$C,0))="R",1/(0.83+(1-INDEX([1]Pitchers!$DD:$DD,MATCH(C133,[1]Pitchers!$C:$C,0)))/8),1)</f>
        <v>4.4327460219093258</v>
      </c>
      <c r="E133" s="4">
        <f>(INDEX([1]Pitchers!$FJ:$FJ,MATCH(C133,[1]Pitchers!$C:$C,0)))</f>
        <v>135.61961867011857</v>
      </c>
      <c r="F133" s="5">
        <f t="shared" si="6"/>
        <v>1.1242279694905775</v>
      </c>
      <c r="G133" s="54">
        <f>IF(LEFT(A133,1)="A",0,IFERROR((INDEX([1]PitchHitProj!$K:$K,MATCH(C133,[1]PitchHitProj!$B:$B,0))-0.263)*0.32*E133,0))</f>
        <v>0</v>
      </c>
      <c r="H133" s="5">
        <f>(INDEX([1]Pitchers!$CV:$CV,MATCH(C133,[1]Pitchers!$C:$C,0)))</f>
        <v>91.241289500056027</v>
      </c>
      <c r="I133" s="107">
        <f>(INDEX([1]Pitchers!$CP:$CP,MATCH(C133,[1]Pitchers!$C:$C,0)))</f>
        <v>32.125</v>
      </c>
      <c r="J133" s="5">
        <f>((INDEX([1]Pitchers!$AS:$AS,MATCH(C133,[1]Pitchers!$C:$C,0)))*(1-(INDEX([1]Pitchers!$AT:$AT,MATCH(C133,[1]Pitchers!$C:$C,0)))))</f>
        <v>9.2351183890385949E-2</v>
      </c>
      <c r="K133" s="5">
        <f>(INDEX([1]Pitchers!$FL:$FL,MATCH(C133,[1]Pitchers!$C:$C,0)))</f>
        <v>0.40146994874756026</v>
      </c>
      <c r="L133" s="5">
        <f>INDEX([1]Pitchers!$FO:$FO,MATCH(C133,[1]Pitchers!$C:$C,0))</f>
        <v>0</v>
      </c>
      <c r="M133" s="58"/>
      <c r="N133" s="26" t="s">
        <v>89</v>
      </c>
      <c r="O133" s="26" t="s">
        <v>54</v>
      </c>
      <c r="P133" s="84" t="str">
        <f>'AL West'!B14</f>
        <v>Feliz, Michael</v>
      </c>
      <c r="Q133" s="5">
        <f>INDEX([1]Pitchers!$AJ:$AJ,MATCH(P133,[1]Pitchers!$C:$C,0))*IF(INDEX([1]Pitchers!$Q:$Q,MATCH(P133,[1]Pitchers!$C:$C,0))="S",0.83+(1-INDEX([1]Pitchers!$DD:$DD,MATCH(P133,[1]Pitchers!$C:$C,0)))/8,1)</f>
        <v>3.7822204370042853</v>
      </c>
      <c r="R133" s="4">
        <f>IF(INDEX([1]Pitchers!$Q:$Q,MATCH(P133,[1]Pitchers!$C:$C,0))="S",56,INDEX([1]Pitchers!$FJ:$FJ,MATCH(P133,[1]Pitchers!$C:$C,0)))</f>
        <v>54.532082812215371</v>
      </c>
      <c r="S133" s="5">
        <f t="shared" si="7"/>
        <v>0.38873846507835574</v>
      </c>
      <c r="T133" s="5">
        <f>(INDEX([1]Pitchers!$CV:$CV,MATCH(P133,[1]Pitchers!$C:$C,0)))</f>
        <v>93.64808288129997</v>
      </c>
      <c r="U133" s="107">
        <f>(INDEX([1]Pitchers!$CP:$CP,MATCH(P133,[1]Pitchers!$C:$C,0)))</f>
        <v>23.041666666666668</v>
      </c>
      <c r="V133" s="5">
        <f>((INDEX([1]Pitchers!$AS:$AS,MATCH(P133,[1]Pitchers!$C:$C,0)))*(1-(INDEX([1]Pitchers!$AT:$AT,MATCH(P133,[1]Pitchers!$C:$C,0)))))</f>
        <v>1.8345326983286624E-2</v>
      </c>
      <c r="W133" s="5">
        <f>(INDEX([1]Pitchers!$FL:$FL,MATCH(P133,[1]Pitchers!$C:$C,0)))</f>
        <v>-0.23071345729451539</v>
      </c>
      <c r="X133" s="5">
        <f>INDEX([1]Pitchers!$FO:$FO,MATCH(P133,[1]Pitchers!$C:$C,0))</f>
        <v>0.74272043567655444</v>
      </c>
    </row>
    <row r="134" spans="1:24" ht="12" customHeight="1" x14ac:dyDescent="0.2">
      <c r="A134" s="26" t="s">
        <v>89</v>
      </c>
      <c r="B134" s="26" t="s">
        <v>99</v>
      </c>
      <c r="C134" s="9" t="str">
        <f>'AL West'!I4</f>
        <v>Tropeano, Nick</v>
      </c>
      <c r="D134" s="5">
        <f>INDEX([1]Pitchers!$AJ:$AJ,MATCH(C134,[1]Pitchers!$C:$C,0))*IF(INDEX([1]Pitchers!$Q:$Q,MATCH(C134,[1]Pitchers!$C:$C,0))="R",1/(0.83+(1-INDEX([1]Pitchers!$DD:$DD,MATCH(C134,[1]Pitchers!$C:$C,0)))/8),1)</f>
        <v>4.3318312478053596</v>
      </c>
      <c r="E134" s="4">
        <f>(INDEX([1]Pitchers!$FJ:$FJ,MATCH(C134,[1]Pitchers!$C:$C,0)))</f>
        <v>117.99114025921601</v>
      </c>
      <c r="F134" s="5">
        <f t="shared" si="6"/>
        <v>1.1232656770941347</v>
      </c>
      <c r="G134" s="54">
        <f>IF(LEFT(A134,1)="A",0,IFERROR((INDEX([1]PitchHitProj!$K:$K,MATCH(C134,[1]PitchHitProj!$B:$B,0))-0.263)*0.32*E134,0))</f>
        <v>0</v>
      </c>
      <c r="H134" s="5">
        <f>(INDEX([1]Pitchers!$CV:$CV,MATCH(C134,[1]Pitchers!$C:$C,0)))</f>
        <v>90.805404614732026</v>
      </c>
      <c r="I134" s="107">
        <f>(INDEX([1]Pitchers!$CP:$CP,MATCH(C134,[1]Pitchers!$C:$C,0)))</f>
        <v>25.875</v>
      </c>
      <c r="J134" s="5">
        <f>((INDEX([1]Pitchers!$AS:$AS,MATCH(C134,[1]Pitchers!$C:$C,0)))*(1-(INDEX([1]Pitchers!$AT:$AT,MATCH(C134,[1]Pitchers!$C:$C,0)))))</f>
        <v>-4.4323796357494359E-2</v>
      </c>
      <c r="K134" s="5">
        <f>(INDEX([1]Pitchers!$FL:$FL,MATCH(C134,[1]Pitchers!$C:$C,0)))</f>
        <v>0.23549167348410407</v>
      </c>
      <c r="L134" s="5">
        <f>INDEX([1]Pitchers!$FO:$FO,MATCH(C134,[1]Pitchers!$C:$C,0))</f>
        <v>0</v>
      </c>
      <c r="M134" s="58"/>
      <c r="N134" s="26" t="s">
        <v>87</v>
      </c>
      <c r="O134" s="26" t="s">
        <v>63</v>
      </c>
      <c r="P134" s="9" t="str">
        <f>'AL East'!$I12</f>
        <v>Tazawa, Junichi</v>
      </c>
      <c r="Q134" s="5">
        <f>INDEX([1]Pitchers!$AJ:$AJ,MATCH(P134,[1]Pitchers!$C:$C,0))*IF(INDEX([1]Pitchers!$Q:$Q,MATCH(P134,[1]Pitchers!$C:$C,0))="S",0.83+(1-INDEX([1]Pitchers!$DD:$DD,MATCH(P134,[1]Pitchers!$C:$C,0)))/8,1)</f>
        <v>3.7485398352422363</v>
      </c>
      <c r="R134" s="4">
        <f>IF(INDEX([1]Pitchers!$Q:$Q,MATCH(P134,[1]Pitchers!$C:$C,0))="S",56,INDEX([1]Pitchers!$FJ:$FJ,MATCH(P134,[1]Pitchers!$C:$C,0)))</f>
        <v>49.898415109925928</v>
      </c>
      <c r="S134" s="5">
        <f t="shared" si="7"/>
        <v>0.38015552820822918</v>
      </c>
      <c r="T134" s="5">
        <f>(INDEX([1]Pitchers!$CV:$CV,MATCH(P134,[1]Pitchers!$C:$C,0)))</f>
        <v>91.839706298724835</v>
      </c>
      <c r="U134" s="107">
        <f>(INDEX([1]Pitchers!$CP:$CP,MATCH(P134,[1]Pitchers!$C:$C,0)))</f>
        <v>30.041666666666668</v>
      </c>
      <c r="V134" s="5">
        <f>((INDEX([1]Pitchers!$AS:$AS,MATCH(P134,[1]Pitchers!$C:$C,0)))*(1-(INDEX([1]Pitchers!$AT:$AT,MATCH(P134,[1]Pitchers!$C:$C,0)))))</f>
        <v>-6.7037036059298324E-2</v>
      </c>
      <c r="W134" s="5">
        <f>(INDEX([1]Pitchers!$FL:$FL,MATCH(P134,[1]Pitchers!$C:$C,0)))</f>
        <v>0.46370918868676092</v>
      </c>
      <c r="X134" s="5">
        <f>INDEX([1]Pitchers!$FO:$FO,MATCH(P134,[1]Pitchers!$C:$C,0))</f>
        <v>1</v>
      </c>
    </row>
    <row r="135" spans="1:24" ht="12" customHeight="1" x14ac:dyDescent="0.2">
      <c r="A135" s="26" t="s">
        <v>89</v>
      </c>
      <c r="B135" s="26" t="s">
        <v>72</v>
      </c>
      <c r="C135" s="17" t="str">
        <f>'AL West'!P5</f>
        <v>Alvarez, Henderson</v>
      </c>
      <c r="D135" s="5">
        <f>INDEX([1]Pitchers!$AJ:$AJ,MATCH(C135,[1]Pitchers!$C:$C,0))*IF(INDEX([1]Pitchers!$Q:$Q,MATCH(C135,[1]Pitchers!$C:$C,0))="R",1/(0.83+(1-INDEX([1]Pitchers!$DD:$DD,MATCH(C135,[1]Pitchers!$C:$C,0)))/8),1)</f>
        <v>4.3695267008870333</v>
      </c>
      <c r="E135" s="4">
        <f>(INDEX([1]Pitchers!$FJ:$FJ,MATCH(C135,[1]Pitchers!$C:$C,0)))</f>
        <v>123.89012334995886</v>
      </c>
      <c r="F135" s="5">
        <f t="shared" si="6"/>
        <v>1.1222574064056978</v>
      </c>
      <c r="G135" s="54">
        <f>IF(LEFT(A135,1)="A",0,IFERROR((INDEX([1]PitchHitProj!$K:$K,MATCH(C135,[1]PitchHitProj!$B:$B,0))-0.263)*0.32*E135,0))</f>
        <v>0</v>
      </c>
      <c r="H135" s="5">
        <f>(INDEX([1]Pitchers!$CV:$CV,MATCH(C135,[1]Pitchers!$C:$C,0)))</f>
        <v>92.313482507623718</v>
      </c>
      <c r="I135" s="107">
        <f>(INDEX([1]Pitchers!$CP:$CP,MATCH(C135,[1]Pitchers!$C:$C,0)))</f>
        <v>26.208333333333332</v>
      </c>
      <c r="J135" s="5">
        <f>((INDEX([1]Pitchers!$AS:$AS,MATCH(C135,[1]Pitchers!$C:$C,0)))*(1-(INDEX([1]Pitchers!$AT:$AT,MATCH(C135,[1]Pitchers!$C:$C,0)))))</f>
        <v>3.2598641919684368E-2</v>
      </c>
      <c r="K135" s="5">
        <f>(INDEX([1]Pitchers!$FL:$FL,MATCH(C135,[1]Pitchers!$C:$C,0)))</f>
        <v>0.20452283299289883</v>
      </c>
      <c r="L135" s="5">
        <f>INDEX([1]Pitchers!$FO:$FO,MATCH(C135,[1]Pitchers!$C:$C,0))</f>
        <v>0</v>
      </c>
      <c r="M135" s="58"/>
      <c r="N135" s="26" t="s">
        <v>88</v>
      </c>
      <c r="O135" s="26" t="s">
        <v>69</v>
      </c>
      <c r="P135" s="39" t="str">
        <f>'AL Central'!$P15</f>
        <v>Wilson, Alex</v>
      </c>
      <c r="Q135" s="5">
        <f>INDEX([1]Pitchers!$AJ:$AJ,MATCH(P135,[1]Pitchers!$C:$C,0))*IF(INDEX([1]Pitchers!$Q:$Q,MATCH(P135,[1]Pitchers!$C:$C,0))="S",0.83+(1-INDEX([1]Pitchers!$DD:$DD,MATCH(P135,[1]Pitchers!$C:$C,0)))/8,1)</f>
        <v>3.8315439314888011</v>
      </c>
      <c r="R135" s="4">
        <f>IF(INDEX([1]Pitchers!$Q:$Q,MATCH(P135,[1]Pitchers!$C:$C,0))="S",56,INDEX([1]Pitchers!$FJ:$FJ,MATCH(P135,[1]Pitchers!$C:$C,0)))</f>
        <v>59.038337535245248</v>
      </c>
      <c r="S135" s="5">
        <f t="shared" si="7"/>
        <v>0.37853034815455899</v>
      </c>
      <c r="T135" s="5">
        <f>(INDEX([1]Pitchers!$CV:$CV,MATCH(P135,[1]Pitchers!$C:$C,0)))</f>
        <v>90.545989781267735</v>
      </c>
      <c r="U135" s="107">
        <f>(INDEX([1]Pitchers!$CP:$CP,MATCH(P135,[1]Pitchers!$C:$C,0)))</f>
        <v>29.625</v>
      </c>
      <c r="V135" s="5">
        <f>((INDEX([1]Pitchers!$AS:$AS,MATCH(P135,[1]Pitchers!$C:$C,0)))*(1-(INDEX([1]Pitchers!$AT:$AT,MATCH(P135,[1]Pitchers!$C:$C,0)))))</f>
        <v>0.38028436877618643</v>
      </c>
      <c r="W135" s="5">
        <f>(INDEX([1]Pitchers!$FL:$FL,MATCH(P135,[1]Pitchers!$C:$C,0)))</f>
        <v>0.32418843098482403</v>
      </c>
      <c r="X135" s="5">
        <f>INDEX([1]Pitchers!$FO:$FO,MATCH(P135,[1]Pitchers!$C:$C,0))</f>
        <v>1</v>
      </c>
    </row>
    <row r="136" spans="1:24" ht="12" customHeight="1" x14ac:dyDescent="0.2">
      <c r="A136" s="26" t="s">
        <v>90</v>
      </c>
      <c r="B136" s="26" t="s">
        <v>266</v>
      </c>
      <c r="C136" s="82" t="str">
        <f>'NL East'!I5</f>
        <v>Cashner, Andrew</v>
      </c>
      <c r="D136" s="5">
        <f>INDEX([1]Pitchers!$AJ:$AJ,MATCH(C136,[1]Pitchers!$C:$C,0))*IF(INDEX([1]Pitchers!$Q:$Q,MATCH(C136,[1]Pitchers!$C:$C,0))="R",1/(0.83+(1-INDEX([1]Pitchers!$DD:$DD,MATCH(C136,[1]Pitchers!$C:$C,0)))/8),1)</f>
        <v>4.4389265866391687</v>
      </c>
      <c r="E136" s="4">
        <f>(INDEX([1]Pitchers!$FJ:$FJ,MATCH(C136,[1]Pitchers!$C:$C,0)))</f>
        <v>133.61399631847223</v>
      </c>
      <c r="F136" s="5">
        <f t="shared" si="6"/>
        <v>1.0947628797536519</v>
      </c>
      <c r="G136" s="54">
        <f>IF(LEFT(A136,1)="A",0,IFERROR((INDEX([1]PitchHitProj!$K:$K,MATCH(C136,[1]PitchHitProj!$B:$B,0))-0.263)*0.32*E136,0))</f>
        <v>-2.6329621154697523E-2</v>
      </c>
      <c r="H136" s="5">
        <f>(INDEX([1]Pitchers!$CV:$CV,MATCH(C136,[1]Pitchers!$C:$C,0)))</f>
        <v>93.809117071248579</v>
      </c>
      <c r="I136" s="107">
        <f>(INDEX([1]Pitchers!$CP:$CP,MATCH(C136,[1]Pitchers!$C:$C,0)))</f>
        <v>29.791666666666668</v>
      </c>
      <c r="J136" s="5">
        <f>((INDEX([1]Pitchers!$AS:$AS,MATCH(C136,[1]Pitchers!$C:$C,0)))*(1-(INDEX([1]Pitchers!$AT:$AT,MATCH(C136,[1]Pitchers!$C:$C,0)))))</f>
        <v>-0.14729609880052696</v>
      </c>
      <c r="K136" s="5">
        <f>(INDEX([1]Pitchers!$FL:$FL,MATCH(C136,[1]Pitchers!$C:$C,0)))</f>
        <v>-0.29153490222511069</v>
      </c>
      <c r="L136" s="5">
        <f>INDEX([1]Pitchers!$FO:$FO,MATCH(C136,[1]Pitchers!$C:$C,0))</f>
        <v>0</v>
      </c>
      <c r="M136" s="58"/>
      <c r="N136" s="26" t="s">
        <v>89</v>
      </c>
      <c r="O136" s="26" t="s">
        <v>54</v>
      </c>
      <c r="P136" s="84" t="str">
        <f>'AL West'!B15</f>
        <v>Rodgers, Brady</v>
      </c>
      <c r="Q136" s="5">
        <f>INDEX([1]Pitchers!$AJ:$AJ,MATCH(P136,[1]Pitchers!$C:$C,0))*IF(INDEX([1]Pitchers!$Q:$Q,MATCH(P136,[1]Pitchers!$C:$C,0))="S",0.83+(1-INDEX([1]Pitchers!$DD:$DD,MATCH(P136,[1]Pitchers!$C:$C,0)))/8,1)</f>
        <v>3.809970185583222</v>
      </c>
      <c r="R136" s="4">
        <f>IF(INDEX([1]Pitchers!$Q:$Q,MATCH(P136,[1]Pitchers!$C:$C,0))="S",56,INDEX([1]Pitchers!$FJ:$FJ,MATCH(P136,[1]Pitchers!$C:$C,0)))</f>
        <v>56</v>
      </c>
      <c r="S136" s="5">
        <f t="shared" si="7"/>
        <v>0.37660810598863836</v>
      </c>
      <c r="T136" s="5">
        <f>(INDEX([1]Pitchers!$CV:$CV,MATCH(P136,[1]Pitchers!$C:$C,0)))</f>
        <v>92.1</v>
      </c>
      <c r="U136" s="107">
        <f>(INDEX([1]Pitchers!$CP:$CP,MATCH(P136,[1]Pitchers!$C:$C,0)))</f>
        <v>25.791666666666668</v>
      </c>
      <c r="V136" s="5">
        <f>((INDEX([1]Pitchers!$AS:$AS,MATCH(P136,[1]Pitchers!$C:$C,0)))*(1-(INDEX([1]Pitchers!$AT:$AT,MATCH(P136,[1]Pitchers!$C:$C,0)))))</f>
        <v>-6.4899815900672925E-2</v>
      </c>
      <c r="W136" s="5">
        <f>(INDEX([1]Pitchers!$FL:$FL,MATCH(P136,[1]Pitchers!$C:$C,0)))</f>
        <v>-1.8633607117759091E-2</v>
      </c>
      <c r="X136" s="5">
        <f>INDEX([1]Pitchers!$FO:$FO,MATCH(P136,[1]Pitchers!$C:$C,0))</f>
        <v>0</v>
      </c>
    </row>
    <row r="137" spans="1:24" ht="12" customHeight="1" x14ac:dyDescent="0.2">
      <c r="A137" s="26" t="s">
        <v>89</v>
      </c>
      <c r="B137" s="26" t="s">
        <v>54</v>
      </c>
      <c r="C137" s="84" t="str">
        <f>'AL West'!B6</f>
        <v>Fister, Doug</v>
      </c>
      <c r="D137" s="5">
        <f>INDEX([1]Pitchers!$AJ:$AJ,MATCH(C137,[1]Pitchers!$C:$C,0))*IF(INDEX([1]Pitchers!$Q:$Q,MATCH(C137,[1]Pitchers!$C:$C,0))="R",1/(0.83+(1-INDEX([1]Pitchers!$DD:$DD,MATCH(C137,[1]Pitchers!$C:$C,0)))/8),1)</f>
        <v>4.5210292238337635</v>
      </c>
      <c r="E137" s="4">
        <f>(INDEX([1]Pitchers!$FJ:$FJ,MATCH(C137,[1]Pitchers!$C:$C,0)))</f>
        <v>148.59373543293319</v>
      </c>
      <c r="F137" s="5">
        <f t="shared" si="6"/>
        <v>1.0737629187577173</v>
      </c>
      <c r="G137" s="54">
        <f>IF(LEFT(A137,1)="A",0,IFERROR((INDEX([1]PitchHitProj!$K:$K,MATCH(C137,[1]PitchHitProj!$B:$B,0))-0.263)*0.32*E137,0))</f>
        <v>0</v>
      </c>
      <c r="H137" s="5">
        <f>(INDEX([1]Pitchers!$CV:$CV,MATCH(C137,[1]Pitchers!$C:$C,0)))</f>
        <v>86.635878826102228</v>
      </c>
      <c r="I137" s="107">
        <f>(INDEX([1]Pitchers!$CP:$CP,MATCH(C137,[1]Pitchers!$C:$C,0)))</f>
        <v>32.375</v>
      </c>
      <c r="J137" s="5">
        <f>((INDEX([1]Pitchers!$AS:$AS,MATCH(C137,[1]Pitchers!$C:$C,0)))*(1-(INDEX([1]Pitchers!$AT:$AT,MATCH(C137,[1]Pitchers!$C:$C,0)))))</f>
        <v>0.41685705499462433</v>
      </c>
      <c r="K137" s="5">
        <f>(INDEX([1]Pitchers!$FL:$FL,MATCH(C137,[1]Pitchers!$C:$C,0)))</f>
        <v>0.46525246576618207</v>
      </c>
      <c r="L137" s="5">
        <f>INDEX([1]Pitchers!$FO:$FO,MATCH(C137,[1]Pitchers!$C:$C,0))</f>
        <v>0</v>
      </c>
      <c r="M137" s="58"/>
      <c r="N137" s="26" t="s">
        <v>87</v>
      </c>
      <c r="O137" s="26" t="s">
        <v>650</v>
      </c>
      <c r="P137" s="48" t="str">
        <f>'AL East'!$B41</f>
        <v>Boxberger, Brad</v>
      </c>
      <c r="Q137" s="5">
        <f>INDEX([1]Pitchers!$AJ:$AJ,MATCH(P137,[1]Pitchers!$C:$C,0))*IF(INDEX([1]Pitchers!$Q:$Q,MATCH(P137,[1]Pitchers!$C:$C,0))="S",0.83+(1-INDEX([1]Pitchers!$DD:$DD,MATCH(P137,[1]Pitchers!$C:$C,0)))/8,1)</f>
        <v>3.7911787492984907</v>
      </c>
      <c r="R137" s="4">
        <f>IF(INDEX([1]Pitchers!$Q:$Q,MATCH(P137,[1]Pitchers!$C:$C,0))="S",56,INDEX([1]Pitchers!$FJ:$FJ,MATCH(P137,[1]Pitchers!$C:$C,0)))</f>
        <v>53.553905758577791</v>
      </c>
      <c r="S137" s="5">
        <f t="shared" si="7"/>
        <v>0.37478878381500985</v>
      </c>
      <c r="T137" s="5">
        <f>(INDEX([1]Pitchers!$CV:$CV,MATCH(P137,[1]Pitchers!$C:$C,0)))</f>
        <v>91.309446693636474</v>
      </c>
      <c r="U137" s="107">
        <f>(INDEX([1]Pitchers!$CP:$CP,MATCH(P137,[1]Pitchers!$C:$C,0)))</f>
        <v>28.125</v>
      </c>
      <c r="V137" s="5">
        <f>((INDEX([1]Pitchers!$AS:$AS,MATCH(P137,[1]Pitchers!$C:$C,0)))*(1-(INDEX([1]Pitchers!$AT:$AT,MATCH(P137,[1]Pitchers!$C:$C,0)))))</f>
        <v>-0.27507477814394848</v>
      </c>
      <c r="W137" s="5">
        <f>(INDEX([1]Pitchers!$FL:$FL,MATCH(P137,[1]Pitchers!$C:$C,0)))</f>
        <v>0.33875700235766437</v>
      </c>
      <c r="X137" s="5">
        <f>INDEX([1]Pitchers!$FO:$FO,MATCH(P137,[1]Pitchers!$C:$C,0))</f>
        <v>1</v>
      </c>
    </row>
    <row r="138" spans="1:24" ht="12" customHeight="1" x14ac:dyDescent="0.2">
      <c r="A138" s="26" t="s">
        <v>90</v>
      </c>
      <c r="B138" s="26" t="s">
        <v>266</v>
      </c>
      <c r="C138" s="82" t="str">
        <f>'NL East'!I3</f>
        <v>Chen, Wei-Yin</v>
      </c>
      <c r="D138" s="5">
        <f>INDEX([1]Pitchers!$AJ:$AJ,MATCH(C138,[1]Pitchers!$C:$C,0))*IF(INDEX([1]Pitchers!$Q:$Q,MATCH(C138,[1]Pitchers!$C:$C,0))="R",1/(0.83+(1-INDEX([1]Pitchers!$DD:$DD,MATCH(C138,[1]Pitchers!$C:$C,0)))/8),1)</f>
        <v>4.4699102750505642</v>
      </c>
      <c r="E138" s="4">
        <f>(INDEX([1]Pitchers!$FJ:$FJ,MATCH(C138,[1]Pitchers!$C:$C,0)))</f>
        <v>148.17043176615744</v>
      </c>
      <c r="F138" s="5">
        <f t="shared" si="6"/>
        <v>1.0364398779070836</v>
      </c>
      <c r="G138" s="54">
        <f>IF(LEFT(A138,1)="A",0,IFERROR((INDEX([1]PitchHitProj!$K:$K,MATCH(C138,[1]PitchHitProj!$B:$B,0))-0.263)*0.32*E138,0))</f>
        <v>-1.1585417503502466</v>
      </c>
      <c r="H138" s="5">
        <f>(INDEX([1]Pitchers!$CV:$CV,MATCH(C138,[1]Pitchers!$C:$C,0)))</f>
        <v>92.487263763150324</v>
      </c>
      <c r="I138" s="107">
        <f>(INDEX([1]Pitchers!$CP:$CP,MATCH(C138,[1]Pitchers!$C:$C,0)))</f>
        <v>30.958333333333332</v>
      </c>
      <c r="J138" s="5">
        <f>((INDEX([1]Pitchers!$AS:$AS,MATCH(C138,[1]Pitchers!$C:$C,0)))*(1-(INDEX([1]Pitchers!$AT:$AT,MATCH(C138,[1]Pitchers!$C:$C,0)))))</f>
        <v>-9.7599811414481041E-2</v>
      </c>
      <c r="K138" s="5">
        <f>(INDEX([1]Pitchers!$FL:$FL,MATCH(C138,[1]Pitchers!$C:$C,0)))</f>
        <v>0.39317557041521606</v>
      </c>
      <c r="L138" s="5">
        <f>INDEX([1]Pitchers!$FO:$FO,MATCH(C138,[1]Pitchers!$C:$C,0))</f>
        <v>0</v>
      </c>
      <c r="M138" s="58"/>
      <c r="N138" s="26" t="s">
        <v>87</v>
      </c>
      <c r="O138" s="26" t="s">
        <v>63</v>
      </c>
      <c r="P138" s="9" t="str">
        <f>'AL East'!$I11</f>
        <v>Ross, Robbie</v>
      </c>
      <c r="Q138" s="5">
        <f>INDEX([1]Pitchers!$AJ:$AJ,MATCH(P138,[1]Pitchers!$C:$C,0))*IF(INDEX([1]Pitchers!$Q:$Q,MATCH(P138,[1]Pitchers!$C:$C,0))="S",0.83+(1-INDEX([1]Pitchers!$DD:$DD,MATCH(P138,[1]Pitchers!$C:$C,0)))/8,1)</f>
        <v>3.8003194526284441</v>
      </c>
      <c r="R138" s="4">
        <f>IF(INDEX([1]Pitchers!$Q:$Q,MATCH(P138,[1]Pitchers!$C:$C,0))="S",56,INDEX([1]Pitchers!$FJ:$FJ,MATCH(P138,[1]Pitchers!$C:$C,0)))</f>
        <v>54.015543097703706</v>
      </c>
      <c r="S138" s="5">
        <f t="shared" si="7"/>
        <v>0.37084057667904158</v>
      </c>
      <c r="T138" s="5">
        <f>(INDEX([1]Pitchers!$CV:$CV,MATCH(P138,[1]Pitchers!$C:$C,0)))</f>
        <v>92.1</v>
      </c>
      <c r="U138" s="107">
        <f>(INDEX([1]Pitchers!$CP:$CP,MATCH(P138,[1]Pitchers!$C:$C,0)))</f>
        <v>27.041666666666668</v>
      </c>
      <c r="V138" s="5">
        <f>((INDEX([1]Pitchers!$AS:$AS,MATCH(P138,[1]Pitchers!$C:$C,0)))*(1-(INDEX([1]Pitchers!$AT:$AT,MATCH(P138,[1]Pitchers!$C:$C,0)))))</f>
        <v>-0.10653001028515934</v>
      </c>
      <c r="W138" s="5">
        <f>(INDEX([1]Pitchers!$FL:$FL,MATCH(P138,[1]Pitchers!$C:$C,0)))</f>
        <v>-0.12740212710153789</v>
      </c>
      <c r="X138" s="5">
        <f>INDEX([1]Pitchers!$FO:$FO,MATCH(P138,[1]Pitchers!$C:$C,0))</f>
        <v>1</v>
      </c>
    </row>
    <row r="139" spans="1:24" ht="12" customHeight="1" x14ac:dyDescent="0.2">
      <c r="A139" s="26" t="s">
        <v>87</v>
      </c>
      <c r="B139" s="26" t="s">
        <v>62</v>
      </c>
      <c r="C139" s="41" t="str">
        <f>'AL East'!B6</f>
        <v>Gallardo, Yovani</v>
      </c>
      <c r="D139" s="5">
        <f>INDEX([1]Pitchers!$AJ:$AJ,MATCH(C139,[1]Pitchers!$C:$C,0))*IF(INDEX([1]Pitchers!$Q:$Q,MATCH(C139,[1]Pitchers!$C:$C,0))="R",1/(0.83+(1-INDEX([1]Pitchers!$DD:$DD,MATCH(C139,[1]Pitchers!$C:$C,0)))/8),1)</f>
        <v>4.5404209973531859</v>
      </c>
      <c r="E139" s="4">
        <f>(INDEX([1]Pitchers!$FJ:$FJ,MATCH(C139,[1]Pitchers!$C:$C,0)))</f>
        <v>144.85083307083335</v>
      </c>
      <c r="F139" s="5">
        <f t="shared" si="6"/>
        <v>1.0131163722149008</v>
      </c>
      <c r="G139" s="54">
        <f>IF(LEFT(A139,1)="A",0,IFERROR((INDEX([1]PitchHitProj!$K:$K,MATCH(C139,[1]PitchHitProj!$B:$B,0))-0.263)*0.32*E139,0))</f>
        <v>0</v>
      </c>
      <c r="H139" s="5">
        <f>(INDEX([1]Pitchers!$CV:$CV,MATCH(C139,[1]Pitchers!$C:$C,0)))</f>
        <v>89.499131364184336</v>
      </c>
      <c r="I139" s="107">
        <f>(INDEX([1]Pitchers!$CP:$CP,MATCH(C139,[1]Pitchers!$C:$C,0)))</f>
        <v>30.375</v>
      </c>
      <c r="J139" s="5">
        <f>((INDEX([1]Pitchers!$AS:$AS,MATCH(C139,[1]Pitchers!$C:$C,0)))*(1-(INDEX([1]Pitchers!$AT:$AT,MATCH(C139,[1]Pitchers!$C:$C,0)))))</f>
        <v>1.737238633276492E-2</v>
      </c>
      <c r="K139" s="5">
        <f>(INDEX([1]Pitchers!$FL:$FL,MATCH(C139,[1]Pitchers!$C:$C,0)))</f>
        <v>0.30723468174695523</v>
      </c>
      <c r="L139" s="5">
        <f>INDEX([1]Pitchers!$FO:$FO,MATCH(C139,[1]Pitchers!$C:$C,0))</f>
        <v>0</v>
      </c>
      <c r="M139" s="58"/>
      <c r="N139" s="26" t="s">
        <v>87</v>
      </c>
      <c r="O139" s="26" t="s">
        <v>66</v>
      </c>
      <c r="P139" s="12" t="str">
        <f>'AL East'!$I45</f>
        <v>Grilli, Jason</v>
      </c>
      <c r="Q139" s="5">
        <f>INDEX([1]Pitchers!$AJ:$AJ,MATCH(P139,[1]Pitchers!$C:$C,0))*IF(INDEX([1]Pitchers!$Q:$Q,MATCH(P139,[1]Pitchers!$C:$C,0))="S",0.83+(1-INDEX([1]Pitchers!$DD:$DD,MATCH(P139,[1]Pitchers!$C:$C,0)))/8,1)</f>
        <v>3.7185646793144747</v>
      </c>
      <c r="R139" s="4">
        <f>IF(INDEX([1]Pitchers!$Q:$Q,MATCH(P139,[1]Pitchers!$C:$C,0))="S",56,INDEX([1]Pitchers!$FJ:$FJ,MATCH(P139,[1]Pitchers!$C:$C,0)))</f>
        <v>44.799433418444387</v>
      </c>
      <c r="S139" s="5">
        <f t="shared" si="7"/>
        <v>0.36924103695299254</v>
      </c>
      <c r="T139" s="5">
        <f>(INDEX([1]Pitchers!$CV:$CV,MATCH(P139,[1]Pitchers!$C:$C,0)))</f>
        <v>91.143301699101983</v>
      </c>
      <c r="U139" s="107">
        <f>(INDEX([1]Pitchers!$CP:$CP,MATCH(P139,[1]Pitchers!$C:$C,0)))</f>
        <v>39.625</v>
      </c>
      <c r="V139" s="5">
        <f>((INDEX([1]Pitchers!$AS:$AS,MATCH(P139,[1]Pitchers!$C:$C,0)))*(1-(INDEX([1]Pitchers!$AT:$AT,MATCH(P139,[1]Pitchers!$C:$C,0)))))</f>
        <v>1.7947554393622309E-2</v>
      </c>
      <c r="W139" s="5">
        <f>(INDEX([1]Pitchers!$FL:$FL,MATCH(P139,[1]Pitchers!$C:$C,0)))</f>
        <v>-5.196823228154912E-2</v>
      </c>
      <c r="X139" s="5">
        <f>INDEX([1]Pitchers!$FO:$FO,MATCH(P139,[1]Pitchers!$C:$C,0))</f>
        <v>1</v>
      </c>
    </row>
    <row r="140" spans="1:24" ht="12" customHeight="1" x14ac:dyDescent="0.2">
      <c r="A140" s="26" t="s">
        <v>89</v>
      </c>
      <c r="B140" s="26" t="s">
        <v>99</v>
      </c>
      <c r="C140" s="9" t="str">
        <f>'AL West'!I6</f>
        <v>Nolasco, Ricky</v>
      </c>
      <c r="D140" s="5">
        <f>INDEX([1]Pitchers!$AJ:$AJ,MATCH(C140,[1]Pitchers!$C:$C,0))*IF(INDEX([1]Pitchers!$Q:$Q,MATCH(C140,[1]Pitchers!$C:$C,0))="R",1/(0.83+(1-INDEX([1]Pitchers!$DD:$DD,MATCH(C140,[1]Pitchers!$C:$C,0)))/8),1)</f>
        <v>4.4584041370993299</v>
      </c>
      <c r="E140" s="4">
        <f>(INDEX([1]Pitchers!$FJ:$FJ,MATCH(C140,[1]Pitchers!$C:$C,0)))</f>
        <v>126.44876104984569</v>
      </c>
      <c r="F140" s="5">
        <f t="shared" si="6"/>
        <v>1.0089675874402868</v>
      </c>
      <c r="G140" s="54">
        <f>IF(LEFT(A140,1)="A",0,IFERROR((INDEX([1]PitchHitProj!$K:$K,MATCH(C140,[1]PitchHitProj!$B:$B,0))-0.263)*0.32*E140,0))</f>
        <v>0</v>
      </c>
      <c r="H140" s="5">
        <f>(INDEX([1]Pitchers!$CV:$CV,MATCH(C140,[1]Pitchers!$C:$C,0)))</f>
        <v>90.346278961901191</v>
      </c>
      <c r="I140" s="107">
        <f>(INDEX([1]Pitchers!$CP:$CP,MATCH(C140,[1]Pitchers!$C:$C,0)))</f>
        <v>33.541666666666664</v>
      </c>
      <c r="J140" s="5">
        <f>((INDEX([1]Pitchers!$AS:$AS,MATCH(C140,[1]Pitchers!$C:$C,0)))*(1-(INDEX([1]Pitchers!$AT:$AT,MATCH(C140,[1]Pitchers!$C:$C,0)))))</f>
        <v>-0.12800620205237118</v>
      </c>
      <c r="K140" s="5">
        <f>(INDEX([1]Pitchers!$FL:$FL,MATCH(C140,[1]Pitchers!$C:$C,0)))</f>
        <v>-0.22269052793654814</v>
      </c>
      <c r="L140" s="5">
        <f>INDEX([1]Pitchers!$FO:$FO,MATCH(C140,[1]Pitchers!$C:$C,0))</f>
        <v>0</v>
      </c>
      <c r="M140" s="58"/>
      <c r="N140" s="26" t="s">
        <v>87</v>
      </c>
      <c r="O140" s="26" t="s">
        <v>66</v>
      </c>
      <c r="P140" s="12" t="str">
        <f>'AL East'!$I42</f>
        <v>Benoit, Joaquin</v>
      </c>
      <c r="Q140" s="5">
        <f>INDEX([1]Pitchers!$AJ:$AJ,MATCH(P140,[1]Pitchers!$C:$C,0))*IF(INDEX([1]Pitchers!$Q:$Q,MATCH(P140,[1]Pitchers!$C:$C,0))="S",0.83+(1-INDEX([1]Pitchers!$DD:$DD,MATCH(P140,[1]Pitchers!$C:$C,0)))/8,1)</f>
        <v>3.7459138369142306</v>
      </c>
      <c r="R140" s="4">
        <f>IF(INDEX([1]Pitchers!$Q:$Q,MATCH(P140,[1]Pitchers!$C:$C,0))="S",56,INDEX([1]Pitchers!$FJ:$FJ,MATCH(P140,[1]Pitchers!$C:$C,0)))</f>
        <v>47.254938699888889</v>
      </c>
      <c r="S140" s="5">
        <f t="shared" si="7"/>
        <v>0.36182176164783852</v>
      </c>
      <c r="T140" s="5">
        <f>(INDEX([1]Pitchers!$CV:$CV,MATCH(P140,[1]Pitchers!$C:$C,0)))</f>
        <v>92.813794489546623</v>
      </c>
      <c r="U140" s="107">
        <f>(INDEX([1]Pitchers!$CP:$CP,MATCH(P140,[1]Pitchers!$C:$C,0)))</f>
        <v>38.958333333333336</v>
      </c>
      <c r="V140" s="5">
        <f>((INDEX([1]Pitchers!$AS:$AS,MATCH(P140,[1]Pitchers!$C:$C,0)))*(1-(INDEX([1]Pitchers!$AT:$AT,MATCH(P140,[1]Pitchers!$C:$C,0)))))</f>
        <v>0.24258886524890805</v>
      </c>
      <c r="W140" s="5">
        <f>(INDEX([1]Pitchers!$FL:$FL,MATCH(P140,[1]Pitchers!$C:$C,0)))</f>
        <v>0.12641678946802418</v>
      </c>
      <c r="X140" s="5">
        <f>INDEX([1]Pitchers!$FO:$FO,MATCH(P140,[1]Pitchers!$C:$C,0))</f>
        <v>1</v>
      </c>
    </row>
    <row r="141" spans="1:24" ht="12" customHeight="1" x14ac:dyDescent="0.2">
      <c r="A141" s="26" t="s">
        <v>89</v>
      </c>
      <c r="B141" s="26" t="s">
        <v>74</v>
      </c>
      <c r="C141" s="16" t="str">
        <f>'AL West'!I36</f>
        <v>Griffin, A.J.</v>
      </c>
      <c r="D141" s="5">
        <f>INDEX([1]Pitchers!$AJ:$AJ,MATCH(C141,[1]Pitchers!$C:$C,0))*IF(INDEX([1]Pitchers!$Q:$Q,MATCH(C141,[1]Pitchers!$C:$C,0))="R",1/(0.83+(1-INDEX([1]Pitchers!$DD:$DD,MATCH(C141,[1]Pitchers!$C:$C,0)))/8),1)</f>
        <v>4.3678343685182321</v>
      </c>
      <c r="E141" s="4">
        <f>(INDEX([1]Pitchers!$FJ:$FJ,MATCH(C141,[1]Pitchers!$C:$C,0)))</f>
        <v>111</v>
      </c>
      <c r="F141" s="5">
        <f t="shared" si="6"/>
        <v>1.0077865614847237</v>
      </c>
      <c r="G141" s="54">
        <f>IF(LEFT(A141,1)="A",0,IFERROR((INDEX([1]PitchHitProj!$K:$K,MATCH(C141,[1]PitchHitProj!$B:$B,0))-0.263)*0.32*E141,0))</f>
        <v>0</v>
      </c>
      <c r="H141" s="5">
        <f>(INDEX([1]Pitchers!$CV:$CV,MATCH(C141,[1]Pitchers!$C:$C,0)))</f>
        <v>87.509238488146664</v>
      </c>
      <c r="I141" s="107">
        <f>(INDEX([1]Pitchers!$CP:$CP,MATCH(C141,[1]Pitchers!$C:$C,0)))</f>
        <v>28.458333333333332</v>
      </c>
      <c r="J141" s="5">
        <f>((INDEX([1]Pitchers!$AS:$AS,MATCH(C141,[1]Pitchers!$C:$C,0)))*(1-(INDEX([1]Pitchers!$AT:$AT,MATCH(C141,[1]Pitchers!$C:$C,0)))))</f>
        <v>-0.14982095507383486</v>
      </c>
      <c r="K141" s="5">
        <f>(INDEX([1]Pitchers!$FL:$FL,MATCH(C141,[1]Pitchers!$C:$C,0)))</f>
        <v>4.2134921526001345E-2</v>
      </c>
      <c r="L141" s="5">
        <f>INDEX([1]Pitchers!$FO:$FO,MATCH(C141,[1]Pitchers!$C:$C,0))</f>
        <v>0</v>
      </c>
      <c r="M141" s="58"/>
      <c r="N141" s="26" t="s">
        <v>91</v>
      </c>
      <c r="O141" s="26" t="s">
        <v>657</v>
      </c>
      <c r="P141" s="15" t="str">
        <f>'NL Central'!$B12</f>
        <v>Wood, Travis</v>
      </c>
      <c r="Q141" s="5">
        <f>INDEX([1]Pitchers!$AJ:$AJ,MATCH(P141,[1]Pitchers!$C:$C,0))*IF(INDEX([1]Pitchers!$Q:$Q,MATCH(P141,[1]Pitchers!$C:$C,0))="S",0.83+(1-INDEX([1]Pitchers!$DD:$DD,MATCH(P141,[1]Pitchers!$C:$C,0)))/8,1)</f>
        <v>3.8229310343744398</v>
      </c>
      <c r="R141" s="4">
        <f>IF(INDEX([1]Pitchers!$Q:$Q,MATCH(P141,[1]Pitchers!$C:$C,0))="S",56,INDEX([1]Pitchers!$FJ:$FJ,MATCH(P141,[1]Pitchers!$C:$C,0)))</f>
        <v>54.61500580621216</v>
      </c>
      <c r="S141" s="5">
        <f t="shared" si="7"/>
        <v>0.35700540061940772</v>
      </c>
      <c r="T141" s="5">
        <f>(INDEX([1]Pitchers!$CV:$CV,MATCH(P141,[1]Pitchers!$C:$C,0)))</f>
        <v>90.808204567529387</v>
      </c>
      <c r="U141" s="107">
        <f>(INDEX([1]Pitchers!$CP:$CP,MATCH(P141,[1]Pitchers!$C:$C,0)))</f>
        <v>29.375</v>
      </c>
      <c r="V141" s="5">
        <f>((INDEX([1]Pitchers!$AS:$AS,MATCH(P141,[1]Pitchers!$C:$C,0)))*(1-(INDEX([1]Pitchers!$AT:$AT,MATCH(P141,[1]Pitchers!$C:$C,0)))))</f>
        <v>1.5665246594394007E-2</v>
      </c>
      <c r="W141" s="5">
        <f>(INDEX([1]Pitchers!$FL:$FL,MATCH(P141,[1]Pitchers!$C:$C,0)))</f>
        <v>-0.16392630252503188</v>
      </c>
      <c r="X141" s="5">
        <f>INDEX([1]Pitchers!$FO:$FO,MATCH(P141,[1]Pitchers!$C:$C,0))</f>
        <v>0.73644474404514781</v>
      </c>
    </row>
    <row r="142" spans="1:24" ht="12" customHeight="1" x14ac:dyDescent="0.2">
      <c r="A142" s="26" t="s">
        <v>101</v>
      </c>
      <c r="B142" s="26" t="s">
        <v>48</v>
      </c>
      <c r="C142" s="24" t="str">
        <f>'NL West'!I7</f>
        <v>Rusin, Chris</v>
      </c>
      <c r="D142" s="5">
        <f>INDEX([1]Pitchers!$AJ:$AJ,MATCH(C142,[1]Pitchers!$C:$C,0))*IF(INDEX([1]Pitchers!$Q:$Q,MATCH(C142,[1]Pitchers!$C:$C,0))="R",1/(0.83+(1-INDEX([1]Pitchers!$DD:$DD,MATCH(C142,[1]Pitchers!$C:$C,0)))/8),1)</f>
        <v>4.549810641946447</v>
      </c>
      <c r="E142" s="4">
        <f>(INDEX([1]Pitchers!$FJ:$FJ,MATCH(C142,[1]Pitchers!$C:$C,0)))</f>
        <v>134.63088465361062</v>
      </c>
      <c r="F142" s="5">
        <f t="shared" si="6"/>
        <v>0.99905764474140024</v>
      </c>
      <c r="G142" s="54">
        <f>IF(LEFT(A142,1)="A",0,IFERROR((INDEX([1]PitchHitProj!$K:$K,MATCH(C142,[1]PitchHitProj!$B:$B,0))-0.263)*0.32*E142,0))</f>
        <v>0.67524283102940064</v>
      </c>
      <c r="H142" s="5">
        <f>(INDEX([1]Pitchers!$CV:$CV,MATCH(C142,[1]Pitchers!$C:$C,0)))</f>
        <v>90.546931760766782</v>
      </c>
      <c r="I142" s="107">
        <f>(INDEX([1]Pitchers!$CP:$CP,MATCH(C142,[1]Pitchers!$C:$C,0)))</f>
        <v>29.708333333333332</v>
      </c>
      <c r="J142" s="5">
        <f>((INDEX([1]Pitchers!$AS:$AS,MATCH(C142,[1]Pitchers!$C:$C,0)))*(1-(INDEX([1]Pitchers!$AT:$AT,MATCH(C142,[1]Pitchers!$C:$C,0)))))</f>
        <v>-0.11327150556264032</v>
      </c>
      <c r="K142" s="5">
        <f>(INDEX([1]Pitchers!$FL:$FL,MATCH(C142,[1]Pitchers!$C:$C,0)))</f>
        <v>-4.0939386923728623E-2</v>
      </c>
      <c r="L142" s="5">
        <f>INDEX([1]Pitchers!$FO:$FO,MATCH(C142,[1]Pitchers!$C:$C,0))</f>
        <v>0</v>
      </c>
      <c r="M142" s="58"/>
      <c r="N142" s="26" t="s">
        <v>88</v>
      </c>
      <c r="O142" s="26" t="s">
        <v>656</v>
      </c>
      <c r="P142" s="13" t="str">
        <f>'AL Central'!$B13</f>
        <v>Kahnle, Tommy</v>
      </c>
      <c r="Q142" s="5">
        <f>INDEX([1]Pitchers!$AJ:$AJ,MATCH(P142,[1]Pitchers!$C:$C,0))*IF(INDEX([1]Pitchers!$Q:$Q,MATCH(P142,[1]Pitchers!$C:$C,0))="S",0.83+(1-INDEX([1]Pitchers!$DD:$DD,MATCH(P142,[1]Pitchers!$C:$C,0)))/8,1)</f>
        <v>3.7929493565038848</v>
      </c>
      <c r="R142" s="4">
        <f>IF(INDEX([1]Pitchers!$Q:$Q,MATCH(P142,[1]Pitchers!$C:$C,0))="S",56,INDEX([1]Pitchers!$FJ:$FJ,MATCH(P142,[1]Pitchers!$C:$C,0)))</f>
        <v>51.01094420496667</v>
      </c>
      <c r="S142" s="5">
        <f t="shared" si="7"/>
        <v>0.35567892962248915</v>
      </c>
      <c r="T142" s="5">
        <f>(INDEX([1]Pitchers!$CV:$CV,MATCH(P142,[1]Pitchers!$C:$C,0)))</f>
        <v>94.78860966157059</v>
      </c>
      <c r="U142" s="107">
        <f>(INDEX([1]Pitchers!$CP:$CP,MATCH(P142,[1]Pitchers!$C:$C,0)))</f>
        <v>26.875</v>
      </c>
      <c r="V142" s="5">
        <f>((INDEX([1]Pitchers!$AS:$AS,MATCH(P142,[1]Pitchers!$C:$C,0)))*(1-(INDEX([1]Pitchers!$AT:$AT,MATCH(P142,[1]Pitchers!$C:$C,0)))))</f>
        <v>0.12736909634427793</v>
      </c>
      <c r="W142" s="5">
        <f>(INDEX([1]Pitchers!$FL:$FL,MATCH(P142,[1]Pitchers!$C:$C,0)))</f>
        <v>-0.53181903028737332</v>
      </c>
      <c r="X142" s="5">
        <f>INDEX([1]Pitchers!$FO:$FO,MATCH(P142,[1]Pitchers!$C:$C,0))</f>
        <v>1</v>
      </c>
    </row>
    <row r="143" spans="1:24" ht="12" customHeight="1" x14ac:dyDescent="0.2">
      <c r="A143" s="26" t="s">
        <v>101</v>
      </c>
      <c r="B143" s="26" t="s">
        <v>48</v>
      </c>
      <c r="C143" s="24" t="str">
        <f>'NL West'!I6</f>
        <v>De La Rosa, Jorge</v>
      </c>
      <c r="D143" s="5">
        <f>INDEX([1]Pitchers!$AJ:$AJ,MATCH(C143,[1]Pitchers!$C:$C,0))*IF(INDEX([1]Pitchers!$Q:$Q,MATCH(C143,[1]Pitchers!$C:$C,0))="R",1/(0.83+(1-INDEX([1]Pitchers!$DD:$DD,MATCH(C143,[1]Pitchers!$C:$C,0)))/8),1)</f>
        <v>4.4883859614547807</v>
      </c>
      <c r="E143" s="4">
        <f>(INDEX([1]Pitchers!$FJ:$FJ,MATCH(C143,[1]Pitchers!$C:$C,0)))</f>
        <v>132.40445322640841</v>
      </c>
      <c r="F143" s="5">
        <f t="shared" si="6"/>
        <v>0.96382907225573677</v>
      </c>
      <c r="G143" s="54">
        <f>IF(LEFT(A143,1)="A",0,IFERROR((INDEX([1]PitchHitProj!$K:$K,MATCH(C143,[1]PitchHitProj!$B:$B,0))-0.263)*0.32*E143,0))</f>
        <v>-0.4154588895632324</v>
      </c>
      <c r="H143" s="5">
        <f>(INDEX([1]Pitchers!$CV:$CV,MATCH(C143,[1]Pitchers!$C:$C,0)))</f>
        <v>91.987478063574429</v>
      </c>
      <c r="I143" s="107">
        <f>(INDEX([1]Pitchers!$CP:$CP,MATCH(C143,[1]Pitchers!$C:$C,0)))</f>
        <v>35.208333333333336</v>
      </c>
      <c r="J143" s="5">
        <f>((INDEX([1]Pitchers!$AS:$AS,MATCH(C143,[1]Pitchers!$C:$C,0)))*(1-(INDEX([1]Pitchers!$AT:$AT,MATCH(C143,[1]Pitchers!$C:$C,0)))))</f>
        <v>0.11380659249723847</v>
      </c>
      <c r="K143" s="5">
        <f>(INDEX([1]Pitchers!$FL:$FL,MATCH(C143,[1]Pitchers!$C:$C,0)))</f>
        <v>2.8443665946226385E-2</v>
      </c>
      <c r="L143" s="5">
        <f>INDEX([1]Pitchers!$FO:$FO,MATCH(C143,[1]Pitchers!$C:$C,0))</f>
        <v>0</v>
      </c>
      <c r="M143" s="58"/>
      <c r="N143" s="26" t="s">
        <v>89</v>
      </c>
      <c r="O143" s="26" t="s">
        <v>72</v>
      </c>
      <c r="P143" s="17" t="str">
        <f>'AL West'!$P14</f>
        <v>Axford, John</v>
      </c>
      <c r="Q143" s="5">
        <f>INDEX([1]Pitchers!$AJ:$AJ,MATCH(P143,[1]Pitchers!$C:$C,0))*IF(INDEX([1]Pitchers!$Q:$Q,MATCH(P143,[1]Pitchers!$C:$C,0))="S",0.83+(1-INDEX([1]Pitchers!$DD:$DD,MATCH(P143,[1]Pitchers!$C:$C,0)))/8,1)</f>
        <v>3.8226350275640417</v>
      </c>
      <c r="R143" s="4">
        <f>IF(INDEX([1]Pitchers!$Q:$Q,MATCH(P143,[1]Pitchers!$C:$C,0))="S",56,INDEX([1]Pitchers!$FJ:$FJ,MATCH(P143,[1]Pitchers!$C:$C,0)))</f>
        <v>54.286637542148149</v>
      </c>
      <c r="S143" s="5">
        <f t="shared" si="7"/>
        <v>0.35509246868731492</v>
      </c>
      <c r="T143" s="5">
        <f>(INDEX([1]Pitchers!$CV:$CV,MATCH(P143,[1]Pitchers!$C:$C,0)))</f>
        <v>94.24234912837845</v>
      </c>
      <c r="U143" s="107">
        <f>(INDEX([1]Pitchers!$CP:$CP,MATCH(P143,[1]Pitchers!$C:$C,0)))</f>
        <v>33.208333333333336</v>
      </c>
      <c r="V143" s="5">
        <f>((INDEX([1]Pitchers!$AS:$AS,MATCH(P143,[1]Pitchers!$C:$C,0)))*(1-(INDEX([1]Pitchers!$AT:$AT,MATCH(P143,[1]Pitchers!$C:$C,0)))))</f>
        <v>-0.20431602666503396</v>
      </c>
      <c r="W143" s="5">
        <f>(INDEX([1]Pitchers!$FL:$FL,MATCH(P143,[1]Pitchers!$C:$C,0)))</f>
        <v>0.39529388903140278</v>
      </c>
      <c r="X143" s="5">
        <f>INDEX([1]Pitchers!$FO:$FO,MATCH(P143,[1]Pitchers!$C:$C,0))</f>
        <v>1</v>
      </c>
    </row>
    <row r="144" spans="1:24" ht="12" customHeight="1" x14ac:dyDescent="0.2">
      <c r="A144" s="26" t="s">
        <v>90</v>
      </c>
      <c r="B144" s="26" t="s">
        <v>58</v>
      </c>
      <c r="C144" s="20" t="str">
        <f>'NL East'!B6</f>
        <v>Foltynewicz, Mike</v>
      </c>
      <c r="D144" s="5">
        <f>INDEX([1]Pitchers!$AJ:$AJ,MATCH(C144,[1]Pitchers!$C:$C,0))*IF(INDEX([1]Pitchers!$Q:$Q,MATCH(C144,[1]Pitchers!$C:$C,0))="R",1/(0.83+(1-INDEX([1]Pitchers!$DD:$DD,MATCH(C144,[1]Pitchers!$C:$C,0)))/8),1)</f>
        <v>4.5124825866131308</v>
      </c>
      <c r="E144" s="4">
        <f>(INDEX([1]Pitchers!$FJ:$FJ,MATCH(C144,[1]Pitchers!$C:$C,0)))</f>
        <v>131.81418722036159</v>
      </c>
      <c r="F144" s="5">
        <f t="shared" si="6"/>
        <v>0.95348740955489908</v>
      </c>
      <c r="G144" s="54">
        <f>IF(LEFT(A144,1)="A",0,IFERROR((INDEX([1]PitchHitProj!$K:$K,MATCH(C144,[1]PitchHitProj!$B:$B,0))-0.263)*0.32*E144,0))</f>
        <v>-0.11624892538557928</v>
      </c>
      <c r="H144" s="5">
        <f>(INDEX([1]Pitchers!$CV:$CV,MATCH(C144,[1]Pitchers!$C:$C,0)))</f>
        <v>95.042861095267227</v>
      </c>
      <c r="I144" s="107">
        <f>(INDEX([1]Pitchers!$CP:$CP,MATCH(C144,[1]Pitchers!$C:$C,0)))</f>
        <v>24.708333333333332</v>
      </c>
      <c r="J144" s="5">
        <f>((INDEX([1]Pitchers!$AS:$AS,MATCH(C144,[1]Pitchers!$C:$C,0)))*(1-(INDEX([1]Pitchers!$AT:$AT,MATCH(C144,[1]Pitchers!$C:$C,0)))))</f>
        <v>-0.25244779674301582</v>
      </c>
      <c r="K144" s="5">
        <f>(INDEX([1]Pitchers!$FL:$FL,MATCH(C144,[1]Pitchers!$C:$C,0)))</f>
        <v>6.8709563142669794E-2</v>
      </c>
      <c r="L144" s="5">
        <f>INDEX([1]Pitchers!$FO:$FO,MATCH(C144,[1]Pitchers!$C:$C,0))</f>
        <v>0</v>
      </c>
      <c r="M144" s="58"/>
      <c r="N144" s="26" t="s">
        <v>91</v>
      </c>
      <c r="O144" s="26" t="s">
        <v>55</v>
      </c>
      <c r="P144" s="42" t="str">
        <f>'NL Central'!$P12</f>
        <v>Cravy, Tyler</v>
      </c>
      <c r="Q144" s="5">
        <f>INDEX([1]Pitchers!$AJ:$AJ,MATCH(P144,[1]Pitchers!$C:$C,0))*IF(INDEX([1]Pitchers!$Q:$Q,MATCH(P144,[1]Pitchers!$C:$C,0))="S",0.83+(1-INDEX([1]Pitchers!$DD:$DD,MATCH(P144,[1]Pitchers!$C:$C,0)))/8,1)</f>
        <v>3.8368107382966259</v>
      </c>
      <c r="R144" s="4">
        <f>IF(INDEX([1]Pitchers!$Q:$Q,MATCH(P144,[1]Pitchers!$C:$C,0))="S",56,INDEX([1]Pitchers!$FJ:$FJ,MATCH(P144,[1]Pitchers!$C:$C,0)))</f>
        <v>56</v>
      </c>
      <c r="S144" s="5">
        <f t="shared" si="7"/>
        <v>0.3547642070122366</v>
      </c>
      <c r="T144" s="5">
        <f>(INDEX([1]Pitchers!$CV:$CV,MATCH(P144,[1]Pitchers!$C:$C,0)))</f>
        <v>90.194222268344319</v>
      </c>
      <c r="U144" s="107">
        <f>(INDEX([1]Pitchers!$CP:$CP,MATCH(P144,[1]Pitchers!$C:$C,0)))</f>
        <v>26.958333333333332</v>
      </c>
      <c r="V144" s="5">
        <f>((INDEX([1]Pitchers!$AS:$AS,MATCH(P144,[1]Pitchers!$C:$C,0)))*(1-(INDEX([1]Pitchers!$AT:$AT,MATCH(P144,[1]Pitchers!$C:$C,0)))))</f>
        <v>0.11183920202874775</v>
      </c>
      <c r="W144" s="5">
        <f>(INDEX([1]Pitchers!$FL:$FL,MATCH(P144,[1]Pitchers!$C:$C,0)))</f>
        <v>-0.1932669383175136</v>
      </c>
      <c r="X144" s="5">
        <f>INDEX([1]Pitchers!$FO:$FO,MATCH(P144,[1]Pitchers!$C:$C,0))</f>
        <v>0</v>
      </c>
    </row>
    <row r="145" spans="1:24" ht="12" customHeight="1" x14ac:dyDescent="0.2">
      <c r="A145" s="26" t="s">
        <v>90</v>
      </c>
      <c r="B145" s="26" t="s">
        <v>100</v>
      </c>
      <c r="C145" s="21" t="str">
        <f>'NL East'!I37</f>
        <v>Voth, Austin</v>
      </c>
      <c r="D145" s="5">
        <f>INDEX([1]Pitchers!$AJ:$AJ,MATCH(C145,[1]Pitchers!$C:$C,0))*IF(INDEX([1]Pitchers!$Q:$Q,MATCH(C145,[1]Pitchers!$C:$C,0))="R",1/(0.83+(1-INDEX([1]Pitchers!$DD:$DD,MATCH(C145,[1]Pitchers!$C:$C,0)))/8),1)</f>
        <v>4.6086073813249584</v>
      </c>
      <c r="E145" s="4">
        <f>(INDEX([1]Pitchers!$FJ:$FJ,MATCH(C145,[1]Pitchers!$C:$C,0)))</f>
        <v>152.03497048091563</v>
      </c>
      <c r="F145" s="5">
        <f t="shared" si="6"/>
        <v>0.94006378785691691</v>
      </c>
      <c r="G145" s="54">
        <f>IF(LEFT(A145,1)="A",0,IFERROR((INDEX([1]PitchHitProj!$K:$K,MATCH(C145,[1]PitchHitProj!$B:$B,0))-0.263)*0.32*E145,0))</f>
        <v>0</v>
      </c>
      <c r="H145" s="5">
        <f>(INDEX([1]Pitchers!$CV:$CV,MATCH(C145,[1]Pitchers!$C:$C,0)))</f>
        <v>92.1</v>
      </c>
      <c r="I145" s="107">
        <f>(INDEX([1]Pitchers!$CP:$CP,MATCH(C145,[1]Pitchers!$C:$C,0)))</f>
        <v>24.041666666666668</v>
      </c>
      <c r="J145" s="5">
        <f>((INDEX([1]Pitchers!$AS:$AS,MATCH(C145,[1]Pitchers!$C:$C,0)))*(1-(INDEX([1]Pitchers!$AT:$AT,MATCH(C145,[1]Pitchers!$C:$C,0)))))</f>
        <v>2.4058681798031861E-2</v>
      </c>
      <c r="K145" s="5">
        <f>(INDEX([1]Pitchers!$FL:$FL,MATCH(C145,[1]Pitchers!$C:$C,0)))</f>
        <v>-0.10105168063986025</v>
      </c>
      <c r="L145" s="5">
        <f>INDEX([1]Pitchers!$FO:$FO,MATCH(C145,[1]Pitchers!$C:$C,0))</f>
        <v>0</v>
      </c>
      <c r="M145" s="58"/>
      <c r="N145" s="26" t="s">
        <v>88</v>
      </c>
      <c r="O145" s="26" t="s">
        <v>69</v>
      </c>
      <c r="P145" s="39" t="str">
        <f>'AL Central'!$P11</f>
        <v>Hardy, Blaine</v>
      </c>
      <c r="Q145" s="5">
        <f>INDEX([1]Pitchers!$AJ:$AJ,MATCH(P145,[1]Pitchers!$C:$C,0))*IF(INDEX([1]Pitchers!$Q:$Q,MATCH(P145,[1]Pitchers!$C:$C,0))="S",0.83+(1-INDEX([1]Pitchers!$DD:$DD,MATCH(P145,[1]Pitchers!$C:$C,0)))/8,1)</f>
        <v>3.8106383147709755</v>
      </c>
      <c r="R145" s="4">
        <f>IF(INDEX([1]Pitchers!$Q:$Q,MATCH(P145,[1]Pitchers!$C:$C,0))="S",56,INDEX([1]Pitchers!$FJ:$FJ,MATCH(P145,[1]Pitchers!$C:$C,0)))</f>
        <v>52.657537440509522</v>
      </c>
      <c r="S145" s="5">
        <f t="shared" si="7"/>
        <v>0.35361814968417643</v>
      </c>
      <c r="T145" s="5">
        <f>(INDEX([1]Pitchers!$CV:$CV,MATCH(P145,[1]Pitchers!$C:$C,0)))</f>
        <v>88.798729263108328</v>
      </c>
      <c r="U145" s="107">
        <f>(INDEX([1]Pitchers!$CP:$CP,MATCH(P145,[1]Pitchers!$C:$C,0)))</f>
        <v>29.291666666666668</v>
      </c>
      <c r="V145" s="5">
        <f>((INDEX([1]Pitchers!$AS:$AS,MATCH(P145,[1]Pitchers!$C:$C,0)))*(1-(INDEX([1]Pitchers!$AT:$AT,MATCH(P145,[1]Pitchers!$C:$C,0)))))</f>
        <v>0.35907569134993167</v>
      </c>
      <c r="W145" s="5">
        <f>(INDEX([1]Pitchers!$FL:$FL,MATCH(P145,[1]Pitchers!$C:$C,0)))</f>
        <v>0.30539841368433041</v>
      </c>
      <c r="X145" s="5">
        <f>INDEX([1]Pitchers!$FO:$FO,MATCH(P145,[1]Pitchers!$C:$C,0))</f>
        <v>1</v>
      </c>
    </row>
    <row r="146" spans="1:24" ht="12" customHeight="1" x14ac:dyDescent="0.2">
      <c r="A146" s="26" t="s">
        <v>88</v>
      </c>
      <c r="B146" s="26" t="s">
        <v>655</v>
      </c>
      <c r="C146" s="15" t="str">
        <f>'AL Central'!B37</f>
        <v>Minor, Mike</v>
      </c>
      <c r="D146" s="5">
        <f>INDEX([1]Pitchers!$AJ:$AJ,MATCH(C146,[1]Pitchers!$C:$C,0))*IF(INDEX([1]Pitchers!$Q:$Q,MATCH(C146,[1]Pitchers!$C:$C,0))="R",1/(0.83+(1-INDEX([1]Pitchers!$DD:$DD,MATCH(C146,[1]Pitchers!$C:$C,0)))/8),1)</f>
        <v>4.5118567643649712</v>
      </c>
      <c r="E146" s="4">
        <f>(INDEX([1]Pitchers!$FJ:$FJ,MATCH(C146,[1]Pitchers!$C:$C,0)))</f>
        <v>126.91419767594277</v>
      </c>
      <c r="F146" s="5">
        <f t="shared" si="6"/>
        <v>0.93105372941337028</v>
      </c>
      <c r="G146" s="54">
        <f>IF(LEFT(A146,1)="A",0,IFERROR((INDEX([1]PitchHitProj!$K:$K,MATCH(C146,[1]PitchHitProj!$B:$B,0))-0.263)*0.32*E146,0))</f>
        <v>0</v>
      </c>
      <c r="H146" s="5">
        <f>(INDEX([1]Pitchers!$CV:$CV,MATCH(C146,[1]Pitchers!$C:$C,0)))</f>
        <v>91.820556370739126</v>
      </c>
      <c r="I146" s="107">
        <f>(INDEX([1]Pitchers!$CP:$CP,MATCH(C146,[1]Pitchers!$C:$C,0)))</f>
        <v>28.541666666666668</v>
      </c>
      <c r="J146" s="5">
        <f>((INDEX([1]Pitchers!$AS:$AS,MATCH(C146,[1]Pitchers!$C:$C,0)))*(1-(INDEX([1]Pitchers!$AT:$AT,MATCH(C146,[1]Pitchers!$C:$C,0)))))</f>
        <v>-0.20574361217739434</v>
      </c>
      <c r="K146" s="5">
        <f>(INDEX([1]Pitchers!$FL:$FL,MATCH(C146,[1]Pitchers!$C:$C,0)))</f>
        <v>9.1766913173029097E-2</v>
      </c>
      <c r="L146" s="5">
        <f>INDEX([1]Pitchers!$FO:$FO,MATCH(C146,[1]Pitchers!$C:$C,0))</f>
        <v>0</v>
      </c>
      <c r="M146" s="58"/>
      <c r="N146" s="26" t="s">
        <v>87</v>
      </c>
      <c r="O146" s="26" t="s">
        <v>66</v>
      </c>
      <c r="P146" s="12" t="str">
        <f>'AL East'!$I40</f>
        <v>Bolsinger, Mike</v>
      </c>
      <c r="Q146" s="5">
        <f>INDEX([1]Pitchers!$AJ:$AJ,MATCH(P146,[1]Pitchers!$C:$C,0))*IF(INDEX([1]Pitchers!$Q:$Q,MATCH(P146,[1]Pitchers!$C:$C,0))="S",0.83+(1-INDEX([1]Pitchers!$DD:$DD,MATCH(P146,[1]Pitchers!$C:$C,0)))/8,1)</f>
        <v>3.855560331454686</v>
      </c>
      <c r="R146" s="4">
        <f>IF(INDEX([1]Pitchers!$Q:$Q,MATCH(P146,[1]Pitchers!$C:$C,0))="S",56,INDEX([1]Pitchers!$FJ:$FJ,MATCH(P146,[1]Pitchers!$C:$C,0)))</f>
        <v>56</v>
      </c>
      <c r="S146" s="5">
        <f t="shared" si="7"/>
        <v>0.33951111362782449</v>
      </c>
      <c r="T146" s="5">
        <f>(INDEX([1]Pitchers!$CV:$CV,MATCH(P146,[1]Pitchers!$C:$C,0)))</f>
        <v>87.259673585548001</v>
      </c>
      <c r="U146" s="107">
        <f>(INDEX([1]Pitchers!$CP:$CP,MATCH(P146,[1]Pitchers!$C:$C,0)))</f>
        <v>28.458333333333332</v>
      </c>
      <c r="V146" s="5">
        <f>((INDEX([1]Pitchers!$AS:$AS,MATCH(P146,[1]Pitchers!$C:$C,0)))*(1-(INDEX([1]Pitchers!$AT:$AT,MATCH(P146,[1]Pitchers!$C:$C,0)))))</f>
        <v>-0.49493391432987921</v>
      </c>
      <c r="W146" s="5">
        <f>(INDEX([1]Pitchers!$FL:$FL,MATCH(P146,[1]Pitchers!$C:$C,0)))</f>
        <v>9.4269577325021836E-2</v>
      </c>
      <c r="X146" s="5">
        <f>INDEX([1]Pitchers!$FO:$FO,MATCH(P146,[1]Pitchers!$C:$C,0))</f>
        <v>0</v>
      </c>
    </row>
    <row r="147" spans="1:24" ht="12" customHeight="1" x14ac:dyDescent="0.2">
      <c r="A147" s="26" t="s">
        <v>87</v>
      </c>
      <c r="B147" s="26" t="s">
        <v>62</v>
      </c>
      <c r="C147" s="41" t="str">
        <f>'AL East'!B7</f>
        <v>Wright, Mike</v>
      </c>
      <c r="D147" s="5">
        <f>INDEX([1]Pitchers!$AJ:$AJ,MATCH(C147,[1]Pitchers!$C:$C,0))*IF(INDEX([1]Pitchers!$Q:$Q,MATCH(C147,[1]Pitchers!$C:$C,0))="R",1/(0.83+(1-INDEX([1]Pitchers!$DD:$DD,MATCH(C147,[1]Pitchers!$C:$C,0)))/8),1)</f>
        <v>4.6315941122256046</v>
      </c>
      <c r="E147" s="4">
        <f>(INDEX([1]Pitchers!$FJ:$FJ,MATCH(C147,[1]Pitchers!$C:$C,0)))</f>
        <v>146.18087265474082</v>
      </c>
      <c r="F147" s="5">
        <f t="shared" si="6"/>
        <v>0.86413869849458624</v>
      </c>
      <c r="G147" s="54">
        <f>IF(LEFT(A147,1)="A",0,IFERROR((INDEX([1]PitchHitProj!$K:$K,MATCH(C147,[1]PitchHitProj!$B:$B,0))-0.263)*0.32*E147,0))</f>
        <v>0</v>
      </c>
      <c r="H147" s="5">
        <f>(INDEX([1]Pitchers!$CV:$CV,MATCH(C147,[1]Pitchers!$C:$C,0)))</f>
        <v>92.811820522650521</v>
      </c>
      <c r="I147" s="107">
        <f>(INDEX([1]Pitchers!$CP:$CP,MATCH(C147,[1]Pitchers!$C:$C,0)))</f>
        <v>26.458333333333332</v>
      </c>
      <c r="J147" s="5">
        <f>((INDEX([1]Pitchers!$AS:$AS,MATCH(C147,[1]Pitchers!$C:$C,0)))*(1-(INDEX([1]Pitchers!$AT:$AT,MATCH(C147,[1]Pitchers!$C:$C,0)))))</f>
        <v>3.1274035922199787E-2</v>
      </c>
      <c r="K147" s="5">
        <f>(INDEX([1]Pitchers!$FL:$FL,MATCH(C147,[1]Pitchers!$C:$C,0)))</f>
        <v>-0.17342534382109867</v>
      </c>
      <c r="L147" s="5">
        <f>INDEX([1]Pitchers!$FO:$FO,MATCH(C147,[1]Pitchers!$C:$C,0))</f>
        <v>0</v>
      </c>
      <c r="M147" s="58"/>
      <c r="N147" s="26" t="s">
        <v>87</v>
      </c>
      <c r="O147" s="26" t="s">
        <v>66</v>
      </c>
      <c r="P147" s="12" t="str">
        <f>'AL East'!$I41</f>
        <v>Loup, Aaron</v>
      </c>
      <c r="Q147" s="5">
        <f>INDEX([1]Pitchers!$AJ:$AJ,MATCH(P147,[1]Pitchers!$C:$C,0))*IF(INDEX([1]Pitchers!$Q:$Q,MATCH(P147,[1]Pitchers!$C:$C,0))="S",0.83+(1-INDEX([1]Pitchers!$DD:$DD,MATCH(P147,[1]Pitchers!$C:$C,0)))/8,1)</f>
        <v>3.8117596674303749</v>
      </c>
      <c r="R147" s="4">
        <f>IF(INDEX([1]Pitchers!$Q:$Q,MATCH(P147,[1]Pitchers!$C:$C,0))="S",56,INDEX([1]Pitchers!$FJ:$FJ,MATCH(P147,[1]Pitchers!$C:$C,0)))</f>
        <v>50.23773798047408</v>
      </c>
      <c r="S147" s="5">
        <f t="shared" si="7"/>
        <v>0.33654927867279072</v>
      </c>
      <c r="T147" s="5">
        <f>(INDEX([1]Pitchers!$CV:$CV,MATCH(P147,[1]Pitchers!$C:$C,0)))</f>
        <v>92.358347136679569</v>
      </c>
      <c r="U147" s="107">
        <f>(INDEX([1]Pitchers!$CP:$CP,MATCH(P147,[1]Pitchers!$C:$C,0)))</f>
        <v>28.541666666666668</v>
      </c>
      <c r="V147" s="5">
        <f>((INDEX([1]Pitchers!$AS:$AS,MATCH(P147,[1]Pitchers!$C:$C,0)))*(1-(INDEX([1]Pitchers!$AT:$AT,MATCH(P147,[1]Pitchers!$C:$C,0)))))</f>
        <v>-0.19112757261633956</v>
      </c>
      <c r="W147" s="5">
        <f>(INDEX([1]Pitchers!$FL:$FL,MATCH(P147,[1]Pitchers!$C:$C,0)))</f>
        <v>8.5199677380392261E-2</v>
      </c>
      <c r="X147" s="5">
        <f>INDEX([1]Pitchers!$FO:$FO,MATCH(P147,[1]Pitchers!$C:$C,0))</f>
        <v>1</v>
      </c>
    </row>
    <row r="148" spans="1:24" ht="12" customHeight="1" x14ac:dyDescent="0.2">
      <c r="A148" s="26" t="s">
        <v>91</v>
      </c>
      <c r="B148" s="26" t="s">
        <v>56</v>
      </c>
      <c r="C148" s="22" t="str">
        <f>'NL Central'!B34</f>
        <v>Locke, Jeff</v>
      </c>
      <c r="D148" s="5">
        <f>INDEX([1]Pitchers!$AJ:$AJ,MATCH(C148,[1]Pitchers!$C:$C,0))*IF(INDEX([1]Pitchers!$Q:$Q,MATCH(C148,[1]Pitchers!$C:$C,0))="R",1/(0.83+(1-INDEX([1]Pitchers!$DD:$DD,MATCH(C148,[1]Pitchers!$C:$C,0)))/8),1)</f>
        <v>4.5705783486158928</v>
      </c>
      <c r="E148" s="4">
        <f>(INDEX([1]Pitchers!$FJ:$FJ,MATCH(C148,[1]Pitchers!$C:$C,0)))</f>
        <v>141.5675579294753</v>
      </c>
      <c r="F148" s="5">
        <f t="shared" si="6"/>
        <v>0.86152144320241963</v>
      </c>
      <c r="G148" s="54">
        <f>IF(LEFT(A148,1)="A",0,IFERROR((INDEX([1]PitchHitProj!$K:$K,MATCH(C148,[1]PitchHitProj!$B:$B,0))-0.263)*0.32*E148,0))</f>
        <v>-0.72110544619562844</v>
      </c>
      <c r="H148" s="5">
        <f>(INDEX([1]Pitchers!$CV:$CV,MATCH(C148,[1]Pitchers!$C:$C,0)))</f>
        <v>92.92798748202955</v>
      </c>
      <c r="I148" s="107">
        <f>(INDEX([1]Pitchers!$CP:$CP,MATCH(C148,[1]Pitchers!$C:$C,0)))</f>
        <v>28.625</v>
      </c>
      <c r="J148" s="5">
        <f>((INDEX([1]Pitchers!$AS:$AS,MATCH(C148,[1]Pitchers!$C:$C,0)))*(1-(INDEX([1]Pitchers!$AT:$AT,MATCH(C148,[1]Pitchers!$C:$C,0)))))</f>
        <v>-4.9263068792761308E-2</v>
      </c>
      <c r="K148" s="5">
        <f>(INDEX([1]Pitchers!$FL:$FL,MATCH(C148,[1]Pitchers!$C:$C,0)))</f>
        <v>-0.10719722060713674</v>
      </c>
      <c r="L148" s="5">
        <f>INDEX([1]Pitchers!$FO:$FO,MATCH(C148,[1]Pitchers!$C:$C,0))</f>
        <v>0</v>
      </c>
      <c r="M148" s="58"/>
      <c r="N148" s="26" t="s">
        <v>91</v>
      </c>
      <c r="O148" s="26" t="s">
        <v>55</v>
      </c>
      <c r="P148" s="42" t="str">
        <f>'NL Central'!$P10</f>
        <v>Barnes, Jacob</v>
      </c>
      <c r="Q148" s="5">
        <f>INDEX([1]Pitchers!$AJ:$AJ,MATCH(P148,[1]Pitchers!$C:$C,0))*IF(INDEX([1]Pitchers!$Q:$Q,MATCH(P148,[1]Pitchers!$C:$C,0))="S",0.83+(1-INDEX([1]Pitchers!$DD:$DD,MATCH(P148,[1]Pitchers!$C:$C,0)))/8,1)</f>
        <v>3.7857289371292455</v>
      </c>
      <c r="R148" s="4">
        <f>IF(INDEX([1]Pitchers!$Q:$Q,MATCH(P148,[1]Pitchers!$C:$C,0))="S",56,INDEX([1]Pitchers!$FJ:$FJ,MATCH(P148,[1]Pitchers!$C:$C,0)))</f>
        <v>47.477625347494666</v>
      </c>
      <c r="S148" s="5">
        <f t="shared" si="7"/>
        <v>0.33602744703731813</v>
      </c>
      <c r="T148" s="5">
        <f>(INDEX([1]Pitchers!$CV:$CV,MATCH(P148,[1]Pitchers!$C:$C,0)))</f>
        <v>93.095541201614836</v>
      </c>
      <c r="U148" s="107">
        <f>(INDEX([1]Pitchers!$CP:$CP,MATCH(P148,[1]Pitchers!$C:$C,0)))</f>
        <v>26.208333333333332</v>
      </c>
      <c r="V148" s="5">
        <f>((INDEX([1]Pitchers!$AS:$AS,MATCH(P148,[1]Pitchers!$C:$C,0)))*(1-(INDEX([1]Pitchers!$AT:$AT,MATCH(P148,[1]Pitchers!$C:$C,0)))))</f>
        <v>3.3256398879736686E-3</v>
      </c>
      <c r="W148" s="5">
        <f>(INDEX([1]Pitchers!$FL:$FL,MATCH(P148,[1]Pitchers!$C:$C,0)))</f>
        <v>1.1425357834301255E-3</v>
      </c>
      <c r="X148" s="5">
        <f>INDEX([1]Pitchers!$FO:$FO,MATCH(P148,[1]Pitchers!$C:$C,0))</f>
        <v>0.96568010590075826</v>
      </c>
    </row>
    <row r="149" spans="1:24" ht="12" customHeight="1" x14ac:dyDescent="0.2">
      <c r="A149" s="26" t="s">
        <v>87</v>
      </c>
      <c r="B149" s="26" t="s">
        <v>62</v>
      </c>
      <c r="C149" s="41" t="str">
        <f>'AL East'!B5</f>
        <v>Jimenez, Ubaldo</v>
      </c>
      <c r="D149" s="5">
        <f>INDEX([1]Pitchers!$AJ:$AJ,MATCH(C149,[1]Pitchers!$C:$C,0))*IF(INDEX([1]Pitchers!$Q:$Q,MATCH(C149,[1]Pitchers!$C:$C,0))="R",1/(0.83+(1-INDEX([1]Pitchers!$DD:$DD,MATCH(C149,[1]Pitchers!$C:$C,0)))/8),1)</f>
        <v>4.5787634442075111</v>
      </c>
      <c r="E149" s="4">
        <f>(INDEX([1]Pitchers!$FJ:$FJ,MATCH(C149,[1]Pitchers!$C:$C,0)))</f>
        <v>130.03540208041659</v>
      </c>
      <c r="F149" s="5">
        <f t="shared" si="6"/>
        <v>0.85007754465325891</v>
      </c>
      <c r="G149" s="54">
        <f>IF(LEFT(A149,1)="A",0,IFERROR((INDEX([1]PitchHitProj!$K:$K,MATCH(C149,[1]PitchHitProj!$B:$B,0))-0.263)*0.32*E149,0))</f>
        <v>0</v>
      </c>
      <c r="H149" s="5">
        <f>(INDEX([1]Pitchers!$CV:$CV,MATCH(C149,[1]Pitchers!$C:$C,0)))</f>
        <v>89.98767059694265</v>
      </c>
      <c r="I149" s="107">
        <f>(INDEX([1]Pitchers!$CP:$CP,MATCH(C149,[1]Pitchers!$C:$C,0)))</f>
        <v>32.458333333333336</v>
      </c>
      <c r="J149" s="5">
        <f>((INDEX([1]Pitchers!$AS:$AS,MATCH(C149,[1]Pitchers!$C:$C,0)))*(1-(INDEX([1]Pitchers!$AT:$AT,MATCH(C149,[1]Pitchers!$C:$C,0)))))</f>
        <v>-0.27086183063629693</v>
      </c>
      <c r="K149" s="5">
        <f>(INDEX([1]Pitchers!$FL:$FL,MATCH(C149,[1]Pitchers!$C:$C,0)))</f>
        <v>0.14340836656972841</v>
      </c>
      <c r="L149" s="5">
        <f>INDEX([1]Pitchers!$FO:$FO,MATCH(C149,[1]Pitchers!$C:$C,0))</f>
        <v>0</v>
      </c>
      <c r="M149" s="58"/>
      <c r="N149" s="26" t="s">
        <v>90</v>
      </c>
      <c r="O149" s="26" t="s">
        <v>653</v>
      </c>
      <c r="P149" s="27" t="str">
        <f>'NL East'!$P9</f>
        <v>Blevins, Jerry</v>
      </c>
      <c r="Q149" s="5">
        <f>INDEX([1]Pitchers!$AJ:$AJ,MATCH(P149,[1]Pitchers!$C:$C,0))*IF(INDEX([1]Pitchers!$Q:$Q,MATCH(P149,[1]Pitchers!$C:$C,0))="S",0.83+(1-INDEX([1]Pitchers!$DD:$DD,MATCH(P149,[1]Pitchers!$C:$C,0)))/8,1)</f>
        <v>3.7498764832706231</v>
      </c>
      <c r="R149" s="4">
        <f>IF(INDEX([1]Pitchers!$Q:$Q,MATCH(P149,[1]Pitchers!$C:$C,0))="S",56,INDEX([1]Pitchers!$FJ:$FJ,MATCH(P149,[1]Pitchers!$C:$C,0)))</f>
        <v>43.462658518844449</v>
      </c>
      <c r="S149" s="5">
        <f t="shared" si="7"/>
        <v>0.33027877583884491</v>
      </c>
      <c r="T149" s="5">
        <f>(INDEX([1]Pitchers!$CV:$CV,MATCH(P149,[1]Pitchers!$C:$C,0)))</f>
        <v>89.461572761159459</v>
      </c>
      <c r="U149" s="107">
        <f>(INDEX([1]Pitchers!$CP:$CP,MATCH(P149,[1]Pitchers!$C:$C,0)))</f>
        <v>32.791666666666664</v>
      </c>
      <c r="V149" s="5">
        <f>((INDEX([1]Pitchers!$AS:$AS,MATCH(P149,[1]Pitchers!$C:$C,0)))*(1-(INDEX([1]Pitchers!$AT:$AT,MATCH(P149,[1]Pitchers!$C:$C,0)))))</f>
        <v>0.37513455480819574</v>
      </c>
      <c r="W149" s="5">
        <f>(INDEX([1]Pitchers!$FL:$FL,MATCH(P149,[1]Pitchers!$C:$C,0)))</f>
        <v>-0.65189969389001612</v>
      </c>
      <c r="X149" s="5">
        <f>INDEX([1]Pitchers!$FO:$FO,MATCH(P149,[1]Pitchers!$C:$C,0))</f>
        <v>1</v>
      </c>
    </row>
    <row r="150" spans="1:24" ht="12" customHeight="1" x14ac:dyDescent="0.2">
      <c r="A150" s="26" t="s">
        <v>90</v>
      </c>
      <c r="B150" s="26" t="s">
        <v>266</v>
      </c>
      <c r="C150" s="82" t="str">
        <f>'NL East'!I6</f>
        <v>Koehler, Tom</v>
      </c>
      <c r="D150" s="5">
        <f>INDEX([1]Pitchers!$AJ:$AJ,MATCH(C150,[1]Pitchers!$C:$C,0))*IF(INDEX([1]Pitchers!$Q:$Q,MATCH(C150,[1]Pitchers!$C:$C,0))="R",1/(0.83+(1-INDEX([1]Pitchers!$DD:$DD,MATCH(C150,[1]Pitchers!$C:$C,0)))/8),1)</f>
        <v>4.6186899238053414</v>
      </c>
      <c r="E150" s="4">
        <f>(INDEX([1]Pitchers!$FJ:$FJ,MATCH(C150,[1]Pitchers!$C:$C,0)))</f>
        <v>159.10984731579217</v>
      </c>
      <c r="F150" s="5">
        <f t="shared" si="6"/>
        <v>0.84703415046119734</v>
      </c>
      <c r="G150" s="54">
        <f>IF(LEFT(A150,1)="A",0,IFERROR((INDEX([1]PitchHitProj!$K:$K,MATCH(C150,[1]PitchHitProj!$B:$B,0))-0.263)*0.32*E150,0))</f>
        <v>-1.0932645458016912</v>
      </c>
      <c r="H150" s="5">
        <f>(INDEX([1]Pitchers!$CV:$CV,MATCH(C150,[1]Pitchers!$C:$C,0)))</f>
        <v>91.925253177652394</v>
      </c>
      <c r="I150" s="107">
        <f>(INDEX([1]Pitchers!$CP:$CP,MATCH(C150,[1]Pitchers!$C:$C,0)))</f>
        <v>30.041666666666668</v>
      </c>
      <c r="J150" s="5">
        <f>((INDEX([1]Pitchers!$AS:$AS,MATCH(C150,[1]Pitchers!$C:$C,0)))*(1-(INDEX([1]Pitchers!$AT:$AT,MATCH(C150,[1]Pitchers!$C:$C,0)))))</f>
        <v>8.9329269944348436E-2</v>
      </c>
      <c r="K150" s="5">
        <f>(INDEX([1]Pitchers!$FL:$FL,MATCH(C150,[1]Pitchers!$C:$C,0)))</f>
        <v>-1.6007388195618276E-2</v>
      </c>
      <c r="L150" s="5">
        <f>INDEX([1]Pitchers!$FO:$FO,MATCH(C150,[1]Pitchers!$C:$C,0))</f>
        <v>0</v>
      </c>
      <c r="M150" s="58"/>
      <c r="N150" s="26" t="s">
        <v>89</v>
      </c>
      <c r="O150" s="26" t="s">
        <v>99</v>
      </c>
      <c r="P150" s="9" t="str">
        <f>'AL West'!$I10</f>
        <v>Salas, Fernando</v>
      </c>
      <c r="Q150" s="5">
        <f>INDEX([1]Pitchers!$AJ:$AJ,MATCH(P150,[1]Pitchers!$C:$C,0))*IF(INDEX([1]Pitchers!$Q:$Q,MATCH(P150,[1]Pitchers!$C:$C,0))="S",0.83+(1-INDEX([1]Pitchers!$DD:$DD,MATCH(P150,[1]Pitchers!$C:$C,0)))/8,1)</f>
        <v>3.8881581477469478</v>
      </c>
      <c r="R150" s="4">
        <f>IF(INDEX([1]Pitchers!$Q:$Q,MATCH(P150,[1]Pitchers!$C:$C,0))="S",56,INDEX([1]Pitchers!$FJ:$FJ,MATCH(P150,[1]Pitchers!$C:$C,0)))</f>
        <v>57.890211406222221</v>
      </c>
      <c r="S150" s="5">
        <f t="shared" si="7"/>
        <v>0.32356921888948498</v>
      </c>
      <c r="T150" s="5">
        <f>(INDEX([1]Pitchers!$CV:$CV,MATCH(P150,[1]Pitchers!$C:$C,0)))</f>
        <v>89.670777362947376</v>
      </c>
      <c r="U150" s="107">
        <f>(INDEX([1]Pitchers!$CP:$CP,MATCH(P150,[1]Pitchers!$C:$C,0)))</f>
        <v>31.125</v>
      </c>
      <c r="V150" s="5">
        <f>((INDEX([1]Pitchers!$AS:$AS,MATCH(P150,[1]Pitchers!$C:$C,0)))*(1-(INDEX([1]Pitchers!$AT:$AT,MATCH(P150,[1]Pitchers!$C:$C,0)))))</f>
        <v>0.1144310841104319</v>
      </c>
      <c r="W150" s="5">
        <f>(INDEX([1]Pitchers!$FL:$FL,MATCH(P150,[1]Pitchers!$C:$C,0)))</f>
        <v>-0.54296616470394055</v>
      </c>
      <c r="X150" s="5">
        <f>INDEX([1]Pitchers!$FO:$FO,MATCH(P150,[1]Pitchers!$C:$C,0))</f>
        <v>1</v>
      </c>
    </row>
    <row r="151" spans="1:24" ht="12" customHeight="1" x14ac:dyDescent="0.2">
      <c r="A151" s="26" t="s">
        <v>90</v>
      </c>
      <c r="B151" s="26" t="s">
        <v>58</v>
      </c>
      <c r="C151" s="20" t="str">
        <f>'NL East'!B3</f>
        <v>Perez, Williams</v>
      </c>
      <c r="D151" s="5">
        <f>INDEX([1]Pitchers!$AJ:$AJ,MATCH(C151,[1]Pitchers!$C:$C,0))*IF(INDEX([1]Pitchers!$Q:$Q,MATCH(C151,[1]Pitchers!$C:$C,0))="R",1/(0.83+(1-INDEX([1]Pitchers!$DD:$DD,MATCH(C151,[1]Pitchers!$C:$C,0)))/8),1)</f>
        <v>4.5234974606702734</v>
      </c>
      <c r="E151" s="4">
        <f>(INDEX([1]Pitchers!$FJ:$FJ,MATCH(C151,[1]Pitchers!$C:$C,0)))</f>
        <v>124.50008788570265</v>
      </c>
      <c r="F151" s="5">
        <f t="shared" si="6"/>
        <v>0.84281620587857609</v>
      </c>
      <c r="G151" s="54">
        <f>IF(LEFT(A151,1)="A",0,IFERROR((INDEX([1]PitchHitProj!$K:$K,MATCH(C151,[1]PitchHitProj!$B:$B,0))-0.263)*0.32*E151,0))</f>
        <v>-0.49293855230424505</v>
      </c>
      <c r="H151" s="5">
        <f>(INDEX([1]Pitchers!$CV:$CV,MATCH(C151,[1]Pitchers!$C:$C,0)))</f>
        <v>90.864755690216597</v>
      </c>
      <c r="I151" s="107">
        <f>(INDEX([1]Pitchers!$CP:$CP,MATCH(C151,[1]Pitchers!$C:$C,0)))</f>
        <v>25.125</v>
      </c>
      <c r="J151" s="5">
        <f>((INDEX([1]Pitchers!$AS:$AS,MATCH(C151,[1]Pitchers!$C:$C,0)))*(1-(INDEX([1]Pitchers!$AT:$AT,MATCH(C151,[1]Pitchers!$C:$C,0)))))</f>
        <v>6.3738875631506334E-2</v>
      </c>
      <c r="K151" s="5">
        <f>(INDEX([1]Pitchers!$FL:$FL,MATCH(C151,[1]Pitchers!$C:$C,0)))</f>
        <v>0.11298719277452338</v>
      </c>
      <c r="L151" s="5">
        <f>INDEX([1]Pitchers!$FO:$FO,MATCH(C151,[1]Pitchers!$C:$C,0))</f>
        <v>0</v>
      </c>
      <c r="M151" s="58"/>
      <c r="N151" s="26" t="s">
        <v>87</v>
      </c>
      <c r="O151" s="26" t="s">
        <v>66</v>
      </c>
      <c r="P151" s="12" t="str">
        <f>'AL East'!$I43</f>
        <v>Barnes, Danny</v>
      </c>
      <c r="Q151" s="5">
        <f>INDEX([1]Pitchers!$AJ:$AJ,MATCH(P151,[1]Pitchers!$C:$C,0))*IF(INDEX([1]Pitchers!$Q:$Q,MATCH(P151,[1]Pitchers!$C:$C,0))="S",0.83+(1-INDEX([1]Pitchers!$DD:$DD,MATCH(P151,[1]Pitchers!$C:$C,0)))/8,1)</f>
        <v>3.9269666875509239</v>
      </c>
      <c r="R151" s="4">
        <f>IF(INDEX([1]Pitchers!$Q:$Q,MATCH(P151,[1]Pitchers!$C:$C,0))="S",56,INDEX([1]Pitchers!$FJ:$FJ,MATCH(P151,[1]Pitchers!$C:$C,0)))</f>
        <v>61.695762586647334</v>
      </c>
      <c r="S151" s="5">
        <f t="shared" si="7"/>
        <v>0.31009457260747936</v>
      </c>
      <c r="T151" s="5">
        <f>(INDEX([1]Pitchers!$CV:$CV,MATCH(P151,[1]Pitchers!$C:$C,0)))</f>
        <v>90.69554120161483</v>
      </c>
      <c r="U151" s="107">
        <f>(INDEX([1]Pitchers!$CP:$CP,MATCH(P151,[1]Pitchers!$C:$C,0)))</f>
        <v>26.708333333333332</v>
      </c>
      <c r="V151" s="5">
        <f>((INDEX([1]Pitchers!$AS:$AS,MATCH(P151,[1]Pitchers!$C:$C,0)))*(1-(INDEX([1]Pitchers!$AT:$AT,MATCH(P151,[1]Pitchers!$C:$C,0)))))</f>
        <v>2.0743527405265621E-2</v>
      </c>
      <c r="W151" s="5">
        <f>(INDEX([1]Pitchers!$FL:$FL,MATCH(P151,[1]Pitchers!$C:$C,0)))</f>
        <v>0.16435803675289781</v>
      </c>
      <c r="X151" s="5">
        <f>INDEX([1]Pitchers!$FO:$FO,MATCH(P151,[1]Pitchers!$C:$C,0))</f>
        <v>1</v>
      </c>
    </row>
    <row r="152" spans="1:24" ht="12" customHeight="1" x14ac:dyDescent="0.2">
      <c r="A152" s="26" t="s">
        <v>88</v>
      </c>
      <c r="B152" s="26" t="s">
        <v>69</v>
      </c>
      <c r="C152" s="39" t="str">
        <f>'AL Central'!P7</f>
        <v>Pelfrey, Mike</v>
      </c>
      <c r="D152" s="5">
        <f>INDEX([1]Pitchers!$AJ:$AJ,MATCH(C152,[1]Pitchers!$C:$C,0))*IF(INDEX([1]Pitchers!$Q:$Q,MATCH(C152,[1]Pitchers!$C:$C,0))="R",1/(0.83+(1-INDEX([1]Pitchers!$DD:$DD,MATCH(C152,[1]Pitchers!$C:$C,0)))/8),1)</f>
        <v>4.6175528753854636</v>
      </c>
      <c r="E152" s="4">
        <f>(INDEX([1]Pitchers!$FJ:$FJ,MATCH(C152,[1]Pitchers!$C:$C,0)))</f>
        <v>134.9664227349794</v>
      </c>
      <c r="F152" s="5">
        <f t="shared" si="6"/>
        <v>0.82023781485702241</v>
      </c>
      <c r="G152" s="54">
        <f>IF(LEFT(A152,1)="A",0,IFERROR((INDEX([1]PitchHitProj!$K:$K,MATCH(C152,[1]PitchHitProj!$B:$B,0))-0.263)*0.32*E152,0))</f>
        <v>0</v>
      </c>
      <c r="H152" s="5">
        <f>(INDEX([1]Pitchers!$CV:$CV,MATCH(C152,[1]Pitchers!$C:$C,0)))</f>
        <v>92.723362059389771</v>
      </c>
      <c r="I152" s="107">
        <f>(INDEX([1]Pitchers!$CP:$CP,MATCH(C152,[1]Pitchers!$C:$C,0)))</f>
        <v>32.458333333333336</v>
      </c>
      <c r="J152" s="5">
        <f>((INDEX([1]Pitchers!$AS:$AS,MATCH(C152,[1]Pitchers!$C:$C,0)))*(1-(INDEX([1]Pitchers!$AT:$AT,MATCH(C152,[1]Pitchers!$C:$C,0)))))</f>
        <v>-0.14522034689865143</v>
      </c>
      <c r="K152" s="5">
        <f>(INDEX([1]Pitchers!$FL:$FL,MATCH(C152,[1]Pitchers!$C:$C,0)))</f>
        <v>0.44049864701756264</v>
      </c>
      <c r="L152" s="5">
        <f>INDEX([1]Pitchers!$FO:$FO,MATCH(C152,[1]Pitchers!$C:$C,0))</f>
        <v>0</v>
      </c>
      <c r="M152" s="58"/>
      <c r="N152" s="26" t="s">
        <v>90</v>
      </c>
      <c r="O152" s="26" t="s">
        <v>266</v>
      </c>
      <c r="P152" s="82" t="str">
        <f>'NL East'!$I9</f>
        <v>Rodney, Fernando</v>
      </c>
      <c r="Q152" s="5">
        <f>INDEX([1]Pitchers!$AJ:$AJ,MATCH(P152,[1]Pitchers!$C:$C,0))*IF(INDEX([1]Pitchers!$Q:$Q,MATCH(P152,[1]Pitchers!$C:$C,0))="S",0.83+(1-INDEX([1]Pitchers!$DD:$DD,MATCH(P152,[1]Pitchers!$C:$C,0)))/8,1)</f>
        <v>3.8822521639841834</v>
      </c>
      <c r="R152" s="4">
        <f>IF(INDEX([1]Pitchers!$Q:$Q,MATCH(P152,[1]Pitchers!$C:$C,0))="S",56,INDEX([1]Pitchers!$FJ:$FJ,MATCH(P152,[1]Pitchers!$C:$C,0)))</f>
        <v>53.794951726962907</v>
      </c>
      <c r="S152" s="5">
        <f t="shared" si="7"/>
        <v>0.30529162350826639</v>
      </c>
      <c r="T152" s="5">
        <f>(INDEX([1]Pitchers!$CV:$CV,MATCH(P152,[1]Pitchers!$C:$C,0)))</f>
        <v>93.237748249681303</v>
      </c>
      <c r="U152" s="107">
        <f>(INDEX([1]Pitchers!$CP:$CP,MATCH(P152,[1]Pitchers!$C:$C,0)))</f>
        <v>39.291666666666664</v>
      </c>
      <c r="V152" s="5">
        <f>((INDEX([1]Pitchers!$AS:$AS,MATCH(P152,[1]Pitchers!$C:$C,0)))*(1-(INDEX([1]Pitchers!$AT:$AT,MATCH(P152,[1]Pitchers!$C:$C,0)))))</f>
        <v>-1.1606246428879542E-2</v>
      </c>
      <c r="W152" s="5">
        <f>(INDEX([1]Pitchers!$FL:$FL,MATCH(P152,[1]Pitchers!$C:$C,0)))</f>
        <v>-1.2380900890046787E-2</v>
      </c>
      <c r="X152" s="5">
        <f>INDEX([1]Pitchers!$FO:$FO,MATCH(P152,[1]Pitchers!$C:$C,0))</f>
        <v>1</v>
      </c>
    </row>
    <row r="153" spans="1:24" ht="12" customHeight="1" x14ac:dyDescent="0.2">
      <c r="A153" s="26" t="s">
        <v>88</v>
      </c>
      <c r="B153" s="26" t="s">
        <v>71</v>
      </c>
      <c r="C153" s="16" t="str">
        <f>'AL Central'!I37</f>
        <v>Hughes, Phil</v>
      </c>
      <c r="D153" s="5">
        <f>INDEX([1]Pitchers!$AJ:$AJ,MATCH(C153,[1]Pitchers!$C:$C,0))*IF(INDEX([1]Pitchers!$Q:$Q,MATCH(C153,[1]Pitchers!$C:$C,0))="R",1/(0.83+(1-INDEX([1]Pitchers!$DD:$DD,MATCH(C153,[1]Pitchers!$C:$C,0)))/8),1)</f>
        <v>4.6418999287024256</v>
      </c>
      <c r="E153" s="4">
        <f>(INDEX([1]Pitchers!$FJ:$FJ,MATCH(C153,[1]Pitchers!$C:$C,0)))</f>
        <v>134.08987621060189</v>
      </c>
      <c r="F153" s="5">
        <f t="shared" si="6"/>
        <v>0.77636097928993286</v>
      </c>
      <c r="G153" s="54">
        <f>IF(LEFT(A153,1)="A",0,IFERROR((INDEX([1]PitchHitProj!$K:$K,MATCH(C153,[1]PitchHitProj!$B:$B,0))-0.263)*0.32*E153,0))</f>
        <v>0</v>
      </c>
      <c r="H153" s="5">
        <f>(INDEX([1]Pitchers!$CV:$CV,MATCH(C153,[1]Pitchers!$C:$C,0)))</f>
        <v>90.541725153434001</v>
      </c>
      <c r="I153" s="107">
        <f>(INDEX([1]Pitchers!$CP:$CP,MATCH(C153,[1]Pitchers!$C:$C,0)))</f>
        <v>30.041666666666668</v>
      </c>
      <c r="J153" s="5">
        <f>((INDEX([1]Pitchers!$AS:$AS,MATCH(C153,[1]Pitchers!$C:$C,0)))*(1-(INDEX([1]Pitchers!$AT:$AT,MATCH(C153,[1]Pitchers!$C:$C,0)))))</f>
        <v>-5.1793979945071039E-2</v>
      </c>
      <c r="K153" s="5">
        <f>(INDEX([1]Pitchers!$FL:$FL,MATCH(C153,[1]Pitchers!$C:$C,0)))</f>
        <v>0.14453313877133875</v>
      </c>
      <c r="L153" s="5">
        <f>INDEX([1]Pitchers!$FO:$FO,MATCH(C153,[1]Pitchers!$C:$C,0))</f>
        <v>0</v>
      </c>
      <c r="M153" s="58"/>
      <c r="N153" s="26" t="s">
        <v>101</v>
      </c>
      <c r="O153" s="26" t="s">
        <v>648</v>
      </c>
      <c r="P153" s="28" t="str">
        <f>'NL West'!$I41</f>
        <v>Gearrin, Cory</v>
      </c>
      <c r="Q153" s="5">
        <f>INDEX([1]Pitchers!$AJ:$AJ,MATCH(P153,[1]Pitchers!$C:$C,0))*IF(INDEX([1]Pitchers!$Q:$Q,MATCH(P153,[1]Pitchers!$C:$C,0))="S",0.83+(1-INDEX([1]Pitchers!$DD:$DD,MATCH(P153,[1]Pitchers!$C:$C,0)))/8,1)</f>
        <v>3.8624688941078533</v>
      </c>
      <c r="R153" s="4">
        <f>IF(INDEX([1]Pitchers!$Q:$Q,MATCH(P153,[1]Pitchers!$C:$C,0))="S",56,INDEX([1]Pitchers!$FJ:$FJ,MATCH(P153,[1]Pitchers!$C:$C,0)))</f>
        <v>50.756304208814811</v>
      </c>
      <c r="S153" s="5">
        <f t="shared" si="7"/>
        <v>0.30262734469714109</v>
      </c>
      <c r="T153" s="5">
        <f>(INDEX([1]Pitchers!$CV:$CV,MATCH(P153,[1]Pitchers!$C:$C,0)))</f>
        <v>90.284152856636879</v>
      </c>
      <c r="U153" s="107">
        <f>(INDEX([1]Pitchers!$CP:$CP,MATCH(P153,[1]Pitchers!$C:$C,0)))</f>
        <v>30.208333333333332</v>
      </c>
      <c r="V153" s="5">
        <f>((INDEX([1]Pitchers!$AS:$AS,MATCH(P153,[1]Pitchers!$C:$C,0)))*(1-(INDEX([1]Pitchers!$AT:$AT,MATCH(P153,[1]Pitchers!$C:$C,0)))))</f>
        <v>-5.6195210850651281E-2</v>
      </c>
      <c r="W153" s="5">
        <f>(INDEX([1]Pitchers!$FL:$FL,MATCH(P153,[1]Pitchers!$C:$C,0)))</f>
        <v>-1.0224538743928027E-2</v>
      </c>
      <c r="X153" s="5">
        <f>INDEX([1]Pitchers!$FO:$FO,MATCH(P153,[1]Pitchers!$C:$C,0))</f>
        <v>1</v>
      </c>
    </row>
    <row r="154" spans="1:24" ht="12" customHeight="1" x14ac:dyDescent="0.2">
      <c r="A154" s="26" t="s">
        <v>89</v>
      </c>
      <c r="B154" s="26" t="s">
        <v>72</v>
      </c>
      <c r="C154" s="17" t="str">
        <f>'AL West'!P7</f>
        <v>Hahn, Jesse</v>
      </c>
      <c r="D154" s="5">
        <f>INDEX([1]Pitchers!$AJ:$AJ,MATCH(C154,[1]Pitchers!$C:$C,0))*IF(INDEX([1]Pitchers!$Q:$Q,MATCH(C154,[1]Pitchers!$C:$C,0))="R",1/(0.83+(1-INDEX([1]Pitchers!$DD:$DD,MATCH(C154,[1]Pitchers!$C:$C,0)))/8),1)</f>
        <v>4.5981624507577248</v>
      </c>
      <c r="E154" s="4">
        <f>(INDEX([1]Pitchers!$FJ:$FJ,MATCH(C154,[1]Pitchers!$C:$C,0)))</f>
        <v>123.07544556049383</v>
      </c>
      <c r="F154" s="5">
        <f t="shared" si="6"/>
        <v>0.77623308462636376</v>
      </c>
      <c r="G154" s="54">
        <f>IF(LEFT(A154,1)="A",0,IFERROR((INDEX([1]PitchHitProj!$K:$K,MATCH(C154,[1]PitchHitProj!$B:$B,0))-0.263)*0.32*E154,0))</f>
        <v>0</v>
      </c>
      <c r="H154" s="5">
        <f>(INDEX([1]Pitchers!$CV:$CV,MATCH(C154,[1]Pitchers!$C:$C,0)))</f>
        <v>93.099364626364334</v>
      </c>
      <c r="I154" s="107">
        <f>(INDEX([1]Pitchers!$CP:$CP,MATCH(C154,[1]Pitchers!$C:$C,0)))</f>
        <v>26.958333333333332</v>
      </c>
      <c r="J154" s="5">
        <f>((INDEX([1]Pitchers!$AS:$AS,MATCH(C154,[1]Pitchers!$C:$C,0)))*(1-(INDEX([1]Pitchers!$AT:$AT,MATCH(C154,[1]Pitchers!$C:$C,0)))))</f>
        <v>4.2193631278219221E-2</v>
      </c>
      <c r="K154" s="5">
        <f>(INDEX([1]Pitchers!$FL:$FL,MATCH(C154,[1]Pitchers!$C:$C,0)))</f>
        <v>-6.2421377787369982E-2</v>
      </c>
      <c r="L154" s="5">
        <f>INDEX([1]Pitchers!$FO:$FO,MATCH(C154,[1]Pitchers!$C:$C,0))</f>
        <v>0</v>
      </c>
      <c r="M154" s="58"/>
      <c r="N154" s="26" t="s">
        <v>87</v>
      </c>
      <c r="O154" s="26" t="s">
        <v>652</v>
      </c>
      <c r="P154" s="11" t="str">
        <f>'AL East'!$P12</f>
        <v>Warren, Adam</v>
      </c>
      <c r="Q154" s="5">
        <f>INDEX([1]Pitchers!$AJ:$AJ,MATCH(P154,[1]Pitchers!$C:$C,0))*IF(INDEX([1]Pitchers!$Q:$Q,MATCH(P154,[1]Pitchers!$C:$C,0))="S",0.83+(1-INDEX([1]Pitchers!$DD:$DD,MATCH(P154,[1]Pitchers!$C:$C,0)))/8,1)</f>
        <v>3.886992774785059</v>
      </c>
      <c r="R154" s="4">
        <f>IF(INDEX([1]Pitchers!$Q:$Q,MATCH(P154,[1]Pitchers!$C:$C,0))="S",56,INDEX([1]Pitchers!$FJ:$FJ,MATCH(P154,[1]Pitchers!$C:$C,0)))</f>
        <v>53.07326497532047</v>
      </c>
      <c r="S154" s="5">
        <f t="shared" si="7"/>
        <v>0.29754342492795688</v>
      </c>
      <c r="T154" s="5">
        <f>(INDEX([1]Pitchers!$CV:$CV,MATCH(P154,[1]Pitchers!$C:$C,0)))</f>
        <v>91.790692212532278</v>
      </c>
      <c r="U154" s="107">
        <f>(INDEX([1]Pitchers!$CP:$CP,MATCH(P154,[1]Pitchers!$C:$C,0)))</f>
        <v>28.875</v>
      </c>
      <c r="V154" s="5">
        <f>((INDEX([1]Pitchers!$AS:$AS,MATCH(P154,[1]Pitchers!$C:$C,0)))*(1-(INDEX([1]Pitchers!$AT:$AT,MATCH(P154,[1]Pitchers!$C:$C,0)))))</f>
        <v>0.24615187498523478</v>
      </c>
      <c r="W154" s="5">
        <f>(INDEX([1]Pitchers!$FL:$FL,MATCH(P154,[1]Pitchers!$C:$C,0)))</f>
        <v>0.10346310186688844</v>
      </c>
      <c r="X154" s="5">
        <f>INDEX([1]Pitchers!$FO:$FO,MATCH(P154,[1]Pitchers!$C:$C,0))</f>
        <v>0.73285177748121488</v>
      </c>
    </row>
    <row r="155" spans="1:24" ht="12" customHeight="1" x14ac:dyDescent="0.2">
      <c r="A155" s="26" t="s">
        <v>89</v>
      </c>
      <c r="B155" s="26" t="s">
        <v>74</v>
      </c>
      <c r="C155" s="16" t="str">
        <f>'AL West'!I35</f>
        <v>Holland, Derek</v>
      </c>
      <c r="D155" s="5">
        <f>INDEX([1]Pitchers!$AJ:$AJ,MATCH(C155,[1]Pitchers!$C:$C,0))*IF(INDEX([1]Pitchers!$Q:$Q,MATCH(C155,[1]Pitchers!$C:$C,0))="R",1/(0.83+(1-INDEX([1]Pitchers!$DD:$DD,MATCH(C155,[1]Pitchers!$C:$C,0)))/8),1)</f>
        <v>4.5441684502755653</v>
      </c>
      <c r="E155" s="4">
        <f>(INDEX([1]Pitchers!$FJ:$FJ,MATCH(C155,[1]Pitchers!$C:$C,0)))</f>
        <v>110.20574074074074</v>
      </c>
      <c r="F155" s="5">
        <f t="shared" si="6"/>
        <v>0.76586880344348796</v>
      </c>
      <c r="G155" s="54">
        <f>IF(LEFT(A155,1)="A",0,IFERROR((INDEX([1]PitchHitProj!$K:$K,MATCH(C155,[1]PitchHitProj!$B:$B,0))-0.263)*0.32*E155,0))</f>
        <v>0</v>
      </c>
      <c r="H155" s="5">
        <f>(INDEX([1]Pitchers!$CV:$CV,MATCH(C155,[1]Pitchers!$C:$C,0)))</f>
        <v>93.560827448737598</v>
      </c>
      <c r="I155" s="107">
        <f>(INDEX([1]Pitchers!$CP:$CP,MATCH(C155,[1]Pitchers!$C:$C,0)))</f>
        <v>29.708333333333332</v>
      </c>
      <c r="J155" s="5">
        <f>((INDEX([1]Pitchers!$AS:$AS,MATCH(C155,[1]Pitchers!$C:$C,0)))*(1-(INDEX([1]Pitchers!$AT:$AT,MATCH(C155,[1]Pitchers!$C:$C,0)))))</f>
        <v>6.0145990283376707E-2</v>
      </c>
      <c r="K155" s="5">
        <f>(INDEX([1]Pitchers!$FL:$FL,MATCH(C155,[1]Pitchers!$C:$C,0)))</f>
        <v>8.62846903682922E-2</v>
      </c>
      <c r="L155" s="5">
        <f>INDEX([1]Pitchers!$FO:$FO,MATCH(C155,[1]Pitchers!$C:$C,0))</f>
        <v>0</v>
      </c>
      <c r="M155" s="58"/>
      <c r="N155" s="26" t="s">
        <v>91</v>
      </c>
      <c r="O155" s="26" t="s">
        <v>53</v>
      </c>
      <c r="P155" s="9" t="str">
        <f>'NL Central'!$I9</f>
        <v>Weiss, Zack</v>
      </c>
      <c r="Q155" s="5">
        <f>INDEX([1]Pitchers!$AJ:$AJ,MATCH(P155,[1]Pitchers!$C:$C,0))*IF(INDEX([1]Pitchers!$Q:$Q,MATCH(P155,[1]Pitchers!$C:$C,0))="S",0.83+(1-INDEX([1]Pitchers!$DD:$DD,MATCH(P155,[1]Pitchers!$C:$C,0)))/8,1)</f>
        <v>3.8801057540303407</v>
      </c>
      <c r="R155" s="4">
        <f>IF(INDEX([1]Pitchers!$Q:$Q,MATCH(P155,[1]Pitchers!$C:$C,0))="S",56,INDEX([1]Pitchers!$FJ:$FJ,MATCH(P155,[1]Pitchers!$C:$C,0)))</f>
        <v>51.588521894700001</v>
      </c>
      <c r="S155" s="5">
        <f t="shared" si="7"/>
        <v>0.29437752015817598</v>
      </c>
      <c r="T155" s="5">
        <f>(INDEX([1]Pitchers!$CV:$CV,MATCH(P155,[1]Pitchers!$C:$C,0)))</f>
        <v>92.1</v>
      </c>
      <c r="U155" s="107">
        <f>(INDEX([1]Pitchers!$CP:$CP,MATCH(P155,[1]Pitchers!$C:$C,0)))</f>
        <v>24.041666666666668</v>
      </c>
      <c r="V155" s="5">
        <f>((INDEX([1]Pitchers!$AS:$AS,MATCH(P155,[1]Pitchers!$C:$C,0)))*(1-(INDEX([1]Pitchers!$AT:$AT,MATCH(P155,[1]Pitchers!$C:$C,0)))))</f>
        <v>-0.10381754445463329</v>
      </c>
      <c r="W155" s="5">
        <f>(INDEX([1]Pitchers!$FL:$FL,MATCH(P155,[1]Pitchers!$C:$C,0)))</f>
        <v>0.42398555310488584</v>
      </c>
      <c r="X155" s="5">
        <f>INDEX([1]Pitchers!$FO:$FO,MATCH(P155,[1]Pitchers!$C:$C,0))</f>
        <v>1</v>
      </c>
    </row>
    <row r="156" spans="1:24" ht="12" customHeight="1" x14ac:dyDescent="0.2">
      <c r="A156" s="26" t="s">
        <v>90</v>
      </c>
      <c r="B156" s="26" t="s">
        <v>653</v>
      </c>
      <c r="C156" s="27" t="str">
        <f>'NL East'!P5</f>
        <v>Colon, Bartolo</v>
      </c>
      <c r="D156" s="5">
        <f>INDEX([1]Pitchers!$AJ:$AJ,MATCH(C156,[1]Pitchers!$C:$C,0))*IF(INDEX([1]Pitchers!$Q:$Q,MATCH(C156,[1]Pitchers!$C:$C,0))="R",1/(0.83+(1-INDEX([1]Pitchers!$DD:$DD,MATCH(C156,[1]Pitchers!$C:$C,0)))/8),1)</f>
        <v>4.6509475772791813</v>
      </c>
      <c r="E156" s="4">
        <f>(INDEX([1]Pitchers!$FJ:$FJ,MATCH(C156,[1]Pitchers!$C:$C,0)))</f>
        <v>143.60330545102886</v>
      </c>
      <c r="F156" s="5">
        <f t="shared" si="6"/>
        <v>0.72552785477077486</v>
      </c>
      <c r="G156" s="54">
        <f>IF(LEFT(A156,1)="A",0,IFERROR((INDEX([1]PitchHitProj!$K:$K,MATCH(C156,[1]PitchHitProj!$B:$B,0))-0.263)*0.32*E156,0))</f>
        <v>-0.84195225603947743</v>
      </c>
      <c r="H156" s="5">
        <f>(INDEX([1]Pitchers!$CV:$CV,MATCH(C156,[1]Pitchers!$C:$C,0)))</f>
        <v>87.721264227185898</v>
      </c>
      <c r="I156" s="107">
        <f>(INDEX([1]Pitchers!$CP:$CP,MATCH(C156,[1]Pitchers!$C:$C,0)))</f>
        <v>43.125</v>
      </c>
      <c r="J156" s="5">
        <f>((INDEX([1]Pitchers!$AS:$AS,MATCH(C156,[1]Pitchers!$C:$C,0)))*(1-(INDEX([1]Pitchers!$AT:$AT,MATCH(C156,[1]Pitchers!$C:$C,0)))))</f>
        <v>6.2623503754992246E-2</v>
      </c>
      <c r="K156" s="5">
        <f>(INDEX([1]Pitchers!$FL:$FL,MATCH(C156,[1]Pitchers!$C:$C,0)))</f>
        <v>0.2618428156434443</v>
      </c>
      <c r="L156" s="5">
        <f>INDEX([1]Pitchers!$FO:$FO,MATCH(C156,[1]Pitchers!$C:$C,0))</f>
        <v>0</v>
      </c>
      <c r="M156" s="58"/>
      <c r="N156" s="26" t="s">
        <v>101</v>
      </c>
      <c r="O156" s="26" t="s">
        <v>49</v>
      </c>
      <c r="P156" s="9" t="str">
        <f>'NL West'!$B9</f>
        <v>Hudson, Daniel</v>
      </c>
      <c r="Q156" s="5">
        <f>INDEX([1]Pitchers!$AJ:$AJ,MATCH(P156,[1]Pitchers!$C:$C,0))*IF(INDEX([1]Pitchers!$Q:$Q,MATCH(P156,[1]Pitchers!$C:$C,0))="S",0.83+(1-INDEX([1]Pitchers!$DD:$DD,MATCH(P156,[1]Pitchers!$C:$C,0)))/8,1)</f>
        <v>3.8925751301470353</v>
      </c>
      <c r="R156" s="4">
        <f>IF(INDEX([1]Pitchers!$Q:$Q,MATCH(P156,[1]Pitchers!$C:$C,0))="S",56,INDEX([1]Pitchers!$FJ:$FJ,MATCH(P156,[1]Pitchers!$C:$C,0)))</f>
        <v>53.201508526721852</v>
      </c>
      <c r="S156" s="5">
        <f t="shared" si="7"/>
        <v>0.29395128482999622</v>
      </c>
      <c r="T156" s="5">
        <f>(INDEX([1]Pitchers!$CV:$CV,MATCH(P156,[1]Pitchers!$C:$C,0)))</f>
        <v>94.479751739078367</v>
      </c>
      <c r="U156" s="107">
        <f>(INDEX([1]Pitchers!$CP:$CP,MATCH(P156,[1]Pitchers!$C:$C,0)))</f>
        <v>29.291666666666668</v>
      </c>
      <c r="V156" s="5">
        <f>((INDEX([1]Pitchers!$AS:$AS,MATCH(P156,[1]Pitchers!$C:$C,0)))*(1-(INDEX([1]Pitchers!$AT:$AT,MATCH(P156,[1]Pitchers!$C:$C,0)))))</f>
        <v>-9.2505057952143463E-2</v>
      </c>
      <c r="W156" s="5">
        <f>(INDEX([1]Pitchers!$FL:$FL,MATCH(P156,[1]Pitchers!$C:$C,0)))</f>
        <v>-1.0400399508837086</v>
      </c>
      <c r="X156" s="5">
        <f>INDEX([1]Pitchers!$FO:$FO,MATCH(P156,[1]Pitchers!$C:$C,0))</f>
        <v>1</v>
      </c>
    </row>
    <row r="157" spans="1:24" ht="12" customHeight="1" x14ac:dyDescent="0.2">
      <c r="A157" s="26" t="s">
        <v>88</v>
      </c>
      <c r="B157" s="26" t="s">
        <v>655</v>
      </c>
      <c r="C157" s="15" t="str">
        <f>'AL Central'!B34</f>
        <v>Medlen, Kris</v>
      </c>
      <c r="D157" s="5">
        <f>INDEX([1]Pitchers!$AJ:$AJ,MATCH(C157,[1]Pitchers!$C:$C,0))*IF(INDEX([1]Pitchers!$Q:$Q,MATCH(C157,[1]Pitchers!$C:$C,0))="R",1/(0.83+(1-INDEX([1]Pitchers!$DD:$DD,MATCH(C157,[1]Pitchers!$C:$C,0)))/8),1)</f>
        <v>4.5802123062548343</v>
      </c>
      <c r="E157" s="4">
        <f>(INDEX([1]Pitchers!$FJ:$FJ,MATCH(C157,[1]Pitchers!$C:$C,0)))</f>
        <v>108.40574074074074</v>
      </c>
      <c r="F157" s="5">
        <f t="shared" si="6"/>
        <v>0.70681154947108293</v>
      </c>
      <c r="G157" s="54">
        <f>IF(LEFT(A157,1)="A",0,IFERROR((INDEX([1]PitchHitProj!$K:$K,MATCH(C157,[1]PitchHitProj!$B:$B,0))-0.263)*0.32*E157,0))</f>
        <v>0</v>
      </c>
      <c r="H157" s="5">
        <f>(INDEX([1]Pitchers!$CV:$CV,MATCH(C157,[1]Pitchers!$C:$C,0)))</f>
        <v>90.497957996617259</v>
      </c>
      <c r="I157" s="107">
        <f>(INDEX([1]Pitchers!$CP:$CP,MATCH(C157,[1]Pitchers!$C:$C,0)))</f>
        <v>30.708333333333332</v>
      </c>
      <c r="J157" s="5">
        <f>((INDEX([1]Pitchers!$AS:$AS,MATCH(C157,[1]Pitchers!$C:$C,0)))*(1-(INDEX([1]Pitchers!$AT:$AT,MATCH(C157,[1]Pitchers!$C:$C,0)))))</f>
        <v>-0.2079840486464235</v>
      </c>
      <c r="K157" s="5">
        <f>(INDEX([1]Pitchers!$FL:$FL,MATCH(C157,[1]Pitchers!$C:$C,0)))</f>
        <v>5.2674156178910601E-2</v>
      </c>
      <c r="L157" s="5">
        <f>INDEX([1]Pitchers!$FO:$FO,MATCH(C157,[1]Pitchers!$C:$C,0))</f>
        <v>0</v>
      </c>
      <c r="M157" s="58"/>
      <c r="N157" s="26" t="s">
        <v>87</v>
      </c>
      <c r="O157" s="26" t="s">
        <v>66</v>
      </c>
      <c r="P157" s="12" t="str">
        <f>'AL East'!$I44</f>
        <v>Feldman, Scott</v>
      </c>
      <c r="Q157" s="5">
        <f>INDEX([1]Pitchers!$AJ:$AJ,MATCH(P157,[1]Pitchers!$C:$C,0))*IF(INDEX([1]Pitchers!$Q:$Q,MATCH(P157,[1]Pitchers!$C:$C,0))="S",0.83+(1-INDEX([1]Pitchers!$DD:$DD,MATCH(P157,[1]Pitchers!$C:$C,0)))/8,1)</f>
        <v>3.9264207046537227</v>
      </c>
      <c r="R157" s="4">
        <f>IF(INDEX([1]Pitchers!$Q:$Q,MATCH(P157,[1]Pitchers!$C:$C,0))="S",56,INDEX([1]Pitchers!$FJ:$FJ,MATCH(P157,[1]Pitchers!$C:$C,0)))</f>
        <v>56</v>
      </c>
      <c r="S157" s="5">
        <f t="shared" si="7"/>
        <v>0.28191013426978928</v>
      </c>
      <c r="T157" s="5">
        <f>(INDEX([1]Pitchers!$CV:$CV,MATCH(P157,[1]Pitchers!$C:$C,0)))</f>
        <v>89.45045853940438</v>
      </c>
      <c r="U157" s="107">
        <f>(INDEX([1]Pitchers!$CP:$CP,MATCH(P157,[1]Pitchers!$C:$C,0)))</f>
        <v>33.375</v>
      </c>
      <c r="V157" s="5">
        <f>((INDEX([1]Pitchers!$AS:$AS,MATCH(P157,[1]Pitchers!$C:$C,0)))*(1-(INDEX([1]Pitchers!$AT:$AT,MATCH(P157,[1]Pitchers!$C:$C,0)))))</f>
        <v>0.13329324483015742</v>
      </c>
      <c r="W157" s="5">
        <f>(INDEX([1]Pitchers!$FL:$FL,MATCH(P157,[1]Pitchers!$C:$C,0)))</f>
        <v>9.9434153723230126E-2</v>
      </c>
      <c r="X157" s="5">
        <f>INDEX([1]Pitchers!$FO:$FO,MATCH(P157,[1]Pitchers!$C:$C,0))</f>
        <v>0.17478249885926278</v>
      </c>
    </row>
    <row r="158" spans="1:24" ht="12" customHeight="1" x14ac:dyDescent="0.2">
      <c r="A158" s="26" t="s">
        <v>91</v>
      </c>
      <c r="B158" s="26" t="s">
        <v>53</v>
      </c>
      <c r="C158" s="9" t="str">
        <f>'NL Central'!I7</f>
        <v>Reed, Cody</v>
      </c>
      <c r="D158" s="5">
        <f>INDEX([1]Pitchers!$AJ:$AJ,MATCH(C158,[1]Pitchers!$C:$C,0))*IF(INDEX([1]Pitchers!$Q:$Q,MATCH(C158,[1]Pitchers!$C:$C,0))="R",1/(0.83+(1-INDEX([1]Pitchers!$DD:$DD,MATCH(C158,[1]Pitchers!$C:$C,0)))/8),1)</f>
        <v>4.6969009287639931</v>
      </c>
      <c r="E158" s="4">
        <f>(INDEX([1]Pitchers!$FJ:$FJ,MATCH(C158,[1]Pitchers!$C:$C,0)))</f>
        <v>133.34322009757682</v>
      </c>
      <c r="F158" s="5">
        <f t="shared" si="6"/>
        <v>0.6858893350297337</v>
      </c>
      <c r="G158" s="54">
        <f>IF(LEFT(A158,1)="A",0,IFERROR((INDEX([1]PitchHitProj!$K:$K,MATCH(C158,[1]PitchHitProj!$B:$B,0))-0.263)*0.32*E158,0))</f>
        <v>0</v>
      </c>
      <c r="H158" s="5">
        <f>(INDEX([1]Pitchers!$CV:$CV,MATCH(C158,[1]Pitchers!$C:$C,0)))</f>
        <v>94.395541201614819</v>
      </c>
      <c r="I158" s="107">
        <f>(INDEX([1]Pitchers!$CP:$CP,MATCH(C158,[1]Pitchers!$C:$C,0)))</f>
        <v>23.208333333333332</v>
      </c>
      <c r="J158" s="5">
        <f>((INDEX([1]Pitchers!$AS:$AS,MATCH(C158,[1]Pitchers!$C:$C,0)))*(1-(INDEX([1]Pitchers!$AT:$AT,MATCH(C158,[1]Pitchers!$C:$C,0)))))</f>
        <v>-0.2728976337511525</v>
      </c>
      <c r="K158" s="5">
        <f>(INDEX([1]Pitchers!$FL:$FL,MATCH(C158,[1]Pitchers!$C:$C,0)))</f>
        <v>-0.12155244970437708</v>
      </c>
      <c r="L158" s="5">
        <f>INDEX([1]Pitchers!$FO:$FO,MATCH(C158,[1]Pitchers!$C:$C,0))</f>
        <v>0</v>
      </c>
      <c r="M158" s="58"/>
      <c r="N158" s="26" t="s">
        <v>88</v>
      </c>
      <c r="O158" s="26" t="s">
        <v>656</v>
      </c>
      <c r="P158" s="13" t="str">
        <f>'AL Central'!$B11</f>
        <v>Jennings, Dan</v>
      </c>
      <c r="Q158" s="5">
        <f>INDEX([1]Pitchers!$AJ:$AJ,MATCH(P158,[1]Pitchers!$C:$C,0))*IF(INDEX([1]Pitchers!$Q:$Q,MATCH(P158,[1]Pitchers!$C:$C,0))="S",0.83+(1-INDEX([1]Pitchers!$DD:$DD,MATCH(P158,[1]Pitchers!$C:$C,0)))/8,1)</f>
        <v>3.9351067666565167</v>
      </c>
      <c r="R158" s="4">
        <f>IF(INDEX([1]Pitchers!$Q:$Q,MATCH(P158,[1]Pitchers!$C:$C,0))="S",56,INDEX([1]Pitchers!$FJ:$FJ,MATCH(P158,[1]Pitchers!$C:$C,0)))</f>
        <v>57.108160227740747</v>
      </c>
      <c r="S158" s="5">
        <f t="shared" si="7"/>
        <v>0.28029328914920637</v>
      </c>
      <c r="T158" s="5">
        <f>(INDEX([1]Pitchers!$CV:$CV,MATCH(P158,[1]Pitchers!$C:$C,0)))</f>
        <v>91.509018657200798</v>
      </c>
      <c r="U158" s="107">
        <f>(INDEX([1]Pitchers!$CP:$CP,MATCH(P158,[1]Pitchers!$C:$C,0)))</f>
        <v>29.208333333333332</v>
      </c>
      <c r="V158" s="5">
        <f>((INDEX([1]Pitchers!$AS:$AS,MATCH(P158,[1]Pitchers!$C:$C,0)))*(1-(INDEX([1]Pitchers!$AT:$AT,MATCH(P158,[1]Pitchers!$C:$C,0)))))</f>
        <v>9.3468529536655479E-2</v>
      </c>
      <c r="W158" s="5">
        <f>(INDEX([1]Pitchers!$FL:$FL,MATCH(P158,[1]Pitchers!$C:$C,0)))</f>
        <v>0.42853777228371959</v>
      </c>
      <c r="X158" s="5">
        <f>INDEX([1]Pitchers!$FO:$FO,MATCH(P158,[1]Pitchers!$C:$C,0))</f>
        <v>1</v>
      </c>
    </row>
    <row r="159" spans="1:24" ht="12" customHeight="1" x14ac:dyDescent="0.2">
      <c r="A159" s="26" t="s">
        <v>88</v>
      </c>
      <c r="B159" s="26" t="s">
        <v>68</v>
      </c>
      <c r="C159" s="14" t="str">
        <f>'AL Central'!I7</f>
        <v>Anderson, Cody</v>
      </c>
      <c r="D159" s="5">
        <f>INDEX([1]Pitchers!$AJ:$AJ,MATCH(C159,[1]Pitchers!$C:$C,0))*IF(INDEX([1]Pitchers!$Q:$Q,MATCH(C159,[1]Pitchers!$C:$C,0))="R",1/(0.83+(1-INDEX([1]Pitchers!$DD:$DD,MATCH(C159,[1]Pitchers!$C:$C,0)))/8),1)</f>
        <v>4.6713460949359034</v>
      </c>
      <c r="E159" s="4">
        <f>(INDEX([1]Pitchers!$FJ:$FJ,MATCH(C159,[1]Pitchers!$C:$C,0)))</f>
        <v>124.25314784814816</v>
      </c>
      <c r="F159" s="5">
        <f t="shared" si="6"/>
        <v>0.67635745290257221</v>
      </c>
      <c r="G159" s="54">
        <f>IF(LEFT(A159,1)="A",0,IFERROR((INDEX([1]PitchHitProj!$K:$K,MATCH(C159,[1]PitchHitProj!$B:$B,0))-0.263)*0.32*E159,0))</f>
        <v>0</v>
      </c>
      <c r="H159" s="5">
        <f>(INDEX([1]Pitchers!$CV:$CV,MATCH(C159,[1]Pitchers!$C:$C,0)))</f>
        <v>93.213487108025149</v>
      </c>
      <c r="I159" s="107">
        <f>(INDEX([1]Pitchers!$CP:$CP,MATCH(C159,[1]Pitchers!$C:$C,0)))</f>
        <v>25.791666666666668</v>
      </c>
      <c r="J159" s="5">
        <f>((INDEX([1]Pitchers!$AS:$AS,MATCH(C159,[1]Pitchers!$C:$C,0)))*(1-(INDEX([1]Pitchers!$AT:$AT,MATCH(C159,[1]Pitchers!$C:$C,0)))))</f>
        <v>-0.16325702429017377</v>
      </c>
      <c r="K159" s="5">
        <f>(INDEX([1]Pitchers!$FL:$FL,MATCH(C159,[1]Pitchers!$C:$C,0)))</f>
        <v>0.29409282532971526</v>
      </c>
      <c r="L159" s="5">
        <f>INDEX([1]Pitchers!$FO:$FO,MATCH(C159,[1]Pitchers!$C:$C,0))</f>
        <v>0</v>
      </c>
      <c r="M159" s="58"/>
      <c r="N159" s="26" t="s">
        <v>88</v>
      </c>
      <c r="O159" s="26" t="s">
        <v>655</v>
      </c>
      <c r="P159" s="15" t="str">
        <f>'AL Central'!$B44</f>
        <v>Mills, Alec</v>
      </c>
      <c r="Q159" s="5">
        <f>INDEX([1]Pitchers!$AJ:$AJ,MATCH(P159,[1]Pitchers!$C:$C,0))*IF(INDEX([1]Pitchers!$Q:$Q,MATCH(P159,[1]Pitchers!$C:$C,0))="S",0.83+(1-INDEX([1]Pitchers!$DD:$DD,MATCH(P159,[1]Pitchers!$C:$C,0)))/8,1)</f>
        <v>3.9288803035865492</v>
      </c>
      <c r="R159" s="4">
        <f>IF(INDEX([1]Pitchers!$Q:$Q,MATCH(P159,[1]Pitchers!$C:$C,0))="S",56,INDEX([1]Pitchers!$FJ:$FJ,MATCH(P159,[1]Pitchers!$C:$C,0)))</f>
        <v>56</v>
      </c>
      <c r="S159" s="5">
        <f t="shared" si="7"/>
        <v>0.27991205583675749</v>
      </c>
      <c r="T159" s="5">
        <f>(INDEX([1]Pitchers!$CV:$CV,MATCH(P159,[1]Pitchers!$C:$C,0)))</f>
        <v>90.195541201614844</v>
      </c>
      <c r="U159" s="107">
        <f>(INDEX([1]Pitchers!$CP:$CP,MATCH(P159,[1]Pitchers!$C:$C,0)))</f>
        <v>24.625</v>
      </c>
      <c r="V159" s="5">
        <f>((INDEX([1]Pitchers!$AS:$AS,MATCH(P159,[1]Pitchers!$C:$C,0)))*(1-(INDEX([1]Pitchers!$AT:$AT,MATCH(P159,[1]Pitchers!$C:$C,0)))))</f>
        <v>-0.24165825334335991</v>
      </c>
      <c r="W159" s="5">
        <f>(INDEX([1]Pitchers!$FL:$FL,MATCH(P159,[1]Pitchers!$C:$C,0)))</f>
        <v>0.32548276772991658</v>
      </c>
      <c r="X159" s="5">
        <f>INDEX([1]Pitchers!$FO:$FO,MATCH(P159,[1]Pitchers!$C:$C,0))</f>
        <v>0</v>
      </c>
    </row>
    <row r="160" spans="1:24" ht="12" customHeight="1" x14ac:dyDescent="0.2">
      <c r="A160" s="26" t="s">
        <v>89</v>
      </c>
      <c r="B160" s="26" t="s">
        <v>73</v>
      </c>
      <c r="C160" s="18" t="str">
        <f>'AL West'!B37</f>
        <v>LeBlanc, Wade</v>
      </c>
      <c r="D160" s="5">
        <f>INDEX([1]Pitchers!$AJ:$AJ,MATCH(C160,[1]Pitchers!$C:$C,0))*IF(INDEX([1]Pitchers!$Q:$Q,MATCH(C160,[1]Pitchers!$C:$C,0))="R",1/(0.83+(1-INDEX([1]Pitchers!$DD:$DD,MATCH(C160,[1]Pitchers!$C:$C,0)))/8),1)</f>
        <v>4.6479014533031169</v>
      </c>
      <c r="E160" s="4">
        <f>(INDEX([1]Pitchers!$FJ:$FJ,MATCH(C160,[1]Pitchers!$C:$C,0)))</f>
        <v>117.74770027883369</v>
      </c>
      <c r="F160" s="5">
        <f t="shared" si="6"/>
        <v>0.67341443674190049</v>
      </c>
      <c r="G160" s="54">
        <f>IF(LEFT(A160,1)="A",0,IFERROR((INDEX([1]PitchHitProj!$K:$K,MATCH(C160,[1]PitchHitProj!$B:$B,0))-0.263)*0.32*E160,0))</f>
        <v>0</v>
      </c>
      <c r="H160" s="5">
        <f>(INDEX([1]Pitchers!$CV:$CV,MATCH(C160,[1]Pitchers!$C:$C,0)))</f>
        <v>88.300896013167716</v>
      </c>
      <c r="I160" s="107">
        <f>(INDEX([1]Pitchers!$CP:$CP,MATCH(C160,[1]Pitchers!$C:$C,0)))</f>
        <v>31.875</v>
      </c>
      <c r="J160" s="5">
        <f>((INDEX([1]Pitchers!$AS:$AS,MATCH(C160,[1]Pitchers!$C:$C,0)))*(1-(INDEX([1]Pitchers!$AT:$AT,MATCH(C160,[1]Pitchers!$C:$C,0)))))</f>
        <v>0.1734501738333574</v>
      </c>
      <c r="K160" s="5">
        <f>(INDEX([1]Pitchers!$FL:$FL,MATCH(C160,[1]Pitchers!$C:$C,0)))</f>
        <v>0.28880448796808594</v>
      </c>
      <c r="L160" s="5">
        <f>INDEX([1]Pitchers!$FO:$FO,MATCH(C160,[1]Pitchers!$C:$C,0))</f>
        <v>0</v>
      </c>
      <c r="M160" s="58"/>
      <c r="N160" s="26" t="s">
        <v>90</v>
      </c>
      <c r="O160" s="26" t="s">
        <v>100</v>
      </c>
      <c r="P160" s="21" t="str">
        <f>'NL East'!$I44</f>
        <v>Glover, Koda</v>
      </c>
      <c r="Q160" s="5">
        <f>INDEX([1]Pitchers!$AJ:$AJ,MATCH(P160,[1]Pitchers!$C:$C,0))*IF(INDEX([1]Pitchers!$Q:$Q,MATCH(P160,[1]Pitchers!$C:$C,0))="S",0.83+(1-INDEX([1]Pitchers!$DD:$DD,MATCH(P160,[1]Pitchers!$C:$C,0)))/8,1)</f>
        <v>3.9428290198255684</v>
      </c>
      <c r="R160" s="4">
        <f>IF(INDEX([1]Pitchers!$Q:$Q,MATCH(P160,[1]Pitchers!$C:$C,0))="S",56,INDEX([1]Pitchers!$FJ:$FJ,MATCH(P160,[1]Pitchers!$C:$C,0)))</f>
        <v>57.12777714777777</v>
      </c>
      <c r="S160" s="5">
        <f t="shared" si="7"/>
        <v>0.2739912561051181</v>
      </c>
      <c r="T160" s="5">
        <f>(INDEX([1]Pitchers!$CV:$CV,MATCH(P160,[1]Pitchers!$C:$C,0)))</f>
        <v>96.095541201614836</v>
      </c>
      <c r="U160" s="107">
        <f>(INDEX([1]Pitchers!$CP:$CP,MATCH(P160,[1]Pitchers!$C:$C,0)))</f>
        <v>23.208333333333332</v>
      </c>
      <c r="V160" s="5">
        <f>((INDEX([1]Pitchers!$AS:$AS,MATCH(P160,[1]Pitchers!$C:$C,0)))*(1-(INDEX([1]Pitchers!$AT:$AT,MATCH(P160,[1]Pitchers!$C:$C,0)))))</f>
        <v>6.2223995619745689E-2</v>
      </c>
      <c r="W160" s="5">
        <f>(INDEX([1]Pitchers!$FL:$FL,MATCH(P160,[1]Pitchers!$C:$C,0)))</f>
        <v>1.8870855007213597E-2</v>
      </c>
      <c r="X160" s="5">
        <f>INDEX([1]Pitchers!$FO:$FO,MATCH(P160,[1]Pitchers!$C:$C,0))</f>
        <v>1</v>
      </c>
    </row>
    <row r="161" spans="1:24" ht="12" customHeight="1" x14ac:dyDescent="0.2">
      <c r="A161" s="26" t="s">
        <v>90</v>
      </c>
      <c r="B161" s="26" t="s">
        <v>58</v>
      </c>
      <c r="C161" s="20" t="str">
        <f>'NL East'!B4</f>
        <v>Wisler, Matt</v>
      </c>
      <c r="D161" s="5">
        <f>INDEX([1]Pitchers!$AJ:$AJ,MATCH(C161,[1]Pitchers!$C:$C,0))*IF(INDEX([1]Pitchers!$Q:$Q,MATCH(C161,[1]Pitchers!$C:$C,0))="R",1/(0.83+(1-INDEX([1]Pitchers!$DD:$DD,MATCH(C161,[1]Pitchers!$C:$C,0)))/8),1)</f>
        <v>4.7946976855806476</v>
      </c>
      <c r="E161" s="4">
        <f>(INDEX([1]Pitchers!$FJ:$FJ,MATCH(C161,[1]Pitchers!$C:$C,0)))</f>
        <v>166.38530731708013</v>
      </c>
      <c r="F161" s="5">
        <f t="shared" si="6"/>
        <v>0.62404992421464534</v>
      </c>
      <c r="G161" s="54">
        <f>IF(LEFT(A161,1)="A",0,IFERROR((INDEX([1]PitchHitProj!$K:$K,MATCH(C161,[1]PitchHitProj!$B:$B,0))-0.263)*0.32*E161,0))</f>
        <v>-0.39788664030622134</v>
      </c>
      <c r="H161" s="5">
        <f>(INDEX([1]Pitchers!$CV:$CV,MATCH(C161,[1]Pitchers!$C:$C,0)))</f>
        <v>92.748199392694744</v>
      </c>
      <c r="I161" s="107">
        <f>(INDEX([1]Pitchers!$CP:$CP,MATCH(C161,[1]Pitchers!$C:$C,0)))</f>
        <v>23.791666666666668</v>
      </c>
      <c r="J161" s="5">
        <f>((INDEX([1]Pitchers!$AS:$AS,MATCH(C161,[1]Pitchers!$C:$C,0)))*(1-(INDEX([1]Pitchers!$AT:$AT,MATCH(C161,[1]Pitchers!$C:$C,0)))))</f>
        <v>2.8071135311702965E-3</v>
      </c>
      <c r="K161" s="5">
        <f>(INDEX([1]Pitchers!$FL:$FL,MATCH(C161,[1]Pitchers!$C:$C,0)))</f>
        <v>6.4793109535407414E-2</v>
      </c>
      <c r="L161" s="5">
        <f>INDEX([1]Pitchers!$FO:$FO,MATCH(C161,[1]Pitchers!$C:$C,0))</f>
        <v>0</v>
      </c>
      <c r="M161" s="58"/>
      <c r="N161" s="26" t="s">
        <v>90</v>
      </c>
      <c r="O161" s="26" t="s">
        <v>100</v>
      </c>
      <c r="P161" s="21" t="str">
        <f>'NL East'!$I43</f>
        <v>Solis, Sammy</v>
      </c>
      <c r="Q161" s="5">
        <f>INDEX([1]Pitchers!$AJ:$AJ,MATCH(P161,[1]Pitchers!$C:$C,0))*IF(INDEX([1]Pitchers!$Q:$Q,MATCH(P161,[1]Pitchers!$C:$C,0))="S",0.83+(1-INDEX([1]Pitchers!$DD:$DD,MATCH(P161,[1]Pitchers!$C:$C,0)))/8,1)</f>
        <v>3.9233320121256252</v>
      </c>
      <c r="R161" s="4">
        <f>IF(INDEX([1]Pitchers!$Q:$Q,MATCH(P161,[1]Pitchers!$C:$C,0))="S",56,INDEX([1]Pitchers!$FJ:$FJ,MATCH(P161,[1]Pitchers!$C:$C,0)))</f>
        <v>53.663613664619412</v>
      </c>
      <c r="S161" s="5">
        <f t="shared" si="7"/>
        <v>0.27255307088981218</v>
      </c>
      <c r="T161" s="5">
        <f>(INDEX([1]Pitchers!$CV:$CV,MATCH(P161,[1]Pitchers!$C:$C,0)))</f>
        <v>94.105553409825049</v>
      </c>
      <c r="U161" s="107">
        <f>(INDEX([1]Pitchers!$CP:$CP,MATCH(P161,[1]Pitchers!$C:$C,0)))</f>
        <v>27.875</v>
      </c>
      <c r="V161" s="5">
        <f>((INDEX([1]Pitchers!$AS:$AS,MATCH(P161,[1]Pitchers!$C:$C,0)))*(1-(INDEX([1]Pitchers!$AT:$AT,MATCH(P161,[1]Pitchers!$C:$C,0)))))</f>
        <v>5.2293742709705805E-2</v>
      </c>
      <c r="W161" s="5">
        <f>(INDEX([1]Pitchers!$FL:$FL,MATCH(P161,[1]Pitchers!$C:$C,0)))</f>
        <v>0.22470788669614161</v>
      </c>
      <c r="X161" s="5">
        <f>INDEX([1]Pitchers!$FO:$FO,MATCH(P161,[1]Pitchers!$C:$C,0))</f>
        <v>1</v>
      </c>
    </row>
    <row r="162" spans="1:24" ht="12" customHeight="1" x14ac:dyDescent="0.2">
      <c r="A162" s="26" t="s">
        <v>88</v>
      </c>
      <c r="B162" s="26" t="s">
        <v>656</v>
      </c>
      <c r="C162" s="13" t="str">
        <f>'AL Central'!B5</f>
        <v>Shields, James</v>
      </c>
      <c r="D162" s="5">
        <f>INDEX([1]Pitchers!$AJ:$AJ,MATCH(C162,[1]Pitchers!$C:$C,0))*IF(INDEX([1]Pitchers!$Q:$Q,MATCH(C162,[1]Pitchers!$C:$C,0))="R",1/(0.83+(1-INDEX([1]Pitchers!$DD:$DD,MATCH(C162,[1]Pitchers!$C:$C,0)))/8),1)</f>
        <v>4.8248658729186893</v>
      </c>
      <c r="E162" s="4">
        <f>(INDEX([1]Pitchers!$FJ:$FJ,MATCH(C162,[1]Pitchers!$C:$C,0)))</f>
        <v>155.03123437550926</v>
      </c>
      <c r="F162" s="5">
        <f t="shared" ref="F162:F193" si="8">((4.25+G162*MAX(6,E162/33)/E162)^(((4.25+G162*MAX(6,E162/33)/E162)+(4.25-(4-D162)*4.25/4*MAX(6,E162/33)/9))^0.285)/((4.25+G162*MAX(6,E162/33)/E162)^(((4.25+G162*MAX(6,E162/33)/E162)+(4.25-(4-D162)*4.25/4*MAX(6,E162/33)/9))^0.285)+(4.25-(4-D162)*4.25/4*MAX(6,E162/33)/9)^(((4.25+G162*MAX(6,E162/33)/E162)+(4.25-(4-D162)*4.25/4*MAX(6,E162/33)/9))^0.285))-0.5)*MIN(33,E162/6)+((5.15*4.25/4*MAX(6,E162/33)/9+4*4.25/4*(1-MAX(6,E162/33)/9))^(((5.15*4.25/4*MAX(6,E162/33)/9+4*4.25/4*(1-MAX(6,E162/33)/9))+4.25)^0.285)/((5.15*4.25/4*MAX(6,E162/33)/9+4*4.25/4*(1-MAX(6,E162/33)/9))^(((5.15*4.25/4*MAX(6,E162/33)/9+4*4.25/4*(1-MAX(6,E162/33)/9))+4.25)^0.285)+4.25^(((5.15*4.25/4*MAX(6,E162/33)/9+4*4.25/4*(1-MAX(6,E162/33)/9))+4.25)^0.285))-0.5)*MIN(33,E162/6)</f>
        <v>0.56723366579274015</v>
      </c>
      <c r="G162" s="54">
        <f>IF(LEFT(A162,1)="A",0,IFERROR((INDEX([1]PitchHitProj!$K:$K,MATCH(C162,[1]PitchHitProj!$B:$B,0))-0.263)*0.32*E162,0))</f>
        <v>0</v>
      </c>
      <c r="H162" s="5">
        <f>(INDEX([1]Pitchers!$CV:$CV,MATCH(C162,[1]Pitchers!$C:$C,0)))</f>
        <v>90.432310697357394</v>
      </c>
      <c r="I162" s="107">
        <f>(INDEX([1]Pitchers!$CP:$CP,MATCH(C162,[1]Pitchers!$C:$C,0)))</f>
        <v>34.541666666666664</v>
      </c>
      <c r="J162" s="5">
        <f>((INDEX([1]Pitchers!$AS:$AS,MATCH(C162,[1]Pitchers!$C:$C,0)))*(1-(INDEX([1]Pitchers!$AT:$AT,MATCH(C162,[1]Pitchers!$C:$C,0)))))</f>
        <v>-0.15699065060143952</v>
      </c>
      <c r="K162" s="5">
        <f>(INDEX([1]Pitchers!$FL:$FL,MATCH(C162,[1]Pitchers!$C:$C,0)))</f>
        <v>0.42978563681648668</v>
      </c>
      <c r="L162" s="5">
        <f>INDEX([1]Pitchers!$FO:$FO,MATCH(C162,[1]Pitchers!$C:$C,0))</f>
        <v>0</v>
      </c>
      <c r="M162" s="58"/>
      <c r="N162" s="26" t="s">
        <v>101</v>
      </c>
      <c r="O162" s="26" t="s">
        <v>651</v>
      </c>
      <c r="P162" s="25" t="str">
        <f>'NL West'!$B38</f>
        <v>McGrath, Kyle</v>
      </c>
      <c r="Q162" s="5">
        <f>INDEX([1]Pitchers!$AJ:$AJ,MATCH(P162,[1]Pitchers!$C:$C,0))*IF(INDEX([1]Pitchers!$Q:$Q,MATCH(P162,[1]Pitchers!$C:$C,0))="S",0.83+(1-INDEX([1]Pitchers!$DD:$DD,MATCH(P162,[1]Pitchers!$C:$C,0)))/8,1)</f>
        <v>3.9886803727967068</v>
      </c>
      <c r="R162" s="4">
        <f>IF(INDEX([1]Pitchers!$Q:$Q,MATCH(P162,[1]Pitchers!$C:$C,0))="S",56,INDEX([1]Pitchers!$FJ:$FJ,MATCH(P162,[1]Pitchers!$C:$C,0)))</f>
        <v>65.440320665481494</v>
      </c>
      <c r="S162" s="5">
        <f t="shared" si="7"/>
        <v>0.27036125090125851</v>
      </c>
      <c r="T162" s="5">
        <f>(INDEX([1]Pitchers!$CV:$CV,MATCH(P162,[1]Pitchers!$C:$C,0)))</f>
        <v>92.1</v>
      </c>
      <c r="U162" s="107">
        <f>(INDEX([1]Pitchers!$CP:$CP,MATCH(P162,[1]Pitchers!$C:$C,0)))</f>
        <v>23.958333333333332</v>
      </c>
      <c r="V162" s="5">
        <f>((INDEX([1]Pitchers!$AS:$AS,MATCH(P162,[1]Pitchers!$C:$C,0)))*(1-(INDEX([1]Pitchers!$AT:$AT,MATCH(P162,[1]Pitchers!$C:$C,0)))))</f>
        <v>2.8180208309272578E-2</v>
      </c>
      <c r="W162" s="5">
        <f>(INDEX([1]Pitchers!$FL:$FL,MATCH(P162,[1]Pitchers!$C:$C,0)))</f>
        <v>0.49857412594182704</v>
      </c>
      <c r="X162" s="5">
        <f>INDEX([1]Pitchers!$FO:$FO,MATCH(P162,[1]Pitchers!$C:$C,0))</f>
        <v>1</v>
      </c>
    </row>
    <row r="163" spans="1:24" ht="12" customHeight="1" x14ac:dyDescent="0.2">
      <c r="A163" s="26" t="s">
        <v>91</v>
      </c>
      <c r="B163" s="26" t="s">
        <v>55</v>
      </c>
      <c r="C163" s="42" t="str">
        <f>'NL Central'!P5</f>
        <v>Garza, Matt</v>
      </c>
      <c r="D163" s="5">
        <f>INDEX([1]Pitchers!$AJ:$AJ,MATCH(C163,[1]Pitchers!$C:$C,0))*IF(INDEX([1]Pitchers!$Q:$Q,MATCH(C163,[1]Pitchers!$C:$C,0))="R",1/(0.83+(1-INDEX([1]Pitchers!$DD:$DD,MATCH(C163,[1]Pitchers!$C:$C,0)))/8),1)</f>
        <v>4.6598125004667414</v>
      </c>
      <c r="E163" s="4">
        <f>(INDEX([1]Pitchers!$FJ:$FJ,MATCH(C163,[1]Pitchers!$C:$C,0)))</f>
        <v>118.61317875240741</v>
      </c>
      <c r="F163" s="5">
        <f t="shared" si="8"/>
        <v>0.55128010780704151</v>
      </c>
      <c r="G163" s="54">
        <f>IF(LEFT(A163,1)="A",0,IFERROR((INDEX([1]PitchHitProj!$K:$K,MATCH(C163,[1]PitchHitProj!$B:$B,0))-0.263)*0.32*E163,0))</f>
        <v>-1.0255115709777103</v>
      </c>
      <c r="H163" s="5">
        <f>(INDEX([1]Pitchers!$CV:$CV,MATCH(C163,[1]Pitchers!$C:$C,0)))</f>
        <v>92.095963421722786</v>
      </c>
      <c r="I163" s="107">
        <f>(INDEX([1]Pitchers!$CP:$CP,MATCH(C163,[1]Pitchers!$C:$C,0)))</f>
        <v>32.625</v>
      </c>
      <c r="J163" s="5">
        <f>((INDEX([1]Pitchers!$AS:$AS,MATCH(C163,[1]Pitchers!$C:$C,0)))*(1-(INDEX([1]Pitchers!$AT:$AT,MATCH(C163,[1]Pitchers!$C:$C,0)))))</f>
        <v>-0.1215308352986916</v>
      </c>
      <c r="K163" s="5">
        <f>(INDEX([1]Pitchers!$FL:$FL,MATCH(C163,[1]Pitchers!$C:$C,0)))</f>
        <v>-0.34091400358504437</v>
      </c>
      <c r="L163" s="5">
        <f>INDEX([1]Pitchers!$FO:$FO,MATCH(C163,[1]Pitchers!$C:$C,0))</f>
        <v>0</v>
      </c>
      <c r="M163" s="58"/>
      <c r="N163" s="26" t="s">
        <v>88</v>
      </c>
      <c r="O163" s="26" t="s">
        <v>655</v>
      </c>
      <c r="P163" s="15" t="str">
        <f>'AL Central'!$B45</f>
        <v>Young, Chris</v>
      </c>
      <c r="Q163" s="5">
        <f>INDEX([1]Pitchers!$AJ:$AJ,MATCH(P163,[1]Pitchers!$C:$C,0))*IF(INDEX([1]Pitchers!$Q:$Q,MATCH(P163,[1]Pitchers!$C:$C,0))="S",0.83+(1-INDEX([1]Pitchers!$DD:$DD,MATCH(P163,[1]Pitchers!$C:$C,0)))/8,1)</f>
        <v>3.9569056496280104</v>
      </c>
      <c r="R163" s="4">
        <f>IF(INDEX([1]Pitchers!$Q:$Q,MATCH(P163,[1]Pitchers!$C:$C,0))="S",56,INDEX([1]Pitchers!$FJ:$FJ,MATCH(P163,[1]Pitchers!$C:$C,0)))</f>
        <v>56</v>
      </c>
      <c r="S163" s="5">
        <f t="shared" si="7"/>
        <v>0.25715146893303004</v>
      </c>
      <c r="T163" s="5">
        <f>(INDEX([1]Pitchers!$CV:$CV,MATCH(P163,[1]Pitchers!$C:$C,0)))</f>
        <v>87.015060578726079</v>
      </c>
      <c r="U163" s="107">
        <f>(INDEX([1]Pitchers!$CP:$CP,MATCH(P163,[1]Pitchers!$C:$C,0)))</f>
        <v>37.125</v>
      </c>
      <c r="V163" s="5">
        <f>((INDEX([1]Pitchers!$AS:$AS,MATCH(P163,[1]Pitchers!$C:$C,0)))*(1-(INDEX([1]Pitchers!$AT:$AT,MATCH(P163,[1]Pitchers!$C:$C,0)))))</f>
        <v>0.26637837548013404</v>
      </c>
      <c r="W163" s="5">
        <f>(INDEX([1]Pitchers!$FL:$FL,MATCH(P163,[1]Pitchers!$C:$C,0)))</f>
        <v>0.60425002681546625</v>
      </c>
      <c r="X163" s="5">
        <f>INDEX([1]Pitchers!$FO:$FO,MATCH(P163,[1]Pitchers!$C:$C,0))</f>
        <v>0</v>
      </c>
    </row>
    <row r="164" spans="1:24" ht="12" customHeight="1" x14ac:dyDescent="0.2">
      <c r="A164" s="26" t="s">
        <v>90</v>
      </c>
      <c r="B164" s="26" t="s">
        <v>266</v>
      </c>
      <c r="C164" s="82" t="str">
        <f>'NL East'!I7</f>
        <v>Urena, Jose</v>
      </c>
      <c r="D164" s="5">
        <f>INDEX([1]Pitchers!$AJ:$AJ,MATCH(C164,[1]Pitchers!$C:$C,0))*IF(INDEX([1]Pitchers!$Q:$Q,MATCH(C164,[1]Pitchers!$C:$C,0))="R",1/(0.83+(1-INDEX([1]Pitchers!$DD:$DD,MATCH(C164,[1]Pitchers!$C:$C,0)))/8),1)</f>
        <v>4.8090178887099615</v>
      </c>
      <c r="E164" s="4">
        <f>(INDEX([1]Pitchers!$FJ:$FJ,MATCH(C164,[1]Pitchers!$C:$C,0)))</f>
        <v>137.88086458155422</v>
      </c>
      <c r="F164" s="5">
        <f t="shared" si="8"/>
        <v>0.48955482321585886</v>
      </c>
      <c r="G164" s="54">
        <f>IF(LEFT(A164,1)="A",0,IFERROR((INDEX([1]PitchHitProj!$K:$K,MATCH(C164,[1]PitchHitProj!$B:$B,0))-0.263)*0.32*E164,0))</f>
        <v>-0.37466024966739048</v>
      </c>
      <c r="H164" s="5">
        <f>(INDEX([1]Pitchers!$CV:$CV,MATCH(C164,[1]Pitchers!$C:$C,0)))</f>
        <v>94.069443056317198</v>
      </c>
      <c r="I164" s="107">
        <f>(INDEX([1]Pitchers!$CP:$CP,MATCH(C164,[1]Pitchers!$C:$C,0)))</f>
        <v>24.791666666666668</v>
      </c>
      <c r="J164" s="5">
        <f>((INDEX([1]Pitchers!$AS:$AS,MATCH(C164,[1]Pitchers!$C:$C,0)))*(1-(INDEX([1]Pitchers!$AT:$AT,MATCH(C164,[1]Pitchers!$C:$C,0)))))</f>
        <v>-3.4650343575012565E-3</v>
      </c>
      <c r="K164" s="5">
        <f>(INDEX([1]Pitchers!$FL:$FL,MATCH(C164,[1]Pitchers!$C:$C,0)))</f>
        <v>-5.8973458349464547E-2</v>
      </c>
      <c r="L164" s="5">
        <f>INDEX([1]Pitchers!$FO:$FO,MATCH(C164,[1]Pitchers!$C:$C,0))</f>
        <v>0</v>
      </c>
      <c r="M164" s="58"/>
      <c r="N164" s="26" t="s">
        <v>91</v>
      </c>
      <c r="O164" s="26" t="s">
        <v>57</v>
      </c>
      <c r="P164" s="23" t="str">
        <f>'NL Central'!$I45</f>
        <v>Socolovich, Miguel</v>
      </c>
      <c r="Q164" s="5">
        <f>INDEX([1]Pitchers!$AJ:$AJ,MATCH(P164,[1]Pitchers!$C:$C,0))*IF(INDEX([1]Pitchers!$Q:$Q,MATCH(P164,[1]Pitchers!$C:$C,0))="S",0.83+(1-INDEX([1]Pitchers!$DD:$DD,MATCH(P164,[1]Pitchers!$C:$C,0)))/8,1)</f>
        <v>3.9740699659508363</v>
      </c>
      <c r="R164" s="4">
        <f>IF(INDEX([1]Pitchers!$Q:$Q,MATCH(P164,[1]Pitchers!$C:$C,0))="S",56,INDEX([1]Pitchers!$FJ:$FJ,MATCH(P164,[1]Pitchers!$C:$C,0)))</f>
        <v>58.946865405037038</v>
      </c>
      <c r="S164" s="5">
        <f t="shared" si="7"/>
        <v>0.25601581571507509</v>
      </c>
      <c r="T164" s="5">
        <f>(INDEX([1]Pitchers!$CV:$CV,MATCH(P164,[1]Pitchers!$C:$C,0)))</f>
        <v>88.895360976601751</v>
      </c>
      <c r="U164" s="107">
        <f>(INDEX([1]Pitchers!$CP:$CP,MATCH(P164,[1]Pitchers!$C:$C,0)))</f>
        <v>29.958333333333332</v>
      </c>
      <c r="V164" s="5">
        <f>((INDEX([1]Pitchers!$AS:$AS,MATCH(P164,[1]Pitchers!$C:$C,0)))*(1-(INDEX([1]Pitchers!$AT:$AT,MATCH(P164,[1]Pitchers!$C:$C,0)))))</f>
        <v>0.23929971540928879</v>
      </c>
      <c r="W164" s="5">
        <f>(INDEX([1]Pitchers!$FL:$FL,MATCH(P164,[1]Pitchers!$C:$C,0)))</f>
        <v>0.14771911662045822</v>
      </c>
      <c r="X164" s="5">
        <f>INDEX([1]Pitchers!$FO:$FO,MATCH(P164,[1]Pitchers!$C:$C,0))</f>
        <v>1</v>
      </c>
    </row>
    <row r="165" spans="1:24" ht="12" customHeight="1" x14ac:dyDescent="0.2">
      <c r="A165" s="26" t="s">
        <v>90</v>
      </c>
      <c r="B165" s="26" t="s">
        <v>61</v>
      </c>
      <c r="C165" s="9" t="str">
        <f>'NL East'!B37</f>
        <v>Asher, Alec</v>
      </c>
      <c r="D165" s="5">
        <f>INDEX([1]Pitchers!$AJ:$AJ,MATCH(C165,[1]Pitchers!$C:$C,0))*IF(INDEX([1]Pitchers!$Q:$Q,MATCH(C165,[1]Pitchers!$C:$C,0))="R",1/(0.83+(1-INDEX([1]Pitchers!$DD:$DD,MATCH(C165,[1]Pitchers!$C:$C,0)))/8),1)</f>
        <v>4.8348101327610449</v>
      </c>
      <c r="E165" s="4">
        <f>(INDEX([1]Pitchers!$FJ:$FJ,MATCH(C165,[1]Pitchers!$C:$C,0)))</f>
        <v>127.65839484185187</v>
      </c>
      <c r="F165" s="5">
        <f t="shared" si="8"/>
        <v>0.4670556700467603</v>
      </c>
      <c r="G165" s="54">
        <f>IF(LEFT(A165,1)="A",0,IFERROR((INDEX([1]PitchHitProj!$K:$K,MATCH(C165,[1]PitchHitProj!$B:$B,0))-0.263)*0.32*E165,0))</f>
        <v>0.13644160325025212</v>
      </c>
      <c r="H165" s="5">
        <f>(INDEX([1]Pitchers!$CV:$CV,MATCH(C165,[1]Pitchers!$C:$C,0)))</f>
        <v>91.225153325082033</v>
      </c>
      <c r="I165" s="107">
        <f>(INDEX([1]Pitchers!$CP:$CP,MATCH(C165,[1]Pitchers!$C:$C,0)))</f>
        <v>24.708333333333332</v>
      </c>
      <c r="J165" s="5">
        <f>((INDEX([1]Pitchers!$AS:$AS,MATCH(C165,[1]Pitchers!$C:$C,0)))*(1-(INDEX([1]Pitchers!$AT:$AT,MATCH(C165,[1]Pitchers!$C:$C,0)))))</f>
        <v>-1.1560814118572894E-3</v>
      </c>
      <c r="K165" s="5">
        <f>(INDEX([1]Pitchers!$FL:$FL,MATCH(C165,[1]Pitchers!$C:$C,0)))</f>
        <v>-0.14590647139121299</v>
      </c>
      <c r="L165" s="5">
        <f>INDEX([1]Pitchers!$FO:$FO,MATCH(C165,[1]Pitchers!$C:$C,0))</f>
        <v>0</v>
      </c>
      <c r="M165" s="58"/>
      <c r="N165" s="26" t="s">
        <v>91</v>
      </c>
      <c r="O165" s="26" t="s">
        <v>53</v>
      </c>
      <c r="P165" s="9" t="str">
        <f>'NL Central'!$I10</f>
        <v>Cingrani, Tony</v>
      </c>
      <c r="Q165" s="5">
        <f>INDEX([1]Pitchers!$AJ:$AJ,MATCH(P165,[1]Pitchers!$C:$C,0))*IF(INDEX([1]Pitchers!$Q:$Q,MATCH(P165,[1]Pitchers!$C:$C,0))="S",0.83+(1-INDEX([1]Pitchers!$DD:$DD,MATCH(P165,[1]Pitchers!$C:$C,0)))/8,1)</f>
        <v>3.938624311526326</v>
      </c>
      <c r="R165" s="4">
        <f>IF(INDEX([1]Pitchers!$Q:$Q,MATCH(P165,[1]Pitchers!$C:$C,0))="S",56,INDEX([1]Pitchers!$FJ:$FJ,MATCH(P165,[1]Pitchers!$C:$C,0)))</f>
        <v>52.5359375029267</v>
      </c>
      <c r="S165" s="5">
        <f t="shared" si="7"/>
        <v>0.25517198626496607</v>
      </c>
      <c r="T165" s="5">
        <f>(INDEX([1]Pitchers!$CV:$CV,MATCH(P165,[1]Pitchers!$C:$C,0)))</f>
        <v>94.140569165216121</v>
      </c>
      <c r="U165" s="107">
        <f>(INDEX([1]Pitchers!$CP:$CP,MATCH(P165,[1]Pitchers!$C:$C,0)))</f>
        <v>26.958333333333332</v>
      </c>
      <c r="V165" s="5">
        <f>((INDEX([1]Pitchers!$AS:$AS,MATCH(P165,[1]Pitchers!$C:$C,0)))*(1-(INDEX([1]Pitchers!$AT:$AT,MATCH(P165,[1]Pitchers!$C:$C,0)))))</f>
        <v>5.2088524663011525E-2</v>
      </c>
      <c r="W165" s="5">
        <f>(INDEX([1]Pitchers!$FL:$FL,MATCH(P165,[1]Pitchers!$C:$C,0)))</f>
        <v>0.13051607426193287</v>
      </c>
      <c r="X165" s="5">
        <f>INDEX([1]Pitchers!$FO:$FO,MATCH(P165,[1]Pitchers!$C:$C,0))</f>
        <v>1</v>
      </c>
    </row>
    <row r="166" spans="1:24" ht="12" customHeight="1" x14ac:dyDescent="0.2">
      <c r="A166" s="26" t="s">
        <v>91</v>
      </c>
      <c r="B166" s="26" t="s">
        <v>53</v>
      </c>
      <c r="C166" s="9" t="str">
        <f>'NL Central'!I5</f>
        <v>Lamb, John</v>
      </c>
      <c r="D166" s="5">
        <f>INDEX([1]Pitchers!$AJ:$AJ,MATCH(C166,[1]Pitchers!$C:$C,0))*IF(INDEX([1]Pitchers!$Q:$Q,MATCH(C166,[1]Pitchers!$C:$C,0))="R",1/(0.83+(1-INDEX([1]Pitchers!$DD:$DD,MATCH(C166,[1]Pitchers!$C:$C,0)))/8),1)</f>
        <v>4.7973014885374123</v>
      </c>
      <c r="E166" s="4">
        <f>(INDEX([1]Pitchers!$FJ:$FJ,MATCH(C166,[1]Pitchers!$C:$C,0)))</f>
        <v>126.66646060514402</v>
      </c>
      <c r="F166" s="5">
        <f t="shared" si="8"/>
        <v>0.4559098017737564</v>
      </c>
      <c r="G166" s="54">
        <f>IF(LEFT(A166,1)="A",0,IFERROR((INDEX([1]PitchHitProj!$K:$K,MATCH(C166,[1]PitchHitProj!$B:$B,0))-0.263)*0.32*E166,0))</f>
        <v>-0.44623663236122496</v>
      </c>
      <c r="H166" s="5">
        <f>(INDEX([1]Pitchers!$CV:$CV,MATCH(C166,[1]Pitchers!$C:$C,0)))</f>
        <v>91.195810646284258</v>
      </c>
      <c r="I166" s="107">
        <f>(INDEX([1]Pitchers!$CP:$CP,MATCH(C166,[1]Pitchers!$C:$C,0)))</f>
        <v>25.958333333333332</v>
      </c>
      <c r="J166" s="5">
        <f>((INDEX([1]Pitchers!$AS:$AS,MATCH(C166,[1]Pitchers!$C:$C,0)))*(1-(INDEX([1]Pitchers!$AT:$AT,MATCH(C166,[1]Pitchers!$C:$C,0)))))</f>
        <v>-0.34113268617133813</v>
      </c>
      <c r="K166" s="5">
        <f>(INDEX([1]Pitchers!$FL:$FL,MATCH(C166,[1]Pitchers!$C:$C,0)))</f>
        <v>-9.9504693030994143E-2</v>
      </c>
      <c r="L166" s="5">
        <f>INDEX([1]Pitchers!$FO:$FO,MATCH(C166,[1]Pitchers!$C:$C,0))</f>
        <v>0</v>
      </c>
      <c r="M166" s="58"/>
      <c r="N166" s="26" t="s">
        <v>90</v>
      </c>
      <c r="O166" s="26" t="s">
        <v>100</v>
      </c>
      <c r="P166" s="21" t="str">
        <f>'NL East'!$I45</f>
        <v>Petit, Yusmeiro</v>
      </c>
      <c r="Q166" s="5">
        <f>INDEX([1]Pitchers!$AJ:$AJ,MATCH(P166,[1]Pitchers!$C:$C,0))*IF(INDEX([1]Pitchers!$Q:$Q,MATCH(P166,[1]Pitchers!$C:$C,0))="S",0.83+(1-INDEX([1]Pitchers!$DD:$DD,MATCH(P166,[1]Pitchers!$C:$C,0)))/8,1)</f>
        <v>3.952625622250272</v>
      </c>
      <c r="R166" s="4">
        <f>IF(INDEX([1]Pitchers!$Q:$Q,MATCH(P166,[1]Pitchers!$C:$C,0))="S",56,INDEX([1]Pitchers!$FJ:$FJ,MATCH(P166,[1]Pitchers!$C:$C,0)))</f>
        <v>54.821866596307494</v>
      </c>
      <c r="S166" s="5">
        <f t="shared" si="7"/>
        <v>0.25514365055203381</v>
      </c>
      <c r="T166" s="5">
        <f>(INDEX([1]Pitchers!$CV:$CV,MATCH(P166,[1]Pitchers!$C:$C,0)))</f>
        <v>87.430935421822227</v>
      </c>
      <c r="U166" s="107">
        <f>(INDEX([1]Pitchers!$CP:$CP,MATCH(P166,[1]Pitchers!$C:$C,0)))</f>
        <v>31.625</v>
      </c>
      <c r="V166" s="5">
        <f>((INDEX([1]Pitchers!$AS:$AS,MATCH(P166,[1]Pitchers!$C:$C,0)))*(1-(INDEX([1]Pitchers!$AT:$AT,MATCH(P166,[1]Pitchers!$C:$C,0)))))</f>
        <v>-7.2814055405615988E-2</v>
      </c>
      <c r="W166" s="5">
        <f>(INDEX([1]Pitchers!$FL:$FL,MATCH(P166,[1]Pitchers!$C:$C,0)))</f>
        <v>-2.1944220519704585E-2</v>
      </c>
      <c r="X166" s="5">
        <f>INDEX([1]Pitchers!$FO:$FO,MATCH(P166,[1]Pitchers!$C:$C,0))</f>
        <v>1</v>
      </c>
    </row>
    <row r="167" spans="1:24" ht="12" customHeight="1" x14ac:dyDescent="0.2">
      <c r="A167" s="26" t="s">
        <v>101</v>
      </c>
      <c r="B167" s="26" t="s">
        <v>651</v>
      </c>
      <c r="C167" s="25" t="str">
        <f>'NL West'!B37</f>
        <v>Rea, Colin</v>
      </c>
      <c r="D167" s="5">
        <f>INDEX([1]Pitchers!$AJ:$AJ,MATCH(C167,[1]Pitchers!$C:$C,0))*IF(INDEX([1]Pitchers!$Q:$Q,MATCH(C167,[1]Pitchers!$C:$C,0))="R",1/(0.83+(1-INDEX([1]Pitchers!$DD:$DD,MATCH(C167,[1]Pitchers!$C:$C,0)))/8),1)</f>
        <v>4.8547918385041733</v>
      </c>
      <c r="E167" s="4">
        <f>(INDEX([1]Pitchers!$FJ:$FJ,MATCH(C167,[1]Pitchers!$C:$C,0)))</f>
        <v>125.8907221591773</v>
      </c>
      <c r="F167" s="5">
        <f t="shared" si="8"/>
        <v>0.42381089356789903</v>
      </c>
      <c r="G167" s="54">
        <f>IF(LEFT(A167,1)="A",0,IFERROR((INDEX([1]PitchHitProj!$K:$K,MATCH(C167,[1]PitchHitProj!$B:$B,0))-0.263)*0.32*E167,0))</f>
        <v>6.0464228717316208E-2</v>
      </c>
      <c r="H167" s="5">
        <f>(INDEX([1]Pitchers!$CV:$CV,MATCH(C167,[1]Pitchers!$C:$C,0)))</f>
        <v>91.738465264413506</v>
      </c>
      <c r="I167" s="107">
        <f>(INDEX([1]Pitchers!$CP:$CP,MATCH(C167,[1]Pitchers!$C:$C,0)))</f>
        <v>25.958333333333332</v>
      </c>
      <c r="J167" s="5">
        <f>((INDEX([1]Pitchers!$AS:$AS,MATCH(C167,[1]Pitchers!$C:$C,0)))*(1-(INDEX([1]Pitchers!$AT:$AT,MATCH(C167,[1]Pitchers!$C:$C,0)))))</f>
        <v>0.11262256521456675</v>
      </c>
      <c r="K167" s="5">
        <f>(INDEX([1]Pitchers!$FL:$FL,MATCH(C167,[1]Pitchers!$C:$C,0)))</f>
        <v>-1.9017792341472221E-2</v>
      </c>
      <c r="L167" s="5">
        <f>INDEX([1]Pitchers!$FO:$FO,MATCH(C167,[1]Pitchers!$C:$C,0))</f>
        <v>0</v>
      </c>
      <c r="M167" s="58"/>
      <c r="N167" s="26" t="s">
        <v>88</v>
      </c>
      <c r="O167" s="26" t="s">
        <v>71</v>
      </c>
      <c r="P167" s="16" t="str">
        <f>'AL Central'!$I43</f>
        <v>Rogers, Taylor</v>
      </c>
      <c r="Q167" s="5">
        <f>INDEX([1]Pitchers!$AJ:$AJ,MATCH(P167,[1]Pitchers!$C:$C,0))*IF(INDEX([1]Pitchers!$Q:$Q,MATCH(P167,[1]Pitchers!$C:$C,0))="S",0.83+(1-INDEX([1]Pitchers!$DD:$DD,MATCH(P167,[1]Pitchers!$C:$C,0)))/8,1)</f>
        <v>3.9690821505888771</v>
      </c>
      <c r="R167" s="4">
        <f>IF(INDEX([1]Pitchers!$Q:$Q,MATCH(P167,[1]Pitchers!$C:$C,0))="S",56,INDEX([1]Pitchers!$FJ:$FJ,MATCH(P167,[1]Pitchers!$C:$C,0)))</f>
        <v>56</v>
      </c>
      <c r="S167" s="5">
        <f t="shared" si="7"/>
        <v>0.24726588683265838</v>
      </c>
      <c r="T167" s="5">
        <f>(INDEX([1]Pitchers!$CV:$CV,MATCH(P167,[1]Pitchers!$C:$C,0)))</f>
        <v>92.795541201614839</v>
      </c>
      <c r="U167" s="107">
        <f>(INDEX([1]Pitchers!$CP:$CP,MATCH(P167,[1]Pitchers!$C:$C,0)))</f>
        <v>25.541666666666668</v>
      </c>
      <c r="V167" s="5">
        <f>((INDEX([1]Pitchers!$AS:$AS,MATCH(P167,[1]Pitchers!$C:$C,0)))*(1-(INDEX([1]Pitchers!$AT:$AT,MATCH(P167,[1]Pitchers!$C:$C,0)))))</f>
        <v>-3.011852231052629E-2</v>
      </c>
      <c r="W167" s="5">
        <f>(INDEX([1]Pitchers!$FL:$FL,MATCH(P167,[1]Pitchers!$C:$C,0)))</f>
        <v>-6.6752677114925912E-2</v>
      </c>
      <c r="X167" s="5">
        <f>INDEX([1]Pitchers!$FO:$FO,MATCH(P167,[1]Pitchers!$C:$C,0))</f>
        <v>0.38615844841371716</v>
      </c>
    </row>
    <row r="168" spans="1:24" ht="12" customHeight="1" x14ac:dyDescent="0.2">
      <c r="A168" s="26" t="s">
        <v>101</v>
      </c>
      <c r="B168" s="26" t="s">
        <v>648</v>
      </c>
      <c r="C168" s="28" t="str">
        <f>'NL West'!I36</f>
        <v>Peavy, Jake</v>
      </c>
      <c r="D168" s="5">
        <f>INDEX([1]Pitchers!$AJ:$AJ,MATCH(C168,[1]Pitchers!$C:$C,0))*IF(INDEX([1]Pitchers!$Q:$Q,MATCH(C168,[1]Pitchers!$C:$C,0))="R",1/(0.83+(1-INDEX([1]Pitchers!$DD:$DD,MATCH(C168,[1]Pitchers!$C:$C,0)))/8),1)</f>
        <v>4.9038543324315782</v>
      </c>
      <c r="E168" s="4">
        <f>(INDEX([1]Pitchers!$FJ:$FJ,MATCH(C168,[1]Pitchers!$C:$C,0)))</f>
        <v>130.69454241748974</v>
      </c>
      <c r="F168" s="5">
        <f t="shared" si="8"/>
        <v>0.40261862092623391</v>
      </c>
      <c r="G168" s="54">
        <f>IF(LEFT(A168,1)="A",0,IFERROR((INDEX([1]PitchHitProj!$K:$K,MATCH(C168,[1]PitchHitProj!$B:$B,0))-0.263)*0.32*E168,0))</f>
        <v>0.39975997516955619</v>
      </c>
      <c r="H168" s="5">
        <f>(INDEX([1]Pitchers!$CV:$CV,MATCH(C168,[1]Pitchers!$C:$C,0)))</f>
        <v>88.916809054650301</v>
      </c>
      <c r="I168" s="107">
        <f>(INDEX([1]Pitchers!$CP:$CP,MATCH(C168,[1]Pitchers!$C:$C,0)))</f>
        <v>35.125</v>
      </c>
      <c r="J168" s="5">
        <f>((INDEX([1]Pitchers!$AS:$AS,MATCH(C168,[1]Pitchers!$C:$C,0)))*(1-(INDEX([1]Pitchers!$AT:$AT,MATCH(C168,[1]Pitchers!$C:$C,0)))))</f>
        <v>4.9642312836457973E-3</v>
      </c>
      <c r="K168" s="5">
        <f>(INDEX([1]Pitchers!$FL:$FL,MATCH(C168,[1]Pitchers!$C:$C,0)))</f>
        <v>-9.5997697640315363E-2</v>
      </c>
      <c r="L168" s="5">
        <f>INDEX([1]Pitchers!$FO:$FO,MATCH(C168,[1]Pitchers!$C:$C,0))</f>
        <v>0</v>
      </c>
      <c r="M168" s="58"/>
      <c r="N168" s="26" t="s">
        <v>90</v>
      </c>
      <c r="O168" s="26" t="s">
        <v>100</v>
      </c>
      <c r="P168" s="21" t="str">
        <f>'NL East'!$I42</f>
        <v>Perez, Oliver</v>
      </c>
      <c r="Q168" s="5">
        <f>INDEX([1]Pitchers!$AJ:$AJ,MATCH(P168,[1]Pitchers!$C:$C,0))*IF(INDEX([1]Pitchers!$Q:$Q,MATCH(P168,[1]Pitchers!$C:$C,0))="S",0.83+(1-INDEX([1]Pitchers!$DD:$DD,MATCH(P168,[1]Pitchers!$C:$C,0)))/8,1)</f>
        <v>3.8742876357619291</v>
      </c>
      <c r="R168" s="4">
        <f>IF(INDEX([1]Pitchers!$Q:$Q,MATCH(P168,[1]Pitchers!$C:$C,0))="S",56,INDEX([1]Pitchers!$FJ:$FJ,MATCH(P168,[1]Pitchers!$C:$C,0)))</f>
        <v>42.225430000651855</v>
      </c>
      <c r="S168" s="5">
        <f t="shared" si="7"/>
        <v>0.24451625481730752</v>
      </c>
      <c r="T168" s="5">
        <f>(INDEX([1]Pitchers!$CV:$CV,MATCH(P168,[1]Pitchers!$C:$C,0)))</f>
        <v>92.153760433248479</v>
      </c>
      <c r="U168" s="107">
        <f>(INDEX([1]Pitchers!$CP:$CP,MATCH(P168,[1]Pitchers!$C:$C,0)))</f>
        <v>34.875</v>
      </c>
      <c r="V168" s="5">
        <f>((INDEX([1]Pitchers!$AS:$AS,MATCH(P168,[1]Pitchers!$C:$C,0)))*(1-(INDEX([1]Pitchers!$AT:$AT,MATCH(P168,[1]Pitchers!$C:$C,0)))))</f>
        <v>-0.16806630179382157</v>
      </c>
      <c r="W168" s="5">
        <f>(INDEX([1]Pitchers!$FL:$FL,MATCH(P168,[1]Pitchers!$C:$C,0)))</f>
        <v>-9.8186163019829215E-2</v>
      </c>
      <c r="X168" s="5">
        <f>INDEX([1]Pitchers!$FO:$FO,MATCH(P168,[1]Pitchers!$C:$C,0))</f>
        <v>1</v>
      </c>
    </row>
    <row r="169" spans="1:24" ht="12" customHeight="1" x14ac:dyDescent="0.2">
      <c r="A169" s="26" t="s">
        <v>91</v>
      </c>
      <c r="B169" s="26" t="s">
        <v>53</v>
      </c>
      <c r="C169" s="9" t="str">
        <f>'NL Central'!I6</f>
        <v>Straily, Dan</v>
      </c>
      <c r="D169" s="5">
        <f>INDEX([1]Pitchers!$AJ:$AJ,MATCH(C169,[1]Pitchers!$C:$C,0))*IF(INDEX([1]Pitchers!$Q:$Q,MATCH(C169,[1]Pitchers!$C:$C,0))="R",1/(0.83+(1-INDEX([1]Pitchers!$DD:$DD,MATCH(C169,[1]Pitchers!$C:$C,0)))/8),1)</f>
        <v>4.8622922395285535</v>
      </c>
      <c r="E169" s="4">
        <f>(INDEX([1]Pitchers!$FJ:$FJ,MATCH(C169,[1]Pitchers!$C:$C,0)))</f>
        <v>158.89180030620582</v>
      </c>
      <c r="F169" s="5">
        <f t="shared" si="8"/>
        <v>0.39716207661165392</v>
      </c>
      <c r="G169" s="54">
        <f>IF(LEFT(A169,1)="A",0,IFERROR((INDEX([1]PitchHitProj!$K:$K,MATCH(C169,[1]PitchHitProj!$B:$B,0))-0.263)*0.32*E169,0))</f>
        <v>-1.0836636433612978</v>
      </c>
      <c r="H169" s="5">
        <f>(INDEX([1]Pitchers!$CV:$CV,MATCH(C169,[1]Pitchers!$C:$C,0)))</f>
        <v>89.111312707008494</v>
      </c>
      <c r="I169" s="107">
        <f>(INDEX([1]Pitchers!$CP:$CP,MATCH(C169,[1]Pitchers!$C:$C,0)))</f>
        <v>27.541666666666668</v>
      </c>
      <c r="J169" s="5">
        <f>((INDEX([1]Pitchers!$AS:$AS,MATCH(C169,[1]Pitchers!$C:$C,0)))*(1-(INDEX([1]Pitchers!$AT:$AT,MATCH(C169,[1]Pitchers!$C:$C,0)))))</f>
        <v>0.30426663179460922</v>
      </c>
      <c r="K169" s="5">
        <f>(INDEX([1]Pitchers!$FL:$FL,MATCH(C169,[1]Pitchers!$C:$C,0)))</f>
        <v>-0.30811054582899378</v>
      </c>
      <c r="L169" s="5">
        <f>INDEX([1]Pitchers!$FO:$FO,MATCH(C169,[1]Pitchers!$C:$C,0))</f>
        <v>0</v>
      </c>
      <c r="M169" s="58"/>
      <c r="N169" s="26" t="s">
        <v>87</v>
      </c>
      <c r="O169" s="26" t="s">
        <v>650</v>
      </c>
      <c r="P169" s="48" t="str">
        <f>'AL East'!$B43</f>
        <v>Faria, Jacob</v>
      </c>
      <c r="Q169" s="5">
        <f>INDEX([1]Pitchers!$AJ:$AJ,MATCH(P169,[1]Pitchers!$C:$C,0))*IF(INDEX([1]Pitchers!$Q:$Q,MATCH(P169,[1]Pitchers!$C:$C,0))="S",0.83+(1-INDEX([1]Pitchers!$DD:$DD,MATCH(P169,[1]Pitchers!$C:$C,0)))/8,1)</f>
        <v>3.9852672394726061</v>
      </c>
      <c r="R169" s="4">
        <f>IF(INDEX([1]Pitchers!$Q:$Q,MATCH(P169,[1]Pitchers!$C:$C,0))="S",56,INDEX([1]Pitchers!$FJ:$FJ,MATCH(P169,[1]Pitchers!$C:$C,0)))</f>
        <v>56</v>
      </c>
      <c r="S169" s="5">
        <f t="shared" si="7"/>
        <v>0.23412916437463505</v>
      </c>
      <c r="T169" s="5">
        <f>(INDEX([1]Pitchers!$CV:$CV,MATCH(P169,[1]Pitchers!$C:$C,0)))</f>
        <v>92.1</v>
      </c>
      <c r="U169" s="107">
        <f>(INDEX([1]Pitchers!$CP:$CP,MATCH(P169,[1]Pitchers!$C:$C,0)))</f>
        <v>22.958333333333332</v>
      </c>
      <c r="V169" s="5">
        <f>((INDEX([1]Pitchers!$AS:$AS,MATCH(P169,[1]Pitchers!$C:$C,0)))*(1-(INDEX([1]Pitchers!$AT:$AT,MATCH(P169,[1]Pitchers!$C:$C,0)))))</f>
        <v>7.3385120081985403E-2</v>
      </c>
      <c r="W169" s="5">
        <f>(INDEX([1]Pitchers!$FL:$FL,MATCH(P169,[1]Pitchers!$C:$C,0)))</f>
        <v>-0.31677292425359055</v>
      </c>
      <c r="X169" s="5">
        <f>INDEX([1]Pitchers!$FO:$FO,MATCH(P169,[1]Pitchers!$C:$C,0))</f>
        <v>0</v>
      </c>
    </row>
    <row r="170" spans="1:24" ht="12" customHeight="1" x14ac:dyDescent="0.2">
      <c r="A170" s="26" t="s">
        <v>101</v>
      </c>
      <c r="B170" s="26" t="s">
        <v>651</v>
      </c>
      <c r="C170" s="25" t="str">
        <f>'NL West'!B34</f>
        <v>Friedrich, Christian</v>
      </c>
      <c r="D170" s="5">
        <f>INDEX([1]Pitchers!$AJ:$AJ,MATCH(C170,[1]Pitchers!$C:$C,0))*IF(INDEX([1]Pitchers!$Q:$Q,MATCH(C170,[1]Pitchers!$C:$C,0))="R",1/(0.83+(1-INDEX([1]Pitchers!$DD:$DD,MATCH(C170,[1]Pitchers!$C:$C,0)))/8),1)</f>
        <v>4.8381485785356517</v>
      </c>
      <c r="E170" s="4">
        <f>(INDEX([1]Pitchers!$FJ:$FJ,MATCH(C170,[1]Pitchers!$C:$C,0)))</f>
        <v>124.07956045349789</v>
      </c>
      <c r="F170" s="5">
        <f t="shared" si="8"/>
        <v>0.39607034745208369</v>
      </c>
      <c r="G170" s="54">
        <f>IF(LEFT(A170,1)="A",0,IFERROR((INDEX([1]PitchHitProj!$K:$K,MATCH(C170,[1]PitchHitProj!$B:$B,0))-0.263)*0.32*E170,0))</f>
        <v>-0.3644523124158362</v>
      </c>
      <c r="H170" s="5">
        <f>(INDEX([1]Pitchers!$CV:$CV,MATCH(C170,[1]Pitchers!$C:$C,0)))</f>
        <v>90.967607503325794</v>
      </c>
      <c r="I170" s="107">
        <f>(INDEX([1]Pitchers!$CP:$CP,MATCH(C170,[1]Pitchers!$C:$C,0)))</f>
        <v>28.958333333333332</v>
      </c>
      <c r="J170" s="5">
        <f>((INDEX([1]Pitchers!$AS:$AS,MATCH(C170,[1]Pitchers!$C:$C,0)))*(1-(INDEX([1]Pitchers!$AT:$AT,MATCH(C170,[1]Pitchers!$C:$C,0)))))</f>
        <v>-9.5184721936052652E-2</v>
      </c>
      <c r="K170" s="5">
        <f>(INDEX([1]Pitchers!$FL:$FL,MATCH(C170,[1]Pitchers!$C:$C,0)))</f>
        <v>-0.44966641342804797</v>
      </c>
      <c r="L170" s="5">
        <f>INDEX([1]Pitchers!$FO:$FO,MATCH(C170,[1]Pitchers!$C:$C,0))</f>
        <v>0</v>
      </c>
      <c r="M170" s="58"/>
      <c r="N170" s="26" t="s">
        <v>90</v>
      </c>
      <c r="O170" s="26" t="s">
        <v>100</v>
      </c>
      <c r="P170" s="21" t="str">
        <f>'NL East'!$I41</f>
        <v>Martin, Rafael</v>
      </c>
      <c r="Q170" s="5">
        <f>INDEX([1]Pitchers!$AJ:$AJ,MATCH(P170,[1]Pitchers!$C:$C,0))*IF(INDEX([1]Pitchers!$Q:$Q,MATCH(P170,[1]Pitchers!$C:$C,0))="S",0.83+(1-INDEX([1]Pitchers!$DD:$DD,MATCH(P170,[1]Pitchers!$C:$C,0)))/8,1)</f>
        <v>3.9765449418945233</v>
      </c>
      <c r="R170" s="4">
        <f>IF(INDEX([1]Pitchers!$Q:$Q,MATCH(P170,[1]Pitchers!$C:$C,0))="S",56,INDEX([1]Pitchers!$FJ:$FJ,MATCH(P170,[1]Pitchers!$C:$C,0)))</f>
        <v>54.307421548851849</v>
      </c>
      <c r="S170" s="5">
        <f t="shared" si="7"/>
        <v>0.23391778073124153</v>
      </c>
      <c r="T170" s="5">
        <f>(INDEX([1]Pitchers!$CV:$CV,MATCH(P170,[1]Pitchers!$C:$C,0)))</f>
        <v>87.816375442939076</v>
      </c>
      <c r="U170" s="107">
        <f>(INDEX([1]Pitchers!$CP:$CP,MATCH(P170,[1]Pitchers!$C:$C,0)))</f>
        <v>32.125</v>
      </c>
      <c r="V170" s="5">
        <f>((INDEX([1]Pitchers!$AS:$AS,MATCH(P170,[1]Pitchers!$C:$C,0)))*(1-(INDEX([1]Pitchers!$AT:$AT,MATCH(P170,[1]Pitchers!$C:$C,0)))))</f>
        <v>-0.26763019673388616</v>
      </c>
      <c r="W170" s="5">
        <f>(INDEX([1]Pitchers!$FL:$FL,MATCH(P170,[1]Pitchers!$C:$C,0)))</f>
        <v>-0.24249654923539901</v>
      </c>
      <c r="X170" s="5">
        <f>INDEX([1]Pitchers!$FO:$FO,MATCH(P170,[1]Pitchers!$C:$C,0))</f>
        <v>1</v>
      </c>
    </row>
    <row r="171" spans="1:24" ht="12" customHeight="1" x14ac:dyDescent="0.2">
      <c r="A171" s="26" t="s">
        <v>91</v>
      </c>
      <c r="B171" s="26" t="s">
        <v>55</v>
      </c>
      <c r="C171" s="42" t="str">
        <f>'NL Central'!P6</f>
        <v>Anderson, Chase</v>
      </c>
      <c r="D171" s="5">
        <f>INDEX([1]Pitchers!$AJ:$AJ,MATCH(C171,[1]Pitchers!$C:$C,0))*IF(INDEX([1]Pitchers!$Q:$Q,MATCH(C171,[1]Pitchers!$C:$C,0))="R",1/(0.83+(1-INDEX([1]Pitchers!$DD:$DD,MATCH(C171,[1]Pitchers!$C:$C,0)))/8),1)</f>
        <v>4.8617864807257476</v>
      </c>
      <c r="E171" s="4">
        <f>(INDEX([1]Pitchers!$FJ:$FJ,MATCH(C171,[1]Pitchers!$C:$C,0)))</f>
        <v>134.61196829413581</v>
      </c>
      <c r="F171" s="5">
        <f t="shared" si="8"/>
        <v>0.36006435806742054</v>
      </c>
      <c r="G171" s="54">
        <f>IF(LEFT(A171,1)="A",0,IFERROR((INDEX([1]PitchHitProj!$K:$K,MATCH(C171,[1]PitchHitProj!$B:$B,0))-0.263)*0.32*E171,0))</f>
        <v>-0.70525963156015203</v>
      </c>
      <c r="H171" s="5">
        <f>(INDEX([1]Pitchers!$CV:$CV,MATCH(C171,[1]Pitchers!$C:$C,0)))</f>
        <v>90.974617651030059</v>
      </c>
      <c r="I171" s="107">
        <f>(INDEX([1]Pitchers!$CP:$CP,MATCH(C171,[1]Pitchers!$C:$C,0)))</f>
        <v>28.625</v>
      </c>
      <c r="J171" s="5">
        <f>((INDEX([1]Pitchers!$AS:$AS,MATCH(C171,[1]Pitchers!$C:$C,0)))*(1-(INDEX([1]Pitchers!$AT:$AT,MATCH(C171,[1]Pitchers!$C:$C,0)))))</f>
        <v>3.4849444007743008E-2</v>
      </c>
      <c r="K171" s="5">
        <f>(INDEX([1]Pitchers!$FL:$FL,MATCH(C171,[1]Pitchers!$C:$C,0)))</f>
        <v>4.269550510496576E-2</v>
      </c>
      <c r="L171" s="5">
        <f>INDEX([1]Pitchers!$FO:$FO,MATCH(C171,[1]Pitchers!$C:$C,0))</f>
        <v>0</v>
      </c>
      <c r="M171" s="58"/>
      <c r="N171" s="26" t="s">
        <v>87</v>
      </c>
      <c r="O171" s="26" t="s">
        <v>62</v>
      </c>
      <c r="P171" s="41" t="str">
        <f>'AL East'!$B14</f>
        <v>Wilson, Tyler</v>
      </c>
      <c r="Q171" s="5">
        <f>INDEX([1]Pitchers!$AJ:$AJ,MATCH(P171,[1]Pitchers!$C:$C,0))*IF(INDEX([1]Pitchers!$Q:$Q,MATCH(P171,[1]Pitchers!$C:$C,0))="S",0.83+(1-INDEX([1]Pitchers!$DD:$DD,MATCH(P171,[1]Pitchers!$C:$C,0)))/8,1)</f>
        <v>3.9887327253242639</v>
      </c>
      <c r="R171" s="4">
        <f>IF(INDEX([1]Pitchers!$Q:$Q,MATCH(P171,[1]Pitchers!$C:$C,0))="S",56,INDEX([1]Pitchers!$FJ:$FJ,MATCH(P171,[1]Pitchers!$C:$C,0)))</f>
        <v>56</v>
      </c>
      <c r="S171" s="5">
        <f t="shared" si="7"/>
        <v>0.23131686630510756</v>
      </c>
      <c r="T171" s="5">
        <f>(INDEX([1]Pitchers!$CV:$CV,MATCH(P171,[1]Pitchers!$C:$C,0)))</f>
        <v>89.131370143881128</v>
      </c>
      <c r="U171" s="107">
        <f>(INDEX([1]Pitchers!$CP:$CP,MATCH(P171,[1]Pitchers!$C:$C,0)))</f>
        <v>26.791666666666668</v>
      </c>
      <c r="V171" s="5">
        <f>((INDEX([1]Pitchers!$AS:$AS,MATCH(P171,[1]Pitchers!$C:$C,0)))*(1-(INDEX([1]Pitchers!$AT:$AT,MATCH(P171,[1]Pitchers!$C:$C,0)))))</f>
        <v>0.16244878607647267</v>
      </c>
      <c r="W171" s="5">
        <f>(INDEX([1]Pitchers!$FL:$FL,MATCH(P171,[1]Pitchers!$C:$C,0)))</f>
        <v>7.3646703856149257E-2</v>
      </c>
      <c r="X171" s="5">
        <f>INDEX([1]Pitchers!$FO:$FO,MATCH(P171,[1]Pitchers!$C:$C,0))</f>
        <v>0</v>
      </c>
    </row>
    <row r="172" spans="1:24" ht="12" customHeight="1" x14ac:dyDescent="0.2">
      <c r="A172" s="26" t="s">
        <v>88</v>
      </c>
      <c r="B172" s="26" t="s">
        <v>656</v>
      </c>
      <c r="C172" s="13" t="str">
        <f>'AL Central'!B7</f>
        <v>Ranaudo, Anthony</v>
      </c>
      <c r="D172" s="5">
        <f>INDEX([1]Pitchers!$AJ:$AJ,MATCH(C172,[1]Pitchers!$C:$C,0))*IF(INDEX([1]Pitchers!$Q:$Q,MATCH(C172,[1]Pitchers!$C:$C,0))="R",1/(0.83+(1-INDEX([1]Pitchers!$DD:$DD,MATCH(C172,[1]Pitchers!$C:$C,0)))/8),1)</f>
        <v>4.9398181814659372</v>
      </c>
      <c r="E172" s="4">
        <f>(INDEX([1]Pitchers!$FJ:$FJ,MATCH(C172,[1]Pitchers!$C:$C,0)))</f>
        <v>141.8259283359007</v>
      </c>
      <c r="F172" s="5">
        <f t="shared" si="8"/>
        <v>0.33280136778730807</v>
      </c>
      <c r="G172" s="54">
        <f>IF(LEFT(A172,1)="A",0,IFERROR((INDEX([1]PitchHitProj!$K:$K,MATCH(C172,[1]PitchHitProj!$B:$B,0))-0.263)*0.32*E172,0))</f>
        <v>0</v>
      </c>
      <c r="H172" s="5">
        <f>(INDEX([1]Pitchers!$CV:$CV,MATCH(C172,[1]Pitchers!$C:$C,0)))</f>
        <v>90.681119339431575</v>
      </c>
      <c r="I172" s="107">
        <f>(INDEX([1]Pitchers!$CP:$CP,MATCH(C172,[1]Pitchers!$C:$C,0)))</f>
        <v>26.791666666666668</v>
      </c>
      <c r="J172" s="5">
        <f>((INDEX([1]Pitchers!$AS:$AS,MATCH(C172,[1]Pitchers!$C:$C,0)))*(1-(INDEX([1]Pitchers!$AT:$AT,MATCH(C172,[1]Pitchers!$C:$C,0)))))</f>
        <v>0.17492512612609412</v>
      </c>
      <c r="K172" s="5">
        <f>(INDEX([1]Pitchers!$FL:$FL,MATCH(C172,[1]Pitchers!$C:$C,0)))</f>
        <v>0.19720458272265179</v>
      </c>
      <c r="L172" s="5">
        <f>INDEX([1]Pitchers!$FO:$FO,MATCH(C172,[1]Pitchers!$C:$C,0))</f>
        <v>0</v>
      </c>
      <c r="M172" s="58"/>
      <c r="N172" s="26" t="s">
        <v>90</v>
      </c>
      <c r="O172" s="26" t="s">
        <v>61</v>
      </c>
      <c r="P172" s="9" t="str">
        <f>'NL East'!$B38</f>
        <v>Hernandez, David</v>
      </c>
      <c r="Q172" s="5">
        <f>INDEX([1]Pitchers!$AJ:$AJ,MATCH(P172,[1]Pitchers!$C:$C,0))*IF(INDEX([1]Pitchers!$Q:$Q,MATCH(P172,[1]Pitchers!$C:$C,0))="S",0.83+(1-INDEX([1]Pitchers!$DD:$DD,MATCH(P172,[1]Pitchers!$C:$C,0)))/8,1)</f>
        <v>3.989595168745427</v>
      </c>
      <c r="R172" s="4">
        <f>IF(INDEX([1]Pitchers!$Q:$Q,MATCH(P172,[1]Pitchers!$C:$C,0))="S",56,INDEX([1]Pitchers!$FJ:$FJ,MATCH(P172,[1]Pitchers!$C:$C,0)))</f>
        <v>55.982026197437449</v>
      </c>
      <c r="S172" s="5">
        <f t="shared" si="7"/>
        <v>0.2305429869718455</v>
      </c>
      <c r="T172" s="5">
        <f>(INDEX([1]Pitchers!$CV:$CV,MATCH(P172,[1]Pitchers!$C:$C,0)))</f>
        <v>92.627699509749363</v>
      </c>
      <c r="U172" s="107">
        <f>(INDEX([1]Pitchers!$CP:$CP,MATCH(P172,[1]Pitchers!$C:$C,0)))</f>
        <v>31.125</v>
      </c>
      <c r="V172" s="5">
        <f>((INDEX([1]Pitchers!$AS:$AS,MATCH(P172,[1]Pitchers!$C:$C,0)))*(1-(INDEX([1]Pitchers!$AT:$AT,MATCH(P172,[1]Pitchers!$C:$C,0)))))</f>
        <v>-0.30450787924316697</v>
      </c>
      <c r="W172" s="5">
        <f>(INDEX([1]Pitchers!$FL:$FL,MATCH(P172,[1]Pitchers!$C:$C,0)))</f>
        <v>0.15941817666321262</v>
      </c>
      <c r="X172" s="5">
        <f>INDEX([1]Pitchers!$FO:$FO,MATCH(P172,[1]Pitchers!$C:$C,0))</f>
        <v>1</v>
      </c>
    </row>
    <row r="173" spans="1:24" ht="12" customHeight="1" x14ac:dyDescent="0.2">
      <c r="A173" s="26" t="s">
        <v>90</v>
      </c>
      <c r="B173" s="26" t="s">
        <v>58</v>
      </c>
      <c r="C173" s="20" t="str">
        <f>'NL East'!B5</f>
        <v>Blair, Aaron</v>
      </c>
      <c r="D173" s="5">
        <f>INDEX([1]Pitchers!$AJ:$AJ,MATCH(C173,[1]Pitchers!$C:$C,0))*IF(INDEX([1]Pitchers!$Q:$Q,MATCH(C173,[1]Pitchers!$C:$C,0))="R",1/(0.83+(1-INDEX([1]Pitchers!$DD:$DD,MATCH(C173,[1]Pitchers!$C:$C,0)))/8),1)</f>
        <v>4.9402779817655329</v>
      </c>
      <c r="E173" s="4">
        <f>(INDEX([1]Pitchers!$FJ:$FJ,MATCH(C173,[1]Pitchers!$C:$C,0)))</f>
        <v>138.75050936105404</v>
      </c>
      <c r="F173" s="5">
        <f t="shared" si="8"/>
        <v>0.32486214712201389</v>
      </c>
      <c r="G173" s="54">
        <f>IF(LEFT(A173,1)="A",0,IFERROR((INDEX([1]PitchHitProj!$K:$K,MATCH(C173,[1]PitchHitProj!$B:$B,0))-0.263)*0.32*E173,0))</f>
        <v>0</v>
      </c>
      <c r="H173" s="5">
        <f>(INDEX([1]Pitchers!$CV:$CV,MATCH(C173,[1]Pitchers!$C:$C,0)))</f>
        <v>90.795541201614839</v>
      </c>
      <c r="I173" s="107">
        <f>(INDEX([1]Pitchers!$CP:$CP,MATCH(C173,[1]Pitchers!$C:$C,0)))</f>
        <v>24.125</v>
      </c>
      <c r="J173" s="5">
        <f>((INDEX([1]Pitchers!$AS:$AS,MATCH(C173,[1]Pitchers!$C:$C,0)))*(1-(INDEX([1]Pitchers!$AT:$AT,MATCH(C173,[1]Pitchers!$C:$C,0)))))</f>
        <v>8.3943789181365691E-2</v>
      </c>
      <c r="K173" s="5">
        <f>(INDEX([1]Pitchers!$FL:$FL,MATCH(C173,[1]Pitchers!$C:$C,0)))</f>
        <v>-0.23176213879038324</v>
      </c>
      <c r="L173" s="5">
        <f>INDEX([1]Pitchers!$FO:$FO,MATCH(C173,[1]Pitchers!$C:$C,0))</f>
        <v>0</v>
      </c>
      <c r="M173" s="58"/>
      <c r="N173" s="26" t="s">
        <v>87</v>
      </c>
      <c r="O173" s="26" t="s">
        <v>63</v>
      </c>
      <c r="P173" s="9" t="str">
        <f>'AL East'!$I14</f>
        <v>Workman, Brandon</v>
      </c>
      <c r="Q173" s="5">
        <f>INDEX([1]Pitchers!$AJ:$AJ,MATCH(P173,[1]Pitchers!$C:$C,0))*IF(INDEX([1]Pitchers!$Q:$Q,MATCH(P173,[1]Pitchers!$C:$C,0))="S",0.83+(1-INDEX([1]Pitchers!$DD:$DD,MATCH(P173,[1]Pitchers!$C:$C,0)))/8,1)</f>
        <v>3.9967681563333586</v>
      </c>
      <c r="R173" s="4">
        <f>IF(INDEX([1]Pitchers!$Q:$Q,MATCH(P173,[1]Pitchers!$C:$C,0))="S",56,INDEX([1]Pitchers!$FJ:$FJ,MATCH(P173,[1]Pitchers!$C:$C,0)))</f>
        <v>56</v>
      </c>
      <c r="S173" s="5">
        <f t="shared" si="7"/>
        <v>0.22479664021588849</v>
      </c>
      <c r="T173" s="5">
        <f>(INDEX([1]Pitchers!$CV:$CV,MATCH(P173,[1]Pitchers!$C:$C,0)))</f>
        <v>90.230774209168345</v>
      </c>
      <c r="U173" s="107">
        <f>(INDEX([1]Pitchers!$CP:$CP,MATCH(P173,[1]Pitchers!$C:$C,0)))</f>
        <v>27.875</v>
      </c>
      <c r="V173" s="5">
        <f>((INDEX([1]Pitchers!$AS:$AS,MATCH(P173,[1]Pitchers!$C:$C,0)))*(1-(INDEX([1]Pitchers!$AT:$AT,MATCH(P173,[1]Pitchers!$C:$C,0)))))</f>
        <v>-0.26915683520786099</v>
      </c>
      <c r="W173" s="5">
        <f>(INDEX([1]Pitchers!$FL:$FL,MATCH(P173,[1]Pitchers!$C:$C,0)))</f>
        <v>-0.22179861350217692</v>
      </c>
      <c r="X173" s="5">
        <f>INDEX([1]Pitchers!$FO:$FO,MATCH(P173,[1]Pitchers!$C:$C,0))</f>
        <v>2.0734344621494705E-3</v>
      </c>
    </row>
    <row r="174" spans="1:24" ht="12" customHeight="1" x14ac:dyDescent="0.2">
      <c r="A174" s="26" t="s">
        <v>101</v>
      </c>
      <c r="B174" s="26" t="s">
        <v>648</v>
      </c>
      <c r="C174" s="28" t="str">
        <f>'NL West'!I37</f>
        <v>Heston, Chris</v>
      </c>
      <c r="D174" s="5">
        <f>INDEX([1]Pitchers!$AJ:$AJ,MATCH(C174,[1]Pitchers!$C:$C,0))*IF(INDEX([1]Pitchers!$Q:$Q,MATCH(C174,[1]Pitchers!$C:$C,0))="R",1/(0.83+(1-INDEX([1]Pitchers!$DD:$DD,MATCH(C174,[1]Pitchers!$C:$C,0)))/8),1)</f>
        <v>4.9595597285008219</v>
      </c>
      <c r="E174" s="4">
        <f>(INDEX([1]Pitchers!$FJ:$FJ,MATCH(C174,[1]Pitchers!$C:$C,0)))</f>
        <v>140.15160237469337</v>
      </c>
      <c r="F174" s="5">
        <f t="shared" si="8"/>
        <v>0.32366562856527259</v>
      </c>
      <c r="G174" s="54">
        <f>IF(LEFT(A174,1)="A",0,IFERROR((INDEX([1]PitchHitProj!$K:$K,MATCH(C174,[1]PitchHitProj!$B:$B,0))-0.263)*0.32*E174,0))</f>
        <v>0.24535517209641508</v>
      </c>
      <c r="H174" s="5">
        <f>(INDEX([1]Pitchers!$CV:$CV,MATCH(C174,[1]Pitchers!$C:$C,0)))</f>
        <v>88.463120286204813</v>
      </c>
      <c r="I174" s="107">
        <f>(INDEX([1]Pitchers!$CP:$CP,MATCH(C174,[1]Pitchers!$C:$C,0)))</f>
        <v>28.208333333333332</v>
      </c>
      <c r="J174" s="5">
        <f>((INDEX([1]Pitchers!$AS:$AS,MATCH(C174,[1]Pitchers!$C:$C,0)))*(1-(INDEX([1]Pitchers!$AT:$AT,MATCH(C174,[1]Pitchers!$C:$C,0)))))</f>
        <v>-0.11518122856404778</v>
      </c>
      <c r="K174" s="5">
        <f>(INDEX([1]Pitchers!$FL:$FL,MATCH(C174,[1]Pitchers!$C:$C,0)))</f>
        <v>8.712601006945167E-2</v>
      </c>
      <c r="L174" s="5">
        <f>INDEX([1]Pitchers!$FO:$FO,MATCH(C174,[1]Pitchers!$C:$C,0))</f>
        <v>0</v>
      </c>
      <c r="M174" s="58"/>
      <c r="N174" s="26" t="s">
        <v>89</v>
      </c>
      <c r="O174" s="26" t="s">
        <v>54</v>
      </c>
      <c r="P174" s="84" t="str">
        <f>'AL West'!B10</f>
        <v>Sipp, Tony</v>
      </c>
      <c r="Q174" s="5">
        <f>INDEX([1]Pitchers!$AJ:$AJ,MATCH(P174,[1]Pitchers!$C:$C,0))*IF(INDEX([1]Pitchers!$Q:$Q,MATCH(P174,[1]Pitchers!$C:$C,0))="S",0.83+(1-INDEX([1]Pitchers!$DD:$DD,MATCH(P174,[1]Pitchers!$C:$C,0)))/8,1)</f>
        <v>3.9490055129371551</v>
      </c>
      <c r="R174" s="4">
        <f>IF(INDEX([1]Pitchers!$Q:$Q,MATCH(P174,[1]Pitchers!$C:$C,0))="S",56,INDEX([1]Pitchers!$FJ:$FJ,MATCH(P174,[1]Pitchers!$C:$C,0)))</f>
        <v>46.617471881788887</v>
      </c>
      <c r="S174" s="5">
        <f t="shared" si="7"/>
        <v>0.21940711255712109</v>
      </c>
      <c r="T174" s="5">
        <f>(INDEX([1]Pitchers!$CV:$CV,MATCH(P174,[1]Pitchers!$C:$C,0)))</f>
        <v>91.108747754472503</v>
      </c>
      <c r="U174" s="107">
        <f>(INDEX([1]Pitchers!$CP:$CP,MATCH(P174,[1]Pitchers!$C:$C,0)))</f>
        <v>32.958333333333336</v>
      </c>
      <c r="V174" s="5">
        <f>((INDEX([1]Pitchers!$AS:$AS,MATCH(P174,[1]Pitchers!$C:$C,0)))*(1-(INDEX([1]Pitchers!$AT:$AT,MATCH(P174,[1]Pitchers!$C:$C,0)))))</f>
        <v>3.0067609477886899E-2</v>
      </c>
      <c r="W174" s="5">
        <f>(INDEX([1]Pitchers!$FL:$FL,MATCH(P174,[1]Pitchers!$C:$C,0)))</f>
        <v>0.23534494845272647</v>
      </c>
      <c r="X174" s="5">
        <f>INDEX([1]Pitchers!$FO:$FO,MATCH(P174,[1]Pitchers!$C:$C,0))</f>
        <v>1</v>
      </c>
    </row>
    <row r="175" spans="1:24" ht="12" customHeight="1" x14ac:dyDescent="0.2">
      <c r="A175" s="26" t="s">
        <v>87</v>
      </c>
      <c r="B175" s="26" t="s">
        <v>652</v>
      </c>
      <c r="C175" s="11" t="str">
        <f>'AL East'!P7</f>
        <v>Cessa, Luis</v>
      </c>
      <c r="D175" s="5">
        <f>INDEX([1]Pitchers!$AJ:$AJ,MATCH(C175,[1]Pitchers!$C:$C,0))*IF(INDEX([1]Pitchers!$Q:$Q,MATCH(C175,[1]Pitchers!$C:$C,0))="R",1/(0.83+(1-INDEX([1]Pitchers!$DD:$DD,MATCH(C175,[1]Pitchers!$C:$C,0)))/8),1)</f>
        <v>5.0001509735563721</v>
      </c>
      <c r="E175" s="4">
        <f>(INDEX([1]Pitchers!$FJ:$FJ,MATCH(C175,[1]Pitchers!$C:$C,0)))</f>
        <v>139.31128066732373</v>
      </c>
      <c r="F175" s="5">
        <f t="shared" si="8"/>
        <v>0.23209054701996124</v>
      </c>
      <c r="G175" s="54">
        <f>IF(LEFT(A175,1)="A",0,IFERROR((INDEX([1]PitchHitProj!$K:$K,MATCH(C175,[1]PitchHitProj!$B:$B,0))-0.263)*0.32*E175,0))</f>
        <v>0</v>
      </c>
      <c r="H175" s="5">
        <f>(INDEX([1]Pitchers!$CV:$CV,MATCH(C175,[1]Pitchers!$C:$C,0)))</f>
        <v>93.395541201614847</v>
      </c>
      <c r="I175" s="107">
        <f>(INDEX([1]Pitchers!$CP:$CP,MATCH(C175,[1]Pitchers!$C:$C,0)))</f>
        <v>24.208333333333332</v>
      </c>
      <c r="J175" s="5">
        <f>((INDEX([1]Pitchers!$AS:$AS,MATCH(C175,[1]Pitchers!$C:$C,0)))*(1-(INDEX([1]Pitchers!$AT:$AT,MATCH(C175,[1]Pitchers!$C:$C,0)))))</f>
        <v>-0.12056817710468248</v>
      </c>
      <c r="K175" s="5">
        <f>(INDEX([1]Pitchers!$FL:$FL,MATCH(C175,[1]Pitchers!$C:$C,0)))</f>
        <v>-7.7694828393645429E-2</v>
      </c>
      <c r="L175" s="5">
        <f>INDEX([1]Pitchers!$FO:$FO,MATCH(C175,[1]Pitchers!$C:$C,0))</f>
        <v>0</v>
      </c>
      <c r="M175" s="58"/>
      <c r="N175" s="26" t="s">
        <v>87</v>
      </c>
      <c r="O175" s="26" t="s">
        <v>652</v>
      </c>
      <c r="P175" s="11" t="str">
        <f>'AL East'!$P15</f>
        <v>Goody, Nick</v>
      </c>
      <c r="Q175" s="5">
        <f>INDEX([1]Pitchers!$AJ:$AJ,MATCH(P175,[1]Pitchers!$C:$C,0))*IF(INDEX([1]Pitchers!$Q:$Q,MATCH(P175,[1]Pitchers!$C:$C,0))="S",0.83+(1-INDEX([1]Pitchers!$DD:$DD,MATCH(P175,[1]Pitchers!$C:$C,0)))/8,1)</f>
        <v>3.9973062493016331</v>
      </c>
      <c r="R175" s="4">
        <f>IF(INDEX([1]Pitchers!$Q:$Q,MATCH(P175,[1]Pitchers!$C:$C,0))="S",56,INDEX([1]Pitchers!$FJ:$FJ,MATCH(P175,[1]Pitchers!$C:$C,0)))</f>
        <v>54.281628453110983</v>
      </c>
      <c r="S175" s="5">
        <f t="shared" si="7"/>
        <v>0.21747551152539155</v>
      </c>
      <c r="T175" s="5">
        <f>(INDEX([1]Pitchers!$CV:$CV,MATCH(P175,[1]Pitchers!$C:$C,0)))</f>
        <v>89.592029729022386</v>
      </c>
      <c r="U175" s="107">
        <f>(INDEX([1]Pitchers!$CP:$CP,MATCH(P175,[1]Pitchers!$C:$C,0)))</f>
        <v>24.958333333333332</v>
      </c>
      <c r="V175" s="5">
        <f>((INDEX([1]Pitchers!$AS:$AS,MATCH(P175,[1]Pitchers!$C:$C,0)))*(1-(INDEX([1]Pitchers!$AT:$AT,MATCH(P175,[1]Pitchers!$C:$C,0)))))</f>
        <v>-0.20425071531706809</v>
      </c>
      <c r="W175" s="5">
        <f>(INDEX([1]Pitchers!$FL:$FL,MATCH(P175,[1]Pitchers!$C:$C,0)))</f>
        <v>0.59484545589266924</v>
      </c>
      <c r="X175" s="5">
        <f>INDEX([1]Pitchers!$FO:$FO,MATCH(P175,[1]Pitchers!$C:$C,0))</f>
        <v>1</v>
      </c>
    </row>
    <row r="176" spans="1:24" ht="12" customHeight="1" x14ac:dyDescent="0.2">
      <c r="A176" s="26" t="s">
        <v>90</v>
      </c>
      <c r="B176" s="26" t="s">
        <v>58</v>
      </c>
      <c r="C176" s="20" t="str">
        <f>'NL East'!B7</f>
        <v>Gant, John</v>
      </c>
      <c r="D176" s="5">
        <f>INDEX([1]Pitchers!$AJ:$AJ,MATCH(C176,[1]Pitchers!$C:$C,0))*IF(INDEX([1]Pitchers!$Q:$Q,MATCH(C176,[1]Pitchers!$C:$C,0))="R",1/(0.83+(1-INDEX([1]Pitchers!$DD:$DD,MATCH(C176,[1]Pitchers!$C:$C,0)))/8),1)</f>
        <v>4.9851981569850654</v>
      </c>
      <c r="E176" s="4">
        <f>(INDEX([1]Pitchers!$FJ:$FJ,MATCH(C176,[1]Pitchers!$C:$C,0)))</f>
        <v>125.22610679389994</v>
      </c>
      <c r="F176" s="5">
        <f t="shared" si="8"/>
        <v>0.22968099333126979</v>
      </c>
      <c r="G176" s="54">
        <f>IF(LEFT(A176,1)="A",0,IFERROR((INDEX([1]PitchHitProj!$K:$K,MATCH(C176,[1]PitchHitProj!$B:$B,0))-0.263)*0.32*E176,0))</f>
        <v>0</v>
      </c>
      <c r="H176" s="5">
        <f>(INDEX([1]Pitchers!$CV:$CV,MATCH(C176,[1]Pitchers!$C:$C,0)))</f>
        <v>91.333984481211317</v>
      </c>
      <c r="I176" s="107">
        <f>(INDEX([1]Pitchers!$CP:$CP,MATCH(C176,[1]Pitchers!$C:$C,0)))</f>
        <v>23.875</v>
      </c>
      <c r="J176" s="5">
        <f>((INDEX([1]Pitchers!$AS:$AS,MATCH(C176,[1]Pitchers!$C:$C,0)))*(1-(INDEX([1]Pitchers!$AT:$AT,MATCH(C176,[1]Pitchers!$C:$C,0)))))</f>
        <v>-2.8986267699667397E-2</v>
      </c>
      <c r="K176" s="5">
        <f>(INDEX([1]Pitchers!$FL:$FL,MATCH(C176,[1]Pitchers!$C:$C,0)))</f>
        <v>-0.152594167974404</v>
      </c>
      <c r="L176" s="5">
        <f>INDEX([1]Pitchers!$FO:$FO,MATCH(C176,[1]Pitchers!$C:$C,0))</f>
        <v>0</v>
      </c>
      <c r="M176" s="58"/>
      <c r="N176" s="26" t="s">
        <v>91</v>
      </c>
      <c r="O176" s="26" t="s">
        <v>657</v>
      </c>
      <c r="P176" s="15" t="str">
        <f>'NL Central'!$B14</f>
        <v>Patton, Spencer</v>
      </c>
      <c r="Q176" s="5">
        <f>INDEX([1]Pitchers!$AJ:$AJ,MATCH(P176,[1]Pitchers!$C:$C,0))*IF(INDEX([1]Pitchers!$Q:$Q,MATCH(P176,[1]Pitchers!$C:$C,0))="S",0.83+(1-INDEX([1]Pitchers!$DD:$DD,MATCH(P176,[1]Pitchers!$C:$C,0)))/8,1)</f>
        <v>3.9960040286800269</v>
      </c>
      <c r="R176" s="4">
        <f>IF(INDEX([1]Pitchers!$Q:$Q,MATCH(P176,[1]Pitchers!$C:$C,0))="S",56,INDEX([1]Pitchers!$FJ:$FJ,MATCH(P176,[1]Pitchers!$C:$C,0)))</f>
        <v>53.941222012222219</v>
      </c>
      <c r="S176" s="5">
        <f t="shared" si="7"/>
        <v>0.21712944712254525</v>
      </c>
      <c r="T176" s="5">
        <f>(INDEX([1]Pitchers!$CV:$CV,MATCH(P176,[1]Pitchers!$C:$C,0)))</f>
        <v>90.804981263517305</v>
      </c>
      <c r="U176" s="107">
        <f>(INDEX([1]Pitchers!$CP:$CP,MATCH(P176,[1]Pitchers!$C:$C,0)))</f>
        <v>28.375</v>
      </c>
      <c r="V176" s="5">
        <f>((INDEX([1]Pitchers!$AS:$AS,MATCH(P176,[1]Pitchers!$C:$C,0)))*(1-(INDEX([1]Pitchers!$AT:$AT,MATCH(P176,[1]Pitchers!$C:$C,0)))))</f>
        <v>3.8170229634537714E-2</v>
      </c>
      <c r="W176" s="5">
        <f>(INDEX([1]Pitchers!$FL:$FL,MATCH(P176,[1]Pitchers!$C:$C,0)))</f>
        <v>-0.19808442783499702</v>
      </c>
      <c r="X176" s="5">
        <f>INDEX([1]Pitchers!$FO:$FO,MATCH(P176,[1]Pitchers!$C:$C,0))</f>
        <v>1</v>
      </c>
    </row>
    <row r="177" spans="1:24" ht="12" customHeight="1" x14ac:dyDescent="0.2">
      <c r="A177" s="26" t="s">
        <v>90</v>
      </c>
      <c r="B177" s="26" t="s">
        <v>653</v>
      </c>
      <c r="C177" s="27" t="str">
        <f>'NL East'!P7</f>
        <v>Montero, Rafael</v>
      </c>
      <c r="D177" s="5">
        <f>INDEX([1]Pitchers!$AJ:$AJ,MATCH(C177,[1]Pitchers!$C:$C,0))*IF(INDEX([1]Pitchers!$Q:$Q,MATCH(C177,[1]Pitchers!$C:$C,0))="R",1/(0.83+(1-INDEX([1]Pitchers!$DD:$DD,MATCH(C177,[1]Pitchers!$C:$C,0)))/8),1)</f>
        <v>5.0049376328581561</v>
      </c>
      <c r="E177" s="4">
        <f>(INDEX([1]Pitchers!$FJ:$FJ,MATCH(C177,[1]Pitchers!$C:$C,0)))</f>
        <v>123.42743361016944</v>
      </c>
      <c r="F177" s="5">
        <f t="shared" si="8"/>
        <v>0.18567053599872829</v>
      </c>
      <c r="G177" s="54">
        <f>IF(LEFT(A177,1)="A",0,IFERROR((INDEX([1]PitchHitProj!$K:$K,MATCH(C177,[1]PitchHitProj!$B:$B,0))-0.263)*0.32*E177,0))</f>
        <v>-0.12537221199298526</v>
      </c>
      <c r="H177" s="5">
        <f>(INDEX([1]Pitchers!$CV:$CV,MATCH(C177,[1]Pitchers!$C:$C,0)))</f>
        <v>91.355947325199182</v>
      </c>
      <c r="I177" s="107">
        <f>(INDEX([1]Pitchers!$CP:$CP,MATCH(C177,[1]Pitchers!$C:$C,0)))</f>
        <v>25.708333333333332</v>
      </c>
      <c r="J177" s="5">
        <f>((INDEX([1]Pitchers!$AS:$AS,MATCH(C177,[1]Pitchers!$C:$C,0)))*(1-(INDEX([1]Pitchers!$AT:$AT,MATCH(C177,[1]Pitchers!$C:$C,0)))))</f>
        <v>-0.10248432136426934</v>
      </c>
      <c r="K177" s="5">
        <f>(INDEX([1]Pitchers!$FL:$FL,MATCH(C177,[1]Pitchers!$C:$C,0)))</f>
        <v>-0.12753769489249175</v>
      </c>
      <c r="L177" s="5">
        <f>INDEX([1]Pitchers!$FO:$FO,MATCH(C177,[1]Pitchers!$C:$C,0))</f>
        <v>0</v>
      </c>
      <c r="M177" s="58"/>
      <c r="N177" s="26" t="s">
        <v>89</v>
      </c>
      <c r="O177" s="26" t="s">
        <v>73</v>
      </c>
      <c r="P177" s="18" t="str">
        <f>'AL West'!$B43</f>
        <v>Zych, Tony</v>
      </c>
      <c r="Q177" s="5">
        <f>INDEX([1]Pitchers!$AJ:$AJ,MATCH(P177,[1]Pitchers!$C:$C,0))*IF(INDEX([1]Pitchers!$Q:$Q,MATCH(P177,[1]Pitchers!$C:$C,0))="S",0.83+(1-INDEX([1]Pitchers!$DD:$DD,MATCH(P177,[1]Pitchers!$C:$C,0)))/8,1)</f>
        <v>3.9730434248917419</v>
      </c>
      <c r="R177" s="4">
        <f>IF(INDEX([1]Pitchers!$Q:$Q,MATCH(P177,[1]Pitchers!$C:$C,0))="S",56,INDEX([1]Pitchers!$FJ:$FJ,MATCH(P177,[1]Pitchers!$C:$C,0)))</f>
        <v>48.032090791331463</v>
      </c>
      <c r="S177" s="5">
        <f t="shared" si="7"/>
        <v>0.2093258683597618</v>
      </c>
      <c r="T177" s="5">
        <f>(INDEX([1]Pitchers!$CV:$CV,MATCH(P177,[1]Pitchers!$C:$C,0)))</f>
        <v>94.203982178109342</v>
      </c>
      <c r="U177" s="107">
        <f>(INDEX([1]Pitchers!$CP:$CP,MATCH(P177,[1]Pitchers!$C:$C,0)))</f>
        <v>25.875</v>
      </c>
      <c r="V177" s="5">
        <f>((INDEX([1]Pitchers!$AS:$AS,MATCH(P177,[1]Pitchers!$C:$C,0)))*(1-(INDEX([1]Pitchers!$AT:$AT,MATCH(P177,[1]Pitchers!$C:$C,0)))))</f>
        <v>-0.24366004190398527</v>
      </c>
      <c r="W177" s="5">
        <f>(INDEX([1]Pitchers!$FL:$FL,MATCH(P177,[1]Pitchers!$C:$C,0)))</f>
        <v>-0.20799680651515173</v>
      </c>
      <c r="X177" s="5">
        <f>INDEX([1]Pitchers!$FO:$FO,MATCH(P177,[1]Pitchers!$C:$C,0))</f>
        <v>1</v>
      </c>
    </row>
    <row r="178" spans="1:24" ht="12" customHeight="1" x14ac:dyDescent="0.2">
      <c r="A178" s="26" t="s">
        <v>101</v>
      </c>
      <c r="B178" s="26" t="s">
        <v>651</v>
      </c>
      <c r="C178" s="25" t="str">
        <f>'NL West'!B35</f>
        <v>Erlin, Robbie</v>
      </c>
      <c r="D178" s="5">
        <f>INDEX([1]Pitchers!$AJ:$AJ,MATCH(C178,[1]Pitchers!$C:$C,0))*IF(INDEX([1]Pitchers!$Q:$Q,MATCH(C178,[1]Pitchers!$C:$C,0))="R",1/(0.83+(1-INDEX([1]Pitchers!$DD:$DD,MATCH(C178,[1]Pitchers!$C:$C,0)))/8),1)</f>
        <v>5.0917948848832237</v>
      </c>
      <c r="E178" s="4">
        <f>(INDEX([1]Pitchers!$FJ:$FJ,MATCH(C178,[1]Pitchers!$C:$C,0)))</f>
        <v>112.97715841429655</v>
      </c>
      <c r="F178" s="5">
        <f t="shared" si="8"/>
        <v>4.0992566856360657E-2</v>
      </c>
      <c r="G178" s="54">
        <f>IF(LEFT(A178,1)="A",0,IFERROR((INDEX([1]PitchHitProj!$K:$K,MATCH(C178,[1]PitchHitProj!$B:$B,0))-0.263)*0.32*E178,0))</f>
        <v>-0.29864055437969089</v>
      </c>
      <c r="H178" s="5">
        <f>(INDEX([1]Pitchers!$CV:$CV,MATCH(C178,[1]Pitchers!$C:$C,0)))</f>
        <v>89.906732786724533</v>
      </c>
      <c r="I178" s="107">
        <f>(INDEX([1]Pitchers!$CP:$CP,MATCH(C178,[1]Pitchers!$C:$C,0)))</f>
        <v>25.708333333333332</v>
      </c>
      <c r="J178" s="5">
        <f>((INDEX([1]Pitchers!$AS:$AS,MATCH(C178,[1]Pitchers!$C:$C,0)))*(1-(INDEX([1]Pitchers!$AT:$AT,MATCH(C178,[1]Pitchers!$C:$C,0)))))</f>
        <v>-0.35277039700493462</v>
      </c>
      <c r="K178" s="5">
        <f>(INDEX([1]Pitchers!$FL:$FL,MATCH(C178,[1]Pitchers!$C:$C,0)))</f>
        <v>-0.17161242151412032</v>
      </c>
      <c r="L178" s="5">
        <f>INDEX([1]Pitchers!$FO:$FO,MATCH(C178,[1]Pitchers!$C:$C,0))</f>
        <v>0</v>
      </c>
      <c r="M178" s="58"/>
      <c r="N178" s="26" t="s">
        <v>90</v>
      </c>
      <c r="O178" s="26" t="s">
        <v>266</v>
      </c>
      <c r="P178" s="82" t="str">
        <f>'NL East'!$I13</f>
        <v>McGowan, Dustin</v>
      </c>
      <c r="Q178" s="5">
        <f>INDEX([1]Pitchers!$AJ:$AJ,MATCH(P178,[1]Pitchers!$C:$C,0))*IF(INDEX([1]Pitchers!$Q:$Q,MATCH(P178,[1]Pitchers!$C:$C,0))="S",0.83+(1-INDEX([1]Pitchers!$DD:$DD,MATCH(P178,[1]Pitchers!$C:$C,0)))/8,1)</f>
        <v>4.0287682489733188</v>
      </c>
      <c r="R178" s="4">
        <f>IF(INDEX([1]Pitchers!$Q:$Q,MATCH(P178,[1]Pitchers!$C:$C,0))="S",56,INDEX([1]Pitchers!$FJ:$FJ,MATCH(P178,[1]Pitchers!$C:$C,0)))</f>
        <v>58.852933384836007</v>
      </c>
      <c r="S178" s="5">
        <f t="shared" si="7"/>
        <v>0.2089697053285125</v>
      </c>
      <c r="T178" s="5">
        <f>(INDEX([1]Pitchers!$CV:$CV,MATCH(P178,[1]Pitchers!$C:$C,0)))</f>
        <v>93.379696717544562</v>
      </c>
      <c r="U178" s="107">
        <f>(INDEX([1]Pitchers!$CP:$CP,MATCH(P178,[1]Pitchers!$C:$C,0)))</f>
        <v>34.291666666666664</v>
      </c>
      <c r="V178" s="5">
        <f>((INDEX([1]Pitchers!$AS:$AS,MATCH(P178,[1]Pitchers!$C:$C,0)))*(1-(INDEX([1]Pitchers!$AT:$AT,MATCH(P178,[1]Pitchers!$C:$C,0)))))</f>
        <v>2.57008948148271E-2</v>
      </c>
      <c r="W178" s="5">
        <f>(INDEX([1]Pitchers!$FL:$FL,MATCH(P178,[1]Pitchers!$C:$C,0)))</f>
        <v>0.20522154000867932</v>
      </c>
      <c r="X178" s="5">
        <f>INDEX([1]Pitchers!$FO:$FO,MATCH(P178,[1]Pitchers!$C:$C,0))</f>
        <v>1</v>
      </c>
    </row>
    <row r="179" spans="1:24" ht="12" customHeight="1" x14ac:dyDescent="0.2">
      <c r="A179" s="26" t="s">
        <v>101</v>
      </c>
      <c r="B179" s="26" t="s">
        <v>651</v>
      </c>
      <c r="C179" s="25" t="str">
        <f>'NL West'!B33</f>
        <v>Morrow, Brandon</v>
      </c>
      <c r="D179" s="5">
        <f>INDEX([1]Pitchers!$AJ:$AJ,MATCH(C179,[1]Pitchers!$C:$C,0))*IF(INDEX([1]Pitchers!$Q:$Q,MATCH(C179,[1]Pitchers!$C:$C,0))="R",1/(0.83+(1-INDEX([1]Pitchers!$DD:$DD,MATCH(C179,[1]Pitchers!$C:$C,0)))/8),1)</f>
        <v>5.1085527189113984</v>
      </c>
      <c r="E179" s="4">
        <f>(INDEX([1]Pitchers!$FJ:$FJ,MATCH(C179,[1]Pitchers!$C:$C,0)))</f>
        <v>106.15574074074074</v>
      </c>
      <c r="F179" s="5">
        <f t="shared" si="8"/>
        <v>3.6308716427539744E-2</v>
      </c>
      <c r="G179" s="54">
        <f>IF(LEFT(A179,1)="A",0,IFERROR((INDEX([1]PitchHitProj!$K:$K,MATCH(C179,[1]PitchHitProj!$B:$B,0))-0.263)*0.32*E179,0))</f>
        <v>-0.11562163152816833</v>
      </c>
      <c r="H179" s="5">
        <f>(INDEX([1]Pitchers!$CV:$CV,MATCH(C179,[1]Pitchers!$C:$C,0)))</f>
        <v>93.33595720194549</v>
      </c>
      <c r="I179" s="107">
        <f>(INDEX([1]Pitchers!$CP:$CP,MATCH(C179,[1]Pitchers!$C:$C,0)))</f>
        <v>31.958333333333332</v>
      </c>
      <c r="J179" s="5">
        <f>((INDEX([1]Pitchers!$AS:$AS,MATCH(C179,[1]Pitchers!$C:$C,0)))*(1-(INDEX([1]Pitchers!$AT:$AT,MATCH(C179,[1]Pitchers!$C:$C,0)))))</f>
        <v>-9.7170503900183391E-2</v>
      </c>
      <c r="K179" s="5">
        <f>(INDEX([1]Pitchers!$FL:$FL,MATCH(C179,[1]Pitchers!$C:$C,0)))</f>
        <v>2.1811090558840111E-2</v>
      </c>
      <c r="L179" s="5">
        <f>INDEX([1]Pitchers!$FO:$FO,MATCH(C179,[1]Pitchers!$C:$C,0))</f>
        <v>8.1526794330607499E-3</v>
      </c>
      <c r="M179" s="58"/>
      <c r="N179" s="26" t="s">
        <v>89</v>
      </c>
      <c r="O179" s="26" t="s">
        <v>73</v>
      </c>
      <c r="P179" s="18" t="str">
        <f>'AL West'!$B44</f>
        <v>Storen, Drew</v>
      </c>
      <c r="Q179" s="5">
        <f>INDEX([1]Pitchers!$AJ:$AJ,MATCH(P179,[1]Pitchers!$C:$C,0))*IF(INDEX([1]Pitchers!$Q:$Q,MATCH(P179,[1]Pitchers!$C:$C,0))="S",0.83+(1-INDEX([1]Pitchers!$DD:$DD,MATCH(P179,[1]Pitchers!$C:$C,0)))/8,1)</f>
        <v>3.9952077100080818</v>
      </c>
      <c r="R179" s="4">
        <f>IF(INDEX([1]Pitchers!$Q:$Q,MATCH(P179,[1]Pitchers!$C:$C,0))="S",56,INDEX([1]Pitchers!$FJ:$FJ,MATCH(P179,[1]Pitchers!$C:$C,0)))</f>
        <v>51.044258839259257</v>
      </c>
      <c r="S179" s="5">
        <f t="shared" si="7"/>
        <v>0.2060572583109804</v>
      </c>
      <c r="T179" s="5">
        <f>(INDEX([1]Pitchers!$CV:$CV,MATCH(P179,[1]Pitchers!$C:$C,0)))</f>
        <v>91.058446613669702</v>
      </c>
      <c r="U179" s="107">
        <f>(INDEX([1]Pitchers!$CP:$CP,MATCH(P179,[1]Pitchers!$C:$C,0)))</f>
        <v>28.875</v>
      </c>
      <c r="V179" s="5">
        <f>((INDEX([1]Pitchers!$AS:$AS,MATCH(P179,[1]Pitchers!$C:$C,0)))*(1-(INDEX([1]Pitchers!$AT:$AT,MATCH(P179,[1]Pitchers!$C:$C,0)))))</f>
        <v>1.2331577570688433E-3</v>
      </c>
      <c r="W179" s="5">
        <f>(INDEX([1]Pitchers!$FL:$FL,MATCH(P179,[1]Pitchers!$C:$C,0)))</f>
        <v>-4.1706808284841558E-2</v>
      </c>
      <c r="X179" s="5">
        <f>INDEX([1]Pitchers!$FO:$FO,MATCH(P179,[1]Pitchers!$C:$C,0))</f>
        <v>1</v>
      </c>
    </row>
    <row r="180" spans="1:24" ht="12" customHeight="1" x14ac:dyDescent="0.2">
      <c r="A180" s="26" t="s">
        <v>101</v>
      </c>
      <c r="B180" s="26" t="s">
        <v>651</v>
      </c>
      <c r="C180" s="25" t="str">
        <f>'NL West'!B36</f>
        <v>Cosart, Jarred</v>
      </c>
      <c r="D180" s="5">
        <f>INDEX([1]Pitchers!$AJ:$AJ,MATCH(C180,[1]Pitchers!$C:$C,0))*IF(INDEX([1]Pitchers!$Q:$Q,MATCH(C180,[1]Pitchers!$C:$C,0))="R",1/(0.83+(1-INDEX([1]Pitchers!$DD:$DD,MATCH(C180,[1]Pitchers!$C:$C,0)))/8),1)</f>
        <v>5.2068385950043821</v>
      </c>
      <c r="E180" s="4">
        <f>(INDEX([1]Pitchers!$FJ:$FJ,MATCH(C180,[1]Pitchers!$C:$C,0)))</f>
        <v>124.8504681696385</v>
      </c>
      <c r="F180" s="5">
        <f t="shared" si="8"/>
        <v>-0.11121731827102477</v>
      </c>
      <c r="G180" s="54">
        <f>IF(LEFT(A180,1)="A",0,IFERROR((INDEX([1]PitchHitProj!$K:$K,MATCH(C180,[1]PitchHitProj!$B:$B,0))-0.263)*0.32*E180,0))</f>
        <v>-0.31710325996358008</v>
      </c>
      <c r="H180" s="5">
        <f>(INDEX([1]Pitchers!$CV:$CV,MATCH(C180,[1]Pitchers!$C:$C,0)))</f>
        <v>92.805932839519144</v>
      </c>
      <c r="I180" s="107">
        <f>(INDEX([1]Pitchers!$CP:$CP,MATCH(C180,[1]Pitchers!$C:$C,0)))</f>
        <v>26.125</v>
      </c>
      <c r="J180" s="5">
        <f>((INDEX([1]Pitchers!$AS:$AS,MATCH(C180,[1]Pitchers!$C:$C,0)))*(1-(INDEX([1]Pitchers!$AT:$AT,MATCH(C180,[1]Pitchers!$C:$C,0)))))</f>
        <v>6.7005918136443646E-2</v>
      </c>
      <c r="K180" s="5">
        <f>(INDEX([1]Pitchers!$FL:$FL,MATCH(C180,[1]Pitchers!$C:$C,0)))</f>
        <v>0.20120036791147472</v>
      </c>
      <c r="L180" s="5">
        <f>INDEX([1]Pitchers!$FO:$FO,MATCH(C180,[1]Pitchers!$C:$C,0))</f>
        <v>0</v>
      </c>
      <c r="M180" s="58"/>
      <c r="N180" s="26" t="s">
        <v>91</v>
      </c>
      <c r="O180" s="26" t="s">
        <v>55</v>
      </c>
      <c r="P180" s="42" t="str">
        <f>'NL Central'!$P14</f>
        <v>Rowen, Ben</v>
      </c>
      <c r="Q180" s="5">
        <f>INDEX([1]Pitchers!$AJ:$AJ,MATCH(P180,[1]Pitchers!$C:$C,0))*IF(INDEX([1]Pitchers!$Q:$Q,MATCH(P180,[1]Pitchers!$C:$C,0))="S",0.83+(1-INDEX([1]Pitchers!$DD:$DD,MATCH(P180,[1]Pitchers!$C:$C,0)))/8,1)</f>
        <v>4.0335768517886876</v>
      </c>
      <c r="R180" s="4">
        <f>IF(INDEX([1]Pitchers!$Q:$Q,MATCH(P180,[1]Pitchers!$C:$C,0))="S",56,INDEX([1]Pitchers!$FJ:$FJ,MATCH(P180,[1]Pitchers!$C:$C,0)))</f>
        <v>58.760764941666665</v>
      </c>
      <c r="S180" s="5">
        <f t="shared" si="7"/>
        <v>0.20455097195880223</v>
      </c>
      <c r="T180" s="5">
        <f>(INDEX([1]Pitchers!$CV:$CV,MATCH(P180,[1]Pitchers!$C:$C,0)))</f>
        <v>83</v>
      </c>
      <c r="U180" s="107">
        <f>(INDEX([1]Pitchers!$CP:$CP,MATCH(P180,[1]Pitchers!$C:$C,0)))</f>
        <v>27.625</v>
      </c>
      <c r="V180" s="5">
        <f>((INDEX([1]Pitchers!$AS:$AS,MATCH(P180,[1]Pitchers!$C:$C,0)))*(1-(INDEX([1]Pitchers!$AT:$AT,MATCH(P180,[1]Pitchers!$C:$C,0)))))</f>
        <v>0.71025502158231768</v>
      </c>
      <c r="W180" s="5">
        <f>(INDEX([1]Pitchers!$FL:$FL,MATCH(P180,[1]Pitchers!$C:$C,0)))</f>
        <v>0.30026597083484086</v>
      </c>
      <c r="X180" s="5">
        <f>INDEX([1]Pitchers!$FO:$FO,MATCH(P180,[1]Pitchers!$C:$C,0))</f>
        <v>1</v>
      </c>
    </row>
    <row r="181" spans="1:24" ht="12" customHeight="1" x14ac:dyDescent="0.2">
      <c r="A181" s="26" t="s">
        <v>90</v>
      </c>
      <c r="B181" s="26" t="s">
        <v>653</v>
      </c>
      <c r="C181" s="27" t="str">
        <f>'NL East'!P6</f>
        <v>Verrett, Logan</v>
      </c>
      <c r="D181" s="5">
        <f>INDEX([1]Pitchers!$AJ:$AJ,MATCH(C181,[1]Pitchers!$C:$C,0))*IF(INDEX([1]Pitchers!$Q:$Q,MATCH(C181,[1]Pitchers!$C:$C,0))="R",1/(0.83+(1-INDEX([1]Pitchers!$DD:$DD,MATCH(C181,[1]Pitchers!$C:$C,0)))/8),1)</f>
        <v>5.2181146369343336</v>
      </c>
      <c r="E181" s="4">
        <f>(INDEX([1]Pitchers!$FJ:$FJ,MATCH(C181,[1]Pitchers!$C:$C,0)))</f>
        <v>138.61044768924887</v>
      </c>
      <c r="F181" s="5">
        <f t="shared" si="8"/>
        <v>-0.142581805297191</v>
      </c>
      <c r="G181" s="54">
        <f>IF(LEFT(A181,1)="A",0,IFERROR((INDEX([1]PitchHitProj!$K:$K,MATCH(C181,[1]PitchHitProj!$B:$B,0))-0.263)*0.32*E181,0))</f>
        <v>-0.37174777048425656</v>
      </c>
      <c r="H181" s="5">
        <f>(INDEX([1]Pitchers!$CV:$CV,MATCH(C181,[1]Pitchers!$C:$C,0)))</f>
        <v>89.629149764981079</v>
      </c>
      <c r="I181" s="107">
        <f>(INDEX([1]Pitchers!$CP:$CP,MATCH(C181,[1]Pitchers!$C:$C,0)))</f>
        <v>26.041666666666668</v>
      </c>
      <c r="J181" s="5">
        <f>((INDEX([1]Pitchers!$AS:$AS,MATCH(C181,[1]Pitchers!$C:$C,0)))*(1-(INDEX([1]Pitchers!$AT:$AT,MATCH(C181,[1]Pitchers!$C:$C,0)))))</f>
        <v>0.25232267919406326</v>
      </c>
      <c r="K181" s="5">
        <f>(INDEX([1]Pitchers!$FL:$FL,MATCH(C181,[1]Pitchers!$C:$C,0)))</f>
        <v>-0.10021920523997402</v>
      </c>
      <c r="L181" s="5">
        <f>INDEX([1]Pitchers!$FO:$FO,MATCH(C181,[1]Pitchers!$C:$C,0))</f>
        <v>3.4142175315722612E-2</v>
      </c>
      <c r="M181" s="58"/>
      <c r="N181" s="26" t="s">
        <v>91</v>
      </c>
      <c r="O181" s="26" t="s">
        <v>55</v>
      </c>
      <c r="P181" s="42" t="str">
        <f>'NL Central'!$P13</f>
        <v>Suter, Brent</v>
      </c>
      <c r="Q181" s="5">
        <f>INDEX([1]Pitchers!$AJ:$AJ,MATCH(P181,[1]Pitchers!$C:$C,0))*IF(INDEX([1]Pitchers!$Q:$Q,MATCH(P181,[1]Pitchers!$C:$C,0))="S",0.83+(1-INDEX([1]Pitchers!$DD:$DD,MATCH(P181,[1]Pitchers!$C:$C,0)))/8,1)</f>
        <v>4.0246864224481671</v>
      </c>
      <c r="R181" s="4">
        <f>IF(INDEX([1]Pitchers!$Q:$Q,MATCH(P181,[1]Pitchers!$C:$C,0))="S",56,INDEX([1]Pitchers!$FJ:$FJ,MATCH(P181,[1]Pitchers!$C:$C,0)))</f>
        <v>56</v>
      </c>
      <c r="S181" s="5">
        <f t="shared" si="7"/>
        <v>0.20214992936974774</v>
      </c>
      <c r="T181" s="5">
        <f>(INDEX([1]Pitchers!$CV:$CV,MATCH(P181,[1]Pitchers!$C:$C,0)))</f>
        <v>92.1</v>
      </c>
      <c r="U181" s="107">
        <f>(INDEX([1]Pitchers!$CP:$CP,MATCH(P181,[1]Pitchers!$C:$C,0)))</f>
        <v>26.875</v>
      </c>
      <c r="V181" s="5">
        <f>((INDEX([1]Pitchers!$AS:$AS,MATCH(P181,[1]Pitchers!$C:$C,0)))*(1-(INDEX([1]Pitchers!$AT:$AT,MATCH(P181,[1]Pitchers!$C:$C,0)))))</f>
        <v>6.6132224170706869E-2</v>
      </c>
      <c r="W181" s="5">
        <f>(INDEX([1]Pitchers!$FL:$FL,MATCH(P181,[1]Pitchers!$C:$C,0)))</f>
        <v>0.33012234317970124</v>
      </c>
      <c r="X181" s="5">
        <f>INDEX([1]Pitchers!$FO:$FO,MATCH(P181,[1]Pitchers!$C:$C,0))</f>
        <v>0</v>
      </c>
    </row>
    <row r="182" spans="1:24" ht="12" customHeight="1" x14ac:dyDescent="0.2">
      <c r="M182" s="58"/>
      <c r="N182" s="26" t="s">
        <v>91</v>
      </c>
      <c r="O182" s="26" t="s">
        <v>55</v>
      </c>
      <c r="P182" s="42" t="str">
        <f>'NL Central'!$P11</f>
        <v>Torres, Carlos</v>
      </c>
      <c r="Q182" s="5">
        <f>INDEX([1]Pitchers!$AJ:$AJ,MATCH(P182,[1]Pitchers!$C:$C,0))*IF(INDEX([1]Pitchers!$Q:$Q,MATCH(P182,[1]Pitchers!$C:$C,0))="S",0.83+(1-INDEX([1]Pitchers!$DD:$DD,MATCH(P182,[1]Pitchers!$C:$C,0)))/8,1)</f>
        <v>4.049869274215693</v>
      </c>
      <c r="R182" s="4">
        <f>IF(INDEX([1]Pitchers!$Q:$Q,MATCH(P182,[1]Pitchers!$C:$C,0))="S",56,INDEX([1]Pitchers!$FJ:$FJ,MATCH(P182,[1]Pitchers!$C:$C,0)))</f>
        <v>60.734156060666663</v>
      </c>
      <c r="S182" s="5">
        <f t="shared" si="7"/>
        <v>0.19709495528496915</v>
      </c>
      <c r="T182" s="5">
        <f>(INDEX([1]Pitchers!$CV:$CV,MATCH(P182,[1]Pitchers!$C:$C,0)))</f>
        <v>90.419028556371771</v>
      </c>
      <c r="U182" s="107">
        <f>(INDEX([1]Pitchers!$CP:$CP,MATCH(P182,[1]Pitchers!$C:$C,0)))</f>
        <v>33.708333333333336</v>
      </c>
      <c r="V182" s="5">
        <f>((INDEX([1]Pitchers!$AS:$AS,MATCH(P182,[1]Pitchers!$C:$C,0)))*(1-(INDEX([1]Pitchers!$AT:$AT,MATCH(P182,[1]Pitchers!$C:$C,0)))))</f>
        <v>-0.12018460419935398</v>
      </c>
      <c r="W182" s="5">
        <f>(INDEX([1]Pitchers!$FL:$FL,MATCH(P182,[1]Pitchers!$C:$C,0)))</f>
        <v>0.38884215525236321</v>
      </c>
      <c r="X182" s="5">
        <f>INDEX([1]Pitchers!$FO:$FO,MATCH(P182,[1]Pitchers!$C:$C,0))</f>
        <v>1</v>
      </c>
    </row>
    <row r="183" spans="1:24" ht="12" customHeight="1" x14ac:dyDescent="0.2">
      <c r="M183" s="58"/>
      <c r="N183" s="26" t="s">
        <v>101</v>
      </c>
      <c r="O183" s="26" t="s">
        <v>49</v>
      </c>
      <c r="P183" s="9" t="str">
        <f>'NL West'!$B13</f>
        <v>Godley, Zack</v>
      </c>
      <c r="Q183" s="5">
        <f>INDEX([1]Pitchers!$AJ:$AJ,MATCH(P183,[1]Pitchers!$C:$C,0))*IF(INDEX([1]Pitchers!$Q:$Q,MATCH(P183,[1]Pitchers!$C:$C,0))="S",0.83+(1-INDEX([1]Pitchers!$DD:$DD,MATCH(P183,[1]Pitchers!$C:$C,0)))/8,1)</f>
        <v>4.0321893298182143</v>
      </c>
      <c r="R183" s="4">
        <f>IF(INDEX([1]Pitchers!$Q:$Q,MATCH(P183,[1]Pitchers!$C:$C,0))="S",56,INDEX([1]Pitchers!$FJ:$FJ,MATCH(P183,[1]Pitchers!$C:$C,0)))</f>
        <v>56</v>
      </c>
      <c r="S183" s="5">
        <f t="shared" si="7"/>
        <v>0.19606561767887754</v>
      </c>
      <c r="T183" s="5">
        <f>(INDEX([1]Pitchers!$CV:$CV,MATCH(P183,[1]Pitchers!$C:$C,0)))</f>
        <v>90.567356113183735</v>
      </c>
      <c r="U183" s="107">
        <f>(INDEX([1]Pitchers!$CP:$CP,MATCH(P183,[1]Pitchers!$C:$C,0)))</f>
        <v>26.208333333333332</v>
      </c>
      <c r="V183" s="5">
        <f>((INDEX([1]Pitchers!$AS:$AS,MATCH(P183,[1]Pitchers!$C:$C,0)))*(1-(INDEX([1]Pitchers!$AT:$AT,MATCH(P183,[1]Pitchers!$C:$C,0)))))</f>
        <v>1.892019356515124E-2</v>
      </c>
      <c r="W183" s="5">
        <f>(INDEX([1]Pitchers!$FL:$FL,MATCH(P183,[1]Pitchers!$C:$C,0)))</f>
        <v>2.0180777979217385E-2</v>
      </c>
      <c r="X183" s="5">
        <f>INDEX([1]Pitchers!$FO:$FO,MATCH(P183,[1]Pitchers!$C:$C,0))</f>
        <v>0</v>
      </c>
    </row>
    <row r="184" spans="1:24" ht="12" customHeight="1" x14ac:dyDescent="0.2">
      <c r="M184" s="58"/>
      <c r="N184" s="26" t="s">
        <v>90</v>
      </c>
      <c r="O184" s="26" t="s">
        <v>653</v>
      </c>
      <c r="P184" s="27" t="str">
        <f>'NL East'!$P11</f>
        <v>Gilmartin, Sean</v>
      </c>
      <c r="Q184" s="5">
        <f>INDEX([1]Pitchers!$AJ:$AJ,MATCH(P184,[1]Pitchers!$C:$C,0))*IF(INDEX([1]Pitchers!$Q:$Q,MATCH(P184,[1]Pitchers!$C:$C,0))="S",0.83+(1-INDEX([1]Pitchers!$DD:$DD,MATCH(P184,[1]Pitchers!$C:$C,0)))/8,1)</f>
        <v>4.0334200446820381</v>
      </c>
      <c r="R184" s="4">
        <f>IF(INDEX([1]Pitchers!$Q:$Q,MATCH(P184,[1]Pitchers!$C:$C,0))="S",56,INDEX([1]Pitchers!$FJ:$FJ,MATCH(P184,[1]Pitchers!$C:$C,0)))</f>
        <v>56</v>
      </c>
      <c r="S184" s="5">
        <f t="shared" si="7"/>
        <v>0.19506767393032071</v>
      </c>
      <c r="T184" s="5">
        <f>(INDEX([1]Pitchers!$CV:$CV,MATCH(P184,[1]Pitchers!$C:$C,0)))</f>
        <v>88.549592223609466</v>
      </c>
      <c r="U184" s="107">
        <f>(INDEX([1]Pitchers!$CP:$CP,MATCH(P184,[1]Pitchers!$C:$C,0)))</f>
        <v>26.125</v>
      </c>
      <c r="V184" s="5">
        <f>((INDEX([1]Pitchers!$AS:$AS,MATCH(P184,[1]Pitchers!$C:$C,0)))*(1-(INDEX([1]Pitchers!$AT:$AT,MATCH(P184,[1]Pitchers!$C:$C,0)))))</f>
        <v>-2.8050029029334071E-2</v>
      </c>
      <c r="W184" s="5">
        <f>(INDEX([1]Pitchers!$FL:$FL,MATCH(P184,[1]Pitchers!$C:$C,0)))</f>
        <v>-0.11009295020661718</v>
      </c>
      <c r="X184" s="5">
        <f>INDEX([1]Pitchers!$FO:$FO,MATCH(P184,[1]Pitchers!$C:$C,0))</f>
        <v>0</v>
      </c>
    </row>
    <row r="185" spans="1:24" ht="12" customHeight="1" x14ac:dyDescent="0.2">
      <c r="M185" s="58"/>
      <c r="N185" s="26" t="s">
        <v>90</v>
      </c>
      <c r="O185" s="26" t="s">
        <v>266</v>
      </c>
      <c r="P185" s="82" t="str">
        <f>'NL East'!$I14</f>
        <v>Wittgren, Nick</v>
      </c>
      <c r="Q185" s="5">
        <f>INDEX([1]Pitchers!$AJ:$AJ,MATCH(P185,[1]Pitchers!$C:$C,0))*IF(INDEX([1]Pitchers!$Q:$Q,MATCH(P185,[1]Pitchers!$C:$C,0))="S",0.83+(1-INDEX([1]Pitchers!$DD:$DD,MATCH(P185,[1]Pitchers!$C:$C,0)))/8,1)</f>
        <v>4.0621284266125395</v>
      </c>
      <c r="R185" s="4">
        <f>IF(INDEX([1]Pitchers!$Q:$Q,MATCH(P185,[1]Pitchers!$C:$C,0))="S",56,INDEX([1]Pitchers!$FJ:$FJ,MATCH(P185,[1]Pitchers!$C:$C,0)))</f>
        <v>59.698591794333268</v>
      </c>
      <c r="S185" s="5">
        <f t="shared" si="7"/>
        <v>0.18314159130738308</v>
      </c>
      <c r="T185" s="5">
        <f>(INDEX([1]Pitchers!$CV:$CV,MATCH(P185,[1]Pitchers!$C:$C,0)))</f>
        <v>90.795541201614824</v>
      </c>
      <c r="U185" s="107">
        <f>(INDEX([1]Pitchers!$CP:$CP,MATCH(P185,[1]Pitchers!$C:$C,0)))</f>
        <v>25.125</v>
      </c>
      <c r="V185" s="5">
        <f>((INDEX([1]Pitchers!$AS:$AS,MATCH(P185,[1]Pitchers!$C:$C,0)))*(1-(INDEX([1]Pitchers!$AT:$AT,MATCH(P185,[1]Pitchers!$C:$C,0)))))</f>
        <v>8.2901840706721089E-2</v>
      </c>
      <c r="W185" s="5">
        <f>(INDEX([1]Pitchers!$FL:$FL,MATCH(P185,[1]Pitchers!$C:$C,0)))</f>
        <v>0.36434095211531892</v>
      </c>
      <c r="X185" s="5">
        <f>INDEX([1]Pitchers!$FO:$FO,MATCH(P185,[1]Pitchers!$C:$C,0))</f>
        <v>1</v>
      </c>
    </row>
    <row r="186" spans="1:24" ht="12" customHeight="1" x14ac:dyDescent="0.2">
      <c r="M186" s="58"/>
      <c r="N186" s="26" t="s">
        <v>87</v>
      </c>
      <c r="O186" s="26" t="s">
        <v>63</v>
      </c>
      <c r="P186" s="9" t="str">
        <f>'AL East'!$I13</f>
        <v>Abad, Fernando</v>
      </c>
      <c r="Q186" s="5">
        <f>INDEX([1]Pitchers!$AJ:$AJ,MATCH(P186,[1]Pitchers!$C:$C,0))*IF(INDEX([1]Pitchers!$Q:$Q,MATCH(P186,[1]Pitchers!$C:$C,0))="S",0.83+(1-INDEX([1]Pitchers!$DD:$DD,MATCH(P186,[1]Pitchers!$C:$C,0)))/8,1)</f>
        <v>4.0083064100272701</v>
      </c>
      <c r="R186" s="4">
        <f>IF(INDEX([1]Pitchers!$Q:$Q,MATCH(P186,[1]Pitchers!$C:$C,0))="S",56,INDEX([1]Pitchers!$FJ:$FJ,MATCH(P186,[1]Pitchers!$C:$C,0)))</f>
        <v>47.018563468074078</v>
      </c>
      <c r="S186" s="5">
        <f t="shared" si="7"/>
        <v>0.1808835269050838</v>
      </c>
      <c r="T186" s="5">
        <f>(INDEX([1]Pitchers!$CV:$CV,MATCH(P186,[1]Pitchers!$C:$C,0)))</f>
        <v>91.499870573102996</v>
      </c>
      <c r="U186" s="107">
        <f>(INDEX([1]Pitchers!$CP:$CP,MATCH(P186,[1]Pitchers!$C:$C,0)))</f>
        <v>30.541666666666668</v>
      </c>
      <c r="V186" s="5">
        <f>((INDEX([1]Pitchers!$AS:$AS,MATCH(P186,[1]Pitchers!$C:$C,0)))*(1-(INDEX([1]Pitchers!$AT:$AT,MATCH(P186,[1]Pitchers!$C:$C,0)))))</f>
        <v>0.10814564876616987</v>
      </c>
      <c r="W186" s="5">
        <f>(INDEX([1]Pitchers!$FL:$FL,MATCH(P186,[1]Pitchers!$C:$C,0)))</f>
        <v>0.55149337892686867</v>
      </c>
      <c r="X186" s="5">
        <f>INDEX([1]Pitchers!$FO:$FO,MATCH(P186,[1]Pitchers!$C:$C,0))</f>
        <v>1</v>
      </c>
    </row>
    <row r="187" spans="1:24" ht="12" customHeight="1" x14ac:dyDescent="0.2">
      <c r="M187" s="58"/>
      <c r="N187" s="26" t="s">
        <v>101</v>
      </c>
      <c r="O187" s="26" t="s">
        <v>651</v>
      </c>
      <c r="P187" s="25" t="str">
        <f>'NL West'!$B39</f>
        <v>Quackenbush, Kevin</v>
      </c>
      <c r="Q187" s="5">
        <f>INDEX([1]Pitchers!$AJ:$AJ,MATCH(P187,[1]Pitchers!$C:$C,0))*IF(INDEX([1]Pitchers!$Q:$Q,MATCH(P187,[1]Pitchers!$C:$C,0))="S",0.83+(1-INDEX([1]Pitchers!$DD:$DD,MATCH(P187,[1]Pitchers!$C:$C,0)))/8,1)</f>
        <v>4.0752817869205078</v>
      </c>
      <c r="R187" s="4">
        <f>IF(INDEX([1]Pitchers!$Q:$Q,MATCH(P187,[1]Pitchers!$C:$C,0))="S",56,INDEX([1]Pitchers!$FJ:$FJ,MATCH(P187,[1]Pitchers!$C:$C,0)))</f>
        <v>61.758147559888826</v>
      </c>
      <c r="S187" s="5">
        <f t="shared" si="7"/>
        <v>0.17770496081135886</v>
      </c>
      <c r="T187" s="5">
        <f>(INDEX([1]Pitchers!$CV:$CV,MATCH(P187,[1]Pitchers!$C:$C,0)))</f>
        <v>89.394071708786655</v>
      </c>
      <c r="U187" s="107">
        <f>(INDEX([1]Pitchers!$CP:$CP,MATCH(P187,[1]Pitchers!$C:$C,0)))</f>
        <v>27.625</v>
      </c>
      <c r="V187" s="5">
        <f>((INDEX([1]Pitchers!$AS:$AS,MATCH(P187,[1]Pitchers!$C:$C,0)))*(1-(INDEX([1]Pitchers!$AT:$AT,MATCH(P187,[1]Pitchers!$C:$C,0)))))</f>
        <v>0.466545177412309</v>
      </c>
      <c r="W187" s="5">
        <f>(INDEX([1]Pitchers!$FL:$FL,MATCH(P187,[1]Pitchers!$C:$C,0)))</f>
        <v>5.4757337262833862E-2</v>
      </c>
      <c r="X187" s="5">
        <f>INDEX([1]Pitchers!$FO:$FO,MATCH(P187,[1]Pitchers!$C:$C,0))</f>
        <v>1</v>
      </c>
    </row>
    <row r="188" spans="1:24" ht="12" customHeight="1" x14ac:dyDescent="0.2">
      <c r="M188" s="58"/>
      <c r="N188" s="26" t="s">
        <v>87</v>
      </c>
      <c r="O188" s="26" t="s">
        <v>62</v>
      </c>
      <c r="P188" s="41" t="str">
        <f>'AL East'!$B15</f>
        <v>McFarland, T.J.</v>
      </c>
      <c r="Q188" s="5">
        <f>INDEX([1]Pitchers!$AJ:$AJ,MATCH(P188,[1]Pitchers!$C:$C,0))*IF(INDEX([1]Pitchers!$Q:$Q,MATCH(P188,[1]Pitchers!$C:$C,0))="S",0.83+(1-INDEX([1]Pitchers!$DD:$DD,MATCH(P188,[1]Pitchers!$C:$C,0)))/8,1)</f>
        <v>4.0162850840490494</v>
      </c>
      <c r="R188" s="4">
        <f>IF(INDEX([1]Pitchers!$Q:$Q,MATCH(P188,[1]Pitchers!$C:$C,0))="S",56,INDEX([1]Pitchers!$FJ:$FJ,MATCH(P188,[1]Pitchers!$C:$C,0)))</f>
        <v>44.990045844372354</v>
      </c>
      <c r="S188" s="5">
        <f t="shared" si="7"/>
        <v>0.16788015769207798</v>
      </c>
      <c r="T188" s="5">
        <f>(INDEX([1]Pitchers!$CV:$CV,MATCH(P188,[1]Pitchers!$C:$C,0)))</f>
        <v>91.992783404165294</v>
      </c>
      <c r="U188" s="107">
        <f>(INDEX([1]Pitchers!$CP:$CP,MATCH(P188,[1]Pitchers!$C:$C,0)))</f>
        <v>27.041666666666668</v>
      </c>
      <c r="V188" s="5">
        <f>((INDEX([1]Pitchers!$AS:$AS,MATCH(P188,[1]Pitchers!$C:$C,0)))*(1-(INDEX([1]Pitchers!$AT:$AT,MATCH(P188,[1]Pitchers!$C:$C,0)))))</f>
        <v>-0.21704625034918978</v>
      </c>
      <c r="W188" s="5">
        <f>(INDEX([1]Pitchers!$FL:$FL,MATCH(P188,[1]Pitchers!$C:$C,0)))</f>
        <v>0.19156372828524743</v>
      </c>
      <c r="X188" s="5">
        <f>INDEX([1]Pitchers!$FO:$FO,MATCH(P188,[1]Pitchers!$C:$C,0))</f>
        <v>0.75989935704570954</v>
      </c>
    </row>
    <row r="189" spans="1:24" ht="12" customHeight="1" x14ac:dyDescent="0.2">
      <c r="M189" s="58"/>
      <c r="N189" s="26" t="s">
        <v>91</v>
      </c>
      <c r="O189" s="26" t="s">
        <v>56</v>
      </c>
      <c r="P189" s="22" t="str">
        <f>'NL Central'!$B44</f>
        <v>Kuhl, Chad</v>
      </c>
      <c r="Q189" s="5">
        <f>INDEX([1]Pitchers!$AJ:$AJ,MATCH(P189,[1]Pitchers!$C:$C,0))*IF(INDEX([1]Pitchers!$Q:$Q,MATCH(P189,[1]Pitchers!$C:$C,0))="S",0.83+(1-INDEX([1]Pitchers!$DD:$DD,MATCH(P189,[1]Pitchers!$C:$C,0)))/8,1)</f>
        <v>4.0767861599871908</v>
      </c>
      <c r="R189" s="4">
        <f>IF(INDEX([1]Pitchers!$Q:$Q,MATCH(P189,[1]Pitchers!$C:$C,0))="S",56,INDEX([1]Pitchers!$FJ:$FJ,MATCH(P189,[1]Pitchers!$C:$C,0)))</f>
        <v>56</v>
      </c>
      <c r="S189" s="5">
        <f t="shared" si="7"/>
        <v>0.15991735556395073</v>
      </c>
      <c r="T189" s="5">
        <f>(INDEX([1]Pitchers!$CV:$CV,MATCH(P189,[1]Pitchers!$C:$C,0)))</f>
        <v>93.295541201614839</v>
      </c>
      <c r="U189" s="107">
        <f>(INDEX([1]Pitchers!$CP:$CP,MATCH(P189,[1]Pitchers!$C:$C,0)))</f>
        <v>23.791666666666668</v>
      </c>
      <c r="V189" s="5">
        <f>((INDEX([1]Pitchers!$AS:$AS,MATCH(P189,[1]Pitchers!$C:$C,0)))*(1-(INDEX([1]Pitchers!$AT:$AT,MATCH(P189,[1]Pitchers!$C:$C,0)))))</f>
        <v>-1.6182140729310093E-2</v>
      </c>
      <c r="W189" s="5">
        <f>(INDEX([1]Pitchers!$FL:$FL,MATCH(P189,[1]Pitchers!$C:$C,0)))</f>
        <v>0.26911533610798727</v>
      </c>
      <c r="X189" s="5">
        <f>INDEX([1]Pitchers!$FO:$FO,MATCH(P189,[1]Pitchers!$C:$C,0))</f>
        <v>0</v>
      </c>
    </row>
    <row r="190" spans="1:24" ht="12" customHeight="1" x14ac:dyDescent="0.2">
      <c r="M190" s="58"/>
      <c r="N190" s="26" t="s">
        <v>88</v>
      </c>
      <c r="O190" s="26" t="s">
        <v>656</v>
      </c>
      <c r="P190" s="13" t="str">
        <f>'AL Central'!$B12</f>
        <v>Albers, Matt</v>
      </c>
      <c r="Q190" s="5">
        <f>INDEX([1]Pitchers!$AJ:$AJ,MATCH(P190,[1]Pitchers!$C:$C,0))*IF(INDEX([1]Pitchers!$Q:$Q,MATCH(P190,[1]Pitchers!$C:$C,0))="S",0.83+(1-INDEX([1]Pitchers!$DD:$DD,MATCH(P190,[1]Pitchers!$C:$C,0)))/8,1)</f>
        <v>4.0361048153391925</v>
      </c>
      <c r="R190" s="4">
        <f>IF(INDEX([1]Pitchers!$Q:$Q,MATCH(P190,[1]Pitchers!$C:$C,0))="S",56,INDEX([1]Pitchers!$FJ:$FJ,MATCH(P190,[1]Pitchers!$C:$C,0)))</f>
        <v>46.182440053034654</v>
      </c>
      <c r="S190" s="5">
        <f t="shared" si="7"/>
        <v>0.15907439363698839</v>
      </c>
      <c r="T190" s="5">
        <f>(INDEX([1]Pitchers!$CV:$CV,MATCH(P190,[1]Pitchers!$C:$C,0)))</f>
        <v>90.494544098028271</v>
      </c>
      <c r="U190" s="107">
        <f>(INDEX([1]Pitchers!$CP:$CP,MATCH(P190,[1]Pitchers!$C:$C,0)))</f>
        <v>33.458333333333336</v>
      </c>
      <c r="V190" s="5">
        <f>((INDEX([1]Pitchers!$AS:$AS,MATCH(P190,[1]Pitchers!$C:$C,0)))*(1-(INDEX([1]Pitchers!$AT:$AT,MATCH(P190,[1]Pitchers!$C:$C,0)))))</f>
        <v>-2.0723270989962523E-4</v>
      </c>
      <c r="W190" s="5">
        <f>(INDEX([1]Pitchers!$FL:$FL,MATCH(P190,[1]Pitchers!$C:$C,0)))</f>
        <v>0.22698348496327456</v>
      </c>
      <c r="X190" s="5">
        <f>INDEX([1]Pitchers!$FO:$FO,MATCH(P190,[1]Pitchers!$C:$C,0))</f>
        <v>1</v>
      </c>
    </row>
    <row r="191" spans="1:24" ht="12" customHeight="1" x14ac:dyDescent="0.2">
      <c r="M191" s="58"/>
      <c r="N191" s="26" t="s">
        <v>89</v>
      </c>
      <c r="O191" s="26" t="s">
        <v>99</v>
      </c>
      <c r="P191" s="9" t="str">
        <f>'AL West'!$I14</f>
        <v>Alvarez, Jose</v>
      </c>
      <c r="Q191" s="5">
        <f>INDEX([1]Pitchers!$AJ:$AJ,MATCH(P191,[1]Pitchers!$C:$C,0))*IF(INDEX([1]Pitchers!$Q:$Q,MATCH(P191,[1]Pitchers!$C:$C,0))="S",0.83+(1-INDEX([1]Pitchers!$DD:$DD,MATCH(P191,[1]Pitchers!$C:$C,0)))/8,1)</f>
        <v>4.0959486977551594</v>
      </c>
      <c r="R191" s="4">
        <f>IF(INDEX([1]Pitchers!$Q:$Q,MATCH(P191,[1]Pitchers!$C:$C,0))="S",56,INDEX([1]Pitchers!$FJ:$FJ,MATCH(P191,[1]Pitchers!$C:$C,0)))</f>
        <v>60.623369950370375</v>
      </c>
      <c r="S191" s="5">
        <f t="shared" si="7"/>
        <v>0.1563148917368643</v>
      </c>
      <c r="T191" s="5">
        <f>(INDEX([1]Pitchers!$CV:$CV,MATCH(P191,[1]Pitchers!$C:$C,0)))</f>
        <v>91.113959183424299</v>
      </c>
      <c r="U191" s="107">
        <f>(INDEX([1]Pitchers!$CP:$CP,MATCH(P191,[1]Pitchers!$C:$C,0)))</f>
        <v>27.125</v>
      </c>
      <c r="V191" s="5">
        <f>((INDEX([1]Pitchers!$AS:$AS,MATCH(P191,[1]Pitchers!$C:$C,0)))*(1-(INDEX([1]Pitchers!$AT:$AT,MATCH(P191,[1]Pitchers!$C:$C,0)))))</f>
        <v>2.7470182589739128E-2</v>
      </c>
      <c r="W191" s="5">
        <f>(INDEX([1]Pitchers!$FL:$FL,MATCH(P191,[1]Pitchers!$C:$C,0)))</f>
        <v>-0.15665797334927845</v>
      </c>
      <c r="X191" s="5">
        <f>INDEX([1]Pitchers!$FO:$FO,MATCH(P191,[1]Pitchers!$C:$C,0))</f>
        <v>1</v>
      </c>
    </row>
    <row r="192" spans="1:24" ht="12" customHeight="1" x14ac:dyDescent="0.2">
      <c r="M192" s="58"/>
      <c r="N192" s="26" t="s">
        <v>91</v>
      </c>
      <c r="O192" s="26" t="s">
        <v>53</v>
      </c>
      <c r="P192" s="9" t="str">
        <f>'NL Central'!$I15</f>
        <v>Wood, Blake</v>
      </c>
      <c r="Q192" s="5">
        <f>INDEX([1]Pitchers!$AJ:$AJ,MATCH(P192,[1]Pitchers!$C:$C,0))*IF(INDEX([1]Pitchers!$Q:$Q,MATCH(P192,[1]Pitchers!$C:$C,0))="S",0.83+(1-INDEX([1]Pitchers!$DD:$DD,MATCH(P192,[1]Pitchers!$C:$C,0)))/8,1)</f>
        <v>4.0948680334334373</v>
      </c>
      <c r="R192" s="4">
        <f>IF(INDEX([1]Pitchers!$Q:$Q,MATCH(P192,[1]Pitchers!$C:$C,0))="S",56,INDEX([1]Pitchers!$FJ:$FJ,MATCH(P192,[1]Pitchers!$C:$C,0)))</f>
        <v>60.083415319925933</v>
      </c>
      <c r="S192" s="5">
        <f t="shared" si="7"/>
        <v>0.15586177745170318</v>
      </c>
      <c r="T192" s="5">
        <f>(INDEX([1]Pitchers!$CV:$CV,MATCH(P192,[1]Pitchers!$C:$C,0)))</f>
        <v>94.493123135390192</v>
      </c>
      <c r="U192" s="107">
        <f>(INDEX([1]Pitchers!$CP:$CP,MATCH(P192,[1]Pitchers!$C:$C,0)))</f>
        <v>30.875</v>
      </c>
      <c r="V192" s="5">
        <f>((INDEX([1]Pitchers!$AS:$AS,MATCH(P192,[1]Pitchers!$C:$C,0)))*(1-(INDEX([1]Pitchers!$AT:$AT,MATCH(P192,[1]Pitchers!$C:$C,0)))))</f>
        <v>-8.0797344064625742E-2</v>
      </c>
      <c r="W192" s="5">
        <f>(INDEX([1]Pitchers!$FL:$FL,MATCH(P192,[1]Pitchers!$C:$C,0)))</f>
        <v>0.13757196292607038</v>
      </c>
      <c r="X192" s="5">
        <f>INDEX([1]Pitchers!$FO:$FO,MATCH(P192,[1]Pitchers!$C:$C,0))</f>
        <v>1</v>
      </c>
    </row>
    <row r="193" spans="1:24" ht="12" customHeight="1" x14ac:dyDescent="0.2">
      <c r="A193" s="2"/>
      <c r="B193" s="2"/>
      <c r="D193" s="2"/>
      <c r="E193" s="2"/>
      <c r="G193" s="2"/>
      <c r="H193" s="2"/>
      <c r="I193" s="2"/>
      <c r="J193" s="2"/>
      <c r="K193" s="2"/>
      <c r="M193" s="58"/>
      <c r="N193" s="26" t="s">
        <v>90</v>
      </c>
      <c r="O193" s="26" t="s">
        <v>653</v>
      </c>
      <c r="P193" s="27" t="str">
        <f>'NL East'!$P15</f>
        <v>Sewald, Paul</v>
      </c>
      <c r="Q193" s="5">
        <f>INDEX([1]Pitchers!$AJ:$AJ,MATCH(P193,[1]Pitchers!$C:$C,0))*IF(INDEX([1]Pitchers!$Q:$Q,MATCH(P193,[1]Pitchers!$C:$C,0))="S",0.83+(1-INDEX([1]Pitchers!$DD:$DD,MATCH(P193,[1]Pitchers!$C:$C,0)))/8,1)</f>
        <v>4.0996515699881995</v>
      </c>
      <c r="R193" s="4">
        <f>IF(INDEX([1]Pitchers!$Q:$Q,MATCH(P193,[1]Pitchers!$C:$C,0))="S",56,INDEX([1]Pitchers!$FJ:$FJ,MATCH(P193,[1]Pitchers!$C:$C,0)))</f>
        <v>61.45948131322222</v>
      </c>
      <c r="S193" s="5">
        <f t="shared" si="7"/>
        <v>0.15517927901993084</v>
      </c>
      <c r="T193" s="5">
        <f>(INDEX([1]Pitchers!$CV:$CV,MATCH(P193,[1]Pitchers!$C:$C,0)))</f>
        <v>92.1</v>
      </c>
      <c r="U193" s="107">
        <f>(INDEX([1]Pitchers!$CP:$CP,MATCH(P193,[1]Pitchers!$C:$C,0)))</f>
        <v>26.125</v>
      </c>
      <c r="V193" s="5">
        <f>((INDEX([1]Pitchers!$AS:$AS,MATCH(P193,[1]Pitchers!$C:$C,0)))*(1-(INDEX([1]Pitchers!$AT:$AT,MATCH(P193,[1]Pitchers!$C:$C,0)))))</f>
        <v>6.6974479471575463E-2</v>
      </c>
      <c r="W193" s="5">
        <f>(INDEX([1]Pitchers!$FL:$FL,MATCH(P193,[1]Pitchers!$C:$C,0)))</f>
        <v>0.16017913923522392</v>
      </c>
      <c r="X193" s="5">
        <f>INDEX([1]Pitchers!$FO:$FO,MATCH(P193,[1]Pitchers!$C:$C,0))</f>
        <v>1</v>
      </c>
    </row>
    <row r="194" spans="1:24" ht="12" customHeight="1" x14ac:dyDescent="0.2">
      <c r="A194" s="2"/>
      <c r="B194" s="2"/>
      <c r="D194" s="2"/>
      <c r="E194" s="2"/>
      <c r="G194" s="2"/>
      <c r="H194" s="2"/>
      <c r="I194" s="2"/>
      <c r="J194" s="2"/>
      <c r="K194" s="2"/>
      <c r="M194" s="58"/>
      <c r="N194" s="26" t="s">
        <v>90</v>
      </c>
      <c r="O194" s="26" t="s">
        <v>653</v>
      </c>
      <c r="P194" s="27" t="str">
        <f>'NL East'!$P14</f>
        <v>Robles, Hansel</v>
      </c>
      <c r="Q194" s="5">
        <f>INDEX([1]Pitchers!$AJ:$AJ,MATCH(P194,[1]Pitchers!$C:$C,0))*IF(INDEX([1]Pitchers!$Q:$Q,MATCH(P194,[1]Pitchers!$C:$C,0))="S",0.83+(1-INDEX([1]Pitchers!$DD:$DD,MATCH(P194,[1]Pitchers!$C:$C,0)))/8,1)</f>
        <v>4.1078465170520495</v>
      </c>
      <c r="R194" s="4">
        <f>IF(INDEX([1]Pitchers!$Q:$Q,MATCH(P194,[1]Pitchers!$C:$C,0))="S",56,INDEX([1]Pitchers!$FJ:$FJ,MATCH(P194,[1]Pitchers!$C:$C,0)))</f>
        <v>63.085987542148153</v>
      </c>
      <c r="S194" s="5">
        <f t="shared" ref="S194:S257" si="9">((4.25)^(((4.25)+(4.25-(4-Q194)*4.25/4*1/9))^0.285)/((4.25)^(((4.25)+(4.25-(4-Q194)*4.25/4*1/9))^0.285)+(4.25-(4-Q194)*4.25/4*1/9)^(((4.25)+(4.25-(4-Q194)*4.25/4*1/9))^0.285))-0.5)*R194+((4.2745*4.25/4*1/9+4*4.25/4*(1-1/9))^(((4.2745*4.25/4*1/9+4*4.25/4*(1-1/9))+4.25)^0.285)/((4.2745*4.25/4*1/9+4*4.25/4*(1-1/9))^(((4.2745*4.25/4*1/9+4*4.25/4*(1-1/9))+4.25)^0.285)+4.25^(((4.2745*4.25/4*1/9+4*4.25/4*(1-1/9))+4.25)^0.285))-0.5)*R194+((4.2745-MIN(4.2745,MAX(3.74,Q194)))/0.5345*0.0009131+0.0104414*(3.74-MIN(3.74,Q194)))*R194</f>
        <v>0.15180954229878915</v>
      </c>
      <c r="T194" s="5">
        <f>(INDEX([1]Pitchers!$CV:$CV,MATCH(P194,[1]Pitchers!$C:$C,0)))</f>
        <v>93.875757864712497</v>
      </c>
      <c r="U194" s="107">
        <f>(INDEX([1]Pitchers!$CP:$CP,MATCH(P194,[1]Pitchers!$C:$C,0)))</f>
        <v>25.875</v>
      </c>
      <c r="V194" s="5">
        <f>((INDEX([1]Pitchers!$AS:$AS,MATCH(P194,[1]Pitchers!$C:$C,0)))*(1-(INDEX([1]Pitchers!$AT:$AT,MATCH(P194,[1]Pitchers!$C:$C,0)))))</f>
        <v>4.3450576043716931E-2</v>
      </c>
      <c r="W194" s="5">
        <f>(INDEX([1]Pitchers!$FL:$FL,MATCH(P194,[1]Pitchers!$C:$C,0)))</f>
        <v>-6.1073432973039916E-2</v>
      </c>
      <c r="X194" s="5">
        <f>INDEX([1]Pitchers!$FO:$FO,MATCH(P194,[1]Pitchers!$C:$C,0))</f>
        <v>1</v>
      </c>
    </row>
    <row r="195" spans="1:24" ht="12" customHeight="1" x14ac:dyDescent="0.2">
      <c r="A195" s="2"/>
      <c r="B195" s="2"/>
      <c r="D195" s="2"/>
      <c r="E195" s="2"/>
      <c r="G195" s="2"/>
      <c r="H195" s="2"/>
      <c r="I195" s="2"/>
      <c r="J195" s="2"/>
      <c r="K195" s="2"/>
      <c r="M195" s="58"/>
      <c r="N195" s="26" t="s">
        <v>91</v>
      </c>
      <c r="O195" s="26" t="s">
        <v>53</v>
      </c>
      <c r="P195" s="9" t="str">
        <f>'NL Central'!$I12</f>
        <v>Finnegan, Brandon</v>
      </c>
      <c r="Q195" s="5">
        <f>INDEX([1]Pitchers!$AJ:$AJ,MATCH(P195,[1]Pitchers!$C:$C,0))*IF(INDEX([1]Pitchers!$Q:$Q,MATCH(P195,[1]Pitchers!$C:$C,0))="S",0.83+(1-INDEX([1]Pitchers!$DD:$DD,MATCH(P195,[1]Pitchers!$C:$C,0)))/8,1)</f>
        <v>4.0907010802078254</v>
      </c>
      <c r="R195" s="4">
        <f>IF(INDEX([1]Pitchers!$Q:$Q,MATCH(P195,[1]Pitchers!$C:$C,0))="S",56,INDEX([1]Pitchers!$FJ:$FJ,MATCH(P195,[1]Pitchers!$C:$C,0)))</f>
        <v>56</v>
      </c>
      <c r="S195" s="5">
        <f t="shared" si="9"/>
        <v>0.14864431336854311</v>
      </c>
      <c r="T195" s="5">
        <f>(INDEX([1]Pitchers!$CV:$CV,MATCH(P195,[1]Pitchers!$C:$C,0)))</f>
        <v>93.218796095746612</v>
      </c>
      <c r="U195" s="107">
        <f>(INDEX([1]Pitchers!$CP:$CP,MATCH(P195,[1]Pitchers!$C:$C,0)))</f>
        <v>23.208333333333332</v>
      </c>
      <c r="V195" s="5">
        <f>((INDEX([1]Pitchers!$AS:$AS,MATCH(P195,[1]Pitchers!$C:$C,0)))*(1-(INDEX([1]Pitchers!$AT:$AT,MATCH(P195,[1]Pitchers!$C:$C,0)))))</f>
        <v>0.10341129818728448</v>
      </c>
      <c r="W195" s="5">
        <f>(INDEX([1]Pitchers!$FL:$FL,MATCH(P195,[1]Pitchers!$C:$C,0)))</f>
        <v>8.7691031593271213E-3</v>
      </c>
      <c r="X195" s="5">
        <f>INDEX([1]Pitchers!$FO:$FO,MATCH(P195,[1]Pitchers!$C:$C,0))</f>
        <v>0</v>
      </c>
    </row>
    <row r="196" spans="1:24" ht="12" customHeight="1" x14ac:dyDescent="0.2">
      <c r="A196" s="2"/>
      <c r="B196" s="2"/>
      <c r="D196" s="2"/>
      <c r="E196" s="2"/>
      <c r="G196" s="2"/>
      <c r="H196" s="2"/>
      <c r="I196" s="2"/>
      <c r="J196" s="2"/>
      <c r="K196" s="2"/>
      <c r="M196" s="58"/>
      <c r="N196" s="26" t="s">
        <v>87</v>
      </c>
      <c r="O196" s="26" t="s">
        <v>63</v>
      </c>
      <c r="P196" s="9" t="str">
        <f>'AL East'!$I15</f>
        <v>Haley, Justin</v>
      </c>
      <c r="Q196" s="5">
        <f>INDEX([1]Pitchers!$AJ:$AJ,MATCH(P196,[1]Pitchers!$C:$C,0))*IF(INDEX([1]Pitchers!$Q:$Q,MATCH(P196,[1]Pitchers!$C:$C,0))="S",0.83+(1-INDEX([1]Pitchers!$DD:$DD,MATCH(P196,[1]Pitchers!$C:$C,0)))/8,1)</f>
        <v>4.1020554985647744</v>
      </c>
      <c r="R196" s="4">
        <f>IF(INDEX([1]Pitchers!$Q:$Q,MATCH(P196,[1]Pitchers!$C:$C,0))="S",56,INDEX([1]Pitchers!$FJ:$FJ,MATCH(P196,[1]Pitchers!$C:$C,0)))</f>
        <v>56</v>
      </c>
      <c r="S196" s="5">
        <f t="shared" si="9"/>
        <v>0.13944767879856568</v>
      </c>
      <c r="T196" s="5">
        <f>(INDEX([1]Pitchers!$CV:$CV,MATCH(P196,[1]Pitchers!$C:$C,0)))</f>
        <v>92.1</v>
      </c>
      <c r="U196" s="107">
        <f>(INDEX([1]Pitchers!$CP:$CP,MATCH(P196,[1]Pitchers!$C:$C,0)))</f>
        <v>25.041666666666668</v>
      </c>
      <c r="V196" s="5">
        <f>((INDEX([1]Pitchers!$AS:$AS,MATCH(P196,[1]Pitchers!$C:$C,0)))*(1-(INDEX([1]Pitchers!$AT:$AT,MATCH(P196,[1]Pitchers!$C:$C,0)))))</f>
        <v>9.8412985363448793E-2</v>
      </c>
      <c r="W196" s="5">
        <f>(INDEX([1]Pitchers!$FL:$FL,MATCH(P196,[1]Pitchers!$C:$C,0)))</f>
        <v>1.7429189671377368E-2</v>
      </c>
      <c r="X196" s="5">
        <f>INDEX([1]Pitchers!$FO:$FO,MATCH(P196,[1]Pitchers!$C:$C,0))</f>
        <v>0</v>
      </c>
    </row>
    <row r="197" spans="1:24" ht="12" customHeight="1" x14ac:dyDescent="0.2">
      <c r="A197" s="2"/>
      <c r="B197" s="2"/>
      <c r="D197" s="2"/>
      <c r="E197" s="2"/>
      <c r="G197" s="2"/>
      <c r="H197" s="2"/>
      <c r="I197" s="2"/>
      <c r="J197" s="2"/>
      <c r="K197" s="2"/>
      <c r="M197" s="58"/>
      <c r="N197" s="26" t="s">
        <v>101</v>
      </c>
      <c r="O197" s="26" t="s">
        <v>48</v>
      </c>
      <c r="P197" s="24" t="str">
        <f>'NL West'!$I13</f>
        <v>Lyles, Jordan</v>
      </c>
      <c r="Q197" s="5">
        <f>INDEX([1]Pitchers!$AJ:$AJ,MATCH(P197,[1]Pitchers!$C:$C,0))*IF(INDEX([1]Pitchers!$Q:$Q,MATCH(P197,[1]Pitchers!$C:$C,0))="S",0.83+(1-INDEX([1]Pitchers!$DD:$DD,MATCH(P197,[1]Pitchers!$C:$C,0)))/8,1)</f>
        <v>4.1040294482864432</v>
      </c>
      <c r="R197" s="4">
        <f>IF(INDEX([1]Pitchers!$Q:$Q,MATCH(P197,[1]Pitchers!$C:$C,0))="S",56,INDEX([1]Pitchers!$FJ:$FJ,MATCH(P197,[1]Pitchers!$C:$C,0)))</f>
        <v>56</v>
      </c>
      <c r="S197" s="5">
        <f t="shared" si="9"/>
        <v>0.13784904393920105</v>
      </c>
      <c r="T197" s="5">
        <f>(INDEX([1]Pitchers!$CV:$CV,MATCH(P197,[1]Pitchers!$C:$C,0)))</f>
        <v>92.0935272940375</v>
      </c>
      <c r="U197" s="107">
        <f>(INDEX([1]Pitchers!$CP:$CP,MATCH(P197,[1]Pitchers!$C:$C,0)))</f>
        <v>25.708333333333332</v>
      </c>
      <c r="V197" s="5">
        <f>((INDEX([1]Pitchers!$AS:$AS,MATCH(P197,[1]Pitchers!$C:$C,0)))*(1-(INDEX([1]Pitchers!$AT:$AT,MATCH(P197,[1]Pitchers!$C:$C,0)))))</f>
        <v>0.11177549543643261</v>
      </c>
      <c r="W197" s="5">
        <f>(INDEX([1]Pitchers!$FL:$FL,MATCH(P197,[1]Pitchers!$C:$C,0)))</f>
        <v>-0.41981754421708845</v>
      </c>
      <c r="X197" s="5">
        <f>INDEX([1]Pitchers!$FO:$FO,MATCH(P197,[1]Pitchers!$C:$C,0))</f>
        <v>0</v>
      </c>
    </row>
    <row r="198" spans="1:24" ht="12" customHeight="1" x14ac:dyDescent="0.2">
      <c r="A198" s="2"/>
      <c r="B198" s="2"/>
      <c r="D198" s="2"/>
      <c r="E198" s="2"/>
      <c r="G198" s="2"/>
      <c r="H198" s="2"/>
      <c r="I198" s="2"/>
      <c r="J198" s="2"/>
      <c r="K198" s="2"/>
      <c r="M198" s="58"/>
      <c r="N198" s="26" t="s">
        <v>91</v>
      </c>
      <c r="O198" s="26" t="s">
        <v>55</v>
      </c>
      <c r="P198" s="42" t="str">
        <f>'NL Central'!$P15</f>
        <v>Burgos, Hiram</v>
      </c>
      <c r="Q198" s="5">
        <f>INDEX([1]Pitchers!$AJ:$AJ,MATCH(P198,[1]Pitchers!$C:$C,0))*IF(INDEX([1]Pitchers!$Q:$Q,MATCH(P198,[1]Pitchers!$C:$C,0))="S",0.83+(1-INDEX([1]Pitchers!$DD:$DD,MATCH(P198,[1]Pitchers!$C:$C,0)))/8,1)</f>
        <v>4.1100479222496</v>
      </c>
      <c r="R198" s="4">
        <f>IF(INDEX([1]Pitchers!$Q:$Q,MATCH(P198,[1]Pitchers!$C:$C,0))="S",56,INDEX([1]Pitchers!$FJ:$FJ,MATCH(P198,[1]Pitchers!$C:$C,0)))</f>
        <v>56</v>
      </c>
      <c r="S198" s="5">
        <f t="shared" si="9"/>
        <v>0.1329752284548911</v>
      </c>
      <c r="T198" s="5">
        <f>(INDEX([1]Pitchers!$CV:$CV,MATCH(P198,[1]Pitchers!$C:$C,0)))</f>
        <v>87.595202674897124</v>
      </c>
      <c r="U198" s="107">
        <f>(INDEX([1]Pitchers!$CP:$CP,MATCH(P198,[1]Pitchers!$C:$C,0)))</f>
        <v>28.875</v>
      </c>
      <c r="V198" s="5">
        <f>((INDEX([1]Pitchers!$AS:$AS,MATCH(P198,[1]Pitchers!$C:$C,0)))*(1-(INDEX([1]Pitchers!$AT:$AT,MATCH(P198,[1]Pitchers!$C:$C,0)))))</f>
        <v>5.2582448961362535E-2</v>
      </c>
      <c r="W198" s="5">
        <f>(INDEX([1]Pitchers!$FL:$FL,MATCH(P198,[1]Pitchers!$C:$C,0)))</f>
        <v>-0.19806059070922927</v>
      </c>
      <c r="X198" s="5">
        <f>INDEX([1]Pitchers!$FO:$FO,MATCH(P198,[1]Pitchers!$C:$C,0))</f>
        <v>0</v>
      </c>
    </row>
    <row r="199" spans="1:24" ht="12" customHeight="1" x14ac:dyDescent="0.2">
      <c r="A199" s="2"/>
      <c r="B199" s="2"/>
      <c r="D199" s="2"/>
      <c r="E199" s="2"/>
      <c r="G199" s="2"/>
      <c r="H199" s="2"/>
      <c r="I199" s="2"/>
      <c r="J199" s="2"/>
      <c r="K199" s="2"/>
      <c r="M199" s="58"/>
      <c r="N199" s="26" t="s">
        <v>91</v>
      </c>
      <c r="O199" s="26" t="s">
        <v>56</v>
      </c>
      <c r="P199" s="22" t="str">
        <f>'NL Central'!$B42</f>
        <v>Bastardo, Antonio</v>
      </c>
      <c r="Q199" s="5">
        <f>INDEX([1]Pitchers!$AJ:$AJ,MATCH(P199,[1]Pitchers!$C:$C,0))*IF(INDEX([1]Pitchers!$Q:$Q,MATCH(P199,[1]Pitchers!$C:$C,0))="S",0.83+(1-INDEX([1]Pitchers!$DD:$DD,MATCH(P199,[1]Pitchers!$C:$C,0)))/8,1)</f>
        <v>4.1121556779526323</v>
      </c>
      <c r="R199" s="4">
        <f>IF(INDEX([1]Pitchers!$Q:$Q,MATCH(P199,[1]Pitchers!$C:$C,0))="S",56,INDEX([1]Pitchers!$FJ:$FJ,MATCH(P199,[1]Pitchers!$C:$C,0)))</f>
        <v>55.900569276999946</v>
      </c>
      <c r="S199" s="5">
        <f t="shared" si="9"/>
        <v>0.13103539684562868</v>
      </c>
      <c r="T199" s="5">
        <f>(INDEX([1]Pitchers!$CV:$CV,MATCH(P199,[1]Pitchers!$C:$C,0)))</f>
        <v>92.027288262008824</v>
      </c>
      <c r="U199" s="107">
        <f>(INDEX([1]Pitchers!$CP:$CP,MATCH(P199,[1]Pitchers!$C:$C,0)))</f>
        <v>30.791666666666668</v>
      </c>
      <c r="V199" s="5">
        <f>((INDEX([1]Pitchers!$AS:$AS,MATCH(P199,[1]Pitchers!$C:$C,0)))*(1-(INDEX([1]Pitchers!$AT:$AT,MATCH(P199,[1]Pitchers!$C:$C,0)))))</f>
        <v>0.17839359427390206</v>
      </c>
      <c r="W199" s="5">
        <f>(INDEX([1]Pitchers!$FL:$FL,MATCH(P199,[1]Pitchers!$C:$C,0)))</f>
        <v>-0.20603467133023953</v>
      </c>
      <c r="X199" s="5">
        <f>INDEX([1]Pitchers!$FO:$FO,MATCH(P199,[1]Pitchers!$C:$C,0))</f>
        <v>1</v>
      </c>
    </row>
    <row r="200" spans="1:24" ht="12" customHeight="1" x14ac:dyDescent="0.2">
      <c r="A200" s="2"/>
      <c r="B200" s="2"/>
      <c r="D200" s="2"/>
      <c r="E200" s="2"/>
      <c r="G200" s="2"/>
      <c r="H200" s="2"/>
      <c r="I200" s="2"/>
      <c r="J200" s="2"/>
      <c r="K200" s="2"/>
      <c r="M200" s="58"/>
      <c r="N200" s="26" t="s">
        <v>90</v>
      </c>
      <c r="O200" s="26" t="s">
        <v>61</v>
      </c>
      <c r="P200" s="9" t="str">
        <f>'NL East'!$B40</f>
        <v>Gomez, Jeanmar</v>
      </c>
      <c r="Q200" s="5">
        <f>INDEX([1]Pitchers!$AJ:$AJ,MATCH(P200,[1]Pitchers!$C:$C,0))*IF(INDEX([1]Pitchers!$Q:$Q,MATCH(P200,[1]Pitchers!$C:$C,0))="S",0.83+(1-INDEX([1]Pitchers!$DD:$DD,MATCH(P200,[1]Pitchers!$C:$C,0)))/8,1)</f>
        <v>4.1302830439618177</v>
      </c>
      <c r="R200" s="4">
        <f>IF(INDEX([1]Pitchers!$Q:$Q,MATCH(P200,[1]Pitchers!$C:$C,0))="S",56,INDEX([1]Pitchers!$FJ:$FJ,MATCH(P200,[1]Pitchers!$C:$C,0)))</f>
        <v>62.54335749251846</v>
      </c>
      <c r="S200" s="5">
        <f t="shared" si="9"/>
        <v>0.13021574063690289</v>
      </c>
      <c r="T200" s="5">
        <f>(INDEX([1]Pitchers!$CV:$CV,MATCH(P200,[1]Pitchers!$C:$C,0)))</f>
        <v>90.063572128501718</v>
      </c>
      <c r="U200" s="107">
        <f>(INDEX([1]Pitchers!$CP:$CP,MATCH(P200,[1]Pitchers!$C:$C,0)))</f>
        <v>28.375</v>
      </c>
      <c r="V200" s="5">
        <f>((INDEX([1]Pitchers!$AS:$AS,MATCH(P200,[1]Pitchers!$C:$C,0)))*(1-(INDEX([1]Pitchers!$AT:$AT,MATCH(P200,[1]Pitchers!$C:$C,0)))))</f>
        <v>0.31643987821033848</v>
      </c>
      <c r="W200" s="5">
        <f>(INDEX([1]Pitchers!$FL:$FL,MATCH(P200,[1]Pitchers!$C:$C,0)))</f>
        <v>0.47009886606400048</v>
      </c>
      <c r="X200" s="5">
        <f>INDEX([1]Pitchers!$FO:$FO,MATCH(P200,[1]Pitchers!$C:$C,0))</f>
        <v>1</v>
      </c>
    </row>
    <row r="201" spans="1:24" ht="12" customHeight="1" x14ac:dyDescent="0.2">
      <c r="A201" s="2"/>
      <c r="B201" s="2"/>
      <c r="D201" s="2"/>
      <c r="E201" s="2"/>
      <c r="G201" s="2"/>
      <c r="H201" s="2"/>
      <c r="I201" s="2"/>
      <c r="J201" s="2"/>
      <c r="K201" s="2"/>
      <c r="M201" s="58"/>
      <c r="N201" s="26" t="s">
        <v>88</v>
      </c>
      <c r="O201" s="26" t="s">
        <v>656</v>
      </c>
      <c r="P201" s="13" t="str">
        <f>'AL Central'!$B14</f>
        <v>Webb, Ryan</v>
      </c>
      <c r="Q201" s="5">
        <f>INDEX([1]Pitchers!$AJ:$AJ,MATCH(P201,[1]Pitchers!$C:$C,0))*IF(INDEX([1]Pitchers!$Q:$Q,MATCH(P201,[1]Pitchers!$C:$C,0))="S",0.83+(1-INDEX([1]Pitchers!$DD:$DD,MATCH(P201,[1]Pitchers!$C:$C,0)))/8,1)</f>
        <v>4.0928322011904346</v>
      </c>
      <c r="R201" s="4">
        <f>IF(INDEX([1]Pitchers!$Q:$Q,MATCH(P201,[1]Pitchers!$C:$C,0))="S",56,INDEX([1]Pitchers!$FJ:$FJ,MATCH(P201,[1]Pitchers!$C:$C,0)))</f>
        <v>48.688071844222229</v>
      </c>
      <c r="S201" s="5">
        <f t="shared" si="9"/>
        <v>0.12773493788432272</v>
      </c>
      <c r="T201" s="5">
        <f>(INDEX([1]Pitchers!$CV:$CV,MATCH(P201,[1]Pitchers!$C:$C,0)))</f>
        <v>90.019338961808685</v>
      </c>
      <c r="U201" s="107">
        <f>(INDEX([1]Pitchers!$CP:$CP,MATCH(P201,[1]Pitchers!$C:$C,0)))</f>
        <v>30.375</v>
      </c>
      <c r="V201" s="5">
        <f>((INDEX([1]Pitchers!$AS:$AS,MATCH(P201,[1]Pitchers!$C:$C,0)))*(1-(INDEX([1]Pitchers!$AT:$AT,MATCH(P201,[1]Pitchers!$C:$C,0)))))</f>
        <v>-1.002260938669481E-2</v>
      </c>
      <c r="W201" s="5">
        <f>(INDEX([1]Pitchers!$FL:$FL,MATCH(P201,[1]Pitchers!$C:$C,0)))</f>
        <v>-7.3700283242227355E-2</v>
      </c>
      <c r="X201" s="5">
        <f>INDEX([1]Pitchers!$FO:$FO,MATCH(P201,[1]Pitchers!$C:$C,0))</f>
        <v>1</v>
      </c>
    </row>
    <row r="202" spans="1:24" ht="12" customHeight="1" x14ac:dyDescent="0.2">
      <c r="A202" s="2"/>
      <c r="B202" s="2"/>
      <c r="D202" s="2"/>
      <c r="E202" s="2"/>
      <c r="G202" s="2"/>
      <c r="H202" s="2"/>
      <c r="I202" s="2"/>
      <c r="J202" s="2"/>
      <c r="K202" s="2"/>
      <c r="M202" s="58"/>
      <c r="N202" s="26" t="s">
        <v>87</v>
      </c>
      <c r="O202" s="26" t="s">
        <v>650</v>
      </c>
      <c r="P202" s="48" t="str">
        <f>'AL East'!$B42</f>
        <v>Webb, Ryan</v>
      </c>
      <c r="Q202" s="5">
        <f>INDEX([1]Pitchers!$AJ:$AJ,MATCH(P202,[1]Pitchers!$C:$C,0))*IF(INDEX([1]Pitchers!$Q:$Q,MATCH(P202,[1]Pitchers!$C:$C,0))="S",0.83+(1-INDEX([1]Pitchers!$DD:$DD,MATCH(P202,[1]Pitchers!$C:$C,0)))/8,1)</f>
        <v>4.0928322011904346</v>
      </c>
      <c r="R202" s="4">
        <f>IF(INDEX([1]Pitchers!$Q:$Q,MATCH(P202,[1]Pitchers!$C:$C,0))="S",56,INDEX([1]Pitchers!$FJ:$FJ,MATCH(P202,[1]Pitchers!$C:$C,0)))</f>
        <v>48.688071844222229</v>
      </c>
      <c r="S202" s="5">
        <f t="shared" si="9"/>
        <v>0.12773493788432272</v>
      </c>
      <c r="T202" s="5">
        <f>(INDEX([1]Pitchers!$CV:$CV,MATCH(P202,[1]Pitchers!$C:$C,0)))</f>
        <v>90.019338961808685</v>
      </c>
      <c r="U202" s="107">
        <f>(INDEX([1]Pitchers!$CP:$CP,MATCH(P202,[1]Pitchers!$C:$C,0)))</f>
        <v>30.375</v>
      </c>
      <c r="V202" s="5">
        <f>((INDEX([1]Pitchers!$AS:$AS,MATCH(P202,[1]Pitchers!$C:$C,0)))*(1-(INDEX([1]Pitchers!$AT:$AT,MATCH(P202,[1]Pitchers!$C:$C,0)))))</f>
        <v>-1.002260938669481E-2</v>
      </c>
      <c r="W202" s="5">
        <f>(INDEX([1]Pitchers!$FL:$FL,MATCH(P202,[1]Pitchers!$C:$C,0)))</f>
        <v>-7.3700283242227355E-2</v>
      </c>
      <c r="X202" s="5">
        <f>INDEX([1]Pitchers!$FO:$FO,MATCH(P202,[1]Pitchers!$C:$C,0))</f>
        <v>1</v>
      </c>
    </row>
    <row r="203" spans="1:24" ht="12" customHeight="1" x14ac:dyDescent="0.2">
      <c r="A203" s="2"/>
      <c r="B203" s="2"/>
      <c r="D203" s="2"/>
      <c r="E203" s="2"/>
      <c r="G203" s="2"/>
      <c r="H203" s="2"/>
      <c r="I203" s="2"/>
      <c r="J203" s="2"/>
      <c r="K203" s="2"/>
      <c r="M203" s="58"/>
      <c r="N203" s="26" t="s">
        <v>90</v>
      </c>
      <c r="O203" s="26" t="s">
        <v>61</v>
      </c>
      <c r="P203" s="9" t="str">
        <f>'NL East'!$B45</f>
        <v>Ramos, Edubray</v>
      </c>
      <c r="Q203" s="5">
        <f>INDEX([1]Pitchers!$AJ:$AJ,MATCH(P203,[1]Pitchers!$C:$C,0))*IF(INDEX([1]Pitchers!$Q:$Q,MATCH(P203,[1]Pitchers!$C:$C,0))="S",0.83+(1-INDEX([1]Pitchers!$DD:$DD,MATCH(P203,[1]Pitchers!$C:$C,0)))/8,1)</f>
        <v>4.1412493922085831</v>
      </c>
      <c r="R203" s="4">
        <f>IF(INDEX([1]Pitchers!$Q:$Q,MATCH(P203,[1]Pitchers!$C:$C,0))="S",56,INDEX([1]Pitchers!$FJ:$FJ,MATCH(P203,[1]Pitchers!$C:$C,0)))</f>
        <v>65.692060986222145</v>
      </c>
      <c r="S203" s="5">
        <f t="shared" si="9"/>
        <v>0.12635897866339896</v>
      </c>
      <c r="T203" s="5">
        <f>(INDEX([1]Pitchers!$CV:$CV,MATCH(P203,[1]Pitchers!$C:$C,0)))</f>
        <v>93.69554120161483</v>
      </c>
      <c r="U203" s="107">
        <f>(INDEX([1]Pitchers!$CP:$CP,MATCH(P203,[1]Pitchers!$C:$C,0)))</f>
        <v>23.541666666666668</v>
      </c>
      <c r="V203" s="5">
        <f>((INDEX([1]Pitchers!$AS:$AS,MATCH(P203,[1]Pitchers!$C:$C,0)))*(1-(INDEX([1]Pitchers!$AT:$AT,MATCH(P203,[1]Pitchers!$C:$C,0)))))</f>
        <v>0.2068360557281502</v>
      </c>
      <c r="W203" s="5">
        <f>(INDEX([1]Pitchers!$FL:$FL,MATCH(P203,[1]Pitchers!$C:$C,0)))</f>
        <v>0.13237408745209189</v>
      </c>
      <c r="X203" s="5">
        <f>INDEX([1]Pitchers!$FO:$FO,MATCH(P203,[1]Pitchers!$C:$C,0))</f>
        <v>1</v>
      </c>
    </row>
    <row r="204" spans="1:24" ht="12" customHeight="1" x14ac:dyDescent="0.2">
      <c r="A204" s="2"/>
      <c r="B204" s="2"/>
      <c r="D204" s="2"/>
      <c r="E204" s="2"/>
      <c r="G204" s="2"/>
      <c r="H204" s="2"/>
      <c r="I204" s="2"/>
      <c r="J204" s="2"/>
      <c r="K204" s="2"/>
      <c r="M204" s="58"/>
      <c r="N204" s="26" t="s">
        <v>89</v>
      </c>
      <c r="O204" s="26" t="s">
        <v>99</v>
      </c>
      <c r="P204" s="9" t="str">
        <f>'AL West'!$I15</f>
        <v>DeLoach, Tyler</v>
      </c>
      <c r="Q204" s="5">
        <f>INDEX([1]Pitchers!$AJ:$AJ,MATCH(P204,[1]Pitchers!$C:$C,0))*IF(INDEX([1]Pitchers!$Q:$Q,MATCH(P204,[1]Pitchers!$C:$C,0))="S",0.83+(1-INDEX([1]Pitchers!$DD:$DD,MATCH(P204,[1]Pitchers!$C:$C,0)))/8,1)</f>
        <v>4.1183343344902612</v>
      </c>
      <c r="R204" s="4">
        <f>IF(INDEX([1]Pitchers!$Q:$Q,MATCH(P204,[1]Pitchers!$C:$C,0))="S",56,INDEX([1]Pitchers!$FJ:$FJ,MATCH(P204,[1]Pitchers!$C:$C,0)))</f>
        <v>56</v>
      </c>
      <c r="S204" s="5">
        <f t="shared" si="9"/>
        <v>0.12626565913392671</v>
      </c>
      <c r="T204" s="5">
        <f>(INDEX([1]Pitchers!$CV:$CV,MATCH(P204,[1]Pitchers!$C:$C,0)))</f>
        <v>92.1</v>
      </c>
      <c r="U204" s="107">
        <f>(INDEX([1]Pitchers!$CP:$CP,MATCH(P204,[1]Pitchers!$C:$C,0)))</f>
        <v>25.208333333333332</v>
      </c>
      <c r="V204" s="5">
        <f>((INDEX([1]Pitchers!$AS:$AS,MATCH(P204,[1]Pitchers!$C:$C,0)))*(1-(INDEX([1]Pitchers!$AT:$AT,MATCH(P204,[1]Pitchers!$C:$C,0)))))</f>
        <v>7.1260257320585912E-2</v>
      </c>
      <c r="W204" s="5">
        <f>(INDEX([1]Pitchers!$FL:$FL,MATCH(P204,[1]Pitchers!$C:$C,0)))</f>
        <v>-0.11583167381074601</v>
      </c>
      <c r="X204" s="5">
        <f>INDEX([1]Pitchers!$FO:$FO,MATCH(P204,[1]Pitchers!$C:$C,0))</f>
        <v>0.41966486063213826</v>
      </c>
    </row>
    <row r="205" spans="1:24" ht="12" customHeight="1" x14ac:dyDescent="0.2">
      <c r="A205" s="2"/>
      <c r="B205" s="2"/>
      <c r="D205" s="2"/>
      <c r="E205" s="2"/>
      <c r="G205" s="2"/>
      <c r="H205" s="2"/>
      <c r="I205" s="2"/>
      <c r="J205" s="2"/>
      <c r="K205" s="2"/>
      <c r="M205" s="58"/>
      <c r="N205" s="26" t="s">
        <v>91</v>
      </c>
      <c r="O205" s="26" t="s">
        <v>57</v>
      </c>
      <c r="P205" s="23" t="str">
        <f>'NL Central'!$I44</f>
        <v>Petrick, Zach</v>
      </c>
      <c r="Q205" s="5">
        <f>INDEX([1]Pitchers!$AJ:$AJ,MATCH(P205,[1]Pitchers!$C:$C,0))*IF(INDEX([1]Pitchers!$Q:$Q,MATCH(P205,[1]Pitchers!$C:$C,0))="S",0.83+(1-INDEX([1]Pitchers!$DD:$DD,MATCH(P205,[1]Pitchers!$C:$C,0)))/8,1)</f>
        <v>4.1216121763646703</v>
      </c>
      <c r="R205" s="4">
        <f>IF(INDEX([1]Pitchers!$Q:$Q,MATCH(P205,[1]Pitchers!$C:$C,0))="S",56,INDEX([1]Pitchers!$FJ:$FJ,MATCH(P205,[1]Pitchers!$C:$C,0)))</f>
        <v>56</v>
      </c>
      <c r="S205" s="5">
        <f t="shared" si="9"/>
        <v>0.12361183603131461</v>
      </c>
      <c r="T205" s="5">
        <f>(INDEX([1]Pitchers!$CV:$CV,MATCH(P205,[1]Pitchers!$C:$C,0)))</f>
        <v>92.1</v>
      </c>
      <c r="U205" s="107">
        <f>(INDEX([1]Pitchers!$CP:$CP,MATCH(P205,[1]Pitchers!$C:$C,0)))</f>
        <v>26.958333333333332</v>
      </c>
      <c r="V205" s="5">
        <f>((INDEX([1]Pitchers!$AS:$AS,MATCH(P205,[1]Pitchers!$C:$C,0)))*(1-(INDEX([1]Pitchers!$AT:$AT,MATCH(P205,[1]Pitchers!$C:$C,0)))))</f>
        <v>-2.880394759617836E-2</v>
      </c>
      <c r="W205" s="5">
        <f>(INDEX([1]Pitchers!$FL:$FL,MATCH(P205,[1]Pitchers!$C:$C,0)))</f>
        <v>-9.0186399638342907E-2</v>
      </c>
      <c r="X205" s="5">
        <f>INDEX([1]Pitchers!$FO:$FO,MATCH(P205,[1]Pitchers!$C:$C,0))</f>
        <v>0</v>
      </c>
    </row>
    <row r="206" spans="1:24" ht="12" customHeight="1" x14ac:dyDescent="0.2">
      <c r="A206" s="2"/>
      <c r="B206" s="2"/>
      <c r="D206" s="2"/>
      <c r="E206" s="2"/>
      <c r="G206" s="2"/>
      <c r="H206" s="2"/>
      <c r="I206" s="2"/>
      <c r="J206" s="2"/>
      <c r="K206" s="2"/>
      <c r="M206" s="58"/>
      <c r="N206" s="26" t="s">
        <v>90</v>
      </c>
      <c r="O206" s="26" t="s">
        <v>61</v>
      </c>
      <c r="P206" s="9" t="str">
        <f>'NL East'!$B39</f>
        <v>Garcia, Luis</v>
      </c>
      <c r="Q206" s="5">
        <f>INDEX([1]Pitchers!$AJ:$AJ,MATCH(P206,[1]Pitchers!$C:$C,0))*IF(INDEX([1]Pitchers!$Q:$Q,MATCH(P206,[1]Pitchers!$C:$C,0))="S",0.83+(1-INDEX([1]Pitchers!$DD:$DD,MATCH(P206,[1]Pitchers!$C:$C,0)))/8,1)</f>
        <v>4.1466361559850871</v>
      </c>
      <c r="R206" s="4">
        <f>IF(INDEX([1]Pitchers!$Q:$Q,MATCH(P206,[1]Pitchers!$C:$C,0))="S",56,INDEX([1]Pitchers!$FJ:$FJ,MATCH(P206,[1]Pitchers!$C:$C,0)))</f>
        <v>61.334988763999995</v>
      </c>
      <c r="S206" s="5">
        <f t="shared" si="9"/>
        <v>0.11320339708444681</v>
      </c>
      <c r="T206" s="5">
        <f>(INDEX([1]Pitchers!$CV:$CV,MATCH(P206,[1]Pitchers!$C:$C,0)))</f>
        <v>94.446711064232531</v>
      </c>
      <c r="U206" s="107">
        <f>(INDEX([1]Pitchers!$CP:$CP,MATCH(P206,[1]Pitchers!$C:$C,0)))</f>
        <v>29.458333333333332</v>
      </c>
      <c r="V206" s="5">
        <f>((INDEX([1]Pitchers!$AS:$AS,MATCH(P206,[1]Pitchers!$C:$C,0)))*(1-(INDEX([1]Pitchers!$AT:$AT,MATCH(P206,[1]Pitchers!$C:$C,0)))))</f>
        <v>-0.3118713306920961</v>
      </c>
      <c r="W206" s="5">
        <f>(INDEX([1]Pitchers!$FL:$FL,MATCH(P206,[1]Pitchers!$C:$C,0)))</f>
        <v>0.70276301657281481</v>
      </c>
      <c r="X206" s="5">
        <f>INDEX([1]Pitchers!$FO:$FO,MATCH(P206,[1]Pitchers!$C:$C,0))</f>
        <v>1</v>
      </c>
    </row>
    <row r="207" spans="1:24" ht="12" customHeight="1" x14ac:dyDescent="0.2">
      <c r="A207" s="2"/>
      <c r="B207" s="2"/>
      <c r="D207" s="2"/>
      <c r="E207" s="2"/>
      <c r="G207" s="2"/>
      <c r="H207" s="2"/>
      <c r="I207" s="2"/>
      <c r="J207" s="2"/>
      <c r="K207" s="2"/>
      <c r="M207" s="58"/>
      <c r="N207" s="26" t="s">
        <v>101</v>
      </c>
      <c r="O207" s="26" t="s">
        <v>651</v>
      </c>
      <c r="P207" s="25" t="str">
        <f>'NL West'!$B45</f>
        <v>Wieck, Brad</v>
      </c>
      <c r="Q207" s="5">
        <f>INDEX([1]Pitchers!$AJ:$AJ,MATCH(P207,[1]Pitchers!$C:$C,0))*IF(INDEX([1]Pitchers!$Q:$Q,MATCH(P207,[1]Pitchers!$C:$C,0))="S",0.83+(1-INDEX([1]Pitchers!$DD:$DD,MATCH(P207,[1]Pitchers!$C:$C,0)))/8,1)</f>
        <v>4.1524299968280491</v>
      </c>
      <c r="R207" s="4">
        <f>IF(INDEX([1]Pitchers!$Q:$Q,MATCH(P207,[1]Pitchers!$C:$C,0))="S",56,INDEX([1]Pitchers!$FJ:$FJ,MATCH(P207,[1]Pitchers!$C:$C,0)))</f>
        <v>60.467324874185188</v>
      </c>
      <c r="S207" s="5">
        <f t="shared" si="9"/>
        <v>0.10653957428951737</v>
      </c>
      <c r="T207" s="5">
        <f>(INDEX([1]Pitchers!$CV:$CV,MATCH(P207,[1]Pitchers!$C:$C,0)))</f>
        <v>92.1</v>
      </c>
      <c r="U207" s="107">
        <f>(INDEX([1]Pitchers!$CP:$CP,MATCH(P207,[1]Pitchers!$C:$C,0)))</f>
        <v>24.708333333333332</v>
      </c>
      <c r="V207" s="5">
        <f>((INDEX([1]Pitchers!$AS:$AS,MATCH(P207,[1]Pitchers!$C:$C,0)))*(1-(INDEX([1]Pitchers!$AT:$AT,MATCH(P207,[1]Pitchers!$C:$C,0)))))</f>
        <v>-0.12226416190076021</v>
      </c>
      <c r="W207" s="5">
        <f>(INDEX([1]Pitchers!$FL:$FL,MATCH(P207,[1]Pitchers!$C:$C,0)))</f>
        <v>0.52216537068403268</v>
      </c>
      <c r="X207" s="5">
        <f>INDEX([1]Pitchers!$FO:$FO,MATCH(P207,[1]Pitchers!$C:$C,0))</f>
        <v>0.7371844905236371</v>
      </c>
    </row>
    <row r="208" spans="1:24" ht="12" customHeight="1" x14ac:dyDescent="0.2">
      <c r="A208" s="2"/>
      <c r="B208" s="2"/>
      <c r="D208" s="2"/>
      <c r="E208" s="2"/>
      <c r="G208" s="2"/>
      <c r="H208" s="2"/>
      <c r="I208" s="2"/>
      <c r="J208" s="2"/>
      <c r="K208" s="2"/>
      <c r="M208" s="58"/>
      <c r="N208" s="26" t="s">
        <v>101</v>
      </c>
      <c r="O208" s="26" t="s">
        <v>49</v>
      </c>
      <c r="P208" s="9" t="str">
        <f>'NL West'!$B11</f>
        <v>Sherfy, Jimmie</v>
      </c>
      <c r="Q208" s="5">
        <f>INDEX([1]Pitchers!$AJ:$AJ,MATCH(P208,[1]Pitchers!$C:$C,0))*IF(INDEX([1]Pitchers!$Q:$Q,MATCH(P208,[1]Pitchers!$C:$C,0))="S",0.83+(1-INDEX([1]Pitchers!$DD:$DD,MATCH(P208,[1]Pitchers!$C:$C,0)))/8,1)</f>
        <v>4.1402752478853122</v>
      </c>
      <c r="R208" s="4">
        <f>IF(INDEX([1]Pitchers!$Q:$Q,MATCH(P208,[1]Pitchers!$C:$C,0))="S",56,INDEX([1]Pitchers!$FJ:$FJ,MATCH(P208,[1]Pitchers!$C:$C,0)))</f>
        <v>54.556875381036903</v>
      </c>
      <c r="S208" s="5">
        <f t="shared" si="9"/>
        <v>0.10570848465113737</v>
      </c>
      <c r="T208" s="5">
        <f>(INDEX([1]Pitchers!$CV:$CV,MATCH(P208,[1]Pitchers!$C:$C,0)))</f>
        <v>92.1</v>
      </c>
      <c r="U208" s="107">
        <f>(INDEX([1]Pitchers!$CP:$CP,MATCH(P208,[1]Pitchers!$C:$C,0)))</f>
        <v>24.541666666666668</v>
      </c>
      <c r="V208" s="5">
        <f>((INDEX([1]Pitchers!$AS:$AS,MATCH(P208,[1]Pitchers!$C:$C,0)))*(1-(INDEX([1]Pitchers!$AT:$AT,MATCH(P208,[1]Pitchers!$C:$C,0)))))</f>
        <v>-0.17059673977258191</v>
      </c>
      <c r="W208" s="5">
        <f>(INDEX([1]Pitchers!$FL:$FL,MATCH(P208,[1]Pitchers!$C:$C,0)))</f>
        <v>-7.3218705429443198E-2</v>
      </c>
      <c r="X208" s="5">
        <f>INDEX([1]Pitchers!$FO:$FO,MATCH(P208,[1]Pitchers!$C:$C,0))</f>
        <v>1</v>
      </c>
    </row>
    <row r="209" spans="1:24" ht="12" customHeight="1" x14ac:dyDescent="0.2">
      <c r="A209" s="2"/>
      <c r="B209" s="2"/>
      <c r="D209" s="2"/>
      <c r="E209" s="2"/>
      <c r="G209" s="2"/>
      <c r="H209" s="2"/>
      <c r="I209" s="2"/>
      <c r="J209" s="2"/>
      <c r="K209" s="2"/>
      <c r="M209" s="58"/>
      <c r="N209" s="26" t="s">
        <v>101</v>
      </c>
      <c r="O209" s="26" t="s">
        <v>49</v>
      </c>
      <c r="P209" s="9" t="str">
        <f>'NL West'!$B10</f>
        <v>Barrett, Jake</v>
      </c>
      <c r="Q209" s="5">
        <f>INDEX([1]Pitchers!$AJ:$AJ,MATCH(P209,[1]Pitchers!$C:$C,0))*IF(INDEX([1]Pitchers!$Q:$Q,MATCH(P209,[1]Pitchers!$C:$C,0))="S",0.83+(1-INDEX([1]Pitchers!$DD:$DD,MATCH(P209,[1]Pitchers!$C:$C,0)))/8,1)</f>
        <v>4.1388383448673762</v>
      </c>
      <c r="R209" s="4">
        <f>IF(INDEX([1]Pitchers!$Q:$Q,MATCH(P209,[1]Pitchers!$C:$C,0))="S",56,INDEX([1]Pitchers!$FJ:$FJ,MATCH(P209,[1]Pitchers!$C:$C,0)))</f>
        <v>53.647739900740675</v>
      </c>
      <c r="S209" s="5">
        <f t="shared" si="9"/>
        <v>0.10506106188536958</v>
      </c>
      <c r="T209" s="5">
        <f>(INDEX([1]Pitchers!$CV:$CV,MATCH(P209,[1]Pitchers!$C:$C,0)))</f>
        <v>93.795541201614839</v>
      </c>
      <c r="U209" s="107">
        <f>(INDEX([1]Pitchers!$CP:$CP,MATCH(P209,[1]Pitchers!$C:$C,0)))</f>
        <v>24.958333333333332</v>
      </c>
      <c r="V209" s="5">
        <f>((INDEX([1]Pitchers!$AS:$AS,MATCH(P209,[1]Pitchers!$C:$C,0)))*(1-(INDEX([1]Pitchers!$AT:$AT,MATCH(P209,[1]Pitchers!$C:$C,0)))))</f>
        <v>1.5213382240494643E-2</v>
      </c>
      <c r="W209" s="5">
        <f>(INDEX([1]Pitchers!$FL:$FL,MATCH(P209,[1]Pitchers!$C:$C,0)))</f>
        <v>0.52453534862476892</v>
      </c>
      <c r="X209" s="5">
        <f>INDEX([1]Pitchers!$FO:$FO,MATCH(P209,[1]Pitchers!$C:$C,0))</f>
        <v>1</v>
      </c>
    </row>
    <row r="210" spans="1:24" ht="12" customHeight="1" x14ac:dyDescent="0.2">
      <c r="A210" s="2"/>
      <c r="B210" s="2"/>
      <c r="D210" s="2"/>
      <c r="E210" s="2"/>
      <c r="G210" s="2"/>
      <c r="H210" s="2"/>
      <c r="I210" s="2"/>
      <c r="J210" s="2"/>
      <c r="K210" s="2"/>
      <c r="M210" s="58"/>
      <c r="N210" s="26" t="s">
        <v>90</v>
      </c>
      <c r="O210" s="26" t="s">
        <v>266</v>
      </c>
      <c r="P210" s="82" t="str">
        <f>'NL East'!$I10</f>
        <v>Dunn, Mike</v>
      </c>
      <c r="Q210" s="5">
        <f>INDEX([1]Pitchers!$AJ:$AJ,MATCH(P210,[1]Pitchers!$C:$C,0))*IF(INDEX([1]Pitchers!$Q:$Q,MATCH(P210,[1]Pitchers!$C:$C,0))="S",0.83+(1-INDEX([1]Pitchers!$DD:$DD,MATCH(P210,[1]Pitchers!$C:$C,0)))/8,1)</f>
        <v>4.116836536102694</v>
      </c>
      <c r="R210" s="4">
        <f>IF(INDEX([1]Pitchers!$Q:$Q,MATCH(P210,[1]Pitchers!$C:$C,0))="S",56,INDEX([1]Pitchers!$FJ:$FJ,MATCH(P210,[1]Pitchers!$C:$C,0)))</f>
        <v>45.910005555555557</v>
      </c>
      <c r="S210" s="5">
        <f t="shared" si="9"/>
        <v>0.10450950813627774</v>
      </c>
      <c r="T210" s="5">
        <f>(INDEX([1]Pitchers!$CV:$CV,MATCH(P210,[1]Pitchers!$C:$C,0)))</f>
        <v>94.393979541577536</v>
      </c>
      <c r="U210" s="107">
        <f>(INDEX([1]Pitchers!$CP:$CP,MATCH(P210,[1]Pitchers!$C:$C,0)))</f>
        <v>31.125</v>
      </c>
      <c r="V210" s="5">
        <f>((INDEX([1]Pitchers!$AS:$AS,MATCH(P210,[1]Pitchers!$C:$C,0)))*(1-(INDEX([1]Pitchers!$AT:$AT,MATCH(P210,[1]Pitchers!$C:$C,0)))))</f>
        <v>3.3977511587615861E-2</v>
      </c>
      <c r="W210" s="5">
        <f>(INDEX([1]Pitchers!$FL:$FL,MATCH(P210,[1]Pitchers!$C:$C,0)))</f>
        <v>0.19628549495577166</v>
      </c>
      <c r="X210" s="5">
        <f>INDEX([1]Pitchers!$FO:$FO,MATCH(P210,[1]Pitchers!$C:$C,0))</f>
        <v>1</v>
      </c>
    </row>
    <row r="211" spans="1:24" ht="12" customHeight="1" x14ac:dyDescent="0.2">
      <c r="A211" s="2"/>
      <c r="B211" s="2"/>
      <c r="D211" s="2"/>
      <c r="E211" s="2"/>
      <c r="G211" s="2"/>
      <c r="H211" s="2"/>
      <c r="I211" s="2"/>
      <c r="J211" s="2"/>
      <c r="K211" s="2"/>
      <c r="M211" s="58"/>
      <c r="N211" s="26" t="s">
        <v>101</v>
      </c>
      <c r="O211" s="26" t="s">
        <v>49</v>
      </c>
      <c r="P211" s="9" t="str">
        <f>'NL West'!$B12</f>
        <v>Wagner, Tyler</v>
      </c>
      <c r="Q211" s="5">
        <f>INDEX([1]Pitchers!$AJ:$AJ,MATCH(P211,[1]Pitchers!$C:$C,0))*IF(INDEX([1]Pitchers!$Q:$Q,MATCH(P211,[1]Pitchers!$C:$C,0))="S",0.83+(1-INDEX([1]Pitchers!$DD:$DD,MATCH(P211,[1]Pitchers!$C:$C,0)))/8,1)</f>
        <v>4.1481859072761775</v>
      </c>
      <c r="R211" s="4">
        <f>IF(INDEX([1]Pitchers!$Q:$Q,MATCH(P211,[1]Pitchers!$C:$C,0))="S",56,INDEX([1]Pitchers!$FJ:$FJ,MATCH(P211,[1]Pitchers!$C:$C,0)))</f>
        <v>56</v>
      </c>
      <c r="S211" s="5">
        <f t="shared" si="9"/>
        <v>0.10210272142551896</v>
      </c>
      <c r="T211" s="5">
        <f>(INDEX([1]Pitchers!$CV:$CV,MATCH(P211,[1]Pitchers!$C:$C,0)))</f>
        <v>88.792556957137265</v>
      </c>
      <c r="U211" s="107">
        <f>(INDEX([1]Pitchers!$CP:$CP,MATCH(P211,[1]Pitchers!$C:$C,0)))</f>
        <v>25.458333333333332</v>
      </c>
      <c r="V211" s="5">
        <f>((INDEX([1]Pitchers!$AS:$AS,MATCH(P211,[1]Pitchers!$C:$C,0)))*(1-(INDEX([1]Pitchers!$AT:$AT,MATCH(P211,[1]Pitchers!$C:$C,0)))))</f>
        <v>-2.2302934906010905E-2</v>
      </c>
      <c r="W211" s="5">
        <f>(INDEX([1]Pitchers!$FL:$FL,MATCH(P211,[1]Pitchers!$C:$C,0)))</f>
        <v>0.49826193884051279</v>
      </c>
      <c r="X211" s="5">
        <f>INDEX([1]Pitchers!$FO:$FO,MATCH(P211,[1]Pitchers!$C:$C,0))</f>
        <v>0</v>
      </c>
    </row>
    <row r="212" spans="1:24" ht="12" customHeight="1" x14ac:dyDescent="0.2">
      <c r="A212" s="2"/>
      <c r="B212" s="2"/>
      <c r="D212" s="2"/>
      <c r="E212" s="2"/>
      <c r="G212" s="2"/>
      <c r="H212" s="2"/>
      <c r="I212" s="2"/>
      <c r="J212" s="2"/>
      <c r="K212" s="2"/>
      <c r="M212" s="58"/>
      <c r="N212" s="26" t="s">
        <v>88</v>
      </c>
      <c r="O212" s="26" t="s">
        <v>69</v>
      </c>
      <c r="P212" s="39" t="str">
        <f>'AL Central'!$P9</f>
        <v>Lowe, Mark</v>
      </c>
      <c r="Q212" s="5">
        <f>INDEX([1]Pitchers!$AJ:$AJ,MATCH(P212,[1]Pitchers!$C:$C,0))*IF(INDEX([1]Pitchers!$Q:$Q,MATCH(P212,[1]Pitchers!$C:$C,0))="S",0.83+(1-INDEX([1]Pitchers!$DD:$DD,MATCH(P212,[1]Pitchers!$C:$C,0)))/8,1)</f>
        <v>4.1472471616832296</v>
      </c>
      <c r="R212" s="4">
        <f>IF(INDEX([1]Pitchers!$Q:$Q,MATCH(P212,[1]Pitchers!$C:$C,0))="S",56,INDEX([1]Pitchers!$FJ:$FJ,MATCH(P212,[1]Pitchers!$C:$C,0)))</f>
        <v>50.291797938148157</v>
      </c>
      <c r="S212" s="5">
        <f t="shared" si="9"/>
        <v>9.2377395853417546E-2</v>
      </c>
      <c r="T212" s="5">
        <f>(INDEX([1]Pitchers!$CV:$CV,MATCH(P212,[1]Pitchers!$C:$C,0)))</f>
        <v>91.7390441840828</v>
      </c>
      <c r="U212" s="107">
        <f>(INDEX([1]Pitchers!$CP:$CP,MATCH(P212,[1]Pitchers!$C:$C,0)))</f>
        <v>33.041666666666664</v>
      </c>
      <c r="V212" s="5">
        <f>((INDEX([1]Pitchers!$AS:$AS,MATCH(P212,[1]Pitchers!$C:$C,0)))*(1-(INDEX([1]Pitchers!$AT:$AT,MATCH(P212,[1]Pitchers!$C:$C,0)))))</f>
        <v>-0.41086583757228351</v>
      </c>
      <c r="W212" s="5">
        <f>(INDEX([1]Pitchers!$FL:$FL,MATCH(P212,[1]Pitchers!$C:$C,0)))</f>
        <v>-0.41549489512770083</v>
      </c>
      <c r="X212" s="5">
        <f>INDEX([1]Pitchers!$FO:$FO,MATCH(P212,[1]Pitchers!$C:$C,0))</f>
        <v>1</v>
      </c>
    </row>
    <row r="213" spans="1:24" ht="12" customHeight="1" x14ac:dyDescent="0.2">
      <c r="A213" s="2"/>
      <c r="B213" s="2"/>
      <c r="D213" s="2"/>
      <c r="E213" s="2"/>
      <c r="G213" s="2"/>
      <c r="H213" s="2"/>
      <c r="I213" s="2"/>
      <c r="J213" s="2"/>
      <c r="K213" s="2"/>
      <c r="M213" s="58"/>
      <c r="N213" s="26" t="s">
        <v>88</v>
      </c>
      <c r="O213" s="26" t="s">
        <v>656</v>
      </c>
      <c r="P213" s="13" t="str">
        <f>'AL Central'!$B15</f>
        <v>Turner, Jacob</v>
      </c>
      <c r="Q213" s="5">
        <f>INDEX([1]Pitchers!$AJ:$AJ,MATCH(P213,[1]Pitchers!$C:$C,0))*IF(INDEX([1]Pitchers!$Q:$Q,MATCH(P213,[1]Pitchers!$C:$C,0))="S",0.83+(1-INDEX([1]Pitchers!$DD:$DD,MATCH(P213,[1]Pitchers!$C:$C,0)))/8,1)</f>
        <v>4.1940625484451459</v>
      </c>
      <c r="R213" s="4">
        <f>IF(INDEX([1]Pitchers!$Q:$Q,MATCH(P213,[1]Pitchers!$C:$C,0))="S",56,INDEX([1]Pitchers!$FJ:$FJ,MATCH(P213,[1]Pitchers!$C:$C,0)))</f>
        <v>56</v>
      </c>
      <c r="S213" s="5">
        <f t="shared" si="9"/>
        <v>6.499324649880496E-2</v>
      </c>
      <c r="T213" s="5">
        <f>(INDEX([1]Pitchers!$CV:$CV,MATCH(P213,[1]Pitchers!$C:$C,0)))</f>
        <v>93.606184561143309</v>
      </c>
      <c r="U213" s="107">
        <f>(INDEX([1]Pitchers!$CP:$CP,MATCH(P213,[1]Pitchers!$C:$C,0)))</f>
        <v>25.125</v>
      </c>
      <c r="V213" s="5">
        <f>((INDEX([1]Pitchers!$AS:$AS,MATCH(P213,[1]Pitchers!$C:$C,0)))*(1-(INDEX([1]Pitchers!$AT:$AT,MATCH(P213,[1]Pitchers!$C:$C,0)))))</f>
        <v>-0.21536846816342911</v>
      </c>
      <c r="W213" s="5">
        <f>(INDEX([1]Pitchers!$FL:$FL,MATCH(P213,[1]Pitchers!$C:$C,0)))</f>
        <v>-0.13066187889810818</v>
      </c>
      <c r="X213" s="5">
        <f>INDEX([1]Pitchers!$FO:$FO,MATCH(P213,[1]Pitchers!$C:$C,0))</f>
        <v>0</v>
      </c>
    </row>
    <row r="214" spans="1:24" ht="12" customHeight="1" x14ac:dyDescent="0.2">
      <c r="A214" s="2"/>
      <c r="B214" s="2"/>
      <c r="D214" s="2"/>
      <c r="E214" s="2"/>
      <c r="G214" s="2"/>
      <c r="H214" s="2"/>
      <c r="I214" s="2"/>
      <c r="J214" s="2"/>
      <c r="K214" s="2"/>
      <c r="M214" s="58"/>
      <c r="N214" s="26" t="s">
        <v>89</v>
      </c>
      <c r="O214" s="26" t="s">
        <v>99</v>
      </c>
      <c r="P214" s="9" t="str">
        <f>'AL West'!$I12</f>
        <v>Street, Huston</v>
      </c>
      <c r="Q214" s="5">
        <f>INDEX([1]Pitchers!$AJ:$AJ,MATCH(P214,[1]Pitchers!$C:$C,0))*IF(INDEX([1]Pitchers!$Q:$Q,MATCH(P214,[1]Pitchers!$C:$C,0))="S",0.83+(1-INDEX([1]Pitchers!$DD:$DD,MATCH(P214,[1]Pitchers!$C:$C,0)))/8,1)</f>
        <v>4.1838129428820636</v>
      </c>
      <c r="R214" s="4">
        <f>IF(INDEX([1]Pitchers!$Q:$Q,MATCH(P214,[1]Pitchers!$C:$C,0))="S",56,INDEX([1]Pitchers!$FJ:$FJ,MATCH(P214,[1]Pitchers!$C:$C,0)))</f>
        <v>49.064905366555557</v>
      </c>
      <c r="S214" s="5">
        <f t="shared" si="9"/>
        <v>6.4206266142268556E-2</v>
      </c>
      <c r="T214" s="5">
        <f>(INDEX([1]Pitchers!$CV:$CV,MATCH(P214,[1]Pitchers!$C:$C,0)))</f>
        <v>87.027069684687618</v>
      </c>
      <c r="U214" s="107">
        <f>(INDEX([1]Pitchers!$CP:$CP,MATCH(P214,[1]Pitchers!$C:$C,0)))</f>
        <v>32.875</v>
      </c>
      <c r="V214" s="5">
        <f>((INDEX([1]Pitchers!$AS:$AS,MATCH(P214,[1]Pitchers!$C:$C,0)))*(1-(INDEX([1]Pitchers!$AT:$AT,MATCH(P214,[1]Pitchers!$C:$C,0)))))</f>
        <v>0.31214676773495553</v>
      </c>
      <c r="W214" s="5">
        <f>(INDEX([1]Pitchers!$FL:$FL,MATCH(P214,[1]Pitchers!$C:$C,0)))</f>
        <v>0.90692721402961429</v>
      </c>
      <c r="X214" s="5">
        <f>INDEX([1]Pitchers!$FO:$FO,MATCH(P214,[1]Pitchers!$C:$C,0))</f>
        <v>1</v>
      </c>
    </row>
    <row r="215" spans="1:24" ht="12" customHeight="1" x14ac:dyDescent="0.2">
      <c r="A215" s="2"/>
      <c r="B215" s="2"/>
      <c r="D215" s="2"/>
      <c r="E215" s="2"/>
      <c r="G215" s="2"/>
      <c r="H215" s="2"/>
      <c r="I215" s="2"/>
      <c r="J215" s="2"/>
      <c r="K215" s="2"/>
      <c r="M215" s="58"/>
      <c r="N215" s="26" t="s">
        <v>101</v>
      </c>
      <c r="O215" s="26" t="s">
        <v>651</v>
      </c>
      <c r="P215" s="25" t="str">
        <f>'NL West'!$B44</f>
        <v>Villanueva, Carlos</v>
      </c>
      <c r="Q215" s="5">
        <f>INDEX([1]Pitchers!$AJ:$AJ,MATCH(P215,[1]Pitchers!$C:$C,0))*IF(INDEX([1]Pitchers!$Q:$Q,MATCH(P215,[1]Pitchers!$C:$C,0))="S",0.83+(1-INDEX([1]Pitchers!$DD:$DD,MATCH(P215,[1]Pitchers!$C:$C,0)))/8,1)</f>
        <v>4.2076286268742429</v>
      </c>
      <c r="R215" s="4">
        <f>IF(INDEX([1]Pitchers!$Q:$Q,MATCH(P215,[1]Pitchers!$C:$C,0))="S",56,INDEX([1]Pitchers!$FJ:$FJ,MATCH(P215,[1]Pitchers!$C:$C,0)))</f>
        <v>65.484520370370376</v>
      </c>
      <c r="S215" s="5">
        <f t="shared" si="9"/>
        <v>6.317552336417892E-2</v>
      </c>
      <c r="T215" s="5">
        <f>(INDEX([1]Pitchers!$CV:$CV,MATCH(P215,[1]Pitchers!$C:$C,0)))</f>
        <v>86.933780103047141</v>
      </c>
      <c r="U215" s="107">
        <f>(INDEX([1]Pitchers!$CP:$CP,MATCH(P215,[1]Pitchers!$C:$C,0)))</f>
        <v>32.625</v>
      </c>
      <c r="V215" s="5">
        <f>((INDEX([1]Pitchers!$AS:$AS,MATCH(P215,[1]Pitchers!$C:$C,0)))*(1-(INDEX([1]Pitchers!$AT:$AT,MATCH(P215,[1]Pitchers!$C:$C,0)))))</f>
        <v>-0.48056510710311173</v>
      </c>
      <c r="W215" s="5">
        <f>(INDEX([1]Pitchers!$FL:$FL,MATCH(P215,[1]Pitchers!$C:$C,0)))</f>
        <v>-6.0686970989145113E-2</v>
      </c>
      <c r="X215" s="5">
        <f>INDEX([1]Pitchers!$FO:$FO,MATCH(P215,[1]Pitchers!$C:$C,0))</f>
        <v>1</v>
      </c>
    </row>
    <row r="216" spans="1:24" ht="12" customHeight="1" x14ac:dyDescent="0.2">
      <c r="A216" s="2"/>
      <c r="B216" s="2"/>
      <c r="D216" s="2"/>
      <c r="E216" s="2"/>
      <c r="G216" s="2"/>
      <c r="H216" s="2"/>
      <c r="I216" s="2"/>
      <c r="J216" s="2"/>
      <c r="K216" s="2"/>
      <c r="M216" s="58"/>
      <c r="N216" s="26" t="s">
        <v>87</v>
      </c>
      <c r="O216" s="26" t="s">
        <v>650</v>
      </c>
      <c r="P216" s="48" t="str">
        <f>'AL East'!$B45</f>
        <v>Sturdevant, Tyler</v>
      </c>
      <c r="Q216" s="5">
        <f>INDEX([1]Pitchers!$AJ:$AJ,MATCH(P216,[1]Pitchers!$C:$C,0))*IF(INDEX([1]Pitchers!$Q:$Q,MATCH(P216,[1]Pitchers!$C:$C,0))="S",0.83+(1-INDEX([1]Pitchers!$DD:$DD,MATCH(P216,[1]Pitchers!$C:$C,0)))/8,1)</f>
        <v>4.1942624882140018</v>
      </c>
      <c r="R216" s="4">
        <f>IF(INDEX([1]Pitchers!$Q:$Q,MATCH(P216,[1]Pitchers!$C:$C,0))="S",56,INDEX([1]Pitchers!$FJ:$FJ,MATCH(P216,[1]Pitchers!$C:$C,0)))</f>
        <v>52.460328326259202</v>
      </c>
      <c r="S216" s="5">
        <f t="shared" si="9"/>
        <v>6.0733679418807966E-2</v>
      </c>
      <c r="T216" s="5">
        <f>(INDEX([1]Pitchers!$CV:$CV,MATCH(P216,[1]Pitchers!$C:$C,0)))</f>
        <v>90.095541201614836</v>
      </c>
      <c r="U216" s="107">
        <f>(INDEX([1]Pitchers!$CP:$CP,MATCH(P216,[1]Pitchers!$C:$C,0)))</f>
        <v>30.541666666666668</v>
      </c>
      <c r="V216" s="5">
        <f>((INDEX([1]Pitchers!$AS:$AS,MATCH(P216,[1]Pitchers!$C:$C,0)))*(1-(INDEX([1]Pitchers!$AT:$AT,MATCH(P216,[1]Pitchers!$C:$C,0)))))</f>
        <v>-3.2075798430102588E-2</v>
      </c>
      <c r="W216" s="5">
        <f>(INDEX([1]Pitchers!$FL:$FL,MATCH(P216,[1]Pitchers!$C:$C,0)))</f>
        <v>0.52820777406898112</v>
      </c>
      <c r="X216" s="5">
        <f>INDEX([1]Pitchers!$FO:$FO,MATCH(P216,[1]Pitchers!$C:$C,0))</f>
        <v>1</v>
      </c>
    </row>
    <row r="217" spans="1:24" ht="12" customHeight="1" x14ac:dyDescent="0.2">
      <c r="A217" s="2"/>
      <c r="B217" s="2"/>
      <c r="D217" s="2"/>
      <c r="E217" s="2"/>
      <c r="G217" s="2"/>
      <c r="H217" s="2"/>
      <c r="I217" s="2"/>
      <c r="J217" s="2"/>
      <c r="K217" s="2"/>
      <c r="M217" s="58"/>
      <c r="N217" s="26" t="s">
        <v>90</v>
      </c>
      <c r="O217" s="26" t="s">
        <v>61</v>
      </c>
      <c r="P217" s="9" t="str">
        <f>'NL East'!$B43</f>
        <v>Morgan, Adam</v>
      </c>
      <c r="Q217" s="5">
        <f>INDEX([1]Pitchers!$AJ:$AJ,MATCH(P217,[1]Pitchers!$C:$C,0))*IF(INDEX([1]Pitchers!$Q:$Q,MATCH(P217,[1]Pitchers!$C:$C,0))="S",0.83+(1-INDEX([1]Pitchers!$DD:$DD,MATCH(P217,[1]Pitchers!$C:$C,0)))/8,1)</f>
        <v>4.2087657661871249</v>
      </c>
      <c r="R217" s="4">
        <f>IF(INDEX([1]Pitchers!$Q:$Q,MATCH(P217,[1]Pitchers!$C:$C,0))="S",56,INDEX([1]Pitchers!$FJ:$FJ,MATCH(P217,[1]Pitchers!$C:$C,0)))</f>
        <v>56</v>
      </c>
      <c r="S217" s="5">
        <f t="shared" si="9"/>
        <v>5.310620089932825E-2</v>
      </c>
      <c r="T217" s="5">
        <f>(INDEX([1]Pitchers!$CV:$CV,MATCH(P217,[1]Pitchers!$C:$C,0)))</f>
        <v>92.216424562444644</v>
      </c>
      <c r="U217" s="107">
        <f>(INDEX([1]Pitchers!$CP:$CP,MATCH(P217,[1]Pitchers!$C:$C,0)))</f>
        <v>26.375</v>
      </c>
      <c r="V217" s="5">
        <f>((INDEX([1]Pitchers!$AS:$AS,MATCH(P217,[1]Pitchers!$C:$C,0)))*(1-(INDEX([1]Pitchers!$AT:$AT,MATCH(P217,[1]Pitchers!$C:$C,0)))))</f>
        <v>2.0761509222304401E-2</v>
      </c>
      <c r="W217" s="5">
        <f>(INDEX([1]Pitchers!$FL:$FL,MATCH(P217,[1]Pitchers!$C:$C,0)))</f>
        <v>-5.6364904192880531E-2</v>
      </c>
      <c r="X217" s="5">
        <f>INDEX([1]Pitchers!$FO:$FO,MATCH(P217,[1]Pitchers!$C:$C,0))</f>
        <v>0</v>
      </c>
    </row>
    <row r="218" spans="1:24" ht="12" customHeight="1" x14ac:dyDescent="0.2">
      <c r="A218" s="2"/>
      <c r="B218" s="2"/>
      <c r="D218" s="2"/>
      <c r="E218" s="2"/>
      <c r="G218" s="2"/>
      <c r="H218" s="2"/>
      <c r="I218" s="2"/>
      <c r="J218" s="2"/>
      <c r="K218" s="2"/>
      <c r="M218" s="58"/>
      <c r="N218" s="26" t="s">
        <v>90</v>
      </c>
      <c r="O218" s="26" t="s">
        <v>58</v>
      </c>
      <c r="P218" s="20" t="str">
        <f>'NL East'!$B13</f>
        <v>Johnson, Jim</v>
      </c>
      <c r="Q218" s="5">
        <f>INDEX([1]Pitchers!$AJ:$AJ,MATCH(P218,[1]Pitchers!$C:$C,0))*IF(INDEX([1]Pitchers!$Q:$Q,MATCH(P218,[1]Pitchers!$C:$C,0))="S",0.83+(1-INDEX([1]Pitchers!$DD:$DD,MATCH(P218,[1]Pitchers!$C:$C,0)))/8,1)</f>
        <v>4.2109571087199607</v>
      </c>
      <c r="R218" s="4">
        <f>IF(INDEX([1]Pitchers!$Q:$Q,MATCH(P218,[1]Pitchers!$C:$C,0))="S",56,INDEX([1]Pitchers!$FJ:$FJ,MATCH(P218,[1]Pitchers!$C:$C,0)))</f>
        <v>53.814758483829586</v>
      </c>
      <c r="S218" s="5">
        <f t="shared" si="9"/>
        <v>4.9331642702211971E-2</v>
      </c>
      <c r="T218" s="5">
        <f>(INDEX([1]Pitchers!$CV:$CV,MATCH(P218,[1]Pitchers!$C:$C,0)))</f>
        <v>92.075493290248872</v>
      </c>
      <c r="U218" s="107">
        <f>(INDEX([1]Pitchers!$CP:$CP,MATCH(P218,[1]Pitchers!$C:$C,0)))</f>
        <v>33.041666666666664</v>
      </c>
      <c r="V218" s="5">
        <f>((INDEX([1]Pitchers!$AS:$AS,MATCH(P218,[1]Pitchers!$C:$C,0)))*(1-(INDEX([1]Pitchers!$AT:$AT,MATCH(P218,[1]Pitchers!$C:$C,0)))))</f>
        <v>-0.52317248095440627</v>
      </c>
      <c r="W218" s="5">
        <f>(INDEX([1]Pitchers!$FL:$FL,MATCH(P218,[1]Pitchers!$C:$C,0)))</f>
        <v>0.22151527162869797</v>
      </c>
      <c r="X218" s="5">
        <f>INDEX([1]Pitchers!$FO:$FO,MATCH(P218,[1]Pitchers!$C:$C,0))</f>
        <v>1</v>
      </c>
    </row>
    <row r="219" spans="1:24" ht="12" customHeight="1" x14ac:dyDescent="0.2">
      <c r="A219" s="2"/>
      <c r="B219" s="2"/>
      <c r="D219" s="2"/>
      <c r="E219" s="2"/>
      <c r="G219" s="2"/>
      <c r="H219" s="2"/>
      <c r="I219" s="2"/>
      <c r="J219" s="2"/>
      <c r="K219" s="2"/>
      <c r="M219" s="58"/>
      <c r="N219" s="26" t="s">
        <v>90</v>
      </c>
      <c r="O219" s="26" t="s">
        <v>653</v>
      </c>
      <c r="P219" s="27" t="str">
        <f>'NL East'!$P13</f>
        <v>Niese, Jonathon</v>
      </c>
      <c r="Q219" s="5">
        <f>INDEX([1]Pitchers!$AJ:$AJ,MATCH(P219,[1]Pitchers!$C:$C,0))*IF(INDEX([1]Pitchers!$Q:$Q,MATCH(P219,[1]Pitchers!$C:$C,0))="S",0.83+(1-INDEX([1]Pitchers!$DD:$DD,MATCH(P219,[1]Pitchers!$C:$C,0)))/8,1)</f>
        <v>4.218627857129241</v>
      </c>
      <c r="R219" s="4">
        <f>IF(INDEX([1]Pitchers!$Q:$Q,MATCH(P219,[1]Pitchers!$C:$C,0))="S",56,INDEX([1]Pitchers!$FJ:$FJ,MATCH(P219,[1]Pitchers!$C:$C,0)))</f>
        <v>56</v>
      </c>
      <c r="S219" s="5">
        <f t="shared" si="9"/>
        <v>4.5134765177640153E-2</v>
      </c>
      <c r="T219" s="5">
        <f>(INDEX([1]Pitchers!$CV:$CV,MATCH(P219,[1]Pitchers!$C:$C,0)))</f>
        <v>90.602744295220106</v>
      </c>
      <c r="U219" s="107">
        <f>(INDEX([1]Pitchers!$CP:$CP,MATCH(P219,[1]Pitchers!$C:$C,0)))</f>
        <v>29.708333333333332</v>
      </c>
      <c r="V219" s="5">
        <f>((INDEX([1]Pitchers!$AS:$AS,MATCH(P219,[1]Pitchers!$C:$C,0)))*(1-(INDEX([1]Pitchers!$AT:$AT,MATCH(P219,[1]Pitchers!$C:$C,0)))))</f>
        <v>-0.31655229536320595</v>
      </c>
      <c r="W219" s="5">
        <f>(INDEX([1]Pitchers!$FL:$FL,MATCH(P219,[1]Pitchers!$C:$C,0)))</f>
        <v>0.35840116100685038</v>
      </c>
      <c r="X219" s="5">
        <f>INDEX([1]Pitchers!$FO:$FO,MATCH(P219,[1]Pitchers!$C:$C,0))</f>
        <v>0</v>
      </c>
    </row>
    <row r="220" spans="1:24" ht="12" customHeight="1" x14ac:dyDescent="0.2">
      <c r="A220" s="2"/>
      <c r="B220" s="2"/>
      <c r="D220" s="2"/>
      <c r="E220" s="2"/>
      <c r="G220" s="2"/>
      <c r="H220" s="2"/>
      <c r="I220" s="2"/>
      <c r="J220" s="2"/>
      <c r="K220" s="2"/>
      <c r="M220" s="58"/>
      <c r="N220" s="26" t="s">
        <v>90</v>
      </c>
      <c r="O220" s="26" t="s">
        <v>266</v>
      </c>
      <c r="P220" s="82" t="str">
        <f>'NL East'!$I15</f>
        <v>Cervenka, Hunter</v>
      </c>
      <c r="Q220" s="5">
        <f>INDEX([1]Pitchers!$AJ:$AJ,MATCH(P220,[1]Pitchers!$C:$C,0))*IF(INDEX([1]Pitchers!$Q:$Q,MATCH(P220,[1]Pitchers!$C:$C,0))="S",0.83+(1-INDEX([1]Pitchers!$DD:$DD,MATCH(P220,[1]Pitchers!$C:$C,0)))/8,1)</f>
        <v>4.2091660175014329</v>
      </c>
      <c r="R220" s="4">
        <f>IF(INDEX([1]Pitchers!$Q:$Q,MATCH(P220,[1]Pitchers!$C:$C,0))="S",56,INDEX([1]Pitchers!$FJ:$FJ,MATCH(P220,[1]Pitchers!$C:$C,0)))</f>
        <v>46.713851473592598</v>
      </c>
      <c r="S220" s="5">
        <f t="shared" si="9"/>
        <v>4.4030019365366137E-2</v>
      </c>
      <c r="T220" s="5">
        <f>(INDEX([1]Pitchers!$CV:$CV,MATCH(P220,[1]Pitchers!$C:$C,0)))</f>
        <v>93.195541201614844</v>
      </c>
      <c r="U220" s="107">
        <f>(INDEX([1]Pitchers!$CP:$CP,MATCH(P220,[1]Pitchers!$C:$C,0)))</f>
        <v>26.458333333333332</v>
      </c>
      <c r="V220" s="5">
        <f>((INDEX([1]Pitchers!$AS:$AS,MATCH(P220,[1]Pitchers!$C:$C,0)))*(1-(INDEX([1]Pitchers!$AT:$AT,MATCH(P220,[1]Pitchers!$C:$C,0)))))</f>
        <v>6.1886601904736167E-2</v>
      </c>
      <c r="W220" s="5">
        <f>(INDEX([1]Pitchers!$FL:$FL,MATCH(P220,[1]Pitchers!$C:$C,0)))</f>
        <v>-0.30199408251663917</v>
      </c>
      <c r="X220" s="5">
        <f>INDEX([1]Pitchers!$FO:$FO,MATCH(P220,[1]Pitchers!$C:$C,0))</f>
        <v>1</v>
      </c>
    </row>
    <row r="221" spans="1:24" ht="12" customHeight="1" x14ac:dyDescent="0.2">
      <c r="A221" s="2"/>
      <c r="B221" s="2"/>
      <c r="D221" s="2"/>
      <c r="E221" s="2"/>
      <c r="G221" s="2"/>
      <c r="H221" s="2"/>
      <c r="I221" s="2"/>
      <c r="J221" s="2"/>
      <c r="K221" s="2"/>
      <c r="M221" s="58"/>
      <c r="N221" s="26" t="s">
        <v>91</v>
      </c>
      <c r="O221" s="26" t="s">
        <v>53</v>
      </c>
      <c r="P221" s="9" t="str">
        <f>'NL Central'!$I14</f>
        <v>Adleman, Tim</v>
      </c>
      <c r="Q221" s="5">
        <f>INDEX([1]Pitchers!$AJ:$AJ,MATCH(P221,[1]Pitchers!$C:$C,0))*IF(INDEX([1]Pitchers!$Q:$Q,MATCH(P221,[1]Pitchers!$C:$C,0))="S",0.83+(1-INDEX([1]Pitchers!$DD:$DD,MATCH(P221,[1]Pitchers!$C:$C,0)))/8,1)</f>
        <v>4.2202489716825964</v>
      </c>
      <c r="R221" s="4">
        <f>IF(INDEX([1]Pitchers!$Q:$Q,MATCH(P221,[1]Pitchers!$C:$C,0))="S",56,INDEX([1]Pitchers!$FJ:$FJ,MATCH(P221,[1]Pitchers!$C:$C,0)))</f>
        <v>56</v>
      </c>
      <c r="S221" s="5">
        <f t="shared" si="9"/>
        <v>4.3824566064789038E-2</v>
      </c>
      <c r="T221" s="5">
        <f>(INDEX([1]Pitchers!$CV:$CV,MATCH(P221,[1]Pitchers!$C:$C,0)))</f>
        <v>91.095541201614836</v>
      </c>
      <c r="U221" s="107">
        <f>(INDEX([1]Pitchers!$CP:$CP,MATCH(P221,[1]Pitchers!$C:$C,0)))</f>
        <v>28.625</v>
      </c>
      <c r="V221" s="5">
        <f>((INDEX([1]Pitchers!$AS:$AS,MATCH(P221,[1]Pitchers!$C:$C,0)))*(1-(INDEX([1]Pitchers!$AT:$AT,MATCH(P221,[1]Pitchers!$C:$C,0)))))</f>
        <v>0.10390535898364157</v>
      </c>
      <c r="W221" s="5">
        <f>(INDEX([1]Pitchers!$FL:$FL,MATCH(P221,[1]Pitchers!$C:$C,0)))</f>
        <v>0.47443009023450505</v>
      </c>
      <c r="X221" s="5">
        <f>INDEX([1]Pitchers!$FO:$FO,MATCH(P221,[1]Pitchers!$C:$C,0))</f>
        <v>0</v>
      </c>
    </row>
    <row r="222" spans="1:24" ht="12" customHeight="1" x14ac:dyDescent="0.2">
      <c r="A222" s="2"/>
      <c r="B222" s="2"/>
      <c r="D222" s="2"/>
      <c r="E222" s="2"/>
      <c r="G222" s="2"/>
      <c r="H222" s="2"/>
      <c r="I222" s="2"/>
      <c r="J222" s="2"/>
      <c r="K222" s="2"/>
      <c r="M222" s="58"/>
      <c r="N222" s="26" t="s">
        <v>91</v>
      </c>
      <c r="O222" s="26" t="s">
        <v>53</v>
      </c>
      <c r="P222" s="9" t="str">
        <f>'NL Central'!$I13</f>
        <v>Ohlendorf, Ross</v>
      </c>
      <c r="Q222" s="5">
        <f>INDEX([1]Pitchers!$AJ:$AJ,MATCH(P222,[1]Pitchers!$C:$C,0))*IF(INDEX([1]Pitchers!$Q:$Q,MATCH(P222,[1]Pitchers!$C:$C,0))="S",0.83+(1-INDEX([1]Pitchers!$DD:$DD,MATCH(P222,[1]Pitchers!$C:$C,0)))/8,1)</f>
        <v>4.2223152776387991</v>
      </c>
      <c r="R222" s="4">
        <f>IF(INDEX([1]Pitchers!$Q:$Q,MATCH(P222,[1]Pitchers!$C:$C,0))="S",56,INDEX([1]Pitchers!$FJ:$FJ,MATCH(P222,[1]Pitchers!$C:$C,0)))</f>
        <v>55.140723485814753</v>
      </c>
      <c r="S222" s="5">
        <f t="shared" si="9"/>
        <v>4.1507783786489047E-2</v>
      </c>
      <c r="T222" s="5">
        <f>(INDEX([1]Pitchers!$CV:$CV,MATCH(P222,[1]Pitchers!$C:$C,0)))</f>
        <v>92.657530085935448</v>
      </c>
      <c r="U222" s="107">
        <f>(INDEX([1]Pitchers!$CP:$CP,MATCH(P222,[1]Pitchers!$C:$C,0)))</f>
        <v>33.875</v>
      </c>
      <c r="V222" s="5">
        <f>((INDEX([1]Pitchers!$AS:$AS,MATCH(P222,[1]Pitchers!$C:$C,0)))*(1-(INDEX([1]Pitchers!$AT:$AT,MATCH(P222,[1]Pitchers!$C:$C,0)))))</f>
        <v>-8.9340892771419197E-2</v>
      </c>
      <c r="W222" s="5">
        <f>(INDEX([1]Pitchers!$FL:$FL,MATCH(P222,[1]Pitchers!$C:$C,0)))</f>
        <v>0.41319320566434781</v>
      </c>
      <c r="X222" s="5">
        <f>INDEX([1]Pitchers!$FO:$FO,MATCH(P222,[1]Pitchers!$C:$C,0))</f>
        <v>1</v>
      </c>
    </row>
    <row r="223" spans="1:24" ht="12" customHeight="1" x14ac:dyDescent="0.2">
      <c r="A223" s="2"/>
      <c r="B223" s="2"/>
      <c r="D223" s="2"/>
      <c r="E223" s="2"/>
      <c r="G223" s="2"/>
      <c r="H223" s="2"/>
      <c r="I223" s="2"/>
      <c r="J223" s="2"/>
      <c r="K223" s="2"/>
      <c r="M223" s="58"/>
      <c r="N223" s="26" t="s">
        <v>101</v>
      </c>
      <c r="O223" s="26" t="s">
        <v>651</v>
      </c>
      <c r="P223" s="25" t="str">
        <f>'NL West'!$B43</f>
        <v>Dimock, Michael</v>
      </c>
      <c r="Q223" s="5">
        <f>INDEX([1]Pitchers!$AJ:$AJ,MATCH(P223,[1]Pitchers!$C:$C,0))*IF(INDEX([1]Pitchers!$Q:$Q,MATCH(P223,[1]Pitchers!$C:$C,0))="S",0.83+(1-INDEX([1]Pitchers!$DD:$DD,MATCH(P223,[1]Pitchers!$C:$C,0)))/8,1)</f>
        <v>4.2209093407498752</v>
      </c>
      <c r="R223" s="4">
        <f>IF(INDEX([1]Pitchers!$Q:$Q,MATCH(P223,[1]Pitchers!$C:$C,0))="S",56,INDEX([1]Pitchers!$FJ:$FJ,MATCH(P223,[1]Pitchers!$C:$C,0)))</f>
        <v>49.105699432999998</v>
      </c>
      <c r="S223" s="5">
        <f t="shared" si="9"/>
        <v>3.7961214154989945E-2</v>
      </c>
      <c r="T223" s="5">
        <f>(INDEX([1]Pitchers!$CV:$CV,MATCH(P223,[1]Pitchers!$C:$C,0)))</f>
        <v>92.1</v>
      </c>
      <c r="U223" s="107">
        <f>(INDEX([1]Pitchers!$CP:$CP,MATCH(P223,[1]Pitchers!$C:$C,0)))</f>
        <v>26.708333333333332</v>
      </c>
      <c r="V223" s="5">
        <f>((INDEX([1]Pitchers!$AS:$AS,MATCH(P223,[1]Pitchers!$C:$C,0)))*(1-(INDEX([1]Pitchers!$AT:$AT,MATCH(P223,[1]Pitchers!$C:$C,0)))))</f>
        <v>-0.1375671129167586</v>
      </c>
      <c r="W223" s="5">
        <f>(INDEX([1]Pitchers!$FL:$FL,MATCH(P223,[1]Pitchers!$C:$C,0)))</f>
        <v>-0.31033014464580233</v>
      </c>
      <c r="X223" s="5">
        <f>INDEX([1]Pitchers!$FO:$FO,MATCH(P223,[1]Pitchers!$C:$C,0))</f>
        <v>1</v>
      </c>
    </row>
    <row r="224" spans="1:24" ht="12" customHeight="1" x14ac:dyDescent="0.2">
      <c r="A224" s="2"/>
      <c r="B224" s="2"/>
      <c r="D224" s="2"/>
      <c r="E224" s="2"/>
      <c r="G224" s="2"/>
      <c r="H224" s="2"/>
      <c r="I224" s="2"/>
      <c r="J224" s="2"/>
      <c r="K224" s="2"/>
      <c r="M224" s="58"/>
      <c r="N224" s="26" t="s">
        <v>90</v>
      </c>
      <c r="O224" s="26" t="s">
        <v>61</v>
      </c>
      <c r="P224" s="9" t="str">
        <f>'NL East'!$B41</f>
        <v>Lively, Ben</v>
      </c>
      <c r="Q224" s="5">
        <f>INDEX([1]Pitchers!$AJ:$AJ,MATCH(P224,[1]Pitchers!$C:$C,0))*IF(INDEX([1]Pitchers!$Q:$Q,MATCH(P224,[1]Pitchers!$C:$C,0))="S",0.83+(1-INDEX([1]Pitchers!$DD:$DD,MATCH(P224,[1]Pitchers!$C:$C,0)))/8,1)</f>
        <v>4.2279717970292809</v>
      </c>
      <c r="R224" s="4">
        <f>IF(INDEX([1]Pitchers!$Q:$Q,MATCH(P224,[1]Pitchers!$C:$C,0))="S",56,INDEX([1]Pitchers!$FJ:$FJ,MATCH(P224,[1]Pitchers!$C:$C,0)))</f>
        <v>56</v>
      </c>
      <c r="S224" s="5">
        <f t="shared" si="9"/>
        <v>3.7583424370970224E-2</v>
      </c>
      <c r="T224" s="5">
        <f>(INDEX([1]Pitchers!$CV:$CV,MATCH(P224,[1]Pitchers!$C:$C,0)))</f>
        <v>92.1</v>
      </c>
      <c r="U224" s="107">
        <f>(INDEX([1]Pitchers!$CP:$CP,MATCH(P224,[1]Pitchers!$C:$C,0)))</f>
        <v>24.291666666666668</v>
      </c>
      <c r="V224" s="5">
        <f>((INDEX([1]Pitchers!$AS:$AS,MATCH(P224,[1]Pitchers!$C:$C,0)))*(1-(INDEX([1]Pitchers!$AT:$AT,MATCH(P224,[1]Pitchers!$C:$C,0)))))</f>
        <v>0.10340330425987779</v>
      </c>
      <c r="W224" s="5">
        <f>(INDEX([1]Pitchers!$FL:$FL,MATCH(P224,[1]Pitchers!$C:$C,0)))</f>
        <v>0.12806884204094135</v>
      </c>
      <c r="X224" s="5">
        <f>INDEX([1]Pitchers!$FO:$FO,MATCH(P224,[1]Pitchers!$C:$C,0))</f>
        <v>0</v>
      </c>
    </row>
    <row r="225" spans="1:24" ht="12" customHeight="1" x14ac:dyDescent="0.2">
      <c r="A225" s="2"/>
      <c r="B225" s="2"/>
      <c r="D225" s="2"/>
      <c r="E225" s="2"/>
      <c r="G225" s="2"/>
      <c r="H225" s="2"/>
      <c r="I225" s="2"/>
      <c r="J225" s="2"/>
      <c r="K225" s="2"/>
      <c r="M225" s="58"/>
      <c r="N225" s="26" t="s">
        <v>101</v>
      </c>
      <c r="O225" s="26" t="s">
        <v>49</v>
      </c>
      <c r="P225" s="9" t="str">
        <f>'NL West'!$B15</f>
        <v>Collmenter, Josh</v>
      </c>
      <c r="Q225" s="5">
        <f>INDEX([1]Pitchers!$AJ:$AJ,MATCH(P225,[1]Pitchers!$C:$C,0))*IF(INDEX([1]Pitchers!$Q:$Q,MATCH(P225,[1]Pitchers!$C:$C,0))="S",0.83+(1-INDEX([1]Pitchers!$DD:$DD,MATCH(P225,[1]Pitchers!$C:$C,0)))/8,1)</f>
        <v>4.2301021207569534</v>
      </c>
      <c r="R225" s="4">
        <f>IF(INDEX([1]Pitchers!$Q:$Q,MATCH(P225,[1]Pitchers!$C:$C,0))="S",56,INDEX([1]Pitchers!$FJ:$FJ,MATCH(P225,[1]Pitchers!$C:$C,0)))</f>
        <v>56</v>
      </c>
      <c r="S225" s="5">
        <f t="shared" si="9"/>
        <v>3.5861969218332422E-2</v>
      </c>
      <c r="T225" s="5">
        <f>(INDEX([1]Pitchers!$CV:$CV,MATCH(P225,[1]Pitchers!$C:$C,0)))</f>
        <v>83.750657191937137</v>
      </c>
      <c r="U225" s="107">
        <f>(INDEX([1]Pitchers!$CP:$CP,MATCH(P225,[1]Pitchers!$C:$C,0)))</f>
        <v>30.375</v>
      </c>
      <c r="V225" s="5">
        <f>((INDEX([1]Pitchers!$AS:$AS,MATCH(P225,[1]Pitchers!$C:$C,0)))*(1-(INDEX([1]Pitchers!$AT:$AT,MATCH(P225,[1]Pitchers!$C:$C,0)))))</f>
        <v>0.76574843928980341</v>
      </c>
      <c r="W225" s="5">
        <f>(INDEX([1]Pitchers!$FL:$FL,MATCH(P225,[1]Pitchers!$C:$C,0)))</f>
        <v>0.17459991823127899</v>
      </c>
      <c r="X225" s="5">
        <f>INDEX([1]Pitchers!$FO:$FO,MATCH(P225,[1]Pitchers!$C:$C,0))</f>
        <v>0.44950770471980706</v>
      </c>
    </row>
    <row r="226" spans="1:24" ht="12" customHeight="1" x14ac:dyDescent="0.2">
      <c r="A226" s="2"/>
      <c r="B226" s="2"/>
      <c r="D226" s="2"/>
      <c r="E226" s="2"/>
      <c r="G226" s="2"/>
      <c r="H226" s="2"/>
      <c r="I226" s="2"/>
      <c r="J226" s="2"/>
      <c r="K226" s="2"/>
      <c r="M226" s="58"/>
      <c r="N226" s="26" t="s">
        <v>101</v>
      </c>
      <c r="O226" s="26" t="s">
        <v>48</v>
      </c>
      <c r="P226" s="24" t="str">
        <f>'NL West'!$I12</f>
        <v>Castro, Miguel</v>
      </c>
      <c r="Q226" s="5">
        <f>INDEX([1]Pitchers!$AJ:$AJ,MATCH(P226,[1]Pitchers!$C:$C,0))*IF(INDEX([1]Pitchers!$Q:$Q,MATCH(P226,[1]Pitchers!$C:$C,0))="S",0.83+(1-INDEX([1]Pitchers!$DD:$DD,MATCH(P226,[1]Pitchers!$C:$C,0)))/8,1)</f>
        <v>4.2177359226377531</v>
      </c>
      <c r="R226" s="4">
        <f>IF(INDEX([1]Pitchers!$Q:$Q,MATCH(P226,[1]Pitchers!$C:$C,0))="S",56,INDEX([1]Pitchers!$FJ:$FJ,MATCH(P226,[1]Pitchers!$C:$C,0)))</f>
        <v>42</v>
      </c>
      <c r="S226" s="5">
        <f t="shared" si="9"/>
        <v>3.4391737863293553E-2</v>
      </c>
      <c r="T226" s="5">
        <f>(INDEX([1]Pitchers!$CV:$CV,MATCH(P226,[1]Pitchers!$C:$C,0)))</f>
        <v>94.84175672275002</v>
      </c>
      <c r="U226" s="107">
        <f>(INDEX([1]Pitchers!$CP:$CP,MATCH(P226,[1]Pitchers!$C:$C,0)))</f>
        <v>21.541666666666668</v>
      </c>
      <c r="V226" s="5">
        <f>((INDEX([1]Pitchers!$AS:$AS,MATCH(P226,[1]Pitchers!$C:$C,0)))*(1-(INDEX([1]Pitchers!$AT:$AT,MATCH(P226,[1]Pitchers!$C:$C,0)))))</f>
        <v>-0.22740752325308916</v>
      </c>
      <c r="W226" s="5">
        <f>(INDEX([1]Pitchers!$FL:$FL,MATCH(P226,[1]Pitchers!$C:$C,0)))</f>
        <v>0.10408346718627175</v>
      </c>
      <c r="X226" s="5">
        <f>INDEX([1]Pitchers!$FO:$FO,MATCH(P226,[1]Pitchers!$C:$C,0))</f>
        <v>1</v>
      </c>
    </row>
    <row r="227" spans="1:24" ht="12" customHeight="1" x14ac:dyDescent="0.2">
      <c r="A227" s="2"/>
      <c r="B227" s="2"/>
      <c r="D227" s="2"/>
      <c r="E227" s="2"/>
      <c r="G227" s="2"/>
      <c r="H227" s="2"/>
      <c r="I227" s="2"/>
      <c r="J227" s="2"/>
      <c r="K227" s="2"/>
      <c r="M227" s="58"/>
      <c r="N227" s="26" t="s">
        <v>91</v>
      </c>
      <c r="O227" s="26" t="s">
        <v>56</v>
      </c>
      <c r="P227" s="22" t="str">
        <f>'NL Central'!$B45</f>
        <v>Hughes, Jared</v>
      </c>
      <c r="Q227" s="5">
        <f>INDEX([1]Pitchers!$AJ:$AJ,MATCH(P227,[1]Pitchers!$C:$C,0))*IF(INDEX([1]Pitchers!$Q:$Q,MATCH(P227,[1]Pitchers!$C:$C,0))="S",0.83+(1-INDEX([1]Pitchers!$DD:$DD,MATCH(P227,[1]Pitchers!$C:$C,0)))/8,1)</f>
        <v>4.2442235377357811</v>
      </c>
      <c r="R227" s="4">
        <f>IF(INDEX([1]Pitchers!$Q:$Q,MATCH(P227,[1]Pitchers!$C:$C,0))="S",56,INDEX([1]Pitchers!$FJ:$FJ,MATCH(P227,[1]Pitchers!$C:$C,0)))</f>
        <v>54.734075715925933</v>
      </c>
      <c r="S227" s="5">
        <f t="shared" si="9"/>
        <v>2.38997135246285E-2</v>
      </c>
      <c r="T227" s="5">
        <f>(INDEX([1]Pitchers!$CV:$CV,MATCH(P227,[1]Pitchers!$C:$C,0)))</f>
        <v>91.439863370290141</v>
      </c>
      <c r="U227" s="107">
        <f>(INDEX([1]Pitchers!$CP:$CP,MATCH(P227,[1]Pitchers!$C:$C,0)))</f>
        <v>30.958333333333332</v>
      </c>
      <c r="V227" s="5">
        <f>((INDEX([1]Pitchers!$AS:$AS,MATCH(P227,[1]Pitchers!$C:$C,0)))*(1-(INDEX([1]Pitchers!$AT:$AT,MATCH(P227,[1]Pitchers!$C:$C,0)))))</f>
        <v>-0.14490069073885128</v>
      </c>
      <c r="W227" s="5">
        <f>(INDEX([1]Pitchers!$FL:$FL,MATCH(P227,[1]Pitchers!$C:$C,0)))</f>
        <v>1.0029228750478125</v>
      </c>
      <c r="X227" s="5">
        <f>INDEX([1]Pitchers!$FO:$FO,MATCH(P227,[1]Pitchers!$C:$C,0))</f>
        <v>1</v>
      </c>
    </row>
    <row r="228" spans="1:24" ht="12" customHeight="1" x14ac:dyDescent="0.2">
      <c r="A228" s="2"/>
      <c r="B228" s="2"/>
      <c r="D228" s="2"/>
      <c r="E228" s="2"/>
      <c r="G228" s="2"/>
      <c r="H228" s="2"/>
      <c r="I228" s="2"/>
      <c r="J228" s="2"/>
      <c r="K228" s="2"/>
      <c r="M228" s="58"/>
      <c r="N228" s="26" t="s">
        <v>90</v>
      </c>
      <c r="O228" s="26" t="s">
        <v>653</v>
      </c>
      <c r="P228" s="27" t="str">
        <f>'NL East'!$P12</f>
        <v>Edgin, Josh</v>
      </c>
      <c r="Q228" s="5">
        <f>INDEX([1]Pitchers!$AJ:$AJ,MATCH(P228,[1]Pitchers!$C:$C,0))*IF(INDEX([1]Pitchers!$Q:$Q,MATCH(P228,[1]Pitchers!$C:$C,0))="S",0.83+(1-INDEX([1]Pitchers!$DD:$DD,MATCH(P228,[1]Pitchers!$C:$C,0)))/8,1)</f>
        <v>4.2686476288751232</v>
      </c>
      <c r="R228" s="4">
        <f>IF(INDEX([1]Pitchers!$Q:$Q,MATCH(P228,[1]Pitchers!$C:$C,0))="S",56,INDEX([1]Pitchers!$FJ:$FJ,MATCH(P228,[1]Pitchers!$C:$C,0)))</f>
        <v>41.896205555555554</v>
      </c>
      <c r="S228" s="5">
        <f t="shared" si="9"/>
        <v>3.5354339579968491E-3</v>
      </c>
      <c r="T228" s="5">
        <f>(INDEX([1]Pitchers!$CV:$CV,MATCH(P228,[1]Pitchers!$C:$C,0)))</f>
        <v>91.941922249487916</v>
      </c>
      <c r="U228" s="107">
        <f>(INDEX([1]Pitchers!$CP:$CP,MATCH(P228,[1]Pitchers!$C:$C,0)))</f>
        <v>29.541666666666668</v>
      </c>
      <c r="V228" s="5">
        <f>((INDEX([1]Pitchers!$AS:$AS,MATCH(P228,[1]Pitchers!$C:$C,0)))*(1-(INDEX([1]Pitchers!$AT:$AT,MATCH(P228,[1]Pitchers!$C:$C,0)))))</f>
        <v>5.5805892428928687E-2</v>
      </c>
      <c r="W228" s="5">
        <f>(INDEX([1]Pitchers!$FL:$FL,MATCH(P228,[1]Pitchers!$C:$C,0)))</f>
        <v>0.62861729322636717</v>
      </c>
      <c r="X228" s="5">
        <f>INDEX([1]Pitchers!$FO:$FO,MATCH(P228,[1]Pitchers!$C:$C,0))</f>
        <v>1</v>
      </c>
    </row>
    <row r="229" spans="1:24" ht="12" customHeight="1" x14ac:dyDescent="0.2">
      <c r="A229" s="2"/>
      <c r="B229" s="2"/>
      <c r="D229" s="2"/>
      <c r="E229" s="2"/>
      <c r="G229" s="2"/>
      <c r="H229" s="2"/>
      <c r="I229" s="2"/>
      <c r="J229" s="2"/>
      <c r="K229" s="2"/>
      <c r="M229" s="58"/>
      <c r="N229" s="26" t="s">
        <v>91</v>
      </c>
      <c r="O229" s="26" t="s">
        <v>56</v>
      </c>
      <c r="P229" s="22" t="str">
        <f>'NL Central'!$B43</f>
        <v>DuRapau, Montana</v>
      </c>
      <c r="Q229" s="5">
        <f>INDEX([1]Pitchers!$AJ:$AJ,MATCH(P229,[1]Pitchers!$C:$C,0))*IF(INDEX([1]Pitchers!$Q:$Q,MATCH(P229,[1]Pitchers!$C:$C,0))="S",0.83+(1-INDEX([1]Pitchers!$DD:$DD,MATCH(P229,[1]Pitchers!$C:$C,0)))/8,1)</f>
        <v>4.2761752179849113</v>
      </c>
      <c r="R229" s="4">
        <f>IF(INDEX([1]Pitchers!$Q:$Q,MATCH(P229,[1]Pitchers!$C:$C,0))="S",56,INDEX([1]Pitchers!$FJ:$FJ,MATCH(P229,[1]Pitchers!$C:$C,0)))</f>
        <v>55.584666288407412</v>
      </c>
      <c r="S229" s="5">
        <f t="shared" si="9"/>
        <v>-1.183486662824168E-3</v>
      </c>
      <c r="T229" s="5">
        <f>(INDEX([1]Pitchers!$CV:$CV,MATCH(P229,[1]Pitchers!$C:$C,0)))</f>
        <v>92.1</v>
      </c>
      <c r="U229" s="107">
        <f>(INDEX([1]Pitchers!$CP:$CP,MATCH(P229,[1]Pitchers!$C:$C,0)))</f>
        <v>24.291666666666668</v>
      </c>
      <c r="V229" s="5">
        <f>((INDEX([1]Pitchers!$AS:$AS,MATCH(P229,[1]Pitchers!$C:$C,0)))*(1-(INDEX([1]Pitchers!$AT:$AT,MATCH(P229,[1]Pitchers!$C:$C,0)))))</f>
        <v>9.3730053952585685E-2</v>
      </c>
      <c r="W229" s="5">
        <f>(INDEX([1]Pitchers!$FL:$FL,MATCH(P229,[1]Pitchers!$C:$C,0)))</f>
        <v>0.28926190855819539</v>
      </c>
      <c r="X229" s="5">
        <f>INDEX([1]Pitchers!$FO:$FO,MATCH(P229,[1]Pitchers!$C:$C,0))</f>
        <v>1</v>
      </c>
    </row>
    <row r="230" spans="1:24" ht="12" customHeight="1" x14ac:dyDescent="0.2">
      <c r="A230" s="2"/>
      <c r="B230" s="2"/>
      <c r="D230" s="2"/>
      <c r="E230" s="2"/>
      <c r="G230" s="2"/>
      <c r="H230" s="2"/>
      <c r="I230" s="2"/>
      <c r="J230" s="2"/>
      <c r="K230" s="2"/>
      <c r="M230" s="58"/>
      <c r="N230" s="26" t="s">
        <v>88</v>
      </c>
      <c r="O230" s="26" t="s">
        <v>71</v>
      </c>
      <c r="P230" s="16" t="str">
        <f>'AL Central'!$I45</f>
        <v>Boshers, Buddy</v>
      </c>
      <c r="Q230" s="5">
        <f>INDEX([1]Pitchers!$AJ:$AJ,MATCH(P230,[1]Pitchers!$C:$C,0))*IF(INDEX([1]Pitchers!$Q:$Q,MATCH(P230,[1]Pitchers!$C:$C,0))="S",0.83+(1-INDEX([1]Pitchers!$DD:$DD,MATCH(P230,[1]Pitchers!$C:$C,0)))/8,1)</f>
        <v>4.2863444688964698</v>
      </c>
      <c r="R230" s="4">
        <f>IF(INDEX([1]Pitchers!$Q:$Q,MATCH(P230,[1]Pitchers!$C:$C,0))="S",56,INDEX([1]Pitchers!$FJ:$FJ,MATCH(P230,[1]Pitchers!$C:$C,0)))</f>
        <v>45.779999369999942</v>
      </c>
      <c r="S230" s="5">
        <f t="shared" si="9"/>
        <v>-6.8910307147237726E-3</v>
      </c>
      <c r="T230" s="5">
        <f>(INDEX([1]Pitchers!$CV:$CV,MATCH(P230,[1]Pitchers!$C:$C,0)))</f>
        <v>92.293289031911286</v>
      </c>
      <c r="U230" s="107">
        <f>(INDEX([1]Pitchers!$CP:$CP,MATCH(P230,[1]Pitchers!$C:$C,0)))</f>
        <v>28.125</v>
      </c>
      <c r="V230" s="5">
        <f>((INDEX([1]Pitchers!$AS:$AS,MATCH(P230,[1]Pitchers!$C:$C,0)))*(1-(INDEX([1]Pitchers!$AT:$AT,MATCH(P230,[1]Pitchers!$C:$C,0)))))</f>
        <v>6.9056523121992147E-2</v>
      </c>
      <c r="W230" s="5">
        <f>(INDEX([1]Pitchers!$FL:$FL,MATCH(P230,[1]Pitchers!$C:$C,0)))</f>
        <v>-0.80419919351968516</v>
      </c>
      <c r="X230" s="5">
        <f>INDEX([1]Pitchers!$FO:$FO,MATCH(P230,[1]Pitchers!$C:$C,0))</f>
        <v>1</v>
      </c>
    </row>
    <row r="231" spans="1:24" ht="12" customHeight="1" x14ac:dyDescent="0.2">
      <c r="A231" s="2"/>
      <c r="B231" s="2"/>
      <c r="D231" s="2"/>
      <c r="E231" s="2"/>
      <c r="G231" s="2"/>
      <c r="H231" s="2"/>
      <c r="I231" s="2"/>
      <c r="J231" s="2"/>
      <c r="K231" s="2"/>
      <c r="M231" s="58"/>
      <c r="N231" s="26" t="s">
        <v>90</v>
      </c>
      <c r="O231" s="26" t="s">
        <v>61</v>
      </c>
      <c r="P231" s="9" t="str">
        <f>'NL East'!$B42</f>
        <v>Bailey, Andrew</v>
      </c>
      <c r="Q231" s="5">
        <f>INDEX([1]Pitchers!$AJ:$AJ,MATCH(P231,[1]Pitchers!$C:$C,0))*IF(INDEX([1]Pitchers!$Q:$Q,MATCH(P231,[1]Pitchers!$C:$C,0))="S",0.83+(1-INDEX([1]Pitchers!$DD:$DD,MATCH(P231,[1]Pitchers!$C:$C,0)))/8,1)</f>
        <v>4.3329107382098897</v>
      </c>
      <c r="R231" s="4">
        <f>IF(INDEX([1]Pitchers!$Q:$Q,MATCH(P231,[1]Pitchers!$C:$C,0))="S",56,INDEX([1]Pitchers!$FJ:$FJ,MATCH(P231,[1]Pitchers!$C:$C,0)))</f>
        <v>47.217026052777783</v>
      </c>
      <c r="S231" s="5">
        <f t="shared" si="9"/>
        <v>-3.5033338090346144E-2</v>
      </c>
      <c r="T231" s="5">
        <f>(INDEX([1]Pitchers!$CV:$CV,MATCH(P231,[1]Pitchers!$C:$C,0)))</f>
        <v>90.752469555463193</v>
      </c>
      <c r="U231" s="107">
        <f>(INDEX([1]Pitchers!$CP:$CP,MATCH(P231,[1]Pitchers!$C:$C,0)))</f>
        <v>32.125</v>
      </c>
      <c r="V231" s="5">
        <f>((INDEX([1]Pitchers!$AS:$AS,MATCH(P231,[1]Pitchers!$C:$C,0)))*(1-(INDEX([1]Pitchers!$AT:$AT,MATCH(P231,[1]Pitchers!$C:$C,0)))))</f>
        <v>-0.21819729513624628</v>
      </c>
      <c r="W231" s="5">
        <f>(INDEX([1]Pitchers!$FL:$FL,MATCH(P231,[1]Pitchers!$C:$C,0)))</f>
        <v>-0.10621930459726472</v>
      </c>
      <c r="X231" s="5">
        <f>INDEX([1]Pitchers!$FO:$FO,MATCH(P231,[1]Pitchers!$C:$C,0))</f>
        <v>1</v>
      </c>
    </row>
    <row r="232" spans="1:24" ht="12" customHeight="1" x14ac:dyDescent="0.2">
      <c r="A232" s="2"/>
      <c r="B232" s="2"/>
      <c r="D232" s="2"/>
      <c r="E232" s="2"/>
      <c r="G232" s="2"/>
      <c r="H232" s="2"/>
      <c r="I232" s="2"/>
      <c r="J232" s="2"/>
      <c r="K232" s="2"/>
      <c r="M232" s="58"/>
      <c r="N232" s="26" t="s">
        <v>101</v>
      </c>
      <c r="O232" s="26" t="s">
        <v>49</v>
      </c>
      <c r="P232" s="9" t="str">
        <f>'NL West'!$B14</f>
        <v>Bracho, Silvino</v>
      </c>
      <c r="Q232" s="5">
        <f>INDEX([1]Pitchers!$AJ:$AJ,MATCH(P232,[1]Pitchers!$C:$C,0))*IF(INDEX([1]Pitchers!$Q:$Q,MATCH(P232,[1]Pitchers!$C:$C,0))="S",0.83+(1-INDEX([1]Pitchers!$DD:$DD,MATCH(P232,[1]Pitchers!$C:$C,0)))/8,1)</f>
        <v>4.3313554196990278</v>
      </c>
      <c r="R232" s="4">
        <f>IF(INDEX([1]Pitchers!$Q:$Q,MATCH(P232,[1]Pitchers!$C:$C,0))="S",56,INDEX([1]Pitchers!$FJ:$FJ,MATCH(P232,[1]Pitchers!$C:$C,0)))</f>
        <v>55.540332745074018</v>
      </c>
      <c r="S232" s="5">
        <f t="shared" si="9"/>
        <v>-4.0112276708889005E-2</v>
      </c>
      <c r="T232" s="5">
        <f>(INDEX([1]Pitchers!$CV:$CV,MATCH(P232,[1]Pitchers!$C:$C,0)))</f>
        <v>91.58448307615248</v>
      </c>
      <c r="U232" s="107">
        <f>(INDEX([1]Pitchers!$CP:$CP,MATCH(P232,[1]Pitchers!$C:$C,0)))</f>
        <v>23.958333333333332</v>
      </c>
      <c r="V232" s="5">
        <f>((INDEX([1]Pitchers!$AS:$AS,MATCH(P232,[1]Pitchers!$C:$C,0)))*(1-(INDEX([1]Pitchers!$AT:$AT,MATCH(P232,[1]Pitchers!$C:$C,0)))))</f>
        <v>6.7813785225139159E-2</v>
      </c>
      <c r="W232" s="5">
        <f>(INDEX([1]Pitchers!$FL:$FL,MATCH(P232,[1]Pitchers!$C:$C,0)))</f>
        <v>0.37676064202521226</v>
      </c>
      <c r="X232" s="5">
        <f>INDEX([1]Pitchers!$FO:$FO,MATCH(P232,[1]Pitchers!$C:$C,0))</f>
        <v>1</v>
      </c>
    </row>
    <row r="233" spans="1:24" ht="12" customHeight="1" x14ac:dyDescent="0.2">
      <c r="A233" s="2"/>
      <c r="B233" s="2"/>
      <c r="D233" s="2"/>
      <c r="E233" s="2"/>
      <c r="G233" s="2"/>
      <c r="H233" s="2"/>
      <c r="I233" s="2"/>
      <c r="J233" s="2"/>
      <c r="K233" s="2"/>
      <c r="M233" s="58"/>
      <c r="N233" s="26" t="s">
        <v>101</v>
      </c>
      <c r="O233" s="26" t="s">
        <v>648</v>
      </c>
      <c r="P233" s="28" t="str">
        <f>'NL West'!$I45</f>
        <v>Cain, Matt</v>
      </c>
      <c r="Q233" s="5">
        <f>INDEX([1]Pitchers!$AJ:$AJ,MATCH(P233,[1]Pitchers!$C:$C,0))*IF(INDEX([1]Pitchers!$Q:$Q,MATCH(P233,[1]Pitchers!$C:$C,0))="S",0.83+(1-INDEX([1]Pitchers!$DD:$DD,MATCH(P233,[1]Pitchers!$C:$C,0)))/8,1)</f>
        <v>4.3472026195855848</v>
      </c>
      <c r="R233" s="4">
        <f>IF(INDEX([1]Pitchers!$Q:$Q,MATCH(P233,[1]Pitchers!$C:$C,0))="S",56,INDEX([1]Pitchers!$FJ:$FJ,MATCH(P233,[1]Pitchers!$C:$C,0)))</f>
        <v>56</v>
      </c>
      <c r="S233" s="5">
        <f t="shared" si="9"/>
        <v>-5.1708991186437459E-2</v>
      </c>
      <c r="T233" s="5">
        <f>(INDEX([1]Pitchers!$CV:$CV,MATCH(P233,[1]Pitchers!$C:$C,0)))</f>
        <v>90.274736503591328</v>
      </c>
      <c r="U233" s="107">
        <f>(INDEX([1]Pitchers!$CP:$CP,MATCH(P233,[1]Pitchers!$C:$C,0)))</f>
        <v>31.708333333333332</v>
      </c>
      <c r="V233" s="5">
        <f>((INDEX([1]Pitchers!$AS:$AS,MATCH(P233,[1]Pitchers!$C:$C,0)))*(1-(INDEX([1]Pitchers!$AT:$AT,MATCH(P233,[1]Pitchers!$C:$C,0)))))</f>
        <v>-0.48609782991710171</v>
      </c>
      <c r="W233" s="5">
        <f>(INDEX([1]Pitchers!$FL:$FL,MATCH(P233,[1]Pitchers!$C:$C,0)))</f>
        <v>-6.8526632391575179E-2</v>
      </c>
      <c r="X233" s="5">
        <f>INDEX([1]Pitchers!$FO:$FO,MATCH(P233,[1]Pitchers!$C:$C,0))</f>
        <v>0</v>
      </c>
    </row>
    <row r="234" spans="1:24" ht="12" customHeight="1" x14ac:dyDescent="0.2">
      <c r="A234" s="2"/>
      <c r="B234" s="2"/>
      <c r="D234" s="2"/>
      <c r="E234" s="2"/>
      <c r="G234" s="2"/>
      <c r="H234" s="2"/>
      <c r="I234" s="2"/>
      <c r="J234" s="2"/>
      <c r="K234" s="2"/>
      <c r="M234" s="58"/>
      <c r="N234" s="26" t="s">
        <v>101</v>
      </c>
      <c r="O234" s="26" t="s">
        <v>648</v>
      </c>
      <c r="P234" s="28" t="str">
        <f>'NL West'!$I44</f>
        <v>Kontos, George</v>
      </c>
      <c r="Q234" s="5">
        <f>INDEX([1]Pitchers!$AJ:$AJ,MATCH(P234,[1]Pitchers!$C:$C,0))*IF(INDEX([1]Pitchers!$Q:$Q,MATCH(P234,[1]Pitchers!$C:$C,0))="S",0.83+(1-INDEX([1]Pitchers!$DD:$DD,MATCH(P234,[1]Pitchers!$C:$C,0)))/8,1)</f>
        <v>4.350330706877922</v>
      </c>
      <c r="R234" s="4">
        <f>IF(INDEX([1]Pitchers!$Q:$Q,MATCH(P234,[1]Pitchers!$C:$C,0))="S",56,INDEX([1]Pitchers!$FJ:$FJ,MATCH(P234,[1]Pitchers!$C:$C,0)))</f>
        <v>57.458760821155565</v>
      </c>
      <c r="S234" s="5">
        <f t="shared" si="9"/>
        <v>-5.5337013783324479E-2</v>
      </c>
      <c r="T234" s="5">
        <f>(INDEX([1]Pitchers!$CV:$CV,MATCH(P234,[1]Pitchers!$C:$C,0)))</f>
        <v>89.714067650045791</v>
      </c>
      <c r="U234" s="107">
        <f>(INDEX([1]Pitchers!$CP:$CP,MATCH(P234,[1]Pitchers!$C:$C,0)))</f>
        <v>31.041666666666668</v>
      </c>
      <c r="V234" s="5">
        <f>((INDEX([1]Pitchers!$AS:$AS,MATCH(P234,[1]Pitchers!$C:$C,0)))*(1-(INDEX([1]Pitchers!$AT:$AT,MATCH(P234,[1]Pitchers!$C:$C,0)))))</f>
        <v>0.62463805817246365</v>
      </c>
      <c r="W234" s="5">
        <f>(INDEX([1]Pitchers!$FL:$FL,MATCH(P234,[1]Pitchers!$C:$C,0)))</f>
        <v>8.1516240185159974E-2</v>
      </c>
      <c r="X234" s="5">
        <f>INDEX([1]Pitchers!$FO:$FO,MATCH(P234,[1]Pitchers!$C:$C,0))</f>
        <v>1</v>
      </c>
    </row>
    <row r="235" spans="1:24" ht="12" customHeight="1" x14ac:dyDescent="0.2">
      <c r="A235" s="2"/>
      <c r="B235" s="2"/>
      <c r="D235" s="2"/>
      <c r="E235" s="2"/>
      <c r="F235" s="2"/>
      <c r="G235" s="2"/>
      <c r="H235" s="2"/>
      <c r="I235" s="2"/>
      <c r="J235" s="2"/>
      <c r="K235" s="2"/>
      <c r="M235" s="58"/>
      <c r="N235" s="26" t="s">
        <v>90</v>
      </c>
      <c r="O235" s="26" t="s">
        <v>58</v>
      </c>
      <c r="P235" s="20" t="str">
        <f>'NL East'!$B12</f>
        <v>Cleto, Maikel</v>
      </c>
      <c r="Q235" s="5">
        <f>INDEX([1]Pitchers!$AJ:$AJ,MATCH(P235,[1]Pitchers!$C:$C,0))*IF(INDEX([1]Pitchers!$Q:$Q,MATCH(P235,[1]Pitchers!$C:$C,0))="S",0.83+(1-INDEX([1]Pitchers!$DD:$DD,MATCH(P235,[1]Pitchers!$C:$C,0)))/8,1)</f>
        <v>4.371431909796673</v>
      </c>
      <c r="R235" s="4">
        <f>IF(INDEX([1]Pitchers!$Q:$Q,MATCH(P235,[1]Pitchers!$C:$C,0))="S",56,INDEX([1]Pitchers!$FJ:$FJ,MATCH(P235,[1]Pitchers!$C:$C,0)))</f>
        <v>46.476111060633336</v>
      </c>
      <c r="S235" s="5">
        <f t="shared" si="9"/>
        <v>-5.7203027934358941E-2</v>
      </c>
      <c r="T235" s="5">
        <f>(INDEX([1]Pitchers!$CV:$CV,MATCH(P235,[1]Pitchers!$C:$C,0)))</f>
        <v>95.681495567045772</v>
      </c>
      <c r="U235" s="107">
        <f>(INDEX([1]Pitchers!$CP:$CP,MATCH(P235,[1]Pitchers!$C:$C,0)))</f>
        <v>27.125</v>
      </c>
      <c r="V235" s="5">
        <f>((INDEX([1]Pitchers!$AS:$AS,MATCH(P235,[1]Pitchers!$C:$C,0)))*(1-(INDEX([1]Pitchers!$AT:$AT,MATCH(P235,[1]Pitchers!$C:$C,0)))))</f>
        <v>-0.2422371892621091</v>
      </c>
      <c r="W235" s="5">
        <f>(INDEX([1]Pitchers!$FL:$FL,MATCH(P235,[1]Pitchers!$C:$C,0)))</f>
        <v>9.581949031097492E-2</v>
      </c>
      <c r="X235" s="5">
        <f>INDEX([1]Pitchers!$FO:$FO,MATCH(P235,[1]Pitchers!$C:$C,0))</f>
        <v>1</v>
      </c>
    </row>
    <row r="236" spans="1:24" ht="12" customHeight="1" x14ac:dyDescent="0.2">
      <c r="A236" s="2"/>
      <c r="B236" s="2"/>
      <c r="D236" s="2"/>
      <c r="E236" s="2"/>
      <c r="F236" s="2"/>
      <c r="G236" s="2"/>
      <c r="H236" s="2"/>
      <c r="I236" s="2"/>
      <c r="J236" s="2"/>
      <c r="K236" s="2"/>
      <c r="M236" s="58"/>
      <c r="N236" s="26" t="s">
        <v>90</v>
      </c>
      <c r="O236" s="26" t="s">
        <v>58</v>
      </c>
      <c r="P236" s="20" t="str">
        <f>'NL East'!$B11</f>
        <v>Morris, Akeel</v>
      </c>
      <c r="Q236" s="5">
        <f>INDEX([1]Pitchers!$AJ:$AJ,MATCH(P236,[1]Pitchers!$C:$C,0))*IF(INDEX([1]Pitchers!$Q:$Q,MATCH(P236,[1]Pitchers!$C:$C,0))="S",0.83+(1-INDEX([1]Pitchers!$DD:$DD,MATCH(P236,[1]Pitchers!$C:$C,0)))/8,1)</f>
        <v>4.3578864780088677</v>
      </c>
      <c r="R236" s="4">
        <f>IF(INDEX([1]Pitchers!$Q:$Q,MATCH(P236,[1]Pitchers!$C:$C,0))="S",56,INDEX([1]Pitchers!$FJ:$FJ,MATCH(P236,[1]Pitchers!$C:$C,0)))</f>
        <v>56.842073275814755</v>
      </c>
      <c r="S236" s="5">
        <f t="shared" si="9"/>
        <v>-6.0193140127213052E-2</v>
      </c>
      <c r="T236" s="5">
        <f>(INDEX([1]Pitchers!$CV:$CV,MATCH(P236,[1]Pitchers!$C:$C,0)))</f>
        <v>91.230940019183535</v>
      </c>
      <c r="U236" s="107">
        <f>(INDEX([1]Pitchers!$CP:$CP,MATCH(P236,[1]Pitchers!$C:$C,0)))</f>
        <v>23.625</v>
      </c>
      <c r="V236" s="5">
        <f>((INDEX([1]Pitchers!$AS:$AS,MATCH(P236,[1]Pitchers!$C:$C,0)))*(1-(INDEX([1]Pitchers!$AT:$AT,MATCH(P236,[1]Pitchers!$C:$C,0)))))</f>
        <v>-0.11831698796061083</v>
      </c>
      <c r="W236" s="5">
        <f>(INDEX([1]Pitchers!$FL:$FL,MATCH(P236,[1]Pitchers!$C:$C,0)))</f>
        <v>0.3410045792213609</v>
      </c>
      <c r="X236" s="5">
        <f>INDEX([1]Pitchers!$FO:$FO,MATCH(P236,[1]Pitchers!$C:$C,0))</f>
        <v>1</v>
      </c>
    </row>
    <row r="237" spans="1:24" ht="12" customHeight="1" x14ac:dyDescent="0.2">
      <c r="A237" s="2"/>
      <c r="B237" s="2"/>
      <c r="D237" s="2"/>
      <c r="E237" s="2"/>
      <c r="F237" s="2"/>
      <c r="G237" s="2"/>
      <c r="H237" s="2"/>
      <c r="I237" s="2"/>
      <c r="J237" s="2"/>
      <c r="K237" s="2"/>
      <c r="M237" s="58"/>
      <c r="N237" s="26" t="s">
        <v>87</v>
      </c>
      <c r="O237" s="26" t="s">
        <v>650</v>
      </c>
      <c r="P237" s="48" t="str">
        <f>'AL East'!$B44</f>
        <v>Floro, Dylan</v>
      </c>
      <c r="Q237" s="5">
        <f>INDEX([1]Pitchers!$AJ:$AJ,MATCH(P237,[1]Pitchers!$C:$C,0))*IF(INDEX([1]Pitchers!$Q:$Q,MATCH(P237,[1]Pitchers!$C:$C,0))="S",0.83+(1-INDEX([1]Pitchers!$DD:$DD,MATCH(P237,[1]Pitchers!$C:$C,0)))/8,1)</f>
        <v>4.3551920099136794</v>
      </c>
      <c r="R237" s="4">
        <f>IF(INDEX([1]Pitchers!$Q:$Q,MATCH(P237,[1]Pitchers!$C:$C,0))="S",56,INDEX([1]Pitchers!$FJ:$FJ,MATCH(P237,[1]Pitchers!$C:$C,0)))</f>
        <v>62.842950463544156</v>
      </c>
      <c r="S237" s="5">
        <f t="shared" si="9"/>
        <v>-6.4399173257335407E-2</v>
      </c>
      <c r="T237" s="5">
        <f>(INDEX([1]Pitchers!$CV:$CV,MATCH(P237,[1]Pitchers!$C:$C,0)))</f>
        <v>91.195541201614844</v>
      </c>
      <c r="U237" s="107">
        <f>(INDEX([1]Pitchers!$CP:$CP,MATCH(P237,[1]Pitchers!$C:$C,0)))</f>
        <v>25.541666666666668</v>
      </c>
      <c r="V237" s="5">
        <f>((INDEX([1]Pitchers!$AS:$AS,MATCH(P237,[1]Pitchers!$C:$C,0)))*(1-(INDEX([1]Pitchers!$AT:$AT,MATCH(P237,[1]Pitchers!$C:$C,0)))))</f>
        <v>-0.20028268924016168</v>
      </c>
      <c r="W237" s="5">
        <f>(INDEX([1]Pitchers!$FL:$FL,MATCH(P237,[1]Pitchers!$C:$C,0)))</f>
        <v>2.6744621075864367E-2</v>
      </c>
      <c r="X237" s="5">
        <f>INDEX([1]Pitchers!$FO:$FO,MATCH(P237,[1]Pitchers!$C:$C,0))</f>
        <v>0.54210459472079942</v>
      </c>
    </row>
    <row r="238" spans="1:24" ht="12" customHeight="1" x14ac:dyDescent="0.2">
      <c r="A238" s="2"/>
      <c r="B238" s="2"/>
      <c r="D238" s="2"/>
      <c r="E238" s="2"/>
      <c r="F238" s="2"/>
      <c r="G238" s="2"/>
      <c r="H238" s="2"/>
      <c r="I238" s="2"/>
      <c r="J238" s="2"/>
      <c r="K238" s="2"/>
      <c r="M238" s="58"/>
      <c r="N238" s="26" t="s">
        <v>101</v>
      </c>
      <c r="O238" s="26" t="s">
        <v>48</v>
      </c>
      <c r="P238" s="24" t="str">
        <f>'NL West'!$I15</f>
        <v>Qualls, Chad</v>
      </c>
      <c r="Q238" s="5">
        <f>INDEX([1]Pitchers!$AJ:$AJ,MATCH(P238,[1]Pitchers!$C:$C,0))*IF(INDEX([1]Pitchers!$Q:$Q,MATCH(P238,[1]Pitchers!$C:$C,0))="S",0.83+(1-INDEX([1]Pitchers!$DD:$DD,MATCH(P238,[1]Pitchers!$C:$C,0)))/8,1)</f>
        <v>4.4421521054563957</v>
      </c>
      <c r="R238" s="4">
        <f>IF(INDEX([1]Pitchers!$Q:$Q,MATCH(P238,[1]Pitchers!$C:$C,0))="S",56,INDEX([1]Pitchers!$FJ:$FJ,MATCH(P238,[1]Pitchers!$C:$C,0)))</f>
        <v>40.384629026752094</v>
      </c>
      <c r="S238" s="5">
        <f t="shared" si="9"/>
        <v>-8.5909140445400101E-2</v>
      </c>
      <c r="T238" s="5">
        <f>(INDEX([1]Pitchers!$CV:$CV,MATCH(P238,[1]Pitchers!$C:$C,0)))</f>
        <v>89.535737285428951</v>
      </c>
      <c r="U238" s="107">
        <f>(INDEX([1]Pitchers!$CP:$CP,MATCH(P238,[1]Pitchers!$C:$C,0)))</f>
        <v>37.875</v>
      </c>
      <c r="V238" s="5">
        <f>((INDEX([1]Pitchers!$AS:$AS,MATCH(P238,[1]Pitchers!$C:$C,0)))*(1-(INDEX([1]Pitchers!$AT:$AT,MATCH(P238,[1]Pitchers!$C:$C,0)))))</f>
        <v>-0.34879122048430988</v>
      </c>
      <c r="W238" s="5">
        <f>(INDEX([1]Pitchers!$FL:$FL,MATCH(P238,[1]Pitchers!$C:$C,0)))</f>
        <v>5.8578842007478364E-2</v>
      </c>
      <c r="X238" s="5">
        <f>INDEX([1]Pitchers!$FO:$FO,MATCH(P238,[1]Pitchers!$C:$C,0))</f>
        <v>1</v>
      </c>
    </row>
    <row r="239" spans="1:24" ht="12" customHeight="1" x14ac:dyDescent="0.2">
      <c r="A239" s="2"/>
      <c r="B239" s="2"/>
      <c r="D239" s="2"/>
      <c r="E239" s="2"/>
      <c r="F239" s="2"/>
      <c r="G239" s="2"/>
      <c r="H239" s="2"/>
      <c r="I239" s="2"/>
      <c r="J239" s="2"/>
      <c r="K239" s="2"/>
      <c r="M239" s="58"/>
      <c r="N239" s="26" t="s">
        <v>101</v>
      </c>
      <c r="O239" s="26" t="s">
        <v>48</v>
      </c>
      <c r="P239" s="24" t="str">
        <f>'NL West'!$I14</f>
        <v>Miller, Justin</v>
      </c>
      <c r="Q239" s="5">
        <f>INDEX([1]Pitchers!$AJ:$AJ,MATCH(P239,[1]Pitchers!$C:$C,0))*IF(INDEX([1]Pitchers!$Q:$Q,MATCH(P239,[1]Pitchers!$C:$C,0))="S",0.83+(1-INDEX([1]Pitchers!$DD:$DD,MATCH(P239,[1]Pitchers!$C:$C,0)))/8,1)</f>
        <v>4.4017060225406217</v>
      </c>
      <c r="R239" s="4">
        <f>IF(INDEX([1]Pitchers!$Q:$Q,MATCH(P239,[1]Pitchers!$C:$C,0))="S",56,INDEX([1]Pitchers!$FJ:$FJ,MATCH(P239,[1]Pitchers!$C:$C,0)))</f>
        <v>53.815454850033348</v>
      </c>
      <c r="S239" s="5">
        <f t="shared" si="9"/>
        <v>-8.6897096024762949E-2</v>
      </c>
      <c r="T239" s="5">
        <f>(INDEX([1]Pitchers!$CV:$CV,MATCH(P239,[1]Pitchers!$C:$C,0)))</f>
        <v>92.101095592167454</v>
      </c>
      <c r="U239" s="107">
        <f>(INDEX([1]Pitchers!$CP:$CP,MATCH(P239,[1]Pitchers!$C:$C,0)))</f>
        <v>29.041666666666668</v>
      </c>
      <c r="V239" s="5">
        <f>((INDEX([1]Pitchers!$AS:$AS,MATCH(P239,[1]Pitchers!$C:$C,0)))*(1-(INDEX([1]Pitchers!$AT:$AT,MATCH(P239,[1]Pitchers!$C:$C,0)))))</f>
        <v>0.13648996629457574</v>
      </c>
      <c r="W239" s="5">
        <f>(INDEX([1]Pitchers!$FL:$FL,MATCH(P239,[1]Pitchers!$C:$C,0)))</f>
        <v>-0.16527707947145059</v>
      </c>
      <c r="X239" s="5">
        <f>INDEX([1]Pitchers!$FO:$FO,MATCH(P239,[1]Pitchers!$C:$C,0))</f>
        <v>1</v>
      </c>
    </row>
    <row r="240" spans="1:24" ht="12" customHeight="1" x14ac:dyDescent="0.2">
      <c r="A240" s="2"/>
      <c r="B240" s="2"/>
      <c r="D240" s="2"/>
      <c r="E240" s="2"/>
      <c r="F240" s="2"/>
      <c r="G240" s="2"/>
      <c r="H240" s="2"/>
      <c r="I240" s="2"/>
      <c r="J240" s="2"/>
      <c r="K240" s="2"/>
      <c r="M240" s="58"/>
      <c r="N240" s="26" t="s">
        <v>90</v>
      </c>
      <c r="O240" s="26" t="s">
        <v>58</v>
      </c>
      <c r="P240" s="20" t="str">
        <f>'NL East'!$B14</f>
        <v>Ogando, Alexi</v>
      </c>
      <c r="Q240" s="5">
        <f>INDEX([1]Pitchers!$AJ:$AJ,MATCH(P240,[1]Pitchers!$C:$C,0))*IF(INDEX([1]Pitchers!$Q:$Q,MATCH(P240,[1]Pitchers!$C:$C,0))="S",0.83+(1-INDEX([1]Pitchers!$DD:$DD,MATCH(P240,[1]Pitchers!$C:$C,0)))/8,1)</f>
        <v>4.4514547396993205</v>
      </c>
      <c r="R240" s="4">
        <f>IF(INDEX([1]Pitchers!$Q:$Q,MATCH(P240,[1]Pitchers!$C:$C,0))="S",56,INDEX([1]Pitchers!$FJ:$FJ,MATCH(P240,[1]Pitchers!$C:$C,0)))</f>
        <v>48.752143561074064</v>
      </c>
      <c r="S240" s="5">
        <f t="shared" si="9"/>
        <v>-0.10945348938528049</v>
      </c>
      <c r="T240" s="5">
        <f>(INDEX([1]Pitchers!$CV:$CV,MATCH(P240,[1]Pitchers!$C:$C,0)))</f>
        <v>92.799748644599205</v>
      </c>
      <c r="U240" s="107">
        <f>(INDEX([1]Pitchers!$CP:$CP,MATCH(P240,[1]Pitchers!$C:$C,0)))</f>
        <v>32.708333333333336</v>
      </c>
      <c r="V240" s="5">
        <f>((INDEX([1]Pitchers!$AS:$AS,MATCH(P240,[1]Pitchers!$C:$C,0)))*(1-(INDEX([1]Pitchers!$AT:$AT,MATCH(P240,[1]Pitchers!$C:$C,0)))))</f>
        <v>-4.4154976378973278E-3</v>
      </c>
      <c r="W240" s="5">
        <f>(INDEX([1]Pitchers!$FL:$FL,MATCH(P240,[1]Pitchers!$C:$C,0)))</f>
        <v>0.38410739303793506</v>
      </c>
      <c r="X240" s="5">
        <f>INDEX([1]Pitchers!$FO:$FO,MATCH(P240,[1]Pitchers!$C:$C,0))</f>
        <v>1</v>
      </c>
    </row>
    <row r="241" spans="1:24" ht="12" customHeight="1" x14ac:dyDescent="0.2">
      <c r="A241" s="2"/>
      <c r="B241" s="2"/>
      <c r="D241" s="2"/>
      <c r="E241" s="2"/>
      <c r="F241" s="2"/>
      <c r="G241" s="2"/>
      <c r="H241" s="2"/>
      <c r="I241" s="2"/>
      <c r="J241" s="2"/>
      <c r="K241" s="2"/>
      <c r="M241" s="58"/>
      <c r="N241" s="26" t="s">
        <v>90</v>
      </c>
      <c r="O241" s="26" t="s">
        <v>58</v>
      </c>
      <c r="P241" s="20" t="str">
        <f>'NL East'!$B15</f>
        <v>Wooten, Rob</v>
      </c>
      <c r="Q241" s="5">
        <f>INDEX([1]Pitchers!$AJ:$AJ,MATCH(P241,[1]Pitchers!$C:$C,0))*IF(INDEX([1]Pitchers!$Q:$Q,MATCH(P241,[1]Pitchers!$C:$C,0))="S",0.83+(1-INDEX([1]Pitchers!$DD:$DD,MATCH(P241,[1]Pitchers!$C:$C,0)))/8,1)</f>
        <v>4.4871402119427888</v>
      </c>
      <c r="R241" s="4">
        <f>IF(INDEX([1]Pitchers!$Q:$Q,MATCH(P241,[1]Pitchers!$C:$C,0))="S",56,INDEX([1]Pitchers!$FJ:$FJ,MATCH(P241,[1]Pitchers!$C:$C,0)))</f>
        <v>49.21126939482555</v>
      </c>
      <c r="S241" s="5">
        <f t="shared" si="9"/>
        <v>-0.13271743574478484</v>
      </c>
      <c r="T241" s="5">
        <f>(INDEX([1]Pitchers!$CV:$CV,MATCH(P241,[1]Pitchers!$C:$C,0)))</f>
        <v>87.483733172831805</v>
      </c>
      <c r="U241" s="107">
        <f>(INDEX([1]Pitchers!$CP:$CP,MATCH(P241,[1]Pitchers!$C:$C,0)))</f>
        <v>30.958333333333332</v>
      </c>
      <c r="V241" s="5">
        <f>((INDEX([1]Pitchers!$AS:$AS,MATCH(P241,[1]Pitchers!$C:$C,0)))*(1-(INDEX([1]Pitchers!$AT:$AT,MATCH(P241,[1]Pitchers!$C:$C,0)))))</f>
        <v>-0.12671443922067033</v>
      </c>
      <c r="W241" s="5">
        <f>(INDEX([1]Pitchers!$FL:$FL,MATCH(P241,[1]Pitchers!$C:$C,0)))</f>
        <v>-0.30054425310192512</v>
      </c>
      <c r="X241" s="5">
        <f>INDEX([1]Pitchers!$FO:$FO,MATCH(P241,[1]Pitchers!$C:$C,0))</f>
        <v>1</v>
      </c>
    </row>
  </sheetData>
  <autoFilter ref="A1:X241"/>
  <sortState ref="N2:X241">
    <sortCondition descending="1" ref="S8"/>
  </sortState>
  <customSheetViews>
    <customSheetView guid="{7A55F5B4-9814-4FF4-8DD1-F95BAE450F6C}" showAutoFilter="1" showRuler="0">
      <pane ySplit="1" topLeftCell="A2" activePane="bottomLeft" state="frozenSplit"/>
      <selection pane="bottomLeft"/>
      <pageMargins left="0.75" right="0.75" top="1" bottom="1" header="0.5" footer="0.5"/>
      <pageSetup orientation="portrait" horizontalDpi="0" verticalDpi="0" r:id="rId1"/>
      <headerFooter alignWithMargins="0"/>
      <autoFilter ref="B1:D1"/>
    </customSheetView>
  </customSheetViews>
  <phoneticPr fontId="6" type="noConversion"/>
  <pageMargins left="0.75" right="0.75" top="1" bottom="1" header="0.5" footer="0.5"/>
  <pageSetup orientation="portrait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99"/>
  <sheetViews>
    <sheetView zoomScale="70" zoomScaleNormal="70" workbookViewId="0">
      <pane ySplit="4" topLeftCell="A5" activePane="bottomLeft" state="frozenSplit"/>
      <selection pane="bottomLeft" activeCell="A3" sqref="A3"/>
    </sheetView>
  </sheetViews>
  <sheetFormatPr defaultRowHeight="12.75" x14ac:dyDescent="0.2"/>
  <cols>
    <col min="1" max="1" width="9.140625" style="80"/>
    <col min="2" max="2" width="20.7109375" style="99" customWidth="1"/>
    <col min="3" max="3" width="5.7109375" style="92" customWidth="1"/>
    <col min="4" max="4" width="5.7109375" style="93" customWidth="1"/>
    <col min="5" max="5" width="8.140625" style="137" customWidth="1"/>
    <col min="6" max="7" width="8.140625" style="138" customWidth="1"/>
    <col min="8" max="8" width="5.7109375" style="93" customWidth="1"/>
    <col min="9" max="12" width="5.7109375" style="93" hidden="1" customWidth="1"/>
    <col min="13" max="13" width="5.7109375" style="86" customWidth="1"/>
    <col min="14" max="14" width="9" style="132" customWidth="1"/>
    <col min="15" max="26" width="5.7109375" style="97" hidden="1" customWidth="1"/>
    <col min="27" max="38" width="9.140625" style="80" hidden="1" customWidth="1"/>
    <col min="39" max="50" width="9.140625" style="121" hidden="1" customWidth="1"/>
    <col min="51" max="52" width="9.140625" style="80" customWidth="1"/>
    <col min="53" max="60" width="9.140625" style="132" customWidth="1"/>
    <col min="61" max="64" width="9.140625" style="132" hidden="1" customWidth="1"/>
    <col min="65" max="76" width="9.140625" style="129" customWidth="1"/>
    <col min="77" max="88" width="9.140625" style="133" customWidth="1"/>
    <col min="89" max="89" width="9.140625" style="131" customWidth="1"/>
    <col min="90" max="114" width="9.140625" style="80" customWidth="1"/>
    <col min="115" max="115" width="0" style="80" hidden="1" customWidth="1"/>
    <col min="116" max="135" width="9.140625" style="80" customWidth="1"/>
    <col min="136" max="146" width="9.140625" style="97" customWidth="1"/>
    <col min="147" max="147" width="9.140625" style="97"/>
    <col min="148" max="148" width="11" style="80" bestFit="1" customWidth="1"/>
    <col min="149" max="16384" width="9.140625" style="80"/>
  </cols>
  <sheetData>
    <row r="1" spans="1:160" x14ac:dyDescent="0.2">
      <c r="A1" s="80" t="s">
        <v>848</v>
      </c>
      <c r="B1" s="118">
        <v>1.05</v>
      </c>
    </row>
    <row r="2" spans="1:160" x14ac:dyDescent="0.2">
      <c r="A2" s="80" t="s">
        <v>849</v>
      </c>
      <c r="B2" s="101">
        <v>8</v>
      </c>
      <c r="C2" s="101">
        <v>8.35</v>
      </c>
    </row>
    <row r="3" spans="1:160" ht="12.75" customHeight="1" x14ac:dyDescent="0.2">
      <c r="A3" s="80" t="s">
        <v>850</v>
      </c>
      <c r="B3" s="101">
        <f>(SUM(AZ:AZ)-SUM(DJ:DJ))/SUM(AY:AY)</f>
        <v>9.2895096199013434</v>
      </c>
      <c r="C3" s="101">
        <f>SUM(AZ:AZ)/SUM(AY:AY)</f>
        <v>9.5787596258238779</v>
      </c>
      <c r="D3" s="80"/>
      <c r="G3" s="134"/>
      <c r="H3" s="118"/>
      <c r="I3" s="119"/>
      <c r="J3" s="119"/>
      <c r="K3" s="119"/>
      <c r="L3" s="119"/>
      <c r="N3" s="120"/>
      <c r="BA3" s="118"/>
      <c r="BB3" s="122"/>
      <c r="BC3" s="122"/>
      <c r="BD3" s="122"/>
      <c r="BE3" s="122"/>
      <c r="BF3" s="122"/>
      <c r="BG3" s="122"/>
      <c r="BH3" s="122"/>
      <c r="BI3" s="122"/>
      <c r="BJ3" s="122"/>
      <c r="BK3" s="122"/>
      <c r="BL3" s="122"/>
      <c r="BM3" s="147" t="s">
        <v>816</v>
      </c>
      <c r="BN3" s="148"/>
      <c r="BO3" s="148"/>
      <c r="BP3" s="148"/>
      <c r="BQ3" s="148"/>
      <c r="BR3" s="148"/>
      <c r="BS3" s="148"/>
      <c r="BT3" s="148"/>
      <c r="BU3" s="148"/>
      <c r="BV3" s="148"/>
      <c r="BW3" s="148"/>
      <c r="BX3" s="148"/>
      <c r="BY3" s="149" t="s">
        <v>817</v>
      </c>
      <c r="BZ3" s="150"/>
      <c r="CA3" s="150"/>
      <c r="CB3" s="150"/>
      <c r="CC3" s="150"/>
      <c r="CD3" s="150"/>
      <c r="CE3" s="150"/>
      <c r="CF3" s="150"/>
      <c r="CG3" s="150"/>
      <c r="CH3" s="150"/>
      <c r="CI3" s="150"/>
      <c r="CJ3" s="150"/>
      <c r="CK3" s="123"/>
      <c r="DL3" s="151">
        <v>2016</v>
      </c>
      <c r="DM3" s="151"/>
      <c r="DN3" s="151"/>
      <c r="DO3" s="151"/>
      <c r="DP3" s="151"/>
      <c r="DQ3" s="151"/>
      <c r="DR3" s="151"/>
      <c r="DS3" s="151"/>
    </row>
    <row r="4" spans="1:160" s="89" customFormat="1" ht="12.75" customHeight="1" x14ac:dyDescent="0.2">
      <c r="A4" s="89" t="s">
        <v>818</v>
      </c>
      <c r="B4" s="87" t="s">
        <v>420</v>
      </c>
      <c r="C4" s="87" t="s">
        <v>42</v>
      </c>
      <c r="D4" s="88" t="s">
        <v>84</v>
      </c>
      <c r="E4" s="135" t="s">
        <v>423</v>
      </c>
      <c r="F4" s="136" t="s">
        <v>107</v>
      </c>
      <c r="G4" s="136" t="s">
        <v>424</v>
      </c>
      <c r="H4" s="88" t="s">
        <v>540</v>
      </c>
      <c r="I4" s="88" t="s">
        <v>421</v>
      </c>
      <c r="J4" s="88" t="s">
        <v>422</v>
      </c>
      <c r="K4" s="88" t="s">
        <v>819</v>
      </c>
      <c r="L4" s="88" t="s">
        <v>820</v>
      </c>
      <c r="M4" s="89" t="s">
        <v>131</v>
      </c>
      <c r="N4" s="90" t="s">
        <v>541</v>
      </c>
      <c r="O4" s="112" t="s">
        <v>425</v>
      </c>
      <c r="P4" s="112" t="s">
        <v>426</v>
      </c>
      <c r="Q4" s="112" t="s">
        <v>427</v>
      </c>
      <c r="R4" s="112" t="s">
        <v>428</v>
      </c>
      <c r="S4" s="112" t="s">
        <v>429</v>
      </c>
      <c r="T4" s="112" t="s">
        <v>430</v>
      </c>
      <c r="U4" s="112" t="s">
        <v>431</v>
      </c>
      <c r="V4" s="112" t="s">
        <v>432</v>
      </c>
      <c r="W4" s="112" t="s">
        <v>433</v>
      </c>
      <c r="X4" s="112" t="s">
        <v>486</v>
      </c>
      <c r="Y4" s="112" t="s">
        <v>617</v>
      </c>
      <c r="Z4" s="112" t="s">
        <v>821</v>
      </c>
      <c r="AA4" s="89" t="s">
        <v>434</v>
      </c>
      <c r="AB4" s="89" t="s">
        <v>435</v>
      </c>
      <c r="AC4" s="89" t="s">
        <v>436</v>
      </c>
      <c r="AD4" s="89" t="s">
        <v>437</v>
      </c>
      <c r="AE4" s="89" t="s">
        <v>438</v>
      </c>
      <c r="AF4" s="89" t="s">
        <v>439</v>
      </c>
      <c r="AG4" s="89" t="s">
        <v>440</v>
      </c>
      <c r="AH4" s="89" t="s">
        <v>441</v>
      </c>
      <c r="AI4" s="89" t="s">
        <v>442</v>
      </c>
      <c r="AJ4" s="89" t="s">
        <v>487</v>
      </c>
      <c r="AK4" s="89" t="s">
        <v>618</v>
      </c>
      <c r="AL4" s="89" t="s">
        <v>822</v>
      </c>
      <c r="AM4" s="89">
        <v>2016</v>
      </c>
      <c r="AN4" s="91">
        <v>2017</v>
      </c>
      <c r="AO4" s="91">
        <v>2018</v>
      </c>
      <c r="AP4" s="91">
        <v>2019</v>
      </c>
      <c r="AQ4" s="91">
        <v>2020</v>
      </c>
      <c r="AR4" s="91">
        <v>2021</v>
      </c>
      <c r="AS4" s="91">
        <v>2022</v>
      </c>
      <c r="AT4" s="91">
        <v>2023</v>
      </c>
      <c r="AU4" s="91">
        <v>2024</v>
      </c>
      <c r="AV4" s="91">
        <v>2025</v>
      </c>
      <c r="AW4" s="91">
        <v>2026</v>
      </c>
      <c r="AX4" s="91">
        <v>2027</v>
      </c>
      <c r="AY4" s="89" t="s">
        <v>443</v>
      </c>
      <c r="AZ4" s="89" t="s">
        <v>444</v>
      </c>
      <c r="BA4" s="90" t="s">
        <v>445</v>
      </c>
      <c r="BB4" s="90" t="s">
        <v>446</v>
      </c>
      <c r="BC4" s="90" t="s">
        <v>447</v>
      </c>
      <c r="BD4" s="90" t="s">
        <v>448</v>
      </c>
      <c r="BE4" s="90" t="s">
        <v>449</v>
      </c>
      <c r="BF4" s="90" t="s">
        <v>450</v>
      </c>
      <c r="BG4" s="90" t="s">
        <v>451</v>
      </c>
      <c r="BH4" s="90" t="s">
        <v>452</v>
      </c>
      <c r="BI4" s="90" t="s">
        <v>453</v>
      </c>
      <c r="BJ4" s="90" t="s">
        <v>488</v>
      </c>
      <c r="BK4" s="90" t="s">
        <v>619</v>
      </c>
      <c r="BL4" s="90" t="s">
        <v>823</v>
      </c>
      <c r="BM4" s="124" t="s">
        <v>824</v>
      </c>
      <c r="BN4" s="124" t="s">
        <v>825</v>
      </c>
      <c r="BO4" s="124" t="s">
        <v>826</v>
      </c>
      <c r="BP4" s="124" t="s">
        <v>827</v>
      </c>
      <c r="BQ4" s="124" t="s">
        <v>828</v>
      </c>
      <c r="BR4" s="124" t="s">
        <v>829</v>
      </c>
      <c r="BS4" s="124" t="s">
        <v>830</v>
      </c>
      <c r="BT4" s="124" t="s">
        <v>831</v>
      </c>
      <c r="BU4" s="124" t="s">
        <v>832</v>
      </c>
      <c r="BV4" s="124" t="s">
        <v>833</v>
      </c>
      <c r="BW4" s="124" t="s">
        <v>834</v>
      </c>
      <c r="BX4" s="124" t="s">
        <v>835</v>
      </c>
      <c r="BY4" s="125" t="s">
        <v>454</v>
      </c>
      <c r="BZ4" s="125" t="s">
        <v>455</v>
      </c>
      <c r="CA4" s="125" t="s">
        <v>456</v>
      </c>
      <c r="CB4" s="125" t="s">
        <v>457</v>
      </c>
      <c r="CC4" s="125" t="s">
        <v>458</v>
      </c>
      <c r="CD4" s="125" t="s">
        <v>459</v>
      </c>
      <c r="CE4" s="125" t="s">
        <v>460</v>
      </c>
      <c r="CF4" s="125" t="s">
        <v>461</v>
      </c>
      <c r="CG4" s="125" t="s">
        <v>462</v>
      </c>
      <c r="CH4" s="125" t="s">
        <v>489</v>
      </c>
      <c r="CI4" s="125" t="s">
        <v>620</v>
      </c>
      <c r="CJ4" s="126" t="s">
        <v>836</v>
      </c>
      <c r="CK4" s="127" t="s">
        <v>423</v>
      </c>
      <c r="CL4" s="101" t="s">
        <v>515</v>
      </c>
      <c r="CM4" s="101" t="s">
        <v>516</v>
      </c>
      <c r="CN4" s="101" t="s">
        <v>517</v>
      </c>
      <c r="CO4" s="101" t="s">
        <v>518</v>
      </c>
      <c r="CP4" s="101" t="s">
        <v>519</v>
      </c>
      <c r="CQ4" s="101" t="s">
        <v>520</v>
      </c>
      <c r="CR4" s="101" t="s">
        <v>521</v>
      </c>
      <c r="CS4" s="101" t="s">
        <v>522</v>
      </c>
      <c r="CT4" s="101" t="s">
        <v>523</v>
      </c>
      <c r="CU4" s="101" t="s">
        <v>524</v>
      </c>
      <c r="CV4" s="101" t="s">
        <v>621</v>
      </c>
      <c r="CW4" s="101" t="s">
        <v>837</v>
      </c>
      <c r="CX4" s="101" t="s">
        <v>525</v>
      </c>
      <c r="CY4" s="89" t="s">
        <v>526</v>
      </c>
      <c r="CZ4" s="101" t="s">
        <v>527</v>
      </c>
      <c r="DA4" s="89" t="s">
        <v>528</v>
      </c>
      <c r="DB4" s="101" t="s">
        <v>529</v>
      </c>
      <c r="DC4" s="89" t="s">
        <v>530</v>
      </c>
      <c r="DD4" s="101" t="s">
        <v>531</v>
      </c>
      <c r="DE4" s="89" t="s">
        <v>532</v>
      </c>
      <c r="DF4" s="101" t="s">
        <v>533</v>
      </c>
      <c r="DG4" s="89" t="s">
        <v>534</v>
      </c>
      <c r="DH4" s="101" t="s">
        <v>622</v>
      </c>
      <c r="DI4" s="89" t="s">
        <v>838</v>
      </c>
      <c r="DJ4" s="105" t="s">
        <v>509</v>
      </c>
      <c r="DK4" s="89" t="s">
        <v>839</v>
      </c>
      <c r="DL4" s="89" t="s">
        <v>840</v>
      </c>
      <c r="DM4" s="89" t="s">
        <v>841</v>
      </c>
      <c r="DN4" s="89" t="s">
        <v>842</v>
      </c>
      <c r="DO4" s="89" t="s">
        <v>843</v>
      </c>
      <c r="DP4" s="89" t="s">
        <v>844</v>
      </c>
      <c r="DQ4" s="89" t="s">
        <v>845</v>
      </c>
      <c r="DR4" s="89" t="s">
        <v>846</v>
      </c>
      <c r="DS4" s="89" t="s">
        <v>847</v>
      </c>
      <c r="DT4" s="90" t="s">
        <v>964</v>
      </c>
      <c r="DU4" s="90" t="s">
        <v>965</v>
      </c>
      <c r="DV4" s="90"/>
      <c r="DW4" s="90"/>
      <c r="DX4" s="90"/>
      <c r="DY4" s="90"/>
      <c r="DZ4" s="90"/>
      <c r="EA4" s="90"/>
      <c r="EB4" s="90"/>
      <c r="EC4" s="90"/>
      <c r="ED4" s="90"/>
      <c r="EE4" s="90"/>
      <c r="EF4" s="112"/>
      <c r="EG4" s="112"/>
      <c r="EH4" s="112"/>
      <c r="EI4" s="112"/>
      <c r="EJ4" s="112"/>
      <c r="EK4" s="112"/>
      <c r="EL4" s="112"/>
      <c r="EM4" s="112"/>
      <c r="EN4" s="112"/>
      <c r="EO4" s="112"/>
      <c r="EP4" s="112"/>
      <c r="EQ4" s="112"/>
    </row>
    <row r="5" spans="1:160" ht="12.75" customHeight="1" x14ac:dyDescent="0.2">
      <c r="A5">
        <v>456034</v>
      </c>
      <c r="B5" s="99" t="str">
        <f>INDEX([1]Bios!$O:$O,MATCH(A5,[1]Bios!$C:$C,0))</f>
        <v>Price, David</v>
      </c>
      <c r="C5" s="92" t="s">
        <v>63</v>
      </c>
      <c r="D5" s="94">
        <f>LOOKUP(IF(INDEX([1]Bios!$M:$M,MATCH(A5,[1]Bios!$C:$C,0))="P",INDEX([1]Pitchers!$Q:$Q,MATCH(A5,[1]Pitchers!$A:$A,0)),INDEX([1]Hitters!$AV:$AV,MATCH(A5,[1]Hitters!$A:$A,0))),Positions!A:A,Positions!B:B)</f>
        <v>1</v>
      </c>
      <c r="E5" s="137">
        <v>7</v>
      </c>
      <c r="F5" s="138">
        <f t="shared" ref="F5:F36" si="0">IF(E5=1,DL5,IF(E5=2,DM5,IF(E5=3,DN5,IF(E5=4,DO5,IF(E5=5,DP5,IF(E5=6,DQ5,IF(E5=7,DR5,IF(E5=8,DS5,IF(E5=9,DT5,IF(E5=10,DU5))))))))))</f>
        <v>205.78694646023689</v>
      </c>
      <c r="G5" s="138">
        <v>217</v>
      </c>
      <c r="H5" s="94"/>
      <c r="I5" s="93">
        <f>6</f>
        <v>6</v>
      </c>
      <c r="J5" s="93">
        <f>6</f>
        <v>6</v>
      </c>
      <c r="K5" s="94">
        <f>MIN(IF(D5&gt;1,INDEX([1]Hitters!$DA:$DA,MATCH(A5,[1]Hitters!$A:$A,0)),INDEX([1]Pitchers!$DA:$DA,MATCH(A5,[1]Pitchers!$A:$A,0))),J5)</f>
        <v>6</v>
      </c>
      <c r="L5" s="94">
        <f t="shared" ref="L5:L36" si="1">ROUNDDOWN(J5-1+1,0)+IF(J5-1+1-ROUNDDOWN(J5-1+1,0)&gt;121/172,1,0)-2</f>
        <v>4</v>
      </c>
      <c r="M5" s="95">
        <f>IF(D5&gt;1,INDEX([1]Hitters!$CV:$CV,MATCH($A5,[1]Hitters!$A:$A,0)),INDEX([1]Pitchers!$CP:$CP,MATCH($A5,[1]Pitchers!$A:$A,0)))</f>
        <v>30.875</v>
      </c>
      <c r="N5" s="90">
        <f t="shared" ref="N5:N36" si="2">AY5*$B$2-AZ5+DJ5</f>
        <v>-6.4938032092709577</v>
      </c>
      <c r="O5" s="97">
        <f>IF($D5&gt;1,INDEX([1]Hitters!$AF:$AF,MATCH($A5,[1]Hitters!$A:$A,0)),INDEX([1]Pitchers!$AJ:$AJ,MATCH($A5,[1]Pitchers!$A:$A,0))*IF(OR(AND($D5=0,INDEX([1]Pitchers!$Q:$Q,MATCH($A5,[1]Pitchers!$A:$A,0))="R"),AND($D5=1,INDEX([1]Pitchers!$Q:$Q,MATCH($A5,[1]Pitchers!$A:$A,0))="S")),1,IF($D5=0,0.83+(1-INDEX([1]Pitchers!$BE:$BE,MATCH($A5,[1]Pitchers!$A:$A,0)))/8,1/(0.83+(1-INDEX([1]Pitchers!$BE:$BE,MATCH($A5,[1]Pitchers!$A:$A,0)))/8))))</f>
        <v>3.4424172876212173</v>
      </c>
      <c r="P5" s="97">
        <f>IF($D5&gt;1,O5+(LOOKUP(ROUNDDOWN($M5+RIGHT(P$4,4)*1-2016,0),Age!$A:$A,Age!$C:$C)*(1-($M5+RIGHT(P$4,4)*1-2016-ROUNDDOWN($M5+RIGHT(P$4,4)*1-2016,0)))+LOOKUP(ROUNDUP($M5+RIGHT(P$4,4)*1-2016,0),Age!$A:$A,Age!$C:$C)*(($M5+RIGHT(P$4,4)*1-2016-ROUNDDOWN($M5+RIGHT(P$4,4)*1-2016,0))))*IF($M5+RIGHT(P$4,4)*1-2016&gt;27,1,INDEX([1]Hitters!$BG:$BG,MATCH($A5,[1]Hitters!$A:$A,0))),O5*(1-(1-(LOOKUP(ROUNDDOWN($M5+RIGHT(P$4,4)*1-2016,0),Age!$A:$A,Age!$L:$L)*(1-($M5+RIGHT(P$4,4)*1-2016-ROUNDDOWN($M5+RIGHT(P$4,4)*1-2016,0)))+LOOKUP(ROUNDUP($M5+RIGHT(P$4,4)*1-2016,0),Age!$A:$A,Age!$L:$L)*(($M5+RIGHT(P$4,4)*1-2016-ROUNDDOWN($M5+RIGHT(P$4,4)*1-2016,0)))))*IF($M5+RIGHT(P$4,4)*1-2016&gt;27,1,INDEX([1]Pitchers!$BE:$BE,MATCH($A5,[1]Pitchers!$A:$A,0)))))</f>
        <v>3.5389125472148493</v>
      </c>
      <c r="Q5" s="97">
        <f>IF($D5&gt;1,P5+(LOOKUP(ROUNDDOWN($M5+RIGHT(Q$4,4)*1-2016,0),Age!$A:$A,Age!$C:$C)*(1-($M5+RIGHT(Q$4,4)*1-2016-ROUNDDOWN($M5+RIGHT(Q$4,4)*1-2016,0)))+LOOKUP(ROUNDUP($M5+RIGHT(Q$4,4)*1-2016,0),Age!$A:$A,Age!$C:$C)*(($M5+RIGHT(Q$4,4)*1-2016-ROUNDDOWN($M5+RIGHT(Q$4,4)*1-2016,0))))*IF($M5+RIGHT(Q$4,4)*1-2016&gt;27,1,INDEX([1]Hitters!$BG:$BG,MATCH($A5,[1]Hitters!$A:$A,0))),P5*(1-(1-(LOOKUP(ROUNDDOWN($M5+RIGHT(Q$4,4)*1-2016,0),Age!$A:$A,Age!$L:$L)*(1-($M5+RIGHT(Q$4,4)*1-2016-ROUNDDOWN($M5+RIGHT(Q$4,4)*1-2016,0)))+LOOKUP(ROUNDUP($M5+RIGHT(Q$4,4)*1-2016,0),Age!$A:$A,Age!$L:$L)*(($M5+RIGHT(Q$4,4)*1-2016-ROUNDDOWN($M5+RIGHT(Q$4,4)*1-2016,0)))))*IF($M5+RIGHT(Q$4,4)*1-2016&gt;27,1,INDEX([1]Pitchers!$BE:$BE,MATCH($A5,[1]Pitchers!$A:$A,0)))))</f>
        <v>3.6584614367004513</v>
      </c>
      <c r="R5" s="97">
        <f>IF($D5&gt;1,Q5+(LOOKUP(ROUNDDOWN($M5+RIGHT(R$4,4)*1-2016,0),Age!$A:$A,Age!$C:$C)*(1-($M5+RIGHT(R$4,4)*1-2016-ROUNDDOWN($M5+RIGHT(R$4,4)*1-2016,0)))+LOOKUP(ROUNDUP($M5+RIGHT(R$4,4)*1-2016,0),Age!$A:$A,Age!$C:$C)*(($M5+RIGHT(R$4,4)*1-2016-ROUNDDOWN($M5+RIGHT(R$4,4)*1-2016,0))))*IF($M5+RIGHT(R$4,4)*1-2016&gt;27,1,INDEX([1]Hitters!$BG:$BG,MATCH($A5,[1]Hitters!$A:$A,0))),Q5*(1-(1-(LOOKUP(ROUNDDOWN($M5+RIGHT(R$4,4)*1-2016,0),Age!$A:$A,Age!$L:$L)*(1-($M5+RIGHT(R$4,4)*1-2016-ROUNDDOWN($M5+RIGHT(R$4,4)*1-2016,0)))+LOOKUP(ROUNDUP($M5+RIGHT(R$4,4)*1-2016,0),Age!$A:$A,Age!$L:$L)*(($M5+RIGHT(R$4,4)*1-2016-ROUNDDOWN($M5+RIGHT(R$4,4)*1-2016,0)))))*IF($M5+RIGHT(R$4,4)*1-2016&gt;27,1,INDEX([1]Pitchers!$BE:$BE,MATCH($A5,[1]Pitchers!$A:$A,0)))))</f>
        <v>3.8030849903700155</v>
      </c>
      <c r="S5" s="97">
        <f>IF($D5&gt;1,R5+(LOOKUP(ROUNDDOWN($M5+RIGHT(S$4,4)*1-2016,0),Age!$A:$A,Age!$C:$C)*(1-($M5+RIGHT(S$4,4)*1-2016-ROUNDDOWN($M5+RIGHT(S$4,4)*1-2016,0)))+LOOKUP(ROUNDUP($M5+RIGHT(S$4,4)*1-2016,0),Age!$A:$A,Age!$C:$C)*(($M5+RIGHT(S$4,4)*1-2016-ROUNDDOWN($M5+RIGHT(S$4,4)*1-2016,0))))*IF($M5+RIGHT(S$4,4)*1-2016&gt;27,1,INDEX([1]Hitters!$BG:$BG,MATCH($A5,[1]Hitters!$A:$A,0))),R5*(1-(1-(LOOKUP(ROUNDDOWN($M5+RIGHT(S$4,4)*1-2016,0),Age!$A:$A,Age!$L:$L)*(1-($M5+RIGHT(S$4,4)*1-2016-ROUNDDOWN($M5+RIGHT(S$4,4)*1-2016,0)))+LOOKUP(ROUNDUP($M5+RIGHT(S$4,4)*1-2016,0),Age!$A:$A,Age!$L:$L)*(($M5+RIGHT(S$4,4)*1-2016-ROUNDDOWN($M5+RIGHT(S$4,4)*1-2016,0)))))*IF($M5+RIGHT(S$4,4)*1-2016&gt;27,1,INDEX([1]Pitchers!$BE:$BE,MATCH($A5,[1]Pitchers!$A:$A,0)))))</f>
        <v>3.9752934325902074</v>
      </c>
      <c r="T5" s="97">
        <f>IF($D5&gt;1,S5+(LOOKUP(ROUNDDOWN($M5+RIGHT(T$4,4)*1-2016,0),Age!$A:$A,Age!$C:$C)*(1-($M5+RIGHT(T$4,4)*1-2016-ROUNDDOWN($M5+RIGHT(T$4,4)*1-2016,0)))+LOOKUP(ROUNDUP($M5+RIGHT(T$4,4)*1-2016,0),Age!$A:$A,Age!$C:$C)*(($M5+RIGHT(T$4,4)*1-2016-ROUNDDOWN($M5+RIGHT(T$4,4)*1-2016,0))))*IF($M5+RIGHT(T$4,4)*1-2016&gt;27,1,INDEX([1]Hitters!$BG:$BG,MATCH($A5,[1]Hitters!$A:$A,0))),S5*(1-(1-(LOOKUP(ROUNDDOWN($M5+RIGHT(T$4,4)*1-2016,0),Age!$A:$A,Age!$L:$L)*(1-($M5+RIGHT(T$4,4)*1-2016-ROUNDDOWN($M5+RIGHT(T$4,4)*1-2016,0)))+LOOKUP(ROUNDUP($M5+RIGHT(T$4,4)*1-2016,0),Age!$A:$A,Age!$L:$L)*(($M5+RIGHT(T$4,4)*1-2016-ROUNDDOWN($M5+RIGHT(T$4,4)*1-2016,0)))))*IF($M5+RIGHT(T$4,4)*1-2016&gt;27,1,INDEX([1]Pitchers!$BE:$BE,MATCH($A5,[1]Pitchers!$A:$A,0)))))</f>
        <v>4.1781576255720756</v>
      </c>
      <c r="U5" s="97">
        <f>IF($D5&gt;1,T5+(LOOKUP(ROUNDDOWN($M5+RIGHT(U$4,4)*1-2016,0),Age!$A:$A,Age!$C:$C)*(1-($M5+RIGHT(U$4,4)*1-2016-ROUNDDOWN($M5+RIGHT(U$4,4)*1-2016,0)))+LOOKUP(ROUNDUP($M5+RIGHT(U$4,4)*1-2016,0),Age!$A:$A,Age!$C:$C)*(($M5+RIGHT(U$4,4)*1-2016-ROUNDDOWN($M5+RIGHT(U$4,4)*1-2016,0))))*IF($M5+RIGHT(U$4,4)*1-2016&gt;27,1,INDEX([1]Hitters!$BG:$BG,MATCH($A5,[1]Hitters!$A:$A,0))),T5*(1-(1-(LOOKUP(ROUNDDOWN($M5+RIGHT(U$4,4)*1-2016,0),Age!$A:$A,Age!$L:$L)*(1-($M5+RIGHT(U$4,4)*1-2016-ROUNDDOWN($M5+RIGHT(U$4,4)*1-2016,0)))+LOOKUP(ROUNDUP($M5+RIGHT(U$4,4)*1-2016,0),Age!$A:$A,Age!$L:$L)*(($M5+RIGHT(U$4,4)*1-2016-ROUNDDOWN($M5+RIGHT(U$4,4)*1-2016,0)))))*IF($M5+RIGHT(U$4,4)*1-2016&gt;27,1,INDEX([1]Pitchers!$BE:$BE,MATCH($A5,[1]Pitchers!$A:$A,0)))))</f>
        <v>4.4153986382490897</v>
      </c>
      <c r="V5" s="97">
        <f>IF($D5&gt;1,U5+(LOOKUP(ROUNDDOWN($M5+RIGHT(V$4,4)*1-2016,0),Age!$A:$A,Age!$C:$C)*(1-($M5+RIGHT(V$4,4)*1-2016-ROUNDDOWN($M5+RIGHT(V$4,4)*1-2016,0)))+LOOKUP(ROUNDUP($M5+RIGHT(V$4,4)*1-2016,0),Age!$A:$A,Age!$C:$C)*(($M5+RIGHT(V$4,4)*1-2016-ROUNDDOWN($M5+RIGHT(V$4,4)*1-2016,0))))*IF($M5+RIGHT(V$4,4)*1-2016&gt;27,1,INDEX([1]Hitters!$BG:$BG,MATCH($A5,[1]Hitters!$A:$A,0))),U5*(1-(1-(LOOKUP(ROUNDDOWN($M5+RIGHT(V$4,4)*1-2016,0),Age!$A:$A,Age!$L:$L)*(1-($M5+RIGHT(V$4,4)*1-2016-ROUNDDOWN($M5+RIGHT(V$4,4)*1-2016,0)))+LOOKUP(ROUNDUP($M5+RIGHT(V$4,4)*1-2016,0),Age!$A:$A,Age!$L:$L)*(($M5+RIGHT(V$4,4)*1-2016-ROUNDDOWN($M5+RIGHT(V$4,4)*1-2016,0)))))*IF($M5+RIGHT(V$4,4)*1-2016&gt;27,1,INDEX([1]Pitchers!$BE:$BE,MATCH($A5,[1]Pitchers!$A:$A,0)))))</f>
        <v>4.6914990343471041</v>
      </c>
      <c r="W5" s="97">
        <f>IF($D5&gt;1,V5+(LOOKUP(ROUNDDOWN($M5+RIGHT(W$4,4)*1-2016,0),Age!$A:$A,Age!$C:$C)*(1-($M5+RIGHT(W$4,4)*1-2016-ROUNDDOWN($M5+RIGHT(W$4,4)*1-2016,0)))+LOOKUP(ROUNDUP($M5+RIGHT(W$4,4)*1-2016,0),Age!$A:$A,Age!$C:$C)*(($M5+RIGHT(W$4,4)*1-2016-ROUNDDOWN($M5+RIGHT(W$4,4)*1-2016,0))))*IF($M5+RIGHT(W$4,4)*1-2016&gt;27,1,INDEX([1]Hitters!$BG:$BG,MATCH($A5,[1]Hitters!$A:$A,0))),V5*(1-(1-(LOOKUP(ROUNDDOWN($M5+RIGHT(W$4,4)*1-2016,0),Age!$A:$A,Age!$L:$L)*(1-($M5+RIGHT(W$4,4)*1-2016-ROUNDDOWN($M5+RIGHT(W$4,4)*1-2016,0)))+LOOKUP(ROUNDUP($M5+RIGHT(W$4,4)*1-2016,0),Age!$A:$A,Age!$L:$L)*(($M5+RIGHT(W$4,4)*1-2016-ROUNDDOWN($M5+RIGHT(W$4,4)*1-2016,0)))))*IF($M5+RIGHT(W$4,4)*1-2016&gt;27,1,INDEX([1]Pitchers!$BE:$BE,MATCH($A5,[1]Pitchers!$A:$A,0)))))</f>
        <v>5.0118404527861173</v>
      </c>
      <c r="X5" s="97">
        <f>IF($D5&gt;1,W5+(LOOKUP(ROUNDDOWN($M5+RIGHT(X$4,4)*1-2016,0),Age!$A:$A,Age!$C:$C)*(1-($M5+RIGHT(X$4,4)*1-2016-ROUNDDOWN($M5+RIGHT(X$4,4)*1-2016,0)))+LOOKUP(ROUNDUP($M5+RIGHT(X$4,4)*1-2016,0),Age!$A:$A,Age!$C:$C)*(($M5+RIGHT(X$4,4)*1-2016-ROUNDDOWN($M5+RIGHT(X$4,4)*1-2016,0))))*IF($M5+RIGHT(X$4,4)*1-2016&gt;27,1,INDEX([1]Hitters!$BG:$BG,MATCH($A5,[1]Hitters!$A:$A,0))),W5*(1-(1-(LOOKUP(ROUNDDOWN($M5+RIGHT(X$4,4)*1-2016,0),Age!$A:$A,Age!$L:$L)*(1-($M5+RIGHT(X$4,4)*1-2016-ROUNDDOWN($M5+RIGHT(X$4,4)*1-2016,0)))+LOOKUP(ROUNDUP($M5+RIGHT(X$4,4)*1-2016,0),Age!$A:$A,Age!$L:$L)*(($M5+RIGHT(X$4,4)*1-2016-ROUNDDOWN($M5+RIGHT(X$4,4)*1-2016,0)))))*IF($M5+RIGHT(X$4,4)*1-2016&gt;27,1,INDEX([1]Pitchers!$BE:$BE,MATCH($A5,[1]Pitchers!$A:$A,0)))))</f>
        <v>5.3828732663064391</v>
      </c>
      <c r="Y5" s="97">
        <f>IF($D5&gt;1,X5+(LOOKUP(ROUNDDOWN($M5+RIGHT(Y$4,4)*1-2016,0),Age!$A:$A,Age!$C:$C)*(1-($M5+RIGHT(Y$4,4)*1-2016-ROUNDDOWN($M5+RIGHT(Y$4,4)*1-2016,0)))+LOOKUP(ROUNDUP($M5+RIGHT(Y$4,4)*1-2016,0),Age!$A:$A,Age!$C:$C)*(($M5+RIGHT(Y$4,4)*1-2016-ROUNDDOWN($M5+RIGHT(Y$4,4)*1-2016,0))))*IF($M5+RIGHT(Y$4,4)*1-2016&gt;27,1,INDEX([1]Hitters!$BG:$BG,MATCH($A5,[1]Hitters!$A:$A,0))),X5*(1-(1-(LOOKUP(ROUNDDOWN($M5+RIGHT(Y$4,4)*1-2016,0),Age!$A:$A,Age!$L:$L)*(1-($M5+RIGHT(Y$4,4)*1-2016-ROUNDDOWN($M5+RIGHT(Y$4,4)*1-2016,0)))+LOOKUP(ROUNDUP($M5+RIGHT(Y$4,4)*1-2016,0),Age!$A:$A,Age!$L:$L)*(($M5+RIGHT(Y$4,4)*1-2016-ROUNDDOWN($M5+RIGHT(Y$4,4)*1-2016,0)))))*IF($M5+RIGHT(Y$4,4)*1-2016&gt;27,1,INDEX([1]Pitchers!$BE:$BE,MATCH($A5,[1]Pitchers!$A:$A,0)))))</f>
        <v>5.8123256240839503</v>
      </c>
      <c r="Z5" s="97">
        <f>IF($D5&gt;1,Y5+(LOOKUP(ROUNDDOWN($M5+RIGHT(Z$4,4)*1-2016,0),Age!$A:$A,Age!$C:$C)*(1-($M5+RIGHT(Z$4,4)*1-2016-ROUNDDOWN($M5+RIGHT(Z$4,4)*1-2016,0)))+LOOKUP(ROUNDUP($M5+RIGHT(Z$4,4)*1-2016,0),Age!$A:$A,Age!$C:$C)*(($M5+RIGHT(Z$4,4)*1-2016-ROUNDDOWN($M5+RIGHT(Z$4,4)*1-2016,0))))*IF($M5+RIGHT(Z$4,4)*1-2016&gt;27,1,INDEX([1]Hitters!$BG:$BG,MATCH($A5,[1]Hitters!$A:$A,0))),Y5*(1-(1-(LOOKUP(ROUNDDOWN($M5+RIGHT(Z$4,4)*1-2016,0),Age!$A:$A,Age!$L:$L)*(1-($M5+RIGHT(Z$4,4)*1-2016-ROUNDDOWN($M5+RIGHT(Z$4,4)*1-2016,0)))+LOOKUP(ROUNDUP($M5+RIGHT(Z$4,4)*1-2016,0),Age!$A:$A,Age!$L:$L)*(($M5+RIGHT(Z$4,4)*1-2016-ROUNDDOWN($M5+RIGHT(Z$4,4)*1-2016,0)))))*IF($M5+RIGHT(Z$4,4)*1-2016&gt;27,1,INDEX([1]Pitchers!$BE:$BE,MATCH($A5,[1]Pitchers!$A:$A,0)))))</f>
        <v>6.3094611001188809</v>
      </c>
      <c r="AA5" s="96">
        <f>IF($D5=0,0,IF($D5=1,INDEX([1]Pitchers!$FK:$FK,MATCH($A5,[1]Pitchers!$A:$A,0)),MAX(-16,IF($D5=10,-16,IF($D5&lt;2,0,INDEX([1]Hitters!$AZ:$AZ,MATCH($A5,[1]Hitters!$A:$A,0)))))))</f>
        <v>0.25589445745792677</v>
      </c>
      <c r="AB5" s="96">
        <f>IF($D5=0,0,IF($D5=1,INDEX([1]Pitchers!$FK:$FK,MATCH($A5,[1]Pitchers!$A:$A,0)),MAX(-16,IF($D5=2,AA5-MIN(0.75,0.25*(RIGHT(AB$4,4)*1-(RIGHT($AD$4,4)*1)+0.25)*(1-MIN(0.75,INDEX([1]Hitters!$CF:$CF,MATCH($A5,[1]Hitters!$A:$A,0)))/0.75*1)+INDEX([1]Hitters!$CF:$CF,MATCH($A5,[1]Hitters!$A:$A,0)))/0.75*1,IF($D5&gt;6,(AA5-MIN(0.75,0.25*(RIGHT(AB$4,4)*1-(RIGHT($AD$4,4)*1)+0.25)*(1-MIN(0.75,INDEX([1]Hitters!$CF:$CF,MATCH($A5,[1]Hitters!$A:$A,0)))/0.75*1)+INDEX([1]Hitters!$CF:$CF,MATCH($A5,[1]Hitters!$A:$A,0)))/0.75*($M5+RIGHT(AB$4,4)*1-RIGHT($AA$4,4)*1+10)*0.05),IF($D5=3,(AA5-MIN(0.75,0.25*(RIGHT(AB$4,4)*1-(RIGHT($AD$4,4)*1)+0.25)*(1-MIN(0.75,INDEX([1]Hitters!$CF:$CF,MATCH($A5,[1]Hitters!$A:$A,0)))/0.75*1)+INDEX([1]Hitters!$CF:$CF,MATCH($A5,[1]Hitters!$A:$A,0)))/0.75*($M5+RIGHT(AB$4,4)*1-RIGHT($AA$4,4)*1-27)*0.1),(AA5-MIN(0.75,0.25*(RIGHT(AB$4,4)*1-(RIGHT($AD$4,4)*1)+0.25)*(1-MIN(0.75,INDEX([1]Hitters!$CF:$CF,MATCH($A5,[1]Hitters!$A:$A,0)))/0.75*1)+INDEX([1]Hitters!$CF:$CF,MATCH($A5,[1]Hitters!$A:$A,0)))/0.75*($M5+RIGHT(AB$4,4)*1-RIGHT($AA$4,4)*1-20)*0.094)))))))</f>
        <v>0.25589445745792677</v>
      </c>
      <c r="AC5" s="96">
        <f>IF($D5=0,0,IF($D5=1,INDEX([1]Pitchers!$FK:$FK,MATCH($A5,[1]Pitchers!$A:$A,0)),MAX(-16,IF($D5=2,AB5-MIN(0.75,0.25*(RIGHT(AC$4,4)*1-(RIGHT($AD$4,4)*1)+0.25)*(1-MIN(0.75,INDEX([1]Hitters!$CF:$CF,MATCH($A5,[1]Hitters!$A:$A,0)))/0.75*1)+INDEX([1]Hitters!$CF:$CF,MATCH($A5,[1]Hitters!$A:$A,0)))/0.75*1,IF($D5&gt;6,(AB5-MIN(0.75,0.25*(RIGHT(AC$4,4)*1-(RIGHT($AD$4,4)*1)+0.25)*(1-MIN(0.75,INDEX([1]Hitters!$CF:$CF,MATCH($A5,[1]Hitters!$A:$A,0)))/0.75*1)+INDEX([1]Hitters!$CF:$CF,MATCH($A5,[1]Hitters!$A:$A,0)))/0.75*($M5+RIGHT(AC$4,4)*1-RIGHT($AA$4,4)*1+10)*0.05),IF($D5=3,(AB5-MIN(0.75,0.25*(RIGHT(AC$4,4)*1-(RIGHT($AD$4,4)*1)+0.25)*(1-MIN(0.75,INDEX([1]Hitters!$CF:$CF,MATCH($A5,[1]Hitters!$A:$A,0)))/0.75*1)+INDEX([1]Hitters!$CF:$CF,MATCH($A5,[1]Hitters!$A:$A,0)))/0.75*($M5+RIGHT(AC$4,4)*1-RIGHT($AA$4,4)*1-27)*0.1),(AB5-MIN(0.75,0.25*(RIGHT(AC$4,4)*1-(RIGHT($AD$4,4)*1)+0.25)*(1-MIN(0.75,INDEX([1]Hitters!$CF:$CF,MATCH($A5,[1]Hitters!$A:$A,0)))/0.75*1)+INDEX([1]Hitters!$CF:$CF,MATCH($A5,[1]Hitters!$A:$A,0)))/0.75*($M5+RIGHT(AC$4,4)*1-RIGHT($AA$4,4)*1-20)*0.094)))))))</f>
        <v>0.25589445745792677</v>
      </c>
      <c r="AD5" s="96">
        <f>IF($D5=0,0,IF($D5=1,INDEX([1]Pitchers!$FK:$FK,MATCH($A5,[1]Pitchers!$A:$A,0)),MAX(-16,IF($D5=2,AC5-MIN(0.75,0.25*(RIGHT(AD$4,4)*1-(RIGHT($AD$4,4)*1)+0.25)*(1-MIN(0.75,INDEX([1]Hitters!$CF:$CF,MATCH($A5,[1]Hitters!$A:$A,0)))/0.75*1)+INDEX([1]Hitters!$CF:$CF,MATCH($A5,[1]Hitters!$A:$A,0)))/0.75*1,IF($D5&gt;6,(AC5-MIN(0.75,0.25*(RIGHT(AD$4,4)*1-(RIGHT($AD$4,4)*1)+0.25)*(1-MIN(0.75,INDEX([1]Hitters!$CF:$CF,MATCH($A5,[1]Hitters!$A:$A,0)))/0.75*1)+INDEX([1]Hitters!$CF:$CF,MATCH($A5,[1]Hitters!$A:$A,0)))/0.75*($M5+RIGHT(AD$4,4)*1-RIGHT($AA$4,4)*1+10)*0.05),IF($D5=3,(AC5-MIN(0.75,0.25*(RIGHT(AD$4,4)*1-(RIGHT($AD$4,4)*1)+0.25)*(1-MIN(0.75,INDEX([1]Hitters!$CF:$CF,MATCH($A5,[1]Hitters!$A:$A,0)))/0.75*1)+INDEX([1]Hitters!$CF:$CF,MATCH($A5,[1]Hitters!$A:$A,0)))/0.75*($M5+RIGHT(AD$4,4)*1-RIGHT($AA$4,4)*1-27)*0.1),(AC5-MIN(0.75,0.25*(RIGHT(AD$4,4)*1-(RIGHT($AD$4,4)*1)+0.25)*(1-MIN(0.75,INDEX([1]Hitters!$CF:$CF,MATCH($A5,[1]Hitters!$A:$A,0)))/0.75*1)+INDEX([1]Hitters!$CF:$CF,MATCH($A5,[1]Hitters!$A:$A,0)))/0.75*($M5+RIGHT(AD$4,4)*1-RIGHT($AA$4,4)*1-20)*0.094)))))))</f>
        <v>0.25589445745792677</v>
      </c>
      <c r="AE5" s="96">
        <f>IF($D5=0,0,IF($D5=1,INDEX([1]Pitchers!$FK:$FK,MATCH($A5,[1]Pitchers!$A:$A,0)),MAX(-16,IF($D5=2,AD5-MIN(0.75,0.25*(RIGHT(AE$4,4)*1-(RIGHT($AD$4,4)*1)+0.25)*(1-MIN(0.75,INDEX([1]Hitters!$CF:$CF,MATCH($A5,[1]Hitters!$A:$A,0)))/0.75*1)+INDEX([1]Hitters!$CF:$CF,MATCH($A5,[1]Hitters!$A:$A,0)))/0.75*1,IF($D5&gt;6,(AD5-MIN(0.75,0.25*(RIGHT(AE$4,4)*1-(RIGHT($AD$4,4)*1)+0.25)*(1-MIN(0.75,INDEX([1]Hitters!$CF:$CF,MATCH($A5,[1]Hitters!$A:$A,0)))/0.75*1)+INDEX([1]Hitters!$CF:$CF,MATCH($A5,[1]Hitters!$A:$A,0)))/0.75*($M5+RIGHT(AE$4,4)*1-RIGHT($AA$4,4)*1+10)*0.05),IF($D5=3,(AD5-MIN(0.75,0.25*(RIGHT(AE$4,4)*1-(RIGHT($AD$4,4)*1)+0.25)*(1-MIN(0.75,INDEX([1]Hitters!$CF:$CF,MATCH($A5,[1]Hitters!$A:$A,0)))/0.75*1)+INDEX([1]Hitters!$CF:$CF,MATCH($A5,[1]Hitters!$A:$A,0)))/0.75*($M5+RIGHT(AE$4,4)*1-RIGHT($AA$4,4)*1-27)*0.1),(AD5-MIN(0.75,0.25*(RIGHT(AE$4,4)*1-(RIGHT($AD$4,4)*1)+0.25)*(1-MIN(0.75,INDEX([1]Hitters!$CF:$CF,MATCH($A5,[1]Hitters!$A:$A,0)))/0.75*1)+INDEX([1]Hitters!$CF:$CF,MATCH($A5,[1]Hitters!$A:$A,0)))/0.75*($M5+RIGHT(AE$4,4)*1-RIGHT($AA$4,4)*1-20)*0.094)))))))</f>
        <v>0.25589445745792677</v>
      </c>
      <c r="AF5" s="96">
        <f>IF($D5=0,0,IF($D5=1,INDEX([1]Pitchers!$FK:$FK,MATCH($A5,[1]Pitchers!$A:$A,0)),MAX(-16,IF($D5=2,AE5-MIN(0.75,0.25*(RIGHT(AF$4,4)*1-(RIGHT($AD$4,4)*1)+0.25)*(1-MIN(0.75,INDEX([1]Hitters!$CF:$CF,MATCH($A5,[1]Hitters!$A:$A,0)))/0.75*1)+INDEX([1]Hitters!$CF:$CF,MATCH($A5,[1]Hitters!$A:$A,0)))/0.75*1,IF($D5&gt;6,(AE5-MIN(0.75,0.25*(RIGHT(AF$4,4)*1-(RIGHT($AD$4,4)*1)+0.25)*(1-MIN(0.75,INDEX([1]Hitters!$CF:$CF,MATCH($A5,[1]Hitters!$A:$A,0)))/0.75*1)+INDEX([1]Hitters!$CF:$CF,MATCH($A5,[1]Hitters!$A:$A,0)))/0.75*($M5+RIGHT(AF$4,4)*1-RIGHT($AA$4,4)*1+10)*0.05),IF($D5=3,(AE5-MIN(0.75,0.25*(RIGHT(AF$4,4)*1-(RIGHT($AD$4,4)*1)+0.25)*(1-MIN(0.75,INDEX([1]Hitters!$CF:$CF,MATCH($A5,[1]Hitters!$A:$A,0)))/0.75*1)+INDEX([1]Hitters!$CF:$CF,MATCH($A5,[1]Hitters!$A:$A,0)))/0.75*($M5+RIGHT(AF$4,4)*1-RIGHT($AA$4,4)*1-27)*0.1),(AE5-MIN(0.75,0.25*(RIGHT(AF$4,4)*1-(RIGHT($AD$4,4)*1)+0.25)*(1-MIN(0.75,INDEX([1]Hitters!$CF:$CF,MATCH($A5,[1]Hitters!$A:$A,0)))/0.75*1)+INDEX([1]Hitters!$CF:$CF,MATCH($A5,[1]Hitters!$A:$A,0)))/0.75*($M5+RIGHT(AF$4,4)*1-RIGHT($AA$4,4)*1-20)*0.094)))))))</f>
        <v>0.25589445745792677</v>
      </c>
      <c r="AG5" s="96">
        <f>IF($D5=0,0,IF($D5=1,INDEX([1]Pitchers!$FK:$FK,MATCH($A5,[1]Pitchers!$A:$A,0)),MAX(-16,IF($D5=2,AF5-MIN(0.75,0.25*(RIGHT(AG$4,4)*1-(RIGHT($AD$4,4)*1)+0.25)*(1-MIN(0.75,INDEX([1]Hitters!$CF:$CF,MATCH($A5,[1]Hitters!$A:$A,0)))/0.75*1)+INDEX([1]Hitters!$CF:$CF,MATCH($A5,[1]Hitters!$A:$A,0)))/0.75*1,IF($D5&gt;6,(AF5-MIN(0.75,0.25*(RIGHT(AG$4,4)*1-(RIGHT($AD$4,4)*1)+0.25)*(1-MIN(0.75,INDEX([1]Hitters!$CF:$CF,MATCH($A5,[1]Hitters!$A:$A,0)))/0.75*1)+INDEX([1]Hitters!$CF:$CF,MATCH($A5,[1]Hitters!$A:$A,0)))/0.75*($M5+RIGHT(AG$4,4)*1-RIGHT($AA$4,4)*1+10)*0.05),IF($D5=3,(AF5-MIN(0.75,0.25*(RIGHT(AG$4,4)*1-(RIGHT($AD$4,4)*1)+0.25)*(1-MIN(0.75,INDEX([1]Hitters!$CF:$CF,MATCH($A5,[1]Hitters!$A:$A,0)))/0.75*1)+INDEX([1]Hitters!$CF:$CF,MATCH($A5,[1]Hitters!$A:$A,0)))/0.75*($M5+RIGHT(AG$4,4)*1-RIGHT($AA$4,4)*1-27)*0.1),(AF5-MIN(0.75,0.25*(RIGHT(AG$4,4)*1-(RIGHT($AD$4,4)*1)+0.25)*(1-MIN(0.75,INDEX([1]Hitters!$CF:$CF,MATCH($A5,[1]Hitters!$A:$A,0)))/0.75*1)+INDEX([1]Hitters!$CF:$CF,MATCH($A5,[1]Hitters!$A:$A,0)))/0.75*($M5+RIGHT(AG$4,4)*1-RIGHT($AA$4,4)*1-20)*0.094)))))))</f>
        <v>0.25589445745792677</v>
      </c>
      <c r="AH5" s="96">
        <f>IF($D5=0,0,IF($D5=1,INDEX([1]Pitchers!$FK:$FK,MATCH($A5,[1]Pitchers!$A:$A,0)),MAX(-16,IF($D5=2,AG5-MIN(0.75,0.25*(RIGHT(AH$4,4)*1-(RIGHT($AD$4,4)*1)+0.25)*(1-MIN(0.75,INDEX([1]Hitters!$CF:$CF,MATCH($A5,[1]Hitters!$A:$A,0)))/0.75*1)+INDEX([1]Hitters!$CF:$CF,MATCH($A5,[1]Hitters!$A:$A,0)))/0.75*1,IF($D5&gt;6,(AG5-MIN(0.75,0.25*(RIGHT(AH$4,4)*1-(RIGHT($AD$4,4)*1)+0.25)*(1-MIN(0.75,INDEX([1]Hitters!$CF:$CF,MATCH($A5,[1]Hitters!$A:$A,0)))/0.75*1)+INDEX([1]Hitters!$CF:$CF,MATCH($A5,[1]Hitters!$A:$A,0)))/0.75*($M5+RIGHT(AH$4,4)*1-RIGHT($AA$4,4)*1+10)*0.05),IF($D5=3,(AG5-MIN(0.75,0.25*(RIGHT(AH$4,4)*1-(RIGHT($AD$4,4)*1)+0.25)*(1-MIN(0.75,INDEX([1]Hitters!$CF:$CF,MATCH($A5,[1]Hitters!$A:$A,0)))/0.75*1)+INDEX([1]Hitters!$CF:$CF,MATCH($A5,[1]Hitters!$A:$A,0)))/0.75*($M5+RIGHT(AH$4,4)*1-RIGHT($AA$4,4)*1-27)*0.1),(AG5-MIN(0.75,0.25*(RIGHT(AH$4,4)*1-(RIGHT($AD$4,4)*1)+0.25)*(1-MIN(0.75,INDEX([1]Hitters!$CF:$CF,MATCH($A5,[1]Hitters!$A:$A,0)))/0.75*1)+INDEX([1]Hitters!$CF:$CF,MATCH($A5,[1]Hitters!$A:$A,0)))/0.75*($M5+RIGHT(AH$4,4)*1-RIGHT($AA$4,4)*1-20)*0.094)))))))</f>
        <v>0.25589445745792677</v>
      </c>
      <c r="AI5" s="96">
        <f>IF($D5=0,0,IF($D5=1,INDEX([1]Pitchers!$FK:$FK,MATCH($A5,[1]Pitchers!$A:$A,0)),MAX(-16,IF($D5=2,AH5-MIN(0.75,0.25*(RIGHT(AI$4,4)*1-(RIGHT($AD$4,4)*1)+0.25)*(1-MIN(0.75,INDEX([1]Hitters!$CF:$CF,MATCH($A5,[1]Hitters!$A:$A,0)))/0.75*1)+INDEX([1]Hitters!$CF:$CF,MATCH($A5,[1]Hitters!$A:$A,0)))/0.75*1,IF($D5&gt;6,(AH5-MIN(0.75,0.25*(RIGHT(AI$4,4)*1-(RIGHT($AD$4,4)*1)+0.25)*(1-MIN(0.75,INDEX([1]Hitters!$CF:$CF,MATCH($A5,[1]Hitters!$A:$A,0)))/0.75*1)+INDEX([1]Hitters!$CF:$CF,MATCH($A5,[1]Hitters!$A:$A,0)))/0.75*($M5+RIGHT(AI$4,4)*1-RIGHT($AA$4,4)*1+10)*0.05),IF($D5=3,(AH5-MIN(0.75,0.25*(RIGHT(AI$4,4)*1-(RIGHT($AD$4,4)*1)+0.25)*(1-MIN(0.75,INDEX([1]Hitters!$CF:$CF,MATCH($A5,[1]Hitters!$A:$A,0)))/0.75*1)+INDEX([1]Hitters!$CF:$CF,MATCH($A5,[1]Hitters!$A:$A,0)))/0.75*($M5+RIGHT(AI$4,4)*1-RIGHT($AA$4,4)*1-27)*0.1),(AH5-MIN(0.75,0.25*(RIGHT(AI$4,4)*1-(RIGHT($AD$4,4)*1)+0.25)*(1-MIN(0.75,INDEX([1]Hitters!$CF:$CF,MATCH($A5,[1]Hitters!$A:$A,0)))/0.75*1)+INDEX([1]Hitters!$CF:$CF,MATCH($A5,[1]Hitters!$A:$A,0)))/0.75*($M5+RIGHT(AI$4,4)*1-RIGHT($AA$4,4)*1-20)*0.094)))))))</f>
        <v>0.25589445745792677</v>
      </c>
      <c r="AJ5" s="96">
        <f>IF($D5=0,0,IF($D5=1,INDEX([1]Pitchers!$FK:$FK,MATCH($A5,[1]Pitchers!$A:$A,0)),MAX(-16,IF($D5=2,AI5-MIN(0.75,0.25*(RIGHT(AJ$4,4)*1-(RIGHT($AD$4,4)*1)+0.25)*(1-MIN(0.75,INDEX([1]Hitters!$CF:$CF,MATCH($A5,[1]Hitters!$A:$A,0)))/0.75*1)+INDEX([1]Hitters!$CF:$CF,MATCH($A5,[1]Hitters!$A:$A,0)))/0.75*1,IF($D5&gt;6,(AI5-MIN(0.75,0.25*(RIGHT(AJ$4,4)*1-(RIGHT($AD$4,4)*1)+0.25)*(1-MIN(0.75,INDEX([1]Hitters!$CF:$CF,MATCH($A5,[1]Hitters!$A:$A,0)))/0.75*1)+INDEX([1]Hitters!$CF:$CF,MATCH($A5,[1]Hitters!$A:$A,0)))/0.75*($M5+RIGHT(AJ$4,4)*1-RIGHT($AA$4,4)*1+10)*0.05),IF($D5=3,(AI5-MIN(0.75,0.25*(RIGHT(AJ$4,4)*1-(RIGHT($AD$4,4)*1)+0.25)*(1-MIN(0.75,INDEX([1]Hitters!$CF:$CF,MATCH($A5,[1]Hitters!$A:$A,0)))/0.75*1)+INDEX([1]Hitters!$CF:$CF,MATCH($A5,[1]Hitters!$A:$A,0)))/0.75*($M5+RIGHT(AJ$4,4)*1-RIGHT($AA$4,4)*1-27)*0.1),(AI5-MIN(0.75,0.25*(RIGHT(AJ$4,4)*1-(RIGHT($AD$4,4)*1)+0.25)*(1-MIN(0.75,INDEX([1]Hitters!$CF:$CF,MATCH($A5,[1]Hitters!$A:$A,0)))/0.75*1)+INDEX([1]Hitters!$CF:$CF,MATCH($A5,[1]Hitters!$A:$A,0)))/0.75*($M5+RIGHT(AJ$4,4)*1-RIGHT($AA$4,4)*1-20)*0.094)))))))</f>
        <v>0.25589445745792677</v>
      </c>
      <c r="AK5" s="96">
        <f>IF($D5=0,0,IF($D5=1,INDEX([1]Pitchers!$FK:$FK,MATCH($A5,[1]Pitchers!$A:$A,0)),MAX(-16,IF($D5=2,AJ5-MIN(0.75,0.25*(RIGHT(AK$4,4)*1-(RIGHT($AD$4,4)*1)+0.25)*(1-MIN(0.75,INDEX([1]Hitters!$CF:$CF,MATCH($A5,[1]Hitters!$A:$A,0)))/0.75*1)+INDEX([1]Hitters!$CF:$CF,MATCH($A5,[1]Hitters!$A:$A,0)))/0.75*1,IF($D5&gt;6,(AJ5-MIN(0.75,0.25*(RIGHT(AK$4,4)*1-(RIGHT($AD$4,4)*1)+0.25)*(1-MIN(0.75,INDEX([1]Hitters!$CF:$CF,MATCH($A5,[1]Hitters!$A:$A,0)))/0.75*1)+INDEX([1]Hitters!$CF:$CF,MATCH($A5,[1]Hitters!$A:$A,0)))/0.75*($M5+RIGHT(AK$4,4)*1-RIGHT($AA$4,4)*1+10)*0.05),IF($D5=3,(AJ5-MIN(0.75,0.25*(RIGHT(AK$4,4)*1-(RIGHT($AD$4,4)*1)+0.25)*(1-MIN(0.75,INDEX([1]Hitters!$CF:$CF,MATCH($A5,[1]Hitters!$A:$A,0)))/0.75*1)+INDEX([1]Hitters!$CF:$CF,MATCH($A5,[1]Hitters!$A:$A,0)))/0.75*($M5+RIGHT(AK$4,4)*1-RIGHT($AA$4,4)*1-27)*0.1),(AJ5-MIN(0.75,0.25*(RIGHT(AK$4,4)*1-(RIGHT($AD$4,4)*1)+0.25)*(1-MIN(0.75,INDEX([1]Hitters!$CF:$CF,MATCH($A5,[1]Hitters!$A:$A,0)))/0.75*1)+INDEX([1]Hitters!$CF:$CF,MATCH($A5,[1]Hitters!$A:$A,0)))/0.75*($M5+RIGHT(AK$4,4)*1-RIGHT($AA$4,4)*1-20)*0.094)))))))</f>
        <v>0.25589445745792677</v>
      </c>
      <c r="AL5" s="96">
        <f>IF($D5=0,0,IF($D5=1,INDEX([1]Pitchers!$FK:$FK,MATCH($A5,[1]Pitchers!$A:$A,0)),MAX(-16,IF($D5=2,AK5-MIN(0.75,0.25*(RIGHT(AL$4,4)*1-(RIGHT($AD$4,4)*1)+0.25)*(1-MIN(0.75,INDEX([1]Hitters!$CF:$CF,MATCH($A5,[1]Hitters!$A:$A,0)))/0.75*1)+INDEX([1]Hitters!$CF:$CF,MATCH($A5,[1]Hitters!$A:$A,0)))/0.75*1,IF($D5&gt;6,(AK5-MIN(0.75,0.25*(RIGHT(AL$4,4)*1-(RIGHT($AD$4,4)*1)+0.25)*(1-MIN(0.75,INDEX([1]Hitters!$CF:$CF,MATCH($A5,[1]Hitters!$A:$A,0)))/0.75*1)+INDEX([1]Hitters!$CF:$CF,MATCH($A5,[1]Hitters!$A:$A,0)))/0.75*($M5+RIGHT(AL$4,4)*1-RIGHT($AA$4,4)*1+10)*0.05),IF($D5=3,(AK5-MIN(0.75,0.25*(RIGHT(AL$4,4)*1-(RIGHT($AD$4,4)*1)+0.25)*(1-MIN(0.75,INDEX([1]Hitters!$CF:$CF,MATCH($A5,[1]Hitters!$A:$A,0)))/0.75*1)+INDEX([1]Hitters!$CF:$CF,MATCH($A5,[1]Hitters!$A:$A,0)))/0.75*($M5+RIGHT(AL$4,4)*1-RIGHT($AA$4,4)*1-27)*0.1),(AK5-MIN(0.75,0.25*(RIGHT(AL$4,4)*1-(RIGHT($AD$4,4)*1)+0.25)*(1-MIN(0.75,INDEX([1]Hitters!$CF:$CF,MATCH($A5,[1]Hitters!$A:$A,0)))/0.75*1)+INDEX([1]Hitters!$CF:$CF,MATCH($A5,[1]Hitters!$A:$A,0)))/0.75*($M5+RIGHT(AL$4,4)*1-RIGHT($AA$4,4)*1-20)*0.094)))))))</f>
        <v>0.25589445745792677</v>
      </c>
      <c r="AM5" s="98">
        <f>MAX(IF($D5=0,20,IF($D5=1,60,150)),MAX(0,IF($D5&gt;1,INDEX([1]Hitters!$ER:$ER,MATCH($A5,[1]Hitters!$A:$A,0))*(0.4+MAX(0,0.6*MIN(1,(IF(O5="",0,(((4.25+(O5-0.263)*4.2)^(((4.25+(O5-0.263)*4.2)+(4.25-AA5*600/600*4.2/600))^0.285))/((4.25+(O5-0.263)*4.2)^(((4.25+(O5-0.263)*4.2)+(4.25-AA5*600/600*4.2/600))^0.285)+(4.25-AA5*600/600*4.2/600)^(((4.25+(O5-0.263)*4.2)+(4.25-AA5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5,[1]Pitchers!$A:$A,0))))*IF($D5&lt;2,(0.4+0.6*MAX(0,MIN(1,IF($D5=0,((4.25)^(((4.25)+(4.25-(4-O5)*4.25/4*1/9))^0.285)/((4.25)^(((4.25)+(4.25-(4-O5)*4.25/4*1/9))^0.285)+(4.25-(4-O5)*4.25/4*1/9)^(((4.25)+(4.25-(4-O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5)))/0.5345*0.0009131+0.0104414*(3.74-MIN(3.74,O5)))*50,(((4.25+(AA5-0.263)*0.32*198*MAX(6,198/33)/198)^(((4.25+(AA5-0.263)*0.32*198*MAX(6,198/33)/198)+(4.25-(4-O5)*4.25/4*MAX(6,198/33)/9))^0.285)/((4.25+(AA5-0.263)*0.32*198*MAX(6,198/33)/198)^(((4.25+(AA5-0.263)*0.32*198*MAX(6,198/33)/198)+(4.25-(4-O5)*4.25/4*MAX(6,198/33)/9))^0.285)+(4.25-(4-O5)*4.25/4*MAX(6,198/33)/9)^(((4.25+(AA5-0.263)*0.32*198*MAX(6,198/33)/198)+(4.25-(4-O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,1))</f>
        <v>191.80452265838389</v>
      </c>
      <c r="AN5" s="98">
        <f t="shared" ref="AN5:AN36" si="3">IF($D5&lt;2,MAX(IF($D5=1,60,20),IF($D5&lt;2,(AM5/(0.4+0.6*MAX(0,MIN(1,IF($D5=0,((4.25)^(((4.25)+(4.25-(4-O5)*4.25/4*1/9))^0.285)/((4.25)^(((4.25)+(4.25-(4-O5)*4.25/4*1/9))^0.285)+(4.25-(4-O5)*4.25/4*1/9)^(((4.25)+(4.25-(4-O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5)))/0.5345*0.0009131+0.0104414*(3.74-MIN(3.74,O5)))*50,(((4.25+(AA5-0.263)*0.32*198*MAX(6,198/33)/198)^(((4.25+(AA5-0.263)*0.32*198*MAX(6,198/33)/198)+(4.25-(4-O5)*4.25/4*MAX(6,198/33)/9))^0.285)/((4.25+(AA5-0.263)*0.32*198*MAX(6,198/33)/198)^(((4.25+(AA5-0.263)*0.32*198*MAX(6,198/33)/198)+(4.25-(4-O5)*4.25/4*MAX(6,198/33)/9))^0.285)+(4.25-(4-O5)*4.25/4*MAX(6,198/33)/9)^(((4.25+(AA5-0.263)*0.32*198*MAX(6,198/33)/198)+(4.25-(4-O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-IF($M5+AN$4-LEFT($BA$4,4)*1&gt;30,IF($D5=0,2/3,2)*MAX(0,$M5+AN$4-LEFT($BA$4,4)*1-30),0))*(0.4+0.6*MAX(0,MIN(1,IF($D5=0,((4.25)^(((4.25)+(4.25-(4-P5)*4.25/4*1/9))^0.285)/((4.25)^(((4.25)+(4.25-(4-P5)*4.25/4*1/9))^0.285)+(4.25-(4-P5)*4.25/4*1/9)^(((4.25)+(4.25-(4-P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P5)))/0.5345*0.0009131+0.0104414*(3.74-MIN(3.74,P5)))*50,(((4.25+(AB5-0.263)*0.32*198*MAX(6,198/33)/198)^(((4.25+(AB5-0.263)*0.32*198*MAX(6,198/33)/198)+(4.25-(4-P5)*4.25/4*MAX(6,198/33)/9))^0.285)/((4.25+(AB5-0.263)*0.32*198*MAX(6,198/33)/198)^(((4.25+(AB5-0.263)*0.32*198*MAX(6,198/33)/198)+(4.25-(4-P5)*4.25/4*MAX(6,198/33)/9))^0.285)+(4.25-(4-P5)*4.25/4*MAX(6,198/33)/9)^(((4.25+(AB5-0.263)*0.32*198*MAX(6,198/33)/198)+(4.25-(4-P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)),MAX(150,((AM5/(0.4+MAX(0,0.6*MIN(1,(IF(O5="",0,(((4.25+(O5-0.263)*4.2)^(((4.25+(O5-0.263)*4.2)+(4.25-AA5*600/600*4.2/600))^0.285))/((4.25+(O5-0.263)*4.2)^(((4.25+(O5-0.263)*4.2)+(4.25-AA5*600/600*4.2/600))^0.285)+(4.25-AA5*600/600*4.2/600)^(((4.25+(O5-0.263)*4.2)+(4.25-AA5*600/600*4.2/600))^0.285))-0.5)*600/4.2-(((4.25+(0.23-0.263)*4.2)^(((4.25+(0.23-0.263)*4.2)+4.25)^0.285))/((4.25+(0.23-0.263)*4.2)^(((4.25+(0.23-0.263)*4.2)+4.25)^0.285)+4.25^(((4.25+(0.23-0.263)*4.2)+4.25)^0.285))-0.5)*600/4.2)/600)/0.003614)))-4*MAX(0,$M5+AN$4-LEFT($BA$4,4)*1-30))*(0.4+MAX(0,0.6*MIN(1,(IF(P5="",0,(((4.25+(P5-0.263)*4.2)^(((4.25+(P5-0.263)*4.2)+(4.25-AB5*600/600*4.2/600))^0.285))/((4.25+(P5-0.263)*4.2)^(((4.25+(P5-0.263)*4.2)+(4.25-AB5*600/600*4.2/600))^0.285)+(4.25-AB5*600/600*4.2/600)^(((4.25+(P5-0.263)*4.2)+(4.25-AB5*600/600*4.2/600))^0.285))-0.5)*600/4.2-(((4.25+(0.23-0.263)*4.2)^(((4.25+(0.23-0.263)*4.2)+4.25)^0.285))/((4.25+(0.23-0.263)*4.2)^(((4.25+(0.23-0.263)*4.2)+4.25)^0.285)+4.25^(((4.25+(0.23-0.263)*4.2)+4.25)^0.285))-0.5)*600/4.2)/600)/0.003614))))))</f>
        <v>188.05452265838389</v>
      </c>
      <c r="AO5" s="98">
        <f t="shared" ref="AO5:AO36" si="4">IF($D5&lt;2,MAX(IF($D5=1,60,20),IF($D5&lt;2,(AN5/(0.4+0.6*MAX(0,MIN(1,IF($D5=0,((4.25)^(((4.25)+(4.25-(4-P5)*4.25/4*1/9))^0.285)/((4.25)^(((4.25)+(4.25-(4-P5)*4.25/4*1/9))^0.285)+(4.25-(4-P5)*4.25/4*1/9)^(((4.25)+(4.25-(4-P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P5)))/0.5345*0.0009131+0.0104414*(3.74-MIN(3.74,P5)))*50,(((4.25+(AB5-0.263)*0.32*198*MAX(6,198/33)/198)^(((4.25+(AB5-0.263)*0.32*198*MAX(6,198/33)/198)+(4.25-(4-P5)*4.25/4*MAX(6,198/33)/9))^0.285)/((4.25+(AB5-0.263)*0.32*198*MAX(6,198/33)/198)^(((4.25+(AB5-0.263)*0.32*198*MAX(6,198/33)/198)+(4.25-(4-P5)*4.25/4*MAX(6,198/33)/9))^0.285)+(4.25-(4-P5)*4.25/4*MAX(6,198/33)/9)^(((4.25+(AB5-0.263)*0.32*198*MAX(6,198/33)/198)+(4.25-(4-P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-IF($M5+AO$4-LEFT($BA$4,4)*1&gt;30,IF($D5=0,2/3,2)*MAX(0,$M5+AO$4-LEFT($BA$4,4)*1-30),0))*(0.4+0.6*MAX(0,MIN(1,IF($D5=0,((4.25)^(((4.25)+(4.25-(4-Q5)*4.25/4*1/9))^0.285)/((4.25)^(((4.25)+(4.25-(4-Q5)*4.25/4*1/9))^0.285)+(4.25-(4-Q5)*4.25/4*1/9)^(((4.25)+(4.25-(4-Q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Q5)))/0.5345*0.0009131+0.0104414*(3.74-MIN(3.74,Q5)))*50,(((4.25+(AC5-0.263)*0.32*198*MAX(6,198/33)/198)^(((4.25+(AC5-0.263)*0.32*198*MAX(6,198/33)/198)+(4.25-(4-Q5)*4.25/4*MAX(6,198/33)/9))^0.285)/((4.25+(AC5-0.263)*0.32*198*MAX(6,198/33)/198)^(((4.25+(AC5-0.263)*0.32*198*MAX(6,198/33)/198)+(4.25-(4-Q5)*4.25/4*MAX(6,198/33)/9))^0.285)+(4.25-(4-Q5)*4.25/4*MAX(6,198/33)/9)^(((4.25+(AC5-0.263)*0.32*198*MAX(6,198/33)/198)+(4.25-(4-Q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)),MAX(150,((AN5/(0.4+MAX(0,0.6*MIN(1,(IF(P5="",0,(((4.25+(P5-0.263)*4.2)^(((4.25+(P5-0.263)*4.2)+(4.25-AB5*600/600*4.2/600))^0.285))/((4.25+(P5-0.263)*4.2)^(((4.25+(P5-0.263)*4.2)+(4.25-AB5*600/600*4.2/600))^0.285)+(4.25-AB5*600/600*4.2/600)^(((4.25+(P5-0.263)*4.2)+(4.25-AB5*600/600*4.2/600))^0.285))-0.5)*600/4.2-(((4.25+(0.23-0.263)*4.2)^(((4.25+(0.23-0.263)*4.2)+4.25)^0.285))/((4.25+(0.23-0.263)*4.2)^(((4.25+(0.23-0.263)*4.2)+4.25)^0.285)+4.25^(((4.25+(0.23-0.263)*4.2)+4.25)^0.285))-0.5)*600/4.2)/600)/0.003614)))-4*MAX(0,$M5+AO$4-LEFT($BA$4,4)*1-30))*(0.4+MAX(0,0.6*MIN(1,(IF(Q5="",0,(((4.25+(Q5-0.263)*4.2)^(((4.25+(Q5-0.263)*4.2)+(4.25-AC5*600/600*4.2/600))^0.285))/((4.25+(Q5-0.263)*4.2)^(((4.25+(Q5-0.263)*4.2)+(4.25-AC5*600/600*4.2/600))^0.285)+(4.25-AC5*600/600*4.2/600)^(((4.25+(Q5-0.263)*4.2)+(4.25-AC5*600/600*4.2/600))^0.285))-0.5)*600/4.2-(((4.25+(0.23-0.263)*4.2)^(((4.25+(0.23-0.263)*4.2)+4.25)^0.285))/((4.25+(0.23-0.263)*4.2)^(((4.25+(0.23-0.263)*4.2)+4.25)^0.285)+4.25^(((4.25+(0.23-0.263)*4.2)+4.25)^0.285))-0.5)*600/4.2)/600)/0.003614))))))</f>
        <v>182.30452265838389</v>
      </c>
      <c r="AP5" s="98">
        <f t="shared" ref="AP5:AP36" si="5">IF($D5&lt;2,MAX(IF($D5=1,60,20),IF($D5&lt;2,(AO5/(0.4+0.6*MAX(0,MIN(1,IF($D5=0,((4.25)^(((4.25)+(4.25-(4-Q5)*4.25/4*1/9))^0.285)/((4.25)^(((4.25)+(4.25-(4-Q5)*4.25/4*1/9))^0.285)+(4.25-(4-Q5)*4.25/4*1/9)^(((4.25)+(4.25-(4-Q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Q5)))/0.5345*0.0009131+0.0104414*(3.74-MIN(3.74,Q5)))*50,(((4.25+(AC5-0.263)*0.32*198*MAX(6,198/33)/198)^(((4.25+(AC5-0.263)*0.32*198*MAX(6,198/33)/198)+(4.25-(4-Q5)*4.25/4*MAX(6,198/33)/9))^0.285)/((4.25+(AC5-0.263)*0.32*198*MAX(6,198/33)/198)^(((4.25+(AC5-0.263)*0.32*198*MAX(6,198/33)/198)+(4.25-(4-Q5)*4.25/4*MAX(6,198/33)/9))^0.285)+(4.25-(4-Q5)*4.25/4*MAX(6,198/33)/9)^(((4.25+(AC5-0.263)*0.32*198*MAX(6,198/33)/198)+(4.25-(4-Q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-IF($M5+AP$4-LEFT($BA$4,4)*1&gt;30,IF($D5=0,2/3,2)*MAX(0,$M5+AP$4-LEFT($BA$4,4)*1-30),0))*(0.4+0.6*MAX(0,MIN(1,IF($D5=0,((4.25)^(((4.25)+(4.25-(4-R5)*4.25/4*1/9))^0.285)/((4.25)^(((4.25)+(4.25-(4-R5)*4.25/4*1/9))^0.285)+(4.25-(4-R5)*4.25/4*1/9)^(((4.25)+(4.25-(4-R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R5)))/0.5345*0.0009131+0.0104414*(3.74-MIN(3.74,R5)))*50,(((4.25+(AD5-0.263)*0.32*198*MAX(6,198/33)/198)^(((4.25+(AD5-0.263)*0.32*198*MAX(6,198/33)/198)+(4.25-(4-R5)*4.25/4*MAX(6,198/33)/9))^0.285)/((4.25+(AD5-0.263)*0.32*198*MAX(6,198/33)/198)^(((4.25+(AD5-0.263)*0.32*198*MAX(6,198/33)/198)+(4.25-(4-R5)*4.25/4*MAX(6,198/33)/9))^0.285)+(4.25-(4-R5)*4.25/4*MAX(6,198/33)/9)^(((4.25+(AD5-0.263)*0.32*198*MAX(6,198/33)/198)+(4.25-(4-R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)),MAX(150,((AO5/(0.4+MAX(0,0.6*MIN(1,(IF(Q5="",0,(((4.25+(Q5-0.263)*4.2)^(((4.25+(Q5-0.263)*4.2)+(4.25-AC5*600/600*4.2/600))^0.285))/((4.25+(Q5-0.263)*4.2)^(((4.25+(Q5-0.263)*4.2)+(4.25-AC5*600/600*4.2/600))^0.285)+(4.25-AC5*600/600*4.2/600)^(((4.25+(Q5-0.263)*4.2)+(4.25-AC5*600/600*4.2/600))^0.285))-0.5)*600/4.2-(((4.25+(0.23-0.263)*4.2)^(((4.25+(0.23-0.263)*4.2)+4.25)^0.285))/((4.25+(0.23-0.263)*4.2)^(((4.25+(0.23-0.263)*4.2)+4.25)^0.285)+4.25^(((4.25+(0.23-0.263)*4.2)+4.25)^0.285))-0.5)*600/4.2)/600)/0.003614)))-4*MAX(0,$M5+AP$4-LEFT($BA$4,4)*1-30))*(0.4+MAX(0,0.6*MIN(1,(IF(R5="",0,(((4.25+(R5-0.263)*4.2)^(((4.25+(R5-0.263)*4.2)+(4.25-AD5*600/600*4.2/600))^0.285))/((4.25+(R5-0.263)*4.2)^(((4.25+(R5-0.263)*4.2)+(4.25-AD5*600/600*4.2/600))^0.285)+(4.25-AD5*600/600*4.2/600)^(((4.25+(R5-0.263)*4.2)+(4.25-AD5*600/600*4.2/600))^0.285))-0.5)*600/4.2-(((4.25+(0.23-0.263)*4.2)^(((4.25+(0.23-0.263)*4.2)+4.25)^0.285))/((4.25+(0.23-0.263)*4.2)^(((4.25+(0.23-0.263)*4.2)+4.25)^0.285)+4.25^(((4.25+(0.23-0.263)*4.2)+4.25)^0.285))-0.5)*600/4.2)/600)/0.003614))))))</f>
        <v>174.55452265838389</v>
      </c>
      <c r="AQ5" s="98">
        <f t="shared" ref="AQ5:AQ36" si="6">IF($D5&lt;2,MAX(IF($D5=1,60,20),IF($D5&lt;2,(AP5/(0.4+0.6*MAX(0,MIN(1,IF($D5=0,((4.25)^(((4.25)+(4.25-(4-R5)*4.25/4*1/9))^0.285)/((4.25)^(((4.25)+(4.25-(4-R5)*4.25/4*1/9))^0.285)+(4.25-(4-R5)*4.25/4*1/9)^(((4.25)+(4.25-(4-R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R5)))/0.5345*0.0009131+0.0104414*(3.74-MIN(3.74,R5)))*50,(((4.25+(AD5-0.263)*0.32*198*MAX(6,198/33)/198)^(((4.25+(AD5-0.263)*0.32*198*MAX(6,198/33)/198)+(4.25-(4-R5)*4.25/4*MAX(6,198/33)/9))^0.285)/((4.25+(AD5-0.263)*0.32*198*MAX(6,198/33)/198)^(((4.25+(AD5-0.263)*0.32*198*MAX(6,198/33)/198)+(4.25-(4-R5)*4.25/4*MAX(6,198/33)/9))^0.285)+(4.25-(4-R5)*4.25/4*MAX(6,198/33)/9)^(((4.25+(AD5-0.263)*0.32*198*MAX(6,198/33)/198)+(4.25-(4-R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-IF($M5+AQ$4-LEFT($BA$4,4)*1&gt;30,IF($D5=0,2/3,2)*MAX(0,$M5+AQ$4-LEFT($BA$4,4)*1-30),0))*(0.4+0.6*MAX(0,MIN(1,IF($D5=0,((4.25)^(((4.25)+(4.25-(4-S5)*4.25/4*1/9))^0.285)/((4.25)^(((4.25)+(4.25-(4-S5)*4.25/4*1/9))^0.285)+(4.25-(4-S5)*4.25/4*1/9)^(((4.25)+(4.25-(4-S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S5)))/0.5345*0.0009131+0.0104414*(3.74-MIN(3.74,S5)))*50,(((4.25+(AE5-0.263)*0.32*198*MAX(6,198/33)/198)^(((4.25+(AE5-0.263)*0.32*198*MAX(6,198/33)/198)+(4.25-(4-S5)*4.25/4*MAX(6,198/33)/9))^0.285)/((4.25+(AE5-0.263)*0.32*198*MAX(6,198/33)/198)^(((4.25+(AE5-0.263)*0.32*198*MAX(6,198/33)/198)+(4.25-(4-S5)*4.25/4*MAX(6,198/33)/9))^0.285)+(4.25-(4-S5)*4.25/4*MAX(6,198/33)/9)^(((4.25+(AE5-0.263)*0.32*198*MAX(6,198/33)/198)+(4.25-(4-S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)),MAX(150,((AP5/(0.4+MAX(0,0.6*MIN(1,(IF(R5="",0,(((4.25+(R5-0.263)*4.2)^(((4.25+(R5-0.263)*4.2)+(4.25-AD5*600/600*4.2/600))^0.285))/((4.25+(R5-0.263)*4.2)^(((4.25+(R5-0.263)*4.2)+(4.25-AD5*600/600*4.2/600))^0.285)+(4.25-AD5*600/600*4.2/600)^(((4.25+(R5-0.263)*4.2)+(4.25-AD5*600/600*4.2/600))^0.285))-0.5)*600/4.2-(((4.25+(0.23-0.263)*4.2)^(((4.25+(0.23-0.263)*4.2)+4.25)^0.285))/((4.25+(0.23-0.263)*4.2)^(((4.25+(0.23-0.263)*4.2)+4.25)^0.285)+4.25^(((4.25+(0.23-0.263)*4.2)+4.25)^0.285))-0.5)*600/4.2)/600)/0.003614)))-4*MAX(0,$M5+AQ$4-LEFT($BA$4,4)*1-30))*(0.4+MAX(0,0.6*MIN(1,(IF(S5="",0,(((4.25+(S5-0.263)*4.2)^(((4.25+(S5-0.263)*4.2)+(4.25-AE5*600/600*4.2/600))^0.285))/((4.25+(S5-0.263)*4.2)^(((4.25+(S5-0.263)*4.2)+(4.25-AE5*600/600*4.2/600))^0.285)+(4.25-AE5*600/600*4.2/600)^(((4.25+(S5-0.263)*4.2)+(4.25-AE5*600/600*4.2/600))^0.285))-0.5)*600/4.2-(((4.25+(0.23-0.263)*4.2)^(((4.25+(0.23-0.263)*4.2)+4.25)^0.285))/((4.25+(0.23-0.263)*4.2)^(((4.25+(0.23-0.263)*4.2)+4.25)^0.285)+4.25^(((4.25+(0.23-0.263)*4.2)+4.25)^0.285))-0.5)*600/4.2)/600)/0.003614))))))</f>
        <v>164.80452265838389</v>
      </c>
      <c r="AR5" s="98">
        <f t="shared" ref="AR5:AR36" si="7">IF($D5&lt;2,MAX(IF($D5=1,60,20),IF($D5&lt;2,(AQ5/(0.4+0.6*MAX(0,MIN(1,IF($D5=0,((4.25)^(((4.25)+(4.25-(4-S5)*4.25/4*1/9))^0.285)/((4.25)^(((4.25)+(4.25-(4-S5)*4.25/4*1/9))^0.285)+(4.25-(4-S5)*4.25/4*1/9)^(((4.25)+(4.25-(4-S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S5)))/0.5345*0.0009131+0.0104414*(3.74-MIN(3.74,S5)))*50,(((4.25+(AE5-0.263)*0.32*198*MAX(6,198/33)/198)^(((4.25+(AE5-0.263)*0.32*198*MAX(6,198/33)/198)+(4.25-(4-S5)*4.25/4*MAX(6,198/33)/9))^0.285)/((4.25+(AE5-0.263)*0.32*198*MAX(6,198/33)/198)^(((4.25+(AE5-0.263)*0.32*198*MAX(6,198/33)/198)+(4.25-(4-S5)*4.25/4*MAX(6,198/33)/9))^0.285)+(4.25-(4-S5)*4.25/4*MAX(6,198/33)/9)^(((4.25+(AE5-0.263)*0.32*198*MAX(6,198/33)/198)+(4.25-(4-S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-IF($M5+AR$4-LEFT($BA$4,4)*1&gt;30,IF($D5=0,2/3,2)*MAX(0,$M5+AR$4-LEFT($BA$4,4)*1-30),0))*(0.4+0.6*MAX(0,MIN(1,IF($D5=0,((4.25)^(((4.25)+(4.25-(4-T5)*4.25/4*1/9))^0.285)/((4.25)^(((4.25)+(4.25-(4-T5)*4.25/4*1/9))^0.285)+(4.25-(4-T5)*4.25/4*1/9)^(((4.25)+(4.25-(4-T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T5)))/0.5345*0.0009131+0.0104414*(3.74-MIN(3.74,T5)))*50,(((4.25+(AF5-0.263)*0.32*198*MAX(6,198/33)/198)^(((4.25+(AF5-0.263)*0.32*198*MAX(6,198/33)/198)+(4.25-(4-T5)*4.25/4*MAX(6,198/33)/9))^0.285)/((4.25+(AF5-0.263)*0.32*198*MAX(6,198/33)/198)^(((4.25+(AF5-0.263)*0.32*198*MAX(6,198/33)/198)+(4.25-(4-T5)*4.25/4*MAX(6,198/33)/9))^0.285)+(4.25-(4-T5)*4.25/4*MAX(6,198/33)/9)^(((4.25+(AF5-0.263)*0.32*198*MAX(6,198/33)/198)+(4.25-(4-T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)),MAX(150,((AQ5/(0.4+MAX(0,0.6*MIN(1,(IF(S5="",0,(((4.25+(S5-0.263)*4.2)^(((4.25+(S5-0.263)*4.2)+(4.25-AE5*600/600*4.2/600))^0.285))/((4.25+(S5-0.263)*4.2)^(((4.25+(S5-0.263)*4.2)+(4.25-AE5*600/600*4.2/600))^0.285)+(4.25-AE5*600/600*4.2/600)^(((4.25+(S5-0.263)*4.2)+(4.25-AE5*600/600*4.2/600))^0.285))-0.5)*600/4.2-(((4.25+(0.23-0.263)*4.2)^(((4.25+(0.23-0.263)*4.2)+4.25)^0.285))/((4.25+(0.23-0.263)*4.2)^(((4.25+(0.23-0.263)*4.2)+4.25)^0.285)+4.25^(((4.25+(0.23-0.263)*4.2)+4.25)^0.285))-0.5)*600/4.2)/600)/0.003614)))-4*MAX(0,$M5+AR$4-LEFT($BA$4,4)*1-30))*(0.4+MAX(0,0.6*MIN(1,(IF(T5="",0,(((4.25+(T5-0.263)*4.2)^(((4.25+(T5-0.263)*4.2)+(4.25-AF5*600/600*4.2/600))^0.285))/((4.25+(T5-0.263)*4.2)^(((4.25+(T5-0.263)*4.2)+(4.25-AF5*600/600*4.2/600))^0.285)+(4.25-AF5*600/600*4.2/600)^(((4.25+(T5-0.263)*4.2)+(4.25-AF5*600/600*4.2/600))^0.285))-0.5)*600/4.2-(((4.25+(0.23-0.263)*4.2)^(((4.25+(0.23-0.263)*4.2)+4.25)^0.285))/((4.25+(0.23-0.263)*4.2)^(((4.25+(0.23-0.263)*4.2)+4.25)^0.285)+4.25^(((4.25+(0.23-0.263)*4.2)+4.25)^0.285))-0.5)*600/4.2)/600)/0.003614))))))</f>
        <v>153.05452265838389</v>
      </c>
      <c r="AS5" s="98">
        <f t="shared" ref="AS5:AS36" si="8">IF($D5&lt;2,MAX(IF($D5=1,60,20),IF($D5&lt;2,(AR5/(0.4+0.6*MAX(0,MIN(1,IF($D5=0,((4.25)^(((4.25)+(4.25-(4-T5)*4.25/4*1/9))^0.285)/((4.25)^(((4.25)+(4.25-(4-T5)*4.25/4*1/9))^0.285)+(4.25-(4-T5)*4.25/4*1/9)^(((4.25)+(4.25-(4-T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T5)))/0.5345*0.0009131+0.0104414*(3.74-MIN(3.74,T5)))*50,(((4.25+(AF5-0.263)*0.32*198*MAX(6,198/33)/198)^(((4.25+(AF5-0.263)*0.32*198*MAX(6,198/33)/198)+(4.25-(4-T5)*4.25/4*MAX(6,198/33)/9))^0.285)/((4.25+(AF5-0.263)*0.32*198*MAX(6,198/33)/198)^(((4.25+(AF5-0.263)*0.32*198*MAX(6,198/33)/198)+(4.25-(4-T5)*4.25/4*MAX(6,198/33)/9))^0.285)+(4.25-(4-T5)*4.25/4*MAX(6,198/33)/9)^(((4.25+(AF5-0.263)*0.32*198*MAX(6,198/33)/198)+(4.25-(4-T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-IF($M5+AS$4-LEFT($BA$4,4)*1&gt;30,IF($D5=0,2/3,2)*MAX(0,$M5+AS$4-LEFT($BA$4,4)*1-30),0))*(0.4+0.6*MAX(0,MIN(1,IF($D5=0,((4.25)^(((4.25)+(4.25-(4-U5)*4.25/4*1/9))^0.285)/((4.25)^(((4.25)+(4.25-(4-U5)*4.25/4*1/9))^0.285)+(4.25-(4-U5)*4.25/4*1/9)^(((4.25)+(4.25-(4-U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U5)))/0.5345*0.0009131+0.0104414*(3.74-MIN(3.74,U5)))*50,(((4.25+(AG5-0.263)*0.32*198*MAX(6,198/33)/198)^(((4.25+(AG5-0.263)*0.32*198*MAX(6,198/33)/198)+(4.25-(4-U5)*4.25/4*MAX(6,198/33)/9))^0.285)/((4.25+(AG5-0.263)*0.32*198*MAX(6,198/33)/198)^(((4.25+(AG5-0.263)*0.32*198*MAX(6,198/33)/198)+(4.25-(4-U5)*4.25/4*MAX(6,198/33)/9))^0.285)+(4.25-(4-U5)*4.25/4*MAX(6,198/33)/9)^(((4.25+(AG5-0.263)*0.32*198*MAX(6,198/33)/198)+(4.25-(4-U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)),MAX(150,((AR5/(0.4+MAX(0,0.6*MIN(1,(IF(T5="",0,(((4.25+(T5-0.263)*4.2)^(((4.25+(T5-0.263)*4.2)+(4.25-AF5*600/600*4.2/600))^0.285))/((4.25+(T5-0.263)*4.2)^(((4.25+(T5-0.263)*4.2)+(4.25-AF5*600/600*4.2/600))^0.285)+(4.25-AF5*600/600*4.2/600)^(((4.25+(T5-0.263)*4.2)+(4.25-AF5*600/600*4.2/600))^0.285))-0.5)*600/4.2-(((4.25+(0.23-0.263)*4.2)^(((4.25+(0.23-0.263)*4.2)+4.25)^0.285))/((4.25+(0.23-0.263)*4.2)^(((4.25+(0.23-0.263)*4.2)+4.25)^0.285)+4.25^(((4.25+(0.23-0.263)*4.2)+4.25)^0.285))-0.5)*600/4.2)/600)/0.003614)))-4*MAX(0,$M5+AS$4-LEFT($BA$4,4)*1-30))*(0.4+MAX(0,0.6*MIN(1,(IF(U5="",0,(((4.25+(U5-0.263)*4.2)^(((4.25+(U5-0.263)*4.2)+(4.25-AG5*600/600*4.2/600))^0.285))/((4.25+(U5-0.263)*4.2)^(((4.25+(U5-0.263)*4.2)+(4.25-AG5*600/600*4.2/600))^0.285)+(4.25-AG5*600/600*4.2/600)^(((4.25+(U5-0.263)*4.2)+(4.25-AG5*600/600*4.2/600))^0.285))-0.5)*600/4.2-(((4.25+(0.23-0.263)*4.2)^(((4.25+(0.23-0.263)*4.2)+4.25)^0.285))/((4.25+(0.23-0.263)*4.2)^(((4.25+(0.23-0.263)*4.2)+4.25)^0.285)+4.25^(((4.25+(0.23-0.263)*4.2)+4.25)^0.285))-0.5)*600/4.2)/600)/0.003614))))))</f>
        <v>139.30452265838389</v>
      </c>
      <c r="AT5" s="98">
        <f t="shared" ref="AT5:AT36" si="9">IF($D5&lt;2,MAX(IF($D5=1,60,20),IF($D5&lt;2,(AS5/(0.4+0.6*MAX(0,MIN(1,IF($D5=0,((4.25)^(((4.25)+(4.25-(4-U5)*4.25/4*1/9))^0.285)/((4.25)^(((4.25)+(4.25-(4-U5)*4.25/4*1/9))^0.285)+(4.25-(4-U5)*4.25/4*1/9)^(((4.25)+(4.25-(4-U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U5)))/0.5345*0.0009131+0.0104414*(3.74-MIN(3.74,U5)))*50,(((4.25+(AG5-0.263)*0.32*198*MAX(6,198/33)/198)^(((4.25+(AG5-0.263)*0.32*198*MAX(6,198/33)/198)+(4.25-(4-U5)*4.25/4*MAX(6,198/33)/9))^0.285)/((4.25+(AG5-0.263)*0.32*198*MAX(6,198/33)/198)^(((4.25+(AG5-0.263)*0.32*198*MAX(6,198/33)/198)+(4.25-(4-U5)*4.25/4*MAX(6,198/33)/9))^0.285)+(4.25-(4-U5)*4.25/4*MAX(6,198/33)/9)^(((4.25+(AG5-0.263)*0.32*198*MAX(6,198/33)/198)+(4.25-(4-U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-IF($M5+AT$4-LEFT($BA$4,4)*1&gt;30,IF($D5=0,2/3,2)*MAX(0,$M5+AT$4-LEFT($BA$4,4)*1-30),0))*(0.4+0.6*MAX(0,MIN(1,IF($D5=0,((4.25)^(((4.25)+(4.25-(4-V5)*4.25/4*1/9))^0.285)/((4.25)^(((4.25)+(4.25-(4-V5)*4.25/4*1/9))^0.285)+(4.25-(4-V5)*4.25/4*1/9)^(((4.25)+(4.25-(4-V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V5)))/0.5345*0.0009131+0.0104414*(3.74-MIN(3.74,V5)))*50,(((4.25+(AH5-0.263)*0.32*198*MAX(6,198/33)/198)^(((4.25+(AH5-0.263)*0.32*198*MAX(6,198/33)/198)+(4.25-(4-V5)*4.25/4*MAX(6,198/33)/9))^0.285)/((4.25+(AH5-0.263)*0.32*198*MAX(6,198/33)/198)^(((4.25+(AH5-0.263)*0.32*198*MAX(6,198/33)/198)+(4.25-(4-V5)*4.25/4*MAX(6,198/33)/9))^0.285)+(4.25-(4-V5)*4.25/4*MAX(6,198/33)/9)^(((4.25+(AH5-0.263)*0.32*198*MAX(6,198/33)/198)+(4.25-(4-V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)),MAX(150,((AS5/(0.4+MAX(0,0.6*MIN(1,(IF(U5="",0,(((4.25+(U5-0.263)*4.2)^(((4.25+(U5-0.263)*4.2)+(4.25-AG5*600/600*4.2/600))^0.285))/((4.25+(U5-0.263)*4.2)^(((4.25+(U5-0.263)*4.2)+(4.25-AG5*600/600*4.2/600))^0.285)+(4.25-AG5*600/600*4.2/600)^(((4.25+(U5-0.263)*4.2)+(4.25-AG5*600/600*4.2/600))^0.285))-0.5)*600/4.2-(((4.25+(0.23-0.263)*4.2)^(((4.25+(0.23-0.263)*4.2)+4.25)^0.285))/((4.25+(0.23-0.263)*4.2)^(((4.25+(0.23-0.263)*4.2)+4.25)^0.285)+4.25^(((4.25+(0.23-0.263)*4.2)+4.25)^0.285))-0.5)*600/4.2)/600)/0.003614)))-4*MAX(0,$M5+AT$4-LEFT($BA$4,4)*1-30))*(0.4+MAX(0,0.6*MIN(1,(IF(V5="",0,(((4.25+(V5-0.263)*4.2)^(((4.25+(V5-0.263)*4.2)+(4.25-AH5*600/600*4.2/600))^0.285))/((4.25+(V5-0.263)*4.2)^(((4.25+(V5-0.263)*4.2)+(4.25-AH5*600/600*4.2/600))^0.285)+(4.25-AH5*600/600*4.2/600)^(((4.25+(V5-0.263)*4.2)+(4.25-AH5*600/600*4.2/600))^0.285))-0.5)*600/4.2-(((4.25+(0.23-0.263)*4.2)^(((4.25+(0.23-0.263)*4.2)+4.25)^0.285))/((4.25+(0.23-0.263)*4.2)^(((4.25+(0.23-0.263)*4.2)+4.25)^0.285)+4.25^(((4.25+(0.23-0.263)*4.2)+4.25)^0.285))-0.5)*600/4.2)/600)/0.003614))))))</f>
        <v>106.02427853191121</v>
      </c>
      <c r="AU5" s="98">
        <f t="shared" ref="AU5:AU36" si="10">IF($D5&lt;2,MAX(IF($D5=1,60,20),IF($D5&lt;2,(AT5/(0.4+0.6*MAX(0,MIN(1,IF($D5=0,((4.25)^(((4.25)+(4.25-(4-V5)*4.25/4*1/9))^0.285)/((4.25)^(((4.25)+(4.25-(4-V5)*4.25/4*1/9))^0.285)+(4.25-(4-V5)*4.25/4*1/9)^(((4.25)+(4.25-(4-V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V5)))/0.5345*0.0009131+0.0104414*(3.74-MIN(3.74,V5)))*50,(((4.25+(AH5-0.263)*0.32*198*MAX(6,198/33)/198)^(((4.25+(AH5-0.263)*0.32*198*MAX(6,198/33)/198)+(4.25-(4-V5)*4.25/4*MAX(6,198/33)/9))^0.285)/((4.25+(AH5-0.263)*0.32*198*MAX(6,198/33)/198)^(((4.25+(AH5-0.263)*0.32*198*MAX(6,198/33)/198)+(4.25-(4-V5)*4.25/4*MAX(6,198/33)/9))^0.285)+(4.25-(4-V5)*4.25/4*MAX(6,198/33)/9)^(((4.25+(AH5-0.263)*0.32*198*MAX(6,198/33)/198)+(4.25-(4-V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-IF($M5+AU$4-LEFT($BA$4,4)*1&gt;30,IF($D5=0,2/3,2)*MAX(0,$M5+AU$4-LEFT($BA$4,4)*1-30),0))*(0.4+0.6*MAX(0,MIN(1,IF($D5=0,((4.25)^(((4.25)+(4.25-(4-W5)*4.25/4*1/9))^0.285)/((4.25)^(((4.25)+(4.25-(4-W5)*4.25/4*1/9))^0.285)+(4.25-(4-W5)*4.25/4*1/9)^(((4.25)+(4.25-(4-W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W5)))/0.5345*0.0009131+0.0104414*(3.74-MIN(3.74,W5)))*50,(((4.25+(AI5-0.263)*0.32*198*MAX(6,198/33)/198)^(((4.25+(AI5-0.263)*0.32*198*MAX(6,198/33)/198)+(4.25-(4-W5)*4.25/4*MAX(6,198/33)/9))^0.285)/((4.25+(AI5-0.263)*0.32*198*MAX(6,198/33)/198)^(((4.25+(AI5-0.263)*0.32*198*MAX(6,198/33)/198)+(4.25-(4-W5)*4.25/4*MAX(6,198/33)/9))^0.285)+(4.25-(4-W5)*4.25/4*MAX(6,198/33)/9)^(((4.25+(AI5-0.263)*0.32*198*MAX(6,198/33)/198)+(4.25-(4-W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)),MAX(150,((AT5/(0.4+MAX(0,0.6*MIN(1,(IF(V5="",0,(((4.25+(V5-0.263)*4.2)^(((4.25+(V5-0.263)*4.2)+(4.25-AH5*600/600*4.2/600))^0.285))/((4.25+(V5-0.263)*4.2)^(((4.25+(V5-0.263)*4.2)+(4.25-AH5*600/600*4.2/600))^0.285)+(4.25-AH5*600/600*4.2/600)^(((4.25+(V5-0.263)*4.2)+(4.25-AH5*600/600*4.2/600))^0.285))-0.5)*600/4.2-(((4.25+(0.23-0.263)*4.2)^(((4.25+(0.23-0.263)*4.2)+4.25)^0.285))/((4.25+(0.23-0.263)*4.2)^(((4.25+(0.23-0.263)*4.2)+4.25)^0.285)+4.25^(((4.25+(0.23-0.263)*4.2)+4.25)^0.285))-0.5)*600/4.2)/600)/0.003614)))-4*MAX(0,$M5+AU$4-LEFT($BA$4,4)*1-30))*(0.4+MAX(0,0.6*MIN(1,(IF(W5="",0,(((4.25+(W5-0.263)*4.2)^(((4.25+(W5-0.263)*4.2)+(4.25-AI5*600/600*4.2/600))^0.285))/((4.25+(W5-0.263)*4.2)^(((4.25+(W5-0.263)*4.2)+(4.25-AI5*600/600*4.2/600))^0.285)+(4.25-AI5*600/600*4.2/600)^(((4.25+(W5-0.263)*4.2)+(4.25-AI5*600/600*4.2/600))^0.285))-0.5)*600/4.2-(((4.25+(0.23-0.263)*4.2)^(((4.25+(0.23-0.263)*4.2)+4.25)^0.285))/((4.25+(0.23-0.263)*4.2)^(((4.25+(0.23-0.263)*4.2)+4.25)^0.285)+4.25^(((4.25+(0.23-0.263)*4.2)+4.25)^0.285))-0.5)*600/4.2)/600)/0.003614))))))</f>
        <v>60</v>
      </c>
      <c r="AV5" s="98">
        <f t="shared" ref="AV5:AV36" si="11">IF($D5&lt;2,MAX(IF($D5=1,60,20),IF($D5&lt;2,(AU5/(0.4+0.6*MAX(0,MIN(1,IF($D5=0,((4.25)^(((4.25)+(4.25-(4-W5)*4.25/4*1/9))^0.285)/((4.25)^(((4.25)+(4.25-(4-W5)*4.25/4*1/9))^0.285)+(4.25-(4-W5)*4.25/4*1/9)^(((4.25)+(4.25-(4-W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W5)))/0.5345*0.0009131+0.0104414*(3.74-MIN(3.74,W5)))*50,(((4.25+(AI5-0.263)*0.32*198*MAX(6,198/33)/198)^(((4.25+(AI5-0.263)*0.32*198*MAX(6,198/33)/198)+(4.25-(4-W5)*4.25/4*MAX(6,198/33)/9))^0.285)/((4.25+(AI5-0.263)*0.32*198*MAX(6,198/33)/198)^(((4.25+(AI5-0.263)*0.32*198*MAX(6,198/33)/198)+(4.25-(4-W5)*4.25/4*MAX(6,198/33)/9))^0.285)+(4.25-(4-W5)*4.25/4*MAX(6,198/33)/9)^(((4.25+(AI5-0.263)*0.32*198*MAX(6,198/33)/198)+(4.25-(4-W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-IF($M5+AV$4-LEFT($BA$4,4)*1&gt;30,IF($D5=0,2/3,2)*MAX(0,$M5+AV$4-LEFT($BA$4,4)*1-30),0))*(0.4+0.6*MAX(0,MIN(1,IF($D5=0,((4.25)^(((4.25)+(4.25-(4-X5)*4.25/4*1/9))^0.285)/((4.25)^(((4.25)+(4.25-(4-X5)*4.25/4*1/9))^0.285)+(4.25-(4-X5)*4.25/4*1/9)^(((4.25)+(4.25-(4-X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X5)))/0.5345*0.0009131+0.0104414*(3.74-MIN(3.74,X5)))*50,(((4.25+(AJ5-0.263)*0.32*198*MAX(6,198/33)/198)^(((4.25+(AJ5-0.263)*0.32*198*MAX(6,198/33)/198)+(4.25-(4-X5)*4.25/4*MAX(6,198/33)/9))^0.285)/((4.25+(AJ5-0.263)*0.32*198*MAX(6,198/33)/198)^(((4.25+(AJ5-0.263)*0.32*198*MAX(6,198/33)/198)+(4.25-(4-X5)*4.25/4*MAX(6,198/33)/9))^0.285)+(4.25-(4-X5)*4.25/4*MAX(6,198/33)/9)^(((4.25+(AJ5-0.263)*0.32*198*MAX(6,198/33)/198)+(4.25-(4-X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)),MAX(150,((AU5/(0.4+MAX(0,0.6*MIN(1,(IF(W5="",0,(((4.25+(W5-0.263)*4.2)^(((4.25+(W5-0.263)*4.2)+(4.25-AI5*600/600*4.2/600))^0.285))/((4.25+(W5-0.263)*4.2)^(((4.25+(W5-0.263)*4.2)+(4.25-AI5*600/600*4.2/600))^0.285)+(4.25-AI5*600/600*4.2/600)^(((4.25+(W5-0.263)*4.2)+(4.25-AI5*600/600*4.2/600))^0.285))-0.5)*600/4.2-(((4.25+(0.23-0.263)*4.2)^(((4.25+(0.23-0.263)*4.2)+4.25)^0.285))/((4.25+(0.23-0.263)*4.2)^(((4.25+(0.23-0.263)*4.2)+4.25)^0.285)+4.25^(((4.25+(0.23-0.263)*4.2)+4.25)^0.285))-0.5)*600/4.2)/600)/0.003614)))-4*MAX(0,$M5+AV$4-LEFT($BA$4,4)*1-30))*(0.4+MAX(0,0.6*MIN(1,(IF(X5="",0,(((4.25+(X5-0.263)*4.2)^(((4.25+(X5-0.263)*4.2)+(4.25-AJ5*600/600*4.2/600))^0.285))/((4.25+(X5-0.263)*4.2)^(((4.25+(X5-0.263)*4.2)+(4.25-AJ5*600/600*4.2/600))^0.285)+(4.25-AJ5*600/600*4.2/600)^(((4.25+(X5-0.263)*4.2)+(4.25-AJ5*600/600*4.2/600))^0.285))-0.5)*600/4.2-(((4.25+(0.23-0.263)*4.2)^(((4.25+(0.23-0.263)*4.2)+4.25)^0.285))/((4.25+(0.23-0.263)*4.2)^(((4.25+(0.23-0.263)*4.2)+4.25)^0.285)+4.25^(((4.25+(0.23-0.263)*4.2)+4.25)^0.285))-0.5)*600/4.2)/600)/0.003614))))))</f>
        <v>60</v>
      </c>
      <c r="AW5" s="98">
        <f t="shared" ref="AW5:AW36" si="12">IF($D5&lt;2,MAX(IF($D5=1,60,20),IF($D5&lt;2,(AV5/(0.4+0.6*MAX(0,MIN(1,IF($D5=0,((4.25)^(((4.25)+(4.25-(4-X5)*4.25/4*1/9))^0.285)/((4.25)^(((4.25)+(4.25-(4-X5)*4.25/4*1/9))^0.285)+(4.25-(4-X5)*4.25/4*1/9)^(((4.25)+(4.25-(4-X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X5)))/0.5345*0.0009131+0.0104414*(3.74-MIN(3.74,X5)))*50,(((4.25+(AJ5-0.263)*0.32*198*MAX(6,198/33)/198)^(((4.25+(AJ5-0.263)*0.32*198*MAX(6,198/33)/198)+(4.25-(4-X5)*4.25/4*MAX(6,198/33)/9))^0.285)/((4.25+(AJ5-0.263)*0.32*198*MAX(6,198/33)/198)^(((4.25+(AJ5-0.263)*0.32*198*MAX(6,198/33)/198)+(4.25-(4-X5)*4.25/4*MAX(6,198/33)/9))^0.285)+(4.25-(4-X5)*4.25/4*MAX(6,198/33)/9)^(((4.25+(AJ5-0.263)*0.32*198*MAX(6,198/33)/198)+(4.25-(4-X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-IF($M5+AW$4-LEFT($BA$4,4)*1&gt;30,IF($D5=0,2/3,2)*MAX(0,$M5+AW$4-LEFT($BA$4,4)*1-30),0))*(0.4+0.6*MAX(0,MIN(1,IF($D5=0,((4.25)^(((4.25)+(4.25-(4-Y5)*4.25/4*1/9))^0.285)/((4.25)^(((4.25)+(4.25-(4-Y5)*4.25/4*1/9))^0.285)+(4.25-(4-Y5)*4.25/4*1/9)^(((4.25)+(4.25-(4-Y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Y5)))/0.5345*0.0009131+0.0104414*(3.74-MIN(3.74,Y5)))*50,(((4.25+(AK5-0.263)*0.32*198*MAX(6,198/33)/198)^(((4.25+(AK5-0.263)*0.32*198*MAX(6,198/33)/198)+(4.25-(4-Y5)*4.25/4*MAX(6,198/33)/9))^0.285)/((4.25+(AK5-0.263)*0.32*198*MAX(6,198/33)/198)^(((4.25+(AK5-0.263)*0.32*198*MAX(6,198/33)/198)+(4.25-(4-Y5)*4.25/4*MAX(6,198/33)/9))^0.285)+(4.25-(4-Y5)*4.25/4*MAX(6,198/33)/9)^(((4.25+(AK5-0.263)*0.32*198*MAX(6,198/33)/198)+(4.25-(4-Y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)),MAX(150,((AV5/(0.4+MAX(0,0.6*MIN(1,(IF(X5="",0,(((4.25+(X5-0.263)*4.2)^(((4.25+(X5-0.263)*4.2)+(4.25-AJ5*600/600*4.2/600))^0.285))/((4.25+(X5-0.263)*4.2)^(((4.25+(X5-0.263)*4.2)+(4.25-AJ5*600/600*4.2/600))^0.285)+(4.25-AJ5*600/600*4.2/600)^(((4.25+(X5-0.263)*4.2)+(4.25-AJ5*600/600*4.2/600))^0.285))-0.5)*600/4.2-(((4.25+(0.23-0.263)*4.2)^(((4.25+(0.23-0.263)*4.2)+4.25)^0.285))/((4.25+(0.23-0.263)*4.2)^(((4.25+(0.23-0.263)*4.2)+4.25)^0.285)+4.25^(((4.25+(0.23-0.263)*4.2)+4.25)^0.285))-0.5)*600/4.2)/600)/0.003614)))-4*MAX(0,$M5+AW$4-LEFT($BA$4,4)*1-30))*(0.4+MAX(0,0.6*MIN(1,(IF(Y5="",0,(((4.25+(Y5-0.263)*4.2)^(((4.25+(Y5-0.263)*4.2)+(4.25-AK5*600/600*4.2/600))^0.285))/((4.25+(Y5-0.263)*4.2)^(((4.25+(Y5-0.263)*4.2)+(4.25-AK5*600/600*4.2/600))^0.285)+(4.25-AK5*600/600*4.2/600)^(((4.25+(Y5-0.263)*4.2)+(4.25-AK5*600/600*4.2/600))^0.285))-0.5)*600/4.2-(((4.25+(0.23-0.263)*4.2)^(((4.25+(0.23-0.263)*4.2)+4.25)^0.285))/((4.25+(0.23-0.263)*4.2)^(((4.25+(0.23-0.263)*4.2)+4.25)^0.285)+4.25^(((4.25+(0.23-0.263)*4.2)+4.25)^0.285))-0.5)*600/4.2)/600)/0.003614))))))</f>
        <v>60</v>
      </c>
      <c r="AX5" s="98">
        <f t="shared" ref="AX5:AX36" si="13">IF($D5&lt;2,MAX(IF($D5=1,60,20),IF($D5&lt;2,(AW5/(0.4+0.6*MAX(0,MIN(1,IF($D5=0,((4.25)^(((4.25)+(4.25-(4-Y5)*4.25/4*1/9))^0.285)/((4.25)^(((4.25)+(4.25-(4-Y5)*4.25/4*1/9))^0.285)+(4.25-(4-Y5)*4.25/4*1/9)^(((4.25)+(4.25-(4-Y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Y5)))/0.5345*0.0009131+0.0104414*(3.74-MIN(3.74,Y5)))*50,(((4.25+(AK5-0.263)*0.32*198*MAX(6,198/33)/198)^(((4.25+(AK5-0.263)*0.32*198*MAX(6,198/33)/198)+(4.25-(4-Y5)*4.25/4*MAX(6,198/33)/9))^0.285)/((4.25+(AK5-0.263)*0.32*198*MAX(6,198/33)/198)^(((4.25+(AK5-0.263)*0.32*198*MAX(6,198/33)/198)+(4.25-(4-Y5)*4.25/4*MAX(6,198/33)/9))^0.285)+(4.25-(4-Y5)*4.25/4*MAX(6,198/33)/9)^(((4.25+(AK5-0.263)*0.32*198*MAX(6,198/33)/198)+(4.25-(4-Y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-IF($M5+AX$4-LEFT($BA$4,4)*1&gt;30,IF($D5=0,2/3,2)*MAX(0,$M5+AX$4-LEFT($BA$4,4)*1-30),0))*(0.4+0.6*MAX(0,MIN(1,IF($D5=0,((4.25)^(((4.25)+(4.25-(4-Z5)*4.25/4*1/9))^0.285)/((4.25)^(((4.25)+(4.25-(4-Z5)*4.25/4*1/9))^0.285)+(4.25-(4-Z5)*4.25/4*1/9)^(((4.25)+(4.25-(4-Z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Z5)))/0.5345*0.0009131+0.0104414*(3.74-MIN(3.74,Z5)))*50,(((4.25+(AL5-0.263)*0.32*198*MAX(6,198/33)/198)^(((4.25+(AL5-0.263)*0.32*198*MAX(6,198/33)/198)+(4.25-(4-Z5)*4.25/4*MAX(6,198/33)/9))^0.285)/((4.25+(AL5-0.263)*0.32*198*MAX(6,198/33)/198)^(((4.25+(AL5-0.263)*0.32*198*MAX(6,198/33)/198)+(4.25-(4-Z5)*4.25/4*MAX(6,198/33)/9))^0.285)+(4.25-(4-Z5)*4.25/4*MAX(6,198/33)/9)^(((4.25+(AL5-0.263)*0.32*198*MAX(6,198/33)/198)+(4.25-(4-Z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=0,50,198)/0.0065))))),MAX(150,((AW5/(0.4+MAX(0,0.6*MIN(1,(IF(Y5="",0,(((4.25+(Y5-0.263)*4.2)^(((4.25+(Y5-0.263)*4.2)+(4.25-AK5*600/600*4.2/600))^0.285))/((4.25+(Y5-0.263)*4.2)^(((4.25+(Y5-0.263)*4.2)+(4.25-AK5*600/600*4.2/600))^0.285)+(4.25-AK5*600/600*4.2/600)^(((4.25+(Y5-0.263)*4.2)+(4.25-AK5*600/600*4.2/600))^0.285))-0.5)*600/4.2-(((4.25+(0.23-0.263)*4.2)^(((4.25+(0.23-0.263)*4.2)+4.25)^0.285))/((4.25+(0.23-0.263)*4.2)^(((4.25+(0.23-0.263)*4.2)+4.25)^0.285)+4.25^(((4.25+(0.23-0.263)*4.2)+4.25)^0.285))-0.5)*600/4.2)/600)/0.003614)))-4*MAX(0,$M5+AX$4-LEFT($BA$4,4)*1-30))*(0.4+MAX(0,0.6*MIN(1,(IF(Z5="",0,(((4.25+(Z5-0.263)*4.2)^(((4.25+(Z5-0.263)*4.2)+(4.25-AL5*600/600*4.2/600))^0.285))/((4.25+(Z5-0.263)*4.2)^(((4.25+(Z5-0.263)*4.2)+(4.25-AL5*600/600*4.2/600))^0.285)+(4.25-AL5*600/600*4.2/600)^(((4.25+(Z5-0.263)*4.2)+(4.25-AL5*600/600*4.2/600))^0.285))-0.5)*600/4.2-(((4.25+(0.23-0.263)*4.2)^(((4.25+(0.23-0.263)*4.2)+4.25)^0.285))/((4.25+(0.23-0.263)*4.2)^(((4.25+(0.23-0.263)*4.2)+4.25)^0.285)+4.25^(((4.25+(0.23-0.263)*4.2)+4.25)^0.285))-0.5)*600/4.2)/600)/0.003614))))))</f>
        <v>60</v>
      </c>
      <c r="AY5" s="96">
        <f t="shared" ref="AY5:AY36" si="14">IF(OR(BM5&lt;&gt;"",$J5+LEFT(BM$4,4)*1-LEFT($BM$4,4)*1-1+1&lt;6),BA5*1,0)+IF(OR(BN5&lt;&gt;"",$J5+LEFT(BN$4,4)*1-LEFT($BM$4,4)*1-1+1&lt;6),BB5,0)*0.85+IF(OR(BO5&lt;&gt;"",$J5+LEFT(BO$4,4)*1-LEFT($BM$4,4)*1-1+1&lt;6),BC5,0)*0.85^2+IF(OR(BP5&lt;&gt;"",$J5+LEFT(BP$4,4)*1-LEFT($BM$4,4)*1-1+1&lt;6),BD5,0)*0.85^3+IF(OR(BQ5&lt;&gt;"",$J5+LEFT(BQ$4,4)*1-LEFT($BM$4,4)*1-1+1&lt;6),BE5,0)*0.85^4+IF(OR(BR5&lt;&gt;"",$J5+LEFT(BR$4,4)*1-LEFT($BM$4,4)*1-1+1&lt;6),BF5,0)*0.85^5+IF(OR(BS5&lt;&gt;"",$J5+LEFT(BS$4,4)*1-LEFT($BM$4,4)*1-1+1&lt;6),BG5,0)*0.85^6+IF(OR(BT5&lt;&gt;"",$J5+LEFT(BT$4,4)*1-LEFT($BM$4,4)*1-1+1&lt;6),BH5,0)*0.85^7+IF(OR(BU5&lt;&gt;"",$J5+LEFT(BU$4,4)*1-LEFT($BM$4,4)*1-1+1&lt;6),BI5,0)*0.85^8+IF(OR(BV5&lt;&gt;"",$J5+LEFT(BV$4,4)*1-LEFT($BM$4,4)*1-1+1&lt;6),BJ5,0)*0.85^9+IF(OR(BW5&lt;&gt;"",$J5+LEFT(BW$4,4)*1-LEFT($BM$4,4)*1-1+1&lt;6),BK5,0)*0.85^10+IF(OR(BX5&lt;&gt;"",$J5+LEFT(BX$4,4)*1-LEFT($BM$4,4)*1-1+1&lt;6),BL5,0)*0.85^11</f>
        <v>13.545474902720953</v>
      </c>
      <c r="AZ5" s="96">
        <f t="shared" ref="AZ5:AZ36" si="15">IF(OR(BM5&lt;&gt;"",$J5+LEFT(BM$4,4)*1-LEFT($BM$4,4)*1-1+1&lt;6),(IF(BM5&lt;&gt;"",BM5,BY5)-0.5)*1,0)+IF(OR(BN5&lt;&gt;"",$J5+LEFT(BN$4,4)*1-LEFT($BM$4,4)*1-1+1&lt;6),IF(BN5&lt;&gt;"",BN5,BZ5)-0.5,0)*0.85/$B$1+IF(OR(BO5&lt;&gt;"",$J5+LEFT(BO$4,4)*1-LEFT($BM$4,4)*1-1+1&lt;6),IF(BO5&lt;&gt;"",BO5,CA5)-0.5,0)*0.85^2/$B$1^2+IF(OR(BP5&lt;&gt;"",$J5+LEFT(BP$4,4)*1-LEFT($BM$4,4)*1-1+1&lt;6),IF(BP5&lt;&gt;"",BP5,CB5)-0.5,0)*0.85^3/$B$1^3+IF(OR(BQ5&lt;&gt;"",$J5+LEFT(BQ$4,4)*1-LEFT($BM$4,4)*1-1+1&lt;6),IF(BQ5&lt;&gt;"",BQ5,CC5)-0.5,0)*0.85^4/$B$1^4+IF(OR(BR5&lt;&gt;"",$J5+LEFT(BR$4,4)*1-LEFT($BM$4,4)*1-1+1&lt;6),IF(BR5&lt;&gt;"",BR5,CD5)-0.5,0)*0.85^5/$B$1^5+IF(OR(BS5&lt;&gt;"",$J5+LEFT(BS$4,4)*1-LEFT($BM$4,4)*1-1+1&lt;6),IF(BS5&lt;&gt;"",BS5,CE5)-0.5,0)*0.85^6/$B$1^6+IF(OR(BT5&lt;&gt;"",$J5+LEFT(BT$4,4)*1-LEFT($BM$4,4)*1-1+1&lt;6),IF(BT5&lt;&gt;"",BT5,CF5)-0.5,0)*0.85^7/$B$1^7+IF(OR(BU5&lt;&gt;"",$J5+LEFT(BU$4,4)*1-LEFT($BM$4,4)*1-1+1&lt;6),IF(BU5&lt;&gt;"",BU5,CG5)-0.5,0)*0.85^8/$B$1^8+IF(OR(BV5&lt;&gt;"",$J5+LEFT(BV$4,4)*1-LEFT($BM$4,4)*1-1+1&lt;6),IF(BV5&lt;&gt;"",BV5,CH5)-0.5,0)*0.85^9/$B$1^9+IF(OR(BW5&lt;&gt;"",$J5+LEFT(BW$4,4)*1-LEFT($BM$4,4)*1-1+1&lt;6),IF(BW5&lt;&gt;"",BW5,CI5)-0.5,0)*0.85^10/$B$1^10+IF(OR(BX5&lt;&gt;"",$J5+LEFT(BX$4,4)*1-LEFT($BM$4,4)*1-1+1&lt;6),IF(BX5&lt;&gt;"",BX5,CJ5)-0.5,0)*0.85^11/$B$1^11+IF(H5="Y",7.7,0)</f>
        <v>123.64401723962774</v>
      </c>
      <c r="BA5" s="96">
        <f t="shared" ref="BA5:BA36" si="16">MAX(0,IF($D5=0,((4.25)^(((4.25)+(4.25-(4-O5)*4.25/4*1/9))^0.285)/((4.25)^(((4.25)+(4.25-(4-O5)*4.25/4*1/9))^0.285)+(4.25-(4-O5)*4.25/4*1/9)^(((4.25)+(4.25-(4-O5)*4.25/4*1/9))^0.285))-0.5)*AM5+((4.2745*4.25/4*1/9+4*4.25/4*(1-1/9))^(((4.2745*4.25/4*1/9+4*4.25/4*(1-1/9))+4.25)^0.285)/((4.2745*4.25/4*1/9+4*4.25/4*(1-1/9))^(((4.2745*4.25/4*1/9+4*4.25/4*(1-1/9))+4.25)^0.285)+4.25^(((4.2745*4.25/4*1/9+4*4.25/4*(1-1/9))+4.25)^0.285))-0.5)*AM5+((4.2745-MIN(4.2745,MAX(3.74,O5)))/0.5345*0.0009131+0.0104414*(3.74-MIN(3.74,O5)))*AM5,IF($D5=1,(((4.25+(AA5-0.263)*0.32*AM5*MAX(6,AM5/33)/AM5)^(((4.25+(AA5-0.263)*0.32*AM5*MAX(6,AM5/33)/AM5)+(4.25-(4-O5)*4.25/4*MAX(6,AM5/33)/9))^0.285)/((4.25+(AA5-0.263)*0.32*AM5*MAX(6,AM5/33)/AM5)^(((4.25+(AA5-0.263)*0.32*AM5*MAX(6,AM5/33)/AM5)+(4.25-(4-O5)*4.25/4*MAX(6,AM5/33)/9))^0.285)+(4.25-(4-O5)*4.25/4*MAX(6,AM5/33)/9)^(((4.25+(AA5-0.263)*0.32*AM5*MAX(6,AM5/33)/AM5)+(4.25-(4-O5)*4.25/4*MAX(6,AM5/33)/9))^0.285))-0.5)*MIN(33,AM5/6)+((5.15*4.25/4*MAX(6,AM5/33)/9+4*4.25/4*(1-MAX(6,AM5/33)/9))^(((5.15*4.25/4*MAX(6,AM5/33)/9+4*4.25/4*(1-MAX(6,AM5/33)/9))+4.25)^0.285)/((5.15*4.25/4*MAX(6,AM5/33)/9+4*4.25/4*(1-MAX(6,AM5/33)/9))^(((5.15*4.25/4*MAX(6,AM5/33)/9+4*4.25/4*(1-MAX(6,AM5/33)/9))+4.25)^0.285)+4.25^(((5.15*4.25/4*MAX(6,AM5/33)/9+4*4.25/4*(1-MAX(6,AM5/33)/9))+4.25)^0.285))-0.5)*MIN(33,AM5/6)),((((4.25+(O5-0.263)*4.2)^(((4.25+(O5-0.263)*4.2)+(4.25-AA5*AM5/600*4.2/AM5))^0.285))/((4.25+(O5-0.263)*4.2)^(((4.25+(O5-0.263)*4.2)+(4.25-AA5*AM5/600*4.2/AM5))^0.285)+(4.25-AA5*AM5/600*4.2/AM5)^(((4.25+(O5-0.263)*4.2)+(4.25-AA5*AM5/600*4.2/AM5))^0.285))-0.5)*AM5/4.2-(((4.25+(0.23-0.263)*4.2)^(((4.25+(0.23-0.263)*4.2)+4.25)^0.285))/((4.25+(0.23-0.263)*4.2)^(((4.25+(0.23-0.263)*4.2)+4.25)^0.285)+4.25^(((4.25+(0.23-0.263)*4.2)+4.25)^0.285))-0.5)*AM5/4.2))))</f>
        <v>3.9877053623597956</v>
      </c>
      <c r="BB5" s="96">
        <f t="shared" ref="BB5:BB36" si="17">MAX(0,IF($D5=0,((4.25)^(((4.25)+(4.25-(4-P5)*4.25/4*1/9))^0.285)/((4.25)^(((4.25)+(4.25-(4-P5)*4.25/4*1/9))^0.285)+(4.25-(4-P5)*4.25/4*1/9)^(((4.25)+(4.25-(4-P5)*4.25/4*1/9))^0.285))-0.5)*AN5+((4.2745*4.25/4*1/9+4*4.25/4*(1-1/9))^(((4.2745*4.25/4*1/9+4*4.25/4*(1-1/9))+4.25)^0.285)/((4.2745*4.25/4*1/9+4*4.25/4*(1-1/9))^(((4.2745*4.25/4*1/9+4*4.25/4*(1-1/9))+4.25)^0.285)+4.25^(((4.2745*4.25/4*1/9+4*4.25/4*(1-1/9))+4.25)^0.285))-0.5)*AN5+((4.2745-MIN(4.2745,MAX(3.74,P5)))/0.5345*0.0009131+0.0104414*(3.74-MIN(3.74,P5)))*AN5,IF($D5=1,(((4.25+(AB5-0.263)*0.32*AN5*MAX(6,AN5/33)/AN5)^(((4.25+(AB5-0.263)*0.32*AN5*MAX(6,AN5/33)/AN5)+(4.25-(4-P5)*4.25/4*MAX(6,AN5/33)/9))^0.285)/((4.25+(AB5-0.263)*0.32*AN5*MAX(6,AN5/33)/AN5)^(((4.25+(AB5-0.263)*0.32*AN5*MAX(6,AN5/33)/AN5)+(4.25-(4-P5)*4.25/4*MAX(6,AN5/33)/9))^0.285)+(4.25-(4-P5)*4.25/4*MAX(6,AN5/33)/9)^(((4.25+(AB5-0.263)*0.32*AN5*MAX(6,AN5/33)/AN5)+(4.25-(4-P5)*4.25/4*MAX(6,AN5/33)/9))^0.285))-0.5)*MIN(33,AN5/6)+((5.15*4.25/4*MAX(6,AN5/33)/9+4*4.25/4*(1-MAX(6,AN5/33)/9))^(((5.15*4.25/4*MAX(6,AN5/33)/9+4*4.25/4*(1-MAX(6,AN5/33)/9))+4.25)^0.285)/((5.15*4.25/4*MAX(6,AN5/33)/9+4*4.25/4*(1-MAX(6,AN5/33)/9))^(((5.15*4.25/4*MAX(6,AN5/33)/9+4*4.25/4*(1-MAX(6,AN5/33)/9))+4.25)^0.285)+4.25^(((5.15*4.25/4*MAX(6,AN5/33)/9+4*4.25/4*(1-MAX(6,AN5/33)/9))+4.25)^0.285))-0.5)*MIN(33,AN5/6)),((((4.25+(P5-0.263)*4.2)^(((4.25+(P5-0.263)*4.2)+(4.25-AB5*AN5/600*4.2/AN5))^0.285))/((4.25+(P5-0.263)*4.2)^(((4.25+(P5-0.263)*4.2)+(4.25-AB5*AN5/600*4.2/AN5))^0.285)+(4.25-AB5*AN5/600*4.2/AN5)^(((4.25+(P5-0.263)*4.2)+(4.25-AB5*AN5/600*4.2/AN5))^0.285))-0.5)*AN5/4.2-(((4.25+(0.23-0.263)*4.2)^(((4.25+(0.23-0.263)*4.2)+4.25)^0.285))/((4.25+(0.23-0.263)*4.2)^(((4.25+(0.23-0.263)*4.2)+4.25)^0.285)+4.25^(((4.25+(0.23-0.263)*4.2)+4.25)^0.285))-0.5)*AN5/4.2))))</f>
        <v>3.6639602664354043</v>
      </c>
      <c r="BC5" s="96">
        <f t="shared" ref="BC5:BC36" si="18">MAX(0,IF($D5=0,((4.25)^(((4.25)+(4.25-(4-Q5)*4.25/4*1/9))^0.285)/((4.25)^(((4.25)+(4.25-(4-Q5)*4.25/4*1/9))^0.285)+(4.25-(4-Q5)*4.25/4*1/9)^(((4.25)+(4.25-(4-Q5)*4.25/4*1/9))^0.285))-0.5)*AO5+((4.2745*4.25/4*1/9+4*4.25/4*(1-1/9))^(((4.2745*4.25/4*1/9+4*4.25/4*(1-1/9))+4.25)^0.285)/((4.2745*4.25/4*1/9+4*4.25/4*(1-1/9))^(((4.2745*4.25/4*1/9+4*4.25/4*(1-1/9))+4.25)^0.285)+4.25^(((4.2745*4.25/4*1/9+4*4.25/4*(1-1/9))+4.25)^0.285))-0.5)*AO5+((4.2745-MIN(4.2745,MAX(3.74,Q5)))/0.5345*0.0009131+0.0104414*(3.74-MIN(3.74,Q5)))*AO5,IF($D5=1,(((4.25+(AC5-0.263)*0.32*AO5*MAX(6,AO5/33)/AO5)^(((4.25+(AC5-0.263)*0.32*AO5*MAX(6,AO5/33)/AO5)+(4.25-(4-Q5)*4.25/4*MAX(6,AO5/33)/9))^0.285)/((4.25+(AC5-0.263)*0.32*AO5*MAX(6,AO5/33)/AO5)^(((4.25+(AC5-0.263)*0.32*AO5*MAX(6,AO5/33)/AO5)+(4.25-(4-Q5)*4.25/4*MAX(6,AO5/33)/9))^0.285)+(4.25-(4-Q5)*4.25/4*MAX(6,AO5/33)/9)^(((4.25+(AC5-0.263)*0.32*AO5*MAX(6,AO5/33)/AO5)+(4.25-(4-Q5)*4.25/4*MAX(6,AO5/33)/9))^0.285))-0.5)*MIN(33,AO5/6)+((5.15*4.25/4*MAX(6,AO5/33)/9+4*4.25/4*(1-MAX(6,AO5/33)/9))^(((5.15*4.25/4*MAX(6,AO5/33)/9+4*4.25/4*(1-MAX(6,AO5/33)/9))+4.25)^0.285)/((5.15*4.25/4*MAX(6,AO5/33)/9+4*4.25/4*(1-MAX(6,AO5/33)/9))^(((5.15*4.25/4*MAX(6,AO5/33)/9+4*4.25/4*(1-MAX(6,AO5/33)/9))+4.25)^0.285)+4.25^(((5.15*4.25/4*MAX(6,AO5/33)/9+4*4.25/4*(1-MAX(6,AO5/33)/9))+4.25)^0.285))-0.5)*MIN(33,AO5/6)),((((4.25+(Q5-0.263)*4.2)^(((4.25+(Q5-0.263)*4.2)+(4.25-AC5*AO5/600*4.2/AO5))^0.285))/((4.25+(Q5-0.263)*4.2)^(((4.25+(Q5-0.263)*4.2)+(4.25-AC5*AO5/600*4.2/AO5))^0.285)+(4.25-AC5*AO5/600*4.2/AO5)^(((4.25+(Q5-0.263)*4.2)+(4.25-AC5*AO5/600*4.2/AO5))^0.285))-0.5)*AO5/4.2-(((4.25+(0.23-0.263)*4.2)^(((4.25+(0.23-0.263)*4.2)+4.25)^0.285))/((4.25+(0.23-0.263)*4.2)^(((4.25+(0.23-0.263)*4.2)+4.25)^0.285)+4.25^(((4.25+(0.23-0.263)*4.2)+4.25)^0.285))-0.5)*AO5/4.2))))</f>
        <v>3.260205449983129</v>
      </c>
      <c r="BD5" s="96">
        <f t="shared" ref="BD5:BD36" si="19">MAX(0,IF($D5=0,((4.25)^(((4.25)+(4.25-(4-R5)*4.25/4*1/9))^0.285)/((4.25)^(((4.25)+(4.25-(4-R5)*4.25/4*1/9))^0.285)+(4.25-(4-R5)*4.25/4*1/9)^(((4.25)+(4.25-(4-R5)*4.25/4*1/9))^0.285))-0.5)*AP5+((4.2745*4.25/4*1/9+4*4.25/4*(1-1/9))^(((4.2745*4.25/4*1/9+4*4.25/4*(1-1/9))+4.25)^0.285)/((4.2745*4.25/4*1/9+4*4.25/4*(1-1/9))^(((4.2745*4.25/4*1/9+4*4.25/4*(1-1/9))+4.25)^0.285)+4.25^(((4.2745*4.25/4*1/9+4*4.25/4*(1-1/9))+4.25)^0.285))-0.5)*AP5+((4.2745-MIN(4.2745,MAX(3.74,R5)))/0.5345*0.0009131+0.0104414*(3.74-MIN(3.74,R5)))*AP5,IF($D5=1,(((4.25+(AD5-0.263)*0.32*AP5*MAX(6,AP5/33)/AP5)^(((4.25+(AD5-0.263)*0.32*AP5*MAX(6,AP5/33)/AP5)+(4.25-(4-R5)*4.25/4*MAX(6,AP5/33)/9))^0.285)/((4.25+(AD5-0.263)*0.32*AP5*MAX(6,AP5/33)/AP5)^(((4.25+(AD5-0.263)*0.32*AP5*MAX(6,AP5/33)/AP5)+(4.25-(4-R5)*4.25/4*MAX(6,AP5/33)/9))^0.285)+(4.25-(4-R5)*4.25/4*MAX(6,AP5/33)/9)^(((4.25+(AD5-0.263)*0.32*AP5*MAX(6,AP5/33)/AP5)+(4.25-(4-R5)*4.25/4*MAX(6,AP5/33)/9))^0.285))-0.5)*MIN(33,AP5/6)+((5.15*4.25/4*MAX(6,AP5/33)/9+4*4.25/4*(1-MAX(6,AP5/33)/9))^(((5.15*4.25/4*MAX(6,AP5/33)/9+4*4.25/4*(1-MAX(6,AP5/33)/9))+4.25)^0.285)/((5.15*4.25/4*MAX(6,AP5/33)/9+4*4.25/4*(1-MAX(6,AP5/33)/9))^(((5.15*4.25/4*MAX(6,AP5/33)/9+4*4.25/4*(1-MAX(6,AP5/33)/9))+4.25)^0.285)+4.25^(((5.15*4.25/4*MAX(6,AP5/33)/9+4*4.25/4*(1-MAX(6,AP5/33)/9))+4.25)^0.285))-0.5)*MIN(33,AP5/6)),((((4.25+(R5-0.263)*4.2)^(((4.25+(R5-0.263)*4.2)+(4.25-AD5*AP5/600*4.2/AP5))^0.285))/((4.25+(R5-0.263)*4.2)^(((4.25+(R5-0.263)*4.2)+(4.25-AD5*AP5/600*4.2/AP5))^0.285)+(4.25-AD5*AP5/600*4.2/AP5)^(((4.25+(R5-0.263)*4.2)+(4.25-AD5*AP5/600*4.2/AP5))^0.285))-0.5)*AP5/4.2-(((4.25+(0.23-0.263)*4.2)^(((4.25+(0.23-0.263)*4.2)+4.25)^0.285))/((4.25+(0.23-0.263)*4.2)^(((4.25+(0.23-0.263)*4.2)+4.25)^0.285)+4.25^(((4.25+(0.23-0.263)*4.2)+4.25)^0.285))-0.5)*AP5/4.2))))</f>
        <v>2.7886747452866194</v>
      </c>
      <c r="BE5" s="96">
        <f t="shared" ref="BE5:BE36" si="20">MAX(0,IF($D5=0,((4.25)^(((4.25)+(4.25-(4-S5)*4.25/4*1/9))^0.285)/((4.25)^(((4.25)+(4.25-(4-S5)*4.25/4*1/9))^0.285)+(4.25-(4-S5)*4.25/4*1/9)^(((4.25)+(4.25-(4-S5)*4.25/4*1/9))^0.285))-0.5)*AQ5+((4.2745*4.25/4*1/9+4*4.25/4*(1-1/9))^(((4.2745*4.25/4*1/9+4*4.25/4*(1-1/9))+4.25)^0.285)/((4.2745*4.25/4*1/9+4*4.25/4*(1-1/9))^(((4.2745*4.25/4*1/9+4*4.25/4*(1-1/9))+4.25)^0.285)+4.25^(((4.2745*4.25/4*1/9+4*4.25/4*(1-1/9))+4.25)^0.285))-0.5)*AQ5+((4.2745-MIN(4.2745,MAX(3.74,S5)))/0.5345*0.0009131+0.0104414*(3.74-MIN(3.74,S5)))*AQ5,IF($D5=1,(((4.25+(AE5-0.263)*0.32*AQ5*MAX(6,AQ5/33)/AQ5)^(((4.25+(AE5-0.263)*0.32*AQ5*MAX(6,AQ5/33)/AQ5)+(4.25-(4-S5)*4.25/4*MAX(6,AQ5/33)/9))^0.285)/((4.25+(AE5-0.263)*0.32*AQ5*MAX(6,AQ5/33)/AQ5)^(((4.25+(AE5-0.263)*0.32*AQ5*MAX(6,AQ5/33)/AQ5)+(4.25-(4-S5)*4.25/4*MAX(6,AQ5/33)/9))^0.285)+(4.25-(4-S5)*4.25/4*MAX(6,AQ5/33)/9)^(((4.25+(AE5-0.263)*0.32*AQ5*MAX(6,AQ5/33)/AQ5)+(4.25-(4-S5)*4.25/4*MAX(6,AQ5/33)/9))^0.285))-0.5)*MIN(33,AQ5/6)+((5.15*4.25/4*MAX(6,AQ5/33)/9+4*4.25/4*(1-MAX(6,AQ5/33)/9))^(((5.15*4.25/4*MAX(6,AQ5/33)/9+4*4.25/4*(1-MAX(6,AQ5/33)/9))+4.25)^0.285)/((5.15*4.25/4*MAX(6,AQ5/33)/9+4*4.25/4*(1-MAX(6,AQ5/33)/9))^(((5.15*4.25/4*MAX(6,AQ5/33)/9+4*4.25/4*(1-MAX(6,AQ5/33)/9))+4.25)^0.285)+4.25^(((5.15*4.25/4*MAX(6,AQ5/33)/9+4*4.25/4*(1-MAX(6,AQ5/33)/9))+4.25)^0.285))-0.5)*MIN(33,AQ5/6)),((((4.25+(S5-0.263)*4.2)^(((4.25+(S5-0.263)*4.2)+(4.25-AE5*AQ5/600*4.2/AQ5))^0.285))/((4.25+(S5-0.263)*4.2)^(((4.25+(S5-0.263)*4.2)+(4.25-AE5*AQ5/600*4.2/AQ5))^0.285)+(4.25-AE5*AQ5/600*4.2/AQ5)^(((4.25+(S5-0.263)*4.2)+(4.25-AE5*AQ5/600*4.2/AQ5))^0.285))-0.5)*AQ5/4.2-(((4.25+(0.23-0.263)*4.2)^(((4.25+(0.23-0.263)*4.2)+4.25)^0.285))/((4.25+(0.23-0.263)*4.2)^(((4.25+(0.23-0.263)*4.2)+4.25)^0.285)+4.25^(((4.25+(0.23-0.263)*4.2)+4.25)^0.285))-0.5)*AQ5/4.2))))</f>
        <v>2.2654134798062793</v>
      </c>
      <c r="BF5" s="96">
        <f t="shared" ref="BF5:BF36" si="21">MAX(0,IF($D5=0,((4.25)^(((4.25)+(4.25-(4-T5)*4.25/4*1/9))^0.285)/((4.25)^(((4.25)+(4.25-(4-T5)*4.25/4*1/9))^0.285)+(4.25-(4-T5)*4.25/4*1/9)^(((4.25)+(4.25-(4-T5)*4.25/4*1/9))^0.285))-0.5)*AR5+((4.2745*4.25/4*1/9+4*4.25/4*(1-1/9))^(((4.2745*4.25/4*1/9+4*4.25/4*(1-1/9))+4.25)^0.285)/((4.2745*4.25/4*1/9+4*4.25/4*(1-1/9))^(((4.2745*4.25/4*1/9+4*4.25/4*(1-1/9))+4.25)^0.285)+4.25^(((4.2745*4.25/4*1/9+4*4.25/4*(1-1/9))+4.25)^0.285))-0.5)*AR5+((4.2745-MIN(4.2745,MAX(3.74,T5)))/0.5345*0.0009131+0.0104414*(3.74-MIN(3.74,T5)))*AR5,IF($D5=1,(((4.25+(AF5-0.263)*0.32*AR5*MAX(6,AR5/33)/AR5)^(((4.25+(AF5-0.263)*0.32*AR5*MAX(6,AR5/33)/AR5)+(4.25-(4-T5)*4.25/4*MAX(6,AR5/33)/9))^0.285)/((4.25+(AF5-0.263)*0.32*AR5*MAX(6,AR5/33)/AR5)^(((4.25+(AF5-0.263)*0.32*AR5*MAX(6,AR5/33)/AR5)+(4.25-(4-T5)*4.25/4*MAX(6,AR5/33)/9))^0.285)+(4.25-(4-T5)*4.25/4*MAX(6,AR5/33)/9)^(((4.25+(AF5-0.263)*0.32*AR5*MAX(6,AR5/33)/AR5)+(4.25-(4-T5)*4.25/4*MAX(6,AR5/33)/9))^0.285))-0.5)*MIN(33,AR5/6)+((5.15*4.25/4*MAX(6,AR5/33)/9+4*4.25/4*(1-MAX(6,AR5/33)/9))^(((5.15*4.25/4*MAX(6,AR5/33)/9+4*4.25/4*(1-MAX(6,AR5/33)/9))+4.25)^0.285)/((5.15*4.25/4*MAX(6,AR5/33)/9+4*4.25/4*(1-MAX(6,AR5/33)/9))^(((5.15*4.25/4*MAX(6,AR5/33)/9+4*4.25/4*(1-MAX(6,AR5/33)/9))+4.25)^0.285)+4.25^(((5.15*4.25/4*MAX(6,AR5/33)/9+4*4.25/4*(1-MAX(6,AR5/33)/9))+4.25)^0.285))-0.5)*MIN(33,AR5/6)),((((4.25+(T5-0.263)*4.2)^(((4.25+(T5-0.263)*4.2)+(4.25-AF5*AR5/600*4.2/AR5))^0.285))/((4.25+(T5-0.263)*4.2)^(((4.25+(T5-0.263)*4.2)+(4.25-AF5*AR5/600*4.2/AR5))^0.285)+(4.25-AF5*AR5/600*4.2/AR5)^(((4.25+(T5-0.263)*4.2)+(4.25-AF5*AR5/600*4.2/AR5))^0.285))-0.5)*AR5/4.2-(((4.25+(0.23-0.263)*4.2)^(((4.25+(0.23-0.263)*4.2)+4.25)^0.285))/((4.25+(0.23-0.263)*4.2)^(((4.25+(0.23-0.263)*4.2)+4.25)^0.285)+4.25^(((4.25+(0.23-0.263)*4.2)+4.25)^0.285))-0.5)*AR5/4.2))))</f>
        <v>1.7107635513852768</v>
      </c>
      <c r="BG5" s="96">
        <f t="shared" ref="BG5:BG36" si="22">MAX(0,IF($D5=0,((4.25)^(((4.25)+(4.25-(4-U5)*4.25/4*1/9))^0.285)/((4.25)^(((4.25)+(4.25-(4-U5)*4.25/4*1/9))^0.285)+(4.25-(4-U5)*4.25/4*1/9)^(((4.25)+(4.25-(4-U5)*4.25/4*1/9))^0.285))-0.5)*AS5+((4.2745*4.25/4*1/9+4*4.25/4*(1-1/9))^(((4.2745*4.25/4*1/9+4*4.25/4*(1-1/9))+4.25)^0.285)/((4.2745*4.25/4*1/9+4*4.25/4*(1-1/9))^(((4.2745*4.25/4*1/9+4*4.25/4*(1-1/9))+4.25)^0.285)+4.25^(((4.2745*4.25/4*1/9+4*4.25/4*(1-1/9))+4.25)^0.285))-0.5)*AS5+((4.2745-MIN(4.2745,MAX(3.74,U5)))/0.5345*0.0009131+0.0104414*(3.74-MIN(3.74,U5)))*AS5,IF($D5=1,(((4.25+(AG5-0.263)*0.32*AS5*MAX(6,AS5/33)/AS5)^(((4.25+(AG5-0.263)*0.32*AS5*MAX(6,AS5/33)/AS5)+(4.25-(4-U5)*4.25/4*MAX(6,AS5/33)/9))^0.285)/((4.25+(AG5-0.263)*0.32*AS5*MAX(6,AS5/33)/AS5)^(((4.25+(AG5-0.263)*0.32*AS5*MAX(6,AS5/33)/AS5)+(4.25-(4-U5)*4.25/4*MAX(6,AS5/33)/9))^0.285)+(4.25-(4-U5)*4.25/4*MAX(6,AS5/33)/9)^(((4.25+(AG5-0.263)*0.32*AS5*MAX(6,AS5/33)/AS5)+(4.25-(4-U5)*4.25/4*MAX(6,AS5/33)/9))^0.285))-0.5)*MIN(33,AS5/6)+((5.15*4.25/4*MAX(6,AS5/33)/9+4*4.25/4*(1-MAX(6,AS5/33)/9))^(((5.15*4.25/4*MAX(6,AS5/33)/9+4*4.25/4*(1-MAX(6,AS5/33)/9))+4.25)^0.285)/((5.15*4.25/4*MAX(6,AS5/33)/9+4*4.25/4*(1-MAX(6,AS5/33)/9))^(((5.15*4.25/4*MAX(6,AS5/33)/9+4*4.25/4*(1-MAX(6,AS5/33)/9))+4.25)^0.285)+4.25^(((5.15*4.25/4*MAX(6,AS5/33)/9+4*4.25/4*(1-MAX(6,AS5/33)/9))+4.25)^0.285))-0.5)*MIN(33,AS5/6)),((((4.25+(U5-0.263)*4.2)^(((4.25+(U5-0.263)*4.2)+(4.25-AG5*AS5/600*4.2/AS5))^0.285))/((4.25+(U5-0.263)*4.2)^(((4.25+(U5-0.263)*4.2)+(4.25-AG5*AS5/600*4.2/AS5))^0.285)+(4.25-AG5*AS5/600*4.2/AS5)^(((4.25+(U5-0.263)*4.2)+(4.25-AG5*AS5/600*4.2/AS5))^0.285))-0.5)*AS5/4.2-(((4.25+(0.23-0.263)*4.2)^(((4.25+(0.23-0.263)*4.2)+4.25)^0.285))/((4.25+(0.23-0.263)*4.2)^(((4.25+(0.23-0.263)*4.2)+4.25)^0.285)+4.25^(((4.25+(0.23-0.263)*4.2)+4.25)^0.285))-0.5)*AS5/4.2))))</f>
        <v>1.1498758685565227</v>
      </c>
      <c r="BH5" s="96">
        <f t="shared" ref="BH5:BH36" si="23">MAX(0,IF($D5=0,((4.25)^(((4.25)+(4.25-(4-V5)*4.25/4*1/9))^0.285)/((4.25)^(((4.25)+(4.25-(4-V5)*4.25/4*1/9))^0.285)+(4.25-(4-V5)*4.25/4*1/9)^(((4.25)+(4.25-(4-V5)*4.25/4*1/9))^0.285))-0.5)*AT5+((4.2745*4.25/4*1/9+4*4.25/4*(1-1/9))^(((4.2745*4.25/4*1/9+4*4.25/4*(1-1/9))+4.25)^0.285)/((4.2745*4.25/4*1/9+4*4.25/4*(1-1/9))^(((4.2745*4.25/4*1/9+4*4.25/4*(1-1/9))+4.25)^0.285)+4.25^(((4.2745*4.25/4*1/9+4*4.25/4*(1-1/9))+4.25)^0.285))-0.5)*AT5+((4.2745-MIN(4.2745,MAX(3.74,V5)))/0.5345*0.0009131+0.0104414*(3.74-MIN(3.74,V5)))*AT5,IF($D5=1,(((4.25+(AH5-0.263)*0.32*AT5*MAX(6,AT5/33)/AT5)^(((4.25+(AH5-0.263)*0.32*AT5*MAX(6,AT5/33)/AT5)+(4.25-(4-V5)*4.25/4*MAX(6,AT5/33)/9))^0.285)/((4.25+(AH5-0.263)*0.32*AT5*MAX(6,AT5/33)/AT5)^(((4.25+(AH5-0.263)*0.32*AT5*MAX(6,AT5/33)/AT5)+(4.25-(4-V5)*4.25/4*MAX(6,AT5/33)/9))^0.285)+(4.25-(4-V5)*4.25/4*MAX(6,AT5/33)/9)^(((4.25+(AH5-0.263)*0.32*AT5*MAX(6,AT5/33)/AT5)+(4.25-(4-V5)*4.25/4*MAX(6,AT5/33)/9))^0.285))-0.5)*MIN(33,AT5/6)+((5.15*4.25/4*MAX(6,AT5/33)/9+4*4.25/4*(1-MAX(6,AT5/33)/9))^(((5.15*4.25/4*MAX(6,AT5/33)/9+4*4.25/4*(1-MAX(6,AT5/33)/9))+4.25)^0.285)/((5.15*4.25/4*MAX(6,AT5/33)/9+4*4.25/4*(1-MAX(6,AT5/33)/9))^(((5.15*4.25/4*MAX(6,AT5/33)/9+4*4.25/4*(1-MAX(6,AT5/33)/9))+4.25)^0.285)+4.25^(((5.15*4.25/4*MAX(6,AT5/33)/9+4*4.25/4*(1-MAX(6,AT5/33)/9))+4.25)^0.285))-0.5)*MIN(33,AT5/6)),((((4.25+(V5-0.263)*4.2)^(((4.25+(V5-0.263)*4.2)+(4.25-AH5*AT5/600*4.2/AT5))^0.285))/((4.25+(V5-0.263)*4.2)^(((4.25+(V5-0.263)*4.2)+(4.25-AH5*AT5/600*4.2/AT5))^0.285)+(4.25-AH5*AT5/600*4.2/AT5)^(((4.25+(V5-0.263)*4.2)+(4.25-AH5*AT5/600*4.2/AT5))^0.285))-0.5)*AT5/4.2-(((4.25+(0.23-0.263)*4.2)^(((4.25+(0.23-0.263)*4.2)+4.25)^0.285))/((4.25+(0.23-0.263)*4.2)^(((4.25+(0.23-0.263)*4.2)+4.25)^0.285)+4.25^(((4.25+(0.23-0.263)*4.2)+4.25)^0.285))-0.5)*AT5/4.2))))</f>
        <v>0.52619190683516692</v>
      </c>
      <c r="BI5" s="96">
        <f t="shared" ref="BI5:BI36" si="24">MAX(0,IF($D5=0,((4.25)^(((4.25)+(4.25-(4-W5)*4.25/4*1/9))^0.285)/((4.25)^(((4.25)+(4.25-(4-W5)*4.25/4*1/9))^0.285)+(4.25-(4-W5)*4.25/4*1/9)^(((4.25)+(4.25-(4-W5)*4.25/4*1/9))^0.285))-0.5)*AU5+((4.2745*4.25/4*1/9+4*4.25/4*(1-1/9))^(((4.2745*4.25/4*1/9+4*4.25/4*(1-1/9))+4.25)^0.285)/((4.2745*4.25/4*1/9+4*4.25/4*(1-1/9))^(((4.2745*4.25/4*1/9+4*4.25/4*(1-1/9))+4.25)^0.285)+4.25^(((4.2745*4.25/4*1/9+4*4.25/4*(1-1/9))+4.25)^0.285))-0.5)*AU5+((4.2745-MIN(4.2745,MAX(3.74,W5)))/0.5345*0.0009131+0.0104414*(3.74-MIN(3.74,W5)))*AU5,IF($D5=1,(((4.25+(AI5-0.263)*0.32*AU5*MAX(6,AU5/33)/AU5)^(((4.25+(AI5-0.263)*0.32*AU5*MAX(6,AU5/33)/AU5)+(4.25-(4-W5)*4.25/4*MAX(6,AU5/33)/9))^0.285)/((4.25+(AI5-0.263)*0.32*AU5*MAX(6,AU5/33)/AU5)^(((4.25+(AI5-0.263)*0.32*AU5*MAX(6,AU5/33)/AU5)+(4.25-(4-W5)*4.25/4*MAX(6,AU5/33)/9))^0.285)+(4.25-(4-W5)*4.25/4*MAX(6,AU5/33)/9)^(((4.25+(AI5-0.263)*0.32*AU5*MAX(6,AU5/33)/AU5)+(4.25-(4-W5)*4.25/4*MAX(6,AU5/33)/9))^0.285))-0.5)*MIN(33,AU5/6)+((5.15*4.25/4*MAX(6,AU5/33)/9+4*4.25/4*(1-MAX(6,AU5/33)/9))^(((5.15*4.25/4*MAX(6,AU5/33)/9+4*4.25/4*(1-MAX(6,AU5/33)/9))+4.25)^0.285)/((5.15*4.25/4*MAX(6,AU5/33)/9+4*4.25/4*(1-MAX(6,AU5/33)/9))^(((5.15*4.25/4*MAX(6,AU5/33)/9+4*4.25/4*(1-MAX(6,AU5/33)/9))+4.25)^0.285)+4.25^(((5.15*4.25/4*MAX(6,AU5/33)/9+4*4.25/4*(1-MAX(6,AU5/33)/9))+4.25)^0.285))-0.5)*MIN(33,AU5/6)),((((4.25+(W5-0.263)*4.2)^(((4.25+(W5-0.263)*4.2)+(4.25-AI5*AU5/600*4.2/AU5))^0.285))/((4.25+(W5-0.263)*4.2)^(((4.25+(W5-0.263)*4.2)+(4.25-AI5*AU5/600*4.2/AU5))^0.285)+(4.25-AI5*AU5/600*4.2/AU5)^(((4.25+(W5-0.263)*4.2)+(4.25-AI5*AU5/600*4.2/AU5))^0.285))-0.5)*AU5/4.2-(((4.25+(0.23-0.263)*4.2)^(((4.25+(0.23-0.263)*4.2)+4.25)^0.285))/((4.25+(0.23-0.263)*4.2)^(((4.25+(0.23-0.263)*4.2)+4.25)^0.285)+4.25^(((4.25+(0.23-0.263)*4.2)+4.25)^0.285))-0.5)*AU5/4.2))))</f>
        <v>7.7586239740126683E-2</v>
      </c>
      <c r="BJ5" s="96">
        <f t="shared" ref="BJ5:BJ36" si="25">MAX(0,IF($D5=0,((4.25)^(((4.25)+(4.25-(4-X5)*4.25/4*1/9))^0.285)/((4.25)^(((4.25)+(4.25-(4-X5)*4.25/4*1/9))^0.285)+(4.25-(4-X5)*4.25/4*1/9)^(((4.25)+(4.25-(4-X5)*4.25/4*1/9))^0.285))-0.5)*AV5+((4.2745*4.25/4*1/9+4*4.25/4*(1-1/9))^(((4.2745*4.25/4*1/9+4*4.25/4*(1-1/9))+4.25)^0.285)/((4.2745*4.25/4*1/9+4*4.25/4*(1-1/9))^(((4.2745*4.25/4*1/9+4*4.25/4*(1-1/9))+4.25)^0.285)+4.25^(((4.2745*4.25/4*1/9+4*4.25/4*(1-1/9))+4.25)^0.285))-0.5)*AV5+((4.2745-MIN(4.2745,MAX(3.74,X5)))/0.5345*0.0009131+0.0104414*(3.74-MIN(3.74,X5)))*AV5,IF($D5=1,(((4.25+(AJ5-0.263)*0.32*AV5*MAX(6,AV5/33)/AV5)^(((4.25+(AJ5-0.263)*0.32*AV5*MAX(6,AV5/33)/AV5)+(4.25-(4-X5)*4.25/4*MAX(6,AV5/33)/9))^0.285)/((4.25+(AJ5-0.263)*0.32*AV5*MAX(6,AV5/33)/AV5)^(((4.25+(AJ5-0.263)*0.32*AV5*MAX(6,AV5/33)/AV5)+(4.25-(4-X5)*4.25/4*MAX(6,AV5/33)/9))^0.285)+(4.25-(4-X5)*4.25/4*MAX(6,AV5/33)/9)^(((4.25+(AJ5-0.263)*0.32*AV5*MAX(6,AV5/33)/AV5)+(4.25-(4-X5)*4.25/4*MAX(6,AV5/33)/9))^0.285))-0.5)*MIN(33,AV5/6)+((5.15*4.25/4*MAX(6,AV5/33)/9+4*4.25/4*(1-MAX(6,AV5/33)/9))^(((5.15*4.25/4*MAX(6,AV5/33)/9+4*4.25/4*(1-MAX(6,AV5/33)/9))+4.25)^0.285)/((5.15*4.25/4*MAX(6,AV5/33)/9+4*4.25/4*(1-MAX(6,AV5/33)/9))^(((5.15*4.25/4*MAX(6,AV5/33)/9+4*4.25/4*(1-MAX(6,AV5/33)/9))+4.25)^0.285)+4.25^(((5.15*4.25/4*MAX(6,AV5/33)/9+4*4.25/4*(1-MAX(6,AV5/33)/9))+4.25)^0.285))-0.5)*MIN(33,AV5/6)),((((4.25+(X5-0.263)*4.2)^(((4.25+(X5-0.263)*4.2)+(4.25-AJ5*AV5/600*4.2/AV5))^0.285))/((4.25+(X5-0.263)*4.2)^(((4.25+(X5-0.263)*4.2)+(4.25-AJ5*AV5/600*4.2/AV5))^0.285)+(4.25-AJ5*AV5/600*4.2/AV5)^(((4.25+(X5-0.263)*4.2)+(4.25-AJ5*AV5/600*4.2/AV5))^0.285))-0.5)*AV5/4.2-(((4.25+(0.23-0.263)*4.2)^(((4.25+(0.23-0.263)*4.2)+4.25)^0.285))/((4.25+(0.23-0.263)*4.2)^(((4.25+(0.23-0.263)*4.2)+4.25)^0.285)+4.25^(((4.25+(0.23-0.263)*4.2)+4.25)^0.285))-0.5)*AV5/4.2))))</f>
        <v>0</v>
      </c>
      <c r="BK5" s="96">
        <f t="shared" ref="BK5:BK36" si="26">MAX(0,IF($D5=0,((4.25)^(((4.25)+(4.25-(4-Y5)*4.25/4*1/9))^0.285)/((4.25)^(((4.25)+(4.25-(4-Y5)*4.25/4*1/9))^0.285)+(4.25-(4-Y5)*4.25/4*1/9)^(((4.25)+(4.25-(4-Y5)*4.25/4*1/9))^0.285))-0.5)*AW5+((4.2745*4.25/4*1/9+4*4.25/4*(1-1/9))^(((4.2745*4.25/4*1/9+4*4.25/4*(1-1/9))+4.25)^0.285)/((4.2745*4.25/4*1/9+4*4.25/4*(1-1/9))^(((4.2745*4.25/4*1/9+4*4.25/4*(1-1/9))+4.25)^0.285)+4.25^(((4.2745*4.25/4*1/9+4*4.25/4*(1-1/9))+4.25)^0.285))-0.5)*AW5+((4.2745-MIN(4.2745,MAX(3.74,Y5)))/0.5345*0.0009131+0.0104414*(3.74-MIN(3.74,Y5)))*AW5,IF($D5=1,(((4.25+(AK5-0.263)*0.32*AW5*MAX(6,AW5/33)/AW5)^(((4.25+(AK5-0.263)*0.32*AW5*MAX(6,AW5/33)/AW5)+(4.25-(4-Y5)*4.25/4*MAX(6,AW5/33)/9))^0.285)/((4.25+(AK5-0.263)*0.32*AW5*MAX(6,AW5/33)/AW5)^(((4.25+(AK5-0.263)*0.32*AW5*MAX(6,AW5/33)/AW5)+(4.25-(4-Y5)*4.25/4*MAX(6,AW5/33)/9))^0.285)+(4.25-(4-Y5)*4.25/4*MAX(6,AW5/33)/9)^(((4.25+(AK5-0.263)*0.32*AW5*MAX(6,AW5/33)/AW5)+(4.25-(4-Y5)*4.25/4*MAX(6,AW5/33)/9))^0.285))-0.5)*MIN(33,AW5/6)+((5.15*4.25/4*MAX(6,AW5/33)/9+4*4.25/4*(1-MAX(6,AW5/33)/9))^(((5.15*4.25/4*MAX(6,AW5/33)/9+4*4.25/4*(1-MAX(6,AW5/33)/9))+4.25)^0.285)/((5.15*4.25/4*MAX(6,AW5/33)/9+4*4.25/4*(1-MAX(6,AW5/33)/9))^(((5.15*4.25/4*MAX(6,AW5/33)/9+4*4.25/4*(1-MAX(6,AW5/33)/9))+4.25)^0.285)+4.25^(((5.15*4.25/4*MAX(6,AW5/33)/9+4*4.25/4*(1-MAX(6,AW5/33)/9))+4.25)^0.285))-0.5)*MIN(33,AW5/6)),((((4.25+(Y5-0.263)*4.2)^(((4.25+(Y5-0.263)*4.2)+(4.25-AK5*AW5/600*4.2/AW5))^0.285))/((4.25+(Y5-0.263)*4.2)^(((4.25+(Y5-0.263)*4.2)+(4.25-AK5*AW5/600*4.2/AW5))^0.285)+(4.25-AK5*AW5/600*4.2/AW5)^(((4.25+(Y5-0.263)*4.2)+(4.25-AK5*AW5/600*4.2/AW5))^0.285))-0.5)*AW5/4.2-(((4.25+(0.23-0.263)*4.2)^(((4.25+(0.23-0.263)*4.2)+4.25)^0.285))/((4.25+(0.23-0.263)*4.2)^(((4.25+(0.23-0.263)*4.2)+4.25)^0.285)+4.25^(((4.25+(0.23-0.263)*4.2)+4.25)^0.285))-0.5)*AW5/4.2))))</f>
        <v>0</v>
      </c>
      <c r="BL5" s="96">
        <f t="shared" ref="BL5:BL36" si="27">MAX(0,IF($D5=0,((4.25)^(((4.25)+(4.25-(4-Z5)*4.25/4*1/9))^0.285)/((4.25)^(((4.25)+(4.25-(4-Z5)*4.25/4*1/9))^0.285)+(4.25-(4-Z5)*4.25/4*1/9)^(((4.25)+(4.25-(4-Z5)*4.25/4*1/9))^0.285))-0.5)*AX5+((4.2745*4.25/4*1/9+4*4.25/4*(1-1/9))^(((4.2745*4.25/4*1/9+4*4.25/4*(1-1/9))+4.25)^0.285)/((4.2745*4.25/4*1/9+4*4.25/4*(1-1/9))^(((4.2745*4.25/4*1/9+4*4.25/4*(1-1/9))+4.25)^0.285)+4.25^(((4.2745*4.25/4*1/9+4*4.25/4*(1-1/9))+4.25)^0.285))-0.5)*AX5+((4.2745-MIN(4.2745,MAX(3.74,Z5)))/0.5345*0.0009131+0.0104414*(3.74-MIN(3.74,Z5)))*AX5,IF($D5=1,(((4.25+(AL5-0.263)*0.32*AX5*MAX(6,AX5/33)/AX5)^(((4.25+(AL5-0.263)*0.32*AX5*MAX(6,AX5/33)/AX5)+(4.25-(4-Z5)*4.25/4*MAX(6,AX5/33)/9))^0.285)/((4.25+(AL5-0.263)*0.32*AX5*MAX(6,AX5/33)/AX5)^(((4.25+(AL5-0.263)*0.32*AX5*MAX(6,AX5/33)/AX5)+(4.25-(4-Z5)*4.25/4*MAX(6,AX5/33)/9))^0.285)+(4.25-(4-Z5)*4.25/4*MAX(6,AX5/33)/9)^(((4.25+(AL5-0.263)*0.32*AX5*MAX(6,AX5/33)/AX5)+(4.25-(4-Z5)*4.25/4*MAX(6,AX5/33)/9))^0.285))-0.5)*MIN(33,AX5/6)+((5.15*4.25/4*MAX(6,AX5/33)/9+4*4.25/4*(1-MAX(6,AX5/33)/9))^(((5.15*4.25/4*MAX(6,AX5/33)/9+4*4.25/4*(1-MAX(6,AX5/33)/9))+4.25)^0.285)/((5.15*4.25/4*MAX(6,AX5/33)/9+4*4.25/4*(1-MAX(6,AX5/33)/9))^(((5.15*4.25/4*MAX(6,AX5/33)/9+4*4.25/4*(1-MAX(6,AX5/33)/9))+4.25)^0.285)+4.25^(((5.15*4.25/4*MAX(6,AX5/33)/9+4*4.25/4*(1-MAX(6,AX5/33)/9))+4.25)^0.285))-0.5)*MIN(33,AX5/6)),((((4.25+(Z5-0.263)*4.2)^(((4.25+(Z5-0.263)*4.2)+(4.25-AL5*AX5/600*4.2/AX5))^0.285))/((4.25+(Z5-0.263)*4.2)^(((4.25+(Z5-0.263)*4.2)+(4.25-AL5*AX5/600*4.2/AX5))^0.285)+(4.25-AL5*AX5/600*4.2/AX5)^(((4.25+(Z5-0.263)*4.2)+(4.25-AL5*AX5/600*4.2/AX5))^0.285))-0.5)*AX5/4.2-(((4.25+(0.23-0.263)*4.2)^(((4.25+(0.23-0.263)*4.2)+4.25)^0.285))/((4.25+(0.23-0.263)*4.2)^(((4.25+(0.23-0.263)*4.2)+4.25)^0.285)+4.25^(((4.25+(0.23-0.263)*4.2)+4.25)^0.285))-0.5)*AX5/4.2))))</f>
        <v>0</v>
      </c>
      <c r="BM5" s="129">
        <f t="shared" ref="BM5:BX14" si="28">IF($E5&gt;LEFT(BM$4,4)-2016,IF($G5="",$F5/$E5,$G5/$E5),"")</f>
        <v>31</v>
      </c>
      <c r="BN5" s="129">
        <f t="shared" si="28"/>
        <v>31</v>
      </c>
      <c r="BO5" s="129">
        <f t="shared" si="28"/>
        <v>31</v>
      </c>
      <c r="BP5" s="129">
        <f t="shared" si="28"/>
        <v>31</v>
      </c>
      <c r="BQ5" s="129">
        <f t="shared" si="28"/>
        <v>31</v>
      </c>
      <c r="BR5" s="129">
        <f t="shared" si="28"/>
        <v>31</v>
      </c>
      <c r="BS5" s="129">
        <f t="shared" si="28"/>
        <v>31</v>
      </c>
      <c r="BT5" s="129" t="str">
        <f t="shared" si="28"/>
        <v/>
      </c>
      <c r="BU5" s="129" t="str">
        <f t="shared" si="28"/>
        <v/>
      </c>
      <c r="BV5" s="129" t="str">
        <f t="shared" si="28"/>
        <v/>
      </c>
      <c r="BW5" s="129" t="str">
        <f t="shared" si="28"/>
        <v/>
      </c>
      <c r="BX5" s="129" t="str">
        <f t="shared" si="28"/>
        <v/>
      </c>
      <c r="BY5" s="130">
        <f t="shared" ref="BY5:BY36" si="29">IF($J5+LEFT(BY$4,4)*1-LEFT($BA$4,4)*1-1+1&gt;5.9999,(0.5+BA5*$B$2*$B$1^(LEFT(BY$4,4)*1-LEFT($BA$4,4)*1)+CX5),IF($J5+LEFT(BY$4,4)*1-LEFT($BA$4,4)*1&gt;2.7,IF(AND($J5+LEFT(BY$4,4)*1-LEFT($BA$4,4)*1&gt;3.7,LEFT(BY$4,4)*1&gt;LEFT($BY$4,4)*1),(0.5+(((DT5))*$C$2*$B$1^(LEFT(BY$4,4)*1-LEFT($BA$4,4)*1))*(MAX(($L5+LEFT(BY$4,4)-LEFT($BA$4,4)*1),1)*0.13)*(1.025/$B$1)^(LEFT(BY$4,4)*1-LEFT($BA$4,4)*1))-(0.5+(((DT5))*$C$2*$B$1^(LEFT(BY$4,4)*1-LEFT($BA$4,4)*1))*(($L5-1+LEFT(BY$4,4)-LEFT($BA$4,4)*1)*0.13)*(1.025/$B$1)^(LEFT(BY$4,4)*1-LEFT($BA$4,4)*1))+BL5,0.5+(((DT5))*$C$2*$B$1^(LEFT(BY$4,4)*1-LEFT($BA$4,4)*1))*IF((LEFT(BY$4,4)*1-LEFT($BA$4,4)*1)=0,AVERAGE(1,MIN($K5,$J5)/($L5+2))*IF($D5=2,1.2,1),1)*(MAX(($L5+LEFT(BY$4,4)-LEFT($BA$4,4)*1),1)*0.1153+0.01)*(1.025/$B$1)^(LEFT(BY$4,4)*1-LEFT($BA$4,4)*1)),0.5))</f>
        <v>35.84572165678042</v>
      </c>
      <c r="BZ5" s="130">
        <f t="shared" ref="BZ5:BZ36" si="30">IF($J5+LEFT(BZ$4,4)*1-LEFT($BA$4,4)*1-1+1&gt;5.9999,(0.5+BB5*$B$2*$B$1^(LEFT(BZ$4,4)*1-LEFT($BA$4,4)*1)+CY5),IF($J5+LEFT(BZ$4,4)*1-LEFT($BA$4,4)*1&gt;2.7,IF(AND($J5+LEFT(BZ$4,4)*1-LEFT($BA$4,4)*1&gt;3.7,LEFT(BZ$4,4)*1&gt;LEFT($BY$4,4)*1),(0.5+(((DU5))*$C$2*$B$1^(LEFT(BZ$4,4)*1-LEFT($BA$4,4)*1))*(MAX(($L5+LEFT(BZ$4,4)-LEFT($BA$4,4)*1),1)*0.13)*(1.025/$B$1)^(LEFT(BZ$4,4)*1-LEFT($BA$4,4)*1))-(0.5+(((DU5))*$C$2*$B$1^(LEFT(BZ$4,4)*1-LEFT($BA$4,4)*1))*(($L5-1+LEFT(BZ$4,4)-LEFT($BA$4,4)*1)*0.13)*(1.025/$B$1)^(LEFT(BZ$4,4)*1-LEFT($BA$4,4)*1))+BM5,0.5+(((DU5))*$C$2*$B$1^(LEFT(BZ$4,4)*1-LEFT($BA$4,4)*1))*IF((LEFT(BZ$4,4)*1-LEFT($BA$4,4)*1)=0,AVERAGE(1,MIN($K5,$J5)/($L5+2))*IF($D5=2,1.2,1),1)*(MAX(($L5+LEFT(BZ$4,4)-LEFT($BA$4,4)*1),1)*0.1153+0.01)*(1.025/$B$1)^(LEFT(BZ$4,4)*1-LEFT($BA$4,4)*1)),0.5))</f>
        <v>34.265962962468784</v>
      </c>
      <c r="CA5" s="130">
        <f t="shared" ref="CA5:CA36" si="31">IF($J5+LEFT(CA$4,4)*1-LEFT($BA$4,4)*1-1+1&gt;5.9999,(0.5+BC5*$B$2*$B$1^(LEFT(CA$4,4)*1-LEFT($BA$4,4)*1)+CZ5),IF($J5+LEFT(CA$4,4)*1-LEFT($BA$4,4)*1&gt;2.7,IF(AND($J5+LEFT(CA$4,4)*1-LEFT($BA$4,4)*1&gt;3.7,LEFT(CA$4,4)*1&gt;LEFT($BY$4,4)*1),(0.5+(((DV5))*$C$2*$B$1^(LEFT(CA$4,4)*1-LEFT($BA$4,4)*1))*(MAX(($L5+LEFT(CA$4,4)-LEFT($BA$4,4)*1),1)*0.13)*(1.025/$B$1)^(LEFT(CA$4,4)*1-LEFT($BA$4,4)*1))-(0.5+(((DV5))*$C$2*$B$1^(LEFT(CA$4,4)*1-LEFT($BA$4,4)*1))*(($L5-1+LEFT(CA$4,4)-LEFT($BA$4,4)*1)*0.13)*(1.025/$B$1)^(LEFT(CA$4,4)*1-LEFT($BA$4,4)*1))+BN5,0.5+(((DV5))*$C$2*$B$1^(LEFT(CA$4,4)*1-LEFT($BA$4,4)*1))*IF((LEFT(CA$4,4)*1-LEFT($BA$4,4)*1)=0,AVERAGE(1,MIN($K5,$J5)/($L5+2))*IF($D5=2,1.2,1),1)*(MAX(($L5+LEFT(CA$4,4)-LEFT($BA$4,4)*1),1)*0.1153+0.01)*(1.025/$B$1)^(LEFT(CA$4,4)*1-LEFT($BA$4,4)*1)),0.5))</f>
        <v>31.64862305630545</v>
      </c>
      <c r="CB5" s="130">
        <f t="shared" ref="CB5:CB36" si="32">IF($J5+LEFT(CB$4,4)*1-LEFT($BA$4,4)*1-1+1&gt;5.9999,(0.5+BD5*$B$2*$B$1^(LEFT(CB$4,4)*1-LEFT($BA$4,4)*1)+DA5),IF($J5+LEFT(CB$4,4)*1-LEFT($BA$4,4)*1&gt;2.7,IF(AND($J5+LEFT(CB$4,4)*1-LEFT($BA$4,4)*1&gt;3.7,LEFT(CB$4,4)*1&gt;LEFT($BY$4,4)*1),(0.5+(((DW5))*$C$2*$B$1^(LEFT(CB$4,4)*1-LEFT($BA$4,4)*1))*(MAX(($L5+LEFT(CB$4,4)-LEFT($BA$4,4)*1),1)*0.13)*(1.025/$B$1)^(LEFT(CB$4,4)*1-LEFT($BA$4,4)*1))-(0.5+(((DW5))*$C$2*$B$1^(LEFT(CB$4,4)*1-LEFT($BA$4,4)*1))*(($L5-1+LEFT(CB$4,4)-LEFT($BA$4,4)*1)*0.13)*(1.025/$B$1)^(LEFT(CB$4,4)*1-LEFT($BA$4,4)*1))+BO5,0.5+(((DW5))*$C$2*$B$1^(LEFT(CB$4,4)*1-LEFT($BA$4,4)*1))*IF((LEFT(CB$4,4)*1-LEFT($BA$4,4)*1)=0,AVERAGE(1,MIN($K5,$J5)/($L5+2))*IF($D5=2,1.2,1),1)*(MAX(($L5+LEFT(CB$4,4)-LEFT($BA$4,4)*1),1)*0.1153+0.01)*(1.025/$B$1)^(LEFT(CB$4,4)*1-LEFT($BA$4,4)*1)),0.5))</f>
        <v>28.019836572592236</v>
      </c>
      <c r="CC5" s="130">
        <f t="shared" ref="CC5:CC36" si="33">IF($J5+LEFT(CC$4,4)*1-LEFT($BA$4,4)*1-1+1&gt;5.9999,(0.5+BE5*$B$2*$B$1^(LEFT(CC$4,4)*1-LEFT($BA$4,4)*1)+DB5),IF($J5+LEFT(CC$4,4)*1-LEFT($BA$4,4)*1&gt;2.7,IF(AND($J5+LEFT(CC$4,4)*1-LEFT($BA$4,4)*1&gt;3.7,LEFT(CC$4,4)*1&gt;LEFT($BY$4,4)*1),(0.5+(((DX5))*$C$2*$B$1^(LEFT(CC$4,4)*1-LEFT($BA$4,4)*1))*(MAX(($L5+LEFT(CC$4,4)-LEFT($BA$4,4)*1),1)*0.13)*(1.025/$B$1)^(LEFT(CC$4,4)*1-LEFT($BA$4,4)*1))-(0.5+(((DX5))*$C$2*$B$1^(LEFT(CC$4,4)*1-LEFT($BA$4,4)*1))*(($L5-1+LEFT(CC$4,4)-LEFT($BA$4,4)*1)*0.13)*(1.025/$B$1)^(LEFT(CC$4,4)*1-LEFT($BA$4,4)*1))+BP5,0.5+(((DX5))*$C$2*$B$1^(LEFT(CC$4,4)*1-LEFT($BA$4,4)*1))*IF((LEFT(CC$4,4)*1-LEFT($BA$4,4)*1)=0,AVERAGE(1,MIN($K5,$J5)/($L5+2))*IF($D5=2,1.2,1),1)*(MAX(($L5+LEFT(CC$4,4)-LEFT($BA$4,4)*1),1)*0.1153+0.01)*(1.025/$B$1)^(LEFT(CC$4,4)*1-LEFT($BA$4,4)*1)),0.5))</f>
        <v>23.461839554554626</v>
      </c>
      <c r="CD5" s="130">
        <f t="shared" ref="CD5:CD36" si="34">IF($J5+LEFT(CD$4,4)*1-LEFT($BA$4,4)*1-1+1&gt;5.9999,(0.5+BF5*$B$2*$B$1^(LEFT(CD$4,4)*1-LEFT($BA$4,4)*1)+DC5),IF($J5+LEFT(CD$4,4)*1-LEFT($BA$4,4)*1&gt;2.7,IF(AND($J5+LEFT(CD$4,4)*1-LEFT($BA$4,4)*1&gt;3.7,LEFT(CD$4,4)*1&gt;LEFT($BY$4,4)*1),(0.5+(((DY5))*$C$2*$B$1^(LEFT(CD$4,4)*1-LEFT($BA$4,4)*1))*(MAX(($L5+LEFT(CD$4,4)-LEFT($BA$4,4)*1),1)*0.13)*(1.025/$B$1)^(LEFT(CD$4,4)*1-LEFT($BA$4,4)*1))-(0.5+(((DY5))*$C$2*$B$1^(LEFT(CD$4,4)*1-LEFT($BA$4,4)*1))*(($L5-1+LEFT(CD$4,4)-LEFT($BA$4,4)*1)*0.13)*(1.025/$B$1)^(LEFT(CD$4,4)*1-LEFT($BA$4,4)*1))+BQ5,0.5+(((DY5))*$C$2*$B$1^(LEFT(CD$4,4)*1-LEFT($BA$4,4)*1))*IF((LEFT(CD$4,4)*1-LEFT($BA$4,4)*1)=0,AVERAGE(1,MIN($K5,$J5)/($L5+2))*IF($D5=2,1.2,1),1)*(MAX(($L5+LEFT(CD$4,4)-LEFT($BA$4,4)*1),1)*0.1153+0.01)*(1.025/$B$1)^(LEFT(CD$4,4)*1-LEFT($BA$4,4)*1)),0.5))</f>
        <v>18.125717845555315</v>
      </c>
      <c r="CE5" s="130">
        <f t="shared" ref="CE5:CE36" si="35">IF($J5+LEFT(CE$4,4)*1-LEFT($BA$4,4)*1-1+1&gt;5.9999,(0.5+BG5*$B$2*$B$1^(LEFT(CE$4,4)*1-LEFT($BA$4,4)*1)+DD5),IF($J5+LEFT(CE$4,4)*1-LEFT($BA$4,4)*1&gt;2.7,IF(AND($J5+LEFT(CE$4,4)*1-LEFT($BA$4,4)*1&gt;3.7,LEFT(CE$4,4)*1&gt;LEFT($BY$4,4)*1),(0.5+(((DZ5))*$C$2*$B$1^(LEFT(CE$4,4)*1-LEFT($BA$4,4)*1))*(MAX(($L5+LEFT(CE$4,4)-LEFT($BA$4,4)*1),1)*0.13)*(1.025/$B$1)^(LEFT(CE$4,4)*1-LEFT($BA$4,4)*1))-(0.5+(((DZ5))*$C$2*$B$1^(LEFT(CE$4,4)*1-LEFT($BA$4,4)*1))*(($L5-1+LEFT(CE$4,4)-LEFT($BA$4,4)*1)*0.13)*(1.025/$B$1)^(LEFT(CE$4,4)*1-LEFT($BA$4,4)*1))+BR5,0.5+(((DZ5))*$C$2*$B$1^(LEFT(CE$4,4)*1-LEFT($BA$4,4)*1))*IF((LEFT(CE$4,4)*1-LEFT($BA$4,4)*1)=0,AVERAGE(1,MIN($K5,$J5)/($L5+2))*IF($D5=2,1.2,1),1)*(MAX(($L5+LEFT(CE$4,4)-LEFT($BA$4,4)*1),1)*0.1153+0.01)*(1.025/$B$1)^(LEFT(CE$4,4)*1-LEFT($BA$4,4)*1)),0.5))</f>
        <v>12.827549109699852</v>
      </c>
      <c r="CF5" s="130">
        <f t="shared" ref="CF5:CF36" si="36">IF($J5+LEFT(CF$4,4)*1-LEFT($BA$4,4)*1-1+1&gt;5.9999,(0.5+BH5*$B$2*$B$1^(LEFT(CF$4,4)*1-LEFT($BA$4,4)*1)+DE5),IF($J5+LEFT(CF$4,4)*1-LEFT($BA$4,4)*1&gt;2.7,IF(AND($J5+LEFT(CF$4,4)*1-LEFT($BA$4,4)*1&gt;3.7,LEFT(CF$4,4)*1&gt;LEFT($BY$4,4)*1),(0.5+(((EA5))*$C$2*$B$1^(LEFT(CF$4,4)*1-LEFT($BA$4,4)*1))*(MAX(($L5+LEFT(CF$4,4)-LEFT($BA$4,4)*1),1)*0.13)*(1.025/$B$1)^(LEFT(CF$4,4)*1-LEFT($BA$4,4)*1))-(0.5+(((EA5))*$C$2*$B$1^(LEFT(CF$4,4)*1-LEFT($BA$4,4)*1))*(($L5-1+LEFT(CF$4,4)-LEFT($BA$4,4)*1)*0.13)*(1.025/$B$1)^(LEFT(CF$4,4)*1-LEFT($BA$4,4)*1))+BS5,0.5+(((EA5))*$C$2*$B$1^(LEFT(CF$4,4)*1-LEFT($BA$4,4)*1))*IF((LEFT(CF$4,4)*1-LEFT($BA$4,4)*1)=0,AVERAGE(1,MIN($K5,$J5)/($L5+2))*IF($D5=2,1.2,1),1)*(MAX(($L5+LEFT(CF$4,4)-LEFT($BA$4,4)*1),1)*0.1153+0.01)*(1.025/$B$1)^(LEFT(CF$4,4)*1-LEFT($BA$4,4)*1)),0.5))</f>
        <v>6.4232388360484931</v>
      </c>
      <c r="CG5" s="130">
        <f t="shared" ref="CG5:CG36" si="37">IF($J5+LEFT(CG$4,4)*1-LEFT($BA$4,4)*1-1+1&gt;5.9999,(0.5+BI5*$B$2*$B$1^(LEFT(CG$4,4)*1-LEFT($BA$4,4)*1)+DF5),IF($J5+LEFT(CG$4,4)*1-LEFT($BA$4,4)*1&gt;2.7,IF(AND($J5+LEFT(CG$4,4)*1-LEFT($BA$4,4)*1&gt;3.7,LEFT(CG$4,4)*1&gt;LEFT($BY$4,4)*1),(0.5+(((EB5))*$C$2*$B$1^(LEFT(CG$4,4)*1-LEFT($BA$4,4)*1))*(MAX(($L5+LEFT(CG$4,4)-LEFT($BA$4,4)*1),1)*0.13)*(1.025/$B$1)^(LEFT(CG$4,4)*1-LEFT($BA$4,4)*1))-(0.5+(((EB5))*$C$2*$B$1^(LEFT(CG$4,4)*1-LEFT($BA$4,4)*1))*(($L5-1+LEFT(CG$4,4)-LEFT($BA$4,4)*1)*0.13)*(1.025/$B$1)^(LEFT(CG$4,4)*1-LEFT($BA$4,4)*1))+BT5,0.5+(((EB5))*$C$2*$B$1^(LEFT(CG$4,4)*1-LEFT($BA$4,4)*1))*IF((LEFT(CG$4,4)*1-LEFT($BA$4,4)*1)=0,AVERAGE(1,MIN($K5,$J5)/($L5+2))*IF($D5=2,1.2,1),1)*(MAX(($L5+LEFT(CG$4,4)-LEFT($BA$4,4)*1),1)*0.1153+0.01)*(1.025/$B$1)^(LEFT(CG$4,4)*1-LEFT($BA$4,4)*1)),0.5))</f>
        <v>1.4170416981373877</v>
      </c>
      <c r="CH5" s="130">
        <f t="shared" ref="CH5:CH36" si="38">IF($J5+LEFT(CH$4,4)*1-LEFT($BA$4,4)*1-1+1&gt;5.9999,(0.5+BJ5*$B$2*$B$1^(LEFT(CH$4,4)*1-LEFT($BA$4,4)*1)+DG5),IF($J5+LEFT(CH$4,4)*1-LEFT($BA$4,4)*1&gt;2.7,IF(AND($J5+LEFT(CH$4,4)*1-LEFT($BA$4,4)*1&gt;3.7,LEFT(CH$4,4)*1&gt;LEFT($BY$4,4)*1),(0.5+(((EC5))*$C$2*$B$1^(LEFT(CH$4,4)*1-LEFT($BA$4,4)*1))*(MAX(($L5+LEFT(CH$4,4)-LEFT($BA$4,4)*1),1)*0.13)*(1.025/$B$1)^(LEFT(CH$4,4)*1-LEFT($BA$4,4)*1))-(0.5+(((EC5))*$C$2*$B$1^(LEFT(CH$4,4)*1-LEFT($BA$4,4)*1))*(($L5-1+LEFT(CH$4,4)-LEFT($BA$4,4)*1)*0.13)*(1.025/$B$1)^(LEFT(CH$4,4)*1-LEFT($BA$4,4)*1))+BU5,0.5+(((EC5))*$C$2*$B$1^(LEFT(CH$4,4)*1-LEFT($BA$4,4)*1))*IF((LEFT(CH$4,4)*1-LEFT($BA$4,4)*1)=0,AVERAGE(1,MIN($K5,$J5)/($L5+2))*IF($D5=2,1.2,1),1)*(MAX(($L5+LEFT(CH$4,4)-LEFT($BA$4,4)*1),1)*0.1153+0.01)*(1.025/$B$1)^(LEFT(CH$4,4)*1-LEFT($BA$4,4)*1)),0.5))</f>
        <v>0.5</v>
      </c>
      <c r="CI5" s="130">
        <f t="shared" ref="CI5:CI36" si="39">IF($J5+LEFT(CI$4,4)*1-LEFT($BA$4,4)*1-1+1&gt;5.9999,(0.5+BK5*$B$2*$B$1^(LEFT(CI$4,4)*1-LEFT($BA$4,4)*1)+DH5),IF($J5+LEFT(CI$4,4)*1-LEFT($BA$4,4)*1&gt;2.7,IF(AND($J5+LEFT(CI$4,4)*1-LEFT($BA$4,4)*1&gt;3.7,LEFT(CI$4,4)*1&gt;LEFT($BY$4,4)*1),(0.5+(((ED5))*$C$2*$B$1^(LEFT(CI$4,4)*1-LEFT($BA$4,4)*1))*(MAX(($L5+LEFT(CI$4,4)-LEFT($BA$4,4)*1),1)*0.13)*(1.025/$B$1)^(LEFT(CI$4,4)*1-LEFT($BA$4,4)*1))-(0.5+(((ED5))*$C$2*$B$1^(LEFT(CI$4,4)*1-LEFT($BA$4,4)*1))*(($L5-1+LEFT(CI$4,4)-LEFT($BA$4,4)*1)*0.13)*(1.025/$B$1)^(LEFT(CI$4,4)*1-LEFT($BA$4,4)*1))+BV5,0.5+(((ED5))*$C$2*$B$1^(LEFT(CI$4,4)*1-LEFT($BA$4,4)*1))*IF((LEFT(CI$4,4)*1-LEFT($BA$4,4)*1)=0,AVERAGE(1,MIN($K5,$J5)/($L5+2))*IF($D5=2,1.2,1),1)*(MAX(($L5+LEFT(CI$4,4)-LEFT($BA$4,4)*1),1)*0.1153+0.01)*(1.025/$B$1)^(LEFT(CI$4,4)*1-LEFT($BA$4,4)*1)),0.5))</f>
        <v>0.5</v>
      </c>
      <c r="CJ5" s="130">
        <f t="shared" ref="CJ5:CJ36" si="40">IF($J5+LEFT(CJ$4,4)*1-LEFT($BA$4,4)*1-1+1&gt;5.9999,(0.5+BL5*$B$2*$B$1^(LEFT(CJ$4,4)*1-LEFT($BA$4,4)*1)+DI5),IF($J5+LEFT(CJ$4,4)*1-LEFT($BA$4,4)*1&gt;2.7,IF(AND($J5+LEFT(CJ$4,4)*1-LEFT($BA$4,4)*1&gt;3.7,LEFT(CJ$4,4)*1&gt;LEFT($BY$4,4)*1),(0.5+(((EE5))*$C$2*$B$1^(LEFT(CJ$4,4)*1-LEFT($BA$4,4)*1))*(MAX(($L5+LEFT(CJ$4,4)-LEFT($BA$4,4)*1),1)*0.13)*(1.025/$B$1)^(LEFT(CJ$4,4)*1-LEFT($BA$4,4)*1))-(0.5+(((EE5))*$C$2*$B$1^(LEFT(CJ$4,4)*1-LEFT($BA$4,4)*1))*(($L5-1+LEFT(CJ$4,4)-LEFT($BA$4,4)*1)*0.13)*(1.025/$B$1)^(LEFT(CJ$4,4)*1-LEFT($BA$4,4)*1))+BW5,0.5+(((EE5))*$C$2*$B$1^(LEFT(CJ$4,4)*1-LEFT($BA$4,4)*1))*IF((LEFT(CJ$4,4)*1-LEFT($BA$4,4)*1)=0,AVERAGE(1,MIN($K5,$J5)/($L5+2))*IF($D5=2,1.2,1),1)*(MAX(($L5+LEFT(CJ$4,4)-LEFT($BA$4,4)*1),1)*0.1153+0.01)*(1.025/$B$1)^(LEFT(CJ$4,4)*1-LEFT($BA$4,4)*1)),0.5))</f>
        <v>0.5</v>
      </c>
      <c r="CK5" s="131">
        <f t="shared" ref="CK5:CK36" si="41">MAX(IF(BX5&lt;&gt;"",12,IF(BW5&lt;&gt;"",11,IF(BV5&lt;&gt;"",10,IF(BU5&lt;&gt;"",9,IF(BT5&lt;&gt;"",8,IF(BS5&lt;&gt;"",7,IF(BR5&lt;&gt;"",6,IF(BQ5&lt;&gt;"",5,IF(BP5&lt;&gt;"",4,IF(BO5&lt;&gt;"",3,IF(BN5&lt;&gt;"",2,IF(BM5&lt;&gt;"",1)))))))))))),(6-ROUNDDOWN((J5+1),0))+1,1)</f>
        <v>7</v>
      </c>
      <c r="CL5" s="96">
        <f t="shared" ref="CL5:CL36" si="42">MIN(BA5,BA5-IF($D5=0,0.0105995*1,IF($D5=1,0.0105995*1,0.0036138*1))*AM5+IF($D5=0,0.00105995*0,IF($D5=1,0.00105995*0,0.00036138*0))*AM5*MIN(5,(LEFT(BA$4,4)*1-LEFT($BB$4,4)*1)))</f>
        <v>1.9546733244422558</v>
      </c>
      <c r="CM5" s="96">
        <f t="shared" ref="CM5:CM36" si="43">MIN(BB5,BB5-IF($D5=0,0.0105995*1,IF($D5=1,0.0105995*1,0.0036138*1))*AN5+IF($D5=0,0.00105995*0,IF($D5=1,0.00105995*0,0.00036138*0))*AN5*MIN(5,(LEFT(BB$4,4)*1-LEFT($BB$4,4)*1)))</f>
        <v>1.6706763535178644</v>
      </c>
      <c r="CN5" s="96">
        <f t="shared" ref="CN5:CN36" si="44">MIN(BC5,BC5-IF($D5=0,0.0105995*1,IF($D5=1,0.0105995*1,0.0036138*1))*AO5+IF($D5=0,0.00105995*0,IF($D5=1,0.00105995*0,0.00036138*0))*AO5*MIN(5,(LEFT(BC$4,4)*1-LEFT($BB$4,4)*1)))</f>
        <v>1.3278686620655891</v>
      </c>
      <c r="CO5" s="96">
        <f t="shared" ref="CO5:CO36" si="45">MIN(BD5,BD5-IF($D5=0,0.0105995*1,IF($D5=1,0.0105995*1,0.0036138*1))*AP5+IF($D5=0,0.00105995*0,IF($D5=1,0.00105995*0,0.00036138*0))*AP5*MIN(5,(LEFT(BD$4,4)*1-LEFT($BB$4,4)*1)))</f>
        <v>0.93848408236907943</v>
      </c>
      <c r="CP5" s="96">
        <f t="shared" ref="CP5:CP36" si="46">MIN(BE5,BE5-IF($D5=0,0.0105995*1,IF($D5=1,0.0105995*1,0.0036138*1))*AQ5+IF($D5=0,0.00105995*0,IF($D5=1,0.00105995*0,0.00036138*0))*AQ5*MIN(5,(LEFT(BE$4,4)*1-LEFT($BB$4,4)*1)))</f>
        <v>0.51856794188873923</v>
      </c>
      <c r="CQ5" s="96">
        <f t="shared" ref="CQ5:CQ36" si="47">MIN(BF5,BF5-IF($D5=0,0.0105995*1,IF($D5=1,0.0105995*1,0.0036138*1))*AR5+IF($D5=0,0.00105995*0,IF($D5=1,0.00105995*0,0.00036138*0))*AR5*MIN(5,(LEFT(BF$4,4)*1-LEFT($BB$4,4)*1)))</f>
        <v>8.8462138467736873E-2</v>
      </c>
      <c r="CR5" s="96">
        <f t="shared" ref="CR5:CR36" si="48">MIN(BG5,BG5-IF($D5=0,0.0105995*1,IF($D5=1,0.0105995*1,0.0036138*1))*AS5+IF($D5=0,0.00105995*0,IF($D5=1,0.00105995*0,0.00036138*0))*AS5*MIN(5,(LEFT(BG$4,4)*1-LEFT($BB$4,4)*1)))</f>
        <v>-0.32668241936101738</v>
      </c>
      <c r="CS5" s="96">
        <f t="shared" ref="CS5:CS36" si="49">MIN(BH5,BH5-IF($D5=0,0.0105995*1,IF($D5=1,0.0105995*1,0.0036138*1))*AT5+IF($D5=0,0.00105995*0,IF($D5=1,0.00105995*0,0.00036138*0))*AT5*MIN(5,(LEFT(BH$4,4)*1-LEFT($BB$4,4)*1)))</f>
        <v>-0.59761243346382587</v>
      </c>
      <c r="CT5" s="96">
        <f t="shared" ref="CT5:CT36" si="50">MIN(BI5,BI5-IF($D5=0,0.0105995*1,IF($D5=1,0.0105995*1,0.0036138*1))*AU5+IF($D5=0,0.00105995*0,IF($D5=1,0.00105995*0,0.00036138*0))*AU5*MIN(5,(LEFT(BI$4,4)*1-LEFT($BB$4,4)*1)))</f>
        <v>-0.55838376025987324</v>
      </c>
      <c r="CU5" s="96">
        <f t="shared" ref="CU5:CU36" si="51">MIN(BJ5,BJ5-IF($D5=0,0.0105995*1,IF($D5=1,0.0105995*1,0.0036138*1))*AV5+IF($D5=0,0.00105995*0,IF($D5=1,0.00105995*0,0.00036138*0))*AV5*MIN(5,(LEFT(BJ$4,4)*1-LEFT($BB$4,4)*1)))</f>
        <v>-0.63596999999999992</v>
      </c>
      <c r="CV5" s="96">
        <f t="shared" ref="CV5:CV36" si="52">MIN(BK5,BK5-IF($D5=0,0.0105995*1,IF($D5=1,0.0105995*1,0.0036138*1))*AW5+IF($D5=0,0.00105995*0,IF($D5=1,0.00105995*0,0.00036138*0))*AW5*MIN(5,(LEFT(BK$4,4)*1-LEFT($BB$4,4)*1)))</f>
        <v>-0.63596999999999992</v>
      </c>
      <c r="CW5" s="96">
        <f t="shared" ref="CW5:CW36" si="53">MIN(BL5,BL5-IF($D5=0,0.0105995*1,IF($D5=1,0.0105995*1,0.0036138*1))*AX5+IF($D5=0,0.00105995*0,IF($D5=1,0.00105995*0,0.00036138*0))*AX5*MIN(5,(LEFT(BL$4,4)*1-LEFT($BB$4,4)*1)))</f>
        <v>-0.63596999999999992</v>
      </c>
      <c r="CX5" s="96">
        <f>MAX(0,(IF(CL5&gt;0,(CL5-ROUNDDOWN(CL5,1))/0.1*LOOKUP(ROUNDUP(CL5+81.1,1),CB!$A:$A,CB!$C:$C)+(1-(CL5-ROUNDDOWN(CL5,1))/0.1)*LOOKUP(ROUNDDOWN(CL5+81.1,1),CB!$A:$A,CB!$C:$C),(CL5-ROUNDDOWN(CL5-0.1,1))/0.1*LOOKUP(ROUNDUP(CL5+81.1,1),CB!$A:$A,CB!$C:$C)+(1-(CL5-ROUNDDOWN(CL5-0.1,1))/0.1)*LOOKUP(ROUNDDOWN(CL5+81.1,1),CB!$A:$A,CB!$C:$C))-LOOKUP(81.1,CB!$A:$A,CB!$C:$C))/(1-(BINOMDIST(97,162,0.5,TRUE)-BINOMDIST(87,162,0.5,TRUE)))*$C$2*($B$1^(LEFT(CX$4,4)*1-LEFT($BA$4,4)*1))*(37.75+CL5))</f>
        <v>3.4440787579020529</v>
      </c>
      <c r="CY5" s="96">
        <f>MAX(0,(IF(CM5&gt;0,(CM5-ROUNDDOWN(CM5,1))/0.1*LOOKUP(ROUNDUP(CM5+81.1,1),CB!$A:$A,CB!$C:$C)+(1-(CM5-ROUNDDOWN(CM5,1))/0.1)*LOOKUP(ROUNDDOWN(CM5+81.1,1),CB!$A:$A,CB!$C:$C),(CM5-ROUNDDOWN(CM5-0.1,1))/0.1*LOOKUP(ROUNDUP(CM5+81.1,1),CB!$A:$A,CB!$C:$C)+(1-(CM5-ROUNDDOWN(CM5-0.1,1))/0.1)*LOOKUP(ROUNDDOWN(CM5+81.1,1),CB!$A:$A,CB!$C:$C))-LOOKUP(81.1,CB!$A:$A,CB!$C:$C))/(1-(BINOMDIST(97,162,0.5,TRUE)-BINOMDIST(87,162,0.5,TRUE)))*$C$2*($B$1^(LEFT(CY$4,4)*1-LEFT($BA$4,4)*1))*(37.75+CM5))</f>
        <v>2.9886967244113856</v>
      </c>
      <c r="CZ5" s="96">
        <f>MAX(0,(IF(CN5&gt;0,(CN5-ROUNDDOWN(CN5,1))/0.1*LOOKUP(ROUNDUP(CN5+81.1,1),CB!$A:$A,CB!$C:$C)+(1-(CN5-ROUNDDOWN(CN5,1))/0.1)*LOOKUP(ROUNDDOWN(CN5+81.1,1),CB!$A:$A,CB!$C:$C),(CN5-ROUNDDOWN(CN5-0.1,1))/0.1*LOOKUP(ROUNDUP(CN5+81.1,1),CB!$A:$A,CB!$C:$C)+(1-(CN5-ROUNDDOWN(CN5-0.1,1))/0.1)*LOOKUP(ROUNDDOWN(CN5+81.1,1),CB!$A:$A,CB!$C:$C))-LOOKUP(81.1,CB!$A:$A,CB!$C:$C))/(1-(BINOMDIST(97,162,0.5,TRUE)-BINOMDIST(87,162,0.5,TRUE)))*$C$2*($B$1^(LEFT(CZ$4,4)*1-LEFT($BA$4,4)*1))*(37.75+CN5))</f>
        <v>2.3936109874542528</v>
      </c>
      <c r="DA5" s="96">
        <f>MAX(0,(IF(CO5&gt;0,(CO5-ROUNDDOWN(CO5,1))/0.1*LOOKUP(ROUNDUP(CO5+81.1,1),CB!$A:$A,CB!$C:$C)+(1-(CO5-ROUNDDOWN(CO5,1))/0.1)*LOOKUP(ROUNDDOWN(CO5+81.1,1),CB!$A:$A,CB!$C:$C),(CO5-ROUNDDOWN(CO5-0.1,1))/0.1*LOOKUP(ROUNDUP(CO5+81.1,1),CB!$A:$A,CB!$C:$C)+(1-(CO5-ROUNDDOWN(CO5-0.1,1))/0.1)*LOOKUP(ROUNDDOWN(CO5+81.1,1),CB!$A:$A,CB!$C:$C))-LOOKUP(81.1,CB!$A:$A,CB!$C:$C))/(1-(BINOMDIST(97,162,0.5,TRUE)-BINOMDIST(87,162,0.5,TRUE)))*$C$2*($B$1^(LEFT(DA$4,4)*1-LEFT($BA$4,4)*1))*(37.75+CO5))</f>
        <v>1.6939197564928494</v>
      </c>
      <c r="DB5" s="96">
        <f>MAX(0,(IF(CP5&gt;0,(CP5-ROUNDDOWN(CP5,1))/0.1*LOOKUP(ROUNDUP(CP5+81.1,1),CB!$A:$A,CB!$C:$C)+(1-(CP5-ROUNDDOWN(CP5,1))/0.1)*LOOKUP(ROUNDDOWN(CP5+81.1,1),CB!$A:$A,CB!$C:$C),(CP5-ROUNDDOWN(CP5-0.1,1))/0.1*LOOKUP(ROUNDUP(CP5+81.1,1),CB!$A:$A,CB!$C:$C)+(1-(CP5-ROUNDDOWN(CP5-0.1,1))/0.1)*LOOKUP(ROUNDDOWN(CP5+81.1,1),CB!$A:$A,CB!$C:$C))-LOOKUP(81.1,CB!$A:$A,CB!$C:$C))/(1-(BINOMDIST(97,162,0.5,TRUE)-BINOMDIST(87,162,0.5,TRUE)))*$C$2*($B$1^(LEFT(DB$4,4)*1-LEFT($BA$4,4)*1))*(37.75+CP5))</f>
        <v>0.93284560624437396</v>
      </c>
      <c r="DC5" s="96">
        <f>MAX(0,(IF(CQ5&gt;0,(CQ5-ROUNDDOWN(CQ5,1))/0.1*LOOKUP(ROUNDUP(CQ5+81.1,1),CB!$A:$A,CB!$C:$C)+(1-(CQ5-ROUNDDOWN(CQ5,1))/0.1)*LOOKUP(ROUNDDOWN(CQ5+81.1,1),CB!$A:$A,CB!$C:$C),(CQ5-ROUNDDOWN(CQ5-0.1,1))/0.1*LOOKUP(ROUNDUP(CQ5+81.1,1),CB!$A:$A,CB!$C:$C)+(1-(CQ5-ROUNDDOWN(CQ5-0.1,1))/0.1)*LOOKUP(ROUNDDOWN(CQ5+81.1,1),CB!$A:$A,CB!$C:$C))-LOOKUP(81.1,CB!$A:$A,CB!$C:$C))/(1-(BINOMDIST(97,162,0.5,TRUE)-BINOMDIST(87,162,0.5,TRUE)))*$C$2*($B$1^(LEFT(DC$4,4)*1-LEFT($BA$4,4)*1))*(37.75+CQ5))</f>
        <v>0.1583900181149126</v>
      </c>
      <c r="DD5" s="96">
        <f>MAX(0,(IF(CR5&gt;0,(CR5-ROUNDDOWN(CR5,1))/0.1*LOOKUP(ROUNDUP(CR5+81.1,1),CB!$A:$A,CB!$C:$C)+(1-(CR5-ROUNDDOWN(CR5,1))/0.1)*LOOKUP(ROUNDDOWN(CR5+81.1,1),CB!$A:$A,CB!$C:$C),(CR5-ROUNDDOWN(CR5-0.1,1))/0.1*LOOKUP(ROUNDUP(CR5+81.1,1),CB!$A:$A,CB!$C:$C)+(1-(CR5-ROUNDDOWN(CR5-0.1,1))/0.1)*LOOKUP(ROUNDDOWN(CR5+81.1,1),CB!$A:$A,CB!$C:$C))-LOOKUP(81.1,CB!$A:$A,CB!$C:$C))/(1-(BINOMDIST(97,162,0.5,TRUE)-BINOMDIST(87,162,0.5,TRUE)))*$C$2*($B$1^(LEFT(DD$4,4)*1-LEFT($BA$4,4)*1))*(37.75+CR5))</f>
        <v>0</v>
      </c>
      <c r="DE5" s="96">
        <f>MAX(0,(IF(CS5&gt;0,(CS5-ROUNDDOWN(CS5,1))/0.1*LOOKUP(ROUNDUP(CS5+81.1,1),CB!$A:$A,CB!$C:$C)+(1-(CS5-ROUNDDOWN(CS5,1))/0.1)*LOOKUP(ROUNDDOWN(CS5+81.1,1),CB!$A:$A,CB!$C:$C),(CS5-ROUNDDOWN(CS5-0.1,1))/0.1*LOOKUP(ROUNDUP(CS5+81.1,1),CB!$A:$A,CB!$C:$C)+(1-(CS5-ROUNDDOWN(CS5-0.1,1))/0.1)*LOOKUP(ROUNDDOWN(CS5+81.1,1),CB!$A:$A,CB!$C:$C))-LOOKUP(81.1,CB!$A:$A,CB!$C:$C))/(1-(BINOMDIST(97,162,0.5,TRUE)-BINOMDIST(87,162,0.5,TRUE)))*$C$2*($B$1^(LEFT(DE$4,4)*1-LEFT($BA$4,4)*1))*(37.75+CS5))</f>
        <v>0</v>
      </c>
      <c r="DF5" s="96">
        <f>MAX(0,(IF(CT5&gt;0,(CT5-ROUNDDOWN(CT5,1))/0.1*LOOKUP(ROUNDUP(CT5+81.1,1),CB!$A:$A,CB!$C:$C)+(1-(CT5-ROUNDDOWN(CT5,1))/0.1)*LOOKUP(ROUNDDOWN(CT5+81.1,1),CB!$A:$A,CB!$C:$C),(CT5-ROUNDDOWN(CT5-0.1,1))/0.1*LOOKUP(ROUNDUP(CT5+81.1,1),CB!$A:$A,CB!$C:$C)+(1-(CT5-ROUNDDOWN(CT5-0.1,1))/0.1)*LOOKUP(ROUNDDOWN(CT5+81.1,1),CB!$A:$A,CB!$C:$C))-LOOKUP(81.1,CB!$A:$A,CB!$C:$C))/(1-(BINOMDIST(97,162,0.5,TRUE)-BINOMDIST(87,162,0.5,TRUE)))*$C$2*($B$1^(LEFT(DF$4,4)*1-LEFT($BA$4,4)*1))*(37.75+CT5))</f>
        <v>0</v>
      </c>
      <c r="DG5" s="96">
        <f>MAX(0,(IF(CU5&gt;0,(CU5-ROUNDDOWN(CU5,1))/0.1*LOOKUP(ROUNDUP(CU5+81.1,1),CB!$A:$A,CB!$C:$C)+(1-(CU5-ROUNDDOWN(CU5,1))/0.1)*LOOKUP(ROUNDDOWN(CU5+81.1,1),CB!$A:$A,CB!$C:$C),(CU5-ROUNDDOWN(CU5-0.1,1))/0.1*LOOKUP(ROUNDUP(CU5+81.1,1),CB!$A:$A,CB!$C:$C)+(1-(CU5-ROUNDDOWN(CU5-0.1,1))/0.1)*LOOKUP(ROUNDDOWN(CU5+81.1,1),CB!$A:$A,CB!$C:$C))-LOOKUP(81.1,CB!$A:$A,CB!$C:$C))/(1-(BINOMDIST(97,162,0.5,TRUE)-BINOMDIST(87,162,0.5,TRUE)))*$C$2*($B$1^(LEFT(DG$4,4)*1-LEFT($BA$4,4)*1))*(37.75+CU5))</f>
        <v>0</v>
      </c>
      <c r="DH5" s="96">
        <f>MAX(0,(IF(CV5&gt;0,(CV5-ROUNDDOWN(CV5,1))/0.1*LOOKUP(ROUNDUP(CV5+81.1,1),CB!$A:$A,CB!$C:$C)+(1-(CV5-ROUNDDOWN(CV5,1))/0.1)*LOOKUP(ROUNDDOWN(CV5+81.1,1),CB!$A:$A,CB!$C:$C),(CV5-ROUNDDOWN(CV5-0.1,1))/0.1*LOOKUP(ROUNDUP(CV5+81.1,1),CB!$A:$A,CB!$C:$C)+(1-(CV5-ROUNDDOWN(CV5-0.1,1))/0.1)*LOOKUP(ROUNDDOWN(CV5+81.1,1),CB!$A:$A,CB!$C:$C))-LOOKUP(81.1,CB!$A:$A,CB!$C:$C))/(1-(BINOMDIST(97,162,0.5,TRUE)-BINOMDIST(87,162,0.5,TRUE)))*$C$2*($B$1^(LEFT(DH$4,4)*1-LEFT($BA$4,4)*1))*(37.75+CV5))</f>
        <v>0</v>
      </c>
      <c r="DI5" s="96">
        <f>MAX(0,(IF(CW5&gt;0,(CW5-ROUNDDOWN(CW5,1))/0.1*LOOKUP(ROUNDUP(CW5+81.1,1),CB!$A:$A,CB!$C:$C)+(1-(CW5-ROUNDDOWN(CW5,1))/0.1)*LOOKUP(ROUNDDOWN(CW5+81.1,1),CB!$A:$A,CB!$C:$C),(CW5-ROUNDDOWN(CW5-0.1,1))/0.1*LOOKUP(ROUNDUP(CW5+81.1,1),CB!$A:$A,CB!$C:$C)+(1-(CW5-ROUNDDOWN(CW5-0.1,1))/0.1)*LOOKUP(ROUNDDOWN(CW5+81.1,1),CB!$A:$A,CB!$C:$C))-LOOKUP(81.1,CB!$A:$A,CB!$C:$C))/(1-(BINOMDIST(97,162,0.5,TRUE)-BINOMDIST(87,162,0.5,TRUE)))*$C$2*($B$1^(LEFT(DI$4,4)*1-LEFT($BA$4,4)*1))*(37.75+CW5))</f>
        <v>0</v>
      </c>
      <c r="DJ5" s="90">
        <f t="shared" ref="DJ5:DJ36" si="54">IF(OR(BM5&lt;&gt;"",$I5+LEFT(BM$4,4)*1-LEFT($BM$4,4)*1&lt;6),CX5*1,0)+IF(OR(BN5&lt;&gt;"",$I5+LEFT(BN$4,4)*1-LEFT($BM$4,4)*1&lt;6),CY5,0)*0.85/$B$1+IF(OR(BO5&lt;&gt;"",$I5+LEFT(BO$4,4)*1-LEFT($BM$4,4)*1&lt;6),CZ5,0)*0.85^2/$B$1^2+IF(OR(BP5&lt;&gt;"",$I5+LEFT(BP$4,4)*1-LEFT($BM$4,4)*1&lt;6),DA5,0)*0.85^3/$B$1^3+IF(OR(BQ5&lt;&gt;"",$I5+LEFT(BQ$4,4)*1-LEFT($BM$4,4)*1&lt;6),DB5,0)*0.85^4/$B$1^4+IF(OR(BR5&lt;&gt;"",$I5+LEFT(BR$4,4)*1-LEFT($BM$4,4)*1&lt;6),DC5,0)*0.85^5/$B$1^5+IF(OR(BS5&lt;&gt;"",$I5+LEFT(BS$4,4)*1-LEFT($BM$4,4)*1&lt;6),DD5,0)*0.85^6/$B$1^6+IF(OR(BT5&lt;&gt;"",$I5+LEFT(BT$4,4)*1-LEFT($BM$4,4)*1&lt;6),DE5,0)*0.85^7/$B$1^7+IF(OR(BU5&lt;&gt;"",$I5+LEFT(BU$4,4)*1-LEFT($BM$4,4)*1&lt;6),DF5,0)*0.85^8/$B$1^8+IF(OR(BV5&lt;&gt;"",$I5+LEFT(BV$4,4)*1-LEFT($BM$4,4)*1&lt;6),DG5,0)*0.85^9/$B$1^9+IF(OR(BW5&lt;&gt;"",$I5+LEFT(BW$4,4)*1-LEFT($BM$4,4)*1&lt;6),DH5,0)*0.85^10/$B$1^10+IF(OR(BX5&lt;&gt;"",$I5+LEFT(BX$4,4)*1-LEFT($BM$4,4)*1&lt;6),DI5,0)*0.85^11/$B$1^11</f>
        <v>8.7864148085891642</v>
      </c>
      <c r="DK5" s="132"/>
      <c r="DL5" s="132">
        <f t="shared" ref="DL5:DL36" si="55">SUM(BY5:BY5)-IF($H5="Y",7.7/(0.85^0/$B$1^0),0)</f>
        <v>35.84572165678042</v>
      </c>
      <c r="DM5" s="132">
        <f t="shared" ref="DM5:DM36" si="56">(((BY5-0.5)+(BZ5-0.5)*0.85/$B$1)/(1+0.85/$B$1)+0.5)*2-IF($H5="Y",7.7*2/(0.85^0/$B$1^0+0.85^1/$B$1^1),0)</f>
        <v>70.277975008124116</v>
      </c>
      <c r="DN5" s="132">
        <f t="shared" ref="DN5:DN36" si="57">(((BY5-0.5)+(BZ5-0.5)*0.85/$B$1+(CA5-0.5)*0.85^2/$B$1^2)/(1+0.85/$B$1+0.85^2/$B$1^2)+0.5)*3-IF($H5="Y",7.7*3/(0.85^0/$B$1^0+0.85^1/$B$1^1+0.85^2/$B$1^2),0)</f>
        <v>102.63301957179523</v>
      </c>
      <c r="DO5" s="132">
        <f t="shared" ref="DO5:DO36" si="58">(((BY5-0.5)+(BZ5-0.5)*0.85/$B$1+(CA5-0.5)*0.85^2/$B$1^2+(CB5-0.5)*0.85^3/$B$1^3)/(1+0.85/$B$1+0.85^2/$B$1^2+0.85^3/$B$1^3)+0.5)*4-IF($H5="Y",7.7*4/(0.85^0/$B$1^0+0.85^1/$B$1^1+0.85^2/$B$1^2+0.85^3/$B$1^3),0)</f>
        <v>132.45798168751773</v>
      </c>
      <c r="DP5" s="132">
        <f t="shared" ref="DP5:DP36" si="59">(((BY5-0.5)+(BZ5-0.5)*0.85/$B$1+(CA5-0.5)*0.85^2/$B$1^2+(CB5-0.5)*0.85^3/$B$1^3+(CC5-0.5)*0.85^4/$B$1^4)/(1+0.85/$B$1+0.85^2/$B$1^2+0.85^3/$B$1^3+0.85^4/$B$1^4)+0.5)*5-IF($H5="Y",7.7*5/(0.85^0/$B$1^0+0.85^1/$B$1^1+0.85^2/$B$1^2+0.85^3/$B$1^3+0.85^4/$B$1^4),0)</f>
        <v>159.52048284239436</v>
      </c>
      <c r="DQ5" s="132">
        <f t="shared" ref="DQ5:DQ36" si="60">(((BY5-0.5)+(BZ5-0.5)*0.85/$B$1+(CA5-0.5)*0.85^2/$B$1^2+(CB5-0.5)*0.85^3/$B$1^3+(CC5-0.5)*0.85^4/$B$1^4+(CD5-0.5)*0.85^5/$B$1^5)/(1+0.85/$B$1+0.85^2/$B$1^2+0.85^3/$B$1^3+0.85^4/$B$1^4+0.85^5/$B$1^5)+0.5)*6-IF($H5="Y",7.7*6/(0.85^0/$B$1^0+0.85^1/$B$1^1+0.85^2/$B$1^2+0.85^3/$B$1^3+0.85^4/$B$1^4+0.85^5/$B$1^5),0)</f>
        <v>183.80603501473914</v>
      </c>
      <c r="DR5" s="132">
        <f t="shared" ref="DR5:DR36" si="61">(((BY5-0.5)+(BZ5-0.5)*0.85/$B$1+(CA5-0.5)*0.85^2/$B$1^2+(CB5-0.5)*0.85^3/$B$1^3+(CC5-0.5)*0.85^4/$B$1^4+(CD5-0.5)*0.85^5/$B$1^5+(CE5-0.5)*0.85^6/$B$1^6)/(1+0.85/$B$1+0.85^2/$B$1^2+0.85^3/$B$1^3+0.85^4/$B$1^4+0.85^5/$B$1^5+0.85^6/$B$1^6)+0.5)*7-IF($H5="Y",7.7*7/(0.85^0/$B$1^0+0.85^1/$B$1^1+0.85^2/$B$1^2+0.85^3/$B$1^3+0.85^4/$B$1^4+0.85^5/$B$1^5+0.85^6/$B$1^6),0)</f>
        <v>205.78694646023689</v>
      </c>
      <c r="DS5" s="132">
        <f t="shared" ref="DS5:DS36" si="62">(((BY5-0.5)+(BZ5-0.5)*0.85/$B$1+(CA5-0.5)*0.85^2/$B$1^2+(CB5-0.5)*0.85^3/$B$1^3+(CC5-0.5)*0.85^4/$B$1^4+(CD5-0.5)*0.85^5/$B$1^5+(CE5-0.5)*0.85^6/$B$1^6+(CF5-0.5)*0.85^7/$B$1^7)/(1+0.85/$B$1+0.85^2/$B$1^2+0.85^3/$B$1^3+0.85^4/$B$1^4+0.85^5/$B$1^5+0.85^6/$B$1^6+0.85^7/$B$1^7)+0.5)*8-IF($H5="Y",7.7*8/(0.85^0/$B$1^0+0.85^1/$B$1^1+0.85^2/$B$1^2+0.85^3/$B$1^3+0.85^4/$B$1^4+0.85^5/$B$1^5+0.85^6/$B$1^6+0.85^7/$B$1^7),0)</f>
        <v>225.40524457241523</v>
      </c>
      <c r="DT5" s="132">
        <f t="shared" ref="DT5:DT36" si="63">(((BY5-0.5)+(BZ5-0.5)*0.85/$B$1+(CA5-0.5)*0.85^2/$B$1^2+(CB5-0.5)*0.85^3/$B$1^3+(CC5-0.5)*0.85^4/$B$1^4+(CD5-0.5)*0.85^5/$B$1^5+(CE5-0.5)*0.85^6/$B$1^6+(CF5-0.5)*0.85^7/$B$1^7+(CG5-0.5)*0.85^8/$B$1^8)/(1+0.85/$B$1+0.85^2/$B$1^2+0.85^3/$B$1^3+0.85^4/$B$1^4+0.85^5/$B$1^5+0.85^6/$B$1^6+0.85^7/$B$1^7+0.85^8/$B$1^8)+0.5)*9-IF($H5="Y",7.7*9/(0.85^0/$B$1^0+0.85^1/$B$1^1+0.85^2/$B$1^2+0.85^3/$B$1^3+0.85^4/$B$1^4+0.85^5/$B$1^5+0.85^6/$B$1^6+0.85^7/$B$1^7+0.85^8/$B$1^8),0)</f>
        <v>243.63581288131019</v>
      </c>
      <c r="DU5" s="132">
        <f t="shared" ref="DU5:DU36" si="64">(((BY5-0.5)+(BZ5-0.5)*0.85/$B$1+(CA5-0.5)*0.85^2/$B$1^2+(CB5-0.5)*0.85^3/$B$1^3+(CC5-0.5)*0.85^4/$B$1^4+(CD5-0.5)*0.85^5/$B$1^5+(CE5-0.5)*0.85^6/$B$1^6+(CF5-0.5)*0.85^7/$B$1^7+(CG5-0.5)*0.85^8/$B$1^8+(CH5-0.5)*0.85^9/$B$1^9)/(1+0.85/$B$1+0.85^2/$B$1^2+0.85^3/$B$1^3+0.85^4/$B$1^4+0.85^5/$B$1^5+0.85^6/$B$1^6+0.85^7/$B$1^7+0.85^8/$B$1^8+0.85^9/$B$1^9)+0.5)*10-IF($H5="Y",7.7*10/(0.85^0/$B$1^0+0.85^1/$B$1^1+0.85^2/$B$1^2+0.85^3/$B$1^3+0.85^4/$B$1^4+0.85^5/$B$1^5+0.85^6/$B$1^6+0.85^7/$B$1^7+0.85^8/$B$1^8+0.85^9/$B$1^9),0)</f>
        <v>262.11131217726495</v>
      </c>
      <c r="DV5" s="132"/>
      <c r="DW5" s="132"/>
      <c r="DX5" s="132"/>
      <c r="DY5" s="132"/>
      <c r="DZ5" s="132"/>
      <c r="EA5" s="132"/>
      <c r="EB5" s="132"/>
      <c r="EC5" s="132"/>
      <c r="ED5" s="132"/>
      <c r="EE5" s="132"/>
      <c r="ER5" s="132"/>
      <c r="ES5" s="132"/>
      <c r="ET5" s="132"/>
      <c r="EU5" s="132"/>
      <c r="EV5" s="132"/>
      <c r="EW5" s="132"/>
      <c r="EX5" s="132"/>
      <c r="EY5" s="132"/>
      <c r="EZ5" s="132"/>
      <c r="FA5" s="132"/>
      <c r="FB5" s="132"/>
      <c r="FC5" s="132"/>
    </row>
    <row r="6" spans="1:160" ht="12.75" customHeight="1" x14ac:dyDescent="0.2">
      <c r="A6">
        <v>425844</v>
      </c>
      <c r="B6" s="99" t="str">
        <f>INDEX([1]Bios!$O:$O,MATCH(A6,[1]Bios!$C:$C,0))</f>
        <v>Greinke, Zack</v>
      </c>
      <c r="C6" s="92" t="s">
        <v>49</v>
      </c>
      <c r="D6" s="94">
        <f>LOOKUP(IF(INDEX([1]Bios!$M:$M,MATCH(A6,[1]Bios!$C:$C,0))="P",INDEX([1]Pitchers!$Q:$Q,MATCH(A6,[1]Pitchers!$A:$A,0)),INDEX([1]Hitters!$AV:$AV,MATCH(A6,[1]Hitters!$A:$A,0))),Positions!A:A,Positions!B:B)</f>
        <v>1</v>
      </c>
      <c r="E6" s="137">
        <v>6</v>
      </c>
      <c r="F6" s="138">
        <f t="shared" si="0"/>
        <v>128.91662379196663</v>
      </c>
      <c r="G6" s="138">
        <v>206.5</v>
      </c>
      <c r="H6" s="94" t="s">
        <v>893</v>
      </c>
      <c r="I6" s="93">
        <f>6</f>
        <v>6</v>
      </c>
      <c r="J6" s="93">
        <f>6</f>
        <v>6</v>
      </c>
      <c r="K6" s="94">
        <f>MIN(IF(D6&gt;1,INDEX([1]Hitters!$DA:$DA,MATCH(A6,[1]Hitters!$A:$A,0)),INDEX([1]Pitchers!$DA:$DA,MATCH(A6,[1]Pitchers!$A:$A,0))),J6)</f>
        <v>6</v>
      </c>
      <c r="L6" s="94">
        <f t="shared" si="1"/>
        <v>4</v>
      </c>
      <c r="M6" s="95">
        <f>IF(D6&gt;1,INDEX([1]Hitters!$CV:$CV,MATCH($A6,[1]Hitters!$A:$A,0)),INDEX([1]Pitchers!$CP:$CP,MATCH($A6,[1]Pitchers!$A:$A,0)))</f>
        <v>32.708333333333336</v>
      </c>
      <c r="N6" s="90">
        <f t="shared" si="2"/>
        <v>-48.780126631829411</v>
      </c>
      <c r="O6" s="97">
        <f>IF($D6&gt;1,INDEX([1]Hitters!$AF:$AF,MATCH($A6,[1]Hitters!$A:$A,0)),INDEX([1]Pitchers!$AJ:$AJ,MATCH($A6,[1]Pitchers!$A:$A,0))*IF(OR(AND($D6=0,INDEX([1]Pitchers!$Q:$Q,MATCH($A6,[1]Pitchers!$A:$A,0))="R"),AND($D6=1,INDEX([1]Pitchers!$Q:$Q,MATCH($A6,[1]Pitchers!$A:$A,0))="S")),1,IF($D6=0,0.83+(1-INDEX([1]Pitchers!$BE:$BE,MATCH($A6,[1]Pitchers!$A:$A,0)))/8,1/(0.83+(1-INDEX([1]Pitchers!$BE:$BE,MATCH($A6,[1]Pitchers!$A:$A,0)))/8))))</f>
        <v>3.6078258299822012</v>
      </c>
      <c r="P6" s="97">
        <f>IF($D6&gt;1,O6+(LOOKUP(ROUNDDOWN($M6+RIGHT(P$4,4)*1-2016,0),Age!$A:$A,Age!$C:$C)*(1-($M6+RIGHT(P$4,4)*1-2016-ROUNDDOWN($M6+RIGHT(P$4,4)*1-2016,0)))+LOOKUP(ROUNDUP($M6+RIGHT(P$4,4)*1-2016,0),Age!$A:$A,Age!$C:$C)*(($M6+RIGHT(P$4,4)*1-2016-ROUNDDOWN($M6+RIGHT(P$4,4)*1-2016,0))))*IF($M6+RIGHT(P$4,4)*1-2016&gt;27,1,INDEX([1]Hitters!$BG:$BG,MATCH($A6,[1]Hitters!$A:$A,0))),O6*(1-(1-(LOOKUP(ROUNDDOWN($M6+RIGHT(P$4,4)*1-2016,0),Age!$A:$A,Age!$L:$L)*(1-($M6+RIGHT(P$4,4)*1-2016-ROUNDDOWN($M6+RIGHT(P$4,4)*1-2016,0)))+LOOKUP(ROUNDUP($M6+RIGHT(P$4,4)*1-2016,0),Age!$A:$A,Age!$L:$L)*(($M6+RIGHT(P$4,4)*1-2016-ROUNDDOWN($M6+RIGHT(P$4,4)*1-2016,0)))))*IF($M6+RIGHT(P$4,4)*1-2016&gt;27,1,INDEX([1]Pitchers!$BE:$BE,MATCH($A6,[1]Pitchers!$A:$A,0)))))</f>
        <v>3.7469901950699542</v>
      </c>
      <c r="Q6" s="97">
        <f>IF($D6&gt;1,P6+(LOOKUP(ROUNDDOWN($M6+RIGHT(Q$4,4)*1-2016,0),Age!$A:$A,Age!$C:$C)*(1-($M6+RIGHT(Q$4,4)*1-2016-ROUNDDOWN($M6+RIGHT(Q$4,4)*1-2016,0)))+LOOKUP(ROUNDUP($M6+RIGHT(Q$4,4)*1-2016,0),Age!$A:$A,Age!$C:$C)*(($M6+RIGHT(Q$4,4)*1-2016-ROUNDDOWN($M6+RIGHT(Q$4,4)*1-2016,0))))*IF($M6+RIGHT(Q$4,4)*1-2016&gt;27,1,INDEX([1]Hitters!$BG:$BG,MATCH($A6,[1]Hitters!$A:$A,0))),P6*(1-(1-(LOOKUP(ROUNDDOWN($M6+RIGHT(Q$4,4)*1-2016,0),Age!$A:$A,Age!$L:$L)*(1-($M6+RIGHT(Q$4,4)*1-2016-ROUNDDOWN($M6+RIGHT(Q$4,4)*1-2016,0)))+LOOKUP(ROUNDUP($M6+RIGHT(Q$4,4)*1-2016,0),Age!$A:$A,Age!$L:$L)*(($M6+RIGHT(Q$4,4)*1-2016-ROUNDDOWN($M6+RIGHT(Q$4,4)*1-2016,0)))))*IF($M6+RIGHT(Q$4,4)*1-2016&gt;27,1,INDEX([1]Pitchers!$BE:$BE,MATCH($A6,[1]Pitchers!$A:$A,0)))))</f>
        <v>3.9130677292368596</v>
      </c>
      <c r="R6" s="97">
        <f>IF($D6&gt;1,Q6+(LOOKUP(ROUNDDOWN($M6+RIGHT(R$4,4)*1-2016,0),Age!$A:$A,Age!$C:$C)*(1-($M6+RIGHT(R$4,4)*1-2016-ROUNDDOWN($M6+RIGHT(R$4,4)*1-2016,0)))+LOOKUP(ROUNDUP($M6+RIGHT(R$4,4)*1-2016,0),Age!$A:$A,Age!$C:$C)*(($M6+RIGHT(R$4,4)*1-2016-ROUNDDOWN($M6+RIGHT(R$4,4)*1-2016,0))))*IF($M6+RIGHT(R$4,4)*1-2016&gt;27,1,INDEX([1]Hitters!$BG:$BG,MATCH($A6,[1]Hitters!$A:$A,0))),Q6*(1-(1-(LOOKUP(ROUNDDOWN($M6+RIGHT(R$4,4)*1-2016,0),Age!$A:$A,Age!$L:$L)*(1-($M6+RIGHT(R$4,4)*1-2016-ROUNDDOWN($M6+RIGHT(R$4,4)*1-2016,0)))+LOOKUP(ROUNDUP($M6+RIGHT(R$4,4)*1-2016,0),Age!$A:$A,Age!$L:$L)*(($M6+RIGHT(R$4,4)*1-2016-ROUNDDOWN($M6+RIGHT(R$4,4)*1-2016,0)))))*IF($M6+RIGHT(R$4,4)*1-2016&gt;27,1,INDEX([1]Pitchers!$BE:$BE,MATCH($A6,[1]Pitchers!$A:$A,0)))))</f>
        <v>4.1090064435539633</v>
      </c>
      <c r="S6" s="97">
        <f>IF($D6&gt;1,R6+(LOOKUP(ROUNDDOWN($M6+RIGHT(S$4,4)*1-2016,0),Age!$A:$A,Age!$C:$C)*(1-($M6+RIGHT(S$4,4)*1-2016-ROUNDDOWN($M6+RIGHT(S$4,4)*1-2016,0)))+LOOKUP(ROUNDUP($M6+RIGHT(S$4,4)*1-2016,0),Age!$A:$A,Age!$C:$C)*(($M6+RIGHT(S$4,4)*1-2016-ROUNDDOWN($M6+RIGHT(S$4,4)*1-2016,0))))*IF($M6+RIGHT(S$4,4)*1-2016&gt;27,1,INDEX([1]Hitters!$BG:$BG,MATCH($A6,[1]Hitters!$A:$A,0))),R6*(1-(1-(LOOKUP(ROUNDDOWN($M6+RIGHT(S$4,4)*1-2016,0),Age!$A:$A,Age!$L:$L)*(1-($M6+RIGHT(S$4,4)*1-2016-ROUNDDOWN($M6+RIGHT(S$4,4)*1-2016,0)))+LOOKUP(ROUNDUP($M6+RIGHT(S$4,4)*1-2016,0),Age!$A:$A,Age!$L:$L)*(($M6+RIGHT(S$4,4)*1-2016-ROUNDDOWN($M6+RIGHT(S$4,4)*1-2016,0)))))*IF($M6+RIGHT(S$4,4)*1-2016&gt;27,1,INDEX([1]Pitchers!$BE:$BE,MATCH($A6,[1]Pitchers!$A:$A,0)))))</f>
        <v>4.3383831678352758</v>
      </c>
      <c r="T6" s="97">
        <f>IF($D6&gt;1,S6+(LOOKUP(ROUNDDOWN($M6+RIGHT(T$4,4)*1-2016,0),Age!$A:$A,Age!$C:$C)*(1-($M6+RIGHT(T$4,4)*1-2016-ROUNDDOWN($M6+RIGHT(T$4,4)*1-2016,0)))+LOOKUP(ROUNDUP($M6+RIGHT(T$4,4)*1-2016,0),Age!$A:$A,Age!$C:$C)*(($M6+RIGHT(T$4,4)*1-2016-ROUNDDOWN($M6+RIGHT(T$4,4)*1-2016,0))))*IF($M6+RIGHT(T$4,4)*1-2016&gt;27,1,INDEX([1]Hitters!$BG:$BG,MATCH($A6,[1]Hitters!$A:$A,0))),S6*(1-(1-(LOOKUP(ROUNDDOWN($M6+RIGHT(T$4,4)*1-2016,0),Age!$A:$A,Age!$L:$L)*(1-($M6+RIGHT(T$4,4)*1-2016-ROUNDDOWN($M6+RIGHT(T$4,4)*1-2016,0)))+LOOKUP(ROUNDUP($M6+RIGHT(T$4,4)*1-2016,0),Age!$A:$A,Age!$L:$L)*(($M6+RIGHT(T$4,4)*1-2016-ROUNDDOWN($M6+RIGHT(T$4,4)*1-2016,0)))))*IF($M6+RIGHT(T$4,4)*1-2016&gt;27,1,INDEX([1]Pitchers!$BE:$BE,MATCH($A6,[1]Pitchers!$A:$A,0)))))</f>
        <v>4.60551007309647</v>
      </c>
      <c r="U6" s="97">
        <f>IF($D6&gt;1,T6+(LOOKUP(ROUNDDOWN($M6+RIGHT(U$4,4)*1-2016,0),Age!$A:$A,Age!$C:$C)*(1-($M6+RIGHT(U$4,4)*1-2016-ROUNDDOWN($M6+RIGHT(U$4,4)*1-2016,0)))+LOOKUP(ROUNDUP($M6+RIGHT(U$4,4)*1-2016,0),Age!$A:$A,Age!$C:$C)*(($M6+RIGHT(U$4,4)*1-2016-ROUNDDOWN($M6+RIGHT(U$4,4)*1-2016,0))))*IF($M6+RIGHT(U$4,4)*1-2016&gt;27,1,INDEX([1]Hitters!$BG:$BG,MATCH($A6,[1]Hitters!$A:$A,0))),T6*(1-(1-(LOOKUP(ROUNDDOWN($M6+RIGHT(U$4,4)*1-2016,0),Age!$A:$A,Age!$L:$L)*(1-($M6+RIGHT(U$4,4)*1-2016-ROUNDDOWN($M6+RIGHT(U$4,4)*1-2016,0)))+LOOKUP(ROUNDUP($M6+RIGHT(U$4,4)*1-2016,0),Age!$A:$A,Age!$L:$L)*(($M6+RIGHT(U$4,4)*1-2016-ROUNDDOWN($M6+RIGHT(U$4,4)*1-2016,0)))))*IF($M6+RIGHT(U$4,4)*1-2016&gt;27,1,INDEX([1]Pitchers!$BE:$BE,MATCH($A6,[1]Pitchers!$A:$A,0)))))</f>
        <v>4.9155664439550417</v>
      </c>
      <c r="V6" s="97">
        <f>IF($D6&gt;1,U6+(LOOKUP(ROUNDDOWN($M6+RIGHT(V$4,4)*1-2016,0),Age!$A:$A,Age!$C:$C)*(1-($M6+RIGHT(V$4,4)*1-2016-ROUNDDOWN($M6+RIGHT(V$4,4)*1-2016,0)))+LOOKUP(ROUNDUP($M6+RIGHT(V$4,4)*1-2016,0),Age!$A:$A,Age!$C:$C)*(($M6+RIGHT(V$4,4)*1-2016-ROUNDDOWN($M6+RIGHT(V$4,4)*1-2016,0))))*IF($M6+RIGHT(V$4,4)*1-2016&gt;27,1,INDEX([1]Hitters!$BG:$BG,MATCH($A6,[1]Hitters!$A:$A,0))),U6*(1-(1-(LOOKUP(ROUNDDOWN($M6+RIGHT(V$4,4)*1-2016,0),Age!$A:$A,Age!$L:$L)*(1-($M6+RIGHT(V$4,4)*1-2016-ROUNDDOWN($M6+RIGHT(V$4,4)*1-2016,0)))+LOOKUP(ROUNDUP($M6+RIGHT(V$4,4)*1-2016,0),Age!$A:$A,Age!$L:$L)*(($M6+RIGHT(V$4,4)*1-2016-ROUNDDOWN($M6+RIGHT(V$4,4)*1-2016,0)))))*IF($M6+RIGHT(V$4,4)*1-2016&gt;27,1,INDEX([1]Pitchers!$BE:$BE,MATCH($A6,[1]Pitchers!$A:$A,0)))))</f>
        <v>5.2747612210836365</v>
      </c>
      <c r="W6" s="97">
        <f>IF($D6&gt;1,V6+(LOOKUP(ROUNDDOWN($M6+RIGHT(W$4,4)*1-2016,0),Age!$A:$A,Age!$C:$C)*(1-($M6+RIGHT(W$4,4)*1-2016-ROUNDDOWN($M6+RIGHT(W$4,4)*1-2016,0)))+LOOKUP(ROUNDUP($M6+RIGHT(W$4,4)*1-2016,0),Age!$A:$A,Age!$C:$C)*(($M6+RIGHT(W$4,4)*1-2016-ROUNDDOWN($M6+RIGHT(W$4,4)*1-2016,0))))*IF($M6+RIGHT(W$4,4)*1-2016&gt;27,1,INDEX([1]Hitters!$BG:$BG,MATCH($A6,[1]Hitters!$A:$A,0))),V6*(1-(1-(LOOKUP(ROUNDDOWN($M6+RIGHT(W$4,4)*1-2016,0),Age!$A:$A,Age!$L:$L)*(1-($M6+RIGHT(W$4,4)*1-2016-ROUNDDOWN($M6+RIGHT(W$4,4)*1-2016,0)))+LOOKUP(ROUNDUP($M6+RIGHT(W$4,4)*1-2016,0),Age!$A:$A,Age!$L:$L)*(($M6+RIGHT(W$4,4)*1-2016-ROUNDDOWN($M6+RIGHT(W$4,4)*1-2016,0)))))*IF($M6+RIGHT(W$4,4)*1-2016&gt;27,1,INDEX([1]Pitchers!$BE:$BE,MATCH($A6,[1]Pitchers!$A:$A,0)))))</f>
        <v>5.6905332852496819</v>
      </c>
      <c r="X6" s="97">
        <f>IF($D6&gt;1,W6+(LOOKUP(ROUNDDOWN($M6+RIGHT(X$4,4)*1-2016,0),Age!$A:$A,Age!$C:$C)*(1-($M6+RIGHT(X$4,4)*1-2016-ROUNDDOWN($M6+RIGHT(X$4,4)*1-2016,0)))+LOOKUP(ROUNDUP($M6+RIGHT(X$4,4)*1-2016,0),Age!$A:$A,Age!$C:$C)*(($M6+RIGHT(X$4,4)*1-2016-ROUNDDOWN($M6+RIGHT(X$4,4)*1-2016,0))))*IF($M6+RIGHT(X$4,4)*1-2016&gt;27,1,INDEX([1]Hitters!$BG:$BG,MATCH($A6,[1]Hitters!$A:$A,0))),W6*(1-(1-(LOOKUP(ROUNDDOWN($M6+RIGHT(X$4,4)*1-2016,0),Age!$A:$A,Age!$L:$L)*(1-($M6+RIGHT(X$4,4)*1-2016-ROUNDDOWN($M6+RIGHT(X$4,4)*1-2016,0)))+LOOKUP(ROUNDUP($M6+RIGHT(X$4,4)*1-2016,0),Age!$A:$A,Age!$L:$L)*(($M6+RIGHT(X$4,4)*1-2016-ROUNDDOWN($M6+RIGHT(X$4,4)*1-2016,0)))))*IF($M6+RIGHT(X$4,4)*1-2016&gt;27,1,INDEX([1]Pitchers!$BE:$BE,MATCH($A6,[1]Pitchers!$A:$A,0)))))</f>
        <v>6.1717982825720012</v>
      </c>
      <c r="Y6" s="97">
        <f>IF($D6&gt;1,X6+(LOOKUP(ROUNDDOWN($M6+RIGHT(Y$4,4)*1-2016,0),Age!$A:$A,Age!$C:$C)*(1-($M6+RIGHT(Y$4,4)*1-2016-ROUNDDOWN($M6+RIGHT(Y$4,4)*1-2016,0)))+LOOKUP(ROUNDUP($M6+RIGHT(Y$4,4)*1-2016,0),Age!$A:$A,Age!$C:$C)*(($M6+RIGHT(Y$4,4)*1-2016-ROUNDDOWN($M6+RIGHT(Y$4,4)*1-2016,0))))*IF($M6+RIGHT(Y$4,4)*1-2016&gt;27,1,INDEX([1]Hitters!$BG:$BG,MATCH($A6,[1]Hitters!$A:$A,0))),X6*(1-(1-(LOOKUP(ROUNDDOWN($M6+RIGHT(Y$4,4)*1-2016,0),Age!$A:$A,Age!$L:$L)*(1-($M6+RIGHT(Y$4,4)*1-2016-ROUNDDOWN($M6+RIGHT(Y$4,4)*1-2016,0)))+LOOKUP(ROUNDUP($M6+RIGHT(Y$4,4)*1-2016,0),Age!$A:$A,Age!$L:$L)*(($M6+RIGHT(Y$4,4)*1-2016-ROUNDDOWN($M6+RIGHT(Y$4,4)*1-2016,0)))))*IF($M6+RIGHT(Y$4,4)*1-2016&gt;27,1,INDEX([1]Pitchers!$BE:$BE,MATCH($A6,[1]Pitchers!$A:$A,0)))))</f>
        <v>6.7292531045322335</v>
      </c>
      <c r="Z6" s="97">
        <f>IF($D6&gt;1,Y6+(LOOKUP(ROUNDDOWN($M6+RIGHT(Z$4,4)*1-2016,0),Age!$A:$A,Age!$C:$C)*(1-($M6+RIGHT(Z$4,4)*1-2016-ROUNDDOWN($M6+RIGHT(Z$4,4)*1-2016,0)))+LOOKUP(ROUNDUP($M6+RIGHT(Z$4,4)*1-2016,0),Age!$A:$A,Age!$C:$C)*(($M6+RIGHT(Z$4,4)*1-2016-ROUNDDOWN($M6+RIGHT(Z$4,4)*1-2016,0))))*IF($M6+RIGHT(Z$4,4)*1-2016&gt;27,1,INDEX([1]Hitters!$BG:$BG,MATCH($A6,[1]Hitters!$A:$A,0))),Y6*(1-(1-(LOOKUP(ROUNDDOWN($M6+RIGHT(Z$4,4)*1-2016,0),Age!$A:$A,Age!$L:$L)*(1-($M6+RIGHT(Z$4,4)*1-2016-ROUNDDOWN($M6+RIGHT(Z$4,4)*1-2016,0)))+LOOKUP(ROUNDUP($M6+RIGHT(Z$4,4)*1-2016,0),Age!$A:$A,Age!$L:$L)*(($M6+RIGHT(Z$4,4)*1-2016-ROUNDDOWN($M6+RIGHT(Z$4,4)*1-2016,0)))))*IF($M6+RIGHT(Z$4,4)*1-2016&gt;27,1,INDEX([1]Pitchers!$BE:$BE,MATCH($A6,[1]Pitchers!$A:$A,0)))))</f>
        <v>7.375752077272872</v>
      </c>
      <c r="AA6" s="96">
        <f>IF($D6=0,0,IF($D6=1,INDEX([1]Pitchers!$FK:$FK,MATCH($A6,[1]Pitchers!$A:$A,0)),MAX(-16,IF($D6=10,-16,IF($D6&lt;2,0,INDEX([1]Hitters!$AZ:$AZ,MATCH($A6,[1]Hitters!$A:$A,0)))))))</f>
        <v>0.3194240721479869</v>
      </c>
      <c r="AB6" s="96">
        <f>IF($D6=0,0,IF($D6=1,INDEX([1]Pitchers!$FK:$FK,MATCH($A6,[1]Pitchers!$A:$A,0)),MAX(-16,IF($D6=2,AA6-MIN(0.75,0.25*(RIGHT(AB$4,4)*1-(RIGHT($AD$4,4)*1)+0.25)*(1-MIN(0.75,INDEX([1]Hitters!$CF:$CF,MATCH($A6,[1]Hitters!$A:$A,0)))/0.75*1)+INDEX([1]Hitters!$CF:$CF,MATCH($A6,[1]Hitters!$A:$A,0)))/0.75*1,IF($D6&gt;6,(AA6-MIN(0.75,0.25*(RIGHT(AB$4,4)*1-(RIGHT($AD$4,4)*1)+0.25)*(1-MIN(0.75,INDEX([1]Hitters!$CF:$CF,MATCH($A6,[1]Hitters!$A:$A,0)))/0.75*1)+INDEX([1]Hitters!$CF:$CF,MATCH($A6,[1]Hitters!$A:$A,0)))/0.75*($M6+RIGHT(AB$4,4)*1-RIGHT($AA$4,4)*1+10)*0.05),IF($D6=3,(AA6-MIN(0.75,0.25*(RIGHT(AB$4,4)*1-(RIGHT($AD$4,4)*1)+0.25)*(1-MIN(0.75,INDEX([1]Hitters!$CF:$CF,MATCH($A6,[1]Hitters!$A:$A,0)))/0.75*1)+INDEX([1]Hitters!$CF:$CF,MATCH($A6,[1]Hitters!$A:$A,0)))/0.75*($M6+RIGHT(AB$4,4)*1-RIGHT($AA$4,4)*1-27)*0.1),(AA6-MIN(0.75,0.25*(RIGHT(AB$4,4)*1-(RIGHT($AD$4,4)*1)+0.25)*(1-MIN(0.75,INDEX([1]Hitters!$CF:$CF,MATCH($A6,[1]Hitters!$A:$A,0)))/0.75*1)+INDEX([1]Hitters!$CF:$CF,MATCH($A6,[1]Hitters!$A:$A,0)))/0.75*($M6+RIGHT(AB$4,4)*1-RIGHT($AA$4,4)*1-20)*0.094)))))))</f>
        <v>0.3194240721479869</v>
      </c>
      <c r="AC6" s="96">
        <f>IF($D6=0,0,IF($D6=1,INDEX([1]Pitchers!$FK:$FK,MATCH($A6,[1]Pitchers!$A:$A,0)),MAX(-16,IF($D6=2,AB6-MIN(0.75,0.25*(RIGHT(AC$4,4)*1-(RIGHT($AD$4,4)*1)+0.25)*(1-MIN(0.75,INDEX([1]Hitters!$CF:$CF,MATCH($A6,[1]Hitters!$A:$A,0)))/0.75*1)+INDEX([1]Hitters!$CF:$CF,MATCH($A6,[1]Hitters!$A:$A,0)))/0.75*1,IF($D6&gt;6,(AB6-MIN(0.75,0.25*(RIGHT(AC$4,4)*1-(RIGHT($AD$4,4)*1)+0.25)*(1-MIN(0.75,INDEX([1]Hitters!$CF:$CF,MATCH($A6,[1]Hitters!$A:$A,0)))/0.75*1)+INDEX([1]Hitters!$CF:$CF,MATCH($A6,[1]Hitters!$A:$A,0)))/0.75*($M6+RIGHT(AC$4,4)*1-RIGHT($AA$4,4)*1+10)*0.05),IF($D6=3,(AB6-MIN(0.75,0.25*(RIGHT(AC$4,4)*1-(RIGHT($AD$4,4)*1)+0.25)*(1-MIN(0.75,INDEX([1]Hitters!$CF:$CF,MATCH($A6,[1]Hitters!$A:$A,0)))/0.75*1)+INDEX([1]Hitters!$CF:$CF,MATCH($A6,[1]Hitters!$A:$A,0)))/0.75*($M6+RIGHT(AC$4,4)*1-RIGHT($AA$4,4)*1-27)*0.1),(AB6-MIN(0.75,0.25*(RIGHT(AC$4,4)*1-(RIGHT($AD$4,4)*1)+0.25)*(1-MIN(0.75,INDEX([1]Hitters!$CF:$CF,MATCH($A6,[1]Hitters!$A:$A,0)))/0.75*1)+INDEX([1]Hitters!$CF:$CF,MATCH($A6,[1]Hitters!$A:$A,0)))/0.75*($M6+RIGHT(AC$4,4)*1-RIGHT($AA$4,4)*1-20)*0.094)))))))</f>
        <v>0.3194240721479869</v>
      </c>
      <c r="AD6" s="96">
        <f>IF($D6=0,0,IF($D6=1,INDEX([1]Pitchers!$FK:$FK,MATCH($A6,[1]Pitchers!$A:$A,0)),MAX(-16,IF($D6=2,AC6-MIN(0.75,0.25*(RIGHT(AD$4,4)*1-(RIGHT($AD$4,4)*1)+0.25)*(1-MIN(0.75,INDEX([1]Hitters!$CF:$CF,MATCH($A6,[1]Hitters!$A:$A,0)))/0.75*1)+INDEX([1]Hitters!$CF:$CF,MATCH($A6,[1]Hitters!$A:$A,0)))/0.75*1,IF($D6&gt;6,(AC6-MIN(0.75,0.25*(RIGHT(AD$4,4)*1-(RIGHT($AD$4,4)*1)+0.25)*(1-MIN(0.75,INDEX([1]Hitters!$CF:$CF,MATCH($A6,[1]Hitters!$A:$A,0)))/0.75*1)+INDEX([1]Hitters!$CF:$CF,MATCH($A6,[1]Hitters!$A:$A,0)))/0.75*($M6+RIGHT(AD$4,4)*1-RIGHT($AA$4,4)*1+10)*0.05),IF($D6=3,(AC6-MIN(0.75,0.25*(RIGHT(AD$4,4)*1-(RIGHT($AD$4,4)*1)+0.25)*(1-MIN(0.75,INDEX([1]Hitters!$CF:$CF,MATCH($A6,[1]Hitters!$A:$A,0)))/0.75*1)+INDEX([1]Hitters!$CF:$CF,MATCH($A6,[1]Hitters!$A:$A,0)))/0.75*($M6+RIGHT(AD$4,4)*1-RIGHT($AA$4,4)*1-27)*0.1),(AC6-MIN(0.75,0.25*(RIGHT(AD$4,4)*1-(RIGHT($AD$4,4)*1)+0.25)*(1-MIN(0.75,INDEX([1]Hitters!$CF:$CF,MATCH($A6,[1]Hitters!$A:$A,0)))/0.75*1)+INDEX([1]Hitters!$CF:$CF,MATCH($A6,[1]Hitters!$A:$A,0)))/0.75*($M6+RIGHT(AD$4,4)*1-RIGHT($AA$4,4)*1-20)*0.094)))))))</f>
        <v>0.3194240721479869</v>
      </c>
      <c r="AE6" s="96">
        <f>IF($D6=0,0,IF($D6=1,INDEX([1]Pitchers!$FK:$FK,MATCH($A6,[1]Pitchers!$A:$A,0)),MAX(-16,IF($D6=2,AD6-MIN(0.75,0.25*(RIGHT(AE$4,4)*1-(RIGHT($AD$4,4)*1)+0.25)*(1-MIN(0.75,INDEX([1]Hitters!$CF:$CF,MATCH($A6,[1]Hitters!$A:$A,0)))/0.75*1)+INDEX([1]Hitters!$CF:$CF,MATCH($A6,[1]Hitters!$A:$A,0)))/0.75*1,IF($D6&gt;6,(AD6-MIN(0.75,0.25*(RIGHT(AE$4,4)*1-(RIGHT($AD$4,4)*1)+0.25)*(1-MIN(0.75,INDEX([1]Hitters!$CF:$CF,MATCH($A6,[1]Hitters!$A:$A,0)))/0.75*1)+INDEX([1]Hitters!$CF:$CF,MATCH($A6,[1]Hitters!$A:$A,0)))/0.75*($M6+RIGHT(AE$4,4)*1-RIGHT($AA$4,4)*1+10)*0.05),IF($D6=3,(AD6-MIN(0.75,0.25*(RIGHT(AE$4,4)*1-(RIGHT($AD$4,4)*1)+0.25)*(1-MIN(0.75,INDEX([1]Hitters!$CF:$CF,MATCH($A6,[1]Hitters!$A:$A,0)))/0.75*1)+INDEX([1]Hitters!$CF:$CF,MATCH($A6,[1]Hitters!$A:$A,0)))/0.75*($M6+RIGHT(AE$4,4)*1-RIGHT($AA$4,4)*1-27)*0.1),(AD6-MIN(0.75,0.25*(RIGHT(AE$4,4)*1-(RIGHT($AD$4,4)*1)+0.25)*(1-MIN(0.75,INDEX([1]Hitters!$CF:$CF,MATCH($A6,[1]Hitters!$A:$A,0)))/0.75*1)+INDEX([1]Hitters!$CF:$CF,MATCH($A6,[1]Hitters!$A:$A,0)))/0.75*($M6+RIGHT(AE$4,4)*1-RIGHT($AA$4,4)*1-20)*0.094)))))))</f>
        <v>0.3194240721479869</v>
      </c>
      <c r="AF6" s="96">
        <f>IF($D6=0,0,IF($D6=1,INDEX([1]Pitchers!$FK:$FK,MATCH($A6,[1]Pitchers!$A:$A,0)),MAX(-16,IF($D6=2,AE6-MIN(0.75,0.25*(RIGHT(AF$4,4)*1-(RIGHT($AD$4,4)*1)+0.25)*(1-MIN(0.75,INDEX([1]Hitters!$CF:$CF,MATCH($A6,[1]Hitters!$A:$A,0)))/0.75*1)+INDEX([1]Hitters!$CF:$CF,MATCH($A6,[1]Hitters!$A:$A,0)))/0.75*1,IF($D6&gt;6,(AE6-MIN(0.75,0.25*(RIGHT(AF$4,4)*1-(RIGHT($AD$4,4)*1)+0.25)*(1-MIN(0.75,INDEX([1]Hitters!$CF:$CF,MATCH($A6,[1]Hitters!$A:$A,0)))/0.75*1)+INDEX([1]Hitters!$CF:$CF,MATCH($A6,[1]Hitters!$A:$A,0)))/0.75*($M6+RIGHT(AF$4,4)*1-RIGHT($AA$4,4)*1+10)*0.05),IF($D6=3,(AE6-MIN(0.75,0.25*(RIGHT(AF$4,4)*1-(RIGHT($AD$4,4)*1)+0.25)*(1-MIN(0.75,INDEX([1]Hitters!$CF:$CF,MATCH($A6,[1]Hitters!$A:$A,0)))/0.75*1)+INDEX([1]Hitters!$CF:$CF,MATCH($A6,[1]Hitters!$A:$A,0)))/0.75*($M6+RIGHT(AF$4,4)*1-RIGHT($AA$4,4)*1-27)*0.1),(AE6-MIN(0.75,0.25*(RIGHT(AF$4,4)*1-(RIGHT($AD$4,4)*1)+0.25)*(1-MIN(0.75,INDEX([1]Hitters!$CF:$CF,MATCH($A6,[1]Hitters!$A:$A,0)))/0.75*1)+INDEX([1]Hitters!$CF:$CF,MATCH($A6,[1]Hitters!$A:$A,0)))/0.75*($M6+RIGHT(AF$4,4)*1-RIGHT($AA$4,4)*1-20)*0.094)))))))</f>
        <v>0.3194240721479869</v>
      </c>
      <c r="AG6" s="96">
        <f>IF($D6=0,0,IF($D6=1,INDEX([1]Pitchers!$FK:$FK,MATCH($A6,[1]Pitchers!$A:$A,0)),MAX(-16,IF($D6=2,AF6-MIN(0.75,0.25*(RIGHT(AG$4,4)*1-(RIGHT($AD$4,4)*1)+0.25)*(1-MIN(0.75,INDEX([1]Hitters!$CF:$CF,MATCH($A6,[1]Hitters!$A:$A,0)))/0.75*1)+INDEX([1]Hitters!$CF:$CF,MATCH($A6,[1]Hitters!$A:$A,0)))/0.75*1,IF($D6&gt;6,(AF6-MIN(0.75,0.25*(RIGHT(AG$4,4)*1-(RIGHT($AD$4,4)*1)+0.25)*(1-MIN(0.75,INDEX([1]Hitters!$CF:$CF,MATCH($A6,[1]Hitters!$A:$A,0)))/0.75*1)+INDEX([1]Hitters!$CF:$CF,MATCH($A6,[1]Hitters!$A:$A,0)))/0.75*($M6+RIGHT(AG$4,4)*1-RIGHT($AA$4,4)*1+10)*0.05),IF($D6=3,(AF6-MIN(0.75,0.25*(RIGHT(AG$4,4)*1-(RIGHT($AD$4,4)*1)+0.25)*(1-MIN(0.75,INDEX([1]Hitters!$CF:$CF,MATCH($A6,[1]Hitters!$A:$A,0)))/0.75*1)+INDEX([1]Hitters!$CF:$CF,MATCH($A6,[1]Hitters!$A:$A,0)))/0.75*($M6+RIGHT(AG$4,4)*1-RIGHT($AA$4,4)*1-27)*0.1),(AF6-MIN(0.75,0.25*(RIGHT(AG$4,4)*1-(RIGHT($AD$4,4)*1)+0.25)*(1-MIN(0.75,INDEX([1]Hitters!$CF:$CF,MATCH($A6,[1]Hitters!$A:$A,0)))/0.75*1)+INDEX([1]Hitters!$CF:$CF,MATCH($A6,[1]Hitters!$A:$A,0)))/0.75*($M6+RIGHT(AG$4,4)*1-RIGHT($AA$4,4)*1-20)*0.094)))))))</f>
        <v>0.3194240721479869</v>
      </c>
      <c r="AH6" s="96">
        <f>IF($D6=0,0,IF($D6=1,INDEX([1]Pitchers!$FK:$FK,MATCH($A6,[1]Pitchers!$A:$A,0)),MAX(-16,IF($D6=2,AG6-MIN(0.75,0.25*(RIGHT(AH$4,4)*1-(RIGHT($AD$4,4)*1)+0.25)*(1-MIN(0.75,INDEX([1]Hitters!$CF:$CF,MATCH($A6,[1]Hitters!$A:$A,0)))/0.75*1)+INDEX([1]Hitters!$CF:$CF,MATCH($A6,[1]Hitters!$A:$A,0)))/0.75*1,IF($D6&gt;6,(AG6-MIN(0.75,0.25*(RIGHT(AH$4,4)*1-(RIGHT($AD$4,4)*1)+0.25)*(1-MIN(0.75,INDEX([1]Hitters!$CF:$CF,MATCH($A6,[1]Hitters!$A:$A,0)))/0.75*1)+INDEX([1]Hitters!$CF:$CF,MATCH($A6,[1]Hitters!$A:$A,0)))/0.75*($M6+RIGHT(AH$4,4)*1-RIGHT($AA$4,4)*1+10)*0.05),IF($D6=3,(AG6-MIN(0.75,0.25*(RIGHT(AH$4,4)*1-(RIGHT($AD$4,4)*1)+0.25)*(1-MIN(0.75,INDEX([1]Hitters!$CF:$CF,MATCH($A6,[1]Hitters!$A:$A,0)))/0.75*1)+INDEX([1]Hitters!$CF:$CF,MATCH($A6,[1]Hitters!$A:$A,0)))/0.75*($M6+RIGHT(AH$4,4)*1-RIGHT($AA$4,4)*1-27)*0.1),(AG6-MIN(0.75,0.25*(RIGHT(AH$4,4)*1-(RIGHT($AD$4,4)*1)+0.25)*(1-MIN(0.75,INDEX([1]Hitters!$CF:$CF,MATCH($A6,[1]Hitters!$A:$A,0)))/0.75*1)+INDEX([1]Hitters!$CF:$CF,MATCH($A6,[1]Hitters!$A:$A,0)))/0.75*($M6+RIGHT(AH$4,4)*1-RIGHT($AA$4,4)*1-20)*0.094)))))))</f>
        <v>0.3194240721479869</v>
      </c>
      <c r="AI6" s="96">
        <f>IF($D6=0,0,IF($D6=1,INDEX([1]Pitchers!$FK:$FK,MATCH($A6,[1]Pitchers!$A:$A,0)),MAX(-16,IF($D6=2,AH6-MIN(0.75,0.25*(RIGHT(AI$4,4)*1-(RIGHT($AD$4,4)*1)+0.25)*(1-MIN(0.75,INDEX([1]Hitters!$CF:$CF,MATCH($A6,[1]Hitters!$A:$A,0)))/0.75*1)+INDEX([1]Hitters!$CF:$CF,MATCH($A6,[1]Hitters!$A:$A,0)))/0.75*1,IF($D6&gt;6,(AH6-MIN(0.75,0.25*(RIGHT(AI$4,4)*1-(RIGHT($AD$4,4)*1)+0.25)*(1-MIN(0.75,INDEX([1]Hitters!$CF:$CF,MATCH($A6,[1]Hitters!$A:$A,0)))/0.75*1)+INDEX([1]Hitters!$CF:$CF,MATCH($A6,[1]Hitters!$A:$A,0)))/0.75*($M6+RIGHT(AI$4,4)*1-RIGHT($AA$4,4)*1+10)*0.05),IF($D6=3,(AH6-MIN(0.75,0.25*(RIGHT(AI$4,4)*1-(RIGHT($AD$4,4)*1)+0.25)*(1-MIN(0.75,INDEX([1]Hitters!$CF:$CF,MATCH($A6,[1]Hitters!$A:$A,0)))/0.75*1)+INDEX([1]Hitters!$CF:$CF,MATCH($A6,[1]Hitters!$A:$A,0)))/0.75*($M6+RIGHT(AI$4,4)*1-RIGHT($AA$4,4)*1-27)*0.1),(AH6-MIN(0.75,0.25*(RIGHT(AI$4,4)*1-(RIGHT($AD$4,4)*1)+0.25)*(1-MIN(0.75,INDEX([1]Hitters!$CF:$CF,MATCH($A6,[1]Hitters!$A:$A,0)))/0.75*1)+INDEX([1]Hitters!$CF:$CF,MATCH($A6,[1]Hitters!$A:$A,0)))/0.75*($M6+RIGHT(AI$4,4)*1-RIGHT($AA$4,4)*1-20)*0.094)))))))</f>
        <v>0.3194240721479869</v>
      </c>
      <c r="AJ6" s="96">
        <f>IF($D6=0,0,IF($D6=1,INDEX([1]Pitchers!$FK:$FK,MATCH($A6,[1]Pitchers!$A:$A,0)),MAX(-16,IF($D6=2,AI6-MIN(0.75,0.25*(RIGHT(AJ$4,4)*1-(RIGHT($AD$4,4)*1)+0.25)*(1-MIN(0.75,INDEX([1]Hitters!$CF:$CF,MATCH($A6,[1]Hitters!$A:$A,0)))/0.75*1)+INDEX([1]Hitters!$CF:$CF,MATCH($A6,[1]Hitters!$A:$A,0)))/0.75*1,IF($D6&gt;6,(AI6-MIN(0.75,0.25*(RIGHT(AJ$4,4)*1-(RIGHT($AD$4,4)*1)+0.25)*(1-MIN(0.75,INDEX([1]Hitters!$CF:$CF,MATCH($A6,[1]Hitters!$A:$A,0)))/0.75*1)+INDEX([1]Hitters!$CF:$CF,MATCH($A6,[1]Hitters!$A:$A,0)))/0.75*($M6+RIGHT(AJ$4,4)*1-RIGHT($AA$4,4)*1+10)*0.05),IF($D6=3,(AI6-MIN(0.75,0.25*(RIGHT(AJ$4,4)*1-(RIGHT($AD$4,4)*1)+0.25)*(1-MIN(0.75,INDEX([1]Hitters!$CF:$CF,MATCH($A6,[1]Hitters!$A:$A,0)))/0.75*1)+INDEX([1]Hitters!$CF:$CF,MATCH($A6,[1]Hitters!$A:$A,0)))/0.75*($M6+RIGHT(AJ$4,4)*1-RIGHT($AA$4,4)*1-27)*0.1),(AI6-MIN(0.75,0.25*(RIGHT(AJ$4,4)*1-(RIGHT($AD$4,4)*1)+0.25)*(1-MIN(0.75,INDEX([1]Hitters!$CF:$CF,MATCH($A6,[1]Hitters!$A:$A,0)))/0.75*1)+INDEX([1]Hitters!$CF:$CF,MATCH($A6,[1]Hitters!$A:$A,0)))/0.75*($M6+RIGHT(AJ$4,4)*1-RIGHT($AA$4,4)*1-20)*0.094)))))))</f>
        <v>0.3194240721479869</v>
      </c>
      <c r="AK6" s="96">
        <f>IF($D6=0,0,IF($D6=1,INDEX([1]Pitchers!$FK:$FK,MATCH($A6,[1]Pitchers!$A:$A,0)),MAX(-16,IF($D6=2,AJ6-MIN(0.75,0.25*(RIGHT(AK$4,4)*1-(RIGHT($AD$4,4)*1)+0.25)*(1-MIN(0.75,INDEX([1]Hitters!$CF:$CF,MATCH($A6,[1]Hitters!$A:$A,0)))/0.75*1)+INDEX([1]Hitters!$CF:$CF,MATCH($A6,[1]Hitters!$A:$A,0)))/0.75*1,IF($D6&gt;6,(AJ6-MIN(0.75,0.25*(RIGHT(AK$4,4)*1-(RIGHT($AD$4,4)*1)+0.25)*(1-MIN(0.75,INDEX([1]Hitters!$CF:$CF,MATCH($A6,[1]Hitters!$A:$A,0)))/0.75*1)+INDEX([1]Hitters!$CF:$CF,MATCH($A6,[1]Hitters!$A:$A,0)))/0.75*($M6+RIGHT(AK$4,4)*1-RIGHT($AA$4,4)*1+10)*0.05),IF($D6=3,(AJ6-MIN(0.75,0.25*(RIGHT(AK$4,4)*1-(RIGHT($AD$4,4)*1)+0.25)*(1-MIN(0.75,INDEX([1]Hitters!$CF:$CF,MATCH($A6,[1]Hitters!$A:$A,0)))/0.75*1)+INDEX([1]Hitters!$CF:$CF,MATCH($A6,[1]Hitters!$A:$A,0)))/0.75*($M6+RIGHT(AK$4,4)*1-RIGHT($AA$4,4)*1-27)*0.1),(AJ6-MIN(0.75,0.25*(RIGHT(AK$4,4)*1-(RIGHT($AD$4,4)*1)+0.25)*(1-MIN(0.75,INDEX([1]Hitters!$CF:$CF,MATCH($A6,[1]Hitters!$A:$A,0)))/0.75*1)+INDEX([1]Hitters!$CF:$CF,MATCH($A6,[1]Hitters!$A:$A,0)))/0.75*($M6+RIGHT(AK$4,4)*1-RIGHT($AA$4,4)*1-20)*0.094)))))))</f>
        <v>0.3194240721479869</v>
      </c>
      <c r="AL6" s="96">
        <f>IF($D6=0,0,IF($D6=1,INDEX([1]Pitchers!$FK:$FK,MATCH($A6,[1]Pitchers!$A:$A,0)),MAX(-16,IF($D6=2,AK6-MIN(0.75,0.25*(RIGHT(AL$4,4)*1-(RIGHT($AD$4,4)*1)+0.25)*(1-MIN(0.75,INDEX([1]Hitters!$CF:$CF,MATCH($A6,[1]Hitters!$A:$A,0)))/0.75*1)+INDEX([1]Hitters!$CF:$CF,MATCH($A6,[1]Hitters!$A:$A,0)))/0.75*1,IF($D6&gt;6,(AK6-MIN(0.75,0.25*(RIGHT(AL$4,4)*1-(RIGHT($AD$4,4)*1)+0.25)*(1-MIN(0.75,INDEX([1]Hitters!$CF:$CF,MATCH($A6,[1]Hitters!$A:$A,0)))/0.75*1)+INDEX([1]Hitters!$CF:$CF,MATCH($A6,[1]Hitters!$A:$A,0)))/0.75*($M6+RIGHT(AL$4,4)*1-RIGHT($AA$4,4)*1+10)*0.05),IF($D6=3,(AK6-MIN(0.75,0.25*(RIGHT(AL$4,4)*1-(RIGHT($AD$4,4)*1)+0.25)*(1-MIN(0.75,INDEX([1]Hitters!$CF:$CF,MATCH($A6,[1]Hitters!$A:$A,0)))/0.75*1)+INDEX([1]Hitters!$CF:$CF,MATCH($A6,[1]Hitters!$A:$A,0)))/0.75*($M6+RIGHT(AL$4,4)*1-RIGHT($AA$4,4)*1-27)*0.1),(AK6-MIN(0.75,0.25*(RIGHT(AL$4,4)*1-(RIGHT($AD$4,4)*1)+0.25)*(1-MIN(0.75,INDEX([1]Hitters!$CF:$CF,MATCH($A6,[1]Hitters!$A:$A,0)))/0.75*1)+INDEX([1]Hitters!$CF:$CF,MATCH($A6,[1]Hitters!$A:$A,0)))/0.75*($M6+RIGHT(AL$4,4)*1-RIGHT($AA$4,4)*1-20)*0.094)))))))</f>
        <v>0.3194240721479869</v>
      </c>
      <c r="AM6" s="98">
        <f>MAX(IF($D6=0,20,IF($D6=1,60,150)),MAX(0,IF($D6&gt;1,INDEX([1]Hitters!$ER:$ER,MATCH($A6,[1]Hitters!$A:$A,0))*(0.4+MAX(0,0.6*MIN(1,(IF(O6="",0,(((4.25+(O6-0.263)*4.2)^(((4.25+(O6-0.263)*4.2)+(4.25-AA6*600/600*4.2/600))^0.285))/((4.25+(O6-0.263)*4.2)^(((4.25+(O6-0.263)*4.2)+(4.25-AA6*600/600*4.2/600))^0.285)+(4.25-AA6*600/600*4.2/600)^(((4.25+(O6-0.263)*4.2)+(4.25-AA6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6,[1]Pitchers!$A:$A,0))))*IF($D6&lt;2,(0.4+0.6*MAX(0,MIN(1,IF($D6=0,((4.25)^(((4.25)+(4.25-(4-O6)*4.25/4*1/9))^0.285)/((4.25)^(((4.25)+(4.25-(4-O6)*4.25/4*1/9))^0.285)+(4.25-(4-O6)*4.25/4*1/9)^(((4.25)+(4.25-(4-O6)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6)))/0.5345*0.0009131+0.0104414*(3.74-MIN(3.74,O6)))*50,(((4.25+(AA6-0.263)*0.32*198*MAX(6,198/33)/198)^(((4.25+(AA6-0.263)*0.32*198*MAX(6,198/33)/198)+(4.25-(4-O6)*4.25/4*MAX(6,198/33)/9))^0.285)/((4.25+(AA6-0.263)*0.32*198*MAX(6,198/33)/198)^(((4.25+(AA6-0.263)*0.32*198*MAX(6,198/33)/198)+(4.25-(4-O6)*4.25/4*MAX(6,198/33)/9))^0.285)+(4.25-(4-O6)*4.25/4*MAX(6,198/33)/9)^(((4.25+(AA6-0.263)*0.32*198*MAX(6,198/33)/198)+(4.25-(4-O6)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=0,50,198)/0.0065))),1))</f>
        <v>165.33807099932667</v>
      </c>
      <c r="AN6" s="98">
        <f t="shared" si="3"/>
        <v>157.92140433265971</v>
      </c>
      <c r="AO6" s="98">
        <f t="shared" si="4"/>
        <v>148.50473766599274</v>
      </c>
      <c r="AP6" s="98">
        <f t="shared" si="5"/>
        <v>137.08807099932577</v>
      </c>
      <c r="AQ6" s="98">
        <f t="shared" si="6"/>
        <v>123.6714043326588</v>
      </c>
      <c r="AR6" s="98">
        <f t="shared" si="7"/>
        <v>108.25473766599183</v>
      </c>
      <c r="AS6" s="98">
        <f t="shared" si="8"/>
        <v>74.347251880023023</v>
      </c>
      <c r="AT6" s="98">
        <f t="shared" si="9"/>
        <v>60</v>
      </c>
      <c r="AU6" s="98">
        <f t="shared" si="10"/>
        <v>60</v>
      </c>
      <c r="AV6" s="98">
        <f t="shared" si="11"/>
        <v>60</v>
      </c>
      <c r="AW6" s="98">
        <f t="shared" si="12"/>
        <v>60</v>
      </c>
      <c r="AX6" s="98">
        <f t="shared" si="13"/>
        <v>60</v>
      </c>
      <c r="AY6" s="96">
        <f t="shared" si="14"/>
        <v>10.081934289062099</v>
      </c>
      <c r="AZ6" s="96">
        <f t="shared" si="15"/>
        <v>135.64952030650889</v>
      </c>
      <c r="BA6" s="96">
        <f t="shared" si="16"/>
        <v>3.4277706330628321</v>
      </c>
      <c r="BB6" s="96">
        <f t="shared" si="17"/>
        <v>2.9832301570964117</v>
      </c>
      <c r="BC6" s="96">
        <f t="shared" si="18"/>
        <v>2.4843132773040657</v>
      </c>
      <c r="BD6" s="96">
        <f t="shared" si="19"/>
        <v>1.9506480305362672</v>
      </c>
      <c r="BE6" s="96">
        <f t="shared" si="20"/>
        <v>1.4066187545662823</v>
      </c>
      <c r="BF6" s="96">
        <f t="shared" si="21"/>
        <v>0.88188301015942638</v>
      </c>
      <c r="BG6" s="96">
        <f t="shared" si="22"/>
        <v>0.33703896477443696</v>
      </c>
      <c r="BH6" s="96">
        <f t="shared" si="23"/>
        <v>3.1609834753684174E-2</v>
      </c>
      <c r="BI6" s="96">
        <f t="shared" si="24"/>
        <v>0</v>
      </c>
      <c r="BJ6" s="96">
        <f t="shared" si="25"/>
        <v>0</v>
      </c>
      <c r="BK6" s="96">
        <f t="shared" si="26"/>
        <v>0</v>
      </c>
      <c r="BL6" s="96">
        <f t="shared" si="27"/>
        <v>0</v>
      </c>
      <c r="BM6" s="129">
        <f t="shared" si="28"/>
        <v>34.416666666666664</v>
      </c>
      <c r="BN6" s="129">
        <f t="shared" si="28"/>
        <v>34.416666666666664</v>
      </c>
      <c r="BO6" s="129">
        <f t="shared" si="28"/>
        <v>34.416666666666664</v>
      </c>
      <c r="BP6" s="129">
        <f t="shared" si="28"/>
        <v>34.416666666666664</v>
      </c>
      <c r="BQ6" s="129">
        <f t="shared" si="28"/>
        <v>34.416666666666664</v>
      </c>
      <c r="BR6" s="129">
        <f t="shared" si="28"/>
        <v>34.416666666666664</v>
      </c>
      <c r="BS6" s="129" t="str">
        <f t="shared" si="28"/>
        <v/>
      </c>
      <c r="BT6" s="129" t="str">
        <f t="shared" si="28"/>
        <v/>
      </c>
      <c r="BU6" s="129" t="str">
        <f t="shared" si="28"/>
        <v/>
      </c>
      <c r="BV6" s="129" t="str">
        <f t="shared" si="28"/>
        <v/>
      </c>
      <c r="BW6" s="129" t="str">
        <f t="shared" si="28"/>
        <v/>
      </c>
      <c r="BX6" s="129" t="str">
        <f t="shared" si="28"/>
        <v/>
      </c>
      <c r="BY6" s="130">
        <f t="shared" si="29"/>
        <v>30.777895948133061</v>
      </c>
      <c r="BZ6" s="130">
        <f t="shared" si="30"/>
        <v>27.801724488319572</v>
      </c>
      <c r="CA6" s="130">
        <f t="shared" si="31"/>
        <v>23.970667917211802</v>
      </c>
      <c r="CB6" s="130">
        <f t="shared" si="32"/>
        <v>19.414974133361387</v>
      </c>
      <c r="CC6" s="130">
        <f t="shared" si="33"/>
        <v>14.341361042835407</v>
      </c>
      <c r="CD6" s="130">
        <f t="shared" si="34"/>
        <v>9.5042482091878089</v>
      </c>
      <c r="CE6" s="130">
        <f t="shared" si="35"/>
        <v>4.1133155793198872</v>
      </c>
      <c r="CF6" s="130">
        <f t="shared" si="36"/>
        <v>0.85582569473602588</v>
      </c>
      <c r="CG6" s="130">
        <f t="shared" si="37"/>
        <v>0.5</v>
      </c>
      <c r="CH6" s="130">
        <f t="shared" si="38"/>
        <v>0.5</v>
      </c>
      <c r="CI6" s="130">
        <f t="shared" si="39"/>
        <v>0.5</v>
      </c>
      <c r="CJ6" s="130">
        <f t="shared" si="40"/>
        <v>0.5</v>
      </c>
      <c r="CK6" s="131">
        <f t="shared" si="41"/>
        <v>6</v>
      </c>
      <c r="CL6" s="96">
        <f t="shared" si="42"/>
        <v>1.6752697495054691</v>
      </c>
      <c r="CM6" s="96">
        <f t="shared" si="43"/>
        <v>1.3093422318723853</v>
      </c>
      <c r="CN6" s="96">
        <f t="shared" si="44"/>
        <v>0.91023731041337586</v>
      </c>
      <c r="CO6" s="96">
        <f t="shared" si="45"/>
        <v>0.49758302197891391</v>
      </c>
      <c r="CP6" s="96">
        <f t="shared" si="46"/>
        <v>9.5763704342265443E-2</v>
      </c>
      <c r="CQ6" s="96">
        <f t="shared" si="47"/>
        <v>-0.26556308173125398</v>
      </c>
      <c r="CR6" s="96">
        <f t="shared" si="48"/>
        <v>-0.45100473152786702</v>
      </c>
      <c r="CS6" s="96">
        <f t="shared" si="49"/>
        <v>-0.60436016524631575</v>
      </c>
      <c r="CT6" s="96">
        <f t="shared" si="50"/>
        <v>-0.63596999999999992</v>
      </c>
      <c r="CU6" s="96">
        <f t="shared" si="51"/>
        <v>-0.63596999999999992</v>
      </c>
      <c r="CV6" s="96">
        <f t="shared" si="52"/>
        <v>-0.63596999999999992</v>
      </c>
      <c r="CW6" s="96">
        <f t="shared" si="53"/>
        <v>-0.63596999999999992</v>
      </c>
      <c r="CX6" s="96">
        <f>MAX(0,(IF(CL6&gt;0,(CL6-ROUNDDOWN(CL6,1))/0.1*LOOKUP(ROUNDUP(CL6+81.1,1),CB!$A:$A,CB!$C:$C)+(1-(CL6-ROUNDDOWN(CL6,1))/0.1)*LOOKUP(ROUNDDOWN(CL6+81.1,1),CB!$A:$A,CB!$C:$C),(CL6-ROUNDDOWN(CL6-0.1,1))/0.1*LOOKUP(ROUNDUP(CL6+81.1,1),CB!$A:$A,CB!$C:$C)+(1-(CL6-ROUNDDOWN(CL6-0.1,1))/0.1)*LOOKUP(ROUNDDOWN(CL6+81.1,1),CB!$A:$A,CB!$C:$C))-LOOKUP(81.1,CB!$A:$A,CB!$C:$C))/(1-(BINOMDIST(97,162,0.5,TRUE)-BINOMDIST(87,162,0.5,TRUE)))*$C$2*($B$1^(LEFT(CX$4,4)*1-LEFT($BA$4,4)*1))*(37.75+CL6))</f>
        <v>2.8557308836304052</v>
      </c>
      <c r="CY6" s="96">
        <f>MAX(0,(IF(CM6&gt;0,(CM6-ROUNDDOWN(CM6,1))/0.1*LOOKUP(ROUNDUP(CM6+81.1,1),CB!$A:$A,CB!$C:$C)+(1-(CM6-ROUNDDOWN(CM6,1))/0.1)*LOOKUP(ROUNDDOWN(CM6+81.1,1),CB!$A:$A,CB!$C:$C),(CM6-ROUNDDOWN(CM6-0.1,1))/0.1*LOOKUP(ROUNDUP(CM6+81.1,1),CB!$A:$A,CB!$C:$C)+(1-(CM6-ROUNDDOWN(CM6-0.1,1))/0.1)*LOOKUP(ROUNDDOWN(CM6+81.1,1),CB!$A:$A,CB!$C:$C))-LOOKUP(81.1,CB!$A:$A,CB!$C:$C))/(1-(BINOMDIST(97,162,0.5,TRUE)-BINOMDIST(87,162,0.5,TRUE)))*$C$2*($B$1^(LEFT(CY$4,4)*1-LEFT($BA$4,4)*1))*(37.75+CM6))</f>
        <v>2.2425911687097124</v>
      </c>
      <c r="CZ6" s="96">
        <f>MAX(0,(IF(CN6&gt;0,(CN6-ROUNDDOWN(CN6,1))/0.1*LOOKUP(ROUNDUP(CN6+81.1,1),CB!$A:$A,CB!$C:$C)+(1-(CN6-ROUNDDOWN(CN6,1))/0.1)*LOOKUP(ROUNDDOWN(CN6+81.1,1),CB!$A:$A,CB!$C:$C),(CN6-ROUNDDOWN(CN6-0.1,1))/0.1*LOOKUP(ROUNDUP(CN6+81.1,1),CB!$A:$A,CB!$C:$C)+(1-(CN6-ROUNDDOWN(CN6-0.1,1))/0.1)*LOOKUP(ROUNDDOWN(CN6+81.1,1),CB!$A:$A,CB!$C:$C))-LOOKUP(81.1,CB!$A:$A,CB!$C:$C))/(1-(BINOMDIST(97,162,0.5,TRUE)-BINOMDIST(87,162,0.5,TRUE)))*$C$2*($B$1^(LEFT(CZ$4,4)*1-LEFT($BA$4,4)*1))*(37.75+CN6))</f>
        <v>1.5590248113899421</v>
      </c>
      <c r="DA6" s="96">
        <f>MAX(0,(IF(CO6&gt;0,(CO6-ROUNDDOWN(CO6,1))/0.1*LOOKUP(ROUNDUP(CO6+81.1,1),CB!$A:$A,CB!$C:$C)+(1-(CO6-ROUNDDOWN(CO6,1))/0.1)*LOOKUP(ROUNDDOWN(CO6+81.1,1),CB!$A:$A,CB!$C:$C),(CO6-ROUNDDOWN(CO6-0.1,1))/0.1*LOOKUP(ROUNDUP(CO6+81.1,1),CB!$A:$A,CB!$C:$C)+(1-(CO6-ROUNDDOWN(CO6-0.1,1))/0.1)*LOOKUP(ROUNDDOWN(CO6+81.1,1),CB!$A:$A,CB!$C:$C))-LOOKUP(81.1,CB!$A:$A,CB!$C:$C))/(1-(BINOMDIST(97,162,0.5,TRUE)-BINOMDIST(87,162,0.5,TRUE)))*$C$2*($B$1^(LEFT(DA$4,4)*1-LEFT($BA$4,4)*1))*(37.75+CO6))</f>
        <v>0.85002272256501665</v>
      </c>
      <c r="DB6" s="96">
        <f>MAX(0,(IF(CP6&gt;0,(CP6-ROUNDDOWN(CP6,1))/0.1*LOOKUP(ROUNDUP(CP6+81.1,1),CB!$A:$A,CB!$C:$C)+(1-(CP6-ROUNDDOWN(CP6,1))/0.1)*LOOKUP(ROUNDDOWN(CP6+81.1,1),CB!$A:$A,CB!$C:$C),(CP6-ROUNDDOWN(CP6-0.1,1))/0.1*LOOKUP(ROUNDUP(CP6+81.1,1),CB!$A:$A,CB!$C:$C)+(1-(CP6-ROUNDDOWN(CP6-0.1,1))/0.1)*LOOKUP(ROUNDDOWN(CP6+81.1,1),CB!$A:$A,CB!$C:$C))-LOOKUP(81.1,CB!$A:$A,CB!$C:$C))/(1-(BINOMDIST(97,162,0.5,TRUE)-BINOMDIST(87,162,0.5,TRUE)))*$C$2*($B$1^(LEFT(DB$4,4)*1-LEFT($BA$4,4)*1))*(37.75+CP6))</f>
        <v>0.16332994249514926</v>
      </c>
      <c r="DC6" s="96">
        <f>MAX(0,(IF(CQ6&gt;0,(CQ6-ROUNDDOWN(CQ6,1))/0.1*LOOKUP(ROUNDUP(CQ6+81.1,1),CB!$A:$A,CB!$C:$C)+(1-(CQ6-ROUNDDOWN(CQ6,1))/0.1)*LOOKUP(ROUNDDOWN(CQ6+81.1,1),CB!$A:$A,CB!$C:$C),(CQ6-ROUNDDOWN(CQ6-0.1,1))/0.1*LOOKUP(ROUNDUP(CQ6+81.1,1),CB!$A:$A,CB!$C:$C)+(1-(CQ6-ROUNDDOWN(CQ6-0.1,1))/0.1)*LOOKUP(ROUNDDOWN(CQ6+81.1,1),CB!$A:$A,CB!$C:$C))-LOOKUP(81.1,CB!$A:$A,CB!$C:$C))/(1-(BINOMDIST(97,162,0.5,TRUE)-BINOMDIST(87,162,0.5,TRUE)))*$C$2*($B$1^(LEFT(DC$4,4)*1-LEFT($BA$4,4)*1))*(37.75+CQ6))</f>
        <v>0</v>
      </c>
      <c r="DD6" s="96">
        <f>MAX(0,(IF(CR6&gt;0,(CR6-ROUNDDOWN(CR6,1))/0.1*LOOKUP(ROUNDUP(CR6+81.1,1),CB!$A:$A,CB!$C:$C)+(1-(CR6-ROUNDDOWN(CR6,1))/0.1)*LOOKUP(ROUNDDOWN(CR6+81.1,1),CB!$A:$A,CB!$C:$C),(CR6-ROUNDDOWN(CR6-0.1,1))/0.1*LOOKUP(ROUNDUP(CR6+81.1,1),CB!$A:$A,CB!$C:$C)+(1-(CR6-ROUNDDOWN(CR6-0.1,1))/0.1)*LOOKUP(ROUNDDOWN(CR6+81.1,1),CB!$A:$A,CB!$C:$C))-LOOKUP(81.1,CB!$A:$A,CB!$C:$C))/(1-(BINOMDIST(97,162,0.5,TRUE)-BINOMDIST(87,162,0.5,TRUE)))*$C$2*($B$1^(LEFT(DD$4,4)*1-LEFT($BA$4,4)*1))*(37.75+CR6))</f>
        <v>0</v>
      </c>
      <c r="DE6" s="96">
        <f>MAX(0,(IF(CS6&gt;0,(CS6-ROUNDDOWN(CS6,1))/0.1*LOOKUP(ROUNDUP(CS6+81.1,1),CB!$A:$A,CB!$C:$C)+(1-(CS6-ROUNDDOWN(CS6,1))/0.1)*LOOKUP(ROUNDDOWN(CS6+81.1,1),CB!$A:$A,CB!$C:$C),(CS6-ROUNDDOWN(CS6-0.1,1))/0.1*LOOKUP(ROUNDUP(CS6+81.1,1),CB!$A:$A,CB!$C:$C)+(1-(CS6-ROUNDDOWN(CS6-0.1,1))/0.1)*LOOKUP(ROUNDDOWN(CS6+81.1,1),CB!$A:$A,CB!$C:$C))-LOOKUP(81.1,CB!$A:$A,CB!$C:$C))/(1-(BINOMDIST(97,162,0.5,TRUE)-BINOMDIST(87,162,0.5,TRUE)))*$C$2*($B$1^(LEFT(DE$4,4)*1-LEFT($BA$4,4)*1))*(37.75+CS6))</f>
        <v>0</v>
      </c>
      <c r="DF6" s="96">
        <f>MAX(0,(IF(CT6&gt;0,(CT6-ROUNDDOWN(CT6,1))/0.1*LOOKUP(ROUNDUP(CT6+81.1,1),CB!$A:$A,CB!$C:$C)+(1-(CT6-ROUNDDOWN(CT6,1))/0.1)*LOOKUP(ROUNDDOWN(CT6+81.1,1),CB!$A:$A,CB!$C:$C),(CT6-ROUNDDOWN(CT6-0.1,1))/0.1*LOOKUP(ROUNDUP(CT6+81.1,1),CB!$A:$A,CB!$C:$C)+(1-(CT6-ROUNDDOWN(CT6-0.1,1))/0.1)*LOOKUP(ROUNDDOWN(CT6+81.1,1),CB!$A:$A,CB!$C:$C))-LOOKUP(81.1,CB!$A:$A,CB!$C:$C))/(1-(BINOMDIST(97,162,0.5,TRUE)-BINOMDIST(87,162,0.5,TRUE)))*$C$2*($B$1^(LEFT(DF$4,4)*1-LEFT($BA$4,4)*1))*(37.75+CT6))</f>
        <v>0</v>
      </c>
      <c r="DG6" s="96">
        <f>MAX(0,(IF(CU6&gt;0,(CU6-ROUNDDOWN(CU6,1))/0.1*LOOKUP(ROUNDUP(CU6+81.1,1),CB!$A:$A,CB!$C:$C)+(1-(CU6-ROUNDDOWN(CU6,1))/0.1)*LOOKUP(ROUNDDOWN(CU6+81.1,1),CB!$A:$A,CB!$C:$C),(CU6-ROUNDDOWN(CU6-0.1,1))/0.1*LOOKUP(ROUNDUP(CU6+81.1,1),CB!$A:$A,CB!$C:$C)+(1-(CU6-ROUNDDOWN(CU6-0.1,1))/0.1)*LOOKUP(ROUNDDOWN(CU6+81.1,1),CB!$A:$A,CB!$C:$C))-LOOKUP(81.1,CB!$A:$A,CB!$C:$C))/(1-(BINOMDIST(97,162,0.5,TRUE)-BINOMDIST(87,162,0.5,TRUE)))*$C$2*($B$1^(LEFT(DG$4,4)*1-LEFT($BA$4,4)*1))*(37.75+CU6))</f>
        <v>0</v>
      </c>
      <c r="DH6" s="96">
        <f>MAX(0,(IF(CV6&gt;0,(CV6-ROUNDDOWN(CV6,1))/0.1*LOOKUP(ROUNDUP(CV6+81.1,1),CB!$A:$A,CB!$C:$C)+(1-(CV6-ROUNDDOWN(CV6,1))/0.1)*LOOKUP(ROUNDDOWN(CV6+81.1,1),CB!$A:$A,CB!$C:$C),(CV6-ROUNDDOWN(CV6-0.1,1))/0.1*LOOKUP(ROUNDUP(CV6+81.1,1),CB!$A:$A,CB!$C:$C)+(1-(CV6-ROUNDDOWN(CV6-0.1,1))/0.1)*LOOKUP(ROUNDDOWN(CV6+81.1,1),CB!$A:$A,CB!$C:$C))-LOOKUP(81.1,CB!$A:$A,CB!$C:$C))/(1-(BINOMDIST(97,162,0.5,TRUE)-BINOMDIST(87,162,0.5,TRUE)))*$C$2*($B$1^(LEFT(DH$4,4)*1-LEFT($BA$4,4)*1))*(37.75+CV6))</f>
        <v>0</v>
      </c>
      <c r="DI6" s="96">
        <f>MAX(0,(IF(CW6&gt;0,(CW6-ROUNDDOWN(CW6,1))/0.1*LOOKUP(ROUNDUP(CW6+81.1,1),CB!$A:$A,CB!$C:$C)+(1-(CW6-ROUNDDOWN(CW6,1))/0.1)*LOOKUP(ROUNDDOWN(CW6+81.1,1),CB!$A:$A,CB!$C:$C),(CW6-ROUNDDOWN(CW6-0.1,1))/0.1*LOOKUP(ROUNDUP(CW6+81.1,1),CB!$A:$A,CB!$C:$C)+(1-(CW6-ROUNDDOWN(CW6-0.1,1))/0.1)*LOOKUP(ROUNDDOWN(CW6+81.1,1),CB!$A:$A,CB!$C:$C))-LOOKUP(81.1,CB!$A:$A,CB!$C:$C))/(1-(BINOMDIST(97,162,0.5,TRUE)-BINOMDIST(87,162,0.5,TRUE)))*$C$2*($B$1^(LEFT(DI$4,4)*1-LEFT($BA$4,4)*1))*(37.75+CW6))</f>
        <v>0</v>
      </c>
      <c r="DJ6" s="90">
        <f t="shared" si="54"/>
        <v>6.2139193621826836</v>
      </c>
      <c r="DK6" s="132"/>
      <c r="DL6" s="132">
        <f t="shared" si="55"/>
        <v>23.077895948133062</v>
      </c>
      <c r="DM6" s="132">
        <f t="shared" si="56"/>
        <v>50.38237532695932</v>
      </c>
      <c r="DN6" s="132">
        <f t="shared" si="57"/>
        <v>74.600066559883118</v>
      </c>
      <c r="DO6" s="132">
        <f t="shared" si="58"/>
        <v>95.604567321031737</v>
      </c>
      <c r="DP6" s="132">
        <f t="shared" si="59"/>
        <v>113.51194543335455</v>
      </c>
      <c r="DQ6" s="132">
        <f t="shared" si="60"/>
        <v>128.91662379196663</v>
      </c>
      <c r="DR6" s="132">
        <f t="shared" si="61"/>
        <v>141.96020846243687</v>
      </c>
      <c r="DS6" s="132">
        <f t="shared" si="62"/>
        <v>153.97184178934339</v>
      </c>
      <c r="DT6" s="132">
        <f t="shared" si="63"/>
        <v>166.25101860282686</v>
      </c>
      <c r="DU6" s="132">
        <f t="shared" si="64"/>
        <v>178.90961285929725</v>
      </c>
      <c r="DV6" s="132"/>
      <c r="DW6" s="132"/>
      <c r="DX6" s="132"/>
      <c r="DY6" s="132"/>
      <c r="DZ6" s="132"/>
      <c r="EA6" s="132"/>
      <c r="EB6" s="132"/>
      <c r="EC6" s="132"/>
      <c r="ED6" s="132"/>
      <c r="EE6" s="132"/>
      <c r="ER6" s="132"/>
      <c r="ES6" s="132"/>
      <c r="ET6" s="132"/>
      <c r="EU6" s="132"/>
      <c r="EV6" s="132"/>
      <c r="EW6" s="132"/>
      <c r="EX6" s="132"/>
      <c r="EY6" s="132"/>
      <c r="EZ6" s="132"/>
      <c r="FA6" s="132"/>
      <c r="FB6" s="132"/>
      <c r="FC6" s="132"/>
    </row>
    <row r="7" spans="1:160" ht="12.75" customHeight="1" x14ac:dyDescent="0.2">
      <c r="A7" s="80">
        <v>518792</v>
      </c>
      <c r="B7" s="99" t="str">
        <f>INDEX([1]Bios!$O:$O,MATCH(A7,[1]Bios!$C:$C,0))</f>
        <v>Heyward, Jason</v>
      </c>
      <c r="C7" s="92" t="s">
        <v>657</v>
      </c>
      <c r="D7" s="94">
        <f>LOOKUP(IF(INDEX([1]Bios!$M:$M,MATCH(A7,[1]Bios!$C:$C,0))="P",INDEX([1]Pitchers!$Q:$Q,MATCH(A7,[1]Pitchers!$A:$A,0)),INDEX([1]Hitters!$AV:$AV,MATCH(A7,[1]Hitters!$A:$A,0))),Positions!A:A,Positions!B:B)</f>
        <v>9</v>
      </c>
      <c r="E7" s="137">
        <v>8</v>
      </c>
      <c r="F7" s="138">
        <f t="shared" si="0"/>
        <v>107.51625499184311</v>
      </c>
      <c r="G7" s="138">
        <v>184</v>
      </c>
      <c r="H7" s="94" t="s">
        <v>893</v>
      </c>
      <c r="I7" s="93">
        <f>6</f>
        <v>6</v>
      </c>
      <c r="J7" s="93">
        <f>6</f>
        <v>6</v>
      </c>
      <c r="K7" s="94">
        <f>MIN(IF(D7&gt;1,INDEX([1]Hitters!$DA:$DA,MATCH(A7,[1]Hitters!$A:$A,0)),INDEX([1]Pitchers!$DA:$DA,MATCH(A7,[1]Pitchers!$A:$A,0))),J7)</f>
        <v>6</v>
      </c>
      <c r="L7" s="94">
        <f t="shared" si="1"/>
        <v>4</v>
      </c>
      <c r="M7" s="95">
        <f>IF(D7&gt;1,INDEX([1]Hitters!$CV:$CV,MATCH($A7,[1]Hitters!$A:$A,0)),INDEX([1]Pitchers!$CP:$CP,MATCH($A7,[1]Pitchers!$A:$A,0)))</f>
        <v>26.875</v>
      </c>
      <c r="N7" s="90">
        <f t="shared" si="2"/>
        <v>-40.935346593579595</v>
      </c>
      <c r="O7" s="97">
        <f>IF($D7&gt;1,INDEX([1]Hitters!$AF:$AF,MATCH($A7,[1]Hitters!$A:$A,0)),INDEX([1]Pitchers!$AJ:$AJ,MATCH($A7,[1]Pitchers!$A:$A,0))*IF(OR(AND($D7=0,INDEX([1]Pitchers!$Q:$Q,MATCH($A7,[1]Pitchers!$A:$A,0))="R"),AND($D7=1,INDEX([1]Pitchers!$Q:$Q,MATCH($A7,[1]Pitchers!$A:$A,0))="S")),1,IF($D7=0,0.83+(1-INDEX([1]Pitchers!$BE:$BE,MATCH($A7,[1]Pitchers!$A:$A,0)))/8,1/(0.83+(1-INDEX([1]Pitchers!$BE:$BE,MATCH($A7,[1]Pitchers!$A:$A,0)))/8))))</f>
        <v>0.25122343697169025</v>
      </c>
      <c r="P7" s="97">
        <f>IF($D7&gt;1,O7+(LOOKUP(ROUNDDOWN($M7+RIGHT(P$4,4)*1-2016,0),Age!$A:$A,Age!$C:$C)*(1-($M7+RIGHT(P$4,4)*1-2016-ROUNDDOWN($M7+RIGHT(P$4,4)*1-2016,0)))+LOOKUP(ROUNDUP($M7+RIGHT(P$4,4)*1-2016,0),Age!$A:$A,Age!$C:$C)*(($M7+RIGHT(P$4,4)*1-2016-ROUNDDOWN($M7+RIGHT(P$4,4)*1-2016,0))))*IF($M7+RIGHT(P$4,4)*1-2016&gt;27,1,INDEX([1]Hitters!$BG:$BG,MATCH($A7,[1]Hitters!$A:$A,0))),O7*(1-(1-(LOOKUP(ROUNDDOWN($M7+RIGHT(P$4,4)*1-2016,0),Age!$A:$A,Age!$L:$L)*(1-($M7+RIGHT(P$4,4)*1-2016-ROUNDDOWN($M7+RIGHT(P$4,4)*1-2016,0)))+LOOKUP(ROUNDUP($M7+RIGHT(P$4,4)*1-2016,0),Age!$A:$A,Age!$L:$L)*(($M7+RIGHT(P$4,4)*1-2016-ROUNDDOWN($M7+RIGHT(P$4,4)*1-2016,0)))))*IF($M7+RIGHT(P$4,4)*1-2016&gt;27,1,INDEX([1]Pitchers!$BE:$BE,MATCH($A7,[1]Pitchers!$A:$A,0)))))</f>
        <v>0.25143218697169023</v>
      </c>
      <c r="Q7" s="97">
        <f>IF($D7&gt;1,P7+(LOOKUP(ROUNDDOWN($M7+RIGHT(Q$4,4)*1-2016,0),Age!$A:$A,Age!$C:$C)*(1-($M7+RIGHT(Q$4,4)*1-2016-ROUNDDOWN($M7+RIGHT(Q$4,4)*1-2016,0)))+LOOKUP(ROUNDUP($M7+RIGHT(Q$4,4)*1-2016,0),Age!$A:$A,Age!$C:$C)*(($M7+RIGHT(Q$4,4)*1-2016-ROUNDDOWN($M7+RIGHT(Q$4,4)*1-2016,0))))*IF($M7+RIGHT(Q$4,4)*1-2016&gt;27,1,INDEX([1]Hitters!$BG:$BG,MATCH($A7,[1]Hitters!$A:$A,0))),P7*(1-(1-(LOOKUP(ROUNDDOWN($M7+RIGHT(Q$4,4)*1-2016,0),Age!$A:$A,Age!$L:$L)*(1-($M7+RIGHT(Q$4,4)*1-2016-ROUNDDOWN($M7+RIGHT(Q$4,4)*1-2016,0)))+LOOKUP(ROUNDUP($M7+RIGHT(Q$4,4)*1-2016,0),Age!$A:$A,Age!$L:$L)*(($M7+RIGHT(Q$4,4)*1-2016-ROUNDDOWN($M7+RIGHT(Q$4,4)*1-2016,0)))))*IF($M7+RIGHT(Q$4,4)*1-2016&gt;27,1,INDEX([1]Pitchers!$BE:$BE,MATCH($A7,[1]Pitchers!$A:$A,0)))))</f>
        <v>0.25046968697169025</v>
      </c>
      <c r="R7" s="97">
        <f>IF($D7&gt;1,Q7+(LOOKUP(ROUNDDOWN($M7+RIGHT(R$4,4)*1-2016,0),Age!$A:$A,Age!$C:$C)*(1-($M7+RIGHT(R$4,4)*1-2016-ROUNDDOWN($M7+RIGHT(R$4,4)*1-2016,0)))+LOOKUP(ROUNDUP($M7+RIGHT(R$4,4)*1-2016,0),Age!$A:$A,Age!$C:$C)*(($M7+RIGHT(R$4,4)*1-2016-ROUNDDOWN($M7+RIGHT(R$4,4)*1-2016,0))))*IF($M7+RIGHT(R$4,4)*1-2016&gt;27,1,INDEX([1]Hitters!$BG:$BG,MATCH($A7,[1]Hitters!$A:$A,0))),Q7*(1-(1-(LOOKUP(ROUNDDOWN($M7+RIGHT(R$4,4)*1-2016,0),Age!$A:$A,Age!$L:$L)*(1-($M7+RIGHT(R$4,4)*1-2016-ROUNDDOWN($M7+RIGHT(R$4,4)*1-2016,0)))+LOOKUP(ROUNDUP($M7+RIGHT(R$4,4)*1-2016,0),Age!$A:$A,Age!$L:$L)*(($M7+RIGHT(R$4,4)*1-2016-ROUNDDOWN($M7+RIGHT(R$4,4)*1-2016,0)))))*IF($M7+RIGHT(R$4,4)*1-2016&gt;27,1,INDEX([1]Pitchers!$BE:$BE,MATCH($A7,[1]Pitchers!$A:$A,0)))))</f>
        <v>0.24840718697169026</v>
      </c>
      <c r="S7" s="97">
        <f>IF($D7&gt;1,R7+(LOOKUP(ROUNDDOWN($M7+RIGHT(S$4,4)*1-2016,0),Age!$A:$A,Age!$C:$C)*(1-($M7+RIGHT(S$4,4)*1-2016-ROUNDDOWN($M7+RIGHT(S$4,4)*1-2016,0)))+LOOKUP(ROUNDUP($M7+RIGHT(S$4,4)*1-2016,0),Age!$A:$A,Age!$C:$C)*(($M7+RIGHT(S$4,4)*1-2016-ROUNDDOWN($M7+RIGHT(S$4,4)*1-2016,0))))*IF($M7+RIGHT(S$4,4)*1-2016&gt;27,1,INDEX([1]Hitters!$BG:$BG,MATCH($A7,[1]Hitters!$A:$A,0))),R7*(1-(1-(LOOKUP(ROUNDDOWN($M7+RIGHT(S$4,4)*1-2016,0),Age!$A:$A,Age!$L:$L)*(1-($M7+RIGHT(S$4,4)*1-2016-ROUNDDOWN($M7+RIGHT(S$4,4)*1-2016,0)))+LOOKUP(ROUNDUP($M7+RIGHT(S$4,4)*1-2016,0),Age!$A:$A,Age!$L:$L)*(($M7+RIGHT(S$4,4)*1-2016-ROUNDDOWN($M7+RIGHT(S$4,4)*1-2016,0)))))*IF($M7+RIGHT(S$4,4)*1-2016&gt;27,1,INDEX([1]Pitchers!$BE:$BE,MATCH($A7,[1]Pitchers!$A:$A,0)))))</f>
        <v>0.24524468697169025</v>
      </c>
      <c r="T7" s="97">
        <f>IF($D7&gt;1,S7+(LOOKUP(ROUNDDOWN($M7+RIGHT(T$4,4)*1-2016,0),Age!$A:$A,Age!$C:$C)*(1-($M7+RIGHT(T$4,4)*1-2016-ROUNDDOWN($M7+RIGHT(T$4,4)*1-2016,0)))+LOOKUP(ROUNDUP($M7+RIGHT(T$4,4)*1-2016,0),Age!$A:$A,Age!$C:$C)*(($M7+RIGHT(T$4,4)*1-2016-ROUNDDOWN($M7+RIGHT(T$4,4)*1-2016,0))))*IF($M7+RIGHT(T$4,4)*1-2016&gt;27,1,INDEX([1]Hitters!$BG:$BG,MATCH($A7,[1]Hitters!$A:$A,0))),S7*(1-(1-(LOOKUP(ROUNDDOWN($M7+RIGHT(T$4,4)*1-2016,0),Age!$A:$A,Age!$L:$L)*(1-($M7+RIGHT(T$4,4)*1-2016-ROUNDDOWN($M7+RIGHT(T$4,4)*1-2016,0)))+LOOKUP(ROUNDUP($M7+RIGHT(T$4,4)*1-2016,0),Age!$A:$A,Age!$L:$L)*(($M7+RIGHT(T$4,4)*1-2016-ROUNDDOWN($M7+RIGHT(T$4,4)*1-2016,0)))))*IF($M7+RIGHT(T$4,4)*1-2016&gt;27,1,INDEX([1]Pitchers!$BE:$BE,MATCH($A7,[1]Pitchers!$A:$A,0)))))</f>
        <v>0.24098218697169024</v>
      </c>
      <c r="U7" s="97">
        <f>IF($D7&gt;1,T7+(LOOKUP(ROUNDDOWN($M7+RIGHT(U$4,4)*1-2016,0),Age!$A:$A,Age!$C:$C)*(1-($M7+RIGHT(U$4,4)*1-2016-ROUNDDOWN($M7+RIGHT(U$4,4)*1-2016,0)))+LOOKUP(ROUNDUP($M7+RIGHT(U$4,4)*1-2016,0),Age!$A:$A,Age!$C:$C)*(($M7+RIGHT(U$4,4)*1-2016-ROUNDDOWN($M7+RIGHT(U$4,4)*1-2016,0))))*IF($M7+RIGHT(U$4,4)*1-2016&gt;27,1,INDEX([1]Hitters!$BG:$BG,MATCH($A7,[1]Hitters!$A:$A,0))),T7*(1-(1-(LOOKUP(ROUNDDOWN($M7+RIGHT(U$4,4)*1-2016,0),Age!$A:$A,Age!$L:$L)*(1-($M7+RIGHT(U$4,4)*1-2016-ROUNDDOWN($M7+RIGHT(U$4,4)*1-2016,0)))+LOOKUP(ROUNDUP($M7+RIGHT(U$4,4)*1-2016,0),Age!$A:$A,Age!$L:$L)*(($M7+RIGHT(U$4,4)*1-2016-ROUNDDOWN($M7+RIGHT(U$4,4)*1-2016,0)))))*IF($M7+RIGHT(U$4,4)*1-2016&gt;27,1,INDEX([1]Pitchers!$BE:$BE,MATCH($A7,[1]Pitchers!$A:$A,0)))))</f>
        <v>0.23561968697169025</v>
      </c>
      <c r="V7" s="97">
        <f>IF($D7&gt;1,U7+(LOOKUP(ROUNDDOWN($M7+RIGHT(V$4,4)*1-2016,0),Age!$A:$A,Age!$C:$C)*(1-($M7+RIGHT(V$4,4)*1-2016-ROUNDDOWN($M7+RIGHT(V$4,4)*1-2016,0)))+LOOKUP(ROUNDUP($M7+RIGHT(V$4,4)*1-2016,0),Age!$A:$A,Age!$C:$C)*(($M7+RIGHT(V$4,4)*1-2016-ROUNDDOWN($M7+RIGHT(V$4,4)*1-2016,0))))*IF($M7+RIGHT(V$4,4)*1-2016&gt;27,1,INDEX([1]Hitters!$BG:$BG,MATCH($A7,[1]Hitters!$A:$A,0))),U7*(1-(1-(LOOKUP(ROUNDDOWN($M7+RIGHT(V$4,4)*1-2016,0),Age!$A:$A,Age!$L:$L)*(1-($M7+RIGHT(V$4,4)*1-2016-ROUNDDOWN($M7+RIGHT(V$4,4)*1-2016,0)))+LOOKUP(ROUNDUP($M7+RIGHT(V$4,4)*1-2016,0),Age!$A:$A,Age!$L:$L)*(($M7+RIGHT(V$4,4)*1-2016-ROUNDDOWN($M7+RIGHT(V$4,4)*1-2016,0)))))*IF($M7+RIGHT(V$4,4)*1-2016&gt;27,1,INDEX([1]Pitchers!$BE:$BE,MATCH($A7,[1]Pitchers!$A:$A,0)))))</f>
        <v>0.22915718697169024</v>
      </c>
      <c r="W7" s="97">
        <f>IF($D7&gt;1,V7+(LOOKUP(ROUNDDOWN($M7+RIGHT(W$4,4)*1-2016,0),Age!$A:$A,Age!$C:$C)*(1-($M7+RIGHT(W$4,4)*1-2016-ROUNDDOWN($M7+RIGHT(W$4,4)*1-2016,0)))+LOOKUP(ROUNDUP($M7+RIGHT(W$4,4)*1-2016,0),Age!$A:$A,Age!$C:$C)*(($M7+RIGHT(W$4,4)*1-2016-ROUNDDOWN($M7+RIGHT(W$4,4)*1-2016,0))))*IF($M7+RIGHT(W$4,4)*1-2016&gt;27,1,INDEX([1]Hitters!$BG:$BG,MATCH($A7,[1]Hitters!$A:$A,0))),V7*(1-(1-(LOOKUP(ROUNDDOWN($M7+RIGHT(W$4,4)*1-2016,0),Age!$A:$A,Age!$L:$L)*(1-($M7+RIGHT(W$4,4)*1-2016-ROUNDDOWN($M7+RIGHT(W$4,4)*1-2016,0)))+LOOKUP(ROUNDUP($M7+RIGHT(W$4,4)*1-2016,0),Age!$A:$A,Age!$L:$L)*(($M7+RIGHT(W$4,4)*1-2016-ROUNDDOWN($M7+RIGHT(W$4,4)*1-2016,0)))))*IF($M7+RIGHT(W$4,4)*1-2016&gt;27,1,INDEX([1]Pitchers!$BE:$BE,MATCH($A7,[1]Pitchers!$A:$A,0)))))</f>
        <v>0.22159468697169024</v>
      </c>
      <c r="X7" s="97">
        <f>IF($D7&gt;1,W7+(LOOKUP(ROUNDDOWN($M7+RIGHT(X$4,4)*1-2016,0),Age!$A:$A,Age!$C:$C)*(1-($M7+RIGHT(X$4,4)*1-2016-ROUNDDOWN($M7+RIGHT(X$4,4)*1-2016,0)))+LOOKUP(ROUNDUP($M7+RIGHT(X$4,4)*1-2016,0),Age!$A:$A,Age!$C:$C)*(($M7+RIGHT(X$4,4)*1-2016-ROUNDDOWN($M7+RIGHT(X$4,4)*1-2016,0))))*IF($M7+RIGHT(X$4,4)*1-2016&gt;27,1,INDEX([1]Hitters!$BG:$BG,MATCH($A7,[1]Hitters!$A:$A,0))),W7*(1-(1-(LOOKUP(ROUNDDOWN($M7+RIGHT(X$4,4)*1-2016,0),Age!$A:$A,Age!$L:$L)*(1-($M7+RIGHT(X$4,4)*1-2016-ROUNDDOWN($M7+RIGHT(X$4,4)*1-2016,0)))+LOOKUP(ROUNDUP($M7+RIGHT(X$4,4)*1-2016,0),Age!$A:$A,Age!$L:$L)*(($M7+RIGHT(X$4,4)*1-2016-ROUNDDOWN($M7+RIGHT(X$4,4)*1-2016,0)))))*IF($M7+RIGHT(X$4,4)*1-2016&gt;27,1,INDEX([1]Pitchers!$BE:$BE,MATCH($A7,[1]Pitchers!$A:$A,0)))))</f>
        <v>0.21293218697169025</v>
      </c>
      <c r="Y7" s="97">
        <f>IF($D7&gt;1,X7+(LOOKUP(ROUNDDOWN($M7+RIGHT(Y$4,4)*1-2016,0),Age!$A:$A,Age!$C:$C)*(1-($M7+RIGHT(Y$4,4)*1-2016-ROUNDDOWN($M7+RIGHT(Y$4,4)*1-2016,0)))+LOOKUP(ROUNDUP($M7+RIGHT(Y$4,4)*1-2016,0),Age!$A:$A,Age!$C:$C)*(($M7+RIGHT(Y$4,4)*1-2016-ROUNDDOWN($M7+RIGHT(Y$4,4)*1-2016,0))))*IF($M7+RIGHT(Y$4,4)*1-2016&gt;27,1,INDEX([1]Hitters!$BG:$BG,MATCH($A7,[1]Hitters!$A:$A,0))),X7*(1-(1-(LOOKUP(ROUNDDOWN($M7+RIGHT(Y$4,4)*1-2016,0),Age!$A:$A,Age!$L:$L)*(1-($M7+RIGHT(Y$4,4)*1-2016-ROUNDDOWN($M7+RIGHT(Y$4,4)*1-2016,0)))+LOOKUP(ROUNDUP($M7+RIGHT(Y$4,4)*1-2016,0),Age!$A:$A,Age!$L:$L)*(($M7+RIGHT(Y$4,4)*1-2016-ROUNDDOWN($M7+RIGHT(Y$4,4)*1-2016,0)))))*IF($M7+RIGHT(Y$4,4)*1-2016&gt;27,1,INDEX([1]Pitchers!$BE:$BE,MATCH($A7,[1]Pitchers!$A:$A,0)))))</f>
        <v>0.20413218697169025</v>
      </c>
      <c r="Z7" s="97">
        <f>IF($D7&gt;1,Y7+(LOOKUP(ROUNDDOWN($M7+RIGHT(Z$4,4)*1-2016,0),Age!$A:$A,Age!$C:$C)*(1-($M7+RIGHT(Z$4,4)*1-2016-ROUNDDOWN($M7+RIGHT(Z$4,4)*1-2016,0)))+LOOKUP(ROUNDUP($M7+RIGHT(Z$4,4)*1-2016,0),Age!$A:$A,Age!$C:$C)*(($M7+RIGHT(Z$4,4)*1-2016-ROUNDDOWN($M7+RIGHT(Z$4,4)*1-2016,0))))*IF($M7+RIGHT(Z$4,4)*1-2016&gt;27,1,INDEX([1]Hitters!$BG:$BG,MATCH($A7,[1]Hitters!$A:$A,0))),Y7*(1-(1-(LOOKUP(ROUNDDOWN($M7+RIGHT(Z$4,4)*1-2016,0),Age!$A:$A,Age!$L:$L)*(1-($M7+RIGHT(Z$4,4)*1-2016-ROUNDDOWN($M7+RIGHT(Z$4,4)*1-2016,0)))+LOOKUP(ROUNDUP($M7+RIGHT(Z$4,4)*1-2016,0),Age!$A:$A,Age!$L:$L)*(($M7+RIGHT(Z$4,4)*1-2016-ROUNDDOWN($M7+RIGHT(Z$4,4)*1-2016,0)))))*IF($M7+RIGHT(Z$4,4)*1-2016&gt;27,1,INDEX([1]Pitchers!$BE:$BE,MATCH($A7,[1]Pitchers!$A:$A,0)))))</f>
        <v>0.19533218697169025</v>
      </c>
      <c r="AA7" s="96">
        <f>IF($D7=0,0,IF($D7=1,INDEX([1]Pitchers!$FK:$FK,MATCH($A7,[1]Pitchers!$A:$A,0)),MAX(-16,IF($D7=10,-16,IF($D7&lt;2,0,INDEX([1]Hitters!$AZ:$AZ,MATCH($A7,[1]Hitters!$A:$A,0)))))))</f>
        <v>11.271365382703637</v>
      </c>
      <c r="AB7" s="96">
        <f>IF($D7=0,0,IF($D7=1,INDEX([1]Pitchers!$FK:$FK,MATCH($A7,[1]Pitchers!$A:$A,0)),MAX(-16,IF($D7=2,AA7-MIN(0.75,0.25*(RIGHT(AB$4,4)*1-(RIGHT($AD$4,4)*1)+0.25)*(1-MIN(0.75,INDEX([1]Hitters!$CF:$CF,MATCH($A7,[1]Hitters!$A:$A,0)))/0.75*1)+INDEX([1]Hitters!$CF:$CF,MATCH($A7,[1]Hitters!$A:$A,0)))/0.75*1,IF($D7&gt;6,(AA7-MIN(0.75,0.25*(RIGHT(AB$4,4)*1-(RIGHT($AD$4,4)*1)+0.25)*(1-MIN(0.75,INDEX([1]Hitters!$CF:$CF,MATCH($A7,[1]Hitters!$A:$A,0)))/0.75*1)+INDEX([1]Hitters!$CF:$CF,MATCH($A7,[1]Hitters!$A:$A,0)))/0.75*($M7+RIGHT(AB$4,4)*1-RIGHT($AA$4,4)*1+10)*0.05),IF($D7=3,(AA7-MIN(0.75,0.25*(RIGHT(AB$4,4)*1-(RIGHT($AD$4,4)*1)+0.25)*(1-MIN(0.75,INDEX([1]Hitters!$CF:$CF,MATCH($A7,[1]Hitters!$A:$A,0)))/0.75*1)+INDEX([1]Hitters!$CF:$CF,MATCH($A7,[1]Hitters!$A:$A,0)))/0.75*($M7+RIGHT(AB$4,4)*1-RIGHT($AA$4,4)*1-27)*0.1),(AA7-MIN(0.75,0.25*(RIGHT(AB$4,4)*1-(RIGHT($AD$4,4)*1)+0.25)*(1-MIN(0.75,INDEX([1]Hitters!$CF:$CF,MATCH($A7,[1]Hitters!$A:$A,0)))/0.75*1)+INDEX([1]Hitters!$CF:$CF,MATCH($A7,[1]Hitters!$A:$A,0)))/0.75*($M7+RIGHT(AB$4,4)*1-RIGHT($AA$4,4)*1-20)*0.094)))))))</f>
        <v>9.3776153827036364</v>
      </c>
      <c r="AC7" s="96">
        <f>IF($D7=0,0,IF($D7=1,INDEX([1]Pitchers!$FK:$FK,MATCH($A7,[1]Pitchers!$A:$A,0)),MAX(-16,IF($D7=2,AB7-MIN(0.75,0.25*(RIGHT(AC$4,4)*1-(RIGHT($AD$4,4)*1)+0.25)*(1-MIN(0.75,INDEX([1]Hitters!$CF:$CF,MATCH($A7,[1]Hitters!$A:$A,0)))/0.75*1)+INDEX([1]Hitters!$CF:$CF,MATCH($A7,[1]Hitters!$A:$A,0)))/0.75*1,IF($D7&gt;6,(AB7-MIN(0.75,0.25*(RIGHT(AC$4,4)*1-(RIGHT($AD$4,4)*1)+0.25)*(1-MIN(0.75,INDEX([1]Hitters!$CF:$CF,MATCH($A7,[1]Hitters!$A:$A,0)))/0.75*1)+INDEX([1]Hitters!$CF:$CF,MATCH($A7,[1]Hitters!$A:$A,0)))/0.75*($M7+RIGHT(AC$4,4)*1-RIGHT($AA$4,4)*1+10)*0.05),IF($D7=3,(AB7-MIN(0.75,0.25*(RIGHT(AC$4,4)*1-(RIGHT($AD$4,4)*1)+0.25)*(1-MIN(0.75,INDEX([1]Hitters!$CF:$CF,MATCH($A7,[1]Hitters!$A:$A,0)))/0.75*1)+INDEX([1]Hitters!$CF:$CF,MATCH($A7,[1]Hitters!$A:$A,0)))/0.75*($M7+RIGHT(AC$4,4)*1-RIGHT($AA$4,4)*1-27)*0.1),(AB7-MIN(0.75,0.25*(RIGHT(AC$4,4)*1-(RIGHT($AD$4,4)*1)+0.25)*(1-MIN(0.75,INDEX([1]Hitters!$CF:$CF,MATCH($A7,[1]Hitters!$A:$A,0)))/0.75*1)+INDEX([1]Hitters!$CF:$CF,MATCH($A7,[1]Hitters!$A:$A,0)))/0.75*($M7+RIGHT(AC$4,4)*1-RIGHT($AA$4,4)*1-20)*0.094)))))))</f>
        <v>7.4338653827036367</v>
      </c>
      <c r="AD7" s="96">
        <f>IF($D7=0,0,IF($D7=1,INDEX([1]Pitchers!$FK:$FK,MATCH($A7,[1]Pitchers!$A:$A,0)),MAX(-16,IF($D7=2,AC7-MIN(0.75,0.25*(RIGHT(AD$4,4)*1-(RIGHT($AD$4,4)*1)+0.25)*(1-MIN(0.75,INDEX([1]Hitters!$CF:$CF,MATCH($A7,[1]Hitters!$A:$A,0)))/0.75*1)+INDEX([1]Hitters!$CF:$CF,MATCH($A7,[1]Hitters!$A:$A,0)))/0.75*1,IF($D7&gt;6,(AC7-MIN(0.75,0.25*(RIGHT(AD$4,4)*1-(RIGHT($AD$4,4)*1)+0.25)*(1-MIN(0.75,INDEX([1]Hitters!$CF:$CF,MATCH($A7,[1]Hitters!$A:$A,0)))/0.75*1)+INDEX([1]Hitters!$CF:$CF,MATCH($A7,[1]Hitters!$A:$A,0)))/0.75*($M7+RIGHT(AD$4,4)*1-RIGHT($AA$4,4)*1+10)*0.05),IF($D7=3,(AC7-MIN(0.75,0.25*(RIGHT(AD$4,4)*1-(RIGHT($AD$4,4)*1)+0.25)*(1-MIN(0.75,INDEX([1]Hitters!$CF:$CF,MATCH($A7,[1]Hitters!$A:$A,0)))/0.75*1)+INDEX([1]Hitters!$CF:$CF,MATCH($A7,[1]Hitters!$A:$A,0)))/0.75*($M7+RIGHT(AD$4,4)*1-RIGHT($AA$4,4)*1-27)*0.1),(AC7-MIN(0.75,0.25*(RIGHT(AD$4,4)*1-(RIGHT($AD$4,4)*1)+0.25)*(1-MIN(0.75,INDEX([1]Hitters!$CF:$CF,MATCH($A7,[1]Hitters!$A:$A,0)))/0.75*1)+INDEX([1]Hitters!$CF:$CF,MATCH($A7,[1]Hitters!$A:$A,0)))/0.75*($M7+RIGHT(AD$4,4)*1-RIGHT($AA$4,4)*1-20)*0.094)))))))</f>
        <v>5.4401153827036364</v>
      </c>
      <c r="AE7" s="96">
        <f>IF($D7=0,0,IF($D7=1,INDEX([1]Pitchers!$FK:$FK,MATCH($A7,[1]Pitchers!$A:$A,0)),MAX(-16,IF($D7=2,AD7-MIN(0.75,0.25*(RIGHT(AE$4,4)*1-(RIGHT($AD$4,4)*1)+0.25)*(1-MIN(0.75,INDEX([1]Hitters!$CF:$CF,MATCH($A7,[1]Hitters!$A:$A,0)))/0.75*1)+INDEX([1]Hitters!$CF:$CF,MATCH($A7,[1]Hitters!$A:$A,0)))/0.75*1,IF($D7&gt;6,(AD7-MIN(0.75,0.25*(RIGHT(AE$4,4)*1-(RIGHT($AD$4,4)*1)+0.25)*(1-MIN(0.75,INDEX([1]Hitters!$CF:$CF,MATCH($A7,[1]Hitters!$A:$A,0)))/0.75*1)+INDEX([1]Hitters!$CF:$CF,MATCH($A7,[1]Hitters!$A:$A,0)))/0.75*($M7+RIGHT(AE$4,4)*1-RIGHT($AA$4,4)*1+10)*0.05),IF($D7=3,(AD7-MIN(0.75,0.25*(RIGHT(AE$4,4)*1-(RIGHT($AD$4,4)*1)+0.25)*(1-MIN(0.75,INDEX([1]Hitters!$CF:$CF,MATCH($A7,[1]Hitters!$A:$A,0)))/0.75*1)+INDEX([1]Hitters!$CF:$CF,MATCH($A7,[1]Hitters!$A:$A,0)))/0.75*($M7+RIGHT(AE$4,4)*1-RIGHT($AA$4,4)*1-27)*0.1),(AD7-MIN(0.75,0.25*(RIGHT(AE$4,4)*1-(RIGHT($AD$4,4)*1)+0.25)*(1-MIN(0.75,INDEX([1]Hitters!$CF:$CF,MATCH($A7,[1]Hitters!$A:$A,0)))/0.75*1)+INDEX([1]Hitters!$CF:$CF,MATCH($A7,[1]Hitters!$A:$A,0)))/0.75*($M7+RIGHT(AE$4,4)*1-RIGHT($AA$4,4)*1-20)*0.094)))))))</f>
        <v>3.3963653827036362</v>
      </c>
      <c r="AF7" s="96">
        <f>IF($D7=0,0,IF($D7=1,INDEX([1]Pitchers!$FK:$FK,MATCH($A7,[1]Pitchers!$A:$A,0)),MAX(-16,IF($D7=2,AE7-MIN(0.75,0.25*(RIGHT(AF$4,4)*1-(RIGHT($AD$4,4)*1)+0.25)*(1-MIN(0.75,INDEX([1]Hitters!$CF:$CF,MATCH($A7,[1]Hitters!$A:$A,0)))/0.75*1)+INDEX([1]Hitters!$CF:$CF,MATCH($A7,[1]Hitters!$A:$A,0)))/0.75*1,IF($D7&gt;6,(AE7-MIN(0.75,0.25*(RIGHT(AF$4,4)*1-(RIGHT($AD$4,4)*1)+0.25)*(1-MIN(0.75,INDEX([1]Hitters!$CF:$CF,MATCH($A7,[1]Hitters!$A:$A,0)))/0.75*1)+INDEX([1]Hitters!$CF:$CF,MATCH($A7,[1]Hitters!$A:$A,0)))/0.75*($M7+RIGHT(AF$4,4)*1-RIGHT($AA$4,4)*1+10)*0.05),IF($D7=3,(AE7-MIN(0.75,0.25*(RIGHT(AF$4,4)*1-(RIGHT($AD$4,4)*1)+0.25)*(1-MIN(0.75,INDEX([1]Hitters!$CF:$CF,MATCH($A7,[1]Hitters!$A:$A,0)))/0.75*1)+INDEX([1]Hitters!$CF:$CF,MATCH($A7,[1]Hitters!$A:$A,0)))/0.75*($M7+RIGHT(AF$4,4)*1-RIGHT($AA$4,4)*1-27)*0.1),(AE7-MIN(0.75,0.25*(RIGHT(AF$4,4)*1-(RIGHT($AD$4,4)*1)+0.25)*(1-MIN(0.75,INDEX([1]Hitters!$CF:$CF,MATCH($A7,[1]Hitters!$A:$A,0)))/0.75*1)+INDEX([1]Hitters!$CF:$CF,MATCH($A7,[1]Hitters!$A:$A,0)))/0.75*($M7+RIGHT(AF$4,4)*1-RIGHT($AA$4,4)*1-20)*0.094)))))))</f>
        <v>1.3026153827036362</v>
      </c>
      <c r="AG7" s="96">
        <f>IF($D7=0,0,IF($D7=1,INDEX([1]Pitchers!$FK:$FK,MATCH($A7,[1]Pitchers!$A:$A,0)),MAX(-16,IF($D7=2,AF7-MIN(0.75,0.25*(RIGHT(AG$4,4)*1-(RIGHT($AD$4,4)*1)+0.25)*(1-MIN(0.75,INDEX([1]Hitters!$CF:$CF,MATCH($A7,[1]Hitters!$A:$A,0)))/0.75*1)+INDEX([1]Hitters!$CF:$CF,MATCH($A7,[1]Hitters!$A:$A,0)))/0.75*1,IF($D7&gt;6,(AF7-MIN(0.75,0.25*(RIGHT(AG$4,4)*1-(RIGHT($AD$4,4)*1)+0.25)*(1-MIN(0.75,INDEX([1]Hitters!$CF:$CF,MATCH($A7,[1]Hitters!$A:$A,0)))/0.75*1)+INDEX([1]Hitters!$CF:$CF,MATCH($A7,[1]Hitters!$A:$A,0)))/0.75*($M7+RIGHT(AG$4,4)*1-RIGHT($AA$4,4)*1+10)*0.05),IF($D7=3,(AF7-MIN(0.75,0.25*(RIGHT(AG$4,4)*1-(RIGHT($AD$4,4)*1)+0.25)*(1-MIN(0.75,INDEX([1]Hitters!$CF:$CF,MATCH($A7,[1]Hitters!$A:$A,0)))/0.75*1)+INDEX([1]Hitters!$CF:$CF,MATCH($A7,[1]Hitters!$A:$A,0)))/0.75*($M7+RIGHT(AG$4,4)*1-RIGHT($AA$4,4)*1-27)*0.1),(AF7-MIN(0.75,0.25*(RIGHT(AG$4,4)*1-(RIGHT($AD$4,4)*1)+0.25)*(1-MIN(0.75,INDEX([1]Hitters!$CF:$CF,MATCH($A7,[1]Hitters!$A:$A,0)))/0.75*1)+INDEX([1]Hitters!$CF:$CF,MATCH($A7,[1]Hitters!$A:$A,0)))/0.75*($M7+RIGHT(AG$4,4)*1-RIGHT($AA$4,4)*1-20)*0.094)))))))</f>
        <v>-0.84113461729636407</v>
      </c>
      <c r="AH7" s="96">
        <f>IF($D7=0,0,IF($D7=1,INDEX([1]Pitchers!$FK:$FK,MATCH($A7,[1]Pitchers!$A:$A,0)),MAX(-16,IF($D7=2,AG7-MIN(0.75,0.25*(RIGHT(AH$4,4)*1-(RIGHT($AD$4,4)*1)+0.25)*(1-MIN(0.75,INDEX([1]Hitters!$CF:$CF,MATCH($A7,[1]Hitters!$A:$A,0)))/0.75*1)+INDEX([1]Hitters!$CF:$CF,MATCH($A7,[1]Hitters!$A:$A,0)))/0.75*1,IF($D7&gt;6,(AG7-MIN(0.75,0.25*(RIGHT(AH$4,4)*1-(RIGHT($AD$4,4)*1)+0.25)*(1-MIN(0.75,INDEX([1]Hitters!$CF:$CF,MATCH($A7,[1]Hitters!$A:$A,0)))/0.75*1)+INDEX([1]Hitters!$CF:$CF,MATCH($A7,[1]Hitters!$A:$A,0)))/0.75*($M7+RIGHT(AH$4,4)*1-RIGHT($AA$4,4)*1+10)*0.05),IF($D7=3,(AG7-MIN(0.75,0.25*(RIGHT(AH$4,4)*1-(RIGHT($AD$4,4)*1)+0.25)*(1-MIN(0.75,INDEX([1]Hitters!$CF:$CF,MATCH($A7,[1]Hitters!$A:$A,0)))/0.75*1)+INDEX([1]Hitters!$CF:$CF,MATCH($A7,[1]Hitters!$A:$A,0)))/0.75*($M7+RIGHT(AH$4,4)*1-RIGHT($AA$4,4)*1-27)*0.1),(AG7-MIN(0.75,0.25*(RIGHT(AH$4,4)*1-(RIGHT($AD$4,4)*1)+0.25)*(1-MIN(0.75,INDEX([1]Hitters!$CF:$CF,MATCH($A7,[1]Hitters!$A:$A,0)))/0.75*1)+INDEX([1]Hitters!$CF:$CF,MATCH($A7,[1]Hitters!$A:$A,0)))/0.75*($M7+RIGHT(AH$4,4)*1-RIGHT($AA$4,4)*1-20)*0.094)))))))</f>
        <v>-3.0348846172963642</v>
      </c>
      <c r="AI7" s="96">
        <f>IF($D7=0,0,IF($D7=1,INDEX([1]Pitchers!$FK:$FK,MATCH($A7,[1]Pitchers!$A:$A,0)),MAX(-16,IF($D7=2,AH7-MIN(0.75,0.25*(RIGHT(AI$4,4)*1-(RIGHT($AD$4,4)*1)+0.25)*(1-MIN(0.75,INDEX([1]Hitters!$CF:$CF,MATCH($A7,[1]Hitters!$A:$A,0)))/0.75*1)+INDEX([1]Hitters!$CF:$CF,MATCH($A7,[1]Hitters!$A:$A,0)))/0.75*1,IF($D7&gt;6,(AH7-MIN(0.75,0.25*(RIGHT(AI$4,4)*1-(RIGHT($AD$4,4)*1)+0.25)*(1-MIN(0.75,INDEX([1]Hitters!$CF:$CF,MATCH($A7,[1]Hitters!$A:$A,0)))/0.75*1)+INDEX([1]Hitters!$CF:$CF,MATCH($A7,[1]Hitters!$A:$A,0)))/0.75*($M7+RIGHT(AI$4,4)*1-RIGHT($AA$4,4)*1+10)*0.05),IF($D7=3,(AH7-MIN(0.75,0.25*(RIGHT(AI$4,4)*1-(RIGHT($AD$4,4)*1)+0.25)*(1-MIN(0.75,INDEX([1]Hitters!$CF:$CF,MATCH($A7,[1]Hitters!$A:$A,0)))/0.75*1)+INDEX([1]Hitters!$CF:$CF,MATCH($A7,[1]Hitters!$A:$A,0)))/0.75*($M7+RIGHT(AI$4,4)*1-RIGHT($AA$4,4)*1-27)*0.1),(AH7-MIN(0.75,0.25*(RIGHT(AI$4,4)*1-(RIGHT($AD$4,4)*1)+0.25)*(1-MIN(0.75,INDEX([1]Hitters!$CF:$CF,MATCH($A7,[1]Hitters!$A:$A,0)))/0.75*1)+INDEX([1]Hitters!$CF:$CF,MATCH($A7,[1]Hitters!$A:$A,0)))/0.75*($M7+RIGHT(AI$4,4)*1-RIGHT($AA$4,4)*1-20)*0.094)))))))</f>
        <v>-5.2786346172963636</v>
      </c>
      <c r="AJ7" s="96">
        <f>IF($D7=0,0,IF($D7=1,INDEX([1]Pitchers!$FK:$FK,MATCH($A7,[1]Pitchers!$A:$A,0)),MAX(-16,IF($D7=2,AI7-MIN(0.75,0.25*(RIGHT(AJ$4,4)*1-(RIGHT($AD$4,4)*1)+0.25)*(1-MIN(0.75,INDEX([1]Hitters!$CF:$CF,MATCH($A7,[1]Hitters!$A:$A,0)))/0.75*1)+INDEX([1]Hitters!$CF:$CF,MATCH($A7,[1]Hitters!$A:$A,0)))/0.75*1,IF($D7&gt;6,(AI7-MIN(0.75,0.25*(RIGHT(AJ$4,4)*1-(RIGHT($AD$4,4)*1)+0.25)*(1-MIN(0.75,INDEX([1]Hitters!$CF:$CF,MATCH($A7,[1]Hitters!$A:$A,0)))/0.75*1)+INDEX([1]Hitters!$CF:$CF,MATCH($A7,[1]Hitters!$A:$A,0)))/0.75*($M7+RIGHT(AJ$4,4)*1-RIGHT($AA$4,4)*1+10)*0.05),IF($D7=3,(AI7-MIN(0.75,0.25*(RIGHT(AJ$4,4)*1-(RIGHT($AD$4,4)*1)+0.25)*(1-MIN(0.75,INDEX([1]Hitters!$CF:$CF,MATCH($A7,[1]Hitters!$A:$A,0)))/0.75*1)+INDEX([1]Hitters!$CF:$CF,MATCH($A7,[1]Hitters!$A:$A,0)))/0.75*($M7+RIGHT(AJ$4,4)*1-RIGHT($AA$4,4)*1-27)*0.1),(AI7-MIN(0.75,0.25*(RIGHT(AJ$4,4)*1-(RIGHT($AD$4,4)*1)+0.25)*(1-MIN(0.75,INDEX([1]Hitters!$CF:$CF,MATCH($A7,[1]Hitters!$A:$A,0)))/0.75*1)+INDEX([1]Hitters!$CF:$CF,MATCH($A7,[1]Hitters!$A:$A,0)))/0.75*($M7+RIGHT(AJ$4,4)*1-RIGHT($AA$4,4)*1-20)*0.094)))))))</f>
        <v>-7.5723846172963638</v>
      </c>
      <c r="AK7" s="96">
        <f>IF($D7=0,0,IF($D7=1,INDEX([1]Pitchers!$FK:$FK,MATCH($A7,[1]Pitchers!$A:$A,0)),MAX(-16,IF($D7=2,AJ7-MIN(0.75,0.25*(RIGHT(AK$4,4)*1-(RIGHT($AD$4,4)*1)+0.25)*(1-MIN(0.75,INDEX([1]Hitters!$CF:$CF,MATCH($A7,[1]Hitters!$A:$A,0)))/0.75*1)+INDEX([1]Hitters!$CF:$CF,MATCH($A7,[1]Hitters!$A:$A,0)))/0.75*1,IF($D7&gt;6,(AJ7-MIN(0.75,0.25*(RIGHT(AK$4,4)*1-(RIGHT($AD$4,4)*1)+0.25)*(1-MIN(0.75,INDEX([1]Hitters!$CF:$CF,MATCH($A7,[1]Hitters!$A:$A,0)))/0.75*1)+INDEX([1]Hitters!$CF:$CF,MATCH($A7,[1]Hitters!$A:$A,0)))/0.75*($M7+RIGHT(AK$4,4)*1-RIGHT($AA$4,4)*1+10)*0.05),IF($D7=3,(AJ7-MIN(0.75,0.25*(RIGHT(AK$4,4)*1-(RIGHT($AD$4,4)*1)+0.25)*(1-MIN(0.75,INDEX([1]Hitters!$CF:$CF,MATCH($A7,[1]Hitters!$A:$A,0)))/0.75*1)+INDEX([1]Hitters!$CF:$CF,MATCH($A7,[1]Hitters!$A:$A,0)))/0.75*($M7+RIGHT(AK$4,4)*1-RIGHT($AA$4,4)*1-27)*0.1),(AJ7-MIN(0.75,0.25*(RIGHT(AK$4,4)*1-(RIGHT($AD$4,4)*1)+0.25)*(1-MIN(0.75,INDEX([1]Hitters!$CF:$CF,MATCH($A7,[1]Hitters!$A:$A,0)))/0.75*1)+INDEX([1]Hitters!$CF:$CF,MATCH($A7,[1]Hitters!$A:$A,0)))/0.75*($M7+RIGHT(AK$4,4)*1-RIGHT($AA$4,4)*1-20)*0.094)))))))</f>
        <v>-9.9161346172963647</v>
      </c>
      <c r="AL7" s="96">
        <f>IF($D7=0,0,IF($D7=1,INDEX([1]Pitchers!$FK:$FK,MATCH($A7,[1]Pitchers!$A:$A,0)),MAX(-16,IF($D7=2,AK7-MIN(0.75,0.25*(RIGHT(AL$4,4)*1-(RIGHT($AD$4,4)*1)+0.25)*(1-MIN(0.75,INDEX([1]Hitters!$CF:$CF,MATCH($A7,[1]Hitters!$A:$A,0)))/0.75*1)+INDEX([1]Hitters!$CF:$CF,MATCH($A7,[1]Hitters!$A:$A,0)))/0.75*1,IF($D7&gt;6,(AK7-MIN(0.75,0.25*(RIGHT(AL$4,4)*1-(RIGHT($AD$4,4)*1)+0.25)*(1-MIN(0.75,INDEX([1]Hitters!$CF:$CF,MATCH($A7,[1]Hitters!$A:$A,0)))/0.75*1)+INDEX([1]Hitters!$CF:$CF,MATCH($A7,[1]Hitters!$A:$A,0)))/0.75*($M7+RIGHT(AL$4,4)*1-RIGHT($AA$4,4)*1+10)*0.05),IF($D7=3,(AK7-MIN(0.75,0.25*(RIGHT(AL$4,4)*1-(RIGHT($AD$4,4)*1)+0.25)*(1-MIN(0.75,INDEX([1]Hitters!$CF:$CF,MATCH($A7,[1]Hitters!$A:$A,0)))/0.75*1)+INDEX([1]Hitters!$CF:$CF,MATCH($A7,[1]Hitters!$A:$A,0)))/0.75*($M7+RIGHT(AL$4,4)*1-RIGHT($AA$4,4)*1-27)*0.1),(AK7-MIN(0.75,0.25*(RIGHT(AL$4,4)*1-(RIGHT($AD$4,4)*1)+0.25)*(1-MIN(0.75,INDEX([1]Hitters!$CF:$CF,MATCH($A7,[1]Hitters!$A:$A,0)))/0.75*1)+INDEX([1]Hitters!$CF:$CF,MATCH($A7,[1]Hitters!$A:$A,0)))/0.75*($M7+RIGHT(AL$4,4)*1-RIGHT($AA$4,4)*1-20)*0.094)))))))</f>
        <v>-12.309884617296365</v>
      </c>
      <c r="AM7" s="98">
        <f>MAX(IF($D7=0,20,IF($D7=1,60,150)),MAX(0,IF($D7&gt;1,INDEX([1]Hitters!$ER:$ER,MATCH($A7,[1]Hitters!$A:$A,0))*(0.4+MAX(0,0.6*MIN(1,(IF(O7="",0,(((4.25+(O7-0.263)*4.2)^(((4.25+(O7-0.263)*4.2)+(4.25-AA7*600/600*4.2/600))^0.285))/((4.25+(O7-0.263)*4.2)^(((4.25+(O7-0.263)*4.2)+(4.25-AA7*600/600*4.2/600))^0.285)+(4.25-AA7*600/600*4.2/600)^(((4.25+(O7-0.263)*4.2)+(4.25-AA7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7,[1]Pitchers!$A:$A,0))))*IF($D7&lt;2,(0.4+0.6*MAX(0,MIN(1,IF($D7=0,((4.25)^(((4.25)+(4.25-(4-O7)*4.25/4*1/9))^0.285)/((4.25)^(((4.25)+(4.25-(4-O7)*4.25/4*1/9))^0.285)+(4.25-(4-O7)*4.25/4*1/9)^(((4.25)+(4.25-(4-O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7)))/0.5345*0.0009131+0.0104414*(3.74-MIN(3.74,O7)))*50,(((4.25+(AA7-0.263)*0.32*198*MAX(6,198/33)/198)^(((4.25+(AA7-0.263)*0.32*198*MAX(6,198/33)/198)+(4.25-(4-O7)*4.25/4*MAX(6,198/33)/9))^0.285)/((4.25+(AA7-0.263)*0.32*198*MAX(6,198/33)/198)^(((4.25+(AA7-0.263)*0.32*198*MAX(6,198/33)/198)+(4.25-(4-O7)*4.25/4*MAX(6,198/33)/9))^0.285)+(4.25-(4-O7)*4.25/4*MAX(6,198/33)/9)^(((4.25+(AA7-0.263)*0.32*198*MAX(6,198/33)/198)+(4.25-(4-O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7=0,50,198)/0.0065))),1))</f>
        <v>575.41007407407415</v>
      </c>
      <c r="AN7" s="98">
        <f t="shared" si="3"/>
        <v>575.41007407407415</v>
      </c>
      <c r="AO7" s="98">
        <f t="shared" si="4"/>
        <v>573.92205289131937</v>
      </c>
      <c r="AP7" s="98">
        <f t="shared" si="5"/>
        <v>517.76049667444374</v>
      </c>
      <c r="AQ7" s="98">
        <f t="shared" si="6"/>
        <v>446.53890538230257</v>
      </c>
      <c r="AR7" s="98">
        <f t="shared" si="7"/>
        <v>361.34781737699984</v>
      </c>
      <c r="AS7" s="98">
        <f t="shared" si="8"/>
        <v>264.27481741004948</v>
      </c>
      <c r="AT7" s="98">
        <f t="shared" si="9"/>
        <v>214.96402962962966</v>
      </c>
      <c r="AU7" s="98">
        <f t="shared" si="10"/>
        <v>207.16402962962968</v>
      </c>
      <c r="AV7" s="98">
        <f t="shared" si="11"/>
        <v>197.76402962962968</v>
      </c>
      <c r="AW7" s="98">
        <f t="shared" si="12"/>
        <v>186.76402962962968</v>
      </c>
      <c r="AX7" s="98">
        <f t="shared" si="13"/>
        <v>174.16402962962968</v>
      </c>
      <c r="AY7" s="96">
        <f t="shared" si="14"/>
        <v>7.768186580534584</v>
      </c>
      <c r="AZ7" s="96">
        <f t="shared" si="15"/>
        <v>104.03893301195568</v>
      </c>
      <c r="BA7" s="96">
        <f t="shared" si="16"/>
        <v>2.5207606979186501</v>
      </c>
      <c r="BB7" s="96">
        <f t="shared" si="17"/>
        <v>2.3348499829189375</v>
      </c>
      <c r="BC7" s="96">
        <f t="shared" si="18"/>
        <v>2.0652146296494589</v>
      </c>
      <c r="BD7" s="96">
        <f t="shared" si="19"/>
        <v>1.5587335946130989</v>
      </c>
      <c r="BE7" s="96">
        <f t="shared" si="20"/>
        <v>1.024179855058629</v>
      </c>
      <c r="BF7" s="96">
        <f t="shared" si="21"/>
        <v>0.52284786541209149</v>
      </c>
      <c r="BG7" s="96">
        <f t="shared" si="22"/>
        <v>0.12411496105578468</v>
      </c>
      <c r="BH7" s="96">
        <f t="shared" si="23"/>
        <v>0</v>
      </c>
      <c r="BI7" s="96">
        <f t="shared" si="24"/>
        <v>0</v>
      </c>
      <c r="BJ7" s="96">
        <f t="shared" si="25"/>
        <v>0</v>
      </c>
      <c r="BK7" s="96">
        <f t="shared" si="26"/>
        <v>0</v>
      </c>
      <c r="BL7" s="96">
        <f t="shared" si="27"/>
        <v>0</v>
      </c>
      <c r="BM7" s="129">
        <f t="shared" si="28"/>
        <v>23</v>
      </c>
      <c r="BN7" s="129">
        <f t="shared" si="28"/>
        <v>23</v>
      </c>
      <c r="BO7" s="129">
        <f t="shared" si="28"/>
        <v>23</v>
      </c>
      <c r="BP7" s="129">
        <f t="shared" si="28"/>
        <v>23</v>
      </c>
      <c r="BQ7" s="129">
        <f t="shared" si="28"/>
        <v>23</v>
      </c>
      <c r="BR7" s="129">
        <f t="shared" si="28"/>
        <v>23</v>
      </c>
      <c r="BS7" s="129">
        <f t="shared" si="28"/>
        <v>23</v>
      </c>
      <c r="BT7" s="129">
        <f t="shared" si="28"/>
        <v>23</v>
      </c>
      <c r="BU7" s="129" t="str">
        <f t="shared" si="28"/>
        <v/>
      </c>
      <c r="BV7" s="129" t="str">
        <f t="shared" si="28"/>
        <v/>
      </c>
      <c r="BW7" s="129" t="str">
        <f t="shared" si="28"/>
        <v/>
      </c>
      <c r="BX7" s="129" t="str">
        <f t="shared" si="28"/>
        <v/>
      </c>
      <c r="BY7" s="130">
        <f t="shared" si="29"/>
        <v>21.313119242532448</v>
      </c>
      <c r="BZ7" s="130">
        <f t="shared" si="30"/>
        <v>20.496990586709632</v>
      </c>
      <c r="CA7" s="130">
        <f t="shared" si="31"/>
        <v>18.715193033508228</v>
      </c>
      <c r="CB7" s="130">
        <f t="shared" si="32"/>
        <v>14.93543181971191</v>
      </c>
      <c r="CC7" s="130">
        <f t="shared" si="33"/>
        <v>10.45917611958286</v>
      </c>
      <c r="CD7" s="130">
        <f t="shared" si="34"/>
        <v>5.8384087249434709</v>
      </c>
      <c r="CE7" s="130">
        <f t="shared" si="35"/>
        <v>1.8306073459775896</v>
      </c>
      <c r="CF7" s="130">
        <f t="shared" si="36"/>
        <v>0.5</v>
      </c>
      <c r="CG7" s="130">
        <f t="shared" si="37"/>
        <v>0.5</v>
      </c>
      <c r="CH7" s="130">
        <f t="shared" si="38"/>
        <v>0.5</v>
      </c>
      <c r="CI7" s="130">
        <f t="shared" si="39"/>
        <v>0.5</v>
      </c>
      <c r="CJ7" s="130">
        <f t="shared" si="40"/>
        <v>0.5</v>
      </c>
      <c r="CK7" s="131">
        <f t="shared" si="41"/>
        <v>8</v>
      </c>
      <c r="CL7" s="96">
        <f t="shared" si="42"/>
        <v>0.44134377222976084</v>
      </c>
      <c r="CM7" s="96">
        <f t="shared" si="43"/>
        <v>0.25543305723004828</v>
      </c>
      <c r="CN7" s="96">
        <f t="shared" si="44"/>
        <v>-8.8248850891909925E-3</v>
      </c>
      <c r="CO7" s="96">
        <f t="shared" si="45"/>
        <v>-0.31234928826900576</v>
      </c>
      <c r="CP7" s="96">
        <f t="shared" si="46"/>
        <v>-0.58952244121193598</v>
      </c>
      <c r="CQ7" s="96">
        <f t="shared" si="47"/>
        <v>-0.78299087702491044</v>
      </c>
      <c r="CR7" s="96">
        <f t="shared" si="48"/>
        <v>-0.83092137410065214</v>
      </c>
      <c r="CS7" s="96">
        <f t="shared" si="49"/>
        <v>-0.77683701027555563</v>
      </c>
      <c r="CT7" s="96">
        <f t="shared" si="50"/>
        <v>-0.74864937027555567</v>
      </c>
      <c r="CU7" s="96">
        <f t="shared" si="51"/>
        <v>-0.71467965027555569</v>
      </c>
      <c r="CV7" s="96">
        <f t="shared" si="52"/>
        <v>-0.67492785027555569</v>
      </c>
      <c r="CW7" s="96">
        <f t="shared" si="53"/>
        <v>-0.62939397027555577</v>
      </c>
      <c r="CX7" s="96">
        <f>MAX(0,(IF(CL7&gt;0,(CL7-ROUNDDOWN(CL7,1))/0.1*LOOKUP(ROUNDUP(CL7+81.1,1),CB!$A:$A,CB!$C:$C)+(1-(CL7-ROUNDDOWN(CL7,1))/0.1)*LOOKUP(ROUNDDOWN(CL7+81.1,1),CB!$A:$A,CB!$C:$C),(CL7-ROUNDDOWN(CL7-0.1,1))/0.1*LOOKUP(ROUNDUP(CL7+81.1,1),CB!$A:$A,CB!$C:$C)+(1-(CL7-ROUNDDOWN(CL7-0.1,1))/0.1)*LOOKUP(ROUNDDOWN(CL7+81.1,1),CB!$A:$A,CB!$C:$C))-LOOKUP(81.1,CB!$A:$A,CB!$C:$C))/(1-(BINOMDIST(97,162,0.5,TRUE)-BINOMDIST(87,162,0.5,TRUE)))*$C$2*($B$1^(LEFT(CX$4,4)*1-LEFT($BA$4,4)*1))*(37.75+CL7))</f>
        <v>0.64703365918324618</v>
      </c>
      <c r="CY7" s="96">
        <f>MAX(0,(IF(CM7&gt;0,(CM7-ROUNDDOWN(CM7,1))/0.1*LOOKUP(ROUNDUP(CM7+81.1,1),CB!$A:$A,CB!$C:$C)+(1-(CM7-ROUNDDOWN(CM7,1))/0.1)*LOOKUP(ROUNDDOWN(CM7+81.1,1),CB!$A:$A,CB!$C:$C),(CM7-ROUNDDOWN(CM7-0.1,1))/0.1*LOOKUP(ROUNDUP(CM7+81.1,1),CB!$A:$A,CB!$C:$C)+(1-(CM7-ROUNDDOWN(CM7-0.1,1))/0.1)*LOOKUP(ROUNDDOWN(CM7+81.1,1),CB!$A:$A,CB!$C:$C))-LOOKUP(81.1,CB!$A:$A,CB!$C:$C))/(1-(BINOMDIST(97,162,0.5,TRUE)-BINOMDIST(87,162,0.5,TRUE)))*$C$2*($B$1^(LEFT(CY$4,4)*1-LEFT($BA$4,4)*1))*(37.75+CM7))</f>
        <v>0.38425073019055661</v>
      </c>
      <c r="CZ7" s="96">
        <f>MAX(0,(IF(CN7&gt;0,(CN7-ROUNDDOWN(CN7,1))/0.1*LOOKUP(ROUNDUP(CN7+81.1,1),CB!$A:$A,CB!$C:$C)+(1-(CN7-ROUNDDOWN(CN7,1))/0.1)*LOOKUP(ROUNDDOWN(CN7+81.1,1),CB!$A:$A,CB!$C:$C),(CN7-ROUNDDOWN(CN7-0.1,1))/0.1*LOOKUP(ROUNDUP(CN7+81.1,1),CB!$A:$A,CB!$C:$C)+(1-(CN7-ROUNDDOWN(CN7-0.1,1))/0.1)*LOOKUP(ROUNDDOWN(CN7+81.1,1),CB!$A:$A,CB!$C:$C))-LOOKUP(81.1,CB!$A:$A,CB!$C:$C))/(1-(BINOMDIST(97,162,0.5,TRUE)-BINOMDIST(87,162,0.5,TRUE)))*$C$2*($B$1^(LEFT(CZ$4,4)*1-LEFT($BA$4,4)*1))*(37.75+CN7))</f>
        <v>0</v>
      </c>
      <c r="DA7" s="96">
        <f>MAX(0,(IF(CO7&gt;0,(CO7-ROUNDDOWN(CO7,1))/0.1*LOOKUP(ROUNDUP(CO7+81.1,1),CB!$A:$A,CB!$C:$C)+(1-(CO7-ROUNDDOWN(CO7,1))/0.1)*LOOKUP(ROUNDDOWN(CO7+81.1,1),CB!$A:$A,CB!$C:$C),(CO7-ROUNDDOWN(CO7-0.1,1))/0.1*LOOKUP(ROUNDUP(CO7+81.1,1),CB!$A:$A,CB!$C:$C)+(1-(CO7-ROUNDDOWN(CO7-0.1,1))/0.1)*LOOKUP(ROUNDDOWN(CO7+81.1,1),CB!$A:$A,CB!$C:$C))-LOOKUP(81.1,CB!$A:$A,CB!$C:$C))/(1-(BINOMDIST(97,162,0.5,TRUE)-BINOMDIST(87,162,0.5,TRUE)))*$C$2*($B$1^(LEFT(DA$4,4)*1-LEFT($BA$4,4)*1))*(37.75+CO7))</f>
        <v>0</v>
      </c>
      <c r="DB7" s="96">
        <f>MAX(0,(IF(CP7&gt;0,(CP7-ROUNDDOWN(CP7,1))/0.1*LOOKUP(ROUNDUP(CP7+81.1,1),CB!$A:$A,CB!$C:$C)+(1-(CP7-ROUNDDOWN(CP7,1))/0.1)*LOOKUP(ROUNDDOWN(CP7+81.1,1),CB!$A:$A,CB!$C:$C),(CP7-ROUNDDOWN(CP7-0.1,1))/0.1*LOOKUP(ROUNDUP(CP7+81.1,1),CB!$A:$A,CB!$C:$C)+(1-(CP7-ROUNDDOWN(CP7-0.1,1))/0.1)*LOOKUP(ROUNDDOWN(CP7+81.1,1),CB!$A:$A,CB!$C:$C))-LOOKUP(81.1,CB!$A:$A,CB!$C:$C))/(1-(BINOMDIST(97,162,0.5,TRUE)-BINOMDIST(87,162,0.5,TRUE)))*$C$2*($B$1^(LEFT(DB$4,4)*1-LEFT($BA$4,4)*1))*(37.75+CP7))</f>
        <v>0</v>
      </c>
      <c r="DC7" s="96">
        <f>MAX(0,(IF(CQ7&gt;0,(CQ7-ROUNDDOWN(CQ7,1))/0.1*LOOKUP(ROUNDUP(CQ7+81.1,1),CB!$A:$A,CB!$C:$C)+(1-(CQ7-ROUNDDOWN(CQ7,1))/0.1)*LOOKUP(ROUNDDOWN(CQ7+81.1,1),CB!$A:$A,CB!$C:$C),(CQ7-ROUNDDOWN(CQ7-0.1,1))/0.1*LOOKUP(ROUNDUP(CQ7+81.1,1),CB!$A:$A,CB!$C:$C)+(1-(CQ7-ROUNDDOWN(CQ7-0.1,1))/0.1)*LOOKUP(ROUNDDOWN(CQ7+81.1,1),CB!$A:$A,CB!$C:$C))-LOOKUP(81.1,CB!$A:$A,CB!$C:$C))/(1-(BINOMDIST(97,162,0.5,TRUE)-BINOMDIST(87,162,0.5,TRUE)))*$C$2*($B$1^(LEFT(DC$4,4)*1-LEFT($BA$4,4)*1))*(37.75+CQ7))</f>
        <v>0</v>
      </c>
      <c r="DD7" s="96">
        <f>MAX(0,(IF(CR7&gt;0,(CR7-ROUNDDOWN(CR7,1))/0.1*LOOKUP(ROUNDUP(CR7+81.1,1),CB!$A:$A,CB!$C:$C)+(1-(CR7-ROUNDDOWN(CR7,1))/0.1)*LOOKUP(ROUNDDOWN(CR7+81.1,1),CB!$A:$A,CB!$C:$C),(CR7-ROUNDDOWN(CR7-0.1,1))/0.1*LOOKUP(ROUNDUP(CR7+81.1,1),CB!$A:$A,CB!$C:$C)+(1-(CR7-ROUNDDOWN(CR7-0.1,1))/0.1)*LOOKUP(ROUNDDOWN(CR7+81.1,1),CB!$A:$A,CB!$C:$C))-LOOKUP(81.1,CB!$A:$A,CB!$C:$C))/(1-(BINOMDIST(97,162,0.5,TRUE)-BINOMDIST(87,162,0.5,TRUE)))*$C$2*($B$1^(LEFT(DD$4,4)*1-LEFT($BA$4,4)*1))*(37.75+CR7))</f>
        <v>0</v>
      </c>
      <c r="DE7" s="96">
        <f>MAX(0,(IF(CS7&gt;0,(CS7-ROUNDDOWN(CS7,1))/0.1*LOOKUP(ROUNDUP(CS7+81.1,1),CB!$A:$A,CB!$C:$C)+(1-(CS7-ROUNDDOWN(CS7,1))/0.1)*LOOKUP(ROUNDDOWN(CS7+81.1,1),CB!$A:$A,CB!$C:$C),(CS7-ROUNDDOWN(CS7-0.1,1))/0.1*LOOKUP(ROUNDUP(CS7+81.1,1),CB!$A:$A,CB!$C:$C)+(1-(CS7-ROUNDDOWN(CS7-0.1,1))/0.1)*LOOKUP(ROUNDDOWN(CS7+81.1,1),CB!$A:$A,CB!$C:$C))-LOOKUP(81.1,CB!$A:$A,CB!$C:$C))/(1-(BINOMDIST(97,162,0.5,TRUE)-BINOMDIST(87,162,0.5,TRUE)))*$C$2*($B$1^(LEFT(DE$4,4)*1-LEFT($BA$4,4)*1))*(37.75+CS7))</f>
        <v>0</v>
      </c>
      <c r="DF7" s="96">
        <f>MAX(0,(IF(CT7&gt;0,(CT7-ROUNDDOWN(CT7,1))/0.1*LOOKUP(ROUNDUP(CT7+81.1,1),CB!$A:$A,CB!$C:$C)+(1-(CT7-ROUNDDOWN(CT7,1))/0.1)*LOOKUP(ROUNDDOWN(CT7+81.1,1),CB!$A:$A,CB!$C:$C),(CT7-ROUNDDOWN(CT7-0.1,1))/0.1*LOOKUP(ROUNDUP(CT7+81.1,1),CB!$A:$A,CB!$C:$C)+(1-(CT7-ROUNDDOWN(CT7-0.1,1))/0.1)*LOOKUP(ROUNDDOWN(CT7+81.1,1),CB!$A:$A,CB!$C:$C))-LOOKUP(81.1,CB!$A:$A,CB!$C:$C))/(1-(BINOMDIST(97,162,0.5,TRUE)-BINOMDIST(87,162,0.5,TRUE)))*$C$2*($B$1^(LEFT(DF$4,4)*1-LEFT($BA$4,4)*1))*(37.75+CT7))</f>
        <v>0</v>
      </c>
      <c r="DG7" s="96">
        <f>MAX(0,(IF(CU7&gt;0,(CU7-ROUNDDOWN(CU7,1))/0.1*LOOKUP(ROUNDUP(CU7+81.1,1),CB!$A:$A,CB!$C:$C)+(1-(CU7-ROUNDDOWN(CU7,1))/0.1)*LOOKUP(ROUNDDOWN(CU7+81.1,1),CB!$A:$A,CB!$C:$C),(CU7-ROUNDDOWN(CU7-0.1,1))/0.1*LOOKUP(ROUNDUP(CU7+81.1,1),CB!$A:$A,CB!$C:$C)+(1-(CU7-ROUNDDOWN(CU7-0.1,1))/0.1)*LOOKUP(ROUNDDOWN(CU7+81.1,1),CB!$A:$A,CB!$C:$C))-LOOKUP(81.1,CB!$A:$A,CB!$C:$C))/(1-(BINOMDIST(97,162,0.5,TRUE)-BINOMDIST(87,162,0.5,TRUE)))*$C$2*($B$1^(LEFT(DG$4,4)*1-LEFT($BA$4,4)*1))*(37.75+CU7))</f>
        <v>0</v>
      </c>
      <c r="DH7" s="96">
        <f>MAX(0,(IF(CV7&gt;0,(CV7-ROUNDDOWN(CV7,1))/0.1*LOOKUP(ROUNDUP(CV7+81.1,1),CB!$A:$A,CB!$C:$C)+(1-(CV7-ROUNDDOWN(CV7,1))/0.1)*LOOKUP(ROUNDDOWN(CV7+81.1,1),CB!$A:$A,CB!$C:$C),(CV7-ROUNDDOWN(CV7-0.1,1))/0.1*LOOKUP(ROUNDUP(CV7+81.1,1),CB!$A:$A,CB!$C:$C)+(1-(CV7-ROUNDDOWN(CV7-0.1,1))/0.1)*LOOKUP(ROUNDDOWN(CV7+81.1,1),CB!$A:$A,CB!$C:$C))-LOOKUP(81.1,CB!$A:$A,CB!$C:$C))/(1-(BINOMDIST(97,162,0.5,TRUE)-BINOMDIST(87,162,0.5,TRUE)))*$C$2*($B$1^(LEFT(DH$4,4)*1-LEFT($BA$4,4)*1))*(37.75+CV7))</f>
        <v>0</v>
      </c>
      <c r="DI7" s="96">
        <f>MAX(0,(IF(CW7&gt;0,(CW7-ROUNDDOWN(CW7,1))/0.1*LOOKUP(ROUNDUP(CW7+81.1,1),CB!$A:$A,CB!$C:$C)+(1-(CW7-ROUNDDOWN(CW7,1))/0.1)*LOOKUP(ROUNDDOWN(CW7+81.1,1),CB!$A:$A,CB!$C:$C),(CW7-ROUNDDOWN(CW7-0.1,1))/0.1*LOOKUP(ROUNDUP(CW7+81.1,1),CB!$A:$A,CB!$C:$C)+(1-(CW7-ROUNDDOWN(CW7-0.1,1))/0.1)*LOOKUP(ROUNDDOWN(CW7+81.1,1),CB!$A:$A,CB!$C:$C))-LOOKUP(81.1,CB!$A:$A,CB!$C:$C))/(1-(BINOMDIST(97,162,0.5,TRUE)-BINOMDIST(87,162,0.5,TRUE)))*$C$2*($B$1^(LEFT(DI$4,4)*1-LEFT($BA$4,4)*1))*(37.75+CW7))</f>
        <v>0</v>
      </c>
      <c r="DJ7" s="90">
        <f t="shared" si="54"/>
        <v>0.9580937740994111</v>
      </c>
      <c r="DK7" s="132"/>
      <c r="DL7" s="132">
        <f t="shared" si="55"/>
        <v>13.613119242532449</v>
      </c>
      <c r="DM7" s="132">
        <f t="shared" si="56"/>
        <v>33.385491793012903</v>
      </c>
      <c r="DN7" s="132">
        <f t="shared" si="57"/>
        <v>51.691357899069068</v>
      </c>
      <c r="DO7" s="132">
        <f t="shared" si="58"/>
        <v>67.295936378408243</v>
      </c>
      <c r="DP7" s="132">
        <f t="shared" si="59"/>
        <v>80.129331571381329</v>
      </c>
      <c r="DQ7" s="132">
        <f t="shared" si="60"/>
        <v>90.522198569204178</v>
      </c>
      <c r="DR7" s="132">
        <f t="shared" si="61"/>
        <v>99.167109209164579</v>
      </c>
      <c r="DS7" s="132">
        <f t="shared" si="62"/>
        <v>107.51625499184311</v>
      </c>
      <c r="DT7" s="132">
        <f t="shared" si="63"/>
        <v>116.14668971925873</v>
      </c>
      <c r="DU7" s="132">
        <f t="shared" si="64"/>
        <v>125.03901276056038</v>
      </c>
      <c r="DV7" s="132"/>
      <c r="DW7" s="132"/>
      <c r="DX7" s="132"/>
      <c r="DY7" s="132"/>
      <c r="DZ7" s="132"/>
      <c r="EA7" s="132"/>
      <c r="EB7" s="132"/>
      <c r="EC7" s="132"/>
      <c r="ED7" s="132"/>
      <c r="EE7" s="132"/>
      <c r="ER7" s="132"/>
      <c r="ES7" s="132"/>
      <c r="ET7" s="132"/>
      <c r="EU7" s="132"/>
      <c r="EV7" s="132"/>
      <c r="EW7" s="132"/>
      <c r="EX7" s="132"/>
      <c r="EY7" s="132"/>
      <c r="EZ7" s="132"/>
      <c r="FA7" s="132"/>
      <c r="FB7" s="132"/>
      <c r="FC7" s="132"/>
    </row>
    <row r="8" spans="1:160" ht="12.75" customHeight="1" x14ac:dyDescent="0.2">
      <c r="A8">
        <v>448801</v>
      </c>
      <c r="B8" s="99" t="str">
        <f>INDEX([1]Bios!$O:$O,MATCH(A8,[1]Bios!$C:$C,0))</f>
        <v>Davis, Chris</v>
      </c>
      <c r="C8" s="92" t="s">
        <v>62</v>
      </c>
      <c r="D8" s="94">
        <f>LOOKUP(IF(INDEX([1]Bios!$M:$M,MATCH(A8,[1]Bios!$C:$C,0))="P",INDEX([1]Pitchers!$Q:$Q,MATCH(A8,[1]Pitchers!$A:$A,0)),INDEX([1]Hitters!$AV:$AV,MATCH(A8,[1]Hitters!$A:$A,0))),Positions!A:A,Positions!B:B)</f>
        <v>3</v>
      </c>
      <c r="E8" s="137">
        <v>7</v>
      </c>
      <c r="F8" s="138">
        <f t="shared" si="0"/>
        <v>110.37205660137425</v>
      </c>
      <c r="G8" s="138">
        <v>161</v>
      </c>
      <c r="H8" s="94" t="s">
        <v>893</v>
      </c>
      <c r="I8" s="93">
        <f>6</f>
        <v>6</v>
      </c>
      <c r="J8" s="93">
        <f>6</f>
        <v>6</v>
      </c>
      <c r="K8" s="94">
        <f>MIN(IF(D8&gt;1,INDEX([1]Hitters!$DA:$DA,MATCH(A8,[1]Hitters!$A:$A,0)),INDEX([1]Pitchers!$DA:$DA,MATCH(A8,[1]Pitchers!$A:$A,0))),J8)</f>
        <v>6</v>
      </c>
      <c r="L8" s="94">
        <f t="shared" si="1"/>
        <v>4</v>
      </c>
      <c r="M8" s="95">
        <f>IF(D8&gt;1,INDEX([1]Hitters!$CV:$CV,MATCH($A8,[1]Hitters!$A:$A,0)),INDEX([1]Pitchers!$CP:$CP,MATCH($A8,[1]Pitchers!$A:$A,0)))</f>
        <v>30.291666666666668</v>
      </c>
      <c r="N8" s="90">
        <f t="shared" si="2"/>
        <v>-29.320104479562474</v>
      </c>
      <c r="O8" s="97">
        <f>IF($D8&gt;1,INDEX([1]Hitters!$AF:$AF,MATCH($A8,[1]Hitters!$A:$A,0)),INDEX([1]Pitchers!$AJ:$AJ,MATCH($A8,[1]Pitchers!$A:$A,0))*IF(OR(AND($D8=0,INDEX([1]Pitchers!$Q:$Q,MATCH($A8,[1]Pitchers!$A:$A,0))="R"),AND($D8=1,INDEX([1]Pitchers!$Q:$Q,MATCH($A8,[1]Pitchers!$A:$A,0))="S")),1,IF($D8=0,0.83+(1-INDEX([1]Pitchers!$BE:$BE,MATCH($A8,[1]Pitchers!$A:$A,0)))/8,1/(0.83+(1-INDEX([1]Pitchers!$BE:$BE,MATCH($A8,[1]Pitchers!$A:$A,0)))/8))))</f>
        <v>0.28715617099694712</v>
      </c>
      <c r="P8" s="97">
        <f>IF($D8&gt;1,O8+(LOOKUP(ROUNDDOWN($M8+RIGHT(P$4,4)*1-2016,0),Age!$A:$A,Age!$C:$C)*(1-($M8+RIGHT(P$4,4)*1-2016-ROUNDDOWN($M8+RIGHT(P$4,4)*1-2016,0)))+LOOKUP(ROUNDUP($M8+RIGHT(P$4,4)*1-2016,0),Age!$A:$A,Age!$C:$C)*(($M8+RIGHT(P$4,4)*1-2016-ROUNDDOWN($M8+RIGHT(P$4,4)*1-2016,0))))*IF($M8+RIGHT(P$4,4)*1-2016&gt;27,1,INDEX([1]Hitters!$BG:$BG,MATCH($A8,[1]Hitters!$A:$A,0))),O8*(1-(1-(LOOKUP(ROUNDDOWN($M8+RIGHT(P$4,4)*1-2016,0),Age!$A:$A,Age!$L:$L)*(1-($M8+RIGHT(P$4,4)*1-2016-ROUNDDOWN($M8+RIGHT(P$4,4)*1-2016,0)))+LOOKUP(ROUNDUP($M8+RIGHT(P$4,4)*1-2016,0),Age!$A:$A,Age!$L:$L)*(($M8+RIGHT(P$4,4)*1-2016-ROUNDDOWN($M8+RIGHT(P$4,4)*1-2016,0)))))*IF($M8+RIGHT(P$4,4)*1-2016&gt;27,1,INDEX([1]Pitchers!$BE:$BE,MATCH($A8,[1]Pitchers!$A:$A,0)))))</f>
        <v>0.28353533766361372</v>
      </c>
      <c r="Q8" s="97">
        <f>IF($D8&gt;1,P8+(LOOKUP(ROUNDDOWN($M8+RIGHT(Q$4,4)*1-2016,0),Age!$A:$A,Age!$C:$C)*(1-($M8+RIGHT(Q$4,4)*1-2016-ROUNDDOWN($M8+RIGHT(Q$4,4)*1-2016,0)))+LOOKUP(ROUNDUP($M8+RIGHT(Q$4,4)*1-2016,0),Age!$A:$A,Age!$C:$C)*(($M8+RIGHT(Q$4,4)*1-2016-ROUNDDOWN($M8+RIGHT(Q$4,4)*1-2016,0))))*IF($M8+RIGHT(Q$4,4)*1-2016&gt;27,1,INDEX([1]Hitters!$BG:$BG,MATCH($A8,[1]Hitters!$A:$A,0))),P8*(1-(1-(LOOKUP(ROUNDDOWN($M8+RIGHT(Q$4,4)*1-2016,0),Age!$A:$A,Age!$L:$L)*(1-($M8+RIGHT(Q$4,4)*1-2016-ROUNDDOWN($M8+RIGHT(Q$4,4)*1-2016,0)))+LOOKUP(ROUNDUP($M8+RIGHT(Q$4,4)*1-2016,0),Age!$A:$A,Age!$L:$L)*(($M8+RIGHT(Q$4,4)*1-2016-ROUNDDOWN($M8+RIGHT(Q$4,4)*1-2016,0)))))*IF($M8+RIGHT(Q$4,4)*1-2016&gt;27,1,INDEX([1]Pitchers!$BE:$BE,MATCH($A8,[1]Pitchers!$A:$A,0)))))</f>
        <v>0.27881450433028054</v>
      </c>
      <c r="R8" s="97">
        <f>IF($D8&gt;1,Q8+(LOOKUP(ROUNDDOWN($M8+RIGHT(R$4,4)*1-2016,0),Age!$A:$A,Age!$C:$C)*(1-($M8+RIGHT(R$4,4)*1-2016-ROUNDDOWN($M8+RIGHT(R$4,4)*1-2016,0)))+LOOKUP(ROUNDUP($M8+RIGHT(R$4,4)*1-2016,0),Age!$A:$A,Age!$C:$C)*(($M8+RIGHT(R$4,4)*1-2016-ROUNDDOWN($M8+RIGHT(R$4,4)*1-2016,0))))*IF($M8+RIGHT(R$4,4)*1-2016&gt;27,1,INDEX([1]Hitters!$BG:$BG,MATCH($A8,[1]Hitters!$A:$A,0))),Q8*(1-(1-(LOOKUP(ROUNDDOWN($M8+RIGHT(R$4,4)*1-2016,0),Age!$A:$A,Age!$L:$L)*(1-($M8+RIGHT(R$4,4)*1-2016-ROUNDDOWN($M8+RIGHT(R$4,4)*1-2016,0)))+LOOKUP(ROUNDUP($M8+RIGHT(R$4,4)*1-2016,0),Age!$A:$A,Age!$L:$L)*(($M8+RIGHT(R$4,4)*1-2016-ROUNDDOWN($M8+RIGHT(R$4,4)*1-2016,0)))))*IF($M8+RIGHT(R$4,4)*1-2016&gt;27,1,INDEX([1]Pitchers!$BE:$BE,MATCH($A8,[1]Pitchers!$A:$A,0)))))</f>
        <v>0.27299367099694738</v>
      </c>
      <c r="S8" s="97">
        <f>IF($D8&gt;1,R8+(LOOKUP(ROUNDDOWN($M8+RIGHT(S$4,4)*1-2016,0),Age!$A:$A,Age!$C:$C)*(1-($M8+RIGHT(S$4,4)*1-2016-ROUNDDOWN($M8+RIGHT(S$4,4)*1-2016,0)))+LOOKUP(ROUNDUP($M8+RIGHT(S$4,4)*1-2016,0),Age!$A:$A,Age!$C:$C)*(($M8+RIGHT(S$4,4)*1-2016-ROUNDDOWN($M8+RIGHT(S$4,4)*1-2016,0))))*IF($M8+RIGHT(S$4,4)*1-2016&gt;27,1,INDEX([1]Hitters!$BG:$BG,MATCH($A8,[1]Hitters!$A:$A,0))),R8*(1-(1-(LOOKUP(ROUNDDOWN($M8+RIGHT(S$4,4)*1-2016,0),Age!$A:$A,Age!$L:$L)*(1-($M8+RIGHT(S$4,4)*1-2016-ROUNDDOWN($M8+RIGHT(S$4,4)*1-2016,0)))+LOOKUP(ROUNDUP($M8+RIGHT(S$4,4)*1-2016,0),Age!$A:$A,Age!$L:$L)*(($M8+RIGHT(S$4,4)*1-2016-ROUNDDOWN($M8+RIGHT(S$4,4)*1-2016,0)))))*IF($M8+RIGHT(S$4,4)*1-2016&gt;27,1,INDEX([1]Pitchers!$BE:$BE,MATCH($A8,[1]Pitchers!$A:$A,0)))))</f>
        <v>0.26607283766361423</v>
      </c>
      <c r="T8" s="97">
        <f>IF($D8&gt;1,S8+(LOOKUP(ROUNDDOWN($M8+RIGHT(T$4,4)*1-2016,0),Age!$A:$A,Age!$C:$C)*(1-($M8+RIGHT(T$4,4)*1-2016-ROUNDDOWN($M8+RIGHT(T$4,4)*1-2016,0)))+LOOKUP(ROUNDUP($M8+RIGHT(T$4,4)*1-2016,0),Age!$A:$A,Age!$C:$C)*(($M8+RIGHT(T$4,4)*1-2016-ROUNDDOWN($M8+RIGHT(T$4,4)*1-2016,0))))*IF($M8+RIGHT(T$4,4)*1-2016&gt;27,1,INDEX([1]Hitters!$BG:$BG,MATCH($A8,[1]Hitters!$A:$A,0))),S8*(1-(1-(LOOKUP(ROUNDDOWN($M8+RIGHT(T$4,4)*1-2016,0),Age!$A:$A,Age!$L:$L)*(1-($M8+RIGHT(T$4,4)*1-2016-ROUNDDOWN($M8+RIGHT(T$4,4)*1-2016,0)))+LOOKUP(ROUNDUP($M8+RIGHT(T$4,4)*1-2016,0),Age!$A:$A,Age!$L:$L)*(($M8+RIGHT(T$4,4)*1-2016-ROUNDDOWN($M8+RIGHT(T$4,4)*1-2016,0)))))*IF($M8+RIGHT(T$4,4)*1-2016&gt;27,1,INDEX([1]Pitchers!$BE:$BE,MATCH($A8,[1]Pitchers!$A:$A,0)))))</f>
        <v>0.25805200433028108</v>
      </c>
      <c r="U8" s="97">
        <f>IF($D8&gt;1,T8+(LOOKUP(ROUNDDOWN($M8+RIGHT(U$4,4)*1-2016,0),Age!$A:$A,Age!$C:$C)*(1-($M8+RIGHT(U$4,4)*1-2016-ROUNDDOWN($M8+RIGHT(U$4,4)*1-2016,0)))+LOOKUP(ROUNDUP($M8+RIGHT(U$4,4)*1-2016,0),Age!$A:$A,Age!$C:$C)*(($M8+RIGHT(U$4,4)*1-2016-ROUNDDOWN($M8+RIGHT(U$4,4)*1-2016,0))))*IF($M8+RIGHT(U$4,4)*1-2016&gt;27,1,INDEX([1]Hitters!$BG:$BG,MATCH($A8,[1]Hitters!$A:$A,0))),T8*(1-(1-(LOOKUP(ROUNDDOWN($M8+RIGHT(U$4,4)*1-2016,0),Age!$A:$A,Age!$L:$L)*(1-($M8+RIGHT(U$4,4)*1-2016-ROUNDDOWN($M8+RIGHT(U$4,4)*1-2016,0)))+LOOKUP(ROUNDUP($M8+RIGHT(U$4,4)*1-2016,0),Age!$A:$A,Age!$L:$L)*(($M8+RIGHT(U$4,4)*1-2016-ROUNDDOWN($M8+RIGHT(U$4,4)*1-2016,0)))))*IF($M8+RIGHT(U$4,4)*1-2016&gt;27,1,INDEX([1]Pitchers!$BE:$BE,MATCH($A8,[1]Pitchers!$A:$A,0)))))</f>
        <v>0.24925200433028108</v>
      </c>
      <c r="V8" s="97">
        <f>IF($D8&gt;1,U8+(LOOKUP(ROUNDDOWN($M8+RIGHT(V$4,4)*1-2016,0),Age!$A:$A,Age!$C:$C)*(1-($M8+RIGHT(V$4,4)*1-2016-ROUNDDOWN($M8+RIGHT(V$4,4)*1-2016,0)))+LOOKUP(ROUNDUP($M8+RIGHT(V$4,4)*1-2016,0),Age!$A:$A,Age!$C:$C)*(($M8+RIGHT(V$4,4)*1-2016-ROUNDDOWN($M8+RIGHT(V$4,4)*1-2016,0))))*IF($M8+RIGHT(V$4,4)*1-2016&gt;27,1,INDEX([1]Hitters!$BG:$BG,MATCH($A8,[1]Hitters!$A:$A,0))),U8*(1-(1-(LOOKUP(ROUNDDOWN($M8+RIGHT(V$4,4)*1-2016,0),Age!$A:$A,Age!$L:$L)*(1-($M8+RIGHT(V$4,4)*1-2016-ROUNDDOWN($M8+RIGHT(V$4,4)*1-2016,0)))+LOOKUP(ROUNDUP($M8+RIGHT(V$4,4)*1-2016,0),Age!$A:$A,Age!$L:$L)*(($M8+RIGHT(V$4,4)*1-2016-ROUNDDOWN($M8+RIGHT(V$4,4)*1-2016,0)))))*IF($M8+RIGHT(V$4,4)*1-2016&gt;27,1,INDEX([1]Pitchers!$BE:$BE,MATCH($A8,[1]Pitchers!$A:$A,0)))))</f>
        <v>0.24045200433028108</v>
      </c>
      <c r="W8" s="97">
        <f>IF($D8&gt;1,V8+(LOOKUP(ROUNDDOWN($M8+RIGHT(W$4,4)*1-2016,0),Age!$A:$A,Age!$C:$C)*(1-($M8+RIGHT(W$4,4)*1-2016-ROUNDDOWN($M8+RIGHT(W$4,4)*1-2016,0)))+LOOKUP(ROUNDUP($M8+RIGHT(W$4,4)*1-2016,0),Age!$A:$A,Age!$C:$C)*(($M8+RIGHT(W$4,4)*1-2016-ROUNDDOWN($M8+RIGHT(W$4,4)*1-2016,0))))*IF($M8+RIGHT(W$4,4)*1-2016&gt;27,1,INDEX([1]Hitters!$BG:$BG,MATCH($A8,[1]Hitters!$A:$A,0))),V8*(1-(1-(LOOKUP(ROUNDDOWN($M8+RIGHT(W$4,4)*1-2016,0),Age!$A:$A,Age!$L:$L)*(1-($M8+RIGHT(W$4,4)*1-2016-ROUNDDOWN($M8+RIGHT(W$4,4)*1-2016,0)))+LOOKUP(ROUNDUP($M8+RIGHT(W$4,4)*1-2016,0),Age!$A:$A,Age!$L:$L)*(($M8+RIGHT(W$4,4)*1-2016-ROUNDDOWN($M8+RIGHT(W$4,4)*1-2016,0)))))*IF($M8+RIGHT(W$4,4)*1-2016&gt;27,1,INDEX([1]Pitchers!$BE:$BE,MATCH($A8,[1]Pitchers!$A:$A,0)))))</f>
        <v>0.23165200433028107</v>
      </c>
      <c r="X8" s="97">
        <f>IF($D8&gt;1,W8+(LOOKUP(ROUNDDOWN($M8+RIGHT(X$4,4)*1-2016,0),Age!$A:$A,Age!$C:$C)*(1-($M8+RIGHT(X$4,4)*1-2016-ROUNDDOWN($M8+RIGHT(X$4,4)*1-2016,0)))+LOOKUP(ROUNDUP($M8+RIGHT(X$4,4)*1-2016,0),Age!$A:$A,Age!$C:$C)*(($M8+RIGHT(X$4,4)*1-2016-ROUNDDOWN($M8+RIGHT(X$4,4)*1-2016,0))))*IF($M8+RIGHT(X$4,4)*1-2016&gt;27,1,INDEX([1]Hitters!$BG:$BG,MATCH($A8,[1]Hitters!$A:$A,0))),W8*(1-(1-(LOOKUP(ROUNDDOWN($M8+RIGHT(X$4,4)*1-2016,0),Age!$A:$A,Age!$L:$L)*(1-($M8+RIGHT(X$4,4)*1-2016-ROUNDDOWN($M8+RIGHT(X$4,4)*1-2016,0)))+LOOKUP(ROUNDUP($M8+RIGHT(X$4,4)*1-2016,0),Age!$A:$A,Age!$L:$L)*(($M8+RIGHT(X$4,4)*1-2016-ROUNDDOWN($M8+RIGHT(X$4,4)*1-2016,0)))))*IF($M8+RIGHT(X$4,4)*1-2016&gt;27,1,INDEX([1]Pitchers!$BE:$BE,MATCH($A8,[1]Pitchers!$A:$A,0)))))</f>
        <v>0.22285200433028107</v>
      </c>
      <c r="Y8" s="97">
        <f>IF($D8&gt;1,X8+(LOOKUP(ROUNDDOWN($M8+RIGHT(Y$4,4)*1-2016,0),Age!$A:$A,Age!$C:$C)*(1-($M8+RIGHT(Y$4,4)*1-2016-ROUNDDOWN($M8+RIGHT(Y$4,4)*1-2016,0)))+LOOKUP(ROUNDUP($M8+RIGHT(Y$4,4)*1-2016,0),Age!$A:$A,Age!$C:$C)*(($M8+RIGHT(Y$4,4)*1-2016-ROUNDDOWN($M8+RIGHT(Y$4,4)*1-2016,0))))*IF($M8+RIGHT(Y$4,4)*1-2016&gt;27,1,INDEX([1]Hitters!$BG:$BG,MATCH($A8,[1]Hitters!$A:$A,0))),X8*(1-(1-(LOOKUP(ROUNDDOWN($M8+RIGHT(Y$4,4)*1-2016,0),Age!$A:$A,Age!$L:$L)*(1-($M8+RIGHT(Y$4,4)*1-2016-ROUNDDOWN($M8+RIGHT(Y$4,4)*1-2016,0)))+LOOKUP(ROUNDUP($M8+RIGHT(Y$4,4)*1-2016,0),Age!$A:$A,Age!$L:$L)*(($M8+RIGHT(Y$4,4)*1-2016-ROUNDDOWN($M8+RIGHT(Y$4,4)*1-2016,0)))))*IF($M8+RIGHT(Y$4,4)*1-2016&gt;27,1,INDEX([1]Pitchers!$BE:$BE,MATCH($A8,[1]Pitchers!$A:$A,0)))))</f>
        <v>0.21405200433028107</v>
      </c>
      <c r="Z8" s="97">
        <f>IF($D8&gt;1,Y8+(LOOKUP(ROUNDDOWN($M8+RIGHT(Z$4,4)*1-2016,0),Age!$A:$A,Age!$C:$C)*(1-($M8+RIGHT(Z$4,4)*1-2016-ROUNDDOWN($M8+RIGHT(Z$4,4)*1-2016,0)))+LOOKUP(ROUNDUP($M8+RIGHT(Z$4,4)*1-2016,0),Age!$A:$A,Age!$C:$C)*(($M8+RIGHT(Z$4,4)*1-2016-ROUNDDOWN($M8+RIGHT(Z$4,4)*1-2016,0))))*IF($M8+RIGHT(Z$4,4)*1-2016&gt;27,1,INDEX([1]Hitters!$BG:$BG,MATCH($A8,[1]Hitters!$A:$A,0))),Y8*(1-(1-(LOOKUP(ROUNDDOWN($M8+RIGHT(Z$4,4)*1-2016,0),Age!$A:$A,Age!$L:$L)*(1-($M8+RIGHT(Z$4,4)*1-2016-ROUNDDOWN($M8+RIGHT(Z$4,4)*1-2016,0)))+LOOKUP(ROUNDUP($M8+RIGHT(Z$4,4)*1-2016,0),Age!$A:$A,Age!$L:$L)*(($M8+RIGHT(Z$4,4)*1-2016-ROUNDDOWN($M8+RIGHT(Z$4,4)*1-2016,0)))))*IF($M8+RIGHT(Z$4,4)*1-2016&gt;27,1,INDEX([1]Pitchers!$BE:$BE,MATCH($A8,[1]Pitchers!$A:$A,0)))))</f>
        <v>0.20525200433028107</v>
      </c>
      <c r="AA8" s="96">
        <f>IF($D8=0,0,IF($D8=1,INDEX([1]Pitchers!$FK:$FK,MATCH($A8,[1]Pitchers!$A:$A,0)),MAX(-16,IF($D8=10,-16,IF($D8&lt;2,0,INDEX([1]Hitters!$AZ:$AZ,MATCH($A8,[1]Hitters!$A:$A,0)))))))</f>
        <v>-7.5068743475952244</v>
      </c>
      <c r="AB8" s="96">
        <f>IF($D8=0,0,IF($D8=1,INDEX([1]Pitchers!$FK:$FK,MATCH($A8,[1]Pitchers!$A:$A,0)),MAX(-16,IF($D8=2,AA8-MIN(0.75,0.25*(RIGHT(AB$4,4)*1-(RIGHT($AD$4,4)*1)+0.25)*(1-MIN(0.75,INDEX([1]Hitters!$CF:$CF,MATCH($A8,[1]Hitters!$A:$A,0)))/0.75*1)+INDEX([1]Hitters!$CF:$CF,MATCH($A8,[1]Hitters!$A:$A,0)))/0.75*1,IF($D8&gt;6,(AA8-MIN(0.75,0.25*(RIGHT(AB$4,4)*1-(RIGHT($AD$4,4)*1)+0.25)*(1-MIN(0.75,INDEX([1]Hitters!$CF:$CF,MATCH($A8,[1]Hitters!$A:$A,0)))/0.75*1)+INDEX([1]Hitters!$CF:$CF,MATCH($A8,[1]Hitters!$A:$A,0)))/0.75*($M8+RIGHT(AB$4,4)*1-RIGHT($AA$4,4)*1+10)*0.05),IF($D8=3,(AA8-MIN(0.75,0.25*(RIGHT(AB$4,4)*1-(RIGHT($AD$4,4)*1)+0.25)*(1-MIN(0.75,INDEX([1]Hitters!$CF:$CF,MATCH($A8,[1]Hitters!$A:$A,0)))/0.75*1)+INDEX([1]Hitters!$CF:$CF,MATCH($A8,[1]Hitters!$A:$A,0)))/0.75*($M8+RIGHT(AB$4,4)*1-RIGHT($AA$4,4)*1-27)*0.1),(AA8-MIN(0.75,0.25*(RIGHT(AB$4,4)*1-(RIGHT($AD$4,4)*1)+0.25)*(1-MIN(0.75,INDEX([1]Hitters!$CF:$CF,MATCH($A8,[1]Hitters!$A:$A,0)))/0.75*1)+INDEX([1]Hitters!$CF:$CF,MATCH($A8,[1]Hitters!$A:$A,0)))/0.75*($M8+RIGHT(AB$4,4)*1-RIGHT($AA$4,4)*1-20)*0.094)))))))</f>
        <v>-7.9360410142618987</v>
      </c>
      <c r="AC8" s="96">
        <f>IF($D8=0,0,IF($D8=1,INDEX([1]Pitchers!$FK:$FK,MATCH($A8,[1]Pitchers!$A:$A,0)),MAX(-16,IF($D8=2,AB8-MIN(0.75,0.25*(RIGHT(AC$4,4)*1-(RIGHT($AD$4,4)*1)+0.25)*(1-MIN(0.75,INDEX([1]Hitters!$CF:$CF,MATCH($A8,[1]Hitters!$A:$A,0)))/0.75*1)+INDEX([1]Hitters!$CF:$CF,MATCH($A8,[1]Hitters!$A:$A,0)))/0.75*1,IF($D8&gt;6,(AB8-MIN(0.75,0.25*(RIGHT(AC$4,4)*1-(RIGHT($AD$4,4)*1)+0.25)*(1-MIN(0.75,INDEX([1]Hitters!$CF:$CF,MATCH($A8,[1]Hitters!$A:$A,0)))/0.75*1)+INDEX([1]Hitters!$CF:$CF,MATCH($A8,[1]Hitters!$A:$A,0)))/0.75*($M8+RIGHT(AC$4,4)*1-RIGHT($AA$4,4)*1+10)*0.05),IF($D8=3,(AB8-MIN(0.75,0.25*(RIGHT(AC$4,4)*1-(RIGHT($AD$4,4)*1)+0.25)*(1-MIN(0.75,INDEX([1]Hitters!$CF:$CF,MATCH($A8,[1]Hitters!$A:$A,0)))/0.75*1)+INDEX([1]Hitters!$CF:$CF,MATCH($A8,[1]Hitters!$A:$A,0)))/0.75*($M8+RIGHT(AC$4,4)*1-RIGHT($AA$4,4)*1-27)*0.1),(AB8-MIN(0.75,0.25*(RIGHT(AC$4,4)*1-(RIGHT($AD$4,4)*1)+0.25)*(1-MIN(0.75,INDEX([1]Hitters!$CF:$CF,MATCH($A8,[1]Hitters!$A:$A,0)))/0.75*1)+INDEX([1]Hitters!$CF:$CF,MATCH($A8,[1]Hitters!$A:$A,0)))/0.75*($M8+RIGHT(AC$4,4)*1-RIGHT($AA$4,4)*1-20)*0.094)))))))</f>
        <v>-8.4652076809285504</v>
      </c>
      <c r="AD8" s="96">
        <f>IF($D8=0,0,IF($D8=1,INDEX([1]Pitchers!$FK:$FK,MATCH($A8,[1]Pitchers!$A:$A,0)),MAX(-16,IF($D8=2,AC8-MIN(0.75,0.25*(RIGHT(AD$4,4)*1-(RIGHT($AD$4,4)*1)+0.25)*(1-MIN(0.75,INDEX([1]Hitters!$CF:$CF,MATCH($A8,[1]Hitters!$A:$A,0)))/0.75*1)+INDEX([1]Hitters!$CF:$CF,MATCH($A8,[1]Hitters!$A:$A,0)))/0.75*1,IF($D8&gt;6,(AC8-MIN(0.75,0.25*(RIGHT(AD$4,4)*1-(RIGHT($AD$4,4)*1)+0.25)*(1-MIN(0.75,INDEX([1]Hitters!$CF:$CF,MATCH($A8,[1]Hitters!$A:$A,0)))/0.75*1)+INDEX([1]Hitters!$CF:$CF,MATCH($A8,[1]Hitters!$A:$A,0)))/0.75*($M8+RIGHT(AD$4,4)*1-RIGHT($AA$4,4)*1+10)*0.05),IF($D8=3,(AC8-MIN(0.75,0.25*(RIGHT(AD$4,4)*1-(RIGHT($AD$4,4)*1)+0.25)*(1-MIN(0.75,INDEX([1]Hitters!$CF:$CF,MATCH($A8,[1]Hitters!$A:$A,0)))/0.75*1)+INDEX([1]Hitters!$CF:$CF,MATCH($A8,[1]Hitters!$A:$A,0)))/0.75*($M8+RIGHT(AD$4,4)*1-RIGHT($AA$4,4)*1-27)*0.1),(AC8-MIN(0.75,0.25*(RIGHT(AD$4,4)*1-(RIGHT($AD$4,4)*1)+0.25)*(1-MIN(0.75,INDEX([1]Hitters!$CF:$CF,MATCH($A8,[1]Hitters!$A:$A,0)))/0.75*1)+INDEX([1]Hitters!$CF:$CF,MATCH($A8,[1]Hitters!$A:$A,0)))/0.75*($M8+RIGHT(AD$4,4)*1-RIGHT($AA$4,4)*1-20)*0.094)))))))</f>
        <v>-9.0943743475952026</v>
      </c>
      <c r="AE8" s="96">
        <f>IF($D8=0,0,IF($D8=1,INDEX([1]Pitchers!$FK:$FK,MATCH($A8,[1]Pitchers!$A:$A,0)),MAX(-16,IF($D8=2,AD8-MIN(0.75,0.25*(RIGHT(AE$4,4)*1-(RIGHT($AD$4,4)*1)+0.25)*(1-MIN(0.75,INDEX([1]Hitters!$CF:$CF,MATCH($A8,[1]Hitters!$A:$A,0)))/0.75*1)+INDEX([1]Hitters!$CF:$CF,MATCH($A8,[1]Hitters!$A:$A,0)))/0.75*1,IF($D8&gt;6,(AD8-MIN(0.75,0.25*(RIGHT(AE$4,4)*1-(RIGHT($AD$4,4)*1)+0.25)*(1-MIN(0.75,INDEX([1]Hitters!$CF:$CF,MATCH($A8,[1]Hitters!$A:$A,0)))/0.75*1)+INDEX([1]Hitters!$CF:$CF,MATCH($A8,[1]Hitters!$A:$A,0)))/0.75*($M8+RIGHT(AE$4,4)*1-RIGHT($AA$4,4)*1+10)*0.05),IF($D8=3,(AD8-MIN(0.75,0.25*(RIGHT(AE$4,4)*1-(RIGHT($AD$4,4)*1)+0.25)*(1-MIN(0.75,INDEX([1]Hitters!$CF:$CF,MATCH($A8,[1]Hitters!$A:$A,0)))/0.75*1)+INDEX([1]Hitters!$CF:$CF,MATCH($A8,[1]Hitters!$A:$A,0)))/0.75*($M8+RIGHT(AE$4,4)*1-RIGHT($AA$4,4)*1-27)*0.1),(AD8-MIN(0.75,0.25*(RIGHT(AE$4,4)*1-(RIGHT($AD$4,4)*1)+0.25)*(1-MIN(0.75,INDEX([1]Hitters!$CF:$CF,MATCH($A8,[1]Hitters!$A:$A,0)))/0.75*1)+INDEX([1]Hitters!$CF:$CF,MATCH($A8,[1]Hitters!$A:$A,0)))/0.75*($M8+RIGHT(AE$4,4)*1-RIGHT($AA$4,4)*1-20)*0.094)))))))</f>
        <v>-9.8235410142618544</v>
      </c>
      <c r="AF8" s="96">
        <f>IF($D8=0,0,IF($D8=1,INDEX([1]Pitchers!$FK:$FK,MATCH($A8,[1]Pitchers!$A:$A,0)),MAX(-16,IF($D8=2,AE8-MIN(0.75,0.25*(RIGHT(AF$4,4)*1-(RIGHT($AD$4,4)*1)+0.25)*(1-MIN(0.75,INDEX([1]Hitters!$CF:$CF,MATCH($A8,[1]Hitters!$A:$A,0)))/0.75*1)+INDEX([1]Hitters!$CF:$CF,MATCH($A8,[1]Hitters!$A:$A,0)))/0.75*1,IF($D8&gt;6,(AE8-MIN(0.75,0.25*(RIGHT(AF$4,4)*1-(RIGHT($AD$4,4)*1)+0.25)*(1-MIN(0.75,INDEX([1]Hitters!$CF:$CF,MATCH($A8,[1]Hitters!$A:$A,0)))/0.75*1)+INDEX([1]Hitters!$CF:$CF,MATCH($A8,[1]Hitters!$A:$A,0)))/0.75*($M8+RIGHT(AF$4,4)*1-RIGHT($AA$4,4)*1+10)*0.05),IF($D8=3,(AE8-MIN(0.75,0.25*(RIGHT(AF$4,4)*1-(RIGHT($AD$4,4)*1)+0.25)*(1-MIN(0.75,INDEX([1]Hitters!$CF:$CF,MATCH($A8,[1]Hitters!$A:$A,0)))/0.75*1)+INDEX([1]Hitters!$CF:$CF,MATCH($A8,[1]Hitters!$A:$A,0)))/0.75*($M8+RIGHT(AF$4,4)*1-RIGHT($AA$4,4)*1-27)*0.1),(AE8-MIN(0.75,0.25*(RIGHT(AF$4,4)*1-(RIGHT($AD$4,4)*1)+0.25)*(1-MIN(0.75,INDEX([1]Hitters!$CF:$CF,MATCH($A8,[1]Hitters!$A:$A,0)))/0.75*1)+INDEX([1]Hitters!$CF:$CF,MATCH($A8,[1]Hitters!$A:$A,0)))/0.75*($M8+RIGHT(AF$4,4)*1-RIGHT($AA$4,4)*1-20)*0.094)))))))</f>
        <v>-10.652707680928506</v>
      </c>
      <c r="AG8" s="96">
        <f>IF($D8=0,0,IF($D8=1,INDEX([1]Pitchers!$FK:$FK,MATCH($A8,[1]Pitchers!$A:$A,0)),MAX(-16,IF($D8=2,AF8-MIN(0.75,0.25*(RIGHT(AG$4,4)*1-(RIGHT($AD$4,4)*1)+0.25)*(1-MIN(0.75,INDEX([1]Hitters!$CF:$CF,MATCH($A8,[1]Hitters!$A:$A,0)))/0.75*1)+INDEX([1]Hitters!$CF:$CF,MATCH($A8,[1]Hitters!$A:$A,0)))/0.75*1,IF($D8&gt;6,(AF8-MIN(0.75,0.25*(RIGHT(AG$4,4)*1-(RIGHT($AD$4,4)*1)+0.25)*(1-MIN(0.75,INDEX([1]Hitters!$CF:$CF,MATCH($A8,[1]Hitters!$A:$A,0)))/0.75*1)+INDEX([1]Hitters!$CF:$CF,MATCH($A8,[1]Hitters!$A:$A,0)))/0.75*($M8+RIGHT(AG$4,4)*1-RIGHT($AA$4,4)*1+10)*0.05),IF($D8=3,(AF8-MIN(0.75,0.25*(RIGHT(AG$4,4)*1-(RIGHT($AD$4,4)*1)+0.25)*(1-MIN(0.75,INDEX([1]Hitters!$CF:$CF,MATCH($A8,[1]Hitters!$A:$A,0)))/0.75*1)+INDEX([1]Hitters!$CF:$CF,MATCH($A8,[1]Hitters!$A:$A,0)))/0.75*($M8+RIGHT(AG$4,4)*1-RIGHT($AA$4,4)*1-27)*0.1),(AF8-MIN(0.75,0.25*(RIGHT(AG$4,4)*1-(RIGHT($AD$4,4)*1)+0.25)*(1-MIN(0.75,INDEX([1]Hitters!$CF:$CF,MATCH($A8,[1]Hitters!$A:$A,0)))/0.75*1)+INDEX([1]Hitters!$CF:$CF,MATCH($A8,[1]Hitters!$A:$A,0)))/0.75*($M8+RIGHT(AG$4,4)*1-RIGHT($AA$4,4)*1-20)*0.094)))))))</f>
        <v>-11.581874347595157</v>
      </c>
      <c r="AH8" s="96">
        <f>IF($D8=0,0,IF($D8=1,INDEX([1]Pitchers!$FK:$FK,MATCH($A8,[1]Pitchers!$A:$A,0)),MAX(-16,IF($D8=2,AG8-MIN(0.75,0.25*(RIGHT(AH$4,4)*1-(RIGHT($AD$4,4)*1)+0.25)*(1-MIN(0.75,INDEX([1]Hitters!$CF:$CF,MATCH($A8,[1]Hitters!$A:$A,0)))/0.75*1)+INDEX([1]Hitters!$CF:$CF,MATCH($A8,[1]Hitters!$A:$A,0)))/0.75*1,IF($D8&gt;6,(AG8-MIN(0.75,0.25*(RIGHT(AH$4,4)*1-(RIGHT($AD$4,4)*1)+0.25)*(1-MIN(0.75,INDEX([1]Hitters!$CF:$CF,MATCH($A8,[1]Hitters!$A:$A,0)))/0.75*1)+INDEX([1]Hitters!$CF:$CF,MATCH($A8,[1]Hitters!$A:$A,0)))/0.75*($M8+RIGHT(AH$4,4)*1-RIGHT($AA$4,4)*1+10)*0.05),IF($D8=3,(AG8-MIN(0.75,0.25*(RIGHT(AH$4,4)*1-(RIGHT($AD$4,4)*1)+0.25)*(1-MIN(0.75,INDEX([1]Hitters!$CF:$CF,MATCH($A8,[1]Hitters!$A:$A,0)))/0.75*1)+INDEX([1]Hitters!$CF:$CF,MATCH($A8,[1]Hitters!$A:$A,0)))/0.75*($M8+RIGHT(AH$4,4)*1-RIGHT($AA$4,4)*1-27)*0.1),(AG8-MIN(0.75,0.25*(RIGHT(AH$4,4)*1-(RIGHT($AD$4,4)*1)+0.25)*(1-MIN(0.75,INDEX([1]Hitters!$CF:$CF,MATCH($A8,[1]Hitters!$A:$A,0)))/0.75*1)+INDEX([1]Hitters!$CF:$CF,MATCH($A8,[1]Hitters!$A:$A,0)))/0.75*($M8+RIGHT(AH$4,4)*1-RIGHT($AA$4,4)*1-20)*0.094)))))))</f>
        <v>-12.611041014261808</v>
      </c>
      <c r="AI8" s="96">
        <f>IF($D8=0,0,IF($D8=1,INDEX([1]Pitchers!$FK:$FK,MATCH($A8,[1]Pitchers!$A:$A,0)),MAX(-16,IF($D8=2,AH8-MIN(0.75,0.25*(RIGHT(AI$4,4)*1-(RIGHT($AD$4,4)*1)+0.25)*(1-MIN(0.75,INDEX([1]Hitters!$CF:$CF,MATCH($A8,[1]Hitters!$A:$A,0)))/0.75*1)+INDEX([1]Hitters!$CF:$CF,MATCH($A8,[1]Hitters!$A:$A,0)))/0.75*1,IF($D8&gt;6,(AH8-MIN(0.75,0.25*(RIGHT(AI$4,4)*1-(RIGHT($AD$4,4)*1)+0.25)*(1-MIN(0.75,INDEX([1]Hitters!$CF:$CF,MATCH($A8,[1]Hitters!$A:$A,0)))/0.75*1)+INDEX([1]Hitters!$CF:$CF,MATCH($A8,[1]Hitters!$A:$A,0)))/0.75*($M8+RIGHT(AI$4,4)*1-RIGHT($AA$4,4)*1+10)*0.05),IF($D8=3,(AH8-MIN(0.75,0.25*(RIGHT(AI$4,4)*1-(RIGHT($AD$4,4)*1)+0.25)*(1-MIN(0.75,INDEX([1]Hitters!$CF:$CF,MATCH($A8,[1]Hitters!$A:$A,0)))/0.75*1)+INDEX([1]Hitters!$CF:$CF,MATCH($A8,[1]Hitters!$A:$A,0)))/0.75*($M8+RIGHT(AI$4,4)*1-RIGHT($AA$4,4)*1-27)*0.1),(AH8-MIN(0.75,0.25*(RIGHT(AI$4,4)*1-(RIGHT($AD$4,4)*1)+0.25)*(1-MIN(0.75,INDEX([1]Hitters!$CF:$CF,MATCH($A8,[1]Hitters!$A:$A,0)))/0.75*1)+INDEX([1]Hitters!$CF:$CF,MATCH($A8,[1]Hitters!$A:$A,0)))/0.75*($M8+RIGHT(AI$4,4)*1-RIGHT($AA$4,4)*1-20)*0.094)))))))</f>
        <v>-13.74020768092846</v>
      </c>
      <c r="AJ8" s="96">
        <f>IF($D8=0,0,IF($D8=1,INDEX([1]Pitchers!$FK:$FK,MATCH($A8,[1]Pitchers!$A:$A,0)),MAX(-16,IF($D8=2,AI8-MIN(0.75,0.25*(RIGHT(AJ$4,4)*1-(RIGHT($AD$4,4)*1)+0.25)*(1-MIN(0.75,INDEX([1]Hitters!$CF:$CF,MATCH($A8,[1]Hitters!$A:$A,0)))/0.75*1)+INDEX([1]Hitters!$CF:$CF,MATCH($A8,[1]Hitters!$A:$A,0)))/0.75*1,IF($D8&gt;6,(AI8-MIN(0.75,0.25*(RIGHT(AJ$4,4)*1-(RIGHT($AD$4,4)*1)+0.25)*(1-MIN(0.75,INDEX([1]Hitters!$CF:$CF,MATCH($A8,[1]Hitters!$A:$A,0)))/0.75*1)+INDEX([1]Hitters!$CF:$CF,MATCH($A8,[1]Hitters!$A:$A,0)))/0.75*($M8+RIGHT(AJ$4,4)*1-RIGHT($AA$4,4)*1+10)*0.05),IF($D8=3,(AI8-MIN(0.75,0.25*(RIGHT(AJ$4,4)*1-(RIGHT($AD$4,4)*1)+0.25)*(1-MIN(0.75,INDEX([1]Hitters!$CF:$CF,MATCH($A8,[1]Hitters!$A:$A,0)))/0.75*1)+INDEX([1]Hitters!$CF:$CF,MATCH($A8,[1]Hitters!$A:$A,0)))/0.75*($M8+RIGHT(AJ$4,4)*1-RIGHT($AA$4,4)*1-27)*0.1),(AI8-MIN(0.75,0.25*(RIGHT(AJ$4,4)*1-(RIGHT($AD$4,4)*1)+0.25)*(1-MIN(0.75,INDEX([1]Hitters!$CF:$CF,MATCH($A8,[1]Hitters!$A:$A,0)))/0.75*1)+INDEX([1]Hitters!$CF:$CF,MATCH($A8,[1]Hitters!$A:$A,0)))/0.75*($M8+RIGHT(AJ$4,4)*1-RIGHT($AA$4,4)*1-20)*0.094)))))))</f>
        <v>-14.969374347595112</v>
      </c>
      <c r="AK8" s="96">
        <f>IF($D8=0,0,IF($D8=1,INDEX([1]Pitchers!$FK:$FK,MATCH($A8,[1]Pitchers!$A:$A,0)),MAX(-16,IF($D8=2,AJ8-MIN(0.75,0.25*(RIGHT(AK$4,4)*1-(RIGHT($AD$4,4)*1)+0.25)*(1-MIN(0.75,INDEX([1]Hitters!$CF:$CF,MATCH($A8,[1]Hitters!$A:$A,0)))/0.75*1)+INDEX([1]Hitters!$CF:$CF,MATCH($A8,[1]Hitters!$A:$A,0)))/0.75*1,IF($D8&gt;6,(AJ8-MIN(0.75,0.25*(RIGHT(AK$4,4)*1-(RIGHT($AD$4,4)*1)+0.25)*(1-MIN(0.75,INDEX([1]Hitters!$CF:$CF,MATCH($A8,[1]Hitters!$A:$A,0)))/0.75*1)+INDEX([1]Hitters!$CF:$CF,MATCH($A8,[1]Hitters!$A:$A,0)))/0.75*($M8+RIGHT(AK$4,4)*1-RIGHT($AA$4,4)*1+10)*0.05),IF($D8=3,(AJ8-MIN(0.75,0.25*(RIGHT(AK$4,4)*1-(RIGHT($AD$4,4)*1)+0.25)*(1-MIN(0.75,INDEX([1]Hitters!$CF:$CF,MATCH($A8,[1]Hitters!$A:$A,0)))/0.75*1)+INDEX([1]Hitters!$CF:$CF,MATCH($A8,[1]Hitters!$A:$A,0)))/0.75*($M8+RIGHT(AK$4,4)*1-RIGHT($AA$4,4)*1-27)*0.1),(AJ8-MIN(0.75,0.25*(RIGHT(AK$4,4)*1-(RIGHT($AD$4,4)*1)+0.25)*(1-MIN(0.75,INDEX([1]Hitters!$CF:$CF,MATCH($A8,[1]Hitters!$A:$A,0)))/0.75*1)+INDEX([1]Hitters!$CF:$CF,MATCH($A8,[1]Hitters!$A:$A,0)))/0.75*($M8+RIGHT(AK$4,4)*1-RIGHT($AA$4,4)*1-20)*0.094)))))))</f>
        <v>-16</v>
      </c>
      <c r="AL8" s="96">
        <f>IF($D8=0,0,IF($D8=1,INDEX([1]Pitchers!$FK:$FK,MATCH($A8,[1]Pitchers!$A:$A,0)),MAX(-16,IF($D8=2,AK8-MIN(0.75,0.25*(RIGHT(AL$4,4)*1-(RIGHT($AD$4,4)*1)+0.25)*(1-MIN(0.75,INDEX([1]Hitters!$CF:$CF,MATCH($A8,[1]Hitters!$A:$A,0)))/0.75*1)+INDEX([1]Hitters!$CF:$CF,MATCH($A8,[1]Hitters!$A:$A,0)))/0.75*1,IF($D8&gt;6,(AK8-MIN(0.75,0.25*(RIGHT(AL$4,4)*1-(RIGHT($AD$4,4)*1)+0.25)*(1-MIN(0.75,INDEX([1]Hitters!$CF:$CF,MATCH($A8,[1]Hitters!$A:$A,0)))/0.75*1)+INDEX([1]Hitters!$CF:$CF,MATCH($A8,[1]Hitters!$A:$A,0)))/0.75*($M8+RIGHT(AL$4,4)*1-RIGHT($AA$4,4)*1+10)*0.05),IF($D8=3,(AK8-MIN(0.75,0.25*(RIGHT(AL$4,4)*1-(RIGHT($AD$4,4)*1)+0.25)*(1-MIN(0.75,INDEX([1]Hitters!$CF:$CF,MATCH($A8,[1]Hitters!$A:$A,0)))/0.75*1)+INDEX([1]Hitters!$CF:$CF,MATCH($A8,[1]Hitters!$A:$A,0)))/0.75*($M8+RIGHT(AL$4,4)*1-RIGHT($AA$4,4)*1-27)*0.1),(AK8-MIN(0.75,0.25*(RIGHT(AL$4,4)*1-(RIGHT($AD$4,4)*1)+0.25)*(1-MIN(0.75,INDEX([1]Hitters!$CF:$CF,MATCH($A8,[1]Hitters!$A:$A,0)))/0.75*1)+INDEX([1]Hitters!$CF:$CF,MATCH($A8,[1]Hitters!$A:$A,0)))/0.75*($M8+RIGHT(AL$4,4)*1-RIGHT($AA$4,4)*1-20)*0.094)))))))</f>
        <v>-16</v>
      </c>
      <c r="AM8" s="98">
        <f>MAX(IF($D8=0,20,IF($D8=1,60,150)),MAX(0,IF($D8&gt;1,INDEX([1]Hitters!$ER:$ER,MATCH($A8,[1]Hitters!$A:$A,0))*(0.4+MAX(0,0.6*MIN(1,(IF(O8="",0,(((4.25+(O8-0.263)*4.2)^(((4.25+(O8-0.263)*4.2)+(4.25-AA8*600/600*4.2/600))^0.285))/((4.25+(O8-0.263)*4.2)^(((4.25+(O8-0.263)*4.2)+(4.25-AA8*600/600*4.2/600))^0.285)+(4.25-AA8*600/600*4.2/600)^(((4.25+(O8-0.263)*4.2)+(4.25-AA8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8,[1]Pitchers!$A:$A,0))))*IF($D8&lt;2,(0.4+0.6*MAX(0,MIN(1,IF($D8=0,((4.25)^(((4.25)+(4.25-(4-O8)*4.25/4*1/9))^0.285)/((4.25)^(((4.25)+(4.25-(4-O8)*4.25/4*1/9))^0.285)+(4.25-(4-O8)*4.25/4*1/9)^(((4.25)+(4.25-(4-O8)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8)))/0.5345*0.0009131+0.0104414*(3.74-MIN(3.74,O8)))*50,(((4.25+(AA8-0.263)*0.32*198*MAX(6,198/33)/198)^(((4.25+(AA8-0.263)*0.32*198*MAX(6,198/33)/198)+(4.25-(4-O8)*4.25/4*MAX(6,198/33)/9))^0.285)/((4.25+(AA8-0.263)*0.32*198*MAX(6,198/33)/198)^(((4.25+(AA8-0.263)*0.32*198*MAX(6,198/33)/198)+(4.25-(4-O8)*4.25/4*MAX(6,198/33)/9))^0.285)+(4.25-(4-O8)*4.25/4*MAX(6,198/33)/9)^(((4.25+(AA8-0.263)*0.32*198*MAX(6,198/33)/198)+(4.25-(4-O8)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8=0,50,198)/0.0065))),1))</f>
        <v>606.80325925925922</v>
      </c>
      <c r="AN8" s="98">
        <f t="shared" si="3"/>
        <v>601.63659259259225</v>
      </c>
      <c r="AO8" s="98">
        <f t="shared" si="4"/>
        <v>592.46992592592619</v>
      </c>
      <c r="AP8" s="98">
        <f t="shared" si="5"/>
        <v>525.99435593875444</v>
      </c>
      <c r="AQ8" s="98">
        <f t="shared" si="6"/>
        <v>428.67130516100394</v>
      </c>
      <c r="AR8" s="98">
        <f t="shared" si="7"/>
        <v>321.24261244893989</v>
      </c>
      <c r="AS8" s="98">
        <f t="shared" si="8"/>
        <v>210.06238057340948</v>
      </c>
      <c r="AT8" s="98">
        <f t="shared" si="9"/>
        <v>194.65463703703836</v>
      </c>
      <c r="AU8" s="98">
        <f t="shared" si="10"/>
        <v>181.38797037037193</v>
      </c>
      <c r="AV8" s="98">
        <f t="shared" si="11"/>
        <v>166.52130370370551</v>
      </c>
      <c r="AW8" s="98">
        <f t="shared" si="12"/>
        <v>150.0546370370391</v>
      </c>
      <c r="AX8" s="98">
        <f t="shared" si="13"/>
        <v>150</v>
      </c>
      <c r="AY8" s="96">
        <f t="shared" si="14"/>
        <v>8.4679326832010293</v>
      </c>
      <c r="AZ8" s="96">
        <f t="shared" si="15"/>
        <v>98.912799603004075</v>
      </c>
      <c r="BA8" s="96">
        <f t="shared" si="16"/>
        <v>2.9479850760564106</v>
      </c>
      <c r="BB8" s="96">
        <f t="shared" si="17"/>
        <v>2.644572087733096</v>
      </c>
      <c r="BC8" s="96">
        <f t="shared" si="18"/>
        <v>2.2493140191565892</v>
      </c>
      <c r="BD8" s="96">
        <f t="shared" si="19"/>
        <v>1.6093944666944591</v>
      </c>
      <c r="BE8" s="96">
        <f t="shared" si="20"/>
        <v>0.93617955392128616</v>
      </c>
      <c r="BF8" s="96">
        <f t="shared" si="21"/>
        <v>0.37504604233191996</v>
      </c>
      <c r="BG8" s="96">
        <f t="shared" si="22"/>
        <v>9.1769365857073959E-3</v>
      </c>
      <c r="BH8" s="96">
        <f t="shared" si="23"/>
        <v>0</v>
      </c>
      <c r="BI8" s="96">
        <f t="shared" si="24"/>
        <v>0</v>
      </c>
      <c r="BJ8" s="96">
        <f t="shared" si="25"/>
        <v>0</v>
      </c>
      <c r="BK8" s="96">
        <f t="shared" si="26"/>
        <v>0</v>
      </c>
      <c r="BL8" s="96">
        <f t="shared" si="27"/>
        <v>0</v>
      </c>
      <c r="BM8" s="129">
        <f t="shared" si="28"/>
        <v>23</v>
      </c>
      <c r="BN8" s="129">
        <f t="shared" si="28"/>
        <v>23</v>
      </c>
      <c r="BO8" s="129">
        <f t="shared" si="28"/>
        <v>23</v>
      </c>
      <c r="BP8" s="129">
        <f t="shared" si="28"/>
        <v>23</v>
      </c>
      <c r="BQ8" s="129">
        <f t="shared" si="28"/>
        <v>23</v>
      </c>
      <c r="BR8" s="129">
        <f t="shared" si="28"/>
        <v>23</v>
      </c>
      <c r="BS8" s="129">
        <f t="shared" si="28"/>
        <v>23</v>
      </c>
      <c r="BT8" s="129" t="str">
        <f t="shared" si="28"/>
        <v/>
      </c>
      <c r="BU8" s="129" t="str">
        <f t="shared" si="28"/>
        <v/>
      </c>
      <c r="BV8" s="129" t="str">
        <f t="shared" si="28"/>
        <v/>
      </c>
      <c r="BW8" s="129" t="str">
        <f t="shared" si="28"/>
        <v/>
      </c>
      <c r="BX8" s="129" t="str">
        <f t="shared" si="28"/>
        <v/>
      </c>
      <c r="BY8" s="130">
        <f t="shared" si="29"/>
        <v>25.234932772918587</v>
      </c>
      <c r="BZ8" s="130">
        <f t="shared" si="30"/>
        <v>23.441052225425729</v>
      </c>
      <c r="CA8" s="130">
        <f t="shared" si="31"/>
        <v>20.506718406024987</v>
      </c>
      <c r="CB8" s="130">
        <f t="shared" si="32"/>
        <v>15.404602156057386</v>
      </c>
      <c r="CC8" s="130">
        <f t="shared" si="33"/>
        <v>9.6034567913082824</v>
      </c>
      <c r="CD8" s="130">
        <f t="shared" si="34"/>
        <v>4.3293147913345926</v>
      </c>
      <c r="CE8" s="130">
        <f t="shared" si="35"/>
        <v>0.59838378170238837</v>
      </c>
      <c r="CF8" s="130">
        <f t="shared" si="36"/>
        <v>0.5</v>
      </c>
      <c r="CG8" s="130">
        <f t="shared" si="37"/>
        <v>0.5</v>
      </c>
      <c r="CH8" s="130">
        <f t="shared" si="38"/>
        <v>0.5</v>
      </c>
      <c r="CI8" s="130">
        <f t="shared" si="39"/>
        <v>0.5</v>
      </c>
      <c r="CJ8" s="130">
        <f t="shared" si="40"/>
        <v>0.5</v>
      </c>
      <c r="CK8" s="131">
        <f t="shared" si="41"/>
        <v>7</v>
      </c>
      <c r="CL8" s="96">
        <f t="shared" si="42"/>
        <v>0.75511945774529954</v>
      </c>
      <c r="CM8" s="96">
        <f t="shared" si="43"/>
        <v>0.47037776942198617</v>
      </c>
      <c r="CN8" s="96">
        <f t="shared" si="44"/>
        <v>0.10824620084547742</v>
      </c>
      <c r="CO8" s="96">
        <f t="shared" si="45"/>
        <v>-0.29144393679701164</v>
      </c>
      <c r="CP8" s="96">
        <f t="shared" si="46"/>
        <v>-0.61295280866954982</v>
      </c>
      <c r="CQ8" s="96">
        <f t="shared" si="47"/>
        <v>-0.78586051053605899</v>
      </c>
      <c r="CR8" s="96">
        <f t="shared" si="48"/>
        <v>-0.74994649433047977</v>
      </c>
      <c r="CS8" s="96">
        <f t="shared" si="49"/>
        <v>-0.70344292732444924</v>
      </c>
      <c r="CT8" s="96">
        <f t="shared" si="50"/>
        <v>-0.6554998473244501</v>
      </c>
      <c r="CU8" s="96">
        <f t="shared" si="51"/>
        <v>-0.60177468732445094</v>
      </c>
      <c r="CV8" s="96">
        <f t="shared" si="52"/>
        <v>-0.54226744732445187</v>
      </c>
      <c r="CW8" s="96">
        <f t="shared" si="53"/>
        <v>-0.54206999999999994</v>
      </c>
      <c r="CX8" s="96">
        <f>MAX(0,(IF(CL8&gt;0,(CL8-ROUNDDOWN(CL8,1))/0.1*LOOKUP(ROUNDUP(CL8+81.1,1),CB!$A:$A,CB!$C:$C)+(1-(CL8-ROUNDDOWN(CL8,1))/0.1)*LOOKUP(ROUNDDOWN(CL8+81.1,1),CB!$A:$A,CB!$C:$C),(CL8-ROUNDDOWN(CL8-0.1,1))/0.1*LOOKUP(ROUNDUP(CL8+81.1,1),CB!$A:$A,CB!$C:$C)+(1-(CL8-ROUNDDOWN(CL8-0.1,1))/0.1)*LOOKUP(ROUNDDOWN(CL8+81.1,1),CB!$A:$A,CB!$C:$C))-LOOKUP(81.1,CB!$A:$A,CB!$C:$C))/(1-(BINOMDIST(97,162,0.5,TRUE)-BINOMDIST(87,162,0.5,TRUE)))*$C$2*($B$1^(LEFT(CX$4,4)*1-LEFT($BA$4,4)*1))*(37.75+CL8))</f>
        <v>1.1510521644673026</v>
      </c>
      <c r="CY8" s="96">
        <f>MAX(0,(IF(CM8&gt;0,(CM8-ROUNDDOWN(CM8,1))/0.1*LOOKUP(ROUNDUP(CM8+81.1,1),CB!$A:$A,CB!$C:$C)+(1-(CM8-ROUNDDOWN(CM8,1))/0.1)*LOOKUP(ROUNDDOWN(CM8+81.1,1),CB!$A:$A,CB!$C:$C),(CM8-ROUNDDOWN(CM8-0.1,1))/0.1*LOOKUP(ROUNDUP(CM8+81.1,1),CB!$A:$A,CB!$C:$C)+(1-(CM8-ROUNDDOWN(CM8-0.1,1))/0.1)*LOOKUP(ROUNDDOWN(CM8+81.1,1),CB!$A:$A,CB!$C:$C))-LOOKUP(81.1,CB!$A:$A,CB!$C:$C))/(1-(BINOMDIST(97,162,0.5,TRUE)-BINOMDIST(87,162,0.5,TRUE)))*$C$2*($B$1^(LEFT(CY$4,4)*1-LEFT($BA$4,4)*1))*(37.75+CM8))</f>
        <v>0.7266466884677204</v>
      </c>
      <c r="CZ8" s="96">
        <f>MAX(0,(IF(CN8&gt;0,(CN8-ROUNDDOWN(CN8,1))/0.1*LOOKUP(ROUNDUP(CN8+81.1,1),CB!$A:$A,CB!$C:$C)+(1-(CN8-ROUNDDOWN(CN8,1))/0.1)*LOOKUP(ROUNDDOWN(CN8+81.1,1),CB!$A:$A,CB!$C:$C),(CN8-ROUNDDOWN(CN8-0.1,1))/0.1*LOOKUP(ROUNDUP(CN8+81.1,1),CB!$A:$A,CB!$C:$C)+(1-(CN8-ROUNDDOWN(CN8-0.1,1))/0.1)*LOOKUP(ROUNDDOWN(CN8+81.1,1),CB!$A:$A,CB!$C:$C))-LOOKUP(81.1,CB!$A:$A,CB!$C:$C))/(1-(BINOMDIST(97,162,0.5,TRUE)-BINOMDIST(87,162,0.5,TRUE)))*$C$2*($B$1^(LEFT(CZ$4,4)*1-LEFT($BA$4,4)*1))*(37.75+CN8))</f>
        <v>0.16776875706386724</v>
      </c>
      <c r="DA8" s="96">
        <f>MAX(0,(IF(CO8&gt;0,(CO8-ROUNDDOWN(CO8,1))/0.1*LOOKUP(ROUNDUP(CO8+81.1,1),CB!$A:$A,CB!$C:$C)+(1-(CO8-ROUNDDOWN(CO8,1))/0.1)*LOOKUP(ROUNDDOWN(CO8+81.1,1),CB!$A:$A,CB!$C:$C),(CO8-ROUNDDOWN(CO8-0.1,1))/0.1*LOOKUP(ROUNDUP(CO8+81.1,1),CB!$A:$A,CB!$C:$C)+(1-(CO8-ROUNDDOWN(CO8-0.1,1))/0.1)*LOOKUP(ROUNDDOWN(CO8+81.1,1),CB!$A:$A,CB!$C:$C))-LOOKUP(81.1,CB!$A:$A,CB!$C:$C))/(1-(BINOMDIST(97,162,0.5,TRUE)-BINOMDIST(87,162,0.5,TRUE)))*$C$2*($B$1^(LEFT(DA$4,4)*1-LEFT($BA$4,4)*1))*(37.75+CO8))</f>
        <v>0</v>
      </c>
      <c r="DB8" s="96">
        <f>MAX(0,(IF(CP8&gt;0,(CP8-ROUNDDOWN(CP8,1))/0.1*LOOKUP(ROUNDUP(CP8+81.1,1),CB!$A:$A,CB!$C:$C)+(1-(CP8-ROUNDDOWN(CP8,1))/0.1)*LOOKUP(ROUNDDOWN(CP8+81.1,1),CB!$A:$A,CB!$C:$C),(CP8-ROUNDDOWN(CP8-0.1,1))/0.1*LOOKUP(ROUNDUP(CP8+81.1,1),CB!$A:$A,CB!$C:$C)+(1-(CP8-ROUNDDOWN(CP8-0.1,1))/0.1)*LOOKUP(ROUNDDOWN(CP8+81.1,1),CB!$A:$A,CB!$C:$C))-LOOKUP(81.1,CB!$A:$A,CB!$C:$C))/(1-(BINOMDIST(97,162,0.5,TRUE)-BINOMDIST(87,162,0.5,TRUE)))*$C$2*($B$1^(LEFT(DB$4,4)*1-LEFT($BA$4,4)*1))*(37.75+CP8))</f>
        <v>0</v>
      </c>
      <c r="DC8" s="96">
        <f>MAX(0,(IF(CQ8&gt;0,(CQ8-ROUNDDOWN(CQ8,1))/0.1*LOOKUP(ROUNDUP(CQ8+81.1,1),CB!$A:$A,CB!$C:$C)+(1-(CQ8-ROUNDDOWN(CQ8,1))/0.1)*LOOKUP(ROUNDDOWN(CQ8+81.1,1),CB!$A:$A,CB!$C:$C),(CQ8-ROUNDDOWN(CQ8-0.1,1))/0.1*LOOKUP(ROUNDUP(CQ8+81.1,1),CB!$A:$A,CB!$C:$C)+(1-(CQ8-ROUNDDOWN(CQ8-0.1,1))/0.1)*LOOKUP(ROUNDDOWN(CQ8+81.1,1),CB!$A:$A,CB!$C:$C))-LOOKUP(81.1,CB!$A:$A,CB!$C:$C))/(1-(BINOMDIST(97,162,0.5,TRUE)-BINOMDIST(87,162,0.5,TRUE)))*$C$2*($B$1^(LEFT(DC$4,4)*1-LEFT($BA$4,4)*1))*(37.75+CQ8))</f>
        <v>0</v>
      </c>
      <c r="DD8" s="96">
        <f>MAX(0,(IF(CR8&gt;0,(CR8-ROUNDDOWN(CR8,1))/0.1*LOOKUP(ROUNDUP(CR8+81.1,1),CB!$A:$A,CB!$C:$C)+(1-(CR8-ROUNDDOWN(CR8,1))/0.1)*LOOKUP(ROUNDDOWN(CR8+81.1,1),CB!$A:$A,CB!$C:$C),(CR8-ROUNDDOWN(CR8-0.1,1))/0.1*LOOKUP(ROUNDUP(CR8+81.1,1),CB!$A:$A,CB!$C:$C)+(1-(CR8-ROUNDDOWN(CR8-0.1,1))/0.1)*LOOKUP(ROUNDDOWN(CR8+81.1,1),CB!$A:$A,CB!$C:$C))-LOOKUP(81.1,CB!$A:$A,CB!$C:$C))/(1-(BINOMDIST(97,162,0.5,TRUE)-BINOMDIST(87,162,0.5,TRUE)))*$C$2*($B$1^(LEFT(DD$4,4)*1-LEFT($BA$4,4)*1))*(37.75+CR8))</f>
        <v>0</v>
      </c>
      <c r="DE8" s="96">
        <f>MAX(0,(IF(CS8&gt;0,(CS8-ROUNDDOWN(CS8,1))/0.1*LOOKUP(ROUNDUP(CS8+81.1,1),CB!$A:$A,CB!$C:$C)+(1-(CS8-ROUNDDOWN(CS8,1))/0.1)*LOOKUP(ROUNDDOWN(CS8+81.1,1),CB!$A:$A,CB!$C:$C),(CS8-ROUNDDOWN(CS8-0.1,1))/0.1*LOOKUP(ROUNDUP(CS8+81.1,1),CB!$A:$A,CB!$C:$C)+(1-(CS8-ROUNDDOWN(CS8-0.1,1))/0.1)*LOOKUP(ROUNDDOWN(CS8+81.1,1),CB!$A:$A,CB!$C:$C))-LOOKUP(81.1,CB!$A:$A,CB!$C:$C))/(1-(BINOMDIST(97,162,0.5,TRUE)-BINOMDIST(87,162,0.5,TRUE)))*$C$2*($B$1^(LEFT(DE$4,4)*1-LEFT($BA$4,4)*1))*(37.75+CS8))</f>
        <v>0</v>
      </c>
      <c r="DF8" s="96">
        <f>MAX(0,(IF(CT8&gt;0,(CT8-ROUNDDOWN(CT8,1))/0.1*LOOKUP(ROUNDUP(CT8+81.1,1),CB!$A:$A,CB!$C:$C)+(1-(CT8-ROUNDDOWN(CT8,1))/0.1)*LOOKUP(ROUNDDOWN(CT8+81.1,1),CB!$A:$A,CB!$C:$C),(CT8-ROUNDDOWN(CT8-0.1,1))/0.1*LOOKUP(ROUNDUP(CT8+81.1,1),CB!$A:$A,CB!$C:$C)+(1-(CT8-ROUNDDOWN(CT8-0.1,1))/0.1)*LOOKUP(ROUNDDOWN(CT8+81.1,1),CB!$A:$A,CB!$C:$C))-LOOKUP(81.1,CB!$A:$A,CB!$C:$C))/(1-(BINOMDIST(97,162,0.5,TRUE)-BINOMDIST(87,162,0.5,TRUE)))*$C$2*($B$1^(LEFT(DF$4,4)*1-LEFT($BA$4,4)*1))*(37.75+CT8))</f>
        <v>0</v>
      </c>
      <c r="DG8" s="96">
        <f>MAX(0,(IF(CU8&gt;0,(CU8-ROUNDDOWN(CU8,1))/0.1*LOOKUP(ROUNDUP(CU8+81.1,1),CB!$A:$A,CB!$C:$C)+(1-(CU8-ROUNDDOWN(CU8,1))/0.1)*LOOKUP(ROUNDDOWN(CU8+81.1,1),CB!$A:$A,CB!$C:$C),(CU8-ROUNDDOWN(CU8-0.1,1))/0.1*LOOKUP(ROUNDUP(CU8+81.1,1),CB!$A:$A,CB!$C:$C)+(1-(CU8-ROUNDDOWN(CU8-0.1,1))/0.1)*LOOKUP(ROUNDDOWN(CU8+81.1,1),CB!$A:$A,CB!$C:$C))-LOOKUP(81.1,CB!$A:$A,CB!$C:$C))/(1-(BINOMDIST(97,162,0.5,TRUE)-BINOMDIST(87,162,0.5,TRUE)))*$C$2*($B$1^(LEFT(DG$4,4)*1-LEFT($BA$4,4)*1))*(37.75+CU8))</f>
        <v>0</v>
      </c>
      <c r="DH8" s="96">
        <f>MAX(0,(IF(CV8&gt;0,(CV8-ROUNDDOWN(CV8,1))/0.1*LOOKUP(ROUNDUP(CV8+81.1,1),CB!$A:$A,CB!$C:$C)+(1-(CV8-ROUNDDOWN(CV8,1))/0.1)*LOOKUP(ROUNDDOWN(CV8+81.1,1),CB!$A:$A,CB!$C:$C),(CV8-ROUNDDOWN(CV8-0.1,1))/0.1*LOOKUP(ROUNDUP(CV8+81.1,1),CB!$A:$A,CB!$C:$C)+(1-(CV8-ROUNDDOWN(CV8-0.1,1))/0.1)*LOOKUP(ROUNDDOWN(CV8+81.1,1),CB!$A:$A,CB!$C:$C))-LOOKUP(81.1,CB!$A:$A,CB!$C:$C))/(1-(BINOMDIST(97,162,0.5,TRUE)-BINOMDIST(87,162,0.5,TRUE)))*$C$2*($B$1^(LEFT(DH$4,4)*1-LEFT($BA$4,4)*1))*(37.75+CV8))</f>
        <v>0</v>
      </c>
      <c r="DI8" s="96">
        <f>MAX(0,(IF(CW8&gt;0,(CW8-ROUNDDOWN(CW8,1))/0.1*LOOKUP(ROUNDUP(CW8+81.1,1),CB!$A:$A,CB!$C:$C)+(1-(CW8-ROUNDDOWN(CW8,1))/0.1)*LOOKUP(ROUNDDOWN(CW8+81.1,1),CB!$A:$A,CB!$C:$C),(CW8-ROUNDDOWN(CW8-0.1,1))/0.1*LOOKUP(ROUNDUP(CW8+81.1,1),CB!$A:$A,CB!$C:$C)+(1-(CW8-ROUNDDOWN(CW8-0.1,1))/0.1)*LOOKUP(ROUNDDOWN(CW8+81.1,1),CB!$A:$A,CB!$C:$C))-LOOKUP(81.1,CB!$A:$A,CB!$C:$C))/(1-(BINOMDIST(97,162,0.5,TRUE)-BINOMDIST(87,162,0.5,TRUE)))*$C$2*($B$1^(LEFT(DI$4,4)*1-LEFT($BA$4,4)*1))*(37.75+CW8))</f>
        <v>0</v>
      </c>
      <c r="DJ8" s="90">
        <f t="shared" si="54"/>
        <v>1.8492336578333657</v>
      </c>
      <c r="DK8" s="132"/>
      <c r="DL8" s="132">
        <f t="shared" si="55"/>
        <v>17.534932772918587</v>
      </c>
      <c r="DM8" s="132">
        <f t="shared" si="56"/>
        <v>40.354288213869879</v>
      </c>
      <c r="DN8" s="132">
        <f t="shared" si="57"/>
        <v>60.794303449885852</v>
      </c>
      <c r="DO8" s="132">
        <f t="shared" si="58"/>
        <v>77.615957511592129</v>
      </c>
      <c r="DP8" s="132">
        <f t="shared" si="59"/>
        <v>90.875237304598059</v>
      </c>
      <c r="DQ8" s="132">
        <f t="shared" si="60"/>
        <v>101.39449803171716</v>
      </c>
      <c r="DR8" s="132">
        <f t="shared" si="61"/>
        <v>110.37205660137425</v>
      </c>
      <c r="DS8" s="132">
        <f t="shared" si="62"/>
        <v>119.64052843347282</v>
      </c>
      <c r="DT8" s="132">
        <f t="shared" si="63"/>
        <v>129.22323499338739</v>
      </c>
      <c r="DU8" s="132">
        <f t="shared" si="64"/>
        <v>139.09850336410852</v>
      </c>
      <c r="DV8" s="132"/>
      <c r="DW8" s="132"/>
      <c r="DX8" s="132"/>
      <c r="DY8" s="132"/>
      <c r="DZ8" s="132"/>
      <c r="EA8" s="132"/>
      <c r="EB8" s="132"/>
      <c r="EC8" s="132"/>
      <c r="ED8" s="132"/>
      <c r="EE8" s="132"/>
      <c r="ER8" s="132"/>
      <c r="ES8" s="132"/>
      <c r="ET8" s="132"/>
      <c r="EU8" s="132"/>
      <c r="EV8" s="132"/>
      <c r="EW8" s="132"/>
      <c r="EX8" s="132"/>
      <c r="EY8" s="132"/>
      <c r="EZ8" s="132"/>
      <c r="FA8" s="132"/>
      <c r="FB8" s="132"/>
      <c r="FC8" s="132"/>
    </row>
    <row r="9" spans="1:160" ht="12.75" customHeight="1" x14ac:dyDescent="0.2">
      <c r="A9" s="128">
        <v>457708</v>
      </c>
      <c r="B9" s="99" t="str">
        <f>INDEX([1]Bios!$O:$O,MATCH(A9,[1]Bios!$C:$C,0))</f>
        <v>Upton, Justin</v>
      </c>
      <c r="C9" s="92" t="s">
        <v>69</v>
      </c>
      <c r="D9" s="94">
        <f>LOOKUP(IF(INDEX([1]Bios!$M:$M,MATCH(A9,[1]Bios!$C:$C,0))="P",INDEX([1]Pitchers!$Q:$Q,MATCH(A9,[1]Pitchers!$A:$A,0)),INDEX([1]Hitters!$AV:$AV,MATCH(A9,[1]Hitters!$A:$A,0))),Positions!A:A,Positions!B:B)</f>
        <v>7</v>
      </c>
      <c r="E9" s="137">
        <v>6</v>
      </c>
      <c r="F9" s="138">
        <f t="shared" si="0"/>
        <v>21.639671472105015</v>
      </c>
      <c r="G9" s="138">
        <v>132.75</v>
      </c>
      <c r="H9" s="94" t="s">
        <v>893</v>
      </c>
      <c r="I9" s="93">
        <f>6</f>
        <v>6</v>
      </c>
      <c r="J9" s="93">
        <f>6</f>
        <v>6</v>
      </c>
      <c r="K9" s="94">
        <f>MIN(IF(D9&gt;1,INDEX([1]Hitters!$DA:$DA,MATCH(A9,[1]Hitters!$A:$A,0)),INDEX([1]Pitchers!$DA:$DA,MATCH(A9,[1]Pitchers!$A:$A,0))),J9)</f>
        <v>6</v>
      </c>
      <c r="L9" s="94">
        <f t="shared" si="1"/>
        <v>4</v>
      </c>
      <c r="M9" s="95">
        <f>IF(D9&gt;1,INDEX([1]Hitters!$CV:$CV,MATCH($A9,[1]Hitters!$A:$A,0)),INDEX([1]Pitchers!$CP:$CP,MATCH($A9,[1]Pitchers!$A:$A,0)))</f>
        <v>28.875</v>
      </c>
      <c r="N9" s="90">
        <f t="shared" si="2"/>
        <v>-69.860015902912906</v>
      </c>
      <c r="O9" s="97">
        <f>IF($D9&gt;1,INDEX([1]Hitters!$AF:$AF,MATCH($A9,[1]Hitters!$A:$A,0)),INDEX([1]Pitchers!$AJ:$AJ,MATCH($A9,[1]Pitchers!$A:$A,0))*IF(OR(AND($D9=0,INDEX([1]Pitchers!$Q:$Q,MATCH($A9,[1]Pitchers!$A:$A,0))="R"),AND($D9=1,INDEX([1]Pitchers!$Q:$Q,MATCH($A9,[1]Pitchers!$A:$A,0))="S")),1,IF($D9=0,0.83+(1-INDEX([1]Pitchers!$BE:$BE,MATCH($A9,[1]Pitchers!$A:$A,0)))/8,1/(0.83+(1-INDEX([1]Pitchers!$BE:$BE,MATCH($A9,[1]Pitchers!$A:$A,0)))/8))))</f>
        <v>0.27088057994056502</v>
      </c>
      <c r="P9" s="97">
        <f>IF($D9&gt;1,O9+(LOOKUP(ROUNDDOWN($M9+RIGHT(P$4,4)*1-2016,0),Age!$A:$A,Age!$C:$C)*(1-($M9+RIGHT(P$4,4)*1-2016-ROUNDDOWN($M9+RIGHT(P$4,4)*1-2016,0)))+LOOKUP(ROUNDUP($M9+RIGHT(P$4,4)*1-2016,0),Age!$A:$A,Age!$C:$C)*(($M9+RIGHT(P$4,4)*1-2016-ROUNDDOWN($M9+RIGHT(P$4,4)*1-2016,0))))*IF($M9+RIGHT(P$4,4)*1-2016&gt;27,1,INDEX([1]Hitters!$BG:$BG,MATCH($A9,[1]Hitters!$A:$A,0))),O9*(1-(1-(LOOKUP(ROUNDDOWN($M9+RIGHT(P$4,4)*1-2016,0),Age!$A:$A,Age!$L:$L)*(1-($M9+RIGHT(P$4,4)*1-2016-ROUNDDOWN($M9+RIGHT(P$4,4)*1-2016,0)))+LOOKUP(ROUNDUP($M9+RIGHT(P$4,4)*1-2016,0),Age!$A:$A,Age!$L:$L)*(($M9+RIGHT(P$4,4)*1-2016-ROUNDDOWN($M9+RIGHT(P$4,4)*1-2016,0)))))*IF($M9+RIGHT(P$4,4)*1-2016&gt;27,1,INDEX([1]Pitchers!$BE:$BE,MATCH($A9,[1]Pitchers!$A:$A,0)))))</f>
        <v>0.268818079940565</v>
      </c>
      <c r="Q9" s="97">
        <f>IF($D9&gt;1,P9+(LOOKUP(ROUNDDOWN($M9+RIGHT(Q$4,4)*1-2016,0),Age!$A:$A,Age!$C:$C)*(1-($M9+RIGHT(Q$4,4)*1-2016-ROUNDDOWN($M9+RIGHT(Q$4,4)*1-2016,0)))+LOOKUP(ROUNDUP($M9+RIGHT(Q$4,4)*1-2016,0),Age!$A:$A,Age!$C:$C)*(($M9+RIGHT(Q$4,4)*1-2016-ROUNDDOWN($M9+RIGHT(Q$4,4)*1-2016,0))))*IF($M9+RIGHT(Q$4,4)*1-2016&gt;27,1,INDEX([1]Hitters!$BG:$BG,MATCH($A9,[1]Hitters!$A:$A,0))),P9*(1-(1-(LOOKUP(ROUNDDOWN($M9+RIGHT(Q$4,4)*1-2016,0),Age!$A:$A,Age!$L:$L)*(1-($M9+RIGHT(Q$4,4)*1-2016-ROUNDDOWN($M9+RIGHT(Q$4,4)*1-2016,0)))+LOOKUP(ROUNDUP($M9+RIGHT(Q$4,4)*1-2016,0),Age!$A:$A,Age!$L:$L)*(($M9+RIGHT(Q$4,4)*1-2016-ROUNDDOWN($M9+RIGHT(Q$4,4)*1-2016,0)))))*IF($M9+RIGHT(Q$4,4)*1-2016&gt;27,1,INDEX([1]Pitchers!$BE:$BE,MATCH($A9,[1]Pitchers!$A:$A,0)))))</f>
        <v>0.26565557994056499</v>
      </c>
      <c r="R9" s="97">
        <f>IF($D9&gt;1,Q9+(LOOKUP(ROUNDDOWN($M9+RIGHT(R$4,4)*1-2016,0),Age!$A:$A,Age!$C:$C)*(1-($M9+RIGHT(R$4,4)*1-2016-ROUNDDOWN($M9+RIGHT(R$4,4)*1-2016,0)))+LOOKUP(ROUNDUP($M9+RIGHT(R$4,4)*1-2016,0),Age!$A:$A,Age!$C:$C)*(($M9+RIGHT(R$4,4)*1-2016-ROUNDDOWN($M9+RIGHT(R$4,4)*1-2016,0))))*IF($M9+RIGHT(R$4,4)*1-2016&gt;27,1,INDEX([1]Hitters!$BG:$BG,MATCH($A9,[1]Hitters!$A:$A,0))),Q9*(1-(1-(LOOKUP(ROUNDDOWN($M9+RIGHT(R$4,4)*1-2016,0),Age!$A:$A,Age!$L:$L)*(1-($M9+RIGHT(R$4,4)*1-2016-ROUNDDOWN($M9+RIGHT(R$4,4)*1-2016,0)))+LOOKUP(ROUNDUP($M9+RIGHT(R$4,4)*1-2016,0),Age!$A:$A,Age!$L:$L)*(($M9+RIGHT(R$4,4)*1-2016-ROUNDDOWN($M9+RIGHT(R$4,4)*1-2016,0)))))*IF($M9+RIGHT(R$4,4)*1-2016&gt;27,1,INDEX([1]Pitchers!$BE:$BE,MATCH($A9,[1]Pitchers!$A:$A,0)))))</f>
        <v>0.26139307994056499</v>
      </c>
      <c r="S9" s="97">
        <f>IF($D9&gt;1,R9+(LOOKUP(ROUNDDOWN($M9+RIGHT(S$4,4)*1-2016,0),Age!$A:$A,Age!$C:$C)*(1-($M9+RIGHT(S$4,4)*1-2016-ROUNDDOWN($M9+RIGHT(S$4,4)*1-2016,0)))+LOOKUP(ROUNDUP($M9+RIGHT(S$4,4)*1-2016,0),Age!$A:$A,Age!$C:$C)*(($M9+RIGHT(S$4,4)*1-2016-ROUNDDOWN($M9+RIGHT(S$4,4)*1-2016,0))))*IF($M9+RIGHT(S$4,4)*1-2016&gt;27,1,INDEX([1]Hitters!$BG:$BG,MATCH($A9,[1]Hitters!$A:$A,0))),R9*(1-(1-(LOOKUP(ROUNDDOWN($M9+RIGHT(S$4,4)*1-2016,0),Age!$A:$A,Age!$L:$L)*(1-($M9+RIGHT(S$4,4)*1-2016-ROUNDDOWN($M9+RIGHT(S$4,4)*1-2016,0)))+LOOKUP(ROUNDUP($M9+RIGHT(S$4,4)*1-2016,0),Age!$A:$A,Age!$L:$L)*(($M9+RIGHT(S$4,4)*1-2016-ROUNDDOWN($M9+RIGHT(S$4,4)*1-2016,0)))))*IF($M9+RIGHT(S$4,4)*1-2016&gt;27,1,INDEX([1]Pitchers!$BE:$BE,MATCH($A9,[1]Pitchers!$A:$A,0)))))</f>
        <v>0.256030579940565</v>
      </c>
      <c r="T9" s="97">
        <f>IF($D9&gt;1,S9+(LOOKUP(ROUNDDOWN($M9+RIGHT(T$4,4)*1-2016,0),Age!$A:$A,Age!$C:$C)*(1-($M9+RIGHT(T$4,4)*1-2016-ROUNDDOWN($M9+RIGHT(T$4,4)*1-2016,0)))+LOOKUP(ROUNDUP($M9+RIGHT(T$4,4)*1-2016,0),Age!$A:$A,Age!$C:$C)*(($M9+RIGHT(T$4,4)*1-2016-ROUNDDOWN($M9+RIGHT(T$4,4)*1-2016,0))))*IF($M9+RIGHT(T$4,4)*1-2016&gt;27,1,INDEX([1]Hitters!$BG:$BG,MATCH($A9,[1]Hitters!$A:$A,0))),S9*(1-(1-(LOOKUP(ROUNDDOWN($M9+RIGHT(T$4,4)*1-2016,0),Age!$A:$A,Age!$L:$L)*(1-($M9+RIGHT(T$4,4)*1-2016-ROUNDDOWN($M9+RIGHT(T$4,4)*1-2016,0)))+LOOKUP(ROUNDUP($M9+RIGHT(T$4,4)*1-2016,0),Age!$A:$A,Age!$L:$L)*(($M9+RIGHT(T$4,4)*1-2016-ROUNDDOWN($M9+RIGHT(T$4,4)*1-2016,0)))))*IF($M9+RIGHT(T$4,4)*1-2016&gt;27,1,INDEX([1]Pitchers!$BE:$BE,MATCH($A9,[1]Pitchers!$A:$A,0)))))</f>
        <v>0.24956807994056499</v>
      </c>
      <c r="U9" s="97">
        <f>IF($D9&gt;1,T9+(LOOKUP(ROUNDDOWN($M9+RIGHT(U$4,4)*1-2016,0),Age!$A:$A,Age!$C:$C)*(1-($M9+RIGHT(U$4,4)*1-2016-ROUNDDOWN($M9+RIGHT(U$4,4)*1-2016,0)))+LOOKUP(ROUNDUP($M9+RIGHT(U$4,4)*1-2016,0),Age!$A:$A,Age!$C:$C)*(($M9+RIGHT(U$4,4)*1-2016-ROUNDDOWN($M9+RIGHT(U$4,4)*1-2016,0))))*IF($M9+RIGHT(U$4,4)*1-2016&gt;27,1,INDEX([1]Hitters!$BG:$BG,MATCH($A9,[1]Hitters!$A:$A,0))),T9*(1-(1-(LOOKUP(ROUNDDOWN($M9+RIGHT(U$4,4)*1-2016,0),Age!$A:$A,Age!$L:$L)*(1-($M9+RIGHT(U$4,4)*1-2016-ROUNDDOWN($M9+RIGHT(U$4,4)*1-2016,0)))+LOOKUP(ROUNDUP($M9+RIGHT(U$4,4)*1-2016,0),Age!$A:$A,Age!$L:$L)*(($M9+RIGHT(U$4,4)*1-2016-ROUNDDOWN($M9+RIGHT(U$4,4)*1-2016,0)))))*IF($M9+RIGHT(U$4,4)*1-2016&gt;27,1,INDEX([1]Pitchers!$BE:$BE,MATCH($A9,[1]Pitchers!$A:$A,0)))))</f>
        <v>0.24200557994056499</v>
      </c>
      <c r="V9" s="97">
        <f>IF($D9&gt;1,U9+(LOOKUP(ROUNDDOWN($M9+RIGHT(V$4,4)*1-2016,0),Age!$A:$A,Age!$C:$C)*(1-($M9+RIGHT(V$4,4)*1-2016-ROUNDDOWN($M9+RIGHT(V$4,4)*1-2016,0)))+LOOKUP(ROUNDUP($M9+RIGHT(V$4,4)*1-2016,0),Age!$A:$A,Age!$C:$C)*(($M9+RIGHT(V$4,4)*1-2016-ROUNDDOWN($M9+RIGHT(V$4,4)*1-2016,0))))*IF($M9+RIGHT(V$4,4)*1-2016&gt;27,1,INDEX([1]Hitters!$BG:$BG,MATCH($A9,[1]Hitters!$A:$A,0))),U9*(1-(1-(LOOKUP(ROUNDDOWN($M9+RIGHT(V$4,4)*1-2016,0),Age!$A:$A,Age!$L:$L)*(1-($M9+RIGHT(V$4,4)*1-2016-ROUNDDOWN($M9+RIGHT(V$4,4)*1-2016,0)))+LOOKUP(ROUNDUP($M9+RIGHT(V$4,4)*1-2016,0),Age!$A:$A,Age!$L:$L)*(($M9+RIGHT(V$4,4)*1-2016-ROUNDDOWN($M9+RIGHT(V$4,4)*1-2016,0)))))*IF($M9+RIGHT(V$4,4)*1-2016&gt;27,1,INDEX([1]Pitchers!$BE:$BE,MATCH($A9,[1]Pitchers!$A:$A,0)))))</f>
        <v>0.233343079940565</v>
      </c>
      <c r="W9" s="97">
        <f>IF($D9&gt;1,V9+(LOOKUP(ROUNDDOWN($M9+RIGHT(W$4,4)*1-2016,0),Age!$A:$A,Age!$C:$C)*(1-($M9+RIGHT(W$4,4)*1-2016-ROUNDDOWN($M9+RIGHT(W$4,4)*1-2016,0)))+LOOKUP(ROUNDUP($M9+RIGHT(W$4,4)*1-2016,0),Age!$A:$A,Age!$C:$C)*(($M9+RIGHT(W$4,4)*1-2016-ROUNDDOWN($M9+RIGHT(W$4,4)*1-2016,0))))*IF($M9+RIGHT(W$4,4)*1-2016&gt;27,1,INDEX([1]Hitters!$BG:$BG,MATCH($A9,[1]Hitters!$A:$A,0))),V9*(1-(1-(LOOKUP(ROUNDDOWN($M9+RIGHT(W$4,4)*1-2016,0),Age!$A:$A,Age!$L:$L)*(1-($M9+RIGHT(W$4,4)*1-2016-ROUNDDOWN($M9+RIGHT(W$4,4)*1-2016,0)))+LOOKUP(ROUNDUP($M9+RIGHT(W$4,4)*1-2016,0),Age!$A:$A,Age!$L:$L)*(($M9+RIGHT(W$4,4)*1-2016-ROUNDDOWN($M9+RIGHT(W$4,4)*1-2016,0)))))*IF($M9+RIGHT(W$4,4)*1-2016&gt;27,1,INDEX([1]Pitchers!$BE:$BE,MATCH($A9,[1]Pitchers!$A:$A,0)))))</f>
        <v>0.22454307994056499</v>
      </c>
      <c r="X9" s="97">
        <f>IF($D9&gt;1,W9+(LOOKUP(ROUNDDOWN($M9+RIGHT(X$4,4)*1-2016,0),Age!$A:$A,Age!$C:$C)*(1-($M9+RIGHT(X$4,4)*1-2016-ROUNDDOWN($M9+RIGHT(X$4,4)*1-2016,0)))+LOOKUP(ROUNDUP($M9+RIGHT(X$4,4)*1-2016,0),Age!$A:$A,Age!$C:$C)*(($M9+RIGHT(X$4,4)*1-2016-ROUNDDOWN($M9+RIGHT(X$4,4)*1-2016,0))))*IF($M9+RIGHT(X$4,4)*1-2016&gt;27,1,INDEX([1]Hitters!$BG:$BG,MATCH($A9,[1]Hitters!$A:$A,0))),W9*(1-(1-(LOOKUP(ROUNDDOWN($M9+RIGHT(X$4,4)*1-2016,0),Age!$A:$A,Age!$L:$L)*(1-($M9+RIGHT(X$4,4)*1-2016-ROUNDDOWN($M9+RIGHT(X$4,4)*1-2016,0)))+LOOKUP(ROUNDUP($M9+RIGHT(X$4,4)*1-2016,0),Age!$A:$A,Age!$L:$L)*(($M9+RIGHT(X$4,4)*1-2016-ROUNDDOWN($M9+RIGHT(X$4,4)*1-2016,0)))))*IF($M9+RIGHT(X$4,4)*1-2016&gt;27,1,INDEX([1]Pitchers!$BE:$BE,MATCH($A9,[1]Pitchers!$A:$A,0)))))</f>
        <v>0.21574307994056499</v>
      </c>
      <c r="Y9" s="97">
        <f>IF($D9&gt;1,X9+(LOOKUP(ROUNDDOWN($M9+RIGHT(Y$4,4)*1-2016,0),Age!$A:$A,Age!$C:$C)*(1-($M9+RIGHT(Y$4,4)*1-2016-ROUNDDOWN($M9+RIGHT(Y$4,4)*1-2016,0)))+LOOKUP(ROUNDUP($M9+RIGHT(Y$4,4)*1-2016,0),Age!$A:$A,Age!$C:$C)*(($M9+RIGHT(Y$4,4)*1-2016-ROUNDDOWN($M9+RIGHT(Y$4,4)*1-2016,0))))*IF($M9+RIGHT(Y$4,4)*1-2016&gt;27,1,INDEX([1]Hitters!$BG:$BG,MATCH($A9,[1]Hitters!$A:$A,0))),X9*(1-(1-(LOOKUP(ROUNDDOWN($M9+RIGHT(Y$4,4)*1-2016,0),Age!$A:$A,Age!$L:$L)*(1-($M9+RIGHT(Y$4,4)*1-2016-ROUNDDOWN($M9+RIGHT(Y$4,4)*1-2016,0)))+LOOKUP(ROUNDUP($M9+RIGHT(Y$4,4)*1-2016,0),Age!$A:$A,Age!$L:$L)*(($M9+RIGHT(Y$4,4)*1-2016-ROUNDDOWN($M9+RIGHT(Y$4,4)*1-2016,0)))))*IF($M9+RIGHT(Y$4,4)*1-2016&gt;27,1,INDEX([1]Pitchers!$BE:$BE,MATCH($A9,[1]Pitchers!$A:$A,0)))))</f>
        <v>0.20694307994056499</v>
      </c>
      <c r="Z9" s="97">
        <f>IF($D9&gt;1,Y9+(LOOKUP(ROUNDDOWN($M9+RIGHT(Z$4,4)*1-2016,0),Age!$A:$A,Age!$C:$C)*(1-($M9+RIGHT(Z$4,4)*1-2016-ROUNDDOWN($M9+RIGHT(Z$4,4)*1-2016,0)))+LOOKUP(ROUNDUP($M9+RIGHT(Z$4,4)*1-2016,0),Age!$A:$A,Age!$C:$C)*(($M9+RIGHT(Z$4,4)*1-2016-ROUNDDOWN($M9+RIGHT(Z$4,4)*1-2016,0))))*IF($M9+RIGHT(Z$4,4)*1-2016&gt;27,1,INDEX([1]Hitters!$BG:$BG,MATCH($A9,[1]Hitters!$A:$A,0))),Y9*(1-(1-(LOOKUP(ROUNDDOWN($M9+RIGHT(Z$4,4)*1-2016,0),Age!$A:$A,Age!$L:$L)*(1-($M9+RIGHT(Z$4,4)*1-2016-ROUNDDOWN($M9+RIGHT(Z$4,4)*1-2016,0)))+LOOKUP(ROUNDUP($M9+RIGHT(Z$4,4)*1-2016,0),Age!$A:$A,Age!$L:$L)*(($M9+RIGHT(Z$4,4)*1-2016-ROUNDDOWN($M9+RIGHT(Z$4,4)*1-2016,0)))))*IF($M9+RIGHT(Z$4,4)*1-2016&gt;27,1,INDEX([1]Pitchers!$BE:$BE,MATCH($A9,[1]Pitchers!$A:$A,0)))))</f>
        <v>0.19814307994056499</v>
      </c>
      <c r="AA9" s="96">
        <f>IF($D9=0,0,IF($D9=1,INDEX([1]Pitchers!$FK:$FK,MATCH($A9,[1]Pitchers!$A:$A,0)),MAX(-16,IF($D9=10,-16,IF($D9&lt;2,0,INDEX([1]Hitters!$AZ:$AZ,MATCH($A9,[1]Hitters!$A:$A,0)))))))</f>
        <v>-10.482669741935073</v>
      </c>
      <c r="AB9" s="96">
        <f>IF($D9=0,0,IF($D9=1,INDEX([1]Pitchers!$FK:$FK,MATCH($A9,[1]Pitchers!$A:$A,0)),MAX(-16,IF($D9=2,AA9-MIN(0.75,0.25*(RIGHT(AB$4,4)*1-(RIGHT($AD$4,4)*1)+0.25)*(1-MIN(0.75,INDEX([1]Hitters!$CF:$CF,MATCH($A9,[1]Hitters!$A:$A,0)))/0.75*1)+INDEX([1]Hitters!$CF:$CF,MATCH($A9,[1]Hitters!$A:$A,0)))/0.75*1,IF($D9&gt;6,(AA9-MIN(0.75,0.25*(RIGHT(AB$4,4)*1-(RIGHT($AD$4,4)*1)+0.25)*(1-MIN(0.75,INDEX([1]Hitters!$CF:$CF,MATCH($A9,[1]Hitters!$A:$A,0)))/0.75*1)+INDEX([1]Hitters!$CF:$CF,MATCH($A9,[1]Hitters!$A:$A,0)))/0.75*($M9+RIGHT(AB$4,4)*1-RIGHT($AA$4,4)*1+10)*0.05),IF($D9=3,(AA9-MIN(0.75,0.25*(RIGHT(AB$4,4)*1-(RIGHT($AD$4,4)*1)+0.25)*(1-MIN(0.75,INDEX([1]Hitters!$CF:$CF,MATCH($A9,[1]Hitters!$A:$A,0)))/0.75*1)+INDEX([1]Hitters!$CF:$CF,MATCH($A9,[1]Hitters!$A:$A,0)))/0.75*($M9+RIGHT(AB$4,4)*1-RIGHT($AA$4,4)*1-27)*0.1),(AA9-MIN(0.75,0.25*(RIGHT(AB$4,4)*1-(RIGHT($AD$4,4)*1)+0.25)*(1-MIN(0.75,INDEX([1]Hitters!$CF:$CF,MATCH($A9,[1]Hitters!$A:$A,0)))/0.75*1)+INDEX([1]Hitters!$CF:$CF,MATCH($A9,[1]Hitters!$A:$A,0)))/0.75*($M9+RIGHT(AB$4,4)*1-RIGHT($AA$4,4)*1-20)*0.094)))))))</f>
        <v>-12.476419741935073</v>
      </c>
      <c r="AC9" s="96">
        <f>IF($D9=0,0,IF($D9=1,INDEX([1]Pitchers!$FK:$FK,MATCH($A9,[1]Pitchers!$A:$A,0)),MAX(-16,IF($D9=2,AB9-MIN(0.75,0.25*(RIGHT(AC$4,4)*1-(RIGHT($AD$4,4)*1)+0.25)*(1-MIN(0.75,INDEX([1]Hitters!$CF:$CF,MATCH($A9,[1]Hitters!$A:$A,0)))/0.75*1)+INDEX([1]Hitters!$CF:$CF,MATCH($A9,[1]Hitters!$A:$A,0)))/0.75*1,IF($D9&gt;6,(AB9-MIN(0.75,0.25*(RIGHT(AC$4,4)*1-(RIGHT($AD$4,4)*1)+0.25)*(1-MIN(0.75,INDEX([1]Hitters!$CF:$CF,MATCH($A9,[1]Hitters!$A:$A,0)))/0.75*1)+INDEX([1]Hitters!$CF:$CF,MATCH($A9,[1]Hitters!$A:$A,0)))/0.75*($M9+RIGHT(AC$4,4)*1-RIGHT($AA$4,4)*1+10)*0.05),IF($D9=3,(AB9-MIN(0.75,0.25*(RIGHT(AC$4,4)*1-(RIGHT($AD$4,4)*1)+0.25)*(1-MIN(0.75,INDEX([1]Hitters!$CF:$CF,MATCH($A9,[1]Hitters!$A:$A,0)))/0.75*1)+INDEX([1]Hitters!$CF:$CF,MATCH($A9,[1]Hitters!$A:$A,0)))/0.75*($M9+RIGHT(AC$4,4)*1-RIGHT($AA$4,4)*1-27)*0.1),(AB9-MIN(0.75,0.25*(RIGHT(AC$4,4)*1-(RIGHT($AD$4,4)*1)+0.25)*(1-MIN(0.75,INDEX([1]Hitters!$CF:$CF,MATCH($A9,[1]Hitters!$A:$A,0)))/0.75*1)+INDEX([1]Hitters!$CF:$CF,MATCH($A9,[1]Hitters!$A:$A,0)))/0.75*($M9+RIGHT(AC$4,4)*1-RIGHT($AA$4,4)*1-20)*0.094)))))))</f>
        <v>-14.520169741935074</v>
      </c>
      <c r="AD9" s="96">
        <f>IF($D9=0,0,IF($D9=1,INDEX([1]Pitchers!$FK:$FK,MATCH($A9,[1]Pitchers!$A:$A,0)),MAX(-16,IF($D9=2,AC9-MIN(0.75,0.25*(RIGHT(AD$4,4)*1-(RIGHT($AD$4,4)*1)+0.25)*(1-MIN(0.75,INDEX([1]Hitters!$CF:$CF,MATCH($A9,[1]Hitters!$A:$A,0)))/0.75*1)+INDEX([1]Hitters!$CF:$CF,MATCH($A9,[1]Hitters!$A:$A,0)))/0.75*1,IF($D9&gt;6,(AC9-MIN(0.75,0.25*(RIGHT(AD$4,4)*1-(RIGHT($AD$4,4)*1)+0.25)*(1-MIN(0.75,INDEX([1]Hitters!$CF:$CF,MATCH($A9,[1]Hitters!$A:$A,0)))/0.75*1)+INDEX([1]Hitters!$CF:$CF,MATCH($A9,[1]Hitters!$A:$A,0)))/0.75*($M9+RIGHT(AD$4,4)*1-RIGHT($AA$4,4)*1+10)*0.05),IF($D9=3,(AC9-MIN(0.75,0.25*(RIGHT(AD$4,4)*1-(RIGHT($AD$4,4)*1)+0.25)*(1-MIN(0.75,INDEX([1]Hitters!$CF:$CF,MATCH($A9,[1]Hitters!$A:$A,0)))/0.75*1)+INDEX([1]Hitters!$CF:$CF,MATCH($A9,[1]Hitters!$A:$A,0)))/0.75*($M9+RIGHT(AD$4,4)*1-RIGHT($AA$4,4)*1-27)*0.1),(AC9-MIN(0.75,0.25*(RIGHT(AD$4,4)*1-(RIGHT($AD$4,4)*1)+0.25)*(1-MIN(0.75,INDEX([1]Hitters!$CF:$CF,MATCH($A9,[1]Hitters!$A:$A,0)))/0.75*1)+INDEX([1]Hitters!$CF:$CF,MATCH($A9,[1]Hitters!$A:$A,0)))/0.75*($M9+RIGHT(AD$4,4)*1-RIGHT($AA$4,4)*1-20)*0.094)))))))</f>
        <v>-16</v>
      </c>
      <c r="AE9" s="96">
        <f>IF($D9=0,0,IF($D9=1,INDEX([1]Pitchers!$FK:$FK,MATCH($A9,[1]Pitchers!$A:$A,0)),MAX(-16,IF($D9=2,AD9-MIN(0.75,0.25*(RIGHT(AE$4,4)*1-(RIGHT($AD$4,4)*1)+0.25)*(1-MIN(0.75,INDEX([1]Hitters!$CF:$CF,MATCH($A9,[1]Hitters!$A:$A,0)))/0.75*1)+INDEX([1]Hitters!$CF:$CF,MATCH($A9,[1]Hitters!$A:$A,0)))/0.75*1,IF($D9&gt;6,(AD9-MIN(0.75,0.25*(RIGHT(AE$4,4)*1-(RIGHT($AD$4,4)*1)+0.25)*(1-MIN(0.75,INDEX([1]Hitters!$CF:$CF,MATCH($A9,[1]Hitters!$A:$A,0)))/0.75*1)+INDEX([1]Hitters!$CF:$CF,MATCH($A9,[1]Hitters!$A:$A,0)))/0.75*($M9+RIGHT(AE$4,4)*1-RIGHT($AA$4,4)*1+10)*0.05),IF($D9=3,(AD9-MIN(0.75,0.25*(RIGHT(AE$4,4)*1-(RIGHT($AD$4,4)*1)+0.25)*(1-MIN(0.75,INDEX([1]Hitters!$CF:$CF,MATCH($A9,[1]Hitters!$A:$A,0)))/0.75*1)+INDEX([1]Hitters!$CF:$CF,MATCH($A9,[1]Hitters!$A:$A,0)))/0.75*($M9+RIGHT(AE$4,4)*1-RIGHT($AA$4,4)*1-27)*0.1),(AD9-MIN(0.75,0.25*(RIGHT(AE$4,4)*1-(RIGHT($AD$4,4)*1)+0.25)*(1-MIN(0.75,INDEX([1]Hitters!$CF:$CF,MATCH($A9,[1]Hitters!$A:$A,0)))/0.75*1)+INDEX([1]Hitters!$CF:$CF,MATCH($A9,[1]Hitters!$A:$A,0)))/0.75*($M9+RIGHT(AE$4,4)*1-RIGHT($AA$4,4)*1-20)*0.094)))))))</f>
        <v>-16</v>
      </c>
      <c r="AF9" s="96">
        <f>IF($D9=0,0,IF($D9=1,INDEX([1]Pitchers!$FK:$FK,MATCH($A9,[1]Pitchers!$A:$A,0)),MAX(-16,IF($D9=2,AE9-MIN(0.75,0.25*(RIGHT(AF$4,4)*1-(RIGHT($AD$4,4)*1)+0.25)*(1-MIN(0.75,INDEX([1]Hitters!$CF:$CF,MATCH($A9,[1]Hitters!$A:$A,0)))/0.75*1)+INDEX([1]Hitters!$CF:$CF,MATCH($A9,[1]Hitters!$A:$A,0)))/0.75*1,IF($D9&gt;6,(AE9-MIN(0.75,0.25*(RIGHT(AF$4,4)*1-(RIGHT($AD$4,4)*1)+0.25)*(1-MIN(0.75,INDEX([1]Hitters!$CF:$CF,MATCH($A9,[1]Hitters!$A:$A,0)))/0.75*1)+INDEX([1]Hitters!$CF:$CF,MATCH($A9,[1]Hitters!$A:$A,0)))/0.75*($M9+RIGHT(AF$4,4)*1-RIGHT($AA$4,4)*1+10)*0.05),IF($D9=3,(AE9-MIN(0.75,0.25*(RIGHT(AF$4,4)*1-(RIGHT($AD$4,4)*1)+0.25)*(1-MIN(0.75,INDEX([1]Hitters!$CF:$CF,MATCH($A9,[1]Hitters!$A:$A,0)))/0.75*1)+INDEX([1]Hitters!$CF:$CF,MATCH($A9,[1]Hitters!$A:$A,0)))/0.75*($M9+RIGHT(AF$4,4)*1-RIGHT($AA$4,4)*1-27)*0.1),(AE9-MIN(0.75,0.25*(RIGHT(AF$4,4)*1-(RIGHT($AD$4,4)*1)+0.25)*(1-MIN(0.75,INDEX([1]Hitters!$CF:$CF,MATCH($A9,[1]Hitters!$A:$A,0)))/0.75*1)+INDEX([1]Hitters!$CF:$CF,MATCH($A9,[1]Hitters!$A:$A,0)))/0.75*($M9+RIGHT(AF$4,4)*1-RIGHT($AA$4,4)*1-20)*0.094)))))))</f>
        <v>-16</v>
      </c>
      <c r="AG9" s="96">
        <f>IF($D9=0,0,IF($D9=1,INDEX([1]Pitchers!$FK:$FK,MATCH($A9,[1]Pitchers!$A:$A,0)),MAX(-16,IF($D9=2,AF9-MIN(0.75,0.25*(RIGHT(AG$4,4)*1-(RIGHT($AD$4,4)*1)+0.25)*(1-MIN(0.75,INDEX([1]Hitters!$CF:$CF,MATCH($A9,[1]Hitters!$A:$A,0)))/0.75*1)+INDEX([1]Hitters!$CF:$CF,MATCH($A9,[1]Hitters!$A:$A,0)))/0.75*1,IF($D9&gt;6,(AF9-MIN(0.75,0.25*(RIGHT(AG$4,4)*1-(RIGHT($AD$4,4)*1)+0.25)*(1-MIN(0.75,INDEX([1]Hitters!$CF:$CF,MATCH($A9,[1]Hitters!$A:$A,0)))/0.75*1)+INDEX([1]Hitters!$CF:$CF,MATCH($A9,[1]Hitters!$A:$A,0)))/0.75*($M9+RIGHT(AG$4,4)*1-RIGHT($AA$4,4)*1+10)*0.05),IF($D9=3,(AF9-MIN(0.75,0.25*(RIGHT(AG$4,4)*1-(RIGHT($AD$4,4)*1)+0.25)*(1-MIN(0.75,INDEX([1]Hitters!$CF:$CF,MATCH($A9,[1]Hitters!$A:$A,0)))/0.75*1)+INDEX([1]Hitters!$CF:$CF,MATCH($A9,[1]Hitters!$A:$A,0)))/0.75*($M9+RIGHT(AG$4,4)*1-RIGHT($AA$4,4)*1-27)*0.1),(AF9-MIN(0.75,0.25*(RIGHT(AG$4,4)*1-(RIGHT($AD$4,4)*1)+0.25)*(1-MIN(0.75,INDEX([1]Hitters!$CF:$CF,MATCH($A9,[1]Hitters!$A:$A,0)))/0.75*1)+INDEX([1]Hitters!$CF:$CF,MATCH($A9,[1]Hitters!$A:$A,0)))/0.75*($M9+RIGHT(AG$4,4)*1-RIGHT($AA$4,4)*1-20)*0.094)))))))</f>
        <v>-16</v>
      </c>
      <c r="AH9" s="96">
        <f>IF($D9=0,0,IF($D9=1,INDEX([1]Pitchers!$FK:$FK,MATCH($A9,[1]Pitchers!$A:$A,0)),MAX(-16,IF($D9=2,AG9-MIN(0.75,0.25*(RIGHT(AH$4,4)*1-(RIGHT($AD$4,4)*1)+0.25)*(1-MIN(0.75,INDEX([1]Hitters!$CF:$CF,MATCH($A9,[1]Hitters!$A:$A,0)))/0.75*1)+INDEX([1]Hitters!$CF:$CF,MATCH($A9,[1]Hitters!$A:$A,0)))/0.75*1,IF($D9&gt;6,(AG9-MIN(0.75,0.25*(RIGHT(AH$4,4)*1-(RIGHT($AD$4,4)*1)+0.25)*(1-MIN(0.75,INDEX([1]Hitters!$CF:$CF,MATCH($A9,[1]Hitters!$A:$A,0)))/0.75*1)+INDEX([1]Hitters!$CF:$CF,MATCH($A9,[1]Hitters!$A:$A,0)))/0.75*($M9+RIGHT(AH$4,4)*1-RIGHT($AA$4,4)*1+10)*0.05),IF($D9=3,(AG9-MIN(0.75,0.25*(RIGHT(AH$4,4)*1-(RIGHT($AD$4,4)*1)+0.25)*(1-MIN(0.75,INDEX([1]Hitters!$CF:$CF,MATCH($A9,[1]Hitters!$A:$A,0)))/0.75*1)+INDEX([1]Hitters!$CF:$CF,MATCH($A9,[1]Hitters!$A:$A,0)))/0.75*($M9+RIGHT(AH$4,4)*1-RIGHT($AA$4,4)*1-27)*0.1),(AG9-MIN(0.75,0.25*(RIGHT(AH$4,4)*1-(RIGHT($AD$4,4)*1)+0.25)*(1-MIN(0.75,INDEX([1]Hitters!$CF:$CF,MATCH($A9,[1]Hitters!$A:$A,0)))/0.75*1)+INDEX([1]Hitters!$CF:$CF,MATCH($A9,[1]Hitters!$A:$A,0)))/0.75*($M9+RIGHT(AH$4,4)*1-RIGHT($AA$4,4)*1-20)*0.094)))))))</f>
        <v>-16</v>
      </c>
      <c r="AI9" s="96">
        <f>IF($D9=0,0,IF($D9=1,INDEX([1]Pitchers!$FK:$FK,MATCH($A9,[1]Pitchers!$A:$A,0)),MAX(-16,IF($D9=2,AH9-MIN(0.75,0.25*(RIGHT(AI$4,4)*1-(RIGHT($AD$4,4)*1)+0.25)*(1-MIN(0.75,INDEX([1]Hitters!$CF:$CF,MATCH($A9,[1]Hitters!$A:$A,0)))/0.75*1)+INDEX([1]Hitters!$CF:$CF,MATCH($A9,[1]Hitters!$A:$A,0)))/0.75*1,IF($D9&gt;6,(AH9-MIN(0.75,0.25*(RIGHT(AI$4,4)*1-(RIGHT($AD$4,4)*1)+0.25)*(1-MIN(0.75,INDEX([1]Hitters!$CF:$CF,MATCH($A9,[1]Hitters!$A:$A,0)))/0.75*1)+INDEX([1]Hitters!$CF:$CF,MATCH($A9,[1]Hitters!$A:$A,0)))/0.75*($M9+RIGHT(AI$4,4)*1-RIGHT($AA$4,4)*1+10)*0.05),IF($D9=3,(AH9-MIN(0.75,0.25*(RIGHT(AI$4,4)*1-(RIGHT($AD$4,4)*1)+0.25)*(1-MIN(0.75,INDEX([1]Hitters!$CF:$CF,MATCH($A9,[1]Hitters!$A:$A,0)))/0.75*1)+INDEX([1]Hitters!$CF:$CF,MATCH($A9,[1]Hitters!$A:$A,0)))/0.75*($M9+RIGHT(AI$4,4)*1-RIGHT($AA$4,4)*1-27)*0.1),(AH9-MIN(0.75,0.25*(RIGHT(AI$4,4)*1-(RIGHT($AD$4,4)*1)+0.25)*(1-MIN(0.75,INDEX([1]Hitters!$CF:$CF,MATCH($A9,[1]Hitters!$A:$A,0)))/0.75*1)+INDEX([1]Hitters!$CF:$CF,MATCH($A9,[1]Hitters!$A:$A,0)))/0.75*($M9+RIGHT(AI$4,4)*1-RIGHT($AA$4,4)*1-20)*0.094)))))))</f>
        <v>-16</v>
      </c>
      <c r="AJ9" s="96">
        <f>IF($D9=0,0,IF($D9=1,INDEX([1]Pitchers!$FK:$FK,MATCH($A9,[1]Pitchers!$A:$A,0)),MAX(-16,IF($D9=2,AI9-MIN(0.75,0.25*(RIGHT(AJ$4,4)*1-(RIGHT($AD$4,4)*1)+0.25)*(1-MIN(0.75,INDEX([1]Hitters!$CF:$CF,MATCH($A9,[1]Hitters!$A:$A,0)))/0.75*1)+INDEX([1]Hitters!$CF:$CF,MATCH($A9,[1]Hitters!$A:$A,0)))/0.75*1,IF($D9&gt;6,(AI9-MIN(0.75,0.25*(RIGHT(AJ$4,4)*1-(RIGHT($AD$4,4)*1)+0.25)*(1-MIN(0.75,INDEX([1]Hitters!$CF:$CF,MATCH($A9,[1]Hitters!$A:$A,0)))/0.75*1)+INDEX([1]Hitters!$CF:$CF,MATCH($A9,[1]Hitters!$A:$A,0)))/0.75*($M9+RIGHT(AJ$4,4)*1-RIGHT($AA$4,4)*1+10)*0.05),IF($D9=3,(AI9-MIN(0.75,0.25*(RIGHT(AJ$4,4)*1-(RIGHT($AD$4,4)*1)+0.25)*(1-MIN(0.75,INDEX([1]Hitters!$CF:$CF,MATCH($A9,[1]Hitters!$A:$A,0)))/0.75*1)+INDEX([1]Hitters!$CF:$CF,MATCH($A9,[1]Hitters!$A:$A,0)))/0.75*($M9+RIGHT(AJ$4,4)*1-RIGHT($AA$4,4)*1-27)*0.1),(AI9-MIN(0.75,0.25*(RIGHT(AJ$4,4)*1-(RIGHT($AD$4,4)*1)+0.25)*(1-MIN(0.75,INDEX([1]Hitters!$CF:$CF,MATCH($A9,[1]Hitters!$A:$A,0)))/0.75*1)+INDEX([1]Hitters!$CF:$CF,MATCH($A9,[1]Hitters!$A:$A,0)))/0.75*($M9+RIGHT(AJ$4,4)*1-RIGHT($AA$4,4)*1-20)*0.094)))))))</f>
        <v>-16</v>
      </c>
      <c r="AK9" s="96">
        <f>IF($D9=0,0,IF($D9=1,INDEX([1]Pitchers!$FK:$FK,MATCH($A9,[1]Pitchers!$A:$A,0)),MAX(-16,IF($D9=2,AJ9-MIN(0.75,0.25*(RIGHT(AK$4,4)*1-(RIGHT($AD$4,4)*1)+0.25)*(1-MIN(0.75,INDEX([1]Hitters!$CF:$CF,MATCH($A9,[1]Hitters!$A:$A,0)))/0.75*1)+INDEX([1]Hitters!$CF:$CF,MATCH($A9,[1]Hitters!$A:$A,0)))/0.75*1,IF($D9&gt;6,(AJ9-MIN(0.75,0.25*(RIGHT(AK$4,4)*1-(RIGHT($AD$4,4)*1)+0.25)*(1-MIN(0.75,INDEX([1]Hitters!$CF:$CF,MATCH($A9,[1]Hitters!$A:$A,0)))/0.75*1)+INDEX([1]Hitters!$CF:$CF,MATCH($A9,[1]Hitters!$A:$A,0)))/0.75*($M9+RIGHT(AK$4,4)*1-RIGHT($AA$4,4)*1+10)*0.05),IF($D9=3,(AJ9-MIN(0.75,0.25*(RIGHT(AK$4,4)*1-(RIGHT($AD$4,4)*1)+0.25)*(1-MIN(0.75,INDEX([1]Hitters!$CF:$CF,MATCH($A9,[1]Hitters!$A:$A,0)))/0.75*1)+INDEX([1]Hitters!$CF:$CF,MATCH($A9,[1]Hitters!$A:$A,0)))/0.75*($M9+RIGHT(AK$4,4)*1-RIGHT($AA$4,4)*1-27)*0.1),(AJ9-MIN(0.75,0.25*(RIGHT(AK$4,4)*1-(RIGHT($AD$4,4)*1)+0.25)*(1-MIN(0.75,INDEX([1]Hitters!$CF:$CF,MATCH($A9,[1]Hitters!$A:$A,0)))/0.75*1)+INDEX([1]Hitters!$CF:$CF,MATCH($A9,[1]Hitters!$A:$A,0)))/0.75*($M9+RIGHT(AK$4,4)*1-RIGHT($AA$4,4)*1-20)*0.094)))))))</f>
        <v>-16</v>
      </c>
      <c r="AL9" s="96">
        <f>IF($D9=0,0,IF($D9=1,INDEX([1]Pitchers!$FK:$FK,MATCH($A9,[1]Pitchers!$A:$A,0)),MAX(-16,IF($D9=2,AK9-MIN(0.75,0.25*(RIGHT(AL$4,4)*1-(RIGHT($AD$4,4)*1)+0.25)*(1-MIN(0.75,INDEX([1]Hitters!$CF:$CF,MATCH($A9,[1]Hitters!$A:$A,0)))/0.75*1)+INDEX([1]Hitters!$CF:$CF,MATCH($A9,[1]Hitters!$A:$A,0)))/0.75*1,IF($D9&gt;6,(AK9-MIN(0.75,0.25*(RIGHT(AL$4,4)*1-(RIGHT($AD$4,4)*1)+0.25)*(1-MIN(0.75,INDEX([1]Hitters!$CF:$CF,MATCH($A9,[1]Hitters!$A:$A,0)))/0.75*1)+INDEX([1]Hitters!$CF:$CF,MATCH($A9,[1]Hitters!$A:$A,0)))/0.75*($M9+RIGHT(AL$4,4)*1-RIGHT($AA$4,4)*1+10)*0.05),IF($D9=3,(AK9-MIN(0.75,0.25*(RIGHT(AL$4,4)*1-(RIGHT($AD$4,4)*1)+0.25)*(1-MIN(0.75,INDEX([1]Hitters!$CF:$CF,MATCH($A9,[1]Hitters!$A:$A,0)))/0.75*1)+INDEX([1]Hitters!$CF:$CF,MATCH($A9,[1]Hitters!$A:$A,0)))/0.75*($M9+RIGHT(AL$4,4)*1-RIGHT($AA$4,4)*1-27)*0.1),(AK9-MIN(0.75,0.25*(RIGHT(AL$4,4)*1-(RIGHT($AD$4,4)*1)+0.25)*(1-MIN(0.75,INDEX([1]Hitters!$CF:$CF,MATCH($A9,[1]Hitters!$A:$A,0)))/0.75*1)+INDEX([1]Hitters!$CF:$CF,MATCH($A9,[1]Hitters!$A:$A,0)))/0.75*($M9+RIGHT(AL$4,4)*1-RIGHT($AA$4,4)*1-20)*0.094)))))))</f>
        <v>-16</v>
      </c>
      <c r="AM9" s="98">
        <f>MAX(IF($D9=0,20,IF($D9=1,60,150)),MAX(0,IF($D9&gt;1,INDEX([1]Hitters!$ER:$ER,MATCH($A9,[1]Hitters!$A:$A,0))*(0.4+MAX(0,0.6*MIN(1,(IF(O9="",0,(((4.25+(O9-0.263)*4.2)^(((4.25+(O9-0.263)*4.2)+(4.25-AA9*600/600*4.2/600))^0.285))/((4.25+(O9-0.263)*4.2)^(((4.25+(O9-0.263)*4.2)+(4.25-AA9*600/600*4.2/600))^0.285)+(4.25-AA9*600/600*4.2/600)^(((4.25+(O9-0.263)*4.2)+(4.25-AA9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9,[1]Pitchers!$A:$A,0))))*IF($D9&lt;2,(0.4+0.6*MAX(0,MIN(1,IF($D9=0,((4.25)^(((4.25)+(4.25-(4-O9)*4.25/4*1/9))^0.285)/((4.25)^(((4.25)+(4.25-(4-O9)*4.25/4*1/9))^0.285)+(4.25-(4-O9)*4.25/4*1/9)^(((4.25)+(4.25-(4-O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9)))/0.5345*0.0009131+0.0104414*(3.74-MIN(3.74,O9)))*50,(((4.25+(AA9-0.263)*0.32*198*MAX(6,198/33)/198)^(((4.25+(AA9-0.263)*0.32*198*MAX(6,198/33)/198)+(4.25-(4-O9)*4.25/4*MAX(6,198/33)/9))^0.285)/((4.25+(AA9-0.263)*0.32*198*MAX(6,198/33)/198)^(((4.25+(AA9-0.263)*0.32*198*MAX(6,198/33)/198)+(4.25-(4-O9)*4.25/4*MAX(6,198/33)/9))^0.285)+(4.25-(4-O9)*4.25/4*MAX(6,198/33)/9)^(((4.25+(AA9-0.263)*0.32*198*MAX(6,198/33)/198)+(4.25-(4-O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9=0,50,198)/0.0065))),1))</f>
        <v>485.52930836842324</v>
      </c>
      <c r="AN9" s="98">
        <f t="shared" si="3"/>
        <v>429.42769451964591</v>
      </c>
      <c r="AO9" s="98">
        <f t="shared" si="4"/>
        <v>358.81410158262435</v>
      </c>
      <c r="AP9" s="98">
        <f t="shared" si="5"/>
        <v>285.20004757440904</v>
      </c>
      <c r="AQ9" s="98">
        <f t="shared" si="6"/>
        <v>225.23537777777779</v>
      </c>
      <c r="AR9" s="98">
        <f t="shared" si="7"/>
        <v>219.0353777777778</v>
      </c>
      <c r="AS9" s="98">
        <f t="shared" si="8"/>
        <v>211.23537777777779</v>
      </c>
      <c r="AT9" s="98">
        <f t="shared" si="9"/>
        <v>201.83537777777781</v>
      </c>
      <c r="AU9" s="98">
        <f t="shared" si="10"/>
        <v>190.83537777777781</v>
      </c>
      <c r="AV9" s="98">
        <f t="shared" si="11"/>
        <v>178.23537777777781</v>
      </c>
      <c r="AW9" s="98">
        <f t="shared" si="12"/>
        <v>164.03537777777782</v>
      </c>
      <c r="AX9" s="98">
        <f t="shared" si="13"/>
        <v>150</v>
      </c>
      <c r="AY9" s="96">
        <f t="shared" si="14"/>
        <v>2.4274490316503408</v>
      </c>
      <c r="AZ9" s="96">
        <f t="shared" si="15"/>
        <v>89.279608156115629</v>
      </c>
      <c r="BA9" s="96">
        <f t="shared" si="16"/>
        <v>1.2549945787593155</v>
      </c>
      <c r="BB9" s="96">
        <f t="shared" si="17"/>
        <v>0.86217845862263243</v>
      </c>
      <c r="BC9" s="96">
        <f t="shared" si="18"/>
        <v>0.46775089512484236</v>
      </c>
      <c r="BD9" s="96">
        <f t="shared" si="19"/>
        <v>0.16552451265473556</v>
      </c>
      <c r="BE9" s="96">
        <f t="shared" si="20"/>
        <v>0</v>
      </c>
      <c r="BF9" s="96">
        <f t="shared" si="21"/>
        <v>0</v>
      </c>
      <c r="BG9" s="96">
        <f t="shared" si="22"/>
        <v>0</v>
      </c>
      <c r="BH9" s="96">
        <f t="shared" si="23"/>
        <v>0</v>
      </c>
      <c r="BI9" s="96">
        <f t="shared" si="24"/>
        <v>0</v>
      </c>
      <c r="BJ9" s="96">
        <f t="shared" si="25"/>
        <v>0</v>
      </c>
      <c r="BK9" s="96">
        <f t="shared" si="26"/>
        <v>0</v>
      </c>
      <c r="BL9" s="96">
        <f t="shared" si="27"/>
        <v>0</v>
      </c>
      <c r="BM9" s="129">
        <f t="shared" si="28"/>
        <v>22.125</v>
      </c>
      <c r="BN9" s="129">
        <f t="shared" si="28"/>
        <v>22.125</v>
      </c>
      <c r="BO9" s="129">
        <f t="shared" si="28"/>
        <v>22.125</v>
      </c>
      <c r="BP9" s="129">
        <f t="shared" si="28"/>
        <v>22.125</v>
      </c>
      <c r="BQ9" s="129">
        <f t="shared" si="28"/>
        <v>22.125</v>
      </c>
      <c r="BR9" s="129">
        <f t="shared" si="28"/>
        <v>22.125</v>
      </c>
      <c r="BS9" s="129" t="str">
        <f t="shared" si="28"/>
        <v/>
      </c>
      <c r="BT9" s="129" t="str">
        <f t="shared" si="28"/>
        <v/>
      </c>
      <c r="BU9" s="129" t="str">
        <f t="shared" si="28"/>
        <v/>
      </c>
      <c r="BV9" s="129" t="str">
        <f t="shared" si="28"/>
        <v/>
      </c>
      <c r="BW9" s="129" t="str">
        <f t="shared" si="28"/>
        <v/>
      </c>
      <c r="BX9" s="129" t="str">
        <f t="shared" si="28"/>
        <v/>
      </c>
      <c r="BY9" s="130">
        <f t="shared" si="29"/>
        <v>10.539956630074524</v>
      </c>
      <c r="BZ9" s="130">
        <f t="shared" si="30"/>
        <v>7.7422990524301127</v>
      </c>
      <c r="CA9" s="130">
        <f t="shared" si="31"/>
        <v>4.6255628950011101</v>
      </c>
      <c r="CB9" s="130">
        <f t="shared" si="32"/>
        <v>2.0329225116955061</v>
      </c>
      <c r="CC9" s="130">
        <f t="shared" si="33"/>
        <v>0.5</v>
      </c>
      <c r="CD9" s="130">
        <f t="shared" si="34"/>
        <v>0.5</v>
      </c>
      <c r="CE9" s="130">
        <f t="shared" si="35"/>
        <v>0.5</v>
      </c>
      <c r="CF9" s="130">
        <f t="shared" si="36"/>
        <v>0.5</v>
      </c>
      <c r="CG9" s="130">
        <f t="shared" si="37"/>
        <v>0.5</v>
      </c>
      <c r="CH9" s="130">
        <f t="shared" si="38"/>
        <v>0.5</v>
      </c>
      <c r="CI9" s="130">
        <f t="shared" si="39"/>
        <v>0.5</v>
      </c>
      <c r="CJ9" s="130">
        <f t="shared" si="40"/>
        <v>0.5</v>
      </c>
      <c r="CK9" s="131">
        <f t="shared" si="41"/>
        <v>6</v>
      </c>
      <c r="CL9" s="96">
        <f t="shared" si="42"/>
        <v>-0.49961123582249245</v>
      </c>
      <c r="CM9" s="96">
        <f t="shared" si="43"/>
        <v>-0.68968734383246399</v>
      </c>
      <c r="CN9" s="96">
        <f t="shared" si="44"/>
        <v>-0.82893150517444547</v>
      </c>
      <c r="CO9" s="96">
        <f t="shared" si="45"/>
        <v>-0.86513141926966375</v>
      </c>
      <c r="CP9" s="96">
        <f t="shared" si="46"/>
        <v>-0.81395560821333335</v>
      </c>
      <c r="CQ9" s="96">
        <f t="shared" si="47"/>
        <v>-0.79155004821333341</v>
      </c>
      <c r="CR9" s="96">
        <f t="shared" si="48"/>
        <v>-0.76336240821333334</v>
      </c>
      <c r="CS9" s="96">
        <f t="shared" si="49"/>
        <v>-0.72939268821333347</v>
      </c>
      <c r="CT9" s="96">
        <f t="shared" si="50"/>
        <v>-0.68964088821333347</v>
      </c>
      <c r="CU9" s="96">
        <f t="shared" si="51"/>
        <v>-0.64410700821333344</v>
      </c>
      <c r="CV9" s="96">
        <f t="shared" si="52"/>
        <v>-0.5927910482133335</v>
      </c>
      <c r="CW9" s="96">
        <f t="shared" si="53"/>
        <v>-0.54206999999999994</v>
      </c>
      <c r="CX9" s="96">
        <f>MAX(0,(IF(CL9&gt;0,(CL9-ROUNDDOWN(CL9,1))/0.1*LOOKUP(ROUNDUP(CL9+81.1,1),CB!$A:$A,CB!$C:$C)+(1-(CL9-ROUNDDOWN(CL9,1))/0.1)*LOOKUP(ROUNDDOWN(CL9+81.1,1),CB!$A:$A,CB!$C:$C),(CL9-ROUNDDOWN(CL9-0.1,1))/0.1*LOOKUP(ROUNDUP(CL9+81.1,1),CB!$A:$A,CB!$C:$C)+(1-(CL9-ROUNDDOWN(CL9-0.1,1))/0.1)*LOOKUP(ROUNDDOWN(CL9+81.1,1),CB!$A:$A,CB!$C:$C))-LOOKUP(81.1,CB!$A:$A,CB!$C:$C))/(1-(BINOMDIST(97,162,0.5,TRUE)-BINOMDIST(87,162,0.5,TRUE)))*$C$2*($B$1^(LEFT(CX$4,4)*1-LEFT($BA$4,4)*1))*(37.75+CL9))</f>
        <v>0</v>
      </c>
      <c r="CY9" s="96">
        <f>MAX(0,(IF(CM9&gt;0,(CM9-ROUNDDOWN(CM9,1))/0.1*LOOKUP(ROUNDUP(CM9+81.1,1),CB!$A:$A,CB!$C:$C)+(1-(CM9-ROUNDDOWN(CM9,1))/0.1)*LOOKUP(ROUNDDOWN(CM9+81.1,1),CB!$A:$A,CB!$C:$C),(CM9-ROUNDDOWN(CM9-0.1,1))/0.1*LOOKUP(ROUNDUP(CM9+81.1,1),CB!$A:$A,CB!$C:$C)+(1-(CM9-ROUNDDOWN(CM9-0.1,1))/0.1)*LOOKUP(ROUNDDOWN(CM9+81.1,1),CB!$A:$A,CB!$C:$C))-LOOKUP(81.1,CB!$A:$A,CB!$C:$C))/(1-(BINOMDIST(97,162,0.5,TRUE)-BINOMDIST(87,162,0.5,TRUE)))*$C$2*($B$1^(LEFT(CY$4,4)*1-LEFT($BA$4,4)*1))*(37.75+CM9))</f>
        <v>0</v>
      </c>
      <c r="CZ9" s="96">
        <f>MAX(0,(IF(CN9&gt;0,(CN9-ROUNDDOWN(CN9,1))/0.1*LOOKUP(ROUNDUP(CN9+81.1,1),CB!$A:$A,CB!$C:$C)+(1-(CN9-ROUNDDOWN(CN9,1))/0.1)*LOOKUP(ROUNDDOWN(CN9+81.1,1),CB!$A:$A,CB!$C:$C),(CN9-ROUNDDOWN(CN9-0.1,1))/0.1*LOOKUP(ROUNDUP(CN9+81.1,1),CB!$A:$A,CB!$C:$C)+(1-(CN9-ROUNDDOWN(CN9-0.1,1))/0.1)*LOOKUP(ROUNDDOWN(CN9+81.1,1),CB!$A:$A,CB!$C:$C))-LOOKUP(81.1,CB!$A:$A,CB!$C:$C))/(1-(BINOMDIST(97,162,0.5,TRUE)-BINOMDIST(87,162,0.5,TRUE)))*$C$2*($B$1^(LEFT(CZ$4,4)*1-LEFT($BA$4,4)*1))*(37.75+CN9))</f>
        <v>0</v>
      </c>
      <c r="DA9" s="96">
        <f>MAX(0,(IF(CO9&gt;0,(CO9-ROUNDDOWN(CO9,1))/0.1*LOOKUP(ROUNDUP(CO9+81.1,1),CB!$A:$A,CB!$C:$C)+(1-(CO9-ROUNDDOWN(CO9,1))/0.1)*LOOKUP(ROUNDDOWN(CO9+81.1,1),CB!$A:$A,CB!$C:$C),(CO9-ROUNDDOWN(CO9-0.1,1))/0.1*LOOKUP(ROUNDUP(CO9+81.1,1),CB!$A:$A,CB!$C:$C)+(1-(CO9-ROUNDDOWN(CO9-0.1,1))/0.1)*LOOKUP(ROUNDDOWN(CO9+81.1,1),CB!$A:$A,CB!$C:$C))-LOOKUP(81.1,CB!$A:$A,CB!$C:$C))/(1-(BINOMDIST(97,162,0.5,TRUE)-BINOMDIST(87,162,0.5,TRUE)))*$C$2*($B$1^(LEFT(DA$4,4)*1-LEFT($BA$4,4)*1))*(37.75+CO9))</f>
        <v>0</v>
      </c>
      <c r="DB9" s="96">
        <f>MAX(0,(IF(CP9&gt;0,(CP9-ROUNDDOWN(CP9,1))/0.1*LOOKUP(ROUNDUP(CP9+81.1,1),CB!$A:$A,CB!$C:$C)+(1-(CP9-ROUNDDOWN(CP9,1))/0.1)*LOOKUP(ROUNDDOWN(CP9+81.1,1),CB!$A:$A,CB!$C:$C),(CP9-ROUNDDOWN(CP9-0.1,1))/0.1*LOOKUP(ROUNDUP(CP9+81.1,1),CB!$A:$A,CB!$C:$C)+(1-(CP9-ROUNDDOWN(CP9-0.1,1))/0.1)*LOOKUP(ROUNDDOWN(CP9+81.1,1),CB!$A:$A,CB!$C:$C))-LOOKUP(81.1,CB!$A:$A,CB!$C:$C))/(1-(BINOMDIST(97,162,0.5,TRUE)-BINOMDIST(87,162,0.5,TRUE)))*$C$2*($B$1^(LEFT(DB$4,4)*1-LEFT($BA$4,4)*1))*(37.75+CP9))</f>
        <v>0</v>
      </c>
      <c r="DC9" s="96">
        <f>MAX(0,(IF(CQ9&gt;0,(CQ9-ROUNDDOWN(CQ9,1))/0.1*LOOKUP(ROUNDUP(CQ9+81.1,1),CB!$A:$A,CB!$C:$C)+(1-(CQ9-ROUNDDOWN(CQ9,1))/0.1)*LOOKUP(ROUNDDOWN(CQ9+81.1,1),CB!$A:$A,CB!$C:$C),(CQ9-ROUNDDOWN(CQ9-0.1,1))/0.1*LOOKUP(ROUNDUP(CQ9+81.1,1),CB!$A:$A,CB!$C:$C)+(1-(CQ9-ROUNDDOWN(CQ9-0.1,1))/0.1)*LOOKUP(ROUNDDOWN(CQ9+81.1,1),CB!$A:$A,CB!$C:$C))-LOOKUP(81.1,CB!$A:$A,CB!$C:$C))/(1-(BINOMDIST(97,162,0.5,TRUE)-BINOMDIST(87,162,0.5,TRUE)))*$C$2*($B$1^(LEFT(DC$4,4)*1-LEFT($BA$4,4)*1))*(37.75+CQ9))</f>
        <v>0</v>
      </c>
      <c r="DD9" s="96">
        <f>MAX(0,(IF(CR9&gt;0,(CR9-ROUNDDOWN(CR9,1))/0.1*LOOKUP(ROUNDUP(CR9+81.1,1),CB!$A:$A,CB!$C:$C)+(1-(CR9-ROUNDDOWN(CR9,1))/0.1)*LOOKUP(ROUNDDOWN(CR9+81.1,1),CB!$A:$A,CB!$C:$C),(CR9-ROUNDDOWN(CR9-0.1,1))/0.1*LOOKUP(ROUNDUP(CR9+81.1,1),CB!$A:$A,CB!$C:$C)+(1-(CR9-ROUNDDOWN(CR9-0.1,1))/0.1)*LOOKUP(ROUNDDOWN(CR9+81.1,1),CB!$A:$A,CB!$C:$C))-LOOKUP(81.1,CB!$A:$A,CB!$C:$C))/(1-(BINOMDIST(97,162,0.5,TRUE)-BINOMDIST(87,162,0.5,TRUE)))*$C$2*($B$1^(LEFT(DD$4,4)*1-LEFT($BA$4,4)*1))*(37.75+CR9))</f>
        <v>0</v>
      </c>
      <c r="DE9" s="96">
        <f>MAX(0,(IF(CS9&gt;0,(CS9-ROUNDDOWN(CS9,1))/0.1*LOOKUP(ROUNDUP(CS9+81.1,1),CB!$A:$A,CB!$C:$C)+(1-(CS9-ROUNDDOWN(CS9,1))/0.1)*LOOKUP(ROUNDDOWN(CS9+81.1,1),CB!$A:$A,CB!$C:$C),(CS9-ROUNDDOWN(CS9-0.1,1))/0.1*LOOKUP(ROUNDUP(CS9+81.1,1),CB!$A:$A,CB!$C:$C)+(1-(CS9-ROUNDDOWN(CS9-0.1,1))/0.1)*LOOKUP(ROUNDDOWN(CS9+81.1,1),CB!$A:$A,CB!$C:$C))-LOOKUP(81.1,CB!$A:$A,CB!$C:$C))/(1-(BINOMDIST(97,162,0.5,TRUE)-BINOMDIST(87,162,0.5,TRUE)))*$C$2*($B$1^(LEFT(DE$4,4)*1-LEFT($BA$4,4)*1))*(37.75+CS9))</f>
        <v>0</v>
      </c>
      <c r="DF9" s="96">
        <f>MAX(0,(IF(CT9&gt;0,(CT9-ROUNDDOWN(CT9,1))/0.1*LOOKUP(ROUNDUP(CT9+81.1,1),CB!$A:$A,CB!$C:$C)+(1-(CT9-ROUNDDOWN(CT9,1))/0.1)*LOOKUP(ROUNDDOWN(CT9+81.1,1),CB!$A:$A,CB!$C:$C),(CT9-ROUNDDOWN(CT9-0.1,1))/0.1*LOOKUP(ROUNDUP(CT9+81.1,1),CB!$A:$A,CB!$C:$C)+(1-(CT9-ROUNDDOWN(CT9-0.1,1))/0.1)*LOOKUP(ROUNDDOWN(CT9+81.1,1),CB!$A:$A,CB!$C:$C))-LOOKUP(81.1,CB!$A:$A,CB!$C:$C))/(1-(BINOMDIST(97,162,0.5,TRUE)-BINOMDIST(87,162,0.5,TRUE)))*$C$2*($B$1^(LEFT(DF$4,4)*1-LEFT($BA$4,4)*1))*(37.75+CT9))</f>
        <v>0</v>
      </c>
      <c r="DG9" s="96">
        <f>MAX(0,(IF(CU9&gt;0,(CU9-ROUNDDOWN(CU9,1))/0.1*LOOKUP(ROUNDUP(CU9+81.1,1),CB!$A:$A,CB!$C:$C)+(1-(CU9-ROUNDDOWN(CU9,1))/0.1)*LOOKUP(ROUNDDOWN(CU9+81.1,1),CB!$A:$A,CB!$C:$C),(CU9-ROUNDDOWN(CU9-0.1,1))/0.1*LOOKUP(ROUNDUP(CU9+81.1,1),CB!$A:$A,CB!$C:$C)+(1-(CU9-ROUNDDOWN(CU9-0.1,1))/0.1)*LOOKUP(ROUNDDOWN(CU9+81.1,1),CB!$A:$A,CB!$C:$C))-LOOKUP(81.1,CB!$A:$A,CB!$C:$C))/(1-(BINOMDIST(97,162,0.5,TRUE)-BINOMDIST(87,162,0.5,TRUE)))*$C$2*($B$1^(LEFT(DG$4,4)*1-LEFT($BA$4,4)*1))*(37.75+CU9))</f>
        <v>0</v>
      </c>
      <c r="DH9" s="96">
        <f>MAX(0,(IF(CV9&gt;0,(CV9-ROUNDDOWN(CV9,1))/0.1*LOOKUP(ROUNDUP(CV9+81.1,1),CB!$A:$A,CB!$C:$C)+(1-(CV9-ROUNDDOWN(CV9,1))/0.1)*LOOKUP(ROUNDDOWN(CV9+81.1,1),CB!$A:$A,CB!$C:$C),(CV9-ROUNDDOWN(CV9-0.1,1))/0.1*LOOKUP(ROUNDUP(CV9+81.1,1),CB!$A:$A,CB!$C:$C)+(1-(CV9-ROUNDDOWN(CV9-0.1,1))/0.1)*LOOKUP(ROUNDDOWN(CV9+81.1,1),CB!$A:$A,CB!$C:$C))-LOOKUP(81.1,CB!$A:$A,CB!$C:$C))/(1-(BINOMDIST(97,162,0.5,TRUE)-BINOMDIST(87,162,0.5,TRUE)))*$C$2*($B$1^(LEFT(DH$4,4)*1-LEFT($BA$4,4)*1))*(37.75+CV9))</f>
        <v>0</v>
      </c>
      <c r="DI9" s="96">
        <f>MAX(0,(IF(CW9&gt;0,(CW9-ROUNDDOWN(CW9,1))/0.1*LOOKUP(ROUNDUP(CW9+81.1,1),CB!$A:$A,CB!$C:$C)+(1-(CW9-ROUNDDOWN(CW9,1))/0.1)*LOOKUP(ROUNDDOWN(CW9+81.1,1),CB!$A:$A,CB!$C:$C),(CW9-ROUNDDOWN(CW9-0.1,1))/0.1*LOOKUP(ROUNDUP(CW9+81.1,1),CB!$A:$A,CB!$C:$C)+(1-(CW9-ROUNDDOWN(CW9-0.1,1))/0.1)*LOOKUP(ROUNDDOWN(CW9+81.1,1),CB!$A:$A,CB!$C:$C))-LOOKUP(81.1,CB!$A:$A,CB!$C:$C))/(1-(BINOMDIST(97,162,0.5,TRUE)-BINOMDIST(87,162,0.5,TRUE)))*$C$2*($B$1^(LEFT(DI$4,4)*1-LEFT($BA$4,4)*1))*(37.75+CW9))</f>
        <v>0</v>
      </c>
      <c r="DJ9" s="90">
        <f t="shared" si="54"/>
        <v>0</v>
      </c>
      <c r="DK9" s="132"/>
      <c r="DL9" s="132">
        <f t="shared" si="55"/>
        <v>2.839956630074524</v>
      </c>
      <c r="DM9" s="132">
        <f t="shared" si="56"/>
        <v>10.066219638046155</v>
      </c>
      <c r="DN9" s="132">
        <f t="shared" si="57"/>
        <v>14.774266731101386</v>
      </c>
      <c r="DO9" s="132">
        <f t="shared" si="58"/>
        <v>17.650345184846501</v>
      </c>
      <c r="DP9" s="132">
        <f t="shared" si="59"/>
        <v>19.609829437507372</v>
      </c>
      <c r="DQ9" s="132">
        <f t="shared" si="60"/>
        <v>21.639671472105015</v>
      </c>
      <c r="DR9" s="132">
        <f t="shared" si="61"/>
        <v>23.736587276273426</v>
      </c>
      <c r="DS9" s="132">
        <f t="shared" si="62"/>
        <v>25.896927229977717</v>
      </c>
      <c r="DT9" s="132">
        <f t="shared" si="63"/>
        <v>28.116768597773834</v>
      </c>
      <c r="DU9" s="132">
        <f t="shared" si="64"/>
        <v>30.392007539139403</v>
      </c>
      <c r="DV9" s="132"/>
      <c r="DW9" s="132"/>
      <c r="DX9" s="132"/>
      <c r="DY9" s="132"/>
      <c r="DZ9" s="132"/>
      <c r="EA9" s="132"/>
      <c r="EB9" s="132"/>
      <c r="EC9" s="132"/>
      <c r="ED9" s="132"/>
      <c r="EE9" s="132"/>
      <c r="ER9" s="132"/>
      <c r="ES9" s="132"/>
      <c r="ET9" s="132"/>
      <c r="EU9" s="132"/>
      <c r="EV9" s="132"/>
      <c r="EW9" s="132"/>
      <c r="EX9" s="132"/>
      <c r="EY9" s="132"/>
      <c r="EZ9" s="132"/>
      <c r="FA9" s="132"/>
      <c r="FB9" s="132"/>
      <c r="FC9" s="132"/>
    </row>
    <row r="10" spans="1:160" ht="12.75" customHeight="1" x14ac:dyDescent="0.2">
      <c r="A10" s="128">
        <v>456501</v>
      </c>
      <c r="B10" s="99" t="str">
        <f>INDEX([1]Bios!$O:$O,MATCH(A10,[1]Bios!$C:$C,0))</f>
        <v>Cueto, Johnny</v>
      </c>
      <c r="C10" s="92" t="s">
        <v>648</v>
      </c>
      <c r="D10" s="94">
        <f>LOOKUP(IF(INDEX([1]Bios!$M:$M,MATCH(A10,[1]Bios!$C:$C,0))="P",INDEX([1]Pitchers!$Q:$Q,MATCH(A10,[1]Pitchers!$A:$A,0)),INDEX([1]Hitters!$AV:$AV,MATCH(A10,[1]Hitters!$A:$A,0))),Positions!A:A,Positions!B:B)</f>
        <v>1</v>
      </c>
      <c r="E10" s="137">
        <v>6</v>
      </c>
      <c r="F10" s="138">
        <f t="shared" si="0"/>
        <v>184.27057897205523</v>
      </c>
      <c r="G10" s="138">
        <v>130</v>
      </c>
      <c r="H10" s="94"/>
      <c r="I10" s="93">
        <f>6</f>
        <v>6</v>
      </c>
      <c r="J10" s="93">
        <f>6</f>
        <v>6</v>
      </c>
      <c r="K10" s="94">
        <f>MIN(IF(D10&gt;1,INDEX([1]Hitters!$DA:$DA,MATCH(A10,[1]Hitters!$A:$A,0)),INDEX([1]Pitchers!$DA:$DA,MATCH(A10,[1]Pitchers!$A:$A,0))),J10)</f>
        <v>6</v>
      </c>
      <c r="L10" s="94">
        <f t="shared" si="1"/>
        <v>4</v>
      </c>
      <c r="M10" s="95">
        <f>IF(D10&gt;1,INDEX([1]Hitters!$CV:$CV,MATCH($A10,[1]Hitters!$A:$A,0)),INDEX([1]Pitchers!$CP:$CP,MATCH($A10,[1]Pitchers!$A:$A,0)))</f>
        <v>30.375</v>
      </c>
      <c r="N10" s="90">
        <f t="shared" si="2"/>
        <v>34.122331922510895</v>
      </c>
      <c r="O10" s="97">
        <f>IF($D10&gt;1,INDEX([1]Hitters!$AF:$AF,MATCH($A10,[1]Hitters!$A:$A,0)),INDEX([1]Pitchers!$AJ:$AJ,MATCH($A10,[1]Pitchers!$A:$A,0))*IF(OR(AND($D10=0,INDEX([1]Pitchers!$Q:$Q,MATCH($A10,[1]Pitchers!$A:$A,0))="R"),AND($D10=1,INDEX([1]Pitchers!$Q:$Q,MATCH($A10,[1]Pitchers!$A:$A,0))="S")),1,IF($D10=0,0.83+(1-INDEX([1]Pitchers!$BE:$BE,MATCH($A10,[1]Pitchers!$A:$A,0)))/8,1/(0.83+(1-INDEX([1]Pitchers!$BE:$BE,MATCH($A10,[1]Pitchers!$A:$A,0)))/8))))</f>
        <v>3.4859255622561407</v>
      </c>
      <c r="P10" s="97">
        <f>IF($D10&gt;1,O10+(LOOKUP(ROUNDDOWN($M10+RIGHT(P$4,4)*1-2016,0),Age!$A:$A,Age!$C:$C)*(1-($M10+RIGHT(P$4,4)*1-2016-ROUNDDOWN($M10+RIGHT(P$4,4)*1-2016,0)))+LOOKUP(ROUNDUP($M10+RIGHT(P$4,4)*1-2016,0),Age!$A:$A,Age!$C:$C)*(($M10+RIGHT(P$4,4)*1-2016-ROUNDDOWN($M10+RIGHT(P$4,4)*1-2016,0))))*IF($M10+RIGHT(P$4,4)*1-2016&gt;27,1,INDEX([1]Hitters!$BG:$BG,MATCH($A10,[1]Hitters!$A:$A,0))),O10*(1-(1-(LOOKUP(ROUNDDOWN($M10+RIGHT(P$4,4)*1-2016,0),Age!$A:$A,Age!$L:$L)*(1-($M10+RIGHT(P$4,4)*1-2016-ROUNDDOWN($M10+RIGHT(P$4,4)*1-2016,0)))+LOOKUP(ROUNDUP($M10+RIGHT(P$4,4)*1-2016,0),Age!$A:$A,Age!$L:$L)*(($M10+RIGHT(P$4,4)*1-2016-ROUNDDOWN($M10+RIGHT(P$4,4)*1-2016,0)))))*IF($M10+RIGHT(P$4,4)*1-2016&gt;27,1,INDEX([1]Pitchers!$BE:$BE,MATCH($A10,[1]Pitchers!$A:$A,0)))))</f>
        <v>3.5736183771816465</v>
      </c>
      <c r="Q10" s="97">
        <f>IF($D10&gt;1,P10+(LOOKUP(ROUNDDOWN($M10+RIGHT(Q$4,4)*1-2016,0),Age!$A:$A,Age!$C:$C)*(1-($M10+RIGHT(Q$4,4)*1-2016-ROUNDDOWN($M10+RIGHT(Q$4,4)*1-2016,0)))+LOOKUP(ROUNDUP($M10+RIGHT(Q$4,4)*1-2016,0),Age!$A:$A,Age!$C:$C)*(($M10+RIGHT(Q$4,4)*1-2016-ROUNDDOWN($M10+RIGHT(Q$4,4)*1-2016,0))))*IF($M10+RIGHT(Q$4,4)*1-2016&gt;27,1,INDEX([1]Hitters!$BG:$BG,MATCH($A10,[1]Hitters!$A:$A,0))),P10*(1-(1-(LOOKUP(ROUNDDOWN($M10+RIGHT(Q$4,4)*1-2016,0),Age!$A:$A,Age!$L:$L)*(1-($M10+RIGHT(Q$4,4)*1-2016-ROUNDDOWN($M10+RIGHT(Q$4,4)*1-2016,0)))+LOOKUP(ROUNDUP($M10+RIGHT(Q$4,4)*1-2016,0),Age!$A:$A,Age!$L:$L)*(($M10+RIGHT(Q$4,4)*1-2016-ROUNDDOWN($M10+RIGHT(Q$4,4)*1-2016,0)))))*IF($M10+RIGHT(Q$4,4)*1-2016&gt;27,1,INDEX([1]Pitchers!$BE:$BE,MATCH($A10,[1]Pitchers!$A:$A,0)))))</f>
        <v>3.6840655201514174</v>
      </c>
      <c r="R10" s="97">
        <f>IF($D10&gt;1,Q10+(LOOKUP(ROUNDDOWN($M10+RIGHT(R$4,4)*1-2016,0),Age!$A:$A,Age!$C:$C)*(1-($M10+RIGHT(R$4,4)*1-2016-ROUNDDOWN($M10+RIGHT(R$4,4)*1-2016,0)))+LOOKUP(ROUNDUP($M10+RIGHT(R$4,4)*1-2016,0),Age!$A:$A,Age!$C:$C)*(($M10+RIGHT(R$4,4)*1-2016-ROUNDDOWN($M10+RIGHT(R$4,4)*1-2016,0))))*IF($M10+RIGHT(R$4,4)*1-2016&gt;27,1,INDEX([1]Hitters!$BG:$BG,MATCH($A10,[1]Hitters!$A:$A,0))),Q10*(1-(1-(LOOKUP(ROUNDDOWN($M10+RIGHT(R$4,4)*1-2016,0),Age!$A:$A,Age!$L:$L)*(1-($M10+RIGHT(R$4,4)*1-2016-ROUNDDOWN($M10+RIGHT(R$4,4)*1-2016,0)))+LOOKUP(ROUNDUP($M10+RIGHT(R$4,4)*1-2016,0),Age!$A:$A,Age!$L:$L)*(($M10+RIGHT(R$4,4)*1-2016-ROUNDDOWN($M10+RIGHT(R$4,4)*1-2016,0)))))*IF($M10+RIGHT(R$4,4)*1-2016&gt;27,1,INDEX([1]Pitchers!$BE:$BE,MATCH($A10,[1]Pitchers!$A:$A,0)))))</f>
        <v>3.8191095468744671</v>
      </c>
      <c r="S10" s="97">
        <f>IF($D10&gt;1,R10+(LOOKUP(ROUNDDOWN($M10+RIGHT(S$4,4)*1-2016,0),Age!$A:$A,Age!$C:$C)*(1-($M10+RIGHT(S$4,4)*1-2016-ROUNDDOWN($M10+RIGHT(S$4,4)*1-2016,0)))+LOOKUP(ROUNDUP($M10+RIGHT(S$4,4)*1-2016,0),Age!$A:$A,Age!$C:$C)*(($M10+RIGHT(S$4,4)*1-2016-ROUNDDOWN($M10+RIGHT(S$4,4)*1-2016,0))))*IF($M10+RIGHT(S$4,4)*1-2016&gt;27,1,INDEX([1]Hitters!$BG:$BG,MATCH($A10,[1]Hitters!$A:$A,0))),R10*(1-(1-(LOOKUP(ROUNDDOWN($M10+RIGHT(S$4,4)*1-2016,0),Age!$A:$A,Age!$L:$L)*(1-($M10+RIGHT(S$4,4)*1-2016-ROUNDDOWN($M10+RIGHT(S$4,4)*1-2016,0)))+LOOKUP(ROUNDUP($M10+RIGHT(S$4,4)*1-2016,0),Age!$A:$A,Age!$L:$L)*(($M10+RIGHT(S$4,4)*1-2016-ROUNDDOWN($M10+RIGHT(S$4,4)*1-2016,0)))))*IF($M10+RIGHT(S$4,4)*1-2016&gt;27,1,INDEX([1]Pitchers!$BE:$BE,MATCH($A10,[1]Pitchers!$A:$A,0)))))</f>
        <v>3.9810636610966124</v>
      </c>
      <c r="T10" s="97">
        <f>IF($D10&gt;1,S10+(LOOKUP(ROUNDDOWN($M10+RIGHT(T$4,4)*1-2016,0),Age!$A:$A,Age!$C:$C)*(1-($M10+RIGHT(T$4,4)*1-2016-ROUNDDOWN($M10+RIGHT(T$4,4)*1-2016,0)))+LOOKUP(ROUNDUP($M10+RIGHT(T$4,4)*1-2016,0),Age!$A:$A,Age!$C:$C)*(($M10+RIGHT(T$4,4)*1-2016-ROUNDDOWN($M10+RIGHT(T$4,4)*1-2016,0))))*IF($M10+RIGHT(T$4,4)*1-2016&gt;27,1,INDEX([1]Hitters!$BG:$BG,MATCH($A10,[1]Hitters!$A:$A,0))),S10*(1-(1-(LOOKUP(ROUNDDOWN($M10+RIGHT(T$4,4)*1-2016,0),Age!$A:$A,Age!$L:$L)*(1-($M10+RIGHT(T$4,4)*1-2016-ROUNDDOWN($M10+RIGHT(T$4,4)*1-2016,0)))+LOOKUP(ROUNDUP($M10+RIGHT(T$4,4)*1-2016,0),Age!$A:$A,Age!$L:$L)*(($M10+RIGHT(T$4,4)*1-2016-ROUNDDOWN($M10+RIGHT(T$4,4)*1-2016,0)))))*IF($M10+RIGHT(T$4,4)*1-2016&gt;27,1,INDEX([1]Pitchers!$BE:$BE,MATCH($A10,[1]Pitchers!$A:$A,0)))))</f>
        <v>4.1727767580262958</v>
      </c>
      <c r="U10" s="97">
        <f>IF($D10&gt;1,T10+(LOOKUP(ROUNDDOWN($M10+RIGHT(U$4,4)*1-2016,0),Age!$A:$A,Age!$C:$C)*(1-($M10+RIGHT(U$4,4)*1-2016-ROUNDDOWN($M10+RIGHT(U$4,4)*1-2016,0)))+LOOKUP(ROUNDUP($M10+RIGHT(U$4,4)*1-2016,0),Age!$A:$A,Age!$C:$C)*(($M10+RIGHT(U$4,4)*1-2016-ROUNDDOWN($M10+RIGHT(U$4,4)*1-2016,0))))*IF($M10+RIGHT(U$4,4)*1-2016&gt;27,1,INDEX([1]Hitters!$BG:$BG,MATCH($A10,[1]Hitters!$A:$A,0))),T10*(1-(1-(LOOKUP(ROUNDDOWN($M10+RIGHT(U$4,4)*1-2016,0),Age!$A:$A,Age!$L:$L)*(1-($M10+RIGHT(U$4,4)*1-2016-ROUNDDOWN($M10+RIGHT(U$4,4)*1-2016,0)))+LOOKUP(ROUNDUP($M10+RIGHT(U$4,4)*1-2016,0),Age!$A:$A,Age!$L:$L)*(($M10+RIGHT(U$4,4)*1-2016-ROUNDDOWN($M10+RIGHT(U$4,4)*1-2016,0)))))*IF($M10+RIGHT(U$4,4)*1-2016&gt;27,1,INDEX([1]Pitchers!$BE:$BE,MATCH($A10,[1]Pitchers!$A:$A,0)))))</f>
        <v>4.3977155051386507</v>
      </c>
      <c r="V10" s="97">
        <f>IF($D10&gt;1,U10+(LOOKUP(ROUNDDOWN($M10+RIGHT(V$4,4)*1-2016,0),Age!$A:$A,Age!$C:$C)*(1-($M10+RIGHT(V$4,4)*1-2016-ROUNDDOWN($M10+RIGHT(V$4,4)*1-2016,0)))+LOOKUP(ROUNDUP($M10+RIGHT(V$4,4)*1-2016,0),Age!$A:$A,Age!$C:$C)*(($M10+RIGHT(V$4,4)*1-2016-ROUNDDOWN($M10+RIGHT(V$4,4)*1-2016,0))))*IF($M10+RIGHT(V$4,4)*1-2016&gt;27,1,INDEX([1]Hitters!$BG:$BG,MATCH($A10,[1]Hitters!$A:$A,0))),U10*(1-(1-(LOOKUP(ROUNDDOWN($M10+RIGHT(V$4,4)*1-2016,0),Age!$A:$A,Age!$L:$L)*(1-($M10+RIGHT(V$4,4)*1-2016-ROUNDDOWN($M10+RIGHT(V$4,4)*1-2016,0)))+LOOKUP(ROUNDUP($M10+RIGHT(V$4,4)*1-2016,0),Age!$A:$A,Age!$L:$L)*(($M10+RIGHT(V$4,4)*1-2016-ROUNDDOWN($M10+RIGHT(V$4,4)*1-2016,0)))))*IF($M10+RIGHT(V$4,4)*1-2016&gt;27,1,INDEX([1]Pitchers!$BE:$BE,MATCH($A10,[1]Pitchers!$A:$A,0)))))</f>
        <v>4.6600667207420789</v>
      </c>
      <c r="W10" s="97">
        <f>IF($D10&gt;1,V10+(LOOKUP(ROUNDDOWN($M10+RIGHT(W$4,4)*1-2016,0),Age!$A:$A,Age!$C:$C)*(1-($M10+RIGHT(W$4,4)*1-2016-ROUNDDOWN($M10+RIGHT(W$4,4)*1-2016,0)))+LOOKUP(ROUNDUP($M10+RIGHT(W$4,4)*1-2016,0),Age!$A:$A,Age!$C:$C)*(($M10+RIGHT(W$4,4)*1-2016-ROUNDDOWN($M10+RIGHT(W$4,4)*1-2016,0))))*IF($M10+RIGHT(W$4,4)*1-2016&gt;27,1,INDEX([1]Hitters!$BG:$BG,MATCH($A10,[1]Hitters!$A:$A,0))),V10*(1-(1-(LOOKUP(ROUNDDOWN($M10+RIGHT(W$4,4)*1-2016,0),Age!$A:$A,Age!$L:$L)*(1-($M10+RIGHT(W$4,4)*1-2016-ROUNDDOWN($M10+RIGHT(W$4,4)*1-2016,0)))+LOOKUP(ROUNDUP($M10+RIGHT(W$4,4)*1-2016,0),Age!$A:$A,Age!$L:$L)*(($M10+RIGHT(W$4,4)*1-2016-ROUNDDOWN($M10+RIGHT(W$4,4)*1-2016,0)))))*IF($M10+RIGHT(W$4,4)*1-2016&gt;27,1,INDEX([1]Pitchers!$BE:$BE,MATCH($A10,[1]Pitchers!$A:$A,0)))))</f>
        <v>4.9648642096956159</v>
      </c>
      <c r="X10" s="97">
        <f>IF($D10&gt;1,W10+(LOOKUP(ROUNDDOWN($M10+RIGHT(X$4,4)*1-2016,0),Age!$A:$A,Age!$C:$C)*(1-($M10+RIGHT(X$4,4)*1-2016-ROUNDDOWN($M10+RIGHT(X$4,4)*1-2016,0)))+LOOKUP(ROUNDUP($M10+RIGHT(X$4,4)*1-2016,0),Age!$A:$A,Age!$C:$C)*(($M10+RIGHT(X$4,4)*1-2016-ROUNDDOWN($M10+RIGHT(X$4,4)*1-2016,0))))*IF($M10+RIGHT(X$4,4)*1-2016&gt;27,1,INDEX([1]Hitters!$BG:$BG,MATCH($A10,[1]Hitters!$A:$A,0))),W10*(1-(1-(LOOKUP(ROUNDDOWN($M10+RIGHT(X$4,4)*1-2016,0),Age!$A:$A,Age!$L:$L)*(1-($M10+RIGHT(X$4,4)*1-2016-ROUNDDOWN($M10+RIGHT(X$4,4)*1-2016,0)))+LOOKUP(ROUNDUP($M10+RIGHT(X$4,4)*1-2016,0),Age!$A:$A,Age!$L:$L)*(($M10+RIGHT(X$4,4)*1-2016-ROUNDDOWN($M10+RIGHT(X$4,4)*1-2016,0)))))*IF($M10+RIGHT(X$4,4)*1-2016&gt;27,1,INDEX([1]Pitchers!$BE:$BE,MATCH($A10,[1]Pitchers!$A:$A,0)))))</f>
        <v>5.3181453286167697</v>
      </c>
      <c r="Y10" s="97">
        <f>IF($D10&gt;1,X10+(LOOKUP(ROUNDDOWN($M10+RIGHT(Y$4,4)*1-2016,0),Age!$A:$A,Age!$C:$C)*(1-($M10+RIGHT(Y$4,4)*1-2016-ROUNDDOWN($M10+RIGHT(Y$4,4)*1-2016,0)))+LOOKUP(ROUNDUP($M10+RIGHT(Y$4,4)*1-2016,0),Age!$A:$A,Age!$C:$C)*(($M10+RIGHT(Y$4,4)*1-2016-ROUNDDOWN($M10+RIGHT(Y$4,4)*1-2016,0))))*IF($M10+RIGHT(Y$4,4)*1-2016&gt;27,1,INDEX([1]Hitters!$BG:$BG,MATCH($A10,[1]Hitters!$A:$A,0))),X10*(1-(1-(LOOKUP(ROUNDDOWN($M10+RIGHT(Y$4,4)*1-2016,0),Age!$A:$A,Age!$L:$L)*(1-($M10+RIGHT(Y$4,4)*1-2016-ROUNDDOWN($M10+RIGHT(Y$4,4)*1-2016,0)))+LOOKUP(ROUNDUP($M10+RIGHT(Y$4,4)*1-2016,0),Age!$A:$A,Age!$L:$L)*(($M10+RIGHT(Y$4,4)*1-2016-ROUNDDOWN($M10+RIGHT(Y$4,4)*1-2016,0)))))*IF($M10+RIGHT(Y$4,4)*1-2016&gt;27,1,INDEX([1]Pitchers!$BE:$BE,MATCH($A10,[1]Pitchers!$A:$A,0)))))</f>
        <v>5.7271439427957027</v>
      </c>
      <c r="Z10" s="97">
        <f>IF($D10&gt;1,Y10+(LOOKUP(ROUNDDOWN($M10+RIGHT(Z$4,4)*1-2016,0),Age!$A:$A,Age!$C:$C)*(1-($M10+RIGHT(Z$4,4)*1-2016-ROUNDDOWN($M10+RIGHT(Z$4,4)*1-2016,0)))+LOOKUP(ROUNDUP($M10+RIGHT(Z$4,4)*1-2016,0),Age!$A:$A,Age!$C:$C)*(($M10+RIGHT(Z$4,4)*1-2016-ROUNDDOWN($M10+RIGHT(Z$4,4)*1-2016,0))))*IF($M10+RIGHT(Z$4,4)*1-2016&gt;27,1,INDEX([1]Hitters!$BG:$BG,MATCH($A10,[1]Hitters!$A:$A,0))),Y10*(1-(1-(LOOKUP(ROUNDDOWN($M10+RIGHT(Z$4,4)*1-2016,0),Age!$A:$A,Age!$L:$L)*(1-($M10+RIGHT(Z$4,4)*1-2016-ROUNDDOWN($M10+RIGHT(Z$4,4)*1-2016,0)))+LOOKUP(ROUNDUP($M10+RIGHT(Z$4,4)*1-2016,0),Age!$A:$A,Age!$L:$L)*(($M10+RIGHT(Z$4,4)*1-2016-ROUNDDOWN($M10+RIGHT(Z$4,4)*1-2016,0)))))*IF($M10+RIGHT(Z$4,4)*1-2016&gt;27,1,INDEX([1]Pitchers!$BE:$BE,MATCH($A10,[1]Pitchers!$A:$A,0)))))</f>
        <v>6.2005281843174096</v>
      </c>
      <c r="AA10" s="96">
        <f>IF($D10=0,0,IF($D10=1,INDEX([1]Pitchers!$FK:$FK,MATCH($A10,[1]Pitchers!$A:$A,0)),MAX(-16,IF($D10=10,-16,IF($D10&lt;2,0,INDEX([1]Hitters!$AZ:$AZ,MATCH($A10,[1]Hitters!$A:$A,0)))))))</f>
        <v>0.25911964125044362</v>
      </c>
      <c r="AB10" s="96">
        <f>IF($D10=0,0,IF($D10=1,INDEX([1]Pitchers!$FK:$FK,MATCH($A10,[1]Pitchers!$A:$A,0)),MAX(-16,IF($D10=2,AA10-MIN(0.75,0.25*(RIGHT(AB$4,4)*1-(RIGHT($AD$4,4)*1)+0.25)*(1-MIN(0.75,INDEX([1]Hitters!$CF:$CF,MATCH($A10,[1]Hitters!$A:$A,0)))/0.75*1)+INDEX([1]Hitters!$CF:$CF,MATCH($A10,[1]Hitters!$A:$A,0)))/0.75*1,IF($D10&gt;6,(AA10-MIN(0.75,0.25*(RIGHT(AB$4,4)*1-(RIGHT($AD$4,4)*1)+0.25)*(1-MIN(0.75,INDEX([1]Hitters!$CF:$CF,MATCH($A10,[1]Hitters!$A:$A,0)))/0.75*1)+INDEX([1]Hitters!$CF:$CF,MATCH($A10,[1]Hitters!$A:$A,0)))/0.75*($M10+RIGHT(AB$4,4)*1-RIGHT($AA$4,4)*1+10)*0.05),IF($D10=3,(AA10-MIN(0.75,0.25*(RIGHT(AB$4,4)*1-(RIGHT($AD$4,4)*1)+0.25)*(1-MIN(0.75,INDEX([1]Hitters!$CF:$CF,MATCH($A10,[1]Hitters!$A:$A,0)))/0.75*1)+INDEX([1]Hitters!$CF:$CF,MATCH($A10,[1]Hitters!$A:$A,0)))/0.75*($M10+RIGHT(AB$4,4)*1-RIGHT($AA$4,4)*1-27)*0.1),(AA10-MIN(0.75,0.25*(RIGHT(AB$4,4)*1-(RIGHT($AD$4,4)*1)+0.25)*(1-MIN(0.75,INDEX([1]Hitters!$CF:$CF,MATCH($A10,[1]Hitters!$A:$A,0)))/0.75*1)+INDEX([1]Hitters!$CF:$CF,MATCH($A10,[1]Hitters!$A:$A,0)))/0.75*($M10+RIGHT(AB$4,4)*1-RIGHT($AA$4,4)*1-20)*0.094)))))))</f>
        <v>0.25911964125044362</v>
      </c>
      <c r="AC10" s="96">
        <f>IF($D10=0,0,IF($D10=1,INDEX([1]Pitchers!$FK:$FK,MATCH($A10,[1]Pitchers!$A:$A,0)),MAX(-16,IF($D10=2,AB10-MIN(0.75,0.25*(RIGHT(AC$4,4)*1-(RIGHT($AD$4,4)*1)+0.25)*(1-MIN(0.75,INDEX([1]Hitters!$CF:$CF,MATCH($A10,[1]Hitters!$A:$A,0)))/0.75*1)+INDEX([1]Hitters!$CF:$CF,MATCH($A10,[1]Hitters!$A:$A,0)))/0.75*1,IF($D10&gt;6,(AB10-MIN(0.75,0.25*(RIGHT(AC$4,4)*1-(RIGHT($AD$4,4)*1)+0.25)*(1-MIN(0.75,INDEX([1]Hitters!$CF:$CF,MATCH($A10,[1]Hitters!$A:$A,0)))/0.75*1)+INDEX([1]Hitters!$CF:$CF,MATCH($A10,[1]Hitters!$A:$A,0)))/0.75*($M10+RIGHT(AC$4,4)*1-RIGHT($AA$4,4)*1+10)*0.05),IF($D10=3,(AB10-MIN(0.75,0.25*(RIGHT(AC$4,4)*1-(RIGHT($AD$4,4)*1)+0.25)*(1-MIN(0.75,INDEX([1]Hitters!$CF:$CF,MATCH($A10,[1]Hitters!$A:$A,0)))/0.75*1)+INDEX([1]Hitters!$CF:$CF,MATCH($A10,[1]Hitters!$A:$A,0)))/0.75*($M10+RIGHT(AC$4,4)*1-RIGHT($AA$4,4)*1-27)*0.1),(AB10-MIN(0.75,0.25*(RIGHT(AC$4,4)*1-(RIGHT($AD$4,4)*1)+0.25)*(1-MIN(0.75,INDEX([1]Hitters!$CF:$CF,MATCH($A10,[1]Hitters!$A:$A,0)))/0.75*1)+INDEX([1]Hitters!$CF:$CF,MATCH($A10,[1]Hitters!$A:$A,0)))/0.75*($M10+RIGHT(AC$4,4)*1-RIGHT($AA$4,4)*1-20)*0.094)))))))</f>
        <v>0.25911964125044362</v>
      </c>
      <c r="AD10" s="96">
        <f>IF($D10=0,0,IF($D10=1,INDEX([1]Pitchers!$FK:$FK,MATCH($A10,[1]Pitchers!$A:$A,0)),MAX(-16,IF($D10=2,AC10-MIN(0.75,0.25*(RIGHT(AD$4,4)*1-(RIGHT($AD$4,4)*1)+0.25)*(1-MIN(0.75,INDEX([1]Hitters!$CF:$CF,MATCH($A10,[1]Hitters!$A:$A,0)))/0.75*1)+INDEX([1]Hitters!$CF:$CF,MATCH($A10,[1]Hitters!$A:$A,0)))/0.75*1,IF($D10&gt;6,(AC10-MIN(0.75,0.25*(RIGHT(AD$4,4)*1-(RIGHT($AD$4,4)*1)+0.25)*(1-MIN(0.75,INDEX([1]Hitters!$CF:$CF,MATCH($A10,[1]Hitters!$A:$A,0)))/0.75*1)+INDEX([1]Hitters!$CF:$CF,MATCH($A10,[1]Hitters!$A:$A,0)))/0.75*($M10+RIGHT(AD$4,4)*1-RIGHT($AA$4,4)*1+10)*0.05),IF($D10=3,(AC10-MIN(0.75,0.25*(RIGHT(AD$4,4)*1-(RIGHT($AD$4,4)*1)+0.25)*(1-MIN(0.75,INDEX([1]Hitters!$CF:$CF,MATCH($A10,[1]Hitters!$A:$A,0)))/0.75*1)+INDEX([1]Hitters!$CF:$CF,MATCH($A10,[1]Hitters!$A:$A,0)))/0.75*($M10+RIGHT(AD$4,4)*1-RIGHT($AA$4,4)*1-27)*0.1),(AC10-MIN(0.75,0.25*(RIGHT(AD$4,4)*1-(RIGHT($AD$4,4)*1)+0.25)*(1-MIN(0.75,INDEX([1]Hitters!$CF:$CF,MATCH($A10,[1]Hitters!$A:$A,0)))/0.75*1)+INDEX([1]Hitters!$CF:$CF,MATCH($A10,[1]Hitters!$A:$A,0)))/0.75*($M10+RIGHT(AD$4,4)*1-RIGHT($AA$4,4)*1-20)*0.094)))))))</f>
        <v>0.25911964125044362</v>
      </c>
      <c r="AE10" s="96">
        <f>IF($D10=0,0,IF($D10=1,INDEX([1]Pitchers!$FK:$FK,MATCH($A10,[1]Pitchers!$A:$A,0)),MAX(-16,IF($D10=2,AD10-MIN(0.75,0.25*(RIGHT(AE$4,4)*1-(RIGHT($AD$4,4)*1)+0.25)*(1-MIN(0.75,INDEX([1]Hitters!$CF:$CF,MATCH($A10,[1]Hitters!$A:$A,0)))/0.75*1)+INDEX([1]Hitters!$CF:$CF,MATCH($A10,[1]Hitters!$A:$A,0)))/0.75*1,IF($D10&gt;6,(AD10-MIN(0.75,0.25*(RIGHT(AE$4,4)*1-(RIGHT($AD$4,4)*1)+0.25)*(1-MIN(0.75,INDEX([1]Hitters!$CF:$CF,MATCH($A10,[1]Hitters!$A:$A,0)))/0.75*1)+INDEX([1]Hitters!$CF:$CF,MATCH($A10,[1]Hitters!$A:$A,0)))/0.75*($M10+RIGHT(AE$4,4)*1-RIGHT($AA$4,4)*1+10)*0.05),IF($D10=3,(AD10-MIN(0.75,0.25*(RIGHT(AE$4,4)*1-(RIGHT($AD$4,4)*1)+0.25)*(1-MIN(0.75,INDEX([1]Hitters!$CF:$CF,MATCH($A10,[1]Hitters!$A:$A,0)))/0.75*1)+INDEX([1]Hitters!$CF:$CF,MATCH($A10,[1]Hitters!$A:$A,0)))/0.75*($M10+RIGHT(AE$4,4)*1-RIGHT($AA$4,4)*1-27)*0.1),(AD10-MIN(0.75,0.25*(RIGHT(AE$4,4)*1-(RIGHT($AD$4,4)*1)+0.25)*(1-MIN(0.75,INDEX([1]Hitters!$CF:$CF,MATCH($A10,[1]Hitters!$A:$A,0)))/0.75*1)+INDEX([1]Hitters!$CF:$CF,MATCH($A10,[1]Hitters!$A:$A,0)))/0.75*($M10+RIGHT(AE$4,4)*1-RIGHT($AA$4,4)*1-20)*0.094)))))))</f>
        <v>0.25911964125044362</v>
      </c>
      <c r="AF10" s="96">
        <f>IF($D10=0,0,IF($D10=1,INDEX([1]Pitchers!$FK:$FK,MATCH($A10,[1]Pitchers!$A:$A,0)),MAX(-16,IF($D10=2,AE10-MIN(0.75,0.25*(RIGHT(AF$4,4)*1-(RIGHT($AD$4,4)*1)+0.25)*(1-MIN(0.75,INDEX([1]Hitters!$CF:$CF,MATCH($A10,[1]Hitters!$A:$A,0)))/0.75*1)+INDEX([1]Hitters!$CF:$CF,MATCH($A10,[1]Hitters!$A:$A,0)))/0.75*1,IF($D10&gt;6,(AE10-MIN(0.75,0.25*(RIGHT(AF$4,4)*1-(RIGHT($AD$4,4)*1)+0.25)*(1-MIN(0.75,INDEX([1]Hitters!$CF:$CF,MATCH($A10,[1]Hitters!$A:$A,0)))/0.75*1)+INDEX([1]Hitters!$CF:$CF,MATCH($A10,[1]Hitters!$A:$A,0)))/0.75*($M10+RIGHT(AF$4,4)*1-RIGHT($AA$4,4)*1+10)*0.05),IF($D10=3,(AE10-MIN(0.75,0.25*(RIGHT(AF$4,4)*1-(RIGHT($AD$4,4)*1)+0.25)*(1-MIN(0.75,INDEX([1]Hitters!$CF:$CF,MATCH($A10,[1]Hitters!$A:$A,0)))/0.75*1)+INDEX([1]Hitters!$CF:$CF,MATCH($A10,[1]Hitters!$A:$A,0)))/0.75*($M10+RIGHT(AF$4,4)*1-RIGHT($AA$4,4)*1-27)*0.1),(AE10-MIN(0.75,0.25*(RIGHT(AF$4,4)*1-(RIGHT($AD$4,4)*1)+0.25)*(1-MIN(0.75,INDEX([1]Hitters!$CF:$CF,MATCH($A10,[1]Hitters!$A:$A,0)))/0.75*1)+INDEX([1]Hitters!$CF:$CF,MATCH($A10,[1]Hitters!$A:$A,0)))/0.75*($M10+RIGHT(AF$4,4)*1-RIGHT($AA$4,4)*1-20)*0.094)))))))</f>
        <v>0.25911964125044362</v>
      </c>
      <c r="AG10" s="96">
        <f>IF($D10=0,0,IF($D10=1,INDEX([1]Pitchers!$FK:$FK,MATCH($A10,[1]Pitchers!$A:$A,0)),MAX(-16,IF($D10=2,AF10-MIN(0.75,0.25*(RIGHT(AG$4,4)*1-(RIGHT($AD$4,4)*1)+0.25)*(1-MIN(0.75,INDEX([1]Hitters!$CF:$CF,MATCH($A10,[1]Hitters!$A:$A,0)))/0.75*1)+INDEX([1]Hitters!$CF:$CF,MATCH($A10,[1]Hitters!$A:$A,0)))/0.75*1,IF($D10&gt;6,(AF10-MIN(0.75,0.25*(RIGHT(AG$4,4)*1-(RIGHT($AD$4,4)*1)+0.25)*(1-MIN(0.75,INDEX([1]Hitters!$CF:$CF,MATCH($A10,[1]Hitters!$A:$A,0)))/0.75*1)+INDEX([1]Hitters!$CF:$CF,MATCH($A10,[1]Hitters!$A:$A,0)))/0.75*($M10+RIGHT(AG$4,4)*1-RIGHT($AA$4,4)*1+10)*0.05),IF($D10=3,(AF10-MIN(0.75,0.25*(RIGHT(AG$4,4)*1-(RIGHT($AD$4,4)*1)+0.25)*(1-MIN(0.75,INDEX([1]Hitters!$CF:$CF,MATCH($A10,[1]Hitters!$A:$A,0)))/0.75*1)+INDEX([1]Hitters!$CF:$CF,MATCH($A10,[1]Hitters!$A:$A,0)))/0.75*($M10+RIGHT(AG$4,4)*1-RIGHT($AA$4,4)*1-27)*0.1),(AF10-MIN(0.75,0.25*(RIGHT(AG$4,4)*1-(RIGHT($AD$4,4)*1)+0.25)*(1-MIN(0.75,INDEX([1]Hitters!$CF:$CF,MATCH($A10,[1]Hitters!$A:$A,0)))/0.75*1)+INDEX([1]Hitters!$CF:$CF,MATCH($A10,[1]Hitters!$A:$A,0)))/0.75*($M10+RIGHT(AG$4,4)*1-RIGHT($AA$4,4)*1-20)*0.094)))))))</f>
        <v>0.25911964125044362</v>
      </c>
      <c r="AH10" s="96">
        <f>IF($D10=0,0,IF($D10=1,INDEX([1]Pitchers!$FK:$FK,MATCH($A10,[1]Pitchers!$A:$A,0)),MAX(-16,IF($D10=2,AG10-MIN(0.75,0.25*(RIGHT(AH$4,4)*1-(RIGHT($AD$4,4)*1)+0.25)*(1-MIN(0.75,INDEX([1]Hitters!$CF:$CF,MATCH($A10,[1]Hitters!$A:$A,0)))/0.75*1)+INDEX([1]Hitters!$CF:$CF,MATCH($A10,[1]Hitters!$A:$A,0)))/0.75*1,IF($D10&gt;6,(AG10-MIN(0.75,0.25*(RIGHT(AH$4,4)*1-(RIGHT($AD$4,4)*1)+0.25)*(1-MIN(0.75,INDEX([1]Hitters!$CF:$CF,MATCH($A10,[1]Hitters!$A:$A,0)))/0.75*1)+INDEX([1]Hitters!$CF:$CF,MATCH($A10,[1]Hitters!$A:$A,0)))/0.75*($M10+RIGHT(AH$4,4)*1-RIGHT($AA$4,4)*1+10)*0.05),IF($D10=3,(AG10-MIN(0.75,0.25*(RIGHT(AH$4,4)*1-(RIGHT($AD$4,4)*1)+0.25)*(1-MIN(0.75,INDEX([1]Hitters!$CF:$CF,MATCH($A10,[1]Hitters!$A:$A,0)))/0.75*1)+INDEX([1]Hitters!$CF:$CF,MATCH($A10,[1]Hitters!$A:$A,0)))/0.75*($M10+RIGHT(AH$4,4)*1-RIGHT($AA$4,4)*1-27)*0.1),(AG10-MIN(0.75,0.25*(RIGHT(AH$4,4)*1-(RIGHT($AD$4,4)*1)+0.25)*(1-MIN(0.75,INDEX([1]Hitters!$CF:$CF,MATCH($A10,[1]Hitters!$A:$A,0)))/0.75*1)+INDEX([1]Hitters!$CF:$CF,MATCH($A10,[1]Hitters!$A:$A,0)))/0.75*($M10+RIGHT(AH$4,4)*1-RIGHT($AA$4,4)*1-20)*0.094)))))))</f>
        <v>0.25911964125044362</v>
      </c>
      <c r="AI10" s="96">
        <f>IF($D10=0,0,IF($D10=1,INDEX([1]Pitchers!$FK:$FK,MATCH($A10,[1]Pitchers!$A:$A,0)),MAX(-16,IF($D10=2,AH10-MIN(0.75,0.25*(RIGHT(AI$4,4)*1-(RIGHT($AD$4,4)*1)+0.25)*(1-MIN(0.75,INDEX([1]Hitters!$CF:$CF,MATCH($A10,[1]Hitters!$A:$A,0)))/0.75*1)+INDEX([1]Hitters!$CF:$CF,MATCH($A10,[1]Hitters!$A:$A,0)))/0.75*1,IF($D10&gt;6,(AH10-MIN(0.75,0.25*(RIGHT(AI$4,4)*1-(RIGHT($AD$4,4)*1)+0.25)*(1-MIN(0.75,INDEX([1]Hitters!$CF:$CF,MATCH($A10,[1]Hitters!$A:$A,0)))/0.75*1)+INDEX([1]Hitters!$CF:$CF,MATCH($A10,[1]Hitters!$A:$A,0)))/0.75*($M10+RIGHT(AI$4,4)*1-RIGHT($AA$4,4)*1+10)*0.05),IF($D10=3,(AH10-MIN(0.75,0.25*(RIGHT(AI$4,4)*1-(RIGHT($AD$4,4)*1)+0.25)*(1-MIN(0.75,INDEX([1]Hitters!$CF:$CF,MATCH($A10,[1]Hitters!$A:$A,0)))/0.75*1)+INDEX([1]Hitters!$CF:$CF,MATCH($A10,[1]Hitters!$A:$A,0)))/0.75*($M10+RIGHT(AI$4,4)*1-RIGHT($AA$4,4)*1-27)*0.1),(AH10-MIN(0.75,0.25*(RIGHT(AI$4,4)*1-(RIGHT($AD$4,4)*1)+0.25)*(1-MIN(0.75,INDEX([1]Hitters!$CF:$CF,MATCH($A10,[1]Hitters!$A:$A,0)))/0.75*1)+INDEX([1]Hitters!$CF:$CF,MATCH($A10,[1]Hitters!$A:$A,0)))/0.75*($M10+RIGHT(AI$4,4)*1-RIGHT($AA$4,4)*1-20)*0.094)))))))</f>
        <v>0.25911964125044362</v>
      </c>
      <c r="AJ10" s="96">
        <f>IF($D10=0,0,IF($D10=1,INDEX([1]Pitchers!$FK:$FK,MATCH($A10,[1]Pitchers!$A:$A,0)),MAX(-16,IF($D10=2,AI10-MIN(0.75,0.25*(RIGHT(AJ$4,4)*1-(RIGHT($AD$4,4)*1)+0.25)*(1-MIN(0.75,INDEX([1]Hitters!$CF:$CF,MATCH($A10,[1]Hitters!$A:$A,0)))/0.75*1)+INDEX([1]Hitters!$CF:$CF,MATCH($A10,[1]Hitters!$A:$A,0)))/0.75*1,IF($D10&gt;6,(AI10-MIN(0.75,0.25*(RIGHT(AJ$4,4)*1-(RIGHT($AD$4,4)*1)+0.25)*(1-MIN(0.75,INDEX([1]Hitters!$CF:$CF,MATCH($A10,[1]Hitters!$A:$A,0)))/0.75*1)+INDEX([1]Hitters!$CF:$CF,MATCH($A10,[1]Hitters!$A:$A,0)))/0.75*($M10+RIGHT(AJ$4,4)*1-RIGHT($AA$4,4)*1+10)*0.05),IF($D10=3,(AI10-MIN(0.75,0.25*(RIGHT(AJ$4,4)*1-(RIGHT($AD$4,4)*1)+0.25)*(1-MIN(0.75,INDEX([1]Hitters!$CF:$CF,MATCH($A10,[1]Hitters!$A:$A,0)))/0.75*1)+INDEX([1]Hitters!$CF:$CF,MATCH($A10,[1]Hitters!$A:$A,0)))/0.75*($M10+RIGHT(AJ$4,4)*1-RIGHT($AA$4,4)*1-27)*0.1),(AI10-MIN(0.75,0.25*(RIGHT(AJ$4,4)*1-(RIGHT($AD$4,4)*1)+0.25)*(1-MIN(0.75,INDEX([1]Hitters!$CF:$CF,MATCH($A10,[1]Hitters!$A:$A,0)))/0.75*1)+INDEX([1]Hitters!$CF:$CF,MATCH($A10,[1]Hitters!$A:$A,0)))/0.75*($M10+RIGHT(AJ$4,4)*1-RIGHT($AA$4,4)*1-20)*0.094)))))))</f>
        <v>0.25911964125044362</v>
      </c>
      <c r="AK10" s="96">
        <f>IF($D10=0,0,IF($D10=1,INDEX([1]Pitchers!$FK:$FK,MATCH($A10,[1]Pitchers!$A:$A,0)),MAX(-16,IF($D10=2,AJ10-MIN(0.75,0.25*(RIGHT(AK$4,4)*1-(RIGHT($AD$4,4)*1)+0.25)*(1-MIN(0.75,INDEX([1]Hitters!$CF:$CF,MATCH($A10,[1]Hitters!$A:$A,0)))/0.75*1)+INDEX([1]Hitters!$CF:$CF,MATCH($A10,[1]Hitters!$A:$A,0)))/0.75*1,IF($D10&gt;6,(AJ10-MIN(0.75,0.25*(RIGHT(AK$4,4)*1-(RIGHT($AD$4,4)*1)+0.25)*(1-MIN(0.75,INDEX([1]Hitters!$CF:$CF,MATCH($A10,[1]Hitters!$A:$A,0)))/0.75*1)+INDEX([1]Hitters!$CF:$CF,MATCH($A10,[1]Hitters!$A:$A,0)))/0.75*($M10+RIGHT(AK$4,4)*1-RIGHT($AA$4,4)*1+10)*0.05),IF($D10=3,(AJ10-MIN(0.75,0.25*(RIGHT(AK$4,4)*1-(RIGHT($AD$4,4)*1)+0.25)*(1-MIN(0.75,INDEX([1]Hitters!$CF:$CF,MATCH($A10,[1]Hitters!$A:$A,0)))/0.75*1)+INDEX([1]Hitters!$CF:$CF,MATCH($A10,[1]Hitters!$A:$A,0)))/0.75*($M10+RIGHT(AK$4,4)*1-RIGHT($AA$4,4)*1-27)*0.1),(AJ10-MIN(0.75,0.25*(RIGHT(AK$4,4)*1-(RIGHT($AD$4,4)*1)+0.25)*(1-MIN(0.75,INDEX([1]Hitters!$CF:$CF,MATCH($A10,[1]Hitters!$A:$A,0)))/0.75*1)+INDEX([1]Hitters!$CF:$CF,MATCH($A10,[1]Hitters!$A:$A,0)))/0.75*($M10+RIGHT(AK$4,4)*1-RIGHT($AA$4,4)*1-20)*0.094)))))))</f>
        <v>0.25911964125044362</v>
      </c>
      <c r="AL10" s="96">
        <f>IF($D10=0,0,IF($D10=1,INDEX([1]Pitchers!$FK:$FK,MATCH($A10,[1]Pitchers!$A:$A,0)),MAX(-16,IF($D10=2,AK10-MIN(0.75,0.25*(RIGHT(AL$4,4)*1-(RIGHT($AD$4,4)*1)+0.25)*(1-MIN(0.75,INDEX([1]Hitters!$CF:$CF,MATCH($A10,[1]Hitters!$A:$A,0)))/0.75*1)+INDEX([1]Hitters!$CF:$CF,MATCH($A10,[1]Hitters!$A:$A,0)))/0.75*1,IF($D10&gt;6,(AK10-MIN(0.75,0.25*(RIGHT(AL$4,4)*1-(RIGHT($AD$4,4)*1)+0.25)*(1-MIN(0.75,INDEX([1]Hitters!$CF:$CF,MATCH($A10,[1]Hitters!$A:$A,0)))/0.75*1)+INDEX([1]Hitters!$CF:$CF,MATCH($A10,[1]Hitters!$A:$A,0)))/0.75*($M10+RIGHT(AL$4,4)*1-RIGHT($AA$4,4)*1+10)*0.05),IF($D10=3,(AK10-MIN(0.75,0.25*(RIGHT(AL$4,4)*1-(RIGHT($AD$4,4)*1)+0.25)*(1-MIN(0.75,INDEX([1]Hitters!$CF:$CF,MATCH($A10,[1]Hitters!$A:$A,0)))/0.75*1)+INDEX([1]Hitters!$CF:$CF,MATCH($A10,[1]Hitters!$A:$A,0)))/0.75*($M10+RIGHT(AL$4,4)*1-RIGHT($AA$4,4)*1-27)*0.1),(AK10-MIN(0.75,0.25*(RIGHT(AL$4,4)*1-(RIGHT($AD$4,4)*1)+0.25)*(1-MIN(0.75,INDEX([1]Hitters!$CF:$CF,MATCH($A10,[1]Hitters!$A:$A,0)))/0.75*1)+INDEX([1]Hitters!$CF:$CF,MATCH($A10,[1]Hitters!$A:$A,0)))/0.75*($M10+RIGHT(AL$4,4)*1-RIGHT($AA$4,4)*1-20)*0.094)))))))</f>
        <v>0.25911964125044362</v>
      </c>
      <c r="AM10" s="98">
        <f>MAX(IF($D10=0,20,IF($D10=1,60,150)),MAX(0,IF($D10&gt;1,INDEX([1]Hitters!$ER:$ER,MATCH($A10,[1]Hitters!$A:$A,0))*(0.4+MAX(0,0.6*MIN(1,(IF(O10="",0,(((4.25+(O10-0.263)*4.2)^(((4.25+(O10-0.263)*4.2)+(4.25-AA10*600/600*4.2/600))^0.285))/((4.25+(O10-0.263)*4.2)^(((4.25+(O10-0.263)*4.2)+(4.25-AA10*600/600*4.2/600))^0.285)+(4.25-AA10*600/600*4.2/600)^(((4.25+(O10-0.263)*4.2)+(4.25-AA10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10,[1]Pitchers!$A:$A,0))))*IF($D10&lt;2,(0.4+0.6*MAX(0,MIN(1,IF($D10=0,((4.25)^(((4.25)+(4.25-(4-O10)*4.25/4*1/9))^0.285)/((4.25)^(((4.25)+(4.25-(4-O10)*4.25/4*1/9))^0.285)+(4.25-(4-O10)*4.25/4*1/9)^(((4.25)+(4.25-(4-O10)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10)))/0.5345*0.0009131+0.0104414*(3.74-MIN(3.74,O10)))*50,(((4.25+(AA10-0.263)*0.32*198*MAX(6,198/33)/198)^(((4.25+(AA10-0.263)*0.32*198*MAX(6,198/33)/198)+(4.25-(4-O10)*4.25/4*MAX(6,198/33)/9))^0.285)/((4.25+(AA10-0.263)*0.32*198*MAX(6,198/33)/198)^(((4.25+(AA10-0.263)*0.32*198*MAX(6,198/33)/198)+(4.25-(4-O10)*4.25/4*MAX(6,198/33)/9))^0.285)+(4.25-(4-O10)*4.25/4*MAX(6,198/33)/9)^(((4.25+(AA10-0.263)*0.32*198*MAX(6,198/33)/198)+(4.25-(4-O10)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10=0,50,198)/0.0065))),1))</f>
        <v>193.38207737227282</v>
      </c>
      <c r="AN10" s="98">
        <f t="shared" si="3"/>
        <v>190.63207737227282</v>
      </c>
      <c r="AO10" s="98">
        <f t="shared" si="4"/>
        <v>185.88207737227282</v>
      </c>
      <c r="AP10" s="98">
        <f t="shared" si="5"/>
        <v>179.13207737227282</v>
      </c>
      <c r="AQ10" s="98">
        <f t="shared" si="6"/>
        <v>170.38207737227282</v>
      </c>
      <c r="AR10" s="98">
        <f t="shared" si="7"/>
        <v>159.63207737227282</v>
      </c>
      <c r="AS10" s="98">
        <f t="shared" si="8"/>
        <v>146.88207737227282</v>
      </c>
      <c r="AT10" s="98">
        <f t="shared" si="9"/>
        <v>119.23499941346013</v>
      </c>
      <c r="AU10" s="98">
        <f t="shared" si="10"/>
        <v>66.721267135689217</v>
      </c>
      <c r="AV10" s="98">
        <f t="shared" si="11"/>
        <v>60</v>
      </c>
      <c r="AW10" s="98">
        <f t="shared" si="12"/>
        <v>60</v>
      </c>
      <c r="AX10" s="98">
        <f t="shared" si="13"/>
        <v>60</v>
      </c>
      <c r="AY10" s="96">
        <f t="shared" si="14"/>
        <v>13.17542678606344</v>
      </c>
      <c r="AZ10" s="96">
        <f t="shared" si="15"/>
        <v>79.850560584406054</v>
      </c>
      <c r="BA10" s="96">
        <f t="shared" si="16"/>
        <v>3.9277435640441967</v>
      </c>
      <c r="BB10" s="96">
        <f t="shared" si="17"/>
        <v>3.6464632369021039</v>
      </c>
      <c r="BC10" s="96">
        <f t="shared" si="18"/>
        <v>3.2817549021654027</v>
      </c>
      <c r="BD10" s="96">
        <f t="shared" si="19"/>
        <v>2.8443323011709492</v>
      </c>
      <c r="BE10" s="96">
        <f t="shared" si="20"/>
        <v>2.3485551342504123</v>
      </c>
      <c r="BF10" s="96">
        <f t="shared" si="21"/>
        <v>1.8128823301682688</v>
      </c>
      <c r="BG10" s="96">
        <f t="shared" si="22"/>
        <v>1.2603661968960553</v>
      </c>
      <c r="BH10" s="96">
        <f t="shared" si="23"/>
        <v>0.64894670594920523</v>
      </c>
      <c r="BI10" s="96">
        <f t="shared" si="24"/>
        <v>0.12885145044666413</v>
      </c>
      <c r="BJ10" s="96">
        <f t="shared" si="25"/>
        <v>0</v>
      </c>
      <c r="BK10" s="96">
        <f t="shared" si="26"/>
        <v>0</v>
      </c>
      <c r="BL10" s="96">
        <f t="shared" si="27"/>
        <v>0</v>
      </c>
      <c r="BM10" s="129">
        <f t="shared" si="28"/>
        <v>21.666666666666668</v>
      </c>
      <c r="BN10" s="129">
        <f t="shared" si="28"/>
        <v>21.666666666666668</v>
      </c>
      <c r="BO10" s="129">
        <f t="shared" si="28"/>
        <v>21.666666666666668</v>
      </c>
      <c r="BP10" s="129">
        <f t="shared" si="28"/>
        <v>21.666666666666668</v>
      </c>
      <c r="BQ10" s="129">
        <f t="shared" si="28"/>
        <v>21.666666666666668</v>
      </c>
      <c r="BR10" s="129">
        <f t="shared" si="28"/>
        <v>21.666666666666668</v>
      </c>
      <c r="BS10" s="129" t="str">
        <f t="shared" si="28"/>
        <v/>
      </c>
      <c r="BT10" s="129" t="str">
        <f t="shared" si="28"/>
        <v/>
      </c>
      <c r="BU10" s="129" t="str">
        <f t="shared" si="28"/>
        <v/>
      </c>
      <c r="BV10" s="129" t="str">
        <f t="shared" si="28"/>
        <v/>
      </c>
      <c r="BW10" s="129" t="str">
        <f t="shared" si="28"/>
        <v/>
      </c>
      <c r="BX10" s="129" t="str">
        <f t="shared" si="28"/>
        <v/>
      </c>
      <c r="BY10" s="130">
        <f t="shared" si="29"/>
        <v>35.201063111923055</v>
      </c>
      <c r="BZ10" s="130">
        <f t="shared" si="30"/>
        <v>34.023283023861133</v>
      </c>
      <c r="CA10" s="130">
        <f t="shared" si="31"/>
        <v>31.8043220909674</v>
      </c>
      <c r="CB10" s="130">
        <f t="shared" si="32"/>
        <v>28.549683363548134</v>
      </c>
      <c r="CC10" s="130">
        <f t="shared" si="33"/>
        <v>24.316624983605301</v>
      </c>
      <c r="CD10" s="130">
        <f t="shared" si="34"/>
        <v>19.227329781065333</v>
      </c>
      <c r="CE10" s="130">
        <f t="shared" si="35"/>
        <v>14.012089968412113</v>
      </c>
      <c r="CF10" s="130">
        <f t="shared" si="36"/>
        <v>7.805065473780064</v>
      </c>
      <c r="CG10" s="130">
        <f t="shared" si="37"/>
        <v>2.0229782152203244</v>
      </c>
      <c r="CH10" s="130">
        <f t="shared" si="38"/>
        <v>0.5</v>
      </c>
      <c r="CI10" s="130">
        <f t="shared" si="39"/>
        <v>0.5</v>
      </c>
      <c r="CJ10" s="130">
        <f t="shared" si="40"/>
        <v>0.5</v>
      </c>
      <c r="CK10" s="131">
        <f t="shared" si="41"/>
        <v>6</v>
      </c>
      <c r="CL10" s="96">
        <f t="shared" si="42"/>
        <v>1.877990234936791</v>
      </c>
      <c r="CM10" s="96">
        <f t="shared" si="43"/>
        <v>1.6258585327946982</v>
      </c>
      <c r="CN10" s="96">
        <f t="shared" si="44"/>
        <v>1.311497823057997</v>
      </c>
      <c r="CO10" s="96">
        <f t="shared" si="45"/>
        <v>0.94562184706354357</v>
      </c>
      <c r="CP10" s="96">
        <f t="shared" si="46"/>
        <v>0.54259030514300655</v>
      </c>
      <c r="CQ10" s="96">
        <f t="shared" si="47"/>
        <v>0.12086212606086311</v>
      </c>
      <c r="CR10" s="96">
        <f t="shared" si="48"/>
        <v>-0.2965103822113504</v>
      </c>
      <c r="CS10" s="96">
        <f t="shared" si="49"/>
        <v>-0.61488467033376526</v>
      </c>
      <c r="CT10" s="96">
        <f t="shared" si="50"/>
        <v>-0.57836062055807369</v>
      </c>
      <c r="CU10" s="96">
        <f t="shared" si="51"/>
        <v>-0.63596999999999992</v>
      </c>
      <c r="CV10" s="96">
        <f t="shared" si="52"/>
        <v>-0.63596999999999992</v>
      </c>
      <c r="CW10" s="96">
        <f t="shared" si="53"/>
        <v>-0.63596999999999992</v>
      </c>
      <c r="CX10" s="96">
        <f>MAX(0,(IF(CL10&gt;0,(CL10-ROUNDDOWN(CL10,1))/0.1*LOOKUP(ROUNDUP(CL10+81.1,1),CB!$A:$A,CB!$C:$C)+(1-(CL10-ROUNDDOWN(CL10,1))/0.1)*LOOKUP(ROUNDDOWN(CL10+81.1,1),CB!$A:$A,CB!$C:$C),(CL10-ROUNDDOWN(CL10-0.1,1))/0.1*LOOKUP(ROUNDUP(CL10+81.1,1),CB!$A:$A,CB!$C:$C)+(1-(CL10-ROUNDDOWN(CL10-0.1,1))/0.1)*LOOKUP(ROUNDDOWN(CL10+81.1,1),CB!$A:$A,CB!$C:$C))-LOOKUP(81.1,CB!$A:$A,CB!$C:$C))/(1-(BINOMDIST(97,162,0.5,TRUE)-BINOMDIST(87,162,0.5,TRUE)))*$C$2*($B$1^(LEFT(CX$4,4)*1-LEFT($BA$4,4)*1))*(37.75+CL10))</f>
        <v>3.2791145995694793</v>
      </c>
      <c r="CY10" s="96">
        <f>MAX(0,(IF(CM10&gt;0,(CM10-ROUNDDOWN(CM10,1))/0.1*LOOKUP(ROUNDUP(CM10+81.1,1),CB!$A:$A,CB!$C:$C)+(1-(CM10-ROUNDDOWN(CM10,1))/0.1)*LOOKUP(ROUNDDOWN(CM10+81.1,1),CB!$A:$A,CB!$C:$C),(CM10-ROUNDDOWN(CM10-0.1,1))/0.1*LOOKUP(ROUNDUP(CM10+81.1,1),CB!$A:$A,CB!$C:$C)+(1-(CM10-ROUNDDOWN(CM10-0.1,1))/0.1)*LOOKUP(ROUNDDOWN(CM10+81.1,1),CB!$A:$A,CB!$C:$C))-LOOKUP(81.1,CB!$A:$A,CB!$C:$C))/(1-(BINOMDIST(97,162,0.5,TRUE)-BINOMDIST(87,162,0.5,TRUE)))*$C$2*($B$1^(LEFT(CY$4,4)*1-LEFT($BA$4,4)*1))*(37.75+CM10))</f>
        <v>2.8929918338834577</v>
      </c>
      <c r="CZ10" s="96">
        <f>MAX(0,(IF(CN10&gt;0,(CN10-ROUNDDOWN(CN10,1))/0.1*LOOKUP(ROUNDUP(CN10+81.1,1),CB!$A:$A,CB!$C:$C)+(1-(CN10-ROUNDDOWN(CN10,1))/0.1)*LOOKUP(ROUNDDOWN(CN10+81.1,1),CB!$A:$A,CB!$C:$C),(CN10-ROUNDDOWN(CN10-0.1,1))/0.1*LOOKUP(ROUNDUP(CN10+81.1,1),CB!$A:$A,CB!$C:$C)+(1-(CN10-ROUNDDOWN(CN10-0.1,1))/0.1)*LOOKUP(ROUNDDOWN(CN10+81.1,1),CB!$A:$A,CB!$C:$C))-LOOKUP(81.1,CB!$A:$A,CB!$C:$C))/(1-(BINOMDIST(97,162,0.5,TRUE)-BINOMDIST(87,162,0.5,TRUE)))*$C$2*($B$1^(LEFT(CZ$4,4)*1-LEFT($BA$4,4)*1))*(37.75+CN10))</f>
        <v>2.3592438538685485</v>
      </c>
      <c r="DA10" s="96">
        <f>MAX(0,(IF(CO10&gt;0,(CO10-ROUNDDOWN(CO10,1))/0.1*LOOKUP(ROUNDUP(CO10+81.1,1),CB!$A:$A,CB!$C:$C)+(1-(CO10-ROUNDDOWN(CO10,1))/0.1)*LOOKUP(ROUNDDOWN(CO10+81.1,1),CB!$A:$A,CB!$C:$C),(CO10-ROUNDDOWN(CO10-0.1,1))/0.1*LOOKUP(ROUNDUP(CO10+81.1,1),CB!$A:$A,CB!$C:$C)+(1-(CO10-ROUNDDOWN(CO10-0.1,1))/0.1)*LOOKUP(ROUNDDOWN(CO10+81.1,1),CB!$A:$A,CB!$C:$C))-LOOKUP(81.1,CB!$A:$A,CB!$C:$C))/(1-(BINOMDIST(97,162,0.5,TRUE)-BINOMDIST(87,162,0.5,TRUE)))*$C$2*($B$1^(LEFT(DA$4,4)*1-LEFT($BA$4,4)*1))*(37.75+CO10))</f>
        <v>1.7083219224039725</v>
      </c>
      <c r="DB10" s="96">
        <f>MAX(0,(IF(CP10&gt;0,(CP10-ROUNDDOWN(CP10,1))/0.1*LOOKUP(ROUNDUP(CP10+81.1,1),CB!$A:$A,CB!$C:$C)+(1-(CP10-ROUNDDOWN(CP10,1))/0.1)*LOOKUP(ROUNDDOWN(CP10+81.1,1),CB!$A:$A,CB!$C:$C),(CP10-ROUNDDOWN(CP10-0.1,1))/0.1*LOOKUP(ROUNDUP(CP10+81.1,1),CB!$A:$A,CB!$C:$C)+(1-(CP10-ROUNDDOWN(CP10-0.1,1))/0.1)*LOOKUP(ROUNDDOWN(CP10+81.1,1),CB!$A:$A,CB!$C:$C))-LOOKUP(81.1,CB!$A:$A,CB!$C:$C))/(1-(BINOMDIST(97,162,0.5,TRUE)-BINOMDIST(87,162,0.5,TRUE)))*$C$2*($B$1^(LEFT(DB$4,4)*1-LEFT($BA$4,4)*1))*(37.75+CP10))</f>
        <v>0.97915743039757652</v>
      </c>
      <c r="DC10" s="96">
        <f>MAX(0,(IF(CQ10&gt;0,(CQ10-ROUNDDOWN(CQ10,1))/0.1*LOOKUP(ROUNDUP(CQ10+81.1,1),CB!$A:$A,CB!$C:$C)+(1-(CQ10-ROUNDDOWN(CQ10,1))/0.1)*LOOKUP(ROUNDDOWN(CQ10+81.1,1),CB!$A:$A,CB!$C:$C),(CQ10-ROUNDDOWN(CQ10-0.1,1))/0.1*LOOKUP(ROUNDUP(CQ10+81.1,1),CB!$A:$A,CB!$C:$C)+(1-(CQ10-ROUNDDOWN(CQ10-0.1,1))/0.1)*LOOKUP(ROUNDDOWN(CQ10+81.1,1),CB!$A:$A,CB!$C:$C))-LOOKUP(81.1,CB!$A:$A,CB!$C:$C))/(1-(BINOMDIST(97,162,0.5,TRUE)-BINOMDIST(87,162,0.5,TRUE)))*$C$2*($B$1^(LEFT(DC$4,4)*1-LEFT($BA$4,4)*1))*(37.75+CQ10))</f>
        <v>0.21734343725893818</v>
      </c>
      <c r="DD10" s="96">
        <f>MAX(0,(IF(CR10&gt;0,(CR10-ROUNDDOWN(CR10,1))/0.1*LOOKUP(ROUNDUP(CR10+81.1,1),CB!$A:$A,CB!$C:$C)+(1-(CR10-ROUNDDOWN(CR10,1))/0.1)*LOOKUP(ROUNDDOWN(CR10+81.1,1),CB!$A:$A,CB!$C:$C),(CR10-ROUNDDOWN(CR10-0.1,1))/0.1*LOOKUP(ROUNDUP(CR10+81.1,1),CB!$A:$A,CB!$C:$C)+(1-(CR10-ROUNDDOWN(CR10-0.1,1))/0.1)*LOOKUP(ROUNDDOWN(CR10+81.1,1),CB!$A:$A,CB!$C:$C))-LOOKUP(81.1,CB!$A:$A,CB!$C:$C))/(1-(BINOMDIST(97,162,0.5,TRUE)-BINOMDIST(87,162,0.5,TRUE)))*$C$2*($B$1^(LEFT(DD$4,4)*1-LEFT($BA$4,4)*1))*(37.75+CR10))</f>
        <v>0</v>
      </c>
      <c r="DE10" s="96">
        <f>MAX(0,(IF(CS10&gt;0,(CS10-ROUNDDOWN(CS10,1))/0.1*LOOKUP(ROUNDUP(CS10+81.1,1),CB!$A:$A,CB!$C:$C)+(1-(CS10-ROUNDDOWN(CS10,1))/0.1)*LOOKUP(ROUNDDOWN(CS10+81.1,1),CB!$A:$A,CB!$C:$C),(CS10-ROUNDDOWN(CS10-0.1,1))/0.1*LOOKUP(ROUNDUP(CS10+81.1,1),CB!$A:$A,CB!$C:$C)+(1-(CS10-ROUNDDOWN(CS10-0.1,1))/0.1)*LOOKUP(ROUNDDOWN(CS10+81.1,1),CB!$A:$A,CB!$C:$C))-LOOKUP(81.1,CB!$A:$A,CB!$C:$C))/(1-(BINOMDIST(97,162,0.5,TRUE)-BINOMDIST(87,162,0.5,TRUE)))*$C$2*($B$1^(LEFT(DE$4,4)*1-LEFT($BA$4,4)*1))*(37.75+CS10))</f>
        <v>0</v>
      </c>
      <c r="DF10" s="96">
        <f>MAX(0,(IF(CT10&gt;0,(CT10-ROUNDDOWN(CT10,1))/0.1*LOOKUP(ROUNDUP(CT10+81.1,1),CB!$A:$A,CB!$C:$C)+(1-(CT10-ROUNDDOWN(CT10,1))/0.1)*LOOKUP(ROUNDDOWN(CT10+81.1,1),CB!$A:$A,CB!$C:$C),(CT10-ROUNDDOWN(CT10-0.1,1))/0.1*LOOKUP(ROUNDUP(CT10+81.1,1),CB!$A:$A,CB!$C:$C)+(1-(CT10-ROUNDDOWN(CT10-0.1,1))/0.1)*LOOKUP(ROUNDDOWN(CT10+81.1,1),CB!$A:$A,CB!$C:$C))-LOOKUP(81.1,CB!$A:$A,CB!$C:$C))/(1-(BINOMDIST(97,162,0.5,TRUE)-BINOMDIST(87,162,0.5,TRUE)))*$C$2*($B$1^(LEFT(DF$4,4)*1-LEFT($BA$4,4)*1))*(37.75+CT10))</f>
        <v>0</v>
      </c>
      <c r="DG10" s="96">
        <f>MAX(0,(IF(CU10&gt;0,(CU10-ROUNDDOWN(CU10,1))/0.1*LOOKUP(ROUNDUP(CU10+81.1,1),CB!$A:$A,CB!$C:$C)+(1-(CU10-ROUNDDOWN(CU10,1))/0.1)*LOOKUP(ROUNDDOWN(CU10+81.1,1),CB!$A:$A,CB!$C:$C),(CU10-ROUNDDOWN(CU10-0.1,1))/0.1*LOOKUP(ROUNDUP(CU10+81.1,1),CB!$A:$A,CB!$C:$C)+(1-(CU10-ROUNDDOWN(CU10-0.1,1))/0.1)*LOOKUP(ROUNDDOWN(CU10+81.1,1),CB!$A:$A,CB!$C:$C))-LOOKUP(81.1,CB!$A:$A,CB!$C:$C))/(1-(BINOMDIST(97,162,0.5,TRUE)-BINOMDIST(87,162,0.5,TRUE)))*$C$2*($B$1^(LEFT(DG$4,4)*1-LEFT($BA$4,4)*1))*(37.75+CU10))</f>
        <v>0</v>
      </c>
      <c r="DH10" s="96">
        <f>MAX(0,(IF(CV10&gt;0,(CV10-ROUNDDOWN(CV10,1))/0.1*LOOKUP(ROUNDUP(CV10+81.1,1),CB!$A:$A,CB!$C:$C)+(1-(CV10-ROUNDDOWN(CV10,1))/0.1)*LOOKUP(ROUNDDOWN(CV10+81.1,1),CB!$A:$A,CB!$C:$C),(CV10-ROUNDDOWN(CV10-0.1,1))/0.1*LOOKUP(ROUNDUP(CV10+81.1,1),CB!$A:$A,CB!$C:$C)+(1-(CV10-ROUNDDOWN(CV10-0.1,1))/0.1)*LOOKUP(ROUNDDOWN(CV10+81.1,1),CB!$A:$A,CB!$C:$C))-LOOKUP(81.1,CB!$A:$A,CB!$C:$C))/(1-(BINOMDIST(97,162,0.5,TRUE)-BINOMDIST(87,162,0.5,TRUE)))*$C$2*($B$1^(LEFT(DH$4,4)*1-LEFT($BA$4,4)*1))*(37.75+CV10))</f>
        <v>0</v>
      </c>
      <c r="DI10" s="96">
        <f>MAX(0,(IF(CW10&gt;0,(CW10-ROUNDDOWN(CW10,1))/0.1*LOOKUP(ROUNDUP(CW10+81.1,1),CB!$A:$A,CB!$C:$C)+(1-(CW10-ROUNDDOWN(CW10,1))/0.1)*LOOKUP(ROUNDDOWN(CW10+81.1,1),CB!$A:$A,CB!$C:$C),(CW10-ROUNDDOWN(CW10-0.1,1))/0.1*LOOKUP(ROUNDUP(CW10+81.1,1),CB!$A:$A,CB!$C:$C)+(1-(CW10-ROUNDDOWN(CW10-0.1,1))/0.1)*LOOKUP(ROUNDDOWN(CW10+81.1,1),CB!$A:$A,CB!$C:$C))-LOOKUP(81.1,CB!$A:$A,CB!$C:$C))/(1-(BINOMDIST(97,162,0.5,TRUE)-BINOMDIST(87,162,0.5,TRUE)))*$C$2*($B$1^(LEFT(DI$4,4)*1-LEFT($BA$4,4)*1))*(37.75+CW10))</f>
        <v>0</v>
      </c>
      <c r="DJ10" s="90">
        <f t="shared" si="54"/>
        <v>8.5694782184094294</v>
      </c>
      <c r="DK10" s="132"/>
      <c r="DL10" s="132">
        <f t="shared" si="55"/>
        <v>35.201063111923055</v>
      </c>
      <c r="DM10" s="132">
        <f t="shared" si="56"/>
        <v>69.348322987159136</v>
      </c>
      <c r="DN10" s="132">
        <f t="shared" si="57"/>
        <v>101.73347733992478</v>
      </c>
      <c r="DO10" s="132">
        <f t="shared" si="58"/>
        <v>131.84637684853635</v>
      </c>
      <c r="DP10" s="132">
        <f t="shared" si="59"/>
        <v>159.38777324893883</v>
      </c>
      <c r="DQ10" s="132">
        <f t="shared" si="60"/>
        <v>184.27057897205523</v>
      </c>
      <c r="DR10" s="132">
        <f t="shared" si="61"/>
        <v>206.86693141114844</v>
      </c>
      <c r="DS10" s="132">
        <f t="shared" si="62"/>
        <v>227.16204738305359</v>
      </c>
      <c r="DT10" s="132">
        <f t="shared" si="63"/>
        <v>245.75580146587578</v>
      </c>
      <c r="DU10" s="132">
        <f t="shared" si="64"/>
        <v>264.3906572917042</v>
      </c>
      <c r="DV10" s="132"/>
      <c r="DW10" s="132"/>
      <c r="DX10" s="132"/>
      <c r="DY10" s="132"/>
      <c r="DZ10" s="132"/>
      <c r="EA10" s="132"/>
      <c r="EB10" s="132"/>
      <c r="EC10" s="132"/>
      <c r="ED10" s="132"/>
      <c r="EE10" s="132"/>
      <c r="ER10" s="132"/>
      <c r="ES10" s="132"/>
      <c r="ET10" s="132"/>
      <c r="EU10" s="132"/>
      <c r="EV10" s="132"/>
      <c r="EW10" s="132"/>
      <c r="EX10" s="132"/>
      <c r="EY10" s="132"/>
      <c r="EZ10" s="132"/>
      <c r="FA10" s="132"/>
      <c r="FB10" s="132"/>
      <c r="FC10" s="132"/>
    </row>
    <row r="11" spans="1:160" ht="12.75" customHeight="1" x14ac:dyDescent="0.2">
      <c r="A11" s="128">
        <v>519455</v>
      </c>
      <c r="B11" s="99" t="str">
        <f>INDEX([1]Bios!$O:$O,MATCH(A11,[1]Bios!$C:$C,0))</f>
        <v>Zimmermann, Jordan</v>
      </c>
      <c r="C11" s="92" t="s">
        <v>69</v>
      </c>
      <c r="D11" s="94">
        <f>LOOKUP(IF(INDEX([1]Bios!$M:$M,MATCH(A11,[1]Bios!$C:$C,0))="P",INDEX([1]Pitchers!$Q:$Q,MATCH(A11,[1]Pitchers!$A:$A,0)),INDEX([1]Hitters!$AV:$AV,MATCH(A11,[1]Hitters!$A:$A,0))),Positions!A:A,Positions!B:B)</f>
        <v>1</v>
      </c>
      <c r="E11" s="137">
        <v>5</v>
      </c>
      <c r="F11" s="138">
        <f t="shared" si="0"/>
        <v>75.057816330155688</v>
      </c>
      <c r="G11" s="138">
        <v>110</v>
      </c>
      <c r="H11" s="94" t="s">
        <v>893</v>
      </c>
      <c r="I11" s="93">
        <f>6</f>
        <v>6</v>
      </c>
      <c r="J11" s="93">
        <f>6</f>
        <v>6</v>
      </c>
      <c r="K11" s="94">
        <f>MIN(IF(D11&gt;1,INDEX([1]Hitters!$DA:$DA,MATCH(A11,[1]Hitters!$A:$A,0)),INDEX([1]Pitchers!$DA:$DA,MATCH(A11,[1]Pitchers!$A:$A,0))),J11)</f>
        <v>6</v>
      </c>
      <c r="L11" s="94">
        <f t="shared" si="1"/>
        <v>4</v>
      </c>
      <c r="M11" s="95">
        <f>IF(D11&gt;1,INDEX([1]Hitters!$CV:$CV,MATCH($A11,[1]Hitters!$A:$A,0)),INDEX([1]Pitchers!$CP:$CP,MATCH($A11,[1]Pitchers!$A:$A,0)))</f>
        <v>30.125</v>
      </c>
      <c r="N11" s="90">
        <f t="shared" si="2"/>
        <v>-23.934086926044348</v>
      </c>
      <c r="O11" s="97">
        <f>IF($D11&gt;1,INDEX([1]Hitters!$AF:$AF,MATCH($A11,[1]Hitters!$A:$A,0)),INDEX([1]Pitchers!$AJ:$AJ,MATCH($A11,[1]Pitchers!$A:$A,0))*IF(OR(AND($D11=0,INDEX([1]Pitchers!$Q:$Q,MATCH($A11,[1]Pitchers!$A:$A,0))="R"),AND($D11=1,INDEX([1]Pitchers!$Q:$Q,MATCH($A11,[1]Pitchers!$A:$A,0))="S")),1,IF($D11=0,0.83+(1-INDEX([1]Pitchers!$BE:$BE,MATCH($A11,[1]Pitchers!$A:$A,0)))/8,1/(0.83+(1-INDEX([1]Pitchers!$BE:$BE,MATCH($A11,[1]Pitchers!$A:$A,0)))/8))))</f>
        <v>3.9129010345605679</v>
      </c>
      <c r="P11" s="97">
        <f>IF($D11&gt;1,O11+(LOOKUP(ROUNDDOWN($M11+RIGHT(P$4,4)*1-2016,0),Age!$A:$A,Age!$C:$C)*(1-($M11+RIGHT(P$4,4)*1-2016-ROUNDDOWN($M11+RIGHT(P$4,4)*1-2016,0)))+LOOKUP(ROUNDUP($M11+RIGHT(P$4,4)*1-2016,0),Age!$A:$A,Age!$C:$C)*(($M11+RIGHT(P$4,4)*1-2016-ROUNDDOWN($M11+RIGHT(P$4,4)*1-2016,0))))*IF($M11+RIGHT(P$4,4)*1-2016&gt;27,1,INDEX([1]Hitters!$BG:$BG,MATCH($A11,[1]Hitters!$A:$A,0))),O11*(1-(1-(LOOKUP(ROUNDDOWN($M11+RIGHT(P$4,4)*1-2016,0),Age!$A:$A,Age!$L:$L)*(1-($M11+RIGHT(P$4,4)*1-2016-ROUNDDOWN($M11+RIGHT(P$4,4)*1-2016,0)))+LOOKUP(ROUNDUP($M11+RIGHT(P$4,4)*1-2016,0),Age!$A:$A,Age!$L:$L)*(($M11+RIGHT(P$4,4)*1-2016-ROUNDDOWN($M11+RIGHT(P$4,4)*1-2016,0)))))*IF($M11+RIGHT(P$4,4)*1-2016&gt;27,1,INDEX([1]Pitchers!$BE:$BE,MATCH($A11,[1]Pitchers!$A:$A,0)))))</f>
        <v>4.0057101559740511</v>
      </c>
      <c r="Q11" s="97">
        <f>IF($D11&gt;1,P11+(LOOKUP(ROUNDDOWN($M11+RIGHT(Q$4,4)*1-2016,0),Age!$A:$A,Age!$C:$C)*(1-($M11+RIGHT(Q$4,4)*1-2016-ROUNDDOWN($M11+RIGHT(Q$4,4)*1-2016,0)))+LOOKUP(ROUNDUP($M11+RIGHT(Q$4,4)*1-2016,0),Age!$A:$A,Age!$C:$C)*(($M11+RIGHT(Q$4,4)*1-2016-ROUNDDOWN($M11+RIGHT(Q$4,4)*1-2016,0))))*IF($M11+RIGHT(Q$4,4)*1-2016&gt;27,1,INDEX([1]Hitters!$BG:$BG,MATCH($A11,[1]Hitters!$A:$A,0))),P11*(1-(1-(LOOKUP(ROUNDDOWN($M11+RIGHT(Q$4,4)*1-2016,0),Age!$A:$A,Age!$L:$L)*(1-($M11+RIGHT(Q$4,4)*1-2016-ROUNDDOWN($M11+RIGHT(Q$4,4)*1-2016,0)))+LOOKUP(ROUNDUP($M11+RIGHT(Q$4,4)*1-2016,0),Age!$A:$A,Age!$L:$L)*(($M11+RIGHT(Q$4,4)*1-2016-ROUNDDOWN($M11+RIGHT(Q$4,4)*1-2016,0)))))*IF($M11+RIGHT(Q$4,4)*1-2016&gt;27,1,INDEX([1]Pitchers!$BE:$BE,MATCH($A11,[1]Pitchers!$A:$A,0)))))</f>
        <v>4.123753427132911</v>
      </c>
      <c r="R11" s="97">
        <f>IF($D11&gt;1,Q11+(LOOKUP(ROUNDDOWN($M11+RIGHT(R$4,4)*1-2016,0),Age!$A:$A,Age!$C:$C)*(1-($M11+RIGHT(R$4,4)*1-2016-ROUNDDOWN($M11+RIGHT(R$4,4)*1-2016,0)))+LOOKUP(ROUNDUP($M11+RIGHT(R$4,4)*1-2016,0),Age!$A:$A,Age!$C:$C)*(($M11+RIGHT(R$4,4)*1-2016-ROUNDDOWN($M11+RIGHT(R$4,4)*1-2016,0))))*IF($M11+RIGHT(R$4,4)*1-2016&gt;27,1,INDEX([1]Hitters!$BG:$BG,MATCH($A11,[1]Hitters!$A:$A,0))),Q11*(1-(1-(LOOKUP(ROUNDDOWN($M11+RIGHT(R$4,4)*1-2016,0),Age!$A:$A,Age!$L:$L)*(1-($M11+RIGHT(R$4,4)*1-2016-ROUNDDOWN($M11+RIGHT(R$4,4)*1-2016,0)))+LOOKUP(ROUNDUP($M11+RIGHT(R$4,4)*1-2016,0),Age!$A:$A,Age!$L:$L)*(($M11+RIGHT(R$4,4)*1-2016-ROUNDDOWN($M11+RIGHT(R$4,4)*1-2016,0)))))*IF($M11+RIGHT(R$4,4)*1-2016&gt;27,1,INDEX([1]Pitchers!$BE:$BE,MATCH($A11,[1]Pitchers!$A:$A,0)))))</f>
        <v>4.2689868681447489</v>
      </c>
      <c r="S11" s="97">
        <f>IF($D11&gt;1,R11+(LOOKUP(ROUNDDOWN($M11+RIGHT(S$4,4)*1-2016,0),Age!$A:$A,Age!$C:$C)*(1-($M11+RIGHT(S$4,4)*1-2016-ROUNDDOWN($M11+RIGHT(S$4,4)*1-2016,0)))+LOOKUP(ROUNDUP($M11+RIGHT(S$4,4)*1-2016,0),Age!$A:$A,Age!$C:$C)*(($M11+RIGHT(S$4,4)*1-2016-ROUNDDOWN($M11+RIGHT(S$4,4)*1-2016,0))))*IF($M11+RIGHT(S$4,4)*1-2016&gt;27,1,INDEX([1]Hitters!$BG:$BG,MATCH($A11,[1]Hitters!$A:$A,0))),R11*(1-(1-(LOOKUP(ROUNDDOWN($M11+RIGHT(S$4,4)*1-2016,0),Age!$A:$A,Age!$L:$L)*(1-($M11+RIGHT(S$4,4)*1-2016-ROUNDDOWN($M11+RIGHT(S$4,4)*1-2016,0)))+LOOKUP(ROUNDUP($M11+RIGHT(S$4,4)*1-2016,0),Age!$A:$A,Age!$L:$L)*(($M11+RIGHT(S$4,4)*1-2016-ROUNDDOWN($M11+RIGHT(S$4,4)*1-2016,0)))))*IF($M11+RIGHT(S$4,4)*1-2016&gt;27,1,INDEX([1]Pitchers!$BE:$BE,MATCH($A11,[1]Pitchers!$A:$A,0)))))</f>
        <v>4.4438819238990535</v>
      </c>
      <c r="T11" s="97">
        <f>IF($D11&gt;1,S11+(LOOKUP(ROUNDDOWN($M11+RIGHT(T$4,4)*1-2016,0),Age!$A:$A,Age!$C:$C)*(1-($M11+RIGHT(T$4,4)*1-2016-ROUNDDOWN($M11+RIGHT(T$4,4)*1-2016,0)))+LOOKUP(ROUNDUP($M11+RIGHT(T$4,4)*1-2016,0),Age!$A:$A,Age!$C:$C)*(($M11+RIGHT(T$4,4)*1-2016-ROUNDDOWN($M11+RIGHT(T$4,4)*1-2016,0))))*IF($M11+RIGHT(T$4,4)*1-2016&gt;27,1,INDEX([1]Hitters!$BG:$BG,MATCH($A11,[1]Hitters!$A:$A,0))),S11*(1-(1-(LOOKUP(ROUNDDOWN($M11+RIGHT(T$4,4)*1-2016,0),Age!$A:$A,Age!$L:$L)*(1-($M11+RIGHT(T$4,4)*1-2016-ROUNDDOWN($M11+RIGHT(T$4,4)*1-2016,0)))+LOOKUP(ROUNDUP($M11+RIGHT(T$4,4)*1-2016,0),Age!$A:$A,Age!$L:$L)*(($M11+RIGHT(T$4,4)*1-2016-ROUNDDOWN($M11+RIGHT(T$4,4)*1-2016,0)))))*IF($M11+RIGHT(T$4,4)*1-2016&gt;27,1,INDEX([1]Pitchers!$BE:$BE,MATCH($A11,[1]Pitchers!$A:$A,0)))))</f>
        <v>4.6514945325312116</v>
      </c>
      <c r="U11" s="97">
        <f>IF($D11&gt;1,T11+(LOOKUP(ROUNDDOWN($M11+RIGHT(U$4,4)*1-2016,0),Age!$A:$A,Age!$C:$C)*(1-($M11+RIGHT(U$4,4)*1-2016-ROUNDDOWN($M11+RIGHT(U$4,4)*1-2016,0)))+LOOKUP(ROUNDUP($M11+RIGHT(U$4,4)*1-2016,0),Age!$A:$A,Age!$C:$C)*(($M11+RIGHT(U$4,4)*1-2016-ROUNDDOWN($M11+RIGHT(U$4,4)*1-2016,0))))*IF($M11+RIGHT(U$4,4)*1-2016&gt;27,1,INDEX([1]Hitters!$BG:$BG,MATCH($A11,[1]Hitters!$A:$A,0))),T11*(1-(1-(LOOKUP(ROUNDDOWN($M11+RIGHT(U$4,4)*1-2016,0),Age!$A:$A,Age!$L:$L)*(1-($M11+RIGHT(U$4,4)*1-2016-ROUNDDOWN($M11+RIGHT(U$4,4)*1-2016,0)))+LOOKUP(ROUNDUP($M11+RIGHT(U$4,4)*1-2016,0),Age!$A:$A,Age!$L:$L)*(($M11+RIGHT(U$4,4)*1-2016-ROUNDDOWN($M11+RIGHT(U$4,4)*1-2016,0)))))*IF($M11+RIGHT(U$4,4)*1-2016&gt;27,1,INDEX([1]Pitchers!$BE:$BE,MATCH($A11,[1]Pitchers!$A:$A,0)))))</f>
        <v>4.8955526362849593</v>
      </c>
      <c r="V11" s="97">
        <f>IF($D11&gt;1,U11+(LOOKUP(ROUNDDOWN($M11+RIGHT(V$4,4)*1-2016,0),Age!$A:$A,Age!$C:$C)*(1-($M11+RIGHT(V$4,4)*1-2016-ROUNDDOWN($M11+RIGHT(V$4,4)*1-2016,0)))+LOOKUP(ROUNDUP($M11+RIGHT(V$4,4)*1-2016,0),Age!$A:$A,Age!$C:$C)*(($M11+RIGHT(V$4,4)*1-2016-ROUNDDOWN($M11+RIGHT(V$4,4)*1-2016,0))))*IF($M11+RIGHT(V$4,4)*1-2016&gt;27,1,INDEX([1]Hitters!$BG:$BG,MATCH($A11,[1]Hitters!$A:$A,0))),U11*(1-(1-(LOOKUP(ROUNDDOWN($M11+RIGHT(V$4,4)*1-2016,0),Age!$A:$A,Age!$L:$L)*(1-($M11+RIGHT(V$4,4)*1-2016-ROUNDDOWN($M11+RIGHT(V$4,4)*1-2016,0)))+LOOKUP(ROUNDUP($M11+RIGHT(V$4,4)*1-2016,0),Age!$A:$A,Age!$L:$L)*(($M11+RIGHT(V$4,4)*1-2016-ROUNDDOWN($M11+RIGHT(V$4,4)*1-2016,0)))))*IF($M11+RIGHT(V$4,4)*1-2016&gt;27,1,INDEX([1]Pitchers!$BE:$BE,MATCH($A11,[1]Pitchers!$A:$A,0)))))</f>
        <v>5.1805655913286746</v>
      </c>
      <c r="W11" s="97">
        <f>IF($D11&gt;1,V11+(LOOKUP(ROUNDDOWN($M11+RIGHT(W$4,4)*1-2016,0),Age!$A:$A,Age!$C:$C)*(1-($M11+RIGHT(W$4,4)*1-2016-ROUNDDOWN($M11+RIGHT(W$4,4)*1-2016,0)))+LOOKUP(ROUNDUP($M11+RIGHT(W$4,4)*1-2016,0),Age!$A:$A,Age!$C:$C)*(($M11+RIGHT(W$4,4)*1-2016-ROUNDDOWN($M11+RIGHT(W$4,4)*1-2016,0))))*IF($M11+RIGHT(W$4,4)*1-2016&gt;27,1,INDEX([1]Hitters!$BG:$BG,MATCH($A11,[1]Hitters!$A:$A,0))),V11*(1-(1-(LOOKUP(ROUNDDOWN($M11+RIGHT(W$4,4)*1-2016,0),Age!$A:$A,Age!$L:$L)*(1-($M11+RIGHT(W$4,4)*1-2016-ROUNDDOWN($M11+RIGHT(W$4,4)*1-2016,0)))+LOOKUP(ROUNDUP($M11+RIGHT(W$4,4)*1-2016,0),Age!$A:$A,Age!$L:$L)*(($M11+RIGHT(W$4,4)*1-2016-ROUNDDOWN($M11+RIGHT(W$4,4)*1-2016,0)))))*IF($M11+RIGHT(W$4,4)*1-2016&gt;27,1,INDEX([1]Pitchers!$BE:$BE,MATCH($A11,[1]Pitchers!$A:$A,0)))))</f>
        <v>5.51195989649898</v>
      </c>
      <c r="X11" s="97">
        <f>IF($D11&gt;1,W11+(LOOKUP(ROUNDDOWN($M11+RIGHT(X$4,4)*1-2016,0),Age!$A:$A,Age!$C:$C)*(1-($M11+RIGHT(X$4,4)*1-2016-ROUNDDOWN($M11+RIGHT(X$4,4)*1-2016,0)))+LOOKUP(ROUNDUP($M11+RIGHT(X$4,4)*1-2016,0),Age!$A:$A,Age!$C:$C)*(($M11+RIGHT(X$4,4)*1-2016-ROUNDDOWN($M11+RIGHT(X$4,4)*1-2016,0))))*IF($M11+RIGHT(X$4,4)*1-2016&gt;27,1,INDEX([1]Hitters!$BG:$BG,MATCH($A11,[1]Hitters!$A:$A,0))),W11*(1-(1-(LOOKUP(ROUNDDOWN($M11+RIGHT(X$4,4)*1-2016,0),Age!$A:$A,Age!$L:$L)*(1-($M11+RIGHT(X$4,4)*1-2016-ROUNDDOWN($M11+RIGHT(X$4,4)*1-2016,0)))+LOOKUP(ROUNDUP($M11+RIGHT(X$4,4)*1-2016,0),Age!$A:$A,Age!$L:$L)*(($M11+RIGHT(X$4,4)*1-2016-ROUNDDOWN($M11+RIGHT(X$4,4)*1-2016,0)))))*IF($M11+RIGHT(X$4,4)*1-2016&gt;27,1,INDEX([1]Pitchers!$BE:$BE,MATCH($A11,[1]Pitchers!$A:$A,0)))))</f>
        <v>5.8962468505330188</v>
      </c>
      <c r="Y11" s="97">
        <f>IF($D11&gt;1,X11+(LOOKUP(ROUNDDOWN($M11+RIGHT(Y$4,4)*1-2016,0),Age!$A:$A,Age!$C:$C)*(1-($M11+RIGHT(Y$4,4)*1-2016-ROUNDDOWN($M11+RIGHT(Y$4,4)*1-2016,0)))+LOOKUP(ROUNDUP($M11+RIGHT(Y$4,4)*1-2016,0),Age!$A:$A,Age!$C:$C)*(($M11+RIGHT(Y$4,4)*1-2016-ROUNDDOWN($M11+RIGHT(Y$4,4)*1-2016,0))))*IF($M11+RIGHT(Y$4,4)*1-2016&gt;27,1,INDEX([1]Hitters!$BG:$BG,MATCH($A11,[1]Hitters!$A:$A,0))),X11*(1-(1-(LOOKUP(ROUNDDOWN($M11+RIGHT(Y$4,4)*1-2016,0),Age!$A:$A,Age!$L:$L)*(1-($M11+RIGHT(Y$4,4)*1-2016-ROUNDDOWN($M11+RIGHT(Y$4,4)*1-2016,0)))+LOOKUP(ROUNDUP($M11+RIGHT(Y$4,4)*1-2016,0),Age!$A:$A,Age!$L:$L)*(($M11+RIGHT(Y$4,4)*1-2016-ROUNDDOWN($M11+RIGHT(Y$4,4)*1-2016,0)))))*IF($M11+RIGHT(Y$4,4)*1-2016&gt;27,1,INDEX([1]Pitchers!$BE:$BE,MATCH($A11,[1]Pitchers!$A:$A,0)))))</f>
        <v>6.3412292300341839</v>
      </c>
      <c r="Z11" s="97">
        <f>IF($D11&gt;1,Y11+(LOOKUP(ROUNDDOWN($M11+RIGHT(Z$4,4)*1-2016,0),Age!$A:$A,Age!$C:$C)*(1-($M11+RIGHT(Z$4,4)*1-2016-ROUNDDOWN($M11+RIGHT(Z$4,4)*1-2016,0)))+LOOKUP(ROUNDUP($M11+RIGHT(Z$4,4)*1-2016,0),Age!$A:$A,Age!$C:$C)*(($M11+RIGHT(Z$4,4)*1-2016-ROUNDDOWN($M11+RIGHT(Z$4,4)*1-2016,0))))*IF($M11+RIGHT(Z$4,4)*1-2016&gt;27,1,INDEX([1]Hitters!$BG:$BG,MATCH($A11,[1]Hitters!$A:$A,0))),Y11*(1-(1-(LOOKUP(ROUNDDOWN($M11+RIGHT(Z$4,4)*1-2016,0),Age!$A:$A,Age!$L:$L)*(1-($M11+RIGHT(Z$4,4)*1-2016-ROUNDDOWN($M11+RIGHT(Z$4,4)*1-2016,0)))+LOOKUP(ROUNDUP($M11+RIGHT(Z$4,4)*1-2016,0),Age!$A:$A,Age!$L:$L)*(($M11+RIGHT(Z$4,4)*1-2016-ROUNDDOWN($M11+RIGHT(Z$4,4)*1-2016,0)))))*IF($M11+RIGHT(Z$4,4)*1-2016&gt;27,1,INDEX([1]Pitchers!$BE:$BE,MATCH($A11,[1]Pitchers!$A:$A,0)))))</f>
        <v>6.8562559415610238</v>
      </c>
      <c r="AA11" s="96">
        <f>IF($D11=0,0,IF($D11=1,INDEX([1]Pitchers!$FK:$FK,MATCH($A11,[1]Pitchers!$A:$A,0)),MAX(-16,IF($D11=10,-16,IF($D11&lt;2,0,INDEX([1]Hitters!$AZ:$AZ,MATCH($A11,[1]Hitters!$A:$A,0)))))))</f>
        <v>0.264678049967847</v>
      </c>
      <c r="AB11" s="96">
        <f>IF($D11=0,0,IF($D11=1,INDEX([1]Pitchers!$FK:$FK,MATCH($A11,[1]Pitchers!$A:$A,0)),MAX(-16,IF($D11=2,AA11-MIN(0.75,0.25*(RIGHT(AB$4,4)*1-(RIGHT($AD$4,4)*1)+0.25)*(1-MIN(0.75,INDEX([1]Hitters!$CF:$CF,MATCH($A11,[1]Hitters!$A:$A,0)))/0.75*1)+INDEX([1]Hitters!$CF:$CF,MATCH($A11,[1]Hitters!$A:$A,0)))/0.75*1,IF($D11&gt;6,(AA11-MIN(0.75,0.25*(RIGHT(AB$4,4)*1-(RIGHT($AD$4,4)*1)+0.25)*(1-MIN(0.75,INDEX([1]Hitters!$CF:$CF,MATCH($A11,[1]Hitters!$A:$A,0)))/0.75*1)+INDEX([1]Hitters!$CF:$CF,MATCH($A11,[1]Hitters!$A:$A,0)))/0.75*($M11+RIGHT(AB$4,4)*1-RIGHT($AA$4,4)*1+10)*0.05),IF($D11=3,(AA11-MIN(0.75,0.25*(RIGHT(AB$4,4)*1-(RIGHT($AD$4,4)*1)+0.25)*(1-MIN(0.75,INDEX([1]Hitters!$CF:$CF,MATCH($A11,[1]Hitters!$A:$A,0)))/0.75*1)+INDEX([1]Hitters!$CF:$CF,MATCH($A11,[1]Hitters!$A:$A,0)))/0.75*($M11+RIGHT(AB$4,4)*1-RIGHT($AA$4,4)*1-27)*0.1),(AA11-MIN(0.75,0.25*(RIGHT(AB$4,4)*1-(RIGHT($AD$4,4)*1)+0.25)*(1-MIN(0.75,INDEX([1]Hitters!$CF:$CF,MATCH($A11,[1]Hitters!$A:$A,0)))/0.75*1)+INDEX([1]Hitters!$CF:$CF,MATCH($A11,[1]Hitters!$A:$A,0)))/0.75*($M11+RIGHT(AB$4,4)*1-RIGHT($AA$4,4)*1-20)*0.094)))))))</f>
        <v>0.264678049967847</v>
      </c>
      <c r="AC11" s="96">
        <f>IF($D11=0,0,IF($D11=1,INDEX([1]Pitchers!$FK:$FK,MATCH($A11,[1]Pitchers!$A:$A,0)),MAX(-16,IF($D11=2,AB11-MIN(0.75,0.25*(RIGHT(AC$4,4)*1-(RIGHT($AD$4,4)*1)+0.25)*(1-MIN(0.75,INDEX([1]Hitters!$CF:$CF,MATCH($A11,[1]Hitters!$A:$A,0)))/0.75*1)+INDEX([1]Hitters!$CF:$CF,MATCH($A11,[1]Hitters!$A:$A,0)))/0.75*1,IF($D11&gt;6,(AB11-MIN(0.75,0.25*(RIGHT(AC$4,4)*1-(RIGHT($AD$4,4)*1)+0.25)*(1-MIN(0.75,INDEX([1]Hitters!$CF:$CF,MATCH($A11,[1]Hitters!$A:$A,0)))/0.75*1)+INDEX([1]Hitters!$CF:$CF,MATCH($A11,[1]Hitters!$A:$A,0)))/0.75*($M11+RIGHT(AC$4,4)*1-RIGHT($AA$4,4)*1+10)*0.05),IF($D11=3,(AB11-MIN(0.75,0.25*(RIGHT(AC$4,4)*1-(RIGHT($AD$4,4)*1)+0.25)*(1-MIN(0.75,INDEX([1]Hitters!$CF:$CF,MATCH($A11,[1]Hitters!$A:$A,0)))/0.75*1)+INDEX([1]Hitters!$CF:$CF,MATCH($A11,[1]Hitters!$A:$A,0)))/0.75*($M11+RIGHT(AC$4,4)*1-RIGHT($AA$4,4)*1-27)*0.1),(AB11-MIN(0.75,0.25*(RIGHT(AC$4,4)*1-(RIGHT($AD$4,4)*1)+0.25)*(1-MIN(0.75,INDEX([1]Hitters!$CF:$CF,MATCH($A11,[1]Hitters!$A:$A,0)))/0.75*1)+INDEX([1]Hitters!$CF:$CF,MATCH($A11,[1]Hitters!$A:$A,0)))/0.75*($M11+RIGHT(AC$4,4)*1-RIGHT($AA$4,4)*1-20)*0.094)))))))</f>
        <v>0.264678049967847</v>
      </c>
      <c r="AD11" s="96">
        <f>IF($D11=0,0,IF($D11=1,INDEX([1]Pitchers!$FK:$FK,MATCH($A11,[1]Pitchers!$A:$A,0)),MAX(-16,IF($D11=2,AC11-MIN(0.75,0.25*(RIGHT(AD$4,4)*1-(RIGHT($AD$4,4)*1)+0.25)*(1-MIN(0.75,INDEX([1]Hitters!$CF:$CF,MATCH($A11,[1]Hitters!$A:$A,0)))/0.75*1)+INDEX([1]Hitters!$CF:$CF,MATCH($A11,[1]Hitters!$A:$A,0)))/0.75*1,IF($D11&gt;6,(AC11-MIN(0.75,0.25*(RIGHT(AD$4,4)*1-(RIGHT($AD$4,4)*1)+0.25)*(1-MIN(0.75,INDEX([1]Hitters!$CF:$CF,MATCH($A11,[1]Hitters!$A:$A,0)))/0.75*1)+INDEX([1]Hitters!$CF:$CF,MATCH($A11,[1]Hitters!$A:$A,0)))/0.75*($M11+RIGHT(AD$4,4)*1-RIGHT($AA$4,4)*1+10)*0.05),IF($D11=3,(AC11-MIN(0.75,0.25*(RIGHT(AD$4,4)*1-(RIGHT($AD$4,4)*1)+0.25)*(1-MIN(0.75,INDEX([1]Hitters!$CF:$CF,MATCH($A11,[1]Hitters!$A:$A,0)))/0.75*1)+INDEX([1]Hitters!$CF:$CF,MATCH($A11,[1]Hitters!$A:$A,0)))/0.75*($M11+RIGHT(AD$4,4)*1-RIGHT($AA$4,4)*1-27)*0.1),(AC11-MIN(0.75,0.25*(RIGHT(AD$4,4)*1-(RIGHT($AD$4,4)*1)+0.25)*(1-MIN(0.75,INDEX([1]Hitters!$CF:$CF,MATCH($A11,[1]Hitters!$A:$A,0)))/0.75*1)+INDEX([1]Hitters!$CF:$CF,MATCH($A11,[1]Hitters!$A:$A,0)))/0.75*($M11+RIGHT(AD$4,4)*1-RIGHT($AA$4,4)*1-20)*0.094)))))))</f>
        <v>0.264678049967847</v>
      </c>
      <c r="AE11" s="96">
        <f>IF($D11=0,0,IF($D11=1,INDEX([1]Pitchers!$FK:$FK,MATCH($A11,[1]Pitchers!$A:$A,0)),MAX(-16,IF($D11=2,AD11-MIN(0.75,0.25*(RIGHT(AE$4,4)*1-(RIGHT($AD$4,4)*1)+0.25)*(1-MIN(0.75,INDEX([1]Hitters!$CF:$CF,MATCH($A11,[1]Hitters!$A:$A,0)))/0.75*1)+INDEX([1]Hitters!$CF:$CF,MATCH($A11,[1]Hitters!$A:$A,0)))/0.75*1,IF($D11&gt;6,(AD11-MIN(0.75,0.25*(RIGHT(AE$4,4)*1-(RIGHT($AD$4,4)*1)+0.25)*(1-MIN(0.75,INDEX([1]Hitters!$CF:$CF,MATCH($A11,[1]Hitters!$A:$A,0)))/0.75*1)+INDEX([1]Hitters!$CF:$CF,MATCH($A11,[1]Hitters!$A:$A,0)))/0.75*($M11+RIGHT(AE$4,4)*1-RIGHT($AA$4,4)*1+10)*0.05),IF($D11=3,(AD11-MIN(0.75,0.25*(RIGHT(AE$4,4)*1-(RIGHT($AD$4,4)*1)+0.25)*(1-MIN(0.75,INDEX([1]Hitters!$CF:$CF,MATCH($A11,[1]Hitters!$A:$A,0)))/0.75*1)+INDEX([1]Hitters!$CF:$CF,MATCH($A11,[1]Hitters!$A:$A,0)))/0.75*($M11+RIGHT(AE$4,4)*1-RIGHT($AA$4,4)*1-27)*0.1),(AD11-MIN(0.75,0.25*(RIGHT(AE$4,4)*1-(RIGHT($AD$4,4)*1)+0.25)*(1-MIN(0.75,INDEX([1]Hitters!$CF:$CF,MATCH($A11,[1]Hitters!$A:$A,0)))/0.75*1)+INDEX([1]Hitters!$CF:$CF,MATCH($A11,[1]Hitters!$A:$A,0)))/0.75*($M11+RIGHT(AE$4,4)*1-RIGHT($AA$4,4)*1-20)*0.094)))))))</f>
        <v>0.264678049967847</v>
      </c>
      <c r="AF11" s="96">
        <f>IF($D11=0,0,IF($D11=1,INDEX([1]Pitchers!$FK:$FK,MATCH($A11,[1]Pitchers!$A:$A,0)),MAX(-16,IF($D11=2,AE11-MIN(0.75,0.25*(RIGHT(AF$4,4)*1-(RIGHT($AD$4,4)*1)+0.25)*(1-MIN(0.75,INDEX([1]Hitters!$CF:$CF,MATCH($A11,[1]Hitters!$A:$A,0)))/0.75*1)+INDEX([1]Hitters!$CF:$CF,MATCH($A11,[1]Hitters!$A:$A,0)))/0.75*1,IF($D11&gt;6,(AE11-MIN(0.75,0.25*(RIGHT(AF$4,4)*1-(RIGHT($AD$4,4)*1)+0.25)*(1-MIN(0.75,INDEX([1]Hitters!$CF:$CF,MATCH($A11,[1]Hitters!$A:$A,0)))/0.75*1)+INDEX([1]Hitters!$CF:$CF,MATCH($A11,[1]Hitters!$A:$A,0)))/0.75*($M11+RIGHT(AF$4,4)*1-RIGHT($AA$4,4)*1+10)*0.05),IF($D11=3,(AE11-MIN(0.75,0.25*(RIGHT(AF$4,4)*1-(RIGHT($AD$4,4)*1)+0.25)*(1-MIN(0.75,INDEX([1]Hitters!$CF:$CF,MATCH($A11,[1]Hitters!$A:$A,0)))/0.75*1)+INDEX([1]Hitters!$CF:$CF,MATCH($A11,[1]Hitters!$A:$A,0)))/0.75*($M11+RIGHT(AF$4,4)*1-RIGHT($AA$4,4)*1-27)*0.1),(AE11-MIN(0.75,0.25*(RIGHT(AF$4,4)*1-(RIGHT($AD$4,4)*1)+0.25)*(1-MIN(0.75,INDEX([1]Hitters!$CF:$CF,MATCH($A11,[1]Hitters!$A:$A,0)))/0.75*1)+INDEX([1]Hitters!$CF:$CF,MATCH($A11,[1]Hitters!$A:$A,0)))/0.75*($M11+RIGHT(AF$4,4)*1-RIGHT($AA$4,4)*1-20)*0.094)))))))</f>
        <v>0.264678049967847</v>
      </c>
      <c r="AG11" s="96">
        <f>IF($D11=0,0,IF($D11=1,INDEX([1]Pitchers!$FK:$FK,MATCH($A11,[1]Pitchers!$A:$A,0)),MAX(-16,IF($D11=2,AF11-MIN(0.75,0.25*(RIGHT(AG$4,4)*1-(RIGHT($AD$4,4)*1)+0.25)*(1-MIN(0.75,INDEX([1]Hitters!$CF:$CF,MATCH($A11,[1]Hitters!$A:$A,0)))/0.75*1)+INDEX([1]Hitters!$CF:$CF,MATCH($A11,[1]Hitters!$A:$A,0)))/0.75*1,IF($D11&gt;6,(AF11-MIN(0.75,0.25*(RIGHT(AG$4,4)*1-(RIGHT($AD$4,4)*1)+0.25)*(1-MIN(0.75,INDEX([1]Hitters!$CF:$CF,MATCH($A11,[1]Hitters!$A:$A,0)))/0.75*1)+INDEX([1]Hitters!$CF:$CF,MATCH($A11,[1]Hitters!$A:$A,0)))/0.75*($M11+RIGHT(AG$4,4)*1-RIGHT($AA$4,4)*1+10)*0.05),IF($D11=3,(AF11-MIN(0.75,0.25*(RIGHT(AG$4,4)*1-(RIGHT($AD$4,4)*1)+0.25)*(1-MIN(0.75,INDEX([1]Hitters!$CF:$CF,MATCH($A11,[1]Hitters!$A:$A,0)))/0.75*1)+INDEX([1]Hitters!$CF:$CF,MATCH($A11,[1]Hitters!$A:$A,0)))/0.75*($M11+RIGHT(AG$4,4)*1-RIGHT($AA$4,4)*1-27)*0.1),(AF11-MIN(0.75,0.25*(RIGHT(AG$4,4)*1-(RIGHT($AD$4,4)*1)+0.25)*(1-MIN(0.75,INDEX([1]Hitters!$CF:$CF,MATCH($A11,[1]Hitters!$A:$A,0)))/0.75*1)+INDEX([1]Hitters!$CF:$CF,MATCH($A11,[1]Hitters!$A:$A,0)))/0.75*($M11+RIGHT(AG$4,4)*1-RIGHT($AA$4,4)*1-20)*0.094)))))))</f>
        <v>0.264678049967847</v>
      </c>
      <c r="AH11" s="96">
        <f>IF($D11=0,0,IF($D11=1,INDEX([1]Pitchers!$FK:$FK,MATCH($A11,[1]Pitchers!$A:$A,0)),MAX(-16,IF($D11=2,AG11-MIN(0.75,0.25*(RIGHT(AH$4,4)*1-(RIGHT($AD$4,4)*1)+0.25)*(1-MIN(0.75,INDEX([1]Hitters!$CF:$CF,MATCH($A11,[1]Hitters!$A:$A,0)))/0.75*1)+INDEX([1]Hitters!$CF:$CF,MATCH($A11,[1]Hitters!$A:$A,0)))/0.75*1,IF($D11&gt;6,(AG11-MIN(0.75,0.25*(RIGHT(AH$4,4)*1-(RIGHT($AD$4,4)*1)+0.25)*(1-MIN(0.75,INDEX([1]Hitters!$CF:$CF,MATCH($A11,[1]Hitters!$A:$A,0)))/0.75*1)+INDEX([1]Hitters!$CF:$CF,MATCH($A11,[1]Hitters!$A:$A,0)))/0.75*($M11+RIGHT(AH$4,4)*1-RIGHT($AA$4,4)*1+10)*0.05),IF($D11=3,(AG11-MIN(0.75,0.25*(RIGHT(AH$4,4)*1-(RIGHT($AD$4,4)*1)+0.25)*(1-MIN(0.75,INDEX([1]Hitters!$CF:$CF,MATCH($A11,[1]Hitters!$A:$A,0)))/0.75*1)+INDEX([1]Hitters!$CF:$CF,MATCH($A11,[1]Hitters!$A:$A,0)))/0.75*($M11+RIGHT(AH$4,4)*1-RIGHT($AA$4,4)*1-27)*0.1),(AG11-MIN(0.75,0.25*(RIGHT(AH$4,4)*1-(RIGHT($AD$4,4)*1)+0.25)*(1-MIN(0.75,INDEX([1]Hitters!$CF:$CF,MATCH($A11,[1]Hitters!$A:$A,0)))/0.75*1)+INDEX([1]Hitters!$CF:$CF,MATCH($A11,[1]Hitters!$A:$A,0)))/0.75*($M11+RIGHT(AH$4,4)*1-RIGHT($AA$4,4)*1-20)*0.094)))))))</f>
        <v>0.264678049967847</v>
      </c>
      <c r="AI11" s="96">
        <f>IF($D11=0,0,IF($D11=1,INDEX([1]Pitchers!$FK:$FK,MATCH($A11,[1]Pitchers!$A:$A,0)),MAX(-16,IF($D11=2,AH11-MIN(0.75,0.25*(RIGHT(AI$4,4)*1-(RIGHT($AD$4,4)*1)+0.25)*(1-MIN(0.75,INDEX([1]Hitters!$CF:$CF,MATCH($A11,[1]Hitters!$A:$A,0)))/0.75*1)+INDEX([1]Hitters!$CF:$CF,MATCH($A11,[1]Hitters!$A:$A,0)))/0.75*1,IF($D11&gt;6,(AH11-MIN(0.75,0.25*(RIGHT(AI$4,4)*1-(RIGHT($AD$4,4)*1)+0.25)*(1-MIN(0.75,INDEX([1]Hitters!$CF:$CF,MATCH($A11,[1]Hitters!$A:$A,0)))/0.75*1)+INDEX([1]Hitters!$CF:$CF,MATCH($A11,[1]Hitters!$A:$A,0)))/0.75*($M11+RIGHT(AI$4,4)*1-RIGHT($AA$4,4)*1+10)*0.05),IF($D11=3,(AH11-MIN(0.75,0.25*(RIGHT(AI$4,4)*1-(RIGHT($AD$4,4)*1)+0.25)*(1-MIN(0.75,INDEX([1]Hitters!$CF:$CF,MATCH($A11,[1]Hitters!$A:$A,0)))/0.75*1)+INDEX([1]Hitters!$CF:$CF,MATCH($A11,[1]Hitters!$A:$A,0)))/0.75*($M11+RIGHT(AI$4,4)*1-RIGHT($AA$4,4)*1-27)*0.1),(AH11-MIN(0.75,0.25*(RIGHT(AI$4,4)*1-(RIGHT($AD$4,4)*1)+0.25)*(1-MIN(0.75,INDEX([1]Hitters!$CF:$CF,MATCH($A11,[1]Hitters!$A:$A,0)))/0.75*1)+INDEX([1]Hitters!$CF:$CF,MATCH($A11,[1]Hitters!$A:$A,0)))/0.75*($M11+RIGHT(AI$4,4)*1-RIGHT($AA$4,4)*1-20)*0.094)))))))</f>
        <v>0.264678049967847</v>
      </c>
      <c r="AJ11" s="96">
        <f>IF($D11=0,0,IF($D11=1,INDEX([1]Pitchers!$FK:$FK,MATCH($A11,[1]Pitchers!$A:$A,0)),MAX(-16,IF($D11=2,AI11-MIN(0.75,0.25*(RIGHT(AJ$4,4)*1-(RIGHT($AD$4,4)*1)+0.25)*(1-MIN(0.75,INDEX([1]Hitters!$CF:$CF,MATCH($A11,[1]Hitters!$A:$A,0)))/0.75*1)+INDEX([1]Hitters!$CF:$CF,MATCH($A11,[1]Hitters!$A:$A,0)))/0.75*1,IF($D11&gt;6,(AI11-MIN(0.75,0.25*(RIGHT(AJ$4,4)*1-(RIGHT($AD$4,4)*1)+0.25)*(1-MIN(0.75,INDEX([1]Hitters!$CF:$CF,MATCH($A11,[1]Hitters!$A:$A,0)))/0.75*1)+INDEX([1]Hitters!$CF:$CF,MATCH($A11,[1]Hitters!$A:$A,0)))/0.75*($M11+RIGHT(AJ$4,4)*1-RIGHT($AA$4,4)*1+10)*0.05),IF($D11=3,(AI11-MIN(0.75,0.25*(RIGHT(AJ$4,4)*1-(RIGHT($AD$4,4)*1)+0.25)*(1-MIN(0.75,INDEX([1]Hitters!$CF:$CF,MATCH($A11,[1]Hitters!$A:$A,0)))/0.75*1)+INDEX([1]Hitters!$CF:$CF,MATCH($A11,[1]Hitters!$A:$A,0)))/0.75*($M11+RIGHT(AJ$4,4)*1-RIGHT($AA$4,4)*1-27)*0.1),(AI11-MIN(0.75,0.25*(RIGHT(AJ$4,4)*1-(RIGHT($AD$4,4)*1)+0.25)*(1-MIN(0.75,INDEX([1]Hitters!$CF:$CF,MATCH($A11,[1]Hitters!$A:$A,0)))/0.75*1)+INDEX([1]Hitters!$CF:$CF,MATCH($A11,[1]Hitters!$A:$A,0)))/0.75*($M11+RIGHT(AJ$4,4)*1-RIGHT($AA$4,4)*1-20)*0.094)))))))</f>
        <v>0.264678049967847</v>
      </c>
      <c r="AK11" s="96">
        <f>IF($D11=0,0,IF($D11=1,INDEX([1]Pitchers!$FK:$FK,MATCH($A11,[1]Pitchers!$A:$A,0)),MAX(-16,IF($D11=2,AJ11-MIN(0.75,0.25*(RIGHT(AK$4,4)*1-(RIGHT($AD$4,4)*1)+0.25)*(1-MIN(0.75,INDEX([1]Hitters!$CF:$CF,MATCH($A11,[1]Hitters!$A:$A,0)))/0.75*1)+INDEX([1]Hitters!$CF:$CF,MATCH($A11,[1]Hitters!$A:$A,0)))/0.75*1,IF($D11&gt;6,(AJ11-MIN(0.75,0.25*(RIGHT(AK$4,4)*1-(RIGHT($AD$4,4)*1)+0.25)*(1-MIN(0.75,INDEX([1]Hitters!$CF:$CF,MATCH($A11,[1]Hitters!$A:$A,0)))/0.75*1)+INDEX([1]Hitters!$CF:$CF,MATCH($A11,[1]Hitters!$A:$A,0)))/0.75*($M11+RIGHT(AK$4,4)*1-RIGHT($AA$4,4)*1+10)*0.05),IF($D11=3,(AJ11-MIN(0.75,0.25*(RIGHT(AK$4,4)*1-(RIGHT($AD$4,4)*1)+0.25)*(1-MIN(0.75,INDEX([1]Hitters!$CF:$CF,MATCH($A11,[1]Hitters!$A:$A,0)))/0.75*1)+INDEX([1]Hitters!$CF:$CF,MATCH($A11,[1]Hitters!$A:$A,0)))/0.75*($M11+RIGHT(AK$4,4)*1-RIGHT($AA$4,4)*1-27)*0.1),(AJ11-MIN(0.75,0.25*(RIGHT(AK$4,4)*1-(RIGHT($AD$4,4)*1)+0.25)*(1-MIN(0.75,INDEX([1]Hitters!$CF:$CF,MATCH($A11,[1]Hitters!$A:$A,0)))/0.75*1)+INDEX([1]Hitters!$CF:$CF,MATCH($A11,[1]Hitters!$A:$A,0)))/0.75*($M11+RIGHT(AK$4,4)*1-RIGHT($AA$4,4)*1-20)*0.094)))))))</f>
        <v>0.264678049967847</v>
      </c>
      <c r="AL11" s="96">
        <f>IF($D11=0,0,IF($D11=1,INDEX([1]Pitchers!$FK:$FK,MATCH($A11,[1]Pitchers!$A:$A,0)),MAX(-16,IF($D11=2,AK11-MIN(0.75,0.25*(RIGHT(AL$4,4)*1-(RIGHT($AD$4,4)*1)+0.25)*(1-MIN(0.75,INDEX([1]Hitters!$CF:$CF,MATCH($A11,[1]Hitters!$A:$A,0)))/0.75*1)+INDEX([1]Hitters!$CF:$CF,MATCH($A11,[1]Hitters!$A:$A,0)))/0.75*1,IF($D11&gt;6,(AK11-MIN(0.75,0.25*(RIGHT(AL$4,4)*1-(RIGHT($AD$4,4)*1)+0.25)*(1-MIN(0.75,INDEX([1]Hitters!$CF:$CF,MATCH($A11,[1]Hitters!$A:$A,0)))/0.75*1)+INDEX([1]Hitters!$CF:$CF,MATCH($A11,[1]Hitters!$A:$A,0)))/0.75*($M11+RIGHT(AL$4,4)*1-RIGHT($AA$4,4)*1+10)*0.05),IF($D11=3,(AK11-MIN(0.75,0.25*(RIGHT(AL$4,4)*1-(RIGHT($AD$4,4)*1)+0.25)*(1-MIN(0.75,INDEX([1]Hitters!$CF:$CF,MATCH($A11,[1]Hitters!$A:$A,0)))/0.75*1)+INDEX([1]Hitters!$CF:$CF,MATCH($A11,[1]Hitters!$A:$A,0)))/0.75*($M11+RIGHT(AL$4,4)*1-RIGHT($AA$4,4)*1-27)*0.1),(AK11-MIN(0.75,0.25*(RIGHT(AL$4,4)*1-(RIGHT($AD$4,4)*1)+0.25)*(1-MIN(0.75,INDEX([1]Hitters!$CF:$CF,MATCH($A11,[1]Hitters!$A:$A,0)))/0.75*1)+INDEX([1]Hitters!$CF:$CF,MATCH($A11,[1]Hitters!$A:$A,0)))/0.75*($M11+RIGHT(AL$4,4)*1-RIGHT($AA$4,4)*1-20)*0.094)))))))</f>
        <v>0.264678049967847</v>
      </c>
      <c r="AM11" s="98">
        <f>MAX(IF($D11=0,20,IF($D11=1,60,150)),MAX(0,IF($D11&gt;1,INDEX([1]Hitters!$ER:$ER,MATCH($A11,[1]Hitters!$A:$A,0))*(0.4+MAX(0,0.6*MIN(1,(IF(O11="",0,(((4.25+(O11-0.263)*4.2)^(((4.25+(O11-0.263)*4.2)+(4.25-AA11*600/600*4.2/600))^0.285))/((4.25+(O11-0.263)*4.2)^(((4.25+(O11-0.263)*4.2)+(4.25-AA11*600/600*4.2/600))^0.285)+(4.25-AA11*600/600*4.2/600)^(((4.25+(O11-0.263)*4.2)+(4.25-AA11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11,[1]Pitchers!$A:$A,0))))*IF($D11&lt;2,(0.4+0.6*MAX(0,MIN(1,IF($D11=0,((4.25)^(((4.25)+(4.25-(4-O11)*4.25/4*1/9))^0.285)/((4.25)^(((4.25)+(4.25-(4-O11)*4.25/4*1/9))^0.285)+(4.25-(4-O11)*4.25/4*1/9)^(((4.25)+(4.25-(4-O11)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11)))/0.5345*0.0009131+0.0104414*(3.74-MIN(3.74,O11)))*50,(((4.25+(AA11-0.263)*0.32*198*MAX(6,198/33)/198)^(((4.25+(AA11-0.263)*0.32*198*MAX(6,198/33)/198)+(4.25-(4-O11)*4.25/4*MAX(6,198/33)/9))^0.285)/((4.25+(AA11-0.263)*0.32*198*MAX(6,198/33)/198)^(((4.25+(AA11-0.263)*0.32*198*MAX(6,198/33)/198)+(4.25-(4-O11)*4.25/4*MAX(6,198/33)/9))^0.285)+(4.25-(4-O11)*4.25/4*MAX(6,198/33)/9)^(((4.25+(AA11-0.263)*0.32*198*MAX(6,198/33)/198)+(4.25-(4-O11)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11=0,50,198)/0.0065))),1))</f>
        <v>156.84759206759261</v>
      </c>
      <c r="AN11" s="98">
        <f t="shared" si="3"/>
        <v>154.59759206759261</v>
      </c>
      <c r="AO11" s="98">
        <f t="shared" si="4"/>
        <v>150.34759206759261</v>
      </c>
      <c r="AP11" s="98">
        <f t="shared" si="5"/>
        <v>144.09759206759261</v>
      </c>
      <c r="AQ11" s="98">
        <f t="shared" si="6"/>
        <v>135.84759206759261</v>
      </c>
      <c r="AR11" s="98">
        <f t="shared" si="7"/>
        <v>116.72215046293687</v>
      </c>
      <c r="AS11" s="98">
        <f t="shared" si="8"/>
        <v>75.751413374377677</v>
      </c>
      <c r="AT11" s="98">
        <f t="shared" si="9"/>
        <v>60</v>
      </c>
      <c r="AU11" s="98">
        <f t="shared" si="10"/>
        <v>60</v>
      </c>
      <c r="AV11" s="98">
        <f t="shared" si="11"/>
        <v>60</v>
      </c>
      <c r="AW11" s="98">
        <f t="shared" si="12"/>
        <v>60</v>
      </c>
      <c r="AX11" s="98">
        <f t="shared" si="13"/>
        <v>60</v>
      </c>
      <c r="AY11" s="96">
        <f t="shared" si="14"/>
        <v>6.9447881904365101</v>
      </c>
      <c r="AZ11" s="96">
        <f t="shared" si="15"/>
        <v>81.333473192754028</v>
      </c>
      <c r="BA11" s="96">
        <f t="shared" si="16"/>
        <v>2.3296962173355227</v>
      </c>
      <c r="BB11" s="96">
        <f t="shared" si="17"/>
        <v>2.1120259107378168</v>
      </c>
      <c r="BC11" s="96">
        <f t="shared" si="18"/>
        <v>1.8289074280749054</v>
      </c>
      <c r="BD11" s="96">
        <f t="shared" si="19"/>
        <v>1.4917125703862248</v>
      </c>
      <c r="BE11" s="96">
        <f t="shared" si="20"/>
        <v>1.1156693045366473</v>
      </c>
      <c r="BF11" s="96">
        <f t="shared" si="21"/>
        <v>0.66933791118789643</v>
      </c>
      <c r="BG11" s="96">
        <f t="shared" si="22"/>
        <v>0.22018661102282322</v>
      </c>
      <c r="BH11" s="96">
        <f t="shared" si="23"/>
        <v>0</v>
      </c>
      <c r="BI11" s="96">
        <f t="shared" si="24"/>
        <v>0</v>
      </c>
      <c r="BJ11" s="96">
        <f t="shared" si="25"/>
        <v>0</v>
      </c>
      <c r="BK11" s="96">
        <f t="shared" si="26"/>
        <v>0</v>
      </c>
      <c r="BL11" s="96">
        <f t="shared" si="27"/>
        <v>0</v>
      </c>
      <c r="BM11" s="129">
        <f t="shared" si="28"/>
        <v>22</v>
      </c>
      <c r="BN11" s="129">
        <f t="shared" si="28"/>
        <v>22</v>
      </c>
      <c r="BO11" s="129">
        <f t="shared" si="28"/>
        <v>22</v>
      </c>
      <c r="BP11" s="129">
        <f t="shared" si="28"/>
        <v>22</v>
      </c>
      <c r="BQ11" s="129">
        <f t="shared" si="28"/>
        <v>22</v>
      </c>
      <c r="BR11" s="129" t="str">
        <f t="shared" si="28"/>
        <v/>
      </c>
      <c r="BS11" s="129" t="str">
        <f t="shared" si="28"/>
        <v/>
      </c>
      <c r="BT11" s="129" t="str">
        <f t="shared" si="28"/>
        <v/>
      </c>
      <c r="BU11" s="129" t="str">
        <f t="shared" si="28"/>
        <v/>
      </c>
      <c r="BV11" s="129" t="str">
        <f t="shared" si="28"/>
        <v/>
      </c>
      <c r="BW11" s="129" t="str">
        <f t="shared" si="28"/>
        <v/>
      </c>
      <c r="BX11" s="129" t="str">
        <f t="shared" si="28"/>
        <v/>
      </c>
      <c r="BY11" s="130">
        <f t="shared" si="29"/>
        <v>20.143527850762638</v>
      </c>
      <c r="BZ11" s="130">
        <f t="shared" si="30"/>
        <v>18.972537045058015</v>
      </c>
      <c r="CA11" s="130">
        <f t="shared" si="31"/>
        <v>17.001678589555667</v>
      </c>
      <c r="CB11" s="130">
        <f t="shared" si="32"/>
        <v>14.314750114346829</v>
      </c>
      <c r="CC11" s="130">
        <f t="shared" si="33"/>
        <v>11.348824100779584</v>
      </c>
      <c r="CD11" s="130">
        <f t="shared" si="34"/>
        <v>7.3341090810509986</v>
      </c>
      <c r="CE11" s="130">
        <f t="shared" si="35"/>
        <v>2.8605689404454235</v>
      </c>
      <c r="CF11" s="130">
        <f t="shared" si="36"/>
        <v>0.5</v>
      </c>
      <c r="CG11" s="130">
        <f t="shared" si="37"/>
        <v>0.5</v>
      </c>
      <c r="CH11" s="130">
        <f t="shared" si="38"/>
        <v>0.5</v>
      </c>
      <c r="CI11" s="130">
        <f t="shared" si="39"/>
        <v>0.5</v>
      </c>
      <c r="CJ11" s="130">
        <f t="shared" si="40"/>
        <v>0.5</v>
      </c>
      <c r="CK11" s="131">
        <f t="shared" si="41"/>
        <v>5</v>
      </c>
      <c r="CL11" s="96">
        <f t="shared" si="42"/>
        <v>0.6671901652150749</v>
      </c>
      <c r="CM11" s="96">
        <f t="shared" si="43"/>
        <v>0.47336873361736886</v>
      </c>
      <c r="CN11" s="96">
        <f t="shared" si="44"/>
        <v>0.23529812595445754</v>
      </c>
      <c r="CO11" s="96">
        <f t="shared" si="45"/>
        <v>-3.564985673422294E-2</v>
      </c>
      <c r="CP11" s="96">
        <f t="shared" si="46"/>
        <v>-0.32424724758380052</v>
      </c>
      <c r="CQ11" s="96">
        <f t="shared" si="47"/>
        <v>-0.56785852264400283</v>
      </c>
      <c r="CR11" s="96">
        <f t="shared" si="48"/>
        <v>-0.58274049503889291</v>
      </c>
      <c r="CS11" s="96">
        <f t="shared" si="49"/>
        <v>-0.63596999999999992</v>
      </c>
      <c r="CT11" s="96">
        <f t="shared" si="50"/>
        <v>-0.63596999999999992</v>
      </c>
      <c r="CU11" s="96">
        <f t="shared" si="51"/>
        <v>-0.63596999999999992</v>
      </c>
      <c r="CV11" s="96">
        <f t="shared" si="52"/>
        <v>-0.63596999999999992</v>
      </c>
      <c r="CW11" s="96">
        <f t="shared" si="53"/>
        <v>-0.63596999999999992</v>
      </c>
      <c r="CX11" s="96">
        <f>MAX(0,(IF(CL11&gt;0,(CL11-ROUNDDOWN(CL11,1))/0.1*LOOKUP(ROUNDUP(CL11+81.1,1),CB!$A:$A,CB!$C:$C)+(1-(CL11-ROUNDDOWN(CL11,1))/0.1)*LOOKUP(ROUNDDOWN(CL11+81.1,1),CB!$A:$A,CB!$C:$C),(CL11-ROUNDDOWN(CL11-0.1,1))/0.1*LOOKUP(ROUNDUP(CL11+81.1,1),CB!$A:$A,CB!$C:$C)+(1-(CL11-ROUNDDOWN(CL11-0.1,1))/0.1)*LOOKUP(ROUNDDOWN(CL11+81.1,1),CB!$A:$A,CB!$C:$C))-LOOKUP(81.1,CB!$A:$A,CB!$C:$C))/(1-(BINOMDIST(97,162,0.5,TRUE)-BINOMDIST(87,162,0.5,TRUE)))*$C$2*($B$1^(LEFT(CX$4,4)*1-LEFT($BA$4,4)*1))*(37.75+CL11))</f>
        <v>1.0059581120784562</v>
      </c>
      <c r="CY11" s="96">
        <f>MAX(0,(IF(CM11&gt;0,(CM11-ROUNDDOWN(CM11,1))/0.1*LOOKUP(ROUNDUP(CM11+81.1,1),CB!$A:$A,CB!$C:$C)+(1-(CM11-ROUNDDOWN(CM11,1))/0.1)*LOOKUP(ROUNDDOWN(CM11+81.1,1),CB!$A:$A,CB!$C:$C),(CM11-ROUNDDOWN(CM11-0.1,1))/0.1*LOOKUP(ROUNDUP(CM11+81.1,1),CB!$A:$A,CB!$C:$C)+(1-(CM11-ROUNDDOWN(CM11-0.1,1))/0.1)*LOOKUP(ROUNDDOWN(CM11+81.1,1),CB!$A:$A,CB!$C:$C))-LOOKUP(81.1,CB!$A:$A,CB!$C:$C))/(1-(BINOMDIST(97,162,0.5,TRUE)-BINOMDIST(87,162,0.5,TRUE)))*$C$2*($B$1^(LEFT(CY$4,4)*1-LEFT($BA$4,4)*1))*(37.75+CM11))</f>
        <v>0.73151939486035455</v>
      </c>
      <c r="CZ11" s="96">
        <f>MAX(0,(IF(CN11&gt;0,(CN11-ROUNDDOWN(CN11,1))/0.1*LOOKUP(ROUNDUP(CN11+81.1,1),CB!$A:$A,CB!$C:$C)+(1-(CN11-ROUNDDOWN(CN11,1))/0.1)*LOOKUP(ROUNDDOWN(CN11+81.1,1),CB!$A:$A,CB!$C:$C),(CN11-ROUNDDOWN(CN11-0.1,1))/0.1*LOOKUP(ROUNDUP(CN11+81.1,1),CB!$A:$A,CB!$C:$C)+(1-(CN11-ROUNDDOWN(CN11-0.1,1))/0.1)*LOOKUP(ROUNDDOWN(CN11+81.1,1),CB!$A:$A,CB!$C:$C))-LOOKUP(81.1,CB!$A:$A,CB!$C:$C))/(1-(BINOMDIST(97,162,0.5,TRUE)-BINOMDIST(87,162,0.5,TRUE)))*$C$2*($B$1^(LEFT(CZ$4,4)*1-LEFT($BA$4,4)*1))*(37.75+CN11))</f>
        <v>0.37071507393500031</v>
      </c>
      <c r="DA11" s="96">
        <f>MAX(0,(IF(CO11&gt;0,(CO11-ROUNDDOWN(CO11,1))/0.1*LOOKUP(ROUNDUP(CO11+81.1,1),CB!$A:$A,CB!$C:$C)+(1-(CO11-ROUNDDOWN(CO11,1))/0.1)*LOOKUP(ROUNDDOWN(CO11+81.1,1),CB!$A:$A,CB!$C:$C),(CO11-ROUNDDOWN(CO11-0.1,1))/0.1*LOOKUP(ROUNDUP(CO11+81.1,1),CB!$A:$A,CB!$C:$C)+(1-(CO11-ROUNDDOWN(CO11-0.1,1))/0.1)*LOOKUP(ROUNDDOWN(CO11+81.1,1),CB!$A:$A,CB!$C:$C))-LOOKUP(81.1,CB!$A:$A,CB!$C:$C))/(1-(BINOMDIST(97,162,0.5,TRUE)-BINOMDIST(87,162,0.5,TRUE)))*$C$2*($B$1^(LEFT(DA$4,4)*1-LEFT($BA$4,4)*1))*(37.75+CO11))</f>
        <v>0</v>
      </c>
      <c r="DB11" s="96">
        <f>MAX(0,(IF(CP11&gt;0,(CP11-ROUNDDOWN(CP11,1))/0.1*LOOKUP(ROUNDUP(CP11+81.1,1),CB!$A:$A,CB!$C:$C)+(1-(CP11-ROUNDDOWN(CP11,1))/0.1)*LOOKUP(ROUNDDOWN(CP11+81.1,1),CB!$A:$A,CB!$C:$C),(CP11-ROUNDDOWN(CP11-0.1,1))/0.1*LOOKUP(ROUNDUP(CP11+81.1,1),CB!$A:$A,CB!$C:$C)+(1-(CP11-ROUNDDOWN(CP11-0.1,1))/0.1)*LOOKUP(ROUNDDOWN(CP11+81.1,1),CB!$A:$A,CB!$C:$C))-LOOKUP(81.1,CB!$A:$A,CB!$C:$C))/(1-(BINOMDIST(97,162,0.5,TRUE)-BINOMDIST(87,162,0.5,TRUE)))*$C$2*($B$1^(LEFT(DB$4,4)*1-LEFT($BA$4,4)*1))*(37.75+CP11))</f>
        <v>0</v>
      </c>
      <c r="DC11" s="96">
        <f>MAX(0,(IF(CQ11&gt;0,(CQ11-ROUNDDOWN(CQ11,1))/0.1*LOOKUP(ROUNDUP(CQ11+81.1,1),CB!$A:$A,CB!$C:$C)+(1-(CQ11-ROUNDDOWN(CQ11,1))/0.1)*LOOKUP(ROUNDDOWN(CQ11+81.1,1),CB!$A:$A,CB!$C:$C),(CQ11-ROUNDDOWN(CQ11-0.1,1))/0.1*LOOKUP(ROUNDUP(CQ11+81.1,1),CB!$A:$A,CB!$C:$C)+(1-(CQ11-ROUNDDOWN(CQ11-0.1,1))/0.1)*LOOKUP(ROUNDDOWN(CQ11+81.1,1),CB!$A:$A,CB!$C:$C))-LOOKUP(81.1,CB!$A:$A,CB!$C:$C))/(1-(BINOMDIST(97,162,0.5,TRUE)-BINOMDIST(87,162,0.5,TRUE)))*$C$2*($B$1^(LEFT(DC$4,4)*1-LEFT($BA$4,4)*1))*(37.75+CQ11))</f>
        <v>0</v>
      </c>
      <c r="DD11" s="96">
        <f>MAX(0,(IF(CR11&gt;0,(CR11-ROUNDDOWN(CR11,1))/0.1*LOOKUP(ROUNDUP(CR11+81.1,1),CB!$A:$A,CB!$C:$C)+(1-(CR11-ROUNDDOWN(CR11,1))/0.1)*LOOKUP(ROUNDDOWN(CR11+81.1,1),CB!$A:$A,CB!$C:$C),(CR11-ROUNDDOWN(CR11-0.1,1))/0.1*LOOKUP(ROUNDUP(CR11+81.1,1),CB!$A:$A,CB!$C:$C)+(1-(CR11-ROUNDDOWN(CR11-0.1,1))/0.1)*LOOKUP(ROUNDDOWN(CR11+81.1,1),CB!$A:$A,CB!$C:$C))-LOOKUP(81.1,CB!$A:$A,CB!$C:$C))/(1-(BINOMDIST(97,162,0.5,TRUE)-BINOMDIST(87,162,0.5,TRUE)))*$C$2*($B$1^(LEFT(DD$4,4)*1-LEFT($BA$4,4)*1))*(37.75+CR11))</f>
        <v>0</v>
      </c>
      <c r="DE11" s="96">
        <f>MAX(0,(IF(CS11&gt;0,(CS11-ROUNDDOWN(CS11,1))/0.1*LOOKUP(ROUNDUP(CS11+81.1,1),CB!$A:$A,CB!$C:$C)+(1-(CS11-ROUNDDOWN(CS11,1))/0.1)*LOOKUP(ROUNDDOWN(CS11+81.1,1),CB!$A:$A,CB!$C:$C),(CS11-ROUNDDOWN(CS11-0.1,1))/0.1*LOOKUP(ROUNDUP(CS11+81.1,1),CB!$A:$A,CB!$C:$C)+(1-(CS11-ROUNDDOWN(CS11-0.1,1))/0.1)*LOOKUP(ROUNDDOWN(CS11+81.1,1),CB!$A:$A,CB!$C:$C))-LOOKUP(81.1,CB!$A:$A,CB!$C:$C))/(1-(BINOMDIST(97,162,0.5,TRUE)-BINOMDIST(87,162,0.5,TRUE)))*$C$2*($B$1^(LEFT(DE$4,4)*1-LEFT($BA$4,4)*1))*(37.75+CS11))</f>
        <v>0</v>
      </c>
      <c r="DF11" s="96">
        <f>MAX(0,(IF(CT11&gt;0,(CT11-ROUNDDOWN(CT11,1))/0.1*LOOKUP(ROUNDUP(CT11+81.1,1),CB!$A:$A,CB!$C:$C)+(1-(CT11-ROUNDDOWN(CT11,1))/0.1)*LOOKUP(ROUNDDOWN(CT11+81.1,1),CB!$A:$A,CB!$C:$C),(CT11-ROUNDDOWN(CT11-0.1,1))/0.1*LOOKUP(ROUNDUP(CT11+81.1,1),CB!$A:$A,CB!$C:$C)+(1-(CT11-ROUNDDOWN(CT11-0.1,1))/0.1)*LOOKUP(ROUNDDOWN(CT11+81.1,1),CB!$A:$A,CB!$C:$C))-LOOKUP(81.1,CB!$A:$A,CB!$C:$C))/(1-(BINOMDIST(97,162,0.5,TRUE)-BINOMDIST(87,162,0.5,TRUE)))*$C$2*($B$1^(LEFT(DF$4,4)*1-LEFT($BA$4,4)*1))*(37.75+CT11))</f>
        <v>0</v>
      </c>
      <c r="DG11" s="96">
        <f>MAX(0,(IF(CU11&gt;0,(CU11-ROUNDDOWN(CU11,1))/0.1*LOOKUP(ROUNDUP(CU11+81.1,1),CB!$A:$A,CB!$C:$C)+(1-(CU11-ROUNDDOWN(CU11,1))/0.1)*LOOKUP(ROUNDDOWN(CU11+81.1,1),CB!$A:$A,CB!$C:$C),(CU11-ROUNDDOWN(CU11-0.1,1))/0.1*LOOKUP(ROUNDUP(CU11+81.1,1),CB!$A:$A,CB!$C:$C)+(1-(CU11-ROUNDDOWN(CU11-0.1,1))/0.1)*LOOKUP(ROUNDDOWN(CU11+81.1,1),CB!$A:$A,CB!$C:$C))-LOOKUP(81.1,CB!$A:$A,CB!$C:$C))/(1-(BINOMDIST(97,162,0.5,TRUE)-BINOMDIST(87,162,0.5,TRUE)))*$C$2*($B$1^(LEFT(DG$4,4)*1-LEFT($BA$4,4)*1))*(37.75+CU11))</f>
        <v>0</v>
      </c>
      <c r="DH11" s="96">
        <f>MAX(0,(IF(CV11&gt;0,(CV11-ROUNDDOWN(CV11,1))/0.1*LOOKUP(ROUNDUP(CV11+81.1,1),CB!$A:$A,CB!$C:$C)+(1-(CV11-ROUNDDOWN(CV11,1))/0.1)*LOOKUP(ROUNDDOWN(CV11+81.1,1),CB!$A:$A,CB!$C:$C),(CV11-ROUNDDOWN(CV11-0.1,1))/0.1*LOOKUP(ROUNDUP(CV11+81.1,1),CB!$A:$A,CB!$C:$C)+(1-(CV11-ROUNDDOWN(CV11-0.1,1))/0.1)*LOOKUP(ROUNDDOWN(CV11+81.1,1),CB!$A:$A,CB!$C:$C))-LOOKUP(81.1,CB!$A:$A,CB!$C:$C))/(1-(BINOMDIST(97,162,0.5,TRUE)-BINOMDIST(87,162,0.5,TRUE)))*$C$2*($B$1^(LEFT(DH$4,4)*1-LEFT($BA$4,4)*1))*(37.75+CV11))</f>
        <v>0</v>
      </c>
      <c r="DI11" s="96">
        <f>MAX(0,(IF(CW11&gt;0,(CW11-ROUNDDOWN(CW11,1))/0.1*LOOKUP(ROUNDUP(CW11+81.1,1),CB!$A:$A,CB!$C:$C)+(1-(CW11-ROUNDDOWN(CW11,1))/0.1)*LOOKUP(ROUNDDOWN(CW11+81.1,1),CB!$A:$A,CB!$C:$C),(CW11-ROUNDDOWN(CW11-0.1,1))/0.1*LOOKUP(ROUNDUP(CW11+81.1,1),CB!$A:$A,CB!$C:$C)+(1-(CW11-ROUNDDOWN(CW11-0.1,1))/0.1)*LOOKUP(ROUNDDOWN(CW11+81.1,1),CB!$A:$A,CB!$C:$C))-LOOKUP(81.1,CB!$A:$A,CB!$C:$C))/(1-(BINOMDIST(97,162,0.5,TRUE)-BINOMDIST(87,162,0.5,TRUE)))*$C$2*($B$1^(LEFT(DI$4,4)*1-LEFT($BA$4,4)*1))*(37.75+CW11))</f>
        <v>0</v>
      </c>
      <c r="DJ11" s="90">
        <f t="shared" si="54"/>
        <v>1.8410807432175982</v>
      </c>
      <c r="DK11" s="132"/>
      <c r="DL11" s="132">
        <f t="shared" si="55"/>
        <v>12.443527850762639</v>
      </c>
      <c r="DM11" s="132">
        <f t="shared" si="56"/>
        <v>30.728800770105352</v>
      </c>
      <c r="DN11" s="132">
        <f t="shared" si="57"/>
        <v>47.399107505943761</v>
      </c>
      <c r="DO11" s="132">
        <f t="shared" si="58"/>
        <v>62.146817061933966</v>
      </c>
      <c r="DP11" s="132">
        <f t="shared" si="59"/>
        <v>75.057816330155688</v>
      </c>
      <c r="DQ11" s="132">
        <f t="shared" si="60"/>
        <v>85.824248384904095</v>
      </c>
      <c r="DR11" s="132">
        <f t="shared" si="61"/>
        <v>94.567194184370564</v>
      </c>
      <c r="DS11" s="132">
        <f t="shared" si="62"/>
        <v>102.53893331270353</v>
      </c>
      <c r="DT11" s="132">
        <f t="shared" si="63"/>
        <v>110.77843630642397</v>
      </c>
      <c r="DU11" s="132">
        <f t="shared" si="64"/>
        <v>119.2672353657664</v>
      </c>
      <c r="DV11" s="132"/>
      <c r="DW11" s="132"/>
      <c r="DX11" s="132"/>
      <c r="DY11" s="132"/>
      <c r="DZ11" s="132"/>
      <c r="EA11" s="132"/>
      <c r="EB11" s="132"/>
      <c r="EC11" s="132"/>
      <c r="ED11" s="132"/>
      <c r="EE11" s="132"/>
      <c r="ER11" s="132"/>
      <c r="ES11" s="132"/>
      <c r="ET11" s="132"/>
      <c r="EU11" s="132"/>
      <c r="EV11" s="132"/>
      <c r="EW11" s="132"/>
      <c r="EX11" s="132"/>
      <c r="EY11" s="132"/>
      <c r="EZ11" s="132"/>
      <c r="FA11" s="132"/>
      <c r="FB11" s="132"/>
      <c r="FC11" s="132"/>
    </row>
    <row r="12" spans="1:160" ht="12.75" customHeight="1" x14ac:dyDescent="0.2">
      <c r="A12">
        <v>502188</v>
      </c>
      <c r="B12" s="99" t="str">
        <f>INDEX([1]Bios!$O:$O,MATCH(A12,[1]Bios!$C:$C,0))</f>
        <v>Samardzija, Jeff</v>
      </c>
      <c r="C12" s="92" t="s">
        <v>648</v>
      </c>
      <c r="D12" s="94">
        <f>LOOKUP(IF(INDEX([1]Bios!$M:$M,MATCH(A12,[1]Bios!$C:$C,0))="P",INDEX([1]Pitchers!$Q:$Q,MATCH(A12,[1]Pitchers!$A:$A,0)),INDEX([1]Hitters!$AV:$AV,MATCH(A12,[1]Hitters!$A:$A,0))),Positions!A:A,Positions!B:B)</f>
        <v>1</v>
      </c>
      <c r="E12" s="137">
        <v>5</v>
      </c>
      <c r="F12" s="138">
        <f t="shared" si="0"/>
        <v>56.857226282117978</v>
      </c>
      <c r="G12" s="138">
        <v>90</v>
      </c>
      <c r="H12" s="94" t="s">
        <v>893</v>
      </c>
      <c r="I12" s="93">
        <f>6</f>
        <v>6</v>
      </c>
      <c r="J12" s="93">
        <f>6</f>
        <v>6</v>
      </c>
      <c r="K12" s="94">
        <f>MIN(IF(D12&gt;1,INDEX([1]Hitters!$DA:$DA,MATCH(A12,[1]Hitters!$A:$A,0)),INDEX([1]Pitchers!$DA:$DA,MATCH(A12,[1]Pitchers!$A:$A,0))),J12)</f>
        <v>6</v>
      </c>
      <c r="L12" s="94">
        <f t="shared" si="1"/>
        <v>4</v>
      </c>
      <c r="M12" s="95">
        <f>IF(D12&gt;1,INDEX([1]Hitters!$CV:$CV,MATCH($A12,[1]Hitters!$A:$A,0)),INDEX([1]Pitchers!$CP:$CP,MATCH($A12,[1]Pitchers!$A:$A,0)))</f>
        <v>31.458333333333332</v>
      </c>
      <c r="N12" s="90">
        <f t="shared" si="2"/>
        <v>-22.701558512457485</v>
      </c>
      <c r="O12" s="97">
        <f>IF($D12&gt;1,INDEX([1]Hitters!$AF:$AF,MATCH($A12,[1]Hitters!$A:$A,0)),INDEX([1]Pitchers!$AJ:$AJ,MATCH($A12,[1]Pitchers!$A:$A,0))*IF(OR(AND($D12=0,INDEX([1]Pitchers!$Q:$Q,MATCH($A12,[1]Pitchers!$A:$A,0))="R"),AND($D12=1,INDEX([1]Pitchers!$Q:$Q,MATCH($A12,[1]Pitchers!$A:$A,0))="S")),1,IF($D12=0,0.83+(1-INDEX([1]Pitchers!$BE:$BE,MATCH($A12,[1]Pitchers!$A:$A,0)))/8,1/(0.83+(1-INDEX([1]Pitchers!$BE:$BE,MATCH($A12,[1]Pitchers!$A:$A,0)))/8))))</f>
        <v>4.1568231062588801</v>
      </c>
      <c r="P12" s="97">
        <f>IF($D12&gt;1,O12+(LOOKUP(ROUNDDOWN($M12+RIGHT(P$4,4)*1-2016,0),Age!$A:$A,Age!$C:$C)*(1-($M12+RIGHT(P$4,4)*1-2016-ROUNDDOWN($M12+RIGHT(P$4,4)*1-2016,0)))+LOOKUP(ROUNDUP($M12+RIGHT(P$4,4)*1-2016,0),Age!$A:$A,Age!$C:$C)*(($M12+RIGHT(P$4,4)*1-2016-ROUNDDOWN($M12+RIGHT(P$4,4)*1-2016,0))))*IF($M12+RIGHT(P$4,4)*1-2016&gt;27,1,INDEX([1]Hitters!$BG:$BG,MATCH($A12,[1]Hitters!$A:$A,0))),O12*(1-(1-(LOOKUP(ROUNDDOWN($M12+RIGHT(P$4,4)*1-2016,0),Age!$A:$A,Age!$L:$L)*(1-($M12+RIGHT(P$4,4)*1-2016-ROUNDDOWN($M12+RIGHT(P$4,4)*1-2016,0)))+LOOKUP(ROUNDUP($M12+RIGHT(P$4,4)*1-2016,0),Age!$A:$A,Age!$L:$L)*(($M12+RIGHT(P$4,4)*1-2016-ROUNDDOWN($M12+RIGHT(P$4,4)*1-2016,0)))))*IF($M12+RIGHT(P$4,4)*1-2016&gt;27,1,INDEX([1]Pitchers!$BE:$BE,MATCH($A12,[1]Pitchers!$A:$A,0)))))</f>
        <v>4.2872867314584466</v>
      </c>
      <c r="Q12" s="97">
        <f>IF($D12&gt;1,P12+(LOOKUP(ROUNDDOWN($M12+RIGHT(Q$4,4)*1-2016,0),Age!$A:$A,Age!$C:$C)*(1-($M12+RIGHT(Q$4,4)*1-2016-ROUNDDOWN($M12+RIGHT(Q$4,4)*1-2016,0)))+LOOKUP(ROUNDUP($M12+RIGHT(Q$4,4)*1-2016,0),Age!$A:$A,Age!$C:$C)*(($M12+RIGHT(Q$4,4)*1-2016-ROUNDDOWN($M12+RIGHT(Q$4,4)*1-2016,0))))*IF($M12+RIGHT(Q$4,4)*1-2016&gt;27,1,INDEX([1]Hitters!$BG:$BG,MATCH($A12,[1]Hitters!$A:$A,0))),P12*(1-(1-(LOOKUP(ROUNDDOWN($M12+RIGHT(Q$4,4)*1-2016,0),Age!$A:$A,Age!$L:$L)*(1-($M12+RIGHT(Q$4,4)*1-2016-ROUNDDOWN($M12+RIGHT(Q$4,4)*1-2016,0)))+LOOKUP(ROUNDUP($M12+RIGHT(Q$4,4)*1-2016,0),Age!$A:$A,Age!$L:$L)*(($M12+RIGHT(Q$4,4)*1-2016-ROUNDDOWN($M12+RIGHT(Q$4,4)*1-2016,0)))))*IF($M12+RIGHT(Q$4,4)*1-2016&gt;27,1,INDEX([1]Pitchers!$BE:$BE,MATCH($A12,[1]Pitchers!$A:$A,0)))))</f>
        <v>4.4464969106006311</v>
      </c>
      <c r="R12" s="97">
        <f>IF($D12&gt;1,Q12+(LOOKUP(ROUNDDOWN($M12+RIGHT(R$4,4)*1-2016,0),Age!$A:$A,Age!$C:$C)*(1-($M12+RIGHT(R$4,4)*1-2016-ROUNDDOWN($M12+RIGHT(R$4,4)*1-2016,0)))+LOOKUP(ROUNDUP($M12+RIGHT(R$4,4)*1-2016,0),Age!$A:$A,Age!$C:$C)*(($M12+RIGHT(R$4,4)*1-2016-ROUNDDOWN($M12+RIGHT(R$4,4)*1-2016,0))))*IF($M12+RIGHT(R$4,4)*1-2016&gt;27,1,INDEX([1]Hitters!$BG:$BG,MATCH($A12,[1]Hitters!$A:$A,0))),Q12*(1-(1-(LOOKUP(ROUNDDOWN($M12+RIGHT(R$4,4)*1-2016,0),Age!$A:$A,Age!$L:$L)*(1-($M12+RIGHT(R$4,4)*1-2016-ROUNDDOWN($M12+RIGHT(R$4,4)*1-2016,0)))+LOOKUP(ROUNDUP($M12+RIGHT(R$4,4)*1-2016,0),Age!$A:$A,Age!$L:$L)*(($M12+RIGHT(R$4,4)*1-2016-ROUNDDOWN($M12+RIGHT(R$4,4)*1-2016,0)))))*IF($M12+RIGHT(R$4,4)*1-2016&gt;27,1,INDEX([1]Pitchers!$BE:$BE,MATCH($A12,[1]Pitchers!$A:$A,0)))))</f>
        <v>4.6371867833187892</v>
      </c>
      <c r="S12" s="97">
        <f>IF($D12&gt;1,R12+(LOOKUP(ROUNDDOWN($M12+RIGHT(S$4,4)*1-2016,0),Age!$A:$A,Age!$C:$C)*(1-($M12+RIGHT(S$4,4)*1-2016-ROUNDDOWN($M12+RIGHT(S$4,4)*1-2016,0)))+LOOKUP(ROUNDUP($M12+RIGHT(S$4,4)*1-2016,0),Age!$A:$A,Age!$C:$C)*(($M12+RIGHT(S$4,4)*1-2016-ROUNDDOWN($M12+RIGHT(S$4,4)*1-2016,0))))*IF($M12+RIGHT(S$4,4)*1-2016&gt;27,1,INDEX([1]Hitters!$BG:$BG,MATCH($A12,[1]Hitters!$A:$A,0))),R12*(1-(1-(LOOKUP(ROUNDDOWN($M12+RIGHT(S$4,4)*1-2016,0),Age!$A:$A,Age!$L:$L)*(1-($M12+RIGHT(S$4,4)*1-2016-ROUNDDOWN($M12+RIGHT(S$4,4)*1-2016,0)))+LOOKUP(ROUNDUP($M12+RIGHT(S$4,4)*1-2016,0),Age!$A:$A,Age!$L:$L)*(($M12+RIGHT(S$4,4)*1-2016-ROUNDDOWN($M12+RIGHT(S$4,4)*1-2016,0)))))*IF($M12+RIGHT(S$4,4)*1-2016&gt;27,1,INDEX([1]Pitchers!$BE:$BE,MATCH($A12,[1]Pitchers!$A:$A,0)))))</f>
        <v>4.8627182946866627</v>
      </c>
      <c r="T12" s="97">
        <f>IF($D12&gt;1,S12+(LOOKUP(ROUNDDOWN($M12+RIGHT(T$4,4)*1-2016,0),Age!$A:$A,Age!$C:$C)*(1-($M12+RIGHT(T$4,4)*1-2016-ROUNDDOWN($M12+RIGHT(T$4,4)*1-2016,0)))+LOOKUP(ROUNDUP($M12+RIGHT(T$4,4)*1-2016,0),Age!$A:$A,Age!$C:$C)*(($M12+RIGHT(T$4,4)*1-2016-ROUNDDOWN($M12+RIGHT(T$4,4)*1-2016,0))))*IF($M12+RIGHT(T$4,4)*1-2016&gt;27,1,INDEX([1]Hitters!$BG:$BG,MATCH($A12,[1]Hitters!$A:$A,0))),S12*(1-(1-(LOOKUP(ROUNDDOWN($M12+RIGHT(T$4,4)*1-2016,0),Age!$A:$A,Age!$L:$L)*(1-($M12+RIGHT(T$4,4)*1-2016-ROUNDDOWN($M12+RIGHT(T$4,4)*1-2016,0)))+LOOKUP(ROUNDUP($M12+RIGHT(T$4,4)*1-2016,0),Age!$A:$A,Age!$L:$L)*(($M12+RIGHT(T$4,4)*1-2016-ROUNDDOWN($M12+RIGHT(T$4,4)*1-2016,0)))))*IF($M12+RIGHT(T$4,4)*1-2016&gt;27,1,INDEX([1]Pitchers!$BE:$BE,MATCH($A12,[1]Pitchers!$A:$A,0)))))</f>
        <v>5.1271792552758253</v>
      </c>
      <c r="U12" s="97">
        <f>IF($D12&gt;1,T12+(LOOKUP(ROUNDDOWN($M12+RIGHT(U$4,4)*1-2016,0),Age!$A:$A,Age!$C:$C)*(1-($M12+RIGHT(U$4,4)*1-2016-ROUNDDOWN($M12+RIGHT(U$4,4)*1-2016,0)))+LOOKUP(ROUNDUP($M12+RIGHT(U$4,4)*1-2016,0),Age!$A:$A,Age!$C:$C)*(($M12+RIGHT(U$4,4)*1-2016-ROUNDDOWN($M12+RIGHT(U$4,4)*1-2016,0))))*IF($M12+RIGHT(U$4,4)*1-2016&gt;27,1,INDEX([1]Hitters!$BG:$BG,MATCH($A12,[1]Hitters!$A:$A,0))),T12*(1-(1-(LOOKUP(ROUNDDOWN($M12+RIGHT(U$4,4)*1-2016,0),Age!$A:$A,Age!$L:$L)*(1-($M12+RIGHT(U$4,4)*1-2016-ROUNDDOWN($M12+RIGHT(U$4,4)*1-2016,0)))+LOOKUP(ROUNDUP($M12+RIGHT(U$4,4)*1-2016,0),Age!$A:$A,Age!$L:$L)*(($M12+RIGHT(U$4,4)*1-2016-ROUNDDOWN($M12+RIGHT(U$4,4)*1-2016,0)))))*IF($M12+RIGHT(U$4,4)*1-2016&gt;27,1,INDEX([1]Pitchers!$BE:$BE,MATCH($A12,[1]Pitchers!$A:$A,0)))))</f>
        <v>5.435504316116532</v>
      </c>
      <c r="V12" s="97">
        <f>IF($D12&gt;1,U12+(LOOKUP(ROUNDDOWN($M12+RIGHT(V$4,4)*1-2016,0),Age!$A:$A,Age!$C:$C)*(1-($M12+RIGHT(V$4,4)*1-2016-ROUNDDOWN($M12+RIGHT(V$4,4)*1-2016,0)))+LOOKUP(ROUNDUP($M12+RIGHT(V$4,4)*1-2016,0),Age!$A:$A,Age!$C:$C)*(($M12+RIGHT(V$4,4)*1-2016-ROUNDDOWN($M12+RIGHT(V$4,4)*1-2016,0))))*IF($M12+RIGHT(V$4,4)*1-2016&gt;27,1,INDEX([1]Hitters!$BG:$BG,MATCH($A12,[1]Hitters!$A:$A,0))),U12*(1-(1-(LOOKUP(ROUNDDOWN($M12+RIGHT(V$4,4)*1-2016,0),Age!$A:$A,Age!$L:$L)*(1-($M12+RIGHT(V$4,4)*1-2016-ROUNDDOWN($M12+RIGHT(V$4,4)*1-2016,0)))+LOOKUP(ROUNDUP($M12+RIGHT(V$4,4)*1-2016,0),Age!$A:$A,Age!$L:$L)*(($M12+RIGHT(V$4,4)*1-2016-ROUNDDOWN($M12+RIGHT(V$4,4)*1-2016,0)))))*IF($M12+RIGHT(V$4,4)*1-2016&gt;27,1,INDEX([1]Pitchers!$BE:$BE,MATCH($A12,[1]Pitchers!$A:$A,0)))))</f>
        <v>5.7936247827773393</v>
      </c>
      <c r="W12" s="97">
        <f>IF($D12&gt;1,V12+(LOOKUP(ROUNDDOWN($M12+RIGHT(W$4,4)*1-2016,0),Age!$A:$A,Age!$C:$C)*(1-($M12+RIGHT(W$4,4)*1-2016-ROUNDDOWN($M12+RIGHT(W$4,4)*1-2016,0)))+LOOKUP(ROUNDUP($M12+RIGHT(W$4,4)*1-2016,0),Age!$A:$A,Age!$C:$C)*(($M12+RIGHT(W$4,4)*1-2016-ROUNDDOWN($M12+RIGHT(W$4,4)*1-2016,0))))*IF($M12+RIGHT(W$4,4)*1-2016&gt;27,1,INDEX([1]Hitters!$BG:$BG,MATCH($A12,[1]Hitters!$A:$A,0))),V12*(1-(1-(LOOKUP(ROUNDDOWN($M12+RIGHT(W$4,4)*1-2016,0),Age!$A:$A,Age!$L:$L)*(1-($M12+RIGHT(W$4,4)*1-2016-ROUNDDOWN($M12+RIGHT(W$4,4)*1-2016,0)))+LOOKUP(ROUNDUP($M12+RIGHT(W$4,4)*1-2016,0),Age!$A:$A,Age!$L:$L)*(($M12+RIGHT(W$4,4)*1-2016-ROUNDDOWN($M12+RIGHT(W$4,4)*1-2016,0)))))*IF($M12+RIGHT(W$4,4)*1-2016&gt;27,1,INDEX([1]Pitchers!$BE:$BE,MATCH($A12,[1]Pitchers!$A:$A,0)))))</f>
        <v>6.208653508101925</v>
      </c>
      <c r="X12" s="97">
        <f>IF($D12&gt;1,W12+(LOOKUP(ROUNDDOWN($M12+RIGHT(X$4,4)*1-2016,0),Age!$A:$A,Age!$C:$C)*(1-($M12+RIGHT(X$4,4)*1-2016-ROUNDDOWN($M12+RIGHT(X$4,4)*1-2016,0)))+LOOKUP(ROUNDUP($M12+RIGHT(X$4,4)*1-2016,0),Age!$A:$A,Age!$C:$C)*(($M12+RIGHT(X$4,4)*1-2016-ROUNDDOWN($M12+RIGHT(X$4,4)*1-2016,0))))*IF($M12+RIGHT(X$4,4)*1-2016&gt;27,1,INDEX([1]Hitters!$BG:$BG,MATCH($A12,[1]Hitters!$A:$A,0))),W12*(1-(1-(LOOKUP(ROUNDDOWN($M12+RIGHT(X$4,4)*1-2016,0),Age!$A:$A,Age!$L:$L)*(1-($M12+RIGHT(X$4,4)*1-2016-ROUNDDOWN($M12+RIGHT(X$4,4)*1-2016,0)))+LOOKUP(ROUNDUP($M12+RIGHT(X$4,4)*1-2016,0),Age!$A:$A,Age!$L:$L)*(($M12+RIGHT(X$4,4)*1-2016-ROUNDDOWN($M12+RIGHT(X$4,4)*1-2016,0)))))*IF($M12+RIGHT(X$4,4)*1-2016&gt;27,1,INDEX([1]Pitchers!$BE:$BE,MATCH($A12,[1]Pitchers!$A:$A,0)))))</f>
        <v>6.6891127467653604</v>
      </c>
      <c r="Y12" s="97">
        <f>IF($D12&gt;1,X12+(LOOKUP(ROUNDDOWN($M12+RIGHT(Y$4,4)*1-2016,0),Age!$A:$A,Age!$C:$C)*(1-($M12+RIGHT(Y$4,4)*1-2016-ROUNDDOWN($M12+RIGHT(Y$4,4)*1-2016,0)))+LOOKUP(ROUNDUP($M12+RIGHT(Y$4,4)*1-2016,0),Age!$A:$A,Age!$C:$C)*(($M12+RIGHT(Y$4,4)*1-2016-ROUNDDOWN($M12+RIGHT(Y$4,4)*1-2016,0))))*IF($M12+RIGHT(Y$4,4)*1-2016&gt;27,1,INDEX([1]Hitters!$BG:$BG,MATCH($A12,[1]Hitters!$A:$A,0))),X12*(1-(1-(LOOKUP(ROUNDDOWN($M12+RIGHT(Y$4,4)*1-2016,0),Age!$A:$A,Age!$L:$L)*(1-($M12+RIGHT(Y$4,4)*1-2016-ROUNDDOWN($M12+RIGHT(Y$4,4)*1-2016,0)))+LOOKUP(ROUNDUP($M12+RIGHT(Y$4,4)*1-2016,0),Age!$A:$A,Age!$L:$L)*(($M12+RIGHT(Y$4,4)*1-2016-ROUNDDOWN($M12+RIGHT(Y$4,4)*1-2016,0)))))*IF($M12+RIGHT(Y$4,4)*1-2016&gt;27,1,INDEX([1]Pitchers!$BE:$BE,MATCH($A12,[1]Pitchers!$A:$A,0)))))</f>
        <v>7.2452149220980155</v>
      </c>
      <c r="Z12" s="97">
        <f>IF($D12&gt;1,Y12+(LOOKUP(ROUNDDOWN($M12+RIGHT(Z$4,4)*1-2016,0),Age!$A:$A,Age!$C:$C)*(1-($M12+RIGHT(Z$4,4)*1-2016-ROUNDDOWN($M12+RIGHT(Z$4,4)*1-2016,0)))+LOOKUP(ROUNDUP($M12+RIGHT(Z$4,4)*1-2016,0),Age!$A:$A,Age!$C:$C)*(($M12+RIGHT(Z$4,4)*1-2016-ROUNDDOWN($M12+RIGHT(Z$4,4)*1-2016,0))))*IF($M12+RIGHT(Z$4,4)*1-2016&gt;27,1,INDEX([1]Hitters!$BG:$BG,MATCH($A12,[1]Hitters!$A:$A,0))),Y12*(1-(1-(LOOKUP(ROUNDDOWN($M12+RIGHT(Z$4,4)*1-2016,0),Age!$A:$A,Age!$L:$L)*(1-($M12+RIGHT(Z$4,4)*1-2016-ROUNDDOWN($M12+RIGHT(Z$4,4)*1-2016,0)))+LOOKUP(ROUNDUP($M12+RIGHT(Z$4,4)*1-2016,0),Age!$A:$A,Age!$L:$L)*(($M12+RIGHT(Z$4,4)*1-2016-ROUNDDOWN($M12+RIGHT(Z$4,4)*1-2016,0)))))*IF($M12+RIGHT(Z$4,4)*1-2016&gt;27,1,INDEX([1]Pitchers!$BE:$BE,MATCH($A12,[1]Pitchers!$A:$A,0)))))</f>
        <v>7.8892088692882565</v>
      </c>
      <c r="AA12" s="96">
        <f>IF($D12=0,0,IF($D12=1,INDEX([1]Pitchers!$FK:$FK,MATCH($A12,[1]Pitchers!$A:$A,0)),MAX(-16,IF($D12=10,-16,IF($D12&lt;2,0,INDEX([1]Hitters!$AZ:$AZ,MATCH($A12,[1]Hitters!$A:$A,0)))))))</f>
        <v>0.27492019870499679</v>
      </c>
      <c r="AB12" s="96">
        <f>IF($D12=0,0,IF($D12=1,INDEX([1]Pitchers!$FK:$FK,MATCH($A12,[1]Pitchers!$A:$A,0)),MAX(-16,IF($D12=2,AA12-MIN(0.75,0.25*(RIGHT(AB$4,4)*1-(RIGHT($AD$4,4)*1)+0.25)*(1-MIN(0.75,INDEX([1]Hitters!$CF:$CF,MATCH($A12,[1]Hitters!$A:$A,0)))/0.75*1)+INDEX([1]Hitters!$CF:$CF,MATCH($A12,[1]Hitters!$A:$A,0)))/0.75*1,IF($D12&gt;6,(AA12-MIN(0.75,0.25*(RIGHT(AB$4,4)*1-(RIGHT($AD$4,4)*1)+0.25)*(1-MIN(0.75,INDEX([1]Hitters!$CF:$CF,MATCH($A12,[1]Hitters!$A:$A,0)))/0.75*1)+INDEX([1]Hitters!$CF:$CF,MATCH($A12,[1]Hitters!$A:$A,0)))/0.75*($M12+RIGHT(AB$4,4)*1-RIGHT($AA$4,4)*1+10)*0.05),IF($D12=3,(AA12-MIN(0.75,0.25*(RIGHT(AB$4,4)*1-(RIGHT($AD$4,4)*1)+0.25)*(1-MIN(0.75,INDEX([1]Hitters!$CF:$CF,MATCH($A12,[1]Hitters!$A:$A,0)))/0.75*1)+INDEX([1]Hitters!$CF:$CF,MATCH($A12,[1]Hitters!$A:$A,0)))/0.75*($M12+RIGHT(AB$4,4)*1-RIGHT($AA$4,4)*1-27)*0.1),(AA12-MIN(0.75,0.25*(RIGHT(AB$4,4)*1-(RIGHT($AD$4,4)*1)+0.25)*(1-MIN(0.75,INDEX([1]Hitters!$CF:$CF,MATCH($A12,[1]Hitters!$A:$A,0)))/0.75*1)+INDEX([1]Hitters!$CF:$CF,MATCH($A12,[1]Hitters!$A:$A,0)))/0.75*($M12+RIGHT(AB$4,4)*1-RIGHT($AA$4,4)*1-20)*0.094)))))))</f>
        <v>0.27492019870499679</v>
      </c>
      <c r="AC12" s="96">
        <f>IF($D12=0,0,IF($D12=1,INDEX([1]Pitchers!$FK:$FK,MATCH($A12,[1]Pitchers!$A:$A,0)),MAX(-16,IF($D12=2,AB12-MIN(0.75,0.25*(RIGHT(AC$4,4)*1-(RIGHT($AD$4,4)*1)+0.25)*(1-MIN(0.75,INDEX([1]Hitters!$CF:$CF,MATCH($A12,[1]Hitters!$A:$A,0)))/0.75*1)+INDEX([1]Hitters!$CF:$CF,MATCH($A12,[1]Hitters!$A:$A,0)))/0.75*1,IF($D12&gt;6,(AB12-MIN(0.75,0.25*(RIGHT(AC$4,4)*1-(RIGHT($AD$4,4)*1)+0.25)*(1-MIN(0.75,INDEX([1]Hitters!$CF:$CF,MATCH($A12,[1]Hitters!$A:$A,0)))/0.75*1)+INDEX([1]Hitters!$CF:$CF,MATCH($A12,[1]Hitters!$A:$A,0)))/0.75*($M12+RIGHT(AC$4,4)*1-RIGHT($AA$4,4)*1+10)*0.05),IF($D12=3,(AB12-MIN(0.75,0.25*(RIGHT(AC$4,4)*1-(RIGHT($AD$4,4)*1)+0.25)*(1-MIN(0.75,INDEX([1]Hitters!$CF:$CF,MATCH($A12,[1]Hitters!$A:$A,0)))/0.75*1)+INDEX([1]Hitters!$CF:$CF,MATCH($A12,[1]Hitters!$A:$A,0)))/0.75*($M12+RIGHT(AC$4,4)*1-RIGHT($AA$4,4)*1-27)*0.1),(AB12-MIN(0.75,0.25*(RIGHT(AC$4,4)*1-(RIGHT($AD$4,4)*1)+0.25)*(1-MIN(0.75,INDEX([1]Hitters!$CF:$CF,MATCH($A12,[1]Hitters!$A:$A,0)))/0.75*1)+INDEX([1]Hitters!$CF:$CF,MATCH($A12,[1]Hitters!$A:$A,0)))/0.75*($M12+RIGHT(AC$4,4)*1-RIGHT($AA$4,4)*1-20)*0.094)))))))</f>
        <v>0.27492019870499679</v>
      </c>
      <c r="AD12" s="96">
        <f>IF($D12=0,0,IF($D12=1,INDEX([1]Pitchers!$FK:$FK,MATCH($A12,[1]Pitchers!$A:$A,0)),MAX(-16,IF($D12=2,AC12-MIN(0.75,0.25*(RIGHT(AD$4,4)*1-(RIGHT($AD$4,4)*1)+0.25)*(1-MIN(0.75,INDEX([1]Hitters!$CF:$CF,MATCH($A12,[1]Hitters!$A:$A,0)))/0.75*1)+INDEX([1]Hitters!$CF:$CF,MATCH($A12,[1]Hitters!$A:$A,0)))/0.75*1,IF($D12&gt;6,(AC12-MIN(0.75,0.25*(RIGHT(AD$4,4)*1-(RIGHT($AD$4,4)*1)+0.25)*(1-MIN(0.75,INDEX([1]Hitters!$CF:$CF,MATCH($A12,[1]Hitters!$A:$A,0)))/0.75*1)+INDEX([1]Hitters!$CF:$CF,MATCH($A12,[1]Hitters!$A:$A,0)))/0.75*($M12+RIGHT(AD$4,4)*1-RIGHT($AA$4,4)*1+10)*0.05),IF($D12=3,(AC12-MIN(0.75,0.25*(RIGHT(AD$4,4)*1-(RIGHT($AD$4,4)*1)+0.25)*(1-MIN(0.75,INDEX([1]Hitters!$CF:$CF,MATCH($A12,[1]Hitters!$A:$A,0)))/0.75*1)+INDEX([1]Hitters!$CF:$CF,MATCH($A12,[1]Hitters!$A:$A,0)))/0.75*($M12+RIGHT(AD$4,4)*1-RIGHT($AA$4,4)*1-27)*0.1),(AC12-MIN(0.75,0.25*(RIGHT(AD$4,4)*1-(RIGHT($AD$4,4)*1)+0.25)*(1-MIN(0.75,INDEX([1]Hitters!$CF:$CF,MATCH($A12,[1]Hitters!$A:$A,0)))/0.75*1)+INDEX([1]Hitters!$CF:$CF,MATCH($A12,[1]Hitters!$A:$A,0)))/0.75*($M12+RIGHT(AD$4,4)*1-RIGHT($AA$4,4)*1-20)*0.094)))))))</f>
        <v>0.27492019870499679</v>
      </c>
      <c r="AE12" s="96">
        <f>IF($D12=0,0,IF($D12=1,INDEX([1]Pitchers!$FK:$FK,MATCH($A12,[1]Pitchers!$A:$A,0)),MAX(-16,IF($D12=2,AD12-MIN(0.75,0.25*(RIGHT(AE$4,4)*1-(RIGHT($AD$4,4)*1)+0.25)*(1-MIN(0.75,INDEX([1]Hitters!$CF:$CF,MATCH($A12,[1]Hitters!$A:$A,0)))/0.75*1)+INDEX([1]Hitters!$CF:$CF,MATCH($A12,[1]Hitters!$A:$A,0)))/0.75*1,IF($D12&gt;6,(AD12-MIN(0.75,0.25*(RIGHT(AE$4,4)*1-(RIGHT($AD$4,4)*1)+0.25)*(1-MIN(0.75,INDEX([1]Hitters!$CF:$CF,MATCH($A12,[1]Hitters!$A:$A,0)))/0.75*1)+INDEX([1]Hitters!$CF:$CF,MATCH($A12,[1]Hitters!$A:$A,0)))/0.75*($M12+RIGHT(AE$4,4)*1-RIGHT($AA$4,4)*1+10)*0.05),IF($D12=3,(AD12-MIN(0.75,0.25*(RIGHT(AE$4,4)*1-(RIGHT($AD$4,4)*1)+0.25)*(1-MIN(0.75,INDEX([1]Hitters!$CF:$CF,MATCH($A12,[1]Hitters!$A:$A,0)))/0.75*1)+INDEX([1]Hitters!$CF:$CF,MATCH($A12,[1]Hitters!$A:$A,0)))/0.75*($M12+RIGHT(AE$4,4)*1-RIGHT($AA$4,4)*1-27)*0.1),(AD12-MIN(0.75,0.25*(RIGHT(AE$4,4)*1-(RIGHT($AD$4,4)*1)+0.25)*(1-MIN(0.75,INDEX([1]Hitters!$CF:$CF,MATCH($A12,[1]Hitters!$A:$A,0)))/0.75*1)+INDEX([1]Hitters!$CF:$CF,MATCH($A12,[1]Hitters!$A:$A,0)))/0.75*($M12+RIGHT(AE$4,4)*1-RIGHT($AA$4,4)*1-20)*0.094)))))))</f>
        <v>0.27492019870499679</v>
      </c>
      <c r="AF12" s="96">
        <f>IF($D12=0,0,IF($D12=1,INDEX([1]Pitchers!$FK:$FK,MATCH($A12,[1]Pitchers!$A:$A,0)),MAX(-16,IF($D12=2,AE12-MIN(0.75,0.25*(RIGHT(AF$4,4)*1-(RIGHT($AD$4,4)*1)+0.25)*(1-MIN(0.75,INDEX([1]Hitters!$CF:$CF,MATCH($A12,[1]Hitters!$A:$A,0)))/0.75*1)+INDEX([1]Hitters!$CF:$CF,MATCH($A12,[1]Hitters!$A:$A,0)))/0.75*1,IF($D12&gt;6,(AE12-MIN(0.75,0.25*(RIGHT(AF$4,4)*1-(RIGHT($AD$4,4)*1)+0.25)*(1-MIN(0.75,INDEX([1]Hitters!$CF:$CF,MATCH($A12,[1]Hitters!$A:$A,0)))/0.75*1)+INDEX([1]Hitters!$CF:$CF,MATCH($A12,[1]Hitters!$A:$A,0)))/0.75*($M12+RIGHT(AF$4,4)*1-RIGHT($AA$4,4)*1+10)*0.05),IF($D12=3,(AE12-MIN(0.75,0.25*(RIGHT(AF$4,4)*1-(RIGHT($AD$4,4)*1)+0.25)*(1-MIN(0.75,INDEX([1]Hitters!$CF:$CF,MATCH($A12,[1]Hitters!$A:$A,0)))/0.75*1)+INDEX([1]Hitters!$CF:$CF,MATCH($A12,[1]Hitters!$A:$A,0)))/0.75*($M12+RIGHT(AF$4,4)*1-RIGHT($AA$4,4)*1-27)*0.1),(AE12-MIN(0.75,0.25*(RIGHT(AF$4,4)*1-(RIGHT($AD$4,4)*1)+0.25)*(1-MIN(0.75,INDEX([1]Hitters!$CF:$CF,MATCH($A12,[1]Hitters!$A:$A,0)))/0.75*1)+INDEX([1]Hitters!$CF:$CF,MATCH($A12,[1]Hitters!$A:$A,0)))/0.75*($M12+RIGHT(AF$4,4)*1-RIGHT($AA$4,4)*1-20)*0.094)))))))</f>
        <v>0.27492019870499679</v>
      </c>
      <c r="AG12" s="96">
        <f>IF($D12=0,0,IF($D12=1,INDEX([1]Pitchers!$FK:$FK,MATCH($A12,[1]Pitchers!$A:$A,0)),MAX(-16,IF($D12=2,AF12-MIN(0.75,0.25*(RIGHT(AG$4,4)*1-(RIGHT($AD$4,4)*1)+0.25)*(1-MIN(0.75,INDEX([1]Hitters!$CF:$CF,MATCH($A12,[1]Hitters!$A:$A,0)))/0.75*1)+INDEX([1]Hitters!$CF:$CF,MATCH($A12,[1]Hitters!$A:$A,0)))/0.75*1,IF($D12&gt;6,(AF12-MIN(0.75,0.25*(RIGHT(AG$4,4)*1-(RIGHT($AD$4,4)*1)+0.25)*(1-MIN(0.75,INDEX([1]Hitters!$CF:$CF,MATCH($A12,[1]Hitters!$A:$A,0)))/0.75*1)+INDEX([1]Hitters!$CF:$CF,MATCH($A12,[1]Hitters!$A:$A,0)))/0.75*($M12+RIGHT(AG$4,4)*1-RIGHT($AA$4,4)*1+10)*0.05),IF($D12=3,(AF12-MIN(0.75,0.25*(RIGHT(AG$4,4)*1-(RIGHT($AD$4,4)*1)+0.25)*(1-MIN(0.75,INDEX([1]Hitters!$CF:$CF,MATCH($A12,[1]Hitters!$A:$A,0)))/0.75*1)+INDEX([1]Hitters!$CF:$CF,MATCH($A12,[1]Hitters!$A:$A,0)))/0.75*($M12+RIGHT(AG$4,4)*1-RIGHT($AA$4,4)*1-27)*0.1),(AF12-MIN(0.75,0.25*(RIGHT(AG$4,4)*1-(RIGHT($AD$4,4)*1)+0.25)*(1-MIN(0.75,INDEX([1]Hitters!$CF:$CF,MATCH($A12,[1]Hitters!$A:$A,0)))/0.75*1)+INDEX([1]Hitters!$CF:$CF,MATCH($A12,[1]Hitters!$A:$A,0)))/0.75*($M12+RIGHT(AG$4,4)*1-RIGHT($AA$4,4)*1-20)*0.094)))))))</f>
        <v>0.27492019870499679</v>
      </c>
      <c r="AH12" s="96">
        <f>IF($D12=0,0,IF($D12=1,INDEX([1]Pitchers!$FK:$FK,MATCH($A12,[1]Pitchers!$A:$A,0)),MAX(-16,IF($D12=2,AG12-MIN(0.75,0.25*(RIGHT(AH$4,4)*1-(RIGHT($AD$4,4)*1)+0.25)*(1-MIN(0.75,INDEX([1]Hitters!$CF:$CF,MATCH($A12,[1]Hitters!$A:$A,0)))/0.75*1)+INDEX([1]Hitters!$CF:$CF,MATCH($A12,[1]Hitters!$A:$A,0)))/0.75*1,IF($D12&gt;6,(AG12-MIN(0.75,0.25*(RIGHT(AH$4,4)*1-(RIGHT($AD$4,4)*1)+0.25)*(1-MIN(0.75,INDEX([1]Hitters!$CF:$CF,MATCH($A12,[1]Hitters!$A:$A,0)))/0.75*1)+INDEX([1]Hitters!$CF:$CF,MATCH($A12,[1]Hitters!$A:$A,0)))/0.75*($M12+RIGHT(AH$4,4)*1-RIGHT($AA$4,4)*1+10)*0.05),IF($D12=3,(AG12-MIN(0.75,0.25*(RIGHT(AH$4,4)*1-(RIGHT($AD$4,4)*1)+0.25)*(1-MIN(0.75,INDEX([1]Hitters!$CF:$CF,MATCH($A12,[1]Hitters!$A:$A,0)))/0.75*1)+INDEX([1]Hitters!$CF:$CF,MATCH($A12,[1]Hitters!$A:$A,0)))/0.75*($M12+RIGHT(AH$4,4)*1-RIGHT($AA$4,4)*1-27)*0.1),(AG12-MIN(0.75,0.25*(RIGHT(AH$4,4)*1-(RIGHT($AD$4,4)*1)+0.25)*(1-MIN(0.75,INDEX([1]Hitters!$CF:$CF,MATCH($A12,[1]Hitters!$A:$A,0)))/0.75*1)+INDEX([1]Hitters!$CF:$CF,MATCH($A12,[1]Hitters!$A:$A,0)))/0.75*($M12+RIGHT(AH$4,4)*1-RIGHT($AA$4,4)*1-20)*0.094)))))))</f>
        <v>0.27492019870499679</v>
      </c>
      <c r="AI12" s="96">
        <f>IF($D12=0,0,IF($D12=1,INDEX([1]Pitchers!$FK:$FK,MATCH($A12,[1]Pitchers!$A:$A,0)),MAX(-16,IF($D12=2,AH12-MIN(0.75,0.25*(RIGHT(AI$4,4)*1-(RIGHT($AD$4,4)*1)+0.25)*(1-MIN(0.75,INDEX([1]Hitters!$CF:$CF,MATCH($A12,[1]Hitters!$A:$A,0)))/0.75*1)+INDEX([1]Hitters!$CF:$CF,MATCH($A12,[1]Hitters!$A:$A,0)))/0.75*1,IF($D12&gt;6,(AH12-MIN(0.75,0.25*(RIGHT(AI$4,4)*1-(RIGHT($AD$4,4)*1)+0.25)*(1-MIN(0.75,INDEX([1]Hitters!$CF:$CF,MATCH($A12,[1]Hitters!$A:$A,0)))/0.75*1)+INDEX([1]Hitters!$CF:$CF,MATCH($A12,[1]Hitters!$A:$A,0)))/0.75*($M12+RIGHT(AI$4,4)*1-RIGHT($AA$4,4)*1+10)*0.05),IF($D12=3,(AH12-MIN(0.75,0.25*(RIGHT(AI$4,4)*1-(RIGHT($AD$4,4)*1)+0.25)*(1-MIN(0.75,INDEX([1]Hitters!$CF:$CF,MATCH($A12,[1]Hitters!$A:$A,0)))/0.75*1)+INDEX([1]Hitters!$CF:$CF,MATCH($A12,[1]Hitters!$A:$A,0)))/0.75*($M12+RIGHT(AI$4,4)*1-RIGHT($AA$4,4)*1-27)*0.1),(AH12-MIN(0.75,0.25*(RIGHT(AI$4,4)*1-(RIGHT($AD$4,4)*1)+0.25)*(1-MIN(0.75,INDEX([1]Hitters!$CF:$CF,MATCH($A12,[1]Hitters!$A:$A,0)))/0.75*1)+INDEX([1]Hitters!$CF:$CF,MATCH($A12,[1]Hitters!$A:$A,0)))/0.75*($M12+RIGHT(AI$4,4)*1-RIGHT($AA$4,4)*1-20)*0.094)))))))</f>
        <v>0.27492019870499679</v>
      </c>
      <c r="AJ12" s="96">
        <f>IF($D12=0,0,IF($D12=1,INDEX([1]Pitchers!$FK:$FK,MATCH($A12,[1]Pitchers!$A:$A,0)),MAX(-16,IF($D12=2,AI12-MIN(0.75,0.25*(RIGHT(AJ$4,4)*1-(RIGHT($AD$4,4)*1)+0.25)*(1-MIN(0.75,INDEX([1]Hitters!$CF:$CF,MATCH($A12,[1]Hitters!$A:$A,0)))/0.75*1)+INDEX([1]Hitters!$CF:$CF,MATCH($A12,[1]Hitters!$A:$A,0)))/0.75*1,IF($D12&gt;6,(AI12-MIN(0.75,0.25*(RIGHT(AJ$4,4)*1-(RIGHT($AD$4,4)*1)+0.25)*(1-MIN(0.75,INDEX([1]Hitters!$CF:$CF,MATCH($A12,[1]Hitters!$A:$A,0)))/0.75*1)+INDEX([1]Hitters!$CF:$CF,MATCH($A12,[1]Hitters!$A:$A,0)))/0.75*($M12+RIGHT(AJ$4,4)*1-RIGHT($AA$4,4)*1+10)*0.05),IF($D12=3,(AI12-MIN(0.75,0.25*(RIGHT(AJ$4,4)*1-(RIGHT($AD$4,4)*1)+0.25)*(1-MIN(0.75,INDEX([1]Hitters!$CF:$CF,MATCH($A12,[1]Hitters!$A:$A,0)))/0.75*1)+INDEX([1]Hitters!$CF:$CF,MATCH($A12,[1]Hitters!$A:$A,0)))/0.75*($M12+RIGHT(AJ$4,4)*1-RIGHT($AA$4,4)*1-27)*0.1),(AI12-MIN(0.75,0.25*(RIGHT(AJ$4,4)*1-(RIGHT($AD$4,4)*1)+0.25)*(1-MIN(0.75,INDEX([1]Hitters!$CF:$CF,MATCH($A12,[1]Hitters!$A:$A,0)))/0.75*1)+INDEX([1]Hitters!$CF:$CF,MATCH($A12,[1]Hitters!$A:$A,0)))/0.75*($M12+RIGHT(AJ$4,4)*1-RIGHT($AA$4,4)*1-20)*0.094)))))))</f>
        <v>0.27492019870499679</v>
      </c>
      <c r="AK12" s="96">
        <f>IF($D12=0,0,IF($D12=1,INDEX([1]Pitchers!$FK:$FK,MATCH($A12,[1]Pitchers!$A:$A,0)),MAX(-16,IF($D12=2,AJ12-MIN(0.75,0.25*(RIGHT(AK$4,4)*1-(RIGHT($AD$4,4)*1)+0.25)*(1-MIN(0.75,INDEX([1]Hitters!$CF:$CF,MATCH($A12,[1]Hitters!$A:$A,0)))/0.75*1)+INDEX([1]Hitters!$CF:$CF,MATCH($A12,[1]Hitters!$A:$A,0)))/0.75*1,IF($D12&gt;6,(AJ12-MIN(0.75,0.25*(RIGHT(AK$4,4)*1-(RIGHT($AD$4,4)*1)+0.25)*(1-MIN(0.75,INDEX([1]Hitters!$CF:$CF,MATCH($A12,[1]Hitters!$A:$A,0)))/0.75*1)+INDEX([1]Hitters!$CF:$CF,MATCH($A12,[1]Hitters!$A:$A,0)))/0.75*($M12+RIGHT(AK$4,4)*1-RIGHT($AA$4,4)*1+10)*0.05),IF($D12=3,(AJ12-MIN(0.75,0.25*(RIGHT(AK$4,4)*1-(RIGHT($AD$4,4)*1)+0.25)*(1-MIN(0.75,INDEX([1]Hitters!$CF:$CF,MATCH($A12,[1]Hitters!$A:$A,0)))/0.75*1)+INDEX([1]Hitters!$CF:$CF,MATCH($A12,[1]Hitters!$A:$A,0)))/0.75*($M12+RIGHT(AK$4,4)*1-RIGHT($AA$4,4)*1-27)*0.1),(AJ12-MIN(0.75,0.25*(RIGHT(AK$4,4)*1-(RIGHT($AD$4,4)*1)+0.25)*(1-MIN(0.75,INDEX([1]Hitters!$CF:$CF,MATCH($A12,[1]Hitters!$A:$A,0)))/0.75*1)+INDEX([1]Hitters!$CF:$CF,MATCH($A12,[1]Hitters!$A:$A,0)))/0.75*($M12+RIGHT(AK$4,4)*1-RIGHT($AA$4,4)*1-20)*0.094)))))))</f>
        <v>0.27492019870499679</v>
      </c>
      <c r="AL12" s="96">
        <f>IF($D12=0,0,IF($D12=1,INDEX([1]Pitchers!$FK:$FK,MATCH($A12,[1]Pitchers!$A:$A,0)),MAX(-16,IF($D12=2,AK12-MIN(0.75,0.25*(RIGHT(AL$4,4)*1-(RIGHT($AD$4,4)*1)+0.25)*(1-MIN(0.75,INDEX([1]Hitters!$CF:$CF,MATCH($A12,[1]Hitters!$A:$A,0)))/0.75*1)+INDEX([1]Hitters!$CF:$CF,MATCH($A12,[1]Hitters!$A:$A,0)))/0.75*1,IF($D12&gt;6,(AK12-MIN(0.75,0.25*(RIGHT(AL$4,4)*1-(RIGHT($AD$4,4)*1)+0.25)*(1-MIN(0.75,INDEX([1]Hitters!$CF:$CF,MATCH($A12,[1]Hitters!$A:$A,0)))/0.75*1)+INDEX([1]Hitters!$CF:$CF,MATCH($A12,[1]Hitters!$A:$A,0)))/0.75*($M12+RIGHT(AL$4,4)*1-RIGHT($AA$4,4)*1+10)*0.05),IF($D12=3,(AK12-MIN(0.75,0.25*(RIGHT(AL$4,4)*1-(RIGHT($AD$4,4)*1)+0.25)*(1-MIN(0.75,INDEX([1]Hitters!$CF:$CF,MATCH($A12,[1]Hitters!$A:$A,0)))/0.75*1)+INDEX([1]Hitters!$CF:$CF,MATCH($A12,[1]Hitters!$A:$A,0)))/0.75*($M12+RIGHT(AL$4,4)*1-RIGHT($AA$4,4)*1-27)*0.1),(AK12-MIN(0.75,0.25*(RIGHT(AL$4,4)*1-(RIGHT($AD$4,4)*1)+0.25)*(1-MIN(0.75,INDEX([1]Hitters!$CF:$CF,MATCH($A12,[1]Hitters!$A:$A,0)))/0.75*1)+INDEX([1]Hitters!$CF:$CF,MATCH($A12,[1]Hitters!$A:$A,0)))/0.75*($M12+RIGHT(AL$4,4)*1-RIGHT($AA$4,4)*1-20)*0.094)))))))</f>
        <v>0.27492019870499679</v>
      </c>
      <c r="AM12" s="98">
        <f>MAX(IF($D12=0,20,IF($D12=1,60,150)),MAX(0,IF($D12&gt;1,INDEX([1]Hitters!$ER:$ER,MATCH($A12,[1]Hitters!$A:$A,0))*(0.4+MAX(0,0.6*MIN(1,(IF(O12="",0,(((4.25+(O12-0.263)*4.2)^(((4.25+(O12-0.263)*4.2)+(4.25-AA12*600/600*4.2/600))^0.285))/((4.25+(O12-0.263)*4.2)^(((4.25+(O12-0.263)*4.2)+(4.25-AA12*600/600*4.2/600))^0.285)+(4.25-AA12*600/600*4.2/600)^(((4.25+(O12-0.263)*4.2)+(4.25-AA12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12,[1]Pitchers!$A:$A,0))))*IF($D12&lt;2,(0.4+0.6*MAX(0,MIN(1,IF($D12=0,((4.25)^(((4.25)+(4.25-(4-O12)*4.25/4*1/9))^0.285)/((4.25)^(((4.25)+(4.25-(4-O12)*4.25/4*1/9))^0.285)+(4.25-(4-O12)*4.25/4*1/9)^(((4.25)+(4.25-(4-O12)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12)))/0.5345*0.0009131+0.0104414*(3.74-MIN(3.74,O12)))*50,(((4.25+(AA12-0.263)*0.32*198*MAX(6,198/33)/198)^(((4.25+(AA12-0.263)*0.32*198*MAX(6,198/33)/198)+(4.25-(4-O12)*4.25/4*MAX(6,198/33)/9))^0.285)/((4.25+(AA12-0.263)*0.32*198*MAX(6,198/33)/198)^(((4.25+(AA12-0.263)*0.32*198*MAX(6,198/33)/198)+(4.25-(4-O12)*4.25/4*MAX(6,198/33)/9))^0.285)+(4.25-(4-O12)*4.25/4*MAX(6,198/33)/9)^(((4.25+(AA12-0.263)*0.32*198*MAX(6,198/33)/198)+(4.25-(4-O12)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12=0,50,198)/0.0065))),1))</f>
        <v>179.6494644372419</v>
      </c>
      <c r="AN12" s="98">
        <f t="shared" si="3"/>
        <v>174.73279777057493</v>
      </c>
      <c r="AO12" s="98">
        <f t="shared" si="4"/>
        <v>167.81613110390796</v>
      </c>
      <c r="AP12" s="98">
        <f t="shared" si="5"/>
        <v>155.29855077699551</v>
      </c>
      <c r="AQ12" s="98">
        <f t="shared" si="6"/>
        <v>108.79290132178387</v>
      </c>
      <c r="AR12" s="98">
        <f t="shared" si="7"/>
        <v>62.184839648291934</v>
      </c>
      <c r="AS12" s="98">
        <f t="shared" si="8"/>
        <v>60</v>
      </c>
      <c r="AT12" s="98">
        <f t="shared" si="9"/>
        <v>60</v>
      </c>
      <c r="AU12" s="98">
        <f t="shared" si="10"/>
        <v>60</v>
      </c>
      <c r="AV12" s="98">
        <f t="shared" si="11"/>
        <v>60</v>
      </c>
      <c r="AW12" s="98">
        <f t="shared" si="12"/>
        <v>60</v>
      </c>
      <c r="AX12" s="98">
        <f t="shared" si="13"/>
        <v>60</v>
      </c>
      <c r="AY12" s="96">
        <f t="shared" si="14"/>
        <v>5.5681355853354209</v>
      </c>
      <c r="AZ12" s="96">
        <f t="shared" si="15"/>
        <v>67.634222366195146</v>
      </c>
      <c r="BA12" s="96">
        <f t="shared" si="16"/>
        <v>2.1742737442743256</v>
      </c>
      <c r="BB12" s="96">
        <f t="shared" si="17"/>
        <v>1.8311179268005346</v>
      </c>
      <c r="BC12" s="96">
        <f t="shared" si="18"/>
        <v>1.4321028324534817</v>
      </c>
      <c r="BD12" s="96">
        <f t="shared" si="19"/>
        <v>0.97131470816890841</v>
      </c>
      <c r="BE12" s="96">
        <f t="shared" si="20"/>
        <v>0.39503102056492501</v>
      </c>
      <c r="BF12" s="96">
        <f t="shared" si="21"/>
        <v>4.0691573016892968E-2</v>
      </c>
      <c r="BG12" s="96">
        <f t="shared" si="22"/>
        <v>0</v>
      </c>
      <c r="BH12" s="96">
        <f t="shared" si="23"/>
        <v>0</v>
      </c>
      <c r="BI12" s="96">
        <f t="shared" si="24"/>
        <v>0</v>
      </c>
      <c r="BJ12" s="96">
        <f t="shared" si="25"/>
        <v>0</v>
      </c>
      <c r="BK12" s="96">
        <f t="shared" si="26"/>
        <v>0</v>
      </c>
      <c r="BL12" s="96">
        <f t="shared" si="27"/>
        <v>0</v>
      </c>
      <c r="BM12" s="129">
        <f t="shared" si="28"/>
        <v>18</v>
      </c>
      <c r="BN12" s="129">
        <f t="shared" si="28"/>
        <v>18</v>
      </c>
      <c r="BO12" s="129">
        <f t="shared" si="28"/>
        <v>18</v>
      </c>
      <c r="BP12" s="129">
        <f t="shared" si="28"/>
        <v>18</v>
      </c>
      <c r="BQ12" s="129">
        <f t="shared" si="28"/>
        <v>18</v>
      </c>
      <c r="BR12" s="129" t="str">
        <f t="shared" si="28"/>
        <v/>
      </c>
      <c r="BS12" s="129" t="str">
        <f t="shared" si="28"/>
        <v/>
      </c>
      <c r="BT12" s="129" t="str">
        <f t="shared" si="28"/>
        <v/>
      </c>
      <c r="BU12" s="129" t="str">
        <f t="shared" si="28"/>
        <v/>
      </c>
      <c r="BV12" s="129" t="str">
        <f t="shared" si="28"/>
        <v/>
      </c>
      <c r="BW12" s="129" t="str">
        <f t="shared" si="28"/>
        <v/>
      </c>
      <c r="BX12" s="129" t="str">
        <f t="shared" si="28"/>
        <v/>
      </c>
      <c r="BY12" s="130">
        <f t="shared" si="29"/>
        <v>18.2817691252489</v>
      </c>
      <c r="BZ12" s="130">
        <f t="shared" si="30"/>
        <v>15.881390585124493</v>
      </c>
      <c r="CA12" s="130">
        <f t="shared" si="31"/>
        <v>13.131146982239709</v>
      </c>
      <c r="CB12" s="130">
        <f t="shared" si="32"/>
        <v>9.4953455123522623</v>
      </c>
      <c r="CC12" s="130">
        <f t="shared" si="33"/>
        <v>4.3413013955243596</v>
      </c>
      <c r="CD12" s="130">
        <f t="shared" si="34"/>
        <v>0.915471235124664</v>
      </c>
      <c r="CE12" s="130">
        <f t="shared" si="35"/>
        <v>0.5</v>
      </c>
      <c r="CF12" s="130">
        <f t="shared" si="36"/>
        <v>0.5</v>
      </c>
      <c r="CG12" s="130">
        <f t="shared" si="37"/>
        <v>0.5</v>
      </c>
      <c r="CH12" s="130">
        <f t="shared" si="38"/>
        <v>0.5</v>
      </c>
      <c r="CI12" s="130">
        <f t="shared" si="39"/>
        <v>0.5</v>
      </c>
      <c r="CJ12" s="130">
        <f t="shared" si="40"/>
        <v>0.5</v>
      </c>
      <c r="CK12" s="131">
        <f t="shared" si="41"/>
        <v>5</v>
      </c>
      <c r="CL12" s="96">
        <f t="shared" si="42"/>
        <v>0.27007924597178024</v>
      </c>
      <c r="CM12" s="96">
        <f t="shared" si="43"/>
        <v>-2.0962363168674392E-2</v>
      </c>
      <c r="CN12" s="96">
        <f t="shared" si="44"/>
        <v>-0.3466642491823908</v>
      </c>
      <c r="CO12" s="96">
        <f t="shared" si="45"/>
        <v>-0.67477228079185547</v>
      </c>
      <c r="CP12" s="96">
        <f t="shared" si="46"/>
        <v>-0.75811933699532319</v>
      </c>
      <c r="CQ12" s="96">
        <f t="shared" si="47"/>
        <v>-0.61843663483517741</v>
      </c>
      <c r="CR12" s="96">
        <f t="shared" si="48"/>
        <v>-0.63596999999999992</v>
      </c>
      <c r="CS12" s="96">
        <f t="shared" si="49"/>
        <v>-0.63596999999999992</v>
      </c>
      <c r="CT12" s="96">
        <f t="shared" si="50"/>
        <v>-0.63596999999999992</v>
      </c>
      <c r="CU12" s="96">
        <f t="shared" si="51"/>
        <v>-0.63596999999999992</v>
      </c>
      <c r="CV12" s="96">
        <f t="shared" si="52"/>
        <v>-0.63596999999999992</v>
      </c>
      <c r="CW12" s="96">
        <f t="shared" si="53"/>
        <v>-0.63596999999999992</v>
      </c>
      <c r="CX12" s="96">
        <f>MAX(0,(IF(CL12&gt;0,(CL12-ROUNDDOWN(CL12,1))/0.1*LOOKUP(ROUNDUP(CL12+81.1,1),CB!$A:$A,CB!$C:$C)+(1-(CL12-ROUNDDOWN(CL12,1))/0.1)*LOOKUP(ROUNDDOWN(CL12+81.1,1),CB!$A:$A,CB!$C:$C),(CL12-ROUNDDOWN(CL12-0.1,1))/0.1*LOOKUP(ROUNDUP(CL12+81.1,1),CB!$A:$A,CB!$C:$C)+(1-(CL12-ROUNDDOWN(CL12-0.1,1))/0.1)*LOOKUP(ROUNDDOWN(CL12+81.1,1),CB!$A:$A,CB!$C:$C))-LOOKUP(81.1,CB!$A:$A,CB!$C:$C))/(1-(BINOMDIST(97,162,0.5,TRUE)-BINOMDIST(87,162,0.5,TRUE)))*$C$2*($B$1^(LEFT(CX$4,4)*1-LEFT($BA$4,4)*1))*(37.75+CL12))</f>
        <v>0.3875791710542939</v>
      </c>
      <c r="CY12" s="96">
        <f>MAX(0,(IF(CM12&gt;0,(CM12-ROUNDDOWN(CM12,1))/0.1*LOOKUP(ROUNDUP(CM12+81.1,1),CB!$A:$A,CB!$C:$C)+(1-(CM12-ROUNDDOWN(CM12,1))/0.1)*LOOKUP(ROUNDDOWN(CM12+81.1,1),CB!$A:$A,CB!$C:$C),(CM12-ROUNDDOWN(CM12-0.1,1))/0.1*LOOKUP(ROUNDUP(CM12+81.1,1),CB!$A:$A,CB!$C:$C)+(1-(CM12-ROUNDDOWN(CM12-0.1,1))/0.1)*LOOKUP(ROUNDDOWN(CM12+81.1,1),CB!$A:$A,CB!$C:$C))-LOOKUP(81.1,CB!$A:$A,CB!$C:$C))/(1-(BINOMDIST(97,162,0.5,TRUE)-BINOMDIST(87,162,0.5,TRUE)))*$C$2*($B$1^(LEFT(CY$4,4)*1-LEFT($BA$4,4)*1))*(37.75+CM12))</f>
        <v>0</v>
      </c>
      <c r="CZ12" s="96">
        <f>MAX(0,(IF(CN12&gt;0,(CN12-ROUNDDOWN(CN12,1))/0.1*LOOKUP(ROUNDUP(CN12+81.1,1),CB!$A:$A,CB!$C:$C)+(1-(CN12-ROUNDDOWN(CN12,1))/0.1)*LOOKUP(ROUNDDOWN(CN12+81.1,1),CB!$A:$A,CB!$C:$C),(CN12-ROUNDDOWN(CN12-0.1,1))/0.1*LOOKUP(ROUNDUP(CN12+81.1,1),CB!$A:$A,CB!$C:$C)+(1-(CN12-ROUNDDOWN(CN12-0.1,1))/0.1)*LOOKUP(ROUNDDOWN(CN12+81.1,1),CB!$A:$A,CB!$C:$C))-LOOKUP(81.1,CB!$A:$A,CB!$C:$C))/(1-(BINOMDIST(97,162,0.5,TRUE)-BINOMDIST(87,162,0.5,TRUE)))*$C$2*($B$1^(LEFT(CZ$4,4)*1-LEFT($BA$4,4)*1))*(37.75+CN12))</f>
        <v>0</v>
      </c>
      <c r="DA12" s="96">
        <f>MAX(0,(IF(CO12&gt;0,(CO12-ROUNDDOWN(CO12,1))/0.1*LOOKUP(ROUNDUP(CO12+81.1,1),CB!$A:$A,CB!$C:$C)+(1-(CO12-ROUNDDOWN(CO12,1))/0.1)*LOOKUP(ROUNDDOWN(CO12+81.1,1),CB!$A:$A,CB!$C:$C),(CO12-ROUNDDOWN(CO12-0.1,1))/0.1*LOOKUP(ROUNDUP(CO12+81.1,1),CB!$A:$A,CB!$C:$C)+(1-(CO12-ROUNDDOWN(CO12-0.1,1))/0.1)*LOOKUP(ROUNDDOWN(CO12+81.1,1),CB!$A:$A,CB!$C:$C))-LOOKUP(81.1,CB!$A:$A,CB!$C:$C))/(1-(BINOMDIST(97,162,0.5,TRUE)-BINOMDIST(87,162,0.5,TRUE)))*$C$2*($B$1^(LEFT(DA$4,4)*1-LEFT($BA$4,4)*1))*(37.75+CO12))</f>
        <v>0</v>
      </c>
      <c r="DB12" s="96">
        <f>MAX(0,(IF(CP12&gt;0,(CP12-ROUNDDOWN(CP12,1))/0.1*LOOKUP(ROUNDUP(CP12+81.1,1),CB!$A:$A,CB!$C:$C)+(1-(CP12-ROUNDDOWN(CP12,1))/0.1)*LOOKUP(ROUNDDOWN(CP12+81.1,1),CB!$A:$A,CB!$C:$C),(CP12-ROUNDDOWN(CP12-0.1,1))/0.1*LOOKUP(ROUNDUP(CP12+81.1,1),CB!$A:$A,CB!$C:$C)+(1-(CP12-ROUNDDOWN(CP12-0.1,1))/0.1)*LOOKUP(ROUNDDOWN(CP12+81.1,1),CB!$A:$A,CB!$C:$C))-LOOKUP(81.1,CB!$A:$A,CB!$C:$C))/(1-(BINOMDIST(97,162,0.5,TRUE)-BINOMDIST(87,162,0.5,TRUE)))*$C$2*($B$1^(LEFT(DB$4,4)*1-LEFT($BA$4,4)*1))*(37.75+CP12))</f>
        <v>0</v>
      </c>
      <c r="DC12" s="96">
        <f>MAX(0,(IF(CQ12&gt;0,(CQ12-ROUNDDOWN(CQ12,1))/0.1*LOOKUP(ROUNDUP(CQ12+81.1,1),CB!$A:$A,CB!$C:$C)+(1-(CQ12-ROUNDDOWN(CQ12,1))/0.1)*LOOKUP(ROUNDDOWN(CQ12+81.1,1),CB!$A:$A,CB!$C:$C),(CQ12-ROUNDDOWN(CQ12-0.1,1))/0.1*LOOKUP(ROUNDUP(CQ12+81.1,1),CB!$A:$A,CB!$C:$C)+(1-(CQ12-ROUNDDOWN(CQ12-0.1,1))/0.1)*LOOKUP(ROUNDDOWN(CQ12+81.1,1),CB!$A:$A,CB!$C:$C))-LOOKUP(81.1,CB!$A:$A,CB!$C:$C))/(1-(BINOMDIST(97,162,0.5,TRUE)-BINOMDIST(87,162,0.5,TRUE)))*$C$2*($B$1^(LEFT(DC$4,4)*1-LEFT($BA$4,4)*1))*(37.75+CQ12))</f>
        <v>0</v>
      </c>
      <c r="DD12" s="96">
        <f>MAX(0,(IF(CR12&gt;0,(CR12-ROUNDDOWN(CR12,1))/0.1*LOOKUP(ROUNDUP(CR12+81.1,1),CB!$A:$A,CB!$C:$C)+(1-(CR12-ROUNDDOWN(CR12,1))/0.1)*LOOKUP(ROUNDDOWN(CR12+81.1,1),CB!$A:$A,CB!$C:$C),(CR12-ROUNDDOWN(CR12-0.1,1))/0.1*LOOKUP(ROUNDUP(CR12+81.1,1),CB!$A:$A,CB!$C:$C)+(1-(CR12-ROUNDDOWN(CR12-0.1,1))/0.1)*LOOKUP(ROUNDDOWN(CR12+81.1,1),CB!$A:$A,CB!$C:$C))-LOOKUP(81.1,CB!$A:$A,CB!$C:$C))/(1-(BINOMDIST(97,162,0.5,TRUE)-BINOMDIST(87,162,0.5,TRUE)))*$C$2*($B$1^(LEFT(DD$4,4)*1-LEFT($BA$4,4)*1))*(37.75+CR12))</f>
        <v>0</v>
      </c>
      <c r="DE12" s="96">
        <f>MAX(0,(IF(CS12&gt;0,(CS12-ROUNDDOWN(CS12,1))/0.1*LOOKUP(ROUNDUP(CS12+81.1,1),CB!$A:$A,CB!$C:$C)+(1-(CS12-ROUNDDOWN(CS12,1))/0.1)*LOOKUP(ROUNDDOWN(CS12+81.1,1),CB!$A:$A,CB!$C:$C),(CS12-ROUNDDOWN(CS12-0.1,1))/0.1*LOOKUP(ROUNDUP(CS12+81.1,1),CB!$A:$A,CB!$C:$C)+(1-(CS12-ROUNDDOWN(CS12-0.1,1))/0.1)*LOOKUP(ROUNDDOWN(CS12+81.1,1),CB!$A:$A,CB!$C:$C))-LOOKUP(81.1,CB!$A:$A,CB!$C:$C))/(1-(BINOMDIST(97,162,0.5,TRUE)-BINOMDIST(87,162,0.5,TRUE)))*$C$2*($B$1^(LEFT(DE$4,4)*1-LEFT($BA$4,4)*1))*(37.75+CS12))</f>
        <v>0</v>
      </c>
      <c r="DF12" s="96">
        <f>MAX(0,(IF(CT12&gt;0,(CT12-ROUNDDOWN(CT12,1))/0.1*LOOKUP(ROUNDUP(CT12+81.1,1),CB!$A:$A,CB!$C:$C)+(1-(CT12-ROUNDDOWN(CT12,1))/0.1)*LOOKUP(ROUNDDOWN(CT12+81.1,1),CB!$A:$A,CB!$C:$C),(CT12-ROUNDDOWN(CT12-0.1,1))/0.1*LOOKUP(ROUNDUP(CT12+81.1,1),CB!$A:$A,CB!$C:$C)+(1-(CT12-ROUNDDOWN(CT12-0.1,1))/0.1)*LOOKUP(ROUNDDOWN(CT12+81.1,1),CB!$A:$A,CB!$C:$C))-LOOKUP(81.1,CB!$A:$A,CB!$C:$C))/(1-(BINOMDIST(97,162,0.5,TRUE)-BINOMDIST(87,162,0.5,TRUE)))*$C$2*($B$1^(LEFT(DF$4,4)*1-LEFT($BA$4,4)*1))*(37.75+CT12))</f>
        <v>0</v>
      </c>
      <c r="DG12" s="96">
        <f>MAX(0,(IF(CU12&gt;0,(CU12-ROUNDDOWN(CU12,1))/0.1*LOOKUP(ROUNDUP(CU12+81.1,1),CB!$A:$A,CB!$C:$C)+(1-(CU12-ROUNDDOWN(CU12,1))/0.1)*LOOKUP(ROUNDDOWN(CU12+81.1,1),CB!$A:$A,CB!$C:$C),(CU12-ROUNDDOWN(CU12-0.1,1))/0.1*LOOKUP(ROUNDUP(CU12+81.1,1),CB!$A:$A,CB!$C:$C)+(1-(CU12-ROUNDDOWN(CU12-0.1,1))/0.1)*LOOKUP(ROUNDDOWN(CU12+81.1,1),CB!$A:$A,CB!$C:$C))-LOOKUP(81.1,CB!$A:$A,CB!$C:$C))/(1-(BINOMDIST(97,162,0.5,TRUE)-BINOMDIST(87,162,0.5,TRUE)))*$C$2*($B$1^(LEFT(DG$4,4)*1-LEFT($BA$4,4)*1))*(37.75+CU12))</f>
        <v>0</v>
      </c>
      <c r="DH12" s="96">
        <f>MAX(0,(IF(CV12&gt;0,(CV12-ROUNDDOWN(CV12,1))/0.1*LOOKUP(ROUNDUP(CV12+81.1,1),CB!$A:$A,CB!$C:$C)+(1-(CV12-ROUNDDOWN(CV12,1))/0.1)*LOOKUP(ROUNDDOWN(CV12+81.1,1),CB!$A:$A,CB!$C:$C),(CV12-ROUNDDOWN(CV12-0.1,1))/0.1*LOOKUP(ROUNDUP(CV12+81.1,1),CB!$A:$A,CB!$C:$C)+(1-(CV12-ROUNDDOWN(CV12-0.1,1))/0.1)*LOOKUP(ROUNDDOWN(CV12+81.1,1),CB!$A:$A,CB!$C:$C))-LOOKUP(81.1,CB!$A:$A,CB!$C:$C))/(1-(BINOMDIST(97,162,0.5,TRUE)-BINOMDIST(87,162,0.5,TRUE)))*$C$2*($B$1^(LEFT(DH$4,4)*1-LEFT($BA$4,4)*1))*(37.75+CV12))</f>
        <v>0</v>
      </c>
      <c r="DI12" s="96">
        <f>MAX(0,(IF(CW12&gt;0,(CW12-ROUNDDOWN(CW12,1))/0.1*LOOKUP(ROUNDUP(CW12+81.1,1),CB!$A:$A,CB!$C:$C)+(1-(CW12-ROUNDDOWN(CW12,1))/0.1)*LOOKUP(ROUNDDOWN(CW12+81.1,1),CB!$A:$A,CB!$C:$C),(CW12-ROUNDDOWN(CW12-0.1,1))/0.1*LOOKUP(ROUNDUP(CW12+81.1,1),CB!$A:$A,CB!$C:$C)+(1-(CW12-ROUNDDOWN(CW12-0.1,1))/0.1)*LOOKUP(ROUNDDOWN(CW12+81.1,1),CB!$A:$A,CB!$C:$C))-LOOKUP(81.1,CB!$A:$A,CB!$C:$C))/(1-(BINOMDIST(97,162,0.5,TRUE)-BINOMDIST(87,162,0.5,TRUE)))*$C$2*($B$1^(LEFT(DI$4,4)*1-LEFT($BA$4,4)*1))*(37.75+CW12))</f>
        <v>0</v>
      </c>
      <c r="DJ12" s="90">
        <f t="shared" si="54"/>
        <v>0.3875791710542939</v>
      </c>
      <c r="DK12" s="132"/>
      <c r="DL12" s="132">
        <f t="shared" si="55"/>
        <v>10.581769125248901</v>
      </c>
      <c r="DM12" s="132">
        <f t="shared" si="56"/>
        <v>25.905304819860177</v>
      </c>
      <c r="DN12" s="132">
        <f t="shared" si="57"/>
        <v>39.000325945698684</v>
      </c>
      <c r="DO12" s="132">
        <f t="shared" si="58"/>
        <v>49.517536066763931</v>
      </c>
      <c r="DP12" s="132">
        <f t="shared" si="59"/>
        <v>56.857226282117978</v>
      </c>
      <c r="DQ12" s="132">
        <f t="shared" si="60"/>
        <v>62.447200155877468</v>
      </c>
      <c r="DR12" s="132">
        <f t="shared" si="61"/>
        <v>68.040217679526066</v>
      </c>
      <c r="DS12" s="132">
        <f t="shared" si="62"/>
        <v>73.83551280864738</v>
      </c>
      <c r="DT12" s="132">
        <f t="shared" si="63"/>
        <v>79.820574827081558</v>
      </c>
      <c r="DU12" s="132">
        <f t="shared" si="64"/>
        <v>85.982315423196724</v>
      </c>
      <c r="DV12" s="132"/>
      <c r="DW12" s="132"/>
      <c r="DX12" s="132"/>
      <c r="DY12" s="132"/>
      <c r="DZ12" s="132"/>
      <c r="EA12" s="132"/>
      <c r="EB12" s="132"/>
      <c r="EC12" s="132"/>
      <c r="ED12" s="132"/>
      <c r="EE12" s="132"/>
      <c r="ER12" s="132"/>
      <c r="ES12" s="132"/>
      <c r="ET12" s="132"/>
      <c r="EU12" s="132"/>
      <c r="EV12" s="132"/>
      <c r="EW12" s="132"/>
      <c r="EX12" s="132"/>
      <c r="EY12" s="132"/>
      <c r="EZ12" s="132"/>
      <c r="FA12" s="132"/>
      <c r="FB12" s="132"/>
      <c r="FC12" s="132"/>
    </row>
    <row r="13" spans="1:160" ht="12.75" customHeight="1" x14ac:dyDescent="0.2">
      <c r="A13">
        <v>612672</v>
      </c>
      <c r="B13" s="99" t="str">
        <f>INDEX([1]Bios!$O:$O,MATCH(A13,[1]Bios!$C:$C,0))</f>
        <v>Chen, Wei-Yin</v>
      </c>
      <c r="C13" s="92" t="s">
        <v>266</v>
      </c>
      <c r="D13" s="94">
        <f>LOOKUP(IF(INDEX([1]Bios!$M:$M,MATCH(A13,[1]Bios!$C:$C,0))="P",INDEX([1]Pitchers!$Q:$Q,MATCH(A13,[1]Pitchers!$A:$A,0)),INDEX([1]Hitters!$AV:$AV,MATCH(A13,[1]Hitters!$A:$A,0))),Positions!A:A,Positions!B:B)</f>
        <v>1</v>
      </c>
      <c r="E13" s="137">
        <v>5</v>
      </c>
      <c r="F13" s="138">
        <f t="shared" si="0"/>
        <v>14.297541330075239</v>
      </c>
      <c r="G13" s="138">
        <v>80</v>
      </c>
      <c r="H13" s="94" t="s">
        <v>893</v>
      </c>
      <c r="I13" s="93">
        <f>6</f>
        <v>6</v>
      </c>
      <c r="J13" s="93">
        <f>6</f>
        <v>6</v>
      </c>
      <c r="K13" s="94">
        <f>MIN(IF(D13&gt;1,INDEX([1]Hitters!$DA:$DA,MATCH(A13,[1]Hitters!$A:$A,0)),INDEX([1]Pitchers!$DA:$DA,MATCH(A13,[1]Pitchers!$A:$A,0))),J13)</f>
        <v>4.9494969696969697</v>
      </c>
      <c r="L13" s="94">
        <f t="shared" si="1"/>
        <v>4</v>
      </c>
      <c r="M13" s="95">
        <f>IF(D13&gt;1,INDEX([1]Hitters!$CV:$CV,MATCH($A13,[1]Hitters!$A:$A,0)),INDEX([1]Pitchers!$CP:$CP,MATCH($A13,[1]Pitchers!$A:$A,0)))</f>
        <v>30.958333333333332</v>
      </c>
      <c r="N13" s="90">
        <f t="shared" si="2"/>
        <v>-45.003723062045907</v>
      </c>
      <c r="O13" s="97">
        <f>IF($D13&gt;1,INDEX([1]Hitters!$AF:$AF,MATCH($A13,[1]Hitters!$A:$A,0)),INDEX([1]Pitchers!$AJ:$AJ,MATCH($A13,[1]Pitchers!$A:$A,0))*IF(OR(AND($D13=0,INDEX([1]Pitchers!$Q:$Q,MATCH($A13,[1]Pitchers!$A:$A,0))="R"),AND($D13=1,INDEX([1]Pitchers!$Q:$Q,MATCH($A13,[1]Pitchers!$A:$A,0))="S")),1,IF($D13=0,0.83+(1-INDEX([1]Pitchers!$BE:$BE,MATCH($A13,[1]Pitchers!$A:$A,0)))/8,1/(0.83+(1-INDEX([1]Pitchers!$BE:$BE,MATCH($A13,[1]Pitchers!$A:$A,0)))/8))))</f>
        <v>4.4699102750505642</v>
      </c>
      <c r="P13" s="97">
        <f>IF($D13&gt;1,O13+(LOOKUP(ROUNDDOWN($M13+RIGHT(P$4,4)*1-2016,0),Age!$A:$A,Age!$C:$C)*(1-($M13+RIGHT(P$4,4)*1-2016-ROUNDDOWN($M13+RIGHT(P$4,4)*1-2016,0)))+LOOKUP(ROUNDUP($M13+RIGHT(P$4,4)*1-2016,0),Age!$A:$A,Age!$C:$C)*(($M13+RIGHT(P$4,4)*1-2016-ROUNDDOWN($M13+RIGHT(P$4,4)*1-2016,0))))*IF($M13+RIGHT(P$4,4)*1-2016&gt;27,1,INDEX([1]Hitters!$BG:$BG,MATCH($A13,[1]Hitters!$A:$A,0))),O13*(1-(1-(LOOKUP(ROUNDDOWN($M13+RIGHT(P$4,4)*1-2016,0),Age!$A:$A,Age!$L:$L)*(1-($M13+RIGHT(P$4,4)*1-2016-ROUNDDOWN($M13+RIGHT(P$4,4)*1-2016,0)))+LOOKUP(ROUNDUP($M13+RIGHT(P$4,4)*1-2016,0),Age!$A:$A,Age!$L:$L)*(($M13+RIGHT(P$4,4)*1-2016-ROUNDDOWN($M13+RIGHT(P$4,4)*1-2016,0)))))*IF($M13+RIGHT(P$4,4)*1-2016&gt;27,1,INDEX([1]Pitchers!$BE:$BE,MATCH($A13,[1]Pitchers!$A:$A,0)))))</f>
        <v>4.5973492794548685</v>
      </c>
      <c r="Q13" s="97">
        <f>IF($D13&gt;1,P13+(LOOKUP(ROUNDDOWN($M13+RIGHT(Q$4,4)*1-2016,0),Age!$A:$A,Age!$C:$C)*(1-($M13+RIGHT(Q$4,4)*1-2016-ROUNDDOWN($M13+RIGHT(Q$4,4)*1-2016,0)))+LOOKUP(ROUNDUP($M13+RIGHT(Q$4,4)*1-2016,0),Age!$A:$A,Age!$C:$C)*(($M13+RIGHT(Q$4,4)*1-2016-ROUNDDOWN($M13+RIGHT(Q$4,4)*1-2016,0))))*IF($M13+RIGHT(Q$4,4)*1-2016&gt;27,1,INDEX([1]Hitters!$BG:$BG,MATCH($A13,[1]Hitters!$A:$A,0))),P13*(1-(1-(LOOKUP(ROUNDDOWN($M13+RIGHT(Q$4,4)*1-2016,0),Age!$A:$A,Age!$L:$L)*(1-($M13+RIGHT(Q$4,4)*1-2016-ROUNDDOWN($M13+RIGHT(Q$4,4)*1-2016,0)))+LOOKUP(ROUNDUP($M13+RIGHT(Q$4,4)*1-2016,0),Age!$A:$A,Age!$L:$L)*(($M13+RIGHT(Q$4,4)*1-2016-ROUNDDOWN($M13+RIGHT(Q$4,4)*1-2016,0)))))*IF($M13+RIGHT(Q$4,4)*1-2016&gt;27,1,INDEX([1]Pitchers!$BE:$BE,MATCH($A13,[1]Pitchers!$A:$A,0)))))</f>
        <v>4.7548563813311961</v>
      </c>
      <c r="R13" s="97">
        <f>IF($D13&gt;1,Q13+(LOOKUP(ROUNDDOWN($M13+RIGHT(R$4,4)*1-2016,0),Age!$A:$A,Age!$C:$C)*(1-($M13+RIGHT(R$4,4)*1-2016-ROUNDDOWN($M13+RIGHT(R$4,4)*1-2016,0)))+LOOKUP(ROUNDUP($M13+RIGHT(R$4,4)*1-2016,0),Age!$A:$A,Age!$C:$C)*(($M13+RIGHT(R$4,4)*1-2016-ROUNDDOWN($M13+RIGHT(R$4,4)*1-2016,0))))*IF($M13+RIGHT(R$4,4)*1-2016&gt;27,1,INDEX([1]Hitters!$BG:$BG,MATCH($A13,[1]Hitters!$A:$A,0))),Q13*(1-(1-(LOOKUP(ROUNDDOWN($M13+RIGHT(R$4,4)*1-2016,0),Age!$A:$A,Age!$L:$L)*(1-($M13+RIGHT(R$4,4)*1-2016-ROUNDDOWN($M13+RIGHT(R$4,4)*1-2016,0)))+LOOKUP(ROUNDUP($M13+RIGHT(R$4,4)*1-2016,0),Age!$A:$A,Age!$L:$L)*(($M13+RIGHT(R$4,4)*1-2016-ROUNDDOWN($M13+RIGHT(R$4,4)*1-2016,0)))))*IF($M13+RIGHT(R$4,4)*1-2016&gt;27,1,INDEX([1]Pitchers!$BE:$BE,MATCH($A13,[1]Pitchers!$A:$A,0)))))</f>
        <v>4.9451001663384204</v>
      </c>
      <c r="S13" s="97">
        <f>IF($D13&gt;1,R13+(LOOKUP(ROUNDDOWN($M13+RIGHT(S$4,4)*1-2016,0),Age!$A:$A,Age!$C:$C)*(1-($M13+RIGHT(S$4,4)*1-2016-ROUNDDOWN($M13+RIGHT(S$4,4)*1-2016,0)))+LOOKUP(ROUNDUP($M13+RIGHT(S$4,4)*1-2016,0),Age!$A:$A,Age!$C:$C)*(($M13+RIGHT(S$4,4)*1-2016-ROUNDDOWN($M13+RIGHT(S$4,4)*1-2016,0))))*IF($M13+RIGHT(S$4,4)*1-2016&gt;27,1,INDEX([1]Hitters!$BG:$BG,MATCH($A13,[1]Hitters!$A:$A,0))),R13*(1-(1-(LOOKUP(ROUNDDOWN($M13+RIGHT(S$4,4)*1-2016,0),Age!$A:$A,Age!$L:$L)*(1-($M13+RIGHT(S$4,4)*1-2016-ROUNDDOWN($M13+RIGHT(S$4,4)*1-2016,0)))+LOOKUP(ROUNDUP($M13+RIGHT(S$4,4)*1-2016,0),Age!$A:$A,Age!$L:$L)*(($M13+RIGHT(S$4,4)*1-2016-ROUNDDOWN($M13+RIGHT(S$4,4)*1-2016,0)))))*IF($M13+RIGHT(S$4,4)*1-2016&gt;27,1,INDEX([1]Pitchers!$BE:$BE,MATCH($A13,[1]Pitchers!$A:$A,0)))))</f>
        <v>5.1713900104084738</v>
      </c>
      <c r="T13" s="97">
        <f>IF($D13&gt;1,S13+(LOOKUP(ROUNDDOWN($M13+RIGHT(T$4,4)*1-2016,0),Age!$A:$A,Age!$C:$C)*(1-($M13+RIGHT(T$4,4)*1-2016-ROUNDDOWN($M13+RIGHT(T$4,4)*1-2016,0)))+LOOKUP(ROUNDUP($M13+RIGHT(T$4,4)*1-2016,0),Age!$A:$A,Age!$C:$C)*(($M13+RIGHT(T$4,4)*1-2016-ROUNDDOWN($M13+RIGHT(T$4,4)*1-2016,0))))*IF($M13+RIGHT(T$4,4)*1-2016&gt;27,1,INDEX([1]Hitters!$BG:$BG,MATCH($A13,[1]Hitters!$A:$A,0))),S13*(1-(1-(LOOKUP(ROUNDDOWN($M13+RIGHT(T$4,4)*1-2016,0),Age!$A:$A,Age!$L:$L)*(1-($M13+RIGHT(T$4,4)*1-2016-ROUNDDOWN($M13+RIGHT(T$4,4)*1-2016,0)))+LOOKUP(ROUNDUP($M13+RIGHT(T$4,4)*1-2016,0),Age!$A:$A,Age!$L:$L)*(($M13+RIGHT(T$4,4)*1-2016-ROUNDDOWN($M13+RIGHT(T$4,4)*1-2016,0)))))*IF($M13+RIGHT(T$4,4)*1-2016&gt;27,1,INDEX([1]Pitchers!$BE:$BE,MATCH($A13,[1]Pitchers!$A:$A,0)))))</f>
        <v>5.4377704645904563</v>
      </c>
      <c r="U13" s="97">
        <f>IF($D13&gt;1,T13+(LOOKUP(ROUNDDOWN($M13+RIGHT(U$4,4)*1-2016,0),Age!$A:$A,Age!$C:$C)*(1-($M13+RIGHT(U$4,4)*1-2016-ROUNDDOWN($M13+RIGHT(U$4,4)*1-2016,0)))+LOOKUP(ROUNDUP($M13+RIGHT(U$4,4)*1-2016,0),Age!$A:$A,Age!$C:$C)*(($M13+RIGHT(U$4,4)*1-2016-ROUNDDOWN($M13+RIGHT(U$4,4)*1-2016,0))))*IF($M13+RIGHT(U$4,4)*1-2016&gt;27,1,INDEX([1]Hitters!$BG:$BG,MATCH($A13,[1]Hitters!$A:$A,0))),T13*(1-(1-(LOOKUP(ROUNDDOWN($M13+RIGHT(U$4,4)*1-2016,0),Age!$A:$A,Age!$L:$L)*(1-($M13+RIGHT(U$4,4)*1-2016-ROUNDDOWN($M13+RIGHT(U$4,4)*1-2016,0)))+LOOKUP(ROUNDUP($M13+RIGHT(U$4,4)*1-2016,0),Age!$A:$A,Age!$L:$L)*(($M13+RIGHT(U$4,4)*1-2016-ROUNDDOWN($M13+RIGHT(U$4,4)*1-2016,0)))))*IF($M13+RIGHT(U$4,4)*1-2016&gt;27,1,INDEX([1]Pitchers!$BE:$BE,MATCH($A13,[1]Pitchers!$A:$A,0)))))</f>
        <v>5.749139467130604</v>
      </c>
      <c r="V13" s="97">
        <f>IF($D13&gt;1,U13+(LOOKUP(ROUNDDOWN($M13+RIGHT(V$4,4)*1-2016,0),Age!$A:$A,Age!$C:$C)*(1-($M13+RIGHT(V$4,4)*1-2016-ROUNDDOWN($M13+RIGHT(V$4,4)*1-2016,0)))+LOOKUP(ROUNDUP($M13+RIGHT(V$4,4)*1-2016,0),Age!$A:$A,Age!$C:$C)*(($M13+RIGHT(V$4,4)*1-2016-ROUNDDOWN($M13+RIGHT(V$4,4)*1-2016,0))))*IF($M13+RIGHT(V$4,4)*1-2016&gt;27,1,INDEX([1]Hitters!$BG:$BG,MATCH($A13,[1]Hitters!$A:$A,0))),U13*(1-(1-(LOOKUP(ROUNDDOWN($M13+RIGHT(V$4,4)*1-2016,0),Age!$A:$A,Age!$L:$L)*(1-($M13+RIGHT(V$4,4)*1-2016-ROUNDDOWN($M13+RIGHT(V$4,4)*1-2016,0)))+LOOKUP(ROUNDUP($M13+RIGHT(V$4,4)*1-2016,0),Age!$A:$A,Age!$L:$L)*(($M13+RIGHT(V$4,4)*1-2016-ROUNDDOWN($M13+RIGHT(V$4,4)*1-2016,0)))))*IF($M13+RIGHT(V$4,4)*1-2016&gt;27,1,INDEX([1]Pitchers!$BE:$BE,MATCH($A13,[1]Pitchers!$A:$A,0)))))</f>
        <v>6.1113951404292868</v>
      </c>
      <c r="W13" s="97">
        <f>IF($D13&gt;1,V13+(LOOKUP(ROUNDDOWN($M13+RIGHT(W$4,4)*1-2016,0),Age!$A:$A,Age!$C:$C)*(1-($M13+RIGHT(W$4,4)*1-2016-ROUNDDOWN($M13+RIGHT(W$4,4)*1-2016,0)))+LOOKUP(ROUNDUP($M13+RIGHT(W$4,4)*1-2016,0),Age!$A:$A,Age!$C:$C)*(($M13+RIGHT(W$4,4)*1-2016-ROUNDDOWN($M13+RIGHT(W$4,4)*1-2016,0))))*IF($M13+RIGHT(W$4,4)*1-2016&gt;27,1,INDEX([1]Hitters!$BG:$BG,MATCH($A13,[1]Hitters!$A:$A,0))),V13*(1-(1-(LOOKUP(ROUNDDOWN($M13+RIGHT(W$4,4)*1-2016,0),Age!$A:$A,Age!$L:$L)*(1-($M13+RIGHT(W$4,4)*1-2016-ROUNDDOWN($M13+RIGHT(W$4,4)*1-2016,0)))+LOOKUP(ROUNDUP($M13+RIGHT(W$4,4)*1-2016,0),Age!$A:$A,Age!$L:$L)*(($M13+RIGHT(W$4,4)*1-2016-ROUNDDOWN($M13+RIGHT(W$4,4)*1-2016,0)))))*IF($M13+RIGHT(W$4,4)*1-2016&gt;27,1,INDEX([1]Pitchers!$BE:$BE,MATCH($A13,[1]Pitchers!$A:$A,0)))))</f>
        <v>6.5316172166998516</v>
      </c>
      <c r="X13" s="97">
        <f>IF($D13&gt;1,W13+(LOOKUP(ROUNDDOWN($M13+RIGHT(X$4,4)*1-2016,0),Age!$A:$A,Age!$C:$C)*(1-($M13+RIGHT(X$4,4)*1-2016-ROUNDDOWN($M13+RIGHT(X$4,4)*1-2016,0)))+LOOKUP(ROUNDUP($M13+RIGHT(X$4,4)*1-2016,0),Age!$A:$A,Age!$C:$C)*(($M13+RIGHT(X$4,4)*1-2016-ROUNDDOWN($M13+RIGHT(X$4,4)*1-2016,0))))*IF($M13+RIGHT(X$4,4)*1-2016&gt;27,1,INDEX([1]Hitters!$BG:$BG,MATCH($A13,[1]Hitters!$A:$A,0))),W13*(1-(1-(LOOKUP(ROUNDDOWN($M13+RIGHT(X$4,4)*1-2016,0),Age!$A:$A,Age!$L:$L)*(1-($M13+RIGHT(X$4,4)*1-2016-ROUNDDOWN($M13+RIGHT(X$4,4)*1-2016,0)))+LOOKUP(ROUNDUP($M13+RIGHT(X$4,4)*1-2016,0),Age!$A:$A,Age!$L:$L)*(($M13+RIGHT(X$4,4)*1-2016-ROUNDDOWN($M13+RIGHT(X$4,4)*1-2016,0)))))*IF($M13+RIGHT(X$4,4)*1-2016&gt;27,1,INDEX([1]Pitchers!$BE:$BE,MATCH($A13,[1]Pitchers!$A:$A,0)))))</f>
        <v>7.0182907370233378</v>
      </c>
      <c r="Y13" s="97">
        <f>IF($D13&gt;1,X13+(LOOKUP(ROUNDDOWN($M13+RIGHT(Y$4,4)*1-2016,0),Age!$A:$A,Age!$C:$C)*(1-($M13+RIGHT(Y$4,4)*1-2016-ROUNDDOWN($M13+RIGHT(Y$4,4)*1-2016,0)))+LOOKUP(ROUNDUP($M13+RIGHT(Y$4,4)*1-2016,0),Age!$A:$A,Age!$C:$C)*(($M13+RIGHT(Y$4,4)*1-2016-ROUNDDOWN($M13+RIGHT(Y$4,4)*1-2016,0))))*IF($M13+RIGHT(Y$4,4)*1-2016&gt;27,1,INDEX([1]Hitters!$BG:$BG,MATCH($A13,[1]Hitters!$A:$A,0))),X13*(1-(1-(LOOKUP(ROUNDDOWN($M13+RIGHT(Y$4,4)*1-2016,0),Age!$A:$A,Age!$L:$L)*(1-($M13+RIGHT(Y$4,4)*1-2016-ROUNDDOWN($M13+RIGHT(Y$4,4)*1-2016,0)))+LOOKUP(ROUNDUP($M13+RIGHT(Y$4,4)*1-2016,0),Age!$A:$A,Age!$L:$L)*(($M13+RIGHT(Y$4,4)*1-2016-ROUNDDOWN($M13+RIGHT(Y$4,4)*1-2016,0)))))*IF($M13+RIGHT(Y$4,4)*1-2016&gt;27,1,INDEX([1]Pitchers!$BE:$BE,MATCH($A13,[1]Pitchers!$A:$A,0)))))</f>
        <v>7.5815816758646433</v>
      </c>
      <c r="Z13" s="97">
        <f>IF($D13&gt;1,Y13+(LOOKUP(ROUNDDOWN($M13+RIGHT(Z$4,4)*1-2016,0),Age!$A:$A,Age!$C:$C)*(1-($M13+RIGHT(Z$4,4)*1-2016-ROUNDDOWN($M13+RIGHT(Z$4,4)*1-2016,0)))+LOOKUP(ROUNDUP($M13+RIGHT(Z$4,4)*1-2016,0),Age!$A:$A,Age!$C:$C)*(($M13+RIGHT(Z$4,4)*1-2016-ROUNDDOWN($M13+RIGHT(Z$4,4)*1-2016,0))))*IF($M13+RIGHT(Z$4,4)*1-2016&gt;27,1,INDEX([1]Hitters!$BG:$BG,MATCH($A13,[1]Hitters!$A:$A,0))),Y13*(1-(1-(LOOKUP(ROUNDDOWN($M13+RIGHT(Z$4,4)*1-2016,0),Age!$A:$A,Age!$L:$L)*(1-($M13+RIGHT(Z$4,4)*1-2016-ROUNDDOWN($M13+RIGHT(Z$4,4)*1-2016,0)))+LOOKUP(ROUNDUP($M13+RIGHT(Z$4,4)*1-2016,0),Age!$A:$A,Age!$L:$L)*(($M13+RIGHT(Z$4,4)*1-2016-ROUNDDOWN($M13+RIGHT(Z$4,4)*1-2016,0)))))*IF($M13+RIGHT(Z$4,4)*1-2016&gt;27,1,INDEX([1]Pitchers!$BE:$BE,MATCH($A13,[1]Pitchers!$A:$A,0)))))</f>
        <v>8.2336766747981329</v>
      </c>
      <c r="AA13" s="96">
        <f>IF($D13=0,0,IF($D13=1,INDEX([1]Pitchers!$FK:$FK,MATCH($A13,[1]Pitchers!$A:$A,0)),MAX(-16,IF($D13=10,-16,IF($D13&lt;2,0,INDEX([1]Hitters!$AZ:$AZ,MATCH($A13,[1]Hitters!$A:$A,0)))))))</f>
        <v>0.23856568522687238</v>
      </c>
      <c r="AB13" s="96">
        <f>IF($D13=0,0,IF($D13=1,INDEX([1]Pitchers!$FK:$FK,MATCH($A13,[1]Pitchers!$A:$A,0)),MAX(-16,IF($D13=2,AA13-MIN(0.75,0.25*(RIGHT(AB$4,4)*1-(RIGHT($AD$4,4)*1)+0.25)*(1-MIN(0.75,INDEX([1]Hitters!$CF:$CF,MATCH($A13,[1]Hitters!$A:$A,0)))/0.75*1)+INDEX([1]Hitters!$CF:$CF,MATCH($A13,[1]Hitters!$A:$A,0)))/0.75*1,IF($D13&gt;6,(AA13-MIN(0.75,0.25*(RIGHT(AB$4,4)*1-(RIGHT($AD$4,4)*1)+0.25)*(1-MIN(0.75,INDEX([1]Hitters!$CF:$CF,MATCH($A13,[1]Hitters!$A:$A,0)))/0.75*1)+INDEX([1]Hitters!$CF:$CF,MATCH($A13,[1]Hitters!$A:$A,0)))/0.75*($M13+RIGHT(AB$4,4)*1-RIGHT($AA$4,4)*1+10)*0.05),IF($D13=3,(AA13-MIN(0.75,0.25*(RIGHT(AB$4,4)*1-(RIGHT($AD$4,4)*1)+0.25)*(1-MIN(0.75,INDEX([1]Hitters!$CF:$CF,MATCH($A13,[1]Hitters!$A:$A,0)))/0.75*1)+INDEX([1]Hitters!$CF:$CF,MATCH($A13,[1]Hitters!$A:$A,0)))/0.75*($M13+RIGHT(AB$4,4)*1-RIGHT($AA$4,4)*1-27)*0.1),(AA13-MIN(0.75,0.25*(RIGHT(AB$4,4)*1-(RIGHT($AD$4,4)*1)+0.25)*(1-MIN(0.75,INDEX([1]Hitters!$CF:$CF,MATCH($A13,[1]Hitters!$A:$A,0)))/0.75*1)+INDEX([1]Hitters!$CF:$CF,MATCH($A13,[1]Hitters!$A:$A,0)))/0.75*($M13+RIGHT(AB$4,4)*1-RIGHT($AA$4,4)*1-20)*0.094)))))))</f>
        <v>0.23856568522687238</v>
      </c>
      <c r="AC13" s="96">
        <f>IF($D13=0,0,IF($D13=1,INDEX([1]Pitchers!$FK:$FK,MATCH($A13,[1]Pitchers!$A:$A,0)),MAX(-16,IF($D13=2,AB13-MIN(0.75,0.25*(RIGHT(AC$4,4)*1-(RIGHT($AD$4,4)*1)+0.25)*(1-MIN(0.75,INDEX([1]Hitters!$CF:$CF,MATCH($A13,[1]Hitters!$A:$A,0)))/0.75*1)+INDEX([1]Hitters!$CF:$CF,MATCH($A13,[1]Hitters!$A:$A,0)))/0.75*1,IF($D13&gt;6,(AB13-MIN(0.75,0.25*(RIGHT(AC$4,4)*1-(RIGHT($AD$4,4)*1)+0.25)*(1-MIN(0.75,INDEX([1]Hitters!$CF:$CF,MATCH($A13,[1]Hitters!$A:$A,0)))/0.75*1)+INDEX([1]Hitters!$CF:$CF,MATCH($A13,[1]Hitters!$A:$A,0)))/0.75*($M13+RIGHT(AC$4,4)*1-RIGHT($AA$4,4)*1+10)*0.05),IF($D13=3,(AB13-MIN(0.75,0.25*(RIGHT(AC$4,4)*1-(RIGHT($AD$4,4)*1)+0.25)*(1-MIN(0.75,INDEX([1]Hitters!$CF:$CF,MATCH($A13,[1]Hitters!$A:$A,0)))/0.75*1)+INDEX([1]Hitters!$CF:$CF,MATCH($A13,[1]Hitters!$A:$A,0)))/0.75*($M13+RIGHT(AC$4,4)*1-RIGHT($AA$4,4)*1-27)*0.1),(AB13-MIN(0.75,0.25*(RIGHT(AC$4,4)*1-(RIGHT($AD$4,4)*1)+0.25)*(1-MIN(0.75,INDEX([1]Hitters!$CF:$CF,MATCH($A13,[1]Hitters!$A:$A,0)))/0.75*1)+INDEX([1]Hitters!$CF:$CF,MATCH($A13,[1]Hitters!$A:$A,0)))/0.75*($M13+RIGHT(AC$4,4)*1-RIGHT($AA$4,4)*1-20)*0.094)))))))</f>
        <v>0.23856568522687238</v>
      </c>
      <c r="AD13" s="96">
        <f>IF($D13=0,0,IF($D13=1,INDEX([1]Pitchers!$FK:$FK,MATCH($A13,[1]Pitchers!$A:$A,0)),MAX(-16,IF($D13=2,AC13-MIN(0.75,0.25*(RIGHT(AD$4,4)*1-(RIGHT($AD$4,4)*1)+0.25)*(1-MIN(0.75,INDEX([1]Hitters!$CF:$CF,MATCH($A13,[1]Hitters!$A:$A,0)))/0.75*1)+INDEX([1]Hitters!$CF:$CF,MATCH($A13,[1]Hitters!$A:$A,0)))/0.75*1,IF($D13&gt;6,(AC13-MIN(0.75,0.25*(RIGHT(AD$4,4)*1-(RIGHT($AD$4,4)*1)+0.25)*(1-MIN(0.75,INDEX([1]Hitters!$CF:$CF,MATCH($A13,[1]Hitters!$A:$A,0)))/0.75*1)+INDEX([1]Hitters!$CF:$CF,MATCH($A13,[1]Hitters!$A:$A,0)))/0.75*($M13+RIGHT(AD$4,4)*1-RIGHT($AA$4,4)*1+10)*0.05),IF($D13=3,(AC13-MIN(0.75,0.25*(RIGHT(AD$4,4)*1-(RIGHT($AD$4,4)*1)+0.25)*(1-MIN(0.75,INDEX([1]Hitters!$CF:$CF,MATCH($A13,[1]Hitters!$A:$A,0)))/0.75*1)+INDEX([1]Hitters!$CF:$CF,MATCH($A13,[1]Hitters!$A:$A,0)))/0.75*($M13+RIGHT(AD$4,4)*1-RIGHT($AA$4,4)*1-27)*0.1),(AC13-MIN(0.75,0.25*(RIGHT(AD$4,4)*1-(RIGHT($AD$4,4)*1)+0.25)*(1-MIN(0.75,INDEX([1]Hitters!$CF:$CF,MATCH($A13,[1]Hitters!$A:$A,0)))/0.75*1)+INDEX([1]Hitters!$CF:$CF,MATCH($A13,[1]Hitters!$A:$A,0)))/0.75*($M13+RIGHT(AD$4,4)*1-RIGHT($AA$4,4)*1-20)*0.094)))))))</f>
        <v>0.23856568522687238</v>
      </c>
      <c r="AE13" s="96">
        <f>IF($D13=0,0,IF($D13=1,INDEX([1]Pitchers!$FK:$FK,MATCH($A13,[1]Pitchers!$A:$A,0)),MAX(-16,IF($D13=2,AD13-MIN(0.75,0.25*(RIGHT(AE$4,4)*1-(RIGHT($AD$4,4)*1)+0.25)*(1-MIN(0.75,INDEX([1]Hitters!$CF:$CF,MATCH($A13,[1]Hitters!$A:$A,0)))/0.75*1)+INDEX([1]Hitters!$CF:$CF,MATCH($A13,[1]Hitters!$A:$A,0)))/0.75*1,IF($D13&gt;6,(AD13-MIN(0.75,0.25*(RIGHT(AE$4,4)*1-(RIGHT($AD$4,4)*1)+0.25)*(1-MIN(0.75,INDEX([1]Hitters!$CF:$CF,MATCH($A13,[1]Hitters!$A:$A,0)))/0.75*1)+INDEX([1]Hitters!$CF:$CF,MATCH($A13,[1]Hitters!$A:$A,0)))/0.75*($M13+RIGHT(AE$4,4)*1-RIGHT($AA$4,4)*1+10)*0.05),IF($D13=3,(AD13-MIN(0.75,0.25*(RIGHT(AE$4,4)*1-(RIGHT($AD$4,4)*1)+0.25)*(1-MIN(0.75,INDEX([1]Hitters!$CF:$CF,MATCH($A13,[1]Hitters!$A:$A,0)))/0.75*1)+INDEX([1]Hitters!$CF:$CF,MATCH($A13,[1]Hitters!$A:$A,0)))/0.75*($M13+RIGHT(AE$4,4)*1-RIGHT($AA$4,4)*1-27)*0.1),(AD13-MIN(0.75,0.25*(RIGHT(AE$4,4)*1-(RIGHT($AD$4,4)*1)+0.25)*(1-MIN(0.75,INDEX([1]Hitters!$CF:$CF,MATCH($A13,[1]Hitters!$A:$A,0)))/0.75*1)+INDEX([1]Hitters!$CF:$CF,MATCH($A13,[1]Hitters!$A:$A,0)))/0.75*($M13+RIGHT(AE$4,4)*1-RIGHT($AA$4,4)*1-20)*0.094)))))))</f>
        <v>0.23856568522687238</v>
      </c>
      <c r="AF13" s="96">
        <f>IF($D13=0,0,IF($D13=1,INDEX([1]Pitchers!$FK:$FK,MATCH($A13,[1]Pitchers!$A:$A,0)),MAX(-16,IF($D13=2,AE13-MIN(0.75,0.25*(RIGHT(AF$4,4)*1-(RIGHT($AD$4,4)*1)+0.25)*(1-MIN(0.75,INDEX([1]Hitters!$CF:$CF,MATCH($A13,[1]Hitters!$A:$A,0)))/0.75*1)+INDEX([1]Hitters!$CF:$CF,MATCH($A13,[1]Hitters!$A:$A,0)))/0.75*1,IF($D13&gt;6,(AE13-MIN(0.75,0.25*(RIGHT(AF$4,4)*1-(RIGHT($AD$4,4)*1)+0.25)*(1-MIN(0.75,INDEX([1]Hitters!$CF:$CF,MATCH($A13,[1]Hitters!$A:$A,0)))/0.75*1)+INDEX([1]Hitters!$CF:$CF,MATCH($A13,[1]Hitters!$A:$A,0)))/0.75*($M13+RIGHT(AF$4,4)*1-RIGHT($AA$4,4)*1+10)*0.05),IF($D13=3,(AE13-MIN(0.75,0.25*(RIGHT(AF$4,4)*1-(RIGHT($AD$4,4)*1)+0.25)*(1-MIN(0.75,INDEX([1]Hitters!$CF:$CF,MATCH($A13,[1]Hitters!$A:$A,0)))/0.75*1)+INDEX([1]Hitters!$CF:$CF,MATCH($A13,[1]Hitters!$A:$A,0)))/0.75*($M13+RIGHT(AF$4,4)*1-RIGHT($AA$4,4)*1-27)*0.1),(AE13-MIN(0.75,0.25*(RIGHT(AF$4,4)*1-(RIGHT($AD$4,4)*1)+0.25)*(1-MIN(0.75,INDEX([1]Hitters!$CF:$CF,MATCH($A13,[1]Hitters!$A:$A,0)))/0.75*1)+INDEX([1]Hitters!$CF:$CF,MATCH($A13,[1]Hitters!$A:$A,0)))/0.75*($M13+RIGHT(AF$4,4)*1-RIGHT($AA$4,4)*1-20)*0.094)))))))</f>
        <v>0.23856568522687238</v>
      </c>
      <c r="AG13" s="96">
        <f>IF($D13=0,0,IF($D13=1,INDEX([1]Pitchers!$FK:$FK,MATCH($A13,[1]Pitchers!$A:$A,0)),MAX(-16,IF($D13=2,AF13-MIN(0.75,0.25*(RIGHT(AG$4,4)*1-(RIGHT($AD$4,4)*1)+0.25)*(1-MIN(0.75,INDEX([1]Hitters!$CF:$CF,MATCH($A13,[1]Hitters!$A:$A,0)))/0.75*1)+INDEX([1]Hitters!$CF:$CF,MATCH($A13,[1]Hitters!$A:$A,0)))/0.75*1,IF($D13&gt;6,(AF13-MIN(0.75,0.25*(RIGHT(AG$4,4)*1-(RIGHT($AD$4,4)*1)+0.25)*(1-MIN(0.75,INDEX([1]Hitters!$CF:$CF,MATCH($A13,[1]Hitters!$A:$A,0)))/0.75*1)+INDEX([1]Hitters!$CF:$CF,MATCH($A13,[1]Hitters!$A:$A,0)))/0.75*($M13+RIGHT(AG$4,4)*1-RIGHT($AA$4,4)*1+10)*0.05),IF($D13=3,(AF13-MIN(0.75,0.25*(RIGHT(AG$4,4)*1-(RIGHT($AD$4,4)*1)+0.25)*(1-MIN(0.75,INDEX([1]Hitters!$CF:$CF,MATCH($A13,[1]Hitters!$A:$A,0)))/0.75*1)+INDEX([1]Hitters!$CF:$CF,MATCH($A13,[1]Hitters!$A:$A,0)))/0.75*($M13+RIGHT(AG$4,4)*1-RIGHT($AA$4,4)*1-27)*0.1),(AF13-MIN(0.75,0.25*(RIGHT(AG$4,4)*1-(RIGHT($AD$4,4)*1)+0.25)*(1-MIN(0.75,INDEX([1]Hitters!$CF:$CF,MATCH($A13,[1]Hitters!$A:$A,0)))/0.75*1)+INDEX([1]Hitters!$CF:$CF,MATCH($A13,[1]Hitters!$A:$A,0)))/0.75*($M13+RIGHT(AG$4,4)*1-RIGHT($AA$4,4)*1-20)*0.094)))))))</f>
        <v>0.23856568522687238</v>
      </c>
      <c r="AH13" s="96">
        <f>IF($D13=0,0,IF($D13=1,INDEX([1]Pitchers!$FK:$FK,MATCH($A13,[1]Pitchers!$A:$A,0)),MAX(-16,IF($D13=2,AG13-MIN(0.75,0.25*(RIGHT(AH$4,4)*1-(RIGHT($AD$4,4)*1)+0.25)*(1-MIN(0.75,INDEX([1]Hitters!$CF:$CF,MATCH($A13,[1]Hitters!$A:$A,0)))/0.75*1)+INDEX([1]Hitters!$CF:$CF,MATCH($A13,[1]Hitters!$A:$A,0)))/0.75*1,IF($D13&gt;6,(AG13-MIN(0.75,0.25*(RIGHT(AH$4,4)*1-(RIGHT($AD$4,4)*1)+0.25)*(1-MIN(0.75,INDEX([1]Hitters!$CF:$CF,MATCH($A13,[1]Hitters!$A:$A,0)))/0.75*1)+INDEX([1]Hitters!$CF:$CF,MATCH($A13,[1]Hitters!$A:$A,0)))/0.75*($M13+RIGHT(AH$4,4)*1-RIGHT($AA$4,4)*1+10)*0.05),IF($D13=3,(AG13-MIN(0.75,0.25*(RIGHT(AH$4,4)*1-(RIGHT($AD$4,4)*1)+0.25)*(1-MIN(0.75,INDEX([1]Hitters!$CF:$CF,MATCH($A13,[1]Hitters!$A:$A,0)))/0.75*1)+INDEX([1]Hitters!$CF:$CF,MATCH($A13,[1]Hitters!$A:$A,0)))/0.75*($M13+RIGHT(AH$4,4)*1-RIGHT($AA$4,4)*1-27)*0.1),(AG13-MIN(0.75,0.25*(RIGHT(AH$4,4)*1-(RIGHT($AD$4,4)*1)+0.25)*(1-MIN(0.75,INDEX([1]Hitters!$CF:$CF,MATCH($A13,[1]Hitters!$A:$A,0)))/0.75*1)+INDEX([1]Hitters!$CF:$CF,MATCH($A13,[1]Hitters!$A:$A,0)))/0.75*($M13+RIGHT(AH$4,4)*1-RIGHT($AA$4,4)*1-20)*0.094)))))))</f>
        <v>0.23856568522687238</v>
      </c>
      <c r="AI13" s="96">
        <f>IF($D13=0,0,IF($D13=1,INDEX([1]Pitchers!$FK:$FK,MATCH($A13,[1]Pitchers!$A:$A,0)),MAX(-16,IF($D13=2,AH13-MIN(0.75,0.25*(RIGHT(AI$4,4)*1-(RIGHT($AD$4,4)*1)+0.25)*(1-MIN(0.75,INDEX([1]Hitters!$CF:$CF,MATCH($A13,[1]Hitters!$A:$A,0)))/0.75*1)+INDEX([1]Hitters!$CF:$CF,MATCH($A13,[1]Hitters!$A:$A,0)))/0.75*1,IF($D13&gt;6,(AH13-MIN(0.75,0.25*(RIGHT(AI$4,4)*1-(RIGHT($AD$4,4)*1)+0.25)*(1-MIN(0.75,INDEX([1]Hitters!$CF:$CF,MATCH($A13,[1]Hitters!$A:$A,0)))/0.75*1)+INDEX([1]Hitters!$CF:$CF,MATCH($A13,[1]Hitters!$A:$A,0)))/0.75*($M13+RIGHT(AI$4,4)*1-RIGHT($AA$4,4)*1+10)*0.05),IF($D13=3,(AH13-MIN(0.75,0.25*(RIGHT(AI$4,4)*1-(RIGHT($AD$4,4)*1)+0.25)*(1-MIN(0.75,INDEX([1]Hitters!$CF:$CF,MATCH($A13,[1]Hitters!$A:$A,0)))/0.75*1)+INDEX([1]Hitters!$CF:$CF,MATCH($A13,[1]Hitters!$A:$A,0)))/0.75*($M13+RIGHT(AI$4,4)*1-RIGHT($AA$4,4)*1-27)*0.1),(AH13-MIN(0.75,0.25*(RIGHT(AI$4,4)*1-(RIGHT($AD$4,4)*1)+0.25)*(1-MIN(0.75,INDEX([1]Hitters!$CF:$CF,MATCH($A13,[1]Hitters!$A:$A,0)))/0.75*1)+INDEX([1]Hitters!$CF:$CF,MATCH($A13,[1]Hitters!$A:$A,0)))/0.75*($M13+RIGHT(AI$4,4)*1-RIGHT($AA$4,4)*1-20)*0.094)))))))</f>
        <v>0.23856568522687238</v>
      </c>
      <c r="AJ13" s="96">
        <f>IF($D13=0,0,IF($D13=1,INDEX([1]Pitchers!$FK:$FK,MATCH($A13,[1]Pitchers!$A:$A,0)),MAX(-16,IF($D13=2,AI13-MIN(0.75,0.25*(RIGHT(AJ$4,4)*1-(RIGHT($AD$4,4)*1)+0.25)*(1-MIN(0.75,INDEX([1]Hitters!$CF:$CF,MATCH($A13,[1]Hitters!$A:$A,0)))/0.75*1)+INDEX([1]Hitters!$CF:$CF,MATCH($A13,[1]Hitters!$A:$A,0)))/0.75*1,IF($D13&gt;6,(AI13-MIN(0.75,0.25*(RIGHT(AJ$4,4)*1-(RIGHT($AD$4,4)*1)+0.25)*(1-MIN(0.75,INDEX([1]Hitters!$CF:$CF,MATCH($A13,[1]Hitters!$A:$A,0)))/0.75*1)+INDEX([1]Hitters!$CF:$CF,MATCH($A13,[1]Hitters!$A:$A,0)))/0.75*($M13+RIGHT(AJ$4,4)*1-RIGHT($AA$4,4)*1+10)*0.05),IF($D13=3,(AI13-MIN(0.75,0.25*(RIGHT(AJ$4,4)*1-(RIGHT($AD$4,4)*1)+0.25)*(1-MIN(0.75,INDEX([1]Hitters!$CF:$CF,MATCH($A13,[1]Hitters!$A:$A,0)))/0.75*1)+INDEX([1]Hitters!$CF:$CF,MATCH($A13,[1]Hitters!$A:$A,0)))/0.75*($M13+RIGHT(AJ$4,4)*1-RIGHT($AA$4,4)*1-27)*0.1),(AI13-MIN(0.75,0.25*(RIGHT(AJ$4,4)*1-(RIGHT($AD$4,4)*1)+0.25)*(1-MIN(0.75,INDEX([1]Hitters!$CF:$CF,MATCH($A13,[1]Hitters!$A:$A,0)))/0.75*1)+INDEX([1]Hitters!$CF:$CF,MATCH($A13,[1]Hitters!$A:$A,0)))/0.75*($M13+RIGHT(AJ$4,4)*1-RIGHT($AA$4,4)*1-20)*0.094)))))))</f>
        <v>0.23856568522687238</v>
      </c>
      <c r="AK13" s="96">
        <f>IF($D13=0,0,IF($D13=1,INDEX([1]Pitchers!$FK:$FK,MATCH($A13,[1]Pitchers!$A:$A,0)),MAX(-16,IF($D13=2,AJ13-MIN(0.75,0.25*(RIGHT(AK$4,4)*1-(RIGHT($AD$4,4)*1)+0.25)*(1-MIN(0.75,INDEX([1]Hitters!$CF:$CF,MATCH($A13,[1]Hitters!$A:$A,0)))/0.75*1)+INDEX([1]Hitters!$CF:$CF,MATCH($A13,[1]Hitters!$A:$A,0)))/0.75*1,IF($D13&gt;6,(AJ13-MIN(0.75,0.25*(RIGHT(AK$4,4)*1-(RIGHT($AD$4,4)*1)+0.25)*(1-MIN(0.75,INDEX([1]Hitters!$CF:$CF,MATCH($A13,[1]Hitters!$A:$A,0)))/0.75*1)+INDEX([1]Hitters!$CF:$CF,MATCH($A13,[1]Hitters!$A:$A,0)))/0.75*($M13+RIGHT(AK$4,4)*1-RIGHT($AA$4,4)*1+10)*0.05),IF($D13=3,(AJ13-MIN(0.75,0.25*(RIGHT(AK$4,4)*1-(RIGHT($AD$4,4)*1)+0.25)*(1-MIN(0.75,INDEX([1]Hitters!$CF:$CF,MATCH($A13,[1]Hitters!$A:$A,0)))/0.75*1)+INDEX([1]Hitters!$CF:$CF,MATCH($A13,[1]Hitters!$A:$A,0)))/0.75*($M13+RIGHT(AK$4,4)*1-RIGHT($AA$4,4)*1-27)*0.1),(AJ13-MIN(0.75,0.25*(RIGHT(AK$4,4)*1-(RIGHT($AD$4,4)*1)+0.25)*(1-MIN(0.75,INDEX([1]Hitters!$CF:$CF,MATCH($A13,[1]Hitters!$A:$A,0)))/0.75*1)+INDEX([1]Hitters!$CF:$CF,MATCH($A13,[1]Hitters!$A:$A,0)))/0.75*($M13+RIGHT(AK$4,4)*1-RIGHT($AA$4,4)*1-20)*0.094)))))))</f>
        <v>0.23856568522687238</v>
      </c>
      <c r="AL13" s="96">
        <f>IF($D13=0,0,IF($D13=1,INDEX([1]Pitchers!$FK:$FK,MATCH($A13,[1]Pitchers!$A:$A,0)),MAX(-16,IF($D13=2,AK13-MIN(0.75,0.25*(RIGHT(AL$4,4)*1-(RIGHT($AD$4,4)*1)+0.25)*(1-MIN(0.75,INDEX([1]Hitters!$CF:$CF,MATCH($A13,[1]Hitters!$A:$A,0)))/0.75*1)+INDEX([1]Hitters!$CF:$CF,MATCH($A13,[1]Hitters!$A:$A,0)))/0.75*1,IF($D13&gt;6,(AK13-MIN(0.75,0.25*(RIGHT(AL$4,4)*1-(RIGHT($AD$4,4)*1)+0.25)*(1-MIN(0.75,INDEX([1]Hitters!$CF:$CF,MATCH($A13,[1]Hitters!$A:$A,0)))/0.75*1)+INDEX([1]Hitters!$CF:$CF,MATCH($A13,[1]Hitters!$A:$A,0)))/0.75*($M13+RIGHT(AL$4,4)*1-RIGHT($AA$4,4)*1+10)*0.05),IF($D13=3,(AK13-MIN(0.75,0.25*(RIGHT(AL$4,4)*1-(RIGHT($AD$4,4)*1)+0.25)*(1-MIN(0.75,INDEX([1]Hitters!$CF:$CF,MATCH($A13,[1]Hitters!$A:$A,0)))/0.75*1)+INDEX([1]Hitters!$CF:$CF,MATCH($A13,[1]Hitters!$A:$A,0)))/0.75*($M13+RIGHT(AL$4,4)*1-RIGHT($AA$4,4)*1-27)*0.1),(AK13-MIN(0.75,0.25*(RIGHT(AL$4,4)*1-(RIGHT($AD$4,4)*1)+0.25)*(1-MIN(0.75,INDEX([1]Hitters!$CF:$CF,MATCH($A13,[1]Hitters!$A:$A,0)))/0.75*1)+INDEX([1]Hitters!$CF:$CF,MATCH($A13,[1]Hitters!$A:$A,0)))/0.75*($M13+RIGHT(AL$4,4)*1-RIGHT($AA$4,4)*1-20)*0.094)))))))</f>
        <v>0.23856568522687238</v>
      </c>
      <c r="AM13" s="98">
        <f>MAX(IF($D13=0,20,IF($D13=1,60,150)),MAX(0,IF($D13&gt;1,INDEX([1]Hitters!$ER:$ER,MATCH($A13,[1]Hitters!$A:$A,0))*(0.4+MAX(0,0.6*MIN(1,(IF(O13="",0,(((4.25+(O13-0.263)*4.2)^(((4.25+(O13-0.263)*4.2)+(4.25-AA13*600/600*4.2/600))^0.285))/((4.25+(O13-0.263)*4.2)^(((4.25+(O13-0.263)*4.2)+(4.25-AA13*600/600*4.2/600))^0.285)+(4.25-AA13*600/600*4.2/600)^(((4.25+(O13-0.263)*4.2)+(4.25-AA13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13,[1]Pitchers!$A:$A,0))))*IF($D13&lt;2,(0.4+0.6*MAX(0,MIN(1,IF($D13=0,((4.25)^(((4.25)+(4.25-(4-O13)*4.25/4*1/9))^0.285)/((4.25)^(((4.25)+(4.25-(4-O13)*4.25/4*1/9))^0.285)+(4.25-(4-O13)*4.25/4*1/9)^(((4.25)+(4.25-(4-O13)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13)))/0.5345*0.0009131+0.0104414*(3.74-MIN(3.74,O13)))*50,(((4.25+(AA13-0.263)*0.32*198*MAX(6,198/33)/198)^(((4.25+(AA13-0.263)*0.32*198*MAX(6,198/33)/198)+(4.25-(4-O13)*4.25/4*MAX(6,198/33)/9))^0.285)/((4.25+(AA13-0.263)*0.32*198*MAX(6,198/33)/198)^(((4.25+(AA13-0.263)*0.32*198*MAX(6,198/33)/198)+(4.25-(4-O13)*4.25/4*MAX(6,198/33)/9))^0.285)+(4.25-(4-O13)*4.25/4*MAX(6,198/33)/9)^(((4.25+(AA13-0.263)*0.32*198*MAX(6,198/33)/198)+(4.25-(4-O13)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13=0,50,198)/0.0065))),1))</f>
        <v>148.17043176615744</v>
      </c>
      <c r="AN13" s="98">
        <f t="shared" si="3"/>
        <v>130.5840629373478</v>
      </c>
      <c r="AO13" s="98">
        <f t="shared" si="4"/>
        <v>101.66809213538929</v>
      </c>
      <c r="AP13" s="98">
        <f t="shared" si="5"/>
        <v>69.650260329389155</v>
      </c>
      <c r="AQ13" s="98">
        <f t="shared" si="6"/>
        <v>60</v>
      </c>
      <c r="AR13" s="98">
        <f t="shared" si="7"/>
        <v>60</v>
      </c>
      <c r="AS13" s="98">
        <f t="shared" si="8"/>
        <v>60</v>
      </c>
      <c r="AT13" s="98">
        <f t="shared" si="9"/>
        <v>60</v>
      </c>
      <c r="AU13" s="98">
        <f t="shared" si="10"/>
        <v>60</v>
      </c>
      <c r="AV13" s="98">
        <f t="shared" si="11"/>
        <v>60</v>
      </c>
      <c r="AW13" s="98">
        <f t="shared" si="12"/>
        <v>60</v>
      </c>
      <c r="AX13" s="98">
        <f t="shared" si="13"/>
        <v>60</v>
      </c>
      <c r="AY13" s="96">
        <f t="shared" si="14"/>
        <v>1.9726092363587244</v>
      </c>
      <c r="AZ13" s="96">
        <f t="shared" si="15"/>
        <v>60.784596952915706</v>
      </c>
      <c r="BA13" s="96">
        <f t="shared" si="16"/>
        <v>1.0364398779070836</v>
      </c>
      <c r="BB13" s="96">
        <f t="shared" si="17"/>
        <v>0.71474105069255689</v>
      </c>
      <c r="BC13" s="96">
        <f t="shared" si="18"/>
        <v>0.36889341949062082</v>
      </c>
      <c r="BD13" s="96">
        <f t="shared" si="19"/>
        <v>0.1011422263887547</v>
      </c>
      <c r="BE13" s="96">
        <f t="shared" si="20"/>
        <v>0</v>
      </c>
      <c r="BF13" s="96">
        <f t="shared" si="21"/>
        <v>0</v>
      </c>
      <c r="BG13" s="96">
        <f t="shared" si="22"/>
        <v>0</v>
      </c>
      <c r="BH13" s="96">
        <f t="shared" si="23"/>
        <v>0</v>
      </c>
      <c r="BI13" s="96">
        <f t="shared" si="24"/>
        <v>0</v>
      </c>
      <c r="BJ13" s="96">
        <f t="shared" si="25"/>
        <v>0</v>
      </c>
      <c r="BK13" s="96">
        <f t="shared" si="26"/>
        <v>0</v>
      </c>
      <c r="BL13" s="96">
        <f t="shared" si="27"/>
        <v>0</v>
      </c>
      <c r="BM13" s="129">
        <f t="shared" si="28"/>
        <v>16</v>
      </c>
      <c r="BN13" s="129">
        <f t="shared" si="28"/>
        <v>16</v>
      </c>
      <c r="BO13" s="129">
        <f t="shared" si="28"/>
        <v>16</v>
      </c>
      <c r="BP13" s="129">
        <f t="shared" si="28"/>
        <v>16</v>
      </c>
      <c r="BQ13" s="129">
        <f t="shared" si="28"/>
        <v>16</v>
      </c>
      <c r="BR13" s="129" t="str">
        <f t="shared" si="28"/>
        <v/>
      </c>
      <c r="BS13" s="129" t="str">
        <f t="shared" si="28"/>
        <v/>
      </c>
      <c r="BT13" s="129" t="str">
        <f t="shared" si="28"/>
        <v/>
      </c>
      <c r="BU13" s="129" t="str">
        <f t="shared" si="28"/>
        <v/>
      </c>
      <c r="BV13" s="129" t="str">
        <f t="shared" si="28"/>
        <v/>
      </c>
      <c r="BW13" s="129" t="str">
        <f t="shared" si="28"/>
        <v/>
      </c>
      <c r="BX13" s="129" t="str">
        <f t="shared" si="28"/>
        <v/>
      </c>
      <c r="BY13" s="130">
        <f t="shared" si="29"/>
        <v>8.7915190232566687</v>
      </c>
      <c r="BZ13" s="130">
        <f t="shared" si="30"/>
        <v>6.5038248258174782</v>
      </c>
      <c r="CA13" s="130">
        <f t="shared" si="31"/>
        <v>3.7536399599072756</v>
      </c>
      <c r="CB13" s="130">
        <f t="shared" si="32"/>
        <v>1.4366781585862574</v>
      </c>
      <c r="CC13" s="130">
        <f t="shared" si="33"/>
        <v>0.5</v>
      </c>
      <c r="CD13" s="130">
        <f t="shared" si="34"/>
        <v>0.5</v>
      </c>
      <c r="CE13" s="130">
        <f t="shared" si="35"/>
        <v>0.5</v>
      </c>
      <c r="CF13" s="130">
        <f t="shared" si="36"/>
        <v>0.5</v>
      </c>
      <c r="CG13" s="130">
        <f t="shared" si="37"/>
        <v>0.5</v>
      </c>
      <c r="CH13" s="130">
        <f t="shared" si="38"/>
        <v>0.5</v>
      </c>
      <c r="CI13" s="130">
        <f t="shared" si="39"/>
        <v>0.5</v>
      </c>
      <c r="CJ13" s="130">
        <f t="shared" si="40"/>
        <v>0.5</v>
      </c>
      <c r="CK13" s="131">
        <f t="shared" si="41"/>
        <v>5</v>
      </c>
      <c r="CL13" s="96">
        <f t="shared" si="42"/>
        <v>-0.53409261359830218</v>
      </c>
      <c r="CM13" s="96">
        <f t="shared" si="43"/>
        <v>-0.66938472441186092</v>
      </c>
      <c r="CN13" s="96">
        <f t="shared" si="44"/>
        <v>-0.70873752309843785</v>
      </c>
      <c r="CO13" s="96">
        <f t="shared" si="45"/>
        <v>-0.63711570797260564</v>
      </c>
      <c r="CP13" s="96">
        <f t="shared" si="46"/>
        <v>-0.63596999999999992</v>
      </c>
      <c r="CQ13" s="96">
        <f t="shared" si="47"/>
        <v>-0.63596999999999992</v>
      </c>
      <c r="CR13" s="96">
        <f t="shared" si="48"/>
        <v>-0.63596999999999992</v>
      </c>
      <c r="CS13" s="96">
        <f t="shared" si="49"/>
        <v>-0.63596999999999992</v>
      </c>
      <c r="CT13" s="96">
        <f t="shared" si="50"/>
        <v>-0.63596999999999992</v>
      </c>
      <c r="CU13" s="96">
        <f t="shared" si="51"/>
        <v>-0.63596999999999992</v>
      </c>
      <c r="CV13" s="96">
        <f t="shared" si="52"/>
        <v>-0.63596999999999992</v>
      </c>
      <c r="CW13" s="96">
        <f t="shared" si="53"/>
        <v>-0.63596999999999992</v>
      </c>
      <c r="CX13" s="96">
        <f>MAX(0,(IF(CL13&gt;0,(CL13-ROUNDDOWN(CL13,1))/0.1*LOOKUP(ROUNDUP(CL13+81.1,1),CB!$A:$A,CB!$C:$C)+(1-(CL13-ROUNDDOWN(CL13,1))/0.1)*LOOKUP(ROUNDDOWN(CL13+81.1,1),CB!$A:$A,CB!$C:$C),(CL13-ROUNDDOWN(CL13-0.1,1))/0.1*LOOKUP(ROUNDUP(CL13+81.1,1),CB!$A:$A,CB!$C:$C)+(1-(CL13-ROUNDDOWN(CL13-0.1,1))/0.1)*LOOKUP(ROUNDDOWN(CL13+81.1,1),CB!$A:$A,CB!$C:$C))-LOOKUP(81.1,CB!$A:$A,CB!$C:$C))/(1-(BINOMDIST(97,162,0.5,TRUE)-BINOMDIST(87,162,0.5,TRUE)))*$C$2*($B$1^(LEFT(CX$4,4)*1-LEFT($BA$4,4)*1))*(37.75+CL13))</f>
        <v>0</v>
      </c>
      <c r="CY13" s="96">
        <f>MAX(0,(IF(CM13&gt;0,(CM13-ROUNDDOWN(CM13,1))/0.1*LOOKUP(ROUNDUP(CM13+81.1,1),CB!$A:$A,CB!$C:$C)+(1-(CM13-ROUNDDOWN(CM13,1))/0.1)*LOOKUP(ROUNDDOWN(CM13+81.1,1),CB!$A:$A,CB!$C:$C),(CM13-ROUNDDOWN(CM13-0.1,1))/0.1*LOOKUP(ROUNDUP(CM13+81.1,1),CB!$A:$A,CB!$C:$C)+(1-(CM13-ROUNDDOWN(CM13-0.1,1))/0.1)*LOOKUP(ROUNDDOWN(CM13+81.1,1),CB!$A:$A,CB!$C:$C))-LOOKUP(81.1,CB!$A:$A,CB!$C:$C))/(1-(BINOMDIST(97,162,0.5,TRUE)-BINOMDIST(87,162,0.5,TRUE)))*$C$2*($B$1^(LEFT(CY$4,4)*1-LEFT($BA$4,4)*1))*(37.75+CM13))</f>
        <v>0</v>
      </c>
      <c r="CZ13" s="96">
        <f>MAX(0,(IF(CN13&gt;0,(CN13-ROUNDDOWN(CN13,1))/0.1*LOOKUP(ROUNDUP(CN13+81.1,1),CB!$A:$A,CB!$C:$C)+(1-(CN13-ROUNDDOWN(CN13,1))/0.1)*LOOKUP(ROUNDDOWN(CN13+81.1,1),CB!$A:$A,CB!$C:$C),(CN13-ROUNDDOWN(CN13-0.1,1))/0.1*LOOKUP(ROUNDUP(CN13+81.1,1),CB!$A:$A,CB!$C:$C)+(1-(CN13-ROUNDDOWN(CN13-0.1,1))/0.1)*LOOKUP(ROUNDDOWN(CN13+81.1,1),CB!$A:$A,CB!$C:$C))-LOOKUP(81.1,CB!$A:$A,CB!$C:$C))/(1-(BINOMDIST(97,162,0.5,TRUE)-BINOMDIST(87,162,0.5,TRUE)))*$C$2*($B$1^(LEFT(CZ$4,4)*1-LEFT($BA$4,4)*1))*(37.75+CN13))</f>
        <v>0</v>
      </c>
      <c r="DA13" s="96">
        <f>MAX(0,(IF(CO13&gt;0,(CO13-ROUNDDOWN(CO13,1))/0.1*LOOKUP(ROUNDUP(CO13+81.1,1),CB!$A:$A,CB!$C:$C)+(1-(CO13-ROUNDDOWN(CO13,1))/0.1)*LOOKUP(ROUNDDOWN(CO13+81.1,1),CB!$A:$A,CB!$C:$C),(CO13-ROUNDDOWN(CO13-0.1,1))/0.1*LOOKUP(ROUNDUP(CO13+81.1,1),CB!$A:$A,CB!$C:$C)+(1-(CO13-ROUNDDOWN(CO13-0.1,1))/0.1)*LOOKUP(ROUNDDOWN(CO13+81.1,1),CB!$A:$A,CB!$C:$C))-LOOKUP(81.1,CB!$A:$A,CB!$C:$C))/(1-(BINOMDIST(97,162,0.5,TRUE)-BINOMDIST(87,162,0.5,TRUE)))*$C$2*($B$1^(LEFT(DA$4,4)*1-LEFT($BA$4,4)*1))*(37.75+CO13))</f>
        <v>0</v>
      </c>
      <c r="DB13" s="96">
        <f>MAX(0,(IF(CP13&gt;0,(CP13-ROUNDDOWN(CP13,1))/0.1*LOOKUP(ROUNDUP(CP13+81.1,1),CB!$A:$A,CB!$C:$C)+(1-(CP13-ROUNDDOWN(CP13,1))/0.1)*LOOKUP(ROUNDDOWN(CP13+81.1,1),CB!$A:$A,CB!$C:$C),(CP13-ROUNDDOWN(CP13-0.1,1))/0.1*LOOKUP(ROUNDUP(CP13+81.1,1),CB!$A:$A,CB!$C:$C)+(1-(CP13-ROUNDDOWN(CP13-0.1,1))/0.1)*LOOKUP(ROUNDDOWN(CP13+81.1,1),CB!$A:$A,CB!$C:$C))-LOOKUP(81.1,CB!$A:$A,CB!$C:$C))/(1-(BINOMDIST(97,162,0.5,TRUE)-BINOMDIST(87,162,0.5,TRUE)))*$C$2*($B$1^(LEFT(DB$4,4)*1-LEFT($BA$4,4)*1))*(37.75+CP13))</f>
        <v>0</v>
      </c>
      <c r="DC13" s="96">
        <f>MAX(0,(IF(CQ13&gt;0,(CQ13-ROUNDDOWN(CQ13,1))/0.1*LOOKUP(ROUNDUP(CQ13+81.1,1),CB!$A:$A,CB!$C:$C)+(1-(CQ13-ROUNDDOWN(CQ13,1))/0.1)*LOOKUP(ROUNDDOWN(CQ13+81.1,1),CB!$A:$A,CB!$C:$C),(CQ13-ROUNDDOWN(CQ13-0.1,1))/0.1*LOOKUP(ROUNDUP(CQ13+81.1,1),CB!$A:$A,CB!$C:$C)+(1-(CQ13-ROUNDDOWN(CQ13-0.1,1))/0.1)*LOOKUP(ROUNDDOWN(CQ13+81.1,1),CB!$A:$A,CB!$C:$C))-LOOKUP(81.1,CB!$A:$A,CB!$C:$C))/(1-(BINOMDIST(97,162,0.5,TRUE)-BINOMDIST(87,162,0.5,TRUE)))*$C$2*($B$1^(LEFT(DC$4,4)*1-LEFT($BA$4,4)*1))*(37.75+CQ13))</f>
        <v>0</v>
      </c>
      <c r="DD13" s="96">
        <f>MAX(0,(IF(CR13&gt;0,(CR13-ROUNDDOWN(CR13,1))/0.1*LOOKUP(ROUNDUP(CR13+81.1,1),CB!$A:$A,CB!$C:$C)+(1-(CR13-ROUNDDOWN(CR13,1))/0.1)*LOOKUP(ROUNDDOWN(CR13+81.1,1),CB!$A:$A,CB!$C:$C),(CR13-ROUNDDOWN(CR13-0.1,1))/0.1*LOOKUP(ROUNDUP(CR13+81.1,1),CB!$A:$A,CB!$C:$C)+(1-(CR13-ROUNDDOWN(CR13-0.1,1))/0.1)*LOOKUP(ROUNDDOWN(CR13+81.1,1),CB!$A:$A,CB!$C:$C))-LOOKUP(81.1,CB!$A:$A,CB!$C:$C))/(1-(BINOMDIST(97,162,0.5,TRUE)-BINOMDIST(87,162,0.5,TRUE)))*$C$2*($B$1^(LEFT(DD$4,4)*1-LEFT($BA$4,4)*1))*(37.75+CR13))</f>
        <v>0</v>
      </c>
      <c r="DE13" s="96">
        <f>MAX(0,(IF(CS13&gt;0,(CS13-ROUNDDOWN(CS13,1))/0.1*LOOKUP(ROUNDUP(CS13+81.1,1),CB!$A:$A,CB!$C:$C)+(1-(CS13-ROUNDDOWN(CS13,1))/0.1)*LOOKUP(ROUNDDOWN(CS13+81.1,1),CB!$A:$A,CB!$C:$C),(CS13-ROUNDDOWN(CS13-0.1,1))/0.1*LOOKUP(ROUNDUP(CS13+81.1,1),CB!$A:$A,CB!$C:$C)+(1-(CS13-ROUNDDOWN(CS13-0.1,1))/0.1)*LOOKUP(ROUNDDOWN(CS13+81.1,1),CB!$A:$A,CB!$C:$C))-LOOKUP(81.1,CB!$A:$A,CB!$C:$C))/(1-(BINOMDIST(97,162,0.5,TRUE)-BINOMDIST(87,162,0.5,TRUE)))*$C$2*($B$1^(LEFT(DE$4,4)*1-LEFT($BA$4,4)*1))*(37.75+CS13))</f>
        <v>0</v>
      </c>
      <c r="DF13" s="96">
        <f>MAX(0,(IF(CT13&gt;0,(CT13-ROUNDDOWN(CT13,1))/0.1*LOOKUP(ROUNDUP(CT13+81.1,1),CB!$A:$A,CB!$C:$C)+(1-(CT13-ROUNDDOWN(CT13,1))/0.1)*LOOKUP(ROUNDDOWN(CT13+81.1,1),CB!$A:$A,CB!$C:$C),(CT13-ROUNDDOWN(CT13-0.1,1))/0.1*LOOKUP(ROUNDUP(CT13+81.1,1),CB!$A:$A,CB!$C:$C)+(1-(CT13-ROUNDDOWN(CT13-0.1,1))/0.1)*LOOKUP(ROUNDDOWN(CT13+81.1,1),CB!$A:$A,CB!$C:$C))-LOOKUP(81.1,CB!$A:$A,CB!$C:$C))/(1-(BINOMDIST(97,162,0.5,TRUE)-BINOMDIST(87,162,0.5,TRUE)))*$C$2*($B$1^(LEFT(DF$4,4)*1-LEFT($BA$4,4)*1))*(37.75+CT13))</f>
        <v>0</v>
      </c>
      <c r="DG13" s="96">
        <f>MAX(0,(IF(CU13&gt;0,(CU13-ROUNDDOWN(CU13,1))/0.1*LOOKUP(ROUNDUP(CU13+81.1,1),CB!$A:$A,CB!$C:$C)+(1-(CU13-ROUNDDOWN(CU13,1))/0.1)*LOOKUP(ROUNDDOWN(CU13+81.1,1),CB!$A:$A,CB!$C:$C),(CU13-ROUNDDOWN(CU13-0.1,1))/0.1*LOOKUP(ROUNDUP(CU13+81.1,1),CB!$A:$A,CB!$C:$C)+(1-(CU13-ROUNDDOWN(CU13-0.1,1))/0.1)*LOOKUP(ROUNDDOWN(CU13+81.1,1),CB!$A:$A,CB!$C:$C))-LOOKUP(81.1,CB!$A:$A,CB!$C:$C))/(1-(BINOMDIST(97,162,0.5,TRUE)-BINOMDIST(87,162,0.5,TRUE)))*$C$2*($B$1^(LEFT(DG$4,4)*1-LEFT($BA$4,4)*1))*(37.75+CU13))</f>
        <v>0</v>
      </c>
      <c r="DH13" s="96">
        <f>MAX(0,(IF(CV13&gt;0,(CV13-ROUNDDOWN(CV13,1))/0.1*LOOKUP(ROUNDUP(CV13+81.1,1),CB!$A:$A,CB!$C:$C)+(1-(CV13-ROUNDDOWN(CV13,1))/0.1)*LOOKUP(ROUNDDOWN(CV13+81.1,1),CB!$A:$A,CB!$C:$C),(CV13-ROUNDDOWN(CV13-0.1,1))/0.1*LOOKUP(ROUNDUP(CV13+81.1,1),CB!$A:$A,CB!$C:$C)+(1-(CV13-ROUNDDOWN(CV13-0.1,1))/0.1)*LOOKUP(ROUNDDOWN(CV13+81.1,1),CB!$A:$A,CB!$C:$C))-LOOKUP(81.1,CB!$A:$A,CB!$C:$C))/(1-(BINOMDIST(97,162,0.5,TRUE)-BINOMDIST(87,162,0.5,TRUE)))*$C$2*($B$1^(LEFT(DH$4,4)*1-LEFT($BA$4,4)*1))*(37.75+CV13))</f>
        <v>0</v>
      </c>
      <c r="DI13" s="96">
        <f>MAX(0,(IF(CW13&gt;0,(CW13-ROUNDDOWN(CW13,1))/0.1*LOOKUP(ROUNDUP(CW13+81.1,1),CB!$A:$A,CB!$C:$C)+(1-(CW13-ROUNDDOWN(CW13,1))/0.1)*LOOKUP(ROUNDDOWN(CW13+81.1,1),CB!$A:$A,CB!$C:$C),(CW13-ROUNDDOWN(CW13-0.1,1))/0.1*LOOKUP(ROUNDUP(CW13+81.1,1),CB!$A:$A,CB!$C:$C)+(1-(CW13-ROUNDDOWN(CW13-0.1,1))/0.1)*LOOKUP(ROUNDDOWN(CW13+81.1,1),CB!$A:$A,CB!$C:$C))-LOOKUP(81.1,CB!$A:$A,CB!$C:$C))/(1-(BINOMDIST(97,162,0.5,TRUE)-BINOMDIST(87,162,0.5,TRUE)))*$C$2*($B$1^(LEFT(DI$4,4)*1-LEFT($BA$4,4)*1))*(37.75+CW13))</f>
        <v>0</v>
      </c>
      <c r="DJ13" s="90">
        <f t="shared" si="54"/>
        <v>0</v>
      </c>
      <c r="DK13" s="132"/>
      <c r="DL13" s="132">
        <f t="shared" si="55"/>
        <v>1.0915190232566685</v>
      </c>
      <c r="DM13" s="132">
        <f t="shared" si="56"/>
        <v>7.0256274488045865</v>
      </c>
      <c r="DN13" s="132">
        <f t="shared" si="57"/>
        <v>10.730526128296875</v>
      </c>
      <c r="DO13" s="132">
        <f t="shared" si="58"/>
        <v>12.79120015909808</v>
      </c>
      <c r="DP13" s="132">
        <f t="shared" si="59"/>
        <v>14.297541330075239</v>
      </c>
      <c r="DQ13" s="132">
        <f t="shared" si="60"/>
        <v>15.852395482629632</v>
      </c>
      <c r="DR13" s="132">
        <f t="shared" si="61"/>
        <v>17.453498229979509</v>
      </c>
      <c r="DS13" s="132">
        <f t="shared" si="62"/>
        <v>19.098333092147211</v>
      </c>
      <c r="DT13" s="132">
        <f t="shared" si="63"/>
        <v>20.784195271069308</v>
      </c>
      <c r="DU13" s="132">
        <f t="shared" si="64"/>
        <v>22.508255093407922</v>
      </c>
      <c r="DV13" s="132"/>
      <c r="DW13" s="132"/>
      <c r="DX13" s="132"/>
      <c r="DY13" s="132"/>
      <c r="DZ13" s="132"/>
      <c r="EA13" s="132"/>
      <c r="EB13" s="132"/>
      <c r="EC13" s="132"/>
      <c r="ED13" s="132"/>
      <c r="EE13" s="132"/>
      <c r="ER13" s="132"/>
      <c r="ES13" s="132"/>
      <c r="ET13" s="132"/>
      <c r="EU13" s="132"/>
      <c r="EV13" s="132"/>
      <c r="EW13" s="132"/>
      <c r="EX13" s="132"/>
      <c r="EY13" s="132"/>
      <c r="EZ13" s="132"/>
      <c r="FA13" s="132"/>
      <c r="FB13" s="132"/>
      <c r="FC13" s="132"/>
    </row>
    <row r="14" spans="1:160" s="86" customFormat="1" ht="12.75" customHeight="1" x14ac:dyDescent="0.2">
      <c r="A14" s="80">
        <v>502190</v>
      </c>
      <c r="B14" s="99" t="str">
        <f>INDEX([1]Bios!$O:$O,MATCH(A14,[1]Bios!$C:$C,0))</f>
        <v>Leake, Mike</v>
      </c>
      <c r="C14" s="92" t="s">
        <v>57</v>
      </c>
      <c r="D14" s="94">
        <f>LOOKUP(IF(INDEX([1]Bios!$M:$M,MATCH(A14,[1]Bios!$C:$C,0))="P",INDEX([1]Pitchers!$Q:$Q,MATCH(A14,[1]Pitchers!$A:$A,0)),INDEX([1]Hitters!$AV:$AV,MATCH(A14,[1]Hitters!$A:$A,0))),Positions!A:A,Positions!B:B)</f>
        <v>1</v>
      </c>
      <c r="E14" s="137">
        <v>5</v>
      </c>
      <c r="F14" s="138">
        <f t="shared" si="0"/>
        <v>71.923599698183665</v>
      </c>
      <c r="G14" s="138">
        <v>80</v>
      </c>
      <c r="H14" s="94"/>
      <c r="I14" s="93">
        <f>6</f>
        <v>6</v>
      </c>
      <c r="J14" s="93">
        <f>6</f>
        <v>6</v>
      </c>
      <c r="K14" s="94">
        <f>MIN(IF(D14&gt;1,INDEX([1]Hitters!$DA:$DA,MATCH(A14,[1]Hitters!$A:$A,0)),INDEX([1]Pitchers!$DA:$DA,MATCH(A14,[1]Pitchers!$A:$A,0))),J14)</f>
        <v>6</v>
      </c>
      <c r="L14" s="94">
        <f t="shared" si="1"/>
        <v>4</v>
      </c>
      <c r="M14" s="95">
        <f>IF(D14&gt;1,INDEX([1]Hitters!$CV:$CV,MATCH($A14,[1]Hitters!$A:$A,0)),INDEX([1]Pitchers!$CP:$CP,MATCH($A14,[1]Pitchers!$A:$A,0)))</f>
        <v>28.625</v>
      </c>
      <c r="N14" s="90">
        <f t="shared" si="2"/>
        <v>-5.5320316755139176</v>
      </c>
      <c r="O14" s="97">
        <f>IF($D14&gt;1,INDEX([1]Hitters!$AF:$AF,MATCH($A14,[1]Hitters!$A:$A,0)),INDEX([1]Pitchers!$AJ:$AJ,MATCH($A14,[1]Pitchers!$A:$A,0))*IF(OR(AND($D14=0,INDEX([1]Pitchers!$Q:$Q,MATCH($A14,[1]Pitchers!$A:$A,0))="R"),AND($D14=1,INDEX([1]Pitchers!$Q:$Q,MATCH($A14,[1]Pitchers!$A:$A,0))="S")),1,IF($D14=0,0.83+(1-INDEX([1]Pitchers!$BE:$BE,MATCH($A14,[1]Pitchers!$A:$A,0)))/8,1/(0.83+(1-INDEX([1]Pitchers!$BE:$BE,MATCH($A14,[1]Pitchers!$A:$A,0)))/8))))</f>
        <v>4.2426419004766087</v>
      </c>
      <c r="P14" s="97">
        <f>IF($D14&gt;1,O14+(LOOKUP(ROUNDDOWN($M14+RIGHT(P$4,4)*1-2016,0),Age!$A:$A,Age!$C:$C)*(1-($M14+RIGHT(P$4,4)*1-2016-ROUNDDOWN($M14+RIGHT(P$4,4)*1-2016,0)))+LOOKUP(ROUNDUP($M14+RIGHT(P$4,4)*1-2016,0),Age!$A:$A,Age!$C:$C)*(($M14+RIGHT(P$4,4)*1-2016-ROUNDDOWN($M14+RIGHT(P$4,4)*1-2016,0))))*IF($M14+RIGHT(P$4,4)*1-2016&gt;27,1,INDEX([1]Hitters!$BG:$BG,MATCH($A14,[1]Hitters!$A:$A,0))),O14*(1-(1-(LOOKUP(ROUNDDOWN($M14+RIGHT(P$4,4)*1-2016,0),Age!$A:$A,Age!$L:$L)*(1-($M14+RIGHT(P$4,4)*1-2016-ROUNDDOWN($M14+RIGHT(P$4,4)*1-2016,0)))+LOOKUP(ROUNDUP($M14+RIGHT(P$4,4)*1-2016,0),Age!$A:$A,Age!$L:$L)*(($M14+RIGHT(P$4,4)*1-2016-ROUNDDOWN($M14+RIGHT(P$4,4)*1-2016,0)))))*IF($M14+RIGHT(P$4,4)*1-2016&gt;27,1,INDEX([1]Pitchers!$BE:$BE,MATCH($A14,[1]Pitchers!$A:$A,0)))))</f>
        <v>4.306679276661928</v>
      </c>
      <c r="Q14" s="97">
        <f>IF($D14&gt;1,P14+(LOOKUP(ROUNDDOWN($M14+RIGHT(Q$4,4)*1-2016,0),Age!$A:$A,Age!$C:$C)*(1-($M14+RIGHT(Q$4,4)*1-2016-ROUNDDOWN($M14+RIGHT(Q$4,4)*1-2016,0)))+LOOKUP(ROUNDUP($M14+RIGHT(Q$4,4)*1-2016,0),Age!$A:$A,Age!$C:$C)*(($M14+RIGHT(Q$4,4)*1-2016-ROUNDDOWN($M14+RIGHT(Q$4,4)*1-2016,0))))*IF($M14+RIGHT(Q$4,4)*1-2016&gt;27,1,INDEX([1]Hitters!$BG:$BG,MATCH($A14,[1]Hitters!$A:$A,0))),P14*(1-(1-(LOOKUP(ROUNDDOWN($M14+RIGHT(Q$4,4)*1-2016,0),Age!$A:$A,Age!$L:$L)*(1-($M14+RIGHT(Q$4,4)*1-2016-ROUNDDOWN($M14+RIGHT(Q$4,4)*1-2016,0)))+LOOKUP(ROUNDUP($M14+RIGHT(Q$4,4)*1-2016,0),Age!$A:$A,Age!$L:$L)*(($M14+RIGHT(Q$4,4)*1-2016-ROUNDDOWN($M14+RIGHT(Q$4,4)*1-2016,0)))))*IF($M14+RIGHT(Q$4,4)*1-2016&gt;27,1,INDEX([1]Pitchers!$BE:$BE,MATCH($A14,[1]Pitchers!$A:$A,0)))))</f>
        <v>4.3964466228348504</v>
      </c>
      <c r="R14" s="97">
        <f>IF($D14&gt;1,Q14+(LOOKUP(ROUNDDOWN($M14+RIGHT(R$4,4)*1-2016,0),Age!$A:$A,Age!$C:$C)*(1-($M14+RIGHT(R$4,4)*1-2016-ROUNDDOWN($M14+RIGHT(R$4,4)*1-2016,0)))+LOOKUP(ROUNDUP($M14+RIGHT(R$4,4)*1-2016,0),Age!$A:$A,Age!$C:$C)*(($M14+RIGHT(R$4,4)*1-2016-ROUNDDOWN($M14+RIGHT(R$4,4)*1-2016,0))))*IF($M14+RIGHT(R$4,4)*1-2016&gt;27,1,INDEX([1]Hitters!$BG:$BG,MATCH($A14,[1]Hitters!$A:$A,0))),Q14*(1-(1-(LOOKUP(ROUNDDOWN($M14+RIGHT(R$4,4)*1-2016,0),Age!$A:$A,Age!$L:$L)*(1-($M14+RIGHT(R$4,4)*1-2016-ROUNDDOWN($M14+RIGHT(R$4,4)*1-2016,0)))+LOOKUP(ROUNDUP($M14+RIGHT(R$4,4)*1-2016,0),Age!$A:$A,Age!$L:$L)*(($M14+RIGHT(R$4,4)*1-2016-ROUNDDOWN($M14+RIGHT(R$4,4)*1-2016,0)))))*IF($M14+RIGHT(R$4,4)*1-2016&gt;27,1,INDEX([1]Pitchers!$BE:$BE,MATCH($A14,[1]Pitchers!$A:$A,0)))))</f>
        <v>4.5133646252108646</v>
      </c>
      <c r="S14" s="97">
        <f>IF($D14&gt;1,R14+(LOOKUP(ROUNDDOWN($M14+RIGHT(S$4,4)*1-2016,0),Age!$A:$A,Age!$C:$C)*(1-($M14+RIGHT(S$4,4)*1-2016-ROUNDDOWN($M14+RIGHT(S$4,4)*1-2016,0)))+LOOKUP(ROUNDUP($M14+RIGHT(S$4,4)*1-2016,0),Age!$A:$A,Age!$C:$C)*(($M14+RIGHT(S$4,4)*1-2016-ROUNDDOWN($M14+RIGHT(S$4,4)*1-2016,0))))*IF($M14+RIGHT(S$4,4)*1-2016&gt;27,1,INDEX([1]Hitters!$BG:$BG,MATCH($A14,[1]Hitters!$A:$A,0))),R14*(1-(1-(LOOKUP(ROUNDDOWN($M14+RIGHT(S$4,4)*1-2016,0),Age!$A:$A,Age!$L:$L)*(1-($M14+RIGHT(S$4,4)*1-2016-ROUNDDOWN($M14+RIGHT(S$4,4)*1-2016,0)))+LOOKUP(ROUNDUP($M14+RIGHT(S$4,4)*1-2016,0),Age!$A:$A,Age!$L:$L)*(($M14+RIGHT(S$4,4)*1-2016-ROUNDDOWN($M14+RIGHT(S$4,4)*1-2016,0)))))*IF($M14+RIGHT(S$4,4)*1-2016&gt;27,1,INDEX([1]Pitchers!$BE:$BE,MATCH($A14,[1]Pitchers!$A:$A,0)))))</f>
        <v>4.659343762307528</v>
      </c>
      <c r="T14" s="97">
        <f>IF($D14&gt;1,S14+(LOOKUP(ROUNDDOWN($M14+RIGHT(T$4,4)*1-2016,0),Age!$A:$A,Age!$C:$C)*(1-($M14+RIGHT(T$4,4)*1-2016-ROUNDDOWN($M14+RIGHT(T$4,4)*1-2016,0)))+LOOKUP(ROUNDUP($M14+RIGHT(T$4,4)*1-2016,0),Age!$A:$A,Age!$C:$C)*(($M14+RIGHT(T$4,4)*1-2016-ROUNDDOWN($M14+RIGHT(T$4,4)*1-2016,0))))*IF($M14+RIGHT(T$4,4)*1-2016&gt;27,1,INDEX([1]Hitters!$BG:$BG,MATCH($A14,[1]Hitters!$A:$A,0))),S14*(1-(1-(LOOKUP(ROUNDDOWN($M14+RIGHT(T$4,4)*1-2016,0),Age!$A:$A,Age!$L:$L)*(1-($M14+RIGHT(T$4,4)*1-2016-ROUNDDOWN($M14+RIGHT(T$4,4)*1-2016,0)))+LOOKUP(ROUNDUP($M14+RIGHT(T$4,4)*1-2016,0),Age!$A:$A,Age!$L:$L)*(($M14+RIGHT(T$4,4)*1-2016-ROUNDDOWN($M14+RIGHT(T$4,4)*1-2016,0)))))*IF($M14+RIGHT(T$4,4)*1-2016&gt;27,1,INDEX([1]Pitchers!$BE:$BE,MATCH($A14,[1]Pitchers!$A:$A,0)))))</f>
        <v>4.8368356387529303</v>
      </c>
      <c r="U14" s="97">
        <f>IF($D14&gt;1,T14+(LOOKUP(ROUNDDOWN($M14+RIGHT(U$4,4)*1-2016,0),Age!$A:$A,Age!$C:$C)*(1-($M14+RIGHT(U$4,4)*1-2016-ROUNDDOWN($M14+RIGHT(U$4,4)*1-2016,0)))+LOOKUP(ROUNDUP($M14+RIGHT(U$4,4)*1-2016,0),Age!$A:$A,Age!$C:$C)*(($M14+RIGHT(U$4,4)*1-2016-ROUNDDOWN($M14+RIGHT(U$4,4)*1-2016,0))))*IF($M14+RIGHT(U$4,4)*1-2016&gt;27,1,INDEX([1]Hitters!$BG:$BG,MATCH($A14,[1]Hitters!$A:$A,0))),T14*(1-(1-(LOOKUP(ROUNDDOWN($M14+RIGHT(U$4,4)*1-2016,0),Age!$A:$A,Age!$L:$L)*(1-($M14+RIGHT(U$4,4)*1-2016-ROUNDDOWN($M14+RIGHT(U$4,4)*1-2016,0)))+LOOKUP(ROUNDUP($M14+RIGHT(U$4,4)*1-2016,0),Age!$A:$A,Age!$L:$L)*(($M14+RIGHT(U$4,4)*1-2016-ROUNDDOWN($M14+RIGHT(U$4,4)*1-2016,0)))))*IF($M14+RIGHT(U$4,4)*1-2016&gt;27,1,INDEX([1]Pitchers!$BE:$BE,MATCH($A14,[1]Pitchers!$A:$A,0)))))</f>
        <v>5.0489006512895038</v>
      </c>
      <c r="V14" s="97">
        <f>IF($D14&gt;1,U14+(LOOKUP(ROUNDDOWN($M14+RIGHT(V$4,4)*1-2016,0),Age!$A:$A,Age!$C:$C)*(1-($M14+RIGHT(V$4,4)*1-2016-ROUNDDOWN($M14+RIGHT(V$4,4)*1-2016,0)))+LOOKUP(ROUNDUP($M14+RIGHT(V$4,4)*1-2016,0),Age!$A:$A,Age!$C:$C)*(($M14+RIGHT(V$4,4)*1-2016-ROUNDDOWN($M14+RIGHT(V$4,4)*1-2016,0))))*IF($M14+RIGHT(V$4,4)*1-2016&gt;27,1,INDEX([1]Hitters!$BG:$BG,MATCH($A14,[1]Hitters!$A:$A,0))),U14*(1-(1-(LOOKUP(ROUNDDOWN($M14+RIGHT(V$4,4)*1-2016,0),Age!$A:$A,Age!$L:$L)*(1-($M14+RIGHT(V$4,4)*1-2016-ROUNDDOWN($M14+RIGHT(V$4,4)*1-2016,0)))+LOOKUP(ROUNDUP($M14+RIGHT(V$4,4)*1-2016,0),Age!$A:$A,Age!$L:$L)*(($M14+RIGHT(V$4,4)*1-2016-ROUNDDOWN($M14+RIGHT(V$4,4)*1-2016,0)))))*IF($M14+RIGHT(V$4,4)*1-2016&gt;27,1,INDEX([1]Pitchers!$BE:$BE,MATCH($A14,[1]Pitchers!$A:$A,0)))))</f>
        <v>5.2992945679643935</v>
      </c>
      <c r="W14" s="97">
        <f>IF($D14&gt;1,V14+(LOOKUP(ROUNDDOWN($M14+RIGHT(W$4,4)*1-2016,0),Age!$A:$A,Age!$C:$C)*(1-($M14+RIGHT(W$4,4)*1-2016-ROUNDDOWN($M14+RIGHT(W$4,4)*1-2016,0)))+LOOKUP(ROUNDUP($M14+RIGHT(W$4,4)*1-2016,0),Age!$A:$A,Age!$C:$C)*(($M14+RIGHT(W$4,4)*1-2016-ROUNDDOWN($M14+RIGHT(W$4,4)*1-2016,0))))*IF($M14+RIGHT(W$4,4)*1-2016&gt;27,1,INDEX([1]Hitters!$BG:$BG,MATCH($A14,[1]Hitters!$A:$A,0))),V14*(1-(1-(LOOKUP(ROUNDDOWN($M14+RIGHT(W$4,4)*1-2016,0),Age!$A:$A,Age!$L:$L)*(1-($M14+RIGHT(W$4,4)*1-2016-ROUNDDOWN($M14+RIGHT(W$4,4)*1-2016,0)))+LOOKUP(ROUNDUP($M14+RIGHT(W$4,4)*1-2016,0),Age!$A:$A,Age!$L:$L)*(($M14+RIGHT(W$4,4)*1-2016-ROUNDDOWN($M14+RIGHT(W$4,4)*1-2016,0)))))*IF($M14+RIGHT(W$4,4)*1-2016&gt;27,1,INDEX([1]Pitchers!$BE:$BE,MATCH($A14,[1]Pitchers!$A:$A,0)))))</f>
        <v>5.592577401710173</v>
      </c>
      <c r="X14" s="97">
        <f>IF($D14&gt;1,W14+(LOOKUP(ROUNDDOWN($M14+RIGHT(X$4,4)*1-2016,0),Age!$A:$A,Age!$C:$C)*(1-($M14+RIGHT(X$4,4)*1-2016-ROUNDDOWN($M14+RIGHT(X$4,4)*1-2016,0)))+LOOKUP(ROUNDUP($M14+RIGHT(X$4,4)*1-2016,0),Age!$A:$A,Age!$C:$C)*(($M14+RIGHT(X$4,4)*1-2016-ROUNDDOWN($M14+RIGHT(X$4,4)*1-2016,0))))*IF($M14+RIGHT(X$4,4)*1-2016&gt;27,1,INDEX([1]Hitters!$BG:$BG,MATCH($A14,[1]Hitters!$A:$A,0))),W14*(1-(1-(LOOKUP(ROUNDDOWN($M14+RIGHT(X$4,4)*1-2016,0),Age!$A:$A,Age!$L:$L)*(1-($M14+RIGHT(X$4,4)*1-2016-ROUNDDOWN($M14+RIGHT(X$4,4)*1-2016,0)))+LOOKUP(ROUNDUP($M14+RIGHT(X$4,4)*1-2016,0),Age!$A:$A,Age!$L:$L)*(($M14+RIGHT(X$4,4)*1-2016-ROUNDDOWN($M14+RIGHT(X$4,4)*1-2016,0)))))*IF($M14+RIGHT(X$4,4)*1-2016&gt;27,1,INDEX([1]Pitchers!$BE:$BE,MATCH($A14,[1]Pitchers!$A:$A,0)))))</f>
        <v>5.9342489273459034</v>
      </c>
      <c r="Y14" s="97">
        <f>IF($D14&gt;1,X14+(LOOKUP(ROUNDDOWN($M14+RIGHT(Y$4,4)*1-2016,0),Age!$A:$A,Age!$C:$C)*(1-($M14+RIGHT(Y$4,4)*1-2016-ROUNDDOWN($M14+RIGHT(Y$4,4)*1-2016,0)))+LOOKUP(ROUNDUP($M14+RIGHT(Y$4,4)*1-2016,0),Age!$A:$A,Age!$C:$C)*(($M14+RIGHT(Y$4,4)*1-2016-ROUNDDOWN($M14+RIGHT(Y$4,4)*1-2016,0))))*IF($M14+RIGHT(Y$4,4)*1-2016&gt;27,1,INDEX([1]Hitters!$BG:$BG,MATCH($A14,[1]Hitters!$A:$A,0))),X14*(1-(1-(LOOKUP(ROUNDDOWN($M14+RIGHT(Y$4,4)*1-2016,0),Age!$A:$A,Age!$L:$L)*(1-($M14+RIGHT(Y$4,4)*1-2016-ROUNDDOWN($M14+RIGHT(Y$4,4)*1-2016,0)))+LOOKUP(ROUNDUP($M14+RIGHT(Y$4,4)*1-2016,0),Age!$A:$A,Age!$L:$L)*(($M14+RIGHT(Y$4,4)*1-2016-ROUNDDOWN($M14+RIGHT(Y$4,4)*1-2016,0)))))*IF($M14+RIGHT(Y$4,4)*1-2016&gt;27,1,INDEX([1]Pitchers!$BE:$BE,MATCH($A14,[1]Pitchers!$A:$A,0)))))</f>
        <v>6.3309163790831802</v>
      </c>
      <c r="Z14" s="97">
        <f>IF($D14&gt;1,Y14+(LOOKUP(ROUNDDOWN($M14+RIGHT(Z$4,4)*1-2016,0),Age!$A:$A,Age!$C:$C)*(1-($M14+RIGHT(Z$4,4)*1-2016-ROUNDDOWN($M14+RIGHT(Z$4,4)*1-2016,0)))+LOOKUP(ROUNDUP($M14+RIGHT(Z$4,4)*1-2016,0),Age!$A:$A,Age!$C:$C)*(($M14+RIGHT(Z$4,4)*1-2016-ROUNDDOWN($M14+RIGHT(Z$4,4)*1-2016,0))))*IF($M14+RIGHT(Z$4,4)*1-2016&gt;27,1,INDEX([1]Hitters!$BG:$BG,MATCH($A14,[1]Hitters!$A:$A,0))),Y14*(1-(1-(LOOKUP(ROUNDDOWN($M14+RIGHT(Z$4,4)*1-2016,0),Age!$A:$A,Age!$L:$L)*(1-($M14+RIGHT(Z$4,4)*1-2016-ROUNDDOWN($M14+RIGHT(Z$4,4)*1-2016,0)))+LOOKUP(ROUNDUP($M14+RIGHT(Z$4,4)*1-2016,0),Age!$A:$A,Age!$L:$L)*(($M14+RIGHT(Z$4,4)*1-2016-ROUNDDOWN($M14+RIGHT(Z$4,4)*1-2016,0)))))*IF($M14+RIGHT(Z$4,4)*1-2016&gt;27,1,INDEX([1]Pitchers!$BE:$BE,MATCH($A14,[1]Pitchers!$A:$A,0)))))</f>
        <v>6.7905013399772498</v>
      </c>
      <c r="AA14" s="96">
        <f>IF($D14=0,0,IF($D14=1,INDEX([1]Pitchers!$FK:$FK,MATCH($A14,[1]Pitchers!$A:$A,0)),MAX(-16,IF($D14=10,-16,IF($D14&lt;2,0,INDEX([1]Hitters!$AZ:$AZ,MATCH($A14,[1]Hitters!$A:$A,0)))))))</f>
        <v>0.28065394772391278</v>
      </c>
      <c r="AB14" s="96">
        <f>IF($D14=0,0,IF($D14=1,INDEX([1]Pitchers!$FK:$FK,MATCH($A14,[1]Pitchers!$A:$A,0)),MAX(-16,IF($D14=2,AA14-MIN(0.75,0.25*(RIGHT(AB$4,4)*1-(RIGHT($AD$4,4)*1)+0.25)*(1-MIN(0.75,INDEX([1]Hitters!$CF:$CF,MATCH($A14,[1]Hitters!$A:$A,0)))/0.75*1)+INDEX([1]Hitters!$CF:$CF,MATCH($A14,[1]Hitters!$A:$A,0)))/0.75*1,IF($D14&gt;6,(AA14-MIN(0.75,0.25*(RIGHT(AB$4,4)*1-(RIGHT($AD$4,4)*1)+0.25)*(1-MIN(0.75,INDEX([1]Hitters!$CF:$CF,MATCH($A14,[1]Hitters!$A:$A,0)))/0.75*1)+INDEX([1]Hitters!$CF:$CF,MATCH($A14,[1]Hitters!$A:$A,0)))/0.75*($M14+RIGHT(AB$4,4)*1-RIGHT($AA$4,4)*1+10)*0.05),IF($D14=3,(AA14-MIN(0.75,0.25*(RIGHT(AB$4,4)*1-(RIGHT($AD$4,4)*1)+0.25)*(1-MIN(0.75,INDEX([1]Hitters!$CF:$CF,MATCH($A14,[1]Hitters!$A:$A,0)))/0.75*1)+INDEX([1]Hitters!$CF:$CF,MATCH($A14,[1]Hitters!$A:$A,0)))/0.75*($M14+RIGHT(AB$4,4)*1-RIGHT($AA$4,4)*1-27)*0.1),(AA14-MIN(0.75,0.25*(RIGHT(AB$4,4)*1-(RIGHT($AD$4,4)*1)+0.25)*(1-MIN(0.75,INDEX([1]Hitters!$CF:$CF,MATCH($A14,[1]Hitters!$A:$A,0)))/0.75*1)+INDEX([1]Hitters!$CF:$CF,MATCH($A14,[1]Hitters!$A:$A,0)))/0.75*($M14+RIGHT(AB$4,4)*1-RIGHT($AA$4,4)*1-20)*0.094)))))))</f>
        <v>0.28065394772391278</v>
      </c>
      <c r="AC14" s="96">
        <f>IF($D14=0,0,IF($D14=1,INDEX([1]Pitchers!$FK:$FK,MATCH($A14,[1]Pitchers!$A:$A,0)),MAX(-16,IF($D14=2,AB14-MIN(0.75,0.25*(RIGHT(AC$4,4)*1-(RIGHT($AD$4,4)*1)+0.25)*(1-MIN(0.75,INDEX([1]Hitters!$CF:$CF,MATCH($A14,[1]Hitters!$A:$A,0)))/0.75*1)+INDEX([1]Hitters!$CF:$CF,MATCH($A14,[1]Hitters!$A:$A,0)))/0.75*1,IF($D14&gt;6,(AB14-MIN(0.75,0.25*(RIGHT(AC$4,4)*1-(RIGHT($AD$4,4)*1)+0.25)*(1-MIN(0.75,INDEX([1]Hitters!$CF:$CF,MATCH($A14,[1]Hitters!$A:$A,0)))/0.75*1)+INDEX([1]Hitters!$CF:$CF,MATCH($A14,[1]Hitters!$A:$A,0)))/0.75*($M14+RIGHT(AC$4,4)*1-RIGHT($AA$4,4)*1+10)*0.05),IF($D14=3,(AB14-MIN(0.75,0.25*(RIGHT(AC$4,4)*1-(RIGHT($AD$4,4)*1)+0.25)*(1-MIN(0.75,INDEX([1]Hitters!$CF:$CF,MATCH($A14,[1]Hitters!$A:$A,0)))/0.75*1)+INDEX([1]Hitters!$CF:$CF,MATCH($A14,[1]Hitters!$A:$A,0)))/0.75*($M14+RIGHT(AC$4,4)*1-RIGHT($AA$4,4)*1-27)*0.1),(AB14-MIN(0.75,0.25*(RIGHT(AC$4,4)*1-(RIGHT($AD$4,4)*1)+0.25)*(1-MIN(0.75,INDEX([1]Hitters!$CF:$CF,MATCH($A14,[1]Hitters!$A:$A,0)))/0.75*1)+INDEX([1]Hitters!$CF:$CF,MATCH($A14,[1]Hitters!$A:$A,0)))/0.75*($M14+RIGHT(AC$4,4)*1-RIGHT($AA$4,4)*1-20)*0.094)))))))</f>
        <v>0.28065394772391278</v>
      </c>
      <c r="AD14" s="96">
        <f>IF($D14=0,0,IF($D14=1,INDEX([1]Pitchers!$FK:$FK,MATCH($A14,[1]Pitchers!$A:$A,0)),MAX(-16,IF($D14=2,AC14-MIN(0.75,0.25*(RIGHT(AD$4,4)*1-(RIGHT($AD$4,4)*1)+0.25)*(1-MIN(0.75,INDEX([1]Hitters!$CF:$CF,MATCH($A14,[1]Hitters!$A:$A,0)))/0.75*1)+INDEX([1]Hitters!$CF:$CF,MATCH($A14,[1]Hitters!$A:$A,0)))/0.75*1,IF($D14&gt;6,(AC14-MIN(0.75,0.25*(RIGHT(AD$4,4)*1-(RIGHT($AD$4,4)*1)+0.25)*(1-MIN(0.75,INDEX([1]Hitters!$CF:$CF,MATCH($A14,[1]Hitters!$A:$A,0)))/0.75*1)+INDEX([1]Hitters!$CF:$CF,MATCH($A14,[1]Hitters!$A:$A,0)))/0.75*($M14+RIGHT(AD$4,4)*1-RIGHT($AA$4,4)*1+10)*0.05),IF($D14=3,(AC14-MIN(0.75,0.25*(RIGHT(AD$4,4)*1-(RIGHT($AD$4,4)*1)+0.25)*(1-MIN(0.75,INDEX([1]Hitters!$CF:$CF,MATCH($A14,[1]Hitters!$A:$A,0)))/0.75*1)+INDEX([1]Hitters!$CF:$CF,MATCH($A14,[1]Hitters!$A:$A,0)))/0.75*($M14+RIGHT(AD$4,4)*1-RIGHT($AA$4,4)*1-27)*0.1),(AC14-MIN(0.75,0.25*(RIGHT(AD$4,4)*1-(RIGHT($AD$4,4)*1)+0.25)*(1-MIN(0.75,INDEX([1]Hitters!$CF:$CF,MATCH($A14,[1]Hitters!$A:$A,0)))/0.75*1)+INDEX([1]Hitters!$CF:$CF,MATCH($A14,[1]Hitters!$A:$A,0)))/0.75*($M14+RIGHT(AD$4,4)*1-RIGHT($AA$4,4)*1-20)*0.094)))))))</f>
        <v>0.28065394772391278</v>
      </c>
      <c r="AE14" s="96">
        <f>IF($D14=0,0,IF($D14=1,INDEX([1]Pitchers!$FK:$FK,MATCH($A14,[1]Pitchers!$A:$A,0)),MAX(-16,IF($D14=2,AD14-MIN(0.75,0.25*(RIGHT(AE$4,4)*1-(RIGHT($AD$4,4)*1)+0.25)*(1-MIN(0.75,INDEX([1]Hitters!$CF:$CF,MATCH($A14,[1]Hitters!$A:$A,0)))/0.75*1)+INDEX([1]Hitters!$CF:$CF,MATCH($A14,[1]Hitters!$A:$A,0)))/0.75*1,IF($D14&gt;6,(AD14-MIN(0.75,0.25*(RIGHT(AE$4,4)*1-(RIGHT($AD$4,4)*1)+0.25)*(1-MIN(0.75,INDEX([1]Hitters!$CF:$CF,MATCH($A14,[1]Hitters!$A:$A,0)))/0.75*1)+INDEX([1]Hitters!$CF:$CF,MATCH($A14,[1]Hitters!$A:$A,0)))/0.75*($M14+RIGHT(AE$4,4)*1-RIGHT($AA$4,4)*1+10)*0.05),IF($D14=3,(AD14-MIN(0.75,0.25*(RIGHT(AE$4,4)*1-(RIGHT($AD$4,4)*1)+0.25)*(1-MIN(0.75,INDEX([1]Hitters!$CF:$CF,MATCH($A14,[1]Hitters!$A:$A,0)))/0.75*1)+INDEX([1]Hitters!$CF:$CF,MATCH($A14,[1]Hitters!$A:$A,0)))/0.75*($M14+RIGHT(AE$4,4)*1-RIGHT($AA$4,4)*1-27)*0.1),(AD14-MIN(0.75,0.25*(RIGHT(AE$4,4)*1-(RIGHT($AD$4,4)*1)+0.25)*(1-MIN(0.75,INDEX([1]Hitters!$CF:$CF,MATCH($A14,[1]Hitters!$A:$A,0)))/0.75*1)+INDEX([1]Hitters!$CF:$CF,MATCH($A14,[1]Hitters!$A:$A,0)))/0.75*($M14+RIGHT(AE$4,4)*1-RIGHT($AA$4,4)*1-20)*0.094)))))))</f>
        <v>0.28065394772391278</v>
      </c>
      <c r="AF14" s="96">
        <f>IF($D14=0,0,IF($D14=1,INDEX([1]Pitchers!$FK:$FK,MATCH($A14,[1]Pitchers!$A:$A,0)),MAX(-16,IF($D14=2,AE14-MIN(0.75,0.25*(RIGHT(AF$4,4)*1-(RIGHT($AD$4,4)*1)+0.25)*(1-MIN(0.75,INDEX([1]Hitters!$CF:$CF,MATCH($A14,[1]Hitters!$A:$A,0)))/0.75*1)+INDEX([1]Hitters!$CF:$CF,MATCH($A14,[1]Hitters!$A:$A,0)))/0.75*1,IF($D14&gt;6,(AE14-MIN(0.75,0.25*(RIGHT(AF$4,4)*1-(RIGHT($AD$4,4)*1)+0.25)*(1-MIN(0.75,INDEX([1]Hitters!$CF:$CF,MATCH($A14,[1]Hitters!$A:$A,0)))/0.75*1)+INDEX([1]Hitters!$CF:$CF,MATCH($A14,[1]Hitters!$A:$A,0)))/0.75*($M14+RIGHT(AF$4,4)*1-RIGHT($AA$4,4)*1+10)*0.05),IF($D14=3,(AE14-MIN(0.75,0.25*(RIGHT(AF$4,4)*1-(RIGHT($AD$4,4)*1)+0.25)*(1-MIN(0.75,INDEX([1]Hitters!$CF:$CF,MATCH($A14,[1]Hitters!$A:$A,0)))/0.75*1)+INDEX([1]Hitters!$CF:$CF,MATCH($A14,[1]Hitters!$A:$A,0)))/0.75*($M14+RIGHT(AF$4,4)*1-RIGHT($AA$4,4)*1-27)*0.1),(AE14-MIN(0.75,0.25*(RIGHT(AF$4,4)*1-(RIGHT($AD$4,4)*1)+0.25)*(1-MIN(0.75,INDEX([1]Hitters!$CF:$CF,MATCH($A14,[1]Hitters!$A:$A,0)))/0.75*1)+INDEX([1]Hitters!$CF:$CF,MATCH($A14,[1]Hitters!$A:$A,0)))/0.75*($M14+RIGHT(AF$4,4)*1-RIGHT($AA$4,4)*1-20)*0.094)))))))</f>
        <v>0.28065394772391278</v>
      </c>
      <c r="AG14" s="96">
        <f>IF($D14=0,0,IF($D14=1,INDEX([1]Pitchers!$FK:$FK,MATCH($A14,[1]Pitchers!$A:$A,0)),MAX(-16,IF($D14=2,AF14-MIN(0.75,0.25*(RIGHT(AG$4,4)*1-(RIGHT($AD$4,4)*1)+0.25)*(1-MIN(0.75,INDEX([1]Hitters!$CF:$CF,MATCH($A14,[1]Hitters!$A:$A,0)))/0.75*1)+INDEX([1]Hitters!$CF:$CF,MATCH($A14,[1]Hitters!$A:$A,0)))/0.75*1,IF($D14&gt;6,(AF14-MIN(0.75,0.25*(RIGHT(AG$4,4)*1-(RIGHT($AD$4,4)*1)+0.25)*(1-MIN(0.75,INDEX([1]Hitters!$CF:$CF,MATCH($A14,[1]Hitters!$A:$A,0)))/0.75*1)+INDEX([1]Hitters!$CF:$CF,MATCH($A14,[1]Hitters!$A:$A,0)))/0.75*($M14+RIGHT(AG$4,4)*1-RIGHT($AA$4,4)*1+10)*0.05),IF($D14=3,(AF14-MIN(0.75,0.25*(RIGHT(AG$4,4)*1-(RIGHT($AD$4,4)*1)+0.25)*(1-MIN(0.75,INDEX([1]Hitters!$CF:$CF,MATCH($A14,[1]Hitters!$A:$A,0)))/0.75*1)+INDEX([1]Hitters!$CF:$CF,MATCH($A14,[1]Hitters!$A:$A,0)))/0.75*($M14+RIGHT(AG$4,4)*1-RIGHT($AA$4,4)*1-27)*0.1),(AF14-MIN(0.75,0.25*(RIGHT(AG$4,4)*1-(RIGHT($AD$4,4)*1)+0.25)*(1-MIN(0.75,INDEX([1]Hitters!$CF:$CF,MATCH($A14,[1]Hitters!$A:$A,0)))/0.75*1)+INDEX([1]Hitters!$CF:$CF,MATCH($A14,[1]Hitters!$A:$A,0)))/0.75*($M14+RIGHT(AG$4,4)*1-RIGHT($AA$4,4)*1-20)*0.094)))))))</f>
        <v>0.28065394772391278</v>
      </c>
      <c r="AH14" s="96">
        <f>IF($D14=0,0,IF($D14=1,INDEX([1]Pitchers!$FK:$FK,MATCH($A14,[1]Pitchers!$A:$A,0)),MAX(-16,IF($D14=2,AG14-MIN(0.75,0.25*(RIGHT(AH$4,4)*1-(RIGHT($AD$4,4)*1)+0.25)*(1-MIN(0.75,INDEX([1]Hitters!$CF:$CF,MATCH($A14,[1]Hitters!$A:$A,0)))/0.75*1)+INDEX([1]Hitters!$CF:$CF,MATCH($A14,[1]Hitters!$A:$A,0)))/0.75*1,IF($D14&gt;6,(AG14-MIN(0.75,0.25*(RIGHT(AH$4,4)*1-(RIGHT($AD$4,4)*1)+0.25)*(1-MIN(0.75,INDEX([1]Hitters!$CF:$CF,MATCH($A14,[1]Hitters!$A:$A,0)))/0.75*1)+INDEX([1]Hitters!$CF:$CF,MATCH($A14,[1]Hitters!$A:$A,0)))/0.75*($M14+RIGHT(AH$4,4)*1-RIGHT($AA$4,4)*1+10)*0.05),IF($D14=3,(AG14-MIN(0.75,0.25*(RIGHT(AH$4,4)*1-(RIGHT($AD$4,4)*1)+0.25)*(1-MIN(0.75,INDEX([1]Hitters!$CF:$CF,MATCH($A14,[1]Hitters!$A:$A,0)))/0.75*1)+INDEX([1]Hitters!$CF:$CF,MATCH($A14,[1]Hitters!$A:$A,0)))/0.75*($M14+RIGHT(AH$4,4)*1-RIGHT($AA$4,4)*1-27)*0.1),(AG14-MIN(0.75,0.25*(RIGHT(AH$4,4)*1-(RIGHT($AD$4,4)*1)+0.25)*(1-MIN(0.75,INDEX([1]Hitters!$CF:$CF,MATCH($A14,[1]Hitters!$A:$A,0)))/0.75*1)+INDEX([1]Hitters!$CF:$CF,MATCH($A14,[1]Hitters!$A:$A,0)))/0.75*($M14+RIGHT(AH$4,4)*1-RIGHT($AA$4,4)*1-20)*0.094)))))))</f>
        <v>0.28065394772391278</v>
      </c>
      <c r="AI14" s="96">
        <f>IF($D14=0,0,IF($D14=1,INDEX([1]Pitchers!$FK:$FK,MATCH($A14,[1]Pitchers!$A:$A,0)),MAX(-16,IF($D14=2,AH14-MIN(0.75,0.25*(RIGHT(AI$4,4)*1-(RIGHT($AD$4,4)*1)+0.25)*(1-MIN(0.75,INDEX([1]Hitters!$CF:$CF,MATCH($A14,[1]Hitters!$A:$A,0)))/0.75*1)+INDEX([1]Hitters!$CF:$CF,MATCH($A14,[1]Hitters!$A:$A,0)))/0.75*1,IF($D14&gt;6,(AH14-MIN(0.75,0.25*(RIGHT(AI$4,4)*1-(RIGHT($AD$4,4)*1)+0.25)*(1-MIN(0.75,INDEX([1]Hitters!$CF:$CF,MATCH($A14,[1]Hitters!$A:$A,0)))/0.75*1)+INDEX([1]Hitters!$CF:$CF,MATCH($A14,[1]Hitters!$A:$A,0)))/0.75*($M14+RIGHT(AI$4,4)*1-RIGHT($AA$4,4)*1+10)*0.05),IF($D14=3,(AH14-MIN(0.75,0.25*(RIGHT(AI$4,4)*1-(RIGHT($AD$4,4)*1)+0.25)*(1-MIN(0.75,INDEX([1]Hitters!$CF:$CF,MATCH($A14,[1]Hitters!$A:$A,0)))/0.75*1)+INDEX([1]Hitters!$CF:$CF,MATCH($A14,[1]Hitters!$A:$A,0)))/0.75*($M14+RIGHT(AI$4,4)*1-RIGHT($AA$4,4)*1-27)*0.1),(AH14-MIN(0.75,0.25*(RIGHT(AI$4,4)*1-(RIGHT($AD$4,4)*1)+0.25)*(1-MIN(0.75,INDEX([1]Hitters!$CF:$CF,MATCH($A14,[1]Hitters!$A:$A,0)))/0.75*1)+INDEX([1]Hitters!$CF:$CF,MATCH($A14,[1]Hitters!$A:$A,0)))/0.75*($M14+RIGHT(AI$4,4)*1-RIGHT($AA$4,4)*1-20)*0.094)))))))</f>
        <v>0.28065394772391278</v>
      </c>
      <c r="AJ14" s="96">
        <f>IF($D14=0,0,IF($D14=1,INDEX([1]Pitchers!$FK:$FK,MATCH($A14,[1]Pitchers!$A:$A,0)),MAX(-16,IF($D14=2,AI14-MIN(0.75,0.25*(RIGHT(AJ$4,4)*1-(RIGHT($AD$4,4)*1)+0.25)*(1-MIN(0.75,INDEX([1]Hitters!$CF:$CF,MATCH($A14,[1]Hitters!$A:$A,0)))/0.75*1)+INDEX([1]Hitters!$CF:$CF,MATCH($A14,[1]Hitters!$A:$A,0)))/0.75*1,IF($D14&gt;6,(AI14-MIN(0.75,0.25*(RIGHT(AJ$4,4)*1-(RIGHT($AD$4,4)*1)+0.25)*(1-MIN(0.75,INDEX([1]Hitters!$CF:$CF,MATCH($A14,[1]Hitters!$A:$A,0)))/0.75*1)+INDEX([1]Hitters!$CF:$CF,MATCH($A14,[1]Hitters!$A:$A,0)))/0.75*($M14+RIGHT(AJ$4,4)*1-RIGHT($AA$4,4)*1+10)*0.05),IF($D14=3,(AI14-MIN(0.75,0.25*(RIGHT(AJ$4,4)*1-(RIGHT($AD$4,4)*1)+0.25)*(1-MIN(0.75,INDEX([1]Hitters!$CF:$CF,MATCH($A14,[1]Hitters!$A:$A,0)))/0.75*1)+INDEX([1]Hitters!$CF:$CF,MATCH($A14,[1]Hitters!$A:$A,0)))/0.75*($M14+RIGHT(AJ$4,4)*1-RIGHT($AA$4,4)*1-27)*0.1),(AI14-MIN(0.75,0.25*(RIGHT(AJ$4,4)*1-(RIGHT($AD$4,4)*1)+0.25)*(1-MIN(0.75,INDEX([1]Hitters!$CF:$CF,MATCH($A14,[1]Hitters!$A:$A,0)))/0.75*1)+INDEX([1]Hitters!$CF:$CF,MATCH($A14,[1]Hitters!$A:$A,0)))/0.75*($M14+RIGHT(AJ$4,4)*1-RIGHT($AA$4,4)*1-20)*0.094)))))))</f>
        <v>0.28065394772391278</v>
      </c>
      <c r="AK14" s="96">
        <f>IF($D14=0,0,IF($D14=1,INDEX([1]Pitchers!$FK:$FK,MATCH($A14,[1]Pitchers!$A:$A,0)),MAX(-16,IF($D14=2,AJ14-MIN(0.75,0.25*(RIGHT(AK$4,4)*1-(RIGHT($AD$4,4)*1)+0.25)*(1-MIN(0.75,INDEX([1]Hitters!$CF:$CF,MATCH($A14,[1]Hitters!$A:$A,0)))/0.75*1)+INDEX([1]Hitters!$CF:$CF,MATCH($A14,[1]Hitters!$A:$A,0)))/0.75*1,IF($D14&gt;6,(AJ14-MIN(0.75,0.25*(RIGHT(AK$4,4)*1-(RIGHT($AD$4,4)*1)+0.25)*(1-MIN(0.75,INDEX([1]Hitters!$CF:$CF,MATCH($A14,[1]Hitters!$A:$A,0)))/0.75*1)+INDEX([1]Hitters!$CF:$CF,MATCH($A14,[1]Hitters!$A:$A,0)))/0.75*($M14+RIGHT(AK$4,4)*1-RIGHT($AA$4,4)*1+10)*0.05),IF($D14=3,(AJ14-MIN(0.75,0.25*(RIGHT(AK$4,4)*1-(RIGHT($AD$4,4)*1)+0.25)*(1-MIN(0.75,INDEX([1]Hitters!$CF:$CF,MATCH($A14,[1]Hitters!$A:$A,0)))/0.75*1)+INDEX([1]Hitters!$CF:$CF,MATCH($A14,[1]Hitters!$A:$A,0)))/0.75*($M14+RIGHT(AK$4,4)*1-RIGHT($AA$4,4)*1-27)*0.1),(AJ14-MIN(0.75,0.25*(RIGHT(AK$4,4)*1-(RIGHT($AD$4,4)*1)+0.25)*(1-MIN(0.75,INDEX([1]Hitters!$CF:$CF,MATCH($A14,[1]Hitters!$A:$A,0)))/0.75*1)+INDEX([1]Hitters!$CF:$CF,MATCH($A14,[1]Hitters!$A:$A,0)))/0.75*($M14+RIGHT(AK$4,4)*1-RIGHT($AA$4,4)*1-20)*0.094)))))))</f>
        <v>0.28065394772391278</v>
      </c>
      <c r="AL14" s="96">
        <f>IF($D14=0,0,IF($D14=1,INDEX([1]Pitchers!$FK:$FK,MATCH($A14,[1]Pitchers!$A:$A,0)),MAX(-16,IF($D14=2,AK14-MIN(0.75,0.25*(RIGHT(AL$4,4)*1-(RIGHT($AD$4,4)*1)+0.25)*(1-MIN(0.75,INDEX([1]Hitters!$CF:$CF,MATCH($A14,[1]Hitters!$A:$A,0)))/0.75*1)+INDEX([1]Hitters!$CF:$CF,MATCH($A14,[1]Hitters!$A:$A,0)))/0.75*1,IF($D14&gt;6,(AK14-MIN(0.75,0.25*(RIGHT(AL$4,4)*1-(RIGHT($AD$4,4)*1)+0.25)*(1-MIN(0.75,INDEX([1]Hitters!$CF:$CF,MATCH($A14,[1]Hitters!$A:$A,0)))/0.75*1)+INDEX([1]Hitters!$CF:$CF,MATCH($A14,[1]Hitters!$A:$A,0)))/0.75*($M14+RIGHT(AL$4,4)*1-RIGHT($AA$4,4)*1+10)*0.05),IF($D14=3,(AK14-MIN(0.75,0.25*(RIGHT(AL$4,4)*1-(RIGHT($AD$4,4)*1)+0.25)*(1-MIN(0.75,INDEX([1]Hitters!$CF:$CF,MATCH($A14,[1]Hitters!$A:$A,0)))/0.75*1)+INDEX([1]Hitters!$CF:$CF,MATCH($A14,[1]Hitters!$A:$A,0)))/0.75*($M14+RIGHT(AL$4,4)*1-RIGHT($AA$4,4)*1-27)*0.1),(AK14-MIN(0.75,0.25*(RIGHT(AL$4,4)*1-(RIGHT($AD$4,4)*1)+0.25)*(1-MIN(0.75,INDEX([1]Hitters!$CF:$CF,MATCH($A14,[1]Hitters!$A:$A,0)))/0.75*1)+INDEX([1]Hitters!$CF:$CF,MATCH($A14,[1]Hitters!$A:$A,0)))/0.75*($M14+RIGHT(AL$4,4)*1-RIGHT($AA$4,4)*1-20)*0.094)))))))</f>
        <v>0.28065394772391278</v>
      </c>
      <c r="AM14" s="98">
        <f>MAX(IF($D14=0,20,IF($D14=1,60,150)),MAX(0,IF($D14&gt;1,INDEX([1]Hitters!$ER:$ER,MATCH($A14,[1]Hitters!$A:$A,0))*(0.4+MAX(0,0.6*MIN(1,(IF(O14="",0,(((4.25+(O14-0.263)*4.2)^(((4.25+(O14-0.263)*4.2)+(4.25-AA14*600/600*4.2/600))^0.285))/((4.25+(O14-0.263)*4.2)^(((4.25+(O14-0.263)*4.2)+(4.25-AA14*600/600*4.2/600))^0.285)+(4.25-AA14*600/600*4.2/600)^(((4.25+(O14-0.263)*4.2)+(4.25-AA14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14,[1]Pitchers!$A:$A,0))))*IF($D14&lt;2,(0.4+0.6*MAX(0,MIN(1,IF($D14=0,((4.25)^(((4.25)+(4.25-(4-O14)*4.25/4*1/9))^0.285)/((4.25)^(((4.25)+(4.25-(4-O14)*4.25/4*1/9))^0.285)+(4.25-(4-O14)*4.25/4*1/9)^(((4.25)+(4.25-(4-O14)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14)))/0.5345*0.0009131+0.0104414*(3.74-MIN(3.74,O14)))*50,(((4.25+(AA14-0.263)*0.32*198*MAX(6,198/33)/198)^(((4.25+(AA14-0.263)*0.32*198*MAX(6,198/33)/198)+(4.25-(4-O14)*4.25/4*MAX(6,198/33)/9))^0.285)/((4.25+(AA14-0.263)*0.32*198*MAX(6,198/33)/198)^(((4.25+(AA14-0.263)*0.32*198*MAX(6,198/33)/198)+(4.25-(4-O14)*4.25/4*MAX(6,198/33)/9))^0.285)+(4.25-(4-O14)*4.25/4*MAX(6,198/33)/9)^(((4.25+(AA14-0.263)*0.32*198*MAX(6,198/33)/198)+(4.25-(4-O14)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14=0,50,198)/0.0065))),1))</f>
        <v>171.74413556877573</v>
      </c>
      <c r="AN14" s="98">
        <f t="shared" si="3"/>
        <v>171.74413556877573</v>
      </c>
      <c r="AO14" s="98">
        <f t="shared" si="4"/>
        <v>170.49413556877573</v>
      </c>
      <c r="AP14" s="98">
        <f t="shared" si="5"/>
        <v>167.24413556877573</v>
      </c>
      <c r="AQ14" s="98">
        <f t="shared" si="6"/>
        <v>157.35134442580599</v>
      </c>
      <c r="AR14" s="98">
        <f t="shared" si="7"/>
        <v>120.79738012112063</v>
      </c>
      <c r="AS14" s="98">
        <f t="shared" si="8"/>
        <v>81.274162193596439</v>
      </c>
      <c r="AT14" s="98">
        <f t="shared" si="9"/>
        <v>60</v>
      </c>
      <c r="AU14" s="98">
        <f t="shared" si="10"/>
        <v>60</v>
      </c>
      <c r="AV14" s="98">
        <f t="shared" si="11"/>
        <v>60</v>
      </c>
      <c r="AW14" s="98">
        <f t="shared" si="12"/>
        <v>60</v>
      </c>
      <c r="AX14" s="98">
        <f t="shared" si="13"/>
        <v>60</v>
      </c>
      <c r="AY14" s="96">
        <f t="shared" si="14"/>
        <v>5.9250536938099794</v>
      </c>
      <c r="AZ14" s="96">
        <f t="shared" si="15"/>
        <v>53.084596952915703</v>
      </c>
      <c r="BA14" s="96">
        <f t="shared" si="16"/>
        <v>1.9286234581463488</v>
      </c>
      <c r="BB14" s="96">
        <f t="shared" si="17"/>
        <v>1.7926391025269641</v>
      </c>
      <c r="BC14" s="96">
        <f t="shared" si="18"/>
        <v>1.5921489252734227</v>
      </c>
      <c r="BD14" s="96">
        <f t="shared" si="19"/>
        <v>1.325402338343296</v>
      </c>
      <c r="BE14" s="96">
        <f t="shared" si="20"/>
        <v>0.97392835616544438</v>
      </c>
      <c r="BF14" s="96">
        <f t="shared" si="21"/>
        <v>0.49810247074109903</v>
      </c>
      <c r="BG14" s="96">
        <f t="shared" si="22"/>
        <v>0.13964944343834718</v>
      </c>
      <c r="BH14" s="96">
        <f t="shared" si="23"/>
        <v>0</v>
      </c>
      <c r="BI14" s="96">
        <f t="shared" si="24"/>
        <v>0</v>
      </c>
      <c r="BJ14" s="96">
        <f t="shared" si="25"/>
        <v>0</v>
      </c>
      <c r="BK14" s="96">
        <f t="shared" si="26"/>
        <v>0</v>
      </c>
      <c r="BL14" s="96">
        <f t="shared" si="27"/>
        <v>0</v>
      </c>
      <c r="BM14" s="129">
        <f t="shared" si="28"/>
        <v>16</v>
      </c>
      <c r="BN14" s="129">
        <f t="shared" si="28"/>
        <v>16</v>
      </c>
      <c r="BO14" s="129">
        <f t="shared" si="28"/>
        <v>16</v>
      </c>
      <c r="BP14" s="129">
        <f t="shared" si="28"/>
        <v>16</v>
      </c>
      <c r="BQ14" s="129">
        <f t="shared" si="28"/>
        <v>16</v>
      </c>
      <c r="BR14" s="129" t="str">
        <f t="shared" si="28"/>
        <v/>
      </c>
      <c r="BS14" s="129" t="str">
        <f t="shared" si="28"/>
        <v/>
      </c>
      <c r="BT14" s="129" t="str">
        <f t="shared" si="28"/>
        <v/>
      </c>
      <c r="BU14" s="129" t="str">
        <f t="shared" si="28"/>
        <v/>
      </c>
      <c r="BV14" s="129" t="str">
        <f t="shared" si="28"/>
        <v/>
      </c>
      <c r="BW14" s="129" t="str">
        <f t="shared" si="28"/>
        <v/>
      </c>
      <c r="BX14" s="129" t="str">
        <f t="shared" si="28"/>
        <v/>
      </c>
      <c r="BY14" s="130">
        <f t="shared" si="29"/>
        <v>16.081123392092742</v>
      </c>
      <c r="BZ14" s="130">
        <f t="shared" si="30"/>
        <v>15.558168461226499</v>
      </c>
      <c r="CA14" s="130">
        <f t="shared" si="31"/>
        <v>14.542753520911589</v>
      </c>
      <c r="CB14" s="130">
        <f t="shared" si="32"/>
        <v>12.774551055397266</v>
      </c>
      <c r="CC14" s="130">
        <f t="shared" si="33"/>
        <v>9.9705280317705895</v>
      </c>
      <c r="CD14" s="130">
        <f t="shared" si="34"/>
        <v>5.5857519971404841</v>
      </c>
      <c r="CE14" s="130">
        <f t="shared" si="35"/>
        <v>1.9971488829394926</v>
      </c>
      <c r="CF14" s="130">
        <f t="shared" si="36"/>
        <v>0.5</v>
      </c>
      <c r="CG14" s="130">
        <f t="shared" si="37"/>
        <v>0.5</v>
      </c>
      <c r="CH14" s="130">
        <f t="shared" si="38"/>
        <v>0.5</v>
      </c>
      <c r="CI14" s="130">
        <f t="shared" si="39"/>
        <v>0.5</v>
      </c>
      <c r="CJ14" s="130">
        <f t="shared" si="40"/>
        <v>0.5</v>
      </c>
      <c r="CK14" s="131">
        <f t="shared" si="41"/>
        <v>5</v>
      </c>
      <c r="CL14" s="96">
        <f t="shared" si="42"/>
        <v>0.10822149318511043</v>
      </c>
      <c r="CM14" s="96">
        <f t="shared" si="43"/>
        <v>-2.7762862434274282E-2</v>
      </c>
      <c r="CN14" s="96">
        <f t="shared" si="44"/>
        <v>-0.21500366468781573</v>
      </c>
      <c r="CO14" s="96">
        <f t="shared" si="45"/>
        <v>-0.44730187661794218</v>
      </c>
      <c r="CP14" s="96">
        <f t="shared" si="46"/>
        <v>-0.69391721907588622</v>
      </c>
      <c r="CQ14" s="96">
        <f t="shared" si="47"/>
        <v>-0.78228935985271897</v>
      </c>
      <c r="CR14" s="96">
        <f t="shared" si="48"/>
        <v>-0.72181603873267819</v>
      </c>
      <c r="CS14" s="96">
        <f t="shared" si="49"/>
        <v>-0.63596999999999992</v>
      </c>
      <c r="CT14" s="96">
        <f t="shared" si="50"/>
        <v>-0.63596999999999992</v>
      </c>
      <c r="CU14" s="96">
        <f t="shared" si="51"/>
        <v>-0.63596999999999992</v>
      </c>
      <c r="CV14" s="96">
        <f t="shared" si="52"/>
        <v>-0.63596999999999992</v>
      </c>
      <c r="CW14" s="96">
        <f t="shared" si="53"/>
        <v>-0.63596999999999992</v>
      </c>
      <c r="CX14" s="96">
        <f>MAX(0,(IF(CL14&gt;0,(CL14-ROUNDDOWN(CL14,1))/0.1*LOOKUP(ROUNDUP(CL14+81.1,1),CB!$A:$A,CB!$C:$C)+(1-(CL14-ROUNDDOWN(CL14,1))/0.1)*LOOKUP(ROUNDDOWN(CL14+81.1,1),CB!$A:$A,CB!$C:$C),(CL14-ROUNDDOWN(CL14-0.1,1))/0.1*LOOKUP(ROUNDUP(CL14+81.1,1),CB!$A:$A,CB!$C:$C)+(1-(CL14-ROUNDDOWN(CL14-0.1,1))/0.1)*LOOKUP(ROUNDDOWN(CL14+81.1,1),CB!$A:$A,CB!$C:$C))-LOOKUP(81.1,CB!$A:$A,CB!$C:$C))/(1-(BINOMDIST(97,162,0.5,TRUE)-BINOMDIST(87,162,0.5,TRUE)))*$C$2*($B$1^(LEFT(CX$4,4)*1-LEFT($BA$4,4)*1))*(37.75+CL14))</f>
        <v>0.15213572692195068</v>
      </c>
      <c r="CY14" s="96">
        <f>MAX(0,(IF(CM14&gt;0,(CM14-ROUNDDOWN(CM14,1))/0.1*LOOKUP(ROUNDUP(CM14+81.1,1),CB!$A:$A,CB!$C:$C)+(1-(CM14-ROUNDDOWN(CM14,1))/0.1)*LOOKUP(ROUNDDOWN(CM14+81.1,1),CB!$A:$A,CB!$C:$C),(CM14-ROUNDDOWN(CM14-0.1,1))/0.1*LOOKUP(ROUNDUP(CM14+81.1,1),CB!$A:$A,CB!$C:$C)+(1-(CM14-ROUNDDOWN(CM14-0.1,1))/0.1)*LOOKUP(ROUNDDOWN(CM14+81.1,1),CB!$A:$A,CB!$C:$C))-LOOKUP(81.1,CB!$A:$A,CB!$C:$C))/(1-(BINOMDIST(97,162,0.5,TRUE)-BINOMDIST(87,162,0.5,TRUE)))*$C$2*($B$1^(LEFT(CY$4,4)*1-LEFT($BA$4,4)*1))*(37.75+CM14))</f>
        <v>0</v>
      </c>
      <c r="CZ14" s="96">
        <f>MAX(0,(IF(CN14&gt;0,(CN14-ROUNDDOWN(CN14,1))/0.1*LOOKUP(ROUNDUP(CN14+81.1,1),CB!$A:$A,CB!$C:$C)+(1-(CN14-ROUNDDOWN(CN14,1))/0.1)*LOOKUP(ROUNDDOWN(CN14+81.1,1),CB!$A:$A,CB!$C:$C),(CN14-ROUNDDOWN(CN14-0.1,1))/0.1*LOOKUP(ROUNDUP(CN14+81.1,1),CB!$A:$A,CB!$C:$C)+(1-(CN14-ROUNDDOWN(CN14-0.1,1))/0.1)*LOOKUP(ROUNDDOWN(CN14+81.1,1),CB!$A:$A,CB!$C:$C))-LOOKUP(81.1,CB!$A:$A,CB!$C:$C))/(1-(BINOMDIST(97,162,0.5,TRUE)-BINOMDIST(87,162,0.5,TRUE)))*$C$2*($B$1^(LEFT(CZ$4,4)*1-LEFT($BA$4,4)*1))*(37.75+CN14))</f>
        <v>0</v>
      </c>
      <c r="DA14" s="96">
        <f>MAX(0,(IF(CO14&gt;0,(CO14-ROUNDDOWN(CO14,1))/0.1*LOOKUP(ROUNDUP(CO14+81.1,1),CB!$A:$A,CB!$C:$C)+(1-(CO14-ROUNDDOWN(CO14,1))/0.1)*LOOKUP(ROUNDDOWN(CO14+81.1,1),CB!$A:$A,CB!$C:$C),(CO14-ROUNDDOWN(CO14-0.1,1))/0.1*LOOKUP(ROUNDUP(CO14+81.1,1),CB!$A:$A,CB!$C:$C)+(1-(CO14-ROUNDDOWN(CO14-0.1,1))/0.1)*LOOKUP(ROUNDDOWN(CO14+81.1,1),CB!$A:$A,CB!$C:$C))-LOOKUP(81.1,CB!$A:$A,CB!$C:$C))/(1-(BINOMDIST(97,162,0.5,TRUE)-BINOMDIST(87,162,0.5,TRUE)))*$C$2*($B$1^(LEFT(DA$4,4)*1-LEFT($BA$4,4)*1))*(37.75+CO14))</f>
        <v>0</v>
      </c>
      <c r="DB14" s="96">
        <f>MAX(0,(IF(CP14&gt;0,(CP14-ROUNDDOWN(CP14,1))/0.1*LOOKUP(ROUNDUP(CP14+81.1,1),CB!$A:$A,CB!$C:$C)+(1-(CP14-ROUNDDOWN(CP14,1))/0.1)*LOOKUP(ROUNDDOWN(CP14+81.1,1),CB!$A:$A,CB!$C:$C),(CP14-ROUNDDOWN(CP14-0.1,1))/0.1*LOOKUP(ROUNDUP(CP14+81.1,1),CB!$A:$A,CB!$C:$C)+(1-(CP14-ROUNDDOWN(CP14-0.1,1))/0.1)*LOOKUP(ROUNDDOWN(CP14+81.1,1),CB!$A:$A,CB!$C:$C))-LOOKUP(81.1,CB!$A:$A,CB!$C:$C))/(1-(BINOMDIST(97,162,0.5,TRUE)-BINOMDIST(87,162,0.5,TRUE)))*$C$2*($B$1^(LEFT(DB$4,4)*1-LEFT($BA$4,4)*1))*(37.75+CP14))</f>
        <v>0</v>
      </c>
      <c r="DC14" s="96">
        <f>MAX(0,(IF(CQ14&gt;0,(CQ14-ROUNDDOWN(CQ14,1))/0.1*LOOKUP(ROUNDUP(CQ14+81.1,1),CB!$A:$A,CB!$C:$C)+(1-(CQ14-ROUNDDOWN(CQ14,1))/0.1)*LOOKUP(ROUNDDOWN(CQ14+81.1,1),CB!$A:$A,CB!$C:$C),(CQ14-ROUNDDOWN(CQ14-0.1,1))/0.1*LOOKUP(ROUNDUP(CQ14+81.1,1),CB!$A:$A,CB!$C:$C)+(1-(CQ14-ROUNDDOWN(CQ14-0.1,1))/0.1)*LOOKUP(ROUNDDOWN(CQ14+81.1,1),CB!$A:$A,CB!$C:$C))-LOOKUP(81.1,CB!$A:$A,CB!$C:$C))/(1-(BINOMDIST(97,162,0.5,TRUE)-BINOMDIST(87,162,0.5,TRUE)))*$C$2*($B$1^(LEFT(DC$4,4)*1-LEFT($BA$4,4)*1))*(37.75+CQ14))</f>
        <v>0</v>
      </c>
      <c r="DD14" s="96">
        <f>MAX(0,(IF(CR14&gt;0,(CR14-ROUNDDOWN(CR14,1))/0.1*LOOKUP(ROUNDUP(CR14+81.1,1),CB!$A:$A,CB!$C:$C)+(1-(CR14-ROUNDDOWN(CR14,1))/0.1)*LOOKUP(ROUNDDOWN(CR14+81.1,1),CB!$A:$A,CB!$C:$C),(CR14-ROUNDDOWN(CR14-0.1,1))/0.1*LOOKUP(ROUNDUP(CR14+81.1,1),CB!$A:$A,CB!$C:$C)+(1-(CR14-ROUNDDOWN(CR14-0.1,1))/0.1)*LOOKUP(ROUNDDOWN(CR14+81.1,1),CB!$A:$A,CB!$C:$C))-LOOKUP(81.1,CB!$A:$A,CB!$C:$C))/(1-(BINOMDIST(97,162,0.5,TRUE)-BINOMDIST(87,162,0.5,TRUE)))*$C$2*($B$1^(LEFT(DD$4,4)*1-LEFT($BA$4,4)*1))*(37.75+CR14))</f>
        <v>0</v>
      </c>
      <c r="DE14" s="96">
        <f>MAX(0,(IF(CS14&gt;0,(CS14-ROUNDDOWN(CS14,1))/0.1*LOOKUP(ROUNDUP(CS14+81.1,1),CB!$A:$A,CB!$C:$C)+(1-(CS14-ROUNDDOWN(CS14,1))/0.1)*LOOKUP(ROUNDDOWN(CS14+81.1,1),CB!$A:$A,CB!$C:$C),(CS14-ROUNDDOWN(CS14-0.1,1))/0.1*LOOKUP(ROUNDUP(CS14+81.1,1),CB!$A:$A,CB!$C:$C)+(1-(CS14-ROUNDDOWN(CS14-0.1,1))/0.1)*LOOKUP(ROUNDDOWN(CS14+81.1,1),CB!$A:$A,CB!$C:$C))-LOOKUP(81.1,CB!$A:$A,CB!$C:$C))/(1-(BINOMDIST(97,162,0.5,TRUE)-BINOMDIST(87,162,0.5,TRUE)))*$C$2*($B$1^(LEFT(DE$4,4)*1-LEFT($BA$4,4)*1))*(37.75+CS14))</f>
        <v>0</v>
      </c>
      <c r="DF14" s="96">
        <f>MAX(0,(IF(CT14&gt;0,(CT14-ROUNDDOWN(CT14,1))/0.1*LOOKUP(ROUNDUP(CT14+81.1,1),CB!$A:$A,CB!$C:$C)+(1-(CT14-ROUNDDOWN(CT14,1))/0.1)*LOOKUP(ROUNDDOWN(CT14+81.1,1),CB!$A:$A,CB!$C:$C),(CT14-ROUNDDOWN(CT14-0.1,1))/0.1*LOOKUP(ROUNDUP(CT14+81.1,1),CB!$A:$A,CB!$C:$C)+(1-(CT14-ROUNDDOWN(CT14-0.1,1))/0.1)*LOOKUP(ROUNDDOWN(CT14+81.1,1),CB!$A:$A,CB!$C:$C))-LOOKUP(81.1,CB!$A:$A,CB!$C:$C))/(1-(BINOMDIST(97,162,0.5,TRUE)-BINOMDIST(87,162,0.5,TRUE)))*$C$2*($B$1^(LEFT(DF$4,4)*1-LEFT($BA$4,4)*1))*(37.75+CT14))</f>
        <v>0</v>
      </c>
      <c r="DG14" s="96">
        <f>MAX(0,(IF(CU14&gt;0,(CU14-ROUNDDOWN(CU14,1))/0.1*LOOKUP(ROUNDUP(CU14+81.1,1),CB!$A:$A,CB!$C:$C)+(1-(CU14-ROUNDDOWN(CU14,1))/0.1)*LOOKUP(ROUNDDOWN(CU14+81.1,1),CB!$A:$A,CB!$C:$C),(CU14-ROUNDDOWN(CU14-0.1,1))/0.1*LOOKUP(ROUNDUP(CU14+81.1,1),CB!$A:$A,CB!$C:$C)+(1-(CU14-ROUNDDOWN(CU14-0.1,1))/0.1)*LOOKUP(ROUNDDOWN(CU14+81.1,1),CB!$A:$A,CB!$C:$C))-LOOKUP(81.1,CB!$A:$A,CB!$C:$C))/(1-(BINOMDIST(97,162,0.5,TRUE)-BINOMDIST(87,162,0.5,TRUE)))*$C$2*($B$1^(LEFT(DG$4,4)*1-LEFT($BA$4,4)*1))*(37.75+CU14))</f>
        <v>0</v>
      </c>
      <c r="DH14" s="96">
        <f>MAX(0,(IF(CV14&gt;0,(CV14-ROUNDDOWN(CV14,1))/0.1*LOOKUP(ROUNDUP(CV14+81.1,1),CB!$A:$A,CB!$C:$C)+(1-(CV14-ROUNDDOWN(CV14,1))/0.1)*LOOKUP(ROUNDDOWN(CV14+81.1,1),CB!$A:$A,CB!$C:$C),(CV14-ROUNDDOWN(CV14-0.1,1))/0.1*LOOKUP(ROUNDUP(CV14+81.1,1),CB!$A:$A,CB!$C:$C)+(1-(CV14-ROUNDDOWN(CV14-0.1,1))/0.1)*LOOKUP(ROUNDDOWN(CV14+81.1,1),CB!$A:$A,CB!$C:$C))-LOOKUP(81.1,CB!$A:$A,CB!$C:$C))/(1-(BINOMDIST(97,162,0.5,TRUE)-BINOMDIST(87,162,0.5,TRUE)))*$C$2*($B$1^(LEFT(DH$4,4)*1-LEFT($BA$4,4)*1))*(37.75+CV14))</f>
        <v>0</v>
      </c>
      <c r="DI14" s="96">
        <f>MAX(0,(IF(CW14&gt;0,(CW14-ROUNDDOWN(CW14,1))/0.1*LOOKUP(ROUNDUP(CW14+81.1,1),CB!$A:$A,CB!$C:$C)+(1-(CW14-ROUNDDOWN(CW14,1))/0.1)*LOOKUP(ROUNDDOWN(CW14+81.1,1),CB!$A:$A,CB!$C:$C),(CW14-ROUNDDOWN(CW14-0.1,1))/0.1*LOOKUP(ROUNDUP(CW14+81.1,1),CB!$A:$A,CB!$C:$C)+(1-(CW14-ROUNDDOWN(CW14-0.1,1))/0.1)*LOOKUP(ROUNDDOWN(CW14+81.1,1),CB!$A:$A,CB!$C:$C))-LOOKUP(81.1,CB!$A:$A,CB!$C:$C))/(1-(BINOMDIST(97,162,0.5,TRUE)-BINOMDIST(87,162,0.5,TRUE)))*$C$2*($B$1^(LEFT(DI$4,4)*1-LEFT($BA$4,4)*1))*(37.75+CW14))</f>
        <v>0</v>
      </c>
      <c r="DJ14" s="90">
        <f t="shared" si="54"/>
        <v>0.15213572692195068</v>
      </c>
      <c r="DK14" s="132"/>
      <c r="DL14" s="132">
        <f t="shared" si="55"/>
        <v>16.081123392092742</v>
      </c>
      <c r="DM14" s="132">
        <f t="shared" si="56"/>
        <v>31.694339740778851</v>
      </c>
      <c r="DN14" s="132">
        <f t="shared" si="57"/>
        <v>46.501096570692397</v>
      </c>
      <c r="DO14" s="132">
        <f t="shared" si="58"/>
        <v>60.070398434255971</v>
      </c>
      <c r="DP14" s="132">
        <f t="shared" si="59"/>
        <v>71.923599698183665</v>
      </c>
      <c r="DQ14" s="132">
        <f t="shared" si="60"/>
        <v>81.443064497276225</v>
      </c>
      <c r="DR14" s="132">
        <f t="shared" si="61"/>
        <v>89.391071758537805</v>
      </c>
      <c r="DS14" s="132">
        <f t="shared" si="62"/>
        <v>96.93812846628542</v>
      </c>
      <c r="DT14" s="132">
        <f t="shared" si="63"/>
        <v>104.73772974381274</v>
      </c>
      <c r="DU14" s="132">
        <f t="shared" si="64"/>
        <v>112.77245747333231</v>
      </c>
      <c r="DV14" s="132"/>
      <c r="DW14" s="132"/>
      <c r="DX14" s="132"/>
      <c r="DY14" s="132"/>
      <c r="DZ14" s="132"/>
      <c r="EA14" s="132"/>
      <c r="EB14" s="132"/>
      <c r="EC14" s="132"/>
      <c r="ED14" s="132"/>
      <c r="EE14" s="132"/>
      <c r="EF14" s="97"/>
      <c r="EG14" s="97"/>
      <c r="EH14" s="97"/>
      <c r="EI14" s="97"/>
      <c r="EJ14" s="97"/>
      <c r="EK14" s="97"/>
      <c r="EL14" s="97"/>
      <c r="EM14" s="97"/>
      <c r="EN14" s="97"/>
      <c r="EO14" s="97"/>
      <c r="EP14" s="97"/>
      <c r="EQ14" s="97"/>
      <c r="ER14" s="132"/>
      <c r="ES14" s="132"/>
      <c r="ET14" s="132"/>
      <c r="EU14" s="132"/>
      <c r="EV14" s="132"/>
      <c r="EW14" s="132"/>
      <c r="EX14" s="132"/>
      <c r="EY14" s="132"/>
      <c r="EZ14" s="132"/>
      <c r="FA14" s="132"/>
      <c r="FB14" s="132"/>
      <c r="FC14" s="132"/>
      <c r="FD14" s="80"/>
    </row>
    <row r="15" spans="1:160" ht="12.75" customHeight="1" x14ac:dyDescent="0.2">
      <c r="A15">
        <v>493316</v>
      </c>
      <c r="B15" s="99" t="str">
        <f>INDEX([1]Bios!$O:$O,MATCH(A15,[1]Bios!$C:$C,0))</f>
        <v>Cespedes, Yoenis</v>
      </c>
      <c r="C15" s="92" t="s">
        <v>653</v>
      </c>
      <c r="D15" s="94">
        <f>LOOKUP(IF(INDEX([1]Bios!$M:$M,MATCH(A15,[1]Bios!$C:$C,0))="P",INDEX([1]Pitchers!$Q:$Q,MATCH(A15,[1]Pitchers!$A:$A,0)),INDEX([1]Hitters!$AV:$AV,MATCH(A15,[1]Hitters!$A:$A,0))),Positions!A:A,Positions!B:B)</f>
        <v>7</v>
      </c>
      <c r="E15" s="137">
        <v>3</v>
      </c>
      <c r="F15" s="138">
        <f t="shared" si="0"/>
        <v>84.383544285920379</v>
      </c>
      <c r="G15" s="138">
        <v>75</v>
      </c>
      <c r="H15" s="94"/>
      <c r="I15" s="93">
        <f>6</f>
        <v>6</v>
      </c>
      <c r="J15" s="93">
        <f>6</f>
        <v>6</v>
      </c>
      <c r="K15" s="94">
        <f>MIN(IF(D15&gt;1,INDEX([1]Hitters!$DA:$DA,MATCH(A15,[1]Hitters!$A:$A,0)),INDEX([1]Pitchers!$DA:$DA,MATCH(A15,[1]Pitchers!$A:$A,0))),J15)</f>
        <v>4.6849999999999996</v>
      </c>
      <c r="L15" s="94">
        <f t="shared" si="1"/>
        <v>4</v>
      </c>
      <c r="M15" s="95">
        <f>IF(D15&gt;1,INDEX([1]Hitters!$CV:$CV,MATCH($A15,[1]Hitters!$A:$A,0)),INDEX([1]Pitchers!$CP:$CP,MATCH($A15,[1]Pitchers!$A:$A,0)))</f>
        <v>30.708333333333332</v>
      </c>
      <c r="N15" s="90">
        <f t="shared" si="2"/>
        <v>7.7096845342369011</v>
      </c>
      <c r="O15" s="97">
        <f>IF($D15&gt;1,INDEX([1]Hitters!$AF:$AF,MATCH($A15,[1]Hitters!$A:$A,0)),INDEX([1]Pitchers!$AJ:$AJ,MATCH($A15,[1]Pitchers!$A:$A,0))*IF(OR(AND($D15=0,INDEX([1]Pitchers!$Q:$Q,MATCH($A15,[1]Pitchers!$A:$A,0))="R"),AND($D15=1,INDEX([1]Pitchers!$Q:$Q,MATCH($A15,[1]Pitchers!$A:$A,0))="S")),1,IF($D15=0,0.83+(1-INDEX([1]Pitchers!$BE:$BE,MATCH($A15,[1]Pitchers!$A:$A,0)))/8,1/(0.83+(1-INDEX([1]Pitchers!$BE:$BE,MATCH($A15,[1]Pitchers!$A:$A,0)))/8))))</f>
        <v>0.29042930048774507</v>
      </c>
      <c r="P15" s="97">
        <f>IF($D15&gt;1,O15+(LOOKUP(ROUNDDOWN($M15+RIGHT(P$4,4)*1-2016,0),Age!$A:$A,Age!$C:$C)*(1-($M15+RIGHT(P$4,4)*1-2016-ROUNDDOWN($M15+RIGHT(P$4,4)*1-2016,0)))+LOOKUP(ROUNDUP($M15+RIGHT(P$4,4)*1-2016,0),Age!$A:$A,Age!$C:$C)*(($M15+RIGHT(P$4,4)*1-2016-ROUNDDOWN($M15+RIGHT(P$4,4)*1-2016,0))))*IF($M15+RIGHT(P$4,4)*1-2016&gt;27,1,INDEX([1]Hitters!$BG:$BG,MATCH($A15,[1]Hitters!$A:$A,0))),O15*(1-(1-(LOOKUP(ROUNDDOWN($M15+RIGHT(P$4,4)*1-2016,0),Age!$A:$A,Age!$L:$L)*(1-($M15+RIGHT(P$4,4)*1-2016-ROUNDDOWN($M15+RIGHT(P$4,4)*1-2016,0)))+LOOKUP(ROUNDUP($M15+RIGHT(P$4,4)*1-2016,0),Age!$A:$A,Age!$L:$L)*(($M15+RIGHT(P$4,4)*1-2016-ROUNDDOWN($M15+RIGHT(P$4,4)*1-2016,0)))))*IF($M15+RIGHT(P$4,4)*1-2016&gt;27,1,INDEX([1]Pitchers!$BE:$BE,MATCH($A15,[1]Pitchers!$A:$A,0)))))</f>
        <v>0.28635013382107849</v>
      </c>
      <c r="Q15" s="97">
        <f>IF($D15&gt;1,P15+(LOOKUP(ROUNDDOWN($M15+RIGHT(Q$4,4)*1-2016,0),Age!$A:$A,Age!$C:$C)*(1-($M15+RIGHT(Q$4,4)*1-2016-ROUNDDOWN($M15+RIGHT(Q$4,4)*1-2016,0)))+LOOKUP(ROUNDUP($M15+RIGHT(Q$4,4)*1-2016,0),Age!$A:$A,Age!$C:$C)*(($M15+RIGHT(Q$4,4)*1-2016-ROUNDDOWN($M15+RIGHT(Q$4,4)*1-2016,0))))*IF($M15+RIGHT(Q$4,4)*1-2016&gt;27,1,INDEX([1]Hitters!$BG:$BG,MATCH($A15,[1]Hitters!$A:$A,0))),P15*(1-(1-(LOOKUP(ROUNDDOWN($M15+RIGHT(Q$4,4)*1-2016,0),Age!$A:$A,Age!$L:$L)*(1-($M15+RIGHT(Q$4,4)*1-2016-ROUNDDOWN($M15+RIGHT(Q$4,4)*1-2016,0)))+LOOKUP(ROUNDUP($M15+RIGHT(Q$4,4)*1-2016,0),Age!$A:$A,Age!$L:$L)*(($M15+RIGHT(Q$4,4)*1-2016-ROUNDDOWN($M15+RIGHT(Q$4,4)*1-2016,0)))))*IF($M15+RIGHT(Q$4,4)*1-2016&gt;27,1,INDEX([1]Pitchers!$BE:$BE,MATCH($A15,[1]Pitchers!$A:$A,0)))))</f>
        <v>0.28117096715441164</v>
      </c>
      <c r="R15" s="97">
        <f>IF($D15&gt;1,Q15+(LOOKUP(ROUNDDOWN($M15+RIGHT(R$4,4)*1-2016,0),Age!$A:$A,Age!$C:$C)*(1-($M15+RIGHT(R$4,4)*1-2016-ROUNDDOWN($M15+RIGHT(R$4,4)*1-2016,0)))+LOOKUP(ROUNDUP($M15+RIGHT(R$4,4)*1-2016,0),Age!$A:$A,Age!$C:$C)*(($M15+RIGHT(R$4,4)*1-2016-ROUNDDOWN($M15+RIGHT(R$4,4)*1-2016,0))))*IF($M15+RIGHT(R$4,4)*1-2016&gt;27,1,INDEX([1]Hitters!$BG:$BG,MATCH($A15,[1]Hitters!$A:$A,0))),Q15*(1-(1-(LOOKUP(ROUNDDOWN($M15+RIGHT(R$4,4)*1-2016,0),Age!$A:$A,Age!$L:$L)*(1-($M15+RIGHT(R$4,4)*1-2016-ROUNDDOWN($M15+RIGHT(R$4,4)*1-2016,0)))+LOOKUP(ROUNDUP($M15+RIGHT(R$4,4)*1-2016,0),Age!$A:$A,Age!$L:$L)*(($M15+RIGHT(R$4,4)*1-2016-ROUNDDOWN($M15+RIGHT(R$4,4)*1-2016,0)))))*IF($M15+RIGHT(R$4,4)*1-2016&gt;27,1,INDEX([1]Pitchers!$BE:$BE,MATCH($A15,[1]Pitchers!$A:$A,0)))))</f>
        <v>0.27489180048774481</v>
      </c>
      <c r="S15" s="97">
        <f>IF($D15&gt;1,R15+(LOOKUP(ROUNDDOWN($M15+RIGHT(S$4,4)*1-2016,0),Age!$A:$A,Age!$C:$C)*(1-($M15+RIGHT(S$4,4)*1-2016-ROUNDDOWN($M15+RIGHT(S$4,4)*1-2016,0)))+LOOKUP(ROUNDUP($M15+RIGHT(S$4,4)*1-2016,0),Age!$A:$A,Age!$C:$C)*(($M15+RIGHT(S$4,4)*1-2016-ROUNDDOWN($M15+RIGHT(S$4,4)*1-2016,0))))*IF($M15+RIGHT(S$4,4)*1-2016&gt;27,1,INDEX([1]Hitters!$BG:$BG,MATCH($A15,[1]Hitters!$A:$A,0))),R15*(1-(1-(LOOKUP(ROUNDDOWN($M15+RIGHT(S$4,4)*1-2016,0),Age!$A:$A,Age!$L:$L)*(1-($M15+RIGHT(S$4,4)*1-2016-ROUNDDOWN($M15+RIGHT(S$4,4)*1-2016,0)))+LOOKUP(ROUNDUP($M15+RIGHT(S$4,4)*1-2016,0),Age!$A:$A,Age!$L:$L)*(($M15+RIGHT(S$4,4)*1-2016-ROUNDDOWN($M15+RIGHT(S$4,4)*1-2016,0)))))*IF($M15+RIGHT(S$4,4)*1-2016&gt;27,1,INDEX([1]Pitchers!$BE:$BE,MATCH($A15,[1]Pitchers!$A:$A,0)))))</f>
        <v>0.26751263382107798</v>
      </c>
      <c r="T15" s="97">
        <f>IF($D15&gt;1,S15+(LOOKUP(ROUNDDOWN($M15+RIGHT(T$4,4)*1-2016,0),Age!$A:$A,Age!$C:$C)*(1-($M15+RIGHT(T$4,4)*1-2016-ROUNDDOWN($M15+RIGHT(T$4,4)*1-2016,0)))+LOOKUP(ROUNDUP($M15+RIGHT(T$4,4)*1-2016,0),Age!$A:$A,Age!$C:$C)*(($M15+RIGHT(T$4,4)*1-2016-ROUNDDOWN($M15+RIGHT(T$4,4)*1-2016,0))))*IF($M15+RIGHT(T$4,4)*1-2016&gt;27,1,INDEX([1]Hitters!$BG:$BG,MATCH($A15,[1]Hitters!$A:$A,0))),S15*(1-(1-(LOOKUP(ROUNDDOWN($M15+RIGHT(T$4,4)*1-2016,0),Age!$A:$A,Age!$L:$L)*(1-($M15+RIGHT(T$4,4)*1-2016-ROUNDDOWN($M15+RIGHT(T$4,4)*1-2016,0)))+LOOKUP(ROUNDUP($M15+RIGHT(T$4,4)*1-2016,0),Age!$A:$A,Age!$L:$L)*(($M15+RIGHT(T$4,4)*1-2016-ROUNDDOWN($M15+RIGHT(T$4,4)*1-2016,0)))))*IF($M15+RIGHT(T$4,4)*1-2016&gt;27,1,INDEX([1]Pitchers!$BE:$BE,MATCH($A15,[1]Pitchers!$A:$A,0)))))</f>
        <v>0.25903346715441117</v>
      </c>
      <c r="U15" s="97">
        <f>IF($D15&gt;1,T15+(LOOKUP(ROUNDDOWN($M15+RIGHT(U$4,4)*1-2016,0),Age!$A:$A,Age!$C:$C)*(1-($M15+RIGHT(U$4,4)*1-2016-ROUNDDOWN($M15+RIGHT(U$4,4)*1-2016,0)))+LOOKUP(ROUNDUP($M15+RIGHT(U$4,4)*1-2016,0),Age!$A:$A,Age!$C:$C)*(($M15+RIGHT(U$4,4)*1-2016-ROUNDDOWN($M15+RIGHT(U$4,4)*1-2016,0))))*IF($M15+RIGHT(U$4,4)*1-2016&gt;27,1,INDEX([1]Hitters!$BG:$BG,MATCH($A15,[1]Hitters!$A:$A,0))),T15*(1-(1-(LOOKUP(ROUNDDOWN($M15+RIGHT(U$4,4)*1-2016,0),Age!$A:$A,Age!$L:$L)*(1-($M15+RIGHT(U$4,4)*1-2016-ROUNDDOWN($M15+RIGHT(U$4,4)*1-2016,0)))+LOOKUP(ROUNDUP($M15+RIGHT(U$4,4)*1-2016,0),Age!$A:$A,Age!$L:$L)*(($M15+RIGHT(U$4,4)*1-2016-ROUNDDOWN($M15+RIGHT(U$4,4)*1-2016,0)))))*IF($M15+RIGHT(U$4,4)*1-2016&gt;27,1,INDEX([1]Pitchers!$BE:$BE,MATCH($A15,[1]Pitchers!$A:$A,0)))))</f>
        <v>0.25023346715441119</v>
      </c>
      <c r="V15" s="97">
        <f>IF($D15&gt;1,U15+(LOOKUP(ROUNDDOWN($M15+RIGHT(V$4,4)*1-2016,0),Age!$A:$A,Age!$C:$C)*(1-($M15+RIGHT(V$4,4)*1-2016-ROUNDDOWN($M15+RIGHT(V$4,4)*1-2016,0)))+LOOKUP(ROUNDUP($M15+RIGHT(V$4,4)*1-2016,0),Age!$A:$A,Age!$C:$C)*(($M15+RIGHT(V$4,4)*1-2016-ROUNDDOWN($M15+RIGHT(V$4,4)*1-2016,0))))*IF($M15+RIGHT(V$4,4)*1-2016&gt;27,1,INDEX([1]Hitters!$BG:$BG,MATCH($A15,[1]Hitters!$A:$A,0))),U15*(1-(1-(LOOKUP(ROUNDDOWN($M15+RIGHT(V$4,4)*1-2016,0),Age!$A:$A,Age!$L:$L)*(1-($M15+RIGHT(V$4,4)*1-2016-ROUNDDOWN($M15+RIGHT(V$4,4)*1-2016,0)))+LOOKUP(ROUNDUP($M15+RIGHT(V$4,4)*1-2016,0),Age!$A:$A,Age!$L:$L)*(($M15+RIGHT(V$4,4)*1-2016-ROUNDDOWN($M15+RIGHT(V$4,4)*1-2016,0)))))*IF($M15+RIGHT(V$4,4)*1-2016&gt;27,1,INDEX([1]Pitchers!$BE:$BE,MATCH($A15,[1]Pitchers!$A:$A,0)))))</f>
        <v>0.24143346715441119</v>
      </c>
      <c r="W15" s="97">
        <f>IF($D15&gt;1,V15+(LOOKUP(ROUNDDOWN($M15+RIGHT(W$4,4)*1-2016,0),Age!$A:$A,Age!$C:$C)*(1-($M15+RIGHT(W$4,4)*1-2016-ROUNDDOWN($M15+RIGHT(W$4,4)*1-2016,0)))+LOOKUP(ROUNDUP($M15+RIGHT(W$4,4)*1-2016,0),Age!$A:$A,Age!$C:$C)*(($M15+RIGHT(W$4,4)*1-2016-ROUNDDOWN($M15+RIGHT(W$4,4)*1-2016,0))))*IF($M15+RIGHT(W$4,4)*1-2016&gt;27,1,INDEX([1]Hitters!$BG:$BG,MATCH($A15,[1]Hitters!$A:$A,0))),V15*(1-(1-(LOOKUP(ROUNDDOWN($M15+RIGHT(W$4,4)*1-2016,0),Age!$A:$A,Age!$L:$L)*(1-($M15+RIGHT(W$4,4)*1-2016-ROUNDDOWN($M15+RIGHT(W$4,4)*1-2016,0)))+LOOKUP(ROUNDUP($M15+RIGHT(W$4,4)*1-2016,0),Age!$A:$A,Age!$L:$L)*(($M15+RIGHT(W$4,4)*1-2016-ROUNDDOWN($M15+RIGHT(W$4,4)*1-2016,0)))))*IF($M15+RIGHT(W$4,4)*1-2016&gt;27,1,INDEX([1]Pitchers!$BE:$BE,MATCH($A15,[1]Pitchers!$A:$A,0)))))</f>
        <v>0.23263346715441119</v>
      </c>
      <c r="X15" s="97">
        <f>IF($D15&gt;1,W15+(LOOKUP(ROUNDDOWN($M15+RIGHT(X$4,4)*1-2016,0),Age!$A:$A,Age!$C:$C)*(1-($M15+RIGHT(X$4,4)*1-2016-ROUNDDOWN($M15+RIGHT(X$4,4)*1-2016,0)))+LOOKUP(ROUNDUP($M15+RIGHT(X$4,4)*1-2016,0),Age!$A:$A,Age!$C:$C)*(($M15+RIGHT(X$4,4)*1-2016-ROUNDDOWN($M15+RIGHT(X$4,4)*1-2016,0))))*IF($M15+RIGHT(X$4,4)*1-2016&gt;27,1,INDEX([1]Hitters!$BG:$BG,MATCH($A15,[1]Hitters!$A:$A,0))),W15*(1-(1-(LOOKUP(ROUNDDOWN($M15+RIGHT(X$4,4)*1-2016,0),Age!$A:$A,Age!$L:$L)*(1-($M15+RIGHT(X$4,4)*1-2016-ROUNDDOWN($M15+RIGHT(X$4,4)*1-2016,0)))+LOOKUP(ROUNDUP($M15+RIGHT(X$4,4)*1-2016,0),Age!$A:$A,Age!$L:$L)*(($M15+RIGHT(X$4,4)*1-2016-ROUNDDOWN($M15+RIGHT(X$4,4)*1-2016,0)))))*IF($M15+RIGHT(X$4,4)*1-2016&gt;27,1,INDEX([1]Pitchers!$BE:$BE,MATCH($A15,[1]Pitchers!$A:$A,0)))))</f>
        <v>0.22383346715441119</v>
      </c>
      <c r="Y15" s="97">
        <f>IF($D15&gt;1,X15+(LOOKUP(ROUNDDOWN($M15+RIGHT(Y$4,4)*1-2016,0),Age!$A:$A,Age!$C:$C)*(1-($M15+RIGHT(Y$4,4)*1-2016-ROUNDDOWN($M15+RIGHT(Y$4,4)*1-2016,0)))+LOOKUP(ROUNDUP($M15+RIGHT(Y$4,4)*1-2016,0),Age!$A:$A,Age!$C:$C)*(($M15+RIGHT(Y$4,4)*1-2016-ROUNDDOWN($M15+RIGHT(Y$4,4)*1-2016,0))))*IF($M15+RIGHT(Y$4,4)*1-2016&gt;27,1,INDEX([1]Hitters!$BG:$BG,MATCH($A15,[1]Hitters!$A:$A,0))),X15*(1-(1-(LOOKUP(ROUNDDOWN($M15+RIGHT(Y$4,4)*1-2016,0),Age!$A:$A,Age!$L:$L)*(1-($M15+RIGHT(Y$4,4)*1-2016-ROUNDDOWN($M15+RIGHT(Y$4,4)*1-2016,0)))+LOOKUP(ROUNDUP($M15+RIGHT(Y$4,4)*1-2016,0),Age!$A:$A,Age!$L:$L)*(($M15+RIGHT(Y$4,4)*1-2016-ROUNDDOWN($M15+RIGHT(Y$4,4)*1-2016,0)))))*IF($M15+RIGHT(Y$4,4)*1-2016&gt;27,1,INDEX([1]Pitchers!$BE:$BE,MATCH($A15,[1]Pitchers!$A:$A,0)))))</f>
        <v>0.21503346715441118</v>
      </c>
      <c r="Z15" s="97">
        <f>IF($D15&gt;1,Y15+(LOOKUP(ROUNDDOWN($M15+RIGHT(Z$4,4)*1-2016,0),Age!$A:$A,Age!$C:$C)*(1-($M15+RIGHT(Z$4,4)*1-2016-ROUNDDOWN($M15+RIGHT(Z$4,4)*1-2016,0)))+LOOKUP(ROUNDUP($M15+RIGHT(Z$4,4)*1-2016,0),Age!$A:$A,Age!$C:$C)*(($M15+RIGHT(Z$4,4)*1-2016-ROUNDDOWN($M15+RIGHT(Z$4,4)*1-2016,0))))*IF($M15+RIGHT(Z$4,4)*1-2016&gt;27,1,INDEX([1]Hitters!$BG:$BG,MATCH($A15,[1]Hitters!$A:$A,0))),Y15*(1-(1-(LOOKUP(ROUNDDOWN($M15+RIGHT(Z$4,4)*1-2016,0),Age!$A:$A,Age!$L:$L)*(1-($M15+RIGHT(Z$4,4)*1-2016-ROUNDDOWN($M15+RIGHT(Z$4,4)*1-2016,0)))+LOOKUP(ROUNDUP($M15+RIGHT(Z$4,4)*1-2016,0),Age!$A:$A,Age!$L:$L)*(($M15+RIGHT(Z$4,4)*1-2016-ROUNDDOWN($M15+RIGHT(Z$4,4)*1-2016,0)))))*IF($M15+RIGHT(Z$4,4)*1-2016&gt;27,1,INDEX([1]Pitchers!$BE:$BE,MATCH($A15,[1]Pitchers!$A:$A,0)))))</f>
        <v>0.20623346715441118</v>
      </c>
      <c r="AA15" s="96">
        <f>IF($D15=0,0,IF($D15=1,INDEX([1]Pitchers!$FK:$FK,MATCH($A15,[1]Pitchers!$A:$A,0)),MAX(-16,IF($D15=10,-16,IF($D15&lt;2,0,INDEX([1]Hitters!$AZ:$AZ,MATCH($A15,[1]Hitters!$A:$A,0)))))))</f>
        <v>-0.9057866484173317</v>
      </c>
      <c r="AB15" s="96">
        <f>IF($D15=0,0,IF($D15=1,INDEX([1]Pitchers!$FK:$FK,MATCH($A15,[1]Pitchers!$A:$A,0)),MAX(-16,IF($D15=2,AA15-MIN(0.75,0.25*(RIGHT(AB$4,4)*1-(RIGHT($AD$4,4)*1)+0.25)*(1-MIN(0.75,INDEX([1]Hitters!$CF:$CF,MATCH($A15,[1]Hitters!$A:$A,0)))/0.75*1)+INDEX([1]Hitters!$CF:$CF,MATCH($A15,[1]Hitters!$A:$A,0)))/0.75*1,IF($D15&gt;6,(AA15-MIN(0.75,0.25*(RIGHT(AB$4,4)*1-(RIGHT($AD$4,4)*1)+0.25)*(1-MIN(0.75,INDEX([1]Hitters!$CF:$CF,MATCH($A15,[1]Hitters!$A:$A,0)))/0.75*1)+INDEX([1]Hitters!$CF:$CF,MATCH($A15,[1]Hitters!$A:$A,0)))/0.75*($M15+RIGHT(AB$4,4)*1-RIGHT($AA$4,4)*1+10)*0.05),IF($D15=3,(AA15-MIN(0.75,0.25*(RIGHT(AB$4,4)*1-(RIGHT($AD$4,4)*1)+0.25)*(1-MIN(0.75,INDEX([1]Hitters!$CF:$CF,MATCH($A15,[1]Hitters!$A:$A,0)))/0.75*1)+INDEX([1]Hitters!$CF:$CF,MATCH($A15,[1]Hitters!$A:$A,0)))/0.75*($M15+RIGHT(AB$4,4)*1-RIGHT($AA$4,4)*1-27)*0.1),(AA15-MIN(0.75,0.25*(RIGHT(AB$4,4)*1-(RIGHT($AD$4,4)*1)+0.25)*(1-MIN(0.75,INDEX([1]Hitters!$CF:$CF,MATCH($A15,[1]Hitters!$A:$A,0)))/0.75*1)+INDEX([1]Hitters!$CF:$CF,MATCH($A15,[1]Hitters!$A:$A,0)))/0.75*($M15+RIGHT(AB$4,4)*1-RIGHT($AA$4,4)*1-20)*0.094)))))))</f>
        <v>-2.991203315083995</v>
      </c>
      <c r="AC15" s="96">
        <f>IF($D15=0,0,IF($D15=1,INDEX([1]Pitchers!$FK:$FK,MATCH($A15,[1]Pitchers!$A:$A,0)),MAX(-16,IF($D15=2,AB15-MIN(0.75,0.25*(RIGHT(AC$4,4)*1-(RIGHT($AD$4,4)*1)+0.25)*(1-MIN(0.75,INDEX([1]Hitters!$CF:$CF,MATCH($A15,[1]Hitters!$A:$A,0)))/0.75*1)+INDEX([1]Hitters!$CF:$CF,MATCH($A15,[1]Hitters!$A:$A,0)))/0.75*1,IF($D15&gt;6,(AB15-MIN(0.75,0.25*(RIGHT(AC$4,4)*1-(RIGHT($AD$4,4)*1)+0.25)*(1-MIN(0.75,INDEX([1]Hitters!$CF:$CF,MATCH($A15,[1]Hitters!$A:$A,0)))/0.75*1)+INDEX([1]Hitters!$CF:$CF,MATCH($A15,[1]Hitters!$A:$A,0)))/0.75*($M15+RIGHT(AC$4,4)*1-RIGHT($AA$4,4)*1+10)*0.05),IF($D15=3,(AB15-MIN(0.75,0.25*(RIGHT(AC$4,4)*1-(RIGHT($AD$4,4)*1)+0.25)*(1-MIN(0.75,INDEX([1]Hitters!$CF:$CF,MATCH($A15,[1]Hitters!$A:$A,0)))/0.75*1)+INDEX([1]Hitters!$CF:$CF,MATCH($A15,[1]Hitters!$A:$A,0)))/0.75*($M15+RIGHT(AC$4,4)*1-RIGHT($AA$4,4)*1-27)*0.1),(AB15-MIN(0.75,0.25*(RIGHT(AC$4,4)*1-(RIGHT($AD$4,4)*1)+0.25)*(1-MIN(0.75,INDEX([1]Hitters!$CF:$CF,MATCH($A15,[1]Hitters!$A:$A,0)))/0.75*1)+INDEX([1]Hitters!$CF:$CF,MATCH($A15,[1]Hitters!$A:$A,0)))/0.75*($M15+RIGHT(AC$4,4)*1-RIGHT($AA$4,4)*1-20)*0.094)))))))</f>
        <v>-5.1266199817506699</v>
      </c>
      <c r="AD15" s="96">
        <f>IF($D15=0,0,IF($D15=1,INDEX([1]Pitchers!$FK:$FK,MATCH($A15,[1]Pitchers!$A:$A,0)),MAX(-16,IF($D15=2,AC15-MIN(0.75,0.25*(RIGHT(AD$4,4)*1-(RIGHT($AD$4,4)*1)+0.25)*(1-MIN(0.75,INDEX([1]Hitters!$CF:$CF,MATCH($A15,[1]Hitters!$A:$A,0)))/0.75*1)+INDEX([1]Hitters!$CF:$CF,MATCH($A15,[1]Hitters!$A:$A,0)))/0.75*1,IF($D15&gt;6,(AC15-MIN(0.75,0.25*(RIGHT(AD$4,4)*1-(RIGHT($AD$4,4)*1)+0.25)*(1-MIN(0.75,INDEX([1]Hitters!$CF:$CF,MATCH($A15,[1]Hitters!$A:$A,0)))/0.75*1)+INDEX([1]Hitters!$CF:$CF,MATCH($A15,[1]Hitters!$A:$A,0)))/0.75*($M15+RIGHT(AD$4,4)*1-RIGHT($AA$4,4)*1+10)*0.05),IF($D15=3,(AC15-MIN(0.75,0.25*(RIGHT(AD$4,4)*1-(RIGHT($AD$4,4)*1)+0.25)*(1-MIN(0.75,INDEX([1]Hitters!$CF:$CF,MATCH($A15,[1]Hitters!$A:$A,0)))/0.75*1)+INDEX([1]Hitters!$CF:$CF,MATCH($A15,[1]Hitters!$A:$A,0)))/0.75*($M15+RIGHT(AD$4,4)*1-RIGHT($AA$4,4)*1-27)*0.1),(AC15-MIN(0.75,0.25*(RIGHT(AD$4,4)*1-(RIGHT($AD$4,4)*1)+0.25)*(1-MIN(0.75,INDEX([1]Hitters!$CF:$CF,MATCH($A15,[1]Hitters!$A:$A,0)))/0.75*1)+INDEX([1]Hitters!$CF:$CF,MATCH($A15,[1]Hitters!$A:$A,0)))/0.75*($M15+RIGHT(AD$4,4)*1-RIGHT($AA$4,4)*1-20)*0.094)))))))</f>
        <v>-7.3120366484173438</v>
      </c>
      <c r="AE15" s="96">
        <f>IF($D15=0,0,IF($D15=1,INDEX([1]Pitchers!$FK:$FK,MATCH($A15,[1]Pitchers!$A:$A,0)),MAX(-16,IF($D15=2,AD15-MIN(0.75,0.25*(RIGHT(AE$4,4)*1-(RIGHT($AD$4,4)*1)+0.25)*(1-MIN(0.75,INDEX([1]Hitters!$CF:$CF,MATCH($A15,[1]Hitters!$A:$A,0)))/0.75*1)+INDEX([1]Hitters!$CF:$CF,MATCH($A15,[1]Hitters!$A:$A,0)))/0.75*1,IF($D15&gt;6,(AD15-MIN(0.75,0.25*(RIGHT(AE$4,4)*1-(RIGHT($AD$4,4)*1)+0.25)*(1-MIN(0.75,INDEX([1]Hitters!$CF:$CF,MATCH($A15,[1]Hitters!$A:$A,0)))/0.75*1)+INDEX([1]Hitters!$CF:$CF,MATCH($A15,[1]Hitters!$A:$A,0)))/0.75*($M15+RIGHT(AE$4,4)*1-RIGHT($AA$4,4)*1+10)*0.05),IF($D15=3,(AD15-MIN(0.75,0.25*(RIGHT(AE$4,4)*1-(RIGHT($AD$4,4)*1)+0.25)*(1-MIN(0.75,INDEX([1]Hitters!$CF:$CF,MATCH($A15,[1]Hitters!$A:$A,0)))/0.75*1)+INDEX([1]Hitters!$CF:$CF,MATCH($A15,[1]Hitters!$A:$A,0)))/0.75*($M15+RIGHT(AE$4,4)*1-RIGHT($AA$4,4)*1-27)*0.1),(AD15-MIN(0.75,0.25*(RIGHT(AE$4,4)*1-(RIGHT($AD$4,4)*1)+0.25)*(1-MIN(0.75,INDEX([1]Hitters!$CF:$CF,MATCH($A15,[1]Hitters!$A:$A,0)))/0.75*1)+INDEX([1]Hitters!$CF:$CF,MATCH($A15,[1]Hitters!$A:$A,0)))/0.75*($M15+RIGHT(AE$4,4)*1-RIGHT($AA$4,4)*1-20)*0.094)))))))</f>
        <v>-9.5474533150840184</v>
      </c>
      <c r="AF15" s="96">
        <f>IF($D15=0,0,IF($D15=1,INDEX([1]Pitchers!$FK:$FK,MATCH($A15,[1]Pitchers!$A:$A,0)),MAX(-16,IF($D15=2,AE15-MIN(0.75,0.25*(RIGHT(AF$4,4)*1-(RIGHT($AD$4,4)*1)+0.25)*(1-MIN(0.75,INDEX([1]Hitters!$CF:$CF,MATCH($A15,[1]Hitters!$A:$A,0)))/0.75*1)+INDEX([1]Hitters!$CF:$CF,MATCH($A15,[1]Hitters!$A:$A,0)))/0.75*1,IF($D15&gt;6,(AE15-MIN(0.75,0.25*(RIGHT(AF$4,4)*1-(RIGHT($AD$4,4)*1)+0.25)*(1-MIN(0.75,INDEX([1]Hitters!$CF:$CF,MATCH($A15,[1]Hitters!$A:$A,0)))/0.75*1)+INDEX([1]Hitters!$CF:$CF,MATCH($A15,[1]Hitters!$A:$A,0)))/0.75*($M15+RIGHT(AF$4,4)*1-RIGHT($AA$4,4)*1+10)*0.05),IF($D15=3,(AE15-MIN(0.75,0.25*(RIGHT(AF$4,4)*1-(RIGHT($AD$4,4)*1)+0.25)*(1-MIN(0.75,INDEX([1]Hitters!$CF:$CF,MATCH($A15,[1]Hitters!$A:$A,0)))/0.75*1)+INDEX([1]Hitters!$CF:$CF,MATCH($A15,[1]Hitters!$A:$A,0)))/0.75*($M15+RIGHT(AF$4,4)*1-RIGHT($AA$4,4)*1-27)*0.1),(AE15-MIN(0.75,0.25*(RIGHT(AF$4,4)*1-(RIGHT($AD$4,4)*1)+0.25)*(1-MIN(0.75,INDEX([1]Hitters!$CF:$CF,MATCH($A15,[1]Hitters!$A:$A,0)))/0.75*1)+INDEX([1]Hitters!$CF:$CF,MATCH($A15,[1]Hitters!$A:$A,0)))/0.75*($M15+RIGHT(AF$4,4)*1-RIGHT($AA$4,4)*1-20)*0.094)))))))</f>
        <v>-11.832869981750694</v>
      </c>
      <c r="AG15" s="96">
        <f>IF($D15=0,0,IF($D15=1,INDEX([1]Pitchers!$FK:$FK,MATCH($A15,[1]Pitchers!$A:$A,0)),MAX(-16,IF($D15=2,AF15-MIN(0.75,0.25*(RIGHT(AG$4,4)*1-(RIGHT($AD$4,4)*1)+0.25)*(1-MIN(0.75,INDEX([1]Hitters!$CF:$CF,MATCH($A15,[1]Hitters!$A:$A,0)))/0.75*1)+INDEX([1]Hitters!$CF:$CF,MATCH($A15,[1]Hitters!$A:$A,0)))/0.75*1,IF($D15&gt;6,(AF15-MIN(0.75,0.25*(RIGHT(AG$4,4)*1-(RIGHT($AD$4,4)*1)+0.25)*(1-MIN(0.75,INDEX([1]Hitters!$CF:$CF,MATCH($A15,[1]Hitters!$A:$A,0)))/0.75*1)+INDEX([1]Hitters!$CF:$CF,MATCH($A15,[1]Hitters!$A:$A,0)))/0.75*($M15+RIGHT(AG$4,4)*1-RIGHT($AA$4,4)*1+10)*0.05),IF($D15=3,(AF15-MIN(0.75,0.25*(RIGHT(AG$4,4)*1-(RIGHT($AD$4,4)*1)+0.25)*(1-MIN(0.75,INDEX([1]Hitters!$CF:$CF,MATCH($A15,[1]Hitters!$A:$A,0)))/0.75*1)+INDEX([1]Hitters!$CF:$CF,MATCH($A15,[1]Hitters!$A:$A,0)))/0.75*($M15+RIGHT(AG$4,4)*1-RIGHT($AA$4,4)*1-27)*0.1),(AF15-MIN(0.75,0.25*(RIGHT(AG$4,4)*1-(RIGHT($AD$4,4)*1)+0.25)*(1-MIN(0.75,INDEX([1]Hitters!$CF:$CF,MATCH($A15,[1]Hitters!$A:$A,0)))/0.75*1)+INDEX([1]Hitters!$CF:$CF,MATCH($A15,[1]Hitters!$A:$A,0)))/0.75*($M15+RIGHT(AG$4,4)*1-RIGHT($AA$4,4)*1-20)*0.094)))))))</f>
        <v>-14.168286648417368</v>
      </c>
      <c r="AH15" s="96">
        <f>IF($D15=0,0,IF($D15=1,INDEX([1]Pitchers!$FK:$FK,MATCH($A15,[1]Pitchers!$A:$A,0)),MAX(-16,IF($D15=2,AG15-MIN(0.75,0.25*(RIGHT(AH$4,4)*1-(RIGHT($AD$4,4)*1)+0.25)*(1-MIN(0.75,INDEX([1]Hitters!$CF:$CF,MATCH($A15,[1]Hitters!$A:$A,0)))/0.75*1)+INDEX([1]Hitters!$CF:$CF,MATCH($A15,[1]Hitters!$A:$A,0)))/0.75*1,IF($D15&gt;6,(AG15-MIN(0.75,0.25*(RIGHT(AH$4,4)*1-(RIGHT($AD$4,4)*1)+0.25)*(1-MIN(0.75,INDEX([1]Hitters!$CF:$CF,MATCH($A15,[1]Hitters!$A:$A,0)))/0.75*1)+INDEX([1]Hitters!$CF:$CF,MATCH($A15,[1]Hitters!$A:$A,0)))/0.75*($M15+RIGHT(AH$4,4)*1-RIGHT($AA$4,4)*1+10)*0.05),IF($D15=3,(AG15-MIN(0.75,0.25*(RIGHT(AH$4,4)*1-(RIGHT($AD$4,4)*1)+0.25)*(1-MIN(0.75,INDEX([1]Hitters!$CF:$CF,MATCH($A15,[1]Hitters!$A:$A,0)))/0.75*1)+INDEX([1]Hitters!$CF:$CF,MATCH($A15,[1]Hitters!$A:$A,0)))/0.75*($M15+RIGHT(AH$4,4)*1-RIGHT($AA$4,4)*1-27)*0.1),(AG15-MIN(0.75,0.25*(RIGHT(AH$4,4)*1-(RIGHT($AD$4,4)*1)+0.25)*(1-MIN(0.75,INDEX([1]Hitters!$CF:$CF,MATCH($A15,[1]Hitters!$A:$A,0)))/0.75*1)+INDEX([1]Hitters!$CF:$CF,MATCH($A15,[1]Hitters!$A:$A,0)))/0.75*($M15+RIGHT(AH$4,4)*1-RIGHT($AA$4,4)*1-20)*0.094)))))))</f>
        <v>-16</v>
      </c>
      <c r="AI15" s="96">
        <f>IF($D15=0,0,IF($D15=1,INDEX([1]Pitchers!$FK:$FK,MATCH($A15,[1]Pitchers!$A:$A,0)),MAX(-16,IF($D15=2,AH15-MIN(0.75,0.25*(RIGHT(AI$4,4)*1-(RIGHT($AD$4,4)*1)+0.25)*(1-MIN(0.75,INDEX([1]Hitters!$CF:$CF,MATCH($A15,[1]Hitters!$A:$A,0)))/0.75*1)+INDEX([1]Hitters!$CF:$CF,MATCH($A15,[1]Hitters!$A:$A,0)))/0.75*1,IF($D15&gt;6,(AH15-MIN(0.75,0.25*(RIGHT(AI$4,4)*1-(RIGHT($AD$4,4)*1)+0.25)*(1-MIN(0.75,INDEX([1]Hitters!$CF:$CF,MATCH($A15,[1]Hitters!$A:$A,0)))/0.75*1)+INDEX([1]Hitters!$CF:$CF,MATCH($A15,[1]Hitters!$A:$A,0)))/0.75*($M15+RIGHT(AI$4,4)*1-RIGHT($AA$4,4)*1+10)*0.05),IF($D15=3,(AH15-MIN(0.75,0.25*(RIGHT(AI$4,4)*1-(RIGHT($AD$4,4)*1)+0.25)*(1-MIN(0.75,INDEX([1]Hitters!$CF:$CF,MATCH($A15,[1]Hitters!$A:$A,0)))/0.75*1)+INDEX([1]Hitters!$CF:$CF,MATCH($A15,[1]Hitters!$A:$A,0)))/0.75*($M15+RIGHT(AI$4,4)*1-RIGHT($AA$4,4)*1-27)*0.1),(AH15-MIN(0.75,0.25*(RIGHT(AI$4,4)*1-(RIGHT($AD$4,4)*1)+0.25)*(1-MIN(0.75,INDEX([1]Hitters!$CF:$CF,MATCH($A15,[1]Hitters!$A:$A,0)))/0.75*1)+INDEX([1]Hitters!$CF:$CF,MATCH($A15,[1]Hitters!$A:$A,0)))/0.75*($M15+RIGHT(AI$4,4)*1-RIGHT($AA$4,4)*1-20)*0.094)))))))</f>
        <v>-16</v>
      </c>
      <c r="AJ15" s="96">
        <f>IF($D15=0,0,IF($D15=1,INDEX([1]Pitchers!$FK:$FK,MATCH($A15,[1]Pitchers!$A:$A,0)),MAX(-16,IF($D15=2,AI15-MIN(0.75,0.25*(RIGHT(AJ$4,4)*1-(RIGHT($AD$4,4)*1)+0.25)*(1-MIN(0.75,INDEX([1]Hitters!$CF:$CF,MATCH($A15,[1]Hitters!$A:$A,0)))/0.75*1)+INDEX([1]Hitters!$CF:$CF,MATCH($A15,[1]Hitters!$A:$A,0)))/0.75*1,IF($D15&gt;6,(AI15-MIN(0.75,0.25*(RIGHT(AJ$4,4)*1-(RIGHT($AD$4,4)*1)+0.25)*(1-MIN(0.75,INDEX([1]Hitters!$CF:$CF,MATCH($A15,[1]Hitters!$A:$A,0)))/0.75*1)+INDEX([1]Hitters!$CF:$CF,MATCH($A15,[1]Hitters!$A:$A,0)))/0.75*($M15+RIGHT(AJ$4,4)*1-RIGHT($AA$4,4)*1+10)*0.05),IF($D15=3,(AI15-MIN(0.75,0.25*(RIGHT(AJ$4,4)*1-(RIGHT($AD$4,4)*1)+0.25)*(1-MIN(0.75,INDEX([1]Hitters!$CF:$CF,MATCH($A15,[1]Hitters!$A:$A,0)))/0.75*1)+INDEX([1]Hitters!$CF:$CF,MATCH($A15,[1]Hitters!$A:$A,0)))/0.75*($M15+RIGHT(AJ$4,4)*1-RIGHT($AA$4,4)*1-27)*0.1),(AI15-MIN(0.75,0.25*(RIGHT(AJ$4,4)*1-(RIGHT($AD$4,4)*1)+0.25)*(1-MIN(0.75,INDEX([1]Hitters!$CF:$CF,MATCH($A15,[1]Hitters!$A:$A,0)))/0.75*1)+INDEX([1]Hitters!$CF:$CF,MATCH($A15,[1]Hitters!$A:$A,0)))/0.75*($M15+RIGHT(AJ$4,4)*1-RIGHT($AA$4,4)*1-20)*0.094)))))))</f>
        <v>-16</v>
      </c>
      <c r="AK15" s="96">
        <f>IF($D15=0,0,IF($D15=1,INDEX([1]Pitchers!$FK:$FK,MATCH($A15,[1]Pitchers!$A:$A,0)),MAX(-16,IF($D15=2,AJ15-MIN(0.75,0.25*(RIGHT(AK$4,4)*1-(RIGHT($AD$4,4)*1)+0.25)*(1-MIN(0.75,INDEX([1]Hitters!$CF:$CF,MATCH($A15,[1]Hitters!$A:$A,0)))/0.75*1)+INDEX([1]Hitters!$CF:$CF,MATCH($A15,[1]Hitters!$A:$A,0)))/0.75*1,IF($D15&gt;6,(AJ15-MIN(0.75,0.25*(RIGHT(AK$4,4)*1-(RIGHT($AD$4,4)*1)+0.25)*(1-MIN(0.75,INDEX([1]Hitters!$CF:$CF,MATCH($A15,[1]Hitters!$A:$A,0)))/0.75*1)+INDEX([1]Hitters!$CF:$CF,MATCH($A15,[1]Hitters!$A:$A,0)))/0.75*($M15+RIGHT(AK$4,4)*1-RIGHT($AA$4,4)*1+10)*0.05),IF($D15=3,(AJ15-MIN(0.75,0.25*(RIGHT(AK$4,4)*1-(RIGHT($AD$4,4)*1)+0.25)*(1-MIN(0.75,INDEX([1]Hitters!$CF:$CF,MATCH($A15,[1]Hitters!$A:$A,0)))/0.75*1)+INDEX([1]Hitters!$CF:$CF,MATCH($A15,[1]Hitters!$A:$A,0)))/0.75*($M15+RIGHT(AK$4,4)*1-RIGHT($AA$4,4)*1-27)*0.1),(AJ15-MIN(0.75,0.25*(RIGHT(AK$4,4)*1-(RIGHT($AD$4,4)*1)+0.25)*(1-MIN(0.75,INDEX([1]Hitters!$CF:$CF,MATCH($A15,[1]Hitters!$A:$A,0)))/0.75*1)+INDEX([1]Hitters!$CF:$CF,MATCH($A15,[1]Hitters!$A:$A,0)))/0.75*($M15+RIGHT(AK$4,4)*1-RIGHT($AA$4,4)*1-20)*0.094)))))))</f>
        <v>-16</v>
      </c>
      <c r="AL15" s="96">
        <f>IF($D15=0,0,IF($D15=1,INDEX([1]Pitchers!$FK:$FK,MATCH($A15,[1]Pitchers!$A:$A,0)),MAX(-16,IF($D15=2,AK15-MIN(0.75,0.25*(RIGHT(AL$4,4)*1-(RIGHT($AD$4,4)*1)+0.25)*(1-MIN(0.75,INDEX([1]Hitters!$CF:$CF,MATCH($A15,[1]Hitters!$A:$A,0)))/0.75*1)+INDEX([1]Hitters!$CF:$CF,MATCH($A15,[1]Hitters!$A:$A,0)))/0.75*1,IF($D15&gt;6,(AK15-MIN(0.75,0.25*(RIGHT(AL$4,4)*1-(RIGHT($AD$4,4)*1)+0.25)*(1-MIN(0.75,INDEX([1]Hitters!$CF:$CF,MATCH($A15,[1]Hitters!$A:$A,0)))/0.75*1)+INDEX([1]Hitters!$CF:$CF,MATCH($A15,[1]Hitters!$A:$A,0)))/0.75*($M15+RIGHT(AL$4,4)*1-RIGHT($AA$4,4)*1+10)*0.05),IF($D15=3,(AK15-MIN(0.75,0.25*(RIGHT(AL$4,4)*1-(RIGHT($AD$4,4)*1)+0.25)*(1-MIN(0.75,INDEX([1]Hitters!$CF:$CF,MATCH($A15,[1]Hitters!$A:$A,0)))/0.75*1)+INDEX([1]Hitters!$CF:$CF,MATCH($A15,[1]Hitters!$A:$A,0)))/0.75*($M15+RIGHT(AL$4,4)*1-RIGHT($AA$4,4)*1-27)*0.1),(AK15-MIN(0.75,0.25*(RIGHT(AL$4,4)*1-(RIGHT($AD$4,4)*1)+0.25)*(1-MIN(0.75,INDEX([1]Hitters!$CF:$CF,MATCH($A15,[1]Hitters!$A:$A,0)))/0.75*1)+INDEX([1]Hitters!$CF:$CF,MATCH($A15,[1]Hitters!$A:$A,0)))/0.75*($M15+RIGHT(AL$4,4)*1-RIGHT($AA$4,4)*1-20)*0.094)))))))</f>
        <v>-16</v>
      </c>
      <c r="AM15" s="98">
        <f>MAX(IF($D15=0,20,IF($D15=1,60,150)),MAX(0,IF($D15&gt;1,INDEX([1]Hitters!$ER:$ER,MATCH($A15,[1]Hitters!$A:$A,0))*(0.4+MAX(0,0.6*MIN(1,(IF(O15="",0,(((4.25+(O15-0.263)*4.2)^(((4.25+(O15-0.263)*4.2)+(4.25-AA15*600/600*4.2/600))^0.285))/((4.25+(O15-0.263)*4.2)^(((4.25+(O15-0.263)*4.2)+(4.25-AA15*600/600*4.2/600))^0.285)+(4.25-AA15*600/600*4.2/600)^(((4.25+(O15-0.263)*4.2)+(4.25-AA15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15,[1]Pitchers!$A:$A,0))))*IF($D15&lt;2,(0.4+0.6*MAX(0,MIN(1,IF($D15=0,((4.25)^(((4.25)+(4.25-(4-O15)*4.25/4*1/9))^0.285)/((4.25)^(((4.25)+(4.25-(4-O15)*4.25/4*1/9))^0.285)+(4.25-(4-O15)*4.25/4*1/9)^(((4.25)+(4.25-(4-O15)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15)))/0.5345*0.0009131+0.0104414*(3.74-MIN(3.74,O15)))*50,(((4.25+(AA15-0.263)*0.32*198*MAX(6,198/33)/198)^(((4.25+(AA15-0.263)*0.32*198*MAX(6,198/33)/198)+(4.25-(4-O15)*4.25/4*MAX(6,198/33)/9))^0.285)/((4.25+(AA15-0.263)*0.32*198*MAX(6,198/33)/198)^(((4.25+(AA15-0.263)*0.32*198*MAX(6,198/33)/198)+(4.25-(4-O15)*4.25/4*MAX(6,198/33)/9))^0.285)+(4.25-(4-O15)*4.25/4*MAX(6,198/33)/9)^(((4.25+(AA15-0.263)*0.32*198*MAX(6,198/33)/198)+(4.25-(4-O15)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15=0,50,198)/0.0065))),1))</f>
        <v>553.80293333333339</v>
      </c>
      <c r="AN15" s="98">
        <f t="shared" si="3"/>
        <v>546.96960000000036</v>
      </c>
      <c r="AO15" s="98">
        <f t="shared" si="4"/>
        <v>536.13626666666642</v>
      </c>
      <c r="AP15" s="98">
        <f t="shared" si="5"/>
        <v>518.54335482808392</v>
      </c>
      <c r="AQ15" s="98">
        <f t="shared" si="6"/>
        <v>400.24466900973653</v>
      </c>
      <c r="AR15" s="98">
        <f t="shared" si="7"/>
        <v>276.57711409117366</v>
      </c>
      <c r="AS15" s="98">
        <f t="shared" si="8"/>
        <v>181.12117333333228</v>
      </c>
      <c r="AT15" s="98">
        <f t="shared" si="9"/>
        <v>168.78783999999871</v>
      </c>
      <c r="AU15" s="98">
        <f t="shared" si="10"/>
        <v>154.85450666666515</v>
      </c>
      <c r="AV15" s="98">
        <f t="shared" si="11"/>
        <v>150</v>
      </c>
      <c r="AW15" s="98">
        <f t="shared" si="12"/>
        <v>150</v>
      </c>
      <c r="AX15" s="98">
        <f t="shared" si="13"/>
        <v>150</v>
      </c>
      <c r="AY15" s="96">
        <f t="shared" si="14"/>
        <v>7.9342392109355533</v>
      </c>
      <c r="AZ15" s="96">
        <f t="shared" si="15"/>
        <v>60.388888888888886</v>
      </c>
      <c r="BA15" s="96">
        <f t="shared" si="16"/>
        <v>3.5393146978755272</v>
      </c>
      <c r="BB15" s="96">
        <f t="shared" si="17"/>
        <v>3.0531862563947296</v>
      </c>
      <c r="BC15" s="96">
        <f t="shared" si="18"/>
        <v>2.4909566714526039</v>
      </c>
      <c r="BD15" s="96">
        <f t="shared" si="19"/>
        <v>1.8574818129329598</v>
      </c>
      <c r="BE15" s="96">
        <f t="shared" si="20"/>
        <v>0.95601757678409682</v>
      </c>
      <c r="BF15" s="96">
        <f t="shared" si="21"/>
        <v>0.29426623846742805</v>
      </c>
      <c r="BG15" s="96">
        <f t="shared" si="22"/>
        <v>0</v>
      </c>
      <c r="BH15" s="96">
        <f t="shared" si="23"/>
        <v>0</v>
      </c>
      <c r="BI15" s="96">
        <f t="shared" si="24"/>
        <v>0</v>
      </c>
      <c r="BJ15" s="96">
        <f t="shared" si="25"/>
        <v>0</v>
      </c>
      <c r="BK15" s="96">
        <f t="shared" si="26"/>
        <v>0</v>
      </c>
      <c r="BL15" s="96">
        <f t="shared" si="27"/>
        <v>0</v>
      </c>
      <c r="BM15" s="129">
        <f t="shared" ref="BM15:BX24" si="65">IF($E15&gt;LEFT(BM$4,4)-2016,IF($G15="",$F15/$E15,$G15/$E15),"")</f>
        <v>25</v>
      </c>
      <c r="BN15" s="129">
        <f t="shared" si="65"/>
        <v>25</v>
      </c>
      <c r="BO15" s="129">
        <f t="shared" si="65"/>
        <v>25</v>
      </c>
      <c r="BP15" s="129" t="str">
        <f t="shared" si="65"/>
        <v/>
      </c>
      <c r="BQ15" s="129" t="str">
        <f t="shared" si="65"/>
        <v/>
      </c>
      <c r="BR15" s="129" t="str">
        <f t="shared" si="65"/>
        <v/>
      </c>
      <c r="BS15" s="129" t="str">
        <f t="shared" si="65"/>
        <v/>
      </c>
      <c r="BT15" s="129" t="str">
        <f t="shared" si="65"/>
        <v/>
      </c>
      <c r="BU15" s="129" t="str">
        <f t="shared" si="65"/>
        <v/>
      </c>
      <c r="BV15" s="129" t="str">
        <f t="shared" si="65"/>
        <v/>
      </c>
      <c r="BW15" s="129" t="str">
        <f t="shared" si="65"/>
        <v/>
      </c>
      <c r="BX15" s="129" t="str">
        <f t="shared" si="65"/>
        <v/>
      </c>
      <c r="BY15" s="130">
        <f t="shared" si="29"/>
        <v>31.393643720640789</v>
      </c>
      <c r="BZ15" s="130">
        <f t="shared" si="30"/>
        <v>27.939231081217287</v>
      </c>
      <c r="CA15" s="130">
        <f t="shared" si="31"/>
        <v>23.377399663672374</v>
      </c>
      <c r="CB15" s="130">
        <f t="shared" si="32"/>
        <v>17.702139069572141</v>
      </c>
      <c r="CC15" s="130">
        <f t="shared" si="33"/>
        <v>9.796362717527396</v>
      </c>
      <c r="CD15" s="130">
        <f t="shared" si="34"/>
        <v>3.5045325969776537</v>
      </c>
      <c r="CE15" s="130">
        <f t="shared" si="35"/>
        <v>0.5</v>
      </c>
      <c r="CF15" s="130">
        <f t="shared" si="36"/>
        <v>0.5</v>
      </c>
      <c r="CG15" s="130">
        <f t="shared" si="37"/>
        <v>0.5</v>
      </c>
      <c r="CH15" s="130">
        <f t="shared" si="38"/>
        <v>0.5</v>
      </c>
      <c r="CI15" s="130">
        <f t="shared" si="39"/>
        <v>0.5</v>
      </c>
      <c r="CJ15" s="130">
        <f t="shared" si="40"/>
        <v>0.5</v>
      </c>
      <c r="CK15" s="131">
        <f t="shared" si="41"/>
        <v>3</v>
      </c>
      <c r="CL15" s="96">
        <f t="shared" si="42"/>
        <v>1.5379816573955272</v>
      </c>
      <c r="CM15" s="96">
        <f t="shared" si="43"/>
        <v>1.0765475159147284</v>
      </c>
      <c r="CN15" s="96">
        <f t="shared" si="44"/>
        <v>0.55346743097260487</v>
      </c>
      <c r="CO15" s="96">
        <f t="shared" si="45"/>
        <v>-1.6430162744769827E-2</v>
      </c>
      <c r="CP15" s="96">
        <f t="shared" si="46"/>
        <v>-0.49038660808328904</v>
      </c>
      <c r="CQ15" s="96">
        <f t="shared" si="47"/>
        <v>-0.70522813643525528</v>
      </c>
      <c r="CR15" s="96">
        <f t="shared" si="48"/>
        <v>-0.65453569619199614</v>
      </c>
      <c r="CS15" s="96">
        <f t="shared" si="49"/>
        <v>-0.60996549619199536</v>
      </c>
      <c r="CT15" s="96">
        <f t="shared" si="50"/>
        <v>-0.55961321619199444</v>
      </c>
      <c r="CU15" s="96">
        <f t="shared" si="51"/>
        <v>-0.54206999999999994</v>
      </c>
      <c r="CV15" s="96">
        <f t="shared" si="52"/>
        <v>-0.54206999999999994</v>
      </c>
      <c r="CW15" s="96">
        <f t="shared" si="53"/>
        <v>-0.54206999999999994</v>
      </c>
      <c r="CX15" s="96">
        <f>MAX(0,(IF(CL15&gt;0,(CL15-ROUNDDOWN(CL15,1))/0.1*LOOKUP(ROUNDUP(CL15+81.1,1),CB!$A:$A,CB!$C:$C)+(1-(CL15-ROUNDDOWN(CL15,1))/0.1)*LOOKUP(ROUNDDOWN(CL15+81.1,1),CB!$A:$A,CB!$C:$C),(CL15-ROUNDDOWN(CL15-0.1,1))/0.1*LOOKUP(ROUNDUP(CL15+81.1,1),CB!$A:$A,CB!$C:$C)+(1-(CL15-ROUNDDOWN(CL15-0.1,1))/0.1)*LOOKUP(ROUNDDOWN(CL15+81.1,1),CB!$A:$A,CB!$C:$C))-LOOKUP(81.1,CB!$A:$A,CB!$C:$C))/(1-(BINOMDIST(97,162,0.5,TRUE)-BINOMDIST(87,162,0.5,TRUE)))*$C$2*($B$1^(LEFT(CX$4,4)*1-LEFT($BA$4,4)*1))*(37.75+CL15))</f>
        <v>2.5791261376365693</v>
      </c>
      <c r="CY15" s="96">
        <f>MAX(0,(IF(CM15&gt;0,(CM15-ROUNDDOWN(CM15,1))/0.1*LOOKUP(ROUNDUP(CM15+81.1,1),CB!$A:$A,CB!$C:$C)+(1-(CM15-ROUNDDOWN(CM15,1))/0.1)*LOOKUP(ROUNDDOWN(CM15+81.1,1),CB!$A:$A,CB!$C:$C),(CM15-ROUNDDOWN(CM15-0.1,1))/0.1*LOOKUP(ROUNDUP(CM15+81.1,1),CB!$A:$A,CB!$C:$C)+(1-(CM15-ROUNDDOWN(CM15-0.1,1))/0.1)*LOOKUP(ROUNDDOWN(CM15+81.1,1),CB!$A:$A,CB!$C:$C))-LOOKUP(81.1,CB!$A:$A,CB!$C:$C))/(1-(BINOMDIST(97,162,0.5,TRUE)-BINOMDIST(87,162,0.5,TRUE)))*$C$2*($B$1^(LEFT(CY$4,4)*1-LEFT($BA$4,4)*1))*(37.75+CM15))</f>
        <v>1.7924665275015568</v>
      </c>
      <c r="CZ15" s="96">
        <f>MAX(0,(IF(CN15&gt;0,(CN15-ROUNDDOWN(CN15,1))/0.1*LOOKUP(ROUNDUP(CN15+81.1,1),CB!$A:$A,CB!$C:$C)+(1-(CN15-ROUNDDOWN(CN15,1))/0.1)*LOOKUP(ROUNDDOWN(CN15+81.1,1),CB!$A:$A,CB!$C:$C),(CN15-ROUNDDOWN(CN15-0.1,1))/0.1*LOOKUP(ROUNDUP(CN15+81.1,1),CB!$A:$A,CB!$C:$C)+(1-(CN15-ROUNDDOWN(CN15-0.1,1))/0.1)*LOOKUP(ROUNDDOWN(CN15+81.1,1),CB!$A:$A,CB!$C:$C))-LOOKUP(81.1,CB!$A:$A,CB!$C:$C))/(1-(BINOMDIST(97,162,0.5,TRUE)-BINOMDIST(87,162,0.5,TRUE)))*$C$2*($B$1^(LEFT(CZ$4,4)*1-LEFT($BA$4,4)*1))*(37.75+CN15))</f>
        <v>0.90716182146040525</v>
      </c>
      <c r="DA15" s="96">
        <f>MAX(0,(IF(CO15&gt;0,(CO15-ROUNDDOWN(CO15,1))/0.1*LOOKUP(ROUNDUP(CO15+81.1,1),CB!$A:$A,CB!$C:$C)+(1-(CO15-ROUNDDOWN(CO15,1))/0.1)*LOOKUP(ROUNDDOWN(CO15+81.1,1),CB!$A:$A,CB!$C:$C),(CO15-ROUNDDOWN(CO15-0.1,1))/0.1*LOOKUP(ROUNDUP(CO15+81.1,1),CB!$A:$A,CB!$C:$C)+(1-(CO15-ROUNDDOWN(CO15-0.1,1))/0.1)*LOOKUP(ROUNDDOWN(CO15+81.1,1),CB!$A:$A,CB!$C:$C))-LOOKUP(81.1,CB!$A:$A,CB!$C:$C))/(1-(BINOMDIST(97,162,0.5,TRUE)-BINOMDIST(87,162,0.5,TRUE)))*$C$2*($B$1^(LEFT(DA$4,4)*1-LEFT($BA$4,4)*1))*(37.75+CO15))</f>
        <v>0</v>
      </c>
      <c r="DB15" s="96">
        <f>MAX(0,(IF(CP15&gt;0,(CP15-ROUNDDOWN(CP15,1))/0.1*LOOKUP(ROUNDUP(CP15+81.1,1),CB!$A:$A,CB!$C:$C)+(1-(CP15-ROUNDDOWN(CP15,1))/0.1)*LOOKUP(ROUNDDOWN(CP15+81.1,1),CB!$A:$A,CB!$C:$C),(CP15-ROUNDDOWN(CP15-0.1,1))/0.1*LOOKUP(ROUNDUP(CP15+81.1,1),CB!$A:$A,CB!$C:$C)+(1-(CP15-ROUNDDOWN(CP15-0.1,1))/0.1)*LOOKUP(ROUNDDOWN(CP15+81.1,1),CB!$A:$A,CB!$C:$C))-LOOKUP(81.1,CB!$A:$A,CB!$C:$C))/(1-(BINOMDIST(97,162,0.5,TRUE)-BINOMDIST(87,162,0.5,TRUE)))*$C$2*($B$1^(LEFT(DB$4,4)*1-LEFT($BA$4,4)*1))*(37.75+CP15))</f>
        <v>0</v>
      </c>
      <c r="DC15" s="96">
        <f>MAX(0,(IF(CQ15&gt;0,(CQ15-ROUNDDOWN(CQ15,1))/0.1*LOOKUP(ROUNDUP(CQ15+81.1,1),CB!$A:$A,CB!$C:$C)+(1-(CQ15-ROUNDDOWN(CQ15,1))/0.1)*LOOKUP(ROUNDDOWN(CQ15+81.1,1),CB!$A:$A,CB!$C:$C),(CQ15-ROUNDDOWN(CQ15-0.1,1))/0.1*LOOKUP(ROUNDUP(CQ15+81.1,1),CB!$A:$A,CB!$C:$C)+(1-(CQ15-ROUNDDOWN(CQ15-0.1,1))/0.1)*LOOKUP(ROUNDDOWN(CQ15+81.1,1),CB!$A:$A,CB!$C:$C))-LOOKUP(81.1,CB!$A:$A,CB!$C:$C))/(1-(BINOMDIST(97,162,0.5,TRUE)-BINOMDIST(87,162,0.5,TRUE)))*$C$2*($B$1^(LEFT(DC$4,4)*1-LEFT($BA$4,4)*1))*(37.75+CQ15))</f>
        <v>0</v>
      </c>
      <c r="DD15" s="96">
        <f>MAX(0,(IF(CR15&gt;0,(CR15-ROUNDDOWN(CR15,1))/0.1*LOOKUP(ROUNDUP(CR15+81.1,1),CB!$A:$A,CB!$C:$C)+(1-(CR15-ROUNDDOWN(CR15,1))/0.1)*LOOKUP(ROUNDDOWN(CR15+81.1,1),CB!$A:$A,CB!$C:$C),(CR15-ROUNDDOWN(CR15-0.1,1))/0.1*LOOKUP(ROUNDUP(CR15+81.1,1),CB!$A:$A,CB!$C:$C)+(1-(CR15-ROUNDDOWN(CR15-0.1,1))/0.1)*LOOKUP(ROUNDDOWN(CR15+81.1,1),CB!$A:$A,CB!$C:$C))-LOOKUP(81.1,CB!$A:$A,CB!$C:$C))/(1-(BINOMDIST(97,162,0.5,TRUE)-BINOMDIST(87,162,0.5,TRUE)))*$C$2*($B$1^(LEFT(DD$4,4)*1-LEFT($BA$4,4)*1))*(37.75+CR15))</f>
        <v>0</v>
      </c>
      <c r="DE15" s="96">
        <f>MAX(0,(IF(CS15&gt;0,(CS15-ROUNDDOWN(CS15,1))/0.1*LOOKUP(ROUNDUP(CS15+81.1,1),CB!$A:$A,CB!$C:$C)+(1-(CS15-ROUNDDOWN(CS15,1))/0.1)*LOOKUP(ROUNDDOWN(CS15+81.1,1),CB!$A:$A,CB!$C:$C),(CS15-ROUNDDOWN(CS15-0.1,1))/0.1*LOOKUP(ROUNDUP(CS15+81.1,1),CB!$A:$A,CB!$C:$C)+(1-(CS15-ROUNDDOWN(CS15-0.1,1))/0.1)*LOOKUP(ROUNDDOWN(CS15+81.1,1),CB!$A:$A,CB!$C:$C))-LOOKUP(81.1,CB!$A:$A,CB!$C:$C))/(1-(BINOMDIST(97,162,0.5,TRUE)-BINOMDIST(87,162,0.5,TRUE)))*$C$2*($B$1^(LEFT(DE$4,4)*1-LEFT($BA$4,4)*1))*(37.75+CS15))</f>
        <v>0</v>
      </c>
      <c r="DF15" s="96">
        <f>MAX(0,(IF(CT15&gt;0,(CT15-ROUNDDOWN(CT15,1))/0.1*LOOKUP(ROUNDUP(CT15+81.1,1),CB!$A:$A,CB!$C:$C)+(1-(CT15-ROUNDDOWN(CT15,1))/0.1)*LOOKUP(ROUNDDOWN(CT15+81.1,1),CB!$A:$A,CB!$C:$C),(CT15-ROUNDDOWN(CT15-0.1,1))/0.1*LOOKUP(ROUNDUP(CT15+81.1,1),CB!$A:$A,CB!$C:$C)+(1-(CT15-ROUNDDOWN(CT15-0.1,1))/0.1)*LOOKUP(ROUNDDOWN(CT15+81.1,1),CB!$A:$A,CB!$C:$C))-LOOKUP(81.1,CB!$A:$A,CB!$C:$C))/(1-(BINOMDIST(97,162,0.5,TRUE)-BINOMDIST(87,162,0.5,TRUE)))*$C$2*($B$1^(LEFT(DF$4,4)*1-LEFT($BA$4,4)*1))*(37.75+CT15))</f>
        <v>0</v>
      </c>
      <c r="DG15" s="96">
        <f>MAX(0,(IF(CU15&gt;0,(CU15-ROUNDDOWN(CU15,1))/0.1*LOOKUP(ROUNDUP(CU15+81.1,1),CB!$A:$A,CB!$C:$C)+(1-(CU15-ROUNDDOWN(CU15,1))/0.1)*LOOKUP(ROUNDDOWN(CU15+81.1,1),CB!$A:$A,CB!$C:$C),(CU15-ROUNDDOWN(CU15-0.1,1))/0.1*LOOKUP(ROUNDUP(CU15+81.1,1),CB!$A:$A,CB!$C:$C)+(1-(CU15-ROUNDDOWN(CU15-0.1,1))/0.1)*LOOKUP(ROUNDDOWN(CU15+81.1,1),CB!$A:$A,CB!$C:$C))-LOOKUP(81.1,CB!$A:$A,CB!$C:$C))/(1-(BINOMDIST(97,162,0.5,TRUE)-BINOMDIST(87,162,0.5,TRUE)))*$C$2*($B$1^(LEFT(DG$4,4)*1-LEFT($BA$4,4)*1))*(37.75+CU15))</f>
        <v>0</v>
      </c>
      <c r="DH15" s="96">
        <f>MAX(0,(IF(CV15&gt;0,(CV15-ROUNDDOWN(CV15,1))/0.1*LOOKUP(ROUNDUP(CV15+81.1,1),CB!$A:$A,CB!$C:$C)+(1-(CV15-ROUNDDOWN(CV15,1))/0.1)*LOOKUP(ROUNDDOWN(CV15+81.1,1),CB!$A:$A,CB!$C:$C),(CV15-ROUNDDOWN(CV15-0.1,1))/0.1*LOOKUP(ROUNDUP(CV15+81.1,1),CB!$A:$A,CB!$C:$C)+(1-(CV15-ROUNDDOWN(CV15-0.1,1))/0.1)*LOOKUP(ROUNDDOWN(CV15+81.1,1),CB!$A:$A,CB!$C:$C))-LOOKUP(81.1,CB!$A:$A,CB!$C:$C))/(1-(BINOMDIST(97,162,0.5,TRUE)-BINOMDIST(87,162,0.5,TRUE)))*$C$2*($B$1^(LEFT(DH$4,4)*1-LEFT($BA$4,4)*1))*(37.75+CV15))</f>
        <v>0</v>
      </c>
      <c r="DI15" s="96">
        <f>MAX(0,(IF(CW15&gt;0,(CW15-ROUNDDOWN(CW15,1))/0.1*LOOKUP(ROUNDUP(CW15+81.1,1),CB!$A:$A,CB!$C:$C)+(1-(CW15-ROUNDDOWN(CW15,1))/0.1)*LOOKUP(ROUNDDOWN(CW15+81.1,1),CB!$A:$A,CB!$C:$C),(CW15-ROUNDDOWN(CW15-0.1,1))/0.1*LOOKUP(ROUNDUP(CW15+81.1,1),CB!$A:$A,CB!$C:$C)+(1-(CW15-ROUNDDOWN(CW15-0.1,1))/0.1)*LOOKUP(ROUNDDOWN(CW15+81.1,1),CB!$A:$A,CB!$C:$C))-LOOKUP(81.1,CB!$A:$A,CB!$C:$C))/(1-(BINOMDIST(97,162,0.5,TRUE)-BINOMDIST(87,162,0.5,TRUE)))*$C$2*($B$1^(LEFT(DI$4,4)*1-LEFT($BA$4,4)*1))*(37.75+CW15))</f>
        <v>0</v>
      </c>
      <c r="DJ15" s="90">
        <f t="shared" si="54"/>
        <v>4.6246597356413606</v>
      </c>
      <c r="DK15" s="132"/>
      <c r="DL15" s="132">
        <f t="shared" si="55"/>
        <v>31.393643720640789</v>
      </c>
      <c r="DM15" s="132">
        <f t="shared" si="56"/>
        <v>59.696497184955291</v>
      </c>
      <c r="DN15" s="132">
        <f t="shared" si="57"/>
        <v>84.383544285920379</v>
      </c>
      <c r="DO15" s="132">
        <f t="shared" si="58"/>
        <v>105.12545028412056</v>
      </c>
      <c r="DP15" s="132">
        <f t="shared" si="59"/>
        <v>121.07109531002793</v>
      </c>
      <c r="DQ15" s="132">
        <f t="shared" si="60"/>
        <v>133.83420906155658</v>
      </c>
      <c r="DR15" s="132">
        <f t="shared" si="61"/>
        <v>145.54316285073401</v>
      </c>
      <c r="DS15" s="132">
        <f t="shared" si="62"/>
        <v>157.69729875872434</v>
      </c>
      <c r="DT15" s="132">
        <f t="shared" si="63"/>
        <v>170.26908260983427</v>
      </c>
      <c r="DU15" s="132">
        <f t="shared" si="64"/>
        <v>183.22970902894406</v>
      </c>
      <c r="DV15" s="132"/>
      <c r="DW15" s="132"/>
      <c r="DX15" s="132"/>
      <c r="DY15" s="132"/>
      <c r="DZ15" s="132"/>
      <c r="EA15" s="132"/>
      <c r="EB15" s="132"/>
      <c r="EC15" s="132"/>
      <c r="ED15" s="132"/>
      <c r="EE15" s="132"/>
      <c r="ER15" s="132"/>
      <c r="ES15" s="132"/>
      <c r="ET15" s="132"/>
      <c r="EU15" s="132"/>
      <c r="EV15" s="132"/>
      <c r="EW15" s="132"/>
      <c r="EX15" s="132"/>
      <c r="EY15" s="132"/>
      <c r="EZ15" s="132"/>
      <c r="FA15" s="132"/>
      <c r="FB15" s="132"/>
      <c r="FC15" s="132"/>
    </row>
    <row r="16" spans="1:160" ht="12.75" customHeight="1" x14ac:dyDescent="0.2">
      <c r="A16">
        <v>460086</v>
      </c>
      <c r="B16" s="99" t="str">
        <f>INDEX([1]Bios!$O:$O,MATCH(A16,[1]Bios!$C:$C,0))</f>
        <v>Gordon, Alex</v>
      </c>
      <c r="C16" s="92" t="s">
        <v>655</v>
      </c>
      <c r="D16" s="94">
        <f>LOOKUP(IF(INDEX([1]Bios!$M:$M,MATCH(A16,[1]Bios!$C:$C,0))="P",INDEX([1]Pitchers!$Q:$Q,MATCH(A16,[1]Pitchers!$A:$A,0)),INDEX([1]Hitters!$AV:$AV,MATCH(A16,[1]Hitters!$A:$A,0))),Positions!A:A,Positions!B:B)</f>
        <v>7</v>
      </c>
      <c r="E16" s="137">
        <v>4</v>
      </c>
      <c r="F16" s="138">
        <f t="shared" si="0"/>
        <v>49.873135442309305</v>
      </c>
      <c r="G16" s="138">
        <v>72</v>
      </c>
      <c r="H16" s="94" t="s">
        <v>893</v>
      </c>
      <c r="I16" s="93">
        <f>6</f>
        <v>6</v>
      </c>
      <c r="J16" s="93">
        <f>6</f>
        <v>6</v>
      </c>
      <c r="K16" s="94">
        <f>MIN(IF(D16&gt;1,INDEX([1]Hitters!$DA:$DA,MATCH(A16,[1]Hitters!$A:$A,0)),INDEX([1]Pitchers!$DA:$DA,MATCH(A16,[1]Pitchers!$A:$A,0))),J16)</f>
        <v>6</v>
      </c>
      <c r="L16" s="94">
        <f t="shared" si="1"/>
        <v>4</v>
      </c>
      <c r="M16" s="95">
        <f>IF(D16&gt;1,INDEX([1]Hitters!$CV:$CV,MATCH($A16,[1]Hitters!$A:$A,0)),INDEX([1]Pitchers!$CP:$CP,MATCH($A16,[1]Pitchers!$A:$A,0)))</f>
        <v>32.375</v>
      </c>
      <c r="N16" s="90">
        <f t="shared" si="2"/>
        <v>-16.569463957195229</v>
      </c>
      <c r="O16" s="97">
        <f>IF($D16&gt;1,INDEX([1]Hitters!$AF:$AF,MATCH($A16,[1]Hitters!$A:$A,0)),INDEX([1]Pitchers!$AJ:$AJ,MATCH($A16,[1]Pitchers!$A:$A,0))*IF(OR(AND($D16=0,INDEX([1]Pitchers!$Q:$Q,MATCH($A16,[1]Pitchers!$A:$A,0))="R"),AND($D16=1,INDEX([1]Pitchers!$Q:$Q,MATCH($A16,[1]Pitchers!$A:$A,0))="S")),1,IF($D16=0,0.83+(1-INDEX([1]Pitchers!$BE:$BE,MATCH($A16,[1]Pitchers!$A:$A,0)))/8,1/(0.83+(1-INDEX([1]Pitchers!$BE:$BE,MATCH($A16,[1]Pitchers!$A:$A,0)))/8))))</f>
        <v>0.27460555637293038</v>
      </c>
      <c r="P16" s="97">
        <f>IF($D16&gt;1,O16+(LOOKUP(ROUNDDOWN($M16+RIGHT(P$4,4)*1-2016,0),Age!$A:$A,Age!$C:$C)*(1-($M16+RIGHT(P$4,4)*1-2016-ROUNDDOWN($M16+RIGHT(P$4,4)*1-2016,0)))+LOOKUP(ROUNDUP($M16+RIGHT(P$4,4)*1-2016,0),Age!$A:$A,Age!$C:$C)*(($M16+RIGHT(P$4,4)*1-2016-ROUNDDOWN($M16+RIGHT(P$4,4)*1-2016,0))))*IF($M16+RIGHT(P$4,4)*1-2016&gt;27,1,INDEX([1]Hitters!$BG:$BG,MATCH($A16,[1]Hitters!$A:$A,0))),O16*(1-(1-(LOOKUP(ROUNDDOWN($M16+RIGHT(P$4,4)*1-2016,0),Age!$A:$A,Age!$L:$L)*(1-($M16+RIGHT(P$4,4)*1-2016-ROUNDDOWN($M16+RIGHT(P$4,4)*1-2016,0)))+LOOKUP(ROUNDUP($M16+RIGHT(P$4,4)*1-2016,0),Age!$A:$A,Age!$L:$L)*(($M16+RIGHT(P$4,4)*1-2016-ROUNDDOWN($M16+RIGHT(P$4,4)*1-2016,0)))))*IF($M16+RIGHT(P$4,4)*1-2016&gt;27,1,INDEX([1]Pitchers!$BE:$BE,MATCH($A16,[1]Pitchers!$A:$A,0)))))</f>
        <v>0.26869305637293039</v>
      </c>
      <c r="Q16" s="97">
        <f>IF($D16&gt;1,P16+(LOOKUP(ROUNDDOWN($M16+RIGHT(Q$4,4)*1-2016,0),Age!$A:$A,Age!$C:$C)*(1-($M16+RIGHT(Q$4,4)*1-2016-ROUNDDOWN($M16+RIGHT(Q$4,4)*1-2016,0)))+LOOKUP(ROUNDUP($M16+RIGHT(Q$4,4)*1-2016,0),Age!$A:$A,Age!$C:$C)*(($M16+RIGHT(Q$4,4)*1-2016-ROUNDDOWN($M16+RIGHT(Q$4,4)*1-2016,0))))*IF($M16+RIGHT(Q$4,4)*1-2016&gt;27,1,INDEX([1]Hitters!$BG:$BG,MATCH($A16,[1]Hitters!$A:$A,0))),P16*(1-(1-(LOOKUP(ROUNDDOWN($M16+RIGHT(Q$4,4)*1-2016,0),Age!$A:$A,Age!$L:$L)*(1-($M16+RIGHT(Q$4,4)*1-2016-ROUNDDOWN($M16+RIGHT(Q$4,4)*1-2016,0)))+LOOKUP(ROUNDUP($M16+RIGHT(Q$4,4)*1-2016,0),Age!$A:$A,Age!$L:$L)*(($M16+RIGHT(Q$4,4)*1-2016-ROUNDDOWN($M16+RIGHT(Q$4,4)*1-2016,0)))))*IF($M16+RIGHT(Q$4,4)*1-2016&gt;27,1,INDEX([1]Pitchers!$BE:$BE,MATCH($A16,[1]Pitchers!$A:$A,0)))))</f>
        <v>0.26168055637293042</v>
      </c>
      <c r="R16" s="97">
        <f>IF($D16&gt;1,Q16+(LOOKUP(ROUNDDOWN($M16+RIGHT(R$4,4)*1-2016,0),Age!$A:$A,Age!$C:$C)*(1-($M16+RIGHT(R$4,4)*1-2016-ROUNDDOWN($M16+RIGHT(R$4,4)*1-2016,0)))+LOOKUP(ROUNDUP($M16+RIGHT(R$4,4)*1-2016,0),Age!$A:$A,Age!$C:$C)*(($M16+RIGHT(R$4,4)*1-2016-ROUNDDOWN($M16+RIGHT(R$4,4)*1-2016,0))))*IF($M16+RIGHT(R$4,4)*1-2016&gt;27,1,INDEX([1]Hitters!$BG:$BG,MATCH($A16,[1]Hitters!$A:$A,0))),Q16*(1-(1-(LOOKUP(ROUNDDOWN($M16+RIGHT(R$4,4)*1-2016,0),Age!$A:$A,Age!$L:$L)*(1-($M16+RIGHT(R$4,4)*1-2016-ROUNDDOWN($M16+RIGHT(R$4,4)*1-2016,0)))+LOOKUP(ROUNDUP($M16+RIGHT(R$4,4)*1-2016,0),Age!$A:$A,Age!$L:$L)*(($M16+RIGHT(R$4,4)*1-2016-ROUNDDOWN($M16+RIGHT(R$4,4)*1-2016,0)))))*IF($M16+RIGHT(R$4,4)*1-2016&gt;27,1,INDEX([1]Pitchers!$BE:$BE,MATCH($A16,[1]Pitchers!$A:$A,0)))))</f>
        <v>0.25356805637293039</v>
      </c>
      <c r="S16" s="97">
        <f>IF($D16&gt;1,R16+(LOOKUP(ROUNDDOWN($M16+RIGHT(S$4,4)*1-2016,0),Age!$A:$A,Age!$C:$C)*(1-($M16+RIGHT(S$4,4)*1-2016-ROUNDDOWN($M16+RIGHT(S$4,4)*1-2016,0)))+LOOKUP(ROUNDUP($M16+RIGHT(S$4,4)*1-2016,0),Age!$A:$A,Age!$C:$C)*(($M16+RIGHT(S$4,4)*1-2016-ROUNDDOWN($M16+RIGHT(S$4,4)*1-2016,0))))*IF($M16+RIGHT(S$4,4)*1-2016&gt;27,1,INDEX([1]Hitters!$BG:$BG,MATCH($A16,[1]Hitters!$A:$A,0))),R16*(1-(1-(LOOKUP(ROUNDDOWN($M16+RIGHT(S$4,4)*1-2016,0),Age!$A:$A,Age!$L:$L)*(1-($M16+RIGHT(S$4,4)*1-2016-ROUNDDOWN($M16+RIGHT(S$4,4)*1-2016,0)))+LOOKUP(ROUNDUP($M16+RIGHT(S$4,4)*1-2016,0),Age!$A:$A,Age!$L:$L)*(($M16+RIGHT(S$4,4)*1-2016-ROUNDDOWN($M16+RIGHT(S$4,4)*1-2016,0)))))*IF($M16+RIGHT(S$4,4)*1-2016&gt;27,1,INDEX([1]Pitchers!$BE:$BE,MATCH($A16,[1]Pitchers!$A:$A,0)))))</f>
        <v>0.24476805637293039</v>
      </c>
      <c r="T16" s="97">
        <f>IF($D16&gt;1,S16+(LOOKUP(ROUNDDOWN($M16+RIGHT(T$4,4)*1-2016,0),Age!$A:$A,Age!$C:$C)*(1-($M16+RIGHT(T$4,4)*1-2016-ROUNDDOWN($M16+RIGHT(T$4,4)*1-2016,0)))+LOOKUP(ROUNDUP($M16+RIGHT(T$4,4)*1-2016,0),Age!$A:$A,Age!$C:$C)*(($M16+RIGHT(T$4,4)*1-2016-ROUNDDOWN($M16+RIGHT(T$4,4)*1-2016,0))))*IF($M16+RIGHT(T$4,4)*1-2016&gt;27,1,INDEX([1]Hitters!$BG:$BG,MATCH($A16,[1]Hitters!$A:$A,0))),S16*(1-(1-(LOOKUP(ROUNDDOWN($M16+RIGHT(T$4,4)*1-2016,0),Age!$A:$A,Age!$L:$L)*(1-($M16+RIGHT(T$4,4)*1-2016-ROUNDDOWN($M16+RIGHT(T$4,4)*1-2016,0)))+LOOKUP(ROUNDUP($M16+RIGHT(T$4,4)*1-2016,0),Age!$A:$A,Age!$L:$L)*(($M16+RIGHT(T$4,4)*1-2016-ROUNDDOWN($M16+RIGHT(T$4,4)*1-2016,0)))))*IF($M16+RIGHT(T$4,4)*1-2016&gt;27,1,INDEX([1]Pitchers!$BE:$BE,MATCH($A16,[1]Pitchers!$A:$A,0)))))</f>
        <v>0.23596805637293039</v>
      </c>
      <c r="U16" s="97">
        <f>IF($D16&gt;1,T16+(LOOKUP(ROUNDDOWN($M16+RIGHT(U$4,4)*1-2016,0),Age!$A:$A,Age!$C:$C)*(1-($M16+RIGHT(U$4,4)*1-2016-ROUNDDOWN($M16+RIGHT(U$4,4)*1-2016,0)))+LOOKUP(ROUNDUP($M16+RIGHT(U$4,4)*1-2016,0),Age!$A:$A,Age!$C:$C)*(($M16+RIGHT(U$4,4)*1-2016-ROUNDDOWN($M16+RIGHT(U$4,4)*1-2016,0))))*IF($M16+RIGHT(U$4,4)*1-2016&gt;27,1,INDEX([1]Hitters!$BG:$BG,MATCH($A16,[1]Hitters!$A:$A,0))),T16*(1-(1-(LOOKUP(ROUNDDOWN($M16+RIGHT(U$4,4)*1-2016,0),Age!$A:$A,Age!$L:$L)*(1-($M16+RIGHT(U$4,4)*1-2016-ROUNDDOWN($M16+RIGHT(U$4,4)*1-2016,0)))+LOOKUP(ROUNDUP($M16+RIGHT(U$4,4)*1-2016,0),Age!$A:$A,Age!$L:$L)*(($M16+RIGHT(U$4,4)*1-2016-ROUNDDOWN($M16+RIGHT(U$4,4)*1-2016,0)))))*IF($M16+RIGHT(U$4,4)*1-2016&gt;27,1,INDEX([1]Pitchers!$BE:$BE,MATCH($A16,[1]Pitchers!$A:$A,0)))))</f>
        <v>0.22716805637293039</v>
      </c>
      <c r="V16" s="97">
        <f>IF($D16&gt;1,U16+(LOOKUP(ROUNDDOWN($M16+RIGHT(V$4,4)*1-2016,0),Age!$A:$A,Age!$C:$C)*(1-($M16+RIGHT(V$4,4)*1-2016-ROUNDDOWN($M16+RIGHT(V$4,4)*1-2016,0)))+LOOKUP(ROUNDUP($M16+RIGHT(V$4,4)*1-2016,0),Age!$A:$A,Age!$C:$C)*(($M16+RIGHT(V$4,4)*1-2016-ROUNDDOWN($M16+RIGHT(V$4,4)*1-2016,0))))*IF($M16+RIGHT(V$4,4)*1-2016&gt;27,1,INDEX([1]Hitters!$BG:$BG,MATCH($A16,[1]Hitters!$A:$A,0))),U16*(1-(1-(LOOKUP(ROUNDDOWN($M16+RIGHT(V$4,4)*1-2016,0),Age!$A:$A,Age!$L:$L)*(1-($M16+RIGHT(V$4,4)*1-2016-ROUNDDOWN($M16+RIGHT(V$4,4)*1-2016,0)))+LOOKUP(ROUNDUP($M16+RIGHT(V$4,4)*1-2016,0),Age!$A:$A,Age!$L:$L)*(($M16+RIGHT(V$4,4)*1-2016-ROUNDDOWN($M16+RIGHT(V$4,4)*1-2016,0)))))*IF($M16+RIGHT(V$4,4)*1-2016&gt;27,1,INDEX([1]Pitchers!$BE:$BE,MATCH($A16,[1]Pitchers!$A:$A,0)))))</f>
        <v>0.21836805637293039</v>
      </c>
      <c r="W16" s="97">
        <f>IF($D16&gt;1,V16+(LOOKUP(ROUNDDOWN($M16+RIGHT(W$4,4)*1-2016,0),Age!$A:$A,Age!$C:$C)*(1-($M16+RIGHT(W$4,4)*1-2016-ROUNDDOWN($M16+RIGHT(W$4,4)*1-2016,0)))+LOOKUP(ROUNDUP($M16+RIGHT(W$4,4)*1-2016,0),Age!$A:$A,Age!$C:$C)*(($M16+RIGHT(W$4,4)*1-2016-ROUNDDOWN($M16+RIGHT(W$4,4)*1-2016,0))))*IF($M16+RIGHT(W$4,4)*1-2016&gt;27,1,INDEX([1]Hitters!$BG:$BG,MATCH($A16,[1]Hitters!$A:$A,0))),V16*(1-(1-(LOOKUP(ROUNDDOWN($M16+RIGHT(W$4,4)*1-2016,0),Age!$A:$A,Age!$L:$L)*(1-($M16+RIGHT(W$4,4)*1-2016-ROUNDDOWN($M16+RIGHT(W$4,4)*1-2016,0)))+LOOKUP(ROUNDUP($M16+RIGHT(W$4,4)*1-2016,0),Age!$A:$A,Age!$L:$L)*(($M16+RIGHT(W$4,4)*1-2016-ROUNDDOWN($M16+RIGHT(W$4,4)*1-2016,0)))))*IF($M16+RIGHT(W$4,4)*1-2016&gt;27,1,INDEX([1]Pitchers!$BE:$BE,MATCH($A16,[1]Pitchers!$A:$A,0)))))</f>
        <v>0.20956805637293038</v>
      </c>
      <c r="X16" s="97">
        <f>IF($D16&gt;1,W16+(LOOKUP(ROUNDDOWN($M16+RIGHT(X$4,4)*1-2016,0),Age!$A:$A,Age!$C:$C)*(1-($M16+RIGHT(X$4,4)*1-2016-ROUNDDOWN($M16+RIGHT(X$4,4)*1-2016,0)))+LOOKUP(ROUNDUP($M16+RIGHT(X$4,4)*1-2016,0),Age!$A:$A,Age!$C:$C)*(($M16+RIGHT(X$4,4)*1-2016-ROUNDDOWN($M16+RIGHT(X$4,4)*1-2016,0))))*IF($M16+RIGHT(X$4,4)*1-2016&gt;27,1,INDEX([1]Hitters!$BG:$BG,MATCH($A16,[1]Hitters!$A:$A,0))),W16*(1-(1-(LOOKUP(ROUNDDOWN($M16+RIGHT(X$4,4)*1-2016,0),Age!$A:$A,Age!$L:$L)*(1-($M16+RIGHT(X$4,4)*1-2016-ROUNDDOWN($M16+RIGHT(X$4,4)*1-2016,0)))+LOOKUP(ROUNDUP($M16+RIGHT(X$4,4)*1-2016,0),Age!$A:$A,Age!$L:$L)*(($M16+RIGHT(X$4,4)*1-2016-ROUNDDOWN($M16+RIGHT(X$4,4)*1-2016,0)))))*IF($M16+RIGHT(X$4,4)*1-2016&gt;27,1,INDEX([1]Pitchers!$BE:$BE,MATCH($A16,[1]Pitchers!$A:$A,0)))))</f>
        <v>0.20076805637293038</v>
      </c>
      <c r="Y16" s="97">
        <f>IF($D16&gt;1,X16+(LOOKUP(ROUNDDOWN($M16+RIGHT(Y$4,4)*1-2016,0),Age!$A:$A,Age!$C:$C)*(1-($M16+RIGHT(Y$4,4)*1-2016-ROUNDDOWN($M16+RIGHT(Y$4,4)*1-2016,0)))+LOOKUP(ROUNDUP($M16+RIGHT(Y$4,4)*1-2016,0),Age!$A:$A,Age!$C:$C)*(($M16+RIGHT(Y$4,4)*1-2016-ROUNDDOWN($M16+RIGHT(Y$4,4)*1-2016,0))))*IF($M16+RIGHT(Y$4,4)*1-2016&gt;27,1,INDEX([1]Hitters!$BG:$BG,MATCH($A16,[1]Hitters!$A:$A,0))),X16*(1-(1-(LOOKUP(ROUNDDOWN($M16+RIGHT(Y$4,4)*1-2016,0),Age!$A:$A,Age!$L:$L)*(1-($M16+RIGHT(Y$4,4)*1-2016-ROUNDDOWN($M16+RIGHT(Y$4,4)*1-2016,0)))+LOOKUP(ROUNDUP($M16+RIGHT(Y$4,4)*1-2016,0),Age!$A:$A,Age!$L:$L)*(($M16+RIGHT(Y$4,4)*1-2016-ROUNDDOWN($M16+RIGHT(Y$4,4)*1-2016,0)))))*IF($M16+RIGHT(Y$4,4)*1-2016&gt;27,1,INDEX([1]Pitchers!$BE:$BE,MATCH($A16,[1]Pitchers!$A:$A,0)))))</f>
        <v>0.19196805637293038</v>
      </c>
      <c r="Z16" s="97">
        <f>IF($D16&gt;1,Y16+(LOOKUP(ROUNDDOWN($M16+RIGHT(Z$4,4)*1-2016,0),Age!$A:$A,Age!$C:$C)*(1-($M16+RIGHT(Z$4,4)*1-2016-ROUNDDOWN($M16+RIGHT(Z$4,4)*1-2016,0)))+LOOKUP(ROUNDUP($M16+RIGHT(Z$4,4)*1-2016,0),Age!$A:$A,Age!$C:$C)*(($M16+RIGHT(Z$4,4)*1-2016-ROUNDDOWN($M16+RIGHT(Z$4,4)*1-2016,0))))*IF($M16+RIGHT(Z$4,4)*1-2016&gt;27,1,INDEX([1]Hitters!$BG:$BG,MATCH($A16,[1]Hitters!$A:$A,0))),Y16*(1-(1-(LOOKUP(ROUNDDOWN($M16+RIGHT(Z$4,4)*1-2016,0),Age!$A:$A,Age!$L:$L)*(1-($M16+RIGHT(Z$4,4)*1-2016-ROUNDDOWN($M16+RIGHT(Z$4,4)*1-2016,0)))+LOOKUP(ROUNDUP($M16+RIGHT(Z$4,4)*1-2016,0),Age!$A:$A,Age!$L:$L)*(($M16+RIGHT(Z$4,4)*1-2016-ROUNDDOWN($M16+RIGHT(Z$4,4)*1-2016,0)))))*IF($M16+RIGHT(Z$4,4)*1-2016&gt;27,1,INDEX([1]Pitchers!$BE:$BE,MATCH($A16,[1]Pitchers!$A:$A,0)))))</f>
        <v>0.18316805637293038</v>
      </c>
      <c r="AA16" s="96">
        <f>IF($D16=0,0,IF($D16=1,INDEX([1]Pitchers!$FK:$FK,MATCH($A16,[1]Pitchers!$A:$A,0)),MAX(-16,IF($D16=10,-16,IF($D16&lt;2,0,INDEX([1]Hitters!$AZ:$AZ,MATCH($A16,[1]Hitters!$A:$A,0)))))))</f>
        <v>1.4106766582341608</v>
      </c>
      <c r="AB16" s="96">
        <f>IF($D16=0,0,IF($D16=1,INDEX([1]Pitchers!$FK:$FK,MATCH($A16,[1]Pitchers!$A:$A,0)),MAX(-16,IF($D16=2,AA16-MIN(0.75,0.25*(RIGHT(AB$4,4)*1-(RIGHT($AD$4,4)*1)+0.25)*(1-MIN(0.75,INDEX([1]Hitters!$CF:$CF,MATCH($A16,[1]Hitters!$A:$A,0)))/0.75*1)+INDEX([1]Hitters!$CF:$CF,MATCH($A16,[1]Hitters!$A:$A,0)))/0.75*1,IF($D16&gt;6,(AA16-MIN(0.75,0.25*(RIGHT(AB$4,4)*1-(RIGHT($AD$4,4)*1)+0.25)*(1-MIN(0.75,INDEX([1]Hitters!$CF:$CF,MATCH($A16,[1]Hitters!$A:$A,0)))/0.75*1)+INDEX([1]Hitters!$CF:$CF,MATCH($A16,[1]Hitters!$A:$A,0)))/0.75*($M16+RIGHT(AB$4,4)*1-RIGHT($AA$4,4)*1+10)*0.05),IF($D16=3,(AA16-MIN(0.75,0.25*(RIGHT(AB$4,4)*1-(RIGHT($AD$4,4)*1)+0.25)*(1-MIN(0.75,INDEX([1]Hitters!$CF:$CF,MATCH($A16,[1]Hitters!$A:$A,0)))/0.75*1)+INDEX([1]Hitters!$CF:$CF,MATCH($A16,[1]Hitters!$A:$A,0)))/0.75*($M16+RIGHT(AB$4,4)*1-RIGHT($AA$4,4)*1-27)*0.1),(AA16-MIN(0.75,0.25*(RIGHT(AB$4,4)*1-(RIGHT($AD$4,4)*1)+0.25)*(1-MIN(0.75,INDEX([1]Hitters!$CF:$CF,MATCH($A16,[1]Hitters!$A:$A,0)))/0.75*1)+INDEX([1]Hitters!$CF:$CF,MATCH($A16,[1]Hitters!$A:$A,0)))/0.75*($M16+RIGHT(AB$4,4)*1-RIGHT($AA$4,4)*1-20)*0.094)))))))</f>
        <v>-0.7580733417658394</v>
      </c>
      <c r="AC16" s="96">
        <f>IF($D16=0,0,IF($D16=1,INDEX([1]Pitchers!$FK:$FK,MATCH($A16,[1]Pitchers!$A:$A,0)),MAX(-16,IF($D16=2,AB16-MIN(0.75,0.25*(RIGHT(AC$4,4)*1-(RIGHT($AD$4,4)*1)+0.25)*(1-MIN(0.75,INDEX([1]Hitters!$CF:$CF,MATCH($A16,[1]Hitters!$A:$A,0)))/0.75*1)+INDEX([1]Hitters!$CF:$CF,MATCH($A16,[1]Hitters!$A:$A,0)))/0.75*1,IF($D16&gt;6,(AB16-MIN(0.75,0.25*(RIGHT(AC$4,4)*1-(RIGHT($AD$4,4)*1)+0.25)*(1-MIN(0.75,INDEX([1]Hitters!$CF:$CF,MATCH($A16,[1]Hitters!$A:$A,0)))/0.75*1)+INDEX([1]Hitters!$CF:$CF,MATCH($A16,[1]Hitters!$A:$A,0)))/0.75*($M16+RIGHT(AC$4,4)*1-RIGHT($AA$4,4)*1+10)*0.05),IF($D16=3,(AB16-MIN(0.75,0.25*(RIGHT(AC$4,4)*1-(RIGHT($AD$4,4)*1)+0.25)*(1-MIN(0.75,INDEX([1]Hitters!$CF:$CF,MATCH($A16,[1]Hitters!$A:$A,0)))/0.75*1)+INDEX([1]Hitters!$CF:$CF,MATCH($A16,[1]Hitters!$A:$A,0)))/0.75*($M16+RIGHT(AC$4,4)*1-RIGHT($AA$4,4)*1-27)*0.1),(AB16-MIN(0.75,0.25*(RIGHT(AC$4,4)*1-(RIGHT($AD$4,4)*1)+0.25)*(1-MIN(0.75,INDEX([1]Hitters!$CF:$CF,MATCH($A16,[1]Hitters!$A:$A,0)))/0.75*1)+INDEX([1]Hitters!$CF:$CF,MATCH($A16,[1]Hitters!$A:$A,0)))/0.75*($M16+RIGHT(AC$4,4)*1-RIGHT($AA$4,4)*1-20)*0.094)))))))</f>
        <v>-2.9768233417658392</v>
      </c>
      <c r="AD16" s="96">
        <f>IF($D16=0,0,IF($D16=1,INDEX([1]Pitchers!$FK:$FK,MATCH($A16,[1]Pitchers!$A:$A,0)),MAX(-16,IF($D16=2,AC16-MIN(0.75,0.25*(RIGHT(AD$4,4)*1-(RIGHT($AD$4,4)*1)+0.25)*(1-MIN(0.75,INDEX([1]Hitters!$CF:$CF,MATCH($A16,[1]Hitters!$A:$A,0)))/0.75*1)+INDEX([1]Hitters!$CF:$CF,MATCH($A16,[1]Hitters!$A:$A,0)))/0.75*1,IF($D16&gt;6,(AC16-MIN(0.75,0.25*(RIGHT(AD$4,4)*1-(RIGHT($AD$4,4)*1)+0.25)*(1-MIN(0.75,INDEX([1]Hitters!$CF:$CF,MATCH($A16,[1]Hitters!$A:$A,0)))/0.75*1)+INDEX([1]Hitters!$CF:$CF,MATCH($A16,[1]Hitters!$A:$A,0)))/0.75*($M16+RIGHT(AD$4,4)*1-RIGHT($AA$4,4)*1+10)*0.05),IF($D16=3,(AC16-MIN(0.75,0.25*(RIGHT(AD$4,4)*1-(RIGHT($AD$4,4)*1)+0.25)*(1-MIN(0.75,INDEX([1]Hitters!$CF:$CF,MATCH($A16,[1]Hitters!$A:$A,0)))/0.75*1)+INDEX([1]Hitters!$CF:$CF,MATCH($A16,[1]Hitters!$A:$A,0)))/0.75*($M16+RIGHT(AD$4,4)*1-RIGHT($AA$4,4)*1-27)*0.1),(AC16-MIN(0.75,0.25*(RIGHT(AD$4,4)*1-(RIGHT($AD$4,4)*1)+0.25)*(1-MIN(0.75,INDEX([1]Hitters!$CF:$CF,MATCH($A16,[1]Hitters!$A:$A,0)))/0.75*1)+INDEX([1]Hitters!$CF:$CF,MATCH($A16,[1]Hitters!$A:$A,0)))/0.75*($M16+RIGHT(AD$4,4)*1-RIGHT($AA$4,4)*1-20)*0.094)))))))</f>
        <v>-5.245573341765839</v>
      </c>
      <c r="AE16" s="96">
        <f>IF($D16=0,0,IF($D16=1,INDEX([1]Pitchers!$FK:$FK,MATCH($A16,[1]Pitchers!$A:$A,0)),MAX(-16,IF($D16=2,AD16-MIN(0.75,0.25*(RIGHT(AE$4,4)*1-(RIGHT($AD$4,4)*1)+0.25)*(1-MIN(0.75,INDEX([1]Hitters!$CF:$CF,MATCH($A16,[1]Hitters!$A:$A,0)))/0.75*1)+INDEX([1]Hitters!$CF:$CF,MATCH($A16,[1]Hitters!$A:$A,0)))/0.75*1,IF($D16&gt;6,(AD16-MIN(0.75,0.25*(RIGHT(AE$4,4)*1-(RIGHT($AD$4,4)*1)+0.25)*(1-MIN(0.75,INDEX([1]Hitters!$CF:$CF,MATCH($A16,[1]Hitters!$A:$A,0)))/0.75*1)+INDEX([1]Hitters!$CF:$CF,MATCH($A16,[1]Hitters!$A:$A,0)))/0.75*($M16+RIGHT(AE$4,4)*1-RIGHT($AA$4,4)*1+10)*0.05),IF($D16=3,(AD16-MIN(0.75,0.25*(RIGHT(AE$4,4)*1-(RIGHT($AD$4,4)*1)+0.25)*(1-MIN(0.75,INDEX([1]Hitters!$CF:$CF,MATCH($A16,[1]Hitters!$A:$A,0)))/0.75*1)+INDEX([1]Hitters!$CF:$CF,MATCH($A16,[1]Hitters!$A:$A,0)))/0.75*($M16+RIGHT(AE$4,4)*1-RIGHT($AA$4,4)*1-27)*0.1),(AD16-MIN(0.75,0.25*(RIGHT(AE$4,4)*1-(RIGHT($AD$4,4)*1)+0.25)*(1-MIN(0.75,INDEX([1]Hitters!$CF:$CF,MATCH($A16,[1]Hitters!$A:$A,0)))/0.75*1)+INDEX([1]Hitters!$CF:$CF,MATCH($A16,[1]Hitters!$A:$A,0)))/0.75*($M16+RIGHT(AE$4,4)*1-RIGHT($AA$4,4)*1-20)*0.094)))))))</f>
        <v>-7.5643233417658386</v>
      </c>
      <c r="AF16" s="96">
        <f>IF($D16=0,0,IF($D16=1,INDEX([1]Pitchers!$FK:$FK,MATCH($A16,[1]Pitchers!$A:$A,0)),MAX(-16,IF($D16=2,AE16-MIN(0.75,0.25*(RIGHT(AF$4,4)*1-(RIGHT($AD$4,4)*1)+0.25)*(1-MIN(0.75,INDEX([1]Hitters!$CF:$CF,MATCH($A16,[1]Hitters!$A:$A,0)))/0.75*1)+INDEX([1]Hitters!$CF:$CF,MATCH($A16,[1]Hitters!$A:$A,0)))/0.75*1,IF($D16&gt;6,(AE16-MIN(0.75,0.25*(RIGHT(AF$4,4)*1-(RIGHT($AD$4,4)*1)+0.25)*(1-MIN(0.75,INDEX([1]Hitters!$CF:$CF,MATCH($A16,[1]Hitters!$A:$A,0)))/0.75*1)+INDEX([1]Hitters!$CF:$CF,MATCH($A16,[1]Hitters!$A:$A,0)))/0.75*($M16+RIGHT(AF$4,4)*1-RIGHT($AA$4,4)*1+10)*0.05),IF($D16=3,(AE16-MIN(0.75,0.25*(RIGHT(AF$4,4)*1-(RIGHT($AD$4,4)*1)+0.25)*(1-MIN(0.75,INDEX([1]Hitters!$CF:$CF,MATCH($A16,[1]Hitters!$A:$A,0)))/0.75*1)+INDEX([1]Hitters!$CF:$CF,MATCH($A16,[1]Hitters!$A:$A,0)))/0.75*($M16+RIGHT(AF$4,4)*1-RIGHT($AA$4,4)*1-27)*0.1),(AE16-MIN(0.75,0.25*(RIGHT(AF$4,4)*1-(RIGHT($AD$4,4)*1)+0.25)*(1-MIN(0.75,INDEX([1]Hitters!$CF:$CF,MATCH($A16,[1]Hitters!$A:$A,0)))/0.75*1)+INDEX([1]Hitters!$CF:$CF,MATCH($A16,[1]Hitters!$A:$A,0)))/0.75*($M16+RIGHT(AF$4,4)*1-RIGHT($AA$4,4)*1-20)*0.094)))))))</f>
        <v>-9.933073341765839</v>
      </c>
      <c r="AG16" s="96">
        <f>IF($D16=0,0,IF($D16=1,INDEX([1]Pitchers!$FK:$FK,MATCH($A16,[1]Pitchers!$A:$A,0)),MAX(-16,IF($D16=2,AF16-MIN(0.75,0.25*(RIGHT(AG$4,4)*1-(RIGHT($AD$4,4)*1)+0.25)*(1-MIN(0.75,INDEX([1]Hitters!$CF:$CF,MATCH($A16,[1]Hitters!$A:$A,0)))/0.75*1)+INDEX([1]Hitters!$CF:$CF,MATCH($A16,[1]Hitters!$A:$A,0)))/0.75*1,IF($D16&gt;6,(AF16-MIN(0.75,0.25*(RIGHT(AG$4,4)*1-(RIGHT($AD$4,4)*1)+0.25)*(1-MIN(0.75,INDEX([1]Hitters!$CF:$CF,MATCH($A16,[1]Hitters!$A:$A,0)))/0.75*1)+INDEX([1]Hitters!$CF:$CF,MATCH($A16,[1]Hitters!$A:$A,0)))/0.75*($M16+RIGHT(AG$4,4)*1-RIGHT($AA$4,4)*1+10)*0.05),IF($D16=3,(AF16-MIN(0.75,0.25*(RIGHT(AG$4,4)*1-(RIGHT($AD$4,4)*1)+0.25)*(1-MIN(0.75,INDEX([1]Hitters!$CF:$CF,MATCH($A16,[1]Hitters!$A:$A,0)))/0.75*1)+INDEX([1]Hitters!$CF:$CF,MATCH($A16,[1]Hitters!$A:$A,0)))/0.75*($M16+RIGHT(AG$4,4)*1-RIGHT($AA$4,4)*1-27)*0.1),(AF16-MIN(0.75,0.25*(RIGHT(AG$4,4)*1-(RIGHT($AD$4,4)*1)+0.25)*(1-MIN(0.75,INDEX([1]Hitters!$CF:$CF,MATCH($A16,[1]Hitters!$A:$A,0)))/0.75*1)+INDEX([1]Hitters!$CF:$CF,MATCH($A16,[1]Hitters!$A:$A,0)))/0.75*($M16+RIGHT(AG$4,4)*1-RIGHT($AA$4,4)*1-20)*0.094)))))))</f>
        <v>-12.35182334176584</v>
      </c>
      <c r="AH16" s="96">
        <f>IF($D16=0,0,IF($D16=1,INDEX([1]Pitchers!$FK:$FK,MATCH($A16,[1]Pitchers!$A:$A,0)),MAX(-16,IF($D16=2,AG16-MIN(0.75,0.25*(RIGHT(AH$4,4)*1-(RIGHT($AD$4,4)*1)+0.25)*(1-MIN(0.75,INDEX([1]Hitters!$CF:$CF,MATCH($A16,[1]Hitters!$A:$A,0)))/0.75*1)+INDEX([1]Hitters!$CF:$CF,MATCH($A16,[1]Hitters!$A:$A,0)))/0.75*1,IF($D16&gt;6,(AG16-MIN(0.75,0.25*(RIGHT(AH$4,4)*1-(RIGHT($AD$4,4)*1)+0.25)*(1-MIN(0.75,INDEX([1]Hitters!$CF:$CF,MATCH($A16,[1]Hitters!$A:$A,0)))/0.75*1)+INDEX([1]Hitters!$CF:$CF,MATCH($A16,[1]Hitters!$A:$A,0)))/0.75*($M16+RIGHT(AH$4,4)*1-RIGHT($AA$4,4)*1+10)*0.05),IF($D16=3,(AG16-MIN(0.75,0.25*(RIGHT(AH$4,4)*1-(RIGHT($AD$4,4)*1)+0.25)*(1-MIN(0.75,INDEX([1]Hitters!$CF:$CF,MATCH($A16,[1]Hitters!$A:$A,0)))/0.75*1)+INDEX([1]Hitters!$CF:$CF,MATCH($A16,[1]Hitters!$A:$A,0)))/0.75*($M16+RIGHT(AH$4,4)*1-RIGHT($AA$4,4)*1-27)*0.1),(AG16-MIN(0.75,0.25*(RIGHT(AH$4,4)*1-(RIGHT($AD$4,4)*1)+0.25)*(1-MIN(0.75,INDEX([1]Hitters!$CF:$CF,MATCH($A16,[1]Hitters!$A:$A,0)))/0.75*1)+INDEX([1]Hitters!$CF:$CF,MATCH($A16,[1]Hitters!$A:$A,0)))/0.75*($M16+RIGHT(AH$4,4)*1-RIGHT($AA$4,4)*1-20)*0.094)))))))</f>
        <v>-14.82057334176584</v>
      </c>
      <c r="AI16" s="96">
        <f>IF($D16=0,0,IF($D16=1,INDEX([1]Pitchers!$FK:$FK,MATCH($A16,[1]Pitchers!$A:$A,0)),MAX(-16,IF($D16=2,AH16-MIN(0.75,0.25*(RIGHT(AI$4,4)*1-(RIGHT($AD$4,4)*1)+0.25)*(1-MIN(0.75,INDEX([1]Hitters!$CF:$CF,MATCH($A16,[1]Hitters!$A:$A,0)))/0.75*1)+INDEX([1]Hitters!$CF:$CF,MATCH($A16,[1]Hitters!$A:$A,0)))/0.75*1,IF($D16&gt;6,(AH16-MIN(0.75,0.25*(RIGHT(AI$4,4)*1-(RIGHT($AD$4,4)*1)+0.25)*(1-MIN(0.75,INDEX([1]Hitters!$CF:$CF,MATCH($A16,[1]Hitters!$A:$A,0)))/0.75*1)+INDEX([1]Hitters!$CF:$CF,MATCH($A16,[1]Hitters!$A:$A,0)))/0.75*($M16+RIGHT(AI$4,4)*1-RIGHT($AA$4,4)*1+10)*0.05),IF($D16=3,(AH16-MIN(0.75,0.25*(RIGHT(AI$4,4)*1-(RIGHT($AD$4,4)*1)+0.25)*(1-MIN(0.75,INDEX([1]Hitters!$CF:$CF,MATCH($A16,[1]Hitters!$A:$A,0)))/0.75*1)+INDEX([1]Hitters!$CF:$CF,MATCH($A16,[1]Hitters!$A:$A,0)))/0.75*($M16+RIGHT(AI$4,4)*1-RIGHT($AA$4,4)*1-27)*0.1),(AH16-MIN(0.75,0.25*(RIGHT(AI$4,4)*1-(RIGHT($AD$4,4)*1)+0.25)*(1-MIN(0.75,INDEX([1]Hitters!$CF:$CF,MATCH($A16,[1]Hitters!$A:$A,0)))/0.75*1)+INDEX([1]Hitters!$CF:$CF,MATCH($A16,[1]Hitters!$A:$A,0)))/0.75*($M16+RIGHT(AI$4,4)*1-RIGHT($AA$4,4)*1-20)*0.094)))))))</f>
        <v>-16</v>
      </c>
      <c r="AJ16" s="96">
        <f>IF($D16=0,0,IF($D16=1,INDEX([1]Pitchers!$FK:$FK,MATCH($A16,[1]Pitchers!$A:$A,0)),MAX(-16,IF($D16=2,AI16-MIN(0.75,0.25*(RIGHT(AJ$4,4)*1-(RIGHT($AD$4,4)*1)+0.25)*(1-MIN(0.75,INDEX([1]Hitters!$CF:$CF,MATCH($A16,[1]Hitters!$A:$A,0)))/0.75*1)+INDEX([1]Hitters!$CF:$CF,MATCH($A16,[1]Hitters!$A:$A,0)))/0.75*1,IF($D16&gt;6,(AI16-MIN(0.75,0.25*(RIGHT(AJ$4,4)*1-(RIGHT($AD$4,4)*1)+0.25)*(1-MIN(0.75,INDEX([1]Hitters!$CF:$CF,MATCH($A16,[1]Hitters!$A:$A,0)))/0.75*1)+INDEX([1]Hitters!$CF:$CF,MATCH($A16,[1]Hitters!$A:$A,0)))/0.75*($M16+RIGHT(AJ$4,4)*1-RIGHT($AA$4,4)*1+10)*0.05),IF($D16=3,(AI16-MIN(0.75,0.25*(RIGHT(AJ$4,4)*1-(RIGHT($AD$4,4)*1)+0.25)*(1-MIN(0.75,INDEX([1]Hitters!$CF:$CF,MATCH($A16,[1]Hitters!$A:$A,0)))/0.75*1)+INDEX([1]Hitters!$CF:$CF,MATCH($A16,[1]Hitters!$A:$A,0)))/0.75*($M16+RIGHT(AJ$4,4)*1-RIGHT($AA$4,4)*1-27)*0.1),(AI16-MIN(0.75,0.25*(RIGHT(AJ$4,4)*1-(RIGHT($AD$4,4)*1)+0.25)*(1-MIN(0.75,INDEX([1]Hitters!$CF:$CF,MATCH($A16,[1]Hitters!$A:$A,0)))/0.75*1)+INDEX([1]Hitters!$CF:$CF,MATCH($A16,[1]Hitters!$A:$A,0)))/0.75*($M16+RIGHT(AJ$4,4)*1-RIGHT($AA$4,4)*1-20)*0.094)))))))</f>
        <v>-16</v>
      </c>
      <c r="AK16" s="96">
        <f>IF($D16=0,0,IF($D16=1,INDEX([1]Pitchers!$FK:$FK,MATCH($A16,[1]Pitchers!$A:$A,0)),MAX(-16,IF($D16=2,AJ16-MIN(0.75,0.25*(RIGHT(AK$4,4)*1-(RIGHT($AD$4,4)*1)+0.25)*(1-MIN(0.75,INDEX([1]Hitters!$CF:$CF,MATCH($A16,[1]Hitters!$A:$A,0)))/0.75*1)+INDEX([1]Hitters!$CF:$CF,MATCH($A16,[1]Hitters!$A:$A,0)))/0.75*1,IF($D16&gt;6,(AJ16-MIN(0.75,0.25*(RIGHT(AK$4,4)*1-(RIGHT($AD$4,4)*1)+0.25)*(1-MIN(0.75,INDEX([1]Hitters!$CF:$CF,MATCH($A16,[1]Hitters!$A:$A,0)))/0.75*1)+INDEX([1]Hitters!$CF:$CF,MATCH($A16,[1]Hitters!$A:$A,0)))/0.75*($M16+RIGHT(AK$4,4)*1-RIGHT($AA$4,4)*1+10)*0.05),IF($D16=3,(AJ16-MIN(0.75,0.25*(RIGHT(AK$4,4)*1-(RIGHT($AD$4,4)*1)+0.25)*(1-MIN(0.75,INDEX([1]Hitters!$CF:$CF,MATCH($A16,[1]Hitters!$A:$A,0)))/0.75*1)+INDEX([1]Hitters!$CF:$CF,MATCH($A16,[1]Hitters!$A:$A,0)))/0.75*($M16+RIGHT(AK$4,4)*1-RIGHT($AA$4,4)*1-27)*0.1),(AJ16-MIN(0.75,0.25*(RIGHT(AK$4,4)*1-(RIGHT($AD$4,4)*1)+0.25)*(1-MIN(0.75,INDEX([1]Hitters!$CF:$CF,MATCH($A16,[1]Hitters!$A:$A,0)))/0.75*1)+INDEX([1]Hitters!$CF:$CF,MATCH($A16,[1]Hitters!$A:$A,0)))/0.75*($M16+RIGHT(AK$4,4)*1-RIGHT($AA$4,4)*1-20)*0.094)))))))</f>
        <v>-16</v>
      </c>
      <c r="AL16" s="96">
        <f>IF($D16=0,0,IF($D16=1,INDEX([1]Pitchers!$FK:$FK,MATCH($A16,[1]Pitchers!$A:$A,0)),MAX(-16,IF($D16=2,AK16-MIN(0.75,0.25*(RIGHT(AL$4,4)*1-(RIGHT($AD$4,4)*1)+0.25)*(1-MIN(0.75,INDEX([1]Hitters!$CF:$CF,MATCH($A16,[1]Hitters!$A:$A,0)))/0.75*1)+INDEX([1]Hitters!$CF:$CF,MATCH($A16,[1]Hitters!$A:$A,0)))/0.75*1,IF($D16&gt;6,(AK16-MIN(0.75,0.25*(RIGHT(AL$4,4)*1-(RIGHT($AD$4,4)*1)+0.25)*(1-MIN(0.75,INDEX([1]Hitters!$CF:$CF,MATCH($A16,[1]Hitters!$A:$A,0)))/0.75*1)+INDEX([1]Hitters!$CF:$CF,MATCH($A16,[1]Hitters!$A:$A,0)))/0.75*($M16+RIGHT(AL$4,4)*1-RIGHT($AA$4,4)*1+10)*0.05),IF($D16=3,(AK16-MIN(0.75,0.25*(RIGHT(AL$4,4)*1-(RIGHT($AD$4,4)*1)+0.25)*(1-MIN(0.75,INDEX([1]Hitters!$CF:$CF,MATCH($A16,[1]Hitters!$A:$A,0)))/0.75*1)+INDEX([1]Hitters!$CF:$CF,MATCH($A16,[1]Hitters!$A:$A,0)))/0.75*($M16+RIGHT(AL$4,4)*1-RIGHT($AA$4,4)*1-27)*0.1),(AK16-MIN(0.75,0.25*(RIGHT(AL$4,4)*1-(RIGHT($AD$4,4)*1)+0.25)*(1-MIN(0.75,INDEX([1]Hitters!$CF:$CF,MATCH($A16,[1]Hitters!$A:$A,0)))/0.75*1)+INDEX([1]Hitters!$CF:$CF,MATCH($A16,[1]Hitters!$A:$A,0)))/0.75*($M16+RIGHT(AL$4,4)*1-RIGHT($AA$4,4)*1-20)*0.094)))))))</f>
        <v>-16</v>
      </c>
      <c r="AM16" s="98">
        <f>MAX(IF($D16=0,20,IF($D16=1,60,150)),MAX(0,IF($D16&gt;1,INDEX([1]Hitters!$ER:$ER,MATCH($A16,[1]Hitters!$A:$A,0))*(0.4+MAX(0,0.6*MIN(1,(IF(O16="",0,(((4.25+(O16-0.263)*4.2)^(((4.25+(O16-0.263)*4.2)+(4.25-AA16*600/600*4.2/600))^0.285))/((4.25+(O16-0.263)*4.2)^(((4.25+(O16-0.263)*4.2)+(4.25-AA16*600/600*4.2/600))^0.285)+(4.25-AA16*600/600*4.2/600)^(((4.25+(O16-0.263)*4.2)+(4.25-AA16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16,[1]Pitchers!$A:$A,0))))*IF($D16&lt;2,(0.4+0.6*MAX(0,MIN(1,IF($D16=0,((4.25)^(((4.25)+(4.25-(4-O16)*4.25/4*1/9))^0.285)/((4.25)^(((4.25)+(4.25-(4-O16)*4.25/4*1/9))^0.285)+(4.25-(4-O16)*4.25/4*1/9)^(((4.25)+(4.25-(4-O16)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16)))/0.5345*0.0009131+0.0104414*(3.74-MIN(3.74,O16)))*50,(((4.25+(AA16-0.263)*0.32*198*MAX(6,198/33)/198)^(((4.25+(AA16-0.263)*0.32*198*MAX(6,198/33)/198)+(4.25-(4-O16)*4.25/4*MAX(6,198/33)/9))^0.285)/((4.25+(AA16-0.263)*0.32*198*MAX(6,198/33)/198)^(((4.25+(AA16-0.263)*0.32*198*MAX(6,198/33)/198)+(4.25-(4-O16)*4.25/4*MAX(6,198/33)/9))^0.285)+(4.25-(4-O16)*4.25/4*MAX(6,198/33)/9)^(((4.25+(AA16-0.263)*0.32*198*MAX(6,198/33)/198)+(4.25-(4-O16)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16=0,50,198)/0.0065))),1))</f>
        <v>484.93736296296294</v>
      </c>
      <c r="AN16" s="98">
        <f t="shared" si="3"/>
        <v>471.43736296296294</v>
      </c>
      <c r="AO16" s="98">
        <f t="shared" si="4"/>
        <v>402.74625550230826</v>
      </c>
      <c r="AP16" s="98">
        <f t="shared" si="5"/>
        <v>291.14653239586949</v>
      </c>
      <c r="AQ16" s="98">
        <f t="shared" si="6"/>
        <v>180.97202308011239</v>
      </c>
      <c r="AR16" s="98">
        <f t="shared" si="7"/>
        <v>150.97494518518519</v>
      </c>
      <c r="AS16" s="98">
        <f t="shared" si="8"/>
        <v>150</v>
      </c>
      <c r="AT16" s="98">
        <f t="shared" si="9"/>
        <v>150</v>
      </c>
      <c r="AU16" s="98">
        <f t="shared" si="10"/>
        <v>150</v>
      </c>
      <c r="AV16" s="98">
        <f t="shared" si="11"/>
        <v>150</v>
      </c>
      <c r="AW16" s="98">
        <f t="shared" si="12"/>
        <v>150</v>
      </c>
      <c r="AX16" s="98">
        <f t="shared" si="13"/>
        <v>150</v>
      </c>
      <c r="AY16" s="96">
        <f t="shared" si="14"/>
        <v>5.2707643674641913</v>
      </c>
      <c r="AZ16" s="96">
        <f t="shared" si="15"/>
        <v>60.118745275888131</v>
      </c>
      <c r="BA16" s="96">
        <f t="shared" si="16"/>
        <v>2.4827011461379218</v>
      </c>
      <c r="BB16" s="96">
        <f t="shared" si="17"/>
        <v>1.9291726752721816</v>
      </c>
      <c r="BC16" s="96">
        <f t="shared" si="18"/>
        <v>1.1819558912072843</v>
      </c>
      <c r="BD16" s="96">
        <f t="shared" si="19"/>
        <v>0.47922379962980288</v>
      </c>
      <c r="BE16" s="96">
        <f t="shared" si="20"/>
        <v>4.8744141621713588E-2</v>
      </c>
      <c r="BF16" s="96">
        <f t="shared" si="21"/>
        <v>0</v>
      </c>
      <c r="BG16" s="96">
        <f t="shared" si="22"/>
        <v>0</v>
      </c>
      <c r="BH16" s="96">
        <f t="shared" si="23"/>
        <v>0</v>
      </c>
      <c r="BI16" s="96">
        <f t="shared" si="24"/>
        <v>0</v>
      </c>
      <c r="BJ16" s="96">
        <f t="shared" si="25"/>
        <v>0</v>
      </c>
      <c r="BK16" s="96">
        <f t="shared" si="26"/>
        <v>0</v>
      </c>
      <c r="BL16" s="96">
        <f t="shared" si="27"/>
        <v>0</v>
      </c>
      <c r="BM16" s="129">
        <f t="shared" si="65"/>
        <v>18</v>
      </c>
      <c r="BN16" s="129">
        <f t="shared" si="65"/>
        <v>18</v>
      </c>
      <c r="BO16" s="129">
        <f t="shared" si="65"/>
        <v>18</v>
      </c>
      <c r="BP16" s="129">
        <f t="shared" si="65"/>
        <v>18</v>
      </c>
      <c r="BQ16" s="129" t="str">
        <f t="shared" si="65"/>
        <v/>
      </c>
      <c r="BR16" s="129" t="str">
        <f t="shared" si="65"/>
        <v/>
      </c>
      <c r="BS16" s="129" t="str">
        <f t="shared" si="65"/>
        <v/>
      </c>
      <c r="BT16" s="129" t="str">
        <f t="shared" si="65"/>
        <v/>
      </c>
      <c r="BU16" s="129" t="str">
        <f t="shared" si="65"/>
        <v/>
      </c>
      <c r="BV16" s="129" t="str">
        <f t="shared" si="65"/>
        <v/>
      </c>
      <c r="BW16" s="129" t="str">
        <f t="shared" si="65"/>
        <v/>
      </c>
      <c r="BX16" s="129" t="str">
        <f t="shared" si="65"/>
        <v/>
      </c>
      <c r="BY16" s="130">
        <f t="shared" si="29"/>
        <v>21.471249741816997</v>
      </c>
      <c r="BZ16" s="130">
        <f t="shared" si="30"/>
        <v>17.042935291791075</v>
      </c>
      <c r="CA16" s="130">
        <f t="shared" si="31"/>
        <v>10.924850960448248</v>
      </c>
      <c r="CB16" s="130">
        <f t="shared" si="32"/>
        <v>4.9380916083716047</v>
      </c>
      <c r="CC16" s="130">
        <f t="shared" si="33"/>
        <v>0.973990470336624</v>
      </c>
      <c r="CD16" s="130">
        <f t="shared" si="34"/>
        <v>0.5</v>
      </c>
      <c r="CE16" s="130">
        <f t="shared" si="35"/>
        <v>0.5</v>
      </c>
      <c r="CF16" s="130">
        <f t="shared" si="36"/>
        <v>0.5</v>
      </c>
      <c r="CG16" s="130">
        <f t="shared" si="37"/>
        <v>0.5</v>
      </c>
      <c r="CH16" s="130">
        <f t="shared" si="38"/>
        <v>0.5</v>
      </c>
      <c r="CI16" s="130">
        <f t="shared" si="39"/>
        <v>0.5</v>
      </c>
      <c r="CJ16" s="130">
        <f t="shared" si="40"/>
        <v>0.5</v>
      </c>
      <c r="CK16" s="131">
        <f t="shared" si="41"/>
        <v>4</v>
      </c>
      <c r="CL16" s="96">
        <f t="shared" si="42"/>
        <v>0.73023450386236632</v>
      </c>
      <c r="CM16" s="96">
        <f t="shared" si="43"/>
        <v>0.2254923329966263</v>
      </c>
      <c r="CN16" s="96">
        <f t="shared" si="44"/>
        <v>-0.27348852692695735</v>
      </c>
      <c r="CO16" s="96">
        <f t="shared" si="45"/>
        <v>-0.57292153914239019</v>
      </c>
      <c r="CP16" s="96">
        <f t="shared" si="46"/>
        <v>-0.60525255538519651</v>
      </c>
      <c r="CQ16" s="96">
        <f t="shared" si="47"/>
        <v>-0.5455932569102222</v>
      </c>
      <c r="CR16" s="96">
        <f t="shared" si="48"/>
        <v>-0.54206999999999994</v>
      </c>
      <c r="CS16" s="96">
        <f t="shared" si="49"/>
        <v>-0.54206999999999994</v>
      </c>
      <c r="CT16" s="96">
        <f t="shared" si="50"/>
        <v>-0.54206999999999994</v>
      </c>
      <c r="CU16" s="96">
        <f t="shared" si="51"/>
        <v>-0.54206999999999994</v>
      </c>
      <c r="CV16" s="96">
        <f t="shared" si="52"/>
        <v>-0.54206999999999994</v>
      </c>
      <c r="CW16" s="96">
        <f t="shared" si="53"/>
        <v>-0.54206999999999994</v>
      </c>
      <c r="CX16" s="96">
        <f>MAX(0,(IF(CL16&gt;0,(CL16-ROUNDDOWN(CL16,1))/0.1*LOOKUP(ROUNDUP(CL16+81.1,1),CB!$A:$A,CB!$C:$C)+(1-(CL16-ROUNDDOWN(CL16,1))/0.1)*LOOKUP(ROUNDDOWN(CL16+81.1,1),CB!$A:$A,CB!$C:$C),(CL16-ROUNDDOWN(CL16-0.1,1))/0.1*LOOKUP(ROUNDUP(CL16+81.1,1),CB!$A:$A,CB!$C:$C)+(1-(CL16-ROUNDDOWN(CL16-0.1,1))/0.1)*LOOKUP(ROUNDDOWN(CL16+81.1,1),CB!$A:$A,CB!$C:$C))-LOOKUP(81.1,CB!$A:$A,CB!$C:$C))/(1-(BINOMDIST(97,162,0.5,TRUE)-BINOMDIST(87,162,0.5,TRUE)))*$C$2*($B$1^(LEFT(CX$4,4)*1-LEFT($BA$4,4)*1))*(37.75+CL16))</f>
        <v>1.1096405727136223</v>
      </c>
      <c r="CY16" s="96">
        <f>MAX(0,(IF(CM16&gt;0,(CM16-ROUNDDOWN(CM16,1))/0.1*LOOKUP(ROUNDUP(CM16+81.1,1),CB!$A:$A,CB!$C:$C)+(1-(CM16-ROUNDDOWN(CM16,1))/0.1)*LOOKUP(ROUNDDOWN(CM16+81.1,1),CB!$A:$A,CB!$C:$C),(CM16-ROUNDDOWN(CM16-0.1,1))/0.1*LOOKUP(ROUNDUP(CM16+81.1,1),CB!$A:$A,CB!$C:$C)+(1-(CM16-ROUNDDOWN(CM16-0.1,1))/0.1)*LOOKUP(ROUNDDOWN(CM16+81.1,1),CB!$A:$A,CB!$C:$C))-LOOKUP(81.1,CB!$A:$A,CB!$C:$C))/(1-(BINOMDIST(97,162,0.5,TRUE)-BINOMDIST(87,162,0.5,TRUE)))*$C$2*($B$1^(LEFT(CY$4,4)*1-LEFT($BA$4,4)*1))*(37.75+CM16))</f>
        <v>0.33788481950474764</v>
      </c>
      <c r="CZ16" s="96">
        <f>MAX(0,(IF(CN16&gt;0,(CN16-ROUNDDOWN(CN16,1))/0.1*LOOKUP(ROUNDUP(CN16+81.1,1),CB!$A:$A,CB!$C:$C)+(1-(CN16-ROUNDDOWN(CN16,1))/0.1)*LOOKUP(ROUNDDOWN(CN16+81.1,1),CB!$A:$A,CB!$C:$C),(CN16-ROUNDDOWN(CN16-0.1,1))/0.1*LOOKUP(ROUNDUP(CN16+81.1,1),CB!$A:$A,CB!$C:$C)+(1-(CN16-ROUNDDOWN(CN16-0.1,1))/0.1)*LOOKUP(ROUNDDOWN(CN16+81.1,1),CB!$A:$A,CB!$C:$C))-LOOKUP(81.1,CB!$A:$A,CB!$C:$C))/(1-(BINOMDIST(97,162,0.5,TRUE)-BINOMDIST(87,162,0.5,TRUE)))*$C$2*($B$1^(LEFT(CZ$4,4)*1-LEFT($BA$4,4)*1))*(37.75+CN16))</f>
        <v>0</v>
      </c>
      <c r="DA16" s="96">
        <f>MAX(0,(IF(CO16&gt;0,(CO16-ROUNDDOWN(CO16,1))/0.1*LOOKUP(ROUNDUP(CO16+81.1,1),CB!$A:$A,CB!$C:$C)+(1-(CO16-ROUNDDOWN(CO16,1))/0.1)*LOOKUP(ROUNDDOWN(CO16+81.1,1),CB!$A:$A,CB!$C:$C),(CO16-ROUNDDOWN(CO16-0.1,1))/0.1*LOOKUP(ROUNDUP(CO16+81.1,1),CB!$A:$A,CB!$C:$C)+(1-(CO16-ROUNDDOWN(CO16-0.1,1))/0.1)*LOOKUP(ROUNDDOWN(CO16+81.1,1),CB!$A:$A,CB!$C:$C))-LOOKUP(81.1,CB!$A:$A,CB!$C:$C))/(1-(BINOMDIST(97,162,0.5,TRUE)-BINOMDIST(87,162,0.5,TRUE)))*$C$2*($B$1^(LEFT(DA$4,4)*1-LEFT($BA$4,4)*1))*(37.75+CO16))</f>
        <v>0</v>
      </c>
      <c r="DB16" s="96">
        <f>MAX(0,(IF(CP16&gt;0,(CP16-ROUNDDOWN(CP16,1))/0.1*LOOKUP(ROUNDUP(CP16+81.1,1),CB!$A:$A,CB!$C:$C)+(1-(CP16-ROUNDDOWN(CP16,1))/0.1)*LOOKUP(ROUNDDOWN(CP16+81.1,1),CB!$A:$A,CB!$C:$C),(CP16-ROUNDDOWN(CP16-0.1,1))/0.1*LOOKUP(ROUNDUP(CP16+81.1,1),CB!$A:$A,CB!$C:$C)+(1-(CP16-ROUNDDOWN(CP16-0.1,1))/0.1)*LOOKUP(ROUNDDOWN(CP16+81.1,1),CB!$A:$A,CB!$C:$C))-LOOKUP(81.1,CB!$A:$A,CB!$C:$C))/(1-(BINOMDIST(97,162,0.5,TRUE)-BINOMDIST(87,162,0.5,TRUE)))*$C$2*($B$1^(LEFT(DB$4,4)*1-LEFT($BA$4,4)*1))*(37.75+CP16))</f>
        <v>0</v>
      </c>
      <c r="DC16" s="96">
        <f>MAX(0,(IF(CQ16&gt;0,(CQ16-ROUNDDOWN(CQ16,1))/0.1*LOOKUP(ROUNDUP(CQ16+81.1,1),CB!$A:$A,CB!$C:$C)+(1-(CQ16-ROUNDDOWN(CQ16,1))/0.1)*LOOKUP(ROUNDDOWN(CQ16+81.1,1),CB!$A:$A,CB!$C:$C),(CQ16-ROUNDDOWN(CQ16-0.1,1))/0.1*LOOKUP(ROUNDUP(CQ16+81.1,1),CB!$A:$A,CB!$C:$C)+(1-(CQ16-ROUNDDOWN(CQ16-0.1,1))/0.1)*LOOKUP(ROUNDDOWN(CQ16+81.1,1),CB!$A:$A,CB!$C:$C))-LOOKUP(81.1,CB!$A:$A,CB!$C:$C))/(1-(BINOMDIST(97,162,0.5,TRUE)-BINOMDIST(87,162,0.5,TRUE)))*$C$2*($B$1^(LEFT(DC$4,4)*1-LEFT($BA$4,4)*1))*(37.75+CQ16))</f>
        <v>0</v>
      </c>
      <c r="DD16" s="96">
        <f>MAX(0,(IF(CR16&gt;0,(CR16-ROUNDDOWN(CR16,1))/0.1*LOOKUP(ROUNDUP(CR16+81.1,1),CB!$A:$A,CB!$C:$C)+(1-(CR16-ROUNDDOWN(CR16,1))/0.1)*LOOKUP(ROUNDDOWN(CR16+81.1,1),CB!$A:$A,CB!$C:$C),(CR16-ROUNDDOWN(CR16-0.1,1))/0.1*LOOKUP(ROUNDUP(CR16+81.1,1),CB!$A:$A,CB!$C:$C)+(1-(CR16-ROUNDDOWN(CR16-0.1,1))/0.1)*LOOKUP(ROUNDDOWN(CR16+81.1,1),CB!$A:$A,CB!$C:$C))-LOOKUP(81.1,CB!$A:$A,CB!$C:$C))/(1-(BINOMDIST(97,162,0.5,TRUE)-BINOMDIST(87,162,0.5,TRUE)))*$C$2*($B$1^(LEFT(DD$4,4)*1-LEFT($BA$4,4)*1))*(37.75+CR16))</f>
        <v>0</v>
      </c>
      <c r="DE16" s="96">
        <f>MAX(0,(IF(CS16&gt;0,(CS16-ROUNDDOWN(CS16,1))/0.1*LOOKUP(ROUNDUP(CS16+81.1,1),CB!$A:$A,CB!$C:$C)+(1-(CS16-ROUNDDOWN(CS16,1))/0.1)*LOOKUP(ROUNDDOWN(CS16+81.1,1),CB!$A:$A,CB!$C:$C),(CS16-ROUNDDOWN(CS16-0.1,1))/0.1*LOOKUP(ROUNDUP(CS16+81.1,1),CB!$A:$A,CB!$C:$C)+(1-(CS16-ROUNDDOWN(CS16-0.1,1))/0.1)*LOOKUP(ROUNDDOWN(CS16+81.1,1),CB!$A:$A,CB!$C:$C))-LOOKUP(81.1,CB!$A:$A,CB!$C:$C))/(1-(BINOMDIST(97,162,0.5,TRUE)-BINOMDIST(87,162,0.5,TRUE)))*$C$2*($B$1^(LEFT(DE$4,4)*1-LEFT($BA$4,4)*1))*(37.75+CS16))</f>
        <v>0</v>
      </c>
      <c r="DF16" s="96">
        <f>MAX(0,(IF(CT16&gt;0,(CT16-ROUNDDOWN(CT16,1))/0.1*LOOKUP(ROUNDUP(CT16+81.1,1),CB!$A:$A,CB!$C:$C)+(1-(CT16-ROUNDDOWN(CT16,1))/0.1)*LOOKUP(ROUNDDOWN(CT16+81.1,1),CB!$A:$A,CB!$C:$C),(CT16-ROUNDDOWN(CT16-0.1,1))/0.1*LOOKUP(ROUNDUP(CT16+81.1,1),CB!$A:$A,CB!$C:$C)+(1-(CT16-ROUNDDOWN(CT16-0.1,1))/0.1)*LOOKUP(ROUNDDOWN(CT16+81.1,1),CB!$A:$A,CB!$C:$C))-LOOKUP(81.1,CB!$A:$A,CB!$C:$C))/(1-(BINOMDIST(97,162,0.5,TRUE)-BINOMDIST(87,162,0.5,TRUE)))*$C$2*($B$1^(LEFT(DF$4,4)*1-LEFT($BA$4,4)*1))*(37.75+CT16))</f>
        <v>0</v>
      </c>
      <c r="DG16" s="96">
        <f>MAX(0,(IF(CU16&gt;0,(CU16-ROUNDDOWN(CU16,1))/0.1*LOOKUP(ROUNDUP(CU16+81.1,1),CB!$A:$A,CB!$C:$C)+(1-(CU16-ROUNDDOWN(CU16,1))/0.1)*LOOKUP(ROUNDDOWN(CU16+81.1,1),CB!$A:$A,CB!$C:$C),(CU16-ROUNDDOWN(CU16-0.1,1))/0.1*LOOKUP(ROUNDUP(CU16+81.1,1),CB!$A:$A,CB!$C:$C)+(1-(CU16-ROUNDDOWN(CU16-0.1,1))/0.1)*LOOKUP(ROUNDDOWN(CU16+81.1,1),CB!$A:$A,CB!$C:$C))-LOOKUP(81.1,CB!$A:$A,CB!$C:$C))/(1-(BINOMDIST(97,162,0.5,TRUE)-BINOMDIST(87,162,0.5,TRUE)))*$C$2*($B$1^(LEFT(DG$4,4)*1-LEFT($BA$4,4)*1))*(37.75+CU16))</f>
        <v>0</v>
      </c>
      <c r="DH16" s="96">
        <f>MAX(0,(IF(CV16&gt;0,(CV16-ROUNDDOWN(CV16,1))/0.1*LOOKUP(ROUNDUP(CV16+81.1,1),CB!$A:$A,CB!$C:$C)+(1-(CV16-ROUNDDOWN(CV16,1))/0.1)*LOOKUP(ROUNDDOWN(CV16+81.1,1),CB!$A:$A,CB!$C:$C),(CV16-ROUNDDOWN(CV16-0.1,1))/0.1*LOOKUP(ROUNDUP(CV16+81.1,1),CB!$A:$A,CB!$C:$C)+(1-(CV16-ROUNDDOWN(CV16-0.1,1))/0.1)*LOOKUP(ROUNDDOWN(CV16+81.1,1),CB!$A:$A,CB!$C:$C))-LOOKUP(81.1,CB!$A:$A,CB!$C:$C))/(1-(BINOMDIST(97,162,0.5,TRUE)-BINOMDIST(87,162,0.5,TRUE)))*$C$2*($B$1^(LEFT(DH$4,4)*1-LEFT($BA$4,4)*1))*(37.75+CV16))</f>
        <v>0</v>
      </c>
      <c r="DI16" s="96">
        <f>MAX(0,(IF(CW16&gt;0,(CW16-ROUNDDOWN(CW16,1))/0.1*LOOKUP(ROUNDUP(CW16+81.1,1),CB!$A:$A,CB!$C:$C)+(1-(CW16-ROUNDDOWN(CW16,1))/0.1)*LOOKUP(ROUNDDOWN(CW16+81.1,1),CB!$A:$A,CB!$C:$C),(CW16-ROUNDDOWN(CW16-0.1,1))/0.1*LOOKUP(ROUNDUP(CW16+81.1,1),CB!$A:$A,CB!$C:$C)+(1-(CW16-ROUNDDOWN(CW16-0.1,1))/0.1)*LOOKUP(ROUNDDOWN(CW16+81.1,1),CB!$A:$A,CB!$C:$C))-LOOKUP(81.1,CB!$A:$A,CB!$C:$C))/(1-(BINOMDIST(97,162,0.5,TRUE)-BINOMDIST(87,162,0.5,TRUE)))*$C$2*($B$1^(LEFT(DI$4,4)*1-LEFT($BA$4,4)*1))*(37.75+CW16))</f>
        <v>0</v>
      </c>
      <c r="DJ16" s="90">
        <f t="shared" si="54"/>
        <v>1.3831663789793702</v>
      </c>
      <c r="DK16" s="132"/>
      <c r="DL16" s="132">
        <f t="shared" si="55"/>
        <v>13.771249741816998</v>
      </c>
      <c r="DM16" s="132">
        <f t="shared" si="56"/>
        <v>30.469797080979227</v>
      </c>
      <c r="DN16" s="132">
        <f t="shared" si="57"/>
        <v>42.266966778878349</v>
      </c>
      <c r="DO16" s="132">
        <f t="shared" si="58"/>
        <v>49.873135442309305</v>
      </c>
      <c r="DP16" s="132">
        <f t="shared" si="59"/>
        <v>55.134760466486568</v>
      </c>
      <c r="DQ16" s="132">
        <f t="shared" si="60"/>
        <v>60.340994934615779</v>
      </c>
      <c r="DR16" s="132">
        <f t="shared" si="61"/>
        <v>65.753567625334341</v>
      </c>
      <c r="DS16" s="132">
        <f t="shared" si="62"/>
        <v>71.361251256860612</v>
      </c>
      <c r="DT16" s="132">
        <f t="shared" si="63"/>
        <v>77.151978365797319</v>
      </c>
      <c r="DU16" s="132">
        <f t="shared" si="64"/>
        <v>83.113124357394554</v>
      </c>
      <c r="DV16" s="132"/>
      <c r="DW16" s="132"/>
      <c r="DX16" s="132"/>
      <c r="DY16" s="132"/>
      <c r="DZ16" s="132"/>
      <c r="EA16" s="132"/>
      <c r="EB16" s="132"/>
      <c r="EC16" s="132"/>
      <c r="ED16" s="132"/>
      <c r="EE16" s="132"/>
      <c r="ER16" s="132"/>
      <c r="ES16" s="132"/>
      <c r="ET16" s="132"/>
      <c r="EU16" s="132"/>
      <c r="EV16" s="132"/>
      <c r="EW16" s="132"/>
      <c r="EX16" s="132"/>
      <c r="EY16" s="132"/>
      <c r="EZ16" s="132"/>
      <c r="FA16" s="132"/>
      <c r="FB16" s="132"/>
      <c r="FC16" s="132"/>
    </row>
    <row r="17" spans="1:159" x14ac:dyDescent="0.2">
      <c r="A17">
        <v>453178</v>
      </c>
      <c r="B17" s="99" t="str">
        <f>INDEX([1]Bios!$O:$O,MATCH(A17,[1]Bios!$C:$C,0))</f>
        <v>Kennedy, Ian</v>
      </c>
      <c r="C17" s="92" t="s">
        <v>655</v>
      </c>
      <c r="D17" s="94">
        <f>LOOKUP(IF(INDEX([1]Bios!$M:$M,MATCH(A17,[1]Bios!$C:$C,0))="P",INDEX([1]Pitchers!$Q:$Q,MATCH(A17,[1]Pitchers!$A:$A,0)),INDEX([1]Hitters!$AV:$AV,MATCH(A17,[1]Hitters!$A:$A,0))),Positions!A:A,Positions!B:B)</f>
        <v>1</v>
      </c>
      <c r="E17" s="137">
        <v>5</v>
      </c>
      <c r="F17" s="138">
        <f t="shared" si="0"/>
        <v>55.52651596694615</v>
      </c>
      <c r="G17" s="138">
        <v>70</v>
      </c>
      <c r="H17" s="94" t="s">
        <v>893</v>
      </c>
      <c r="I17" s="93">
        <f>6</f>
        <v>6</v>
      </c>
      <c r="J17" s="93">
        <f>6</f>
        <v>6</v>
      </c>
      <c r="K17" s="94">
        <f>MIN(IF(D17&gt;1,INDEX([1]Hitters!$DA:$DA,MATCH(A17,[1]Hitters!$A:$A,0)),INDEX([1]Pitchers!$DA:$DA,MATCH(A17,[1]Pitchers!$A:$A,0))),J17)</f>
        <v>6</v>
      </c>
      <c r="L17" s="94">
        <f t="shared" si="1"/>
        <v>4</v>
      </c>
      <c r="M17" s="95">
        <f>IF(D17&gt;1,INDEX([1]Hitters!$CV:$CV,MATCH($A17,[1]Hitters!$A:$A,0)),INDEX([1]Pitchers!$CP:$CP,MATCH($A17,[1]Pitchers!$A:$A,0)))</f>
        <v>31.541666666666668</v>
      </c>
      <c r="N17" s="90">
        <f t="shared" si="2"/>
        <v>-9.9137944051499911</v>
      </c>
      <c r="O17" s="97">
        <f>IF($D17&gt;1,INDEX([1]Hitters!$AF:$AF,MATCH($A17,[1]Hitters!$A:$A,0)),INDEX([1]Pitchers!$AJ:$AJ,MATCH($A17,[1]Pitchers!$A:$A,0))*IF(OR(AND($D17=0,INDEX([1]Pitchers!$Q:$Q,MATCH($A17,[1]Pitchers!$A:$A,0))="R"),AND($D17=1,INDEX([1]Pitchers!$Q:$Q,MATCH($A17,[1]Pitchers!$A:$A,0))="S")),1,IF($D17=0,0.83+(1-INDEX([1]Pitchers!$BE:$BE,MATCH($A17,[1]Pitchers!$A:$A,0)))/8,1/(0.83+(1-INDEX([1]Pitchers!$BE:$BE,MATCH($A17,[1]Pitchers!$A:$A,0)))/8))))</f>
        <v>4.0547131517491808</v>
      </c>
      <c r="P17" s="97">
        <f>IF($D17&gt;1,O17+(LOOKUP(ROUNDDOWN($M17+RIGHT(P$4,4)*1-2016,0),Age!$A:$A,Age!$C:$C)*(1-($M17+RIGHT(P$4,4)*1-2016-ROUNDDOWN($M17+RIGHT(P$4,4)*1-2016,0)))+LOOKUP(ROUNDUP($M17+RIGHT(P$4,4)*1-2016,0),Age!$A:$A,Age!$C:$C)*(($M17+RIGHT(P$4,4)*1-2016-ROUNDDOWN($M17+RIGHT(P$4,4)*1-2016,0))))*IF($M17+RIGHT(P$4,4)*1-2016&gt;27,1,INDEX([1]Hitters!$BG:$BG,MATCH($A17,[1]Hitters!$A:$A,0))),O17*(1-(1-(LOOKUP(ROUNDDOWN($M17+RIGHT(P$4,4)*1-2016,0),Age!$A:$A,Age!$L:$L)*(1-($M17+RIGHT(P$4,4)*1-2016-ROUNDDOWN($M17+RIGHT(P$4,4)*1-2016,0)))+LOOKUP(ROUNDUP($M17+RIGHT(P$4,4)*1-2016,0),Age!$A:$A,Age!$L:$L)*(($M17+RIGHT(P$4,4)*1-2016-ROUNDDOWN($M17+RIGHT(P$4,4)*1-2016,0)))))*IF($M17+RIGHT(P$4,4)*1-2016&gt;27,1,INDEX([1]Pitchers!$BE:$BE,MATCH($A17,[1]Pitchers!$A:$A,0)))))</f>
        <v>4.1839148968658515</v>
      </c>
      <c r="Q17" s="97">
        <f>IF($D17&gt;1,P17+(LOOKUP(ROUNDDOWN($M17+RIGHT(Q$4,4)*1-2016,0),Age!$A:$A,Age!$C:$C)*(1-($M17+RIGHT(Q$4,4)*1-2016-ROUNDDOWN($M17+RIGHT(Q$4,4)*1-2016,0)))+LOOKUP(ROUNDUP($M17+RIGHT(Q$4,4)*1-2016,0),Age!$A:$A,Age!$C:$C)*(($M17+RIGHT(Q$4,4)*1-2016-ROUNDDOWN($M17+RIGHT(Q$4,4)*1-2016,0))))*IF($M17+RIGHT(Q$4,4)*1-2016&gt;27,1,INDEX([1]Hitters!$BG:$BG,MATCH($A17,[1]Hitters!$A:$A,0))),P17*(1-(1-(LOOKUP(ROUNDDOWN($M17+RIGHT(Q$4,4)*1-2016,0),Age!$A:$A,Age!$L:$L)*(1-($M17+RIGHT(Q$4,4)*1-2016-ROUNDDOWN($M17+RIGHT(Q$4,4)*1-2016,0)))+LOOKUP(ROUNDUP($M17+RIGHT(Q$4,4)*1-2016,0),Age!$A:$A,Age!$L:$L)*(($M17+RIGHT(Q$4,4)*1-2016-ROUNDDOWN($M17+RIGHT(Q$4,4)*1-2016,0)))))*IF($M17+RIGHT(Q$4,4)*1-2016&gt;27,1,INDEX([1]Pitchers!$BE:$BE,MATCH($A17,[1]Pitchers!$A:$A,0)))))</f>
        <v>4.3412911124135825</v>
      </c>
      <c r="R17" s="97">
        <f>IF($D17&gt;1,Q17+(LOOKUP(ROUNDDOWN($M17+RIGHT(R$4,4)*1-2016,0),Age!$A:$A,Age!$C:$C)*(1-($M17+RIGHT(R$4,4)*1-2016-ROUNDDOWN($M17+RIGHT(R$4,4)*1-2016,0)))+LOOKUP(ROUNDUP($M17+RIGHT(R$4,4)*1-2016,0),Age!$A:$A,Age!$C:$C)*(($M17+RIGHT(R$4,4)*1-2016-ROUNDDOWN($M17+RIGHT(R$4,4)*1-2016,0))))*IF($M17+RIGHT(R$4,4)*1-2016&gt;27,1,INDEX([1]Hitters!$BG:$BG,MATCH($A17,[1]Hitters!$A:$A,0))),Q17*(1-(1-(LOOKUP(ROUNDDOWN($M17+RIGHT(R$4,4)*1-2016,0),Age!$A:$A,Age!$L:$L)*(1-($M17+RIGHT(R$4,4)*1-2016-ROUNDDOWN($M17+RIGHT(R$4,4)*1-2016,0)))+LOOKUP(ROUNDUP($M17+RIGHT(R$4,4)*1-2016,0),Age!$A:$A,Age!$L:$L)*(($M17+RIGHT(R$4,4)*1-2016-ROUNDDOWN($M17+RIGHT(R$4,4)*1-2016,0)))))*IF($M17+RIGHT(R$4,4)*1-2016&gt;27,1,INDEX([1]Pitchers!$BE:$BE,MATCH($A17,[1]Pitchers!$A:$A,0)))))</f>
        <v>4.5295493926320969</v>
      </c>
      <c r="S17" s="97">
        <f>IF($D17&gt;1,R17+(LOOKUP(ROUNDDOWN($M17+RIGHT(S$4,4)*1-2016,0),Age!$A:$A,Age!$C:$C)*(1-($M17+RIGHT(S$4,4)*1-2016-ROUNDDOWN($M17+RIGHT(S$4,4)*1-2016,0)))+LOOKUP(ROUNDUP($M17+RIGHT(S$4,4)*1-2016,0),Age!$A:$A,Age!$C:$C)*(($M17+RIGHT(S$4,4)*1-2016-ROUNDDOWN($M17+RIGHT(S$4,4)*1-2016,0))))*IF($M17+RIGHT(S$4,4)*1-2016&gt;27,1,INDEX([1]Hitters!$BG:$BG,MATCH($A17,[1]Hitters!$A:$A,0))),R17*(1-(1-(LOOKUP(ROUNDDOWN($M17+RIGHT(S$4,4)*1-2016,0),Age!$A:$A,Age!$L:$L)*(1-($M17+RIGHT(S$4,4)*1-2016-ROUNDDOWN($M17+RIGHT(S$4,4)*1-2016,0)))+LOOKUP(ROUNDUP($M17+RIGHT(S$4,4)*1-2016,0),Age!$A:$A,Age!$L:$L)*(($M17+RIGHT(S$4,4)*1-2016-ROUNDDOWN($M17+RIGHT(S$4,4)*1-2016,0)))))*IF($M17+RIGHT(S$4,4)*1-2016&gt;27,1,INDEX([1]Pitchers!$BE:$BE,MATCH($A17,[1]Pitchers!$A:$A,0)))))</f>
        <v>4.7520163237389719</v>
      </c>
      <c r="T17" s="97">
        <f>IF($D17&gt;1,S17+(LOOKUP(ROUNDDOWN($M17+RIGHT(T$4,4)*1-2016,0),Age!$A:$A,Age!$C:$C)*(1-($M17+RIGHT(T$4,4)*1-2016-ROUNDDOWN($M17+RIGHT(T$4,4)*1-2016,0)))+LOOKUP(ROUNDUP($M17+RIGHT(T$4,4)*1-2016,0),Age!$A:$A,Age!$C:$C)*(($M17+RIGHT(T$4,4)*1-2016-ROUNDDOWN($M17+RIGHT(T$4,4)*1-2016,0))))*IF($M17+RIGHT(T$4,4)*1-2016&gt;27,1,INDEX([1]Hitters!$BG:$BG,MATCH($A17,[1]Hitters!$A:$A,0))),S17*(1-(1-(LOOKUP(ROUNDDOWN($M17+RIGHT(T$4,4)*1-2016,0),Age!$A:$A,Age!$L:$L)*(1-($M17+RIGHT(T$4,4)*1-2016-ROUNDDOWN($M17+RIGHT(T$4,4)*1-2016,0)))+LOOKUP(ROUNDUP($M17+RIGHT(T$4,4)*1-2016,0),Age!$A:$A,Age!$L:$L)*(($M17+RIGHT(T$4,4)*1-2016-ROUNDDOWN($M17+RIGHT(T$4,4)*1-2016,0)))))*IF($M17+RIGHT(T$4,4)*1-2016&gt;27,1,INDEX([1]Pitchers!$BE:$BE,MATCH($A17,[1]Pitchers!$A:$A,0)))))</f>
        <v>5.0127337193341051</v>
      </c>
      <c r="U17" s="97">
        <f>IF($D17&gt;1,T17+(LOOKUP(ROUNDDOWN($M17+RIGHT(U$4,4)*1-2016,0),Age!$A:$A,Age!$C:$C)*(1-($M17+RIGHT(U$4,4)*1-2016-ROUNDDOWN($M17+RIGHT(U$4,4)*1-2016,0)))+LOOKUP(ROUNDUP($M17+RIGHT(U$4,4)*1-2016,0),Age!$A:$A,Age!$C:$C)*(($M17+RIGHT(U$4,4)*1-2016-ROUNDDOWN($M17+RIGHT(U$4,4)*1-2016,0))))*IF($M17+RIGHT(U$4,4)*1-2016&gt;27,1,INDEX([1]Hitters!$BG:$BG,MATCH($A17,[1]Hitters!$A:$A,0))),T17*(1-(1-(LOOKUP(ROUNDDOWN($M17+RIGHT(U$4,4)*1-2016,0),Age!$A:$A,Age!$L:$L)*(1-($M17+RIGHT(U$4,4)*1-2016-ROUNDDOWN($M17+RIGHT(U$4,4)*1-2016,0)))+LOOKUP(ROUNDUP($M17+RIGHT(U$4,4)*1-2016,0),Age!$A:$A,Age!$L:$L)*(($M17+RIGHT(U$4,4)*1-2016-ROUNDDOWN($M17+RIGHT(U$4,4)*1-2016,0)))))*IF($M17+RIGHT(U$4,4)*1-2016&gt;27,1,INDEX([1]Pitchers!$BE:$BE,MATCH($A17,[1]Pitchers!$A:$A,0)))))</f>
        <v>5.3165784850924878</v>
      </c>
      <c r="V17" s="97">
        <f>IF($D17&gt;1,U17+(LOOKUP(ROUNDDOWN($M17+RIGHT(V$4,4)*1-2016,0),Age!$A:$A,Age!$C:$C)*(1-($M17+RIGHT(V$4,4)*1-2016-ROUNDDOWN($M17+RIGHT(V$4,4)*1-2016,0)))+LOOKUP(ROUNDUP($M17+RIGHT(V$4,4)*1-2016,0),Age!$A:$A,Age!$C:$C)*(($M17+RIGHT(V$4,4)*1-2016-ROUNDDOWN($M17+RIGHT(V$4,4)*1-2016,0))))*IF($M17+RIGHT(V$4,4)*1-2016&gt;27,1,INDEX([1]Hitters!$BG:$BG,MATCH($A17,[1]Hitters!$A:$A,0))),U17*(1-(1-(LOOKUP(ROUNDDOWN($M17+RIGHT(V$4,4)*1-2016,0),Age!$A:$A,Age!$L:$L)*(1-($M17+RIGHT(V$4,4)*1-2016-ROUNDDOWN($M17+RIGHT(V$4,4)*1-2016,0)))+LOOKUP(ROUNDUP($M17+RIGHT(V$4,4)*1-2016,0),Age!$A:$A,Age!$L:$L)*(($M17+RIGHT(V$4,4)*1-2016-ROUNDDOWN($M17+RIGHT(V$4,4)*1-2016,0)))))*IF($M17+RIGHT(V$4,4)*1-2016&gt;27,1,INDEX([1]Pitchers!$BE:$BE,MATCH($A17,[1]Pitchers!$A:$A,0)))))</f>
        <v>5.6694110010146099</v>
      </c>
      <c r="W17" s="97">
        <f>IF($D17&gt;1,V17+(LOOKUP(ROUNDDOWN($M17+RIGHT(W$4,4)*1-2016,0),Age!$A:$A,Age!$C:$C)*(1-($M17+RIGHT(W$4,4)*1-2016-ROUNDDOWN($M17+RIGHT(W$4,4)*1-2016,0)))+LOOKUP(ROUNDUP($M17+RIGHT(W$4,4)*1-2016,0),Age!$A:$A,Age!$C:$C)*(($M17+RIGHT(W$4,4)*1-2016-ROUNDDOWN($M17+RIGHT(W$4,4)*1-2016,0))))*IF($M17+RIGHT(W$4,4)*1-2016&gt;27,1,INDEX([1]Hitters!$BG:$BG,MATCH($A17,[1]Hitters!$A:$A,0))),V17*(1-(1-(LOOKUP(ROUNDDOWN($M17+RIGHT(W$4,4)*1-2016,0),Age!$A:$A,Age!$L:$L)*(1-($M17+RIGHT(W$4,4)*1-2016-ROUNDDOWN($M17+RIGHT(W$4,4)*1-2016,0)))+LOOKUP(ROUNDUP($M17+RIGHT(W$4,4)*1-2016,0),Age!$A:$A,Age!$L:$L)*(($M17+RIGHT(W$4,4)*1-2016-ROUNDDOWN($M17+RIGHT(W$4,4)*1-2016,0)))))*IF($M17+RIGHT(W$4,4)*1-2016&gt;27,1,INDEX([1]Pitchers!$BE:$BE,MATCH($A17,[1]Pitchers!$A:$A,0)))))</f>
        <v>6.0782582130981906</v>
      </c>
      <c r="X17" s="97">
        <f>IF($D17&gt;1,W17+(LOOKUP(ROUNDDOWN($M17+RIGHT(X$4,4)*1-2016,0),Age!$A:$A,Age!$C:$C)*(1-($M17+RIGHT(X$4,4)*1-2016-ROUNDDOWN($M17+RIGHT(X$4,4)*1-2016,0)))+LOOKUP(ROUNDUP($M17+RIGHT(X$4,4)*1-2016,0),Age!$A:$A,Age!$C:$C)*(($M17+RIGHT(X$4,4)*1-2016-ROUNDDOWN($M17+RIGHT(X$4,4)*1-2016,0))))*IF($M17+RIGHT(X$4,4)*1-2016&gt;27,1,INDEX([1]Hitters!$BG:$BG,MATCH($A17,[1]Hitters!$A:$A,0))),W17*(1-(1-(LOOKUP(ROUNDDOWN($M17+RIGHT(X$4,4)*1-2016,0),Age!$A:$A,Age!$L:$L)*(1-($M17+RIGHT(X$4,4)*1-2016-ROUNDDOWN($M17+RIGHT(X$4,4)*1-2016,0)))+LOOKUP(ROUNDUP($M17+RIGHT(X$4,4)*1-2016,0),Age!$A:$A,Age!$L:$L)*(($M17+RIGHT(X$4,4)*1-2016-ROUNDDOWN($M17+RIGHT(X$4,4)*1-2016,0)))))*IF($M17+RIGHT(X$4,4)*1-2016&gt;27,1,INDEX([1]Pitchers!$BE:$BE,MATCH($A17,[1]Pitchers!$A:$A,0)))))</f>
        <v>6.5515392562534869</v>
      </c>
      <c r="Y17" s="97">
        <f>IF($D17&gt;1,X17+(LOOKUP(ROUNDDOWN($M17+RIGHT(Y$4,4)*1-2016,0),Age!$A:$A,Age!$C:$C)*(1-($M17+RIGHT(Y$4,4)*1-2016-ROUNDDOWN($M17+RIGHT(Y$4,4)*1-2016,0)))+LOOKUP(ROUNDUP($M17+RIGHT(Y$4,4)*1-2016,0),Age!$A:$A,Age!$C:$C)*(($M17+RIGHT(Y$4,4)*1-2016-ROUNDDOWN($M17+RIGHT(Y$4,4)*1-2016,0))))*IF($M17+RIGHT(Y$4,4)*1-2016&gt;27,1,INDEX([1]Hitters!$BG:$BG,MATCH($A17,[1]Hitters!$A:$A,0))),X17*(1-(1-(LOOKUP(ROUNDDOWN($M17+RIGHT(Y$4,4)*1-2016,0),Age!$A:$A,Age!$L:$L)*(1-($M17+RIGHT(Y$4,4)*1-2016-ROUNDDOWN($M17+RIGHT(Y$4,4)*1-2016,0)))+LOOKUP(ROUNDUP($M17+RIGHT(Y$4,4)*1-2016,0),Age!$A:$A,Age!$L:$L)*(($M17+RIGHT(Y$4,4)*1-2016-ROUNDDOWN($M17+RIGHT(Y$4,4)*1-2016,0)))))*IF($M17+RIGHT(Y$4,4)*1-2016&gt;27,1,INDEX([1]Pitchers!$BE:$BE,MATCH($A17,[1]Pitchers!$A:$A,0)))))</f>
        <v>7.0993434813570939</v>
      </c>
      <c r="Z17" s="97">
        <f>IF($D17&gt;1,Y17+(LOOKUP(ROUNDDOWN($M17+RIGHT(Z$4,4)*1-2016,0),Age!$A:$A,Age!$C:$C)*(1-($M17+RIGHT(Z$4,4)*1-2016-ROUNDDOWN($M17+RIGHT(Z$4,4)*1-2016,0)))+LOOKUP(ROUNDUP($M17+RIGHT(Z$4,4)*1-2016,0),Age!$A:$A,Age!$C:$C)*(($M17+RIGHT(Z$4,4)*1-2016-ROUNDDOWN($M17+RIGHT(Z$4,4)*1-2016,0))))*IF($M17+RIGHT(Z$4,4)*1-2016&gt;27,1,INDEX([1]Hitters!$BG:$BG,MATCH($A17,[1]Hitters!$A:$A,0))),Y17*(1-(1-(LOOKUP(ROUNDDOWN($M17+RIGHT(Z$4,4)*1-2016,0),Age!$A:$A,Age!$L:$L)*(1-($M17+RIGHT(Z$4,4)*1-2016-ROUNDDOWN($M17+RIGHT(Z$4,4)*1-2016,0)))+LOOKUP(ROUNDUP($M17+RIGHT(Z$4,4)*1-2016,0),Age!$A:$A,Age!$L:$L)*(($M17+RIGHT(Z$4,4)*1-2016-ROUNDDOWN($M17+RIGHT(Z$4,4)*1-2016,0)))))*IF($M17+RIGHT(Z$4,4)*1-2016&gt;27,1,INDEX([1]Pitchers!$BE:$BE,MATCH($A17,[1]Pitchers!$A:$A,0)))))</f>
        <v>7.7337733535087807</v>
      </c>
      <c r="AA17" s="96">
        <f>IF($D17=0,0,IF($D17=1,INDEX([1]Pitchers!$FK:$FK,MATCH($A17,[1]Pitchers!$A:$A,0)),MAX(-16,IF($D17=10,-16,IF($D17&lt;2,0,INDEX([1]Hitters!$AZ:$AZ,MATCH($A17,[1]Hitters!$A:$A,0)))))))</f>
        <v>0.26582259259905616</v>
      </c>
      <c r="AB17" s="96">
        <f>IF($D17=0,0,IF($D17=1,INDEX([1]Pitchers!$FK:$FK,MATCH($A17,[1]Pitchers!$A:$A,0)),MAX(-16,IF($D17=2,AA17-MIN(0.75,0.25*(RIGHT(AB$4,4)*1-(RIGHT($AD$4,4)*1)+0.25)*(1-MIN(0.75,INDEX([1]Hitters!$CF:$CF,MATCH($A17,[1]Hitters!$A:$A,0)))/0.75*1)+INDEX([1]Hitters!$CF:$CF,MATCH($A17,[1]Hitters!$A:$A,0)))/0.75*1,IF($D17&gt;6,(AA17-MIN(0.75,0.25*(RIGHT(AB$4,4)*1-(RIGHT($AD$4,4)*1)+0.25)*(1-MIN(0.75,INDEX([1]Hitters!$CF:$CF,MATCH($A17,[1]Hitters!$A:$A,0)))/0.75*1)+INDEX([1]Hitters!$CF:$CF,MATCH($A17,[1]Hitters!$A:$A,0)))/0.75*($M17+RIGHT(AB$4,4)*1-RIGHT($AA$4,4)*1+10)*0.05),IF($D17=3,(AA17-MIN(0.75,0.25*(RIGHT(AB$4,4)*1-(RIGHT($AD$4,4)*1)+0.25)*(1-MIN(0.75,INDEX([1]Hitters!$CF:$CF,MATCH($A17,[1]Hitters!$A:$A,0)))/0.75*1)+INDEX([1]Hitters!$CF:$CF,MATCH($A17,[1]Hitters!$A:$A,0)))/0.75*($M17+RIGHT(AB$4,4)*1-RIGHT($AA$4,4)*1-27)*0.1),(AA17-MIN(0.75,0.25*(RIGHT(AB$4,4)*1-(RIGHT($AD$4,4)*1)+0.25)*(1-MIN(0.75,INDEX([1]Hitters!$CF:$CF,MATCH($A17,[1]Hitters!$A:$A,0)))/0.75*1)+INDEX([1]Hitters!$CF:$CF,MATCH($A17,[1]Hitters!$A:$A,0)))/0.75*($M17+RIGHT(AB$4,4)*1-RIGHT($AA$4,4)*1-20)*0.094)))))))</f>
        <v>0.26582259259905616</v>
      </c>
      <c r="AC17" s="96">
        <f>IF($D17=0,0,IF($D17=1,INDEX([1]Pitchers!$FK:$FK,MATCH($A17,[1]Pitchers!$A:$A,0)),MAX(-16,IF($D17=2,AB17-MIN(0.75,0.25*(RIGHT(AC$4,4)*1-(RIGHT($AD$4,4)*1)+0.25)*(1-MIN(0.75,INDEX([1]Hitters!$CF:$CF,MATCH($A17,[1]Hitters!$A:$A,0)))/0.75*1)+INDEX([1]Hitters!$CF:$CF,MATCH($A17,[1]Hitters!$A:$A,0)))/0.75*1,IF($D17&gt;6,(AB17-MIN(0.75,0.25*(RIGHT(AC$4,4)*1-(RIGHT($AD$4,4)*1)+0.25)*(1-MIN(0.75,INDEX([1]Hitters!$CF:$CF,MATCH($A17,[1]Hitters!$A:$A,0)))/0.75*1)+INDEX([1]Hitters!$CF:$CF,MATCH($A17,[1]Hitters!$A:$A,0)))/0.75*($M17+RIGHT(AC$4,4)*1-RIGHT($AA$4,4)*1+10)*0.05),IF($D17=3,(AB17-MIN(0.75,0.25*(RIGHT(AC$4,4)*1-(RIGHT($AD$4,4)*1)+0.25)*(1-MIN(0.75,INDEX([1]Hitters!$CF:$CF,MATCH($A17,[1]Hitters!$A:$A,0)))/0.75*1)+INDEX([1]Hitters!$CF:$CF,MATCH($A17,[1]Hitters!$A:$A,0)))/0.75*($M17+RIGHT(AC$4,4)*1-RIGHT($AA$4,4)*1-27)*0.1),(AB17-MIN(0.75,0.25*(RIGHT(AC$4,4)*1-(RIGHT($AD$4,4)*1)+0.25)*(1-MIN(0.75,INDEX([1]Hitters!$CF:$CF,MATCH($A17,[1]Hitters!$A:$A,0)))/0.75*1)+INDEX([1]Hitters!$CF:$CF,MATCH($A17,[1]Hitters!$A:$A,0)))/0.75*($M17+RIGHT(AC$4,4)*1-RIGHT($AA$4,4)*1-20)*0.094)))))))</f>
        <v>0.26582259259905616</v>
      </c>
      <c r="AD17" s="96">
        <f>IF($D17=0,0,IF($D17=1,INDEX([1]Pitchers!$FK:$FK,MATCH($A17,[1]Pitchers!$A:$A,0)),MAX(-16,IF($D17=2,AC17-MIN(0.75,0.25*(RIGHT(AD$4,4)*1-(RIGHT($AD$4,4)*1)+0.25)*(1-MIN(0.75,INDEX([1]Hitters!$CF:$CF,MATCH($A17,[1]Hitters!$A:$A,0)))/0.75*1)+INDEX([1]Hitters!$CF:$CF,MATCH($A17,[1]Hitters!$A:$A,0)))/0.75*1,IF($D17&gt;6,(AC17-MIN(0.75,0.25*(RIGHT(AD$4,4)*1-(RIGHT($AD$4,4)*1)+0.25)*(1-MIN(0.75,INDEX([1]Hitters!$CF:$CF,MATCH($A17,[1]Hitters!$A:$A,0)))/0.75*1)+INDEX([1]Hitters!$CF:$CF,MATCH($A17,[1]Hitters!$A:$A,0)))/0.75*($M17+RIGHT(AD$4,4)*1-RIGHT($AA$4,4)*1+10)*0.05),IF($D17=3,(AC17-MIN(0.75,0.25*(RIGHT(AD$4,4)*1-(RIGHT($AD$4,4)*1)+0.25)*(1-MIN(0.75,INDEX([1]Hitters!$CF:$CF,MATCH($A17,[1]Hitters!$A:$A,0)))/0.75*1)+INDEX([1]Hitters!$CF:$CF,MATCH($A17,[1]Hitters!$A:$A,0)))/0.75*($M17+RIGHT(AD$4,4)*1-RIGHT($AA$4,4)*1-27)*0.1),(AC17-MIN(0.75,0.25*(RIGHT(AD$4,4)*1-(RIGHT($AD$4,4)*1)+0.25)*(1-MIN(0.75,INDEX([1]Hitters!$CF:$CF,MATCH($A17,[1]Hitters!$A:$A,0)))/0.75*1)+INDEX([1]Hitters!$CF:$CF,MATCH($A17,[1]Hitters!$A:$A,0)))/0.75*($M17+RIGHT(AD$4,4)*1-RIGHT($AA$4,4)*1-20)*0.094)))))))</f>
        <v>0.26582259259905616</v>
      </c>
      <c r="AE17" s="96">
        <f>IF($D17=0,0,IF($D17=1,INDEX([1]Pitchers!$FK:$FK,MATCH($A17,[1]Pitchers!$A:$A,0)),MAX(-16,IF($D17=2,AD17-MIN(0.75,0.25*(RIGHT(AE$4,4)*1-(RIGHT($AD$4,4)*1)+0.25)*(1-MIN(0.75,INDEX([1]Hitters!$CF:$CF,MATCH($A17,[1]Hitters!$A:$A,0)))/0.75*1)+INDEX([1]Hitters!$CF:$CF,MATCH($A17,[1]Hitters!$A:$A,0)))/0.75*1,IF($D17&gt;6,(AD17-MIN(0.75,0.25*(RIGHT(AE$4,4)*1-(RIGHT($AD$4,4)*1)+0.25)*(1-MIN(0.75,INDEX([1]Hitters!$CF:$CF,MATCH($A17,[1]Hitters!$A:$A,0)))/0.75*1)+INDEX([1]Hitters!$CF:$CF,MATCH($A17,[1]Hitters!$A:$A,0)))/0.75*($M17+RIGHT(AE$4,4)*1-RIGHT($AA$4,4)*1+10)*0.05),IF($D17=3,(AD17-MIN(0.75,0.25*(RIGHT(AE$4,4)*1-(RIGHT($AD$4,4)*1)+0.25)*(1-MIN(0.75,INDEX([1]Hitters!$CF:$CF,MATCH($A17,[1]Hitters!$A:$A,0)))/0.75*1)+INDEX([1]Hitters!$CF:$CF,MATCH($A17,[1]Hitters!$A:$A,0)))/0.75*($M17+RIGHT(AE$4,4)*1-RIGHT($AA$4,4)*1-27)*0.1),(AD17-MIN(0.75,0.25*(RIGHT(AE$4,4)*1-(RIGHT($AD$4,4)*1)+0.25)*(1-MIN(0.75,INDEX([1]Hitters!$CF:$CF,MATCH($A17,[1]Hitters!$A:$A,0)))/0.75*1)+INDEX([1]Hitters!$CF:$CF,MATCH($A17,[1]Hitters!$A:$A,0)))/0.75*($M17+RIGHT(AE$4,4)*1-RIGHT($AA$4,4)*1-20)*0.094)))))))</f>
        <v>0.26582259259905616</v>
      </c>
      <c r="AF17" s="96">
        <f>IF($D17=0,0,IF($D17=1,INDEX([1]Pitchers!$FK:$FK,MATCH($A17,[1]Pitchers!$A:$A,0)),MAX(-16,IF($D17=2,AE17-MIN(0.75,0.25*(RIGHT(AF$4,4)*1-(RIGHT($AD$4,4)*1)+0.25)*(1-MIN(0.75,INDEX([1]Hitters!$CF:$CF,MATCH($A17,[1]Hitters!$A:$A,0)))/0.75*1)+INDEX([1]Hitters!$CF:$CF,MATCH($A17,[1]Hitters!$A:$A,0)))/0.75*1,IF($D17&gt;6,(AE17-MIN(0.75,0.25*(RIGHT(AF$4,4)*1-(RIGHT($AD$4,4)*1)+0.25)*(1-MIN(0.75,INDEX([1]Hitters!$CF:$CF,MATCH($A17,[1]Hitters!$A:$A,0)))/0.75*1)+INDEX([1]Hitters!$CF:$CF,MATCH($A17,[1]Hitters!$A:$A,0)))/0.75*($M17+RIGHT(AF$4,4)*1-RIGHT($AA$4,4)*1+10)*0.05),IF($D17=3,(AE17-MIN(0.75,0.25*(RIGHT(AF$4,4)*1-(RIGHT($AD$4,4)*1)+0.25)*(1-MIN(0.75,INDEX([1]Hitters!$CF:$CF,MATCH($A17,[1]Hitters!$A:$A,0)))/0.75*1)+INDEX([1]Hitters!$CF:$CF,MATCH($A17,[1]Hitters!$A:$A,0)))/0.75*($M17+RIGHT(AF$4,4)*1-RIGHT($AA$4,4)*1-27)*0.1),(AE17-MIN(0.75,0.25*(RIGHT(AF$4,4)*1-(RIGHT($AD$4,4)*1)+0.25)*(1-MIN(0.75,INDEX([1]Hitters!$CF:$CF,MATCH($A17,[1]Hitters!$A:$A,0)))/0.75*1)+INDEX([1]Hitters!$CF:$CF,MATCH($A17,[1]Hitters!$A:$A,0)))/0.75*($M17+RIGHT(AF$4,4)*1-RIGHT($AA$4,4)*1-20)*0.094)))))))</f>
        <v>0.26582259259905616</v>
      </c>
      <c r="AG17" s="96">
        <f>IF($D17=0,0,IF($D17=1,INDEX([1]Pitchers!$FK:$FK,MATCH($A17,[1]Pitchers!$A:$A,0)),MAX(-16,IF($D17=2,AF17-MIN(0.75,0.25*(RIGHT(AG$4,4)*1-(RIGHT($AD$4,4)*1)+0.25)*(1-MIN(0.75,INDEX([1]Hitters!$CF:$CF,MATCH($A17,[1]Hitters!$A:$A,0)))/0.75*1)+INDEX([1]Hitters!$CF:$CF,MATCH($A17,[1]Hitters!$A:$A,0)))/0.75*1,IF($D17&gt;6,(AF17-MIN(0.75,0.25*(RIGHT(AG$4,4)*1-(RIGHT($AD$4,4)*1)+0.25)*(1-MIN(0.75,INDEX([1]Hitters!$CF:$CF,MATCH($A17,[1]Hitters!$A:$A,0)))/0.75*1)+INDEX([1]Hitters!$CF:$CF,MATCH($A17,[1]Hitters!$A:$A,0)))/0.75*($M17+RIGHT(AG$4,4)*1-RIGHT($AA$4,4)*1+10)*0.05),IF($D17=3,(AF17-MIN(0.75,0.25*(RIGHT(AG$4,4)*1-(RIGHT($AD$4,4)*1)+0.25)*(1-MIN(0.75,INDEX([1]Hitters!$CF:$CF,MATCH($A17,[1]Hitters!$A:$A,0)))/0.75*1)+INDEX([1]Hitters!$CF:$CF,MATCH($A17,[1]Hitters!$A:$A,0)))/0.75*($M17+RIGHT(AG$4,4)*1-RIGHT($AA$4,4)*1-27)*0.1),(AF17-MIN(0.75,0.25*(RIGHT(AG$4,4)*1-(RIGHT($AD$4,4)*1)+0.25)*(1-MIN(0.75,INDEX([1]Hitters!$CF:$CF,MATCH($A17,[1]Hitters!$A:$A,0)))/0.75*1)+INDEX([1]Hitters!$CF:$CF,MATCH($A17,[1]Hitters!$A:$A,0)))/0.75*($M17+RIGHT(AG$4,4)*1-RIGHT($AA$4,4)*1-20)*0.094)))))))</f>
        <v>0.26582259259905616</v>
      </c>
      <c r="AH17" s="96">
        <f>IF($D17=0,0,IF($D17=1,INDEX([1]Pitchers!$FK:$FK,MATCH($A17,[1]Pitchers!$A:$A,0)),MAX(-16,IF($D17=2,AG17-MIN(0.75,0.25*(RIGHT(AH$4,4)*1-(RIGHT($AD$4,4)*1)+0.25)*(1-MIN(0.75,INDEX([1]Hitters!$CF:$CF,MATCH($A17,[1]Hitters!$A:$A,0)))/0.75*1)+INDEX([1]Hitters!$CF:$CF,MATCH($A17,[1]Hitters!$A:$A,0)))/0.75*1,IF($D17&gt;6,(AG17-MIN(0.75,0.25*(RIGHT(AH$4,4)*1-(RIGHT($AD$4,4)*1)+0.25)*(1-MIN(0.75,INDEX([1]Hitters!$CF:$CF,MATCH($A17,[1]Hitters!$A:$A,0)))/0.75*1)+INDEX([1]Hitters!$CF:$CF,MATCH($A17,[1]Hitters!$A:$A,0)))/0.75*($M17+RIGHT(AH$4,4)*1-RIGHT($AA$4,4)*1+10)*0.05),IF($D17=3,(AG17-MIN(0.75,0.25*(RIGHT(AH$4,4)*1-(RIGHT($AD$4,4)*1)+0.25)*(1-MIN(0.75,INDEX([1]Hitters!$CF:$CF,MATCH($A17,[1]Hitters!$A:$A,0)))/0.75*1)+INDEX([1]Hitters!$CF:$CF,MATCH($A17,[1]Hitters!$A:$A,0)))/0.75*($M17+RIGHT(AH$4,4)*1-RIGHT($AA$4,4)*1-27)*0.1),(AG17-MIN(0.75,0.25*(RIGHT(AH$4,4)*1-(RIGHT($AD$4,4)*1)+0.25)*(1-MIN(0.75,INDEX([1]Hitters!$CF:$CF,MATCH($A17,[1]Hitters!$A:$A,0)))/0.75*1)+INDEX([1]Hitters!$CF:$CF,MATCH($A17,[1]Hitters!$A:$A,0)))/0.75*($M17+RIGHT(AH$4,4)*1-RIGHT($AA$4,4)*1-20)*0.094)))))))</f>
        <v>0.26582259259905616</v>
      </c>
      <c r="AI17" s="96">
        <f>IF($D17=0,0,IF($D17=1,INDEX([1]Pitchers!$FK:$FK,MATCH($A17,[1]Pitchers!$A:$A,0)),MAX(-16,IF($D17=2,AH17-MIN(0.75,0.25*(RIGHT(AI$4,4)*1-(RIGHT($AD$4,4)*1)+0.25)*(1-MIN(0.75,INDEX([1]Hitters!$CF:$CF,MATCH($A17,[1]Hitters!$A:$A,0)))/0.75*1)+INDEX([1]Hitters!$CF:$CF,MATCH($A17,[1]Hitters!$A:$A,0)))/0.75*1,IF($D17&gt;6,(AH17-MIN(0.75,0.25*(RIGHT(AI$4,4)*1-(RIGHT($AD$4,4)*1)+0.25)*(1-MIN(0.75,INDEX([1]Hitters!$CF:$CF,MATCH($A17,[1]Hitters!$A:$A,0)))/0.75*1)+INDEX([1]Hitters!$CF:$CF,MATCH($A17,[1]Hitters!$A:$A,0)))/0.75*($M17+RIGHT(AI$4,4)*1-RIGHT($AA$4,4)*1+10)*0.05),IF($D17=3,(AH17-MIN(0.75,0.25*(RIGHT(AI$4,4)*1-(RIGHT($AD$4,4)*1)+0.25)*(1-MIN(0.75,INDEX([1]Hitters!$CF:$CF,MATCH($A17,[1]Hitters!$A:$A,0)))/0.75*1)+INDEX([1]Hitters!$CF:$CF,MATCH($A17,[1]Hitters!$A:$A,0)))/0.75*($M17+RIGHT(AI$4,4)*1-RIGHT($AA$4,4)*1-27)*0.1),(AH17-MIN(0.75,0.25*(RIGHT(AI$4,4)*1-(RIGHT($AD$4,4)*1)+0.25)*(1-MIN(0.75,INDEX([1]Hitters!$CF:$CF,MATCH($A17,[1]Hitters!$A:$A,0)))/0.75*1)+INDEX([1]Hitters!$CF:$CF,MATCH($A17,[1]Hitters!$A:$A,0)))/0.75*($M17+RIGHT(AI$4,4)*1-RIGHT($AA$4,4)*1-20)*0.094)))))))</f>
        <v>0.26582259259905616</v>
      </c>
      <c r="AJ17" s="96">
        <f>IF($D17=0,0,IF($D17=1,INDEX([1]Pitchers!$FK:$FK,MATCH($A17,[1]Pitchers!$A:$A,0)),MAX(-16,IF($D17=2,AI17-MIN(0.75,0.25*(RIGHT(AJ$4,4)*1-(RIGHT($AD$4,4)*1)+0.25)*(1-MIN(0.75,INDEX([1]Hitters!$CF:$CF,MATCH($A17,[1]Hitters!$A:$A,0)))/0.75*1)+INDEX([1]Hitters!$CF:$CF,MATCH($A17,[1]Hitters!$A:$A,0)))/0.75*1,IF($D17&gt;6,(AI17-MIN(0.75,0.25*(RIGHT(AJ$4,4)*1-(RIGHT($AD$4,4)*1)+0.25)*(1-MIN(0.75,INDEX([1]Hitters!$CF:$CF,MATCH($A17,[1]Hitters!$A:$A,0)))/0.75*1)+INDEX([1]Hitters!$CF:$CF,MATCH($A17,[1]Hitters!$A:$A,0)))/0.75*($M17+RIGHT(AJ$4,4)*1-RIGHT($AA$4,4)*1+10)*0.05),IF($D17=3,(AI17-MIN(0.75,0.25*(RIGHT(AJ$4,4)*1-(RIGHT($AD$4,4)*1)+0.25)*(1-MIN(0.75,INDEX([1]Hitters!$CF:$CF,MATCH($A17,[1]Hitters!$A:$A,0)))/0.75*1)+INDEX([1]Hitters!$CF:$CF,MATCH($A17,[1]Hitters!$A:$A,0)))/0.75*($M17+RIGHT(AJ$4,4)*1-RIGHT($AA$4,4)*1-27)*0.1),(AI17-MIN(0.75,0.25*(RIGHT(AJ$4,4)*1-(RIGHT($AD$4,4)*1)+0.25)*(1-MIN(0.75,INDEX([1]Hitters!$CF:$CF,MATCH($A17,[1]Hitters!$A:$A,0)))/0.75*1)+INDEX([1]Hitters!$CF:$CF,MATCH($A17,[1]Hitters!$A:$A,0)))/0.75*($M17+RIGHT(AJ$4,4)*1-RIGHT($AA$4,4)*1-20)*0.094)))))))</f>
        <v>0.26582259259905616</v>
      </c>
      <c r="AK17" s="96">
        <f>IF($D17=0,0,IF($D17=1,INDEX([1]Pitchers!$FK:$FK,MATCH($A17,[1]Pitchers!$A:$A,0)),MAX(-16,IF($D17=2,AJ17-MIN(0.75,0.25*(RIGHT(AK$4,4)*1-(RIGHT($AD$4,4)*1)+0.25)*(1-MIN(0.75,INDEX([1]Hitters!$CF:$CF,MATCH($A17,[1]Hitters!$A:$A,0)))/0.75*1)+INDEX([1]Hitters!$CF:$CF,MATCH($A17,[1]Hitters!$A:$A,0)))/0.75*1,IF($D17&gt;6,(AJ17-MIN(0.75,0.25*(RIGHT(AK$4,4)*1-(RIGHT($AD$4,4)*1)+0.25)*(1-MIN(0.75,INDEX([1]Hitters!$CF:$CF,MATCH($A17,[1]Hitters!$A:$A,0)))/0.75*1)+INDEX([1]Hitters!$CF:$CF,MATCH($A17,[1]Hitters!$A:$A,0)))/0.75*($M17+RIGHT(AK$4,4)*1-RIGHT($AA$4,4)*1+10)*0.05),IF($D17=3,(AJ17-MIN(0.75,0.25*(RIGHT(AK$4,4)*1-(RIGHT($AD$4,4)*1)+0.25)*(1-MIN(0.75,INDEX([1]Hitters!$CF:$CF,MATCH($A17,[1]Hitters!$A:$A,0)))/0.75*1)+INDEX([1]Hitters!$CF:$CF,MATCH($A17,[1]Hitters!$A:$A,0)))/0.75*($M17+RIGHT(AK$4,4)*1-RIGHT($AA$4,4)*1-27)*0.1),(AJ17-MIN(0.75,0.25*(RIGHT(AK$4,4)*1-(RIGHT($AD$4,4)*1)+0.25)*(1-MIN(0.75,INDEX([1]Hitters!$CF:$CF,MATCH($A17,[1]Hitters!$A:$A,0)))/0.75*1)+INDEX([1]Hitters!$CF:$CF,MATCH($A17,[1]Hitters!$A:$A,0)))/0.75*($M17+RIGHT(AK$4,4)*1-RIGHT($AA$4,4)*1-20)*0.094)))))))</f>
        <v>0.26582259259905616</v>
      </c>
      <c r="AL17" s="96">
        <f>IF($D17=0,0,IF($D17=1,INDEX([1]Pitchers!$FK:$FK,MATCH($A17,[1]Pitchers!$A:$A,0)),MAX(-16,IF($D17=2,AK17-MIN(0.75,0.25*(RIGHT(AL$4,4)*1-(RIGHT($AD$4,4)*1)+0.25)*(1-MIN(0.75,INDEX([1]Hitters!$CF:$CF,MATCH($A17,[1]Hitters!$A:$A,0)))/0.75*1)+INDEX([1]Hitters!$CF:$CF,MATCH($A17,[1]Hitters!$A:$A,0)))/0.75*1,IF($D17&gt;6,(AK17-MIN(0.75,0.25*(RIGHT(AL$4,4)*1-(RIGHT($AD$4,4)*1)+0.25)*(1-MIN(0.75,INDEX([1]Hitters!$CF:$CF,MATCH($A17,[1]Hitters!$A:$A,0)))/0.75*1)+INDEX([1]Hitters!$CF:$CF,MATCH($A17,[1]Hitters!$A:$A,0)))/0.75*($M17+RIGHT(AL$4,4)*1-RIGHT($AA$4,4)*1+10)*0.05),IF($D17=3,(AK17-MIN(0.75,0.25*(RIGHT(AL$4,4)*1-(RIGHT($AD$4,4)*1)+0.25)*(1-MIN(0.75,INDEX([1]Hitters!$CF:$CF,MATCH($A17,[1]Hitters!$A:$A,0)))/0.75*1)+INDEX([1]Hitters!$CF:$CF,MATCH($A17,[1]Hitters!$A:$A,0)))/0.75*($M17+RIGHT(AL$4,4)*1-RIGHT($AA$4,4)*1-27)*0.1),(AK17-MIN(0.75,0.25*(RIGHT(AL$4,4)*1-(RIGHT($AD$4,4)*1)+0.25)*(1-MIN(0.75,INDEX([1]Hitters!$CF:$CF,MATCH($A17,[1]Hitters!$A:$A,0)))/0.75*1)+INDEX([1]Hitters!$CF:$CF,MATCH($A17,[1]Hitters!$A:$A,0)))/0.75*($M17+RIGHT(AL$4,4)*1-RIGHT($AA$4,4)*1-20)*0.094)))))))</f>
        <v>0.26582259259905616</v>
      </c>
      <c r="AM17" s="98">
        <f>MAX(IF($D17=0,20,IF($D17=1,60,150)),MAX(0,IF($D17&gt;1,INDEX([1]Hitters!$ER:$ER,MATCH($A17,[1]Hitters!$A:$A,0))*(0.4+MAX(0,0.6*MIN(1,(IF(O17="",0,(((4.25+(O17-0.263)*4.2)^(((4.25+(O17-0.263)*4.2)+(4.25-AA17*600/600*4.2/600))^0.285))/((4.25+(O17-0.263)*4.2)^(((4.25+(O17-0.263)*4.2)+(4.25-AA17*600/600*4.2/600))^0.285)+(4.25-AA17*600/600*4.2/600)^(((4.25+(O17-0.263)*4.2)+(4.25-AA17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17,[1]Pitchers!$A:$A,0))))*IF($D17&lt;2,(0.4+0.6*MAX(0,MIN(1,IF($D17=0,((4.25)^(((4.25)+(4.25-(4-O17)*4.25/4*1/9))^0.285)/((4.25)^(((4.25)+(4.25-(4-O17)*4.25/4*1/9))^0.285)+(4.25-(4-O17)*4.25/4*1/9)^(((4.25)+(4.25-(4-O17)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17)))/0.5345*0.0009131+0.0104414*(3.74-MIN(3.74,O17)))*50,(((4.25+(AA17-0.263)*0.32*198*MAX(6,198/33)/198)^(((4.25+(AA17-0.263)*0.32*198*MAX(6,198/33)/198)+(4.25-(4-O17)*4.25/4*MAX(6,198/33)/9))^0.285)/((4.25+(AA17-0.263)*0.32*198*MAX(6,198/33)/198)^(((4.25+(AA17-0.263)*0.32*198*MAX(6,198/33)/198)+(4.25-(4-O17)*4.25/4*MAX(6,198/33)/9))^0.285)+(4.25-(4-O17)*4.25/4*MAX(6,198/33)/9)^(((4.25+(AA17-0.263)*0.32*198*MAX(6,198/33)/198)+(4.25-(4-O17)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17=0,50,198)/0.0065))),1))</f>
        <v>158.03579867021605</v>
      </c>
      <c r="AN17" s="98">
        <f t="shared" si="3"/>
        <v>152.95246533688302</v>
      </c>
      <c r="AO17" s="98">
        <f t="shared" si="4"/>
        <v>145.86913200354999</v>
      </c>
      <c r="AP17" s="98">
        <f t="shared" si="5"/>
        <v>136.78579867021696</v>
      </c>
      <c r="AQ17" s="98">
        <f t="shared" si="6"/>
        <v>103.63044027836533</v>
      </c>
      <c r="AR17" s="98">
        <f t="shared" si="7"/>
        <v>61.895366090109874</v>
      </c>
      <c r="AS17" s="98">
        <f t="shared" si="8"/>
        <v>60</v>
      </c>
      <c r="AT17" s="98">
        <f t="shared" si="9"/>
        <v>60</v>
      </c>
      <c r="AU17" s="98">
        <f t="shared" si="10"/>
        <v>60</v>
      </c>
      <c r="AV17" s="98">
        <f t="shared" si="11"/>
        <v>60</v>
      </c>
      <c r="AW17" s="98">
        <f t="shared" si="12"/>
        <v>60</v>
      </c>
      <c r="AX17" s="98">
        <f t="shared" si="13"/>
        <v>60</v>
      </c>
      <c r="AY17" s="96">
        <f t="shared" si="14"/>
        <v>5.4118789291868907</v>
      </c>
      <c r="AZ17" s="96">
        <f t="shared" si="15"/>
        <v>53.934971539636251</v>
      </c>
      <c r="BA17" s="96">
        <f t="shared" si="16"/>
        <v>2.0666446699629706</v>
      </c>
      <c r="BB17" s="96">
        <f t="shared" si="17"/>
        <v>1.7512154547492438</v>
      </c>
      <c r="BC17" s="96">
        <f t="shared" si="18"/>
        <v>1.3859640003115636</v>
      </c>
      <c r="BD17" s="96">
        <f t="shared" si="19"/>
        <v>0.98778224740901677</v>
      </c>
      <c r="BE17" s="96">
        <f t="shared" si="20"/>
        <v>0.47647008014156123</v>
      </c>
      <c r="BF17" s="96">
        <f t="shared" si="21"/>
        <v>0.10031110849777702</v>
      </c>
      <c r="BG17" s="96">
        <f t="shared" si="22"/>
        <v>0</v>
      </c>
      <c r="BH17" s="96">
        <f t="shared" si="23"/>
        <v>0</v>
      </c>
      <c r="BI17" s="96">
        <f t="shared" si="24"/>
        <v>0</v>
      </c>
      <c r="BJ17" s="96">
        <f t="shared" si="25"/>
        <v>0</v>
      </c>
      <c r="BK17" s="96">
        <f t="shared" si="26"/>
        <v>0</v>
      </c>
      <c r="BL17" s="96">
        <f t="shared" si="27"/>
        <v>0</v>
      </c>
      <c r="BM17" s="129">
        <f t="shared" si="65"/>
        <v>14</v>
      </c>
      <c r="BN17" s="129">
        <f t="shared" si="65"/>
        <v>14</v>
      </c>
      <c r="BO17" s="129">
        <f t="shared" si="65"/>
        <v>14</v>
      </c>
      <c r="BP17" s="129">
        <f t="shared" si="65"/>
        <v>14</v>
      </c>
      <c r="BQ17" s="129">
        <f t="shared" si="65"/>
        <v>14</v>
      </c>
      <c r="BR17" s="129" t="str">
        <f t="shared" si="65"/>
        <v/>
      </c>
      <c r="BS17" s="129" t="str">
        <f t="shared" si="65"/>
        <v/>
      </c>
      <c r="BT17" s="129" t="str">
        <f t="shared" si="65"/>
        <v/>
      </c>
      <c r="BU17" s="129" t="str">
        <f t="shared" si="65"/>
        <v/>
      </c>
      <c r="BV17" s="129" t="str">
        <f t="shared" si="65"/>
        <v/>
      </c>
      <c r="BW17" s="129" t="str">
        <f t="shared" si="65"/>
        <v/>
      </c>
      <c r="BX17" s="129" t="str">
        <f t="shared" si="65"/>
        <v/>
      </c>
      <c r="BY17" s="130">
        <f t="shared" si="29"/>
        <v>17.60339392597232</v>
      </c>
      <c r="BZ17" s="130">
        <f t="shared" si="30"/>
        <v>15.402803456903893</v>
      </c>
      <c r="CA17" s="130">
        <f t="shared" si="31"/>
        <v>12.724202482747991</v>
      </c>
      <c r="CB17" s="130">
        <f t="shared" si="32"/>
        <v>9.6478513932549053</v>
      </c>
      <c r="CC17" s="130">
        <f t="shared" si="33"/>
        <v>5.1332188828005485</v>
      </c>
      <c r="CD17" s="130">
        <f t="shared" si="34"/>
        <v>1.5242017463171993</v>
      </c>
      <c r="CE17" s="130">
        <f t="shared" si="35"/>
        <v>0.5</v>
      </c>
      <c r="CF17" s="130">
        <f t="shared" si="36"/>
        <v>0.5</v>
      </c>
      <c r="CG17" s="130">
        <f t="shared" si="37"/>
        <v>0.5</v>
      </c>
      <c r="CH17" s="130">
        <f t="shared" si="38"/>
        <v>0.5</v>
      </c>
      <c r="CI17" s="130">
        <f t="shared" si="39"/>
        <v>0.5</v>
      </c>
      <c r="CJ17" s="130">
        <f t="shared" si="40"/>
        <v>0.5</v>
      </c>
      <c r="CK17" s="131">
        <f t="shared" si="41"/>
        <v>5</v>
      </c>
      <c r="CL17" s="96">
        <f t="shared" si="42"/>
        <v>0.39154422195801564</v>
      </c>
      <c r="CM17" s="96">
        <f t="shared" si="43"/>
        <v>0.12999579841095232</v>
      </c>
      <c r="CN17" s="96">
        <f t="shared" si="44"/>
        <v>-0.16017586436006437</v>
      </c>
      <c r="CO17" s="96">
        <f t="shared" si="45"/>
        <v>-0.46207882559594782</v>
      </c>
      <c r="CP17" s="96">
        <f t="shared" si="46"/>
        <v>-0.62196077158897201</v>
      </c>
      <c r="CQ17" s="96">
        <f t="shared" si="47"/>
        <v>-0.55574882437434259</v>
      </c>
      <c r="CR17" s="96">
        <f t="shared" si="48"/>
        <v>-0.63596999999999992</v>
      </c>
      <c r="CS17" s="96">
        <f t="shared" si="49"/>
        <v>-0.63596999999999992</v>
      </c>
      <c r="CT17" s="96">
        <f t="shared" si="50"/>
        <v>-0.63596999999999992</v>
      </c>
      <c r="CU17" s="96">
        <f t="shared" si="51"/>
        <v>-0.63596999999999992</v>
      </c>
      <c r="CV17" s="96">
        <f t="shared" si="52"/>
        <v>-0.63596999999999992</v>
      </c>
      <c r="CW17" s="96">
        <f t="shared" si="53"/>
        <v>-0.63596999999999992</v>
      </c>
      <c r="CX17" s="96">
        <f>MAX(0,(IF(CL17&gt;0,(CL17-ROUNDDOWN(CL17,1))/0.1*LOOKUP(ROUNDUP(CL17+81.1,1),CB!$A:$A,CB!$C:$C)+(1-(CL17-ROUNDDOWN(CL17,1))/0.1)*LOOKUP(ROUNDDOWN(CL17+81.1,1),CB!$A:$A,CB!$C:$C),(CL17-ROUNDDOWN(CL17-0.1,1))/0.1*LOOKUP(ROUNDUP(CL17+81.1,1),CB!$A:$A,CB!$C:$C)+(1-(CL17-ROUNDDOWN(CL17-0.1,1))/0.1)*LOOKUP(ROUNDDOWN(CL17+81.1,1),CB!$A:$A,CB!$C:$C))-LOOKUP(81.1,CB!$A:$A,CB!$C:$C))/(1-(BINOMDIST(97,162,0.5,TRUE)-BINOMDIST(87,162,0.5,TRUE)))*$C$2*($B$1^(LEFT(CX$4,4)*1-LEFT($BA$4,4)*1))*(37.75+CL17))</f>
        <v>0.57023656626855623</v>
      </c>
      <c r="CY17" s="96">
        <f>MAX(0,(IF(CM17&gt;0,(CM17-ROUNDDOWN(CM17,1))/0.1*LOOKUP(ROUNDUP(CM17+81.1,1),CB!$A:$A,CB!$C:$C)+(1-(CM17-ROUNDDOWN(CM17,1))/0.1)*LOOKUP(ROUNDDOWN(CM17+81.1,1),CB!$A:$A,CB!$C:$C),(CM17-ROUNDDOWN(CM17-0.1,1))/0.1*LOOKUP(ROUNDUP(CM17+81.1,1),CB!$A:$A,CB!$C:$C)+(1-(CM17-ROUNDDOWN(CM17-0.1,1))/0.1)*LOOKUP(ROUNDDOWN(CM17+81.1,1),CB!$A:$A,CB!$C:$C))-LOOKUP(81.1,CB!$A:$A,CB!$C:$C))/(1-(BINOMDIST(97,162,0.5,TRUE)-BINOMDIST(87,162,0.5,TRUE)))*$C$2*($B$1^(LEFT(CY$4,4)*1-LEFT($BA$4,4)*1))*(37.75+CM17))</f>
        <v>0.1925936370102434</v>
      </c>
      <c r="CZ17" s="96">
        <f>MAX(0,(IF(CN17&gt;0,(CN17-ROUNDDOWN(CN17,1))/0.1*LOOKUP(ROUNDUP(CN17+81.1,1),CB!$A:$A,CB!$C:$C)+(1-(CN17-ROUNDDOWN(CN17,1))/0.1)*LOOKUP(ROUNDDOWN(CN17+81.1,1),CB!$A:$A,CB!$C:$C),(CN17-ROUNDDOWN(CN17-0.1,1))/0.1*LOOKUP(ROUNDUP(CN17+81.1,1),CB!$A:$A,CB!$C:$C)+(1-(CN17-ROUNDDOWN(CN17-0.1,1))/0.1)*LOOKUP(ROUNDDOWN(CN17+81.1,1),CB!$A:$A,CB!$C:$C))-LOOKUP(81.1,CB!$A:$A,CB!$C:$C))/(1-(BINOMDIST(97,162,0.5,TRUE)-BINOMDIST(87,162,0.5,TRUE)))*$C$2*($B$1^(LEFT(CZ$4,4)*1-LEFT($BA$4,4)*1))*(37.75+CN17))</f>
        <v>0</v>
      </c>
      <c r="DA17" s="96">
        <f>MAX(0,(IF(CO17&gt;0,(CO17-ROUNDDOWN(CO17,1))/0.1*LOOKUP(ROUNDUP(CO17+81.1,1),CB!$A:$A,CB!$C:$C)+(1-(CO17-ROUNDDOWN(CO17,1))/0.1)*LOOKUP(ROUNDDOWN(CO17+81.1,1),CB!$A:$A,CB!$C:$C),(CO17-ROUNDDOWN(CO17-0.1,1))/0.1*LOOKUP(ROUNDUP(CO17+81.1,1),CB!$A:$A,CB!$C:$C)+(1-(CO17-ROUNDDOWN(CO17-0.1,1))/0.1)*LOOKUP(ROUNDDOWN(CO17+81.1,1),CB!$A:$A,CB!$C:$C))-LOOKUP(81.1,CB!$A:$A,CB!$C:$C))/(1-(BINOMDIST(97,162,0.5,TRUE)-BINOMDIST(87,162,0.5,TRUE)))*$C$2*($B$1^(LEFT(DA$4,4)*1-LEFT($BA$4,4)*1))*(37.75+CO17))</f>
        <v>0</v>
      </c>
      <c r="DB17" s="96">
        <f>MAX(0,(IF(CP17&gt;0,(CP17-ROUNDDOWN(CP17,1))/0.1*LOOKUP(ROUNDUP(CP17+81.1,1),CB!$A:$A,CB!$C:$C)+(1-(CP17-ROUNDDOWN(CP17,1))/0.1)*LOOKUP(ROUNDDOWN(CP17+81.1,1),CB!$A:$A,CB!$C:$C),(CP17-ROUNDDOWN(CP17-0.1,1))/0.1*LOOKUP(ROUNDUP(CP17+81.1,1),CB!$A:$A,CB!$C:$C)+(1-(CP17-ROUNDDOWN(CP17-0.1,1))/0.1)*LOOKUP(ROUNDDOWN(CP17+81.1,1),CB!$A:$A,CB!$C:$C))-LOOKUP(81.1,CB!$A:$A,CB!$C:$C))/(1-(BINOMDIST(97,162,0.5,TRUE)-BINOMDIST(87,162,0.5,TRUE)))*$C$2*($B$1^(LEFT(DB$4,4)*1-LEFT($BA$4,4)*1))*(37.75+CP17))</f>
        <v>0</v>
      </c>
      <c r="DC17" s="96">
        <f>MAX(0,(IF(CQ17&gt;0,(CQ17-ROUNDDOWN(CQ17,1))/0.1*LOOKUP(ROUNDUP(CQ17+81.1,1),CB!$A:$A,CB!$C:$C)+(1-(CQ17-ROUNDDOWN(CQ17,1))/0.1)*LOOKUP(ROUNDDOWN(CQ17+81.1,1),CB!$A:$A,CB!$C:$C),(CQ17-ROUNDDOWN(CQ17-0.1,1))/0.1*LOOKUP(ROUNDUP(CQ17+81.1,1),CB!$A:$A,CB!$C:$C)+(1-(CQ17-ROUNDDOWN(CQ17-0.1,1))/0.1)*LOOKUP(ROUNDDOWN(CQ17+81.1,1),CB!$A:$A,CB!$C:$C))-LOOKUP(81.1,CB!$A:$A,CB!$C:$C))/(1-(BINOMDIST(97,162,0.5,TRUE)-BINOMDIST(87,162,0.5,TRUE)))*$C$2*($B$1^(LEFT(DC$4,4)*1-LEFT($BA$4,4)*1))*(37.75+CQ17))</f>
        <v>0</v>
      </c>
      <c r="DD17" s="96">
        <f>MAX(0,(IF(CR17&gt;0,(CR17-ROUNDDOWN(CR17,1))/0.1*LOOKUP(ROUNDUP(CR17+81.1,1),CB!$A:$A,CB!$C:$C)+(1-(CR17-ROUNDDOWN(CR17,1))/0.1)*LOOKUP(ROUNDDOWN(CR17+81.1,1),CB!$A:$A,CB!$C:$C),(CR17-ROUNDDOWN(CR17-0.1,1))/0.1*LOOKUP(ROUNDUP(CR17+81.1,1),CB!$A:$A,CB!$C:$C)+(1-(CR17-ROUNDDOWN(CR17-0.1,1))/0.1)*LOOKUP(ROUNDDOWN(CR17+81.1,1),CB!$A:$A,CB!$C:$C))-LOOKUP(81.1,CB!$A:$A,CB!$C:$C))/(1-(BINOMDIST(97,162,0.5,TRUE)-BINOMDIST(87,162,0.5,TRUE)))*$C$2*($B$1^(LEFT(DD$4,4)*1-LEFT($BA$4,4)*1))*(37.75+CR17))</f>
        <v>0</v>
      </c>
      <c r="DE17" s="96">
        <f>MAX(0,(IF(CS17&gt;0,(CS17-ROUNDDOWN(CS17,1))/0.1*LOOKUP(ROUNDUP(CS17+81.1,1),CB!$A:$A,CB!$C:$C)+(1-(CS17-ROUNDDOWN(CS17,1))/0.1)*LOOKUP(ROUNDDOWN(CS17+81.1,1),CB!$A:$A,CB!$C:$C),(CS17-ROUNDDOWN(CS17-0.1,1))/0.1*LOOKUP(ROUNDUP(CS17+81.1,1),CB!$A:$A,CB!$C:$C)+(1-(CS17-ROUNDDOWN(CS17-0.1,1))/0.1)*LOOKUP(ROUNDDOWN(CS17+81.1,1),CB!$A:$A,CB!$C:$C))-LOOKUP(81.1,CB!$A:$A,CB!$C:$C))/(1-(BINOMDIST(97,162,0.5,TRUE)-BINOMDIST(87,162,0.5,TRUE)))*$C$2*($B$1^(LEFT(DE$4,4)*1-LEFT($BA$4,4)*1))*(37.75+CS17))</f>
        <v>0</v>
      </c>
      <c r="DF17" s="96">
        <f>MAX(0,(IF(CT17&gt;0,(CT17-ROUNDDOWN(CT17,1))/0.1*LOOKUP(ROUNDUP(CT17+81.1,1),CB!$A:$A,CB!$C:$C)+(1-(CT17-ROUNDDOWN(CT17,1))/0.1)*LOOKUP(ROUNDDOWN(CT17+81.1,1),CB!$A:$A,CB!$C:$C),(CT17-ROUNDDOWN(CT17-0.1,1))/0.1*LOOKUP(ROUNDUP(CT17+81.1,1),CB!$A:$A,CB!$C:$C)+(1-(CT17-ROUNDDOWN(CT17-0.1,1))/0.1)*LOOKUP(ROUNDDOWN(CT17+81.1,1),CB!$A:$A,CB!$C:$C))-LOOKUP(81.1,CB!$A:$A,CB!$C:$C))/(1-(BINOMDIST(97,162,0.5,TRUE)-BINOMDIST(87,162,0.5,TRUE)))*$C$2*($B$1^(LEFT(DF$4,4)*1-LEFT($BA$4,4)*1))*(37.75+CT17))</f>
        <v>0</v>
      </c>
      <c r="DG17" s="96">
        <f>MAX(0,(IF(CU17&gt;0,(CU17-ROUNDDOWN(CU17,1))/0.1*LOOKUP(ROUNDUP(CU17+81.1,1),CB!$A:$A,CB!$C:$C)+(1-(CU17-ROUNDDOWN(CU17,1))/0.1)*LOOKUP(ROUNDDOWN(CU17+81.1,1),CB!$A:$A,CB!$C:$C),(CU17-ROUNDDOWN(CU17-0.1,1))/0.1*LOOKUP(ROUNDUP(CU17+81.1,1),CB!$A:$A,CB!$C:$C)+(1-(CU17-ROUNDDOWN(CU17-0.1,1))/0.1)*LOOKUP(ROUNDDOWN(CU17+81.1,1),CB!$A:$A,CB!$C:$C))-LOOKUP(81.1,CB!$A:$A,CB!$C:$C))/(1-(BINOMDIST(97,162,0.5,TRUE)-BINOMDIST(87,162,0.5,TRUE)))*$C$2*($B$1^(LEFT(DG$4,4)*1-LEFT($BA$4,4)*1))*(37.75+CU17))</f>
        <v>0</v>
      </c>
      <c r="DH17" s="96">
        <f>MAX(0,(IF(CV17&gt;0,(CV17-ROUNDDOWN(CV17,1))/0.1*LOOKUP(ROUNDUP(CV17+81.1,1),CB!$A:$A,CB!$C:$C)+(1-(CV17-ROUNDDOWN(CV17,1))/0.1)*LOOKUP(ROUNDDOWN(CV17+81.1,1),CB!$A:$A,CB!$C:$C),(CV17-ROUNDDOWN(CV17-0.1,1))/0.1*LOOKUP(ROUNDUP(CV17+81.1,1),CB!$A:$A,CB!$C:$C)+(1-(CV17-ROUNDDOWN(CV17-0.1,1))/0.1)*LOOKUP(ROUNDDOWN(CV17+81.1,1),CB!$A:$A,CB!$C:$C))-LOOKUP(81.1,CB!$A:$A,CB!$C:$C))/(1-(BINOMDIST(97,162,0.5,TRUE)-BINOMDIST(87,162,0.5,TRUE)))*$C$2*($B$1^(LEFT(DH$4,4)*1-LEFT($BA$4,4)*1))*(37.75+CV17))</f>
        <v>0</v>
      </c>
      <c r="DI17" s="96">
        <f>MAX(0,(IF(CW17&gt;0,(CW17-ROUNDDOWN(CW17,1))/0.1*LOOKUP(ROUNDUP(CW17+81.1,1),CB!$A:$A,CB!$C:$C)+(1-(CW17-ROUNDDOWN(CW17,1))/0.1)*LOOKUP(ROUNDDOWN(CW17+81.1,1),CB!$A:$A,CB!$C:$C),(CW17-ROUNDDOWN(CW17-0.1,1))/0.1*LOOKUP(ROUNDUP(CW17+81.1,1),CB!$A:$A,CB!$C:$C)+(1-(CW17-ROUNDDOWN(CW17-0.1,1))/0.1)*LOOKUP(ROUNDDOWN(CW17+81.1,1),CB!$A:$A,CB!$C:$C))-LOOKUP(81.1,CB!$A:$A,CB!$C:$C))/(1-(BINOMDIST(97,162,0.5,TRUE)-BINOMDIST(87,162,0.5,TRUE)))*$C$2*($B$1^(LEFT(DI$4,4)*1-LEFT($BA$4,4)*1))*(37.75+CW17))</f>
        <v>0</v>
      </c>
      <c r="DJ17" s="90">
        <f t="shared" si="54"/>
        <v>0.72614570099113418</v>
      </c>
      <c r="DK17" s="132"/>
      <c r="DL17" s="132">
        <f t="shared" si="55"/>
        <v>9.9033939259723205</v>
      </c>
      <c r="DM17" s="132">
        <f t="shared" si="56"/>
        <v>24.727312169093942</v>
      </c>
      <c r="DN17" s="132">
        <f t="shared" si="57"/>
        <v>37.378542979712932</v>
      </c>
      <c r="DO17" s="132">
        <f t="shared" si="58"/>
        <v>47.846175548334116</v>
      </c>
      <c r="DP17" s="132">
        <f t="shared" si="59"/>
        <v>55.52651596694615</v>
      </c>
      <c r="DQ17" s="132">
        <f t="shared" si="60"/>
        <v>61.334095225882905</v>
      </c>
      <c r="DR17" s="132">
        <f t="shared" si="61"/>
        <v>66.831749756837866</v>
      </c>
      <c r="DS17" s="132">
        <f t="shared" si="62"/>
        <v>72.527894394455032</v>
      </c>
      <c r="DT17" s="132">
        <f t="shared" si="63"/>
        <v>78.410252676497308</v>
      </c>
      <c r="DU17" s="132">
        <f t="shared" si="64"/>
        <v>84.465981360304383</v>
      </c>
      <c r="DV17" s="132"/>
      <c r="DW17" s="132"/>
      <c r="DX17" s="132"/>
      <c r="DY17" s="132"/>
      <c r="DZ17" s="132"/>
      <c r="EA17" s="132"/>
      <c r="EB17" s="132"/>
      <c r="EC17" s="132"/>
      <c r="ED17" s="132"/>
      <c r="EE17" s="132"/>
      <c r="ER17" s="132"/>
      <c r="ES17" s="132"/>
      <c r="ET17" s="132"/>
      <c r="EU17" s="132"/>
      <c r="EV17" s="132"/>
      <c r="EW17" s="132"/>
      <c r="EX17" s="132"/>
      <c r="EY17" s="132"/>
      <c r="EZ17" s="132"/>
      <c r="FA17" s="132"/>
      <c r="FB17" s="132"/>
      <c r="FC17" s="132"/>
    </row>
    <row r="18" spans="1:159" x14ac:dyDescent="0.2">
      <c r="A18" s="128">
        <v>450314</v>
      </c>
      <c r="B18" s="99" t="str">
        <f>INDEX([1]Bios!$O:$O,MATCH(A18,[1]Bios!$C:$C,0))</f>
        <v>Zobrist, Ben</v>
      </c>
      <c r="C18" s="92" t="s">
        <v>657</v>
      </c>
      <c r="D18" s="94">
        <f>LOOKUP(IF(INDEX([1]Bios!$M:$M,MATCH(A18,[1]Bios!$C:$C,0))="P",INDEX([1]Pitchers!$Q:$Q,MATCH(A18,[1]Pitchers!$A:$A,0)),INDEX([1]Hitters!$AV:$AV,MATCH(A18,[1]Hitters!$A:$A,0))),Positions!A:A,Positions!B:B)</f>
        <v>4</v>
      </c>
      <c r="E18" s="137">
        <v>4</v>
      </c>
      <c r="F18" s="138">
        <f t="shared" si="0"/>
        <v>61.287142394415888</v>
      </c>
      <c r="G18" s="138">
        <v>56</v>
      </c>
      <c r="H18" s="94"/>
      <c r="I18" s="93">
        <f>6</f>
        <v>6</v>
      </c>
      <c r="J18" s="93">
        <f>6</f>
        <v>6</v>
      </c>
      <c r="K18" s="94">
        <f>MIN(IF(D18&gt;1,INDEX([1]Hitters!$DA:$DA,MATCH(A18,[1]Hitters!$A:$A,0)),INDEX([1]Pitchers!$DA:$DA,MATCH(A18,[1]Pitchers!$A:$A,0))),J18)</f>
        <v>6</v>
      </c>
      <c r="L18" s="94">
        <f t="shared" si="1"/>
        <v>4</v>
      </c>
      <c r="M18" s="95">
        <f>IF(D18&gt;1,INDEX([1]Hitters!$CV:$CV,MATCH($A18,[1]Hitters!$A:$A,0)),INDEX([1]Pitchers!$CP:$CP,MATCH($A18,[1]Pitchers!$A:$A,0)))</f>
        <v>35.125</v>
      </c>
      <c r="N18" s="90">
        <f t="shared" si="2"/>
        <v>3.9592195772890828</v>
      </c>
      <c r="O18" s="97">
        <f>IF($D18&gt;1,INDEX([1]Hitters!$AF:$AF,MATCH($A18,[1]Hitters!$A:$A,0)),INDEX([1]Pitchers!$AJ:$AJ,MATCH($A18,[1]Pitchers!$A:$A,0))*IF(OR(AND($D18=0,INDEX([1]Pitchers!$Q:$Q,MATCH($A18,[1]Pitchers!$A:$A,0))="R"),AND($D18=1,INDEX([1]Pitchers!$Q:$Q,MATCH($A18,[1]Pitchers!$A:$A,0))="S")),1,IF($D18=0,0.83+(1-INDEX([1]Pitchers!$BE:$BE,MATCH($A18,[1]Pitchers!$A:$A,0)))/8,1/(0.83+(1-INDEX([1]Pitchers!$BE:$BE,MATCH($A18,[1]Pitchers!$A:$A,0)))/8))))</f>
        <v>0.27514145789413308</v>
      </c>
      <c r="P18" s="97">
        <f>IF($D18&gt;1,O18+(LOOKUP(ROUNDDOWN($M18+RIGHT(P$4,4)*1-2016,0),Age!$A:$A,Age!$C:$C)*(1-($M18+RIGHT(P$4,4)*1-2016-ROUNDDOWN($M18+RIGHT(P$4,4)*1-2016,0)))+LOOKUP(ROUNDUP($M18+RIGHT(P$4,4)*1-2016,0),Age!$A:$A,Age!$C:$C)*(($M18+RIGHT(P$4,4)*1-2016-ROUNDDOWN($M18+RIGHT(P$4,4)*1-2016,0))))*IF($M18+RIGHT(P$4,4)*1-2016&gt;27,1,INDEX([1]Hitters!$BG:$BG,MATCH($A18,[1]Hitters!$A:$A,0))),O18*(1-(1-(LOOKUP(ROUNDDOWN($M18+RIGHT(P$4,4)*1-2016,0),Age!$A:$A,Age!$L:$L)*(1-($M18+RIGHT(P$4,4)*1-2016-ROUNDDOWN($M18+RIGHT(P$4,4)*1-2016,0)))+LOOKUP(ROUNDUP($M18+RIGHT(P$4,4)*1-2016,0),Age!$A:$A,Age!$L:$L)*(($M18+RIGHT(P$4,4)*1-2016-ROUNDDOWN($M18+RIGHT(P$4,4)*1-2016,0)))))*IF($M18+RIGHT(P$4,4)*1-2016&gt;27,1,INDEX([1]Pitchers!$BE:$BE,MATCH($A18,[1]Pitchers!$A:$A,0)))))</f>
        <v>0.2663414578941331</v>
      </c>
      <c r="Q18" s="97">
        <f>IF($D18&gt;1,P18+(LOOKUP(ROUNDDOWN($M18+RIGHT(Q$4,4)*1-2016,0),Age!$A:$A,Age!$C:$C)*(1-($M18+RIGHT(Q$4,4)*1-2016-ROUNDDOWN($M18+RIGHT(Q$4,4)*1-2016,0)))+LOOKUP(ROUNDUP($M18+RIGHT(Q$4,4)*1-2016,0),Age!$A:$A,Age!$C:$C)*(($M18+RIGHT(Q$4,4)*1-2016-ROUNDDOWN($M18+RIGHT(Q$4,4)*1-2016,0))))*IF($M18+RIGHT(Q$4,4)*1-2016&gt;27,1,INDEX([1]Hitters!$BG:$BG,MATCH($A18,[1]Hitters!$A:$A,0))),P18*(1-(1-(LOOKUP(ROUNDDOWN($M18+RIGHT(Q$4,4)*1-2016,0),Age!$A:$A,Age!$L:$L)*(1-($M18+RIGHT(Q$4,4)*1-2016-ROUNDDOWN($M18+RIGHT(Q$4,4)*1-2016,0)))+LOOKUP(ROUNDUP($M18+RIGHT(Q$4,4)*1-2016,0),Age!$A:$A,Age!$L:$L)*(($M18+RIGHT(Q$4,4)*1-2016-ROUNDDOWN($M18+RIGHT(Q$4,4)*1-2016,0)))))*IF($M18+RIGHT(Q$4,4)*1-2016&gt;27,1,INDEX([1]Pitchers!$BE:$BE,MATCH($A18,[1]Pitchers!$A:$A,0)))))</f>
        <v>0.25754145789413313</v>
      </c>
      <c r="R18" s="97">
        <f>IF($D18&gt;1,Q18+(LOOKUP(ROUNDDOWN($M18+RIGHT(R$4,4)*1-2016,0),Age!$A:$A,Age!$C:$C)*(1-($M18+RIGHT(R$4,4)*1-2016-ROUNDDOWN($M18+RIGHT(R$4,4)*1-2016,0)))+LOOKUP(ROUNDUP($M18+RIGHT(R$4,4)*1-2016,0),Age!$A:$A,Age!$C:$C)*(($M18+RIGHT(R$4,4)*1-2016-ROUNDDOWN($M18+RIGHT(R$4,4)*1-2016,0))))*IF($M18+RIGHT(R$4,4)*1-2016&gt;27,1,INDEX([1]Hitters!$BG:$BG,MATCH($A18,[1]Hitters!$A:$A,0))),Q18*(1-(1-(LOOKUP(ROUNDDOWN($M18+RIGHT(R$4,4)*1-2016,0),Age!$A:$A,Age!$L:$L)*(1-($M18+RIGHT(R$4,4)*1-2016-ROUNDDOWN($M18+RIGHT(R$4,4)*1-2016,0)))+LOOKUP(ROUNDUP($M18+RIGHT(R$4,4)*1-2016,0),Age!$A:$A,Age!$L:$L)*(($M18+RIGHT(R$4,4)*1-2016-ROUNDDOWN($M18+RIGHT(R$4,4)*1-2016,0)))))*IF($M18+RIGHT(R$4,4)*1-2016&gt;27,1,INDEX([1]Pitchers!$BE:$BE,MATCH($A18,[1]Pitchers!$A:$A,0)))))</f>
        <v>0.24874145789413313</v>
      </c>
      <c r="S18" s="97">
        <f>IF($D18&gt;1,R18+(LOOKUP(ROUNDDOWN($M18+RIGHT(S$4,4)*1-2016,0),Age!$A:$A,Age!$C:$C)*(1-($M18+RIGHT(S$4,4)*1-2016-ROUNDDOWN($M18+RIGHT(S$4,4)*1-2016,0)))+LOOKUP(ROUNDUP($M18+RIGHT(S$4,4)*1-2016,0),Age!$A:$A,Age!$C:$C)*(($M18+RIGHT(S$4,4)*1-2016-ROUNDDOWN($M18+RIGHT(S$4,4)*1-2016,0))))*IF($M18+RIGHT(S$4,4)*1-2016&gt;27,1,INDEX([1]Hitters!$BG:$BG,MATCH($A18,[1]Hitters!$A:$A,0))),R18*(1-(1-(LOOKUP(ROUNDDOWN($M18+RIGHT(S$4,4)*1-2016,0),Age!$A:$A,Age!$L:$L)*(1-($M18+RIGHT(S$4,4)*1-2016-ROUNDDOWN($M18+RIGHT(S$4,4)*1-2016,0)))+LOOKUP(ROUNDUP($M18+RIGHT(S$4,4)*1-2016,0),Age!$A:$A,Age!$L:$L)*(($M18+RIGHT(S$4,4)*1-2016-ROUNDDOWN($M18+RIGHT(S$4,4)*1-2016,0)))))*IF($M18+RIGHT(S$4,4)*1-2016&gt;27,1,INDEX([1]Pitchers!$BE:$BE,MATCH($A18,[1]Pitchers!$A:$A,0)))))</f>
        <v>0.23994145789413313</v>
      </c>
      <c r="T18" s="97">
        <f>IF($D18&gt;1,S18+(LOOKUP(ROUNDDOWN($M18+RIGHT(T$4,4)*1-2016,0),Age!$A:$A,Age!$C:$C)*(1-($M18+RIGHT(T$4,4)*1-2016-ROUNDDOWN($M18+RIGHT(T$4,4)*1-2016,0)))+LOOKUP(ROUNDUP($M18+RIGHT(T$4,4)*1-2016,0),Age!$A:$A,Age!$C:$C)*(($M18+RIGHT(T$4,4)*1-2016-ROUNDDOWN($M18+RIGHT(T$4,4)*1-2016,0))))*IF($M18+RIGHT(T$4,4)*1-2016&gt;27,1,INDEX([1]Hitters!$BG:$BG,MATCH($A18,[1]Hitters!$A:$A,0))),S18*(1-(1-(LOOKUP(ROUNDDOWN($M18+RIGHT(T$4,4)*1-2016,0),Age!$A:$A,Age!$L:$L)*(1-($M18+RIGHT(T$4,4)*1-2016-ROUNDDOWN($M18+RIGHT(T$4,4)*1-2016,0)))+LOOKUP(ROUNDUP($M18+RIGHT(T$4,4)*1-2016,0),Age!$A:$A,Age!$L:$L)*(($M18+RIGHT(T$4,4)*1-2016-ROUNDDOWN($M18+RIGHT(T$4,4)*1-2016,0)))))*IF($M18+RIGHT(T$4,4)*1-2016&gt;27,1,INDEX([1]Pitchers!$BE:$BE,MATCH($A18,[1]Pitchers!$A:$A,0)))))</f>
        <v>0.23114145789413312</v>
      </c>
      <c r="U18" s="97">
        <f>IF($D18&gt;1,T18+(LOOKUP(ROUNDDOWN($M18+RIGHT(U$4,4)*1-2016,0),Age!$A:$A,Age!$C:$C)*(1-($M18+RIGHT(U$4,4)*1-2016-ROUNDDOWN($M18+RIGHT(U$4,4)*1-2016,0)))+LOOKUP(ROUNDUP($M18+RIGHT(U$4,4)*1-2016,0),Age!$A:$A,Age!$C:$C)*(($M18+RIGHT(U$4,4)*1-2016-ROUNDDOWN($M18+RIGHT(U$4,4)*1-2016,0))))*IF($M18+RIGHT(U$4,4)*1-2016&gt;27,1,INDEX([1]Hitters!$BG:$BG,MATCH($A18,[1]Hitters!$A:$A,0))),T18*(1-(1-(LOOKUP(ROUNDDOWN($M18+RIGHT(U$4,4)*1-2016,0),Age!$A:$A,Age!$L:$L)*(1-($M18+RIGHT(U$4,4)*1-2016-ROUNDDOWN($M18+RIGHT(U$4,4)*1-2016,0)))+LOOKUP(ROUNDUP($M18+RIGHT(U$4,4)*1-2016,0),Age!$A:$A,Age!$L:$L)*(($M18+RIGHT(U$4,4)*1-2016-ROUNDDOWN($M18+RIGHT(U$4,4)*1-2016,0)))))*IF($M18+RIGHT(U$4,4)*1-2016&gt;27,1,INDEX([1]Pitchers!$BE:$BE,MATCH($A18,[1]Pitchers!$A:$A,0)))))</f>
        <v>0.22234145789413312</v>
      </c>
      <c r="V18" s="97">
        <f>IF($D18&gt;1,U18+(LOOKUP(ROUNDDOWN($M18+RIGHT(V$4,4)*1-2016,0),Age!$A:$A,Age!$C:$C)*(1-($M18+RIGHT(V$4,4)*1-2016-ROUNDDOWN($M18+RIGHT(V$4,4)*1-2016,0)))+LOOKUP(ROUNDUP($M18+RIGHT(V$4,4)*1-2016,0),Age!$A:$A,Age!$C:$C)*(($M18+RIGHT(V$4,4)*1-2016-ROUNDDOWN($M18+RIGHT(V$4,4)*1-2016,0))))*IF($M18+RIGHT(V$4,4)*1-2016&gt;27,1,INDEX([1]Hitters!$BG:$BG,MATCH($A18,[1]Hitters!$A:$A,0))),U18*(1-(1-(LOOKUP(ROUNDDOWN($M18+RIGHT(V$4,4)*1-2016,0),Age!$A:$A,Age!$L:$L)*(1-($M18+RIGHT(V$4,4)*1-2016-ROUNDDOWN($M18+RIGHT(V$4,4)*1-2016,0)))+LOOKUP(ROUNDUP($M18+RIGHT(V$4,4)*1-2016,0),Age!$A:$A,Age!$L:$L)*(($M18+RIGHT(V$4,4)*1-2016-ROUNDDOWN($M18+RIGHT(V$4,4)*1-2016,0)))))*IF($M18+RIGHT(V$4,4)*1-2016&gt;27,1,INDEX([1]Pitchers!$BE:$BE,MATCH($A18,[1]Pitchers!$A:$A,0)))))</f>
        <v>0.21354145789413312</v>
      </c>
      <c r="W18" s="97">
        <f>IF($D18&gt;1,V18+(LOOKUP(ROUNDDOWN($M18+RIGHT(W$4,4)*1-2016,0),Age!$A:$A,Age!$C:$C)*(1-($M18+RIGHT(W$4,4)*1-2016-ROUNDDOWN($M18+RIGHT(W$4,4)*1-2016,0)))+LOOKUP(ROUNDUP($M18+RIGHT(W$4,4)*1-2016,0),Age!$A:$A,Age!$C:$C)*(($M18+RIGHT(W$4,4)*1-2016-ROUNDDOWN($M18+RIGHT(W$4,4)*1-2016,0))))*IF($M18+RIGHT(W$4,4)*1-2016&gt;27,1,INDEX([1]Hitters!$BG:$BG,MATCH($A18,[1]Hitters!$A:$A,0))),V18*(1-(1-(LOOKUP(ROUNDDOWN($M18+RIGHT(W$4,4)*1-2016,0),Age!$A:$A,Age!$L:$L)*(1-($M18+RIGHT(W$4,4)*1-2016-ROUNDDOWN($M18+RIGHT(W$4,4)*1-2016,0)))+LOOKUP(ROUNDUP($M18+RIGHT(W$4,4)*1-2016,0),Age!$A:$A,Age!$L:$L)*(($M18+RIGHT(W$4,4)*1-2016-ROUNDDOWN($M18+RIGHT(W$4,4)*1-2016,0)))))*IF($M18+RIGHT(W$4,4)*1-2016&gt;27,1,INDEX([1]Pitchers!$BE:$BE,MATCH($A18,[1]Pitchers!$A:$A,0)))))</f>
        <v>0.20474145789413312</v>
      </c>
      <c r="X18" s="97">
        <f>IF($D18&gt;1,W18+(LOOKUP(ROUNDDOWN($M18+RIGHT(X$4,4)*1-2016,0),Age!$A:$A,Age!$C:$C)*(1-($M18+RIGHT(X$4,4)*1-2016-ROUNDDOWN($M18+RIGHT(X$4,4)*1-2016,0)))+LOOKUP(ROUNDUP($M18+RIGHT(X$4,4)*1-2016,0),Age!$A:$A,Age!$C:$C)*(($M18+RIGHT(X$4,4)*1-2016-ROUNDDOWN($M18+RIGHT(X$4,4)*1-2016,0))))*IF($M18+RIGHT(X$4,4)*1-2016&gt;27,1,INDEX([1]Hitters!$BG:$BG,MATCH($A18,[1]Hitters!$A:$A,0))),W18*(1-(1-(LOOKUP(ROUNDDOWN($M18+RIGHT(X$4,4)*1-2016,0),Age!$A:$A,Age!$L:$L)*(1-($M18+RIGHT(X$4,4)*1-2016-ROUNDDOWN($M18+RIGHT(X$4,4)*1-2016,0)))+LOOKUP(ROUNDUP($M18+RIGHT(X$4,4)*1-2016,0),Age!$A:$A,Age!$L:$L)*(($M18+RIGHT(X$4,4)*1-2016-ROUNDDOWN($M18+RIGHT(X$4,4)*1-2016,0)))))*IF($M18+RIGHT(X$4,4)*1-2016&gt;27,1,INDEX([1]Pitchers!$BE:$BE,MATCH($A18,[1]Pitchers!$A:$A,0)))))</f>
        <v>0.19594145789413311</v>
      </c>
      <c r="Y18" s="97">
        <f>IF($D18&gt;1,X18+(LOOKUP(ROUNDDOWN($M18+RIGHT(Y$4,4)*1-2016,0),Age!$A:$A,Age!$C:$C)*(1-($M18+RIGHT(Y$4,4)*1-2016-ROUNDDOWN($M18+RIGHT(Y$4,4)*1-2016,0)))+LOOKUP(ROUNDUP($M18+RIGHT(Y$4,4)*1-2016,0),Age!$A:$A,Age!$C:$C)*(($M18+RIGHT(Y$4,4)*1-2016-ROUNDDOWN($M18+RIGHT(Y$4,4)*1-2016,0))))*IF($M18+RIGHT(Y$4,4)*1-2016&gt;27,1,INDEX([1]Hitters!$BG:$BG,MATCH($A18,[1]Hitters!$A:$A,0))),X18*(1-(1-(LOOKUP(ROUNDDOWN($M18+RIGHT(Y$4,4)*1-2016,0),Age!$A:$A,Age!$L:$L)*(1-($M18+RIGHT(Y$4,4)*1-2016-ROUNDDOWN($M18+RIGHT(Y$4,4)*1-2016,0)))+LOOKUP(ROUNDUP($M18+RIGHT(Y$4,4)*1-2016,0),Age!$A:$A,Age!$L:$L)*(($M18+RIGHT(Y$4,4)*1-2016-ROUNDDOWN($M18+RIGHT(Y$4,4)*1-2016,0)))))*IF($M18+RIGHT(Y$4,4)*1-2016&gt;27,1,INDEX([1]Pitchers!$BE:$BE,MATCH($A18,[1]Pitchers!$A:$A,0)))))</f>
        <v>0.18714145789413311</v>
      </c>
      <c r="Z18" s="97">
        <f>IF($D18&gt;1,Y18+(LOOKUP(ROUNDDOWN($M18+RIGHT(Z$4,4)*1-2016,0),Age!$A:$A,Age!$C:$C)*(1-($M18+RIGHT(Z$4,4)*1-2016-ROUNDDOWN($M18+RIGHT(Z$4,4)*1-2016,0)))+LOOKUP(ROUNDUP($M18+RIGHT(Z$4,4)*1-2016,0),Age!$A:$A,Age!$C:$C)*(($M18+RIGHT(Z$4,4)*1-2016-ROUNDDOWN($M18+RIGHT(Z$4,4)*1-2016,0))))*IF($M18+RIGHT(Z$4,4)*1-2016&gt;27,1,INDEX([1]Hitters!$BG:$BG,MATCH($A18,[1]Hitters!$A:$A,0))),Y18*(1-(1-(LOOKUP(ROUNDDOWN($M18+RIGHT(Z$4,4)*1-2016,0),Age!$A:$A,Age!$L:$L)*(1-($M18+RIGHT(Z$4,4)*1-2016-ROUNDDOWN($M18+RIGHT(Z$4,4)*1-2016,0)))+LOOKUP(ROUNDUP($M18+RIGHT(Z$4,4)*1-2016,0),Age!$A:$A,Age!$L:$L)*(($M18+RIGHT(Z$4,4)*1-2016-ROUNDDOWN($M18+RIGHT(Z$4,4)*1-2016,0)))))*IF($M18+RIGHT(Z$4,4)*1-2016&gt;27,1,INDEX([1]Pitchers!$BE:$BE,MATCH($A18,[1]Pitchers!$A:$A,0)))))</f>
        <v>0.17834145789413311</v>
      </c>
      <c r="AA18" s="96">
        <f>IF($D18=0,0,IF($D18=1,INDEX([1]Pitchers!$FK:$FK,MATCH($A18,[1]Pitchers!$A:$A,0)),MAX(-16,IF($D18=10,-16,IF($D18&lt;2,0,INDEX([1]Hitters!$AZ:$AZ,MATCH($A18,[1]Hitters!$A:$A,0)))))))</f>
        <v>1.247266183574951</v>
      </c>
      <c r="AB18" s="96">
        <f>IF($D18=0,0,IF($D18=1,INDEX([1]Pitchers!$FK:$FK,MATCH($A18,[1]Pitchers!$A:$A,0)),MAX(-16,IF($D18=2,AA18-MIN(0.75,0.25*(RIGHT(AB$4,4)*1-(RIGHT($AD$4,4)*1)+0.25)*(1-MIN(0.75,INDEX([1]Hitters!$CF:$CF,MATCH($A18,[1]Hitters!$A:$A,0)))/0.75*1)+INDEX([1]Hitters!$CF:$CF,MATCH($A18,[1]Hitters!$A:$A,0)))/0.75*1,IF($D18&gt;6,(AA18-MIN(0.75,0.25*(RIGHT(AB$4,4)*1-(RIGHT($AD$4,4)*1)+0.25)*(1-MIN(0.75,INDEX([1]Hitters!$CF:$CF,MATCH($A18,[1]Hitters!$A:$A,0)))/0.75*1)+INDEX([1]Hitters!$CF:$CF,MATCH($A18,[1]Hitters!$A:$A,0)))/0.75*($M18+RIGHT(AB$4,4)*1-RIGHT($AA$4,4)*1+10)*0.05),IF($D18=3,(AA18-MIN(0.75,0.25*(RIGHT(AB$4,4)*1-(RIGHT($AD$4,4)*1)+0.25)*(1-MIN(0.75,INDEX([1]Hitters!$CF:$CF,MATCH($A18,[1]Hitters!$A:$A,0)))/0.75*1)+INDEX([1]Hitters!$CF:$CF,MATCH($A18,[1]Hitters!$A:$A,0)))/0.75*($M18+RIGHT(AB$4,4)*1-RIGHT($AA$4,4)*1-27)*0.1),(AA18-MIN(0.75,0.25*(RIGHT(AB$4,4)*1-(RIGHT($AD$4,4)*1)+0.25)*(1-MIN(0.75,INDEX([1]Hitters!$CF:$CF,MATCH($A18,[1]Hitters!$A:$A,0)))/0.75*1)+INDEX([1]Hitters!$CF:$CF,MATCH($A18,[1]Hitters!$A:$A,0)))/0.75*($M18+RIGHT(AB$4,4)*1-RIGHT($AA$4,4)*1-20)*0.094)))))))</f>
        <v>-0.26848381642504893</v>
      </c>
      <c r="AC18" s="96">
        <f>IF($D18=0,0,IF($D18=1,INDEX([1]Pitchers!$FK:$FK,MATCH($A18,[1]Pitchers!$A:$A,0)),MAX(-16,IF($D18=2,AB18-MIN(0.75,0.25*(RIGHT(AC$4,4)*1-(RIGHT($AD$4,4)*1)+0.25)*(1-MIN(0.75,INDEX([1]Hitters!$CF:$CF,MATCH($A18,[1]Hitters!$A:$A,0)))/0.75*1)+INDEX([1]Hitters!$CF:$CF,MATCH($A18,[1]Hitters!$A:$A,0)))/0.75*1,IF($D18&gt;6,(AB18-MIN(0.75,0.25*(RIGHT(AC$4,4)*1-(RIGHT($AD$4,4)*1)+0.25)*(1-MIN(0.75,INDEX([1]Hitters!$CF:$CF,MATCH($A18,[1]Hitters!$A:$A,0)))/0.75*1)+INDEX([1]Hitters!$CF:$CF,MATCH($A18,[1]Hitters!$A:$A,0)))/0.75*($M18+RIGHT(AC$4,4)*1-RIGHT($AA$4,4)*1+10)*0.05),IF($D18=3,(AB18-MIN(0.75,0.25*(RIGHT(AC$4,4)*1-(RIGHT($AD$4,4)*1)+0.25)*(1-MIN(0.75,INDEX([1]Hitters!$CF:$CF,MATCH($A18,[1]Hitters!$A:$A,0)))/0.75*1)+INDEX([1]Hitters!$CF:$CF,MATCH($A18,[1]Hitters!$A:$A,0)))/0.75*($M18+RIGHT(AC$4,4)*1-RIGHT($AA$4,4)*1-27)*0.1),(AB18-MIN(0.75,0.25*(RIGHT(AC$4,4)*1-(RIGHT($AD$4,4)*1)+0.25)*(1-MIN(0.75,INDEX([1]Hitters!$CF:$CF,MATCH($A18,[1]Hitters!$A:$A,0)))/0.75*1)+INDEX([1]Hitters!$CF:$CF,MATCH($A18,[1]Hitters!$A:$A,0)))/0.75*($M18+RIGHT(AC$4,4)*1-RIGHT($AA$4,4)*1-20)*0.094)))))))</f>
        <v>-1.8782338164250489</v>
      </c>
      <c r="AD18" s="96">
        <f>IF($D18=0,0,IF($D18=1,INDEX([1]Pitchers!$FK:$FK,MATCH($A18,[1]Pitchers!$A:$A,0)),MAX(-16,IF($D18=2,AC18-MIN(0.75,0.25*(RIGHT(AD$4,4)*1-(RIGHT($AD$4,4)*1)+0.25)*(1-MIN(0.75,INDEX([1]Hitters!$CF:$CF,MATCH($A18,[1]Hitters!$A:$A,0)))/0.75*1)+INDEX([1]Hitters!$CF:$CF,MATCH($A18,[1]Hitters!$A:$A,0)))/0.75*1,IF($D18&gt;6,(AC18-MIN(0.75,0.25*(RIGHT(AD$4,4)*1-(RIGHT($AD$4,4)*1)+0.25)*(1-MIN(0.75,INDEX([1]Hitters!$CF:$CF,MATCH($A18,[1]Hitters!$A:$A,0)))/0.75*1)+INDEX([1]Hitters!$CF:$CF,MATCH($A18,[1]Hitters!$A:$A,0)))/0.75*($M18+RIGHT(AD$4,4)*1-RIGHT($AA$4,4)*1+10)*0.05),IF($D18=3,(AC18-MIN(0.75,0.25*(RIGHT(AD$4,4)*1-(RIGHT($AD$4,4)*1)+0.25)*(1-MIN(0.75,INDEX([1]Hitters!$CF:$CF,MATCH($A18,[1]Hitters!$A:$A,0)))/0.75*1)+INDEX([1]Hitters!$CF:$CF,MATCH($A18,[1]Hitters!$A:$A,0)))/0.75*($M18+RIGHT(AD$4,4)*1-RIGHT($AA$4,4)*1-27)*0.1),(AC18-MIN(0.75,0.25*(RIGHT(AD$4,4)*1-(RIGHT($AD$4,4)*1)+0.25)*(1-MIN(0.75,INDEX([1]Hitters!$CF:$CF,MATCH($A18,[1]Hitters!$A:$A,0)))/0.75*1)+INDEX([1]Hitters!$CF:$CF,MATCH($A18,[1]Hitters!$A:$A,0)))/0.75*($M18+RIGHT(AD$4,4)*1-RIGHT($AA$4,4)*1-20)*0.094)))))))</f>
        <v>-3.581983816425049</v>
      </c>
      <c r="AE18" s="96">
        <f>IF($D18=0,0,IF($D18=1,INDEX([1]Pitchers!$FK:$FK,MATCH($A18,[1]Pitchers!$A:$A,0)),MAX(-16,IF($D18=2,AD18-MIN(0.75,0.25*(RIGHT(AE$4,4)*1-(RIGHT($AD$4,4)*1)+0.25)*(1-MIN(0.75,INDEX([1]Hitters!$CF:$CF,MATCH($A18,[1]Hitters!$A:$A,0)))/0.75*1)+INDEX([1]Hitters!$CF:$CF,MATCH($A18,[1]Hitters!$A:$A,0)))/0.75*1,IF($D18&gt;6,(AD18-MIN(0.75,0.25*(RIGHT(AE$4,4)*1-(RIGHT($AD$4,4)*1)+0.25)*(1-MIN(0.75,INDEX([1]Hitters!$CF:$CF,MATCH($A18,[1]Hitters!$A:$A,0)))/0.75*1)+INDEX([1]Hitters!$CF:$CF,MATCH($A18,[1]Hitters!$A:$A,0)))/0.75*($M18+RIGHT(AE$4,4)*1-RIGHT($AA$4,4)*1+10)*0.05),IF($D18=3,(AD18-MIN(0.75,0.25*(RIGHT(AE$4,4)*1-(RIGHT($AD$4,4)*1)+0.25)*(1-MIN(0.75,INDEX([1]Hitters!$CF:$CF,MATCH($A18,[1]Hitters!$A:$A,0)))/0.75*1)+INDEX([1]Hitters!$CF:$CF,MATCH($A18,[1]Hitters!$A:$A,0)))/0.75*($M18+RIGHT(AE$4,4)*1-RIGHT($AA$4,4)*1-27)*0.1),(AD18-MIN(0.75,0.25*(RIGHT(AE$4,4)*1-(RIGHT($AD$4,4)*1)+0.25)*(1-MIN(0.75,INDEX([1]Hitters!$CF:$CF,MATCH($A18,[1]Hitters!$A:$A,0)))/0.75*1)+INDEX([1]Hitters!$CF:$CF,MATCH($A18,[1]Hitters!$A:$A,0)))/0.75*($M18+RIGHT(AE$4,4)*1-RIGHT($AA$4,4)*1-20)*0.094)))))))</f>
        <v>-5.3797338164250492</v>
      </c>
      <c r="AF18" s="96">
        <f>IF($D18=0,0,IF($D18=1,INDEX([1]Pitchers!$FK:$FK,MATCH($A18,[1]Pitchers!$A:$A,0)),MAX(-16,IF($D18=2,AE18-MIN(0.75,0.25*(RIGHT(AF$4,4)*1-(RIGHT($AD$4,4)*1)+0.25)*(1-MIN(0.75,INDEX([1]Hitters!$CF:$CF,MATCH($A18,[1]Hitters!$A:$A,0)))/0.75*1)+INDEX([1]Hitters!$CF:$CF,MATCH($A18,[1]Hitters!$A:$A,0)))/0.75*1,IF($D18&gt;6,(AE18-MIN(0.75,0.25*(RIGHT(AF$4,4)*1-(RIGHT($AD$4,4)*1)+0.25)*(1-MIN(0.75,INDEX([1]Hitters!$CF:$CF,MATCH($A18,[1]Hitters!$A:$A,0)))/0.75*1)+INDEX([1]Hitters!$CF:$CF,MATCH($A18,[1]Hitters!$A:$A,0)))/0.75*($M18+RIGHT(AF$4,4)*1-RIGHT($AA$4,4)*1+10)*0.05),IF($D18=3,(AE18-MIN(0.75,0.25*(RIGHT(AF$4,4)*1-(RIGHT($AD$4,4)*1)+0.25)*(1-MIN(0.75,INDEX([1]Hitters!$CF:$CF,MATCH($A18,[1]Hitters!$A:$A,0)))/0.75*1)+INDEX([1]Hitters!$CF:$CF,MATCH($A18,[1]Hitters!$A:$A,0)))/0.75*($M18+RIGHT(AF$4,4)*1-RIGHT($AA$4,4)*1-27)*0.1),(AE18-MIN(0.75,0.25*(RIGHT(AF$4,4)*1-(RIGHT($AD$4,4)*1)+0.25)*(1-MIN(0.75,INDEX([1]Hitters!$CF:$CF,MATCH($A18,[1]Hitters!$A:$A,0)))/0.75*1)+INDEX([1]Hitters!$CF:$CF,MATCH($A18,[1]Hitters!$A:$A,0)))/0.75*($M18+RIGHT(AF$4,4)*1-RIGHT($AA$4,4)*1-20)*0.094)))))))</f>
        <v>-7.2714838164250493</v>
      </c>
      <c r="AG18" s="96">
        <f>IF($D18=0,0,IF($D18=1,INDEX([1]Pitchers!$FK:$FK,MATCH($A18,[1]Pitchers!$A:$A,0)),MAX(-16,IF($D18=2,AF18-MIN(0.75,0.25*(RIGHT(AG$4,4)*1-(RIGHT($AD$4,4)*1)+0.25)*(1-MIN(0.75,INDEX([1]Hitters!$CF:$CF,MATCH($A18,[1]Hitters!$A:$A,0)))/0.75*1)+INDEX([1]Hitters!$CF:$CF,MATCH($A18,[1]Hitters!$A:$A,0)))/0.75*1,IF($D18&gt;6,(AF18-MIN(0.75,0.25*(RIGHT(AG$4,4)*1-(RIGHT($AD$4,4)*1)+0.25)*(1-MIN(0.75,INDEX([1]Hitters!$CF:$CF,MATCH($A18,[1]Hitters!$A:$A,0)))/0.75*1)+INDEX([1]Hitters!$CF:$CF,MATCH($A18,[1]Hitters!$A:$A,0)))/0.75*($M18+RIGHT(AG$4,4)*1-RIGHT($AA$4,4)*1+10)*0.05),IF($D18=3,(AF18-MIN(0.75,0.25*(RIGHT(AG$4,4)*1-(RIGHT($AD$4,4)*1)+0.25)*(1-MIN(0.75,INDEX([1]Hitters!$CF:$CF,MATCH($A18,[1]Hitters!$A:$A,0)))/0.75*1)+INDEX([1]Hitters!$CF:$CF,MATCH($A18,[1]Hitters!$A:$A,0)))/0.75*($M18+RIGHT(AG$4,4)*1-RIGHT($AA$4,4)*1-27)*0.1),(AF18-MIN(0.75,0.25*(RIGHT(AG$4,4)*1-(RIGHT($AD$4,4)*1)+0.25)*(1-MIN(0.75,INDEX([1]Hitters!$CF:$CF,MATCH($A18,[1]Hitters!$A:$A,0)))/0.75*1)+INDEX([1]Hitters!$CF:$CF,MATCH($A18,[1]Hitters!$A:$A,0)))/0.75*($M18+RIGHT(AG$4,4)*1-RIGHT($AA$4,4)*1-20)*0.094)))))))</f>
        <v>-9.2572338164250496</v>
      </c>
      <c r="AH18" s="96">
        <f>IF($D18=0,0,IF($D18=1,INDEX([1]Pitchers!$FK:$FK,MATCH($A18,[1]Pitchers!$A:$A,0)),MAX(-16,IF($D18=2,AG18-MIN(0.75,0.25*(RIGHT(AH$4,4)*1-(RIGHT($AD$4,4)*1)+0.25)*(1-MIN(0.75,INDEX([1]Hitters!$CF:$CF,MATCH($A18,[1]Hitters!$A:$A,0)))/0.75*1)+INDEX([1]Hitters!$CF:$CF,MATCH($A18,[1]Hitters!$A:$A,0)))/0.75*1,IF($D18&gt;6,(AG18-MIN(0.75,0.25*(RIGHT(AH$4,4)*1-(RIGHT($AD$4,4)*1)+0.25)*(1-MIN(0.75,INDEX([1]Hitters!$CF:$CF,MATCH($A18,[1]Hitters!$A:$A,0)))/0.75*1)+INDEX([1]Hitters!$CF:$CF,MATCH($A18,[1]Hitters!$A:$A,0)))/0.75*($M18+RIGHT(AH$4,4)*1-RIGHT($AA$4,4)*1+10)*0.05),IF($D18=3,(AG18-MIN(0.75,0.25*(RIGHT(AH$4,4)*1-(RIGHT($AD$4,4)*1)+0.25)*(1-MIN(0.75,INDEX([1]Hitters!$CF:$CF,MATCH($A18,[1]Hitters!$A:$A,0)))/0.75*1)+INDEX([1]Hitters!$CF:$CF,MATCH($A18,[1]Hitters!$A:$A,0)))/0.75*($M18+RIGHT(AH$4,4)*1-RIGHT($AA$4,4)*1-27)*0.1),(AG18-MIN(0.75,0.25*(RIGHT(AH$4,4)*1-(RIGHT($AD$4,4)*1)+0.25)*(1-MIN(0.75,INDEX([1]Hitters!$CF:$CF,MATCH($A18,[1]Hitters!$A:$A,0)))/0.75*1)+INDEX([1]Hitters!$CF:$CF,MATCH($A18,[1]Hitters!$A:$A,0)))/0.75*($M18+RIGHT(AH$4,4)*1-RIGHT($AA$4,4)*1-20)*0.094)))))))</f>
        <v>-11.33698381642505</v>
      </c>
      <c r="AI18" s="96">
        <f>IF($D18=0,0,IF($D18=1,INDEX([1]Pitchers!$FK:$FK,MATCH($A18,[1]Pitchers!$A:$A,0)),MAX(-16,IF($D18=2,AH18-MIN(0.75,0.25*(RIGHT(AI$4,4)*1-(RIGHT($AD$4,4)*1)+0.25)*(1-MIN(0.75,INDEX([1]Hitters!$CF:$CF,MATCH($A18,[1]Hitters!$A:$A,0)))/0.75*1)+INDEX([1]Hitters!$CF:$CF,MATCH($A18,[1]Hitters!$A:$A,0)))/0.75*1,IF($D18&gt;6,(AH18-MIN(0.75,0.25*(RIGHT(AI$4,4)*1-(RIGHT($AD$4,4)*1)+0.25)*(1-MIN(0.75,INDEX([1]Hitters!$CF:$CF,MATCH($A18,[1]Hitters!$A:$A,0)))/0.75*1)+INDEX([1]Hitters!$CF:$CF,MATCH($A18,[1]Hitters!$A:$A,0)))/0.75*($M18+RIGHT(AI$4,4)*1-RIGHT($AA$4,4)*1+10)*0.05),IF($D18=3,(AH18-MIN(0.75,0.25*(RIGHT(AI$4,4)*1-(RIGHT($AD$4,4)*1)+0.25)*(1-MIN(0.75,INDEX([1]Hitters!$CF:$CF,MATCH($A18,[1]Hitters!$A:$A,0)))/0.75*1)+INDEX([1]Hitters!$CF:$CF,MATCH($A18,[1]Hitters!$A:$A,0)))/0.75*($M18+RIGHT(AI$4,4)*1-RIGHT($AA$4,4)*1-27)*0.1),(AH18-MIN(0.75,0.25*(RIGHT(AI$4,4)*1-(RIGHT($AD$4,4)*1)+0.25)*(1-MIN(0.75,INDEX([1]Hitters!$CF:$CF,MATCH($A18,[1]Hitters!$A:$A,0)))/0.75*1)+INDEX([1]Hitters!$CF:$CF,MATCH($A18,[1]Hitters!$A:$A,0)))/0.75*($M18+RIGHT(AI$4,4)*1-RIGHT($AA$4,4)*1-20)*0.094)))))))</f>
        <v>-13.51073381642505</v>
      </c>
      <c r="AJ18" s="96">
        <f>IF($D18=0,0,IF($D18=1,INDEX([1]Pitchers!$FK:$FK,MATCH($A18,[1]Pitchers!$A:$A,0)),MAX(-16,IF($D18=2,AI18-MIN(0.75,0.25*(RIGHT(AJ$4,4)*1-(RIGHT($AD$4,4)*1)+0.25)*(1-MIN(0.75,INDEX([1]Hitters!$CF:$CF,MATCH($A18,[1]Hitters!$A:$A,0)))/0.75*1)+INDEX([1]Hitters!$CF:$CF,MATCH($A18,[1]Hitters!$A:$A,0)))/0.75*1,IF($D18&gt;6,(AI18-MIN(0.75,0.25*(RIGHT(AJ$4,4)*1-(RIGHT($AD$4,4)*1)+0.25)*(1-MIN(0.75,INDEX([1]Hitters!$CF:$CF,MATCH($A18,[1]Hitters!$A:$A,0)))/0.75*1)+INDEX([1]Hitters!$CF:$CF,MATCH($A18,[1]Hitters!$A:$A,0)))/0.75*($M18+RIGHT(AJ$4,4)*1-RIGHT($AA$4,4)*1+10)*0.05),IF($D18=3,(AI18-MIN(0.75,0.25*(RIGHT(AJ$4,4)*1-(RIGHT($AD$4,4)*1)+0.25)*(1-MIN(0.75,INDEX([1]Hitters!$CF:$CF,MATCH($A18,[1]Hitters!$A:$A,0)))/0.75*1)+INDEX([1]Hitters!$CF:$CF,MATCH($A18,[1]Hitters!$A:$A,0)))/0.75*($M18+RIGHT(AJ$4,4)*1-RIGHT($AA$4,4)*1-27)*0.1),(AI18-MIN(0.75,0.25*(RIGHT(AJ$4,4)*1-(RIGHT($AD$4,4)*1)+0.25)*(1-MIN(0.75,INDEX([1]Hitters!$CF:$CF,MATCH($A18,[1]Hitters!$A:$A,0)))/0.75*1)+INDEX([1]Hitters!$CF:$CF,MATCH($A18,[1]Hitters!$A:$A,0)))/0.75*($M18+RIGHT(AJ$4,4)*1-RIGHT($AA$4,4)*1-20)*0.094)))))))</f>
        <v>-15.77848381642505</v>
      </c>
      <c r="AK18" s="96">
        <f>IF($D18=0,0,IF($D18=1,INDEX([1]Pitchers!$FK:$FK,MATCH($A18,[1]Pitchers!$A:$A,0)),MAX(-16,IF($D18=2,AJ18-MIN(0.75,0.25*(RIGHT(AK$4,4)*1-(RIGHT($AD$4,4)*1)+0.25)*(1-MIN(0.75,INDEX([1]Hitters!$CF:$CF,MATCH($A18,[1]Hitters!$A:$A,0)))/0.75*1)+INDEX([1]Hitters!$CF:$CF,MATCH($A18,[1]Hitters!$A:$A,0)))/0.75*1,IF($D18&gt;6,(AJ18-MIN(0.75,0.25*(RIGHT(AK$4,4)*1-(RIGHT($AD$4,4)*1)+0.25)*(1-MIN(0.75,INDEX([1]Hitters!$CF:$CF,MATCH($A18,[1]Hitters!$A:$A,0)))/0.75*1)+INDEX([1]Hitters!$CF:$CF,MATCH($A18,[1]Hitters!$A:$A,0)))/0.75*($M18+RIGHT(AK$4,4)*1-RIGHT($AA$4,4)*1+10)*0.05),IF($D18=3,(AJ18-MIN(0.75,0.25*(RIGHT(AK$4,4)*1-(RIGHT($AD$4,4)*1)+0.25)*(1-MIN(0.75,INDEX([1]Hitters!$CF:$CF,MATCH($A18,[1]Hitters!$A:$A,0)))/0.75*1)+INDEX([1]Hitters!$CF:$CF,MATCH($A18,[1]Hitters!$A:$A,0)))/0.75*($M18+RIGHT(AK$4,4)*1-RIGHT($AA$4,4)*1-27)*0.1),(AJ18-MIN(0.75,0.25*(RIGHT(AK$4,4)*1-(RIGHT($AD$4,4)*1)+0.25)*(1-MIN(0.75,INDEX([1]Hitters!$CF:$CF,MATCH($A18,[1]Hitters!$A:$A,0)))/0.75*1)+INDEX([1]Hitters!$CF:$CF,MATCH($A18,[1]Hitters!$A:$A,0)))/0.75*($M18+RIGHT(AK$4,4)*1-RIGHT($AA$4,4)*1-20)*0.094)))))))</f>
        <v>-16</v>
      </c>
      <c r="AL18" s="96">
        <f>IF($D18=0,0,IF($D18=1,INDEX([1]Pitchers!$FK:$FK,MATCH($A18,[1]Pitchers!$A:$A,0)),MAX(-16,IF($D18=2,AK18-MIN(0.75,0.25*(RIGHT(AL$4,4)*1-(RIGHT($AD$4,4)*1)+0.25)*(1-MIN(0.75,INDEX([1]Hitters!$CF:$CF,MATCH($A18,[1]Hitters!$A:$A,0)))/0.75*1)+INDEX([1]Hitters!$CF:$CF,MATCH($A18,[1]Hitters!$A:$A,0)))/0.75*1,IF($D18&gt;6,(AK18-MIN(0.75,0.25*(RIGHT(AL$4,4)*1-(RIGHT($AD$4,4)*1)+0.25)*(1-MIN(0.75,INDEX([1]Hitters!$CF:$CF,MATCH($A18,[1]Hitters!$A:$A,0)))/0.75*1)+INDEX([1]Hitters!$CF:$CF,MATCH($A18,[1]Hitters!$A:$A,0)))/0.75*($M18+RIGHT(AL$4,4)*1-RIGHT($AA$4,4)*1+10)*0.05),IF($D18=3,(AK18-MIN(0.75,0.25*(RIGHT(AL$4,4)*1-(RIGHT($AD$4,4)*1)+0.25)*(1-MIN(0.75,INDEX([1]Hitters!$CF:$CF,MATCH($A18,[1]Hitters!$A:$A,0)))/0.75*1)+INDEX([1]Hitters!$CF:$CF,MATCH($A18,[1]Hitters!$A:$A,0)))/0.75*($M18+RIGHT(AL$4,4)*1-RIGHT($AA$4,4)*1-27)*0.1),(AK18-MIN(0.75,0.25*(RIGHT(AL$4,4)*1-(RIGHT($AD$4,4)*1)+0.25)*(1-MIN(0.75,INDEX([1]Hitters!$CF:$CF,MATCH($A18,[1]Hitters!$A:$A,0)))/0.75*1)+INDEX([1]Hitters!$CF:$CF,MATCH($A18,[1]Hitters!$A:$A,0)))/0.75*($M18+RIGHT(AL$4,4)*1-RIGHT($AA$4,4)*1-20)*0.094)))))))</f>
        <v>-16</v>
      </c>
      <c r="AM18" s="98">
        <f>MAX(IF($D18=0,20,IF($D18=1,60,150)),MAX(0,IF($D18&gt;1,INDEX([1]Hitters!$ER:$ER,MATCH($A18,[1]Hitters!$A:$A,0))*(0.4+MAX(0,0.6*MIN(1,(IF(O18="",0,(((4.25+(O18-0.263)*4.2)^(((4.25+(O18-0.263)*4.2)+(4.25-AA18*600/600*4.2/600))^0.285))/((4.25+(O18-0.263)*4.2)^(((4.25+(O18-0.263)*4.2)+(4.25-AA18*600/600*4.2/600))^0.285)+(4.25-AA18*600/600*4.2/600)^(((4.25+(O18-0.263)*4.2)+(4.25-AA18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18,[1]Pitchers!$A:$A,0))))*IF($D18&lt;2,(0.4+0.6*MAX(0,MIN(1,IF($D18=0,((4.25)^(((4.25)+(4.25-(4-O18)*4.25/4*1/9))^0.285)/((4.25)^(((4.25)+(4.25-(4-O18)*4.25/4*1/9))^0.285)+(4.25-(4-O18)*4.25/4*1/9)^(((4.25)+(4.25-(4-O18)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18)))/0.5345*0.0009131+0.0104414*(3.74-MIN(3.74,O18)))*50,(((4.25+(AA18-0.263)*0.32*198*MAX(6,198/33)/198)^(((4.25+(AA18-0.263)*0.32*198*MAX(6,198/33)/198)+(4.25-(4-O18)*4.25/4*MAX(6,198/33)/9))^0.285)/((4.25+(AA18-0.263)*0.32*198*MAX(6,198/33)/198)^(((4.25+(AA18-0.263)*0.32*198*MAX(6,198/33)/198)+(4.25-(4-O18)*4.25/4*MAX(6,198/33)/9))^0.285)+(4.25-(4-O18)*4.25/4*MAX(6,198/33)/9)^(((4.25+(AA18-0.263)*0.32*198*MAX(6,198/33)/198)+(4.25-(4-O18)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18=0,50,198)/0.0065))),1))</f>
        <v>523.36148148148141</v>
      </c>
      <c r="AN18" s="98">
        <f t="shared" si="3"/>
        <v>498.86148148148141</v>
      </c>
      <c r="AO18" s="98">
        <f t="shared" si="4"/>
        <v>397.67947583151653</v>
      </c>
      <c r="AP18" s="98">
        <f t="shared" si="5"/>
        <v>278.20593508432762</v>
      </c>
      <c r="AQ18" s="98">
        <f t="shared" si="6"/>
        <v>169.23153498162736</v>
      </c>
      <c r="AR18" s="98">
        <f t="shared" si="7"/>
        <v>150</v>
      </c>
      <c r="AS18" s="98">
        <f t="shared" si="8"/>
        <v>150</v>
      </c>
      <c r="AT18" s="98">
        <f t="shared" si="9"/>
        <v>150</v>
      </c>
      <c r="AU18" s="98">
        <f t="shared" si="10"/>
        <v>150</v>
      </c>
      <c r="AV18" s="98">
        <f t="shared" si="11"/>
        <v>150</v>
      </c>
      <c r="AW18" s="98">
        <f t="shared" si="12"/>
        <v>150</v>
      </c>
      <c r="AX18" s="98">
        <f t="shared" si="13"/>
        <v>150</v>
      </c>
      <c r="AY18" s="96">
        <f t="shared" si="14"/>
        <v>5.3722765616730088</v>
      </c>
      <c r="AZ18" s="96">
        <f t="shared" si="15"/>
        <v>40.43731778425655</v>
      </c>
      <c r="BA18" s="96">
        <f t="shared" si="16"/>
        <v>2.6940714504514389</v>
      </c>
      <c r="BB18" s="96">
        <f t="shared" si="17"/>
        <v>1.9588456978523603</v>
      </c>
      <c r="BC18" s="96">
        <f t="shared" si="18"/>
        <v>1.067074300289647</v>
      </c>
      <c r="BD18" s="96">
        <f t="shared" si="19"/>
        <v>0.39442309967481282</v>
      </c>
      <c r="BE18" s="96">
        <f t="shared" si="20"/>
        <v>2.2062231723433801E-2</v>
      </c>
      <c r="BF18" s="96">
        <f t="shared" si="21"/>
        <v>0</v>
      </c>
      <c r="BG18" s="96">
        <f t="shared" si="22"/>
        <v>0</v>
      </c>
      <c r="BH18" s="96">
        <f t="shared" si="23"/>
        <v>0</v>
      </c>
      <c r="BI18" s="96">
        <f t="shared" si="24"/>
        <v>0</v>
      </c>
      <c r="BJ18" s="96">
        <f t="shared" si="25"/>
        <v>0</v>
      </c>
      <c r="BK18" s="96">
        <f t="shared" si="26"/>
        <v>0</v>
      </c>
      <c r="BL18" s="96">
        <f t="shared" si="27"/>
        <v>0</v>
      </c>
      <c r="BM18" s="129">
        <f t="shared" si="65"/>
        <v>14</v>
      </c>
      <c r="BN18" s="129">
        <f t="shared" si="65"/>
        <v>14</v>
      </c>
      <c r="BO18" s="129">
        <f t="shared" si="65"/>
        <v>14</v>
      </c>
      <c r="BP18" s="129">
        <f t="shared" si="65"/>
        <v>14</v>
      </c>
      <c r="BQ18" s="129" t="str">
        <f t="shared" si="65"/>
        <v/>
      </c>
      <c r="BR18" s="129" t="str">
        <f t="shared" si="65"/>
        <v/>
      </c>
      <c r="BS18" s="129" t="str">
        <f t="shared" si="65"/>
        <v/>
      </c>
      <c r="BT18" s="129" t="str">
        <f t="shared" si="65"/>
        <v/>
      </c>
      <c r="BU18" s="129" t="str">
        <f t="shared" si="65"/>
        <v/>
      </c>
      <c r="BV18" s="129" t="str">
        <f t="shared" si="65"/>
        <v/>
      </c>
      <c r="BW18" s="129" t="str">
        <f t="shared" si="65"/>
        <v/>
      </c>
      <c r="BX18" s="129" t="str">
        <f t="shared" si="65"/>
        <v/>
      </c>
      <c r="BY18" s="130">
        <f t="shared" si="29"/>
        <v>23.28311397796088</v>
      </c>
      <c r="BZ18" s="130">
        <f t="shared" si="30"/>
        <v>17.186270471963123</v>
      </c>
      <c r="CA18" s="130">
        <f t="shared" si="31"/>
        <v>9.9115953285546876</v>
      </c>
      <c r="CB18" s="130">
        <f t="shared" si="32"/>
        <v>4.152752326088442</v>
      </c>
      <c r="CC18" s="130">
        <f t="shared" si="33"/>
        <v>0.71453424439025648</v>
      </c>
      <c r="CD18" s="130">
        <f t="shared" si="34"/>
        <v>0.5</v>
      </c>
      <c r="CE18" s="130">
        <f t="shared" si="35"/>
        <v>0.5</v>
      </c>
      <c r="CF18" s="130">
        <f t="shared" si="36"/>
        <v>0.5</v>
      </c>
      <c r="CG18" s="130">
        <f t="shared" si="37"/>
        <v>0.5</v>
      </c>
      <c r="CH18" s="130">
        <f t="shared" si="38"/>
        <v>0.5</v>
      </c>
      <c r="CI18" s="130">
        <f t="shared" si="39"/>
        <v>0.5</v>
      </c>
      <c r="CJ18" s="130">
        <f t="shared" si="40"/>
        <v>0.5</v>
      </c>
      <c r="CK18" s="131">
        <f t="shared" si="41"/>
        <v>4</v>
      </c>
      <c r="CL18" s="96">
        <f t="shared" si="42"/>
        <v>0.80274772867366151</v>
      </c>
      <c r="CM18" s="96">
        <f t="shared" si="43"/>
        <v>0.15606007607458272</v>
      </c>
      <c r="CN18" s="96">
        <f t="shared" si="44"/>
        <v>-0.37005978947028728</v>
      </c>
      <c r="CO18" s="96">
        <f t="shared" si="45"/>
        <v>-0.6109575085329304</v>
      </c>
      <c r="CP18" s="96">
        <f t="shared" si="46"/>
        <v>-0.58950668939317119</v>
      </c>
      <c r="CQ18" s="96">
        <f t="shared" si="47"/>
        <v>-0.54206999999999994</v>
      </c>
      <c r="CR18" s="96">
        <f t="shared" si="48"/>
        <v>-0.54206999999999994</v>
      </c>
      <c r="CS18" s="96">
        <f t="shared" si="49"/>
        <v>-0.54206999999999994</v>
      </c>
      <c r="CT18" s="96">
        <f t="shared" si="50"/>
        <v>-0.54206999999999994</v>
      </c>
      <c r="CU18" s="96">
        <f t="shared" si="51"/>
        <v>-0.54206999999999994</v>
      </c>
      <c r="CV18" s="96">
        <f t="shared" si="52"/>
        <v>-0.54206999999999994</v>
      </c>
      <c r="CW18" s="96">
        <f t="shared" si="53"/>
        <v>-0.54206999999999994</v>
      </c>
      <c r="CX18" s="96">
        <f>MAX(0,(IF(CL18&gt;0,(CL18-ROUNDDOWN(CL18,1))/0.1*LOOKUP(ROUNDUP(CL18+81.1,1),CB!$A:$A,CB!$C:$C)+(1-(CL18-ROUNDDOWN(CL18,1))/0.1)*LOOKUP(ROUNDDOWN(CL18+81.1,1),CB!$A:$A,CB!$C:$C),(CL18-ROUNDDOWN(CL18-0.1,1))/0.1*LOOKUP(ROUNDUP(CL18+81.1,1),CB!$A:$A,CB!$C:$C)+(1-(CL18-ROUNDDOWN(CL18-0.1,1))/0.1)*LOOKUP(ROUNDDOWN(CL18+81.1,1),CB!$A:$A,CB!$C:$C))-LOOKUP(81.1,CB!$A:$A,CB!$C:$C))/(1-(BINOMDIST(97,162,0.5,TRUE)-BINOMDIST(87,162,0.5,TRUE)))*$C$2*($B$1^(LEFT(CX$4,4)*1-LEFT($BA$4,4)*1))*(37.75+CL18))</f>
        <v>1.230542374349368</v>
      </c>
      <c r="CY18" s="96">
        <f>MAX(0,(IF(CM18&gt;0,(CM18-ROUNDDOWN(CM18,1))/0.1*LOOKUP(ROUNDUP(CM18+81.1,1),CB!$A:$A,CB!$C:$C)+(1-(CM18-ROUNDDOWN(CM18,1))/0.1)*LOOKUP(ROUNDDOWN(CM18+81.1,1),CB!$A:$A,CB!$C:$C),(CM18-ROUNDDOWN(CM18-0.1,1))/0.1*LOOKUP(ROUNDUP(CM18+81.1,1),CB!$A:$A,CB!$C:$C)+(1-(CM18-ROUNDDOWN(CM18-0.1,1))/0.1)*LOOKUP(ROUNDDOWN(CM18+81.1,1),CB!$A:$A,CB!$C:$C))-LOOKUP(81.1,CB!$A:$A,CB!$C:$C))/(1-(BINOMDIST(97,162,0.5,TRUE)-BINOMDIST(87,162,0.5,TRUE)))*$C$2*($B$1^(LEFT(CY$4,4)*1-LEFT($BA$4,4)*1))*(37.75+CM18))</f>
        <v>0.23196661000329843</v>
      </c>
      <c r="CZ18" s="96">
        <f>MAX(0,(IF(CN18&gt;0,(CN18-ROUNDDOWN(CN18,1))/0.1*LOOKUP(ROUNDUP(CN18+81.1,1),CB!$A:$A,CB!$C:$C)+(1-(CN18-ROUNDDOWN(CN18,1))/0.1)*LOOKUP(ROUNDDOWN(CN18+81.1,1),CB!$A:$A,CB!$C:$C),(CN18-ROUNDDOWN(CN18-0.1,1))/0.1*LOOKUP(ROUNDUP(CN18+81.1,1),CB!$A:$A,CB!$C:$C)+(1-(CN18-ROUNDDOWN(CN18-0.1,1))/0.1)*LOOKUP(ROUNDDOWN(CN18+81.1,1),CB!$A:$A,CB!$C:$C))-LOOKUP(81.1,CB!$A:$A,CB!$C:$C))/(1-(BINOMDIST(97,162,0.5,TRUE)-BINOMDIST(87,162,0.5,TRUE)))*$C$2*($B$1^(LEFT(CZ$4,4)*1-LEFT($BA$4,4)*1))*(37.75+CN18))</f>
        <v>0</v>
      </c>
      <c r="DA18" s="96">
        <f>MAX(0,(IF(CO18&gt;0,(CO18-ROUNDDOWN(CO18,1))/0.1*LOOKUP(ROUNDUP(CO18+81.1,1),CB!$A:$A,CB!$C:$C)+(1-(CO18-ROUNDDOWN(CO18,1))/0.1)*LOOKUP(ROUNDDOWN(CO18+81.1,1),CB!$A:$A,CB!$C:$C),(CO18-ROUNDDOWN(CO18-0.1,1))/0.1*LOOKUP(ROUNDUP(CO18+81.1,1),CB!$A:$A,CB!$C:$C)+(1-(CO18-ROUNDDOWN(CO18-0.1,1))/0.1)*LOOKUP(ROUNDDOWN(CO18+81.1,1),CB!$A:$A,CB!$C:$C))-LOOKUP(81.1,CB!$A:$A,CB!$C:$C))/(1-(BINOMDIST(97,162,0.5,TRUE)-BINOMDIST(87,162,0.5,TRUE)))*$C$2*($B$1^(LEFT(DA$4,4)*1-LEFT($BA$4,4)*1))*(37.75+CO18))</f>
        <v>0</v>
      </c>
      <c r="DB18" s="96">
        <f>MAX(0,(IF(CP18&gt;0,(CP18-ROUNDDOWN(CP18,1))/0.1*LOOKUP(ROUNDUP(CP18+81.1,1),CB!$A:$A,CB!$C:$C)+(1-(CP18-ROUNDDOWN(CP18,1))/0.1)*LOOKUP(ROUNDDOWN(CP18+81.1,1),CB!$A:$A,CB!$C:$C),(CP18-ROUNDDOWN(CP18-0.1,1))/0.1*LOOKUP(ROUNDUP(CP18+81.1,1),CB!$A:$A,CB!$C:$C)+(1-(CP18-ROUNDDOWN(CP18-0.1,1))/0.1)*LOOKUP(ROUNDDOWN(CP18+81.1,1),CB!$A:$A,CB!$C:$C))-LOOKUP(81.1,CB!$A:$A,CB!$C:$C))/(1-(BINOMDIST(97,162,0.5,TRUE)-BINOMDIST(87,162,0.5,TRUE)))*$C$2*($B$1^(LEFT(DB$4,4)*1-LEFT($BA$4,4)*1))*(37.75+CP18))</f>
        <v>0</v>
      </c>
      <c r="DC18" s="96">
        <f>MAX(0,(IF(CQ18&gt;0,(CQ18-ROUNDDOWN(CQ18,1))/0.1*LOOKUP(ROUNDUP(CQ18+81.1,1),CB!$A:$A,CB!$C:$C)+(1-(CQ18-ROUNDDOWN(CQ18,1))/0.1)*LOOKUP(ROUNDDOWN(CQ18+81.1,1),CB!$A:$A,CB!$C:$C),(CQ18-ROUNDDOWN(CQ18-0.1,1))/0.1*LOOKUP(ROUNDUP(CQ18+81.1,1),CB!$A:$A,CB!$C:$C)+(1-(CQ18-ROUNDDOWN(CQ18-0.1,1))/0.1)*LOOKUP(ROUNDDOWN(CQ18+81.1,1),CB!$A:$A,CB!$C:$C))-LOOKUP(81.1,CB!$A:$A,CB!$C:$C))/(1-(BINOMDIST(97,162,0.5,TRUE)-BINOMDIST(87,162,0.5,TRUE)))*$C$2*($B$1^(LEFT(DC$4,4)*1-LEFT($BA$4,4)*1))*(37.75+CQ18))</f>
        <v>0</v>
      </c>
      <c r="DD18" s="96">
        <f>MAX(0,(IF(CR18&gt;0,(CR18-ROUNDDOWN(CR18,1))/0.1*LOOKUP(ROUNDUP(CR18+81.1,1),CB!$A:$A,CB!$C:$C)+(1-(CR18-ROUNDDOWN(CR18,1))/0.1)*LOOKUP(ROUNDDOWN(CR18+81.1,1),CB!$A:$A,CB!$C:$C),(CR18-ROUNDDOWN(CR18-0.1,1))/0.1*LOOKUP(ROUNDUP(CR18+81.1,1),CB!$A:$A,CB!$C:$C)+(1-(CR18-ROUNDDOWN(CR18-0.1,1))/0.1)*LOOKUP(ROUNDDOWN(CR18+81.1,1),CB!$A:$A,CB!$C:$C))-LOOKUP(81.1,CB!$A:$A,CB!$C:$C))/(1-(BINOMDIST(97,162,0.5,TRUE)-BINOMDIST(87,162,0.5,TRUE)))*$C$2*($B$1^(LEFT(DD$4,4)*1-LEFT($BA$4,4)*1))*(37.75+CR18))</f>
        <v>0</v>
      </c>
      <c r="DE18" s="96">
        <f>MAX(0,(IF(CS18&gt;0,(CS18-ROUNDDOWN(CS18,1))/0.1*LOOKUP(ROUNDUP(CS18+81.1,1),CB!$A:$A,CB!$C:$C)+(1-(CS18-ROUNDDOWN(CS18,1))/0.1)*LOOKUP(ROUNDDOWN(CS18+81.1,1),CB!$A:$A,CB!$C:$C),(CS18-ROUNDDOWN(CS18-0.1,1))/0.1*LOOKUP(ROUNDUP(CS18+81.1,1),CB!$A:$A,CB!$C:$C)+(1-(CS18-ROUNDDOWN(CS18-0.1,1))/0.1)*LOOKUP(ROUNDDOWN(CS18+81.1,1),CB!$A:$A,CB!$C:$C))-LOOKUP(81.1,CB!$A:$A,CB!$C:$C))/(1-(BINOMDIST(97,162,0.5,TRUE)-BINOMDIST(87,162,0.5,TRUE)))*$C$2*($B$1^(LEFT(DE$4,4)*1-LEFT($BA$4,4)*1))*(37.75+CS18))</f>
        <v>0</v>
      </c>
      <c r="DF18" s="96">
        <f>MAX(0,(IF(CT18&gt;0,(CT18-ROUNDDOWN(CT18,1))/0.1*LOOKUP(ROUNDUP(CT18+81.1,1),CB!$A:$A,CB!$C:$C)+(1-(CT18-ROUNDDOWN(CT18,1))/0.1)*LOOKUP(ROUNDDOWN(CT18+81.1,1),CB!$A:$A,CB!$C:$C),(CT18-ROUNDDOWN(CT18-0.1,1))/0.1*LOOKUP(ROUNDUP(CT18+81.1,1),CB!$A:$A,CB!$C:$C)+(1-(CT18-ROUNDDOWN(CT18-0.1,1))/0.1)*LOOKUP(ROUNDDOWN(CT18+81.1,1),CB!$A:$A,CB!$C:$C))-LOOKUP(81.1,CB!$A:$A,CB!$C:$C))/(1-(BINOMDIST(97,162,0.5,TRUE)-BINOMDIST(87,162,0.5,TRUE)))*$C$2*($B$1^(LEFT(DF$4,4)*1-LEFT($BA$4,4)*1))*(37.75+CT18))</f>
        <v>0</v>
      </c>
      <c r="DG18" s="96">
        <f>MAX(0,(IF(CU18&gt;0,(CU18-ROUNDDOWN(CU18,1))/0.1*LOOKUP(ROUNDUP(CU18+81.1,1),CB!$A:$A,CB!$C:$C)+(1-(CU18-ROUNDDOWN(CU18,1))/0.1)*LOOKUP(ROUNDDOWN(CU18+81.1,1),CB!$A:$A,CB!$C:$C),(CU18-ROUNDDOWN(CU18-0.1,1))/0.1*LOOKUP(ROUNDUP(CU18+81.1,1),CB!$A:$A,CB!$C:$C)+(1-(CU18-ROUNDDOWN(CU18-0.1,1))/0.1)*LOOKUP(ROUNDDOWN(CU18+81.1,1),CB!$A:$A,CB!$C:$C))-LOOKUP(81.1,CB!$A:$A,CB!$C:$C))/(1-(BINOMDIST(97,162,0.5,TRUE)-BINOMDIST(87,162,0.5,TRUE)))*$C$2*($B$1^(LEFT(DG$4,4)*1-LEFT($BA$4,4)*1))*(37.75+CU18))</f>
        <v>0</v>
      </c>
      <c r="DH18" s="96">
        <f>MAX(0,(IF(CV18&gt;0,(CV18-ROUNDDOWN(CV18,1))/0.1*LOOKUP(ROUNDUP(CV18+81.1,1),CB!$A:$A,CB!$C:$C)+(1-(CV18-ROUNDDOWN(CV18,1))/0.1)*LOOKUP(ROUNDDOWN(CV18+81.1,1),CB!$A:$A,CB!$C:$C),(CV18-ROUNDDOWN(CV18-0.1,1))/0.1*LOOKUP(ROUNDUP(CV18+81.1,1),CB!$A:$A,CB!$C:$C)+(1-(CV18-ROUNDDOWN(CV18-0.1,1))/0.1)*LOOKUP(ROUNDDOWN(CV18+81.1,1),CB!$A:$A,CB!$C:$C))-LOOKUP(81.1,CB!$A:$A,CB!$C:$C))/(1-(BINOMDIST(97,162,0.5,TRUE)-BINOMDIST(87,162,0.5,TRUE)))*$C$2*($B$1^(LEFT(DH$4,4)*1-LEFT($BA$4,4)*1))*(37.75+CV18))</f>
        <v>0</v>
      </c>
      <c r="DI18" s="96">
        <f>MAX(0,(IF(CW18&gt;0,(CW18-ROUNDDOWN(CW18,1))/0.1*LOOKUP(ROUNDUP(CW18+81.1,1),CB!$A:$A,CB!$C:$C)+(1-(CW18-ROUNDDOWN(CW18,1))/0.1)*LOOKUP(ROUNDDOWN(CW18+81.1,1),CB!$A:$A,CB!$C:$C),(CW18-ROUNDDOWN(CW18-0.1,1))/0.1*LOOKUP(ROUNDUP(CW18+81.1,1),CB!$A:$A,CB!$C:$C)+(1-(CW18-ROUNDDOWN(CW18-0.1,1))/0.1)*LOOKUP(ROUNDDOWN(CW18+81.1,1),CB!$A:$A,CB!$C:$C))-LOOKUP(81.1,CB!$A:$A,CB!$C:$C))/(1-(BINOMDIST(97,162,0.5,TRUE)-BINOMDIST(87,162,0.5,TRUE)))*$C$2*($B$1^(LEFT(DI$4,4)*1-LEFT($BA$4,4)*1))*(37.75+CW18))</f>
        <v>0</v>
      </c>
      <c r="DJ18" s="90">
        <f t="shared" si="54"/>
        <v>1.4183248681615619</v>
      </c>
      <c r="DK18" s="132"/>
      <c r="DL18" s="132">
        <f t="shared" si="55"/>
        <v>23.28311397796088</v>
      </c>
      <c r="DM18" s="132">
        <f t="shared" si="56"/>
        <v>41.111157450555353</v>
      </c>
      <c r="DN18" s="132">
        <f t="shared" si="57"/>
        <v>53.177008848363997</v>
      </c>
      <c r="DO18" s="132">
        <f t="shared" si="58"/>
        <v>61.287142394415888</v>
      </c>
      <c r="DP18" s="132">
        <f t="shared" si="59"/>
        <v>67.450515772853223</v>
      </c>
      <c r="DQ18" s="132">
        <f t="shared" si="60"/>
        <v>73.757939485697875</v>
      </c>
      <c r="DR18" s="132">
        <f t="shared" si="61"/>
        <v>80.319981512790648</v>
      </c>
      <c r="DS18" s="132">
        <f t="shared" si="62"/>
        <v>87.122787554501812</v>
      </c>
      <c r="DT18" s="132">
        <f t="shared" si="63"/>
        <v>94.151466539516946</v>
      </c>
      <c r="DU18" s="132">
        <f t="shared" si="64"/>
        <v>101.39043990467428</v>
      </c>
      <c r="DV18" s="132"/>
      <c r="DW18" s="132"/>
      <c r="DX18" s="132"/>
      <c r="DY18" s="132"/>
      <c r="DZ18" s="132"/>
      <c r="EA18" s="132"/>
      <c r="EB18" s="132"/>
      <c r="EC18" s="132"/>
      <c r="ED18" s="132"/>
      <c r="EE18" s="132"/>
      <c r="ER18" s="132"/>
      <c r="ES18" s="132"/>
      <c r="ET18" s="132"/>
      <c r="EU18" s="132"/>
      <c r="EV18" s="132"/>
      <c r="EW18" s="132"/>
      <c r="EX18" s="132"/>
      <c r="EY18" s="132"/>
      <c r="EZ18" s="132"/>
      <c r="FA18" s="132"/>
      <c r="FB18" s="132"/>
      <c r="FC18" s="132"/>
    </row>
    <row r="19" spans="1:159" ht="12.75" customHeight="1" x14ac:dyDescent="0.2">
      <c r="A19" s="128">
        <v>431148</v>
      </c>
      <c r="B19" s="99" t="str">
        <f>INDEX([1]Bios!$O:$O,MATCH(A19,[1]Bios!$C:$C,0))</f>
        <v>Kazmir, Scott</v>
      </c>
      <c r="C19" s="92" t="s">
        <v>654</v>
      </c>
      <c r="D19" s="94">
        <f>LOOKUP(IF(INDEX([1]Bios!$M:$M,MATCH(A19,[1]Bios!$C:$C,0))="P",INDEX([1]Pitchers!$Q:$Q,MATCH(A19,[1]Pitchers!$A:$A,0)),INDEX([1]Hitters!$AV:$AV,MATCH(A19,[1]Hitters!$A:$A,0))),Positions!A:A,Positions!B:B)</f>
        <v>1</v>
      </c>
      <c r="E19" s="137">
        <v>3</v>
      </c>
      <c r="F19" s="138">
        <f t="shared" si="0"/>
        <v>46.665598425511689</v>
      </c>
      <c r="G19" s="138">
        <v>48</v>
      </c>
      <c r="H19" s="94"/>
      <c r="I19" s="93">
        <f>6</f>
        <v>6</v>
      </c>
      <c r="J19" s="93">
        <f>6</f>
        <v>6</v>
      </c>
      <c r="K19" s="94">
        <f>MIN(IF(D19&gt;1,INDEX([1]Hitters!$DA:$DA,MATCH(A19,[1]Hitters!$A:$A,0)),INDEX([1]Pitchers!$DA:$DA,MATCH(A19,[1]Pitchers!$A:$A,0))),J19)</f>
        <v>6</v>
      </c>
      <c r="L19" s="94">
        <f t="shared" si="1"/>
        <v>4</v>
      </c>
      <c r="M19" s="95">
        <f>IF(D19&gt;1,INDEX([1]Hitters!$CV:$CV,MATCH($A19,[1]Hitters!$A:$A,0)),INDEX([1]Pitchers!$CP:$CP,MATCH($A19,[1]Pitchers!$A:$A,0)))</f>
        <v>32.458333333333336</v>
      </c>
      <c r="N19" s="90">
        <f t="shared" si="2"/>
        <v>-1.0963677335364999</v>
      </c>
      <c r="O19" s="97">
        <f>IF($D19&gt;1,INDEX([1]Hitters!$AF:$AF,MATCH($A19,[1]Hitters!$A:$A,0)),INDEX([1]Pitchers!$AJ:$AJ,MATCH($A19,[1]Pitchers!$A:$A,0))*IF(OR(AND($D19=0,INDEX([1]Pitchers!$Q:$Q,MATCH($A19,[1]Pitchers!$A:$A,0))="R"),AND($D19=1,INDEX([1]Pitchers!$Q:$Q,MATCH($A19,[1]Pitchers!$A:$A,0))="S")),1,IF($D19=0,0.83+(1-INDEX([1]Pitchers!$BE:$BE,MATCH($A19,[1]Pitchers!$A:$A,0)))/8,1/(0.83+(1-INDEX([1]Pitchers!$BE:$BE,MATCH($A19,[1]Pitchers!$A:$A,0)))/8))))</f>
        <v>3.9352528867020036</v>
      </c>
      <c r="P19" s="97">
        <f>IF($D19&gt;1,O19+(LOOKUP(ROUNDDOWN($M19+RIGHT(P$4,4)*1-2016,0),Age!$A:$A,Age!$C:$C)*(1-($M19+RIGHT(P$4,4)*1-2016-ROUNDDOWN($M19+RIGHT(P$4,4)*1-2016,0)))+LOOKUP(ROUNDUP($M19+RIGHT(P$4,4)*1-2016,0),Age!$A:$A,Age!$C:$C)*(($M19+RIGHT(P$4,4)*1-2016-ROUNDDOWN($M19+RIGHT(P$4,4)*1-2016,0))))*IF($M19+RIGHT(P$4,4)*1-2016&gt;27,1,INDEX([1]Hitters!$BG:$BG,MATCH($A19,[1]Hitters!$A:$A,0))),O19*(1-(1-(LOOKUP(ROUNDDOWN($M19+RIGHT(P$4,4)*1-2016,0),Age!$A:$A,Age!$L:$L)*(1-($M19+RIGHT(P$4,4)*1-2016-ROUNDDOWN($M19+RIGHT(P$4,4)*1-2016,0)))+LOOKUP(ROUNDUP($M19+RIGHT(P$4,4)*1-2016,0),Age!$A:$A,Age!$L:$L)*(($M19+RIGHT(P$4,4)*1-2016-ROUNDDOWN($M19+RIGHT(P$4,4)*1-2016,0)))))*IF($M19+RIGHT(P$4,4)*1-2016&gt;27,1,INDEX([1]Pitchers!$BE:$BE,MATCH($A19,[1]Pitchers!$A:$A,0)))))</f>
        <v>4.0813901423383889</v>
      </c>
      <c r="Q19" s="97">
        <f>IF($D19&gt;1,P19+(LOOKUP(ROUNDDOWN($M19+RIGHT(Q$4,4)*1-2016,0),Age!$A:$A,Age!$C:$C)*(1-($M19+RIGHT(Q$4,4)*1-2016-ROUNDDOWN($M19+RIGHT(Q$4,4)*1-2016,0)))+LOOKUP(ROUNDUP($M19+RIGHT(Q$4,4)*1-2016,0),Age!$A:$A,Age!$C:$C)*(($M19+RIGHT(Q$4,4)*1-2016-ROUNDDOWN($M19+RIGHT(Q$4,4)*1-2016,0))))*IF($M19+RIGHT(Q$4,4)*1-2016&gt;27,1,INDEX([1]Hitters!$BG:$BG,MATCH($A19,[1]Hitters!$A:$A,0))),P19*(1-(1-(LOOKUP(ROUNDDOWN($M19+RIGHT(Q$4,4)*1-2016,0),Age!$A:$A,Age!$L:$L)*(1-($M19+RIGHT(Q$4,4)*1-2016-ROUNDDOWN($M19+RIGHT(Q$4,4)*1-2016,0)))+LOOKUP(ROUNDUP($M19+RIGHT(Q$4,4)*1-2016,0),Age!$A:$A,Age!$L:$L)*(($M19+RIGHT(Q$4,4)*1-2016-ROUNDDOWN($M19+RIGHT(Q$4,4)*1-2016,0)))))*IF($M19+RIGHT(Q$4,4)*1-2016&gt;27,1,INDEX([1]Pitchers!$BE:$BE,MATCH($A19,[1]Pitchers!$A:$A,0)))))</f>
        <v>4.2564222591718002</v>
      </c>
      <c r="R19" s="97">
        <f>IF($D19&gt;1,Q19+(LOOKUP(ROUNDDOWN($M19+RIGHT(R$4,4)*1-2016,0),Age!$A:$A,Age!$C:$C)*(1-($M19+RIGHT(R$4,4)*1-2016-ROUNDDOWN($M19+RIGHT(R$4,4)*1-2016,0)))+LOOKUP(ROUNDUP($M19+RIGHT(R$4,4)*1-2016,0),Age!$A:$A,Age!$C:$C)*(($M19+RIGHT(R$4,4)*1-2016-ROUNDDOWN($M19+RIGHT(R$4,4)*1-2016,0))))*IF($M19+RIGHT(R$4,4)*1-2016&gt;27,1,INDEX([1]Hitters!$BG:$BG,MATCH($A19,[1]Hitters!$A:$A,0))),Q19*(1-(1-(LOOKUP(ROUNDDOWN($M19+RIGHT(R$4,4)*1-2016,0),Age!$A:$A,Age!$L:$L)*(1-($M19+RIGHT(R$4,4)*1-2016-ROUNDDOWN($M19+RIGHT(R$4,4)*1-2016,0)))+LOOKUP(ROUNDUP($M19+RIGHT(R$4,4)*1-2016,0),Age!$A:$A,Age!$L:$L)*(($M19+RIGHT(R$4,4)*1-2016-ROUNDDOWN($M19+RIGHT(R$4,4)*1-2016,0)))))*IF($M19+RIGHT(R$4,4)*1-2016&gt;27,1,INDEX([1]Pitchers!$BE:$BE,MATCH($A19,[1]Pitchers!$A:$A,0)))))</f>
        <v>4.4634351292558989</v>
      </c>
      <c r="S19" s="97">
        <f>IF($D19&gt;1,R19+(LOOKUP(ROUNDDOWN($M19+RIGHT(S$4,4)*1-2016,0),Age!$A:$A,Age!$C:$C)*(1-($M19+RIGHT(S$4,4)*1-2016-ROUNDDOWN($M19+RIGHT(S$4,4)*1-2016,0)))+LOOKUP(ROUNDUP($M19+RIGHT(S$4,4)*1-2016,0),Age!$A:$A,Age!$C:$C)*(($M19+RIGHT(S$4,4)*1-2016-ROUNDDOWN($M19+RIGHT(S$4,4)*1-2016,0))))*IF($M19+RIGHT(S$4,4)*1-2016&gt;27,1,INDEX([1]Hitters!$BG:$BG,MATCH($A19,[1]Hitters!$A:$A,0))),R19*(1-(1-(LOOKUP(ROUNDDOWN($M19+RIGHT(S$4,4)*1-2016,0),Age!$A:$A,Age!$L:$L)*(1-($M19+RIGHT(S$4,4)*1-2016-ROUNDDOWN($M19+RIGHT(S$4,4)*1-2016,0)))+LOOKUP(ROUNDUP($M19+RIGHT(S$4,4)*1-2016,0),Age!$A:$A,Age!$L:$L)*(($M19+RIGHT(S$4,4)*1-2016-ROUNDDOWN($M19+RIGHT(S$4,4)*1-2016,0)))))*IF($M19+RIGHT(S$4,4)*1-2016&gt;27,1,INDEX([1]Pitchers!$BE:$BE,MATCH($A19,[1]Pitchers!$A:$A,0)))))</f>
        <v>4.7061809085251234</v>
      </c>
      <c r="T19" s="97">
        <f>IF($D19&gt;1,S19+(LOOKUP(ROUNDDOWN($M19+RIGHT(T$4,4)*1-2016,0),Age!$A:$A,Age!$C:$C)*(1-($M19+RIGHT(T$4,4)*1-2016-ROUNDDOWN($M19+RIGHT(T$4,4)*1-2016,0)))+LOOKUP(ROUNDUP($M19+RIGHT(T$4,4)*1-2016,0),Age!$A:$A,Age!$C:$C)*(($M19+RIGHT(T$4,4)*1-2016-ROUNDDOWN($M19+RIGHT(T$4,4)*1-2016,0))))*IF($M19+RIGHT(T$4,4)*1-2016&gt;27,1,INDEX([1]Hitters!$BG:$BG,MATCH($A19,[1]Hitters!$A:$A,0))),S19*(1-(1-(LOOKUP(ROUNDDOWN($M19+RIGHT(T$4,4)*1-2016,0),Age!$A:$A,Age!$L:$L)*(1-($M19+RIGHT(T$4,4)*1-2016-ROUNDDOWN($M19+RIGHT(T$4,4)*1-2016,0)))+LOOKUP(ROUNDUP($M19+RIGHT(T$4,4)*1-2016,0),Age!$A:$A,Age!$L:$L)*(($M19+RIGHT(T$4,4)*1-2016-ROUNDDOWN($M19+RIGHT(T$4,4)*1-2016,0)))))*IF($M19+RIGHT(T$4,4)*1-2016&gt;27,1,INDEX([1]Pitchers!$BE:$BE,MATCH($A19,[1]Pitchers!$A:$A,0)))))</f>
        <v>4.9891890583679981</v>
      </c>
      <c r="U19" s="97">
        <f>IF($D19&gt;1,T19+(LOOKUP(ROUNDDOWN($M19+RIGHT(U$4,4)*1-2016,0),Age!$A:$A,Age!$C:$C)*(1-($M19+RIGHT(U$4,4)*1-2016-ROUNDDOWN($M19+RIGHT(U$4,4)*1-2016,0)))+LOOKUP(ROUNDUP($M19+RIGHT(U$4,4)*1-2016,0),Age!$A:$A,Age!$C:$C)*(($M19+RIGHT(U$4,4)*1-2016-ROUNDDOWN($M19+RIGHT(U$4,4)*1-2016,0))))*IF($M19+RIGHT(U$4,4)*1-2016&gt;27,1,INDEX([1]Hitters!$BG:$BG,MATCH($A19,[1]Hitters!$A:$A,0))),T19*(1-(1-(LOOKUP(ROUNDDOWN($M19+RIGHT(U$4,4)*1-2016,0),Age!$A:$A,Age!$L:$L)*(1-($M19+RIGHT(U$4,4)*1-2016-ROUNDDOWN($M19+RIGHT(U$4,4)*1-2016,0)))+LOOKUP(ROUNDUP($M19+RIGHT(U$4,4)*1-2016,0),Age!$A:$A,Age!$L:$L)*(($M19+RIGHT(U$4,4)*1-2016-ROUNDDOWN($M19+RIGHT(U$4,4)*1-2016,0)))))*IF($M19+RIGHT(U$4,4)*1-2016&gt;27,1,INDEX([1]Pitchers!$BE:$BE,MATCH($A19,[1]Pitchers!$A:$A,0)))))</f>
        <v>5.3179038583073526</v>
      </c>
      <c r="V19" s="97">
        <f>IF($D19&gt;1,U19+(LOOKUP(ROUNDDOWN($M19+RIGHT(V$4,4)*1-2016,0),Age!$A:$A,Age!$C:$C)*(1-($M19+RIGHT(V$4,4)*1-2016-ROUNDDOWN($M19+RIGHT(V$4,4)*1-2016,0)))+LOOKUP(ROUNDUP($M19+RIGHT(V$4,4)*1-2016,0),Age!$A:$A,Age!$C:$C)*(($M19+RIGHT(V$4,4)*1-2016-ROUNDDOWN($M19+RIGHT(V$4,4)*1-2016,0))))*IF($M19+RIGHT(V$4,4)*1-2016&gt;27,1,INDEX([1]Hitters!$BG:$BG,MATCH($A19,[1]Hitters!$A:$A,0))),U19*(1-(1-(LOOKUP(ROUNDDOWN($M19+RIGHT(V$4,4)*1-2016,0),Age!$A:$A,Age!$L:$L)*(1-($M19+RIGHT(V$4,4)*1-2016-ROUNDDOWN($M19+RIGHT(V$4,4)*1-2016,0)))+LOOKUP(ROUNDUP($M19+RIGHT(V$4,4)*1-2016,0),Age!$A:$A,Age!$L:$L)*(($M19+RIGHT(V$4,4)*1-2016-ROUNDDOWN($M19+RIGHT(V$4,4)*1-2016,0)))))*IF($M19+RIGHT(V$4,4)*1-2016&gt;27,1,INDEX([1]Pitchers!$BE:$BE,MATCH($A19,[1]Pitchers!$A:$A,0)))))</f>
        <v>5.6988541169904785</v>
      </c>
      <c r="W19" s="97">
        <f>IF($D19&gt;1,V19+(LOOKUP(ROUNDDOWN($M19+RIGHT(W$4,4)*1-2016,0),Age!$A:$A,Age!$C:$C)*(1-($M19+RIGHT(W$4,4)*1-2016-ROUNDDOWN($M19+RIGHT(W$4,4)*1-2016,0)))+LOOKUP(ROUNDUP($M19+RIGHT(W$4,4)*1-2016,0),Age!$A:$A,Age!$C:$C)*(($M19+RIGHT(W$4,4)*1-2016-ROUNDDOWN($M19+RIGHT(W$4,4)*1-2016,0))))*IF($M19+RIGHT(W$4,4)*1-2016&gt;27,1,INDEX([1]Hitters!$BG:$BG,MATCH($A19,[1]Hitters!$A:$A,0))),V19*(1-(1-(LOOKUP(ROUNDDOWN($M19+RIGHT(W$4,4)*1-2016,0),Age!$A:$A,Age!$L:$L)*(1-($M19+RIGHT(W$4,4)*1-2016-ROUNDDOWN($M19+RIGHT(W$4,4)*1-2016,0)))+LOOKUP(ROUNDUP($M19+RIGHT(W$4,4)*1-2016,0),Age!$A:$A,Age!$L:$L)*(($M19+RIGHT(W$4,4)*1-2016-ROUNDDOWN($M19+RIGHT(W$4,4)*1-2016,0)))))*IF($M19+RIGHT(W$4,4)*1-2016&gt;27,1,INDEX([1]Pitchers!$BE:$BE,MATCH($A19,[1]Pitchers!$A:$A,0)))))</f>
        <v>6.1398623173563411</v>
      </c>
      <c r="X19" s="97">
        <f>IF($D19&gt;1,W19+(LOOKUP(ROUNDDOWN($M19+RIGHT(X$4,4)*1-2016,0),Age!$A:$A,Age!$C:$C)*(1-($M19+RIGHT(X$4,4)*1-2016-ROUNDDOWN($M19+RIGHT(X$4,4)*1-2016,0)))+LOOKUP(ROUNDUP($M19+RIGHT(X$4,4)*1-2016,0),Age!$A:$A,Age!$C:$C)*(($M19+RIGHT(X$4,4)*1-2016-ROUNDDOWN($M19+RIGHT(X$4,4)*1-2016,0))))*IF($M19+RIGHT(X$4,4)*1-2016&gt;27,1,INDEX([1]Hitters!$BG:$BG,MATCH($A19,[1]Hitters!$A:$A,0))),W19*(1-(1-(LOOKUP(ROUNDDOWN($M19+RIGHT(X$4,4)*1-2016,0),Age!$A:$A,Age!$L:$L)*(1-($M19+RIGHT(X$4,4)*1-2016-ROUNDDOWN($M19+RIGHT(X$4,4)*1-2016,0)))+LOOKUP(ROUNDUP($M19+RIGHT(X$4,4)*1-2016,0),Age!$A:$A,Age!$L:$L)*(($M19+RIGHT(X$4,4)*1-2016-ROUNDDOWN($M19+RIGHT(X$4,4)*1-2016,0)))))*IF($M19+RIGHT(X$4,4)*1-2016&gt;27,1,INDEX([1]Pitchers!$BE:$BE,MATCH($A19,[1]Pitchers!$A:$A,0)))))</f>
        <v>6.650302329385732</v>
      </c>
      <c r="Y19" s="97">
        <f>IF($D19&gt;1,X19+(LOOKUP(ROUNDDOWN($M19+RIGHT(Y$4,4)*1-2016,0),Age!$A:$A,Age!$C:$C)*(1-($M19+RIGHT(Y$4,4)*1-2016-ROUNDDOWN($M19+RIGHT(Y$4,4)*1-2016,0)))+LOOKUP(ROUNDUP($M19+RIGHT(Y$4,4)*1-2016,0),Age!$A:$A,Age!$C:$C)*(($M19+RIGHT(Y$4,4)*1-2016-ROUNDDOWN($M19+RIGHT(Y$4,4)*1-2016,0))))*IF($M19+RIGHT(Y$4,4)*1-2016&gt;27,1,INDEX([1]Hitters!$BG:$BG,MATCH($A19,[1]Hitters!$A:$A,0))),X19*(1-(1-(LOOKUP(ROUNDDOWN($M19+RIGHT(Y$4,4)*1-2016,0),Age!$A:$A,Age!$L:$L)*(1-($M19+RIGHT(Y$4,4)*1-2016-ROUNDDOWN($M19+RIGHT(Y$4,4)*1-2016,0)))+LOOKUP(ROUNDUP($M19+RIGHT(Y$4,4)*1-2016,0),Age!$A:$A,Age!$L:$L)*(($M19+RIGHT(Y$4,4)*1-2016-ROUNDDOWN($M19+RIGHT(Y$4,4)*1-2016,0)))))*IF($M19+RIGHT(Y$4,4)*1-2016&gt;27,1,INDEX([1]Pitchers!$BE:$BE,MATCH($A19,[1]Pitchers!$A:$A,0)))))</f>
        <v>7.241417222892494</v>
      </c>
      <c r="Z19" s="97">
        <f>IF($D19&gt;1,Y19+(LOOKUP(ROUNDDOWN($M19+RIGHT(Z$4,4)*1-2016,0),Age!$A:$A,Age!$C:$C)*(1-($M19+RIGHT(Z$4,4)*1-2016-ROUNDDOWN($M19+RIGHT(Z$4,4)*1-2016,0)))+LOOKUP(ROUNDUP($M19+RIGHT(Z$4,4)*1-2016,0),Age!$A:$A,Age!$C:$C)*(($M19+RIGHT(Z$4,4)*1-2016-ROUNDDOWN($M19+RIGHT(Z$4,4)*1-2016,0))))*IF($M19+RIGHT(Z$4,4)*1-2016&gt;27,1,INDEX([1]Hitters!$BG:$BG,MATCH($A19,[1]Hitters!$A:$A,0))),Y19*(1-(1-(LOOKUP(ROUNDDOWN($M19+RIGHT(Z$4,4)*1-2016,0),Age!$A:$A,Age!$L:$L)*(1-($M19+RIGHT(Z$4,4)*1-2016-ROUNDDOWN($M19+RIGHT(Z$4,4)*1-2016,0)))+LOOKUP(ROUNDUP($M19+RIGHT(Z$4,4)*1-2016,0),Age!$A:$A,Age!$L:$L)*(($M19+RIGHT(Z$4,4)*1-2016-ROUNDDOWN($M19+RIGHT(Z$4,4)*1-2016,0)))))*IF($M19+RIGHT(Z$4,4)*1-2016&gt;27,1,INDEX([1]Pitchers!$BE:$BE,MATCH($A19,[1]Pitchers!$A:$A,0)))))</f>
        <v>7.926711759038108</v>
      </c>
      <c r="AA19" s="96">
        <f>IF($D19=0,0,IF($D19=1,INDEX([1]Pitchers!$FK:$FK,MATCH($A19,[1]Pitchers!$A:$A,0)),MAX(-16,IF($D19=10,-16,IF($D19&lt;2,0,INDEX([1]Hitters!$AZ:$AZ,MATCH($A19,[1]Hitters!$A:$A,0)))))))</f>
        <v>0.24926846532664365</v>
      </c>
      <c r="AB19" s="96">
        <f>IF($D19=0,0,IF($D19=1,INDEX([1]Pitchers!$FK:$FK,MATCH($A19,[1]Pitchers!$A:$A,0)),MAX(-16,IF($D19=2,AA19-MIN(0.75,0.25*(RIGHT(AB$4,4)*1-(RIGHT($AD$4,4)*1)+0.25)*(1-MIN(0.75,INDEX([1]Hitters!$CF:$CF,MATCH($A19,[1]Hitters!$A:$A,0)))/0.75*1)+INDEX([1]Hitters!$CF:$CF,MATCH($A19,[1]Hitters!$A:$A,0)))/0.75*1,IF($D19&gt;6,(AA19-MIN(0.75,0.25*(RIGHT(AB$4,4)*1-(RIGHT($AD$4,4)*1)+0.25)*(1-MIN(0.75,INDEX([1]Hitters!$CF:$CF,MATCH($A19,[1]Hitters!$A:$A,0)))/0.75*1)+INDEX([1]Hitters!$CF:$CF,MATCH($A19,[1]Hitters!$A:$A,0)))/0.75*($M19+RIGHT(AB$4,4)*1-RIGHT($AA$4,4)*1+10)*0.05),IF($D19=3,(AA19-MIN(0.75,0.25*(RIGHT(AB$4,4)*1-(RIGHT($AD$4,4)*1)+0.25)*(1-MIN(0.75,INDEX([1]Hitters!$CF:$CF,MATCH($A19,[1]Hitters!$A:$A,0)))/0.75*1)+INDEX([1]Hitters!$CF:$CF,MATCH($A19,[1]Hitters!$A:$A,0)))/0.75*($M19+RIGHT(AB$4,4)*1-RIGHT($AA$4,4)*1-27)*0.1),(AA19-MIN(0.75,0.25*(RIGHT(AB$4,4)*1-(RIGHT($AD$4,4)*1)+0.25)*(1-MIN(0.75,INDEX([1]Hitters!$CF:$CF,MATCH($A19,[1]Hitters!$A:$A,0)))/0.75*1)+INDEX([1]Hitters!$CF:$CF,MATCH($A19,[1]Hitters!$A:$A,0)))/0.75*($M19+RIGHT(AB$4,4)*1-RIGHT($AA$4,4)*1-20)*0.094)))))))</f>
        <v>0.24926846532664365</v>
      </c>
      <c r="AC19" s="96">
        <f>IF($D19=0,0,IF($D19=1,INDEX([1]Pitchers!$FK:$FK,MATCH($A19,[1]Pitchers!$A:$A,0)),MAX(-16,IF($D19=2,AB19-MIN(0.75,0.25*(RIGHT(AC$4,4)*1-(RIGHT($AD$4,4)*1)+0.25)*(1-MIN(0.75,INDEX([1]Hitters!$CF:$CF,MATCH($A19,[1]Hitters!$A:$A,0)))/0.75*1)+INDEX([1]Hitters!$CF:$CF,MATCH($A19,[1]Hitters!$A:$A,0)))/0.75*1,IF($D19&gt;6,(AB19-MIN(0.75,0.25*(RIGHT(AC$4,4)*1-(RIGHT($AD$4,4)*1)+0.25)*(1-MIN(0.75,INDEX([1]Hitters!$CF:$CF,MATCH($A19,[1]Hitters!$A:$A,0)))/0.75*1)+INDEX([1]Hitters!$CF:$CF,MATCH($A19,[1]Hitters!$A:$A,0)))/0.75*($M19+RIGHT(AC$4,4)*1-RIGHT($AA$4,4)*1+10)*0.05),IF($D19=3,(AB19-MIN(0.75,0.25*(RIGHT(AC$4,4)*1-(RIGHT($AD$4,4)*1)+0.25)*(1-MIN(0.75,INDEX([1]Hitters!$CF:$CF,MATCH($A19,[1]Hitters!$A:$A,0)))/0.75*1)+INDEX([1]Hitters!$CF:$CF,MATCH($A19,[1]Hitters!$A:$A,0)))/0.75*($M19+RIGHT(AC$4,4)*1-RIGHT($AA$4,4)*1-27)*0.1),(AB19-MIN(0.75,0.25*(RIGHT(AC$4,4)*1-(RIGHT($AD$4,4)*1)+0.25)*(1-MIN(0.75,INDEX([1]Hitters!$CF:$CF,MATCH($A19,[1]Hitters!$A:$A,0)))/0.75*1)+INDEX([1]Hitters!$CF:$CF,MATCH($A19,[1]Hitters!$A:$A,0)))/0.75*($M19+RIGHT(AC$4,4)*1-RIGHT($AA$4,4)*1-20)*0.094)))))))</f>
        <v>0.24926846532664365</v>
      </c>
      <c r="AD19" s="96">
        <f>IF($D19=0,0,IF($D19=1,INDEX([1]Pitchers!$FK:$FK,MATCH($A19,[1]Pitchers!$A:$A,0)),MAX(-16,IF($D19=2,AC19-MIN(0.75,0.25*(RIGHT(AD$4,4)*1-(RIGHT($AD$4,4)*1)+0.25)*(1-MIN(0.75,INDEX([1]Hitters!$CF:$CF,MATCH($A19,[1]Hitters!$A:$A,0)))/0.75*1)+INDEX([1]Hitters!$CF:$CF,MATCH($A19,[1]Hitters!$A:$A,0)))/0.75*1,IF($D19&gt;6,(AC19-MIN(0.75,0.25*(RIGHT(AD$4,4)*1-(RIGHT($AD$4,4)*1)+0.25)*(1-MIN(0.75,INDEX([1]Hitters!$CF:$CF,MATCH($A19,[1]Hitters!$A:$A,0)))/0.75*1)+INDEX([1]Hitters!$CF:$CF,MATCH($A19,[1]Hitters!$A:$A,0)))/0.75*($M19+RIGHT(AD$4,4)*1-RIGHT($AA$4,4)*1+10)*0.05),IF($D19=3,(AC19-MIN(0.75,0.25*(RIGHT(AD$4,4)*1-(RIGHT($AD$4,4)*1)+0.25)*(1-MIN(0.75,INDEX([1]Hitters!$CF:$CF,MATCH($A19,[1]Hitters!$A:$A,0)))/0.75*1)+INDEX([1]Hitters!$CF:$CF,MATCH($A19,[1]Hitters!$A:$A,0)))/0.75*($M19+RIGHT(AD$4,4)*1-RIGHT($AA$4,4)*1-27)*0.1),(AC19-MIN(0.75,0.25*(RIGHT(AD$4,4)*1-(RIGHT($AD$4,4)*1)+0.25)*(1-MIN(0.75,INDEX([1]Hitters!$CF:$CF,MATCH($A19,[1]Hitters!$A:$A,0)))/0.75*1)+INDEX([1]Hitters!$CF:$CF,MATCH($A19,[1]Hitters!$A:$A,0)))/0.75*($M19+RIGHT(AD$4,4)*1-RIGHT($AA$4,4)*1-20)*0.094)))))))</f>
        <v>0.24926846532664365</v>
      </c>
      <c r="AE19" s="96">
        <f>IF($D19=0,0,IF($D19=1,INDEX([1]Pitchers!$FK:$FK,MATCH($A19,[1]Pitchers!$A:$A,0)),MAX(-16,IF($D19=2,AD19-MIN(0.75,0.25*(RIGHT(AE$4,4)*1-(RIGHT($AD$4,4)*1)+0.25)*(1-MIN(0.75,INDEX([1]Hitters!$CF:$CF,MATCH($A19,[1]Hitters!$A:$A,0)))/0.75*1)+INDEX([1]Hitters!$CF:$CF,MATCH($A19,[1]Hitters!$A:$A,0)))/0.75*1,IF($D19&gt;6,(AD19-MIN(0.75,0.25*(RIGHT(AE$4,4)*1-(RIGHT($AD$4,4)*1)+0.25)*(1-MIN(0.75,INDEX([1]Hitters!$CF:$CF,MATCH($A19,[1]Hitters!$A:$A,0)))/0.75*1)+INDEX([1]Hitters!$CF:$CF,MATCH($A19,[1]Hitters!$A:$A,0)))/0.75*($M19+RIGHT(AE$4,4)*1-RIGHT($AA$4,4)*1+10)*0.05),IF($D19=3,(AD19-MIN(0.75,0.25*(RIGHT(AE$4,4)*1-(RIGHT($AD$4,4)*1)+0.25)*(1-MIN(0.75,INDEX([1]Hitters!$CF:$CF,MATCH($A19,[1]Hitters!$A:$A,0)))/0.75*1)+INDEX([1]Hitters!$CF:$CF,MATCH($A19,[1]Hitters!$A:$A,0)))/0.75*($M19+RIGHT(AE$4,4)*1-RIGHT($AA$4,4)*1-27)*0.1),(AD19-MIN(0.75,0.25*(RIGHT(AE$4,4)*1-(RIGHT($AD$4,4)*1)+0.25)*(1-MIN(0.75,INDEX([1]Hitters!$CF:$CF,MATCH($A19,[1]Hitters!$A:$A,0)))/0.75*1)+INDEX([1]Hitters!$CF:$CF,MATCH($A19,[1]Hitters!$A:$A,0)))/0.75*($M19+RIGHT(AE$4,4)*1-RIGHT($AA$4,4)*1-20)*0.094)))))))</f>
        <v>0.24926846532664365</v>
      </c>
      <c r="AF19" s="96">
        <f>IF($D19=0,0,IF($D19=1,INDEX([1]Pitchers!$FK:$FK,MATCH($A19,[1]Pitchers!$A:$A,0)),MAX(-16,IF($D19=2,AE19-MIN(0.75,0.25*(RIGHT(AF$4,4)*1-(RIGHT($AD$4,4)*1)+0.25)*(1-MIN(0.75,INDEX([1]Hitters!$CF:$CF,MATCH($A19,[1]Hitters!$A:$A,0)))/0.75*1)+INDEX([1]Hitters!$CF:$CF,MATCH($A19,[1]Hitters!$A:$A,0)))/0.75*1,IF($D19&gt;6,(AE19-MIN(0.75,0.25*(RIGHT(AF$4,4)*1-(RIGHT($AD$4,4)*1)+0.25)*(1-MIN(0.75,INDEX([1]Hitters!$CF:$CF,MATCH($A19,[1]Hitters!$A:$A,0)))/0.75*1)+INDEX([1]Hitters!$CF:$CF,MATCH($A19,[1]Hitters!$A:$A,0)))/0.75*($M19+RIGHT(AF$4,4)*1-RIGHT($AA$4,4)*1+10)*0.05),IF($D19=3,(AE19-MIN(0.75,0.25*(RIGHT(AF$4,4)*1-(RIGHT($AD$4,4)*1)+0.25)*(1-MIN(0.75,INDEX([1]Hitters!$CF:$CF,MATCH($A19,[1]Hitters!$A:$A,0)))/0.75*1)+INDEX([1]Hitters!$CF:$CF,MATCH($A19,[1]Hitters!$A:$A,0)))/0.75*($M19+RIGHT(AF$4,4)*1-RIGHT($AA$4,4)*1-27)*0.1),(AE19-MIN(0.75,0.25*(RIGHT(AF$4,4)*1-(RIGHT($AD$4,4)*1)+0.25)*(1-MIN(0.75,INDEX([1]Hitters!$CF:$CF,MATCH($A19,[1]Hitters!$A:$A,0)))/0.75*1)+INDEX([1]Hitters!$CF:$CF,MATCH($A19,[1]Hitters!$A:$A,0)))/0.75*($M19+RIGHT(AF$4,4)*1-RIGHT($AA$4,4)*1-20)*0.094)))))))</f>
        <v>0.24926846532664365</v>
      </c>
      <c r="AG19" s="96">
        <f>IF($D19=0,0,IF($D19=1,INDEX([1]Pitchers!$FK:$FK,MATCH($A19,[1]Pitchers!$A:$A,0)),MAX(-16,IF($D19=2,AF19-MIN(0.75,0.25*(RIGHT(AG$4,4)*1-(RIGHT($AD$4,4)*1)+0.25)*(1-MIN(0.75,INDEX([1]Hitters!$CF:$CF,MATCH($A19,[1]Hitters!$A:$A,0)))/0.75*1)+INDEX([1]Hitters!$CF:$CF,MATCH($A19,[1]Hitters!$A:$A,0)))/0.75*1,IF($D19&gt;6,(AF19-MIN(0.75,0.25*(RIGHT(AG$4,4)*1-(RIGHT($AD$4,4)*1)+0.25)*(1-MIN(0.75,INDEX([1]Hitters!$CF:$CF,MATCH($A19,[1]Hitters!$A:$A,0)))/0.75*1)+INDEX([1]Hitters!$CF:$CF,MATCH($A19,[1]Hitters!$A:$A,0)))/0.75*($M19+RIGHT(AG$4,4)*1-RIGHT($AA$4,4)*1+10)*0.05),IF($D19=3,(AF19-MIN(0.75,0.25*(RIGHT(AG$4,4)*1-(RIGHT($AD$4,4)*1)+0.25)*(1-MIN(0.75,INDEX([1]Hitters!$CF:$CF,MATCH($A19,[1]Hitters!$A:$A,0)))/0.75*1)+INDEX([1]Hitters!$CF:$CF,MATCH($A19,[1]Hitters!$A:$A,0)))/0.75*($M19+RIGHT(AG$4,4)*1-RIGHT($AA$4,4)*1-27)*0.1),(AF19-MIN(0.75,0.25*(RIGHT(AG$4,4)*1-(RIGHT($AD$4,4)*1)+0.25)*(1-MIN(0.75,INDEX([1]Hitters!$CF:$CF,MATCH($A19,[1]Hitters!$A:$A,0)))/0.75*1)+INDEX([1]Hitters!$CF:$CF,MATCH($A19,[1]Hitters!$A:$A,0)))/0.75*($M19+RIGHT(AG$4,4)*1-RIGHT($AA$4,4)*1-20)*0.094)))))))</f>
        <v>0.24926846532664365</v>
      </c>
      <c r="AH19" s="96">
        <f>IF($D19=0,0,IF($D19=1,INDEX([1]Pitchers!$FK:$FK,MATCH($A19,[1]Pitchers!$A:$A,0)),MAX(-16,IF($D19=2,AG19-MIN(0.75,0.25*(RIGHT(AH$4,4)*1-(RIGHT($AD$4,4)*1)+0.25)*(1-MIN(0.75,INDEX([1]Hitters!$CF:$CF,MATCH($A19,[1]Hitters!$A:$A,0)))/0.75*1)+INDEX([1]Hitters!$CF:$CF,MATCH($A19,[1]Hitters!$A:$A,0)))/0.75*1,IF($D19&gt;6,(AG19-MIN(0.75,0.25*(RIGHT(AH$4,4)*1-(RIGHT($AD$4,4)*1)+0.25)*(1-MIN(0.75,INDEX([1]Hitters!$CF:$CF,MATCH($A19,[1]Hitters!$A:$A,0)))/0.75*1)+INDEX([1]Hitters!$CF:$CF,MATCH($A19,[1]Hitters!$A:$A,0)))/0.75*($M19+RIGHT(AH$4,4)*1-RIGHT($AA$4,4)*1+10)*0.05),IF($D19=3,(AG19-MIN(0.75,0.25*(RIGHT(AH$4,4)*1-(RIGHT($AD$4,4)*1)+0.25)*(1-MIN(0.75,INDEX([1]Hitters!$CF:$CF,MATCH($A19,[1]Hitters!$A:$A,0)))/0.75*1)+INDEX([1]Hitters!$CF:$CF,MATCH($A19,[1]Hitters!$A:$A,0)))/0.75*($M19+RIGHT(AH$4,4)*1-RIGHT($AA$4,4)*1-27)*0.1),(AG19-MIN(0.75,0.25*(RIGHT(AH$4,4)*1-(RIGHT($AD$4,4)*1)+0.25)*(1-MIN(0.75,INDEX([1]Hitters!$CF:$CF,MATCH($A19,[1]Hitters!$A:$A,0)))/0.75*1)+INDEX([1]Hitters!$CF:$CF,MATCH($A19,[1]Hitters!$A:$A,0)))/0.75*($M19+RIGHT(AH$4,4)*1-RIGHT($AA$4,4)*1-20)*0.094)))))))</f>
        <v>0.24926846532664365</v>
      </c>
      <c r="AI19" s="96">
        <f>IF($D19=0,0,IF($D19=1,INDEX([1]Pitchers!$FK:$FK,MATCH($A19,[1]Pitchers!$A:$A,0)),MAX(-16,IF($D19=2,AH19-MIN(0.75,0.25*(RIGHT(AI$4,4)*1-(RIGHT($AD$4,4)*1)+0.25)*(1-MIN(0.75,INDEX([1]Hitters!$CF:$CF,MATCH($A19,[1]Hitters!$A:$A,0)))/0.75*1)+INDEX([1]Hitters!$CF:$CF,MATCH($A19,[1]Hitters!$A:$A,0)))/0.75*1,IF($D19&gt;6,(AH19-MIN(0.75,0.25*(RIGHT(AI$4,4)*1-(RIGHT($AD$4,4)*1)+0.25)*(1-MIN(0.75,INDEX([1]Hitters!$CF:$CF,MATCH($A19,[1]Hitters!$A:$A,0)))/0.75*1)+INDEX([1]Hitters!$CF:$CF,MATCH($A19,[1]Hitters!$A:$A,0)))/0.75*($M19+RIGHT(AI$4,4)*1-RIGHT($AA$4,4)*1+10)*0.05),IF($D19=3,(AH19-MIN(0.75,0.25*(RIGHT(AI$4,4)*1-(RIGHT($AD$4,4)*1)+0.25)*(1-MIN(0.75,INDEX([1]Hitters!$CF:$CF,MATCH($A19,[1]Hitters!$A:$A,0)))/0.75*1)+INDEX([1]Hitters!$CF:$CF,MATCH($A19,[1]Hitters!$A:$A,0)))/0.75*($M19+RIGHT(AI$4,4)*1-RIGHT($AA$4,4)*1-27)*0.1),(AH19-MIN(0.75,0.25*(RIGHT(AI$4,4)*1-(RIGHT($AD$4,4)*1)+0.25)*(1-MIN(0.75,INDEX([1]Hitters!$CF:$CF,MATCH($A19,[1]Hitters!$A:$A,0)))/0.75*1)+INDEX([1]Hitters!$CF:$CF,MATCH($A19,[1]Hitters!$A:$A,0)))/0.75*($M19+RIGHT(AI$4,4)*1-RIGHT($AA$4,4)*1-20)*0.094)))))))</f>
        <v>0.24926846532664365</v>
      </c>
      <c r="AJ19" s="96">
        <f>IF($D19=0,0,IF($D19=1,INDEX([1]Pitchers!$FK:$FK,MATCH($A19,[1]Pitchers!$A:$A,0)),MAX(-16,IF($D19=2,AI19-MIN(0.75,0.25*(RIGHT(AJ$4,4)*1-(RIGHT($AD$4,4)*1)+0.25)*(1-MIN(0.75,INDEX([1]Hitters!$CF:$CF,MATCH($A19,[1]Hitters!$A:$A,0)))/0.75*1)+INDEX([1]Hitters!$CF:$CF,MATCH($A19,[1]Hitters!$A:$A,0)))/0.75*1,IF($D19&gt;6,(AI19-MIN(0.75,0.25*(RIGHT(AJ$4,4)*1-(RIGHT($AD$4,4)*1)+0.25)*(1-MIN(0.75,INDEX([1]Hitters!$CF:$CF,MATCH($A19,[1]Hitters!$A:$A,0)))/0.75*1)+INDEX([1]Hitters!$CF:$CF,MATCH($A19,[1]Hitters!$A:$A,0)))/0.75*($M19+RIGHT(AJ$4,4)*1-RIGHT($AA$4,4)*1+10)*0.05),IF($D19=3,(AI19-MIN(0.75,0.25*(RIGHT(AJ$4,4)*1-(RIGHT($AD$4,4)*1)+0.25)*(1-MIN(0.75,INDEX([1]Hitters!$CF:$CF,MATCH($A19,[1]Hitters!$A:$A,0)))/0.75*1)+INDEX([1]Hitters!$CF:$CF,MATCH($A19,[1]Hitters!$A:$A,0)))/0.75*($M19+RIGHT(AJ$4,4)*1-RIGHT($AA$4,4)*1-27)*0.1),(AI19-MIN(0.75,0.25*(RIGHT(AJ$4,4)*1-(RIGHT($AD$4,4)*1)+0.25)*(1-MIN(0.75,INDEX([1]Hitters!$CF:$CF,MATCH($A19,[1]Hitters!$A:$A,0)))/0.75*1)+INDEX([1]Hitters!$CF:$CF,MATCH($A19,[1]Hitters!$A:$A,0)))/0.75*($M19+RIGHT(AJ$4,4)*1-RIGHT($AA$4,4)*1-20)*0.094)))))))</f>
        <v>0.24926846532664365</v>
      </c>
      <c r="AK19" s="96">
        <f>IF($D19=0,0,IF($D19=1,INDEX([1]Pitchers!$FK:$FK,MATCH($A19,[1]Pitchers!$A:$A,0)),MAX(-16,IF($D19=2,AJ19-MIN(0.75,0.25*(RIGHT(AK$4,4)*1-(RIGHT($AD$4,4)*1)+0.25)*(1-MIN(0.75,INDEX([1]Hitters!$CF:$CF,MATCH($A19,[1]Hitters!$A:$A,0)))/0.75*1)+INDEX([1]Hitters!$CF:$CF,MATCH($A19,[1]Hitters!$A:$A,0)))/0.75*1,IF($D19&gt;6,(AJ19-MIN(0.75,0.25*(RIGHT(AK$4,4)*1-(RIGHT($AD$4,4)*1)+0.25)*(1-MIN(0.75,INDEX([1]Hitters!$CF:$CF,MATCH($A19,[1]Hitters!$A:$A,0)))/0.75*1)+INDEX([1]Hitters!$CF:$CF,MATCH($A19,[1]Hitters!$A:$A,0)))/0.75*($M19+RIGHT(AK$4,4)*1-RIGHT($AA$4,4)*1+10)*0.05),IF($D19=3,(AJ19-MIN(0.75,0.25*(RIGHT(AK$4,4)*1-(RIGHT($AD$4,4)*1)+0.25)*(1-MIN(0.75,INDEX([1]Hitters!$CF:$CF,MATCH($A19,[1]Hitters!$A:$A,0)))/0.75*1)+INDEX([1]Hitters!$CF:$CF,MATCH($A19,[1]Hitters!$A:$A,0)))/0.75*($M19+RIGHT(AK$4,4)*1-RIGHT($AA$4,4)*1-27)*0.1),(AJ19-MIN(0.75,0.25*(RIGHT(AK$4,4)*1-(RIGHT($AD$4,4)*1)+0.25)*(1-MIN(0.75,INDEX([1]Hitters!$CF:$CF,MATCH($A19,[1]Hitters!$A:$A,0)))/0.75*1)+INDEX([1]Hitters!$CF:$CF,MATCH($A19,[1]Hitters!$A:$A,0)))/0.75*($M19+RIGHT(AK$4,4)*1-RIGHT($AA$4,4)*1-20)*0.094)))))))</f>
        <v>0.24926846532664365</v>
      </c>
      <c r="AL19" s="96">
        <f>IF($D19=0,0,IF($D19=1,INDEX([1]Pitchers!$FK:$FK,MATCH($A19,[1]Pitchers!$A:$A,0)),MAX(-16,IF($D19=2,AK19-MIN(0.75,0.25*(RIGHT(AL$4,4)*1-(RIGHT($AD$4,4)*1)+0.25)*(1-MIN(0.75,INDEX([1]Hitters!$CF:$CF,MATCH($A19,[1]Hitters!$A:$A,0)))/0.75*1)+INDEX([1]Hitters!$CF:$CF,MATCH($A19,[1]Hitters!$A:$A,0)))/0.75*1,IF($D19&gt;6,(AK19-MIN(0.75,0.25*(RIGHT(AL$4,4)*1-(RIGHT($AD$4,4)*1)+0.25)*(1-MIN(0.75,INDEX([1]Hitters!$CF:$CF,MATCH($A19,[1]Hitters!$A:$A,0)))/0.75*1)+INDEX([1]Hitters!$CF:$CF,MATCH($A19,[1]Hitters!$A:$A,0)))/0.75*($M19+RIGHT(AL$4,4)*1-RIGHT($AA$4,4)*1+10)*0.05),IF($D19=3,(AK19-MIN(0.75,0.25*(RIGHT(AL$4,4)*1-(RIGHT($AD$4,4)*1)+0.25)*(1-MIN(0.75,INDEX([1]Hitters!$CF:$CF,MATCH($A19,[1]Hitters!$A:$A,0)))/0.75*1)+INDEX([1]Hitters!$CF:$CF,MATCH($A19,[1]Hitters!$A:$A,0)))/0.75*($M19+RIGHT(AL$4,4)*1-RIGHT($AA$4,4)*1-27)*0.1),(AK19-MIN(0.75,0.25*(RIGHT(AL$4,4)*1-(RIGHT($AD$4,4)*1)+0.25)*(1-MIN(0.75,INDEX([1]Hitters!$CF:$CF,MATCH($A19,[1]Hitters!$A:$A,0)))/0.75*1)+INDEX([1]Hitters!$CF:$CF,MATCH($A19,[1]Hitters!$A:$A,0)))/0.75*($M19+RIGHT(AL$4,4)*1-RIGHT($AA$4,4)*1-20)*0.094)))))))</f>
        <v>0.24926846532664365</v>
      </c>
      <c r="AM19" s="98">
        <f>MAX(IF($D19=0,20,IF($D19=1,60,150)),MAX(0,IF($D19&gt;1,INDEX([1]Hitters!$ER:$ER,MATCH($A19,[1]Hitters!$A:$A,0))*(0.4+MAX(0,0.6*MIN(1,(IF(O19="",0,(((4.25+(O19-0.263)*4.2)^(((4.25+(O19-0.263)*4.2)+(4.25-AA19*600/600*4.2/600))^0.285))/((4.25+(O19-0.263)*4.2)^(((4.25+(O19-0.263)*4.2)+(4.25-AA19*600/600*4.2/600))^0.285)+(4.25-AA19*600/600*4.2/600)^(((4.25+(O19-0.263)*4.2)+(4.25-AA19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19,[1]Pitchers!$A:$A,0))))*IF($D19&lt;2,(0.4+0.6*MAX(0,MIN(1,IF($D19=0,((4.25)^(((4.25)+(4.25-(4-O19)*4.25/4*1/9))^0.285)/((4.25)^(((4.25)+(4.25-(4-O19)*4.25/4*1/9))^0.285)+(4.25-(4-O19)*4.25/4*1/9)^(((4.25)+(4.25-(4-O19)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19)))/0.5345*0.0009131+0.0104414*(3.74-MIN(3.74,O19)))*50,(((4.25+(AA19-0.263)*0.32*198*MAX(6,198/33)/198)^(((4.25+(AA19-0.263)*0.32*198*MAX(6,198/33)/198)+(4.25-(4-O19)*4.25/4*MAX(6,198/33)/9))^0.285)/((4.25+(AA19-0.263)*0.32*198*MAX(6,198/33)/198)^(((4.25+(AA19-0.263)*0.32*198*MAX(6,198/33)/198)+(4.25-(4-O19)*4.25/4*MAX(6,198/33)/9))^0.285)+(4.25-(4-O19)*4.25/4*MAX(6,198/33)/9)^(((4.25+(AA19-0.263)*0.32*198*MAX(6,198/33)/198)+(4.25-(4-O19)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19=0,50,198)/0.0065))),1))</f>
        <v>148.72996831877575</v>
      </c>
      <c r="AN19" s="98">
        <f t="shared" si="3"/>
        <v>141.81330165210878</v>
      </c>
      <c r="AO19" s="98">
        <f t="shared" si="4"/>
        <v>132.89663498544181</v>
      </c>
      <c r="AP19" s="98">
        <f t="shared" si="5"/>
        <v>121.97996831877484</v>
      </c>
      <c r="AQ19" s="98">
        <f t="shared" si="6"/>
        <v>89.566064563447739</v>
      </c>
      <c r="AR19" s="98">
        <f t="shared" si="7"/>
        <v>60</v>
      </c>
      <c r="AS19" s="98">
        <f t="shared" si="8"/>
        <v>60</v>
      </c>
      <c r="AT19" s="98">
        <f t="shared" si="9"/>
        <v>60</v>
      </c>
      <c r="AU19" s="98">
        <f t="shared" si="10"/>
        <v>60</v>
      </c>
      <c r="AV19" s="98">
        <f t="shared" si="11"/>
        <v>60</v>
      </c>
      <c r="AW19" s="98">
        <f t="shared" si="12"/>
        <v>60</v>
      </c>
      <c r="AX19" s="98">
        <f t="shared" si="13"/>
        <v>60</v>
      </c>
      <c r="AY19" s="96">
        <f t="shared" si="14"/>
        <v>4.5106864475406079</v>
      </c>
      <c r="AZ19" s="96">
        <f t="shared" si="15"/>
        <v>38.20521541950113</v>
      </c>
      <c r="BA19" s="96">
        <f t="shared" si="16"/>
        <v>2.0867129293458708</v>
      </c>
      <c r="BB19" s="96">
        <f t="shared" si="17"/>
        <v>1.7250961642283047</v>
      </c>
      <c r="BC19" s="96">
        <f t="shared" si="18"/>
        <v>1.3254557489282746</v>
      </c>
      <c r="BD19" s="96">
        <f t="shared" si="19"/>
        <v>0.90801878893686117</v>
      </c>
      <c r="BE19" s="96">
        <f t="shared" si="20"/>
        <v>0.40871914473718285</v>
      </c>
      <c r="BF19" s="96">
        <f t="shared" si="21"/>
        <v>7.9288121928695054E-2</v>
      </c>
      <c r="BG19" s="96">
        <f t="shared" si="22"/>
        <v>0</v>
      </c>
      <c r="BH19" s="96">
        <f t="shared" si="23"/>
        <v>0</v>
      </c>
      <c r="BI19" s="96">
        <f t="shared" si="24"/>
        <v>0</v>
      </c>
      <c r="BJ19" s="96">
        <f t="shared" si="25"/>
        <v>0</v>
      </c>
      <c r="BK19" s="96">
        <f t="shared" si="26"/>
        <v>0</v>
      </c>
      <c r="BL19" s="96">
        <f t="shared" si="27"/>
        <v>0</v>
      </c>
      <c r="BM19" s="129">
        <f t="shared" si="65"/>
        <v>16</v>
      </c>
      <c r="BN19" s="129">
        <f t="shared" si="65"/>
        <v>16</v>
      </c>
      <c r="BO19" s="129">
        <f t="shared" si="65"/>
        <v>16</v>
      </c>
      <c r="BP19" s="129" t="str">
        <f t="shared" si="65"/>
        <v/>
      </c>
      <c r="BQ19" s="129" t="str">
        <f t="shared" si="65"/>
        <v/>
      </c>
      <c r="BR19" s="129" t="str">
        <f t="shared" si="65"/>
        <v/>
      </c>
      <c r="BS19" s="129" t="str">
        <f t="shared" si="65"/>
        <v/>
      </c>
      <c r="BT19" s="129" t="str">
        <f t="shared" si="65"/>
        <v/>
      </c>
      <c r="BU19" s="129" t="str">
        <f t="shared" si="65"/>
        <v/>
      </c>
      <c r="BV19" s="129" t="str">
        <f t="shared" si="65"/>
        <v/>
      </c>
      <c r="BW19" s="129" t="str">
        <f t="shared" si="65"/>
        <v/>
      </c>
      <c r="BX19" s="129" t="str">
        <f t="shared" si="65"/>
        <v/>
      </c>
      <c r="BY19" s="130">
        <f t="shared" si="29"/>
        <v>17.947975503647449</v>
      </c>
      <c r="BZ19" s="130">
        <f t="shared" si="30"/>
        <v>15.32320570727923</v>
      </c>
      <c r="CA19" s="130">
        <f t="shared" si="31"/>
        <v>12.190519705547382</v>
      </c>
      <c r="CB19" s="130">
        <f t="shared" si="32"/>
        <v>8.9091620043442727</v>
      </c>
      <c r="CC19" s="130">
        <f t="shared" si="33"/>
        <v>4.4744053993816024</v>
      </c>
      <c r="CD19" s="130">
        <f t="shared" si="34"/>
        <v>1.3095517451427636</v>
      </c>
      <c r="CE19" s="130">
        <f t="shared" si="35"/>
        <v>0.5</v>
      </c>
      <c r="CF19" s="130">
        <f t="shared" si="36"/>
        <v>0.5</v>
      </c>
      <c r="CG19" s="130">
        <f t="shared" si="37"/>
        <v>0.5</v>
      </c>
      <c r="CH19" s="130">
        <f t="shared" si="38"/>
        <v>0.5</v>
      </c>
      <c r="CI19" s="130">
        <f t="shared" si="39"/>
        <v>0.5</v>
      </c>
      <c r="CJ19" s="130">
        <f t="shared" si="40"/>
        <v>0.5</v>
      </c>
      <c r="CK19" s="131">
        <f t="shared" si="41"/>
        <v>3</v>
      </c>
      <c r="CL19" s="96">
        <f t="shared" si="42"/>
        <v>0.51024963015100733</v>
      </c>
      <c r="CM19" s="96">
        <f t="shared" si="43"/>
        <v>0.22194607336677774</v>
      </c>
      <c r="CN19" s="96">
        <f t="shared" si="44"/>
        <v>-8.3182133599915886E-2</v>
      </c>
      <c r="CO19" s="96">
        <f t="shared" si="45"/>
        <v>-0.38490788525799258</v>
      </c>
      <c r="CP19" s="96">
        <f t="shared" si="46"/>
        <v>-0.5406363566030814</v>
      </c>
      <c r="CQ19" s="96">
        <f t="shared" si="47"/>
        <v>-0.55668187807130487</v>
      </c>
      <c r="CR19" s="96">
        <f t="shared" si="48"/>
        <v>-0.63596999999999992</v>
      </c>
      <c r="CS19" s="96">
        <f t="shared" si="49"/>
        <v>-0.63596999999999992</v>
      </c>
      <c r="CT19" s="96">
        <f t="shared" si="50"/>
        <v>-0.63596999999999992</v>
      </c>
      <c r="CU19" s="96">
        <f t="shared" si="51"/>
        <v>-0.63596999999999992</v>
      </c>
      <c r="CV19" s="96">
        <f t="shared" si="52"/>
        <v>-0.63596999999999992</v>
      </c>
      <c r="CW19" s="96">
        <f t="shared" si="53"/>
        <v>-0.63596999999999992</v>
      </c>
      <c r="CX19" s="96">
        <f>MAX(0,(IF(CL19&gt;0,(CL19-ROUNDDOWN(CL19,1))/0.1*LOOKUP(ROUNDUP(CL19+81.1,1),CB!$A:$A,CB!$C:$C)+(1-(CL19-ROUNDDOWN(CL19,1))/0.1)*LOOKUP(ROUNDDOWN(CL19+81.1,1),CB!$A:$A,CB!$C:$C),(CL19-ROUNDDOWN(CL19-0.1,1))/0.1*LOOKUP(ROUNDUP(CL19+81.1,1),CB!$A:$A,CB!$C:$C)+(1-(CL19-ROUNDDOWN(CL19-0.1,1))/0.1)*LOOKUP(ROUNDDOWN(CL19+81.1,1),CB!$A:$A,CB!$C:$C))-LOOKUP(81.1,CB!$A:$A,CB!$C:$C))/(1-(BINOMDIST(97,162,0.5,TRUE)-BINOMDIST(87,162,0.5,TRUE)))*$C$2*($B$1^(LEFT(CX$4,4)*1-LEFT($BA$4,4)*1))*(37.75+CL19))</f>
        <v>0.75427206888048159</v>
      </c>
      <c r="CY19" s="96">
        <f>MAX(0,(IF(CM19&gt;0,(CM19-ROUNDDOWN(CM19,1))/0.1*LOOKUP(ROUNDUP(CM19+81.1,1),CB!$A:$A,CB!$C:$C)+(1-(CM19-ROUNDDOWN(CM19,1))/0.1)*LOOKUP(ROUNDDOWN(CM19+81.1,1),CB!$A:$A,CB!$C:$C),(CM19-ROUNDDOWN(CM19-0.1,1))/0.1*LOOKUP(ROUNDUP(CM19+81.1,1),CB!$A:$A,CB!$C:$C)+(1-(CM19-ROUNDDOWN(CM19-0.1,1))/0.1)*LOOKUP(ROUNDDOWN(CM19+81.1,1),CB!$A:$A,CB!$C:$C))-LOOKUP(81.1,CB!$A:$A,CB!$C:$C))/(1-(BINOMDIST(97,162,0.5,TRUE)-BINOMDIST(87,162,0.5,TRUE)))*$C$2*($B$1^(LEFT(CY$4,4)*1-LEFT($BA$4,4)*1))*(37.75+CM19))</f>
        <v>0.33239792776147009</v>
      </c>
      <c r="CZ19" s="96">
        <f>MAX(0,(IF(CN19&gt;0,(CN19-ROUNDDOWN(CN19,1))/0.1*LOOKUP(ROUNDUP(CN19+81.1,1),CB!$A:$A,CB!$C:$C)+(1-(CN19-ROUNDDOWN(CN19,1))/0.1)*LOOKUP(ROUNDDOWN(CN19+81.1,1),CB!$A:$A,CB!$C:$C),(CN19-ROUNDDOWN(CN19-0.1,1))/0.1*LOOKUP(ROUNDUP(CN19+81.1,1),CB!$A:$A,CB!$C:$C)+(1-(CN19-ROUNDDOWN(CN19-0.1,1))/0.1)*LOOKUP(ROUNDDOWN(CN19+81.1,1),CB!$A:$A,CB!$C:$C))-LOOKUP(81.1,CB!$A:$A,CB!$C:$C))/(1-(BINOMDIST(97,162,0.5,TRUE)-BINOMDIST(87,162,0.5,TRUE)))*$C$2*($B$1^(LEFT(CZ$4,4)*1-LEFT($BA$4,4)*1))*(37.75+CN19))</f>
        <v>0</v>
      </c>
      <c r="DA19" s="96">
        <f>MAX(0,(IF(CO19&gt;0,(CO19-ROUNDDOWN(CO19,1))/0.1*LOOKUP(ROUNDUP(CO19+81.1,1),CB!$A:$A,CB!$C:$C)+(1-(CO19-ROUNDDOWN(CO19,1))/0.1)*LOOKUP(ROUNDDOWN(CO19+81.1,1),CB!$A:$A,CB!$C:$C),(CO19-ROUNDDOWN(CO19-0.1,1))/0.1*LOOKUP(ROUNDUP(CO19+81.1,1),CB!$A:$A,CB!$C:$C)+(1-(CO19-ROUNDDOWN(CO19-0.1,1))/0.1)*LOOKUP(ROUNDDOWN(CO19+81.1,1),CB!$A:$A,CB!$C:$C))-LOOKUP(81.1,CB!$A:$A,CB!$C:$C))/(1-(BINOMDIST(97,162,0.5,TRUE)-BINOMDIST(87,162,0.5,TRUE)))*$C$2*($B$1^(LEFT(DA$4,4)*1-LEFT($BA$4,4)*1))*(37.75+CO19))</f>
        <v>0</v>
      </c>
      <c r="DB19" s="96">
        <f>MAX(0,(IF(CP19&gt;0,(CP19-ROUNDDOWN(CP19,1))/0.1*LOOKUP(ROUNDUP(CP19+81.1,1),CB!$A:$A,CB!$C:$C)+(1-(CP19-ROUNDDOWN(CP19,1))/0.1)*LOOKUP(ROUNDDOWN(CP19+81.1,1),CB!$A:$A,CB!$C:$C),(CP19-ROUNDDOWN(CP19-0.1,1))/0.1*LOOKUP(ROUNDUP(CP19+81.1,1),CB!$A:$A,CB!$C:$C)+(1-(CP19-ROUNDDOWN(CP19-0.1,1))/0.1)*LOOKUP(ROUNDDOWN(CP19+81.1,1),CB!$A:$A,CB!$C:$C))-LOOKUP(81.1,CB!$A:$A,CB!$C:$C))/(1-(BINOMDIST(97,162,0.5,TRUE)-BINOMDIST(87,162,0.5,TRUE)))*$C$2*($B$1^(LEFT(DB$4,4)*1-LEFT($BA$4,4)*1))*(37.75+CP19))</f>
        <v>0</v>
      </c>
      <c r="DC19" s="96">
        <f>MAX(0,(IF(CQ19&gt;0,(CQ19-ROUNDDOWN(CQ19,1))/0.1*LOOKUP(ROUNDUP(CQ19+81.1,1),CB!$A:$A,CB!$C:$C)+(1-(CQ19-ROUNDDOWN(CQ19,1))/0.1)*LOOKUP(ROUNDDOWN(CQ19+81.1,1),CB!$A:$A,CB!$C:$C),(CQ19-ROUNDDOWN(CQ19-0.1,1))/0.1*LOOKUP(ROUNDUP(CQ19+81.1,1),CB!$A:$A,CB!$C:$C)+(1-(CQ19-ROUNDDOWN(CQ19-0.1,1))/0.1)*LOOKUP(ROUNDDOWN(CQ19+81.1,1),CB!$A:$A,CB!$C:$C))-LOOKUP(81.1,CB!$A:$A,CB!$C:$C))/(1-(BINOMDIST(97,162,0.5,TRUE)-BINOMDIST(87,162,0.5,TRUE)))*$C$2*($B$1^(LEFT(DC$4,4)*1-LEFT($BA$4,4)*1))*(37.75+CQ19))</f>
        <v>0</v>
      </c>
      <c r="DD19" s="96">
        <f>MAX(0,(IF(CR19&gt;0,(CR19-ROUNDDOWN(CR19,1))/0.1*LOOKUP(ROUNDUP(CR19+81.1,1),CB!$A:$A,CB!$C:$C)+(1-(CR19-ROUNDDOWN(CR19,1))/0.1)*LOOKUP(ROUNDDOWN(CR19+81.1,1),CB!$A:$A,CB!$C:$C),(CR19-ROUNDDOWN(CR19-0.1,1))/0.1*LOOKUP(ROUNDUP(CR19+81.1,1),CB!$A:$A,CB!$C:$C)+(1-(CR19-ROUNDDOWN(CR19-0.1,1))/0.1)*LOOKUP(ROUNDDOWN(CR19+81.1,1),CB!$A:$A,CB!$C:$C))-LOOKUP(81.1,CB!$A:$A,CB!$C:$C))/(1-(BINOMDIST(97,162,0.5,TRUE)-BINOMDIST(87,162,0.5,TRUE)))*$C$2*($B$1^(LEFT(DD$4,4)*1-LEFT($BA$4,4)*1))*(37.75+CR19))</f>
        <v>0</v>
      </c>
      <c r="DE19" s="96">
        <f>MAX(0,(IF(CS19&gt;0,(CS19-ROUNDDOWN(CS19,1))/0.1*LOOKUP(ROUNDUP(CS19+81.1,1),CB!$A:$A,CB!$C:$C)+(1-(CS19-ROUNDDOWN(CS19,1))/0.1)*LOOKUP(ROUNDDOWN(CS19+81.1,1),CB!$A:$A,CB!$C:$C),(CS19-ROUNDDOWN(CS19-0.1,1))/0.1*LOOKUP(ROUNDUP(CS19+81.1,1),CB!$A:$A,CB!$C:$C)+(1-(CS19-ROUNDDOWN(CS19-0.1,1))/0.1)*LOOKUP(ROUNDDOWN(CS19+81.1,1),CB!$A:$A,CB!$C:$C))-LOOKUP(81.1,CB!$A:$A,CB!$C:$C))/(1-(BINOMDIST(97,162,0.5,TRUE)-BINOMDIST(87,162,0.5,TRUE)))*$C$2*($B$1^(LEFT(DE$4,4)*1-LEFT($BA$4,4)*1))*(37.75+CS19))</f>
        <v>0</v>
      </c>
      <c r="DF19" s="96">
        <f>MAX(0,(IF(CT19&gt;0,(CT19-ROUNDDOWN(CT19,1))/0.1*LOOKUP(ROUNDUP(CT19+81.1,1),CB!$A:$A,CB!$C:$C)+(1-(CT19-ROUNDDOWN(CT19,1))/0.1)*LOOKUP(ROUNDDOWN(CT19+81.1,1),CB!$A:$A,CB!$C:$C),(CT19-ROUNDDOWN(CT19-0.1,1))/0.1*LOOKUP(ROUNDUP(CT19+81.1,1),CB!$A:$A,CB!$C:$C)+(1-(CT19-ROUNDDOWN(CT19-0.1,1))/0.1)*LOOKUP(ROUNDDOWN(CT19+81.1,1),CB!$A:$A,CB!$C:$C))-LOOKUP(81.1,CB!$A:$A,CB!$C:$C))/(1-(BINOMDIST(97,162,0.5,TRUE)-BINOMDIST(87,162,0.5,TRUE)))*$C$2*($B$1^(LEFT(DF$4,4)*1-LEFT($BA$4,4)*1))*(37.75+CT19))</f>
        <v>0</v>
      </c>
      <c r="DG19" s="96">
        <f>MAX(0,(IF(CU19&gt;0,(CU19-ROUNDDOWN(CU19,1))/0.1*LOOKUP(ROUNDUP(CU19+81.1,1),CB!$A:$A,CB!$C:$C)+(1-(CU19-ROUNDDOWN(CU19,1))/0.1)*LOOKUP(ROUNDDOWN(CU19+81.1,1),CB!$A:$A,CB!$C:$C),(CU19-ROUNDDOWN(CU19-0.1,1))/0.1*LOOKUP(ROUNDUP(CU19+81.1,1),CB!$A:$A,CB!$C:$C)+(1-(CU19-ROUNDDOWN(CU19-0.1,1))/0.1)*LOOKUP(ROUNDDOWN(CU19+81.1,1),CB!$A:$A,CB!$C:$C))-LOOKUP(81.1,CB!$A:$A,CB!$C:$C))/(1-(BINOMDIST(97,162,0.5,TRUE)-BINOMDIST(87,162,0.5,TRUE)))*$C$2*($B$1^(LEFT(DG$4,4)*1-LEFT($BA$4,4)*1))*(37.75+CU19))</f>
        <v>0</v>
      </c>
      <c r="DH19" s="96">
        <f>MAX(0,(IF(CV19&gt;0,(CV19-ROUNDDOWN(CV19,1))/0.1*LOOKUP(ROUNDUP(CV19+81.1,1),CB!$A:$A,CB!$C:$C)+(1-(CV19-ROUNDDOWN(CV19,1))/0.1)*LOOKUP(ROUNDDOWN(CV19+81.1,1),CB!$A:$A,CB!$C:$C),(CV19-ROUNDDOWN(CV19-0.1,1))/0.1*LOOKUP(ROUNDUP(CV19+81.1,1),CB!$A:$A,CB!$C:$C)+(1-(CV19-ROUNDDOWN(CV19-0.1,1))/0.1)*LOOKUP(ROUNDDOWN(CV19+81.1,1),CB!$A:$A,CB!$C:$C))-LOOKUP(81.1,CB!$A:$A,CB!$C:$C))/(1-(BINOMDIST(97,162,0.5,TRUE)-BINOMDIST(87,162,0.5,TRUE)))*$C$2*($B$1^(LEFT(DH$4,4)*1-LEFT($BA$4,4)*1))*(37.75+CV19))</f>
        <v>0</v>
      </c>
      <c r="DI19" s="96">
        <f>MAX(0,(IF(CW19&gt;0,(CW19-ROUNDDOWN(CW19,1))/0.1*LOOKUP(ROUNDUP(CW19+81.1,1),CB!$A:$A,CB!$C:$C)+(1-(CW19-ROUNDDOWN(CW19,1))/0.1)*LOOKUP(ROUNDDOWN(CW19+81.1,1),CB!$A:$A,CB!$C:$C),(CW19-ROUNDDOWN(CW19-0.1,1))/0.1*LOOKUP(ROUNDUP(CW19+81.1,1),CB!$A:$A,CB!$C:$C)+(1-(CW19-ROUNDDOWN(CW19-0.1,1))/0.1)*LOOKUP(ROUNDDOWN(CW19+81.1,1),CB!$A:$A,CB!$C:$C))-LOOKUP(81.1,CB!$A:$A,CB!$C:$C))/(1-(BINOMDIST(97,162,0.5,TRUE)-BINOMDIST(87,162,0.5,TRUE)))*$C$2*($B$1^(LEFT(DI$4,4)*1-LEFT($BA$4,4)*1))*(37.75+CW19))</f>
        <v>0</v>
      </c>
      <c r="DJ19" s="90">
        <f t="shared" si="54"/>
        <v>1.0233561056397669</v>
      </c>
      <c r="DK19" s="132"/>
      <c r="DL19" s="132">
        <f t="shared" si="55"/>
        <v>17.947975503647449</v>
      </c>
      <c r="DM19" s="132">
        <f t="shared" si="56"/>
        <v>33.547472768439121</v>
      </c>
      <c r="DN19" s="132">
        <f t="shared" si="57"/>
        <v>46.665598425511689</v>
      </c>
      <c r="DO19" s="132">
        <f t="shared" si="58"/>
        <v>57.512509206497747</v>
      </c>
      <c r="DP19" s="132">
        <f t="shared" si="59"/>
        <v>65.681229584452851</v>
      </c>
      <c r="DQ19" s="132">
        <f t="shared" si="60"/>
        <v>72.278085314814831</v>
      </c>
      <c r="DR19" s="132">
        <f t="shared" si="61"/>
        <v>78.713343856646915</v>
      </c>
      <c r="DS19" s="132">
        <f t="shared" si="62"/>
        <v>85.384330997512635</v>
      </c>
      <c r="DT19" s="132">
        <f t="shared" si="63"/>
        <v>92.276467102724368</v>
      </c>
      <c r="DU19" s="132">
        <f t="shared" si="64"/>
        <v>99.374499424171518</v>
      </c>
      <c r="DV19" s="132"/>
      <c r="DW19" s="132"/>
      <c r="DX19" s="132"/>
      <c r="DY19" s="132"/>
      <c r="DZ19" s="132"/>
      <c r="EA19" s="132"/>
      <c r="EB19" s="132"/>
      <c r="EC19" s="132"/>
      <c r="ED19" s="132"/>
      <c r="EE19" s="132"/>
      <c r="ER19" s="132"/>
      <c r="ES19" s="132"/>
      <c r="ET19" s="132"/>
      <c r="EU19" s="132"/>
      <c r="EV19" s="132"/>
      <c r="EW19" s="132"/>
      <c r="EX19" s="132"/>
      <c r="EY19" s="132"/>
      <c r="EZ19" s="132"/>
      <c r="FA19" s="132"/>
      <c r="FB19" s="132"/>
      <c r="FC19" s="132"/>
    </row>
    <row r="20" spans="1:159" ht="12.75" customHeight="1" x14ac:dyDescent="0.2">
      <c r="A20">
        <v>547874</v>
      </c>
      <c r="B20" s="99" t="str">
        <f>INDEX([1]Bios!$O:$O,MATCH(A20,[1]Bios!$C:$C,0))</f>
        <v>Iwakuma, Hisashi</v>
      </c>
      <c r="C20" s="92" t="s">
        <v>73</v>
      </c>
      <c r="D20" s="94">
        <f>LOOKUP(IF(INDEX([1]Bios!$M:$M,MATCH(A20,[1]Bios!$C:$C,0))="P",INDEX([1]Pitchers!$Q:$Q,MATCH(A20,[1]Pitchers!$A:$A,0)),INDEX([1]Hitters!$AV:$AV,MATCH(A20,[1]Hitters!$A:$A,0))),Positions!A:A,Positions!B:B)</f>
        <v>1</v>
      </c>
      <c r="E20" s="137">
        <v>3</v>
      </c>
      <c r="F20" s="138">
        <f t="shared" si="0"/>
        <v>37.474997743285563</v>
      </c>
      <c r="G20" s="138">
        <v>40</v>
      </c>
      <c r="H20" s="94" t="s">
        <v>893</v>
      </c>
      <c r="I20" s="93">
        <f>6</f>
        <v>6</v>
      </c>
      <c r="J20" s="93">
        <f>6</f>
        <v>6</v>
      </c>
      <c r="K20" s="94">
        <f>MIN(IF(D20&gt;1,INDEX([1]Hitters!$DA:$DA,MATCH(A20,[1]Hitters!$A:$A,0)),INDEX([1]Pitchers!$DA:$DA,MATCH(A20,[1]Pitchers!$A:$A,0))),J20)</f>
        <v>4.8707090909090907</v>
      </c>
      <c r="L20" s="94">
        <f t="shared" si="1"/>
        <v>4</v>
      </c>
      <c r="M20" s="95">
        <f>IF(D20&gt;1,INDEX([1]Hitters!$CV:$CV,MATCH($A20,[1]Hitters!$A:$A,0)),INDEX([1]Pitchers!$CP:$CP,MATCH($A20,[1]Pitchers!$A:$A,0)))</f>
        <v>35.208333333333336</v>
      </c>
      <c r="N20" s="90">
        <f t="shared" si="2"/>
        <v>-2.0745861323118664</v>
      </c>
      <c r="O20" s="97">
        <f>IF($D20&gt;1,INDEX([1]Hitters!$AF:$AF,MATCH($A20,[1]Hitters!$A:$A,0)),INDEX([1]Pitchers!$AJ:$AJ,MATCH($A20,[1]Pitchers!$A:$A,0))*IF(OR(AND($D20=0,INDEX([1]Pitchers!$Q:$Q,MATCH($A20,[1]Pitchers!$A:$A,0))="R"),AND($D20=1,INDEX([1]Pitchers!$Q:$Q,MATCH($A20,[1]Pitchers!$A:$A,0))="S")),1,IF($D20=0,0.83+(1-INDEX([1]Pitchers!$BE:$BE,MATCH($A20,[1]Pitchers!$A:$A,0)))/8,1/(0.83+(1-INDEX([1]Pitchers!$BE:$BE,MATCH($A20,[1]Pitchers!$A:$A,0)))/8))))</f>
        <v>3.9222578023143431</v>
      </c>
      <c r="P20" s="97">
        <f>IF($D20&gt;1,O20+(LOOKUP(ROUNDDOWN($M20+RIGHT(P$4,4)*1-2016,0),Age!$A:$A,Age!$C:$C)*(1-($M20+RIGHT(P$4,4)*1-2016-ROUNDDOWN($M20+RIGHT(P$4,4)*1-2016,0)))+LOOKUP(ROUNDUP($M20+RIGHT(P$4,4)*1-2016,0),Age!$A:$A,Age!$C:$C)*(($M20+RIGHT(P$4,4)*1-2016-ROUNDDOWN($M20+RIGHT(P$4,4)*1-2016,0))))*IF($M20+RIGHT(P$4,4)*1-2016&gt;27,1,INDEX([1]Hitters!$BG:$BG,MATCH($A20,[1]Hitters!$A:$A,0))),O20*(1-(1-(LOOKUP(ROUNDDOWN($M20+RIGHT(P$4,4)*1-2016,0),Age!$A:$A,Age!$L:$L)*(1-($M20+RIGHT(P$4,4)*1-2016-ROUNDDOWN($M20+RIGHT(P$4,4)*1-2016,0)))+LOOKUP(ROUNDUP($M20+RIGHT(P$4,4)*1-2016,0),Age!$A:$A,Age!$L:$L)*(($M20+RIGHT(P$4,4)*1-2016-ROUNDDOWN($M20+RIGHT(P$4,4)*1-2016,0)))))*IF($M20+RIGHT(P$4,4)*1-2016&gt;27,1,INDEX([1]Pitchers!$BE:$BE,MATCH($A20,[1]Pitchers!$A:$A,0)))))</f>
        <v>4.1299331815764697</v>
      </c>
      <c r="Q20" s="97">
        <f>IF($D20&gt;1,P20+(LOOKUP(ROUNDDOWN($M20+RIGHT(Q$4,4)*1-2016,0),Age!$A:$A,Age!$C:$C)*(1-($M20+RIGHT(Q$4,4)*1-2016-ROUNDDOWN($M20+RIGHT(Q$4,4)*1-2016,0)))+LOOKUP(ROUNDUP($M20+RIGHT(Q$4,4)*1-2016,0),Age!$A:$A,Age!$C:$C)*(($M20+RIGHT(Q$4,4)*1-2016-ROUNDDOWN($M20+RIGHT(Q$4,4)*1-2016,0))))*IF($M20+RIGHT(Q$4,4)*1-2016&gt;27,1,INDEX([1]Hitters!$BG:$BG,MATCH($A20,[1]Hitters!$A:$A,0))),P20*(1-(1-(LOOKUP(ROUNDDOWN($M20+RIGHT(Q$4,4)*1-2016,0),Age!$A:$A,Age!$L:$L)*(1-($M20+RIGHT(Q$4,4)*1-2016-ROUNDDOWN($M20+RIGHT(Q$4,4)*1-2016,0)))+LOOKUP(ROUNDUP($M20+RIGHT(Q$4,4)*1-2016,0),Age!$A:$A,Age!$L:$L)*(($M20+RIGHT(Q$4,4)*1-2016-ROUNDDOWN($M20+RIGHT(Q$4,4)*1-2016,0)))))*IF($M20+RIGHT(Q$4,4)*1-2016&gt;27,1,INDEX([1]Pitchers!$BE:$BE,MATCH($A20,[1]Pitchers!$A:$A,0)))))</f>
        <v>4.3723516553075514</v>
      </c>
      <c r="R20" s="97">
        <f>IF($D20&gt;1,Q20+(LOOKUP(ROUNDDOWN($M20+RIGHT(R$4,4)*1-2016,0),Age!$A:$A,Age!$C:$C)*(1-($M20+RIGHT(R$4,4)*1-2016-ROUNDDOWN($M20+RIGHT(R$4,4)*1-2016,0)))+LOOKUP(ROUNDUP($M20+RIGHT(R$4,4)*1-2016,0),Age!$A:$A,Age!$C:$C)*(($M20+RIGHT(R$4,4)*1-2016-ROUNDDOWN($M20+RIGHT(R$4,4)*1-2016,0))))*IF($M20+RIGHT(R$4,4)*1-2016&gt;27,1,INDEX([1]Hitters!$BG:$BG,MATCH($A20,[1]Hitters!$A:$A,0))),Q20*(1-(1-(LOOKUP(ROUNDDOWN($M20+RIGHT(R$4,4)*1-2016,0),Age!$A:$A,Age!$L:$L)*(1-($M20+RIGHT(R$4,4)*1-2016-ROUNDDOWN($M20+RIGHT(R$4,4)*1-2016,0)))+LOOKUP(ROUNDUP($M20+RIGHT(R$4,4)*1-2016,0),Age!$A:$A,Age!$L:$L)*(($M20+RIGHT(R$4,4)*1-2016-ROUNDDOWN($M20+RIGHT(R$4,4)*1-2016,0)))))*IF($M20+RIGHT(R$4,4)*1-2016&gt;27,1,INDEX([1]Pitchers!$BE:$BE,MATCH($A20,[1]Pitchers!$A:$A,0)))))</f>
        <v>4.6541406104261789</v>
      </c>
      <c r="S20" s="97">
        <f>IF($D20&gt;1,R20+(LOOKUP(ROUNDDOWN($M20+RIGHT(S$4,4)*1-2016,0),Age!$A:$A,Age!$C:$C)*(1-($M20+RIGHT(S$4,4)*1-2016-ROUNDDOWN($M20+RIGHT(S$4,4)*1-2016,0)))+LOOKUP(ROUNDUP($M20+RIGHT(S$4,4)*1-2016,0),Age!$A:$A,Age!$C:$C)*(($M20+RIGHT(S$4,4)*1-2016-ROUNDDOWN($M20+RIGHT(S$4,4)*1-2016,0))))*IF($M20+RIGHT(S$4,4)*1-2016&gt;27,1,INDEX([1]Hitters!$BG:$BG,MATCH($A20,[1]Hitters!$A:$A,0))),R20*(1-(1-(LOOKUP(ROUNDDOWN($M20+RIGHT(S$4,4)*1-2016,0),Age!$A:$A,Age!$L:$L)*(1-($M20+RIGHT(S$4,4)*1-2016-ROUNDDOWN($M20+RIGHT(S$4,4)*1-2016,0)))+LOOKUP(ROUNDUP($M20+RIGHT(S$4,4)*1-2016,0),Age!$A:$A,Age!$L:$L)*(($M20+RIGHT(S$4,4)*1-2016-ROUNDDOWN($M20+RIGHT(S$4,4)*1-2016,0)))))*IF($M20+RIGHT(S$4,4)*1-2016&gt;27,1,INDEX([1]Pitchers!$BE:$BE,MATCH($A20,[1]Pitchers!$A:$A,0)))))</f>
        <v>4.9808515851518287</v>
      </c>
      <c r="T20" s="97">
        <f>IF($D20&gt;1,S20+(LOOKUP(ROUNDDOWN($M20+RIGHT(T$4,4)*1-2016,0),Age!$A:$A,Age!$C:$C)*(1-($M20+RIGHT(T$4,4)*1-2016-ROUNDDOWN($M20+RIGHT(T$4,4)*1-2016,0)))+LOOKUP(ROUNDUP($M20+RIGHT(T$4,4)*1-2016,0),Age!$A:$A,Age!$C:$C)*(($M20+RIGHT(T$4,4)*1-2016-ROUNDDOWN($M20+RIGHT(T$4,4)*1-2016,0))))*IF($M20+RIGHT(T$4,4)*1-2016&gt;27,1,INDEX([1]Hitters!$BG:$BG,MATCH($A20,[1]Hitters!$A:$A,0))),S20*(1-(1-(LOOKUP(ROUNDDOWN($M20+RIGHT(T$4,4)*1-2016,0),Age!$A:$A,Age!$L:$L)*(1-($M20+RIGHT(T$4,4)*1-2016-ROUNDDOWN($M20+RIGHT(T$4,4)*1-2016,0)))+LOOKUP(ROUNDUP($M20+RIGHT(T$4,4)*1-2016,0),Age!$A:$A,Age!$L:$L)*(($M20+RIGHT(T$4,4)*1-2016-ROUNDDOWN($M20+RIGHT(T$4,4)*1-2016,0)))))*IF($M20+RIGHT(T$4,4)*1-2016&gt;27,1,INDEX([1]Pitchers!$BE:$BE,MATCH($A20,[1]Pitchers!$A:$A,0)))))</f>
        <v>5.3591368862699795</v>
      </c>
      <c r="U20" s="97">
        <f>IF($D20&gt;1,T20+(LOOKUP(ROUNDDOWN($M20+RIGHT(U$4,4)*1-2016,0),Age!$A:$A,Age!$C:$C)*(1-($M20+RIGHT(U$4,4)*1-2016-ROUNDDOWN($M20+RIGHT(U$4,4)*1-2016,0)))+LOOKUP(ROUNDUP($M20+RIGHT(U$4,4)*1-2016,0),Age!$A:$A,Age!$C:$C)*(($M20+RIGHT(U$4,4)*1-2016-ROUNDDOWN($M20+RIGHT(U$4,4)*1-2016,0))))*IF($M20+RIGHT(U$4,4)*1-2016&gt;27,1,INDEX([1]Hitters!$BG:$BG,MATCH($A20,[1]Hitters!$A:$A,0))),T20*(1-(1-(LOOKUP(ROUNDDOWN($M20+RIGHT(U$4,4)*1-2016,0),Age!$A:$A,Age!$L:$L)*(1-($M20+RIGHT(U$4,4)*1-2016-ROUNDDOWN($M20+RIGHT(U$4,4)*1-2016,0)))+LOOKUP(ROUNDUP($M20+RIGHT(U$4,4)*1-2016,0),Age!$A:$A,Age!$L:$L)*(($M20+RIGHT(U$4,4)*1-2016-ROUNDDOWN($M20+RIGHT(U$4,4)*1-2016,0)))))*IF($M20+RIGHT(U$4,4)*1-2016&gt;27,1,INDEX([1]Pitchers!$BE:$BE,MATCH($A20,[1]Pitchers!$A:$A,0)))))</f>
        <v>5.7969672050097287</v>
      </c>
      <c r="V20" s="97">
        <f>IF($D20&gt;1,U20+(LOOKUP(ROUNDDOWN($M20+RIGHT(V$4,4)*1-2016,0),Age!$A:$A,Age!$C:$C)*(1-($M20+RIGHT(V$4,4)*1-2016-ROUNDDOWN($M20+RIGHT(V$4,4)*1-2016,0)))+LOOKUP(ROUNDUP($M20+RIGHT(V$4,4)*1-2016,0),Age!$A:$A,Age!$C:$C)*(($M20+RIGHT(V$4,4)*1-2016-ROUNDDOWN($M20+RIGHT(V$4,4)*1-2016,0))))*IF($M20+RIGHT(V$4,4)*1-2016&gt;27,1,INDEX([1]Hitters!$BG:$BG,MATCH($A20,[1]Hitters!$A:$A,0))),U20*(1-(1-(LOOKUP(ROUNDDOWN($M20+RIGHT(V$4,4)*1-2016,0),Age!$A:$A,Age!$L:$L)*(1-($M20+RIGHT(V$4,4)*1-2016-ROUNDDOWN($M20+RIGHT(V$4,4)*1-2016,0)))+LOOKUP(ROUNDUP($M20+RIGHT(V$4,4)*1-2016,0),Age!$A:$A,Age!$L:$L)*(($M20+RIGHT(V$4,4)*1-2016-ROUNDDOWN($M20+RIGHT(V$4,4)*1-2016,0)))))*IF($M20+RIGHT(V$4,4)*1-2016&gt;27,1,INDEX([1]Pitchers!$BE:$BE,MATCH($A20,[1]Pitchers!$A:$A,0)))))</f>
        <v>6.3038999100728237</v>
      </c>
      <c r="W20" s="97">
        <f>IF($D20&gt;1,V20+(LOOKUP(ROUNDDOWN($M20+RIGHT(W$4,4)*1-2016,0),Age!$A:$A,Age!$C:$C)*(1-($M20+RIGHT(W$4,4)*1-2016-ROUNDDOWN($M20+RIGHT(W$4,4)*1-2016,0)))+LOOKUP(ROUNDUP($M20+RIGHT(W$4,4)*1-2016,0),Age!$A:$A,Age!$C:$C)*(($M20+RIGHT(W$4,4)*1-2016-ROUNDDOWN($M20+RIGHT(W$4,4)*1-2016,0))))*IF($M20+RIGHT(W$4,4)*1-2016&gt;27,1,INDEX([1]Hitters!$BG:$BG,MATCH($A20,[1]Hitters!$A:$A,0))),V20*(1-(1-(LOOKUP(ROUNDDOWN($M20+RIGHT(W$4,4)*1-2016,0),Age!$A:$A,Age!$L:$L)*(1-($M20+RIGHT(W$4,4)*1-2016-ROUNDDOWN($M20+RIGHT(W$4,4)*1-2016,0)))+LOOKUP(ROUNDUP($M20+RIGHT(W$4,4)*1-2016,0),Age!$A:$A,Age!$L:$L)*(($M20+RIGHT(W$4,4)*1-2016-ROUNDDOWN($M20+RIGHT(W$4,4)*1-2016,0)))))*IF($M20+RIGHT(W$4,4)*1-2016&gt;27,1,INDEX([1]Pitchers!$BE:$BE,MATCH($A20,[1]Pitchers!$A:$A,0)))))</f>
        <v>6.8914102485668041</v>
      </c>
      <c r="X20" s="97">
        <f>IF($D20&gt;1,W20+(LOOKUP(ROUNDDOWN($M20+RIGHT(X$4,4)*1-2016,0),Age!$A:$A,Age!$C:$C)*(1-($M20+RIGHT(X$4,4)*1-2016-ROUNDDOWN($M20+RIGHT(X$4,4)*1-2016,0)))+LOOKUP(ROUNDUP($M20+RIGHT(X$4,4)*1-2016,0),Age!$A:$A,Age!$C:$C)*(($M20+RIGHT(X$4,4)*1-2016-ROUNDDOWN($M20+RIGHT(X$4,4)*1-2016,0))))*IF($M20+RIGHT(X$4,4)*1-2016&gt;27,1,INDEX([1]Hitters!$BG:$BG,MATCH($A20,[1]Hitters!$A:$A,0))),W20*(1-(1-(LOOKUP(ROUNDDOWN($M20+RIGHT(X$4,4)*1-2016,0),Age!$A:$A,Age!$L:$L)*(1-($M20+RIGHT(X$4,4)*1-2016-ROUNDDOWN($M20+RIGHT(X$4,4)*1-2016,0)))+LOOKUP(ROUNDUP($M20+RIGHT(X$4,4)*1-2016,0),Age!$A:$A,Age!$L:$L)*(($M20+RIGHT(X$4,4)*1-2016-ROUNDDOWN($M20+RIGHT(X$4,4)*1-2016,0)))))*IF($M20+RIGHT(X$4,4)*1-2016&gt;27,1,INDEX([1]Pitchers!$BE:$BE,MATCH($A20,[1]Pitchers!$A:$A,0)))))</f>
        <v>7.5733009355578114</v>
      </c>
      <c r="Y20" s="97">
        <f>IF($D20&gt;1,X20+(LOOKUP(ROUNDDOWN($M20+RIGHT(Y$4,4)*1-2016,0),Age!$A:$A,Age!$C:$C)*(1-($M20+RIGHT(Y$4,4)*1-2016-ROUNDDOWN($M20+RIGHT(Y$4,4)*1-2016,0)))+LOOKUP(ROUNDUP($M20+RIGHT(Y$4,4)*1-2016,0),Age!$A:$A,Age!$C:$C)*(($M20+RIGHT(Y$4,4)*1-2016-ROUNDDOWN($M20+RIGHT(Y$4,4)*1-2016,0))))*IF($M20+RIGHT(Y$4,4)*1-2016&gt;27,1,INDEX([1]Hitters!$BG:$BG,MATCH($A20,[1]Hitters!$A:$A,0))),X20*(1-(1-(LOOKUP(ROUNDDOWN($M20+RIGHT(Y$4,4)*1-2016,0),Age!$A:$A,Age!$L:$L)*(1-($M20+RIGHT(Y$4,4)*1-2016-ROUNDDOWN($M20+RIGHT(Y$4,4)*1-2016,0)))+LOOKUP(ROUNDUP($M20+RIGHT(Y$4,4)*1-2016,0),Age!$A:$A,Age!$L:$L)*(($M20+RIGHT(Y$4,4)*1-2016-ROUNDDOWN($M20+RIGHT(Y$4,4)*1-2016,0)))))*IF($M20+RIGHT(Y$4,4)*1-2016&gt;27,1,INDEX([1]Pitchers!$BE:$BE,MATCH($A20,[1]Pitchers!$A:$A,0)))))</f>
        <v>8.3662097658004377</v>
      </c>
      <c r="Z20" s="97">
        <f>IF($D20&gt;1,Y20+(LOOKUP(ROUNDDOWN($M20+RIGHT(Z$4,4)*1-2016,0),Age!$A:$A,Age!$C:$C)*(1-($M20+RIGHT(Z$4,4)*1-2016-ROUNDDOWN($M20+RIGHT(Z$4,4)*1-2016,0)))+LOOKUP(ROUNDUP($M20+RIGHT(Z$4,4)*1-2016,0),Age!$A:$A,Age!$C:$C)*(($M20+RIGHT(Z$4,4)*1-2016-ROUNDDOWN($M20+RIGHT(Z$4,4)*1-2016,0))))*IF($M20+RIGHT(Z$4,4)*1-2016&gt;27,1,INDEX([1]Hitters!$BG:$BG,MATCH($A20,[1]Hitters!$A:$A,0))),Y20*(1-(1-(LOOKUP(ROUNDDOWN($M20+RIGHT(Z$4,4)*1-2016,0),Age!$A:$A,Age!$L:$L)*(1-($M20+RIGHT(Z$4,4)*1-2016-ROUNDDOWN($M20+RIGHT(Z$4,4)*1-2016,0)))+LOOKUP(ROUNDUP($M20+RIGHT(Z$4,4)*1-2016,0),Age!$A:$A,Age!$L:$L)*(($M20+RIGHT(Z$4,4)*1-2016-ROUNDDOWN($M20+RIGHT(Z$4,4)*1-2016,0)))))*IF($M20+RIGHT(Z$4,4)*1-2016&gt;27,1,INDEX([1]Pitchers!$BE:$BE,MATCH($A20,[1]Pitchers!$A:$A,0)))))</f>
        <v>9.2902402048294253</v>
      </c>
      <c r="AA20" s="96">
        <f>IF($D20=0,0,IF($D20=1,INDEX([1]Pitchers!$FK:$FK,MATCH($A20,[1]Pitchers!$A:$A,0)),MAX(-16,IF($D20=10,-16,IF($D20&lt;2,0,INDEX([1]Hitters!$AZ:$AZ,MATCH($A20,[1]Hitters!$A:$A,0)))))))</f>
        <v>0.26115653655227494</v>
      </c>
      <c r="AB20" s="96">
        <f>IF($D20=0,0,IF($D20=1,INDEX([1]Pitchers!$FK:$FK,MATCH($A20,[1]Pitchers!$A:$A,0)),MAX(-16,IF($D20=2,AA20-MIN(0.75,0.25*(RIGHT(AB$4,4)*1-(RIGHT($AD$4,4)*1)+0.25)*(1-MIN(0.75,INDEX([1]Hitters!$CF:$CF,MATCH($A20,[1]Hitters!$A:$A,0)))/0.75*1)+INDEX([1]Hitters!$CF:$CF,MATCH($A20,[1]Hitters!$A:$A,0)))/0.75*1,IF($D20&gt;6,(AA20-MIN(0.75,0.25*(RIGHT(AB$4,4)*1-(RIGHT($AD$4,4)*1)+0.25)*(1-MIN(0.75,INDEX([1]Hitters!$CF:$CF,MATCH($A20,[1]Hitters!$A:$A,0)))/0.75*1)+INDEX([1]Hitters!$CF:$CF,MATCH($A20,[1]Hitters!$A:$A,0)))/0.75*($M20+RIGHT(AB$4,4)*1-RIGHT($AA$4,4)*1+10)*0.05),IF($D20=3,(AA20-MIN(0.75,0.25*(RIGHT(AB$4,4)*1-(RIGHT($AD$4,4)*1)+0.25)*(1-MIN(0.75,INDEX([1]Hitters!$CF:$CF,MATCH($A20,[1]Hitters!$A:$A,0)))/0.75*1)+INDEX([1]Hitters!$CF:$CF,MATCH($A20,[1]Hitters!$A:$A,0)))/0.75*($M20+RIGHT(AB$4,4)*1-RIGHT($AA$4,4)*1-27)*0.1),(AA20-MIN(0.75,0.25*(RIGHT(AB$4,4)*1-(RIGHT($AD$4,4)*1)+0.25)*(1-MIN(0.75,INDEX([1]Hitters!$CF:$CF,MATCH($A20,[1]Hitters!$A:$A,0)))/0.75*1)+INDEX([1]Hitters!$CF:$CF,MATCH($A20,[1]Hitters!$A:$A,0)))/0.75*($M20+RIGHT(AB$4,4)*1-RIGHT($AA$4,4)*1-20)*0.094)))))))</f>
        <v>0.26115653655227494</v>
      </c>
      <c r="AC20" s="96">
        <f>IF($D20=0,0,IF($D20=1,INDEX([1]Pitchers!$FK:$FK,MATCH($A20,[1]Pitchers!$A:$A,0)),MAX(-16,IF($D20=2,AB20-MIN(0.75,0.25*(RIGHT(AC$4,4)*1-(RIGHT($AD$4,4)*1)+0.25)*(1-MIN(0.75,INDEX([1]Hitters!$CF:$CF,MATCH($A20,[1]Hitters!$A:$A,0)))/0.75*1)+INDEX([1]Hitters!$CF:$CF,MATCH($A20,[1]Hitters!$A:$A,0)))/0.75*1,IF($D20&gt;6,(AB20-MIN(0.75,0.25*(RIGHT(AC$4,4)*1-(RIGHT($AD$4,4)*1)+0.25)*(1-MIN(0.75,INDEX([1]Hitters!$CF:$CF,MATCH($A20,[1]Hitters!$A:$A,0)))/0.75*1)+INDEX([1]Hitters!$CF:$CF,MATCH($A20,[1]Hitters!$A:$A,0)))/0.75*($M20+RIGHT(AC$4,4)*1-RIGHT($AA$4,4)*1+10)*0.05),IF($D20=3,(AB20-MIN(0.75,0.25*(RIGHT(AC$4,4)*1-(RIGHT($AD$4,4)*1)+0.25)*(1-MIN(0.75,INDEX([1]Hitters!$CF:$CF,MATCH($A20,[1]Hitters!$A:$A,0)))/0.75*1)+INDEX([1]Hitters!$CF:$CF,MATCH($A20,[1]Hitters!$A:$A,0)))/0.75*($M20+RIGHT(AC$4,4)*1-RIGHT($AA$4,4)*1-27)*0.1),(AB20-MIN(0.75,0.25*(RIGHT(AC$4,4)*1-(RIGHT($AD$4,4)*1)+0.25)*(1-MIN(0.75,INDEX([1]Hitters!$CF:$CF,MATCH($A20,[1]Hitters!$A:$A,0)))/0.75*1)+INDEX([1]Hitters!$CF:$CF,MATCH($A20,[1]Hitters!$A:$A,0)))/0.75*($M20+RIGHT(AC$4,4)*1-RIGHT($AA$4,4)*1-20)*0.094)))))))</f>
        <v>0.26115653655227494</v>
      </c>
      <c r="AD20" s="96">
        <f>IF($D20=0,0,IF($D20=1,INDEX([1]Pitchers!$FK:$FK,MATCH($A20,[1]Pitchers!$A:$A,0)),MAX(-16,IF($D20=2,AC20-MIN(0.75,0.25*(RIGHT(AD$4,4)*1-(RIGHT($AD$4,4)*1)+0.25)*(1-MIN(0.75,INDEX([1]Hitters!$CF:$CF,MATCH($A20,[1]Hitters!$A:$A,0)))/0.75*1)+INDEX([1]Hitters!$CF:$CF,MATCH($A20,[1]Hitters!$A:$A,0)))/0.75*1,IF($D20&gt;6,(AC20-MIN(0.75,0.25*(RIGHT(AD$4,4)*1-(RIGHT($AD$4,4)*1)+0.25)*(1-MIN(0.75,INDEX([1]Hitters!$CF:$CF,MATCH($A20,[1]Hitters!$A:$A,0)))/0.75*1)+INDEX([1]Hitters!$CF:$CF,MATCH($A20,[1]Hitters!$A:$A,0)))/0.75*($M20+RIGHT(AD$4,4)*1-RIGHT($AA$4,4)*1+10)*0.05),IF($D20=3,(AC20-MIN(0.75,0.25*(RIGHT(AD$4,4)*1-(RIGHT($AD$4,4)*1)+0.25)*(1-MIN(0.75,INDEX([1]Hitters!$CF:$CF,MATCH($A20,[1]Hitters!$A:$A,0)))/0.75*1)+INDEX([1]Hitters!$CF:$CF,MATCH($A20,[1]Hitters!$A:$A,0)))/0.75*($M20+RIGHT(AD$4,4)*1-RIGHT($AA$4,4)*1-27)*0.1),(AC20-MIN(0.75,0.25*(RIGHT(AD$4,4)*1-(RIGHT($AD$4,4)*1)+0.25)*(1-MIN(0.75,INDEX([1]Hitters!$CF:$CF,MATCH($A20,[1]Hitters!$A:$A,0)))/0.75*1)+INDEX([1]Hitters!$CF:$CF,MATCH($A20,[1]Hitters!$A:$A,0)))/0.75*($M20+RIGHT(AD$4,4)*1-RIGHT($AA$4,4)*1-20)*0.094)))))))</f>
        <v>0.26115653655227494</v>
      </c>
      <c r="AE20" s="96">
        <f>IF($D20=0,0,IF($D20=1,INDEX([1]Pitchers!$FK:$FK,MATCH($A20,[1]Pitchers!$A:$A,0)),MAX(-16,IF($D20=2,AD20-MIN(0.75,0.25*(RIGHT(AE$4,4)*1-(RIGHT($AD$4,4)*1)+0.25)*(1-MIN(0.75,INDEX([1]Hitters!$CF:$CF,MATCH($A20,[1]Hitters!$A:$A,0)))/0.75*1)+INDEX([1]Hitters!$CF:$CF,MATCH($A20,[1]Hitters!$A:$A,0)))/0.75*1,IF($D20&gt;6,(AD20-MIN(0.75,0.25*(RIGHT(AE$4,4)*1-(RIGHT($AD$4,4)*1)+0.25)*(1-MIN(0.75,INDEX([1]Hitters!$CF:$CF,MATCH($A20,[1]Hitters!$A:$A,0)))/0.75*1)+INDEX([1]Hitters!$CF:$CF,MATCH($A20,[1]Hitters!$A:$A,0)))/0.75*($M20+RIGHT(AE$4,4)*1-RIGHT($AA$4,4)*1+10)*0.05),IF($D20=3,(AD20-MIN(0.75,0.25*(RIGHT(AE$4,4)*1-(RIGHT($AD$4,4)*1)+0.25)*(1-MIN(0.75,INDEX([1]Hitters!$CF:$CF,MATCH($A20,[1]Hitters!$A:$A,0)))/0.75*1)+INDEX([1]Hitters!$CF:$CF,MATCH($A20,[1]Hitters!$A:$A,0)))/0.75*($M20+RIGHT(AE$4,4)*1-RIGHT($AA$4,4)*1-27)*0.1),(AD20-MIN(0.75,0.25*(RIGHT(AE$4,4)*1-(RIGHT($AD$4,4)*1)+0.25)*(1-MIN(0.75,INDEX([1]Hitters!$CF:$CF,MATCH($A20,[1]Hitters!$A:$A,0)))/0.75*1)+INDEX([1]Hitters!$CF:$CF,MATCH($A20,[1]Hitters!$A:$A,0)))/0.75*($M20+RIGHT(AE$4,4)*1-RIGHT($AA$4,4)*1-20)*0.094)))))))</f>
        <v>0.26115653655227494</v>
      </c>
      <c r="AF20" s="96">
        <f>IF($D20=0,0,IF($D20=1,INDEX([1]Pitchers!$FK:$FK,MATCH($A20,[1]Pitchers!$A:$A,0)),MAX(-16,IF($D20=2,AE20-MIN(0.75,0.25*(RIGHT(AF$4,4)*1-(RIGHT($AD$4,4)*1)+0.25)*(1-MIN(0.75,INDEX([1]Hitters!$CF:$CF,MATCH($A20,[1]Hitters!$A:$A,0)))/0.75*1)+INDEX([1]Hitters!$CF:$CF,MATCH($A20,[1]Hitters!$A:$A,0)))/0.75*1,IF($D20&gt;6,(AE20-MIN(0.75,0.25*(RIGHT(AF$4,4)*1-(RIGHT($AD$4,4)*1)+0.25)*(1-MIN(0.75,INDEX([1]Hitters!$CF:$CF,MATCH($A20,[1]Hitters!$A:$A,0)))/0.75*1)+INDEX([1]Hitters!$CF:$CF,MATCH($A20,[1]Hitters!$A:$A,0)))/0.75*($M20+RIGHT(AF$4,4)*1-RIGHT($AA$4,4)*1+10)*0.05),IF($D20=3,(AE20-MIN(0.75,0.25*(RIGHT(AF$4,4)*1-(RIGHT($AD$4,4)*1)+0.25)*(1-MIN(0.75,INDEX([1]Hitters!$CF:$CF,MATCH($A20,[1]Hitters!$A:$A,0)))/0.75*1)+INDEX([1]Hitters!$CF:$CF,MATCH($A20,[1]Hitters!$A:$A,0)))/0.75*($M20+RIGHT(AF$4,4)*1-RIGHT($AA$4,4)*1-27)*0.1),(AE20-MIN(0.75,0.25*(RIGHT(AF$4,4)*1-(RIGHT($AD$4,4)*1)+0.25)*(1-MIN(0.75,INDEX([1]Hitters!$CF:$CF,MATCH($A20,[1]Hitters!$A:$A,0)))/0.75*1)+INDEX([1]Hitters!$CF:$CF,MATCH($A20,[1]Hitters!$A:$A,0)))/0.75*($M20+RIGHT(AF$4,4)*1-RIGHT($AA$4,4)*1-20)*0.094)))))))</f>
        <v>0.26115653655227494</v>
      </c>
      <c r="AG20" s="96">
        <f>IF($D20=0,0,IF($D20=1,INDEX([1]Pitchers!$FK:$FK,MATCH($A20,[1]Pitchers!$A:$A,0)),MAX(-16,IF($D20=2,AF20-MIN(0.75,0.25*(RIGHT(AG$4,4)*1-(RIGHT($AD$4,4)*1)+0.25)*(1-MIN(0.75,INDEX([1]Hitters!$CF:$CF,MATCH($A20,[1]Hitters!$A:$A,0)))/0.75*1)+INDEX([1]Hitters!$CF:$CF,MATCH($A20,[1]Hitters!$A:$A,0)))/0.75*1,IF($D20&gt;6,(AF20-MIN(0.75,0.25*(RIGHT(AG$4,4)*1-(RIGHT($AD$4,4)*1)+0.25)*(1-MIN(0.75,INDEX([1]Hitters!$CF:$CF,MATCH($A20,[1]Hitters!$A:$A,0)))/0.75*1)+INDEX([1]Hitters!$CF:$CF,MATCH($A20,[1]Hitters!$A:$A,0)))/0.75*($M20+RIGHT(AG$4,4)*1-RIGHT($AA$4,4)*1+10)*0.05),IF($D20=3,(AF20-MIN(0.75,0.25*(RIGHT(AG$4,4)*1-(RIGHT($AD$4,4)*1)+0.25)*(1-MIN(0.75,INDEX([1]Hitters!$CF:$CF,MATCH($A20,[1]Hitters!$A:$A,0)))/0.75*1)+INDEX([1]Hitters!$CF:$CF,MATCH($A20,[1]Hitters!$A:$A,0)))/0.75*($M20+RIGHT(AG$4,4)*1-RIGHT($AA$4,4)*1-27)*0.1),(AF20-MIN(0.75,0.25*(RIGHT(AG$4,4)*1-(RIGHT($AD$4,4)*1)+0.25)*(1-MIN(0.75,INDEX([1]Hitters!$CF:$CF,MATCH($A20,[1]Hitters!$A:$A,0)))/0.75*1)+INDEX([1]Hitters!$CF:$CF,MATCH($A20,[1]Hitters!$A:$A,0)))/0.75*($M20+RIGHT(AG$4,4)*1-RIGHT($AA$4,4)*1-20)*0.094)))))))</f>
        <v>0.26115653655227494</v>
      </c>
      <c r="AH20" s="96">
        <f>IF($D20=0,0,IF($D20=1,INDEX([1]Pitchers!$FK:$FK,MATCH($A20,[1]Pitchers!$A:$A,0)),MAX(-16,IF($D20=2,AG20-MIN(0.75,0.25*(RIGHT(AH$4,4)*1-(RIGHT($AD$4,4)*1)+0.25)*(1-MIN(0.75,INDEX([1]Hitters!$CF:$CF,MATCH($A20,[1]Hitters!$A:$A,0)))/0.75*1)+INDEX([1]Hitters!$CF:$CF,MATCH($A20,[1]Hitters!$A:$A,0)))/0.75*1,IF($D20&gt;6,(AG20-MIN(0.75,0.25*(RIGHT(AH$4,4)*1-(RIGHT($AD$4,4)*1)+0.25)*(1-MIN(0.75,INDEX([1]Hitters!$CF:$CF,MATCH($A20,[1]Hitters!$A:$A,0)))/0.75*1)+INDEX([1]Hitters!$CF:$CF,MATCH($A20,[1]Hitters!$A:$A,0)))/0.75*($M20+RIGHT(AH$4,4)*1-RIGHT($AA$4,4)*1+10)*0.05),IF($D20=3,(AG20-MIN(0.75,0.25*(RIGHT(AH$4,4)*1-(RIGHT($AD$4,4)*1)+0.25)*(1-MIN(0.75,INDEX([1]Hitters!$CF:$CF,MATCH($A20,[1]Hitters!$A:$A,0)))/0.75*1)+INDEX([1]Hitters!$CF:$CF,MATCH($A20,[1]Hitters!$A:$A,0)))/0.75*($M20+RIGHT(AH$4,4)*1-RIGHT($AA$4,4)*1-27)*0.1),(AG20-MIN(0.75,0.25*(RIGHT(AH$4,4)*1-(RIGHT($AD$4,4)*1)+0.25)*(1-MIN(0.75,INDEX([1]Hitters!$CF:$CF,MATCH($A20,[1]Hitters!$A:$A,0)))/0.75*1)+INDEX([1]Hitters!$CF:$CF,MATCH($A20,[1]Hitters!$A:$A,0)))/0.75*($M20+RIGHT(AH$4,4)*1-RIGHT($AA$4,4)*1-20)*0.094)))))))</f>
        <v>0.26115653655227494</v>
      </c>
      <c r="AI20" s="96">
        <f>IF($D20=0,0,IF($D20=1,INDEX([1]Pitchers!$FK:$FK,MATCH($A20,[1]Pitchers!$A:$A,0)),MAX(-16,IF($D20=2,AH20-MIN(0.75,0.25*(RIGHT(AI$4,4)*1-(RIGHT($AD$4,4)*1)+0.25)*(1-MIN(0.75,INDEX([1]Hitters!$CF:$CF,MATCH($A20,[1]Hitters!$A:$A,0)))/0.75*1)+INDEX([1]Hitters!$CF:$CF,MATCH($A20,[1]Hitters!$A:$A,0)))/0.75*1,IF($D20&gt;6,(AH20-MIN(0.75,0.25*(RIGHT(AI$4,4)*1-(RIGHT($AD$4,4)*1)+0.25)*(1-MIN(0.75,INDEX([1]Hitters!$CF:$CF,MATCH($A20,[1]Hitters!$A:$A,0)))/0.75*1)+INDEX([1]Hitters!$CF:$CF,MATCH($A20,[1]Hitters!$A:$A,0)))/0.75*($M20+RIGHT(AI$4,4)*1-RIGHT($AA$4,4)*1+10)*0.05),IF($D20=3,(AH20-MIN(0.75,0.25*(RIGHT(AI$4,4)*1-(RIGHT($AD$4,4)*1)+0.25)*(1-MIN(0.75,INDEX([1]Hitters!$CF:$CF,MATCH($A20,[1]Hitters!$A:$A,0)))/0.75*1)+INDEX([1]Hitters!$CF:$CF,MATCH($A20,[1]Hitters!$A:$A,0)))/0.75*($M20+RIGHT(AI$4,4)*1-RIGHT($AA$4,4)*1-27)*0.1),(AH20-MIN(0.75,0.25*(RIGHT(AI$4,4)*1-(RIGHT($AD$4,4)*1)+0.25)*(1-MIN(0.75,INDEX([1]Hitters!$CF:$CF,MATCH($A20,[1]Hitters!$A:$A,0)))/0.75*1)+INDEX([1]Hitters!$CF:$CF,MATCH($A20,[1]Hitters!$A:$A,0)))/0.75*($M20+RIGHT(AI$4,4)*1-RIGHT($AA$4,4)*1-20)*0.094)))))))</f>
        <v>0.26115653655227494</v>
      </c>
      <c r="AJ20" s="96">
        <f>IF($D20=0,0,IF($D20=1,INDEX([1]Pitchers!$FK:$FK,MATCH($A20,[1]Pitchers!$A:$A,0)),MAX(-16,IF($D20=2,AI20-MIN(0.75,0.25*(RIGHT(AJ$4,4)*1-(RIGHT($AD$4,4)*1)+0.25)*(1-MIN(0.75,INDEX([1]Hitters!$CF:$CF,MATCH($A20,[1]Hitters!$A:$A,0)))/0.75*1)+INDEX([1]Hitters!$CF:$CF,MATCH($A20,[1]Hitters!$A:$A,0)))/0.75*1,IF($D20&gt;6,(AI20-MIN(0.75,0.25*(RIGHT(AJ$4,4)*1-(RIGHT($AD$4,4)*1)+0.25)*(1-MIN(0.75,INDEX([1]Hitters!$CF:$CF,MATCH($A20,[1]Hitters!$A:$A,0)))/0.75*1)+INDEX([1]Hitters!$CF:$CF,MATCH($A20,[1]Hitters!$A:$A,0)))/0.75*($M20+RIGHT(AJ$4,4)*1-RIGHT($AA$4,4)*1+10)*0.05),IF($D20=3,(AI20-MIN(0.75,0.25*(RIGHT(AJ$4,4)*1-(RIGHT($AD$4,4)*1)+0.25)*(1-MIN(0.75,INDEX([1]Hitters!$CF:$CF,MATCH($A20,[1]Hitters!$A:$A,0)))/0.75*1)+INDEX([1]Hitters!$CF:$CF,MATCH($A20,[1]Hitters!$A:$A,0)))/0.75*($M20+RIGHT(AJ$4,4)*1-RIGHT($AA$4,4)*1-27)*0.1),(AI20-MIN(0.75,0.25*(RIGHT(AJ$4,4)*1-(RIGHT($AD$4,4)*1)+0.25)*(1-MIN(0.75,INDEX([1]Hitters!$CF:$CF,MATCH($A20,[1]Hitters!$A:$A,0)))/0.75*1)+INDEX([1]Hitters!$CF:$CF,MATCH($A20,[1]Hitters!$A:$A,0)))/0.75*($M20+RIGHT(AJ$4,4)*1-RIGHT($AA$4,4)*1-20)*0.094)))))))</f>
        <v>0.26115653655227494</v>
      </c>
      <c r="AK20" s="96">
        <f>IF($D20=0,0,IF($D20=1,INDEX([1]Pitchers!$FK:$FK,MATCH($A20,[1]Pitchers!$A:$A,0)),MAX(-16,IF($D20=2,AJ20-MIN(0.75,0.25*(RIGHT(AK$4,4)*1-(RIGHT($AD$4,4)*1)+0.25)*(1-MIN(0.75,INDEX([1]Hitters!$CF:$CF,MATCH($A20,[1]Hitters!$A:$A,0)))/0.75*1)+INDEX([1]Hitters!$CF:$CF,MATCH($A20,[1]Hitters!$A:$A,0)))/0.75*1,IF($D20&gt;6,(AJ20-MIN(0.75,0.25*(RIGHT(AK$4,4)*1-(RIGHT($AD$4,4)*1)+0.25)*(1-MIN(0.75,INDEX([1]Hitters!$CF:$CF,MATCH($A20,[1]Hitters!$A:$A,0)))/0.75*1)+INDEX([1]Hitters!$CF:$CF,MATCH($A20,[1]Hitters!$A:$A,0)))/0.75*($M20+RIGHT(AK$4,4)*1-RIGHT($AA$4,4)*1+10)*0.05),IF($D20=3,(AJ20-MIN(0.75,0.25*(RIGHT(AK$4,4)*1-(RIGHT($AD$4,4)*1)+0.25)*(1-MIN(0.75,INDEX([1]Hitters!$CF:$CF,MATCH($A20,[1]Hitters!$A:$A,0)))/0.75*1)+INDEX([1]Hitters!$CF:$CF,MATCH($A20,[1]Hitters!$A:$A,0)))/0.75*($M20+RIGHT(AK$4,4)*1-RIGHT($AA$4,4)*1-27)*0.1),(AJ20-MIN(0.75,0.25*(RIGHT(AK$4,4)*1-(RIGHT($AD$4,4)*1)+0.25)*(1-MIN(0.75,INDEX([1]Hitters!$CF:$CF,MATCH($A20,[1]Hitters!$A:$A,0)))/0.75*1)+INDEX([1]Hitters!$CF:$CF,MATCH($A20,[1]Hitters!$A:$A,0)))/0.75*($M20+RIGHT(AK$4,4)*1-RIGHT($AA$4,4)*1-20)*0.094)))))))</f>
        <v>0.26115653655227494</v>
      </c>
      <c r="AL20" s="96">
        <f>IF($D20=0,0,IF($D20=1,INDEX([1]Pitchers!$FK:$FK,MATCH($A20,[1]Pitchers!$A:$A,0)),MAX(-16,IF($D20=2,AK20-MIN(0.75,0.25*(RIGHT(AL$4,4)*1-(RIGHT($AD$4,4)*1)+0.25)*(1-MIN(0.75,INDEX([1]Hitters!$CF:$CF,MATCH($A20,[1]Hitters!$A:$A,0)))/0.75*1)+INDEX([1]Hitters!$CF:$CF,MATCH($A20,[1]Hitters!$A:$A,0)))/0.75*1,IF($D20&gt;6,(AK20-MIN(0.75,0.25*(RIGHT(AL$4,4)*1-(RIGHT($AD$4,4)*1)+0.25)*(1-MIN(0.75,INDEX([1]Hitters!$CF:$CF,MATCH($A20,[1]Hitters!$A:$A,0)))/0.75*1)+INDEX([1]Hitters!$CF:$CF,MATCH($A20,[1]Hitters!$A:$A,0)))/0.75*($M20+RIGHT(AL$4,4)*1-RIGHT($AA$4,4)*1+10)*0.05),IF($D20=3,(AK20-MIN(0.75,0.25*(RIGHT(AL$4,4)*1-(RIGHT($AD$4,4)*1)+0.25)*(1-MIN(0.75,INDEX([1]Hitters!$CF:$CF,MATCH($A20,[1]Hitters!$A:$A,0)))/0.75*1)+INDEX([1]Hitters!$CF:$CF,MATCH($A20,[1]Hitters!$A:$A,0)))/0.75*($M20+RIGHT(AL$4,4)*1-RIGHT($AA$4,4)*1-27)*0.1),(AK20-MIN(0.75,0.25*(RIGHT(AL$4,4)*1-(RIGHT($AD$4,4)*1)+0.25)*(1-MIN(0.75,INDEX([1]Hitters!$CF:$CF,MATCH($A20,[1]Hitters!$A:$A,0)))/0.75*1)+INDEX([1]Hitters!$CF:$CF,MATCH($A20,[1]Hitters!$A:$A,0)))/0.75*($M20+RIGHT(AL$4,4)*1-RIGHT($AA$4,4)*1-20)*0.094)))))))</f>
        <v>0.26115653655227494</v>
      </c>
      <c r="AM20" s="98">
        <f>MAX(IF($D20=0,20,IF($D20=1,60,150)),MAX(0,IF($D20&gt;1,INDEX([1]Hitters!$ER:$ER,MATCH($A20,[1]Hitters!$A:$A,0))*(0.4+MAX(0,0.6*MIN(1,(IF(O20="",0,(((4.25+(O20-0.263)*4.2)^(((4.25+(O20-0.263)*4.2)+(4.25-AA20*600/600*4.2/600))^0.285))/((4.25+(O20-0.263)*4.2)^(((4.25+(O20-0.263)*4.2)+(4.25-AA20*600/600*4.2/600))^0.285)+(4.25-AA20*600/600*4.2/600)^(((4.25+(O20-0.263)*4.2)+(4.25-AA20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20,[1]Pitchers!$A:$A,0))))*IF($D20&lt;2,(0.4+0.6*MAX(0,MIN(1,IF($D20=0,((4.25)^(((4.25)+(4.25-(4-O20)*4.25/4*1/9))^0.285)/((4.25)^(((4.25)+(4.25-(4-O20)*4.25/4*1/9))^0.285)+(4.25-(4-O20)*4.25/4*1/9)^(((4.25)+(4.25-(4-O20)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20)))/0.5345*0.0009131+0.0104414*(3.74-MIN(3.74,O20)))*50,(((4.25+(AA20-0.263)*0.32*198*MAX(6,198/33)/198)^(((4.25+(AA20-0.263)*0.32*198*MAX(6,198/33)/198)+(4.25-(4-O20)*4.25/4*MAX(6,198/33)/9))^0.285)/((4.25+(AA20-0.263)*0.32*198*MAX(6,198/33)/198)^(((4.25+(AA20-0.263)*0.32*198*MAX(6,198/33)/198)+(4.25-(4-O20)*4.25/4*MAX(6,198/33)/9))^0.285)+(4.25-(4-O20)*4.25/4*MAX(6,198/33)/9)^(((4.25+(AA20-0.263)*0.32*198*MAX(6,198/33)/198)+(4.25-(4-O20)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20=0,50,198)/0.0065))),1))</f>
        <v>153.97389870956789</v>
      </c>
      <c r="AN20" s="98">
        <f t="shared" si="3"/>
        <v>141.55723204290092</v>
      </c>
      <c r="AO20" s="98">
        <f t="shared" si="4"/>
        <v>127.14056537623395</v>
      </c>
      <c r="AP20" s="98">
        <f t="shared" si="5"/>
        <v>101.34457279436124</v>
      </c>
      <c r="AQ20" s="98">
        <f t="shared" si="6"/>
        <v>60</v>
      </c>
      <c r="AR20" s="98">
        <f t="shared" si="7"/>
        <v>60</v>
      </c>
      <c r="AS20" s="98">
        <f t="shared" si="8"/>
        <v>60</v>
      </c>
      <c r="AT20" s="98">
        <f t="shared" si="9"/>
        <v>60</v>
      </c>
      <c r="AU20" s="98">
        <f t="shared" si="10"/>
        <v>60</v>
      </c>
      <c r="AV20" s="98">
        <f t="shared" si="11"/>
        <v>60</v>
      </c>
      <c r="AW20" s="98">
        <f t="shared" si="12"/>
        <v>60</v>
      </c>
      <c r="AX20" s="98">
        <f t="shared" si="13"/>
        <v>60</v>
      </c>
      <c r="AY20" s="96">
        <f t="shared" si="14"/>
        <v>4.51237284447632</v>
      </c>
      <c r="AZ20" s="96">
        <f t="shared" si="15"/>
        <v>39.332275132275136</v>
      </c>
      <c r="BA20" s="96">
        <f t="shared" si="16"/>
        <v>2.2496397611908234</v>
      </c>
      <c r="BB20" s="96">
        <f t="shared" si="17"/>
        <v>1.693703990526388</v>
      </c>
      <c r="BC20" s="96">
        <f t="shared" si="18"/>
        <v>1.1392175658658368</v>
      </c>
      <c r="BD20" s="96">
        <f t="shared" si="19"/>
        <v>0.56573760063380607</v>
      </c>
      <c r="BE20" s="96">
        <f t="shared" si="20"/>
        <v>0.10922036986403205</v>
      </c>
      <c r="BF20" s="96">
        <f t="shared" si="21"/>
        <v>0</v>
      </c>
      <c r="BG20" s="96">
        <f t="shared" si="22"/>
        <v>0</v>
      </c>
      <c r="BH20" s="96">
        <f t="shared" si="23"/>
        <v>0</v>
      </c>
      <c r="BI20" s="96">
        <f t="shared" si="24"/>
        <v>0</v>
      </c>
      <c r="BJ20" s="96">
        <f t="shared" si="25"/>
        <v>0</v>
      </c>
      <c r="BK20" s="96">
        <f t="shared" si="26"/>
        <v>0</v>
      </c>
      <c r="BL20" s="96">
        <f t="shared" si="27"/>
        <v>0</v>
      </c>
      <c r="BM20" s="129">
        <f t="shared" si="65"/>
        <v>13.333333333333334</v>
      </c>
      <c r="BN20" s="129">
        <f t="shared" si="65"/>
        <v>13.333333333333334</v>
      </c>
      <c r="BO20" s="129">
        <f t="shared" si="65"/>
        <v>13.333333333333334</v>
      </c>
      <c r="BP20" s="129" t="str">
        <f t="shared" si="65"/>
        <v/>
      </c>
      <c r="BQ20" s="129" t="str">
        <f t="shared" si="65"/>
        <v/>
      </c>
      <c r="BR20" s="129" t="str">
        <f t="shared" si="65"/>
        <v/>
      </c>
      <c r="BS20" s="129" t="str">
        <f t="shared" si="65"/>
        <v/>
      </c>
      <c r="BT20" s="129" t="str">
        <f t="shared" si="65"/>
        <v/>
      </c>
      <c r="BU20" s="129" t="str">
        <f t="shared" si="65"/>
        <v/>
      </c>
      <c r="BV20" s="129" t="str">
        <f t="shared" si="65"/>
        <v/>
      </c>
      <c r="BW20" s="129" t="str">
        <f t="shared" si="65"/>
        <v/>
      </c>
      <c r="BX20" s="129" t="str">
        <f t="shared" si="65"/>
        <v/>
      </c>
      <c r="BY20" s="130">
        <f t="shared" si="29"/>
        <v>19.422465364397603</v>
      </c>
      <c r="BZ20" s="130">
        <f t="shared" si="30"/>
        <v>15.015380482475516</v>
      </c>
      <c r="CA20" s="130">
        <f t="shared" si="31"/>
        <v>10.547898930936681</v>
      </c>
      <c r="CB20" s="130">
        <f t="shared" si="32"/>
        <v>5.7392959194696784</v>
      </c>
      <c r="CC20" s="130">
        <f t="shared" si="33"/>
        <v>1.5620643375763408</v>
      </c>
      <c r="CD20" s="130">
        <f t="shared" si="34"/>
        <v>0.5</v>
      </c>
      <c r="CE20" s="130">
        <f t="shared" si="35"/>
        <v>0.5</v>
      </c>
      <c r="CF20" s="130">
        <f t="shared" si="36"/>
        <v>0.5</v>
      </c>
      <c r="CG20" s="130">
        <f t="shared" si="37"/>
        <v>0.5</v>
      </c>
      <c r="CH20" s="130">
        <f t="shared" si="38"/>
        <v>0.5</v>
      </c>
      <c r="CI20" s="130">
        <f t="shared" si="39"/>
        <v>0.5</v>
      </c>
      <c r="CJ20" s="130">
        <f t="shared" si="40"/>
        <v>0.5</v>
      </c>
      <c r="CK20" s="131">
        <f t="shared" si="41"/>
        <v>3</v>
      </c>
      <c r="CL20" s="96">
        <f t="shared" si="42"/>
        <v>0.61759342181875865</v>
      </c>
      <c r="CM20" s="96">
        <f t="shared" si="43"/>
        <v>0.19326810948765982</v>
      </c>
      <c r="CN20" s="96">
        <f t="shared" si="44"/>
        <v>-0.20840885683955501</v>
      </c>
      <c r="CO20" s="96">
        <f t="shared" si="45"/>
        <v>-0.5084641987000259</v>
      </c>
      <c r="CP20" s="96">
        <f t="shared" si="46"/>
        <v>-0.52674963013596787</v>
      </c>
      <c r="CQ20" s="96">
        <f t="shared" si="47"/>
        <v>-0.63596999999999992</v>
      </c>
      <c r="CR20" s="96">
        <f t="shared" si="48"/>
        <v>-0.63596999999999992</v>
      </c>
      <c r="CS20" s="96">
        <f t="shared" si="49"/>
        <v>-0.63596999999999992</v>
      </c>
      <c r="CT20" s="96">
        <f t="shared" si="50"/>
        <v>-0.63596999999999992</v>
      </c>
      <c r="CU20" s="96">
        <f t="shared" si="51"/>
        <v>-0.63596999999999992</v>
      </c>
      <c r="CV20" s="96">
        <f t="shared" si="52"/>
        <v>-0.63596999999999992</v>
      </c>
      <c r="CW20" s="96">
        <f t="shared" si="53"/>
        <v>-0.63596999999999992</v>
      </c>
      <c r="CX20" s="96">
        <f>MAX(0,(IF(CL20&gt;0,(CL20-ROUNDDOWN(CL20,1))/0.1*LOOKUP(ROUNDUP(CL20+81.1,1),CB!$A:$A,CB!$C:$C)+(1-(CL20-ROUNDDOWN(CL20,1))/0.1)*LOOKUP(ROUNDDOWN(CL20+81.1,1),CB!$A:$A,CB!$C:$C),(CL20-ROUNDDOWN(CL20-0.1,1))/0.1*LOOKUP(ROUNDUP(CL20+81.1,1),CB!$A:$A,CB!$C:$C)+(1-(CL20-ROUNDDOWN(CL20-0.1,1))/0.1)*LOOKUP(ROUNDDOWN(CL20+81.1,1),CB!$A:$A,CB!$C:$C))-LOOKUP(81.1,CB!$A:$A,CB!$C:$C))/(1-(BINOMDIST(97,162,0.5,TRUE)-BINOMDIST(87,162,0.5,TRUE)))*$C$2*($B$1^(LEFT(CX$4,4)*1-LEFT($BA$4,4)*1))*(37.75+CL20))</f>
        <v>0.92534727487101553</v>
      </c>
      <c r="CY20" s="96">
        <f>MAX(0,(IF(CM20&gt;0,(CM20-ROUNDDOWN(CM20,1))/0.1*LOOKUP(ROUNDUP(CM20+81.1,1),CB!$A:$A,CB!$C:$C)+(1-(CM20-ROUNDDOWN(CM20,1))/0.1)*LOOKUP(ROUNDDOWN(CM20+81.1,1),CB!$A:$A,CB!$C:$C),(CM20-ROUNDDOWN(CM20-0.1,1))/0.1*LOOKUP(ROUNDUP(CM20+81.1,1),CB!$A:$A,CB!$C:$C)+(1-(CM20-ROUNDDOWN(CM20-0.1,1))/0.1)*LOOKUP(ROUNDDOWN(CM20+81.1,1),CB!$A:$A,CB!$C:$C))-LOOKUP(81.1,CB!$A:$A,CB!$C:$C))/(1-(BINOMDIST(97,162,0.5,TRUE)-BINOMDIST(87,162,0.5,TRUE)))*$C$2*($B$1^(LEFT(CY$4,4)*1-LEFT($BA$4,4)*1))*(37.75+CM20))</f>
        <v>0.28826696205385649</v>
      </c>
      <c r="CZ20" s="96">
        <f>MAX(0,(IF(CN20&gt;0,(CN20-ROUNDDOWN(CN20,1))/0.1*LOOKUP(ROUNDUP(CN20+81.1,1),CB!$A:$A,CB!$C:$C)+(1-(CN20-ROUNDDOWN(CN20,1))/0.1)*LOOKUP(ROUNDDOWN(CN20+81.1,1),CB!$A:$A,CB!$C:$C),(CN20-ROUNDDOWN(CN20-0.1,1))/0.1*LOOKUP(ROUNDUP(CN20+81.1,1),CB!$A:$A,CB!$C:$C)+(1-(CN20-ROUNDDOWN(CN20-0.1,1))/0.1)*LOOKUP(ROUNDDOWN(CN20+81.1,1),CB!$A:$A,CB!$C:$C))-LOOKUP(81.1,CB!$A:$A,CB!$C:$C))/(1-(BINOMDIST(97,162,0.5,TRUE)-BINOMDIST(87,162,0.5,TRUE)))*$C$2*($B$1^(LEFT(CZ$4,4)*1-LEFT($BA$4,4)*1))*(37.75+CN20))</f>
        <v>0</v>
      </c>
      <c r="DA20" s="96">
        <f>MAX(0,(IF(CO20&gt;0,(CO20-ROUNDDOWN(CO20,1))/0.1*LOOKUP(ROUNDUP(CO20+81.1,1),CB!$A:$A,CB!$C:$C)+(1-(CO20-ROUNDDOWN(CO20,1))/0.1)*LOOKUP(ROUNDDOWN(CO20+81.1,1),CB!$A:$A,CB!$C:$C),(CO20-ROUNDDOWN(CO20-0.1,1))/0.1*LOOKUP(ROUNDUP(CO20+81.1,1),CB!$A:$A,CB!$C:$C)+(1-(CO20-ROUNDDOWN(CO20-0.1,1))/0.1)*LOOKUP(ROUNDDOWN(CO20+81.1,1),CB!$A:$A,CB!$C:$C))-LOOKUP(81.1,CB!$A:$A,CB!$C:$C))/(1-(BINOMDIST(97,162,0.5,TRUE)-BINOMDIST(87,162,0.5,TRUE)))*$C$2*($B$1^(LEFT(DA$4,4)*1-LEFT($BA$4,4)*1))*(37.75+CO20))</f>
        <v>0</v>
      </c>
      <c r="DB20" s="96">
        <f>MAX(0,(IF(CP20&gt;0,(CP20-ROUNDDOWN(CP20,1))/0.1*LOOKUP(ROUNDUP(CP20+81.1,1),CB!$A:$A,CB!$C:$C)+(1-(CP20-ROUNDDOWN(CP20,1))/0.1)*LOOKUP(ROUNDDOWN(CP20+81.1,1),CB!$A:$A,CB!$C:$C),(CP20-ROUNDDOWN(CP20-0.1,1))/0.1*LOOKUP(ROUNDUP(CP20+81.1,1),CB!$A:$A,CB!$C:$C)+(1-(CP20-ROUNDDOWN(CP20-0.1,1))/0.1)*LOOKUP(ROUNDDOWN(CP20+81.1,1),CB!$A:$A,CB!$C:$C))-LOOKUP(81.1,CB!$A:$A,CB!$C:$C))/(1-(BINOMDIST(97,162,0.5,TRUE)-BINOMDIST(87,162,0.5,TRUE)))*$C$2*($B$1^(LEFT(DB$4,4)*1-LEFT($BA$4,4)*1))*(37.75+CP20))</f>
        <v>0</v>
      </c>
      <c r="DC20" s="96">
        <f>MAX(0,(IF(CQ20&gt;0,(CQ20-ROUNDDOWN(CQ20,1))/0.1*LOOKUP(ROUNDUP(CQ20+81.1,1),CB!$A:$A,CB!$C:$C)+(1-(CQ20-ROUNDDOWN(CQ20,1))/0.1)*LOOKUP(ROUNDDOWN(CQ20+81.1,1),CB!$A:$A,CB!$C:$C),(CQ20-ROUNDDOWN(CQ20-0.1,1))/0.1*LOOKUP(ROUNDUP(CQ20+81.1,1),CB!$A:$A,CB!$C:$C)+(1-(CQ20-ROUNDDOWN(CQ20-0.1,1))/0.1)*LOOKUP(ROUNDDOWN(CQ20+81.1,1),CB!$A:$A,CB!$C:$C))-LOOKUP(81.1,CB!$A:$A,CB!$C:$C))/(1-(BINOMDIST(97,162,0.5,TRUE)-BINOMDIST(87,162,0.5,TRUE)))*$C$2*($B$1^(LEFT(DC$4,4)*1-LEFT($BA$4,4)*1))*(37.75+CQ20))</f>
        <v>0</v>
      </c>
      <c r="DD20" s="96">
        <f>MAX(0,(IF(CR20&gt;0,(CR20-ROUNDDOWN(CR20,1))/0.1*LOOKUP(ROUNDUP(CR20+81.1,1),CB!$A:$A,CB!$C:$C)+(1-(CR20-ROUNDDOWN(CR20,1))/0.1)*LOOKUP(ROUNDDOWN(CR20+81.1,1),CB!$A:$A,CB!$C:$C),(CR20-ROUNDDOWN(CR20-0.1,1))/0.1*LOOKUP(ROUNDUP(CR20+81.1,1),CB!$A:$A,CB!$C:$C)+(1-(CR20-ROUNDDOWN(CR20-0.1,1))/0.1)*LOOKUP(ROUNDDOWN(CR20+81.1,1),CB!$A:$A,CB!$C:$C))-LOOKUP(81.1,CB!$A:$A,CB!$C:$C))/(1-(BINOMDIST(97,162,0.5,TRUE)-BINOMDIST(87,162,0.5,TRUE)))*$C$2*($B$1^(LEFT(DD$4,4)*1-LEFT($BA$4,4)*1))*(37.75+CR20))</f>
        <v>0</v>
      </c>
      <c r="DE20" s="96">
        <f>MAX(0,(IF(CS20&gt;0,(CS20-ROUNDDOWN(CS20,1))/0.1*LOOKUP(ROUNDUP(CS20+81.1,1),CB!$A:$A,CB!$C:$C)+(1-(CS20-ROUNDDOWN(CS20,1))/0.1)*LOOKUP(ROUNDDOWN(CS20+81.1,1),CB!$A:$A,CB!$C:$C),(CS20-ROUNDDOWN(CS20-0.1,1))/0.1*LOOKUP(ROUNDUP(CS20+81.1,1),CB!$A:$A,CB!$C:$C)+(1-(CS20-ROUNDDOWN(CS20-0.1,1))/0.1)*LOOKUP(ROUNDDOWN(CS20+81.1,1),CB!$A:$A,CB!$C:$C))-LOOKUP(81.1,CB!$A:$A,CB!$C:$C))/(1-(BINOMDIST(97,162,0.5,TRUE)-BINOMDIST(87,162,0.5,TRUE)))*$C$2*($B$1^(LEFT(DE$4,4)*1-LEFT($BA$4,4)*1))*(37.75+CS20))</f>
        <v>0</v>
      </c>
      <c r="DF20" s="96">
        <f>MAX(0,(IF(CT20&gt;0,(CT20-ROUNDDOWN(CT20,1))/0.1*LOOKUP(ROUNDUP(CT20+81.1,1),CB!$A:$A,CB!$C:$C)+(1-(CT20-ROUNDDOWN(CT20,1))/0.1)*LOOKUP(ROUNDDOWN(CT20+81.1,1),CB!$A:$A,CB!$C:$C),(CT20-ROUNDDOWN(CT20-0.1,1))/0.1*LOOKUP(ROUNDUP(CT20+81.1,1),CB!$A:$A,CB!$C:$C)+(1-(CT20-ROUNDDOWN(CT20-0.1,1))/0.1)*LOOKUP(ROUNDDOWN(CT20+81.1,1),CB!$A:$A,CB!$C:$C))-LOOKUP(81.1,CB!$A:$A,CB!$C:$C))/(1-(BINOMDIST(97,162,0.5,TRUE)-BINOMDIST(87,162,0.5,TRUE)))*$C$2*($B$1^(LEFT(DF$4,4)*1-LEFT($BA$4,4)*1))*(37.75+CT20))</f>
        <v>0</v>
      </c>
      <c r="DG20" s="96">
        <f>MAX(0,(IF(CU20&gt;0,(CU20-ROUNDDOWN(CU20,1))/0.1*LOOKUP(ROUNDUP(CU20+81.1,1),CB!$A:$A,CB!$C:$C)+(1-(CU20-ROUNDDOWN(CU20,1))/0.1)*LOOKUP(ROUNDDOWN(CU20+81.1,1),CB!$A:$A,CB!$C:$C),(CU20-ROUNDDOWN(CU20-0.1,1))/0.1*LOOKUP(ROUNDUP(CU20+81.1,1),CB!$A:$A,CB!$C:$C)+(1-(CU20-ROUNDDOWN(CU20-0.1,1))/0.1)*LOOKUP(ROUNDDOWN(CU20+81.1,1),CB!$A:$A,CB!$C:$C))-LOOKUP(81.1,CB!$A:$A,CB!$C:$C))/(1-(BINOMDIST(97,162,0.5,TRUE)-BINOMDIST(87,162,0.5,TRUE)))*$C$2*($B$1^(LEFT(DG$4,4)*1-LEFT($BA$4,4)*1))*(37.75+CU20))</f>
        <v>0</v>
      </c>
      <c r="DH20" s="96">
        <f>MAX(0,(IF(CV20&gt;0,(CV20-ROUNDDOWN(CV20,1))/0.1*LOOKUP(ROUNDUP(CV20+81.1,1),CB!$A:$A,CB!$C:$C)+(1-(CV20-ROUNDDOWN(CV20,1))/0.1)*LOOKUP(ROUNDDOWN(CV20+81.1,1),CB!$A:$A,CB!$C:$C),(CV20-ROUNDDOWN(CV20-0.1,1))/0.1*LOOKUP(ROUNDUP(CV20+81.1,1),CB!$A:$A,CB!$C:$C)+(1-(CV20-ROUNDDOWN(CV20-0.1,1))/0.1)*LOOKUP(ROUNDDOWN(CV20+81.1,1),CB!$A:$A,CB!$C:$C))-LOOKUP(81.1,CB!$A:$A,CB!$C:$C))/(1-(BINOMDIST(97,162,0.5,TRUE)-BINOMDIST(87,162,0.5,TRUE)))*$C$2*($B$1^(LEFT(DH$4,4)*1-LEFT($BA$4,4)*1))*(37.75+CV20))</f>
        <v>0</v>
      </c>
      <c r="DI20" s="96">
        <f>MAX(0,(IF(CW20&gt;0,(CW20-ROUNDDOWN(CW20,1))/0.1*LOOKUP(ROUNDUP(CW20+81.1,1),CB!$A:$A,CB!$C:$C)+(1-(CW20-ROUNDDOWN(CW20,1))/0.1)*LOOKUP(ROUNDDOWN(CW20+81.1,1),CB!$A:$A,CB!$C:$C),(CW20-ROUNDDOWN(CW20-0.1,1))/0.1*LOOKUP(ROUNDUP(CW20+81.1,1),CB!$A:$A,CB!$C:$C)+(1-(CW20-ROUNDDOWN(CW20-0.1,1))/0.1)*LOOKUP(ROUNDDOWN(CW20+81.1,1),CB!$A:$A,CB!$C:$C))-LOOKUP(81.1,CB!$A:$A,CB!$C:$C))/(1-(BINOMDIST(97,162,0.5,TRUE)-BINOMDIST(87,162,0.5,TRUE)))*$C$2*($B$1^(LEFT(DI$4,4)*1-LEFT($BA$4,4)*1))*(37.75+CW20))</f>
        <v>0</v>
      </c>
      <c r="DJ20" s="90">
        <f t="shared" si="54"/>
        <v>1.158706244152709</v>
      </c>
      <c r="DK20" s="132"/>
      <c r="DL20" s="132">
        <f t="shared" si="55"/>
        <v>11.722465364397603</v>
      </c>
      <c r="DM20" s="132">
        <f t="shared" si="56"/>
        <v>26.391223202864914</v>
      </c>
      <c r="DN20" s="132">
        <f t="shared" si="57"/>
        <v>37.474997743285563</v>
      </c>
      <c r="DO20" s="132">
        <f t="shared" si="58"/>
        <v>45.183045231581026</v>
      </c>
      <c r="DP20" s="132">
        <f t="shared" si="59"/>
        <v>50.376001356032084</v>
      </c>
      <c r="DQ20" s="132">
        <f t="shared" si="60"/>
        <v>55.156740657988664</v>
      </c>
      <c r="DR20" s="132">
        <f t="shared" si="61"/>
        <v>60.125162946187338</v>
      </c>
      <c r="DS20" s="132">
        <f t="shared" si="62"/>
        <v>65.271056008146559</v>
      </c>
      <c r="DT20" s="132">
        <f t="shared" si="63"/>
        <v>70.583443411393674</v>
      </c>
      <c r="DU20" s="132">
        <f t="shared" si="64"/>
        <v>76.050841962882714</v>
      </c>
      <c r="DV20" s="132"/>
      <c r="DW20" s="132"/>
      <c r="DX20" s="132"/>
      <c r="DY20" s="132"/>
      <c r="DZ20" s="132"/>
      <c r="EA20" s="132"/>
      <c r="EB20" s="132"/>
      <c r="EC20" s="132"/>
      <c r="ED20" s="132"/>
      <c r="EE20" s="132"/>
      <c r="ER20" s="132"/>
      <c r="ES20" s="132"/>
      <c r="ET20" s="132"/>
      <c r="EU20" s="132"/>
      <c r="EV20" s="132"/>
      <c r="EW20" s="132"/>
      <c r="EX20" s="132"/>
      <c r="EY20" s="132"/>
      <c r="EZ20" s="132"/>
      <c r="FA20" s="132"/>
      <c r="FB20" s="132"/>
      <c r="FC20" s="132"/>
    </row>
    <row r="21" spans="1:159" ht="12.75" customHeight="1" x14ac:dyDescent="0.2">
      <c r="A21">
        <v>502517</v>
      </c>
      <c r="B21" s="99" t="str">
        <f>INDEX([1]Bios!$O:$O,MATCH(A21,[1]Bios!$C:$C,0))</f>
        <v>Murphy, Daniel</v>
      </c>
      <c r="C21" s="92" t="s">
        <v>100</v>
      </c>
      <c r="D21" s="94">
        <f>LOOKUP(IF(INDEX([1]Bios!$M:$M,MATCH(A21,[1]Bios!$C:$C,0))="P",INDEX([1]Pitchers!$Q:$Q,MATCH(A21,[1]Pitchers!$A:$A,0)),INDEX([1]Hitters!$AV:$AV,MATCH(A21,[1]Hitters!$A:$A,0))),Positions!A:A,Positions!B:B)</f>
        <v>4</v>
      </c>
      <c r="E21" s="137">
        <v>3</v>
      </c>
      <c r="F21" s="138">
        <f t="shared" si="0"/>
        <v>43.791226131700434</v>
      </c>
      <c r="G21" s="138">
        <v>37.5</v>
      </c>
      <c r="H21" s="94" t="s">
        <v>893</v>
      </c>
      <c r="I21" s="93">
        <f>6</f>
        <v>6</v>
      </c>
      <c r="J21" s="93">
        <f>6</f>
        <v>6</v>
      </c>
      <c r="K21" s="94">
        <f>MIN(IF(D21&gt;1,INDEX([1]Hitters!$DA:$DA,MATCH(A21,[1]Hitters!$A:$A,0)),INDEX([1]Pitchers!$DA:$DA,MATCH(A21,[1]Pitchers!$A:$A,0))),J21)</f>
        <v>6</v>
      </c>
      <c r="L21" s="94">
        <f t="shared" si="1"/>
        <v>4</v>
      </c>
      <c r="M21" s="95">
        <f>IF(D21&gt;1,INDEX([1]Hitters!$CV:$CV,MATCH($A21,[1]Hitters!$A:$A,0)),INDEX([1]Pitchers!$CP:$CP,MATCH($A21,[1]Pitchers!$A:$A,0)))</f>
        <v>31.208333333333332</v>
      </c>
      <c r="N21" s="90">
        <f t="shared" si="2"/>
        <v>5.1689817121378594</v>
      </c>
      <c r="O21" s="97">
        <f>IF($D21&gt;1,INDEX([1]Hitters!$AF:$AF,MATCH($A21,[1]Hitters!$A:$A,0)),INDEX([1]Pitchers!$AJ:$AJ,MATCH($A21,[1]Pitchers!$A:$A,0))*IF(OR(AND($D21=0,INDEX([1]Pitchers!$Q:$Q,MATCH($A21,[1]Pitchers!$A:$A,0))="R"),AND($D21=1,INDEX([1]Pitchers!$Q:$Q,MATCH($A21,[1]Pitchers!$A:$A,0))="S")),1,IF($D21=0,0.83+(1-INDEX([1]Pitchers!$BE:$BE,MATCH($A21,[1]Pitchers!$A:$A,0)))/8,1/(0.83+(1-INDEX([1]Pitchers!$BE:$BE,MATCH($A21,[1]Pitchers!$A:$A,0)))/8))))</f>
        <v>0.28126482812919745</v>
      </c>
      <c r="P21" s="97">
        <f>IF($D21&gt;1,O21+(LOOKUP(ROUNDDOWN($M21+RIGHT(P$4,4)*1-2016,0),Age!$A:$A,Age!$C:$C)*(1-($M21+RIGHT(P$4,4)*1-2016-ROUNDDOWN($M21+RIGHT(P$4,4)*1-2016,0)))+LOOKUP(ROUNDUP($M21+RIGHT(P$4,4)*1-2016,0),Age!$A:$A,Age!$C:$C)*(($M21+RIGHT(P$4,4)*1-2016-ROUNDDOWN($M21+RIGHT(P$4,4)*1-2016,0))))*IF($M21+RIGHT(P$4,4)*1-2016&gt;27,1,INDEX([1]Hitters!$BG:$BG,MATCH($A21,[1]Hitters!$A:$A,0))),O21*(1-(1-(LOOKUP(ROUNDDOWN($M21+RIGHT(P$4,4)*1-2016,0),Age!$A:$A,Age!$L:$L)*(1-($M21+RIGHT(P$4,4)*1-2016-ROUNDDOWN($M21+RIGHT(P$4,4)*1-2016,0)))+LOOKUP(ROUNDUP($M21+RIGHT(P$4,4)*1-2016,0),Age!$A:$A,Age!$L:$L)*(($M21+RIGHT(P$4,4)*1-2016-ROUNDDOWN($M21+RIGHT(P$4,4)*1-2016,0)))))*IF($M21+RIGHT(P$4,4)*1-2016&gt;27,1,INDEX([1]Pitchers!$BE:$BE,MATCH($A21,[1]Pitchers!$A:$A,0)))))</f>
        <v>0.2766356614625306</v>
      </c>
      <c r="Q21" s="97">
        <f>IF($D21&gt;1,P21+(LOOKUP(ROUNDDOWN($M21+RIGHT(Q$4,4)*1-2016,0),Age!$A:$A,Age!$C:$C)*(1-($M21+RIGHT(Q$4,4)*1-2016-ROUNDDOWN($M21+RIGHT(Q$4,4)*1-2016,0)))+LOOKUP(ROUNDUP($M21+RIGHT(Q$4,4)*1-2016,0),Age!$A:$A,Age!$C:$C)*(($M21+RIGHT(Q$4,4)*1-2016-ROUNDDOWN($M21+RIGHT(Q$4,4)*1-2016,0))))*IF($M21+RIGHT(Q$4,4)*1-2016&gt;27,1,INDEX([1]Hitters!$BG:$BG,MATCH($A21,[1]Hitters!$A:$A,0))),P21*(1-(1-(LOOKUP(ROUNDDOWN($M21+RIGHT(Q$4,4)*1-2016,0),Age!$A:$A,Age!$L:$L)*(1-($M21+RIGHT(Q$4,4)*1-2016-ROUNDDOWN($M21+RIGHT(Q$4,4)*1-2016,0)))+LOOKUP(ROUNDUP($M21+RIGHT(Q$4,4)*1-2016,0),Age!$A:$A,Age!$L:$L)*(($M21+RIGHT(Q$4,4)*1-2016-ROUNDDOWN($M21+RIGHT(Q$4,4)*1-2016,0)))))*IF($M21+RIGHT(Q$4,4)*1-2016&gt;27,1,INDEX([1]Pitchers!$BE:$BE,MATCH($A21,[1]Pitchers!$A:$A,0)))))</f>
        <v>0.27090649479586376</v>
      </c>
      <c r="R21" s="97">
        <f>IF($D21&gt;1,Q21+(LOOKUP(ROUNDDOWN($M21+RIGHT(R$4,4)*1-2016,0),Age!$A:$A,Age!$C:$C)*(1-($M21+RIGHT(R$4,4)*1-2016-ROUNDDOWN($M21+RIGHT(R$4,4)*1-2016,0)))+LOOKUP(ROUNDUP($M21+RIGHT(R$4,4)*1-2016,0),Age!$A:$A,Age!$C:$C)*(($M21+RIGHT(R$4,4)*1-2016-ROUNDDOWN($M21+RIGHT(R$4,4)*1-2016,0))))*IF($M21+RIGHT(R$4,4)*1-2016&gt;27,1,INDEX([1]Hitters!$BG:$BG,MATCH($A21,[1]Hitters!$A:$A,0))),Q21*(1-(1-(LOOKUP(ROUNDDOWN($M21+RIGHT(R$4,4)*1-2016,0),Age!$A:$A,Age!$L:$L)*(1-($M21+RIGHT(R$4,4)*1-2016-ROUNDDOWN($M21+RIGHT(R$4,4)*1-2016,0)))+LOOKUP(ROUNDUP($M21+RIGHT(R$4,4)*1-2016,0),Age!$A:$A,Age!$L:$L)*(($M21+RIGHT(R$4,4)*1-2016-ROUNDDOWN($M21+RIGHT(R$4,4)*1-2016,0)))))*IF($M21+RIGHT(R$4,4)*1-2016&gt;27,1,INDEX([1]Pitchers!$BE:$BE,MATCH($A21,[1]Pitchers!$A:$A,0)))))</f>
        <v>0.26407732812919693</v>
      </c>
      <c r="S21" s="97">
        <f>IF($D21&gt;1,R21+(LOOKUP(ROUNDDOWN($M21+RIGHT(S$4,4)*1-2016,0),Age!$A:$A,Age!$C:$C)*(1-($M21+RIGHT(S$4,4)*1-2016-ROUNDDOWN($M21+RIGHT(S$4,4)*1-2016,0)))+LOOKUP(ROUNDUP($M21+RIGHT(S$4,4)*1-2016,0),Age!$A:$A,Age!$C:$C)*(($M21+RIGHT(S$4,4)*1-2016-ROUNDDOWN($M21+RIGHT(S$4,4)*1-2016,0))))*IF($M21+RIGHT(S$4,4)*1-2016&gt;27,1,INDEX([1]Hitters!$BG:$BG,MATCH($A21,[1]Hitters!$A:$A,0))),R21*(1-(1-(LOOKUP(ROUNDDOWN($M21+RIGHT(S$4,4)*1-2016,0),Age!$A:$A,Age!$L:$L)*(1-($M21+RIGHT(S$4,4)*1-2016-ROUNDDOWN($M21+RIGHT(S$4,4)*1-2016,0)))+LOOKUP(ROUNDUP($M21+RIGHT(S$4,4)*1-2016,0),Age!$A:$A,Age!$L:$L)*(($M21+RIGHT(S$4,4)*1-2016-ROUNDDOWN($M21+RIGHT(S$4,4)*1-2016,0)))))*IF($M21+RIGHT(S$4,4)*1-2016&gt;27,1,INDEX([1]Pitchers!$BE:$BE,MATCH($A21,[1]Pitchers!$A:$A,0)))))</f>
        <v>0.25614816146253011</v>
      </c>
      <c r="T21" s="97">
        <f>IF($D21&gt;1,S21+(LOOKUP(ROUNDDOWN($M21+RIGHT(T$4,4)*1-2016,0),Age!$A:$A,Age!$C:$C)*(1-($M21+RIGHT(T$4,4)*1-2016-ROUNDDOWN($M21+RIGHT(T$4,4)*1-2016,0)))+LOOKUP(ROUNDUP($M21+RIGHT(T$4,4)*1-2016,0),Age!$A:$A,Age!$C:$C)*(($M21+RIGHT(T$4,4)*1-2016-ROUNDDOWN($M21+RIGHT(T$4,4)*1-2016,0))))*IF($M21+RIGHT(T$4,4)*1-2016&gt;27,1,INDEX([1]Hitters!$BG:$BG,MATCH($A21,[1]Hitters!$A:$A,0))),S21*(1-(1-(LOOKUP(ROUNDDOWN($M21+RIGHT(T$4,4)*1-2016,0),Age!$A:$A,Age!$L:$L)*(1-($M21+RIGHT(T$4,4)*1-2016-ROUNDDOWN($M21+RIGHT(T$4,4)*1-2016,0)))+LOOKUP(ROUNDUP($M21+RIGHT(T$4,4)*1-2016,0),Age!$A:$A,Age!$L:$L)*(($M21+RIGHT(T$4,4)*1-2016-ROUNDDOWN($M21+RIGHT(T$4,4)*1-2016,0)))))*IF($M21+RIGHT(T$4,4)*1-2016&gt;27,1,INDEX([1]Pitchers!$BE:$BE,MATCH($A21,[1]Pitchers!$A:$A,0)))))</f>
        <v>0.24734816146253011</v>
      </c>
      <c r="U21" s="97">
        <f>IF($D21&gt;1,T21+(LOOKUP(ROUNDDOWN($M21+RIGHT(U$4,4)*1-2016,0),Age!$A:$A,Age!$C:$C)*(1-($M21+RIGHT(U$4,4)*1-2016-ROUNDDOWN($M21+RIGHT(U$4,4)*1-2016,0)))+LOOKUP(ROUNDUP($M21+RIGHT(U$4,4)*1-2016,0),Age!$A:$A,Age!$C:$C)*(($M21+RIGHT(U$4,4)*1-2016-ROUNDDOWN($M21+RIGHT(U$4,4)*1-2016,0))))*IF($M21+RIGHT(U$4,4)*1-2016&gt;27,1,INDEX([1]Hitters!$BG:$BG,MATCH($A21,[1]Hitters!$A:$A,0))),T21*(1-(1-(LOOKUP(ROUNDDOWN($M21+RIGHT(U$4,4)*1-2016,0),Age!$A:$A,Age!$L:$L)*(1-($M21+RIGHT(U$4,4)*1-2016-ROUNDDOWN($M21+RIGHT(U$4,4)*1-2016,0)))+LOOKUP(ROUNDUP($M21+RIGHT(U$4,4)*1-2016,0),Age!$A:$A,Age!$L:$L)*(($M21+RIGHT(U$4,4)*1-2016-ROUNDDOWN($M21+RIGHT(U$4,4)*1-2016,0)))))*IF($M21+RIGHT(U$4,4)*1-2016&gt;27,1,INDEX([1]Pitchers!$BE:$BE,MATCH($A21,[1]Pitchers!$A:$A,0)))))</f>
        <v>0.23854816146253011</v>
      </c>
      <c r="V21" s="97">
        <f>IF($D21&gt;1,U21+(LOOKUP(ROUNDDOWN($M21+RIGHT(V$4,4)*1-2016,0),Age!$A:$A,Age!$C:$C)*(1-($M21+RIGHT(V$4,4)*1-2016-ROUNDDOWN($M21+RIGHT(V$4,4)*1-2016,0)))+LOOKUP(ROUNDUP($M21+RIGHT(V$4,4)*1-2016,0),Age!$A:$A,Age!$C:$C)*(($M21+RIGHT(V$4,4)*1-2016-ROUNDDOWN($M21+RIGHT(V$4,4)*1-2016,0))))*IF($M21+RIGHT(V$4,4)*1-2016&gt;27,1,INDEX([1]Hitters!$BG:$BG,MATCH($A21,[1]Hitters!$A:$A,0))),U21*(1-(1-(LOOKUP(ROUNDDOWN($M21+RIGHT(V$4,4)*1-2016,0),Age!$A:$A,Age!$L:$L)*(1-($M21+RIGHT(V$4,4)*1-2016-ROUNDDOWN($M21+RIGHT(V$4,4)*1-2016,0)))+LOOKUP(ROUNDUP($M21+RIGHT(V$4,4)*1-2016,0),Age!$A:$A,Age!$L:$L)*(($M21+RIGHT(V$4,4)*1-2016-ROUNDDOWN($M21+RIGHT(V$4,4)*1-2016,0)))))*IF($M21+RIGHT(V$4,4)*1-2016&gt;27,1,INDEX([1]Pitchers!$BE:$BE,MATCH($A21,[1]Pitchers!$A:$A,0)))))</f>
        <v>0.2297481614625301</v>
      </c>
      <c r="W21" s="97">
        <f>IF($D21&gt;1,V21+(LOOKUP(ROUNDDOWN($M21+RIGHT(W$4,4)*1-2016,0),Age!$A:$A,Age!$C:$C)*(1-($M21+RIGHT(W$4,4)*1-2016-ROUNDDOWN($M21+RIGHT(W$4,4)*1-2016,0)))+LOOKUP(ROUNDUP($M21+RIGHT(W$4,4)*1-2016,0),Age!$A:$A,Age!$C:$C)*(($M21+RIGHT(W$4,4)*1-2016-ROUNDDOWN($M21+RIGHT(W$4,4)*1-2016,0))))*IF($M21+RIGHT(W$4,4)*1-2016&gt;27,1,INDEX([1]Hitters!$BG:$BG,MATCH($A21,[1]Hitters!$A:$A,0))),V21*(1-(1-(LOOKUP(ROUNDDOWN($M21+RIGHT(W$4,4)*1-2016,0),Age!$A:$A,Age!$L:$L)*(1-($M21+RIGHT(W$4,4)*1-2016-ROUNDDOWN($M21+RIGHT(W$4,4)*1-2016,0)))+LOOKUP(ROUNDUP($M21+RIGHT(W$4,4)*1-2016,0),Age!$A:$A,Age!$L:$L)*(($M21+RIGHT(W$4,4)*1-2016-ROUNDDOWN($M21+RIGHT(W$4,4)*1-2016,0)))))*IF($M21+RIGHT(W$4,4)*1-2016&gt;27,1,INDEX([1]Pitchers!$BE:$BE,MATCH($A21,[1]Pitchers!$A:$A,0)))))</f>
        <v>0.2209481614625301</v>
      </c>
      <c r="X21" s="97">
        <f>IF($D21&gt;1,W21+(LOOKUP(ROUNDDOWN($M21+RIGHT(X$4,4)*1-2016,0),Age!$A:$A,Age!$C:$C)*(1-($M21+RIGHT(X$4,4)*1-2016-ROUNDDOWN($M21+RIGHT(X$4,4)*1-2016,0)))+LOOKUP(ROUNDUP($M21+RIGHT(X$4,4)*1-2016,0),Age!$A:$A,Age!$C:$C)*(($M21+RIGHT(X$4,4)*1-2016-ROUNDDOWN($M21+RIGHT(X$4,4)*1-2016,0))))*IF($M21+RIGHT(X$4,4)*1-2016&gt;27,1,INDEX([1]Hitters!$BG:$BG,MATCH($A21,[1]Hitters!$A:$A,0))),W21*(1-(1-(LOOKUP(ROUNDDOWN($M21+RIGHT(X$4,4)*1-2016,0),Age!$A:$A,Age!$L:$L)*(1-($M21+RIGHT(X$4,4)*1-2016-ROUNDDOWN($M21+RIGHT(X$4,4)*1-2016,0)))+LOOKUP(ROUNDUP($M21+RIGHT(X$4,4)*1-2016,0),Age!$A:$A,Age!$L:$L)*(($M21+RIGHT(X$4,4)*1-2016-ROUNDDOWN($M21+RIGHT(X$4,4)*1-2016,0)))))*IF($M21+RIGHT(X$4,4)*1-2016&gt;27,1,INDEX([1]Pitchers!$BE:$BE,MATCH($A21,[1]Pitchers!$A:$A,0)))))</f>
        <v>0.2121481614625301</v>
      </c>
      <c r="Y21" s="97">
        <f>IF($D21&gt;1,X21+(LOOKUP(ROUNDDOWN($M21+RIGHT(Y$4,4)*1-2016,0),Age!$A:$A,Age!$C:$C)*(1-($M21+RIGHT(Y$4,4)*1-2016-ROUNDDOWN($M21+RIGHT(Y$4,4)*1-2016,0)))+LOOKUP(ROUNDUP($M21+RIGHT(Y$4,4)*1-2016,0),Age!$A:$A,Age!$C:$C)*(($M21+RIGHT(Y$4,4)*1-2016-ROUNDDOWN($M21+RIGHT(Y$4,4)*1-2016,0))))*IF($M21+RIGHT(Y$4,4)*1-2016&gt;27,1,INDEX([1]Hitters!$BG:$BG,MATCH($A21,[1]Hitters!$A:$A,0))),X21*(1-(1-(LOOKUP(ROUNDDOWN($M21+RIGHT(Y$4,4)*1-2016,0),Age!$A:$A,Age!$L:$L)*(1-($M21+RIGHT(Y$4,4)*1-2016-ROUNDDOWN($M21+RIGHT(Y$4,4)*1-2016,0)))+LOOKUP(ROUNDUP($M21+RIGHT(Y$4,4)*1-2016,0),Age!$A:$A,Age!$L:$L)*(($M21+RIGHT(Y$4,4)*1-2016-ROUNDDOWN($M21+RIGHT(Y$4,4)*1-2016,0)))))*IF($M21+RIGHT(Y$4,4)*1-2016&gt;27,1,INDEX([1]Pitchers!$BE:$BE,MATCH($A21,[1]Pitchers!$A:$A,0)))))</f>
        <v>0.2033481614625301</v>
      </c>
      <c r="Z21" s="97">
        <f>IF($D21&gt;1,Y21+(LOOKUP(ROUNDDOWN($M21+RIGHT(Z$4,4)*1-2016,0),Age!$A:$A,Age!$C:$C)*(1-($M21+RIGHT(Z$4,4)*1-2016-ROUNDDOWN($M21+RIGHT(Z$4,4)*1-2016,0)))+LOOKUP(ROUNDUP($M21+RIGHT(Z$4,4)*1-2016,0),Age!$A:$A,Age!$C:$C)*(($M21+RIGHT(Z$4,4)*1-2016-ROUNDDOWN($M21+RIGHT(Z$4,4)*1-2016,0))))*IF($M21+RIGHT(Z$4,4)*1-2016&gt;27,1,INDEX([1]Hitters!$BG:$BG,MATCH($A21,[1]Hitters!$A:$A,0))),Y21*(1-(1-(LOOKUP(ROUNDDOWN($M21+RIGHT(Z$4,4)*1-2016,0),Age!$A:$A,Age!$L:$L)*(1-($M21+RIGHT(Z$4,4)*1-2016-ROUNDDOWN($M21+RIGHT(Z$4,4)*1-2016,0)))+LOOKUP(ROUNDUP($M21+RIGHT(Z$4,4)*1-2016,0),Age!$A:$A,Age!$L:$L)*(($M21+RIGHT(Z$4,4)*1-2016-ROUNDDOWN($M21+RIGHT(Z$4,4)*1-2016,0)))))*IF($M21+RIGHT(Z$4,4)*1-2016&gt;27,1,INDEX([1]Pitchers!$BE:$BE,MATCH($A21,[1]Pitchers!$A:$A,0)))))</f>
        <v>0.19454816146253009</v>
      </c>
      <c r="AA21" s="96">
        <f>IF($D21=0,0,IF($D21=1,INDEX([1]Pitchers!$FK:$FK,MATCH($A21,[1]Pitchers!$A:$A,0)),MAX(-16,IF($D21=10,-16,IF($D21&lt;2,0,INDEX([1]Hitters!$AZ:$AZ,MATCH($A21,[1]Hitters!$A:$A,0)))))))</f>
        <v>-5.9355363134643273</v>
      </c>
      <c r="AB21" s="96">
        <f>IF($D21=0,0,IF($D21=1,INDEX([1]Pitchers!$FK:$FK,MATCH($A21,[1]Pitchers!$A:$A,0)),MAX(-16,IF($D21=2,AA21-MIN(0.75,0.25*(RIGHT(AB$4,4)*1-(RIGHT($AD$4,4)*1)+0.25)*(1-MIN(0.75,INDEX([1]Hitters!$CF:$CF,MATCH($A21,[1]Hitters!$A:$A,0)))/0.75*1)+INDEX([1]Hitters!$CF:$CF,MATCH($A21,[1]Hitters!$A:$A,0)))/0.75*1,IF($D21&gt;6,(AA21-MIN(0.75,0.25*(RIGHT(AB$4,4)*1-(RIGHT($AD$4,4)*1)+0.25)*(1-MIN(0.75,INDEX([1]Hitters!$CF:$CF,MATCH($A21,[1]Hitters!$A:$A,0)))/0.75*1)+INDEX([1]Hitters!$CF:$CF,MATCH($A21,[1]Hitters!$A:$A,0)))/0.75*($M21+RIGHT(AB$4,4)*1-RIGHT($AA$4,4)*1+10)*0.05),IF($D21=3,(AA21-MIN(0.75,0.25*(RIGHT(AB$4,4)*1-(RIGHT($AD$4,4)*1)+0.25)*(1-MIN(0.75,INDEX([1]Hitters!$CF:$CF,MATCH($A21,[1]Hitters!$A:$A,0)))/0.75*1)+INDEX([1]Hitters!$CF:$CF,MATCH($A21,[1]Hitters!$A:$A,0)))/0.75*($M21+RIGHT(AB$4,4)*1-RIGHT($AA$4,4)*1-27)*0.1),(AA21-MIN(0.75,0.25*(RIGHT(AB$4,4)*1-(RIGHT($AD$4,4)*1)+0.25)*(1-MIN(0.75,INDEX([1]Hitters!$CF:$CF,MATCH($A21,[1]Hitters!$A:$A,0)))/0.75*1)+INDEX([1]Hitters!$CF:$CF,MATCH($A21,[1]Hitters!$A:$A,0)))/0.75*($M21+RIGHT(AB$4,4)*1-RIGHT($AA$4,4)*1-20)*0.094)))))))</f>
        <v>-7.0831196467976749</v>
      </c>
      <c r="AC21" s="96">
        <f>IF($D21=0,0,IF($D21=1,INDEX([1]Pitchers!$FK:$FK,MATCH($A21,[1]Pitchers!$A:$A,0)),MAX(-16,IF($D21=2,AB21-MIN(0.75,0.25*(RIGHT(AC$4,4)*1-(RIGHT($AD$4,4)*1)+0.25)*(1-MIN(0.75,INDEX([1]Hitters!$CF:$CF,MATCH($A21,[1]Hitters!$A:$A,0)))/0.75*1)+INDEX([1]Hitters!$CF:$CF,MATCH($A21,[1]Hitters!$A:$A,0)))/0.75*1,IF($D21&gt;6,(AB21-MIN(0.75,0.25*(RIGHT(AC$4,4)*1-(RIGHT($AD$4,4)*1)+0.25)*(1-MIN(0.75,INDEX([1]Hitters!$CF:$CF,MATCH($A21,[1]Hitters!$A:$A,0)))/0.75*1)+INDEX([1]Hitters!$CF:$CF,MATCH($A21,[1]Hitters!$A:$A,0)))/0.75*($M21+RIGHT(AC$4,4)*1-RIGHT($AA$4,4)*1+10)*0.05),IF($D21=3,(AB21-MIN(0.75,0.25*(RIGHT(AC$4,4)*1-(RIGHT($AD$4,4)*1)+0.25)*(1-MIN(0.75,INDEX([1]Hitters!$CF:$CF,MATCH($A21,[1]Hitters!$A:$A,0)))/0.75*1)+INDEX([1]Hitters!$CF:$CF,MATCH($A21,[1]Hitters!$A:$A,0)))/0.75*($M21+RIGHT(AC$4,4)*1-RIGHT($AA$4,4)*1-27)*0.1),(AB21-MIN(0.75,0.25*(RIGHT(AC$4,4)*1-(RIGHT($AD$4,4)*1)+0.25)*(1-MIN(0.75,INDEX([1]Hitters!$CF:$CF,MATCH($A21,[1]Hitters!$A:$A,0)))/0.75*1)+INDEX([1]Hitters!$CF:$CF,MATCH($A21,[1]Hitters!$A:$A,0)))/0.75*($M21+RIGHT(AC$4,4)*1-RIGHT($AA$4,4)*1-20)*0.094)))))))</f>
        <v>-8.3247029801310219</v>
      </c>
      <c r="AD21" s="96">
        <f>IF($D21=0,0,IF($D21=1,INDEX([1]Pitchers!$FK:$FK,MATCH($A21,[1]Pitchers!$A:$A,0)),MAX(-16,IF($D21=2,AC21-MIN(0.75,0.25*(RIGHT(AD$4,4)*1-(RIGHT($AD$4,4)*1)+0.25)*(1-MIN(0.75,INDEX([1]Hitters!$CF:$CF,MATCH($A21,[1]Hitters!$A:$A,0)))/0.75*1)+INDEX([1]Hitters!$CF:$CF,MATCH($A21,[1]Hitters!$A:$A,0)))/0.75*1,IF($D21&gt;6,(AC21-MIN(0.75,0.25*(RIGHT(AD$4,4)*1-(RIGHT($AD$4,4)*1)+0.25)*(1-MIN(0.75,INDEX([1]Hitters!$CF:$CF,MATCH($A21,[1]Hitters!$A:$A,0)))/0.75*1)+INDEX([1]Hitters!$CF:$CF,MATCH($A21,[1]Hitters!$A:$A,0)))/0.75*($M21+RIGHT(AD$4,4)*1-RIGHT($AA$4,4)*1+10)*0.05),IF($D21=3,(AC21-MIN(0.75,0.25*(RIGHT(AD$4,4)*1-(RIGHT($AD$4,4)*1)+0.25)*(1-MIN(0.75,INDEX([1]Hitters!$CF:$CF,MATCH($A21,[1]Hitters!$A:$A,0)))/0.75*1)+INDEX([1]Hitters!$CF:$CF,MATCH($A21,[1]Hitters!$A:$A,0)))/0.75*($M21+RIGHT(AD$4,4)*1-RIGHT($AA$4,4)*1-27)*0.1),(AC21-MIN(0.75,0.25*(RIGHT(AD$4,4)*1-(RIGHT($AD$4,4)*1)+0.25)*(1-MIN(0.75,INDEX([1]Hitters!$CF:$CF,MATCH($A21,[1]Hitters!$A:$A,0)))/0.75*1)+INDEX([1]Hitters!$CF:$CF,MATCH($A21,[1]Hitters!$A:$A,0)))/0.75*($M21+RIGHT(AD$4,4)*1-RIGHT($AA$4,4)*1-20)*0.094)))))))</f>
        <v>-9.6602863134643702</v>
      </c>
      <c r="AE21" s="96">
        <f>IF($D21=0,0,IF($D21=1,INDEX([1]Pitchers!$FK:$FK,MATCH($A21,[1]Pitchers!$A:$A,0)),MAX(-16,IF($D21=2,AD21-MIN(0.75,0.25*(RIGHT(AE$4,4)*1-(RIGHT($AD$4,4)*1)+0.25)*(1-MIN(0.75,INDEX([1]Hitters!$CF:$CF,MATCH($A21,[1]Hitters!$A:$A,0)))/0.75*1)+INDEX([1]Hitters!$CF:$CF,MATCH($A21,[1]Hitters!$A:$A,0)))/0.75*1,IF($D21&gt;6,(AD21-MIN(0.75,0.25*(RIGHT(AE$4,4)*1-(RIGHT($AD$4,4)*1)+0.25)*(1-MIN(0.75,INDEX([1]Hitters!$CF:$CF,MATCH($A21,[1]Hitters!$A:$A,0)))/0.75*1)+INDEX([1]Hitters!$CF:$CF,MATCH($A21,[1]Hitters!$A:$A,0)))/0.75*($M21+RIGHT(AE$4,4)*1-RIGHT($AA$4,4)*1+10)*0.05),IF($D21=3,(AD21-MIN(0.75,0.25*(RIGHT(AE$4,4)*1-(RIGHT($AD$4,4)*1)+0.25)*(1-MIN(0.75,INDEX([1]Hitters!$CF:$CF,MATCH($A21,[1]Hitters!$A:$A,0)))/0.75*1)+INDEX([1]Hitters!$CF:$CF,MATCH($A21,[1]Hitters!$A:$A,0)))/0.75*($M21+RIGHT(AE$4,4)*1-RIGHT($AA$4,4)*1-27)*0.1),(AD21-MIN(0.75,0.25*(RIGHT(AE$4,4)*1-(RIGHT($AD$4,4)*1)+0.25)*(1-MIN(0.75,INDEX([1]Hitters!$CF:$CF,MATCH($A21,[1]Hitters!$A:$A,0)))/0.75*1)+INDEX([1]Hitters!$CF:$CF,MATCH($A21,[1]Hitters!$A:$A,0)))/0.75*($M21+RIGHT(AE$4,4)*1-RIGHT($AA$4,4)*1-20)*0.094)))))))</f>
        <v>-11.089869646797718</v>
      </c>
      <c r="AF21" s="96">
        <f>IF($D21=0,0,IF($D21=1,INDEX([1]Pitchers!$FK:$FK,MATCH($A21,[1]Pitchers!$A:$A,0)),MAX(-16,IF($D21=2,AE21-MIN(0.75,0.25*(RIGHT(AF$4,4)*1-(RIGHT($AD$4,4)*1)+0.25)*(1-MIN(0.75,INDEX([1]Hitters!$CF:$CF,MATCH($A21,[1]Hitters!$A:$A,0)))/0.75*1)+INDEX([1]Hitters!$CF:$CF,MATCH($A21,[1]Hitters!$A:$A,0)))/0.75*1,IF($D21&gt;6,(AE21-MIN(0.75,0.25*(RIGHT(AF$4,4)*1-(RIGHT($AD$4,4)*1)+0.25)*(1-MIN(0.75,INDEX([1]Hitters!$CF:$CF,MATCH($A21,[1]Hitters!$A:$A,0)))/0.75*1)+INDEX([1]Hitters!$CF:$CF,MATCH($A21,[1]Hitters!$A:$A,0)))/0.75*($M21+RIGHT(AF$4,4)*1-RIGHT($AA$4,4)*1+10)*0.05),IF($D21=3,(AE21-MIN(0.75,0.25*(RIGHT(AF$4,4)*1-(RIGHT($AD$4,4)*1)+0.25)*(1-MIN(0.75,INDEX([1]Hitters!$CF:$CF,MATCH($A21,[1]Hitters!$A:$A,0)))/0.75*1)+INDEX([1]Hitters!$CF:$CF,MATCH($A21,[1]Hitters!$A:$A,0)))/0.75*($M21+RIGHT(AF$4,4)*1-RIGHT($AA$4,4)*1-27)*0.1),(AE21-MIN(0.75,0.25*(RIGHT(AF$4,4)*1-(RIGHT($AD$4,4)*1)+0.25)*(1-MIN(0.75,INDEX([1]Hitters!$CF:$CF,MATCH($A21,[1]Hitters!$A:$A,0)))/0.75*1)+INDEX([1]Hitters!$CF:$CF,MATCH($A21,[1]Hitters!$A:$A,0)))/0.75*($M21+RIGHT(AF$4,4)*1-RIGHT($AA$4,4)*1-20)*0.094)))))))</f>
        <v>-12.613452980131065</v>
      </c>
      <c r="AG21" s="96">
        <f>IF($D21=0,0,IF($D21=1,INDEX([1]Pitchers!$FK:$FK,MATCH($A21,[1]Pitchers!$A:$A,0)),MAX(-16,IF($D21=2,AF21-MIN(0.75,0.25*(RIGHT(AG$4,4)*1-(RIGHT($AD$4,4)*1)+0.25)*(1-MIN(0.75,INDEX([1]Hitters!$CF:$CF,MATCH($A21,[1]Hitters!$A:$A,0)))/0.75*1)+INDEX([1]Hitters!$CF:$CF,MATCH($A21,[1]Hitters!$A:$A,0)))/0.75*1,IF($D21&gt;6,(AF21-MIN(0.75,0.25*(RIGHT(AG$4,4)*1-(RIGHT($AD$4,4)*1)+0.25)*(1-MIN(0.75,INDEX([1]Hitters!$CF:$CF,MATCH($A21,[1]Hitters!$A:$A,0)))/0.75*1)+INDEX([1]Hitters!$CF:$CF,MATCH($A21,[1]Hitters!$A:$A,0)))/0.75*($M21+RIGHT(AG$4,4)*1-RIGHT($AA$4,4)*1+10)*0.05),IF($D21=3,(AF21-MIN(0.75,0.25*(RIGHT(AG$4,4)*1-(RIGHT($AD$4,4)*1)+0.25)*(1-MIN(0.75,INDEX([1]Hitters!$CF:$CF,MATCH($A21,[1]Hitters!$A:$A,0)))/0.75*1)+INDEX([1]Hitters!$CF:$CF,MATCH($A21,[1]Hitters!$A:$A,0)))/0.75*($M21+RIGHT(AG$4,4)*1-RIGHT($AA$4,4)*1-27)*0.1),(AF21-MIN(0.75,0.25*(RIGHT(AG$4,4)*1-(RIGHT($AD$4,4)*1)+0.25)*(1-MIN(0.75,INDEX([1]Hitters!$CF:$CF,MATCH($A21,[1]Hitters!$A:$A,0)))/0.75*1)+INDEX([1]Hitters!$CF:$CF,MATCH($A21,[1]Hitters!$A:$A,0)))/0.75*($M21+RIGHT(AG$4,4)*1-RIGHT($AA$4,4)*1-20)*0.094)))))))</f>
        <v>-14.231036313464413</v>
      </c>
      <c r="AH21" s="96">
        <f>IF($D21=0,0,IF($D21=1,INDEX([1]Pitchers!$FK:$FK,MATCH($A21,[1]Pitchers!$A:$A,0)),MAX(-16,IF($D21=2,AG21-MIN(0.75,0.25*(RIGHT(AH$4,4)*1-(RIGHT($AD$4,4)*1)+0.25)*(1-MIN(0.75,INDEX([1]Hitters!$CF:$CF,MATCH($A21,[1]Hitters!$A:$A,0)))/0.75*1)+INDEX([1]Hitters!$CF:$CF,MATCH($A21,[1]Hitters!$A:$A,0)))/0.75*1,IF($D21&gt;6,(AG21-MIN(0.75,0.25*(RIGHT(AH$4,4)*1-(RIGHT($AD$4,4)*1)+0.25)*(1-MIN(0.75,INDEX([1]Hitters!$CF:$CF,MATCH($A21,[1]Hitters!$A:$A,0)))/0.75*1)+INDEX([1]Hitters!$CF:$CF,MATCH($A21,[1]Hitters!$A:$A,0)))/0.75*($M21+RIGHT(AH$4,4)*1-RIGHT($AA$4,4)*1+10)*0.05),IF($D21=3,(AG21-MIN(0.75,0.25*(RIGHT(AH$4,4)*1-(RIGHT($AD$4,4)*1)+0.25)*(1-MIN(0.75,INDEX([1]Hitters!$CF:$CF,MATCH($A21,[1]Hitters!$A:$A,0)))/0.75*1)+INDEX([1]Hitters!$CF:$CF,MATCH($A21,[1]Hitters!$A:$A,0)))/0.75*($M21+RIGHT(AH$4,4)*1-RIGHT($AA$4,4)*1-27)*0.1),(AG21-MIN(0.75,0.25*(RIGHT(AH$4,4)*1-(RIGHT($AD$4,4)*1)+0.25)*(1-MIN(0.75,INDEX([1]Hitters!$CF:$CF,MATCH($A21,[1]Hitters!$A:$A,0)))/0.75*1)+INDEX([1]Hitters!$CF:$CF,MATCH($A21,[1]Hitters!$A:$A,0)))/0.75*($M21+RIGHT(AH$4,4)*1-RIGHT($AA$4,4)*1-20)*0.094)))))))</f>
        <v>-15.942619646797761</v>
      </c>
      <c r="AI21" s="96">
        <f>IF($D21=0,0,IF($D21=1,INDEX([1]Pitchers!$FK:$FK,MATCH($A21,[1]Pitchers!$A:$A,0)),MAX(-16,IF($D21=2,AH21-MIN(0.75,0.25*(RIGHT(AI$4,4)*1-(RIGHT($AD$4,4)*1)+0.25)*(1-MIN(0.75,INDEX([1]Hitters!$CF:$CF,MATCH($A21,[1]Hitters!$A:$A,0)))/0.75*1)+INDEX([1]Hitters!$CF:$CF,MATCH($A21,[1]Hitters!$A:$A,0)))/0.75*1,IF($D21&gt;6,(AH21-MIN(0.75,0.25*(RIGHT(AI$4,4)*1-(RIGHT($AD$4,4)*1)+0.25)*(1-MIN(0.75,INDEX([1]Hitters!$CF:$CF,MATCH($A21,[1]Hitters!$A:$A,0)))/0.75*1)+INDEX([1]Hitters!$CF:$CF,MATCH($A21,[1]Hitters!$A:$A,0)))/0.75*($M21+RIGHT(AI$4,4)*1-RIGHT($AA$4,4)*1+10)*0.05),IF($D21=3,(AH21-MIN(0.75,0.25*(RIGHT(AI$4,4)*1-(RIGHT($AD$4,4)*1)+0.25)*(1-MIN(0.75,INDEX([1]Hitters!$CF:$CF,MATCH($A21,[1]Hitters!$A:$A,0)))/0.75*1)+INDEX([1]Hitters!$CF:$CF,MATCH($A21,[1]Hitters!$A:$A,0)))/0.75*($M21+RIGHT(AI$4,4)*1-RIGHT($AA$4,4)*1-27)*0.1),(AH21-MIN(0.75,0.25*(RIGHT(AI$4,4)*1-(RIGHT($AD$4,4)*1)+0.25)*(1-MIN(0.75,INDEX([1]Hitters!$CF:$CF,MATCH($A21,[1]Hitters!$A:$A,0)))/0.75*1)+INDEX([1]Hitters!$CF:$CF,MATCH($A21,[1]Hitters!$A:$A,0)))/0.75*($M21+RIGHT(AI$4,4)*1-RIGHT($AA$4,4)*1-20)*0.094)))))))</f>
        <v>-16</v>
      </c>
      <c r="AJ21" s="96">
        <f>IF($D21=0,0,IF($D21=1,INDEX([1]Pitchers!$FK:$FK,MATCH($A21,[1]Pitchers!$A:$A,0)),MAX(-16,IF($D21=2,AI21-MIN(0.75,0.25*(RIGHT(AJ$4,4)*1-(RIGHT($AD$4,4)*1)+0.25)*(1-MIN(0.75,INDEX([1]Hitters!$CF:$CF,MATCH($A21,[1]Hitters!$A:$A,0)))/0.75*1)+INDEX([1]Hitters!$CF:$CF,MATCH($A21,[1]Hitters!$A:$A,0)))/0.75*1,IF($D21&gt;6,(AI21-MIN(0.75,0.25*(RIGHT(AJ$4,4)*1-(RIGHT($AD$4,4)*1)+0.25)*(1-MIN(0.75,INDEX([1]Hitters!$CF:$CF,MATCH($A21,[1]Hitters!$A:$A,0)))/0.75*1)+INDEX([1]Hitters!$CF:$CF,MATCH($A21,[1]Hitters!$A:$A,0)))/0.75*($M21+RIGHT(AJ$4,4)*1-RIGHT($AA$4,4)*1+10)*0.05),IF($D21=3,(AI21-MIN(0.75,0.25*(RIGHT(AJ$4,4)*1-(RIGHT($AD$4,4)*1)+0.25)*(1-MIN(0.75,INDEX([1]Hitters!$CF:$CF,MATCH($A21,[1]Hitters!$A:$A,0)))/0.75*1)+INDEX([1]Hitters!$CF:$CF,MATCH($A21,[1]Hitters!$A:$A,0)))/0.75*($M21+RIGHT(AJ$4,4)*1-RIGHT($AA$4,4)*1-27)*0.1),(AI21-MIN(0.75,0.25*(RIGHT(AJ$4,4)*1-(RIGHT($AD$4,4)*1)+0.25)*(1-MIN(0.75,INDEX([1]Hitters!$CF:$CF,MATCH($A21,[1]Hitters!$A:$A,0)))/0.75*1)+INDEX([1]Hitters!$CF:$CF,MATCH($A21,[1]Hitters!$A:$A,0)))/0.75*($M21+RIGHT(AJ$4,4)*1-RIGHT($AA$4,4)*1-20)*0.094)))))))</f>
        <v>-16</v>
      </c>
      <c r="AK21" s="96">
        <f>IF($D21=0,0,IF($D21=1,INDEX([1]Pitchers!$FK:$FK,MATCH($A21,[1]Pitchers!$A:$A,0)),MAX(-16,IF($D21=2,AJ21-MIN(0.75,0.25*(RIGHT(AK$4,4)*1-(RIGHT($AD$4,4)*1)+0.25)*(1-MIN(0.75,INDEX([1]Hitters!$CF:$CF,MATCH($A21,[1]Hitters!$A:$A,0)))/0.75*1)+INDEX([1]Hitters!$CF:$CF,MATCH($A21,[1]Hitters!$A:$A,0)))/0.75*1,IF($D21&gt;6,(AJ21-MIN(0.75,0.25*(RIGHT(AK$4,4)*1-(RIGHT($AD$4,4)*1)+0.25)*(1-MIN(0.75,INDEX([1]Hitters!$CF:$CF,MATCH($A21,[1]Hitters!$A:$A,0)))/0.75*1)+INDEX([1]Hitters!$CF:$CF,MATCH($A21,[1]Hitters!$A:$A,0)))/0.75*($M21+RIGHT(AK$4,4)*1-RIGHT($AA$4,4)*1+10)*0.05),IF($D21=3,(AJ21-MIN(0.75,0.25*(RIGHT(AK$4,4)*1-(RIGHT($AD$4,4)*1)+0.25)*(1-MIN(0.75,INDEX([1]Hitters!$CF:$CF,MATCH($A21,[1]Hitters!$A:$A,0)))/0.75*1)+INDEX([1]Hitters!$CF:$CF,MATCH($A21,[1]Hitters!$A:$A,0)))/0.75*($M21+RIGHT(AK$4,4)*1-RIGHT($AA$4,4)*1-27)*0.1),(AJ21-MIN(0.75,0.25*(RIGHT(AK$4,4)*1-(RIGHT($AD$4,4)*1)+0.25)*(1-MIN(0.75,INDEX([1]Hitters!$CF:$CF,MATCH($A21,[1]Hitters!$A:$A,0)))/0.75*1)+INDEX([1]Hitters!$CF:$CF,MATCH($A21,[1]Hitters!$A:$A,0)))/0.75*($M21+RIGHT(AK$4,4)*1-RIGHT($AA$4,4)*1-20)*0.094)))))))</f>
        <v>-16</v>
      </c>
      <c r="AL21" s="96">
        <f>IF($D21=0,0,IF($D21=1,INDEX([1]Pitchers!$FK:$FK,MATCH($A21,[1]Pitchers!$A:$A,0)),MAX(-16,IF($D21=2,AK21-MIN(0.75,0.25*(RIGHT(AL$4,4)*1-(RIGHT($AD$4,4)*1)+0.25)*(1-MIN(0.75,INDEX([1]Hitters!$CF:$CF,MATCH($A21,[1]Hitters!$A:$A,0)))/0.75*1)+INDEX([1]Hitters!$CF:$CF,MATCH($A21,[1]Hitters!$A:$A,0)))/0.75*1,IF($D21&gt;6,(AK21-MIN(0.75,0.25*(RIGHT(AL$4,4)*1-(RIGHT($AD$4,4)*1)+0.25)*(1-MIN(0.75,INDEX([1]Hitters!$CF:$CF,MATCH($A21,[1]Hitters!$A:$A,0)))/0.75*1)+INDEX([1]Hitters!$CF:$CF,MATCH($A21,[1]Hitters!$A:$A,0)))/0.75*($M21+RIGHT(AL$4,4)*1-RIGHT($AA$4,4)*1+10)*0.05),IF($D21=3,(AK21-MIN(0.75,0.25*(RIGHT(AL$4,4)*1-(RIGHT($AD$4,4)*1)+0.25)*(1-MIN(0.75,INDEX([1]Hitters!$CF:$CF,MATCH($A21,[1]Hitters!$A:$A,0)))/0.75*1)+INDEX([1]Hitters!$CF:$CF,MATCH($A21,[1]Hitters!$A:$A,0)))/0.75*($M21+RIGHT(AL$4,4)*1-RIGHT($AA$4,4)*1-27)*0.1),(AK21-MIN(0.75,0.25*(RIGHT(AL$4,4)*1-(RIGHT($AD$4,4)*1)+0.25)*(1-MIN(0.75,INDEX([1]Hitters!$CF:$CF,MATCH($A21,[1]Hitters!$A:$A,0)))/0.75*1)+INDEX([1]Hitters!$CF:$CF,MATCH($A21,[1]Hitters!$A:$A,0)))/0.75*($M21+RIGHT(AL$4,4)*1-RIGHT($AA$4,4)*1-20)*0.094)))))))</f>
        <v>-16</v>
      </c>
      <c r="AM21" s="98">
        <f>MAX(IF($D21=0,20,IF($D21=1,60,150)),MAX(0,IF($D21&gt;1,INDEX([1]Hitters!$ER:$ER,MATCH($A21,[1]Hitters!$A:$A,0))*(0.4+MAX(0,0.6*MIN(1,(IF(O21="",0,(((4.25+(O21-0.263)*4.2)^(((4.25+(O21-0.263)*4.2)+(4.25-AA21*600/600*4.2/600))^0.285))/((4.25+(O21-0.263)*4.2)^(((4.25+(O21-0.263)*4.2)+(4.25-AA21*600/600*4.2/600))^0.285)+(4.25-AA21*600/600*4.2/600)^(((4.25+(O21-0.263)*4.2)+(4.25-AA21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21,[1]Pitchers!$A:$A,0))))*IF($D21&lt;2,(0.4+0.6*MAX(0,MIN(1,IF($D21=0,((4.25)^(((4.25)+(4.25-(4-O21)*4.25/4*1/9))^0.285)/((4.25)^(((4.25)+(4.25-(4-O21)*4.25/4*1/9))^0.285)+(4.25-(4-O21)*4.25/4*1/9)^(((4.25)+(4.25-(4-O21)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21)))/0.5345*0.0009131+0.0104414*(3.74-MIN(3.74,O21)))*50,(((4.25+(AA21-0.263)*0.32*198*MAX(6,198/33)/198)^(((4.25+(AA21-0.263)*0.32*198*MAX(6,198/33)/198)+(4.25-(4-O21)*4.25/4*MAX(6,198/33)/9))^0.285)/((4.25+(AA21-0.263)*0.32*198*MAX(6,198/33)/198)^(((4.25+(AA21-0.263)*0.32*198*MAX(6,198/33)/198)+(4.25-(4-O21)*4.25/4*MAX(6,198/33)/9))^0.285)+(4.25-(4-O21)*4.25/4*MAX(6,198/33)/9)^(((4.25+(AA21-0.263)*0.32*198*MAX(6,198/33)/198)+(4.25-(4-O21)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21=0,50,198)/0.0065))),1))</f>
        <v>545.07229629629626</v>
      </c>
      <c r="AN21" s="98">
        <f t="shared" si="3"/>
        <v>536.23896296296232</v>
      </c>
      <c r="AO21" s="98">
        <f t="shared" si="4"/>
        <v>467.675038741077</v>
      </c>
      <c r="AP21" s="98">
        <f t="shared" si="5"/>
        <v>370.60991389212688</v>
      </c>
      <c r="AQ21" s="98">
        <f t="shared" si="6"/>
        <v>265.48458365731443</v>
      </c>
      <c r="AR21" s="98">
        <f t="shared" si="7"/>
        <v>184.3622518518506</v>
      </c>
      <c r="AS21" s="98">
        <f t="shared" si="8"/>
        <v>172.82891851851704</v>
      </c>
      <c r="AT21" s="98">
        <f t="shared" si="9"/>
        <v>159.69558518518346</v>
      </c>
      <c r="AU21" s="98">
        <f t="shared" si="10"/>
        <v>150</v>
      </c>
      <c r="AV21" s="98">
        <f t="shared" si="11"/>
        <v>150</v>
      </c>
      <c r="AW21" s="98">
        <f t="shared" si="12"/>
        <v>150</v>
      </c>
      <c r="AX21" s="98">
        <f t="shared" si="13"/>
        <v>150</v>
      </c>
      <c r="AY21" s="96">
        <f t="shared" si="14"/>
        <v>5.2000398005870574</v>
      </c>
      <c r="AZ21" s="96">
        <f t="shared" si="15"/>
        <v>37.278231292517006</v>
      </c>
      <c r="BA21" s="96">
        <f t="shared" si="16"/>
        <v>2.4589107716216532</v>
      </c>
      <c r="BB21" s="96">
        <f t="shared" si="17"/>
        <v>2.0431568801277162</v>
      </c>
      <c r="BC21" s="96">
        <f t="shared" si="18"/>
        <v>1.3902362364800629</v>
      </c>
      <c r="BD21" s="96">
        <f t="shared" si="19"/>
        <v>0.74024016442651031</v>
      </c>
      <c r="BE21" s="96">
        <f t="shared" si="20"/>
        <v>0.23436143410347976</v>
      </c>
      <c r="BF21" s="96">
        <f t="shared" si="21"/>
        <v>0</v>
      </c>
      <c r="BG21" s="96">
        <f t="shared" si="22"/>
        <v>0</v>
      </c>
      <c r="BH21" s="96">
        <f t="shared" si="23"/>
        <v>0</v>
      </c>
      <c r="BI21" s="96">
        <f t="shared" si="24"/>
        <v>0</v>
      </c>
      <c r="BJ21" s="96">
        <f t="shared" si="25"/>
        <v>0</v>
      </c>
      <c r="BK21" s="96">
        <f t="shared" si="26"/>
        <v>0</v>
      </c>
      <c r="BL21" s="96">
        <f t="shared" si="27"/>
        <v>0</v>
      </c>
      <c r="BM21" s="129">
        <f t="shared" si="65"/>
        <v>12.5</v>
      </c>
      <c r="BN21" s="129">
        <f t="shared" si="65"/>
        <v>12.5</v>
      </c>
      <c r="BO21" s="129">
        <f t="shared" si="65"/>
        <v>12.5</v>
      </c>
      <c r="BP21" s="129" t="str">
        <f t="shared" si="65"/>
        <v/>
      </c>
      <c r="BQ21" s="129" t="str">
        <f t="shared" si="65"/>
        <v/>
      </c>
      <c r="BR21" s="129" t="str">
        <f t="shared" si="65"/>
        <v/>
      </c>
      <c r="BS21" s="129" t="str">
        <f t="shared" si="65"/>
        <v/>
      </c>
      <c r="BT21" s="129" t="str">
        <f t="shared" si="65"/>
        <v/>
      </c>
      <c r="BU21" s="129" t="str">
        <f t="shared" si="65"/>
        <v/>
      </c>
      <c r="BV21" s="129" t="str">
        <f t="shared" si="65"/>
        <v/>
      </c>
      <c r="BW21" s="129" t="str">
        <f t="shared" si="65"/>
        <v/>
      </c>
      <c r="BX21" s="129" t="str">
        <f t="shared" si="65"/>
        <v/>
      </c>
      <c r="BY21" s="130">
        <f t="shared" si="29"/>
        <v>20.892435465661155</v>
      </c>
      <c r="BZ21" s="130">
        <f t="shared" si="30"/>
        <v>17.817850231465755</v>
      </c>
      <c r="CA21" s="130">
        <f t="shared" si="31"/>
        <v>12.761883605754155</v>
      </c>
      <c r="CB21" s="130">
        <f t="shared" si="32"/>
        <v>7.3553641627539124</v>
      </c>
      <c r="CC21" s="130">
        <f t="shared" si="33"/>
        <v>2.7789423032939422</v>
      </c>
      <c r="CD21" s="130">
        <f t="shared" si="34"/>
        <v>0.5</v>
      </c>
      <c r="CE21" s="130">
        <f t="shared" si="35"/>
        <v>0.5</v>
      </c>
      <c r="CF21" s="130">
        <f t="shared" si="36"/>
        <v>0.5</v>
      </c>
      <c r="CG21" s="130">
        <f t="shared" si="37"/>
        <v>0.5</v>
      </c>
      <c r="CH21" s="130">
        <f t="shared" si="38"/>
        <v>0.5</v>
      </c>
      <c r="CI21" s="130">
        <f t="shared" si="39"/>
        <v>0.5</v>
      </c>
      <c r="CJ21" s="130">
        <f t="shared" si="40"/>
        <v>0.5</v>
      </c>
      <c r="CK21" s="131">
        <f t="shared" si="41"/>
        <v>3</v>
      </c>
      <c r="CL21" s="96">
        <f t="shared" si="42"/>
        <v>0.4891285072660978</v>
      </c>
      <c r="CM21" s="96">
        <f t="shared" si="43"/>
        <v>0.10529651577216304</v>
      </c>
      <c r="CN21" s="96">
        <f t="shared" si="44"/>
        <v>-0.29984781852244113</v>
      </c>
      <c r="CO21" s="96">
        <f t="shared" si="45"/>
        <v>-0.59906994239685785</v>
      </c>
      <c r="CP21" s="96">
        <f t="shared" si="46"/>
        <v>-0.72504675431732313</v>
      </c>
      <c r="CQ21" s="96">
        <f t="shared" si="47"/>
        <v>-0.66624830574221772</v>
      </c>
      <c r="CR21" s="96">
        <f t="shared" si="48"/>
        <v>-0.62456914574221689</v>
      </c>
      <c r="CS21" s="96">
        <f t="shared" si="49"/>
        <v>-0.57710790574221593</v>
      </c>
      <c r="CT21" s="96">
        <f t="shared" si="50"/>
        <v>-0.54206999999999994</v>
      </c>
      <c r="CU21" s="96">
        <f t="shared" si="51"/>
        <v>-0.54206999999999994</v>
      </c>
      <c r="CV21" s="96">
        <f t="shared" si="52"/>
        <v>-0.54206999999999994</v>
      </c>
      <c r="CW21" s="96">
        <f t="shared" si="53"/>
        <v>-0.54206999999999994</v>
      </c>
      <c r="CX21" s="96">
        <f>MAX(0,(IF(CL21&gt;0,(CL21-ROUNDDOWN(CL21,1))/0.1*LOOKUP(ROUNDUP(CL21+81.1,1),CB!$A:$A,CB!$C:$C)+(1-(CL21-ROUNDDOWN(CL21,1))/0.1)*LOOKUP(ROUNDDOWN(CL21+81.1,1),CB!$A:$A,CB!$C:$C),(CL21-ROUNDDOWN(CL21-0.1,1))/0.1*LOOKUP(ROUNDUP(CL21+81.1,1),CB!$A:$A,CB!$C:$C)+(1-(CL21-ROUNDDOWN(CL21-0.1,1))/0.1)*LOOKUP(ROUNDDOWN(CL21+81.1,1),CB!$A:$A,CB!$C:$C))-LOOKUP(81.1,CB!$A:$A,CB!$C:$C))/(1-(BINOMDIST(97,162,0.5,TRUE)-BINOMDIST(87,162,0.5,TRUE)))*$C$2*($B$1^(LEFT(CX$4,4)*1-LEFT($BA$4,4)*1))*(37.75+CL21))</f>
        <v>0.72114929268793015</v>
      </c>
      <c r="CY21" s="96">
        <f>MAX(0,(IF(CM21&gt;0,(CM21-ROUNDDOWN(CM21,1))/0.1*LOOKUP(ROUNDUP(CM21+81.1,1),CB!$A:$A,CB!$C:$C)+(1-(CM21-ROUNDDOWN(CM21,1))/0.1)*LOOKUP(ROUNDDOWN(CM21+81.1,1),CB!$A:$A,CB!$C:$C),(CM21-ROUNDDOWN(CM21-0.1,1))/0.1*LOOKUP(ROUNDUP(CM21+81.1,1),CB!$A:$A,CB!$C:$C)+(1-(CM21-ROUNDDOWN(CM21-0.1,1))/0.1)*LOOKUP(ROUNDDOWN(CM21+81.1,1),CB!$A:$A,CB!$C:$C))-LOOKUP(81.1,CB!$A:$A,CB!$C:$C))/(1-(BINOMDIST(97,162,0.5,TRUE)-BINOMDIST(87,162,0.5,TRUE)))*$C$2*($B$1^(LEFT(CY$4,4)*1-LEFT($BA$4,4)*1))*(37.75+CM21))</f>
        <v>0.15533243839294092</v>
      </c>
      <c r="CZ21" s="96">
        <f>MAX(0,(IF(CN21&gt;0,(CN21-ROUNDDOWN(CN21,1))/0.1*LOOKUP(ROUNDUP(CN21+81.1,1),CB!$A:$A,CB!$C:$C)+(1-(CN21-ROUNDDOWN(CN21,1))/0.1)*LOOKUP(ROUNDDOWN(CN21+81.1,1),CB!$A:$A,CB!$C:$C),(CN21-ROUNDDOWN(CN21-0.1,1))/0.1*LOOKUP(ROUNDUP(CN21+81.1,1),CB!$A:$A,CB!$C:$C)+(1-(CN21-ROUNDDOWN(CN21-0.1,1))/0.1)*LOOKUP(ROUNDDOWN(CN21+81.1,1),CB!$A:$A,CB!$C:$C))-LOOKUP(81.1,CB!$A:$A,CB!$C:$C))/(1-(BINOMDIST(97,162,0.5,TRUE)-BINOMDIST(87,162,0.5,TRUE)))*$C$2*($B$1^(LEFT(CZ$4,4)*1-LEFT($BA$4,4)*1))*(37.75+CN21))</f>
        <v>0</v>
      </c>
      <c r="DA21" s="96">
        <f>MAX(0,(IF(CO21&gt;0,(CO21-ROUNDDOWN(CO21,1))/0.1*LOOKUP(ROUNDUP(CO21+81.1,1),CB!$A:$A,CB!$C:$C)+(1-(CO21-ROUNDDOWN(CO21,1))/0.1)*LOOKUP(ROUNDDOWN(CO21+81.1,1),CB!$A:$A,CB!$C:$C),(CO21-ROUNDDOWN(CO21-0.1,1))/0.1*LOOKUP(ROUNDUP(CO21+81.1,1),CB!$A:$A,CB!$C:$C)+(1-(CO21-ROUNDDOWN(CO21-0.1,1))/0.1)*LOOKUP(ROUNDDOWN(CO21+81.1,1),CB!$A:$A,CB!$C:$C))-LOOKUP(81.1,CB!$A:$A,CB!$C:$C))/(1-(BINOMDIST(97,162,0.5,TRUE)-BINOMDIST(87,162,0.5,TRUE)))*$C$2*($B$1^(LEFT(DA$4,4)*1-LEFT($BA$4,4)*1))*(37.75+CO21))</f>
        <v>0</v>
      </c>
      <c r="DB21" s="96">
        <f>MAX(0,(IF(CP21&gt;0,(CP21-ROUNDDOWN(CP21,1))/0.1*LOOKUP(ROUNDUP(CP21+81.1,1),CB!$A:$A,CB!$C:$C)+(1-(CP21-ROUNDDOWN(CP21,1))/0.1)*LOOKUP(ROUNDDOWN(CP21+81.1,1),CB!$A:$A,CB!$C:$C),(CP21-ROUNDDOWN(CP21-0.1,1))/0.1*LOOKUP(ROUNDUP(CP21+81.1,1),CB!$A:$A,CB!$C:$C)+(1-(CP21-ROUNDDOWN(CP21-0.1,1))/0.1)*LOOKUP(ROUNDDOWN(CP21+81.1,1),CB!$A:$A,CB!$C:$C))-LOOKUP(81.1,CB!$A:$A,CB!$C:$C))/(1-(BINOMDIST(97,162,0.5,TRUE)-BINOMDIST(87,162,0.5,TRUE)))*$C$2*($B$1^(LEFT(DB$4,4)*1-LEFT($BA$4,4)*1))*(37.75+CP21))</f>
        <v>0</v>
      </c>
      <c r="DC21" s="96">
        <f>MAX(0,(IF(CQ21&gt;0,(CQ21-ROUNDDOWN(CQ21,1))/0.1*LOOKUP(ROUNDUP(CQ21+81.1,1),CB!$A:$A,CB!$C:$C)+(1-(CQ21-ROUNDDOWN(CQ21,1))/0.1)*LOOKUP(ROUNDDOWN(CQ21+81.1,1),CB!$A:$A,CB!$C:$C),(CQ21-ROUNDDOWN(CQ21-0.1,1))/0.1*LOOKUP(ROUNDUP(CQ21+81.1,1),CB!$A:$A,CB!$C:$C)+(1-(CQ21-ROUNDDOWN(CQ21-0.1,1))/0.1)*LOOKUP(ROUNDDOWN(CQ21+81.1,1),CB!$A:$A,CB!$C:$C))-LOOKUP(81.1,CB!$A:$A,CB!$C:$C))/(1-(BINOMDIST(97,162,0.5,TRUE)-BINOMDIST(87,162,0.5,TRUE)))*$C$2*($B$1^(LEFT(DC$4,4)*1-LEFT($BA$4,4)*1))*(37.75+CQ21))</f>
        <v>0</v>
      </c>
      <c r="DD21" s="96">
        <f>MAX(0,(IF(CR21&gt;0,(CR21-ROUNDDOWN(CR21,1))/0.1*LOOKUP(ROUNDUP(CR21+81.1,1),CB!$A:$A,CB!$C:$C)+(1-(CR21-ROUNDDOWN(CR21,1))/0.1)*LOOKUP(ROUNDDOWN(CR21+81.1,1),CB!$A:$A,CB!$C:$C),(CR21-ROUNDDOWN(CR21-0.1,1))/0.1*LOOKUP(ROUNDUP(CR21+81.1,1),CB!$A:$A,CB!$C:$C)+(1-(CR21-ROUNDDOWN(CR21-0.1,1))/0.1)*LOOKUP(ROUNDDOWN(CR21+81.1,1),CB!$A:$A,CB!$C:$C))-LOOKUP(81.1,CB!$A:$A,CB!$C:$C))/(1-(BINOMDIST(97,162,0.5,TRUE)-BINOMDIST(87,162,0.5,TRUE)))*$C$2*($B$1^(LEFT(DD$4,4)*1-LEFT($BA$4,4)*1))*(37.75+CR21))</f>
        <v>0</v>
      </c>
      <c r="DE21" s="96">
        <f>MAX(0,(IF(CS21&gt;0,(CS21-ROUNDDOWN(CS21,1))/0.1*LOOKUP(ROUNDUP(CS21+81.1,1),CB!$A:$A,CB!$C:$C)+(1-(CS21-ROUNDDOWN(CS21,1))/0.1)*LOOKUP(ROUNDDOWN(CS21+81.1,1),CB!$A:$A,CB!$C:$C),(CS21-ROUNDDOWN(CS21-0.1,1))/0.1*LOOKUP(ROUNDUP(CS21+81.1,1),CB!$A:$A,CB!$C:$C)+(1-(CS21-ROUNDDOWN(CS21-0.1,1))/0.1)*LOOKUP(ROUNDDOWN(CS21+81.1,1),CB!$A:$A,CB!$C:$C))-LOOKUP(81.1,CB!$A:$A,CB!$C:$C))/(1-(BINOMDIST(97,162,0.5,TRUE)-BINOMDIST(87,162,0.5,TRUE)))*$C$2*($B$1^(LEFT(DE$4,4)*1-LEFT($BA$4,4)*1))*(37.75+CS21))</f>
        <v>0</v>
      </c>
      <c r="DF21" s="96">
        <f>MAX(0,(IF(CT21&gt;0,(CT21-ROUNDDOWN(CT21,1))/0.1*LOOKUP(ROUNDUP(CT21+81.1,1),CB!$A:$A,CB!$C:$C)+(1-(CT21-ROUNDDOWN(CT21,1))/0.1)*LOOKUP(ROUNDDOWN(CT21+81.1,1),CB!$A:$A,CB!$C:$C),(CT21-ROUNDDOWN(CT21-0.1,1))/0.1*LOOKUP(ROUNDUP(CT21+81.1,1),CB!$A:$A,CB!$C:$C)+(1-(CT21-ROUNDDOWN(CT21-0.1,1))/0.1)*LOOKUP(ROUNDDOWN(CT21+81.1,1),CB!$A:$A,CB!$C:$C))-LOOKUP(81.1,CB!$A:$A,CB!$C:$C))/(1-(BINOMDIST(97,162,0.5,TRUE)-BINOMDIST(87,162,0.5,TRUE)))*$C$2*($B$1^(LEFT(DF$4,4)*1-LEFT($BA$4,4)*1))*(37.75+CT21))</f>
        <v>0</v>
      </c>
      <c r="DG21" s="96">
        <f>MAX(0,(IF(CU21&gt;0,(CU21-ROUNDDOWN(CU21,1))/0.1*LOOKUP(ROUNDUP(CU21+81.1,1),CB!$A:$A,CB!$C:$C)+(1-(CU21-ROUNDDOWN(CU21,1))/0.1)*LOOKUP(ROUNDDOWN(CU21+81.1,1),CB!$A:$A,CB!$C:$C),(CU21-ROUNDDOWN(CU21-0.1,1))/0.1*LOOKUP(ROUNDUP(CU21+81.1,1),CB!$A:$A,CB!$C:$C)+(1-(CU21-ROUNDDOWN(CU21-0.1,1))/0.1)*LOOKUP(ROUNDDOWN(CU21+81.1,1),CB!$A:$A,CB!$C:$C))-LOOKUP(81.1,CB!$A:$A,CB!$C:$C))/(1-(BINOMDIST(97,162,0.5,TRUE)-BINOMDIST(87,162,0.5,TRUE)))*$C$2*($B$1^(LEFT(DG$4,4)*1-LEFT($BA$4,4)*1))*(37.75+CU21))</f>
        <v>0</v>
      </c>
      <c r="DH21" s="96">
        <f>MAX(0,(IF(CV21&gt;0,(CV21-ROUNDDOWN(CV21,1))/0.1*LOOKUP(ROUNDUP(CV21+81.1,1),CB!$A:$A,CB!$C:$C)+(1-(CV21-ROUNDDOWN(CV21,1))/0.1)*LOOKUP(ROUNDDOWN(CV21+81.1,1),CB!$A:$A,CB!$C:$C),(CV21-ROUNDDOWN(CV21-0.1,1))/0.1*LOOKUP(ROUNDUP(CV21+81.1,1),CB!$A:$A,CB!$C:$C)+(1-(CV21-ROUNDDOWN(CV21-0.1,1))/0.1)*LOOKUP(ROUNDDOWN(CV21+81.1,1),CB!$A:$A,CB!$C:$C))-LOOKUP(81.1,CB!$A:$A,CB!$C:$C))/(1-(BINOMDIST(97,162,0.5,TRUE)-BINOMDIST(87,162,0.5,TRUE)))*$C$2*($B$1^(LEFT(DH$4,4)*1-LEFT($BA$4,4)*1))*(37.75+CV21))</f>
        <v>0</v>
      </c>
      <c r="DI21" s="96">
        <f>MAX(0,(IF(CW21&gt;0,(CW21-ROUNDDOWN(CW21,1))/0.1*LOOKUP(ROUNDUP(CW21+81.1,1),CB!$A:$A,CB!$C:$C)+(1-(CW21-ROUNDDOWN(CW21,1))/0.1)*LOOKUP(ROUNDDOWN(CW21+81.1,1),CB!$A:$A,CB!$C:$C),(CW21-ROUNDDOWN(CW21-0.1,1))/0.1*LOOKUP(ROUNDUP(CW21+81.1,1),CB!$A:$A,CB!$C:$C)+(1-(CW21-ROUNDDOWN(CW21-0.1,1))/0.1)*LOOKUP(ROUNDDOWN(CW21+81.1,1),CB!$A:$A,CB!$C:$C))-LOOKUP(81.1,CB!$A:$A,CB!$C:$C))/(1-(BINOMDIST(97,162,0.5,TRUE)-BINOMDIST(87,162,0.5,TRUE)))*$C$2*($B$1^(LEFT(DI$4,4)*1-LEFT($BA$4,4)*1))*(37.75+CW21))</f>
        <v>0</v>
      </c>
      <c r="DJ21" s="90">
        <f t="shared" si="54"/>
        <v>0.8468945999584061</v>
      </c>
      <c r="DK21" s="132"/>
      <c r="DL21" s="132">
        <f t="shared" si="55"/>
        <v>13.192435465661156</v>
      </c>
      <c r="DM21" s="132">
        <f t="shared" si="56"/>
        <v>30.523399932305367</v>
      </c>
      <c r="DN21" s="132">
        <f t="shared" si="57"/>
        <v>43.791226131700434</v>
      </c>
      <c r="DO21" s="132">
        <f t="shared" si="58"/>
        <v>53.258016404862097</v>
      </c>
      <c r="DP21" s="132">
        <f t="shared" si="59"/>
        <v>59.966964431452254</v>
      </c>
      <c r="DQ21" s="132">
        <f t="shared" si="60"/>
        <v>65.605260994201103</v>
      </c>
      <c r="DR21" s="132">
        <f t="shared" si="61"/>
        <v>71.46883893361624</v>
      </c>
      <c r="DS21" s="132">
        <f t="shared" si="62"/>
        <v>77.545440232427538</v>
      </c>
      <c r="DT21" s="132">
        <f t="shared" si="63"/>
        <v>83.821889557762162</v>
      </c>
      <c r="DU21" s="132">
        <f t="shared" si="64"/>
        <v>90.284403297212151</v>
      </c>
      <c r="DV21" s="132"/>
      <c r="DW21" s="132"/>
      <c r="DX21" s="132"/>
      <c r="DY21" s="132"/>
      <c r="DZ21" s="132"/>
      <c r="EA21" s="132"/>
      <c r="EB21" s="132"/>
      <c r="EC21" s="132"/>
      <c r="ED21" s="132"/>
      <c r="EE21" s="132"/>
      <c r="ER21" s="132"/>
      <c r="ES21" s="132"/>
      <c r="ET21" s="132"/>
      <c r="EU21" s="132"/>
      <c r="EV21" s="132"/>
      <c r="EW21" s="132"/>
      <c r="EX21" s="132"/>
      <c r="EY21" s="132"/>
      <c r="EZ21" s="132"/>
      <c r="FA21" s="132"/>
      <c r="FB21" s="132"/>
      <c r="FC21" s="132"/>
    </row>
    <row r="22" spans="1:159" ht="12.75" customHeight="1" x14ac:dyDescent="0.2">
      <c r="A22" s="128">
        <v>457918</v>
      </c>
      <c r="B22" s="99" t="str">
        <f>INDEX([1]Bios!$O:$O,MATCH(A22,[1]Bios!$C:$C,0))</f>
        <v>Happ, J.A.</v>
      </c>
      <c r="C22" s="92" t="s">
        <v>66</v>
      </c>
      <c r="D22" s="94">
        <f>LOOKUP(IF(INDEX([1]Bios!$M:$M,MATCH(A22,[1]Bios!$C:$C,0))="P",INDEX([1]Pitchers!$Q:$Q,MATCH(A22,[1]Pitchers!$A:$A,0)),INDEX([1]Hitters!$AV:$AV,MATCH(A22,[1]Hitters!$A:$A,0))),Positions!A:A,Positions!B:B)</f>
        <v>1</v>
      </c>
      <c r="E22" s="137">
        <v>3</v>
      </c>
      <c r="F22" s="138">
        <f t="shared" si="0"/>
        <v>48.671086622646996</v>
      </c>
      <c r="G22" s="138">
        <v>36</v>
      </c>
      <c r="H22" s="94"/>
      <c r="I22" s="93">
        <f>6</f>
        <v>6</v>
      </c>
      <c r="J22" s="93">
        <f>6</f>
        <v>6</v>
      </c>
      <c r="K22" s="94">
        <f>MIN(IF(D22&gt;1,INDEX([1]Hitters!$DA:$DA,MATCH(A22,[1]Hitters!$A:$A,0)),INDEX([1]Pitchers!$DA:$DA,MATCH(A22,[1]Pitchers!$A:$A,0))),J22)</f>
        <v>6</v>
      </c>
      <c r="L22" s="94">
        <f t="shared" si="1"/>
        <v>4</v>
      </c>
      <c r="M22" s="95">
        <f>IF(D22&gt;1,INDEX([1]Hitters!$CV:$CV,MATCH($A22,[1]Hitters!$A:$A,0)),INDEX([1]Pitchers!$CP:$CP,MATCH($A22,[1]Pitchers!$A:$A,0)))</f>
        <v>33.708333333333336</v>
      </c>
      <c r="N22" s="90">
        <f t="shared" si="2"/>
        <v>10.410786968115854</v>
      </c>
      <c r="O22" s="97">
        <f>IF($D22&gt;1,INDEX([1]Hitters!$AF:$AF,MATCH($A22,[1]Hitters!$A:$A,0)),INDEX([1]Pitchers!$AJ:$AJ,MATCH($A22,[1]Pitchers!$A:$A,0))*IF(OR(AND($D22=0,INDEX([1]Pitchers!$Q:$Q,MATCH($A22,[1]Pitchers!$A:$A,0))="R"),AND($D22=1,INDEX([1]Pitchers!$Q:$Q,MATCH($A22,[1]Pitchers!$A:$A,0))="S")),1,IF($D22=0,0.83+(1-INDEX([1]Pitchers!$BE:$BE,MATCH($A22,[1]Pitchers!$A:$A,0)))/8,1/(0.83+(1-INDEX([1]Pitchers!$BE:$BE,MATCH($A22,[1]Pitchers!$A:$A,0)))/8))))</f>
        <v>3.9414092145280399</v>
      </c>
      <c r="P22" s="97">
        <f>IF($D22&gt;1,O22+(LOOKUP(ROUNDDOWN($M22+RIGHT(P$4,4)*1-2016,0),Age!$A:$A,Age!$C:$C)*(1-($M22+RIGHT(P$4,4)*1-2016-ROUNDDOWN($M22+RIGHT(P$4,4)*1-2016,0)))+LOOKUP(ROUNDUP($M22+RIGHT(P$4,4)*1-2016,0),Age!$A:$A,Age!$C:$C)*(($M22+RIGHT(P$4,4)*1-2016-ROUNDDOWN($M22+RIGHT(P$4,4)*1-2016,0))))*IF($M22+RIGHT(P$4,4)*1-2016&gt;27,1,INDEX([1]Hitters!$BG:$BG,MATCH($A22,[1]Hitters!$A:$A,0))),O22*(1-(1-(LOOKUP(ROUNDDOWN($M22+RIGHT(P$4,4)*1-2016,0),Age!$A:$A,Age!$L:$L)*(1-($M22+RIGHT(P$4,4)*1-2016-ROUNDDOWN($M22+RIGHT(P$4,4)*1-2016,0)))+LOOKUP(ROUNDUP($M22+RIGHT(P$4,4)*1-2016,0),Age!$A:$A,Age!$L:$L)*(($M22+RIGHT(P$4,4)*1-2016-ROUNDDOWN($M22+RIGHT(P$4,4)*1-2016,0)))))*IF($M22+RIGHT(P$4,4)*1-2016&gt;27,1,INDEX([1]Pitchers!$BE:$BE,MATCH($A22,[1]Pitchers!$A:$A,0)))))</f>
        <v>4.1161039666928012</v>
      </c>
      <c r="Q22" s="97">
        <f>IF($D22&gt;1,P22+(LOOKUP(ROUNDDOWN($M22+RIGHT(Q$4,4)*1-2016,0),Age!$A:$A,Age!$C:$C)*(1-($M22+RIGHT(Q$4,4)*1-2016-ROUNDDOWN($M22+RIGHT(Q$4,4)*1-2016,0)))+LOOKUP(ROUNDUP($M22+RIGHT(Q$4,4)*1-2016,0),Age!$A:$A,Age!$C:$C)*(($M22+RIGHT(Q$4,4)*1-2016-ROUNDDOWN($M22+RIGHT(Q$4,4)*1-2016,0))))*IF($M22+RIGHT(Q$4,4)*1-2016&gt;27,1,INDEX([1]Hitters!$BG:$BG,MATCH($A22,[1]Hitters!$A:$A,0))),P22*(1-(1-(LOOKUP(ROUNDDOWN($M22+RIGHT(Q$4,4)*1-2016,0),Age!$A:$A,Age!$L:$L)*(1-($M22+RIGHT(Q$4,4)*1-2016-ROUNDDOWN($M22+RIGHT(Q$4,4)*1-2016,0)))+LOOKUP(ROUNDUP($M22+RIGHT(Q$4,4)*1-2016,0),Age!$A:$A,Age!$L:$L)*(($M22+RIGHT(Q$4,4)*1-2016-ROUNDDOWN($M22+RIGHT(Q$4,4)*1-2016,0)))))*IF($M22+RIGHT(Q$4,4)*1-2016&gt;27,1,INDEX([1]Pitchers!$BE:$BE,MATCH($A22,[1]Pitchers!$A:$A,0)))))</f>
        <v>4.3222092976083495</v>
      </c>
      <c r="R22" s="97">
        <f>IF($D22&gt;1,Q22+(LOOKUP(ROUNDDOWN($M22+RIGHT(R$4,4)*1-2016,0),Age!$A:$A,Age!$C:$C)*(1-($M22+RIGHT(R$4,4)*1-2016-ROUNDDOWN($M22+RIGHT(R$4,4)*1-2016,0)))+LOOKUP(ROUNDUP($M22+RIGHT(R$4,4)*1-2016,0),Age!$A:$A,Age!$C:$C)*(($M22+RIGHT(R$4,4)*1-2016-ROUNDDOWN($M22+RIGHT(R$4,4)*1-2016,0))))*IF($M22+RIGHT(R$4,4)*1-2016&gt;27,1,INDEX([1]Hitters!$BG:$BG,MATCH($A22,[1]Hitters!$A:$A,0))),Q22*(1-(1-(LOOKUP(ROUNDDOWN($M22+RIGHT(R$4,4)*1-2016,0),Age!$A:$A,Age!$L:$L)*(1-($M22+RIGHT(R$4,4)*1-2016-ROUNDDOWN($M22+RIGHT(R$4,4)*1-2016,0)))+LOOKUP(ROUNDUP($M22+RIGHT(R$4,4)*1-2016,0),Age!$A:$A,Age!$L:$L)*(($M22+RIGHT(R$4,4)*1-2016-ROUNDDOWN($M22+RIGHT(R$4,4)*1-2016,0)))))*IF($M22+RIGHT(R$4,4)*1-2016&gt;27,1,INDEX([1]Pitchers!$BE:$BE,MATCH($A22,[1]Pitchers!$A:$A,0)))))</f>
        <v>4.5634876270446361</v>
      </c>
      <c r="S22" s="97">
        <f>IF($D22&gt;1,R22+(LOOKUP(ROUNDDOWN($M22+RIGHT(S$4,4)*1-2016,0),Age!$A:$A,Age!$C:$C)*(1-($M22+RIGHT(S$4,4)*1-2016-ROUNDDOWN($M22+RIGHT(S$4,4)*1-2016,0)))+LOOKUP(ROUNDUP($M22+RIGHT(S$4,4)*1-2016,0),Age!$A:$A,Age!$C:$C)*(($M22+RIGHT(S$4,4)*1-2016-ROUNDDOWN($M22+RIGHT(S$4,4)*1-2016,0))))*IF($M22+RIGHT(S$4,4)*1-2016&gt;27,1,INDEX([1]Hitters!$BG:$BG,MATCH($A22,[1]Hitters!$A:$A,0))),R22*(1-(1-(LOOKUP(ROUNDDOWN($M22+RIGHT(S$4,4)*1-2016,0),Age!$A:$A,Age!$L:$L)*(1-($M22+RIGHT(S$4,4)*1-2016-ROUNDDOWN($M22+RIGHT(S$4,4)*1-2016,0)))+LOOKUP(ROUNDUP($M22+RIGHT(S$4,4)*1-2016,0),Age!$A:$A,Age!$L:$L)*(($M22+RIGHT(S$4,4)*1-2016-ROUNDDOWN($M22+RIGHT(S$4,4)*1-2016,0)))))*IF($M22+RIGHT(S$4,4)*1-2016&gt;27,1,INDEX([1]Pitchers!$BE:$BE,MATCH($A22,[1]Pitchers!$A:$A,0)))))</f>
        <v>4.8444748704140235</v>
      </c>
      <c r="T22" s="97">
        <f>IF($D22&gt;1,S22+(LOOKUP(ROUNDDOWN($M22+RIGHT(T$4,4)*1-2016,0),Age!$A:$A,Age!$C:$C)*(1-($M22+RIGHT(T$4,4)*1-2016-ROUNDDOWN($M22+RIGHT(T$4,4)*1-2016,0)))+LOOKUP(ROUNDUP($M22+RIGHT(T$4,4)*1-2016,0),Age!$A:$A,Age!$C:$C)*(($M22+RIGHT(T$4,4)*1-2016-ROUNDDOWN($M22+RIGHT(T$4,4)*1-2016,0))))*IF($M22+RIGHT(T$4,4)*1-2016&gt;27,1,INDEX([1]Hitters!$BG:$BG,MATCH($A22,[1]Hitters!$A:$A,0))),S22*(1-(1-(LOOKUP(ROUNDDOWN($M22+RIGHT(T$4,4)*1-2016,0),Age!$A:$A,Age!$L:$L)*(1-($M22+RIGHT(T$4,4)*1-2016-ROUNDDOWN($M22+RIGHT(T$4,4)*1-2016,0)))+LOOKUP(ROUNDUP($M22+RIGHT(T$4,4)*1-2016,0),Age!$A:$A,Age!$L:$L)*(($M22+RIGHT(T$4,4)*1-2016-ROUNDDOWN($M22+RIGHT(T$4,4)*1-2016,0)))))*IF($M22+RIGHT(T$4,4)*1-2016&gt;27,1,INDEX([1]Pitchers!$BE:$BE,MATCH($A22,[1]Pitchers!$A:$A,0)))))</f>
        <v>5.170619048408672</v>
      </c>
      <c r="U22" s="97">
        <f>IF($D22&gt;1,T22+(LOOKUP(ROUNDDOWN($M22+RIGHT(U$4,4)*1-2016,0),Age!$A:$A,Age!$C:$C)*(1-($M22+RIGHT(U$4,4)*1-2016-ROUNDDOWN($M22+RIGHT(U$4,4)*1-2016,0)))+LOOKUP(ROUNDUP($M22+RIGHT(U$4,4)*1-2016,0),Age!$A:$A,Age!$C:$C)*(($M22+RIGHT(U$4,4)*1-2016-ROUNDDOWN($M22+RIGHT(U$4,4)*1-2016,0))))*IF($M22+RIGHT(U$4,4)*1-2016&gt;27,1,INDEX([1]Hitters!$BG:$BG,MATCH($A22,[1]Hitters!$A:$A,0))),T22*(1-(1-(LOOKUP(ROUNDDOWN($M22+RIGHT(U$4,4)*1-2016,0),Age!$A:$A,Age!$L:$L)*(1-($M22+RIGHT(U$4,4)*1-2016-ROUNDDOWN($M22+RIGHT(U$4,4)*1-2016,0)))+LOOKUP(ROUNDUP($M22+RIGHT(U$4,4)*1-2016,0),Age!$A:$A,Age!$L:$L)*(($M22+RIGHT(U$4,4)*1-2016-ROUNDDOWN($M22+RIGHT(U$4,4)*1-2016,0)))))*IF($M22+RIGHT(U$4,4)*1-2016&gt;27,1,INDEX([1]Pitchers!$BE:$BE,MATCH($A22,[1]Pitchers!$A:$A,0)))))</f>
        <v>5.5484512632481238</v>
      </c>
      <c r="V22" s="97">
        <f>IF($D22&gt;1,U22+(LOOKUP(ROUNDDOWN($M22+RIGHT(V$4,4)*1-2016,0),Age!$A:$A,Age!$C:$C)*(1-($M22+RIGHT(V$4,4)*1-2016-ROUNDDOWN($M22+RIGHT(V$4,4)*1-2016,0)))+LOOKUP(ROUNDUP($M22+RIGHT(V$4,4)*1-2016,0),Age!$A:$A,Age!$C:$C)*(($M22+RIGHT(V$4,4)*1-2016-ROUNDDOWN($M22+RIGHT(V$4,4)*1-2016,0))))*IF($M22+RIGHT(V$4,4)*1-2016&gt;27,1,INDEX([1]Hitters!$BG:$BG,MATCH($A22,[1]Hitters!$A:$A,0))),U22*(1-(1-(LOOKUP(ROUNDDOWN($M22+RIGHT(V$4,4)*1-2016,0),Age!$A:$A,Age!$L:$L)*(1-($M22+RIGHT(V$4,4)*1-2016-ROUNDDOWN($M22+RIGHT(V$4,4)*1-2016,0)))+LOOKUP(ROUNDUP($M22+RIGHT(V$4,4)*1-2016,0),Age!$A:$A,Age!$L:$L)*(($M22+RIGHT(V$4,4)*1-2016-ROUNDDOWN($M22+RIGHT(V$4,4)*1-2016,0)))))*IF($M22+RIGHT(V$4,4)*1-2016&gt;27,1,INDEX([1]Pitchers!$BE:$BE,MATCH($A22,[1]Pitchers!$A:$A,0)))))</f>
        <v>5.9857963748001977</v>
      </c>
      <c r="W22" s="97">
        <f>IF($D22&gt;1,V22+(LOOKUP(ROUNDDOWN($M22+RIGHT(W$4,4)*1-2016,0),Age!$A:$A,Age!$C:$C)*(1-($M22+RIGHT(W$4,4)*1-2016-ROUNDDOWN($M22+RIGHT(W$4,4)*1-2016,0)))+LOOKUP(ROUNDUP($M22+RIGHT(W$4,4)*1-2016,0),Age!$A:$A,Age!$C:$C)*(($M22+RIGHT(W$4,4)*1-2016-ROUNDDOWN($M22+RIGHT(W$4,4)*1-2016,0))))*IF($M22+RIGHT(W$4,4)*1-2016&gt;27,1,INDEX([1]Hitters!$BG:$BG,MATCH($A22,[1]Hitters!$A:$A,0))),V22*(1-(1-(LOOKUP(ROUNDDOWN($M22+RIGHT(W$4,4)*1-2016,0),Age!$A:$A,Age!$L:$L)*(1-($M22+RIGHT(W$4,4)*1-2016-ROUNDDOWN($M22+RIGHT(W$4,4)*1-2016,0)))+LOOKUP(ROUNDUP($M22+RIGHT(W$4,4)*1-2016,0),Age!$A:$A,Age!$L:$L)*(($M22+RIGHT(W$4,4)*1-2016-ROUNDDOWN($M22+RIGHT(W$4,4)*1-2016,0)))))*IF($M22+RIGHT(W$4,4)*1-2016&gt;27,1,INDEX([1]Pitchers!$BE:$BE,MATCH($A22,[1]Pitchers!$A:$A,0)))))</f>
        <v>6.4920326327898152</v>
      </c>
      <c r="X22" s="97">
        <f>IF($D22&gt;1,W22+(LOOKUP(ROUNDDOWN($M22+RIGHT(X$4,4)*1-2016,0),Age!$A:$A,Age!$C:$C)*(1-($M22+RIGHT(X$4,4)*1-2016-ROUNDDOWN($M22+RIGHT(X$4,4)*1-2016,0)))+LOOKUP(ROUNDUP($M22+RIGHT(X$4,4)*1-2016,0),Age!$A:$A,Age!$C:$C)*(($M22+RIGHT(X$4,4)*1-2016-ROUNDDOWN($M22+RIGHT(X$4,4)*1-2016,0))))*IF($M22+RIGHT(X$4,4)*1-2016&gt;27,1,INDEX([1]Hitters!$BG:$BG,MATCH($A22,[1]Hitters!$A:$A,0))),W22*(1-(1-(LOOKUP(ROUNDDOWN($M22+RIGHT(X$4,4)*1-2016,0),Age!$A:$A,Age!$L:$L)*(1-($M22+RIGHT(X$4,4)*1-2016-ROUNDDOWN($M22+RIGHT(X$4,4)*1-2016,0)))+LOOKUP(ROUNDUP($M22+RIGHT(X$4,4)*1-2016,0),Age!$A:$A,Age!$L:$L)*(($M22+RIGHT(X$4,4)*1-2016-ROUNDDOWN($M22+RIGHT(X$4,4)*1-2016,0)))))*IF($M22+RIGHT(X$4,4)*1-2016&gt;27,1,INDEX([1]Pitchers!$BE:$BE,MATCH($A22,[1]Pitchers!$A:$A,0)))))</f>
        <v>7.0784119552785754</v>
      </c>
      <c r="Y22" s="97">
        <f>IF($D22&gt;1,X22+(LOOKUP(ROUNDDOWN($M22+RIGHT(Y$4,4)*1-2016,0),Age!$A:$A,Age!$C:$C)*(1-($M22+RIGHT(Y$4,4)*1-2016-ROUNDDOWN($M22+RIGHT(Y$4,4)*1-2016,0)))+LOOKUP(ROUNDUP($M22+RIGHT(Y$4,4)*1-2016,0),Age!$A:$A,Age!$C:$C)*(($M22+RIGHT(Y$4,4)*1-2016-ROUNDDOWN($M22+RIGHT(Y$4,4)*1-2016,0))))*IF($M22+RIGHT(Y$4,4)*1-2016&gt;27,1,INDEX([1]Hitters!$BG:$BG,MATCH($A22,[1]Hitters!$A:$A,0))),X22*(1-(1-(LOOKUP(ROUNDDOWN($M22+RIGHT(Y$4,4)*1-2016,0),Age!$A:$A,Age!$L:$L)*(1-($M22+RIGHT(Y$4,4)*1-2016-ROUNDDOWN($M22+RIGHT(Y$4,4)*1-2016,0)))+LOOKUP(ROUNDUP($M22+RIGHT(Y$4,4)*1-2016,0),Age!$A:$A,Age!$L:$L)*(($M22+RIGHT(Y$4,4)*1-2016-ROUNDDOWN($M22+RIGHT(Y$4,4)*1-2016,0)))))*IF($M22+RIGHT(Y$4,4)*1-2016&gt;27,1,INDEX([1]Pitchers!$BE:$BE,MATCH($A22,[1]Pitchers!$A:$A,0)))))</f>
        <v>7.7584556371903961</v>
      </c>
      <c r="Z22" s="97">
        <f>IF($D22&gt;1,Y22+(LOOKUP(ROUNDDOWN($M22+RIGHT(Z$4,4)*1-2016,0),Age!$A:$A,Age!$C:$C)*(1-($M22+RIGHT(Z$4,4)*1-2016-ROUNDDOWN($M22+RIGHT(Z$4,4)*1-2016,0)))+LOOKUP(ROUNDUP($M22+RIGHT(Z$4,4)*1-2016,0),Age!$A:$A,Age!$C:$C)*(($M22+RIGHT(Z$4,4)*1-2016-ROUNDDOWN($M22+RIGHT(Z$4,4)*1-2016,0))))*IF($M22+RIGHT(Z$4,4)*1-2016&gt;27,1,INDEX([1]Hitters!$BG:$BG,MATCH($A22,[1]Hitters!$A:$A,0))),Y22*(1-(1-(LOOKUP(ROUNDDOWN($M22+RIGHT(Z$4,4)*1-2016,0),Age!$A:$A,Age!$L:$L)*(1-($M22+RIGHT(Z$4,4)*1-2016-ROUNDDOWN($M22+RIGHT(Z$4,4)*1-2016,0)))+LOOKUP(ROUNDUP($M22+RIGHT(Z$4,4)*1-2016,0),Age!$A:$A,Age!$L:$L)*(($M22+RIGHT(Z$4,4)*1-2016-ROUNDDOWN($M22+RIGHT(Z$4,4)*1-2016,0)))))*IF($M22+RIGHT(Z$4,4)*1-2016&gt;27,1,INDEX([1]Pitchers!$BE:$BE,MATCH($A22,[1]Pitchers!$A:$A,0)))))</f>
        <v>8.5484442189980712</v>
      </c>
      <c r="AA22" s="96">
        <f>IF($D22=0,0,IF($D22=1,INDEX([1]Pitchers!$FK:$FK,MATCH($A22,[1]Pitchers!$A:$A,0)),MAX(-16,IF($D22=10,-16,IF($D22&lt;2,0,INDEX([1]Hitters!$AZ:$AZ,MATCH($A22,[1]Hitters!$A:$A,0)))))))</f>
        <v>0.25838022624808371</v>
      </c>
      <c r="AB22" s="96">
        <f>IF($D22=0,0,IF($D22=1,INDEX([1]Pitchers!$FK:$FK,MATCH($A22,[1]Pitchers!$A:$A,0)),MAX(-16,IF($D22=2,AA22-MIN(0.75,0.25*(RIGHT(AB$4,4)*1-(RIGHT($AD$4,4)*1)+0.25)*(1-MIN(0.75,INDEX([1]Hitters!$CF:$CF,MATCH($A22,[1]Hitters!$A:$A,0)))/0.75*1)+INDEX([1]Hitters!$CF:$CF,MATCH($A22,[1]Hitters!$A:$A,0)))/0.75*1,IF($D22&gt;6,(AA22-MIN(0.75,0.25*(RIGHT(AB$4,4)*1-(RIGHT($AD$4,4)*1)+0.25)*(1-MIN(0.75,INDEX([1]Hitters!$CF:$CF,MATCH($A22,[1]Hitters!$A:$A,0)))/0.75*1)+INDEX([1]Hitters!$CF:$CF,MATCH($A22,[1]Hitters!$A:$A,0)))/0.75*($M22+RIGHT(AB$4,4)*1-RIGHT($AA$4,4)*1+10)*0.05),IF($D22=3,(AA22-MIN(0.75,0.25*(RIGHT(AB$4,4)*1-(RIGHT($AD$4,4)*1)+0.25)*(1-MIN(0.75,INDEX([1]Hitters!$CF:$CF,MATCH($A22,[1]Hitters!$A:$A,0)))/0.75*1)+INDEX([1]Hitters!$CF:$CF,MATCH($A22,[1]Hitters!$A:$A,0)))/0.75*($M22+RIGHT(AB$4,4)*1-RIGHT($AA$4,4)*1-27)*0.1),(AA22-MIN(0.75,0.25*(RIGHT(AB$4,4)*1-(RIGHT($AD$4,4)*1)+0.25)*(1-MIN(0.75,INDEX([1]Hitters!$CF:$CF,MATCH($A22,[1]Hitters!$A:$A,0)))/0.75*1)+INDEX([1]Hitters!$CF:$CF,MATCH($A22,[1]Hitters!$A:$A,0)))/0.75*($M22+RIGHT(AB$4,4)*1-RIGHT($AA$4,4)*1-20)*0.094)))))))</f>
        <v>0.25838022624808371</v>
      </c>
      <c r="AC22" s="96">
        <f>IF($D22=0,0,IF($D22=1,INDEX([1]Pitchers!$FK:$FK,MATCH($A22,[1]Pitchers!$A:$A,0)),MAX(-16,IF($D22=2,AB22-MIN(0.75,0.25*(RIGHT(AC$4,4)*1-(RIGHT($AD$4,4)*1)+0.25)*(1-MIN(0.75,INDEX([1]Hitters!$CF:$CF,MATCH($A22,[1]Hitters!$A:$A,0)))/0.75*1)+INDEX([1]Hitters!$CF:$CF,MATCH($A22,[1]Hitters!$A:$A,0)))/0.75*1,IF($D22&gt;6,(AB22-MIN(0.75,0.25*(RIGHT(AC$4,4)*1-(RIGHT($AD$4,4)*1)+0.25)*(1-MIN(0.75,INDEX([1]Hitters!$CF:$CF,MATCH($A22,[1]Hitters!$A:$A,0)))/0.75*1)+INDEX([1]Hitters!$CF:$CF,MATCH($A22,[1]Hitters!$A:$A,0)))/0.75*($M22+RIGHT(AC$4,4)*1-RIGHT($AA$4,4)*1+10)*0.05),IF($D22=3,(AB22-MIN(0.75,0.25*(RIGHT(AC$4,4)*1-(RIGHT($AD$4,4)*1)+0.25)*(1-MIN(0.75,INDEX([1]Hitters!$CF:$CF,MATCH($A22,[1]Hitters!$A:$A,0)))/0.75*1)+INDEX([1]Hitters!$CF:$CF,MATCH($A22,[1]Hitters!$A:$A,0)))/0.75*($M22+RIGHT(AC$4,4)*1-RIGHT($AA$4,4)*1-27)*0.1),(AB22-MIN(0.75,0.25*(RIGHT(AC$4,4)*1-(RIGHT($AD$4,4)*1)+0.25)*(1-MIN(0.75,INDEX([1]Hitters!$CF:$CF,MATCH($A22,[1]Hitters!$A:$A,0)))/0.75*1)+INDEX([1]Hitters!$CF:$CF,MATCH($A22,[1]Hitters!$A:$A,0)))/0.75*($M22+RIGHT(AC$4,4)*1-RIGHT($AA$4,4)*1-20)*0.094)))))))</f>
        <v>0.25838022624808371</v>
      </c>
      <c r="AD22" s="96">
        <f>IF($D22=0,0,IF($D22=1,INDEX([1]Pitchers!$FK:$FK,MATCH($A22,[1]Pitchers!$A:$A,0)),MAX(-16,IF($D22=2,AC22-MIN(0.75,0.25*(RIGHT(AD$4,4)*1-(RIGHT($AD$4,4)*1)+0.25)*(1-MIN(0.75,INDEX([1]Hitters!$CF:$CF,MATCH($A22,[1]Hitters!$A:$A,0)))/0.75*1)+INDEX([1]Hitters!$CF:$CF,MATCH($A22,[1]Hitters!$A:$A,0)))/0.75*1,IF($D22&gt;6,(AC22-MIN(0.75,0.25*(RIGHT(AD$4,4)*1-(RIGHT($AD$4,4)*1)+0.25)*(1-MIN(0.75,INDEX([1]Hitters!$CF:$CF,MATCH($A22,[1]Hitters!$A:$A,0)))/0.75*1)+INDEX([1]Hitters!$CF:$CF,MATCH($A22,[1]Hitters!$A:$A,0)))/0.75*($M22+RIGHT(AD$4,4)*1-RIGHT($AA$4,4)*1+10)*0.05),IF($D22=3,(AC22-MIN(0.75,0.25*(RIGHT(AD$4,4)*1-(RIGHT($AD$4,4)*1)+0.25)*(1-MIN(0.75,INDEX([1]Hitters!$CF:$CF,MATCH($A22,[1]Hitters!$A:$A,0)))/0.75*1)+INDEX([1]Hitters!$CF:$CF,MATCH($A22,[1]Hitters!$A:$A,0)))/0.75*($M22+RIGHT(AD$4,4)*1-RIGHT($AA$4,4)*1-27)*0.1),(AC22-MIN(0.75,0.25*(RIGHT(AD$4,4)*1-(RIGHT($AD$4,4)*1)+0.25)*(1-MIN(0.75,INDEX([1]Hitters!$CF:$CF,MATCH($A22,[1]Hitters!$A:$A,0)))/0.75*1)+INDEX([1]Hitters!$CF:$CF,MATCH($A22,[1]Hitters!$A:$A,0)))/0.75*($M22+RIGHT(AD$4,4)*1-RIGHT($AA$4,4)*1-20)*0.094)))))))</f>
        <v>0.25838022624808371</v>
      </c>
      <c r="AE22" s="96">
        <f>IF($D22=0,0,IF($D22=1,INDEX([1]Pitchers!$FK:$FK,MATCH($A22,[1]Pitchers!$A:$A,0)),MAX(-16,IF($D22=2,AD22-MIN(0.75,0.25*(RIGHT(AE$4,4)*1-(RIGHT($AD$4,4)*1)+0.25)*(1-MIN(0.75,INDEX([1]Hitters!$CF:$CF,MATCH($A22,[1]Hitters!$A:$A,0)))/0.75*1)+INDEX([1]Hitters!$CF:$CF,MATCH($A22,[1]Hitters!$A:$A,0)))/0.75*1,IF($D22&gt;6,(AD22-MIN(0.75,0.25*(RIGHT(AE$4,4)*1-(RIGHT($AD$4,4)*1)+0.25)*(1-MIN(0.75,INDEX([1]Hitters!$CF:$CF,MATCH($A22,[1]Hitters!$A:$A,0)))/0.75*1)+INDEX([1]Hitters!$CF:$CF,MATCH($A22,[1]Hitters!$A:$A,0)))/0.75*($M22+RIGHT(AE$4,4)*1-RIGHT($AA$4,4)*1+10)*0.05),IF($D22=3,(AD22-MIN(0.75,0.25*(RIGHT(AE$4,4)*1-(RIGHT($AD$4,4)*1)+0.25)*(1-MIN(0.75,INDEX([1]Hitters!$CF:$CF,MATCH($A22,[1]Hitters!$A:$A,0)))/0.75*1)+INDEX([1]Hitters!$CF:$CF,MATCH($A22,[1]Hitters!$A:$A,0)))/0.75*($M22+RIGHT(AE$4,4)*1-RIGHT($AA$4,4)*1-27)*0.1),(AD22-MIN(0.75,0.25*(RIGHT(AE$4,4)*1-(RIGHT($AD$4,4)*1)+0.25)*(1-MIN(0.75,INDEX([1]Hitters!$CF:$CF,MATCH($A22,[1]Hitters!$A:$A,0)))/0.75*1)+INDEX([1]Hitters!$CF:$CF,MATCH($A22,[1]Hitters!$A:$A,0)))/0.75*($M22+RIGHT(AE$4,4)*1-RIGHT($AA$4,4)*1-20)*0.094)))))))</f>
        <v>0.25838022624808371</v>
      </c>
      <c r="AF22" s="96">
        <f>IF($D22=0,0,IF($D22=1,INDEX([1]Pitchers!$FK:$FK,MATCH($A22,[1]Pitchers!$A:$A,0)),MAX(-16,IF($D22=2,AE22-MIN(0.75,0.25*(RIGHT(AF$4,4)*1-(RIGHT($AD$4,4)*1)+0.25)*(1-MIN(0.75,INDEX([1]Hitters!$CF:$CF,MATCH($A22,[1]Hitters!$A:$A,0)))/0.75*1)+INDEX([1]Hitters!$CF:$CF,MATCH($A22,[1]Hitters!$A:$A,0)))/0.75*1,IF($D22&gt;6,(AE22-MIN(0.75,0.25*(RIGHT(AF$4,4)*1-(RIGHT($AD$4,4)*1)+0.25)*(1-MIN(0.75,INDEX([1]Hitters!$CF:$CF,MATCH($A22,[1]Hitters!$A:$A,0)))/0.75*1)+INDEX([1]Hitters!$CF:$CF,MATCH($A22,[1]Hitters!$A:$A,0)))/0.75*($M22+RIGHT(AF$4,4)*1-RIGHT($AA$4,4)*1+10)*0.05),IF($D22=3,(AE22-MIN(0.75,0.25*(RIGHT(AF$4,4)*1-(RIGHT($AD$4,4)*1)+0.25)*(1-MIN(0.75,INDEX([1]Hitters!$CF:$CF,MATCH($A22,[1]Hitters!$A:$A,0)))/0.75*1)+INDEX([1]Hitters!$CF:$CF,MATCH($A22,[1]Hitters!$A:$A,0)))/0.75*($M22+RIGHT(AF$4,4)*1-RIGHT($AA$4,4)*1-27)*0.1),(AE22-MIN(0.75,0.25*(RIGHT(AF$4,4)*1-(RIGHT($AD$4,4)*1)+0.25)*(1-MIN(0.75,INDEX([1]Hitters!$CF:$CF,MATCH($A22,[1]Hitters!$A:$A,0)))/0.75*1)+INDEX([1]Hitters!$CF:$CF,MATCH($A22,[1]Hitters!$A:$A,0)))/0.75*($M22+RIGHT(AF$4,4)*1-RIGHT($AA$4,4)*1-20)*0.094)))))))</f>
        <v>0.25838022624808371</v>
      </c>
      <c r="AG22" s="96">
        <f>IF($D22=0,0,IF($D22=1,INDEX([1]Pitchers!$FK:$FK,MATCH($A22,[1]Pitchers!$A:$A,0)),MAX(-16,IF($D22=2,AF22-MIN(0.75,0.25*(RIGHT(AG$4,4)*1-(RIGHT($AD$4,4)*1)+0.25)*(1-MIN(0.75,INDEX([1]Hitters!$CF:$CF,MATCH($A22,[1]Hitters!$A:$A,0)))/0.75*1)+INDEX([1]Hitters!$CF:$CF,MATCH($A22,[1]Hitters!$A:$A,0)))/0.75*1,IF($D22&gt;6,(AF22-MIN(0.75,0.25*(RIGHT(AG$4,4)*1-(RIGHT($AD$4,4)*1)+0.25)*(1-MIN(0.75,INDEX([1]Hitters!$CF:$CF,MATCH($A22,[1]Hitters!$A:$A,0)))/0.75*1)+INDEX([1]Hitters!$CF:$CF,MATCH($A22,[1]Hitters!$A:$A,0)))/0.75*($M22+RIGHT(AG$4,4)*1-RIGHT($AA$4,4)*1+10)*0.05),IF($D22=3,(AF22-MIN(0.75,0.25*(RIGHT(AG$4,4)*1-(RIGHT($AD$4,4)*1)+0.25)*(1-MIN(0.75,INDEX([1]Hitters!$CF:$CF,MATCH($A22,[1]Hitters!$A:$A,0)))/0.75*1)+INDEX([1]Hitters!$CF:$CF,MATCH($A22,[1]Hitters!$A:$A,0)))/0.75*($M22+RIGHT(AG$4,4)*1-RIGHT($AA$4,4)*1-27)*0.1),(AF22-MIN(0.75,0.25*(RIGHT(AG$4,4)*1-(RIGHT($AD$4,4)*1)+0.25)*(1-MIN(0.75,INDEX([1]Hitters!$CF:$CF,MATCH($A22,[1]Hitters!$A:$A,0)))/0.75*1)+INDEX([1]Hitters!$CF:$CF,MATCH($A22,[1]Hitters!$A:$A,0)))/0.75*($M22+RIGHT(AG$4,4)*1-RIGHT($AA$4,4)*1-20)*0.094)))))))</f>
        <v>0.25838022624808371</v>
      </c>
      <c r="AH22" s="96">
        <f>IF($D22=0,0,IF($D22=1,INDEX([1]Pitchers!$FK:$FK,MATCH($A22,[1]Pitchers!$A:$A,0)),MAX(-16,IF($D22=2,AG22-MIN(0.75,0.25*(RIGHT(AH$4,4)*1-(RIGHT($AD$4,4)*1)+0.25)*(1-MIN(0.75,INDEX([1]Hitters!$CF:$CF,MATCH($A22,[1]Hitters!$A:$A,0)))/0.75*1)+INDEX([1]Hitters!$CF:$CF,MATCH($A22,[1]Hitters!$A:$A,0)))/0.75*1,IF($D22&gt;6,(AG22-MIN(0.75,0.25*(RIGHT(AH$4,4)*1-(RIGHT($AD$4,4)*1)+0.25)*(1-MIN(0.75,INDEX([1]Hitters!$CF:$CF,MATCH($A22,[1]Hitters!$A:$A,0)))/0.75*1)+INDEX([1]Hitters!$CF:$CF,MATCH($A22,[1]Hitters!$A:$A,0)))/0.75*($M22+RIGHT(AH$4,4)*1-RIGHT($AA$4,4)*1+10)*0.05),IF($D22=3,(AG22-MIN(0.75,0.25*(RIGHT(AH$4,4)*1-(RIGHT($AD$4,4)*1)+0.25)*(1-MIN(0.75,INDEX([1]Hitters!$CF:$CF,MATCH($A22,[1]Hitters!$A:$A,0)))/0.75*1)+INDEX([1]Hitters!$CF:$CF,MATCH($A22,[1]Hitters!$A:$A,0)))/0.75*($M22+RIGHT(AH$4,4)*1-RIGHT($AA$4,4)*1-27)*0.1),(AG22-MIN(0.75,0.25*(RIGHT(AH$4,4)*1-(RIGHT($AD$4,4)*1)+0.25)*(1-MIN(0.75,INDEX([1]Hitters!$CF:$CF,MATCH($A22,[1]Hitters!$A:$A,0)))/0.75*1)+INDEX([1]Hitters!$CF:$CF,MATCH($A22,[1]Hitters!$A:$A,0)))/0.75*($M22+RIGHT(AH$4,4)*1-RIGHT($AA$4,4)*1-20)*0.094)))))))</f>
        <v>0.25838022624808371</v>
      </c>
      <c r="AI22" s="96">
        <f>IF($D22=0,0,IF($D22=1,INDEX([1]Pitchers!$FK:$FK,MATCH($A22,[1]Pitchers!$A:$A,0)),MAX(-16,IF($D22=2,AH22-MIN(0.75,0.25*(RIGHT(AI$4,4)*1-(RIGHT($AD$4,4)*1)+0.25)*(1-MIN(0.75,INDEX([1]Hitters!$CF:$CF,MATCH($A22,[1]Hitters!$A:$A,0)))/0.75*1)+INDEX([1]Hitters!$CF:$CF,MATCH($A22,[1]Hitters!$A:$A,0)))/0.75*1,IF($D22&gt;6,(AH22-MIN(0.75,0.25*(RIGHT(AI$4,4)*1-(RIGHT($AD$4,4)*1)+0.25)*(1-MIN(0.75,INDEX([1]Hitters!$CF:$CF,MATCH($A22,[1]Hitters!$A:$A,0)))/0.75*1)+INDEX([1]Hitters!$CF:$CF,MATCH($A22,[1]Hitters!$A:$A,0)))/0.75*($M22+RIGHT(AI$4,4)*1-RIGHT($AA$4,4)*1+10)*0.05),IF($D22=3,(AH22-MIN(0.75,0.25*(RIGHT(AI$4,4)*1-(RIGHT($AD$4,4)*1)+0.25)*(1-MIN(0.75,INDEX([1]Hitters!$CF:$CF,MATCH($A22,[1]Hitters!$A:$A,0)))/0.75*1)+INDEX([1]Hitters!$CF:$CF,MATCH($A22,[1]Hitters!$A:$A,0)))/0.75*($M22+RIGHT(AI$4,4)*1-RIGHT($AA$4,4)*1-27)*0.1),(AH22-MIN(0.75,0.25*(RIGHT(AI$4,4)*1-(RIGHT($AD$4,4)*1)+0.25)*(1-MIN(0.75,INDEX([1]Hitters!$CF:$CF,MATCH($A22,[1]Hitters!$A:$A,0)))/0.75*1)+INDEX([1]Hitters!$CF:$CF,MATCH($A22,[1]Hitters!$A:$A,0)))/0.75*($M22+RIGHT(AI$4,4)*1-RIGHT($AA$4,4)*1-20)*0.094)))))))</f>
        <v>0.25838022624808371</v>
      </c>
      <c r="AJ22" s="96">
        <f>IF($D22=0,0,IF($D22=1,INDEX([1]Pitchers!$FK:$FK,MATCH($A22,[1]Pitchers!$A:$A,0)),MAX(-16,IF($D22=2,AI22-MIN(0.75,0.25*(RIGHT(AJ$4,4)*1-(RIGHT($AD$4,4)*1)+0.25)*(1-MIN(0.75,INDEX([1]Hitters!$CF:$CF,MATCH($A22,[1]Hitters!$A:$A,0)))/0.75*1)+INDEX([1]Hitters!$CF:$CF,MATCH($A22,[1]Hitters!$A:$A,0)))/0.75*1,IF($D22&gt;6,(AI22-MIN(0.75,0.25*(RIGHT(AJ$4,4)*1-(RIGHT($AD$4,4)*1)+0.25)*(1-MIN(0.75,INDEX([1]Hitters!$CF:$CF,MATCH($A22,[1]Hitters!$A:$A,0)))/0.75*1)+INDEX([1]Hitters!$CF:$CF,MATCH($A22,[1]Hitters!$A:$A,0)))/0.75*($M22+RIGHT(AJ$4,4)*1-RIGHT($AA$4,4)*1+10)*0.05),IF($D22=3,(AI22-MIN(0.75,0.25*(RIGHT(AJ$4,4)*1-(RIGHT($AD$4,4)*1)+0.25)*(1-MIN(0.75,INDEX([1]Hitters!$CF:$CF,MATCH($A22,[1]Hitters!$A:$A,0)))/0.75*1)+INDEX([1]Hitters!$CF:$CF,MATCH($A22,[1]Hitters!$A:$A,0)))/0.75*($M22+RIGHT(AJ$4,4)*1-RIGHT($AA$4,4)*1-27)*0.1),(AI22-MIN(0.75,0.25*(RIGHT(AJ$4,4)*1-(RIGHT($AD$4,4)*1)+0.25)*(1-MIN(0.75,INDEX([1]Hitters!$CF:$CF,MATCH($A22,[1]Hitters!$A:$A,0)))/0.75*1)+INDEX([1]Hitters!$CF:$CF,MATCH($A22,[1]Hitters!$A:$A,0)))/0.75*($M22+RIGHT(AJ$4,4)*1-RIGHT($AA$4,4)*1-20)*0.094)))))))</f>
        <v>0.25838022624808371</v>
      </c>
      <c r="AK22" s="96">
        <f>IF($D22=0,0,IF($D22=1,INDEX([1]Pitchers!$FK:$FK,MATCH($A22,[1]Pitchers!$A:$A,0)),MAX(-16,IF($D22=2,AJ22-MIN(0.75,0.25*(RIGHT(AK$4,4)*1-(RIGHT($AD$4,4)*1)+0.25)*(1-MIN(0.75,INDEX([1]Hitters!$CF:$CF,MATCH($A22,[1]Hitters!$A:$A,0)))/0.75*1)+INDEX([1]Hitters!$CF:$CF,MATCH($A22,[1]Hitters!$A:$A,0)))/0.75*1,IF($D22&gt;6,(AJ22-MIN(0.75,0.25*(RIGHT(AK$4,4)*1-(RIGHT($AD$4,4)*1)+0.25)*(1-MIN(0.75,INDEX([1]Hitters!$CF:$CF,MATCH($A22,[1]Hitters!$A:$A,0)))/0.75*1)+INDEX([1]Hitters!$CF:$CF,MATCH($A22,[1]Hitters!$A:$A,0)))/0.75*($M22+RIGHT(AK$4,4)*1-RIGHT($AA$4,4)*1+10)*0.05),IF($D22=3,(AJ22-MIN(0.75,0.25*(RIGHT(AK$4,4)*1-(RIGHT($AD$4,4)*1)+0.25)*(1-MIN(0.75,INDEX([1]Hitters!$CF:$CF,MATCH($A22,[1]Hitters!$A:$A,0)))/0.75*1)+INDEX([1]Hitters!$CF:$CF,MATCH($A22,[1]Hitters!$A:$A,0)))/0.75*($M22+RIGHT(AK$4,4)*1-RIGHT($AA$4,4)*1-27)*0.1),(AJ22-MIN(0.75,0.25*(RIGHT(AK$4,4)*1-(RIGHT($AD$4,4)*1)+0.25)*(1-MIN(0.75,INDEX([1]Hitters!$CF:$CF,MATCH($A22,[1]Hitters!$A:$A,0)))/0.75*1)+INDEX([1]Hitters!$CF:$CF,MATCH($A22,[1]Hitters!$A:$A,0)))/0.75*($M22+RIGHT(AK$4,4)*1-RIGHT($AA$4,4)*1-20)*0.094)))))))</f>
        <v>0.25838022624808371</v>
      </c>
      <c r="AL22" s="96">
        <f>IF($D22=0,0,IF($D22=1,INDEX([1]Pitchers!$FK:$FK,MATCH($A22,[1]Pitchers!$A:$A,0)),MAX(-16,IF($D22=2,AK22-MIN(0.75,0.25*(RIGHT(AL$4,4)*1-(RIGHT($AD$4,4)*1)+0.25)*(1-MIN(0.75,INDEX([1]Hitters!$CF:$CF,MATCH($A22,[1]Hitters!$A:$A,0)))/0.75*1)+INDEX([1]Hitters!$CF:$CF,MATCH($A22,[1]Hitters!$A:$A,0)))/0.75*1,IF($D22&gt;6,(AK22-MIN(0.75,0.25*(RIGHT(AL$4,4)*1-(RIGHT($AD$4,4)*1)+0.25)*(1-MIN(0.75,INDEX([1]Hitters!$CF:$CF,MATCH($A22,[1]Hitters!$A:$A,0)))/0.75*1)+INDEX([1]Hitters!$CF:$CF,MATCH($A22,[1]Hitters!$A:$A,0)))/0.75*($M22+RIGHT(AL$4,4)*1-RIGHT($AA$4,4)*1+10)*0.05),IF($D22=3,(AK22-MIN(0.75,0.25*(RIGHT(AL$4,4)*1-(RIGHT($AD$4,4)*1)+0.25)*(1-MIN(0.75,INDEX([1]Hitters!$CF:$CF,MATCH($A22,[1]Hitters!$A:$A,0)))/0.75*1)+INDEX([1]Hitters!$CF:$CF,MATCH($A22,[1]Hitters!$A:$A,0)))/0.75*($M22+RIGHT(AL$4,4)*1-RIGHT($AA$4,4)*1-27)*0.1),(AK22-MIN(0.75,0.25*(RIGHT(AL$4,4)*1-(RIGHT($AD$4,4)*1)+0.25)*(1-MIN(0.75,INDEX([1]Hitters!$CF:$CF,MATCH($A22,[1]Hitters!$A:$A,0)))/0.75*1)+INDEX([1]Hitters!$CF:$CF,MATCH($A22,[1]Hitters!$A:$A,0)))/0.75*($M22+RIGHT(AL$4,4)*1-RIGHT($AA$4,4)*1-20)*0.094)))))))</f>
        <v>0.25838022624808371</v>
      </c>
      <c r="AM22" s="98">
        <f>MAX(IF($D22=0,20,IF($D22=1,60,150)),MAX(0,IF($D22&gt;1,INDEX([1]Hitters!$ER:$ER,MATCH($A22,[1]Hitters!$A:$A,0))*(0.4+MAX(0,0.6*MIN(1,(IF(O22="",0,(((4.25+(O22-0.263)*4.2)^(((4.25+(O22-0.263)*4.2)+(4.25-AA22*600/600*4.2/600))^0.285))/((4.25+(O22-0.263)*4.2)^(((4.25+(O22-0.263)*4.2)+(4.25-AA22*600/600*4.2/600))^0.285)+(4.25-AA22*600/600*4.2/600)^(((4.25+(O22-0.263)*4.2)+(4.25-AA22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22,[1]Pitchers!$A:$A,0))))*IF($D22&lt;2,(0.4+0.6*MAX(0,MIN(1,IF($D22=0,((4.25)^(((4.25)+(4.25-(4-O22)*4.25/4*1/9))^0.285)/((4.25)^(((4.25)+(4.25-(4-O22)*4.25/4*1/9))^0.285)+(4.25-(4-O22)*4.25/4*1/9)^(((4.25)+(4.25-(4-O22)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22)))/0.5345*0.0009131+0.0104414*(3.74-MIN(3.74,O22)))*50,(((4.25+(AA22-0.263)*0.32*198*MAX(6,198/33)/198)^(((4.25+(AA22-0.263)*0.32*198*MAX(6,198/33)/198)+(4.25-(4-O22)*4.25/4*MAX(6,198/33)/9))^0.285)/((4.25+(AA22-0.263)*0.32*198*MAX(6,198/33)/198)^(((4.25+(AA22-0.263)*0.32*198*MAX(6,198/33)/198)+(4.25-(4-O22)*4.25/4*MAX(6,198/33)/9))^0.285)+(4.25-(4-O22)*4.25/4*MAX(6,198/33)/9)^(((4.25+(AA22-0.263)*0.32*198*MAX(6,198/33)/198)+(4.25-(4-O22)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22=0,50,198)/0.0065))),1))</f>
        <v>157.67654812021607</v>
      </c>
      <c r="AN22" s="98">
        <f t="shared" si="3"/>
        <v>148.2598814535491</v>
      </c>
      <c r="AO22" s="98">
        <f t="shared" si="4"/>
        <v>136.84321478688213</v>
      </c>
      <c r="AP22" s="98">
        <f t="shared" si="5"/>
        <v>123.42654812021516</v>
      </c>
      <c r="AQ22" s="98">
        <f t="shared" si="6"/>
        <v>75.861796090471657</v>
      </c>
      <c r="AR22" s="98">
        <f t="shared" si="7"/>
        <v>60</v>
      </c>
      <c r="AS22" s="98">
        <f t="shared" si="8"/>
        <v>60</v>
      </c>
      <c r="AT22" s="98">
        <f t="shared" si="9"/>
        <v>60</v>
      </c>
      <c r="AU22" s="98">
        <f t="shared" si="10"/>
        <v>60</v>
      </c>
      <c r="AV22" s="98">
        <f t="shared" si="11"/>
        <v>60</v>
      </c>
      <c r="AW22" s="98">
        <f t="shared" si="12"/>
        <v>60</v>
      </c>
      <c r="AX22" s="98">
        <f t="shared" si="13"/>
        <v>60</v>
      </c>
      <c r="AY22" s="96">
        <f t="shared" si="14"/>
        <v>4.7043902967128712</v>
      </c>
      <c r="AZ22" s="96">
        <f t="shared" si="15"/>
        <v>28.345804988662131</v>
      </c>
      <c r="BA22" s="96">
        <f t="shared" si="16"/>
        <v>2.2496534851506147</v>
      </c>
      <c r="BB22" s="96">
        <f t="shared" si="17"/>
        <v>1.785447247771204</v>
      </c>
      <c r="BC22" s="96">
        <f t="shared" si="18"/>
        <v>1.2970334269297341</v>
      </c>
      <c r="BD22" s="96">
        <f t="shared" si="19"/>
        <v>0.80966691567907723</v>
      </c>
      <c r="BE22" s="96">
        <f t="shared" si="20"/>
        <v>0.24849018605262829</v>
      </c>
      <c r="BF22" s="96">
        <f t="shared" si="21"/>
        <v>0</v>
      </c>
      <c r="BG22" s="96">
        <f t="shared" si="22"/>
        <v>0</v>
      </c>
      <c r="BH22" s="96">
        <f t="shared" si="23"/>
        <v>0</v>
      </c>
      <c r="BI22" s="96">
        <f t="shared" si="24"/>
        <v>0</v>
      </c>
      <c r="BJ22" s="96">
        <f t="shared" si="25"/>
        <v>0</v>
      </c>
      <c r="BK22" s="96">
        <f t="shared" si="26"/>
        <v>0</v>
      </c>
      <c r="BL22" s="96">
        <f t="shared" si="27"/>
        <v>0</v>
      </c>
      <c r="BM22" s="129">
        <f t="shared" si="65"/>
        <v>12</v>
      </c>
      <c r="BN22" s="129">
        <f t="shared" si="65"/>
        <v>12</v>
      </c>
      <c r="BO22" s="129">
        <f t="shared" si="65"/>
        <v>12</v>
      </c>
      <c r="BP22" s="129" t="str">
        <f t="shared" si="65"/>
        <v/>
      </c>
      <c r="BQ22" s="129" t="str">
        <f t="shared" si="65"/>
        <v/>
      </c>
      <c r="BR22" s="129" t="str">
        <f t="shared" si="65"/>
        <v/>
      </c>
      <c r="BS22" s="129" t="str">
        <f t="shared" si="65"/>
        <v/>
      </c>
      <c r="BT22" s="129" t="str">
        <f t="shared" si="65"/>
        <v/>
      </c>
      <c r="BU22" s="129" t="str">
        <f t="shared" si="65"/>
        <v/>
      </c>
      <c r="BV22" s="129" t="str">
        <f t="shared" si="65"/>
        <v/>
      </c>
      <c r="BW22" s="129" t="str">
        <f t="shared" si="65"/>
        <v/>
      </c>
      <c r="BX22" s="129" t="str">
        <f t="shared" si="65"/>
        <v/>
      </c>
      <c r="BY22" s="130">
        <f t="shared" si="29"/>
        <v>19.359604837241982</v>
      </c>
      <c r="BZ22" s="130">
        <f t="shared" si="30"/>
        <v>15.81781247938382</v>
      </c>
      <c r="CA22" s="130">
        <f t="shared" si="31"/>
        <v>11.939834825520256</v>
      </c>
      <c r="CB22" s="130">
        <f t="shared" si="32"/>
        <v>7.9983253061039354</v>
      </c>
      <c r="CC22" s="130">
        <f t="shared" si="33"/>
        <v>2.9163309936850603</v>
      </c>
      <c r="CD22" s="130">
        <f t="shared" si="34"/>
        <v>0.5</v>
      </c>
      <c r="CE22" s="130">
        <f t="shared" si="35"/>
        <v>0.5</v>
      </c>
      <c r="CF22" s="130">
        <f t="shared" si="36"/>
        <v>0.5</v>
      </c>
      <c r="CG22" s="130">
        <f t="shared" si="37"/>
        <v>0.5</v>
      </c>
      <c r="CH22" s="130">
        <f t="shared" si="38"/>
        <v>0.5</v>
      </c>
      <c r="CI22" s="130">
        <f t="shared" si="39"/>
        <v>0.5</v>
      </c>
      <c r="CJ22" s="130">
        <f t="shared" si="40"/>
        <v>0.5</v>
      </c>
      <c r="CK22" s="131">
        <f t="shared" si="41"/>
        <v>3</v>
      </c>
      <c r="CL22" s="96">
        <f t="shared" si="42"/>
        <v>0.57836091335038464</v>
      </c>
      <c r="CM22" s="96">
        <f t="shared" si="43"/>
        <v>0.21396663430431051</v>
      </c>
      <c r="CN22" s="96">
        <f t="shared" si="44"/>
        <v>-0.15343622820382286</v>
      </c>
      <c r="CO22" s="96">
        <f t="shared" si="45"/>
        <v>-0.49859278112114325</v>
      </c>
      <c r="CP22" s="96">
        <f t="shared" si="46"/>
        <v>-0.55560692160832603</v>
      </c>
      <c r="CQ22" s="96">
        <f t="shared" si="47"/>
        <v>-0.63596999999999992</v>
      </c>
      <c r="CR22" s="96">
        <f t="shared" si="48"/>
        <v>-0.63596999999999992</v>
      </c>
      <c r="CS22" s="96">
        <f t="shared" si="49"/>
        <v>-0.63596999999999992</v>
      </c>
      <c r="CT22" s="96">
        <f t="shared" si="50"/>
        <v>-0.63596999999999992</v>
      </c>
      <c r="CU22" s="96">
        <f t="shared" si="51"/>
        <v>-0.63596999999999992</v>
      </c>
      <c r="CV22" s="96">
        <f t="shared" si="52"/>
        <v>-0.63596999999999992</v>
      </c>
      <c r="CW22" s="96">
        <f t="shared" si="53"/>
        <v>-0.63596999999999992</v>
      </c>
      <c r="CX22" s="96">
        <f>MAX(0,(IF(CL22&gt;0,(CL22-ROUNDDOWN(CL22,1))/0.1*LOOKUP(ROUNDUP(CL22+81.1,1),CB!$A:$A,CB!$C:$C)+(1-(CL22-ROUNDDOWN(CL22,1))/0.1)*LOOKUP(ROUNDDOWN(CL22+81.1,1),CB!$A:$A,CB!$C:$C),(CL22-ROUNDDOWN(CL22-0.1,1))/0.1*LOOKUP(ROUNDUP(CL22+81.1,1),CB!$A:$A,CB!$C:$C)+(1-(CL22-ROUNDDOWN(CL22-0.1,1))/0.1)*LOOKUP(ROUNDDOWN(CL22+81.1,1),CB!$A:$A,CB!$C:$C))-LOOKUP(81.1,CB!$A:$A,CB!$C:$C))/(1-(BINOMDIST(97,162,0.5,TRUE)-BINOMDIST(87,162,0.5,TRUE)))*$C$2*($B$1^(LEFT(CX$4,4)*1-LEFT($BA$4,4)*1))*(37.75+CL22))</f>
        <v>0.86237695603706388</v>
      </c>
      <c r="CY22" s="96">
        <f>MAX(0,(IF(CM22&gt;0,(CM22-ROUNDDOWN(CM22,1))/0.1*LOOKUP(ROUNDUP(CM22+81.1,1),CB!$A:$A,CB!$C:$C)+(1-(CM22-ROUNDDOWN(CM22,1))/0.1)*LOOKUP(ROUNDDOWN(CM22+81.1,1),CB!$A:$A,CB!$C:$C),(CM22-ROUNDDOWN(CM22-0.1,1))/0.1*LOOKUP(ROUNDUP(CM22+81.1,1),CB!$A:$A,CB!$C:$C)+(1-(CM22-ROUNDDOWN(CM22-0.1,1))/0.1)*LOOKUP(ROUNDDOWN(CM22+81.1,1),CB!$A:$A,CB!$C:$C))-LOOKUP(81.1,CB!$A:$A,CB!$C:$C))/(1-(BINOMDIST(97,162,0.5,TRUE)-BINOMDIST(87,162,0.5,TRUE)))*$C$2*($B$1^(LEFT(CY$4,4)*1-LEFT($BA$4,4)*1))*(37.75+CM22))</f>
        <v>0.32005559810570539</v>
      </c>
      <c r="CZ22" s="96">
        <f>MAX(0,(IF(CN22&gt;0,(CN22-ROUNDDOWN(CN22,1))/0.1*LOOKUP(ROUNDUP(CN22+81.1,1),CB!$A:$A,CB!$C:$C)+(1-(CN22-ROUNDDOWN(CN22,1))/0.1)*LOOKUP(ROUNDDOWN(CN22+81.1,1),CB!$A:$A,CB!$C:$C),(CN22-ROUNDDOWN(CN22-0.1,1))/0.1*LOOKUP(ROUNDUP(CN22+81.1,1),CB!$A:$A,CB!$C:$C)+(1-(CN22-ROUNDDOWN(CN22-0.1,1))/0.1)*LOOKUP(ROUNDDOWN(CN22+81.1,1),CB!$A:$A,CB!$C:$C))-LOOKUP(81.1,CB!$A:$A,CB!$C:$C))/(1-(BINOMDIST(97,162,0.5,TRUE)-BINOMDIST(87,162,0.5,TRUE)))*$C$2*($B$1^(LEFT(CZ$4,4)*1-LEFT($BA$4,4)*1))*(37.75+CN22))</f>
        <v>0</v>
      </c>
      <c r="DA22" s="96">
        <f>MAX(0,(IF(CO22&gt;0,(CO22-ROUNDDOWN(CO22,1))/0.1*LOOKUP(ROUNDUP(CO22+81.1,1),CB!$A:$A,CB!$C:$C)+(1-(CO22-ROUNDDOWN(CO22,1))/0.1)*LOOKUP(ROUNDDOWN(CO22+81.1,1),CB!$A:$A,CB!$C:$C),(CO22-ROUNDDOWN(CO22-0.1,1))/0.1*LOOKUP(ROUNDUP(CO22+81.1,1),CB!$A:$A,CB!$C:$C)+(1-(CO22-ROUNDDOWN(CO22-0.1,1))/0.1)*LOOKUP(ROUNDDOWN(CO22+81.1,1),CB!$A:$A,CB!$C:$C))-LOOKUP(81.1,CB!$A:$A,CB!$C:$C))/(1-(BINOMDIST(97,162,0.5,TRUE)-BINOMDIST(87,162,0.5,TRUE)))*$C$2*($B$1^(LEFT(DA$4,4)*1-LEFT($BA$4,4)*1))*(37.75+CO22))</f>
        <v>0</v>
      </c>
      <c r="DB22" s="96">
        <f>MAX(0,(IF(CP22&gt;0,(CP22-ROUNDDOWN(CP22,1))/0.1*LOOKUP(ROUNDUP(CP22+81.1,1),CB!$A:$A,CB!$C:$C)+(1-(CP22-ROUNDDOWN(CP22,1))/0.1)*LOOKUP(ROUNDDOWN(CP22+81.1,1),CB!$A:$A,CB!$C:$C),(CP22-ROUNDDOWN(CP22-0.1,1))/0.1*LOOKUP(ROUNDUP(CP22+81.1,1),CB!$A:$A,CB!$C:$C)+(1-(CP22-ROUNDDOWN(CP22-0.1,1))/0.1)*LOOKUP(ROUNDDOWN(CP22+81.1,1),CB!$A:$A,CB!$C:$C))-LOOKUP(81.1,CB!$A:$A,CB!$C:$C))/(1-(BINOMDIST(97,162,0.5,TRUE)-BINOMDIST(87,162,0.5,TRUE)))*$C$2*($B$1^(LEFT(DB$4,4)*1-LEFT($BA$4,4)*1))*(37.75+CP22))</f>
        <v>0</v>
      </c>
      <c r="DC22" s="96">
        <f>MAX(0,(IF(CQ22&gt;0,(CQ22-ROUNDDOWN(CQ22,1))/0.1*LOOKUP(ROUNDUP(CQ22+81.1,1),CB!$A:$A,CB!$C:$C)+(1-(CQ22-ROUNDDOWN(CQ22,1))/0.1)*LOOKUP(ROUNDDOWN(CQ22+81.1,1),CB!$A:$A,CB!$C:$C),(CQ22-ROUNDDOWN(CQ22-0.1,1))/0.1*LOOKUP(ROUNDUP(CQ22+81.1,1),CB!$A:$A,CB!$C:$C)+(1-(CQ22-ROUNDDOWN(CQ22-0.1,1))/0.1)*LOOKUP(ROUNDDOWN(CQ22+81.1,1),CB!$A:$A,CB!$C:$C))-LOOKUP(81.1,CB!$A:$A,CB!$C:$C))/(1-(BINOMDIST(97,162,0.5,TRUE)-BINOMDIST(87,162,0.5,TRUE)))*$C$2*($B$1^(LEFT(DC$4,4)*1-LEFT($BA$4,4)*1))*(37.75+CQ22))</f>
        <v>0</v>
      </c>
      <c r="DD22" s="96">
        <f>MAX(0,(IF(CR22&gt;0,(CR22-ROUNDDOWN(CR22,1))/0.1*LOOKUP(ROUNDUP(CR22+81.1,1),CB!$A:$A,CB!$C:$C)+(1-(CR22-ROUNDDOWN(CR22,1))/0.1)*LOOKUP(ROUNDDOWN(CR22+81.1,1),CB!$A:$A,CB!$C:$C),(CR22-ROUNDDOWN(CR22-0.1,1))/0.1*LOOKUP(ROUNDUP(CR22+81.1,1),CB!$A:$A,CB!$C:$C)+(1-(CR22-ROUNDDOWN(CR22-0.1,1))/0.1)*LOOKUP(ROUNDDOWN(CR22+81.1,1),CB!$A:$A,CB!$C:$C))-LOOKUP(81.1,CB!$A:$A,CB!$C:$C))/(1-(BINOMDIST(97,162,0.5,TRUE)-BINOMDIST(87,162,0.5,TRUE)))*$C$2*($B$1^(LEFT(DD$4,4)*1-LEFT($BA$4,4)*1))*(37.75+CR22))</f>
        <v>0</v>
      </c>
      <c r="DE22" s="96">
        <f>MAX(0,(IF(CS22&gt;0,(CS22-ROUNDDOWN(CS22,1))/0.1*LOOKUP(ROUNDUP(CS22+81.1,1),CB!$A:$A,CB!$C:$C)+(1-(CS22-ROUNDDOWN(CS22,1))/0.1)*LOOKUP(ROUNDDOWN(CS22+81.1,1),CB!$A:$A,CB!$C:$C),(CS22-ROUNDDOWN(CS22-0.1,1))/0.1*LOOKUP(ROUNDUP(CS22+81.1,1),CB!$A:$A,CB!$C:$C)+(1-(CS22-ROUNDDOWN(CS22-0.1,1))/0.1)*LOOKUP(ROUNDDOWN(CS22+81.1,1),CB!$A:$A,CB!$C:$C))-LOOKUP(81.1,CB!$A:$A,CB!$C:$C))/(1-(BINOMDIST(97,162,0.5,TRUE)-BINOMDIST(87,162,0.5,TRUE)))*$C$2*($B$1^(LEFT(DE$4,4)*1-LEFT($BA$4,4)*1))*(37.75+CS22))</f>
        <v>0</v>
      </c>
      <c r="DF22" s="96">
        <f>MAX(0,(IF(CT22&gt;0,(CT22-ROUNDDOWN(CT22,1))/0.1*LOOKUP(ROUNDUP(CT22+81.1,1),CB!$A:$A,CB!$C:$C)+(1-(CT22-ROUNDDOWN(CT22,1))/0.1)*LOOKUP(ROUNDDOWN(CT22+81.1,1),CB!$A:$A,CB!$C:$C),(CT22-ROUNDDOWN(CT22-0.1,1))/0.1*LOOKUP(ROUNDUP(CT22+81.1,1),CB!$A:$A,CB!$C:$C)+(1-(CT22-ROUNDDOWN(CT22-0.1,1))/0.1)*LOOKUP(ROUNDDOWN(CT22+81.1,1),CB!$A:$A,CB!$C:$C))-LOOKUP(81.1,CB!$A:$A,CB!$C:$C))/(1-(BINOMDIST(97,162,0.5,TRUE)-BINOMDIST(87,162,0.5,TRUE)))*$C$2*($B$1^(LEFT(DF$4,4)*1-LEFT($BA$4,4)*1))*(37.75+CT22))</f>
        <v>0</v>
      </c>
      <c r="DG22" s="96">
        <f>MAX(0,(IF(CU22&gt;0,(CU22-ROUNDDOWN(CU22,1))/0.1*LOOKUP(ROUNDUP(CU22+81.1,1),CB!$A:$A,CB!$C:$C)+(1-(CU22-ROUNDDOWN(CU22,1))/0.1)*LOOKUP(ROUNDDOWN(CU22+81.1,1),CB!$A:$A,CB!$C:$C),(CU22-ROUNDDOWN(CU22-0.1,1))/0.1*LOOKUP(ROUNDUP(CU22+81.1,1),CB!$A:$A,CB!$C:$C)+(1-(CU22-ROUNDDOWN(CU22-0.1,1))/0.1)*LOOKUP(ROUNDDOWN(CU22+81.1,1),CB!$A:$A,CB!$C:$C))-LOOKUP(81.1,CB!$A:$A,CB!$C:$C))/(1-(BINOMDIST(97,162,0.5,TRUE)-BINOMDIST(87,162,0.5,TRUE)))*$C$2*($B$1^(LEFT(DG$4,4)*1-LEFT($BA$4,4)*1))*(37.75+CU22))</f>
        <v>0</v>
      </c>
      <c r="DH22" s="96">
        <f>MAX(0,(IF(CV22&gt;0,(CV22-ROUNDDOWN(CV22,1))/0.1*LOOKUP(ROUNDUP(CV22+81.1,1),CB!$A:$A,CB!$C:$C)+(1-(CV22-ROUNDDOWN(CV22,1))/0.1)*LOOKUP(ROUNDDOWN(CV22+81.1,1),CB!$A:$A,CB!$C:$C),(CV22-ROUNDDOWN(CV22-0.1,1))/0.1*LOOKUP(ROUNDUP(CV22+81.1,1),CB!$A:$A,CB!$C:$C)+(1-(CV22-ROUNDDOWN(CV22-0.1,1))/0.1)*LOOKUP(ROUNDDOWN(CV22+81.1,1),CB!$A:$A,CB!$C:$C))-LOOKUP(81.1,CB!$A:$A,CB!$C:$C))/(1-(BINOMDIST(97,162,0.5,TRUE)-BINOMDIST(87,162,0.5,TRUE)))*$C$2*($B$1^(LEFT(DH$4,4)*1-LEFT($BA$4,4)*1))*(37.75+CV22))</f>
        <v>0</v>
      </c>
      <c r="DI22" s="96">
        <f>MAX(0,(IF(CW22&gt;0,(CW22-ROUNDDOWN(CW22,1))/0.1*LOOKUP(ROUNDUP(CW22+81.1,1),CB!$A:$A,CB!$C:$C)+(1-(CW22-ROUNDDOWN(CW22,1))/0.1)*LOOKUP(ROUNDDOWN(CW22+81.1,1),CB!$A:$A,CB!$C:$C),(CW22-ROUNDDOWN(CW22-0.1,1))/0.1*LOOKUP(ROUNDUP(CW22+81.1,1),CB!$A:$A,CB!$C:$C)+(1-(CW22-ROUNDDOWN(CW22-0.1,1))/0.1)*LOOKUP(ROUNDDOWN(CW22+81.1,1),CB!$A:$A,CB!$C:$C))-LOOKUP(81.1,CB!$A:$A,CB!$C:$C))/(1-(BINOMDIST(97,162,0.5,TRUE)-BINOMDIST(87,162,0.5,TRUE)))*$C$2*($B$1^(LEFT(DI$4,4)*1-LEFT($BA$4,4)*1))*(37.75+CW22))</f>
        <v>0</v>
      </c>
      <c r="DJ22" s="90">
        <f t="shared" si="54"/>
        <v>1.1214695830750159</v>
      </c>
      <c r="DK22" s="132"/>
      <c r="DL22" s="132">
        <f t="shared" si="55"/>
        <v>19.359604837241982</v>
      </c>
      <c r="DM22" s="132">
        <f t="shared" si="56"/>
        <v>35.550237564821401</v>
      </c>
      <c r="DN22" s="132">
        <f t="shared" si="57"/>
        <v>48.671086622646996</v>
      </c>
      <c r="DO22" s="132">
        <f t="shared" si="58"/>
        <v>59.067638116886741</v>
      </c>
      <c r="DP22" s="132">
        <f t="shared" si="59"/>
        <v>66.404506179436808</v>
      </c>
      <c r="DQ22" s="132">
        <f t="shared" si="60"/>
        <v>72.618402984228666</v>
      </c>
      <c r="DR22" s="132">
        <f t="shared" si="61"/>
        <v>79.082817547696536</v>
      </c>
      <c r="DS22" s="132">
        <f t="shared" si="62"/>
        <v>85.784118689767965</v>
      </c>
      <c r="DT22" s="132">
        <f t="shared" si="63"/>
        <v>92.707655155599028</v>
      </c>
      <c r="DU22" s="132">
        <f t="shared" si="64"/>
        <v>99.83809927035928</v>
      </c>
      <c r="DV22" s="132"/>
      <c r="DW22" s="132"/>
      <c r="DX22" s="132"/>
      <c r="DY22" s="132"/>
      <c r="DZ22" s="132"/>
      <c r="EA22" s="132"/>
      <c r="EB22" s="132"/>
      <c r="EC22" s="132"/>
      <c r="ED22" s="132"/>
      <c r="EE22" s="132"/>
      <c r="ER22" s="132"/>
      <c r="ES22" s="132"/>
      <c r="ET22" s="132"/>
      <c r="EU22" s="132"/>
      <c r="EV22" s="132"/>
      <c r="EW22" s="132"/>
      <c r="EX22" s="132"/>
      <c r="EY22" s="132"/>
      <c r="EZ22" s="132"/>
      <c r="FA22" s="132"/>
      <c r="FB22" s="132"/>
      <c r="FC22" s="132"/>
    </row>
    <row r="23" spans="1:159" x14ac:dyDescent="0.2">
      <c r="A23" s="128">
        <v>407793</v>
      </c>
      <c r="B23" s="99" t="str">
        <f>INDEX([1]Bios!$O:$O,MATCH(A23,[1]Bios!$C:$C,0))</f>
        <v>Lackey, John</v>
      </c>
      <c r="C23" s="92" t="s">
        <v>657</v>
      </c>
      <c r="D23" s="94">
        <f>LOOKUP(IF(INDEX([1]Bios!$M:$M,MATCH(A23,[1]Bios!$C:$C,0))="P",INDEX([1]Pitchers!$Q:$Q,MATCH(A23,[1]Pitchers!$A:$A,0)),INDEX([1]Hitters!$AV:$AV,MATCH(A23,[1]Hitters!$A:$A,0))),Positions!A:A,Positions!B:B)</f>
        <v>1</v>
      </c>
      <c r="E23" s="137">
        <v>2</v>
      </c>
      <c r="F23" s="138">
        <f t="shared" si="0"/>
        <v>27.141990043224865</v>
      </c>
      <c r="G23" s="138">
        <v>32</v>
      </c>
      <c r="H23" s="94" t="s">
        <v>893</v>
      </c>
      <c r="I23" s="93">
        <f>6</f>
        <v>6</v>
      </c>
      <c r="J23" s="93">
        <f>6</f>
        <v>6</v>
      </c>
      <c r="K23" s="94">
        <f>MIN(IF(D23&gt;1,INDEX([1]Hitters!$DA:$DA,MATCH(A23,[1]Hitters!$A:$A,0)),INDEX([1]Pitchers!$DA:$DA,MATCH(A23,[1]Pitchers!$A:$A,0))),J23)</f>
        <v>6</v>
      </c>
      <c r="L23" s="94">
        <f t="shared" si="1"/>
        <v>4</v>
      </c>
      <c r="M23" s="95">
        <f>IF(D23&gt;1,INDEX([1]Hitters!$CV:$CV,MATCH($A23,[1]Hitters!$A:$A,0)),INDEX([1]Pitchers!$CP:$CP,MATCH($A23,[1]Pitchers!$A:$A,0)))</f>
        <v>37.708333333333336</v>
      </c>
      <c r="N23" s="90">
        <f t="shared" si="2"/>
        <v>-4.3953423418441639</v>
      </c>
      <c r="O23" s="97">
        <f>IF($D23&gt;1,INDEX([1]Hitters!$AF:$AF,MATCH($A23,[1]Hitters!$A:$A,0)),INDEX([1]Pitchers!$AJ:$AJ,MATCH($A23,[1]Pitchers!$A:$A,0))*IF(OR(AND($D23=0,INDEX([1]Pitchers!$Q:$Q,MATCH($A23,[1]Pitchers!$A:$A,0))="R"),AND($D23=1,INDEX([1]Pitchers!$Q:$Q,MATCH($A23,[1]Pitchers!$A:$A,0))="S")),1,IF($D23=0,0.83+(1-INDEX([1]Pitchers!$BE:$BE,MATCH($A23,[1]Pitchers!$A:$A,0)))/8,1/(0.83+(1-INDEX([1]Pitchers!$BE:$BE,MATCH($A23,[1]Pitchers!$A:$A,0)))/8))))</f>
        <v>3.9780173145845104</v>
      </c>
      <c r="P23" s="97">
        <f>IF($D23&gt;1,O23+(LOOKUP(ROUNDDOWN($M23+RIGHT(P$4,4)*1-2016,0),Age!$A:$A,Age!$C:$C)*(1-($M23+RIGHT(P$4,4)*1-2016-ROUNDDOWN($M23+RIGHT(P$4,4)*1-2016,0)))+LOOKUP(ROUNDUP($M23+RIGHT(P$4,4)*1-2016,0),Age!$A:$A,Age!$C:$C)*(($M23+RIGHT(P$4,4)*1-2016-ROUNDDOWN($M23+RIGHT(P$4,4)*1-2016,0))))*IF($M23+RIGHT(P$4,4)*1-2016&gt;27,1,INDEX([1]Hitters!$BG:$BG,MATCH($A23,[1]Hitters!$A:$A,0))),O23*(1-(1-(LOOKUP(ROUNDDOWN($M23+RIGHT(P$4,4)*1-2016,0),Age!$A:$A,Age!$L:$L)*(1-($M23+RIGHT(P$4,4)*1-2016-ROUNDDOWN($M23+RIGHT(P$4,4)*1-2016,0)))+LOOKUP(ROUNDUP($M23+RIGHT(P$4,4)*1-2016,0),Age!$A:$A,Age!$L:$L)*(($M23+RIGHT(P$4,4)*1-2016-ROUNDDOWN($M23+RIGHT(P$4,4)*1-2016,0)))))*IF($M23+RIGHT(P$4,4)*1-2016&gt;27,1,INDEX([1]Pitchers!$BE:$BE,MATCH($A23,[1]Pitchers!$A:$A,0)))))</f>
        <v>4.2458290427528445</v>
      </c>
      <c r="Q23" s="97">
        <f>IF($D23&gt;1,P23+(LOOKUP(ROUNDDOWN($M23+RIGHT(Q$4,4)*1-2016,0),Age!$A:$A,Age!$C:$C)*(1-($M23+RIGHT(Q$4,4)*1-2016-ROUNDDOWN($M23+RIGHT(Q$4,4)*1-2016,0)))+LOOKUP(ROUNDUP($M23+RIGHT(Q$4,4)*1-2016,0),Age!$A:$A,Age!$C:$C)*(($M23+RIGHT(Q$4,4)*1-2016-ROUNDDOWN($M23+RIGHT(Q$4,4)*1-2016,0))))*IF($M23+RIGHT(Q$4,4)*1-2016&gt;27,1,INDEX([1]Hitters!$BG:$BG,MATCH($A23,[1]Hitters!$A:$A,0))),P23*(1-(1-(LOOKUP(ROUNDDOWN($M23+RIGHT(Q$4,4)*1-2016,0),Age!$A:$A,Age!$L:$L)*(1-($M23+RIGHT(Q$4,4)*1-2016-ROUNDDOWN($M23+RIGHT(Q$4,4)*1-2016,0)))+LOOKUP(ROUNDUP($M23+RIGHT(Q$4,4)*1-2016,0),Age!$A:$A,Age!$L:$L)*(($M23+RIGHT(Q$4,4)*1-2016-ROUNDDOWN($M23+RIGHT(Q$4,4)*1-2016,0)))))*IF($M23+RIGHT(Q$4,4)*1-2016&gt;27,1,INDEX([1]Pitchers!$BE:$BE,MATCH($A23,[1]Pitchers!$A:$A,0)))))</f>
        <v>4.5560841545748403</v>
      </c>
      <c r="R23" s="97">
        <f>IF($D23&gt;1,Q23+(LOOKUP(ROUNDDOWN($M23+RIGHT(R$4,4)*1-2016,0),Age!$A:$A,Age!$C:$C)*(1-($M23+RIGHT(R$4,4)*1-2016-ROUNDDOWN($M23+RIGHT(R$4,4)*1-2016,0)))+LOOKUP(ROUNDUP($M23+RIGHT(R$4,4)*1-2016,0),Age!$A:$A,Age!$C:$C)*(($M23+RIGHT(R$4,4)*1-2016-ROUNDDOWN($M23+RIGHT(R$4,4)*1-2016,0))))*IF($M23+RIGHT(R$4,4)*1-2016&gt;27,1,INDEX([1]Hitters!$BG:$BG,MATCH($A23,[1]Hitters!$A:$A,0))),Q23*(1-(1-(LOOKUP(ROUNDDOWN($M23+RIGHT(R$4,4)*1-2016,0),Age!$A:$A,Age!$L:$L)*(1-($M23+RIGHT(R$4,4)*1-2016-ROUNDDOWN($M23+RIGHT(R$4,4)*1-2016,0)))+LOOKUP(ROUNDUP($M23+RIGHT(R$4,4)*1-2016,0),Age!$A:$A,Age!$L:$L)*(($M23+RIGHT(R$4,4)*1-2016-ROUNDDOWN($M23+RIGHT(R$4,4)*1-2016,0)))))*IF($M23+RIGHT(R$4,4)*1-2016&gt;27,1,INDEX([1]Pitchers!$BE:$BE,MATCH($A23,[1]Pitchers!$A:$A,0)))))</f>
        <v>4.9152079962172177</v>
      </c>
      <c r="S23" s="97">
        <f>IF($D23&gt;1,R23+(LOOKUP(ROUNDDOWN($M23+RIGHT(S$4,4)*1-2016,0),Age!$A:$A,Age!$C:$C)*(1-($M23+RIGHT(S$4,4)*1-2016-ROUNDDOWN($M23+RIGHT(S$4,4)*1-2016,0)))+LOOKUP(ROUNDUP($M23+RIGHT(S$4,4)*1-2016,0),Age!$A:$A,Age!$C:$C)*(($M23+RIGHT(S$4,4)*1-2016-ROUNDDOWN($M23+RIGHT(S$4,4)*1-2016,0))))*IF($M23+RIGHT(S$4,4)*1-2016&gt;27,1,INDEX([1]Hitters!$BG:$BG,MATCH($A23,[1]Hitters!$A:$A,0))),R23*(1-(1-(LOOKUP(ROUNDDOWN($M23+RIGHT(S$4,4)*1-2016,0),Age!$A:$A,Age!$L:$L)*(1-($M23+RIGHT(S$4,4)*1-2016-ROUNDDOWN($M23+RIGHT(S$4,4)*1-2016,0)))+LOOKUP(ROUNDUP($M23+RIGHT(S$4,4)*1-2016,0),Age!$A:$A,Age!$L:$L)*(($M23+RIGHT(S$4,4)*1-2016-ROUNDDOWN($M23+RIGHT(S$4,4)*1-2016,0)))))*IF($M23+RIGHT(S$4,4)*1-2016&gt;27,1,INDEX([1]Pitchers!$BE:$BE,MATCH($A23,[1]Pitchers!$A:$A,0)))))</f>
        <v>5.3309014724806341</v>
      </c>
      <c r="T23" s="97">
        <f>IF($D23&gt;1,S23+(LOOKUP(ROUNDDOWN($M23+RIGHT(T$4,4)*1-2016,0),Age!$A:$A,Age!$C:$C)*(1-($M23+RIGHT(T$4,4)*1-2016-ROUNDDOWN($M23+RIGHT(T$4,4)*1-2016,0)))+LOOKUP(ROUNDUP($M23+RIGHT(T$4,4)*1-2016,0),Age!$A:$A,Age!$C:$C)*(($M23+RIGHT(T$4,4)*1-2016-ROUNDDOWN($M23+RIGHT(T$4,4)*1-2016,0))))*IF($M23+RIGHT(T$4,4)*1-2016&gt;27,1,INDEX([1]Hitters!$BG:$BG,MATCH($A23,[1]Hitters!$A:$A,0))),S23*(1-(1-(LOOKUP(ROUNDDOWN($M23+RIGHT(T$4,4)*1-2016,0),Age!$A:$A,Age!$L:$L)*(1-($M23+RIGHT(T$4,4)*1-2016-ROUNDDOWN($M23+RIGHT(T$4,4)*1-2016,0)))+LOOKUP(ROUNDUP($M23+RIGHT(T$4,4)*1-2016,0),Age!$A:$A,Age!$L:$L)*(($M23+RIGHT(T$4,4)*1-2016-ROUNDDOWN($M23+RIGHT(T$4,4)*1-2016,0)))))*IF($M23+RIGHT(T$4,4)*1-2016&gt;27,1,INDEX([1]Pitchers!$BE:$BE,MATCH($A23,[1]Pitchers!$A:$A,0)))))</f>
        <v>5.8124040419377172</v>
      </c>
      <c r="U23" s="97">
        <f>IF($D23&gt;1,T23+(LOOKUP(ROUNDDOWN($M23+RIGHT(U$4,4)*1-2016,0),Age!$A:$A,Age!$C:$C)*(1-($M23+RIGHT(U$4,4)*1-2016-ROUNDDOWN($M23+RIGHT(U$4,4)*1-2016,0)))+LOOKUP(ROUNDUP($M23+RIGHT(U$4,4)*1-2016,0),Age!$A:$A,Age!$C:$C)*(($M23+RIGHT(U$4,4)*1-2016-ROUNDDOWN($M23+RIGHT(U$4,4)*1-2016,0))))*IF($M23+RIGHT(U$4,4)*1-2016&gt;27,1,INDEX([1]Hitters!$BG:$BG,MATCH($A23,[1]Hitters!$A:$A,0))),T23*(1-(1-(LOOKUP(ROUNDDOWN($M23+RIGHT(U$4,4)*1-2016,0),Age!$A:$A,Age!$L:$L)*(1-($M23+RIGHT(U$4,4)*1-2016-ROUNDDOWN($M23+RIGHT(U$4,4)*1-2016,0)))+LOOKUP(ROUNDUP($M23+RIGHT(U$4,4)*1-2016,0),Age!$A:$A,Age!$L:$L)*(($M23+RIGHT(U$4,4)*1-2016-ROUNDDOWN($M23+RIGHT(U$4,4)*1-2016,0)))))*IF($M23+RIGHT(U$4,4)*1-2016&gt;27,1,INDEX([1]Pitchers!$BE:$BE,MATCH($A23,[1]Pitchers!$A:$A,0)))))</f>
        <v>6.3708186510917999</v>
      </c>
      <c r="V23" s="97">
        <f>IF($D23&gt;1,U23+(LOOKUP(ROUNDDOWN($M23+RIGHT(V$4,4)*1-2016,0),Age!$A:$A,Age!$C:$C)*(1-($M23+RIGHT(V$4,4)*1-2016-ROUNDDOWN($M23+RIGHT(V$4,4)*1-2016,0)))+LOOKUP(ROUNDUP($M23+RIGHT(V$4,4)*1-2016,0),Age!$A:$A,Age!$C:$C)*(($M23+RIGHT(V$4,4)*1-2016-ROUNDDOWN($M23+RIGHT(V$4,4)*1-2016,0))))*IF($M23+RIGHT(V$4,4)*1-2016&gt;27,1,INDEX([1]Hitters!$BG:$BG,MATCH($A23,[1]Hitters!$A:$A,0))),U23*(1-(1-(LOOKUP(ROUNDDOWN($M23+RIGHT(V$4,4)*1-2016,0),Age!$A:$A,Age!$L:$L)*(1-($M23+RIGHT(V$4,4)*1-2016-ROUNDDOWN($M23+RIGHT(V$4,4)*1-2016,0)))+LOOKUP(ROUNDUP($M23+RIGHT(V$4,4)*1-2016,0),Age!$A:$A,Age!$L:$L)*(($M23+RIGHT(V$4,4)*1-2016-ROUNDDOWN($M23+RIGHT(V$4,4)*1-2016,0)))))*IF($M23+RIGHT(V$4,4)*1-2016&gt;27,1,INDEX([1]Pitchers!$BE:$BE,MATCH($A23,[1]Pitchers!$A:$A,0)))))</f>
        <v>7.0195139877003712</v>
      </c>
      <c r="W23" s="97">
        <f>IF($D23&gt;1,V23+(LOOKUP(ROUNDDOWN($M23+RIGHT(W$4,4)*1-2016,0),Age!$A:$A,Age!$C:$C)*(1-($M23+RIGHT(W$4,4)*1-2016-ROUNDDOWN($M23+RIGHT(W$4,4)*1-2016,0)))+LOOKUP(ROUNDUP($M23+RIGHT(W$4,4)*1-2016,0),Age!$A:$A,Age!$C:$C)*(($M23+RIGHT(W$4,4)*1-2016-ROUNDDOWN($M23+RIGHT(W$4,4)*1-2016,0))))*IF($M23+RIGHT(W$4,4)*1-2016&gt;27,1,INDEX([1]Hitters!$BG:$BG,MATCH($A23,[1]Hitters!$A:$A,0))),V23*(1-(1-(LOOKUP(ROUNDDOWN($M23+RIGHT(W$4,4)*1-2016,0),Age!$A:$A,Age!$L:$L)*(1-($M23+RIGHT(W$4,4)*1-2016-ROUNDDOWN($M23+RIGHT(W$4,4)*1-2016,0)))+LOOKUP(ROUNDUP($M23+RIGHT(W$4,4)*1-2016,0),Age!$A:$A,Age!$L:$L)*(($M23+RIGHT(W$4,4)*1-2016-ROUNDDOWN($M23+RIGHT(W$4,4)*1-2016,0)))))*IF($M23+RIGHT(W$4,4)*1-2016&gt;27,1,INDEX([1]Pitchers!$BE:$BE,MATCH($A23,[1]Pitchers!$A:$A,0)))))</f>
        <v>7.774623580939771</v>
      </c>
      <c r="X23" s="97">
        <f>IF($D23&gt;1,W23+(LOOKUP(ROUNDDOWN($M23+RIGHT(X$4,4)*1-2016,0),Age!$A:$A,Age!$C:$C)*(1-($M23+RIGHT(X$4,4)*1-2016-ROUNDDOWN($M23+RIGHT(X$4,4)*1-2016,0)))+LOOKUP(ROUNDUP($M23+RIGHT(X$4,4)*1-2016,0),Age!$A:$A,Age!$C:$C)*(($M23+RIGHT(X$4,4)*1-2016-ROUNDDOWN($M23+RIGHT(X$4,4)*1-2016,0))))*IF($M23+RIGHT(X$4,4)*1-2016&gt;27,1,INDEX([1]Hitters!$BG:$BG,MATCH($A23,[1]Hitters!$A:$A,0))),W23*(1-(1-(LOOKUP(ROUNDDOWN($M23+RIGHT(X$4,4)*1-2016,0),Age!$A:$A,Age!$L:$L)*(1-($M23+RIGHT(X$4,4)*1-2016-ROUNDDOWN($M23+RIGHT(X$4,4)*1-2016,0)))+LOOKUP(ROUNDUP($M23+RIGHT(X$4,4)*1-2016,0),Age!$A:$A,Age!$L:$L)*(($M23+RIGHT(X$4,4)*1-2016-ROUNDDOWN($M23+RIGHT(X$4,4)*1-2016,0)))))*IF($M23+RIGHT(X$4,4)*1-2016&gt;27,1,INDEX([1]Pitchers!$BE:$BE,MATCH($A23,[1]Pitchers!$A:$A,0)))))</f>
        <v>8.6556666011173178</v>
      </c>
      <c r="Y23" s="97">
        <f>IF($D23&gt;1,X23+(LOOKUP(ROUNDDOWN($M23+RIGHT(Y$4,4)*1-2016,0),Age!$A:$A,Age!$C:$C)*(1-($M23+RIGHT(Y$4,4)*1-2016-ROUNDDOWN($M23+RIGHT(Y$4,4)*1-2016,0)))+LOOKUP(ROUNDUP($M23+RIGHT(Y$4,4)*1-2016,0),Age!$A:$A,Age!$C:$C)*(($M23+RIGHT(Y$4,4)*1-2016-ROUNDDOWN($M23+RIGHT(Y$4,4)*1-2016,0))))*IF($M23+RIGHT(Y$4,4)*1-2016&gt;27,1,INDEX([1]Hitters!$BG:$BG,MATCH($A23,[1]Hitters!$A:$A,0))),X23*(1-(1-(LOOKUP(ROUNDDOWN($M23+RIGHT(Y$4,4)*1-2016,0),Age!$A:$A,Age!$L:$L)*(1-($M23+RIGHT(Y$4,4)*1-2016-ROUNDDOWN($M23+RIGHT(Y$4,4)*1-2016,0)))+LOOKUP(ROUNDUP($M23+RIGHT(Y$4,4)*1-2016,0),Age!$A:$A,Age!$L:$L)*(($M23+RIGHT(Y$4,4)*1-2016-ROUNDDOWN($M23+RIGHT(Y$4,4)*1-2016,0)))))*IF($M23+RIGHT(Y$4,4)*1-2016&gt;27,1,INDEX([1]Pitchers!$BE:$BE,MATCH($A23,[1]Pitchers!$A:$A,0)))))</f>
        <v>9.6863220690066179</v>
      </c>
      <c r="Z23" s="97">
        <f>IF($D23&gt;1,Y23+(LOOKUP(ROUNDDOWN($M23+RIGHT(Z$4,4)*1-2016,0),Age!$A:$A,Age!$C:$C)*(1-($M23+RIGHT(Z$4,4)*1-2016-ROUNDDOWN($M23+RIGHT(Z$4,4)*1-2016,0)))+LOOKUP(ROUNDUP($M23+RIGHT(Z$4,4)*1-2016,0),Age!$A:$A,Age!$C:$C)*(($M23+RIGHT(Z$4,4)*1-2016-ROUNDDOWN($M23+RIGHT(Z$4,4)*1-2016,0))))*IF($M23+RIGHT(Z$4,4)*1-2016&gt;27,1,INDEX([1]Hitters!$BG:$BG,MATCH($A23,[1]Hitters!$A:$A,0))),Y23*(1-(1-(LOOKUP(ROUNDDOWN($M23+RIGHT(Z$4,4)*1-2016,0),Age!$A:$A,Age!$L:$L)*(1-($M23+RIGHT(Z$4,4)*1-2016-ROUNDDOWN($M23+RIGHT(Z$4,4)*1-2016,0)))+LOOKUP(ROUNDUP($M23+RIGHT(Z$4,4)*1-2016,0),Age!$A:$A,Age!$L:$L)*(($M23+RIGHT(Z$4,4)*1-2016-ROUNDDOWN($M23+RIGHT(Z$4,4)*1-2016,0)))))*IF($M23+RIGHT(Z$4,4)*1-2016&gt;27,1,INDEX([1]Pitchers!$BE:$BE,MATCH($A23,[1]Pitchers!$A:$A,0)))))</f>
        <v>10.895397041432732</v>
      </c>
      <c r="AA23" s="96">
        <f>IF($D23=0,0,IF($D23=1,INDEX([1]Pitchers!$FK:$FK,MATCH($A23,[1]Pitchers!$A:$A,0)),MAX(-16,IF($D23=10,-16,IF($D23&lt;2,0,INDEX([1]Hitters!$AZ:$AZ,MATCH($A23,[1]Hitters!$A:$A,0)))))))</f>
        <v>0.26015388265679179</v>
      </c>
      <c r="AB23" s="96">
        <f>IF($D23=0,0,IF($D23=1,INDEX([1]Pitchers!$FK:$FK,MATCH($A23,[1]Pitchers!$A:$A,0)),MAX(-16,IF($D23=2,AA23-MIN(0.75,0.25*(RIGHT(AB$4,4)*1-(RIGHT($AD$4,4)*1)+0.25)*(1-MIN(0.75,INDEX([1]Hitters!$CF:$CF,MATCH($A23,[1]Hitters!$A:$A,0)))/0.75*1)+INDEX([1]Hitters!$CF:$CF,MATCH($A23,[1]Hitters!$A:$A,0)))/0.75*1,IF($D23&gt;6,(AA23-MIN(0.75,0.25*(RIGHT(AB$4,4)*1-(RIGHT($AD$4,4)*1)+0.25)*(1-MIN(0.75,INDEX([1]Hitters!$CF:$CF,MATCH($A23,[1]Hitters!$A:$A,0)))/0.75*1)+INDEX([1]Hitters!$CF:$CF,MATCH($A23,[1]Hitters!$A:$A,0)))/0.75*($M23+RIGHT(AB$4,4)*1-RIGHT($AA$4,4)*1+10)*0.05),IF($D23=3,(AA23-MIN(0.75,0.25*(RIGHT(AB$4,4)*1-(RIGHT($AD$4,4)*1)+0.25)*(1-MIN(0.75,INDEX([1]Hitters!$CF:$CF,MATCH($A23,[1]Hitters!$A:$A,0)))/0.75*1)+INDEX([1]Hitters!$CF:$CF,MATCH($A23,[1]Hitters!$A:$A,0)))/0.75*($M23+RIGHT(AB$4,4)*1-RIGHT($AA$4,4)*1-27)*0.1),(AA23-MIN(0.75,0.25*(RIGHT(AB$4,4)*1-(RIGHT($AD$4,4)*1)+0.25)*(1-MIN(0.75,INDEX([1]Hitters!$CF:$CF,MATCH($A23,[1]Hitters!$A:$A,0)))/0.75*1)+INDEX([1]Hitters!$CF:$CF,MATCH($A23,[1]Hitters!$A:$A,0)))/0.75*($M23+RIGHT(AB$4,4)*1-RIGHT($AA$4,4)*1-20)*0.094)))))))</f>
        <v>0.26015388265679179</v>
      </c>
      <c r="AC23" s="96">
        <f>IF($D23=0,0,IF($D23=1,INDEX([1]Pitchers!$FK:$FK,MATCH($A23,[1]Pitchers!$A:$A,0)),MAX(-16,IF($D23=2,AB23-MIN(0.75,0.25*(RIGHT(AC$4,4)*1-(RIGHT($AD$4,4)*1)+0.25)*(1-MIN(0.75,INDEX([1]Hitters!$CF:$CF,MATCH($A23,[1]Hitters!$A:$A,0)))/0.75*1)+INDEX([1]Hitters!$CF:$CF,MATCH($A23,[1]Hitters!$A:$A,0)))/0.75*1,IF($D23&gt;6,(AB23-MIN(0.75,0.25*(RIGHT(AC$4,4)*1-(RIGHT($AD$4,4)*1)+0.25)*(1-MIN(0.75,INDEX([1]Hitters!$CF:$CF,MATCH($A23,[1]Hitters!$A:$A,0)))/0.75*1)+INDEX([1]Hitters!$CF:$CF,MATCH($A23,[1]Hitters!$A:$A,0)))/0.75*($M23+RIGHT(AC$4,4)*1-RIGHT($AA$4,4)*1+10)*0.05),IF($D23=3,(AB23-MIN(0.75,0.25*(RIGHT(AC$4,4)*1-(RIGHT($AD$4,4)*1)+0.25)*(1-MIN(0.75,INDEX([1]Hitters!$CF:$CF,MATCH($A23,[1]Hitters!$A:$A,0)))/0.75*1)+INDEX([1]Hitters!$CF:$CF,MATCH($A23,[1]Hitters!$A:$A,0)))/0.75*($M23+RIGHT(AC$4,4)*1-RIGHT($AA$4,4)*1-27)*0.1),(AB23-MIN(0.75,0.25*(RIGHT(AC$4,4)*1-(RIGHT($AD$4,4)*1)+0.25)*(1-MIN(0.75,INDEX([1]Hitters!$CF:$CF,MATCH($A23,[1]Hitters!$A:$A,0)))/0.75*1)+INDEX([1]Hitters!$CF:$CF,MATCH($A23,[1]Hitters!$A:$A,0)))/0.75*($M23+RIGHT(AC$4,4)*1-RIGHT($AA$4,4)*1-20)*0.094)))))))</f>
        <v>0.26015388265679179</v>
      </c>
      <c r="AD23" s="96">
        <f>IF($D23=0,0,IF($D23=1,INDEX([1]Pitchers!$FK:$FK,MATCH($A23,[1]Pitchers!$A:$A,0)),MAX(-16,IF($D23=2,AC23-MIN(0.75,0.25*(RIGHT(AD$4,4)*1-(RIGHT($AD$4,4)*1)+0.25)*(1-MIN(0.75,INDEX([1]Hitters!$CF:$CF,MATCH($A23,[1]Hitters!$A:$A,0)))/0.75*1)+INDEX([1]Hitters!$CF:$CF,MATCH($A23,[1]Hitters!$A:$A,0)))/0.75*1,IF($D23&gt;6,(AC23-MIN(0.75,0.25*(RIGHT(AD$4,4)*1-(RIGHT($AD$4,4)*1)+0.25)*(1-MIN(0.75,INDEX([1]Hitters!$CF:$CF,MATCH($A23,[1]Hitters!$A:$A,0)))/0.75*1)+INDEX([1]Hitters!$CF:$CF,MATCH($A23,[1]Hitters!$A:$A,0)))/0.75*($M23+RIGHT(AD$4,4)*1-RIGHT($AA$4,4)*1+10)*0.05),IF($D23=3,(AC23-MIN(0.75,0.25*(RIGHT(AD$4,4)*1-(RIGHT($AD$4,4)*1)+0.25)*(1-MIN(0.75,INDEX([1]Hitters!$CF:$CF,MATCH($A23,[1]Hitters!$A:$A,0)))/0.75*1)+INDEX([1]Hitters!$CF:$CF,MATCH($A23,[1]Hitters!$A:$A,0)))/0.75*($M23+RIGHT(AD$4,4)*1-RIGHT($AA$4,4)*1-27)*0.1),(AC23-MIN(0.75,0.25*(RIGHT(AD$4,4)*1-(RIGHT($AD$4,4)*1)+0.25)*(1-MIN(0.75,INDEX([1]Hitters!$CF:$CF,MATCH($A23,[1]Hitters!$A:$A,0)))/0.75*1)+INDEX([1]Hitters!$CF:$CF,MATCH($A23,[1]Hitters!$A:$A,0)))/0.75*($M23+RIGHT(AD$4,4)*1-RIGHT($AA$4,4)*1-20)*0.094)))))))</f>
        <v>0.26015388265679179</v>
      </c>
      <c r="AE23" s="96">
        <f>IF($D23=0,0,IF($D23=1,INDEX([1]Pitchers!$FK:$FK,MATCH($A23,[1]Pitchers!$A:$A,0)),MAX(-16,IF($D23=2,AD23-MIN(0.75,0.25*(RIGHT(AE$4,4)*1-(RIGHT($AD$4,4)*1)+0.25)*(1-MIN(0.75,INDEX([1]Hitters!$CF:$CF,MATCH($A23,[1]Hitters!$A:$A,0)))/0.75*1)+INDEX([1]Hitters!$CF:$CF,MATCH($A23,[1]Hitters!$A:$A,0)))/0.75*1,IF($D23&gt;6,(AD23-MIN(0.75,0.25*(RIGHT(AE$4,4)*1-(RIGHT($AD$4,4)*1)+0.25)*(1-MIN(0.75,INDEX([1]Hitters!$CF:$CF,MATCH($A23,[1]Hitters!$A:$A,0)))/0.75*1)+INDEX([1]Hitters!$CF:$CF,MATCH($A23,[1]Hitters!$A:$A,0)))/0.75*($M23+RIGHT(AE$4,4)*1-RIGHT($AA$4,4)*1+10)*0.05),IF($D23=3,(AD23-MIN(0.75,0.25*(RIGHT(AE$4,4)*1-(RIGHT($AD$4,4)*1)+0.25)*(1-MIN(0.75,INDEX([1]Hitters!$CF:$CF,MATCH($A23,[1]Hitters!$A:$A,0)))/0.75*1)+INDEX([1]Hitters!$CF:$CF,MATCH($A23,[1]Hitters!$A:$A,0)))/0.75*($M23+RIGHT(AE$4,4)*1-RIGHT($AA$4,4)*1-27)*0.1),(AD23-MIN(0.75,0.25*(RIGHT(AE$4,4)*1-(RIGHT($AD$4,4)*1)+0.25)*(1-MIN(0.75,INDEX([1]Hitters!$CF:$CF,MATCH($A23,[1]Hitters!$A:$A,0)))/0.75*1)+INDEX([1]Hitters!$CF:$CF,MATCH($A23,[1]Hitters!$A:$A,0)))/0.75*($M23+RIGHT(AE$4,4)*1-RIGHT($AA$4,4)*1-20)*0.094)))))))</f>
        <v>0.26015388265679179</v>
      </c>
      <c r="AF23" s="96">
        <f>IF($D23=0,0,IF($D23=1,INDEX([1]Pitchers!$FK:$FK,MATCH($A23,[1]Pitchers!$A:$A,0)),MAX(-16,IF($D23=2,AE23-MIN(0.75,0.25*(RIGHT(AF$4,4)*1-(RIGHT($AD$4,4)*1)+0.25)*(1-MIN(0.75,INDEX([1]Hitters!$CF:$CF,MATCH($A23,[1]Hitters!$A:$A,0)))/0.75*1)+INDEX([1]Hitters!$CF:$CF,MATCH($A23,[1]Hitters!$A:$A,0)))/0.75*1,IF($D23&gt;6,(AE23-MIN(0.75,0.25*(RIGHT(AF$4,4)*1-(RIGHT($AD$4,4)*1)+0.25)*(1-MIN(0.75,INDEX([1]Hitters!$CF:$CF,MATCH($A23,[1]Hitters!$A:$A,0)))/0.75*1)+INDEX([1]Hitters!$CF:$CF,MATCH($A23,[1]Hitters!$A:$A,0)))/0.75*($M23+RIGHT(AF$4,4)*1-RIGHT($AA$4,4)*1+10)*0.05),IF($D23=3,(AE23-MIN(0.75,0.25*(RIGHT(AF$4,4)*1-(RIGHT($AD$4,4)*1)+0.25)*(1-MIN(0.75,INDEX([1]Hitters!$CF:$CF,MATCH($A23,[1]Hitters!$A:$A,0)))/0.75*1)+INDEX([1]Hitters!$CF:$CF,MATCH($A23,[1]Hitters!$A:$A,0)))/0.75*($M23+RIGHT(AF$4,4)*1-RIGHT($AA$4,4)*1-27)*0.1),(AE23-MIN(0.75,0.25*(RIGHT(AF$4,4)*1-(RIGHT($AD$4,4)*1)+0.25)*(1-MIN(0.75,INDEX([1]Hitters!$CF:$CF,MATCH($A23,[1]Hitters!$A:$A,0)))/0.75*1)+INDEX([1]Hitters!$CF:$CF,MATCH($A23,[1]Hitters!$A:$A,0)))/0.75*($M23+RIGHT(AF$4,4)*1-RIGHT($AA$4,4)*1-20)*0.094)))))))</f>
        <v>0.26015388265679179</v>
      </c>
      <c r="AG23" s="96">
        <f>IF($D23=0,0,IF($D23=1,INDEX([1]Pitchers!$FK:$FK,MATCH($A23,[1]Pitchers!$A:$A,0)),MAX(-16,IF($D23=2,AF23-MIN(0.75,0.25*(RIGHT(AG$4,4)*1-(RIGHT($AD$4,4)*1)+0.25)*(1-MIN(0.75,INDEX([1]Hitters!$CF:$CF,MATCH($A23,[1]Hitters!$A:$A,0)))/0.75*1)+INDEX([1]Hitters!$CF:$CF,MATCH($A23,[1]Hitters!$A:$A,0)))/0.75*1,IF($D23&gt;6,(AF23-MIN(0.75,0.25*(RIGHT(AG$4,4)*1-(RIGHT($AD$4,4)*1)+0.25)*(1-MIN(0.75,INDEX([1]Hitters!$CF:$CF,MATCH($A23,[1]Hitters!$A:$A,0)))/0.75*1)+INDEX([1]Hitters!$CF:$CF,MATCH($A23,[1]Hitters!$A:$A,0)))/0.75*($M23+RIGHT(AG$4,4)*1-RIGHT($AA$4,4)*1+10)*0.05),IF($D23=3,(AF23-MIN(0.75,0.25*(RIGHT(AG$4,4)*1-(RIGHT($AD$4,4)*1)+0.25)*(1-MIN(0.75,INDEX([1]Hitters!$CF:$CF,MATCH($A23,[1]Hitters!$A:$A,0)))/0.75*1)+INDEX([1]Hitters!$CF:$CF,MATCH($A23,[1]Hitters!$A:$A,0)))/0.75*($M23+RIGHT(AG$4,4)*1-RIGHT($AA$4,4)*1-27)*0.1),(AF23-MIN(0.75,0.25*(RIGHT(AG$4,4)*1-(RIGHT($AD$4,4)*1)+0.25)*(1-MIN(0.75,INDEX([1]Hitters!$CF:$CF,MATCH($A23,[1]Hitters!$A:$A,0)))/0.75*1)+INDEX([1]Hitters!$CF:$CF,MATCH($A23,[1]Hitters!$A:$A,0)))/0.75*($M23+RIGHT(AG$4,4)*1-RIGHT($AA$4,4)*1-20)*0.094)))))))</f>
        <v>0.26015388265679179</v>
      </c>
      <c r="AH23" s="96">
        <f>IF($D23=0,0,IF($D23=1,INDEX([1]Pitchers!$FK:$FK,MATCH($A23,[1]Pitchers!$A:$A,0)),MAX(-16,IF($D23=2,AG23-MIN(0.75,0.25*(RIGHT(AH$4,4)*1-(RIGHT($AD$4,4)*1)+0.25)*(1-MIN(0.75,INDEX([1]Hitters!$CF:$CF,MATCH($A23,[1]Hitters!$A:$A,0)))/0.75*1)+INDEX([1]Hitters!$CF:$CF,MATCH($A23,[1]Hitters!$A:$A,0)))/0.75*1,IF($D23&gt;6,(AG23-MIN(0.75,0.25*(RIGHT(AH$4,4)*1-(RIGHT($AD$4,4)*1)+0.25)*(1-MIN(0.75,INDEX([1]Hitters!$CF:$CF,MATCH($A23,[1]Hitters!$A:$A,0)))/0.75*1)+INDEX([1]Hitters!$CF:$CF,MATCH($A23,[1]Hitters!$A:$A,0)))/0.75*($M23+RIGHT(AH$4,4)*1-RIGHT($AA$4,4)*1+10)*0.05),IF($D23=3,(AG23-MIN(0.75,0.25*(RIGHT(AH$4,4)*1-(RIGHT($AD$4,4)*1)+0.25)*(1-MIN(0.75,INDEX([1]Hitters!$CF:$CF,MATCH($A23,[1]Hitters!$A:$A,0)))/0.75*1)+INDEX([1]Hitters!$CF:$CF,MATCH($A23,[1]Hitters!$A:$A,0)))/0.75*($M23+RIGHT(AH$4,4)*1-RIGHT($AA$4,4)*1-27)*0.1),(AG23-MIN(0.75,0.25*(RIGHT(AH$4,4)*1-(RIGHT($AD$4,4)*1)+0.25)*(1-MIN(0.75,INDEX([1]Hitters!$CF:$CF,MATCH($A23,[1]Hitters!$A:$A,0)))/0.75*1)+INDEX([1]Hitters!$CF:$CF,MATCH($A23,[1]Hitters!$A:$A,0)))/0.75*($M23+RIGHT(AH$4,4)*1-RIGHT($AA$4,4)*1-20)*0.094)))))))</f>
        <v>0.26015388265679179</v>
      </c>
      <c r="AI23" s="96">
        <f>IF($D23=0,0,IF($D23=1,INDEX([1]Pitchers!$FK:$FK,MATCH($A23,[1]Pitchers!$A:$A,0)),MAX(-16,IF($D23=2,AH23-MIN(0.75,0.25*(RIGHT(AI$4,4)*1-(RIGHT($AD$4,4)*1)+0.25)*(1-MIN(0.75,INDEX([1]Hitters!$CF:$CF,MATCH($A23,[1]Hitters!$A:$A,0)))/0.75*1)+INDEX([1]Hitters!$CF:$CF,MATCH($A23,[1]Hitters!$A:$A,0)))/0.75*1,IF($D23&gt;6,(AH23-MIN(0.75,0.25*(RIGHT(AI$4,4)*1-(RIGHT($AD$4,4)*1)+0.25)*(1-MIN(0.75,INDEX([1]Hitters!$CF:$CF,MATCH($A23,[1]Hitters!$A:$A,0)))/0.75*1)+INDEX([1]Hitters!$CF:$CF,MATCH($A23,[1]Hitters!$A:$A,0)))/0.75*($M23+RIGHT(AI$4,4)*1-RIGHT($AA$4,4)*1+10)*0.05),IF($D23=3,(AH23-MIN(0.75,0.25*(RIGHT(AI$4,4)*1-(RIGHT($AD$4,4)*1)+0.25)*(1-MIN(0.75,INDEX([1]Hitters!$CF:$CF,MATCH($A23,[1]Hitters!$A:$A,0)))/0.75*1)+INDEX([1]Hitters!$CF:$CF,MATCH($A23,[1]Hitters!$A:$A,0)))/0.75*($M23+RIGHT(AI$4,4)*1-RIGHT($AA$4,4)*1-27)*0.1),(AH23-MIN(0.75,0.25*(RIGHT(AI$4,4)*1-(RIGHT($AD$4,4)*1)+0.25)*(1-MIN(0.75,INDEX([1]Hitters!$CF:$CF,MATCH($A23,[1]Hitters!$A:$A,0)))/0.75*1)+INDEX([1]Hitters!$CF:$CF,MATCH($A23,[1]Hitters!$A:$A,0)))/0.75*($M23+RIGHT(AI$4,4)*1-RIGHT($AA$4,4)*1-20)*0.094)))))))</f>
        <v>0.26015388265679179</v>
      </c>
      <c r="AJ23" s="96">
        <f>IF($D23=0,0,IF($D23=1,INDEX([1]Pitchers!$FK:$FK,MATCH($A23,[1]Pitchers!$A:$A,0)),MAX(-16,IF($D23=2,AI23-MIN(0.75,0.25*(RIGHT(AJ$4,4)*1-(RIGHT($AD$4,4)*1)+0.25)*(1-MIN(0.75,INDEX([1]Hitters!$CF:$CF,MATCH($A23,[1]Hitters!$A:$A,0)))/0.75*1)+INDEX([1]Hitters!$CF:$CF,MATCH($A23,[1]Hitters!$A:$A,0)))/0.75*1,IF($D23&gt;6,(AI23-MIN(0.75,0.25*(RIGHT(AJ$4,4)*1-(RIGHT($AD$4,4)*1)+0.25)*(1-MIN(0.75,INDEX([1]Hitters!$CF:$CF,MATCH($A23,[1]Hitters!$A:$A,0)))/0.75*1)+INDEX([1]Hitters!$CF:$CF,MATCH($A23,[1]Hitters!$A:$A,0)))/0.75*($M23+RIGHT(AJ$4,4)*1-RIGHT($AA$4,4)*1+10)*0.05),IF($D23=3,(AI23-MIN(0.75,0.25*(RIGHT(AJ$4,4)*1-(RIGHT($AD$4,4)*1)+0.25)*(1-MIN(0.75,INDEX([1]Hitters!$CF:$CF,MATCH($A23,[1]Hitters!$A:$A,0)))/0.75*1)+INDEX([1]Hitters!$CF:$CF,MATCH($A23,[1]Hitters!$A:$A,0)))/0.75*($M23+RIGHT(AJ$4,4)*1-RIGHT($AA$4,4)*1-27)*0.1),(AI23-MIN(0.75,0.25*(RIGHT(AJ$4,4)*1-(RIGHT($AD$4,4)*1)+0.25)*(1-MIN(0.75,INDEX([1]Hitters!$CF:$CF,MATCH($A23,[1]Hitters!$A:$A,0)))/0.75*1)+INDEX([1]Hitters!$CF:$CF,MATCH($A23,[1]Hitters!$A:$A,0)))/0.75*($M23+RIGHT(AJ$4,4)*1-RIGHT($AA$4,4)*1-20)*0.094)))))))</f>
        <v>0.26015388265679179</v>
      </c>
      <c r="AK23" s="96">
        <f>IF($D23=0,0,IF($D23=1,INDEX([1]Pitchers!$FK:$FK,MATCH($A23,[1]Pitchers!$A:$A,0)),MAX(-16,IF($D23=2,AJ23-MIN(0.75,0.25*(RIGHT(AK$4,4)*1-(RIGHT($AD$4,4)*1)+0.25)*(1-MIN(0.75,INDEX([1]Hitters!$CF:$CF,MATCH($A23,[1]Hitters!$A:$A,0)))/0.75*1)+INDEX([1]Hitters!$CF:$CF,MATCH($A23,[1]Hitters!$A:$A,0)))/0.75*1,IF($D23&gt;6,(AJ23-MIN(0.75,0.25*(RIGHT(AK$4,4)*1-(RIGHT($AD$4,4)*1)+0.25)*(1-MIN(0.75,INDEX([1]Hitters!$CF:$CF,MATCH($A23,[1]Hitters!$A:$A,0)))/0.75*1)+INDEX([1]Hitters!$CF:$CF,MATCH($A23,[1]Hitters!$A:$A,0)))/0.75*($M23+RIGHT(AK$4,4)*1-RIGHT($AA$4,4)*1+10)*0.05),IF($D23=3,(AJ23-MIN(0.75,0.25*(RIGHT(AK$4,4)*1-(RIGHT($AD$4,4)*1)+0.25)*(1-MIN(0.75,INDEX([1]Hitters!$CF:$CF,MATCH($A23,[1]Hitters!$A:$A,0)))/0.75*1)+INDEX([1]Hitters!$CF:$CF,MATCH($A23,[1]Hitters!$A:$A,0)))/0.75*($M23+RIGHT(AK$4,4)*1-RIGHT($AA$4,4)*1-27)*0.1),(AJ23-MIN(0.75,0.25*(RIGHT(AK$4,4)*1-(RIGHT($AD$4,4)*1)+0.25)*(1-MIN(0.75,INDEX([1]Hitters!$CF:$CF,MATCH($A23,[1]Hitters!$A:$A,0)))/0.75*1)+INDEX([1]Hitters!$CF:$CF,MATCH($A23,[1]Hitters!$A:$A,0)))/0.75*($M23+RIGHT(AK$4,4)*1-RIGHT($AA$4,4)*1-20)*0.094)))))))</f>
        <v>0.26015388265679179</v>
      </c>
      <c r="AL23" s="96">
        <f>IF($D23=0,0,IF($D23=1,INDEX([1]Pitchers!$FK:$FK,MATCH($A23,[1]Pitchers!$A:$A,0)),MAX(-16,IF($D23=2,AK23-MIN(0.75,0.25*(RIGHT(AL$4,4)*1-(RIGHT($AD$4,4)*1)+0.25)*(1-MIN(0.75,INDEX([1]Hitters!$CF:$CF,MATCH($A23,[1]Hitters!$A:$A,0)))/0.75*1)+INDEX([1]Hitters!$CF:$CF,MATCH($A23,[1]Hitters!$A:$A,0)))/0.75*1,IF($D23&gt;6,(AK23-MIN(0.75,0.25*(RIGHT(AL$4,4)*1-(RIGHT($AD$4,4)*1)+0.25)*(1-MIN(0.75,INDEX([1]Hitters!$CF:$CF,MATCH($A23,[1]Hitters!$A:$A,0)))/0.75*1)+INDEX([1]Hitters!$CF:$CF,MATCH($A23,[1]Hitters!$A:$A,0)))/0.75*($M23+RIGHT(AL$4,4)*1-RIGHT($AA$4,4)*1+10)*0.05),IF($D23=3,(AK23-MIN(0.75,0.25*(RIGHT(AL$4,4)*1-(RIGHT($AD$4,4)*1)+0.25)*(1-MIN(0.75,INDEX([1]Hitters!$CF:$CF,MATCH($A23,[1]Hitters!$A:$A,0)))/0.75*1)+INDEX([1]Hitters!$CF:$CF,MATCH($A23,[1]Hitters!$A:$A,0)))/0.75*($M23+RIGHT(AL$4,4)*1-RIGHT($AA$4,4)*1-27)*0.1),(AK23-MIN(0.75,0.25*(RIGHT(AL$4,4)*1-(RIGHT($AD$4,4)*1)+0.25)*(1-MIN(0.75,INDEX([1]Hitters!$CF:$CF,MATCH($A23,[1]Hitters!$A:$A,0)))/0.75*1)+INDEX([1]Hitters!$CF:$CF,MATCH($A23,[1]Hitters!$A:$A,0)))/0.75*($M23+RIGHT(AL$4,4)*1-RIGHT($AA$4,4)*1-20)*0.094)))))))</f>
        <v>0.26015388265679179</v>
      </c>
      <c r="AM23" s="98">
        <f>MAX(IF($D23=0,20,IF($D23=1,60,150)),MAX(0,IF($D23&gt;1,INDEX([1]Hitters!$ER:$ER,MATCH($A23,[1]Hitters!$A:$A,0))*(0.4+MAX(0,0.6*MIN(1,(IF(O23="",0,(((4.25+(O23-0.263)*4.2)^(((4.25+(O23-0.263)*4.2)+(4.25-AA23*600/600*4.2/600))^0.285))/((4.25+(O23-0.263)*4.2)^(((4.25+(O23-0.263)*4.2)+(4.25-AA23*600/600*4.2/600))^0.285)+(4.25-AA23*600/600*4.2/600)^(((4.25+(O23-0.263)*4.2)+(4.25-AA23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23,[1]Pitchers!$A:$A,0))))*IF($D23&lt;2,(0.4+0.6*MAX(0,MIN(1,IF($D23=0,((4.25)^(((4.25)+(4.25-(4-O23)*4.25/4*1/9))^0.285)/((4.25)^(((4.25)+(4.25-(4-O23)*4.25/4*1/9))^0.285)+(4.25-(4-O23)*4.25/4*1/9)^(((4.25)+(4.25-(4-O23)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23)))/0.5345*0.0009131+0.0104414*(3.74-MIN(3.74,O23)))*50,(((4.25+(AA23-0.263)*0.32*198*MAX(6,198/33)/198)^(((4.25+(AA23-0.263)*0.32*198*MAX(6,198/33)/198)+(4.25-(4-O23)*4.25/4*MAX(6,198/33)/9))^0.285)/((4.25+(AA23-0.263)*0.32*198*MAX(6,198/33)/198)^(((4.25+(AA23-0.263)*0.32*198*MAX(6,198/33)/198)+(4.25-(4-O23)*4.25/4*MAX(6,198/33)/9))^0.285)+(4.25-(4-O23)*4.25/4*MAX(6,198/33)/9)^(((4.25+(AA23-0.263)*0.32*198*MAX(6,198/33)/198)+(4.25-(4-O23)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23=0,50,198)/0.0065))),1))</f>
        <v>174.29257172479424</v>
      </c>
      <c r="AN23" s="98">
        <f t="shared" si="3"/>
        <v>156.87590505812727</v>
      </c>
      <c r="AO23" s="98">
        <f t="shared" si="4"/>
        <v>137.4592383914603</v>
      </c>
      <c r="AP23" s="98">
        <f t="shared" si="5"/>
        <v>73.503433752004923</v>
      </c>
      <c r="AQ23" s="98">
        <f t="shared" si="6"/>
        <v>60</v>
      </c>
      <c r="AR23" s="98">
        <f t="shared" si="7"/>
        <v>60</v>
      </c>
      <c r="AS23" s="98">
        <f t="shared" si="8"/>
        <v>60</v>
      </c>
      <c r="AT23" s="98">
        <f t="shared" si="9"/>
        <v>60</v>
      </c>
      <c r="AU23" s="98">
        <f t="shared" si="10"/>
        <v>60</v>
      </c>
      <c r="AV23" s="98">
        <f t="shared" si="11"/>
        <v>60</v>
      </c>
      <c r="AW23" s="98">
        <f t="shared" si="12"/>
        <v>60</v>
      </c>
      <c r="AX23" s="98">
        <f t="shared" si="13"/>
        <v>60</v>
      </c>
      <c r="AY23" s="96">
        <f t="shared" si="14"/>
        <v>3.8132769128713209</v>
      </c>
      <c r="AZ23" s="96">
        <f t="shared" si="15"/>
        <v>35.747619047619047</v>
      </c>
      <c r="BA23" s="96">
        <f t="shared" si="16"/>
        <v>2.4155107422953717</v>
      </c>
      <c r="BB23" s="96">
        <f t="shared" si="17"/>
        <v>1.6444307889128811</v>
      </c>
      <c r="BC23" s="96">
        <f t="shared" si="18"/>
        <v>0.92224676549328566</v>
      </c>
      <c r="BD23" s="96">
        <f t="shared" si="19"/>
        <v>0.18586762854998473</v>
      </c>
      <c r="BE23" s="96">
        <f t="shared" si="20"/>
        <v>0</v>
      </c>
      <c r="BF23" s="96">
        <f t="shared" si="21"/>
        <v>0</v>
      </c>
      <c r="BG23" s="96">
        <f t="shared" si="22"/>
        <v>0</v>
      </c>
      <c r="BH23" s="96">
        <f t="shared" si="23"/>
        <v>0</v>
      </c>
      <c r="BI23" s="96">
        <f t="shared" si="24"/>
        <v>0</v>
      </c>
      <c r="BJ23" s="96">
        <f t="shared" si="25"/>
        <v>0</v>
      </c>
      <c r="BK23" s="96">
        <f t="shared" si="26"/>
        <v>0</v>
      </c>
      <c r="BL23" s="96">
        <f t="shared" si="27"/>
        <v>0</v>
      </c>
      <c r="BM23" s="129">
        <f t="shared" si="65"/>
        <v>16</v>
      </c>
      <c r="BN23" s="129">
        <f t="shared" si="65"/>
        <v>16</v>
      </c>
      <c r="BO23" s="129" t="str">
        <f t="shared" si="65"/>
        <v/>
      </c>
      <c r="BP23" s="129" t="str">
        <f t="shared" si="65"/>
        <v/>
      </c>
      <c r="BQ23" s="129" t="str">
        <f t="shared" si="65"/>
        <v/>
      </c>
      <c r="BR23" s="129" t="str">
        <f t="shared" si="65"/>
        <v/>
      </c>
      <c r="BS23" s="129" t="str">
        <f t="shared" si="65"/>
        <v/>
      </c>
      <c r="BT23" s="129" t="str">
        <f t="shared" si="65"/>
        <v/>
      </c>
      <c r="BU23" s="129" t="str">
        <f t="shared" si="65"/>
        <v/>
      </c>
      <c r="BV23" s="129" t="str">
        <f t="shared" si="65"/>
        <v/>
      </c>
      <c r="BW23" s="129" t="str">
        <f t="shared" si="65"/>
        <v/>
      </c>
      <c r="BX23" s="129" t="str">
        <f t="shared" si="65"/>
        <v/>
      </c>
      <c r="BY23" s="130">
        <f t="shared" si="29"/>
        <v>20.67014734116729</v>
      </c>
      <c r="BZ23" s="130">
        <f t="shared" si="30"/>
        <v>14.313218626868201</v>
      </c>
      <c r="CA23" s="130">
        <f t="shared" si="31"/>
        <v>8.6342164716507792</v>
      </c>
      <c r="CB23" s="130">
        <f t="shared" si="32"/>
        <v>2.2213201080014091</v>
      </c>
      <c r="CC23" s="130">
        <f t="shared" si="33"/>
        <v>0.5</v>
      </c>
      <c r="CD23" s="130">
        <f t="shared" si="34"/>
        <v>0.5</v>
      </c>
      <c r="CE23" s="130">
        <f t="shared" si="35"/>
        <v>0.5</v>
      </c>
      <c r="CF23" s="130">
        <f t="shared" si="36"/>
        <v>0.5</v>
      </c>
      <c r="CG23" s="130">
        <f t="shared" si="37"/>
        <v>0.5</v>
      </c>
      <c r="CH23" s="130">
        <f t="shared" si="38"/>
        <v>0.5</v>
      </c>
      <c r="CI23" s="130">
        <f t="shared" si="39"/>
        <v>0.5</v>
      </c>
      <c r="CJ23" s="130">
        <f t="shared" si="40"/>
        <v>0.5</v>
      </c>
      <c r="CK23" s="131">
        <f t="shared" si="41"/>
        <v>2</v>
      </c>
      <c r="CL23" s="96">
        <f t="shared" si="42"/>
        <v>0.56809662829841523</v>
      </c>
      <c r="CM23" s="96">
        <f t="shared" si="43"/>
        <v>-1.837536675073892E-2</v>
      </c>
      <c r="CN23" s="96">
        <f t="shared" si="44"/>
        <v>-0.53475243183699772</v>
      </c>
      <c r="CO23" s="96">
        <f t="shared" si="45"/>
        <v>-0.59323201750439147</v>
      </c>
      <c r="CP23" s="96">
        <f t="shared" si="46"/>
        <v>-0.63596999999999992</v>
      </c>
      <c r="CQ23" s="96">
        <f t="shared" si="47"/>
        <v>-0.63596999999999992</v>
      </c>
      <c r="CR23" s="96">
        <f t="shared" si="48"/>
        <v>-0.63596999999999992</v>
      </c>
      <c r="CS23" s="96">
        <f t="shared" si="49"/>
        <v>-0.63596999999999992</v>
      </c>
      <c r="CT23" s="96">
        <f t="shared" si="50"/>
        <v>-0.63596999999999992</v>
      </c>
      <c r="CU23" s="96">
        <f t="shared" si="51"/>
        <v>-0.63596999999999992</v>
      </c>
      <c r="CV23" s="96">
        <f t="shared" si="52"/>
        <v>-0.63596999999999992</v>
      </c>
      <c r="CW23" s="96">
        <f t="shared" si="53"/>
        <v>-0.63596999999999992</v>
      </c>
      <c r="CX23" s="96">
        <f>MAX(0,(IF(CL23&gt;0,(CL23-ROUNDDOWN(CL23,1))/0.1*LOOKUP(ROUNDUP(CL23+81.1,1),CB!$A:$A,CB!$C:$C)+(1-(CL23-ROUNDDOWN(CL23,1))/0.1)*LOOKUP(ROUNDDOWN(CL23+81.1,1),CB!$A:$A,CB!$C:$C),(CL23-ROUNDDOWN(CL23-0.1,1))/0.1*LOOKUP(ROUNDUP(CL23+81.1,1),CB!$A:$A,CB!$C:$C)+(1-(CL23-ROUNDDOWN(CL23-0.1,1))/0.1)*LOOKUP(ROUNDDOWN(CL23+81.1,1),CB!$A:$A,CB!$C:$C))-LOOKUP(81.1,CB!$A:$A,CB!$C:$C))/(1-(BINOMDIST(97,162,0.5,TRUE)-BINOMDIST(87,162,0.5,TRUE)))*$C$2*($B$1^(LEFT(CX$4,4)*1-LEFT($BA$4,4)*1))*(37.75+CL23))</f>
        <v>0.84606140280431552</v>
      </c>
      <c r="CY23" s="96">
        <f>MAX(0,(IF(CM23&gt;0,(CM23-ROUNDDOWN(CM23,1))/0.1*LOOKUP(ROUNDUP(CM23+81.1,1),CB!$A:$A,CB!$C:$C)+(1-(CM23-ROUNDDOWN(CM23,1))/0.1)*LOOKUP(ROUNDDOWN(CM23+81.1,1),CB!$A:$A,CB!$C:$C),(CM23-ROUNDDOWN(CM23-0.1,1))/0.1*LOOKUP(ROUNDUP(CM23+81.1,1),CB!$A:$A,CB!$C:$C)+(1-(CM23-ROUNDDOWN(CM23-0.1,1))/0.1)*LOOKUP(ROUNDDOWN(CM23+81.1,1),CB!$A:$A,CB!$C:$C))-LOOKUP(81.1,CB!$A:$A,CB!$C:$C))/(1-(BINOMDIST(97,162,0.5,TRUE)-BINOMDIST(87,162,0.5,TRUE)))*$C$2*($B$1^(LEFT(CY$4,4)*1-LEFT($BA$4,4)*1))*(37.75+CM23))</f>
        <v>0</v>
      </c>
      <c r="CZ23" s="96">
        <f>MAX(0,(IF(CN23&gt;0,(CN23-ROUNDDOWN(CN23,1))/0.1*LOOKUP(ROUNDUP(CN23+81.1,1),CB!$A:$A,CB!$C:$C)+(1-(CN23-ROUNDDOWN(CN23,1))/0.1)*LOOKUP(ROUNDDOWN(CN23+81.1,1),CB!$A:$A,CB!$C:$C),(CN23-ROUNDDOWN(CN23-0.1,1))/0.1*LOOKUP(ROUNDUP(CN23+81.1,1),CB!$A:$A,CB!$C:$C)+(1-(CN23-ROUNDDOWN(CN23-0.1,1))/0.1)*LOOKUP(ROUNDDOWN(CN23+81.1,1),CB!$A:$A,CB!$C:$C))-LOOKUP(81.1,CB!$A:$A,CB!$C:$C))/(1-(BINOMDIST(97,162,0.5,TRUE)-BINOMDIST(87,162,0.5,TRUE)))*$C$2*($B$1^(LEFT(CZ$4,4)*1-LEFT($BA$4,4)*1))*(37.75+CN23))</f>
        <v>0</v>
      </c>
      <c r="DA23" s="96">
        <f>MAX(0,(IF(CO23&gt;0,(CO23-ROUNDDOWN(CO23,1))/0.1*LOOKUP(ROUNDUP(CO23+81.1,1),CB!$A:$A,CB!$C:$C)+(1-(CO23-ROUNDDOWN(CO23,1))/0.1)*LOOKUP(ROUNDDOWN(CO23+81.1,1),CB!$A:$A,CB!$C:$C),(CO23-ROUNDDOWN(CO23-0.1,1))/0.1*LOOKUP(ROUNDUP(CO23+81.1,1),CB!$A:$A,CB!$C:$C)+(1-(CO23-ROUNDDOWN(CO23-0.1,1))/0.1)*LOOKUP(ROUNDDOWN(CO23+81.1,1),CB!$A:$A,CB!$C:$C))-LOOKUP(81.1,CB!$A:$A,CB!$C:$C))/(1-(BINOMDIST(97,162,0.5,TRUE)-BINOMDIST(87,162,0.5,TRUE)))*$C$2*($B$1^(LEFT(DA$4,4)*1-LEFT($BA$4,4)*1))*(37.75+CO23))</f>
        <v>0</v>
      </c>
      <c r="DB23" s="96">
        <f>MAX(0,(IF(CP23&gt;0,(CP23-ROUNDDOWN(CP23,1))/0.1*LOOKUP(ROUNDUP(CP23+81.1,1),CB!$A:$A,CB!$C:$C)+(1-(CP23-ROUNDDOWN(CP23,1))/0.1)*LOOKUP(ROUNDDOWN(CP23+81.1,1),CB!$A:$A,CB!$C:$C),(CP23-ROUNDDOWN(CP23-0.1,1))/0.1*LOOKUP(ROUNDUP(CP23+81.1,1),CB!$A:$A,CB!$C:$C)+(1-(CP23-ROUNDDOWN(CP23-0.1,1))/0.1)*LOOKUP(ROUNDDOWN(CP23+81.1,1),CB!$A:$A,CB!$C:$C))-LOOKUP(81.1,CB!$A:$A,CB!$C:$C))/(1-(BINOMDIST(97,162,0.5,TRUE)-BINOMDIST(87,162,0.5,TRUE)))*$C$2*($B$1^(LEFT(DB$4,4)*1-LEFT($BA$4,4)*1))*(37.75+CP23))</f>
        <v>0</v>
      </c>
      <c r="DC23" s="96">
        <f>MAX(0,(IF(CQ23&gt;0,(CQ23-ROUNDDOWN(CQ23,1))/0.1*LOOKUP(ROUNDUP(CQ23+81.1,1),CB!$A:$A,CB!$C:$C)+(1-(CQ23-ROUNDDOWN(CQ23,1))/0.1)*LOOKUP(ROUNDDOWN(CQ23+81.1,1),CB!$A:$A,CB!$C:$C),(CQ23-ROUNDDOWN(CQ23-0.1,1))/0.1*LOOKUP(ROUNDUP(CQ23+81.1,1),CB!$A:$A,CB!$C:$C)+(1-(CQ23-ROUNDDOWN(CQ23-0.1,1))/0.1)*LOOKUP(ROUNDDOWN(CQ23+81.1,1),CB!$A:$A,CB!$C:$C))-LOOKUP(81.1,CB!$A:$A,CB!$C:$C))/(1-(BINOMDIST(97,162,0.5,TRUE)-BINOMDIST(87,162,0.5,TRUE)))*$C$2*($B$1^(LEFT(DC$4,4)*1-LEFT($BA$4,4)*1))*(37.75+CQ23))</f>
        <v>0</v>
      </c>
      <c r="DD23" s="96">
        <f>MAX(0,(IF(CR23&gt;0,(CR23-ROUNDDOWN(CR23,1))/0.1*LOOKUP(ROUNDUP(CR23+81.1,1),CB!$A:$A,CB!$C:$C)+(1-(CR23-ROUNDDOWN(CR23,1))/0.1)*LOOKUP(ROUNDDOWN(CR23+81.1,1),CB!$A:$A,CB!$C:$C),(CR23-ROUNDDOWN(CR23-0.1,1))/0.1*LOOKUP(ROUNDUP(CR23+81.1,1),CB!$A:$A,CB!$C:$C)+(1-(CR23-ROUNDDOWN(CR23-0.1,1))/0.1)*LOOKUP(ROUNDDOWN(CR23+81.1,1),CB!$A:$A,CB!$C:$C))-LOOKUP(81.1,CB!$A:$A,CB!$C:$C))/(1-(BINOMDIST(97,162,0.5,TRUE)-BINOMDIST(87,162,0.5,TRUE)))*$C$2*($B$1^(LEFT(DD$4,4)*1-LEFT($BA$4,4)*1))*(37.75+CR23))</f>
        <v>0</v>
      </c>
      <c r="DE23" s="96">
        <f>MAX(0,(IF(CS23&gt;0,(CS23-ROUNDDOWN(CS23,1))/0.1*LOOKUP(ROUNDUP(CS23+81.1,1),CB!$A:$A,CB!$C:$C)+(1-(CS23-ROUNDDOWN(CS23,1))/0.1)*LOOKUP(ROUNDDOWN(CS23+81.1,1),CB!$A:$A,CB!$C:$C),(CS23-ROUNDDOWN(CS23-0.1,1))/0.1*LOOKUP(ROUNDUP(CS23+81.1,1),CB!$A:$A,CB!$C:$C)+(1-(CS23-ROUNDDOWN(CS23-0.1,1))/0.1)*LOOKUP(ROUNDDOWN(CS23+81.1,1),CB!$A:$A,CB!$C:$C))-LOOKUP(81.1,CB!$A:$A,CB!$C:$C))/(1-(BINOMDIST(97,162,0.5,TRUE)-BINOMDIST(87,162,0.5,TRUE)))*$C$2*($B$1^(LEFT(DE$4,4)*1-LEFT($BA$4,4)*1))*(37.75+CS23))</f>
        <v>0</v>
      </c>
      <c r="DF23" s="96">
        <f>MAX(0,(IF(CT23&gt;0,(CT23-ROUNDDOWN(CT23,1))/0.1*LOOKUP(ROUNDUP(CT23+81.1,1),CB!$A:$A,CB!$C:$C)+(1-(CT23-ROUNDDOWN(CT23,1))/0.1)*LOOKUP(ROUNDDOWN(CT23+81.1,1),CB!$A:$A,CB!$C:$C),(CT23-ROUNDDOWN(CT23-0.1,1))/0.1*LOOKUP(ROUNDUP(CT23+81.1,1),CB!$A:$A,CB!$C:$C)+(1-(CT23-ROUNDDOWN(CT23-0.1,1))/0.1)*LOOKUP(ROUNDDOWN(CT23+81.1,1),CB!$A:$A,CB!$C:$C))-LOOKUP(81.1,CB!$A:$A,CB!$C:$C))/(1-(BINOMDIST(97,162,0.5,TRUE)-BINOMDIST(87,162,0.5,TRUE)))*$C$2*($B$1^(LEFT(DF$4,4)*1-LEFT($BA$4,4)*1))*(37.75+CT23))</f>
        <v>0</v>
      </c>
      <c r="DG23" s="96">
        <f>MAX(0,(IF(CU23&gt;0,(CU23-ROUNDDOWN(CU23,1))/0.1*LOOKUP(ROUNDUP(CU23+81.1,1),CB!$A:$A,CB!$C:$C)+(1-(CU23-ROUNDDOWN(CU23,1))/0.1)*LOOKUP(ROUNDDOWN(CU23+81.1,1),CB!$A:$A,CB!$C:$C),(CU23-ROUNDDOWN(CU23-0.1,1))/0.1*LOOKUP(ROUNDUP(CU23+81.1,1),CB!$A:$A,CB!$C:$C)+(1-(CU23-ROUNDDOWN(CU23-0.1,1))/0.1)*LOOKUP(ROUNDDOWN(CU23+81.1,1),CB!$A:$A,CB!$C:$C))-LOOKUP(81.1,CB!$A:$A,CB!$C:$C))/(1-(BINOMDIST(97,162,0.5,TRUE)-BINOMDIST(87,162,0.5,TRUE)))*$C$2*($B$1^(LEFT(DG$4,4)*1-LEFT($BA$4,4)*1))*(37.75+CU23))</f>
        <v>0</v>
      </c>
      <c r="DH23" s="96">
        <f>MAX(0,(IF(CV23&gt;0,(CV23-ROUNDDOWN(CV23,1))/0.1*LOOKUP(ROUNDUP(CV23+81.1,1),CB!$A:$A,CB!$C:$C)+(1-(CV23-ROUNDDOWN(CV23,1))/0.1)*LOOKUP(ROUNDDOWN(CV23+81.1,1),CB!$A:$A,CB!$C:$C),(CV23-ROUNDDOWN(CV23-0.1,1))/0.1*LOOKUP(ROUNDUP(CV23+81.1,1),CB!$A:$A,CB!$C:$C)+(1-(CV23-ROUNDDOWN(CV23-0.1,1))/0.1)*LOOKUP(ROUNDDOWN(CV23+81.1,1),CB!$A:$A,CB!$C:$C))-LOOKUP(81.1,CB!$A:$A,CB!$C:$C))/(1-(BINOMDIST(97,162,0.5,TRUE)-BINOMDIST(87,162,0.5,TRUE)))*$C$2*($B$1^(LEFT(DH$4,4)*1-LEFT($BA$4,4)*1))*(37.75+CV23))</f>
        <v>0</v>
      </c>
      <c r="DI23" s="96">
        <f>MAX(0,(IF(CW23&gt;0,(CW23-ROUNDDOWN(CW23,1))/0.1*LOOKUP(ROUNDUP(CW23+81.1,1),CB!$A:$A,CB!$C:$C)+(1-(CW23-ROUNDDOWN(CW23,1))/0.1)*LOOKUP(ROUNDDOWN(CW23+81.1,1),CB!$A:$A,CB!$C:$C),(CW23-ROUNDDOWN(CW23-0.1,1))/0.1*LOOKUP(ROUNDUP(CW23+81.1,1),CB!$A:$A,CB!$C:$C)+(1-(CW23-ROUNDDOWN(CW23-0.1,1))/0.1)*LOOKUP(ROUNDDOWN(CW23+81.1,1),CB!$A:$A,CB!$C:$C))-LOOKUP(81.1,CB!$A:$A,CB!$C:$C))/(1-(BINOMDIST(97,162,0.5,TRUE)-BINOMDIST(87,162,0.5,TRUE)))*$C$2*($B$1^(LEFT(DI$4,4)*1-LEFT($BA$4,4)*1))*(37.75+CW23))</f>
        <v>0</v>
      </c>
      <c r="DJ23" s="90">
        <f t="shared" si="54"/>
        <v>0.84606140280431552</v>
      </c>
      <c r="DK23" s="132"/>
      <c r="DL23" s="132">
        <f t="shared" si="55"/>
        <v>12.970147341167291</v>
      </c>
      <c r="DM23" s="132">
        <f t="shared" si="56"/>
        <v>27.141990043224865</v>
      </c>
      <c r="DN23" s="132">
        <f t="shared" si="57"/>
        <v>36.775370526827409</v>
      </c>
      <c r="DO23" s="132">
        <f t="shared" si="58"/>
        <v>41.923163666797507</v>
      </c>
      <c r="DP23" s="132">
        <f t="shared" si="59"/>
        <v>46.146227151972987</v>
      </c>
      <c r="DQ23" s="132">
        <f t="shared" si="60"/>
        <v>50.548769441629659</v>
      </c>
      <c r="DR23" s="132">
        <f t="shared" si="61"/>
        <v>55.122413202128989</v>
      </c>
      <c r="DS23" s="132">
        <f t="shared" si="62"/>
        <v>59.857848454920827</v>
      </c>
      <c r="DT23" s="132">
        <f t="shared" si="63"/>
        <v>64.745068519174424</v>
      </c>
      <c r="DU23" s="132">
        <f t="shared" si="64"/>
        <v>69.77360472503608</v>
      </c>
      <c r="DV23" s="132"/>
      <c r="DW23" s="132"/>
      <c r="DX23" s="132"/>
      <c r="DY23" s="132"/>
      <c r="DZ23" s="132"/>
      <c r="EA23" s="132"/>
      <c r="EB23" s="132"/>
      <c r="EC23" s="132"/>
      <c r="ED23" s="132"/>
      <c r="EE23" s="132"/>
      <c r="ER23" s="132"/>
      <c r="ES23" s="132"/>
      <c r="ET23" s="132"/>
      <c r="EU23" s="132"/>
      <c r="EV23" s="132"/>
      <c r="EW23" s="132"/>
      <c r="EX23" s="132"/>
      <c r="EY23" s="132"/>
      <c r="EZ23" s="132"/>
      <c r="FA23" s="132"/>
      <c r="FB23" s="132"/>
      <c r="FC23" s="132"/>
    </row>
    <row r="24" spans="1:159" ht="12.75" customHeight="1" x14ac:dyDescent="0.2">
      <c r="A24" s="128">
        <v>503285</v>
      </c>
      <c r="B24" s="99" t="str">
        <f>INDEX([1]Bios!$O:$O,MATCH(A24,[1]Bios!$C:$C,0))</f>
        <v>O'Day, Darren</v>
      </c>
      <c r="C24" s="92" t="s">
        <v>62</v>
      </c>
      <c r="D24" s="94">
        <f>LOOKUP(IF(INDEX([1]Bios!$M:$M,MATCH(A24,[1]Bios!$C:$C,0))="P",INDEX([1]Pitchers!$Q:$Q,MATCH(A24,[1]Pitchers!$A:$A,0)),INDEX([1]Hitters!$AV:$AV,MATCH(A24,[1]Hitters!$A:$A,0))),Positions!A:A,Positions!B:B)</f>
        <v>0</v>
      </c>
      <c r="E24" s="137">
        <v>4</v>
      </c>
      <c r="F24" s="138">
        <f t="shared" si="0"/>
        <v>29.23552112114864</v>
      </c>
      <c r="G24" s="138">
        <v>31</v>
      </c>
      <c r="H24" s="94"/>
      <c r="I24" s="93">
        <f>6</f>
        <v>6</v>
      </c>
      <c r="J24" s="93">
        <f>6</f>
        <v>6</v>
      </c>
      <c r="K24" s="94">
        <f>MIN(IF(D24&gt;1,INDEX([1]Hitters!$DA:$DA,MATCH(A24,[1]Hitters!$A:$A,0)),INDEX([1]Pitchers!$DA:$DA,MATCH(A24,[1]Pitchers!$A:$A,0))),J24)</f>
        <v>6</v>
      </c>
      <c r="L24" s="94">
        <f t="shared" si="1"/>
        <v>4</v>
      </c>
      <c r="M24" s="95">
        <f>IF(D24&gt;1,INDEX([1]Hitters!$CV:$CV,MATCH($A24,[1]Hitters!$A:$A,0)),INDEX([1]Pitchers!$CP:$CP,MATCH($A24,[1]Pitchers!$A:$A,0)))</f>
        <v>33.708333333333336</v>
      </c>
      <c r="N24" s="90">
        <f t="shared" si="2"/>
        <v>-1.3213109842170634</v>
      </c>
      <c r="O24" s="97">
        <f>IF($D24&gt;1,INDEX([1]Hitters!$AF:$AF,MATCH($A24,[1]Hitters!$A:$A,0)),INDEX([1]Pitchers!$AJ:$AJ,MATCH($A24,[1]Pitchers!$A:$A,0))*IF(OR(AND($D24=0,INDEX([1]Pitchers!$Q:$Q,MATCH($A24,[1]Pitchers!$A:$A,0))="R"),AND($D24=1,INDEX([1]Pitchers!$Q:$Q,MATCH($A24,[1]Pitchers!$A:$A,0))="S")),1,IF($D24=0,0.83+(1-INDEX([1]Pitchers!$BE:$BE,MATCH($A24,[1]Pitchers!$A:$A,0)))/8,1/(0.83+(1-INDEX([1]Pitchers!$BE:$BE,MATCH($A24,[1]Pitchers!$A:$A,0)))/8))))</f>
        <v>3.1958367126046721</v>
      </c>
      <c r="P24" s="97">
        <f>IF($D24&gt;1,O24+(LOOKUP(ROUNDDOWN($M24+RIGHT(P$4,4)*1-2016,0),Age!$A:$A,Age!$C:$C)*(1-($M24+RIGHT(P$4,4)*1-2016-ROUNDDOWN($M24+RIGHT(P$4,4)*1-2016,0)))+LOOKUP(ROUNDUP($M24+RIGHT(P$4,4)*1-2016,0),Age!$A:$A,Age!$C:$C)*(($M24+RIGHT(P$4,4)*1-2016-ROUNDDOWN($M24+RIGHT(P$4,4)*1-2016,0))))*IF($M24+RIGHT(P$4,4)*1-2016&gt;27,1,INDEX([1]Hitters!$BG:$BG,MATCH($A24,[1]Hitters!$A:$A,0))),O24*(1-(1-(LOOKUP(ROUNDDOWN($M24+RIGHT(P$4,4)*1-2016,0),Age!$A:$A,Age!$L:$L)*(1-($M24+RIGHT(P$4,4)*1-2016-ROUNDDOWN($M24+RIGHT(P$4,4)*1-2016,0)))+LOOKUP(ROUNDUP($M24+RIGHT(P$4,4)*1-2016,0),Age!$A:$A,Age!$L:$L)*(($M24+RIGHT(P$4,4)*1-2016-ROUNDDOWN($M24+RIGHT(P$4,4)*1-2016,0)))))*IF($M24+RIGHT(P$4,4)*1-2016&gt;27,1,INDEX([1]Pitchers!$BE:$BE,MATCH($A24,[1]Pitchers!$A:$A,0)))))</f>
        <v>3.3374855168977255</v>
      </c>
      <c r="Q24" s="97">
        <f>IF($D24&gt;1,P24+(LOOKUP(ROUNDDOWN($M24+RIGHT(Q$4,4)*1-2016,0),Age!$A:$A,Age!$C:$C)*(1-($M24+RIGHT(Q$4,4)*1-2016-ROUNDDOWN($M24+RIGHT(Q$4,4)*1-2016,0)))+LOOKUP(ROUNDUP($M24+RIGHT(Q$4,4)*1-2016,0),Age!$A:$A,Age!$C:$C)*(($M24+RIGHT(Q$4,4)*1-2016-ROUNDDOWN($M24+RIGHT(Q$4,4)*1-2016,0))))*IF($M24+RIGHT(Q$4,4)*1-2016&gt;27,1,INDEX([1]Hitters!$BG:$BG,MATCH($A24,[1]Hitters!$A:$A,0))),P24*(1-(1-(LOOKUP(ROUNDDOWN($M24+RIGHT(Q$4,4)*1-2016,0),Age!$A:$A,Age!$L:$L)*(1-($M24+RIGHT(Q$4,4)*1-2016-ROUNDDOWN($M24+RIGHT(Q$4,4)*1-2016,0)))+LOOKUP(ROUNDUP($M24+RIGHT(Q$4,4)*1-2016,0),Age!$A:$A,Age!$L:$L)*(($M24+RIGHT(Q$4,4)*1-2016-ROUNDDOWN($M24+RIGHT(Q$4,4)*1-2016,0)))))*IF($M24+RIGHT(Q$4,4)*1-2016&gt;27,1,INDEX([1]Pitchers!$BE:$BE,MATCH($A24,[1]Pitchers!$A:$A,0)))))</f>
        <v>3.5046031510615552</v>
      </c>
      <c r="R24" s="97">
        <f>IF($D24&gt;1,Q24+(LOOKUP(ROUNDDOWN($M24+RIGHT(R$4,4)*1-2016,0),Age!$A:$A,Age!$C:$C)*(1-($M24+RIGHT(R$4,4)*1-2016-ROUNDDOWN($M24+RIGHT(R$4,4)*1-2016,0)))+LOOKUP(ROUNDUP($M24+RIGHT(R$4,4)*1-2016,0),Age!$A:$A,Age!$C:$C)*(($M24+RIGHT(R$4,4)*1-2016-ROUNDDOWN($M24+RIGHT(R$4,4)*1-2016,0))))*IF($M24+RIGHT(R$4,4)*1-2016&gt;27,1,INDEX([1]Hitters!$BG:$BG,MATCH($A24,[1]Hitters!$A:$A,0))),Q24*(1-(1-(LOOKUP(ROUNDDOWN($M24+RIGHT(R$4,4)*1-2016,0),Age!$A:$A,Age!$L:$L)*(1-($M24+RIGHT(R$4,4)*1-2016-ROUNDDOWN($M24+RIGHT(R$4,4)*1-2016,0)))+LOOKUP(ROUNDUP($M24+RIGHT(R$4,4)*1-2016,0),Age!$A:$A,Age!$L:$L)*(($M24+RIGHT(R$4,4)*1-2016-ROUNDDOWN($M24+RIGHT(R$4,4)*1-2016,0)))))*IF($M24+RIGHT(R$4,4)*1-2016&gt;27,1,INDEX([1]Pitchers!$BE:$BE,MATCH($A24,[1]Pitchers!$A:$A,0)))))</f>
        <v>3.7002403207130046</v>
      </c>
      <c r="S24" s="97">
        <f>IF($D24&gt;1,R24+(LOOKUP(ROUNDDOWN($M24+RIGHT(S$4,4)*1-2016,0),Age!$A:$A,Age!$C:$C)*(1-($M24+RIGHT(S$4,4)*1-2016-ROUNDDOWN($M24+RIGHT(S$4,4)*1-2016,0)))+LOOKUP(ROUNDUP($M24+RIGHT(S$4,4)*1-2016,0),Age!$A:$A,Age!$C:$C)*(($M24+RIGHT(S$4,4)*1-2016-ROUNDDOWN($M24+RIGHT(S$4,4)*1-2016,0))))*IF($M24+RIGHT(S$4,4)*1-2016&gt;27,1,INDEX([1]Hitters!$BG:$BG,MATCH($A24,[1]Hitters!$A:$A,0))),R24*(1-(1-(LOOKUP(ROUNDDOWN($M24+RIGHT(S$4,4)*1-2016,0),Age!$A:$A,Age!$L:$L)*(1-($M24+RIGHT(S$4,4)*1-2016-ROUNDDOWN($M24+RIGHT(S$4,4)*1-2016,0)))+LOOKUP(ROUNDUP($M24+RIGHT(S$4,4)*1-2016,0),Age!$A:$A,Age!$L:$L)*(($M24+RIGHT(S$4,4)*1-2016-ROUNDDOWN($M24+RIGHT(S$4,4)*1-2016,0)))))*IF($M24+RIGHT(S$4,4)*1-2016&gt;27,1,INDEX([1]Pitchers!$BE:$BE,MATCH($A24,[1]Pitchers!$A:$A,0)))))</f>
        <v>3.928074909626909</v>
      </c>
      <c r="T24" s="97">
        <f>IF($D24&gt;1,S24+(LOOKUP(ROUNDDOWN($M24+RIGHT(T$4,4)*1-2016,0),Age!$A:$A,Age!$C:$C)*(1-($M24+RIGHT(T$4,4)*1-2016-ROUNDDOWN($M24+RIGHT(T$4,4)*1-2016,0)))+LOOKUP(ROUNDUP($M24+RIGHT(T$4,4)*1-2016,0),Age!$A:$A,Age!$C:$C)*(($M24+RIGHT(T$4,4)*1-2016-ROUNDDOWN($M24+RIGHT(T$4,4)*1-2016,0))))*IF($M24+RIGHT(T$4,4)*1-2016&gt;27,1,INDEX([1]Hitters!$BG:$BG,MATCH($A24,[1]Hitters!$A:$A,0))),S24*(1-(1-(LOOKUP(ROUNDDOWN($M24+RIGHT(T$4,4)*1-2016,0),Age!$A:$A,Age!$L:$L)*(1-($M24+RIGHT(T$4,4)*1-2016-ROUNDDOWN($M24+RIGHT(T$4,4)*1-2016,0)))+LOOKUP(ROUNDUP($M24+RIGHT(T$4,4)*1-2016,0),Age!$A:$A,Age!$L:$L)*(($M24+RIGHT(T$4,4)*1-2016-ROUNDDOWN($M24+RIGHT(T$4,4)*1-2016,0)))))*IF($M24+RIGHT(T$4,4)*1-2016&gt;27,1,INDEX([1]Pitchers!$BE:$BE,MATCH($A24,[1]Pitchers!$A:$A,0)))))</f>
        <v>4.1925243694281491</v>
      </c>
      <c r="U24" s="97">
        <f>IF($D24&gt;1,T24+(LOOKUP(ROUNDDOWN($M24+RIGHT(U$4,4)*1-2016,0),Age!$A:$A,Age!$C:$C)*(1-($M24+RIGHT(U$4,4)*1-2016-ROUNDDOWN($M24+RIGHT(U$4,4)*1-2016,0)))+LOOKUP(ROUNDUP($M24+RIGHT(U$4,4)*1-2016,0),Age!$A:$A,Age!$C:$C)*(($M24+RIGHT(U$4,4)*1-2016-ROUNDDOWN($M24+RIGHT(U$4,4)*1-2016,0))))*IF($M24+RIGHT(U$4,4)*1-2016&gt;27,1,INDEX([1]Hitters!$BG:$BG,MATCH($A24,[1]Hitters!$A:$A,0))),T24*(1-(1-(LOOKUP(ROUNDDOWN($M24+RIGHT(U$4,4)*1-2016,0),Age!$A:$A,Age!$L:$L)*(1-($M24+RIGHT(U$4,4)*1-2016-ROUNDDOWN($M24+RIGHT(U$4,4)*1-2016,0)))+LOOKUP(ROUNDUP($M24+RIGHT(U$4,4)*1-2016,0),Age!$A:$A,Age!$L:$L)*(($M24+RIGHT(U$4,4)*1-2016-ROUNDDOWN($M24+RIGHT(U$4,4)*1-2016,0)))))*IF($M24+RIGHT(U$4,4)*1-2016&gt;27,1,INDEX([1]Pitchers!$BE:$BE,MATCH($A24,[1]Pitchers!$A:$A,0)))))</f>
        <v>4.4988843532983456</v>
      </c>
      <c r="V24" s="97">
        <f>IF($D24&gt;1,U24+(LOOKUP(ROUNDDOWN($M24+RIGHT(V$4,4)*1-2016,0),Age!$A:$A,Age!$C:$C)*(1-($M24+RIGHT(V$4,4)*1-2016-ROUNDDOWN($M24+RIGHT(V$4,4)*1-2016,0)))+LOOKUP(ROUNDUP($M24+RIGHT(V$4,4)*1-2016,0),Age!$A:$A,Age!$C:$C)*(($M24+RIGHT(V$4,4)*1-2016-ROUNDDOWN($M24+RIGHT(V$4,4)*1-2016,0))))*IF($M24+RIGHT(V$4,4)*1-2016&gt;27,1,INDEX([1]Hitters!$BG:$BG,MATCH($A24,[1]Hitters!$A:$A,0))),U24*(1-(1-(LOOKUP(ROUNDDOWN($M24+RIGHT(V$4,4)*1-2016,0),Age!$A:$A,Age!$L:$L)*(1-($M24+RIGHT(V$4,4)*1-2016-ROUNDDOWN($M24+RIGHT(V$4,4)*1-2016,0)))+LOOKUP(ROUNDUP($M24+RIGHT(V$4,4)*1-2016,0),Age!$A:$A,Age!$L:$L)*(($M24+RIGHT(V$4,4)*1-2016-ROUNDDOWN($M24+RIGHT(V$4,4)*1-2016,0)))))*IF($M24+RIGHT(V$4,4)*1-2016&gt;27,1,INDEX([1]Pitchers!$BE:$BE,MATCH($A24,[1]Pitchers!$A:$A,0)))))</f>
        <v>4.8534995397713558</v>
      </c>
      <c r="W24" s="97">
        <f>IF($D24&gt;1,V24+(LOOKUP(ROUNDDOWN($M24+RIGHT(W$4,4)*1-2016,0),Age!$A:$A,Age!$C:$C)*(1-($M24+RIGHT(W$4,4)*1-2016-ROUNDDOWN($M24+RIGHT(W$4,4)*1-2016,0)))+LOOKUP(ROUNDUP($M24+RIGHT(W$4,4)*1-2016,0),Age!$A:$A,Age!$C:$C)*(($M24+RIGHT(W$4,4)*1-2016-ROUNDDOWN($M24+RIGHT(W$4,4)*1-2016,0))))*IF($M24+RIGHT(W$4,4)*1-2016&gt;27,1,INDEX([1]Hitters!$BG:$BG,MATCH($A24,[1]Hitters!$A:$A,0))),V24*(1-(1-(LOOKUP(ROUNDDOWN($M24+RIGHT(W$4,4)*1-2016,0),Age!$A:$A,Age!$L:$L)*(1-($M24+RIGHT(W$4,4)*1-2016-ROUNDDOWN($M24+RIGHT(W$4,4)*1-2016,0)))+LOOKUP(ROUNDUP($M24+RIGHT(W$4,4)*1-2016,0),Age!$A:$A,Age!$L:$L)*(($M24+RIGHT(W$4,4)*1-2016-ROUNDDOWN($M24+RIGHT(W$4,4)*1-2016,0)))))*IF($M24+RIGHT(W$4,4)*1-2016&gt;27,1,INDEX([1]Pitchers!$BE:$BE,MATCH($A24,[1]Pitchers!$A:$A,0)))))</f>
        <v>5.2639741518901477</v>
      </c>
      <c r="X24" s="97">
        <f>IF($D24&gt;1,W24+(LOOKUP(ROUNDDOWN($M24+RIGHT(X$4,4)*1-2016,0),Age!$A:$A,Age!$C:$C)*(1-($M24+RIGHT(X$4,4)*1-2016-ROUNDDOWN($M24+RIGHT(X$4,4)*1-2016,0)))+LOOKUP(ROUNDUP($M24+RIGHT(X$4,4)*1-2016,0),Age!$A:$A,Age!$C:$C)*(($M24+RIGHT(X$4,4)*1-2016-ROUNDDOWN($M24+RIGHT(X$4,4)*1-2016,0))))*IF($M24+RIGHT(X$4,4)*1-2016&gt;27,1,INDEX([1]Hitters!$BG:$BG,MATCH($A24,[1]Hitters!$A:$A,0))),W24*(1-(1-(LOOKUP(ROUNDDOWN($M24+RIGHT(X$4,4)*1-2016,0),Age!$A:$A,Age!$L:$L)*(1-($M24+RIGHT(X$4,4)*1-2016-ROUNDDOWN($M24+RIGHT(X$4,4)*1-2016,0)))+LOOKUP(ROUNDUP($M24+RIGHT(X$4,4)*1-2016,0),Age!$A:$A,Age!$L:$L)*(($M24+RIGHT(X$4,4)*1-2016-ROUNDDOWN($M24+RIGHT(X$4,4)*1-2016,0)))))*IF($M24+RIGHT(X$4,4)*1-2016&gt;27,1,INDEX([1]Pitchers!$BE:$BE,MATCH($A24,[1]Pitchers!$A:$A,0)))))</f>
        <v>5.7394316505468135</v>
      </c>
      <c r="Y24" s="97">
        <f>IF($D24&gt;1,X24+(LOOKUP(ROUNDDOWN($M24+RIGHT(Y$4,4)*1-2016,0),Age!$A:$A,Age!$C:$C)*(1-($M24+RIGHT(Y$4,4)*1-2016-ROUNDDOWN($M24+RIGHT(Y$4,4)*1-2016,0)))+LOOKUP(ROUNDUP($M24+RIGHT(Y$4,4)*1-2016,0),Age!$A:$A,Age!$C:$C)*(($M24+RIGHT(Y$4,4)*1-2016-ROUNDDOWN($M24+RIGHT(Y$4,4)*1-2016,0))))*IF($M24+RIGHT(Y$4,4)*1-2016&gt;27,1,INDEX([1]Hitters!$BG:$BG,MATCH($A24,[1]Hitters!$A:$A,0))),X24*(1-(1-(LOOKUP(ROUNDDOWN($M24+RIGHT(Y$4,4)*1-2016,0),Age!$A:$A,Age!$L:$L)*(1-($M24+RIGHT(Y$4,4)*1-2016-ROUNDDOWN($M24+RIGHT(Y$4,4)*1-2016,0)))+LOOKUP(ROUNDUP($M24+RIGHT(Y$4,4)*1-2016,0),Age!$A:$A,Age!$L:$L)*(($M24+RIGHT(Y$4,4)*1-2016-ROUNDDOWN($M24+RIGHT(Y$4,4)*1-2016,0)))))*IF($M24+RIGHT(Y$4,4)*1-2016&gt;27,1,INDEX([1]Pitchers!$BE:$BE,MATCH($A24,[1]Pitchers!$A:$A,0)))))</f>
        <v>6.290835589223831</v>
      </c>
      <c r="Z24" s="97">
        <f>IF($D24&gt;1,Y24+(LOOKUP(ROUNDDOWN($M24+RIGHT(Z$4,4)*1-2016,0),Age!$A:$A,Age!$C:$C)*(1-($M24+RIGHT(Z$4,4)*1-2016-ROUNDDOWN($M24+RIGHT(Z$4,4)*1-2016,0)))+LOOKUP(ROUNDUP($M24+RIGHT(Z$4,4)*1-2016,0),Age!$A:$A,Age!$C:$C)*(($M24+RIGHT(Z$4,4)*1-2016-ROUNDDOWN($M24+RIGHT(Z$4,4)*1-2016,0))))*IF($M24+RIGHT(Z$4,4)*1-2016&gt;27,1,INDEX([1]Hitters!$BG:$BG,MATCH($A24,[1]Hitters!$A:$A,0))),Y24*(1-(1-(LOOKUP(ROUNDDOWN($M24+RIGHT(Z$4,4)*1-2016,0),Age!$A:$A,Age!$L:$L)*(1-($M24+RIGHT(Z$4,4)*1-2016-ROUNDDOWN($M24+RIGHT(Z$4,4)*1-2016,0)))+LOOKUP(ROUNDUP($M24+RIGHT(Z$4,4)*1-2016,0),Age!$A:$A,Age!$L:$L)*(($M24+RIGHT(Z$4,4)*1-2016-ROUNDDOWN($M24+RIGHT(Z$4,4)*1-2016,0)))))*IF($M24+RIGHT(Z$4,4)*1-2016&gt;27,1,INDEX([1]Pitchers!$BE:$BE,MATCH($A24,[1]Pitchers!$A:$A,0)))))</f>
        <v>6.9313868171890753</v>
      </c>
      <c r="AA24" s="96">
        <f>IF($D24=0,0,IF($D24=1,INDEX([1]Pitchers!$FK:$FK,MATCH($A24,[1]Pitchers!$A:$A,0)),MAX(-16,IF($D24=10,-16,IF($D24&lt;2,0,INDEX([1]Hitters!$AZ:$AZ,MATCH($A24,[1]Hitters!$A:$A,0)))))))</f>
        <v>0</v>
      </c>
      <c r="AB24" s="96">
        <f>IF($D24=0,0,IF($D24=1,INDEX([1]Pitchers!$FK:$FK,MATCH($A24,[1]Pitchers!$A:$A,0)),MAX(-16,IF($D24=2,AA24-MIN(0.75,0.25*(RIGHT(AB$4,4)*1-(RIGHT($AD$4,4)*1)+0.25)*(1-MIN(0.75,INDEX([1]Hitters!$CF:$CF,MATCH($A24,[1]Hitters!$A:$A,0)))/0.75*1)+INDEX([1]Hitters!$CF:$CF,MATCH($A24,[1]Hitters!$A:$A,0)))/0.75*1,IF($D24&gt;6,(AA24-MIN(0.75,0.25*(RIGHT(AB$4,4)*1-(RIGHT($AD$4,4)*1)+0.25)*(1-MIN(0.75,INDEX([1]Hitters!$CF:$CF,MATCH($A24,[1]Hitters!$A:$A,0)))/0.75*1)+INDEX([1]Hitters!$CF:$CF,MATCH($A24,[1]Hitters!$A:$A,0)))/0.75*($M24+RIGHT(AB$4,4)*1-RIGHT($AA$4,4)*1+10)*0.05),IF($D24=3,(AA24-MIN(0.75,0.25*(RIGHT(AB$4,4)*1-(RIGHT($AD$4,4)*1)+0.25)*(1-MIN(0.75,INDEX([1]Hitters!$CF:$CF,MATCH($A24,[1]Hitters!$A:$A,0)))/0.75*1)+INDEX([1]Hitters!$CF:$CF,MATCH($A24,[1]Hitters!$A:$A,0)))/0.75*($M24+RIGHT(AB$4,4)*1-RIGHT($AA$4,4)*1-27)*0.1),(AA24-MIN(0.75,0.25*(RIGHT(AB$4,4)*1-(RIGHT($AD$4,4)*1)+0.25)*(1-MIN(0.75,INDEX([1]Hitters!$CF:$CF,MATCH($A24,[1]Hitters!$A:$A,0)))/0.75*1)+INDEX([1]Hitters!$CF:$CF,MATCH($A24,[1]Hitters!$A:$A,0)))/0.75*($M24+RIGHT(AB$4,4)*1-RIGHT($AA$4,4)*1-20)*0.094)))))))</f>
        <v>0</v>
      </c>
      <c r="AC24" s="96">
        <f>IF($D24=0,0,IF($D24=1,INDEX([1]Pitchers!$FK:$FK,MATCH($A24,[1]Pitchers!$A:$A,0)),MAX(-16,IF($D24=2,AB24-MIN(0.75,0.25*(RIGHT(AC$4,4)*1-(RIGHT($AD$4,4)*1)+0.25)*(1-MIN(0.75,INDEX([1]Hitters!$CF:$CF,MATCH($A24,[1]Hitters!$A:$A,0)))/0.75*1)+INDEX([1]Hitters!$CF:$CF,MATCH($A24,[1]Hitters!$A:$A,0)))/0.75*1,IF($D24&gt;6,(AB24-MIN(0.75,0.25*(RIGHT(AC$4,4)*1-(RIGHT($AD$4,4)*1)+0.25)*(1-MIN(0.75,INDEX([1]Hitters!$CF:$CF,MATCH($A24,[1]Hitters!$A:$A,0)))/0.75*1)+INDEX([1]Hitters!$CF:$CF,MATCH($A24,[1]Hitters!$A:$A,0)))/0.75*($M24+RIGHT(AC$4,4)*1-RIGHT($AA$4,4)*1+10)*0.05),IF($D24=3,(AB24-MIN(0.75,0.25*(RIGHT(AC$4,4)*1-(RIGHT($AD$4,4)*1)+0.25)*(1-MIN(0.75,INDEX([1]Hitters!$CF:$CF,MATCH($A24,[1]Hitters!$A:$A,0)))/0.75*1)+INDEX([1]Hitters!$CF:$CF,MATCH($A24,[1]Hitters!$A:$A,0)))/0.75*($M24+RIGHT(AC$4,4)*1-RIGHT($AA$4,4)*1-27)*0.1),(AB24-MIN(0.75,0.25*(RIGHT(AC$4,4)*1-(RIGHT($AD$4,4)*1)+0.25)*(1-MIN(0.75,INDEX([1]Hitters!$CF:$CF,MATCH($A24,[1]Hitters!$A:$A,0)))/0.75*1)+INDEX([1]Hitters!$CF:$CF,MATCH($A24,[1]Hitters!$A:$A,0)))/0.75*($M24+RIGHT(AC$4,4)*1-RIGHT($AA$4,4)*1-20)*0.094)))))))</f>
        <v>0</v>
      </c>
      <c r="AD24" s="96">
        <f>IF($D24=0,0,IF($D24=1,INDEX([1]Pitchers!$FK:$FK,MATCH($A24,[1]Pitchers!$A:$A,0)),MAX(-16,IF($D24=2,AC24-MIN(0.75,0.25*(RIGHT(AD$4,4)*1-(RIGHT($AD$4,4)*1)+0.25)*(1-MIN(0.75,INDEX([1]Hitters!$CF:$CF,MATCH($A24,[1]Hitters!$A:$A,0)))/0.75*1)+INDEX([1]Hitters!$CF:$CF,MATCH($A24,[1]Hitters!$A:$A,0)))/0.75*1,IF($D24&gt;6,(AC24-MIN(0.75,0.25*(RIGHT(AD$4,4)*1-(RIGHT($AD$4,4)*1)+0.25)*(1-MIN(0.75,INDEX([1]Hitters!$CF:$CF,MATCH($A24,[1]Hitters!$A:$A,0)))/0.75*1)+INDEX([1]Hitters!$CF:$CF,MATCH($A24,[1]Hitters!$A:$A,0)))/0.75*($M24+RIGHT(AD$4,4)*1-RIGHT($AA$4,4)*1+10)*0.05),IF($D24=3,(AC24-MIN(0.75,0.25*(RIGHT(AD$4,4)*1-(RIGHT($AD$4,4)*1)+0.25)*(1-MIN(0.75,INDEX([1]Hitters!$CF:$CF,MATCH($A24,[1]Hitters!$A:$A,0)))/0.75*1)+INDEX([1]Hitters!$CF:$CF,MATCH($A24,[1]Hitters!$A:$A,0)))/0.75*($M24+RIGHT(AD$4,4)*1-RIGHT($AA$4,4)*1-27)*0.1),(AC24-MIN(0.75,0.25*(RIGHT(AD$4,4)*1-(RIGHT($AD$4,4)*1)+0.25)*(1-MIN(0.75,INDEX([1]Hitters!$CF:$CF,MATCH($A24,[1]Hitters!$A:$A,0)))/0.75*1)+INDEX([1]Hitters!$CF:$CF,MATCH($A24,[1]Hitters!$A:$A,0)))/0.75*($M24+RIGHT(AD$4,4)*1-RIGHT($AA$4,4)*1-20)*0.094)))))))</f>
        <v>0</v>
      </c>
      <c r="AE24" s="96">
        <f>IF($D24=0,0,IF($D24=1,INDEX([1]Pitchers!$FK:$FK,MATCH($A24,[1]Pitchers!$A:$A,0)),MAX(-16,IF($D24=2,AD24-MIN(0.75,0.25*(RIGHT(AE$4,4)*1-(RIGHT($AD$4,4)*1)+0.25)*(1-MIN(0.75,INDEX([1]Hitters!$CF:$CF,MATCH($A24,[1]Hitters!$A:$A,0)))/0.75*1)+INDEX([1]Hitters!$CF:$CF,MATCH($A24,[1]Hitters!$A:$A,0)))/0.75*1,IF($D24&gt;6,(AD24-MIN(0.75,0.25*(RIGHT(AE$4,4)*1-(RIGHT($AD$4,4)*1)+0.25)*(1-MIN(0.75,INDEX([1]Hitters!$CF:$CF,MATCH($A24,[1]Hitters!$A:$A,0)))/0.75*1)+INDEX([1]Hitters!$CF:$CF,MATCH($A24,[1]Hitters!$A:$A,0)))/0.75*($M24+RIGHT(AE$4,4)*1-RIGHT($AA$4,4)*1+10)*0.05),IF($D24=3,(AD24-MIN(0.75,0.25*(RIGHT(AE$4,4)*1-(RIGHT($AD$4,4)*1)+0.25)*(1-MIN(0.75,INDEX([1]Hitters!$CF:$CF,MATCH($A24,[1]Hitters!$A:$A,0)))/0.75*1)+INDEX([1]Hitters!$CF:$CF,MATCH($A24,[1]Hitters!$A:$A,0)))/0.75*($M24+RIGHT(AE$4,4)*1-RIGHT($AA$4,4)*1-27)*0.1),(AD24-MIN(0.75,0.25*(RIGHT(AE$4,4)*1-(RIGHT($AD$4,4)*1)+0.25)*(1-MIN(0.75,INDEX([1]Hitters!$CF:$CF,MATCH($A24,[1]Hitters!$A:$A,0)))/0.75*1)+INDEX([1]Hitters!$CF:$CF,MATCH($A24,[1]Hitters!$A:$A,0)))/0.75*($M24+RIGHT(AE$4,4)*1-RIGHT($AA$4,4)*1-20)*0.094)))))))</f>
        <v>0</v>
      </c>
      <c r="AF24" s="96">
        <f>IF($D24=0,0,IF($D24=1,INDEX([1]Pitchers!$FK:$FK,MATCH($A24,[1]Pitchers!$A:$A,0)),MAX(-16,IF($D24=2,AE24-MIN(0.75,0.25*(RIGHT(AF$4,4)*1-(RIGHT($AD$4,4)*1)+0.25)*(1-MIN(0.75,INDEX([1]Hitters!$CF:$CF,MATCH($A24,[1]Hitters!$A:$A,0)))/0.75*1)+INDEX([1]Hitters!$CF:$CF,MATCH($A24,[1]Hitters!$A:$A,0)))/0.75*1,IF($D24&gt;6,(AE24-MIN(0.75,0.25*(RIGHT(AF$4,4)*1-(RIGHT($AD$4,4)*1)+0.25)*(1-MIN(0.75,INDEX([1]Hitters!$CF:$CF,MATCH($A24,[1]Hitters!$A:$A,0)))/0.75*1)+INDEX([1]Hitters!$CF:$CF,MATCH($A24,[1]Hitters!$A:$A,0)))/0.75*($M24+RIGHT(AF$4,4)*1-RIGHT($AA$4,4)*1+10)*0.05),IF($D24=3,(AE24-MIN(0.75,0.25*(RIGHT(AF$4,4)*1-(RIGHT($AD$4,4)*1)+0.25)*(1-MIN(0.75,INDEX([1]Hitters!$CF:$CF,MATCH($A24,[1]Hitters!$A:$A,0)))/0.75*1)+INDEX([1]Hitters!$CF:$CF,MATCH($A24,[1]Hitters!$A:$A,0)))/0.75*($M24+RIGHT(AF$4,4)*1-RIGHT($AA$4,4)*1-27)*0.1),(AE24-MIN(0.75,0.25*(RIGHT(AF$4,4)*1-(RIGHT($AD$4,4)*1)+0.25)*(1-MIN(0.75,INDEX([1]Hitters!$CF:$CF,MATCH($A24,[1]Hitters!$A:$A,0)))/0.75*1)+INDEX([1]Hitters!$CF:$CF,MATCH($A24,[1]Hitters!$A:$A,0)))/0.75*($M24+RIGHT(AF$4,4)*1-RIGHT($AA$4,4)*1-20)*0.094)))))))</f>
        <v>0</v>
      </c>
      <c r="AG24" s="96">
        <f>IF($D24=0,0,IF($D24=1,INDEX([1]Pitchers!$FK:$FK,MATCH($A24,[1]Pitchers!$A:$A,0)),MAX(-16,IF($D24=2,AF24-MIN(0.75,0.25*(RIGHT(AG$4,4)*1-(RIGHT($AD$4,4)*1)+0.25)*(1-MIN(0.75,INDEX([1]Hitters!$CF:$CF,MATCH($A24,[1]Hitters!$A:$A,0)))/0.75*1)+INDEX([1]Hitters!$CF:$CF,MATCH($A24,[1]Hitters!$A:$A,0)))/0.75*1,IF($D24&gt;6,(AF24-MIN(0.75,0.25*(RIGHT(AG$4,4)*1-(RIGHT($AD$4,4)*1)+0.25)*(1-MIN(0.75,INDEX([1]Hitters!$CF:$CF,MATCH($A24,[1]Hitters!$A:$A,0)))/0.75*1)+INDEX([1]Hitters!$CF:$CF,MATCH($A24,[1]Hitters!$A:$A,0)))/0.75*($M24+RIGHT(AG$4,4)*1-RIGHT($AA$4,4)*1+10)*0.05),IF($D24=3,(AF24-MIN(0.75,0.25*(RIGHT(AG$4,4)*1-(RIGHT($AD$4,4)*1)+0.25)*(1-MIN(0.75,INDEX([1]Hitters!$CF:$CF,MATCH($A24,[1]Hitters!$A:$A,0)))/0.75*1)+INDEX([1]Hitters!$CF:$CF,MATCH($A24,[1]Hitters!$A:$A,0)))/0.75*($M24+RIGHT(AG$4,4)*1-RIGHT($AA$4,4)*1-27)*0.1),(AF24-MIN(0.75,0.25*(RIGHT(AG$4,4)*1-(RIGHT($AD$4,4)*1)+0.25)*(1-MIN(0.75,INDEX([1]Hitters!$CF:$CF,MATCH($A24,[1]Hitters!$A:$A,0)))/0.75*1)+INDEX([1]Hitters!$CF:$CF,MATCH($A24,[1]Hitters!$A:$A,0)))/0.75*($M24+RIGHT(AG$4,4)*1-RIGHT($AA$4,4)*1-20)*0.094)))))))</f>
        <v>0</v>
      </c>
      <c r="AH24" s="96">
        <f>IF($D24=0,0,IF($D24=1,INDEX([1]Pitchers!$FK:$FK,MATCH($A24,[1]Pitchers!$A:$A,0)),MAX(-16,IF($D24=2,AG24-MIN(0.75,0.25*(RIGHT(AH$4,4)*1-(RIGHT($AD$4,4)*1)+0.25)*(1-MIN(0.75,INDEX([1]Hitters!$CF:$CF,MATCH($A24,[1]Hitters!$A:$A,0)))/0.75*1)+INDEX([1]Hitters!$CF:$CF,MATCH($A24,[1]Hitters!$A:$A,0)))/0.75*1,IF($D24&gt;6,(AG24-MIN(0.75,0.25*(RIGHT(AH$4,4)*1-(RIGHT($AD$4,4)*1)+0.25)*(1-MIN(0.75,INDEX([1]Hitters!$CF:$CF,MATCH($A24,[1]Hitters!$A:$A,0)))/0.75*1)+INDEX([1]Hitters!$CF:$CF,MATCH($A24,[1]Hitters!$A:$A,0)))/0.75*($M24+RIGHT(AH$4,4)*1-RIGHT($AA$4,4)*1+10)*0.05),IF($D24=3,(AG24-MIN(0.75,0.25*(RIGHT(AH$4,4)*1-(RIGHT($AD$4,4)*1)+0.25)*(1-MIN(0.75,INDEX([1]Hitters!$CF:$CF,MATCH($A24,[1]Hitters!$A:$A,0)))/0.75*1)+INDEX([1]Hitters!$CF:$CF,MATCH($A24,[1]Hitters!$A:$A,0)))/0.75*($M24+RIGHT(AH$4,4)*1-RIGHT($AA$4,4)*1-27)*0.1),(AG24-MIN(0.75,0.25*(RIGHT(AH$4,4)*1-(RIGHT($AD$4,4)*1)+0.25)*(1-MIN(0.75,INDEX([1]Hitters!$CF:$CF,MATCH($A24,[1]Hitters!$A:$A,0)))/0.75*1)+INDEX([1]Hitters!$CF:$CF,MATCH($A24,[1]Hitters!$A:$A,0)))/0.75*($M24+RIGHT(AH$4,4)*1-RIGHT($AA$4,4)*1-20)*0.094)))))))</f>
        <v>0</v>
      </c>
      <c r="AI24" s="96">
        <f>IF($D24=0,0,IF($D24=1,INDEX([1]Pitchers!$FK:$FK,MATCH($A24,[1]Pitchers!$A:$A,0)),MAX(-16,IF($D24=2,AH24-MIN(0.75,0.25*(RIGHT(AI$4,4)*1-(RIGHT($AD$4,4)*1)+0.25)*(1-MIN(0.75,INDEX([1]Hitters!$CF:$CF,MATCH($A24,[1]Hitters!$A:$A,0)))/0.75*1)+INDEX([1]Hitters!$CF:$CF,MATCH($A24,[1]Hitters!$A:$A,0)))/0.75*1,IF($D24&gt;6,(AH24-MIN(0.75,0.25*(RIGHT(AI$4,4)*1-(RIGHT($AD$4,4)*1)+0.25)*(1-MIN(0.75,INDEX([1]Hitters!$CF:$CF,MATCH($A24,[1]Hitters!$A:$A,0)))/0.75*1)+INDEX([1]Hitters!$CF:$CF,MATCH($A24,[1]Hitters!$A:$A,0)))/0.75*($M24+RIGHT(AI$4,4)*1-RIGHT($AA$4,4)*1+10)*0.05),IF($D24=3,(AH24-MIN(0.75,0.25*(RIGHT(AI$4,4)*1-(RIGHT($AD$4,4)*1)+0.25)*(1-MIN(0.75,INDEX([1]Hitters!$CF:$CF,MATCH($A24,[1]Hitters!$A:$A,0)))/0.75*1)+INDEX([1]Hitters!$CF:$CF,MATCH($A24,[1]Hitters!$A:$A,0)))/0.75*($M24+RIGHT(AI$4,4)*1-RIGHT($AA$4,4)*1-27)*0.1),(AH24-MIN(0.75,0.25*(RIGHT(AI$4,4)*1-(RIGHT($AD$4,4)*1)+0.25)*(1-MIN(0.75,INDEX([1]Hitters!$CF:$CF,MATCH($A24,[1]Hitters!$A:$A,0)))/0.75*1)+INDEX([1]Hitters!$CF:$CF,MATCH($A24,[1]Hitters!$A:$A,0)))/0.75*($M24+RIGHT(AI$4,4)*1-RIGHT($AA$4,4)*1-20)*0.094)))))))</f>
        <v>0</v>
      </c>
      <c r="AJ24" s="96">
        <f>IF($D24=0,0,IF($D24=1,INDEX([1]Pitchers!$FK:$FK,MATCH($A24,[1]Pitchers!$A:$A,0)),MAX(-16,IF($D24=2,AI24-MIN(0.75,0.25*(RIGHT(AJ$4,4)*1-(RIGHT($AD$4,4)*1)+0.25)*(1-MIN(0.75,INDEX([1]Hitters!$CF:$CF,MATCH($A24,[1]Hitters!$A:$A,0)))/0.75*1)+INDEX([1]Hitters!$CF:$CF,MATCH($A24,[1]Hitters!$A:$A,0)))/0.75*1,IF($D24&gt;6,(AI24-MIN(0.75,0.25*(RIGHT(AJ$4,4)*1-(RIGHT($AD$4,4)*1)+0.25)*(1-MIN(0.75,INDEX([1]Hitters!$CF:$CF,MATCH($A24,[1]Hitters!$A:$A,0)))/0.75*1)+INDEX([1]Hitters!$CF:$CF,MATCH($A24,[1]Hitters!$A:$A,0)))/0.75*($M24+RIGHT(AJ$4,4)*1-RIGHT($AA$4,4)*1+10)*0.05),IF($D24=3,(AI24-MIN(0.75,0.25*(RIGHT(AJ$4,4)*1-(RIGHT($AD$4,4)*1)+0.25)*(1-MIN(0.75,INDEX([1]Hitters!$CF:$CF,MATCH($A24,[1]Hitters!$A:$A,0)))/0.75*1)+INDEX([1]Hitters!$CF:$CF,MATCH($A24,[1]Hitters!$A:$A,0)))/0.75*($M24+RIGHT(AJ$4,4)*1-RIGHT($AA$4,4)*1-27)*0.1),(AI24-MIN(0.75,0.25*(RIGHT(AJ$4,4)*1-(RIGHT($AD$4,4)*1)+0.25)*(1-MIN(0.75,INDEX([1]Hitters!$CF:$CF,MATCH($A24,[1]Hitters!$A:$A,0)))/0.75*1)+INDEX([1]Hitters!$CF:$CF,MATCH($A24,[1]Hitters!$A:$A,0)))/0.75*($M24+RIGHT(AJ$4,4)*1-RIGHT($AA$4,4)*1-20)*0.094)))))))</f>
        <v>0</v>
      </c>
      <c r="AK24" s="96">
        <f>IF($D24=0,0,IF($D24=1,INDEX([1]Pitchers!$FK:$FK,MATCH($A24,[1]Pitchers!$A:$A,0)),MAX(-16,IF($D24=2,AJ24-MIN(0.75,0.25*(RIGHT(AK$4,4)*1-(RIGHT($AD$4,4)*1)+0.25)*(1-MIN(0.75,INDEX([1]Hitters!$CF:$CF,MATCH($A24,[1]Hitters!$A:$A,0)))/0.75*1)+INDEX([1]Hitters!$CF:$CF,MATCH($A24,[1]Hitters!$A:$A,0)))/0.75*1,IF($D24&gt;6,(AJ24-MIN(0.75,0.25*(RIGHT(AK$4,4)*1-(RIGHT($AD$4,4)*1)+0.25)*(1-MIN(0.75,INDEX([1]Hitters!$CF:$CF,MATCH($A24,[1]Hitters!$A:$A,0)))/0.75*1)+INDEX([1]Hitters!$CF:$CF,MATCH($A24,[1]Hitters!$A:$A,0)))/0.75*($M24+RIGHT(AK$4,4)*1-RIGHT($AA$4,4)*1+10)*0.05),IF($D24=3,(AJ24-MIN(0.75,0.25*(RIGHT(AK$4,4)*1-(RIGHT($AD$4,4)*1)+0.25)*(1-MIN(0.75,INDEX([1]Hitters!$CF:$CF,MATCH($A24,[1]Hitters!$A:$A,0)))/0.75*1)+INDEX([1]Hitters!$CF:$CF,MATCH($A24,[1]Hitters!$A:$A,0)))/0.75*($M24+RIGHT(AK$4,4)*1-RIGHT($AA$4,4)*1-27)*0.1),(AJ24-MIN(0.75,0.25*(RIGHT(AK$4,4)*1-(RIGHT($AD$4,4)*1)+0.25)*(1-MIN(0.75,INDEX([1]Hitters!$CF:$CF,MATCH($A24,[1]Hitters!$A:$A,0)))/0.75*1)+INDEX([1]Hitters!$CF:$CF,MATCH($A24,[1]Hitters!$A:$A,0)))/0.75*($M24+RIGHT(AK$4,4)*1-RIGHT($AA$4,4)*1-20)*0.094)))))))</f>
        <v>0</v>
      </c>
      <c r="AL24" s="96">
        <f>IF($D24=0,0,IF($D24=1,INDEX([1]Pitchers!$FK:$FK,MATCH($A24,[1]Pitchers!$A:$A,0)),MAX(-16,IF($D24=2,AK24-MIN(0.75,0.25*(RIGHT(AL$4,4)*1-(RIGHT($AD$4,4)*1)+0.25)*(1-MIN(0.75,INDEX([1]Hitters!$CF:$CF,MATCH($A24,[1]Hitters!$A:$A,0)))/0.75*1)+INDEX([1]Hitters!$CF:$CF,MATCH($A24,[1]Hitters!$A:$A,0)))/0.75*1,IF($D24&gt;6,(AK24-MIN(0.75,0.25*(RIGHT(AL$4,4)*1-(RIGHT($AD$4,4)*1)+0.25)*(1-MIN(0.75,INDEX([1]Hitters!$CF:$CF,MATCH($A24,[1]Hitters!$A:$A,0)))/0.75*1)+INDEX([1]Hitters!$CF:$CF,MATCH($A24,[1]Hitters!$A:$A,0)))/0.75*($M24+RIGHT(AL$4,4)*1-RIGHT($AA$4,4)*1+10)*0.05),IF($D24=3,(AK24-MIN(0.75,0.25*(RIGHT(AL$4,4)*1-(RIGHT($AD$4,4)*1)+0.25)*(1-MIN(0.75,INDEX([1]Hitters!$CF:$CF,MATCH($A24,[1]Hitters!$A:$A,0)))/0.75*1)+INDEX([1]Hitters!$CF:$CF,MATCH($A24,[1]Hitters!$A:$A,0)))/0.75*($M24+RIGHT(AL$4,4)*1-RIGHT($AA$4,4)*1-27)*0.1),(AK24-MIN(0.75,0.25*(RIGHT(AL$4,4)*1-(RIGHT($AD$4,4)*1)+0.25)*(1-MIN(0.75,INDEX([1]Hitters!$CF:$CF,MATCH($A24,[1]Hitters!$A:$A,0)))/0.75*1)+INDEX([1]Hitters!$CF:$CF,MATCH($A24,[1]Hitters!$A:$A,0)))/0.75*($M24+RIGHT(AL$4,4)*1-RIGHT($AA$4,4)*1-20)*0.094)))))))</f>
        <v>0</v>
      </c>
      <c r="AM24" s="98">
        <f>MAX(IF($D24=0,20,IF($D24=1,60,150)),MAX(0,IF($D24&gt;1,INDEX([1]Hitters!$ER:$ER,MATCH($A24,[1]Hitters!$A:$A,0))*(0.4+MAX(0,0.6*MIN(1,(IF(O24="",0,(((4.25+(O24-0.263)*4.2)^(((4.25+(O24-0.263)*4.2)+(4.25-AA24*600/600*4.2/600))^0.285))/((4.25+(O24-0.263)*4.2)^(((4.25+(O24-0.263)*4.2)+(4.25-AA24*600/600*4.2/600))^0.285)+(4.25-AA24*600/600*4.2/600)^(((4.25+(O24-0.263)*4.2)+(4.25-AA24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24,[1]Pitchers!$A:$A,0))))*IF($D24&lt;2,(0.4+0.6*MAX(0,MIN(1,IF($D24=0,((4.25)^(((4.25)+(4.25-(4-O24)*4.25/4*1/9))^0.285)/((4.25)^(((4.25)+(4.25-(4-O24)*4.25/4*1/9))^0.285)+(4.25-(4-O24)*4.25/4*1/9)^(((4.25)+(4.25-(4-O24)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24)))/0.5345*0.0009131+0.0104414*(3.74-MIN(3.74,O24)))*50,(((4.25+(AA24-0.263)*0.32*198*MAX(6,198/33)/198)^(((4.25+(AA24-0.263)*0.32*198*MAX(6,198/33)/198)+(4.25-(4-O24)*4.25/4*MAX(6,198/33)/9))^0.285)/((4.25+(AA24-0.263)*0.32*198*MAX(6,198/33)/198)^(((4.25+(AA24-0.263)*0.32*198*MAX(6,198/33)/198)+(4.25-(4-O24)*4.25/4*MAX(6,198/33)/9))^0.285)+(4.25-(4-O24)*4.25/4*MAX(6,198/33)/9)^(((4.25+(AA24-0.263)*0.32*198*MAX(6,198/33)/198)+(4.25-(4-O24)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24=0,50,198)/0.0065))),1))</f>
        <v>51.409983093855558</v>
      </c>
      <c r="AN24" s="98">
        <f t="shared" si="3"/>
        <v>48.271094204966566</v>
      </c>
      <c r="AO24" s="98">
        <f t="shared" si="4"/>
        <v>44.465538649410909</v>
      </c>
      <c r="AP24" s="98">
        <f t="shared" si="5"/>
        <v>39.993316427188589</v>
      </c>
      <c r="AQ24" s="98">
        <f t="shared" si="6"/>
        <v>34.854427538299596</v>
      </c>
      <c r="AR24" s="98">
        <f t="shared" si="7"/>
        <v>23.067610474959817</v>
      </c>
      <c r="AS24" s="98">
        <f t="shared" si="8"/>
        <v>20</v>
      </c>
      <c r="AT24" s="98">
        <f t="shared" si="9"/>
        <v>20</v>
      </c>
      <c r="AU24" s="98">
        <f t="shared" si="10"/>
        <v>20</v>
      </c>
      <c r="AV24" s="98">
        <f t="shared" si="11"/>
        <v>20</v>
      </c>
      <c r="AW24" s="98">
        <f t="shared" si="12"/>
        <v>20</v>
      </c>
      <c r="AX24" s="98">
        <f t="shared" si="13"/>
        <v>20</v>
      </c>
      <c r="AY24" s="96">
        <f t="shared" si="14"/>
        <v>2.3925735448267544</v>
      </c>
      <c r="AZ24" s="96">
        <f t="shared" si="15"/>
        <v>21.716337328582224</v>
      </c>
      <c r="BA24" s="96">
        <f t="shared" si="16"/>
        <v>1.0514477443661407</v>
      </c>
      <c r="BB24" s="96">
        <f t="shared" si="17"/>
        <v>0.82720764440536665</v>
      </c>
      <c r="BC24" s="96">
        <f t="shared" si="18"/>
        <v>0.58834884561298639</v>
      </c>
      <c r="BD24" s="96">
        <f t="shared" si="19"/>
        <v>0.34670020233774818</v>
      </c>
      <c r="BE24" s="96">
        <f t="shared" si="20"/>
        <v>0.17462461290437234</v>
      </c>
      <c r="BF24" s="96">
        <f t="shared" si="21"/>
        <v>2.7284447611728112E-2</v>
      </c>
      <c r="BG24" s="96">
        <f t="shared" si="22"/>
        <v>0</v>
      </c>
      <c r="BH24" s="96">
        <f t="shared" si="23"/>
        <v>0</v>
      </c>
      <c r="BI24" s="96">
        <f t="shared" si="24"/>
        <v>0</v>
      </c>
      <c r="BJ24" s="96">
        <f t="shared" si="25"/>
        <v>0</v>
      </c>
      <c r="BK24" s="96">
        <f t="shared" si="26"/>
        <v>0</v>
      </c>
      <c r="BL24" s="96">
        <f t="shared" si="27"/>
        <v>0</v>
      </c>
      <c r="BM24" s="129">
        <f t="shared" si="65"/>
        <v>7.75</v>
      </c>
      <c r="BN24" s="129">
        <f t="shared" si="65"/>
        <v>7.75</v>
      </c>
      <c r="BO24" s="129">
        <f t="shared" si="65"/>
        <v>7.75</v>
      </c>
      <c r="BP24" s="129">
        <f t="shared" si="65"/>
        <v>7.75</v>
      </c>
      <c r="BQ24" s="129" t="str">
        <f t="shared" si="65"/>
        <v/>
      </c>
      <c r="BR24" s="129" t="str">
        <f t="shared" si="65"/>
        <v/>
      </c>
      <c r="BS24" s="129" t="str">
        <f t="shared" si="65"/>
        <v/>
      </c>
      <c r="BT24" s="129" t="str">
        <f t="shared" si="65"/>
        <v/>
      </c>
      <c r="BU24" s="129" t="str">
        <f t="shared" si="65"/>
        <v/>
      </c>
      <c r="BV24" s="129" t="str">
        <f t="shared" si="65"/>
        <v/>
      </c>
      <c r="BW24" s="129" t="str">
        <f t="shared" si="65"/>
        <v/>
      </c>
      <c r="BX24" s="129" t="str">
        <f t="shared" si="65"/>
        <v/>
      </c>
      <c r="BY24" s="130">
        <f t="shared" si="29"/>
        <v>9.6599574702262405</v>
      </c>
      <c r="BZ24" s="130">
        <f t="shared" si="30"/>
        <v>7.9265986949680496</v>
      </c>
      <c r="CA24" s="130">
        <f t="shared" si="31"/>
        <v>5.8709257435987157</v>
      </c>
      <c r="CB24" s="130">
        <f t="shared" si="32"/>
        <v>3.7107905738498861</v>
      </c>
      <c r="CC24" s="130">
        <f t="shared" si="33"/>
        <v>2.1980584671127619</v>
      </c>
      <c r="CD24" s="130">
        <f t="shared" si="34"/>
        <v>0.77858109943876608</v>
      </c>
      <c r="CE24" s="130">
        <f t="shared" si="35"/>
        <v>0.5</v>
      </c>
      <c r="CF24" s="130">
        <f t="shared" si="36"/>
        <v>0.5</v>
      </c>
      <c r="CG24" s="130">
        <f t="shared" si="37"/>
        <v>0.5</v>
      </c>
      <c r="CH24" s="130">
        <f t="shared" si="38"/>
        <v>0.5</v>
      </c>
      <c r="CI24" s="130">
        <f t="shared" si="39"/>
        <v>0.5</v>
      </c>
      <c r="CJ24" s="130">
        <f t="shared" si="40"/>
        <v>0.5</v>
      </c>
      <c r="CK24" s="131">
        <f t="shared" si="41"/>
        <v>4</v>
      </c>
      <c r="CL24" s="96">
        <f t="shared" si="42"/>
        <v>0.50652762856281874</v>
      </c>
      <c r="CM24" s="96">
        <f t="shared" si="43"/>
        <v>0.3155581813798235</v>
      </c>
      <c r="CN24" s="96">
        <f t="shared" si="44"/>
        <v>0.11703636869855549</v>
      </c>
      <c r="CO24" s="96">
        <f t="shared" si="45"/>
        <v>-7.7208955132237245E-2</v>
      </c>
      <c r="CP24" s="96">
        <f t="shared" si="46"/>
        <v>-0.1948148917878342</v>
      </c>
      <c r="CQ24" s="96">
        <f t="shared" si="47"/>
        <v>-0.21722068961760846</v>
      </c>
      <c r="CR24" s="96">
        <f t="shared" si="48"/>
        <v>-0.21198999999999998</v>
      </c>
      <c r="CS24" s="96">
        <f t="shared" si="49"/>
        <v>-0.21198999999999998</v>
      </c>
      <c r="CT24" s="96">
        <f t="shared" si="50"/>
        <v>-0.21198999999999998</v>
      </c>
      <c r="CU24" s="96">
        <f t="shared" si="51"/>
        <v>-0.21198999999999998</v>
      </c>
      <c r="CV24" s="96">
        <f t="shared" si="52"/>
        <v>-0.21198999999999998</v>
      </c>
      <c r="CW24" s="96">
        <f t="shared" si="53"/>
        <v>-0.21198999999999998</v>
      </c>
      <c r="CX24" s="96">
        <f>MAX(0,(IF(CL24&gt;0,(CL24-ROUNDDOWN(CL24,1))/0.1*LOOKUP(ROUNDUP(CL24+81.1,1),CB!$A:$A,CB!$C:$C)+(1-(CL24-ROUNDDOWN(CL24,1))/0.1)*LOOKUP(ROUNDDOWN(CL24+81.1,1),CB!$A:$A,CB!$C:$C),(CL24-ROUNDDOWN(CL24-0.1,1))/0.1*LOOKUP(ROUNDUP(CL24+81.1,1),CB!$A:$A,CB!$C:$C)+(1-(CL24-ROUNDDOWN(CL24-0.1,1))/0.1)*LOOKUP(ROUNDDOWN(CL24+81.1,1),CB!$A:$A,CB!$C:$C))-LOOKUP(81.1,CB!$A:$A,CB!$C:$C))/(1-(BINOMDIST(97,162,0.5,TRUE)-BINOMDIST(87,162,0.5,TRUE)))*$C$2*($B$1^(LEFT(CX$4,4)*1-LEFT($BA$4,4)*1))*(37.75+CL24))</f>
        <v>0.7483755152971141</v>
      </c>
      <c r="CY24" s="96">
        <f>MAX(0,(IF(CM24&gt;0,(CM24-ROUNDDOWN(CM24,1))/0.1*LOOKUP(ROUNDUP(CM24+81.1,1),CB!$A:$A,CB!$C:$C)+(1-(CM24-ROUNDDOWN(CM24,1))/0.1)*LOOKUP(ROUNDDOWN(CM24+81.1,1),CB!$A:$A,CB!$C:$C),(CM24-ROUNDDOWN(CM24-0.1,1))/0.1*LOOKUP(ROUNDUP(CM24+81.1,1),CB!$A:$A,CB!$C:$C)+(1-(CM24-ROUNDDOWN(CM24-0.1,1))/0.1)*LOOKUP(ROUNDDOWN(CM24+81.1,1),CB!$A:$A,CB!$C:$C))-LOOKUP(81.1,CB!$A:$A,CB!$C:$C))/(1-(BINOMDIST(97,162,0.5,TRUE)-BINOMDIST(87,162,0.5,TRUE)))*$C$2*($B$1^(LEFT(CY$4,4)*1-LEFT($BA$4,4)*1))*(37.75+CM24))</f>
        <v>0.47805448196296951</v>
      </c>
      <c r="CZ24" s="96">
        <f>MAX(0,(IF(CN24&gt;0,(CN24-ROUNDDOWN(CN24,1))/0.1*LOOKUP(ROUNDUP(CN24+81.1,1),CB!$A:$A,CB!$C:$C)+(1-(CN24-ROUNDDOWN(CN24,1))/0.1)*LOOKUP(ROUNDDOWN(CN24+81.1,1),CB!$A:$A,CB!$C:$C),(CN24-ROUNDDOWN(CN24-0.1,1))/0.1*LOOKUP(ROUNDUP(CN24+81.1,1),CB!$A:$A,CB!$C:$C)+(1-(CN24-ROUNDDOWN(CN24-0.1,1))/0.1)*LOOKUP(ROUNDDOWN(CN24+81.1,1),CB!$A:$A,CB!$C:$C))-LOOKUP(81.1,CB!$A:$A,CB!$C:$C))/(1-(BINOMDIST(97,162,0.5,TRUE)-BINOMDIST(87,162,0.5,TRUE)))*$C$2*($B$1^(LEFT(CZ$4,4)*1-LEFT($BA$4,4)*1))*(37.75+CN24))</f>
        <v>0.18168892529217553</v>
      </c>
      <c r="DA24" s="96">
        <f>MAX(0,(IF(CO24&gt;0,(CO24-ROUNDDOWN(CO24,1))/0.1*LOOKUP(ROUNDUP(CO24+81.1,1),CB!$A:$A,CB!$C:$C)+(1-(CO24-ROUNDDOWN(CO24,1))/0.1)*LOOKUP(ROUNDDOWN(CO24+81.1,1),CB!$A:$A,CB!$C:$C),(CO24-ROUNDDOWN(CO24-0.1,1))/0.1*LOOKUP(ROUNDUP(CO24+81.1,1),CB!$A:$A,CB!$C:$C)+(1-(CO24-ROUNDDOWN(CO24-0.1,1))/0.1)*LOOKUP(ROUNDDOWN(CO24+81.1,1),CB!$A:$A,CB!$C:$C))-LOOKUP(81.1,CB!$A:$A,CB!$C:$C))/(1-(BINOMDIST(97,162,0.5,TRUE)-BINOMDIST(87,162,0.5,TRUE)))*$C$2*($B$1^(LEFT(DA$4,4)*1-LEFT($BA$4,4)*1))*(37.75+CO24))</f>
        <v>0</v>
      </c>
      <c r="DB24" s="96">
        <f>MAX(0,(IF(CP24&gt;0,(CP24-ROUNDDOWN(CP24,1))/0.1*LOOKUP(ROUNDUP(CP24+81.1,1),CB!$A:$A,CB!$C:$C)+(1-(CP24-ROUNDDOWN(CP24,1))/0.1)*LOOKUP(ROUNDDOWN(CP24+81.1,1),CB!$A:$A,CB!$C:$C),(CP24-ROUNDDOWN(CP24-0.1,1))/0.1*LOOKUP(ROUNDUP(CP24+81.1,1),CB!$A:$A,CB!$C:$C)+(1-(CP24-ROUNDDOWN(CP24-0.1,1))/0.1)*LOOKUP(ROUNDDOWN(CP24+81.1,1),CB!$A:$A,CB!$C:$C))-LOOKUP(81.1,CB!$A:$A,CB!$C:$C))/(1-(BINOMDIST(97,162,0.5,TRUE)-BINOMDIST(87,162,0.5,TRUE)))*$C$2*($B$1^(LEFT(DB$4,4)*1-LEFT($BA$4,4)*1))*(37.75+CP24))</f>
        <v>0</v>
      </c>
      <c r="DC24" s="96">
        <f>MAX(0,(IF(CQ24&gt;0,(CQ24-ROUNDDOWN(CQ24,1))/0.1*LOOKUP(ROUNDUP(CQ24+81.1,1),CB!$A:$A,CB!$C:$C)+(1-(CQ24-ROUNDDOWN(CQ24,1))/0.1)*LOOKUP(ROUNDDOWN(CQ24+81.1,1),CB!$A:$A,CB!$C:$C),(CQ24-ROUNDDOWN(CQ24-0.1,1))/0.1*LOOKUP(ROUNDUP(CQ24+81.1,1),CB!$A:$A,CB!$C:$C)+(1-(CQ24-ROUNDDOWN(CQ24-0.1,1))/0.1)*LOOKUP(ROUNDDOWN(CQ24+81.1,1),CB!$A:$A,CB!$C:$C))-LOOKUP(81.1,CB!$A:$A,CB!$C:$C))/(1-(BINOMDIST(97,162,0.5,TRUE)-BINOMDIST(87,162,0.5,TRUE)))*$C$2*($B$1^(LEFT(DC$4,4)*1-LEFT($BA$4,4)*1))*(37.75+CQ24))</f>
        <v>0</v>
      </c>
      <c r="DD24" s="96">
        <f>MAX(0,(IF(CR24&gt;0,(CR24-ROUNDDOWN(CR24,1))/0.1*LOOKUP(ROUNDUP(CR24+81.1,1),CB!$A:$A,CB!$C:$C)+(1-(CR24-ROUNDDOWN(CR24,1))/0.1)*LOOKUP(ROUNDDOWN(CR24+81.1,1),CB!$A:$A,CB!$C:$C),(CR24-ROUNDDOWN(CR24-0.1,1))/0.1*LOOKUP(ROUNDUP(CR24+81.1,1),CB!$A:$A,CB!$C:$C)+(1-(CR24-ROUNDDOWN(CR24-0.1,1))/0.1)*LOOKUP(ROUNDDOWN(CR24+81.1,1),CB!$A:$A,CB!$C:$C))-LOOKUP(81.1,CB!$A:$A,CB!$C:$C))/(1-(BINOMDIST(97,162,0.5,TRUE)-BINOMDIST(87,162,0.5,TRUE)))*$C$2*($B$1^(LEFT(DD$4,4)*1-LEFT($BA$4,4)*1))*(37.75+CR24))</f>
        <v>0</v>
      </c>
      <c r="DE24" s="96">
        <f>MAX(0,(IF(CS24&gt;0,(CS24-ROUNDDOWN(CS24,1))/0.1*LOOKUP(ROUNDUP(CS24+81.1,1),CB!$A:$A,CB!$C:$C)+(1-(CS24-ROUNDDOWN(CS24,1))/0.1)*LOOKUP(ROUNDDOWN(CS24+81.1,1),CB!$A:$A,CB!$C:$C),(CS24-ROUNDDOWN(CS24-0.1,1))/0.1*LOOKUP(ROUNDUP(CS24+81.1,1),CB!$A:$A,CB!$C:$C)+(1-(CS24-ROUNDDOWN(CS24-0.1,1))/0.1)*LOOKUP(ROUNDDOWN(CS24+81.1,1),CB!$A:$A,CB!$C:$C))-LOOKUP(81.1,CB!$A:$A,CB!$C:$C))/(1-(BINOMDIST(97,162,0.5,TRUE)-BINOMDIST(87,162,0.5,TRUE)))*$C$2*($B$1^(LEFT(DE$4,4)*1-LEFT($BA$4,4)*1))*(37.75+CS24))</f>
        <v>0</v>
      </c>
      <c r="DF24" s="96">
        <f>MAX(0,(IF(CT24&gt;0,(CT24-ROUNDDOWN(CT24,1))/0.1*LOOKUP(ROUNDUP(CT24+81.1,1),CB!$A:$A,CB!$C:$C)+(1-(CT24-ROUNDDOWN(CT24,1))/0.1)*LOOKUP(ROUNDDOWN(CT24+81.1,1),CB!$A:$A,CB!$C:$C),(CT24-ROUNDDOWN(CT24-0.1,1))/0.1*LOOKUP(ROUNDUP(CT24+81.1,1),CB!$A:$A,CB!$C:$C)+(1-(CT24-ROUNDDOWN(CT24-0.1,1))/0.1)*LOOKUP(ROUNDDOWN(CT24+81.1,1),CB!$A:$A,CB!$C:$C))-LOOKUP(81.1,CB!$A:$A,CB!$C:$C))/(1-(BINOMDIST(97,162,0.5,TRUE)-BINOMDIST(87,162,0.5,TRUE)))*$C$2*($B$1^(LEFT(DF$4,4)*1-LEFT($BA$4,4)*1))*(37.75+CT24))</f>
        <v>0</v>
      </c>
      <c r="DG24" s="96">
        <f>MAX(0,(IF(CU24&gt;0,(CU24-ROUNDDOWN(CU24,1))/0.1*LOOKUP(ROUNDUP(CU24+81.1,1),CB!$A:$A,CB!$C:$C)+(1-(CU24-ROUNDDOWN(CU24,1))/0.1)*LOOKUP(ROUNDDOWN(CU24+81.1,1),CB!$A:$A,CB!$C:$C),(CU24-ROUNDDOWN(CU24-0.1,1))/0.1*LOOKUP(ROUNDUP(CU24+81.1,1),CB!$A:$A,CB!$C:$C)+(1-(CU24-ROUNDDOWN(CU24-0.1,1))/0.1)*LOOKUP(ROUNDDOWN(CU24+81.1,1),CB!$A:$A,CB!$C:$C))-LOOKUP(81.1,CB!$A:$A,CB!$C:$C))/(1-(BINOMDIST(97,162,0.5,TRUE)-BINOMDIST(87,162,0.5,TRUE)))*$C$2*($B$1^(LEFT(DG$4,4)*1-LEFT($BA$4,4)*1))*(37.75+CU24))</f>
        <v>0</v>
      </c>
      <c r="DH24" s="96">
        <f>MAX(0,(IF(CV24&gt;0,(CV24-ROUNDDOWN(CV24,1))/0.1*LOOKUP(ROUNDUP(CV24+81.1,1),CB!$A:$A,CB!$C:$C)+(1-(CV24-ROUNDDOWN(CV24,1))/0.1)*LOOKUP(ROUNDDOWN(CV24+81.1,1),CB!$A:$A,CB!$C:$C),(CV24-ROUNDDOWN(CV24-0.1,1))/0.1*LOOKUP(ROUNDUP(CV24+81.1,1),CB!$A:$A,CB!$C:$C)+(1-(CV24-ROUNDDOWN(CV24-0.1,1))/0.1)*LOOKUP(ROUNDDOWN(CV24+81.1,1),CB!$A:$A,CB!$C:$C))-LOOKUP(81.1,CB!$A:$A,CB!$C:$C))/(1-(BINOMDIST(97,162,0.5,TRUE)-BINOMDIST(87,162,0.5,TRUE)))*$C$2*($B$1^(LEFT(DH$4,4)*1-LEFT($BA$4,4)*1))*(37.75+CV24))</f>
        <v>0</v>
      </c>
      <c r="DI24" s="96">
        <f>MAX(0,(IF(CW24&gt;0,(CW24-ROUNDDOWN(CW24,1))/0.1*LOOKUP(ROUNDUP(CW24+81.1,1),CB!$A:$A,CB!$C:$C)+(1-(CW24-ROUNDDOWN(CW24,1))/0.1)*LOOKUP(ROUNDDOWN(CW24+81.1,1),CB!$A:$A,CB!$C:$C),(CW24-ROUNDDOWN(CW24-0.1,1))/0.1*LOOKUP(ROUNDUP(CW24+81.1,1),CB!$A:$A,CB!$C:$C)+(1-(CW24-ROUNDDOWN(CW24-0.1,1))/0.1)*LOOKUP(ROUNDDOWN(CW24+81.1,1),CB!$A:$A,CB!$C:$C))-LOOKUP(81.1,CB!$A:$A,CB!$C:$C))/(1-(BINOMDIST(97,162,0.5,TRUE)-BINOMDIST(87,162,0.5,TRUE)))*$C$2*($B$1^(LEFT(DI$4,4)*1-LEFT($BA$4,4)*1))*(37.75+CW24))</f>
        <v>0</v>
      </c>
      <c r="DJ24" s="90">
        <f t="shared" si="54"/>
        <v>1.254437985751125</v>
      </c>
      <c r="DK24" s="132"/>
      <c r="DL24" s="132">
        <f t="shared" si="55"/>
        <v>9.6599574702262405</v>
      </c>
      <c r="DM24" s="132">
        <f t="shared" si="56"/>
        <v>17.769014983642524</v>
      </c>
      <c r="DN24" s="132">
        <f t="shared" si="57"/>
        <v>24.249865276099527</v>
      </c>
      <c r="DO24" s="132">
        <f t="shared" si="58"/>
        <v>29.23552112114864</v>
      </c>
      <c r="DP24" s="132">
        <f t="shared" si="59"/>
        <v>33.340033117914182</v>
      </c>
      <c r="DQ24" s="132">
        <f t="shared" si="60"/>
        <v>36.751571710990135</v>
      </c>
      <c r="DR24" s="132">
        <f t="shared" si="61"/>
        <v>40.143168720168354</v>
      </c>
      <c r="DS24" s="132">
        <f t="shared" si="62"/>
        <v>43.649610281970403</v>
      </c>
      <c r="DT24" s="132">
        <f t="shared" si="63"/>
        <v>47.263793348102674</v>
      </c>
      <c r="DU24" s="132">
        <f t="shared" si="64"/>
        <v>50.978286936324452</v>
      </c>
      <c r="DV24" s="132"/>
      <c r="DW24" s="132"/>
      <c r="DX24" s="132"/>
      <c r="DY24" s="132"/>
      <c r="DZ24" s="132"/>
      <c r="EA24" s="132"/>
      <c r="EB24" s="132"/>
      <c r="EC24" s="132"/>
      <c r="ED24" s="132"/>
      <c r="EE24" s="132"/>
      <c r="ER24" s="132"/>
      <c r="ES24" s="132"/>
      <c r="ET24" s="132"/>
      <c r="EU24" s="132"/>
      <c r="EV24" s="132"/>
      <c r="EW24" s="132"/>
      <c r="EX24" s="132"/>
      <c r="EY24" s="132"/>
      <c r="EZ24" s="132"/>
      <c r="FA24" s="132"/>
      <c r="FB24" s="132"/>
      <c r="FC24" s="132"/>
    </row>
    <row r="25" spans="1:159" x14ac:dyDescent="0.2">
      <c r="A25" s="128">
        <v>452655</v>
      </c>
      <c r="B25" s="99" t="str">
        <f>INDEX([1]Bios!$O:$O,MATCH(A25,[1]Bios!$C:$C,0))</f>
        <v>Span, Denard</v>
      </c>
      <c r="C25" s="92" t="s">
        <v>648</v>
      </c>
      <c r="D25" s="94">
        <f>LOOKUP(IF(INDEX([1]Bios!$M:$M,MATCH(A25,[1]Bios!$C:$C,0))="P",INDEX([1]Pitchers!$Q:$Q,MATCH(A25,[1]Pitchers!$A:$A,0)),INDEX([1]Hitters!$AV:$AV,MATCH(A25,[1]Hitters!$A:$A,0))),Positions!A:A,Positions!B:B)</f>
        <v>8</v>
      </c>
      <c r="E25" s="137">
        <v>3</v>
      </c>
      <c r="F25" s="138">
        <f t="shared" si="0"/>
        <v>23.463365092497831</v>
      </c>
      <c r="G25" s="138">
        <v>31</v>
      </c>
      <c r="H25" s="94"/>
      <c r="I25" s="93">
        <f>6</f>
        <v>6</v>
      </c>
      <c r="J25" s="93">
        <f>6</f>
        <v>6</v>
      </c>
      <c r="K25" s="94">
        <f>MIN(IF(D25&gt;1,INDEX([1]Hitters!$DA:$DA,MATCH(A25,[1]Hitters!$A:$A,0)),INDEX([1]Pitchers!$DA:$DA,MATCH(A25,[1]Pitchers!$A:$A,0))),J25)</f>
        <v>6</v>
      </c>
      <c r="L25" s="94">
        <f t="shared" si="1"/>
        <v>4</v>
      </c>
      <c r="M25" s="95">
        <f>IF(D25&gt;1,INDEX([1]Hitters!$CV:$CV,MATCH($A25,[1]Hitters!$A:$A,0)),INDEX([1]Pitchers!$CP:$CP,MATCH($A25,[1]Pitchers!$A:$A,0)))</f>
        <v>32.375</v>
      </c>
      <c r="N25" s="90">
        <f t="shared" si="2"/>
        <v>-6.1922314017043583</v>
      </c>
      <c r="O25" s="97">
        <f>IF($D25&gt;1,INDEX([1]Hitters!$AF:$AF,MATCH($A25,[1]Hitters!$A:$A,0)),INDEX([1]Pitchers!$AJ:$AJ,MATCH($A25,[1]Pitchers!$A:$A,0))*IF(OR(AND($D25=0,INDEX([1]Pitchers!$Q:$Q,MATCH($A25,[1]Pitchers!$A:$A,0))="R"),AND($D25=1,INDEX([1]Pitchers!$Q:$Q,MATCH($A25,[1]Pitchers!$A:$A,0))="S")),1,IF($D25=0,0.83+(1-INDEX([1]Pitchers!$BE:$BE,MATCH($A25,[1]Pitchers!$A:$A,0)))/8,1/(0.83+(1-INDEX([1]Pitchers!$BE:$BE,MATCH($A25,[1]Pitchers!$A:$A,0)))/8))))</f>
        <v>0.26290811908518608</v>
      </c>
      <c r="P25" s="97">
        <f>IF($D25&gt;1,O25+(LOOKUP(ROUNDDOWN($M25+RIGHT(P$4,4)*1-2016,0),Age!$A:$A,Age!$C:$C)*(1-($M25+RIGHT(P$4,4)*1-2016-ROUNDDOWN($M25+RIGHT(P$4,4)*1-2016,0)))+LOOKUP(ROUNDUP($M25+RIGHT(P$4,4)*1-2016,0),Age!$A:$A,Age!$C:$C)*(($M25+RIGHT(P$4,4)*1-2016-ROUNDDOWN($M25+RIGHT(P$4,4)*1-2016,0))))*IF($M25+RIGHT(P$4,4)*1-2016&gt;27,1,INDEX([1]Hitters!$BG:$BG,MATCH($A25,[1]Hitters!$A:$A,0))),O25*(1-(1-(LOOKUP(ROUNDDOWN($M25+RIGHT(P$4,4)*1-2016,0),Age!$A:$A,Age!$L:$L)*(1-($M25+RIGHT(P$4,4)*1-2016-ROUNDDOWN($M25+RIGHT(P$4,4)*1-2016,0)))+LOOKUP(ROUNDUP($M25+RIGHT(P$4,4)*1-2016,0),Age!$A:$A,Age!$L:$L)*(($M25+RIGHT(P$4,4)*1-2016-ROUNDDOWN($M25+RIGHT(P$4,4)*1-2016,0)))))*IF($M25+RIGHT(P$4,4)*1-2016&gt;27,1,INDEX([1]Pitchers!$BE:$BE,MATCH($A25,[1]Pitchers!$A:$A,0)))))</f>
        <v>0.25699561908518609</v>
      </c>
      <c r="Q25" s="97">
        <f>IF($D25&gt;1,P25+(LOOKUP(ROUNDDOWN($M25+RIGHT(Q$4,4)*1-2016,0),Age!$A:$A,Age!$C:$C)*(1-($M25+RIGHT(Q$4,4)*1-2016-ROUNDDOWN($M25+RIGHT(Q$4,4)*1-2016,0)))+LOOKUP(ROUNDUP($M25+RIGHT(Q$4,4)*1-2016,0),Age!$A:$A,Age!$C:$C)*(($M25+RIGHT(Q$4,4)*1-2016-ROUNDDOWN($M25+RIGHT(Q$4,4)*1-2016,0))))*IF($M25+RIGHT(Q$4,4)*1-2016&gt;27,1,INDEX([1]Hitters!$BG:$BG,MATCH($A25,[1]Hitters!$A:$A,0))),P25*(1-(1-(LOOKUP(ROUNDDOWN($M25+RIGHT(Q$4,4)*1-2016,0),Age!$A:$A,Age!$L:$L)*(1-($M25+RIGHT(Q$4,4)*1-2016-ROUNDDOWN($M25+RIGHT(Q$4,4)*1-2016,0)))+LOOKUP(ROUNDUP($M25+RIGHT(Q$4,4)*1-2016,0),Age!$A:$A,Age!$L:$L)*(($M25+RIGHT(Q$4,4)*1-2016-ROUNDDOWN($M25+RIGHT(Q$4,4)*1-2016,0)))))*IF($M25+RIGHT(Q$4,4)*1-2016&gt;27,1,INDEX([1]Pitchers!$BE:$BE,MATCH($A25,[1]Pitchers!$A:$A,0)))))</f>
        <v>0.24998311908518608</v>
      </c>
      <c r="R25" s="97">
        <f>IF($D25&gt;1,Q25+(LOOKUP(ROUNDDOWN($M25+RIGHT(R$4,4)*1-2016,0),Age!$A:$A,Age!$C:$C)*(1-($M25+RIGHT(R$4,4)*1-2016-ROUNDDOWN($M25+RIGHT(R$4,4)*1-2016,0)))+LOOKUP(ROUNDUP($M25+RIGHT(R$4,4)*1-2016,0),Age!$A:$A,Age!$C:$C)*(($M25+RIGHT(R$4,4)*1-2016-ROUNDDOWN($M25+RIGHT(R$4,4)*1-2016,0))))*IF($M25+RIGHT(R$4,4)*1-2016&gt;27,1,INDEX([1]Hitters!$BG:$BG,MATCH($A25,[1]Hitters!$A:$A,0))),Q25*(1-(1-(LOOKUP(ROUNDDOWN($M25+RIGHT(R$4,4)*1-2016,0),Age!$A:$A,Age!$L:$L)*(1-($M25+RIGHT(R$4,4)*1-2016-ROUNDDOWN($M25+RIGHT(R$4,4)*1-2016,0)))+LOOKUP(ROUNDUP($M25+RIGHT(R$4,4)*1-2016,0),Age!$A:$A,Age!$L:$L)*(($M25+RIGHT(R$4,4)*1-2016-ROUNDDOWN($M25+RIGHT(R$4,4)*1-2016,0)))))*IF($M25+RIGHT(R$4,4)*1-2016&gt;27,1,INDEX([1]Pitchers!$BE:$BE,MATCH($A25,[1]Pitchers!$A:$A,0)))))</f>
        <v>0.24187061908518609</v>
      </c>
      <c r="S25" s="97">
        <f>IF($D25&gt;1,R25+(LOOKUP(ROUNDDOWN($M25+RIGHT(S$4,4)*1-2016,0),Age!$A:$A,Age!$C:$C)*(1-($M25+RIGHT(S$4,4)*1-2016-ROUNDDOWN($M25+RIGHT(S$4,4)*1-2016,0)))+LOOKUP(ROUNDUP($M25+RIGHT(S$4,4)*1-2016,0),Age!$A:$A,Age!$C:$C)*(($M25+RIGHT(S$4,4)*1-2016-ROUNDDOWN($M25+RIGHT(S$4,4)*1-2016,0))))*IF($M25+RIGHT(S$4,4)*1-2016&gt;27,1,INDEX([1]Hitters!$BG:$BG,MATCH($A25,[1]Hitters!$A:$A,0))),R25*(1-(1-(LOOKUP(ROUNDDOWN($M25+RIGHT(S$4,4)*1-2016,0),Age!$A:$A,Age!$L:$L)*(1-($M25+RIGHT(S$4,4)*1-2016-ROUNDDOWN($M25+RIGHT(S$4,4)*1-2016,0)))+LOOKUP(ROUNDUP($M25+RIGHT(S$4,4)*1-2016,0),Age!$A:$A,Age!$L:$L)*(($M25+RIGHT(S$4,4)*1-2016-ROUNDDOWN($M25+RIGHT(S$4,4)*1-2016,0)))))*IF($M25+RIGHT(S$4,4)*1-2016&gt;27,1,INDEX([1]Pitchers!$BE:$BE,MATCH($A25,[1]Pitchers!$A:$A,0)))))</f>
        <v>0.23307061908518609</v>
      </c>
      <c r="T25" s="97">
        <f>IF($D25&gt;1,S25+(LOOKUP(ROUNDDOWN($M25+RIGHT(T$4,4)*1-2016,0),Age!$A:$A,Age!$C:$C)*(1-($M25+RIGHT(T$4,4)*1-2016-ROUNDDOWN($M25+RIGHT(T$4,4)*1-2016,0)))+LOOKUP(ROUNDUP($M25+RIGHT(T$4,4)*1-2016,0),Age!$A:$A,Age!$C:$C)*(($M25+RIGHT(T$4,4)*1-2016-ROUNDDOWN($M25+RIGHT(T$4,4)*1-2016,0))))*IF($M25+RIGHT(T$4,4)*1-2016&gt;27,1,INDEX([1]Hitters!$BG:$BG,MATCH($A25,[1]Hitters!$A:$A,0))),S25*(1-(1-(LOOKUP(ROUNDDOWN($M25+RIGHT(T$4,4)*1-2016,0),Age!$A:$A,Age!$L:$L)*(1-($M25+RIGHT(T$4,4)*1-2016-ROUNDDOWN($M25+RIGHT(T$4,4)*1-2016,0)))+LOOKUP(ROUNDUP($M25+RIGHT(T$4,4)*1-2016,0),Age!$A:$A,Age!$L:$L)*(($M25+RIGHT(T$4,4)*1-2016-ROUNDDOWN($M25+RIGHT(T$4,4)*1-2016,0)))))*IF($M25+RIGHT(T$4,4)*1-2016&gt;27,1,INDEX([1]Pitchers!$BE:$BE,MATCH($A25,[1]Pitchers!$A:$A,0)))))</f>
        <v>0.22427061908518608</v>
      </c>
      <c r="U25" s="97">
        <f>IF($D25&gt;1,T25+(LOOKUP(ROUNDDOWN($M25+RIGHT(U$4,4)*1-2016,0),Age!$A:$A,Age!$C:$C)*(1-($M25+RIGHT(U$4,4)*1-2016-ROUNDDOWN($M25+RIGHT(U$4,4)*1-2016,0)))+LOOKUP(ROUNDUP($M25+RIGHT(U$4,4)*1-2016,0),Age!$A:$A,Age!$C:$C)*(($M25+RIGHT(U$4,4)*1-2016-ROUNDDOWN($M25+RIGHT(U$4,4)*1-2016,0))))*IF($M25+RIGHT(U$4,4)*1-2016&gt;27,1,INDEX([1]Hitters!$BG:$BG,MATCH($A25,[1]Hitters!$A:$A,0))),T25*(1-(1-(LOOKUP(ROUNDDOWN($M25+RIGHT(U$4,4)*1-2016,0),Age!$A:$A,Age!$L:$L)*(1-($M25+RIGHT(U$4,4)*1-2016-ROUNDDOWN($M25+RIGHT(U$4,4)*1-2016,0)))+LOOKUP(ROUNDUP($M25+RIGHT(U$4,4)*1-2016,0),Age!$A:$A,Age!$L:$L)*(($M25+RIGHT(U$4,4)*1-2016-ROUNDDOWN($M25+RIGHT(U$4,4)*1-2016,0)))))*IF($M25+RIGHT(U$4,4)*1-2016&gt;27,1,INDEX([1]Pitchers!$BE:$BE,MATCH($A25,[1]Pitchers!$A:$A,0)))))</f>
        <v>0.21547061908518608</v>
      </c>
      <c r="V25" s="97">
        <f>IF($D25&gt;1,U25+(LOOKUP(ROUNDDOWN($M25+RIGHT(V$4,4)*1-2016,0),Age!$A:$A,Age!$C:$C)*(1-($M25+RIGHT(V$4,4)*1-2016-ROUNDDOWN($M25+RIGHT(V$4,4)*1-2016,0)))+LOOKUP(ROUNDUP($M25+RIGHT(V$4,4)*1-2016,0),Age!$A:$A,Age!$C:$C)*(($M25+RIGHT(V$4,4)*1-2016-ROUNDDOWN($M25+RIGHT(V$4,4)*1-2016,0))))*IF($M25+RIGHT(V$4,4)*1-2016&gt;27,1,INDEX([1]Hitters!$BG:$BG,MATCH($A25,[1]Hitters!$A:$A,0))),U25*(1-(1-(LOOKUP(ROUNDDOWN($M25+RIGHT(V$4,4)*1-2016,0),Age!$A:$A,Age!$L:$L)*(1-($M25+RIGHT(V$4,4)*1-2016-ROUNDDOWN($M25+RIGHT(V$4,4)*1-2016,0)))+LOOKUP(ROUNDUP($M25+RIGHT(V$4,4)*1-2016,0),Age!$A:$A,Age!$L:$L)*(($M25+RIGHT(V$4,4)*1-2016-ROUNDDOWN($M25+RIGHT(V$4,4)*1-2016,0)))))*IF($M25+RIGHT(V$4,4)*1-2016&gt;27,1,INDEX([1]Pitchers!$BE:$BE,MATCH($A25,[1]Pitchers!$A:$A,0)))))</f>
        <v>0.20667061908518608</v>
      </c>
      <c r="W25" s="97">
        <f>IF($D25&gt;1,V25+(LOOKUP(ROUNDDOWN($M25+RIGHT(W$4,4)*1-2016,0),Age!$A:$A,Age!$C:$C)*(1-($M25+RIGHT(W$4,4)*1-2016-ROUNDDOWN($M25+RIGHT(W$4,4)*1-2016,0)))+LOOKUP(ROUNDUP($M25+RIGHT(W$4,4)*1-2016,0),Age!$A:$A,Age!$C:$C)*(($M25+RIGHT(W$4,4)*1-2016-ROUNDDOWN($M25+RIGHT(W$4,4)*1-2016,0))))*IF($M25+RIGHT(W$4,4)*1-2016&gt;27,1,INDEX([1]Hitters!$BG:$BG,MATCH($A25,[1]Hitters!$A:$A,0))),V25*(1-(1-(LOOKUP(ROUNDDOWN($M25+RIGHT(W$4,4)*1-2016,0),Age!$A:$A,Age!$L:$L)*(1-($M25+RIGHT(W$4,4)*1-2016-ROUNDDOWN($M25+RIGHT(W$4,4)*1-2016,0)))+LOOKUP(ROUNDUP($M25+RIGHT(W$4,4)*1-2016,0),Age!$A:$A,Age!$L:$L)*(($M25+RIGHT(W$4,4)*1-2016-ROUNDDOWN($M25+RIGHT(W$4,4)*1-2016,0)))))*IF($M25+RIGHT(W$4,4)*1-2016&gt;27,1,INDEX([1]Pitchers!$BE:$BE,MATCH($A25,[1]Pitchers!$A:$A,0)))))</f>
        <v>0.19787061908518608</v>
      </c>
      <c r="X25" s="97">
        <f>IF($D25&gt;1,W25+(LOOKUP(ROUNDDOWN($M25+RIGHT(X$4,4)*1-2016,0),Age!$A:$A,Age!$C:$C)*(1-($M25+RIGHT(X$4,4)*1-2016-ROUNDDOWN($M25+RIGHT(X$4,4)*1-2016,0)))+LOOKUP(ROUNDUP($M25+RIGHT(X$4,4)*1-2016,0),Age!$A:$A,Age!$C:$C)*(($M25+RIGHT(X$4,4)*1-2016-ROUNDDOWN($M25+RIGHT(X$4,4)*1-2016,0))))*IF($M25+RIGHT(X$4,4)*1-2016&gt;27,1,INDEX([1]Hitters!$BG:$BG,MATCH($A25,[1]Hitters!$A:$A,0))),W25*(1-(1-(LOOKUP(ROUNDDOWN($M25+RIGHT(X$4,4)*1-2016,0),Age!$A:$A,Age!$L:$L)*(1-($M25+RIGHT(X$4,4)*1-2016-ROUNDDOWN($M25+RIGHT(X$4,4)*1-2016,0)))+LOOKUP(ROUNDUP($M25+RIGHT(X$4,4)*1-2016,0),Age!$A:$A,Age!$L:$L)*(($M25+RIGHT(X$4,4)*1-2016-ROUNDDOWN($M25+RIGHT(X$4,4)*1-2016,0)))))*IF($M25+RIGHT(X$4,4)*1-2016&gt;27,1,INDEX([1]Pitchers!$BE:$BE,MATCH($A25,[1]Pitchers!$A:$A,0)))))</f>
        <v>0.18907061908518608</v>
      </c>
      <c r="Y25" s="97">
        <f>IF($D25&gt;1,X25+(LOOKUP(ROUNDDOWN($M25+RIGHT(Y$4,4)*1-2016,0),Age!$A:$A,Age!$C:$C)*(1-($M25+RIGHT(Y$4,4)*1-2016-ROUNDDOWN($M25+RIGHT(Y$4,4)*1-2016,0)))+LOOKUP(ROUNDUP($M25+RIGHT(Y$4,4)*1-2016,0),Age!$A:$A,Age!$C:$C)*(($M25+RIGHT(Y$4,4)*1-2016-ROUNDDOWN($M25+RIGHT(Y$4,4)*1-2016,0))))*IF($M25+RIGHT(Y$4,4)*1-2016&gt;27,1,INDEX([1]Hitters!$BG:$BG,MATCH($A25,[1]Hitters!$A:$A,0))),X25*(1-(1-(LOOKUP(ROUNDDOWN($M25+RIGHT(Y$4,4)*1-2016,0),Age!$A:$A,Age!$L:$L)*(1-($M25+RIGHT(Y$4,4)*1-2016-ROUNDDOWN($M25+RIGHT(Y$4,4)*1-2016,0)))+LOOKUP(ROUNDUP($M25+RIGHT(Y$4,4)*1-2016,0),Age!$A:$A,Age!$L:$L)*(($M25+RIGHT(Y$4,4)*1-2016-ROUNDDOWN($M25+RIGHT(Y$4,4)*1-2016,0)))))*IF($M25+RIGHT(Y$4,4)*1-2016&gt;27,1,INDEX([1]Pitchers!$BE:$BE,MATCH($A25,[1]Pitchers!$A:$A,0)))))</f>
        <v>0.18027061908518607</v>
      </c>
      <c r="Z25" s="97">
        <f>IF($D25&gt;1,Y25+(LOOKUP(ROUNDDOWN($M25+RIGHT(Z$4,4)*1-2016,0),Age!$A:$A,Age!$C:$C)*(1-($M25+RIGHT(Z$4,4)*1-2016-ROUNDDOWN($M25+RIGHT(Z$4,4)*1-2016,0)))+LOOKUP(ROUNDUP($M25+RIGHT(Z$4,4)*1-2016,0),Age!$A:$A,Age!$C:$C)*(($M25+RIGHT(Z$4,4)*1-2016-ROUNDDOWN($M25+RIGHT(Z$4,4)*1-2016,0))))*IF($M25+RIGHT(Z$4,4)*1-2016&gt;27,1,INDEX([1]Hitters!$BG:$BG,MATCH($A25,[1]Hitters!$A:$A,0))),Y25*(1-(1-(LOOKUP(ROUNDDOWN($M25+RIGHT(Z$4,4)*1-2016,0),Age!$A:$A,Age!$L:$L)*(1-($M25+RIGHT(Z$4,4)*1-2016-ROUNDDOWN($M25+RIGHT(Z$4,4)*1-2016,0)))+LOOKUP(ROUNDUP($M25+RIGHT(Z$4,4)*1-2016,0),Age!$A:$A,Age!$L:$L)*(($M25+RIGHT(Z$4,4)*1-2016-ROUNDDOWN($M25+RIGHT(Z$4,4)*1-2016,0)))))*IF($M25+RIGHT(Z$4,4)*1-2016&gt;27,1,INDEX([1]Pitchers!$BE:$BE,MATCH($A25,[1]Pitchers!$A:$A,0)))))</f>
        <v>0.17147061908518607</v>
      </c>
      <c r="AA25" s="96">
        <f>IF($D25=0,0,IF($D25=1,INDEX([1]Pitchers!$FK:$FK,MATCH($A25,[1]Pitchers!$A:$A,0)),MAX(-16,IF($D25=10,-16,IF($D25&lt;2,0,INDEX([1]Hitters!$AZ:$AZ,MATCH($A25,[1]Hitters!$A:$A,0)))))))</f>
        <v>-2.9603285020798058</v>
      </c>
      <c r="AB25" s="96">
        <f>IF($D25=0,0,IF($D25=1,INDEX([1]Pitchers!$FK:$FK,MATCH($A25,[1]Pitchers!$A:$A,0)),MAX(-16,IF($D25=2,AA25-MIN(0.75,0.25*(RIGHT(AB$4,4)*1-(RIGHT($AD$4,4)*1)+0.25)*(1-MIN(0.75,INDEX([1]Hitters!$CF:$CF,MATCH($A25,[1]Hitters!$A:$A,0)))/0.75*1)+INDEX([1]Hitters!$CF:$CF,MATCH($A25,[1]Hitters!$A:$A,0)))/0.75*1,IF($D25&gt;6,(AA25-MIN(0.75,0.25*(RIGHT(AB$4,4)*1-(RIGHT($AD$4,4)*1)+0.25)*(1-MIN(0.75,INDEX([1]Hitters!$CF:$CF,MATCH($A25,[1]Hitters!$A:$A,0)))/0.75*1)+INDEX([1]Hitters!$CF:$CF,MATCH($A25,[1]Hitters!$A:$A,0)))/0.75*($M25+RIGHT(AB$4,4)*1-RIGHT($AA$4,4)*1+10)*0.05),IF($D25=3,(AA25-MIN(0.75,0.25*(RIGHT(AB$4,4)*1-(RIGHT($AD$4,4)*1)+0.25)*(1-MIN(0.75,INDEX([1]Hitters!$CF:$CF,MATCH($A25,[1]Hitters!$A:$A,0)))/0.75*1)+INDEX([1]Hitters!$CF:$CF,MATCH($A25,[1]Hitters!$A:$A,0)))/0.75*($M25+RIGHT(AB$4,4)*1-RIGHT($AA$4,4)*1-27)*0.1),(AA25-MIN(0.75,0.25*(RIGHT(AB$4,4)*1-(RIGHT($AD$4,4)*1)+0.25)*(1-MIN(0.75,INDEX([1]Hitters!$CF:$CF,MATCH($A25,[1]Hitters!$A:$A,0)))/0.75*1)+INDEX([1]Hitters!$CF:$CF,MATCH($A25,[1]Hitters!$A:$A,0)))/0.75*($M25+RIGHT(AB$4,4)*1-RIGHT($AA$4,4)*1-20)*0.094)))))))</f>
        <v>-5.129078502079806</v>
      </c>
      <c r="AC25" s="96">
        <f>IF($D25=0,0,IF($D25=1,INDEX([1]Pitchers!$FK:$FK,MATCH($A25,[1]Pitchers!$A:$A,0)),MAX(-16,IF($D25=2,AB25-MIN(0.75,0.25*(RIGHT(AC$4,4)*1-(RIGHT($AD$4,4)*1)+0.25)*(1-MIN(0.75,INDEX([1]Hitters!$CF:$CF,MATCH($A25,[1]Hitters!$A:$A,0)))/0.75*1)+INDEX([1]Hitters!$CF:$CF,MATCH($A25,[1]Hitters!$A:$A,0)))/0.75*1,IF($D25&gt;6,(AB25-MIN(0.75,0.25*(RIGHT(AC$4,4)*1-(RIGHT($AD$4,4)*1)+0.25)*(1-MIN(0.75,INDEX([1]Hitters!$CF:$CF,MATCH($A25,[1]Hitters!$A:$A,0)))/0.75*1)+INDEX([1]Hitters!$CF:$CF,MATCH($A25,[1]Hitters!$A:$A,0)))/0.75*($M25+RIGHT(AC$4,4)*1-RIGHT($AA$4,4)*1+10)*0.05),IF($D25=3,(AB25-MIN(0.75,0.25*(RIGHT(AC$4,4)*1-(RIGHT($AD$4,4)*1)+0.25)*(1-MIN(0.75,INDEX([1]Hitters!$CF:$CF,MATCH($A25,[1]Hitters!$A:$A,0)))/0.75*1)+INDEX([1]Hitters!$CF:$CF,MATCH($A25,[1]Hitters!$A:$A,0)))/0.75*($M25+RIGHT(AC$4,4)*1-RIGHT($AA$4,4)*1-27)*0.1),(AB25-MIN(0.75,0.25*(RIGHT(AC$4,4)*1-(RIGHT($AD$4,4)*1)+0.25)*(1-MIN(0.75,INDEX([1]Hitters!$CF:$CF,MATCH($A25,[1]Hitters!$A:$A,0)))/0.75*1)+INDEX([1]Hitters!$CF:$CF,MATCH($A25,[1]Hitters!$A:$A,0)))/0.75*($M25+RIGHT(AC$4,4)*1-RIGHT($AA$4,4)*1-20)*0.094)))))))</f>
        <v>-7.347828502079806</v>
      </c>
      <c r="AD25" s="96">
        <f>IF($D25=0,0,IF($D25=1,INDEX([1]Pitchers!$FK:$FK,MATCH($A25,[1]Pitchers!$A:$A,0)),MAX(-16,IF($D25=2,AC25-MIN(0.75,0.25*(RIGHT(AD$4,4)*1-(RIGHT($AD$4,4)*1)+0.25)*(1-MIN(0.75,INDEX([1]Hitters!$CF:$CF,MATCH($A25,[1]Hitters!$A:$A,0)))/0.75*1)+INDEX([1]Hitters!$CF:$CF,MATCH($A25,[1]Hitters!$A:$A,0)))/0.75*1,IF($D25&gt;6,(AC25-MIN(0.75,0.25*(RIGHT(AD$4,4)*1-(RIGHT($AD$4,4)*1)+0.25)*(1-MIN(0.75,INDEX([1]Hitters!$CF:$CF,MATCH($A25,[1]Hitters!$A:$A,0)))/0.75*1)+INDEX([1]Hitters!$CF:$CF,MATCH($A25,[1]Hitters!$A:$A,0)))/0.75*($M25+RIGHT(AD$4,4)*1-RIGHT($AA$4,4)*1+10)*0.05),IF($D25=3,(AC25-MIN(0.75,0.25*(RIGHT(AD$4,4)*1-(RIGHT($AD$4,4)*1)+0.25)*(1-MIN(0.75,INDEX([1]Hitters!$CF:$CF,MATCH($A25,[1]Hitters!$A:$A,0)))/0.75*1)+INDEX([1]Hitters!$CF:$CF,MATCH($A25,[1]Hitters!$A:$A,0)))/0.75*($M25+RIGHT(AD$4,4)*1-RIGHT($AA$4,4)*1-27)*0.1),(AC25-MIN(0.75,0.25*(RIGHT(AD$4,4)*1-(RIGHT($AD$4,4)*1)+0.25)*(1-MIN(0.75,INDEX([1]Hitters!$CF:$CF,MATCH($A25,[1]Hitters!$A:$A,0)))/0.75*1)+INDEX([1]Hitters!$CF:$CF,MATCH($A25,[1]Hitters!$A:$A,0)))/0.75*($M25+RIGHT(AD$4,4)*1-RIGHT($AA$4,4)*1-20)*0.094)))))))</f>
        <v>-9.6165785020798058</v>
      </c>
      <c r="AE25" s="96">
        <f>IF($D25=0,0,IF($D25=1,INDEX([1]Pitchers!$FK:$FK,MATCH($A25,[1]Pitchers!$A:$A,0)),MAX(-16,IF($D25=2,AD25-MIN(0.75,0.25*(RIGHT(AE$4,4)*1-(RIGHT($AD$4,4)*1)+0.25)*(1-MIN(0.75,INDEX([1]Hitters!$CF:$CF,MATCH($A25,[1]Hitters!$A:$A,0)))/0.75*1)+INDEX([1]Hitters!$CF:$CF,MATCH($A25,[1]Hitters!$A:$A,0)))/0.75*1,IF($D25&gt;6,(AD25-MIN(0.75,0.25*(RIGHT(AE$4,4)*1-(RIGHT($AD$4,4)*1)+0.25)*(1-MIN(0.75,INDEX([1]Hitters!$CF:$CF,MATCH($A25,[1]Hitters!$A:$A,0)))/0.75*1)+INDEX([1]Hitters!$CF:$CF,MATCH($A25,[1]Hitters!$A:$A,0)))/0.75*($M25+RIGHT(AE$4,4)*1-RIGHT($AA$4,4)*1+10)*0.05),IF($D25=3,(AD25-MIN(0.75,0.25*(RIGHT(AE$4,4)*1-(RIGHT($AD$4,4)*1)+0.25)*(1-MIN(0.75,INDEX([1]Hitters!$CF:$CF,MATCH($A25,[1]Hitters!$A:$A,0)))/0.75*1)+INDEX([1]Hitters!$CF:$CF,MATCH($A25,[1]Hitters!$A:$A,0)))/0.75*($M25+RIGHT(AE$4,4)*1-RIGHT($AA$4,4)*1-27)*0.1),(AD25-MIN(0.75,0.25*(RIGHT(AE$4,4)*1-(RIGHT($AD$4,4)*1)+0.25)*(1-MIN(0.75,INDEX([1]Hitters!$CF:$CF,MATCH($A25,[1]Hitters!$A:$A,0)))/0.75*1)+INDEX([1]Hitters!$CF:$CF,MATCH($A25,[1]Hitters!$A:$A,0)))/0.75*($M25+RIGHT(AE$4,4)*1-RIGHT($AA$4,4)*1-20)*0.094)))))))</f>
        <v>-11.935328502079805</v>
      </c>
      <c r="AF25" s="96">
        <f>IF($D25=0,0,IF($D25=1,INDEX([1]Pitchers!$FK:$FK,MATCH($A25,[1]Pitchers!$A:$A,0)),MAX(-16,IF($D25=2,AE25-MIN(0.75,0.25*(RIGHT(AF$4,4)*1-(RIGHT($AD$4,4)*1)+0.25)*(1-MIN(0.75,INDEX([1]Hitters!$CF:$CF,MATCH($A25,[1]Hitters!$A:$A,0)))/0.75*1)+INDEX([1]Hitters!$CF:$CF,MATCH($A25,[1]Hitters!$A:$A,0)))/0.75*1,IF($D25&gt;6,(AE25-MIN(0.75,0.25*(RIGHT(AF$4,4)*1-(RIGHT($AD$4,4)*1)+0.25)*(1-MIN(0.75,INDEX([1]Hitters!$CF:$CF,MATCH($A25,[1]Hitters!$A:$A,0)))/0.75*1)+INDEX([1]Hitters!$CF:$CF,MATCH($A25,[1]Hitters!$A:$A,0)))/0.75*($M25+RIGHT(AF$4,4)*1-RIGHT($AA$4,4)*1+10)*0.05),IF($D25=3,(AE25-MIN(0.75,0.25*(RIGHT(AF$4,4)*1-(RIGHT($AD$4,4)*1)+0.25)*(1-MIN(0.75,INDEX([1]Hitters!$CF:$CF,MATCH($A25,[1]Hitters!$A:$A,0)))/0.75*1)+INDEX([1]Hitters!$CF:$CF,MATCH($A25,[1]Hitters!$A:$A,0)))/0.75*($M25+RIGHT(AF$4,4)*1-RIGHT($AA$4,4)*1-27)*0.1),(AE25-MIN(0.75,0.25*(RIGHT(AF$4,4)*1-(RIGHT($AD$4,4)*1)+0.25)*(1-MIN(0.75,INDEX([1]Hitters!$CF:$CF,MATCH($A25,[1]Hitters!$A:$A,0)))/0.75*1)+INDEX([1]Hitters!$CF:$CF,MATCH($A25,[1]Hitters!$A:$A,0)))/0.75*($M25+RIGHT(AF$4,4)*1-RIGHT($AA$4,4)*1-20)*0.094)))))))</f>
        <v>-14.304078502079806</v>
      </c>
      <c r="AG25" s="96">
        <f>IF($D25=0,0,IF($D25=1,INDEX([1]Pitchers!$FK:$FK,MATCH($A25,[1]Pitchers!$A:$A,0)),MAX(-16,IF($D25=2,AF25-MIN(0.75,0.25*(RIGHT(AG$4,4)*1-(RIGHT($AD$4,4)*1)+0.25)*(1-MIN(0.75,INDEX([1]Hitters!$CF:$CF,MATCH($A25,[1]Hitters!$A:$A,0)))/0.75*1)+INDEX([1]Hitters!$CF:$CF,MATCH($A25,[1]Hitters!$A:$A,0)))/0.75*1,IF($D25&gt;6,(AF25-MIN(0.75,0.25*(RIGHT(AG$4,4)*1-(RIGHT($AD$4,4)*1)+0.25)*(1-MIN(0.75,INDEX([1]Hitters!$CF:$CF,MATCH($A25,[1]Hitters!$A:$A,0)))/0.75*1)+INDEX([1]Hitters!$CF:$CF,MATCH($A25,[1]Hitters!$A:$A,0)))/0.75*($M25+RIGHT(AG$4,4)*1-RIGHT($AA$4,4)*1+10)*0.05),IF($D25=3,(AF25-MIN(0.75,0.25*(RIGHT(AG$4,4)*1-(RIGHT($AD$4,4)*1)+0.25)*(1-MIN(0.75,INDEX([1]Hitters!$CF:$CF,MATCH($A25,[1]Hitters!$A:$A,0)))/0.75*1)+INDEX([1]Hitters!$CF:$CF,MATCH($A25,[1]Hitters!$A:$A,0)))/0.75*($M25+RIGHT(AG$4,4)*1-RIGHT($AA$4,4)*1-27)*0.1),(AF25-MIN(0.75,0.25*(RIGHT(AG$4,4)*1-(RIGHT($AD$4,4)*1)+0.25)*(1-MIN(0.75,INDEX([1]Hitters!$CF:$CF,MATCH($A25,[1]Hitters!$A:$A,0)))/0.75*1)+INDEX([1]Hitters!$CF:$CF,MATCH($A25,[1]Hitters!$A:$A,0)))/0.75*($M25+RIGHT(AG$4,4)*1-RIGHT($AA$4,4)*1-20)*0.094)))))))</f>
        <v>-16</v>
      </c>
      <c r="AH25" s="96">
        <f>IF($D25=0,0,IF($D25=1,INDEX([1]Pitchers!$FK:$FK,MATCH($A25,[1]Pitchers!$A:$A,0)),MAX(-16,IF($D25=2,AG25-MIN(0.75,0.25*(RIGHT(AH$4,4)*1-(RIGHT($AD$4,4)*1)+0.25)*(1-MIN(0.75,INDEX([1]Hitters!$CF:$CF,MATCH($A25,[1]Hitters!$A:$A,0)))/0.75*1)+INDEX([1]Hitters!$CF:$CF,MATCH($A25,[1]Hitters!$A:$A,0)))/0.75*1,IF($D25&gt;6,(AG25-MIN(0.75,0.25*(RIGHT(AH$4,4)*1-(RIGHT($AD$4,4)*1)+0.25)*(1-MIN(0.75,INDEX([1]Hitters!$CF:$CF,MATCH($A25,[1]Hitters!$A:$A,0)))/0.75*1)+INDEX([1]Hitters!$CF:$CF,MATCH($A25,[1]Hitters!$A:$A,0)))/0.75*($M25+RIGHT(AH$4,4)*1-RIGHT($AA$4,4)*1+10)*0.05),IF($D25=3,(AG25-MIN(0.75,0.25*(RIGHT(AH$4,4)*1-(RIGHT($AD$4,4)*1)+0.25)*(1-MIN(0.75,INDEX([1]Hitters!$CF:$CF,MATCH($A25,[1]Hitters!$A:$A,0)))/0.75*1)+INDEX([1]Hitters!$CF:$CF,MATCH($A25,[1]Hitters!$A:$A,0)))/0.75*($M25+RIGHT(AH$4,4)*1-RIGHT($AA$4,4)*1-27)*0.1),(AG25-MIN(0.75,0.25*(RIGHT(AH$4,4)*1-(RIGHT($AD$4,4)*1)+0.25)*(1-MIN(0.75,INDEX([1]Hitters!$CF:$CF,MATCH($A25,[1]Hitters!$A:$A,0)))/0.75*1)+INDEX([1]Hitters!$CF:$CF,MATCH($A25,[1]Hitters!$A:$A,0)))/0.75*($M25+RIGHT(AH$4,4)*1-RIGHT($AA$4,4)*1-20)*0.094)))))))</f>
        <v>-16</v>
      </c>
      <c r="AI25" s="96">
        <f>IF($D25=0,0,IF($D25=1,INDEX([1]Pitchers!$FK:$FK,MATCH($A25,[1]Pitchers!$A:$A,0)),MAX(-16,IF($D25=2,AH25-MIN(0.75,0.25*(RIGHT(AI$4,4)*1-(RIGHT($AD$4,4)*1)+0.25)*(1-MIN(0.75,INDEX([1]Hitters!$CF:$CF,MATCH($A25,[1]Hitters!$A:$A,0)))/0.75*1)+INDEX([1]Hitters!$CF:$CF,MATCH($A25,[1]Hitters!$A:$A,0)))/0.75*1,IF($D25&gt;6,(AH25-MIN(0.75,0.25*(RIGHT(AI$4,4)*1-(RIGHT($AD$4,4)*1)+0.25)*(1-MIN(0.75,INDEX([1]Hitters!$CF:$CF,MATCH($A25,[1]Hitters!$A:$A,0)))/0.75*1)+INDEX([1]Hitters!$CF:$CF,MATCH($A25,[1]Hitters!$A:$A,0)))/0.75*($M25+RIGHT(AI$4,4)*1-RIGHT($AA$4,4)*1+10)*0.05),IF($D25=3,(AH25-MIN(0.75,0.25*(RIGHT(AI$4,4)*1-(RIGHT($AD$4,4)*1)+0.25)*(1-MIN(0.75,INDEX([1]Hitters!$CF:$CF,MATCH($A25,[1]Hitters!$A:$A,0)))/0.75*1)+INDEX([1]Hitters!$CF:$CF,MATCH($A25,[1]Hitters!$A:$A,0)))/0.75*($M25+RIGHT(AI$4,4)*1-RIGHT($AA$4,4)*1-27)*0.1),(AH25-MIN(0.75,0.25*(RIGHT(AI$4,4)*1-(RIGHT($AD$4,4)*1)+0.25)*(1-MIN(0.75,INDEX([1]Hitters!$CF:$CF,MATCH($A25,[1]Hitters!$A:$A,0)))/0.75*1)+INDEX([1]Hitters!$CF:$CF,MATCH($A25,[1]Hitters!$A:$A,0)))/0.75*($M25+RIGHT(AI$4,4)*1-RIGHT($AA$4,4)*1-20)*0.094)))))))</f>
        <v>-16</v>
      </c>
      <c r="AJ25" s="96">
        <f>IF($D25=0,0,IF($D25=1,INDEX([1]Pitchers!$FK:$FK,MATCH($A25,[1]Pitchers!$A:$A,0)),MAX(-16,IF($D25=2,AI25-MIN(0.75,0.25*(RIGHT(AJ$4,4)*1-(RIGHT($AD$4,4)*1)+0.25)*(1-MIN(0.75,INDEX([1]Hitters!$CF:$CF,MATCH($A25,[1]Hitters!$A:$A,0)))/0.75*1)+INDEX([1]Hitters!$CF:$CF,MATCH($A25,[1]Hitters!$A:$A,0)))/0.75*1,IF($D25&gt;6,(AI25-MIN(0.75,0.25*(RIGHT(AJ$4,4)*1-(RIGHT($AD$4,4)*1)+0.25)*(1-MIN(0.75,INDEX([1]Hitters!$CF:$CF,MATCH($A25,[1]Hitters!$A:$A,0)))/0.75*1)+INDEX([1]Hitters!$CF:$CF,MATCH($A25,[1]Hitters!$A:$A,0)))/0.75*($M25+RIGHT(AJ$4,4)*1-RIGHT($AA$4,4)*1+10)*0.05),IF($D25=3,(AI25-MIN(0.75,0.25*(RIGHT(AJ$4,4)*1-(RIGHT($AD$4,4)*1)+0.25)*(1-MIN(0.75,INDEX([1]Hitters!$CF:$CF,MATCH($A25,[1]Hitters!$A:$A,0)))/0.75*1)+INDEX([1]Hitters!$CF:$CF,MATCH($A25,[1]Hitters!$A:$A,0)))/0.75*($M25+RIGHT(AJ$4,4)*1-RIGHT($AA$4,4)*1-27)*0.1),(AI25-MIN(0.75,0.25*(RIGHT(AJ$4,4)*1-(RIGHT($AD$4,4)*1)+0.25)*(1-MIN(0.75,INDEX([1]Hitters!$CF:$CF,MATCH($A25,[1]Hitters!$A:$A,0)))/0.75*1)+INDEX([1]Hitters!$CF:$CF,MATCH($A25,[1]Hitters!$A:$A,0)))/0.75*($M25+RIGHT(AJ$4,4)*1-RIGHT($AA$4,4)*1-20)*0.094)))))))</f>
        <v>-16</v>
      </c>
      <c r="AK25" s="96">
        <f>IF($D25=0,0,IF($D25=1,INDEX([1]Pitchers!$FK:$FK,MATCH($A25,[1]Pitchers!$A:$A,0)),MAX(-16,IF($D25=2,AJ25-MIN(0.75,0.25*(RIGHT(AK$4,4)*1-(RIGHT($AD$4,4)*1)+0.25)*(1-MIN(0.75,INDEX([1]Hitters!$CF:$CF,MATCH($A25,[1]Hitters!$A:$A,0)))/0.75*1)+INDEX([1]Hitters!$CF:$CF,MATCH($A25,[1]Hitters!$A:$A,0)))/0.75*1,IF($D25&gt;6,(AJ25-MIN(0.75,0.25*(RIGHT(AK$4,4)*1-(RIGHT($AD$4,4)*1)+0.25)*(1-MIN(0.75,INDEX([1]Hitters!$CF:$CF,MATCH($A25,[1]Hitters!$A:$A,0)))/0.75*1)+INDEX([1]Hitters!$CF:$CF,MATCH($A25,[1]Hitters!$A:$A,0)))/0.75*($M25+RIGHT(AK$4,4)*1-RIGHT($AA$4,4)*1+10)*0.05),IF($D25=3,(AJ25-MIN(0.75,0.25*(RIGHT(AK$4,4)*1-(RIGHT($AD$4,4)*1)+0.25)*(1-MIN(0.75,INDEX([1]Hitters!$CF:$CF,MATCH($A25,[1]Hitters!$A:$A,0)))/0.75*1)+INDEX([1]Hitters!$CF:$CF,MATCH($A25,[1]Hitters!$A:$A,0)))/0.75*($M25+RIGHT(AK$4,4)*1-RIGHT($AA$4,4)*1-27)*0.1),(AJ25-MIN(0.75,0.25*(RIGHT(AK$4,4)*1-(RIGHT($AD$4,4)*1)+0.25)*(1-MIN(0.75,INDEX([1]Hitters!$CF:$CF,MATCH($A25,[1]Hitters!$A:$A,0)))/0.75*1)+INDEX([1]Hitters!$CF:$CF,MATCH($A25,[1]Hitters!$A:$A,0)))/0.75*($M25+RIGHT(AK$4,4)*1-RIGHT($AA$4,4)*1-20)*0.094)))))))</f>
        <v>-16</v>
      </c>
      <c r="AL25" s="96">
        <f>IF($D25=0,0,IF($D25=1,INDEX([1]Pitchers!$FK:$FK,MATCH($A25,[1]Pitchers!$A:$A,0)),MAX(-16,IF($D25=2,AK25-MIN(0.75,0.25*(RIGHT(AL$4,4)*1-(RIGHT($AD$4,4)*1)+0.25)*(1-MIN(0.75,INDEX([1]Hitters!$CF:$CF,MATCH($A25,[1]Hitters!$A:$A,0)))/0.75*1)+INDEX([1]Hitters!$CF:$CF,MATCH($A25,[1]Hitters!$A:$A,0)))/0.75*1,IF($D25&gt;6,(AK25-MIN(0.75,0.25*(RIGHT(AL$4,4)*1-(RIGHT($AD$4,4)*1)+0.25)*(1-MIN(0.75,INDEX([1]Hitters!$CF:$CF,MATCH($A25,[1]Hitters!$A:$A,0)))/0.75*1)+INDEX([1]Hitters!$CF:$CF,MATCH($A25,[1]Hitters!$A:$A,0)))/0.75*($M25+RIGHT(AL$4,4)*1-RIGHT($AA$4,4)*1+10)*0.05),IF($D25=3,(AK25-MIN(0.75,0.25*(RIGHT(AL$4,4)*1-(RIGHT($AD$4,4)*1)+0.25)*(1-MIN(0.75,INDEX([1]Hitters!$CF:$CF,MATCH($A25,[1]Hitters!$A:$A,0)))/0.75*1)+INDEX([1]Hitters!$CF:$CF,MATCH($A25,[1]Hitters!$A:$A,0)))/0.75*($M25+RIGHT(AL$4,4)*1-RIGHT($AA$4,4)*1-27)*0.1),(AK25-MIN(0.75,0.25*(RIGHT(AL$4,4)*1-(RIGHT($AD$4,4)*1)+0.25)*(1-MIN(0.75,INDEX([1]Hitters!$CF:$CF,MATCH($A25,[1]Hitters!$A:$A,0)))/0.75*1)+INDEX([1]Hitters!$CF:$CF,MATCH($A25,[1]Hitters!$A:$A,0)))/0.75*($M25+RIGHT(AL$4,4)*1-RIGHT($AA$4,4)*1-20)*0.094)))))))</f>
        <v>-16</v>
      </c>
      <c r="AM25" s="98">
        <f>MAX(IF($D25=0,20,IF($D25=1,60,150)),MAX(0,IF($D25&gt;1,INDEX([1]Hitters!$ER:$ER,MATCH($A25,[1]Hitters!$A:$A,0))*(0.4+MAX(0,0.6*MIN(1,(IF(O25="",0,(((4.25+(O25-0.263)*4.2)^(((4.25+(O25-0.263)*4.2)+(4.25-AA25*600/600*4.2/600))^0.285))/((4.25+(O25-0.263)*4.2)^(((4.25+(O25-0.263)*4.2)+(4.25-AA25*600/600*4.2/600))^0.285)+(4.25-AA25*600/600*4.2/600)^(((4.25+(O25-0.263)*4.2)+(4.25-AA25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25,[1]Pitchers!$A:$A,0))))*IF($D25&lt;2,(0.4+0.6*MAX(0,MIN(1,IF($D25=0,((4.25)^(((4.25)+(4.25-(4-O25)*4.25/4*1/9))^0.285)/((4.25)^(((4.25)+(4.25-(4-O25)*4.25/4*1/9))^0.285)+(4.25-(4-O25)*4.25/4*1/9)^(((4.25)+(4.25-(4-O25)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25)))/0.5345*0.0009131+0.0104414*(3.74-MIN(3.74,O25)))*50,(((4.25+(AA25-0.263)*0.32*198*MAX(6,198/33)/198)^(((4.25+(AA25-0.263)*0.32*198*MAX(6,198/33)/198)+(4.25-(4-O25)*4.25/4*MAX(6,198/33)/9))^0.285)/((4.25+(AA25-0.263)*0.32*198*MAX(6,198/33)/198)^(((4.25+(AA25-0.263)*0.32*198*MAX(6,198/33)/198)+(4.25-(4-O25)*4.25/4*MAX(6,198/33)/9))^0.285)+(4.25-(4-O25)*4.25/4*MAX(6,198/33)/9)^(((4.25+(AA25-0.263)*0.32*198*MAX(6,198/33)/198)+(4.25-(4-O25)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25=0,50,198)/0.0065))),1))</f>
        <v>469.9723149246135</v>
      </c>
      <c r="AN25" s="98">
        <f t="shared" si="3"/>
        <v>371.59933301377561</v>
      </c>
      <c r="AO25" s="98">
        <f t="shared" si="4"/>
        <v>265.0540678284874</v>
      </c>
      <c r="AP25" s="98">
        <f t="shared" si="5"/>
        <v>185.6281481481482</v>
      </c>
      <c r="AQ25" s="98">
        <f t="shared" si="6"/>
        <v>175.42814814814821</v>
      </c>
      <c r="AR25" s="98">
        <f t="shared" si="7"/>
        <v>163.6281481481482</v>
      </c>
      <c r="AS25" s="98">
        <f t="shared" si="8"/>
        <v>150.22814814814819</v>
      </c>
      <c r="AT25" s="98">
        <f t="shared" si="9"/>
        <v>150</v>
      </c>
      <c r="AU25" s="98">
        <f t="shared" si="10"/>
        <v>150</v>
      </c>
      <c r="AV25" s="98">
        <f t="shared" si="11"/>
        <v>150</v>
      </c>
      <c r="AW25" s="98">
        <f t="shared" si="12"/>
        <v>150</v>
      </c>
      <c r="AX25" s="98">
        <f t="shared" si="13"/>
        <v>150</v>
      </c>
      <c r="AY25" s="96">
        <f t="shared" si="14"/>
        <v>2.2556857384301905</v>
      </c>
      <c r="AZ25" s="96">
        <f t="shared" si="15"/>
        <v>24.237717309145882</v>
      </c>
      <c r="BA25" s="96">
        <f t="shared" si="16"/>
        <v>1.4431231182224522</v>
      </c>
      <c r="BB25" s="96">
        <f t="shared" si="17"/>
        <v>0.75801749323129808</v>
      </c>
      <c r="BC25" s="96">
        <f t="shared" si="18"/>
        <v>0.23286885946177871</v>
      </c>
      <c r="BD25" s="96">
        <f t="shared" si="19"/>
        <v>0</v>
      </c>
      <c r="BE25" s="96">
        <f t="shared" si="20"/>
        <v>0</v>
      </c>
      <c r="BF25" s="96">
        <f t="shared" si="21"/>
        <v>0</v>
      </c>
      <c r="BG25" s="96">
        <f t="shared" si="22"/>
        <v>0</v>
      </c>
      <c r="BH25" s="96">
        <f t="shared" si="23"/>
        <v>0</v>
      </c>
      <c r="BI25" s="96">
        <f t="shared" si="24"/>
        <v>0</v>
      </c>
      <c r="BJ25" s="96">
        <f t="shared" si="25"/>
        <v>0</v>
      </c>
      <c r="BK25" s="96">
        <f t="shared" si="26"/>
        <v>0</v>
      </c>
      <c r="BL25" s="96">
        <f t="shared" si="27"/>
        <v>0</v>
      </c>
      <c r="BM25" s="129">
        <f t="shared" ref="BM25:BX34" si="66">IF($E25&gt;LEFT(BM$4,4)-2016,IF($G25="",$F25/$E25,$G25/$E25),"")</f>
        <v>10.333333333333334</v>
      </c>
      <c r="BN25" s="129">
        <f t="shared" si="66"/>
        <v>10.333333333333334</v>
      </c>
      <c r="BO25" s="129">
        <f t="shared" si="66"/>
        <v>10.333333333333334</v>
      </c>
      <c r="BP25" s="129" t="str">
        <f t="shared" si="66"/>
        <v/>
      </c>
      <c r="BQ25" s="129" t="str">
        <f t="shared" si="66"/>
        <v/>
      </c>
      <c r="BR25" s="129" t="str">
        <f t="shared" si="66"/>
        <v/>
      </c>
      <c r="BS25" s="129" t="str">
        <f t="shared" si="66"/>
        <v/>
      </c>
      <c r="BT25" s="129" t="str">
        <f t="shared" si="66"/>
        <v/>
      </c>
      <c r="BU25" s="129" t="str">
        <f t="shared" si="66"/>
        <v/>
      </c>
      <c r="BV25" s="129" t="str">
        <f t="shared" si="66"/>
        <v/>
      </c>
      <c r="BW25" s="129" t="str">
        <f t="shared" si="66"/>
        <v/>
      </c>
      <c r="BX25" s="129" t="str">
        <f t="shared" si="66"/>
        <v/>
      </c>
      <c r="BY25" s="130">
        <f t="shared" si="29"/>
        <v>12.044984945779618</v>
      </c>
      <c r="BZ25" s="130">
        <f t="shared" si="30"/>
        <v>6.8673469431429037</v>
      </c>
      <c r="CA25" s="130">
        <f t="shared" si="31"/>
        <v>2.5539033404528881</v>
      </c>
      <c r="CB25" s="130">
        <f t="shared" si="32"/>
        <v>0.5</v>
      </c>
      <c r="CC25" s="130">
        <f t="shared" si="33"/>
        <v>0.5</v>
      </c>
      <c r="CD25" s="130">
        <f t="shared" si="34"/>
        <v>0.5</v>
      </c>
      <c r="CE25" s="130">
        <f t="shared" si="35"/>
        <v>0.5</v>
      </c>
      <c r="CF25" s="130">
        <f t="shared" si="36"/>
        <v>0.5</v>
      </c>
      <c r="CG25" s="130">
        <f t="shared" si="37"/>
        <v>0.5</v>
      </c>
      <c r="CH25" s="130">
        <f t="shared" si="38"/>
        <v>0.5</v>
      </c>
      <c r="CI25" s="130">
        <f t="shared" si="39"/>
        <v>0.5</v>
      </c>
      <c r="CJ25" s="130">
        <f t="shared" si="40"/>
        <v>0.5</v>
      </c>
      <c r="CK25" s="131">
        <f t="shared" si="41"/>
        <v>3</v>
      </c>
      <c r="CL25" s="96">
        <f t="shared" si="42"/>
        <v>-0.25526283345211609</v>
      </c>
      <c r="CM25" s="96">
        <f t="shared" si="43"/>
        <v>-0.58486817641388422</v>
      </c>
      <c r="CN25" s="96">
        <f t="shared" si="44"/>
        <v>-0.724983530856809</v>
      </c>
      <c r="CO25" s="96">
        <f t="shared" si="45"/>
        <v>-0.67082300177777798</v>
      </c>
      <c r="CP25" s="96">
        <f t="shared" si="46"/>
        <v>-0.63396224177777794</v>
      </c>
      <c r="CQ25" s="96">
        <f t="shared" si="47"/>
        <v>-0.59131940177777798</v>
      </c>
      <c r="CR25" s="96">
        <f t="shared" si="48"/>
        <v>-0.54289448177777788</v>
      </c>
      <c r="CS25" s="96">
        <f t="shared" si="49"/>
        <v>-0.54206999999999994</v>
      </c>
      <c r="CT25" s="96">
        <f t="shared" si="50"/>
        <v>-0.54206999999999994</v>
      </c>
      <c r="CU25" s="96">
        <f t="shared" si="51"/>
        <v>-0.54206999999999994</v>
      </c>
      <c r="CV25" s="96">
        <f t="shared" si="52"/>
        <v>-0.54206999999999994</v>
      </c>
      <c r="CW25" s="96">
        <f t="shared" si="53"/>
        <v>-0.54206999999999994</v>
      </c>
      <c r="CX25" s="96">
        <f>MAX(0,(IF(CL25&gt;0,(CL25-ROUNDDOWN(CL25,1))/0.1*LOOKUP(ROUNDUP(CL25+81.1,1),CB!$A:$A,CB!$C:$C)+(1-(CL25-ROUNDDOWN(CL25,1))/0.1)*LOOKUP(ROUNDDOWN(CL25+81.1,1),CB!$A:$A,CB!$C:$C),(CL25-ROUNDDOWN(CL25-0.1,1))/0.1*LOOKUP(ROUNDUP(CL25+81.1,1),CB!$A:$A,CB!$C:$C)+(1-(CL25-ROUNDDOWN(CL25-0.1,1))/0.1)*LOOKUP(ROUNDDOWN(CL25+81.1,1),CB!$A:$A,CB!$C:$C))-LOOKUP(81.1,CB!$A:$A,CB!$C:$C))/(1-(BINOMDIST(97,162,0.5,TRUE)-BINOMDIST(87,162,0.5,TRUE)))*$C$2*($B$1^(LEFT(CX$4,4)*1-LEFT($BA$4,4)*1))*(37.75+CL25))</f>
        <v>0</v>
      </c>
      <c r="CY25" s="96">
        <f>MAX(0,(IF(CM25&gt;0,(CM25-ROUNDDOWN(CM25,1))/0.1*LOOKUP(ROUNDUP(CM25+81.1,1),CB!$A:$A,CB!$C:$C)+(1-(CM25-ROUNDDOWN(CM25,1))/0.1)*LOOKUP(ROUNDDOWN(CM25+81.1,1),CB!$A:$A,CB!$C:$C),(CM25-ROUNDDOWN(CM25-0.1,1))/0.1*LOOKUP(ROUNDUP(CM25+81.1,1),CB!$A:$A,CB!$C:$C)+(1-(CM25-ROUNDDOWN(CM25-0.1,1))/0.1)*LOOKUP(ROUNDDOWN(CM25+81.1,1),CB!$A:$A,CB!$C:$C))-LOOKUP(81.1,CB!$A:$A,CB!$C:$C))/(1-(BINOMDIST(97,162,0.5,TRUE)-BINOMDIST(87,162,0.5,TRUE)))*$C$2*($B$1^(LEFT(CY$4,4)*1-LEFT($BA$4,4)*1))*(37.75+CM25))</f>
        <v>0</v>
      </c>
      <c r="CZ25" s="96">
        <f>MAX(0,(IF(CN25&gt;0,(CN25-ROUNDDOWN(CN25,1))/0.1*LOOKUP(ROUNDUP(CN25+81.1,1),CB!$A:$A,CB!$C:$C)+(1-(CN25-ROUNDDOWN(CN25,1))/0.1)*LOOKUP(ROUNDDOWN(CN25+81.1,1),CB!$A:$A,CB!$C:$C),(CN25-ROUNDDOWN(CN25-0.1,1))/0.1*LOOKUP(ROUNDUP(CN25+81.1,1),CB!$A:$A,CB!$C:$C)+(1-(CN25-ROUNDDOWN(CN25-0.1,1))/0.1)*LOOKUP(ROUNDDOWN(CN25+81.1,1),CB!$A:$A,CB!$C:$C))-LOOKUP(81.1,CB!$A:$A,CB!$C:$C))/(1-(BINOMDIST(97,162,0.5,TRUE)-BINOMDIST(87,162,0.5,TRUE)))*$C$2*($B$1^(LEFT(CZ$4,4)*1-LEFT($BA$4,4)*1))*(37.75+CN25))</f>
        <v>0</v>
      </c>
      <c r="DA25" s="96">
        <f>MAX(0,(IF(CO25&gt;0,(CO25-ROUNDDOWN(CO25,1))/0.1*LOOKUP(ROUNDUP(CO25+81.1,1),CB!$A:$A,CB!$C:$C)+(1-(CO25-ROUNDDOWN(CO25,1))/0.1)*LOOKUP(ROUNDDOWN(CO25+81.1,1),CB!$A:$A,CB!$C:$C),(CO25-ROUNDDOWN(CO25-0.1,1))/0.1*LOOKUP(ROUNDUP(CO25+81.1,1),CB!$A:$A,CB!$C:$C)+(1-(CO25-ROUNDDOWN(CO25-0.1,1))/0.1)*LOOKUP(ROUNDDOWN(CO25+81.1,1),CB!$A:$A,CB!$C:$C))-LOOKUP(81.1,CB!$A:$A,CB!$C:$C))/(1-(BINOMDIST(97,162,0.5,TRUE)-BINOMDIST(87,162,0.5,TRUE)))*$C$2*($B$1^(LEFT(DA$4,4)*1-LEFT($BA$4,4)*1))*(37.75+CO25))</f>
        <v>0</v>
      </c>
      <c r="DB25" s="96">
        <f>MAX(0,(IF(CP25&gt;0,(CP25-ROUNDDOWN(CP25,1))/0.1*LOOKUP(ROUNDUP(CP25+81.1,1),CB!$A:$A,CB!$C:$C)+(1-(CP25-ROUNDDOWN(CP25,1))/0.1)*LOOKUP(ROUNDDOWN(CP25+81.1,1),CB!$A:$A,CB!$C:$C),(CP25-ROUNDDOWN(CP25-0.1,1))/0.1*LOOKUP(ROUNDUP(CP25+81.1,1),CB!$A:$A,CB!$C:$C)+(1-(CP25-ROUNDDOWN(CP25-0.1,1))/0.1)*LOOKUP(ROUNDDOWN(CP25+81.1,1),CB!$A:$A,CB!$C:$C))-LOOKUP(81.1,CB!$A:$A,CB!$C:$C))/(1-(BINOMDIST(97,162,0.5,TRUE)-BINOMDIST(87,162,0.5,TRUE)))*$C$2*($B$1^(LEFT(DB$4,4)*1-LEFT($BA$4,4)*1))*(37.75+CP25))</f>
        <v>0</v>
      </c>
      <c r="DC25" s="96">
        <f>MAX(0,(IF(CQ25&gt;0,(CQ25-ROUNDDOWN(CQ25,1))/0.1*LOOKUP(ROUNDUP(CQ25+81.1,1),CB!$A:$A,CB!$C:$C)+(1-(CQ25-ROUNDDOWN(CQ25,1))/0.1)*LOOKUP(ROUNDDOWN(CQ25+81.1,1),CB!$A:$A,CB!$C:$C),(CQ25-ROUNDDOWN(CQ25-0.1,1))/0.1*LOOKUP(ROUNDUP(CQ25+81.1,1),CB!$A:$A,CB!$C:$C)+(1-(CQ25-ROUNDDOWN(CQ25-0.1,1))/0.1)*LOOKUP(ROUNDDOWN(CQ25+81.1,1),CB!$A:$A,CB!$C:$C))-LOOKUP(81.1,CB!$A:$A,CB!$C:$C))/(1-(BINOMDIST(97,162,0.5,TRUE)-BINOMDIST(87,162,0.5,TRUE)))*$C$2*($B$1^(LEFT(DC$4,4)*1-LEFT($BA$4,4)*1))*(37.75+CQ25))</f>
        <v>0</v>
      </c>
      <c r="DD25" s="96">
        <f>MAX(0,(IF(CR25&gt;0,(CR25-ROUNDDOWN(CR25,1))/0.1*LOOKUP(ROUNDUP(CR25+81.1,1),CB!$A:$A,CB!$C:$C)+(1-(CR25-ROUNDDOWN(CR25,1))/0.1)*LOOKUP(ROUNDDOWN(CR25+81.1,1),CB!$A:$A,CB!$C:$C),(CR25-ROUNDDOWN(CR25-0.1,1))/0.1*LOOKUP(ROUNDUP(CR25+81.1,1),CB!$A:$A,CB!$C:$C)+(1-(CR25-ROUNDDOWN(CR25-0.1,1))/0.1)*LOOKUP(ROUNDDOWN(CR25+81.1,1),CB!$A:$A,CB!$C:$C))-LOOKUP(81.1,CB!$A:$A,CB!$C:$C))/(1-(BINOMDIST(97,162,0.5,TRUE)-BINOMDIST(87,162,0.5,TRUE)))*$C$2*($B$1^(LEFT(DD$4,4)*1-LEFT($BA$4,4)*1))*(37.75+CR25))</f>
        <v>0</v>
      </c>
      <c r="DE25" s="96">
        <f>MAX(0,(IF(CS25&gt;0,(CS25-ROUNDDOWN(CS25,1))/0.1*LOOKUP(ROUNDUP(CS25+81.1,1),CB!$A:$A,CB!$C:$C)+(1-(CS25-ROUNDDOWN(CS25,1))/0.1)*LOOKUP(ROUNDDOWN(CS25+81.1,1),CB!$A:$A,CB!$C:$C),(CS25-ROUNDDOWN(CS25-0.1,1))/0.1*LOOKUP(ROUNDUP(CS25+81.1,1),CB!$A:$A,CB!$C:$C)+(1-(CS25-ROUNDDOWN(CS25-0.1,1))/0.1)*LOOKUP(ROUNDDOWN(CS25+81.1,1),CB!$A:$A,CB!$C:$C))-LOOKUP(81.1,CB!$A:$A,CB!$C:$C))/(1-(BINOMDIST(97,162,0.5,TRUE)-BINOMDIST(87,162,0.5,TRUE)))*$C$2*($B$1^(LEFT(DE$4,4)*1-LEFT($BA$4,4)*1))*(37.75+CS25))</f>
        <v>0</v>
      </c>
      <c r="DF25" s="96">
        <f>MAX(0,(IF(CT25&gt;0,(CT25-ROUNDDOWN(CT25,1))/0.1*LOOKUP(ROUNDUP(CT25+81.1,1),CB!$A:$A,CB!$C:$C)+(1-(CT25-ROUNDDOWN(CT25,1))/0.1)*LOOKUP(ROUNDDOWN(CT25+81.1,1),CB!$A:$A,CB!$C:$C),(CT25-ROUNDDOWN(CT25-0.1,1))/0.1*LOOKUP(ROUNDUP(CT25+81.1,1),CB!$A:$A,CB!$C:$C)+(1-(CT25-ROUNDDOWN(CT25-0.1,1))/0.1)*LOOKUP(ROUNDDOWN(CT25+81.1,1),CB!$A:$A,CB!$C:$C))-LOOKUP(81.1,CB!$A:$A,CB!$C:$C))/(1-(BINOMDIST(97,162,0.5,TRUE)-BINOMDIST(87,162,0.5,TRUE)))*$C$2*($B$1^(LEFT(DF$4,4)*1-LEFT($BA$4,4)*1))*(37.75+CT25))</f>
        <v>0</v>
      </c>
      <c r="DG25" s="96">
        <f>MAX(0,(IF(CU25&gt;0,(CU25-ROUNDDOWN(CU25,1))/0.1*LOOKUP(ROUNDUP(CU25+81.1,1),CB!$A:$A,CB!$C:$C)+(1-(CU25-ROUNDDOWN(CU25,1))/0.1)*LOOKUP(ROUNDDOWN(CU25+81.1,1),CB!$A:$A,CB!$C:$C),(CU25-ROUNDDOWN(CU25-0.1,1))/0.1*LOOKUP(ROUNDUP(CU25+81.1,1),CB!$A:$A,CB!$C:$C)+(1-(CU25-ROUNDDOWN(CU25-0.1,1))/0.1)*LOOKUP(ROUNDDOWN(CU25+81.1,1),CB!$A:$A,CB!$C:$C))-LOOKUP(81.1,CB!$A:$A,CB!$C:$C))/(1-(BINOMDIST(97,162,0.5,TRUE)-BINOMDIST(87,162,0.5,TRUE)))*$C$2*($B$1^(LEFT(DG$4,4)*1-LEFT($BA$4,4)*1))*(37.75+CU25))</f>
        <v>0</v>
      </c>
      <c r="DH25" s="96">
        <f>MAX(0,(IF(CV25&gt;0,(CV25-ROUNDDOWN(CV25,1))/0.1*LOOKUP(ROUNDUP(CV25+81.1,1),CB!$A:$A,CB!$C:$C)+(1-(CV25-ROUNDDOWN(CV25,1))/0.1)*LOOKUP(ROUNDDOWN(CV25+81.1,1),CB!$A:$A,CB!$C:$C),(CV25-ROUNDDOWN(CV25-0.1,1))/0.1*LOOKUP(ROUNDUP(CV25+81.1,1),CB!$A:$A,CB!$C:$C)+(1-(CV25-ROUNDDOWN(CV25-0.1,1))/0.1)*LOOKUP(ROUNDDOWN(CV25+81.1,1),CB!$A:$A,CB!$C:$C))-LOOKUP(81.1,CB!$A:$A,CB!$C:$C))/(1-(BINOMDIST(97,162,0.5,TRUE)-BINOMDIST(87,162,0.5,TRUE)))*$C$2*($B$1^(LEFT(DH$4,4)*1-LEFT($BA$4,4)*1))*(37.75+CV25))</f>
        <v>0</v>
      </c>
      <c r="DI25" s="96">
        <f>MAX(0,(IF(CW25&gt;0,(CW25-ROUNDDOWN(CW25,1))/0.1*LOOKUP(ROUNDUP(CW25+81.1,1),CB!$A:$A,CB!$C:$C)+(1-(CW25-ROUNDDOWN(CW25,1))/0.1)*LOOKUP(ROUNDDOWN(CW25+81.1,1),CB!$A:$A,CB!$C:$C),(CW25-ROUNDDOWN(CW25-0.1,1))/0.1*LOOKUP(ROUNDUP(CW25+81.1,1),CB!$A:$A,CB!$C:$C)+(1-(CW25-ROUNDDOWN(CW25-0.1,1))/0.1)*LOOKUP(ROUNDDOWN(CW25+81.1,1),CB!$A:$A,CB!$C:$C))-LOOKUP(81.1,CB!$A:$A,CB!$C:$C))/(1-(BINOMDIST(97,162,0.5,TRUE)-BINOMDIST(87,162,0.5,TRUE)))*$C$2*($B$1^(LEFT(DI$4,4)*1-LEFT($BA$4,4)*1))*(37.75+CW25))</f>
        <v>0</v>
      </c>
      <c r="DJ25" s="90">
        <f t="shared" si="54"/>
        <v>0</v>
      </c>
      <c r="DK25" s="132"/>
      <c r="DL25" s="132">
        <f t="shared" si="55"/>
        <v>12.044984945779618</v>
      </c>
      <c r="DM25" s="132">
        <f t="shared" si="56"/>
        <v>19.457346415515861</v>
      </c>
      <c r="DN25" s="132">
        <f t="shared" si="57"/>
        <v>23.463365092497831</v>
      </c>
      <c r="DO25" s="132">
        <f t="shared" si="58"/>
        <v>26.097944482886227</v>
      </c>
      <c r="DP25" s="132">
        <f t="shared" si="59"/>
        <v>28.845215714214881</v>
      </c>
      <c r="DQ25" s="132">
        <f t="shared" si="60"/>
        <v>31.700821803530744</v>
      </c>
      <c r="DR25" s="132">
        <f t="shared" si="61"/>
        <v>34.659706124494775</v>
      </c>
      <c r="DS25" s="132">
        <f t="shared" si="62"/>
        <v>37.716249098756101</v>
      </c>
      <c r="DT25" s="132">
        <f t="shared" si="63"/>
        <v>40.864410612832543</v>
      </c>
      <c r="DU25" s="132">
        <f t="shared" si="64"/>
        <v>44.097871692931051</v>
      </c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</row>
    <row r="26" spans="1:159" ht="12.75" customHeight="1" x14ac:dyDescent="0.2">
      <c r="A26">
        <v>467827</v>
      </c>
      <c r="B26" s="99" t="str">
        <f>INDEX([1]Bios!$O:$O,MATCH(A26,[1]Bios!$C:$C,0))</f>
        <v>Parra, Gerardo</v>
      </c>
      <c r="C26" s="92" t="s">
        <v>48</v>
      </c>
      <c r="D26" s="94">
        <f>LOOKUP(IF(INDEX([1]Bios!$M:$M,MATCH(A26,[1]Bios!$C:$C,0))="P",INDEX([1]Pitchers!$Q:$Q,MATCH(A26,[1]Pitchers!$A:$A,0)),INDEX([1]Hitters!$AV:$AV,MATCH(A26,[1]Hitters!$A:$A,0))),Positions!A:A,Positions!B:B)</f>
        <v>7</v>
      </c>
      <c r="E26" s="137">
        <v>3</v>
      </c>
      <c r="F26" s="138">
        <f t="shared" si="0"/>
        <v>1.5797395588825753</v>
      </c>
      <c r="G26" s="138">
        <v>27.5</v>
      </c>
      <c r="H26" s="94"/>
      <c r="I26" s="93">
        <f>6</f>
        <v>6</v>
      </c>
      <c r="J26" s="93">
        <f>6</f>
        <v>6</v>
      </c>
      <c r="K26" s="94">
        <f>MIN(IF(D26&gt;1,INDEX([1]Hitters!$DA:$DA,MATCH(A26,[1]Hitters!$A:$A,0)),INDEX([1]Pitchers!$DA:$DA,MATCH(A26,[1]Pitchers!$A:$A,0))),J26)</f>
        <v>6</v>
      </c>
      <c r="L26" s="94">
        <f t="shared" si="1"/>
        <v>4</v>
      </c>
      <c r="M26" s="95">
        <f>IF(D26&gt;1,INDEX([1]Hitters!$CV:$CV,MATCH($A26,[1]Hitters!$A:$A,0)),INDEX([1]Pitchers!$CP:$CP,MATCH($A26,[1]Pitchers!$A:$A,0)))</f>
        <v>29.125</v>
      </c>
      <c r="N26" s="90">
        <f t="shared" si="2"/>
        <v>-21.296540513601389</v>
      </c>
      <c r="O26" s="97">
        <f>IF($D26&gt;1,INDEX([1]Hitters!$AF:$AF,MATCH($A26,[1]Hitters!$A:$A,0)),INDEX([1]Pitchers!$AJ:$AJ,MATCH($A26,[1]Pitchers!$A:$A,0))*IF(OR(AND($D26=0,INDEX([1]Pitchers!$Q:$Q,MATCH($A26,[1]Pitchers!$A:$A,0))="R"),AND($D26=1,INDEX([1]Pitchers!$Q:$Q,MATCH($A26,[1]Pitchers!$A:$A,0))="S")),1,IF($D26=0,0.83+(1-INDEX([1]Pitchers!$BE:$BE,MATCH($A26,[1]Pitchers!$A:$A,0)))/8,1/(0.83+(1-INDEX([1]Pitchers!$BE:$BE,MATCH($A26,[1]Pitchers!$A:$A,0)))/8))))</f>
        <v>0.23816546751275253</v>
      </c>
      <c r="P26" s="97">
        <f>IF($D26&gt;1,O26+(LOOKUP(ROUNDDOWN($M26+RIGHT(P$4,4)*1-2016,0),Age!$A:$A,Age!$C:$C)*(1-($M26+RIGHT(P$4,4)*1-2016-ROUNDDOWN($M26+RIGHT(P$4,4)*1-2016,0)))+LOOKUP(ROUNDUP($M26+RIGHT(P$4,4)*1-2016,0),Age!$A:$A,Age!$C:$C)*(($M26+RIGHT(P$4,4)*1-2016-ROUNDDOWN($M26+RIGHT(P$4,4)*1-2016,0))))*IF($M26+RIGHT(P$4,4)*1-2016&gt;27,1,INDEX([1]Hitters!$BG:$BG,MATCH($A26,[1]Hitters!$A:$A,0))),O26*(1-(1-(LOOKUP(ROUNDDOWN($M26+RIGHT(P$4,4)*1-2016,0),Age!$A:$A,Age!$L:$L)*(1-($M26+RIGHT(P$4,4)*1-2016-ROUNDDOWN($M26+RIGHT(P$4,4)*1-2016,0)))+LOOKUP(ROUNDUP($M26+RIGHT(P$4,4)*1-2016,0),Age!$A:$A,Age!$L:$L)*(($M26+RIGHT(P$4,4)*1-2016-ROUNDDOWN($M26+RIGHT(P$4,4)*1-2016,0)))))*IF($M26+RIGHT(P$4,4)*1-2016&gt;27,1,INDEX([1]Pitchers!$BE:$BE,MATCH($A26,[1]Pitchers!$A:$A,0)))))</f>
        <v>0.23582796751275253</v>
      </c>
      <c r="Q26" s="97">
        <f>IF($D26&gt;1,P26+(LOOKUP(ROUNDDOWN($M26+RIGHT(Q$4,4)*1-2016,0),Age!$A:$A,Age!$C:$C)*(1-($M26+RIGHT(Q$4,4)*1-2016-ROUNDDOWN($M26+RIGHT(Q$4,4)*1-2016,0)))+LOOKUP(ROUNDUP($M26+RIGHT(Q$4,4)*1-2016,0),Age!$A:$A,Age!$C:$C)*(($M26+RIGHT(Q$4,4)*1-2016-ROUNDDOWN($M26+RIGHT(Q$4,4)*1-2016,0))))*IF($M26+RIGHT(Q$4,4)*1-2016&gt;27,1,INDEX([1]Hitters!$BG:$BG,MATCH($A26,[1]Hitters!$A:$A,0))),P26*(1-(1-(LOOKUP(ROUNDDOWN($M26+RIGHT(Q$4,4)*1-2016,0),Age!$A:$A,Age!$L:$L)*(1-($M26+RIGHT(Q$4,4)*1-2016-ROUNDDOWN($M26+RIGHT(Q$4,4)*1-2016,0)))+LOOKUP(ROUNDUP($M26+RIGHT(Q$4,4)*1-2016,0),Age!$A:$A,Age!$L:$L)*(($M26+RIGHT(Q$4,4)*1-2016-ROUNDDOWN($M26+RIGHT(Q$4,4)*1-2016,0)))))*IF($M26+RIGHT(Q$4,4)*1-2016&gt;27,1,INDEX([1]Pitchers!$BE:$BE,MATCH($A26,[1]Pitchers!$A:$A,0)))))</f>
        <v>0.23239046751275252</v>
      </c>
      <c r="R26" s="97">
        <f>IF($D26&gt;1,Q26+(LOOKUP(ROUNDDOWN($M26+RIGHT(R$4,4)*1-2016,0),Age!$A:$A,Age!$C:$C)*(1-($M26+RIGHT(R$4,4)*1-2016-ROUNDDOWN($M26+RIGHT(R$4,4)*1-2016,0)))+LOOKUP(ROUNDUP($M26+RIGHT(R$4,4)*1-2016,0),Age!$A:$A,Age!$C:$C)*(($M26+RIGHT(R$4,4)*1-2016-ROUNDDOWN($M26+RIGHT(R$4,4)*1-2016,0))))*IF($M26+RIGHT(R$4,4)*1-2016&gt;27,1,INDEX([1]Hitters!$BG:$BG,MATCH($A26,[1]Hitters!$A:$A,0))),Q26*(1-(1-(LOOKUP(ROUNDDOWN($M26+RIGHT(R$4,4)*1-2016,0),Age!$A:$A,Age!$L:$L)*(1-($M26+RIGHT(R$4,4)*1-2016-ROUNDDOWN($M26+RIGHT(R$4,4)*1-2016,0)))+LOOKUP(ROUNDUP($M26+RIGHT(R$4,4)*1-2016,0),Age!$A:$A,Age!$L:$L)*(($M26+RIGHT(R$4,4)*1-2016-ROUNDDOWN($M26+RIGHT(R$4,4)*1-2016,0)))))*IF($M26+RIGHT(R$4,4)*1-2016&gt;27,1,INDEX([1]Pitchers!$BE:$BE,MATCH($A26,[1]Pitchers!$A:$A,0)))))</f>
        <v>0.22785296751275252</v>
      </c>
      <c r="S26" s="97">
        <f>IF($D26&gt;1,R26+(LOOKUP(ROUNDDOWN($M26+RIGHT(S$4,4)*1-2016,0),Age!$A:$A,Age!$C:$C)*(1-($M26+RIGHT(S$4,4)*1-2016-ROUNDDOWN($M26+RIGHT(S$4,4)*1-2016,0)))+LOOKUP(ROUNDUP($M26+RIGHT(S$4,4)*1-2016,0),Age!$A:$A,Age!$C:$C)*(($M26+RIGHT(S$4,4)*1-2016-ROUNDDOWN($M26+RIGHT(S$4,4)*1-2016,0))))*IF($M26+RIGHT(S$4,4)*1-2016&gt;27,1,INDEX([1]Hitters!$BG:$BG,MATCH($A26,[1]Hitters!$A:$A,0))),R26*(1-(1-(LOOKUP(ROUNDDOWN($M26+RIGHT(S$4,4)*1-2016,0),Age!$A:$A,Age!$L:$L)*(1-($M26+RIGHT(S$4,4)*1-2016-ROUNDDOWN($M26+RIGHT(S$4,4)*1-2016,0)))+LOOKUP(ROUNDUP($M26+RIGHT(S$4,4)*1-2016,0),Age!$A:$A,Age!$L:$L)*(($M26+RIGHT(S$4,4)*1-2016-ROUNDDOWN($M26+RIGHT(S$4,4)*1-2016,0)))))*IF($M26+RIGHT(S$4,4)*1-2016&gt;27,1,INDEX([1]Pitchers!$BE:$BE,MATCH($A26,[1]Pitchers!$A:$A,0)))))</f>
        <v>0.22221546751275253</v>
      </c>
      <c r="T26" s="97">
        <f>IF($D26&gt;1,S26+(LOOKUP(ROUNDDOWN($M26+RIGHT(T$4,4)*1-2016,0),Age!$A:$A,Age!$C:$C)*(1-($M26+RIGHT(T$4,4)*1-2016-ROUNDDOWN($M26+RIGHT(T$4,4)*1-2016,0)))+LOOKUP(ROUNDUP($M26+RIGHT(T$4,4)*1-2016,0),Age!$A:$A,Age!$C:$C)*(($M26+RIGHT(T$4,4)*1-2016-ROUNDDOWN($M26+RIGHT(T$4,4)*1-2016,0))))*IF($M26+RIGHT(T$4,4)*1-2016&gt;27,1,INDEX([1]Hitters!$BG:$BG,MATCH($A26,[1]Hitters!$A:$A,0))),S26*(1-(1-(LOOKUP(ROUNDDOWN($M26+RIGHT(T$4,4)*1-2016,0),Age!$A:$A,Age!$L:$L)*(1-($M26+RIGHT(T$4,4)*1-2016-ROUNDDOWN($M26+RIGHT(T$4,4)*1-2016,0)))+LOOKUP(ROUNDUP($M26+RIGHT(T$4,4)*1-2016,0),Age!$A:$A,Age!$L:$L)*(($M26+RIGHT(T$4,4)*1-2016-ROUNDDOWN($M26+RIGHT(T$4,4)*1-2016,0)))))*IF($M26+RIGHT(T$4,4)*1-2016&gt;27,1,INDEX([1]Pitchers!$BE:$BE,MATCH($A26,[1]Pitchers!$A:$A,0)))))</f>
        <v>0.21547796751275253</v>
      </c>
      <c r="U26" s="97">
        <f>IF($D26&gt;1,T26+(LOOKUP(ROUNDDOWN($M26+RIGHT(U$4,4)*1-2016,0),Age!$A:$A,Age!$C:$C)*(1-($M26+RIGHT(U$4,4)*1-2016-ROUNDDOWN($M26+RIGHT(U$4,4)*1-2016,0)))+LOOKUP(ROUNDUP($M26+RIGHT(U$4,4)*1-2016,0),Age!$A:$A,Age!$C:$C)*(($M26+RIGHT(U$4,4)*1-2016-ROUNDDOWN($M26+RIGHT(U$4,4)*1-2016,0))))*IF($M26+RIGHT(U$4,4)*1-2016&gt;27,1,INDEX([1]Hitters!$BG:$BG,MATCH($A26,[1]Hitters!$A:$A,0))),T26*(1-(1-(LOOKUP(ROUNDDOWN($M26+RIGHT(U$4,4)*1-2016,0),Age!$A:$A,Age!$L:$L)*(1-($M26+RIGHT(U$4,4)*1-2016-ROUNDDOWN($M26+RIGHT(U$4,4)*1-2016,0)))+LOOKUP(ROUNDUP($M26+RIGHT(U$4,4)*1-2016,0),Age!$A:$A,Age!$L:$L)*(($M26+RIGHT(U$4,4)*1-2016-ROUNDDOWN($M26+RIGHT(U$4,4)*1-2016,0)))))*IF($M26+RIGHT(U$4,4)*1-2016&gt;27,1,INDEX([1]Pitchers!$BE:$BE,MATCH($A26,[1]Pitchers!$A:$A,0)))))</f>
        <v>0.20764046751275253</v>
      </c>
      <c r="V26" s="97">
        <f>IF($D26&gt;1,U26+(LOOKUP(ROUNDDOWN($M26+RIGHT(V$4,4)*1-2016,0),Age!$A:$A,Age!$C:$C)*(1-($M26+RIGHT(V$4,4)*1-2016-ROUNDDOWN($M26+RIGHT(V$4,4)*1-2016,0)))+LOOKUP(ROUNDUP($M26+RIGHT(V$4,4)*1-2016,0),Age!$A:$A,Age!$C:$C)*(($M26+RIGHT(V$4,4)*1-2016-ROUNDDOWN($M26+RIGHT(V$4,4)*1-2016,0))))*IF($M26+RIGHT(V$4,4)*1-2016&gt;27,1,INDEX([1]Hitters!$BG:$BG,MATCH($A26,[1]Hitters!$A:$A,0))),U26*(1-(1-(LOOKUP(ROUNDDOWN($M26+RIGHT(V$4,4)*1-2016,0),Age!$A:$A,Age!$L:$L)*(1-($M26+RIGHT(V$4,4)*1-2016-ROUNDDOWN($M26+RIGHT(V$4,4)*1-2016,0)))+LOOKUP(ROUNDUP($M26+RIGHT(V$4,4)*1-2016,0),Age!$A:$A,Age!$L:$L)*(($M26+RIGHT(V$4,4)*1-2016-ROUNDDOWN($M26+RIGHT(V$4,4)*1-2016,0)))))*IF($M26+RIGHT(V$4,4)*1-2016&gt;27,1,INDEX([1]Pitchers!$BE:$BE,MATCH($A26,[1]Pitchers!$A:$A,0)))))</f>
        <v>0.19884046751275253</v>
      </c>
      <c r="W26" s="97">
        <f>IF($D26&gt;1,V26+(LOOKUP(ROUNDDOWN($M26+RIGHT(W$4,4)*1-2016,0),Age!$A:$A,Age!$C:$C)*(1-($M26+RIGHT(W$4,4)*1-2016-ROUNDDOWN($M26+RIGHT(W$4,4)*1-2016,0)))+LOOKUP(ROUNDUP($M26+RIGHT(W$4,4)*1-2016,0),Age!$A:$A,Age!$C:$C)*(($M26+RIGHT(W$4,4)*1-2016-ROUNDDOWN($M26+RIGHT(W$4,4)*1-2016,0))))*IF($M26+RIGHT(W$4,4)*1-2016&gt;27,1,INDEX([1]Hitters!$BG:$BG,MATCH($A26,[1]Hitters!$A:$A,0))),V26*(1-(1-(LOOKUP(ROUNDDOWN($M26+RIGHT(W$4,4)*1-2016,0),Age!$A:$A,Age!$L:$L)*(1-($M26+RIGHT(W$4,4)*1-2016-ROUNDDOWN($M26+RIGHT(W$4,4)*1-2016,0)))+LOOKUP(ROUNDUP($M26+RIGHT(W$4,4)*1-2016,0),Age!$A:$A,Age!$L:$L)*(($M26+RIGHT(W$4,4)*1-2016-ROUNDDOWN($M26+RIGHT(W$4,4)*1-2016,0)))))*IF($M26+RIGHT(W$4,4)*1-2016&gt;27,1,INDEX([1]Pitchers!$BE:$BE,MATCH($A26,[1]Pitchers!$A:$A,0)))))</f>
        <v>0.19004046751275253</v>
      </c>
      <c r="X26" s="97">
        <f>IF($D26&gt;1,W26+(LOOKUP(ROUNDDOWN($M26+RIGHT(X$4,4)*1-2016,0),Age!$A:$A,Age!$C:$C)*(1-($M26+RIGHT(X$4,4)*1-2016-ROUNDDOWN($M26+RIGHT(X$4,4)*1-2016,0)))+LOOKUP(ROUNDUP($M26+RIGHT(X$4,4)*1-2016,0),Age!$A:$A,Age!$C:$C)*(($M26+RIGHT(X$4,4)*1-2016-ROUNDDOWN($M26+RIGHT(X$4,4)*1-2016,0))))*IF($M26+RIGHT(X$4,4)*1-2016&gt;27,1,INDEX([1]Hitters!$BG:$BG,MATCH($A26,[1]Hitters!$A:$A,0))),W26*(1-(1-(LOOKUP(ROUNDDOWN($M26+RIGHT(X$4,4)*1-2016,0),Age!$A:$A,Age!$L:$L)*(1-($M26+RIGHT(X$4,4)*1-2016-ROUNDDOWN($M26+RIGHT(X$4,4)*1-2016,0)))+LOOKUP(ROUNDUP($M26+RIGHT(X$4,4)*1-2016,0),Age!$A:$A,Age!$L:$L)*(($M26+RIGHT(X$4,4)*1-2016-ROUNDDOWN($M26+RIGHT(X$4,4)*1-2016,0)))))*IF($M26+RIGHT(X$4,4)*1-2016&gt;27,1,INDEX([1]Pitchers!$BE:$BE,MATCH($A26,[1]Pitchers!$A:$A,0)))))</f>
        <v>0.18124046751275252</v>
      </c>
      <c r="Y26" s="97">
        <f>IF($D26&gt;1,X26+(LOOKUP(ROUNDDOWN($M26+RIGHT(Y$4,4)*1-2016,0),Age!$A:$A,Age!$C:$C)*(1-($M26+RIGHT(Y$4,4)*1-2016-ROUNDDOWN($M26+RIGHT(Y$4,4)*1-2016,0)))+LOOKUP(ROUNDUP($M26+RIGHT(Y$4,4)*1-2016,0),Age!$A:$A,Age!$C:$C)*(($M26+RIGHT(Y$4,4)*1-2016-ROUNDDOWN($M26+RIGHT(Y$4,4)*1-2016,0))))*IF($M26+RIGHT(Y$4,4)*1-2016&gt;27,1,INDEX([1]Hitters!$BG:$BG,MATCH($A26,[1]Hitters!$A:$A,0))),X26*(1-(1-(LOOKUP(ROUNDDOWN($M26+RIGHT(Y$4,4)*1-2016,0),Age!$A:$A,Age!$L:$L)*(1-($M26+RIGHT(Y$4,4)*1-2016-ROUNDDOWN($M26+RIGHT(Y$4,4)*1-2016,0)))+LOOKUP(ROUNDUP($M26+RIGHT(Y$4,4)*1-2016,0),Age!$A:$A,Age!$L:$L)*(($M26+RIGHT(Y$4,4)*1-2016-ROUNDDOWN($M26+RIGHT(Y$4,4)*1-2016,0)))))*IF($M26+RIGHT(Y$4,4)*1-2016&gt;27,1,INDEX([1]Pitchers!$BE:$BE,MATCH($A26,[1]Pitchers!$A:$A,0)))))</f>
        <v>0.17244046751275252</v>
      </c>
      <c r="Z26" s="97">
        <f>IF($D26&gt;1,Y26+(LOOKUP(ROUNDDOWN($M26+RIGHT(Z$4,4)*1-2016,0),Age!$A:$A,Age!$C:$C)*(1-($M26+RIGHT(Z$4,4)*1-2016-ROUNDDOWN($M26+RIGHT(Z$4,4)*1-2016,0)))+LOOKUP(ROUNDUP($M26+RIGHT(Z$4,4)*1-2016,0),Age!$A:$A,Age!$C:$C)*(($M26+RIGHT(Z$4,4)*1-2016-ROUNDDOWN($M26+RIGHT(Z$4,4)*1-2016,0))))*IF($M26+RIGHT(Z$4,4)*1-2016&gt;27,1,INDEX([1]Hitters!$BG:$BG,MATCH($A26,[1]Hitters!$A:$A,0))),Y26*(1-(1-(LOOKUP(ROUNDDOWN($M26+RIGHT(Z$4,4)*1-2016,0),Age!$A:$A,Age!$L:$L)*(1-($M26+RIGHT(Z$4,4)*1-2016-ROUNDDOWN($M26+RIGHT(Z$4,4)*1-2016,0)))+LOOKUP(ROUNDUP($M26+RIGHT(Z$4,4)*1-2016,0),Age!$A:$A,Age!$L:$L)*(($M26+RIGHT(Z$4,4)*1-2016-ROUNDDOWN($M26+RIGHT(Z$4,4)*1-2016,0)))))*IF($M26+RIGHT(Z$4,4)*1-2016&gt;27,1,INDEX([1]Pitchers!$BE:$BE,MATCH($A26,[1]Pitchers!$A:$A,0)))))</f>
        <v>0.16364046751275252</v>
      </c>
      <c r="AA26" s="96">
        <f>IF($D26=0,0,IF($D26=1,INDEX([1]Pitchers!$FK:$FK,MATCH($A26,[1]Pitchers!$A:$A,0)),MAX(-16,IF($D26=10,-16,IF($D26&lt;2,0,INDEX([1]Hitters!$AZ:$AZ,MATCH($A26,[1]Hitters!$A:$A,0)))))))</f>
        <v>-4.7943984827253141</v>
      </c>
      <c r="AB26" s="96">
        <f>IF($D26=0,0,IF($D26=1,INDEX([1]Pitchers!$FK:$FK,MATCH($A26,[1]Pitchers!$A:$A,0)),MAX(-16,IF($D26=2,AA26-MIN(0.75,0.25*(RIGHT(AB$4,4)*1-(RIGHT($AD$4,4)*1)+0.25)*(1-MIN(0.75,INDEX([1]Hitters!$CF:$CF,MATCH($A26,[1]Hitters!$A:$A,0)))/0.75*1)+INDEX([1]Hitters!$CF:$CF,MATCH($A26,[1]Hitters!$A:$A,0)))/0.75*1,IF($D26&gt;6,(AA26-MIN(0.75,0.25*(RIGHT(AB$4,4)*1-(RIGHT($AD$4,4)*1)+0.25)*(1-MIN(0.75,INDEX([1]Hitters!$CF:$CF,MATCH($A26,[1]Hitters!$A:$A,0)))/0.75*1)+INDEX([1]Hitters!$CF:$CF,MATCH($A26,[1]Hitters!$A:$A,0)))/0.75*($M26+RIGHT(AB$4,4)*1-RIGHT($AA$4,4)*1+10)*0.05),IF($D26=3,(AA26-MIN(0.75,0.25*(RIGHT(AB$4,4)*1-(RIGHT($AD$4,4)*1)+0.25)*(1-MIN(0.75,INDEX([1]Hitters!$CF:$CF,MATCH($A26,[1]Hitters!$A:$A,0)))/0.75*1)+INDEX([1]Hitters!$CF:$CF,MATCH($A26,[1]Hitters!$A:$A,0)))/0.75*($M26+RIGHT(AB$4,4)*1-RIGHT($AA$4,4)*1-27)*0.1),(AA26-MIN(0.75,0.25*(RIGHT(AB$4,4)*1-(RIGHT($AD$4,4)*1)+0.25)*(1-MIN(0.75,INDEX([1]Hitters!$CF:$CF,MATCH($A26,[1]Hitters!$A:$A,0)))/0.75*1)+INDEX([1]Hitters!$CF:$CF,MATCH($A26,[1]Hitters!$A:$A,0)))/0.75*($M26+RIGHT(AB$4,4)*1-RIGHT($AA$4,4)*1-20)*0.094)))))))</f>
        <v>-6.8006484827253146</v>
      </c>
      <c r="AC26" s="96">
        <f>IF($D26=0,0,IF($D26=1,INDEX([1]Pitchers!$FK:$FK,MATCH($A26,[1]Pitchers!$A:$A,0)),MAX(-16,IF($D26=2,AB26-MIN(0.75,0.25*(RIGHT(AC$4,4)*1-(RIGHT($AD$4,4)*1)+0.25)*(1-MIN(0.75,INDEX([1]Hitters!$CF:$CF,MATCH($A26,[1]Hitters!$A:$A,0)))/0.75*1)+INDEX([1]Hitters!$CF:$CF,MATCH($A26,[1]Hitters!$A:$A,0)))/0.75*1,IF($D26&gt;6,(AB26-MIN(0.75,0.25*(RIGHT(AC$4,4)*1-(RIGHT($AD$4,4)*1)+0.25)*(1-MIN(0.75,INDEX([1]Hitters!$CF:$CF,MATCH($A26,[1]Hitters!$A:$A,0)))/0.75*1)+INDEX([1]Hitters!$CF:$CF,MATCH($A26,[1]Hitters!$A:$A,0)))/0.75*($M26+RIGHT(AC$4,4)*1-RIGHT($AA$4,4)*1+10)*0.05),IF($D26=3,(AB26-MIN(0.75,0.25*(RIGHT(AC$4,4)*1-(RIGHT($AD$4,4)*1)+0.25)*(1-MIN(0.75,INDEX([1]Hitters!$CF:$CF,MATCH($A26,[1]Hitters!$A:$A,0)))/0.75*1)+INDEX([1]Hitters!$CF:$CF,MATCH($A26,[1]Hitters!$A:$A,0)))/0.75*($M26+RIGHT(AC$4,4)*1-RIGHT($AA$4,4)*1-27)*0.1),(AB26-MIN(0.75,0.25*(RIGHT(AC$4,4)*1-(RIGHT($AD$4,4)*1)+0.25)*(1-MIN(0.75,INDEX([1]Hitters!$CF:$CF,MATCH($A26,[1]Hitters!$A:$A,0)))/0.75*1)+INDEX([1]Hitters!$CF:$CF,MATCH($A26,[1]Hitters!$A:$A,0)))/0.75*($M26+RIGHT(AC$4,4)*1-RIGHT($AA$4,4)*1-20)*0.094)))))))</f>
        <v>-8.856898482725315</v>
      </c>
      <c r="AD26" s="96">
        <f>IF($D26=0,0,IF($D26=1,INDEX([1]Pitchers!$FK:$FK,MATCH($A26,[1]Pitchers!$A:$A,0)),MAX(-16,IF($D26=2,AC26-MIN(0.75,0.25*(RIGHT(AD$4,4)*1-(RIGHT($AD$4,4)*1)+0.25)*(1-MIN(0.75,INDEX([1]Hitters!$CF:$CF,MATCH($A26,[1]Hitters!$A:$A,0)))/0.75*1)+INDEX([1]Hitters!$CF:$CF,MATCH($A26,[1]Hitters!$A:$A,0)))/0.75*1,IF($D26&gt;6,(AC26-MIN(0.75,0.25*(RIGHT(AD$4,4)*1-(RIGHT($AD$4,4)*1)+0.25)*(1-MIN(0.75,INDEX([1]Hitters!$CF:$CF,MATCH($A26,[1]Hitters!$A:$A,0)))/0.75*1)+INDEX([1]Hitters!$CF:$CF,MATCH($A26,[1]Hitters!$A:$A,0)))/0.75*($M26+RIGHT(AD$4,4)*1-RIGHT($AA$4,4)*1+10)*0.05),IF($D26=3,(AC26-MIN(0.75,0.25*(RIGHT(AD$4,4)*1-(RIGHT($AD$4,4)*1)+0.25)*(1-MIN(0.75,INDEX([1]Hitters!$CF:$CF,MATCH($A26,[1]Hitters!$A:$A,0)))/0.75*1)+INDEX([1]Hitters!$CF:$CF,MATCH($A26,[1]Hitters!$A:$A,0)))/0.75*($M26+RIGHT(AD$4,4)*1-RIGHT($AA$4,4)*1-27)*0.1),(AC26-MIN(0.75,0.25*(RIGHT(AD$4,4)*1-(RIGHT($AD$4,4)*1)+0.25)*(1-MIN(0.75,INDEX([1]Hitters!$CF:$CF,MATCH($A26,[1]Hitters!$A:$A,0)))/0.75*1)+INDEX([1]Hitters!$CF:$CF,MATCH($A26,[1]Hitters!$A:$A,0)))/0.75*($M26+RIGHT(AD$4,4)*1-RIGHT($AA$4,4)*1-20)*0.094)))))))</f>
        <v>-10.963148482725316</v>
      </c>
      <c r="AE26" s="96">
        <f>IF($D26=0,0,IF($D26=1,INDEX([1]Pitchers!$FK:$FK,MATCH($A26,[1]Pitchers!$A:$A,0)),MAX(-16,IF($D26=2,AD26-MIN(0.75,0.25*(RIGHT(AE$4,4)*1-(RIGHT($AD$4,4)*1)+0.25)*(1-MIN(0.75,INDEX([1]Hitters!$CF:$CF,MATCH($A26,[1]Hitters!$A:$A,0)))/0.75*1)+INDEX([1]Hitters!$CF:$CF,MATCH($A26,[1]Hitters!$A:$A,0)))/0.75*1,IF($D26&gt;6,(AD26-MIN(0.75,0.25*(RIGHT(AE$4,4)*1-(RIGHT($AD$4,4)*1)+0.25)*(1-MIN(0.75,INDEX([1]Hitters!$CF:$CF,MATCH($A26,[1]Hitters!$A:$A,0)))/0.75*1)+INDEX([1]Hitters!$CF:$CF,MATCH($A26,[1]Hitters!$A:$A,0)))/0.75*($M26+RIGHT(AE$4,4)*1-RIGHT($AA$4,4)*1+10)*0.05),IF($D26=3,(AD26-MIN(0.75,0.25*(RIGHT(AE$4,4)*1-(RIGHT($AD$4,4)*1)+0.25)*(1-MIN(0.75,INDEX([1]Hitters!$CF:$CF,MATCH($A26,[1]Hitters!$A:$A,0)))/0.75*1)+INDEX([1]Hitters!$CF:$CF,MATCH($A26,[1]Hitters!$A:$A,0)))/0.75*($M26+RIGHT(AE$4,4)*1-RIGHT($AA$4,4)*1-27)*0.1),(AD26-MIN(0.75,0.25*(RIGHT(AE$4,4)*1-(RIGHT($AD$4,4)*1)+0.25)*(1-MIN(0.75,INDEX([1]Hitters!$CF:$CF,MATCH($A26,[1]Hitters!$A:$A,0)))/0.75*1)+INDEX([1]Hitters!$CF:$CF,MATCH($A26,[1]Hitters!$A:$A,0)))/0.75*($M26+RIGHT(AE$4,4)*1-RIGHT($AA$4,4)*1-20)*0.094)))))))</f>
        <v>-13.119398482725316</v>
      </c>
      <c r="AF26" s="96">
        <f>IF($D26=0,0,IF($D26=1,INDEX([1]Pitchers!$FK:$FK,MATCH($A26,[1]Pitchers!$A:$A,0)),MAX(-16,IF($D26=2,AE26-MIN(0.75,0.25*(RIGHT(AF$4,4)*1-(RIGHT($AD$4,4)*1)+0.25)*(1-MIN(0.75,INDEX([1]Hitters!$CF:$CF,MATCH($A26,[1]Hitters!$A:$A,0)))/0.75*1)+INDEX([1]Hitters!$CF:$CF,MATCH($A26,[1]Hitters!$A:$A,0)))/0.75*1,IF($D26&gt;6,(AE26-MIN(0.75,0.25*(RIGHT(AF$4,4)*1-(RIGHT($AD$4,4)*1)+0.25)*(1-MIN(0.75,INDEX([1]Hitters!$CF:$CF,MATCH($A26,[1]Hitters!$A:$A,0)))/0.75*1)+INDEX([1]Hitters!$CF:$CF,MATCH($A26,[1]Hitters!$A:$A,0)))/0.75*($M26+RIGHT(AF$4,4)*1-RIGHT($AA$4,4)*1+10)*0.05),IF($D26=3,(AE26-MIN(0.75,0.25*(RIGHT(AF$4,4)*1-(RIGHT($AD$4,4)*1)+0.25)*(1-MIN(0.75,INDEX([1]Hitters!$CF:$CF,MATCH($A26,[1]Hitters!$A:$A,0)))/0.75*1)+INDEX([1]Hitters!$CF:$CF,MATCH($A26,[1]Hitters!$A:$A,0)))/0.75*($M26+RIGHT(AF$4,4)*1-RIGHT($AA$4,4)*1-27)*0.1),(AE26-MIN(0.75,0.25*(RIGHT(AF$4,4)*1-(RIGHT($AD$4,4)*1)+0.25)*(1-MIN(0.75,INDEX([1]Hitters!$CF:$CF,MATCH($A26,[1]Hitters!$A:$A,0)))/0.75*1)+INDEX([1]Hitters!$CF:$CF,MATCH($A26,[1]Hitters!$A:$A,0)))/0.75*($M26+RIGHT(AF$4,4)*1-RIGHT($AA$4,4)*1-20)*0.094)))))))</f>
        <v>-15.325648482725317</v>
      </c>
      <c r="AG26" s="96">
        <f>IF($D26=0,0,IF($D26=1,INDEX([1]Pitchers!$FK:$FK,MATCH($A26,[1]Pitchers!$A:$A,0)),MAX(-16,IF($D26=2,AF26-MIN(0.75,0.25*(RIGHT(AG$4,4)*1-(RIGHT($AD$4,4)*1)+0.25)*(1-MIN(0.75,INDEX([1]Hitters!$CF:$CF,MATCH($A26,[1]Hitters!$A:$A,0)))/0.75*1)+INDEX([1]Hitters!$CF:$CF,MATCH($A26,[1]Hitters!$A:$A,0)))/0.75*1,IF($D26&gt;6,(AF26-MIN(0.75,0.25*(RIGHT(AG$4,4)*1-(RIGHT($AD$4,4)*1)+0.25)*(1-MIN(0.75,INDEX([1]Hitters!$CF:$CF,MATCH($A26,[1]Hitters!$A:$A,0)))/0.75*1)+INDEX([1]Hitters!$CF:$CF,MATCH($A26,[1]Hitters!$A:$A,0)))/0.75*($M26+RIGHT(AG$4,4)*1-RIGHT($AA$4,4)*1+10)*0.05),IF($D26=3,(AF26-MIN(0.75,0.25*(RIGHT(AG$4,4)*1-(RIGHT($AD$4,4)*1)+0.25)*(1-MIN(0.75,INDEX([1]Hitters!$CF:$CF,MATCH($A26,[1]Hitters!$A:$A,0)))/0.75*1)+INDEX([1]Hitters!$CF:$CF,MATCH($A26,[1]Hitters!$A:$A,0)))/0.75*($M26+RIGHT(AG$4,4)*1-RIGHT($AA$4,4)*1-27)*0.1),(AF26-MIN(0.75,0.25*(RIGHT(AG$4,4)*1-(RIGHT($AD$4,4)*1)+0.25)*(1-MIN(0.75,INDEX([1]Hitters!$CF:$CF,MATCH($A26,[1]Hitters!$A:$A,0)))/0.75*1)+INDEX([1]Hitters!$CF:$CF,MATCH($A26,[1]Hitters!$A:$A,0)))/0.75*($M26+RIGHT(AG$4,4)*1-RIGHT($AA$4,4)*1-20)*0.094)))))))</f>
        <v>-16</v>
      </c>
      <c r="AH26" s="96">
        <f>IF($D26=0,0,IF($D26=1,INDEX([1]Pitchers!$FK:$FK,MATCH($A26,[1]Pitchers!$A:$A,0)),MAX(-16,IF($D26=2,AG26-MIN(0.75,0.25*(RIGHT(AH$4,4)*1-(RIGHT($AD$4,4)*1)+0.25)*(1-MIN(0.75,INDEX([1]Hitters!$CF:$CF,MATCH($A26,[1]Hitters!$A:$A,0)))/0.75*1)+INDEX([1]Hitters!$CF:$CF,MATCH($A26,[1]Hitters!$A:$A,0)))/0.75*1,IF($D26&gt;6,(AG26-MIN(0.75,0.25*(RIGHT(AH$4,4)*1-(RIGHT($AD$4,4)*1)+0.25)*(1-MIN(0.75,INDEX([1]Hitters!$CF:$CF,MATCH($A26,[1]Hitters!$A:$A,0)))/0.75*1)+INDEX([1]Hitters!$CF:$CF,MATCH($A26,[1]Hitters!$A:$A,0)))/0.75*($M26+RIGHT(AH$4,4)*1-RIGHT($AA$4,4)*1+10)*0.05),IF($D26=3,(AG26-MIN(0.75,0.25*(RIGHT(AH$4,4)*1-(RIGHT($AD$4,4)*1)+0.25)*(1-MIN(0.75,INDEX([1]Hitters!$CF:$CF,MATCH($A26,[1]Hitters!$A:$A,0)))/0.75*1)+INDEX([1]Hitters!$CF:$CF,MATCH($A26,[1]Hitters!$A:$A,0)))/0.75*($M26+RIGHT(AH$4,4)*1-RIGHT($AA$4,4)*1-27)*0.1),(AG26-MIN(0.75,0.25*(RIGHT(AH$4,4)*1-(RIGHT($AD$4,4)*1)+0.25)*(1-MIN(0.75,INDEX([1]Hitters!$CF:$CF,MATCH($A26,[1]Hitters!$A:$A,0)))/0.75*1)+INDEX([1]Hitters!$CF:$CF,MATCH($A26,[1]Hitters!$A:$A,0)))/0.75*($M26+RIGHT(AH$4,4)*1-RIGHT($AA$4,4)*1-20)*0.094)))))))</f>
        <v>-16</v>
      </c>
      <c r="AI26" s="96">
        <f>IF($D26=0,0,IF($D26=1,INDEX([1]Pitchers!$FK:$FK,MATCH($A26,[1]Pitchers!$A:$A,0)),MAX(-16,IF($D26=2,AH26-MIN(0.75,0.25*(RIGHT(AI$4,4)*1-(RIGHT($AD$4,4)*1)+0.25)*(1-MIN(0.75,INDEX([1]Hitters!$CF:$CF,MATCH($A26,[1]Hitters!$A:$A,0)))/0.75*1)+INDEX([1]Hitters!$CF:$CF,MATCH($A26,[1]Hitters!$A:$A,0)))/0.75*1,IF($D26&gt;6,(AH26-MIN(0.75,0.25*(RIGHT(AI$4,4)*1-(RIGHT($AD$4,4)*1)+0.25)*(1-MIN(0.75,INDEX([1]Hitters!$CF:$CF,MATCH($A26,[1]Hitters!$A:$A,0)))/0.75*1)+INDEX([1]Hitters!$CF:$CF,MATCH($A26,[1]Hitters!$A:$A,0)))/0.75*($M26+RIGHT(AI$4,4)*1-RIGHT($AA$4,4)*1+10)*0.05),IF($D26=3,(AH26-MIN(0.75,0.25*(RIGHT(AI$4,4)*1-(RIGHT($AD$4,4)*1)+0.25)*(1-MIN(0.75,INDEX([1]Hitters!$CF:$CF,MATCH($A26,[1]Hitters!$A:$A,0)))/0.75*1)+INDEX([1]Hitters!$CF:$CF,MATCH($A26,[1]Hitters!$A:$A,0)))/0.75*($M26+RIGHT(AI$4,4)*1-RIGHT($AA$4,4)*1-27)*0.1),(AH26-MIN(0.75,0.25*(RIGHT(AI$4,4)*1-(RIGHT($AD$4,4)*1)+0.25)*(1-MIN(0.75,INDEX([1]Hitters!$CF:$CF,MATCH($A26,[1]Hitters!$A:$A,0)))/0.75*1)+INDEX([1]Hitters!$CF:$CF,MATCH($A26,[1]Hitters!$A:$A,0)))/0.75*($M26+RIGHT(AI$4,4)*1-RIGHT($AA$4,4)*1-20)*0.094)))))))</f>
        <v>-16</v>
      </c>
      <c r="AJ26" s="96">
        <f>IF($D26=0,0,IF($D26=1,INDEX([1]Pitchers!$FK:$FK,MATCH($A26,[1]Pitchers!$A:$A,0)),MAX(-16,IF($D26=2,AI26-MIN(0.75,0.25*(RIGHT(AJ$4,4)*1-(RIGHT($AD$4,4)*1)+0.25)*(1-MIN(0.75,INDEX([1]Hitters!$CF:$CF,MATCH($A26,[1]Hitters!$A:$A,0)))/0.75*1)+INDEX([1]Hitters!$CF:$CF,MATCH($A26,[1]Hitters!$A:$A,0)))/0.75*1,IF($D26&gt;6,(AI26-MIN(0.75,0.25*(RIGHT(AJ$4,4)*1-(RIGHT($AD$4,4)*1)+0.25)*(1-MIN(0.75,INDEX([1]Hitters!$CF:$CF,MATCH($A26,[1]Hitters!$A:$A,0)))/0.75*1)+INDEX([1]Hitters!$CF:$CF,MATCH($A26,[1]Hitters!$A:$A,0)))/0.75*($M26+RIGHT(AJ$4,4)*1-RIGHT($AA$4,4)*1+10)*0.05),IF($D26=3,(AI26-MIN(0.75,0.25*(RIGHT(AJ$4,4)*1-(RIGHT($AD$4,4)*1)+0.25)*(1-MIN(0.75,INDEX([1]Hitters!$CF:$CF,MATCH($A26,[1]Hitters!$A:$A,0)))/0.75*1)+INDEX([1]Hitters!$CF:$CF,MATCH($A26,[1]Hitters!$A:$A,0)))/0.75*($M26+RIGHT(AJ$4,4)*1-RIGHT($AA$4,4)*1-27)*0.1),(AI26-MIN(0.75,0.25*(RIGHT(AJ$4,4)*1-(RIGHT($AD$4,4)*1)+0.25)*(1-MIN(0.75,INDEX([1]Hitters!$CF:$CF,MATCH($A26,[1]Hitters!$A:$A,0)))/0.75*1)+INDEX([1]Hitters!$CF:$CF,MATCH($A26,[1]Hitters!$A:$A,0)))/0.75*($M26+RIGHT(AJ$4,4)*1-RIGHT($AA$4,4)*1-20)*0.094)))))))</f>
        <v>-16</v>
      </c>
      <c r="AK26" s="96">
        <f>IF($D26=0,0,IF($D26=1,INDEX([1]Pitchers!$FK:$FK,MATCH($A26,[1]Pitchers!$A:$A,0)),MAX(-16,IF($D26=2,AJ26-MIN(0.75,0.25*(RIGHT(AK$4,4)*1-(RIGHT($AD$4,4)*1)+0.25)*(1-MIN(0.75,INDEX([1]Hitters!$CF:$CF,MATCH($A26,[1]Hitters!$A:$A,0)))/0.75*1)+INDEX([1]Hitters!$CF:$CF,MATCH($A26,[1]Hitters!$A:$A,0)))/0.75*1,IF($D26&gt;6,(AJ26-MIN(0.75,0.25*(RIGHT(AK$4,4)*1-(RIGHT($AD$4,4)*1)+0.25)*(1-MIN(0.75,INDEX([1]Hitters!$CF:$CF,MATCH($A26,[1]Hitters!$A:$A,0)))/0.75*1)+INDEX([1]Hitters!$CF:$CF,MATCH($A26,[1]Hitters!$A:$A,0)))/0.75*($M26+RIGHT(AK$4,4)*1-RIGHT($AA$4,4)*1+10)*0.05),IF($D26=3,(AJ26-MIN(0.75,0.25*(RIGHT(AK$4,4)*1-(RIGHT($AD$4,4)*1)+0.25)*(1-MIN(0.75,INDEX([1]Hitters!$CF:$CF,MATCH($A26,[1]Hitters!$A:$A,0)))/0.75*1)+INDEX([1]Hitters!$CF:$CF,MATCH($A26,[1]Hitters!$A:$A,0)))/0.75*($M26+RIGHT(AK$4,4)*1-RIGHT($AA$4,4)*1-27)*0.1),(AJ26-MIN(0.75,0.25*(RIGHT(AK$4,4)*1-(RIGHT($AD$4,4)*1)+0.25)*(1-MIN(0.75,INDEX([1]Hitters!$CF:$CF,MATCH($A26,[1]Hitters!$A:$A,0)))/0.75*1)+INDEX([1]Hitters!$CF:$CF,MATCH($A26,[1]Hitters!$A:$A,0)))/0.75*($M26+RIGHT(AK$4,4)*1-RIGHT($AA$4,4)*1-20)*0.094)))))))</f>
        <v>-16</v>
      </c>
      <c r="AL26" s="96">
        <f>IF($D26=0,0,IF($D26=1,INDEX([1]Pitchers!$FK:$FK,MATCH($A26,[1]Pitchers!$A:$A,0)),MAX(-16,IF($D26=2,AK26-MIN(0.75,0.25*(RIGHT(AL$4,4)*1-(RIGHT($AD$4,4)*1)+0.25)*(1-MIN(0.75,INDEX([1]Hitters!$CF:$CF,MATCH($A26,[1]Hitters!$A:$A,0)))/0.75*1)+INDEX([1]Hitters!$CF:$CF,MATCH($A26,[1]Hitters!$A:$A,0)))/0.75*1,IF($D26&gt;6,(AK26-MIN(0.75,0.25*(RIGHT(AL$4,4)*1-(RIGHT($AD$4,4)*1)+0.25)*(1-MIN(0.75,INDEX([1]Hitters!$CF:$CF,MATCH($A26,[1]Hitters!$A:$A,0)))/0.75*1)+INDEX([1]Hitters!$CF:$CF,MATCH($A26,[1]Hitters!$A:$A,0)))/0.75*($M26+RIGHT(AL$4,4)*1-RIGHT($AA$4,4)*1+10)*0.05),IF($D26=3,(AK26-MIN(0.75,0.25*(RIGHT(AL$4,4)*1-(RIGHT($AD$4,4)*1)+0.25)*(1-MIN(0.75,INDEX([1]Hitters!$CF:$CF,MATCH($A26,[1]Hitters!$A:$A,0)))/0.75*1)+INDEX([1]Hitters!$CF:$CF,MATCH($A26,[1]Hitters!$A:$A,0)))/0.75*($M26+RIGHT(AL$4,4)*1-RIGHT($AA$4,4)*1-27)*0.1),(AK26-MIN(0.75,0.25*(RIGHT(AL$4,4)*1-(RIGHT($AD$4,4)*1)+0.25)*(1-MIN(0.75,INDEX([1]Hitters!$CF:$CF,MATCH($A26,[1]Hitters!$A:$A,0)))/0.75*1)+INDEX([1]Hitters!$CF:$CF,MATCH($A26,[1]Hitters!$A:$A,0)))/0.75*($M26+RIGHT(AL$4,4)*1-RIGHT($AA$4,4)*1-20)*0.094)))))))</f>
        <v>-16</v>
      </c>
      <c r="AM26" s="98">
        <f>MAX(IF($D26=0,20,IF($D26=1,60,150)),MAX(0,IF($D26&gt;1,INDEX([1]Hitters!$ER:$ER,MATCH($A26,[1]Hitters!$A:$A,0))*(0.4+MAX(0,0.6*MIN(1,(IF(O26="",0,(((4.25+(O26-0.263)*4.2)^(((4.25+(O26-0.263)*4.2)+(4.25-AA26*600/600*4.2/600))^0.285))/((4.25+(O26-0.263)*4.2)^(((4.25+(O26-0.263)*4.2)+(4.25-AA26*600/600*4.2/600))^0.285)+(4.25-AA26*600/600*4.2/600)^(((4.25+(O26-0.263)*4.2)+(4.25-AA26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26,[1]Pitchers!$A:$A,0))))*IF($D26&lt;2,(0.4+0.6*MAX(0,MIN(1,IF($D26=0,((4.25)^(((4.25)+(4.25-(4-O26)*4.25/4*1/9))^0.285)/((4.25)^(((4.25)+(4.25-(4-O26)*4.25/4*1/9))^0.285)+(4.25-(4-O26)*4.25/4*1/9)^(((4.25)+(4.25-(4-O26)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26)))/0.5345*0.0009131+0.0104414*(3.74-MIN(3.74,O26)))*50,(((4.25+(AA26-0.263)*0.32*198*MAX(6,198/33)/198)^(((4.25+(AA26-0.263)*0.32*198*MAX(6,198/33)/198)+(4.25-(4-O26)*4.25/4*MAX(6,198/33)/9))^0.285)/((4.25+(AA26-0.263)*0.32*198*MAX(6,198/33)/198)^(((4.25+(AA26-0.263)*0.32*198*MAX(6,198/33)/198)+(4.25-(4-O26)*4.25/4*MAX(6,198/33)/9))^0.285)+(4.25-(4-O26)*4.25/4*MAX(6,198/33)/9)^(((4.25+(AA26-0.263)*0.32*198*MAX(6,198/33)/198)+(4.25-(4-O26)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26=0,50,198)/0.0065))),1))</f>
        <v>205.55452413035505</v>
      </c>
      <c r="AN26" s="98">
        <f t="shared" si="3"/>
        <v>202.0107733333333</v>
      </c>
      <c r="AO26" s="98">
        <f t="shared" si="4"/>
        <v>200.21077333333332</v>
      </c>
      <c r="AP26" s="98">
        <f t="shared" si="5"/>
        <v>196.81077333333332</v>
      </c>
      <c r="AQ26" s="98">
        <f t="shared" si="6"/>
        <v>191.81077333333332</v>
      </c>
      <c r="AR26" s="98">
        <f t="shared" si="7"/>
        <v>185.21077333333332</v>
      </c>
      <c r="AS26" s="98">
        <f t="shared" si="8"/>
        <v>177.0107733333333</v>
      </c>
      <c r="AT26" s="98">
        <f t="shared" si="9"/>
        <v>167.21077333333332</v>
      </c>
      <c r="AU26" s="98">
        <f t="shared" si="10"/>
        <v>155.81077333333332</v>
      </c>
      <c r="AV26" s="98">
        <f t="shared" si="11"/>
        <v>150</v>
      </c>
      <c r="AW26" s="98">
        <f t="shared" si="12"/>
        <v>150</v>
      </c>
      <c r="AX26" s="98">
        <f t="shared" si="13"/>
        <v>150</v>
      </c>
      <c r="AY26" s="96">
        <f t="shared" si="14"/>
        <v>8.1894274853892002E-3</v>
      </c>
      <c r="AZ26" s="96">
        <f t="shared" si="15"/>
        <v>21.362055933484502</v>
      </c>
      <c r="BA26" s="96">
        <f t="shared" si="16"/>
        <v>8.1894274853892002E-3</v>
      </c>
      <c r="BB26" s="96">
        <f t="shared" si="17"/>
        <v>0</v>
      </c>
      <c r="BC26" s="96">
        <f t="shared" si="18"/>
        <v>0</v>
      </c>
      <c r="BD26" s="96">
        <f t="shared" si="19"/>
        <v>0</v>
      </c>
      <c r="BE26" s="96">
        <f t="shared" si="20"/>
        <v>0</v>
      </c>
      <c r="BF26" s="96">
        <f t="shared" si="21"/>
        <v>0</v>
      </c>
      <c r="BG26" s="96">
        <f t="shared" si="22"/>
        <v>0</v>
      </c>
      <c r="BH26" s="96">
        <f t="shared" si="23"/>
        <v>0</v>
      </c>
      <c r="BI26" s="96">
        <f t="shared" si="24"/>
        <v>0</v>
      </c>
      <c r="BJ26" s="96">
        <f t="shared" si="25"/>
        <v>0</v>
      </c>
      <c r="BK26" s="96">
        <f t="shared" si="26"/>
        <v>0</v>
      </c>
      <c r="BL26" s="96">
        <f t="shared" si="27"/>
        <v>0</v>
      </c>
      <c r="BM26" s="129">
        <f t="shared" si="66"/>
        <v>9.1666666666666661</v>
      </c>
      <c r="BN26" s="129">
        <f t="shared" si="66"/>
        <v>9.1666666666666661</v>
      </c>
      <c r="BO26" s="129">
        <f t="shared" si="66"/>
        <v>9.1666666666666661</v>
      </c>
      <c r="BP26" s="129" t="str">
        <f t="shared" si="66"/>
        <v/>
      </c>
      <c r="BQ26" s="129" t="str">
        <f t="shared" si="66"/>
        <v/>
      </c>
      <c r="BR26" s="129" t="str">
        <f t="shared" si="66"/>
        <v/>
      </c>
      <c r="BS26" s="129" t="str">
        <f t="shared" si="66"/>
        <v/>
      </c>
      <c r="BT26" s="129" t="str">
        <f t="shared" si="66"/>
        <v/>
      </c>
      <c r="BU26" s="129" t="str">
        <f t="shared" si="66"/>
        <v/>
      </c>
      <c r="BV26" s="129" t="str">
        <f t="shared" si="66"/>
        <v/>
      </c>
      <c r="BW26" s="129" t="str">
        <f t="shared" si="66"/>
        <v/>
      </c>
      <c r="BX26" s="129" t="str">
        <f t="shared" si="66"/>
        <v/>
      </c>
      <c r="BY26" s="130">
        <f t="shared" si="29"/>
        <v>0.5655154198831136</v>
      </c>
      <c r="BZ26" s="130">
        <f t="shared" si="30"/>
        <v>0.5</v>
      </c>
      <c r="CA26" s="130">
        <f t="shared" si="31"/>
        <v>0.5</v>
      </c>
      <c r="CB26" s="130">
        <f t="shared" si="32"/>
        <v>0.5</v>
      </c>
      <c r="CC26" s="130">
        <f t="shared" si="33"/>
        <v>0.5</v>
      </c>
      <c r="CD26" s="130">
        <f t="shared" si="34"/>
        <v>0.5</v>
      </c>
      <c r="CE26" s="130">
        <f t="shared" si="35"/>
        <v>0.5</v>
      </c>
      <c r="CF26" s="130">
        <f t="shared" si="36"/>
        <v>0.5</v>
      </c>
      <c r="CG26" s="130">
        <f t="shared" si="37"/>
        <v>0.5</v>
      </c>
      <c r="CH26" s="130">
        <f t="shared" si="38"/>
        <v>0.5</v>
      </c>
      <c r="CI26" s="130">
        <f t="shared" si="39"/>
        <v>0.5</v>
      </c>
      <c r="CJ26" s="130">
        <f t="shared" si="40"/>
        <v>0.5</v>
      </c>
      <c r="CK26" s="131">
        <f t="shared" si="41"/>
        <v>3</v>
      </c>
      <c r="CL26" s="96">
        <f t="shared" si="42"/>
        <v>-0.73464351181688781</v>
      </c>
      <c r="CM26" s="96">
        <f t="shared" si="43"/>
        <v>-0.73002653267199991</v>
      </c>
      <c r="CN26" s="96">
        <f t="shared" si="44"/>
        <v>-0.72352169267199995</v>
      </c>
      <c r="CO26" s="96">
        <f t="shared" si="45"/>
        <v>-0.71123477267199997</v>
      </c>
      <c r="CP26" s="96">
        <f t="shared" si="46"/>
        <v>-0.69316577267199997</v>
      </c>
      <c r="CQ26" s="96">
        <f t="shared" si="47"/>
        <v>-0.66931469267199994</v>
      </c>
      <c r="CR26" s="96">
        <f t="shared" si="48"/>
        <v>-0.6396815326719999</v>
      </c>
      <c r="CS26" s="96">
        <f t="shared" si="49"/>
        <v>-0.60426629267199994</v>
      </c>
      <c r="CT26" s="96">
        <f t="shared" si="50"/>
        <v>-0.56306897267199996</v>
      </c>
      <c r="CU26" s="96">
        <f t="shared" si="51"/>
        <v>-0.54206999999999994</v>
      </c>
      <c r="CV26" s="96">
        <f t="shared" si="52"/>
        <v>-0.54206999999999994</v>
      </c>
      <c r="CW26" s="96">
        <f t="shared" si="53"/>
        <v>-0.54206999999999994</v>
      </c>
      <c r="CX26" s="96">
        <f>MAX(0,(IF(CL26&gt;0,(CL26-ROUNDDOWN(CL26,1))/0.1*LOOKUP(ROUNDUP(CL26+81.1,1),CB!$A:$A,CB!$C:$C)+(1-(CL26-ROUNDDOWN(CL26,1))/0.1)*LOOKUP(ROUNDDOWN(CL26+81.1,1),CB!$A:$A,CB!$C:$C),(CL26-ROUNDDOWN(CL26-0.1,1))/0.1*LOOKUP(ROUNDUP(CL26+81.1,1),CB!$A:$A,CB!$C:$C)+(1-(CL26-ROUNDDOWN(CL26-0.1,1))/0.1)*LOOKUP(ROUNDDOWN(CL26+81.1,1),CB!$A:$A,CB!$C:$C))-LOOKUP(81.1,CB!$A:$A,CB!$C:$C))/(1-(BINOMDIST(97,162,0.5,TRUE)-BINOMDIST(87,162,0.5,TRUE)))*$C$2*($B$1^(LEFT(CX$4,4)*1-LEFT($BA$4,4)*1))*(37.75+CL26))</f>
        <v>0</v>
      </c>
      <c r="CY26" s="96">
        <f>MAX(0,(IF(CM26&gt;0,(CM26-ROUNDDOWN(CM26,1))/0.1*LOOKUP(ROUNDUP(CM26+81.1,1),CB!$A:$A,CB!$C:$C)+(1-(CM26-ROUNDDOWN(CM26,1))/0.1)*LOOKUP(ROUNDDOWN(CM26+81.1,1),CB!$A:$A,CB!$C:$C),(CM26-ROUNDDOWN(CM26-0.1,1))/0.1*LOOKUP(ROUNDUP(CM26+81.1,1),CB!$A:$A,CB!$C:$C)+(1-(CM26-ROUNDDOWN(CM26-0.1,1))/0.1)*LOOKUP(ROUNDDOWN(CM26+81.1,1),CB!$A:$A,CB!$C:$C))-LOOKUP(81.1,CB!$A:$A,CB!$C:$C))/(1-(BINOMDIST(97,162,0.5,TRUE)-BINOMDIST(87,162,0.5,TRUE)))*$C$2*($B$1^(LEFT(CY$4,4)*1-LEFT($BA$4,4)*1))*(37.75+CM26))</f>
        <v>0</v>
      </c>
      <c r="CZ26" s="96">
        <f>MAX(0,(IF(CN26&gt;0,(CN26-ROUNDDOWN(CN26,1))/0.1*LOOKUP(ROUNDUP(CN26+81.1,1),CB!$A:$A,CB!$C:$C)+(1-(CN26-ROUNDDOWN(CN26,1))/0.1)*LOOKUP(ROUNDDOWN(CN26+81.1,1),CB!$A:$A,CB!$C:$C),(CN26-ROUNDDOWN(CN26-0.1,1))/0.1*LOOKUP(ROUNDUP(CN26+81.1,1),CB!$A:$A,CB!$C:$C)+(1-(CN26-ROUNDDOWN(CN26-0.1,1))/0.1)*LOOKUP(ROUNDDOWN(CN26+81.1,1),CB!$A:$A,CB!$C:$C))-LOOKUP(81.1,CB!$A:$A,CB!$C:$C))/(1-(BINOMDIST(97,162,0.5,TRUE)-BINOMDIST(87,162,0.5,TRUE)))*$C$2*($B$1^(LEFT(CZ$4,4)*1-LEFT($BA$4,4)*1))*(37.75+CN26))</f>
        <v>0</v>
      </c>
      <c r="DA26" s="96">
        <f>MAX(0,(IF(CO26&gt;0,(CO26-ROUNDDOWN(CO26,1))/0.1*LOOKUP(ROUNDUP(CO26+81.1,1),CB!$A:$A,CB!$C:$C)+(1-(CO26-ROUNDDOWN(CO26,1))/0.1)*LOOKUP(ROUNDDOWN(CO26+81.1,1),CB!$A:$A,CB!$C:$C),(CO26-ROUNDDOWN(CO26-0.1,1))/0.1*LOOKUP(ROUNDUP(CO26+81.1,1),CB!$A:$A,CB!$C:$C)+(1-(CO26-ROUNDDOWN(CO26-0.1,1))/0.1)*LOOKUP(ROUNDDOWN(CO26+81.1,1),CB!$A:$A,CB!$C:$C))-LOOKUP(81.1,CB!$A:$A,CB!$C:$C))/(1-(BINOMDIST(97,162,0.5,TRUE)-BINOMDIST(87,162,0.5,TRUE)))*$C$2*($B$1^(LEFT(DA$4,4)*1-LEFT($BA$4,4)*1))*(37.75+CO26))</f>
        <v>0</v>
      </c>
      <c r="DB26" s="96">
        <f>MAX(0,(IF(CP26&gt;0,(CP26-ROUNDDOWN(CP26,1))/0.1*LOOKUP(ROUNDUP(CP26+81.1,1),CB!$A:$A,CB!$C:$C)+(1-(CP26-ROUNDDOWN(CP26,1))/0.1)*LOOKUP(ROUNDDOWN(CP26+81.1,1),CB!$A:$A,CB!$C:$C),(CP26-ROUNDDOWN(CP26-0.1,1))/0.1*LOOKUP(ROUNDUP(CP26+81.1,1),CB!$A:$A,CB!$C:$C)+(1-(CP26-ROUNDDOWN(CP26-0.1,1))/0.1)*LOOKUP(ROUNDDOWN(CP26+81.1,1),CB!$A:$A,CB!$C:$C))-LOOKUP(81.1,CB!$A:$A,CB!$C:$C))/(1-(BINOMDIST(97,162,0.5,TRUE)-BINOMDIST(87,162,0.5,TRUE)))*$C$2*($B$1^(LEFT(DB$4,4)*1-LEFT($BA$4,4)*1))*(37.75+CP26))</f>
        <v>0</v>
      </c>
      <c r="DC26" s="96">
        <f>MAX(0,(IF(CQ26&gt;0,(CQ26-ROUNDDOWN(CQ26,1))/0.1*LOOKUP(ROUNDUP(CQ26+81.1,1),CB!$A:$A,CB!$C:$C)+(1-(CQ26-ROUNDDOWN(CQ26,1))/0.1)*LOOKUP(ROUNDDOWN(CQ26+81.1,1),CB!$A:$A,CB!$C:$C),(CQ26-ROUNDDOWN(CQ26-0.1,1))/0.1*LOOKUP(ROUNDUP(CQ26+81.1,1),CB!$A:$A,CB!$C:$C)+(1-(CQ26-ROUNDDOWN(CQ26-0.1,1))/0.1)*LOOKUP(ROUNDDOWN(CQ26+81.1,1),CB!$A:$A,CB!$C:$C))-LOOKUP(81.1,CB!$A:$A,CB!$C:$C))/(1-(BINOMDIST(97,162,0.5,TRUE)-BINOMDIST(87,162,0.5,TRUE)))*$C$2*($B$1^(LEFT(DC$4,4)*1-LEFT($BA$4,4)*1))*(37.75+CQ26))</f>
        <v>0</v>
      </c>
      <c r="DD26" s="96">
        <f>MAX(0,(IF(CR26&gt;0,(CR26-ROUNDDOWN(CR26,1))/0.1*LOOKUP(ROUNDUP(CR26+81.1,1),CB!$A:$A,CB!$C:$C)+(1-(CR26-ROUNDDOWN(CR26,1))/0.1)*LOOKUP(ROUNDDOWN(CR26+81.1,1),CB!$A:$A,CB!$C:$C),(CR26-ROUNDDOWN(CR26-0.1,1))/0.1*LOOKUP(ROUNDUP(CR26+81.1,1),CB!$A:$A,CB!$C:$C)+(1-(CR26-ROUNDDOWN(CR26-0.1,1))/0.1)*LOOKUP(ROUNDDOWN(CR26+81.1,1),CB!$A:$A,CB!$C:$C))-LOOKUP(81.1,CB!$A:$A,CB!$C:$C))/(1-(BINOMDIST(97,162,0.5,TRUE)-BINOMDIST(87,162,0.5,TRUE)))*$C$2*($B$1^(LEFT(DD$4,4)*1-LEFT($BA$4,4)*1))*(37.75+CR26))</f>
        <v>0</v>
      </c>
      <c r="DE26" s="96">
        <f>MAX(0,(IF(CS26&gt;0,(CS26-ROUNDDOWN(CS26,1))/0.1*LOOKUP(ROUNDUP(CS26+81.1,1),CB!$A:$A,CB!$C:$C)+(1-(CS26-ROUNDDOWN(CS26,1))/0.1)*LOOKUP(ROUNDDOWN(CS26+81.1,1),CB!$A:$A,CB!$C:$C),(CS26-ROUNDDOWN(CS26-0.1,1))/0.1*LOOKUP(ROUNDUP(CS26+81.1,1),CB!$A:$A,CB!$C:$C)+(1-(CS26-ROUNDDOWN(CS26-0.1,1))/0.1)*LOOKUP(ROUNDDOWN(CS26+81.1,1),CB!$A:$A,CB!$C:$C))-LOOKUP(81.1,CB!$A:$A,CB!$C:$C))/(1-(BINOMDIST(97,162,0.5,TRUE)-BINOMDIST(87,162,0.5,TRUE)))*$C$2*($B$1^(LEFT(DE$4,4)*1-LEFT($BA$4,4)*1))*(37.75+CS26))</f>
        <v>0</v>
      </c>
      <c r="DF26" s="96">
        <f>MAX(0,(IF(CT26&gt;0,(CT26-ROUNDDOWN(CT26,1))/0.1*LOOKUP(ROUNDUP(CT26+81.1,1),CB!$A:$A,CB!$C:$C)+(1-(CT26-ROUNDDOWN(CT26,1))/0.1)*LOOKUP(ROUNDDOWN(CT26+81.1,1),CB!$A:$A,CB!$C:$C),(CT26-ROUNDDOWN(CT26-0.1,1))/0.1*LOOKUP(ROUNDUP(CT26+81.1,1),CB!$A:$A,CB!$C:$C)+(1-(CT26-ROUNDDOWN(CT26-0.1,1))/0.1)*LOOKUP(ROUNDDOWN(CT26+81.1,1),CB!$A:$A,CB!$C:$C))-LOOKUP(81.1,CB!$A:$A,CB!$C:$C))/(1-(BINOMDIST(97,162,0.5,TRUE)-BINOMDIST(87,162,0.5,TRUE)))*$C$2*($B$1^(LEFT(DF$4,4)*1-LEFT($BA$4,4)*1))*(37.75+CT26))</f>
        <v>0</v>
      </c>
      <c r="DG26" s="96">
        <f>MAX(0,(IF(CU26&gt;0,(CU26-ROUNDDOWN(CU26,1))/0.1*LOOKUP(ROUNDUP(CU26+81.1,1),CB!$A:$A,CB!$C:$C)+(1-(CU26-ROUNDDOWN(CU26,1))/0.1)*LOOKUP(ROUNDDOWN(CU26+81.1,1),CB!$A:$A,CB!$C:$C),(CU26-ROUNDDOWN(CU26-0.1,1))/0.1*LOOKUP(ROUNDUP(CU26+81.1,1),CB!$A:$A,CB!$C:$C)+(1-(CU26-ROUNDDOWN(CU26-0.1,1))/0.1)*LOOKUP(ROUNDDOWN(CU26+81.1,1),CB!$A:$A,CB!$C:$C))-LOOKUP(81.1,CB!$A:$A,CB!$C:$C))/(1-(BINOMDIST(97,162,0.5,TRUE)-BINOMDIST(87,162,0.5,TRUE)))*$C$2*($B$1^(LEFT(DG$4,4)*1-LEFT($BA$4,4)*1))*(37.75+CU26))</f>
        <v>0</v>
      </c>
      <c r="DH26" s="96">
        <f>MAX(0,(IF(CV26&gt;0,(CV26-ROUNDDOWN(CV26,1))/0.1*LOOKUP(ROUNDUP(CV26+81.1,1),CB!$A:$A,CB!$C:$C)+(1-(CV26-ROUNDDOWN(CV26,1))/0.1)*LOOKUP(ROUNDDOWN(CV26+81.1,1),CB!$A:$A,CB!$C:$C),(CV26-ROUNDDOWN(CV26-0.1,1))/0.1*LOOKUP(ROUNDUP(CV26+81.1,1),CB!$A:$A,CB!$C:$C)+(1-(CV26-ROUNDDOWN(CV26-0.1,1))/0.1)*LOOKUP(ROUNDDOWN(CV26+81.1,1),CB!$A:$A,CB!$C:$C))-LOOKUP(81.1,CB!$A:$A,CB!$C:$C))/(1-(BINOMDIST(97,162,0.5,TRUE)-BINOMDIST(87,162,0.5,TRUE)))*$C$2*($B$1^(LEFT(DH$4,4)*1-LEFT($BA$4,4)*1))*(37.75+CV26))</f>
        <v>0</v>
      </c>
      <c r="DI26" s="96">
        <f>MAX(0,(IF(CW26&gt;0,(CW26-ROUNDDOWN(CW26,1))/0.1*LOOKUP(ROUNDUP(CW26+81.1,1),CB!$A:$A,CB!$C:$C)+(1-(CW26-ROUNDDOWN(CW26,1))/0.1)*LOOKUP(ROUNDDOWN(CW26+81.1,1),CB!$A:$A,CB!$C:$C),(CW26-ROUNDDOWN(CW26-0.1,1))/0.1*LOOKUP(ROUNDUP(CW26+81.1,1),CB!$A:$A,CB!$C:$C)+(1-(CW26-ROUNDDOWN(CW26-0.1,1))/0.1)*LOOKUP(ROUNDDOWN(CW26+81.1,1),CB!$A:$A,CB!$C:$C))-LOOKUP(81.1,CB!$A:$A,CB!$C:$C))/(1-(BINOMDIST(97,162,0.5,TRUE)-BINOMDIST(87,162,0.5,TRUE)))*$C$2*($B$1^(LEFT(DI$4,4)*1-LEFT($BA$4,4)*1))*(37.75+CW26))</f>
        <v>0</v>
      </c>
      <c r="DJ26" s="90">
        <f t="shared" si="54"/>
        <v>0</v>
      </c>
      <c r="DK26" s="132"/>
      <c r="DL26" s="132">
        <f t="shared" si="55"/>
        <v>0.5655154198831136</v>
      </c>
      <c r="DM26" s="132">
        <f t="shared" si="56"/>
        <v>1.0724117798708097</v>
      </c>
      <c r="DN26" s="132">
        <f t="shared" si="57"/>
        <v>1.5797395588825753</v>
      </c>
      <c r="DO26" s="132">
        <f t="shared" si="58"/>
        <v>2.0874893011589783</v>
      </c>
      <c r="DP26" s="132">
        <f t="shared" si="59"/>
        <v>2.5956481791779416</v>
      </c>
      <c r="DQ26" s="132">
        <f t="shared" si="60"/>
        <v>3.1042003746030096</v>
      </c>
      <c r="DR26" s="132">
        <f t="shared" si="61"/>
        <v>3.613127528992659</v>
      </c>
      <c r="DS26" s="132">
        <f t="shared" si="62"/>
        <v>4.1224092400680519</v>
      </c>
      <c r="DT26" s="132">
        <f t="shared" si="63"/>
        <v>4.6320235787676527</v>
      </c>
      <c r="DU26" s="132">
        <f t="shared" si="64"/>
        <v>5.1419476036077345</v>
      </c>
      <c r="DV26" s="132"/>
      <c r="DW26" s="132"/>
      <c r="DX26" s="132"/>
      <c r="DY26" s="132"/>
      <c r="DZ26" s="132"/>
      <c r="EA26" s="132"/>
      <c r="EB26" s="132"/>
      <c r="EC26" s="132"/>
      <c r="ED26" s="132"/>
      <c r="EE26" s="132"/>
      <c r="ER26" s="132"/>
      <c r="ES26" s="132"/>
      <c r="ET26" s="132"/>
      <c r="EU26" s="132"/>
      <c r="EV26" s="132"/>
      <c r="EW26" s="132"/>
      <c r="EX26" s="132"/>
      <c r="EY26" s="132"/>
      <c r="EZ26" s="132"/>
      <c r="FA26" s="132"/>
      <c r="FB26" s="132"/>
      <c r="FC26" s="132"/>
    </row>
    <row r="27" spans="1:159" ht="12.75" customHeight="1" x14ac:dyDescent="0.2">
      <c r="A27">
        <v>462136</v>
      </c>
      <c r="B27" s="99" t="str">
        <f>INDEX([1]Bios!$O:$O,MATCH(A27,[1]Bios!$C:$C,0))</f>
        <v>Estrada, Marco</v>
      </c>
      <c r="C27" s="92" t="s">
        <v>66</v>
      </c>
      <c r="D27" s="94">
        <f>LOOKUP(IF(INDEX([1]Bios!$M:$M,MATCH(A27,[1]Bios!$C:$C,0))="P",INDEX([1]Pitchers!$Q:$Q,MATCH(A27,[1]Pitchers!$A:$A,0)),INDEX([1]Hitters!$AV:$AV,MATCH(A27,[1]Hitters!$A:$A,0))),Positions!A:A,Positions!B:B)</f>
        <v>1</v>
      </c>
      <c r="E27" s="137">
        <v>2</v>
      </c>
      <c r="F27" s="138">
        <f t="shared" si="0"/>
        <v>26.749363378879046</v>
      </c>
      <c r="G27" s="138">
        <v>26</v>
      </c>
      <c r="H27" s="94" t="s">
        <v>893</v>
      </c>
      <c r="I27" s="93">
        <f>6</f>
        <v>6</v>
      </c>
      <c r="J27" s="93">
        <f>6</f>
        <v>6</v>
      </c>
      <c r="K27" s="94">
        <f>MIN(IF(D27&gt;1,INDEX([1]Hitters!$DA:$DA,MATCH(A27,[1]Hitters!$A:$A,0)),INDEX([1]Pitchers!$DA:$DA,MATCH(A27,[1]Pitchers!$A:$A,0))),J27)</f>
        <v>5.1535333333333329</v>
      </c>
      <c r="L27" s="94">
        <f t="shared" si="1"/>
        <v>4</v>
      </c>
      <c r="M27" s="95">
        <f>IF(D27&gt;1,INDEX([1]Hitters!$CV:$CV,MATCH($A27,[1]Hitters!$A:$A,0)),INDEX([1]Pitchers!$CP:$CP,MATCH($A27,[1]Pitchers!$A:$A,0)))</f>
        <v>32.958333333333336</v>
      </c>
      <c r="N27" s="90">
        <f t="shared" si="2"/>
        <v>0.67799543803342344</v>
      </c>
      <c r="O27" s="97">
        <f>IF($D27&gt;1,INDEX([1]Hitters!$AF:$AF,MATCH($A27,[1]Hitters!$A:$A,0)),INDEX([1]Pitchers!$AJ:$AJ,MATCH($A27,[1]Pitchers!$A:$A,0))*IF(OR(AND($D27=0,INDEX([1]Pitchers!$Q:$Q,MATCH($A27,[1]Pitchers!$A:$A,0))="R"),AND($D27=1,INDEX([1]Pitchers!$Q:$Q,MATCH($A27,[1]Pitchers!$A:$A,0))="S")),1,IF($D27=0,0.83+(1-INDEX([1]Pitchers!$BE:$BE,MATCH($A27,[1]Pitchers!$A:$A,0)))/8,1/(0.83+(1-INDEX([1]Pitchers!$BE:$BE,MATCH($A27,[1]Pitchers!$A:$A,0)))/8))))</f>
        <v>3.9382717773649918</v>
      </c>
      <c r="P27" s="97">
        <f>IF($D27&gt;1,O27+(LOOKUP(ROUNDDOWN($M27+RIGHT(P$4,4)*1-2016,0),Age!$A:$A,Age!$C:$C)*(1-($M27+RIGHT(P$4,4)*1-2016-ROUNDDOWN($M27+RIGHT(P$4,4)*1-2016,0)))+LOOKUP(ROUNDUP($M27+RIGHT(P$4,4)*1-2016,0),Age!$A:$A,Age!$C:$C)*(($M27+RIGHT(P$4,4)*1-2016-ROUNDDOWN($M27+RIGHT(P$4,4)*1-2016,0))))*IF($M27+RIGHT(P$4,4)*1-2016&gt;27,1,INDEX([1]Hitters!$BG:$BG,MATCH($A27,[1]Hitters!$A:$A,0))),O27*(1-(1-(LOOKUP(ROUNDDOWN($M27+RIGHT(P$4,4)*1-2016,0),Age!$A:$A,Age!$L:$L)*(1-($M27+RIGHT(P$4,4)*1-2016-ROUNDDOWN($M27+RIGHT(P$4,4)*1-2016,0)))+LOOKUP(ROUNDUP($M27+RIGHT(P$4,4)*1-2016,0),Age!$A:$A,Age!$L:$L)*(($M27+RIGHT(P$4,4)*1-2016-ROUNDDOWN($M27+RIGHT(P$4,4)*1-2016,0)))))*IF($M27+RIGHT(P$4,4)*1-2016&gt;27,1,INDEX([1]Pitchers!$BE:$BE,MATCH($A27,[1]Pitchers!$A:$A,0)))))</f>
        <v>4.0958436721239426</v>
      </c>
      <c r="Q27" s="97">
        <f>IF($D27&gt;1,P27+(LOOKUP(ROUNDDOWN($M27+RIGHT(Q$4,4)*1-2016,0),Age!$A:$A,Age!$C:$C)*(1-($M27+RIGHT(Q$4,4)*1-2016-ROUNDDOWN($M27+RIGHT(Q$4,4)*1-2016,0)))+LOOKUP(ROUNDUP($M27+RIGHT(Q$4,4)*1-2016,0),Age!$A:$A,Age!$C:$C)*(($M27+RIGHT(Q$4,4)*1-2016-ROUNDDOWN($M27+RIGHT(Q$4,4)*1-2016,0))))*IF($M27+RIGHT(Q$4,4)*1-2016&gt;27,1,INDEX([1]Hitters!$BG:$BG,MATCH($A27,[1]Hitters!$A:$A,0))),P27*(1-(1-(LOOKUP(ROUNDDOWN($M27+RIGHT(Q$4,4)*1-2016,0),Age!$A:$A,Age!$L:$L)*(1-($M27+RIGHT(Q$4,4)*1-2016-ROUNDDOWN($M27+RIGHT(Q$4,4)*1-2016,0)))+LOOKUP(ROUNDUP($M27+RIGHT(Q$4,4)*1-2016,0),Age!$A:$A,Age!$L:$L)*(($M27+RIGHT(Q$4,4)*1-2016-ROUNDDOWN($M27+RIGHT(Q$4,4)*1-2016,0)))))*IF($M27+RIGHT(Q$4,4)*1-2016&gt;27,1,INDEX([1]Pitchers!$BE:$BE,MATCH($A27,[1]Pitchers!$A:$A,0)))))</f>
        <v>4.2832711851618681</v>
      </c>
      <c r="R27" s="97">
        <f>IF($D27&gt;1,Q27+(LOOKUP(ROUNDDOWN($M27+RIGHT(R$4,4)*1-2016,0),Age!$A:$A,Age!$C:$C)*(1-($M27+RIGHT(R$4,4)*1-2016-ROUNDDOWN($M27+RIGHT(R$4,4)*1-2016,0)))+LOOKUP(ROUNDUP($M27+RIGHT(R$4,4)*1-2016,0),Age!$A:$A,Age!$C:$C)*(($M27+RIGHT(R$4,4)*1-2016-ROUNDDOWN($M27+RIGHT(R$4,4)*1-2016,0))))*IF($M27+RIGHT(R$4,4)*1-2016&gt;27,1,INDEX([1]Hitters!$BG:$BG,MATCH($A27,[1]Hitters!$A:$A,0))),Q27*(1-(1-(LOOKUP(ROUNDDOWN($M27+RIGHT(R$4,4)*1-2016,0),Age!$A:$A,Age!$L:$L)*(1-($M27+RIGHT(R$4,4)*1-2016-ROUNDDOWN($M27+RIGHT(R$4,4)*1-2016,0)))+LOOKUP(ROUNDUP($M27+RIGHT(R$4,4)*1-2016,0),Age!$A:$A,Age!$L:$L)*(($M27+RIGHT(R$4,4)*1-2016-ROUNDDOWN($M27+RIGHT(R$4,4)*1-2016,0)))))*IF($M27+RIGHT(R$4,4)*1-2016&gt;27,1,INDEX([1]Pitchers!$BE:$BE,MATCH($A27,[1]Pitchers!$A:$A,0)))))</f>
        <v>4.5039042686058872</v>
      </c>
      <c r="S27" s="97">
        <f>IF($D27&gt;1,R27+(LOOKUP(ROUNDDOWN($M27+RIGHT(S$4,4)*1-2016,0),Age!$A:$A,Age!$C:$C)*(1-($M27+RIGHT(S$4,4)*1-2016-ROUNDDOWN($M27+RIGHT(S$4,4)*1-2016,0)))+LOOKUP(ROUNDUP($M27+RIGHT(S$4,4)*1-2016,0),Age!$A:$A,Age!$C:$C)*(($M27+RIGHT(S$4,4)*1-2016-ROUNDDOWN($M27+RIGHT(S$4,4)*1-2016,0))))*IF($M27+RIGHT(S$4,4)*1-2016&gt;27,1,INDEX([1]Hitters!$BG:$BG,MATCH($A27,[1]Hitters!$A:$A,0))),R27*(1-(1-(LOOKUP(ROUNDDOWN($M27+RIGHT(S$4,4)*1-2016,0),Age!$A:$A,Age!$L:$L)*(1-($M27+RIGHT(S$4,4)*1-2016-ROUNDDOWN($M27+RIGHT(S$4,4)*1-2016,0)))+LOOKUP(ROUNDUP($M27+RIGHT(S$4,4)*1-2016,0),Age!$A:$A,Age!$L:$L)*(($M27+RIGHT(S$4,4)*1-2016-ROUNDDOWN($M27+RIGHT(S$4,4)*1-2016,0)))))*IF($M27+RIGHT(S$4,4)*1-2016&gt;27,1,INDEX([1]Pitchers!$BE:$BE,MATCH($A27,[1]Pitchers!$A:$A,0)))))</f>
        <v>4.7617997036530424</v>
      </c>
      <c r="T27" s="97">
        <f>IF($D27&gt;1,S27+(LOOKUP(ROUNDDOWN($M27+RIGHT(T$4,4)*1-2016,0),Age!$A:$A,Age!$C:$C)*(1-($M27+RIGHT(T$4,4)*1-2016-ROUNDDOWN($M27+RIGHT(T$4,4)*1-2016,0)))+LOOKUP(ROUNDUP($M27+RIGHT(T$4,4)*1-2016,0),Age!$A:$A,Age!$C:$C)*(($M27+RIGHT(T$4,4)*1-2016-ROUNDDOWN($M27+RIGHT(T$4,4)*1-2016,0))))*IF($M27+RIGHT(T$4,4)*1-2016&gt;27,1,INDEX([1]Hitters!$BG:$BG,MATCH($A27,[1]Hitters!$A:$A,0))),S27*(1-(1-(LOOKUP(ROUNDDOWN($M27+RIGHT(T$4,4)*1-2016,0),Age!$A:$A,Age!$L:$L)*(1-($M27+RIGHT(T$4,4)*1-2016-ROUNDDOWN($M27+RIGHT(T$4,4)*1-2016,0)))+LOOKUP(ROUNDUP($M27+RIGHT(T$4,4)*1-2016,0),Age!$A:$A,Age!$L:$L)*(($M27+RIGHT(T$4,4)*1-2016-ROUNDDOWN($M27+RIGHT(T$4,4)*1-2016,0)))))*IF($M27+RIGHT(T$4,4)*1-2016&gt;27,1,INDEX([1]Pitchers!$BE:$BE,MATCH($A27,[1]Pitchers!$A:$A,0)))))</f>
        <v>5.061842687063435</v>
      </c>
      <c r="U27" s="97">
        <f>IF($D27&gt;1,T27+(LOOKUP(ROUNDDOWN($M27+RIGHT(U$4,4)*1-2016,0),Age!$A:$A,Age!$C:$C)*(1-($M27+RIGHT(U$4,4)*1-2016-ROUNDDOWN($M27+RIGHT(U$4,4)*1-2016,0)))+LOOKUP(ROUNDUP($M27+RIGHT(U$4,4)*1-2016,0),Age!$A:$A,Age!$C:$C)*(($M27+RIGHT(U$4,4)*1-2016-ROUNDDOWN($M27+RIGHT(U$4,4)*1-2016,0))))*IF($M27+RIGHT(U$4,4)*1-2016&gt;27,1,INDEX([1]Hitters!$BG:$BG,MATCH($A27,[1]Hitters!$A:$A,0))),T27*(1-(1-(LOOKUP(ROUNDDOWN($M27+RIGHT(U$4,4)*1-2016,0),Age!$A:$A,Age!$L:$L)*(1-($M27+RIGHT(U$4,4)*1-2016-ROUNDDOWN($M27+RIGHT(U$4,4)*1-2016,0)))+LOOKUP(ROUNDUP($M27+RIGHT(U$4,4)*1-2016,0),Age!$A:$A,Age!$L:$L)*(($M27+RIGHT(U$4,4)*1-2016-ROUNDDOWN($M27+RIGHT(U$4,4)*1-2016,0)))))*IF($M27+RIGHT(U$4,4)*1-2016&gt;27,1,INDEX([1]Pitchers!$BE:$BE,MATCH($A27,[1]Pitchers!$A:$A,0)))))</f>
        <v>5.4098970993270408</v>
      </c>
      <c r="V27" s="97">
        <f>IF($D27&gt;1,U27+(LOOKUP(ROUNDDOWN($M27+RIGHT(V$4,4)*1-2016,0),Age!$A:$A,Age!$C:$C)*(1-($M27+RIGHT(V$4,4)*1-2016-ROUNDDOWN($M27+RIGHT(V$4,4)*1-2016,0)))+LOOKUP(ROUNDUP($M27+RIGHT(V$4,4)*1-2016,0),Age!$A:$A,Age!$C:$C)*(($M27+RIGHT(V$4,4)*1-2016-ROUNDDOWN($M27+RIGHT(V$4,4)*1-2016,0))))*IF($M27+RIGHT(V$4,4)*1-2016&gt;27,1,INDEX([1]Hitters!$BG:$BG,MATCH($A27,[1]Hitters!$A:$A,0))),U27*(1-(1-(LOOKUP(ROUNDDOWN($M27+RIGHT(V$4,4)*1-2016,0),Age!$A:$A,Age!$L:$L)*(1-($M27+RIGHT(V$4,4)*1-2016-ROUNDDOWN($M27+RIGHT(V$4,4)*1-2016,0)))+LOOKUP(ROUNDUP($M27+RIGHT(V$4,4)*1-2016,0),Age!$A:$A,Age!$L:$L)*(($M27+RIGHT(V$4,4)*1-2016-ROUNDDOWN($M27+RIGHT(V$4,4)*1-2016,0)))))*IF($M27+RIGHT(V$4,4)*1-2016&gt;27,1,INDEX([1]Pitchers!$BE:$BE,MATCH($A27,[1]Pitchers!$A:$A,0)))))</f>
        <v>5.8129907863216959</v>
      </c>
      <c r="W27" s="97">
        <f>IF($D27&gt;1,V27+(LOOKUP(ROUNDDOWN($M27+RIGHT(W$4,4)*1-2016,0),Age!$A:$A,Age!$C:$C)*(1-($M27+RIGHT(W$4,4)*1-2016-ROUNDDOWN($M27+RIGHT(W$4,4)*1-2016,0)))+LOOKUP(ROUNDUP($M27+RIGHT(W$4,4)*1-2016,0),Age!$A:$A,Age!$C:$C)*(($M27+RIGHT(W$4,4)*1-2016-ROUNDDOWN($M27+RIGHT(W$4,4)*1-2016,0))))*IF($M27+RIGHT(W$4,4)*1-2016&gt;27,1,INDEX([1]Hitters!$BG:$BG,MATCH($A27,[1]Hitters!$A:$A,0))),V27*(1-(1-(LOOKUP(ROUNDDOWN($M27+RIGHT(W$4,4)*1-2016,0),Age!$A:$A,Age!$L:$L)*(1-($M27+RIGHT(W$4,4)*1-2016-ROUNDDOWN($M27+RIGHT(W$4,4)*1-2016,0)))+LOOKUP(ROUNDUP($M27+RIGHT(W$4,4)*1-2016,0),Age!$A:$A,Age!$L:$L)*(($M27+RIGHT(W$4,4)*1-2016-ROUNDDOWN($M27+RIGHT(W$4,4)*1-2016,0)))))*IF($M27+RIGHT(W$4,4)*1-2016&gt;27,1,INDEX([1]Pitchers!$BE:$BE,MATCH($A27,[1]Pitchers!$A:$A,0)))))</f>
        <v>6.2795438489113735</v>
      </c>
      <c r="X27" s="97">
        <f>IF($D27&gt;1,W27+(LOOKUP(ROUNDDOWN($M27+RIGHT(X$4,4)*1-2016,0),Age!$A:$A,Age!$C:$C)*(1-($M27+RIGHT(X$4,4)*1-2016-ROUNDDOWN($M27+RIGHT(X$4,4)*1-2016,0)))+LOOKUP(ROUNDUP($M27+RIGHT(X$4,4)*1-2016,0),Age!$A:$A,Age!$C:$C)*(($M27+RIGHT(X$4,4)*1-2016-ROUNDDOWN($M27+RIGHT(X$4,4)*1-2016,0))))*IF($M27+RIGHT(X$4,4)*1-2016&gt;27,1,INDEX([1]Hitters!$BG:$BG,MATCH($A27,[1]Hitters!$A:$A,0))),W27*(1-(1-(LOOKUP(ROUNDDOWN($M27+RIGHT(X$4,4)*1-2016,0),Age!$A:$A,Age!$L:$L)*(1-($M27+RIGHT(X$4,4)*1-2016-ROUNDDOWN($M27+RIGHT(X$4,4)*1-2016,0)))+LOOKUP(ROUNDUP($M27+RIGHT(X$4,4)*1-2016,0),Age!$A:$A,Age!$L:$L)*(($M27+RIGHT(X$4,4)*1-2016-ROUNDDOWN($M27+RIGHT(X$4,4)*1-2016,0)))))*IF($M27+RIGHT(X$4,4)*1-2016&gt;27,1,INDEX([1]Pitchers!$BE:$BE,MATCH($A27,[1]Pitchers!$A:$A,0)))))</f>
        <v>6.8196500318328503</v>
      </c>
      <c r="Y27" s="97">
        <f>IF($D27&gt;1,X27+(LOOKUP(ROUNDDOWN($M27+RIGHT(Y$4,4)*1-2016,0),Age!$A:$A,Age!$C:$C)*(1-($M27+RIGHT(Y$4,4)*1-2016-ROUNDDOWN($M27+RIGHT(Y$4,4)*1-2016,0)))+LOOKUP(ROUNDUP($M27+RIGHT(Y$4,4)*1-2016,0),Age!$A:$A,Age!$C:$C)*(($M27+RIGHT(Y$4,4)*1-2016-ROUNDDOWN($M27+RIGHT(Y$4,4)*1-2016,0))))*IF($M27+RIGHT(Y$4,4)*1-2016&gt;27,1,INDEX([1]Hitters!$BG:$BG,MATCH($A27,[1]Hitters!$A:$A,0))),X27*(1-(1-(LOOKUP(ROUNDDOWN($M27+RIGHT(Y$4,4)*1-2016,0),Age!$A:$A,Age!$L:$L)*(1-($M27+RIGHT(Y$4,4)*1-2016-ROUNDDOWN($M27+RIGHT(Y$4,4)*1-2016,0)))+LOOKUP(ROUNDUP($M27+RIGHT(Y$4,4)*1-2016,0),Age!$A:$A,Age!$L:$L)*(($M27+RIGHT(Y$4,4)*1-2016-ROUNDDOWN($M27+RIGHT(Y$4,4)*1-2016,0)))))*IF($M27+RIGHT(Y$4,4)*1-2016&gt;27,1,INDEX([1]Pitchers!$BE:$BE,MATCH($A27,[1]Pitchers!$A:$A,0)))))</f>
        <v>7.4454239602746863</v>
      </c>
      <c r="Z27" s="97">
        <f>IF($D27&gt;1,Y27+(LOOKUP(ROUNDDOWN($M27+RIGHT(Z$4,4)*1-2016,0),Age!$A:$A,Age!$C:$C)*(1-($M27+RIGHT(Z$4,4)*1-2016-ROUNDDOWN($M27+RIGHT(Z$4,4)*1-2016,0)))+LOOKUP(ROUNDUP($M27+RIGHT(Z$4,4)*1-2016,0),Age!$A:$A,Age!$C:$C)*(($M27+RIGHT(Z$4,4)*1-2016-ROUNDDOWN($M27+RIGHT(Z$4,4)*1-2016,0))))*IF($M27+RIGHT(Z$4,4)*1-2016&gt;27,1,INDEX([1]Hitters!$BG:$BG,MATCH($A27,[1]Hitters!$A:$A,0))),Y27*(1-(1-(LOOKUP(ROUNDDOWN($M27+RIGHT(Z$4,4)*1-2016,0),Age!$A:$A,Age!$L:$L)*(1-($M27+RIGHT(Z$4,4)*1-2016-ROUNDDOWN($M27+RIGHT(Z$4,4)*1-2016,0)))+LOOKUP(ROUNDUP($M27+RIGHT(Z$4,4)*1-2016,0),Age!$A:$A,Age!$L:$L)*(($M27+RIGHT(Z$4,4)*1-2016-ROUNDDOWN($M27+RIGHT(Z$4,4)*1-2016,0)))))*IF($M27+RIGHT(Z$4,4)*1-2016&gt;27,1,INDEX([1]Pitchers!$BE:$BE,MATCH($A27,[1]Pitchers!$A:$A,0)))))</f>
        <v>8.1714303529010621</v>
      </c>
      <c r="AA27" s="96">
        <f>IF($D27=0,0,IF($D27=1,INDEX([1]Pitchers!$FK:$FK,MATCH($A27,[1]Pitchers!$A:$A,0)),MAX(-16,IF($D27=10,-16,IF($D27&lt;2,0,INDEX([1]Hitters!$AZ:$AZ,MATCH($A27,[1]Hitters!$A:$A,0)))))))</f>
        <v>0.2593952214637435</v>
      </c>
      <c r="AB27" s="96">
        <f>IF($D27=0,0,IF($D27=1,INDEX([1]Pitchers!$FK:$FK,MATCH($A27,[1]Pitchers!$A:$A,0)),MAX(-16,IF($D27=2,AA27-MIN(0.75,0.25*(RIGHT(AB$4,4)*1-(RIGHT($AD$4,4)*1)+0.25)*(1-MIN(0.75,INDEX([1]Hitters!$CF:$CF,MATCH($A27,[1]Hitters!$A:$A,0)))/0.75*1)+INDEX([1]Hitters!$CF:$CF,MATCH($A27,[1]Hitters!$A:$A,0)))/0.75*1,IF($D27&gt;6,(AA27-MIN(0.75,0.25*(RIGHT(AB$4,4)*1-(RIGHT($AD$4,4)*1)+0.25)*(1-MIN(0.75,INDEX([1]Hitters!$CF:$CF,MATCH($A27,[1]Hitters!$A:$A,0)))/0.75*1)+INDEX([1]Hitters!$CF:$CF,MATCH($A27,[1]Hitters!$A:$A,0)))/0.75*($M27+RIGHT(AB$4,4)*1-RIGHT($AA$4,4)*1+10)*0.05),IF($D27=3,(AA27-MIN(0.75,0.25*(RIGHT(AB$4,4)*1-(RIGHT($AD$4,4)*1)+0.25)*(1-MIN(0.75,INDEX([1]Hitters!$CF:$CF,MATCH($A27,[1]Hitters!$A:$A,0)))/0.75*1)+INDEX([1]Hitters!$CF:$CF,MATCH($A27,[1]Hitters!$A:$A,0)))/0.75*($M27+RIGHT(AB$4,4)*1-RIGHT($AA$4,4)*1-27)*0.1),(AA27-MIN(0.75,0.25*(RIGHT(AB$4,4)*1-(RIGHT($AD$4,4)*1)+0.25)*(1-MIN(0.75,INDEX([1]Hitters!$CF:$CF,MATCH($A27,[1]Hitters!$A:$A,0)))/0.75*1)+INDEX([1]Hitters!$CF:$CF,MATCH($A27,[1]Hitters!$A:$A,0)))/0.75*($M27+RIGHT(AB$4,4)*1-RIGHT($AA$4,4)*1-20)*0.094)))))))</f>
        <v>0.2593952214637435</v>
      </c>
      <c r="AC27" s="96">
        <f>IF($D27=0,0,IF($D27=1,INDEX([1]Pitchers!$FK:$FK,MATCH($A27,[1]Pitchers!$A:$A,0)),MAX(-16,IF($D27=2,AB27-MIN(0.75,0.25*(RIGHT(AC$4,4)*1-(RIGHT($AD$4,4)*1)+0.25)*(1-MIN(0.75,INDEX([1]Hitters!$CF:$CF,MATCH($A27,[1]Hitters!$A:$A,0)))/0.75*1)+INDEX([1]Hitters!$CF:$CF,MATCH($A27,[1]Hitters!$A:$A,0)))/0.75*1,IF($D27&gt;6,(AB27-MIN(0.75,0.25*(RIGHT(AC$4,4)*1-(RIGHT($AD$4,4)*1)+0.25)*(1-MIN(0.75,INDEX([1]Hitters!$CF:$CF,MATCH($A27,[1]Hitters!$A:$A,0)))/0.75*1)+INDEX([1]Hitters!$CF:$CF,MATCH($A27,[1]Hitters!$A:$A,0)))/0.75*($M27+RIGHT(AC$4,4)*1-RIGHT($AA$4,4)*1+10)*0.05),IF($D27=3,(AB27-MIN(0.75,0.25*(RIGHT(AC$4,4)*1-(RIGHT($AD$4,4)*1)+0.25)*(1-MIN(0.75,INDEX([1]Hitters!$CF:$CF,MATCH($A27,[1]Hitters!$A:$A,0)))/0.75*1)+INDEX([1]Hitters!$CF:$CF,MATCH($A27,[1]Hitters!$A:$A,0)))/0.75*($M27+RIGHT(AC$4,4)*1-RIGHT($AA$4,4)*1-27)*0.1),(AB27-MIN(0.75,0.25*(RIGHT(AC$4,4)*1-(RIGHT($AD$4,4)*1)+0.25)*(1-MIN(0.75,INDEX([1]Hitters!$CF:$CF,MATCH($A27,[1]Hitters!$A:$A,0)))/0.75*1)+INDEX([1]Hitters!$CF:$CF,MATCH($A27,[1]Hitters!$A:$A,0)))/0.75*($M27+RIGHT(AC$4,4)*1-RIGHT($AA$4,4)*1-20)*0.094)))))))</f>
        <v>0.2593952214637435</v>
      </c>
      <c r="AD27" s="96">
        <f>IF($D27=0,0,IF($D27=1,INDEX([1]Pitchers!$FK:$FK,MATCH($A27,[1]Pitchers!$A:$A,0)),MAX(-16,IF($D27=2,AC27-MIN(0.75,0.25*(RIGHT(AD$4,4)*1-(RIGHT($AD$4,4)*1)+0.25)*(1-MIN(0.75,INDEX([1]Hitters!$CF:$CF,MATCH($A27,[1]Hitters!$A:$A,0)))/0.75*1)+INDEX([1]Hitters!$CF:$CF,MATCH($A27,[1]Hitters!$A:$A,0)))/0.75*1,IF($D27&gt;6,(AC27-MIN(0.75,0.25*(RIGHT(AD$4,4)*1-(RIGHT($AD$4,4)*1)+0.25)*(1-MIN(0.75,INDEX([1]Hitters!$CF:$CF,MATCH($A27,[1]Hitters!$A:$A,0)))/0.75*1)+INDEX([1]Hitters!$CF:$CF,MATCH($A27,[1]Hitters!$A:$A,0)))/0.75*($M27+RIGHT(AD$4,4)*1-RIGHT($AA$4,4)*1+10)*0.05),IF($D27=3,(AC27-MIN(0.75,0.25*(RIGHT(AD$4,4)*1-(RIGHT($AD$4,4)*1)+0.25)*(1-MIN(0.75,INDEX([1]Hitters!$CF:$CF,MATCH($A27,[1]Hitters!$A:$A,0)))/0.75*1)+INDEX([1]Hitters!$CF:$CF,MATCH($A27,[1]Hitters!$A:$A,0)))/0.75*($M27+RIGHT(AD$4,4)*1-RIGHT($AA$4,4)*1-27)*0.1),(AC27-MIN(0.75,0.25*(RIGHT(AD$4,4)*1-(RIGHT($AD$4,4)*1)+0.25)*(1-MIN(0.75,INDEX([1]Hitters!$CF:$CF,MATCH($A27,[1]Hitters!$A:$A,0)))/0.75*1)+INDEX([1]Hitters!$CF:$CF,MATCH($A27,[1]Hitters!$A:$A,0)))/0.75*($M27+RIGHT(AD$4,4)*1-RIGHT($AA$4,4)*1-20)*0.094)))))))</f>
        <v>0.2593952214637435</v>
      </c>
      <c r="AE27" s="96">
        <f>IF($D27=0,0,IF($D27=1,INDEX([1]Pitchers!$FK:$FK,MATCH($A27,[1]Pitchers!$A:$A,0)),MAX(-16,IF($D27=2,AD27-MIN(0.75,0.25*(RIGHT(AE$4,4)*1-(RIGHT($AD$4,4)*1)+0.25)*(1-MIN(0.75,INDEX([1]Hitters!$CF:$CF,MATCH($A27,[1]Hitters!$A:$A,0)))/0.75*1)+INDEX([1]Hitters!$CF:$CF,MATCH($A27,[1]Hitters!$A:$A,0)))/0.75*1,IF($D27&gt;6,(AD27-MIN(0.75,0.25*(RIGHT(AE$4,4)*1-(RIGHT($AD$4,4)*1)+0.25)*(1-MIN(0.75,INDEX([1]Hitters!$CF:$CF,MATCH($A27,[1]Hitters!$A:$A,0)))/0.75*1)+INDEX([1]Hitters!$CF:$CF,MATCH($A27,[1]Hitters!$A:$A,0)))/0.75*($M27+RIGHT(AE$4,4)*1-RIGHT($AA$4,4)*1+10)*0.05),IF($D27=3,(AD27-MIN(0.75,0.25*(RIGHT(AE$4,4)*1-(RIGHT($AD$4,4)*1)+0.25)*(1-MIN(0.75,INDEX([1]Hitters!$CF:$CF,MATCH($A27,[1]Hitters!$A:$A,0)))/0.75*1)+INDEX([1]Hitters!$CF:$CF,MATCH($A27,[1]Hitters!$A:$A,0)))/0.75*($M27+RIGHT(AE$4,4)*1-RIGHT($AA$4,4)*1-27)*0.1),(AD27-MIN(0.75,0.25*(RIGHT(AE$4,4)*1-(RIGHT($AD$4,4)*1)+0.25)*(1-MIN(0.75,INDEX([1]Hitters!$CF:$CF,MATCH($A27,[1]Hitters!$A:$A,0)))/0.75*1)+INDEX([1]Hitters!$CF:$CF,MATCH($A27,[1]Hitters!$A:$A,0)))/0.75*($M27+RIGHT(AE$4,4)*1-RIGHT($AA$4,4)*1-20)*0.094)))))))</f>
        <v>0.2593952214637435</v>
      </c>
      <c r="AF27" s="96">
        <f>IF($D27=0,0,IF($D27=1,INDEX([1]Pitchers!$FK:$FK,MATCH($A27,[1]Pitchers!$A:$A,0)),MAX(-16,IF($D27=2,AE27-MIN(0.75,0.25*(RIGHT(AF$4,4)*1-(RIGHT($AD$4,4)*1)+0.25)*(1-MIN(0.75,INDEX([1]Hitters!$CF:$CF,MATCH($A27,[1]Hitters!$A:$A,0)))/0.75*1)+INDEX([1]Hitters!$CF:$CF,MATCH($A27,[1]Hitters!$A:$A,0)))/0.75*1,IF($D27&gt;6,(AE27-MIN(0.75,0.25*(RIGHT(AF$4,4)*1-(RIGHT($AD$4,4)*1)+0.25)*(1-MIN(0.75,INDEX([1]Hitters!$CF:$CF,MATCH($A27,[1]Hitters!$A:$A,0)))/0.75*1)+INDEX([1]Hitters!$CF:$CF,MATCH($A27,[1]Hitters!$A:$A,0)))/0.75*($M27+RIGHT(AF$4,4)*1-RIGHT($AA$4,4)*1+10)*0.05),IF($D27=3,(AE27-MIN(0.75,0.25*(RIGHT(AF$4,4)*1-(RIGHT($AD$4,4)*1)+0.25)*(1-MIN(0.75,INDEX([1]Hitters!$CF:$CF,MATCH($A27,[1]Hitters!$A:$A,0)))/0.75*1)+INDEX([1]Hitters!$CF:$CF,MATCH($A27,[1]Hitters!$A:$A,0)))/0.75*($M27+RIGHT(AF$4,4)*1-RIGHT($AA$4,4)*1-27)*0.1),(AE27-MIN(0.75,0.25*(RIGHT(AF$4,4)*1-(RIGHT($AD$4,4)*1)+0.25)*(1-MIN(0.75,INDEX([1]Hitters!$CF:$CF,MATCH($A27,[1]Hitters!$A:$A,0)))/0.75*1)+INDEX([1]Hitters!$CF:$CF,MATCH($A27,[1]Hitters!$A:$A,0)))/0.75*($M27+RIGHT(AF$4,4)*1-RIGHT($AA$4,4)*1-20)*0.094)))))))</f>
        <v>0.2593952214637435</v>
      </c>
      <c r="AG27" s="96">
        <f>IF($D27=0,0,IF($D27=1,INDEX([1]Pitchers!$FK:$FK,MATCH($A27,[1]Pitchers!$A:$A,0)),MAX(-16,IF($D27=2,AF27-MIN(0.75,0.25*(RIGHT(AG$4,4)*1-(RIGHT($AD$4,4)*1)+0.25)*(1-MIN(0.75,INDEX([1]Hitters!$CF:$CF,MATCH($A27,[1]Hitters!$A:$A,0)))/0.75*1)+INDEX([1]Hitters!$CF:$CF,MATCH($A27,[1]Hitters!$A:$A,0)))/0.75*1,IF($D27&gt;6,(AF27-MIN(0.75,0.25*(RIGHT(AG$4,4)*1-(RIGHT($AD$4,4)*1)+0.25)*(1-MIN(0.75,INDEX([1]Hitters!$CF:$CF,MATCH($A27,[1]Hitters!$A:$A,0)))/0.75*1)+INDEX([1]Hitters!$CF:$CF,MATCH($A27,[1]Hitters!$A:$A,0)))/0.75*($M27+RIGHT(AG$4,4)*1-RIGHT($AA$4,4)*1+10)*0.05),IF($D27=3,(AF27-MIN(0.75,0.25*(RIGHT(AG$4,4)*1-(RIGHT($AD$4,4)*1)+0.25)*(1-MIN(0.75,INDEX([1]Hitters!$CF:$CF,MATCH($A27,[1]Hitters!$A:$A,0)))/0.75*1)+INDEX([1]Hitters!$CF:$CF,MATCH($A27,[1]Hitters!$A:$A,0)))/0.75*($M27+RIGHT(AG$4,4)*1-RIGHT($AA$4,4)*1-27)*0.1),(AF27-MIN(0.75,0.25*(RIGHT(AG$4,4)*1-(RIGHT($AD$4,4)*1)+0.25)*(1-MIN(0.75,INDEX([1]Hitters!$CF:$CF,MATCH($A27,[1]Hitters!$A:$A,0)))/0.75*1)+INDEX([1]Hitters!$CF:$CF,MATCH($A27,[1]Hitters!$A:$A,0)))/0.75*($M27+RIGHT(AG$4,4)*1-RIGHT($AA$4,4)*1-20)*0.094)))))))</f>
        <v>0.2593952214637435</v>
      </c>
      <c r="AH27" s="96">
        <f>IF($D27=0,0,IF($D27=1,INDEX([1]Pitchers!$FK:$FK,MATCH($A27,[1]Pitchers!$A:$A,0)),MAX(-16,IF($D27=2,AG27-MIN(0.75,0.25*(RIGHT(AH$4,4)*1-(RIGHT($AD$4,4)*1)+0.25)*(1-MIN(0.75,INDEX([1]Hitters!$CF:$CF,MATCH($A27,[1]Hitters!$A:$A,0)))/0.75*1)+INDEX([1]Hitters!$CF:$CF,MATCH($A27,[1]Hitters!$A:$A,0)))/0.75*1,IF($D27&gt;6,(AG27-MIN(0.75,0.25*(RIGHT(AH$4,4)*1-(RIGHT($AD$4,4)*1)+0.25)*(1-MIN(0.75,INDEX([1]Hitters!$CF:$CF,MATCH($A27,[1]Hitters!$A:$A,0)))/0.75*1)+INDEX([1]Hitters!$CF:$CF,MATCH($A27,[1]Hitters!$A:$A,0)))/0.75*($M27+RIGHT(AH$4,4)*1-RIGHT($AA$4,4)*1+10)*0.05),IF($D27=3,(AG27-MIN(0.75,0.25*(RIGHT(AH$4,4)*1-(RIGHT($AD$4,4)*1)+0.25)*(1-MIN(0.75,INDEX([1]Hitters!$CF:$CF,MATCH($A27,[1]Hitters!$A:$A,0)))/0.75*1)+INDEX([1]Hitters!$CF:$CF,MATCH($A27,[1]Hitters!$A:$A,0)))/0.75*($M27+RIGHT(AH$4,4)*1-RIGHT($AA$4,4)*1-27)*0.1),(AG27-MIN(0.75,0.25*(RIGHT(AH$4,4)*1-(RIGHT($AD$4,4)*1)+0.25)*(1-MIN(0.75,INDEX([1]Hitters!$CF:$CF,MATCH($A27,[1]Hitters!$A:$A,0)))/0.75*1)+INDEX([1]Hitters!$CF:$CF,MATCH($A27,[1]Hitters!$A:$A,0)))/0.75*($M27+RIGHT(AH$4,4)*1-RIGHT($AA$4,4)*1-20)*0.094)))))))</f>
        <v>0.2593952214637435</v>
      </c>
      <c r="AI27" s="96">
        <f>IF($D27=0,0,IF($D27=1,INDEX([1]Pitchers!$FK:$FK,MATCH($A27,[1]Pitchers!$A:$A,0)),MAX(-16,IF($D27=2,AH27-MIN(0.75,0.25*(RIGHT(AI$4,4)*1-(RIGHT($AD$4,4)*1)+0.25)*(1-MIN(0.75,INDEX([1]Hitters!$CF:$CF,MATCH($A27,[1]Hitters!$A:$A,0)))/0.75*1)+INDEX([1]Hitters!$CF:$CF,MATCH($A27,[1]Hitters!$A:$A,0)))/0.75*1,IF($D27&gt;6,(AH27-MIN(0.75,0.25*(RIGHT(AI$4,4)*1-(RIGHT($AD$4,4)*1)+0.25)*(1-MIN(0.75,INDEX([1]Hitters!$CF:$CF,MATCH($A27,[1]Hitters!$A:$A,0)))/0.75*1)+INDEX([1]Hitters!$CF:$CF,MATCH($A27,[1]Hitters!$A:$A,0)))/0.75*($M27+RIGHT(AI$4,4)*1-RIGHT($AA$4,4)*1+10)*0.05),IF($D27=3,(AH27-MIN(0.75,0.25*(RIGHT(AI$4,4)*1-(RIGHT($AD$4,4)*1)+0.25)*(1-MIN(0.75,INDEX([1]Hitters!$CF:$CF,MATCH($A27,[1]Hitters!$A:$A,0)))/0.75*1)+INDEX([1]Hitters!$CF:$CF,MATCH($A27,[1]Hitters!$A:$A,0)))/0.75*($M27+RIGHT(AI$4,4)*1-RIGHT($AA$4,4)*1-27)*0.1),(AH27-MIN(0.75,0.25*(RIGHT(AI$4,4)*1-(RIGHT($AD$4,4)*1)+0.25)*(1-MIN(0.75,INDEX([1]Hitters!$CF:$CF,MATCH($A27,[1]Hitters!$A:$A,0)))/0.75*1)+INDEX([1]Hitters!$CF:$CF,MATCH($A27,[1]Hitters!$A:$A,0)))/0.75*($M27+RIGHT(AI$4,4)*1-RIGHT($AA$4,4)*1-20)*0.094)))))))</f>
        <v>0.2593952214637435</v>
      </c>
      <c r="AJ27" s="96">
        <f>IF($D27=0,0,IF($D27=1,INDEX([1]Pitchers!$FK:$FK,MATCH($A27,[1]Pitchers!$A:$A,0)),MAX(-16,IF($D27=2,AI27-MIN(0.75,0.25*(RIGHT(AJ$4,4)*1-(RIGHT($AD$4,4)*1)+0.25)*(1-MIN(0.75,INDEX([1]Hitters!$CF:$CF,MATCH($A27,[1]Hitters!$A:$A,0)))/0.75*1)+INDEX([1]Hitters!$CF:$CF,MATCH($A27,[1]Hitters!$A:$A,0)))/0.75*1,IF($D27&gt;6,(AI27-MIN(0.75,0.25*(RIGHT(AJ$4,4)*1-(RIGHT($AD$4,4)*1)+0.25)*(1-MIN(0.75,INDEX([1]Hitters!$CF:$CF,MATCH($A27,[1]Hitters!$A:$A,0)))/0.75*1)+INDEX([1]Hitters!$CF:$CF,MATCH($A27,[1]Hitters!$A:$A,0)))/0.75*($M27+RIGHT(AJ$4,4)*1-RIGHT($AA$4,4)*1+10)*0.05),IF($D27=3,(AI27-MIN(0.75,0.25*(RIGHT(AJ$4,4)*1-(RIGHT($AD$4,4)*1)+0.25)*(1-MIN(0.75,INDEX([1]Hitters!$CF:$CF,MATCH($A27,[1]Hitters!$A:$A,0)))/0.75*1)+INDEX([1]Hitters!$CF:$CF,MATCH($A27,[1]Hitters!$A:$A,0)))/0.75*($M27+RIGHT(AJ$4,4)*1-RIGHT($AA$4,4)*1-27)*0.1),(AI27-MIN(0.75,0.25*(RIGHT(AJ$4,4)*1-(RIGHT($AD$4,4)*1)+0.25)*(1-MIN(0.75,INDEX([1]Hitters!$CF:$CF,MATCH($A27,[1]Hitters!$A:$A,0)))/0.75*1)+INDEX([1]Hitters!$CF:$CF,MATCH($A27,[1]Hitters!$A:$A,0)))/0.75*($M27+RIGHT(AJ$4,4)*1-RIGHT($AA$4,4)*1-20)*0.094)))))))</f>
        <v>0.2593952214637435</v>
      </c>
      <c r="AK27" s="96">
        <f>IF($D27=0,0,IF($D27=1,INDEX([1]Pitchers!$FK:$FK,MATCH($A27,[1]Pitchers!$A:$A,0)),MAX(-16,IF($D27=2,AJ27-MIN(0.75,0.25*(RIGHT(AK$4,4)*1-(RIGHT($AD$4,4)*1)+0.25)*(1-MIN(0.75,INDEX([1]Hitters!$CF:$CF,MATCH($A27,[1]Hitters!$A:$A,0)))/0.75*1)+INDEX([1]Hitters!$CF:$CF,MATCH($A27,[1]Hitters!$A:$A,0)))/0.75*1,IF($D27&gt;6,(AJ27-MIN(0.75,0.25*(RIGHT(AK$4,4)*1-(RIGHT($AD$4,4)*1)+0.25)*(1-MIN(0.75,INDEX([1]Hitters!$CF:$CF,MATCH($A27,[1]Hitters!$A:$A,0)))/0.75*1)+INDEX([1]Hitters!$CF:$CF,MATCH($A27,[1]Hitters!$A:$A,0)))/0.75*($M27+RIGHT(AK$4,4)*1-RIGHT($AA$4,4)*1+10)*0.05),IF($D27=3,(AJ27-MIN(0.75,0.25*(RIGHT(AK$4,4)*1-(RIGHT($AD$4,4)*1)+0.25)*(1-MIN(0.75,INDEX([1]Hitters!$CF:$CF,MATCH($A27,[1]Hitters!$A:$A,0)))/0.75*1)+INDEX([1]Hitters!$CF:$CF,MATCH($A27,[1]Hitters!$A:$A,0)))/0.75*($M27+RIGHT(AK$4,4)*1-RIGHT($AA$4,4)*1-27)*0.1),(AJ27-MIN(0.75,0.25*(RIGHT(AK$4,4)*1-(RIGHT($AD$4,4)*1)+0.25)*(1-MIN(0.75,INDEX([1]Hitters!$CF:$CF,MATCH($A27,[1]Hitters!$A:$A,0)))/0.75*1)+INDEX([1]Hitters!$CF:$CF,MATCH($A27,[1]Hitters!$A:$A,0)))/0.75*($M27+RIGHT(AK$4,4)*1-RIGHT($AA$4,4)*1-20)*0.094)))))))</f>
        <v>0.2593952214637435</v>
      </c>
      <c r="AL27" s="96">
        <f>IF($D27=0,0,IF($D27=1,INDEX([1]Pitchers!$FK:$FK,MATCH($A27,[1]Pitchers!$A:$A,0)),MAX(-16,IF($D27=2,AK27-MIN(0.75,0.25*(RIGHT(AL$4,4)*1-(RIGHT($AD$4,4)*1)+0.25)*(1-MIN(0.75,INDEX([1]Hitters!$CF:$CF,MATCH($A27,[1]Hitters!$A:$A,0)))/0.75*1)+INDEX([1]Hitters!$CF:$CF,MATCH($A27,[1]Hitters!$A:$A,0)))/0.75*1,IF($D27&gt;6,(AK27-MIN(0.75,0.25*(RIGHT(AL$4,4)*1-(RIGHT($AD$4,4)*1)+0.25)*(1-MIN(0.75,INDEX([1]Hitters!$CF:$CF,MATCH($A27,[1]Hitters!$A:$A,0)))/0.75*1)+INDEX([1]Hitters!$CF:$CF,MATCH($A27,[1]Hitters!$A:$A,0)))/0.75*($M27+RIGHT(AL$4,4)*1-RIGHT($AA$4,4)*1+10)*0.05),IF($D27=3,(AK27-MIN(0.75,0.25*(RIGHT(AL$4,4)*1-(RIGHT($AD$4,4)*1)+0.25)*(1-MIN(0.75,INDEX([1]Hitters!$CF:$CF,MATCH($A27,[1]Hitters!$A:$A,0)))/0.75*1)+INDEX([1]Hitters!$CF:$CF,MATCH($A27,[1]Hitters!$A:$A,0)))/0.75*($M27+RIGHT(AL$4,4)*1-RIGHT($AA$4,4)*1-27)*0.1),(AK27-MIN(0.75,0.25*(RIGHT(AL$4,4)*1-(RIGHT($AD$4,4)*1)+0.25)*(1-MIN(0.75,INDEX([1]Hitters!$CF:$CF,MATCH($A27,[1]Hitters!$A:$A,0)))/0.75*1)+INDEX([1]Hitters!$CF:$CF,MATCH($A27,[1]Hitters!$A:$A,0)))/0.75*($M27+RIGHT(AL$4,4)*1-RIGHT($AA$4,4)*1-20)*0.094)))))))</f>
        <v>0.2593952214637435</v>
      </c>
      <c r="AM27" s="98">
        <f>MAX(IF($D27=0,20,IF($D27=1,60,150)),MAX(0,IF($D27&gt;1,INDEX([1]Hitters!$ER:$ER,MATCH($A27,[1]Hitters!$A:$A,0))*(0.4+MAX(0,0.6*MIN(1,(IF(O27="",0,(((4.25+(O27-0.263)*4.2)^(((4.25+(O27-0.263)*4.2)+(4.25-AA27*600/600*4.2/600))^0.285))/((4.25+(O27-0.263)*4.2)^(((4.25+(O27-0.263)*4.2)+(4.25-AA27*600/600*4.2/600))^0.285)+(4.25-AA27*600/600*4.2/600)^(((4.25+(O27-0.263)*4.2)+(4.25-AA27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27,[1]Pitchers!$A:$A,0))))*IF($D27&lt;2,(0.4+0.6*MAX(0,MIN(1,IF($D27=0,((4.25)^(((4.25)+(4.25-(4-O27)*4.25/4*1/9))^0.285)/((4.25)^(((4.25)+(4.25-(4-O27)*4.25/4*1/9))^0.285)+(4.25-(4-O27)*4.25/4*1/9)^(((4.25)+(4.25-(4-O27)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27)))/0.5345*0.0009131+0.0104414*(3.74-MIN(3.74,O27)))*50,(((4.25+(AA27-0.263)*0.32*198*MAX(6,198/33)/198)^(((4.25+(AA27-0.263)*0.32*198*MAX(6,198/33)/198)+(4.25-(4-O27)*4.25/4*MAX(6,198/33)/9))^0.285)/((4.25+(AA27-0.263)*0.32*198*MAX(6,198/33)/198)^(((4.25+(AA27-0.263)*0.32*198*MAX(6,198/33)/198)+(4.25-(4-O27)*4.25/4*MAX(6,198/33)/9))^0.285)+(4.25-(4-O27)*4.25/4*MAX(6,198/33)/9)^(((4.25+(AA27-0.263)*0.32*198*MAX(6,198/33)/198)+(4.25-(4-O27)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27=0,50,198)/0.0065))),1))</f>
        <v>153.54915608693418</v>
      </c>
      <c r="AN27" s="98">
        <f t="shared" si="3"/>
        <v>145.63248942026721</v>
      </c>
      <c r="AO27" s="98">
        <f t="shared" si="4"/>
        <v>135.71582275360024</v>
      </c>
      <c r="AP27" s="98">
        <f t="shared" si="5"/>
        <v>123.79915608693327</v>
      </c>
      <c r="AQ27" s="98">
        <f t="shared" si="6"/>
        <v>87.202287587836793</v>
      </c>
      <c r="AR27" s="98">
        <f t="shared" si="7"/>
        <v>60</v>
      </c>
      <c r="AS27" s="98">
        <f t="shared" si="8"/>
        <v>60</v>
      </c>
      <c r="AT27" s="98">
        <f t="shared" si="9"/>
        <v>60</v>
      </c>
      <c r="AU27" s="98">
        <f t="shared" si="10"/>
        <v>60</v>
      </c>
      <c r="AV27" s="98">
        <f t="shared" si="11"/>
        <v>60</v>
      </c>
      <c r="AW27" s="98">
        <f t="shared" si="12"/>
        <v>60</v>
      </c>
      <c r="AX27" s="98">
        <f t="shared" si="13"/>
        <v>60</v>
      </c>
      <c r="AY27" s="96">
        <f t="shared" si="14"/>
        <v>3.7291083129270826</v>
      </c>
      <c r="AZ27" s="96">
        <f t="shared" si="15"/>
        <v>30.31904761904762</v>
      </c>
      <c r="BA27" s="96">
        <f t="shared" si="16"/>
        <v>2.2023723928814078</v>
      </c>
      <c r="BB27" s="96">
        <f t="shared" si="17"/>
        <v>1.7961599059360878</v>
      </c>
      <c r="BC27" s="96">
        <f t="shared" si="18"/>
        <v>1.3561859838667463</v>
      </c>
      <c r="BD27" s="96">
        <f t="shared" si="19"/>
        <v>0.90462360857563728</v>
      </c>
      <c r="BE27" s="96">
        <f t="shared" si="20"/>
        <v>0.3718266337727365</v>
      </c>
      <c r="BF27" s="96">
        <f t="shared" si="21"/>
        <v>5.1214747927539883E-2</v>
      </c>
      <c r="BG27" s="96">
        <f t="shared" si="22"/>
        <v>0</v>
      </c>
      <c r="BH27" s="96">
        <f t="shared" si="23"/>
        <v>0</v>
      </c>
      <c r="BI27" s="96">
        <f t="shared" si="24"/>
        <v>0</v>
      </c>
      <c r="BJ27" s="96">
        <f t="shared" si="25"/>
        <v>0</v>
      </c>
      <c r="BK27" s="96">
        <f t="shared" si="26"/>
        <v>0</v>
      </c>
      <c r="BL27" s="96">
        <f t="shared" si="27"/>
        <v>0</v>
      </c>
      <c r="BM27" s="129">
        <f t="shared" si="66"/>
        <v>13</v>
      </c>
      <c r="BN27" s="129">
        <f t="shared" si="66"/>
        <v>13</v>
      </c>
      <c r="BO27" s="129" t="str">
        <f t="shared" si="66"/>
        <v/>
      </c>
      <c r="BP27" s="129" t="str">
        <f t="shared" si="66"/>
        <v/>
      </c>
      <c r="BQ27" s="129" t="str">
        <f t="shared" si="66"/>
        <v/>
      </c>
      <c r="BR27" s="129" t="str">
        <f t="shared" si="66"/>
        <v/>
      </c>
      <c r="BS27" s="129" t="str">
        <f t="shared" si="66"/>
        <v/>
      </c>
      <c r="BT27" s="129" t="str">
        <f t="shared" si="66"/>
        <v/>
      </c>
      <c r="BU27" s="129" t="str">
        <f t="shared" si="66"/>
        <v/>
      </c>
      <c r="BV27" s="129" t="str">
        <f t="shared" si="66"/>
        <v/>
      </c>
      <c r="BW27" s="129" t="str">
        <f t="shared" si="66"/>
        <v/>
      </c>
      <c r="BX27" s="129" t="str">
        <f t="shared" si="66"/>
        <v/>
      </c>
      <c r="BY27" s="130">
        <f t="shared" si="29"/>
        <v>18.975739577788058</v>
      </c>
      <c r="BZ27" s="130">
        <f t="shared" si="30"/>
        <v>15.967492533244275</v>
      </c>
      <c r="CA27" s="130">
        <f t="shared" si="31"/>
        <v>12.461560377704702</v>
      </c>
      <c r="CB27" s="130">
        <f t="shared" si="32"/>
        <v>8.8777192390189779</v>
      </c>
      <c r="CC27" s="130">
        <f t="shared" si="33"/>
        <v>4.1156607781377783</v>
      </c>
      <c r="CD27" s="130">
        <f t="shared" si="34"/>
        <v>1.022915508064034</v>
      </c>
      <c r="CE27" s="130">
        <f t="shared" si="35"/>
        <v>0.5</v>
      </c>
      <c r="CF27" s="130">
        <f t="shared" si="36"/>
        <v>0.5</v>
      </c>
      <c r="CG27" s="130">
        <f t="shared" si="37"/>
        <v>0.5</v>
      </c>
      <c r="CH27" s="130">
        <f t="shared" si="38"/>
        <v>0.5</v>
      </c>
      <c r="CI27" s="130">
        <f t="shared" si="39"/>
        <v>0.5</v>
      </c>
      <c r="CJ27" s="130">
        <f t="shared" si="40"/>
        <v>0.5</v>
      </c>
      <c r="CK27" s="131">
        <f t="shared" si="41"/>
        <v>2</v>
      </c>
      <c r="CL27" s="96">
        <f t="shared" si="42"/>
        <v>0.57482811293794911</v>
      </c>
      <c r="CM27" s="96">
        <f t="shared" si="43"/>
        <v>0.25252833432596566</v>
      </c>
      <c r="CN27" s="96">
        <f t="shared" si="44"/>
        <v>-8.2333879410039446E-2</v>
      </c>
      <c r="CO27" s="96">
        <f t="shared" si="45"/>
        <v>-0.40758554636781186</v>
      </c>
      <c r="CP27" s="96">
        <f t="shared" si="46"/>
        <v>-0.55247401351453951</v>
      </c>
      <c r="CQ27" s="96">
        <f t="shared" si="47"/>
        <v>-0.58475525207246004</v>
      </c>
      <c r="CR27" s="96">
        <f t="shared" si="48"/>
        <v>-0.63596999999999992</v>
      </c>
      <c r="CS27" s="96">
        <f t="shared" si="49"/>
        <v>-0.63596999999999992</v>
      </c>
      <c r="CT27" s="96">
        <f t="shared" si="50"/>
        <v>-0.63596999999999992</v>
      </c>
      <c r="CU27" s="96">
        <f t="shared" si="51"/>
        <v>-0.63596999999999992</v>
      </c>
      <c r="CV27" s="96">
        <f t="shared" si="52"/>
        <v>-0.63596999999999992</v>
      </c>
      <c r="CW27" s="96">
        <f t="shared" si="53"/>
        <v>-0.63596999999999992</v>
      </c>
      <c r="CX27" s="96">
        <f>MAX(0,(IF(CL27&gt;0,(CL27-ROUNDDOWN(CL27,1))/0.1*LOOKUP(ROUNDUP(CL27+81.1,1),CB!$A:$A,CB!$C:$C)+(1-(CL27-ROUNDDOWN(CL27,1))/0.1)*LOOKUP(ROUNDDOWN(CL27+81.1,1),CB!$A:$A,CB!$C:$C),(CL27-ROUNDDOWN(CL27-0.1,1))/0.1*LOOKUP(ROUNDUP(CL27+81.1,1),CB!$A:$A,CB!$C:$C)+(1-(CL27-ROUNDDOWN(CL27-0.1,1))/0.1)*LOOKUP(ROUNDDOWN(CL27+81.1,1),CB!$A:$A,CB!$C:$C))-LOOKUP(81.1,CB!$A:$A,CB!$C:$C))/(1-(BINOMDIST(97,162,0.5,TRUE)-BINOMDIST(87,162,0.5,TRUE)))*$C$2*($B$1^(LEFT(CX$4,4)*1-LEFT($BA$4,4)*1))*(37.75+CL27))</f>
        <v>0.85676043473679464</v>
      </c>
      <c r="CY27" s="96">
        <f>MAX(0,(IF(CM27&gt;0,(CM27-ROUNDDOWN(CM27,1))/0.1*LOOKUP(ROUNDUP(CM27+81.1,1),CB!$A:$A,CB!$C:$C)+(1-(CM27-ROUNDDOWN(CM27,1))/0.1)*LOOKUP(ROUNDDOWN(CM27+81.1,1),CB!$A:$A,CB!$C:$C),(CM27-ROUNDDOWN(CM27-0.1,1))/0.1*LOOKUP(ROUNDUP(CM27+81.1,1),CB!$A:$A,CB!$C:$C)+(1-(CM27-ROUNDDOWN(CM27-0.1,1))/0.1)*LOOKUP(ROUNDDOWN(CM27+81.1,1),CB!$A:$A,CB!$C:$C))-LOOKUP(81.1,CB!$A:$A,CB!$C:$C))/(1-(BINOMDIST(97,162,0.5,TRUE)-BINOMDIST(87,162,0.5,TRUE)))*$C$2*($B$1^(LEFT(CY$4,4)*1-LEFT($BA$4,4)*1))*(37.75+CM27))</f>
        <v>0.37974932338113815</v>
      </c>
      <c r="CZ27" s="96">
        <f>MAX(0,(IF(CN27&gt;0,(CN27-ROUNDDOWN(CN27,1))/0.1*LOOKUP(ROUNDUP(CN27+81.1,1),CB!$A:$A,CB!$C:$C)+(1-(CN27-ROUNDDOWN(CN27,1))/0.1)*LOOKUP(ROUNDDOWN(CN27+81.1,1),CB!$A:$A,CB!$C:$C),(CN27-ROUNDDOWN(CN27-0.1,1))/0.1*LOOKUP(ROUNDUP(CN27+81.1,1),CB!$A:$A,CB!$C:$C)+(1-(CN27-ROUNDDOWN(CN27-0.1,1))/0.1)*LOOKUP(ROUNDDOWN(CN27+81.1,1),CB!$A:$A,CB!$C:$C))-LOOKUP(81.1,CB!$A:$A,CB!$C:$C))/(1-(BINOMDIST(97,162,0.5,TRUE)-BINOMDIST(87,162,0.5,TRUE)))*$C$2*($B$1^(LEFT(CZ$4,4)*1-LEFT($BA$4,4)*1))*(37.75+CN27))</f>
        <v>0</v>
      </c>
      <c r="DA27" s="96">
        <f>MAX(0,(IF(CO27&gt;0,(CO27-ROUNDDOWN(CO27,1))/0.1*LOOKUP(ROUNDUP(CO27+81.1,1),CB!$A:$A,CB!$C:$C)+(1-(CO27-ROUNDDOWN(CO27,1))/0.1)*LOOKUP(ROUNDDOWN(CO27+81.1,1),CB!$A:$A,CB!$C:$C),(CO27-ROUNDDOWN(CO27-0.1,1))/0.1*LOOKUP(ROUNDUP(CO27+81.1,1),CB!$A:$A,CB!$C:$C)+(1-(CO27-ROUNDDOWN(CO27-0.1,1))/0.1)*LOOKUP(ROUNDDOWN(CO27+81.1,1),CB!$A:$A,CB!$C:$C))-LOOKUP(81.1,CB!$A:$A,CB!$C:$C))/(1-(BINOMDIST(97,162,0.5,TRUE)-BINOMDIST(87,162,0.5,TRUE)))*$C$2*($B$1^(LEFT(DA$4,4)*1-LEFT($BA$4,4)*1))*(37.75+CO27))</f>
        <v>0</v>
      </c>
      <c r="DB27" s="96">
        <f>MAX(0,(IF(CP27&gt;0,(CP27-ROUNDDOWN(CP27,1))/0.1*LOOKUP(ROUNDUP(CP27+81.1,1),CB!$A:$A,CB!$C:$C)+(1-(CP27-ROUNDDOWN(CP27,1))/0.1)*LOOKUP(ROUNDDOWN(CP27+81.1,1),CB!$A:$A,CB!$C:$C),(CP27-ROUNDDOWN(CP27-0.1,1))/0.1*LOOKUP(ROUNDUP(CP27+81.1,1),CB!$A:$A,CB!$C:$C)+(1-(CP27-ROUNDDOWN(CP27-0.1,1))/0.1)*LOOKUP(ROUNDDOWN(CP27+81.1,1),CB!$A:$A,CB!$C:$C))-LOOKUP(81.1,CB!$A:$A,CB!$C:$C))/(1-(BINOMDIST(97,162,0.5,TRUE)-BINOMDIST(87,162,0.5,TRUE)))*$C$2*($B$1^(LEFT(DB$4,4)*1-LEFT($BA$4,4)*1))*(37.75+CP27))</f>
        <v>0</v>
      </c>
      <c r="DC27" s="96">
        <f>MAX(0,(IF(CQ27&gt;0,(CQ27-ROUNDDOWN(CQ27,1))/0.1*LOOKUP(ROUNDUP(CQ27+81.1,1),CB!$A:$A,CB!$C:$C)+(1-(CQ27-ROUNDDOWN(CQ27,1))/0.1)*LOOKUP(ROUNDDOWN(CQ27+81.1,1),CB!$A:$A,CB!$C:$C),(CQ27-ROUNDDOWN(CQ27-0.1,1))/0.1*LOOKUP(ROUNDUP(CQ27+81.1,1),CB!$A:$A,CB!$C:$C)+(1-(CQ27-ROUNDDOWN(CQ27-0.1,1))/0.1)*LOOKUP(ROUNDDOWN(CQ27+81.1,1),CB!$A:$A,CB!$C:$C))-LOOKUP(81.1,CB!$A:$A,CB!$C:$C))/(1-(BINOMDIST(97,162,0.5,TRUE)-BINOMDIST(87,162,0.5,TRUE)))*$C$2*($B$1^(LEFT(DC$4,4)*1-LEFT($BA$4,4)*1))*(37.75+CQ27))</f>
        <v>0</v>
      </c>
      <c r="DD27" s="96">
        <f>MAX(0,(IF(CR27&gt;0,(CR27-ROUNDDOWN(CR27,1))/0.1*LOOKUP(ROUNDUP(CR27+81.1,1),CB!$A:$A,CB!$C:$C)+(1-(CR27-ROUNDDOWN(CR27,1))/0.1)*LOOKUP(ROUNDDOWN(CR27+81.1,1),CB!$A:$A,CB!$C:$C),(CR27-ROUNDDOWN(CR27-0.1,1))/0.1*LOOKUP(ROUNDUP(CR27+81.1,1),CB!$A:$A,CB!$C:$C)+(1-(CR27-ROUNDDOWN(CR27-0.1,1))/0.1)*LOOKUP(ROUNDDOWN(CR27+81.1,1),CB!$A:$A,CB!$C:$C))-LOOKUP(81.1,CB!$A:$A,CB!$C:$C))/(1-(BINOMDIST(97,162,0.5,TRUE)-BINOMDIST(87,162,0.5,TRUE)))*$C$2*($B$1^(LEFT(DD$4,4)*1-LEFT($BA$4,4)*1))*(37.75+CR27))</f>
        <v>0</v>
      </c>
      <c r="DE27" s="96">
        <f>MAX(0,(IF(CS27&gt;0,(CS27-ROUNDDOWN(CS27,1))/0.1*LOOKUP(ROUNDUP(CS27+81.1,1),CB!$A:$A,CB!$C:$C)+(1-(CS27-ROUNDDOWN(CS27,1))/0.1)*LOOKUP(ROUNDDOWN(CS27+81.1,1),CB!$A:$A,CB!$C:$C),(CS27-ROUNDDOWN(CS27-0.1,1))/0.1*LOOKUP(ROUNDUP(CS27+81.1,1),CB!$A:$A,CB!$C:$C)+(1-(CS27-ROUNDDOWN(CS27-0.1,1))/0.1)*LOOKUP(ROUNDDOWN(CS27+81.1,1),CB!$A:$A,CB!$C:$C))-LOOKUP(81.1,CB!$A:$A,CB!$C:$C))/(1-(BINOMDIST(97,162,0.5,TRUE)-BINOMDIST(87,162,0.5,TRUE)))*$C$2*($B$1^(LEFT(DE$4,4)*1-LEFT($BA$4,4)*1))*(37.75+CS27))</f>
        <v>0</v>
      </c>
      <c r="DF27" s="96">
        <f>MAX(0,(IF(CT27&gt;0,(CT27-ROUNDDOWN(CT27,1))/0.1*LOOKUP(ROUNDUP(CT27+81.1,1),CB!$A:$A,CB!$C:$C)+(1-(CT27-ROUNDDOWN(CT27,1))/0.1)*LOOKUP(ROUNDDOWN(CT27+81.1,1),CB!$A:$A,CB!$C:$C),(CT27-ROUNDDOWN(CT27-0.1,1))/0.1*LOOKUP(ROUNDUP(CT27+81.1,1),CB!$A:$A,CB!$C:$C)+(1-(CT27-ROUNDDOWN(CT27-0.1,1))/0.1)*LOOKUP(ROUNDDOWN(CT27+81.1,1),CB!$A:$A,CB!$C:$C))-LOOKUP(81.1,CB!$A:$A,CB!$C:$C))/(1-(BINOMDIST(97,162,0.5,TRUE)-BINOMDIST(87,162,0.5,TRUE)))*$C$2*($B$1^(LEFT(DF$4,4)*1-LEFT($BA$4,4)*1))*(37.75+CT27))</f>
        <v>0</v>
      </c>
      <c r="DG27" s="96">
        <f>MAX(0,(IF(CU27&gt;0,(CU27-ROUNDDOWN(CU27,1))/0.1*LOOKUP(ROUNDUP(CU27+81.1,1),CB!$A:$A,CB!$C:$C)+(1-(CU27-ROUNDDOWN(CU27,1))/0.1)*LOOKUP(ROUNDDOWN(CU27+81.1,1),CB!$A:$A,CB!$C:$C),(CU27-ROUNDDOWN(CU27-0.1,1))/0.1*LOOKUP(ROUNDUP(CU27+81.1,1),CB!$A:$A,CB!$C:$C)+(1-(CU27-ROUNDDOWN(CU27-0.1,1))/0.1)*LOOKUP(ROUNDDOWN(CU27+81.1,1),CB!$A:$A,CB!$C:$C))-LOOKUP(81.1,CB!$A:$A,CB!$C:$C))/(1-(BINOMDIST(97,162,0.5,TRUE)-BINOMDIST(87,162,0.5,TRUE)))*$C$2*($B$1^(LEFT(DG$4,4)*1-LEFT($BA$4,4)*1))*(37.75+CU27))</f>
        <v>0</v>
      </c>
      <c r="DH27" s="96">
        <f>MAX(0,(IF(CV27&gt;0,(CV27-ROUNDDOWN(CV27,1))/0.1*LOOKUP(ROUNDUP(CV27+81.1,1),CB!$A:$A,CB!$C:$C)+(1-(CV27-ROUNDDOWN(CV27,1))/0.1)*LOOKUP(ROUNDDOWN(CV27+81.1,1),CB!$A:$A,CB!$C:$C),(CV27-ROUNDDOWN(CV27-0.1,1))/0.1*LOOKUP(ROUNDUP(CV27+81.1,1),CB!$A:$A,CB!$C:$C)+(1-(CV27-ROUNDDOWN(CV27-0.1,1))/0.1)*LOOKUP(ROUNDDOWN(CV27+81.1,1),CB!$A:$A,CB!$C:$C))-LOOKUP(81.1,CB!$A:$A,CB!$C:$C))/(1-(BINOMDIST(97,162,0.5,TRUE)-BINOMDIST(87,162,0.5,TRUE)))*$C$2*($B$1^(LEFT(DH$4,4)*1-LEFT($BA$4,4)*1))*(37.75+CV27))</f>
        <v>0</v>
      </c>
      <c r="DI27" s="96">
        <f>MAX(0,(IF(CW27&gt;0,(CW27-ROUNDDOWN(CW27,1))/0.1*LOOKUP(ROUNDUP(CW27+81.1,1),CB!$A:$A,CB!$C:$C)+(1-(CW27-ROUNDDOWN(CW27,1))/0.1)*LOOKUP(ROUNDDOWN(CW27+81.1,1),CB!$A:$A,CB!$C:$C),(CW27-ROUNDDOWN(CW27-0.1,1))/0.1*LOOKUP(ROUNDUP(CW27+81.1,1),CB!$A:$A,CB!$C:$C)+(1-(CW27-ROUNDDOWN(CW27-0.1,1))/0.1)*LOOKUP(ROUNDDOWN(CW27+81.1,1),CB!$A:$A,CB!$C:$C))-LOOKUP(81.1,CB!$A:$A,CB!$C:$C))/(1-(BINOMDIST(97,162,0.5,TRUE)-BINOMDIST(87,162,0.5,TRUE)))*$C$2*($B$1^(LEFT(DI$4,4)*1-LEFT($BA$4,4)*1))*(37.75+CW27))</f>
        <v>0</v>
      </c>
      <c r="DJ27" s="90">
        <f t="shared" si="54"/>
        <v>1.1641765536643827</v>
      </c>
      <c r="DK27" s="132"/>
      <c r="DL27" s="132">
        <f t="shared" si="55"/>
        <v>11.275739577788059</v>
      </c>
      <c r="DM27" s="132">
        <f t="shared" si="56"/>
        <v>26.749363378879046</v>
      </c>
      <c r="DN27" s="132">
        <f t="shared" si="57"/>
        <v>39.395732117744437</v>
      </c>
      <c r="DO27" s="132">
        <f t="shared" si="58"/>
        <v>49.513822682799947</v>
      </c>
      <c r="DP27" s="132">
        <f t="shared" si="59"/>
        <v>56.711695101953254</v>
      </c>
      <c r="DQ27" s="132">
        <f t="shared" si="60"/>
        <v>62.348066261236326</v>
      </c>
      <c r="DR27" s="132">
        <f t="shared" si="61"/>
        <v>67.932590690823787</v>
      </c>
      <c r="DS27" s="132">
        <f t="shared" si="62"/>
        <v>73.719055408621315</v>
      </c>
      <c r="DT27" s="132">
        <f t="shared" si="63"/>
        <v>79.694970561285359</v>
      </c>
      <c r="DU27" s="132">
        <f t="shared" si="64"/>
        <v>85.847269663196116</v>
      </c>
      <c r="DV27" s="132"/>
      <c r="DW27" s="132"/>
      <c r="DX27" s="132"/>
      <c r="DY27" s="132"/>
      <c r="DZ27" s="132"/>
      <c r="EA27" s="132"/>
      <c r="EB27" s="132"/>
      <c r="EC27" s="132"/>
      <c r="ED27" s="132"/>
      <c r="EE27" s="132"/>
      <c r="ER27" s="132"/>
      <c r="ES27" s="132"/>
      <c r="ET27" s="132"/>
      <c r="EU27" s="132"/>
      <c r="EV27" s="132"/>
      <c r="EW27" s="132"/>
      <c r="EX27" s="132"/>
      <c r="EY27" s="132"/>
      <c r="EZ27" s="132"/>
      <c r="FA27" s="132"/>
      <c r="FB27" s="132"/>
      <c r="FC27" s="132"/>
    </row>
    <row r="28" spans="1:159" x14ac:dyDescent="0.2">
      <c r="A28" s="128">
        <v>465657</v>
      </c>
      <c r="B28" s="99" t="str">
        <f>INDEX([1]Bios!$O:$O,MATCH(A28,[1]Bios!$C:$C,0))</f>
        <v>Soria, Joakim</v>
      </c>
      <c r="C28" s="92" t="s">
        <v>655</v>
      </c>
      <c r="D28" s="94">
        <f>LOOKUP(IF(INDEX([1]Bios!$M:$M,MATCH(A28,[1]Bios!$C:$C,0))="P",INDEX([1]Pitchers!$Q:$Q,MATCH(A28,[1]Pitchers!$A:$A,0)),INDEX([1]Hitters!$AV:$AV,MATCH(A28,[1]Hitters!$A:$A,0))),Positions!A:A,Positions!B:B)</f>
        <v>0</v>
      </c>
      <c r="E28" s="137">
        <v>3</v>
      </c>
      <c r="F28" s="138">
        <f t="shared" si="0"/>
        <v>25.308485436689928</v>
      </c>
      <c r="G28" s="138">
        <v>25</v>
      </c>
      <c r="H28" s="94"/>
      <c r="I28" s="93">
        <f>6</f>
        <v>6</v>
      </c>
      <c r="J28" s="93">
        <f>6</f>
        <v>6</v>
      </c>
      <c r="K28" s="94">
        <f>MIN(IF(D28&gt;1,INDEX([1]Hitters!$DA:$DA,MATCH(A28,[1]Hitters!$A:$A,0)),INDEX([1]Pitchers!$DA:$DA,MATCH(A28,[1]Pitchers!$A:$A,0))),J28)</f>
        <v>6</v>
      </c>
      <c r="L28" s="94">
        <f t="shared" si="1"/>
        <v>4</v>
      </c>
      <c r="M28" s="95">
        <f>IF(D28&gt;1,INDEX([1]Hitters!$CV:$CV,MATCH($A28,[1]Hitters!$A:$A,0)),INDEX([1]Pitchers!$CP:$CP,MATCH($A28,[1]Pitchers!$A:$A,0)))</f>
        <v>32.125</v>
      </c>
      <c r="N28" s="90">
        <f t="shared" si="2"/>
        <v>0.25345704435521488</v>
      </c>
      <c r="O28" s="97">
        <f>IF($D28&gt;1,INDEX([1]Hitters!$AF:$AF,MATCH($A28,[1]Hitters!$A:$A,0)),INDEX([1]Pitchers!$AJ:$AJ,MATCH($A28,[1]Pitchers!$A:$A,0))*IF(OR(AND($D28=0,INDEX([1]Pitchers!$Q:$Q,MATCH($A28,[1]Pitchers!$A:$A,0))="R"),AND($D28=1,INDEX([1]Pitchers!$Q:$Q,MATCH($A28,[1]Pitchers!$A:$A,0))="S")),1,IF($D28=0,0.83+(1-INDEX([1]Pitchers!$BE:$BE,MATCH($A28,[1]Pitchers!$A:$A,0)))/8,1/(0.83+(1-INDEX([1]Pitchers!$BE:$BE,MATCH($A28,[1]Pitchers!$A:$A,0)))/8))))</f>
        <v>3.2817846190332314</v>
      </c>
      <c r="P28" s="97">
        <f>IF($D28&gt;1,O28+(LOOKUP(ROUNDDOWN($M28+RIGHT(P$4,4)*1-2016,0),Age!$A:$A,Age!$C:$C)*(1-($M28+RIGHT(P$4,4)*1-2016-ROUNDDOWN($M28+RIGHT(P$4,4)*1-2016,0)))+LOOKUP(ROUNDUP($M28+RIGHT(P$4,4)*1-2016,0),Age!$A:$A,Age!$C:$C)*(($M28+RIGHT(P$4,4)*1-2016-ROUNDDOWN($M28+RIGHT(P$4,4)*1-2016,0))))*IF($M28+RIGHT(P$4,4)*1-2016&gt;27,1,INDEX([1]Hitters!$BG:$BG,MATCH($A28,[1]Hitters!$A:$A,0))),O28*(1-(1-(LOOKUP(ROUNDDOWN($M28+RIGHT(P$4,4)*1-2016,0),Age!$A:$A,Age!$L:$L)*(1-($M28+RIGHT(P$4,4)*1-2016-ROUNDDOWN($M28+RIGHT(P$4,4)*1-2016,0)))+LOOKUP(ROUNDUP($M28+RIGHT(P$4,4)*1-2016,0),Age!$A:$A,Age!$L:$L)*(($M28+RIGHT(P$4,4)*1-2016-ROUNDDOWN($M28+RIGHT(P$4,4)*1-2016,0)))))*IF($M28+RIGHT(P$4,4)*1-2016&gt;27,1,INDEX([1]Pitchers!$BE:$BE,MATCH($A28,[1]Pitchers!$A:$A,0)))))</f>
        <v>3.3973649710848082</v>
      </c>
      <c r="Q28" s="97">
        <f>IF($D28&gt;1,P28+(LOOKUP(ROUNDDOWN($M28+RIGHT(Q$4,4)*1-2016,0),Age!$A:$A,Age!$C:$C)*(1-($M28+RIGHT(Q$4,4)*1-2016-ROUNDDOWN($M28+RIGHT(Q$4,4)*1-2016,0)))+LOOKUP(ROUNDUP($M28+RIGHT(Q$4,4)*1-2016,0),Age!$A:$A,Age!$C:$C)*(($M28+RIGHT(Q$4,4)*1-2016-ROUNDDOWN($M28+RIGHT(Q$4,4)*1-2016,0))))*IF($M28+RIGHT(Q$4,4)*1-2016&gt;27,1,INDEX([1]Hitters!$BG:$BG,MATCH($A28,[1]Hitters!$A:$A,0))),P28*(1-(1-(LOOKUP(ROUNDDOWN($M28+RIGHT(Q$4,4)*1-2016,0),Age!$A:$A,Age!$L:$L)*(1-($M28+RIGHT(Q$4,4)*1-2016-ROUNDDOWN($M28+RIGHT(Q$4,4)*1-2016,0)))+LOOKUP(ROUNDUP($M28+RIGHT(Q$4,4)*1-2016,0),Age!$A:$A,Age!$L:$L)*(($M28+RIGHT(Q$4,4)*1-2016-ROUNDDOWN($M28+RIGHT(Q$4,4)*1-2016,0)))))*IF($M28+RIGHT(Q$4,4)*1-2016&gt;27,1,INDEX([1]Pitchers!$BE:$BE,MATCH($A28,[1]Pitchers!$A:$A,0)))))</f>
        <v>3.5365507672439382</v>
      </c>
      <c r="R28" s="97">
        <f>IF($D28&gt;1,Q28+(LOOKUP(ROUNDDOWN($M28+RIGHT(R$4,4)*1-2016,0),Age!$A:$A,Age!$C:$C)*(1-($M28+RIGHT(R$4,4)*1-2016-ROUNDDOWN($M28+RIGHT(R$4,4)*1-2016,0)))+LOOKUP(ROUNDUP($M28+RIGHT(R$4,4)*1-2016,0),Age!$A:$A,Age!$C:$C)*(($M28+RIGHT(R$4,4)*1-2016-ROUNDDOWN($M28+RIGHT(R$4,4)*1-2016,0))))*IF($M28+RIGHT(R$4,4)*1-2016&gt;27,1,INDEX([1]Hitters!$BG:$BG,MATCH($A28,[1]Hitters!$A:$A,0))),Q28*(1-(1-(LOOKUP(ROUNDDOWN($M28+RIGHT(R$4,4)*1-2016,0),Age!$A:$A,Age!$L:$L)*(1-($M28+RIGHT(R$4,4)*1-2016-ROUNDDOWN($M28+RIGHT(R$4,4)*1-2016,0)))+LOOKUP(ROUNDUP($M28+RIGHT(R$4,4)*1-2016,0),Age!$A:$A,Age!$L:$L)*(($M28+RIGHT(R$4,4)*1-2016-ROUNDDOWN($M28+RIGHT(R$4,4)*1-2016,0)))))*IF($M28+RIGHT(R$4,4)*1-2016&gt;27,1,INDEX([1]Pitchers!$BE:$BE,MATCH($A28,[1]Pitchers!$A:$A,0)))))</f>
        <v>3.7017739984011158</v>
      </c>
      <c r="S28" s="97">
        <f>IF($D28&gt;1,R28+(LOOKUP(ROUNDDOWN($M28+RIGHT(S$4,4)*1-2016,0),Age!$A:$A,Age!$C:$C)*(1-($M28+RIGHT(S$4,4)*1-2016-ROUNDDOWN($M28+RIGHT(S$4,4)*1-2016,0)))+LOOKUP(ROUNDUP($M28+RIGHT(S$4,4)*1-2016,0),Age!$A:$A,Age!$C:$C)*(($M28+RIGHT(S$4,4)*1-2016-ROUNDDOWN($M28+RIGHT(S$4,4)*1-2016,0))))*IF($M28+RIGHT(S$4,4)*1-2016&gt;27,1,INDEX([1]Hitters!$BG:$BG,MATCH($A28,[1]Hitters!$A:$A,0))),R28*(1-(1-(LOOKUP(ROUNDDOWN($M28+RIGHT(S$4,4)*1-2016,0),Age!$A:$A,Age!$L:$L)*(1-($M28+RIGHT(S$4,4)*1-2016-ROUNDDOWN($M28+RIGHT(S$4,4)*1-2016,0)))+LOOKUP(ROUNDUP($M28+RIGHT(S$4,4)*1-2016,0),Age!$A:$A,Age!$L:$L)*(($M28+RIGHT(S$4,4)*1-2016-ROUNDDOWN($M28+RIGHT(S$4,4)*1-2016,0)))))*IF($M28+RIGHT(S$4,4)*1-2016&gt;27,1,INDEX([1]Pitchers!$BE:$BE,MATCH($A28,[1]Pitchers!$A:$A,0)))))</f>
        <v>3.8960014528797244</v>
      </c>
      <c r="T28" s="97">
        <f>IF($D28&gt;1,S28+(LOOKUP(ROUNDDOWN($M28+RIGHT(T$4,4)*1-2016,0),Age!$A:$A,Age!$C:$C)*(1-($M28+RIGHT(T$4,4)*1-2016-ROUNDDOWN($M28+RIGHT(T$4,4)*1-2016,0)))+LOOKUP(ROUNDUP($M28+RIGHT(T$4,4)*1-2016,0),Age!$A:$A,Age!$C:$C)*(($M28+RIGHT(T$4,4)*1-2016-ROUNDDOWN($M28+RIGHT(T$4,4)*1-2016,0))))*IF($M28+RIGHT(T$4,4)*1-2016&gt;27,1,INDEX([1]Hitters!$BG:$BG,MATCH($A28,[1]Hitters!$A:$A,0))),S28*(1-(1-(LOOKUP(ROUNDDOWN($M28+RIGHT(T$4,4)*1-2016,0),Age!$A:$A,Age!$L:$L)*(1-($M28+RIGHT(T$4,4)*1-2016-ROUNDDOWN($M28+RIGHT(T$4,4)*1-2016,0)))+LOOKUP(ROUNDUP($M28+RIGHT(T$4,4)*1-2016,0),Age!$A:$A,Age!$L:$L)*(($M28+RIGHT(T$4,4)*1-2016-ROUNDDOWN($M28+RIGHT(T$4,4)*1-2016,0)))))*IF($M28+RIGHT(T$4,4)*1-2016&gt;27,1,INDEX([1]Pitchers!$BE:$BE,MATCH($A28,[1]Pitchers!$A:$A,0)))))</f>
        <v>4.1228217874645656</v>
      </c>
      <c r="U28" s="97">
        <f>IF($D28&gt;1,T28+(LOOKUP(ROUNDDOWN($M28+RIGHT(U$4,4)*1-2016,0),Age!$A:$A,Age!$C:$C)*(1-($M28+RIGHT(U$4,4)*1-2016-ROUNDDOWN($M28+RIGHT(U$4,4)*1-2016,0)))+LOOKUP(ROUNDUP($M28+RIGHT(U$4,4)*1-2016,0),Age!$A:$A,Age!$C:$C)*(($M28+RIGHT(U$4,4)*1-2016-ROUNDDOWN($M28+RIGHT(U$4,4)*1-2016,0))))*IF($M28+RIGHT(U$4,4)*1-2016&gt;27,1,INDEX([1]Hitters!$BG:$BG,MATCH($A28,[1]Hitters!$A:$A,0))),T28*(1-(1-(LOOKUP(ROUNDDOWN($M28+RIGHT(U$4,4)*1-2016,0),Age!$A:$A,Age!$L:$L)*(1-($M28+RIGHT(U$4,4)*1-2016-ROUNDDOWN($M28+RIGHT(U$4,4)*1-2016,0)))+LOOKUP(ROUNDUP($M28+RIGHT(U$4,4)*1-2016,0),Age!$A:$A,Age!$L:$L)*(($M28+RIGHT(U$4,4)*1-2016-ROUNDDOWN($M28+RIGHT(U$4,4)*1-2016,0)))))*IF($M28+RIGHT(U$4,4)*1-2016&gt;27,1,INDEX([1]Pitchers!$BE:$BE,MATCH($A28,[1]Pitchers!$A:$A,0)))))</f>
        <v>4.3865535436814396</v>
      </c>
      <c r="V28" s="97">
        <f>IF($D28&gt;1,U28+(LOOKUP(ROUNDDOWN($M28+RIGHT(V$4,4)*1-2016,0),Age!$A:$A,Age!$C:$C)*(1-($M28+RIGHT(V$4,4)*1-2016-ROUNDDOWN($M28+RIGHT(V$4,4)*1-2016,0)))+LOOKUP(ROUNDUP($M28+RIGHT(V$4,4)*1-2016,0),Age!$A:$A,Age!$C:$C)*(($M28+RIGHT(V$4,4)*1-2016-ROUNDDOWN($M28+RIGHT(V$4,4)*1-2016,0))))*IF($M28+RIGHT(V$4,4)*1-2016&gt;27,1,INDEX([1]Hitters!$BG:$BG,MATCH($A28,[1]Hitters!$A:$A,0))),U28*(1-(1-(LOOKUP(ROUNDDOWN($M28+RIGHT(V$4,4)*1-2016,0),Age!$A:$A,Age!$L:$L)*(1-($M28+RIGHT(V$4,4)*1-2016-ROUNDDOWN($M28+RIGHT(V$4,4)*1-2016,0)))+LOOKUP(ROUNDUP($M28+RIGHT(V$4,4)*1-2016,0),Age!$A:$A,Age!$L:$L)*(($M28+RIGHT(V$4,4)*1-2016-ROUNDDOWN($M28+RIGHT(V$4,4)*1-2016,0)))))*IF($M28+RIGHT(V$4,4)*1-2016&gt;27,1,INDEX([1]Pitchers!$BE:$BE,MATCH($A28,[1]Pitchers!$A:$A,0)))))</f>
        <v>4.6923785735549801</v>
      </c>
      <c r="W28" s="97">
        <f>IF($D28&gt;1,V28+(LOOKUP(ROUNDDOWN($M28+RIGHT(W$4,4)*1-2016,0),Age!$A:$A,Age!$C:$C)*(1-($M28+RIGHT(W$4,4)*1-2016-ROUNDDOWN($M28+RIGHT(W$4,4)*1-2016,0)))+LOOKUP(ROUNDUP($M28+RIGHT(W$4,4)*1-2016,0),Age!$A:$A,Age!$C:$C)*(($M28+RIGHT(W$4,4)*1-2016-ROUNDDOWN($M28+RIGHT(W$4,4)*1-2016,0))))*IF($M28+RIGHT(W$4,4)*1-2016&gt;27,1,INDEX([1]Hitters!$BG:$BG,MATCH($A28,[1]Hitters!$A:$A,0))),V28*(1-(1-(LOOKUP(ROUNDDOWN($M28+RIGHT(W$4,4)*1-2016,0),Age!$A:$A,Age!$L:$L)*(1-($M28+RIGHT(W$4,4)*1-2016-ROUNDDOWN($M28+RIGHT(W$4,4)*1-2016,0)))+LOOKUP(ROUNDUP($M28+RIGHT(W$4,4)*1-2016,0),Age!$A:$A,Age!$L:$L)*(($M28+RIGHT(W$4,4)*1-2016-ROUNDDOWN($M28+RIGHT(W$4,4)*1-2016,0)))))*IF($M28+RIGHT(W$4,4)*1-2016&gt;27,1,INDEX([1]Pitchers!$BE:$BE,MATCH($A28,[1]Pitchers!$A:$A,0)))))</f>
        <v>5.0465065190279583</v>
      </c>
      <c r="X28" s="97">
        <f>IF($D28&gt;1,W28+(LOOKUP(ROUNDDOWN($M28+RIGHT(X$4,4)*1-2016,0),Age!$A:$A,Age!$C:$C)*(1-($M28+RIGHT(X$4,4)*1-2016-ROUNDDOWN($M28+RIGHT(X$4,4)*1-2016,0)))+LOOKUP(ROUNDUP($M28+RIGHT(X$4,4)*1-2016,0),Age!$A:$A,Age!$C:$C)*(($M28+RIGHT(X$4,4)*1-2016-ROUNDDOWN($M28+RIGHT(X$4,4)*1-2016,0))))*IF($M28+RIGHT(X$4,4)*1-2016&gt;27,1,INDEX([1]Hitters!$BG:$BG,MATCH($A28,[1]Hitters!$A:$A,0))),W28*(1-(1-(LOOKUP(ROUNDDOWN($M28+RIGHT(X$4,4)*1-2016,0),Age!$A:$A,Age!$L:$L)*(1-($M28+RIGHT(X$4,4)*1-2016-ROUNDDOWN($M28+RIGHT(X$4,4)*1-2016,0)))+LOOKUP(ROUNDUP($M28+RIGHT(X$4,4)*1-2016,0),Age!$A:$A,Age!$L:$L)*(($M28+RIGHT(X$4,4)*1-2016-ROUNDDOWN($M28+RIGHT(X$4,4)*1-2016,0)))))*IF($M28+RIGHT(X$4,4)*1-2016&gt;27,1,INDEX([1]Pitchers!$BE:$BE,MATCH($A28,[1]Pitchers!$A:$A,0)))))</f>
        <v>5.4563774703702608</v>
      </c>
      <c r="Y28" s="97">
        <f>IF($D28&gt;1,X28+(LOOKUP(ROUNDDOWN($M28+RIGHT(Y$4,4)*1-2016,0),Age!$A:$A,Age!$C:$C)*(1-($M28+RIGHT(Y$4,4)*1-2016-ROUNDDOWN($M28+RIGHT(Y$4,4)*1-2016,0)))+LOOKUP(ROUNDUP($M28+RIGHT(Y$4,4)*1-2016,0),Age!$A:$A,Age!$C:$C)*(($M28+RIGHT(Y$4,4)*1-2016-ROUNDDOWN($M28+RIGHT(Y$4,4)*1-2016,0))))*IF($M28+RIGHT(Y$4,4)*1-2016&gt;27,1,INDEX([1]Hitters!$BG:$BG,MATCH($A28,[1]Hitters!$A:$A,0))),X28*(1-(1-(LOOKUP(ROUNDDOWN($M28+RIGHT(Y$4,4)*1-2016,0),Age!$A:$A,Age!$L:$L)*(1-($M28+RIGHT(Y$4,4)*1-2016-ROUNDDOWN($M28+RIGHT(Y$4,4)*1-2016,0)))+LOOKUP(ROUNDUP($M28+RIGHT(Y$4,4)*1-2016,0),Age!$A:$A,Age!$L:$L)*(($M28+RIGHT(Y$4,4)*1-2016-ROUNDDOWN($M28+RIGHT(Y$4,4)*1-2016,0)))))*IF($M28+RIGHT(Y$4,4)*1-2016&gt;27,1,INDEX([1]Pitchers!$BE:$BE,MATCH($A28,[1]Pitchers!$A:$A,0)))))</f>
        <v>5.9309117984965249</v>
      </c>
      <c r="Z28" s="97">
        <f>IF($D28&gt;1,Y28+(LOOKUP(ROUNDDOWN($M28+RIGHT(Z$4,4)*1-2016,0),Age!$A:$A,Age!$C:$C)*(1-($M28+RIGHT(Z$4,4)*1-2016-ROUNDDOWN($M28+RIGHT(Z$4,4)*1-2016,0)))+LOOKUP(ROUNDUP($M28+RIGHT(Z$4,4)*1-2016,0),Age!$A:$A,Age!$C:$C)*(($M28+RIGHT(Z$4,4)*1-2016-ROUNDDOWN($M28+RIGHT(Z$4,4)*1-2016,0))))*IF($M28+RIGHT(Z$4,4)*1-2016&gt;27,1,INDEX([1]Hitters!$BG:$BG,MATCH($A28,[1]Hitters!$A:$A,0))),Y28*(1-(1-(LOOKUP(ROUNDDOWN($M28+RIGHT(Z$4,4)*1-2016,0),Age!$A:$A,Age!$L:$L)*(1-($M28+RIGHT(Z$4,4)*1-2016-ROUNDDOWN($M28+RIGHT(Z$4,4)*1-2016,0)))+LOOKUP(ROUNDUP($M28+RIGHT(Z$4,4)*1-2016,0),Age!$A:$A,Age!$L:$L)*(($M28+RIGHT(Z$4,4)*1-2016-ROUNDDOWN($M28+RIGHT(Z$4,4)*1-2016,0)))))*IF($M28+RIGHT(Z$4,4)*1-2016&gt;27,1,INDEX([1]Pitchers!$BE:$BE,MATCH($A28,[1]Pitchers!$A:$A,0)))))</f>
        <v>6.4808185268133744</v>
      </c>
      <c r="AA28" s="96">
        <f>IF($D28=0,0,IF($D28=1,INDEX([1]Pitchers!$FK:$FK,MATCH($A28,[1]Pitchers!$A:$A,0)),MAX(-16,IF($D28=10,-16,IF($D28&lt;2,0,INDEX([1]Hitters!$AZ:$AZ,MATCH($A28,[1]Hitters!$A:$A,0)))))))</f>
        <v>0</v>
      </c>
      <c r="AB28" s="96">
        <f>IF($D28=0,0,IF($D28=1,INDEX([1]Pitchers!$FK:$FK,MATCH($A28,[1]Pitchers!$A:$A,0)),MAX(-16,IF($D28=2,AA28-MIN(0.75,0.25*(RIGHT(AB$4,4)*1-(RIGHT($AD$4,4)*1)+0.25)*(1-MIN(0.75,INDEX([1]Hitters!$CF:$CF,MATCH($A28,[1]Hitters!$A:$A,0)))/0.75*1)+INDEX([1]Hitters!$CF:$CF,MATCH($A28,[1]Hitters!$A:$A,0)))/0.75*1,IF($D28&gt;6,(AA28-MIN(0.75,0.25*(RIGHT(AB$4,4)*1-(RIGHT($AD$4,4)*1)+0.25)*(1-MIN(0.75,INDEX([1]Hitters!$CF:$CF,MATCH($A28,[1]Hitters!$A:$A,0)))/0.75*1)+INDEX([1]Hitters!$CF:$CF,MATCH($A28,[1]Hitters!$A:$A,0)))/0.75*($M28+RIGHT(AB$4,4)*1-RIGHT($AA$4,4)*1+10)*0.05),IF($D28=3,(AA28-MIN(0.75,0.25*(RIGHT(AB$4,4)*1-(RIGHT($AD$4,4)*1)+0.25)*(1-MIN(0.75,INDEX([1]Hitters!$CF:$CF,MATCH($A28,[1]Hitters!$A:$A,0)))/0.75*1)+INDEX([1]Hitters!$CF:$CF,MATCH($A28,[1]Hitters!$A:$A,0)))/0.75*($M28+RIGHT(AB$4,4)*1-RIGHT($AA$4,4)*1-27)*0.1),(AA28-MIN(0.75,0.25*(RIGHT(AB$4,4)*1-(RIGHT($AD$4,4)*1)+0.25)*(1-MIN(0.75,INDEX([1]Hitters!$CF:$CF,MATCH($A28,[1]Hitters!$A:$A,0)))/0.75*1)+INDEX([1]Hitters!$CF:$CF,MATCH($A28,[1]Hitters!$A:$A,0)))/0.75*($M28+RIGHT(AB$4,4)*1-RIGHT($AA$4,4)*1-20)*0.094)))))))</f>
        <v>0</v>
      </c>
      <c r="AC28" s="96">
        <f>IF($D28=0,0,IF($D28=1,INDEX([1]Pitchers!$FK:$FK,MATCH($A28,[1]Pitchers!$A:$A,0)),MAX(-16,IF($D28=2,AB28-MIN(0.75,0.25*(RIGHT(AC$4,4)*1-(RIGHT($AD$4,4)*1)+0.25)*(1-MIN(0.75,INDEX([1]Hitters!$CF:$CF,MATCH($A28,[1]Hitters!$A:$A,0)))/0.75*1)+INDEX([1]Hitters!$CF:$CF,MATCH($A28,[1]Hitters!$A:$A,0)))/0.75*1,IF($D28&gt;6,(AB28-MIN(0.75,0.25*(RIGHT(AC$4,4)*1-(RIGHT($AD$4,4)*1)+0.25)*(1-MIN(0.75,INDEX([1]Hitters!$CF:$CF,MATCH($A28,[1]Hitters!$A:$A,0)))/0.75*1)+INDEX([1]Hitters!$CF:$CF,MATCH($A28,[1]Hitters!$A:$A,0)))/0.75*($M28+RIGHT(AC$4,4)*1-RIGHT($AA$4,4)*1+10)*0.05),IF($D28=3,(AB28-MIN(0.75,0.25*(RIGHT(AC$4,4)*1-(RIGHT($AD$4,4)*1)+0.25)*(1-MIN(0.75,INDEX([1]Hitters!$CF:$CF,MATCH($A28,[1]Hitters!$A:$A,0)))/0.75*1)+INDEX([1]Hitters!$CF:$CF,MATCH($A28,[1]Hitters!$A:$A,0)))/0.75*($M28+RIGHT(AC$4,4)*1-RIGHT($AA$4,4)*1-27)*0.1),(AB28-MIN(0.75,0.25*(RIGHT(AC$4,4)*1-(RIGHT($AD$4,4)*1)+0.25)*(1-MIN(0.75,INDEX([1]Hitters!$CF:$CF,MATCH($A28,[1]Hitters!$A:$A,0)))/0.75*1)+INDEX([1]Hitters!$CF:$CF,MATCH($A28,[1]Hitters!$A:$A,0)))/0.75*($M28+RIGHT(AC$4,4)*1-RIGHT($AA$4,4)*1-20)*0.094)))))))</f>
        <v>0</v>
      </c>
      <c r="AD28" s="96">
        <f>IF($D28=0,0,IF($D28=1,INDEX([1]Pitchers!$FK:$FK,MATCH($A28,[1]Pitchers!$A:$A,0)),MAX(-16,IF($D28=2,AC28-MIN(0.75,0.25*(RIGHT(AD$4,4)*1-(RIGHT($AD$4,4)*1)+0.25)*(1-MIN(0.75,INDEX([1]Hitters!$CF:$CF,MATCH($A28,[1]Hitters!$A:$A,0)))/0.75*1)+INDEX([1]Hitters!$CF:$CF,MATCH($A28,[1]Hitters!$A:$A,0)))/0.75*1,IF($D28&gt;6,(AC28-MIN(0.75,0.25*(RIGHT(AD$4,4)*1-(RIGHT($AD$4,4)*1)+0.25)*(1-MIN(0.75,INDEX([1]Hitters!$CF:$CF,MATCH($A28,[1]Hitters!$A:$A,0)))/0.75*1)+INDEX([1]Hitters!$CF:$CF,MATCH($A28,[1]Hitters!$A:$A,0)))/0.75*($M28+RIGHT(AD$4,4)*1-RIGHT($AA$4,4)*1+10)*0.05),IF($D28=3,(AC28-MIN(0.75,0.25*(RIGHT(AD$4,4)*1-(RIGHT($AD$4,4)*1)+0.25)*(1-MIN(0.75,INDEX([1]Hitters!$CF:$CF,MATCH($A28,[1]Hitters!$A:$A,0)))/0.75*1)+INDEX([1]Hitters!$CF:$CF,MATCH($A28,[1]Hitters!$A:$A,0)))/0.75*($M28+RIGHT(AD$4,4)*1-RIGHT($AA$4,4)*1-27)*0.1),(AC28-MIN(0.75,0.25*(RIGHT(AD$4,4)*1-(RIGHT($AD$4,4)*1)+0.25)*(1-MIN(0.75,INDEX([1]Hitters!$CF:$CF,MATCH($A28,[1]Hitters!$A:$A,0)))/0.75*1)+INDEX([1]Hitters!$CF:$CF,MATCH($A28,[1]Hitters!$A:$A,0)))/0.75*($M28+RIGHT(AD$4,4)*1-RIGHT($AA$4,4)*1-20)*0.094)))))))</f>
        <v>0</v>
      </c>
      <c r="AE28" s="96">
        <f>IF($D28=0,0,IF($D28=1,INDEX([1]Pitchers!$FK:$FK,MATCH($A28,[1]Pitchers!$A:$A,0)),MAX(-16,IF($D28=2,AD28-MIN(0.75,0.25*(RIGHT(AE$4,4)*1-(RIGHT($AD$4,4)*1)+0.25)*(1-MIN(0.75,INDEX([1]Hitters!$CF:$CF,MATCH($A28,[1]Hitters!$A:$A,0)))/0.75*1)+INDEX([1]Hitters!$CF:$CF,MATCH($A28,[1]Hitters!$A:$A,0)))/0.75*1,IF($D28&gt;6,(AD28-MIN(0.75,0.25*(RIGHT(AE$4,4)*1-(RIGHT($AD$4,4)*1)+0.25)*(1-MIN(0.75,INDEX([1]Hitters!$CF:$CF,MATCH($A28,[1]Hitters!$A:$A,0)))/0.75*1)+INDEX([1]Hitters!$CF:$CF,MATCH($A28,[1]Hitters!$A:$A,0)))/0.75*($M28+RIGHT(AE$4,4)*1-RIGHT($AA$4,4)*1+10)*0.05),IF($D28=3,(AD28-MIN(0.75,0.25*(RIGHT(AE$4,4)*1-(RIGHT($AD$4,4)*1)+0.25)*(1-MIN(0.75,INDEX([1]Hitters!$CF:$CF,MATCH($A28,[1]Hitters!$A:$A,0)))/0.75*1)+INDEX([1]Hitters!$CF:$CF,MATCH($A28,[1]Hitters!$A:$A,0)))/0.75*($M28+RIGHT(AE$4,4)*1-RIGHT($AA$4,4)*1-27)*0.1),(AD28-MIN(0.75,0.25*(RIGHT(AE$4,4)*1-(RIGHT($AD$4,4)*1)+0.25)*(1-MIN(0.75,INDEX([1]Hitters!$CF:$CF,MATCH($A28,[1]Hitters!$A:$A,0)))/0.75*1)+INDEX([1]Hitters!$CF:$CF,MATCH($A28,[1]Hitters!$A:$A,0)))/0.75*($M28+RIGHT(AE$4,4)*1-RIGHT($AA$4,4)*1-20)*0.094)))))))</f>
        <v>0</v>
      </c>
      <c r="AF28" s="96">
        <f>IF($D28=0,0,IF($D28=1,INDEX([1]Pitchers!$FK:$FK,MATCH($A28,[1]Pitchers!$A:$A,0)),MAX(-16,IF($D28=2,AE28-MIN(0.75,0.25*(RIGHT(AF$4,4)*1-(RIGHT($AD$4,4)*1)+0.25)*(1-MIN(0.75,INDEX([1]Hitters!$CF:$CF,MATCH($A28,[1]Hitters!$A:$A,0)))/0.75*1)+INDEX([1]Hitters!$CF:$CF,MATCH($A28,[1]Hitters!$A:$A,0)))/0.75*1,IF($D28&gt;6,(AE28-MIN(0.75,0.25*(RIGHT(AF$4,4)*1-(RIGHT($AD$4,4)*1)+0.25)*(1-MIN(0.75,INDEX([1]Hitters!$CF:$CF,MATCH($A28,[1]Hitters!$A:$A,0)))/0.75*1)+INDEX([1]Hitters!$CF:$CF,MATCH($A28,[1]Hitters!$A:$A,0)))/0.75*($M28+RIGHT(AF$4,4)*1-RIGHT($AA$4,4)*1+10)*0.05),IF($D28=3,(AE28-MIN(0.75,0.25*(RIGHT(AF$4,4)*1-(RIGHT($AD$4,4)*1)+0.25)*(1-MIN(0.75,INDEX([1]Hitters!$CF:$CF,MATCH($A28,[1]Hitters!$A:$A,0)))/0.75*1)+INDEX([1]Hitters!$CF:$CF,MATCH($A28,[1]Hitters!$A:$A,0)))/0.75*($M28+RIGHT(AF$4,4)*1-RIGHT($AA$4,4)*1-27)*0.1),(AE28-MIN(0.75,0.25*(RIGHT(AF$4,4)*1-(RIGHT($AD$4,4)*1)+0.25)*(1-MIN(0.75,INDEX([1]Hitters!$CF:$CF,MATCH($A28,[1]Hitters!$A:$A,0)))/0.75*1)+INDEX([1]Hitters!$CF:$CF,MATCH($A28,[1]Hitters!$A:$A,0)))/0.75*($M28+RIGHT(AF$4,4)*1-RIGHT($AA$4,4)*1-20)*0.094)))))))</f>
        <v>0</v>
      </c>
      <c r="AG28" s="96">
        <f>IF($D28=0,0,IF($D28=1,INDEX([1]Pitchers!$FK:$FK,MATCH($A28,[1]Pitchers!$A:$A,0)),MAX(-16,IF($D28=2,AF28-MIN(0.75,0.25*(RIGHT(AG$4,4)*1-(RIGHT($AD$4,4)*1)+0.25)*(1-MIN(0.75,INDEX([1]Hitters!$CF:$CF,MATCH($A28,[1]Hitters!$A:$A,0)))/0.75*1)+INDEX([1]Hitters!$CF:$CF,MATCH($A28,[1]Hitters!$A:$A,0)))/0.75*1,IF($D28&gt;6,(AF28-MIN(0.75,0.25*(RIGHT(AG$4,4)*1-(RIGHT($AD$4,4)*1)+0.25)*(1-MIN(0.75,INDEX([1]Hitters!$CF:$CF,MATCH($A28,[1]Hitters!$A:$A,0)))/0.75*1)+INDEX([1]Hitters!$CF:$CF,MATCH($A28,[1]Hitters!$A:$A,0)))/0.75*($M28+RIGHT(AG$4,4)*1-RIGHT($AA$4,4)*1+10)*0.05),IF($D28=3,(AF28-MIN(0.75,0.25*(RIGHT(AG$4,4)*1-(RIGHT($AD$4,4)*1)+0.25)*(1-MIN(0.75,INDEX([1]Hitters!$CF:$CF,MATCH($A28,[1]Hitters!$A:$A,0)))/0.75*1)+INDEX([1]Hitters!$CF:$CF,MATCH($A28,[1]Hitters!$A:$A,0)))/0.75*($M28+RIGHT(AG$4,4)*1-RIGHT($AA$4,4)*1-27)*0.1),(AF28-MIN(0.75,0.25*(RIGHT(AG$4,4)*1-(RIGHT($AD$4,4)*1)+0.25)*(1-MIN(0.75,INDEX([1]Hitters!$CF:$CF,MATCH($A28,[1]Hitters!$A:$A,0)))/0.75*1)+INDEX([1]Hitters!$CF:$CF,MATCH($A28,[1]Hitters!$A:$A,0)))/0.75*($M28+RIGHT(AG$4,4)*1-RIGHT($AA$4,4)*1-20)*0.094)))))))</f>
        <v>0</v>
      </c>
      <c r="AH28" s="96">
        <f>IF($D28=0,0,IF($D28=1,INDEX([1]Pitchers!$FK:$FK,MATCH($A28,[1]Pitchers!$A:$A,0)),MAX(-16,IF($D28=2,AG28-MIN(0.75,0.25*(RIGHT(AH$4,4)*1-(RIGHT($AD$4,4)*1)+0.25)*(1-MIN(0.75,INDEX([1]Hitters!$CF:$CF,MATCH($A28,[1]Hitters!$A:$A,0)))/0.75*1)+INDEX([1]Hitters!$CF:$CF,MATCH($A28,[1]Hitters!$A:$A,0)))/0.75*1,IF($D28&gt;6,(AG28-MIN(0.75,0.25*(RIGHT(AH$4,4)*1-(RIGHT($AD$4,4)*1)+0.25)*(1-MIN(0.75,INDEX([1]Hitters!$CF:$CF,MATCH($A28,[1]Hitters!$A:$A,0)))/0.75*1)+INDEX([1]Hitters!$CF:$CF,MATCH($A28,[1]Hitters!$A:$A,0)))/0.75*($M28+RIGHT(AH$4,4)*1-RIGHT($AA$4,4)*1+10)*0.05),IF($D28=3,(AG28-MIN(0.75,0.25*(RIGHT(AH$4,4)*1-(RIGHT($AD$4,4)*1)+0.25)*(1-MIN(0.75,INDEX([1]Hitters!$CF:$CF,MATCH($A28,[1]Hitters!$A:$A,0)))/0.75*1)+INDEX([1]Hitters!$CF:$CF,MATCH($A28,[1]Hitters!$A:$A,0)))/0.75*($M28+RIGHT(AH$4,4)*1-RIGHT($AA$4,4)*1-27)*0.1),(AG28-MIN(0.75,0.25*(RIGHT(AH$4,4)*1-(RIGHT($AD$4,4)*1)+0.25)*(1-MIN(0.75,INDEX([1]Hitters!$CF:$CF,MATCH($A28,[1]Hitters!$A:$A,0)))/0.75*1)+INDEX([1]Hitters!$CF:$CF,MATCH($A28,[1]Hitters!$A:$A,0)))/0.75*($M28+RIGHT(AH$4,4)*1-RIGHT($AA$4,4)*1-20)*0.094)))))))</f>
        <v>0</v>
      </c>
      <c r="AI28" s="96">
        <f>IF($D28=0,0,IF($D28=1,INDEX([1]Pitchers!$FK:$FK,MATCH($A28,[1]Pitchers!$A:$A,0)),MAX(-16,IF($D28=2,AH28-MIN(0.75,0.25*(RIGHT(AI$4,4)*1-(RIGHT($AD$4,4)*1)+0.25)*(1-MIN(0.75,INDEX([1]Hitters!$CF:$CF,MATCH($A28,[1]Hitters!$A:$A,0)))/0.75*1)+INDEX([1]Hitters!$CF:$CF,MATCH($A28,[1]Hitters!$A:$A,0)))/0.75*1,IF($D28&gt;6,(AH28-MIN(0.75,0.25*(RIGHT(AI$4,4)*1-(RIGHT($AD$4,4)*1)+0.25)*(1-MIN(0.75,INDEX([1]Hitters!$CF:$CF,MATCH($A28,[1]Hitters!$A:$A,0)))/0.75*1)+INDEX([1]Hitters!$CF:$CF,MATCH($A28,[1]Hitters!$A:$A,0)))/0.75*($M28+RIGHT(AI$4,4)*1-RIGHT($AA$4,4)*1+10)*0.05),IF($D28=3,(AH28-MIN(0.75,0.25*(RIGHT(AI$4,4)*1-(RIGHT($AD$4,4)*1)+0.25)*(1-MIN(0.75,INDEX([1]Hitters!$CF:$CF,MATCH($A28,[1]Hitters!$A:$A,0)))/0.75*1)+INDEX([1]Hitters!$CF:$CF,MATCH($A28,[1]Hitters!$A:$A,0)))/0.75*($M28+RIGHT(AI$4,4)*1-RIGHT($AA$4,4)*1-27)*0.1),(AH28-MIN(0.75,0.25*(RIGHT(AI$4,4)*1-(RIGHT($AD$4,4)*1)+0.25)*(1-MIN(0.75,INDEX([1]Hitters!$CF:$CF,MATCH($A28,[1]Hitters!$A:$A,0)))/0.75*1)+INDEX([1]Hitters!$CF:$CF,MATCH($A28,[1]Hitters!$A:$A,0)))/0.75*($M28+RIGHT(AI$4,4)*1-RIGHT($AA$4,4)*1-20)*0.094)))))))</f>
        <v>0</v>
      </c>
      <c r="AJ28" s="96">
        <f>IF($D28=0,0,IF($D28=1,INDEX([1]Pitchers!$FK:$FK,MATCH($A28,[1]Pitchers!$A:$A,0)),MAX(-16,IF($D28=2,AI28-MIN(0.75,0.25*(RIGHT(AJ$4,4)*1-(RIGHT($AD$4,4)*1)+0.25)*(1-MIN(0.75,INDEX([1]Hitters!$CF:$CF,MATCH($A28,[1]Hitters!$A:$A,0)))/0.75*1)+INDEX([1]Hitters!$CF:$CF,MATCH($A28,[1]Hitters!$A:$A,0)))/0.75*1,IF($D28&gt;6,(AI28-MIN(0.75,0.25*(RIGHT(AJ$4,4)*1-(RIGHT($AD$4,4)*1)+0.25)*(1-MIN(0.75,INDEX([1]Hitters!$CF:$CF,MATCH($A28,[1]Hitters!$A:$A,0)))/0.75*1)+INDEX([1]Hitters!$CF:$CF,MATCH($A28,[1]Hitters!$A:$A,0)))/0.75*($M28+RIGHT(AJ$4,4)*1-RIGHT($AA$4,4)*1+10)*0.05),IF($D28=3,(AI28-MIN(0.75,0.25*(RIGHT(AJ$4,4)*1-(RIGHT($AD$4,4)*1)+0.25)*(1-MIN(0.75,INDEX([1]Hitters!$CF:$CF,MATCH($A28,[1]Hitters!$A:$A,0)))/0.75*1)+INDEX([1]Hitters!$CF:$CF,MATCH($A28,[1]Hitters!$A:$A,0)))/0.75*($M28+RIGHT(AJ$4,4)*1-RIGHT($AA$4,4)*1-27)*0.1),(AI28-MIN(0.75,0.25*(RIGHT(AJ$4,4)*1-(RIGHT($AD$4,4)*1)+0.25)*(1-MIN(0.75,INDEX([1]Hitters!$CF:$CF,MATCH($A28,[1]Hitters!$A:$A,0)))/0.75*1)+INDEX([1]Hitters!$CF:$CF,MATCH($A28,[1]Hitters!$A:$A,0)))/0.75*($M28+RIGHT(AJ$4,4)*1-RIGHT($AA$4,4)*1-20)*0.094)))))))</f>
        <v>0</v>
      </c>
      <c r="AK28" s="96">
        <f>IF($D28=0,0,IF($D28=1,INDEX([1]Pitchers!$FK:$FK,MATCH($A28,[1]Pitchers!$A:$A,0)),MAX(-16,IF($D28=2,AJ28-MIN(0.75,0.25*(RIGHT(AK$4,4)*1-(RIGHT($AD$4,4)*1)+0.25)*(1-MIN(0.75,INDEX([1]Hitters!$CF:$CF,MATCH($A28,[1]Hitters!$A:$A,0)))/0.75*1)+INDEX([1]Hitters!$CF:$CF,MATCH($A28,[1]Hitters!$A:$A,0)))/0.75*1,IF($D28&gt;6,(AJ28-MIN(0.75,0.25*(RIGHT(AK$4,4)*1-(RIGHT($AD$4,4)*1)+0.25)*(1-MIN(0.75,INDEX([1]Hitters!$CF:$CF,MATCH($A28,[1]Hitters!$A:$A,0)))/0.75*1)+INDEX([1]Hitters!$CF:$CF,MATCH($A28,[1]Hitters!$A:$A,0)))/0.75*($M28+RIGHT(AK$4,4)*1-RIGHT($AA$4,4)*1+10)*0.05),IF($D28=3,(AJ28-MIN(0.75,0.25*(RIGHT(AK$4,4)*1-(RIGHT($AD$4,4)*1)+0.25)*(1-MIN(0.75,INDEX([1]Hitters!$CF:$CF,MATCH($A28,[1]Hitters!$A:$A,0)))/0.75*1)+INDEX([1]Hitters!$CF:$CF,MATCH($A28,[1]Hitters!$A:$A,0)))/0.75*($M28+RIGHT(AK$4,4)*1-RIGHT($AA$4,4)*1-27)*0.1),(AJ28-MIN(0.75,0.25*(RIGHT(AK$4,4)*1-(RIGHT($AD$4,4)*1)+0.25)*(1-MIN(0.75,INDEX([1]Hitters!$CF:$CF,MATCH($A28,[1]Hitters!$A:$A,0)))/0.75*1)+INDEX([1]Hitters!$CF:$CF,MATCH($A28,[1]Hitters!$A:$A,0)))/0.75*($M28+RIGHT(AK$4,4)*1-RIGHT($AA$4,4)*1-20)*0.094)))))))</f>
        <v>0</v>
      </c>
      <c r="AL28" s="96">
        <f>IF($D28=0,0,IF($D28=1,INDEX([1]Pitchers!$FK:$FK,MATCH($A28,[1]Pitchers!$A:$A,0)),MAX(-16,IF($D28=2,AK28-MIN(0.75,0.25*(RIGHT(AL$4,4)*1-(RIGHT($AD$4,4)*1)+0.25)*(1-MIN(0.75,INDEX([1]Hitters!$CF:$CF,MATCH($A28,[1]Hitters!$A:$A,0)))/0.75*1)+INDEX([1]Hitters!$CF:$CF,MATCH($A28,[1]Hitters!$A:$A,0)))/0.75*1,IF($D28&gt;6,(AK28-MIN(0.75,0.25*(RIGHT(AL$4,4)*1-(RIGHT($AD$4,4)*1)+0.25)*(1-MIN(0.75,INDEX([1]Hitters!$CF:$CF,MATCH($A28,[1]Hitters!$A:$A,0)))/0.75*1)+INDEX([1]Hitters!$CF:$CF,MATCH($A28,[1]Hitters!$A:$A,0)))/0.75*($M28+RIGHT(AL$4,4)*1-RIGHT($AA$4,4)*1+10)*0.05),IF($D28=3,(AK28-MIN(0.75,0.25*(RIGHT(AL$4,4)*1-(RIGHT($AD$4,4)*1)+0.25)*(1-MIN(0.75,INDEX([1]Hitters!$CF:$CF,MATCH($A28,[1]Hitters!$A:$A,0)))/0.75*1)+INDEX([1]Hitters!$CF:$CF,MATCH($A28,[1]Hitters!$A:$A,0)))/0.75*($M28+RIGHT(AL$4,4)*1-RIGHT($AA$4,4)*1-27)*0.1),(AK28-MIN(0.75,0.25*(RIGHT(AL$4,4)*1-(RIGHT($AD$4,4)*1)+0.25)*(1-MIN(0.75,INDEX([1]Hitters!$CF:$CF,MATCH($A28,[1]Hitters!$A:$A,0)))/0.75*1)+INDEX([1]Hitters!$CF:$CF,MATCH($A28,[1]Hitters!$A:$A,0)))/0.75*($M28+RIGHT(AL$4,4)*1-RIGHT($AA$4,4)*1-20)*0.094)))))))</f>
        <v>0</v>
      </c>
      <c r="AM28" s="98">
        <f>MAX(IF($D28=0,20,IF($D28=1,60,150)),MAX(0,IF($D28&gt;1,INDEX([1]Hitters!$ER:$ER,MATCH($A28,[1]Hitters!$A:$A,0))*(0.4+MAX(0,0.6*MIN(1,(IF(O28="",0,(((4.25+(O28-0.263)*4.2)^(((4.25+(O28-0.263)*4.2)+(4.25-AA28*600/600*4.2/600))^0.285))/((4.25+(O28-0.263)*4.2)^(((4.25+(O28-0.263)*4.2)+(4.25-AA28*600/600*4.2/600))^0.285)+(4.25-AA28*600/600*4.2/600)^(((4.25+(O28-0.263)*4.2)+(4.25-AA28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28,[1]Pitchers!$A:$A,0))))*IF($D28&lt;2,(0.4+0.6*MAX(0,MIN(1,IF($D28=0,((4.25)^(((4.25)+(4.25-(4-O28)*4.25/4*1/9))^0.285)/((4.25)^(((4.25)+(4.25-(4-O28)*4.25/4*1/9))^0.285)+(4.25-(4-O28)*4.25/4*1/9)^(((4.25)+(4.25-(4-O28)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28)))/0.5345*0.0009131+0.0104414*(3.74-MIN(3.74,O28)))*50,(((4.25+(AA28-0.263)*0.32*198*MAX(6,198/33)/198)^(((4.25+(AA28-0.263)*0.32*198*MAX(6,198/33)/198)+(4.25-(4-O28)*4.25/4*MAX(6,198/33)/9))^0.285)/((4.25+(AA28-0.263)*0.32*198*MAX(6,198/33)/198)^(((4.25+(AA28-0.263)*0.32*198*MAX(6,198/33)/198)+(4.25-(4-O28)*4.25/4*MAX(6,198/33)/9))^0.285)+(4.25-(4-O28)*4.25/4*MAX(6,198/33)/9)^(((4.25+(AA28-0.263)*0.32*198*MAX(6,198/33)/198)+(4.25-(4-O28)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28=0,50,198)/0.0065))),1))</f>
        <v>58.185248443259262</v>
      </c>
      <c r="AN28" s="98">
        <f t="shared" si="3"/>
        <v>56.101915109925926</v>
      </c>
      <c r="AO28" s="98">
        <f t="shared" si="4"/>
        <v>53.351915109925926</v>
      </c>
      <c r="AP28" s="98">
        <f t="shared" si="5"/>
        <v>49.935248443259262</v>
      </c>
      <c r="AQ28" s="98">
        <f t="shared" si="6"/>
        <v>45.851915109925926</v>
      </c>
      <c r="AR28" s="98">
        <f t="shared" si="7"/>
        <v>41.101915109925926</v>
      </c>
      <c r="AS28" s="98">
        <f t="shared" si="8"/>
        <v>20</v>
      </c>
      <c r="AT28" s="98">
        <f t="shared" si="9"/>
        <v>20</v>
      </c>
      <c r="AU28" s="98">
        <f t="shared" si="10"/>
        <v>20</v>
      </c>
      <c r="AV28" s="98">
        <f t="shared" si="11"/>
        <v>20</v>
      </c>
      <c r="AW28" s="98">
        <f t="shared" si="12"/>
        <v>20</v>
      </c>
      <c r="AX28" s="98">
        <f t="shared" si="13"/>
        <v>20</v>
      </c>
      <c r="AY28" s="96">
        <f t="shared" si="14"/>
        <v>2.3046448672881765</v>
      </c>
      <c r="AZ28" s="96">
        <f t="shared" si="15"/>
        <v>19.308012093726379</v>
      </c>
      <c r="BA28" s="96">
        <f t="shared" si="16"/>
        <v>1.0729283127454425</v>
      </c>
      <c r="BB28" s="96">
        <f t="shared" si="17"/>
        <v>0.88285671357871198</v>
      </c>
      <c r="BC28" s="96">
        <f t="shared" si="18"/>
        <v>0.66614304221567977</v>
      </c>
      <c r="BD28" s="96">
        <f t="shared" si="19"/>
        <v>0.43110216573745797</v>
      </c>
      <c r="BE28" s="96">
        <f t="shared" si="20"/>
        <v>0.25106265454161431</v>
      </c>
      <c r="BF28" s="96">
        <f t="shared" si="21"/>
        <v>9.0007721027198256E-2</v>
      </c>
      <c r="BG28" s="96">
        <f t="shared" si="22"/>
        <v>0</v>
      </c>
      <c r="BH28" s="96">
        <f t="shared" si="23"/>
        <v>0</v>
      </c>
      <c r="BI28" s="96">
        <f t="shared" si="24"/>
        <v>0</v>
      </c>
      <c r="BJ28" s="96">
        <f t="shared" si="25"/>
        <v>0</v>
      </c>
      <c r="BK28" s="96">
        <f t="shared" si="26"/>
        <v>0</v>
      </c>
      <c r="BL28" s="96">
        <f t="shared" si="27"/>
        <v>0</v>
      </c>
      <c r="BM28" s="129">
        <f t="shared" si="66"/>
        <v>8.3333333333333339</v>
      </c>
      <c r="BN28" s="129">
        <f t="shared" si="66"/>
        <v>8.3333333333333339</v>
      </c>
      <c r="BO28" s="129">
        <f t="shared" si="66"/>
        <v>8.3333333333333339</v>
      </c>
      <c r="BP28" s="129" t="str">
        <f t="shared" si="66"/>
        <v/>
      </c>
      <c r="BQ28" s="129" t="str">
        <f t="shared" si="66"/>
        <v/>
      </c>
      <c r="BR28" s="129" t="str">
        <f t="shared" si="66"/>
        <v/>
      </c>
      <c r="BS28" s="129" t="str">
        <f t="shared" si="66"/>
        <v/>
      </c>
      <c r="BT28" s="129" t="str">
        <f t="shared" si="66"/>
        <v/>
      </c>
      <c r="BU28" s="129" t="str">
        <f t="shared" si="66"/>
        <v/>
      </c>
      <c r="BV28" s="129" t="str">
        <f t="shared" si="66"/>
        <v/>
      </c>
      <c r="BW28" s="129" t="str">
        <f t="shared" si="66"/>
        <v/>
      </c>
      <c r="BX28" s="129" t="str">
        <f t="shared" si="66"/>
        <v/>
      </c>
      <c r="BY28" s="130">
        <f t="shared" si="29"/>
        <v>9.7534733585827773</v>
      </c>
      <c r="BZ28" s="130">
        <f t="shared" si="30"/>
        <v>8.3510798623449372</v>
      </c>
      <c r="CA28" s="130">
        <f t="shared" si="31"/>
        <v>6.5311094391066975</v>
      </c>
      <c r="CB28" s="130">
        <f t="shared" si="32"/>
        <v>4.4924371568945984</v>
      </c>
      <c r="CC28" s="130">
        <f t="shared" si="33"/>
        <v>2.9413458058953847</v>
      </c>
      <c r="CD28" s="130">
        <f t="shared" si="34"/>
        <v>1.4190015586372535</v>
      </c>
      <c r="CE28" s="130">
        <f t="shared" si="35"/>
        <v>0.5</v>
      </c>
      <c r="CF28" s="130">
        <f t="shared" si="36"/>
        <v>0.5</v>
      </c>
      <c r="CG28" s="130">
        <f t="shared" si="37"/>
        <v>0.5</v>
      </c>
      <c r="CH28" s="130">
        <f t="shared" si="38"/>
        <v>0.5</v>
      </c>
      <c r="CI28" s="130">
        <f t="shared" si="39"/>
        <v>0.5</v>
      </c>
      <c r="CJ28" s="130">
        <f t="shared" si="40"/>
        <v>0.5</v>
      </c>
      <c r="CK28" s="131">
        <f t="shared" si="41"/>
        <v>3</v>
      </c>
      <c r="CL28" s="96">
        <f t="shared" si="42"/>
        <v>0.45619377187111598</v>
      </c>
      <c r="CM28" s="96">
        <f t="shared" si="43"/>
        <v>0.28820446437105218</v>
      </c>
      <c r="CN28" s="96">
        <f t="shared" si="44"/>
        <v>0.1006394180080199</v>
      </c>
      <c r="CO28" s="96">
        <f t="shared" si="45"/>
        <v>-9.8186500136868582E-2</v>
      </c>
      <c r="CP28" s="96">
        <f t="shared" si="46"/>
        <v>-0.23494471966604552</v>
      </c>
      <c r="CQ28" s="96">
        <f t="shared" si="47"/>
        <v>-0.34565202818046159</v>
      </c>
      <c r="CR28" s="96">
        <f t="shared" si="48"/>
        <v>-0.21198999999999998</v>
      </c>
      <c r="CS28" s="96">
        <f t="shared" si="49"/>
        <v>-0.21198999999999998</v>
      </c>
      <c r="CT28" s="96">
        <f t="shared" si="50"/>
        <v>-0.21198999999999998</v>
      </c>
      <c r="CU28" s="96">
        <f t="shared" si="51"/>
        <v>-0.21198999999999998</v>
      </c>
      <c r="CV28" s="96">
        <f t="shared" si="52"/>
        <v>-0.21198999999999998</v>
      </c>
      <c r="CW28" s="96">
        <f t="shared" si="53"/>
        <v>-0.21198999999999998</v>
      </c>
      <c r="CX28" s="96">
        <f>MAX(0,(IF(CL28&gt;0,(CL28-ROUNDDOWN(CL28,1))/0.1*LOOKUP(ROUNDUP(CL28+81.1,1),CB!$A:$A,CB!$C:$C)+(1-(CL28-ROUNDDOWN(CL28,1))/0.1)*LOOKUP(ROUNDDOWN(CL28+81.1,1),CB!$A:$A,CB!$C:$C),(CL28-ROUNDDOWN(CL28-0.1,1))/0.1*LOOKUP(ROUNDUP(CL28+81.1,1),CB!$A:$A,CB!$C:$C)+(1-(CL28-ROUNDDOWN(CL28-0.1,1))/0.1)*LOOKUP(ROUNDDOWN(CL28+81.1,1),CB!$A:$A,CB!$C:$C))-LOOKUP(81.1,CB!$A:$A,CB!$C:$C))/(1-(BINOMDIST(97,162,0.5,TRUE)-BINOMDIST(87,162,0.5,TRUE)))*$C$2*($B$1^(LEFT(CX$4,4)*1-LEFT($BA$4,4)*1))*(37.75+CL28))</f>
        <v>0.67004685661923613</v>
      </c>
      <c r="CY28" s="96">
        <f>MAX(0,(IF(CM28&gt;0,(CM28-ROUNDDOWN(CM28,1))/0.1*LOOKUP(ROUNDUP(CM28+81.1,1),CB!$A:$A,CB!$C:$C)+(1-(CM28-ROUNDDOWN(CM28,1))/0.1)*LOOKUP(ROUNDDOWN(CM28+81.1,1),CB!$A:$A,CB!$C:$C),(CM28-ROUNDDOWN(CM28-0.1,1))/0.1*LOOKUP(ROUNDUP(CM28+81.1,1),CB!$A:$A,CB!$C:$C)+(1-(CM28-ROUNDDOWN(CM28-0.1,1))/0.1)*LOOKUP(ROUNDDOWN(CM28+81.1,1),CB!$A:$A,CB!$C:$C))-LOOKUP(81.1,CB!$A:$A,CB!$C:$C))/(1-(BINOMDIST(97,162,0.5,TRUE)-BINOMDIST(87,162,0.5,TRUE)))*$C$2*($B$1^(LEFT(CY$4,4)*1-LEFT($BA$4,4)*1))*(37.75+CM28))</f>
        <v>0.43508346828375632</v>
      </c>
      <c r="CZ28" s="96">
        <f>MAX(0,(IF(CN28&gt;0,(CN28-ROUNDDOWN(CN28,1))/0.1*LOOKUP(ROUNDUP(CN28+81.1,1),CB!$A:$A,CB!$C:$C)+(1-(CN28-ROUNDDOWN(CN28,1))/0.1)*LOOKUP(ROUNDDOWN(CN28+81.1,1),CB!$A:$A,CB!$C:$C),(CN28-ROUNDDOWN(CN28-0.1,1))/0.1*LOOKUP(ROUNDUP(CN28+81.1,1),CB!$A:$A,CB!$C:$C)+(1-(CN28-ROUNDDOWN(CN28-0.1,1))/0.1)*LOOKUP(ROUNDDOWN(CN28+81.1,1),CB!$A:$A,CB!$C:$C))-LOOKUP(81.1,CB!$A:$A,CB!$C:$C))/(1-(BINOMDIST(97,162,0.5,TRUE)-BINOMDIST(87,162,0.5,TRUE)))*$C$2*($B$1^(LEFT(CZ$4,4)*1-LEFT($BA$4,4)*1))*(37.75+CN28))</f>
        <v>0.15572780676440176</v>
      </c>
      <c r="DA28" s="96">
        <f>MAX(0,(IF(CO28&gt;0,(CO28-ROUNDDOWN(CO28,1))/0.1*LOOKUP(ROUNDUP(CO28+81.1,1),CB!$A:$A,CB!$C:$C)+(1-(CO28-ROUNDDOWN(CO28,1))/0.1)*LOOKUP(ROUNDDOWN(CO28+81.1,1),CB!$A:$A,CB!$C:$C),(CO28-ROUNDDOWN(CO28-0.1,1))/0.1*LOOKUP(ROUNDUP(CO28+81.1,1),CB!$A:$A,CB!$C:$C)+(1-(CO28-ROUNDDOWN(CO28-0.1,1))/0.1)*LOOKUP(ROUNDDOWN(CO28+81.1,1),CB!$A:$A,CB!$C:$C))-LOOKUP(81.1,CB!$A:$A,CB!$C:$C))/(1-(BINOMDIST(97,162,0.5,TRUE)-BINOMDIST(87,162,0.5,TRUE)))*$C$2*($B$1^(LEFT(DA$4,4)*1-LEFT($BA$4,4)*1))*(37.75+CO28))</f>
        <v>0</v>
      </c>
      <c r="DB28" s="96">
        <f>MAX(0,(IF(CP28&gt;0,(CP28-ROUNDDOWN(CP28,1))/0.1*LOOKUP(ROUNDUP(CP28+81.1,1),CB!$A:$A,CB!$C:$C)+(1-(CP28-ROUNDDOWN(CP28,1))/0.1)*LOOKUP(ROUNDDOWN(CP28+81.1,1),CB!$A:$A,CB!$C:$C),(CP28-ROUNDDOWN(CP28-0.1,1))/0.1*LOOKUP(ROUNDUP(CP28+81.1,1),CB!$A:$A,CB!$C:$C)+(1-(CP28-ROUNDDOWN(CP28-0.1,1))/0.1)*LOOKUP(ROUNDDOWN(CP28+81.1,1),CB!$A:$A,CB!$C:$C))-LOOKUP(81.1,CB!$A:$A,CB!$C:$C))/(1-(BINOMDIST(97,162,0.5,TRUE)-BINOMDIST(87,162,0.5,TRUE)))*$C$2*($B$1^(LEFT(DB$4,4)*1-LEFT($BA$4,4)*1))*(37.75+CP28))</f>
        <v>0</v>
      </c>
      <c r="DC28" s="96">
        <f>MAX(0,(IF(CQ28&gt;0,(CQ28-ROUNDDOWN(CQ28,1))/0.1*LOOKUP(ROUNDUP(CQ28+81.1,1),CB!$A:$A,CB!$C:$C)+(1-(CQ28-ROUNDDOWN(CQ28,1))/0.1)*LOOKUP(ROUNDDOWN(CQ28+81.1,1),CB!$A:$A,CB!$C:$C),(CQ28-ROUNDDOWN(CQ28-0.1,1))/0.1*LOOKUP(ROUNDUP(CQ28+81.1,1),CB!$A:$A,CB!$C:$C)+(1-(CQ28-ROUNDDOWN(CQ28-0.1,1))/0.1)*LOOKUP(ROUNDDOWN(CQ28+81.1,1),CB!$A:$A,CB!$C:$C))-LOOKUP(81.1,CB!$A:$A,CB!$C:$C))/(1-(BINOMDIST(97,162,0.5,TRUE)-BINOMDIST(87,162,0.5,TRUE)))*$C$2*($B$1^(LEFT(DC$4,4)*1-LEFT($BA$4,4)*1))*(37.75+CQ28))</f>
        <v>0</v>
      </c>
      <c r="DD28" s="96">
        <f>MAX(0,(IF(CR28&gt;0,(CR28-ROUNDDOWN(CR28,1))/0.1*LOOKUP(ROUNDUP(CR28+81.1,1),CB!$A:$A,CB!$C:$C)+(1-(CR28-ROUNDDOWN(CR28,1))/0.1)*LOOKUP(ROUNDDOWN(CR28+81.1,1),CB!$A:$A,CB!$C:$C),(CR28-ROUNDDOWN(CR28-0.1,1))/0.1*LOOKUP(ROUNDUP(CR28+81.1,1),CB!$A:$A,CB!$C:$C)+(1-(CR28-ROUNDDOWN(CR28-0.1,1))/0.1)*LOOKUP(ROUNDDOWN(CR28+81.1,1),CB!$A:$A,CB!$C:$C))-LOOKUP(81.1,CB!$A:$A,CB!$C:$C))/(1-(BINOMDIST(97,162,0.5,TRUE)-BINOMDIST(87,162,0.5,TRUE)))*$C$2*($B$1^(LEFT(DD$4,4)*1-LEFT($BA$4,4)*1))*(37.75+CR28))</f>
        <v>0</v>
      </c>
      <c r="DE28" s="96">
        <f>MAX(0,(IF(CS28&gt;0,(CS28-ROUNDDOWN(CS28,1))/0.1*LOOKUP(ROUNDUP(CS28+81.1,1),CB!$A:$A,CB!$C:$C)+(1-(CS28-ROUNDDOWN(CS28,1))/0.1)*LOOKUP(ROUNDDOWN(CS28+81.1,1),CB!$A:$A,CB!$C:$C),(CS28-ROUNDDOWN(CS28-0.1,1))/0.1*LOOKUP(ROUNDUP(CS28+81.1,1),CB!$A:$A,CB!$C:$C)+(1-(CS28-ROUNDDOWN(CS28-0.1,1))/0.1)*LOOKUP(ROUNDDOWN(CS28+81.1,1),CB!$A:$A,CB!$C:$C))-LOOKUP(81.1,CB!$A:$A,CB!$C:$C))/(1-(BINOMDIST(97,162,0.5,TRUE)-BINOMDIST(87,162,0.5,TRUE)))*$C$2*($B$1^(LEFT(DE$4,4)*1-LEFT($BA$4,4)*1))*(37.75+CS28))</f>
        <v>0</v>
      </c>
      <c r="DF28" s="96">
        <f>MAX(0,(IF(CT28&gt;0,(CT28-ROUNDDOWN(CT28,1))/0.1*LOOKUP(ROUNDUP(CT28+81.1,1),CB!$A:$A,CB!$C:$C)+(1-(CT28-ROUNDDOWN(CT28,1))/0.1)*LOOKUP(ROUNDDOWN(CT28+81.1,1),CB!$A:$A,CB!$C:$C),(CT28-ROUNDDOWN(CT28-0.1,1))/0.1*LOOKUP(ROUNDUP(CT28+81.1,1),CB!$A:$A,CB!$C:$C)+(1-(CT28-ROUNDDOWN(CT28-0.1,1))/0.1)*LOOKUP(ROUNDDOWN(CT28+81.1,1),CB!$A:$A,CB!$C:$C))-LOOKUP(81.1,CB!$A:$A,CB!$C:$C))/(1-(BINOMDIST(97,162,0.5,TRUE)-BINOMDIST(87,162,0.5,TRUE)))*$C$2*($B$1^(LEFT(DF$4,4)*1-LEFT($BA$4,4)*1))*(37.75+CT28))</f>
        <v>0</v>
      </c>
      <c r="DG28" s="96">
        <f>MAX(0,(IF(CU28&gt;0,(CU28-ROUNDDOWN(CU28,1))/0.1*LOOKUP(ROUNDUP(CU28+81.1,1),CB!$A:$A,CB!$C:$C)+(1-(CU28-ROUNDDOWN(CU28,1))/0.1)*LOOKUP(ROUNDDOWN(CU28+81.1,1),CB!$A:$A,CB!$C:$C),(CU28-ROUNDDOWN(CU28-0.1,1))/0.1*LOOKUP(ROUNDUP(CU28+81.1,1),CB!$A:$A,CB!$C:$C)+(1-(CU28-ROUNDDOWN(CU28-0.1,1))/0.1)*LOOKUP(ROUNDDOWN(CU28+81.1,1),CB!$A:$A,CB!$C:$C))-LOOKUP(81.1,CB!$A:$A,CB!$C:$C))/(1-(BINOMDIST(97,162,0.5,TRUE)-BINOMDIST(87,162,0.5,TRUE)))*$C$2*($B$1^(LEFT(DG$4,4)*1-LEFT($BA$4,4)*1))*(37.75+CU28))</f>
        <v>0</v>
      </c>
      <c r="DH28" s="96">
        <f>MAX(0,(IF(CV28&gt;0,(CV28-ROUNDDOWN(CV28,1))/0.1*LOOKUP(ROUNDUP(CV28+81.1,1),CB!$A:$A,CB!$C:$C)+(1-(CV28-ROUNDDOWN(CV28,1))/0.1)*LOOKUP(ROUNDDOWN(CV28+81.1,1),CB!$A:$A,CB!$C:$C),(CV28-ROUNDDOWN(CV28-0.1,1))/0.1*LOOKUP(ROUNDUP(CV28+81.1,1),CB!$A:$A,CB!$C:$C)+(1-(CV28-ROUNDDOWN(CV28-0.1,1))/0.1)*LOOKUP(ROUNDDOWN(CV28+81.1,1),CB!$A:$A,CB!$C:$C))-LOOKUP(81.1,CB!$A:$A,CB!$C:$C))/(1-(BINOMDIST(97,162,0.5,TRUE)-BINOMDIST(87,162,0.5,TRUE)))*$C$2*($B$1^(LEFT(DH$4,4)*1-LEFT($BA$4,4)*1))*(37.75+CV28))</f>
        <v>0</v>
      </c>
      <c r="DI28" s="96">
        <f>MAX(0,(IF(CW28&gt;0,(CW28-ROUNDDOWN(CW28,1))/0.1*LOOKUP(ROUNDUP(CW28+81.1,1),CB!$A:$A,CB!$C:$C)+(1-(CW28-ROUNDDOWN(CW28,1))/0.1)*LOOKUP(ROUNDDOWN(CW28+81.1,1),CB!$A:$A,CB!$C:$C),(CW28-ROUNDDOWN(CW28-0.1,1))/0.1*LOOKUP(ROUNDUP(CW28+81.1,1),CB!$A:$A,CB!$C:$C)+(1-(CW28-ROUNDDOWN(CW28-0.1,1))/0.1)*LOOKUP(ROUNDDOWN(CW28+81.1,1),CB!$A:$A,CB!$C:$C))-LOOKUP(81.1,CB!$A:$A,CB!$C:$C))/(1-(BINOMDIST(97,162,0.5,TRUE)-BINOMDIST(87,162,0.5,TRUE)))*$C$2*($B$1^(LEFT(DI$4,4)*1-LEFT($BA$4,4)*1))*(37.75+CW28))</f>
        <v>0</v>
      </c>
      <c r="DJ28" s="90">
        <f t="shared" si="54"/>
        <v>1.124310199776182</v>
      </c>
      <c r="DK28" s="132"/>
      <c r="DL28" s="132">
        <f t="shared" si="55"/>
        <v>9.7534733585827773</v>
      </c>
      <c r="DM28" s="132">
        <f t="shared" si="56"/>
        <v>18.252173588952754</v>
      </c>
      <c r="DN28" s="132">
        <f t="shared" si="57"/>
        <v>25.308485436689928</v>
      </c>
      <c r="DO28" s="132">
        <f t="shared" si="58"/>
        <v>30.950772810323983</v>
      </c>
      <c r="DP28" s="132">
        <f t="shared" si="59"/>
        <v>35.681265989794639</v>
      </c>
      <c r="DQ28" s="132">
        <f t="shared" si="60"/>
        <v>39.656252081227095</v>
      </c>
      <c r="DR28" s="132">
        <f t="shared" si="61"/>
        <v>43.296701651794656</v>
      </c>
      <c r="DS28" s="132">
        <f t="shared" si="62"/>
        <v>47.061879365607886</v>
      </c>
      <c r="DT28" s="132">
        <f t="shared" si="63"/>
        <v>50.944070881805111</v>
      </c>
      <c r="DU28" s="132">
        <f t="shared" si="64"/>
        <v>54.935205703386707</v>
      </c>
      <c r="DV28" s="132"/>
      <c r="DW28" s="132"/>
      <c r="DX28" s="132"/>
      <c r="DY28" s="132"/>
      <c r="DZ28" s="132"/>
      <c r="EA28" s="132"/>
      <c r="EB28" s="132"/>
      <c r="EC28" s="132"/>
      <c r="ED28" s="132"/>
      <c r="EE28" s="132"/>
      <c r="ER28" s="132"/>
      <c r="ES28" s="132"/>
      <c r="ET28" s="132"/>
      <c r="EU28" s="132"/>
      <c r="EV28" s="132"/>
      <c r="EW28" s="132"/>
      <c r="EX28" s="132"/>
      <c r="EY28" s="132"/>
      <c r="EZ28" s="132"/>
      <c r="FA28" s="132"/>
      <c r="FB28" s="132"/>
      <c r="FC28" s="132"/>
    </row>
    <row r="29" spans="1:159" x14ac:dyDescent="0.2">
      <c r="A29" s="128">
        <v>451596</v>
      </c>
      <c r="B29" s="99" t="str">
        <f>INDEX([1]Bios!$O:$O,MATCH(A29,[1]Bios!$C:$C,0))</f>
        <v>Gallardo, Yovani</v>
      </c>
      <c r="C29" s="92" t="s">
        <v>62</v>
      </c>
      <c r="D29" s="94">
        <f>LOOKUP(IF(INDEX([1]Bios!$M:$M,MATCH(A29,[1]Bios!$C:$C,0))="P",INDEX([1]Pitchers!$Q:$Q,MATCH(A29,[1]Pitchers!$A:$A,0)),INDEX([1]Hitters!$AV:$AV,MATCH(A29,[1]Hitters!$A:$A,0))),Positions!A:A,Positions!B:B)</f>
        <v>1</v>
      </c>
      <c r="E29" s="137">
        <v>2</v>
      </c>
      <c r="F29" s="138">
        <f t="shared" si="0"/>
        <v>8.7383124567844224</v>
      </c>
      <c r="G29" s="138">
        <v>22</v>
      </c>
      <c r="H29" s="94" t="s">
        <v>893</v>
      </c>
      <c r="I29" s="93">
        <f>6</f>
        <v>6</v>
      </c>
      <c r="J29" s="93">
        <f>6</f>
        <v>6</v>
      </c>
      <c r="K29" s="94">
        <f>MIN(IF(D29&gt;1,INDEX([1]Hitters!$DA:$DA,MATCH(A29,[1]Hitters!$A:$A,0)),INDEX([1]Pitchers!$DA:$DA,MATCH(A29,[1]Pitchers!$A:$A,0))),J29)</f>
        <v>6</v>
      </c>
      <c r="L29" s="94">
        <f t="shared" si="1"/>
        <v>4</v>
      </c>
      <c r="M29" s="95">
        <f>IF(D29&gt;1,INDEX([1]Hitters!$CV:$CV,MATCH($A29,[1]Hitters!$A:$A,0)),INDEX([1]Pitchers!$CP:$CP,MATCH($A29,[1]Pitchers!$A:$A,0)))</f>
        <v>30.375</v>
      </c>
      <c r="N29" s="90">
        <f t="shared" si="2"/>
        <v>-11.998669681956951</v>
      </c>
      <c r="O29" s="97">
        <f>IF($D29&gt;1,INDEX([1]Hitters!$AF:$AF,MATCH($A29,[1]Hitters!$A:$A,0)),INDEX([1]Pitchers!$AJ:$AJ,MATCH($A29,[1]Pitchers!$A:$A,0))*IF(OR(AND($D29=0,INDEX([1]Pitchers!$Q:$Q,MATCH($A29,[1]Pitchers!$A:$A,0))="R"),AND($D29=1,INDEX([1]Pitchers!$Q:$Q,MATCH($A29,[1]Pitchers!$A:$A,0))="S")),1,IF($D29=0,0.83+(1-INDEX([1]Pitchers!$BE:$BE,MATCH($A29,[1]Pitchers!$A:$A,0)))/8,1/(0.83+(1-INDEX([1]Pitchers!$BE:$BE,MATCH($A29,[1]Pitchers!$A:$A,0)))/8))))</f>
        <v>4.5404209973531859</v>
      </c>
      <c r="P29" s="97">
        <f>IF($D29&gt;1,O29+(LOOKUP(ROUNDDOWN($M29+RIGHT(P$4,4)*1-2016,0),Age!$A:$A,Age!$C:$C)*(1-($M29+RIGHT(P$4,4)*1-2016-ROUNDDOWN($M29+RIGHT(P$4,4)*1-2016,0)))+LOOKUP(ROUNDUP($M29+RIGHT(P$4,4)*1-2016,0),Age!$A:$A,Age!$C:$C)*(($M29+RIGHT(P$4,4)*1-2016-ROUNDDOWN($M29+RIGHT(P$4,4)*1-2016,0))))*IF($M29+RIGHT(P$4,4)*1-2016&gt;27,1,INDEX([1]Hitters!$BG:$BG,MATCH($A29,[1]Hitters!$A:$A,0))),O29*(1-(1-(LOOKUP(ROUNDDOWN($M29+RIGHT(P$4,4)*1-2016,0),Age!$A:$A,Age!$L:$L)*(1-($M29+RIGHT(P$4,4)*1-2016-ROUNDDOWN($M29+RIGHT(P$4,4)*1-2016,0)))+LOOKUP(ROUNDUP($M29+RIGHT(P$4,4)*1-2016,0),Age!$A:$A,Age!$L:$L)*(($M29+RIGHT(P$4,4)*1-2016-ROUNDDOWN($M29+RIGHT(P$4,4)*1-2016,0)))))*IF($M29+RIGHT(P$4,4)*1-2016&gt;27,1,INDEX([1]Pitchers!$BE:$BE,MATCH($A29,[1]Pitchers!$A:$A,0)))))</f>
        <v>4.6546409630678518</v>
      </c>
      <c r="Q29" s="97">
        <f>IF($D29&gt;1,P29+(LOOKUP(ROUNDDOWN($M29+RIGHT(Q$4,4)*1-2016,0),Age!$A:$A,Age!$C:$C)*(1-($M29+RIGHT(Q$4,4)*1-2016-ROUNDDOWN($M29+RIGHT(Q$4,4)*1-2016,0)))+LOOKUP(ROUNDUP($M29+RIGHT(Q$4,4)*1-2016,0),Age!$A:$A,Age!$C:$C)*(($M29+RIGHT(Q$4,4)*1-2016-ROUNDDOWN($M29+RIGHT(Q$4,4)*1-2016,0))))*IF($M29+RIGHT(Q$4,4)*1-2016&gt;27,1,INDEX([1]Hitters!$BG:$BG,MATCH($A29,[1]Hitters!$A:$A,0))),P29*(1-(1-(LOOKUP(ROUNDDOWN($M29+RIGHT(Q$4,4)*1-2016,0),Age!$A:$A,Age!$L:$L)*(1-($M29+RIGHT(Q$4,4)*1-2016-ROUNDDOWN($M29+RIGHT(Q$4,4)*1-2016,0)))+LOOKUP(ROUNDUP($M29+RIGHT(Q$4,4)*1-2016,0),Age!$A:$A,Age!$L:$L)*(($M29+RIGHT(Q$4,4)*1-2016-ROUNDDOWN($M29+RIGHT(Q$4,4)*1-2016,0)))))*IF($M29+RIGHT(Q$4,4)*1-2016&gt;27,1,INDEX([1]Pitchers!$BE:$BE,MATCH($A29,[1]Pitchers!$A:$A,0)))))</f>
        <v>4.7984984603326684</v>
      </c>
      <c r="R29" s="97">
        <f>IF($D29&gt;1,Q29+(LOOKUP(ROUNDDOWN($M29+RIGHT(R$4,4)*1-2016,0),Age!$A:$A,Age!$C:$C)*(1-($M29+RIGHT(R$4,4)*1-2016-ROUNDDOWN($M29+RIGHT(R$4,4)*1-2016,0)))+LOOKUP(ROUNDUP($M29+RIGHT(R$4,4)*1-2016,0),Age!$A:$A,Age!$C:$C)*(($M29+RIGHT(R$4,4)*1-2016-ROUNDDOWN($M29+RIGHT(R$4,4)*1-2016,0))))*IF($M29+RIGHT(R$4,4)*1-2016&gt;27,1,INDEX([1]Hitters!$BG:$BG,MATCH($A29,[1]Hitters!$A:$A,0))),Q29*(1-(1-(LOOKUP(ROUNDDOWN($M29+RIGHT(R$4,4)*1-2016,0),Age!$A:$A,Age!$L:$L)*(1-($M29+RIGHT(R$4,4)*1-2016-ROUNDDOWN($M29+RIGHT(R$4,4)*1-2016,0)))+LOOKUP(ROUNDUP($M29+RIGHT(R$4,4)*1-2016,0),Age!$A:$A,Age!$L:$L)*(($M29+RIGHT(R$4,4)*1-2016-ROUNDDOWN($M29+RIGHT(R$4,4)*1-2016,0)))))*IF($M29+RIGHT(R$4,4)*1-2016&gt;27,1,INDEX([1]Pitchers!$BE:$BE,MATCH($A29,[1]Pitchers!$A:$A,0)))))</f>
        <v>4.9743934195192372</v>
      </c>
      <c r="S29" s="97">
        <f>IF($D29&gt;1,R29+(LOOKUP(ROUNDDOWN($M29+RIGHT(S$4,4)*1-2016,0),Age!$A:$A,Age!$C:$C)*(1-($M29+RIGHT(S$4,4)*1-2016-ROUNDDOWN($M29+RIGHT(S$4,4)*1-2016,0)))+LOOKUP(ROUNDUP($M29+RIGHT(S$4,4)*1-2016,0),Age!$A:$A,Age!$C:$C)*(($M29+RIGHT(S$4,4)*1-2016-ROUNDDOWN($M29+RIGHT(S$4,4)*1-2016,0))))*IF($M29+RIGHT(S$4,4)*1-2016&gt;27,1,INDEX([1]Hitters!$BG:$BG,MATCH($A29,[1]Hitters!$A:$A,0))),R29*(1-(1-(LOOKUP(ROUNDDOWN($M29+RIGHT(S$4,4)*1-2016,0),Age!$A:$A,Age!$L:$L)*(1-($M29+RIGHT(S$4,4)*1-2016-ROUNDDOWN($M29+RIGHT(S$4,4)*1-2016,0)))+LOOKUP(ROUNDUP($M29+RIGHT(S$4,4)*1-2016,0),Age!$A:$A,Age!$L:$L)*(($M29+RIGHT(S$4,4)*1-2016-ROUNDDOWN($M29+RIGHT(S$4,4)*1-2016,0)))))*IF($M29+RIGHT(S$4,4)*1-2016&gt;27,1,INDEX([1]Pitchers!$BE:$BE,MATCH($A29,[1]Pitchers!$A:$A,0)))))</f>
        <v>5.1853387904657247</v>
      </c>
      <c r="T29" s="97">
        <f>IF($D29&gt;1,S29+(LOOKUP(ROUNDDOWN($M29+RIGHT(T$4,4)*1-2016,0),Age!$A:$A,Age!$C:$C)*(1-($M29+RIGHT(T$4,4)*1-2016-ROUNDDOWN($M29+RIGHT(T$4,4)*1-2016,0)))+LOOKUP(ROUNDUP($M29+RIGHT(T$4,4)*1-2016,0),Age!$A:$A,Age!$C:$C)*(($M29+RIGHT(T$4,4)*1-2016-ROUNDDOWN($M29+RIGHT(T$4,4)*1-2016,0))))*IF($M29+RIGHT(T$4,4)*1-2016&gt;27,1,INDEX([1]Hitters!$BG:$BG,MATCH($A29,[1]Hitters!$A:$A,0))),S29*(1-(1-(LOOKUP(ROUNDDOWN($M29+RIGHT(T$4,4)*1-2016,0),Age!$A:$A,Age!$L:$L)*(1-($M29+RIGHT(T$4,4)*1-2016-ROUNDDOWN($M29+RIGHT(T$4,4)*1-2016,0)))+LOOKUP(ROUNDUP($M29+RIGHT(T$4,4)*1-2016,0),Age!$A:$A,Age!$L:$L)*(($M29+RIGHT(T$4,4)*1-2016-ROUNDDOWN($M29+RIGHT(T$4,4)*1-2016,0)))))*IF($M29+RIGHT(T$4,4)*1-2016&gt;27,1,INDEX([1]Pitchers!$BE:$BE,MATCH($A29,[1]Pitchers!$A:$A,0)))))</f>
        <v>5.4350452615940892</v>
      </c>
      <c r="U29" s="97">
        <f>IF($D29&gt;1,T29+(LOOKUP(ROUNDDOWN($M29+RIGHT(U$4,4)*1-2016,0),Age!$A:$A,Age!$C:$C)*(1-($M29+RIGHT(U$4,4)*1-2016-ROUNDDOWN($M29+RIGHT(U$4,4)*1-2016,0)))+LOOKUP(ROUNDUP($M29+RIGHT(U$4,4)*1-2016,0),Age!$A:$A,Age!$C:$C)*(($M29+RIGHT(U$4,4)*1-2016-ROUNDDOWN($M29+RIGHT(U$4,4)*1-2016,0))))*IF($M29+RIGHT(U$4,4)*1-2016&gt;27,1,INDEX([1]Hitters!$BG:$BG,MATCH($A29,[1]Hitters!$A:$A,0))),T29*(1-(1-(LOOKUP(ROUNDDOWN($M29+RIGHT(U$4,4)*1-2016,0),Age!$A:$A,Age!$L:$L)*(1-($M29+RIGHT(U$4,4)*1-2016-ROUNDDOWN($M29+RIGHT(U$4,4)*1-2016,0)))+LOOKUP(ROUNDUP($M29+RIGHT(U$4,4)*1-2016,0),Age!$A:$A,Age!$L:$L)*(($M29+RIGHT(U$4,4)*1-2016-ROUNDDOWN($M29+RIGHT(U$4,4)*1-2016,0)))))*IF($M29+RIGHT(U$4,4)*1-2016&gt;27,1,INDEX([1]Pitchers!$BE:$BE,MATCH($A29,[1]Pitchers!$A:$A,0)))))</f>
        <v>5.7280281702268958</v>
      </c>
      <c r="V29" s="97">
        <f>IF($D29&gt;1,U29+(LOOKUP(ROUNDDOWN($M29+RIGHT(V$4,4)*1-2016,0),Age!$A:$A,Age!$C:$C)*(1-($M29+RIGHT(V$4,4)*1-2016-ROUNDDOWN($M29+RIGHT(V$4,4)*1-2016,0)))+LOOKUP(ROUNDUP($M29+RIGHT(V$4,4)*1-2016,0),Age!$A:$A,Age!$C:$C)*(($M29+RIGHT(V$4,4)*1-2016-ROUNDDOWN($M29+RIGHT(V$4,4)*1-2016,0))))*IF($M29+RIGHT(V$4,4)*1-2016&gt;27,1,INDEX([1]Hitters!$BG:$BG,MATCH($A29,[1]Hitters!$A:$A,0))),U29*(1-(1-(LOOKUP(ROUNDDOWN($M29+RIGHT(V$4,4)*1-2016,0),Age!$A:$A,Age!$L:$L)*(1-($M29+RIGHT(V$4,4)*1-2016-ROUNDDOWN($M29+RIGHT(V$4,4)*1-2016,0)))+LOOKUP(ROUNDUP($M29+RIGHT(V$4,4)*1-2016,0),Age!$A:$A,Age!$L:$L)*(($M29+RIGHT(V$4,4)*1-2016-ROUNDDOWN($M29+RIGHT(V$4,4)*1-2016,0)))))*IF($M29+RIGHT(V$4,4)*1-2016&gt;27,1,INDEX([1]Pitchers!$BE:$BE,MATCH($A29,[1]Pitchers!$A:$A,0)))))</f>
        <v>6.069740850756995</v>
      </c>
      <c r="W29" s="97">
        <f>IF($D29&gt;1,V29+(LOOKUP(ROUNDDOWN($M29+RIGHT(W$4,4)*1-2016,0),Age!$A:$A,Age!$C:$C)*(1-($M29+RIGHT(W$4,4)*1-2016-ROUNDDOWN($M29+RIGHT(W$4,4)*1-2016,0)))+LOOKUP(ROUNDUP($M29+RIGHT(W$4,4)*1-2016,0),Age!$A:$A,Age!$C:$C)*(($M29+RIGHT(W$4,4)*1-2016-ROUNDDOWN($M29+RIGHT(W$4,4)*1-2016,0))))*IF($M29+RIGHT(W$4,4)*1-2016&gt;27,1,INDEX([1]Hitters!$BG:$BG,MATCH($A29,[1]Hitters!$A:$A,0))),V29*(1-(1-(LOOKUP(ROUNDDOWN($M29+RIGHT(W$4,4)*1-2016,0),Age!$A:$A,Age!$L:$L)*(1-($M29+RIGHT(W$4,4)*1-2016-ROUNDDOWN($M29+RIGHT(W$4,4)*1-2016,0)))+LOOKUP(ROUNDUP($M29+RIGHT(W$4,4)*1-2016,0),Age!$A:$A,Age!$L:$L)*(($M29+RIGHT(W$4,4)*1-2016-ROUNDDOWN($M29+RIGHT(W$4,4)*1-2016,0)))))*IF($M29+RIGHT(W$4,4)*1-2016&gt;27,1,INDEX([1]Pitchers!$BE:$BE,MATCH($A29,[1]Pitchers!$A:$A,0)))))</f>
        <v>6.46673983827682</v>
      </c>
      <c r="X29" s="97">
        <f>IF($D29&gt;1,W29+(LOOKUP(ROUNDDOWN($M29+RIGHT(X$4,4)*1-2016,0),Age!$A:$A,Age!$C:$C)*(1-($M29+RIGHT(X$4,4)*1-2016-ROUNDDOWN($M29+RIGHT(X$4,4)*1-2016,0)))+LOOKUP(ROUNDUP($M29+RIGHT(X$4,4)*1-2016,0),Age!$A:$A,Age!$C:$C)*(($M29+RIGHT(X$4,4)*1-2016-ROUNDDOWN($M29+RIGHT(X$4,4)*1-2016,0))))*IF($M29+RIGHT(X$4,4)*1-2016&gt;27,1,INDEX([1]Hitters!$BG:$BG,MATCH($A29,[1]Hitters!$A:$A,0))),W29*(1-(1-(LOOKUP(ROUNDDOWN($M29+RIGHT(X$4,4)*1-2016,0),Age!$A:$A,Age!$L:$L)*(1-($M29+RIGHT(X$4,4)*1-2016-ROUNDDOWN($M29+RIGHT(X$4,4)*1-2016,0)))+LOOKUP(ROUNDUP($M29+RIGHT(X$4,4)*1-2016,0),Age!$A:$A,Age!$L:$L)*(($M29+RIGHT(X$4,4)*1-2016-ROUNDDOWN($M29+RIGHT(X$4,4)*1-2016,0)))))*IF($M29+RIGHT(X$4,4)*1-2016&gt;27,1,INDEX([1]Pitchers!$BE:$BE,MATCH($A29,[1]Pitchers!$A:$A,0)))))</f>
        <v>6.9268887948942055</v>
      </c>
      <c r="Y29" s="97">
        <f>IF($D29&gt;1,X29+(LOOKUP(ROUNDDOWN($M29+RIGHT(Y$4,4)*1-2016,0),Age!$A:$A,Age!$C:$C)*(1-($M29+RIGHT(Y$4,4)*1-2016-ROUNDDOWN($M29+RIGHT(Y$4,4)*1-2016,0)))+LOOKUP(ROUNDUP($M29+RIGHT(Y$4,4)*1-2016,0),Age!$A:$A,Age!$C:$C)*(($M29+RIGHT(Y$4,4)*1-2016-ROUNDDOWN($M29+RIGHT(Y$4,4)*1-2016,0))))*IF($M29+RIGHT(Y$4,4)*1-2016&gt;27,1,INDEX([1]Hitters!$BG:$BG,MATCH($A29,[1]Hitters!$A:$A,0))),X29*(1-(1-(LOOKUP(ROUNDDOWN($M29+RIGHT(Y$4,4)*1-2016,0),Age!$A:$A,Age!$L:$L)*(1-($M29+RIGHT(Y$4,4)*1-2016-ROUNDDOWN($M29+RIGHT(Y$4,4)*1-2016,0)))+LOOKUP(ROUNDUP($M29+RIGHT(Y$4,4)*1-2016,0),Age!$A:$A,Age!$L:$L)*(($M29+RIGHT(Y$4,4)*1-2016-ROUNDDOWN($M29+RIGHT(Y$4,4)*1-2016,0)))))*IF($M29+RIGHT(Y$4,4)*1-2016&gt;27,1,INDEX([1]Pitchers!$BE:$BE,MATCH($A29,[1]Pitchers!$A:$A,0)))))</f>
        <v>7.4596098362765373</v>
      </c>
      <c r="Z29" s="97">
        <f>IF($D29&gt;1,Y29+(LOOKUP(ROUNDDOWN($M29+RIGHT(Z$4,4)*1-2016,0),Age!$A:$A,Age!$C:$C)*(1-($M29+RIGHT(Z$4,4)*1-2016-ROUNDDOWN($M29+RIGHT(Z$4,4)*1-2016,0)))+LOOKUP(ROUNDUP($M29+RIGHT(Z$4,4)*1-2016,0),Age!$A:$A,Age!$C:$C)*(($M29+RIGHT(Z$4,4)*1-2016-ROUNDDOWN($M29+RIGHT(Z$4,4)*1-2016,0))))*IF($M29+RIGHT(Z$4,4)*1-2016&gt;27,1,INDEX([1]Hitters!$BG:$BG,MATCH($A29,[1]Hitters!$A:$A,0))),Y29*(1-(1-(LOOKUP(ROUNDDOWN($M29+RIGHT(Z$4,4)*1-2016,0),Age!$A:$A,Age!$L:$L)*(1-($M29+RIGHT(Z$4,4)*1-2016-ROUNDDOWN($M29+RIGHT(Z$4,4)*1-2016,0)))+LOOKUP(ROUNDUP($M29+RIGHT(Z$4,4)*1-2016,0),Age!$A:$A,Age!$L:$L)*(($M29+RIGHT(Z$4,4)*1-2016-ROUNDDOWN($M29+RIGHT(Z$4,4)*1-2016,0)))))*IF($M29+RIGHT(Z$4,4)*1-2016&gt;27,1,INDEX([1]Pitchers!$BE:$BE,MATCH($A29,[1]Pitchers!$A:$A,0)))))</f>
        <v>8.0761932118062685</v>
      </c>
      <c r="AA29" s="96">
        <f>IF($D29=0,0,IF($D29=1,INDEX([1]Pitchers!$FK:$FK,MATCH($A29,[1]Pitchers!$A:$A,0)),MAX(-16,IF($D29=10,-16,IF($D29&lt;2,0,INDEX([1]Hitters!$AZ:$AZ,MATCH($A29,[1]Hitters!$A:$A,0)))))))</f>
        <v>0.28066655893334197</v>
      </c>
      <c r="AB29" s="96">
        <f>IF($D29=0,0,IF($D29=1,INDEX([1]Pitchers!$FK:$FK,MATCH($A29,[1]Pitchers!$A:$A,0)),MAX(-16,IF($D29=2,AA29-MIN(0.75,0.25*(RIGHT(AB$4,4)*1-(RIGHT($AD$4,4)*1)+0.25)*(1-MIN(0.75,INDEX([1]Hitters!$CF:$CF,MATCH($A29,[1]Hitters!$A:$A,0)))/0.75*1)+INDEX([1]Hitters!$CF:$CF,MATCH($A29,[1]Hitters!$A:$A,0)))/0.75*1,IF($D29&gt;6,(AA29-MIN(0.75,0.25*(RIGHT(AB$4,4)*1-(RIGHT($AD$4,4)*1)+0.25)*(1-MIN(0.75,INDEX([1]Hitters!$CF:$CF,MATCH($A29,[1]Hitters!$A:$A,0)))/0.75*1)+INDEX([1]Hitters!$CF:$CF,MATCH($A29,[1]Hitters!$A:$A,0)))/0.75*($M29+RIGHT(AB$4,4)*1-RIGHT($AA$4,4)*1+10)*0.05),IF($D29=3,(AA29-MIN(0.75,0.25*(RIGHT(AB$4,4)*1-(RIGHT($AD$4,4)*1)+0.25)*(1-MIN(0.75,INDEX([1]Hitters!$CF:$CF,MATCH($A29,[1]Hitters!$A:$A,0)))/0.75*1)+INDEX([1]Hitters!$CF:$CF,MATCH($A29,[1]Hitters!$A:$A,0)))/0.75*($M29+RIGHT(AB$4,4)*1-RIGHT($AA$4,4)*1-27)*0.1),(AA29-MIN(0.75,0.25*(RIGHT(AB$4,4)*1-(RIGHT($AD$4,4)*1)+0.25)*(1-MIN(0.75,INDEX([1]Hitters!$CF:$CF,MATCH($A29,[1]Hitters!$A:$A,0)))/0.75*1)+INDEX([1]Hitters!$CF:$CF,MATCH($A29,[1]Hitters!$A:$A,0)))/0.75*($M29+RIGHT(AB$4,4)*1-RIGHT($AA$4,4)*1-20)*0.094)))))))</f>
        <v>0.28066655893334197</v>
      </c>
      <c r="AC29" s="96">
        <f>IF($D29=0,0,IF($D29=1,INDEX([1]Pitchers!$FK:$FK,MATCH($A29,[1]Pitchers!$A:$A,0)),MAX(-16,IF($D29=2,AB29-MIN(0.75,0.25*(RIGHT(AC$4,4)*1-(RIGHT($AD$4,4)*1)+0.25)*(1-MIN(0.75,INDEX([1]Hitters!$CF:$CF,MATCH($A29,[1]Hitters!$A:$A,0)))/0.75*1)+INDEX([1]Hitters!$CF:$CF,MATCH($A29,[1]Hitters!$A:$A,0)))/0.75*1,IF($D29&gt;6,(AB29-MIN(0.75,0.25*(RIGHT(AC$4,4)*1-(RIGHT($AD$4,4)*1)+0.25)*(1-MIN(0.75,INDEX([1]Hitters!$CF:$CF,MATCH($A29,[1]Hitters!$A:$A,0)))/0.75*1)+INDEX([1]Hitters!$CF:$CF,MATCH($A29,[1]Hitters!$A:$A,0)))/0.75*($M29+RIGHT(AC$4,4)*1-RIGHT($AA$4,4)*1+10)*0.05),IF($D29=3,(AB29-MIN(0.75,0.25*(RIGHT(AC$4,4)*1-(RIGHT($AD$4,4)*1)+0.25)*(1-MIN(0.75,INDEX([1]Hitters!$CF:$CF,MATCH($A29,[1]Hitters!$A:$A,0)))/0.75*1)+INDEX([1]Hitters!$CF:$CF,MATCH($A29,[1]Hitters!$A:$A,0)))/0.75*($M29+RIGHT(AC$4,4)*1-RIGHT($AA$4,4)*1-27)*0.1),(AB29-MIN(0.75,0.25*(RIGHT(AC$4,4)*1-(RIGHT($AD$4,4)*1)+0.25)*(1-MIN(0.75,INDEX([1]Hitters!$CF:$CF,MATCH($A29,[1]Hitters!$A:$A,0)))/0.75*1)+INDEX([1]Hitters!$CF:$CF,MATCH($A29,[1]Hitters!$A:$A,0)))/0.75*($M29+RIGHT(AC$4,4)*1-RIGHT($AA$4,4)*1-20)*0.094)))))))</f>
        <v>0.28066655893334197</v>
      </c>
      <c r="AD29" s="96">
        <f>IF($D29=0,0,IF($D29=1,INDEX([1]Pitchers!$FK:$FK,MATCH($A29,[1]Pitchers!$A:$A,0)),MAX(-16,IF($D29=2,AC29-MIN(0.75,0.25*(RIGHT(AD$4,4)*1-(RIGHT($AD$4,4)*1)+0.25)*(1-MIN(0.75,INDEX([1]Hitters!$CF:$CF,MATCH($A29,[1]Hitters!$A:$A,0)))/0.75*1)+INDEX([1]Hitters!$CF:$CF,MATCH($A29,[1]Hitters!$A:$A,0)))/0.75*1,IF($D29&gt;6,(AC29-MIN(0.75,0.25*(RIGHT(AD$4,4)*1-(RIGHT($AD$4,4)*1)+0.25)*(1-MIN(0.75,INDEX([1]Hitters!$CF:$CF,MATCH($A29,[1]Hitters!$A:$A,0)))/0.75*1)+INDEX([1]Hitters!$CF:$CF,MATCH($A29,[1]Hitters!$A:$A,0)))/0.75*($M29+RIGHT(AD$4,4)*1-RIGHT($AA$4,4)*1+10)*0.05),IF($D29=3,(AC29-MIN(0.75,0.25*(RIGHT(AD$4,4)*1-(RIGHT($AD$4,4)*1)+0.25)*(1-MIN(0.75,INDEX([1]Hitters!$CF:$CF,MATCH($A29,[1]Hitters!$A:$A,0)))/0.75*1)+INDEX([1]Hitters!$CF:$CF,MATCH($A29,[1]Hitters!$A:$A,0)))/0.75*($M29+RIGHT(AD$4,4)*1-RIGHT($AA$4,4)*1-27)*0.1),(AC29-MIN(0.75,0.25*(RIGHT(AD$4,4)*1-(RIGHT($AD$4,4)*1)+0.25)*(1-MIN(0.75,INDEX([1]Hitters!$CF:$CF,MATCH($A29,[1]Hitters!$A:$A,0)))/0.75*1)+INDEX([1]Hitters!$CF:$CF,MATCH($A29,[1]Hitters!$A:$A,0)))/0.75*($M29+RIGHT(AD$4,4)*1-RIGHT($AA$4,4)*1-20)*0.094)))))))</f>
        <v>0.28066655893334197</v>
      </c>
      <c r="AE29" s="96">
        <f>IF($D29=0,0,IF($D29=1,INDEX([1]Pitchers!$FK:$FK,MATCH($A29,[1]Pitchers!$A:$A,0)),MAX(-16,IF($D29=2,AD29-MIN(0.75,0.25*(RIGHT(AE$4,4)*1-(RIGHT($AD$4,4)*1)+0.25)*(1-MIN(0.75,INDEX([1]Hitters!$CF:$CF,MATCH($A29,[1]Hitters!$A:$A,0)))/0.75*1)+INDEX([1]Hitters!$CF:$CF,MATCH($A29,[1]Hitters!$A:$A,0)))/0.75*1,IF($D29&gt;6,(AD29-MIN(0.75,0.25*(RIGHT(AE$4,4)*1-(RIGHT($AD$4,4)*1)+0.25)*(1-MIN(0.75,INDEX([1]Hitters!$CF:$CF,MATCH($A29,[1]Hitters!$A:$A,0)))/0.75*1)+INDEX([1]Hitters!$CF:$CF,MATCH($A29,[1]Hitters!$A:$A,0)))/0.75*($M29+RIGHT(AE$4,4)*1-RIGHT($AA$4,4)*1+10)*0.05),IF($D29=3,(AD29-MIN(0.75,0.25*(RIGHT(AE$4,4)*1-(RIGHT($AD$4,4)*1)+0.25)*(1-MIN(0.75,INDEX([1]Hitters!$CF:$CF,MATCH($A29,[1]Hitters!$A:$A,0)))/0.75*1)+INDEX([1]Hitters!$CF:$CF,MATCH($A29,[1]Hitters!$A:$A,0)))/0.75*($M29+RIGHT(AE$4,4)*1-RIGHT($AA$4,4)*1-27)*0.1),(AD29-MIN(0.75,0.25*(RIGHT(AE$4,4)*1-(RIGHT($AD$4,4)*1)+0.25)*(1-MIN(0.75,INDEX([1]Hitters!$CF:$CF,MATCH($A29,[1]Hitters!$A:$A,0)))/0.75*1)+INDEX([1]Hitters!$CF:$CF,MATCH($A29,[1]Hitters!$A:$A,0)))/0.75*($M29+RIGHT(AE$4,4)*1-RIGHT($AA$4,4)*1-20)*0.094)))))))</f>
        <v>0.28066655893334197</v>
      </c>
      <c r="AF29" s="96">
        <f>IF($D29=0,0,IF($D29=1,INDEX([1]Pitchers!$FK:$FK,MATCH($A29,[1]Pitchers!$A:$A,0)),MAX(-16,IF($D29=2,AE29-MIN(0.75,0.25*(RIGHT(AF$4,4)*1-(RIGHT($AD$4,4)*1)+0.25)*(1-MIN(0.75,INDEX([1]Hitters!$CF:$CF,MATCH($A29,[1]Hitters!$A:$A,0)))/0.75*1)+INDEX([1]Hitters!$CF:$CF,MATCH($A29,[1]Hitters!$A:$A,0)))/0.75*1,IF($D29&gt;6,(AE29-MIN(0.75,0.25*(RIGHT(AF$4,4)*1-(RIGHT($AD$4,4)*1)+0.25)*(1-MIN(0.75,INDEX([1]Hitters!$CF:$CF,MATCH($A29,[1]Hitters!$A:$A,0)))/0.75*1)+INDEX([1]Hitters!$CF:$CF,MATCH($A29,[1]Hitters!$A:$A,0)))/0.75*($M29+RIGHT(AF$4,4)*1-RIGHT($AA$4,4)*1+10)*0.05),IF($D29=3,(AE29-MIN(0.75,0.25*(RIGHT(AF$4,4)*1-(RIGHT($AD$4,4)*1)+0.25)*(1-MIN(0.75,INDEX([1]Hitters!$CF:$CF,MATCH($A29,[1]Hitters!$A:$A,0)))/0.75*1)+INDEX([1]Hitters!$CF:$CF,MATCH($A29,[1]Hitters!$A:$A,0)))/0.75*($M29+RIGHT(AF$4,4)*1-RIGHT($AA$4,4)*1-27)*0.1),(AE29-MIN(0.75,0.25*(RIGHT(AF$4,4)*1-(RIGHT($AD$4,4)*1)+0.25)*(1-MIN(0.75,INDEX([1]Hitters!$CF:$CF,MATCH($A29,[1]Hitters!$A:$A,0)))/0.75*1)+INDEX([1]Hitters!$CF:$CF,MATCH($A29,[1]Hitters!$A:$A,0)))/0.75*($M29+RIGHT(AF$4,4)*1-RIGHT($AA$4,4)*1-20)*0.094)))))))</f>
        <v>0.28066655893334197</v>
      </c>
      <c r="AG29" s="96">
        <f>IF($D29=0,0,IF($D29=1,INDEX([1]Pitchers!$FK:$FK,MATCH($A29,[1]Pitchers!$A:$A,0)),MAX(-16,IF($D29=2,AF29-MIN(0.75,0.25*(RIGHT(AG$4,4)*1-(RIGHT($AD$4,4)*1)+0.25)*(1-MIN(0.75,INDEX([1]Hitters!$CF:$CF,MATCH($A29,[1]Hitters!$A:$A,0)))/0.75*1)+INDEX([1]Hitters!$CF:$CF,MATCH($A29,[1]Hitters!$A:$A,0)))/0.75*1,IF($D29&gt;6,(AF29-MIN(0.75,0.25*(RIGHT(AG$4,4)*1-(RIGHT($AD$4,4)*1)+0.25)*(1-MIN(0.75,INDEX([1]Hitters!$CF:$CF,MATCH($A29,[1]Hitters!$A:$A,0)))/0.75*1)+INDEX([1]Hitters!$CF:$CF,MATCH($A29,[1]Hitters!$A:$A,0)))/0.75*($M29+RIGHT(AG$4,4)*1-RIGHT($AA$4,4)*1+10)*0.05),IF($D29=3,(AF29-MIN(0.75,0.25*(RIGHT(AG$4,4)*1-(RIGHT($AD$4,4)*1)+0.25)*(1-MIN(0.75,INDEX([1]Hitters!$CF:$CF,MATCH($A29,[1]Hitters!$A:$A,0)))/0.75*1)+INDEX([1]Hitters!$CF:$CF,MATCH($A29,[1]Hitters!$A:$A,0)))/0.75*($M29+RIGHT(AG$4,4)*1-RIGHT($AA$4,4)*1-27)*0.1),(AF29-MIN(0.75,0.25*(RIGHT(AG$4,4)*1-(RIGHT($AD$4,4)*1)+0.25)*(1-MIN(0.75,INDEX([1]Hitters!$CF:$CF,MATCH($A29,[1]Hitters!$A:$A,0)))/0.75*1)+INDEX([1]Hitters!$CF:$CF,MATCH($A29,[1]Hitters!$A:$A,0)))/0.75*($M29+RIGHT(AG$4,4)*1-RIGHT($AA$4,4)*1-20)*0.094)))))))</f>
        <v>0.28066655893334197</v>
      </c>
      <c r="AH29" s="96">
        <f>IF($D29=0,0,IF($D29=1,INDEX([1]Pitchers!$FK:$FK,MATCH($A29,[1]Pitchers!$A:$A,0)),MAX(-16,IF($D29=2,AG29-MIN(0.75,0.25*(RIGHT(AH$4,4)*1-(RIGHT($AD$4,4)*1)+0.25)*(1-MIN(0.75,INDEX([1]Hitters!$CF:$CF,MATCH($A29,[1]Hitters!$A:$A,0)))/0.75*1)+INDEX([1]Hitters!$CF:$CF,MATCH($A29,[1]Hitters!$A:$A,0)))/0.75*1,IF($D29&gt;6,(AG29-MIN(0.75,0.25*(RIGHT(AH$4,4)*1-(RIGHT($AD$4,4)*1)+0.25)*(1-MIN(0.75,INDEX([1]Hitters!$CF:$CF,MATCH($A29,[1]Hitters!$A:$A,0)))/0.75*1)+INDEX([1]Hitters!$CF:$CF,MATCH($A29,[1]Hitters!$A:$A,0)))/0.75*($M29+RIGHT(AH$4,4)*1-RIGHT($AA$4,4)*1+10)*0.05),IF($D29=3,(AG29-MIN(0.75,0.25*(RIGHT(AH$4,4)*1-(RIGHT($AD$4,4)*1)+0.25)*(1-MIN(0.75,INDEX([1]Hitters!$CF:$CF,MATCH($A29,[1]Hitters!$A:$A,0)))/0.75*1)+INDEX([1]Hitters!$CF:$CF,MATCH($A29,[1]Hitters!$A:$A,0)))/0.75*($M29+RIGHT(AH$4,4)*1-RIGHT($AA$4,4)*1-27)*0.1),(AG29-MIN(0.75,0.25*(RIGHT(AH$4,4)*1-(RIGHT($AD$4,4)*1)+0.25)*(1-MIN(0.75,INDEX([1]Hitters!$CF:$CF,MATCH($A29,[1]Hitters!$A:$A,0)))/0.75*1)+INDEX([1]Hitters!$CF:$CF,MATCH($A29,[1]Hitters!$A:$A,0)))/0.75*($M29+RIGHT(AH$4,4)*1-RIGHT($AA$4,4)*1-20)*0.094)))))))</f>
        <v>0.28066655893334197</v>
      </c>
      <c r="AI29" s="96">
        <f>IF($D29=0,0,IF($D29=1,INDEX([1]Pitchers!$FK:$FK,MATCH($A29,[1]Pitchers!$A:$A,0)),MAX(-16,IF($D29=2,AH29-MIN(0.75,0.25*(RIGHT(AI$4,4)*1-(RIGHT($AD$4,4)*1)+0.25)*(1-MIN(0.75,INDEX([1]Hitters!$CF:$CF,MATCH($A29,[1]Hitters!$A:$A,0)))/0.75*1)+INDEX([1]Hitters!$CF:$CF,MATCH($A29,[1]Hitters!$A:$A,0)))/0.75*1,IF($D29&gt;6,(AH29-MIN(0.75,0.25*(RIGHT(AI$4,4)*1-(RIGHT($AD$4,4)*1)+0.25)*(1-MIN(0.75,INDEX([1]Hitters!$CF:$CF,MATCH($A29,[1]Hitters!$A:$A,0)))/0.75*1)+INDEX([1]Hitters!$CF:$CF,MATCH($A29,[1]Hitters!$A:$A,0)))/0.75*($M29+RIGHT(AI$4,4)*1-RIGHT($AA$4,4)*1+10)*0.05),IF($D29=3,(AH29-MIN(0.75,0.25*(RIGHT(AI$4,4)*1-(RIGHT($AD$4,4)*1)+0.25)*(1-MIN(0.75,INDEX([1]Hitters!$CF:$CF,MATCH($A29,[1]Hitters!$A:$A,0)))/0.75*1)+INDEX([1]Hitters!$CF:$CF,MATCH($A29,[1]Hitters!$A:$A,0)))/0.75*($M29+RIGHT(AI$4,4)*1-RIGHT($AA$4,4)*1-27)*0.1),(AH29-MIN(0.75,0.25*(RIGHT(AI$4,4)*1-(RIGHT($AD$4,4)*1)+0.25)*(1-MIN(0.75,INDEX([1]Hitters!$CF:$CF,MATCH($A29,[1]Hitters!$A:$A,0)))/0.75*1)+INDEX([1]Hitters!$CF:$CF,MATCH($A29,[1]Hitters!$A:$A,0)))/0.75*($M29+RIGHT(AI$4,4)*1-RIGHT($AA$4,4)*1-20)*0.094)))))))</f>
        <v>0.28066655893334197</v>
      </c>
      <c r="AJ29" s="96">
        <f>IF($D29=0,0,IF($D29=1,INDEX([1]Pitchers!$FK:$FK,MATCH($A29,[1]Pitchers!$A:$A,0)),MAX(-16,IF($D29=2,AI29-MIN(0.75,0.25*(RIGHT(AJ$4,4)*1-(RIGHT($AD$4,4)*1)+0.25)*(1-MIN(0.75,INDEX([1]Hitters!$CF:$CF,MATCH($A29,[1]Hitters!$A:$A,0)))/0.75*1)+INDEX([1]Hitters!$CF:$CF,MATCH($A29,[1]Hitters!$A:$A,0)))/0.75*1,IF($D29&gt;6,(AI29-MIN(0.75,0.25*(RIGHT(AJ$4,4)*1-(RIGHT($AD$4,4)*1)+0.25)*(1-MIN(0.75,INDEX([1]Hitters!$CF:$CF,MATCH($A29,[1]Hitters!$A:$A,0)))/0.75*1)+INDEX([1]Hitters!$CF:$CF,MATCH($A29,[1]Hitters!$A:$A,0)))/0.75*($M29+RIGHT(AJ$4,4)*1-RIGHT($AA$4,4)*1+10)*0.05),IF($D29=3,(AI29-MIN(0.75,0.25*(RIGHT(AJ$4,4)*1-(RIGHT($AD$4,4)*1)+0.25)*(1-MIN(0.75,INDEX([1]Hitters!$CF:$CF,MATCH($A29,[1]Hitters!$A:$A,0)))/0.75*1)+INDEX([1]Hitters!$CF:$CF,MATCH($A29,[1]Hitters!$A:$A,0)))/0.75*($M29+RIGHT(AJ$4,4)*1-RIGHT($AA$4,4)*1-27)*0.1),(AI29-MIN(0.75,0.25*(RIGHT(AJ$4,4)*1-(RIGHT($AD$4,4)*1)+0.25)*(1-MIN(0.75,INDEX([1]Hitters!$CF:$CF,MATCH($A29,[1]Hitters!$A:$A,0)))/0.75*1)+INDEX([1]Hitters!$CF:$CF,MATCH($A29,[1]Hitters!$A:$A,0)))/0.75*($M29+RIGHT(AJ$4,4)*1-RIGHT($AA$4,4)*1-20)*0.094)))))))</f>
        <v>0.28066655893334197</v>
      </c>
      <c r="AK29" s="96">
        <f>IF($D29=0,0,IF($D29=1,INDEX([1]Pitchers!$FK:$FK,MATCH($A29,[1]Pitchers!$A:$A,0)),MAX(-16,IF($D29=2,AJ29-MIN(0.75,0.25*(RIGHT(AK$4,4)*1-(RIGHT($AD$4,4)*1)+0.25)*(1-MIN(0.75,INDEX([1]Hitters!$CF:$CF,MATCH($A29,[1]Hitters!$A:$A,0)))/0.75*1)+INDEX([1]Hitters!$CF:$CF,MATCH($A29,[1]Hitters!$A:$A,0)))/0.75*1,IF($D29&gt;6,(AJ29-MIN(0.75,0.25*(RIGHT(AK$4,4)*1-(RIGHT($AD$4,4)*1)+0.25)*(1-MIN(0.75,INDEX([1]Hitters!$CF:$CF,MATCH($A29,[1]Hitters!$A:$A,0)))/0.75*1)+INDEX([1]Hitters!$CF:$CF,MATCH($A29,[1]Hitters!$A:$A,0)))/0.75*($M29+RIGHT(AK$4,4)*1-RIGHT($AA$4,4)*1+10)*0.05),IF($D29=3,(AJ29-MIN(0.75,0.25*(RIGHT(AK$4,4)*1-(RIGHT($AD$4,4)*1)+0.25)*(1-MIN(0.75,INDEX([1]Hitters!$CF:$CF,MATCH($A29,[1]Hitters!$A:$A,0)))/0.75*1)+INDEX([1]Hitters!$CF:$CF,MATCH($A29,[1]Hitters!$A:$A,0)))/0.75*($M29+RIGHT(AK$4,4)*1-RIGHT($AA$4,4)*1-27)*0.1),(AJ29-MIN(0.75,0.25*(RIGHT(AK$4,4)*1-(RIGHT($AD$4,4)*1)+0.25)*(1-MIN(0.75,INDEX([1]Hitters!$CF:$CF,MATCH($A29,[1]Hitters!$A:$A,0)))/0.75*1)+INDEX([1]Hitters!$CF:$CF,MATCH($A29,[1]Hitters!$A:$A,0)))/0.75*($M29+RIGHT(AK$4,4)*1-RIGHT($AA$4,4)*1-20)*0.094)))))))</f>
        <v>0.28066655893334197</v>
      </c>
      <c r="AL29" s="96">
        <f>IF($D29=0,0,IF($D29=1,INDEX([1]Pitchers!$FK:$FK,MATCH($A29,[1]Pitchers!$A:$A,0)),MAX(-16,IF($D29=2,AK29-MIN(0.75,0.25*(RIGHT(AL$4,4)*1-(RIGHT($AD$4,4)*1)+0.25)*(1-MIN(0.75,INDEX([1]Hitters!$CF:$CF,MATCH($A29,[1]Hitters!$A:$A,0)))/0.75*1)+INDEX([1]Hitters!$CF:$CF,MATCH($A29,[1]Hitters!$A:$A,0)))/0.75*1,IF($D29&gt;6,(AK29-MIN(0.75,0.25*(RIGHT(AL$4,4)*1-(RIGHT($AD$4,4)*1)+0.25)*(1-MIN(0.75,INDEX([1]Hitters!$CF:$CF,MATCH($A29,[1]Hitters!$A:$A,0)))/0.75*1)+INDEX([1]Hitters!$CF:$CF,MATCH($A29,[1]Hitters!$A:$A,0)))/0.75*($M29+RIGHT(AL$4,4)*1-RIGHT($AA$4,4)*1+10)*0.05),IF($D29=3,(AK29-MIN(0.75,0.25*(RIGHT(AL$4,4)*1-(RIGHT($AD$4,4)*1)+0.25)*(1-MIN(0.75,INDEX([1]Hitters!$CF:$CF,MATCH($A29,[1]Hitters!$A:$A,0)))/0.75*1)+INDEX([1]Hitters!$CF:$CF,MATCH($A29,[1]Hitters!$A:$A,0)))/0.75*($M29+RIGHT(AL$4,4)*1-RIGHT($AA$4,4)*1-27)*0.1),(AK29-MIN(0.75,0.25*(RIGHT(AL$4,4)*1-(RIGHT($AD$4,4)*1)+0.25)*(1-MIN(0.75,INDEX([1]Hitters!$CF:$CF,MATCH($A29,[1]Hitters!$A:$A,0)))/0.75*1)+INDEX([1]Hitters!$CF:$CF,MATCH($A29,[1]Hitters!$A:$A,0)))/0.75*($M29+RIGHT(AL$4,4)*1-RIGHT($AA$4,4)*1-20)*0.094)))))))</f>
        <v>0.28066655893334197</v>
      </c>
      <c r="AM29" s="98">
        <f>MAX(IF($D29=0,20,IF($D29=1,60,150)),MAX(0,IF($D29&gt;1,INDEX([1]Hitters!$ER:$ER,MATCH($A29,[1]Hitters!$A:$A,0))*(0.4+MAX(0,0.6*MIN(1,(IF(O29="",0,(((4.25+(O29-0.263)*4.2)^(((4.25+(O29-0.263)*4.2)+(4.25-AA29*600/600*4.2/600))^0.285))/((4.25+(O29-0.263)*4.2)^(((4.25+(O29-0.263)*4.2)+(4.25-AA29*600/600*4.2/600))^0.285)+(4.25-AA29*600/600*4.2/600)^(((4.25+(O29-0.263)*4.2)+(4.25-AA29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29,[1]Pitchers!$A:$A,0))))*IF($D29&lt;2,(0.4+0.6*MAX(0,MIN(1,IF($D29=0,((4.25)^(((4.25)+(4.25-(4-O29)*4.25/4*1/9))^0.285)/((4.25)^(((4.25)+(4.25-(4-O29)*4.25/4*1/9))^0.285)+(4.25-(4-O29)*4.25/4*1/9)^(((4.25)+(4.25-(4-O29)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29)))/0.5345*0.0009131+0.0104414*(3.74-MIN(3.74,O29)))*50,(((4.25+(AA29-0.263)*0.32*198*MAX(6,198/33)/198)^(((4.25+(AA29-0.263)*0.32*198*MAX(6,198/33)/198)+(4.25-(4-O29)*4.25/4*MAX(6,198/33)/9))^0.285)/((4.25+(AA29-0.263)*0.32*198*MAX(6,198/33)/198)^(((4.25+(AA29-0.263)*0.32*198*MAX(6,198/33)/198)+(4.25-(4-O29)*4.25/4*MAX(6,198/33)/9))^0.285)+(4.25-(4-O29)*4.25/4*MAX(6,198/33)/9)^(((4.25+(AA29-0.263)*0.32*198*MAX(6,198/33)/198)+(4.25-(4-O29)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29=0,50,198)/0.0065))),1))</f>
        <v>144.85083307083335</v>
      </c>
      <c r="AN29" s="98">
        <f t="shared" si="3"/>
        <v>138.76051543588568</v>
      </c>
      <c r="AO29" s="98">
        <f t="shared" si="4"/>
        <v>112.83117362593617</v>
      </c>
      <c r="AP29" s="98">
        <f t="shared" si="5"/>
        <v>83.052681599884039</v>
      </c>
      <c r="AQ29" s="98">
        <f t="shared" si="6"/>
        <v>60</v>
      </c>
      <c r="AR29" s="98">
        <f t="shared" si="7"/>
        <v>60</v>
      </c>
      <c r="AS29" s="98">
        <f t="shared" si="8"/>
        <v>60</v>
      </c>
      <c r="AT29" s="98">
        <f t="shared" si="9"/>
        <v>60</v>
      </c>
      <c r="AU29" s="98">
        <f t="shared" si="10"/>
        <v>60</v>
      </c>
      <c r="AV29" s="98">
        <f t="shared" si="11"/>
        <v>60</v>
      </c>
      <c r="AW29" s="98">
        <f t="shared" si="12"/>
        <v>60</v>
      </c>
      <c r="AX29" s="98">
        <f t="shared" si="13"/>
        <v>60</v>
      </c>
      <c r="AY29" s="96">
        <f t="shared" si="14"/>
        <v>1.837666289755381</v>
      </c>
      <c r="AZ29" s="96">
        <f t="shared" si="15"/>
        <v>26.7</v>
      </c>
      <c r="BA29" s="96">
        <f t="shared" si="16"/>
        <v>1.1010501641617119</v>
      </c>
      <c r="BB29" s="96">
        <f t="shared" si="17"/>
        <v>0.86660720658078727</v>
      </c>
      <c r="BC29" s="96">
        <f t="shared" si="18"/>
        <v>0.51519278003153968</v>
      </c>
      <c r="BD29" s="96">
        <f t="shared" si="19"/>
        <v>0.21227293170205874</v>
      </c>
      <c r="BE29" s="96">
        <f t="shared" si="20"/>
        <v>1.2453239132547145E-2</v>
      </c>
      <c r="BF29" s="96">
        <f t="shared" si="21"/>
        <v>0</v>
      </c>
      <c r="BG29" s="96">
        <f t="shared" si="22"/>
        <v>0</v>
      </c>
      <c r="BH29" s="96">
        <f t="shared" si="23"/>
        <v>0</v>
      </c>
      <c r="BI29" s="96">
        <f t="shared" si="24"/>
        <v>0</v>
      </c>
      <c r="BJ29" s="96">
        <f t="shared" si="25"/>
        <v>0</v>
      </c>
      <c r="BK29" s="96">
        <f t="shared" si="26"/>
        <v>0</v>
      </c>
      <c r="BL29" s="96">
        <f t="shared" si="27"/>
        <v>0</v>
      </c>
      <c r="BM29" s="129">
        <f t="shared" si="66"/>
        <v>11</v>
      </c>
      <c r="BN29" s="129">
        <f t="shared" si="66"/>
        <v>11</v>
      </c>
      <c r="BO29" s="129" t="str">
        <f t="shared" si="66"/>
        <v/>
      </c>
      <c r="BP29" s="129" t="str">
        <f t="shared" si="66"/>
        <v/>
      </c>
      <c r="BQ29" s="129" t="str">
        <f t="shared" si="66"/>
        <v/>
      </c>
      <c r="BR29" s="129" t="str">
        <f t="shared" si="66"/>
        <v/>
      </c>
      <c r="BS29" s="129" t="str">
        <f t="shared" si="66"/>
        <v/>
      </c>
      <c r="BT29" s="129" t="str">
        <f t="shared" si="66"/>
        <v/>
      </c>
      <c r="BU29" s="129" t="str">
        <f t="shared" si="66"/>
        <v/>
      </c>
      <c r="BV29" s="129" t="str">
        <f t="shared" si="66"/>
        <v/>
      </c>
      <c r="BW29" s="129" t="str">
        <f t="shared" si="66"/>
        <v/>
      </c>
      <c r="BX29" s="129" t="str">
        <f t="shared" si="66"/>
        <v/>
      </c>
      <c r="BY29" s="130">
        <f t="shared" si="29"/>
        <v>9.3084013132936949</v>
      </c>
      <c r="BZ29" s="130">
        <f t="shared" si="30"/>
        <v>7.7795005352786131</v>
      </c>
      <c r="CA29" s="130">
        <f t="shared" si="31"/>
        <v>5.0440003198781804</v>
      </c>
      <c r="CB29" s="130">
        <f t="shared" si="32"/>
        <v>2.4658596204927665</v>
      </c>
      <c r="CC29" s="130">
        <f t="shared" si="33"/>
        <v>0.6210959199868451</v>
      </c>
      <c r="CD29" s="130">
        <f t="shared" si="34"/>
        <v>0.5</v>
      </c>
      <c r="CE29" s="130">
        <f t="shared" si="35"/>
        <v>0.5</v>
      </c>
      <c r="CF29" s="130">
        <f t="shared" si="36"/>
        <v>0.5</v>
      </c>
      <c r="CG29" s="130">
        <f t="shared" si="37"/>
        <v>0.5</v>
      </c>
      <c r="CH29" s="130">
        <f t="shared" si="38"/>
        <v>0.5</v>
      </c>
      <c r="CI29" s="130">
        <f t="shared" si="39"/>
        <v>0.5</v>
      </c>
      <c r="CJ29" s="130">
        <f t="shared" si="40"/>
        <v>0.5</v>
      </c>
      <c r="CK29" s="131">
        <f t="shared" si="41"/>
        <v>2</v>
      </c>
      <c r="CL29" s="96">
        <f t="shared" si="42"/>
        <v>-0.43429624097258612</v>
      </c>
      <c r="CM29" s="96">
        <f t="shared" si="43"/>
        <v>-0.60418487678188293</v>
      </c>
      <c r="CN29" s="96">
        <f t="shared" si="44"/>
        <v>-0.68076124481657074</v>
      </c>
      <c r="CO29" s="96">
        <f t="shared" si="45"/>
        <v>-0.66804396691591206</v>
      </c>
      <c r="CP29" s="96">
        <f t="shared" si="46"/>
        <v>-0.62351676086745278</v>
      </c>
      <c r="CQ29" s="96">
        <f t="shared" si="47"/>
        <v>-0.63596999999999992</v>
      </c>
      <c r="CR29" s="96">
        <f t="shared" si="48"/>
        <v>-0.63596999999999992</v>
      </c>
      <c r="CS29" s="96">
        <f t="shared" si="49"/>
        <v>-0.63596999999999992</v>
      </c>
      <c r="CT29" s="96">
        <f t="shared" si="50"/>
        <v>-0.63596999999999992</v>
      </c>
      <c r="CU29" s="96">
        <f t="shared" si="51"/>
        <v>-0.63596999999999992</v>
      </c>
      <c r="CV29" s="96">
        <f t="shared" si="52"/>
        <v>-0.63596999999999992</v>
      </c>
      <c r="CW29" s="96">
        <f t="shared" si="53"/>
        <v>-0.63596999999999992</v>
      </c>
      <c r="CX29" s="96">
        <f>MAX(0,(IF(CL29&gt;0,(CL29-ROUNDDOWN(CL29,1))/0.1*LOOKUP(ROUNDUP(CL29+81.1,1),CB!$A:$A,CB!$C:$C)+(1-(CL29-ROUNDDOWN(CL29,1))/0.1)*LOOKUP(ROUNDDOWN(CL29+81.1,1),CB!$A:$A,CB!$C:$C),(CL29-ROUNDDOWN(CL29-0.1,1))/0.1*LOOKUP(ROUNDUP(CL29+81.1,1),CB!$A:$A,CB!$C:$C)+(1-(CL29-ROUNDDOWN(CL29-0.1,1))/0.1)*LOOKUP(ROUNDDOWN(CL29+81.1,1),CB!$A:$A,CB!$C:$C))-LOOKUP(81.1,CB!$A:$A,CB!$C:$C))/(1-(BINOMDIST(97,162,0.5,TRUE)-BINOMDIST(87,162,0.5,TRUE)))*$C$2*($B$1^(LEFT(CX$4,4)*1-LEFT($BA$4,4)*1))*(37.75+CL29))</f>
        <v>0</v>
      </c>
      <c r="CY29" s="96">
        <f>MAX(0,(IF(CM29&gt;0,(CM29-ROUNDDOWN(CM29,1))/0.1*LOOKUP(ROUNDUP(CM29+81.1,1),CB!$A:$A,CB!$C:$C)+(1-(CM29-ROUNDDOWN(CM29,1))/0.1)*LOOKUP(ROUNDDOWN(CM29+81.1,1),CB!$A:$A,CB!$C:$C),(CM29-ROUNDDOWN(CM29-0.1,1))/0.1*LOOKUP(ROUNDUP(CM29+81.1,1),CB!$A:$A,CB!$C:$C)+(1-(CM29-ROUNDDOWN(CM29-0.1,1))/0.1)*LOOKUP(ROUNDDOWN(CM29+81.1,1),CB!$A:$A,CB!$C:$C))-LOOKUP(81.1,CB!$A:$A,CB!$C:$C))/(1-(BINOMDIST(97,162,0.5,TRUE)-BINOMDIST(87,162,0.5,TRUE)))*$C$2*($B$1^(LEFT(CY$4,4)*1-LEFT($BA$4,4)*1))*(37.75+CM29))</f>
        <v>0</v>
      </c>
      <c r="CZ29" s="96">
        <f>MAX(0,(IF(CN29&gt;0,(CN29-ROUNDDOWN(CN29,1))/0.1*LOOKUP(ROUNDUP(CN29+81.1,1),CB!$A:$A,CB!$C:$C)+(1-(CN29-ROUNDDOWN(CN29,1))/0.1)*LOOKUP(ROUNDDOWN(CN29+81.1,1),CB!$A:$A,CB!$C:$C),(CN29-ROUNDDOWN(CN29-0.1,1))/0.1*LOOKUP(ROUNDUP(CN29+81.1,1),CB!$A:$A,CB!$C:$C)+(1-(CN29-ROUNDDOWN(CN29-0.1,1))/0.1)*LOOKUP(ROUNDDOWN(CN29+81.1,1),CB!$A:$A,CB!$C:$C))-LOOKUP(81.1,CB!$A:$A,CB!$C:$C))/(1-(BINOMDIST(97,162,0.5,TRUE)-BINOMDIST(87,162,0.5,TRUE)))*$C$2*($B$1^(LEFT(CZ$4,4)*1-LEFT($BA$4,4)*1))*(37.75+CN29))</f>
        <v>0</v>
      </c>
      <c r="DA29" s="96">
        <f>MAX(0,(IF(CO29&gt;0,(CO29-ROUNDDOWN(CO29,1))/0.1*LOOKUP(ROUNDUP(CO29+81.1,1),CB!$A:$A,CB!$C:$C)+(1-(CO29-ROUNDDOWN(CO29,1))/0.1)*LOOKUP(ROUNDDOWN(CO29+81.1,1),CB!$A:$A,CB!$C:$C),(CO29-ROUNDDOWN(CO29-0.1,1))/0.1*LOOKUP(ROUNDUP(CO29+81.1,1),CB!$A:$A,CB!$C:$C)+(1-(CO29-ROUNDDOWN(CO29-0.1,1))/0.1)*LOOKUP(ROUNDDOWN(CO29+81.1,1),CB!$A:$A,CB!$C:$C))-LOOKUP(81.1,CB!$A:$A,CB!$C:$C))/(1-(BINOMDIST(97,162,0.5,TRUE)-BINOMDIST(87,162,0.5,TRUE)))*$C$2*($B$1^(LEFT(DA$4,4)*1-LEFT($BA$4,4)*1))*(37.75+CO29))</f>
        <v>0</v>
      </c>
      <c r="DB29" s="96">
        <f>MAX(0,(IF(CP29&gt;0,(CP29-ROUNDDOWN(CP29,1))/0.1*LOOKUP(ROUNDUP(CP29+81.1,1),CB!$A:$A,CB!$C:$C)+(1-(CP29-ROUNDDOWN(CP29,1))/0.1)*LOOKUP(ROUNDDOWN(CP29+81.1,1),CB!$A:$A,CB!$C:$C),(CP29-ROUNDDOWN(CP29-0.1,1))/0.1*LOOKUP(ROUNDUP(CP29+81.1,1),CB!$A:$A,CB!$C:$C)+(1-(CP29-ROUNDDOWN(CP29-0.1,1))/0.1)*LOOKUP(ROUNDDOWN(CP29+81.1,1),CB!$A:$A,CB!$C:$C))-LOOKUP(81.1,CB!$A:$A,CB!$C:$C))/(1-(BINOMDIST(97,162,0.5,TRUE)-BINOMDIST(87,162,0.5,TRUE)))*$C$2*($B$1^(LEFT(DB$4,4)*1-LEFT($BA$4,4)*1))*(37.75+CP29))</f>
        <v>0</v>
      </c>
      <c r="DC29" s="96">
        <f>MAX(0,(IF(CQ29&gt;0,(CQ29-ROUNDDOWN(CQ29,1))/0.1*LOOKUP(ROUNDUP(CQ29+81.1,1),CB!$A:$A,CB!$C:$C)+(1-(CQ29-ROUNDDOWN(CQ29,1))/0.1)*LOOKUP(ROUNDDOWN(CQ29+81.1,1),CB!$A:$A,CB!$C:$C),(CQ29-ROUNDDOWN(CQ29-0.1,1))/0.1*LOOKUP(ROUNDUP(CQ29+81.1,1),CB!$A:$A,CB!$C:$C)+(1-(CQ29-ROUNDDOWN(CQ29-0.1,1))/0.1)*LOOKUP(ROUNDDOWN(CQ29+81.1,1),CB!$A:$A,CB!$C:$C))-LOOKUP(81.1,CB!$A:$A,CB!$C:$C))/(1-(BINOMDIST(97,162,0.5,TRUE)-BINOMDIST(87,162,0.5,TRUE)))*$C$2*($B$1^(LEFT(DC$4,4)*1-LEFT($BA$4,4)*1))*(37.75+CQ29))</f>
        <v>0</v>
      </c>
      <c r="DD29" s="96">
        <f>MAX(0,(IF(CR29&gt;0,(CR29-ROUNDDOWN(CR29,1))/0.1*LOOKUP(ROUNDUP(CR29+81.1,1),CB!$A:$A,CB!$C:$C)+(1-(CR29-ROUNDDOWN(CR29,1))/0.1)*LOOKUP(ROUNDDOWN(CR29+81.1,1),CB!$A:$A,CB!$C:$C),(CR29-ROUNDDOWN(CR29-0.1,1))/0.1*LOOKUP(ROUNDUP(CR29+81.1,1),CB!$A:$A,CB!$C:$C)+(1-(CR29-ROUNDDOWN(CR29-0.1,1))/0.1)*LOOKUP(ROUNDDOWN(CR29+81.1,1),CB!$A:$A,CB!$C:$C))-LOOKUP(81.1,CB!$A:$A,CB!$C:$C))/(1-(BINOMDIST(97,162,0.5,TRUE)-BINOMDIST(87,162,0.5,TRUE)))*$C$2*($B$1^(LEFT(DD$4,4)*1-LEFT($BA$4,4)*1))*(37.75+CR29))</f>
        <v>0</v>
      </c>
      <c r="DE29" s="96">
        <f>MAX(0,(IF(CS29&gt;0,(CS29-ROUNDDOWN(CS29,1))/0.1*LOOKUP(ROUNDUP(CS29+81.1,1),CB!$A:$A,CB!$C:$C)+(1-(CS29-ROUNDDOWN(CS29,1))/0.1)*LOOKUP(ROUNDDOWN(CS29+81.1,1),CB!$A:$A,CB!$C:$C),(CS29-ROUNDDOWN(CS29-0.1,1))/0.1*LOOKUP(ROUNDUP(CS29+81.1,1),CB!$A:$A,CB!$C:$C)+(1-(CS29-ROUNDDOWN(CS29-0.1,1))/0.1)*LOOKUP(ROUNDDOWN(CS29+81.1,1),CB!$A:$A,CB!$C:$C))-LOOKUP(81.1,CB!$A:$A,CB!$C:$C))/(1-(BINOMDIST(97,162,0.5,TRUE)-BINOMDIST(87,162,0.5,TRUE)))*$C$2*($B$1^(LEFT(DE$4,4)*1-LEFT($BA$4,4)*1))*(37.75+CS29))</f>
        <v>0</v>
      </c>
      <c r="DF29" s="96">
        <f>MAX(0,(IF(CT29&gt;0,(CT29-ROUNDDOWN(CT29,1))/0.1*LOOKUP(ROUNDUP(CT29+81.1,1),CB!$A:$A,CB!$C:$C)+(1-(CT29-ROUNDDOWN(CT29,1))/0.1)*LOOKUP(ROUNDDOWN(CT29+81.1,1),CB!$A:$A,CB!$C:$C),(CT29-ROUNDDOWN(CT29-0.1,1))/0.1*LOOKUP(ROUNDUP(CT29+81.1,1),CB!$A:$A,CB!$C:$C)+(1-(CT29-ROUNDDOWN(CT29-0.1,1))/0.1)*LOOKUP(ROUNDDOWN(CT29+81.1,1),CB!$A:$A,CB!$C:$C))-LOOKUP(81.1,CB!$A:$A,CB!$C:$C))/(1-(BINOMDIST(97,162,0.5,TRUE)-BINOMDIST(87,162,0.5,TRUE)))*$C$2*($B$1^(LEFT(DF$4,4)*1-LEFT($BA$4,4)*1))*(37.75+CT29))</f>
        <v>0</v>
      </c>
      <c r="DG29" s="96">
        <f>MAX(0,(IF(CU29&gt;0,(CU29-ROUNDDOWN(CU29,1))/0.1*LOOKUP(ROUNDUP(CU29+81.1,1),CB!$A:$A,CB!$C:$C)+(1-(CU29-ROUNDDOWN(CU29,1))/0.1)*LOOKUP(ROUNDDOWN(CU29+81.1,1),CB!$A:$A,CB!$C:$C),(CU29-ROUNDDOWN(CU29-0.1,1))/0.1*LOOKUP(ROUNDUP(CU29+81.1,1),CB!$A:$A,CB!$C:$C)+(1-(CU29-ROUNDDOWN(CU29-0.1,1))/0.1)*LOOKUP(ROUNDDOWN(CU29+81.1,1),CB!$A:$A,CB!$C:$C))-LOOKUP(81.1,CB!$A:$A,CB!$C:$C))/(1-(BINOMDIST(97,162,0.5,TRUE)-BINOMDIST(87,162,0.5,TRUE)))*$C$2*($B$1^(LEFT(DG$4,4)*1-LEFT($BA$4,4)*1))*(37.75+CU29))</f>
        <v>0</v>
      </c>
      <c r="DH29" s="96">
        <f>MAX(0,(IF(CV29&gt;0,(CV29-ROUNDDOWN(CV29,1))/0.1*LOOKUP(ROUNDUP(CV29+81.1,1),CB!$A:$A,CB!$C:$C)+(1-(CV29-ROUNDDOWN(CV29,1))/0.1)*LOOKUP(ROUNDDOWN(CV29+81.1,1),CB!$A:$A,CB!$C:$C),(CV29-ROUNDDOWN(CV29-0.1,1))/0.1*LOOKUP(ROUNDUP(CV29+81.1,1),CB!$A:$A,CB!$C:$C)+(1-(CV29-ROUNDDOWN(CV29-0.1,1))/0.1)*LOOKUP(ROUNDDOWN(CV29+81.1,1),CB!$A:$A,CB!$C:$C))-LOOKUP(81.1,CB!$A:$A,CB!$C:$C))/(1-(BINOMDIST(97,162,0.5,TRUE)-BINOMDIST(87,162,0.5,TRUE)))*$C$2*($B$1^(LEFT(DH$4,4)*1-LEFT($BA$4,4)*1))*(37.75+CV29))</f>
        <v>0</v>
      </c>
      <c r="DI29" s="96">
        <f>MAX(0,(IF(CW29&gt;0,(CW29-ROUNDDOWN(CW29,1))/0.1*LOOKUP(ROUNDUP(CW29+81.1,1),CB!$A:$A,CB!$C:$C)+(1-(CW29-ROUNDDOWN(CW29,1))/0.1)*LOOKUP(ROUNDDOWN(CW29+81.1,1),CB!$A:$A,CB!$C:$C),(CW29-ROUNDDOWN(CW29-0.1,1))/0.1*LOOKUP(ROUNDUP(CW29+81.1,1),CB!$A:$A,CB!$C:$C)+(1-(CW29-ROUNDDOWN(CW29-0.1,1))/0.1)*LOOKUP(ROUNDDOWN(CW29+81.1,1),CB!$A:$A,CB!$C:$C))-LOOKUP(81.1,CB!$A:$A,CB!$C:$C))/(1-(BINOMDIST(97,162,0.5,TRUE)-BINOMDIST(87,162,0.5,TRUE)))*$C$2*($B$1^(LEFT(DI$4,4)*1-LEFT($BA$4,4)*1))*(37.75+CW29))</f>
        <v>0</v>
      </c>
      <c r="DJ29" s="90">
        <f t="shared" si="54"/>
        <v>0</v>
      </c>
      <c r="DK29" s="132"/>
      <c r="DL29" s="132">
        <f t="shared" si="55"/>
        <v>1.6084013132936947</v>
      </c>
      <c r="DM29" s="132">
        <f t="shared" si="56"/>
        <v>8.7383124567844224</v>
      </c>
      <c r="DN29" s="132">
        <f t="shared" si="57"/>
        <v>13.645729795865075</v>
      </c>
      <c r="DO29" s="132">
        <f t="shared" si="58"/>
        <v>16.718835808539048</v>
      </c>
      <c r="DP29" s="132">
        <f t="shared" si="59"/>
        <v>18.667375850783984</v>
      </c>
      <c r="DQ29" s="132">
        <f t="shared" si="60"/>
        <v>20.612950235730708</v>
      </c>
      <c r="DR29" s="132">
        <f t="shared" si="61"/>
        <v>22.621903793821168</v>
      </c>
      <c r="DS29" s="132">
        <f t="shared" si="62"/>
        <v>24.690787935516109</v>
      </c>
      <c r="DT29" s="132">
        <f t="shared" si="63"/>
        <v>26.81589599976909</v>
      </c>
      <c r="DU29" s="132">
        <f t="shared" si="64"/>
        <v>28.993350196190715</v>
      </c>
      <c r="DV29" s="132"/>
      <c r="DW29" s="132"/>
      <c r="DX29" s="132"/>
      <c r="DY29" s="132"/>
      <c r="DZ29" s="132"/>
      <c r="EA29" s="132"/>
      <c r="EB29" s="132"/>
      <c r="EC29" s="132"/>
      <c r="ED29" s="132"/>
      <c r="EE29" s="132"/>
      <c r="ER29" s="132"/>
      <c r="ES29" s="132"/>
      <c r="ET29" s="132"/>
      <c r="EU29" s="132"/>
      <c r="EV29" s="132"/>
      <c r="EW29" s="132"/>
      <c r="EX29" s="132"/>
      <c r="EY29" s="132"/>
      <c r="EZ29" s="132"/>
      <c r="FA29" s="132"/>
      <c r="FB29" s="132"/>
      <c r="FC29" s="132"/>
    </row>
    <row r="30" spans="1:159" ht="12.75" customHeight="1" x14ac:dyDescent="0.2">
      <c r="A30">
        <v>425492</v>
      </c>
      <c r="B30" s="99" t="str">
        <f>INDEX([1]Bios!$O:$O,MATCH(A30,[1]Bios!$C:$C,0))</f>
        <v>Madson, Ryan</v>
      </c>
      <c r="C30" s="92" t="s">
        <v>72</v>
      </c>
      <c r="D30" s="94">
        <f>LOOKUP(IF(INDEX([1]Bios!$M:$M,MATCH(A30,[1]Bios!$C:$C,0))="P",INDEX([1]Pitchers!$Q:$Q,MATCH(A30,[1]Pitchers!$A:$A,0)),INDEX([1]Hitters!$AV:$AV,MATCH(A30,[1]Hitters!$A:$A,0))),Positions!A:A,Positions!B:B)</f>
        <v>0</v>
      </c>
      <c r="E30" s="137">
        <v>3</v>
      </c>
      <c r="F30" s="138">
        <f t="shared" si="0"/>
        <v>26.674730859368779</v>
      </c>
      <c r="G30" s="138">
        <v>22</v>
      </c>
      <c r="H30" s="94"/>
      <c r="I30" s="93">
        <f>6</f>
        <v>6</v>
      </c>
      <c r="J30" s="93">
        <f>6</f>
        <v>6</v>
      </c>
      <c r="K30" s="94">
        <f>MIN(IF(D30&gt;1,INDEX([1]Hitters!$DA:$DA,MATCH(A30,[1]Hitters!$A:$A,0)),INDEX([1]Pitchers!$DA:$DA,MATCH(A30,[1]Pitchers!$A:$A,0))),J30)</f>
        <v>6</v>
      </c>
      <c r="L30" s="94">
        <f t="shared" si="1"/>
        <v>4</v>
      </c>
      <c r="M30" s="95">
        <f>IF(D30&gt;1,INDEX([1]Hitters!$CV:$CV,MATCH($A30,[1]Hitters!$A:$A,0)),INDEX([1]Pitchers!$CP:$CP,MATCH($A30,[1]Pitchers!$A:$A,0)))</f>
        <v>35.875</v>
      </c>
      <c r="N30" s="90">
        <f t="shared" si="2"/>
        <v>3.8408408496854576</v>
      </c>
      <c r="O30" s="97">
        <f>IF($D30&gt;1,INDEX([1]Hitters!$AF:$AF,MATCH($A30,[1]Hitters!$A:$A,0)),INDEX([1]Pitchers!$AJ:$AJ,MATCH($A30,[1]Pitchers!$A:$A,0))*IF(OR(AND($D30=0,INDEX([1]Pitchers!$Q:$Q,MATCH($A30,[1]Pitchers!$A:$A,0))="R"),AND($D30=1,INDEX([1]Pitchers!$Q:$Q,MATCH($A30,[1]Pitchers!$A:$A,0))="S")),1,IF($D30=0,0.83+(1-INDEX([1]Pitchers!$BE:$BE,MATCH($A30,[1]Pitchers!$A:$A,0)))/8,1/(0.83+(1-INDEX([1]Pitchers!$BE:$BE,MATCH($A30,[1]Pitchers!$A:$A,0)))/8))))</f>
        <v>3.1381007919428114</v>
      </c>
      <c r="P30" s="97">
        <f>IF($D30&gt;1,O30+(LOOKUP(ROUNDDOWN($M30+RIGHT(P$4,4)*1-2016,0),Age!$A:$A,Age!$C:$C)*(1-($M30+RIGHT(P$4,4)*1-2016-ROUNDDOWN($M30+RIGHT(P$4,4)*1-2016,0)))+LOOKUP(ROUNDUP($M30+RIGHT(P$4,4)*1-2016,0),Age!$A:$A,Age!$C:$C)*(($M30+RIGHT(P$4,4)*1-2016-ROUNDDOWN($M30+RIGHT(P$4,4)*1-2016,0))))*IF($M30+RIGHT(P$4,4)*1-2016&gt;27,1,INDEX([1]Hitters!$BG:$BG,MATCH($A30,[1]Hitters!$A:$A,0))),O30*(1-(1-(LOOKUP(ROUNDDOWN($M30+RIGHT(P$4,4)*1-2016,0),Age!$A:$A,Age!$L:$L)*(1-($M30+RIGHT(P$4,4)*1-2016-ROUNDDOWN($M30+RIGHT(P$4,4)*1-2016,0)))+LOOKUP(ROUNDUP($M30+RIGHT(P$4,4)*1-2016,0),Age!$A:$A,Age!$L:$L)*(($M30+RIGHT(P$4,4)*1-2016-ROUNDDOWN($M30+RIGHT(P$4,4)*1-2016,0)))))*IF($M30+RIGHT(P$4,4)*1-2016&gt;27,1,INDEX([1]Pitchers!$BE:$BE,MATCH($A30,[1]Pitchers!$A:$A,0)))))</f>
        <v>3.316286077535314</v>
      </c>
      <c r="Q30" s="97">
        <f>IF($D30&gt;1,P30+(LOOKUP(ROUNDDOWN($M30+RIGHT(Q$4,4)*1-2016,0),Age!$A:$A,Age!$C:$C)*(1-($M30+RIGHT(Q$4,4)*1-2016-ROUNDDOWN($M30+RIGHT(Q$4,4)*1-2016,0)))+LOOKUP(ROUNDUP($M30+RIGHT(Q$4,4)*1-2016,0),Age!$A:$A,Age!$C:$C)*(($M30+RIGHT(Q$4,4)*1-2016-ROUNDDOWN($M30+RIGHT(Q$4,4)*1-2016,0))))*IF($M30+RIGHT(Q$4,4)*1-2016&gt;27,1,INDEX([1]Hitters!$BG:$BG,MATCH($A30,[1]Hitters!$A:$A,0))),P30*(1-(1-(LOOKUP(ROUNDDOWN($M30+RIGHT(Q$4,4)*1-2016,0),Age!$A:$A,Age!$L:$L)*(1-($M30+RIGHT(Q$4,4)*1-2016-ROUNDDOWN($M30+RIGHT(Q$4,4)*1-2016,0)))+LOOKUP(ROUNDUP($M30+RIGHT(Q$4,4)*1-2016,0),Age!$A:$A,Age!$L:$L)*(($M30+RIGHT(Q$4,4)*1-2016-ROUNDDOWN($M30+RIGHT(Q$4,4)*1-2016,0)))))*IF($M30+RIGHT(Q$4,4)*1-2016&gt;27,1,INDEX([1]Pitchers!$BE:$BE,MATCH($A30,[1]Pitchers!$A:$A,0)))))</f>
        <v>3.5236575913211947</v>
      </c>
      <c r="R30" s="97">
        <f>IF($D30&gt;1,Q30+(LOOKUP(ROUNDDOWN($M30+RIGHT(R$4,4)*1-2016,0),Age!$A:$A,Age!$C:$C)*(1-($M30+RIGHT(R$4,4)*1-2016-ROUNDDOWN($M30+RIGHT(R$4,4)*1-2016,0)))+LOOKUP(ROUNDUP($M30+RIGHT(R$4,4)*1-2016,0),Age!$A:$A,Age!$C:$C)*(($M30+RIGHT(R$4,4)*1-2016-ROUNDDOWN($M30+RIGHT(R$4,4)*1-2016,0))))*IF($M30+RIGHT(R$4,4)*1-2016&gt;27,1,INDEX([1]Hitters!$BG:$BG,MATCH($A30,[1]Hitters!$A:$A,0))),Q30*(1-(1-(LOOKUP(ROUNDDOWN($M30+RIGHT(R$4,4)*1-2016,0),Age!$A:$A,Age!$L:$L)*(1-($M30+RIGHT(R$4,4)*1-2016-ROUNDDOWN($M30+RIGHT(R$4,4)*1-2016,0)))+LOOKUP(ROUNDUP($M30+RIGHT(R$4,4)*1-2016,0),Age!$A:$A,Age!$L:$L)*(($M30+RIGHT(R$4,4)*1-2016-ROUNDDOWN($M30+RIGHT(R$4,4)*1-2016,0)))))*IF($M30+RIGHT(R$4,4)*1-2016&gt;27,1,INDEX([1]Pitchers!$BE:$BE,MATCH($A30,[1]Pitchers!$A:$A,0)))))</f>
        <v>3.7642573362285954</v>
      </c>
      <c r="S30" s="97">
        <f>IF($D30&gt;1,R30+(LOOKUP(ROUNDDOWN($M30+RIGHT(S$4,4)*1-2016,0),Age!$A:$A,Age!$C:$C)*(1-($M30+RIGHT(S$4,4)*1-2016-ROUNDDOWN($M30+RIGHT(S$4,4)*1-2016,0)))+LOOKUP(ROUNDUP($M30+RIGHT(S$4,4)*1-2016,0),Age!$A:$A,Age!$C:$C)*(($M30+RIGHT(S$4,4)*1-2016-ROUNDDOWN($M30+RIGHT(S$4,4)*1-2016,0))))*IF($M30+RIGHT(S$4,4)*1-2016&gt;27,1,INDEX([1]Hitters!$BG:$BG,MATCH($A30,[1]Hitters!$A:$A,0))),R30*(1-(1-(LOOKUP(ROUNDDOWN($M30+RIGHT(S$4,4)*1-2016,0),Age!$A:$A,Age!$L:$L)*(1-($M30+RIGHT(S$4,4)*1-2016-ROUNDDOWN($M30+RIGHT(S$4,4)*1-2016,0)))+LOOKUP(ROUNDUP($M30+RIGHT(S$4,4)*1-2016,0),Age!$A:$A,Age!$L:$L)*(($M30+RIGHT(S$4,4)*1-2016-ROUNDDOWN($M30+RIGHT(S$4,4)*1-2016,0)))))*IF($M30+RIGHT(S$4,4)*1-2016&gt;27,1,INDEX([1]Pitchers!$BE:$BE,MATCH($A30,[1]Pitchers!$A:$A,0)))))</f>
        <v>4.0429300121512686</v>
      </c>
      <c r="T30" s="97">
        <f>IF($D30&gt;1,S30+(LOOKUP(ROUNDDOWN($M30+RIGHT(T$4,4)*1-2016,0),Age!$A:$A,Age!$C:$C)*(1-($M30+RIGHT(T$4,4)*1-2016-ROUNDDOWN($M30+RIGHT(T$4,4)*1-2016,0)))+LOOKUP(ROUNDUP($M30+RIGHT(T$4,4)*1-2016,0),Age!$A:$A,Age!$C:$C)*(($M30+RIGHT(T$4,4)*1-2016-ROUNDDOWN($M30+RIGHT(T$4,4)*1-2016,0))))*IF($M30+RIGHT(T$4,4)*1-2016&gt;27,1,INDEX([1]Hitters!$BG:$BG,MATCH($A30,[1]Hitters!$A:$A,0))),S30*(1-(1-(LOOKUP(ROUNDDOWN($M30+RIGHT(T$4,4)*1-2016,0),Age!$A:$A,Age!$L:$L)*(1-($M30+RIGHT(T$4,4)*1-2016-ROUNDDOWN($M30+RIGHT(T$4,4)*1-2016,0)))+LOOKUP(ROUNDUP($M30+RIGHT(T$4,4)*1-2016,0),Age!$A:$A,Age!$L:$L)*(($M30+RIGHT(T$4,4)*1-2016-ROUNDDOWN($M30+RIGHT(T$4,4)*1-2016,0)))))*IF($M30+RIGHT(T$4,4)*1-2016&gt;27,1,INDEX([1]Pitchers!$BE:$BE,MATCH($A30,[1]Pitchers!$A:$A,0)))))</f>
        <v>4.3654800221832124</v>
      </c>
      <c r="U30" s="97">
        <f>IF($D30&gt;1,T30+(LOOKUP(ROUNDDOWN($M30+RIGHT(U$4,4)*1-2016,0),Age!$A:$A,Age!$C:$C)*(1-($M30+RIGHT(U$4,4)*1-2016-ROUNDDOWN($M30+RIGHT(U$4,4)*1-2016,0)))+LOOKUP(ROUNDUP($M30+RIGHT(U$4,4)*1-2016,0),Age!$A:$A,Age!$C:$C)*(($M30+RIGHT(U$4,4)*1-2016-ROUNDDOWN($M30+RIGHT(U$4,4)*1-2016,0))))*IF($M30+RIGHT(U$4,4)*1-2016&gt;27,1,INDEX([1]Hitters!$BG:$BG,MATCH($A30,[1]Hitters!$A:$A,0))),T30*(1-(1-(LOOKUP(ROUNDDOWN($M30+RIGHT(U$4,4)*1-2016,0),Age!$A:$A,Age!$L:$L)*(1-($M30+RIGHT(U$4,4)*1-2016-ROUNDDOWN($M30+RIGHT(U$4,4)*1-2016,0)))+LOOKUP(ROUNDUP($M30+RIGHT(U$4,4)*1-2016,0),Age!$A:$A,Age!$L:$L)*(($M30+RIGHT(U$4,4)*1-2016-ROUNDDOWN($M30+RIGHT(U$4,4)*1-2016,0)))))*IF($M30+RIGHT(U$4,4)*1-2016&gt;27,1,INDEX([1]Pitchers!$BE:$BE,MATCH($A30,[1]Pitchers!$A:$A,0)))))</f>
        <v>4.7388649853305704</v>
      </c>
      <c r="V30" s="97">
        <f>IF($D30&gt;1,U30+(LOOKUP(ROUNDDOWN($M30+RIGHT(V$4,4)*1-2016,0),Age!$A:$A,Age!$C:$C)*(1-($M30+RIGHT(V$4,4)*1-2016-ROUNDDOWN($M30+RIGHT(V$4,4)*1-2016,0)))+LOOKUP(ROUNDUP($M30+RIGHT(V$4,4)*1-2016,0),Age!$A:$A,Age!$C:$C)*(($M30+RIGHT(V$4,4)*1-2016-ROUNDDOWN($M30+RIGHT(V$4,4)*1-2016,0))))*IF($M30+RIGHT(V$4,4)*1-2016&gt;27,1,INDEX([1]Hitters!$BG:$BG,MATCH($A30,[1]Hitters!$A:$A,0))),U30*(1-(1-(LOOKUP(ROUNDDOWN($M30+RIGHT(V$4,4)*1-2016,0),Age!$A:$A,Age!$L:$L)*(1-($M30+RIGHT(V$4,4)*1-2016-ROUNDDOWN($M30+RIGHT(V$4,4)*1-2016,0)))+LOOKUP(ROUNDUP($M30+RIGHT(V$4,4)*1-2016,0),Age!$A:$A,Age!$L:$L)*(($M30+RIGHT(V$4,4)*1-2016-ROUNDDOWN($M30+RIGHT(V$4,4)*1-2016,0)))))*IF($M30+RIGHT(V$4,4)*1-2016&gt;27,1,INDEX([1]Pitchers!$BE:$BE,MATCH($A30,[1]Pitchers!$A:$A,0)))))</f>
        <v>5.1714345047727761</v>
      </c>
      <c r="W30" s="97">
        <f>IF($D30&gt;1,V30+(LOOKUP(ROUNDDOWN($M30+RIGHT(W$4,4)*1-2016,0),Age!$A:$A,Age!$C:$C)*(1-($M30+RIGHT(W$4,4)*1-2016-ROUNDDOWN($M30+RIGHT(W$4,4)*1-2016,0)))+LOOKUP(ROUNDUP($M30+RIGHT(W$4,4)*1-2016,0),Age!$A:$A,Age!$C:$C)*(($M30+RIGHT(W$4,4)*1-2016-ROUNDDOWN($M30+RIGHT(W$4,4)*1-2016,0))))*IF($M30+RIGHT(W$4,4)*1-2016&gt;27,1,INDEX([1]Hitters!$BG:$BG,MATCH($A30,[1]Hitters!$A:$A,0))),V30*(1-(1-(LOOKUP(ROUNDDOWN($M30+RIGHT(W$4,4)*1-2016,0),Age!$A:$A,Age!$L:$L)*(1-($M30+RIGHT(W$4,4)*1-2016-ROUNDDOWN($M30+RIGHT(W$4,4)*1-2016,0)))+LOOKUP(ROUNDUP($M30+RIGHT(W$4,4)*1-2016,0),Age!$A:$A,Age!$L:$L)*(($M30+RIGHT(W$4,4)*1-2016-ROUNDDOWN($M30+RIGHT(W$4,4)*1-2016,0)))))*IF($M30+RIGHT(W$4,4)*1-2016&gt;27,1,INDEX([1]Pitchers!$BE:$BE,MATCH($A30,[1]Pitchers!$A:$A,0)))))</f>
        <v>5.6732252590640098</v>
      </c>
      <c r="X30" s="97">
        <f>IF($D30&gt;1,W30+(LOOKUP(ROUNDDOWN($M30+RIGHT(X$4,4)*1-2016,0),Age!$A:$A,Age!$C:$C)*(1-($M30+RIGHT(X$4,4)*1-2016-ROUNDDOWN($M30+RIGHT(X$4,4)*1-2016,0)))+LOOKUP(ROUNDUP($M30+RIGHT(X$4,4)*1-2016,0),Age!$A:$A,Age!$C:$C)*(($M30+RIGHT(X$4,4)*1-2016-ROUNDDOWN($M30+RIGHT(X$4,4)*1-2016,0))))*IF($M30+RIGHT(X$4,4)*1-2016&gt;27,1,INDEX([1]Hitters!$BG:$BG,MATCH($A30,[1]Hitters!$A:$A,0))),W30*(1-(1-(LOOKUP(ROUNDDOWN($M30+RIGHT(X$4,4)*1-2016,0),Age!$A:$A,Age!$L:$L)*(1-($M30+RIGHT(X$4,4)*1-2016-ROUNDDOWN($M30+RIGHT(X$4,4)*1-2016,0)))+LOOKUP(ROUNDUP($M30+RIGHT(X$4,4)*1-2016,0),Age!$A:$A,Age!$L:$L)*(($M30+RIGHT(X$4,4)*1-2016-ROUNDDOWN($M30+RIGHT(X$4,4)*1-2016,0)))))*IF($M30+RIGHT(X$4,4)*1-2016&gt;27,1,INDEX([1]Pitchers!$BE:$BE,MATCH($A30,[1]Pitchers!$A:$A,0)))))</f>
        <v>6.2563264427221812</v>
      </c>
      <c r="Y30" s="97">
        <f>IF($D30&gt;1,X30+(LOOKUP(ROUNDDOWN($M30+RIGHT(Y$4,4)*1-2016,0),Age!$A:$A,Age!$C:$C)*(1-($M30+RIGHT(Y$4,4)*1-2016-ROUNDDOWN($M30+RIGHT(Y$4,4)*1-2016,0)))+LOOKUP(ROUNDUP($M30+RIGHT(Y$4,4)*1-2016,0),Age!$A:$A,Age!$C:$C)*(($M30+RIGHT(Y$4,4)*1-2016-ROUNDDOWN($M30+RIGHT(Y$4,4)*1-2016,0))))*IF($M30+RIGHT(Y$4,4)*1-2016&gt;27,1,INDEX([1]Hitters!$BG:$BG,MATCH($A30,[1]Hitters!$A:$A,0))),X30*(1-(1-(LOOKUP(ROUNDDOWN($M30+RIGHT(Y$4,4)*1-2016,0),Age!$A:$A,Age!$L:$L)*(1-($M30+RIGHT(Y$4,4)*1-2016-ROUNDDOWN($M30+RIGHT(Y$4,4)*1-2016,0)))+LOOKUP(ROUNDUP($M30+RIGHT(Y$4,4)*1-2016,0),Age!$A:$A,Age!$L:$L)*(($M30+RIGHT(Y$4,4)*1-2016-ROUNDDOWN($M30+RIGHT(Y$4,4)*1-2016,0)))))*IF($M30+RIGHT(Y$4,4)*1-2016&gt;27,1,INDEX([1]Pitchers!$BE:$BE,MATCH($A30,[1]Pitchers!$A:$A,0)))))</f>
        <v>6.9353333719588726</v>
      </c>
      <c r="Z30" s="97">
        <f>IF($D30&gt;1,Y30+(LOOKUP(ROUNDDOWN($M30+RIGHT(Z$4,4)*1-2016,0),Age!$A:$A,Age!$C:$C)*(1-($M30+RIGHT(Z$4,4)*1-2016-ROUNDDOWN($M30+RIGHT(Z$4,4)*1-2016,0)))+LOOKUP(ROUNDUP($M30+RIGHT(Z$4,4)*1-2016,0),Age!$A:$A,Age!$C:$C)*(($M30+RIGHT(Z$4,4)*1-2016-ROUNDDOWN($M30+RIGHT(Z$4,4)*1-2016,0))))*IF($M30+RIGHT(Z$4,4)*1-2016&gt;27,1,INDEX([1]Hitters!$BG:$BG,MATCH($A30,[1]Hitters!$A:$A,0))),Y30*(1-(1-(LOOKUP(ROUNDDOWN($M30+RIGHT(Z$4,4)*1-2016,0),Age!$A:$A,Age!$L:$L)*(1-($M30+RIGHT(Z$4,4)*1-2016-ROUNDDOWN($M30+RIGHT(Z$4,4)*1-2016,0)))+LOOKUP(ROUNDUP($M30+RIGHT(Z$4,4)*1-2016,0),Age!$A:$A,Age!$L:$L)*(($M30+RIGHT(Z$4,4)*1-2016-ROUNDDOWN($M30+RIGHT(Z$4,4)*1-2016,0)))))*IF($M30+RIGHT(Z$4,4)*1-2016&gt;27,1,INDEX([1]Pitchers!$BE:$BE,MATCH($A30,[1]Pitchers!$A:$A,0)))))</f>
        <v>7.7279119388730466</v>
      </c>
      <c r="AA30" s="96">
        <f>IF($D30=0,0,IF($D30=1,INDEX([1]Pitchers!$FK:$FK,MATCH($A30,[1]Pitchers!$A:$A,0)),MAX(-16,IF($D30=10,-16,IF($D30&lt;2,0,INDEX([1]Hitters!$AZ:$AZ,MATCH($A30,[1]Hitters!$A:$A,0)))))))</f>
        <v>0</v>
      </c>
      <c r="AB30" s="96">
        <f>IF($D30=0,0,IF($D30=1,INDEX([1]Pitchers!$FK:$FK,MATCH($A30,[1]Pitchers!$A:$A,0)),MAX(-16,IF($D30=2,AA30-MIN(0.75,0.25*(RIGHT(AB$4,4)*1-(RIGHT($AD$4,4)*1)+0.25)*(1-MIN(0.75,INDEX([1]Hitters!$CF:$CF,MATCH($A30,[1]Hitters!$A:$A,0)))/0.75*1)+INDEX([1]Hitters!$CF:$CF,MATCH($A30,[1]Hitters!$A:$A,0)))/0.75*1,IF($D30&gt;6,(AA30-MIN(0.75,0.25*(RIGHT(AB$4,4)*1-(RIGHT($AD$4,4)*1)+0.25)*(1-MIN(0.75,INDEX([1]Hitters!$CF:$CF,MATCH($A30,[1]Hitters!$A:$A,0)))/0.75*1)+INDEX([1]Hitters!$CF:$CF,MATCH($A30,[1]Hitters!$A:$A,0)))/0.75*($M30+RIGHT(AB$4,4)*1-RIGHT($AA$4,4)*1+10)*0.05),IF($D30=3,(AA30-MIN(0.75,0.25*(RIGHT(AB$4,4)*1-(RIGHT($AD$4,4)*1)+0.25)*(1-MIN(0.75,INDEX([1]Hitters!$CF:$CF,MATCH($A30,[1]Hitters!$A:$A,0)))/0.75*1)+INDEX([1]Hitters!$CF:$CF,MATCH($A30,[1]Hitters!$A:$A,0)))/0.75*($M30+RIGHT(AB$4,4)*1-RIGHT($AA$4,4)*1-27)*0.1),(AA30-MIN(0.75,0.25*(RIGHT(AB$4,4)*1-(RIGHT($AD$4,4)*1)+0.25)*(1-MIN(0.75,INDEX([1]Hitters!$CF:$CF,MATCH($A30,[1]Hitters!$A:$A,0)))/0.75*1)+INDEX([1]Hitters!$CF:$CF,MATCH($A30,[1]Hitters!$A:$A,0)))/0.75*($M30+RIGHT(AB$4,4)*1-RIGHT($AA$4,4)*1-20)*0.094)))))))</f>
        <v>0</v>
      </c>
      <c r="AC30" s="96">
        <f>IF($D30=0,0,IF($D30=1,INDEX([1]Pitchers!$FK:$FK,MATCH($A30,[1]Pitchers!$A:$A,0)),MAX(-16,IF($D30=2,AB30-MIN(0.75,0.25*(RIGHT(AC$4,4)*1-(RIGHT($AD$4,4)*1)+0.25)*(1-MIN(0.75,INDEX([1]Hitters!$CF:$CF,MATCH($A30,[1]Hitters!$A:$A,0)))/0.75*1)+INDEX([1]Hitters!$CF:$CF,MATCH($A30,[1]Hitters!$A:$A,0)))/0.75*1,IF($D30&gt;6,(AB30-MIN(0.75,0.25*(RIGHT(AC$4,4)*1-(RIGHT($AD$4,4)*1)+0.25)*(1-MIN(0.75,INDEX([1]Hitters!$CF:$CF,MATCH($A30,[1]Hitters!$A:$A,0)))/0.75*1)+INDEX([1]Hitters!$CF:$CF,MATCH($A30,[1]Hitters!$A:$A,0)))/0.75*($M30+RIGHT(AC$4,4)*1-RIGHT($AA$4,4)*1+10)*0.05),IF($D30=3,(AB30-MIN(0.75,0.25*(RIGHT(AC$4,4)*1-(RIGHT($AD$4,4)*1)+0.25)*(1-MIN(0.75,INDEX([1]Hitters!$CF:$CF,MATCH($A30,[1]Hitters!$A:$A,0)))/0.75*1)+INDEX([1]Hitters!$CF:$CF,MATCH($A30,[1]Hitters!$A:$A,0)))/0.75*($M30+RIGHT(AC$4,4)*1-RIGHT($AA$4,4)*1-27)*0.1),(AB30-MIN(0.75,0.25*(RIGHT(AC$4,4)*1-(RIGHT($AD$4,4)*1)+0.25)*(1-MIN(0.75,INDEX([1]Hitters!$CF:$CF,MATCH($A30,[1]Hitters!$A:$A,0)))/0.75*1)+INDEX([1]Hitters!$CF:$CF,MATCH($A30,[1]Hitters!$A:$A,0)))/0.75*($M30+RIGHT(AC$4,4)*1-RIGHT($AA$4,4)*1-20)*0.094)))))))</f>
        <v>0</v>
      </c>
      <c r="AD30" s="96">
        <f>IF($D30=0,0,IF($D30=1,INDEX([1]Pitchers!$FK:$FK,MATCH($A30,[1]Pitchers!$A:$A,0)),MAX(-16,IF($D30=2,AC30-MIN(0.75,0.25*(RIGHT(AD$4,4)*1-(RIGHT($AD$4,4)*1)+0.25)*(1-MIN(0.75,INDEX([1]Hitters!$CF:$CF,MATCH($A30,[1]Hitters!$A:$A,0)))/0.75*1)+INDEX([1]Hitters!$CF:$CF,MATCH($A30,[1]Hitters!$A:$A,0)))/0.75*1,IF($D30&gt;6,(AC30-MIN(0.75,0.25*(RIGHT(AD$4,4)*1-(RIGHT($AD$4,4)*1)+0.25)*(1-MIN(0.75,INDEX([1]Hitters!$CF:$CF,MATCH($A30,[1]Hitters!$A:$A,0)))/0.75*1)+INDEX([1]Hitters!$CF:$CF,MATCH($A30,[1]Hitters!$A:$A,0)))/0.75*($M30+RIGHT(AD$4,4)*1-RIGHT($AA$4,4)*1+10)*0.05),IF($D30=3,(AC30-MIN(0.75,0.25*(RIGHT(AD$4,4)*1-(RIGHT($AD$4,4)*1)+0.25)*(1-MIN(0.75,INDEX([1]Hitters!$CF:$CF,MATCH($A30,[1]Hitters!$A:$A,0)))/0.75*1)+INDEX([1]Hitters!$CF:$CF,MATCH($A30,[1]Hitters!$A:$A,0)))/0.75*($M30+RIGHT(AD$4,4)*1-RIGHT($AA$4,4)*1-27)*0.1),(AC30-MIN(0.75,0.25*(RIGHT(AD$4,4)*1-(RIGHT($AD$4,4)*1)+0.25)*(1-MIN(0.75,INDEX([1]Hitters!$CF:$CF,MATCH($A30,[1]Hitters!$A:$A,0)))/0.75*1)+INDEX([1]Hitters!$CF:$CF,MATCH($A30,[1]Hitters!$A:$A,0)))/0.75*($M30+RIGHT(AD$4,4)*1-RIGHT($AA$4,4)*1-20)*0.094)))))))</f>
        <v>0</v>
      </c>
      <c r="AE30" s="96">
        <f>IF($D30=0,0,IF($D30=1,INDEX([1]Pitchers!$FK:$FK,MATCH($A30,[1]Pitchers!$A:$A,0)),MAX(-16,IF($D30=2,AD30-MIN(0.75,0.25*(RIGHT(AE$4,4)*1-(RIGHT($AD$4,4)*1)+0.25)*(1-MIN(0.75,INDEX([1]Hitters!$CF:$CF,MATCH($A30,[1]Hitters!$A:$A,0)))/0.75*1)+INDEX([1]Hitters!$CF:$CF,MATCH($A30,[1]Hitters!$A:$A,0)))/0.75*1,IF($D30&gt;6,(AD30-MIN(0.75,0.25*(RIGHT(AE$4,4)*1-(RIGHT($AD$4,4)*1)+0.25)*(1-MIN(0.75,INDEX([1]Hitters!$CF:$CF,MATCH($A30,[1]Hitters!$A:$A,0)))/0.75*1)+INDEX([1]Hitters!$CF:$CF,MATCH($A30,[1]Hitters!$A:$A,0)))/0.75*($M30+RIGHT(AE$4,4)*1-RIGHT($AA$4,4)*1+10)*0.05),IF($D30=3,(AD30-MIN(0.75,0.25*(RIGHT(AE$4,4)*1-(RIGHT($AD$4,4)*1)+0.25)*(1-MIN(0.75,INDEX([1]Hitters!$CF:$CF,MATCH($A30,[1]Hitters!$A:$A,0)))/0.75*1)+INDEX([1]Hitters!$CF:$CF,MATCH($A30,[1]Hitters!$A:$A,0)))/0.75*($M30+RIGHT(AE$4,4)*1-RIGHT($AA$4,4)*1-27)*0.1),(AD30-MIN(0.75,0.25*(RIGHT(AE$4,4)*1-(RIGHT($AD$4,4)*1)+0.25)*(1-MIN(0.75,INDEX([1]Hitters!$CF:$CF,MATCH($A30,[1]Hitters!$A:$A,0)))/0.75*1)+INDEX([1]Hitters!$CF:$CF,MATCH($A30,[1]Hitters!$A:$A,0)))/0.75*($M30+RIGHT(AE$4,4)*1-RIGHT($AA$4,4)*1-20)*0.094)))))))</f>
        <v>0</v>
      </c>
      <c r="AF30" s="96">
        <f>IF($D30=0,0,IF($D30=1,INDEX([1]Pitchers!$FK:$FK,MATCH($A30,[1]Pitchers!$A:$A,0)),MAX(-16,IF($D30=2,AE30-MIN(0.75,0.25*(RIGHT(AF$4,4)*1-(RIGHT($AD$4,4)*1)+0.25)*(1-MIN(0.75,INDEX([1]Hitters!$CF:$CF,MATCH($A30,[1]Hitters!$A:$A,0)))/0.75*1)+INDEX([1]Hitters!$CF:$CF,MATCH($A30,[1]Hitters!$A:$A,0)))/0.75*1,IF($D30&gt;6,(AE30-MIN(0.75,0.25*(RIGHT(AF$4,4)*1-(RIGHT($AD$4,4)*1)+0.25)*(1-MIN(0.75,INDEX([1]Hitters!$CF:$CF,MATCH($A30,[1]Hitters!$A:$A,0)))/0.75*1)+INDEX([1]Hitters!$CF:$CF,MATCH($A30,[1]Hitters!$A:$A,0)))/0.75*($M30+RIGHT(AF$4,4)*1-RIGHT($AA$4,4)*1+10)*0.05),IF($D30=3,(AE30-MIN(0.75,0.25*(RIGHT(AF$4,4)*1-(RIGHT($AD$4,4)*1)+0.25)*(1-MIN(0.75,INDEX([1]Hitters!$CF:$CF,MATCH($A30,[1]Hitters!$A:$A,0)))/0.75*1)+INDEX([1]Hitters!$CF:$CF,MATCH($A30,[1]Hitters!$A:$A,0)))/0.75*($M30+RIGHT(AF$4,4)*1-RIGHT($AA$4,4)*1-27)*0.1),(AE30-MIN(0.75,0.25*(RIGHT(AF$4,4)*1-(RIGHT($AD$4,4)*1)+0.25)*(1-MIN(0.75,INDEX([1]Hitters!$CF:$CF,MATCH($A30,[1]Hitters!$A:$A,0)))/0.75*1)+INDEX([1]Hitters!$CF:$CF,MATCH($A30,[1]Hitters!$A:$A,0)))/0.75*($M30+RIGHT(AF$4,4)*1-RIGHT($AA$4,4)*1-20)*0.094)))))))</f>
        <v>0</v>
      </c>
      <c r="AG30" s="96">
        <f>IF($D30=0,0,IF($D30=1,INDEX([1]Pitchers!$FK:$FK,MATCH($A30,[1]Pitchers!$A:$A,0)),MAX(-16,IF($D30=2,AF30-MIN(0.75,0.25*(RIGHT(AG$4,4)*1-(RIGHT($AD$4,4)*1)+0.25)*(1-MIN(0.75,INDEX([1]Hitters!$CF:$CF,MATCH($A30,[1]Hitters!$A:$A,0)))/0.75*1)+INDEX([1]Hitters!$CF:$CF,MATCH($A30,[1]Hitters!$A:$A,0)))/0.75*1,IF($D30&gt;6,(AF30-MIN(0.75,0.25*(RIGHT(AG$4,4)*1-(RIGHT($AD$4,4)*1)+0.25)*(1-MIN(0.75,INDEX([1]Hitters!$CF:$CF,MATCH($A30,[1]Hitters!$A:$A,0)))/0.75*1)+INDEX([1]Hitters!$CF:$CF,MATCH($A30,[1]Hitters!$A:$A,0)))/0.75*($M30+RIGHT(AG$4,4)*1-RIGHT($AA$4,4)*1+10)*0.05),IF($D30=3,(AF30-MIN(0.75,0.25*(RIGHT(AG$4,4)*1-(RIGHT($AD$4,4)*1)+0.25)*(1-MIN(0.75,INDEX([1]Hitters!$CF:$CF,MATCH($A30,[1]Hitters!$A:$A,0)))/0.75*1)+INDEX([1]Hitters!$CF:$CF,MATCH($A30,[1]Hitters!$A:$A,0)))/0.75*($M30+RIGHT(AG$4,4)*1-RIGHT($AA$4,4)*1-27)*0.1),(AF30-MIN(0.75,0.25*(RIGHT(AG$4,4)*1-(RIGHT($AD$4,4)*1)+0.25)*(1-MIN(0.75,INDEX([1]Hitters!$CF:$CF,MATCH($A30,[1]Hitters!$A:$A,0)))/0.75*1)+INDEX([1]Hitters!$CF:$CF,MATCH($A30,[1]Hitters!$A:$A,0)))/0.75*($M30+RIGHT(AG$4,4)*1-RIGHT($AA$4,4)*1-20)*0.094)))))))</f>
        <v>0</v>
      </c>
      <c r="AH30" s="96">
        <f>IF($D30=0,0,IF($D30=1,INDEX([1]Pitchers!$FK:$FK,MATCH($A30,[1]Pitchers!$A:$A,0)),MAX(-16,IF($D30=2,AG30-MIN(0.75,0.25*(RIGHT(AH$4,4)*1-(RIGHT($AD$4,4)*1)+0.25)*(1-MIN(0.75,INDEX([1]Hitters!$CF:$CF,MATCH($A30,[1]Hitters!$A:$A,0)))/0.75*1)+INDEX([1]Hitters!$CF:$CF,MATCH($A30,[1]Hitters!$A:$A,0)))/0.75*1,IF($D30&gt;6,(AG30-MIN(0.75,0.25*(RIGHT(AH$4,4)*1-(RIGHT($AD$4,4)*1)+0.25)*(1-MIN(0.75,INDEX([1]Hitters!$CF:$CF,MATCH($A30,[1]Hitters!$A:$A,0)))/0.75*1)+INDEX([1]Hitters!$CF:$CF,MATCH($A30,[1]Hitters!$A:$A,0)))/0.75*($M30+RIGHT(AH$4,4)*1-RIGHT($AA$4,4)*1+10)*0.05),IF($D30=3,(AG30-MIN(0.75,0.25*(RIGHT(AH$4,4)*1-(RIGHT($AD$4,4)*1)+0.25)*(1-MIN(0.75,INDEX([1]Hitters!$CF:$CF,MATCH($A30,[1]Hitters!$A:$A,0)))/0.75*1)+INDEX([1]Hitters!$CF:$CF,MATCH($A30,[1]Hitters!$A:$A,0)))/0.75*($M30+RIGHT(AH$4,4)*1-RIGHT($AA$4,4)*1-27)*0.1),(AG30-MIN(0.75,0.25*(RIGHT(AH$4,4)*1-(RIGHT($AD$4,4)*1)+0.25)*(1-MIN(0.75,INDEX([1]Hitters!$CF:$CF,MATCH($A30,[1]Hitters!$A:$A,0)))/0.75*1)+INDEX([1]Hitters!$CF:$CF,MATCH($A30,[1]Hitters!$A:$A,0)))/0.75*($M30+RIGHT(AH$4,4)*1-RIGHT($AA$4,4)*1-20)*0.094)))))))</f>
        <v>0</v>
      </c>
      <c r="AI30" s="96">
        <f>IF($D30=0,0,IF($D30=1,INDEX([1]Pitchers!$FK:$FK,MATCH($A30,[1]Pitchers!$A:$A,0)),MAX(-16,IF($D30=2,AH30-MIN(0.75,0.25*(RIGHT(AI$4,4)*1-(RIGHT($AD$4,4)*1)+0.25)*(1-MIN(0.75,INDEX([1]Hitters!$CF:$CF,MATCH($A30,[1]Hitters!$A:$A,0)))/0.75*1)+INDEX([1]Hitters!$CF:$CF,MATCH($A30,[1]Hitters!$A:$A,0)))/0.75*1,IF($D30&gt;6,(AH30-MIN(0.75,0.25*(RIGHT(AI$4,4)*1-(RIGHT($AD$4,4)*1)+0.25)*(1-MIN(0.75,INDEX([1]Hitters!$CF:$CF,MATCH($A30,[1]Hitters!$A:$A,0)))/0.75*1)+INDEX([1]Hitters!$CF:$CF,MATCH($A30,[1]Hitters!$A:$A,0)))/0.75*($M30+RIGHT(AI$4,4)*1-RIGHT($AA$4,4)*1+10)*0.05),IF($D30=3,(AH30-MIN(0.75,0.25*(RIGHT(AI$4,4)*1-(RIGHT($AD$4,4)*1)+0.25)*(1-MIN(0.75,INDEX([1]Hitters!$CF:$CF,MATCH($A30,[1]Hitters!$A:$A,0)))/0.75*1)+INDEX([1]Hitters!$CF:$CF,MATCH($A30,[1]Hitters!$A:$A,0)))/0.75*($M30+RIGHT(AI$4,4)*1-RIGHT($AA$4,4)*1-27)*0.1),(AH30-MIN(0.75,0.25*(RIGHT(AI$4,4)*1-(RIGHT($AD$4,4)*1)+0.25)*(1-MIN(0.75,INDEX([1]Hitters!$CF:$CF,MATCH($A30,[1]Hitters!$A:$A,0)))/0.75*1)+INDEX([1]Hitters!$CF:$CF,MATCH($A30,[1]Hitters!$A:$A,0)))/0.75*($M30+RIGHT(AI$4,4)*1-RIGHT($AA$4,4)*1-20)*0.094)))))))</f>
        <v>0</v>
      </c>
      <c r="AJ30" s="96">
        <f>IF($D30=0,0,IF($D30=1,INDEX([1]Pitchers!$FK:$FK,MATCH($A30,[1]Pitchers!$A:$A,0)),MAX(-16,IF($D30=2,AI30-MIN(0.75,0.25*(RIGHT(AJ$4,4)*1-(RIGHT($AD$4,4)*1)+0.25)*(1-MIN(0.75,INDEX([1]Hitters!$CF:$CF,MATCH($A30,[1]Hitters!$A:$A,0)))/0.75*1)+INDEX([1]Hitters!$CF:$CF,MATCH($A30,[1]Hitters!$A:$A,0)))/0.75*1,IF($D30&gt;6,(AI30-MIN(0.75,0.25*(RIGHT(AJ$4,4)*1-(RIGHT($AD$4,4)*1)+0.25)*(1-MIN(0.75,INDEX([1]Hitters!$CF:$CF,MATCH($A30,[1]Hitters!$A:$A,0)))/0.75*1)+INDEX([1]Hitters!$CF:$CF,MATCH($A30,[1]Hitters!$A:$A,0)))/0.75*($M30+RIGHT(AJ$4,4)*1-RIGHT($AA$4,4)*1+10)*0.05),IF($D30=3,(AI30-MIN(0.75,0.25*(RIGHT(AJ$4,4)*1-(RIGHT($AD$4,4)*1)+0.25)*(1-MIN(0.75,INDEX([1]Hitters!$CF:$CF,MATCH($A30,[1]Hitters!$A:$A,0)))/0.75*1)+INDEX([1]Hitters!$CF:$CF,MATCH($A30,[1]Hitters!$A:$A,0)))/0.75*($M30+RIGHT(AJ$4,4)*1-RIGHT($AA$4,4)*1-27)*0.1),(AI30-MIN(0.75,0.25*(RIGHT(AJ$4,4)*1-(RIGHT($AD$4,4)*1)+0.25)*(1-MIN(0.75,INDEX([1]Hitters!$CF:$CF,MATCH($A30,[1]Hitters!$A:$A,0)))/0.75*1)+INDEX([1]Hitters!$CF:$CF,MATCH($A30,[1]Hitters!$A:$A,0)))/0.75*($M30+RIGHT(AJ$4,4)*1-RIGHT($AA$4,4)*1-20)*0.094)))))))</f>
        <v>0</v>
      </c>
      <c r="AK30" s="96">
        <f>IF($D30=0,0,IF($D30=1,INDEX([1]Pitchers!$FK:$FK,MATCH($A30,[1]Pitchers!$A:$A,0)),MAX(-16,IF($D30=2,AJ30-MIN(0.75,0.25*(RIGHT(AK$4,4)*1-(RIGHT($AD$4,4)*1)+0.25)*(1-MIN(0.75,INDEX([1]Hitters!$CF:$CF,MATCH($A30,[1]Hitters!$A:$A,0)))/0.75*1)+INDEX([1]Hitters!$CF:$CF,MATCH($A30,[1]Hitters!$A:$A,0)))/0.75*1,IF($D30&gt;6,(AJ30-MIN(0.75,0.25*(RIGHT(AK$4,4)*1-(RIGHT($AD$4,4)*1)+0.25)*(1-MIN(0.75,INDEX([1]Hitters!$CF:$CF,MATCH($A30,[1]Hitters!$A:$A,0)))/0.75*1)+INDEX([1]Hitters!$CF:$CF,MATCH($A30,[1]Hitters!$A:$A,0)))/0.75*($M30+RIGHT(AK$4,4)*1-RIGHT($AA$4,4)*1+10)*0.05),IF($D30=3,(AJ30-MIN(0.75,0.25*(RIGHT(AK$4,4)*1-(RIGHT($AD$4,4)*1)+0.25)*(1-MIN(0.75,INDEX([1]Hitters!$CF:$CF,MATCH($A30,[1]Hitters!$A:$A,0)))/0.75*1)+INDEX([1]Hitters!$CF:$CF,MATCH($A30,[1]Hitters!$A:$A,0)))/0.75*($M30+RIGHT(AK$4,4)*1-RIGHT($AA$4,4)*1-27)*0.1),(AJ30-MIN(0.75,0.25*(RIGHT(AK$4,4)*1-(RIGHT($AD$4,4)*1)+0.25)*(1-MIN(0.75,INDEX([1]Hitters!$CF:$CF,MATCH($A30,[1]Hitters!$A:$A,0)))/0.75*1)+INDEX([1]Hitters!$CF:$CF,MATCH($A30,[1]Hitters!$A:$A,0)))/0.75*($M30+RIGHT(AK$4,4)*1-RIGHT($AA$4,4)*1-20)*0.094)))))))</f>
        <v>0</v>
      </c>
      <c r="AL30" s="96">
        <f>IF($D30=0,0,IF($D30=1,INDEX([1]Pitchers!$FK:$FK,MATCH($A30,[1]Pitchers!$A:$A,0)),MAX(-16,IF($D30=2,AK30-MIN(0.75,0.25*(RIGHT(AL$4,4)*1-(RIGHT($AD$4,4)*1)+0.25)*(1-MIN(0.75,INDEX([1]Hitters!$CF:$CF,MATCH($A30,[1]Hitters!$A:$A,0)))/0.75*1)+INDEX([1]Hitters!$CF:$CF,MATCH($A30,[1]Hitters!$A:$A,0)))/0.75*1,IF($D30&gt;6,(AK30-MIN(0.75,0.25*(RIGHT(AL$4,4)*1-(RIGHT($AD$4,4)*1)+0.25)*(1-MIN(0.75,INDEX([1]Hitters!$CF:$CF,MATCH($A30,[1]Hitters!$A:$A,0)))/0.75*1)+INDEX([1]Hitters!$CF:$CF,MATCH($A30,[1]Hitters!$A:$A,0)))/0.75*($M30+RIGHT(AL$4,4)*1-RIGHT($AA$4,4)*1+10)*0.05),IF($D30=3,(AK30-MIN(0.75,0.25*(RIGHT(AL$4,4)*1-(RIGHT($AD$4,4)*1)+0.25)*(1-MIN(0.75,INDEX([1]Hitters!$CF:$CF,MATCH($A30,[1]Hitters!$A:$A,0)))/0.75*1)+INDEX([1]Hitters!$CF:$CF,MATCH($A30,[1]Hitters!$A:$A,0)))/0.75*($M30+RIGHT(AL$4,4)*1-RIGHT($AA$4,4)*1-27)*0.1),(AK30-MIN(0.75,0.25*(RIGHT(AL$4,4)*1-(RIGHT($AD$4,4)*1)+0.25)*(1-MIN(0.75,INDEX([1]Hitters!$CF:$CF,MATCH($A30,[1]Hitters!$A:$A,0)))/0.75*1)+INDEX([1]Hitters!$CF:$CF,MATCH($A30,[1]Hitters!$A:$A,0)))/0.75*($M30+RIGHT(AL$4,4)*1-RIGHT($AA$4,4)*1-20)*0.094)))))))</f>
        <v>0</v>
      </c>
      <c r="AM30" s="98">
        <f>MAX(IF($D30=0,20,IF($D30=1,60,150)),MAX(0,IF($D30&gt;1,INDEX([1]Hitters!$ER:$ER,MATCH($A30,[1]Hitters!$A:$A,0))*(0.4+MAX(0,0.6*MIN(1,(IF(O30="",0,(((4.25+(O30-0.263)*4.2)^(((4.25+(O30-0.263)*4.2)+(4.25-AA30*600/600*4.2/600))^0.285))/((4.25+(O30-0.263)*4.2)^(((4.25+(O30-0.263)*4.2)+(4.25-AA30*600/600*4.2/600))^0.285)+(4.25-AA30*600/600*4.2/600)^(((4.25+(O30-0.263)*4.2)+(4.25-AA30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30,[1]Pitchers!$A:$A,0))))*IF($D30&lt;2,(0.4+0.6*MAX(0,MIN(1,IF($D30=0,((4.25)^(((4.25)+(4.25-(4-O30)*4.25/4*1/9))^0.285)/((4.25)^(((4.25)+(4.25-(4-O30)*4.25/4*1/9))^0.285)+(4.25-(4-O30)*4.25/4*1/9)^(((4.25)+(4.25-(4-O30)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30)))/0.5345*0.0009131+0.0104414*(3.74-MIN(3.74,O30)))*50,(((4.25+(AA30-0.263)*0.32*198*MAX(6,198/33)/198)^(((4.25+(AA30-0.263)*0.32*198*MAX(6,198/33)/198)+(4.25-(4-O30)*4.25/4*MAX(6,198/33)/9))^0.285)/((4.25+(AA30-0.263)*0.32*198*MAX(6,198/33)/198)^(((4.25+(AA30-0.263)*0.32*198*MAX(6,198/33)/198)+(4.25-(4-O30)*4.25/4*MAX(6,198/33)/9))^0.285)+(4.25-(4-O30)*4.25/4*MAX(6,198/33)/9)^(((4.25+(AA30-0.263)*0.32*198*MAX(6,198/33)/198)+(4.25-(4-O30)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30=0,50,198)/0.0065))),1))</f>
        <v>55.61862483255549</v>
      </c>
      <c r="AN30" s="98">
        <f t="shared" si="3"/>
        <v>51.035291499222154</v>
      </c>
      <c r="AO30" s="98">
        <f t="shared" si="4"/>
        <v>45.785291499222154</v>
      </c>
      <c r="AP30" s="98">
        <f t="shared" si="5"/>
        <v>39.86862483255549</v>
      </c>
      <c r="AQ30" s="98">
        <f t="shared" si="6"/>
        <v>33.285291499222154</v>
      </c>
      <c r="AR30" s="98">
        <f t="shared" si="7"/>
        <v>20</v>
      </c>
      <c r="AS30" s="98">
        <f t="shared" si="8"/>
        <v>20</v>
      </c>
      <c r="AT30" s="98">
        <f t="shared" si="9"/>
        <v>20</v>
      </c>
      <c r="AU30" s="98">
        <f t="shared" si="10"/>
        <v>20</v>
      </c>
      <c r="AV30" s="98">
        <f t="shared" si="11"/>
        <v>20</v>
      </c>
      <c r="AW30" s="98">
        <f t="shared" si="12"/>
        <v>20</v>
      </c>
      <c r="AX30" s="98">
        <f t="shared" si="13"/>
        <v>20</v>
      </c>
      <c r="AY30" s="96">
        <f t="shared" si="14"/>
        <v>2.4006531804063775</v>
      </c>
      <c r="AZ30" s="96">
        <f t="shared" si="15"/>
        <v>16.843159486016628</v>
      </c>
      <c r="BA30" s="96">
        <f t="shared" si="16"/>
        <v>1.2127670243475375</v>
      </c>
      <c r="BB30" s="96">
        <f t="shared" si="17"/>
        <v>0.89988442840128524</v>
      </c>
      <c r="BC30" s="96">
        <f t="shared" si="18"/>
        <v>0.58544552514567161</v>
      </c>
      <c r="BD30" s="96">
        <f t="shared" si="19"/>
        <v>0.29462525299817111</v>
      </c>
      <c r="BE30" s="96">
        <f t="shared" si="20"/>
        <v>0.11136135114242821</v>
      </c>
      <c r="BF30" s="96">
        <f t="shared" si="21"/>
        <v>0</v>
      </c>
      <c r="BG30" s="96">
        <f t="shared" si="22"/>
        <v>0</v>
      </c>
      <c r="BH30" s="96">
        <f t="shared" si="23"/>
        <v>0</v>
      </c>
      <c r="BI30" s="96">
        <f t="shared" si="24"/>
        <v>0</v>
      </c>
      <c r="BJ30" s="96">
        <f t="shared" si="25"/>
        <v>0</v>
      </c>
      <c r="BK30" s="96">
        <f t="shared" si="26"/>
        <v>0</v>
      </c>
      <c r="BL30" s="96">
        <f t="shared" si="27"/>
        <v>0</v>
      </c>
      <c r="BM30" s="129">
        <f t="shared" si="66"/>
        <v>7.333333333333333</v>
      </c>
      <c r="BN30" s="129">
        <f t="shared" si="66"/>
        <v>7.333333333333333</v>
      </c>
      <c r="BO30" s="129">
        <f t="shared" si="66"/>
        <v>7.333333333333333</v>
      </c>
      <c r="BP30" s="129" t="str">
        <f t="shared" si="66"/>
        <v/>
      </c>
      <c r="BQ30" s="129" t="str">
        <f t="shared" si="66"/>
        <v/>
      </c>
      <c r="BR30" s="129" t="str">
        <f t="shared" si="66"/>
        <v/>
      </c>
      <c r="BS30" s="129" t="str">
        <f t="shared" si="66"/>
        <v/>
      </c>
      <c r="BT30" s="129" t="str">
        <f t="shared" si="66"/>
        <v/>
      </c>
      <c r="BU30" s="129" t="str">
        <f t="shared" si="66"/>
        <v/>
      </c>
      <c r="BV30" s="129" t="str">
        <f t="shared" si="66"/>
        <v/>
      </c>
      <c r="BW30" s="129" t="str">
        <f t="shared" si="66"/>
        <v/>
      </c>
      <c r="BX30" s="129" t="str">
        <f t="shared" si="66"/>
        <v/>
      </c>
      <c r="BY30" s="130">
        <f t="shared" si="29"/>
        <v>11.136646447242295</v>
      </c>
      <c r="BZ30" s="130">
        <f t="shared" si="30"/>
        <v>8.6059250192580379</v>
      </c>
      <c r="CA30" s="130">
        <f t="shared" si="31"/>
        <v>5.8185738163863272</v>
      </c>
      <c r="CB30" s="130">
        <f t="shared" si="32"/>
        <v>3.228524468016063</v>
      </c>
      <c r="CC30" s="130">
        <f t="shared" si="33"/>
        <v>1.5828833465765291</v>
      </c>
      <c r="CD30" s="130">
        <f t="shared" si="34"/>
        <v>0.5</v>
      </c>
      <c r="CE30" s="130">
        <f t="shared" si="35"/>
        <v>0.5</v>
      </c>
      <c r="CF30" s="130">
        <f t="shared" si="36"/>
        <v>0.5</v>
      </c>
      <c r="CG30" s="130">
        <f t="shared" si="37"/>
        <v>0.5</v>
      </c>
      <c r="CH30" s="130">
        <f t="shared" si="38"/>
        <v>0.5</v>
      </c>
      <c r="CI30" s="130">
        <f t="shared" si="39"/>
        <v>0.5</v>
      </c>
      <c r="CJ30" s="130">
        <f t="shared" si="40"/>
        <v>0.5</v>
      </c>
      <c r="CK30" s="131">
        <f t="shared" si="41"/>
        <v>3</v>
      </c>
      <c r="CL30" s="96">
        <f t="shared" si="42"/>
        <v>0.62323741043486558</v>
      </c>
      <c r="CM30" s="96">
        <f t="shared" si="43"/>
        <v>0.35893585615528001</v>
      </c>
      <c r="CN30" s="96">
        <f t="shared" si="44"/>
        <v>0.10014432789966643</v>
      </c>
      <c r="CO30" s="96">
        <f t="shared" si="45"/>
        <v>-0.12796223591450079</v>
      </c>
      <c r="CP30" s="96">
        <f t="shared" si="46"/>
        <v>-0.24144609610357701</v>
      </c>
      <c r="CQ30" s="96">
        <f t="shared" si="47"/>
        <v>-0.21198999999999998</v>
      </c>
      <c r="CR30" s="96">
        <f t="shared" si="48"/>
        <v>-0.21198999999999998</v>
      </c>
      <c r="CS30" s="96">
        <f t="shared" si="49"/>
        <v>-0.21198999999999998</v>
      </c>
      <c r="CT30" s="96">
        <f t="shared" si="50"/>
        <v>-0.21198999999999998</v>
      </c>
      <c r="CU30" s="96">
        <f t="shared" si="51"/>
        <v>-0.21198999999999998</v>
      </c>
      <c r="CV30" s="96">
        <f t="shared" si="52"/>
        <v>-0.21198999999999998</v>
      </c>
      <c r="CW30" s="96">
        <f t="shared" si="53"/>
        <v>-0.21198999999999998</v>
      </c>
      <c r="CX30" s="96">
        <f>MAX(0,(IF(CL30&gt;0,(CL30-ROUNDDOWN(CL30,1))/0.1*LOOKUP(ROUNDUP(CL30+81.1,1),CB!$A:$A,CB!$C:$C)+(1-(CL30-ROUNDDOWN(CL30,1))/0.1)*LOOKUP(ROUNDDOWN(CL30+81.1,1),CB!$A:$A,CB!$C:$C),(CL30-ROUNDDOWN(CL30-0.1,1))/0.1*LOOKUP(ROUNDUP(CL30+81.1,1),CB!$A:$A,CB!$C:$C)+(1-(CL30-ROUNDDOWN(CL30-0.1,1))/0.1)*LOOKUP(ROUNDDOWN(CL30+81.1,1),CB!$A:$A,CB!$C:$C))-LOOKUP(81.1,CB!$A:$A,CB!$C:$C))/(1-(BINOMDIST(97,162,0.5,TRUE)-BINOMDIST(87,162,0.5,TRUE)))*$C$2*($B$1^(LEFT(CX$4,4)*1-LEFT($BA$4,4)*1))*(37.75+CL30))</f>
        <v>0.93451025246199515</v>
      </c>
      <c r="CY30" s="96">
        <f>MAX(0,(IF(CM30&gt;0,(CM30-ROUNDDOWN(CM30,1))/0.1*LOOKUP(ROUNDUP(CM30+81.1,1),CB!$A:$A,CB!$C:$C)+(1-(CM30-ROUNDDOWN(CM30,1))/0.1)*LOOKUP(ROUNDDOWN(CM30+81.1,1),CB!$A:$A,CB!$C:$C),(CM30-ROUNDDOWN(CM30-0.1,1))/0.1*LOOKUP(ROUNDUP(CM30+81.1,1),CB!$A:$A,CB!$C:$C)+(1-(CM30-ROUNDDOWN(CM30-0.1,1))/0.1)*LOOKUP(ROUNDDOWN(CM30+81.1,1),CB!$A:$A,CB!$C:$C))-LOOKUP(81.1,CB!$A:$A,CB!$C:$C))/(1-(BINOMDIST(97,162,0.5,TRUE)-BINOMDIST(87,162,0.5,TRUE)))*$C$2*($B$1^(LEFT(CY$4,4)*1-LEFT($BA$4,4)*1))*(37.75+CM30))</f>
        <v>0.54689582068724196</v>
      </c>
      <c r="CZ30" s="96">
        <f>MAX(0,(IF(CN30&gt;0,(CN30-ROUNDDOWN(CN30,1))/0.1*LOOKUP(ROUNDUP(CN30+81.1,1),CB!$A:$A,CB!$C:$C)+(1-(CN30-ROUNDDOWN(CN30,1))/0.1)*LOOKUP(ROUNDDOWN(CN30+81.1,1),CB!$A:$A,CB!$C:$C),(CN30-ROUNDDOWN(CN30-0.1,1))/0.1*LOOKUP(ROUNDUP(CN30+81.1,1),CB!$A:$A,CB!$C:$C)+(1-(CN30-ROUNDDOWN(CN30-0.1,1))/0.1)*LOOKUP(ROUNDDOWN(CN30+81.1,1),CB!$A:$A,CB!$C:$C))-LOOKUP(81.1,CB!$A:$A,CB!$C:$C))/(1-(BINOMDIST(97,162,0.5,TRUE)-BINOMDIST(87,162,0.5,TRUE)))*$C$2*($B$1^(LEFT(CZ$4,4)*1-LEFT($BA$4,4)*1))*(37.75+CN30))</f>
        <v>0.15494428460150339</v>
      </c>
      <c r="DA30" s="96">
        <f>MAX(0,(IF(CO30&gt;0,(CO30-ROUNDDOWN(CO30,1))/0.1*LOOKUP(ROUNDUP(CO30+81.1,1),CB!$A:$A,CB!$C:$C)+(1-(CO30-ROUNDDOWN(CO30,1))/0.1)*LOOKUP(ROUNDDOWN(CO30+81.1,1),CB!$A:$A,CB!$C:$C),(CO30-ROUNDDOWN(CO30-0.1,1))/0.1*LOOKUP(ROUNDUP(CO30+81.1,1),CB!$A:$A,CB!$C:$C)+(1-(CO30-ROUNDDOWN(CO30-0.1,1))/0.1)*LOOKUP(ROUNDDOWN(CO30+81.1,1),CB!$A:$A,CB!$C:$C))-LOOKUP(81.1,CB!$A:$A,CB!$C:$C))/(1-(BINOMDIST(97,162,0.5,TRUE)-BINOMDIST(87,162,0.5,TRUE)))*$C$2*($B$1^(LEFT(DA$4,4)*1-LEFT($BA$4,4)*1))*(37.75+CO30))</f>
        <v>0</v>
      </c>
      <c r="DB30" s="96">
        <f>MAX(0,(IF(CP30&gt;0,(CP30-ROUNDDOWN(CP30,1))/0.1*LOOKUP(ROUNDUP(CP30+81.1,1),CB!$A:$A,CB!$C:$C)+(1-(CP30-ROUNDDOWN(CP30,1))/0.1)*LOOKUP(ROUNDDOWN(CP30+81.1,1),CB!$A:$A,CB!$C:$C),(CP30-ROUNDDOWN(CP30-0.1,1))/0.1*LOOKUP(ROUNDUP(CP30+81.1,1),CB!$A:$A,CB!$C:$C)+(1-(CP30-ROUNDDOWN(CP30-0.1,1))/0.1)*LOOKUP(ROUNDDOWN(CP30+81.1,1),CB!$A:$A,CB!$C:$C))-LOOKUP(81.1,CB!$A:$A,CB!$C:$C))/(1-(BINOMDIST(97,162,0.5,TRUE)-BINOMDIST(87,162,0.5,TRUE)))*$C$2*($B$1^(LEFT(DB$4,4)*1-LEFT($BA$4,4)*1))*(37.75+CP30))</f>
        <v>0</v>
      </c>
      <c r="DC30" s="96">
        <f>MAX(0,(IF(CQ30&gt;0,(CQ30-ROUNDDOWN(CQ30,1))/0.1*LOOKUP(ROUNDUP(CQ30+81.1,1),CB!$A:$A,CB!$C:$C)+(1-(CQ30-ROUNDDOWN(CQ30,1))/0.1)*LOOKUP(ROUNDDOWN(CQ30+81.1,1),CB!$A:$A,CB!$C:$C),(CQ30-ROUNDDOWN(CQ30-0.1,1))/0.1*LOOKUP(ROUNDUP(CQ30+81.1,1),CB!$A:$A,CB!$C:$C)+(1-(CQ30-ROUNDDOWN(CQ30-0.1,1))/0.1)*LOOKUP(ROUNDDOWN(CQ30+81.1,1),CB!$A:$A,CB!$C:$C))-LOOKUP(81.1,CB!$A:$A,CB!$C:$C))/(1-(BINOMDIST(97,162,0.5,TRUE)-BINOMDIST(87,162,0.5,TRUE)))*$C$2*($B$1^(LEFT(DC$4,4)*1-LEFT($BA$4,4)*1))*(37.75+CQ30))</f>
        <v>0</v>
      </c>
      <c r="DD30" s="96">
        <f>MAX(0,(IF(CR30&gt;0,(CR30-ROUNDDOWN(CR30,1))/0.1*LOOKUP(ROUNDUP(CR30+81.1,1),CB!$A:$A,CB!$C:$C)+(1-(CR30-ROUNDDOWN(CR30,1))/0.1)*LOOKUP(ROUNDDOWN(CR30+81.1,1),CB!$A:$A,CB!$C:$C),(CR30-ROUNDDOWN(CR30-0.1,1))/0.1*LOOKUP(ROUNDUP(CR30+81.1,1),CB!$A:$A,CB!$C:$C)+(1-(CR30-ROUNDDOWN(CR30-0.1,1))/0.1)*LOOKUP(ROUNDDOWN(CR30+81.1,1),CB!$A:$A,CB!$C:$C))-LOOKUP(81.1,CB!$A:$A,CB!$C:$C))/(1-(BINOMDIST(97,162,0.5,TRUE)-BINOMDIST(87,162,0.5,TRUE)))*$C$2*($B$1^(LEFT(DD$4,4)*1-LEFT($BA$4,4)*1))*(37.75+CR30))</f>
        <v>0</v>
      </c>
      <c r="DE30" s="96">
        <f>MAX(0,(IF(CS30&gt;0,(CS30-ROUNDDOWN(CS30,1))/0.1*LOOKUP(ROUNDUP(CS30+81.1,1),CB!$A:$A,CB!$C:$C)+(1-(CS30-ROUNDDOWN(CS30,1))/0.1)*LOOKUP(ROUNDDOWN(CS30+81.1,1),CB!$A:$A,CB!$C:$C),(CS30-ROUNDDOWN(CS30-0.1,1))/0.1*LOOKUP(ROUNDUP(CS30+81.1,1),CB!$A:$A,CB!$C:$C)+(1-(CS30-ROUNDDOWN(CS30-0.1,1))/0.1)*LOOKUP(ROUNDDOWN(CS30+81.1,1),CB!$A:$A,CB!$C:$C))-LOOKUP(81.1,CB!$A:$A,CB!$C:$C))/(1-(BINOMDIST(97,162,0.5,TRUE)-BINOMDIST(87,162,0.5,TRUE)))*$C$2*($B$1^(LEFT(DE$4,4)*1-LEFT($BA$4,4)*1))*(37.75+CS30))</f>
        <v>0</v>
      </c>
      <c r="DF30" s="96">
        <f>MAX(0,(IF(CT30&gt;0,(CT30-ROUNDDOWN(CT30,1))/0.1*LOOKUP(ROUNDUP(CT30+81.1,1),CB!$A:$A,CB!$C:$C)+(1-(CT30-ROUNDDOWN(CT30,1))/0.1)*LOOKUP(ROUNDDOWN(CT30+81.1,1),CB!$A:$A,CB!$C:$C),(CT30-ROUNDDOWN(CT30-0.1,1))/0.1*LOOKUP(ROUNDUP(CT30+81.1,1),CB!$A:$A,CB!$C:$C)+(1-(CT30-ROUNDDOWN(CT30-0.1,1))/0.1)*LOOKUP(ROUNDDOWN(CT30+81.1,1),CB!$A:$A,CB!$C:$C))-LOOKUP(81.1,CB!$A:$A,CB!$C:$C))/(1-(BINOMDIST(97,162,0.5,TRUE)-BINOMDIST(87,162,0.5,TRUE)))*$C$2*($B$1^(LEFT(DF$4,4)*1-LEFT($BA$4,4)*1))*(37.75+CT30))</f>
        <v>0</v>
      </c>
      <c r="DG30" s="96">
        <f>MAX(0,(IF(CU30&gt;0,(CU30-ROUNDDOWN(CU30,1))/0.1*LOOKUP(ROUNDUP(CU30+81.1,1),CB!$A:$A,CB!$C:$C)+(1-(CU30-ROUNDDOWN(CU30,1))/0.1)*LOOKUP(ROUNDDOWN(CU30+81.1,1),CB!$A:$A,CB!$C:$C),(CU30-ROUNDDOWN(CU30-0.1,1))/0.1*LOOKUP(ROUNDUP(CU30+81.1,1),CB!$A:$A,CB!$C:$C)+(1-(CU30-ROUNDDOWN(CU30-0.1,1))/0.1)*LOOKUP(ROUNDDOWN(CU30+81.1,1),CB!$A:$A,CB!$C:$C))-LOOKUP(81.1,CB!$A:$A,CB!$C:$C))/(1-(BINOMDIST(97,162,0.5,TRUE)-BINOMDIST(87,162,0.5,TRUE)))*$C$2*($B$1^(LEFT(DG$4,4)*1-LEFT($BA$4,4)*1))*(37.75+CU30))</f>
        <v>0</v>
      </c>
      <c r="DH30" s="96">
        <f>MAX(0,(IF(CV30&gt;0,(CV30-ROUNDDOWN(CV30,1))/0.1*LOOKUP(ROUNDUP(CV30+81.1,1),CB!$A:$A,CB!$C:$C)+(1-(CV30-ROUNDDOWN(CV30,1))/0.1)*LOOKUP(ROUNDDOWN(CV30+81.1,1),CB!$A:$A,CB!$C:$C),(CV30-ROUNDDOWN(CV30-0.1,1))/0.1*LOOKUP(ROUNDUP(CV30+81.1,1),CB!$A:$A,CB!$C:$C)+(1-(CV30-ROUNDDOWN(CV30-0.1,1))/0.1)*LOOKUP(ROUNDDOWN(CV30+81.1,1),CB!$A:$A,CB!$C:$C))-LOOKUP(81.1,CB!$A:$A,CB!$C:$C))/(1-(BINOMDIST(97,162,0.5,TRUE)-BINOMDIST(87,162,0.5,TRUE)))*$C$2*($B$1^(LEFT(DH$4,4)*1-LEFT($BA$4,4)*1))*(37.75+CV30))</f>
        <v>0</v>
      </c>
      <c r="DI30" s="96">
        <f>MAX(0,(IF(CW30&gt;0,(CW30-ROUNDDOWN(CW30,1))/0.1*LOOKUP(ROUNDUP(CW30+81.1,1),CB!$A:$A,CB!$C:$C)+(1-(CW30-ROUNDDOWN(CW30,1))/0.1)*LOOKUP(ROUNDDOWN(CW30+81.1,1),CB!$A:$A,CB!$C:$C),(CW30-ROUNDDOWN(CW30-0.1,1))/0.1*LOOKUP(ROUNDUP(CW30+81.1,1),CB!$A:$A,CB!$C:$C)+(1-(CW30-ROUNDDOWN(CW30-0.1,1))/0.1)*LOOKUP(ROUNDDOWN(CW30+81.1,1),CB!$A:$A,CB!$C:$C))-LOOKUP(81.1,CB!$A:$A,CB!$C:$C))/(1-(BINOMDIST(97,162,0.5,TRUE)-BINOMDIST(87,162,0.5,TRUE)))*$C$2*($B$1^(LEFT(DI$4,4)*1-LEFT($BA$4,4)*1))*(37.75+CW30))</f>
        <v>0</v>
      </c>
      <c r="DJ30" s="90">
        <f t="shared" si="54"/>
        <v>1.4787748924510651</v>
      </c>
      <c r="DK30" s="132"/>
      <c r="DL30" s="132">
        <f t="shared" si="55"/>
        <v>11.136646447242295</v>
      </c>
      <c r="DM30" s="132">
        <f t="shared" si="56"/>
        <v>20.008963195761837</v>
      </c>
      <c r="DN30" s="132">
        <f t="shared" si="57"/>
        <v>26.674730859368779</v>
      </c>
      <c r="DO30" s="132">
        <f t="shared" si="58"/>
        <v>31.554400550872383</v>
      </c>
      <c r="DP30" s="132">
        <f t="shared" si="59"/>
        <v>35.489460606578959</v>
      </c>
      <c r="DQ30" s="132">
        <f t="shared" si="60"/>
        <v>38.939148896516699</v>
      </c>
      <c r="DR30" s="132">
        <f t="shared" si="61"/>
        <v>42.518162115558574</v>
      </c>
      <c r="DS30" s="132">
        <f t="shared" si="62"/>
        <v>46.219463431642097</v>
      </c>
      <c r="DT30" s="132">
        <f t="shared" si="63"/>
        <v>50.035489418908789</v>
      </c>
      <c r="DU30" s="132">
        <f t="shared" si="64"/>
        <v>53.95832746281485</v>
      </c>
      <c r="DV30" s="132"/>
      <c r="DW30" s="132"/>
      <c r="DX30" s="132"/>
      <c r="DY30" s="132"/>
      <c r="DZ30" s="132"/>
      <c r="EA30" s="132"/>
      <c r="EB30" s="132"/>
      <c r="EC30" s="132"/>
      <c r="ED30" s="132"/>
      <c r="EE30" s="132"/>
      <c r="ER30" s="132"/>
      <c r="ES30" s="132"/>
      <c r="ET30" s="132"/>
      <c r="EU30" s="132"/>
      <c r="EV30" s="132"/>
      <c r="EW30" s="132"/>
      <c r="EX30" s="132"/>
      <c r="EY30" s="132"/>
      <c r="EZ30" s="132"/>
      <c r="FA30" s="132"/>
      <c r="FB30" s="132"/>
      <c r="FC30" s="132"/>
    </row>
    <row r="31" spans="1:159" ht="12.75" customHeight="1" x14ac:dyDescent="0.2">
      <c r="A31" s="128">
        <v>435062</v>
      </c>
      <c r="B31" s="99" t="str">
        <f>INDEX([1]Bios!$O:$O,MATCH(A31,[1]Bios!$C:$C,0))</f>
        <v>Kendrick, Howie</v>
      </c>
      <c r="C31" s="92" t="s">
        <v>654</v>
      </c>
      <c r="D31" s="94">
        <f>LOOKUP(IF(INDEX([1]Bios!$M:$M,MATCH(A31,[1]Bios!$C:$C,0))="P",INDEX([1]Pitchers!$Q:$Q,MATCH(A31,[1]Pitchers!$A:$A,0)),INDEX([1]Hitters!$AV:$AV,MATCH(A31,[1]Hitters!$A:$A,0))),Positions!A:A,Positions!B:B)</f>
        <v>4</v>
      </c>
      <c r="E31" s="137">
        <v>2</v>
      </c>
      <c r="F31" s="138">
        <f t="shared" si="0"/>
        <v>16.424493271454359</v>
      </c>
      <c r="G31" s="138">
        <v>20</v>
      </c>
      <c r="H31" s="94" t="s">
        <v>893</v>
      </c>
      <c r="I31" s="93">
        <f>6</f>
        <v>6</v>
      </c>
      <c r="J31" s="93">
        <f>6</f>
        <v>6</v>
      </c>
      <c r="K31" s="94">
        <f>MIN(IF(D31&gt;1,INDEX([1]Hitters!$DA:$DA,MATCH(A31,[1]Hitters!$A:$A,0)),INDEX([1]Pitchers!$DA:$DA,MATCH(A31,[1]Pitchers!$A:$A,0))),J31)</f>
        <v>6</v>
      </c>
      <c r="L31" s="94">
        <f t="shared" si="1"/>
        <v>4</v>
      </c>
      <c r="M31" s="95">
        <f>IF(D31&gt;1,INDEX([1]Hitters!$CV:$CV,MATCH($A31,[1]Hitters!$A:$A,0)),INDEX([1]Pitchers!$CP:$CP,MATCH($A31,[1]Pitchers!$A:$A,0)))</f>
        <v>32.958333333333336</v>
      </c>
      <c r="N31" s="90">
        <f t="shared" si="2"/>
        <v>-3.2349822782079611</v>
      </c>
      <c r="O31" s="97">
        <f>IF($D31&gt;1,INDEX([1]Hitters!$AF:$AF,MATCH($A31,[1]Hitters!$A:$A,0)),INDEX([1]Pitchers!$AJ:$AJ,MATCH($A31,[1]Pitchers!$A:$A,0))*IF(OR(AND($D31=0,INDEX([1]Pitchers!$Q:$Q,MATCH($A31,[1]Pitchers!$A:$A,0))="R"),AND($D31=1,INDEX([1]Pitchers!$Q:$Q,MATCH($A31,[1]Pitchers!$A:$A,0))="S")),1,IF($D31=0,0.83+(1-INDEX([1]Pitchers!$BE:$BE,MATCH($A31,[1]Pitchers!$A:$A,0)))/8,1/(0.83+(1-INDEX([1]Pitchers!$BE:$BE,MATCH($A31,[1]Pitchers!$A:$A,0)))/8))))</f>
        <v>0.26248052241266334</v>
      </c>
      <c r="P31" s="97">
        <f>IF($D31&gt;1,O31+(LOOKUP(ROUNDDOWN($M31+RIGHT(P$4,4)*1-2016,0),Age!$A:$A,Age!$C:$C)*(1-($M31+RIGHT(P$4,4)*1-2016-ROUNDDOWN($M31+RIGHT(P$4,4)*1-2016,0)))+LOOKUP(ROUNDUP($M31+RIGHT(P$4,4)*1-2016,0),Age!$A:$A,Age!$C:$C)*(($M31+RIGHT(P$4,4)*1-2016-ROUNDDOWN($M31+RIGHT(P$4,4)*1-2016,0))))*IF($M31+RIGHT(P$4,4)*1-2016&gt;27,1,INDEX([1]Hitters!$BG:$BG,MATCH($A31,[1]Hitters!$A:$A,0))),O31*(1-(1-(LOOKUP(ROUNDDOWN($M31+RIGHT(P$4,4)*1-2016,0),Age!$A:$A,Age!$L:$L)*(1-($M31+RIGHT(P$4,4)*1-2016-ROUNDDOWN($M31+RIGHT(P$4,4)*1-2016,0)))+LOOKUP(ROUNDUP($M31+RIGHT(P$4,4)*1-2016,0),Age!$A:$A,Age!$L:$L)*(($M31+RIGHT(P$4,4)*1-2016-ROUNDDOWN($M31+RIGHT(P$4,4)*1-2016,0)))))*IF($M31+RIGHT(P$4,4)*1-2016&gt;27,1,INDEX([1]Pitchers!$BE:$BE,MATCH($A31,[1]Pitchers!$A:$A,0)))))</f>
        <v>0.25592635574599648</v>
      </c>
      <c r="Q31" s="97">
        <f>IF($D31&gt;1,P31+(LOOKUP(ROUNDDOWN($M31+RIGHT(Q$4,4)*1-2016,0),Age!$A:$A,Age!$C:$C)*(1-($M31+RIGHT(Q$4,4)*1-2016-ROUNDDOWN($M31+RIGHT(Q$4,4)*1-2016,0)))+LOOKUP(ROUNDUP($M31+RIGHT(Q$4,4)*1-2016,0),Age!$A:$A,Age!$C:$C)*(($M31+RIGHT(Q$4,4)*1-2016-ROUNDDOWN($M31+RIGHT(Q$4,4)*1-2016,0))))*IF($M31+RIGHT(Q$4,4)*1-2016&gt;27,1,INDEX([1]Hitters!$BG:$BG,MATCH($A31,[1]Hitters!$A:$A,0))),P31*(1-(1-(LOOKUP(ROUNDDOWN($M31+RIGHT(Q$4,4)*1-2016,0),Age!$A:$A,Age!$L:$L)*(1-($M31+RIGHT(Q$4,4)*1-2016-ROUNDDOWN($M31+RIGHT(Q$4,4)*1-2016,0)))+LOOKUP(ROUNDUP($M31+RIGHT(Q$4,4)*1-2016,0),Age!$A:$A,Age!$L:$L)*(($M31+RIGHT(Q$4,4)*1-2016-ROUNDDOWN($M31+RIGHT(Q$4,4)*1-2016,0)))))*IF($M31+RIGHT(Q$4,4)*1-2016&gt;27,1,INDEX([1]Pitchers!$BE:$BE,MATCH($A31,[1]Pitchers!$A:$A,0)))))</f>
        <v>0.24827218907932966</v>
      </c>
      <c r="R31" s="97">
        <f>IF($D31&gt;1,Q31+(LOOKUP(ROUNDDOWN($M31+RIGHT(R$4,4)*1-2016,0),Age!$A:$A,Age!$C:$C)*(1-($M31+RIGHT(R$4,4)*1-2016-ROUNDDOWN($M31+RIGHT(R$4,4)*1-2016,0)))+LOOKUP(ROUNDUP($M31+RIGHT(R$4,4)*1-2016,0),Age!$A:$A,Age!$C:$C)*(($M31+RIGHT(R$4,4)*1-2016-ROUNDDOWN($M31+RIGHT(R$4,4)*1-2016,0))))*IF($M31+RIGHT(R$4,4)*1-2016&gt;27,1,INDEX([1]Hitters!$BG:$BG,MATCH($A31,[1]Hitters!$A:$A,0))),Q31*(1-(1-(LOOKUP(ROUNDDOWN($M31+RIGHT(R$4,4)*1-2016,0),Age!$A:$A,Age!$L:$L)*(1-($M31+RIGHT(R$4,4)*1-2016-ROUNDDOWN($M31+RIGHT(R$4,4)*1-2016,0)))+LOOKUP(ROUNDUP($M31+RIGHT(R$4,4)*1-2016,0),Age!$A:$A,Age!$L:$L)*(($M31+RIGHT(R$4,4)*1-2016-ROUNDDOWN($M31+RIGHT(R$4,4)*1-2016,0)))))*IF($M31+RIGHT(R$4,4)*1-2016&gt;27,1,INDEX([1]Pitchers!$BE:$BE,MATCH($A31,[1]Pitchers!$A:$A,0)))))</f>
        <v>0.23951802241266282</v>
      </c>
      <c r="S31" s="97">
        <f>IF($D31&gt;1,R31+(LOOKUP(ROUNDDOWN($M31+RIGHT(S$4,4)*1-2016,0),Age!$A:$A,Age!$C:$C)*(1-($M31+RIGHT(S$4,4)*1-2016-ROUNDDOWN($M31+RIGHT(S$4,4)*1-2016,0)))+LOOKUP(ROUNDUP($M31+RIGHT(S$4,4)*1-2016,0),Age!$A:$A,Age!$C:$C)*(($M31+RIGHT(S$4,4)*1-2016-ROUNDDOWN($M31+RIGHT(S$4,4)*1-2016,0))))*IF($M31+RIGHT(S$4,4)*1-2016&gt;27,1,INDEX([1]Hitters!$BG:$BG,MATCH($A31,[1]Hitters!$A:$A,0))),R31*(1-(1-(LOOKUP(ROUNDDOWN($M31+RIGHT(S$4,4)*1-2016,0),Age!$A:$A,Age!$L:$L)*(1-($M31+RIGHT(S$4,4)*1-2016-ROUNDDOWN($M31+RIGHT(S$4,4)*1-2016,0)))+LOOKUP(ROUNDUP($M31+RIGHT(S$4,4)*1-2016,0),Age!$A:$A,Age!$L:$L)*(($M31+RIGHT(S$4,4)*1-2016-ROUNDDOWN($M31+RIGHT(S$4,4)*1-2016,0)))))*IF($M31+RIGHT(S$4,4)*1-2016&gt;27,1,INDEX([1]Pitchers!$BE:$BE,MATCH($A31,[1]Pitchers!$A:$A,0)))))</f>
        <v>0.23071802241266282</v>
      </c>
      <c r="T31" s="97">
        <f>IF($D31&gt;1,S31+(LOOKUP(ROUNDDOWN($M31+RIGHT(T$4,4)*1-2016,0),Age!$A:$A,Age!$C:$C)*(1-($M31+RIGHT(T$4,4)*1-2016-ROUNDDOWN($M31+RIGHT(T$4,4)*1-2016,0)))+LOOKUP(ROUNDUP($M31+RIGHT(T$4,4)*1-2016,0),Age!$A:$A,Age!$C:$C)*(($M31+RIGHT(T$4,4)*1-2016-ROUNDDOWN($M31+RIGHT(T$4,4)*1-2016,0))))*IF($M31+RIGHT(T$4,4)*1-2016&gt;27,1,INDEX([1]Hitters!$BG:$BG,MATCH($A31,[1]Hitters!$A:$A,0))),S31*(1-(1-(LOOKUP(ROUNDDOWN($M31+RIGHT(T$4,4)*1-2016,0),Age!$A:$A,Age!$L:$L)*(1-($M31+RIGHT(T$4,4)*1-2016-ROUNDDOWN($M31+RIGHT(T$4,4)*1-2016,0)))+LOOKUP(ROUNDUP($M31+RIGHT(T$4,4)*1-2016,0),Age!$A:$A,Age!$L:$L)*(($M31+RIGHT(T$4,4)*1-2016-ROUNDDOWN($M31+RIGHT(T$4,4)*1-2016,0)))))*IF($M31+RIGHT(T$4,4)*1-2016&gt;27,1,INDEX([1]Pitchers!$BE:$BE,MATCH($A31,[1]Pitchers!$A:$A,0)))))</f>
        <v>0.22191802241266281</v>
      </c>
      <c r="U31" s="97">
        <f>IF($D31&gt;1,T31+(LOOKUP(ROUNDDOWN($M31+RIGHT(U$4,4)*1-2016,0),Age!$A:$A,Age!$C:$C)*(1-($M31+RIGHT(U$4,4)*1-2016-ROUNDDOWN($M31+RIGHT(U$4,4)*1-2016,0)))+LOOKUP(ROUNDUP($M31+RIGHT(U$4,4)*1-2016,0),Age!$A:$A,Age!$C:$C)*(($M31+RIGHT(U$4,4)*1-2016-ROUNDDOWN($M31+RIGHT(U$4,4)*1-2016,0))))*IF($M31+RIGHT(U$4,4)*1-2016&gt;27,1,INDEX([1]Hitters!$BG:$BG,MATCH($A31,[1]Hitters!$A:$A,0))),T31*(1-(1-(LOOKUP(ROUNDDOWN($M31+RIGHT(U$4,4)*1-2016,0),Age!$A:$A,Age!$L:$L)*(1-($M31+RIGHT(U$4,4)*1-2016-ROUNDDOWN($M31+RIGHT(U$4,4)*1-2016,0)))+LOOKUP(ROUNDUP($M31+RIGHT(U$4,4)*1-2016,0),Age!$A:$A,Age!$L:$L)*(($M31+RIGHT(U$4,4)*1-2016-ROUNDDOWN($M31+RIGHT(U$4,4)*1-2016,0)))))*IF($M31+RIGHT(U$4,4)*1-2016&gt;27,1,INDEX([1]Pitchers!$BE:$BE,MATCH($A31,[1]Pitchers!$A:$A,0)))))</f>
        <v>0.21311802241266281</v>
      </c>
      <c r="V31" s="97">
        <f>IF($D31&gt;1,U31+(LOOKUP(ROUNDDOWN($M31+RIGHT(V$4,4)*1-2016,0),Age!$A:$A,Age!$C:$C)*(1-($M31+RIGHT(V$4,4)*1-2016-ROUNDDOWN($M31+RIGHT(V$4,4)*1-2016,0)))+LOOKUP(ROUNDUP($M31+RIGHT(V$4,4)*1-2016,0),Age!$A:$A,Age!$C:$C)*(($M31+RIGHT(V$4,4)*1-2016-ROUNDDOWN($M31+RIGHT(V$4,4)*1-2016,0))))*IF($M31+RIGHT(V$4,4)*1-2016&gt;27,1,INDEX([1]Hitters!$BG:$BG,MATCH($A31,[1]Hitters!$A:$A,0))),U31*(1-(1-(LOOKUP(ROUNDDOWN($M31+RIGHT(V$4,4)*1-2016,0),Age!$A:$A,Age!$L:$L)*(1-($M31+RIGHT(V$4,4)*1-2016-ROUNDDOWN($M31+RIGHT(V$4,4)*1-2016,0)))+LOOKUP(ROUNDUP($M31+RIGHT(V$4,4)*1-2016,0),Age!$A:$A,Age!$L:$L)*(($M31+RIGHT(V$4,4)*1-2016-ROUNDDOWN($M31+RIGHT(V$4,4)*1-2016,0)))))*IF($M31+RIGHT(V$4,4)*1-2016&gt;27,1,INDEX([1]Pitchers!$BE:$BE,MATCH($A31,[1]Pitchers!$A:$A,0)))))</f>
        <v>0.20431802241266281</v>
      </c>
      <c r="W31" s="97">
        <f>IF($D31&gt;1,V31+(LOOKUP(ROUNDDOWN($M31+RIGHT(W$4,4)*1-2016,0),Age!$A:$A,Age!$C:$C)*(1-($M31+RIGHT(W$4,4)*1-2016-ROUNDDOWN($M31+RIGHT(W$4,4)*1-2016,0)))+LOOKUP(ROUNDUP($M31+RIGHT(W$4,4)*1-2016,0),Age!$A:$A,Age!$C:$C)*(($M31+RIGHT(W$4,4)*1-2016-ROUNDDOWN($M31+RIGHT(W$4,4)*1-2016,0))))*IF($M31+RIGHT(W$4,4)*1-2016&gt;27,1,INDEX([1]Hitters!$BG:$BG,MATCH($A31,[1]Hitters!$A:$A,0))),V31*(1-(1-(LOOKUP(ROUNDDOWN($M31+RIGHT(W$4,4)*1-2016,0),Age!$A:$A,Age!$L:$L)*(1-($M31+RIGHT(W$4,4)*1-2016-ROUNDDOWN($M31+RIGHT(W$4,4)*1-2016,0)))+LOOKUP(ROUNDUP($M31+RIGHT(W$4,4)*1-2016,0),Age!$A:$A,Age!$L:$L)*(($M31+RIGHT(W$4,4)*1-2016-ROUNDDOWN($M31+RIGHT(W$4,4)*1-2016,0)))))*IF($M31+RIGHT(W$4,4)*1-2016&gt;27,1,INDEX([1]Pitchers!$BE:$BE,MATCH($A31,[1]Pitchers!$A:$A,0)))))</f>
        <v>0.19551802241266281</v>
      </c>
      <c r="X31" s="97">
        <f>IF($D31&gt;1,W31+(LOOKUP(ROUNDDOWN($M31+RIGHT(X$4,4)*1-2016,0),Age!$A:$A,Age!$C:$C)*(1-($M31+RIGHT(X$4,4)*1-2016-ROUNDDOWN($M31+RIGHT(X$4,4)*1-2016,0)))+LOOKUP(ROUNDUP($M31+RIGHT(X$4,4)*1-2016,0),Age!$A:$A,Age!$C:$C)*(($M31+RIGHT(X$4,4)*1-2016-ROUNDDOWN($M31+RIGHT(X$4,4)*1-2016,0))))*IF($M31+RIGHT(X$4,4)*1-2016&gt;27,1,INDEX([1]Hitters!$BG:$BG,MATCH($A31,[1]Hitters!$A:$A,0))),W31*(1-(1-(LOOKUP(ROUNDDOWN($M31+RIGHT(X$4,4)*1-2016,0),Age!$A:$A,Age!$L:$L)*(1-($M31+RIGHT(X$4,4)*1-2016-ROUNDDOWN($M31+RIGHT(X$4,4)*1-2016,0)))+LOOKUP(ROUNDUP($M31+RIGHT(X$4,4)*1-2016,0),Age!$A:$A,Age!$L:$L)*(($M31+RIGHT(X$4,4)*1-2016-ROUNDDOWN($M31+RIGHT(X$4,4)*1-2016,0)))))*IF($M31+RIGHT(X$4,4)*1-2016&gt;27,1,INDEX([1]Pitchers!$BE:$BE,MATCH($A31,[1]Pitchers!$A:$A,0)))))</f>
        <v>0.1867180224126628</v>
      </c>
      <c r="Y31" s="97">
        <f>IF($D31&gt;1,X31+(LOOKUP(ROUNDDOWN($M31+RIGHT(Y$4,4)*1-2016,0),Age!$A:$A,Age!$C:$C)*(1-($M31+RIGHT(Y$4,4)*1-2016-ROUNDDOWN($M31+RIGHT(Y$4,4)*1-2016,0)))+LOOKUP(ROUNDUP($M31+RIGHT(Y$4,4)*1-2016,0),Age!$A:$A,Age!$C:$C)*(($M31+RIGHT(Y$4,4)*1-2016-ROUNDDOWN($M31+RIGHT(Y$4,4)*1-2016,0))))*IF($M31+RIGHT(Y$4,4)*1-2016&gt;27,1,INDEX([1]Hitters!$BG:$BG,MATCH($A31,[1]Hitters!$A:$A,0))),X31*(1-(1-(LOOKUP(ROUNDDOWN($M31+RIGHT(Y$4,4)*1-2016,0),Age!$A:$A,Age!$L:$L)*(1-($M31+RIGHT(Y$4,4)*1-2016-ROUNDDOWN($M31+RIGHT(Y$4,4)*1-2016,0)))+LOOKUP(ROUNDUP($M31+RIGHT(Y$4,4)*1-2016,0),Age!$A:$A,Age!$L:$L)*(($M31+RIGHT(Y$4,4)*1-2016-ROUNDDOWN($M31+RIGHT(Y$4,4)*1-2016,0)))))*IF($M31+RIGHT(Y$4,4)*1-2016&gt;27,1,INDEX([1]Pitchers!$BE:$BE,MATCH($A31,[1]Pitchers!$A:$A,0)))))</f>
        <v>0.1779180224126628</v>
      </c>
      <c r="Z31" s="97">
        <f>IF($D31&gt;1,Y31+(LOOKUP(ROUNDDOWN($M31+RIGHT(Z$4,4)*1-2016,0),Age!$A:$A,Age!$C:$C)*(1-($M31+RIGHT(Z$4,4)*1-2016-ROUNDDOWN($M31+RIGHT(Z$4,4)*1-2016,0)))+LOOKUP(ROUNDUP($M31+RIGHT(Z$4,4)*1-2016,0),Age!$A:$A,Age!$C:$C)*(($M31+RIGHT(Z$4,4)*1-2016-ROUNDDOWN($M31+RIGHT(Z$4,4)*1-2016,0))))*IF($M31+RIGHT(Z$4,4)*1-2016&gt;27,1,INDEX([1]Hitters!$BG:$BG,MATCH($A31,[1]Hitters!$A:$A,0))),Y31*(1-(1-(LOOKUP(ROUNDDOWN($M31+RIGHT(Z$4,4)*1-2016,0),Age!$A:$A,Age!$L:$L)*(1-($M31+RIGHT(Z$4,4)*1-2016-ROUNDDOWN($M31+RIGHT(Z$4,4)*1-2016,0)))+LOOKUP(ROUNDUP($M31+RIGHT(Z$4,4)*1-2016,0),Age!$A:$A,Age!$L:$L)*(($M31+RIGHT(Z$4,4)*1-2016-ROUNDDOWN($M31+RIGHT(Z$4,4)*1-2016,0)))))*IF($M31+RIGHT(Z$4,4)*1-2016&gt;27,1,INDEX([1]Pitchers!$BE:$BE,MATCH($A31,[1]Pitchers!$A:$A,0)))))</f>
        <v>0.1691180224126628</v>
      </c>
      <c r="AA31" s="96">
        <f>IF($D31=0,0,IF($D31=1,INDEX([1]Pitchers!$FK:$FK,MATCH($A31,[1]Pitchers!$A:$A,0)),MAX(-16,IF($D31=10,-16,IF($D31&lt;2,0,INDEX([1]Hitters!$AZ:$AZ,MATCH($A31,[1]Hitters!$A:$A,0)))))))</f>
        <v>0.32581273348225881</v>
      </c>
      <c r="AB31" s="96">
        <f>IF($D31=0,0,IF($D31=1,INDEX([1]Pitchers!$FK:$FK,MATCH($A31,[1]Pitchers!$A:$A,0)),MAX(-16,IF($D31=2,AA31-MIN(0.75,0.25*(RIGHT(AB$4,4)*1-(RIGHT($AD$4,4)*1)+0.25)*(1-MIN(0.75,INDEX([1]Hitters!$CF:$CF,MATCH($A31,[1]Hitters!$A:$A,0)))/0.75*1)+INDEX([1]Hitters!$CF:$CF,MATCH($A31,[1]Hitters!$A:$A,0)))/0.75*1,IF($D31&gt;6,(AA31-MIN(0.75,0.25*(RIGHT(AB$4,4)*1-(RIGHT($AD$4,4)*1)+0.25)*(1-MIN(0.75,INDEX([1]Hitters!$CF:$CF,MATCH($A31,[1]Hitters!$A:$A,0)))/0.75*1)+INDEX([1]Hitters!$CF:$CF,MATCH($A31,[1]Hitters!$A:$A,0)))/0.75*($M31+RIGHT(AB$4,4)*1-RIGHT($AA$4,4)*1+10)*0.05),IF($D31=3,(AA31-MIN(0.75,0.25*(RIGHT(AB$4,4)*1-(RIGHT($AD$4,4)*1)+0.25)*(1-MIN(0.75,INDEX([1]Hitters!$CF:$CF,MATCH($A31,[1]Hitters!$A:$A,0)))/0.75*1)+INDEX([1]Hitters!$CF:$CF,MATCH($A31,[1]Hitters!$A:$A,0)))/0.75*($M31+RIGHT(AB$4,4)*1-RIGHT($AA$4,4)*1-27)*0.1),(AA31-MIN(0.75,0.25*(RIGHT(AB$4,4)*1-(RIGHT($AD$4,4)*1)+0.25)*(1-MIN(0.75,INDEX([1]Hitters!$CF:$CF,MATCH($A31,[1]Hitters!$A:$A,0)))/0.75*1)+INDEX([1]Hitters!$CF:$CF,MATCH($A31,[1]Hitters!$A:$A,0)))/0.75*($M31+RIGHT(AB$4,4)*1-RIGHT($AA$4,4)*1-20)*0.094)))))))</f>
        <v>-0.98627059985108867</v>
      </c>
      <c r="AC31" s="96">
        <f>IF($D31=0,0,IF($D31=1,INDEX([1]Pitchers!$FK:$FK,MATCH($A31,[1]Pitchers!$A:$A,0)),MAX(-16,IF($D31=2,AB31-MIN(0.75,0.25*(RIGHT(AC$4,4)*1-(RIGHT($AD$4,4)*1)+0.25)*(1-MIN(0.75,INDEX([1]Hitters!$CF:$CF,MATCH($A31,[1]Hitters!$A:$A,0)))/0.75*1)+INDEX([1]Hitters!$CF:$CF,MATCH($A31,[1]Hitters!$A:$A,0)))/0.75*1,IF($D31&gt;6,(AB31-MIN(0.75,0.25*(RIGHT(AC$4,4)*1-(RIGHT($AD$4,4)*1)+0.25)*(1-MIN(0.75,INDEX([1]Hitters!$CF:$CF,MATCH($A31,[1]Hitters!$A:$A,0)))/0.75*1)+INDEX([1]Hitters!$CF:$CF,MATCH($A31,[1]Hitters!$A:$A,0)))/0.75*($M31+RIGHT(AC$4,4)*1-RIGHT($AA$4,4)*1+10)*0.05),IF($D31=3,(AB31-MIN(0.75,0.25*(RIGHT(AC$4,4)*1-(RIGHT($AD$4,4)*1)+0.25)*(1-MIN(0.75,INDEX([1]Hitters!$CF:$CF,MATCH($A31,[1]Hitters!$A:$A,0)))/0.75*1)+INDEX([1]Hitters!$CF:$CF,MATCH($A31,[1]Hitters!$A:$A,0)))/0.75*($M31+RIGHT(AC$4,4)*1-RIGHT($AA$4,4)*1-27)*0.1),(AB31-MIN(0.75,0.25*(RIGHT(AC$4,4)*1-(RIGHT($AD$4,4)*1)+0.25)*(1-MIN(0.75,INDEX([1]Hitters!$CF:$CF,MATCH($A31,[1]Hitters!$A:$A,0)))/0.75*1)+INDEX([1]Hitters!$CF:$CF,MATCH($A31,[1]Hitters!$A:$A,0)))/0.75*($M31+RIGHT(AC$4,4)*1-RIGHT($AA$4,4)*1-20)*0.094)))))))</f>
        <v>-2.3923539331844363</v>
      </c>
      <c r="AD31" s="96">
        <f>IF($D31=0,0,IF($D31=1,INDEX([1]Pitchers!$FK:$FK,MATCH($A31,[1]Pitchers!$A:$A,0)),MAX(-16,IF($D31=2,AC31-MIN(0.75,0.25*(RIGHT(AD$4,4)*1-(RIGHT($AD$4,4)*1)+0.25)*(1-MIN(0.75,INDEX([1]Hitters!$CF:$CF,MATCH($A31,[1]Hitters!$A:$A,0)))/0.75*1)+INDEX([1]Hitters!$CF:$CF,MATCH($A31,[1]Hitters!$A:$A,0)))/0.75*1,IF($D31&gt;6,(AC31-MIN(0.75,0.25*(RIGHT(AD$4,4)*1-(RIGHT($AD$4,4)*1)+0.25)*(1-MIN(0.75,INDEX([1]Hitters!$CF:$CF,MATCH($A31,[1]Hitters!$A:$A,0)))/0.75*1)+INDEX([1]Hitters!$CF:$CF,MATCH($A31,[1]Hitters!$A:$A,0)))/0.75*($M31+RIGHT(AD$4,4)*1-RIGHT($AA$4,4)*1+10)*0.05),IF($D31=3,(AC31-MIN(0.75,0.25*(RIGHT(AD$4,4)*1-(RIGHT($AD$4,4)*1)+0.25)*(1-MIN(0.75,INDEX([1]Hitters!$CF:$CF,MATCH($A31,[1]Hitters!$A:$A,0)))/0.75*1)+INDEX([1]Hitters!$CF:$CF,MATCH($A31,[1]Hitters!$A:$A,0)))/0.75*($M31+RIGHT(AD$4,4)*1-RIGHT($AA$4,4)*1-27)*0.1),(AC31-MIN(0.75,0.25*(RIGHT(AD$4,4)*1-(RIGHT($AD$4,4)*1)+0.25)*(1-MIN(0.75,INDEX([1]Hitters!$CF:$CF,MATCH($A31,[1]Hitters!$A:$A,0)))/0.75*1)+INDEX([1]Hitters!$CF:$CF,MATCH($A31,[1]Hitters!$A:$A,0)))/0.75*($M31+RIGHT(AD$4,4)*1-RIGHT($AA$4,4)*1-20)*0.094)))))))</f>
        <v>-3.892437266517784</v>
      </c>
      <c r="AE31" s="96">
        <f>IF($D31=0,0,IF($D31=1,INDEX([1]Pitchers!$FK:$FK,MATCH($A31,[1]Pitchers!$A:$A,0)),MAX(-16,IF($D31=2,AD31-MIN(0.75,0.25*(RIGHT(AE$4,4)*1-(RIGHT($AD$4,4)*1)+0.25)*(1-MIN(0.75,INDEX([1]Hitters!$CF:$CF,MATCH($A31,[1]Hitters!$A:$A,0)))/0.75*1)+INDEX([1]Hitters!$CF:$CF,MATCH($A31,[1]Hitters!$A:$A,0)))/0.75*1,IF($D31&gt;6,(AD31-MIN(0.75,0.25*(RIGHT(AE$4,4)*1-(RIGHT($AD$4,4)*1)+0.25)*(1-MIN(0.75,INDEX([1]Hitters!$CF:$CF,MATCH($A31,[1]Hitters!$A:$A,0)))/0.75*1)+INDEX([1]Hitters!$CF:$CF,MATCH($A31,[1]Hitters!$A:$A,0)))/0.75*($M31+RIGHT(AE$4,4)*1-RIGHT($AA$4,4)*1+10)*0.05),IF($D31=3,(AD31-MIN(0.75,0.25*(RIGHT(AE$4,4)*1-(RIGHT($AD$4,4)*1)+0.25)*(1-MIN(0.75,INDEX([1]Hitters!$CF:$CF,MATCH($A31,[1]Hitters!$A:$A,0)))/0.75*1)+INDEX([1]Hitters!$CF:$CF,MATCH($A31,[1]Hitters!$A:$A,0)))/0.75*($M31+RIGHT(AE$4,4)*1-RIGHT($AA$4,4)*1-27)*0.1),(AD31-MIN(0.75,0.25*(RIGHT(AE$4,4)*1-(RIGHT($AD$4,4)*1)+0.25)*(1-MIN(0.75,INDEX([1]Hitters!$CF:$CF,MATCH($A31,[1]Hitters!$A:$A,0)))/0.75*1)+INDEX([1]Hitters!$CF:$CF,MATCH($A31,[1]Hitters!$A:$A,0)))/0.75*($M31+RIGHT(AE$4,4)*1-RIGHT($AA$4,4)*1-20)*0.094)))))))</f>
        <v>-5.4865205998511311</v>
      </c>
      <c r="AF31" s="96">
        <f>IF($D31=0,0,IF($D31=1,INDEX([1]Pitchers!$FK:$FK,MATCH($A31,[1]Pitchers!$A:$A,0)),MAX(-16,IF($D31=2,AE31-MIN(0.75,0.25*(RIGHT(AF$4,4)*1-(RIGHT($AD$4,4)*1)+0.25)*(1-MIN(0.75,INDEX([1]Hitters!$CF:$CF,MATCH($A31,[1]Hitters!$A:$A,0)))/0.75*1)+INDEX([1]Hitters!$CF:$CF,MATCH($A31,[1]Hitters!$A:$A,0)))/0.75*1,IF($D31&gt;6,(AE31-MIN(0.75,0.25*(RIGHT(AF$4,4)*1-(RIGHT($AD$4,4)*1)+0.25)*(1-MIN(0.75,INDEX([1]Hitters!$CF:$CF,MATCH($A31,[1]Hitters!$A:$A,0)))/0.75*1)+INDEX([1]Hitters!$CF:$CF,MATCH($A31,[1]Hitters!$A:$A,0)))/0.75*($M31+RIGHT(AF$4,4)*1-RIGHT($AA$4,4)*1+10)*0.05),IF($D31=3,(AE31-MIN(0.75,0.25*(RIGHT(AF$4,4)*1-(RIGHT($AD$4,4)*1)+0.25)*(1-MIN(0.75,INDEX([1]Hitters!$CF:$CF,MATCH($A31,[1]Hitters!$A:$A,0)))/0.75*1)+INDEX([1]Hitters!$CF:$CF,MATCH($A31,[1]Hitters!$A:$A,0)))/0.75*($M31+RIGHT(AF$4,4)*1-RIGHT($AA$4,4)*1-27)*0.1),(AE31-MIN(0.75,0.25*(RIGHT(AF$4,4)*1-(RIGHT($AD$4,4)*1)+0.25)*(1-MIN(0.75,INDEX([1]Hitters!$CF:$CF,MATCH($A31,[1]Hitters!$A:$A,0)))/0.75*1)+INDEX([1]Hitters!$CF:$CF,MATCH($A31,[1]Hitters!$A:$A,0)))/0.75*($M31+RIGHT(AF$4,4)*1-RIGHT($AA$4,4)*1-20)*0.094)))))))</f>
        <v>-7.1746039331844784</v>
      </c>
      <c r="AG31" s="96">
        <f>IF($D31=0,0,IF($D31=1,INDEX([1]Pitchers!$FK:$FK,MATCH($A31,[1]Pitchers!$A:$A,0)),MAX(-16,IF($D31=2,AF31-MIN(0.75,0.25*(RIGHT(AG$4,4)*1-(RIGHT($AD$4,4)*1)+0.25)*(1-MIN(0.75,INDEX([1]Hitters!$CF:$CF,MATCH($A31,[1]Hitters!$A:$A,0)))/0.75*1)+INDEX([1]Hitters!$CF:$CF,MATCH($A31,[1]Hitters!$A:$A,0)))/0.75*1,IF($D31&gt;6,(AF31-MIN(0.75,0.25*(RIGHT(AG$4,4)*1-(RIGHT($AD$4,4)*1)+0.25)*(1-MIN(0.75,INDEX([1]Hitters!$CF:$CF,MATCH($A31,[1]Hitters!$A:$A,0)))/0.75*1)+INDEX([1]Hitters!$CF:$CF,MATCH($A31,[1]Hitters!$A:$A,0)))/0.75*($M31+RIGHT(AG$4,4)*1-RIGHT($AA$4,4)*1+10)*0.05),IF($D31=3,(AF31-MIN(0.75,0.25*(RIGHT(AG$4,4)*1-(RIGHT($AD$4,4)*1)+0.25)*(1-MIN(0.75,INDEX([1]Hitters!$CF:$CF,MATCH($A31,[1]Hitters!$A:$A,0)))/0.75*1)+INDEX([1]Hitters!$CF:$CF,MATCH($A31,[1]Hitters!$A:$A,0)))/0.75*($M31+RIGHT(AG$4,4)*1-RIGHT($AA$4,4)*1-27)*0.1),(AF31-MIN(0.75,0.25*(RIGHT(AG$4,4)*1-(RIGHT($AD$4,4)*1)+0.25)*(1-MIN(0.75,INDEX([1]Hitters!$CF:$CF,MATCH($A31,[1]Hitters!$A:$A,0)))/0.75*1)+INDEX([1]Hitters!$CF:$CF,MATCH($A31,[1]Hitters!$A:$A,0)))/0.75*($M31+RIGHT(AG$4,4)*1-RIGHT($AA$4,4)*1-20)*0.094)))))))</f>
        <v>-8.9566872665178252</v>
      </c>
      <c r="AH31" s="96">
        <f>IF($D31=0,0,IF($D31=1,INDEX([1]Pitchers!$FK:$FK,MATCH($A31,[1]Pitchers!$A:$A,0)),MAX(-16,IF($D31=2,AG31-MIN(0.75,0.25*(RIGHT(AH$4,4)*1-(RIGHT($AD$4,4)*1)+0.25)*(1-MIN(0.75,INDEX([1]Hitters!$CF:$CF,MATCH($A31,[1]Hitters!$A:$A,0)))/0.75*1)+INDEX([1]Hitters!$CF:$CF,MATCH($A31,[1]Hitters!$A:$A,0)))/0.75*1,IF($D31&gt;6,(AG31-MIN(0.75,0.25*(RIGHT(AH$4,4)*1-(RIGHT($AD$4,4)*1)+0.25)*(1-MIN(0.75,INDEX([1]Hitters!$CF:$CF,MATCH($A31,[1]Hitters!$A:$A,0)))/0.75*1)+INDEX([1]Hitters!$CF:$CF,MATCH($A31,[1]Hitters!$A:$A,0)))/0.75*($M31+RIGHT(AH$4,4)*1-RIGHT($AA$4,4)*1+10)*0.05),IF($D31=3,(AG31-MIN(0.75,0.25*(RIGHT(AH$4,4)*1-(RIGHT($AD$4,4)*1)+0.25)*(1-MIN(0.75,INDEX([1]Hitters!$CF:$CF,MATCH($A31,[1]Hitters!$A:$A,0)))/0.75*1)+INDEX([1]Hitters!$CF:$CF,MATCH($A31,[1]Hitters!$A:$A,0)))/0.75*($M31+RIGHT(AH$4,4)*1-RIGHT($AA$4,4)*1-27)*0.1),(AG31-MIN(0.75,0.25*(RIGHT(AH$4,4)*1-(RIGHT($AD$4,4)*1)+0.25)*(1-MIN(0.75,INDEX([1]Hitters!$CF:$CF,MATCH($A31,[1]Hitters!$A:$A,0)))/0.75*1)+INDEX([1]Hitters!$CF:$CF,MATCH($A31,[1]Hitters!$A:$A,0)))/0.75*($M31+RIGHT(AH$4,4)*1-RIGHT($AA$4,4)*1-20)*0.094)))))))</f>
        <v>-10.832770599851173</v>
      </c>
      <c r="AI31" s="96">
        <f>IF($D31=0,0,IF($D31=1,INDEX([1]Pitchers!$FK:$FK,MATCH($A31,[1]Pitchers!$A:$A,0)),MAX(-16,IF($D31=2,AH31-MIN(0.75,0.25*(RIGHT(AI$4,4)*1-(RIGHT($AD$4,4)*1)+0.25)*(1-MIN(0.75,INDEX([1]Hitters!$CF:$CF,MATCH($A31,[1]Hitters!$A:$A,0)))/0.75*1)+INDEX([1]Hitters!$CF:$CF,MATCH($A31,[1]Hitters!$A:$A,0)))/0.75*1,IF($D31&gt;6,(AH31-MIN(0.75,0.25*(RIGHT(AI$4,4)*1-(RIGHT($AD$4,4)*1)+0.25)*(1-MIN(0.75,INDEX([1]Hitters!$CF:$CF,MATCH($A31,[1]Hitters!$A:$A,0)))/0.75*1)+INDEX([1]Hitters!$CF:$CF,MATCH($A31,[1]Hitters!$A:$A,0)))/0.75*($M31+RIGHT(AI$4,4)*1-RIGHT($AA$4,4)*1+10)*0.05),IF($D31=3,(AH31-MIN(0.75,0.25*(RIGHT(AI$4,4)*1-(RIGHT($AD$4,4)*1)+0.25)*(1-MIN(0.75,INDEX([1]Hitters!$CF:$CF,MATCH($A31,[1]Hitters!$A:$A,0)))/0.75*1)+INDEX([1]Hitters!$CF:$CF,MATCH($A31,[1]Hitters!$A:$A,0)))/0.75*($M31+RIGHT(AI$4,4)*1-RIGHT($AA$4,4)*1-27)*0.1),(AH31-MIN(0.75,0.25*(RIGHT(AI$4,4)*1-(RIGHT($AD$4,4)*1)+0.25)*(1-MIN(0.75,INDEX([1]Hitters!$CF:$CF,MATCH($A31,[1]Hitters!$A:$A,0)))/0.75*1)+INDEX([1]Hitters!$CF:$CF,MATCH($A31,[1]Hitters!$A:$A,0)))/0.75*($M31+RIGHT(AI$4,4)*1-RIGHT($AA$4,4)*1-20)*0.094)))))))</f>
        <v>-12.802853933184521</v>
      </c>
      <c r="AJ31" s="96">
        <f>IF($D31=0,0,IF($D31=1,INDEX([1]Pitchers!$FK:$FK,MATCH($A31,[1]Pitchers!$A:$A,0)),MAX(-16,IF($D31=2,AI31-MIN(0.75,0.25*(RIGHT(AJ$4,4)*1-(RIGHT($AD$4,4)*1)+0.25)*(1-MIN(0.75,INDEX([1]Hitters!$CF:$CF,MATCH($A31,[1]Hitters!$A:$A,0)))/0.75*1)+INDEX([1]Hitters!$CF:$CF,MATCH($A31,[1]Hitters!$A:$A,0)))/0.75*1,IF($D31&gt;6,(AI31-MIN(0.75,0.25*(RIGHT(AJ$4,4)*1-(RIGHT($AD$4,4)*1)+0.25)*(1-MIN(0.75,INDEX([1]Hitters!$CF:$CF,MATCH($A31,[1]Hitters!$A:$A,0)))/0.75*1)+INDEX([1]Hitters!$CF:$CF,MATCH($A31,[1]Hitters!$A:$A,0)))/0.75*($M31+RIGHT(AJ$4,4)*1-RIGHT($AA$4,4)*1+10)*0.05),IF($D31=3,(AI31-MIN(0.75,0.25*(RIGHT(AJ$4,4)*1-(RIGHT($AD$4,4)*1)+0.25)*(1-MIN(0.75,INDEX([1]Hitters!$CF:$CF,MATCH($A31,[1]Hitters!$A:$A,0)))/0.75*1)+INDEX([1]Hitters!$CF:$CF,MATCH($A31,[1]Hitters!$A:$A,0)))/0.75*($M31+RIGHT(AJ$4,4)*1-RIGHT($AA$4,4)*1-27)*0.1),(AI31-MIN(0.75,0.25*(RIGHT(AJ$4,4)*1-(RIGHT($AD$4,4)*1)+0.25)*(1-MIN(0.75,INDEX([1]Hitters!$CF:$CF,MATCH($A31,[1]Hitters!$A:$A,0)))/0.75*1)+INDEX([1]Hitters!$CF:$CF,MATCH($A31,[1]Hitters!$A:$A,0)))/0.75*($M31+RIGHT(AJ$4,4)*1-RIGHT($AA$4,4)*1-20)*0.094)))))))</f>
        <v>-14.866937266517869</v>
      </c>
      <c r="AK31" s="96">
        <f>IF($D31=0,0,IF($D31=1,INDEX([1]Pitchers!$FK:$FK,MATCH($A31,[1]Pitchers!$A:$A,0)),MAX(-16,IF($D31=2,AJ31-MIN(0.75,0.25*(RIGHT(AK$4,4)*1-(RIGHT($AD$4,4)*1)+0.25)*(1-MIN(0.75,INDEX([1]Hitters!$CF:$CF,MATCH($A31,[1]Hitters!$A:$A,0)))/0.75*1)+INDEX([1]Hitters!$CF:$CF,MATCH($A31,[1]Hitters!$A:$A,0)))/0.75*1,IF($D31&gt;6,(AJ31-MIN(0.75,0.25*(RIGHT(AK$4,4)*1-(RIGHT($AD$4,4)*1)+0.25)*(1-MIN(0.75,INDEX([1]Hitters!$CF:$CF,MATCH($A31,[1]Hitters!$A:$A,0)))/0.75*1)+INDEX([1]Hitters!$CF:$CF,MATCH($A31,[1]Hitters!$A:$A,0)))/0.75*($M31+RIGHT(AK$4,4)*1-RIGHT($AA$4,4)*1+10)*0.05),IF($D31=3,(AJ31-MIN(0.75,0.25*(RIGHT(AK$4,4)*1-(RIGHT($AD$4,4)*1)+0.25)*(1-MIN(0.75,INDEX([1]Hitters!$CF:$CF,MATCH($A31,[1]Hitters!$A:$A,0)))/0.75*1)+INDEX([1]Hitters!$CF:$CF,MATCH($A31,[1]Hitters!$A:$A,0)))/0.75*($M31+RIGHT(AK$4,4)*1-RIGHT($AA$4,4)*1-27)*0.1),(AJ31-MIN(0.75,0.25*(RIGHT(AK$4,4)*1-(RIGHT($AD$4,4)*1)+0.25)*(1-MIN(0.75,INDEX([1]Hitters!$CF:$CF,MATCH($A31,[1]Hitters!$A:$A,0)))/0.75*1)+INDEX([1]Hitters!$CF:$CF,MATCH($A31,[1]Hitters!$A:$A,0)))/0.75*($M31+RIGHT(AK$4,4)*1-RIGHT($AA$4,4)*1-20)*0.094)))))))</f>
        <v>-16</v>
      </c>
      <c r="AL31" s="96">
        <f>IF($D31=0,0,IF($D31=1,INDEX([1]Pitchers!$FK:$FK,MATCH($A31,[1]Pitchers!$A:$A,0)),MAX(-16,IF($D31=2,AK31-MIN(0.75,0.25*(RIGHT(AL$4,4)*1-(RIGHT($AD$4,4)*1)+0.25)*(1-MIN(0.75,INDEX([1]Hitters!$CF:$CF,MATCH($A31,[1]Hitters!$A:$A,0)))/0.75*1)+INDEX([1]Hitters!$CF:$CF,MATCH($A31,[1]Hitters!$A:$A,0)))/0.75*1,IF($D31&gt;6,(AK31-MIN(0.75,0.25*(RIGHT(AL$4,4)*1-(RIGHT($AD$4,4)*1)+0.25)*(1-MIN(0.75,INDEX([1]Hitters!$CF:$CF,MATCH($A31,[1]Hitters!$A:$A,0)))/0.75*1)+INDEX([1]Hitters!$CF:$CF,MATCH($A31,[1]Hitters!$A:$A,0)))/0.75*($M31+RIGHT(AL$4,4)*1-RIGHT($AA$4,4)*1+10)*0.05),IF($D31=3,(AK31-MIN(0.75,0.25*(RIGHT(AL$4,4)*1-(RIGHT($AD$4,4)*1)+0.25)*(1-MIN(0.75,INDEX([1]Hitters!$CF:$CF,MATCH($A31,[1]Hitters!$A:$A,0)))/0.75*1)+INDEX([1]Hitters!$CF:$CF,MATCH($A31,[1]Hitters!$A:$A,0)))/0.75*($M31+RIGHT(AL$4,4)*1-RIGHT($AA$4,4)*1-27)*0.1),(AK31-MIN(0.75,0.25*(RIGHT(AL$4,4)*1-(RIGHT($AD$4,4)*1)+0.25)*(1-MIN(0.75,INDEX([1]Hitters!$CF:$CF,MATCH($A31,[1]Hitters!$A:$A,0)))/0.75*1)+INDEX([1]Hitters!$CF:$CF,MATCH($A31,[1]Hitters!$A:$A,0)))/0.75*($M31+RIGHT(AL$4,4)*1-RIGHT($AA$4,4)*1-20)*0.094)))))))</f>
        <v>-16</v>
      </c>
      <c r="AM31" s="98">
        <f>MAX(IF($D31=0,20,IF($D31=1,60,150)),MAX(0,IF($D31&gt;1,INDEX([1]Hitters!$ER:$ER,MATCH($A31,[1]Hitters!$A:$A,0))*(0.4+MAX(0,0.6*MIN(1,(IF(O31="",0,(((4.25+(O31-0.263)*4.2)^(((4.25+(O31-0.263)*4.2)+(4.25-AA31*600/600*4.2/600))^0.285))/((4.25+(O31-0.263)*4.2)^(((4.25+(O31-0.263)*4.2)+(4.25-AA31*600/600*4.2/600))^0.285)+(4.25-AA31*600/600*4.2/600)^(((4.25+(O31-0.263)*4.2)+(4.25-AA31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31,[1]Pitchers!$A:$A,0))))*IF($D31&lt;2,(0.4+0.6*MAX(0,MIN(1,IF($D31=0,((4.25)^(((4.25)+(4.25-(4-O31)*4.25/4*1/9))^0.285)/((4.25)^(((4.25)+(4.25-(4-O31)*4.25/4*1/9))^0.285)+(4.25-(4-O31)*4.25/4*1/9)^(((4.25)+(4.25-(4-O31)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31)))/0.5345*0.0009131+0.0104414*(3.74-MIN(3.74,O31)))*50,(((4.25+(AA31-0.263)*0.32*198*MAX(6,198/33)/198)^(((4.25+(AA31-0.263)*0.32*198*MAX(6,198/33)/198)+(4.25-(4-O31)*4.25/4*MAX(6,198/33)/9))^0.285)/((4.25+(AA31-0.263)*0.32*198*MAX(6,198/33)/198)^(((4.25+(AA31-0.263)*0.32*198*MAX(6,198/33)/198)+(4.25-(4-O31)*4.25/4*MAX(6,198/33)/9))^0.285)+(4.25-(4-O31)*4.25/4*MAX(6,198/33)/9)^(((4.25+(AA31-0.263)*0.32*198*MAX(6,198/33)/198)+(4.25-(4-O31)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31=0,50,198)/0.0065))),1))</f>
        <v>495.08977777777767</v>
      </c>
      <c r="AN31" s="98">
        <f t="shared" si="3"/>
        <v>404.00977199513318</v>
      </c>
      <c r="AO31" s="98">
        <f t="shared" si="4"/>
        <v>304.30087959635949</v>
      </c>
      <c r="AP31" s="98">
        <f t="shared" si="5"/>
        <v>199.58204393962691</v>
      </c>
      <c r="AQ31" s="98">
        <f t="shared" si="6"/>
        <v>163.10257777777679</v>
      </c>
      <c r="AR31" s="98">
        <f t="shared" si="7"/>
        <v>150.36924444444321</v>
      </c>
      <c r="AS31" s="98">
        <f t="shared" si="8"/>
        <v>150</v>
      </c>
      <c r="AT31" s="98">
        <f t="shared" si="9"/>
        <v>150</v>
      </c>
      <c r="AU31" s="98">
        <f t="shared" si="10"/>
        <v>150</v>
      </c>
      <c r="AV31" s="98">
        <f t="shared" si="11"/>
        <v>150</v>
      </c>
      <c r="AW31" s="98">
        <f t="shared" si="12"/>
        <v>150</v>
      </c>
      <c r="AX31" s="98">
        <f t="shared" si="13"/>
        <v>150</v>
      </c>
      <c r="AY31" s="96">
        <f t="shared" si="14"/>
        <v>2.7067182884208836</v>
      </c>
      <c r="AZ31" s="96">
        <f t="shared" si="15"/>
        <v>24.890476190476189</v>
      </c>
      <c r="BA31" s="96">
        <f t="shared" si="16"/>
        <v>1.7904040337611415</v>
      </c>
      <c r="BB31" s="96">
        <f t="shared" si="17"/>
        <v>1.0780167701879317</v>
      </c>
      <c r="BC31" s="96">
        <f t="shared" si="18"/>
        <v>0.48087069956442419</v>
      </c>
      <c r="BD31" s="96">
        <f t="shared" si="19"/>
        <v>6.9950752519110537E-2</v>
      </c>
      <c r="BE31" s="96">
        <f t="shared" si="20"/>
        <v>0</v>
      </c>
      <c r="BF31" s="96">
        <f t="shared" si="21"/>
        <v>0</v>
      </c>
      <c r="BG31" s="96">
        <f t="shared" si="22"/>
        <v>0</v>
      </c>
      <c r="BH31" s="96">
        <f t="shared" si="23"/>
        <v>0</v>
      </c>
      <c r="BI31" s="96">
        <f t="shared" si="24"/>
        <v>0</v>
      </c>
      <c r="BJ31" s="96">
        <f t="shared" si="25"/>
        <v>0</v>
      </c>
      <c r="BK31" s="96">
        <f t="shared" si="26"/>
        <v>0</v>
      </c>
      <c r="BL31" s="96">
        <f t="shared" si="27"/>
        <v>0</v>
      </c>
      <c r="BM31" s="129">
        <f t="shared" si="66"/>
        <v>10</v>
      </c>
      <c r="BN31" s="129">
        <f t="shared" si="66"/>
        <v>10</v>
      </c>
      <c r="BO31" s="129" t="str">
        <f t="shared" si="66"/>
        <v/>
      </c>
      <c r="BP31" s="129" t="str">
        <f t="shared" si="66"/>
        <v/>
      </c>
      <c r="BQ31" s="129" t="str">
        <f t="shared" si="66"/>
        <v/>
      </c>
      <c r="BR31" s="129" t="str">
        <f t="shared" si="66"/>
        <v/>
      </c>
      <c r="BS31" s="129" t="str">
        <f t="shared" si="66"/>
        <v/>
      </c>
      <c r="BT31" s="129" t="str">
        <f t="shared" si="66"/>
        <v/>
      </c>
      <c r="BU31" s="129" t="str">
        <f t="shared" si="66"/>
        <v/>
      </c>
      <c r="BV31" s="129" t="str">
        <f t="shared" si="66"/>
        <v/>
      </c>
      <c r="BW31" s="129" t="str">
        <f t="shared" si="66"/>
        <v/>
      </c>
      <c r="BX31" s="129" t="str">
        <f t="shared" si="66"/>
        <v/>
      </c>
      <c r="BY31" s="130">
        <f t="shared" si="29"/>
        <v>14.824979874990293</v>
      </c>
      <c r="BZ31" s="130">
        <f t="shared" si="30"/>
        <v>9.555340869578627</v>
      </c>
      <c r="CA31" s="130">
        <f t="shared" si="31"/>
        <v>4.7412795701582215</v>
      </c>
      <c r="CB31" s="130">
        <f t="shared" si="32"/>
        <v>1.1478139190794827</v>
      </c>
      <c r="CC31" s="130">
        <f t="shared" si="33"/>
        <v>0.5</v>
      </c>
      <c r="CD31" s="130">
        <f t="shared" si="34"/>
        <v>0.5</v>
      </c>
      <c r="CE31" s="130">
        <f t="shared" si="35"/>
        <v>0.5</v>
      </c>
      <c r="CF31" s="130">
        <f t="shared" si="36"/>
        <v>0.5</v>
      </c>
      <c r="CG31" s="130">
        <f t="shared" si="37"/>
        <v>0.5</v>
      </c>
      <c r="CH31" s="130">
        <f t="shared" si="38"/>
        <v>0.5</v>
      </c>
      <c r="CI31" s="130">
        <f t="shared" si="39"/>
        <v>0.5</v>
      </c>
      <c r="CJ31" s="130">
        <f t="shared" si="40"/>
        <v>0.5</v>
      </c>
      <c r="CK31" s="131">
        <f t="shared" si="41"/>
        <v>2</v>
      </c>
      <c r="CL31" s="96">
        <f t="shared" si="42"/>
        <v>1.2485948278087022E-3</v>
      </c>
      <c r="CM31" s="96">
        <f t="shared" si="43"/>
        <v>-0.38199374384808049</v>
      </c>
      <c r="CN31" s="96">
        <f t="shared" si="44"/>
        <v>-0.61881181912089966</v>
      </c>
      <c r="CO31" s="96">
        <f t="shared" si="45"/>
        <v>-0.65129883786991316</v>
      </c>
      <c r="CP31" s="96">
        <f t="shared" si="46"/>
        <v>-0.58942009557332975</v>
      </c>
      <c r="CQ31" s="96">
        <f t="shared" si="47"/>
        <v>-0.54340437557332888</v>
      </c>
      <c r="CR31" s="96">
        <f t="shared" si="48"/>
        <v>-0.54206999999999994</v>
      </c>
      <c r="CS31" s="96">
        <f t="shared" si="49"/>
        <v>-0.54206999999999994</v>
      </c>
      <c r="CT31" s="96">
        <f t="shared" si="50"/>
        <v>-0.54206999999999994</v>
      </c>
      <c r="CU31" s="96">
        <f t="shared" si="51"/>
        <v>-0.54206999999999994</v>
      </c>
      <c r="CV31" s="96">
        <f t="shared" si="52"/>
        <v>-0.54206999999999994</v>
      </c>
      <c r="CW31" s="96">
        <f t="shared" si="53"/>
        <v>-0.54206999999999994</v>
      </c>
      <c r="CX31" s="96">
        <f>MAX(0,(IF(CL31&gt;0,(CL31-ROUNDDOWN(CL31,1))/0.1*LOOKUP(ROUNDUP(CL31+81.1,1),CB!$A:$A,CB!$C:$C)+(1-(CL31-ROUNDDOWN(CL31,1))/0.1)*LOOKUP(ROUNDDOWN(CL31+81.1,1),CB!$A:$A,CB!$C:$C),(CL31-ROUNDDOWN(CL31-0.1,1))/0.1*LOOKUP(ROUNDUP(CL31+81.1,1),CB!$A:$A,CB!$C:$C)+(1-(CL31-ROUNDDOWN(CL31-0.1,1))/0.1)*LOOKUP(ROUNDDOWN(CL31+81.1,1),CB!$A:$A,CB!$C:$C))-LOOKUP(81.1,CB!$A:$A,CB!$C:$C))/(1-(BINOMDIST(97,162,0.5,TRUE)-BINOMDIST(87,162,0.5,TRUE)))*$C$2*($B$1^(LEFT(CX$4,4)*1-LEFT($BA$4,4)*1))*(37.75+CL31))</f>
        <v>1.7476049011593319E-3</v>
      </c>
      <c r="CY31" s="96">
        <f>MAX(0,(IF(CM31&gt;0,(CM31-ROUNDDOWN(CM31,1))/0.1*LOOKUP(ROUNDUP(CM31+81.1,1),CB!$A:$A,CB!$C:$C)+(1-(CM31-ROUNDDOWN(CM31,1))/0.1)*LOOKUP(ROUNDDOWN(CM31+81.1,1),CB!$A:$A,CB!$C:$C),(CM31-ROUNDDOWN(CM31-0.1,1))/0.1*LOOKUP(ROUNDUP(CM31+81.1,1),CB!$A:$A,CB!$C:$C)+(1-(CM31-ROUNDDOWN(CM31-0.1,1))/0.1)*LOOKUP(ROUNDDOWN(CM31+81.1,1),CB!$A:$A,CB!$C:$C))-LOOKUP(81.1,CB!$A:$A,CB!$C:$C))/(1-(BINOMDIST(97,162,0.5,TRUE)-BINOMDIST(87,162,0.5,TRUE)))*$C$2*($B$1^(LEFT(CY$4,4)*1-LEFT($BA$4,4)*1))*(37.75+CM31))</f>
        <v>0</v>
      </c>
      <c r="CZ31" s="96">
        <f>MAX(0,(IF(CN31&gt;0,(CN31-ROUNDDOWN(CN31,1))/0.1*LOOKUP(ROUNDUP(CN31+81.1,1),CB!$A:$A,CB!$C:$C)+(1-(CN31-ROUNDDOWN(CN31,1))/0.1)*LOOKUP(ROUNDDOWN(CN31+81.1,1),CB!$A:$A,CB!$C:$C),(CN31-ROUNDDOWN(CN31-0.1,1))/0.1*LOOKUP(ROUNDUP(CN31+81.1,1),CB!$A:$A,CB!$C:$C)+(1-(CN31-ROUNDDOWN(CN31-0.1,1))/0.1)*LOOKUP(ROUNDDOWN(CN31+81.1,1),CB!$A:$A,CB!$C:$C))-LOOKUP(81.1,CB!$A:$A,CB!$C:$C))/(1-(BINOMDIST(97,162,0.5,TRUE)-BINOMDIST(87,162,0.5,TRUE)))*$C$2*($B$1^(LEFT(CZ$4,4)*1-LEFT($BA$4,4)*1))*(37.75+CN31))</f>
        <v>0</v>
      </c>
      <c r="DA31" s="96">
        <f>MAX(0,(IF(CO31&gt;0,(CO31-ROUNDDOWN(CO31,1))/0.1*LOOKUP(ROUNDUP(CO31+81.1,1),CB!$A:$A,CB!$C:$C)+(1-(CO31-ROUNDDOWN(CO31,1))/0.1)*LOOKUP(ROUNDDOWN(CO31+81.1,1),CB!$A:$A,CB!$C:$C),(CO31-ROUNDDOWN(CO31-0.1,1))/0.1*LOOKUP(ROUNDUP(CO31+81.1,1),CB!$A:$A,CB!$C:$C)+(1-(CO31-ROUNDDOWN(CO31-0.1,1))/0.1)*LOOKUP(ROUNDDOWN(CO31+81.1,1),CB!$A:$A,CB!$C:$C))-LOOKUP(81.1,CB!$A:$A,CB!$C:$C))/(1-(BINOMDIST(97,162,0.5,TRUE)-BINOMDIST(87,162,0.5,TRUE)))*$C$2*($B$1^(LEFT(DA$4,4)*1-LEFT($BA$4,4)*1))*(37.75+CO31))</f>
        <v>0</v>
      </c>
      <c r="DB31" s="96">
        <f>MAX(0,(IF(CP31&gt;0,(CP31-ROUNDDOWN(CP31,1))/0.1*LOOKUP(ROUNDUP(CP31+81.1,1),CB!$A:$A,CB!$C:$C)+(1-(CP31-ROUNDDOWN(CP31,1))/0.1)*LOOKUP(ROUNDDOWN(CP31+81.1,1),CB!$A:$A,CB!$C:$C),(CP31-ROUNDDOWN(CP31-0.1,1))/0.1*LOOKUP(ROUNDUP(CP31+81.1,1),CB!$A:$A,CB!$C:$C)+(1-(CP31-ROUNDDOWN(CP31-0.1,1))/0.1)*LOOKUP(ROUNDDOWN(CP31+81.1,1),CB!$A:$A,CB!$C:$C))-LOOKUP(81.1,CB!$A:$A,CB!$C:$C))/(1-(BINOMDIST(97,162,0.5,TRUE)-BINOMDIST(87,162,0.5,TRUE)))*$C$2*($B$1^(LEFT(DB$4,4)*1-LEFT($BA$4,4)*1))*(37.75+CP31))</f>
        <v>0</v>
      </c>
      <c r="DC31" s="96">
        <f>MAX(0,(IF(CQ31&gt;0,(CQ31-ROUNDDOWN(CQ31,1))/0.1*LOOKUP(ROUNDUP(CQ31+81.1,1),CB!$A:$A,CB!$C:$C)+(1-(CQ31-ROUNDDOWN(CQ31,1))/0.1)*LOOKUP(ROUNDDOWN(CQ31+81.1,1),CB!$A:$A,CB!$C:$C),(CQ31-ROUNDDOWN(CQ31-0.1,1))/0.1*LOOKUP(ROUNDUP(CQ31+81.1,1),CB!$A:$A,CB!$C:$C)+(1-(CQ31-ROUNDDOWN(CQ31-0.1,1))/0.1)*LOOKUP(ROUNDDOWN(CQ31+81.1,1),CB!$A:$A,CB!$C:$C))-LOOKUP(81.1,CB!$A:$A,CB!$C:$C))/(1-(BINOMDIST(97,162,0.5,TRUE)-BINOMDIST(87,162,0.5,TRUE)))*$C$2*($B$1^(LEFT(DC$4,4)*1-LEFT($BA$4,4)*1))*(37.75+CQ31))</f>
        <v>0</v>
      </c>
      <c r="DD31" s="96">
        <f>MAX(0,(IF(CR31&gt;0,(CR31-ROUNDDOWN(CR31,1))/0.1*LOOKUP(ROUNDUP(CR31+81.1,1),CB!$A:$A,CB!$C:$C)+(1-(CR31-ROUNDDOWN(CR31,1))/0.1)*LOOKUP(ROUNDDOWN(CR31+81.1,1),CB!$A:$A,CB!$C:$C),(CR31-ROUNDDOWN(CR31-0.1,1))/0.1*LOOKUP(ROUNDUP(CR31+81.1,1),CB!$A:$A,CB!$C:$C)+(1-(CR31-ROUNDDOWN(CR31-0.1,1))/0.1)*LOOKUP(ROUNDDOWN(CR31+81.1,1),CB!$A:$A,CB!$C:$C))-LOOKUP(81.1,CB!$A:$A,CB!$C:$C))/(1-(BINOMDIST(97,162,0.5,TRUE)-BINOMDIST(87,162,0.5,TRUE)))*$C$2*($B$1^(LEFT(DD$4,4)*1-LEFT($BA$4,4)*1))*(37.75+CR31))</f>
        <v>0</v>
      </c>
      <c r="DE31" s="96">
        <f>MAX(0,(IF(CS31&gt;0,(CS31-ROUNDDOWN(CS31,1))/0.1*LOOKUP(ROUNDUP(CS31+81.1,1),CB!$A:$A,CB!$C:$C)+(1-(CS31-ROUNDDOWN(CS31,1))/0.1)*LOOKUP(ROUNDDOWN(CS31+81.1,1),CB!$A:$A,CB!$C:$C),(CS31-ROUNDDOWN(CS31-0.1,1))/0.1*LOOKUP(ROUNDUP(CS31+81.1,1),CB!$A:$A,CB!$C:$C)+(1-(CS31-ROUNDDOWN(CS31-0.1,1))/0.1)*LOOKUP(ROUNDDOWN(CS31+81.1,1),CB!$A:$A,CB!$C:$C))-LOOKUP(81.1,CB!$A:$A,CB!$C:$C))/(1-(BINOMDIST(97,162,0.5,TRUE)-BINOMDIST(87,162,0.5,TRUE)))*$C$2*($B$1^(LEFT(DE$4,4)*1-LEFT($BA$4,4)*1))*(37.75+CS31))</f>
        <v>0</v>
      </c>
      <c r="DF31" s="96">
        <f>MAX(0,(IF(CT31&gt;0,(CT31-ROUNDDOWN(CT31,1))/0.1*LOOKUP(ROUNDUP(CT31+81.1,1),CB!$A:$A,CB!$C:$C)+(1-(CT31-ROUNDDOWN(CT31,1))/0.1)*LOOKUP(ROUNDDOWN(CT31+81.1,1),CB!$A:$A,CB!$C:$C),(CT31-ROUNDDOWN(CT31-0.1,1))/0.1*LOOKUP(ROUNDUP(CT31+81.1,1),CB!$A:$A,CB!$C:$C)+(1-(CT31-ROUNDDOWN(CT31-0.1,1))/0.1)*LOOKUP(ROUNDDOWN(CT31+81.1,1),CB!$A:$A,CB!$C:$C))-LOOKUP(81.1,CB!$A:$A,CB!$C:$C))/(1-(BINOMDIST(97,162,0.5,TRUE)-BINOMDIST(87,162,0.5,TRUE)))*$C$2*($B$1^(LEFT(DF$4,4)*1-LEFT($BA$4,4)*1))*(37.75+CT31))</f>
        <v>0</v>
      </c>
      <c r="DG31" s="96">
        <f>MAX(0,(IF(CU31&gt;0,(CU31-ROUNDDOWN(CU31,1))/0.1*LOOKUP(ROUNDUP(CU31+81.1,1),CB!$A:$A,CB!$C:$C)+(1-(CU31-ROUNDDOWN(CU31,1))/0.1)*LOOKUP(ROUNDDOWN(CU31+81.1,1),CB!$A:$A,CB!$C:$C),(CU31-ROUNDDOWN(CU31-0.1,1))/0.1*LOOKUP(ROUNDUP(CU31+81.1,1),CB!$A:$A,CB!$C:$C)+(1-(CU31-ROUNDDOWN(CU31-0.1,1))/0.1)*LOOKUP(ROUNDDOWN(CU31+81.1,1),CB!$A:$A,CB!$C:$C))-LOOKUP(81.1,CB!$A:$A,CB!$C:$C))/(1-(BINOMDIST(97,162,0.5,TRUE)-BINOMDIST(87,162,0.5,TRUE)))*$C$2*($B$1^(LEFT(DG$4,4)*1-LEFT($BA$4,4)*1))*(37.75+CU31))</f>
        <v>0</v>
      </c>
      <c r="DH31" s="96">
        <f>MAX(0,(IF(CV31&gt;0,(CV31-ROUNDDOWN(CV31,1))/0.1*LOOKUP(ROUNDUP(CV31+81.1,1),CB!$A:$A,CB!$C:$C)+(1-(CV31-ROUNDDOWN(CV31,1))/0.1)*LOOKUP(ROUNDDOWN(CV31+81.1,1),CB!$A:$A,CB!$C:$C),(CV31-ROUNDDOWN(CV31-0.1,1))/0.1*LOOKUP(ROUNDUP(CV31+81.1,1),CB!$A:$A,CB!$C:$C)+(1-(CV31-ROUNDDOWN(CV31-0.1,1))/0.1)*LOOKUP(ROUNDDOWN(CV31+81.1,1),CB!$A:$A,CB!$C:$C))-LOOKUP(81.1,CB!$A:$A,CB!$C:$C))/(1-(BINOMDIST(97,162,0.5,TRUE)-BINOMDIST(87,162,0.5,TRUE)))*$C$2*($B$1^(LEFT(DH$4,4)*1-LEFT($BA$4,4)*1))*(37.75+CV31))</f>
        <v>0</v>
      </c>
      <c r="DI31" s="96">
        <f>MAX(0,(IF(CW31&gt;0,(CW31-ROUNDDOWN(CW31,1))/0.1*LOOKUP(ROUNDUP(CW31+81.1,1),CB!$A:$A,CB!$C:$C)+(1-(CW31-ROUNDDOWN(CW31,1))/0.1)*LOOKUP(ROUNDDOWN(CW31+81.1,1),CB!$A:$A,CB!$C:$C),(CW31-ROUNDDOWN(CW31-0.1,1))/0.1*LOOKUP(ROUNDUP(CW31+81.1,1),CB!$A:$A,CB!$C:$C)+(1-(CW31-ROUNDDOWN(CW31-0.1,1))/0.1)*LOOKUP(ROUNDDOWN(CW31+81.1,1),CB!$A:$A,CB!$C:$C))-LOOKUP(81.1,CB!$A:$A,CB!$C:$C))/(1-(BINOMDIST(97,162,0.5,TRUE)-BINOMDIST(87,162,0.5,TRUE)))*$C$2*($B$1^(LEFT(DI$4,4)*1-LEFT($BA$4,4)*1))*(37.75+CW31))</f>
        <v>0</v>
      </c>
      <c r="DJ31" s="90">
        <f t="shared" si="54"/>
        <v>1.7476049011593319E-3</v>
      </c>
      <c r="DK31" s="132"/>
      <c r="DL31" s="132">
        <f t="shared" si="55"/>
        <v>7.1249798749902924</v>
      </c>
      <c r="DM31" s="132">
        <f t="shared" si="56"/>
        <v>16.424493271454359</v>
      </c>
      <c r="DN31" s="132">
        <f t="shared" si="57"/>
        <v>21.868268475858372</v>
      </c>
      <c r="DO31" s="132">
        <f t="shared" si="58"/>
        <v>24.806757695348786</v>
      </c>
      <c r="DP31" s="132">
        <f t="shared" si="59"/>
        <v>27.433618369504593</v>
      </c>
      <c r="DQ31" s="132">
        <f t="shared" si="60"/>
        <v>30.163009234890161</v>
      </c>
      <c r="DR31" s="132">
        <f t="shared" si="61"/>
        <v>32.99014460317624</v>
      </c>
      <c r="DS31" s="132">
        <f t="shared" si="62"/>
        <v>35.909705997432596</v>
      </c>
      <c r="DT31" s="132">
        <f t="shared" si="63"/>
        <v>38.915976938200231</v>
      </c>
      <c r="DU31" s="132">
        <f t="shared" si="64"/>
        <v>42.002977027263697</v>
      </c>
      <c r="DV31" s="132"/>
      <c r="DW31" s="132"/>
      <c r="DX31" s="132"/>
      <c r="DY31" s="132"/>
      <c r="DZ31" s="132"/>
      <c r="EA31" s="132"/>
      <c r="EB31" s="132"/>
      <c r="EC31" s="132"/>
      <c r="ED31" s="132"/>
      <c r="EE31" s="132"/>
      <c r="ER31" s="132"/>
      <c r="ES31" s="132"/>
      <c r="ET31" s="132"/>
      <c r="EU31" s="132"/>
      <c r="EV31" s="132"/>
      <c r="EW31" s="132"/>
      <c r="EX31" s="132"/>
      <c r="EY31" s="132"/>
      <c r="EZ31" s="132"/>
      <c r="FA31" s="132"/>
      <c r="FB31" s="132"/>
      <c r="FC31" s="132"/>
    </row>
    <row r="32" spans="1:159" x14ac:dyDescent="0.2">
      <c r="A32" s="128">
        <v>452678</v>
      </c>
      <c r="B32" s="99" t="str">
        <f>INDEX([1]Bios!$O:$O,MATCH(A32,[1]Bios!$C:$C,0))</f>
        <v>Cabrera, Asdrubal</v>
      </c>
      <c r="C32" s="92" t="s">
        <v>653</v>
      </c>
      <c r="D32" s="94">
        <f>LOOKUP(IF(INDEX([1]Bios!$M:$M,MATCH(A32,[1]Bios!$C:$C,0))="P",INDEX([1]Pitchers!$Q:$Q,MATCH(A32,[1]Pitchers!$A:$A,0)),INDEX([1]Hitters!$AV:$AV,MATCH(A32,[1]Hitters!$A:$A,0))),Positions!A:A,Positions!B:B)</f>
        <v>6</v>
      </c>
      <c r="E32" s="137">
        <v>2</v>
      </c>
      <c r="F32" s="138">
        <f t="shared" si="0"/>
        <v>13.760754857941025</v>
      </c>
      <c r="G32" s="138">
        <v>18.5</v>
      </c>
      <c r="H32" s="94"/>
      <c r="I32" s="93">
        <f>6</f>
        <v>6</v>
      </c>
      <c r="J32" s="93">
        <f>6</f>
        <v>6</v>
      </c>
      <c r="K32" s="94">
        <f>MIN(IF(D32&gt;1,INDEX([1]Hitters!$DA:$DA,MATCH(A32,[1]Hitters!$A:$A,0)),INDEX([1]Pitchers!$DA:$DA,MATCH(A32,[1]Pitchers!$A:$A,0))),J32)</f>
        <v>6</v>
      </c>
      <c r="L32" s="94">
        <f t="shared" si="1"/>
        <v>4</v>
      </c>
      <c r="M32" s="95">
        <f>IF(D32&gt;1,INDEX([1]Hitters!$CV:$CV,MATCH($A32,[1]Hitters!$A:$A,0)),INDEX([1]Pitchers!$CP:$CP,MATCH($A32,[1]Pitchers!$A:$A,0)))</f>
        <v>30.625</v>
      </c>
      <c r="N32" s="90">
        <f t="shared" si="2"/>
        <v>-4.2878884618628827</v>
      </c>
      <c r="O32" s="97">
        <f>IF($D32&gt;1,INDEX([1]Hitters!$AF:$AF,MATCH($A32,[1]Hitters!$A:$A,0)),INDEX([1]Pitchers!$AJ:$AJ,MATCH($A32,[1]Pitchers!$A:$A,0))*IF(OR(AND($D32=0,INDEX([1]Pitchers!$Q:$Q,MATCH($A32,[1]Pitchers!$A:$A,0))="R"),AND($D32=1,INDEX([1]Pitchers!$Q:$Q,MATCH($A32,[1]Pitchers!$A:$A,0))="S")),1,IF($D32=0,0.83+(1-INDEX([1]Pitchers!$BE:$BE,MATCH($A32,[1]Pitchers!$A:$A,0)))/8,1/(0.83+(1-INDEX([1]Pitchers!$BE:$BE,MATCH($A32,[1]Pitchers!$A:$A,0)))/8))))</f>
        <v>0.2526261342045874</v>
      </c>
      <c r="P32" s="97">
        <f>IF($D32&gt;1,O32+(LOOKUP(ROUNDDOWN($M32+RIGHT(P$4,4)*1-2016,0),Age!$A:$A,Age!$C:$C)*(1-($M32+RIGHT(P$4,4)*1-2016-ROUNDDOWN($M32+RIGHT(P$4,4)*1-2016,0)))+LOOKUP(ROUNDUP($M32+RIGHT(P$4,4)*1-2016,0),Age!$A:$A,Age!$C:$C)*(($M32+RIGHT(P$4,4)*1-2016-ROUNDDOWN($M32+RIGHT(P$4,4)*1-2016,0))))*IF($M32+RIGHT(P$4,4)*1-2016&gt;27,1,INDEX([1]Hitters!$BG:$BG,MATCH($A32,[1]Hitters!$A:$A,0))),O32*(1-(1-(LOOKUP(ROUNDDOWN($M32+RIGHT(P$4,4)*1-2016,0),Age!$A:$A,Age!$L:$L)*(1-($M32+RIGHT(P$4,4)*1-2016-ROUNDDOWN($M32+RIGHT(P$4,4)*1-2016,0)))+LOOKUP(ROUNDUP($M32+RIGHT(P$4,4)*1-2016,0),Age!$A:$A,Age!$L:$L)*(($M32+RIGHT(P$4,4)*1-2016-ROUNDDOWN($M32+RIGHT(P$4,4)*1-2016,0)))))*IF($M32+RIGHT(P$4,4)*1-2016&gt;27,1,INDEX([1]Pitchers!$BE:$BE,MATCH($A32,[1]Pitchers!$A:$A,0)))))</f>
        <v>0.2486386342045874</v>
      </c>
      <c r="Q32" s="97">
        <f>IF($D32&gt;1,P32+(LOOKUP(ROUNDDOWN($M32+RIGHT(Q$4,4)*1-2016,0),Age!$A:$A,Age!$C:$C)*(1-($M32+RIGHT(Q$4,4)*1-2016-ROUNDDOWN($M32+RIGHT(Q$4,4)*1-2016,0)))+LOOKUP(ROUNDUP($M32+RIGHT(Q$4,4)*1-2016,0),Age!$A:$A,Age!$C:$C)*(($M32+RIGHT(Q$4,4)*1-2016-ROUNDDOWN($M32+RIGHT(Q$4,4)*1-2016,0))))*IF($M32+RIGHT(Q$4,4)*1-2016&gt;27,1,INDEX([1]Hitters!$BG:$BG,MATCH($A32,[1]Hitters!$A:$A,0))),P32*(1-(1-(LOOKUP(ROUNDDOWN($M32+RIGHT(Q$4,4)*1-2016,0),Age!$A:$A,Age!$L:$L)*(1-($M32+RIGHT(Q$4,4)*1-2016-ROUNDDOWN($M32+RIGHT(Q$4,4)*1-2016,0)))+LOOKUP(ROUNDUP($M32+RIGHT(Q$4,4)*1-2016,0),Age!$A:$A,Age!$L:$L)*(($M32+RIGHT(Q$4,4)*1-2016-ROUNDDOWN($M32+RIGHT(Q$4,4)*1-2016,0)))))*IF($M32+RIGHT(Q$4,4)*1-2016&gt;27,1,INDEX([1]Pitchers!$BE:$BE,MATCH($A32,[1]Pitchers!$A:$A,0)))))</f>
        <v>0.24355113420458741</v>
      </c>
      <c r="R32" s="97">
        <f>IF($D32&gt;1,Q32+(LOOKUP(ROUNDDOWN($M32+RIGHT(R$4,4)*1-2016,0),Age!$A:$A,Age!$C:$C)*(1-($M32+RIGHT(R$4,4)*1-2016-ROUNDDOWN($M32+RIGHT(R$4,4)*1-2016,0)))+LOOKUP(ROUNDUP($M32+RIGHT(R$4,4)*1-2016,0),Age!$A:$A,Age!$C:$C)*(($M32+RIGHT(R$4,4)*1-2016-ROUNDDOWN($M32+RIGHT(R$4,4)*1-2016,0))))*IF($M32+RIGHT(R$4,4)*1-2016&gt;27,1,INDEX([1]Hitters!$BG:$BG,MATCH($A32,[1]Hitters!$A:$A,0))),Q32*(1-(1-(LOOKUP(ROUNDDOWN($M32+RIGHT(R$4,4)*1-2016,0),Age!$A:$A,Age!$L:$L)*(1-($M32+RIGHT(R$4,4)*1-2016-ROUNDDOWN($M32+RIGHT(R$4,4)*1-2016,0)))+LOOKUP(ROUNDUP($M32+RIGHT(R$4,4)*1-2016,0),Age!$A:$A,Age!$L:$L)*(($M32+RIGHT(R$4,4)*1-2016-ROUNDDOWN($M32+RIGHT(R$4,4)*1-2016,0)))))*IF($M32+RIGHT(R$4,4)*1-2016&gt;27,1,INDEX([1]Pitchers!$BE:$BE,MATCH($A32,[1]Pitchers!$A:$A,0)))))</f>
        <v>0.23736363420458739</v>
      </c>
      <c r="S32" s="97">
        <f>IF($D32&gt;1,R32+(LOOKUP(ROUNDDOWN($M32+RIGHT(S$4,4)*1-2016,0),Age!$A:$A,Age!$C:$C)*(1-($M32+RIGHT(S$4,4)*1-2016-ROUNDDOWN($M32+RIGHT(S$4,4)*1-2016,0)))+LOOKUP(ROUNDUP($M32+RIGHT(S$4,4)*1-2016,0),Age!$A:$A,Age!$C:$C)*(($M32+RIGHT(S$4,4)*1-2016-ROUNDDOWN($M32+RIGHT(S$4,4)*1-2016,0))))*IF($M32+RIGHT(S$4,4)*1-2016&gt;27,1,INDEX([1]Hitters!$BG:$BG,MATCH($A32,[1]Hitters!$A:$A,0))),R32*(1-(1-(LOOKUP(ROUNDDOWN($M32+RIGHT(S$4,4)*1-2016,0),Age!$A:$A,Age!$L:$L)*(1-($M32+RIGHT(S$4,4)*1-2016-ROUNDDOWN($M32+RIGHT(S$4,4)*1-2016,0)))+LOOKUP(ROUNDUP($M32+RIGHT(S$4,4)*1-2016,0),Age!$A:$A,Age!$L:$L)*(($M32+RIGHT(S$4,4)*1-2016-ROUNDDOWN($M32+RIGHT(S$4,4)*1-2016,0)))))*IF($M32+RIGHT(S$4,4)*1-2016&gt;27,1,INDEX([1]Pitchers!$BE:$BE,MATCH($A32,[1]Pitchers!$A:$A,0)))))</f>
        <v>0.23007613420458739</v>
      </c>
      <c r="T32" s="97">
        <f>IF($D32&gt;1,S32+(LOOKUP(ROUNDDOWN($M32+RIGHT(T$4,4)*1-2016,0),Age!$A:$A,Age!$C:$C)*(1-($M32+RIGHT(T$4,4)*1-2016-ROUNDDOWN($M32+RIGHT(T$4,4)*1-2016,0)))+LOOKUP(ROUNDUP($M32+RIGHT(T$4,4)*1-2016,0),Age!$A:$A,Age!$C:$C)*(($M32+RIGHT(T$4,4)*1-2016-ROUNDDOWN($M32+RIGHT(T$4,4)*1-2016,0))))*IF($M32+RIGHT(T$4,4)*1-2016&gt;27,1,INDEX([1]Hitters!$BG:$BG,MATCH($A32,[1]Hitters!$A:$A,0))),S32*(1-(1-(LOOKUP(ROUNDDOWN($M32+RIGHT(T$4,4)*1-2016,0),Age!$A:$A,Age!$L:$L)*(1-($M32+RIGHT(T$4,4)*1-2016-ROUNDDOWN($M32+RIGHT(T$4,4)*1-2016,0)))+LOOKUP(ROUNDUP($M32+RIGHT(T$4,4)*1-2016,0),Age!$A:$A,Age!$L:$L)*(($M32+RIGHT(T$4,4)*1-2016-ROUNDDOWN($M32+RIGHT(T$4,4)*1-2016,0)))))*IF($M32+RIGHT(T$4,4)*1-2016&gt;27,1,INDEX([1]Pitchers!$BE:$BE,MATCH($A32,[1]Pitchers!$A:$A,0)))))</f>
        <v>0.2216886342045874</v>
      </c>
      <c r="U32" s="97">
        <f>IF($D32&gt;1,T32+(LOOKUP(ROUNDDOWN($M32+RIGHT(U$4,4)*1-2016,0),Age!$A:$A,Age!$C:$C)*(1-($M32+RIGHT(U$4,4)*1-2016-ROUNDDOWN($M32+RIGHT(U$4,4)*1-2016,0)))+LOOKUP(ROUNDUP($M32+RIGHT(U$4,4)*1-2016,0),Age!$A:$A,Age!$C:$C)*(($M32+RIGHT(U$4,4)*1-2016-ROUNDDOWN($M32+RIGHT(U$4,4)*1-2016,0))))*IF($M32+RIGHT(U$4,4)*1-2016&gt;27,1,INDEX([1]Hitters!$BG:$BG,MATCH($A32,[1]Hitters!$A:$A,0))),T32*(1-(1-(LOOKUP(ROUNDDOWN($M32+RIGHT(U$4,4)*1-2016,0),Age!$A:$A,Age!$L:$L)*(1-($M32+RIGHT(U$4,4)*1-2016-ROUNDDOWN($M32+RIGHT(U$4,4)*1-2016,0)))+LOOKUP(ROUNDUP($M32+RIGHT(U$4,4)*1-2016,0),Age!$A:$A,Age!$L:$L)*(($M32+RIGHT(U$4,4)*1-2016-ROUNDDOWN($M32+RIGHT(U$4,4)*1-2016,0)))))*IF($M32+RIGHT(U$4,4)*1-2016&gt;27,1,INDEX([1]Pitchers!$BE:$BE,MATCH($A32,[1]Pitchers!$A:$A,0)))))</f>
        <v>0.2128886342045874</v>
      </c>
      <c r="V32" s="97">
        <f>IF($D32&gt;1,U32+(LOOKUP(ROUNDDOWN($M32+RIGHT(V$4,4)*1-2016,0),Age!$A:$A,Age!$C:$C)*(1-($M32+RIGHT(V$4,4)*1-2016-ROUNDDOWN($M32+RIGHT(V$4,4)*1-2016,0)))+LOOKUP(ROUNDUP($M32+RIGHT(V$4,4)*1-2016,0),Age!$A:$A,Age!$C:$C)*(($M32+RIGHT(V$4,4)*1-2016-ROUNDDOWN($M32+RIGHT(V$4,4)*1-2016,0))))*IF($M32+RIGHT(V$4,4)*1-2016&gt;27,1,INDEX([1]Hitters!$BG:$BG,MATCH($A32,[1]Hitters!$A:$A,0))),U32*(1-(1-(LOOKUP(ROUNDDOWN($M32+RIGHT(V$4,4)*1-2016,0),Age!$A:$A,Age!$L:$L)*(1-($M32+RIGHT(V$4,4)*1-2016-ROUNDDOWN($M32+RIGHT(V$4,4)*1-2016,0)))+LOOKUP(ROUNDUP($M32+RIGHT(V$4,4)*1-2016,0),Age!$A:$A,Age!$L:$L)*(($M32+RIGHT(V$4,4)*1-2016-ROUNDDOWN($M32+RIGHT(V$4,4)*1-2016,0)))))*IF($M32+RIGHT(V$4,4)*1-2016&gt;27,1,INDEX([1]Pitchers!$BE:$BE,MATCH($A32,[1]Pitchers!$A:$A,0)))))</f>
        <v>0.20408863420458739</v>
      </c>
      <c r="W32" s="97">
        <f>IF($D32&gt;1,V32+(LOOKUP(ROUNDDOWN($M32+RIGHT(W$4,4)*1-2016,0),Age!$A:$A,Age!$C:$C)*(1-($M32+RIGHT(W$4,4)*1-2016-ROUNDDOWN($M32+RIGHT(W$4,4)*1-2016,0)))+LOOKUP(ROUNDUP($M32+RIGHT(W$4,4)*1-2016,0),Age!$A:$A,Age!$C:$C)*(($M32+RIGHT(W$4,4)*1-2016-ROUNDDOWN($M32+RIGHT(W$4,4)*1-2016,0))))*IF($M32+RIGHT(W$4,4)*1-2016&gt;27,1,INDEX([1]Hitters!$BG:$BG,MATCH($A32,[1]Hitters!$A:$A,0))),V32*(1-(1-(LOOKUP(ROUNDDOWN($M32+RIGHT(W$4,4)*1-2016,0),Age!$A:$A,Age!$L:$L)*(1-($M32+RIGHT(W$4,4)*1-2016-ROUNDDOWN($M32+RIGHT(W$4,4)*1-2016,0)))+LOOKUP(ROUNDUP($M32+RIGHT(W$4,4)*1-2016,0),Age!$A:$A,Age!$L:$L)*(($M32+RIGHT(W$4,4)*1-2016-ROUNDDOWN($M32+RIGHT(W$4,4)*1-2016,0)))))*IF($M32+RIGHT(W$4,4)*1-2016&gt;27,1,INDEX([1]Pitchers!$BE:$BE,MATCH($A32,[1]Pitchers!$A:$A,0)))))</f>
        <v>0.19528863420458739</v>
      </c>
      <c r="X32" s="97">
        <f>IF($D32&gt;1,W32+(LOOKUP(ROUNDDOWN($M32+RIGHT(X$4,4)*1-2016,0),Age!$A:$A,Age!$C:$C)*(1-($M32+RIGHT(X$4,4)*1-2016-ROUNDDOWN($M32+RIGHT(X$4,4)*1-2016,0)))+LOOKUP(ROUNDUP($M32+RIGHT(X$4,4)*1-2016,0),Age!$A:$A,Age!$C:$C)*(($M32+RIGHT(X$4,4)*1-2016-ROUNDDOWN($M32+RIGHT(X$4,4)*1-2016,0))))*IF($M32+RIGHT(X$4,4)*1-2016&gt;27,1,INDEX([1]Hitters!$BG:$BG,MATCH($A32,[1]Hitters!$A:$A,0))),W32*(1-(1-(LOOKUP(ROUNDDOWN($M32+RIGHT(X$4,4)*1-2016,0),Age!$A:$A,Age!$L:$L)*(1-($M32+RIGHT(X$4,4)*1-2016-ROUNDDOWN($M32+RIGHT(X$4,4)*1-2016,0)))+LOOKUP(ROUNDUP($M32+RIGHT(X$4,4)*1-2016,0),Age!$A:$A,Age!$L:$L)*(($M32+RIGHT(X$4,4)*1-2016-ROUNDDOWN($M32+RIGHT(X$4,4)*1-2016,0)))))*IF($M32+RIGHT(X$4,4)*1-2016&gt;27,1,INDEX([1]Pitchers!$BE:$BE,MATCH($A32,[1]Pitchers!$A:$A,0)))))</f>
        <v>0.18648863420458739</v>
      </c>
      <c r="Y32" s="97">
        <f>IF($D32&gt;1,X32+(LOOKUP(ROUNDDOWN($M32+RIGHT(Y$4,4)*1-2016,0),Age!$A:$A,Age!$C:$C)*(1-($M32+RIGHT(Y$4,4)*1-2016-ROUNDDOWN($M32+RIGHT(Y$4,4)*1-2016,0)))+LOOKUP(ROUNDUP($M32+RIGHT(Y$4,4)*1-2016,0),Age!$A:$A,Age!$C:$C)*(($M32+RIGHT(Y$4,4)*1-2016-ROUNDDOWN($M32+RIGHT(Y$4,4)*1-2016,0))))*IF($M32+RIGHT(Y$4,4)*1-2016&gt;27,1,INDEX([1]Hitters!$BG:$BG,MATCH($A32,[1]Hitters!$A:$A,0))),X32*(1-(1-(LOOKUP(ROUNDDOWN($M32+RIGHT(Y$4,4)*1-2016,0),Age!$A:$A,Age!$L:$L)*(1-($M32+RIGHT(Y$4,4)*1-2016-ROUNDDOWN($M32+RIGHT(Y$4,4)*1-2016,0)))+LOOKUP(ROUNDUP($M32+RIGHT(Y$4,4)*1-2016,0),Age!$A:$A,Age!$L:$L)*(($M32+RIGHT(Y$4,4)*1-2016-ROUNDDOWN($M32+RIGHT(Y$4,4)*1-2016,0)))))*IF($M32+RIGHT(Y$4,4)*1-2016&gt;27,1,INDEX([1]Pitchers!$BE:$BE,MATCH($A32,[1]Pitchers!$A:$A,0)))))</f>
        <v>0.17768863420458739</v>
      </c>
      <c r="Z32" s="97">
        <f>IF($D32&gt;1,Y32+(LOOKUP(ROUNDDOWN($M32+RIGHT(Z$4,4)*1-2016,0),Age!$A:$A,Age!$C:$C)*(1-($M32+RIGHT(Z$4,4)*1-2016-ROUNDDOWN($M32+RIGHT(Z$4,4)*1-2016,0)))+LOOKUP(ROUNDUP($M32+RIGHT(Z$4,4)*1-2016,0),Age!$A:$A,Age!$C:$C)*(($M32+RIGHT(Z$4,4)*1-2016-ROUNDDOWN($M32+RIGHT(Z$4,4)*1-2016,0))))*IF($M32+RIGHT(Z$4,4)*1-2016&gt;27,1,INDEX([1]Hitters!$BG:$BG,MATCH($A32,[1]Hitters!$A:$A,0))),Y32*(1-(1-(LOOKUP(ROUNDDOWN($M32+RIGHT(Z$4,4)*1-2016,0),Age!$A:$A,Age!$L:$L)*(1-($M32+RIGHT(Z$4,4)*1-2016-ROUNDDOWN($M32+RIGHT(Z$4,4)*1-2016,0)))+LOOKUP(ROUNDUP($M32+RIGHT(Z$4,4)*1-2016,0),Age!$A:$A,Age!$L:$L)*(($M32+RIGHT(Z$4,4)*1-2016-ROUNDDOWN($M32+RIGHT(Z$4,4)*1-2016,0)))))*IF($M32+RIGHT(Z$4,4)*1-2016&gt;27,1,INDEX([1]Pitchers!$BE:$BE,MATCH($A32,[1]Pitchers!$A:$A,0)))))</f>
        <v>0.16888863420458738</v>
      </c>
      <c r="AA32" s="96">
        <f>IF($D32=0,0,IF($D32=1,INDEX([1]Pitchers!$FK:$FK,MATCH($A32,[1]Pitchers!$A:$A,0)),MAX(-16,IF($D32=10,-16,IF($D32&lt;2,0,INDEX([1]Hitters!$AZ:$AZ,MATCH($A32,[1]Hitters!$A:$A,0)))))))</f>
        <v>-0.97753828786005981</v>
      </c>
      <c r="AB32" s="96">
        <f>IF($D32=0,0,IF($D32=1,INDEX([1]Pitchers!$FK:$FK,MATCH($A32,[1]Pitchers!$A:$A,0)),MAX(-16,IF($D32=2,AA32-MIN(0.75,0.25*(RIGHT(AB$4,4)*1-(RIGHT($AD$4,4)*1)+0.25)*(1-MIN(0.75,INDEX([1]Hitters!$CF:$CF,MATCH($A32,[1]Hitters!$A:$A,0)))/0.75*1)+INDEX([1]Hitters!$CF:$CF,MATCH($A32,[1]Hitters!$A:$A,0)))/0.75*1,IF($D32&gt;6,(AA32-MIN(0.75,0.25*(RIGHT(AB$4,4)*1-(RIGHT($AD$4,4)*1)+0.25)*(1-MIN(0.75,INDEX([1]Hitters!$CF:$CF,MATCH($A32,[1]Hitters!$A:$A,0)))/0.75*1)+INDEX([1]Hitters!$CF:$CF,MATCH($A32,[1]Hitters!$A:$A,0)))/0.75*($M32+RIGHT(AB$4,4)*1-RIGHT($AA$4,4)*1+10)*0.05),IF($D32=3,(AA32-MIN(0.75,0.25*(RIGHT(AB$4,4)*1-(RIGHT($AD$4,4)*1)+0.25)*(1-MIN(0.75,INDEX([1]Hitters!$CF:$CF,MATCH($A32,[1]Hitters!$A:$A,0)))/0.75*1)+INDEX([1]Hitters!$CF:$CF,MATCH($A32,[1]Hitters!$A:$A,0)))/0.75*($M32+RIGHT(AB$4,4)*1-RIGHT($AA$4,4)*1-27)*0.1),(AA32-MIN(0.75,0.25*(RIGHT(AB$4,4)*1-(RIGHT($AD$4,4)*1)+0.25)*(1-MIN(0.75,INDEX([1]Hitters!$CF:$CF,MATCH($A32,[1]Hitters!$A:$A,0)))/0.75*1)+INDEX([1]Hitters!$CF:$CF,MATCH($A32,[1]Hitters!$A:$A,0)))/0.75*($M32+RIGHT(AB$4,4)*1-RIGHT($AA$4,4)*1-20)*0.094)))))))</f>
        <v>-2.0702882878600599</v>
      </c>
      <c r="AC32" s="96">
        <f>IF($D32=0,0,IF($D32=1,INDEX([1]Pitchers!$FK:$FK,MATCH($A32,[1]Pitchers!$A:$A,0)),MAX(-16,IF($D32=2,AB32-MIN(0.75,0.25*(RIGHT(AC$4,4)*1-(RIGHT($AD$4,4)*1)+0.25)*(1-MIN(0.75,INDEX([1]Hitters!$CF:$CF,MATCH($A32,[1]Hitters!$A:$A,0)))/0.75*1)+INDEX([1]Hitters!$CF:$CF,MATCH($A32,[1]Hitters!$A:$A,0)))/0.75*1,IF($D32&gt;6,(AB32-MIN(0.75,0.25*(RIGHT(AC$4,4)*1-(RIGHT($AD$4,4)*1)+0.25)*(1-MIN(0.75,INDEX([1]Hitters!$CF:$CF,MATCH($A32,[1]Hitters!$A:$A,0)))/0.75*1)+INDEX([1]Hitters!$CF:$CF,MATCH($A32,[1]Hitters!$A:$A,0)))/0.75*($M32+RIGHT(AC$4,4)*1-RIGHT($AA$4,4)*1+10)*0.05),IF($D32=3,(AB32-MIN(0.75,0.25*(RIGHT(AC$4,4)*1-(RIGHT($AD$4,4)*1)+0.25)*(1-MIN(0.75,INDEX([1]Hitters!$CF:$CF,MATCH($A32,[1]Hitters!$A:$A,0)))/0.75*1)+INDEX([1]Hitters!$CF:$CF,MATCH($A32,[1]Hitters!$A:$A,0)))/0.75*($M32+RIGHT(AC$4,4)*1-RIGHT($AA$4,4)*1-27)*0.1),(AB32-MIN(0.75,0.25*(RIGHT(AC$4,4)*1-(RIGHT($AD$4,4)*1)+0.25)*(1-MIN(0.75,INDEX([1]Hitters!$CF:$CF,MATCH($A32,[1]Hitters!$A:$A,0)))/0.75*1)+INDEX([1]Hitters!$CF:$CF,MATCH($A32,[1]Hitters!$A:$A,0)))/0.75*($M32+RIGHT(AC$4,4)*1-RIGHT($AA$4,4)*1-20)*0.094)))))))</f>
        <v>-3.2570382878600599</v>
      </c>
      <c r="AD32" s="96">
        <f>IF($D32=0,0,IF($D32=1,INDEX([1]Pitchers!$FK:$FK,MATCH($A32,[1]Pitchers!$A:$A,0)),MAX(-16,IF($D32=2,AC32-MIN(0.75,0.25*(RIGHT(AD$4,4)*1-(RIGHT($AD$4,4)*1)+0.25)*(1-MIN(0.75,INDEX([1]Hitters!$CF:$CF,MATCH($A32,[1]Hitters!$A:$A,0)))/0.75*1)+INDEX([1]Hitters!$CF:$CF,MATCH($A32,[1]Hitters!$A:$A,0)))/0.75*1,IF($D32&gt;6,(AC32-MIN(0.75,0.25*(RIGHT(AD$4,4)*1-(RIGHT($AD$4,4)*1)+0.25)*(1-MIN(0.75,INDEX([1]Hitters!$CF:$CF,MATCH($A32,[1]Hitters!$A:$A,0)))/0.75*1)+INDEX([1]Hitters!$CF:$CF,MATCH($A32,[1]Hitters!$A:$A,0)))/0.75*($M32+RIGHT(AD$4,4)*1-RIGHT($AA$4,4)*1+10)*0.05),IF($D32=3,(AC32-MIN(0.75,0.25*(RIGHT(AD$4,4)*1-(RIGHT($AD$4,4)*1)+0.25)*(1-MIN(0.75,INDEX([1]Hitters!$CF:$CF,MATCH($A32,[1]Hitters!$A:$A,0)))/0.75*1)+INDEX([1]Hitters!$CF:$CF,MATCH($A32,[1]Hitters!$A:$A,0)))/0.75*($M32+RIGHT(AD$4,4)*1-RIGHT($AA$4,4)*1-27)*0.1),(AC32-MIN(0.75,0.25*(RIGHT(AD$4,4)*1-(RIGHT($AD$4,4)*1)+0.25)*(1-MIN(0.75,INDEX([1]Hitters!$CF:$CF,MATCH($A32,[1]Hitters!$A:$A,0)))/0.75*1)+INDEX([1]Hitters!$CF:$CF,MATCH($A32,[1]Hitters!$A:$A,0)))/0.75*($M32+RIGHT(AD$4,4)*1-RIGHT($AA$4,4)*1-20)*0.094)))))))</f>
        <v>-4.5377882878600602</v>
      </c>
      <c r="AE32" s="96">
        <f>IF($D32=0,0,IF($D32=1,INDEX([1]Pitchers!$FK:$FK,MATCH($A32,[1]Pitchers!$A:$A,0)),MAX(-16,IF($D32=2,AD32-MIN(0.75,0.25*(RIGHT(AE$4,4)*1-(RIGHT($AD$4,4)*1)+0.25)*(1-MIN(0.75,INDEX([1]Hitters!$CF:$CF,MATCH($A32,[1]Hitters!$A:$A,0)))/0.75*1)+INDEX([1]Hitters!$CF:$CF,MATCH($A32,[1]Hitters!$A:$A,0)))/0.75*1,IF($D32&gt;6,(AD32-MIN(0.75,0.25*(RIGHT(AE$4,4)*1-(RIGHT($AD$4,4)*1)+0.25)*(1-MIN(0.75,INDEX([1]Hitters!$CF:$CF,MATCH($A32,[1]Hitters!$A:$A,0)))/0.75*1)+INDEX([1]Hitters!$CF:$CF,MATCH($A32,[1]Hitters!$A:$A,0)))/0.75*($M32+RIGHT(AE$4,4)*1-RIGHT($AA$4,4)*1+10)*0.05),IF($D32=3,(AD32-MIN(0.75,0.25*(RIGHT(AE$4,4)*1-(RIGHT($AD$4,4)*1)+0.25)*(1-MIN(0.75,INDEX([1]Hitters!$CF:$CF,MATCH($A32,[1]Hitters!$A:$A,0)))/0.75*1)+INDEX([1]Hitters!$CF:$CF,MATCH($A32,[1]Hitters!$A:$A,0)))/0.75*($M32+RIGHT(AE$4,4)*1-RIGHT($AA$4,4)*1-27)*0.1),(AD32-MIN(0.75,0.25*(RIGHT(AE$4,4)*1-(RIGHT($AD$4,4)*1)+0.25)*(1-MIN(0.75,INDEX([1]Hitters!$CF:$CF,MATCH($A32,[1]Hitters!$A:$A,0)))/0.75*1)+INDEX([1]Hitters!$CF:$CF,MATCH($A32,[1]Hitters!$A:$A,0)))/0.75*($M32+RIGHT(AE$4,4)*1-RIGHT($AA$4,4)*1-20)*0.094)))))))</f>
        <v>-5.9125382878600599</v>
      </c>
      <c r="AF32" s="96">
        <f>IF($D32=0,0,IF($D32=1,INDEX([1]Pitchers!$FK:$FK,MATCH($A32,[1]Pitchers!$A:$A,0)),MAX(-16,IF($D32=2,AE32-MIN(0.75,0.25*(RIGHT(AF$4,4)*1-(RIGHT($AD$4,4)*1)+0.25)*(1-MIN(0.75,INDEX([1]Hitters!$CF:$CF,MATCH($A32,[1]Hitters!$A:$A,0)))/0.75*1)+INDEX([1]Hitters!$CF:$CF,MATCH($A32,[1]Hitters!$A:$A,0)))/0.75*1,IF($D32&gt;6,(AE32-MIN(0.75,0.25*(RIGHT(AF$4,4)*1-(RIGHT($AD$4,4)*1)+0.25)*(1-MIN(0.75,INDEX([1]Hitters!$CF:$CF,MATCH($A32,[1]Hitters!$A:$A,0)))/0.75*1)+INDEX([1]Hitters!$CF:$CF,MATCH($A32,[1]Hitters!$A:$A,0)))/0.75*($M32+RIGHT(AF$4,4)*1-RIGHT($AA$4,4)*1+10)*0.05),IF($D32=3,(AE32-MIN(0.75,0.25*(RIGHT(AF$4,4)*1-(RIGHT($AD$4,4)*1)+0.25)*(1-MIN(0.75,INDEX([1]Hitters!$CF:$CF,MATCH($A32,[1]Hitters!$A:$A,0)))/0.75*1)+INDEX([1]Hitters!$CF:$CF,MATCH($A32,[1]Hitters!$A:$A,0)))/0.75*($M32+RIGHT(AF$4,4)*1-RIGHT($AA$4,4)*1-27)*0.1),(AE32-MIN(0.75,0.25*(RIGHT(AF$4,4)*1-(RIGHT($AD$4,4)*1)+0.25)*(1-MIN(0.75,INDEX([1]Hitters!$CF:$CF,MATCH($A32,[1]Hitters!$A:$A,0)))/0.75*1)+INDEX([1]Hitters!$CF:$CF,MATCH($A32,[1]Hitters!$A:$A,0)))/0.75*($M32+RIGHT(AF$4,4)*1-RIGHT($AA$4,4)*1-20)*0.094)))))))</f>
        <v>-7.3812882878600599</v>
      </c>
      <c r="AG32" s="96">
        <f>IF($D32=0,0,IF($D32=1,INDEX([1]Pitchers!$FK:$FK,MATCH($A32,[1]Pitchers!$A:$A,0)),MAX(-16,IF($D32=2,AF32-MIN(0.75,0.25*(RIGHT(AG$4,4)*1-(RIGHT($AD$4,4)*1)+0.25)*(1-MIN(0.75,INDEX([1]Hitters!$CF:$CF,MATCH($A32,[1]Hitters!$A:$A,0)))/0.75*1)+INDEX([1]Hitters!$CF:$CF,MATCH($A32,[1]Hitters!$A:$A,0)))/0.75*1,IF($D32&gt;6,(AF32-MIN(0.75,0.25*(RIGHT(AG$4,4)*1-(RIGHT($AD$4,4)*1)+0.25)*(1-MIN(0.75,INDEX([1]Hitters!$CF:$CF,MATCH($A32,[1]Hitters!$A:$A,0)))/0.75*1)+INDEX([1]Hitters!$CF:$CF,MATCH($A32,[1]Hitters!$A:$A,0)))/0.75*($M32+RIGHT(AG$4,4)*1-RIGHT($AA$4,4)*1+10)*0.05),IF($D32=3,(AF32-MIN(0.75,0.25*(RIGHT(AG$4,4)*1-(RIGHT($AD$4,4)*1)+0.25)*(1-MIN(0.75,INDEX([1]Hitters!$CF:$CF,MATCH($A32,[1]Hitters!$A:$A,0)))/0.75*1)+INDEX([1]Hitters!$CF:$CF,MATCH($A32,[1]Hitters!$A:$A,0)))/0.75*($M32+RIGHT(AG$4,4)*1-RIGHT($AA$4,4)*1-27)*0.1),(AF32-MIN(0.75,0.25*(RIGHT(AG$4,4)*1-(RIGHT($AD$4,4)*1)+0.25)*(1-MIN(0.75,INDEX([1]Hitters!$CF:$CF,MATCH($A32,[1]Hitters!$A:$A,0)))/0.75*1)+INDEX([1]Hitters!$CF:$CF,MATCH($A32,[1]Hitters!$A:$A,0)))/0.75*($M32+RIGHT(AG$4,4)*1-RIGHT($AA$4,4)*1-20)*0.094)))))))</f>
        <v>-8.9440382878600602</v>
      </c>
      <c r="AH32" s="96">
        <f>IF($D32=0,0,IF($D32=1,INDEX([1]Pitchers!$FK:$FK,MATCH($A32,[1]Pitchers!$A:$A,0)),MAX(-16,IF($D32=2,AG32-MIN(0.75,0.25*(RIGHT(AH$4,4)*1-(RIGHT($AD$4,4)*1)+0.25)*(1-MIN(0.75,INDEX([1]Hitters!$CF:$CF,MATCH($A32,[1]Hitters!$A:$A,0)))/0.75*1)+INDEX([1]Hitters!$CF:$CF,MATCH($A32,[1]Hitters!$A:$A,0)))/0.75*1,IF($D32&gt;6,(AG32-MIN(0.75,0.25*(RIGHT(AH$4,4)*1-(RIGHT($AD$4,4)*1)+0.25)*(1-MIN(0.75,INDEX([1]Hitters!$CF:$CF,MATCH($A32,[1]Hitters!$A:$A,0)))/0.75*1)+INDEX([1]Hitters!$CF:$CF,MATCH($A32,[1]Hitters!$A:$A,0)))/0.75*($M32+RIGHT(AH$4,4)*1-RIGHT($AA$4,4)*1+10)*0.05),IF($D32=3,(AG32-MIN(0.75,0.25*(RIGHT(AH$4,4)*1-(RIGHT($AD$4,4)*1)+0.25)*(1-MIN(0.75,INDEX([1]Hitters!$CF:$CF,MATCH($A32,[1]Hitters!$A:$A,0)))/0.75*1)+INDEX([1]Hitters!$CF:$CF,MATCH($A32,[1]Hitters!$A:$A,0)))/0.75*($M32+RIGHT(AH$4,4)*1-RIGHT($AA$4,4)*1-27)*0.1),(AG32-MIN(0.75,0.25*(RIGHT(AH$4,4)*1-(RIGHT($AD$4,4)*1)+0.25)*(1-MIN(0.75,INDEX([1]Hitters!$CF:$CF,MATCH($A32,[1]Hitters!$A:$A,0)))/0.75*1)+INDEX([1]Hitters!$CF:$CF,MATCH($A32,[1]Hitters!$A:$A,0)))/0.75*($M32+RIGHT(AH$4,4)*1-RIGHT($AA$4,4)*1-20)*0.094)))))))</f>
        <v>-10.600788287860061</v>
      </c>
      <c r="AI32" s="96">
        <f>IF($D32=0,0,IF($D32=1,INDEX([1]Pitchers!$FK:$FK,MATCH($A32,[1]Pitchers!$A:$A,0)),MAX(-16,IF($D32=2,AH32-MIN(0.75,0.25*(RIGHT(AI$4,4)*1-(RIGHT($AD$4,4)*1)+0.25)*(1-MIN(0.75,INDEX([1]Hitters!$CF:$CF,MATCH($A32,[1]Hitters!$A:$A,0)))/0.75*1)+INDEX([1]Hitters!$CF:$CF,MATCH($A32,[1]Hitters!$A:$A,0)))/0.75*1,IF($D32&gt;6,(AH32-MIN(0.75,0.25*(RIGHT(AI$4,4)*1-(RIGHT($AD$4,4)*1)+0.25)*(1-MIN(0.75,INDEX([1]Hitters!$CF:$CF,MATCH($A32,[1]Hitters!$A:$A,0)))/0.75*1)+INDEX([1]Hitters!$CF:$CF,MATCH($A32,[1]Hitters!$A:$A,0)))/0.75*($M32+RIGHT(AI$4,4)*1-RIGHT($AA$4,4)*1+10)*0.05),IF($D32=3,(AH32-MIN(0.75,0.25*(RIGHT(AI$4,4)*1-(RIGHT($AD$4,4)*1)+0.25)*(1-MIN(0.75,INDEX([1]Hitters!$CF:$CF,MATCH($A32,[1]Hitters!$A:$A,0)))/0.75*1)+INDEX([1]Hitters!$CF:$CF,MATCH($A32,[1]Hitters!$A:$A,0)))/0.75*($M32+RIGHT(AI$4,4)*1-RIGHT($AA$4,4)*1-27)*0.1),(AH32-MIN(0.75,0.25*(RIGHT(AI$4,4)*1-(RIGHT($AD$4,4)*1)+0.25)*(1-MIN(0.75,INDEX([1]Hitters!$CF:$CF,MATCH($A32,[1]Hitters!$A:$A,0)))/0.75*1)+INDEX([1]Hitters!$CF:$CF,MATCH($A32,[1]Hitters!$A:$A,0)))/0.75*($M32+RIGHT(AI$4,4)*1-RIGHT($AA$4,4)*1-20)*0.094)))))))</f>
        <v>-12.351538287860061</v>
      </c>
      <c r="AJ32" s="96">
        <f>IF($D32=0,0,IF($D32=1,INDEX([1]Pitchers!$FK:$FK,MATCH($A32,[1]Pitchers!$A:$A,0)),MAX(-16,IF($D32=2,AI32-MIN(0.75,0.25*(RIGHT(AJ$4,4)*1-(RIGHT($AD$4,4)*1)+0.25)*(1-MIN(0.75,INDEX([1]Hitters!$CF:$CF,MATCH($A32,[1]Hitters!$A:$A,0)))/0.75*1)+INDEX([1]Hitters!$CF:$CF,MATCH($A32,[1]Hitters!$A:$A,0)))/0.75*1,IF($D32&gt;6,(AI32-MIN(0.75,0.25*(RIGHT(AJ$4,4)*1-(RIGHT($AD$4,4)*1)+0.25)*(1-MIN(0.75,INDEX([1]Hitters!$CF:$CF,MATCH($A32,[1]Hitters!$A:$A,0)))/0.75*1)+INDEX([1]Hitters!$CF:$CF,MATCH($A32,[1]Hitters!$A:$A,0)))/0.75*($M32+RIGHT(AJ$4,4)*1-RIGHT($AA$4,4)*1+10)*0.05),IF($D32=3,(AI32-MIN(0.75,0.25*(RIGHT(AJ$4,4)*1-(RIGHT($AD$4,4)*1)+0.25)*(1-MIN(0.75,INDEX([1]Hitters!$CF:$CF,MATCH($A32,[1]Hitters!$A:$A,0)))/0.75*1)+INDEX([1]Hitters!$CF:$CF,MATCH($A32,[1]Hitters!$A:$A,0)))/0.75*($M32+RIGHT(AJ$4,4)*1-RIGHT($AA$4,4)*1-27)*0.1),(AI32-MIN(0.75,0.25*(RIGHT(AJ$4,4)*1-(RIGHT($AD$4,4)*1)+0.25)*(1-MIN(0.75,INDEX([1]Hitters!$CF:$CF,MATCH($A32,[1]Hitters!$A:$A,0)))/0.75*1)+INDEX([1]Hitters!$CF:$CF,MATCH($A32,[1]Hitters!$A:$A,0)))/0.75*($M32+RIGHT(AJ$4,4)*1-RIGHT($AA$4,4)*1-20)*0.094)))))))</f>
        <v>-14.19628828786006</v>
      </c>
      <c r="AK32" s="96">
        <f>IF($D32=0,0,IF($D32=1,INDEX([1]Pitchers!$FK:$FK,MATCH($A32,[1]Pitchers!$A:$A,0)),MAX(-16,IF($D32=2,AJ32-MIN(0.75,0.25*(RIGHT(AK$4,4)*1-(RIGHT($AD$4,4)*1)+0.25)*(1-MIN(0.75,INDEX([1]Hitters!$CF:$CF,MATCH($A32,[1]Hitters!$A:$A,0)))/0.75*1)+INDEX([1]Hitters!$CF:$CF,MATCH($A32,[1]Hitters!$A:$A,0)))/0.75*1,IF($D32&gt;6,(AJ32-MIN(0.75,0.25*(RIGHT(AK$4,4)*1-(RIGHT($AD$4,4)*1)+0.25)*(1-MIN(0.75,INDEX([1]Hitters!$CF:$CF,MATCH($A32,[1]Hitters!$A:$A,0)))/0.75*1)+INDEX([1]Hitters!$CF:$CF,MATCH($A32,[1]Hitters!$A:$A,0)))/0.75*($M32+RIGHT(AK$4,4)*1-RIGHT($AA$4,4)*1+10)*0.05),IF($D32=3,(AJ32-MIN(0.75,0.25*(RIGHT(AK$4,4)*1-(RIGHT($AD$4,4)*1)+0.25)*(1-MIN(0.75,INDEX([1]Hitters!$CF:$CF,MATCH($A32,[1]Hitters!$A:$A,0)))/0.75*1)+INDEX([1]Hitters!$CF:$CF,MATCH($A32,[1]Hitters!$A:$A,0)))/0.75*($M32+RIGHT(AK$4,4)*1-RIGHT($AA$4,4)*1-27)*0.1),(AJ32-MIN(0.75,0.25*(RIGHT(AK$4,4)*1-(RIGHT($AD$4,4)*1)+0.25)*(1-MIN(0.75,INDEX([1]Hitters!$CF:$CF,MATCH($A32,[1]Hitters!$A:$A,0)))/0.75*1)+INDEX([1]Hitters!$CF:$CF,MATCH($A32,[1]Hitters!$A:$A,0)))/0.75*($M32+RIGHT(AK$4,4)*1-RIGHT($AA$4,4)*1-20)*0.094)))))))</f>
        <v>-16</v>
      </c>
      <c r="AL32" s="96">
        <f>IF($D32=0,0,IF($D32=1,INDEX([1]Pitchers!$FK:$FK,MATCH($A32,[1]Pitchers!$A:$A,0)),MAX(-16,IF($D32=2,AK32-MIN(0.75,0.25*(RIGHT(AL$4,4)*1-(RIGHT($AD$4,4)*1)+0.25)*(1-MIN(0.75,INDEX([1]Hitters!$CF:$CF,MATCH($A32,[1]Hitters!$A:$A,0)))/0.75*1)+INDEX([1]Hitters!$CF:$CF,MATCH($A32,[1]Hitters!$A:$A,0)))/0.75*1,IF($D32&gt;6,(AK32-MIN(0.75,0.25*(RIGHT(AL$4,4)*1-(RIGHT($AD$4,4)*1)+0.25)*(1-MIN(0.75,INDEX([1]Hitters!$CF:$CF,MATCH($A32,[1]Hitters!$A:$A,0)))/0.75*1)+INDEX([1]Hitters!$CF:$CF,MATCH($A32,[1]Hitters!$A:$A,0)))/0.75*($M32+RIGHT(AL$4,4)*1-RIGHT($AA$4,4)*1+10)*0.05),IF($D32=3,(AK32-MIN(0.75,0.25*(RIGHT(AL$4,4)*1-(RIGHT($AD$4,4)*1)+0.25)*(1-MIN(0.75,INDEX([1]Hitters!$CF:$CF,MATCH($A32,[1]Hitters!$A:$A,0)))/0.75*1)+INDEX([1]Hitters!$CF:$CF,MATCH($A32,[1]Hitters!$A:$A,0)))/0.75*($M32+RIGHT(AL$4,4)*1-RIGHT($AA$4,4)*1-27)*0.1),(AK32-MIN(0.75,0.25*(RIGHT(AL$4,4)*1-(RIGHT($AD$4,4)*1)+0.25)*(1-MIN(0.75,INDEX([1]Hitters!$CF:$CF,MATCH($A32,[1]Hitters!$A:$A,0)))/0.75*1)+INDEX([1]Hitters!$CF:$CF,MATCH($A32,[1]Hitters!$A:$A,0)))/0.75*($M32+RIGHT(AL$4,4)*1-RIGHT($AA$4,4)*1-20)*0.094)))))))</f>
        <v>-16</v>
      </c>
      <c r="AM32" s="98">
        <f>MAX(IF($D32=0,20,IF($D32=1,60,150)),MAX(0,IF($D32&gt;1,INDEX([1]Hitters!$ER:$ER,MATCH($A32,[1]Hitters!$A:$A,0))*(0.4+MAX(0,0.6*MIN(1,(IF(O32="",0,(((4.25+(O32-0.263)*4.2)^(((4.25+(O32-0.263)*4.2)+(4.25-AA32*600/600*4.2/600))^0.285))/((4.25+(O32-0.263)*4.2)^(((4.25+(O32-0.263)*4.2)+(4.25-AA32*600/600*4.2/600))^0.285)+(4.25-AA32*600/600*4.2/600)^(((4.25+(O32-0.263)*4.2)+(4.25-AA32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32,[1]Pitchers!$A:$A,0))))*IF($D32&lt;2,(0.4+0.6*MAX(0,MIN(1,IF($D32=0,((4.25)^(((4.25)+(4.25-(4-O32)*4.25/4*1/9))^0.285)/((4.25)^(((4.25)+(4.25-(4-O32)*4.25/4*1/9))^0.285)+(4.25-(4-O32)*4.25/4*1/9)^(((4.25)+(4.25-(4-O32)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32)))/0.5345*0.0009131+0.0104414*(3.74-MIN(3.74,O32)))*50,(((4.25+(AA32-0.263)*0.32*198*MAX(6,198/33)/198)^(((4.25+(AA32-0.263)*0.32*198*MAX(6,198/33)/198)+(4.25-(4-O32)*4.25/4*MAX(6,198/33)/9))^0.285)/((4.25+(AA32-0.263)*0.32*198*MAX(6,198/33)/198)^(((4.25+(AA32-0.263)*0.32*198*MAX(6,198/33)/198)+(4.25-(4-O32)*4.25/4*MAX(6,198/33)/9))^0.285)+(4.25-(4-O32)*4.25/4*MAX(6,198/33)/9)^(((4.25+(AA32-0.263)*0.32*198*MAX(6,198/33)/198)+(4.25-(4-O32)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32=0,50,198)/0.0065))),1))</f>
        <v>408.77730429729047</v>
      </c>
      <c r="AN32" s="98">
        <f t="shared" si="3"/>
        <v>349.61471708893117</v>
      </c>
      <c r="AO32" s="98">
        <f t="shared" si="4"/>
        <v>277.9234401029322</v>
      </c>
      <c r="AP32" s="98">
        <f t="shared" si="5"/>
        <v>196.07200000000006</v>
      </c>
      <c r="AQ32" s="98">
        <f t="shared" si="6"/>
        <v>188.67200000000005</v>
      </c>
      <c r="AR32" s="98">
        <f t="shared" si="7"/>
        <v>179.67200000000005</v>
      </c>
      <c r="AS32" s="98">
        <f t="shared" si="8"/>
        <v>169.07200000000006</v>
      </c>
      <c r="AT32" s="98">
        <f t="shared" si="9"/>
        <v>156.87200000000007</v>
      </c>
      <c r="AU32" s="98">
        <f t="shared" si="10"/>
        <v>150</v>
      </c>
      <c r="AV32" s="98">
        <f t="shared" si="11"/>
        <v>150</v>
      </c>
      <c r="AW32" s="98">
        <f t="shared" si="12"/>
        <v>150</v>
      </c>
      <c r="AX32" s="98">
        <f t="shared" si="13"/>
        <v>150</v>
      </c>
      <c r="AY32" s="96">
        <f t="shared" si="14"/>
        <v>1.4431806089338062</v>
      </c>
      <c r="AZ32" s="96">
        <f t="shared" si="15"/>
        <v>15.833333333333332</v>
      </c>
      <c r="BA32" s="96">
        <f t="shared" si="16"/>
        <v>0.94444807741199821</v>
      </c>
      <c r="BB32" s="96">
        <f t="shared" si="17"/>
        <v>0.58674415473153885</v>
      </c>
      <c r="BC32" s="96">
        <f t="shared" si="18"/>
        <v>0.25226292231214165</v>
      </c>
      <c r="BD32" s="96">
        <f t="shared" si="19"/>
        <v>0</v>
      </c>
      <c r="BE32" s="96">
        <f t="shared" si="20"/>
        <v>0</v>
      </c>
      <c r="BF32" s="96">
        <f t="shared" si="21"/>
        <v>0</v>
      </c>
      <c r="BG32" s="96">
        <f t="shared" si="22"/>
        <v>0</v>
      </c>
      <c r="BH32" s="96">
        <f t="shared" si="23"/>
        <v>0</v>
      </c>
      <c r="BI32" s="96">
        <f t="shared" si="24"/>
        <v>0</v>
      </c>
      <c r="BJ32" s="96">
        <f t="shared" si="25"/>
        <v>0</v>
      </c>
      <c r="BK32" s="96">
        <f t="shared" si="26"/>
        <v>0</v>
      </c>
      <c r="BL32" s="96">
        <f t="shared" si="27"/>
        <v>0</v>
      </c>
      <c r="BM32" s="129">
        <f t="shared" si="66"/>
        <v>9.25</v>
      </c>
      <c r="BN32" s="129">
        <f t="shared" si="66"/>
        <v>9.25</v>
      </c>
      <c r="BO32" s="129" t="str">
        <f t="shared" si="66"/>
        <v/>
      </c>
      <c r="BP32" s="129" t="str">
        <f t="shared" si="66"/>
        <v/>
      </c>
      <c r="BQ32" s="129" t="str">
        <f t="shared" si="66"/>
        <v/>
      </c>
      <c r="BR32" s="129" t="str">
        <f t="shared" si="66"/>
        <v/>
      </c>
      <c r="BS32" s="129" t="str">
        <f t="shared" si="66"/>
        <v/>
      </c>
      <c r="BT32" s="129" t="str">
        <f t="shared" si="66"/>
        <v/>
      </c>
      <c r="BU32" s="129" t="str">
        <f t="shared" si="66"/>
        <v/>
      </c>
      <c r="BV32" s="129" t="str">
        <f t="shared" si="66"/>
        <v/>
      </c>
      <c r="BW32" s="129" t="str">
        <f t="shared" si="66"/>
        <v/>
      </c>
      <c r="BX32" s="129" t="str">
        <f t="shared" si="66"/>
        <v/>
      </c>
      <c r="BY32" s="130">
        <f t="shared" si="29"/>
        <v>8.0555846192959848</v>
      </c>
      <c r="BZ32" s="130">
        <f t="shared" si="30"/>
        <v>5.4286508997449268</v>
      </c>
      <c r="CA32" s="130">
        <f t="shared" si="31"/>
        <v>2.7249589747930894</v>
      </c>
      <c r="CB32" s="130">
        <f t="shared" si="32"/>
        <v>0.5</v>
      </c>
      <c r="CC32" s="130">
        <f t="shared" si="33"/>
        <v>0.5</v>
      </c>
      <c r="CD32" s="130">
        <f t="shared" si="34"/>
        <v>0.5</v>
      </c>
      <c r="CE32" s="130">
        <f t="shared" si="35"/>
        <v>0.5</v>
      </c>
      <c r="CF32" s="130">
        <f t="shared" si="36"/>
        <v>0.5</v>
      </c>
      <c r="CG32" s="130">
        <f t="shared" si="37"/>
        <v>0.5</v>
      </c>
      <c r="CH32" s="130">
        <f t="shared" si="38"/>
        <v>0.5</v>
      </c>
      <c r="CI32" s="130">
        <f t="shared" si="39"/>
        <v>0.5</v>
      </c>
      <c r="CJ32" s="130">
        <f t="shared" si="40"/>
        <v>0.5</v>
      </c>
      <c r="CK32" s="131">
        <f t="shared" si="41"/>
        <v>2</v>
      </c>
      <c r="CL32" s="96">
        <f t="shared" si="42"/>
        <v>-0.53279134485754998</v>
      </c>
      <c r="CM32" s="96">
        <f t="shared" si="43"/>
        <v>-0.67669350988444066</v>
      </c>
      <c r="CN32" s="96">
        <f t="shared" si="44"/>
        <v>-0.75209680553183478</v>
      </c>
      <c r="CO32" s="96">
        <f t="shared" si="45"/>
        <v>-0.70856499360000025</v>
      </c>
      <c r="CP32" s="96">
        <f t="shared" si="46"/>
        <v>-0.68182287360000016</v>
      </c>
      <c r="CQ32" s="96">
        <f t="shared" si="47"/>
        <v>-0.64929867360000015</v>
      </c>
      <c r="CR32" s="96">
        <f t="shared" si="48"/>
        <v>-0.61099239360000024</v>
      </c>
      <c r="CS32" s="96">
        <f t="shared" si="49"/>
        <v>-0.56690403360000019</v>
      </c>
      <c r="CT32" s="96">
        <f t="shared" si="50"/>
        <v>-0.54206999999999994</v>
      </c>
      <c r="CU32" s="96">
        <f t="shared" si="51"/>
        <v>-0.54206999999999994</v>
      </c>
      <c r="CV32" s="96">
        <f t="shared" si="52"/>
        <v>-0.54206999999999994</v>
      </c>
      <c r="CW32" s="96">
        <f t="shared" si="53"/>
        <v>-0.54206999999999994</v>
      </c>
      <c r="CX32" s="96">
        <f>MAX(0,(IF(CL32&gt;0,(CL32-ROUNDDOWN(CL32,1))/0.1*LOOKUP(ROUNDUP(CL32+81.1,1),CB!$A:$A,CB!$C:$C)+(1-(CL32-ROUNDDOWN(CL32,1))/0.1)*LOOKUP(ROUNDDOWN(CL32+81.1,1),CB!$A:$A,CB!$C:$C),(CL32-ROUNDDOWN(CL32-0.1,1))/0.1*LOOKUP(ROUNDUP(CL32+81.1,1),CB!$A:$A,CB!$C:$C)+(1-(CL32-ROUNDDOWN(CL32-0.1,1))/0.1)*LOOKUP(ROUNDDOWN(CL32+81.1,1),CB!$A:$A,CB!$C:$C))-LOOKUP(81.1,CB!$A:$A,CB!$C:$C))/(1-(BINOMDIST(97,162,0.5,TRUE)-BINOMDIST(87,162,0.5,TRUE)))*$C$2*($B$1^(LEFT(CX$4,4)*1-LEFT($BA$4,4)*1))*(37.75+CL32))</f>
        <v>0</v>
      </c>
      <c r="CY32" s="96">
        <f>MAX(0,(IF(CM32&gt;0,(CM32-ROUNDDOWN(CM32,1))/0.1*LOOKUP(ROUNDUP(CM32+81.1,1),CB!$A:$A,CB!$C:$C)+(1-(CM32-ROUNDDOWN(CM32,1))/0.1)*LOOKUP(ROUNDDOWN(CM32+81.1,1),CB!$A:$A,CB!$C:$C),(CM32-ROUNDDOWN(CM32-0.1,1))/0.1*LOOKUP(ROUNDUP(CM32+81.1,1),CB!$A:$A,CB!$C:$C)+(1-(CM32-ROUNDDOWN(CM32-0.1,1))/0.1)*LOOKUP(ROUNDDOWN(CM32+81.1,1),CB!$A:$A,CB!$C:$C))-LOOKUP(81.1,CB!$A:$A,CB!$C:$C))/(1-(BINOMDIST(97,162,0.5,TRUE)-BINOMDIST(87,162,0.5,TRUE)))*$C$2*($B$1^(LEFT(CY$4,4)*1-LEFT($BA$4,4)*1))*(37.75+CM32))</f>
        <v>0</v>
      </c>
      <c r="CZ32" s="96">
        <f>MAX(0,(IF(CN32&gt;0,(CN32-ROUNDDOWN(CN32,1))/0.1*LOOKUP(ROUNDUP(CN32+81.1,1),CB!$A:$A,CB!$C:$C)+(1-(CN32-ROUNDDOWN(CN32,1))/0.1)*LOOKUP(ROUNDDOWN(CN32+81.1,1),CB!$A:$A,CB!$C:$C),(CN32-ROUNDDOWN(CN32-0.1,1))/0.1*LOOKUP(ROUNDUP(CN32+81.1,1),CB!$A:$A,CB!$C:$C)+(1-(CN32-ROUNDDOWN(CN32-0.1,1))/0.1)*LOOKUP(ROUNDDOWN(CN32+81.1,1),CB!$A:$A,CB!$C:$C))-LOOKUP(81.1,CB!$A:$A,CB!$C:$C))/(1-(BINOMDIST(97,162,0.5,TRUE)-BINOMDIST(87,162,0.5,TRUE)))*$C$2*($B$1^(LEFT(CZ$4,4)*1-LEFT($BA$4,4)*1))*(37.75+CN32))</f>
        <v>0</v>
      </c>
      <c r="DA32" s="96">
        <f>MAX(0,(IF(CO32&gt;0,(CO32-ROUNDDOWN(CO32,1))/0.1*LOOKUP(ROUNDUP(CO32+81.1,1),CB!$A:$A,CB!$C:$C)+(1-(CO32-ROUNDDOWN(CO32,1))/0.1)*LOOKUP(ROUNDDOWN(CO32+81.1,1),CB!$A:$A,CB!$C:$C),(CO32-ROUNDDOWN(CO32-0.1,1))/0.1*LOOKUP(ROUNDUP(CO32+81.1,1),CB!$A:$A,CB!$C:$C)+(1-(CO32-ROUNDDOWN(CO32-0.1,1))/0.1)*LOOKUP(ROUNDDOWN(CO32+81.1,1),CB!$A:$A,CB!$C:$C))-LOOKUP(81.1,CB!$A:$A,CB!$C:$C))/(1-(BINOMDIST(97,162,0.5,TRUE)-BINOMDIST(87,162,0.5,TRUE)))*$C$2*($B$1^(LEFT(DA$4,4)*1-LEFT($BA$4,4)*1))*(37.75+CO32))</f>
        <v>0</v>
      </c>
      <c r="DB32" s="96">
        <f>MAX(0,(IF(CP32&gt;0,(CP32-ROUNDDOWN(CP32,1))/0.1*LOOKUP(ROUNDUP(CP32+81.1,1),CB!$A:$A,CB!$C:$C)+(1-(CP32-ROUNDDOWN(CP32,1))/0.1)*LOOKUP(ROUNDDOWN(CP32+81.1,1),CB!$A:$A,CB!$C:$C),(CP32-ROUNDDOWN(CP32-0.1,1))/0.1*LOOKUP(ROUNDUP(CP32+81.1,1),CB!$A:$A,CB!$C:$C)+(1-(CP32-ROUNDDOWN(CP32-0.1,1))/0.1)*LOOKUP(ROUNDDOWN(CP32+81.1,1),CB!$A:$A,CB!$C:$C))-LOOKUP(81.1,CB!$A:$A,CB!$C:$C))/(1-(BINOMDIST(97,162,0.5,TRUE)-BINOMDIST(87,162,0.5,TRUE)))*$C$2*($B$1^(LEFT(DB$4,4)*1-LEFT($BA$4,4)*1))*(37.75+CP32))</f>
        <v>0</v>
      </c>
      <c r="DC32" s="96">
        <f>MAX(0,(IF(CQ32&gt;0,(CQ32-ROUNDDOWN(CQ32,1))/0.1*LOOKUP(ROUNDUP(CQ32+81.1,1),CB!$A:$A,CB!$C:$C)+(1-(CQ32-ROUNDDOWN(CQ32,1))/0.1)*LOOKUP(ROUNDDOWN(CQ32+81.1,1),CB!$A:$A,CB!$C:$C),(CQ32-ROUNDDOWN(CQ32-0.1,1))/0.1*LOOKUP(ROUNDUP(CQ32+81.1,1),CB!$A:$A,CB!$C:$C)+(1-(CQ32-ROUNDDOWN(CQ32-0.1,1))/0.1)*LOOKUP(ROUNDDOWN(CQ32+81.1,1),CB!$A:$A,CB!$C:$C))-LOOKUP(81.1,CB!$A:$A,CB!$C:$C))/(1-(BINOMDIST(97,162,0.5,TRUE)-BINOMDIST(87,162,0.5,TRUE)))*$C$2*($B$1^(LEFT(DC$4,4)*1-LEFT($BA$4,4)*1))*(37.75+CQ32))</f>
        <v>0</v>
      </c>
      <c r="DD32" s="96">
        <f>MAX(0,(IF(CR32&gt;0,(CR32-ROUNDDOWN(CR32,1))/0.1*LOOKUP(ROUNDUP(CR32+81.1,1),CB!$A:$A,CB!$C:$C)+(1-(CR32-ROUNDDOWN(CR32,1))/0.1)*LOOKUP(ROUNDDOWN(CR32+81.1,1),CB!$A:$A,CB!$C:$C),(CR32-ROUNDDOWN(CR32-0.1,1))/0.1*LOOKUP(ROUNDUP(CR32+81.1,1),CB!$A:$A,CB!$C:$C)+(1-(CR32-ROUNDDOWN(CR32-0.1,1))/0.1)*LOOKUP(ROUNDDOWN(CR32+81.1,1),CB!$A:$A,CB!$C:$C))-LOOKUP(81.1,CB!$A:$A,CB!$C:$C))/(1-(BINOMDIST(97,162,0.5,TRUE)-BINOMDIST(87,162,0.5,TRUE)))*$C$2*($B$1^(LEFT(DD$4,4)*1-LEFT($BA$4,4)*1))*(37.75+CR32))</f>
        <v>0</v>
      </c>
      <c r="DE32" s="96">
        <f>MAX(0,(IF(CS32&gt;0,(CS32-ROUNDDOWN(CS32,1))/0.1*LOOKUP(ROUNDUP(CS32+81.1,1),CB!$A:$A,CB!$C:$C)+(1-(CS32-ROUNDDOWN(CS32,1))/0.1)*LOOKUP(ROUNDDOWN(CS32+81.1,1),CB!$A:$A,CB!$C:$C),(CS32-ROUNDDOWN(CS32-0.1,1))/0.1*LOOKUP(ROUNDUP(CS32+81.1,1),CB!$A:$A,CB!$C:$C)+(1-(CS32-ROUNDDOWN(CS32-0.1,1))/0.1)*LOOKUP(ROUNDDOWN(CS32+81.1,1),CB!$A:$A,CB!$C:$C))-LOOKUP(81.1,CB!$A:$A,CB!$C:$C))/(1-(BINOMDIST(97,162,0.5,TRUE)-BINOMDIST(87,162,0.5,TRUE)))*$C$2*($B$1^(LEFT(DE$4,4)*1-LEFT($BA$4,4)*1))*(37.75+CS32))</f>
        <v>0</v>
      </c>
      <c r="DF32" s="96">
        <f>MAX(0,(IF(CT32&gt;0,(CT32-ROUNDDOWN(CT32,1))/0.1*LOOKUP(ROUNDUP(CT32+81.1,1),CB!$A:$A,CB!$C:$C)+(1-(CT32-ROUNDDOWN(CT32,1))/0.1)*LOOKUP(ROUNDDOWN(CT32+81.1,1),CB!$A:$A,CB!$C:$C),(CT32-ROUNDDOWN(CT32-0.1,1))/0.1*LOOKUP(ROUNDUP(CT32+81.1,1),CB!$A:$A,CB!$C:$C)+(1-(CT32-ROUNDDOWN(CT32-0.1,1))/0.1)*LOOKUP(ROUNDDOWN(CT32+81.1,1),CB!$A:$A,CB!$C:$C))-LOOKUP(81.1,CB!$A:$A,CB!$C:$C))/(1-(BINOMDIST(97,162,0.5,TRUE)-BINOMDIST(87,162,0.5,TRUE)))*$C$2*($B$1^(LEFT(DF$4,4)*1-LEFT($BA$4,4)*1))*(37.75+CT32))</f>
        <v>0</v>
      </c>
      <c r="DG32" s="96">
        <f>MAX(0,(IF(CU32&gt;0,(CU32-ROUNDDOWN(CU32,1))/0.1*LOOKUP(ROUNDUP(CU32+81.1,1),CB!$A:$A,CB!$C:$C)+(1-(CU32-ROUNDDOWN(CU32,1))/0.1)*LOOKUP(ROUNDDOWN(CU32+81.1,1),CB!$A:$A,CB!$C:$C),(CU32-ROUNDDOWN(CU32-0.1,1))/0.1*LOOKUP(ROUNDUP(CU32+81.1,1),CB!$A:$A,CB!$C:$C)+(1-(CU32-ROUNDDOWN(CU32-0.1,1))/0.1)*LOOKUP(ROUNDDOWN(CU32+81.1,1),CB!$A:$A,CB!$C:$C))-LOOKUP(81.1,CB!$A:$A,CB!$C:$C))/(1-(BINOMDIST(97,162,0.5,TRUE)-BINOMDIST(87,162,0.5,TRUE)))*$C$2*($B$1^(LEFT(DG$4,4)*1-LEFT($BA$4,4)*1))*(37.75+CU32))</f>
        <v>0</v>
      </c>
      <c r="DH32" s="96">
        <f>MAX(0,(IF(CV32&gt;0,(CV32-ROUNDDOWN(CV32,1))/0.1*LOOKUP(ROUNDUP(CV32+81.1,1),CB!$A:$A,CB!$C:$C)+(1-(CV32-ROUNDDOWN(CV32,1))/0.1)*LOOKUP(ROUNDDOWN(CV32+81.1,1),CB!$A:$A,CB!$C:$C),(CV32-ROUNDDOWN(CV32-0.1,1))/0.1*LOOKUP(ROUNDUP(CV32+81.1,1),CB!$A:$A,CB!$C:$C)+(1-(CV32-ROUNDDOWN(CV32-0.1,1))/0.1)*LOOKUP(ROUNDDOWN(CV32+81.1,1),CB!$A:$A,CB!$C:$C))-LOOKUP(81.1,CB!$A:$A,CB!$C:$C))/(1-(BINOMDIST(97,162,0.5,TRUE)-BINOMDIST(87,162,0.5,TRUE)))*$C$2*($B$1^(LEFT(DH$4,4)*1-LEFT($BA$4,4)*1))*(37.75+CV32))</f>
        <v>0</v>
      </c>
      <c r="DI32" s="96">
        <f>MAX(0,(IF(CW32&gt;0,(CW32-ROUNDDOWN(CW32,1))/0.1*LOOKUP(ROUNDUP(CW32+81.1,1),CB!$A:$A,CB!$C:$C)+(1-(CW32-ROUNDDOWN(CW32,1))/0.1)*LOOKUP(ROUNDDOWN(CW32+81.1,1),CB!$A:$A,CB!$C:$C),(CW32-ROUNDDOWN(CW32-0.1,1))/0.1*LOOKUP(ROUNDUP(CW32+81.1,1),CB!$A:$A,CB!$C:$C)+(1-(CW32-ROUNDDOWN(CW32-0.1,1))/0.1)*LOOKUP(ROUNDDOWN(CW32+81.1,1),CB!$A:$A,CB!$C:$C))-LOOKUP(81.1,CB!$A:$A,CB!$C:$C))/(1-(BINOMDIST(97,162,0.5,TRUE)-BINOMDIST(87,162,0.5,TRUE)))*$C$2*($B$1^(LEFT(DI$4,4)*1-LEFT($BA$4,4)*1))*(37.75+CW32))</f>
        <v>0</v>
      </c>
      <c r="DJ32" s="90">
        <f t="shared" si="54"/>
        <v>0</v>
      </c>
      <c r="DK32" s="132"/>
      <c r="DL32" s="132">
        <f t="shared" si="55"/>
        <v>8.0555846192959848</v>
      </c>
      <c r="DM32" s="132">
        <f t="shared" si="56"/>
        <v>13.760754857941025</v>
      </c>
      <c r="DN32" s="132">
        <f t="shared" si="57"/>
        <v>17.326736886937454</v>
      </c>
      <c r="DO32" s="132">
        <f t="shared" si="58"/>
        <v>19.364908575732819</v>
      </c>
      <c r="DP32" s="132">
        <f t="shared" si="59"/>
        <v>21.484285676738686</v>
      </c>
      <c r="DQ32" s="132">
        <f t="shared" si="60"/>
        <v>23.681728560734836</v>
      </c>
      <c r="DR32" s="132">
        <f t="shared" si="61"/>
        <v>25.953593437515778</v>
      </c>
      <c r="DS32" s="132">
        <f t="shared" si="62"/>
        <v>28.295830855296689</v>
      </c>
      <c r="DT32" s="132">
        <f t="shared" si="63"/>
        <v>30.704088325902497</v>
      </c>
      <c r="DU32" s="132">
        <f t="shared" si="64"/>
        <v>33.173812415230699</v>
      </c>
      <c r="DV32" s="132"/>
      <c r="DW32" s="132"/>
      <c r="DX32" s="132"/>
      <c r="DY32" s="132"/>
      <c r="DZ32" s="132"/>
      <c r="EA32" s="132"/>
      <c r="EB32" s="132"/>
      <c r="EC32" s="132"/>
      <c r="ED32" s="132"/>
      <c r="EE32" s="132"/>
      <c r="ER32" s="132"/>
      <c r="ES32" s="132"/>
      <c r="ET32" s="132"/>
      <c r="EU32" s="132"/>
      <c r="EV32" s="132"/>
      <c r="EW32" s="132"/>
      <c r="EX32" s="132"/>
      <c r="EY32" s="132"/>
      <c r="EZ32" s="132"/>
      <c r="FA32" s="132"/>
      <c r="FB32" s="132"/>
      <c r="FC32" s="132"/>
    </row>
    <row r="33" spans="1:159" ht="12.75" customHeight="1" x14ac:dyDescent="0.2">
      <c r="A33">
        <v>448609</v>
      </c>
      <c r="B33" s="99" t="str">
        <f>INDEX([1]Bios!$O:$O,MATCH(A33,[1]Bios!$C:$C,0))</f>
        <v>Sipp, Tony</v>
      </c>
      <c r="C33" s="92" t="s">
        <v>54</v>
      </c>
      <c r="D33" s="94">
        <f>LOOKUP(IF(INDEX([1]Bios!$M:$M,MATCH(A33,[1]Bios!$C:$C,0))="P",INDEX([1]Pitchers!$Q:$Q,MATCH(A33,[1]Pitchers!$A:$A,0)),INDEX([1]Hitters!$AV:$AV,MATCH(A33,[1]Hitters!$A:$A,0))),Positions!A:A,Positions!B:B)</f>
        <v>0</v>
      </c>
      <c r="E33" s="137">
        <v>3</v>
      </c>
      <c r="F33" s="138">
        <f t="shared" si="0"/>
        <v>4.5166465320646996</v>
      </c>
      <c r="G33" s="138">
        <v>18</v>
      </c>
      <c r="H33" s="94"/>
      <c r="I33" s="93">
        <f>6</f>
        <v>6</v>
      </c>
      <c r="J33" s="93">
        <f>6</f>
        <v>6</v>
      </c>
      <c r="K33" s="94">
        <f>MIN(IF(D33&gt;1,INDEX([1]Hitters!$DA:$DA,MATCH(A33,[1]Hitters!$A:$A,0)),INDEX([1]Pitchers!$DA:$DA,MATCH(A33,[1]Pitchers!$A:$A,0))),J33)</f>
        <v>6</v>
      </c>
      <c r="L33" s="94">
        <f t="shared" si="1"/>
        <v>4</v>
      </c>
      <c r="M33" s="95">
        <f>IF(D33&gt;1,INDEX([1]Hitters!$CV:$CV,MATCH($A33,[1]Hitters!$A:$A,0)),INDEX([1]Pitchers!$CP:$CP,MATCH($A33,[1]Pitchers!$A:$A,0)))</f>
        <v>32.958333333333336</v>
      </c>
      <c r="N33" s="90">
        <f t="shared" si="2"/>
        <v>-11.078159652037545</v>
      </c>
      <c r="O33" s="97">
        <f>IF($D33&gt;1,INDEX([1]Hitters!$AF:$AF,MATCH($A33,[1]Hitters!$A:$A,0)),INDEX([1]Pitchers!$AJ:$AJ,MATCH($A33,[1]Pitchers!$A:$A,0))*IF(OR(AND($D33=0,INDEX([1]Pitchers!$Q:$Q,MATCH($A33,[1]Pitchers!$A:$A,0))="R"),AND($D33=1,INDEX([1]Pitchers!$Q:$Q,MATCH($A33,[1]Pitchers!$A:$A,0))="S")),1,IF($D33=0,0.83+(1-INDEX([1]Pitchers!$BE:$BE,MATCH($A33,[1]Pitchers!$A:$A,0)))/8,1/(0.83+(1-INDEX([1]Pitchers!$BE:$BE,MATCH($A33,[1]Pitchers!$A:$A,0)))/8))))</f>
        <v>3.9490055129371551</v>
      </c>
      <c r="P33" s="97">
        <f>IF($D33&gt;1,O33+(LOOKUP(ROUNDDOWN($M33+RIGHT(P$4,4)*1-2016,0),Age!$A:$A,Age!$C:$C)*(1-($M33+RIGHT(P$4,4)*1-2016-ROUNDDOWN($M33+RIGHT(P$4,4)*1-2016,0)))+LOOKUP(ROUNDUP($M33+RIGHT(P$4,4)*1-2016,0),Age!$A:$A,Age!$C:$C)*(($M33+RIGHT(P$4,4)*1-2016-ROUNDDOWN($M33+RIGHT(P$4,4)*1-2016,0))))*IF($M33+RIGHT(P$4,4)*1-2016&gt;27,1,INDEX([1]Hitters!$BG:$BG,MATCH($A33,[1]Hitters!$A:$A,0))),O33*(1-(1-(LOOKUP(ROUNDDOWN($M33+RIGHT(P$4,4)*1-2016,0),Age!$A:$A,Age!$L:$L)*(1-($M33+RIGHT(P$4,4)*1-2016-ROUNDDOWN($M33+RIGHT(P$4,4)*1-2016,0)))+LOOKUP(ROUNDUP($M33+RIGHT(P$4,4)*1-2016,0),Age!$A:$A,Age!$L:$L)*(($M33+RIGHT(P$4,4)*1-2016-ROUNDDOWN($M33+RIGHT(P$4,4)*1-2016,0)))))*IF($M33+RIGHT(P$4,4)*1-2016&gt;27,1,INDEX([1]Pitchers!$BE:$BE,MATCH($A33,[1]Pitchers!$A:$A,0)))))</f>
        <v>4.107006868928738</v>
      </c>
      <c r="Q33" s="97">
        <f>IF($D33&gt;1,P33+(LOOKUP(ROUNDDOWN($M33+RIGHT(Q$4,4)*1-2016,0),Age!$A:$A,Age!$C:$C)*(1-($M33+RIGHT(Q$4,4)*1-2016-ROUNDDOWN($M33+RIGHT(Q$4,4)*1-2016,0)))+LOOKUP(ROUNDUP($M33+RIGHT(Q$4,4)*1-2016,0),Age!$A:$A,Age!$C:$C)*(($M33+RIGHT(Q$4,4)*1-2016-ROUNDDOWN($M33+RIGHT(Q$4,4)*1-2016,0))))*IF($M33+RIGHT(Q$4,4)*1-2016&gt;27,1,INDEX([1]Hitters!$BG:$BG,MATCH($A33,[1]Hitters!$A:$A,0))),P33*(1-(1-(LOOKUP(ROUNDDOWN($M33+RIGHT(Q$4,4)*1-2016,0),Age!$A:$A,Age!$L:$L)*(1-($M33+RIGHT(Q$4,4)*1-2016-ROUNDDOWN($M33+RIGHT(Q$4,4)*1-2016,0)))+LOOKUP(ROUNDUP($M33+RIGHT(Q$4,4)*1-2016,0),Age!$A:$A,Age!$L:$L)*(($M33+RIGHT(Q$4,4)*1-2016-ROUNDDOWN($M33+RIGHT(Q$4,4)*1-2016,0)))))*IF($M33+RIGHT(Q$4,4)*1-2016&gt;27,1,INDEX([1]Pitchers!$BE:$BE,MATCH($A33,[1]Pitchers!$A:$A,0)))))</f>
        <v>4.294945214503783</v>
      </c>
      <c r="R33" s="97">
        <f>IF($D33&gt;1,Q33+(LOOKUP(ROUNDDOWN($M33+RIGHT(R$4,4)*1-2016,0),Age!$A:$A,Age!$C:$C)*(1-($M33+RIGHT(R$4,4)*1-2016-ROUNDDOWN($M33+RIGHT(R$4,4)*1-2016,0)))+LOOKUP(ROUNDUP($M33+RIGHT(R$4,4)*1-2016,0),Age!$A:$A,Age!$C:$C)*(($M33+RIGHT(R$4,4)*1-2016-ROUNDDOWN($M33+RIGHT(R$4,4)*1-2016,0))))*IF($M33+RIGHT(R$4,4)*1-2016&gt;27,1,INDEX([1]Hitters!$BG:$BG,MATCH($A33,[1]Hitters!$A:$A,0))),Q33*(1-(1-(LOOKUP(ROUNDDOWN($M33+RIGHT(R$4,4)*1-2016,0),Age!$A:$A,Age!$L:$L)*(1-($M33+RIGHT(R$4,4)*1-2016-ROUNDDOWN($M33+RIGHT(R$4,4)*1-2016,0)))+LOOKUP(ROUNDUP($M33+RIGHT(R$4,4)*1-2016,0),Age!$A:$A,Age!$L:$L)*(($M33+RIGHT(R$4,4)*1-2016-ROUNDDOWN($M33+RIGHT(R$4,4)*1-2016,0)))))*IF($M33+RIGHT(R$4,4)*1-2016&gt;27,1,INDEX([1]Pitchers!$BE:$BE,MATCH($A33,[1]Pitchers!$A:$A,0)))))</f>
        <v>4.5161796320633831</v>
      </c>
      <c r="S33" s="97">
        <f>IF($D33&gt;1,R33+(LOOKUP(ROUNDDOWN($M33+RIGHT(S$4,4)*1-2016,0),Age!$A:$A,Age!$C:$C)*(1-($M33+RIGHT(S$4,4)*1-2016-ROUNDDOWN($M33+RIGHT(S$4,4)*1-2016,0)))+LOOKUP(ROUNDUP($M33+RIGHT(S$4,4)*1-2016,0),Age!$A:$A,Age!$C:$C)*(($M33+RIGHT(S$4,4)*1-2016-ROUNDDOWN($M33+RIGHT(S$4,4)*1-2016,0))))*IF($M33+RIGHT(S$4,4)*1-2016&gt;27,1,INDEX([1]Hitters!$BG:$BG,MATCH($A33,[1]Hitters!$A:$A,0))),R33*(1-(1-(LOOKUP(ROUNDDOWN($M33+RIGHT(S$4,4)*1-2016,0),Age!$A:$A,Age!$L:$L)*(1-($M33+RIGHT(S$4,4)*1-2016-ROUNDDOWN($M33+RIGHT(S$4,4)*1-2016,0)))+LOOKUP(ROUNDUP($M33+RIGHT(S$4,4)*1-2016,0),Age!$A:$A,Age!$L:$L)*(($M33+RIGHT(S$4,4)*1-2016-ROUNDDOWN($M33+RIGHT(S$4,4)*1-2016,0)))))*IF($M33+RIGHT(S$4,4)*1-2016&gt;27,1,INDEX([1]Pitchers!$BE:$BE,MATCH($A33,[1]Pitchers!$A:$A,0)))))</f>
        <v>4.7747779595368494</v>
      </c>
      <c r="T33" s="97">
        <f>IF($D33&gt;1,S33+(LOOKUP(ROUNDDOWN($M33+RIGHT(T$4,4)*1-2016,0),Age!$A:$A,Age!$C:$C)*(1-($M33+RIGHT(T$4,4)*1-2016-ROUNDDOWN($M33+RIGHT(T$4,4)*1-2016,0)))+LOOKUP(ROUNDUP($M33+RIGHT(T$4,4)*1-2016,0),Age!$A:$A,Age!$C:$C)*(($M33+RIGHT(T$4,4)*1-2016-ROUNDDOWN($M33+RIGHT(T$4,4)*1-2016,0))))*IF($M33+RIGHT(T$4,4)*1-2016&gt;27,1,INDEX([1]Hitters!$BG:$BG,MATCH($A33,[1]Hitters!$A:$A,0))),S33*(1-(1-(LOOKUP(ROUNDDOWN($M33+RIGHT(T$4,4)*1-2016,0),Age!$A:$A,Age!$L:$L)*(1-($M33+RIGHT(T$4,4)*1-2016-ROUNDDOWN($M33+RIGHT(T$4,4)*1-2016,0)))+LOOKUP(ROUNDUP($M33+RIGHT(T$4,4)*1-2016,0),Age!$A:$A,Age!$L:$L)*(($M33+RIGHT(T$4,4)*1-2016-ROUNDDOWN($M33+RIGHT(T$4,4)*1-2016,0)))))*IF($M33+RIGHT(T$4,4)*1-2016&gt;27,1,INDEX([1]Pitchers!$BE:$BE,MATCH($A33,[1]Pitchers!$A:$A,0)))))</f>
        <v>5.0756387082580874</v>
      </c>
      <c r="U33" s="97">
        <f>IF($D33&gt;1,T33+(LOOKUP(ROUNDDOWN($M33+RIGHT(U$4,4)*1-2016,0),Age!$A:$A,Age!$C:$C)*(1-($M33+RIGHT(U$4,4)*1-2016-ROUNDDOWN($M33+RIGHT(U$4,4)*1-2016,0)))+LOOKUP(ROUNDUP($M33+RIGHT(U$4,4)*1-2016,0),Age!$A:$A,Age!$C:$C)*(($M33+RIGHT(U$4,4)*1-2016-ROUNDDOWN($M33+RIGHT(U$4,4)*1-2016,0))))*IF($M33+RIGHT(U$4,4)*1-2016&gt;27,1,INDEX([1]Hitters!$BG:$BG,MATCH($A33,[1]Hitters!$A:$A,0))),T33*(1-(1-(LOOKUP(ROUNDDOWN($M33+RIGHT(U$4,4)*1-2016,0),Age!$A:$A,Age!$L:$L)*(1-($M33+RIGHT(U$4,4)*1-2016-ROUNDDOWN($M33+RIGHT(U$4,4)*1-2016,0)))+LOOKUP(ROUNDUP($M33+RIGHT(U$4,4)*1-2016,0),Age!$A:$A,Age!$L:$L)*(($M33+RIGHT(U$4,4)*1-2016-ROUNDDOWN($M33+RIGHT(U$4,4)*1-2016,0)))))*IF($M33+RIGHT(U$4,4)*1-2016&gt;27,1,INDEX([1]Pitchers!$BE:$BE,MATCH($A33,[1]Pitchers!$A:$A,0)))))</f>
        <v>5.4246417406873801</v>
      </c>
      <c r="V33" s="97">
        <f>IF($D33&gt;1,U33+(LOOKUP(ROUNDDOWN($M33+RIGHT(V$4,4)*1-2016,0),Age!$A:$A,Age!$C:$C)*(1-($M33+RIGHT(V$4,4)*1-2016-ROUNDDOWN($M33+RIGHT(V$4,4)*1-2016,0)))+LOOKUP(ROUNDUP($M33+RIGHT(V$4,4)*1-2016,0),Age!$A:$A,Age!$C:$C)*(($M33+RIGHT(V$4,4)*1-2016-ROUNDDOWN($M33+RIGHT(V$4,4)*1-2016,0))))*IF($M33+RIGHT(V$4,4)*1-2016&gt;27,1,INDEX([1]Hitters!$BG:$BG,MATCH($A33,[1]Hitters!$A:$A,0))),U33*(1-(1-(LOOKUP(ROUNDDOWN($M33+RIGHT(V$4,4)*1-2016,0),Age!$A:$A,Age!$L:$L)*(1-($M33+RIGHT(V$4,4)*1-2016-ROUNDDOWN($M33+RIGHT(V$4,4)*1-2016,0)))+LOOKUP(ROUNDUP($M33+RIGHT(V$4,4)*1-2016,0),Age!$A:$A,Age!$L:$L)*(($M33+RIGHT(V$4,4)*1-2016-ROUNDDOWN($M33+RIGHT(V$4,4)*1-2016,0)))))*IF($M33+RIGHT(V$4,4)*1-2016&gt;27,1,INDEX([1]Pitchers!$BE:$BE,MATCH($A33,[1]Pitchers!$A:$A,0)))))</f>
        <v>5.8288340570533945</v>
      </c>
      <c r="W33" s="97">
        <f>IF($D33&gt;1,V33+(LOOKUP(ROUNDDOWN($M33+RIGHT(W$4,4)*1-2016,0),Age!$A:$A,Age!$C:$C)*(1-($M33+RIGHT(W$4,4)*1-2016-ROUNDDOWN($M33+RIGHT(W$4,4)*1-2016,0)))+LOOKUP(ROUNDUP($M33+RIGHT(W$4,4)*1-2016,0),Age!$A:$A,Age!$C:$C)*(($M33+RIGHT(W$4,4)*1-2016-ROUNDDOWN($M33+RIGHT(W$4,4)*1-2016,0))))*IF($M33+RIGHT(W$4,4)*1-2016&gt;27,1,INDEX([1]Hitters!$BG:$BG,MATCH($A33,[1]Hitters!$A:$A,0))),V33*(1-(1-(LOOKUP(ROUNDDOWN($M33+RIGHT(W$4,4)*1-2016,0),Age!$A:$A,Age!$L:$L)*(1-($M33+RIGHT(W$4,4)*1-2016-ROUNDDOWN($M33+RIGHT(W$4,4)*1-2016,0)))+LOOKUP(ROUNDUP($M33+RIGHT(W$4,4)*1-2016,0),Age!$A:$A,Age!$L:$L)*(($M33+RIGHT(W$4,4)*1-2016-ROUNDDOWN($M33+RIGHT(W$4,4)*1-2016,0)))))*IF($M33+RIGHT(W$4,4)*1-2016&gt;27,1,INDEX([1]Pitchers!$BE:$BE,MATCH($A33,[1]Pitchers!$A:$A,0)))))</f>
        <v>6.2966587071533615</v>
      </c>
      <c r="X33" s="97">
        <f>IF($D33&gt;1,W33+(LOOKUP(ROUNDDOWN($M33+RIGHT(X$4,4)*1-2016,0),Age!$A:$A,Age!$C:$C)*(1-($M33+RIGHT(X$4,4)*1-2016-ROUNDDOWN($M33+RIGHT(X$4,4)*1-2016,0)))+LOOKUP(ROUNDUP($M33+RIGHT(X$4,4)*1-2016,0),Age!$A:$A,Age!$C:$C)*(($M33+RIGHT(X$4,4)*1-2016-ROUNDDOWN($M33+RIGHT(X$4,4)*1-2016,0))))*IF($M33+RIGHT(X$4,4)*1-2016&gt;27,1,INDEX([1]Hitters!$BG:$BG,MATCH($A33,[1]Hitters!$A:$A,0))),W33*(1-(1-(LOOKUP(ROUNDDOWN($M33+RIGHT(X$4,4)*1-2016,0),Age!$A:$A,Age!$L:$L)*(1-($M33+RIGHT(X$4,4)*1-2016-ROUNDDOWN($M33+RIGHT(X$4,4)*1-2016,0)))+LOOKUP(ROUNDUP($M33+RIGHT(X$4,4)*1-2016,0),Age!$A:$A,Age!$L:$L)*(($M33+RIGHT(X$4,4)*1-2016-ROUNDDOWN($M33+RIGHT(X$4,4)*1-2016,0)))))*IF($M33+RIGHT(X$4,4)*1-2016&gt;27,1,INDEX([1]Pitchers!$BE:$BE,MATCH($A33,[1]Pitchers!$A:$A,0)))))</f>
        <v>6.8382369461634225</v>
      </c>
      <c r="Y33" s="97">
        <f>IF($D33&gt;1,X33+(LOOKUP(ROUNDDOWN($M33+RIGHT(Y$4,4)*1-2016,0),Age!$A:$A,Age!$C:$C)*(1-($M33+RIGHT(Y$4,4)*1-2016-ROUNDDOWN($M33+RIGHT(Y$4,4)*1-2016,0)))+LOOKUP(ROUNDUP($M33+RIGHT(Y$4,4)*1-2016,0),Age!$A:$A,Age!$C:$C)*(($M33+RIGHT(Y$4,4)*1-2016-ROUNDDOWN($M33+RIGHT(Y$4,4)*1-2016,0))))*IF($M33+RIGHT(Y$4,4)*1-2016&gt;27,1,INDEX([1]Hitters!$BG:$BG,MATCH($A33,[1]Hitters!$A:$A,0))),X33*(1-(1-(LOOKUP(ROUNDDOWN($M33+RIGHT(Y$4,4)*1-2016,0),Age!$A:$A,Age!$L:$L)*(1-($M33+RIGHT(Y$4,4)*1-2016-ROUNDDOWN($M33+RIGHT(Y$4,4)*1-2016,0)))+LOOKUP(ROUNDUP($M33+RIGHT(Y$4,4)*1-2016,0),Age!$A:$A,Age!$L:$L)*(($M33+RIGHT(Y$4,4)*1-2016-ROUNDDOWN($M33+RIGHT(Y$4,4)*1-2016,0)))))*IF($M33+RIGHT(Y$4,4)*1-2016&gt;27,1,INDEX([1]Pitchers!$BE:$BE,MATCH($A33,[1]Pitchers!$A:$A,0)))))</f>
        <v>7.4657164176087791</v>
      </c>
      <c r="Z33" s="97">
        <f>IF($D33&gt;1,Y33+(LOOKUP(ROUNDDOWN($M33+RIGHT(Z$4,4)*1-2016,0),Age!$A:$A,Age!$C:$C)*(1-($M33+RIGHT(Z$4,4)*1-2016-ROUNDDOWN($M33+RIGHT(Z$4,4)*1-2016,0)))+LOOKUP(ROUNDUP($M33+RIGHT(Z$4,4)*1-2016,0),Age!$A:$A,Age!$C:$C)*(($M33+RIGHT(Z$4,4)*1-2016-ROUNDDOWN($M33+RIGHT(Z$4,4)*1-2016,0))))*IF($M33+RIGHT(Z$4,4)*1-2016&gt;27,1,INDEX([1]Hitters!$BG:$BG,MATCH($A33,[1]Hitters!$A:$A,0))),Y33*(1-(1-(LOOKUP(ROUNDDOWN($M33+RIGHT(Z$4,4)*1-2016,0),Age!$A:$A,Age!$L:$L)*(1-($M33+RIGHT(Z$4,4)*1-2016-ROUNDDOWN($M33+RIGHT(Z$4,4)*1-2016,0)))+LOOKUP(ROUNDUP($M33+RIGHT(Z$4,4)*1-2016,0),Age!$A:$A,Age!$L:$L)*(($M33+RIGHT(Z$4,4)*1-2016-ROUNDDOWN($M33+RIGHT(Z$4,4)*1-2016,0)))))*IF($M33+RIGHT(Z$4,4)*1-2016&gt;27,1,INDEX([1]Pitchers!$BE:$BE,MATCH($A33,[1]Pitchers!$A:$A,0)))))</f>
        <v>8.1937015362049923</v>
      </c>
      <c r="AA33" s="96">
        <f>IF($D33=0,0,IF($D33=1,INDEX([1]Pitchers!$FK:$FK,MATCH($A33,[1]Pitchers!$A:$A,0)),MAX(-16,IF($D33=10,-16,IF($D33&lt;2,0,INDEX([1]Hitters!$AZ:$AZ,MATCH($A33,[1]Hitters!$A:$A,0)))))))</f>
        <v>0</v>
      </c>
      <c r="AB33" s="96">
        <f>IF($D33=0,0,IF($D33=1,INDEX([1]Pitchers!$FK:$FK,MATCH($A33,[1]Pitchers!$A:$A,0)),MAX(-16,IF($D33=2,AA33-MIN(0.75,0.25*(RIGHT(AB$4,4)*1-(RIGHT($AD$4,4)*1)+0.25)*(1-MIN(0.75,INDEX([1]Hitters!$CF:$CF,MATCH($A33,[1]Hitters!$A:$A,0)))/0.75*1)+INDEX([1]Hitters!$CF:$CF,MATCH($A33,[1]Hitters!$A:$A,0)))/0.75*1,IF($D33&gt;6,(AA33-MIN(0.75,0.25*(RIGHT(AB$4,4)*1-(RIGHT($AD$4,4)*1)+0.25)*(1-MIN(0.75,INDEX([1]Hitters!$CF:$CF,MATCH($A33,[1]Hitters!$A:$A,0)))/0.75*1)+INDEX([1]Hitters!$CF:$CF,MATCH($A33,[1]Hitters!$A:$A,0)))/0.75*($M33+RIGHT(AB$4,4)*1-RIGHT($AA$4,4)*1+10)*0.05),IF($D33=3,(AA33-MIN(0.75,0.25*(RIGHT(AB$4,4)*1-(RIGHT($AD$4,4)*1)+0.25)*(1-MIN(0.75,INDEX([1]Hitters!$CF:$CF,MATCH($A33,[1]Hitters!$A:$A,0)))/0.75*1)+INDEX([1]Hitters!$CF:$CF,MATCH($A33,[1]Hitters!$A:$A,0)))/0.75*($M33+RIGHT(AB$4,4)*1-RIGHT($AA$4,4)*1-27)*0.1),(AA33-MIN(0.75,0.25*(RIGHT(AB$4,4)*1-(RIGHT($AD$4,4)*1)+0.25)*(1-MIN(0.75,INDEX([1]Hitters!$CF:$CF,MATCH($A33,[1]Hitters!$A:$A,0)))/0.75*1)+INDEX([1]Hitters!$CF:$CF,MATCH($A33,[1]Hitters!$A:$A,0)))/0.75*($M33+RIGHT(AB$4,4)*1-RIGHT($AA$4,4)*1-20)*0.094)))))))</f>
        <v>0</v>
      </c>
      <c r="AC33" s="96">
        <f>IF($D33=0,0,IF($D33=1,INDEX([1]Pitchers!$FK:$FK,MATCH($A33,[1]Pitchers!$A:$A,0)),MAX(-16,IF($D33=2,AB33-MIN(0.75,0.25*(RIGHT(AC$4,4)*1-(RIGHT($AD$4,4)*1)+0.25)*(1-MIN(0.75,INDEX([1]Hitters!$CF:$CF,MATCH($A33,[1]Hitters!$A:$A,0)))/0.75*1)+INDEX([1]Hitters!$CF:$CF,MATCH($A33,[1]Hitters!$A:$A,0)))/0.75*1,IF($D33&gt;6,(AB33-MIN(0.75,0.25*(RIGHT(AC$4,4)*1-(RIGHT($AD$4,4)*1)+0.25)*(1-MIN(0.75,INDEX([1]Hitters!$CF:$CF,MATCH($A33,[1]Hitters!$A:$A,0)))/0.75*1)+INDEX([1]Hitters!$CF:$CF,MATCH($A33,[1]Hitters!$A:$A,0)))/0.75*($M33+RIGHT(AC$4,4)*1-RIGHT($AA$4,4)*1+10)*0.05),IF($D33=3,(AB33-MIN(0.75,0.25*(RIGHT(AC$4,4)*1-(RIGHT($AD$4,4)*1)+0.25)*(1-MIN(0.75,INDEX([1]Hitters!$CF:$CF,MATCH($A33,[1]Hitters!$A:$A,0)))/0.75*1)+INDEX([1]Hitters!$CF:$CF,MATCH($A33,[1]Hitters!$A:$A,0)))/0.75*($M33+RIGHT(AC$4,4)*1-RIGHT($AA$4,4)*1-27)*0.1),(AB33-MIN(0.75,0.25*(RIGHT(AC$4,4)*1-(RIGHT($AD$4,4)*1)+0.25)*(1-MIN(0.75,INDEX([1]Hitters!$CF:$CF,MATCH($A33,[1]Hitters!$A:$A,0)))/0.75*1)+INDEX([1]Hitters!$CF:$CF,MATCH($A33,[1]Hitters!$A:$A,0)))/0.75*($M33+RIGHT(AC$4,4)*1-RIGHT($AA$4,4)*1-20)*0.094)))))))</f>
        <v>0</v>
      </c>
      <c r="AD33" s="96">
        <f>IF($D33=0,0,IF($D33=1,INDEX([1]Pitchers!$FK:$FK,MATCH($A33,[1]Pitchers!$A:$A,0)),MAX(-16,IF($D33=2,AC33-MIN(0.75,0.25*(RIGHT(AD$4,4)*1-(RIGHT($AD$4,4)*1)+0.25)*(1-MIN(0.75,INDEX([1]Hitters!$CF:$CF,MATCH($A33,[1]Hitters!$A:$A,0)))/0.75*1)+INDEX([1]Hitters!$CF:$CF,MATCH($A33,[1]Hitters!$A:$A,0)))/0.75*1,IF($D33&gt;6,(AC33-MIN(0.75,0.25*(RIGHT(AD$4,4)*1-(RIGHT($AD$4,4)*1)+0.25)*(1-MIN(0.75,INDEX([1]Hitters!$CF:$CF,MATCH($A33,[1]Hitters!$A:$A,0)))/0.75*1)+INDEX([1]Hitters!$CF:$CF,MATCH($A33,[1]Hitters!$A:$A,0)))/0.75*($M33+RIGHT(AD$4,4)*1-RIGHT($AA$4,4)*1+10)*0.05),IF($D33=3,(AC33-MIN(0.75,0.25*(RIGHT(AD$4,4)*1-(RIGHT($AD$4,4)*1)+0.25)*(1-MIN(0.75,INDEX([1]Hitters!$CF:$CF,MATCH($A33,[1]Hitters!$A:$A,0)))/0.75*1)+INDEX([1]Hitters!$CF:$CF,MATCH($A33,[1]Hitters!$A:$A,0)))/0.75*($M33+RIGHT(AD$4,4)*1-RIGHT($AA$4,4)*1-27)*0.1),(AC33-MIN(0.75,0.25*(RIGHT(AD$4,4)*1-(RIGHT($AD$4,4)*1)+0.25)*(1-MIN(0.75,INDEX([1]Hitters!$CF:$CF,MATCH($A33,[1]Hitters!$A:$A,0)))/0.75*1)+INDEX([1]Hitters!$CF:$CF,MATCH($A33,[1]Hitters!$A:$A,0)))/0.75*($M33+RIGHT(AD$4,4)*1-RIGHT($AA$4,4)*1-20)*0.094)))))))</f>
        <v>0</v>
      </c>
      <c r="AE33" s="96">
        <f>IF($D33=0,0,IF($D33=1,INDEX([1]Pitchers!$FK:$FK,MATCH($A33,[1]Pitchers!$A:$A,0)),MAX(-16,IF($D33=2,AD33-MIN(0.75,0.25*(RIGHT(AE$4,4)*1-(RIGHT($AD$4,4)*1)+0.25)*(1-MIN(0.75,INDEX([1]Hitters!$CF:$CF,MATCH($A33,[1]Hitters!$A:$A,0)))/0.75*1)+INDEX([1]Hitters!$CF:$CF,MATCH($A33,[1]Hitters!$A:$A,0)))/0.75*1,IF($D33&gt;6,(AD33-MIN(0.75,0.25*(RIGHT(AE$4,4)*1-(RIGHT($AD$4,4)*1)+0.25)*(1-MIN(0.75,INDEX([1]Hitters!$CF:$CF,MATCH($A33,[1]Hitters!$A:$A,0)))/0.75*1)+INDEX([1]Hitters!$CF:$CF,MATCH($A33,[1]Hitters!$A:$A,0)))/0.75*($M33+RIGHT(AE$4,4)*1-RIGHT($AA$4,4)*1+10)*0.05),IF($D33=3,(AD33-MIN(0.75,0.25*(RIGHT(AE$4,4)*1-(RIGHT($AD$4,4)*1)+0.25)*(1-MIN(0.75,INDEX([1]Hitters!$CF:$CF,MATCH($A33,[1]Hitters!$A:$A,0)))/0.75*1)+INDEX([1]Hitters!$CF:$CF,MATCH($A33,[1]Hitters!$A:$A,0)))/0.75*($M33+RIGHT(AE$4,4)*1-RIGHT($AA$4,4)*1-27)*0.1),(AD33-MIN(0.75,0.25*(RIGHT(AE$4,4)*1-(RIGHT($AD$4,4)*1)+0.25)*(1-MIN(0.75,INDEX([1]Hitters!$CF:$CF,MATCH($A33,[1]Hitters!$A:$A,0)))/0.75*1)+INDEX([1]Hitters!$CF:$CF,MATCH($A33,[1]Hitters!$A:$A,0)))/0.75*($M33+RIGHT(AE$4,4)*1-RIGHT($AA$4,4)*1-20)*0.094)))))))</f>
        <v>0</v>
      </c>
      <c r="AF33" s="96">
        <f>IF($D33=0,0,IF($D33=1,INDEX([1]Pitchers!$FK:$FK,MATCH($A33,[1]Pitchers!$A:$A,0)),MAX(-16,IF($D33=2,AE33-MIN(0.75,0.25*(RIGHT(AF$4,4)*1-(RIGHT($AD$4,4)*1)+0.25)*(1-MIN(0.75,INDEX([1]Hitters!$CF:$CF,MATCH($A33,[1]Hitters!$A:$A,0)))/0.75*1)+INDEX([1]Hitters!$CF:$CF,MATCH($A33,[1]Hitters!$A:$A,0)))/0.75*1,IF($D33&gt;6,(AE33-MIN(0.75,0.25*(RIGHT(AF$4,4)*1-(RIGHT($AD$4,4)*1)+0.25)*(1-MIN(0.75,INDEX([1]Hitters!$CF:$CF,MATCH($A33,[1]Hitters!$A:$A,0)))/0.75*1)+INDEX([1]Hitters!$CF:$CF,MATCH($A33,[1]Hitters!$A:$A,0)))/0.75*($M33+RIGHT(AF$4,4)*1-RIGHT($AA$4,4)*1+10)*0.05),IF($D33=3,(AE33-MIN(0.75,0.25*(RIGHT(AF$4,4)*1-(RIGHT($AD$4,4)*1)+0.25)*(1-MIN(0.75,INDEX([1]Hitters!$CF:$CF,MATCH($A33,[1]Hitters!$A:$A,0)))/0.75*1)+INDEX([1]Hitters!$CF:$CF,MATCH($A33,[1]Hitters!$A:$A,0)))/0.75*($M33+RIGHT(AF$4,4)*1-RIGHT($AA$4,4)*1-27)*0.1),(AE33-MIN(0.75,0.25*(RIGHT(AF$4,4)*1-(RIGHT($AD$4,4)*1)+0.25)*(1-MIN(0.75,INDEX([1]Hitters!$CF:$CF,MATCH($A33,[1]Hitters!$A:$A,0)))/0.75*1)+INDEX([1]Hitters!$CF:$CF,MATCH($A33,[1]Hitters!$A:$A,0)))/0.75*($M33+RIGHT(AF$4,4)*1-RIGHT($AA$4,4)*1-20)*0.094)))))))</f>
        <v>0</v>
      </c>
      <c r="AG33" s="96">
        <f>IF($D33=0,0,IF($D33=1,INDEX([1]Pitchers!$FK:$FK,MATCH($A33,[1]Pitchers!$A:$A,0)),MAX(-16,IF($D33=2,AF33-MIN(0.75,0.25*(RIGHT(AG$4,4)*1-(RIGHT($AD$4,4)*1)+0.25)*(1-MIN(0.75,INDEX([1]Hitters!$CF:$CF,MATCH($A33,[1]Hitters!$A:$A,0)))/0.75*1)+INDEX([1]Hitters!$CF:$CF,MATCH($A33,[1]Hitters!$A:$A,0)))/0.75*1,IF($D33&gt;6,(AF33-MIN(0.75,0.25*(RIGHT(AG$4,4)*1-(RIGHT($AD$4,4)*1)+0.25)*(1-MIN(0.75,INDEX([1]Hitters!$CF:$CF,MATCH($A33,[1]Hitters!$A:$A,0)))/0.75*1)+INDEX([1]Hitters!$CF:$CF,MATCH($A33,[1]Hitters!$A:$A,0)))/0.75*($M33+RIGHT(AG$4,4)*1-RIGHT($AA$4,4)*1+10)*0.05),IF($D33=3,(AF33-MIN(0.75,0.25*(RIGHT(AG$4,4)*1-(RIGHT($AD$4,4)*1)+0.25)*(1-MIN(0.75,INDEX([1]Hitters!$CF:$CF,MATCH($A33,[1]Hitters!$A:$A,0)))/0.75*1)+INDEX([1]Hitters!$CF:$CF,MATCH($A33,[1]Hitters!$A:$A,0)))/0.75*($M33+RIGHT(AG$4,4)*1-RIGHT($AA$4,4)*1-27)*0.1),(AF33-MIN(0.75,0.25*(RIGHT(AG$4,4)*1-(RIGHT($AD$4,4)*1)+0.25)*(1-MIN(0.75,INDEX([1]Hitters!$CF:$CF,MATCH($A33,[1]Hitters!$A:$A,0)))/0.75*1)+INDEX([1]Hitters!$CF:$CF,MATCH($A33,[1]Hitters!$A:$A,0)))/0.75*($M33+RIGHT(AG$4,4)*1-RIGHT($AA$4,4)*1-20)*0.094)))))))</f>
        <v>0</v>
      </c>
      <c r="AH33" s="96">
        <f>IF($D33=0,0,IF($D33=1,INDEX([1]Pitchers!$FK:$FK,MATCH($A33,[1]Pitchers!$A:$A,0)),MAX(-16,IF($D33=2,AG33-MIN(0.75,0.25*(RIGHT(AH$4,4)*1-(RIGHT($AD$4,4)*1)+0.25)*(1-MIN(0.75,INDEX([1]Hitters!$CF:$CF,MATCH($A33,[1]Hitters!$A:$A,0)))/0.75*1)+INDEX([1]Hitters!$CF:$CF,MATCH($A33,[1]Hitters!$A:$A,0)))/0.75*1,IF($D33&gt;6,(AG33-MIN(0.75,0.25*(RIGHT(AH$4,4)*1-(RIGHT($AD$4,4)*1)+0.25)*(1-MIN(0.75,INDEX([1]Hitters!$CF:$CF,MATCH($A33,[1]Hitters!$A:$A,0)))/0.75*1)+INDEX([1]Hitters!$CF:$CF,MATCH($A33,[1]Hitters!$A:$A,0)))/0.75*($M33+RIGHT(AH$4,4)*1-RIGHT($AA$4,4)*1+10)*0.05),IF($D33=3,(AG33-MIN(0.75,0.25*(RIGHT(AH$4,4)*1-(RIGHT($AD$4,4)*1)+0.25)*(1-MIN(0.75,INDEX([1]Hitters!$CF:$CF,MATCH($A33,[1]Hitters!$A:$A,0)))/0.75*1)+INDEX([1]Hitters!$CF:$CF,MATCH($A33,[1]Hitters!$A:$A,0)))/0.75*($M33+RIGHT(AH$4,4)*1-RIGHT($AA$4,4)*1-27)*0.1),(AG33-MIN(0.75,0.25*(RIGHT(AH$4,4)*1-(RIGHT($AD$4,4)*1)+0.25)*(1-MIN(0.75,INDEX([1]Hitters!$CF:$CF,MATCH($A33,[1]Hitters!$A:$A,0)))/0.75*1)+INDEX([1]Hitters!$CF:$CF,MATCH($A33,[1]Hitters!$A:$A,0)))/0.75*($M33+RIGHT(AH$4,4)*1-RIGHT($AA$4,4)*1-20)*0.094)))))))</f>
        <v>0</v>
      </c>
      <c r="AI33" s="96">
        <f>IF($D33=0,0,IF($D33=1,INDEX([1]Pitchers!$FK:$FK,MATCH($A33,[1]Pitchers!$A:$A,0)),MAX(-16,IF($D33=2,AH33-MIN(0.75,0.25*(RIGHT(AI$4,4)*1-(RIGHT($AD$4,4)*1)+0.25)*(1-MIN(0.75,INDEX([1]Hitters!$CF:$CF,MATCH($A33,[1]Hitters!$A:$A,0)))/0.75*1)+INDEX([1]Hitters!$CF:$CF,MATCH($A33,[1]Hitters!$A:$A,0)))/0.75*1,IF($D33&gt;6,(AH33-MIN(0.75,0.25*(RIGHT(AI$4,4)*1-(RIGHT($AD$4,4)*1)+0.25)*(1-MIN(0.75,INDEX([1]Hitters!$CF:$CF,MATCH($A33,[1]Hitters!$A:$A,0)))/0.75*1)+INDEX([1]Hitters!$CF:$CF,MATCH($A33,[1]Hitters!$A:$A,0)))/0.75*($M33+RIGHT(AI$4,4)*1-RIGHT($AA$4,4)*1+10)*0.05),IF($D33=3,(AH33-MIN(0.75,0.25*(RIGHT(AI$4,4)*1-(RIGHT($AD$4,4)*1)+0.25)*(1-MIN(0.75,INDEX([1]Hitters!$CF:$CF,MATCH($A33,[1]Hitters!$A:$A,0)))/0.75*1)+INDEX([1]Hitters!$CF:$CF,MATCH($A33,[1]Hitters!$A:$A,0)))/0.75*($M33+RIGHT(AI$4,4)*1-RIGHT($AA$4,4)*1-27)*0.1),(AH33-MIN(0.75,0.25*(RIGHT(AI$4,4)*1-(RIGHT($AD$4,4)*1)+0.25)*(1-MIN(0.75,INDEX([1]Hitters!$CF:$CF,MATCH($A33,[1]Hitters!$A:$A,0)))/0.75*1)+INDEX([1]Hitters!$CF:$CF,MATCH($A33,[1]Hitters!$A:$A,0)))/0.75*($M33+RIGHT(AI$4,4)*1-RIGHT($AA$4,4)*1-20)*0.094)))))))</f>
        <v>0</v>
      </c>
      <c r="AJ33" s="96">
        <f>IF($D33=0,0,IF($D33=1,INDEX([1]Pitchers!$FK:$FK,MATCH($A33,[1]Pitchers!$A:$A,0)),MAX(-16,IF($D33=2,AI33-MIN(0.75,0.25*(RIGHT(AJ$4,4)*1-(RIGHT($AD$4,4)*1)+0.25)*(1-MIN(0.75,INDEX([1]Hitters!$CF:$CF,MATCH($A33,[1]Hitters!$A:$A,0)))/0.75*1)+INDEX([1]Hitters!$CF:$CF,MATCH($A33,[1]Hitters!$A:$A,0)))/0.75*1,IF($D33&gt;6,(AI33-MIN(0.75,0.25*(RIGHT(AJ$4,4)*1-(RIGHT($AD$4,4)*1)+0.25)*(1-MIN(0.75,INDEX([1]Hitters!$CF:$CF,MATCH($A33,[1]Hitters!$A:$A,0)))/0.75*1)+INDEX([1]Hitters!$CF:$CF,MATCH($A33,[1]Hitters!$A:$A,0)))/0.75*($M33+RIGHT(AJ$4,4)*1-RIGHT($AA$4,4)*1+10)*0.05),IF($D33=3,(AI33-MIN(0.75,0.25*(RIGHT(AJ$4,4)*1-(RIGHT($AD$4,4)*1)+0.25)*(1-MIN(0.75,INDEX([1]Hitters!$CF:$CF,MATCH($A33,[1]Hitters!$A:$A,0)))/0.75*1)+INDEX([1]Hitters!$CF:$CF,MATCH($A33,[1]Hitters!$A:$A,0)))/0.75*($M33+RIGHT(AJ$4,4)*1-RIGHT($AA$4,4)*1-27)*0.1),(AI33-MIN(0.75,0.25*(RIGHT(AJ$4,4)*1-(RIGHT($AD$4,4)*1)+0.25)*(1-MIN(0.75,INDEX([1]Hitters!$CF:$CF,MATCH($A33,[1]Hitters!$A:$A,0)))/0.75*1)+INDEX([1]Hitters!$CF:$CF,MATCH($A33,[1]Hitters!$A:$A,0)))/0.75*($M33+RIGHT(AJ$4,4)*1-RIGHT($AA$4,4)*1-20)*0.094)))))))</f>
        <v>0</v>
      </c>
      <c r="AK33" s="96">
        <f>IF($D33=0,0,IF($D33=1,INDEX([1]Pitchers!$FK:$FK,MATCH($A33,[1]Pitchers!$A:$A,0)),MAX(-16,IF($D33=2,AJ33-MIN(0.75,0.25*(RIGHT(AK$4,4)*1-(RIGHT($AD$4,4)*1)+0.25)*(1-MIN(0.75,INDEX([1]Hitters!$CF:$CF,MATCH($A33,[1]Hitters!$A:$A,0)))/0.75*1)+INDEX([1]Hitters!$CF:$CF,MATCH($A33,[1]Hitters!$A:$A,0)))/0.75*1,IF($D33&gt;6,(AJ33-MIN(0.75,0.25*(RIGHT(AK$4,4)*1-(RIGHT($AD$4,4)*1)+0.25)*(1-MIN(0.75,INDEX([1]Hitters!$CF:$CF,MATCH($A33,[1]Hitters!$A:$A,0)))/0.75*1)+INDEX([1]Hitters!$CF:$CF,MATCH($A33,[1]Hitters!$A:$A,0)))/0.75*($M33+RIGHT(AK$4,4)*1-RIGHT($AA$4,4)*1+10)*0.05),IF($D33=3,(AJ33-MIN(0.75,0.25*(RIGHT(AK$4,4)*1-(RIGHT($AD$4,4)*1)+0.25)*(1-MIN(0.75,INDEX([1]Hitters!$CF:$CF,MATCH($A33,[1]Hitters!$A:$A,0)))/0.75*1)+INDEX([1]Hitters!$CF:$CF,MATCH($A33,[1]Hitters!$A:$A,0)))/0.75*($M33+RIGHT(AK$4,4)*1-RIGHT($AA$4,4)*1-27)*0.1),(AJ33-MIN(0.75,0.25*(RIGHT(AK$4,4)*1-(RIGHT($AD$4,4)*1)+0.25)*(1-MIN(0.75,INDEX([1]Hitters!$CF:$CF,MATCH($A33,[1]Hitters!$A:$A,0)))/0.75*1)+INDEX([1]Hitters!$CF:$CF,MATCH($A33,[1]Hitters!$A:$A,0)))/0.75*($M33+RIGHT(AK$4,4)*1-RIGHT($AA$4,4)*1-20)*0.094)))))))</f>
        <v>0</v>
      </c>
      <c r="AL33" s="96">
        <f>IF($D33=0,0,IF($D33=1,INDEX([1]Pitchers!$FK:$FK,MATCH($A33,[1]Pitchers!$A:$A,0)),MAX(-16,IF($D33=2,AK33-MIN(0.75,0.25*(RIGHT(AL$4,4)*1-(RIGHT($AD$4,4)*1)+0.25)*(1-MIN(0.75,INDEX([1]Hitters!$CF:$CF,MATCH($A33,[1]Hitters!$A:$A,0)))/0.75*1)+INDEX([1]Hitters!$CF:$CF,MATCH($A33,[1]Hitters!$A:$A,0)))/0.75*1,IF($D33&gt;6,(AK33-MIN(0.75,0.25*(RIGHT(AL$4,4)*1-(RIGHT($AD$4,4)*1)+0.25)*(1-MIN(0.75,INDEX([1]Hitters!$CF:$CF,MATCH($A33,[1]Hitters!$A:$A,0)))/0.75*1)+INDEX([1]Hitters!$CF:$CF,MATCH($A33,[1]Hitters!$A:$A,0)))/0.75*($M33+RIGHT(AL$4,4)*1-RIGHT($AA$4,4)*1+10)*0.05),IF($D33=3,(AK33-MIN(0.75,0.25*(RIGHT(AL$4,4)*1-(RIGHT($AD$4,4)*1)+0.25)*(1-MIN(0.75,INDEX([1]Hitters!$CF:$CF,MATCH($A33,[1]Hitters!$A:$A,0)))/0.75*1)+INDEX([1]Hitters!$CF:$CF,MATCH($A33,[1]Hitters!$A:$A,0)))/0.75*($M33+RIGHT(AL$4,4)*1-RIGHT($AA$4,4)*1-27)*0.1),(AK33-MIN(0.75,0.25*(RIGHT(AL$4,4)*1-(RIGHT($AD$4,4)*1)+0.25)*(1-MIN(0.75,INDEX([1]Hitters!$CF:$CF,MATCH($A33,[1]Hitters!$A:$A,0)))/0.75*1)+INDEX([1]Hitters!$CF:$CF,MATCH($A33,[1]Hitters!$A:$A,0)))/0.75*($M33+RIGHT(AL$4,4)*1-RIGHT($AA$4,4)*1-20)*0.094)))))))</f>
        <v>0</v>
      </c>
      <c r="AM33" s="98">
        <f>MAX(IF($D33=0,20,IF($D33=1,60,150)),MAX(0,IF($D33&gt;1,INDEX([1]Hitters!$ER:$ER,MATCH($A33,[1]Hitters!$A:$A,0))*(0.4+MAX(0,0.6*MIN(1,(IF(O33="",0,(((4.25+(O33-0.263)*4.2)^(((4.25+(O33-0.263)*4.2)+(4.25-AA33*600/600*4.2/600))^0.285))/((4.25+(O33-0.263)*4.2)^(((4.25+(O33-0.263)*4.2)+(4.25-AA33*600/600*4.2/600))^0.285)+(4.25-AA33*600/600*4.2/600)^(((4.25+(O33-0.263)*4.2)+(4.25-AA33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33,[1]Pitchers!$A:$A,0))))*IF($D33&lt;2,(0.4+0.6*MAX(0,MIN(1,IF($D33=0,((4.25)^(((4.25)+(4.25-(4-O33)*4.25/4*1/9))^0.285)/((4.25)^(((4.25)+(4.25-(4-O33)*4.25/4*1/9))^0.285)+(4.25-(4-O33)*4.25/4*1/9)^(((4.25)+(4.25-(4-O33)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33)))/0.5345*0.0009131+0.0104414*(3.74-MIN(3.74,O33)))*50,(((4.25+(AA33-0.263)*0.32*198*MAX(6,198/33)/198)^(((4.25+(AA33-0.263)*0.32*198*MAX(6,198/33)/198)+(4.25-(4-O33)*4.25/4*MAX(6,198/33)/9))^0.285)/((4.25+(AA33-0.263)*0.32*198*MAX(6,198/33)/198)^(((4.25+(AA33-0.263)*0.32*198*MAX(6,198/33)/198)+(4.25-(4-O33)*4.25/4*MAX(6,198/33)/9))^0.285)+(4.25-(4-O33)*4.25/4*MAX(6,198/33)/9)^(((4.25+(AA33-0.263)*0.32*198*MAX(6,198/33)/198)+(4.25-(4-O33)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33=0,50,198)/0.0065))),1))</f>
        <v>46.617471881788887</v>
      </c>
      <c r="AN33" s="98">
        <f t="shared" si="3"/>
        <v>43.978582992899895</v>
      </c>
      <c r="AO33" s="98">
        <f t="shared" si="4"/>
        <v>20</v>
      </c>
      <c r="AP33" s="98">
        <f t="shared" si="5"/>
        <v>20</v>
      </c>
      <c r="AQ33" s="98">
        <f t="shared" si="6"/>
        <v>20</v>
      </c>
      <c r="AR33" s="98">
        <f t="shared" si="7"/>
        <v>20</v>
      </c>
      <c r="AS33" s="98">
        <f t="shared" si="8"/>
        <v>20</v>
      </c>
      <c r="AT33" s="98">
        <f t="shared" si="9"/>
        <v>20</v>
      </c>
      <c r="AU33" s="98">
        <f t="shared" si="10"/>
        <v>20</v>
      </c>
      <c r="AV33" s="98">
        <f t="shared" si="11"/>
        <v>20</v>
      </c>
      <c r="AW33" s="98">
        <f t="shared" si="12"/>
        <v>20</v>
      </c>
      <c r="AX33" s="98">
        <f t="shared" si="13"/>
        <v>20</v>
      </c>
      <c r="AY33" s="96">
        <f t="shared" si="14"/>
        <v>0.30981621129576037</v>
      </c>
      <c r="AZ33" s="96">
        <f t="shared" si="15"/>
        <v>13.556689342403628</v>
      </c>
      <c r="BA33" s="96">
        <f t="shared" si="16"/>
        <v>0.21940711255712109</v>
      </c>
      <c r="BB33" s="96">
        <f t="shared" si="17"/>
        <v>0.10636364557486977</v>
      </c>
      <c r="BC33" s="96">
        <f t="shared" si="18"/>
        <v>0</v>
      </c>
      <c r="BD33" s="96">
        <f t="shared" si="19"/>
        <v>0</v>
      </c>
      <c r="BE33" s="96">
        <f t="shared" si="20"/>
        <v>0</v>
      </c>
      <c r="BF33" s="96">
        <f t="shared" si="21"/>
        <v>0</v>
      </c>
      <c r="BG33" s="96">
        <f t="shared" si="22"/>
        <v>0</v>
      </c>
      <c r="BH33" s="96">
        <f t="shared" si="23"/>
        <v>0</v>
      </c>
      <c r="BI33" s="96">
        <f t="shared" si="24"/>
        <v>0</v>
      </c>
      <c r="BJ33" s="96">
        <f t="shared" si="25"/>
        <v>0</v>
      </c>
      <c r="BK33" s="96">
        <f t="shared" si="26"/>
        <v>0</v>
      </c>
      <c r="BL33" s="96">
        <f t="shared" si="27"/>
        <v>0</v>
      </c>
      <c r="BM33" s="129">
        <f t="shared" si="66"/>
        <v>6</v>
      </c>
      <c r="BN33" s="129">
        <f t="shared" si="66"/>
        <v>6</v>
      </c>
      <c r="BO33" s="129">
        <f t="shared" si="66"/>
        <v>6</v>
      </c>
      <c r="BP33" s="129" t="str">
        <f t="shared" si="66"/>
        <v/>
      </c>
      <c r="BQ33" s="129" t="str">
        <f t="shared" si="66"/>
        <v/>
      </c>
      <c r="BR33" s="129" t="str">
        <f t="shared" si="66"/>
        <v/>
      </c>
      <c r="BS33" s="129" t="str">
        <f t="shared" si="66"/>
        <v/>
      </c>
      <c r="BT33" s="129" t="str">
        <f t="shared" si="66"/>
        <v/>
      </c>
      <c r="BU33" s="129" t="str">
        <f t="shared" si="66"/>
        <v/>
      </c>
      <c r="BV33" s="129" t="str">
        <f t="shared" si="66"/>
        <v/>
      </c>
      <c r="BW33" s="129" t="str">
        <f t="shared" si="66"/>
        <v/>
      </c>
      <c r="BX33" s="129" t="str">
        <f t="shared" si="66"/>
        <v/>
      </c>
      <c r="BY33" s="130">
        <f t="shared" si="29"/>
        <v>2.2552569004569687</v>
      </c>
      <c r="BZ33" s="130">
        <f t="shared" si="30"/>
        <v>1.393454622828906</v>
      </c>
      <c r="CA33" s="130">
        <f t="shared" si="31"/>
        <v>0.5</v>
      </c>
      <c r="CB33" s="130">
        <f t="shared" si="32"/>
        <v>0.5</v>
      </c>
      <c r="CC33" s="130">
        <f t="shared" si="33"/>
        <v>0.5</v>
      </c>
      <c r="CD33" s="130">
        <f t="shared" si="34"/>
        <v>0.5</v>
      </c>
      <c r="CE33" s="130">
        <f t="shared" si="35"/>
        <v>0.5</v>
      </c>
      <c r="CF33" s="130">
        <f t="shared" si="36"/>
        <v>0.5</v>
      </c>
      <c r="CG33" s="130">
        <f t="shared" si="37"/>
        <v>0.5</v>
      </c>
      <c r="CH33" s="130">
        <f t="shared" si="38"/>
        <v>0.5</v>
      </c>
      <c r="CI33" s="130">
        <f t="shared" si="39"/>
        <v>0.5</v>
      </c>
      <c r="CJ33" s="130">
        <f t="shared" si="40"/>
        <v>0.5</v>
      </c>
      <c r="CK33" s="131">
        <f t="shared" si="41"/>
        <v>3</v>
      </c>
      <c r="CL33" s="96">
        <f t="shared" si="42"/>
        <v>-0.2747147806539002</v>
      </c>
      <c r="CM33" s="96">
        <f t="shared" si="43"/>
        <v>-0.35978734485837266</v>
      </c>
      <c r="CN33" s="96">
        <f t="shared" si="44"/>
        <v>-0.21198999999999998</v>
      </c>
      <c r="CO33" s="96">
        <f t="shared" si="45"/>
        <v>-0.21198999999999998</v>
      </c>
      <c r="CP33" s="96">
        <f t="shared" si="46"/>
        <v>-0.21198999999999998</v>
      </c>
      <c r="CQ33" s="96">
        <f t="shared" si="47"/>
        <v>-0.21198999999999998</v>
      </c>
      <c r="CR33" s="96">
        <f t="shared" si="48"/>
        <v>-0.21198999999999998</v>
      </c>
      <c r="CS33" s="96">
        <f t="shared" si="49"/>
        <v>-0.21198999999999998</v>
      </c>
      <c r="CT33" s="96">
        <f t="shared" si="50"/>
        <v>-0.21198999999999998</v>
      </c>
      <c r="CU33" s="96">
        <f t="shared" si="51"/>
        <v>-0.21198999999999998</v>
      </c>
      <c r="CV33" s="96">
        <f t="shared" si="52"/>
        <v>-0.21198999999999998</v>
      </c>
      <c r="CW33" s="96">
        <f t="shared" si="53"/>
        <v>-0.21198999999999998</v>
      </c>
      <c r="CX33" s="96">
        <f>MAX(0,(IF(CL33&gt;0,(CL33-ROUNDDOWN(CL33,1))/0.1*LOOKUP(ROUNDUP(CL33+81.1,1),CB!$A:$A,CB!$C:$C)+(1-(CL33-ROUNDDOWN(CL33,1))/0.1)*LOOKUP(ROUNDDOWN(CL33+81.1,1),CB!$A:$A,CB!$C:$C),(CL33-ROUNDDOWN(CL33-0.1,1))/0.1*LOOKUP(ROUNDUP(CL33+81.1,1),CB!$A:$A,CB!$C:$C)+(1-(CL33-ROUNDDOWN(CL33-0.1,1))/0.1)*LOOKUP(ROUNDDOWN(CL33+81.1,1),CB!$A:$A,CB!$C:$C))-LOOKUP(81.1,CB!$A:$A,CB!$C:$C))/(1-(BINOMDIST(97,162,0.5,TRUE)-BINOMDIST(87,162,0.5,TRUE)))*$C$2*($B$1^(LEFT(CX$4,4)*1-LEFT($BA$4,4)*1))*(37.75+CL33))</f>
        <v>0</v>
      </c>
      <c r="CY33" s="96">
        <f>MAX(0,(IF(CM33&gt;0,(CM33-ROUNDDOWN(CM33,1))/0.1*LOOKUP(ROUNDUP(CM33+81.1,1),CB!$A:$A,CB!$C:$C)+(1-(CM33-ROUNDDOWN(CM33,1))/0.1)*LOOKUP(ROUNDDOWN(CM33+81.1,1),CB!$A:$A,CB!$C:$C),(CM33-ROUNDDOWN(CM33-0.1,1))/0.1*LOOKUP(ROUNDUP(CM33+81.1,1),CB!$A:$A,CB!$C:$C)+(1-(CM33-ROUNDDOWN(CM33-0.1,1))/0.1)*LOOKUP(ROUNDDOWN(CM33+81.1,1),CB!$A:$A,CB!$C:$C))-LOOKUP(81.1,CB!$A:$A,CB!$C:$C))/(1-(BINOMDIST(97,162,0.5,TRUE)-BINOMDIST(87,162,0.5,TRUE)))*$C$2*($B$1^(LEFT(CY$4,4)*1-LEFT($BA$4,4)*1))*(37.75+CM33))</f>
        <v>0</v>
      </c>
      <c r="CZ33" s="96">
        <f>MAX(0,(IF(CN33&gt;0,(CN33-ROUNDDOWN(CN33,1))/0.1*LOOKUP(ROUNDUP(CN33+81.1,1),CB!$A:$A,CB!$C:$C)+(1-(CN33-ROUNDDOWN(CN33,1))/0.1)*LOOKUP(ROUNDDOWN(CN33+81.1,1),CB!$A:$A,CB!$C:$C),(CN33-ROUNDDOWN(CN33-0.1,1))/0.1*LOOKUP(ROUNDUP(CN33+81.1,1),CB!$A:$A,CB!$C:$C)+(1-(CN33-ROUNDDOWN(CN33-0.1,1))/0.1)*LOOKUP(ROUNDDOWN(CN33+81.1,1),CB!$A:$A,CB!$C:$C))-LOOKUP(81.1,CB!$A:$A,CB!$C:$C))/(1-(BINOMDIST(97,162,0.5,TRUE)-BINOMDIST(87,162,0.5,TRUE)))*$C$2*($B$1^(LEFT(CZ$4,4)*1-LEFT($BA$4,4)*1))*(37.75+CN33))</f>
        <v>0</v>
      </c>
      <c r="DA33" s="96">
        <f>MAX(0,(IF(CO33&gt;0,(CO33-ROUNDDOWN(CO33,1))/0.1*LOOKUP(ROUNDUP(CO33+81.1,1),CB!$A:$A,CB!$C:$C)+(1-(CO33-ROUNDDOWN(CO33,1))/0.1)*LOOKUP(ROUNDDOWN(CO33+81.1,1),CB!$A:$A,CB!$C:$C),(CO33-ROUNDDOWN(CO33-0.1,1))/0.1*LOOKUP(ROUNDUP(CO33+81.1,1),CB!$A:$A,CB!$C:$C)+(1-(CO33-ROUNDDOWN(CO33-0.1,1))/0.1)*LOOKUP(ROUNDDOWN(CO33+81.1,1),CB!$A:$A,CB!$C:$C))-LOOKUP(81.1,CB!$A:$A,CB!$C:$C))/(1-(BINOMDIST(97,162,0.5,TRUE)-BINOMDIST(87,162,0.5,TRUE)))*$C$2*($B$1^(LEFT(DA$4,4)*1-LEFT($BA$4,4)*1))*(37.75+CO33))</f>
        <v>0</v>
      </c>
      <c r="DB33" s="96">
        <f>MAX(0,(IF(CP33&gt;0,(CP33-ROUNDDOWN(CP33,1))/0.1*LOOKUP(ROUNDUP(CP33+81.1,1),CB!$A:$A,CB!$C:$C)+(1-(CP33-ROUNDDOWN(CP33,1))/0.1)*LOOKUP(ROUNDDOWN(CP33+81.1,1),CB!$A:$A,CB!$C:$C),(CP33-ROUNDDOWN(CP33-0.1,1))/0.1*LOOKUP(ROUNDUP(CP33+81.1,1),CB!$A:$A,CB!$C:$C)+(1-(CP33-ROUNDDOWN(CP33-0.1,1))/0.1)*LOOKUP(ROUNDDOWN(CP33+81.1,1),CB!$A:$A,CB!$C:$C))-LOOKUP(81.1,CB!$A:$A,CB!$C:$C))/(1-(BINOMDIST(97,162,0.5,TRUE)-BINOMDIST(87,162,0.5,TRUE)))*$C$2*($B$1^(LEFT(DB$4,4)*1-LEFT($BA$4,4)*1))*(37.75+CP33))</f>
        <v>0</v>
      </c>
      <c r="DC33" s="96">
        <f>MAX(0,(IF(CQ33&gt;0,(CQ33-ROUNDDOWN(CQ33,1))/0.1*LOOKUP(ROUNDUP(CQ33+81.1,1),CB!$A:$A,CB!$C:$C)+(1-(CQ33-ROUNDDOWN(CQ33,1))/0.1)*LOOKUP(ROUNDDOWN(CQ33+81.1,1),CB!$A:$A,CB!$C:$C),(CQ33-ROUNDDOWN(CQ33-0.1,1))/0.1*LOOKUP(ROUNDUP(CQ33+81.1,1),CB!$A:$A,CB!$C:$C)+(1-(CQ33-ROUNDDOWN(CQ33-0.1,1))/0.1)*LOOKUP(ROUNDDOWN(CQ33+81.1,1),CB!$A:$A,CB!$C:$C))-LOOKUP(81.1,CB!$A:$A,CB!$C:$C))/(1-(BINOMDIST(97,162,0.5,TRUE)-BINOMDIST(87,162,0.5,TRUE)))*$C$2*($B$1^(LEFT(DC$4,4)*1-LEFT($BA$4,4)*1))*(37.75+CQ33))</f>
        <v>0</v>
      </c>
      <c r="DD33" s="96">
        <f>MAX(0,(IF(CR33&gt;0,(CR33-ROUNDDOWN(CR33,1))/0.1*LOOKUP(ROUNDUP(CR33+81.1,1),CB!$A:$A,CB!$C:$C)+(1-(CR33-ROUNDDOWN(CR33,1))/0.1)*LOOKUP(ROUNDDOWN(CR33+81.1,1),CB!$A:$A,CB!$C:$C),(CR33-ROUNDDOWN(CR33-0.1,1))/0.1*LOOKUP(ROUNDUP(CR33+81.1,1),CB!$A:$A,CB!$C:$C)+(1-(CR33-ROUNDDOWN(CR33-0.1,1))/0.1)*LOOKUP(ROUNDDOWN(CR33+81.1,1),CB!$A:$A,CB!$C:$C))-LOOKUP(81.1,CB!$A:$A,CB!$C:$C))/(1-(BINOMDIST(97,162,0.5,TRUE)-BINOMDIST(87,162,0.5,TRUE)))*$C$2*($B$1^(LEFT(DD$4,4)*1-LEFT($BA$4,4)*1))*(37.75+CR33))</f>
        <v>0</v>
      </c>
      <c r="DE33" s="96">
        <f>MAX(0,(IF(CS33&gt;0,(CS33-ROUNDDOWN(CS33,1))/0.1*LOOKUP(ROUNDUP(CS33+81.1,1),CB!$A:$A,CB!$C:$C)+(1-(CS33-ROUNDDOWN(CS33,1))/0.1)*LOOKUP(ROUNDDOWN(CS33+81.1,1),CB!$A:$A,CB!$C:$C),(CS33-ROUNDDOWN(CS33-0.1,1))/0.1*LOOKUP(ROUNDUP(CS33+81.1,1),CB!$A:$A,CB!$C:$C)+(1-(CS33-ROUNDDOWN(CS33-0.1,1))/0.1)*LOOKUP(ROUNDDOWN(CS33+81.1,1),CB!$A:$A,CB!$C:$C))-LOOKUP(81.1,CB!$A:$A,CB!$C:$C))/(1-(BINOMDIST(97,162,0.5,TRUE)-BINOMDIST(87,162,0.5,TRUE)))*$C$2*($B$1^(LEFT(DE$4,4)*1-LEFT($BA$4,4)*1))*(37.75+CS33))</f>
        <v>0</v>
      </c>
      <c r="DF33" s="96">
        <f>MAX(0,(IF(CT33&gt;0,(CT33-ROUNDDOWN(CT33,1))/0.1*LOOKUP(ROUNDUP(CT33+81.1,1),CB!$A:$A,CB!$C:$C)+(1-(CT33-ROUNDDOWN(CT33,1))/0.1)*LOOKUP(ROUNDDOWN(CT33+81.1,1),CB!$A:$A,CB!$C:$C),(CT33-ROUNDDOWN(CT33-0.1,1))/0.1*LOOKUP(ROUNDUP(CT33+81.1,1),CB!$A:$A,CB!$C:$C)+(1-(CT33-ROUNDDOWN(CT33-0.1,1))/0.1)*LOOKUP(ROUNDDOWN(CT33+81.1,1),CB!$A:$A,CB!$C:$C))-LOOKUP(81.1,CB!$A:$A,CB!$C:$C))/(1-(BINOMDIST(97,162,0.5,TRUE)-BINOMDIST(87,162,0.5,TRUE)))*$C$2*($B$1^(LEFT(DF$4,4)*1-LEFT($BA$4,4)*1))*(37.75+CT33))</f>
        <v>0</v>
      </c>
      <c r="DG33" s="96">
        <f>MAX(0,(IF(CU33&gt;0,(CU33-ROUNDDOWN(CU33,1))/0.1*LOOKUP(ROUNDUP(CU33+81.1,1),CB!$A:$A,CB!$C:$C)+(1-(CU33-ROUNDDOWN(CU33,1))/0.1)*LOOKUP(ROUNDDOWN(CU33+81.1,1),CB!$A:$A,CB!$C:$C),(CU33-ROUNDDOWN(CU33-0.1,1))/0.1*LOOKUP(ROUNDUP(CU33+81.1,1),CB!$A:$A,CB!$C:$C)+(1-(CU33-ROUNDDOWN(CU33-0.1,1))/0.1)*LOOKUP(ROUNDDOWN(CU33+81.1,1),CB!$A:$A,CB!$C:$C))-LOOKUP(81.1,CB!$A:$A,CB!$C:$C))/(1-(BINOMDIST(97,162,0.5,TRUE)-BINOMDIST(87,162,0.5,TRUE)))*$C$2*($B$1^(LEFT(DG$4,4)*1-LEFT($BA$4,4)*1))*(37.75+CU33))</f>
        <v>0</v>
      </c>
      <c r="DH33" s="96">
        <f>MAX(0,(IF(CV33&gt;0,(CV33-ROUNDDOWN(CV33,1))/0.1*LOOKUP(ROUNDUP(CV33+81.1,1),CB!$A:$A,CB!$C:$C)+(1-(CV33-ROUNDDOWN(CV33,1))/0.1)*LOOKUP(ROUNDDOWN(CV33+81.1,1),CB!$A:$A,CB!$C:$C),(CV33-ROUNDDOWN(CV33-0.1,1))/0.1*LOOKUP(ROUNDUP(CV33+81.1,1),CB!$A:$A,CB!$C:$C)+(1-(CV33-ROUNDDOWN(CV33-0.1,1))/0.1)*LOOKUP(ROUNDDOWN(CV33+81.1,1),CB!$A:$A,CB!$C:$C))-LOOKUP(81.1,CB!$A:$A,CB!$C:$C))/(1-(BINOMDIST(97,162,0.5,TRUE)-BINOMDIST(87,162,0.5,TRUE)))*$C$2*($B$1^(LEFT(DH$4,4)*1-LEFT($BA$4,4)*1))*(37.75+CV33))</f>
        <v>0</v>
      </c>
      <c r="DI33" s="96">
        <f>MAX(0,(IF(CW33&gt;0,(CW33-ROUNDDOWN(CW33,1))/0.1*LOOKUP(ROUNDUP(CW33+81.1,1),CB!$A:$A,CB!$C:$C)+(1-(CW33-ROUNDDOWN(CW33,1))/0.1)*LOOKUP(ROUNDDOWN(CW33+81.1,1),CB!$A:$A,CB!$C:$C),(CW33-ROUNDDOWN(CW33-0.1,1))/0.1*LOOKUP(ROUNDUP(CW33+81.1,1),CB!$A:$A,CB!$C:$C)+(1-(CW33-ROUNDDOWN(CW33-0.1,1))/0.1)*LOOKUP(ROUNDDOWN(CW33+81.1,1),CB!$A:$A,CB!$C:$C))-LOOKUP(81.1,CB!$A:$A,CB!$C:$C))/(1-(BINOMDIST(97,162,0.5,TRUE)-BINOMDIST(87,162,0.5,TRUE)))*$C$2*($B$1^(LEFT(DI$4,4)*1-LEFT($BA$4,4)*1))*(37.75+CW33))</f>
        <v>0</v>
      </c>
      <c r="DJ33" s="90">
        <f t="shared" si="54"/>
        <v>0</v>
      </c>
      <c r="DK33" s="132"/>
      <c r="DL33" s="132">
        <f t="shared" si="55"/>
        <v>2.2552569004569687</v>
      </c>
      <c r="DM33" s="132">
        <f t="shared" si="56"/>
        <v>3.7394275525098815</v>
      </c>
      <c r="DN33" s="132">
        <f t="shared" si="57"/>
        <v>4.5166465320646996</v>
      </c>
      <c r="DO33" s="132">
        <f t="shared" si="58"/>
        <v>5.3098289059091996</v>
      </c>
      <c r="DP33" s="132">
        <f t="shared" si="59"/>
        <v>6.1184893929541451</v>
      </c>
      <c r="DQ33" s="132">
        <f t="shared" si="60"/>
        <v>6.9420295658884124</v>
      </c>
      <c r="DR33" s="132">
        <f t="shared" si="61"/>
        <v>7.7797549020718959</v>
      </c>
      <c r="DS33" s="132">
        <f t="shared" si="62"/>
        <v>8.6308935579609294</v>
      </c>
      <c r="DT33" s="132">
        <f t="shared" si="63"/>
        <v>9.4946159299263524</v>
      </c>
      <c r="DU33" s="132">
        <f t="shared" si="64"/>
        <v>10.370054113150363</v>
      </c>
      <c r="DV33" s="132"/>
      <c r="DW33" s="132"/>
      <c r="DX33" s="132"/>
      <c r="DY33" s="132"/>
      <c r="DZ33" s="132"/>
      <c r="EA33" s="132"/>
      <c r="EB33" s="132"/>
      <c r="EC33" s="132"/>
      <c r="ED33" s="132"/>
      <c r="EE33" s="132"/>
      <c r="ER33" s="132"/>
      <c r="ES33" s="132"/>
      <c r="ET33" s="132"/>
      <c r="EU33" s="132"/>
      <c r="EV33" s="132"/>
      <c r="EW33" s="132"/>
      <c r="EX33" s="132"/>
      <c r="EY33" s="132"/>
      <c r="EZ33" s="132"/>
      <c r="FA33" s="132"/>
      <c r="FB33" s="132"/>
      <c r="FC33" s="132"/>
    </row>
    <row r="34" spans="1:159" ht="12.75" customHeight="1" x14ac:dyDescent="0.2">
      <c r="A34" s="128">
        <v>460059</v>
      </c>
      <c r="B34" s="99" t="str">
        <f>INDEX([1]Bios!$O:$O,MATCH(A34,[1]Bios!$C:$C,0))</f>
        <v>Pelfrey, Mike</v>
      </c>
      <c r="C34" s="92" t="s">
        <v>69</v>
      </c>
      <c r="D34" s="94">
        <f>LOOKUP(IF(INDEX([1]Bios!$M:$M,MATCH(A34,[1]Bios!$C:$C,0))="P",INDEX([1]Pitchers!$Q:$Q,MATCH(A34,[1]Pitchers!$A:$A,0)),INDEX([1]Hitters!$AV:$AV,MATCH(A34,[1]Hitters!$A:$A,0))),Positions!A:A,Positions!B:B)</f>
        <v>1</v>
      </c>
      <c r="E34" s="137">
        <v>2</v>
      </c>
      <c r="F34" s="138">
        <f t="shared" si="0"/>
        <v>11.217756905559332</v>
      </c>
      <c r="G34" s="138">
        <v>16</v>
      </c>
      <c r="H34" s="94"/>
      <c r="I34" s="93">
        <f>6</f>
        <v>6</v>
      </c>
      <c r="J34" s="93">
        <f>6</f>
        <v>6</v>
      </c>
      <c r="K34" s="94">
        <f>MIN(IF(D34&gt;1,INDEX([1]Hitters!$DA:$DA,MATCH(A34,[1]Hitters!$A:$A,0)),INDEX([1]Pitchers!$DA:$DA,MATCH(A34,[1]Pitchers!$A:$A,0))),J34)</f>
        <v>6</v>
      </c>
      <c r="L34" s="94">
        <f t="shared" si="1"/>
        <v>4</v>
      </c>
      <c r="M34" s="95">
        <f>IF(D34&gt;1,INDEX([1]Hitters!$CV:$CV,MATCH($A34,[1]Hitters!$A:$A,0)),INDEX([1]Pitchers!$CP:$CP,MATCH($A34,[1]Pitchers!$A:$A,0)))</f>
        <v>32.458333333333336</v>
      </c>
      <c r="N34" s="90">
        <f t="shared" si="2"/>
        <v>-4.3267913711606045</v>
      </c>
      <c r="O34" s="97">
        <f>IF($D34&gt;1,INDEX([1]Hitters!$AF:$AF,MATCH($A34,[1]Hitters!$A:$A,0)),INDEX([1]Pitchers!$AJ:$AJ,MATCH($A34,[1]Pitchers!$A:$A,0))*IF(OR(AND($D34=0,INDEX([1]Pitchers!$Q:$Q,MATCH($A34,[1]Pitchers!$A:$A,0))="R"),AND($D34=1,INDEX([1]Pitchers!$Q:$Q,MATCH($A34,[1]Pitchers!$A:$A,0))="S")),1,IF($D34=0,0.83+(1-INDEX([1]Pitchers!$BE:$BE,MATCH($A34,[1]Pitchers!$A:$A,0)))/8,1/(0.83+(1-INDEX([1]Pitchers!$BE:$BE,MATCH($A34,[1]Pitchers!$A:$A,0)))/8))))</f>
        <v>4.6175528753854636</v>
      </c>
      <c r="P34" s="97">
        <f>IF($D34&gt;1,O34+(LOOKUP(ROUNDDOWN($M34+RIGHT(P$4,4)*1-2016,0),Age!$A:$A,Age!$C:$C)*(1-($M34+RIGHT(P$4,4)*1-2016-ROUNDDOWN($M34+RIGHT(P$4,4)*1-2016,0)))+LOOKUP(ROUNDUP($M34+RIGHT(P$4,4)*1-2016,0),Age!$A:$A,Age!$C:$C)*(($M34+RIGHT(P$4,4)*1-2016-ROUNDDOWN($M34+RIGHT(P$4,4)*1-2016,0))))*IF($M34+RIGHT(P$4,4)*1-2016&gt;27,1,INDEX([1]Hitters!$BG:$BG,MATCH($A34,[1]Hitters!$A:$A,0))),O34*(1-(1-(LOOKUP(ROUNDDOWN($M34+RIGHT(P$4,4)*1-2016,0),Age!$A:$A,Age!$L:$L)*(1-($M34+RIGHT(P$4,4)*1-2016-ROUNDDOWN($M34+RIGHT(P$4,4)*1-2016,0)))+LOOKUP(ROUNDUP($M34+RIGHT(P$4,4)*1-2016,0),Age!$A:$A,Age!$L:$L)*(($M34+RIGHT(P$4,4)*1-2016-ROUNDDOWN($M34+RIGHT(P$4,4)*1-2016,0)))))*IF($M34+RIGHT(P$4,4)*1-2016&gt;27,1,INDEX([1]Pitchers!$BE:$BE,MATCH($A34,[1]Pitchers!$A:$A,0)))))</f>
        <v>4.7890276253932713</v>
      </c>
      <c r="Q34" s="97">
        <f>IF($D34&gt;1,P34+(LOOKUP(ROUNDDOWN($M34+RIGHT(Q$4,4)*1-2016,0),Age!$A:$A,Age!$C:$C)*(1-($M34+RIGHT(Q$4,4)*1-2016-ROUNDDOWN($M34+RIGHT(Q$4,4)*1-2016,0)))+LOOKUP(ROUNDUP($M34+RIGHT(Q$4,4)*1-2016,0),Age!$A:$A,Age!$C:$C)*(($M34+RIGHT(Q$4,4)*1-2016-ROUNDDOWN($M34+RIGHT(Q$4,4)*1-2016,0))))*IF($M34+RIGHT(Q$4,4)*1-2016&gt;27,1,INDEX([1]Hitters!$BG:$BG,MATCH($A34,[1]Hitters!$A:$A,0))),P34*(1-(1-(LOOKUP(ROUNDDOWN($M34+RIGHT(Q$4,4)*1-2016,0),Age!$A:$A,Age!$L:$L)*(1-($M34+RIGHT(Q$4,4)*1-2016-ROUNDDOWN($M34+RIGHT(Q$4,4)*1-2016,0)))+LOOKUP(ROUNDUP($M34+RIGHT(Q$4,4)*1-2016,0),Age!$A:$A,Age!$L:$L)*(($M34+RIGHT(Q$4,4)*1-2016-ROUNDDOWN($M34+RIGHT(Q$4,4)*1-2016,0)))))*IF($M34+RIGHT(Q$4,4)*1-2016&gt;27,1,INDEX([1]Pitchers!$BE:$BE,MATCH($A34,[1]Pitchers!$A:$A,0)))))</f>
        <v>4.9944070705364432</v>
      </c>
      <c r="R34" s="97">
        <f>IF($D34&gt;1,Q34+(LOOKUP(ROUNDDOWN($M34+RIGHT(R$4,4)*1-2016,0),Age!$A:$A,Age!$C:$C)*(1-($M34+RIGHT(R$4,4)*1-2016-ROUNDDOWN($M34+RIGHT(R$4,4)*1-2016,0)))+LOOKUP(ROUNDUP($M34+RIGHT(R$4,4)*1-2016,0),Age!$A:$A,Age!$C:$C)*(($M34+RIGHT(R$4,4)*1-2016-ROUNDDOWN($M34+RIGHT(R$4,4)*1-2016,0))))*IF($M34+RIGHT(R$4,4)*1-2016&gt;27,1,INDEX([1]Hitters!$BG:$BG,MATCH($A34,[1]Hitters!$A:$A,0))),Q34*(1-(1-(LOOKUP(ROUNDDOWN($M34+RIGHT(R$4,4)*1-2016,0),Age!$A:$A,Age!$L:$L)*(1-($M34+RIGHT(R$4,4)*1-2016-ROUNDDOWN($M34+RIGHT(R$4,4)*1-2016,0)))+LOOKUP(ROUNDUP($M34+RIGHT(R$4,4)*1-2016,0),Age!$A:$A,Age!$L:$L)*(($M34+RIGHT(R$4,4)*1-2016-ROUNDDOWN($M34+RIGHT(R$4,4)*1-2016,0)))))*IF($M34+RIGHT(R$4,4)*1-2016&gt;27,1,INDEX([1]Pitchers!$BE:$BE,MATCH($A34,[1]Pitchers!$A:$A,0)))))</f>
        <v>5.237312139414934</v>
      </c>
      <c r="S34" s="97">
        <f>IF($D34&gt;1,R34+(LOOKUP(ROUNDDOWN($M34+RIGHT(S$4,4)*1-2016,0),Age!$A:$A,Age!$C:$C)*(1-($M34+RIGHT(S$4,4)*1-2016-ROUNDDOWN($M34+RIGHT(S$4,4)*1-2016,0)))+LOOKUP(ROUNDUP($M34+RIGHT(S$4,4)*1-2016,0),Age!$A:$A,Age!$C:$C)*(($M34+RIGHT(S$4,4)*1-2016-ROUNDDOWN($M34+RIGHT(S$4,4)*1-2016,0))))*IF($M34+RIGHT(S$4,4)*1-2016&gt;27,1,INDEX([1]Hitters!$BG:$BG,MATCH($A34,[1]Hitters!$A:$A,0))),R34*(1-(1-(LOOKUP(ROUNDDOWN($M34+RIGHT(S$4,4)*1-2016,0),Age!$A:$A,Age!$L:$L)*(1-($M34+RIGHT(S$4,4)*1-2016-ROUNDDOWN($M34+RIGHT(S$4,4)*1-2016,0)))+LOOKUP(ROUNDUP($M34+RIGHT(S$4,4)*1-2016,0),Age!$A:$A,Age!$L:$L)*(($M34+RIGHT(S$4,4)*1-2016-ROUNDDOWN($M34+RIGHT(S$4,4)*1-2016,0)))))*IF($M34+RIGHT(S$4,4)*1-2016&gt;27,1,INDEX([1]Pitchers!$BE:$BE,MATCH($A34,[1]Pitchers!$A:$A,0)))))</f>
        <v>5.5221455423304127</v>
      </c>
      <c r="T34" s="97">
        <f>IF($D34&gt;1,S34+(LOOKUP(ROUNDDOWN($M34+RIGHT(T$4,4)*1-2016,0),Age!$A:$A,Age!$C:$C)*(1-($M34+RIGHT(T$4,4)*1-2016-ROUNDDOWN($M34+RIGHT(T$4,4)*1-2016,0)))+LOOKUP(ROUNDUP($M34+RIGHT(T$4,4)*1-2016,0),Age!$A:$A,Age!$C:$C)*(($M34+RIGHT(T$4,4)*1-2016-ROUNDDOWN($M34+RIGHT(T$4,4)*1-2016,0))))*IF($M34+RIGHT(T$4,4)*1-2016&gt;27,1,INDEX([1]Hitters!$BG:$BG,MATCH($A34,[1]Hitters!$A:$A,0))),S34*(1-(1-(LOOKUP(ROUNDDOWN($M34+RIGHT(T$4,4)*1-2016,0),Age!$A:$A,Age!$L:$L)*(1-($M34+RIGHT(T$4,4)*1-2016-ROUNDDOWN($M34+RIGHT(T$4,4)*1-2016,0)))+LOOKUP(ROUNDUP($M34+RIGHT(T$4,4)*1-2016,0),Age!$A:$A,Age!$L:$L)*(($M34+RIGHT(T$4,4)*1-2016-ROUNDDOWN($M34+RIGHT(T$4,4)*1-2016,0)))))*IF($M34+RIGHT(T$4,4)*1-2016&gt;27,1,INDEX([1]Pitchers!$BE:$BE,MATCH($A34,[1]Pitchers!$A:$A,0)))))</f>
        <v>5.8542220654124337</v>
      </c>
      <c r="U34" s="97">
        <f>IF($D34&gt;1,T34+(LOOKUP(ROUNDDOWN($M34+RIGHT(U$4,4)*1-2016,0),Age!$A:$A,Age!$C:$C)*(1-($M34+RIGHT(U$4,4)*1-2016-ROUNDDOWN($M34+RIGHT(U$4,4)*1-2016,0)))+LOOKUP(ROUNDUP($M34+RIGHT(U$4,4)*1-2016,0),Age!$A:$A,Age!$C:$C)*(($M34+RIGHT(U$4,4)*1-2016-ROUNDDOWN($M34+RIGHT(U$4,4)*1-2016,0))))*IF($M34+RIGHT(U$4,4)*1-2016&gt;27,1,INDEX([1]Hitters!$BG:$BG,MATCH($A34,[1]Hitters!$A:$A,0))),T34*(1-(1-(LOOKUP(ROUNDDOWN($M34+RIGHT(U$4,4)*1-2016,0),Age!$A:$A,Age!$L:$L)*(1-($M34+RIGHT(U$4,4)*1-2016-ROUNDDOWN($M34+RIGHT(U$4,4)*1-2016,0)))+LOOKUP(ROUNDUP($M34+RIGHT(U$4,4)*1-2016,0),Age!$A:$A,Age!$L:$L)*(($M34+RIGHT(U$4,4)*1-2016-ROUNDDOWN($M34+RIGHT(U$4,4)*1-2016,0)))))*IF($M34+RIGHT(U$4,4)*1-2016&gt;27,1,INDEX([1]Pitchers!$BE:$BE,MATCH($A34,[1]Pitchers!$A:$A,0)))))</f>
        <v>6.2399299254513316</v>
      </c>
      <c r="V34" s="97">
        <f>IF($D34&gt;1,U34+(LOOKUP(ROUNDDOWN($M34+RIGHT(V$4,4)*1-2016,0),Age!$A:$A,Age!$C:$C)*(1-($M34+RIGHT(V$4,4)*1-2016-ROUNDDOWN($M34+RIGHT(V$4,4)*1-2016,0)))+LOOKUP(ROUNDUP($M34+RIGHT(V$4,4)*1-2016,0),Age!$A:$A,Age!$C:$C)*(($M34+RIGHT(V$4,4)*1-2016-ROUNDDOWN($M34+RIGHT(V$4,4)*1-2016,0))))*IF($M34+RIGHT(V$4,4)*1-2016&gt;27,1,INDEX([1]Hitters!$BG:$BG,MATCH($A34,[1]Hitters!$A:$A,0))),U34*(1-(1-(LOOKUP(ROUNDDOWN($M34+RIGHT(V$4,4)*1-2016,0),Age!$A:$A,Age!$L:$L)*(1-($M34+RIGHT(V$4,4)*1-2016-ROUNDDOWN($M34+RIGHT(V$4,4)*1-2016,0)))+LOOKUP(ROUNDUP($M34+RIGHT(V$4,4)*1-2016,0),Age!$A:$A,Age!$L:$L)*(($M34+RIGHT(V$4,4)*1-2016-ROUNDDOWN($M34+RIGHT(V$4,4)*1-2016,0)))))*IF($M34+RIGHT(V$4,4)*1-2016&gt;27,1,INDEX([1]Pitchers!$BE:$BE,MATCH($A34,[1]Pitchers!$A:$A,0)))))</f>
        <v>6.6869299056318452</v>
      </c>
      <c r="W34" s="97">
        <f>IF($D34&gt;1,V34+(LOOKUP(ROUNDDOWN($M34+RIGHT(W$4,4)*1-2016,0),Age!$A:$A,Age!$C:$C)*(1-($M34+RIGHT(W$4,4)*1-2016-ROUNDDOWN($M34+RIGHT(W$4,4)*1-2016,0)))+LOOKUP(ROUNDUP($M34+RIGHT(W$4,4)*1-2016,0),Age!$A:$A,Age!$C:$C)*(($M34+RIGHT(W$4,4)*1-2016-ROUNDDOWN($M34+RIGHT(W$4,4)*1-2016,0))))*IF($M34+RIGHT(W$4,4)*1-2016&gt;27,1,INDEX([1]Hitters!$BG:$BG,MATCH($A34,[1]Hitters!$A:$A,0))),V34*(1-(1-(LOOKUP(ROUNDDOWN($M34+RIGHT(W$4,4)*1-2016,0),Age!$A:$A,Age!$L:$L)*(1-($M34+RIGHT(W$4,4)*1-2016-ROUNDDOWN($M34+RIGHT(W$4,4)*1-2016,0)))+LOOKUP(ROUNDUP($M34+RIGHT(W$4,4)*1-2016,0),Age!$A:$A,Age!$L:$L)*(($M34+RIGHT(W$4,4)*1-2016-ROUNDDOWN($M34+RIGHT(W$4,4)*1-2016,0)))))*IF($M34+RIGHT(W$4,4)*1-2016&gt;27,1,INDEX([1]Pitchers!$BE:$BE,MATCH($A34,[1]Pitchers!$A:$A,0)))))</f>
        <v>7.204400762599966</v>
      </c>
      <c r="X34" s="97">
        <f>IF($D34&gt;1,W34+(LOOKUP(ROUNDDOWN($M34+RIGHT(X$4,4)*1-2016,0),Age!$A:$A,Age!$C:$C)*(1-($M34+RIGHT(X$4,4)*1-2016-ROUNDDOWN($M34+RIGHT(X$4,4)*1-2016,0)))+LOOKUP(ROUNDUP($M34+RIGHT(X$4,4)*1-2016,0),Age!$A:$A,Age!$C:$C)*(($M34+RIGHT(X$4,4)*1-2016-ROUNDDOWN($M34+RIGHT(X$4,4)*1-2016,0))))*IF($M34+RIGHT(X$4,4)*1-2016&gt;27,1,INDEX([1]Hitters!$BG:$BG,MATCH($A34,[1]Hitters!$A:$A,0))),W34*(1-(1-(LOOKUP(ROUNDDOWN($M34+RIGHT(X$4,4)*1-2016,0),Age!$A:$A,Age!$L:$L)*(1-($M34+RIGHT(X$4,4)*1-2016-ROUNDDOWN($M34+RIGHT(X$4,4)*1-2016,0)))+LOOKUP(ROUNDUP($M34+RIGHT(X$4,4)*1-2016,0),Age!$A:$A,Age!$L:$L)*(($M34+RIGHT(X$4,4)*1-2016-ROUNDDOWN($M34+RIGHT(X$4,4)*1-2016,0)))))*IF($M34+RIGHT(X$4,4)*1-2016&gt;27,1,INDEX([1]Pitchers!$BE:$BE,MATCH($A34,[1]Pitchers!$A:$A,0)))))</f>
        <v>7.8033416218323719</v>
      </c>
      <c r="Y34" s="97">
        <f>IF($D34&gt;1,X34+(LOOKUP(ROUNDDOWN($M34+RIGHT(Y$4,4)*1-2016,0),Age!$A:$A,Age!$C:$C)*(1-($M34+RIGHT(Y$4,4)*1-2016-ROUNDDOWN($M34+RIGHT(Y$4,4)*1-2016,0)))+LOOKUP(ROUNDUP($M34+RIGHT(Y$4,4)*1-2016,0),Age!$A:$A,Age!$C:$C)*(($M34+RIGHT(Y$4,4)*1-2016-ROUNDDOWN($M34+RIGHT(Y$4,4)*1-2016,0))))*IF($M34+RIGHT(Y$4,4)*1-2016&gt;27,1,INDEX([1]Hitters!$BG:$BG,MATCH($A34,[1]Hitters!$A:$A,0))),X34*(1-(1-(LOOKUP(ROUNDDOWN($M34+RIGHT(Y$4,4)*1-2016,0),Age!$A:$A,Age!$L:$L)*(1-($M34+RIGHT(Y$4,4)*1-2016-ROUNDDOWN($M34+RIGHT(Y$4,4)*1-2016,0)))+LOOKUP(ROUNDUP($M34+RIGHT(Y$4,4)*1-2016,0),Age!$A:$A,Age!$L:$L)*(($M34+RIGHT(Y$4,4)*1-2016-ROUNDDOWN($M34+RIGHT(Y$4,4)*1-2016,0)))))*IF($M34+RIGHT(Y$4,4)*1-2016&gt;27,1,INDEX([1]Pitchers!$BE:$BE,MATCH($A34,[1]Pitchers!$A:$A,0)))))</f>
        <v>8.4969448932812934</v>
      </c>
      <c r="Z34" s="97">
        <f>IF($D34&gt;1,Y34+(LOOKUP(ROUNDDOWN($M34+RIGHT(Z$4,4)*1-2016,0),Age!$A:$A,Age!$C:$C)*(1-($M34+RIGHT(Z$4,4)*1-2016-ROUNDDOWN($M34+RIGHT(Z$4,4)*1-2016,0)))+LOOKUP(ROUNDUP($M34+RIGHT(Z$4,4)*1-2016,0),Age!$A:$A,Age!$C:$C)*(($M34+RIGHT(Z$4,4)*1-2016-ROUNDDOWN($M34+RIGHT(Z$4,4)*1-2016,0))))*IF($M34+RIGHT(Z$4,4)*1-2016&gt;27,1,INDEX([1]Hitters!$BG:$BG,MATCH($A34,[1]Hitters!$A:$A,0))),Y34*(1-(1-(LOOKUP(ROUNDDOWN($M34+RIGHT(Z$4,4)*1-2016,0),Age!$A:$A,Age!$L:$L)*(1-($M34+RIGHT(Z$4,4)*1-2016-ROUNDDOWN($M34+RIGHT(Z$4,4)*1-2016,0)))+LOOKUP(ROUNDUP($M34+RIGHT(Z$4,4)*1-2016,0),Age!$A:$A,Age!$L:$L)*(($M34+RIGHT(Z$4,4)*1-2016-ROUNDDOWN($M34+RIGHT(Z$4,4)*1-2016,0)))))*IF($M34+RIGHT(Z$4,4)*1-2016&gt;27,1,INDEX([1]Pitchers!$BE:$BE,MATCH($A34,[1]Pitchers!$A:$A,0)))))</f>
        <v>9.3010568136506819</v>
      </c>
      <c r="AA34" s="96">
        <f>IF($D34=0,0,IF($D34=1,INDEX([1]Pitchers!$FK:$FK,MATCH($A34,[1]Pitchers!$A:$A,0)),MAX(-16,IF($D34=10,-16,IF($D34&lt;2,0,INDEX([1]Hitters!$AZ:$AZ,MATCH($A34,[1]Hitters!$A:$A,0)))))))</f>
        <v>0.26505596246997432</v>
      </c>
      <c r="AB34" s="96">
        <f>IF($D34=0,0,IF($D34=1,INDEX([1]Pitchers!$FK:$FK,MATCH($A34,[1]Pitchers!$A:$A,0)),MAX(-16,IF($D34=2,AA34-MIN(0.75,0.25*(RIGHT(AB$4,4)*1-(RIGHT($AD$4,4)*1)+0.25)*(1-MIN(0.75,INDEX([1]Hitters!$CF:$CF,MATCH($A34,[1]Hitters!$A:$A,0)))/0.75*1)+INDEX([1]Hitters!$CF:$CF,MATCH($A34,[1]Hitters!$A:$A,0)))/0.75*1,IF($D34&gt;6,(AA34-MIN(0.75,0.25*(RIGHT(AB$4,4)*1-(RIGHT($AD$4,4)*1)+0.25)*(1-MIN(0.75,INDEX([1]Hitters!$CF:$CF,MATCH($A34,[1]Hitters!$A:$A,0)))/0.75*1)+INDEX([1]Hitters!$CF:$CF,MATCH($A34,[1]Hitters!$A:$A,0)))/0.75*($M34+RIGHT(AB$4,4)*1-RIGHT($AA$4,4)*1+10)*0.05),IF($D34=3,(AA34-MIN(0.75,0.25*(RIGHT(AB$4,4)*1-(RIGHT($AD$4,4)*1)+0.25)*(1-MIN(0.75,INDEX([1]Hitters!$CF:$CF,MATCH($A34,[1]Hitters!$A:$A,0)))/0.75*1)+INDEX([1]Hitters!$CF:$CF,MATCH($A34,[1]Hitters!$A:$A,0)))/0.75*($M34+RIGHT(AB$4,4)*1-RIGHT($AA$4,4)*1-27)*0.1),(AA34-MIN(0.75,0.25*(RIGHT(AB$4,4)*1-(RIGHT($AD$4,4)*1)+0.25)*(1-MIN(0.75,INDEX([1]Hitters!$CF:$CF,MATCH($A34,[1]Hitters!$A:$A,0)))/0.75*1)+INDEX([1]Hitters!$CF:$CF,MATCH($A34,[1]Hitters!$A:$A,0)))/0.75*($M34+RIGHT(AB$4,4)*1-RIGHT($AA$4,4)*1-20)*0.094)))))))</f>
        <v>0.26505596246997432</v>
      </c>
      <c r="AC34" s="96">
        <f>IF($D34=0,0,IF($D34=1,INDEX([1]Pitchers!$FK:$FK,MATCH($A34,[1]Pitchers!$A:$A,0)),MAX(-16,IF($D34=2,AB34-MIN(0.75,0.25*(RIGHT(AC$4,4)*1-(RIGHT($AD$4,4)*1)+0.25)*(1-MIN(0.75,INDEX([1]Hitters!$CF:$CF,MATCH($A34,[1]Hitters!$A:$A,0)))/0.75*1)+INDEX([1]Hitters!$CF:$CF,MATCH($A34,[1]Hitters!$A:$A,0)))/0.75*1,IF($D34&gt;6,(AB34-MIN(0.75,0.25*(RIGHT(AC$4,4)*1-(RIGHT($AD$4,4)*1)+0.25)*(1-MIN(0.75,INDEX([1]Hitters!$CF:$CF,MATCH($A34,[1]Hitters!$A:$A,0)))/0.75*1)+INDEX([1]Hitters!$CF:$CF,MATCH($A34,[1]Hitters!$A:$A,0)))/0.75*($M34+RIGHT(AC$4,4)*1-RIGHT($AA$4,4)*1+10)*0.05),IF($D34=3,(AB34-MIN(0.75,0.25*(RIGHT(AC$4,4)*1-(RIGHT($AD$4,4)*1)+0.25)*(1-MIN(0.75,INDEX([1]Hitters!$CF:$CF,MATCH($A34,[1]Hitters!$A:$A,0)))/0.75*1)+INDEX([1]Hitters!$CF:$CF,MATCH($A34,[1]Hitters!$A:$A,0)))/0.75*($M34+RIGHT(AC$4,4)*1-RIGHT($AA$4,4)*1-27)*0.1),(AB34-MIN(0.75,0.25*(RIGHT(AC$4,4)*1-(RIGHT($AD$4,4)*1)+0.25)*(1-MIN(0.75,INDEX([1]Hitters!$CF:$CF,MATCH($A34,[1]Hitters!$A:$A,0)))/0.75*1)+INDEX([1]Hitters!$CF:$CF,MATCH($A34,[1]Hitters!$A:$A,0)))/0.75*($M34+RIGHT(AC$4,4)*1-RIGHT($AA$4,4)*1-20)*0.094)))))))</f>
        <v>0.26505596246997432</v>
      </c>
      <c r="AD34" s="96">
        <f>IF($D34=0,0,IF($D34=1,INDEX([1]Pitchers!$FK:$FK,MATCH($A34,[1]Pitchers!$A:$A,0)),MAX(-16,IF($D34=2,AC34-MIN(0.75,0.25*(RIGHT(AD$4,4)*1-(RIGHT($AD$4,4)*1)+0.25)*(1-MIN(0.75,INDEX([1]Hitters!$CF:$CF,MATCH($A34,[1]Hitters!$A:$A,0)))/0.75*1)+INDEX([1]Hitters!$CF:$CF,MATCH($A34,[1]Hitters!$A:$A,0)))/0.75*1,IF($D34&gt;6,(AC34-MIN(0.75,0.25*(RIGHT(AD$4,4)*1-(RIGHT($AD$4,4)*1)+0.25)*(1-MIN(0.75,INDEX([1]Hitters!$CF:$CF,MATCH($A34,[1]Hitters!$A:$A,0)))/0.75*1)+INDEX([1]Hitters!$CF:$CF,MATCH($A34,[1]Hitters!$A:$A,0)))/0.75*($M34+RIGHT(AD$4,4)*1-RIGHT($AA$4,4)*1+10)*0.05),IF($D34=3,(AC34-MIN(0.75,0.25*(RIGHT(AD$4,4)*1-(RIGHT($AD$4,4)*1)+0.25)*(1-MIN(0.75,INDEX([1]Hitters!$CF:$CF,MATCH($A34,[1]Hitters!$A:$A,0)))/0.75*1)+INDEX([1]Hitters!$CF:$CF,MATCH($A34,[1]Hitters!$A:$A,0)))/0.75*($M34+RIGHT(AD$4,4)*1-RIGHT($AA$4,4)*1-27)*0.1),(AC34-MIN(0.75,0.25*(RIGHT(AD$4,4)*1-(RIGHT($AD$4,4)*1)+0.25)*(1-MIN(0.75,INDEX([1]Hitters!$CF:$CF,MATCH($A34,[1]Hitters!$A:$A,0)))/0.75*1)+INDEX([1]Hitters!$CF:$CF,MATCH($A34,[1]Hitters!$A:$A,0)))/0.75*($M34+RIGHT(AD$4,4)*1-RIGHT($AA$4,4)*1-20)*0.094)))))))</f>
        <v>0.26505596246997432</v>
      </c>
      <c r="AE34" s="96">
        <f>IF($D34=0,0,IF($D34=1,INDEX([1]Pitchers!$FK:$FK,MATCH($A34,[1]Pitchers!$A:$A,0)),MAX(-16,IF($D34=2,AD34-MIN(0.75,0.25*(RIGHT(AE$4,4)*1-(RIGHT($AD$4,4)*1)+0.25)*(1-MIN(0.75,INDEX([1]Hitters!$CF:$CF,MATCH($A34,[1]Hitters!$A:$A,0)))/0.75*1)+INDEX([1]Hitters!$CF:$CF,MATCH($A34,[1]Hitters!$A:$A,0)))/0.75*1,IF($D34&gt;6,(AD34-MIN(0.75,0.25*(RIGHT(AE$4,4)*1-(RIGHT($AD$4,4)*1)+0.25)*(1-MIN(0.75,INDEX([1]Hitters!$CF:$CF,MATCH($A34,[1]Hitters!$A:$A,0)))/0.75*1)+INDEX([1]Hitters!$CF:$CF,MATCH($A34,[1]Hitters!$A:$A,0)))/0.75*($M34+RIGHT(AE$4,4)*1-RIGHT($AA$4,4)*1+10)*0.05),IF($D34=3,(AD34-MIN(0.75,0.25*(RIGHT(AE$4,4)*1-(RIGHT($AD$4,4)*1)+0.25)*(1-MIN(0.75,INDEX([1]Hitters!$CF:$CF,MATCH($A34,[1]Hitters!$A:$A,0)))/0.75*1)+INDEX([1]Hitters!$CF:$CF,MATCH($A34,[1]Hitters!$A:$A,0)))/0.75*($M34+RIGHT(AE$4,4)*1-RIGHT($AA$4,4)*1-27)*0.1),(AD34-MIN(0.75,0.25*(RIGHT(AE$4,4)*1-(RIGHT($AD$4,4)*1)+0.25)*(1-MIN(0.75,INDEX([1]Hitters!$CF:$CF,MATCH($A34,[1]Hitters!$A:$A,0)))/0.75*1)+INDEX([1]Hitters!$CF:$CF,MATCH($A34,[1]Hitters!$A:$A,0)))/0.75*($M34+RIGHT(AE$4,4)*1-RIGHT($AA$4,4)*1-20)*0.094)))))))</f>
        <v>0.26505596246997432</v>
      </c>
      <c r="AF34" s="96">
        <f>IF($D34=0,0,IF($D34=1,INDEX([1]Pitchers!$FK:$FK,MATCH($A34,[1]Pitchers!$A:$A,0)),MAX(-16,IF($D34=2,AE34-MIN(0.75,0.25*(RIGHT(AF$4,4)*1-(RIGHT($AD$4,4)*1)+0.25)*(1-MIN(0.75,INDEX([1]Hitters!$CF:$CF,MATCH($A34,[1]Hitters!$A:$A,0)))/0.75*1)+INDEX([1]Hitters!$CF:$CF,MATCH($A34,[1]Hitters!$A:$A,0)))/0.75*1,IF($D34&gt;6,(AE34-MIN(0.75,0.25*(RIGHT(AF$4,4)*1-(RIGHT($AD$4,4)*1)+0.25)*(1-MIN(0.75,INDEX([1]Hitters!$CF:$CF,MATCH($A34,[1]Hitters!$A:$A,0)))/0.75*1)+INDEX([1]Hitters!$CF:$CF,MATCH($A34,[1]Hitters!$A:$A,0)))/0.75*($M34+RIGHT(AF$4,4)*1-RIGHT($AA$4,4)*1+10)*0.05),IF($D34=3,(AE34-MIN(0.75,0.25*(RIGHT(AF$4,4)*1-(RIGHT($AD$4,4)*1)+0.25)*(1-MIN(0.75,INDEX([1]Hitters!$CF:$CF,MATCH($A34,[1]Hitters!$A:$A,0)))/0.75*1)+INDEX([1]Hitters!$CF:$CF,MATCH($A34,[1]Hitters!$A:$A,0)))/0.75*($M34+RIGHT(AF$4,4)*1-RIGHT($AA$4,4)*1-27)*0.1),(AE34-MIN(0.75,0.25*(RIGHT(AF$4,4)*1-(RIGHT($AD$4,4)*1)+0.25)*(1-MIN(0.75,INDEX([1]Hitters!$CF:$CF,MATCH($A34,[1]Hitters!$A:$A,0)))/0.75*1)+INDEX([1]Hitters!$CF:$CF,MATCH($A34,[1]Hitters!$A:$A,0)))/0.75*($M34+RIGHT(AF$4,4)*1-RIGHT($AA$4,4)*1-20)*0.094)))))))</f>
        <v>0.26505596246997432</v>
      </c>
      <c r="AG34" s="96">
        <f>IF($D34=0,0,IF($D34=1,INDEX([1]Pitchers!$FK:$FK,MATCH($A34,[1]Pitchers!$A:$A,0)),MAX(-16,IF($D34=2,AF34-MIN(0.75,0.25*(RIGHT(AG$4,4)*1-(RIGHT($AD$4,4)*1)+0.25)*(1-MIN(0.75,INDEX([1]Hitters!$CF:$CF,MATCH($A34,[1]Hitters!$A:$A,0)))/0.75*1)+INDEX([1]Hitters!$CF:$CF,MATCH($A34,[1]Hitters!$A:$A,0)))/0.75*1,IF($D34&gt;6,(AF34-MIN(0.75,0.25*(RIGHT(AG$4,4)*1-(RIGHT($AD$4,4)*1)+0.25)*(1-MIN(0.75,INDEX([1]Hitters!$CF:$CF,MATCH($A34,[1]Hitters!$A:$A,0)))/0.75*1)+INDEX([1]Hitters!$CF:$CF,MATCH($A34,[1]Hitters!$A:$A,0)))/0.75*($M34+RIGHT(AG$4,4)*1-RIGHT($AA$4,4)*1+10)*0.05),IF($D34=3,(AF34-MIN(0.75,0.25*(RIGHT(AG$4,4)*1-(RIGHT($AD$4,4)*1)+0.25)*(1-MIN(0.75,INDEX([1]Hitters!$CF:$CF,MATCH($A34,[1]Hitters!$A:$A,0)))/0.75*1)+INDEX([1]Hitters!$CF:$CF,MATCH($A34,[1]Hitters!$A:$A,0)))/0.75*($M34+RIGHT(AG$4,4)*1-RIGHT($AA$4,4)*1-27)*0.1),(AF34-MIN(0.75,0.25*(RIGHT(AG$4,4)*1-(RIGHT($AD$4,4)*1)+0.25)*(1-MIN(0.75,INDEX([1]Hitters!$CF:$CF,MATCH($A34,[1]Hitters!$A:$A,0)))/0.75*1)+INDEX([1]Hitters!$CF:$CF,MATCH($A34,[1]Hitters!$A:$A,0)))/0.75*($M34+RIGHT(AG$4,4)*1-RIGHT($AA$4,4)*1-20)*0.094)))))))</f>
        <v>0.26505596246997432</v>
      </c>
      <c r="AH34" s="96">
        <f>IF($D34=0,0,IF($D34=1,INDEX([1]Pitchers!$FK:$FK,MATCH($A34,[1]Pitchers!$A:$A,0)),MAX(-16,IF($D34=2,AG34-MIN(0.75,0.25*(RIGHT(AH$4,4)*1-(RIGHT($AD$4,4)*1)+0.25)*(1-MIN(0.75,INDEX([1]Hitters!$CF:$CF,MATCH($A34,[1]Hitters!$A:$A,0)))/0.75*1)+INDEX([1]Hitters!$CF:$CF,MATCH($A34,[1]Hitters!$A:$A,0)))/0.75*1,IF($D34&gt;6,(AG34-MIN(0.75,0.25*(RIGHT(AH$4,4)*1-(RIGHT($AD$4,4)*1)+0.25)*(1-MIN(0.75,INDEX([1]Hitters!$CF:$CF,MATCH($A34,[1]Hitters!$A:$A,0)))/0.75*1)+INDEX([1]Hitters!$CF:$CF,MATCH($A34,[1]Hitters!$A:$A,0)))/0.75*($M34+RIGHT(AH$4,4)*1-RIGHT($AA$4,4)*1+10)*0.05),IF($D34=3,(AG34-MIN(0.75,0.25*(RIGHT(AH$4,4)*1-(RIGHT($AD$4,4)*1)+0.25)*(1-MIN(0.75,INDEX([1]Hitters!$CF:$CF,MATCH($A34,[1]Hitters!$A:$A,0)))/0.75*1)+INDEX([1]Hitters!$CF:$CF,MATCH($A34,[1]Hitters!$A:$A,0)))/0.75*($M34+RIGHT(AH$4,4)*1-RIGHT($AA$4,4)*1-27)*0.1),(AG34-MIN(0.75,0.25*(RIGHT(AH$4,4)*1-(RIGHT($AD$4,4)*1)+0.25)*(1-MIN(0.75,INDEX([1]Hitters!$CF:$CF,MATCH($A34,[1]Hitters!$A:$A,0)))/0.75*1)+INDEX([1]Hitters!$CF:$CF,MATCH($A34,[1]Hitters!$A:$A,0)))/0.75*($M34+RIGHT(AH$4,4)*1-RIGHT($AA$4,4)*1-20)*0.094)))))))</f>
        <v>0.26505596246997432</v>
      </c>
      <c r="AI34" s="96">
        <f>IF($D34=0,0,IF($D34=1,INDEX([1]Pitchers!$FK:$FK,MATCH($A34,[1]Pitchers!$A:$A,0)),MAX(-16,IF($D34=2,AH34-MIN(0.75,0.25*(RIGHT(AI$4,4)*1-(RIGHT($AD$4,4)*1)+0.25)*(1-MIN(0.75,INDEX([1]Hitters!$CF:$CF,MATCH($A34,[1]Hitters!$A:$A,0)))/0.75*1)+INDEX([1]Hitters!$CF:$CF,MATCH($A34,[1]Hitters!$A:$A,0)))/0.75*1,IF($D34&gt;6,(AH34-MIN(0.75,0.25*(RIGHT(AI$4,4)*1-(RIGHT($AD$4,4)*1)+0.25)*(1-MIN(0.75,INDEX([1]Hitters!$CF:$CF,MATCH($A34,[1]Hitters!$A:$A,0)))/0.75*1)+INDEX([1]Hitters!$CF:$CF,MATCH($A34,[1]Hitters!$A:$A,0)))/0.75*($M34+RIGHT(AI$4,4)*1-RIGHT($AA$4,4)*1+10)*0.05),IF($D34=3,(AH34-MIN(0.75,0.25*(RIGHT(AI$4,4)*1-(RIGHT($AD$4,4)*1)+0.25)*(1-MIN(0.75,INDEX([1]Hitters!$CF:$CF,MATCH($A34,[1]Hitters!$A:$A,0)))/0.75*1)+INDEX([1]Hitters!$CF:$CF,MATCH($A34,[1]Hitters!$A:$A,0)))/0.75*($M34+RIGHT(AI$4,4)*1-RIGHT($AA$4,4)*1-27)*0.1),(AH34-MIN(0.75,0.25*(RIGHT(AI$4,4)*1-(RIGHT($AD$4,4)*1)+0.25)*(1-MIN(0.75,INDEX([1]Hitters!$CF:$CF,MATCH($A34,[1]Hitters!$A:$A,0)))/0.75*1)+INDEX([1]Hitters!$CF:$CF,MATCH($A34,[1]Hitters!$A:$A,0)))/0.75*($M34+RIGHT(AI$4,4)*1-RIGHT($AA$4,4)*1-20)*0.094)))))))</f>
        <v>0.26505596246997432</v>
      </c>
      <c r="AJ34" s="96">
        <f>IF($D34=0,0,IF($D34=1,INDEX([1]Pitchers!$FK:$FK,MATCH($A34,[1]Pitchers!$A:$A,0)),MAX(-16,IF($D34=2,AI34-MIN(0.75,0.25*(RIGHT(AJ$4,4)*1-(RIGHT($AD$4,4)*1)+0.25)*(1-MIN(0.75,INDEX([1]Hitters!$CF:$CF,MATCH($A34,[1]Hitters!$A:$A,0)))/0.75*1)+INDEX([1]Hitters!$CF:$CF,MATCH($A34,[1]Hitters!$A:$A,0)))/0.75*1,IF($D34&gt;6,(AI34-MIN(0.75,0.25*(RIGHT(AJ$4,4)*1-(RIGHT($AD$4,4)*1)+0.25)*(1-MIN(0.75,INDEX([1]Hitters!$CF:$CF,MATCH($A34,[1]Hitters!$A:$A,0)))/0.75*1)+INDEX([1]Hitters!$CF:$CF,MATCH($A34,[1]Hitters!$A:$A,0)))/0.75*($M34+RIGHT(AJ$4,4)*1-RIGHT($AA$4,4)*1+10)*0.05),IF($D34=3,(AI34-MIN(0.75,0.25*(RIGHT(AJ$4,4)*1-(RIGHT($AD$4,4)*1)+0.25)*(1-MIN(0.75,INDEX([1]Hitters!$CF:$CF,MATCH($A34,[1]Hitters!$A:$A,0)))/0.75*1)+INDEX([1]Hitters!$CF:$CF,MATCH($A34,[1]Hitters!$A:$A,0)))/0.75*($M34+RIGHT(AJ$4,4)*1-RIGHT($AA$4,4)*1-27)*0.1),(AI34-MIN(0.75,0.25*(RIGHT(AJ$4,4)*1-(RIGHT($AD$4,4)*1)+0.25)*(1-MIN(0.75,INDEX([1]Hitters!$CF:$CF,MATCH($A34,[1]Hitters!$A:$A,0)))/0.75*1)+INDEX([1]Hitters!$CF:$CF,MATCH($A34,[1]Hitters!$A:$A,0)))/0.75*($M34+RIGHT(AJ$4,4)*1-RIGHT($AA$4,4)*1-20)*0.094)))))))</f>
        <v>0.26505596246997432</v>
      </c>
      <c r="AK34" s="96">
        <f>IF($D34=0,0,IF($D34=1,INDEX([1]Pitchers!$FK:$FK,MATCH($A34,[1]Pitchers!$A:$A,0)),MAX(-16,IF($D34=2,AJ34-MIN(0.75,0.25*(RIGHT(AK$4,4)*1-(RIGHT($AD$4,4)*1)+0.25)*(1-MIN(0.75,INDEX([1]Hitters!$CF:$CF,MATCH($A34,[1]Hitters!$A:$A,0)))/0.75*1)+INDEX([1]Hitters!$CF:$CF,MATCH($A34,[1]Hitters!$A:$A,0)))/0.75*1,IF($D34&gt;6,(AJ34-MIN(0.75,0.25*(RIGHT(AK$4,4)*1-(RIGHT($AD$4,4)*1)+0.25)*(1-MIN(0.75,INDEX([1]Hitters!$CF:$CF,MATCH($A34,[1]Hitters!$A:$A,0)))/0.75*1)+INDEX([1]Hitters!$CF:$CF,MATCH($A34,[1]Hitters!$A:$A,0)))/0.75*($M34+RIGHT(AK$4,4)*1-RIGHT($AA$4,4)*1+10)*0.05),IF($D34=3,(AJ34-MIN(0.75,0.25*(RIGHT(AK$4,4)*1-(RIGHT($AD$4,4)*1)+0.25)*(1-MIN(0.75,INDEX([1]Hitters!$CF:$CF,MATCH($A34,[1]Hitters!$A:$A,0)))/0.75*1)+INDEX([1]Hitters!$CF:$CF,MATCH($A34,[1]Hitters!$A:$A,0)))/0.75*($M34+RIGHT(AK$4,4)*1-RIGHT($AA$4,4)*1-27)*0.1),(AJ34-MIN(0.75,0.25*(RIGHT(AK$4,4)*1-(RIGHT($AD$4,4)*1)+0.25)*(1-MIN(0.75,INDEX([1]Hitters!$CF:$CF,MATCH($A34,[1]Hitters!$A:$A,0)))/0.75*1)+INDEX([1]Hitters!$CF:$CF,MATCH($A34,[1]Hitters!$A:$A,0)))/0.75*($M34+RIGHT(AK$4,4)*1-RIGHT($AA$4,4)*1-20)*0.094)))))))</f>
        <v>0.26505596246997432</v>
      </c>
      <c r="AL34" s="96">
        <f>IF($D34=0,0,IF($D34=1,INDEX([1]Pitchers!$FK:$FK,MATCH($A34,[1]Pitchers!$A:$A,0)),MAX(-16,IF($D34=2,AK34-MIN(0.75,0.25*(RIGHT(AL$4,4)*1-(RIGHT($AD$4,4)*1)+0.25)*(1-MIN(0.75,INDEX([1]Hitters!$CF:$CF,MATCH($A34,[1]Hitters!$A:$A,0)))/0.75*1)+INDEX([1]Hitters!$CF:$CF,MATCH($A34,[1]Hitters!$A:$A,0)))/0.75*1,IF($D34&gt;6,(AK34-MIN(0.75,0.25*(RIGHT(AL$4,4)*1-(RIGHT($AD$4,4)*1)+0.25)*(1-MIN(0.75,INDEX([1]Hitters!$CF:$CF,MATCH($A34,[1]Hitters!$A:$A,0)))/0.75*1)+INDEX([1]Hitters!$CF:$CF,MATCH($A34,[1]Hitters!$A:$A,0)))/0.75*($M34+RIGHT(AL$4,4)*1-RIGHT($AA$4,4)*1+10)*0.05),IF($D34=3,(AK34-MIN(0.75,0.25*(RIGHT(AL$4,4)*1-(RIGHT($AD$4,4)*1)+0.25)*(1-MIN(0.75,INDEX([1]Hitters!$CF:$CF,MATCH($A34,[1]Hitters!$A:$A,0)))/0.75*1)+INDEX([1]Hitters!$CF:$CF,MATCH($A34,[1]Hitters!$A:$A,0)))/0.75*($M34+RIGHT(AL$4,4)*1-RIGHT($AA$4,4)*1-27)*0.1),(AK34-MIN(0.75,0.25*(RIGHT(AL$4,4)*1-(RIGHT($AD$4,4)*1)+0.25)*(1-MIN(0.75,INDEX([1]Hitters!$CF:$CF,MATCH($A34,[1]Hitters!$A:$A,0)))/0.75*1)+INDEX([1]Hitters!$CF:$CF,MATCH($A34,[1]Hitters!$A:$A,0)))/0.75*($M34+RIGHT(AL$4,4)*1-RIGHT($AA$4,4)*1-20)*0.094)))))))</f>
        <v>0.26505596246997432</v>
      </c>
      <c r="AM34" s="98">
        <f>MAX(IF($D34=0,20,IF($D34=1,60,150)),MAX(0,IF($D34&gt;1,INDEX([1]Hitters!$ER:$ER,MATCH($A34,[1]Hitters!$A:$A,0))*(0.4+MAX(0,0.6*MIN(1,(IF(O34="",0,(((4.25+(O34-0.263)*4.2)^(((4.25+(O34-0.263)*4.2)+(4.25-AA34*600/600*4.2/600))^0.285))/((4.25+(O34-0.263)*4.2)^(((4.25+(O34-0.263)*4.2)+(4.25-AA34*600/600*4.2/600))^0.285)+(4.25-AA34*600/600*4.2/600)^(((4.25+(O34-0.263)*4.2)+(4.25-AA34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34,[1]Pitchers!$A:$A,0))))*IF($D34&lt;2,(0.4+0.6*MAX(0,MIN(1,IF($D34=0,((4.25)^(((4.25)+(4.25-(4-O34)*4.25/4*1/9))^0.285)/((4.25)^(((4.25)+(4.25-(4-O34)*4.25/4*1/9))^0.285)+(4.25-(4-O34)*4.25/4*1/9)^(((4.25)+(4.25-(4-O34)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34)))/0.5345*0.0009131+0.0104414*(3.74-MIN(3.74,O34)))*50,(((4.25+(AA34-0.263)*0.32*198*MAX(6,198/33)/198)^(((4.25+(AA34-0.263)*0.32*198*MAX(6,198/33)/198)+(4.25-(4-O34)*4.25/4*MAX(6,198/33)/9))^0.285)/((4.25+(AA34-0.263)*0.32*198*MAX(6,198/33)/198)^(((4.25+(AA34-0.263)*0.32*198*MAX(6,198/33)/198)+(4.25-(4-O34)*4.25/4*MAX(6,198/33)/9))^0.285)+(4.25-(4-O34)*4.25/4*MAX(6,198/33)/9)^(((4.25+(AA34-0.263)*0.32*198*MAX(6,198/33)/198)+(4.25-(4-O34)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34=0,50,198)/0.0065))),1))</f>
        <v>130.58133075840431</v>
      </c>
      <c r="AN34" s="98">
        <f t="shared" si="3"/>
        <v>100.1843233813271</v>
      </c>
      <c r="AO34" s="98">
        <f t="shared" si="4"/>
        <v>67.452454657590025</v>
      </c>
      <c r="AP34" s="98">
        <f t="shared" si="5"/>
        <v>60</v>
      </c>
      <c r="AQ34" s="98">
        <f t="shared" si="6"/>
        <v>60</v>
      </c>
      <c r="AR34" s="98">
        <f t="shared" si="7"/>
        <v>60</v>
      </c>
      <c r="AS34" s="98">
        <f t="shared" si="8"/>
        <v>60</v>
      </c>
      <c r="AT34" s="98">
        <f t="shared" si="9"/>
        <v>60</v>
      </c>
      <c r="AU34" s="98">
        <f t="shared" si="10"/>
        <v>60</v>
      </c>
      <c r="AV34" s="98">
        <f t="shared" si="11"/>
        <v>60</v>
      </c>
      <c r="AW34" s="98">
        <f t="shared" si="12"/>
        <v>60</v>
      </c>
      <c r="AX34" s="98">
        <f t="shared" si="13"/>
        <v>60</v>
      </c>
      <c r="AY34" s="96">
        <f t="shared" si="14"/>
        <v>1.1555796500334958</v>
      </c>
      <c r="AZ34" s="96">
        <f t="shared" si="15"/>
        <v>13.571428571428571</v>
      </c>
      <c r="BA34" s="96">
        <f t="shared" si="16"/>
        <v>0.80281694117925784</v>
      </c>
      <c r="BB34" s="96">
        <f t="shared" si="17"/>
        <v>0.4150149515932211</v>
      </c>
      <c r="BC34" s="96">
        <f t="shared" si="18"/>
        <v>0.12144384752739357</v>
      </c>
      <c r="BD34" s="96">
        <f t="shared" si="19"/>
        <v>0</v>
      </c>
      <c r="BE34" s="96">
        <f t="shared" si="20"/>
        <v>0</v>
      </c>
      <c r="BF34" s="96">
        <f t="shared" si="21"/>
        <v>0</v>
      </c>
      <c r="BG34" s="96">
        <f t="shared" si="22"/>
        <v>0</v>
      </c>
      <c r="BH34" s="96">
        <f t="shared" si="23"/>
        <v>0</v>
      </c>
      <c r="BI34" s="96">
        <f t="shared" si="24"/>
        <v>0</v>
      </c>
      <c r="BJ34" s="96">
        <f t="shared" si="25"/>
        <v>0</v>
      </c>
      <c r="BK34" s="96">
        <f t="shared" si="26"/>
        <v>0</v>
      </c>
      <c r="BL34" s="96">
        <f t="shared" si="27"/>
        <v>0</v>
      </c>
      <c r="BM34" s="129">
        <f t="shared" si="66"/>
        <v>8</v>
      </c>
      <c r="BN34" s="129">
        <f t="shared" si="66"/>
        <v>8</v>
      </c>
      <c r="BO34" s="129" t="str">
        <f t="shared" si="66"/>
        <v/>
      </c>
      <c r="BP34" s="129" t="str">
        <f t="shared" si="66"/>
        <v/>
      </c>
      <c r="BQ34" s="129" t="str">
        <f t="shared" si="66"/>
        <v/>
      </c>
      <c r="BR34" s="129" t="str">
        <f t="shared" si="66"/>
        <v/>
      </c>
      <c r="BS34" s="129" t="str">
        <f t="shared" si="66"/>
        <v/>
      </c>
      <c r="BT34" s="129" t="str">
        <f t="shared" si="66"/>
        <v/>
      </c>
      <c r="BU34" s="129" t="str">
        <f t="shared" si="66"/>
        <v/>
      </c>
      <c r="BV34" s="129" t="str">
        <f t="shared" si="66"/>
        <v/>
      </c>
      <c r="BW34" s="129" t="str">
        <f t="shared" si="66"/>
        <v/>
      </c>
      <c r="BX34" s="129" t="str">
        <f t="shared" si="66"/>
        <v/>
      </c>
      <c r="BY34" s="130">
        <f t="shared" si="29"/>
        <v>6.9225355294340627</v>
      </c>
      <c r="BZ34" s="130">
        <f t="shared" si="30"/>
        <v>3.9861255933830573</v>
      </c>
      <c r="CA34" s="130">
        <f t="shared" si="31"/>
        <v>1.5711347351916114</v>
      </c>
      <c r="CB34" s="130">
        <f t="shared" si="32"/>
        <v>0.5</v>
      </c>
      <c r="CC34" s="130">
        <f t="shared" si="33"/>
        <v>0.5</v>
      </c>
      <c r="CD34" s="130">
        <f t="shared" si="34"/>
        <v>0.5</v>
      </c>
      <c r="CE34" s="130">
        <f t="shared" si="35"/>
        <v>0.5</v>
      </c>
      <c r="CF34" s="130">
        <f t="shared" si="36"/>
        <v>0.5</v>
      </c>
      <c r="CG34" s="130">
        <f t="shared" si="37"/>
        <v>0.5</v>
      </c>
      <c r="CH34" s="130">
        <f t="shared" si="38"/>
        <v>0.5</v>
      </c>
      <c r="CI34" s="130">
        <f t="shared" si="39"/>
        <v>0.5</v>
      </c>
      <c r="CJ34" s="130">
        <f t="shared" si="40"/>
        <v>0.5</v>
      </c>
      <c r="CK34" s="131">
        <f t="shared" si="41"/>
        <v>2</v>
      </c>
      <c r="CL34" s="96">
        <f t="shared" si="42"/>
        <v>-0.58127987419444849</v>
      </c>
      <c r="CM34" s="96">
        <f t="shared" si="43"/>
        <v>-0.64688878408715556</v>
      </c>
      <c r="CN34" s="96">
        <f t="shared" si="44"/>
        <v>-0.59351844561573186</v>
      </c>
      <c r="CO34" s="96">
        <f t="shared" si="45"/>
        <v>-0.63596999999999992</v>
      </c>
      <c r="CP34" s="96">
        <f t="shared" si="46"/>
        <v>-0.63596999999999992</v>
      </c>
      <c r="CQ34" s="96">
        <f t="shared" si="47"/>
        <v>-0.63596999999999992</v>
      </c>
      <c r="CR34" s="96">
        <f t="shared" si="48"/>
        <v>-0.63596999999999992</v>
      </c>
      <c r="CS34" s="96">
        <f t="shared" si="49"/>
        <v>-0.63596999999999992</v>
      </c>
      <c r="CT34" s="96">
        <f t="shared" si="50"/>
        <v>-0.63596999999999992</v>
      </c>
      <c r="CU34" s="96">
        <f t="shared" si="51"/>
        <v>-0.63596999999999992</v>
      </c>
      <c r="CV34" s="96">
        <f t="shared" si="52"/>
        <v>-0.63596999999999992</v>
      </c>
      <c r="CW34" s="96">
        <f t="shared" si="53"/>
        <v>-0.63596999999999992</v>
      </c>
      <c r="CX34" s="96">
        <f>MAX(0,(IF(CL34&gt;0,(CL34-ROUNDDOWN(CL34,1))/0.1*LOOKUP(ROUNDUP(CL34+81.1,1),CB!$A:$A,CB!$C:$C)+(1-(CL34-ROUNDDOWN(CL34,1))/0.1)*LOOKUP(ROUNDDOWN(CL34+81.1,1),CB!$A:$A,CB!$C:$C),(CL34-ROUNDDOWN(CL34-0.1,1))/0.1*LOOKUP(ROUNDUP(CL34+81.1,1),CB!$A:$A,CB!$C:$C)+(1-(CL34-ROUNDDOWN(CL34-0.1,1))/0.1)*LOOKUP(ROUNDDOWN(CL34+81.1,1),CB!$A:$A,CB!$C:$C))-LOOKUP(81.1,CB!$A:$A,CB!$C:$C))/(1-(BINOMDIST(97,162,0.5,TRUE)-BINOMDIST(87,162,0.5,TRUE)))*$C$2*($B$1^(LEFT(CX$4,4)*1-LEFT($BA$4,4)*1))*(37.75+CL34))</f>
        <v>0</v>
      </c>
      <c r="CY34" s="96">
        <f>MAX(0,(IF(CM34&gt;0,(CM34-ROUNDDOWN(CM34,1))/0.1*LOOKUP(ROUNDUP(CM34+81.1,1),CB!$A:$A,CB!$C:$C)+(1-(CM34-ROUNDDOWN(CM34,1))/0.1)*LOOKUP(ROUNDDOWN(CM34+81.1,1),CB!$A:$A,CB!$C:$C),(CM34-ROUNDDOWN(CM34-0.1,1))/0.1*LOOKUP(ROUNDUP(CM34+81.1,1),CB!$A:$A,CB!$C:$C)+(1-(CM34-ROUNDDOWN(CM34-0.1,1))/0.1)*LOOKUP(ROUNDDOWN(CM34+81.1,1),CB!$A:$A,CB!$C:$C))-LOOKUP(81.1,CB!$A:$A,CB!$C:$C))/(1-(BINOMDIST(97,162,0.5,TRUE)-BINOMDIST(87,162,0.5,TRUE)))*$C$2*($B$1^(LEFT(CY$4,4)*1-LEFT($BA$4,4)*1))*(37.75+CM34))</f>
        <v>0</v>
      </c>
      <c r="CZ34" s="96">
        <f>MAX(0,(IF(CN34&gt;0,(CN34-ROUNDDOWN(CN34,1))/0.1*LOOKUP(ROUNDUP(CN34+81.1,1),CB!$A:$A,CB!$C:$C)+(1-(CN34-ROUNDDOWN(CN34,1))/0.1)*LOOKUP(ROUNDDOWN(CN34+81.1,1),CB!$A:$A,CB!$C:$C),(CN34-ROUNDDOWN(CN34-0.1,1))/0.1*LOOKUP(ROUNDUP(CN34+81.1,1),CB!$A:$A,CB!$C:$C)+(1-(CN34-ROUNDDOWN(CN34-0.1,1))/0.1)*LOOKUP(ROUNDDOWN(CN34+81.1,1),CB!$A:$A,CB!$C:$C))-LOOKUP(81.1,CB!$A:$A,CB!$C:$C))/(1-(BINOMDIST(97,162,0.5,TRUE)-BINOMDIST(87,162,0.5,TRUE)))*$C$2*($B$1^(LEFT(CZ$4,4)*1-LEFT($BA$4,4)*1))*(37.75+CN34))</f>
        <v>0</v>
      </c>
      <c r="DA34" s="96">
        <f>MAX(0,(IF(CO34&gt;0,(CO34-ROUNDDOWN(CO34,1))/0.1*LOOKUP(ROUNDUP(CO34+81.1,1),CB!$A:$A,CB!$C:$C)+(1-(CO34-ROUNDDOWN(CO34,1))/0.1)*LOOKUP(ROUNDDOWN(CO34+81.1,1),CB!$A:$A,CB!$C:$C),(CO34-ROUNDDOWN(CO34-0.1,1))/0.1*LOOKUP(ROUNDUP(CO34+81.1,1),CB!$A:$A,CB!$C:$C)+(1-(CO34-ROUNDDOWN(CO34-0.1,1))/0.1)*LOOKUP(ROUNDDOWN(CO34+81.1,1),CB!$A:$A,CB!$C:$C))-LOOKUP(81.1,CB!$A:$A,CB!$C:$C))/(1-(BINOMDIST(97,162,0.5,TRUE)-BINOMDIST(87,162,0.5,TRUE)))*$C$2*($B$1^(LEFT(DA$4,4)*1-LEFT($BA$4,4)*1))*(37.75+CO34))</f>
        <v>0</v>
      </c>
      <c r="DB34" s="96">
        <f>MAX(0,(IF(CP34&gt;0,(CP34-ROUNDDOWN(CP34,1))/0.1*LOOKUP(ROUNDUP(CP34+81.1,1),CB!$A:$A,CB!$C:$C)+(1-(CP34-ROUNDDOWN(CP34,1))/0.1)*LOOKUP(ROUNDDOWN(CP34+81.1,1),CB!$A:$A,CB!$C:$C),(CP34-ROUNDDOWN(CP34-0.1,1))/0.1*LOOKUP(ROUNDUP(CP34+81.1,1),CB!$A:$A,CB!$C:$C)+(1-(CP34-ROUNDDOWN(CP34-0.1,1))/0.1)*LOOKUP(ROUNDDOWN(CP34+81.1,1),CB!$A:$A,CB!$C:$C))-LOOKUP(81.1,CB!$A:$A,CB!$C:$C))/(1-(BINOMDIST(97,162,0.5,TRUE)-BINOMDIST(87,162,0.5,TRUE)))*$C$2*($B$1^(LEFT(DB$4,4)*1-LEFT($BA$4,4)*1))*(37.75+CP34))</f>
        <v>0</v>
      </c>
      <c r="DC34" s="96">
        <f>MAX(0,(IF(CQ34&gt;0,(CQ34-ROUNDDOWN(CQ34,1))/0.1*LOOKUP(ROUNDUP(CQ34+81.1,1),CB!$A:$A,CB!$C:$C)+(1-(CQ34-ROUNDDOWN(CQ34,1))/0.1)*LOOKUP(ROUNDDOWN(CQ34+81.1,1),CB!$A:$A,CB!$C:$C),(CQ34-ROUNDDOWN(CQ34-0.1,1))/0.1*LOOKUP(ROUNDUP(CQ34+81.1,1),CB!$A:$A,CB!$C:$C)+(1-(CQ34-ROUNDDOWN(CQ34-0.1,1))/0.1)*LOOKUP(ROUNDDOWN(CQ34+81.1,1),CB!$A:$A,CB!$C:$C))-LOOKUP(81.1,CB!$A:$A,CB!$C:$C))/(1-(BINOMDIST(97,162,0.5,TRUE)-BINOMDIST(87,162,0.5,TRUE)))*$C$2*($B$1^(LEFT(DC$4,4)*1-LEFT($BA$4,4)*1))*(37.75+CQ34))</f>
        <v>0</v>
      </c>
      <c r="DD34" s="96">
        <f>MAX(0,(IF(CR34&gt;0,(CR34-ROUNDDOWN(CR34,1))/0.1*LOOKUP(ROUNDUP(CR34+81.1,1),CB!$A:$A,CB!$C:$C)+(1-(CR34-ROUNDDOWN(CR34,1))/0.1)*LOOKUP(ROUNDDOWN(CR34+81.1,1),CB!$A:$A,CB!$C:$C),(CR34-ROUNDDOWN(CR34-0.1,1))/0.1*LOOKUP(ROUNDUP(CR34+81.1,1),CB!$A:$A,CB!$C:$C)+(1-(CR34-ROUNDDOWN(CR34-0.1,1))/0.1)*LOOKUP(ROUNDDOWN(CR34+81.1,1),CB!$A:$A,CB!$C:$C))-LOOKUP(81.1,CB!$A:$A,CB!$C:$C))/(1-(BINOMDIST(97,162,0.5,TRUE)-BINOMDIST(87,162,0.5,TRUE)))*$C$2*($B$1^(LEFT(DD$4,4)*1-LEFT($BA$4,4)*1))*(37.75+CR34))</f>
        <v>0</v>
      </c>
      <c r="DE34" s="96">
        <f>MAX(0,(IF(CS34&gt;0,(CS34-ROUNDDOWN(CS34,1))/0.1*LOOKUP(ROUNDUP(CS34+81.1,1),CB!$A:$A,CB!$C:$C)+(1-(CS34-ROUNDDOWN(CS34,1))/0.1)*LOOKUP(ROUNDDOWN(CS34+81.1,1),CB!$A:$A,CB!$C:$C),(CS34-ROUNDDOWN(CS34-0.1,1))/0.1*LOOKUP(ROUNDUP(CS34+81.1,1),CB!$A:$A,CB!$C:$C)+(1-(CS34-ROUNDDOWN(CS34-0.1,1))/0.1)*LOOKUP(ROUNDDOWN(CS34+81.1,1),CB!$A:$A,CB!$C:$C))-LOOKUP(81.1,CB!$A:$A,CB!$C:$C))/(1-(BINOMDIST(97,162,0.5,TRUE)-BINOMDIST(87,162,0.5,TRUE)))*$C$2*($B$1^(LEFT(DE$4,4)*1-LEFT($BA$4,4)*1))*(37.75+CS34))</f>
        <v>0</v>
      </c>
      <c r="DF34" s="96">
        <f>MAX(0,(IF(CT34&gt;0,(CT34-ROUNDDOWN(CT34,1))/0.1*LOOKUP(ROUNDUP(CT34+81.1,1),CB!$A:$A,CB!$C:$C)+(1-(CT34-ROUNDDOWN(CT34,1))/0.1)*LOOKUP(ROUNDDOWN(CT34+81.1,1),CB!$A:$A,CB!$C:$C),(CT34-ROUNDDOWN(CT34-0.1,1))/0.1*LOOKUP(ROUNDUP(CT34+81.1,1),CB!$A:$A,CB!$C:$C)+(1-(CT34-ROUNDDOWN(CT34-0.1,1))/0.1)*LOOKUP(ROUNDDOWN(CT34+81.1,1),CB!$A:$A,CB!$C:$C))-LOOKUP(81.1,CB!$A:$A,CB!$C:$C))/(1-(BINOMDIST(97,162,0.5,TRUE)-BINOMDIST(87,162,0.5,TRUE)))*$C$2*($B$1^(LEFT(DF$4,4)*1-LEFT($BA$4,4)*1))*(37.75+CT34))</f>
        <v>0</v>
      </c>
      <c r="DG34" s="96">
        <f>MAX(0,(IF(CU34&gt;0,(CU34-ROUNDDOWN(CU34,1))/0.1*LOOKUP(ROUNDUP(CU34+81.1,1),CB!$A:$A,CB!$C:$C)+(1-(CU34-ROUNDDOWN(CU34,1))/0.1)*LOOKUP(ROUNDDOWN(CU34+81.1,1),CB!$A:$A,CB!$C:$C),(CU34-ROUNDDOWN(CU34-0.1,1))/0.1*LOOKUP(ROUNDUP(CU34+81.1,1),CB!$A:$A,CB!$C:$C)+(1-(CU34-ROUNDDOWN(CU34-0.1,1))/0.1)*LOOKUP(ROUNDDOWN(CU34+81.1,1),CB!$A:$A,CB!$C:$C))-LOOKUP(81.1,CB!$A:$A,CB!$C:$C))/(1-(BINOMDIST(97,162,0.5,TRUE)-BINOMDIST(87,162,0.5,TRUE)))*$C$2*($B$1^(LEFT(DG$4,4)*1-LEFT($BA$4,4)*1))*(37.75+CU34))</f>
        <v>0</v>
      </c>
      <c r="DH34" s="96">
        <f>MAX(0,(IF(CV34&gt;0,(CV34-ROUNDDOWN(CV34,1))/0.1*LOOKUP(ROUNDUP(CV34+81.1,1),CB!$A:$A,CB!$C:$C)+(1-(CV34-ROUNDDOWN(CV34,1))/0.1)*LOOKUP(ROUNDDOWN(CV34+81.1,1),CB!$A:$A,CB!$C:$C),(CV34-ROUNDDOWN(CV34-0.1,1))/0.1*LOOKUP(ROUNDUP(CV34+81.1,1),CB!$A:$A,CB!$C:$C)+(1-(CV34-ROUNDDOWN(CV34-0.1,1))/0.1)*LOOKUP(ROUNDDOWN(CV34+81.1,1),CB!$A:$A,CB!$C:$C))-LOOKUP(81.1,CB!$A:$A,CB!$C:$C))/(1-(BINOMDIST(97,162,0.5,TRUE)-BINOMDIST(87,162,0.5,TRUE)))*$C$2*($B$1^(LEFT(DH$4,4)*1-LEFT($BA$4,4)*1))*(37.75+CV34))</f>
        <v>0</v>
      </c>
      <c r="DI34" s="96">
        <f>MAX(0,(IF(CW34&gt;0,(CW34-ROUNDDOWN(CW34,1))/0.1*LOOKUP(ROUNDUP(CW34+81.1,1),CB!$A:$A,CB!$C:$C)+(1-(CW34-ROUNDDOWN(CW34,1))/0.1)*LOOKUP(ROUNDDOWN(CW34+81.1,1),CB!$A:$A,CB!$C:$C),(CW34-ROUNDDOWN(CW34-0.1,1))/0.1*LOOKUP(ROUNDUP(CW34+81.1,1),CB!$A:$A,CB!$C:$C)+(1-(CW34-ROUNDDOWN(CW34-0.1,1))/0.1)*LOOKUP(ROUNDDOWN(CW34+81.1,1),CB!$A:$A,CB!$C:$C))-LOOKUP(81.1,CB!$A:$A,CB!$C:$C))/(1-(BINOMDIST(97,162,0.5,TRUE)-BINOMDIST(87,162,0.5,TRUE)))*$C$2*($B$1^(LEFT(DI$4,4)*1-LEFT($BA$4,4)*1))*(37.75+CW34))</f>
        <v>0</v>
      </c>
      <c r="DJ34" s="90">
        <f t="shared" si="54"/>
        <v>0</v>
      </c>
      <c r="DK34" s="132"/>
      <c r="DL34" s="132">
        <f t="shared" si="55"/>
        <v>6.9225355294340627</v>
      </c>
      <c r="DM34" s="132">
        <f t="shared" si="56"/>
        <v>11.217756905559332</v>
      </c>
      <c r="DN34" s="132">
        <f t="shared" si="57"/>
        <v>13.606098280925163</v>
      </c>
      <c r="DO34" s="132">
        <f t="shared" si="58"/>
        <v>15.282667890347447</v>
      </c>
      <c r="DP34" s="132">
        <f t="shared" si="59"/>
        <v>17.021352685495405</v>
      </c>
      <c r="DQ34" s="132">
        <f t="shared" si="60"/>
        <v>18.819751118900513</v>
      </c>
      <c r="DR34" s="132">
        <f t="shared" si="61"/>
        <v>20.675076003118019</v>
      </c>
      <c r="DS34" s="132">
        <f t="shared" si="62"/>
        <v>22.584229854336751</v>
      </c>
      <c r="DT34" s="132">
        <f t="shared" si="63"/>
        <v>24.543883391859723</v>
      </c>
      <c r="DU34" s="132">
        <f t="shared" si="64"/>
        <v>26.550553628564924</v>
      </c>
      <c r="DV34" s="132"/>
      <c r="DW34" s="132"/>
      <c r="DX34" s="132"/>
      <c r="DY34" s="132"/>
      <c r="DZ34" s="132"/>
      <c r="EA34" s="132"/>
      <c r="EB34" s="132"/>
      <c r="EC34" s="132"/>
      <c r="ED34" s="132"/>
      <c r="EE34" s="132"/>
      <c r="ER34" s="132"/>
      <c r="ES34" s="132"/>
      <c r="ET34" s="132"/>
      <c r="EU34" s="132"/>
      <c r="EV34" s="132"/>
      <c r="EW34" s="132"/>
      <c r="EX34" s="132"/>
      <c r="EY34" s="132"/>
      <c r="EZ34" s="132"/>
      <c r="FA34" s="132"/>
      <c r="FB34" s="132"/>
      <c r="FC34" s="132"/>
    </row>
    <row r="35" spans="1:159" ht="12.75" customHeight="1" x14ac:dyDescent="0.2">
      <c r="A35">
        <v>518875</v>
      </c>
      <c r="B35" s="99" t="str">
        <f>INDEX([1]Bios!$O:$O,MATCH(A35,[1]Bios!$C:$C,0))</f>
        <v>Kelley, Shawn</v>
      </c>
      <c r="C35" s="92" t="s">
        <v>100</v>
      </c>
      <c r="D35" s="94">
        <f>LOOKUP(IF(INDEX([1]Bios!$M:$M,MATCH(A35,[1]Bios!$C:$C,0))="P",INDEX([1]Pitchers!$Q:$Q,MATCH(A35,[1]Pitchers!$A:$A,0)),INDEX([1]Hitters!$AV:$AV,MATCH(A35,[1]Hitters!$A:$A,0))),Positions!A:A,Positions!B:B)</f>
        <v>0</v>
      </c>
      <c r="E35" s="137">
        <v>3</v>
      </c>
      <c r="F35" s="138">
        <f t="shared" si="0"/>
        <v>32.459240568044819</v>
      </c>
      <c r="G35" s="138">
        <v>15.5</v>
      </c>
      <c r="H35" s="94"/>
      <c r="I35" s="93">
        <f>6</f>
        <v>6</v>
      </c>
      <c r="J35" s="93">
        <f>6</f>
        <v>6</v>
      </c>
      <c r="K35" s="94">
        <f>MIN(IF(D35&gt;1,INDEX([1]Hitters!$DA:$DA,MATCH(A35,[1]Hitters!$A:$A,0)),INDEX([1]Pitchers!$DA:$DA,MATCH(A35,[1]Pitchers!$A:$A,0))),J35)</f>
        <v>5.9515131313131313</v>
      </c>
      <c r="L35" s="94">
        <f t="shared" si="1"/>
        <v>4</v>
      </c>
      <c r="M35" s="95">
        <f>IF(D35&gt;1,INDEX([1]Hitters!$CV:$CV,MATCH($A35,[1]Hitters!$A:$A,0)),INDEX([1]Pitchers!$CP:$CP,MATCH($A35,[1]Pitchers!$A:$A,0)))</f>
        <v>32.208333333333336</v>
      </c>
      <c r="N35" s="90">
        <f t="shared" si="2"/>
        <v>13.934009446307419</v>
      </c>
      <c r="O35" s="97">
        <f>IF($D35&gt;1,INDEX([1]Hitters!$AF:$AF,MATCH($A35,[1]Hitters!$A:$A,0)),INDEX([1]Pitchers!$AJ:$AJ,MATCH($A35,[1]Pitchers!$A:$A,0))*IF(OR(AND($D35=0,INDEX([1]Pitchers!$Q:$Q,MATCH($A35,[1]Pitchers!$A:$A,0))="R"),AND($D35=1,INDEX([1]Pitchers!$Q:$Q,MATCH($A35,[1]Pitchers!$A:$A,0))="S")),1,IF($D35=0,0.83+(1-INDEX([1]Pitchers!$BE:$BE,MATCH($A35,[1]Pitchers!$A:$A,0)))/8,1/(0.83+(1-INDEX([1]Pitchers!$BE:$BE,MATCH($A35,[1]Pitchers!$A:$A,0)))/8))))</f>
        <v>2.9849266468897069</v>
      </c>
      <c r="P35" s="97">
        <f>IF($D35&gt;1,O35+(LOOKUP(ROUNDDOWN($M35+RIGHT(P$4,4)*1-2016,0),Age!$A:$A,Age!$C:$C)*(1-($M35+RIGHT(P$4,4)*1-2016-ROUNDDOWN($M35+RIGHT(P$4,4)*1-2016,0)))+LOOKUP(ROUNDUP($M35+RIGHT(P$4,4)*1-2016,0),Age!$A:$A,Age!$C:$C)*(($M35+RIGHT(P$4,4)*1-2016-ROUNDDOWN($M35+RIGHT(P$4,4)*1-2016,0))))*IF($M35+RIGHT(P$4,4)*1-2016&gt;27,1,INDEX([1]Hitters!$BG:$BG,MATCH($A35,[1]Hitters!$A:$A,0))),O35*(1-(1-(LOOKUP(ROUNDDOWN($M35+RIGHT(P$4,4)*1-2016,0),Age!$A:$A,Age!$L:$L)*(1-($M35+RIGHT(P$4,4)*1-2016-ROUNDDOWN($M35+RIGHT(P$4,4)*1-2016,0)))+LOOKUP(ROUNDUP($M35+RIGHT(P$4,4)*1-2016,0),Age!$A:$A,Age!$L:$L)*(($M35+RIGHT(P$4,4)*1-2016-ROUNDDOWN($M35+RIGHT(P$4,4)*1-2016,0)))))*IF($M35+RIGHT(P$4,4)*1-2016&gt;27,1,INDEX([1]Pitchers!$BE:$BE,MATCH($A35,[1]Pitchers!$A:$A,0)))))</f>
        <v>3.0914823095864912</v>
      </c>
      <c r="Q35" s="97">
        <f>IF($D35&gt;1,P35+(LOOKUP(ROUNDDOWN($M35+RIGHT(Q$4,4)*1-2016,0),Age!$A:$A,Age!$C:$C)*(1-($M35+RIGHT(Q$4,4)*1-2016-ROUNDDOWN($M35+RIGHT(Q$4,4)*1-2016,0)))+LOOKUP(ROUNDUP($M35+RIGHT(Q$4,4)*1-2016,0),Age!$A:$A,Age!$C:$C)*(($M35+RIGHT(Q$4,4)*1-2016-ROUNDDOWN($M35+RIGHT(Q$4,4)*1-2016,0))))*IF($M35+RIGHT(Q$4,4)*1-2016&gt;27,1,INDEX([1]Hitters!$BG:$BG,MATCH($A35,[1]Hitters!$A:$A,0))),P35*(1-(1-(LOOKUP(ROUNDDOWN($M35+RIGHT(Q$4,4)*1-2016,0),Age!$A:$A,Age!$L:$L)*(1-($M35+RIGHT(Q$4,4)*1-2016-ROUNDDOWN($M35+RIGHT(Q$4,4)*1-2016,0)))+LOOKUP(ROUNDUP($M35+RIGHT(Q$4,4)*1-2016,0),Age!$A:$A,Age!$L:$L)*(($M35+RIGHT(Q$4,4)*1-2016-ROUNDDOWN($M35+RIGHT(Q$4,4)*1-2016,0)))))*IF($M35+RIGHT(Q$4,4)*1-2016&gt;27,1,INDEX([1]Pitchers!$BE:$BE,MATCH($A35,[1]Pitchers!$A:$A,0)))))</f>
        <v>3.2196178107307087</v>
      </c>
      <c r="R35" s="97">
        <f>IF($D35&gt;1,Q35+(LOOKUP(ROUNDDOWN($M35+RIGHT(R$4,4)*1-2016,0),Age!$A:$A,Age!$C:$C)*(1-($M35+RIGHT(R$4,4)*1-2016-ROUNDDOWN($M35+RIGHT(R$4,4)*1-2016,0)))+LOOKUP(ROUNDUP($M35+RIGHT(R$4,4)*1-2016,0),Age!$A:$A,Age!$C:$C)*(($M35+RIGHT(R$4,4)*1-2016-ROUNDDOWN($M35+RIGHT(R$4,4)*1-2016,0))))*IF($M35+RIGHT(R$4,4)*1-2016&gt;27,1,INDEX([1]Hitters!$BG:$BG,MATCH($A35,[1]Hitters!$A:$A,0))),Q35*(1-(1-(LOOKUP(ROUNDDOWN($M35+RIGHT(R$4,4)*1-2016,0),Age!$A:$A,Age!$L:$L)*(1-($M35+RIGHT(R$4,4)*1-2016-ROUNDDOWN($M35+RIGHT(R$4,4)*1-2016,0)))+LOOKUP(ROUNDUP($M35+RIGHT(R$4,4)*1-2016,0),Age!$A:$A,Age!$L:$L)*(($M35+RIGHT(R$4,4)*1-2016-ROUNDDOWN($M35+RIGHT(R$4,4)*1-2016,0)))))*IF($M35+RIGHT(R$4,4)*1-2016&gt;27,1,INDEX([1]Pitchers!$BE:$BE,MATCH($A35,[1]Pitchers!$A:$A,0)))))</f>
        <v>3.3715770638600957</v>
      </c>
      <c r="S35" s="97">
        <f>IF($D35&gt;1,R35+(LOOKUP(ROUNDDOWN($M35+RIGHT(S$4,4)*1-2016,0),Age!$A:$A,Age!$C:$C)*(1-($M35+RIGHT(S$4,4)*1-2016-ROUNDDOWN($M35+RIGHT(S$4,4)*1-2016,0)))+LOOKUP(ROUNDUP($M35+RIGHT(S$4,4)*1-2016,0),Age!$A:$A,Age!$C:$C)*(($M35+RIGHT(S$4,4)*1-2016-ROUNDDOWN($M35+RIGHT(S$4,4)*1-2016,0))))*IF($M35+RIGHT(S$4,4)*1-2016&gt;27,1,INDEX([1]Hitters!$BG:$BG,MATCH($A35,[1]Hitters!$A:$A,0))),R35*(1-(1-(LOOKUP(ROUNDDOWN($M35+RIGHT(S$4,4)*1-2016,0),Age!$A:$A,Age!$L:$L)*(1-($M35+RIGHT(S$4,4)*1-2016-ROUNDDOWN($M35+RIGHT(S$4,4)*1-2016,0)))+LOOKUP(ROUNDUP($M35+RIGHT(S$4,4)*1-2016,0),Age!$A:$A,Age!$L:$L)*(($M35+RIGHT(S$4,4)*1-2016-ROUNDDOWN($M35+RIGHT(S$4,4)*1-2016,0)))))*IF($M35+RIGHT(S$4,4)*1-2016&gt;27,1,INDEX([1]Pitchers!$BE:$BE,MATCH($A35,[1]Pitchers!$A:$A,0)))))</f>
        <v>3.5500950452726077</v>
      </c>
      <c r="T35" s="97">
        <f>IF($D35&gt;1,S35+(LOOKUP(ROUNDDOWN($M35+RIGHT(T$4,4)*1-2016,0),Age!$A:$A,Age!$C:$C)*(1-($M35+RIGHT(T$4,4)*1-2016-ROUNDDOWN($M35+RIGHT(T$4,4)*1-2016,0)))+LOOKUP(ROUNDUP($M35+RIGHT(T$4,4)*1-2016,0),Age!$A:$A,Age!$C:$C)*(($M35+RIGHT(T$4,4)*1-2016-ROUNDDOWN($M35+RIGHT(T$4,4)*1-2016,0))))*IF($M35+RIGHT(T$4,4)*1-2016&gt;27,1,INDEX([1]Hitters!$BG:$BG,MATCH($A35,[1]Hitters!$A:$A,0))),S35*(1-(1-(LOOKUP(ROUNDDOWN($M35+RIGHT(T$4,4)*1-2016,0),Age!$A:$A,Age!$L:$L)*(1-($M35+RIGHT(T$4,4)*1-2016-ROUNDDOWN($M35+RIGHT(T$4,4)*1-2016,0)))+LOOKUP(ROUNDUP($M35+RIGHT(T$4,4)*1-2016,0),Age!$A:$A,Age!$L:$L)*(($M35+RIGHT(T$4,4)*1-2016-ROUNDDOWN($M35+RIGHT(T$4,4)*1-2016,0)))))*IF($M35+RIGHT(T$4,4)*1-2016&gt;27,1,INDEX([1]Pitchers!$BE:$BE,MATCH($A35,[1]Pitchers!$A:$A,0)))))</f>
        <v>3.758478228398769</v>
      </c>
      <c r="U35" s="97">
        <f>IF($D35&gt;1,T35+(LOOKUP(ROUNDDOWN($M35+RIGHT(U$4,4)*1-2016,0),Age!$A:$A,Age!$C:$C)*(1-($M35+RIGHT(U$4,4)*1-2016-ROUNDDOWN($M35+RIGHT(U$4,4)*1-2016,0)))+LOOKUP(ROUNDUP($M35+RIGHT(U$4,4)*1-2016,0),Age!$A:$A,Age!$C:$C)*(($M35+RIGHT(U$4,4)*1-2016-ROUNDDOWN($M35+RIGHT(U$4,4)*1-2016,0))))*IF($M35+RIGHT(U$4,4)*1-2016&gt;27,1,INDEX([1]Hitters!$BG:$BG,MATCH($A35,[1]Hitters!$A:$A,0))),T35*(1-(1-(LOOKUP(ROUNDDOWN($M35+RIGHT(U$4,4)*1-2016,0),Age!$A:$A,Age!$L:$L)*(1-($M35+RIGHT(U$4,4)*1-2016-ROUNDDOWN($M35+RIGHT(U$4,4)*1-2016,0)))+LOOKUP(ROUNDUP($M35+RIGHT(U$4,4)*1-2016,0),Age!$A:$A,Age!$L:$L)*(($M35+RIGHT(U$4,4)*1-2016-ROUNDDOWN($M35+RIGHT(U$4,4)*1-2016,0)))))*IF($M35+RIGHT(U$4,4)*1-2016&gt;27,1,INDEX([1]Pitchers!$BE:$BE,MATCH($A35,[1]Pitchers!$A:$A,0)))))</f>
        <v>4.000704320056097</v>
      </c>
      <c r="V35" s="97">
        <f>IF($D35&gt;1,U35+(LOOKUP(ROUNDDOWN($M35+RIGHT(V$4,4)*1-2016,0),Age!$A:$A,Age!$C:$C)*(1-($M35+RIGHT(V$4,4)*1-2016-ROUNDDOWN($M35+RIGHT(V$4,4)*1-2016,0)))+LOOKUP(ROUNDUP($M35+RIGHT(V$4,4)*1-2016,0),Age!$A:$A,Age!$C:$C)*(($M35+RIGHT(V$4,4)*1-2016-ROUNDDOWN($M35+RIGHT(V$4,4)*1-2016,0))))*IF($M35+RIGHT(V$4,4)*1-2016&gt;27,1,INDEX([1]Hitters!$BG:$BG,MATCH($A35,[1]Hitters!$A:$A,0))),U35*(1-(1-(LOOKUP(ROUNDDOWN($M35+RIGHT(V$4,4)*1-2016,0),Age!$A:$A,Age!$L:$L)*(1-($M35+RIGHT(V$4,4)*1-2016-ROUNDDOWN($M35+RIGHT(V$4,4)*1-2016,0)))+LOOKUP(ROUNDUP($M35+RIGHT(V$4,4)*1-2016,0),Age!$A:$A,Age!$L:$L)*(($M35+RIGHT(V$4,4)*1-2016-ROUNDDOWN($M35+RIGHT(V$4,4)*1-2016,0)))))*IF($M35+RIGHT(V$4,4)*1-2016&gt;27,1,INDEX([1]Pitchers!$BE:$BE,MATCH($A35,[1]Pitchers!$A:$A,0)))))</f>
        <v>4.2815454285233718</v>
      </c>
      <c r="W35" s="97">
        <f>IF($D35&gt;1,V35+(LOOKUP(ROUNDDOWN($M35+RIGHT(W$4,4)*1-2016,0),Age!$A:$A,Age!$C:$C)*(1-($M35+RIGHT(W$4,4)*1-2016-ROUNDDOWN($M35+RIGHT(W$4,4)*1-2016,0)))+LOOKUP(ROUNDUP($M35+RIGHT(W$4,4)*1-2016,0),Age!$A:$A,Age!$C:$C)*(($M35+RIGHT(W$4,4)*1-2016-ROUNDDOWN($M35+RIGHT(W$4,4)*1-2016,0))))*IF($M35+RIGHT(W$4,4)*1-2016&gt;27,1,INDEX([1]Hitters!$BG:$BG,MATCH($A35,[1]Hitters!$A:$A,0))),V35*(1-(1-(LOOKUP(ROUNDDOWN($M35+RIGHT(W$4,4)*1-2016,0),Age!$A:$A,Age!$L:$L)*(1-($M35+RIGHT(W$4,4)*1-2016-ROUNDDOWN($M35+RIGHT(W$4,4)*1-2016,0)))+LOOKUP(ROUNDUP($M35+RIGHT(W$4,4)*1-2016,0),Age!$A:$A,Age!$L:$L)*(($M35+RIGHT(W$4,4)*1-2016-ROUNDDOWN($M35+RIGHT(W$4,4)*1-2016,0)))))*IF($M35+RIGHT(W$4,4)*1-2016&gt;27,1,INDEX([1]Pitchers!$BE:$BE,MATCH($A35,[1]Pitchers!$A:$A,0)))))</f>
        <v>4.6067198839334171</v>
      </c>
      <c r="X35" s="97">
        <f>IF($D35&gt;1,W35+(LOOKUP(ROUNDDOWN($M35+RIGHT(X$4,4)*1-2016,0),Age!$A:$A,Age!$C:$C)*(1-($M35+RIGHT(X$4,4)*1-2016-ROUNDDOWN($M35+RIGHT(X$4,4)*1-2016,0)))+LOOKUP(ROUNDUP($M35+RIGHT(X$4,4)*1-2016,0),Age!$A:$A,Age!$C:$C)*(($M35+RIGHT(X$4,4)*1-2016-ROUNDDOWN($M35+RIGHT(X$4,4)*1-2016,0))))*IF($M35+RIGHT(X$4,4)*1-2016&gt;27,1,INDEX([1]Hitters!$BG:$BG,MATCH($A35,[1]Hitters!$A:$A,0))),W35*(1-(1-(LOOKUP(ROUNDDOWN($M35+RIGHT(X$4,4)*1-2016,0),Age!$A:$A,Age!$L:$L)*(1-($M35+RIGHT(X$4,4)*1-2016-ROUNDDOWN($M35+RIGHT(X$4,4)*1-2016,0)))+LOOKUP(ROUNDUP($M35+RIGHT(X$4,4)*1-2016,0),Age!$A:$A,Age!$L:$L)*(($M35+RIGHT(X$4,4)*1-2016-ROUNDDOWN($M35+RIGHT(X$4,4)*1-2016,0)))))*IF($M35+RIGHT(X$4,4)*1-2016&gt;27,1,INDEX([1]Pitchers!$BE:$BE,MATCH($A35,[1]Pitchers!$A:$A,0)))))</f>
        <v>4.9830793011176899</v>
      </c>
      <c r="Y35" s="97">
        <f>IF($D35&gt;1,X35+(LOOKUP(ROUNDDOWN($M35+RIGHT(Y$4,4)*1-2016,0),Age!$A:$A,Age!$C:$C)*(1-($M35+RIGHT(Y$4,4)*1-2016-ROUNDDOWN($M35+RIGHT(Y$4,4)*1-2016,0)))+LOOKUP(ROUNDUP($M35+RIGHT(Y$4,4)*1-2016,0),Age!$A:$A,Age!$C:$C)*(($M35+RIGHT(Y$4,4)*1-2016-ROUNDDOWN($M35+RIGHT(Y$4,4)*1-2016,0))))*IF($M35+RIGHT(Y$4,4)*1-2016&gt;27,1,INDEX([1]Hitters!$BG:$BG,MATCH($A35,[1]Hitters!$A:$A,0))),X35*(1-(1-(LOOKUP(ROUNDDOWN($M35+RIGHT(Y$4,4)*1-2016,0),Age!$A:$A,Age!$L:$L)*(1-($M35+RIGHT(Y$4,4)*1-2016-ROUNDDOWN($M35+RIGHT(Y$4,4)*1-2016,0)))+LOOKUP(ROUNDUP($M35+RIGHT(Y$4,4)*1-2016,0),Age!$A:$A,Age!$L:$L)*(($M35+RIGHT(Y$4,4)*1-2016-ROUNDDOWN($M35+RIGHT(Y$4,4)*1-2016,0)))))*IF($M35+RIGHT(Y$4,4)*1-2016&gt;27,1,INDEX([1]Pitchers!$BE:$BE,MATCH($A35,[1]Pitchers!$A:$A,0)))))</f>
        <v>5.4188392045852254</v>
      </c>
      <c r="Z35" s="97">
        <f>IF($D35&gt;1,Y35+(LOOKUP(ROUNDDOWN($M35+RIGHT(Z$4,4)*1-2016,0),Age!$A:$A,Age!$C:$C)*(1-($M35+RIGHT(Z$4,4)*1-2016-ROUNDDOWN($M35+RIGHT(Z$4,4)*1-2016,0)))+LOOKUP(ROUNDUP($M35+RIGHT(Z$4,4)*1-2016,0),Age!$A:$A,Age!$C:$C)*(($M35+RIGHT(Z$4,4)*1-2016-ROUNDDOWN($M35+RIGHT(Z$4,4)*1-2016,0))))*IF($M35+RIGHT(Z$4,4)*1-2016&gt;27,1,INDEX([1]Hitters!$BG:$BG,MATCH($A35,[1]Hitters!$A:$A,0))),Y35*(1-(1-(LOOKUP(ROUNDDOWN($M35+RIGHT(Z$4,4)*1-2016,0),Age!$A:$A,Age!$L:$L)*(1-($M35+RIGHT(Z$4,4)*1-2016-ROUNDDOWN($M35+RIGHT(Z$4,4)*1-2016,0)))+LOOKUP(ROUNDUP($M35+RIGHT(Z$4,4)*1-2016,0),Age!$A:$A,Age!$L:$L)*(($M35+RIGHT(Z$4,4)*1-2016-ROUNDDOWN($M35+RIGHT(Z$4,4)*1-2016,0)))))*IF($M35+RIGHT(Z$4,4)*1-2016&gt;27,1,INDEX([1]Pitchers!$BE:$BE,MATCH($A35,[1]Pitchers!$A:$A,0)))))</f>
        <v>5.9238637292042311</v>
      </c>
      <c r="AA35" s="96">
        <f>IF($D35=0,0,IF($D35=1,INDEX([1]Pitchers!$FK:$FK,MATCH($A35,[1]Pitchers!$A:$A,0)),MAX(-16,IF($D35=10,-16,IF($D35&lt;2,0,INDEX([1]Hitters!$AZ:$AZ,MATCH($A35,[1]Hitters!$A:$A,0)))))))</f>
        <v>0</v>
      </c>
      <c r="AB35" s="96">
        <f>IF($D35=0,0,IF($D35=1,INDEX([1]Pitchers!$FK:$FK,MATCH($A35,[1]Pitchers!$A:$A,0)),MAX(-16,IF($D35=2,AA35-MIN(0.75,0.25*(RIGHT(AB$4,4)*1-(RIGHT($AD$4,4)*1)+0.25)*(1-MIN(0.75,INDEX([1]Hitters!$CF:$CF,MATCH($A35,[1]Hitters!$A:$A,0)))/0.75*1)+INDEX([1]Hitters!$CF:$CF,MATCH($A35,[1]Hitters!$A:$A,0)))/0.75*1,IF($D35&gt;6,(AA35-MIN(0.75,0.25*(RIGHT(AB$4,4)*1-(RIGHT($AD$4,4)*1)+0.25)*(1-MIN(0.75,INDEX([1]Hitters!$CF:$CF,MATCH($A35,[1]Hitters!$A:$A,0)))/0.75*1)+INDEX([1]Hitters!$CF:$CF,MATCH($A35,[1]Hitters!$A:$A,0)))/0.75*($M35+RIGHT(AB$4,4)*1-RIGHT($AA$4,4)*1+10)*0.05),IF($D35=3,(AA35-MIN(0.75,0.25*(RIGHT(AB$4,4)*1-(RIGHT($AD$4,4)*1)+0.25)*(1-MIN(0.75,INDEX([1]Hitters!$CF:$CF,MATCH($A35,[1]Hitters!$A:$A,0)))/0.75*1)+INDEX([1]Hitters!$CF:$CF,MATCH($A35,[1]Hitters!$A:$A,0)))/0.75*($M35+RIGHT(AB$4,4)*1-RIGHT($AA$4,4)*1-27)*0.1),(AA35-MIN(0.75,0.25*(RIGHT(AB$4,4)*1-(RIGHT($AD$4,4)*1)+0.25)*(1-MIN(0.75,INDEX([1]Hitters!$CF:$CF,MATCH($A35,[1]Hitters!$A:$A,0)))/0.75*1)+INDEX([1]Hitters!$CF:$CF,MATCH($A35,[1]Hitters!$A:$A,0)))/0.75*($M35+RIGHT(AB$4,4)*1-RIGHT($AA$4,4)*1-20)*0.094)))))))</f>
        <v>0</v>
      </c>
      <c r="AC35" s="96">
        <f>IF($D35=0,0,IF($D35=1,INDEX([1]Pitchers!$FK:$FK,MATCH($A35,[1]Pitchers!$A:$A,0)),MAX(-16,IF($D35=2,AB35-MIN(0.75,0.25*(RIGHT(AC$4,4)*1-(RIGHT($AD$4,4)*1)+0.25)*(1-MIN(0.75,INDEX([1]Hitters!$CF:$CF,MATCH($A35,[1]Hitters!$A:$A,0)))/0.75*1)+INDEX([1]Hitters!$CF:$CF,MATCH($A35,[1]Hitters!$A:$A,0)))/0.75*1,IF($D35&gt;6,(AB35-MIN(0.75,0.25*(RIGHT(AC$4,4)*1-(RIGHT($AD$4,4)*1)+0.25)*(1-MIN(0.75,INDEX([1]Hitters!$CF:$CF,MATCH($A35,[1]Hitters!$A:$A,0)))/0.75*1)+INDEX([1]Hitters!$CF:$CF,MATCH($A35,[1]Hitters!$A:$A,0)))/0.75*($M35+RIGHT(AC$4,4)*1-RIGHT($AA$4,4)*1+10)*0.05),IF($D35=3,(AB35-MIN(0.75,0.25*(RIGHT(AC$4,4)*1-(RIGHT($AD$4,4)*1)+0.25)*(1-MIN(0.75,INDEX([1]Hitters!$CF:$CF,MATCH($A35,[1]Hitters!$A:$A,0)))/0.75*1)+INDEX([1]Hitters!$CF:$CF,MATCH($A35,[1]Hitters!$A:$A,0)))/0.75*($M35+RIGHT(AC$4,4)*1-RIGHT($AA$4,4)*1-27)*0.1),(AB35-MIN(0.75,0.25*(RIGHT(AC$4,4)*1-(RIGHT($AD$4,4)*1)+0.25)*(1-MIN(0.75,INDEX([1]Hitters!$CF:$CF,MATCH($A35,[1]Hitters!$A:$A,0)))/0.75*1)+INDEX([1]Hitters!$CF:$CF,MATCH($A35,[1]Hitters!$A:$A,0)))/0.75*($M35+RIGHT(AC$4,4)*1-RIGHT($AA$4,4)*1-20)*0.094)))))))</f>
        <v>0</v>
      </c>
      <c r="AD35" s="96">
        <f>IF($D35=0,0,IF($D35=1,INDEX([1]Pitchers!$FK:$FK,MATCH($A35,[1]Pitchers!$A:$A,0)),MAX(-16,IF($D35=2,AC35-MIN(0.75,0.25*(RIGHT(AD$4,4)*1-(RIGHT($AD$4,4)*1)+0.25)*(1-MIN(0.75,INDEX([1]Hitters!$CF:$CF,MATCH($A35,[1]Hitters!$A:$A,0)))/0.75*1)+INDEX([1]Hitters!$CF:$CF,MATCH($A35,[1]Hitters!$A:$A,0)))/0.75*1,IF($D35&gt;6,(AC35-MIN(0.75,0.25*(RIGHT(AD$4,4)*1-(RIGHT($AD$4,4)*1)+0.25)*(1-MIN(0.75,INDEX([1]Hitters!$CF:$CF,MATCH($A35,[1]Hitters!$A:$A,0)))/0.75*1)+INDEX([1]Hitters!$CF:$CF,MATCH($A35,[1]Hitters!$A:$A,0)))/0.75*($M35+RIGHT(AD$4,4)*1-RIGHT($AA$4,4)*1+10)*0.05),IF($D35=3,(AC35-MIN(0.75,0.25*(RIGHT(AD$4,4)*1-(RIGHT($AD$4,4)*1)+0.25)*(1-MIN(0.75,INDEX([1]Hitters!$CF:$CF,MATCH($A35,[1]Hitters!$A:$A,0)))/0.75*1)+INDEX([1]Hitters!$CF:$CF,MATCH($A35,[1]Hitters!$A:$A,0)))/0.75*($M35+RIGHT(AD$4,4)*1-RIGHT($AA$4,4)*1-27)*0.1),(AC35-MIN(0.75,0.25*(RIGHT(AD$4,4)*1-(RIGHT($AD$4,4)*1)+0.25)*(1-MIN(0.75,INDEX([1]Hitters!$CF:$CF,MATCH($A35,[1]Hitters!$A:$A,0)))/0.75*1)+INDEX([1]Hitters!$CF:$CF,MATCH($A35,[1]Hitters!$A:$A,0)))/0.75*($M35+RIGHT(AD$4,4)*1-RIGHT($AA$4,4)*1-20)*0.094)))))))</f>
        <v>0</v>
      </c>
      <c r="AE35" s="96">
        <f>IF($D35=0,0,IF($D35=1,INDEX([1]Pitchers!$FK:$FK,MATCH($A35,[1]Pitchers!$A:$A,0)),MAX(-16,IF($D35=2,AD35-MIN(0.75,0.25*(RIGHT(AE$4,4)*1-(RIGHT($AD$4,4)*1)+0.25)*(1-MIN(0.75,INDEX([1]Hitters!$CF:$CF,MATCH($A35,[1]Hitters!$A:$A,0)))/0.75*1)+INDEX([1]Hitters!$CF:$CF,MATCH($A35,[1]Hitters!$A:$A,0)))/0.75*1,IF($D35&gt;6,(AD35-MIN(0.75,0.25*(RIGHT(AE$4,4)*1-(RIGHT($AD$4,4)*1)+0.25)*(1-MIN(0.75,INDEX([1]Hitters!$CF:$CF,MATCH($A35,[1]Hitters!$A:$A,0)))/0.75*1)+INDEX([1]Hitters!$CF:$CF,MATCH($A35,[1]Hitters!$A:$A,0)))/0.75*($M35+RIGHT(AE$4,4)*1-RIGHT($AA$4,4)*1+10)*0.05),IF($D35=3,(AD35-MIN(0.75,0.25*(RIGHT(AE$4,4)*1-(RIGHT($AD$4,4)*1)+0.25)*(1-MIN(0.75,INDEX([1]Hitters!$CF:$CF,MATCH($A35,[1]Hitters!$A:$A,0)))/0.75*1)+INDEX([1]Hitters!$CF:$CF,MATCH($A35,[1]Hitters!$A:$A,0)))/0.75*($M35+RIGHT(AE$4,4)*1-RIGHT($AA$4,4)*1-27)*0.1),(AD35-MIN(0.75,0.25*(RIGHT(AE$4,4)*1-(RIGHT($AD$4,4)*1)+0.25)*(1-MIN(0.75,INDEX([1]Hitters!$CF:$CF,MATCH($A35,[1]Hitters!$A:$A,0)))/0.75*1)+INDEX([1]Hitters!$CF:$CF,MATCH($A35,[1]Hitters!$A:$A,0)))/0.75*($M35+RIGHT(AE$4,4)*1-RIGHT($AA$4,4)*1-20)*0.094)))))))</f>
        <v>0</v>
      </c>
      <c r="AF35" s="96">
        <f>IF($D35=0,0,IF($D35=1,INDEX([1]Pitchers!$FK:$FK,MATCH($A35,[1]Pitchers!$A:$A,0)),MAX(-16,IF($D35=2,AE35-MIN(0.75,0.25*(RIGHT(AF$4,4)*1-(RIGHT($AD$4,4)*1)+0.25)*(1-MIN(0.75,INDEX([1]Hitters!$CF:$CF,MATCH($A35,[1]Hitters!$A:$A,0)))/0.75*1)+INDEX([1]Hitters!$CF:$CF,MATCH($A35,[1]Hitters!$A:$A,0)))/0.75*1,IF($D35&gt;6,(AE35-MIN(0.75,0.25*(RIGHT(AF$4,4)*1-(RIGHT($AD$4,4)*1)+0.25)*(1-MIN(0.75,INDEX([1]Hitters!$CF:$CF,MATCH($A35,[1]Hitters!$A:$A,0)))/0.75*1)+INDEX([1]Hitters!$CF:$CF,MATCH($A35,[1]Hitters!$A:$A,0)))/0.75*($M35+RIGHT(AF$4,4)*1-RIGHT($AA$4,4)*1+10)*0.05),IF($D35=3,(AE35-MIN(0.75,0.25*(RIGHT(AF$4,4)*1-(RIGHT($AD$4,4)*1)+0.25)*(1-MIN(0.75,INDEX([1]Hitters!$CF:$CF,MATCH($A35,[1]Hitters!$A:$A,0)))/0.75*1)+INDEX([1]Hitters!$CF:$CF,MATCH($A35,[1]Hitters!$A:$A,0)))/0.75*($M35+RIGHT(AF$4,4)*1-RIGHT($AA$4,4)*1-27)*0.1),(AE35-MIN(0.75,0.25*(RIGHT(AF$4,4)*1-(RIGHT($AD$4,4)*1)+0.25)*(1-MIN(0.75,INDEX([1]Hitters!$CF:$CF,MATCH($A35,[1]Hitters!$A:$A,0)))/0.75*1)+INDEX([1]Hitters!$CF:$CF,MATCH($A35,[1]Hitters!$A:$A,0)))/0.75*($M35+RIGHT(AF$4,4)*1-RIGHT($AA$4,4)*1-20)*0.094)))))))</f>
        <v>0</v>
      </c>
      <c r="AG35" s="96">
        <f>IF($D35=0,0,IF($D35=1,INDEX([1]Pitchers!$FK:$FK,MATCH($A35,[1]Pitchers!$A:$A,0)),MAX(-16,IF($D35=2,AF35-MIN(0.75,0.25*(RIGHT(AG$4,4)*1-(RIGHT($AD$4,4)*1)+0.25)*(1-MIN(0.75,INDEX([1]Hitters!$CF:$CF,MATCH($A35,[1]Hitters!$A:$A,0)))/0.75*1)+INDEX([1]Hitters!$CF:$CF,MATCH($A35,[1]Hitters!$A:$A,0)))/0.75*1,IF($D35&gt;6,(AF35-MIN(0.75,0.25*(RIGHT(AG$4,4)*1-(RIGHT($AD$4,4)*1)+0.25)*(1-MIN(0.75,INDEX([1]Hitters!$CF:$CF,MATCH($A35,[1]Hitters!$A:$A,0)))/0.75*1)+INDEX([1]Hitters!$CF:$CF,MATCH($A35,[1]Hitters!$A:$A,0)))/0.75*($M35+RIGHT(AG$4,4)*1-RIGHT($AA$4,4)*1+10)*0.05),IF($D35=3,(AF35-MIN(0.75,0.25*(RIGHT(AG$4,4)*1-(RIGHT($AD$4,4)*1)+0.25)*(1-MIN(0.75,INDEX([1]Hitters!$CF:$CF,MATCH($A35,[1]Hitters!$A:$A,0)))/0.75*1)+INDEX([1]Hitters!$CF:$CF,MATCH($A35,[1]Hitters!$A:$A,0)))/0.75*($M35+RIGHT(AG$4,4)*1-RIGHT($AA$4,4)*1-27)*0.1),(AF35-MIN(0.75,0.25*(RIGHT(AG$4,4)*1-(RIGHT($AD$4,4)*1)+0.25)*(1-MIN(0.75,INDEX([1]Hitters!$CF:$CF,MATCH($A35,[1]Hitters!$A:$A,0)))/0.75*1)+INDEX([1]Hitters!$CF:$CF,MATCH($A35,[1]Hitters!$A:$A,0)))/0.75*($M35+RIGHT(AG$4,4)*1-RIGHT($AA$4,4)*1-20)*0.094)))))))</f>
        <v>0</v>
      </c>
      <c r="AH35" s="96">
        <f>IF($D35=0,0,IF($D35=1,INDEX([1]Pitchers!$FK:$FK,MATCH($A35,[1]Pitchers!$A:$A,0)),MAX(-16,IF($D35=2,AG35-MIN(0.75,0.25*(RIGHT(AH$4,4)*1-(RIGHT($AD$4,4)*1)+0.25)*(1-MIN(0.75,INDEX([1]Hitters!$CF:$CF,MATCH($A35,[1]Hitters!$A:$A,0)))/0.75*1)+INDEX([1]Hitters!$CF:$CF,MATCH($A35,[1]Hitters!$A:$A,0)))/0.75*1,IF($D35&gt;6,(AG35-MIN(0.75,0.25*(RIGHT(AH$4,4)*1-(RIGHT($AD$4,4)*1)+0.25)*(1-MIN(0.75,INDEX([1]Hitters!$CF:$CF,MATCH($A35,[1]Hitters!$A:$A,0)))/0.75*1)+INDEX([1]Hitters!$CF:$CF,MATCH($A35,[1]Hitters!$A:$A,0)))/0.75*($M35+RIGHT(AH$4,4)*1-RIGHT($AA$4,4)*1+10)*0.05),IF($D35=3,(AG35-MIN(0.75,0.25*(RIGHT(AH$4,4)*1-(RIGHT($AD$4,4)*1)+0.25)*(1-MIN(0.75,INDEX([1]Hitters!$CF:$CF,MATCH($A35,[1]Hitters!$A:$A,0)))/0.75*1)+INDEX([1]Hitters!$CF:$CF,MATCH($A35,[1]Hitters!$A:$A,0)))/0.75*($M35+RIGHT(AH$4,4)*1-RIGHT($AA$4,4)*1-27)*0.1),(AG35-MIN(0.75,0.25*(RIGHT(AH$4,4)*1-(RIGHT($AD$4,4)*1)+0.25)*(1-MIN(0.75,INDEX([1]Hitters!$CF:$CF,MATCH($A35,[1]Hitters!$A:$A,0)))/0.75*1)+INDEX([1]Hitters!$CF:$CF,MATCH($A35,[1]Hitters!$A:$A,0)))/0.75*($M35+RIGHT(AH$4,4)*1-RIGHT($AA$4,4)*1-20)*0.094)))))))</f>
        <v>0</v>
      </c>
      <c r="AI35" s="96">
        <f>IF($D35=0,0,IF($D35=1,INDEX([1]Pitchers!$FK:$FK,MATCH($A35,[1]Pitchers!$A:$A,0)),MAX(-16,IF($D35=2,AH35-MIN(0.75,0.25*(RIGHT(AI$4,4)*1-(RIGHT($AD$4,4)*1)+0.25)*(1-MIN(0.75,INDEX([1]Hitters!$CF:$CF,MATCH($A35,[1]Hitters!$A:$A,0)))/0.75*1)+INDEX([1]Hitters!$CF:$CF,MATCH($A35,[1]Hitters!$A:$A,0)))/0.75*1,IF($D35&gt;6,(AH35-MIN(0.75,0.25*(RIGHT(AI$4,4)*1-(RIGHT($AD$4,4)*1)+0.25)*(1-MIN(0.75,INDEX([1]Hitters!$CF:$CF,MATCH($A35,[1]Hitters!$A:$A,0)))/0.75*1)+INDEX([1]Hitters!$CF:$CF,MATCH($A35,[1]Hitters!$A:$A,0)))/0.75*($M35+RIGHT(AI$4,4)*1-RIGHT($AA$4,4)*1+10)*0.05),IF($D35=3,(AH35-MIN(0.75,0.25*(RIGHT(AI$4,4)*1-(RIGHT($AD$4,4)*1)+0.25)*(1-MIN(0.75,INDEX([1]Hitters!$CF:$CF,MATCH($A35,[1]Hitters!$A:$A,0)))/0.75*1)+INDEX([1]Hitters!$CF:$CF,MATCH($A35,[1]Hitters!$A:$A,0)))/0.75*($M35+RIGHT(AI$4,4)*1-RIGHT($AA$4,4)*1-27)*0.1),(AH35-MIN(0.75,0.25*(RIGHT(AI$4,4)*1-(RIGHT($AD$4,4)*1)+0.25)*(1-MIN(0.75,INDEX([1]Hitters!$CF:$CF,MATCH($A35,[1]Hitters!$A:$A,0)))/0.75*1)+INDEX([1]Hitters!$CF:$CF,MATCH($A35,[1]Hitters!$A:$A,0)))/0.75*($M35+RIGHT(AI$4,4)*1-RIGHT($AA$4,4)*1-20)*0.094)))))))</f>
        <v>0</v>
      </c>
      <c r="AJ35" s="96">
        <f>IF($D35=0,0,IF($D35=1,INDEX([1]Pitchers!$FK:$FK,MATCH($A35,[1]Pitchers!$A:$A,0)),MAX(-16,IF($D35=2,AI35-MIN(0.75,0.25*(RIGHT(AJ$4,4)*1-(RIGHT($AD$4,4)*1)+0.25)*(1-MIN(0.75,INDEX([1]Hitters!$CF:$CF,MATCH($A35,[1]Hitters!$A:$A,0)))/0.75*1)+INDEX([1]Hitters!$CF:$CF,MATCH($A35,[1]Hitters!$A:$A,0)))/0.75*1,IF($D35&gt;6,(AI35-MIN(0.75,0.25*(RIGHT(AJ$4,4)*1-(RIGHT($AD$4,4)*1)+0.25)*(1-MIN(0.75,INDEX([1]Hitters!$CF:$CF,MATCH($A35,[1]Hitters!$A:$A,0)))/0.75*1)+INDEX([1]Hitters!$CF:$CF,MATCH($A35,[1]Hitters!$A:$A,0)))/0.75*($M35+RIGHT(AJ$4,4)*1-RIGHT($AA$4,4)*1+10)*0.05),IF($D35=3,(AI35-MIN(0.75,0.25*(RIGHT(AJ$4,4)*1-(RIGHT($AD$4,4)*1)+0.25)*(1-MIN(0.75,INDEX([1]Hitters!$CF:$CF,MATCH($A35,[1]Hitters!$A:$A,0)))/0.75*1)+INDEX([1]Hitters!$CF:$CF,MATCH($A35,[1]Hitters!$A:$A,0)))/0.75*($M35+RIGHT(AJ$4,4)*1-RIGHT($AA$4,4)*1-27)*0.1),(AI35-MIN(0.75,0.25*(RIGHT(AJ$4,4)*1-(RIGHT($AD$4,4)*1)+0.25)*(1-MIN(0.75,INDEX([1]Hitters!$CF:$CF,MATCH($A35,[1]Hitters!$A:$A,0)))/0.75*1)+INDEX([1]Hitters!$CF:$CF,MATCH($A35,[1]Hitters!$A:$A,0)))/0.75*($M35+RIGHT(AJ$4,4)*1-RIGHT($AA$4,4)*1-20)*0.094)))))))</f>
        <v>0</v>
      </c>
      <c r="AK35" s="96">
        <f>IF($D35=0,0,IF($D35=1,INDEX([1]Pitchers!$FK:$FK,MATCH($A35,[1]Pitchers!$A:$A,0)),MAX(-16,IF($D35=2,AJ35-MIN(0.75,0.25*(RIGHT(AK$4,4)*1-(RIGHT($AD$4,4)*1)+0.25)*(1-MIN(0.75,INDEX([1]Hitters!$CF:$CF,MATCH($A35,[1]Hitters!$A:$A,0)))/0.75*1)+INDEX([1]Hitters!$CF:$CF,MATCH($A35,[1]Hitters!$A:$A,0)))/0.75*1,IF($D35&gt;6,(AJ35-MIN(0.75,0.25*(RIGHT(AK$4,4)*1-(RIGHT($AD$4,4)*1)+0.25)*(1-MIN(0.75,INDEX([1]Hitters!$CF:$CF,MATCH($A35,[1]Hitters!$A:$A,0)))/0.75*1)+INDEX([1]Hitters!$CF:$CF,MATCH($A35,[1]Hitters!$A:$A,0)))/0.75*($M35+RIGHT(AK$4,4)*1-RIGHT($AA$4,4)*1+10)*0.05),IF($D35=3,(AJ35-MIN(0.75,0.25*(RIGHT(AK$4,4)*1-(RIGHT($AD$4,4)*1)+0.25)*(1-MIN(0.75,INDEX([1]Hitters!$CF:$CF,MATCH($A35,[1]Hitters!$A:$A,0)))/0.75*1)+INDEX([1]Hitters!$CF:$CF,MATCH($A35,[1]Hitters!$A:$A,0)))/0.75*($M35+RIGHT(AK$4,4)*1-RIGHT($AA$4,4)*1-27)*0.1),(AJ35-MIN(0.75,0.25*(RIGHT(AK$4,4)*1-(RIGHT($AD$4,4)*1)+0.25)*(1-MIN(0.75,INDEX([1]Hitters!$CF:$CF,MATCH($A35,[1]Hitters!$A:$A,0)))/0.75*1)+INDEX([1]Hitters!$CF:$CF,MATCH($A35,[1]Hitters!$A:$A,0)))/0.75*($M35+RIGHT(AK$4,4)*1-RIGHT($AA$4,4)*1-20)*0.094)))))))</f>
        <v>0</v>
      </c>
      <c r="AL35" s="96">
        <f>IF($D35=0,0,IF($D35=1,INDEX([1]Pitchers!$FK:$FK,MATCH($A35,[1]Pitchers!$A:$A,0)),MAX(-16,IF($D35=2,AK35-MIN(0.75,0.25*(RIGHT(AL$4,4)*1-(RIGHT($AD$4,4)*1)+0.25)*(1-MIN(0.75,INDEX([1]Hitters!$CF:$CF,MATCH($A35,[1]Hitters!$A:$A,0)))/0.75*1)+INDEX([1]Hitters!$CF:$CF,MATCH($A35,[1]Hitters!$A:$A,0)))/0.75*1,IF($D35&gt;6,(AK35-MIN(0.75,0.25*(RIGHT(AL$4,4)*1-(RIGHT($AD$4,4)*1)+0.25)*(1-MIN(0.75,INDEX([1]Hitters!$CF:$CF,MATCH($A35,[1]Hitters!$A:$A,0)))/0.75*1)+INDEX([1]Hitters!$CF:$CF,MATCH($A35,[1]Hitters!$A:$A,0)))/0.75*($M35+RIGHT(AL$4,4)*1-RIGHT($AA$4,4)*1+10)*0.05),IF($D35=3,(AK35-MIN(0.75,0.25*(RIGHT(AL$4,4)*1-(RIGHT($AD$4,4)*1)+0.25)*(1-MIN(0.75,INDEX([1]Hitters!$CF:$CF,MATCH($A35,[1]Hitters!$A:$A,0)))/0.75*1)+INDEX([1]Hitters!$CF:$CF,MATCH($A35,[1]Hitters!$A:$A,0)))/0.75*($M35+RIGHT(AL$4,4)*1-RIGHT($AA$4,4)*1-27)*0.1),(AK35-MIN(0.75,0.25*(RIGHT(AL$4,4)*1-(RIGHT($AD$4,4)*1)+0.25)*(1-MIN(0.75,INDEX([1]Hitters!$CF:$CF,MATCH($A35,[1]Hitters!$A:$A,0)))/0.75*1)+INDEX([1]Hitters!$CF:$CF,MATCH($A35,[1]Hitters!$A:$A,0)))/0.75*($M35+RIGHT(AL$4,4)*1-RIGHT($AA$4,4)*1-20)*0.094)))))))</f>
        <v>0</v>
      </c>
      <c r="AM35" s="98">
        <f>MAX(IF($D35=0,20,IF($D35=1,60,150)),MAX(0,IF($D35&gt;1,INDEX([1]Hitters!$ER:$ER,MATCH($A35,[1]Hitters!$A:$A,0))*(0.4+MAX(0,0.6*MIN(1,(IF(O35="",0,(((4.25+(O35-0.263)*4.2)^(((4.25+(O35-0.263)*4.2)+(4.25-AA35*600/600*4.2/600))^0.285))/((4.25+(O35-0.263)*4.2)^(((4.25+(O35-0.263)*4.2)+(4.25-AA35*600/600*4.2/600))^0.285)+(4.25-AA35*600/600*4.2/600)^(((4.25+(O35-0.263)*4.2)+(4.25-AA35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35,[1]Pitchers!$A:$A,0))))*IF($D35&lt;2,(0.4+0.6*MAX(0,MIN(1,IF($D35=0,((4.25)^(((4.25)+(4.25-(4-O35)*4.25/4*1/9))^0.285)/((4.25)^(((4.25)+(4.25-(4-O35)*4.25/4*1/9))^0.285)+(4.25-(4-O35)*4.25/4*1/9)^(((4.25)+(4.25-(4-O35)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35)))/0.5345*0.0009131+0.0104414*(3.74-MIN(3.74,O35)))*50,(((4.25+(AA35-0.263)*0.32*198*MAX(6,198/33)/198)^(((4.25+(AA35-0.263)*0.32*198*MAX(6,198/33)/198)+(4.25-(4-O35)*4.25/4*MAX(6,198/33)/9))^0.285)/((4.25+(AA35-0.263)*0.32*198*MAX(6,198/33)/198)^(((4.25+(AA35-0.263)*0.32*198*MAX(6,198/33)/198)+(4.25-(4-O35)*4.25/4*MAX(6,198/33)/9))^0.285)+(4.25-(4-O35)*4.25/4*MAX(6,198/33)/9)^(((4.25+(AA35-0.263)*0.32*198*MAX(6,198/33)/198)+(4.25-(4-O35)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35=0,50,198)/0.0065))),1))</f>
        <v>50.625997346153881</v>
      </c>
      <c r="AN35" s="98">
        <f t="shared" si="3"/>
        <v>48.487108457264888</v>
      </c>
      <c r="AO35" s="98">
        <f t="shared" si="4"/>
        <v>45.681552901709232</v>
      </c>
      <c r="AP35" s="98">
        <f t="shared" si="5"/>
        <v>42.209330679486911</v>
      </c>
      <c r="AQ35" s="98">
        <f t="shared" si="6"/>
        <v>38.070441790597918</v>
      </c>
      <c r="AR35" s="98">
        <f t="shared" si="7"/>
        <v>33.264886235042262</v>
      </c>
      <c r="AS35" s="98">
        <f t="shared" si="8"/>
        <v>27.792664012819941</v>
      </c>
      <c r="AT35" s="98">
        <f t="shared" si="9"/>
        <v>20</v>
      </c>
      <c r="AU35" s="98">
        <f t="shared" si="10"/>
        <v>20</v>
      </c>
      <c r="AV35" s="98">
        <f t="shared" si="11"/>
        <v>20</v>
      </c>
      <c r="AW35" s="98">
        <f t="shared" si="12"/>
        <v>20</v>
      </c>
      <c r="AX35" s="98">
        <f t="shared" si="13"/>
        <v>20</v>
      </c>
      <c r="AY35" s="96">
        <f t="shared" si="14"/>
        <v>2.8861698772238022</v>
      </c>
      <c r="AZ35" s="96">
        <f t="shared" si="15"/>
        <v>11.502645502645503</v>
      </c>
      <c r="BA35" s="96">
        <f t="shared" si="16"/>
        <v>1.2858100975299054</v>
      </c>
      <c r="BB35" s="96">
        <f t="shared" si="17"/>
        <v>1.110258160203293</v>
      </c>
      <c r="BC35" s="96">
        <f t="shared" si="18"/>
        <v>0.90884476611916654</v>
      </c>
      <c r="BD35" s="96">
        <f t="shared" si="19"/>
        <v>0.68967929845570075</v>
      </c>
      <c r="BE35" s="96">
        <f t="shared" si="20"/>
        <v>0.46330784882227605</v>
      </c>
      <c r="BF35" s="96">
        <f t="shared" si="21"/>
        <v>0.2486211018731746</v>
      </c>
      <c r="BG35" s="96">
        <f t="shared" si="22"/>
        <v>0.1099810486291242</v>
      </c>
      <c r="BH35" s="96">
        <f t="shared" si="23"/>
        <v>0</v>
      </c>
      <c r="BI35" s="96">
        <f t="shared" si="24"/>
        <v>0</v>
      </c>
      <c r="BJ35" s="96">
        <f t="shared" si="25"/>
        <v>0</v>
      </c>
      <c r="BK35" s="96">
        <f t="shared" si="26"/>
        <v>0</v>
      </c>
      <c r="BL35" s="96">
        <f t="shared" si="27"/>
        <v>0</v>
      </c>
      <c r="BM35" s="129">
        <f t="shared" ref="BM35:BX44" si="67">IF($E35&gt;LEFT(BM$4,4)-2016,IF($G35="",$F35/$E35,$G35/$E35),"")</f>
        <v>5.166666666666667</v>
      </c>
      <c r="BN35" s="129">
        <f t="shared" si="67"/>
        <v>5.166666666666667</v>
      </c>
      <c r="BO35" s="129">
        <f t="shared" si="67"/>
        <v>5.166666666666667</v>
      </c>
      <c r="BP35" s="129" t="str">
        <f t="shared" si="67"/>
        <v/>
      </c>
      <c r="BQ35" s="129" t="str">
        <f t="shared" si="67"/>
        <v/>
      </c>
      <c r="BR35" s="129" t="str">
        <f t="shared" si="67"/>
        <v/>
      </c>
      <c r="BS35" s="129" t="str">
        <f t="shared" si="67"/>
        <v/>
      </c>
      <c r="BT35" s="129" t="str">
        <f t="shared" si="67"/>
        <v/>
      </c>
      <c r="BU35" s="129" t="str">
        <f t="shared" si="67"/>
        <v/>
      </c>
      <c r="BV35" s="129" t="str">
        <f t="shared" si="67"/>
        <v/>
      </c>
      <c r="BW35" s="129" t="str">
        <f t="shared" si="67"/>
        <v/>
      </c>
      <c r="BX35" s="129" t="str">
        <f t="shared" si="67"/>
        <v/>
      </c>
      <c r="BY35" s="130">
        <f t="shared" si="29"/>
        <v>11.927677210207996</v>
      </c>
      <c r="BZ35" s="130">
        <f t="shared" si="30"/>
        <v>10.761658668081081</v>
      </c>
      <c r="CA35" s="130">
        <f t="shared" si="31"/>
        <v>9.2008548037424429</v>
      </c>
      <c r="CB35" s="130">
        <f t="shared" si="32"/>
        <v>7.2882926221526771</v>
      </c>
      <c r="CC35" s="130">
        <f t="shared" si="33"/>
        <v>5.1070899657866233</v>
      </c>
      <c r="CD35" s="130">
        <f t="shared" si="34"/>
        <v>3.0384842269533361</v>
      </c>
      <c r="CE35" s="130">
        <f t="shared" si="35"/>
        <v>1.6790809905540438</v>
      </c>
      <c r="CF35" s="130">
        <f t="shared" si="36"/>
        <v>0.5</v>
      </c>
      <c r="CG35" s="130">
        <f t="shared" si="37"/>
        <v>0.5</v>
      </c>
      <c r="CH35" s="130">
        <f t="shared" si="38"/>
        <v>0.5</v>
      </c>
      <c r="CI35" s="130">
        <f t="shared" si="39"/>
        <v>0.5</v>
      </c>
      <c r="CJ35" s="130">
        <f t="shared" si="40"/>
        <v>0.5</v>
      </c>
      <c r="CK35" s="131">
        <f t="shared" si="41"/>
        <v>3</v>
      </c>
      <c r="CL35" s="96">
        <f t="shared" si="42"/>
        <v>0.74919983865934736</v>
      </c>
      <c r="CM35" s="96">
        <f t="shared" si="43"/>
        <v>0.59631905411051389</v>
      </c>
      <c r="CN35" s="96">
        <f t="shared" si="44"/>
        <v>0.42464314613749954</v>
      </c>
      <c r="CO35" s="96">
        <f t="shared" si="45"/>
        <v>0.24228149791847925</v>
      </c>
      <c r="CP35" s="96">
        <f t="shared" si="46"/>
        <v>5.9780201062833438E-2</v>
      </c>
      <c r="CQ35" s="96">
        <f t="shared" si="47"/>
        <v>-0.10397005977515583</v>
      </c>
      <c r="CR35" s="96">
        <f t="shared" si="48"/>
        <v>-0.18460729357476077</v>
      </c>
      <c r="CS35" s="96">
        <f t="shared" si="49"/>
        <v>-0.21198999999999998</v>
      </c>
      <c r="CT35" s="96">
        <f t="shared" si="50"/>
        <v>-0.21198999999999998</v>
      </c>
      <c r="CU35" s="96">
        <f t="shared" si="51"/>
        <v>-0.21198999999999998</v>
      </c>
      <c r="CV35" s="96">
        <f t="shared" si="52"/>
        <v>-0.21198999999999998</v>
      </c>
      <c r="CW35" s="96">
        <f t="shared" si="53"/>
        <v>-0.21198999999999998</v>
      </c>
      <c r="CX35" s="96">
        <f>MAX(0,(IF(CL35&gt;0,(CL35-ROUNDDOWN(CL35,1))/0.1*LOOKUP(ROUNDUP(CL35+81.1,1),CB!$A:$A,CB!$C:$C)+(1-(CL35-ROUNDDOWN(CL35,1))/0.1)*LOOKUP(ROUNDDOWN(CL35+81.1,1),CB!$A:$A,CB!$C:$C),(CL35-ROUNDDOWN(CL35-0.1,1))/0.1*LOOKUP(ROUNDUP(CL35+81.1,1),CB!$A:$A,CB!$C:$C)+(1-(CL35-ROUNDDOWN(CL35-0.1,1))/0.1)*LOOKUP(ROUNDDOWN(CL35+81.1,1),CB!$A:$A,CB!$C:$C))-LOOKUP(81.1,CB!$A:$A,CB!$C:$C))/(1-(BINOMDIST(97,162,0.5,TRUE)-BINOMDIST(87,162,0.5,TRUE)))*$C$2*($B$1^(LEFT(CX$4,4)*1-LEFT($BA$4,4)*1))*(37.75+CL35))</f>
        <v>1.1411964299687534</v>
      </c>
      <c r="CY35" s="96">
        <f>MAX(0,(IF(CM35&gt;0,(CM35-ROUNDDOWN(CM35,1))/0.1*LOOKUP(ROUNDUP(CM35+81.1,1),CB!$A:$A,CB!$C:$C)+(1-(CM35-ROUNDDOWN(CM35,1))/0.1)*LOOKUP(ROUNDDOWN(CM35+81.1,1),CB!$A:$A,CB!$C:$C),(CM35-ROUNDDOWN(CM35-0.1,1))/0.1*LOOKUP(ROUNDUP(CM35+81.1,1),CB!$A:$A,CB!$C:$C)+(1-(CM35-ROUNDDOWN(CM35-0.1,1))/0.1)*LOOKUP(ROUNDDOWN(CM35+81.1,1),CB!$A:$A,CB!$C:$C))-LOOKUP(81.1,CB!$A:$A,CB!$C:$C))/(1-(BINOMDIST(97,162,0.5,TRUE)-BINOMDIST(87,162,0.5,TRUE)))*$C$2*($B$1^(LEFT(CY$4,4)*1-LEFT($BA$4,4)*1))*(37.75+CM35))</f>
        <v>0.93549012237341989</v>
      </c>
      <c r="CZ35" s="96">
        <f>MAX(0,(IF(CN35&gt;0,(CN35-ROUNDDOWN(CN35,1))/0.1*LOOKUP(ROUNDUP(CN35+81.1,1),CB!$A:$A,CB!$C:$C)+(1-(CN35-ROUNDDOWN(CN35,1))/0.1)*LOOKUP(ROUNDDOWN(CN35+81.1,1),CB!$A:$A,CB!$C:$C),(CN35-ROUNDDOWN(CN35-0.1,1))/0.1*LOOKUP(ROUNDUP(CN35+81.1,1),CB!$A:$A,CB!$C:$C)+(1-(CN35-ROUNDDOWN(CN35-0.1,1))/0.1)*LOOKUP(ROUNDDOWN(CN35+81.1,1),CB!$A:$A,CB!$C:$C))-LOOKUP(81.1,CB!$A:$A,CB!$C:$C))/(1-(BINOMDIST(97,162,0.5,TRUE)-BINOMDIST(87,162,0.5,TRUE)))*$C$2*($B$1^(LEFT(CZ$4,4)*1-LEFT($BA$4,4)*1))*(37.75+CN35))</f>
        <v>0.68484396657139457</v>
      </c>
      <c r="DA35" s="96">
        <f>MAX(0,(IF(CO35&gt;0,(CO35-ROUNDDOWN(CO35,1))/0.1*LOOKUP(ROUNDUP(CO35+81.1,1),CB!$A:$A,CB!$C:$C)+(1-(CO35-ROUNDDOWN(CO35,1))/0.1)*LOOKUP(ROUNDDOWN(CO35+81.1,1),CB!$A:$A,CB!$C:$C),(CO35-ROUNDDOWN(CO35-0.1,1))/0.1*LOOKUP(ROUNDUP(CO35+81.1,1),CB!$A:$A,CB!$C:$C)+(1-(CO35-ROUNDDOWN(CO35-0.1,1))/0.1)*LOOKUP(ROUNDDOWN(CO35+81.1,1),CB!$A:$A,CB!$C:$C))-LOOKUP(81.1,CB!$A:$A,CB!$C:$C))/(1-(BINOMDIST(97,162,0.5,TRUE)-BINOMDIST(87,162,0.5,TRUE)))*$C$2*($B$1^(LEFT(DA$4,4)*1-LEFT($BA$4,4)*1))*(37.75+CO35))</f>
        <v>0.40117263915443163</v>
      </c>
      <c r="DB35" s="96">
        <f>MAX(0,(IF(CP35&gt;0,(CP35-ROUNDDOWN(CP35,1))/0.1*LOOKUP(ROUNDUP(CP35+81.1,1),CB!$A:$A,CB!$C:$C)+(1-(CP35-ROUNDDOWN(CP35,1))/0.1)*LOOKUP(ROUNDDOWN(CP35+81.1,1),CB!$A:$A,CB!$C:$C),(CP35-ROUNDDOWN(CP35-0.1,1))/0.1*LOOKUP(ROUNDUP(CP35+81.1,1),CB!$A:$A,CB!$C:$C)+(1-(CP35-ROUNDDOWN(CP35-0.1,1))/0.1)*LOOKUP(ROUNDDOWN(CP35+81.1,1),CB!$A:$A,CB!$C:$C))-LOOKUP(81.1,CB!$A:$A,CB!$C:$C))/(1-(BINOMDIST(97,162,0.5,TRUE)-BINOMDIST(87,162,0.5,TRUE)))*$C$2*($B$1^(LEFT(DB$4,4)*1-LEFT($BA$4,4)*1))*(37.75+CP35))</f>
        <v>0.10186127844636937</v>
      </c>
      <c r="DC35" s="96">
        <f>MAX(0,(IF(CQ35&gt;0,(CQ35-ROUNDDOWN(CQ35,1))/0.1*LOOKUP(ROUNDUP(CQ35+81.1,1),CB!$A:$A,CB!$C:$C)+(1-(CQ35-ROUNDDOWN(CQ35,1))/0.1)*LOOKUP(ROUNDDOWN(CQ35+81.1,1),CB!$A:$A,CB!$C:$C),(CQ35-ROUNDDOWN(CQ35-0.1,1))/0.1*LOOKUP(ROUNDUP(CQ35+81.1,1),CB!$A:$A,CB!$C:$C)+(1-(CQ35-ROUNDDOWN(CQ35-0.1,1))/0.1)*LOOKUP(ROUNDDOWN(CQ35+81.1,1),CB!$A:$A,CB!$C:$C))-LOOKUP(81.1,CB!$A:$A,CB!$C:$C))/(1-(BINOMDIST(97,162,0.5,TRUE)-BINOMDIST(87,162,0.5,TRUE)))*$C$2*($B$1^(LEFT(DC$4,4)*1-LEFT($BA$4,4)*1))*(37.75+CQ35))</f>
        <v>0</v>
      </c>
      <c r="DD35" s="96">
        <f>MAX(0,(IF(CR35&gt;0,(CR35-ROUNDDOWN(CR35,1))/0.1*LOOKUP(ROUNDUP(CR35+81.1,1),CB!$A:$A,CB!$C:$C)+(1-(CR35-ROUNDDOWN(CR35,1))/0.1)*LOOKUP(ROUNDDOWN(CR35+81.1,1),CB!$A:$A,CB!$C:$C),(CR35-ROUNDDOWN(CR35-0.1,1))/0.1*LOOKUP(ROUNDUP(CR35+81.1,1),CB!$A:$A,CB!$C:$C)+(1-(CR35-ROUNDDOWN(CR35-0.1,1))/0.1)*LOOKUP(ROUNDDOWN(CR35+81.1,1),CB!$A:$A,CB!$C:$C))-LOOKUP(81.1,CB!$A:$A,CB!$C:$C))/(1-(BINOMDIST(97,162,0.5,TRUE)-BINOMDIST(87,162,0.5,TRUE)))*$C$2*($B$1^(LEFT(DD$4,4)*1-LEFT($BA$4,4)*1))*(37.75+CR35))</f>
        <v>0</v>
      </c>
      <c r="DE35" s="96">
        <f>MAX(0,(IF(CS35&gt;0,(CS35-ROUNDDOWN(CS35,1))/0.1*LOOKUP(ROUNDUP(CS35+81.1,1),CB!$A:$A,CB!$C:$C)+(1-(CS35-ROUNDDOWN(CS35,1))/0.1)*LOOKUP(ROUNDDOWN(CS35+81.1,1),CB!$A:$A,CB!$C:$C),(CS35-ROUNDDOWN(CS35-0.1,1))/0.1*LOOKUP(ROUNDUP(CS35+81.1,1),CB!$A:$A,CB!$C:$C)+(1-(CS35-ROUNDDOWN(CS35-0.1,1))/0.1)*LOOKUP(ROUNDDOWN(CS35+81.1,1),CB!$A:$A,CB!$C:$C))-LOOKUP(81.1,CB!$A:$A,CB!$C:$C))/(1-(BINOMDIST(97,162,0.5,TRUE)-BINOMDIST(87,162,0.5,TRUE)))*$C$2*($B$1^(LEFT(DE$4,4)*1-LEFT($BA$4,4)*1))*(37.75+CS35))</f>
        <v>0</v>
      </c>
      <c r="DF35" s="96">
        <f>MAX(0,(IF(CT35&gt;0,(CT35-ROUNDDOWN(CT35,1))/0.1*LOOKUP(ROUNDUP(CT35+81.1,1),CB!$A:$A,CB!$C:$C)+(1-(CT35-ROUNDDOWN(CT35,1))/0.1)*LOOKUP(ROUNDDOWN(CT35+81.1,1),CB!$A:$A,CB!$C:$C),(CT35-ROUNDDOWN(CT35-0.1,1))/0.1*LOOKUP(ROUNDUP(CT35+81.1,1),CB!$A:$A,CB!$C:$C)+(1-(CT35-ROUNDDOWN(CT35-0.1,1))/0.1)*LOOKUP(ROUNDDOWN(CT35+81.1,1),CB!$A:$A,CB!$C:$C))-LOOKUP(81.1,CB!$A:$A,CB!$C:$C))/(1-(BINOMDIST(97,162,0.5,TRUE)-BINOMDIST(87,162,0.5,TRUE)))*$C$2*($B$1^(LEFT(DF$4,4)*1-LEFT($BA$4,4)*1))*(37.75+CT35))</f>
        <v>0</v>
      </c>
      <c r="DG35" s="96">
        <f>MAX(0,(IF(CU35&gt;0,(CU35-ROUNDDOWN(CU35,1))/0.1*LOOKUP(ROUNDUP(CU35+81.1,1),CB!$A:$A,CB!$C:$C)+(1-(CU35-ROUNDDOWN(CU35,1))/0.1)*LOOKUP(ROUNDDOWN(CU35+81.1,1),CB!$A:$A,CB!$C:$C),(CU35-ROUNDDOWN(CU35-0.1,1))/0.1*LOOKUP(ROUNDUP(CU35+81.1,1),CB!$A:$A,CB!$C:$C)+(1-(CU35-ROUNDDOWN(CU35-0.1,1))/0.1)*LOOKUP(ROUNDDOWN(CU35+81.1,1),CB!$A:$A,CB!$C:$C))-LOOKUP(81.1,CB!$A:$A,CB!$C:$C))/(1-(BINOMDIST(97,162,0.5,TRUE)-BINOMDIST(87,162,0.5,TRUE)))*$C$2*($B$1^(LEFT(DG$4,4)*1-LEFT($BA$4,4)*1))*(37.75+CU35))</f>
        <v>0</v>
      </c>
      <c r="DH35" s="96">
        <f>MAX(0,(IF(CV35&gt;0,(CV35-ROUNDDOWN(CV35,1))/0.1*LOOKUP(ROUNDUP(CV35+81.1,1),CB!$A:$A,CB!$C:$C)+(1-(CV35-ROUNDDOWN(CV35,1))/0.1)*LOOKUP(ROUNDDOWN(CV35+81.1,1),CB!$A:$A,CB!$C:$C),(CV35-ROUNDDOWN(CV35-0.1,1))/0.1*LOOKUP(ROUNDUP(CV35+81.1,1),CB!$A:$A,CB!$C:$C)+(1-(CV35-ROUNDDOWN(CV35-0.1,1))/0.1)*LOOKUP(ROUNDDOWN(CV35+81.1,1),CB!$A:$A,CB!$C:$C))-LOOKUP(81.1,CB!$A:$A,CB!$C:$C))/(1-(BINOMDIST(97,162,0.5,TRUE)-BINOMDIST(87,162,0.5,TRUE)))*$C$2*($B$1^(LEFT(DH$4,4)*1-LEFT($BA$4,4)*1))*(37.75+CV35))</f>
        <v>0</v>
      </c>
      <c r="DI35" s="96">
        <f>MAX(0,(IF(CW35&gt;0,(CW35-ROUNDDOWN(CW35,1))/0.1*LOOKUP(ROUNDUP(CW35+81.1,1),CB!$A:$A,CB!$C:$C)+(1-(CW35-ROUNDDOWN(CW35,1))/0.1)*LOOKUP(ROUNDDOWN(CW35+81.1,1),CB!$A:$A,CB!$C:$C),(CW35-ROUNDDOWN(CW35-0.1,1))/0.1*LOOKUP(ROUNDUP(CW35+81.1,1),CB!$A:$A,CB!$C:$C)+(1-(CW35-ROUNDDOWN(CW35-0.1,1))/0.1)*LOOKUP(ROUNDDOWN(CW35+81.1,1),CB!$A:$A,CB!$C:$C))-LOOKUP(81.1,CB!$A:$A,CB!$C:$C))/(1-(BINOMDIST(97,162,0.5,TRUE)-BINOMDIST(87,162,0.5,TRUE)))*$C$2*($B$1^(LEFT(DI$4,4)*1-LEFT($BA$4,4)*1))*(37.75+CW35))</f>
        <v>0</v>
      </c>
      <c r="DJ35" s="90">
        <f t="shared" si="54"/>
        <v>2.3472959311625039</v>
      </c>
      <c r="DK35" s="132"/>
      <c r="DL35" s="132">
        <f t="shared" si="55"/>
        <v>11.927677210207996</v>
      </c>
      <c r="DM35" s="132">
        <f t="shared" si="56"/>
        <v>22.812074672197177</v>
      </c>
      <c r="DN35" s="132">
        <f t="shared" si="57"/>
        <v>32.459240568044819</v>
      </c>
      <c r="DO35" s="132">
        <f t="shared" si="58"/>
        <v>40.777179976191661</v>
      </c>
      <c r="DP35" s="132">
        <f t="shared" si="59"/>
        <v>47.781913870239649</v>
      </c>
      <c r="DQ35" s="132">
        <f t="shared" si="60"/>
        <v>53.734324039882225</v>
      </c>
      <c r="DR35" s="132">
        <f t="shared" si="61"/>
        <v>59.153872536431095</v>
      </c>
      <c r="DS35" s="132">
        <f t="shared" si="62"/>
        <v>64.220074677586723</v>
      </c>
      <c r="DT35" s="132">
        <f t="shared" si="63"/>
        <v>69.449915285564629</v>
      </c>
      <c r="DU35" s="132">
        <f t="shared" si="64"/>
        <v>74.832108138324216</v>
      </c>
      <c r="DV35" s="132"/>
      <c r="DW35" s="132"/>
      <c r="DX35" s="132"/>
      <c r="DY35" s="132"/>
      <c r="DZ35" s="132"/>
      <c r="EA35" s="132"/>
      <c r="EB35" s="132"/>
      <c r="EC35" s="132"/>
      <c r="ED35" s="132"/>
      <c r="EE35" s="132"/>
      <c r="ER35" s="132"/>
      <c r="ES35" s="132"/>
      <c r="ET35" s="132"/>
      <c r="EU35" s="132"/>
      <c r="EV35" s="132"/>
      <c r="EW35" s="132"/>
      <c r="EX35" s="132"/>
      <c r="EY35" s="132"/>
      <c r="EZ35" s="132"/>
      <c r="FA35" s="132"/>
      <c r="FB35" s="132"/>
      <c r="FC35" s="132"/>
    </row>
    <row r="36" spans="1:159" x14ac:dyDescent="0.2">
      <c r="A36">
        <v>451594</v>
      </c>
      <c r="B36" s="99" t="str">
        <f>INDEX([1]Bios!$O:$O,MATCH(A36,[1]Bios!$C:$C,0))</f>
        <v>Fowler, Dexter</v>
      </c>
      <c r="C36" s="92" t="s">
        <v>657</v>
      </c>
      <c r="D36" s="94">
        <f>LOOKUP(IF(INDEX([1]Bios!$M:$M,MATCH(A36,[1]Bios!$C:$C,0))="P",INDEX([1]Pitchers!$Q:$Q,MATCH(A36,[1]Pitchers!$A:$A,0)),INDEX([1]Hitters!$AV:$AV,MATCH(A36,[1]Hitters!$A:$A,0))),Positions!A:A,Positions!B:B)</f>
        <v>8</v>
      </c>
      <c r="E36" s="137">
        <v>1</v>
      </c>
      <c r="F36" s="138">
        <f t="shared" si="0"/>
        <v>12.295696492326933</v>
      </c>
      <c r="G36" s="138">
        <v>13</v>
      </c>
      <c r="H36" s="94" t="s">
        <v>893</v>
      </c>
      <c r="I36" s="93">
        <f>6</f>
        <v>6</v>
      </c>
      <c r="J36" s="93">
        <f>6</f>
        <v>6</v>
      </c>
      <c r="K36" s="94">
        <f>MIN(IF(D36&gt;1,INDEX([1]Hitters!$DA:$DA,MATCH(A36,[1]Hitters!$A:$A,0)),INDEX([1]Pitchers!$DA:$DA,MATCH(A36,[1]Pitchers!$A:$A,0))),J36)</f>
        <v>6</v>
      </c>
      <c r="L36" s="94">
        <f t="shared" si="1"/>
        <v>4</v>
      </c>
      <c r="M36" s="95">
        <f>IF(D36&gt;1,INDEX([1]Hitters!$CV:$CV,MATCH($A36,[1]Hitters!$A:$A,0)),INDEX([1]Pitchers!$CP:$CP,MATCH($A36,[1]Pitchers!$A:$A,0)))</f>
        <v>30.291666666666668</v>
      </c>
      <c r="N36" s="90">
        <f t="shared" si="2"/>
        <v>-0.70430350767306849</v>
      </c>
      <c r="O36" s="97">
        <f>IF($D36&gt;1,INDEX([1]Hitters!$AF:$AF,MATCH($A36,[1]Hitters!$A:$A,0)),INDEX([1]Pitchers!$AJ:$AJ,MATCH($A36,[1]Pitchers!$A:$A,0))*IF(OR(AND($D36=0,INDEX([1]Pitchers!$Q:$Q,MATCH($A36,[1]Pitchers!$A:$A,0))="R"),AND($D36=1,INDEX([1]Pitchers!$Q:$Q,MATCH($A36,[1]Pitchers!$A:$A,0))="S")),1,IF($D36=0,0.83+(1-INDEX([1]Pitchers!$BE:$BE,MATCH($A36,[1]Pitchers!$A:$A,0)))/8,1/(0.83+(1-INDEX([1]Pitchers!$BE:$BE,MATCH($A36,[1]Pitchers!$A:$A,0)))/8))))</f>
        <v>0.27822591912951894</v>
      </c>
      <c r="P36" s="97">
        <f>IF($D36&gt;1,O36+(LOOKUP(ROUNDDOWN($M36+RIGHT(P$4,4)*1-2016,0),Age!$A:$A,Age!$C:$C)*(1-($M36+RIGHT(P$4,4)*1-2016-ROUNDDOWN($M36+RIGHT(P$4,4)*1-2016,0)))+LOOKUP(ROUNDUP($M36+RIGHT(P$4,4)*1-2016,0),Age!$A:$A,Age!$C:$C)*(($M36+RIGHT(P$4,4)*1-2016-ROUNDDOWN($M36+RIGHT(P$4,4)*1-2016,0))))*IF($M36+RIGHT(P$4,4)*1-2016&gt;27,1,INDEX([1]Hitters!$BG:$BG,MATCH($A36,[1]Hitters!$A:$A,0))),O36*(1-(1-(LOOKUP(ROUNDDOWN($M36+RIGHT(P$4,4)*1-2016,0),Age!$A:$A,Age!$L:$L)*(1-($M36+RIGHT(P$4,4)*1-2016-ROUNDDOWN($M36+RIGHT(P$4,4)*1-2016,0)))+LOOKUP(ROUNDUP($M36+RIGHT(P$4,4)*1-2016,0),Age!$A:$A,Age!$L:$L)*(($M36+RIGHT(P$4,4)*1-2016-ROUNDDOWN($M36+RIGHT(P$4,4)*1-2016,0)))))*IF($M36+RIGHT(P$4,4)*1-2016&gt;27,1,INDEX([1]Pitchers!$BE:$BE,MATCH($A36,[1]Pitchers!$A:$A,0)))))</f>
        <v>0.27460508579618553</v>
      </c>
      <c r="Q36" s="97">
        <f>IF($D36&gt;1,P36+(LOOKUP(ROUNDDOWN($M36+RIGHT(Q$4,4)*1-2016,0),Age!$A:$A,Age!$C:$C)*(1-($M36+RIGHT(Q$4,4)*1-2016-ROUNDDOWN($M36+RIGHT(Q$4,4)*1-2016,0)))+LOOKUP(ROUNDUP($M36+RIGHT(Q$4,4)*1-2016,0),Age!$A:$A,Age!$C:$C)*(($M36+RIGHT(Q$4,4)*1-2016-ROUNDDOWN($M36+RIGHT(Q$4,4)*1-2016,0))))*IF($M36+RIGHT(Q$4,4)*1-2016&gt;27,1,INDEX([1]Hitters!$BG:$BG,MATCH($A36,[1]Hitters!$A:$A,0))),P36*(1-(1-(LOOKUP(ROUNDDOWN($M36+RIGHT(Q$4,4)*1-2016,0),Age!$A:$A,Age!$L:$L)*(1-($M36+RIGHT(Q$4,4)*1-2016-ROUNDDOWN($M36+RIGHT(Q$4,4)*1-2016,0)))+LOOKUP(ROUNDUP($M36+RIGHT(Q$4,4)*1-2016,0),Age!$A:$A,Age!$L:$L)*(($M36+RIGHT(Q$4,4)*1-2016-ROUNDDOWN($M36+RIGHT(Q$4,4)*1-2016,0)))))*IF($M36+RIGHT(Q$4,4)*1-2016&gt;27,1,INDEX([1]Pitchers!$BE:$BE,MATCH($A36,[1]Pitchers!$A:$A,0)))))</f>
        <v>0.26988425246285236</v>
      </c>
      <c r="R36" s="97">
        <f>IF($D36&gt;1,Q36+(LOOKUP(ROUNDDOWN($M36+RIGHT(R$4,4)*1-2016,0),Age!$A:$A,Age!$C:$C)*(1-($M36+RIGHT(R$4,4)*1-2016-ROUNDDOWN($M36+RIGHT(R$4,4)*1-2016,0)))+LOOKUP(ROUNDUP($M36+RIGHT(R$4,4)*1-2016,0),Age!$A:$A,Age!$C:$C)*(($M36+RIGHT(R$4,4)*1-2016-ROUNDDOWN($M36+RIGHT(R$4,4)*1-2016,0))))*IF($M36+RIGHT(R$4,4)*1-2016&gt;27,1,INDEX([1]Hitters!$BG:$BG,MATCH($A36,[1]Hitters!$A:$A,0))),Q36*(1-(1-(LOOKUP(ROUNDDOWN($M36+RIGHT(R$4,4)*1-2016,0),Age!$A:$A,Age!$L:$L)*(1-($M36+RIGHT(R$4,4)*1-2016-ROUNDDOWN($M36+RIGHT(R$4,4)*1-2016,0)))+LOOKUP(ROUNDUP($M36+RIGHT(R$4,4)*1-2016,0),Age!$A:$A,Age!$L:$L)*(($M36+RIGHT(R$4,4)*1-2016-ROUNDDOWN($M36+RIGHT(R$4,4)*1-2016,0)))))*IF($M36+RIGHT(R$4,4)*1-2016&gt;27,1,INDEX([1]Pitchers!$BE:$BE,MATCH($A36,[1]Pitchers!$A:$A,0)))))</f>
        <v>0.26406341912951919</v>
      </c>
      <c r="S36" s="97">
        <f>IF($D36&gt;1,R36+(LOOKUP(ROUNDDOWN($M36+RIGHT(S$4,4)*1-2016,0),Age!$A:$A,Age!$C:$C)*(1-($M36+RIGHT(S$4,4)*1-2016-ROUNDDOWN($M36+RIGHT(S$4,4)*1-2016,0)))+LOOKUP(ROUNDUP($M36+RIGHT(S$4,4)*1-2016,0),Age!$A:$A,Age!$C:$C)*(($M36+RIGHT(S$4,4)*1-2016-ROUNDDOWN($M36+RIGHT(S$4,4)*1-2016,0))))*IF($M36+RIGHT(S$4,4)*1-2016&gt;27,1,INDEX([1]Hitters!$BG:$BG,MATCH($A36,[1]Hitters!$A:$A,0))),R36*(1-(1-(LOOKUP(ROUNDDOWN($M36+RIGHT(S$4,4)*1-2016,0),Age!$A:$A,Age!$L:$L)*(1-($M36+RIGHT(S$4,4)*1-2016-ROUNDDOWN($M36+RIGHT(S$4,4)*1-2016,0)))+LOOKUP(ROUNDUP($M36+RIGHT(S$4,4)*1-2016,0),Age!$A:$A,Age!$L:$L)*(($M36+RIGHT(S$4,4)*1-2016-ROUNDDOWN($M36+RIGHT(S$4,4)*1-2016,0)))))*IF($M36+RIGHT(S$4,4)*1-2016&gt;27,1,INDEX([1]Pitchers!$BE:$BE,MATCH($A36,[1]Pitchers!$A:$A,0)))))</f>
        <v>0.25714258579618604</v>
      </c>
      <c r="T36" s="97">
        <f>IF($D36&gt;1,S36+(LOOKUP(ROUNDDOWN($M36+RIGHT(T$4,4)*1-2016,0),Age!$A:$A,Age!$C:$C)*(1-($M36+RIGHT(T$4,4)*1-2016-ROUNDDOWN($M36+RIGHT(T$4,4)*1-2016,0)))+LOOKUP(ROUNDUP($M36+RIGHT(T$4,4)*1-2016,0),Age!$A:$A,Age!$C:$C)*(($M36+RIGHT(T$4,4)*1-2016-ROUNDDOWN($M36+RIGHT(T$4,4)*1-2016,0))))*IF($M36+RIGHT(T$4,4)*1-2016&gt;27,1,INDEX([1]Hitters!$BG:$BG,MATCH($A36,[1]Hitters!$A:$A,0))),S36*(1-(1-(LOOKUP(ROUNDDOWN($M36+RIGHT(T$4,4)*1-2016,0),Age!$A:$A,Age!$L:$L)*(1-($M36+RIGHT(T$4,4)*1-2016-ROUNDDOWN($M36+RIGHT(T$4,4)*1-2016,0)))+LOOKUP(ROUNDUP($M36+RIGHT(T$4,4)*1-2016,0),Age!$A:$A,Age!$L:$L)*(($M36+RIGHT(T$4,4)*1-2016-ROUNDDOWN($M36+RIGHT(T$4,4)*1-2016,0)))))*IF($M36+RIGHT(T$4,4)*1-2016&gt;27,1,INDEX([1]Pitchers!$BE:$BE,MATCH($A36,[1]Pitchers!$A:$A,0)))))</f>
        <v>0.24912175246285287</v>
      </c>
      <c r="U36" s="97">
        <f>IF($D36&gt;1,T36+(LOOKUP(ROUNDDOWN($M36+RIGHT(U$4,4)*1-2016,0),Age!$A:$A,Age!$C:$C)*(1-($M36+RIGHT(U$4,4)*1-2016-ROUNDDOWN($M36+RIGHT(U$4,4)*1-2016,0)))+LOOKUP(ROUNDUP($M36+RIGHT(U$4,4)*1-2016,0),Age!$A:$A,Age!$C:$C)*(($M36+RIGHT(U$4,4)*1-2016-ROUNDDOWN($M36+RIGHT(U$4,4)*1-2016,0))))*IF($M36+RIGHT(U$4,4)*1-2016&gt;27,1,INDEX([1]Hitters!$BG:$BG,MATCH($A36,[1]Hitters!$A:$A,0))),T36*(1-(1-(LOOKUP(ROUNDDOWN($M36+RIGHT(U$4,4)*1-2016,0),Age!$A:$A,Age!$L:$L)*(1-($M36+RIGHT(U$4,4)*1-2016-ROUNDDOWN($M36+RIGHT(U$4,4)*1-2016,0)))+LOOKUP(ROUNDUP($M36+RIGHT(U$4,4)*1-2016,0),Age!$A:$A,Age!$L:$L)*(($M36+RIGHT(U$4,4)*1-2016-ROUNDDOWN($M36+RIGHT(U$4,4)*1-2016,0)))))*IF($M36+RIGHT(U$4,4)*1-2016&gt;27,1,INDEX([1]Pitchers!$BE:$BE,MATCH($A36,[1]Pitchers!$A:$A,0)))))</f>
        <v>0.24032175246285287</v>
      </c>
      <c r="V36" s="97">
        <f>IF($D36&gt;1,U36+(LOOKUP(ROUNDDOWN($M36+RIGHT(V$4,4)*1-2016,0),Age!$A:$A,Age!$C:$C)*(1-($M36+RIGHT(V$4,4)*1-2016-ROUNDDOWN($M36+RIGHT(V$4,4)*1-2016,0)))+LOOKUP(ROUNDUP($M36+RIGHT(V$4,4)*1-2016,0),Age!$A:$A,Age!$C:$C)*(($M36+RIGHT(V$4,4)*1-2016-ROUNDDOWN($M36+RIGHT(V$4,4)*1-2016,0))))*IF($M36+RIGHT(V$4,4)*1-2016&gt;27,1,INDEX([1]Hitters!$BG:$BG,MATCH($A36,[1]Hitters!$A:$A,0))),U36*(1-(1-(LOOKUP(ROUNDDOWN($M36+RIGHT(V$4,4)*1-2016,0),Age!$A:$A,Age!$L:$L)*(1-($M36+RIGHT(V$4,4)*1-2016-ROUNDDOWN($M36+RIGHT(V$4,4)*1-2016,0)))+LOOKUP(ROUNDUP($M36+RIGHT(V$4,4)*1-2016,0),Age!$A:$A,Age!$L:$L)*(($M36+RIGHT(V$4,4)*1-2016-ROUNDDOWN($M36+RIGHT(V$4,4)*1-2016,0)))))*IF($M36+RIGHT(V$4,4)*1-2016&gt;27,1,INDEX([1]Pitchers!$BE:$BE,MATCH($A36,[1]Pitchers!$A:$A,0)))))</f>
        <v>0.23152175246285286</v>
      </c>
      <c r="W36" s="97">
        <f>IF($D36&gt;1,V36+(LOOKUP(ROUNDDOWN($M36+RIGHT(W$4,4)*1-2016,0),Age!$A:$A,Age!$C:$C)*(1-($M36+RIGHT(W$4,4)*1-2016-ROUNDDOWN($M36+RIGHT(W$4,4)*1-2016,0)))+LOOKUP(ROUNDUP($M36+RIGHT(W$4,4)*1-2016,0),Age!$A:$A,Age!$C:$C)*(($M36+RIGHT(W$4,4)*1-2016-ROUNDDOWN($M36+RIGHT(W$4,4)*1-2016,0))))*IF($M36+RIGHT(W$4,4)*1-2016&gt;27,1,INDEX([1]Hitters!$BG:$BG,MATCH($A36,[1]Hitters!$A:$A,0))),V36*(1-(1-(LOOKUP(ROUNDDOWN($M36+RIGHT(W$4,4)*1-2016,0),Age!$A:$A,Age!$L:$L)*(1-($M36+RIGHT(W$4,4)*1-2016-ROUNDDOWN($M36+RIGHT(W$4,4)*1-2016,0)))+LOOKUP(ROUNDUP($M36+RIGHT(W$4,4)*1-2016,0),Age!$A:$A,Age!$L:$L)*(($M36+RIGHT(W$4,4)*1-2016-ROUNDDOWN($M36+RIGHT(W$4,4)*1-2016,0)))))*IF($M36+RIGHT(W$4,4)*1-2016&gt;27,1,INDEX([1]Pitchers!$BE:$BE,MATCH($A36,[1]Pitchers!$A:$A,0)))))</f>
        <v>0.22272175246285286</v>
      </c>
      <c r="X36" s="97">
        <f>IF($D36&gt;1,W36+(LOOKUP(ROUNDDOWN($M36+RIGHT(X$4,4)*1-2016,0),Age!$A:$A,Age!$C:$C)*(1-($M36+RIGHT(X$4,4)*1-2016-ROUNDDOWN($M36+RIGHT(X$4,4)*1-2016,0)))+LOOKUP(ROUNDUP($M36+RIGHT(X$4,4)*1-2016,0),Age!$A:$A,Age!$C:$C)*(($M36+RIGHT(X$4,4)*1-2016-ROUNDDOWN($M36+RIGHT(X$4,4)*1-2016,0))))*IF($M36+RIGHT(X$4,4)*1-2016&gt;27,1,INDEX([1]Hitters!$BG:$BG,MATCH($A36,[1]Hitters!$A:$A,0))),W36*(1-(1-(LOOKUP(ROUNDDOWN($M36+RIGHT(X$4,4)*1-2016,0),Age!$A:$A,Age!$L:$L)*(1-($M36+RIGHT(X$4,4)*1-2016-ROUNDDOWN($M36+RIGHT(X$4,4)*1-2016,0)))+LOOKUP(ROUNDUP($M36+RIGHT(X$4,4)*1-2016,0),Age!$A:$A,Age!$L:$L)*(($M36+RIGHT(X$4,4)*1-2016-ROUNDDOWN($M36+RIGHT(X$4,4)*1-2016,0)))))*IF($M36+RIGHT(X$4,4)*1-2016&gt;27,1,INDEX([1]Pitchers!$BE:$BE,MATCH($A36,[1]Pitchers!$A:$A,0)))))</f>
        <v>0.21392175246285286</v>
      </c>
      <c r="Y36" s="97">
        <f>IF($D36&gt;1,X36+(LOOKUP(ROUNDDOWN($M36+RIGHT(Y$4,4)*1-2016,0),Age!$A:$A,Age!$C:$C)*(1-($M36+RIGHT(Y$4,4)*1-2016-ROUNDDOWN($M36+RIGHT(Y$4,4)*1-2016,0)))+LOOKUP(ROUNDUP($M36+RIGHT(Y$4,4)*1-2016,0),Age!$A:$A,Age!$C:$C)*(($M36+RIGHT(Y$4,4)*1-2016-ROUNDDOWN($M36+RIGHT(Y$4,4)*1-2016,0))))*IF($M36+RIGHT(Y$4,4)*1-2016&gt;27,1,INDEX([1]Hitters!$BG:$BG,MATCH($A36,[1]Hitters!$A:$A,0))),X36*(1-(1-(LOOKUP(ROUNDDOWN($M36+RIGHT(Y$4,4)*1-2016,0),Age!$A:$A,Age!$L:$L)*(1-($M36+RIGHT(Y$4,4)*1-2016-ROUNDDOWN($M36+RIGHT(Y$4,4)*1-2016,0)))+LOOKUP(ROUNDUP($M36+RIGHT(Y$4,4)*1-2016,0),Age!$A:$A,Age!$L:$L)*(($M36+RIGHT(Y$4,4)*1-2016-ROUNDDOWN($M36+RIGHT(Y$4,4)*1-2016,0)))))*IF($M36+RIGHT(Y$4,4)*1-2016&gt;27,1,INDEX([1]Pitchers!$BE:$BE,MATCH($A36,[1]Pitchers!$A:$A,0)))))</f>
        <v>0.20512175246285286</v>
      </c>
      <c r="Z36" s="97">
        <f>IF($D36&gt;1,Y36+(LOOKUP(ROUNDDOWN($M36+RIGHT(Z$4,4)*1-2016,0),Age!$A:$A,Age!$C:$C)*(1-($M36+RIGHT(Z$4,4)*1-2016-ROUNDDOWN($M36+RIGHT(Z$4,4)*1-2016,0)))+LOOKUP(ROUNDUP($M36+RIGHT(Z$4,4)*1-2016,0),Age!$A:$A,Age!$C:$C)*(($M36+RIGHT(Z$4,4)*1-2016-ROUNDDOWN($M36+RIGHT(Z$4,4)*1-2016,0))))*IF($M36+RIGHT(Z$4,4)*1-2016&gt;27,1,INDEX([1]Hitters!$BG:$BG,MATCH($A36,[1]Hitters!$A:$A,0))),Y36*(1-(1-(LOOKUP(ROUNDDOWN($M36+RIGHT(Z$4,4)*1-2016,0),Age!$A:$A,Age!$L:$L)*(1-($M36+RIGHT(Z$4,4)*1-2016-ROUNDDOWN($M36+RIGHT(Z$4,4)*1-2016,0)))+LOOKUP(ROUNDUP($M36+RIGHT(Z$4,4)*1-2016,0),Age!$A:$A,Age!$L:$L)*(($M36+RIGHT(Z$4,4)*1-2016-ROUNDDOWN($M36+RIGHT(Z$4,4)*1-2016,0)))))*IF($M36+RIGHT(Z$4,4)*1-2016&gt;27,1,INDEX([1]Pitchers!$BE:$BE,MATCH($A36,[1]Pitchers!$A:$A,0)))))</f>
        <v>0.19632175246285286</v>
      </c>
      <c r="AA36" s="96">
        <f>IF($D36=0,0,IF($D36=1,INDEX([1]Pitchers!$FK:$FK,MATCH($A36,[1]Pitchers!$A:$A,0)),MAX(-16,IF($D36=10,-16,IF($D36&lt;2,0,INDEX([1]Hitters!$AZ:$AZ,MATCH($A36,[1]Hitters!$A:$A,0)))))))</f>
        <v>-5.0894337922744732</v>
      </c>
      <c r="AB36" s="96">
        <f>IF($D36=0,0,IF($D36=1,INDEX([1]Pitchers!$FK:$FK,MATCH($A36,[1]Pitchers!$A:$A,0)),MAX(-16,IF($D36=2,AA36-MIN(0.75,0.25*(RIGHT(AB$4,4)*1-(RIGHT($AD$4,4)*1)+0.25)*(1-MIN(0.75,INDEX([1]Hitters!$CF:$CF,MATCH($A36,[1]Hitters!$A:$A,0)))/0.75*1)+INDEX([1]Hitters!$CF:$CF,MATCH($A36,[1]Hitters!$A:$A,0)))/0.75*1,IF($D36&gt;6,(AA36-MIN(0.75,0.25*(RIGHT(AB$4,4)*1-(RIGHT($AD$4,4)*1)+0.25)*(1-MIN(0.75,INDEX([1]Hitters!$CF:$CF,MATCH($A36,[1]Hitters!$A:$A,0)))/0.75*1)+INDEX([1]Hitters!$CF:$CF,MATCH($A36,[1]Hitters!$A:$A,0)))/0.75*($M36+RIGHT(AB$4,4)*1-RIGHT($AA$4,4)*1+10)*0.05),IF($D36=3,(AA36-MIN(0.75,0.25*(RIGHT(AB$4,4)*1-(RIGHT($AD$4,4)*1)+0.25)*(1-MIN(0.75,INDEX([1]Hitters!$CF:$CF,MATCH($A36,[1]Hitters!$A:$A,0)))/0.75*1)+INDEX([1]Hitters!$CF:$CF,MATCH($A36,[1]Hitters!$A:$A,0)))/0.75*($M36+RIGHT(AB$4,4)*1-RIGHT($AA$4,4)*1-27)*0.1),(AA36-MIN(0.75,0.25*(RIGHT(AB$4,4)*1-(RIGHT($AD$4,4)*1)+0.25)*(1-MIN(0.75,INDEX([1]Hitters!$CF:$CF,MATCH($A36,[1]Hitters!$A:$A,0)))/0.75*1)+INDEX([1]Hitters!$CF:$CF,MATCH($A36,[1]Hitters!$A:$A,0)))/0.75*($M36+RIGHT(AB$4,4)*1-RIGHT($AA$4,4)*1-20)*0.094)))))))</f>
        <v>-7.15401712560781</v>
      </c>
      <c r="AC36" s="96">
        <f>IF($D36=0,0,IF($D36=1,INDEX([1]Pitchers!$FK:$FK,MATCH($A36,[1]Pitchers!$A:$A,0)),MAX(-16,IF($D36=2,AB36-MIN(0.75,0.25*(RIGHT(AC$4,4)*1-(RIGHT($AD$4,4)*1)+0.25)*(1-MIN(0.75,INDEX([1]Hitters!$CF:$CF,MATCH($A36,[1]Hitters!$A:$A,0)))/0.75*1)+INDEX([1]Hitters!$CF:$CF,MATCH($A36,[1]Hitters!$A:$A,0)))/0.75*1,IF($D36&gt;6,(AB36-MIN(0.75,0.25*(RIGHT(AC$4,4)*1-(RIGHT($AD$4,4)*1)+0.25)*(1-MIN(0.75,INDEX([1]Hitters!$CF:$CF,MATCH($A36,[1]Hitters!$A:$A,0)))/0.75*1)+INDEX([1]Hitters!$CF:$CF,MATCH($A36,[1]Hitters!$A:$A,0)))/0.75*($M36+RIGHT(AC$4,4)*1-RIGHT($AA$4,4)*1+10)*0.05),IF($D36=3,(AB36-MIN(0.75,0.25*(RIGHT(AC$4,4)*1-(RIGHT($AD$4,4)*1)+0.25)*(1-MIN(0.75,INDEX([1]Hitters!$CF:$CF,MATCH($A36,[1]Hitters!$A:$A,0)))/0.75*1)+INDEX([1]Hitters!$CF:$CF,MATCH($A36,[1]Hitters!$A:$A,0)))/0.75*($M36+RIGHT(AC$4,4)*1-RIGHT($AA$4,4)*1-27)*0.1),(AB36-MIN(0.75,0.25*(RIGHT(AC$4,4)*1-(RIGHT($AD$4,4)*1)+0.25)*(1-MIN(0.75,INDEX([1]Hitters!$CF:$CF,MATCH($A36,[1]Hitters!$A:$A,0)))/0.75*1)+INDEX([1]Hitters!$CF:$CF,MATCH($A36,[1]Hitters!$A:$A,0)))/0.75*($M36+RIGHT(AC$4,4)*1-RIGHT($AA$4,4)*1-20)*0.094)))))))</f>
        <v>-9.2686004589411368</v>
      </c>
      <c r="AD36" s="96">
        <f>IF($D36=0,0,IF($D36=1,INDEX([1]Pitchers!$FK:$FK,MATCH($A36,[1]Pitchers!$A:$A,0)),MAX(-16,IF($D36=2,AC36-MIN(0.75,0.25*(RIGHT(AD$4,4)*1-(RIGHT($AD$4,4)*1)+0.25)*(1-MIN(0.75,INDEX([1]Hitters!$CF:$CF,MATCH($A36,[1]Hitters!$A:$A,0)))/0.75*1)+INDEX([1]Hitters!$CF:$CF,MATCH($A36,[1]Hitters!$A:$A,0)))/0.75*1,IF($D36&gt;6,(AC36-MIN(0.75,0.25*(RIGHT(AD$4,4)*1-(RIGHT($AD$4,4)*1)+0.25)*(1-MIN(0.75,INDEX([1]Hitters!$CF:$CF,MATCH($A36,[1]Hitters!$A:$A,0)))/0.75*1)+INDEX([1]Hitters!$CF:$CF,MATCH($A36,[1]Hitters!$A:$A,0)))/0.75*($M36+RIGHT(AD$4,4)*1-RIGHT($AA$4,4)*1+10)*0.05),IF($D36=3,(AC36-MIN(0.75,0.25*(RIGHT(AD$4,4)*1-(RIGHT($AD$4,4)*1)+0.25)*(1-MIN(0.75,INDEX([1]Hitters!$CF:$CF,MATCH($A36,[1]Hitters!$A:$A,0)))/0.75*1)+INDEX([1]Hitters!$CF:$CF,MATCH($A36,[1]Hitters!$A:$A,0)))/0.75*($M36+RIGHT(AD$4,4)*1-RIGHT($AA$4,4)*1-27)*0.1),(AC36-MIN(0.75,0.25*(RIGHT(AD$4,4)*1-(RIGHT($AD$4,4)*1)+0.25)*(1-MIN(0.75,INDEX([1]Hitters!$CF:$CF,MATCH($A36,[1]Hitters!$A:$A,0)))/0.75*1)+INDEX([1]Hitters!$CF:$CF,MATCH($A36,[1]Hitters!$A:$A,0)))/0.75*($M36+RIGHT(AD$4,4)*1-RIGHT($AA$4,4)*1-20)*0.094)))))))</f>
        <v>-11.433183792274463</v>
      </c>
      <c r="AE36" s="96">
        <f>IF($D36=0,0,IF($D36=1,INDEX([1]Pitchers!$FK:$FK,MATCH($A36,[1]Pitchers!$A:$A,0)),MAX(-16,IF($D36=2,AD36-MIN(0.75,0.25*(RIGHT(AE$4,4)*1-(RIGHT($AD$4,4)*1)+0.25)*(1-MIN(0.75,INDEX([1]Hitters!$CF:$CF,MATCH($A36,[1]Hitters!$A:$A,0)))/0.75*1)+INDEX([1]Hitters!$CF:$CF,MATCH($A36,[1]Hitters!$A:$A,0)))/0.75*1,IF($D36&gt;6,(AD36-MIN(0.75,0.25*(RIGHT(AE$4,4)*1-(RIGHT($AD$4,4)*1)+0.25)*(1-MIN(0.75,INDEX([1]Hitters!$CF:$CF,MATCH($A36,[1]Hitters!$A:$A,0)))/0.75*1)+INDEX([1]Hitters!$CF:$CF,MATCH($A36,[1]Hitters!$A:$A,0)))/0.75*($M36+RIGHT(AE$4,4)*1-RIGHT($AA$4,4)*1+10)*0.05),IF($D36=3,(AD36-MIN(0.75,0.25*(RIGHT(AE$4,4)*1-(RIGHT($AD$4,4)*1)+0.25)*(1-MIN(0.75,INDEX([1]Hitters!$CF:$CF,MATCH($A36,[1]Hitters!$A:$A,0)))/0.75*1)+INDEX([1]Hitters!$CF:$CF,MATCH($A36,[1]Hitters!$A:$A,0)))/0.75*($M36+RIGHT(AE$4,4)*1-RIGHT($AA$4,4)*1-27)*0.1),(AD36-MIN(0.75,0.25*(RIGHT(AE$4,4)*1-(RIGHT($AD$4,4)*1)+0.25)*(1-MIN(0.75,INDEX([1]Hitters!$CF:$CF,MATCH($A36,[1]Hitters!$A:$A,0)))/0.75*1)+INDEX([1]Hitters!$CF:$CF,MATCH($A36,[1]Hitters!$A:$A,0)))/0.75*($M36+RIGHT(AE$4,4)*1-RIGHT($AA$4,4)*1-20)*0.094)))))))</f>
        <v>-13.647767125607789</v>
      </c>
      <c r="AF36" s="96">
        <f>IF($D36=0,0,IF($D36=1,INDEX([1]Pitchers!$FK:$FK,MATCH($A36,[1]Pitchers!$A:$A,0)),MAX(-16,IF($D36=2,AE36-MIN(0.75,0.25*(RIGHT(AF$4,4)*1-(RIGHT($AD$4,4)*1)+0.25)*(1-MIN(0.75,INDEX([1]Hitters!$CF:$CF,MATCH($A36,[1]Hitters!$A:$A,0)))/0.75*1)+INDEX([1]Hitters!$CF:$CF,MATCH($A36,[1]Hitters!$A:$A,0)))/0.75*1,IF($D36&gt;6,(AE36-MIN(0.75,0.25*(RIGHT(AF$4,4)*1-(RIGHT($AD$4,4)*1)+0.25)*(1-MIN(0.75,INDEX([1]Hitters!$CF:$CF,MATCH($A36,[1]Hitters!$A:$A,0)))/0.75*1)+INDEX([1]Hitters!$CF:$CF,MATCH($A36,[1]Hitters!$A:$A,0)))/0.75*($M36+RIGHT(AF$4,4)*1-RIGHT($AA$4,4)*1+10)*0.05),IF($D36=3,(AE36-MIN(0.75,0.25*(RIGHT(AF$4,4)*1-(RIGHT($AD$4,4)*1)+0.25)*(1-MIN(0.75,INDEX([1]Hitters!$CF:$CF,MATCH($A36,[1]Hitters!$A:$A,0)))/0.75*1)+INDEX([1]Hitters!$CF:$CF,MATCH($A36,[1]Hitters!$A:$A,0)))/0.75*($M36+RIGHT(AF$4,4)*1-RIGHT($AA$4,4)*1-27)*0.1),(AE36-MIN(0.75,0.25*(RIGHT(AF$4,4)*1-(RIGHT($AD$4,4)*1)+0.25)*(1-MIN(0.75,INDEX([1]Hitters!$CF:$CF,MATCH($A36,[1]Hitters!$A:$A,0)))/0.75*1)+INDEX([1]Hitters!$CF:$CF,MATCH($A36,[1]Hitters!$A:$A,0)))/0.75*($M36+RIGHT(AF$4,4)*1-RIGHT($AA$4,4)*1-20)*0.094)))))))</f>
        <v>-15.912350458941114</v>
      </c>
      <c r="AG36" s="96">
        <f>IF($D36=0,0,IF($D36=1,INDEX([1]Pitchers!$FK:$FK,MATCH($A36,[1]Pitchers!$A:$A,0)),MAX(-16,IF($D36=2,AF36-MIN(0.75,0.25*(RIGHT(AG$4,4)*1-(RIGHT($AD$4,4)*1)+0.25)*(1-MIN(0.75,INDEX([1]Hitters!$CF:$CF,MATCH($A36,[1]Hitters!$A:$A,0)))/0.75*1)+INDEX([1]Hitters!$CF:$CF,MATCH($A36,[1]Hitters!$A:$A,0)))/0.75*1,IF($D36&gt;6,(AF36-MIN(0.75,0.25*(RIGHT(AG$4,4)*1-(RIGHT($AD$4,4)*1)+0.25)*(1-MIN(0.75,INDEX([1]Hitters!$CF:$CF,MATCH($A36,[1]Hitters!$A:$A,0)))/0.75*1)+INDEX([1]Hitters!$CF:$CF,MATCH($A36,[1]Hitters!$A:$A,0)))/0.75*($M36+RIGHT(AG$4,4)*1-RIGHT($AA$4,4)*1+10)*0.05),IF($D36=3,(AF36-MIN(0.75,0.25*(RIGHT(AG$4,4)*1-(RIGHT($AD$4,4)*1)+0.25)*(1-MIN(0.75,INDEX([1]Hitters!$CF:$CF,MATCH($A36,[1]Hitters!$A:$A,0)))/0.75*1)+INDEX([1]Hitters!$CF:$CF,MATCH($A36,[1]Hitters!$A:$A,0)))/0.75*($M36+RIGHT(AG$4,4)*1-RIGHT($AA$4,4)*1-27)*0.1),(AF36-MIN(0.75,0.25*(RIGHT(AG$4,4)*1-(RIGHT($AD$4,4)*1)+0.25)*(1-MIN(0.75,INDEX([1]Hitters!$CF:$CF,MATCH($A36,[1]Hitters!$A:$A,0)))/0.75*1)+INDEX([1]Hitters!$CF:$CF,MATCH($A36,[1]Hitters!$A:$A,0)))/0.75*($M36+RIGHT(AG$4,4)*1-RIGHT($AA$4,4)*1-20)*0.094)))))))</f>
        <v>-16</v>
      </c>
      <c r="AH36" s="96">
        <f>IF($D36=0,0,IF($D36=1,INDEX([1]Pitchers!$FK:$FK,MATCH($A36,[1]Pitchers!$A:$A,0)),MAX(-16,IF($D36=2,AG36-MIN(0.75,0.25*(RIGHT(AH$4,4)*1-(RIGHT($AD$4,4)*1)+0.25)*(1-MIN(0.75,INDEX([1]Hitters!$CF:$CF,MATCH($A36,[1]Hitters!$A:$A,0)))/0.75*1)+INDEX([1]Hitters!$CF:$CF,MATCH($A36,[1]Hitters!$A:$A,0)))/0.75*1,IF($D36&gt;6,(AG36-MIN(0.75,0.25*(RIGHT(AH$4,4)*1-(RIGHT($AD$4,4)*1)+0.25)*(1-MIN(0.75,INDEX([1]Hitters!$CF:$CF,MATCH($A36,[1]Hitters!$A:$A,0)))/0.75*1)+INDEX([1]Hitters!$CF:$CF,MATCH($A36,[1]Hitters!$A:$A,0)))/0.75*($M36+RIGHT(AH$4,4)*1-RIGHT($AA$4,4)*1+10)*0.05),IF($D36=3,(AG36-MIN(0.75,0.25*(RIGHT(AH$4,4)*1-(RIGHT($AD$4,4)*1)+0.25)*(1-MIN(0.75,INDEX([1]Hitters!$CF:$CF,MATCH($A36,[1]Hitters!$A:$A,0)))/0.75*1)+INDEX([1]Hitters!$CF:$CF,MATCH($A36,[1]Hitters!$A:$A,0)))/0.75*($M36+RIGHT(AH$4,4)*1-RIGHT($AA$4,4)*1-27)*0.1),(AG36-MIN(0.75,0.25*(RIGHT(AH$4,4)*1-(RIGHT($AD$4,4)*1)+0.25)*(1-MIN(0.75,INDEX([1]Hitters!$CF:$CF,MATCH($A36,[1]Hitters!$A:$A,0)))/0.75*1)+INDEX([1]Hitters!$CF:$CF,MATCH($A36,[1]Hitters!$A:$A,0)))/0.75*($M36+RIGHT(AH$4,4)*1-RIGHT($AA$4,4)*1-20)*0.094)))))))</f>
        <v>-16</v>
      </c>
      <c r="AI36" s="96">
        <f>IF($D36=0,0,IF($D36=1,INDEX([1]Pitchers!$FK:$FK,MATCH($A36,[1]Pitchers!$A:$A,0)),MAX(-16,IF($D36=2,AH36-MIN(0.75,0.25*(RIGHT(AI$4,4)*1-(RIGHT($AD$4,4)*1)+0.25)*(1-MIN(0.75,INDEX([1]Hitters!$CF:$CF,MATCH($A36,[1]Hitters!$A:$A,0)))/0.75*1)+INDEX([1]Hitters!$CF:$CF,MATCH($A36,[1]Hitters!$A:$A,0)))/0.75*1,IF($D36&gt;6,(AH36-MIN(0.75,0.25*(RIGHT(AI$4,4)*1-(RIGHT($AD$4,4)*1)+0.25)*(1-MIN(0.75,INDEX([1]Hitters!$CF:$CF,MATCH($A36,[1]Hitters!$A:$A,0)))/0.75*1)+INDEX([1]Hitters!$CF:$CF,MATCH($A36,[1]Hitters!$A:$A,0)))/0.75*($M36+RIGHT(AI$4,4)*1-RIGHT($AA$4,4)*1+10)*0.05),IF($D36=3,(AH36-MIN(0.75,0.25*(RIGHT(AI$4,4)*1-(RIGHT($AD$4,4)*1)+0.25)*(1-MIN(0.75,INDEX([1]Hitters!$CF:$CF,MATCH($A36,[1]Hitters!$A:$A,0)))/0.75*1)+INDEX([1]Hitters!$CF:$CF,MATCH($A36,[1]Hitters!$A:$A,0)))/0.75*($M36+RIGHT(AI$4,4)*1-RIGHT($AA$4,4)*1-27)*0.1),(AH36-MIN(0.75,0.25*(RIGHT(AI$4,4)*1-(RIGHT($AD$4,4)*1)+0.25)*(1-MIN(0.75,INDEX([1]Hitters!$CF:$CF,MATCH($A36,[1]Hitters!$A:$A,0)))/0.75*1)+INDEX([1]Hitters!$CF:$CF,MATCH($A36,[1]Hitters!$A:$A,0)))/0.75*($M36+RIGHT(AI$4,4)*1-RIGHT($AA$4,4)*1-20)*0.094)))))))</f>
        <v>-16</v>
      </c>
      <c r="AJ36" s="96">
        <f>IF($D36=0,0,IF($D36=1,INDEX([1]Pitchers!$FK:$FK,MATCH($A36,[1]Pitchers!$A:$A,0)),MAX(-16,IF($D36=2,AI36-MIN(0.75,0.25*(RIGHT(AJ$4,4)*1-(RIGHT($AD$4,4)*1)+0.25)*(1-MIN(0.75,INDEX([1]Hitters!$CF:$CF,MATCH($A36,[1]Hitters!$A:$A,0)))/0.75*1)+INDEX([1]Hitters!$CF:$CF,MATCH($A36,[1]Hitters!$A:$A,0)))/0.75*1,IF($D36&gt;6,(AI36-MIN(0.75,0.25*(RIGHT(AJ$4,4)*1-(RIGHT($AD$4,4)*1)+0.25)*(1-MIN(0.75,INDEX([1]Hitters!$CF:$CF,MATCH($A36,[1]Hitters!$A:$A,0)))/0.75*1)+INDEX([1]Hitters!$CF:$CF,MATCH($A36,[1]Hitters!$A:$A,0)))/0.75*($M36+RIGHT(AJ$4,4)*1-RIGHT($AA$4,4)*1+10)*0.05),IF($D36=3,(AI36-MIN(0.75,0.25*(RIGHT(AJ$4,4)*1-(RIGHT($AD$4,4)*1)+0.25)*(1-MIN(0.75,INDEX([1]Hitters!$CF:$CF,MATCH($A36,[1]Hitters!$A:$A,0)))/0.75*1)+INDEX([1]Hitters!$CF:$CF,MATCH($A36,[1]Hitters!$A:$A,0)))/0.75*($M36+RIGHT(AJ$4,4)*1-RIGHT($AA$4,4)*1-27)*0.1),(AI36-MIN(0.75,0.25*(RIGHT(AJ$4,4)*1-(RIGHT($AD$4,4)*1)+0.25)*(1-MIN(0.75,INDEX([1]Hitters!$CF:$CF,MATCH($A36,[1]Hitters!$A:$A,0)))/0.75*1)+INDEX([1]Hitters!$CF:$CF,MATCH($A36,[1]Hitters!$A:$A,0)))/0.75*($M36+RIGHT(AJ$4,4)*1-RIGHT($AA$4,4)*1-20)*0.094)))))))</f>
        <v>-16</v>
      </c>
      <c r="AK36" s="96">
        <f>IF($D36=0,0,IF($D36=1,INDEX([1]Pitchers!$FK:$FK,MATCH($A36,[1]Pitchers!$A:$A,0)),MAX(-16,IF($D36=2,AJ36-MIN(0.75,0.25*(RIGHT(AK$4,4)*1-(RIGHT($AD$4,4)*1)+0.25)*(1-MIN(0.75,INDEX([1]Hitters!$CF:$CF,MATCH($A36,[1]Hitters!$A:$A,0)))/0.75*1)+INDEX([1]Hitters!$CF:$CF,MATCH($A36,[1]Hitters!$A:$A,0)))/0.75*1,IF($D36&gt;6,(AJ36-MIN(0.75,0.25*(RIGHT(AK$4,4)*1-(RIGHT($AD$4,4)*1)+0.25)*(1-MIN(0.75,INDEX([1]Hitters!$CF:$CF,MATCH($A36,[1]Hitters!$A:$A,0)))/0.75*1)+INDEX([1]Hitters!$CF:$CF,MATCH($A36,[1]Hitters!$A:$A,0)))/0.75*($M36+RIGHT(AK$4,4)*1-RIGHT($AA$4,4)*1+10)*0.05),IF($D36=3,(AJ36-MIN(0.75,0.25*(RIGHT(AK$4,4)*1-(RIGHT($AD$4,4)*1)+0.25)*(1-MIN(0.75,INDEX([1]Hitters!$CF:$CF,MATCH($A36,[1]Hitters!$A:$A,0)))/0.75*1)+INDEX([1]Hitters!$CF:$CF,MATCH($A36,[1]Hitters!$A:$A,0)))/0.75*($M36+RIGHT(AK$4,4)*1-RIGHT($AA$4,4)*1-27)*0.1),(AJ36-MIN(0.75,0.25*(RIGHT(AK$4,4)*1-(RIGHT($AD$4,4)*1)+0.25)*(1-MIN(0.75,INDEX([1]Hitters!$CF:$CF,MATCH($A36,[1]Hitters!$A:$A,0)))/0.75*1)+INDEX([1]Hitters!$CF:$CF,MATCH($A36,[1]Hitters!$A:$A,0)))/0.75*($M36+RIGHT(AK$4,4)*1-RIGHT($AA$4,4)*1-20)*0.094)))))))</f>
        <v>-16</v>
      </c>
      <c r="AL36" s="96">
        <f>IF($D36=0,0,IF($D36=1,INDEX([1]Pitchers!$FK:$FK,MATCH($A36,[1]Pitchers!$A:$A,0)),MAX(-16,IF($D36=2,AK36-MIN(0.75,0.25*(RIGHT(AL$4,4)*1-(RIGHT($AD$4,4)*1)+0.25)*(1-MIN(0.75,INDEX([1]Hitters!$CF:$CF,MATCH($A36,[1]Hitters!$A:$A,0)))/0.75*1)+INDEX([1]Hitters!$CF:$CF,MATCH($A36,[1]Hitters!$A:$A,0)))/0.75*1,IF($D36&gt;6,(AK36-MIN(0.75,0.25*(RIGHT(AL$4,4)*1-(RIGHT($AD$4,4)*1)+0.25)*(1-MIN(0.75,INDEX([1]Hitters!$CF:$CF,MATCH($A36,[1]Hitters!$A:$A,0)))/0.75*1)+INDEX([1]Hitters!$CF:$CF,MATCH($A36,[1]Hitters!$A:$A,0)))/0.75*($M36+RIGHT(AL$4,4)*1-RIGHT($AA$4,4)*1+10)*0.05),IF($D36=3,(AK36-MIN(0.75,0.25*(RIGHT(AL$4,4)*1-(RIGHT($AD$4,4)*1)+0.25)*(1-MIN(0.75,INDEX([1]Hitters!$CF:$CF,MATCH($A36,[1]Hitters!$A:$A,0)))/0.75*1)+INDEX([1]Hitters!$CF:$CF,MATCH($A36,[1]Hitters!$A:$A,0)))/0.75*($M36+RIGHT(AL$4,4)*1-RIGHT($AA$4,4)*1-27)*0.1),(AK36-MIN(0.75,0.25*(RIGHT(AL$4,4)*1-(RIGHT($AD$4,4)*1)+0.25)*(1-MIN(0.75,INDEX([1]Hitters!$CF:$CF,MATCH($A36,[1]Hitters!$A:$A,0)))/0.75*1)+INDEX([1]Hitters!$CF:$CF,MATCH($A36,[1]Hitters!$A:$A,0)))/0.75*($M36+RIGHT(AL$4,4)*1-RIGHT($AA$4,4)*1-20)*0.094)))))))</f>
        <v>-16</v>
      </c>
      <c r="AM36" s="98">
        <f>MAX(IF($D36=0,20,IF($D36=1,60,150)),MAX(0,IF($D36&gt;1,INDEX([1]Hitters!$ER:$ER,MATCH($A36,[1]Hitters!$A:$A,0))*(0.4+MAX(0,0.6*MIN(1,(IF(O36="",0,(((4.25+(O36-0.263)*4.2)^(((4.25+(O36-0.263)*4.2)+(4.25-AA36*600/600*4.2/600))^0.285))/((4.25+(O36-0.263)*4.2)^(((4.25+(O36-0.263)*4.2)+(4.25-AA36*600/600*4.2/600))^0.285)+(4.25-AA36*600/600*4.2/600)^(((4.25+(O36-0.263)*4.2)+(4.25-AA36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36,[1]Pitchers!$A:$A,0))))*IF($D36&lt;2,(0.4+0.6*MAX(0,MIN(1,IF($D36=0,((4.25)^(((4.25)+(4.25-(4-O36)*4.25/4*1/9))^0.285)/((4.25)^(((4.25)+(4.25-(4-O36)*4.25/4*1/9))^0.285)+(4.25-(4-O36)*4.25/4*1/9)^(((4.25)+(4.25-(4-O36)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36)))/0.5345*0.0009131+0.0104414*(3.74-MIN(3.74,O36)))*50,(((4.25+(AA36-0.263)*0.32*198*MAX(6,198/33)/198)^(((4.25+(AA36-0.263)*0.32*198*MAX(6,198/33)/198)+(4.25-(4-O36)*4.25/4*MAX(6,198/33)/9))^0.285)/((4.25+(AA36-0.263)*0.32*198*MAX(6,198/33)/198)^(((4.25+(AA36-0.263)*0.32*198*MAX(6,198/33)/198)+(4.25-(4-O36)*4.25/4*MAX(6,198/33)/9))^0.285)+(4.25-(4-O36)*4.25/4*MAX(6,198/33)/9)^(((4.25+(AA36-0.263)*0.32*198*MAX(6,198/33)/198)+(4.25-(4-O36)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36=0,50,198)/0.0065))),1))</f>
        <v>545.23759999999993</v>
      </c>
      <c r="AN36" s="98">
        <f t="shared" si="3"/>
        <v>536.98669580481578</v>
      </c>
      <c r="AO36" s="98">
        <f t="shared" si="4"/>
        <v>449.81647929367841</v>
      </c>
      <c r="AP36" s="98">
        <f t="shared" si="5"/>
        <v>351.49685053152916</v>
      </c>
      <c r="AQ36" s="98">
        <f t="shared" si="6"/>
        <v>244.7891977221646</v>
      </c>
      <c r="AR36" s="98">
        <f t="shared" si="7"/>
        <v>191.76170666666749</v>
      </c>
      <c r="AS36" s="98">
        <f t="shared" si="8"/>
        <v>181.69504000000109</v>
      </c>
      <c r="AT36" s="98">
        <f t="shared" si="9"/>
        <v>170.02837333333468</v>
      </c>
      <c r="AU36" s="98">
        <f t="shared" si="10"/>
        <v>156.76170666666826</v>
      </c>
      <c r="AV36" s="98">
        <f t="shared" si="11"/>
        <v>150</v>
      </c>
      <c r="AW36" s="98">
        <f t="shared" si="12"/>
        <v>150</v>
      </c>
      <c r="AX36" s="98">
        <f t="shared" si="13"/>
        <v>150</v>
      </c>
      <c r="AY36" s="96">
        <f t="shared" si="14"/>
        <v>2.3650837518149381</v>
      </c>
      <c r="AZ36" s="96">
        <f t="shared" si="15"/>
        <v>20.2</v>
      </c>
      <c r="BA36" s="96">
        <f t="shared" si="16"/>
        <v>2.3650837518149381</v>
      </c>
      <c r="BB36" s="96">
        <f t="shared" si="17"/>
        <v>1.9221986197032734</v>
      </c>
      <c r="BC36" s="96">
        <f t="shared" si="18"/>
        <v>1.2118167390562551</v>
      </c>
      <c r="BD36" s="96">
        <f t="shared" si="19"/>
        <v>0.59050185766225605</v>
      </c>
      <c r="BE36" s="96">
        <f t="shared" si="20"/>
        <v>0.13125526580533931</v>
      </c>
      <c r="BF36" s="96">
        <f t="shared" si="21"/>
        <v>0</v>
      </c>
      <c r="BG36" s="96">
        <f t="shared" si="22"/>
        <v>0</v>
      </c>
      <c r="BH36" s="96">
        <f t="shared" si="23"/>
        <v>0</v>
      </c>
      <c r="BI36" s="96">
        <f t="shared" si="24"/>
        <v>0</v>
      </c>
      <c r="BJ36" s="96">
        <f t="shared" si="25"/>
        <v>0</v>
      </c>
      <c r="BK36" s="96">
        <f t="shared" si="26"/>
        <v>0</v>
      </c>
      <c r="BL36" s="96">
        <f t="shared" si="27"/>
        <v>0</v>
      </c>
      <c r="BM36" s="129">
        <f t="shared" si="67"/>
        <v>13</v>
      </c>
      <c r="BN36" s="129" t="str">
        <f t="shared" si="67"/>
        <v/>
      </c>
      <c r="BO36" s="129" t="str">
        <f t="shared" si="67"/>
        <v/>
      </c>
      <c r="BP36" s="129" t="str">
        <f t="shared" si="67"/>
        <v/>
      </c>
      <c r="BQ36" s="129" t="str">
        <f t="shared" si="67"/>
        <v/>
      </c>
      <c r="BR36" s="129" t="str">
        <f t="shared" si="67"/>
        <v/>
      </c>
      <c r="BS36" s="129" t="str">
        <f t="shared" si="67"/>
        <v/>
      </c>
      <c r="BT36" s="129" t="str">
        <f t="shared" si="67"/>
        <v/>
      </c>
      <c r="BU36" s="129" t="str">
        <f t="shared" si="67"/>
        <v/>
      </c>
      <c r="BV36" s="129" t="str">
        <f t="shared" si="67"/>
        <v/>
      </c>
      <c r="BW36" s="129" t="str">
        <f t="shared" si="67"/>
        <v/>
      </c>
      <c r="BX36" s="129" t="str">
        <f t="shared" si="67"/>
        <v/>
      </c>
      <c r="BY36" s="130">
        <f t="shared" si="29"/>
        <v>19.995696492326932</v>
      </c>
      <c r="BZ36" s="130">
        <f t="shared" si="30"/>
        <v>16.646468405507498</v>
      </c>
      <c r="CA36" s="130">
        <f t="shared" si="31"/>
        <v>11.18822363847617</v>
      </c>
      <c r="CB36" s="130">
        <f t="shared" si="32"/>
        <v>5.9686377038101535</v>
      </c>
      <c r="CC36" s="130">
        <f t="shared" si="33"/>
        <v>1.7763327674544096</v>
      </c>
      <c r="CD36" s="130">
        <f t="shared" si="34"/>
        <v>0.5</v>
      </c>
      <c r="CE36" s="130">
        <f t="shared" si="35"/>
        <v>0.5</v>
      </c>
      <c r="CF36" s="130">
        <f t="shared" si="36"/>
        <v>0.5</v>
      </c>
      <c r="CG36" s="130">
        <f t="shared" si="37"/>
        <v>0.5</v>
      </c>
      <c r="CH36" s="130">
        <f t="shared" si="38"/>
        <v>0.5</v>
      </c>
      <c r="CI36" s="130">
        <f t="shared" si="39"/>
        <v>0.5</v>
      </c>
      <c r="CJ36" s="130">
        <f t="shared" si="40"/>
        <v>0.5</v>
      </c>
      <c r="CK36" s="131">
        <f t="shared" si="41"/>
        <v>1</v>
      </c>
      <c r="CL36" s="96">
        <f t="shared" si="42"/>
        <v>0.39470411293493846</v>
      </c>
      <c r="CM36" s="96">
        <f t="shared" si="43"/>
        <v>-1.8363901596169852E-2</v>
      </c>
      <c r="CN36" s="96">
        <f t="shared" si="44"/>
        <v>-0.41373005381523997</v>
      </c>
      <c r="CO36" s="96">
        <f t="shared" si="45"/>
        <v>-0.67973746078858399</v>
      </c>
      <c r="CP36" s="96">
        <f t="shared" si="46"/>
        <v>-0.75336393692301906</v>
      </c>
      <c r="CQ36" s="96">
        <f t="shared" si="47"/>
        <v>-0.69298845555200295</v>
      </c>
      <c r="CR36" s="96">
        <f t="shared" si="48"/>
        <v>-0.65660953555200385</v>
      </c>
      <c r="CS36" s="96">
        <f t="shared" si="49"/>
        <v>-0.61444853555200485</v>
      </c>
      <c r="CT36" s="96">
        <f t="shared" si="50"/>
        <v>-0.56650545555200571</v>
      </c>
      <c r="CU36" s="96">
        <f t="shared" si="51"/>
        <v>-0.54206999999999994</v>
      </c>
      <c r="CV36" s="96">
        <f t="shared" si="52"/>
        <v>-0.54206999999999994</v>
      </c>
      <c r="CW36" s="96">
        <f t="shared" si="53"/>
        <v>-0.54206999999999994</v>
      </c>
      <c r="CX36" s="96">
        <f>MAX(0,(IF(CL36&gt;0,(CL36-ROUNDDOWN(CL36,1))/0.1*LOOKUP(ROUNDUP(CL36+81.1,1),CB!$A:$A,CB!$C:$C)+(1-(CL36-ROUNDDOWN(CL36,1))/0.1)*LOOKUP(ROUNDDOWN(CL36+81.1,1),CB!$A:$A,CB!$C:$C),(CL36-ROUNDDOWN(CL36-0.1,1))/0.1*LOOKUP(ROUNDUP(CL36+81.1,1),CB!$A:$A,CB!$C:$C)+(1-(CL36-ROUNDDOWN(CL36-0.1,1))/0.1)*LOOKUP(ROUNDDOWN(CL36+81.1,1),CB!$A:$A,CB!$C:$C))-LOOKUP(81.1,CB!$A:$A,CB!$C:$C))/(1-(BINOMDIST(97,162,0.5,TRUE)-BINOMDIST(87,162,0.5,TRUE)))*$C$2*($B$1^(LEFT(CX$4,4)*1-LEFT($BA$4,4)*1))*(37.75+CL36))</f>
        <v>0.57502647780742577</v>
      </c>
      <c r="CY36" s="96">
        <f>MAX(0,(IF(CM36&gt;0,(CM36-ROUNDDOWN(CM36,1))/0.1*LOOKUP(ROUNDUP(CM36+81.1,1),CB!$A:$A,CB!$C:$C)+(1-(CM36-ROUNDDOWN(CM36,1))/0.1)*LOOKUP(ROUNDDOWN(CM36+81.1,1),CB!$A:$A,CB!$C:$C),(CM36-ROUNDDOWN(CM36-0.1,1))/0.1*LOOKUP(ROUNDUP(CM36+81.1,1),CB!$A:$A,CB!$C:$C)+(1-(CM36-ROUNDDOWN(CM36-0.1,1))/0.1)*LOOKUP(ROUNDDOWN(CM36+81.1,1),CB!$A:$A,CB!$C:$C))-LOOKUP(81.1,CB!$A:$A,CB!$C:$C))/(1-(BINOMDIST(97,162,0.5,TRUE)-BINOMDIST(87,162,0.5,TRUE)))*$C$2*($B$1^(LEFT(CY$4,4)*1-LEFT($BA$4,4)*1))*(37.75+CM36))</f>
        <v>0</v>
      </c>
      <c r="CZ36" s="96">
        <f>MAX(0,(IF(CN36&gt;0,(CN36-ROUNDDOWN(CN36,1))/0.1*LOOKUP(ROUNDUP(CN36+81.1,1),CB!$A:$A,CB!$C:$C)+(1-(CN36-ROUNDDOWN(CN36,1))/0.1)*LOOKUP(ROUNDDOWN(CN36+81.1,1),CB!$A:$A,CB!$C:$C),(CN36-ROUNDDOWN(CN36-0.1,1))/0.1*LOOKUP(ROUNDUP(CN36+81.1,1),CB!$A:$A,CB!$C:$C)+(1-(CN36-ROUNDDOWN(CN36-0.1,1))/0.1)*LOOKUP(ROUNDDOWN(CN36+81.1,1),CB!$A:$A,CB!$C:$C))-LOOKUP(81.1,CB!$A:$A,CB!$C:$C))/(1-(BINOMDIST(97,162,0.5,TRUE)-BINOMDIST(87,162,0.5,TRUE)))*$C$2*($B$1^(LEFT(CZ$4,4)*1-LEFT($BA$4,4)*1))*(37.75+CN36))</f>
        <v>0</v>
      </c>
      <c r="DA36" s="96">
        <f>MAX(0,(IF(CO36&gt;0,(CO36-ROUNDDOWN(CO36,1))/0.1*LOOKUP(ROUNDUP(CO36+81.1,1),CB!$A:$A,CB!$C:$C)+(1-(CO36-ROUNDDOWN(CO36,1))/0.1)*LOOKUP(ROUNDDOWN(CO36+81.1,1),CB!$A:$A,CB!$C:$C),(CO36-ROUNDDOWN(CO36-0.1,1))/0.1*LOOKUP(ROUNDUP(CO36+81.1,1),CB!$A:$A,CB!$C:$C)+(1-(CO36-ROUNDDOWN(CO36-0.1,1))/0.1)*LOOKUP(ROUNDDOWN(CO36+81.1,1),CB!$A:$A,CB!$C:$C))-LOOKUP(81.1,CB!$A:$A,CB!$C:$C))/(1-(BINOMDIST(97,162,0.5,TRUE)-BINOMDIST(87,162,0.5,TRUE)))*$C$2*($B$1^(LEFT(DA$4,4)*1-LEFT($BA$4,4)*1))*(37.75+CO36))</f>
        <v>0</v>
      </c>
      <c r="DB36" s="96">
        <f>MAX(0,(IF(CP36&gt;0,(CP36-ROUNDDOWN(CP36,1))/0.1*LOOKUP(ROUNDUP(CP36+81.1,1),CB!$A:$A,CB!$C:$C)+(1-(CP36-ROUNDDOWN(CP36,1))/0.1)*LOOKUP(ROUNDDOWN(CP36+81.1,1),CB!$A:$A,CB!$C:$C),(CP36-ROUNDDOWN(CP36-0.1,1))/0.1*LOOKUP(ROUNDUP(CP36+81.1,1),CB!$A:$A,CB!$C:$C)+(1-(CP36-ROUNDDOWN(CP36-0.1,1))/0.1)*LOOKUP(ROUNDDOWN(CP36+81.1,1),CB!$A:$A,CB!$C:$C))-LOOKUP(81.1,CB!$A:$A,CB!$C:$C))/(1-(BINOMDIST(97,162,0.5,TRUE)-BINOMDIST(87,162,0.5,TRUE)))*$C$2*($B$1^(LEFT(DB$4,4)*1-LEFT($BA$4,4)*1))*(37.75+CP36))</f>
        <v>0</v>
      </c>
      <c r="DC36" s="96">
        <f>MAX(0,(IF(CQ36&gt;0,(CQ36-ROUNDDOWN(CQ36,1))/0.1*LOOKUP(ROUNDUP(CQ36+81.1,1),CB!$A:$A,CB!$C:$C)+(1-(CQ36-ROUNDDOWN(CQ36,1))/0.1)*LOOKUP(ROUNDDOWN(CQ36+81.1,1),CB!$A:$A,CB!$C:$C),(CQ36-ROUNDDOWN(CQ36-0.1,1))/0.1*LOOKUP(ROUNDUP(CQ36+81.1,1),CB!$A:$A,CB!$C:$C)+(1-(CQ36-ROUNDDOWN(CQ36-0.1,1))/0.1)*LOOKUP(ROUNDDOWN(CQ36+81.1,1),CB!$A:$A,CB!$C:$C))-LOOKUP(81.1,CB!$A:$A,CB!$C:$C))/(1-(BINOMDIST(97,162,0.5,TRUE)-BINOMDIST(87,162,0.5,TRUE)))*$C$2*($B$1^(LEFT(DC$4,4)*1-LEFT($BA$4,4)*1))*(37.75+CQ36))</f>
        <v>0</v>
      </c>
      <c r="DD36" s="96">
        <f>MAX(0,(IF(CR36&gt;0,(CR36-ROUNDDOWN(CR36,1))/0.1*LOOKUP(ROUNDUP(CR36+81.1,1),CB!$A:$A,CB!$C:$C)+(1-(CR36-ROUNDDOWN(CR36,1))/0.1)*LOOKUP(ROUNDDOWN(CR36+81.1,1),CB!$A:$A,CB!$C:$C),(CR36-ROUNDDOWN(CR36-0.1,1))/0.1*LOOKUP(ROUNDUP(CR36+81.1,1),CB!$A:$A,CB!$C:$C)+(1-(CR36-ROUNDDOWN(CR36-0.1,1))/0.1)*LOOKUP(ROUNDDOWN(CR36+81.1,1),CB!$A:$A,CB!$C:$C))-LOOKUP(81.1,CB!$A:$A,CB!$C:$C))/(1-(BINOMDIST(97,162,0.5,TRUE)-BINOMDIST(87,162,0.5,TRUE)))*$C$2*($B$1^(LEFT(DD$4,4)*1-LEFT($BA$4,4)*1))*(37.75+CR36))</f>
        <v>0</v>
      </c>
      <c r="DE36" s="96">
        <f>MAX(0,(IF(CS36&gt;0,(CS36-ROUNDDOWN(CS36,1))/0.1*LOOKUP(ROUNDUP(CS36+81.1,1),CB!$A:$A,CB!$C:$C)+(1-(CS36-ROUNDDOWN(CS36,1))/0.1)*LOOKUP(ROUNDDOWN(CS36+81.1,1),CB!$A:$A,CB!$C:$C),(CS36-ROUNDDOWN(CS36-0.1,1))/0.1*LOOKUP(ROUNDUP(CS36+81.1,1),CB!$A:$A,CB!$C:$C)+(1-(CS36-ROUNDDOWN(CS36-0.1,1))/0.1)*LOOKUP(ROUNDDOWN(CS36+81.1,1),CB!$A:$A,CB!$C:$C))-LOOKUP(81.1,CB!$A:$A,CB!$C:$C))/(1-(BINOMDIST(97,162,0.5,TRUE)-BINOMDIST(87,162,0.5,TRUE)))*$C$2*($B$1^(LEFT(DE$4,4)*1-LEFT($BA$4,4)*1))*(37.75+CS36))</f>
        <v>0</v>
      </c>
      <c r="DF36" s="96">
        <f>MAX(0,(IF(CT36&gt;0,(CT36-ROUNDDOWN(CT36,1))/0.1*LOOKUP(ROUNDUP(CT36+81.1,1),CB!$A:$A,CB!$C:$C)+(1-(CT36-ROUNDDOWN(CT36,1))/0.1)*LOOKUP(ROUNDDOWN(CT36+81.1,1),CB!$A:$A,CB!$C:$C),(CT36-ROUNDDOWN(CT36-0.1,1))/0.1*LOOKUP(ROUNDUP(CT36+81.1,1),CB!$A:$A,CB!$C:$C)+(1-(CT36-ROUNDDOWN(CT36-0.1,1))/0.1)*LOOKUP(ROUNDDOWN(CT36+81.1,1),CB!$A:$A,CB!$C:$C))-LOOKUP(81.1,CB!$A:$A,CB!$C:$C))/(1-(BINOMDIST(97,162,0.5,TRUE)-BINOMDIST(87,162,0.5,TRUE)))*$C$2*($B$1^(LEFT(DF$4,4)*1-LEFT($BA$4,4)*1))*(37.75+CT36))</f>
        <v>0</v>
      </c>
      <c r="DG36" s="96">
        <f>MAX(0,(IF(CU36&gt;0,(CU36-ROUNDDOWN(CU36,1))/0.1*LOOKUP(ROUNDUP(CU36+81.1,1),CB!$A:$A,CB!$C:$C)+(1-(CU36-ROUNDDOWN(CU36,1))/0.1)*LOOKUP(ROUNDDOWN(CU36+81.1,1),CB!$A:$A,CB!$C:$C),(CU36-ROUNDDOWN(CU36-0.1,1))/0.1*LOOKUP(ROUNDUP(CU36+81.1,1),CB!$A:$A,CB!$C:$C)+(1-(CU36-ROUNDDOWN(CU36-0.1,1))/0.1)*LOOKUP(ROUNDDOWN(CU36+81.1,1),CB!$A:$A,CB!$C:$C))-LOOKUP(81.1,CB!$A:$A,CB!$C:$C))/(1-(BINOMDIST(97,162,0.5,TRUE)-BINOMDIST(87,162,0.5,TRUE)))*$C$2*($B$1^(LEFT(DG$4,4)*1-LEFT($BA$4,4)*1))*(37.75+CU36))</f>
        <v>0</v>
      </c>
      <c r="DH36" s="96">
        <f>MAX(0,(IF(CV36&gt;0,(CV36-ROUNDDOWN(CV36,1))/0.1*LOOKUP(ROUNDUP(CV36+81.1,1),CB!$A:$A,CB!$C:$C)+(1-(CV36-ROUNDDOWN(CV36,1))/0.1)*LOOKUP(ROUNDDOWN(CV36+81.1,1),CB!$A:$A,CB!$C:$C),(CV36-ROUNDDOWN(CV36-0.1,1))/0.1*LOOKUP(ROUNDUP(CV36+81.1,1),CB!$A:$A,CB!$C:$C)+(1-(CV36-ROUNDDOWN(CV36-0.1,1))/0.1)*LOOKUP(ROUNDDOWN(CV36+81.1,1),CB!$A:$A,CB!$C:$C))-LOOKUP(81.1,CB!$A:$A,CB!$C:$C))/(1-(BINOMDIST(97,162,0.5,TRUE)-BINOMDIST(87,162,0.5,TRUE)))*$C$2*($B$1^(LEFT(DH$4,4)*1-LEFT($BA$4,4)*1))*(37.75+CV36))</f>
        <v>0</v>
      </c>
      <c r="DI36" s="96">
        <f>MAX(0,(IF(CW36&gt;0,(CW36-ROUNDDOWN(CW36,1))/0.1*LOOKUP(ROUNDUP(CW36+81.1,1),CB!$A:$A,CB!$C:$C)+(1-(CW36-ROUNDDOWN(CW36,1))/0.1)*LOOKUP(ROUNDDOWN(CW36+81.1,1),CB!$A:$A,CB!$C:$C),(CW36-ROUNDDOWN(CW36-0.1,1))/0.1*LOOKUP(ROUNDUP(CW36+81.1,1),CB!$A:$A,CB!$C:$C)+(1-(CW36-ROUNDDOWN(CW36-0.1,1))/0.1)*LOOKUP(ROUNDDOWN(CW36+81.1,1),CB!$A:$A,CB!$C:$C))-LOOKUP(81.1,CB!$A:$A,CB!$C:$C))/(1-(BINOMDIST(97,162,0.5,TRUE)-BINOMDIST(87,162,0.5,TRUE)))*$C$2*($B$1^(LEFT(DI$4,4)*1-LEFT($BA$4,4)*1))*(37.75+CW36))</f>
        <v>0</v>
      </c>
      <c r="DJ36" s="90">
        <f t="shared" si="54"/>
        <v>0.57502647780742577</v>
      </c>
      <c r="DK36" s="132"/>
      <c r="DL36" s="132">
        <f t="shared" si="55"/>
        <v>12.295696492326933</v>
      </c>
      <c r="DM36" s="132">
        <f t="shared" si="56"/>
        <v>28.484188906973316</v>
      </c>
      <c r="DN36" s="132">
        <f t="shared" si="57"/>
        <v>40.290491275258425</v>
      </c>
      <c r="DO36" s="132">
        <f t="shared" si="58"/>
        <v>48.434645299532889</v>
      </c>
      <c r="DP36" s="132">
        <f t="shared" si="59"/>
        <v>54.065173139307305</v>
      </c>
      <c r="DQ36" s="132">
        <f t="shared" si="60"/>
        <v>59.175772542296443</v>
      </c>
      <c r="DR36" s="132">
        <f t="shared" si="61"/>
        <v>64.488517183124173</v>
      </c>
      <c r="DS36" s="132">
        <f t="shared" si="62"/>
        <v>69.9924079288255</v>
      </c>
      <c r="DT36" s="132">
        <f t="shared" si="63"/>
        <v>75.675622538092227</v>
      </c>
      <c r="DU36" s="132">
        <f t="shared" si="64"/>
        <v>81.525792959691231</v>
      </c>
      <c r="DV36" s="132"/>
      <c r="DW36" s="132"/>
      <c r="DX36" s="132"/>
      <c r="DY36" s="132"/>
      <c r="DZ36" s="132"/>
      <c r="EA36" s="132"/>
      <c r="EB36" s="132"/>
      <c r="EC36" s="132"/>
      <c r="ED36" s="132"/>
      <c r="EE36" s="132"/>
      <c r="ER36" s="132"/>
      <c r="ES36" s="132"/>
      <c r="ET36" s="132"/>
      <c r="EU36" s="132"/>
      <c r="EV36" s="132"/>
      <c r="EW36" s="132"/>
      <c r="EX36" s="132"/>
      <c r="EY36" s="132"/>
      <c r="EZ36" s="132"/>
      <c r="FA36" s="132"/>
      <c r="FB36" s="132"/>
      <c r="FC36" s="132"/>
    </row>
    <row r="37" spans="1:159" ht="12.75" customHeight="1" x14ac:dyDescent="0.2">
      <c r="A37" s="128">
        <v>455759</v>
      </c>
      <c r="B37" s="99" t="str">
        <f>INDEX([1]Bios!$O:$O,MATCH(A37,[1]Bios!$C:$C,0))</f>
        <v>Young, Chris</v>
      </c>
      <c r="C37" s="92" t="s">
        <v>63</v>
      </c>
      <c r="D37" s="94">
        <f>LOOKUP(IF(INDEX([1]Bios!$M:$M,MATCH(A37,[1]Bios!$C:$C,0))="P",INDEX([1]Pitchers!$Q:$Q,MATCH(A37,[1]Pitchers!$A:$A,0)),INDEX([1]Hitters!$AV:$AV,MATCH(A37,[1]Hitters!$A:$A,0))),Positions!A:A,Positions!B:B)</f>
        <v>7</v>
      </c>
      <c r="E37" s="137">
        <v>2</v>
      </c>
      <c r="F37" s="138">
        <f t="shared" ref="F37:F68" si="68">IF(E37=1,DL37,IF(E37=2,DM37,IF(E37=3,DN37,IF(E37=4,DO37,IF(E37=5,DP37,IF(E37=6,DQ37,IF(E37=7,DR37,IF(E37=8,DS37,IF(E37=9,DT37,IF(E37=10,DU37))))))))))</f>
        <v>7.5908684998139124</v>
      </c>
      <c r="G37" s="138">
        <v>13</v>
      </c>
      <c r="H37" s="94"/>
      <c r="I37" s="93">
        <f>6</f>
        <v>6</v>
      </c>
      <c r="J37" s="93">
        <f>6</f>
        <v>6</v>
      </c>
      <c r="K37" s="94">
        <f>MIN(IF(D37&gt;1,INDEX([1]Hitters!$DA:$DA,MATCH(A37,[1]Hitters!$A:$A,0)),INDEX([1]Pitchers!$DA:$DA,MATCH(A37,[1]Pitchers!$A:$A,0))),J37)</f>
        <v>6</v>
      </c>
      <c r="L37" s="94">
        <f t="shared" ref="L37:L68" si="69">ROUNDDOWN(J37-1+1,0)+IF(J37-1+1-ROUNDDOWN(J37-1+1,0)&gt;121/172,1,0)-2</f>
        <v>4</v>
      </c>
      <c r="M37" s="95">
        <f>IF(D37&gt;1,INDEX([1]Hitters!$CV:$CV,MATCH($A37,[1]Hitters!$A:$A,0)),INDEX([1]Pitchers!$CP:$CP,MATCH($A37,[1]Pitchers!$A:$A,0)))</f>
        <v>32.791666666666664</v>
      </c>
      <c r="N37" s="90">
        <f t="shared" ref="N37:N68" si="70">AY37*$B$2-AZ37+DJ37</f>
        <v>-4.893976119215985</v>
      </c>
      <c r="O37" s="97">
        <f>IF($D37&gt;1,INDEX([1]Hitters!$AF:$AF,MATCH($A37,[1]Hitters!$A:$A,0)),INDEX([1]Pitchers!$AJ:$AJ,MATCH($A37,[1]Pitchers!$A:$A,0))*IF(OR(AND($D37=0,INDEX([1]Pitchers!$Q:$Q,MATCH($A37,[1]Pitchers!$A:$A,0))="R"),AND($D37=1,INDEX([1]Pitchers!$Q:$Q,MATCH($A37,[1]Pitchers!$A:$A,0))="S")),1,IF($D37=0,0.83+(1-INDEX([1]Pitchers!$BE:$BE,MATCH($A37,[1]Pitchers!$A:$A,0)))/8,1/(0.83+(1-INDEX([1]Pitchers!$BE:$BE,MATCH($A37,[1]Pitchers!$A:$A,0)))/8))))</f>
        <v>0.264470844574477</v>
      </c>
      <c r="P37" s="97">
        <f>IF($D37&gt;1,O37+(LOOKUP(ROUNDDOWN($M37+RIGHT(P$4,4)*1-2016,0),Age!$A:$A,Age!$C:$C)*(1-($M37+RIGHT(P$4,4)*1-2016-ROUNDDOWN($M37+RIGHT(P$4,4)*1-2016,0)))+LOOKUP(ROUNDUP($M37+RIGHT(P$4,4)*1-2016,0),Age!$A:$A,Age!$C:$C)*(($M37+RIGHT(P$4,4)*1-2016-ROUNDDOWN($M37+RIGHT(P$4,4)*1-2016,0))))*IF($M37+RIGHT(P$4,4)*1-2016&gt;27,1,INDEX([1]Hitters!$BG:$BG,MATCH($A37,[1]Hitters!$A:$A,0))),O37*(1-(1-(LOOKUP(ROUNDDOWN($M37+RIGHT(P$4,4)*1-2016,0),Age!$A:$A,Age!$L:$L)*(1-($M37+RIGHT(P$4,4)*1-2016-ROUNDDOWN($M37+RIGHT(P$4,4)*1-2016,0)))+LOOKUP(ROUNDUP($M37+RIGHT(P$4,4)*1-2016,0),Age!$A:$A,Age!$L:$L)*(($M37+RIGHT(P$4,4)*1-2016-ROUNDDOWN($M37+RIGHT(P$4,4)*1-2016,0)))))*IF($M37+RIGHT(P$4,4)*1-2016&gt;27,1,INDEX([1]Pitchers!$BE:$BE,MATCH($A37,[1]Pitchers!$A:$A,0)))))</f>
        <v>0.25810001124114385</v>
      </c>
      <c r="Q37" s="97">
        <f>IF($D37&gt;1,P37+(LOOKUP(ROUNDDOWN($M37+RIGHT(Q$4,4)*1-2016,0),Age!$A:$A,Age!$C:$C)*(1-($M37+RIGHT(Q$4,4)*1-2016-ROUNDDOWN($M37+RIGHT(Q$4,4)*1-2016,0)))+LOOKUP(ROUNDUP($M37+RIGHT(Q$4,4)*1-2016,0),Age!$A:$A,Age!$C:$C)*(($M37+RIGHT(Q$4,4)*1-2016-ROUNDDOWN($M37+RIGHT(Q$4,4)*1-2016,0))))*IF($M37+RIGHT(Q$4,4)*1-2016&gt;27,1,INDEX([1]Hitters!$BG:$BG,MATCH($A37,[1]Hitters!$A:$A,0))),P37*(1-(1-(LOOKUP(ROUNDDOWN($M37+RIGHT(Q$4,4)*1-2016,0),Age!$A:$A,Age!$L:$L)*(1-($M37+RIGHT(Q$4,4)*1-2016-ROUNDDOWN($M37+RIGHT(Q$4,4)*1-2016,0)))+LOOKUP(ROUNDUP($M37+RIGHT(Q$4,4)*1-2016,0),Age!$A:$A,Age!$L:$L)*(($M37+RIGHT(Q$4,4)*1-2016-ROUNDDOWN($M37+RIGHT(Q$4,4)*1-2016,0)))))*IF($M37+RIGHT(Q$4,4)*1-2016&gt;27,1,INDEX([1]Pitchers!$BE:$BE,MATCH($A37,[1]Pitchers!$A:$A,0)))))</f>
        <v>0.2506291779078107</v>
      </c>
      <c r="R37" s="97">
        <f>IF($D37&gt;1,Q37+(LOOKUP(ROUNDDOWN($M37+RIGHT(R$4,4)*1-2016,0),Age!$A:$A,Age!$C:$C)*(1-($M37+RIGHT(R$4,4)*1-2016-ROUNDDOWN($M37+RIGHT(R$4,4)*1-2016,0)))+LOOKUP(ROUNDUP($M37+RIGHT(R$4,4)*1-2016,0),Age!$A:$A,Age!$C:$C)*(($M37+RIGHT(R$4,4)*1-2016-ROUNDDOWN($M37+RIGHT(R$4,4)*1-2016,0))))*IF($M37+RIGHT(R$4,4)*1-2016&gt;27,1,INDEX([1]Hitters!$BG:$BG,MATCH($A37,[1]Hitters!$A:$A,0))),Q37*(1-(1-(LOOKUP(ROUNDDOWN($M37+RIGHT(R$4,4)*1-2016,0),Age!$A:$A,Age!$L:$L)*(1-($M37+RIGHT(R$4,4)*1-2016-ROUNDDOWN($M37+RIGHT(R$4,4)*1-2016,0)))+LOOKUP(ROUNDUP($M37+RIGHT(R$4,4)*1-2016,0),Age!$A:$A,Age!$L:$L)*(($M37+RIGHT(R$4,4)*1-2016-ROUNDDOWN($M37+RIGHT(R$4,4)*1-2016,0)))))*IF($M37+RIGHT(R$4,4)*1-2016&gt;27,1,INDEX([1]Pitchers!$BE:$BE,MATCH($A37,[1]Pitchers!$A:$A,0)))))</f>
        <v>0.24205834457447753</v>
      </c>
      <c r="S37" s="97">
        <f>IF($D37&gt;1,R37+(LOOKUP(ROUNDDOWN($M37+RIGHT(S$4,4)*1-2016,0),Age!$A:$A,Age!$C:$C)*(1-($M37+RIGHT(S$4,4)*1-2016-ROUNDDOWN($M37+RIGHT(S$4,4)*1-2016,0)))+LOOKUP(ROUNDUP($M37+RIGHT(S$4,4)*1-2016,0),Age!$A:$A,Age!$C:$C)*(($M37+RIGHT(S$4,4)*1-2016-ROUNDDOWN($M37+RIGHT(S$4,4)*1-2016,0))))*IF($M37+RIGHT(S$4,4)*1-2016&gt;27,1,INDEX([1]Hitters!$BG:$BG,MATCH($A37,[1]Hitters!$A:$A,0))),R37*(1-(1-(LOOKUP(ROUNDDOWN($M37+RIGHT(S$4,4)*1-2016,0),Age!$A:$A,Age!$L:$L)*(1-($M37+RIGHT(S$4,4)*1-2016-ROUNDDOWN($M37+RIGHT(S$4,4)*1-2016,0)))+LOOKUP(ROUNDUP($M37+RIGHT(S$4,4)*1-2016,0),Age!$A:$A,Age!$L:$L)*(($M37+RIGHT(S$4,4)*1-2016-ROUNDDOWN($M37+RIGHT(S$4,4)*1-2016,0)))))*IF($M37+RIGHT(S$4,4)*1-2016&gt;27,1,INDEX([1]Pitchers!$BE:$BE,MATCH($A37,[1]Pitchers!$A:$A,0)))))</f>
        <v>0.23325834457447753</v>
      </c>
      <c r="T37" s="97">
        <f>IF($D37&gt;1,S37+(LOOKUP(ROUNDDOWN($M37+RIGHT(T$4,4)*1-2016,0),Age!$A:$A,Age!$C:$C)*(1-($M37+RIGHT(T$4,4)*1-2016-ROUNDDOWN($M37+RIGHT(T$4,4)*1-2016,0)))+LOOKUP(ROUNDUP($M37+RIGHT(T$4,4)*1-2016,0),Age!$A:$A,Age!$C:$C)*(($M37+RIGHT(T$4,4)*1-2016-ROUNDDOWN($M37+RIGHT(T$4,4)*1-2016,0))))*IF($M37+RIGHT(T$4,4)*1-2016&gt;27,1,INDEX([1]Hitters!$BG:$BG,MATCH($A37,[1]Hitters!$A:$A,0))),S37*(1-(1-(LOOKUP(ROUNDDOWN($M37+RIGHT(T$4,4)*1-2016,0),Age!$A:$A,Age!$L:$L)*(1-($M37+RIGHT(T$4,4)*1-2016-ROUNDDOWN($M37+RIGHT(T$4,4)*1-2016,0)))+LOOKUP(ROUNDUP($M37+RIGHT(T$4,4)*1-2016,0),Age!$A:$A,Age!$L:$L)*(($M37+RIGHT(T$4,4)*1-2016-ROUNDDOWN($M37+RIGHT(T$4,4)*1-2016,0)))))*IF($M37+RIGHT(T$4,4)*1-2016&gt;27,1,INDEX([1]Pitchers!$BE:$BE,MATCH($A37,[1]Pitchers!$A:$A,0)))))</f>
        <v>0.22445834457447753</v>
      </c>
      <c r="U37" s="97">
        <f>IF($D37&gt;1,T37+(LOOKUP(ROUNDDOWN($M37+RIGHT(U$4,4)*1-2016,0),Age!$A:$A,Age!$C:$C)*(1-($M37+RIGHT(U$4,4)*1-2016-ROUNDDOWN($M37+RIGHT(U$4,4)*1-2016,0)))+LOOKUP(ROUNDUP($M37+RIGHT(U$4,4)*1-2016,0),Age!$A:$A,Age!$C:$C)*(($M37+RIGHT(U$4,4)*1-2016-ROUNDDOWN($M37+RIGHT(U$4,4)*1-2016,0))))*IF($M37+RIGHT(U$4,4)*1-2016&gt;27,1,INDEX([1]Hitters!$BG:$BG,MATCH($A37,[1]Hitters!$A:$A,0))),T37*(1-(1-(LOOKUP(ROUNDDOWN($M37+RIGHT(U$4,4)*1-2016,0),Age!$A:$A,Age!$L:$L)*(1-($M37+RIGHT(U$4,4)*1-2016-ROUNDDOWN($M37+RIGHT(U$4,4)*1-2016,0)))+LOOKUP(ROUNDUP($M37+RIGHT(U$4,4)*1-2016,0),Age!$A:$A,Age!$L:$L)*(($M37+RIGHT(U$4,4)*1-2016-ROUNDDOWN($M37+RIGHT(U$4,4)*1-2016,0)))))*IF($M37+RIGHT(U$4,4)*1-2016&gt;27,1,INDEX([1]Pitchers!$BE:$BE,MATCH($A37,[1]Pitchers!$A:$A,0)))))</f>
        <v>0.21565834457447752</v>
      </c>
      <c r="V37" s="97">
        <f>IF($D37&gt;1,U37+(LOOKUP(ROUNDDOWN($M37+RIGHT(V$4,4)*1-2016,0),Age!$A:$A,Age!$C:$C)*(1-($M37+RIGHT(V$4,4)*1-2016-ROUNDDOWN($M37+RIGHT(V$4,4)*1-2016,0)))+LOOKUP(ROUNDUP($M37+RIGHT(V$4,4)*1-2016,0),Age!$A:$A,Age!$C:$C)*(($M37+RIGHT(V$4,4)*1-2016-ROUNDDOWN($M37+RIGHT(V$4,4)*1-2016,0))))*IF($M37+RIGHT(V$4,4)*1-2016&gt;27,1,INDEX([1]Hitters!$BG:$BG,MATCH($A37,[1]Hitters!$A:$A,0))),U37*(1-(1-(LOOKUP(ROUNDDOWN($M37+RIGHT(V$4,4)*1-2016,0),Age!$A:$A,Age!$L:$L)*(1-($M37+RIGHT(V$4,4)*1-2016-ROUNDDOWN($M37+RIGHT(V$4,4)*1-2016,0)))+LOOKUP(ROUNDUP($M37+RIGHT(V$4,4)*1-2016,0),Age!$A:$A,Age!$L:$L)*(($M37+RIGHT(V$4,4)*1-2016-ROUNDDOWN($M37+RIGHT(V$4,4)*1-2016,0)))))*IF($M37+RIGHT(V$4,4)*1-2016&gt;27,1,INDEX([1]Pitchers!$BE:$BE,MATCH($A37,[1]Pitchers!$A:$A,0)))))</f>
        <v>0.20685834457447752</v>
      </c>
      <c r="W37" s="97">
        <f>IF($D37&gt;1,V37+(LOOKUP(ROUNDDOWN($M37+RIGHT(W$4,4)*1-2016,0),Age!$A:$A,Age!$C:$C)*(1-($M37+RIGHT(W$4,4)*1-2016-ROUNDDOWN($M37+RIGHT(W$4,4)*1-2016,0)))+LOOKUP(ROUNDUP($M37+RIGHT(W$4,4)*1-2016,0),Age!$A:$A,Age!$C:$C)*(($M37+RIGHT(W$4,4)*1-2016-ROUNDDOWN($M37+RIGHT(W$4,4)*1-2016,0))))*IF($M37+RIGHT(W$4,4)*1-2016&gt;27,1,INDEX([1]Hitters!$BG:$BG,MATCH($A37,[1]Hitters!$A:$A,0))),V37*(1-(1-(LOOKUP(ROUNDDOWN($M37+RIGHT(W$4,4)*1-2016,0),Age!$A:$A,Age!$L:$L)*(1-($M37+RIGHT(W$4,4)*1-2016-ROUNDDOWN($M37+RIGHT(W$4,4)*1-2016,0)))+LOOKUP(ROUNDUP($M37+RIGHT(W$4,4)*1-2016,0),Age!$A:$A,Age!$L:$L)*(($M37+RIGHT(W$4,4)*1-2016-ROUNDDOWN($M37+RIGHT(W$4,4)*1-2016,0)))))*IF($M37+RIGHT(W$4,4)*1-2016&gt;27,1,INDEX([1]Pitchers!$BE:$BE,MATCH($A37,[1]Pitchers!$A:$A,0)))))</f>
        <v>0.19805834457447752</v>
      </c>
      <c r="X37" s="97">
        <f>IF($D37&gt;1,W37+(LOOKUP(ROUNDDOWN($M37+RIGHT(X$4,4)*1-2016,0),Age!$A:$A,Age!$C:$C)*(1-($M37+RIGHT(X$4,4)*1-2016-ROUNDDOWN($M37+RIGHT(X$4,4)*1-2016,0)))+LOOKUP(ROUNDUP($M37+RIGHT(X$4,4)*1-2016,0),Age!$A:$A,Age!$C:$C)*(($M37+RIGHT(X$4,4)*1-2016-ROUNDDOWN($M37+RIGHT(X$4,4)*1-2016,0))))*IF($M37+RIGHT(X$4,4)*1-2016&gt;27,1,INDEX([1]Hitters!$BG:$BG,MATCH($A37,[1]Hitters!$A:$A,0))),W37*(1-(1-(LOOKUP(ROUNDDOWN($M37+RIGHT(X$4,4)*1-2016,0),Age!$A:$A,Age!$L:$L)*(1-($M37+RIGHT(X$4,4)*1-2016-ROUNDDOWN($M37+RIGHT(X$4,4)*1-2016,0)))+LOOKUP(ROUNDUP($M37+RIGHT(X$4,4)*1-2016,0),Age!$A:$A,Age!$L:$L)*(($M37+RIGHT(X$4,4)*1-2016-ROUNDDOWN($M37+RIGHT(X$4,4)*1-2016,0)))))*IF($M37+RIGHT(X$4,4)*1-2016&gt;27,1,INDEX([1]Pitchers!$BE:$BE,MATCH($A37,[1]Pitchers!$A:$A,0)))))</f>
        <v>0.18925834457447752</v>
      </c>
      <c r="Y37" s="97">
        <f>IF($D37&gt;1,X37+(LOOKUP(ROUNDDOWN($M37+RIGHT(Y$4,4)*1-2016,0),Age!$A:$A,Age!$C:$C)*(1-($M37+RIGHT(Y$4,4)*1-2016-ROUNDDOWN($M37+RIGHT(Y$4,4)*1-2016,0)))+LOOKUP(ROUNDUP($M37+RIGHT(Y$4,4)*1-2016,0),Age!$A:$A,Age!$C:$C)*(($M37+RIGHT(Y$4,4)*1-2016-ROUNDDOWN($M37+RIGHT(Y$4,4)*1-2016,0))))*IF($M37+RIGHT(Y$4,4)*1-2016&gt;27,1,INDEX([1]Hitters!$BG:$BG,MATCH($A37,[1]Hitters!$A:$A,0))),X37*(1-(1-(LOOKUP(ROUNDDOWN($M37+RIGHT(Y$4,4)*1-2016,0),Age!$A:$A,Age!$L:$L)*(1-($M37+RIGHT(Y$4,4)*1-2016-ROUNDDOWN($M37+RIGHT(Y$4,4)*1-2016,0)))+LOOKUP(ROUNDUP($M37+RIGHT(Y$4,4)*1-2016,0),Age!$A:$A,Age!$L:$L)*(($M37+RIGHT(Y$4,4)*1-2016-ROUNDDOWN($M37+RIGHT(Y$4,4)*1-2016,0)))))*IF($M37+RIGHT(Y$4,4)*1-2016&gt;27,1,INDEX([1]Pitchers!$BE:$BE,MATCH($A37,[1]Pitchers!$A:$A,0)))))</f>
        <v>0.18045834457447751</v>
      </c>
      <c r="Z37" s="97">
        <f>IF($D37&gt;1,Y37+(LOOKUP(ROUNDDOWN($M37+RIGHT(Z$4,4)*1-2016,0),Age!$A:$A,Age!$C:$C)*(1-($M37+RIGHT(Z$4,4)*1-2016-ROUNDDOWN($M37+RIGHT(Z$4,4)*1-2016,0)))+LOOKUP(ROUNDUP($M37+RIGHT(Z$4,4)*1-2016,0),Age!$A:$A,Age!$C:$C)*(($M37+RIGHT(Z$4,4)*1-2016-ROUNDDOWN($M37+RIGHT(Z$4,4)*1-2016,0))))*IF($M37+RIGHT(Z$4,4)*1-2016&gt;27,1,INDEX([1]Hitters!$BG:$BG,MATCH($A37,[1]Hitters!$A:$A,0))),Y37*(1-(1-(LOOKUP(ROUNDDOWN($M37+RIGHT(Z$4,4)*1-2016,0),Age!$A:$A,Age!$L:$L)*(1-($M37+RIGHT(Z$4,4)*1-2016-ROUNDDOWN($M37+RIGHT(Z$4,4)*1-2016,0)))+LOOKUP(ROUNDUP($M37+RIGHT(Z$4,4)*1-2016,0),Age!$A:$A,Age!$L:$L)*(($M37+RIGHT(Z$4,4)*1-2016-ROUNDDOWN($M37+RIGHT(Z$4,4)*1-2016,0)))))*IF($M37+RIGHT(Z$4,4)*1-2016&gt;27,1,INDEX([1]Pitchers!$BE:$BE,MATCH($A37,[1]Pitchers!$A:$A,0)))))</f>
        <v>0.17165834457447751</v>
      </c>
      <c r="AA37" s="96">
        <f>IF($D37=0,0,IF($D37=1,INDEX([1]Pitchers!$FK:$FK,MATCH($A37,[1]Pitchers!$A:$A,0)),MAX(-16,IF($D37=10,-16,IF($D37&lt;2,0,INDEX([1]Hitters!$AZ:$AZ,MATCH($A37,[1]Hitters!$A:$A,0)))))))</f>
        <v>-8.8493953676641119</v>
      </c>
      <c r="AB37" s="96">
        <f>IF($D37=0,0,IF($D37=1,INDEX([1]Pitchers!$FK:$FK,MATCH($A37,[1]Pitchers!$A:$A,0)),MAX(-16,IF($D37=2,AA37-MIN(0.75,0.25*(RIGHT(AB$4,4)*1-(RIGHT($AD$4,4)*1)+0.25)*(1-MIN(0.75,INDEX([1]Hitters!$CF:$CF,MATCH($A37,[1]Hitters!$A:$A,0)))/0.75*1)+INDEX([1]Hitters!$CF:$CF,MATCH($A37,[1]Hitters!$A:$A,0)))/0.75*1,IF($D37&gt;6,(AA37-MIN(0.75,0.25*(RIGHT(AB$4,4)*1-(RIGHT($AD$4,4)*1)+0.25)*(1-MIN(0.75,INDEX([1]Hitters!$CF:$CF,MATCH($A37,[1]Hitters!$A:$A,0)))/0.75*1)+INDEX([1]Hitters!$CF:$CF,MATCH($A37,[1]Hitters!$A:$A,0)))/0.75*($M37+RIGHT(AB$4,4)*1-RIGHT($AA$4,4)*1+10)*0.05),IF($D37=3,(AA37-MIN(0.75,0.25*(RIGHT(AB$4,4)*1-(RIGHT($AD$4,4)*1)+0.25)*(1-MIN(0.75,INDEX([1]Hitters!$CF:$CF,MATCH($A37,[1]Hitters!$A:$A,0)))/0.75*1)+INDEX([1]Hitters!$CF:$CF,MATCH($A37,[1]Hitters!$A:$A,0)))/0.75*($M37+RIGHT(AB$4,4)*1-RIGHT($AA$4,4)*1-27)*0.1),(AA37-MIN(0.75,0.25*(RIGHT(AB$4,4)*1-(RIGHT($AD$4,4)*1)+0.25)*(1-MIN(0.75,INDEX([1]Hitters!$CF:$CF,MATCH($A37,[1]Hitters!$A:$A,0)))/0.75*1)+INDEX([1]Hitters!$CF:$CF,MATCH($A37,[1]Hitters!$A:$A,0)))/0.75*($M37+RIGHT(AB$4,4)*1-RIGHT($AA$4,4)*1-20)*0.094)))))))</f>
        <v>-11.038978700997438</v>
      </c>
      <c r="AC37" s="96">
        <f>IF($D37=0,0,IF($D37=1,INDEX([1]Pitchers!$FK:$FK,MATCH($A37,[1]Pitchers!$A:$A,0)),MAX(-16,IF($D37=2,AB37-MIN(0.75,0.25*(RIGHT(AC$4,4)*1-(RIGHT($AD$4,4)*1)+0.25)*(1-MIN(0.75,INDEX([1]Hitters!$CF:$CF,MATCH($A37,[1]Hitters!$A:$A,0)))/0.75*1)+INDEX([1]Hitters!$CF:$CF,MATCH($A37,[1]Hitters!$A:$A,0)))/0.75*1,IF($D37&gt;6,(AB37-MIN(0.75,0.25*(RIGHT(AC$4,4)*1-(RIGHT($AD$4,4)*1)+0.25)*(1-MIN(0.75,INDEX([1]Hitters!$CF:$CF,MATCH($A37,[1]Hitters!$A:$A,0)))/0.75*1)+INDEX([1]Hitters!$CF:$CF,MATCH($A37,[1]Hitters!$A:$A,0)))/0.75*($M37+RIGHT(AC$4,4)*1-RIGHT($AA$4,4)*1+10)*0.05),IF($D37=3,(AB37-MIN(0.75,0.25*(RIGHT(AC$4,4)*1-(RIGHT($AD$4,4)*1)+0.25)*(1-MIN(0.75,INDEX([1]Hitters!$CF:$CF,MATCH($A37,[1]Hitters!$A:$A,0)))/0.75*1)+INDEX([1]Hitters!$CF:$CF,MATCH($A37,[1]Hitters!$A:$A,0)))/0.75*($M37+RIGHT(AC$4,4)*1-RIGHT($AA$4,4)*1-27)*0.1),(AB37-MIN(0.75,0.25*(RIGHT(AC$4,4)*1-(RIGHT($AD$4,4)*1)+0.25)*(1-MIN(0.75,INDEX([1]Hitters!$CF:$CF,MATCH($A37,[1]Hitters!$A:$A,0)))/0.75*1)+INDEX([1]Hitters!$CF:$CF,MATCH($A37,[1]Hitters!$A:$A,0)))/0.75*($M37+RIGHT(AC$4,4)*1-RIGHT($AA$4,4)*1-20)*0.094)))))))</f>
        <v>-13.278562034330765</v>
      </c>
      <c r="AD37" s="96">
        <f>IF($D37=0,0,IF($D37=1,INDEX([1]Pitchers!$FK:$FK,MATCH($A37,[1]Pitchers!$A:$A,0)),MAX(-16,IF($D37=2,AC37-MIN(0.75,0.25*(RIGHT(AD$4,4)*1-(RIGHT($AD$4,4)*1)+0.25)*(1-MIN(0.75,INDEX([1]Hitters!$CF:$CF,MATCH($A37,[1]Hitters!$A:$A,0)))/0.75*1)+INDEX([1]Hitters!$CF:$CF,MATCH($A37,[1]Hitters!$A:$A,0)))/0.75*1,IF($D37&gt;6,(AC37-MIN(0.75,0.25*(RIGHT(AD$4,4)*1-(RIGHT($AD$4,4)*1)+0.25)*(1-MIN(0.75,INDEX([1]Hitters!$CF:$CF,MATCH($A37,[1]Hitters!$A:$A,0)))/0.75*1)+INDEX([1]Hitters!$CF:$CF,MATCH($A37,[1]Hitters!$A:$A,0)))/0.75*($M37+RIGHT(AD$4,4)*1-RIGHT($AA$4,4)*1+10)*0.05),IF($D37=3,(AC37-MIN(0.75,0.25*(RIGHT(AD$4,4)*1-(RIGHT($AD$4,4)*1)+0.25)*(1-MIN(0.75,INDEX([1]Hitters!$CF:$CF,MATCH($A37,[1]Hitters!$A:$A,0)))/0.75*1)+INDEX([1]Hitters!$CF:$CF,MATCH($A37,[1]Hitters!$A:$A,0)))/0.75*($M37+RIGHT(AD$4,4)*1-RIGHT($AA$4,4)*1-27)*0.1),(AC37-MIN(0.75,0.25*(RIGHT(AD$4,4)*1-(RIGHT($AD$4,4)*1)+0.25)*(1-MIN(0.75,INDEX([1]Hitters!$CF:$CF,MATCH($A37,[1]Hitters!$A:$A,0)))/0.75*1)+INDEX([1]Hitters!$CF:$CF,MATCH($A37,[1]Hitters!$A:$A,0)))/0.75*($M37+RIGHT(AD$4,4)*1-RIGHT($AA$4,4)*1-20)*0.094)))))))</f>
        <v>-15.568145367664091</v>
      </c>
      <c r="AE37" s="96">
        <f>IF($D37=0,0,IF($D37=1,INDEX([1]Pitchers!$FK:$FK,MATCH($A37,[1]Pitchers!$A:$A,0)),MAX(-16,IF($D37=2,AD37-MIN(0.75,0.25*(RIGHT(AE$4,4)*1-(RIGHT($AD$4,4)*1)+0.25)*(1-MIN(0.75,INDEX([1]Hitters!$CF:$CF,MATCH($A37,[1]Hitters!$A:$A,0)))/0.75*1)+INDEX([1]Hitters!$CF:$CF,MATCH($A37,[1]Hitters!$A:$A,0)))/0.75*1,IF($D37&gt;6,(AD37-MIN(0.75,0.25*(RIGHT(AE$4,4)*1-(RIGHT($AD$4,4)*1)+0.25)*(1-MIN(0.75,INDEX([1]Hitters!$CF:$CF,MATCH($A37,[1]Hitters!$A:$A,0)))/0.75*1)+INDEX([1]Hitters!$CF:$CF,MATCH($A37,[1]Hitters!$A:$A,0)))/0.75*($M37+RIGHT(AE$4,4)*1-RIGHT($AA$4,4)*1+10)*0.05),IF($D37=3,(AD37-MIN(0.75,0.25*(RIGHT(AE$4,4)*1-(RIGHT($AD$4,4)*1)+0.25)*(1-MIN(0.75,INDEX([1]Hitters!$CF:$CF,MATCH($A37,[1]Hitters!$A:$A,0)))/0.75*1)+INDEX([1]Hitters!$CF:$CF,MATCH($A37,[1]Hitters!$A:$A,0)))/0.75*($M37+RIGHT(AE$4,4)*1-RIGHT($AA$4,4)*1-27)*0.1),(AD37-MIN(0.75,0.25*(RIGHT(AE$4,4)*1-(RIGHT($AD$4,4)*1)+0.25)*(1-MIN(0.75,INDEX([1]Hitters!$CF:$CF,MATCH($A37,[1]Hitters!$A:$A,0)))/0.75*1)+INDEX([1]Hitters!$CF:$CF,MATCH($A37,[1]Hitters!$A:$A,0)))/0.75*($M37+RIGHT(AE$4,4)*1-RIGHT($AA$4,4)*1-20)*0.094)))))))</f>
        <v>-16</v>
      </c>
      <c r="AF37" s="96">
        <f>IF($D37=0,0,IF($D37=1,INDEX([1]Pitchers!$FK:$FK,MATCH($A37,[1]Pitchers!$A:$A,0)),MAX(-16,IF($D37=2,AE37-MIN(0.75,0.25*(RIGHT(AF$4,4)*1-(RIGHT($AD$4,4)*1)+0.25)*(1-MIN(0.75,INDEX([1]Hitters!$CF:$CF,MATCH($A37,[1]Hitters!$A:$A,0)))/0.75*1)+INDEX([1]Hitters!$CF:$CF,MATCH($A37,[1]Hitters!$A:$A,0)))/0.75*1,IF($D37&gt;6,(AE37-MIN(0.75,0.25*(RIGHT(AF$4,4)*1-(RIGHT($AD$4,4)*1)+0.25)*(1-MIN(0.75,INDEX([1]Hitters!$CF:$CF,MATCH($A37,[1]Hitters!$A:$A,0)))/0.75*1)+INDEX([1]Hitters!$CF:$CF,MATCH($A37,[1]Hitters!$A:$A,0)))/0.75*($M37+RIGHT(AF$4,4)*1-RIGHT($AA$4,4)*1+10)*0.05),IF($D37=3,(AE37-MIN(0.75,0.25*(RIGHT(AF$4,4)*1-(RIGHT($AD$4,4)*1)+0.25)*(1-MIN(0.75,INDEX([1]Hitters!$CF:$CF,MATCH($A37,[1]Hitters!$A:$A,0)))/0.75*1)+INDEX([1]Hitters!$CF:$CF,MATCH($A37,[1]Hitters!$A:$A,0)))/0.75*($M37+RIGHT(AF$4,4)*1-RIGHT($AA$4,4)*1-27)*0.1),(AE37-MIN(0.75,0.25*(RIGHT(AF$4,4)*1-(RIGHT($AD$4,4)*1)+0.25)*(1-MIN(0.75,INDEX([1]Hitters!$CF:$CF,MATCH($A37,[1]Hitters!$A:$A,0)))/0.75*1)+INDEX([1]Hitters!$CF:$CF,MATCH($A37,[1]Hitters!$A:$A,0)))/0.75*($M37+RIGHT(AF$4,4)*1-RIGHT($AA$4,4)*1-20)*0.094)))))))</f>
        <v>-16</v>
      </c>
      <c r="AG37" s="96">
        <f>IF($D37=0,0,IF($D37=1,INDEX([1]Pitchers!$FK:$FK,MATCH($A37,[1]Pitchers!$A:$A,0)),MAX(-16,IF($D37=2,AF37-MIN(0.75,0.25*(RIGHT(AG$4,4)*1-(RIGHT($AD$4,4)*1)+0.25)*(1-MIN(0.75,INDEX([1]Hitters!$CF:$CF,MATCH($A37,[1]Hitters!$A:$A,0)))/0.75*1)+INDEX([1]Hitters!$CF:$CF,MATCH($A37,[1]Hitters!$A:$A,0)))/0.75*1,IF($D37&gt;6,(AF37-MIN(0.75,0.25*(RIGHT(AG$4,4)*1-(RIGHT($AD$4,4)*1)+0.25)*(1-MIN(0.75,INDEX([1]Hitters!$CF:$CF,MATCH($A37,[1]Hitters!$A:$A,0)))/0.75*1)+INDEX([1]Hitters!$CF:$CF,MATCH($A37,[1]Hitters!$A:$A,0)))/0.75*($M37+RIGHT(AG$4,4)*1-RIGHT($AA$4,4)*1+10)*0.05),IF($D37=3,(AF37-MIN(0.75,0.25*(RIGHT(AG$4,4)*1-(RIGHT($AD$4,4)*1)+0.25)*(1-MIN(0.75,INDEX([1]Hitters!$CF:$CF,MATCH($A37,[1]Hitters!$A:$A,0)))/0.75*1)+INDEX([1]Hitters!$CF:$CF,MATCH($A37,[1]Hitters!$A:$A,0)))/0.75*($M37+RIGHT(AG$4,4)*1-RIGHT($AA$4,4)*1-27)*0.1),(AF37-MIN(0.75,0.25*(RIGHT(AG$4,4)*1-(RIGHT($AD$4,4)*1)+0.25)*(1-MIN(0.75,INDEX([1]Hitters!$CF:$CF,MATCH($A37,[1]Hitters!$A:$A,0)))/0.75*1)+INDEX([1]Hitters!$CF:$CF,MATCH($A37,[1]Hitters!$A:$A,0)))/0.75*($M37+RIGHT(AG$4,4)*1-RIGHT($AA$4,4)*1-20)*0.094)))))))</f>
        <v>-16</v>
      </c>
      <c r="AH37" s="96">
        <f>IF($D37=0,0,IF($D37=1,INDEX([1]Pitchers!$FK:$FK,MATCH($A37,[1]Pitchers!$A:$A,0)),MAX(-16,IF($D37=2,AG37-MIN(0.75,0.25*(RIGHT(AH$4,4)*1-(RIGHT($AD$4,4)*1)+0.25)*(1-MIN(0.75,INDEX([1]Hitters!$CF:$CF,MATCH($A37,[1]Hitters!$A:$A,0)))/0.75*1)+INDEX([1]Hitters!$CF:$CF,MATCH($A37,[1]Hitters!$A:$A,0)))/0.75*1,IF($D37&gt;6,(AG37-MIN(0.75,0.25*(RIGHT(AH$4,4)*1-(RIGHT($AD$4,4)*1)+0.25)*(1-MIN(0.75,INDEX([1]Hitters!$CF:$CF,MATCH($A37,[1]Hitters!$A:$A,0)))/0.75*1)+INDEX([1]Hitters!$CF:$CF,MATCH($A37,[1]Hitters!$A:$A,0)))/0.75*($M37+RIGHT(AH$4,4)*1-RIGHT($AA$4,4)*1+10)*0.05),IF($D37=3,(AG37-MIN(0.75,0.25*(RIGHT(AH$4,4)*1-(RIGHT($AD$4,4)*1)+0.25)*(1-MIN(0.75,INDEX([1]Hitters!$CF:$CF,MATCH($A37,[1]Hitters!$A:$A,0)))/0.75*1)+INDEX([1]Hitters!$CF:$CF,MATCH($A37,[1]Hitters!$A:$A,0)))/0.75*($M37+RIGHT(AH$4,4)*1-RIGHT($AA$4,4)*1-27)*0.1),(AG37-MIN(0.75,0.25*(RIGHT(AH$4,4)*1-(RIGHT($AD$4,4)*1)+0.25)*(1-MIN(0.75,INDEX([1]Hitters!$CF:$CF,MATCH($A37,[1]Hitters!$A:$A,0)))/0.75*1)+INDEX([1]Hitters!$CF:$CF,MATCH($A37,[1]Hitters!$A:$A,0)))/0.75*($M37+RIGHT(AH$4,4)*1-RIGHT($AA$4,4)*1-20)*0.094)))))))</f>
        <v>-16</v>
      </c>
      <c r="AI37" s="96">
        <f>IF($D37=0,0,IF($D37=1,INDEX([1]Pitchers!$FK:$FK,MATCH($A37,[1]Pitchers!$A:$A,0)),MAX(-16,IF($D37=2,AH37-MIN(0.75,0.25*(RIGHT(AI$4,4)*1-(RIGHT($AD$4,4)*1)+0.25)*(1-MIN(0.75,INDEX([1]Hitters!$CF:$CF,MATCH($A37,[1]Hitters!$A:$A,0)))/0.75*1)+INDEX([1]Hitters!$CF:$CF,MATCH($A37,[1]Hitters!$A:$A,0)))/0.75*1,IF($D37&gt;6,(AH37-MIN(0.75,0.25*(RIGHT(AI$4,4)*1-(RIGHT($AD$4,4)*1)+0.25)*(1-MIN(0.75,INDEX([1]Hitters!$CF:$CF,MATCH($A37,[1]Hitters!$A:$A,0)))/0.75*1)+INDEX([1]Hitters!$CF:$CF,MATCH($A37,[1]Hitters!$A:$A,0)))/0.75*($M37+RIGHT(AI$4,4)*1-RIGHT($AA$4,4)*1+10)*0.05),IF($D37=3,(AH37-MIN(0.75,0.25*(RIGHT(AI$4,4)*1-(RIGHT($AD$4,4)*1)+0.25)*(1-MIN(0.75,INDEX([1]Hitters!$CF:$CF,MATCH($A37,[1]Hitters!$A:$A,0)))/0.75*1)+INDEX([1]Hitters!$CF:$CF,MATCH($A37,[1]Hitters!$A:$A,0)))/0.75*($M37+RIGHT(AI$4,4)*1-RIGHT($AA$4,4)*1-27)*0.1),(AH37-MIN(0.75,0.25*(RIGHT(AI$4,4)*1-(RIGHT($AD$4,4)*1)+0.25)*(1-MIN(0.75,INDEX([1]Hitters!$CF:$CF,MATCH($A37,[1]Hitters!$A:$A,0)))/0.75*1)+INDEX([1]Hitters!$CF:$CF,MATCH($A37,[1]Hitters!$A:$A,0)))/0.75*($M37+RIGHT(AI$4,4)*1-RIGHT($AA$4,4)*1-20)*0.094)))))))</f>
        <v>-16</v>
      </c>
      <c r="AJ37" s="96">
        <f>IF($D37=0,0,IF($D37=1,INDEX([1]Pitchers!$FK:$FK,MATCH($A37,[1]Pitchers!$A:$A,0)),MAX(-16,IF($D37=2,AI37-MIN(0.75,0.25*(RIGHT(AJ$4,4)*1-(RIGHT($AD$4,4)*1)+0.25)*(1-MIN(0.75,INDEX([1]Hitters!$CF:$CF,MATCH($A37,[1]Hitters!$A:$A,0)))/0.75*1)+INDEX([1]Hitters!$CF:$CF,MATCH($A37,[1]Hitters!$A:$A,0)))/0.75*1,IF($D37&gt;6,(AI37-MIN(0.75,0.25*(RIGHT(AJ$4,4)*1-(RIGHT($AD$4,4)*1)+0.25)*(1-MIN(0.75,INDEX([1]Hitters!$CF:$CF,MATCH($A37,[1]Hitters!$A:$A,0)))/0.75*1)+INDEX([1]Hitters!$CF:$CF,MATCH($A37,[1]Hitters!$A:$A,0)))/0.75*($M37+RIGHT(AJ$4,4)*1-RIGHT($AA$4,4)*1+10)*0.05),IF($D37=3,(AI37-MIN(0.75,0.25*(RIGHT(AJ$4,4)*1-(RIGHT($AD$4,4)*1)+0.25)*(1-MIN(0.75,INDEX([1]Hitters!$CF:$CF,MATCH($A37,[1]Hitters!$A:$A,0)))/0.75*1)+INDEX([1]Hitters!$CF:$CF,MATCH($A37,[1]Hitters!$A:$A,0)))/0.75*($M37+RIGHT(AJ$4,4)*1-RIGHT($AA$4,4)*1-27)*0.1),(AI37-MIN(0.75,0.25*(RIGHT(AJ$4,4)*1-(RIGHT($AD$4,4)*1)+0.25)*(1-MIN(0.75,INDEX([1]Hitters!$CF:$CF,MATCH($A37,[1]Hitters!$A:$A,0)))/0.75*1)+INDEX([1]Hitters!$CF:$CF,MATCH($A37,[1]Hitters!$A:$A,0)))/0.75*($M37+RIGHT(AJ$4,4)*1-RIGHT($AA$4,4)*1-20)*0.094)))))))</f>
        <v>-16</v>
      </c>
      <c r="AK37" s="96">
        <f>IF($D37=0,0,IF($D37=1,INDEX([1]Pitchers!$FK:$FK,MATCH($A37,[1]Pitchers!$A:$A,0)),MAX(-16,IF($D37=2,AJ37-MIN(0.75,0.25*(RIGHT(AK$4,4)*1-(RIGHT($AD$4,4)*1)+0.25)*(1-MIN(0.75,INDEX([1]Hitters!$CF:$CF,MATCH($A37,[1]Hitters!$A:$A,0)))/0.75*1)+INDEX([1]Hitters!$CF:$CF,MATCH($A37,[1]Hitters!$A:$A,0)))/0.75*1,IF($D37&gt;6,(AJ37-MIN(0.75,0.25*(RIGHT(AK$4,4)*1-(RIGHT($AD$4,4)*1)+0.25)*(1-MIN(0.75,INDEX([1]Hitters!$CF:$CF,MATCH($A37,[1]Hitters!$A:$A,0)))/0.75*1)+INDEX([1]Hitters!$CF:$CF,MATCH($A37,[1]Hitters!$A:$A,0)))/0.75*($M37+RIGHT(AK$4,4)*1-RIGHT($AA$4,4)*1+10)*0.05),IF($D37=3,(AJ37-MIN(0.75,0.25*(RIGHT(AK$4,4)*1-(RIGHT($AD$4,4)*1)+0.25)*(1-MIN(0.75,INDEX([1]Hitters!$CF:$CF,MATCH($A37,[1]Hitters!$A:$A,0)))/0.75*1)+INDEX([1]Hitters!$CF:$CF,MATCH($A37,[1]Hitters!$A:$A,0)))/0.75*($M37+RIGHT(AK$4,4)*1-RIGHT($AA$4,4)*1-27)*0.1),(AJ37-MIN(0.75,0.25*(RIGHT(AK$4,4)*1-(RIGHT($AD$4,4)*1)+0.25)*(1-MIN(0.75,INDEX([1]Hitters!$CF:$CF,MATCH($A37,[1]Hitters!$A:$A,0)))/0.75*1)+INDEX([1]Hitters!$CF:$CF,MATCH($A37,[1]Hitters!$A:$A,0)))/0.75*($M37+RIGHT(AK$4,4)*1-RIGHT($AA$4,4)*1-20)*0.094)))))))</f>
        <v>-16</v>
      </c>
      <c r="AL37" s="96">
        <f>IF($D37=0,0,IF($D37=1,INDEX([1]Pitchers!$FK:$FK,MATCH($A37,[1]Pitchers!$A:$A,0)),MAX(-16,IF($D37=2,AK37-MIN(0.75,0.25*(RIGHT(AL$4,4)*1-(RIGHT($AD$4,4)*1)+0.25)*(1-MIN(0.75,INDEX([1]Hitters!$CF:$CF,MATCH($A37,[1]Hitters!$A:$A,0)))/0.75*1)+INDEX([1]Hitters!$CF:$CF,MATCH($A37,[1]Hitters!$A:$A,0)))/0.75*1,IF($D37&gt;6,(AK37-MIN(0.75,0.25*(RIGHT(AL$4,4)*1-(RIGHT($AD$4,4)*1)+0.25)*(1-MIN(0.75,INDEX([1]Hitters!$CF:$CF,MATCH($A37,[1]Hitters!$A:$A,0)))/0.75*1)+INDEX([1]Hitters!$CF:$CF,MATCH($A37,[1]Hitters!$A:$A,0)))/0.75*($M37+RIGHT(AL$4,4)*1-RIGHT($AA$4,4)*1+10)*0.05),IF($D37=3,(AK37-MIN(0.75,0.25*(RIGHT(AL$4,4)*1-(RIGHT($AD$4,4)*1)+0.25)*(1-MIN(0.75,INDEX([1]Hitters!$CF:$CF,MATCH($A37,[1]Hitters!$A:$A,0)))/0.75*1)+INDEX([1]Hitters!$CF:$CF,MATCH($A37,[1]Hitters!$A:$A,0)))/0.75*($M37+RIGHT(AL$4,4)*1-RIGHT($AA$4,4)*1-27)*0.1),(AK37-MIN(0.75,0.25*(RIGHT(AL$4,4)*1-(RIGHT($AD$4,4)*1)+0.25)*(1-MIN(0.75,INDEX([1]Hitters!$CF:$CF,MATCH($A37,[1]Hitters!$A:$A,0)))/0.75*1)+INDEX([1]Hitters!$CF:$CF,MATCH($A37,[1]Hitters!$A:$A,0)))/0.75*($M37+RIGHT(AL$4,4)*1-RIGHT($AA$4,4)*1-20)*0.094)))))))</f>
        <v>-16</v>
      </c>
      <c r="AM37" s="98">
        <f>MAX(IF($D37=0,20,IF($D37=1,60,150)),MAX(0,IF($D37&gt;1,INDEX([1]Hitters!$ER:$ER,MATCH($A37,[1]Hitters!$A:$A,0))*(0.4+MAX(0,0.6*MIN(1,(IF(O37="",0,(((4.25+(O37-0.263)*4.2)^(((4.25+(O37-0.263)*4.2)+(4.25-AA37*600/600*4.2/600))^0.285))/((4.25+(O37-0.263)*4.2)^(((4.25+(O37-0.263)*4.2)+(4.25-AA37*600/600*4.2/600))^0.285)+(4.25-AA37*600/600*4.2/600)^(((4.25+(O37-0.263)*4.2)+(4.25-AA37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37,[1]Pitchers!$A:$A,0))))*IF($D37&lt;2,(0.4+0.6*MAX(0,MIN(1,IF($D37=0,((4.25)^(((4.25)+(4.25-(4-O37)*4.25/4*1/9))^0.285)/((4.25)^(((4.25)+(4.25-(4-O37)*4.25/4*1/9))^0.285)+(4.25-(4-O37)*4.25/4*1/9)^(((4.25)+(4.25-(4-O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37)))/0.5345*0.0009131+0.0104414*(3.74-MIN(3.74,O37)))*50,(((4.25+(AA37-0.263)*0.32*198*MAX(6,198/33)/198)^(((4.25+(AA37-0.263)*0.32*198*MAX(6,198/33)/198)+(4.25-(4-O37)*4.25/4*MAX(6,198/33)/9))^0.285)/((4.25+(AA37-0.263)*0.32*198*MAX(6,198/33)/198)^(((4.25+(AA37-0.263)*0.32*198*MAX(6,198/33)/198)+(4.25-(4-O37)*4.25/4*MAX(6,198/33)/9))^0.285)+(4.25-(4-O37)*4.25/4*MAX(6,198/33)/9)^(((4.25+(AA37-0.263)*0.32*198*MAX(6,198/33)/198)+(4.25-(4-O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,1))</f>
        <v>259.69796146989853</v>
      </c>
      <c r="AN37" s="98">
        <f t="shared" ref="AN37:AN68" si="71">IF($D37&lt;2,MAX(IF($D37=1,60,20),IF($D37&lt;2,(AM37/(0.4+0.6*MAX(0,MIN(1,IF($D37=0,((4.25)^(((4.25)+(4.25-(4-O37)*4.25/4*1/9))^0.285)/((4.25)^(((4.25)+(4.25-(4-O37)*4.25/4*1/9))^0.285)+(4.25-(4-O37)*4.25/4*1/9)^(((4.25)+(4.25-(4-O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37)))/0.5345*0.0009131+0.0104414*(3.74-MIN(3.74,O37)))*50,(((4.25+(AA37-0.263)*0.32*198*MAX(6,198/33)/198)^(((4.25+(AA37-0.263)*0.32*198*MAX(6,198/33)/198)+(4.25-(4-O37)*4.25/4*MAX(6,198/33)/9))^0.285)/((4.25+(AA37-0.263)*0.32*198*MAX(6,198/33)/198)^(((4.25+(AA37-0.263)*0.32*198*MAX(6,198/33)/198)+(4.25-(4-O37)*4.25/4*MAX(6,198/33)/9))^0.285)+(4.25-(4-O37)*4.25/4*MAX(6,198/33)/9)^(((4.25+(AA37-0.263)*0.32*198*MAX(6,198/33)/198)+(4.25-(4-O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-IF($M37+AN$4-LEFT($BA$4,4)*1&gt;30,IF($D37=0,2/3,2)*MAX(0,$M37+AN$4-LEFT($BA$4,4)*1-30),0))*(0.4+0.6*MAX(0,MIN(1,IF($D37=0,((4.25)^(((4.25)+(4.25-(4-P37)*4.25/4*1/9))^0.285)/((4.25)^(((4.25)+(4.25-(4-P37)*4.25/4*1/9))^0.285)+(4.25-(4-P37)*4.25/4*1/9)^(((4.25)+(4.25-(4-P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P37)))/0.5345*0.0009131+0.0104414*(3.74-MIN(3.74,P37)))*50,(((4.25+(AB37-0.263)*0.32*198*MAX(6,198/33)/198)^(((4.25+(AB37-0.263)*0.32*198*MAX(6,198/33)/198)+(4.25-(4-P37)*4.25/4*MAX(6,198/33)/9))^0.285)/((4.25+(AB37-0.263)*0.32*198*MAX(6,198/33)/198)^(((4.25+(AB37-0.263)*0.32*198*MAX(6,198/33)/198)+(4.25-(4-P37)*4.25/4*MAX(6,198/33)/9))^0.285)+(4.25-(4-P37)*4.25/4*MAX(6,198/33)/9)^(((4.25+(AB37-0.263)*0.32*198*MAX(6,198/33)/198)+(4.25-(4-P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)),MAX(150,((AM37/(0.4+MAX(0,0.6*MIN(1,(IF(O37="",0,(((4.25+(O37-0.263)*4.2)^(((4.25+(O37-0.263)*4.2)+(4.25-AA37*600/600*4.2/600))^0.285))/((4.25+(O37-0.263)*4.2)^(((4.25+(O37-0.263)*4.2)+(4.25-AA37*600/600*4.2/600))^0.285)+(4.25-AA37*600/600*4.2/600)^(((4.25+(O37-0.263)*4.2)+(4.25-AA37*600/600*4.2/600))^0.285))-0.5)*600/4.2-(((4.25+(0.23-0.263)*4.2)^(((4.25+(0.23-0.263)*4.2)+4.25)^0.285))/((4.25+(0.23-0.263)*4.2)^(((4.25+(0.23-0.263)*4.2)+4.25)^0.285)+4.25^(((4.25+(0.23-0.263)*4.2)+4.25)^0.285))-0.5)*600/4.2)/600)/0.003614)))-4*MAX(0,$M37+AN$4-LEFT($BA$4,4)*1-30))*(0.4+MAX(0,0.6*MIN(1,(IF(P37="",0,(((4.25+(P37-0.263)*4.2)^(((4.25+(P37-0.263)*4.2)+(4.25-AB37*600/600*4.2/600))^0.285))/((4.25+(P37-0.263)*4.2)^(((4.25+(P37-0.263)*4.2)+(4.25-AB37*600/600*4.2/600))^0.285)+(4.25-AB37*600/600*4.2/600)^(((4.25+(P37-0.263)*4.2)+(4.25-AB37*600/600*4.2/600))^0.285))-0.5)*600/4.2-(((4.25+(0.23-0.263)*4.2)^(((4.25+(0.23-0.263)*4.2)+4.25)^0.285))/((4.25+(0.23-0.263)*4.2)^(((4.25+(0.23-0.263)*4.2)+4.25)^0.285)+4.25^(((4.25+(0.23-0.263)*4.2)+4.25)^0.285))-0.5)*600/4.2)/600)/0.003614))))))</f>
        <v>189.7588757190498</v>
      </c>
      <c r="AO37" s="98">
        <f t="shared" ref="AO37:AO68" si="72">IF($D37&lt;2,MAX(IF($D37=1,60,20),IF($D37&lt;2,(AN37/(0.4+0.6*MAX(0,MIN(1,IF($D37=0,((4.25)^(((4.25)+(4.25-(4-P37)*4.25/4*1/9))^0.285)/((4.25)^(((4.25)+(4.25-(4-P37)*4.25/4*1/9))^0.285)+(4.25-(4-P37)*4.25/4*1/9)^(((4.25)+(4.25-(4-P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P37)))/0.5345*0.0009131+0.0104414*(3.74-MIN(3.74,P37)))*50,(((4.25+(AB37-0.263)*0.32*198*MAX(6,198/33)/198)^(((4.25+(AB37-0.263)*0.32*198*MAX(6,198/33)/198)+(4.25-(4-P37)*4.25/4*MAX(6,198/33)/9))^0.285)/((4.25+(AB37-0.263)*0.32*198*MAX(6,198/33)/198)^(((4.25+(AB37-0.263)*0.32*198*MAX(6,198/33)/198)+(4.25-(4-P37)*4.25/4*MAX(6,198/33)/9))^0.285)+(4.25-(4-P37)*4.25/4*MAX(6,198/33)/9)^(((4.25+(AB37-0.263)*0.32*198*MAX(6,198/33)/198)+(4.25-(4-P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-IF($M37+AO$4-LEFT($BA$4,4)*1&gt;30,IF($D37=0,2/3,2)*MAX(0,$M37+AO$4-LEFT($BA$4,4)*1-30),0))*(0.4+0.6*MAX(0,MIN(1,IF($D37=0,((4.25)^(((4.25)+(4.25-(4-Q37)*4.25/4*1/9))^0.285)/((4.25)^(((4.25)+(4.25-(4-Q37)*4.25/4*1/9))^0.285)+(4.25-(4-Q37)*4.25/4*1/9)^(((4.25)+(4.25-(4-Q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Q37)))/0.5345*0.0009131+0.0104414*(3.74-MIN(3.74,Q37)))*50,(((4.25+(AC37-0.263)*0.32*198*MAX(6,198/33)/198)^(((4.25+(AC37-0.263)*0.32*198*MAX(6,198/33)/198)+(4.25-(4-Q37)*4.25/4*MAX(6,198/33)/9))^0.285)/((4.25+(AC37-0.263)*0.32*198*MAX(6,198/33)/198)^(((4.25+(AC37-0.263)*0.32*198*MAX(6,198/33)/198)+(4.25-(4-Q37)*4.25/4*MAX(6,198/33)/9))^0.285)+(4.25-(4-Q37)*4.25/4*MAX(6,198/33)/9)^(((4.25+(AC37-0.263)*0.32*198*MAX(6,198/33)/198)+(4.25-(4-Q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)),MAX(150,((AN37/(0.4+MAX(0,0.6*MIN(1,(IF(P37="",0,(((4.25+(P37-0.263)*4.2)^(((4.25+(P37-0.263)*4.2)+(4.25-AB37*600/600*4.2/600))^0.285))/((4.25+(P37-0.263)*4.2)^(((4.25+(P37-0.263)*4.2)+(4.25-AB37*600/600*4.2/600))^0.285)+(4.25-AB37*600/600*4.2/600)^(((4.25+(P37-0.263)*4.2)+(4.25-AB37*600/600*4.2/600))^0.285))-0.5)*600/4.2-(((4.25+(0.23-0.263)*4.2)^(((4.25+(0.23-0.263)*4.2)+4.25)^0.285))/((4.25+(0.23-0.263)*4.2)^(((4.25+(0.23-0.263)*4.2)+4.25)^0.285)+4.25^(((4.25+(0.23-0.263)*4.2)+4.25)^0.285))-0.5)*600/4.2)/600)/0.003614)))-4*MAX(0,$M37+AO$4-LEFT($BA$4,4)*1-30))*(0.4+MAX(0,0.6*MIN(1,(IF(Q37="",0,(((4.25+(Q37-0.263)*4.2)^(((4.25+(Q37-0.263)*4.2)+(4.25-AC37*600/600*4.2/600))^0.285))/((4.25+(Q37-0.263)*4.2)^(((4.25+(Q37-0.263)*4.2)+(4.25-AC37*600/600*4.2/600))^0.285)+(4.25-AC37*600/600*4.2/600)^(((4.25+(Q37-0.263)*4.2)+(4.25-AC37*600/600*4.2/600))^0.285))-0.5)*600/4.2-(((4.25+(0.23-0.263)*4.2)^(((4.25+(0.23-0.263)*4.2)+4.25)^0.285))/((4.25+(0.23-0.263)*4.2)^(((4.25+(0.23-0.263)*4.2)+4.25)^0.285)+4.25^(((4.25+(0.23-0.263)*4.2)+4.25)^0.285))-0.5)*600/4.2)/600)/0.003614))))))</f>
        <v>150</v>
      </c>
      <c r="AP37" s="98">
        <f t="shared" ref="AP37:AP68" si="73">IF($D37&lt;2,MAX(IF($D37=1,60,20),IF($D37&lt;2,(AO37/(0.4+0.6*MAX(0,MIN(1,IF($D37=0,((4.25)^(((4.25)+(4.25-(4-Q37)*4.25/4*1/9))^0.285)/((4.25)^(((4.25)+(4.25-(4-Q37)*4.25/4*1/9))^0.285)+(4.25-(4-Q37)*4.25/4*1/9)^(((4.25)+(4.25-(4-Q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Q37)))/0.5345*0.0009131+0.0104414*(3.74-MIN(3.74,Q37)))*50,(((4.25+(AC37-0.263)*0.32*198*MAX(6,198/33)/198)^(((4.25+(AC37-0.263)*0.32*198*MAX(6,198/33)/198)+(4.25-(4-Q37)*4.25/4*MAX(6,198/33)/9))^0.285)/((4.25+(AC37-0.263)*0.32*198*MAX(6,198/33)/198)^(((4.25+(AC37-0.263)*0.32*198*MAX(6,198/33)/198)+(4.25-(4-Q37)*4.25/4*MAX(6,198/33)/9))^0.285)+(4.25-(4-Q37)*4.25/4*MAX(6,198/33)/9)^(((4.25+(AC37-0.263)*0.32*198*MAX(6,198/33)/198)+(4.25-(4-Q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-IF($M37+AP$4-LEFT($BA$4,4)*1&gt;30,IF($D37=0,2/3,2)*MAX(0,$M37+AP$4-LEFT($BA$4,4)*1-30),0))*(0.4+0.6*MAX(0,MIN(1,IF($D37=0,((4.25)^(((4.25)+(4.25-(4-R37)*4.25/4*1/9))^0.285)/((4.25)^(((4.25)+(4.25-(4-R37)*4.25/4*1/9))^0.285)+(4.25-(4-R37)*4.25/4*1/9)^(((4.25)+(4.25-(4-R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R37)))/0.5345*0.0009131+0.0104414*(3.74-MIN(3.74,R37)))*50,(((4.25+(AD37-0.263)*0.32*198*MAX(6,198/33)/198)^(((4.25+(AD37-0.263)*0.32*198*MAX(6,198/33)/198)+(4.25-(4-R37)*4.25/4*MAX(6,198/33)/9))^0.285)/((4.25+(AD37-0.263)*0.32*198*MAX(6,198/33)/198)^(((4.25+(AD37-0.263)*0.32*198*MAX(6,198/33)/198)+(4.25-(4-R37)*4.25/4*MAX(6,198/33)/9))^0.285)+(4.25-(4-R37)*4.25/4*MAX(6,198/33)/9)^(((4.25+(AD37-0.263)*0.32*198*MAX(6,198/33)/198)+(4.25-(4-R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)),MAX(150,((AO37/(0.4+MAX(0,0.6*MIN(1,(IF(Q37="",0,(((4.25+(Q37-0.263)*4.2)^(((4.25+(Q37-0.263)*4.2)+(4.25-AC37*600/600*4.2/600))^0.285))/((4.25+(Q37-0.263)*4.2)^(((4.25+(Q37-0.263)*4.2)+(4.25-AC37*600/600*4.2/600))^0.285)+(4.25-AC37*600/600*4.2/600)^(((4.25+(Q37-0.263)*4.2)+(4.25-AC37*600/600*4.2/600))^0.285))-0.5)*600/4.2-(((4.25+(0.23-0.263)*4.2)^(((4.25+(0.23-0.263)*4.2)+4.25)^0.285))/((4.25+(0.23-0.263)*4.2)^(((4.25+(0.23-0.263)*4.2)+4.25)^0.285)+4.25^(((4.25+(0.23-0.263)*4.2)+4.25)^0.285))-0.5)*600/4.2)/600)/0.003614)))-4*MAX(0,$M37+AP$4-LEFT($BA$4,4)*1-30))*(0.4+MAX(0,0.6*MIN(1,(IF(R37="",0,(((4.25+(R37-0.263)*4.2)^(((4.25+(R37-0.263)*4.2)+(4.25-AD37*600/600*4.2/600))^0.285))/((4.25+(R37-0.263)*4.2)^(((4.25+(R37-0.263)*4.2)+(4.25-AD37*600/600*4.2/600))^0.285)+(4.25-AD37*600/600*4.2/600)^(((4.25+(R37-0.263)*4.2)+(4.25-AD37*600/600*4.2/600))^0.285))-0.5)*600/4.2-(((4.25+(0.23-0.263)*4.2)^(((4.25+(0.23-0.263)*4.2)+4.25)^0.285))/((4.25+(0.23-0.263)*4.2)^(((4.25+(0.23-0.263)*4.2)+4.25)^0.285)+4.25^(((4.25+(0.23-0.263)*4.2)+4.25)^0.285))-0.5)*600/4.2)/600)/0.003614))))))</f>
        <v>150</v>
      </c>
      <c r="AQ37" s="98">
        <f t="shared" ref="AQ37:AQ68" si="74">IF($D37&lt;2,MAX(IF($D37=1,60,20),IF($D37&lt;2,(AP37/(0.4+0.6*MAX(0,MIN(1,IF($D37=0,((4.25)^(((4.25)+(4.25-(4-R37)*4.25/4*1/9))^0.285)/((4.25)^(((4.25)+(4.25-(4-R37)*4.25/4*1/9))^0.285)+(4.25-(4-R37)*4.25/4*1/9)^(((4.25)+(4.25-(4-R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R37)))/0.5345*0.0009131+0.0104414*(3.74-MIN(3.74,R37)))*50,(((4.25+(AD37-0.263)*0.32*198*MAX(6,198/33)/198)^(((4.25+(AD37-0.263)*0.32*198*MAX(6,198/33)/198)+(4.25-(4-R37)*4.25/4*MAX(6,198/33)/9))^0.285)/((4.25+(AD37-0.263)*0.32*198*MAX(6,198/33)/198)^(((4.25+(AD37-0.263)*0.32*198*MAX(6,198/33)/198)+(4.25-(4-R37)*4.25/4*MAX(6,198/33)/9))^0.285)+(4.25-(4-R37)*4.25/4*MAX(6,198/33)/9)^(((4.25+(AD37-0.263)*0.32*198*MAX(6,198/33)/198)+(4.25-(4-R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-IF($M37+AQ$4-LEFT($BA$4,4)*1&gt;30,IF($D37=0,2/3,2)*MAX(0,$M37+AQ$4-LEFT($BA$4,4)*1-30),0))*(0.4+0.6*MAX(0,MIN(1,IF($D37=0,((4.25)^(((4.25)+(4.25-(4-S37)*4.25/4*1/9))^0.285)/((4.25)^(((4.25)+(4.25-(4-S37)*4.25/4*1/9))^0.285)+(4.25-(4-S37)*4.25/4*1/9)^(((4.25)+(4.25-(4-S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S37)))/0.5345*0.0009131+0.0104414*(3.74-MIN(3.74,S37)))*50,(((4.25+(AE37-0.263)*0.32*198*MAX(6,198/33)/198)^(((4.25+(AE37-0.263)*0.32*198*MAX(6,198/33)/198)+(4.25-(4-S37)*4.25/4*MAX(6,198/33)/9))^0.285)/((4.25+(AE37-0.263)*0.32*198*MAX(6,198/33)/198)^(((4.25+(AE37-0.263)*0.32*198*MAX(6,198/33)/198)+(4.25-(4-S37)*4.25/4*MAX(6,198/33)/9))^0.285)+(4.25-(4-S37)*4.25/4*MAX(6,198/33)/9)^(((4.25+(AE37-0.263)*0.32*198*MAX(6,198/33)/198)+(4.25-(4-S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)),MAX(150,((AP37/(0.4+MAX(0,0.6*MIN(1,(IF(R37="",0,(((4.25+(R37-0.263)*4.2)^(((4.25+(R37-0.263)*4.2)+(4.25-AD37*600/600*4.2/600))^0.285))/((4.25+(R37-0.263)*4.2)^(((4.25+(R37-0.263)*4.2)+(4.25-AD37*600/600*4.2/600))^0.285)+(4.25-AD37*600/600*4.2/600)^(((4.25+(R37-0.263)*4.2)+(4.25-AD37*600/600*4.2/600))^0.285))-0.5)*600/4.2-(((4.25+(0.23-0.263)*4.2)^(((4.25+(0.23-0.263)*4.2)+4.25)^0.285))/((4.25+(0.23-0.263)*4.2)^(((4.25+(0.23-0.263)*4.2)+4.25)^0.285)+4.25^(((4.25+(0.23-0.263)*4.2)+4.25)^0.285))-0.5)*600/4.2)/600)/0.003614)))-4*MAX(0,$M37+AQ$4-LEFT($BA$4,4)*1-30))*(0.4+MAX(0,0.6*MIN(1,(IF(S37="",0,(((4.25+(S37-0.263)*4.2)^(((4.25+(S37-0.263)*4.2)+(4.25-AE37*600/600*4.2/600))^0.285))/((4.25+(S37-0.263)*4.2)^(((4.25+(S37-0.263)*4.2)+(4.25-AE37*600/600*4.2/600))^0.285)+(4.25-AE37*600/600*4.2/600)^(((4.25+(S37-0.263)*4.2)+(4.25-AE37*600/600*4.2/600))^0.285))-0.5)*600/4.2-(((4.25+(0.23-0.263)*4.2)^(((4.25+(0.23-0.263)*4.2)+4.25)^0.285))/((4.25+(0.23-0.263)*4.2)^(((4.25+(0.23-0.263)*4.2)+4.25)^0.285)+4.25^(((4.25+(0.23-0.263)*4.2)+4.25)^0.285))-0.5)*600/4.2)/600)/0.003614))))))</f>
        <v>150</v>
      </c>
      <c r="AR37" s="98">
        <f t="shared" ref="AR37:AR68" si="75">IF($D37&lt;2,MAX(IF($D37=1,60,20),IF($D37&lt;2,(AQ37/(0.4+0.6*MAX(0,MIN(1,IF($D37=0,((4.25)^(((4.25)+(4.25-(4-S37)*4.25/4*1/9))^0.285)/((4.25)^(((4.25)+(4.25-(4-S37)*4.25/4*1/9))^0.285)+(4.25-(4-S37)*4.25/4*1/9)^(((4.25)+(4.25-(4-S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S37)))/0.5345*0.0009131+0.0104414*(3.74-MIN(3.74,S37)))*50,(((4.25+(AE37-0.263)*0.32*198*MAX(6,198/33)/198)^(((4.25+(AE37-0.263)*0.32*198*MAX(6,198/33)/198)+(4.25-(4-S37)*4.25/4*MAX(6,198/33)/9))^0.285)/((4.25+(AE37-0.263)*0.32*198*MAX(6,198/33)/198)^(((4.25+(AE37-0.263)*0.32*198*MAX(6,198/33)/198)+(4.25-(4-S37)*4.25/4*MAX(6,198/33)/9))^0.285)+(4.25-(4-S37)*4.25/4*MAX(6,198/33)/9)^(((4.25+(AE37-0.263)*0.32*198*MAX(6,198/33)/198)+(4.25-(4-S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-IF($M37+AR$4-LEFT($BA$4,4)*1&gt;30,IF($D37=0,2/3,2)*MAX(0,$M37+AR$4-LEFT($BA$4,4)*1-30),0))*(0.4+0.6*MAX(0,MIN(1,IF($D37=0,((4.25)^(((4.25)+(4.25-(4-T37)*4.25/4*1/9))^0.285)/((4.25)^(((4.25)+(4.25-(4-T37)*4.25/4*1/9))^0.285)+(4.25-(4-T37)*4.25/4*1/9)^(((4.25)+(4.25-(4-T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T37)))/0.5345*0.0009131+0.0104414*(3.74-MIN(3.74,T37)))*50,(((4.25+(AF37-0.263)*0.32*198*MAX(6,198/33)/198)^(((4.25+(AF37-0.263)*0.32*198*MAX(6,198/33)/198)+(4.25-(4-T37)*4.25/4*MAX(6,198/33)/9))^0.285)/((4.25+(AF37-0.263)*0.32*198*MAX(6,198/33)/198)^(((4.25+(AF37-0.263)*0.32*198*MAX(6,198/33)/198)+(4.25-(4-T37)*4.25/4*MAX(6,198/33)/9))^0.285)+(4.25-(4-T37)*4.25/4*MAX(6,198/33)/9)^(((4.25+(AF37-0.263)*0.32*198*MAX(6,198/33)/198)+(4.25-(4-T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)),MAX(150,((AQ37/(0.4+MAX(0,0.6*MIN(1,(IF(S37="",0,(((4.25+(S37-0.263)*4.2)^(((4.25+(S37-0.263)*4.2)+(4.25-AE37*600/600*4.2/600))^0.285))/((4.25+(S37-0.263)*4.2)^(((4.25+(S37-0.263)*4.2)+(4.25-AE37*600/600*4.2/600))^0.285)+(4.25-AE37*600/600*4.2/600)^(((4.25+(S37-0.263)*4.2)+(4.25-AE37*600/600*4.2/600))^0.285))-0.5)*600/4.2-(((4.25+(0.23-0.263)*4.2)^(((4.25+(0.23-0.263)*4.2)+4.25)^0.285))/((4.25+(0.23-0.263)*4.2)^(((4.25+(0.23-0.263)*4.2)+4.25)^0.285)+4.25^(((4.25+(0.23-0.263)*4.2)+4.25)^0.285))-0.5)*600/4.2)/600)/0.003614)))-4*MAX(0,$M37+AR$4-LEFT($BA$4,4)*1-30))*(0.4+MAX(0,0.6*MIN(1,(IF(T37="",0,(((4.25+(T37-0.263)*4.2)^(((4.25+(T37-0.263)*4.2)+(4.25-AF37*600/600*4.2/600))^0.285))/((4.25+(T37-0.263)*4.2)^(((4.25+(T37-0.263)*4.2)+(4.25-AF37*600/600*4.2/600))^0.285)+(4.25-AF37*600/600*4.2/600)^(((4.25+(T37-0.263)*4.2)+(4.25-AF37*600/600*4.2/600))^0.285))-0.5)*600/4.2-(((4.25+(0.23-0.263)*4.2)^(((4.25+(0.23-0.263)*4.2)+4.25)^0.285))/((4.25+(0.23-0.263)*4.2)^(((4.25+(0.23-0.263)*4.2)+4.25)^0.285)+4.25^(((4.25+(0.23-0.263)*4.2)+4.25)^0.285))-0.5)*600/4.2)/600)/0.003614))))))</f>
        <v>150</v>
      </c>
      <c r="AS37" s="98">
        <f t="shared" ref="AS37:AS68" si="76">IF($D37&lt;2,MAX(IF($D37=1,60,20),IF($D37&lt;2,(AR37/(0.4+0.6*MAX(0,MIN(1,IF($D37=0,((4.25)^(((4.25)+(4.25-(4-T37)*4.25/4*1/9))^0.285)/((4.25)^(((4.25)+(4.25-(4-T37)*4.25/4*1/9))^0.285)+(4.25-(4-T37)*4.25/4*1/9)^(((4.25)+(4.25-(4-T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T37)))/0.5345*0.0009131+0.0104414*(3.74-MIN(3.74,T37)))*50,(((4.25+(AF37-0.263)*0.32*198*MAX(6,198/33)/198)^(((4.25+(AF37-0.263)*0.32*198*MAX(6,198/33)/198)+(4.25-(4-T37)*4.25/4*MAX(6,198/33)/9))^0.285)/((4.25+(AF37-0.263)*0.32*198*MAX(6,198/33)/198)^(((4.25+(AF37-0.263)*0.32*198*MAX(6,198/33)/198)+(4.25-(4-T37)*4.25/4*MAX(6,198/33)/9))^0.285)+(4.25-(4-T37)*4.25/4*MAX(6,198/33)/9)^(((4.25+(AF37-0.263)*0.32*198*MAX(6,198/33)/198)+(4.25-(4-T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-IF($M37+AS$4-LEFT($BA$4,4)*1&gt;30,IF($D37=0,2/3,2)*MAX(0,$M37+AS$4-LEFT($BA$4,4)*1-30),0))*(0.4+0.6*MAX(0,MIN(1,IF($D37=0,((4.25)^(((4.25)+(4.25-(4-U37)*4.25/4*1/9))^0.285)/((4.25)^(((4.25)+(4.25-(4-U37)*4.25/4*1/9))^0.285)+(4.25-(4-U37)*4.25/4*1/9)^(((4.25)+(4.25-(4-U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U37)))/0.5345*0.0009131+0.0104414*(3.74-MIN(3.74,U37)))*50,(((4.25+(AG37-0.263)*0.32*198*MAX(6,198/33)/198)^(((4.25+(AG37-0.263)*0.32*198*MAX(6,198/33)/198)+(4.25-(4-U37)*4.25/4*MAX(6,198/33)/9))^0.285)/((4.25+(AG37-0.263)*0.32*198*MAX(6,198/33)/198)^(((4.25+(AG37-0.263)*0.32*198*MAX(6,198/33)/198)+(4.25-(4-U37)*4.25/4*MAX(6,198/33)/9))^0.285)+(4.25-(4-U37)*4.25/4*MAX(6,198/33)/9)^(((4.25+(AG37-0.263)*0.32*198*MAX(6,198/33)/198)+(4.25-(4-U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)),MAX(150,((AR37/(0.4+MAX(0,0.6*MIN(1,(IF(T37="",0,(((4.25+(T37-0.263)*4.2)^(((4.25+(T37-0.263)*4.2)+(4.25-AF37*600/600*4.2/600))^0.285))/((4.25+(T37-0.263)*4.2)^(((4.25+(T37-0.263)*4.2)+(4.25-AF37*600/600*4.2/600))^0.285)+(4.25-AF37*600/600*4.2/600)^(((4.25+(T37-0.263)*4.2)+(4.25-AF37*600/600*4.2/600))^0.285))-0.5)*600/4.2-(((4.25+(0.23-0.263)*4.2)^(((4.25+(0.23-0.263)*4.2)+4.25)^0.285))/((4.25+(0.23-0.263)*4.2)^(((4.25+(0.23-0.263)*4.2)+4.25)^0.285)+4.25^(((4.25+(0.23-0.263)*4.2)+4.25)^0.285))-0.5)*600/4.2)/600)/0.003614)))-4*MAX(0,$M37+AS$4-LEFT($BA$4,4)*1-30))*(0.4+MAX(0,0.6*MIN(1,(IF(U37="",0,(((4.25+(U37-0.263)*4.2)^(((4.25+(U37-0.263)*4.2)+(4.25-AG37*600/600*4.2/600))^0.285))/((4.25+(U37-0.263)*4.2)^(((4.25+(U37-0.263)*4.2)+(4.25-AG37*600/600*4.2/600))^0.285)+(4.25-AG37*600/600*4.2/600)^(((4.25+(U37-0.263)*4.2)+(4.25-AG37*600/600*4.2/600))^0.285))-0.5)*600/4.2-(((4.25+(0.23-0.263)*4.2)^(((4.25+(0.23-0.263)*4.2)+4.25)^0.285))/((4.25+(0.23-0.263)*4.2)^(((4.25+(0.23-0.263)*4.2)+4.25)^0.285)+4.25^(((4.25+(0.23-0.263)*4.2)+4.25)^0.285))-0.5)*600/4.2)/600)/0.003614))))))</f>
        <v>150</v>
      </c>
      <c r="AT37" s="98">
        <f t="shared" ref="AT37:AT68" si="77">IF($D37&lt;2,MAX(IF($D37=1,60,20),IF($D37&lt;2,(AS37/(0.4+0.6*MAX(0,MIN(1,IF($D37=0,((4.25)^(((4.25)+(4.25-(4-U37)*4.25/4*1/9))^0.285)/((4.25)^(((4.25)+(4.25-(4-U37)*4.25/4*1/9))^0.285)+(4.25-(4-U37)*4.25/4*1/9)^(((4.25)+(4.25-(4-U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U37)))/0.5345*0.0009131+0.0104414*(3.74-MIN(3.74,U37)))*50,(((4.25+(AG37-0.263)*0.32*198*MAX(6,198/33)/198)^(((4.25+(AG37-0.263)*0.32*198*MAX(6,198/33)/198)+(4.25-(4-U37)*4.25/4*MAX(6,198/33)/9))^0.285)/((4.25+(AG37-0.263)*0.32*198*MAX(6,198/33)/198)^(((4.25+(AG37-0.263)*0.32*198*MAX(6,198/33)/198)+(4.25-(4-U37)*4.25/4*MAX(6,198/33)/9))^0.285)+(4.25-(4-U37)*4.25/4*MAX(6,198/33)/9)^(((4.25+(AG37-0.263)*0.32*198*MAX(6,198/33)/198)+(4.25-(4-U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-IF($M37+AT$4-LEFT($BA$4,4)*1&gt;30,IF($D37=0,2/3,2)*MAX(0,$M37+AT$4-LEFT($BA$4,4)*1-30),0))*(0.4+0.6*MAX(0,MIN(1,IF($D37=0,((4.25)^(((4.25)+(4.25-(4-V37)*4.25/4*1/9))^0.285)/((4.25)^(((4.25)+(4.25-(4-V37)*4.25/4*1/9))^0.285)+(4.25-(4-V37)*4.25/4*1/9)^(((4.25)+(4.25-(4-V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V37)))/0.5345*0.0009131+0.0104414*(3.74-MIN(3.74,V37)))*50,(((4.25+(AH37-0.263)*0.32*198*MAX(6,198/33)/198)^(((4.25+(AH37-0.263)*0.32*198*MAX(6,198/33)/198)+(4.25-(4-V37)*4.25/4*MAX(6,198/33)/9))^0.285)/((4.25+(AH37-0.263)*0.32*198*MAX(6,198/33)/198)^(((4.25+(AH37-0.263)*0.32*198*MAX(6,198/33)/198)+(4.25-(4-V37)*4.25/4*MAX(6,198/33)/9))^0.285)+(4.25-(4-V37)*4.25/4*MAX(6,198/33)/9)^(((4.25+(AH37-0.263)*0.32*198*MAX(6,198/33)/198)+(4.25-(4-V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)),MAX(150,((AS37/(0.4+MAX(0,0.6*MIN(1,(IF(U37="",0,(((4.25+(U37-0.263)*4.2)^(((4.25+(U37-0.263)*4.2)+(4.25-AG37*600/600*4.2/600))^0.285))/((4.25+(U37-0.263)*4.2)^(((4.25+(U37-0.263)*4.2)+(4.25-AG37*600/600*4.2/600))^0.285)+(4.25-AG37*600/600*4.2/600)^(((4.25+(U37-0.263)*4.2)+(4.25-AG37*600/600*4.2/600))^0.285))-0.5)*600/4.2-(((4.25+(0.23-0.263)*4.2)^(((4.25+(0.23-0.263)*4.2)+4.25)^0.285))/((4.25+(0.23-0.263)*4.2)^(((4.25+(0.23-0.263)*4.2)+4.25)^0.285)+4.25^(((4.25+(0.23-0.263)*4.2)+4.25)^0.285))-0.5)*600/4.2)/600)/0.003614)))-4*MAX(0,$M37+AT$4-LEFT($BA$4,4)*1-30))*(0.4+MAX(0,0.6*MIN(1,(IF(V37="",0,(((4.25+(V37-0.263)*4.2)^(((4.25+(V37-0.263)*4.2)+(4.25-AH37*600/600*4.2/600))^0.285))/((4.25+(V37-0.263)*4.2)^(((4.25+(V37-0.263)*4.2)+(4.25-AH37*600/600*4.2/600))^0.285)+(4.25-AH37*600/600*4.2/600)^(((4.25+(V37-0.263)*4.2)+(4.25-AH37*600/600*4.2/600))^0.285))-0.5)*600/4.2-(((4.25+(0.23-0.263)*4.2)^(((4.25+(0.23-0.263)*4.2)+4.25)^0.285))/((4.25+(0.23-0.263)*4.2)^(((4.25+(0.23-0.263)*4.2)+4.25)^0.285)+4.25^(((4.25+(0.23-0.263)*4.2)+4.25)^0.285))-0.5)*600/4.2)/600)/0.003614))))))</f>
        <v>150</v>
      </c>
      <c r="AU37" s="98">
        <f t="shared" ref="AU37:AU68" si="78">IF($D37&lt;2,MAX(IF($D37=1,60,20),IF($D37&lt;2,(AT37/(0.4+0.6*MAX(0,MIN(1,IF($D37=0,((4.25)^(((4.25)+(4.25-(4-V37)*4.25/4*1/9))^0.285)/((4.25)^(((4.25)+(4.25-(4-V37)*4.25/4*1/9))^0.285)+(4.25-(4-V37)*4.25/4*1/9)^(((4.25)+(4.25-(4-V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V37)))/0.5345*0.0009131+0.0104414*(3.74-MIN(3.74,V37)))*50,(((4.25+(AH37-0.263)*0.32*198*MAX(6,198/33)/198)^(((4.25+(AH37-0.263)*0.32*198*MAX(6,198/33)/198)+(4.25-(4-V37)*4.25/4*MAX(6,198/33)/9))^0.285)/((4.25+(AH37-0.263)*0.32*198*MAX(6,198/33)/198)^(((4.25+(AH37-0.263)*0.32*198*MAX(6,198/33)/198)+(4.25-(4-V37)*4.25/4*MAX(6,198/33)/9))^0.285)+(4.25-(4-V37)*4.25/4*MAX(6,198/33)/9)^(((4.25+(AH37-0.263)*0.32*198*MAX(6,198/33)/198)+(4.25-(4-V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-IF($M37+AU$4-LEFT($BA$4,4)*1&gt;30,IF($D37=0,2/3,2)*MAX(0,$M37+AU$4-LEFT($BA$4,4)*1-30),0))*(0.4+0.6*MAX(0,MIN(1,IF($D37=0,((4.25)^(((4.25)+(4.25-(4-W37)*4.25/4*1/9))^0.285)/((4.25)^(((4.25)+(4.25-(4-W37)*4.25/4*1/9))^0.285)+(4.25-(4-W37)*4.25/4*1/9)^(((4.25)+(4.25-(4-W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W37)))/0.5345*0.0009131+0.0104414*(3.74-MIN(3.74,W37)))*50,(((4.25+(AI37-0.263)*0.32*198*MAX(6,198/33)/198)^(((4.25+(AI37-0.263)*0.32*198*MAX(6,198/33)/198)+(4.25-(4-W37)*4.25/4*MAX(6,198/33)/9))^0.285)/((4.25+(AI37-0.263)*0.32*198*MAX(6,198/33)/198)^(((4.25+(AI37-0.263)*0.32*198*MAX(6,198/33)/198)+(4.25-(4-W37)*4.25/4*MAX(6,198/33)/9))^0.285)+(4.25-(4-W37)*4.25/4*MAX(6,198/33)/9)^(((4.25+(AI37-0.263)*0.32*198*MAX(6,198/33)/198)+(4.25-(4-W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)),MAX(150,((AT37/(0.4+MAX(0,0.6*MIN(1,(IF(V37="",0,(((4.25+(V37-0.263)*4.2)^(((4.25+(V37-0.263)*4.2)+(4.25-AH37*600/600*4.2/600))^0.285))/((4.25+(V37-0.263)*4.2)^(((4.25+(V37-0.263)*4.2)+(4.25-AH37*600/600*4.2/600))^0.285)+(4.25-AH37*600/600*4.2/600)^(((4.25+(V37-0.263)*4.2)+(4.25-AH37*600/600*4.2/600))^0.285))-0.5)*600/4.2-(((4.25+(0.23-0.263)*4.2)^(((4.25+(0.23-0.263)*4.2)+4.25)^0.285))/((4.25+(0.23-0.263)*4.2)^(((4.25+(0.23-0.263)*4.2)+4.25)^0.285)+4.25^(((4.25+(0.23-0.263)*4.2)+4.25)^0.285))-0.5)*600/4.2)/600)/0.003614)))-4*MAX(0,$M37+AU$4-LEFT($BA$4,4)*1-30))*(0.4+MAX(0,0.6*MIN(1,(IF(W37="",0,(((4.25+(W37-0.263)*4.2)^(((4.25+(W37-0.263)*4.2)+(4.25-AI37*600/600*4.2/600))^0.285))/((4.25+(W37-0.263)*4.2)^(((4.25+(W37-0.263)*4.2)+(4.25-AI37*600/600*4.2/600))^0.285)+(4.25-AI37*600/600*4.2/600)^(((4.25+(W37-0.263)*4.2)+(4.25-AI37*600/600*4.2/600))^0.285))-0.5)*600/4.2-(((4.25+(0.23-0.263)*4.2)^(((4.25+(0.23-0.263)*4.2)+4.25)^0.285))/((4.25+(0.23-0.263)*4.2)^(((4.25+(0.23-0.263)*4.2)+4.25)^0.285)+4.25^(((4.25+(0.23-0.263)*4.2)+4.25)^0.285))-0.5)*600/4.2)/600)/0.003614))))))</f>
        <v>150</v>
      </c>
      <c r="AV37" s="98">
        <f t="shared" ref="AV37:AV68" si="79">IF($D37&lt;2,MAX(IF($D37=1,60,20),IF($D37&lt;2,(AU37/(0.4+0.6*MAX(0,MIN(1,IF($D37=0,((4.25)^(((4.25)+(4.25-(4-W37)*4.25/4*1/9))^0.285)/((4.25)^(((4.25)+(4.25-(4-W37)*4.25/4*1/9))^0.285)+(4.25-(4-W37)*4.25/4*1/9)^(((4.25)+(4.25-(4-W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W37)))/0.5345*0.0009131+0.0104414*(3.74-MIN(3.74,W37)))*50,(((4.25+(AI37-0.263)*0.32*198*MAX(6,198/33)/198)^(((4.25+(AI37-0.263)*0.32*198*MAX(6,198/33)/198)+(4.25-(4-W37)*4.25/4*MAX(6,198/33)/9))^0.285)/((4.25+(AI37-0.263)*0.32*198*MAX(6,198/33)/198)^(((4.25+(AI37-0.263)*0.32*198*MAX(6,198/33)/198)+(4.25-(4-W37)*4.25/4*MAX(6,198/33)/9))^0.285)+(4.25-(4-W37)*4.25/4*MAX(6,198/33)/9)^(((4.25+(AI37-0.263)*0.32*198*MAX(6,198/33)/198)+(4.25-(4-W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-IF($M37+AV$4-LEFT($BA$4,4)*1&gt;30,IF($D37=0,2/3,2)*MAX(0,$M37+AV$4-LEFT($BA$4,4)*1-30),0))*(0.4+0.6*MAX(0,MIN(1,IF($D37=0,((4.25)^(((4.25)+(4.25-(4-X37)*4.25/4*1/9))^0.285)/((4.25)^(((4.25)+(4.25-(4-X37)*4.25/4*1/9))^0.285)+(4.25-(4-X37)*4.25/4*1/9)^(((4.25)+(4.25-(4-X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X37)))/0.5345*0.0009131+0.0104414*(3.74-MIN(3.74,X37)))*50,(((4.25+(AJ37-0.263)*0.32*198*MAX(6,198/33)/198)^(((4.25+(AJ37-0.263)*0.32*198*MAX(6,198/33)/198)+(4.25-(4-X37)*4.25/4*MAX(6,198/33)/9))^0.285)/((4.25+(AJ37-0.263)*0.32*198*MAX(6,198/33)/198)^(((4.25+(AJ37-0.263)*0.32*198*MAX(6,198/33)/198)+(4.25-(4-X37)*4.25/4*MAX(6,198/33)/9))^0.285)+(4.25-(4-X37)*4.25/4*MAX(6,198/33)/9)^(((4.25+(AJ37-0.263)*0.32*198*MAX(6,198/33)/198)+(4.25-(4-X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)),MAX(150,((AU37/(0.4+MAX(0,0.6*MIN(1,(IF(W37="",0,(((4.25+(W37-0.263)*4.2)^(((4.25+(W37-0.263)*4.2)+(4.25-AI37*600/600*4.2/600))^0.285))/((4.25+(W37-0.263)*4.2)^(((4.25+(W37-0.263)*4.2)+(4.25-AI37*600/600*4.2/600))^0.285)+(4.25-AI37*600/600*4.2/600)^(((4.25+(W37-0.263)*4.2)+(4.25-AI37*600/600*4.2/600))^0.285))-0.5)*600/4.2-(((4.25+(0.23-0.263)*4.2)^(((4.25+(0.23-0.263)*4.2)+4.25)^0.285))/((4.25+(0.23-0.263)*4.2)^(((4.25+(0.23-0.263)*4.2)+4.25)^0.285)+4.25^(((4.25+(0.23-0.263)*4.2)+4.25)^0.285))-0.5)*600/4.2)/600)/0.003614)))-4*MAX(0,$M37+AV$4-LEFT($BA$4,4)*1-30))*(0.4+MAX(0,0.6*MIN(1,(IF(X37="",0,(((4.25+(X37-0.263)*4.2)^(((4.25+(X37-0.263)*4.2)+(4.25-AJ37*600/600*4.2/600))^0.285))/((4.25+(X37-0.263)*4.2)^(((4.25+(X37-0.263)*4.2)+(4.25-AJ37*600/600*4.2/600))^0.285)+(4.25-AJ37*600/600*4.2/600)^(((4.25+(X37-0.263)*4.2)+(4.25-AJ37*600/600*4.2/600))^0.285))-0.5)*600/4.2-(((4.25+(0.23-0.263)*4.2)^(((4.25+(0.23-0.263)*4.2)+4.25)^0.285))/((4.25+(0.23-0.263)*4.2)^(((4.25+(0.23-0.263)*4.2)+4.25)^0.285)+4.25^(((4.25+(0.23-0.263)*4.2)+4.25)^0.285))-0.5)*600/4.2)/600)/0.003614))))))</f>
        <v>150</v>
      </c>
      <c r="AW37" s="98">
        <f t="shared" ref="AW37:AW68" si="80">IF($D37&lt;2,MAX(IF($D37=1,60,20),IF($D37&lt;2,(AV37/(0.4+0.6*MAX(0,MIN(1,IF($D37=0,((4.25)^(((4.25)+(4.25-(4-X37)*4.25/4*1/9))^0.285)/((4.25)^(((4.25)+(4.25-(4-X37)*4.25/4*1/9))^0.285)+(4.25-(4-X37)*4.25/4*1/9)^(((4.25)+(4.25-(4-X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X37)))/0.5345*0.0009131+0.0104414*(3.74-MIN(3.74,X37)))*50,(((4.25+(AJ37-0.263)*0.32*198*MAX(6,198/33)/198)^(((4.25+(AJ37-0.263)*0.32*198*MAX(6,198/33)/198)+(4.25-(4-X37)*4.25/4*MAX(6,198/33)/9))^0.285)/((4.25+(AJ37-0.263)*0.32*198*MAX(6,198/33)/198)^(((4.25+(AJ37-0.263)*0.32*198*MAX(6,198/33)/198)+(4.25-(4-X37)*4.25/4*MAX(6,198/33)/9))^0.285)+(4.25-(4-X37)*4.25/4*MAX(6,198/33)/9)^(((4.25+(AJ37-0.263)*0.32*198*MAX(6,198/33)/198)+(4.25-(4-X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-IF($M37+AW$4-LEFT($BA$4,4)*1&gt;30,IF($D37=0,2/3,2)*MAX(0,$M37+AW$4-LEFT($BA$4,4)*1-30),0))*(0.4+0.6*MAX(0,MIN(1,IF($D37=0,((4.25)^(((4.25)+(4.25-(4-Y37)*4.25/4*1/9))^0.285)/((4.25)^(((4.25)+(4.25-(4-Y37)*4.25/4*1/9))^0.285)+(4.25-(4-Y37)*4.25/4*1/9)^(((4.25)+(4.25-(4-Y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Y37)))/0.5345*0.0009131+0.0104414*(3.74-MIN(3.74,Y37)))*50,(((4.25+(AK37-0.263)*0.32*198*MAX(6,198/33)/198)^(((4.25+(AK37-0.263)*0.32*198*MAX(6,198/33)/198)+(4.25-(4-Y37)*4.25/4*MAX(6,198/33)/9))^0.285)/((4.25+(AK37-0.263)*0.32*198*MAX(6,198/33)/198)^(((4.25+(AK37-0.263)*0.32*198*MAX(6,198/33)/198)+(4.25-(4-Y37)*4.25/4*MAX(6,198/33)/9))^0.285)+(4.25-(4-Y37)*4.25/4*MAX(6,198/33)/9)^(((4.25+(AK37-0.263)*0.32*198*MAX(6,198/33)/198)+(4.25-(4-Y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)),MAX(150,((AV37/(0.4+MAX(0,0.6*MIN(1,(IF(X37="",0,(((4.25+(X37-0.263)*4.2)^(((4.25+(X37-0.263)*4.2)+(4.25-AJ37*600/600*4.2/600))^0.285))/((4.25+(X37-0.263)*4.2)^(((4.25+(X37-0.263)*4.2)+(4.25-AJ37*600/600*4.2/600))^0.285)+(4.25-AJ37*600/600*4.2/600)^(((4.25+(X37-0.263)*4.2)+(4.25-AJ37*600/600*4.2/600))^0.285))-0.5)*600/4.2-(((4.25+(0.23-0.263)*4.2)^(((4.25+(0.23-0.263)*4.2)+4.25)^0.285))/((4.25+(0.23-0.263)*4.2)^(((4.25+(0.23-0.263)*4.2)+4.25)^0.285)+4.25^(((4.25+(0.23-0.263)*4.2)+4.25)^0.285))-0.5)*600/4.2)/600)/0.003614)))-4*MAX(0,$M37+AW$4-LEFT($BA$4,4)*1-30))*(0.4+MAX(0,0.6*MIN(1,(IF(Y37="",0,(((4.25+(Y37-0.263)*4.2)^(((4.25+(Y37-0.263)*4.2)+(4.25-AK37*600/600*4.2/600))^0.285))/((4.25+(Y37-0.263)*4.2)^(((4.25+(Y37-0.263)*4.2)+(4.25-AK37*600/600*4.2/600))^0.285)+(4.25-AK37*600/600*4.2/600)^(((4.25+(Y37-0.263)*4.2)+(4.25-AK37*600/600*4.2/600))^0.285))-0.5)*600/4.2-(((4.25+(0.23-0.263)*4.2)^(((4.25+(0.23-0.263)*4.2)+4.25)^0.285))/((4.25+(0.23-0.263)*4.2)^(((4.25+(0.23-0.263)*4.2)+4.25)^0.285)+4.25^(((4.25+(0.23-0.263)*4.2)+4.25)^0.285))-0.5)*600/4.2)/600)/0.003614))))))</f>
        <v>150</v>
      </c>
      <c r="AX37" s="98">
        <f t="shared" ref="AX37:AX68" si="81">IF($D37&lt;2,MAX(IF($D37=1,60,20),IF($D37&lt;2,(AW37/(0.4+0.6*MAX(0,MIN(1,IF($D37=0,((4.25)^(((4.25)+(4.25-(4-Y37)*4.25/4*1/9))^0.285)/((4.25)^(((4.25)+(4.25-(4-Y37)*4.25/4*1/9))^0.285)+(4.25-(4-Y37)*4.25/4*1/9)^(((4.25)+(4.25-(4-Y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Y37)))/0.5345*0.0009131+0.0104414*(3.74-MIN(3.74,Y37)))*50,(((4.25+(AK37-0.263)*0.32*198*MAX(6,198/33)/198)^(((4.25+(AK37-0.263)*0.32*198*MAX(6,198/33)/198)+(4.25-(4-Y37)*4.25/4*MAX(6,198/33)/9))^0.285)/((4.25+(AK37-0.263)*0.32*198*MAX(6,198/33)/198)^(((4.25+(AK37-0.263)*0.32*198*MAX(6,198/33)/198)+(4.25-(4-Y37)*4.25/4*MAX(6,198/33)/9))^0.285)+(4.25-(4-Y37)*4.25/4*MAX(6,198/33)/9)^(((4.25+(AK37-0.263)*0.32*198*MAX(6,198/33)/198)+(4.25-(4-Y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-IF($M37+AX$4-LEFT($BA$4,4)*1&gt;30,IF($D37=0,2/3,2)*MAX(0,$M37+AX$4-LEFT($BA$4,4)*1-30),0))*(0.4+0.6*MAX(0,MIN(1,IF($D37=0,((4.25)^(((4.25)+(4.25-(4-Z37)*4.25/4*1/9))^0.285)/((4.25)^(((4.25)+(4.25-(4-Z37)*4.25/4*1/9))^0.285)+(4.25-(4-Z37)*4.25/4*1/9)^(((4.25)+(4.25-(4-Z37)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Z37)))/0.5345*0.0009131+0.0104414*(3.74-MIN(3.74,Z37)))*50,(((4.25+(AL37-0.263)*0.32*198*MAX(6,198/33)/198)^(((4.25+(AL37-0.263)*0.32*198*MAX(6,198/33)/198)+(4.25-(4-Z37)*4.25/4*MAX(6,198/33)/9))^0.285)/((4.25+(AL37-0.263)*0.32*198*MAX(6,198/33)/198)^(((4.25+(AL37-0.263)*0.32*198*MAX(6,198/33)/198)+(4.25-(4-Z37)*4.25/4*MAX(6,198/33)/9))^0.285)+(4.25-(4-Z37)*4.25/4*MAX(6,198/33)/9)^(((4.25+(AL37-0.263)*0.32*198*MAX(6,198/33)/198)+(4.25-(4-Z37)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37=0,50,198)/0.0065))))),MAX(150,((AW37/(0.4+MAX(0,0.6*MIN(1,(IF(Y37="",0,(((4.25+(Y37-0.263)*4.2)^(((4.25+(Y37-0.263)*4.2)+(4.25-AK37*600/600*4.2/600))^0.285))/((4.25+(Y37-0.263)*4.2)^(((4.25+(Y37-0.263)*4.2)+(4.25-AK37*600/600*4.2/600))^0.285)+(4.25-AK37*600/600*4.2/600)^(((4.25+(Y37-0.263)*4.2)+(4.25-AK37*600/600*4.2/600))^0.285))-0.5)*600/4.2-(((4.25+(0.23-0.263)*4.2)^(((4.25+(0.23-0.263)*4.2)+4.25)^0.285))/((4.25+(0.23-0.263)*4.2)^(((4.25+(0.23-0.263)*4.2)+4.25)^0.285)+4.25^(((4.25+(0.23-0.263)*4.2)+4.25)^0.285))-0.5)*600/4.2)/600)/0.003614)))-4*MAX(0,$M37+AX$4-LEFT($BA$4,4)*1-30))*(0.4+MAX(0,0.6*MIN(1,(IF(Z37="",0,(((4.25+(Z37-0.263)*4.2)^(((4.25+(Z37-0.263)*4.2)+(4.25-AL37*600/600*4.2/600))^0.285))/((4.25+(Z37-0.263)*4.2)^(((4.25+(Z37-0.263)*4.2)+(4.25-AL37*600/600*4.2/600))^0.285)+(4.25-AL37*600/600*4.2/600)^(((4.25+(Z37-0.263)*4.2)+(4.25-AL37*600/600*4.2/600))^0.285))-0.5)*600/4.2-(((4.25+(0.23-0.263)*4.2)^(((4.25+(0.23-0.263)*4.2)+4.25)^0.285))/((4.25+(0.23-0.263)*4.2)^(((4.25+(0.23-0.263)*4.2)+4.25)^0.285)+4.25^(((4.25+(0.23-0.263)*4.2)+4.25)^0.285))-0.5)*600/4.2)/600)/0.003614))))))</f>
        <v>150</v>
      </c>
      <c r="AY37" s="96">
        <f t="shared" ref="AY37:AY68" si="82">IF(OR(BM37&lt;&gt;"",$J37+LEFT(BM$4,4)*1-LEFT($BM$4,4)*1-1+1&lt;6),BA37*1,0)+IF(OR(BN37&lt;&gt;"",$J37+LEFT(BN$4,4)*1-LEFT($BM$4,4)*1-1+1&lt;6),BB37,0)*0.85+IF(OR(BO37&lt;&gt;"",$J37+LEFT(BO$4,4)*1-LEFT($BM$4,4)*1-1+1&lt;6),BC37,0)*0.85^2+IF(OR(BP37&lt;&gt;"",$J37+LEFT(BP$4,4)*1-LEFT($BM$4,4)*1-1+1&lt;6),BD37,0)*0.85^3+IF(OR(BQ37&lt;&gt;"",$J37+LEFT(BQ$4,4)*1-LEFT($BM$4,4)*1-1+1&lt;6),BE37,0)*0.85^4+IF(OR(BR37&lt;&gt;"",$J37+LEFT(BR$4,4)*1-LEFT($BM$4,4)*1-1+1&lt;6),BF37,0)*0.85^5+IF(OR(BS37&lt;&gt;"",$J37+LEFT(BS$4,4)*1-LEFT($BM$4,4)*1-1+1&lt;6),BG37,0)*0.85^6+IF(OR(BT37&lt;&gt;"",$J37+LEFT(BT$4,4)*1-LEFT($BM$4,4)*1-1+1&lt;6),BH37,0)*0.85^7+IF(OR(BU37&lt;&gt;"",$J37+LEFT(BU$4,4)*1-LEFT($BM$4,4)*1-1+1&lt;6),BI37,0)*0.85^8+IF(OR(BV37&lt;&gt;"",$J37+LEFT(BV$4,4)*1-LEFT($BM$4,4)*1-1+1&lt;6),BJ37,0)*0.85^9+IF(OR(BW37&lt;&gt;"",$J37+LEFT(BW$4,4)*1-LEFT($BM$4,4)*1-1+1&lt;6),BK37,0)*0.85^10+IF(OR(BX37&lt;&gt;"",$J37+LEFT(BX$4,4)*1-LEFT($BM$4,4)*1-1+1&lt;6),BL37,0)*0.85^11</f>
        <v>0.74539584224085909</v>
      </c>
      <c r="AZ37" s="96">
        <f t="shared" ref="AZ37:AZ68" si="83">IF(OR(BM37&lt;&gt;"",$J37+LEFT(BM$4,4)*1-LEFT($BM$4,4)*1-1+1&lt;6),(IF(BM37&lt;&gt;"",BM37,BY37)-0.5)*1,0)+IF(OR(BN37&lt;&gt;"",$J37+LEFT(BN$4,4)*1-LEFT($BM$4,4)*1-1+1&lt;6),IF(BN37&lt;&gt;"",BN37,BZ37)-0.5,0)*0.85/$B$1+IF(OR(BO37&lt;&gt;"",$J37+LEFT(BO$4,4)*1-LEFT($BM$4,4)*1-1+1&lt;6),IF(BO37&lt;&gt;"",BO37,CA37)-0.5,0)*0.85^2/$B$1^2+IF(OR(BP37&lt;&gt;"",$J37+LEFT(BP$4,4)*1-LEFT($BM$4,4)*1-1+1&lt;6),IF(BP37&lt;&gt;"",BP37,CB37)-0.5,0)*0.85^3/$B$1^3+IF(OR(BQ37&lt;&gt;"",$J37+LEFT(BQ$4,4)*1-LEFT($BM$4,4)*1-1+1&lt;6),IF(BQ37&lt;&gt;"",BQ37,CC37)-0.5,0)*0.85^4/$B$1^4+IF(OR(BR37&lt;&gt;"",$J37+LEFT(BR$4,4)*1-LEFT($BM$4,4)*1-1+1&lt;6),IF(BR37&lt;&gt;"",BR37,CD37)-0.5,0)*0.85^5/$B$1^5+IF(OR(BS37&lt;&gt;"",$J37+LEFT(BS$4,4)*1-LEFT($BM$4,4)*1-1+1&lt;6),IF(BS37&lt;&gt;"",BS37,CE37)-0.5,0)*0.85^6/$B$1^6+IF(OR(BT37&lt;&gt;"",$J37+LEFT(BT$4,4)*1-LEFT($BM$4,4)*1-1+1&lt;6),IF(BT37&lt;&gt;"",BT37,CF37)-0.5,0)*0.85^7/$B$1^7+IF(OR(BU37&lt;&gt;"",$J37+LEFT(BU$4,4)*1-LEFT($BM$4,4)*1-1+1&lt;6),IF(BU37&lt;&gt;"",BU37,CG37)-0.5,0)*0.85^8/$B$1^8+IF(OR(BV37&lt;&gt;"",$J37+LEFT(BV$4,4)*1-LEFT($BM$4,4)*1-1+1&lt;6),IF(BV37&lt;&gt;"",BV37,CH37)-0.5,0)*0.85^9/$B$1^9+IF(OR(BW37&lt;&gt;"",$J37+LEFT(BW$4,4)*1-LEFT($BM$4,4)*1-1+1&lt;6),IF(BW37&lt;&gt;"",BW37,CI37)-0.5,0)*0.85^10/$B$1^10+IF(OR(BX37&lt;&gt;"",$J37+LEFT(BX$4,4)*1-LEFT($BM$4,4)*1-1+1&lt;6),IF(BX37&lt;&gt;"",BX37,CJ37)-0.5,0)*0.85^11/$B$1^11+IF(H37="Y",7.7,0)</f>
        <v>10.857142857142858</v>
      </c>
      <c r="BA37" s="96">
        <f t="shared" ref="BA37:BA68" si="84">MAX(0,IF($D37=0,((4.25)^(((4.25)+(4.25-(4-O37)*4.25/4*1/9))^0.285)/((4.25)^(((4.25)+(4.25-(4-O37)*4.25/4*1/9))^0.285)+(4.25-(4-O37)*4.25/4*1/9)^(((4.25)+(4.25-(4-O37)*4.25/4*1/9))^0.285))-0.5)*AM37+((4.2745*4.25/4*1/9+4*4.25/4*(1-1/9))^(((4.2745*4.25/4*1/9+4*4.25/4*(1-1/9))+4.25)^0.285)/((4.2745*4.25/4*1/9+4*4.25/4*(1-1/9))^(((4.2745*4.25/4*1/9+4*4.25/4*(1-1/9))+4.25)^0.285)+4.25^(((4.2745*4.25/4*1/9+4*4.25/4*(1-1/9))+4.25)^0.285))-0.5)*AM37+((4.2745-MIN(4.2745,MAX(3.74,O37)))/0.5345*0.0009131+0.0104414*(3.74-MIN(3.74,O37)))*AM37,IF($D37=1,(((4.25+(AA37-0.263)*0.32*AM37*MAX(6,AM37/33)/AM37)^(((4.25+(AA37-0.263)*0.32*AM37*MAX(6,AM37/33)/AM37)+(4.25-(4-O37)*4.25/4*MAX(6,AM37/33)/9))^0.285)/((4.25+(AA37-0.263)*0.32*AM37*MAX(6,AM37/33)/AM37)^(((4.25+(AA37-0.263)*0.32*AM37*MAX(6,AM37/33)/AM37)+(4.25-(4-O37)*4.25/4*MAX(6,AM37/33)/9))^0.285)+(4.25-(4-O37)*4.25/4*MAX(6,AM37/33)/9)^(((4.25+(AA37-0.263)*0.32*AM37*MAX(6,AM37/33)/AM37)+(4.25-(4-O37)*4.25/4*MAX(6,AM37/33)/9))^0.285))-0.5)*MIN(33,AM37/6)+((5.15*4.25/4*MAX(6,AM37/33)/9+4*4.25/4*(1-MAX(6,AM37/33)/9))^(((5.15*4.25/4*MAX(6,AM37/33)/9+4*4.25/4*(1-MAX(6,AM37/33)/9))+4.25)^0.285)/((5.15*4.25/4*MAX(6,AM37/33)/9+4*4.25/4*(1-MAX(6,AM37/33)/9))^(((5.15*4.25/4*MAX(6,AM37/33)/9+4*4.25/4*(1-MAX(6,AM37/33)/9))+4.25)^0.285)+4.25^(((5.15*4.25/4*MAX(6,AM37/33)/9+4*4.25/4*(1-MAX(6,AM37/33)/9))+4.25)^0.285))-0.5)*MIN(33,AM37/6)),((((4.25+(O37-0.263)*4.2)^(((4.25+(O37-0.263)*4.2)+(4.25-AA37*AM37/600*4.2/AM37))^0.285))/((4.25+(O37-0.263)*4.2)^(((4.25+(O37-0.263)*4.2)+(4.25-AA37*AM37/600*4.2/AM37))^0.285)+(4.25-AA37*AM37/600*4.2/AM37)^(((4.25+(O37-0.263)*4.2)+(4.25-AA37*AM37/600*4.2/AM37))^0.285))-0.5)*AM37/4.2-(((4.25+(0.23-0.263)*4.2)^(((4.25+(0.23-0.263)*4.2)+4.25)^0.285))/((4.25+(0.23-0.263)*4.2)^(((4.25+(0.23-0.263)*4.2)+4.25)^0.285)+4.25^(((4.25+(0.23-0.263)*4.2)+4.25)^0.285))-0.5)*AM37/4.2))))</f>
        <v>0.56734054267130929</v>
      </c>
      <c r="BB37" s="96">
        <f t="shared" ref="BB37:BB68" si="85">MAX(0,IF($D37=0,((4.25)^(((4.25)+(4.25-(4-P37)*4.25/4*1/9))^0.285)/((4.25)^(((4.25)+(4.25-(4-P37)*4.25/4*1/9))^0.285)+(4.25-(4-P37)*4.25/4*1/9)^(((4.25)+(4.25-(4-P37)*4.25/4*1/9))^0.285))-0.5)*AN37+((4.2745*4.25/4*1/9+4*4.25/4*(1-1/9))^(((4.2745*4.25/4*1/9+4*4.25/4*(1-1/9))+4.25)^0.285)/((4.2745*4.25/4*1/9+4*4.25/4*(1-1/9))^(((4.2745*4.25/4*1/9+4*4.25/4*(1-1/9))+4.25)^0.285)+4.25^(((4.2745*4.25/4*1/9+4*4.25/4*(1-1/9))+4.25)^0.285))-0.5)*AN37+((4.2745-MIN(4.2745,MAX(3.74,P37)))/0.5345*0.0009131+0.0104414*(3.74-MIN(3.74,P37)))*AN37,IF($D37=1,(((4.25+(AB37-0.263)*0.32*AN37*MAX(6,AN37/33)/AN37)^(((4.25+(AB37-0.263)*0.32*AN37*MAX(6,AN37/33)/AN37)+(4.25-(4-P37)*4.25/4*MAX(6,AN37/33)/9))^0.285)/((4.25+(AB37-0.263)*0.32*AN37*MAX(6,AN37/33)/AN37)^(((4.25+(AB37-0.263)*0.32*AN37*MAX(6,AN37/33)/AN37)+(4.25-(4-P37)*4.25/4*MAX(6,AN37/33)/9))^0.285)+(4.25-(4-P37)*4.25/4*MAX(6,AN37/33)/9)^(((4.25+(AB37-0.263)*0.32*AN37*MAX(6,AN37/33)/AN37)+(4.25-(4-P37)*4.25/4*MAX(6,AN37/33)/9))^0.285))-0.5)*MIN(33,AN37/6)+((5.15*4.25/4*MAX(6,AN37/33)/9+4*4.25/4*(1-MAX(6,AN37/33)/9))^(((5.15*4.25/4*MAX(6,AN37/33)/9+4*4.25/4*(1-MAX(6,AN37/33)/9))+4.25)^0.285)/((5.15*4.25/4*MAX(6,AN37/33)/9+4*4.25/4*(1-MAX(6,AN37/33)/9))^(((5.15*4.25/4*MAX(6,AN37/33)/9+4*4.25/4*(1-MAX(6,AN37/33)/9))+4.25)^0.285)+4.25^(((5.15*4.25/4*MAX(6,AN37/33)/9+4*4.25/4*(1-MAX(6,AN37/33)/9))+4.25)^0.285))-0.5)*MIN(33,AN37/6)),((((4.25+(P37-0.263)*4.2)^(((4.25+(P37-0.263)*4.2)+(4.25-AB37*AN37/600*4.2/AN37))^0.285))/((4.25+(P37-0.263)*4.2)^(((4.25+(P37-0.263)*4.2)+(4.25-AB37*AN37/600*4.2/AN37))^0.285)+(4.25-AB37*AN37/600*4.2/AN37)^(((4.25+(P37-0.263)*4.2)+(4.25-AB37*AN37/600*4.2/AN37))^0.285))-0.5)*AN37/4.2-(((4.25+(0.23-0.263)*4.2)^(((4.25+(0.23-0.263)*4.2)+4.25)^0.285))/((4.25+(0.23-0.263)*4.2)^(((4.25+(0.23-0.263)*4.2)+4.25)^0.285)+4.25^(((4.25+(0.23-0.263)*4.2)+4.25)^0.285))-0.5)*AN37/4.2))))</f>
        <v>0.2094768230229998</v>
      </c>
      <c r="BC37" s="96">
        <f t="shared" ref="BC37:BC68" si="86">MAX(0,IF($D37=0,((4.25)^(((4.25)+(4.25-(4-Q37)*4.25/4*1/9))^0.285)/((4.25)^(((4.25)+(4.25-(4-Q37)*4.25/4*1/9))^0.285)+(4.25-(4-Q37)*4.25/4*1/9)^(((4.25)+(4.25-(4-Q37)*4.25/4*1/9))^0.285))-0.5)*AO37+((4.2745*4.25/4*1/9+4*4.25/4*(1-1/9))^(((4.2745*4.25/4*1/9+4*4.25/4*(1-1/9))+4.25)^0.285)/((4.2745*4.25/4*1/9+4*4.25/4*(1-1/9))^(((4.2745*4.25/4*1/9+4*4.25/4*(1-1/9))+4.25)^0.285)+4.25^(((4.2745*4.25/4*1/9+4*4.25/4*(1-1/9))+4.25)^0.285))-0.5)*AO37+((4.2745-MIN(4.2745,MAX(3.74,Q37)))/0.5345*0.0009131+0.0104414*(3.74-MIN(3.74,Q37)))*AO37,IF($D37=1,(((4.25+(AC37-0.263)*0.32*AO37*MAX(6,AO37/33)/AO37)^(((4.25+(AC37-0.263)*0.32*AO37*MAX(6,AO37/33)/AO37)+(4.25-(4-Q37)*4.25/4*MAX(6,AO37/33)/9))^0.285)/((4.25+(AC37-0.263)*0.32*AO37*MAX(6,AO37/33)/AO37)^(((4.25+(AC37-0.263)*0.32*AO37*MAX(6,AO37/33)/AO37)+(4.25-(4-Q37)*4.25/4*MAX(6,AO37/33)/9))^0.285)+(4.25-(4-Q37)*4.25/4*MAX(6,AO37/33)/9)^(((4.25+(AC37-0.263)*0.32*AO37*MAX(6,AO37/33)/AO37)+(4.25-(4-Q37)*4.25/4*MAX(6,AO37/33)/9))^0.285))-0.5)*MIN(33,AO37/6)+((5.15*4.25/4*MAX(6,AO37/33)/9+4*4.25/4*(1-MAX(6,AO37/33)/9))^(((5.15*4.25/4*MAX(6,AO37/33)/9+4*4.25/4*(1-MAX(6,AO37/33)/9))+4.25)^0.285)/((5.15*4.25/4*MAX(6,AO37/33)/9+4*4.25/4*(1-MAX(6,AO37/33)/9))^(((5.15*4.25/4*MAX(6,AO37/33)/9+4*4.25/4*(1-MAX(6,AO37/33)/9))+4.25)^0.285)+4.25^(((5.15*4.25/4*MAX(6,AO37/33)/9+4*4.25/4*(1-MAX(6,AO37/33)/9))+4.25)^0.285))-0.5)*MIN(33,AO37/6)),((((4.25+(Q37-0.263)*4.2)^(((4.25+(Q37-0.263)*4.2)+(4.25-AC37*AO37/600*4.2/AO37))^0.285))/((4.25+(Q37-0.263)*4.2)^(((4.25+(Q37-0.263)*4.2)+(4.25-AC37*AO37/600*4.2/AO37))^0.285)+(4.25-AC37*AO37/600*4.2/AO37)^(((4.25+(Q37-0.263)*4.2)+(4.25-AC37*AO37/600*4.2/AO37))^0.285))-0.5)*AO37/4.2-(((4.25+(0.23-0.263)*4.2)^(((4.25+(0.23-0.263)*4.2)+4.25)^0.285))/((4.25+(0.23-0.263)*4.2)^(((4.25+(0.23-0.263)*4.2)+4.25)^0.285)+4.25^(((4.25+(0.23-0.263)*4.2)+4.25)^0.285))-0.5)*AO37/4.2))))</f>
        <v>0</v>
      </c>
      <c r="BD37" s="96">
        <f t="shared" ref="BD37:BD68" si="87">MAX(0,IF($D37=0,((4.25)^(((4.25)+(4.25-(4-R37)*4.25/4*1/9))^0.285)/((4.25)^(((4.25)+(4.25-(4-R37)*4.25/4*1/9))^0.285)+(4.25-(4-R37)*4.25/4*1/9)^(((4.25)+(4.25-(4-R37)*4.25/4*1/9))^0.285))-0.5)*AP37+((4.2745*4.25/4*1/9+4*4.25/4*(1-1/9))^(((4.2745*4.25/4*1/9+4*4.25/4*(1-1/9))+4.25)^0.285)/((4.2745*4.25/4*1/9+4*4.25/4*(1-1/9))^(((4.2745*4.25/4*1/9+4*4.25/4*(1-1/9))+4.25)^0.285)+4.25^(((4.2745*4.25/4*1/9+4*4.25/4*(1-1/9))+4.25)^0.285))-0.5)*AP37+((4.2745-MIN(4.2745,MAX(3.74,R37)))/0.5345*0.0009131+0.0104414*(3.74-MIN(3.74,R37)))*AP37,IF($D37=1,(((4.25+(AD37-0.263)*0.32*AP37*MAX(6,AP37/33)/AP37)^(((4.25+(AD37-0.263)*0.32*AP37*MAX(6,AP37/33)/AP37)+(4.25-(4-R37)*4.25/4*MAX(6,AP37/33)/9))^0.285)/((4.25+(AD37-0.263)*0.32*AP37*MAX(6,AP37/33)/AP37)^(((4.25+(AD37-0.263)*0.32*AP37*MAX(6,AP37/33)/AP37)+(4.25-(4-R37)*4.25/4*MAX(6,AP37/33)/9))^0.285)+(4.25-(4-R37)*4.25/4*MAX(6,AP37/33)/9)^(((4.25+(AD37-0.263)*0.32*AP37*MAX(6,AP37/33)/AP37)+(4.25-(4-R37)*4.25/4*MAX(6,AP37/33)/9))^0.285))-0.5)*MIN(33,AP37/6)+((5.15*4.25/4*MAX(6,AP37/33)/9+4*4.25/4*(1-MAX(6,AP37/33)/9))^(((5.15*4.25/4*MAX(6,AP37/33)/9+4*4.25/4*(1-MAX(6,AP37/33)/9))+4.25)^0.285)/((5.15*4.25/4*MAX(6,AP37/33)/9+4*4.25/4*(1-MAX(6,AP37/33)/9))^(((5.15*4.25/4*MAX(6,AP37/33)/9+4*4.25/4*(1-MAX(6,AP37/33)/9))+4.25)^0.285)+4.25^(((5.15*4.25/4*MAX(6,AP37/33)/9+4*4.25/4*(1-MAX(6,AP37/33)/9))+4.25)^0.285))-0.5)*MIN(33,AP37/6)),((((4.25+(R37-0.263)*4.2)^(((4.25+(R37-0.263)*4.2)+(4.25-AD37*AP37/600*4.2/AP37))^0.285))/((4.25+(R37-0.263)*4.2)^(((4.25+(R37-0.263)*4.2)+(4.25-AD37*AP37/600*4.2/AP37))^0.285)+(4.25-AD37*AP37/600*4.2/AP37)^(((4.25+(R37-0.263)*4.2)+(4.25-AD37*AP37/600*4.2/AP37))^0.285))-0.5)*AP37/4.2-(((4.25+(0.23-0.263)*4.2)^(((4.25+(0.23-0.263)*4.2)+4.25)^0.285))/((4.25+(0.23-0.263)*4.2)^(((4.25+(0.23-0.263)*4.2)+4.25)^0.285)+4.25^(((4.25+(0.23-0.263)*4.2)+4.25)^0.285))-0.5)*AP37/4.2))))</f>
        <v>0</v>
      </c>
      <c r="BE37" s="96">
        <f t="shared" ref="BE37:BE68" si="88">MAX(0,IF($D37=0,((4.25)^(((4.25)+(4.25-(4-S37)*4.25/4*1/9))^0.285)/((4.25)^(((4.25)+(4.25-(4-S37)*4.25/4*1/9))^0.285)+(4.25-(4-S37)*4.25/4*1/9)^(((4.25)+(4.25-(4-S37)*4.25/4*1/9))^0.285))-0.5)*AQ37+((4.2745*4.25/4*1/9+4*4.25/4*(1-1/9))^(((4.2745*4.25/4*1/9+4*4.25/4*(1-1/9))+4.25)^0.285)/((4.2745*4.25/4*1/9+4*4.25/4*(1-1/9))^(((4.2745*4.25/4*1/9+4*4.25/4*(1-1/9))+4.25)^0.285)+4.25^(((4.2745*4.25/4*1/9+4*4.25/4*(1-1/9))+4.25)^0.285))-0.5)*AQ37+((4.2745-MIN(4.2745,MAX(3.74,S37)))/0.5345*0.0009131+0.0104414*(3.74-MIN(3.74,S37)))*AQ37,IF($D37=1,(((4.25+(AE37-0.263)*0.32*AQ37*MAX(6,AQ37/33)/AQ37)^(((4.25+(AE37-0.263)*0.32*AQ37*MAX(6,AQ37/33)/AQ37)+(4.25-(4-S37)*4.25/4*MAX(6,AQ37/33)/9))^0.285)/((4.25+(AE37-0.263)*0.32*AQ37*MAX(6,AQ37/33)/AQ37)^(((4.25+(AE37-0.263)*0.32*AQ37*MAX(6,AQ37/33)/AQ37)+(4.25-(4-S37)*4.25/4*MAX(6,AQ37/33)/9))^0.285)+(4.25-(4-S37)*4.25/4*MAX(6,AQ37/33)/9)^(((4.25+(AE37-0.263)*0.32*AQ37*MAX(6,AQ37/33)/AQ37)+(4.25-(4-S37)*4.25/4*MAX(6,AQ37/33)/9))^0.285))-0.5)*MIN(33,AQ37/6)+((5.15*4.25/4*MAX(6,AQ37/33)/9+4*4.25/4*(1-MAX(6,AQ37/33)/9))^(((5.15*4.25/4*MAX(6,AQ37/33)/9+4*4.25/4*(1-MAX(6,AQ37/33)/9))+4.25)^0.285)/((5.15*4.25/4*MAX(6,AQ37/33)/9+4*4.25/4*(1-MAX(6,AQ37/33)/9))^(((5.15*4.25/4*MAX(6,AQ37/33)/9+4*4.25/4*(1-MAX(6,AQ37/33)/9))+4.25)^0.285)+4.25^(((5.15*4.25/4*MAX(6,AQ37/33)/9+4*4.25/4*(1-MAX(6,AQ37/33)/9))+4.25)^0.285))-0.5)*MIN(33,AQ37/6)),((((4.25+(S37-0.263)*4.2)^(((4.25+(S37-0.263)*4.2)+(4.25-AE37*AQ37/600*4.2/AQ37))^0.285))/((4.25+(S37-0.263)*4.2)^(((4.25+(S37-0.263)*4.2)+(4.25-AE37*AQ37/600*4.2/AQ37))^0.285)+(4.25-AE37*AQ37/600*4.2/AQ37)^(((4.25+(S37-0.263)*4.2)+(4.25-AE37*AQ37/600*4.2/AQ37))^0.285))-0.5)*AQ37/4.2-(((4.25+(0.23-0.263)*4.2)^(((4.25+(0.23-0.263)*4.2)+4.25)^0.285))/((4.25+(0.23-0.263)*4.2)^(((4.25+(0.23-0.263)*4.2)+4.25)^0.285)+4.25^(((4.25+(0.23-0.263)*4.2)+4.25)^0.285))-0.5)*AQ37/4.2))))</f>
        <v>0</v>
      </c>
      <c r="BF37" s="96">
        <f t="shared" ref="BF37:BF68" si="89">MAX(0,IF($D37=0,((4.25)^(((4.25)+(4.25-(4-T37)*4.25/4*1/9))^0.285)/((4.25)^(((4.25)+(4.25-(4-T37)*4.25/4*1/9))^0.285)+(4.25-(4-T37)*4.25/4*1/9)^(((4.25)+(4.25-(4-T37)*4.25/4*1/9))^0.285))-0.5)*AR37+((4.2745*4.25/4*1/9+4*4.25/4*(1-1/9))^(((4.2745*4.25/4*1/9+4*4.25/4*(1-1/9))+4.25)^0.285)/((4.2745*4.25/4*1/9+4*4.25/4*(1-1/9))^(((4.2745*4.25/4*1/9+4*4.25/4*(1-1/9))+4.25)^0.285)+4.25^(((4.2745*4.25/4*1/9+4*4.25/4*(1-1/9))+4.25)^0.285))-0.5)*AR37+((4.2745-MIN(4.2745,MAX(3.74,T37)))/0.5345*0.0009131+0.0104414*(3.74-MIN(3.74,T37)))*AR37,IF($D37=1,(((4.25+(AF37-0.263)*0.32*AR37*MAX(6,AR37/33)/AR37)^(((4.25+(AF37-0.263)*0.32*AR37*MAX(6,AR37/33)/AR37)+(4.25-(4-T37)*4.25/4*MAX(6,AR37/33)/9))^0.285)/((4.25+(AF37-0.263)*0.32*AR37*MAX(6,AR37/33)/AR37)^(((4.25+(AF37-0.263)*0.32*AR37*MAX(6,AR37/33)/AR37)+(4.25-(4-T37)*4.25/4*MAX(6,AR37/33)/9))^0.285)+(4.25-(4-T37)*4.25/4*MAX(6,AR37/33)/9)^(((4.25+(AF37-0.263)*0.32*AR37*MAX(6,AR37/33)/AR37)+(4.25-(4-T37)*4.25/4*MAX(6,AR37/33)/9))^0.285))-0.5)*MIN(33,AR37/6)+((5.15*4.25/4*MAX(6,AR37/33)/9+4*4.25/4*(1-MAX(6,AR37/33)/9))^(((5.15*4.25/4*MAX(6,AR37/33)/9+4*4.25/4*(1-MAX(6,AR37/33)/9))+4.25)^0.285)/((5.15*4.25/4*MAX(6,AR37/33)/9+4*4.25/4*(1-MAX(6,AR37/33)/9))^(((5.15*4.25/4*MAX(6,AR37/33)/9+4*4.25/4*(1-MAX(6,AR37/33)/9))+4.25)^0.285)+4.25^(((5.15*4.25/4*MAX(6,AR37/33)/9+4*4.25/4*(1-MAX(6,AR37/33)/9))+4.25)^0.285))-0.5)*MIN(33,AR37/6)),((((4.25+(T37-0.263)*4.2)^(((4.25+(T37-0.263)*4.2)+(4.25-AF37*AR37/600*4.2/AR37))^0.285))/((4.25+(T37-0.263)*4.2)^(((4.25+(T37-0.263)*4.2)+(4.25-AF37*AR37/600*4.2/AR37))^0.285)+(4.25-AF37*AR37/600*4.2/AR37)^(((4.25+(T37-0.263)*4.2)+(4.25-AF37*AR37/600*4.2/AR37))^0.285))-0.5)*AR37/4.2-(((4.25+(0.23-0.263)*4.2)^(((4.25+(0.23-0.263)*4.2)+4.25)^0.285))/((4.25+(0.23-0.263)*4.2)^(((4.25+(0.23-0.263)*4.2)+4.25)^0.285)+4.25^(((4.25+(0.23-0.263)*4.2)+4.25)^0.285))-0.5)*AR37/4.2))))</f>
        <v>0</v>
      </c>
      <c r="BG37" s="96">
        <f t="shared" ref="BG37:BG68" si="90">MAX(0,IF($D37=0,((4.25)^(((4.25)+(4.25-(4-U37)*4.25/4*1/9))^0.285)/((4.25)^(((4.25)+(4.25-(4-U37)*4.25/4*1/9))^0.285)+(4.25-(4-U37)*4.25/4*1/9)^(((4.25)+(4.25-(4-U37)*4.25/4*1/9))^0.285))-0.5)*AS37+((4.2745*4.25/4*1/9+4*4.25/4*(1-1/9))^(((4.2745*4.25/4*1/9+4*4.25/4*(1-1/9))+4.25)^0.285)/((4.2745*4.25/4*1/9+4*4.25/4*(1-1/9))^(((4.2745*4.25/4*1/9+4*4.25/4*(1-1/9))+4.25)^0.285)+4.25^(((4.2745*4.25/4*1/9+4*4.25/4*(1-1/9))+4.25)^0.285))-0.5)*AS37+((4.2745-MIN(4.2745,MAX(3.74,U37)))/0.5345*0.0009131+0.0104414*(3.74-MIN(3.74,U37)))*AS37,IF($D37=1,(((4.25+(AG37-0.263)*0.32*AS37*MAX(6,AS37/33)/AS37)^(((4.25+(AG37-0.263)*0.32*AS37*MAX(6,AS37/33)/AS37)+(4.25-(4-U37)*4.25/4*MAX(6,AS37/33)/9))^0.285)/((4.25+(AG37-0.263)*0.32*AS37*MAX(6,AS37/33)/AS37)^(((4.25+(AG37-0.263)*0.32*AS37*MAX(6,AS37/33)/AS37)+(4.25-(4-U37)*4.25/4*MAX(6,AS37/33)/9))^0.285)+(4.25-(4-U37)*4.25/4*MAX(6,AS37/33)/9)^(((4.25+(AG37-0.263)*0.32*AS37*MAX(6,AS37/33)/AS37)+(4.25-(4-U37)*4.25/4*MAX(6,AS37/33)/9))^0.285))-0.5)*MIN(33,AS37/6)+((5.15*4.25/4*MAX(6,AS37/33)/9+4*4.25/4*(1-MAX(6,AS37/33)/9))^(((5.15*4.25/4*MAX(6,AS37/33)/9+4*4.25/4*(1-MAX(6,AS37/33)/9))+4.25)^0.285)/((5.15*4.25/4*MAX(6,AS37/33)/9+4*4.25/4*(1-MAX(6,AS37/33)/9))^(((5.15*4.25/4*MAX(6,AS37/33)/9+4*4.25/4*(1-MAX(6,AS37/33)/9))+4.25)^0.285)+4.25^(((5.15*4.25/4*MAX(6,AS37/33)/9+4*4.25/4*(1-MAX(6,AS37/33)/9))+4.25)^0.285))-0.5)*MIN(33,AS37/6)),((((4.25+(U37-0.263)*4.2)^(((4.25+(U37-0.263)*4.2)+(4.25-AG37*AS37/600*4.2/AS37))^0.285))/((4.25+(U37-0.263)*4.2)^(((4.25+(U37-0.263)*4.2)+(4.25-AG37*AS37/600*4.2/AS37))^0.285)+(4.25-AG37*AS37/600*4.2/AS37)^(((4.25+(U37-0.263)*4.2)+(4.25-AG37*AS37/600*4.2/AS37))^0.285))-0.5)*AS37/4.2-(((4.25+(0.23-0.263)*4.2)^(((4.25+(0.23-0.263)*4.2)+4.25)^0.285))/((4.25+(0.23-0.263)*4.2)^(((4.25+(0.23-0.263)*4.2)+4.25)^0.285)+4.25^(((4.25+(0.23-0.263)*4.2)+4.25)^0.285))-0.5)*AS37/4.2))))</f>
        <v>0</v>
      </c>
      <c r="BH37" s="96">
        <f t="shared" ref="BH37:BH68" si="91">MAX(0,IF($D37=0,((4.25)^(((4.25)+(4.25-(4-V37)*4.25/4*1/9))^0.285)/((4.25)^(((4.25)+(4.25-(4-V37)*4.25/4*1/9))^0.285)+(4.25-(4-V37)*4.25/4*1/9)^(((4.25)+(4.25-(4-V37)*4.25/4*1/9))^0.285))-0.5)*AT37+((4.2745*4.25/4*1/9+4*4.25/4*(1-1/9))^(((4.2745*4.25/4*1/9+4*4.25/4*(1-1/9))+4.25)^0.285)/((4.2745*4.25/4*1/9+4*4.25/4*(1-1/9))^(((4.2745*4.25/4*1/9+4*4.25/4*(1-1/9))+4.25)^0.285)+4.25^(((4.2745*4.25/4*1/9+4*4.25/4*(1-1/9))+4.25)^0.285))-0.5)*AT37+((4.2745-MIN(4.2745,MAX(3.74,V37)))/0.5345*0.0009131+0.0104414*(3.74-MIN(3.74,V37)))*AT37,IF($D37=1,(((4.25+(AH37-0.263)*0.32*AT37*MAX(6,AT37/33)/AT37)^(((4.25+(AH37-0.263)*0.32*AT37*MAX(6,AT37/33)/AT37)+(4.25-(4-V37)*4.25/4*MAX(6,AT37/33)/9))^0.285)/((4.25+(AH37-0.263)*0.32*AT37*MAX(6,AT37/33)/AT37)^(((4.25+(AH37-0.263)*0.32*AT37*MAX(6,AT37/33)/AT37)+(4.25-(4-V37)*4.25/4*MAX(6,AT37/33)/9))^0.285)+(4.25-(4-V37)*4.25/4*MAX(6,AT37/33)/9)^(((4.25+(AH37-0.263)*0.32*AT37*MAX(6,AT37/33)/AT37)+(4.25-(4-V37)*4.25/4*MAX(6,AT37/33)/9))^0.285))-0.5)*MIN(33,AT37/6)+((5.15*4.25/4*MAX(6,AT37/33)/9+4*4.25/4*(1-MAX(6,AT37/33)/9))^(((5.15*4.25/4*MAX(6,AT37/33)/9+4*4.25/4*(1-MAX(6,AT37/33)/9))+4.25)^0.285)/((5.15*4.25/4*MAX(6,AT37/33)/9+4*4.25/4*(1-MAX(6,AT37/33)/9))^(((5.15*4.25/4*MAX(6,AT37/33)/9+4*4.25/4*(1-MAX(6,AT37/33)/9))+4.25)^0.285)+4.25^(((5.15*4.25/4*MAX(6,AT37/33)/9+4*4.25/4*(1-MAX(6,AT37/33)/9))+4.25)^0.285))-0.5)*MIN(33,AT37/6)),((((4.25+(V37-0.263)*4.2)^(((4.25+(V37-0.263)*4.2)+(4.25-AH37*AT37/600*4.2/AT37))^0.285))/((4.25+(V37-0.263)*4.2)^(((4.25+(V37-0.263)*4.2)+(4.25-AH37*AT37/600*4.2/AT37))^0.285)+(4.25-AH37*AT37/600*4.2/AT37)^(((4.25+(V37-0.263)*4.2)+(4.25-AH37*AT37/600*4.2/AT37))^0.285))-0.5)*AT37/4.2-(((4.25+(0.23-0.263)*4.2)^(((4.25+(0.23-0.263)*4.2)+4.25)^0.285))/((4.25+(0.23-0.263)*4.2)^(((4.25+(0.23-0.263)*4.2)+4.25)^0.285)+4.25^(((4.25+(0.23-0.263)*4.2)+4.25)^0.285))-0.5)*AT37/4.2))))</f>
        <v>0</v>
      </c>
      <c r="BI37" s="96">
        <f t="shared" ref="BI37:BI68" si="92">MAX(0,IF($D37=0,((4.25)^(((4.25)+(4.25-(4-W37)*4.25/4*1/9))^0.285)/((4.25)^(((4.25)+(4.25-(4-W37)*4.25/4*1/9))^0.285)+(4.25-(4-W37)*4.25/4*1/9)^(((4.25)+(4.25-(4-W37)*4.25/4*1/9))^0.285))-0.5)*AU37+((4.2745*4.25/4*1/9+4*4.25/4*(1-1/9))^(((4.2745*4.25/4*1/9+4*4.25/4*(1-1/9))+4.25)^0.285)/((4.2745*4.25/4*1/9+4*4.25/4*(1-1/9))^(((4.2745*4.25/4*1/9+4*4.25/4*(1-1/9))+4.25)^0.285)+4.25^(((4.2745*4.25/4*1/9+4*4.25/4*(1-1/9))+4.25)^0.285))-0.5)*AU37+((4.2745-MIN(4.2745,MAX(3.74,W37)))/0.5345*0.0009131+0.0104414*(3.74-MIN(3.74,W37)))*AU37,IF($D37=1,(((4.25+(AI37-0.263)*0.32*AU37*MAX(6,AU37/33)/AU37)^(((4.25+(AI37-0.263)*0.32*AU37*MAX(6,AU37/33)/AU37)+(4.25-(4-W37)*4.25/4*MAX(6,AU37/33)/9))^0.285)/((4.25+(AI37-0.263)*0.32*AU37*MAX(6,AU37/33)/AU37)^(((4.25+(AI37-0.263)*0.32*AU37*MAX(6,AU37/33)/AU37)+(4.25-(4-W37)*4.25/4*MAX(6,AU37/33)/9))^0.285)+(4.25-(4-W37)*4.25/4*MAX(6,AU37/33)/9)^(((4.25+(AI37-0.263)*0.32*AU37*MAX(6,AU37/33)/AU37)+(4.25-(4-W37)*4.25/4*MAX(6,AU37/33)/9))^0.285))-0.5)*MIN(33,AU37/6)+((5.15*4.25/4*MAX(6,AU37/33)/9+4*4.25/4*(1-MAX(6,AU37/33)/9))^(((5.15*4.25/4*MAX(6,AU37/33)/9+4*4.25/4*(1-MAX(6,AU37/33)/9))+4.25)^0.285)/((5.15*4.25/4*MAX(6,AU37/33)/9+4*4.25/4*(1-MAX(6,AU37/33)/9))^(((5.15*4.25/4*MAX(6,AU37/33)/9+4*4.25/4*(1-MAX(6,AU37/33)/9))+4.25)^0.285)+4.25^(((5.15*4.25/4*MAX(6,AU37/33)/9+4*4.25/4*(1-MAX(6,AU37/33)/9))+4.25)^0.285))-0.5)*MIN(33,AU37/6)),((((4.25+(W37-0.263)*4.2)^(((4.25+(W37-0.263)*4.2)+(4.25-AI37*AU37/600*4.2/AU37))^0.285))/((4.25+(W37-0.263)*4.2)^(((4.25+(W37-0.263)*4.2)+(4.25-AI37*AU37/600*4.2/AU37))^0.285)+(4.25-AI37*AU37/600*4.2/AU37)^(((4.25+(W37-0.263)*4.2)+(4.25-AI37*AU37/600*4.2/AU37))^0.285))-0.5)*AU37/4.2-(((4.25+(0.23-0.263)*4.2)^(((4.25+(0.23-0.263)*4.2)+4.25)^0.285))/((4.25+(0.23-0.263)*4.2)^(((4.25+(0.23-0.263)*4.2)+4.25)^0.285)+4.25^(((4.25+(0.23-0.263)*4.2)+4.25)^0.285))-0.5)*AU37/4.2))))</f>
        <v>0</v>
      </c>
      <c r="BJ37" s="96">
        <f t="shared" ref="BJ37:BJ68" si="93">MAX(0,IF($D37=0,((4.25)^(((4.25)+(4.25-(4-X37)*4.25/4*1/9))^0.285)/((4.25)^(((4.25)+(4.25-(4-X37)*4.25/4*1/9))^0.285)+(4.25-(4-X37)*4.25/4*1/9)^(((4.25)+(4.25-(4-X37)*4.25/4*1/9))^0.285))-0.5)*AV37+((4.2745*4.25/4*1/9+4*4.25/4*(1-1/9))^(((4.2745*4.25/4*1/9+4*4.25/4*(1-1/9))+4.25)^0.285)/((4.2745*4.25/4*1/9+4*4.25/4*(1-1/9))^(((4.2745*4.25/4*1/9+4*4.25/4*(1-1/9))+4.25)^0.285)+4.25^(((4.2745*4.25/4*1/9+4*4.25/4*(1-1/9))+4.25)^0.285))-0.5)*AV37+((4.2745-MIN(4.2745,MAX(3.74,X37)))/0.5345*0.0009131+0.0104414*(3.74-MIN(3.74,X37)))*AV37,IF($D37=1,(((4.25+(AJ37-0.263)*0.32*AV37*MAX(6,AV37/33)/AV37)^(((4.25+(AJ37-0.263)*0.32*AV37*MAX(6,AV37/33)/AV37)+(4.25-(4-X37)*4.25/4*MAX(6,AV37/33)/9))^0.285)/((4.25+(AJ37-0.263)*0.32*AV37*MAX(6,AV37/33)/AV37)^(((4.25+(AJ37-0.263)*0.32*AV37*MAX(6,AV37/33)/AV37)+(4.25-(4-X37)*4.25/4*MAX(6,AV37/33)/9))^0.285)+(4.25-(4-X37)*4.25/4*MAX(6,AV37/33)/9)^(((4.25+(AJ37-0.263)*0.32*AV37*MAX(6,AV37/33)/AV37)+(4.25-(4-X37)*4.25/4*MAX(6,AV37/33)/9))^0.285))-0.5)*MIN(33,AV37/6)+((5.15*4.25/4*MAX(6,AV37/33)/9+4*4.25/4*(1-MAX(6,AV37/33)/9))^(((5.15*4.25/4*MAX(6,AV37/33)/9+4*4.25/4*(1-MAX(6,AV37/33)/9))+4.25)^0.285)/((5.15*4.25/4*MAX(6,AV37/33)/9+4*4.25/4*(1-MAX(6,AV37/33)/9))^(((5.15*4.25/4*MAX(6,AV37/33)/9+4*4.25/4*(1-MAX(6,AV37/33)/9))+4.25)^0.285)+4.25^(((5.15*4.25/4*MAX(6,AV37/33)/9+4*4.25/4*(1-MAX(6,AV37/33)/9))+4.25)^0.285))-0.5)*MIN(33,AV37/6)),((((4.25+(X37-0.263)*4.2)^(((4.25+(X37-0.263)*4.2)+(4.25-AJ37*AV37/600*4.2/AV37))^0.285))/((4.25+(X37-0.263)*4.2)^(((4.25+(X37-0.263)*4.2)+(4.25-AJ37*AV37/600*4.2/AV37))^0.285)+(4.25-AJ37*AV37/600*4.2/AV37)^(((4.25+(X37-0.263)*4.2)+(4.25-AJ37*AV37/600*4.2/AV37))^0.285))-0.5)*AV37/4.2-(((4.25+(0.23-0.263)*4.2)^(((4.25+(0.23-0.263)*4.2)+4.25)^0.285))/((4.25+(0.23-0.263)*4.2)^(((4.25+(0.23-0.263)*4.2)+4.25)^0.285)+4.25^(((4.25+(0.23-0.263)*4.2)+4.25)^0.285))-0.5)*AV37/4.2))))</f>
        <v>0</v>
      </c>
      <c r="BK37" s="96">
        <f t="shared" ref="BK37:BK68" si="94">MAX(0,IF($D37=0,((4.25)^(((4.25)+(4.25-(4-Y37)*4.25/4*1/9))^0.285)/((4.25)^(((4.25)+(4.25-(4-Y37)*4.25/4*1/9))^0.285)+(4.25-(4-Y37)*4.25/4*1/9)^(((4.25)+(4.25-(4-Y37)*4.25/4*1/9))^0.285))-0.5)*AW37+((4.2745*4.25/4*1/9+4*4.25/4*(1-1/9))^(((4.2745*4.25/4*1/9+4*4.25/4*(1-1/9))+4.25)^0.285)/((4.2745*4.25/4*1/9+4*4.25/4*(1-1/9))^(((4.2745*4.25/4*1/9+4*4.25/4*(1-1/9))+4.25)^0.285)+4.25^(((4.2745*4.25/4*1/9+4*4.25/4*(1-1/9))+4.25)^0.285))-0.5)*AW37+((4.2745-MIN(4.2745,MAX(3.74,Y37)))/0.5345*0.0009131+0.0104414*(3.74-MIN(3.74,Y37)))*AW37,IF($D37=1,(((4.25+(AK37-0.263)*0.32*AW37*MAX(6,AW37/33)/AW37)^(((4.25+(AK37-0.263)*0.32*AW37*MAX(6,AW37/33)/AW37)+(4.25-(4-Y37)*4.25/4*MAX(6,AW37/33)/9))^0.285)/((4.25+(AK37-0.263)*0.32*AW37*MAX(6,AW37/33)/AW37)^(((4.25+(AK37-0.263)*0.32*AW37*MAX(6,AW37/33)/AW37)+(4.25-(4-Y37)*4.25/4*MAX(6,AW37/33)/9))^0.285)+(4.25-(4-Y37)*4.25/4*MAX(6,AW37/33)/9)^(((4.25+(AK37-0.263)*0.32*AW37*MAX(6,AW37/33)/AW37)+(4.25-(4-Y37)*4.25/4*MAX(6,AW37/33)/9))^0.285))-0.5)*MIN(33,AW37/6)+((5.15*4.25/4*MAX(6,AW37/33)/9+4*4.25/4*(1-MAX(6,AW37/33)/9))^(((5.15*4.25/4*MAX(6,AW37/33)/9+4*4.25/4*(1-MAX(6,AW37/33)/9))+4.25)^0.285)/((5.15*4.25/4*MAX(6,AW37/33)/9+4*4.25/4*(1-MAX(6,AW37/33)/9))^(((5.15*4.25/4*MAX(6,AW37/33)/9+4*4.25/4*(1-MAX(6,AW37/33)/9))+4.25)^0.285)+4.25^(((5.15*4.25/4*MAX(6,AW37/33)/9+4*4.25/4*(1-MAX(6,AW37/33)/9))+4.25)^0.285))-0.5)*MIN(33,AW37/6)),((((4.25+(Y37-0.263)*4.2)^(((4.25+(Y37-0.263)*4.2)+(4.25-AK37*AW37/600*4.2/AW37))^0.285))/((4.25+(Y37-0.263)*4.2)^(((4.25+(Y37-0.263)*4.2)+(4.25-AK37*AW37/600*4.2/AW37))^0.285)+(4.25-AK37*AW37/600*4.2/AW37)^(((4.25+(Y37-0.263)*4.2)+(4.25-AK37*AW37/600*4.2/AW37))^0.285))-0.5)*AW37/4.2-(((4.25+(0.23-0.263)*4.2)^(((4.25+(0.23-0.263)*4.2)+4.25)^0.285))/((4.25+(0.23-0.263)*4.2)^(((4.25+(0.23-0.263)*4.2)+4.25)^0.285)+4.25^(((4.25+(0.23-0.263)*4.2)+4.25)^0.285))-0.5)*AW37/4.2))))</f>
        <v>0</v>
      </c>
      <c r="BL37" s="96">
        <f t="shared" ref="BL37:BL68" si="95">MAX(0,IF($D37=0,((4.25)^(((4.25)+(4.25-(4-Z37)*4.25/4*1/9))^0.285)/((4.25)^(((4.25)+(4.25-(4-Z37)*4.25/4*1/9))^0.285)+(4.25-(4-Z37)*4.25/4*1/9)^(((4.25)+(4.25-(4-Z37)*4.25/4*1/9))^0.285))-0.5)*AX37+((4.2745*4.25/4*1/9+4*4.25/4*(1-1/9))^(((4.2745*4.25/4*1/9+4*4.25/4*(1-1/9))+4.25)^0.285)/((4.2745*4.25/4*1/9+4*4.25/4*(1-1/9))^(((4.2745*4.25/4*1/9+4*4.25/4*(1-1/9))+4.25)^0.285)+4.25^(((4.2745*4.25/4*1/9+4*4.25/4*(1-1/9))+4.25)^0.285))-0.5)*AX37+((4.2745-MIN(4.2745,MAX(3.74,Z37)))/0.5345*0.0009131+0.0104414*(3.74-MIN(3.74,Z37)))*AX37,IF($D37=1,(((4.25+(AL37-0.263)*0.32*AX37*MAX(6,AX37/33)/AX37)^(((4.25+(AL37-0.263)*0.32*AX37*MAX(6,AX37/33)/AX37)+(4.25-(4-Z37)*4.25/4*MAX(6,AX37/33)/9))^0.285)/((4.25+(AL37-0.263)*0.32*AX37*MAX(6,AX37/33)/AX37)^(((4.25+(AL37-0.263)*0.32*AX37*MAX(6,AX37/33)/AX37)+(4.25-(4-Z37)*4.25/4*MAX(6,AX37/33)/9))^0.285)+(4.25-(4-Z37)*4.25/4*MAX(6,AX37/33)/9)^(((4.25+(AL37-0.263)*0.32*AX37*MAX(6,AX37/33)/AX37)+(4.25-(4-Z37)*4.25/4*MAX(6,AX37/33)/9))^0.285))-0.5)*MIN(33,AX37/6)+((5.15*4.25/4*MAX(6,AX37/33)/9+4*4.25/4*(1-MAX(6,AX37/33)/9))^(((5.15*4.25/4*MAX(6,AX37/33)/9+4*4.25/4*(1-MAX(6,AX37/33)/9))+4.25)^0.285)/((5.15*4.25/4*MAX(6,AX37/33)/9+4*4.25/4*(1-MAX(6,AX37/33)/9))^(((5.15*4.25/4*MAX(6,AX37/33)/9+4*4.25/4*(1-MAX(6,AX37/33)/9))+4.25)^0.285)+4.25^(((5.15*4.25/4*MAX(6,AX37/33)/9+4*4.25/4*(1-MAX(6,AX37/33)/9))+4.25)^0.285))-0.5)*MIN(33,AX37/6)),((((4.25+(Z37-0.263)*4.2)^(((4.25+(Z37-0.263)*4.2)+(4.25-AL37*AX37/600*4.2/AX37))^0.285))/((4.25+(Z37-0.263)*4.2)^(((4.25+(Z37-0.263)*4.2)+(4.25-AL37*AX37/600*4.2/AX37))^0.285)+(4.25-AL37*AX37/600*4.2/AX37)^(((4.25+(Z37-0.263)*4.2)+(4.25-AL37*AX37/600*4.2/AX37))^0.285))-0.5)*AX37/4.2-(((4.25+(0.23-0.263)*4.2)^(((4.25+(0.23-0.263)*4.2)+4.25)^0.285))/((4.25+(0.23-0.263)*4.2)^(((4.25+(0.23-0.263)*4.2)+4.25)^0.285)+4.25^(((4.25+(0.23-0.263)*4.2)+4.25)^0.285))-0.5)*AX37/4.2))))</f>
        <v>0</v>
      </c>
      <c r="BM37" s="129">
        <f t="shared" si="67"/>
        <v>6.5</v>
      </c>
      <c r="BN37" s="129">
        <f t="shared" si="67"/>
        <v>6.5</v>
      </c>
      <c r="BO37" s="129" t="str">
        <f t="shared" si="67"/>
        <v/>
      </c>
      <c r="BP37" s="129" t="str">
        <f t="shared" si="67"/>
        <v/>
      </c>
      <c r="BQ37" s="129" t="str">
        <f t="shared" si="67"/>
        <v/>
      </c>
      <c r="BR37" s="129" t="str">
        <f t="shared" si="67"/>
        <v/>
      </c>
      <c r="BS37" s="129" t="str">
        <f t="shared" si="67"/>
        <v/>
      </c>
      <c r="BT37" s="129" t="str">
        <f t="shared" si="67"/>
        <v/>
      </c>
      <c r="BU37" s="129" t="str">
        <f t="shared" si="67"/>
        <v/>
      </c>
      <c r="BV37" s="129" t="str">
        <f t="shared" si="67"/>
        <v/>
      </c>
      <c r="BW37" s="129" t="str">
        <f t="shared" si="67"/>
        <v/>
      </c>
      <c r="BX37" s="129" t="str">
        <f t="shared" si="67"/>
        <v/>
      </c>
      <c r="BY37" s="130">
        <f t="shared" ref="BY37:BY68" si="96">IF($J37+LEFT(BY$4,4)*1-LEFT($BA$4,4)*1-1+1&gt;5.9999,(0.5+BA37*$B$2*$B$1^(LEFT(BY$4,4)*1-LEFT($BA$4,4)*1)+CX37),IF($J37+LEFT(BY$4,4)*1-LEFT($BA$4,4)*1&gt;2.7,IF(AND($J37+LEFT(BY$4,4)*1-LEFT($BA$4,4)*1&gt;3.7,LEFT(BY$4,4)*1&gt;LEFT($BY$4,4)*1),(0.5+(((DT37))*$C$2*$B$1^(LEFT(BY$4,4)*1-LEFT($BA$4,4)*1))*(MAX(($L37+LEFT(BY$4,4)-LEFT($BA$4,4)*1),1)*0.13)*(1.025/$B$1)^(LEFT(BY$4,4)*1-LEFT($BA$4,4)*1))-(0.5+(((DT37))*$C$2*$B$1^(LEFT(BY$4,4)*1-LEFT($BA$4,4)*1))*(($L37-1+LEFT(BY$4,4)-LEFT($BA$4,4)*1)*0.13)*(1.025/$B$1)^(LEFT(BY$4,4)*1-LEFT($BA$4,4)*1))+BL37,0.5+(((DT37))*$C$2*$B$1^(LEFT(BY$4,4)*1-LEFT($BA$4,4)*1))*IF((LEFT(BY$4,4)*1-LEFT($BA$4,4)*1)=0,AVERAGE(1,MIN($K37,$J37)/($L37+2))*IF($D37=2,1.2,1),1)*(MAX(($L37+LEFT(BY$4,4)-LEFT($BA$4,4)*1),1)*0.1153+0.01)*(1.025/$B$1)^(LEFT(BY$4,4)*1-LEFT($BA$4,4)*1)),0.5))</f>
        <v>5.0387243413704743</v>
      </c>
      <c r="BZ37" s="130">
        <f t="shared" ref="BZ37:BZ68" si="97">IF($J37+LEFT(BZ$4,4)*1-LEFT($BA$4,4)*1-1+1&gt;5.9999,(0.5+BB37*$B$2*$B$1^(LEFT(BZ$4,4)*1-LEFT($BA$4,4)*1)+CY37),IF($J37+LEFT(BZ$4,4)*1-LEFT($BA$4,4)*1&gt;2.7,IF(AND($J37+LEFT(BZ$4,4)*1-LEFT($BA$4,4)*1&gt;3.7,LEFT(BZ$4,4)*1&gt;LEFT($BY$4,4)*1),(0.5+(((DU37))*$C$2*$B$1^(LEFT(BZ$4,4)*1-LEFT($BA$4,4)*1))*(MAX(($L37+LEFT(BZ$4,4)-LEFT($BA$4,4)*1),1)*0.13)*(1.025/$B$1)^(LEFT(BZ$4,4)*1-LEFT($BA$4,4)*1))-(0.5+(((DU37))*$C$2*$B$1^(LEFT(BZ$4,4)*1-LEFT($BA$4,4)*1))*(($L37-1+LEFT(BZ$4,4)-LEFT($BA$4,4)*1)*0.13)*(1.025/$B$1)^(LEFT(BZ$4,4)*1-LEFT($BA$4,4)*1))+BM37,0.5+(((DU37))*$C$2*$B$1^(LEFT(BZ$4,4)*1-LEFT($BA$4,4)*1))*IF((LEFT(BZ$4,4)*1-LEFT($BA$4,4)*1)=0,AVERAGE(1,MIN($K37,$J37)/($L37+2))*IF($D37=2,1.2,1),1)*(MAX(($L37+LEFT(BZ$4,4)-LEFT($BA$4,4)*1),1)*0.1153+0.01)*(1.025/$B$1)^(LEFT(BZ$4,4)*1-LEFT($BA$4,4)*1)),0.5))</f>
        <v>2.2596053133931981</v>
      </c>
      <c r="CA37" s="130">
        <f t="shared" ref="CA37:CA68" si="98">IF($J37+LEFT(CA$4,4)*1-LEFT($BA$4,4)*1-1+1&gt;5.9999,(0.5+BC37*$B$2*$B$1^(LEFT(CA$4,4)*1-LEFT($BA$4,4)*1)+CZ37),IF($J37+LEFT(CA$4,4)*1-LEFT($BA$4,4)*1&gt;2.7,IF(AND($J37+LEFT(CA$4,4)*1-LEFT($BA$4,4)*1&gt;3.7,LEFT(CA$4,4)*1&gt;LEFT($BY$4,4)*1),(0.5+(((DV37))*$C$2*$B$1^(LEFT(CA$4,4)*1-LEFT($BA$4,4)*1))*(MAX(($L37+LEFT(CA$4,4)-LEFT($BA$4,4)*1),1)*0.13)*(1.025/$B$1)^(LEFT(CA$4,4)*1-LEFT($BA$4,4)*1))-(0.5+(((DV37))*$C$2*$B$1^(LEFT(CA$4,4)*1-LEFT($BA$4,4)*1))*(($L37-1+LEFT(CA$4,4)-LEFT($BA$4,4)*1)*0.13)*(1.025/$B$1)^(LEFT(CA$4,4)*1-LEFT($BA$4,4)*1))+BN37,0.5+(((DV37))*$C$2*$B$1^(LEFT(CA$4,4)*1-LEFT($BA$4,4)*1))*IF((LEFT(CA$4,4)*1-LEFT($BA$4,4)*1)=0,AVERAGE(1,MIN($K37,$J37)/($L37+2))*IF($D37=2,1.2,1),1)*(MAX(($L37+LEFT(CA$4,4)-LEFT($BA$4,4)*1),1)*0.1153+0.01)*(1.025/$B$1)^(LEFT(CA$4,4)*1-LEFT($BA$4,4)*1)),0.5))</f>
        <v>0.5</v>
      </c>
      <c r="CB37" s="130">
        <f t="shared" ref="CB37:CB68" si="99">IF($J37+LEFT(CB$4,4)*1-LEFT($BA$4,4)*1-1+1&gt;5.9999,(0.5+BD37*$B$2*$B$1^(LEFT(CB$4,4)*1-LEFT($BA$4,4)*1)+DA37),IF($J37+LEFT(CB$4,4)*1-LEFT($BA$4,4)*1&gt;2.7,IF(AND($J37+LEFT(CB$4,4)*1-LEFT($BA$4,4)*1&gt;3.7,LEFT(CB$4,4)*1&gt;LEFT($BY$4,4)*1),(0.5+(((DW37))*$C$2*$B$1^(LEFT(CB$4,4)*1-LEFT($BA$4,4)*1))*(MAX(($L37+LEFT(CB$4,4)-LEFT($BA$4,4)*1),1)*0.13)*(1.025/$B$1)^(LEFT(CB$4,4)*1-LEFT($BA$4,4)*1))-(0.5+(((DW37))*$C$2*$B$1^(LEFT(CB$4,4)*1-LEFT($BA$4,4)*1))*(($L37-1+LEFT(CB$4,4)-LEFT($BA$4,4)*1)*0.13)*(1.025/$B$1)^(LEFT(CB$4,4)*1-LEFT($BA$4,4)*1))+BO37,0.5+(((DW37))*$C$2*$B$1^(LEFT(CB$4,4)*1-LEFT($BA$4,4)*1))*IF((LEFT(CB$4,4)*1-LEFT($BA$4,4)*1)=0,AVERAGE(1,MIN($K37,$J37)/($L37+2))*IF($D37=2,1.2,1),1)*(MAX(($L37+LEFT(CB$4,4)-LEFT($BA$4,4)*1),1)*0.1153+0.01)*(1.025/$B$1)^(LEFT(CB$4,4)*1-LEFT($BA$4,4)*1)),0.5))</f>
        <v>0.5</v>
      </c>
      <c r="CC37" s="130">
        <f t="shared" ref="CC37:CC68" si="100">IF($J37+LEFT(CC$4,4)*1-LEFT($BA$4,4)*1-1+1&gt;5.9999,(0.5+BE37*$B$2*$B$1^(LEFT(CC$4,4)*1-LEFT($BA$4,4)*1)+DB37),IF($J37+LEFT(CC$4,4)*1-LEFT($BA$4,4)*1&gt;2.7,IF(AND($J37+LEFT(CC$4,4)*1-LEFT($BA$4,4)*1&gt;3.7,LEFT(CC$4,4)*1&gt;LEFT($BY$4,4)*1),(0.5+(((DX37))*$C$2*$B$1^(LEFT(CC$4,4)*1-LEFT($BA$4,4)*1))*(MAX(($L37+LEFT(CC$4,4)-LEFT($BA$4,4)*1),1)*0.13)*(1.025/$B$1)^(LEFT(CC$4,4)*1-LEFT($BA$4,4)*1))-(0.5+(((DX37))*$C$2*$B$1^(LEFT(CC$4,4)*1-LEFT($BA$4,4)*1))*(($L37-1+LEFT(CC$4,4)-LEFT($BA$4,4)*1)*0.13)*(1.025/$B$1)^(LEFT(CC$4,4)*1-LEFT($BA$4,4)*1))+BP37,0.5+(((DX37))*$C$2*$B$1^(LEFT(CC$4,4)*1-LEFT($BA$4,4)*1))*IF((LEFT(CC$4,4)*1-LEFT($BA$4,4)*1)=0,AVERAGE(1,MIN($K37,$J37)/($L37+2))*IF($D37=2,1.2,1),1)*(MAX(($L37+LEFT(CC$4,4)-LEFT($BA$4,4)*1),1)*0.1153+0.01)*(1.025/$B$1)^(LEFT(CC$4,4)*1-LEFT($BA$4,4)*1)),0.5))</f>
        <v>0.5</v>
      </c>
      <c r="CD37" s="130">
        <f t="shared" ref="CD37:CD68" si="101">IF($J37+LEFT(CD$4,4)*1-LEFT($BA$4,4)*1-1+1&gt;5.9999,(0.5+BF37*$B$2*$B$1^(LEFT(CD$4,4)*1-LEFT($BA$4,4)*1)+DC37),IF($J37+LEFT(CD$4,4)*1-LEFT($BA$4,4)*1&gt;2.7,IF(AND($J37+LEFT(CD$4,4)*1-LEFT($BA$4,4)*1&gt;3.7,LEFT(CD$4,4)*1&gt;LEFT($BY$4,4)*1),(0.5+(((DY37))*$C$2*$B$1^(LEFT(CD$4,4)*1-LEFT($BA$4,4)*1))*(MAX(($L37+LEFT(CD$4,4)-LEFT($BA$4,4)*1),1)*0.13)*(1.025/$B$1)^(LEFT(CD$4,4)*1-LEFT($BA$4,4)*1))-(0.5+(((DY37))*$C$2*$B$1^(LEFT(CD$4,4)*1-LEFT($BA$4,4)*1))*(($L37-1+LEFT(CD$4,4)-LEFT($BA$4,4)*1)*0.13)*(1.025/$B$1)^(LEFT(CD$4,4)*1-LEFT($BA$4,4)*1))+BQ37,0.5+(((DY37))*$C$2*$B$1^(LEFT(CD$4,4)*1-LEFT($BA$4,4)*1))*IF((LEFT(CD$4,4)*1-LEFT($BA$4,4)*1)=0,AVERAGE(1,MIN($K37,$J37)/($L37+2))*IF($D37=2,1.2,1),1)*(MAX(($L37+LEFT(CD$4,4)-LEFT($BA$4,4)*1),1)*0.1153+0.01)*(1.025/$B$1)^(LEFT(CD$4,4)*1-LEFT($BA$4,4)*1)),0.5))</f>
        <v>0.5</v>
      </c>
      <c r="CE37" s="130">
        <f t="shared" ref="CE37:CE68" si="102">IF($J37+LEFT(CE$4,4)*1-LEFT($BA$4,4)*1-1+1&gt;5.9999,(0.5+BG37*$B$2*$B$1^(LEFT(CE$4,4)*1-LEFT($BA$4,4)*1)+DD37),IF($J37+LEFT(CE$4,4)*1-LEFT($BA$4,4)*1&gt;2.7,IF(AND($J37+LEFT(CE$4,4)*1-LEFT($BA$4,4)*1&gt;3.7,LEFT(CE$4,4)*1&gt;LEFT($BY$4,4)*1),(0.5+(((DZ37))*$C$2*$B$1^(LEFT(CE$4,4)*1-LEFT($BA$4,4)*1))*(MAX(($L37+LEFT(CE$4,4)-LEFT($BA$4,4)*1),1)*0.13)*(1.025/$B$1)^(LEFT(CE$4,4)*1-LEFT($BA$4,4)*1))-(0.5+(((DZ37))*$C$2*$B$1^(LEFT(CE$4,4)*1-LEFT($BA$4,4)*1))*(($L37-1+LEFT(CE$4,4)-LEFT($BA$4,4)*1)*0.13)*(1.025/$B$1)^(LEFT(CE$4,4)*1-LEFT($BA$4,4)*1))+BR37,0.5+(((DZ37))*$C$2*$B$1^(LEFT(CE$4,4)*1-LEFT($BA$4,4)*1))*IF((LEFT(CE$4,4)*1-LEFT($BA$4,4)*1)=0,AVERAGE(1,MIN($K37,$J37)/($L37+2))*IF($D37=2,1.2,1),1)*(MAX(($L37+LEFT(CE$4,4)-LEFT($BA$4,4)*1),1)*0.1153+0.01)*(1.025/$B$1)^(LEFT(CE$4,4)*1-LEFT($BA$4,4)*1)),0.5))</f>
        <v>0.5</v>
      </c>
      <c r="CF37" s="130">
        <f t="shared" ref="CF37:CF68" si="103">IF($J37+LEFT(CF$4,4)*1-LEFT($BA$4,4)*1-1+1&gt;5.9999,(0.5+BH37*$B$2*$B$1^(LEFT(CF$4,4)*1-LEFT($BA$4,4)*1)+DE37),IF($J37+LEFT(CF$4,4)*1-LEFT($BA$4,4)*1&gt;2.7,IF(AND($J37+LEFT(CF$4,4)*1-LEFT($BA$4,4)*1&gt;3.7,LEFT(CF$4,4)*1&gt;LEFT($BY$4,4)*1),(0.5+(((EA37))*$C$2*$B$1^(LEFT(CF$4,4)*1-LEFT($BA$4,4)*1))*(MAX(($L37+LEFT(CF$4,4)-LEFT($BA$4,4)*1),1)*0.13)*(1.025/$B$1)^(LEFT(CF$4,4)*1-LEFT($BA$4,4)*1))-(0.5+(((EA37))*$C$2*$B$1^(LEFT(CF$4,4)*1-LEFT($BA$4,4)*1))*(($L37-1+LEFT(CF$4,4)-LEFT($BA$4,4)*1)*0.13)*(1.025/$B$1)^(LEFT(CF$4,4)*1-LEFT($BA$4,4)*1))+BS37,0.5+(((EA37))*$C$2*$B$1^(LEFT(CF$4,4)*1-LEFT($BA$4,4)*1))*IF((LEFT(CF$4,4)*1-LEFT($BA$4,4)*1)=0,AVERAGE(1,MIN($K37,$J37)/($L37+2))*IF($D37=2,1.2,1),1)*(MAX(($L37+LEFT(CF$4,4)-LEFT($BA$4,4)*1),1)*0.1153+0.01)*(1.025/$B$1)^(LEFT(CF$4,4)*1-LEFT($BA$4,4)*1)),0.5))</f>
        <v>0.5</v>
      </c>
      <c r="CG37" s="130">
        <f t="shared" ref="CG37:CG68" si="104">IF($J37+LEFT(CG$4,4)*1-LEFT($BA$4,4)*1-1+1&gt;5.9999,(0.5+BI37*$B$2*$B$1^(LEFT(CG$4,4)*1-LEFT($BA$4,4)*1)+DF37),IF($J37+LEFT(CG$4,4)*1-LEFT($BA$4,4)*1&gt;2.7,IF(AND($J37+LEFT(CG$4,4)*1-LEFT($BA$4,4)*1&gt;3.7,LEFT(CG$4,4)*1&gt;LEFT($BY$4,4)*1),(0.5+(((EB37))*$C$2*$B$1^(LEFT(CG$4,4)*1-LEFT($BA$4,4)*1))*(MAX(($L37+LEFT(CG$4,4)-LEFT($BA$4,4)*1),1)*0.13)*(1.025/$B$1)^(LEFT(CG$4,4)*1-LEFT($BA$4,4)*1))-(0.5+(((EB37))*$C$2*$B$1^(LEFT(CG$4,4)*1-LEFT($BA$4,4)*1))*(($L37-1+LEFT(CG$4,4)-LEFT($BA$4,4)*1)*0.13)*(1.025/$B$1)^(LEFT(CG$4,4)*1-LEFT($BA$4,4)*1))+BT37,0.5+(((EB37))*$C$2*$B$1^(LEFT(CG$4,4)*1-LEFT($BA$4,4)*1))*IF((LEFT(CG$4,4)*1-LEFT($BA$4,4)*1)=0,AVERAGE(1,MIN($K37,$J37)/($L37+2))*IF($D37=2,1.2,1),1)*(MAX(($L37+LEFT(CG$4,4)-LEFT($BA$4,4)*1),1)*0.1153+0.01)*(1.025/$B$1)^(LEFT(CG$4,4)*1-LEFT($BA$4,4)*1)),0.5))</f>
        <v>0.5</v>
      </c>
      <c r="CH37" s="130">
        <f t="shared" ref="CH37:CH68" si="105">IF($J37+LEFT(CH$4,4)*1-LEFT($BA$4,4)*1-1+1&gt;5.9999,(0.5+BJ37*$B$2*$B$1^(LEFT(CH$4,4)*1-LEFT($BA$4,4)*1)+DG37),IF($J37+LEFT(CH$4,4)*1-LEFT($BA$4,4)*1&gt;2.7,IF(AND($J37+LEFT(CH$4,4)*1-LEFT($BA$4,4)*1&gt;3.7,LEFT(CH$4,4)*1&gt;LEFT($BY$4,4)*1),(0.5+(((EC37))*$C$2*$B$1^(LEFT(CH$4,4)*1-LEFT($BA$4,4)*1))*(MAX(($L37+LEFT(CH$4,4)-LEFT($BA$4,4)*1),1)*0.13)*(1.025/$B$1)^(LEFT(CH$4,4)*1-LEFT($BA$4,4)*1))-(0.5+(((EC37))*$C$2*$B$1^(LEFT(CH$4,4)*1-LEFT($BA$4,4)*1))*(($L37-1+LEFT(CH$4,4)-LEFT($BA$4,4)*1)*0.13)*(1.025/$B$1)^(LEFT(CH$4,4)*1-LEFT($BA$4,4)*1))+BU37,0.5+(((EC37))*$C$2*$B$1^(LEFT(CH$4,4)*1-LEFT($BA$4,4)*1))*IF((LEFT(CH$4,4)*1-LEFT($BA$4,4)*1)=0,AVERAGE(1,MIN($K37,$J37)/($L37+2))*IF($D37=2,1.2,1),1)*(MAX(($L37+LEFT(CH$4,4)-LEFT($BA$4,4)*1),1)*0.1153+0.01)*(1.025/$B$1)^(LEFT(CH$4,4)*1-LEFT($BA$4,4)*1)),0.5))</f>
        <v>0.5</v>
      </c>
      <c r="CI37" s="130">
        <f t="shared" ref="CI37:CI68" si="106">IF($J37+LEFT(CI$4,4)*1-LEFT($BA$4,4)*1-1+1&gt;5.9999,(0.5+BK37*$B$2*$B$1^(LEFT(CI$4,4)*1-LEFT($BA$4,4)*1)+DH37),IF($J37+LEFT(CI$4,4)*1-LEFT($BA$4,4)*1&gt;2.7,IF(AND($J37+LEFT(CI$4,4)*1-LEFT($BA$4,4)*1&gt;3.7,LEFT(CI$4,4)*1&gt;LEFT($BY$4,4)*1),(0.5+(((ED37))*$C$2*$B$1^(LEFT(CI$4,4)*1-LEFT($BA$4,4)*1))*(MAX(($L37+LEFT(CI$4,4)-LEFT($BA$4,4)*1),1)*0.13)*(1.025/$B$1)^(LEFT(CI$4,4)*1-LEFT($BA$4,4)*1))-(0.5+(((ED37))*$C$2*$B$1^(LEFT(CI$4,4)*1-LEFT($BA$4,4)*1))*(($L37-1+LEFT(CI$4,4)-LEFT($BA$4,4)*1)*0.13)*(1.025/$B$1)^(LEFT(CI$4,4)*1-LEFT($BA$4,4)*1))+BV37,0.5+(((ED37))*$C$2*$B$1^(LEFT(CI$4,4)*1-LEFT($BA$4,4)*1))*IF((LEFT(CI$4,4)*1-LEFT($BA$4,4)*1)=0,AVERAGE(1,MIN($K37,$J37)/($L37+2))*IF($D37=2,1.2,1),1)*(MAX(($L37+LEFT(CI$4,4)-LEFT($BA$4,4)*1),1)*0.1153+0.01)*(1.025/$B$1)^(LEFT(CI$4,4)*1-LEFT($BA$4,4)*1)),0.5))</f>
        <v>0.5</v>
      </c>
      <c r="CJ37" s="130">
        <f t="shared" ref="CJ37:CJ68" si="107">IF($J37+LEFT(CJ$4,4)*1-LEFT($BA$4,4)*1-1+1&gt;5.9999,(0.5+BL37*$B$2*$B$1^(LEFT(CJ$4,4)*1-LEFT($BA$4,4)*1)+DI37),IF($J37+LEFT(CJ$4,4)*1-LEFT($BA$4,4)*1&gt;2.7,IF(AND($J37+LEFT(CJ$4,4)*1-LEFT($BA$4,4)*1&gt;3.7,LEFT(CJ$4,4)*1&gt;LEFT($BY$4,4)*1),(0.5+(((EE37))*$C$2*$B$1^(LEFT(CJ$4,4)*1-LEFT($BA$4,4)*1))*(MAX(($L37+LEFT(CJ$4,4)-LEFT($BA$4,4)*1),1)*0.13)*(1.025/$B$1)^(LEFT(CJ$4,4)*1-LEFT($BA$4,4)*1))-(0.5+(((EE37))*$C$2*$B$1^(LEFT(CJ$4,4)*1-LEFT($BA$4,4)*1))*(($L37-1+LEFT(CJ$4,4)-LEFT($BA$4,4)*1)*0.13)*(1.025/$B$1)^(LEFT(CJ$4,4)*1-LEFT($BA$4,4)*1))+BW37,0.5+(((EE37))*$C$2*$B$1^(LEFT(CJ$4,4)*1-LEFT($BA$4,4)*1))*IF((LEFT(CJ$4,4)*1-LEFT($BA$4,4)*1)=0,AVERAGE(1,MIN($K37,$J37)/($L37+2))*IF($D37=2,1.2,1),1)*(MAX(($L37+LEFT(CJ$4,4)-LEFT($BA$4,4)*1),1)*0.1153+0.01)*(1.025/$B$1)^(LEFT(CJ$4,4)*1-LEFT($BA$4,4)*1)),0.5))</f>
        <v>0.5</v>
      </c>
      <c r="CK37" s="131">
        <f t="shared" ref="CK37:CK68" si="108">MAX(IF(BX37&lt;&gt;"",12,IF(BW37&lt;&gt;"",11,IF(BV37&lt;&gt;"",10,IF(BU37&lt;&gt;"",9,IF(BT37&lt;&gt;"",8,IF(BS37&lt;&gt;"",7,IF(BR37&lt;&gt;"",6,IF(BQ37&lt;&gt;"",5,IF(BP37&lt;&gt;"",4,IF(BO37&lt;&gt;"",3,IF(BN37&lt;&gt;"",2,IF(BM37&lt;&gt;"",1)))))))))))),(6-ROUNDDOWN((J37+1),0))+1,1)</f>
        <v>2</v>
      </c>
      <c r="CL37" s="96">
        <f t="shared" ref="CL37:CL68" si="109">MIN(BA37,BA37-IF($D37=0,0.0105995*1,IF($D37=1,0.0105995*1,0.0036138*1))*AM37+IF($D37=0,0.00105995*0,IF($D37=1,0.00105995*0,0.00036138*0))*AM37*MIN(5,(LEFT(BA$4,4)*1-LEFT($BB$4,4)*1)))</f>
        <v>-0.37115595048860994</v>
      </c>
      <c r="CM37" s="96">
        <f t="shared" ref="CM37:CM68" si="110">MIN(BB37,BB37-IF($D37=0,0.0105995*1,IF($D37=1,0.0105995*1,0.0036138*1))*AN37+IF($D37=0,0.00105995*0,IF($D37=1,0.00105995*0,0.00036138*0))*AN37*MIN(5,(LEFT(BB$4,4)*1-LEFT($BB$4,4)*1)))</f>
        <v>-0.47627380205050235</v>
      </c>
      <c r="CN37" s="96">
        <f t="shared" ref="CN37:CN68" si="111">MIN(BC37,BC37-IF($D37=0,0.0105995*1,IF($D37=1,0.0105995*1,0.0036138*1))*AO37+IF($D37=0,0.00105995*0,IF($D37=1,0.00105995*0,0.00036138*0))*AO37*MIN(5,(LEFT(BC$4,4)*1-LEFT($BB$4,4)*1)))</f>
        <v>-0.54206999999999994</v>
      </c>
      <c r="CO37" s="96">
        <f t="shared" ref="CO37:CO68" si="112">MIN(BD37,BD37-IF($D37=0,0.0105995*1,IF($D37=1,0.0105995*1,0.0036138*1))*AP37+IF($D37=0,0.00105995*0,IF($D37=1,0.00105995*0,0.00036138*0))*AP37*MIN(5,(LEFT(BD$4,4)*1-LEFT($BB$4,4)*1)))</f>
        <v>-0.54206999999999994</v>
      </c>
      <c r="CP37" s="96">
        <f t="shared" ref="CP37:CP68" si="113">MIN(BE37,BE37-IF($D37=0,0.0105995*1,IF($D37=1,0.0105995*1,0.0036138*1))*AQ37+IF($D37=0,0.00105995*0,IF($D37=1,0.00105995*0,0.00036138*0))*AQ37*MIN(5,(LEFT(BE$4,4)*1-LEFT($BB$4,4)*1)))</f>
        <v>-0.54206999999999994</v>
      </c>
      <c r="CQ37" s="96">
        <f t="shared" ref="CQ37:CQ68" si="114">MIN(BF37,BF37-IF($D37=0,0.0105995*1,IF($D37=1,0.0105995*1,0.0036138*1))*AR37+IF($D37=0,0.00105995*0,IF($D37=1,0.00105995*0,0.00036138*0))*AR37*MIN(5,(LEFT(BF$4,4)*1-LEFT($BB$4,4)*1)))</f>
        <v>-0.54206999999999994</v>
      </c>
      <c r="CR37" s="96">
        <f t="shared" ref="CR37:CR68" si="115">MIN(BG37,BG37-IF($D37=0,0.0105995*1,IF($D37=1,0.0105995*1,0.0036138*1))*AS37+IF($D37=0,0.00105995*0,IF($D37=1,0.00105995*0,0.00036138*0))*AS37*MIN(5,(LEFT(BG$4,4)*1-LEFT($BB$4,4)*1)))</f>
        <v>-0.54206999999999994</v>
      </c>
      <c r="CS37" s="96">
        <f t="shared" ref="CS37:CS68" si="116">MIN(BH37,BH37-IF($D37=0,0.0105995*1,IF($D37=1,0.0105995*1,0.0036138*1))*AT37+IF($D37=0,0.00105995*0,IF($D37=1,0.00105995*0,0.00036138*0))*AT37*MIN(5,(LEFT(BH$4,4)*1-LEFT($BB$4,4)*1)))</f>
        <v>-0.54206999999999994</v>
      </c>
      <c r="CT37" s="96">
        <f t="shared" ref="CT37:CT68" si="117">MIN(BI37,BI37-IF($D37=0,0.0105995*1,IF($D37=1,0.0105995*1,0.0036138*1))*AU37+IF($D37=0,0.00105995*0,IF($D37=1,0.00105995*0,0.00036138*0))*AU37*MIN(5,(LEFT(BI$4,4)*1-LEFT($BB$4,4)*1)))</f>
        <v>-0.54206999999999994</v>
      </c>
      <c r="CU37" s="96">
        <f t="shared" ref="CU37:CU68" si="118">MIN(BJ37,BJ37-IF($D37=0,0.0105995*1,IF($D37=1,0.0105995*1,0.0036138*1))*AV37+IF($D37=0,0.00105995*0,IF($D37=1,0.00105995*0,0.00036138*0))*AV37*MIN(5,(LEFT(BJ$4,4)*1-LEFT($BB$4,4)*1)))</f>
        <v>-0.54206999999999994</v>
      </c>
      <c r="CV37" s="96">
        <f t="shared" ref="CV37:CV68" si="119">MIN(BK37,BK37-IF($D37=0,0.0105995*1,IF($D37=1,0.0105995*1,0.0036138*1))*AW37+IF($D37=0,0.00105995*0,IF($D37=1,0.00105995*0,0.00036138*0))*AW37*MIN(5,(LEFT(BK$4,4)*1-LEFT($BB$4,4)*1)))</f>
        <v>-0.54206999999999994</v>
      </c>
      <c r="CW37" s="96">
        <f t="shared" ref="CW37:CW68" si="120">MIN(BL37,BL37-IF($D37=0,0.0105995*1,IF($D37=1,0.0105995*1,0.0036138*1))*AX37+IF($D37=0,0.00105995*0,IF($D37=1,0.00105995*0,0.00036138*0))*AX37*MIN(5,(LEFT(BL$4,4)*1-LEFT($BB$4,4)*1)))</f>
        <v>-0.54206999999999994</v>
      </c>
      <c r="CX37" s="96">
        <f>MAX(0,(IF(CL37&gt;0,(CL37-ROUNDDOWN(CL37,1))/0.1*LOOKUP(ROUNDUP(CL37+81.1,1),CB!$A:$A,CB!$C:$C)+(1-(CL37-ROUNDDOWN(CL37,1))/0.1)*LOOKUP(ROUNDDOWN(CL37+81.1,1),CB!$A:$A,CB!$C:$C),(CL37-ROUNDDOWN(CL37-0.1,1))/0.1*LOOKUP(ROUNDUP(CL37+81.1,1),CB!$A:$A,CB!$C:$C)+(1-(CL37-ROUNDDOWN(CL37-0.1,1))/0.1)*LOOKUP(ROUNDDOWN(CL37+81.1,1),CB!$A:$A,CB!$C:$C))-LOOKUP(81.1,CB!$A:$A,CB!$C:$C))/(1-(BINOMDIST(97,162,0.5,TRUE)-BINOMDIST(87,162,0.5,TRUE)))*$C$2*($B$1^(LEFT(CX$4,4)*1-LEFT($BA$4,4)*1))*(37.75+CL37))</f>
        <v>0</v>
      </c>
      <c r="CY37" s="96">
        <f>MAX(0,(IF(CM37&gt;0,(CM37-ROUNDDOWN(CM37,1))/0.1*LOOKUP(ROUNDUP(CM37+81.1,1),CB!$A:$A,CB!$C:$C)+(1-(CM37-ROUNDDOWN(CM37,1))/0.1)*LOOKUP(ROUNDDOWN(CM37+81.1,1),CB!$A:$A,CB!$C:$C),(CM37-ROUNDDOWN(CM37-0.1,1))/0.1*LOOKUP(ROUNDUP(CM37+81.1,1),CB!$A:$A,CB!$C:$C)+(1-(CM37-ROUNDDOWN(CM37-0.1,1))/0.1)*LOOKUP(ROUNDDOWN(CM37+81.1,1),CB!$A:$A,CB!$C:$C))-LOOKUP(81.1,CB!$A:$A,CB!$C:$C))/(1-(BINOMDIST(97,162,0.5,TRUE)-BINOMDIST(87,162,0.5,TRUE)))*$C$2*($B$1^(LEFT(CY$4,4)*1-LEFT($BA$4,4)*1))*(37.75+CM37))</f>
        <v>0</v>
      </c>
      <c r="CZ37" s="96">
        <f>MAX(0,(IF(CN37&gt;0,(CN37-ROUNDDOWN(CN37,1))/0.1*LOOKUP(ROUNDUP(CN37+81.1,1),CB!$A:$A,CB!$C:$C)+(1-(CN37-ROUNDDOWN(CN37,1))/0.1)*LOOKUP(ROUNDDOWN(CN37+81.1,1),CB!$A:$A,CB!$C:$C),(CN37-ROUNDDOWN(CN37-0.1,1))/0.1*LOOKUP(ROUNDUP(CN37+81.1,1),CB!$A:$A,CB!$C:$C)+(1-(CN37-ROUNDDOWN(CN37-0.1,1))/0.1)*LOOKUP(ROUNDDOWN(CN37+81.1,1),CB!$A:$A,CB!$C:$C))-LOOKUP(81.1,CB!$A:$A,CB!$C:$C))/(1-(BINOMDIST(97,162,0.5,TRUE)-BINOMDIST(87,162,0.5,TRUE)))*$C$2*($B$1^(LEFT(CZ$4,4)*1-LEFT($BA$4,4)*1))*(37.75+CN37))</f>
        <v>0</v>
      </c>
      <c r="DA37" s="96">
        <f>MAX(0,(IF(CO37&gt;0,(CO37-ROUNDDOWN(CO37,1))/0.1*LOOKUP(ROUNDUP(CO37+81.1,1),CB!$A:$A,CB!$C:$C)+(1-(CO37-ROUNDDOWN(CO37,1))/0.1)*LOOKUP(ROUNDDOWN(CO37+81.1,1),CB!$A:$A,CB!$C:$C),(CO37-ROUNDDOWN(CO37-0.1,1))/0.1*LOOKUP(ROUNDUP(CO37+81.1,1),CB!$A:$A,CB!$C:$C)+(1-(CO37-ROUNDDOWN(CO37-0.1,1))/0.1)*LOOKUP(ROUNDDOWN(CO37+81.1,1),CB!$A:$A,CB!$C:$C))-LOOKUP(81.1,CB!$A:$A,CB!$C:$C))/(1-(BINOMDIST(97,162,0.5,TRUE)-BINOMDIST(87,162,0.5,TRUE)))*$C$2*($B$1^(LEFT(DA$4,4)*1-LEFT($BA$4,4)*1))*(37.75+CO37))</f>
        <v>0</v>
      </c>
      <c r="DB37" s="96">
        <f>MAX(0,(IF(CP37&gt;0,(CP37-ROUNDDOWN(CP37,1))/0.1*LOOKUP(ROUNDUP(CP37+81.1,1),CB!$A:$A,CB!$C:$C)+(1-(CP37-ROUNDDOWN(CP37,1))/0.1)*LOOKUP(ROUNDDOWN(CP37+81.1,1),CB!$A:$A,CB!$C:$C),(CP37-ROUNDDOWN(CP37-0.1,1))/0.1*LOOKUP(ROUNDUP(CP37+81.1,1),CB!$A:$A,CB!$C:$C)+(1-(CP37-ROUNDDOWN(CP37-0.1,1))/0.1)*LOOKUP(ROUNDDOWN(CP37+81.1,1),CB!$A:$A,CB!$C:$C))-LOOKUP(81.1,CB!$A:$A,CB!$C:$C))/(1-(BINOMDIST(97,162,0.5,TRUE)-BINOMDIST(87,162,0.5,TRUE)))*$C$2*($B$1^(LEFT(DB$4,4)*1-LEFT($BA$4,4)*1))*(37.75+CP37))</f>
        <v>0</v>
      </c>
      <c r="DC37" s="96">
        <f>MAX(0,(IF(CQ37&gt;0,(CQ37-ROUNDDOWN(CQ37,1))/0.1*LOOKUP(ROUNDUP(CQ37+81.1,1),CB!$A:$A,CB!$C:$C)+(1-(CQ37-ROUNDDOWN(CQ37,1))/0.1)*LOOKUP(ROUNDDOWN(CQ37+81.1,1),CB!$A:$A,CB!$C:$C),(CQ37-ROUNDDOWN(CQ37-0.1,1))/0.1*LOOKUP(ROUNDUP(CQ37+81.1,1),CB!$A:$A,CB!$C:$C)+(1-(CQ37-ROUNDDOWN(CQ37-0.1,1))/0.1)*LOOKUP(ROUNDDOWN(CQ37+81.1,1),CB!$A:$A,CB!$C:$C))-LOOKUP(81.1,CB!$A:$A,CB!$C:$C))/(1-(BINOMDIST(97,162,0.5,TRUE)-BINOMDIST(87,162,0.5,TRUE)))*$C$2*($B$1^(LEFT(DC$4,4)*1-LEFT($BA$4,4)*1))*(37.75+CQ37))</f>
        <v>0</v>
      </c>
      <c r="DD37" s="96">
        <f>MAX(0,(IF(CR37&gt;0,(CR37-ROUNDDOWN(CR37,1))/0.1*LOOKUP(ROUNDUP(CR37+81.1,1),CB!$A:$A,CB!$C:$C)+(1-(CR37-ROUNDDOWN(CR37,1))/0.1)*LOOKUP(ROUNDDOWN(CR37+81.1,1),CB!$A:$A,CB!$C:$C),(CR37-ROUNDDOWN(CR37-0.1,1))/0.1*LOOKUP(ROUNDUP(CR37+81.1,1),CB!$A:$A,CB!$C:$C)+(1-(CR37-ROUNDDOWN(CR37-0.1,1))/0.1)*LOOKUP(ROUNDDOWN(CR37+81.1,1),CB!$A:$A,CB!$C:$C))-LOOKUP(81.1,CB!$A:$A,CB!$C:$C))/(1-(BINOMDIST(97,162,0.5,TRUE)-BINOMDIST(87,162,0.5,TRUE)))*$C$2*($B$1^(LEFT(DD$4,4)*1-LEFT($BA$4,4)*1))*(37.75+CR37))</f>
        <v>0</v>
      </c>
      <c r="DE37" s="96">
        <f>MAX(0,(IF(CS37&gt;0,(CS37-ROUNDDOWN(CS37,1))/0.1*LOOKUP(ROUNDUP(CS37+81.1,1),CB!$A:$A,CB!$C:$C)+(1-(CS37-ROUNDDOWN(CS37,1))/0.1)*LOOKUP(ROUNDDOWN(CS37+81.1,1),CB!$A:$A,CB!$C:$C),(CS37-ROUNDDOWN(CS37-0.1,1))/0.1*LOOKUP(ROUNDUP(CS37+81.1,1),CB!$A:$A,CB!$C:$C)+(1-(CS37-ROUNDDOWN(CS37-0.1,1))/0.1)*LOOKUP(ROUNDDOWN(CS37+81.1,1),CB!$A:$A,CB!$C:$C))-LOOKUP(81.1,CB!$A:$A,CB!$C:$C))/(1-(BINOMDIST(97,162,0.5,TRUE)-BINOMDIST(87,162,0.5,TRUE)))*$C$2*($B$1^(LEFT(DE$4,4)*1-LEFT($BA$4,4)*1))*(37.75+CS37))</f>
        <v>0</v>
      </c>
      <c r="DF37" s="96">
        <f>MAX(0,(IF(CT37&gt;0,(CT37-ROUNDDOWN(CT37,1))/0.1*LOOKUP(ROUNDUP(CT37+81.1,1),CB!$A:$A,CB!$C:$C)+(1-(CT37-ROUNDDOWN(CT37,1))/0.1)*LOOKUP(ROUNDDOWN(CT37+81.1,1),CB!$A:$A,CB!$C:$C),(CT37-ROUNDDOWN(CT37-0.1,1))/0.1*LOOKUP(ROUNDUP(CT37+81.1,1),CB!$A:$A,CB!$C:$C)+(1-(CT37-ROUNDDOWN(CT37-0.1,1))/0.1)*LOOKUP(ROUNDDOWN(CT37+81.1,1),CB!$A:$A,CB!$C:$C))-LOOKUP(81.1,CB!$A:$A,CB!$C:$C))/(1-(BINOMDIST(97,162,0.5,TRUE)-BINOMDIST(87,162,0.5,TRUE)))*$C$2*($B$1^(LEFT(DF$4,4)*1-LEFT($BA$4,4)*1))*(37.75+CT37))</f>
        <v>0</v>
      </c>
      <c r="DG37" s="96">
        <f>MAX(0,(IF(CU37&gt;0,(CU37-ROUNDDOWN(CU37,1))/0.1*LOOKUP(ROUNDUP(CU37+81.1,1),CB!$A:$A,CB!$C:$C)+(1-(CU37-ROUNDDOWN(CU37,1))/0.1)*LOOKUP(ROUNDDOWN(CU37+81.1,1),CB!$A:$A,CB!$C:$C),(CU37-ROUNDDOWN(CU37-0.1,1))/0.1*LOOKUP(ROUNDUP(CU37+81.1,1),CB!$A:$A,CB!$C:$C)+(1-(CU37-ROUNDDOWN(CU37-0.1,1))/0.1)*LOOKUP(ROUNDDOWN(CU37+81.1,1),CB!$A:$A,CB!$C:$C))-LOOKUP(81.1,CB!$A:$A,CB!$C:$C))/(1-(BINOMDIST(97,162,0.5,TRUE)-BINOMDIST(87,162,0.5,TRUE)))*$C$2*($B$1^(LEFT(DG$4,4)*1-LEFT($BA$4,4)*1))*(37.75+CU37))</f>
        <v>0</v>
      </c>
      <c r="DH37" s="96">
        <f>MAX(0,(IF(CV37&gt;0,(CV37-ROUNDDOWN(CV37,1))/0.1*LOOKUP(ROUNDUP(CV37+81.1,1),CB!$A:$A,CB!$C:$C)+(1-(CV37-ROUNDDOWN(CV37,1))/0.1)*LOOKUP(ROUNDDOWN(CV37+81.1,1),CB!$A:$A,CB!$C:$C),(CV37-ROUNDDOWN(CV37-0.1,1))/0.1*LOOKUP(ROUNDUP(CV37+81.1,1),CB!$A:$A,CB!$C:$C)+(1-(CV37-ROUNDDOWN(CV37-0.1,1))/0.1)*LOOKUP(ROUNDDOWN(CV37+81.1,1),CB!$A:$A,CB!$C:$C))-LOOKUP(81.1,CB!$A:$A,CB!$C:$C))/(1-(BINOMDIST(97,162,0.5,TRUE)-BINOMDIST(87,162,0.5,TRUE)))*$C$2*($B$1^(LEFT(DH$4,4)*1-LEFT($BA$4,4)*1))*(37.75+CV37))</f>
        <v>0</v>
      </c>
      <c r="DI37" s="96">
        <f>MAX(0,(IF(CW37&gt;0,(CW37-ROUNDDOWN(CW37,1))/0.1*LOOKUP(ROUNDUP(CW37+81.1,1),CB!$A:$A,CB!$C:$C)+(1-(CW37-ROUNDDOWN(CW37,1))/0.1)*LOOKUP(ROUNDDOWN(CW37+81.1,1),CB!$A:$A,CB!$C:$C),(CW37-ROUNDDOWN(CW37-0.1,1))/0.1*LOOKUP(ROUNDUP(CW37+81.1,1),CB!$A:$A,CB!$C:$C)+(1-(CW37-ROUNDDOWN(CW37-0.1,1))/0.1)*LOOKUP(ROUNDDOWN(CW37+81.1,1),CB!$A:$A,CB!$C:$C))-LOOKUP(81.1,CB!$A:$A,CB!$C:$C))/(1-(BINOMDIST(97,162,0.5,TRUE)-BINOMDIST(87,162,0.5,TRUE)))*$C$2*($B$1^(LEFT(DI$4,4)*1-LEFT($BA$4,4)*1))*(37.75+CW37))</f>
        <v>0</v>
      </c>
      <c r="DJ37" s="90">
        <f t="shared" ref="DJ37:DJ68" si="121">IF(OR(BM37&lt;&gt;"",$I37+LEFT(BM$4,4)*1-LEFT($BM$4,4)*1&lt;6),CX37*1,0)+IF(OR(BN37&lt;&gt;"",$I37+LEFT(BN$4,4)*1-LEFT($BM$4,4)*1&lt;6),CY37,0)*0.85/$B$1+IF(OR(BO37&lt;&gt;"",$I37+LEFT(BO$4,4)*1-LEFT($BM$4,4)*1&lt;6),CZ37,0)*0.85^2/$B$1^2+IF(OR(BP37&lt;&gt;"",$I37+LEFT(BP$4,4)*1-LEFT($BM$4,4)*1&lt;6),DA37,0)*0.85^3/$B$1^3+IF(OR(BQ37&lt;&gt;"",$I37+LEFT(BQ$4,4)*1-LEFT($BM$4,4)*1&lt;6),DB37,0)*0.85^4/$B$1^4+IF(OR(BR37&lt;&gt;"",$I37+LEFT(BR$4,4)*1-LEFT($BM$4,4)*1&lt;6),DC37,0)*0.85^5/$B$1^5+IF(OR(BS37&lt;&gt;"",$I37+LEFT(BS$4,4)*1-LEFT($BM$4,4)*1&lt;6),DD37,0)*0.85^6/$B$1^6+IF(OR(BT37&lt;&gt;"",$I37+LEFT(BT$4,4)*1-LEFT($BM$4,4)*1&lt;6),DE37,0)*0.85^7/$B$1^7+IF(OR(BU37&lt;&gt;"",$I37+LEFT(BU$4,4)*1-LEFT($BM$4,4)*1&lt;6),DF37,0)*0.85^8/$B$1^8+IF(OR(BV37&lt;&gt;"",$I37+LEFT(BV$4,4)*1-LEFT($BM$4,4)*1&lt;6),DG37,0)*0.85^9/$B$1^9+IF(OR(BW37&lt;&gt;"",$I37+LEFT(BW$4,4)*1-LEFT($BM$4,4)*1&lt;6),DH37,0)*0.85^10/$B$1^10+IF(OR(BX37&lt;&gt;"",$I37+LEFT(BX$4,4)*1-LEFT($BM$4,4)*1&lt;6),DI37,0)*0.85^11/$B$1^11</f>
        <v>0</v>
      </c>
      <c r="DK37" s="132"/>
      <c r="DL37" s="132">
        <f t="shared" ref="DL37:DL68" si="122">SUM(BY37:BY37)-IF($H37="Y",7.7/(0.85^0/$B$1^0),0)</f>
        <v>5.0387243413704743</v>
      </c>
      <c r="DM37" s="132">
        <f t="shared" ref="DM37:DM68" si="123">(((BY37-0.5)+(BZ37-0.5)*0.85/$B$1)/(1+0.85/$B$1)+0.5)*2-IF($H37="Y",7.7*2/(0.85^0/$B$1^0+0.85^1/$B$1^1),0)</f>
        <v>7.5908684998139124</v>
      </c>
      <c r="DN37" s="132">
        <f t="shared" ref="DN37:DN68" si="124">(((BY37-0.5)+(BZ37-0.5)*0.85/$B$1+(CA37-0.5)*0.85^2/$B$1^2)/(1+0.85/$B$1+0.85^2/$B$1^2)+0.5)*3-IF($H37="Y",7.7*3/(0.85^0/$B$1^0+0.85^1/$B$1^1+0.85^2/$B$1^2),0)</f>
        <v>8.7578377132265448</v>
      </c>
      <c r="DO37" s="132">
        <f t="shared" ref="DO37:DO68" si="125">(((BY37-0.5)+(BZ37-0.5)*0.85/$B$1+(CA37-0.5)*0.85^2/$B$1^2+(CB37-0.5)*0.85^3/$B$1^3)/(1+0.85/$B$1+0.85^2/$B$1^2+0.85^3/$B$1^3)+0.5)*4-IF($H37="Y",7.7*4/(0.85^0/$B$1^0+0.85^1/$B$1^1+0.85^2/$B$1^2+0.85^3/$B$1^3),0)</f>
        <v>9.9632137216929735</v>
      </c>
      <c r="DP37" s="132">
        <f t="shared" ref="DP37:DP68" si="126">(((BY37-0.5)+(BZ37-0.5)*0.85/$B$1+(CA37-0.5)*0.85^2/$B$1^2+(CB37-0.5)*0.85^3/$B$1^3+(CC37-0.5)*0.85^4/$B$1^4)/(1+0.85/$B$1+0.85^2/$B$1^2+0.85^3/$B$1^3+0.85^4/$B$1^4)+0.5)*5-IF($H37="Y",7.7*5/(0.85^0/$B$1^0+0.85^1/$B$1^1+0.85^2/$B$1^2+0.85^3/$B$1^3+0.85^4/$B$1^4),0)</f>
        <v>11.205828973312927</v>
      </c>
      <c r="DQ37" s="132">
        <f t="shared" ref="DQ37:DQ68" si="127">(((BY37-0.5)+(BZ37-0.5)*0.85/$B$1+(CA37-0.5)*0.85^2/$B$1^2+(CB37-0.5)*0.85^3/$B$1^3+(CC37-0.5)*0.85^4/$B$1^4+(CD37-0.5)*0.85^5/$B$1^5)/(1+0.85/$B$1+0.85^2/$B$1^2+0.85^3/$B$1^3+0.85^4/$B$1^4+0.85^5/$B$1^5)+0.5)*6-IF($H37="Y",7.7*6/(0.85^0/$B$1^0+0.85^1/$B$1^1+0.85^2/$B$1^2+0.85^3/$B$1^3+0.85^4/$B$1^4+0.85^5/$B$1^5),0)</f>
        <v>12.484243694396929</v>
      </c>
      <c r="DR37" s="132">
        <f t="shared" ref="DR37:DR68" si="128">(((BY37-0.5)+(BZ37-0.5)*0.85/$B$1+(CA37-0.5)*0.85^2/$B$1^2+(CB37-0.5)*0.85^3/$B$1^3+(CC37-0.5)*0.85^4/$B$1^4+(CD37-0.5)*0.85^5/$B$1^5+(CE37-0.5)*0.85^6/$B$1^6)/(1+0.85/$B$1+0.85^2/$B$1^2+0.85^3/$B$1^3+0.85^4/$B$1^4+0.85^5/$B$1^5+0.85^6/$B$1^6)+0.5)*7-IF($H37="Y",7.7*7/(0.85^0/$B$1^0+0.85^1/$B$1^1+0.85^2/$B$1^2+0.85^3/$B$1^3+0.85^4/$B$1^4+0.85^5/$B$1^5+0.85^6/$B$1^6),0)</f>
        <v>13.796786912705947</v>
      </c>
      <c r="DS37" s="132">
        <f t="shared" ref="DS37:DS68" si="129">(((BY37-0.5)+(BZ37-0.5)*0.85/$B$1+(CA37-0.5)*0.85^2/$B$1^2+(CB37-0.5)*0.85^3/$B$1^3+(CC37-0.5)*0.85^4/$B$1^4+(CD37-0.5)*0.85^5/$B$1^5+(CE37-0.5)*0.85^6/$B$1^6+(CF37-0.5)*0.85^7/$B$1^7)/(1+0.85/$B$1+0.85^2/$B$1^2+0.85^3/$B$1^3+0.85^4/$B$1^4+0.85^5/$B$1^5+0.85^6/$B$1^6+0.85^7/$B$1^7)+0.5)*8-IF($H37="Y",7.7*8/(0.85^0/$B$1^0+0.85^1/$B$1^1+0.85^2/$B$1^2+0.85^3/$B$1^3+0.85^4/$B$1^4+0.85^5/$B$1^5+0.85^6/$B$1^6+0.85^7/$B$1^7),0)</f>
        <v>15.141601627388088</v>
      </c>
      <c r="DT37" s="132">
        <f t="shared" ref="DT37:DT68" si="130">(((BY37-0.5)+(BZ37-0.5)*0.85/$B$1+(CA37-0.5)*0.85^2/$B$1^2+(CB37-0.5)*0.85^3/$B$1^3+(CC37-0.5)*0.85^4/$B$1^4+(CD37-0.5)*0.85^5/$B$1^5+(CE37-0.5)*0.85^6/$B$1^6+(CF37-0.5)*0.85^7/$B$1^7+(CG37-0.5)*0.85^8/$B$1^8)/(1+0.85/$B$1+0.85^2/$B$1^2+0.85^3/$B$1^3+0.85^4/$B$1^4+0.85^5/$B$1^5+0.85^6/$B$1^6+0.85^7/$B$1^7+0.85^8/$B$1^8)+0.5)*9-IF($H37="Y",7.7*9/(0.85^0/$B$1^0+0.85^1/$B$1^1+0.85^2/$B$1^2+0.85^3/$B$1^3+0.85^4/$B$1^4+0.85^5/$B$1^5+0.85^6/$B$1^6+0.85^7/$B$1^7+0.85^8/$B$1^8),0)</f>
        <v>16.516691870920223</v>
      </c>
      <c r="DU37" s="132">
        <f t="shared" ref="DU37:DU68" si="131">(((BY37-0.5)+(BZ37-0.5)*0.85/$B$1+(CA37-0.5)*0.85^2/$B$1^2+(CB37-0.5)*0.85^3/$B$1^3+(CC37-0.5)*0.85^4/$B$1^4+(CD37-0.5)*0.85^5/$B$1^5+(CE37-0.5)*0.85^6/$B$1^6+(CF37-0.5)*0.85^7/$B$1^7+(CG37-0.5)*0.85^8/$B$1^8+(CH37-0.5)*0.85^9/$B$1^9)/(1+0.85/$B$1+0.85^2/$B$1^2+0.85^3/$B$1^3+0.85^4/$B$1^4+0.85^5/$B$1^5+0.85^6/$B$1^6+0.85^7/$B$1^7+0.85^8/$B$1^8+0.85^9/$B$1^9)+0.5)*10-IF($H37="Y",7.7*10/(0.85^0/$B$1^0+0.85^1/$B$1^1+0.85^2/$B$1^2+0.85^3/$B$1^3+0.85^4/$B$1^4+0.85^5/$B$1^5+0.85^6/$B$1^6+0.85^7/$B$1^7+0.85^8/$B$1^8+0.85^9/$B$1^9),0)</f>
        <v>17.919969525834428</v>
      </c>
      <c r="DV37" s="132"/>
      <c r="DW37" s="132"/>
      <c r="DX37" s="132"/>
      <c r="DY37" s="132"/>
      <c r="DZ37" s="132"/>
      <c r="EA37" s="132"/>
      <c r="EB37" s="132"/>
      <c r="EC37" s="132"/>
      <c r="ED37" s="132"/>
      <c r="EE37" s="132"/>
      <c r="ER37" s="132"/>
      <c r="ES37" s="132"/>
      <c r="ET37" s="132"/>
      <c r="EU37" s="132"/>
      <c r="EV37" s="132"/>
      <c r="EW37" s="132"/>
      <c r="EX37" s="132"/>
      <c r="EY37" s="132"/>
      <c r="EZ37" s="132"/>
      <c r="FA37" s="132"/>
      <c r="FB37" s="132"/>
      <c r="FC37" s="132"/>
    </row>
    <row r="38" spans="1:159" ht="12.75" customHeight="1" x14ac:dyDescent="0.2">
      <c r="A38">
        <v>461325</v>
      </c>
      <c r="B38" s="99" t="str">
        <f>INDEX([1]Bios!$O:$O,MATCH(A38,[1]Bios!$C:$C,0))</f>
        <v>Clippard, Tyler</v>
      </c>
      <c r="C38" s="92" t="s">
        <v>49</v>
      </c>
      <c r="D38" s="94">
        <f>LOOKUP(IF(INDEX([1]Bios!$M:$M,MATCH(A38,[1]Bios!$C:$C,0))="P",INDEX([1]Pitchers!$Q:$Q,MATCH(A38,[1]Pitchers!$A:$A,0)),INDEX([1]Hitters!$AV:$AV,MATCH(A38,[1]Hitters!$A:$A,0))),Positions!A:A,Positions!B:B)</f>
        <v>0</v>
      </c>
      <c r="E38" s="137">
        <v>2</v>
      </c>
      <c r="F38" s="138">
        <f t="shared" si="68"/>
        <v>8.5177346956810247</v>
      </c>
      <c r="G38" s="138">
        <v>12.25</v>
      </c>
      <c r="H38" s="94"/>
      <c r="I38" s="93">
        <f>6</f>
        <v>6</v>
      </c>
      <c r="J38" s="93">
        <f>6</f>
        <v>6</v>
      </c>
      <c r="K38" s="94">
        <f>MIN(IF(D38&gt;1,INDEX([1]Hitters!$DA:$DA,MATCH(A38,[1]Hitters!$A:$A,0)),INDEX([1]Pitchers!$DA:$DA,MATCH(A38,[1]Pitchers!$A:$A,0))),J38)</f>
        <v>6</v>
      </c>
      <c r="L38" s="94">
        <f t="shared" si="69"/>
        <v>4</v>
      </c>
      <c r="M38" s="95">
        <f>IF(D38&gt;1,INDEX([1]Hitters!$CV:$CV,MATCH($A38,[1]Hitters!$A:$A,0)),INDEX([1]Pitchers!$CP:$CP,MATCH($A38,[1]Pitchers!$A:$A,0)))</f>
        <v>31.375</v>
      </c>
      <c r="N38" s="90">
        <f t="shared" si="70"/>
        <v>-3.3768114658124055</v>
      </c>
      <c r="O38" s="97">
        <f>IF($D38&gt;1,INDEX([1]Hitters!$AF:$AF,MATCH($A38,[1]Hitters!$A:$A,0)),INDEX([1]Pitchers!$AJ:$AJ,MATCH($A38,[1]Pitchers!$A:$A,0))*IF(OR(AND($D38=0,INDEX([1]Pitchers!$Q:$Q,MATCH($A38,[1]Pitchers!$A:$A,0))="R"),AND($D38=1,INDEX([1]Pitchers!$Q:$Q,MATCH($A38,[1]Pitchers!$A:$A,0))="S")),1,IF($D38=0,0.83+(1-INDEX([1]Pitchers!$BE:$BE,MATCH($A38,[1]Pitchers!$A:$A,0)))/8,1/(0.83+(1-INDEX([1]Pitchers!$BE:$BE,MATCH($A38,[1]Pitchers!$A:$A,0)))/8))))</f>
        <v>3.6676182211842834</v>
      </c>
      <c r="P38" s="97">
        <f>IF($D38&gt;1,O38+(LOOKUP(ROUNDDOWN($M38+RIGHT(P$4,4)*1-2016,0),Age!$A:$A,Age!$C:$C)*(1-($M38+RIGHT(P$4,4)*1-2016-ROUNDDOWN($M38+RIGHT(P$4,4)*1-2016,0)))+LOOKUP(ROUNDUP($M38+RIGHT(P$4,4)*1-2016,0),Age!$A:$A,Age!$C:$C)*(($M38+RIGHT(P$4,4)*1-2016-ROUNDDOWN($M38+RIGHT(P$4,4)*1-2016,0))))*IF($M38+RIGHT(P$4,4)*1-2016&gt;27,1,INDEX([1]Hitters!$BG:$BG,MATCH($A38,[1]Hitters!$A:$A,0))),O38*(1-(1-(LOOKUP(ROUNDDOWN($M38+RIGHT(P$4,4)*1-2016,0),Age!$A:$A,Age!$L:$L)*(1-($M38+RIGHT(P$4,4)*1-2016-ROUNDDOWN($M38+RIGHT(P$4,4)*1-2016,0)))+LOOKUP(ROUNDUP($M38+RIGHT(P$4,4)*1-2016,0),Age!$A:$A,Age!$L:$L)*(($M38+RIGHT(P$4,4)*1-2016-ROUNDDOWN($M38+RIGHT(P$4,4)*1-2016,0)))))*IF($M38+RIGHT(P$4,4)*1-2016&gt;27,1,INDEX([1]Pitchers!$BE:$BE,MATCH($A38,[1]Pitchers!$A:$A,0)))))</f>
        <v>3.7809705468327608</v>
      </c>
      <c r="Q38" s="97">
        <f>IF($D38&gt;1,P38+(LOOKUP(ROUNDDOWN($M38+RIGHT(Q$4,4)*1-2016,0),Age!$A:$A,Age!$C:$C)*(1-($M38+RIGHT(Q$4,4)*1-2016-ROUNDDOWN($M38+RIGHT(Q$4,4)*1-2016,0)))+LOOKUP(ROUNDUP($M38+RIGHT(Q$4,4)*1-2016,0),Age!$A:$A,Age!$C:$C)*(($M38+RIGHT(Q$4,4)*1-2016-ROUNDDOWN($M38+RIGHT(Q$4,4)*1-2016,0))))*IF($M38+RIGHT(Q$4,4)*1-2016&gt;27,1,INDEX([1]Hitters!$BG:$BG,MATCH($A38,[1]Hitters!$A:$A,0))),P38*(1-(1-(LOOKUP(ROUNDDOWN($M38+RIGHT(Q$4,4)*1-2016,0),Age!$A:$A,Age!$L:$L)*(1-($M38+RIGHT(Q$4,4)*1-2016-ROUNDDOWN($M38+RIGHT(Q$4,4)*1-2016,0)))+LOOKUP(ROUNDUP($M38+RIGHT(Q$4,4)*1-2016,0),Age!$A:$A,Age!$L:$L)*(($M38+RIGHT(Q$4,4)*1-2016-ROUNDDOWN($M38+RIGHT(Q$4,4)*1-2016,0)))))*IF($M38+RIGHT(Q$4,4)*1-2016&gt;27,1,INDEX([1]Pitchers!$BE:$BE,MATCH($A38,[1]Pitchers!$A:$A,0)))))</f>
        <v>3.9195667484400984</v>
      </c>
      <c r="R38" s="97">
        <f>IF($D38&gt;1,Q38+(LOOKUP(ROUNDDOWN($M38+RIGHT(R$4,4)*1-2016,0),Age!$A:$A,Age!$C:$C)*(1-($M38+RIGHT(R$4,4)*1-2016-ROUNDDOWN($M38+RIGHT(R$4,4)*1-2016,0)))+LOOKUP(ROUNDUP($M38+RIGHT(R$4,4)*1-2016,0),Age!$A:$A,Age!$C:$C)*(($M38+RIGHT(R$4,4)*1-2016-ROUNDDOWN($M38+RIGHT(R$4,4)*1-2016,0))))*IF($M38+RIGHT(R$4,4)*1-2016&gt;27,1,INDEX([1]Hitters!$BG:$BG,MATCH($A38,[1]Hitters!$A:$A,0))),Q38*(1-(1-(LOOKUP(ROUNDDOWN($M38+RIGHT(R$4,4)*1-2016,0),Age!$A:$A,Age!$L:$L)*(1-($M38+RIGHT(R$4,4)*1-2016-ROUNDDOWN($M38+RIGHT(R$4,4)*1-2016,0)))+LOOKUP(ROUNDUP($M38+RIGHT(R$4,4)*1-2016,0),Age!$A:$A,Age!$L:$L)*(($M38+RIGHT(R$4,4)*1-2016-ROUNDDOWN($M38+RIGHT(R$4,4)*1-2016,0)))))*IF($M38+RIGHT(R$4,4)*1-2016&gt;27,1,INDEX([1]Pitchers!$BE:$BE,MATCH($A38,[1]Pitchers!$A:$A,0)))))</f>
        <v>4.0857808758661367</v>
      </c>
      <c r="S38" s="97">
        <f>IF($D38&gt;1,R38+(LOOKUP(ROUNDDOWN($M38+RIGHT(S$4,4)*1-2016,0),Age!$A:$A,Age!$C:$C)*(1-($M38+RIGHT(S$4,4)*1-2016-ROUNDDOWN($M38+RIGHT(S$4,4)*1-2016,0)))+LOOKUP(ROUNDUP($M38+RIGHT(S$4,4)*1-2016,0),Age!$A:$A,Age!$C:$C)*(($M38+RIGHT(S$4,4)*1-2016-ROUNDDOWN($M38+RIGHT(S$4,4)*1-2016,0))))*IF($M38+RIGHT(S$4,4)*1-2016&gt;27,1,INDEX([1]Hitters!$BG:$BG,MATCH($A38,[1]Hitters!$A:$A,0))),R38*(1-(1-(LOOKUP(ROUNDDOWN($M38+RIGHT(S$4,4)*1-2016,0),Age!$A:$A,Age!$L:$L)*(1-($M38+RIGHT(S$4,4)*1-2016-ROUNDDOWN($M38+RIGHT(S$4,4)*1-2016,0)))+LOOKUP(ROUNDUP($M38+RIGHT(S$4,4)*1-2016,0),Age!$A:$A,Age!$L:$L)*(($M38+RIGHT(S$4,4)*1-2016-ROUNDDOWN($M38+RIGHT(S$4,4)*1-2016,0)))))*IF($M38+RIGHT(S$4,4)*1-2016&gt;27,1,INDEX([1]Pitchers!$BE:$BE,MATCH($A38,[1]Pitchers!$A:$A,0)))))</f>
        <v>4.2825367611695651</v>
      </c>
      <c r="T38" s="97">
        <f>IF($D38&gt;1,S38+(LOOKUP(ROUNDDOWN($M38+RIGHT(T$4,4)*1-2016,0),Age!$A:$A,Age!$C:$C)*(1-($M38+RIGHT(T$4,4)*1-2016-ROUNDDOWN($M38+RIGHT(T$4,4)*1-2016,0)))+LOOKUP(ROUNDUP($M38+RIGHT(T$4,4)*1-2016,0),Age!$A:$A,Age!$C:$C)*(($M38+RIGHT(T$4,4)*1-2016-ROUNDDOWN($M38+RIGHT(T$4,4)*1-2016,0))))*IF($M38+RIGHT(T$4,4)*1-2016&gt;27,1,INDEX([1]Hitters!$BG:$BG,MATCH($A38,[1]Hitters!$A:$A,0))),S38*(1-(1-(LOOKUP(ROUNDDOWN($M38+RIGHT(T$4,4)*1-2016,0),Age!$A:$A,Age!$L:$L)*(1-($M38+RIGHT(T$4,4)*1-2016-ROUNDDOWN($M38+RIGHT(T$4,4)*1-2016,0)))+LOOKUP(ROUNDUP($M38+RIGHT(T$4,4)*1-2016,0),Age!$A:$A,Age!$L:$L)*(($M38+RIGHT(T$4,4)*1-2016-ROUNDDOWN($M38+RIGHT(T$4,4)*1-2016,0)))))*IF($M38+RIGHT(T$4,4)*1-2016&gt;27,1,INDEX([1]Pitchers!$BE:$BE,MATCH($A38,[1]Pitchers!$A:$A,0)))))</f>
        <v>4.5133922584513622</v>
      </c>
      <c r="U38" s="97">
        <f>IF($D38&gt;1,T38+(LOOKUP(ROUNDDOWN($M38+RIGHT(U$4,4)*1-2016,0),Age!$A:$A,Age!$C:$C)*(1-($M38+RIGHT(U$4,4)*1-2016-ROUNDDOWN($M38+RIGHT(U$4,4)*1-2016,0)))+LOOKUP(ROUNDUP($M38+RIGHT(U$4,4)*1-2016,0),Age!$A:$A,Age!$C:$C)*(($M38+RIGHT(U$4,4)*1-2016-ROUNDDOWN($M38+RIGHT(U$4,4)*1-2016,0))))*IF($M38+RIGHT(U$4,4)*1-2016&gt;27,1,INDEX([1]Hitters!$BG:$BG,MATCH($A38,[1]Hitters!$A:$A,0))),T38*(1-(1-(LOOKUP(ROUNDDOWN($M38+RIGHT(U$4,4)*1-2016,0),Age!$A:$A,Age!$L:$L)*(1-($M38+RIGHT(U$4,4)*1-2016-ROUNDDOWN($M38+RIGHT(U$4,4)*1-2016,0)))+LOOKUP(ROUNDUP($M38+RIGHT(U$4,4)*1-2016,0),Age!$A:$A,Age!$L:$L)*(($M38+RIGHT(U$4,4)*1-2016-ROUNDDOWN($M38+RIGHT(U$4,4)*1-2016,0)))))*IF($M38+RIGHT(U$4,4)*1-2016&gt;27,1,INDEX([1]Pitchers!$BE:$BE,MATCH($A38,[1]Pitchers!$A:$A,0)))))</f>
        <v>4.7826443153696019</v>
      </c>
      <c r="V38" s="97">
        <f>IF($D38&gt;1,U38+(LOOKUP(ROUNDDOWN($M38+RIGHT(V$4,4)*1-2016,0),Age!$A:$A,Age!$C:$C)*(1-($M38+RIGHT(V$4,4)*1-2016-ROUNDDOWN($M38+RIGHT(V$4,4)*1-2016,0)))+LOOKUP(ROUNDUP($M38+RIGHT(V$4,4)*1-2016,0),Age!$A:$A,Age!$C:$C)*(($M38+RIGHT(V$4,4)*1-2016-ROUNDDOWN($M38+RIGHT(V$4,4)*1-2016,0))))*IF($M38+RIGHT(V$4,4)*1-2016&gt;27,1,INDEX([1]Hitters!$BG:$BG,MATCH($A38,[1]Hitters!$A:$A,0))),U38*(1-(1-(LOOKUP(ROUNDDOWN($M38+RIGHT(V$4,4)*1-2016,0),Age!$A:$A,Age!$L:$L)*(1-($M38+RIGHT(V$4,4)*1-2016-ROUNDDOWN($M38+RIGHT(V$4,4)*1-2016,0)))+LOOKUP(ROUNDUP($M38+RIGHT(V$4,4)*1-2016,0),Age!$A:$A,Age!$L:$L)*(($M38+RIGHT(V$4,4)*1-2016-ROUNDDOWN($M38+RIGHT(V$4,4)*1-2016,0)))))*IF($M38+RIGHT(V$4,4)*1-2016&gt;27,1,INDEX([1]Pitchers!$BE:$BE,MATCH($A38,[1]Pitchers!$A:$A,0)))))</f>
        <v>5.0954591451217457</v>
      </c>
      <c r="W38" s="97">
        <f>IF($D38&gt;1,V38+(LOOKUP(ROUNDDOWN($M38+RIGHT(W$4,4)*1-2016,0),Age!$A:$A,Age!$C:$C)*(1-($M38+RIGHT(W$4,4)*1-2016-ROUNDDOWN($M38+RIGHT(W$4,4)*1-2016,0)))+LOOKUP(ROUNDUP($M38+RIGHT(W$4,4)*1-2016,0),Age!$A:$A,Age!$C:$C)*(($M38+RIGHT(W$4,4)*1-2016-ROUNDDOWN($M38+RIGHT(W$4,4)*1-2016,0))))*IF($M38+RIGHT(W$4,4)*1-2016&gt;27,1,INDEX([1]Hitters!$BG:$BG,MATCH($A38,[1]Hitters!$A:$A,0))),V38*(1-(1-(LOOKUP(ROUNDDOWN($M38+RIGHT(W$4,4)*1-2016,0),Age!$A:$A,Age!$L:$L)*(1-($M38+RIGHT(W$4,4)*1-2016-ROUNDDOWN($M38+RIGHT(W$4,4)*1-2016,0)))+LOOKUP(ROUNDUP($M38+RIGHT(W$4,4)*1-2016,0),Age!$A:$A,Age!$L:$L)*(($M38+RIGHT(W$4,4)*1-2016-ROUNDDOWN($M38+RIGHT(W$4,4)*1-2016,0)))))*IF($M38+RIGHT(W$4,4)*1-2016&gt;27,1,INDEX([1]Pitchers!$BE:$BE,MATCH($A38,[1]Pitchers!$A:$A,0)))))</f>
        <v>5.458032909916815</v>
      </c>
      <c r="X38" s="97">
        <f>IF($D38&gt;1,W38+(LOOKUP(ROUNDDOWN($M38+RIGHT(X$4,4)*1-2016,0),Age!$A:$A,Age!$C:$C)*(1-($M38+RIGHT(X$4,4)*1-2016-ROUNDDOWN($M38+RIGHT(X$4,4)*1-2016,0)))+LOOKUP(ROUNDUP($M38+RIGHT(X$4,4)*1-2016,0),Age!$A:$A,Age!$C:$C)*(($M38+RIGHT(X$4,4)*1-2016-ROUNDDOWN($M38+RIGHT(X$4,4)*1-2016,0))))*IF($M38+RIGHT(X$4,4)*1-2016&gt;27,1,INDEX([1]Hitters!$BG:$BG,MATCH($A38,[1]Hitters!$A:$A,0))),W38*(1-(1-(LOOKUP(ROUNDDOWN($M38+RIGHT(X$4,4)*1-2016,0),Age!$A:$A,Age!$L:$L)*(1-($M38+RIGHT(X$4,4)*1-2016-ROUNDDOWN($M38+RIGHT(X$4,4)*1-2016,0)))+LOOKUP(ROUNDUP($M38+RIGHT(X$4,4)*1-2016,0),Age!$A:$A,Age!$L:$L)*(($M38+RIGHT(X$4,4)*1-2016-ROUNDDOWN($M38+RIGHT(X$4,4)*1-2016,0)))))*IF($M38+RIGHT(X$4,4)*1-2016&gt;27,1,INDEX([1]Pitchers!$BE:$BE,MATCH($A38,[1]Pitchers!$A:$A,0)))))</f>
        <v>5.8777897533951045</v>
      </c>
      <c r="Y38" s="97">
        <f>IF($D38&gt;1,X38+(LOOKUP(ROUNDDOWN($M38+RIGHT(Y$4,4)*1-2016,0),Age!$A:$A,Age!$C:$C)*(1-($M38+RIGHT(Y$4,4)*1-2016-ROUNDDOWN($M38+RIGHT(Y$4,4)*1-2016,0)))+LOOKUP(ROUNDUP($M38+RIGHT(Y$4,4)*1-2016,0),Age!$A:$A,Age!$C:$C)*(($M38+RIGHT(Y$4,4)*1-2016-ROUNDDOWN($M38+RIGHT(Y$4,4)*1-2016,0))))*IF($M38+RIGHT(Y$4,4)*1-2016&gt;27,1,INDEX([1]Hitters!$BG:$BG,MATCH($A38,[1]Hitters!$A:$A,0))),X38*(1-(1-(LOOKUP(ROUNDDOWN($M38+RIGHT(Y$4,4)*1-2016,0),Age!$A:$A,Age!$L:$L)*(1-($M38+RIGHT(Y$4,4)*1-2016-ROUNDDOWN($M38+RIGHT(Y$4,4)*1-2016,0)))+LOOKUP(ROUNDUP($M38+RIGHT(Y$4,4)*1-2016,0),Age!$A:$A,Age!$L:$L)*(($M38+RIGHT(Y$4,4)*1-2016-ROUNDDOWN($M38+RIGHT(Y$4,4)*1-2016,0)))))*IF($M38+RIGHT(Y$4,4)*1-2016&gt;27,1,INDEX([1]Pitchers!$BE:$BE,MATCH($A38,[1]Pitchers!$A:$A,0)))))</f>
        <v>6.3636258126991674</v>
      </c>
      <c r="Z38" s="97">
        <f>IF($D38&gt;1,Y38+(LOOKUP(ROUNDDOWN($M38+RIGHT(Z$4,4)*1-2016,0),Age!$A:$A,Age!$C:$C)*(1-($M38+RIGHT(Z$4,4)*1-2016-ROUNDDOWN($M38+RIGHT(Z$4,4)*1-2016,0)))+LOOKUP(ROUNDUP($M38+RIGHT(Z$4,4)*1-2016,0),Age!$A:$A,Age!$C:$C)*(($M38+RIGHT(Z$4,4)*1-2016-ROUNDDOWN($M38+RIGHT(Z$4,4)*1-2016,0))))*IF($M38+RIGHT(Z$4,4)*1-2016&gt;27,1,INDEX([1]Hitters!$BG:$BG,MATCH($A38,[1]Hitters!$A:$A,0))),Y38*(1-(1-(LOOKUP(ROUNDDOWN($M38+RIGHT(Z$4,4)*1-2016,0),Age!$A:$A,Age!$L:$L)*(1-($M38+RIGHT(Z$4,4)*1-2016-ROUNDDOWN($M38+RIGHT(Z$4,4)*1-2016,0)))+LOOKUP(ROUNDUP($M38+RIGHT(Z$4,4)*1-2016,0),Age!$A:$A,Age!$L:$L)*(($M38+RIGHT(Z$4,4)*1-2016-ROUNDDOWN($M38+RIGHT(Z$4,4)*1-2016,0)))))*IF($M38+RIGHT(Z$4,4)*1-2016&gt;27,1,INDEX([1]Pitchers!$BE:$BE,MATCH($A38,[1]Pitchers!$A:$A,0)))))</f>
        <v>6.9262101072031035</v>
      </c>
      <c r="AA38" s="96">
        <f>IF($D38=0,0,IF($D38=1,INDEX([1]Pitchers!$FK:$FK,MATCH($A38,[1]Pitchers!$A:$A,0)),MAX(-16,IF($D38=10,-16,IF($D38&lt;2,0,INDEX([1]Hitters!$AZ:$AZ,MATCH($A38,[1]Hitters!$A:$A,0)))))))</f>
        <v>0</v>
      </c>
      <c r="AB38" s="96">
        <f>IF($D38=0,0,IF($D38=1,INDEX([1]Pitchers!$FK:$FK,MATCH($A38,[1]Pitchers!$A:$A,0)),MAX(-16,IF($D38=2,AA38-MIN(0.75,0.25*(RIGHT(AB$4,4)*1-(RIGHT($AD$4,4)*1)+0.25)*(1-MIN(0.75,INDEX([1]Hitters!$CF:$CF,MATCH($A38,[1]Hitters!$A:$A,0)))/0.75*1)+INDEX([1]Hitters!$CF:$CF,MATCH($A38,[1]Hitters!$A:$A,0)))/0.75*1,IF($D38&gt;6,(AA38-MIN(0.75,0.25*(RIGHT(AB$4,4)*1-(RIGHT($AD$4,4)*1)+0.25)*(1-MIN(0.75,INDEX([1]Hitters!$CF:$CF,MATCH($A38,[1]Hitters!$A:$A,0)))/0.75*1)+INDEX([1]Hitters!$CF:$CF,MATCH($A38,[1]Hitters!$A:$A,0)))/0.75*($M38+RIGHT(AB$4,4)*1-RIGHT($AA$4,4)*1+10)*0.05),IF($D38=3,(AA38-MIN(0.75,0.25*(RIGHT(AB$4,4)*1-(RIGHT($AD$4,4)*1)+0.25)*(1-MIN(0.75,INDEX([1]Hitters!$CF:$CF,MATCH($A38,[1]Hitters!$A:$A,0)))/0.75*1)+INDEX([1]Hitters!$CF:$CF,MATCH($A38,[1]Hitters!$A:$A,0)))/0.75*($M38+RIGHT(AB$4,4)*1-RIGHT($AA$4,4)*1-27)*0.1),(AA38-MIN(0.75,0.25*(RIGHT(AB$4,4)*1-(RIGHT($AD$4,4)*1)+0.25)*(1-MIN(0.75,INDEX([1]Hitters!$CF:$CF,MATCH($A38,[1]Hitters!$A:$A,0)))/0.75*1)+INDEX([1]Hitters!$CF:$CF,MATCH($A38,[1]Hitters!$A:$A,0)))/0.75*($M38+RIGHT(AB$4,4)*1-RIGHT($AA$4,4)*1-20)*0.094)))))))</f>
        <v>0</v>
      </c>
      <c r="AC38" s="96">
        <f>IF($D38=0,0,IF($D38=1,INDEX([1]Pitchers!$FK:$FK,MATCH($A38,[1]Pitchers!$A:$A,0)),MAX(-16,IF($D38=2,AB38-MIN(0.75,0.25*(RIGHT(AC$4,4)*1-(RIGHT($AD$4,4)*1)+0.25)*(1-MIN(0.75,INDEX([1]Hitters!$CF:$CF,MATCH($A38,[1]Hitters!$A:$A,0)))/0.75*1)+INDEX([1]Hitters!$CF:$CF,MATCH($A38,[1]Hitters!$A:$A,0)))/0.75*1,IF($D38&gt;6,(AB38-MIN(0.75,0.25*(RIGHT(AC$4,4)*1-(RIGHT($AD$4,4)*1)+0.25)*(1-MIN(0.75,INDEX([1]Hitters!$CF:$CF,MATCH($A38,[1]Hitters!$A:$A,0)))/0.75*1)+INDEX([1]Hitters!$CF:$CF,MATCH($A38,[1]Hitters!$A:$A,0)))/0.75*($M38+RIGHT(AC$4,4)*1-RIGHT($AA$4,4)*1+10)*0.05),IF($D38=3,(AB38-MIN(0.75,0.25*(RIGHT(AC$4,4)*1-(RIGHT($AD$4,4)*1)+0.25)*(1-MIN(0.75,INDEX([1]Hitters!$CF:$CF,MATCH($A38,[1]Hitters!$A:$A,0)))/0.75*1)+INDEX([1]Hitters!$CF:$CF,MATCH($A38,[1]Hitters!$A:$A,0)))/0.75*($M38+RIGHT(AC$4,4)*1-RIGHT($AA$4,4)*1-27)*0.1),(AB38-MIN(0.75,0.25*(RIGHT(AC$4,4)*1-(RIGHT($AD$4,4)*1)+0.25)*(1-MIN(0.75,INDEX([1]Hitters!$CF:$CF,MATCH($A38,[1]Hitters!$A:$A,0)))/0.75*1)+INDEX([1]Hitters!$CF:$CF,MATCH($A38,[1]Hitters!$A:$A,0)))/0.75*($M38+RIGHT(AC$4,4)*1-RIGHT($AA$4,4)*1-20)*0.094)))))))</f>
        <v>0</v>
      </c>
      <c r="AD38" s="96">
        <f>IF($D38=0,0,IF($D38=1,INDEX([1]Pitchers!$FK:$FK,MATCH($A38,[1]Pitchers!$A:$A,0)),MAX(-16,IF($D38=2,AC38-MIN(0.75,0.25*(RIGHT(AD$4,4)*1-(RIGHT($AD$4,4)*1)+0.25)*(1-MIN(0.75,INDEX([1]Hitters!$CF:$CF,MATCH($A38,[1]Hitters!$A:$A,0)))/0.75*1)+INDEX([1]Hitters!$CF:$CF,MATCH($A38,[1]Hitters!$A:$A,0)))/0.75*1,IF($D38&gt;6,(AC38-MIN(0.75,0.25*(RIGHT(AD$4,4)*1-(RIGHT($AD$4,4)*1)+0.25)*(1-MIN(0.75,INDEX([1]Hitters!$CF:$CF,MATCH($A38,[1]Hitters!$A:$A,0)))/0.75*1)+INDEX([1]Hitters!$CF:$CF,MATCH($A38,[1]Hitters!$A:$A,0)))/0.75*($M38+RIGHT(AD$4,4)*1-RIGHT($AA$4,4)*1+10)*0.05),IF($D38=3,(AC38-MIN(0.75,0.25*(RIGHT(AD$4,4)*1-(RIGHT($AD$4,4)*1)+0.25)*(1-MIN(0.75,INDEX([1]Hitters!$CF:$CF,MATCH($A38,[1]Hitters!$A:$A,0)))/0.75*1)+INDEX([1]Hitters!$CF:$CF,MATCH($A38,[1]Hitters!$A:$A,0)))/0.75*($M38+RIGHT(AD$4,4)*1-RIGHT($AA$4,4)*1-27)*0.1),(AC38-MIN(0.75,0.25*(RIGHT(AD$4,4)*1-(RIGHT($AD$4,4)*1)+0.25)*(1-MIN(0.75,INDEX([1]Hitters!$CF:$CF,MATCH($A38,[1]Hitters!$A:$A,0)))/0.75*1)+INDEX([1]Hitters!$CF:$CF,MATCH($A38,[1]Hitters!$A:$A,0)))/0.75*($M38+RIGHT(AD$4,4)*1-RIGHT($AA$4,4)*1-20)*0.094)))))))</f>
        <v>0</v>
      </c>
      <c r="AE38" s="96">
        <f>IF($D38=0,0,IF($D38=1,INDEX([1]Pitchers!$FK:$FK,MATCH($A38,[1]Pitchers!$A:$A,0)),MAX(-16,IF($D38=2,AD38-MIN(0.75,0.25*(RIGHT(AE$4,4)*1-(RIGHT($AD$4,4)*1)+0.25)*(1-MIN(0.75,INDEX([1]Hitters!$CF:$CF,MATCH($A38,[1]Hitters!$A:$A,0)))/0.75*1)+INDEX([1]Hitters!$CF:$CF,MATCH($A38,[1]Hitters!$A:$A,0)))/0.75*1,IF($D38&gt;6,(AD38-MIN(0.75,0.25*(RIGHT(AE$4,4)*1-(RIGHT($AD$4,4)*1)+0.25)*(1-MIN(0.75,INDEX([1]Hitters!$CF:$CF,MATCH($A38,[1]Hitters!$A:$A,0)))/0.75*1)+INDEX([1]Hitters!$CF:$CF,MATCH($A38,[1]Hitters!$A:$A,0)))/0.75*($M38+RIGHT(AE$4,4)*1-RIGHT($AA$4,4)*1+10)*0.05),IF($D38=3,(AD38-MIN(0.75,0.25*(RIGHT(AE$4,4)*1-(RIGHT($AD$4,4)*1)+0.25)*(1-MIN(0.75,INDEX([1]Hitters!$CF:$CF,MATCH($A38,[1]Hitters!$A:$A,0)))/0.75*1)+INDEX([1]Hitters!$CF:$CF,MATCH($A38,[1]Hitters!$A:$A,0)))/0.75*($M38+RIGHT(AE$4,4)*1-RIGHT($AA$4,4)*1-27)*0.1),(AD38-MIN(0.75,0.25*(RIGHT(AE$4,4)*1-(RIGHT($AD$4,4)*1)+0.25)*(1-MIN(0.75,INDEX([1]Hitters!$CF:$CF,MATCH($A38,[1]Hitters!$A:$A,0)))/0.75*1)+INDEX([1]Hitters!$CF:$CF,MATCH($A38,[1]Hitters!$A:$A,0)))/0.75*($M38+RIGHT(AE$4,4)*1-RIGHT($AA$4,4)*1-20)*0.094)))))))</f>
        <v>0</v>
      </c>
      <c r="AF38" s="96">
        <f>IF($D38=0,0,IF($D38=1,INDEX([1]Pitchers!$FK:$FK,MATCH($A38,[1]Pitchers!$A:$A,0)),MAX(-16,IF($D38=2,AE38-MIN(0.75,0.25*(RIGHT(AF$4,4)*1-(RIGHT($AD$4,4)*1)+0.25)*(1-MIN(0.75,INDEX([1]Hitters!$CF:$CF,MATCH($A38,[1]Hitters!$A:$A,0)))/0.75*1)+INDEX([1]Hitters!$CF:$CF,MATCH($A38,[1]Hitters!$A:$A,0)))/0.75*1,IF($D38&gt;6,(AE38-MIN(0.75,0.25*(RIGHT(AF$4,4)*1-(RIGHT($AD$4,4)*1)+0.25)*(1-MIN(0.75,INDEX([1]Hitters!$CF:$CF,MATCH($A38,[1]Hitters!$A:$A,0)))/0.75*1)+INDEX([1]Hitters!$CF:$CF,MATCH($A38,[1]Hitters!$A:$A,0)))/0.75*($M38+RIGHT(AF$4,4)*1-RIGHT($AA$4,4)*1+10)*0.05),IF($D38=3,(AE38-MIN(0.75,0.25*(RIGHT(AF$4,4)*1-(RIGHT($AD$4,4)*1)+0.25)*(1-MIN(0.75,INDEX([1]Hitters!$CF:$CF,MATCH($A38,[1]Hitters!$A:$A,0)))/0.75*1)+INDEX([1]Hitters!$CF:$CF,MATCH($A38,[1]Hitters!$A:$A,0)))/0.75*($M38+RIGHT(AF$4,4)*1-RIGHT($AA$4,4)*1-27)*0.1),(AE38-MIN(0.75,0.25*(RIGHT(AF$4,4)*1-(RIGHT($AD$4,4)*1)+0.25)*(1-MIN(0.75,INDEX([1]Hitters!$CF:$CF,MATCH($A38,[1]Hitters!$A:$A,0)))/0.75*1)+INDEX([1]Hitters!$CF:$CF,MATCH($A38,[1]Hitters!$A:$A,0)))/0.75*($M38+RIGHT(AF$4,4)*1-RIGHT($AA$4,4)*1-20)*0.094)))))))</f>
        <v>0</v>
      </c>
      <c r="AG38" s="96">
        <f>IF($D38=0,0,IF($D38=1,INDEX([1]Pitchers!$FK:$FK,MATCH($A38,[1]Pitchers!$A:$A,0)),MAX(-16,IF($D38=2,AF38-MIN(0.75,0.25*(RIGHT(AG$4,4)*1-(RIGHT($AD$4,4)*1)+0.25)*(1-MIN(0.75,INDEX([1]Hitters!$CF:$CF,MATCH($A38,[1]Hitters!$A:$A,0)))/0.75*1)+INDEX([1]Hitters!$CF:$CF,MATCH($A38,[1]Hitters!$A:$A,0)))/0.75*1,IF($D38&gt;6,(AF38-MIN(0.75,0.25*(RIGHT(AG$4,4)*1-(RIGHT($AD$4,4)*1)+0.25)*(1-MIN(0.75,INDEX([1]Hitters!$CF:$CF,MATCH($A38,[1]Hitters!$A:$A,0)))/0.75*1)+INDEX([1]Hitters!$CF:$CF,MATCH($A38,[1]Hitters!$A:$A,0)))/0.75*($M38+RIGHT(AG$4,4)*1-RIGHT($AA$4,4)*1+10)*0.05),IF($D38=3,(AF38-MIN(0.75,0.25*(RIGHT(AG$4,4)*1-(RIGHT($AD$4,4)*1)+0.25)*(1-MIN(0.75,INDEX([1]Hitters!$CF:$CF,MATCH($A38,[1]Hitters!$A:$A,0)))/0.75*1)+INDEX([1]Hitters!$CF:$CF,MATCH($A38,[1]Hitters!$A:$A,0)))/0.75*($M38+RIGHT(AG$4,4)*1-RIGHT($AA$4,4)*1-27)*0.1),(AF38-MIN(0.75,0.25*(RIGHT(AG$4,4)*1-(RIGHT($AD$4,4)*1)+0.25)*(1-MIN(0.75,INDEX([1]Hitters!$CF:$CF,MATCH($A38,[1]Hitters!$A:$A,0)))/0.75*1)+INDEX([1]Hitters!$CF:$CF,MATCH($A38,[1]Hitters!$A:$A,0)))/0.75*($M38+RIGHT(AG$4,4)*1-RIGHT($AA$4,4)*1-20)*0.094)))))))</f>
        <v>0</v>
      </c>
      <c r="AH38" s="96">
        <f>IF($D38=0,0,IF($D38=1,INDEX([1]Pitchers!$FK:$FK,MATCH($A38,[1]Pitchers!$A:$A,0)),MAX(-16,IF($D38=2,AG38-MIN(0.75,0.25*(RIGHT(AH$4,4)*1-(RIGHT($AD$4,4)*1)+0.25)*(1-MIN(0.75,INDEX([1]Hitters!$CF:$CF,MATCH($A38,[1]Hitters!$A:$A,0)))/0.75*1)+INDEX([1]Hitters!$CF:$CF,MATCH($A38,[1]Hitters!$A:$A,0)))/0.75*1,IF($D38&gt;6,(AG38-MIN(0.75,0.25*(RIGHT(AH$4,4)*1-(RIGHT($AD$4,4)*1)+0.25)*(1-MIN(0.75,INDEX([1]Hitters!$CF:$CF,MATCH($A38,[1]Hitters!$A:$A,0)))/0.75*1)+INDEX([1]Hitters!$CF:$CF,MATCH($A38,[1]Hitters!$A:$A,0)))/0.75*($M38+RIGHT(AH$4,4)*1-RIGHT($AA$4,4)*1+10)*0.05),IF($D38=3,(AG38-MIN(0.75,0.25*(RIGHT(AH$4,4)*1-(RIGHT($AD$4,4)*1)+0.25)*(1-MIN(0.75,INDEX([1]Hitters!$CF:$CF,MATCH($A38,[1]Hitters!$A:$A,0)))/0.75*1)+INDEX([1]Hitters!$CF:$CF,MATCH($A38,[1]Hitters!$A:$A,0)))/0.75*($M38+RIGHT(AH$4,4)*1-RIGHT($AA$4,4)*1-27)*0.1),(AG38-MIN(0.75,0.25*(RIGHT(AH$4,4)*1-(RIGHT($AD$4,4)*1)+0.25)*(1-MIN(0.75,INDEX([1]Hitters!$CF:$CF,MATCH($A38,[1]Hitters!$A:$A,0)))/0.75*1)+INDEX([1]Hitters!$CF:$CF,MATCH($A38,[1]Hitters!$A:$A,0)))/0.75*($M38+RIGHT(AH$4,4)*1-RIGHT($AA$4,4)*1-20)*0.094)))))))</f>
        <v>0</v>
      </c>
      <c r="AI38" s="96">
        <f>IF($D38=0,0,IF($D38=1,INDEX([1]Pitchers!$FK:$FK,MATCH($A38,[1]Pitchers!$A:$A,0)),MAX(-16,IF($D38=2,AH38-MIN(0.75,0.25*(RIGHT(AI$4,4)*1-(RIGHT($AD$4,4)*1)+0.25)*(1-MIN(0.75,INDEX([1]Hitters!$CF:$CF,MATCH($A38,[1]Hitters!$A:$A,0)))/0.75*1)+INDEX([1]Hitters!$CF:$CF,MATCH($A38,[1]Hitters!$A:$A,0)))/0.75*1,IF($D38&gt;6,(AH38-MIN(0.75,0.25*(RIGHT(AI$4,4)*1-(RIGHT($AD$4,4)*1)+0.25)*(1-MIN(0.75,INDEX([1]Hitters!$CF:$CF,MATCH($A38,[1]Hitters!$A:$A,0)))/0.75*1)+INDEX([1]Hitters!$CF:$CF,MATCH($A38,[1]Hitters!$A:$A,0)))/0.75*($M38+RIGHT(AI$4,4)*1-RIGHT($AA$4,4)*1+10)*0.05),IF($D38=3,(AH38-MIN(0.75,0.25*(RIGHT(AI$4,4)*1-(RIGHT($AD$4,4)*1)+0.25)*(1-MIN(0.75,INDEX([1]Hitters!$CF:$CF,MATCH($A38,[1]Hitters!$A:$A,0)))/0.75*1)+INDEX([1]Hitters!$CF:$CF,MATCH($A38,[1]Hitters!$A:$A,0)))/0.75*($M38+RIGHT(AI$4,4)*1-RIGHT($AA$4,4)*1-27)*0.1),(AH38-MIN(0.75,0.25*(RIGHT(AI$4,4)*1-(RIGHT($AD$4,4)*1)+0.25)*(1-MIN(0.75,INDEX([1]Hitters!$CF:$CF,MATCH($A38,[1]Hitters!$A:$A,0)))/0.75*1)+INDEX([1]Hitters!$CF:$CF,MATCH($A38,[1]Hitters!$A:$A,0)))/0.75*($M38+RIGHT(AI$4,4)*1-RIGHT($AA$4,4)*1-20)*0.094)))))))</f>
        <v>0</v>
      </c>
      <c r="AJ38" s="96">
        <f>IF($D38=0,0,IF($D38=1,INDEX([1]Pitchers!$FK:$FK,MATCH($A38,[1]Pitchers!$A:$A,0)),MAX(-16,IF($D38=2,AI38-MIN(0.75,0.25*(RIGHT(AJ$4,4)*1-(RIGHT($AD$4,4)*1)+0.25)*(1-MIN(0.75,INDEX([1]Hitters!$CF:$CF,MATCH($A38,[1]Hitters!$A:$A,0)))/0.75*1)+INDEX([1]Hitters!$CF:$CF,MATCH($A38,[1]Hitters!$A:$A,0)))/0.75*1,IF($D38&gt;6,(AI38-MIN(0.75,0.25*(RIGHT(AJ$4,4)*1-(RIGHT($AD$4,4)*1)+0.25)*(1-MIN(0.75,INDEX([1]Hitters!$CF:$CF,MATCH($A38,[1]Hitters!$A:$A,0)))/0.75*1)+INDEX([1]Hitters!$CF:$CF,MATCH($A38,[1]Hitters!$A:$A,0)))/0.75*($M38+RIGHT(AJ$4,4)*1-RIGHT($AA$4,4)*1+10)*0.05),IF($D38=3,(AI38-MIN(0.75,0.25*(RIGHT(AJ$4,4)*1-(RIGHT($AD$4,4)*1)+0.25)*(1-MIN(0.75,INDEX([1]Hitters!$CF:$CF,MATCH($A38,[1]Hitters!$A:$A,0)))/0.75*1)+INDEX([1]Hitters!$CF:$CF,MATCH($A38,[1]Hitters!$A:$A,0)))/0.75*($M38+RIGHT(AJ$4,4)*1-RIGHT($AA$4,4)*1-27)*0.1),(AI38-MIN(0.75,0.25*(RIGHT(AJ$4,4)*1-(RIGHT($AD$4,4)*1)+0.25)*(1-MIN(0.75,INDEX([1]Hitters!$CF:$CF,MATCH($A38,[1]Hitters!$A:$A,0)))/0.75*1)+INDEX([1]Hitters!$CF:$CF,MATCH($A38,[1]Hitters!$A:$A,0)))/0.75*($M38+RIGHT(AJ$4,4)*1-RIGHT($AA$4,4)*1-20)*0.094)))))))</f>
        <v>0</v>
      </c>
      <c r="AK38" s="96">
        <f>IF($D38=0,0,IF($D38=1,INDEX([1]Pitchers!$FK:$FK,MATCH($A38,[1]Pitchers!$A:$A,0)),MAX(-16,IF($D38=2,AJ38-MIN(0.75,0.25*(RIGHT(AK$4,4)*1-(RIGHT($AD$4,4)*1)+0.25)*(1-MIN(0.75,INDEX([1]Hitters!$CF:$CF,MATCH($A38,[1]Hitters!$A:$A,0)))/0.75*1)+INDEX([1]Hitters!$CF:$CF,MATCH($A38,[1]Hitters!$A:$A,0)))/0.75*1,IF($D38&gt;6,(AJ38-MIN(0.75,0.25*(RIGHT(AK$4,4)*1-(RIGHT($AD$4,4)*1)+0.25)*(1-MIN(0.75,INDEX([1]Hitters!$CF:$CF,MATCH($A38,[1]Hitters!$A:$A,0)))/0.75*1)+INDEX([1]Hitters!$CF:$CF,MATCH($A38,[1]Hitters!$A:$A,0)))/0.75*($M38+RIGHT(AK$4,4)*1-RIGHT($AA$4,4)*1+10)*0.05),IF($D38=3,(AJ38-MIN(0.75,0.25*(RIGHT(AK$4,4)*1-(RIGHT($AD$4,4)*1)+0.25)*(1-MIN(0.75,INDEX([1]Hitters!$CF:$CF,MATCH($A38,[1]Hitters!$A:$A,0)))/0.75*1)+INDEX([1]Hitters!$CF:$CF,MATCH($A38,[1]Hitters!$A:$A,0)))/0.75*($M38+RIGHT(AK$4,4)*1-RIGHT($AA$4,4)*1-27)*0.1),(AJ38-MIN(0.75,0.25*(RIGHT(AK$4,4)*1-(RIGHT($AD$4,4)*1)+0.25)*(1-MIN(0.75,INDEX([1]Hitters!$CF:$CF,MATCH($A38,[1]Hitters!$A:$A,0)))/0.75*1)+INDEX([1]Hitters!$CF:$CF,MATCH($A38,[1]Hitters!$A:$A,0)))/0.75*($M38+RIGHT(AK$4,4)*1-RIGHT($AA$4,4)*1-20)*0.094)))))))</f>
        <v>0</v>
      </c>
      <c r="AL38" s="96">
        <f>IF($D38=0,0,IF($D38=1,INDEX([1]Pitchers!$FK:$FK,MATCH($A38,[1]Pitchers!$A:$A,0)),MAX(-16,IF($D38=2,AK38-MIN(0.75,0.25*(RIGHT(AL$4,4)*1-(RIGHT($AD$4,4)*1)+0.25)*(1-MIN(0.75,INDEX([1]Hitters!$CF:$CF,MATCH($A38,[1]Hitters!$A:$A,0)))/0.75*1)+INDEX([1]Hitters!$CF:$CF,MATCH($A38,[1]Hitters!$A:$A,0)))/0.75*1,IF($D38&gt;6,(AK38-MIN(0.75,0.25*(RIGHT(AL$4,4)*1-(RIGHT($AD$4,4)*1)+0.25)*(1-MIN(0.75,INDEX([1]Hitters!$CF:$CF,MATCH($A38,[1]Hitters!$A:$A,0)))/0.75*1)+INDEX([1]Hitters!$CF:$CF,MATCH($A38,[1]Hitters!$A:$A,0)))/0.75*($M38+RIGHT(AL$4,4)*1-RIGHT($AA$4,4)*1+10)*0.05),IF($D38=3,(AK38-MIN(0.75,0.25*(RIGHT(AL$4,4)*1-(RIGHT($AD$4,4)*1)+0.25)*(1-MIN(0.75,INDEX([1]Hitters!$CF:$CF,MATCH($A38,[1]Hitters!$A:$A,0)))/0.75*1)+INDEX([1]Hitters!$CF:$CF,MATCH($A38,[1]Hitters!$A:$A,0)))/0.75*($M38+RIGHT(AL$4,4)*1-RIGHT($AA$4,4)*1-27)*0.1),(AK38-MIN(0.75,0.25*(RIGHT(AL$4,4)*1-(RIGHT($AD$4,4)*1)+0.25)*(1-MIN(0.75,INDEX([1]Hitters!$CF:$CF,MATCH($A38,[1]Hitters!$A:$A,0)))/0.75*1)+INDEX([1]Hitters!$CF:$CF,MATCH($A38,[1]Hitters!$A:$A,0)))/0.75*($M38+RIGHT(AL$4,4)*1-RIGHT($AA$4,4)*1-20)*0.094)))))))</f>
        <v>0</v>
      </c>
      <c r="AM38" s="98">
        <f>MAX(IF($D38=0,20,IF($D38=1,60,150)),MAX(0,IF($D38&gt;1,INDEX([1]Hitters!$ER:$ER,MATCH($A38,[1]Hitters!$A:$A,0))*(0.4+MAX(0,0.6*MIN(1,(IF(O38="",0,(((4.25+(O38-0.263)*4.2)^(((4.25+(O38-0.263)*4.2)+(4.25-AA38*600/600*4.2/600))^0.285))/((4.25+(O38-0.263)*4.2)^(((4.25+(O38-0.263)*4.2)+(4.25-AA38*600/600*4.2/600))^0.285)+(4.25-AA38*600/600*4.2/600)^(((4.25+(O38-0.263)*4.2)+(4.25-AA38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38,[1]Pitchers!$A:$A,0))))*IF($D38&lt;2,(0.4+0.6*MAX(0,MIN(1,IF($D38=0,((4.25)^(((4.25)+(4.25-(4-O38)*4.25/4*1/9))^0.285)/((4.25)^(((4.25)+(4.25-(4-O38)*4.25/4*1/9))^0.285)+(4.25-(4-O38)*4.25/4*1/9)^(((4.25)+(4.25-(4-O38)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38)))/0.5345*0.0009131+0.0104414*(3.74-MIN(3.74,O38)))*50,(((4.25+(AA38-0.263)*0.32*198*MAX(6,198/33)/198)^(((4.25+(AA38-0.263)*0.32*198*MAX(6,198/33)/198)+(4.25-(4-O38)*4.25/4*MAX(6,198/33)/9))^0.285)/((4.25+(AA38-0.263)*0.32*198*MAX(6,198/33)/198)^(((4.25+(AA38-0.263)*0.32*198*MAX(6,198/33)/198)+(4.25-(4-O38)*4.25/4*MAX(6,198/33)/9))^0.285)+(4.25-(4-O38)*4.25/4*MAX(6,198/33)/9)^(((4.25+(AA38-0.263)*0.32*198*MAX(6,198/33)/198)+(4.25-(4-O38)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38=0,50,198)/0.0065))),1))</f>
        <v>55.459612374703646</v>
      </c>
      <c r="AN38" s="98">
        <f t="shared" si="71"/>
        <v>53.87627904137031</v>
      </c>
      <c r="AO38" s="98">
        <f t="shared" si="72"/>
        <v>51.62627904137031</v>
      </c>
      <c r="AP38" s="98">
        <f t="shared" si="73"/>
        <v>48.709612374703646</v>
      </c>
      <c r="AQ38" s="98">
        <f t="shared" si="74"/>
        <v>20</v>
      </c>
      <c r="AR38" s="98">
        <f t="shared" si="75"/>
        <v>20</v>
      </c>
      <c r="AS38" s="98">
        <f t="shared" si="76"/>
        <v>20</v>
      </c>
      <c r="AT38" s="98">
        <f t="shared" si="77"/>
        <v>20</v>
      </c>
      <c r="AU38" s="98">
        <f t="shared" si="78"/>
        <v>20</v>
      </c>
      <c r="AV38" s="98">
        <f t="shared" si="79"/>
        <v>20</v>
      </c>
      <c r="AW38" s="98">
        <f t="shared" si="80"/>
        <v>20</v>
      </c>
      <c r="AX38" s="98">
        <f t="shared" si="81"/>
        <v>20</v>
      </c>
      <c r="AY38" s="96">
        <f t="shared" si="82"/>
        <v>0.85021999534487769</v>
      </c>
      <c r="AZ38" s="96">
        <f t="shared" si="83"/>
        <v>10.178571428571427</v>
      </c>
      <c r="BA38" s="96">
        <f t="shared" si="84"/>
        <v>0.52293358474155283</v>
      </c>
      <c r="BB38" s="96">
        <f t="shared" si="85"/>
        <v>0.3850428360039117</v>
      </c>
      <c r="BC38" s="96">
        <f t="shared" si="86"/>
        <v>0.26502577470634175</v>
      </c>
      <c r="BD38" s="96">
        <f t="shared" si="87"/>
        <v>0.13275983686328346</v>
      </c>
      <c r="BE38" s="96">
        <f t="shared" si="88"/>
        <v>0</v>
      </c>
      <c r="BF38" s="96">
        <f t="shared" si="89"/>
        <v>0</v>
      </c>
      <c r="BG38" s="96">
        <f t="shared" si="90"/>
        <v>0</v>
      </c>
      <c r="BH38" s="96">
        <f t="shared" si="91"/>
        <v>0</v>
      </c>
      <c r="BI38" s="96">
        <f t="shared" si="92"/>
        <v>0</v>
      </c>
      <c r="BJ38" s="96">
        <f t="shared" si="93"/>
        <v>0</v>
      </c>
      <c r="BK38" s="96">
        <f t="shared" si="94"/>
        <v>0</v>
      </c>
      <c r="BL38" s="96">
        <f t="shared" si="95"/>
        <v>0</v>
      </c>
      <c r="BM38" s="129">
        <f t="shared" si="67"/>
        <v>6.125</v>
      </c>
      <c r="BN38" s="129">
        <f t="shared" si="67"/>
        <v>6.125</v>
      </c>
      <c r="BO38" s="129" t="str">
        <f t="shared" si="67"/>
        <v/>
      </c>
      <c r="BP38" s="129" t="str">
        <f t="shared" si="67"/>
        <v/>
      </c>
      <c r="BQ38" s="129" t="str">
        <f t="shared" si="67"/>
        <v/>
      </c>
      <c r="BR38" s="129" t="str">
        <f t="shared" si="67"/>
        <v/>
      </c>
      <c r="BS38" s="129" t="str">
        <f t="shared" si="67"/>
        <v/>
      </c>
      <c r="BT38" s="129" t="str">
        <f t="shared" si="67"/>
        <v/>
      </c>
      <c r="BU38" s="129" t="str">
        <f t="shared" si="67"/>
        <v/>
      </c>
      <c r="BV38" s="129" t="str">
        <f t="shared" si="67"/>
        <v/>
      </c>
      <c r="BW38" s="129" t="str">
        <f t="shared" si="67"/>
        <v/>
      </c>
      <c r="BX38" s="129" t="str">
        <f t="shared" si="67"/>
        <v/>
      </c>
      <c r="BY38" s="130">
        <f t="shared" si="96"/>
        <v>4.6834686779324226</v>
      </c>
      <c r="BZ38" s="130">
        <f t="shared" si="97"/>
        <v>3.7343598224328582</v>
      </c>
      <c r="CA38" s="130">
        <f t="shared" si="98"/>
        <v>2.8375273329099344</v>
      </c>
      <c r="CB38" s="130">
        <f t="shared" si="99"/>
        <v>1.7294888491908682</v>
      </c>
      <c r="CC38" s="130">
        <f t="shared" si="100"/>
        <v>0.5</v>
      </c>
      <c r="CD38" s="130">
        <f t="shared" si="101"/>
        <v>0.5</v>
      </c>
      <c r="CE38" s="130">
        <f t="shared" si="102"/>
        <v>0.5</v>
      </c>
      <c r="CF38" s="130">
        <f t="shared" si="103"/>
        <v>0.5</v>
      </c>
      <c r="CG38" s="130">
        <f t="shared" si="104"/>
        <v>0.5</v>
      </c>
      <c r="CH38" s="130">
        <f t="shared" si="105"/>
        <v>0.5</v>
      </c>
      <c r="CI38" s="130">
        <f t="shared" si="106"/>
        <v>0.5</v>
      </c>
      <c r="CJ38" s="130">
        <f t="shared" si="107"/>
        <v>0.5</v>
      </c>
      <c r="CK38" s="131">
        <f t="shared" si="108"/>
        <v>2</v>
      </c>
      <c r="CL38" s="96">
        <f t="shared" si="109"/>
        <v>-6.4910576624118477E-2</v>
      </c>
      <c r="CM38" s="96">
        <f t="shared" si="110"/>
        <v>-0.18601878369509289</v>
      </c>
      <c r="CN38" s="96">
        <f t="shared" si="111"/>
        <v>-0.28218696999266285</v>
      </c>
      <c r="CO38" s="96">
        <f t="shared" si="112"/>
        <v>-0.38353769950238775</v>
      </c>
      <c r="CP38" s="96">
        <f t="shared" si="113"/>
        <v>-0.21198999999999998</v>
      </c>
      <c r="CQ38" s="96">
        <f t="shared" si="114"/>
        <v>-0.21198999999999998</v>
      </c>
      <c r="CR38" s="96">
        <f t="shared" si="115"/>
        <v>-0.21198999999999998</v>
      </c>
      <c r="CS38" s="96">
        <f t="shared" si="116"/>
        <v>-0.21198999999999998</v>
      </c>
      <c r="CT38" s="96">
        <f t="shared" si="117"/>
        <v>-0.21198999999999998</v>
      </c>
      <c r="CU38" s="96">
        <f t="shared" si="118"/>
        <v>-0.21198999999999998</v>
      </c>
      <c r="CV38" s="96">
        <f t="shared" si="119"/>
        <v>-0.21198999999999998</v>
      </c>
      <c r="CW38" s="96">
        <f t="shared" si="120"/>
        <v>-0.21198999999999998</v>
      </c>
      <c r="CX38" s="96">
        <f>MAX(0,(IF(CL38&gt;0,(CL38-ROUNDDOWN(CL38,1))/0.1*LOOKUP(ROUNDUP(CL38+81.1,1),CB!$A:$A,CB!$C:$C)+(1-(CL38-ROUNDDOWN(CL38,1))/0.1)*LOOKUP(ROUNDDOWN(CL38+81.1,1),CB!$A:$A,CB!$C:$C),(CL38-ROUNDDOWN(CL38-0.1,1))/0.1*LOOKUP(ROUNDUP(CL38+81.1,1),CB!$A:$A,CB!$C:$C)+(1-(CL38-ROUNDDOWN(CL38-0.1,1))/0.1)*LOOKUP(ROUNDDOWN(CL38+81.1,1),CB!$A:$A,CB!$C:$C))-LOOKUP(81.1,CB!$A:$A,CB!$C:$C))/(1-(BINOMDIST(97,162,0.5,TRUE)-BINOMDIST(87,162,0.5,TRUE)))*$C$2*($B$1^(LEFT(CX$4,4)*1-LEFT($BA$4,4)*1))*(37.75+CL38))</f>
        <v>0</v>
      </c>
      <c r="CY38" s="96">
        <f>MAX(0,(IF(CM38&gt;0,(CM38-ROUNDDOWN(CM38,1))/0.1*LOOKUP(ROUNDUP(CM38+81.1,1),CB!$A:$A,CB!$C:$C)+(1-(CM38-ROUNDDOWN(CM38,1))/0.1)*LOOKUP(ROUNDDOWN(CM38+81.1,1),CB!$A:$A,CB!$C:$C),(CM38-ROUNDDOWN(CM38-0.1,1))/0.1*LOOKUP(ROUNDUP(CM38+81.1,1),CB!$A:$A,CB!$C:$C)+(1-(CM38-ROUNDDOWN(CM38-0.1,1))/0.1)*LOOKUP(ROUNDDOWN(CM38+81.1,1),CB!$A:$A,CB!$C:$C))-LOOKUP(81.1,CB!$A:$A,CB!$C:$C))/(1-(BINOMDIST(97,162,0.5,TRUE)-BINOMDIST(87,162,0.5,TRUE)))*$C$2*($B$1^(LEFT(CY$4,4)*1-LEFT($BA$4,4)*1))*(37.75+CM38))</f>
        <v>0</v>
      </c>
      <c r="CZ38" s="96">
        <f>MAX(0,(IF(CN38&gt;0,(CN38-ROUNDDOWN(CN38,1))/0.1*LOOKUP(ROUNDUP(CN38+81.1,1),CB!$A:$A,CB!$C:$C)+(1-(CN38-ROUNDDOWN(CN38,1))/0.1)*LOOKUP(ROUNDDOWN(CN38+81.1,1),CB!$A:$A,CB!$C:$C),(CN38-ROUNDDOWN(CN38-0.1,1))/0.1*LOOKUP(ROUNDUP(CN38+81.1,1),CB!$A:$A,CB!$C:$C)+(1-(CN38-ROUNDDOWN(CN38-0.1,1))/0.1)*LOOKUP(ROUNDDOWN(CN38+81.1,1),CB!$A:$A,CB!$C:$C))-LOOKUP(81.1,CB!$A:$A,CB!$C:$C))/(1-(BINOMDIST(97,162,0.5,TRUE)-BINOMDIST(87,162,0.5,TRUE)))*$C$2*($B$1^(LEFT(CZ$4,4)*1-LEFT($BA$4,4)*1))*(37.75+CN38))</f>
        <v>0</v>
      </c>
      <c r="DA38" s="96">
        <f>MAX(0,(IF(CO38&gt;0,(CO38-ROUNDDOWN(CO38,1))/0.1*LOOKUP(ROUNDUP(CO38+81.1,1),CB!$A:$A,CB!$C:$C)+(1-(CO38-ROUNDDOWN(CO38,1))/0.1)*LOOKUP(ROUNDDOWN(CO38+81.1,1),CB!$A:$A,CB!$C:$C),(CO38-ROUNDDOWN(CO38-0.1,1))/0.1*LOOKUP(ROUNDUP(CO38+81.1,1),CB!$A:$A,CB!$C:$C)+(1-(CO38-ROUNDDOWN(CO38-0.1,1))/0.1)*LOOKUP(ROUNDDOWN(CO38+81.1,1),CB!$A:$A,CB!$C:$C))-LOOKUP(81.1,CB!$A:$A,CB!$C:$C))/(1-(BINOMDIST(97,162,0.5,TRUE)-BINOMDIST(87,162,0.5,TRUE)))*$C$2*($B$1^(LEFT(DA$4,4)*1-LEFT($BA$4,4)*1))*(37.75+CO38))</f>
        <v>0</v>
      </c>
      <c r="DB38" s="96">
        <f>MAX(0,(IF(CP38&gt;0,(CP38-ROUNDDOWN(CP38,1))/0.1*LOOKUP(ROUNDUP(CP38+81.1,1),CB!$A:$A,CB!$C:$C)+(1-(CP38-ROUNDDOWN(CP38,1))/0.1)*LOOKUP(ROUNDDOWN(CP38+81.1,1),CB!$A:$A,CB!$C:$C),(CP38-ROUNDDOWN(CP38-0.1,1))/0.1*LOOKUP(ROUNDUP(CP38+81.1,1),CB!$A:$A,CB!$C:$C)+(1-(CP38-ROUNDDOWN(CP38-0.1,1))/0.1)*LOOKUP(ROUNDDOWN(CP38+81.1,1),CB!$A:$A,CB!$C:$C))-LOOKUP(81.1,CB!$A:$A,CB!$C:$C))/(1-(BINOMDIST(97,162,0.5,TRUE)-BINOMDIST(87,162,0.5,TRUE)))*$C$2*($B$1^(LEFT(DB$4,4)*1-LEFT($BA$4,4)*1))*(37.75+CP38))</f>
        <v>0</v>
      </c>
      <c r="DC38" s="96">
        <f>MAX(0,(IF(CQ38&gt;0,(CQ38-ROUNDDOWN(CQ38,1))/0.1*LOOKUP(ROUNDUP(CQ38+81.1,1),CB!$A:$A,CB!$C:$C)+(1-(CQ38-ROUNDDOWN(CQ38,1))/0.1)*LOOKUP(ROUNDDOWN(CQ38+81.1,1),CB!$A:$A,CB!$C:$C),(CQ38-ROUNDDOWN(CQ38-0.1,1))/0.1*LOOKUP(ROUNDUP(CQ38+81.1,1),CB!$A:$A,CB!$C:$C)+(1-(CQ38-ROUNDDOWN(CQ38-0.1,1))/0.1)*LOOKUP(ROUNDDOWN(CQ38+81.1,1),CB!$A:$A,CB!$C:$C))-LOOKUP(81.1,CB!$A:$A,CB!$C:$C))/(1-(BINOMDIST(97,162,0.5,TRUE)-BINOMDIST(87,162,0.5,TRUE)))*$C$2*($B$1^(LEFT(DC$4,4)*1-LEFT($BA$4,4)*1))*(37.75+CQ38))</f>
        <v>0</v>
      </c>
      <c r="DD38" s="96">
        <f>MAX(0,(IF(CR38&gt;0,(CR38-ROUNDDOWN(CR38,1))/0.1*LOOKUP(ROUNDUP(CR38+81.1,1),CB!$A:$A,CB!$C:$C)+(1-(CR38-ROUNDDOWN(CR38,1))/0.1)*LOOKUP(ROUNDDOWN(CR38+81.1,1),CB!$A:$A,CB!$C:$C),(CR38-ROUNDDOWN(CR38-0.1,1))/0.1*LOOKUP(ROUNDUP(CR38+81.1,1),CB!$A:$A,CB!$C:$C)+(1-(CR38-ROUNDDOWN(CR38-0.1,1))/0.1)*LOOKUP(ROUNDDOWN(CR38+81.1,1),CB!$A:$A,CB!$C:$C))-LOOKUP(81.1,CB!$A:$A,CB!$C:$C))/(1-(BINOMDIST(97,162,0.5,TRUE)-BINOMDIST(87,162,0.5,TRUE)))*$C$2*($B$1^(LEFT(DD$4,4)*1-LEFT($BA$4,4)*1))*(37.75+CR38))</f>
        <v>0</v>
      </c>
      <c r="DE38" s="96">
        <f>MAX(0,(IF(CS38&gt;0,(CS38-ROUNDDOWN(CS38,1))/0.1*LOOKUP(ROUNDUP(CS38+81.1,1),CB!$A:$A,CB!$C:$C)+(1-(CS38-ROUNDDOWN(CS38,1))/0.1)*LOOKUP(ROUNDDOWN(CS38+81.1,1),CB!$A:$A,CB!$C:$C),(CS38-ROUNDDOWN(CS38-0.1,1))/0.1*LOOKUP(ROUNDUP(CS38+81.1,1),CB!$A:$A,CB!$C:$C)+(1-(CS38-ROUNDDOWN(CS38-0.1,1))/0.1)*LOOKUP(ROUNDDOWN(CS38+81.1,1),CB!$A:$A,CB!$C:$C))-LOOKUP(81.1,CB!$A:$A,CB!$C:$C))/(1-(BINOMDIST(97,162,0.5,TRUE)-BINOMDIST(87,162,0.5,TRUE)))*$C$2*($B$1^(LEFT(DE$4,4)*1-LEFT($BA$4,4)*1))*(37.75+CS38))</f>
        <v>0</v>
      </c>
      <c r="DF38" s="96">
        <f>MAX(0,(IF(CT38&gt;0,(CT38-ROUNDDOWN(CT38,1))/0.1*LOOKUP(ROUNDUP(CT38+81.1,1),CB!$A:$A,CB!$C:$C)+(1-(CT38-ROUNDDOWN(CT38,1))/0.1)*LOOKUP(ROUNDDOWN(CT38+81.1,1),CB!$A:$A,CB!$C:$C),(CT38-ROUNDDOWN(CT38-0.1,1))/0.1*LOOKUP(ROUNDUP(CT38+81.1,1),CB!$A:$A,CB!$C:$C)+(1-(CT38-ROUNDDOWN(CT38-0.1,1))/0.1)*LOOKUP(ROUNDDOWN(CT38+81.1,1),CB!$A:$A,CB!$C:$C))-LOOKUP(81.1,CB!$A:$A,CB!$C:$C))/(1-(BINOMDIST(97,162,0.5,TRUE)-BINOMDIST(87,162,0.5,TRUE)))*$C$2*($B$1^(LEFT(DF$4,4)*1-LEFT($BA$4,4)*1))*(37.75+CT38))</f>
        <v>0</v>
      </c>
      <c r="DG38" s="96">
        <f>MAX(0,(IF(CU38&gt;0,(CU38-ROUNDDOWN(CU38,1))/0.1*LOOKUP(ROUNDUP(CU38+81.1,1),CB!$A:$A,CB!$C:$C)+(1-(CU38-ROUNDDOWN(CU38,1))/0.1)*LOOKUP(ROUNDDOWN(CU38+81.1,1),CB!$A:$A,CB!$C:$C),(CU38-ROUNDDOWN(CU38-0.1,1))/0.1*LOOKUP(ROUNDUP(CU38+81.1,1),CB!$A:$A,CB!$C:$C)+(1-(CU38-ROUNDDOWN(CU38-0.1,1))/0.1)*LOOKUP(ROUNDDOWN(CU38+81.1,1),CB!$A:$A,CB!$C:$C))-LOOKUP(81.1,CB!$A:$A,CB!$C:$C))/(1-(BINOMDIST(97,162,0.5,TRUE)-BINOMDIST(87,162,0.5,TRUE)))*$C$2*($B$1^(LEFT(DG$4,4)*1-LEFT($BA$4,4)*1))*(37.75+CU38))</f>
        <v>0</v>
      </c>
      <c r="DH38" s="96">
        <f>MAX(0,(IF(CV38&gt;0,(CV38-ROUNDDOWN(CV38,1))/0.1*LOOKUP(ROUNDUP(CV38+81.1,1),CB!$A:$A,CB!$C:$C)+(1-(CV38-ROUNDDOWN(CV38,1))/0.1)*LOOKUP(ROUNDDOWN(CV38+81.1,1),CB!$A:$A,CB!$C:$C),(CV38-ROUNDDOWN(CV38-0.1,1))/0.1*LOOKUP(ROUNDUP(CV38+81.1,1),CB!$A:$A,CB!$C:$C)+(1-(CV38-ROUNDDOWN(CV38-0.1,1))/0.1)*LOOKUP(ROUNDDOWN(CV38+81.1,1),CB!$A:$A,CB!$C:$C))-LOOKUP(81.1,CB!$A:$A,CB!$C:$C))/(1-(BINOMDIST(97,162,0.5,TRUE)-BINOMDIST(87,162,0.5,TRUE)))*$C$2*($B$1^(LEFT(DH$4,4)*1-LEFT($BA$4,4)*1))*(37.75+CV38))</f>
        <v>0</v>
      </c>
      <c r="DI38" s="96">
        <f>MAX(0,(IF(CW38&gt;0,(CW38-ROUNDDOWN(CW38,1))/0.1*LOOKUP(ROUNDUP(CW38+81.1,1),CB!$A:$A,CB!$C:$C)+(1-(CW38-ROUNDDOWN(CW38,1))/0.1)*LOOKUP(ROUNDDOWN(CW38+81.1,1),CB!$A:$A,CB!$C:$C),(CW38-ROUNDDOWN(CW38-0.1,1))/0.1*LOOKUP(ROUNDUP(CW38+81.1,1),CB!$A:$A,CB!$C:$C)+(1-(CW38-ROUNDDOWN(CW38-0.1,1))/0.1)*LOOKUP(ROUNDDOWN(CW38+81.1,1),CB!$A:$A,CB!$C:$C))-LOOKUP(81.1,CB!$A:$A,CB!$C:$C))/(1-(BINOMDIST(97,162,0.5,TRUE)-BINOMDIST(87,162,0.5,TRUE)))*$C$2*($B$1^(LEFT(DI$4,4)*1-LEFT($BA$4,4)*1))*(37.75+CW38))</f>
        <v>0</v>
      </c>
      <c r="DJ38" s="90">
        <f t="shared" si="121"/>
        <v>0</v>
      </c>
      <c r="DK38" s="132"/>
      <c r="DL38" s="132">
        <f t="shared" si="122"/>
        <v>4.6834686779324226</v>
      </c>
      <c r="DM38" s="132">
        <f t="shared" si="123"/>
        <v>8.5177346956810247</v>
      </c>
      <c r="DN38" s="132">
        <f t="shared" si="124"/>
        <v>11.642929740904416</v>
      </c>
      <c r="DO38" s="132">
        <f t="shared" si="125"/>
        <v>13.999716094393142</v>
      </c>
      <c r="DP38" s="132">
        <f t="shared" si="126"/>
        <v>15.61875829246079</v>
      </c>
      <c r="DQ38" s="132">
        <f t="shared" si="127"/>
        <v>17.291746483303719</v>
      </c>
      <c r="DR38" s="132">
        <f t="shared" si="128"/>
        <v>19.016162689485842</v>
      </c>
      <c r="DS38" s="132">
        <f t="shared" si="129"/>
        <v>20.789208608237878</v>
      </c>
      <c r="DT38" s="132">
        <f t="shared" si="130"/>
        <v>22.607876528797782</v>
      </c>
      <c r="DU38" s="132">
        <f t="shared" si="131"/>
        <v>24.469019880237973</v>
      </c>
      <c r="DV38" s="132"/>
      <c r="DW38" s="132"/>
      <c r="DX38" s="132"/>
      <c r="DY38" s="132"/>
      <c r="DZ38" s="132"/>
      <c r="EA38" s="132"/>
      <c r="EB38" s="132"/>
      <c r="EC38" s="132"/>
      <c r="ED38" s="132"/>
      <c r="EE38" s="132"/>
      <c r="ER38" s="132"/>
      <c r="ES38" s="132"/>
      <c r="ET38" s="132"/>
      <c r="EU38" s="132"/>
      <c r="EV38" s="132"/>
      <c r="EW38" s="132"/>
      <c r="EX38" s="132"/>
      <c r="EY38" s="132"/>
      <c r="EZ38" s="132"/>
      <c r="FA38" s="132"/>
      <c r="FB38" s="132"/>
      <c r="FC38" s="132"/>
    </row>
    <row r="39" spans="1:159" ht="12.75" customHeight="1" x14ac:dyDescent="0.2">
      <c r="A39">
        <v>455374</v>
      </c>
      <c r="B39" s="99" t="str">
        <f>INDEX([1]Bios!$O:$O,MATCH(A39,[1]Bios!$C:$C,0))</f>
        <v>Bastardo, Antonio</v>
      </c>
      <c r="C39" s="92" t="s">
        <v>60</v>
      </c>
      <c r="D39" s="94">
        <f>LOOKUP(IF(INDEX([1]Bios!$M:$M,MATCH(A39,[1]Bios!$C:$C,0))="P",INDEX([1]Pitchers!$Q:$Q,MATCH(A39,[1]Pitchers!$A:$A,0)),INDEX([1]Hitters!$AV:$AV,MATCH(A39,[1]Hitters!$A:$A,0))),Positions!A:A,Positions!B:B)</f>
        <v>0</v>
      </c>
      <c r="E39" s="137">
        <v>2</v>
      </c>
      <c r="F39" s="138">
        <f t="shared" si="68"/>
        <v>2.3435450607525947</v>
      </c>
      <c r="G39" s="138">
        <v>12</v>
      </c>
      <c r="H39" s="94"/>
      <c r="I39" s="93">
        <f>6</f>
        <v>6</v>
      </c>
      <c r="J39" s="93">
        <f>6</f>
        <v>6</v>
      </c>
      <c r="K39" s="94">
        <f>MIN(IF(D39&gt;1,INDEX([1]Hitters!$DA:$DA,MATCH(A39,[1]Hitters!$A:$A,0)),INDEX([1]Pitchers!$DA:$DA,MATCH(A39,[1]Pitchers!$A:$A,0))),J39)</f>
        <v>6</v>
      </c>
      <c r="L39" s="94">
        <f t="shared" si="69"/>
        <v>4</v>
      </c>
      <c r="M39" s="95">
        <f>IF(D39&gt;1,INDEX([1]Hitters!$CV:$CV,MATCH($A39,[1]Hitters!$A:$A,0)),INDEX([1]Pitchers!$CP:$CP,MATCH($A39,[1]Pitchers!$A:$A,0)))</f>
        <v>30.791666666666668</v>
      </c>
      <c r="N39" s="90">
        <f t="shared" si="70"/>
        <v>-8.7367925640809858</v>
      </c>
      <c r="O39" s="97">
        <f>IF($D39&gt;1,INDEX([1]Hitters!$AF:$AF,MATCH($A39,[1]Hitters!$A:$A,0)),INDEX([1]Pitchers!$AJ:$AJ,MATCH($A39,[1]Pitchers!$A:$A,0))*IF(OR(AND($D39=0,INDEX([1]Pitchers!$Q:$Q,MATCH($A39,[1]Pitchers!$A:$A,0))="R"),AND($D39=1,INDEX([1]Pitchers!$Q:$Q,MATCH($A39,[1]Pitchers!$A:$A,0))="S")),1,IF($D39=0,0.83+(1-INDEX([1]Pitchers!$BE:$BE,MATCH($A39,[1]Pitchers!$A:$A,0)))/8,1/(0.83+(1-INDEX([1]Pitchers!$BE:$BE,MATCH($A39,[1]Pitchers!$A:$A,0)))/8))))</f>
        <v>4.1121556779526323</v>
      </c>
      <c r="P39" s="97">
        <f>IF($D39&gt;1,O39+(LOOKUP(ROUNDDOWN($M39+RIGHT(P$4,4)*1-2016,0),Age!$A:$A,Age!$C:$C)*(1-($M39+RIGHT(P$4,4)*1-2016-ROUNDDOWN($M39+RIGHT(P$4,4)*1-2016,0)))+LOOKUP(ROUNDUP($M39+RIGHT(P$4,4)*1-2016,0),Age!$A:$A,Age!$C:$C)*(($M39+RIGHT(P$4,4)*1-2016-ROUNDDOWN($M39+RIGHT(P$4,4)*1-2016,0))))*IF($M39+RIGHT(P$4,4)*1-2016&gt;27,1,INDEX([1]Hitters!$BG:$BG,MATCH($A39,[1]Hitters!$A:$A,0))),O39*(1-(1-(LOOKUP(ROUNDDOWN($M39+RIGHT(P$4,4)*1-2016,0),Age!$A:$A,Age!$L:$L)*(1-($M39+RIGHT(P$4,4)*1-2016-ROUNDDOWN($M39+RIGHT(P$4,4)*1-2016,0)))+LOOKUP(ROUNDUP($M39+RIGHT(P$4,4)*1-2016,0),Age!$A:$A,Age!$L:$L)*(($M39+RIGHT(P$4,4)*1-2016-ROUNDDOWN($M39+RIGHT(P$4,4)*1-2016,0)))))*IF($M39+RIGHT(P$4,4)*1-2016&gt;27,1,INDEX([1]Pitchers!$BE:$BE,MATCH($A39,[1]Pitchers!$A:$A,0)))))</f>
        <v>4.2254541338712253</v>
      </c>
      <c r="Q39" s="97">
        <f>IF($D39&gt;1,P39+(LOOKUP(ROUNDDOWN($M39+RIGHT(Q$4,4)*1-2016,0),Age!$A:$A,Age!$C:$C)*(1-($M39+RIGHT(Q$4,4)*1-2016-ROUNDDOWN($M39+RIGHT(Q$4,4)*1-2016,0)))+LOOKUP(ROUNDUP($M39+RIGHT(Q$4,4)*1-2016,0),Age!$A:$A,Age!$C:$C)*(($M39+RIGHT(Q$4,4)*1-2016-ROUNDDOWN($M39+RIGHT(Q$4,4)*1-2016,0))))*IF($M39+RIGHT(Q$4,4)*1-2016&gt;27,1,INDEX([1]Hitters!$BG:$BG,MATCH($A39,[1]Hitters!$A:$A,0))),P39*(1-(1-(LOOKUP(ROUNDDOWN($M39+RIGHT(Q$4,4)*1-2016,0),Age!$A:$A,Age!$L:$L)*(1-($M39+RIGHT(Q$4,4)*1-2016-ROUNDDOWN($M39+RIGHT(Q$4,4)*1-2016,0)))+LOOKUP(ROUNDUP($M39+RIGHT(Q$4,4)*1-2016,0),Age!$A:$A,Age!$L:$L)*(($M39+RIGHT(Q$4,4)*1-2016-ROUNDDOWN($M39+RIGHT(Q$4,4)*1-2016,0)))))*IF($M39+RIGHT(Q$4,4)*1-2016&gt;27,1,INDEX([1]Pitchers!$BE:$BE,MATCH($A39,[1]Pitchers!$A:$A,0)))))</f>
        <v>4.3661705595585785</v>
      </c>
      <c r="R39" s="97">
        <f>IF($D39&gt;1,Q39+(LOOKUP(ROUNDDOWN($M39+RIGHT(R$4,4)*1-2016,0),Age!$A:$A,Age!$C:$C)*(1-($M39+RIGHT(R$4,4)*1-2016-ROUNDDOWN($M39+RIGHT(R$4,4)*1-2016,0)))+LOOKUP(ROUNDUP($M39+RIGHT(R$4,4)*1-2016,0),Age!$A:$A,Age!$C:$C)*(($M39+RIGHT(R$4,4)*1-2016-ROUNDDOWN($M39+RIGHT(R$4,4)*1-2016,0))))*IF($M39+RIGHT(R$4,4)*1-2016&gt;27,1,INDEX([1]Hitters!$BG:$BG,MATCH($A39,[1]Hitters!$A:$A,0))),Q39*(1-(1-(LOOKUP(ROUNDDOWN($M39+RIGHT(R$4,4)*1-2016,0),Age!$A:$A,Age!$L:$L)*(1-($M39+RIGHT(R$4,4)*1-2016-ROUNDDOWN($M39+RIGHT(R$4,4)*1-2016,0)))+LOOKUP(ROUNDUP($M39+RIGHT(R$4,4)*1-2016,0),Age!$A:$A,Age!$L:$L)*(($M39+RIGHT(R$4,4)*1-2016-ROUNDDOWN($M39+RIGHT(R$4,4)*1-2016,0)))))*IF($M39+RIGHT(R$4,4)*1-2016&gt;27,1,INDEX([1]Pitchers!$BE:$BE,MATCH($A39,[1]Pitchers!$A:$A,0)))))</f>
        <v>4.536678616098003</v>
      </c>
      <c r="S39" s="97">
        <f>IF($D39&gt;1,R39+(LOOKUP(ROUNDDOWN($M39+RIGHT(S$4,4)*1-2016,0),Age!$A:$A,Age!$C:$C)*(1-($M39+RIGHT(S$4,4)*1-2016-ROUNDDOWN($M39+RIGHT(S$4,4)*1-2016,0)))+LOOKUP(ROUNDUP($M39+RIGHT(S$4,4)*1-2016,0),Age!$A:$A,Age!$C:$C)*(($M39+RIGHT(S$4,4)*1-2016-ROUNDDOWN($M39+RIGHT(S$4,4)*1-2016,0))))*IF($M39+RIGHT(S$4,4)*1-2016&gt;27,1,INDEX([1]Hitters!$BG:$BG,MATCH($A39,[1]Hitters!$A:$A,0))),R39*(1-(1-(LOOKUP(ROUNDDOWN($M39+RIGHT(S$4,4)*1-2016,0),Age!$A:$A,Age!$L:$L)*(1-($M39+RIGHT(S$4,4)*1-2016-ROUNDDOWN($M39+RIGHT(S$4,4)*1-2016,0)))+LOOKUP(ROUNDUP($M39+RIGHT(S$4,4)*1-2016,0),Age!$A:$A,Age!$L:$L)*(($M39+RIGHT(S$4,4)*1-2016-ROUNDDOWN($M39+RIGHT(S$4,4)*1-2016,0)))))*IF($M39+RIGHT(S$4,4)*1-2016&gt;27,1,INDEX([1]Pitchers!$BE:$BE,MATCH($A39,[1]Pitchers!$A:$A,0)))))</f>
        <v>4.7399312695129732</v>
      </c>
      <c r="T39" s="97">
        <f>IF($D39&gt;1,S39+(LOOKUP(ROUNDDOWN($M39+RIGHT(T$4,4)*1-2016,0),Age!$A:$A,Age!$C:$C)*(1-($M39+RIGHT(T$4,4)*1-2016-ROUNDDOWN($M39+RIGHT(T$4,4)*1-2016,0)))+LOOKUP(ROUNDUP($M39+RIGHT(T$4,4)*1-2016,0),Age!$A:$A,Age!$C:$C)*(($M39+RIGHT(T$4,4)*1-2016-ROUNDDOWN($M39+RIGHT(T$4,4)*1-2016,0))))*IF($M39+RIGHT(T$4,4)*1-2016&gt;27,1,INDEX([1]Hitters!$BG:$BG,MATCH($A39,[1]Hitters!$A:$A,0))),S39*(1-(1-(LOOKUP(ROUNDDOWN($M39+RIGHT(T$4,4)*1-2016,0),Age!$A:$A,Age!$L:$L)*(1-($M39+RIGHT(T$4,4)*1-2016-ROUNDDOWN($M39+RIGHT(T$4,4)*1-2016,0)))+LOOKUP(ROUNDUP($M39+RIGHT(T$4,4)*1-2016,0),Age!$A:$A,Age!$L:$L)*(($M39+RIGHT(T$4,4)*1-2016-ROUNDDOWN($M39+RIGHT(T$4,4)*1-2016,0)))))*IF($M39+RIGHT(T$4,4)*1-2016&gt;27,1,INDEX([1]Pitchers!$BE:$BE,MATCH($A39,[1]Pitchers!$A:$A,0)))))</f>
        <v>4.9795446700436612</v>
      </c>
      <c r="U39" s="97">
        <f>IF($D39&gt;1,T39+(LOOKUP(ROUNDDOWN($M39+RIGHT(U$4,4)*1-2016,0),Age!$A:$A,Age!$C:$C)*(1-($M39+RIGHT(U$4,4)*1-2016-ROUNDDOWN($M39+RIGHT(U$4,4)*1-2016,0)))+LOOKUP(ROUNDUP($M39+RIGHT(U$4,4)*1-2016,0),Age!$A:$A,Age!$C:$C)*(($M39+RIGHT(U$4,4)*1-2016-ROUNDDOWN($M39+RIGHT(U$4,4)*1-2016,0))))*IF($M39+RIGHT(U$4,4)*1-2016&gt;27,1,INDEX([1]Hitters!$BG:$BG,MATCH($A39,[1]Hitters!$A:$A,0))),T39*(1-(1-(LOOKUP(ROUNDDOWN($M39+RIGHT(U$4,4)*1-2016,0),Age!$A:$A,Age!$L:$L)*(1-($M39+RIGHT(U$4,4)*1-2016-ROUNDDOWN($M39+RIGHT(U$4,4)*1-2016,0)))+LOOKUP(ROUNDUP($M39+RIGHT(U$4,4)*1-2016,0),Age!$A:$A,Age!$L:$L)*(($M39+RIGHT(U$4,4)*1-2016-ROUNDDOWN($M39+RIGHT(U$4,4)*1-2016,0)))))*IF($M39+RIGHT(U$4,4)*1-2016&gt;27,1,INDEX([1]Pitchers!$BE:$BE,MATCH($A39,[1]Pitchers!$A:$A,0)))))</f>
        <v>5.2599034090185111</v>
      </c>
      <c r="V39" s="97">
        <f>IF($D39&gt;1,U39+(LOOKUP(ROUNDDOWN($M39+RIGHT(V$4,4)*1-2016,0),Age!$A:$A,Age!$C:$C)*(1-($M39+RIGHT(V$4,4)*1-2016-ROUNDDOWN($M39+RIGHT(V$4,4)*1-2016,0)))+LOOKUP(ROUNDUP($M39+RIGHT(V$4,4)*1-2016,0),Age!$A:$A,Age!$C:$C)*(($M39+RIGHT(V$4,4)*1-2016-ROUNDDOWN($M39+RIGHT(V$4,4)*1-2016,0))))*IF($M39+RIGHT(V$4,4)*1-2016&gt;27,1,INDEX([1]Hitters!$BG:$BG,MATCH($A39,[1]Hitters!$A:$A,0))),U39*(1-(1-(LOOKUP(ROUNDDOWN($M39+RIGHT(V$4,4)*1-2016,0),Age!$A:$A,Age!$L:$L)*(1-($M39+RIGHT(V$4,4)*1-2016-ROUNDDOWN($M39+RIGHT(V$4,4)*1-2016,0)))+LOOKUP(ROUNDUP($M39+RIGHT(V$4,4)*1-2016,0),Age!$A:$A,Age!$L:$L)*(($M39+RIGHT(V$4,4)*1-2016-ROUNDDOWN($M39+RIGHT(V$4,4)*1-2016,0)))))*IF($M39+RIGHT(V$4,4)*1-2016&gt;27,1,INDEX([1]Pitchers!$BE:$BE,MATCH($A39,[1]Pitchers!$A:$A,0)))))</f>
        <v>5.5862913736802069</v>
      </c>
      <c r="W39" s="97">
        <f>IF($D39&gt;1,V39+(LOOKUP(ROUNDDOWN($M39+RIGHT(W$4,4)*1-2016,0),Age!$A:$A,Age!$C:$C)*(1-($M39+RIGHT(W$4,4)*1-2016-ROUNDDOWN($M39+RIGHT(W$4,4)*1-2016,0)))+LOOKUP(ROUNDUP($M39+RIGHT(W$4,4)*1-2016,0),Age!$A:$A,Age!$C:$C)*(($M39+RIGHT(W$4,4)*1-2016-ROUNDDOWN($M39+RIGHT(W$4,4)*1-2016,0))))*IF($M39+RIGHT(W$4,4)*1-2016&gt;27,1,INDEX([1]Hitters!$BG:$BG,MATCH($A39,[1]Hitters!$A:$A,0))),V39*(1-(1-(LOOKUP(ROUNDDOWN($M39+RIGHT(W$4,4)*1-2016,0),Age!$A:$A,Age!$L:$L)*(1-($M39+RIGHT(W$4,4)*1-2016-ROUNDDOWN($M39+RIGHT(W$4,4)*1-2016,0)))+LOOKUP(ROUNDUP($M39+RIGHT(W$4,4)*1-2016,0),Age!$A:$A,Age!$L:$L)*(($M39+RIGHT(W$4,4)*1-2016-ROUNDDOWN($M39+RIGHT(W$4,4)*1-2016,0)))))*IF($M39+RIGHT(W$4,4)*1-2016&gt;27,1,INDEX([1]Pitchers!$BE:$BE,MATCH($A39,[1]Pitchers!$A:$A,0)))))</f>
        <v>5.965053566922748</v>
      </c>
      <c r="X39" s="97">
        <f>IF($D39&gt;1,W39+(LOOKUP(ROUNDDOWN($M39+RIGHT(X$4,4)*1-2016,0),Age!$A:$A,Age!$C:$C)*(1-($M39+RIGHT(X$4,4)*1-2016-ROUNDDOWN($M39+RIGHT(X$4,4)*1-2016,0)))+LOOKUP(ROUNDUP($M39+RIGHT(X$4,4)*1-2016,0),Age!$A:$A,Age!$C:$C)*(($M39+RIGHT(X$4,4)*1-2016-ROUNDDOWN($M39+RIGHT(X$4,4)*1-2016,0))))*IF($M39+RIGHT(X$4,4)*1-2016&gt;27,1,INDEX([1]Hitters!$BG:$BG,MATCH($A39,[1]Hitters!$A:$A,0))),W39*(1-(1-(LOOKUP(ROUNDDOWN($M39+RIGHT(X$4,4)*1-2016,0),Age!$A:$A,Age!$L:$L)*(1-($M39+RIGHT(X$4,4)*1-2016-ROUNDDOWN($M39+RIGHT(X$4,4)*1-2016,0)))+LOOKUP(ROUNDUP($M39+RIGHT(X$4,4)*1-2016,0),Age!$A:$A,Age!$L:$L)*(($M39+RIGHT(X$4,4)*1-2016-ROUNDDOWN($M39+RIGHT(X$4,4)*1-2016,0)))))*IF($M39+RIGHT(X$4,4)*1-2016&gt;27,1,INDEX([1]Pitchers!$BE:$BE,MATCH($A39,[1]Pitchers!$A:$A,0)))))</f>
        <v>6.4037956839648427</v>
      </c>
      <c r="Y39" s="97">
        <f>IF($D39&gt;1,X39+(LOOKUP(ROUNDDOWN($M39+RIGHT(Y$4,4)*1-2016,0),Age!$A:$A,Age!$C:$C)*(1-($M39+RIGHT(Y$4,4)*1-2016-ROUNDDOWN($M39+RIGHT(Y$4,4)*1-2016,0)))+LOOKUP(ROUNDUP($M39+RIGHT(Y$4,4)*1-2016,0),Age!$A:$A,Age!$C:$C)*(($M39+RIGHT(Y$4,4)*1-2016-ROUNDDOWN($M39+RIGHT(Y$4,4)*1-2016,0))))*IF($M39+RIGHT(Y$4,4)*1-2016&gt;27,1,INDEX([1]Hitters!$BG:$BG,MATCH($A39,[1]Hitters!$A:$A,0))),X39*(1-(1-(LOOKUP(ROUNDDOWN($M39+RIGHT(Y$4,4)*1-2016,0),Age!$A:$A,Age!$L:$L)*(1-($M39+RIGHT(Y$4,4)*1-2016-ROUNDDOWN($M39+RIGHT(Y$4,4)*1-2016,0)))+LOOKUP(ROUNDUP($M39+RIGHT(Y$4,4)*1-2016,0),Age!$A:$A,Age!$L:$L)*(($M39+RIGHT(Y$4,4)*1-2016-ROUNDDOWN($M39+RIGHT(Y$4,4)*1-2016,0)))))*IF($M39+RIGHT(Y$4,4)*1-2016&gt;27,1,INDEX([1]Pitchers!$BE:$BE,MATCH($A39,[1]Pitchers!$A:$A,0)))))</f>
        <v>6.9116300229442569</v>
      </c>
      <c r="Z39" s="97">
        <f>IF($D39&gt;1,Y39+(LOOKUP(ROUNDDOWN($M39+RIGHT(Z$4,4)*1-2016,0),Age!$A:$A,Age!$C:$C)*(1-($M39+RIGHT(Z$4,4)*1-2016-ROUNDDOWN($M39+RIGHT(Z$4,4)*1-2016,0)))+LOOKUP(ROUNDUP($M39+RIGHT(Z$4,4)*1-2016,0),Age!$A:$A,Age!$C:$C)*(($M39+RIGHT(Z$4,4)*1-2016-ROUNDDOWN($M39+RIGHT(Z$4,4)*1-2016,0))))*IF($M39+RIGHT(Z$4,4)*1-2016&gt;27,1,INDEX([1]Hitters!$BG:$BG,MATCH($A39,[1]Hitters!$A:$A,0))),Y39*(1-(1-(LOOKUP(ROUNDDOWN($M39+RIGHT(Z$4,4)*1-2016,0),Age!$A:$A,Age!$L:$L)*(1-($M39+RIGHT(Z$4,4)*1-2016-ROUNDDOWN($M39+RIGHT(Z$4,4)*1-2016,0)))+LOOKUP(ROUNDUP($M39+RIGHT(Z$4,4)*1-2016,0),Age!$A:$A,Age!$L:$L)*(($M39+RIGHT(Z$4,4)*1-2016-ROUNDDOWN($M39+RIGHT(Z$4,4)*1-2016,0)))))*IF($M39+RIGHT(Z$4,4)*1-2016&gt;27,1,INDEX([1]Pitchers!$BE:$BE,MATCH($A39,[1]Pitchers!$A:$A,0)))))</f>
        <v>7.499478555624874</v>
      </c>
      <c r="AA39" s="96">
        <f>IF($D39=0,0,IF($D39=1,INDEX([1]Pitchers!$FK:$FK,MATCH($A39,[1]Pitchers!$A:$A,0)),MAX(-16,IF($D39=10,-16,IF($D39&lt;2,0,INDEX([1]Hitters!$AZ:$AZ,MATCH($A39,[1]Hitters!$A:$A,0)))))))</f>
        <v>0</v>
      </c>
      <c r="AB39" s="96">
        <f>IF($D39=0,0,IF($D39=1,INDEX([1]Pitchers!$FK:$FK,MATCH($A39,[1]Pitchers!$A:$A,0)),MAX(-16,IF($D39=2,AA39-MIN(0.75,0.25*(RIGHT(AB$4,4)*1-(RIGHT($AD$4,4)*1)+0.25)*(1-MIN(0.75,INDEX([1]Hitters!$CF:$CF,MATCH($A39,[1]Hitters!$A:$A,0)))/0.75*1)+INDEX([1]Hitters!$CF:$CF,MATCH($A39,[1]Hitters!$A:$A,0)))/0.75*1,IF($D39&gt;6,(AA39-MIN(0.75,0.25*(RIGHT(AB$4,4)*1-(RIGHT($AD$4,4)*1)+0.25)*(1-MIN(0.75,INDEX([1]Hitters!$CF:$CF,MATCH($A39,[1]Hitters!$A:$A,0)))/0.75*1)+INDEX([1]Hitters!$CF:$CF,MATCH($A39,[1]Hitters!$A:$A,0)))/0.75*($M39+RIGHT(AB$4,4)*1-RIGHT($AA$4,4)*1+10)*0.05),IF($D39=3,(AA39-MIN(0.75,0.25*(RIGHT(AB$4,4)*1-(RIGHT($AD$4,4)*1)+0.25)*(1-MIN(0.75,INDEX([1]Hitters!$CF:$CF,MATCH($A39,[1]Hitters!$A:$A,0)))/0.75*1)+INDEX([1]Hitters!$CF:$CF,MATCH($A39,[1]Hitters!$A:$A,0)))/0.75*($M39+RIGHT(AB$4,4)*1-RIGHT($AA$4,4)*1-27)*0.1),(AA39-MIN(0.75,0.25*(RIGHT(AB$4,4)*1-(RIGHT($AD$4,4)*1)+0.25)*(1-MIN(0.75,INDEX([1]Hitters!$CF:$CF,MATCH($A39,[1]Hitters!$A:$A,0)))/0.75*1)+INDEX([1]Hitters!$CF:$CF,MATCH($A39,[1]Hitters!$A:$A,0)))/0.75*($M39+RIGHT(AB$4,4)*1-RIGHT($AA$4,4)*1-20)*0.094)))))))</f>
        <v>0</v>
      </c>
      <c r="AC39" s="96">
        <f>IF($D39=0,0,IF($D39=1,INDEX([1]Pitchers!$FK:$FK,MATCH($A39,[1]Pitchers!$A:$A,0)),MAX(-16,IF($D39=2,AB39-MIN(0.75,0.25*(RIGHT(AC$4,4)*1-(RIGHT($AD$4,4)*1)+0.25)*(1-MIN(0.75,INDEX([1]Hitters!$CF:$CF,MATCH($A39,[1]Hitters!$A:$A,0)))/0.75*1)+INDEX([1]Hitters!$CF:$CF,MATCH($A39,[1]Hitters!$A:$A,0)))/0.75*1,IF($D39&gt;6,(AB39-MIN(0.75,0.25*(RIGHT(AC$4,4)*1-(RIGHT($AD$4,4)*1)+0.25)*(1-MIN(0.75,INDEX([1]Hitters!$CF:$CF,MATCH($A39,[1]Hitters!$A:$A,0)))/0.75*1)+INDEX([1]Hitters!$CF:$CF,MATCH($A39,[1]Hitters!$A:$A,0)))/0.75*($M39+RIGHT(AC$4,4)*1-RIGHT($AA$4,4)*1+10)*0.05),IF($D39=3,(AB39-MIN(0.75,0.25*(RIGHT(AC$4,4)*1-(RIGHT($AD$4,4)*1)+0.25)*(1-MIN(0.75,INDEX([1]Hitters!$CF:$CF,MATCH($A39,[1]Hitters!$A:$A,0)))/0.75*1)+INDEX([1]Hitters!$CF:$CF,MATCH($A39,[1]Hitters!$A:$A,0)))/0.75*($M39+RIGHT(AC$4,4)*1-RIGHT($AA$4,4)*1-27)*0.1),(AB39-MIN(0.75,0.25*(RIGHT(AC$4,4)*1-(RIGHT($AD$4,4)*1)+0.25)*(1-MIN(0.75,INDEX([1]Hitters!$CF:$CF,MATCH($A39,[1]Hitters!$A:$A,0)))/0.75*1)+INDEX([1]Hitters!$CF:$CF,MATCH($A39,[1]Hitters!$A:$A,0)))/0.75*($M39+RIGHT(AC$4,4)*1-RIGHT($AA$4,4)*1-20)*0.094)))))))</f>
        <v>0</v>
      </c>
      <c r="AD39" s="96">
        <f>IF($D39=0,0,IF($D39=1,INDEX([1]Pitchers!$FK:$FK,MATCH($A39,[1]Pitchers!$A:$A,0)),MAX(-16,IF($D39=2,AC39-MIN(0.75,0.25*(RIGHT(AD$4,4)*1-(RIGHT($AD$4,4)*1)+0.25)*(1-MIN(0.75,INDEX([1]Hitters!$CF:$CF,MATCH($A39,[1]Hitters!$A:$A,0)))/0.75*1)+INDEX([1]Hitters!$CF:$CF,MATCH($A39,[1]Hitters!$A:$A,0)))/0.75*1,IF($D39&gt;6,(AC39-MIN(0.75,0.25*(RIGHT(AD$4,4)*1-(RIGHT($AD$4,4)*1)+0.25)*(1-MIN(0.75,INDEX([1]Hitters!$CF:$CF,MATCH($A39,[1]Hitters!$A:$A,0)))/0.75*1)+INDEX([1]Hitters!$CF:$CF,MATCH($A39,[1]Hitters!$A:$A,0)))/0.75*($M39+RIGHT(AD$4,4)*1-RIGHT($AA$4,4)*1+10)*0.05),IF($D39=3,(AC39-MIN(0.75,0.25*(RIGHT(AD$4,4)*1-(RIGHT($AD$4,4)*1)+0.25)*(1-MIN(0.75,INDEX([1]Hitters!$CF:$CF,MATCH($A39,[1]Hitters!$A:$A,0)))/0.75*1)+INDEX([1]Hitters!$CF:$CF,MATCH($A39,[1]Hitters!$A:$A,0)))/0.75*($M39+RIGHT(AD$4,4)*1-RIGHT($AA$4,4)*1-27)*0.1),(AC39-MIN(0.75,0.25*(RIGHT(AD$4,4)*1-(RIGHT($AD$4,4)*1)+0.25)*(1-MIN(0.75,INDEX([1]Hitters!$CF:$CF,MATCH($A39,[1]Hitters!$A:$A,0)))/0.75*1)+INDEX([1]Hitters!$CF:$CF,MATCH($A39,[1]Hitters!$A:$A,0)))/0.75*($M39+RIGHT(AD$4,4)*1-RIGHT($AA$4,4)*1-20)*0.094)))))))</f>
        <v>0</v>
      </c>
      <c r="AE39" s="96">
        <f>IF($D39=0,0,IF($D39=1,INDEX([1]Pitchers!$FK:$FK,MATCH($A39,[1]Pitchers!$A:$A,0)),MAX(-16,IF($D39=2,AD39-MIN(0.75,0.25*(RIGHT(AE$4,4)*1-(RIGHT($AD$4,4)*1)+0.25)*(1-MIN(0.75,INDEX([1]Hitters!$CF:$CF,MATCH($A39,[1]Hitters!$A:$A,0)))/0.75*1)+INDEX([1]Hitters!$CF:$CF,MATCH($A39,[1]Hitters!$A:$A,0)))/0.75*1,IF($D39&gt;6,(AD39-MIN(0.75,0.25*(RIGHT(AE$4,4)*1-(RIGHT($AD$4,4)*1)+0.25)*(1-MIN(0.75,INDEX([1]Hitters!$CF:$CF,MATCH($A39,[1]Hitters!$A:$A,0)))/0.75*1)+INDEX([1]Hitters!$CF:$CF,MATCH($A39,[1]Hitters!$A:$A,0)))/0.75*($M39+RIGHT(AE$4,4)*1-RIGHT($AA$4,4)*1+10)*0.05),IF($D39=3,(AD39-MIN(0.75,0.25*(RIGHT(AE$4,4)*1-(RIGHT($AD$4,4)*1)+0.25)*(1-MIN(0.75,INDEX([1]Hitters!$CF:$CF,MATCH($A39,[1]Hitters!$A:$A,0)))/0.75*1)+INDEX([1]Hitters!$CF:$CF,MATCH($A39,[1]Hitters!$A:$A,0)))/0.75*($M39+RIGHT(AE$4,4)*1-RIGHT($AA$4,4)*1-27)*0.1),(AD39-MIN(0.75,0.25*(RIGHT(AE$4,4)*1-(RIGHT($AD$4,4)*1)+0.25)*(1-MIN(0.75,INDEX([1]Hitters!$CF:$CF,MATCH($A39,[1]Hitters!$A:$A,0)))/0.75*1)+INDEX([1]Hitters!$CF:$CF,MATCH($A39,[1]Hitters!$A:$A,0)))/0.75*($M39+RIGHT(AE$4,4)*1-RIGHT($AA$4,4)*1-20)*0.094)))))))</f>
        <v>0</v>
      </c>
      <c r="AF39" s="96">
        <f>IF($D39=0,0,IF($D39=1,INDEX([1]Pitchers!$FK:$FK,MATCH($A39,[1]Pitchers!$A:$A,0)),MAX(-16,IF($D39=2,AE39-MIN(0.75,0.25*(RIGHT(AF$4,4)*1-(RIGHT($AD$4,4)*1)+0.25)*(1-MIN(0.75,INDEX([1]Hitters!$CF:$CF,MATCH($A39,[1]Hitters!$A:$A,0)))/0.75*1)+INDEX([1]Hitters!$CF:$CF,MATCH($A39,[1]Hitters!$A:$A,0)))/0.75*1,IF($D39&gt;6,(AE39-MIN(0.75,0.25*(RIGHT(AF$4,4)*1-(RIGHT($AD$4,4)*1)+0.25)*(1-MIN(0.75,INDEX([1]Hitters!$CF:$CF,MATCH($A39,[1]Hitters!$A:$A,0)))/0.75*1)+INDEX([1]Hitters!$CF:$CF,MATCH($A39,[1]Hitters!$A:$A,0)))/0.75*($M39+RIGHT(AF$4,4)*1-RIGHT($AA$4,4)*1+10)*0.05),IF($D39=3,(AE39-MIN(0.75,0.25*(RIGHT(AF$4,4)*1-(RIGHT($AD$4,4)*1)+0.25)*(1-MIN(0.75,INDEX([1]Hitters!$CF:$CF,MATCH($A39,[1]Hitters!$A:$A,0)))/0.75*1)+INDEX([1]Hitters!$CF:$CF,MATCH($A39,[1]Hitters!$A:$A,0)))/0.75*($M39+RIGHT(AF$4,4)*1-RIGHT($AA$4,4)*1-27)*0.1),(AE39-MIN(0.75,0.25*(RIGHT(AF$4,4)*1-(RIGHT($AD$4,4)*1)+0.25)*(1-MIN(0.75,INDEX([1]Hitters!$CF:$CF,MATCH($A39,[1]Hitters!$A:$A,0)))/0.75*1)+INDEX([1]Hitters!$CF:$CF,MATCH($A39,[1]Hitters!$A:$A,0)))/0.75*($M39+RIGHT(AF$4,4)*1-RIGHT($AA$4,4)*1-20)*0.094)))))))</f>
        <v>0</v>
      </c>
      <c r="AG39" s="96">
        <f>IF($D39=0,0,IF($D39=1,INDEX([1]Pitchers!$FK:$FK,MATCH($A39,[1]Pitchers!$A:$A,0)),MAX(-16,IF($D39=2,AF39-MIN(0.75,0.25*(RIGHT(AG$4,4)*1-(RIGHT($AD$4,4)*1)+0.25)*(1-MIN(0.75,INDEX([1]Hitters!$CF:$CF,MATCH($A39,[1]Hitters!$A:$A,0)))/0.75*1)+INDEX([1]Hitters!$CF:$CF,MATCH($A39,[1]Hitters!$A:$A,0)))/0.75*1,IF($D39&gt;6,(AF39-MIN(0.75,0.25*(RIGHT(AG$4,4)*1-(RIGHT($AD$4,4)*1)+0.25)*(1-MIN(0.75,INDEX([1]Hitters!$CF:$CF,MATCH($A39,[1]Hitters!$A:$A,0)))/0.75*1)+INDEX([1]Hitters!$CF:$CF,MATCH($A39,[1]Hitters!$A:$A,0)))/0.75*($M39+RIGHT(AG$4,4)*1-RIGHT($AA$4,4)*1+10)*0.05),IF($D39=3,(AF39-MIN(0.75,0.25*(RIGHT(AG$4,4)*1-(RIGHT($AD$4,4)*1)+0.25)*(1-MIN(0.75,INDEX([1]Hitters!$CF:$CF,MATCH($A39,[1]Hitters!$A:$A,0)))/0.75*1)+INDEX([1]Hitters!$CF:$CF,MATCH($A39,[1]Hitters!$A:$A,0)))/0.75*($M39+RIGHT(AG$4,4)*1-RIGHT($AA$4,4)*1-27)*0.1),(AF39-MIN(0.75,0.25*(RIGHT(AG$4,4)*1-(RIGHT($AD$4,4)*1)+0.25)*(1-MIN(0.75,INDEX([1]Hitters!$CF:$CF,MATCH($A39,[1]Hitters!$A:$A,0)))/0.75*1)+INDEX([1]Hitters!$CF:$CF,MATCH($A39,[1]Hitters!$A:$A,0)))/0.75*($M39+RIGHT(AG$4,4)*1-RIGHT($AA$4,4)*1-20)*0.094)))))))</f>
        <v>0</v>
      </c>
      <c r="AH39" s="96">
        <f>IF($D39=0,0,IF($D39=1,INDEX([1]Pitchers!$FK:$FK,MATCH($A39,[1]Pitchers!$A:$A,0)),MAX(-16,IF($D39=2,AG39-MIN(0.75,0.25*(RIGHT(AH$4,4)*1-(RIGHT($AD$4,4)*1)+0.25)*(1-MIN(0.75,INDEX([1]Hitters!$CF:$CF,MATCH($A39,[1]Hitters!$A:$A,0)))/0.75*1)+INDEX([1]Hitters!$CF:$CF,MATCH($A39,[1]Hitters!$A:$A,0)))/0.75*1,IF($D39&gt;6,(AG39-MIN(0.75,0.25*(RIGHT(AH$4,4)*1-(RIGHT($AD$4,4)*1)+0.25)*(1-MIN(0.75,INDEX([1]Hitters!$CF:$CF,MATCH($A39,[1]Hitters!$A:$A,0)))/0.75*1)+INDEX([1]Hitters!$CF:$CF,MATCH($A39,[1]Hitters!$A:$A,0)))/0.75*($M39+RIGHT(AH$4,4)*1-RIGHT($AA$4,4)*1+10)*0.05),IF($D39=3,(AG39-MIN(0.75,0.25*(RIGHT(AH$4,4)*1-(RIGHT($AD$4,4)*1)+0.25)*(1-MIN(0.75,INDEX([1]Hitters!$CF:$CF,MATCH($A39,[1]Hitters!$A:$A,0)))/0.75*1)+INDEX([1]Hitters!$CF:$CF,MATCH($A39,[1]Hitters!$A:$A,0)))/0.75*($M39+RIGHT(AH$4,4)*1-RIGHT($AA$4,4)*1-27)*0.1),(AG39-MIN(0.75,0.25*(RIGHT(AH$4,4)*1-(RIGHT($AD$4,4)*1)+0.25)*(1-MIN(0.75,INDEX([1]Hitters!$CF:$CF,MATCH($A39,[1]Hitters!$A:$A,0)))/0.75*1)+INDEX([1]Hitters!$CF:$CF,MATCH($A39,[1]Hitters!$A:$A,0)))/0.75*($M39+RIGHT(AH$4,4)*1-RIGHT($AA$4,4)*1-20)*0.094)))))))</f>
        <v>0</v>
      </c>
      <c r="AI39" s="96">
        <f>IF($D39=0,0,IF($D39=1,INDEX([1]Pitchers!$FK:$FK,MATCH($A39,[1]Pitchers!$A:$A,0)),MAX(-16,IF($D39=2,AH39-MIN(0.75,0.25*(RIGHT(AI$4,4)*1-(RIGHT($AD$4,4)*1)+0.25)*(1-MIN(0.75,INDEX([1]Hitters!$CF:$CF,MATCH($A39,[1]Hitters!$A:$A,0)))/0.75*1)+INDEX([1]Hitters!$CF:$CF,MATCH($A39,[1]Hitters!$A:$A,0)))/0.75*1,IF($D39&gt;6,(AH39-MIN(0.75,0.25*(RIGHT(AI$4,4)*1-(RIGHT($AD$4,4)*1)+0.25)*(1-MIN(0.75,INDEX([1]Hitters!$CF:$CF,MATCH($A39,[1]Hitters!$A:$A,0)))/0.75*1)+INDEX([1]Hitters!$CF:$CF,MATCH($A39,[1]Hitters!$A:$A,0)))/0.75*($M39+RIGHT(AI$4,4)*1-RIGHT($AA$4,4)*1+10)*0.05),IF($D39=3,(AH39-MIN(0.75,0.25*(RIGHT(AI$4,4)*1-(RIGHT($AD$4,4)*1)+0.25)*(1-MIN(0.75,INDEX([1]Hitters!$CF:$CF,MATCH($A39,[1]Hitters!$A:$A,0)))/0.75*1)+INDEX([1]Hitters!$CF:$CF,MATCH($A39,[1]Hitters!$A:$A,0)))/0.75*($M39+RIGHT(AI$4,4)*1-RIGHT($AA$4,4)*1-27)*0.1),(AH39-MIN(0.75,0.25*(RIGHT(AI$4,4)*1-(RIGHT($AD$4,4)*1)+0.25)*(1-MIN(0.75,INDEX([1]Hitters!$CF:$CF,MATCH($A39,[1]Hitters!$A:$A,0)))/0.75*1)+INDEX([1]Hitters!$CF:$CF,MATCH($A39,[1]Hitters!$A:$A,0)))/0.75*($M39+RIGHT(AI$4,4)*1-RIGHT($AA$4,4)*1-20)*0.094)))))))</f>
        <v>0</v>
      </c>
      <c r="AJ39" s="96">
        <f>IF($D39=0,0,IF($D39=1,INDEX([1]Pitchers!$FK:$FK,MATCH($A39,[1]Pitchers!$A:$A,0)),MAX(-16,IF($D39=2,AI39-MIN(0.75,0.25*(RIGHT(AJ$4,4)*1-(RIGHT($AD$4,4)*1)+0.25)*(1-MIN(0.75,INDEX([1]Hitters!$CF:$CF,MATCH($A39,[1]Hitters!$A:$A,0)))/0.75*1)+INDEX([1]Hitters!$CF:$CF,MATCH($A39,[1]Hitters!$A:$A,0)))/0.75*1,IF($D39&gt;6,(AI39-MIN(0.75,0.25*(RIGHT(AJ$4,4)*1-(RIGHT($AD$4,4)*1)+0.25)*(1-MIN(0.75,INDEX([1]Hitters!$CF:$CF,MATCH($A39,[1]Hitters!$A:$A,0)))/0.75*1)+INDEX([1]Hitters!$CF:$CF,MATCH($A39,[1]Hitters!$A:$A,0)))/0.75*($M39+RIGHT(AJ$4,4)*1-RIGHT($AA$4,4)*1+10)*0.05),IF($D39=3,(AI39-MIN(0.75,0.25*(RIGHT(AJ$4,4)*1-(RIGHT($AD$4,4)*1)+0.25)*(1-MIN(0.75,INDEX([1]Hitters!$CF:$CF,MATCH($A39,[1]Hitters!$A:$A,0)))/0.75*1)+INDEX([1]Hitters!$CF:$CF,MATCH($A39,[1]Hitters!$A:$A,0)))/0.75*($M39+RIGHT(AJ$4,4)*1-RIGHT($AA$4,4)*1-27)*0.1),(AI39-MIN(0.75,0.25*(RIGHT(AJ$4,4)*1-(RIGHT($AD$4,4)*1)+0.25)*(1-MIN(0.75,INDEX([1]Hitters!$CF:$CF,MATCH($A39,[1]Hitters!$A:$A,0)))/0.75*1)+INDEX([1]Hitters!$CF:$CF,MATCH($A39,[1]Hitters!$A:$A,0)))/0.75*($M39+RIGHT(AJ$4,4)*1-RIGHT($AA$4,4)*1-20)*0.094)))))))</f>
        <v>0</v>
      </c>
      <c r="AK39" s="96">
        <f>IF($D39=0,0,IF($D39=1,INDEX([1]Pitchers!$FK:$FK,MATCH($A39,[1]Pitchers!$A:$A,0)),MAX(-16,IF($D39=2,AJ39-MIN(0.75,0.25*(RIGHT(AK$4,4)*1-(RIGHT($AD$4,4)*1)+0.25)*(1-MIN(0.75,INDEX([1]Hitters!$CF:$CF,MATCH($A39,[1]Hitters!$A:$A,0)))/0.75*1)+INDEX([1]Hitters!$CF:$CF,MATCH($A39,[1]Hitters!$A:$A,0)))/0.75*1,IF($D39&gt;6,(AJ39-MIN(0.75,0.25*(RIGHT(AK$4,4)*1-(RIGHT($AD$4,4)*1)+0.25)*(1-MIN(0.75,INDEX([1]Hitters!$CF:$CF,MATCH($A39,[1]Hitters!$A:$A,0)))/0.75*1)+INDEX([1]Hitters!$CF:$CF,MATCH($A39,[1]Hitters!$A:$A,0)))/0.75*($M39+RIGHT(AK$4,4)*1-RIGHT($AA$4,4)*1+10)*0.05),IF($D39=3,(AJ39-MIN(0.75,0.25*(RIGHT(AK$4,4)*1-(RIGHT($AD$4,4)*1)+0.25)*(1-MIN(0.75,INDEX([1]Hitters!$CF:$CF,MATCH($A39,[1]Hitters!$A:$A,0)))/0.75*1)+INDEX([1]Hitters!$CF:$CF,MATCH($A39,[1]Hitters!$A:$A,0)))/0.75*($M39+RIGHT(AK$4,4)*1-RIGHT($AA$4,4)*1-27)*0.1),(AJ39-MIN(0.75,0.25*(RIGHT(AK$4,4)*1-(RIGHT($AD$4,4)*1)+0.25)*(1-MIN(0.75,INDEX([1]Hitters!$CF:$CF,MATCH($A39,[1]Hitters!$A:$A,0)))/0.75*1)+INDEX([1]Hitters!$CF:$CF,MATCH($A39,[1]Hitters!$A:$A,0)))/0.75*($M39+RIGHT(AK$4,4)*1-RIGHT($AA$4,4)*1-20)*0.094)))))))</f>
        <v>0</v>
      </c>
      <c r="AL39" s="96">
        <f>IF($D39=0,0,IF($D39=1,INDEX([1]Pitchers!$FK:$FK,MATCH($A39,[1]Pitchers!$A:$A,0)),MAX(-16,IF($D39=2,AK39-MIN(0.75,0.25*(RIGHT(AL$4,4)*1-(RIGHT($AD$4,4)*1)+0.25)*(1-MIN(0.75,INDEX([1]Hitters!$CF:$CF,MATCH($A39,[1]Hitters!$A:$A,0)))/0.75*1)+INDEX([1]Hitters!$CF:$CF,MATCH($A39,[1]Hitters!$A:$A,0)))/0.75*1,IF($D39&gt;6,(AK39-MIN(0.75,0.25*(RIGHT(AL$4,4)*1-(RIGHT($AD$4,4)*1)+0.25)*(1-MIN(0.75,INDEX([1]Hitters!$CF:$CF,MATCH($A39,[1]Hitters!$A:$A,0)))/0.75*1)+INDEX([1]Hitters!$CF:$CF,MATCH($A39,[1]Hitters!$A:$A,0)))/0.75*($M39+RIGHT(AL$4,4)*1-RIGHT($AA$4,4)*1+10)*0.05),IF($D39=3,(AK39-MIN(0.75,0.25*(RIGHT(AL$4,4)*1-(RIGHT($AD$4,4)*1)+0.25)*(1-MIN(0.75,INDEX([1]Hitters!$CF:$CF,MATCH($A39,[1]Hitters!$A:$A,0)))/0.75*1)+INDEX([1]Hitters!$CF:$CF,MATCH($A39,[1]Hitters!$A:$A,0)))/0.75*($M39+RIGHT(AL$4,4)*1-RIGHT($AA$4,4)*1-27)*0.1),(AK39-MIN(0.75,0.25*(RIGHT(AL$4,4)*1-(RIGHT($AD$4,4)*1)+0.25)*(1-MIN(0.75,INDEX([1]Hitters!$CF:$CF,MATCH($A39,[1]Hitters!$A:$A,0)))/0.75*1)+INDEX([1]Hitters!$CF:$CF,MATCH($A39,[1]Hitters!$A:$A,0)))/0.75*($M39+RIGHT(AL$4,4)*1-RIGHT($AA$4,4)*1-20)*0.094)))))))</f>
        <v>0</v>
      </c>
      <c r="AM39" s="98">
        <f>MAX(IF($D39=0,20,IF($D39=1,60,150)),MAX(0,IF($D39&gt;1,INDEX([1]Hitters!$ER:$ER,MATCH($A39,[1]Hitters!$A:$A,0))*(0.4+MAX(0,0.6*MIN(1,(IF(O39="",0,(((4.25+(O39-0.263)*4.2)^(((4.25+(O39-0.263)*4.2)+(4.25-AA39*600/600*4.2/600))^0.285))/((4.25+(O39-0.263)*4.2)^(((4.25+(O39-0.263)*4.2)+(4.25-AA39*600/600*4.2/600))^0.285)+(4.25-AA39*600/600*4.2/600)^(((4.25+(O39-0.263)*4.2)+(4.25-AA39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39,[1]Pitchers!$A:$A,0))))*IF($D39&lt;2,(0.4+0.6*MAX(0,MIN(1,IF($D39=0,((4.25)^(((4.25)+(4.25-(4-O39)*4.25/4*1/9))^0.285)/((4.25)^(((4.25)+(4.25-(4-O39)*4.25/4*1/9))^0.285)+(4.25-(4-O39)*4.25/4*1/9)^(((4.25)+(4.25-(4-O39)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39)))/0.5345*0.0009131+0.0104414*(3.74-MIN(3.74,O39)))*50,(((4.25+(AA39-0.263)*0.32*198*MAX(6,198/33)/198)^(((4.25+(AA39-0.263)*0.32*198*MAX(6,198/33)/198)+(4.25-(4-O39)*4.25/4*MAX(6,198/33)/9))^0.285)/((4.25+(AA39-0.263)*0.32*198*MAX(6,198/33)/198)^(((4.25+(AA39-0.263)*0.32*198*MAX(6,198/33)/198)+(4.25-(4-O39)*4.25/4*MAX(6,198/33)/9))^0.285)+(4.25-(4-O39)*4.25/4*MAX(6,198/33)/9)^(((4.25+(AA39-0.263)*0.32*198*MAX(6,198/33)/198)+(4.25-(4-O39)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39=0,50,198)/0.0065))),1))</f>
        <v>55.900569276999946</v>
      </c>
      <c r="AN39" s="98">
        <f t="shared" si="71"/>
        <v>34.777348548900349</v>
      </c>
      <c r="AO39" s="98">
        <f t="shared" si="72"/>
        <v>21.138005488577779</v>
      </c>
      <c r="AP39" s="98">
        <f t="shared" si="73"/>
        <v>20.126894377466709</v>
      </c>
      <c r="AQ39" s="98">
        <f t="shared" si="74"/>
        <v>20</v>
      </c>
      <c r="AR39" s="98">
        <f t="shared" si="75"/>
        <v>20</v>
      </c>
      <c r="AS39" s="98">
        <f t="shared" si="76"/>
        <v>20</v>
      </c>
      <c r="AT39" s="98">
        <f t="shared" si="77"/>
        <v>20</v>
      </c>
      <c r="AU39" s="98">
        <f t="shared" si="78"/>
        <v>20</v>
      </c>
      <c r="AV39" s="98">
        <f t="shared" si="79"/>
        <v>20</v>
      </c>
      <c r="AW39" s="98">
        <f t="shared" si="80"/>
        <v>20</v>
      </c>
      <c r="AX39" s="98">
        <f t="shared" si="81"/>
        <v>20</v>
      </c>
      <c r="AY39" s="96">
        <f t="shared" si="82"/>
        <v>0.15194854853749579</v>
      </c>
      <c r="AZ39" s="96">
        <f t="shared" si="83"/>
        <v>9.9523809523809526</v>
      </c>
      <c r="BA39" s="96">
        <f t="shared" si="84"/>
        <v>0.13103539684562868</v>
      </c>
      <c r="BB39" s="96">
        <f t="shared" si="85"/>
        <v>2.4603707872784826E-2</v>
      </c>
      <c r="BC39" s="96">
        <f t="shared" si="86"/>
        <v>0</v>
      </c>
      <c r="BD39" s="96">
        <f t="shared" si="87"/>
        <v>0</v>
      </c>
      <c r="BE39" s="96">
        <f t="shared" si="88"/>
        <v>0</v>
      </c>
      <c r="BF39" s="96">
        <f t="shared" si="89"/>
        <v>0</v>
      </c>
      <c r="BG39" s="96">
        <f t="shared" si="90"/>
        <v>0</v>
      </c>
      <c r="BH39" s="96">
        <f t="shared" si="91"/>
        <v>0</v>
      </c>
      <c r="BI39" s="96">
        <f t="shared" si="92"/>
        <v>0</v>
      </c>
      <c r="BJ39" s="96">
        <f t="shared" si="93"/>
        <v>0</v>
      </c>
      <c r="BK39" s="96">
        <f t="shared" si="94"/>
        <v>0</v>
      </c>
      <c r="BL39" s="96">
        <f t="shared" si="95"/>
        <v>0</v>
      </c>
      <c r="BM39" s="129">
        <f t="shared" si="67"/>
        <v>6</v>
      </c>
      <c r="BN39" s="129">
        <f t="shared" si="67"/>
        <v>6</v>
      </c>
      <c r="BO39" s="129" t="str">
        <f t="shared" si="67"/>
        <v/>
      </c>
      <c r="BP39" s="129" t="str">
        <f t="shared" si="67"/>
        <v/>
      </c>
      <c r="BQ39" s="129" t="str">
        <f t="shared" si="67"/>
        <v/>
      </c>
      <c r="BR39" s="129" t="str">
        <f t="shared" si="67"/>
        <v/>
      </c>
      <c r="BS39" s="129" t="str">
        <f t="shared" si="67"/>
        <v/>
      </c>
      <c r="BT39" s="129" t="str">
        <f t="shared" si="67"/>
        <v/>
      </c>
      <c r="BU39" s="129" t="str">
        <f t="shared" si="67"/>
        <v/>
      </c>
      <c r="BV39" s="129" t="str">
        <f t="shared" si="67"/>
        <v/>
      </c>
      <c r="BW39" s="129" t="str">
        <f t="shared" si="67"/>
        <v/>
      </c>
      <c r="BX39" s="129" t="str">
        <f t="shared" si="67"/>
        <v/>
      </c>
      <c r="BY39" s="130">
        <f t="shared" si="96"/>
        <v>1.5482831747650294</v>
      </c>
      <c r="BZ39" s="130">
        <f t="shared" si="97"/>
        <v>0.70667114613139259</v>
      </c>
      <c r="CA39" s="130">
        <f t="shared" si="98"/>
        <v>0.5</v>
      </c>
      <c r="CB39" s="130">
        <f t="shared" si="99"/>
        <v>0.5</v>
      </c>
      <c r="CC39" s="130">
        <f t="shared" si="100"/>
        <v>0.5</v>
      </c>
      <c r="CD39" s="130">
        <f t="shared" si="101"/>
        <v>0.5</v>
      </c>
      <c r="CE39" s="130">
        <f t="shared" si="102"/>
        <v>0.5</v>
      </c>
      <c r="CF39" s="130">
        <f t="shared" si="103"/>
        <v>0.5</v>
      </c>
      <c r="CG39" s="130">
        <f t="shared" si="104"/>
        <v>0.5</v>
      </c>
      <c r="CH39" s="130">
        <f t="shared" si="105"/>
        <v>0.5</v>
      </c>
      <c r="CI39" s="130">
        <f t="shared" si="106"/>
        <v>0.5</v>
      </c>
      <c r="CJ39" s="130">
        <f t="shared" si="107"/>
        <v>0.5</v>
      </c>
      <c r="CK39" s="131">
        <f t="shared" si="108"/>
        <v>2</v>
      </c>
      <c r="CL39" s="96">
        <f t="shared" si="109"/>
        <v>-0.46148268720593222</v>
      </c>
      <c r="CM39" s="96">
        <f t="shared" si="110"/>
        <v>-0.34401879807128444</v>
      </c>
      <c r="CN39" s="96">
        <f t="shared" si="111"/>
        <v>-0.22405228917618017</v>
      </c>
      <c r="CO39" s="96">
        <f t="shared" si="112"/>
        <v>-0.21333501695395837</v>
      </c>
      <c r="CP39" s="96">
        <f t="shared" si="113"/>
        <v>-0.21198999999999998</v>
      </c>
      <c r="CQ39" s="96">
        <f t="shared" si="114"/>
        <v>-0.21198999999999998</v>
      </c>
      <c r="CR39" s="96">
        <f t="shared" si="115"/>
        <v>-0.21198999999999998</v>
      </c>
      <c r="CS39" s="96">
        <f t="shared" si="116"/>
        <v>-0.21198999999999998</v>
      </c>
      <c r="CT39" s="96">
        <f t="shared" si="117"/>
        <v>-0.21198999999999998</v>
      </c>
      <c r="CU39" s="96">
        <f t="shared" si="118"/>
        <v>-0.21198999999999998</v>
      </c>
      <c r="CV39" s="96">
        <f t="shared" si="119"/>
        <v>-0.21198999999999998</v>
      </c>
      <c r="CW39" s="96">
        <f t="shared" si="120"/>
        <v>-0.21198999999999998</v>
      </c>
      <c r="CX39" s="96">
        <f>MAX(0,(IF(CL39&gt;0,(CL39-ROUNDDOWN(CL39,1))/0.1*LOOKUP(ROUNDUP(CL39+81.1,1),CB!$A:$A,CB!$C:$C)+(1-(CL39-ROUNDDOWN(CL39,1))/0.1)*LOOKUP(ROUNDDOWN(CL39+81.1,1),CB!$A:$A,CB!$C:$C),(CL39-ROUNDDOWN(CL39-0.1,1))/0.1*LOOKUP(ROUNDUP(CL39+81.1,1),CB!$A:$A,CB!$C:$C)+(1-(CL39-ROUNDDOWN(CL39-0.1,1))/0.1)*LOOKUP(ROUNDDOWN(CL39+81.1,1),CB!$A:$A,CB!$C:$C))-LOOKUP(81.1,CB!$A:$A,CB!$C:$C))/(1-(BINOMDIST(97,162,0.5,TRUE)-BINOMDIST(87,162,0.5,TRUE)))*$C$2*($B$1^(LEFT(CX$4,4)*1-LEFT($BA$4,4)*1))*(37.75+CL39))</f>
        <v>0</v>
      </c>
      <c r="CY39" s="96">
        <f>MAX(0,(IF(CM39&gt;0,(CM39-ROUNDDOWN(CM39,1))/0.1*LOOKUP(ROUNDUP(CM39+81.1,1),CB!$A:$A,CB!$C:$C)+(1-(CM39-ROUNDDOWN(CM39,1))/0.1)*LOOKUP(ROUNDDOWN(CM39+81.1,1),CB!$A:$A,CB!$C:$C),(CM39-ROUNDDOWN(CM39-0.1,1))/0.1*LOOKUP(ROUNDUP(CM39+81.1,1),CB!$A:$A,CB!$C:$C)+(1-(CM39-ROUNDDOWN(CM39-0.1,1))/0.1)*LOOKUP(ROUNDDOWN(CM39+81.1,1),CB!$A:$A,CB!$C:$C))-LOOKUP(81.1,CB!$A:$A,CB!$C:$C))/(1-(BINOMDIST(97,162,0.5,TRUE)-BINOMDIST(87,162,0.5,TRUE)))*$C$2*($B$1^(LEFT(CY$4,4)*1-LEFT($BA$4,4)*1))*(37.75+CM39))</f>
        <v>0</v>
      </c>
      <c r="CZ39" s="96">
        <f>MAX(0,(IF(CN39&gt;0,(CN39-ROUNDDOWN(CN39,1))/0.1*LOOKUP(ROUNDUP(CN39+81.1,1),CB!$A:$A,CB!$C:$C)+(1-(CN39-ROUNDDOWN(CN39,1))/0.1)*LOOKUP(ROUNDDOWN(CN39+81.1,1),CB!$A:$A,CB!$C:$C),(CN39-ROUNDDOWN(CN39-0.1,1))/0.1*LOOKUP(ROUNDUP(CN39+81.1,1),CB!$A:$A,CB!$C:$C)+(1-(CN39-ROUNDDOWN(CN39-0.1,1))/0.1)*LOOKUP(ROUNDDOWN(CN39+81.1,1),CB!$A:$A,CB!$C:$C))-LOOKUP(81.1,CB!$A:$A,CB!$C:$C))/(1-(BINOMDIST(97,162,0.5,TRUE)-BINOMDIST(87,162,0.5,TRUE)))*$C$2*($B$1^(LEFT(CZ$4,4)*1-LEFT($BA$4,4)*1))*(37.75+CN39))</f>
        <v>0</v>
      </c>
      <c r="DA39" s="96">
        <f>MAX(0,(IF(CO39&gt;0,(CO39-ROUNDDOWN(CO39,1))/0.1*LOOKUP(ROUNDUP(CO39+81.1,1),CB!$A:$A,CB!$C:$C)+(1-(CO39-ROUNDDOWN(CO39,1))/0.1)*LOOKUP(ROUNDDOWN(CO39+81.1,1),CB!$A:$A,CB!$C:$C),(CO39-ROUNDDOWN(CO39-0.1,1))/0.1*LOOKUP(ROUNDUP(CO39+81.1,1),CB!$A:$A,CB!$C:$C)+(1-(CO39-ROUNDDOWN(CO39-0.1,1))/0.1)*LOOKUP(ROUNDDOWN(CO39+81.1,1),CB!$A:$A,CB!$C:$C))-LOOKUP(81.1,CB!$A:$A,CB!$C:$C))/(1-(BINOMDIST(97,162,0.5,TRUE)-BINOMDIST(87,162,0.5,TRUE)))*$C$2*($B$1^(LEFT(DA$4,4)*1-LEFT($BA$4,4)*1))*(37.75+CO39))</f>
        <v>0</v>
      </c>
      <c r="DB39" s="96">
        <f>MAX(0,(IF(CP39&gt;0,(CP39-ROUNDDOWN(CP39,1))/0.1*LOOKUP(ROUNDUP(CP39+81.1,1),CB!$A:$A,CB!$C:$C)+(1-(CP39-ROUNDDOWN(CP39,1))/0.1)*LOOKUP(ROUNDDOWN(CP39+81.1,1),CB!$A:$A,CB!$C:$C),(CP39-ROUNDDOWN(CP39-0.1,1))/0.1*LOOKUP(ROUNDUP(CP39+81.1,1),CB!$A:$A,CB!$C:$C)+(1-(CP39-ROUNDDOWN(CP39-0.1,1))/0.1)*LOOKUP(ROUNDDOWN(CP39+81.1,1),CB!$A:$A,CB!$C:$C))-LOOKUP(81.1,CB!$A:$A,CB!$C:$C))/(1-(BINOMDIST(97,162,0.5,TRUE)-BINOMDIST(87,162,0.5,TRUE)))*$C$2*($B$1^(LEFT(DB$4,4)*1-LEFT($BA$4,4)*1))*(37.75+CP39))</f>
        <v>0</v>
      </c>
      <c r="DC39" s="96">
        <f>MAX(0,(IF(CQ39&gt;0,(CQ39-ROUNDDOWN(CQ39,1))/0.1*LOOKUP(ROUNDUP(CQ39+81.1,1),CB!$A:$A,CB!$C:$C)+(1-(CQ39-ROUNDDOWN(CQ39,1))/0.1)*LOOKUP(ROUNDDOWN(CQ39+81.1,1),CB!$A:$A,CB!$C:$C),(CQ39-ROUNDDOWN(CQ39-0.1,1))/0.1*LOOKUP(ROUNDUP(CQ39+81.1,1),CB!$A:$A,CB!$C:$C)+(1-(CQ39-ROUNDDOWN(CQ39-0.1,1))/0.1)*LOOKUP(ROUNDDOWN(CQ39+81.1,1),CB!$A:$A,CB!$C:$C))-LOOKUP(81.1,CB!$A:$A,CB!$C:$C))/(1-(BINOMDIST(97,162,0.5,TRUE)-BINOMDIST(87,162,0.5,TRUE)))*$C$2*($B$1^(LEFT(DC$4,4)*1-LEFT($BA$4,4)*1))*(37.75+CQ39))</f>
        <v>0</v>
      </c>
      <c r="DD39" s="96">
        <f>MAX(0,(IF(CR39&gt;0,(CR39-ROUNDDOWN(CR39,1))/0.1*LOOKUP(ROUNDUP(CR39+81.1,1),CB!$A:$A,CB!$C:$C)+(1-(CR39-ROUNDDOWN(CR39,1))/0.1)*LOOKUP(ROUNDDOWN(CR39+81.1,1),CB!$A:$A,CB!$C:$C),(CR39-ROUNDDOWN(CR39-0.1,1))/0.1*LOOKUP(ROUNDUP(CR39+81.1,1),CB!$A:$A,CB!$C:$C)+(1-(CR39-ROUNDDOWN(CR39-0.1,1))/0.1)*LOOKUP(ROUNDDOWN(CR39+81.1,1),CB!$A:$A,CB!$C:$C))-LOOKUP(81.1,CB!$A:$A,CB!$C:$C))/(1-(BINOMDIST(97,162,0.5,TRUE)-BINOMDIST(87,162,0.5,TRUE)))*$C$2*($B$1^(LEFT(DD$4,4)*1-LEFT($BA$4,4)*1))*(37.75+CR39))</f>
        <v>0</v>
      </c>
      <c r="DE39" s="96">
        <f>MAX(0,(IF(CS39&gt;0,(CS39-ROUNDDOWN(CS39,1))/0.1*LOOKUP(ROUNDUP(CS39+81.1,1),CB!$A:$A,CB!$C:$C)+(1-(CS39-ROUNDDOWN(CS39,1))/0.1)*LOOKUP(ROUNDDOWN(CS39+81.1,1),CB!$A:$A,CB!$C:$C),(CS39-ROUNDDOWN(CS39-0.1,1))/0.1*LOOKUP(ROUNDUP(CS39+81.1,1),CB!$A:$A,CB!$C:$C)+(1-(CS39-ROUNDDOWN(CS39-0.1,1))/0.1)*LOOKUP(ROUNDDOWN(CS39+81.1,1),CB!$A:$A,CB!$C:$C))-LOOKUP(81.1,CB!$A:$A,CB!$C:$C))/(1-(BINOMDIST(97,162,0.5,TRUE)-BINOMDIST(87,162,0.5,TRUE)))*$C$2*($B$1^(LEFT(DE$4,4)*1-LEFT($BA$4,4)*1))*(37.75+CS39))</f>
        <v>0</v>
      </c>
      <c r="DF39" s="96">
        <f>MAX(0,(IF(CT39&gt;0,(CT39-ROUNDDOWN(CT39,1))/0.1*LOOKUP(ROUNDUP(CT39+81.1,1),CB!$A:$A,CB!$C:$C)+(1-(CT39-ROUNDDOWN(CT39,1))/0.1)*LOOKUP(ROUNDDOWN(CT39+81.1,1),CB!$A:$A,CB!$C:$C),(CT39-ROUNDDOWN(CT39-0.1,1))/0.1*LOOKUP(ROUNDUP(CT39+81.1,1),CB!$A:$A,CB!$C:$C)+(1-(CT39-ROUNDDOWN(CT39-0.1,1))/0.1)*LOOKUP(ROUNDDOWN(CT39+81.1,1),CB!$A:$A,CB!$C:$C))-LOOKUP(81.1,CB!$A:$A,CB!$C:$C))/(1-(BINOMDIST(97,162,0.5,TRUE)-BINOMDIST(87,162,0.5,TRUE)))*$C$2*($B$1^(LEFT(DF$4,4)*1-LEFT($BA$4,4)*1))*(37.75+CT39))</f>
        <v>0</v>
      </c>
      <c r="DG39" s="96">
        <f>MAX(0,(IF(CU39&gt;0,(CU39-ROUNDDOWN(CU39,1))/0.1*LOOKUP(ROUNDUP(CU39+81.1,1),CB!$A:$A,CB!$C:$C)+(1-(CU39-ROUNDDOWN(CU39,1))/0.1)*LOOKUP(ROUNDDOWN(CU39+81.1,1),CB!$A:$A,CB!$C:$C),(CU39-ROUNDDOWN(CU39-0.1,1))/0.1*LOOKUP(ROUNDUP(CU39+81.1,1),CB!$A:$A,CB!$C:$C)+(1-(CU39-ROUNDDOWN(CU39-0.1,1))/0.1)*LOOKUP(ROUNDDOWN(CU39+81.1,1),CB!$A:$A,CB!$C:$C))-LOOKUP(81.1,CB!$A:$A,CB!$C:$C))/(1-(BINOMDIST(97,162,0.5,TRUE)-BINOMDIST(87,162,0.5,TRUE)))*$C$2*($B$1^(LEFT(DG$4,4)*1-LEFT($BA$4,4)*1))*(37.75+CU39))</f>
        <v>0</v>
      </c>
      <c r="DH39" s="96">
        <f>MAX(0,(IF(CV39&gt;0,(CV39-ROUNDDOWN(CV39,1))/0.1*LOOKUP(ROUNDUP(CV39+81.1,1),CB!$A:$A,CB!$C:$C)+(1-(CV39-ROUNDDOWN(CV39,1))/0.1)*LOOKUP(ROUNDDOWN(CV39+81.1,1),CB!$A:$A,CB!$C:$C),(CV39-ROUNDDOWN(CV39-0.1,1))/0.1*LOOKUP(ROUNDUP(CV39+81.1,1),CB!$A:$A,CB!$C:$C)+(1-(CV39-ROUNDDOWN(CV39-0.1,1))/0.1)*LOOKUP(ROUNDDOWN(CV39+81.1,1),CB!$A:$A,CB!$C:$C))-LOOKUP(81.1,CB!$A:$A,CB!$C:$C))/(1-(BINOMDIST(97,162,0.5,TRUE)-BINOMDIST(87,162,0.5,TRUE)))*$C$2*($B$1^(LEFT(DH$4,4)*1-LEFT($BA$4,4)*1))*(37.75+CV39))</f>
        <v>0</v>
      </c>
      <c r="DI39" s="96">
        <f>MAX(0,(IF(CW39&gt;0,(CW39-ROUNDDOWN(CW39,1))/0.1*LOOKUP(ROUNDUP(CW39+81.1,1),CB!$A:$A,CB!$C:$C)+(1-(CW39-ROUNDDOWN(CW39,1))/0.1)*LOOKUP(ROUNDDOWN(CW39+81.1,1),CB!$A:$A,CB!$C:$C),(CW39-ROUNDDOWN(CW39-0.1,1))/0.1*LOOKUP(ROUNDUP(CW39+81.1,1),CB!$A:$A,CB!$C:$C)+(1-(CW39-ROUNDDOWN(CW39-0.1,1))/0.1)*LOOKUP(ROUNDDOWN(CW39+81.1,1),CB!$A:$A,CB!$C:$C))-LOOKUP(81.1,CB!$A:$A,CB!$C:$C))/(1-(BINOMDIST(97,162,0.5,TRUE)-BINOMDIST(87,162,0.5,TRUE)))*$C$2*($B$1^(LEFT(DI$4,4)*1-LEFT($BA$4,4)*1))*(37.75+CW39))</f>
        <v>0</v>
      </c>
      <c r="DJ39" s="90">
        <f t="shared" si="121"/>
        <v>0</v>
      </c>
      <c r="DK39" s="132"/>
      <c r="DL39" s="132">
        <f t="shared" si="122"/>
        <v>1.5482831747650294</v>
      </c>
      <c r="DM39" s="132">
        <f t="shared" si="123"/>
        <v>2.3435450607525947</v>
      </c>
      <c r="DN39" s="132">
        <f t="shared" si="124"/>
        <v>2.9795063824478891</v>
      </c>
      <c r="DO39" s="132">
        <f t="shared" si="125"/>
        <v>3.6232969090188885</v>
      </c>
      <c r="DP39" s="132">
        <f t="shared" si="126"/>
        <v>4.2746786356277111</v>
      </c>
      <c r="DQ39" s="132">
        <f t="shared" si="127"/>
        <v>4.9333580651686049</v>
      </c>
      <c r="DR39" s="132">
        <f t="shared" si="128"/>
        <v>5.5989945708336659</v>
      </c>
      <c r="DS39" s="132">
        <f t="shared" si="129"/>
        <v>6.271209603980564</v>
      </c>
      <c r="DT39" s="132">
        <f t="shared" si="130"/>
        <v>6.9495962876844777</v>
      </c>
      <c r="DU39" s="132">
        <f t="shared" si="131"/>
        <v>7.6337289603030296</v>
      </c>
      <c r="DV39" s="132"/>
      <c r="DW39" s="132"/>
      <c r="DX39" s="132"/>
      <c r="DY39" s="132"/>
      <c r="DZ39" s="132"/>
      <c r="EA39" s="132"/>
      <c r="EB39" s="132"/>
      <c r="EC39" s="132"/>
      <c r="ED39" s="132"/>
      <c r="EE39" s="132"/>
      <c r="ER39" s="132"/>
      <c r="ES39" s="132"/>
      <c r="ET39" s="132"/>
      <c r="EU39" s="132"/>
      <c r="EV39" s="132"/>
      <c r="EW39" s="132"/>
      <c r="EX39" s="132"/>
      <c r="EY39" s="132"/>
      <c r="EZ39" s="132"/>
      <c r="FA39" s="132"/>
      <c r="FB39" s="132"/>
      <c r="FC39" s="132"/>
    </row>
    <row r="40" spans="1:159" ht="12.75" customHeight="1" x14ac:dyDescent="0.2">
      <c r="A40">
        <v>432934</v>
      </c>
      <c r="B40" s="99" t="str">
        <f>INDEX([1]Bios!$O:$O,MATCH(A40,[1]Bios!$C:$C,0))</f>
        <v>Young, Chris</v>
      </c>
      <c r="C40" s="92" t="s">
        <v>655</v>
      </c>
      <c r="D40" s="94">
        <f>LOOKUP(IF(INDEX([1]Bios!$M:$M,MATCH(A40,[1]Bios!$C:$C,0))="P",INDEX([1]Pitchers!$Q:$Q,MATCH(A40,[1]Pitchers!$A:$A,0)),INDEX([1]Hitters!$AV:$AV,MATCH(A40,[1]Hitters!$A:$A,0))),Positions!A:A,Positions!B:B)</f>
        <v>1</v>
      </c>
      <c r="E40" s="137">
        <v>2</v>
      </c>
      <c r="F40" s="138">
        <f t="shared" si="68"/>
        <v>2.9351812432810211</v>
      </c>
      <c r="G40" s="138">
        <v>11.75</v>
      </c>
      <c r="H40" s="94"/>
      <c r="I40" s="93">
        <f>6</f>
        <v>6</v>
      </c>
      <c r="J40" s="93">
        <f>6</f>
        <v>6</v>
      </c>
      <c r="K40" s="94">
        <f>MIN(IF(D40&gt;1,INDEX([1]Hitters!$DA:$DA,MATCH(A40,[1]Hitters!$A:$A,0)),INDEX([1]Pitchers!$DA:$DA,MATCH(A40,[1]Pitchers!$A:$A,0))),J40)</f>
        <v>5.2989878787878784</v>
      </c>
      <c r="L40" s="94">
        <f t="shared" si="69"/>
        <v>4</v>
      </c>
      <c r="M40" s="95">
        <f>IF(D40&gt;1,INDEX([1]Hitters!$CV:$CV,MATCH($A40,[1]Hitters!$A:$A,0)),INDEX([1]Pitchers!$CP:$CP,MATCH($A40,[1]Pitchers!$A:$A,0)))</f>
        <v>37.125</v>
      </c>
      <c r="N40" s="90">
        <f t="shared" si="70"/>
        <v>-7.9753122084600268</v>
      </c>
      <c r="O40" s="97">
        <f>IF($D40&gt;1,INDEX([1]Hitters!$AF:$AF,MATCH($A40,[1]Hitters!$A:$A,0)),INDEX([1]Pitchers!$AJ:$AJ,MATCH($A40,[1]Pitchers!$A:$A,0))*IF(OR(AND($D40=0,INDEX([1]Pitchers!$Q:$Q,MATCH($A40,[1]Pitchers!$A:$A,0))="R"),AND($D40=1,INDEX([1]Pitchers!$Q:$Q,MATCH($A40,[1]Pitchers!$A:$A,0))="S")),1,IF($D40=0,0.83+(1-INDEX([1]Pitchers!$BE:$BE,MATCH($A40,[1]Pitchers!$A:$A,0)))/8,1/(0.83+(1-INDEX([1]Pitchers!$BE:$BE,MATCH($A40,[1]Pitchers!$A:$A,0)))/8))))</f>
        <v>4.8900690394537651</v>
      </c>
      <c r="P40" s="97">
        <f>IF($D40&gt;1,O40+(LOOKUP(ROUNDDOWN($M40+RIGHT(P$4,4)*1-2016,0),Age!$A:$A,Age!$C:$C)*(1-($M40+RIGHT(P$4,4)*1-2016-ROUNDDOWN($M40+RIGHT(P$4,4)*1-2016,0)))+LOOKUP(ROUNDUP($M40+RIGHT(P$4,4)*1-2016,0),Age!$A:$A,Age!$C:$C)*(($M40+RIGHT(P$4,4)*1-2016-ROUNDDOWN($M40+RIGHT(P$4,4)*1-2016,0))))*IF($M40+RIGHT(P$4,4)*1-2016&gt;27,1,INDEX([1]Hitters!$BG:$BG,MATCH($A40,[1]Hitters!$A:$A,0))),O40*(1-(1-(LOOKUP(ROUNDDOWN($M40+RIGHT(P$4,4)*1-2016,0),Age!$A:$A,Age!$L:$L)*(1-($M40+RIGHT(P$4,4)*1-2016-ROUNDDOWN($M40+RIGHT(P$4,4)*1-2016,0)))+LOOKUP(ROUNDUP($M40+RIGHT(P$4,4)*1-2016,0),Age!$A:$A,Age!$L:$L)*(($M40+RIGHT(P$4,4)*1-2016-ROUNDDOWN($M40+RIGHT(P$4,4)*1-2016,0)))))*IF($M40+RIGHT(P$4,4)*1-2016&gt;27,1,INDEX([1]Pitchers!$BE:$BE,MATCH($A40,[1]Pitchers!$A:$A,0)))))</f>
        <v>5.2028806433213228</v>
      </c>
      <c r="Q40" s="97">
        <f>IF($D40&gt;1,P40+(LOOKUP(ROUNDDOWN($M40+RIGHT(Q$4,4)*1-2016,0),Age!$A:$A,Age!$C:$C)*(1-($M40+RIGHT(Q$4,4)*1-2016-ROUNDDOWN($M40+RIGHT(Q$4,4)*1-2016,0)))+LOOKUP(ROUNDUP($M40+RIGHT(Q$4,4)*1-2016,0),Age!$A:$A,Age!$C:$C)*(($M40+RIGHT(Q$4,4)*1-2016-ROUNDDOWN($M40+RIGHT(Q$4,4)*1-2016,0))))*IF($M40+RIGHT(Q$4,4)*1-2016&gt;27,1,INDEX([1]Hitters!$BG:$BG,MATCH($A40,[1]Hitters!$A:$A,0))),P40*(1-(1-(LOOKUP(ROUNDDOWN($M40+RIGHT(Q$4,4)*1-2016,0),Age!$A:$A,Age!$L:$L)*(1-($M40+RIGHT(Q$4,4)*1-2016-ROUNDDOWN($M40+RIGHT(Q$4,4)*1-2016,0)))+LOOKUP(ROUNDUP($M40+RIGHT(Q$4,4)*1-2016,0),Age!$A:$A,Age!$L:$L)*(($M40+RIGHT(Q$4,4)*1-2016-ROUNDDOWN($M40+RIGHT(Q$4,4)*1-2016,0)))))*IF($M40+RIGHT(Q$4,4)*1-2016&gt;27,1,INDEX([1]Pitchers!$BE:$BE,MATCH($A40,[1]Pitchers!$A:$A,0)))))</f>
        <v>5.565618978172882</v>
      </c>
      <c r="R40" s="97">
        <f>IF($D40&gt;1,Q40+(LOOKUP(ROUNDDOWN($M40+RIGHT(R$4,4)*1-2016,0),Age!$A:$A,Age!$C:$C)*(1-($M40+RIGHT(R$4,4)*1-2016-ROUNDDOWN($M40+RIGHT(R$4,4)*1-2016,0)))+LOOKUP(ROUNDUP($M40+RIGHT(R$4,4)*1-2016,0),Age!$A:$A,Age!$C:$C)*(($M40+RIGHT(R$4,4)*1-2016-ROUNDDOWN($M40+RIGHT(R$4,4)*1-2016,0))))*IF($M40+RIGHT(R$4,4)*1-2016&gt;27,1,INDEX([1]Hitters!$BG:$BG,MATCH($A40,[1]Hitters!$A:$A,0))),Q40*(1-(1-(LOOKUP(ROUNDDOWN($M40+RIGHT(R$4,4)*1-2016,0),Age!$A:$A,Age!$L:$L)*(1-($M40+RIGHT(R$4,4)*1-2016-ROUNDDOWN($M40+RIGHT(R$4,4)*1-2016,0)))+LOOKUP(ROUNDUP($M40+RIGHT(R$4,4)*1-2016,0),Age!$A:$A,Age!$L:$L)*(($M40+RIGHT(R$4,4)*1-2016-ROUNDDOWN($M40+RIGHT(R$4,4)*1-2016,0)))))*IF($M40+RIGHT(R$4,4)*1-2016&gt;27,1,INDEX([1]Pitchers!$BE:$BE,MATCH($A40,[1]Pitchers!$A:$A,0)))))</f>
        <v>5.9856492854318679</v>
      </c>
      <c r="S40" s="97">
        <f>IF($D40&gt;1,R40+(LOOKUP(ROUNDDOWN($M40+RIGHT(S$4,4)*1-2016,0),Age!$A:$A,Age!$C:$C)*(1-($M40+RIGHT(S$4,4)*1-2016-ROUNDDOWN($M40+RIGHT(S$4,4)*1-2016,0)))+LOOKUP(ROUNDUP($M40+RIGHT(S$4,4)*1-2016,0),Age!$A:$A,Age!$C:$C)*(($M40+RIGHT(S$4,4)*1-2016-ROUNDDOWN($M40+RIGHT(S$4,4)*1-2016,0))))*IF($M40+RIGHT(S$4,4)*1-2016&gt;27,1,INDEX([1]Hitters!$BG:$BG,MATCH($A40,[1]Hitters!$A:$A,0))),R40*(1-(1-(LOOKUP(ROUNDDOWN($M40+RIGHT(S$4,4)*1-2016,0),Age!$A:$A,Age!$L:$L)*(1-($M40+RIGHT(S$4,4)*1-2016-ROUNDDOWN($M40+RIGHT(S$4,4)*1-2016,0)))+LOOKUP(ROUNDUP($M40+RIGHT(S$4,4)*1-2016,0),Age!$A:$A,Age!$L:$L)*(($M40+RIGHT(S$4,4)*1-2016-ROUNDDOWN($M40+RIGHT(S$4,4)*1-2016,0)))))*IF($M40+RIGHT(S$4,4)*1-2016&gt;27,1,INDEX([1]Pitchers!$BE:$BE,MATCH($A40,[1]Pitchers!$A:$A,0)))))</f>
        <v>6.4717962383330381</v>
      </c>
      <c r="T40" s="97">
        <f>IF($D40&gt;1,S40+(LOOKUP(ROUNDDOWN($M40+RIGHT(T$4,4)*1-2016,0),Age!$A:$A,Age!$C:$C)*(1-($M40+RIGHT(T$4,4)*1-2016-ROUNDDOWN($M40+RIGHT(T$4,4)*1-2016,0)))+LOOKUP(ROUNDUP($M40+RIGHT(T$4,4)*1-2016,0),Age!$A:$A,Age!$C:$C)*(($M40+RIGHT(T$4,4)*1-2016-ROUNDDOWN($M40+RIGHT(T$4,4)*1-2016,0))))*IF($M40+RIGHT(T$4,4)*1-2016&gt;27,1,INDEX([1]Hitters!$BG:$BG,MATCH($A40,[1]Hitters!$A:$A,0))),S40*(1-(1-(LOOKUP(ROUNDDOWN($M40+RIGHT(T$4,4)*1-2016,0),Age!$A:$A,Age!$L:$L)*(1-($M40+RIGHT(T$4,4)*1-2016-ROUNDDOWN($M40+RIGHT(T$4,4)*1-2016,0)))+LOOKUP(ROUNDUP($M40+RIGHT(T$4,4)*1-2016,0),Age!$A:$A,Age!$L:$L)*(($M40+RIGHT(T$4,4)*1-2016-ROUNDDOWN($M40+RIGHT(T$4,4)*1-2016,0)))))*IF($M40+RIGHT(T$4,4)*1-2016&gt;27,1,INDEX([1]Pitchers!$BE:$BE,MATCH($A40,[1]Pitchers!$A:$A,0)))))</f>
        <v>7.0346402674355648</v>
      </c>
      <c r="U40" s="97">
        <f>IF($D40&gt;1,T40+(LOOKUP(ROUNDDOWN($M40+RIGHT(U$4,4)*1-2016,0),Age!$A:$A,Age!$C:$C)*(1-($M40+RIGHT(U$4,4)*1-2016-ROUNDDOWN($M40+RIGHT(U$4,4)*1-2016,0)))+LOOKUP(ROUNDUP($M40+RIGHT(U$4,4)*1-2016,0),Age!$A:$A,Age!$C:$C)*(($M40+RIGHT(U$4,4)*1-2016-ROUNDDOWN($M40+RIGHT(U$4,4)*1-2016,0))))*IF($M40+RIGHT(U$4,4)*1-2016&gt;27,1,INDEX([1]Hitters!$BG:$BG,MATCH($A40,[1]Hitters!$A:$A,0))),T40*(1-(1-(LOOKUP(ROUNDDOWN($M40+RIGHT(U$4,4)*1-2016,0),Age!$A:$A,Age!$L:$L)*(1-($M40+RIGHT(U$4,4)*1-2016-ROUNDDOWN($M40+RIGHT(U$4,4)*1-2016,0)))+LOOKUP(ROUNDUP($M40+RIGHT(U$4,4)*1-2016,0),Age!$A:$A,Age!$L:$L)*(($M40+RIGHT(U$4,4)*1-2016-ROUNDDOWN($M40+RIGHT(U$4,4)*1-2016,0)))))*IF($M40+RIGHT(U$4,4)*1-2016&gt;27,1,INDEX([1]Pitchers!$BE:$BE,MATCH($A40,[1]Pitchers!$A:$A,0)))))</f>
        <v>7.686883319731856</v>
      </c>
      <c r="V40" s="97">
        <f>IF($D40&gt;1,U40+(LOOKUP(ROUNDDOWN($M40+RIGHT(V$4,4)*1-2016,0),Age!$A:$A,Age!$C:$C)*(1-($M40+RIGHT(V$4,4)*1-2016-ROUNDDOWN($M40+RIGHT(V$4,4)*1-2016,0)))+LOOKUP(ROUNDUP($M40+RIGHT(V$4,4)*1-2016,0),Age!$A:$A,Age!$C:$C)*(($M40+RIGHT(V$4,4)*1-2016-ROUNDDOWN($M40+RIGHT(V$4,4)*1-2016,0))))*IF($M40+RIGHT(V$4,4)*1-2016&gt;27,1,INDEX([1]Hitters!$BG:$BG,MATCH($A40,[1]Hitters!$A:$A,0))),U40*(1-(1-(LOOKUP(ROUNDDOWN($M40+RIGHT(V$4,4)*1-2016,0),Age!$A:$A,Age!$L:$L)*(1-($M40+RIGHT(V$4,4)*1-2016-ROUNDDOWN($M40+RIGHT(V$4,4)*1-2016,0)))+LOOKUP(ROUNDUP($M40+RIGHT(V$4,4)*1-2016,0),Age!$A:$A,Age!$L:$L)*(($M40+RIGHT(V$4,4)*1-2016-ROUNDDOWN($M40+RIGHT(V$4,4)*1-2016,0)))))*IF($M40+RIGHT(V$4,4)*1-2016&gt;27,1,INDEX([1]Pitchers!$BE:$BE,MATCH($A40,[1]Pitchers!$A:$A,0)))))</f>
        <v>8.4438011116217027</v>
      </c>
      <c r="W40" s="97">
        <f>IF($D40&gt;1,V40+(LOOKUP(ROUNDDOWN($M40+RIGHT(W$4,4)*1-2016,0),Age!$A:$A,Age!$C:$C)*(1-($M40+RIGHT(W$4,4)*1-2016-ROUNDDOWN($M40+RIGHT(W$4,4)*1-2016,0)))+LOOKUP(ROUNDUP($M40+RIGHT(W$4,4)*1-2016,0),Age!$A:$A,Age!$C:$C)*(($M40+RIGHT(W$4,4)*1-2016-ROUNDDOWN($M40+RIGHT(W$4,4)*1-2016,0))))*IF($M40+RIGHT(W$4,4)*1-2016&gt;27,1,INDEX([1]Hitters!$BG:$BG,MATCH($A40,[1]Hitters!$A:$A,0))),V40*(1-(1-(LOOKUP(ROUNDDOWN($M40+RIGHT(W$4,4)*1-2016,0),Age!$A:$A,Age!$L:$L)*(1-($M40+RIGHT(W$4,4)*1-2016-ROUNDDOWN($M40+RIGHT(W$4,4)*1-2016,0)))+LOOKUP(ROUNDUP($M40+RIGHT(W$4,4)*1-2016,0),Age!$A:$A,Age!$L:$L)*(($M40+RIGHT(W$4,4)*1-2016-ROUNDDOWN($M40+RIGHT(W$4,4)*1-2016,0)))))*IF($M40+RIGHT(W$4,4)*1-2016&gt;27,1,INDEX([1]Pitchers!$BE:$BE,MATCH($A40,[1]Pitchers!$A:$A,0)))))</f>
        <v>9.3238035087235254</v>
      </c>
      <c r="X40" s="97">
        <f>IF($D40&gt;1,W40+(LOOKUP(ROUNDDOWN($M40+RIGHT(X$4,4)*1-2016,0),Age!$A:$A,Age!$C:$C)*(1-($M40+RIGHT(X$4,4)*1-2016-ROUNDDOWN($M40+RIGHT(X$4,4)*1-2016,0)))+LOOKUP(ROUNDUP($M40+RIGHT(X$4,4)*1-2016,0),Age!$A:$A,Age!$C:$C)*(($M40+RIGHT(X$4,4)*1-2016-ROUNDDOWN($M40+RIGHT(X$4,4)*1-2016,0))))*IF($M40+RIGHT(X$4,4)*1-2016&gt;27,1,INDEX([1]Hitters!$BG:$BG,MATCH($A40,[1]Hitters!$A:$A,0))),W40*(1-(1-(LOOKUP(ROUNDDOWN($M40+RIGHT(X$4,4)*1-2016,0),Age!$A:$A,Age!$L:$L)*(1-($M40+RIGHT(X$4,4)*1-2016-ROUNDDOWN($M40+RIGHT(X$4,4)*1-2016,0)))+LOOKUP(ROUNDUP($M40+RIGHT(X$4,4)*1-2016,0),Age!$A:$A,Age!$L:$L)*(($M40+RIGHT(X$4,4)*1-2016-ROUNDDOWN($M40+RIGHT(X$4,4)*1-2016,0)))))*IF($M40+RIGHT(X$4,4)*1-2016&gt;27,1,INDEX([1]Pitchers!$BE:$BE,MATCH($A40,[1]Pitchers!$A:$A,0)))))</f>
        <v>10.349130525823465</v>
      </c>
      <c r="Y40" s="97">
        <f>IF($D40&gt;1,X40+(LOOKUP(ROUNDDOWN($M40+RIGHT(Y$4,4)*1-2016,0),Age!$A:$A,Age!$C:$C)*(1-($M40+RIGHT(Y$4,4)*1-2016-ROUNDDOWN($M40+RIGHT(Y$4,4)*1-2016,0)))+LOOKUP(ROUNDUP($M40+RIGHT(Y$4,4)*1-2016,0),Age!$A:$A,Age!$C:$C)*(($M40+RIGHT(Y$4,4)*1-2016-ROUNDDOWN($M40+RIGHT(Y$4,4)*1-2016,0))))*IF($M40+RIGHT(Y$4,4)*1-2016&gt;27,1,INDEX([1]Hitters!$BG:$BG,MATCH($A40,[1]Hitters!$A:$A,0))),X40*(1-(1-(LOOKUP(ROUNDDOWN($M40+RIGHT(Y$4,4)*1-2016,0),Age!$A:$A,Age!$L:$L)*(1-($M40+RIGHT(Y$4,4)*1-2016-ROUNDDOWN($M40+RIGHT(Y$4,4)*1-2016,0)))+LOOKUP(ROUNDUP($M40+RIGHT(Y$4,4)*1-2016,0),Age!$A:$A,Age!$L:$L)*(($M40+RIGHT(Y$4,4)*1-2016-ROUNDDOWN($M40+RIGHT(Y$4,4)*1-2016,0)))))*IF($M40+RIGHT(Y$4,4)*1-2016&gt;27,1,INDEX([1]Pitchers!$BE:$BE,MATCH($A40,[1]Pitchers!$A:$A,0)))))</f>
        <v>11.546718973858598</v>
      </c>
      <c r="Z40" s="97">
        <f>IF($D40&gt;1,Y40+(LOOKUP(ROUNDDOWN($M40+RIGHT(Z$4,4)*1-2016,0),Age!$A:$A,Age!$C:$C)*(1-($M40+RIGHT(Z$4,4)*1-2016-ROUNDDOWN($M40+RIGHT(Z$4,4)*1-2016,0)))+LOOKUP(ROUNDUP($M40+RIGHT(Z$4,4)*1-2016,0),Age!$A:$A,Age!$C:$C)*(($M40+RIGHT(Z$4,4)*1-2016-ROUNDDOWN($M40+RIGHT(Z$4,4)*1-2016,0))))*IF($M40+RIGHT(Z$4,4)*1-2016&gt;27,1,INDEX([1]Hitters!$BG:$BG,MATCH($A40,[1]Hitters!$A:$A,0))),Y40*(1-(1-(LOOKUP(ROUNDDOWN($M40+RIGHT(Z$4,4)*1-2016,0),Age!$A:$A,Age!$L:$L)*(1-($M40+RIGHT(Z$4,4)*1-2016-ROUNDDOWN($M40+RIGHT(Z$4,4)*1-2016,0)))+LOOKUP(ROUNDUP($M40+RIGHT(Z$4,4)*1-2016,0),Age!$A:$A,Age!$L:$L)*(($M40+RIGHT(Z$4,4)*1-2016-ROUNDDOWN($M40+RIGHT(Z$4,4)*1-2016,0)))))*IF($M40+RIGHT(Z$4,4)*1-2016&gt;27,1,INDEX([1]Pitchers!$BE:$BE,MATCH($A40,[1]Pitchers!$A:$A,0)))))</f>
        <v>12.949284494214485</v>
      </c>
      <c r="AA40" s="96">
        <f>IF($D40=0,0,IF($D40=1,INDEX([1]Pitchers!$FK:$FK,MATCH($A40,[1]Pitchers!$A:$A,0)),MAX(-16,IF($D40=10,-16,IF($D40&lt;2,0,INDEX([1]Hitters!$AZ:$AZ,MATCH($A40,[1]Hitters!$A:$A,0)))))))</f>
        <v>0.26433365330688746</v>
      </c>
      <c r="AB40" s="96">
        <f>IF($D40=0,0,IF($D40=1,INDEX([1]Pitchers!$FK:$FK,MATCH($A40,[1]Pitchers!$A:$A,0)),MAX(-16,IF($D40=2,AA40-MIN(0.75,0.25*(RIGHT(AB$4,4)*1-(RIGHT($AD$4,4)*1)+0.25)*(1-MIN(0.75,INDEX([1]Hitters!$CF:$CF,MATCH($A40,[1]Hitters!$A:$A,0)))/0.75*1)+INDEX([1]Hitters!$CF:$CF,MATCH($A40,[1]Hitters!$A:$A,0)))/0.75*1,IF($D40&gt;6,(AA40-MIN(0.75,0.25*(RIGHT(AB$4,4)*1-(RIGHT($AD$4,4)*1)+0.25)*(1-MIN(0.75,INDEX([1]Hitters!$CF:$CF,MATCH($A40,[1]Hitters!$A:$A,0)))/0.75*1)+INDEX([1]Hitters!$CF:$CF,MATCH($A40,[1]Hitters!$A:$A,0)))/0.75*($M40+RIGHT(AB$4,4)*1-RIGHT($AA$4,4)*1+10)*0.05),IF($D40=3,(AA40-MIN(0.75,0.25*(RIGHT(AB$4,4)*1-(RIGHT($AD$4,4)*1)+0.25)*(1-MIN(0.75,INDEX([1]Hitters!$CF:$CF,MATCH($A40,[1]Hitters!$A:$A,0)))/0.75*1)+INDEX([1]Hitters!$CF:$CF,MATCH($A40,[1]Hitters!$A:$A,0)))/0.75*($M40+RIGHT(AB$4,4)*1-RIGHT($AA$4,4)*1-27)*0.1),(AA40-MIN(0.75,0.25*(RIGHT(AB$4,4)*1-(RIGHT($AD$4,4)*1)+0.25)*(1-MIN(0.75,INDEX([1]Hitters!$CF:$CF,MATCH($A40,[1]Hitters!$A:$A,0)))/0.75*1)+INDEX([1]Hitters!$CF:$CF,MATCH($A40,[1]Hitters!$A:$A,0)))/0.75*($M40+RIGHT(AB$4,4)*1-RIGHT($AA$4,4)*1-20)*0.094)))))))</f>
        <v>0.26433365330688746</v>
      </c>
      <c r="AC40" s="96">
        <f>IF($D40=0,0,IF($D40=1,INDEX([1]Pitchers!$FK:$FK,MATCH($A40,[1]Pitchers!$A:$A,0)),MAX(-16,IF($D40=2,AB40-MIN(0.75,0.25*(RIGHT(AC$4,4)*1-(RIGHT($AD$4,4)*1)+0.25)*(1-MIN(0.75,INDEX([1]Hitters!$CF:$CF,MATCH($A40,[1]Hitters!$A:$A,0)))/0.75*1)+INDEX([1]Hitters!$CF:$CF,MATCH($A40,[1]Hitters!$A:$A,0)))/0.75*1,IF($D40&gt;6,(AB40-MIN(0.75,0.25*(RIGHT(AC$4,4)*1-(RIGHT($AD$4,4)*1)+0.25)*(1-MIN(0.75,INDEX([1]Hitters!$CF:$CF,MATCH($A40,[1]Hitters!$A:$A,0)))/0.75*1)+INDEX([1]Hitters!$CF:$CF,MATCH($A40,[1]Hitters!$A:$A,0)))/0.75*($M40+RIGHT(AC$4,4)*1-RIGHT($AA$4,4)*1+10)*0.05),IF($D40=3,(AB40-MIN(0.75,0.25*(RIGHT(AC$4,4)*1-(RIGHT($AD$4,4)*1)+0.25)*(1-MIN(0.75,INDEX([1]Hitters!$CF:$CF,MATCH($A40,[1]Hitters!$A:$A,0)))/0.75*1)+INDEX([1]Hitters!$CF:$CF,MATCH($A40,[1]Hitters!$A:$A,0)))/0.75*($M40+RIGHT(AC$4,4)*1-RIGHT($AA$4,4)*1-27)*0.1),(AB40-MIN(0.75,0.25*(RIGHT(AC$4,4)*1-(RIGHT($AD$4,4)*1)+0.25)*(1-MIN(0.75,INDEX([1]Hitters!$CF:$CF,MATCH($A40,[1]Hitters!$A:$A,0)))/0.75*1)+INDEX([1]Hitters!$CF:$CF,MATCH($A40,[1]Hitters!$A:$A,0)))/0.75*($M40+RIGHT(AC$4,4)*1-RIGHT($AA$4,4)*1-20)*0.094)))))))</f>
        <v>0.26433365330688746</v>
      </c>
      <c r="AD40" s="96">
        <f>IF($D40=0,0,IF($D40=1,INDEX([1]Pitchers!$FK:$FK,MATCH($A40,[1]Pitchers!$A:$A,0)),MAX(-16,IF($D40=2,AC40-MIN(0.75,0.25*(RIGHT(AD$4,4)*1-(RIGHT($AD$4,4)*1)+0.25)*(1-MIN(0.75,INDEX([1]Hitters!$CF:$CF,MATCH($A40,[1]Hitters!$A:$A,0)))/0.75*1)+INDEX([1]Hitters!$CF:$CF,MATCH($A40,[1]Hitters!$A:$A,0)))/0.75*1,IF($D40&gt;6,(AC40-MIN(0.75,0.25*(RIGHT(AD$4,4)*1-(RIGHT($AD$4,4)*1)+0.25)*(1-MIN(0.75,INDEX([1]Hitters!$CF:$CF,MATCH($A40,[1]Hitters!$A:$A,0)))/0.75*1)+INDEX([1]Hitters!$CF:$CF,MATCH($A40,[1]Hitters!$A:$A,0)))/0.75*($M40+RIGHT(AD$4,4)*1-RIGHT($AA$4,4)*1+10)*0.05),IF($D40=3,(AC40-MIN(0.75,0.25*(RIGHT(AD$4,4)*1-(RIGHT($AD$4,4)*1)+0.25)*(1-MIN(0.75,INDEX([1]Hitters!$CF:$CF,MATCH($A40,[1]Hitters!$A:$A,0)))/0.75*1)+INDEX([1]Hitters!$CF:$CF,MATCH($A40,[1]Hitters!$A:$A,0)))/0.75*($M40+RIGHT(AD$4,4)*1-RIGHT($AA$4,4)*1-27)*0.1),(AC40-MIN(0.75,0.25*(RIGHT(AD$4,4)*1-(RIGHT($AD$4,4)*1)+0.25)*(1-MIN(0.75,INDEX([1]Hitters!$CF:$CF,MATCH($A40,[1]Hitters!$A:$A,0)))/0.75*1)+INDEX([1]Hitters!$CF:$CF,MATCH($A40,[1]Hitters!$A:$A,0)))/0.75*($M40+RIGHT(AD$4,4)*1-RIGHT($AA$4,4)*1-20)*0.094)))))))</f>
        <v>0.26433365330688746</v>
      </c>
      <c r="AE40" s="96">
        <f>IF($D40=0,0,IF($D40=1,INDEX([1]Pitchers!$FK:$FK,MATCH($A40,[1]Pitchers!$A:$A,0)),MAX(-16,IF($D40=2,AD40-MIN(0.75,0.25*(RIGHT(AE$4,4)*1-(RIGHT($AD$4,4)*1)+0.25)*(1-MIN(0.75,INDEX([1]Hitters!$CF:$CF,MATCH($A40,[1]Hitters!$A:$A,0)))/0.75*1)+INDEX([1]Hitters!$CF:$CF,MATCH($A40,[1]Hitters!$A:$A,0)))/0.75*1,IF($D40&gt;6,(AD40-MIN(0.75,0.25*(RIGHT(AE$4,4)*1-(RIGHT($AD$4,4)*1)+0.25)*(1-MIN(0.75,INDEX([1]Hitters!$CF:$CF,MATCH($A40,[1]Hitters!$A:$A,0)))/0.75*1)+INDEX([1]Hitters!$CF:$CF,MATCH($A40,[1]Hitters!$A:$A,0)))/0.75*($M40+RIGHT(AE$4,4)*1-RIGHT($AA$4,4)*1+10)*0.05),IF($D40=3,(AD40-MIN(0.75,0.25*(RIGHT(AE$4,4)*1-(RIGHT($AD$4,4)*1)+0.25)*(1-MIN(0.75,INDEX([1]Hitters!$CF:$CF,MATCH($A40,[1]Hitters!$A:$A,0)))/0.75*1)+INDEX([1]Hitters!$CF:$CF,MATCH($A40,[1]Hitters!$A:$A,0)))/0.75*($M40+RIGHT(AE$4,4)*1-RIGHT($AA$4,4)*1-27)*0.1),(AD40-MIN(0.75,0.25*(RIGHT(AE$4,4)*1-(RIGHT($AD$4,4)*1)+0.25)*(1-MIN(0.75,INDEX([1]Hitters!$CF:$CF,MATCH($A40,[1]Hitters!$A:$A,0)))/0.75*1)+INDEX([1]Hitters!$CF:$CF,MATCH($A40,[1]Hitters!$A:$A,0)))/0.75*($M40+RIGHT(AE$4,4)*1-RIGHT($AA$4,4)*1-20)*0.094)))))))</f>
        <v>0.26433365330688746</v>
      </c>
      <c r="AF40" s="96">
        <f>IF($D40=0,0,IF($D40=1,INDEX([1]Pitchers!$FK:$FK,MATCH($A40,[1]Pitchers!$A:$A,0)),MAX(-16,IF($D40=2,AE40-MIN(0.75,0.25*(RIGHT(AF$4,4)*1-(RIGHT($AD$4,4)*1)+0.25)*(1-MIN(0.75,INDEX([1]Hitters!$CF:$CF,MATCH($A40,[1]Hitters!$A:$A,0)))/0.75*1)+INDEX([1]Hitters!$CF:$CF,MATCH($A40,[1]Hitters!$A:$A,0)))/0.75*1,IF($D40&gt;6,(AE40-MIN(0.75,0.25*(RIGHT(AF$4,4)*1-(RIGHT($AD$4,4)*1)+0.25)*(1-MIN(0.75,INDEX([1]Hitters!$CF:$CF,MATCH($A40,[1]Hitters!$A:$A,0)))/0.75*1)+INDEX([1]Hitters!$CF:$CF,MATCH($A40,[1]Hitters!$A:$A,0)))/0.75*($M40+RIGHT(AF$4,4)*1-RIGHT($AA$4,4)*1+10)*0.05),IF($D40=3,(AE40-MIN(0.75,0.25*(RIGHT(AF$4,4)*1-(RIGHT($AD$4,4)*1)+0.25)*(1-MIN(0.75,INDEX([1]Hitters!$CF:$CF,MATCH($A40,[1]Hitters!$A:$A,0)))/0.75*1)+INDEX([1]Hitters!$CF:$CF,MATCH($A40,[1]Hitters!$A:$A,0)))/0.75*($M40+RIGHT(AF$4,4)*1-RIGHT($AA$4,4)*1-27)*0.1),(AE40-MIN(0.75,0.25*(RIGHT(AF$4,4)*1-(RIGHT($AD$4,4)*1)+0.25)*(1-MIN(0.75,INDEX([1]Hitters!$CF:$CF,MATCH($A40,[1]Hitters!$A:$A,0)))/0.75*1)+INDEX([1]Hitters!$CF:$CF,MATCH($A40,[1]Hitters!$A:$A,0)))/0.75*($M40+RIGHT(AF$4,4)*1-RIGHT($AA$4,4)*1-20)*0.094)))))))</f>
        <v>0.26433365330688746</v>
      </c>
      <c r="AG40" s="96">
        <f>IF($D40=0,0,IF($D40=1,INDEX([1]Pitchers!$FK:$FK,MATCH($A40,[1]Pitchers!$A:$A,0)),MAX(-16,IF($D40=2,AF40-MIN(0.75,0.25*(RIGHT(AG$4,4)*1-(RIGHT($AD$4,4)*1)+0.25)*(1-MIN(0.75,INDEX([1]Hitters!$CF:$CF,MATCH($A40,[1]Hitters!$A:$A,0)))/0.75*1)+INDEX([1]Hitters!$CF:$CF,MATCH($A40,[1]Hitters!$A:$A,0)))/0.75*1,IF($D40&gt;6,(AF40-MIN(0.75,0.25*(RIGHT(AG$4,4)*1-(RIGHT($AD$4,4)*1)+0.25)*(1-MIN(0.75,INDEX([1]Hitters!$CF:$CF,MATCH($A40,[1]Hitters!$A:$A,0)))/0.75*1)+INDEX([1]Hitters!$CF:$CF,MATCH($A40,[1]Hitters!$A:$A,0)))/0.75*($M40+RIGHT(AG$4,4)*1-RIGHT($AA$4,4)*1+10)*0.05),IF($D40=3,(AF40-MIN(0.75,0.25*(RIGHT(AG$4,4)*1-(RIGHT($AD$4,4)*1)+0.25)*(1-MIN(0.75,INDEX([1]Hitters!$CF:$CF,MATCH($A40,[1]Hitters!$A:$A,0)))/0.75*1)+INDEX([1]Hitters!$CF:$CF,MATCH($A40,[1]Hitters!$A:$A,0)))/0.75*($M40+RIGHT(AG$4,4)*1-RIGHT($AA$4,4)*1-27)*0.1),(AF40-MIN(0.75,0.25*(RIGHT(AG$4,4)*1-(RIGHT($AD$4,4)*1)+0.25)*(1-MIN(0.75,INDEX([1]Hitters!$CF:$CF,MATCH($A40,[1]Hitters!$A:$A,0)))/0.75*1)+INDEX([1]Hitters!$CF:$CF,MATCH($A40,[1]Hitters!$A:$A,0)))/0.75*($M40+RIGHT(AG$4,4)*1-RIGHT($AA$4,4)*1-20)*0.094)))))))</f>
        <v>0.26433365330688746</v>
      </c>
      <c r="AH40" s="96">
        <f>IF($D40=0,0,IF($D40=1,INDEX([1]Pitchers!$FK:$FK,MATCH($A40,[1]Pitchers!$A:$A,0)),MAX(-16,IF($D40=2,AG40-MIN(0.75,0.25*(RIGHT(AH$4,4)*1-(RIGHT($AD$4,4)*1)+0.25)*(1-MIN(0.75,INDEX([1]Hitters!$CF:$CF,MATCH($A40,[1]Hitters!$A:$A,0)))/0.75*1)+INDEX([1]Hitters!$CF:$CF,MATCH($A40,[1]Hitters!$A:$A,0)))/0.75*1,IF($D40&gt;6,(AG40-MIN(0.75,0.25*(RIGHT(AH$4,4)*1-(RIGHT($AD$4,4)*1)+0.25)*(1-MIN(0.75,INDEX([1]Hitters!$CF:$CF,MATCH($A40,[1]Hitters!$A:$A,0)))/0.75*1)+INDEX([1]Hitters!$CF:$CF,MATCH($A40,[1]Hitters!$A:$A,0)))/0.75*($M40+RIGHT(AH$4,4)*1-RIGHT($AA$4,4)*1+10)*0.05),IF($D40=3,(AG40-MIN(0.75,0.25*(RIGHT(AH$4,4)*1-(RIGHT($AD$4,4)*1)+0.25)*(1-MIN(0.75,INDEX([1]Hitters!$CF:$CF,MATCH($A40,[1]Hitters!$A:$A,0)))/0.75*1)+INDEX([1]Hitters!$CF:$CF,MATCH($A40,[1]Hitters!$A:$A,0)))/0.75*($M40+RIGHT(AH$4,4)*1-RIGHT($AA$4,4)*1-27)*0.1),(AG40-MIN(0.75,0.25*(RIGHT(AH$4,4)*1-(RIGHT($AD$4,4)*1)+0.25)*(1-MIN(0.75,INDEX([1]Hitters!$CF:$CF,MATCH($A40,[1]Hitters!$A:$A,0)))/0.75*1)+INDEX([1]Hitters!$CF:$CF,MATCH($A40,[1]Hitters!$A:$A,0)))/0.75*($M40+RIGHT(AH$4,4)*1-RIGHT($AA$4,4)*1-20)*0.094)))))))</f>
        <v>0.26433365330688746</v>
      </c>
      <c r="AI40" s="96">
        <f>IF($D40=0,0,IF($D40=1,INDEX([1]Pitchers!$FK:$FK,MATCH($A40,[1]Pitchers!$A:$A,0)),MAX(-16,IF($D40=2,AH40-MIN(0.75,0.25*(RIGHT(AI$4,4)*1-(RIGHT($AD$4,4)*1)+0.25)*(1-MIN(0.75,INDEX([1]Hitters!$CF:$CF,MATCH($A40,[1]Hitters!$A:$A,0)))/0.75*1)+INDEX([1]Hitters!$CF:$CF,MATCH($A40,[1]Hitters!$A:$A,0)))/0.75*1,IF($D40&gt;6,(AH40-MIN(0.75,0.25*(RIGHT(AI$4,4)*1-(RIGHT($AD$4,4)*1)+0.25)*(1-MIN(0.75,INDEX([1]Hitters!$CF:$CF,MATCH($A40,[1]Hitters!$A:$A,0)))/0.75*1)+INDEX([1]Hitters!$CF:$CF,MATCH($A40,[1]Hitters!$A:$A,0)))/0.75*($M40+RIGHT(AI$4,4)*1-RIGHT($AA$4,4)*1+10)*0.05),IF($D40=3,(AH40-MIN(0.75,0.25*(RIGHT(AI$4,4)*1-(RIGHT($AD$4,4)*1)+0.25)*(1-MIN(0.75,INDEX([1]Hitters!$CF:$CF,MATCH($A40,[1]Hitters!$A:$A,0)))/0.75*1)+INDEX([1]Hitters!$CF:$CF,MATCH($A40,[1]Hitters!$A:$A,0)))/0.75*($M40+RIGHT(AI$4,4)*1-RIGHT($AA$4,4)*1-27)*0.1),(AH40-MIN(0.75,0.25*(RIGHT(AI$4,4)*1-(RIGHT($AD$4,4)*1)+0.25)*(1-MIN(0.75,INDEX([1]Hitters!$CF:$CF,MATCH($A40,[1]Hitters!$A:$A,0)))/0.75*1)+INDEX([1]Hitters!$CF:$CF,MATCH($A40,[1]Hitters!$A:$A,0)))/0.75*($M40+RIGHT(AI$4,4)*1-RIGHT($AA$4,4)*1-20)*0.094)))))))</f>
        <v>0.26433365330688746</v>
      </c>
      <c r="AJ40" s="96">
        <f>IF($D40=0,0,IF($D40=1,INDEX([1]Pitchers!$FK:$FK,MATCH($A40,[1]Pitchers!$A:$A,0)),MAX(-16,IF($D40=2,AI40-MIN(0.75,0.25*(RIGHT(AJ$4,4)*1-(RIGHT($AD$4,4)*1)+0.25)*(1-MIN(0.75,INDEX([1]Hitters!$CF:$CF,MATCH($A40,[1]Hitters!$A:$A,0)))/0.75*1)+INDEX([1]Hitters!$CF:$CF,MATCH($A40,[1]Hitters!$A:$A,0)))/0.75*1,IF($D40&gt;6,(AI40-MIN(0.75,0.25*(RIGHT(AJ$4,4)*1-(RIGHT($AD$4,4)*1)+0.25)*(1-MIN(0.75,INDEX([1]Hitters!$CF:$CF,MATCH($A40,[1]Hitters!$A:$A,0)))/0.75*1)+INDEX([1]Hitters!$CF:$CF,MATCH($A40,[1]Hitters!$A:$A,0)))/0.75*($M40+RIGHT(AJ$4,4)*1-RIGHT($AA$4,4)*1+10)*0.05),IF($D40=3,(AI40-MIN(0.75,0.25*(RIGHT(AJ$4,4)*1-(RIGHT($AD$4,4)*1)+0.25)*(1-MIN(0.75,INDEX([1]Hitters!$CF:$CF,MATCH($A40,[1]Hitters!$A:$A,0)))/0.75*1)+INDEX([1]Hitters!$CF:$CF,MATCH($A40,[1]Hitters!$A:$A,0)))/0.75*($M40+RIGHT(AJ$4,4)*1-RIGHT($AA$4,4)*1-27)*0.1),(AI40-MIN(0.75,0.25*(RIGHT(AJ$4,4)*1-(RIGHT($AD$4,4)*1)+0.25)*(1-MIN(0.75,INDEX([1]Hitters!$CF:$CF,MATCH($A40,[1]Hitters!$A:$A,0)))/0.75*1)+INDEX([1]Hitters!$CF:$CF,MATCH($A40,[1]Hitters!$A:$A,0)))/0.75*($M40+RIGHT(AJ$4,4)*1-RIGHT($AA$4,4)*1-20)*0.094)))))))</f>
        <v>0.26433365330688746</v>
      </c>
      <c r="AK40" s="96">
        <f>IF($D40=0,0,IF($D40=1,INDEX([1]Pitchers!$FK:$FK,MATCH($A40,[1]Pitchers!$A:$A,0)),MAX(-16,IF($D40=2,AJ40-MIN(0.75,0.25*(RIGHT(AK$4,4)*1-(RIGHT($AD$4,4)*1)+0.25)*(1-MIN(0.75,INDEX([1]Hitters!$CF:$CF,MATCH($A40,[1]Hitters!$A:$A,0)))/0.75*1)+INDEX([1]Hitters!$CF:$CF,MATCH($A40,[1]Hitters!$A:$A,0)))/0.75*1,IF($D40&gt;6,(AJ40-MIN(0.75,0.25*(RIGHT(AK$4,4)*1-(RIGHT($AD$4,4)*1)+0.25)*(1-MIN(0.75,INDEX([1]Hitters!$CF:$CF,MATCH($A40,[1]Hitters!$A:$A,0)))/0.75*1)+INDEX([1]Hitters!$CF:$CF,MATCH($A40,[1]Hitters!$A:$A,0)))/0.75*($M40+RIGHT(AK$4,4)*1-RIGHT($AA$4,4)*1+10)*0.05),IF($D40=3,(AJ40-MIN(0.75,0.25*(RIGHT(AK$4,4)*1-(RIGHT($AD$4,4)*1)+0.25)*(1-MIN(0.75,INDEX([1]Hitters!$CF:$CF,MATCH($A40,[1]Hitters!$A:$A,0)))/0.75*1)+INDEX([1]Hitters!$CF:$CF,MATCH($A40,[1]Hitters!$A:$A,0)))/0.75*($M40+RIGHT(AK$4,4)*1-RIGHT($AA$4,4)*1-27)*0.1),(AJ40-MIN(0.75,0.25*(RIGHT(AK$4,4)*1-(RIGHT($AD$4,4)*1)+0.25)*(1-MIN(0.75,INDEX([1]Hitters!$CF:$CF,MATCH($A40,[1]Hitters!$A:$A,0)))/0.75*1)+INDEX([1]Hitters!$CF:$CF,MATCH($A40,[1]Hitters!$A:$A,0)))/0.75*($M40+RIGHT(AK$4,4)*1-RIGHT($AA$4,4)*1-20)*0.094)))))))</f>
        <v>0.26433365330688746</v>
      </c>
      <c r="AL40" s="96">
        <f>IF($D40=0,0,IF($D40=1,INDEX([1]Pitchers!$FK:$FK,MATCH($A40,[1]Pitchers!$A:$A,0)),MAX(-16,IF($D40=2,AK40-MIN(0.75,0.25*(RIGHT(AL$4,4)*1-(RIGHT($AD$4,4)*1)+0.25)*(1-MIN(0.75,INDEX([1]Hitters!$CF:$CF,MATCH($A40,[1]Hitters!$A:$A,0)))/0.75*1)+INDEX([1]Hitters!$CF:$CF,MATCH($A40,[1]Hitters!$A:$A,0)))/0.75*1,IF($D40&gt;6,(AK40-MIN(0.75,0.25*(RIGHT(AL$4,4)*1-(RIGHT($AD$4,4)*1)+0.25)*(1-MIN(0.75,INDEX([1]Hitters!$CF:$CF,MATCH($A40,[1]Hitters!$A:$A,0)))/0.75*1)+INDEX([1]Hitters!$CF:$CF,MATCH($A40,[1]Hitters!$A:$A,0)))/0.75*($M40+RIGHT(AL$4,4)*1-RIGHT($AA$4,4)*1+10)*0.05),IF($D40=3,(AK40-MIN(0.75,0.25*(RIGHT(AL$4,4)*1-(RIGHT($AD$4,4)*1)+0.25)*(1-MIN(0.75,INDEX([1]Hitters!$CF:$CF,MATCH($A40,[1]Hitters!$A:$A,0)))/0.75*1)+INDEX([1]Hitters!$CF:$CF,MATCH($A40,[1]Hitters!$A:$A,0)))/0.75*($M40+RIGHT(AL$4,4)*1-RIGHT($AA$4,4)*1-27)*0.1),(AK40-MIN(0.75,0.25*(RIGHT(AL$4,4)*1-(RIGHT($AD$4,4)*1)+0.25)*(1-MIN(0.75,INDEX([1]Hitters!$CF:$CF,MATCH($A40,[1]Hitters!$A:$A,0)))/0.75*1)+INDEX([1]Hitters!$CF:$CF,MATCH($A40,[1]Hitters!$A:$A,0)))/0.75*($M40+RIGHT(AL$4,4)*1-RIGHT($AA$4,4)*1-20)*0.094)))))))</f>
        <v>0.26433365330688746</v>
      </c>
      <c r="AM40" s="98">
        <f>MAX(IF($D40=0,20,IF($D40=1,60,150)),MAX(0,IF($D40&gt;1,INDEX([1]Hitters!$ER:$ER,MATCH($A40,[1]Hitters!$A:$A,0))*(0.4+MAX(0,0.6*MIN(1,(IF(O40="",0,(((4.25+(O40-0.263)*4.2)^(((4.25+(O40-0.263)*4.2)+(4.25-AA40*600/600*4.2/600))^0.285))/((4.25+(O40-0.263)*4.2)^(((4.25+(O40-0.263)*4.2)+(4.25-AA40*600/600*4.2/600))^0.285)+(4.25-AA40*600/600*4.2/600)^(((4.25+(O40-0.263)*4.2)+(4.25-AA40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40,[1]Pitchers!$A:$A,0))))*IF($D40&lt;2,(0.4+0.6*MAX(0,MIN(1,IF($D40=0,((4.25)^(((4.25)+(4.25-(4-O40)*4.25/4*1/9))^0.285)/((4.25)^(((4.25)+(4.25-(4-O40)*4.25/4*1/9))^0.285)+(4.25-(4-O40)*4.25/4*1/9)^(((4.25)+(4.25-(4-O40)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40)))/0.5345*0.0009131+0.0104414*(3.74-MIN(3.74,O40)))*50,(((4.25+(AA40-0.263)*0.32*198*MAX(6,198/33)/198)^(((4.25+(AA40-0.263)*0.32*198*MAX(6,198/33)/198)+(4.25-(4-O40)*4.25/4*MAX(6,198/33)/9))^0.285)/((4.25+(AA40-0.263)*0.32*198*MAX(6,198/33)/198)^(((4.25+(AA40-0.263)*0.32*198*MAX(6,198/33)/198)+(4.25-(4-O40)*4.25/4*MAX(6,198/33)/9))^0.285)+(4.25-(4-O40)*4.25/4*MAX(6,198/33)/9)^(((4.25+(AA40-0.263)*0.32*198*MAX(6,198/33)/198)+(4.25-(4-O40)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40=0,50,198)/0.0065))),1))</f>
        <v>74.002317987879877</v>
      </c>
      <c r="AN40" s="98">
        <f t="shared" si="71"/>
        <v>60</v>
      </c>
      <c r="AO40" s="98">
        <f t="shared" si="72"/>
        <v>60</v>
      </c>
      <c r="AP40" s="98">
        <f t="shared" si="73"/>
        <v>60</v>
      </c>
      <c r="AQ40" s="98">
        <f t="shared" si="74"/>
        <v>60</v>
      </c>
      <c r="AR40" s="98">
        <f t="shared" si="75"/>
        <v>60</v>
      </c>
      <c r="AS40" s="98">
        <f t="shared" si="76"/>
        <v>60</v>
      </c>
      <c r="AT40" s="98">
        <f t="shared" si="77"/>
        <v>60</v>
      </c>
      <c r="AU40" s="98">
        <f t="shared" si="78"/>
        <v>60</v>
      </c>
      <c r="AV40" s="98">
        <f t="shared" si="79"/>
        <v>60</v>
      </c>
      <c r="AW40" s="98">
        <f t="shared" si="80"/>
        <v>60</v>
      </c>
      <c r="AX40" s="98">
        <f t="shared" si="81"/>
        <v>60</v>
      </c>
      <c r="AY40" s="96">
        <f t="shared" si="82"/>
        <v>0.21885978346630597</v>
      </c>
      <c r="AZ40" s="96">
        <f t="shared" si="83"/>
        <v>9.7261904761904745</v>
      </c>
      <c r="BA40" s="96">
        <f t="shared" si="84"/>
        <v>0.21885978346630597</v>
      </c>
      <c r="BB40" s="96">
        <f t="shared" si="85"/>
        <v>0</v>
      </c>
      <c r="BC40" s="96">
        <f t="shared" si="86"/>
        <v>0</v>
      </c>
      <c r="BD40" s="96">
        <f t="shared" si="87"/>
        <v>0</v>
      </c>
      <c r="BE40" s="96">
        <f t="shared" si="88"/>
        <v>0</v>
      </c>
      <c r="BF40" s="96">
        <f t="shared" si="89"/>
        <v>0</v>
      </c>
      <c r="BG40" s="96">
        <f t="shared" si="90"/>
        <v>0</v>
      </c>
      <c r="BH40" s="96">
        <f t="shared" si="91"/>
        <v>0</v>
      </c>
      <c r="BI40" s="96">
        <f t="shared" si="92"/>
        <v>0</v>
      </c>
      <c r="BJ40" s="96">
        <f t="shared" si="93"/>
        <v>0</v>
      </c>
      <c r="BK40" s="96">
        <f t="shared" si="94"/>
        <v>0</v>
      </c>
      <c r="BL40" s="96">
        <f t="shared" si="95"/>
        <v>0</v>
      </c>
      <c r="BM40" s="129">
        <f t="shared" si="67"/>
        <v>5.875</v>
      </c>
      <c r="BN40" s="129">
        <f t="shared" si="67"/>
        <v>5.875</v>
      </c>
      <c r="BO40" s="129" t="str">
        <f t="shared" si="67"/>
        <v/>
      </c>
      <c r="BP40" s="129" t="str">
        <f t="shared" si="67"/>
        <v/>
      </c>
      <c r="BQ40" s="129" t="str">
        <f t="shared" si="67"/>
        <v/>
      </c>
      <c r="BR40" s="129" t="str">
        <f t="shared" si="67"/>
        <v/>
      </c>
      <c r="BS40" s="129" t="str">
        <f t="shared" si="67"/>
        <v/>
      </c>
      <c r="BT40" s="129" t="str">
        <f t="shared" si="67"/>
        <v/>
      </c>
      <c r="BU40" s="129" t="str">
        <f t="shared" si="67"/>
        <v/>
      </c>
      <c r="BV40" s="129" t="str">
        <f t="shared" si="67"/>
        <v/>
      </c>
      <c r="BW40" s="129" t="str">
        <f t="shared" si="67"/>
        <v/>
      </c>
      <c r="BX40" s="129" t="str">
        <f t="shared" si="67"/>
        <v/>
      </c>
      <c r="BY40" s="130">
        <f t="shared" si="96"/>
        <v>2.2508782677304477</v>
      </c>
      <c r="BZ40" s="130">
        <f t="shared" si="97"/>
        <v>0.5</v>
      </c>
      <c r="CA40" s="130">
        <f t="shared" si="98"/>
        <v>0.5</v>
      </c>
      <c r="CB40" s="130">
        <f t="shared" si="99"/>
        <v>0.5</v>
      </c>
      <c r="CC40" s="130">
        <f t="shared" si="100"/>
        <v>0.5</v>
      </c>
      <c r="CD40" s="130">
        <f t="shared" si="101"/>
        <v>0.5</v>
      </c>
      <c r="CE40" s="130">
        <f t="shared" si="102"/>
        <v>0.5</v>
      </c>
      <c r="CF40" s="130">
        <f t="shared" si="103"/>
        <v>0.5</v>
      </c>
      <c r="CG40" s="130">
        <f t="shared" si="104"/>
        <v>0.5</v>
      </c>
      <c r="CH40" s="130">
        <f t="shared" si="105"/>
        <v>0.5</v>
      </c>
      <c r="CI40" s="130">
        <f t="shared" si="106"/>
        <v>0.5</v>
      </c>
      <c r="CJ40" s="130">
        <f t="shared" si="107"/>
        <v>0.5</v>
      </c>
      <c r="CK40" s="131">
        <f t="shared" si="108"/>
        <v>2</v>
      </c>
      <c r="CL40" s="96">
        <f t="shared" si="109"/>
        <v>-0.56552778604622678</v>
      </c>
      <c r="CM40" s="96">
        <f t="shared" si="110"/>
        <v>-0.63596999999999992</v>
      </c>
      <c r="CN40" s="96">
        <f t="shared" si="111"/>
        <v>-0.63596999999999992</v>
      </c>
      <c r="CO40" s="96">
        <f t="shared" si="112"/>
        <v>-0.63596999999999992</v>
      </c>
      <c r="CP40" s="96">
        <f t="shared" si="113"/>
        <v>-0.63596999999999992</v>
      </c>
      <c r="CQ40" s="96">
        <f t="shared" si="114"/>
        <v>-0.63596999999999992</v>
      </c>
      <c r="CR40" s="96">
        <f t="shared" si="115"/>
        <v>-0.63596999999999992</v>
      </c>
      <c r="CS40" s="96">
        <f t="shared" si="116"/>
        <v>-0.63596999999999992</v>
      </c>
      <c r="CT40" s="96">
        <f t="shared" si="117"/>
        <v>-0.63596999999999992</v>
      </c>
      <c r="CU40" s="96">
        <f t="shared" si="118"/>
        <v>-0.63596999999999992</v>
      </c>
      <c r="CV40" s="96">
        <f t="shared" si="119"/>
        <v>-0.63596999999999992</v>
      </c>
      <c r="CW40" s="96">
        <f t="shared" si="120"/>
        <v>-0.63596999999999992</v>
      </c>
      <c r="CX40" s="96">
        <f>MAX(0,(IF(CL40&gt;0,(CL40-ROUNDDOWN(CL40,1))/0.1*LOOKUP(ROUNDUP(CL40+81.1,1),CB!$A:$A,CB!$C:$C)+(1-(CL40-ROUNDDOWN(CL40,1))/0.1)*LOOKUP(ROUNDDOWN(CL40+81.1,1),CB!$A:$A,CB!$C:$C),(CL40-ROUNDDOWN(CL40-0.1,1))/0.1*LOOKUP(ROUNDUP(CL40+81.1,1),CB!$A:$A,CB!$C:$C)+(1-(CL40-ROUNDDOWN(CL40-0.1,1))/0.1)*LOOKUP(ROUNDDOWN(CL40+81.1,1),CB!$A:$A,CB!$C:$C))-LOOKUP(81.1,CB!$A:$A,CB!$C:$C))/(1-(BINOMDIST(97,162,0.5,TRUE)-BINOMDIST(87,162,0.5,TRUE)))*$C$2*($B$1^(LEFT(CX$4,4)*1-LEFT($BA$4,4)*1))*(37.75+CL40))</f>
        <v>0</v>
      </c>
      <c r="CY40" s="96">
        <f>MAX(0,(IF(CM40&gt;0,(CM40-ROUNDDOWN(CM40,1))/0.1*LOOKUP(ROUNDUP(CM40+81.1,1),CB!$A:$A,CB!$C:$C)+(1-(CM40-ROUNDDOWN(CM40,1))/0.1)*LOOKUP(ROUNDDOWN(CM40+81.1,1),CB!$A:$A,CB!$C:$C),(CM40-ROUNDDOWN(CM40-0.1,1))/0.1*LOOKUP(ROUNDUP(CM40+81.1,1),CB!$A:$A,CB!$C:$C)+(1-(CM40-ROUNDDOWN(CM40-0.1,1))/0.1)*LOOKUP(ROUNDDOWN(CM40+81.1,1),CB!$A:$A,CB!$C:$C))-LOOKUP(81.1,CB!$A:$A,CB!$C:$C))/(1-(BINOMDIST(97,162,0.5,TRUE)-BINOMDIST(87,162,0.5,TRUE)))*$C$2*($B$1^(LEFT(CY$4,4)*1-LEFT($BA$4,4)*1))*(37.75+CM40))</f>
        <v>0</v>
      </c>
      <c r="CZ40" s="96">
        <f>MAX(0,(IF(CN40&gt;0,(CN40-ROUNDDOWN(CN40,1))/0.1*LOOKUP(ROUNDUP(CN40+81.1,1),CB!$A:$A,CB!$C:$C)+(1-(CN40-ROUNDDOWN(CN40,1))/0.1)*LOOKUP(ROUNDDOWN(CN40+81.1,1),CB!$A:$A,CB!$C:$C),(CN40-ROUNDDOWN(CN40-0.1,1))/0.1*LOOKUP(ROUNDUP(CN40+81.1,1),CB!$A:$A,CB!$C:$C)+(1-(CN40-ROUNDDOWN(CN40-0.1,1))/0.1)*LOOKUP(ROUNDDOWN(CN40+81.1,1),CB!$A:$A,CB!$C:$C))-LOOKUP(81.1,CB!$A:$A,CB!$C:$C))/(1-(BINOMDIST(97,162,0.5,TRUE)-BINOMDIST(87,162,0.5,TRUE)))*$C$2*($B$1^(LEFT(CZ$4,4)*1-LEFT($BA$4,4)*1))*(37.75+CN40))</f>
        <v>0</v>
      </c>
      <c r="DA40" s="96">
        <f>MAX(0,(IF(CO40&gt;0,(CO40-ROUNDDOWN(CO40,1))/0.1*LOOKUP(ROUNDUP(CO40+81.1,1),CB!$A:$A,CB!$C:$C)+(1-(CO40-ROUNDDOWN(CO40,1))/0.1)*LOOKUP(ROUNDDOWN(CO40+81.1,1),CB!$A:$A,CB!$C:$C),(CO40-ROUNDDOWN(CO40-0.1,1))/0.1*LOOKUP(ROUNDUP(CO40+81.1,1),CB!$A:$A,CB!$C:$C)+(1-(CO40-ROUNDDOWN(CO40-0.1,1))/0.1)*LOOKUP(ROUNDDOWN(CO40+81.1,1),CB!$A:$A,CB!$C:$C))-LOOKUP(81.1,CB!$A:$A,CB!$C:$C))/(1-(BINOMDIST(97,162,0.5,TRUE)-BINOMDIST(87,162,0.5,TRUE)))*$C$2*($B$1^(LEFT(DA$4,4)*1-LEFT($BA$4,4)*1))*(37.75+CO40))</f>
        <v>0</v>
      </c>
      <c r="DB40" s="96">
        <f>MAX(0,(IF(CP40&gt;0,(CP40-ROUNDDOWN(CP40,1))/0.1*LOOKUP(ROUNDUP(CP40+81.1,1),CB!$A:$A,CB!$C:$C)+(1-(CP40-ROUNDDOWN(CP40,1))/0.1)*LOOKUP(ROUNDDOWN(CP40+81.1,1),CB!$A:$A,CB!$C:$C),(CP40-ROUNDDOWN(CP40-0.1,1))/0.1*LOOKUP(ROUNDUP(CP40+81.1,1),CB!$A:$A,CB!$C:$C)+(1-(CP40-ROUNDDOWN(CP40-0.1,1))/0.1)*LOOKUP(ROUNDDOWN(CP40+81.1,1),CB!$A:$A,CB!$C:$C))-LOOKUP(81.1,CB!$A:$A,CB!$C:$C))/(1-(BINOMDIST(97,162,0.5,TRUE)-BINOMDIST(87,162,0.5,TRUE)))*$C$2*($B$1^(LEFT(DB$4,4)*1-LEFT($BA$4,4)*1))*(37.75+CP40))</f>
        <v>0</v>
      </c>
      <c r="DC40" s="96">
        <f>MAX(0,(IF(CQ40&gt;0,(CQ40-ROUNDDOWN(CQ40,1))/0.1*LOOKUP(ROUNDUP(CQ40+81.1,1),CB!$A:$A,CB!$C:$C)+(1-(CQ40-ROUNDDOWN(CQ40,1))/0.1)*LOOKUP(ROUNDDOWN(CQ40+81.1,1),CB!$A:$A,CB!$C:$C),(CQ40-ROUNDDOWN(CQ40-0.1,1))/0.1*LOOKUP(ROUNDUP(CQ40+81.1,1),CB!$A:$A,CB!$C:$C)+(1-(CQ40-ROUNDDOWN(CQ40-0.1,1))/0.1)*LOOKUP(ROUNDDOWN(CQ40+81.1,1),CB!$A:$A,CB!$C:$C))-LOOKUP(81.1,CB!$A:$A,CB!$C:$C))/(1-(BINOMDIST(97,162,0.5,TRUE)-BINOMDIST(87,162,0.5,TRUE)))*$C$2*($B$1^(LEFT(DC$4,4)*1-LEFT($BA$4,4)*1))*(37.75+CQ40))</f>
        <v>0</v>
      </c>
      <c r="DD40" s="96">
        <f>MAX(0,(IF(CR40&gt;0,(CR40-ROUNDDOWN(CR40,1))/0.1*LOOKUP(ROUNDUP(CR40+81.1,1),CB!$A:$A,CB!$C:$C)+(1-(CR40-ROUNDDOWN(CR40,1))/0.1)*LOOKUP(ROUNDDOWN(CR40+81.1,1),CB!$A:$A,CB!$C:$C),(CR40-ROUNDDOWN(CR40-0.1,1))/0.1*LOOKUP(ROUNDUP(CR40+81.1,1),CB!$A:$A,CB!$C:$C)+(1-(CR40-ROUNDDOWN(CR40-0.1,1))/0.1)*LOOKUP(ROUNDDOWN(CR40+81.1,1),CB!$A:$A,CB!$C:$C))-LOOKUP(81.1,CB!$A:$A,CB!$C:$C))/(1-(BINOMDIST(97,162,0.5,TRUE)-BINOMDIST(87,162,0.5,TRUE)))*$C$2*($B$1^(LEFT(DD$4,4)*1-LEFT($BA$4,4)*1))*(37.75+CR40))</f>
        <v>0</v>
      </c>
      <c r="DE40" s="96">
        <f>MAX(0,(IF(CS40&gt;0,(CS40-ROUNDDOWN(CS40,1))/0.1*LOOKUP(ROUNDUP(CS40+81.1,1),CB!$A:$A,CB!$C:$C)+(1-(CS40-ROUNDDOWN(CS40,1))/0.1)*LOOKUP(ROUNDDOWN(CS40+81.1,1),CB!$A:$A,CB!$C:$C),(CS40-ROUNDDOWN(CS40-0.1,1))/0.1*LOOKUP(ROUNDUP(CS40+81.1,1),CB!$A:$A,CB!$C:$C)+(1-(CS40-ROUNDDOWN(CS40-0.1,1))/0.1)*LOOKUP(ROUNDDOWN(CS40+81.1,1),CB!$A:$A,CB!$C:$C))-LOOKUP(81.1,CB!$A:$A,CB!$C:$C))/(1-(BINOMDIST(97,162,0.5,TRUE)-BINOMDIST(87,162,0.5,TRUE)))*$C$2*($B$1^(LEFT(DE$4,4)*1-LEFT($BA$4,4)*1))*(37.75+CS40))</f>
        <v>0</v>
      </c>
      <c r="DF40" s="96">
        <f>MAX(0,(IF(CT40&gt;0,(CT40-ROUNDDOWN(CT40,1))/0.1*LOOKUP(ROUNDUP(CT40+81.1,1),CB!$A:$A,CB!$C:$C)+(1-(CT40-ROUNDDOWN(CT40,1))/0.1)*LOOKUP(ROUNDDOWN(CT40+81.1,1),CB!$A:$A,CB!$C:$C),(CT40-ROUNDDOWN(CT40-0.1,1))/0.1*LOOKUP(ROUNDUP(CT40+81.1,1),CB!$A:$A,CB!$C:$C)+(1-(CT40-ROUNDDOWN(CT40-0.1,1))/0.1)*LOOKUP(ROUNDDOWN(CT40+81.1,1),CB!$A:$A,CB!$C:$C))-LOOKUP(81.1,CB!$A:$A,CB!$C:$C))/(1-(BINOMDIST(97,162,0.5,TRUE)-BINOMDIST(87,162,0.5,TRUE)))*$C$2*($B$1^(LEFT(DF$4,4)*1-LEFT($BA$4,4)*1))*(37.75+CT40))</f>
        <v>0</v>
      </c>
      <c r="DG40" s="96">
        <f>MAX(0,(IF(CU40&gt;0,(CU40-ROUNDDOWN(CU40,1))/0.1*LOOKUP(ROUNDUP(CU40+81.1,1),CB!$A:$A,CB!$C:$C)+(1-(CU40-ROUNDDOWN(CU40,1))/0.1)*LOOKUP(ROUNDDOWN(CU40+81.1,1),CB!$A:$A,CB!$C:$C),(CU40-ROUNDDOWN(CU40-0.1,1))/0.1*LOOKUP(ROUNDUP(CU40+81.1,1),CB!$A:$A,CB!$C:$C)+(1-(CU40-ROUNDDOWN(CU40-0.1,1))/0.1)*LOOKUP(ROUNDDOWN(CU40+81.1,1),CB!$A:$A,CB!$C:$C))-LOOKUP(81.1,CB!$A:$A,CB!$C:$C))/(1-(BINOMDIST(97,162,0.5,TRUE)-BINOMDIST(87,162,0.5,TRUE)))*$C$2*($B$1^(LEFT(DG$4,4)*1-LEFT($BA$4,4)*1))*(37.75+CU40))</f>
        <v>0</v>
      </c>
      <c r="DH40" s="96">
        <f>MAX(0,(IF(CV40&gt;0,(CV40-ROUNDDOWN(CV40,1))/0.1*LOOKUP(ROUNDUP(CV40+81.1,1),CB!$A:$A,CB!$C:$C)+(1-(CV40-ROUNDDOWN(CV40,1))/0.1)*LOOKUP(ROUNDDOWN(CV40+81.1,1),CB!$A:$A,CB!$C:$C),(CV40-ROUNDDOWN(CV40-0.1,1))/0.1*LOOKUP(ROUNDUP(CV40+81.1,1),CB!$A:$A,CB!$C:$C)+(1-(CV40-ROUNDDOWN(CV40-0.1,1))/0.1)*LOOKUP(ROUNDDOWN(CV40+81.1,1),CB!$A:$A,CB!$C:$C))-LOOKUP(81.1,CB!$A:$A,CB!$C:$C))/(1-(BINOMDIST(97,162,0.5,TRUE)-BINOMDIST(87,162,0.5,TRUE)))*$C$2*($B$1^(LEFT(DH$4,4)*1-LEFT($BA$4,4)*1))*(37.75+CV40))</f>
        <v>0</v>
      </c>
      <c r="DI40" s="96">
        <f>MAX(0,(IF(CW40&gt;0,(CW40-ROUNDDOWN(CW40,1))/0.1*LOOKUP(ROUNDUP(CW40+81.1,1),CB!$A:$A,CB!$C:$C)+(1-(CW40-ROUNDDOWN(CW40,1))/0.1)*LOOKUP(ROUNDDOWN(CW40+81.1,1),CB!$A:$A,CB!$C:$C),(CW40-ROUNDDOWN(CW40-0.1,1))/0.1*LOOKUP(ROUNDUP(CW40+81.1,1),CB!$A:$A,CB!$C:$C)+(1-(CW40-ROUNDDOWN(CW40-0.1,1))/0.1)*LOOKUP(ROUNDDOWN(CW40+81.1,1),CB!$A:$A,CB!$C:$C))-LOOKUP(81.1,CB!$A:$A,CB!$C:$C))/(1-(BINOMDIST(97,162,0.5,TRUE)-BINOMDIST(87,162,0.5,TRUE)))*$C$2*($B$1^(LEFT(DI$4,4)*1-LEFT($BA$4,4)*1))*(37.75+CW40))</f>
        <v>0</v>
      </c>
      <c r="DJ40" s="90">
        <f t="shared" si="121"/>
        <v>0</v>
      </c>
      <c r="DK40" s="132"/>
      <c r="DL40" s="132">
        <f t="shared" si="122"/>
        <v>2.2508782677304477</v>
      </c>
      <c r="DM40" s="132">
        <f t="shared" si="123"/>
        <v>2.9351812432810211</v>
      </c>
      <c r="DN40" s="132">
        <f t="shared" si="124"/>
        <v>3.6310137518007206</v>
      </c>
      <c r="DO40" s="132">
        <f t="shared" si="125"/>
        <v>4.3381230911970698</v>
      </c>
      <c r="DP40" s="132">
        <f t="shared" si="126"/>
        <v>5.0561664501185719</v>
      </c>
      <c r="DQ40" s="132">
        <f t="shared" si="127"/>
        <v>5.7847210886731295</v>
      </c>
      <c r="DR40" s="132">
        <f t="shared" si="128"/>
        <v>6.5232963834876454</v>
      </c>
      <c r="DS40" s="132">
        <f t="shared" si="129"/>
        <v>7.2713470903022097</v>
      </c>
      <c r="DT40" s="132">
        <f t="shared" si="130"/>
        <v>8.0282871620862881</v>
      </c>
      <c r="DU40" s="132">
        <f t="shared" si="131"/>
        <v>8.7935034951559281</v>
      </c>
      <c r="DV40" s="132"/>
      <c r="DW40" s="132"/>
      <c r="DX40" s="132"/>
      <c r="DY40" s="132"/>
      <c r="DZ40" s="132"/>
      <c r="EA40" s="132"/>
      <c r="EB40" s="132"/>
      <c r="EC40" s="132"/>
      <c r="ED40" s="132"/>
      <c r="EE40" s="132"/>
      <c r="ER40" s="132"/>
      <c r="ES40" s="132"/>
      <c r="ET40" s="132"/>
      <c r="EU40" s="132"/>
      <c r="EV40" s="132"/>
      <c r="EW40" s="132"/>
      <c r="EX40" s="132"/>
      <c r="EY40" s="132"/>
      <c r="EZ40" s="132"/>
      <c r="FA40" s="132"/>
      <c r="FB40" s="132"/>
      <c r="FC40" s="132"/>
    </row>
    <row r="41" spans="1:159" ht="12.75" customHeight="1" x14ac:dyDescent="0.2">
      <c r="A41">
        <v>450275</v>
      </c>
      <c r="B41" s="99" t="str">
        <f>INDEX([1]Bios!$O:$O,MATCH(A41,[1]Bios!$C:$C,0))</f>
        <v>Lowe, Mark</v>
      </c>
      <c r="C41" s="92" t="s">
        <v>69</v>
      </c>
      <c r="D41" s="94">
        <f>LOOKUP(IF(INDEX([1]Bios!$M:$M,MATCH(A41,[1]Bios!$C:$C,0))="P",INDEX([1]Pitchers!$Q:$Q,MATCH(A41,[1]Pitchers!$A:$A,0)),INDEX([1]Hitters!$AV:$AV,MATCH(A41,[1]Hitters!$A:$A,0))),Positions!A:A,Positions!B:B)</f>
        <v>0</v>
      </c>
      <c r="E41" s="137">
        <v>2</v>
      </c>
      <c r="F41" s="138">
        <f t="shared" si="68"/>
        <v>1.8168106580723236</v>
      </c>
      <c r="G41" s="138">
        <v>11</v>
      </c>
      <c r="H41" s="94"/>
      <c r="I41" s="93">
        <f>6</f>
        <v>6</v>
      </c>
      <c r="J41" s="93">
        <f>6</f>
        <v>6</v>
      </c>
      <c r="K41" s="94">
        <f>MIN(IF(D41&gt;1,INDEX([1]Hitters!$DA:$DA,MATCH(A41,[1]Hitters!$A:$A,0)),INDEX([1]Pitchers!$DA:$DA,MATCH(A41,[1]Pitchers!$A:$A,0))),J41)</f>
        <v>6</v>
      </c>
      <c r="L41" s="94">
        <f t="shared" si="69"/>
        <v>4</v>
      </c>
      <c r="M41" s="95">
        <f>IF(D41&gt;1,INDEX([1]Hitters!$CV:$CV,MATCH($A41,[1]Hitters!$A:$A,0)),INDEX([1]Pitchers!$CP:$CP,MATCH($A41,[1]Pitchers!$A:$A,0)))</f>
        <v>33.041666666666664</v>
      </c>
      <c r="N41" s="90">
        <f t="shared" si="70"/>
        <v>-8.3085998807917072</v>
      </c>
      <c r="O41" s="97">
        <f>IF($D41&gt;1,INDEX([1]Hitters!$AF:$AF,MATCH($A41,[1]Hitters!$A:$A,0)),INDEX([1]Pitchers!$AJ:$AJ,MATCH($A41,[1]Pitchers!$A:$A,0))*IF(OR(AND($D41=0,INDEX([1]Pitchers!$Q:$Q,MATCH($A41,[1]Pitchers!$A:$A,0))="R"),AND($D41=1,INDEX([1]Pitchers!$Q:$Q,MATCH($A41,[1]Pitchers!$A:$A,0))="S")),1,IF($D41=0,0.83+(1-INDEX([1]Pitchers!$BE:$BE,MATCH($A41,[1]Pitchers!$A:$A,0)))/8,1/(0.83+(1-INDEX([1]Pitchers!$BE:$BE,MATCH($A41,[1]Pitchers!$A:$A,0)))/8))))</f>
        <v>4.1472471616832296</v>
      </c>
      <c r="P41" s="97">
        <f>IF($D41&gt;1,O41+(LOOKUP(ROUNDDOWN($M41+RIGHT(P$4,4)*1-2016,0),Age!$A:$A,Age!$C:$C)*(1-($M41+RIGHT(P$4,4)*1-2016-ROUNDDOWN($M41+RIGHT(P$4,4)*1-2016,0)))+LOOKUP(ROUNDUP($M41+RIGHT(P$4,4)*1-2016,0),Age!$A:$A,Age!$C:$C)*(($M41+RIGHT(P$4,4)*1-2016-ROUNDDOWN($M41+RIGHT(P$4,4)*1-2016,0))))*IF($M41+RIGHT(P$4,4)*1-2016&gt;27,1,INDEX([1]Hitters!$BG:$BG,MATCH($A41,[1]Hitters!$A:$A,0))),O41*(1-(1-(LOOKUP(ROUNDDOWN($M41+RIGHT(P$4,4)*1-2016,0),Age!$A:$A,Age!$L:$L)*(1-($M41+RIGHT(P$4,4)*1-2016-ROUNDDOWN($M41+RIGHT(P$4,4)*1-2016,0)))+LOOKUP(ROUNDUP($M41+RIGHT(P$4,4)*1-2016,0),Age!$A:$A,Age!$L:$L)*(($M41+RIGHT(P$4,4)*1-2016-ROUNDDOWN($M41+RIGHT(P$4,4)*1-2016,0)))))*IF($M41+RIGHT(P$4,4)*1-2016&gt;27,1,INDEX([1]Pitchers!$BE:$BE,MATCH($A41,[1]Pitchers!$A:$A,0)))))</f>
        <v>4.3151674712401284</v>
      </c>
      <c r="Q41" s="97">
        <f>IF($D41&gt;1,P41+(LOOKUP(ROUNDDOWN($M41+RIGHT(Q$4,4)*1-2016,0),Age!$A:$A,Age!$C:$C)*(1-($M41+RIGHT(Q$4,4)*1-2016-ROUNDDOWN($M41+RIGHT(Q$4,4)*1-2016,0)))+LOOKUP(ROUNDUP($M41+RIGHT(Q$4,4)*1-2016,0),Age!$A:$A,Age!$C:$C)*(($M41+RIGHT(Q$4,4)*1-2016-ROUNDDOWN($M41+RIGHT(Q$4,4)*1-2016,0))))*IF($M41+RIGHT(Q$4,4)*1-2016&gt;27,1,INDEX([1]Hitters!$BG:$BG,MATCH($A41,[1]Hitters!$A:$A,0))),P41*(1-(1-(LOOKUP(ROUNDDOWN($M41+RIGHT(Q$4,4)*1-2016,0),Age!$A:$A,Age!$L:$L)*(1-($M41+RIGHT(Q$4,4)*1-2016-ROUNDDOWN($M41+RIGHT(Q$4,4)*1-2016,0)))+LOOKUP(ROUNDUP($M41+RIGHT(Q$4,4)*1-2016,0),Age!$A:$A,Age!$L:$L)*(($M41+RIGHT(Q$4,4)*1-2016-ROUNDDOWN($M41+RIGHT(Q$4,4)*1-2016,0)))))*IF($M41+RIGHT(Q$4,4)*1-2016&gt;27,1,INDEX([1]Pitchers!$BE:$BE,MATCH($A41,[1]Pitchers!$A:$A,0)))))</f>
        <v>4.5146990171238217</v>
      </c>
      <c r="R41" s="97">
        <f>IF($D41&gt;1,Q41+(LOOKUP(ROUNDDOWN($M41+RIGHT(R$4,4)*1-2016,0),Age!$A:$A,Age!$C:$C)*(1-($M41+RIGHT(R$4,4)*1-2016-ROUNDDOWN($M41+RIGHT(R$4,4)*1-2016,0)))+LOOKUP(ROUNDUP($M41+RIGHT(R$4,4)*1-2016,0),Age!$A:$A,Age!$C:$C)*(($M41+RIGHT(R$4,4)*1-2016-ROUNDDOWN($M41+RIGHT(R$4,4)*1-2016,0))))*IF($M41+RIGHT(R$4,4)*1-2016&gt;27,1,INDEX([1]Hitters!$BG:$BG,MATCH($A41,[1]Hitters!$A:$A,0))),Q41*(1-(1-(LOOKUP(ROUNDDOWN($M41+RIGHT(R$4,4)*1-2016,0),Age!$A:$A,Age!$L:$L)*(1-($M41+RIGHT(R$4,4)*1-2016-ROUNDDOWN($M41+RIGHT(R$4,4)*1-2016,0)))+LOOKUP(ROUNDUP($M41+RIGHT(R$4,4)*1-2016,0),Age!$A:$A,Age!$L:$L)*(($M41+RIGHT(R$4,4)*1-2016-ROUNDDOWN($M41+RIGHT(R$4,4)*1-2016,0)))))*IF($M41+RIGHT(R$4,4)*1-2016&gt;27,1,INDEX([1]Pitchers!$BE:$BE,MATCH($A41,[1]Pitchers!$A:$A,0)))))</f>
        <v>4.7494163378994951</v>
      </c>
      <c r="S41" s="97">
        <f>IF($D41&gt;1,R41+(LOOKUP(ROUNDDOWN($M41+RIGHT(S$4,4)*1-2016,0),Age!$A:$A,Age!$C:$C)*(1-($M41+RIGHT(S$4,4)*1-2016-ROUNDDOWN($M41+RIGHT(S$4,4)*1-2016,0)))+LOOKUP(ROUNDUP($M41+RIGHT(S$4,4)*1-2016,0),Age!$A:$A,Age!$C:$C)*(($M41+RIGHT(S$4,4)*1-2016-ROUNDDOWN($M41+RIGHT(S$4,4)*1-2016,0))))*IF($M41+RIGHT(S$4,4)*1-2016&gt;27,1,INDEX([1]Hitters!$BG:$BG,MATCH($A41,[1]Hitters!$A:$A,0))),R41*(1-(1-(LOOKUP(ROUNDDOWN($M41+RIGHT(S$4,4)*1-2016,0),Age!$A:$A,Age!$L:$L)*(1-($M41+RIGHT(S$4,4)*1-2016-ROUNDDOWN($M41+RIGHT(S$4,4)*1-2016,0)))+LOOKUP(ROUNDUP($M41+RIGHT(S$4,4)*1-2016,0),Age!$A:$A,Age!$L:$L)*(($M41+RIGHT(S$4,4)*1-2016-ROUNDDOWN($M41+RIGHT(S$4,4)*1-2016,0)))))*IF($M41+RIGHT(S$4,4)*1-2016&gt;27,1,INDEX([1]Pitchers!$BE:$BE,MATCH($A41,[1]Pitchers!$A:$A,0)))))</f>
        <v>5.023645658326334</v>
      </c>
      <c r="T41" s="97">
        <f>IF($D41&gt;1,S41+(LOOKUP(ROUNDDOWN($M41+RIGHT(T$4,4)*1-2016,0),Age!$A:$A,Age!$C:$C)*(1-($M41+RIGHT(T$4,4)*1-2016-ROUNDDOWN($M41+RIGHT(T$4,4)*1-2016,0)))+LOOKUP(ROUNDUP($M41+RIGHT(T$4,4)*1-2016,0),Age!$A:$A,Age!$C:$C)*(($M41+RIGHT(T$4,4)*1-2016-ROUNDDOWN($M41+RIGHT(T$4,4)*1-2016,0))))*IF($M41+RIGHT(T$4,4)*1-2016&gt;27,1,INDEX([1]Hitters!$BG:$BG,MATCH($A41,[1]Hitters!$A:$A,0))),S41*(1-(1-(LOOKUP(ROUNDDOWN($M41+RIGHT(T$4,4)*1-2016,0),Age!$A:$A,Age!$L:$L)*(1-($M41+RIGHT(T$4,4)*1-2016-ROUNDDOWN($M41+RIGHT(T$4,4)*1-2016,0)))+LOOKUP(ROUNDUP($M41+RIGHT(T$4,4)*1-2016,0),Age!$A:$A,Age!$L:$L)*(($M41+RIGHT(T$4,4)*1-2016-ROUNDDOWN($M41+RIGHT(T$4,4)*1-2016,0)))))*IF($M41+RIGHT(T$4,4)*1-2016&gt;27,1,INDEX([1]Pitchers!$BE:$BE,MATCH($A41,[1]Pitchers!$A:$A,0)))))</f>
        <v>5.3425948279877771</v>
      </c>
      <c r="U41" s="97">
        <f>IF($D41&gt;1,T41+(LOOKUP(ROUNDDOWN($M41+RIGHT(U$4,4)*1-2016,0),Age!$A:$A,Age!$C:$C)*(1-($M41+RIGHT(U$4,4)*1-2016-ROUNDDOWN($M41+RIGHT(U$4,4)*1-2016,0)))+LOOKUP(ROUNDUP($M41+RIGHT(U$4,4)*1-2016,0),Age!$A:$A,Age!$C:$C)*(($M41+RIGHT(U$4,4)*1-2016-ROUNDDOWN($M41+RIGHT(U$4,4)*1-2016,0))))*IF($M41+RIGHT(U$4,4)*1-2016&gt;27,1,INDEX([1]Hitters!$BG:$BG,MATCH($A41,[1]Hitters!$A:$A,0))),T41*(1-(1-(LOOKUP(ROUNDDOWN($M41+RIGHT(U$4,4)*1-2016,0),Age!$A:$A,Age!$L:$L)*(1-($M41+RIGHT(U$4,4)*1-2016-ROUNDDOWN($M41+RIGHT(U$4,4)*1-2016,0)))+LOOKUP(ROUNDUP($M41+RIGHT(U$4,4)*1-2016,0),Age!$A:$A,Age!$L:$L)*(($M41+RIGHT(U$4,4)*1-2016-ROUNDDOWN($M41+RIGHT(U$4,4)*1-2016,0)))))*IF($M41+RIGHT(U$4,4)*1-2016&gt;27,1,INDEX([1]Pitchers!$BE:$BE,MATCH($A41,[1]Pitchers!$A:$A,0)))))</f>
        <v>5.7125138677964671</v>
      </c>
      <c r="V41" s="97">
        <f>IF($D41&gt;1,U41+(LOOKUP(ROUNDDOWN($M41+RIGHT(V$4,4)*1-2016,0),Age!$A:$A,Age!$C:$C)*(1-($M41+RIGHT(V$4,4)*1-2016-ROUNDDOWN($M41+RIGHT(V$4,4)*1-2016,0)))+LOOKUP(ROUNDUP($M41+RIGHT(V$4,4)*1-2016,0),Age!$A:$A,Age!$C:$C)*(($M41+RIGHT(V$4,4)*1-2016-ROUNDDOWN($M41+RIGHT(V$4,4)*1-2016,0))))*IF($M41+RIGHT(V$4,4)*1-2016&gt;27,1,INDEX([1]Hitters!$BG:$BG,MATCH($A41,[1]Hitters!$A:$A,0))),U41*(1-(1-(LOOKUP(ROUNDDOWN($M41+RIGHT(V$4,4)*1-2016,0),Age!$A:$A,Age!$L:$L)*(1-($M41+RIGHT(V$4,4)*1-2016-ROUNDDOWN($M41+RIGHT(V$4,4)*1-2016,0)))+LOOKUP(ROUNDUP($M41+RIGHT(V$4,4)*1-2016,0),Age!$A:$A,Age!$L:$L)*(($M41+RIGHT(V$4,4)*1-2016-ROUNDDOWN($M41+RIGHT(V$4,4)*1-2016,0)))))*IF($M41+RIGHT(V$4,4)*1-2016&gt;27,1,INDEX([1]Pitchers!$BE:$BE,MATCH($A41,[1]Pitchers!$A:$A,0)))))</f>
        <v>6.1408929025284094</v>
      </c>
      <c r="W41" s="97">
        <f>IF($D41&gt;1,V41+(LOOKUP(ROUNDDOWN($M41+RIGHT(W$4,4)*1-2016,0),Age!$A:$A,Age!$C:$C)*(1-($M41+RIGHT(W$4,4)*1-2016-ROUNDDOWN($M41+RIGHT(W$4,4)*1-2016,0)))+LOOKUP(ROUNDUP($M41+RIGHT(W$4,4)*1-2016,0),Age!$A:$A,Age!$C:$C)*(($M41+RIGHT(W$4,4)*1-2016-ROUNDDOWN($M41+RIGHT(W$4,4)*1-2016,0))))*IF($M41+RIGHT(W$4,4)*1-2016&gt;27,1,INDEX([1]Hitters!$BG:$BG,MATCH($A41,[1]Hitters!$A:$A,0))),V41*(1-(1-(LOOKUP(ROUNDDOWN($M41+RIGHT(W$4,4)*1-2016,0),Age!$A:$A,Age!$L:$L)*(1-($M41+RIGHT(W$4,4)*1-2016-ROUNDDOWN($M41+RIGHT(W$4,4)*1-2016,0)))+LOOKUP(ROUNDUP($M41+RIGHT(W$4,4)*1-2016,0),Age!$A:$A,Age!$L:$L)*(($M41+RIGHT(W$4,4)*1-2016-ROUNDDOWN($M41+RIGHT(W$4,4)*1-2016,0)))))*IF($M41+RIGHT(W$4,4)*1-2016&gt;27,1,INDEX([1]Pitchers!$BE:$BE,MATCH($A41,[1]Pitchers!$A:$A,0)))))</f>
        <v>6.6367060367731714</v>
      </c>
      <c r="X41" s="97">
        <f>IF($D41&gt;1,W41+(LOOKUP(ROUNDDOWN($M41+RIGHT(X$4,4)*1-2016,0),Age!$A:$A,Age!$C:$C)*(1-($M41+RIGHT(X$4,4)*1-2016-ROUNDDOWN($M41+RIGHT(X$4,4)*1-2016,0)))+LOOKUP(ROUNDUP($M41+RIGHT(X$4,4)*1-2016,0),Age!$A:$A,Age!$C:$C)*(($M41+RIGHT(X$4,4)*1-2016-ROUNDDOWN($M41+RIGHT(X$4,4)*1-2016,0))))*IF($M41+RIGHT(X$4,4)*1-2016&gt;27,1,INDEX([1]Hitters!$BG:$BG,MATCH($A41,[1]Hitters!$A:$A,0))),W41*(1-(1-(LOOKUP(ROUNDDOWN($M41+RIGHT(X$4,4)*1-2016,0),Age!$A:$A,Age!$L:$L)*(1-($M41+RIGHT(X$4,4)*1-2016-ROUNDDOWN($M41+RIGHT(X$4,4)*1-2016,0)))+LOOKUP(ROUNDUP($M41+RIGHT(X$4,4)*1-2016,0),Age!$A:$A,Age!$L:$L)*(($M41+RIGHT(X$4,4)*1-2016-ROUNDDOWN($M41+RIGHT(X$4,4)*1-2016,0)))))*IF($M41+RIGHT(X$4,4)*1-2016&gt;27,1,INDEX([1]Pitchers!$BE:$BE,MATCH($A41,[1]Pitchers!$A:$A,0)))))</f>
        <v>7.2107119765994945</v>
      </c>
      <c r="Y41" s="97">
        <f>IF($D41&gt;1,X41+(LOOKUP(ROUNDDOWN($M41+RIGHT(Y$4,4)*1-2016,0),Age!$A:$A,Age!$C:$C)*(1-($M41+RIGHT(Y$4,4)*1-2016-ROUNDDOWN($M41+RIGHT(Y$4,4)*1-2016,0)))+LOOKUP(ROUNDUP($M41+RIGHT(Y$4,4)*1-2016,0),Age!$A:$A,Age!$C:$C)*(($M41+RIGHT(Y$4,4)*1-2016-ROUNDDOWN($M41+RIGHT(Y$4,4)*1-2016,0))))*IF($M41+RIGHT(Y$4,4)*1-2016&gt;27,1,INDEX([1]Hitters!$BG:$BG,MATCH($A41,[1]Hitters!$A:$A,0))),X41*(1-(1-(LOOKUP(ROUNDDOWN($M41+RIGHT(Y$4,4)*1-2016,0),Age!$A:$A,Age!$L:$L)*(1-($M41+RIGHT(Y$4,4)*1-2016-ROUNDDOWN($M41+RIGHT(Y$4,4)*1-2016,0)))+LOOKUP(ROUNDUP($M41+RIGHT(Y$4,4)*1-2016,0),Age!$A:$A,Age!$L:$L)*(($M41+RIGHT(Y$4,4)*1-2016-ROUNDDOWN($M41+RIGHT(Y$4,4)*1-2016,0)))))*IF($M41+RIGHT(Y$4,4)*1-2016&gt;27,1,INDEX([1]Pitchers!$BE:$BE,MATCH($A41,[1]Pitchers!$A:$A,0)))))</f>
        <v>7.8758250448577023</v>
      </c>
      <c r="Z41" s="97">
        <f>IF($D41&gt;1,Y41+(LOOKUP(ROUNDDOWN($M41+RIGHT(Z$4,4)*1-2016,0),Age!$A:$A,Age!$C:$C)*(1-($M41+RIGHT(Z$4,4)*1-2016-ROUNDDOWN($M41+RIGHT(Z$4,4)*1-2016,0)))+LOOKUP(ROUNDUP($M41+RIGHT(Z$4,4)*1-2016,0),Age!$A:$A,Age!$C:$C)*(($M41+RIGHT(Z$4,4)*1-2016-ROUNDDOWN($M41+RIGHT(Z$4,4)*1-2016,0))))*IF($M41+RIGHT(Z$4,4)*1-2016&gt;27,1,INDEX([1]Hitters!$BG:$BG,MATCH($A41,[1]Hitters!$A:$A,0))),Y41*(1-(1-(LOOKUP(ROUNDDOWN($M41+RIGHT(Z$4,4)*1-2016,0),Age!$A:$A,Age!$L:$L)*(1-($M41+RIGHT(Z$4,4)*1-2016-ROUNDDOWN($M41+RIGHT(Z$4,4)*1-2016,0)))+LOOKUP(ROUNDUP($M41+RIGHT(Z$4,4)*1-2016,0),Age!$A:$A,Age!$L:$L)*(($M41+RIGHT(Z$4,4)*1-2016-ROUNDDOWN($M41+RIGHT(Z$4,4)*1-2016,0)))))*IF($M41+RIGHT(Z$4,4)*1-2016&gt;27,1,INDEX([1]Pitchers!$BE:$BE,MATCH($A41,[1]Pitchers!$A:$A,0)))))</f>
        <v>8.647573859409535</v>
      </c>
      <c r="AA41" s="96">
        <f>IF($D41=0,0,IF($D41=1,INDEX([1]Pitchers!$FK:$FK,MATCH($A41,[1]Pitchers!$A:$A,0)),MAX(-16,IF($D41=10,-16,IF($D41&lt;2,0,INDEX([1]Hitters!$AZ:$AZ,MATCH($A41,[1]Hitters!$A:$A,0)))))))</f>
        <v>0</v>
      </c>
      <c r="AB41" s="96">
        <f>IF($D41=0,0,IF($D41=1,INDEX([1]Pitchers!$FK:$FK,MATCH($A41,[1]Pitchers!$A:$A,0)),MAX(-16,IF($D41=2,AA41-MIN(0.75,0.25*(RIGHT(AB$4,4)*1-(RIGHT($AD$4,4)*1)+0.25)*(1-MIN(0.75,INDEX([1]Hitters!$CF:$CF,MATCH($A41,[1]Hitters!$A:$A,0)))/0.75*1)+INDEX([1]Hitters!$CF:$CF,MATCH($A41,[1]Hitters!$A:$A,0)))/0.75*1,IF($D41&gt;6,(AA41-MIN(0.75,0.25*(RIGHT(AB$4,4)*1-(RIGHT($AD$4,4)*1)+0.25)*(1-MIN(0.75,INDEX([1]Hitters!$CF:$CF,MATCH($A41,[1]Hitters!$A:$A,0)))/0.75*1)+INDEX([1]Hitters!$CF:$CF,MATCH($A41,[1]Hitters!$A:$A,0)))/0.75*($M41+RIGHT(AB$4,4)*1-RIGHT($AA$4,4)*1+10)*0.05),IF($D41=3,(AA41-MIN(0.75,0.25*(RIGHT(AB$4,4)*1-(RIGHT($AD$4,4)*1)+0.25)*(1-MIN(0.75,INDEX([1]Hitters!$CF:$CF,MATCH($A41,[1]Hitters!$A:$A,0)))/0.75*1)+INDEX([1]Hitters!$CF:$CF,MATCH($A41,[1]Hitters!$A:$A,0)))/0.75*($M41+RIGHT(AB$4,4)*1-RIGHT($AA$4,4)*1-27)*0.1),(AA41-MIN(0.75,0.25*(RIGHT(AB$4,4)*1-(RIGHT($AD$4,4)*1)+0.25)*(1-MIN(0.75,INDEX([1]Hitters!$CF:$CF,MATCH($A41,[1]Hitters!$A:$A,0)))/0.75*1)+INDEX([1]Hitters!$CF:$CF,MATCH($A41,[1]Hitters!$A:$A,0)))/0.75*($M41+RIGHT(AB$4,4)*1-RIGHT($AA$4,4)*1-20)*0.094)))))))</f>
        <v>0</v>
      </c>
      <c r="AC41" s="96">
        <f>IF($D41=0,0,IF($D41=1,INDEX([1]Pitchers!$FK:$FK,MATCH($A41,[1]Pitchers!$A:$A,0)),MAX(-16,IF($D41=2,AB41-MIN(0.75,0.25*(RIGHT(AC$4,4)*1-(RIGHT($AD$4,4)*1)+0.25)*(1-MIN(0.75,INDEX([1]Hitters!$CF:$CF,MATCH($A41,[1]Hitters!$A:$A,0)))/0.75*1)+INDEX([1]Hitters!$CF:$CF,MATCH($A41,[1]Hitters!$A:$A,0)))/0.75*1,IF($D41&gt;6,(AB41-MIN(0.75,0.25*(RIGHT(AC$4,4)*1-(RIGHT($AD$4,4)*1)+0.25)*(1-MIN(0.75,INDEX([1]Hitters!$CF:$CF,MATCH($A41,[1]Hitters!$A:$A,0)))/0.75*1)+INDEX([1]Hitters!$CF:$CF,MATCH($A41,[1]Hitters!$A:$A,0)))/0.75*($M41+RIGHT(AC$4,4)*1-RIGHT($AA$4,4)*1+10)*0.05),IF($D41=3,(AB41-MIN(0.75,0.25*(RIGHT(AC$4,4)*1-(RIGHT($AD$4,4)*1)+0.25)*(1-MIN(0.75,INDEX([1]Hitters!$CF:$CF,MATCH($A41,[1]Hitters!$A:$A,0)))/0.75*1)+INDEX([1]Hitters!$CF:$CF,MATCH($A41,[1]Hitters!$A:$A,0)))/0.75*($M41+RIGHT(AC$4,4)*1-RIGHT($AA$4,4)*1-27)*0.1),(AB41-MIN(0.75,0.25*(RIGHT(AC$4,4)*1-(RIGHT($AD$4,4)*1)+0.25)*(1-MIN(0.75,INDEX([1]Hitters!$CF:$CF,MATCH($A41,[1]Hitters!$A:$A,0)))/0.75*1)+INDEX([1]Hitters!$CF:$CF,MATCH($A41,[1]Hitters!$A:$A,0)))/0.75*($M41+RIGHT(AC$4,4)*1-RIGHT($AA$4,4)*1-20)*0.094)))))))</f>
        <v>0</v>
      </c>
      <c r="AD41" s="96">
        <f>IF($D41=0,0,IF($D41=1,INDEX([1]Pitchers!$FK:$FK,MATCH($A41,[1]Pitchers!$A:$A,0)),MAX(-16,IF($D41=2,AC41-MIN(0.75,0.25*(RIGHT(AD$4,4)*1-(RIGHT($AD$4,4)*1)+0.25)*(1-MIN(0.75,INDEX([1]Hitters!$CF:$CF,MATCH($A41,[1]Hitters!$A:$A,0)))/0.75*1)+INDEX([1]Hitters!$CF:$CF,MATCH($A41,[1]Hitters!$A:$A,0)))/0.75*1,IF($D41&gt;6,(AC41-MIN(0.75,0.25*(RIGHT(AD$4,4)*1-(RIGHT($AD$4,4)*1)+0.25)*(1-MIN(0.75,INDEX([1]Hitters!$CF:$CF,MATCH($A41,[1]Hitters!$A:$A,0)))/0.75*1)+INDEX([1]Hitters!$CF:$CF,MATCH($A41,[1]Hitters!$A:$A,0)))/0.75*($M41+RIGHT(AD$4,4)*1-RIGHT($AA$4,4)*1+10)*0.05),IF($D41=3,(AC41-MIN(0.75,0.25*(RIGHT(AD$4,4)*1-(RIGHT($AD$4,4)*1)+0.25)*(1-MIN(0.75,INDEX([1]Hitters!$CF:$CF,MATCH($A41,[1]Hitters!$A:$A,0)))/0.75*1)+INDEX([1]Hitters!$CF:$CF,MATCH($A41,[1]Hitters!$A:$A,0)))/0.75*($M41+RIGHT(AD$4,4)*1-RIGHT($AA$4,4)*1-27)*0.1),(AC41-MIN(0.75,0.25*(RIGHT(AD$4,4)*1-(RIGHT($AD$4,4)*1)+0.25)*(1-MIN(0.75,INDEX([1]Hitters!$CF:$CF,MATCH($A41,[1]Hitters!$A:$A,0)))/0.75*1)+INDEX([1]Hitters!$CF:$CF,MATCH($A41,[1]Hitters!$A:$A,0)))/0.75*($M41+RIGHT(AD$4,4)*1-RIGHT($AA$4,4)*1-20)*0.094)))))))</f>
        <v>0</v>
      </c>
      <c r="AE41" s="96">
        <f>IF($D41=0,0,IF($D41=1,INDEX([1]Pitchers!$FK:$FK,MATCH($A41,[1]Pitchers!$A:$A,0)),MAX(-16,IF($D41=2,AD41-MIN(0.75,0.25*(RIGHT(AE$4,4)*1-(RIGHT($AD$4,4)*1)+0.25)*(1-MIN(0.75,INDEX([1]Hitters!$CF:$CF,MATCH($A41,[1]Hitters!$A:$A,0)))/0.75*1)+INDEX([1]Hitters!$CF:$CF,MATCH($A41,[1]Hitters!$A:$A,0)))/0.75*1,IF($D41&gt;6,(AD41-MIN(0.75,0.25*(RIGHT(AE$4,4)*1-(RIGHT($AD$4,4)*1)+0.25)*(1-MIN(0.75,INDEX([1]Hitters!$CF:$CF,MATCH($A41,[1]Hitters!$A:$A,0)))/0.75*1)+INDEX([1]Hitters!$CF:$CF,MATCH($A41,[1]Hitters!$A:$A,0)))/0.75*($M41+RIGHT(AE$4,4)*1-RIGHT($AA$4,4)*1+10)*0.05),IF($D41=3,(AD41-MIN(0.75,0.25*(RIGHT(AE$4,4)*1-(RIGHT($AD$4,4)*1)+0.25)*(1-MIN(0.75,INDEX([1]Hitters!$CF:$CF,MATCH($A41,[1]Hitters!$A:$A,0)))/0.75*1)+INDEX([1]Hitters!$CF:$CF,MATCH($A41,[1]Hitters!$A:$A,0)))/0.75*($M41+RIGHT(AE$4,4)*1-RIGHT($AA$4,4)*1-27)*0.1),(AD41-MIN(0.75,0.25*(RIGHT(AE$4,4)*1-(RIGHT($AD$4,4)*1)+0.25)*(1-MIN(0.75,INDEX([1]Hitters!$CF:$CF,MATCH($A41,[1]Hitters!$A:$A,0)))/0.75*1)+INDEX([1]Hitters!$CF:$CF,MATCH($A41,[1]Hitters!$A:$A,0)))/0.75*($M41+RIGHT(AE$4,4)*1-RIGHT($AA$4,4)*1-20)*0.094)))))))</f>
        <v>0</v>
      </c>
      <c r="AF41" s="96">
        <f>IF($D41=0,0,IF($D41=1,INDEX([1]Pitchers!$FK:$FK,MATCH($A41,[1]Pitchers!$A:$A,0)),MAX(-16,IF($D41=2,AE41-MIN(0.75,0.25*(RIGHT(AF$4,4)*1-(RIGHT($AD$4,4)*1)+0.25)*(1-MIN(0.75,INDEX([1]Hitters!$CF:$CF,MATCH($A41,[1]Hitters!$A:$A,0)))/0.75*1)+INDEX([1]Hitters!$CF:$CF,MATCH($A41,[1]Hitters!$A:$A,0)))/0.75*1,IF($D41&gt;6,(AE41-MIN(0.75,0.25*(RIGHT(AF$4,4)*1-(RIGHT($AD$4,4)*1)+0.25)*(1-MIN(0.75,INDEX([1]Hitters!$CF:$CF,MATCH($A41,[1]Hitters!$A:$A,0)))/0.75*1)+INDEX([1]Hitters!$CF:$CF,MATCH($A41,[1]Hitters!$A:$A,0)))/0.75*($M41+RIGHT(AF$4,4)*1-RIGHT($AA$4,4)*1+10)*0.05),IF($D41=3,(AE41-MIN(0.75,0.25*(RIGHT(AF$4,4)*1-(RIGHT($AD$4,4)*1)+0.25)*(1-MIN(0.75,INDEX([1]Hitters!$CF:$CF,MATCH($A41,[1]Hitters!$A:$A,0)))/0.75*1)+INDEX([1]Hitters!$CF:$CF,MATCH($A41,[1]Hitters!$A:$A,0)))/0.75*($M41+RIGHT(AF$4,4)*1-RIGHT($AA$4,4)*1-27)*0.1),(AE41-MIN(0.75,0.25*(RIGHT(AF$4,4)*1-(RIGHT($AD$4,4)*1)+0.25)*(1-MIN(0.75,INDEX([1]Hitters!$CF:$CF,MATCH($A41,[1]Hitters!$A:$A,0)))/0.75*1)+INDEX([1]Hitters!$CF:$CF,MATCH($A41,[1]Hitters!$A:$A,0)))/0.75*($M41+RIGHT(AF$4,4)*1-RIGHT($AA$4,4)*1-20)*0.094)))))))</f>
        <v>0</v>
      </c>
      <c r="AG41" s="96">
        <f>IF($D41=0,0,IF($D41=1,INDEX([1]Pitchers!$FK:$FK,MATCH($A41,[1]Pitchers!$A:$A,0)),MAX(-16,IF($D41=2,AF41-MIN(0.75,0.25*(RIGHT(AG$4,4)*1-(RIGHT($AD$4,4)*1)+0.25)*(1-MIN(0.75,INDEX([1]Hitters!$CF:$CF,MATCH($A41,[1]Hitters!$A:$A,0)))/0.75*1)+INDEX([1]Hitters!$CF:$CF,MATCH($A41,[1]Hitters!$A:$A,0)))/0.75*1,IF($D41&gt;6,(AF41-MIN(0.75,0.25*(RIGHT(AG$4,4)*1-(RIGHT($AD$4,4)*1)+0.25)*(1-MIN(0.75,INDEX([1]Hitters!$CF:$CF,MATCH($A41,[1]Hitters!$A:$A,0)))/0.75*1)+INDEX([1]Hitters!$CF:$CF,MATCH($A41,[1]Hitters!$A:$A,0)))/0.75*($M41+RIGHT(AG$4,4)*1-RIGHT($AA$4,4)*1+10)*0.05),IF($D41=3,(AF41-MIN(0.75,0.25*(RIGHT(AG$4,4)*1-(RIGHT($AD$4,4)*1)+0.25)*(1-MIN(0.75,INDEX([1]Hitters!$CF:$CF,MATCH($A41,[1]Hitters!$A:$A,0)))/0.75*1)+INDEX([1]Hitters!$CF:$CF,MATCH($A41,[1]Hitters!$A:$A,0)))/0.75*($M41+RIGHT(AG$4,4)*1-RIGHT($AA$4,4)*1-27)*0.1),(AF41-MIN(0.75,0.25*(RIGHT(AG$4,4)*1-(RIGHT($AD$4,4)*1)+0.25)*(1-MIN(0.75,INDEX([1]Hitters!$CF:$CF,MATCH($A41,[1]Hitters!$A:$A,0)))/0.75*1)+INDEX([1]Hitters!$CF:$CF,MATCH($A41,[1]Hitters!$A:$A,0)))/0.75*($M41+RIGHT(AG$4,4)*1-RIGHT($AA$4,4)*1-20)*0.094)))))))</f>
        <v>0</v>
      </c>
      <c r="AH41" s="96">
        <f>IF($D41=0,0,IF($D41=1,INDEX([1]Pitchers!$FK:$FK,MATCH($A41,[1]Pitchers!$A:$A,0)),MAX(-16,IF($D41=2,AG41-MIN(0.75,0.25*(RIGHT(AH$4,4)*1-(RIGHT($AD$4,4)*1)+0.25)*(1-MIN(0.75,INDEX([1]Hitters!$CF:$CF,MATCH($A41,[1]Hitters!$A:$A,0)))/0.75*1)+INDEX([1]Hitters!$CF:$CF,MATCH($A41,[1]Hitters!$A:$A,0)))/0.75*1,IF($D41&gt;6,(AG41-MIN(0.75,0.25*(RIGHT(AH$4,4)*1-(RIGHT($AD$4,4)*1)+0.25)*(1-MIN(0.75,INDEX([1]Hitters!$CF:$CF,MATCH($A41,[1]Hitters!$A:$A,0)))/0.75*1)+INDEX([1]Hitters!$CF:$CF,MATCH($A41,[1]Hitters!$A:$A,0)))/0.75*($M41+RIGHT(AH$4,4)*1-RIGHT($AA$4,4)*1+10)*0.05),IF($D41=3,(AG41-MIN(0.75,0.25*(RIGHT(AH$4,4)*1-(RIGHT($AD$4,4)*1)+0.25)*(1-MIN(0.75,INDEX([1]Hitters!$CF:$CF,MATCH($A41,[1]Hitters!$A:$A,0)))/0.75*1)+INDEX([1]Hitters!$CF:$CF,MATCH($A41,[1]Hitters!$A:$A,0)))/0.75*($M41+RIGHT(AH$4,4)*1-RIGHT($AA$4,4)*1-27)*0.1),(AG41-MIN(0.75,0.25*(RIGHT(AH$4,4)*1-(RIGHT($AD$4,4)*1)+0.25)*(1-MIN(0.75,INDEX([1]Hitters!$CF:$CF,MATCH($A41,[1]Hitters!$A:$A,0)))/0.75*1)+INDEX([1]Hitters!$CF:$CF,MATCH($A41,[1]Hitters!$A:$A,0)))/0.75*($M41+RIGHT(AH$4,4)*1-RIGHT($AA$4,4)*1-20)*0.094)))))))</f>
        <v>0</v>
      </c>
      <c r="AI41" s="96">
        <f>IF($D41=0,0,IF($D41=1,INDEX([1]Pitchers!$FK:$FK,MATCH($A41,[1]Pitchers!$A:$A,0)),MAX(-16,IF($D41=2,AH41-MIN(0.75,0.25*(RIGHT(AI$4,4)*1-(RIGHT($AD$4,4)*1)+0.25)*(1-MIN(0.75,INDEX([1]Hitters!$CF:$CF,MATCH($A41,[1]Hitters!$A:$A,0)))/0.75*1)+INDEX([1]Hitters!$CF:$CF,MATCH($A41,[1]Hitters!$A:$A,0)))/0.75*1,IF($D41&gt;6,(AH41-MIN(0.75,0.25*(RIGHT(AI$4,4)*1-(RIGHT($AD$4,4)*1)+0.25)*(1-MIN(0.75,INDEX([1]Hitters!$CF:$CF,MATCH($A41,[1]Hitters!$A:$A,0)))/0.75*1)+INDEX([1]Hitters!$CF:$CF,MATCH($A41,[1]Hitters!$A:$A,0)))/0.75*($M41+RIGHT(AI$4,4)*1-RIGHT($AA$4,4)*1+10)*0.05),IF($D41=3,(AH41-MIN(0.75,0.25*(RIGHT(AI$4,4)*1-(RIGHT($AD$4,4)*1)+0.25)*(1-MIN(0.75,INDEX([1]Hitters!$CF:$CF,MATCH($A41,[1]Hitters!$A:$A,0)))/0.75*1)+INDEX([1]Hitters!$CF:$CF,MATCH($A41,[1]Hitters!$A:$A,0)))/0.75*($M41+RIGHT(AI$4,4)*1-RIGHT($AA$4,4)*1-27)*0.1),(AH41-MIN(0.75,0.25*(RIGHT(AI$4,4)*1-(RIGHT($AD$4,4)*1)+0.25)*(1-MIN(0.75,INDEX([1]Hitters!$CF:$CF,MATCH($A41,[1]Hitters!$A:$A,0)))/0.75*1)+INDEX([1]Hitters!$CF:$CF,MATCH($A41,[1]Hitters!$A:$A,0)))/0.75*($M41+RIGHT(AI$4,4)*1-RIGHT($AA$4,4)*1-20)*0.094)))))))</f>
        <v>0</v>
      </c>
      <c r="AJ41" s="96">
        <f>IF($D41=0,0,IF($D41=1,INDEX([1]Pitchers!$FK:$FK,MATCH($A41,[1]Pitchers!$A:$A,0)),MAX(-16,IF($D41=2,AI41-MIN(0.75,0.25*(RIGHT(AJ$4,4)*1-(RIGHT($AD$4,4)*1)+0.25)*(1-MIN(0.75,INDEX([1]Hitters!$CF:$CF,MATCH($A41,[1]Hitters!$A:$A,0)))/0.75*1)+INDEX([1]Hitters!$CF:$CF,MATCH($A41,[1]Hitters!$A:$A,0)))/0.75*1,IF($D41&gt;6,(AI41-MIN(0.75,0.25*(RIGHT(AJ$4,4)*1-(RIGHT($AD$4,4)*1)+0.25)*(1-MIN(0.75,INDEX([1]Hitters!$CF:$CF,MATCH($A41,[1]Hitters!$A:$A,0)))/0.75*1)+INDEX([1]Hitters!$CF:$CF,MATCH($A41,[1]Hitters!$A:$A,0)))/0.75*($M41+RIGHT(AJ$4,4)*1-RIGHT($AA$4,4)*1+10)*0.05),IF($D41=3,(AI41-MIN(0.75,0.25*(RIGHT(AJ$4,4)*1-(RIGHT($AD$4,4)*1)+0.25)*(1-MIN(0.75,INDEX([1]Hitters!$CF:$CF,MATCH($A41,[1]Hitters!$A:$A,0)))/0.75*1)+INDEX([1]Hitters!$CF:$CF,MATCH($A41,[1]Hitters!$A:$A,0)))/0.75*($M41+RIGHT(AJ$4,4)*1-RIGHT($AA$4,4)*1-27)*0.1),(AI41-MIN(0.75,0.25*(RIGHT(AJ$4,4)*1-(RIGHT($AD$4,4)*1)+0.25)*(1-MIN(0.75,INDEX([1]Hitters!$CF:$CF,MATCH($A41,[1]Hitters!$A:$A,0)))/0.75*1)+INDEX([1]Hitters!$CF:$CF,MATCH($A41,[1]Hitters!$A:$A,0)))/0.75*($M41+RIGHT(AJ$4,4)*1-RIGHT($AA$4,4)*1-20)*0.094)))))))</f>
        <v>0</v>
      </c>
      <c r="AK41" s="96">
        <f>IF($D41=0,0,IF($D41=1,INDEX([1]Pitchers!$FK:$FK,MATCH($A41,[1]Pitchers!$A:$A,0)),MAX(-16,IF($D41=2,AJ41-MIN(0.75,0.25*(RIGHT(AK$4,4)*1-(RIGHT($AD$4,4)*1)+0.25)*(1-MIN(0.75,INDEX([1]Hitters!$CF:$CF,MATCH($A41,[1]Hitters!$A:$A,0)))/0.75*1)+INDEX([1]Hitters!$CF:$CF,MATCH($A41,[1]Hitters!$A:$A,0)))/0.75*1,IF($D41&gt;6,(AJ41-MIN(0.75,0.25*(RIGHT(AK$4,4)*1-(RIGHT($AD$4,4)*1)+0.25)*(1-MIN(0.75,INDEX([1]Hitters!$CF:$CF,MATCH($A41,[1]Hitters!$A:$A,0)))/0.75*1)+INDEX([1]Hitters!$CF:$CF,MATCH($A41,[1]Hitters!$A:$A,0)))/0.75*($M41+RIGHT(AK$4,4)*1-RIGHT($AA$4,4)*1+10)*0.05),IF($D41=3,(AJ41-MIN(0.75,0.25*(RIGHT(AK$4,4)*1-(RIGHT($AD$4,4)*1)+0.25)*(1-MIN(0.75,INDEX([1]Hitters!$CF:$CF,MATCH($A41,[1]Hitters!$A:$A,0)))/0.75*1)+INDEX([1]Hitters!$CF:$CF,MATCH($A41,[1]Hitters!$A:$A,0)))/0.75*($M41+RIGHT(AK$4,4)*1-RIGHT($AA$4,4)*1-27)*0.1),(AJ41-MIN(0.75,0.25*(RIGHT(AK$4,4)*1-(RIGHT($AD$4,4)*1)+0.25)*(1-MIN(0.75,INDEX([1]Hitters!$CF:$CF,MATCH($A41,[1]Hitters!$A:$A,0)))/0.75*1)+INDEX([1]Hitters!$CF:$CF,MATCH($A41,[1]Hitters!$A:$A,0)))/0.75*($M41+RIGHT(AK$4,4)*1-RIGHT($AA$4,4)*1-20)*0.094)))))))</f>
        <v>0</v>
      </c>
      <c r="AL41" s="96">
        <f>IF($D41=0,0,IF($D41=1,INDEX([1]Pitchers!$FK:$FK,MATCH($A41,[1]Pitchers!$A:$A,0)),MAX(-16,IF($D41=2,AK41-MIN(0.75,0.25*(RIGHT(AL$4,4)*1-(RIGHT($AD$4,4)*1)+0.25)*(1-MIN(0.75,INDEX([1]Hitters!$CF:$CF,MATCH($A41,[1]Hitters!$A:$A,0)))/0.75*1)+INDEX([1]Hitters!$CF:$CF,MATCH($A41,[1]Hitters!$A:$A,0)))/0.75*1,IF($D41&gt;6,(AK41-MIN(0.75,0.25*(RIGHT(AL$4,4)*1-(RIGHT($AD$4,4)*1)+0.25)*(1-MIN(0.75,INDEX([1]Hitters!$CF:$CF,MATCH($A41,[1]Hitters!$A:$A,0)))/0.75*1)+INDEX([1]Hitters!$CF:$CF,MATCH($A41,[1]Hitters!$A:$A,0)))/0.75*($M41+RIGHT(AL$4,4)*1-RIGHT($AA$4,4)*1+10)*0.05),IF($D41=3,(AK41-MIN(0.75,0.25*(RIGHT(AL$4,4)*1-(RIGHT($AD$4,4)*1)+0.25)*(1-MIN(0.75,INDEX([1]Hitters!$CF:$CF,MATCH($A41,[1]Hitters!$A:$A,0)))/0.75*1)+INDEX([1]Hitters!$CF:$CF,MATCH($A41,[1]Hitters!$A:$A,0)))/0.75*($M41+RIGHT(AL$4,4)*1-RIGHT($AA$4,4)*1-27)*0.1),(AK41-MIN(0.75,0.25*(RIGHT(AL$4,4)*1-(RIGHT($AD$4,4)*1)+0.25)*(1-MIN(0.75,INDEX([1]Hitters!$CF:$CF,MATCH($A41,[1]Hitters!$A:$A,0)))/0.75*1)+INDEX([1]Hitters!$CF:$CF,MATCH($A41,[1]Hitters!$A:$A,0)))/0.75*($M41+RIGHT(AL$4,4)*1-RIGHT($AA$4,4)*1-20)*0.094)))))))</f>
        <v>0</v>
      </c>
      <c r="AM41" s="98">
        <f>MAX(IF($D41=0,20,IF($D41=1,60,150)),MAX(0,IF($D41&gt;1,INDEX([1]Hitters!$ER:$ER,MATCH($A41,[1]Hitters!$A:$A,0))*(0.4+MAX(0,0.6*MIN(1,(IF(O41="",0,(((4.25+(O41-0.263)*4.2)^(((4.25+(O41-0.263)*4.2)+(4.25-AA41*600/600*4.2/600))^0.285))/((4.25+(O41-0.263)*4.2)^(((4.25+(O41-0.263)*4.2)+(4.25-AA41*600/600*4.2/600))^0.285)+(4.25-AA41*600/600*4.2/600)^(((4.25+(O41-0.263)*4.2)+(4.25-AA41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41,[1]Pitchers!$A:$A,0))))*IF($D41&lt;2,(0.4+0.6*MAX(0,MIN(1,IF($D41=0,((4.25)^(((4.25)+(4.25-(4-O41)*4.25/4*1/9))^0.285)/((4.25)^(((4.25)+(4.25-(4-O41)*4.25/4*1/9))^0.285)+(4.25-(4-O41)*4.25/4*1/9)^(((4.25)+(4.25-(4-O41)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41)))/0.5345*0.0009131+0.0104414*(3.74-MIN(3.74,O41)))*50,(((4.25+(AA41-0.263)*0.32*198*MAX(6,198/33)/198)^(((4.25+(AA41-0.263)*0.32*198*MAX(6,198/33)/198)+(4.25-(4-O41)*4.25/4*MAX(6,198/33)/9))^0.285)/((4.25+(AA41-0.263)*0.32*198*MAX(6,198/33)/198)^(((4.25+(AA41-0.263)*0.32*198*MAX(6,198/33)/198)+(4.25-(4-O41)*4.25/4*MAX(6,198/33)/9))^0.285)+(4.25-(4-O41)*4.25/4*MAX(6,198/33)/9)^(((4.25+(AA41-0.263)*0.32*198*MAX(6,198/33)/198)+(4.25-(4-O41)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41=0,50,198)/0.0065))),1))</f>
        <v>50.291797938148157</v>
      </c>
      <c r="AN41" s="98">
        <f t="shared" si="71"/>
        <v>20</v>
      </c>
      <c r="AO41" s="98">
        <f t="shared" si="72"/>
        <v>20</v>
      </c>
      <c r="AP41" s="98">
        <f t="shared" si="73"/>
        <v>20</v>
      </c>
      <c r="AQ41" s="98">
        <f t="shared" si="74"/>
        <v>20</v>
      </c>
      <c r="AR41" s="98">
        <f t="shared" si="75"/>
        <v>20</v>
      </c>
      <c r="AS41" s="98">
        <f t="shared" si="76"/>
        <v>20</v>
      </c>
      <c r="AT41" s="98">
        <f t="shared" si="77"/>
        <v>20</v>
      </c>
      <c r="AU41" s="98">
        <f t="shared" si="78"/>
        <v>20</v>
      </c>
      <c r="AV41" s="98">
        <f t="shared" si="79"/>
        <v>20</v>
      </c>
      <c r="AW41" s="98">
        <f t="shared" si="80"/>
        <v>20</v>
      </c>
      <c r="AX41" s="98">
        <f t="shared" si="81"/>
        <v>20</v>
      </c>
      <c r="AY41" s="96">
        <f t="shared" si="82"/>
        <v>9.2377395853417546E-2</v>
      </c>
      <c r="AZ41" s="96">
        <f t="shared" si="83"/>
        <v>9.0476190476190474</v>
      </c>
      <c r="BA41" s="96">
        <f t="shared" si="84"/>
        <v>9.2377395853417546E-2</v>
      </c>
      <c r="BB41" s="96">
        <f t="shared" si="85"/>
        <v>0</v>
      </c>
      <c r="BC41" s="96">
        <f t="shared" si="86"/>
        <v>0</v>
      </c>
      <c r="BD41" s="96">
        <f t="shared" si="87"/>
        <v>0</v>
      </c>
      <c r="BE41" s="96">
        <f t="shared" si="88"/>
        <v>0</v>
      </c>
      <c r="BF41" s="96">
        <f t="shared" si="89"/>
        <v>0</v>
      </c>
      <c r="BG41" s="96">
        <f t="shared" si="90"/>
        <v>0</v>
      </c>
      <c r="BH41" s="96">
        <f t="shared" si="91"/>
        <v>0</v>
      </c>
      <c r="BI41" s="96">
        <f t="shared" si="92"/>
        <v>0</v>
      </c>
      <c r="BJ41" s="96">
        <f t="shared" si="93"/>
        <v>0</v>
      </c>
      <c r="BK41" s="96">
        <f t="shared" si="94"/>
        <v>0</v>
      </c>
      <c r="BL41" s="96">
        <f t="shared" si="95"/>
        <v>0</v>
      </c>
      <c r="BM41" s="129">
        <f t="shared" si="67"/>
        <v>5.5</v>
      </c>
      <c r="BN41" s="129">
        <f t="shared" si="67"/>
        <v>5.5</v>
      </c>
      <c r="BO41" s="129" t="str">
        <f t="shared" si="67"/>
        <v/>
      </c>
      <c r="BP41" s="129" t="str">
        <f t="shared" si="67"/>
        <v/>
      </c>
      <c r="BQ41" s="129" t="str">
        <f t="shared" si="67"/>
        <v/>
      </c>
      <c r="BR41" s="129" t="str">
        <f t="shared" si="67"/>
        <v/>
      </c>
      <c r="BS41" s="129" t="str">
        <f t="shared" si="67"/>
        <v/>
      </c>
      <c r="BT41" s="129" t="str">
        <f t="shared" si="67"/>
        <v/>
      </c>
      <c r="BU41" s="129" t="str">
        <f t="shared" si="67"/>
        <v/>
      </c>
      <c r="BV41" s="129" t="str">
        <f t="shared" si="67"/>
        <v/>
      </c>
      <c r="BW41" s="129" t="str">
        <f t="shared" si="67"/>
        <v/>
      </c>
      <c r="BX41" s="129" t="str">
        <f t="shared" si="67"/>
        <v/>
      </c>
      <c r="BY41" s="130">
        <f t="shared" si="96"/>
        <v>1.2390191668273403</v>
      </c>
      <c r="BZ41" s="130">
        <f t="shared" si="97"/>
        <v>0.5</v>
      </c>
      <c r="CA41" s="130">
        <f t="shared" si="98"/>
        <v>0.5</v>
      </c>
      <c r="CB41" s="130">
        <f t="shared" si="99"/>
        <v>0.5</v>
      </c>
      <c r="CC41" s="130">
        <f t="shared" si="100"/>
        <v>0.5</v>
      </c>
      <c r="CD41" s="130">
        <f t="shared" si="101"/>
        <v>0.5</v>
      </c>
      <c r="CE41" s="130">
        <f t="shared" si="102"/>
        <v>0.5</v>
      </c>
      <c r="CF41" s="130">
        <f t="shared" si="103"/>
        <v>0.5</v>
      </c>
      <c r="CG41" s="130">
        <f t="shared" si="104"/>
        <v>0.5</v>
      </c>
      <c r="CH41" s="130">
        <f t="shared" si="105"/>
        <v>0.5</v>
      </c>
      <c r="CI41" s="130">
        <f t="shared" si="106"/>
        <v>0.5</v>
      </c>
      <c r="CJ41" s="130">
        <f t="shared" si="107"/>
        <v>0.5</v>
      </c>
      <c r="CK41" s="131">
        <f t="shared" si="108"/>
        <v>2</v>
      </c>
      <c r="CL41" s="96">
        <f t="shared" si="109"/>
        <v>-0.44069051639198387</v>
      </c>
      <c r="CM41" s="96">
        <f t="shared" si="110"/>
        <v>-0.21198999999999998</v>
      </c>
      <c r="CN41" s="96">
        <f t="shared" si="111"/>
        <v>-0.21198999999999998</v>
      </c>
      <c r="CO41" s="96">
        <f t="shared" si="112"/>
        <v>-0.21198999999999998</v>
      </c>
      <c r="CP41" s="96">
        <f t="shared" si="113"/>
        <v>-0.21198999999999998</v>
      </c>
      <c r="CQ41" s="96">
        <f t="shared" si="114"/>
        <v>-0.21198999999999998</v>
      </c>
      <c r="CR41" s="96">
        <f t="shared" si="115"/>
        <v>-0.21198999999999998</v>
      </c>
      <c r="CS41" s="96">
        <f t="shared" si="116"/>
        <v>-0.21198999999999998</v>
      </c>
      <c r="CT41" s="96">
        <f t="shared" si="117"/>
        <v>-0.21198999999999998</v>
      </c>
      <c r="CU41" s="96">
        <f t="shared" si="118"/>
        <v>-0.21198999999999998</v>
      </c>
      <c r="CV41" s="96">
        <f t="shared" si="119"/>
        <v>-0.21198999999999998</v>
      </c>
      <c r="CW41" s="96">
        <f t="shared" si="120"/>
        <v>-0.21198999999999998</v>
      </c>
      <c r="CX41" s="96">
        <f>MAX(0,(IF(CL41&gt;0,(CL41-ROUNDDOWN(CL41,1))/0.1*LOOKUP(ROUNDUP(CL41+81.1,1),CB!$A:$A,CB!$C:$C)+(1-(CL41-ROUNDDOWN(CL41,1))/0.1)*LOOKUP(ROUNDDOWN(CL41+81.1,1),CB!$A:$A,CB!$C:$C),(CL41-ROUNDDOWN(CL41-0.1,1))/0.1*LOOKUP(ROUNDUP(CL41+81.1,1),CB!$A:$A,CB!$C:$C)+(1-(CL41-ROUNDDOWN(CL41-0.1,1))/0.1)*LOOKUP(ROUNDDOWN(CL41+81.1,1),CB!$A:$A,CB!$C:$C))-LOOKUP(81.1,CB!$A:$A,CB!$C:$C))/(1-(BINOMDIST(97,162,0.5,TRUE)-BINOMDIST(87,162,0.5,TRUE)))*$C$2*($B$1^(LEFT(CX$4,4)*1-LEFT($BA$4,4)*1))*(37.75+CL41))</f>
        <v>0</v>
      </c>
      <c r="CY41" s="96">
        <f>MAX(0,(IF(CM41&gt;0,(CM41-ROUNDDOWN(CM41,1))/0.1*LOOKUP(ROUNDUP(CM41+81.1,1),CB!$A:$A,CB!$C:$C)+(1-(CM41-ROUNDDOWN(CM41,1))/0.1)*LOOKUP(ROUNDDOWN(CM41+81.1,1),CB!$A:$A,CB!$C:$C),(CM41-ROUNDDOWN(CM41-0.1,1))/0.1*LOOKUP(ROUNDUP(CM41+81.1,1),CB!$A:$A,CB!$C:$C)+(1-(CM41-ROUNDDOWN(CM41-0.1,1))/0.1)*LOOKUP(ROUNDDOWN(CM41+81.1,1),CB!$A:$A,CB!$C:$C))-LOOKUP(81.1,CB!$A:$A,CB!$C:$C))/(1-(BINOMDIST(97,162,0.5,TRUE)-BINOMDIST(87,162,0.5,TRUE)))*$C$2*($B$1^(LEFT(CY$4,4)*1-LEFT($BA$4,4)*1))*(37.75+CM41))</f>
        <v>0</v>
      </c>
      <c r="CZ41" s="96">
        <f>MAX(0,(IF(CN41&gt;0,(CN41-ROUNDDOWN(CN41,1))/0.1*LOOKUP(ROUNDUP(CN41+81.1,1),CB!$A:$A,CB!$C:$C)+(1-(CN41-ROUNDDOWN(CN41,1))/0.1)*LOOKUP(ROUNDDOWN(CN41+81.1,1),CB!$A:$A,CB!$C:$C),(CN41-ROUNDDOWN(CN41-0.1,1))/0.1*LOOKUP(ROUNDUP(CN41+81.1,1),CB!$A:$A,CB!$C:$C)+(1-(CN41-ROUNDDOWN(CN41-0.1,1))/0.1)*LOOKUP(ROUNDDOWN(CN41+81.1,1),CB!$A:$A,CB!$C:$C))-LOOKUP(81.1,CB!$A:$A,CB!$C:$C))/(1-(BINOMDIST(97,162,0.5,TRUE)-BINOMDIST(87,162,0.5,TRUE)))*$C$2*($B$1^(LEFT(CZ$4,4)*1-LEFT($BA$4,4)*1))*(37.75+CN41))</f>
        <v>0</v>
      </c>
      <c r="DA41" s="96">
        <f>MAX(0,(IF(CO41&gt;0,(CO41-ROUNDDOWN(CO41,1))/0.1*LOOKUP(ROUNDUP(CO41+81.1,1),CB!$A:$A,CB!$C:$C)+(1-(CO41-ROUNDDOWN(CO41,1))/0.1)*LOOKUP(ROUNDDOWN(CO41+81.1,1),CB!$A:$A,CB!$C:$C),(CO41-ROUNDDOWN(CO41-0.1,1))/0.1*LOOKUP(ROUNDUP(CO41+81.1,1),CB!$A:$A,CB!$C:$C)+(1-(CO41-ROUNDDOWN(CO41-0.1,1))/0.1)*LOOKUP(ROUNDDOWN(CO41+81.1,1),CB!$A:$A,CB!$C:$C))-LOOKUP(81.1,CB!$A:$A,CB!$C:$C))/(1-(BINOMDIST(97,162,0.5,TRUE)-BINOMDIST(87,162,0.5,TRUE)))*$C$2*($B$1^(LEFT(DA$4,4)*1-LEFT($BA$4,4)*1))*(37.75+CO41))</f>
        <v>0</v>
      </c>
      <c r="DB41" s="96">
        <f>MAX(0,(IF(CP41&gt;0,(CP41-ROUNDDOWN(CP41,1))/0.1*LOOKUP(ROUNDUP(CP41+81.1,1),CB!$A:$A,CB!$C:$C)+(1-(CP41-ROUNDDOWN(CP41,1))/0.1)*LOOKUP(ROUNDDOWN(CP41+81.1,1),CB!$A:$A,CB!$C:$C),(CP41-ROUNDDOWN(CP41-0.1,1))/0.1*LOOKUP(ROUNDUP(CP41+81.1,1),CB!$A:$A,CB!$C:$C)+(1-(CP41-ROUNDDOWN(CP41-0.1,1))/0.1)*LOOKUP(ROUNDDOWN(CP41+81.1,1),CB!$A:$A,CB!$C:$C))-LOOKUP(81.1,CB!$A:$A,CB!$C:$C))/(1-(BINOMDIST(97,162,0.5,TRUE)-BINOMDIST(87,162,0.5,TRUE)))*$C$2*($B$1^(LEFT(DB$4,4)*1-LEFT($BA$4,4)*1))*(37.75+CP41))</f>
        <v>0</v>
      </c>
      <c r="DC41" s="96">
        <f>MAX(0,(IF(CQ41&gt;0,(CQ41-ROUNDDOWN(CQ41,1))/0.1*LOOKUP(ROUNDUP(CQ41+81.1,1),CB!$A:$A,CB!$C:$C)+(1-(CQ41-ROUNDDOWN(CQ41,1))/0.1)*LOOKUP(ROUNDDOWN(CQ41+81.1,1),CB!$A:$A,CB!$C:$C),(CQ41-ROUNDDOWN(CQ41-0.1,1))/0.1*LOOKUP(ROUNDUP(CQ41+81.1,1),CB!$A:$A,CB!$C:$C)+(1-(CQ41-ROUNDDOWN(CQ41-0.1,1))/0.1)*LOOKUP(ROUNDDOWN(CQ41+81.1,1),CB!$A:$A,CB!$C:$C))-LOOKUP(81.1,CB!$A:$A,CB!$C:$C))/(1-(BINOMDIST(97,162,0.5,TRUE)-BINOMDIST(87,162,0.5,TRUE)))*$C$2*($B$1^(LEFT(DC$4,4)*1-LEFT($BA$4,4)*1))*(37.75+CQ41))</f>
        <v>0</v>
      </c>
      <c r="DD41" s="96">
        <f>MAX(0,(IF(CR41&gt;0,(CR41-ROUNDDOWN(CR41,1))/0.1*LOOKUP(ROUNDUP(CR41+81.1,1),CB!$A:$A,CB!$C:$C)+(1-(CR41-ROUNDDOWN(CR41,1))/0.1)*LOOKUP(ROUNDDOWN(CR41+81.1,1),CB!$A:$A,CB!$C:$C),(CR41-ROUNDDOWN(CR41-0.1,1))/0.1*LOOKUP(ROUNDUP(CR41+81.1,1),CB!$A:$A,CB!$C:$C)+(1-(CR41-ROUNDDOWN(CR41-0.1,1))/0.1)*LOOKUP(ROUNDDOWN(CR41+81.1,1),CB!$A:$A,CB!$C:$C))-LOOKUP(81.1,CB!$A:$A,CB!$C:$C))/(1-(BINOMDIST(97,162,0.5,TRUE)-BINOMDIST(87,162,0.5,TRUE)))*$C$2*($B$1^(LEFT(DD$4,4)*1-LEFT($BA$4,4)*1))*(37.75+CR41))</f>
        <v>0</v>
      </c>
      <c r="DE41" s="96">
        <f>MAX(0,(IF(CS41&gt;0,(CS41-ROUNDDOWN(CS41,1))/0.1*LOOKUP(ROUNDUP(CS41+81.1,1),CB!$A:$A,CB!$C:$C)+(1-(CS41-ROUNDDOWN(CS41,1))/0.1)*LOOKUP(ROUNDDOWN(CS41+81.1,1),CB!$A:$A,CB!$C:$C),(CS41-ROUNDDOWN(CS41-0.1,1))/0.1*LOOKUP(ROUNDUP(CS41+81.1,1),CB!$A:$A,CB!$C:$C)+(1-(CS41-ROUNDDOWN(CS41-0.1,1))/0.1)*LOOKUP(ROUNDDOWN(CS41+81.1,1),CB!$A:$A,CB!$C:$C))-LOOKUP(81.1,CB!$A:$A,CB!$C:$C))/(1-(BINOMDIST(97,162,0.5,TRUE)-BINOMDIST(87,162,0.5,TRUE)))*$C$2*($B$1^(LEFT(DE$4,4)*1-LEFT($BA$4,4)*1))*(37.75+CS41))</f>
        <v>0</v>
      </c>
      <c r="DF41" s="96">
        <f>MAX(0,(IF(CT41&gt;0,(CT41-ROUNDDOWN(CT41,1))/0.1*LOOKUP(ROUNDUP(CT41+81.1,1),CB!$A:$A,CB!$C:$C)+(1-(CT41-ROUNDDOWN(CT41,1))/0.1)*LOOKUP(ROUNDDOWN(CT41+81.1,1),CB!$A:$A,CB!$C:$C),(CT41-ROUNDDOWN(CT41-0.1,1))/0.1*LOOKUP(ROUNDUP(CT41+81.1,1),CB!$A:$A,CB!$C:$C)+(1-(CT41-ROUNDDOWN(CT41-0.1,1))/0.1)*LOOKUP(ROUNDDOWN(CT41+81.1,1),CB!$A:$A,CB!$C:$C))-LOOKUP(81.1,CB!$A:$A,CB!$C:$C))/(1-(BINOMDIST(97,162,0.5,TRUE)-BINOMDIST(87,162,0.5,TRUE)))*$C$2*($B$1^(LEFT(DF$4,4)*1-LEFT($BA$4,4)*1))*(37.75+CT41))</f>
        <v>0</v>
      </c>
      <c r="DG41" s="96">
        <f>MAX(0,(IF(CU41&gt;0,(CU41-ROUNDDOWN(CU41,1))/0.1*LOOKUP(ROUNDUP(CU41+81.1,1),CB!$A:$A,CB!$C:$C)+(1-(CU41-ROUNDDOWN(CU41,1))/0.1)*LOOKUP(ROUNDDOWN(CU41+81.1,1),CB!$A:$A,CB!$C:$C),(CU41-ROUNDDOWN(CU41-0.1,1))/0.1*LOOKUP(ROUNDUP(CU41+81.1,1),CB!$A:$A,CB!$C:$C)+(1-(CU41-ROUNDDOWN(CU41-0.1,1))/0.1)*LOOKUP(ROUNDDOWN(CU41+81.1,1),CB!$A:$A,CB!$C:$C))-LOOKUP(81.1,CB!$A:$A,CB!$C:$C))/(1-(BINOMDIST(97,162,0.5,TRUE)-BINOMDIST(87,162,0.5,TRUE)))*$C$2*($B$1^(LEFT(DG$4,4)*1-LEFT($BA$4,4)*1))*(37.75+CU41))</f>
        <v>0</v>
      </c>
      <c r="DH41" s="96">
        <f>MAX(0,(IF(CV41&gt;0,(CV41-ROUNDDOWN(CV41,1))/0.1*LOOKUP(ROUNDUP(CV41+81.1,1),CB!$A:$A,CB!$C:$C)+(1-(CV41-ROUNDDOWN(CV41,1))/0.1)*LOOKUP(ROUNDDOWN(CV41+81.1,1),CB!$A:$A,CB!$C:$C),(CV41-ROUNDDOWN(CV41-0.1,1))/0.1*LOOKUP(ROUNDUP(CV41+81.1,1),CB!$A:$A,CB!$C:$C)+(1-(CV41-ROUNDDOWN(CV41-0.1,1))/0.1)*LOOKUP(ROUNDDOWN(CV41+81.1,1),CB!$A:$A,CB!$C:$C))-LOOKUP(81.1,CB!$A:$A,CB!$C:$C))/(1-(BINOMDIST(97,162,0.5,TRUE)-BINOMDIST(87,162,0.5,TRUE)))*$C$2*($B$1^(LEFT(DH$4,4)*1-LEFT($BA$4,4)*1))*(37.75+CV41))</f>
        <v>0</v>
      </c>
      <c r="DI41" s="96">
        <f>MAX(0,(IF(CW41&gt;0,(CW41-ROUNDDOWN(CW41,1))/0.1*LOOKUP(ROUNDUP(CW41+81.1,1),CB!$A:$A,CB!$C:$C)+(1-(CW41-ROUNDDOWN(CW41,1))/0.1)*LOOKUP(ROUNDDOWN(CW41+81.1,1),CB!$A:$A,CB!$C:$C),(CW41-ROUNDDOWN(CW41-0.1,1))/0.1*LOOKUP(ROUNDUP(CW41+81.1,1),CB!$A:$A,CB!$C:$C)+(1-(CW41-ROUNDDOWN(CW41-0.1,1))/0.1)*LOOKUP(ROUNDDOWN(CW41+81.1,1),CB!$A:$A,CB!$C:$C))-LOOKUP(81.1,CB!$A:$A,CB!$C:$C))/(1-(BINOMDIST(97,162,0.5,TRUE)-BINOMDIST(87,162,0.5,TRUE)))*$C$2*($B$1^(LEFT(DI$4,4)*1-LEFT($BA$4,4)*1))*(37.75+CW41))</f>
        <v>0</v>
      </c>
      <c r="DJ41" s="90">
        <f t="shared" si="121"/>
        <v>0</v>
      </c>
      <c r="DK41" s="132"/>
      <c r="DL41" s="132">
        <f t="shared" si="122"/>
        <v>1.2390191668273403</v>
      </c>
      <c r="DM41" s="132">
        <f t="shared" si="123"/>
        <v>1.8168106580723236</v>
      </c>
      <c r="DN41" s="132">
        <f t="shared" si="124"/>
        <v>2.3994685903519519</v>
      </c>
      <c r="DO41" s="132">
        <f t="shared" si="125"/>
        <v>2.9868863019449172</v>
      </c>
      <c r="DP41" s="132">
        <f t="shared" si="126"/>
        <v>3.578919097378078</v>
      </c>
      <c r="DQ41" s="132">
        <f t="shared" si="127"/>
        <v>4.1753885445533268</v>
      </c>
      <c r="DR41" s="132">
        <f t="shared" si="128"/>
        <v>4.7760875587845968</v>
      </c>
      <c r="DS41" s="132">
        <f t="shared" si="129"/>
        <v>5.3807860007377606</v>
      </c>
      <c r="DT41" s="132">
        <f t="shared" si="130"/>
        <v>5.9892365088479336</v>
      </c>
      <c r="DU41" s="132">
        <f t="shared" si="131"/>
        <v>6.6011803013471049</v>
      </c>
      <c r="DV41" s="132"/>
      <c r="DW41" s="132"/>
      <c r="DX41" s="132"/>
      <c r="DY41" s="132"/>
      <c r="DZ41" s="132"/>
      <c r="EA41" s="132"/>
      <c r="EB41" s="132"/>
      <c r="EC41" s="132"/>
      <c r="ED41" s="132"/>
      <c r="EE41" s="132"/>
      <c r="ER41" s="132"/>
      <c r="ES41" s="132"/>
      <c r="ET41" s="132"/>
      <c r="EU41" s="132"/>
      <c r="EV41" s="132"/>
      <c r="EW41" s="132"/>
      <c r="EX41" s="132"/>
      <c r="EY41" s="132"/>
      <c r="EZ41" s="132"/>
      <c r="FA41" s="132"/>
      <c r="FB41" s="132"/>
      <c r="FC41" s="132"/>
    </row>
    <row r="42" spans="1:159" ht="12.75" customHeight="1" x14ac:dyDescent="0.2">
      <c r="A42" s="128">
        <v>455104</v>
      </c>
      <c r="B42" s="99" t="str">
        <f>INDEX([1]Bios!$O:$O,MATCH(A42,[1]Bios!$C:$C,0))</f>
        <v>Iannetta, Chris</v>
      </c>
      <c r="C42" s="92" t="s">
        <v>73</v>
      </c>
      <c r="D42" s="94">
        <f>LOOKUP(IF(INDEX([1]Bios!$M:$M,MATCH(A42,[1]Bios!$C:$C,0))="P",INDEX([1]Pitchers!$Q:$Q,MATCH(A42,[1]Pitchers!$A:$A,0)),INDEX([1]Hitters!$AV:$AV,MATCH(A42,[1]Hitters!$A:$A,0))),Positions!A:A,Positions!B:B)</f>
        <v>2</v>
      </c>
      <c r="E42" s="137">
        <v>2</v>
      </c>
      <c r="F42" s="138">
        <f t="shared" si="68"/>
        <v>10.602238608097826</v>
      </c>
      <c r="G42" s="138">
        <v>10</v>
      </c>
      <c r="H42" s="94"/>
      <c r="I42" s="93">
        <f>6</f>
        <v>6</v>
      </c>
      <c r="J42" s="93">
        <f>6</f>
        <v>6</v>
      </c>
      <c r="K42" s="94">
        <f>MIN(IF(D42&gt;1,INDEX([1]Hitters!$DA:$DA,MATCH(A42,[1]Hitters!$A:$A,0)),INDEX([1]Pitchers!$DA:$DA,MATCH(A42,[1]Pitchers!$A:$A,0))),J42)</f>
        <v>5.4666666666666668</v>
      </c>
      <c r="L42" s="94">
        <f t="shared" si="69"/>
        <v>4</v>
      </c>
      <c r="M42" s="95">
        <f>IF(D42&gt;1,INDEX([1]Hitters!$CV:$CV,MATCH($A42,[1]Hitters!$A:$A,0)),INDEX([1]Pitchers!$CP:$CP,MATCH($A42,[1]Pitchers!$A:$A,0)))</f>
        <v>33.208333333333336</v>
      </c>
      <c r="N42" s="90">
        <f t="shared" si="70"/>
        <v>0.54488255018374687</v>
      </c>
      <c r="O42" s="97">
        <f>IF($D42&gt;1,INDEX([1]Hitters!$AF:$AF,MATCH($A42,[1]Hitters!$A:$A,0)),INDEX([1]Pitchers!$AJ:$AJ,MATCH($A42,[1]Pitchers!$A:$A,0))*IF(OR(AND($D42=0,INDEX([1]Pitchers!$Q:$Q,MATCH($A42,[1]Pitchers!$A:$A,0))="R"),AND($D42=1,INDEX([1]Pitchers!$Q:$Q,MATCH($A42,[1]Pitchers!$A:$A,0))="S")),1,IF($D42=0,0.83+(1-INDEX([1]Pitchers!$BE:$BE,MATCH($A42,[1]Pitchers!$A:$A,0)))/8,1/(0.83+(1-INDEX([1]Pitchers!$BE:$BE,MATCH($A42,[1]Pitchers!$A:$A,0)))/8))))</f>
        <v>0.25334843032867516</v>
      </c>
      <c r="P42" s="97">
        <f>IF($D42&gt;1,O42+(LOOKUP(ROUNDDOWN($M42+RIGHT(P$4,4)*1-2016,0),Age!$A:$A,Age!$C:$C)*(1-($M42+RIGHT(P$4,4)*1-2016-ROUNDDOWN($M42+RIGHT(P$4,4)*1-2016,0)))+LOOKUP(ROUNDUP($M42+RIGHT(P$4,4)*1-2016,0),Age!$A:$A,Age!$C:$C)*(($M42+RIGHT(P$4,4)*1-2016-ROUNDDOWN($M42+RIGHT(P$4,4)*1-2016,0))))*IF($M42+RIGHT(P$4,4)*1-2016&gt;27,1,INDEX([1]Hitters!$BG:$BG,MATCH($A42,[1]Hitters!$A:$A,0))),O42*(1-(1-(LOOKUP(ROUNDDOWN($M42+RIGHT(P$4,4)*1-2016,0),Age!$A:$A,Age!$L:$L)*(1-($M42+RIGHT(P$4,4)*1-2016-ROUNDDOWN($M42+RIGHT(P$4,4)*1-2016,0)))+LOOKUP(ROUNDUP($M42+RIGHT(P$4,4)*1-2016,0),Age!$A:$A,Age!$L:$L)*(($M42+RIGHT(P$4,4)*1-2016-ROUNDDOWN($M42+RIGHT(P$4,4)*1-2016,0)))))*IF($M42+RIGHT(P$4,4)*1-2016&gt;27,1,INDEX([1]Pitchers!$BE:$BE,MATCH($A42,[1]Pitchers!$A:$A,0)))))</f>
        <v>0.24651926366200833</v>
      </c>
      <c r="Q42" s="97">
        <f>IF($D42&gt;1,P42+(LOOKUP(ROUNDDOWN($M42+RIGHT(Q$4,4)*1-2016,0),Age!$A:$A,Age!$C:$C)*(1-($M42+RIGHT(Q$4,4)*1-2016-ROUNDDOWN($M42+RIGHT(Q$4,4)*1-2016,0)))+LOOKUP(ROUNDUP($M42+RIGHT(Q$4,4)*1-2016,0),Age!$A:$A,Age!$C:$C)*(($M42+RIGHT(Q$4,4)*1-2016-ROUNDDOWN($M42+RIGHT(Q$4,4)*1-2016,0))))*IF($M42+RIGHT(Q$4,4)*1-2016&gt;27,1,INDEX([1]Hitters!$BG:$BG,MATCH($A42,[1]Hitters!$A:$A,0))),P42*(1-(1-(LOOKUP(ROUNDDOWN($M42+RIGHT(Q$4,4)*1-2016,0),Age!$A:$A,Age!$L:$L)*(1-($M42+RIGHT(Q$4,4)*1-2016-ROUNDDOWN($M42+RIGHT(Q$4,4)*1-2016,0)))+LOOKUP(ROUNDUP($M42+RIGHT(Q$4,4)*1-2016,0),Age!$A:$A,Age!$L:$L)*(($M42+RIGHT(Q$4,4)*1-2016-ROUNDDOWN($M42+RIGHT(Q$4,4)*1-2016,0)))))*IF($M42+RIGHT(Q$4,4)*1-2016&gt;27,1,INDEX([1]Pitchers!$BE:$BE,MATCH($A42,[1]Pitchers!$A:$A,0)))))</f>
        <v>0.23859009699534151</v>
      </c>
      <c r="R42" s="97">
        <f>IF($D42&gt;1,Q42+(LOOKUP(ROUNDDOWN($M42+RIGHT(R$4,4)*1-2016,0),Age!$A:$A,Age!$C:$C)*(1-($M42+RIGHT(R$4,4)*1-2016-ROUNDDOWN($M42+RIGHT(R$4,4)*1-2016,0)))+LOOKUP(ROUNDUP($M42+RIGHT(R$4,4)*1-2016,0),Age!$A:$A,Age!$C:$C)*(($M42+RIGHT(R$4,4)*1-2016-ROUNDDOWN($M42+RIGHT(R$4,4)*1-2016,0))))*IF($M42+RIGHT(R$4,4)*1-2016&gt;27,1,INDEX([1]Hitters!$BG:$BG,MATCH($A42,[1]Hitters!$A:$A,0))),Q42*(1-(1-(LOOKUP(ROUNDDOWN($M42+RIGHT(R$4,4)*1-2016,0),Age!$A:$A,Age!$L:$L)*(1-($M42+RIGHT(R$4,4)*1-2016-ROUNDDOWN($M42+RIGHT(R$4,4)*1-2016,0)))+LOOKUP(ROUNDUP($M42+RIGHT(R$4,4)*1-2016,0),Age!$A:$A,Age!$L:$L)*(($M42+RIGHT(R$4,4)*1-2016-ROUNDDOWN($M42+RIGHT(R$4,4)*1-2016,0)))))*IF($M42+RIGHT(R$4,4)*1-2016&gt;27,1,INDEX([1]Pitchers!$BE:$BE,MATCH($A42,[1]Pitchers!$A:$A,0)))))</f>
        <v>0.2297900969953415</v>
      </c>
      <c r="S42" s="97">
        <f>IF($D42&gt;1,R42+(LOOKUP(ROUNDDOWN($M42+RIGHT(S$4,4)*1-2016,0),Age!$A:$A,Age!$C:$C)*(1-($M42+RIGHT(S$4,4)*1-2016-ROUNDDOWN($M42+RIGHT(S$4,4)*1-2016,0)))+LOOKUP(ROUNDUP($M42+RIGHT(S$4,4)*1-2016,0),Age!$A:$A,Age!$C:$C)*(($M42+RIGHT(S$4,4)*1-2016-ROUNDDOWN($M42+RIGHT(S$4,4)*1-2016,0))))*IF($M42+RIGHT(S$4,4)*1-2016&gt;27,1,INDEX([1]Hitters!$BG:$BG,MATCH($A42,[1]Hitters!$A:$A,0))),R42*(1-(1-(LOOKUP(ROUNDDOWN($M42+RIGHT(S$4,4)*1-2016,0),Age!$A:$A,Age!$L:$L)*(1-($M42+RIGHT(S$4,4)*1-2016-ROUNDDOWN($M42+RIGHT(S$4,4)*1-2016,0)))+LOOKUP(ROUNDUP($M42+RIGHT(S$4,4)*1-2016,0),Age!$A:$A,Age!$L:$L)*(($M42+RIGHT(S$4,4)*1-2016-ROUNDDOWN($M42+RIGHT(S$4,4)*1-2016,0)))))*IF($M42+RIGHT(S$4,4)*1-2016&gt;27,1,INDEX([1]Pitchers!$BE:$BE,MATCH($A42,[1]Pitchers!$A:$A,0)))))</f>
        <v>0.2209900969953415</v>
      </c>
      <c r="T42" s="97">
        <f>IF($D42&gt;1,S42+(LOOKUP(ROUNDDOWN($M42+RIGHT(T$4,4)*1-2016,0),Age!$A:$A,Age!$C:$C)*(1-($M42+RIGHT(T$4,4)*1-2016-ROUNDDOWN($M42+RIGHT(T$4,4)*1-2016,0)))+LOOKUP(ROUNDUP($M42+RIGHT(T$4,4)*1-2016,0),Age!$A:$A,Age!$C:$C)*(($M42+RIGHT(T$4,4)*1-2016-ROUNDDOWN($M42+RIGHT(T$4,4)*1-2016,0))))*IF($M42+RIGHT(T$4,4)*1-2016&gt;27,1,INDEX([1]Hitters!$BG:$BG,MATCH($A42,[1]Hitters!$A:$A,0))),S42*(1-(1-(LOOKUP(ROUNDDOWN($M42+RIGHT(T$4,4)*1-2016,0),Age!$A:$A,Age!$L:$L)*(1-($M42+RIGHT(T$4,4)*1-2016-ROUNDDOWN($M42+RIGHT(T$4,4)*1-2016,0)))+LOOKUP(ROUNDUP($M42+RIGHT(T$4,4)*1-2016,0),Age!$A:$A,Age!$L:$L)*(($M42+RIGHT(T$4,4)*1-2016-ROUNDDOWN($M42+RIGHT(T$4,4)*1-2016,0)))))*IF($M42+RIGHT(T$4,4)*1-2016&gt;27,1,INDEX([1]Pitchers!$BE:$BE,MATCH($A42,[1]Pitchers!$A:$A,0)))))</f>
        <v>0.2121900969953415</v>
      </c>
      <c r="U42" s="97">
        <f>IF($D42&gt;1,T42+(LOOKUP(ROUNDDOWN($M42+RIGHT(U$4,4)*1-2016,0),Age!$A:$A,Age!$C:$C)*(1-($M42+RIGHT(U$4,4)*1-2016-ROUNDDOWN($M42+RIGHT(U$4,4)*1-2016,0)))+LOOKUP(ROUNDUP($M42+RIGHT(U$4,4)*1-2016,0),Age!$A:$A,Age!$C:$C)*(($M42+RIGHT(U$4,4)*1-2016-ROUNDDOWN($M42+RIGHT(U$4,4)*1-2016,0))))*IF($M42+RIGHT(U$4,4)*1-2016&gt;27,1,INDEX([1]Hitters!$BG:$BG,MATCH($A42,[1]Hitters!$A:$A,0))),T42*(1-(1-(LOOKUP(ROUNDDOWN($M42+RIGHT(U$4,4)*1-2016,0),Age!$A:$A,Age!$L:$L)*(1-($M42+RIGHT(U$4,4)*1-2016-ROUNDDOWN($M42+RIGHT(U$4,4)*1-2016,0)))+LOOKUP(ROUNDUP($M42+RIGHT(U$4,4)*1-2016,0),Age!$A:$A,Age!$L:$L)*(($M42+RIGHT(U$4,4)*1-2016-ROUNDDOWN($M42+RIGHT(U$4,4)*1-2016,0)))))*IF($M42+RIGHT(U$4,4)*1-2016&gt;27,1,INDEX([1]Pitchers!$BE:$BE,MATCH($A42,[1]Pitchers!$A:$A,0)))))</f>
        <v>0.2033900969953415</v>
      </c>
      <c r="V42" s="97">
        <f>IF($D42&gt;1,U42+(LOOKUP(ROUNDDOWN($M42+RIGHT(V$4,4)*1-2016,0),Age!$A:$A,Age!$C:$C)*(1-($M42+RIGHT(V$4,4)*1-2016-ROUNDDOWN($M42+RIGHT(V$4,4)*1-2016,0)))+LOOKUP(ROUNDUP($M42+RIGHT(V$4,4)*1-2016,0),Age!$A:$A,Age!$C:$C)*(($M42+RIGHT(V$4,4)*1-2016-ROUNDDOWN($M42+RIGHT(V$4,4)*1-2016,0))))*IF($M42+RIGHT(V$4,4)*1-2016&gt;27,1,INDEX([1]Hitters!$BG:$BG,MATCH($A42,[1]Hitters!$A:$A,0))),U42*(1-(1-(LOOKUP(ROUNDDOWN($M42+RIGHT(V$4,4)*1-2016,0),Age!$A:$A,Age!$L:$L)*(1-($M42+RIGHT(V$4,4)*1-2016-ROUNDDOWN($M42+RIGHT(V$4,4)*1-2016,0)))+LOOKUP(ROUNDUP($M42+RIGHT(V$4,4)*1-2016,0),Age!$A:$A,Age!$L:$L)*(($M42+RIGHT(V$4,4)*1-2016-ROUNDDOWN($M42+RIGHT(V$4,4)*1-2016,0)))))*IF($M42+RIGHT(V$4,4)*1-2016&gt;27,1,INDEX([1]Pitchers!$BE:$BE,MATCH($A42,[1]Pitchers!$A:$A,0)))))</f>
        <v>0.19459009699534149</v>
      </c>
      <c r="W42" s="97">
        <f>IF($D42&gt;1,V42+(LOOKUP(ROUNDDOWN($M42+RIGHT(W$4,4)*1-2016,0),Age!$A:$A,Age!$C:$C)*(1-($M42+RIGHT(W$4,4)*1-2016-ROUNDDOWN($M42+RIGHT(W$4,4)*1-2016,0)))+LOOKUP(ROUNDUP($M42+RIGHT(W$4,4)*1-2016,0),Age!$A:$A,Age!$C:$C)*(($M42+RIGHT(W$4,4)*1-2016-ROUNDDOWN($M42+RIGHT(W$4,4)*1-2016,0))))*IF($M42+RIGHT(W$4,4)*1-2016&gt;27,1,INDEX([1]Hitters!$BG:$BG,MATCH($A42,[1]Hitters!$A:$A,0))),V42*(1-(1-(LOOKUP(ROUNDDOWN($M42+RIGHT(W$4,4)*1-2016,0),Age!$A:$A,Age!$L:$L)*(1-($M42+RIGHT(W$4,4)*1-2016-ROUNDDOWN($M42+RIGHT(W$4,4)*1-2016,0)))+LOOKUP(ROUNDUP($M42+RIGHT(W$4,4)*1-2016,0),Age!$A:$A,Age!$L:$L)*(($M42+RIGHT(W$4,4)*1-2016-ROUNDDOWN($M42+RIGHT(W$4,4)*1-2016,0)))))*IF($M42+RIGHT(W$4,4)*1-2016&gt;27,1,INDEX([1]Pitchers!$BE:$BE,MATCH($A42,[1]Pitchers!$A:$A,0)))))</f>
        <v>0.18579009699534149</v>
      </c>
      <c r="X42" s="97">
        <f>IF($D42&gt;1,W42+(LOOKUP(ROUNDDOWN($M42+RIGHT(X$4,4)*1-2016,0),Age!$A:$A,Age!$C:$C)*(1-($M42+RIGHT(X$4,4)*1-2016-ROUNDDOWN($M42+RIGHT(X$4,4)*1-2016,0)))+LOOKUP(ROUNDUP($M42+RIGHT(X$4,4)*1-2016,0),Age!$A:$A,Age!$C:$C)*(($M42+RIGHT(X$4,4)*1-2016-ROUNDDOWN($M42+RIGHT(X$4,4)*1-2016,0))))*IF($M42+RIGHT(X$4,4)*1-2016&gt;27,1,INDEX([1]Hitters!$BG:$BG,MATCH($A42,[1]Hitters!$A:$A,0))),W42*(1-(1-(LOOKUP(ROUNDDOWN($M42+RIGHT(X$4,4)*1-2016,0),Age!$A:$A,Age!$L:$L)*(1-($M42+RIGHT(X$4,4)*1-2016-ROUNDDOWN($M42+RIGHT(X$4,4)*1-2016,0)))+LOOKUP(ROUNDUP($M42+RIGHT(X$4,4)*1-2016,0),Age!$A:$A,Age!$L:$L)*(($M42+RIGHT(X$4,4)*1-2016-ROUNDDOWN($M42+RIGHT(X$4,4)*1-2016,0)))))*IF($M42+RIGHT(X$4,4)*1-2016&gt;27,1,INDEX([1]Pitchers!$BE:$BE,MATCH($A42,[1]Pitchers!$A:$A,0)))))</f>
        <v>0.17699009699534149</v>
      </c>
      <c r="Y42" s="97">
        <f>IF($D42&gt;1,X42+(LOOKUP(ROUNDDOWN($M42+RIGHT(Y$4,4)*1-2016,0),Age!$A:$A,Age!$C:$C)*(1-($M42+RIGHT(Y$4,4)*1-2016-ROUNDDOWN($M42+RIGHT(Y$4,4)*1-2016,0)))+LOOKUP(ROUNDUP($M42+RIGHT(Y$4,4)*1-2016,0),Age!$A:$A,Age!$C:$C)*(($M42+RIGHT(Y$4,4)*1-2016-ROUNDDOWN($M42+RIGHT(Y$4,4)*1-2016,0))))*IF($M42+RIGHT(Y$4,4)*1-2016&gt;27,1,INDEX([1]Hitters!$BG:$BG,MATCH($A42,[1]Hitters!$A:$A,0))),X42*(1-(1-(LOOKUP(ROUNDDOWN($M42+RIGHT(Y$4,4)*1-2016,0),Age!$A:$A,Age!$L:$L)*(1-($M42+RIGHT(Y$4,4)*1-2016-ROUNDDOWN($M42+RIGHT(Y$4,4)*1-2016,0)))+LOOKUP(ROUNDUP($M42+RIGHT(Y$4,4)*1-2016,0),Age!$A:$A,Age!$L:$L)*(($M42+RIGHT(Y$4,4)*1-2016-ROUNDDOWN($M42+RIGHT(Y$4,4)*1-2016,0)))))*IF($M42+RIGHT(Y$4,4)*1-2016&gt;27,1,INDEX([1]Pitchers!$BE:$BE,MATCH($A42,[1]Pitchers!$A:$A,0)))))</f>
        <v>0.16819009699534149</v>
      </c>
      <c r="Z42" s="97">
        <f>IF($D42&gt;1,Y42+(LOOKUP(ROUNDDOWN($M42+RIGHT(Z$4,4)*1-2016,0),Age!$A:$A,Age!$C:$C)*(1-($M42+RIGHT(Z$4,4)*1-2016-ROUNDDOWN($M42+RIGHT(Z$4,4)*1-2016,0)))+LOOKUP(ROUNDUP($M42+RIGHT(Z$4,4)*1-2016,0),Age!$A:$A,Age!$C:$C)*(($M42+RIGHT(Z$4,4)*1-2016-ROUNDDOWN($M42+RIGHT(Z$4,4)*1-2016,0))))*IF($M42+RIGHT(Z$4,4)*1-2016&gt;27,1,INDEX([1]Hitters!$BG:$BG,MATCH($A42,[1]Hitters!$A:$A,0))),Y42*(1-(1-(LOOKUP(ROUNDDOWN($M42+RIGHT(Z$4,4)*1-2016,0),Age!$A:$A,Age!$L:$L)*(1-($M42+RIGHT(Z$4,4)*1-2016-ROUNDDOWN($M42+RIGHT(Z$4,4)*1-2016,0)))+LOOKUP(ROUNDUP($M42+RIGHT(Z$4,4)*1-2016,0),Age!$A:$A,Age!$L:$L)*(($M42+RIGHT(Z$4,4)*1-2016-ROUNDDOWN($M42+RIGHT(Z$4,4)*1-2016,0)))))*IF($M42+RIGHT(Z$4,4)*1-2016&gt;27,1,INDEX([1]Pitchers!$BE:$BE,MATCH($A42,[1]Pitchers!$A:$A,0)))))</f>
        <v>0.15939009699534148</v>
      </c>
      <c r="AA42" s="96">
        <f>IF($D42=0,0,IF($D42=1,INDEX([1]Pitchers!$FK:$FK,MATCH($A42,[1]Pitchers!$A:$A,0)),MAX(-16,IF($D42=10,-16,IF($D42&lt;2,0,INDEX([1]Hitters!$AZ:$AZ,MATCH($A42,[1]Hitters!$A:$A,0)))))))</f>
        <v>0.1612540839351837</v>
      </c>
      <c r="AB42" s="96">
        <f>IF($D42=0,0,IF($D42=1,INDEX([1]Pitchers!$FK:$FK,MATCH($A42,[1]Pitchers!$A:$A,0)),MAX(-16,IF($D42=2,AA42-MIN(0.75,0.25*(RIGHT(AB$4,4)*1-(RIGHT($AD$4,4)*1)+0.25)*(1-MIN(0.75,INDEX([1]Hitters!$CF:$CF,MATCH($A42,[1]Hitters!$A:$A,0)))/0.75*1)+INDEX([1]Hitters!$CF:$CF,MATCH($A42,[1]Hitters!$A:$A,0)))/0.75*1,IF($D42&gt;6,(AA42-MIN(0.75,0.25*(RIGHT(AB$4,4)*1-(RIGHT($AD$4,4)*1)+0.25)*(1-MIN(0.75,INDEX([1]Hitters!$CF:$CF,MATCH($A42,[1]Hitters!$A:$A,0)))/0.75*1)+INDEX([1]Hitters!$CF:$CF,MATCH($A42,[1]Hitters!$A:$A,0)))/0.75*($M42+RIGHT(AB$4,4)*1-RIGHT($AA$4,4)*1+10)*0.05),IF($D42=3,(AA42-MIN(0.75,0.25*(RIGHT(AB$4,4)*1-(RIGHT($AD$4,4)*1)+0.25)*(1-MIN(0.75,INDEX([1]Hitters!$CF:$CF,MATCH($A42,[1]Hitters!$A:$A,0)))/0.75*1)+INDEX([1]Hitters!$CF:$CF,MATCH($A42,[1]Hitters!$A:$A,0)))/0.75*($M42+RIGHT(AB$4,4)*1-RIGHT($AA$4,4)*1-27)*0.1),(AA42-MIN(0.75,0.25*(RIGHT(AB$4,4)*1-(RIGHT($AD$4,4)*1)+0.25)*(1-MIN(0.75,INDEX([1]Hitters!$CF:$CF,MATCH($A42,[1]Hitters!$A:$A,0)))/0.75*1)+INDEX([1]Hitters!$CF:$CF,MATCH($A42,[1]Hitters!$A:$A,0)))/0.75*($M42+RIGHT(AB$4,4)*1-RIGHT($AA$4,4)*1-20)*0.094)))))))</f>
        <v>-0.8387459160648163</v>
      </c>
      <c r="AC42" s="96">
        <f>IF($D42=0,0,IF($D42=1,INDEX([1]Pitchers!$FK:$FK,MATCH($A42,[1]Pitchers!$A:$A,0)),MAX(-16,IF($D42=2,AB42-MIN(0.75,0.25*(RIGHT(AC$4,4)*1-(RIGHT($AD$4,4)*1)+0.25)*(1-MIN(0.75,INDEX([1]Hitters!$CF:$CF,MATCH($A42,[1]Hitters!$A:$A,0)))/0.75*1)+INDEX([1]Hitters!$CF:$CF,MATCH($A42,[1]Hitters!$A:$A,0)))/0.75*1,IF($D42&gt;6,(AB42-MIN(0.75,0.25*(RIGHT(AC$4,4)*1-(RIGHT($AD$4,4)*1)+0.25)*(1-MIN(0.75,INDEX([1]Hitters!$CF:$CF,MATCH($A42,[1]Hitters!$A:$A,0)))/0.75*1)+INDEX([1]Hitters!$CF:$CF,MATCH($A42,[1]Hitters!$A:$A,0)))/0.75*($M42+RIGHT(AC$4,4)*1-RIGHT($AA$4,4)*1+10)*0.05),IF($D42=3,(AB42-MIN(0.75,0.25*(RIGHT(AC$4,4)*1-(RIGHT($AD$4,4)*1)+0.25)*(1-MIN(0.75,INDEX([1]Hitters!$CF:$CF,MATCH($A42,[1]Hitters!$A:$A,0)))/0.75*1)+INDEX([1]Hitters!$CF:$CF,MATCH($A42,[1]Hitters!$A:$A,0)))/0.75*($M42+RIGHT(AC$4,4)*1-RIGHT($AA$4,4)*1-27)*0.1),(AB42-MIN(0.75,0.25*(RIGHT(AC$4,4)*1-(RIGHT($AD$4,4)*1)+0.25)*(1-MIN(0.75,INDEX([1]Hitters!$CF:$CF,MATCH($A42,[1]Hitters!$A:$A,0)))/0.75*1)+INDEX([1]Hitters!$CF:$CF,MATCH($A42,[1]Hitters!$A:$A,0)))/0.75*($M42+RIGHT(AC$4,4)*1-RIGHT($AA$4,4)*1-20)*0.094)))))))</f>
        <v>-1.8387459160648163</v>
      </c>
      <c r="AD42" s="96">
        <f>IF($D42=0,0,IF($D42=1,INDEX([1]Pitchers!$FK:$FK,MATCH($A42,[1]Pitchers!$A:$A,0)),MAX(-16,IF($D42=2,AC42-MIN(0.75,0.25*(RIGHT(AD$4,4)*1-(RIGHT($AD$4,4)*1)+0.25)*(1-MIN(0.75,INDEX([1]Hitters!$CF:$CF,MATCH($A42,[1]Hitters!$A:$A,0)))/0.75*1)+INDEX([1]Hitters!$CF:$CF,MATCH($A42,[1]Hitters!$A:$A,0)))/0.75*1,IF($D42&gt;6,(AC42-MIN(0.75,0.25*(RIGHT(AD$4,4)*1-(RIGHT($AD$4,4)*1)+0.25)*(1-MIN(0.75,INDEX([1]Hitters!$CF:$CF,MATCH($A42,[1]Hitters!$A:$A,0)))/0.75*1)+INDEX([1]Hitters!$CF:$CF,MATCH($A42,[1]Hitters!$A:$A,0)))/0.75*($M42+RIGHT(AD$4,4)*1-RIGHT($AA$4,4)*1+10)*0.05),IF($D42=3,(AC42-MIN(0.75,0.25*(RIGHT(AD$4,4)*1-(RIGHT($AD$4,4)*1)+0.25)*(1-MIN(0.75,INDEX([1]Hitters!$CF:$CF,MATCH($A42,[1]Hitters!$A:$A,0)))/0.75*1)+INDEX([1]Hitters!$CF:$CF,MATCH($A42,[1]Hitters!$A:$A,0)))/0.75*($M42+RIGHT(AD$4,4)*1-RIGHT($AA$4,4)*1-27)*0.1),(AC42-MIN(0.75,0.25*(RIGHT(AD$4,4)*1-(RIGHT($AD$4,4)*1)+0.25)*(1-MIN(0.75,INDEX([1]Hitters!$CF:$CF,MATCH($A42,[1]Hitters!$A:$A,0)))/0.75*1)+INDEX([1]Hitters!$CF:$CF,MATCH($A42,[1]Hitters!$A:$A,0)))/0.75*($M42+RIGHT(AD$4,4)*1-RIGHT($AA$4,4)*1-20)*0.094)))))))</f>
        <v>-2.8387459160648163</v>
      </c>
      <c r="AE42" s="96">
        <f>IF($D42=0,0,IF($D42=1,INDEX([1]Pitchers!$FK:$FK,MATCH($A42,[1]Pitchers!$A:$A,0)),MAX(-16,IF($D42=2,AD42-MIN(0.75,0.25*(RIGHT(AE$4,4)*1-(RIGHT($AD$4,4)*1)+0.25)*(1-MIN(0.75,INDEX([1]Hitters!$CF:$CF,MATCH($A42,[1]Hitters!$A:$A,0)))/0.75*1)+INDEX([1]Hitters!$CF:$CF,MATCH($A42,[1]Hitters!$A:$A,0)))/0.75*1,IF($D42&gt;6,(AD42-MIN(0.75,0.25*(RIGHT(AE$4,4)*1-(RIGHT($AD$4,4)*1)+0.25)*(1-MIN(0.75,INDEX([1]Hitters!$CF:$CF,MATCH($A42,[1]Hitters!$A:$A,0)))/0.75*1)+INDEX([1]Hitters!$CF:$CF,MATCH($A42,[1]Hitters!$A:$A,0)))/0.75*($M42+RIGHT(AE$4,4)*1-RIGHT($AA$4,4)*1+10)*0.05),IF($D42=3,(AD42-MIN(0.75,0.25*(RIGHT(AE$4,4)*1-(RIGHT($AD$4,4)*1)+0.25)*(1-MIN(0.75,INDEX([1]Hitters!$CF:$CF,MATCH($A42,[1]Hitters!$A:$A,0)))/0.75*1)+INDEX([1]Hitters!$CF:$CF,MATCH($A42,[1]Hitters!$A:$A,0)))/0.75*($M42+RIGHT(AE$4,4)*1-RIGHT($AA$4,4)*1-27)*0.1),(AD42-MIN(0.75,0.25*(RIGHT(AE$4,4)*1-(RIGHT($AD$4,4)*1)+0.25)*(1-MIN(0.75,INDEX([1]Hitters!$CF:$CF,MATCH($A42,[1]Hitters!$A:$A,0)))/0.75*1)+INDEX([1]Hitters!$CF:$CF,MATCH($A42,[1]Hitters!$A:$A,0)))/0.75*($M42+RIGHT(AE$4,4)*1-RIGHT($AA$4,4)*1-20)*0.094)))))))</f>
        <v>-3.8387459160648163</v>
      </c>
      <c r="AF42" s="96">
        <f>IF($D42=0,0,IF($D42=1,INDEX([1]Pitchers!$FK:$FK,MATCH($A42,[1]Pitchers!$A:$A,0)),MAX(-16,IF($D42=2,AE42-MIN(0.75,0.25*(RIGHT(AF$4,4)*1-(RIGHT($AD$4,4)*1)+0.25)*(1-MIN(0.75,INDEX([1]Hitters!$CF:$CF,MATCH($A42,[1]Hitters!$A:$A,0)))/0.75*1)+INDEX([1]Hitters!$CF:$CF,MATCH($A42,[1]Hitters!$A:$A,0)))/0.75*1,IF($D42&gt;6,(AE42-MIN(0.75,0.25*(RIGHT(AF$4,4)*1-(RIGHT($AD$4,4)*1)+0.25)*(1-MIN(0.75,INDEX([1]Hitters!$CF:$CF,MATCH($A42,[1]Hitters!$A:$A,0)))/0.75*1)+INDEX([1]Hitters!$CF:$CF,MATCH($A42,[1]Hitters!$A:$A,0)))/0.75*($M42+RIGHT(AF$4,4)*1-RIGHT($AA$4,4)*1+10)*0.05),IF($D42=3,(AE42-MIN(0.75,0.25*(RIGHT(AF$4,4)*1-(RIGHT($AD$4,4)*1)+0.25)*(1-MIN(0.75,INDEX([1]Hitters!$CF:$CF,MATCH($A42,[1]Hitters!$A:$A,0)))/0.75*1)+INDEX([1]Hitters!$CF:$CF,MATCH($A42,[1]Hitters!$A:$A,0)))/0.75*($M42+RIGHT(AF$4,4)*1-RIGHT($AA$4,4)*1-27)*0.1),(AE42-MIN(0.75,0.25*(RIGHT(AF$4,4)*1-(RIGHT($AD$4,4)*1)+0.25)*(1-MIN(0.75,INDEX([1]Hitters!$CF:$CF,MATCH($A42,[1]Hitters!$A:$A,0)))/0.75*1)+INDEX([1]Hitters!$CF:$CF,MATCH($A42,[1]Hitters!$A:$A,0)))/0.75*($M42+RIGHT(AF$4,4)*1-RIGHT($AA$4,4)*1-20)*0.094)))))))</f>
        <v>-4.8387459160648163</v>
      </c>
      <c r="AG42" s="96">
        <f>IF($D42=0,0,IF($D42=1,INDEX([1]Pitchers!$FK:$FK,MATCH($A42,[1]Pitchers!$A:$A,0)),MAX(-16,IF($D42=2,AF42-MIN(0.75,0.25*(RIGHT(AG$4,4)*1-(RIGHT($AD$4,4)*1)+0.25)*(1-MIN(0.75,INDEX([1]Hitters!$CF:$CF,MATCH($A42,[1]Hitters!$A:$A,0)))/0.75*1)+INDEX([1]Hitters!$CF:$CF,MATCH($A42,[1]Hitters!$A:$A,0)))/0.75*1,IF($D42&gt;6,(AF42-MIN(0.75,0.25*(RIGHT(AG$4,4)*1-(RIGHT($AD$4,4)*1)+0.25)*(1-MIN(0.75,INDEX([1]Hitters!$CF:$CF,MATCH($A42,[1]Hitters!$A:$A,0)))/0.75*1)+INDEX([1]Hitters!$CF:$CF,MATCH($A42,[1]Hitters!$A:$A,0)))/0.75*($M42+RIGHT(AG$4,4)*1-RIGHT($AA$4,4)*1+10)*0.05),IF($D42=3,(AF42-MIN(0.75,0.25*(RIGHT(AG$4,4)*1-(RIGHT($AD$4,4)*1)+0.25)*(1-MIN(0.75,INDEX([1]Hitters!$CF:$CF,MATCH($A42,[1]Hitters!$A:$A,0)))/0.75*1)+INDEX([1]Hitters!$CF:$CF,MATCH($A42,[1]Hitters!$A:$A,0)))/0.75*($M42+RIGHT(AG$4,4)*1-RIGHT($AA$4,4)*1-27)*0.1),(AF42-MIN(0.75,0.25*(RIGHT(AG$4,4)*1-(RIGHT($AD$4,4)*1)+0.25)*(1-MIN(0.75,INDEX([1]Hitters!$CF:$CF,MATCH($A42,[1]Hitters!$A:$A,0)))/0.75*1)+INDEX([1]Hitters!$CF:$CF,MATCH($A42,[1]Hitters!$A:$A,0)))/0.75*($M42+RIGHT(AG$4,4)*1-RIGHT($AA$4,4)*1-20)*0.094)))))))</f>
        <v>-5.8387459160648163</v>
      </c>
      <c r="AH42" s="96">
        <f>IF($D42=0,0,IF($D42=1,INDEX([1]Pitchers!$FK:$FK,MATCH($A42,[1]Pitchers!$A:$A,0)),MAX(-16,IF($D42=2,AG42-MIN(0.75,0.25*(RIGHT(AH$4,4)*1-(RIGHT($AD$4,4)*1)+0.25)*(1-MIN(0.75,INDEX([1]Hitters!$CF:$CF,MATCH($A42,[1]Hitters!$A:$A,0)))/0.75*1)+INDEX([1]Hitters!$CF:$CF,MATCH($A42,[1]Hitters!$A:$A,0)))/0.75*1,IF($D42&gt;6,(AG42-MIN(0.75,0.25*(RIGHT(AH$4,4)*1-(RIGHT($AD$4,4)*1)+0.25)*(1-MIN(0.75,INDEX([1]Hitters!$CF:$CF,MATCH($A42,[1]Hitters!$A:$A,0)))/0.75*1)+INDEX([1]Hitters!$CF:$CF,MATCH($A42,[1]Hitters!$A:$A,0)))/0.75*($M42+RIGHT(AH$4,4)*1-RIGHT($AA$4,4)*1+10)*0.05),IF($D42=3,(AG42-MIN(0.75,0.25*(RIGHT(AH$4,4)*1-(RIGHT($AD$4,4)*1)+0.25)*(1-MIN(0.75,INDEX([1]Hitters!$CF:$CF,MATCH($A42,[1]Hitters!$A:$A,0)))/0.75*1)+INDEX([1]Hitters!$CF:$CF,MATCH($A42,[1]Hitters!$A:$A,0)))/0.75*($M42+RIGHT(AH$4,4)*1-RIGHT($AA$4,4)*1-27)*0.1),(AG42-MIN(0.75,0.25*(RIGHT(AH$4,4)*1-(RIGHT($AD$4,4)*1)+0.25)*(1-MIN(0.75,INDEX([1]Hitters!$CF:$CF,MATCH($A42,[1]Hitters!$A:$A,0)))/0.75*1)+INDEX([1]Hitters!$CF:$CF,MATCH($A42,[1]Hitters!$A:$A,0)))/0.75*($M42+RIGHT(AH$4,4)*1-RIGHT($AA$4,4)*1-20)*0.094)))))))</f>
        <v>-6.8387459160648163</v>
      </c>
      <c r="AI42" s="96">
        <f>IF($D42=0,0,IF($D42=1,INDEX([1]Pitchers!$FK:$FK,MATCH($A42,[1]Pitchers!$A:$A,0)),MAX(-16,IF($D42=2,AH42-MIN(0.75,0.25*(RIGHT(AI$4,4)*1-(RIGHT($AD$4,4)*1)+0.25)*(1-MIN(0.75,INDEX([1]Hitters!$CF:$CF,MATCH($A42,[1]Hitters!$A:$A,0)))/0.75*1)+INDEX([1]Hitters!$CF:$CF,MATCH($A42,[1]Hitters!$A:$A,0)))/0.75*1,IF($D42&gt;6,(AH42-MIN(0.75,0.25*(RIGHT(AI$4,4)*1-(RIGHT($AD$4,4)*1)+0.25)*(1-MIN(0.75,INDEX([1]Hitters!$CF:$CF,MATCH($A42,[1]Hitters!$A:$A,0)))/0.75*1)+INDEX([1]Hitters!$CF:$CF,MATCH($A42,[1]Hitters!$A:$A,0)))/0.75*($M42+RIGHT(AI$4,4)*1-RIGHT($AA$4,4)*1+10)*0.05),IF($D42=3,(AH42-MIN(0.75,0.25*(RIGHT(AI$4,4)*1-(RIGHT($AD$4,4)*1)+0.25)*(1-MIN(0.75,INDEX([1]Hitters!$CF:$CF,MATCH($A42,[1]Hitters!$A:$A,0)))/0.75*1)+INDEX([1]Hitters!$CF:$CF,MATCH($A42,[1]Hitters!$A:$A,0)))/0.75*($M42+RIGHT(AI$4,4)*1-RIGHT($AA$4,4)*1-27)*0.1),(AH42-MIN(0.75,0.25*(RIGHT(AI$4,4)*1-(RIGHT($AD$4,4)*1)+0.25)*(1-MIN(0.75,INDEX([1]Hitters!$CF:$CF,MATCH($A42,[1]Hitters!$A:$A,0)))/0.75*1)+INDEX([1]Hitters!$CF:$CF,MATCH($A42,[1]Hitters!$A:$A,0)))/0.75*($M42+RIGHT(AI$4,4)*1-RIGHT($AA$4,4)*1-20)*0.094)))))))</f>
        <v>-7.8387459160648163</v>
      </c>
      <c r="AJ42" s="96">
        <f>IF($D42=0,0,IF($D42=1,INDEX([1]Pitchers!$FK:$FK,MATCH($A42,[1]Pitchers!$A:$A,0)),MAX(-16,IF($D42=2,AI42-MIN(0.75,0.25*(RIGHT(AJ$4,4)*1-(RIGHT($AD$4,4)*1)+0.25)*(1-MIN(0.75,INDEX([1]Hitters!$CF:$CF,MATCH($A42,[1]Hitters!$A:$A,0)))/0.75*1)+INDEX([1]Hitters!$CF:$CF,MATCH($A42,[1]Hitters!$A:$A,0)))/0.75*1,IF($D42&gt;6,(AI42-MIN(0.75,0.25*(RIGHT(AJ$4,4)*1-(RIGHT($AD$4,4)*1)+0.25)*(1-MIN(0.75,INDEX([1]Hitters!$CF:$CF,MATCH($A42,[1]Hitters!$A:$A,0)))/0.75*1)+INDEX([1]Hitters!$CF:$CF,MATCH($A42,[1]Hitters!$A:$A,0)))/0.75*($M42+RIGHT(AJ$4,4)*1-RIGHT($AA$4,4)*1+10)*0.05),IF($D42=3,(AI42-MIN(0.75,0.25*(RIGHT(AJ$4,4)*1-(RIGHT($AD$4,4)*1)+0.25)*(1-MIN(0.75,INDEX([1]Hitters!$CF:$CF,MATCH($A42,[1]Hitters!$A:$A,0)))/0.75*1)+INDEX([1]Hitters!$CF:$CF,MATCH($A42,[1]Hitters!$A:$A,0)))/0.75*($M42+RIGHT(AJ$4,4)*1-RIGHT($AA$4,4)*1-27)*0.1),(AI42-MIN(0.75,0.25*(RIGHT(AJ$4,4)*1-(RIGHT($AD$4,4)*1)+0.25)*(1-MIN(0.75,INDEX([1]Hitters!$CF:$CF,MATCH($A42,[1]Hitters!$A:$A,0)))/0.75*1)+INDEX([1]Hitters!$CF:$CF,MATCH($A42,[1]Hitters!$A:$A,0)))/0.75*($M42+RIGHT(AJ$4,4)*1-RIGHT($AA$4,4)*1-20)*0.094)))))))</f>
        <v>-8.8387459160648163</v>
      </c>
      <c r="AK42" s="96">
        <f>IF($D42=0,0,IF($D42=1,INDEX([1]Pitchers!$FK:$FK,MATCH($A42,[1]Pitchers!$A:$A,0)),MAX(-16,IF($D42=2,AJ42-MIN(0.75,0.25*(RIGHT(AK$4,4)*1-(RIGHT($AD$4,4)*1)+0.25)*(1-MIN(0.75,INDEX([1]Hitters!$CF:$CF,MATCH($A42,[1]Hitters!$A:$A,0)))/0.75*1)+INDEX([1]Hitters!$CF:$CF,MATCH($A42,[1]Hitters!$A:$A,0)))/0.75*1,IF($D42&gt;6,(AJ42-MIN(0.75,0.25*(RIGHT(AK$4,4)*1-(RIGHT($AD$4,4)*1)+0.25)*(1-MIN(0.75,INDEX([1]Hitters!$CF:$CF,MATCH($A42,[1]Hitters!$A:$A,0)))/0.75*1)+INDEX([1]Hitters!$CF:$CF,MATCH($A42,[1]Hitters!$A:$A,0)))/0.75*($M42+RIGHT(AK$4,4)*1-RIGHT($AA$4,4)*1+10)*0.05),IF($D42=3,(AJ42-MIN(0.75,0.25*(RIGHT(AK$4,4)*1-(RIGHT($AD$4,4)*1)+0.25)*(1-MIN(0.75,INDEX([1]Hitters!$CF:$CF,MATCH($A42,[1]Hitters!$A:$A,0)))/0.75*1)+INDEX([1]Hitters!$CF:$CF,MATCH($A42,[1]Hitters!$A:$A,0)))/0.75*($M42+RIGHT(AK$4,4)*1-RIGHT($AA$4,4)*1-27)*0.1),(AJ42-MIN(0.75,0.25*(RIGHT(AK$4,4)*1-(RIGHT($AD$4,4)*1)+0.25)*(1-MIN(0.75,INDEX([1]Hitters!$CF:$CF,MATCH($A42,[1]Hitters!$A:$A,0)))/0.75*1)+INDEX([1]Hitters!$CF:$CF,MATCH($A42,[1]Hitters!$A:$A,0)))/0.75*($M42+RIGHT(AK$4,4)*1-RIGHT($AA$4,4)*1-20)*0.094)))))))</f>
        <v>-9.8387459160648163</v>
      </c>
      <c r="AL42" s="96">
        <f>IF($D42=0,0,IF($D42=1,INDEX([1]Pitchers!$FK:$FK,MATCH($A42,[1]Pitchers!$A:$A,0)),MAX(-16,IF($D42=2,AK42-MIN(0.75,0.25*(RIGHT(AL$4,4)*1-(RIGHT($AD$4,4)*1)+0.25)*(1-MIN(0.75,INDEX([1]Hitters!$CF:$CF,MATCH($A42,[1]Hitters!$A:$A,0)))/0.75*1)+INDEX([1]Hitters!$CF:$CF,MATCH($A42,[1]Hitters!$A:$A,0)))/0.75*1,IF($D42&gt;6,(AK42-MIN(0.75,0.25*(RIGHT(AL$4,4)*1-(RIGHT($AD$4,4)*1)+0.25)*(1-MIN(0.75,INDEX([1]Hitters!$CF:$CF,MATCH($A42,[1]Hitters!$A:$A,0)))/0.75*1)+INDEX([1]Hitters!$CF:$CF,MATCH($A42,[1]Hitters!$A:$A,0)))/0.75*($M42+RIGHT(AL$4,4)*1-RIGHT($AA$4,4)*1+10)*0.05),IF($D42=3,(AK42-MIN(0.75,0.25*(RIGHT(AL$4,4)*1-(RIGHT($AD$4,4)*1)+0.25)*(1-MIN(0.75,INDEX([1]Hitters!$CF:$CF,MATCH($A42,[1]Hitters!$A:$A,0)))/0.75*1)+INDEX([1]Hitters!$CF:$CF,MATCH($A42,[1]Hitters!$A:$A,0)))/0.75*($M42+RIGHT(AL$4,4)*1-RIGHT($AA$4,4)*1-27)*0.1),(AK42-MIN(0.75,0.25*(RIGHT(AL$4,4)*1-(RIGHT($AD$4,4)*1)+0.25)*(1-MIN(0.75,INDEX([1]Hitters!$CF:$CF,MATCH($A42,[1]Hitters!$A:$A,0)))/0.75*1)+INDEX([1]Hitters!$CF:$CF,MATCH($A42,[1]Hitters!$A:$A,0)))/0.75*($M42+RIGHT(AL$4,4)*1-RIGHT($AA$4,4)*1-20)*0.094)))))))</f>
        <v>-10.838745916064816</v>
      </c>
      <c r="AM42" s="98">
        <f>MAX(IF($D42=0,20,IF($D42=1,60,150)),MAX(0,IF($D42&gt;1,INDEX([1]Hitters!$ER:$ER,MATCH($A42,[1]Hitters!$A:$A,0))*(0.4+MAX(0,0.6*MIN(1,(IF(O42="",0,(((4.25+(O42-0.263)*4.2)^(((4.25+(O42-0.263)*4.2)+(4.25-AA42*600/600*4.2/600))^0.285))/((4.25+(O42-0.263)*4.2)^(((4.25+(O42-0.263)*4.2)+(4.25-AA42*600/600*4.2/600))^0.285)+(4.25-AA42*600/600*4.2/600)^(((4.25+(O42-0.263)*4.2)+(4.25-AA42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42,[1]Pitchers!$A:$A,0))))*IF($D42&lt;2,(0.4+0.6*MAX(0,MIN(1,IF($D42=0,((4.25)^(((4.25)+(4.25-(4-O42)*4.25/4*1/9))^0.285)/((4.25)^(((4.25)+(4.25-(4-O42)*4.25/4*1/9))^0.285)+(4.25-(4-O42)*4.25/4*1/9)^(((4.25)+(4.25-(4-O42)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42)))/0.5345*0.0009131+0.0104414*(3.74-MIN(3.74,O42)))*50,(((4.25+(AA42-0.263)*0.32*198*MAX(6,198/33)/198)^(((4.25+(AA42-0.263)*0.32*198*MAX(6,198/33)/198)+(4.25-(4-O42)*4.25/4*MAX(6,198/33)/9))^0.285)/((4.25+(AA42-0.263)*0.32*198*MAX(6,198/33)/198)^(((4.25+(AA42-0.263)*0.32*198*MAX(6,198/33)/198)+(4.25-(4-O42)*4.25/4*MAX(6,198/33)/9))^0.285)+(4.25-(4-O42)*4.25/4*MAX(6,198/33)/9)^(((4.25+(AA42-0.263)*0.32*198*MAX(6,198/33)/198)+(4.25-(4-O42)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42=0,50,198)/0.0065))),1))</f>
        <v>293.90747015241419</v>
      </c>
      <c r="AN42" s="98">
        <f t="shared" si="71"/>
        <v>228.09947022851031</v>
      </c>
      <c r="AO42" s="98">
        <f t="shared" si="72"/>
        <v>158.8528038776893</v>
      </c>
      <c r="AP42" s="98">
        <f t="shared" si="73"/>
        <v>150</v>
      </c>
      <c r="AQ42" s="98">
        <f t="shared" si="74"/>
        <v>150</v>
      </c>
      <c r="AR42" s="98">
        <f t="shared" si="75"/>
        <v>150</v>
      </c>
      <c r="AS42" s="98">
        <f t="shared" si="76"/>
        <v>150</v>
      </c>
      <c r="AT42" s="98">
        <f t="shared" si="77"/>
        <v>150</v>
      </c>
      <c r="AU42" s="98">
        <f t="shared" si="78"/>
        <v>150</v>
      </c>
      <c r="AV42" s="98">
        <f t="shared" si="79"/>
        <v>150</v>
      </c>
      <c r="AW42" s="98">
        <f t="shared" si="80"/>
        <v>150</v>
      </c>
      <c r="AX42" s="98">
        <f t="shared" si="81"/>
        <v>150</v>
      </c>
      <c r="AY42" s="96">
        <f t="shared" si="82"/>
        <v>1.0859674616301112</v>
      </c>
      <c r="AZ42" s="96">
        <f t="shared" si="83"/>
        <v>8.1428571428571423</v>
      </c>
      <c r="BA42" s="96">
        <f t="shared" si="84"/>
        <v>0.76254523081345649</v>
      </c>
      <c r="BB42" s="96">
        <f t="shared" si="85"/>
        <v>0.38049674213724083</v>
      </c>
      <c r="BC42" s="96">
        <f t="shared" si="86"/>
        <v>9.8078821410572448E-2</v>
      </c>
      <c r="BD42" s="96">
        <f t="shared" si="87"/>
        <v>0</v>
      </c>
      <c r="BE42" s="96">
        <f t="shared" si="88"/>
        <v>0</v>
      </c>
      <c r="BF42" s="96">
        <f t="shared" si="89"/>
        <v>0</v>
      </c>
      <c r="BG42" s="96">
        <f t="shared" si="90"/>
        <v>0</v>
      </c>
      <c r="BH42" s="96">
        <f t="shared" si="91"/>
        <v>0</v>
      </c>
      <c r="BI42" s="96">
        <f t="shared" si="92"/>
        <v>0</v>
      </c>
      <c r="BJ42" s="96">
        <f t="shared" si="93"/>
        <v>0</v>
      </c>
      <c r="BK42" s="96">
        <f t="shared" si="94"/>
        <v>0</v>
      </c>
      <c r="BL42" s="96">
        <f t="shared" si="95"/>
        <v>0</v>
      </c>
      <c r="BM42" s="129">
        <f t="shared" si="67"/>
        <v>5</v>
      </c>
      <c r="BN42" s="129">
        <f t="shared" si="67"/>
        <v>5</v>
      </c>
      <c r="BO42" s="129" t="str">
        <f t="shared" si="67"/>
        <v/>
      </c>
      <c r="BP42" s="129" t="str">
        <f t="shared" si="67"/>
        <v/>
      </c>
      <c r="BQ42" s="129" t="str">
        <f t="shared" si="67"/>
        <v/>
      </c>
      <c r="BR42" s="129" t="str">
        <f t="shared" si="67"/>
        <v/>
      </c>
      <c r="BS42" s="129" t="str">
        <f t="shared" si="67"/>
        <v/>
      </c>
      <c r="BT42" s="129" t="str">
        <f t="shared" si="67"/>
        <v/>
      </c>
      <c r="BU42" s="129" t="str">
        <f t="shared" si="67"/>
        <v/>
      </c>
      <c r="BV42" s="129" t="str">
        <f t="shared" si="67"/>
        <v/>
      </c>
      <c r="BW42" s="129" t="str">
        <f t="shared" si="67"/>
        <v/>
      </c>
      <c r="BX42" s="129" t="str">
        <f t="shared" si="67"/>
        <v/>
      </c>
      <c r="BY42" s="130">
        <f t="shared" si="96"/>
        <v>6.6003618465076519</v>
      </c>
      <c r="BZ42" s="130">
        <f t="shared" si="97"/>
        <v>3.6961726339528229</v>
      </c>
      <c r="CA42" s="130">
        <f t="shared" si="98"/>
        <v>1.365055204841249</v>
      </c>
      <c r="CB42" s="130">
        <f t="shared" si="99"/>
        <v>0.5</v>
      </c>
      <c r="CC42" s="130">
        <f t="shared" si="100"/>
        <v>0.5</v>
      </c>
      <c r="CD42" s="130">
        <f t="shared" si="101"/>
        <v>0.5</v>
      </c>
      <c r="CE42" s="130">
        <f t="shared" si="102"/>
        <v>0.5</v>
      </c>
      <c r="CF42" s="130">
        <f t="shared" si="103"/>
        <v>0.5</v>
      </c>
      <c r="CG42" s="130">
        <f t="shared" si="104"/>
        <v>0.5</v>
      </c>
      <c r="CH42" s="130">
        <f t="shared" si="105"/>
        <v>0.5</v>
      </c>
      <c r="CI42" s="130">
        <f t="shared" si="106"/>
        <v>0.5</v>
      </c>
      <c r="CJ42" s="130">
        <f t="shared" si="107"/>
        <v>0.5</v>
      </c>
      <c r="CK42" s="131">
        <f t="shared" si="108"/>
        <v>2</v>
      </c>
      <c r="CL42" s="96">
        <f t="shared" si="109"/>
        <v>-0.29957758482333785</v>
      </c>
      <c r="CM42" s="96">
        <f t="shared" si="110"/>
        <v>-0.4438091233745497</v>
      </c>
      <c r="CN42" s="96">
        <f t="shared" si="111"/>
        <v>-0.47598344124262115</v>
      </c>
      <c r="CO42" s="96">
        <f t="shared" si="112"/>
        <v>-0.54206999999999994</v>
      </c>
      <c r="CP42" s="96">
        <f t="shared" si="113"/>
        <v>-0.54206999999999994</v>
      </c>
      <c r="CQ42" s="96">
        <f t="shared" si="114"/>
        <v>-0.54206999999999994</v>
      </c>
      <c r="CR42" s="96">
        <f t="shared" si="115"/>
        <v>-0.54206999999999994</v>
      </c>
      <c r="CS42" s="96">
        <f t="shared" si="116"/>
        <v>-0.54206999999999994</v>
      </c>
      <c r="CT42" s="96">
        <f t="shared" si="117"/>
        <v>-0.54206999999999994</v>
      </c>
      <c r="CU42" s="96">
        <f t="shared" si="118"/>
        <v>-0.54206999999999994</v>
      </c>
      <c r="CV42" s="96">
        <f t="shared" si="119"/>
        <v>-0.54206999999999994</v>
      </c>
      <c r="CW42" s="96">
        <f t="shared" si="120"/>
        <v>-0.54206999999999994</v>
      </c>
      <c r="CX42" s="96">
        <f>MAX(0,(IF(CL42&gt;0,(CL42-ROUNDDOWN(CL42,1))/0.1*LOOKUP(ROUNDUP(CL42+81.1,1),CB!$A:$A,CB!$C:$C)+(1-(CL42-ROUNDDOWN(CL42,1))/0.1)*LOOKUP(ROUNDDOWN(CL42+81.1,1),CB!$A:$A,CB!$C:$C),(CL42-ROUNDDOWN(CL42-0.1,1))/0.1*LOOKUP(ROUNDUP(CL42+81.1,1),CB!$A:$A,CB!$C:$C)+(1-(CL42-ROUNDDOWN(CL42-0.1,1))/0.1)*LOOKUP(ROUNDDOWN(CL42+81.1,1),CB!$A:$A,CB!$C:$C))-LOOKUP(81.1,CB!$A:$A,CB!$C:$C))/(1-(BINOMDIST(97,162,0.5,TRUE)-BINOMDIST(87,162,0.5,TRUE)))*$C$2*($B$1^(LEFT(CX$4,4)*1-LEFT($BA$4,4)*1))*(37.75+CL42))</f>
        <v>0</v>
      </c>
      <c r="CY42" s="96">
        <f>MAX(0,(IF(CM42&gt;0,(CM42-ROUNDDOWN(CM42,1))/0.1*LOOKUP(ROUNDUP(CM42+81.1,1),CB!$A:$A,CB!$C:$C)+(1-(CM42-ROUNDDOWN(CM42,1))/0.1)*LOOKUP(ROUNDDOWN(CM42+81.1,1),CB!$A:$A,CB!$C:$C),(CM42-ROUNDDOWN(CM42-0.1,1))/0.1*LOOKUP(ROUNDUP(CM42+81.1,1),CB!$A:$A,CB!$C:$C)+(1-(CM42-ROUNDDOWN(CM42-0.1,1))/0.1)*LOOKUP(ROUNDDOWN(CM42+81.1,1),CB!$A:$A,CB!$C:$C))-LOOKUP(81.1,CB!$A:$A,CB!$C:$C))/(1-(BINOMDIST(97,162,0.5,TRUE)-BINOMDIST(87,162,0.5,TRUE)))*$C$2*($B$1^(LEFT(CY$4,4)*1-LEFT($BA$4,4)*1))*(37.75+CM42))</f>
        <v>0</v>
      </c>
      <c r="CZ42" s="96">
        <f>MAX(0,(IF(CN42&gt;0,(CN42-ROUNDDOWN(CN42,1))/0.1*LOOKUP(ROUNDUP(CN42+81.1,1),CB!$A:$A,CB!$C:$C)+(1-(CN42-ROUNDDOWN(CN42,1))/0.1)*LOOKUP(ROUNDDOWN(CN42+81.1,1),CB!$A:$A,CB!$C:$C),(CN42-ROUNDDOWN(CN42-0.1,1))/0.1*LOOKUP(ROUNDUP(CN42+81.1,1),CB!$A:$A,CB!$C:$C)+(1-(CN42-ROUNDDOWN(CN42-0.1,1))/0.1)*LOOKUP(ROUNDDOWN(CN42+81.1,1),CB!$A:$A,CB!$C:$C))-LOOKUP(81.1,CB!$A:$A,CB!$C:$C))/(1-(BINOMDIST(97,162,0.5,TRUE)-BINOMDIST(87,162,0.5,TRUE)))*$C$2*($B$1^(LEFT(CZ$4,4)*1-LEFT($BA$4,4)*1))*(37.75+CN42))</f>
        <v>0</v>
      </c>
      <c r="DA42" s="96">
        <f>MAX(0,(IF(CO42&gt;0,(CO42-ROUNDDOWN(CO42,1))/0.1*LOOKUP(ROUNDUP(CO42+81.1,1),CB!$A:$A,CB!$C:$C)+(1-(CO42-ROUNDDOWN(CO42,1))/0.1)*LOOKUP(ROUNDDOWN(CO42+81.1,1),CB!$A:$A,CB!$C:$C),(CO42-ROUNDDOWN(CO42-0.1,1))/0.1*LOOKUP(ROUNDUP(CO42+81.1,1),CB!$A:$A,CB!$C:$C)+(1-(CO42-ROUNDDOWN(CO42-0.1,1))/0.1)*LOOKUP(ROUNDDOWN(CO42+81.1,1),CB!$A:$A,CB!$C:$C))-LOOKUP(81.1,CB!$A:$A,CB!$C:$C))/(1-(BINOMDIST(97,162,0.5,TRUE)-BINOMDIST(87,162,0.5,TRUE)))*$C$2*($B$1^(LEFT(DA$4,4)*1-LEFT($BA$4,4)*1))*(37.75+CO42))</f>
        <v>0</v>
      </c>
      <c r="DB42" s="96">
        <f>MAX(0,(IF(CP42&gt;0,(CP42-ROUNDDOWN(CP42,1))/0.1*LOOKUP(ROUNDUP(CP42+81.1,1),CB!$A:$A,CB!$C:$C)+(1-(CP42-ROUNDDOWN(CP42,1))/0.1)*LOOKUP(ROUNDDOWN(CP42+81.1,1),CB!$A:$A,CB!$C:$C),(CP42-ROUNDDOWN(CP42-0.1,1))/0.1*LOOKUP(ROUNDUP(CP42+81.1,1),CB!$A:$A,CB!$C:$C)+(1-(CP42-ROUNDDOWN(CP42-0.1,1))/0.1)*LOOKUP(ROUNDDOWN(CP42+81.1,1),CB!$A:$A,CB!$C:$C))-LOOKUP(81.1,CB!$A:$A,CB!$C:$C))/(1-(BINOMDIST(97,162,0.5,TRUE)-BINOMDIST(87,162,0.5,TRUE)))*$C$2*($B$1^(LEFT(DB$4,4)*1-LEFT($BA$4,4)*1))*(37.75+CP42))</f>
        <v>0</v>
      </c>
      <c r="DC42" s="96">
        <f>MAX(0,(IF(CQ42&gt;0,(CQ42-ROUNDDOWN(CQ42,1))/0.1*LOOKUP(ROUNDUP(CQ42+81.1,1),CB!$A:$A,CB!$C:$C)+(1-(CQ42-ROUNDDOWN(CQ42,1))/0.1)*LOOKUP(ROUNDDOWN(CQ42+81.1,1),CB!$A:$A,CB!$C:$C),(CQ42-ROUNDDOWN(CQ42-0.1,1))/0.1*LOOKUP(ROUNDUP(CQ42+81.1,1),CB!$A:$A,CB!$C:$C)+(1-(CQ42-ROUNDDOWN(CQ42-0.1,1))/0.1)*LOOKUP(ROUNDDOWN(CQ42+81.1,1),CB!$A:$A,CB!$C:$C))-LOOKUP(81.1,CB!$A:$A,CB!$C:$C))/(1-(BINOMDIST(97,162,0.5,TRUE)-BINOMDIST(87,162,0.5,TRUE)))*$C$2*($B$1^(LEFT(DC$4,4)*1-LEFT($BA$4,4)*1))*(37.75+CQ42))</f>
        <v>0</v>
      </c>
      <c r="DD42" s="96">
        <f>MAX(0,(IF(CR42&gt;0,(CR42-ROUNDDOWN(CR42,1))/0.1*LOOKUP(ROUNDUP(CR42+81.1,1),CB!$A:$A,CB!$C:$C)+(1-(CR42-ROUNDDOWN(CR42,1))/0.1)*LOOKUP(ROUNDDOWN(CR42+81.1,1),CB!$A:$A,CB!$C:$C),(CR42-ROUNDDOWN(CR42-0.1,1))/0.1*LOOKUP(ROUNDUP(CR42+81.1,1),CB!$A:$A,CB!$C:$C)+(1-(CR42-ROUNDDOWN(CR42-0.1,1))/0.1)*LOOKUP(ROUNDDOWN(CR42+81.1,1),CB!$A:$A,CB!$C:$C))-LOOKUP(81.1,CB!$A:$A,CB!$C:$C))/(1-(BINOMDIST(97,162,0.5,TRUE)-BINOMDIST(87,162,0.5,TRUE)))*$C$2*($B$1^(LEFT(DD$4,4)*1-LEFT($BA$4,4)*1))*(37.75+CR42))</f>
        <v>0</v>
      </c>
      <c r="DE42" s="96">
        <f>MAX(0,(IF(CS42&gt;0,(CS42-ROUNDDOWN(CS42,1))/0.1*LOOKUP(ROUNDUP(CS42+81.1,1),CB!$A:$A,CB!$C:$C)+(1-(CS42-ROUNDDOWN(CS42,1))/0.1)*LOOKUP(ROUNDDOWN(CS42+81.1,1),CB!$A:$A,CB!$C:$C),(CS42-ROUNDDOWN(CS42-0.1,1))/0.1*LOOKUP(ROUNDUP(CS42+81.1,1),CB!$A:$A,CB!$C:$C)+(1-(CS42-ROUNDDOWN(CS42-0.1,1))/0.1)*LOOKUP(ROUNDDOWN(CS42+81.1,1),CB!$A:$A,CB!$C:$C))-LOOKUP(81.1,CB!$A:$A,CB!$C:$C))/(1-(BINOMDIST(97,162,0.5,TRUE)-BINOMDIST(87,162,0.5,TRUE)))*$C$2*($B$1^(LEFT(DE$4,4)*1-LEFT($BA$4,4)*1))*(37.75+CS42))</f>
        <v>0</v>
      </c>
      <c r="DF42" s="96">
        <f>MAX(0,(IF(CT42&gt;0,(CT42-ROUNDDOWN(CT42,1))/0.1*LOOKUP(ROUNDUP(CT42+81.1,1),CB!$A:$A,CB!$C:$C)+(1-(CT42-ROUNDDOWN(CT42,1))/0.1)*LOOKUP(ROUNDDOWN(CT42+81.1,1),CB!$A:$A,CB!$C:$C),(CT42-ROUNDDOWN(CT42-0.1,1))/0.1*LOOKUP(ROUNDUP(CT42+81.1,1),CB!$A:$A,CB!$C:$C)+(1-(CT42-ROUNDDOWN(CT42-0.1,1))/0.1)*LOOKUP(ROUNDDOWN(CT42+81.1,1),CB!$A:$A,CB!$C:$C))-LOOKUP(81.1,CB!$A:$A,CB!$C:$C))/(1-(BINOMDIST(97,162,0.5,TRUE)-BINOMDIST(87,162,0.5,TRUE)))*$C$2*($B$1^(LEFT(DF$4,4)*1-LEFT($BA$4,4)*1))*(37.75+CT42))</f>
        <v>0</v>
      </c>
      <c r="DG42" s="96">
        <f>MAX(0,(IF(CU42&gt;0,(CU42-ROUNDDOWN(CU42,1))/0.1*LOOKUP(ROUNDUP(CU42+81.1,1),CB!$A:$A,CB!$C:$C)+(1-(CU42-ROUNDDOWN(CU42,1))/0.1)*LOOKUP(ROUNDDOWN(CU42+81.1,1),CB!$A:$A,CB!$C:$C),(CU42-ROUNDDOWN(CU42-0.1,1))/0.1*LOOKUP(ROUNDUP(CU42+81.1,1),CB!$A:$A,CB!$C:$C)+(1-(CU42-ROUNDDOWN(CU42-0.1,1))/0.1)*LOOKUP(ROUNDDOWN(CU42+81.1,1),CB!$A:$A,CB!$C:$C))-LOOKUP(81.1,CB!$A:$A,CB!$C:$C))/(1-(BINOMDIST(97,162,0.5,TRUE)-BINOMDIST(87,162,0.5,TRUE)))*$C$2*($B$1^(LEFT(DG$4,4)*1-LEFT($BA$4,4)*1))*(37.75+CU42))</f>
        <v>0</v>
      </c>
      <c r="DH42" s="96">
        <f>MAX(0,(IF(CV42&gt;0,(CV42-ROUNDDOWN(CV42,1))/0.1*LOOKUP(ROUNDUP(CV42+81.1,1),CB!$A:$A,CB!$C:$C)+(1-(CV42-ROUNDDOWN(CV42,1))/0.1)*LOOKUP(ROUNDDOWN(CV42+81.1,1),CB!$A:$A,CB!$C:$C),(CV42-ROUNDDOWN(CV42-0.1,1))/0.1*LOOKUP(ROUNDUP(CV42+81.1,1),CB!$A:$A,CB!$C:$C)+(1-(CV42-ROUNDDOWN(CV42-0.1,1))/0.1)*LOOKUP(ROUNDDOWN(CV42+81.1,1),CB!$A:$A,CB!$C:$C))-LOOKUP(81.1,CB!$A:$A,CB!$C:$C))/(1-(BINOMDIST(97,162,0.5,TRUE)-BINOMDIST(87,162,0.5,TRUE)))*$C$2*($B$1^(LEFT(DH$4,4)*1-LEFT($BA$4,4)*1))*(37.75+CV42))</f>
        <v>0</v>
      </c>
      <c r="DI42" s="96">
        <f>MAX(0,(IF(CW42&gt;0,(CW42-ROUNDDOWN(CW42,1))/0.1*LOOKUP(ROUNDUP(CW42+81.1,1),CB!$A:$A,CB!$C:$C)+(1-(CW42-ROUNDDOWN(CW42,1))/0.1)*LOOKUP(ROUNDDOWN(CW42+81.1,1),CB!$A:$A,CB!$C:$C),(CW42-ROUNDDOWN(CW42-0.1,1))/0.1*LOOKUP(ROUNDUP(CW42+81.1,1),CB!$A:$A,CB!$C:$C)+(1-(CW42-ROUNDDOWN(CW42-0.1,1))/0.1)*LOOKUP(ROUNDDOWN(CW42+81.1,1),CB!$A:$A,CB!$C:$C))-LOOKUP(81.1,CB!$A:$A,CB!$C:$C))/(1-(BINOMDIST(97,162,0.5,TRUE)-BINOMDIST(87,162,0.5,TRUE)))*$C$2*($B$1^(LEFT(DI$4,4)*1-LEFT($BA$4,4)*1))*(37.75+CW42))</f>
        <v>0</v>
      </c>
      <c r="DJ42" s="90">
        <f t="shared" si="121"/>
        <v>0</v>
      </c>
      <c r="DK42" s="132"/>
      <c r="DL42" s="132">
        <f t="shared" si="122"/>
        <v>6.6003618465076519</v>
      </c>
      <c r="DM42" s="132">
        <f t="shared" si="123"/>
        <v>10.602238608097826</v>
      </c>
      <c r="DN42" s="132">
        <f t="shared" si="124"/>
        <v>12.763921321518364</v>
      </c>
      <c r="DO42" s="132">
        <f t="shared" si="125"/>
        <v>14.358641288454685</v>
      </c>
      <c r="DP42" s="132">
        <f t="shared" si="126"/>
        <v>16.011155314934353</v>
      </c>
      <c r="DQ42" s="132">
        <f t="shared" si="127"/>
        <v>17.719228920358624</v>
      </c>
      <c r="DR42" s="132">
        <f t="shared" si="128"/>
        <v>19.480268811714545</v>
      </c>
      <c r="DS42" s="132">
        <f t="shared" si="129"/>
        <v>21.29139298580554</v>
      </c>
      <c r="DT42" s="132">
        <f t="shared" si="130"/>
        <v>23.14950376781038</v>
      </c>
      <c r="DU42" s="132">
        <f t="shared" si="131"/>
        <v>25.051360469276368</v>
      </c>
      <c r="DV42" s="132"/>
      <c r="DW42" s="132"/>
      <c r="DX42" s="132"/>
      <c r="DY42" s="132"/>
      <c r="DZ42" s="132"/>
      <c r="EA42" s="132"/>
      <c r="EB42" s="132"/>
      <c r="EC42" s="132"/>
      <c r="ED42" s="132"/>
      <c r="EE42" s="132"/>
      <c r="ER42" s="132"/>
      <c r="ES42" s="132"/>
      <c r="ET42" s="132"/>
      <c r="EU42" s="132"/>
      <c r="EV42" s="132"/>
      <c r="EW42" s="132"/>
      <c r="EX42" s="132"/>
      <c r="EY42" s="132"/>
      <c r="EZ42" s="132"/>
      <c r="FA42" s="132"/>
      <c r="FB42" s="132"/>
      <c r="FC42" s="132"/>
    </row>
    <row r="43" spans="1:159" x14ac:dyDescent="0.2">
      <c r="A43" s="80">
        <v>518553</v>
      </c>
      <c r="B43" s="99" t="str">
        <f>INDEX([1]Bios!$O:$O,MATCH(A43,[1]Bios!$C:$C,0))</f>
        <v>Cishek, Steve</v>
      </c>
      <c r="C43" s="92" t="s">
        <v>73</v>
      </c>
      <c r="D43" s="94">
        <f>LOOKUP(IF(INDEX([1]Bios!$M:$M,MATCH(A43,[1]Bios!$C:$C,0))="P",INDEX([1]Pitchers!$Q:$Q,MATCH(A43,[1]Pitchers!$A:$A,0)),INDEX([1]Hitters!$AV:$AV,MATCH(A43,[1]Hitters!$A:$A,0))),Positions!A:A,Positions!B:B)</f>
        <v>0</v>
      </c>
      <c r="E43" s="137">
        <v>2</v>
      </c>
      <c r="F43" s="138">
        <f t="shared" si="68"/>
        <v>8.4681868913782132</v>
      </c>
      <c r="G43" s="138">
        <v>10</v>
      </c>
      <c r="H43" s="94"/>
      <c r="I43" s="93">
        <f>6</f>
        <v>6</v>
      </c>
      <c r="J43" s="93">
        <f>6</f>
        <v>6</v>
      </c>
      <c r="K43" s="94">
        <f>MIN(IF(D43&gt;1,INDEX([1]Hitters!$DA:$DA,MATCH(A43,[1]Hitters!$A:$A,0)),INDEX([1]Pitchers!$DA:$DA,MATCH(A43,[1]Pitchers!$A:$A,0))),J43)</f>
        <v>6</v>
      </c>
      <c r="L43" s="94">
        <f t="shared" si="69"/>
        <v>4</v>
      </c>
      <c r="M43" s="95">
        <f>IF(D43&gt;1,INDEX([1]Hitters!$CV:$CV,MATCH($A43,[1]Hitters!$A:$A,0)),INDEX([1]Pitchers!$CP:$CP,MATCH($A43,[1]Pitchers!$A:$A,0)))</f>
        <v>30.041666666666668</v>
      </c>
      <c r="N43" s="90">
        <f t="shared" si="70"/>
        <v>-1.3859261458959029</v>
      </c>
      <c r="O43" s="97">
        <f>IF($D43&gt;1,INDEX([1]Hitters!$AF:$AF,MATCH($A43,[1]Hitters!$A:$A,0)),INDEX([1]Pitchers!$AJ:$AJ,MATCH($A43,[1]Pitchers!$A:$A,0))*IF(OR(AND($D43=0,INDEX([1]Pitchers!$Q:$Q,MATCH($A43,[1]Pitchers!$A:$A,0))="R"),AND($D43=1,INDEX([1]Pitchers!$Q:$Q,MATCH($A43,[1]Pitchers!$A:$A,0))="S")),1,IF($D43=0,0.83+(1-INDEX([1]Pitchers!$BE:$BE,MATCH($A43,[1]Pitchers!$A:$A,0)))/8,1/(0.83+(1-INDEX([1]Pitchers!$BE:$BE,MATCH($A43,[1]Pitchers!$A:$A,0)))/8))))</f>
        <v>3.6836140430892188</v>
      </c>
      <c r="P43" s="97">
        <f>IF($D43&gt;1,O43+(LOOKUP(ROUNDDOWN($M43+RIGHT(P$4,4)*1-2016,0),Age!$A:$A,Age!$C:$C)*(1-($M43+RIGHT(P$4,4)*1-2016-ROUNDDOWN($M43+RIGHT(P$4,4)*1-2016,0)))+LOOKUP(ROUNDUP($M43+RIGHT(P$4,4)*1-2016,0),Age!$A:$A,Age!$C:$C)*(($M43+RIGHT(P$4,4)*1-2016-ROUNDDOWN($M43+RIGHT(P$4,4)*1-2016,0))))*IF($M43+RIGHT(P$4,4)*1-2016&gt;27,1,INDEX([1]Hitters!$BG:$BG,MATCH($A43,[1]Hitters!$A:$A,0))),O43*(1-(1-(LOOKUP(ROUNDDOWN($M43+RIGHT(P$4,4)*1-2016,0),Age!$A:$A,Age!$L:$L)*(1-($M43+RIGHT(P$4,4)*1-2016-ROUNDDOWN($M43+RIGHT(P$4,4)*1-2016,0)))+LOOKUP(ROUNDUP($M43+RIGHT(P$4,4)*1-2016,0),Age!$A:$A,Age!$L:$L)*(($M43+RIGHT(P$4,4)*1-2016-ROUNDDOWN($M43+RIGHT(P$4,4)*1-2016,0)))))*IF($M43+RIGHT(P$4,4)*1-2016&gt;27,1,INDEX([1]Pitchers!$BE:$BE,MATCH($A43,[1]Pitchers!$A:$A,0)))))</f>
        <v>3.7692196986114288</v>
      </c>
      <c r="Q43" s="97">
        <f>IF($D43&gt;1,P43+(LOOKUP(ROUNDDOWN($M43+RIGHT(Q$4,4)*1-2016,0),Age!$A:$A,Age!$C:$C)*(1-($M43+RIGHT(Q$4,4)*1-2016-ROUNDDOWN($M43+RIGHT(Q$4,4)*1-2016,0)))+LOOKUP(ROUNDUP($M43+RIGHT(Q$4,4)*1-2016,0),Age!$A:$A,Age!$C:$C)*(($M43+RIGHT(Q$4,4)*1-2016-ROUNDDOWN($M43+RIGHT(Q$4,4)*1-2016,0))))*IF($M43+RIGHT(Q$4,4)*1-2016&gt;27,1,INDEX([1]Hitters!$BG:$BG,MATCH($A43,[1]Hitters!$A:$A,0))),P43*(1-(1-(LOOKUP(ROUNDDOWN($M43+RIGHT(Q$4,4)*1-2016,0),Age!$A:$A,Age!$L:$L)*(1-($M43+RIGHT(Q$4,4)*1-2016-ROUNDDOWN($M43+RIGHT(Q$4,4)*1-2016,0)))+LOOKUP(ROUNDUP($M43+RIGHT(Q$4,4)*1-2016,0),Age!$A:$A,Age!$L:$L)*(($M43+RIGHT(Q$4,4)*1-2016-ROUNDDOWN($M43+RIGHT(Q$4,4)*1-2016,0)))))*IF($M43+RIGHT(Q$4,4)*1-2016&gt;27,1,INDEX([1]Pitchers!$BE:$BE,MATCH($A43,[1]Pitchers!$A:$A,0)))))</f>
        <v>3.8784878071659632</v>
      </c>
      <c r="R43" s="97">
        <f>IF($D43&gt;1,Q43+(LOOKUP(ROUNDDOWN($M43+RIGHT(R$4,4)*1-2016,0),Age!$A:$A,Age!$C:$C)*(1-($M43+RIGHT(R$4,4)*1-2016-ROUNDDOWN($M43+RIGHT(R$4,4)*1-2016,0)))+LOOKUP(ROUNDUP($M43+RIGHT(R$4,4)*1-2016,0),Age!$A:$A,Age!$C:$C)*(($M43+RIGHT(R$4,4)*1-2016-ROUNDDOWN($M43+RIGHT(R$4,4)*1-2016,0))))*IF($M43+RIGHT(R$4,4)*1-2016&gt;27,1,INDEX([1]Hitters!$BG:$BG,MATCH($A43,[1]Hitters!$A:$A,0))),Q43*(1-(1-(LOOKUP(ROUNDDOWN($M43+RIGHT(R$4,4)*1-2016,0),Age!$A:$A,Age!$L:$L)*(1-($M43+RIGHT(R$4,4)*1-2016-ROUNDDOWN($M43+RIGHT(R$4,4)*1-2016,0)))+LOOKUP(ROUNDUP($M43+RIGHT(R$4,4)*1-2016,0),Age!$A:$A,Age!$L:$L)*(($M43+RIGHT(R$4,4)*1-2016-ROUNDDOWN($M43+RIGHT(R$4,4)*1-2016,0)))))*IF($M43+RIGHT(R$4,4)*1-2016&gt;27,1,INDEX([1]Pitchers!$BE:$BE,MATCH($A43,[1]Pitchers!$A:$A,0)))))</f>
        <v>4.0132248575503189</v>
      </c>
      <c r="S43" s="97">
        <f>IF($D43&gt;1,R43+(LOOKUP(ROUNDDOWN($M43+RIGHT(S$4,4)*1-2016,0),Age!$A:$A,Age!$C:$C)*(1-($M43+RIGHT(S$4,4)*1-2016-ROUNDDOWN($M43+RIGHT(S$4,4)*1-2016,0)))+LOOKUP(ROUNDUP($M43+RIGHT(S$4,4)*1-2016,0),Age!$A:$A,Age!$C:$C)*(($M43+RIGHT(S$4,4)*1-2016-ROUNDDOWN($M43+RIGHT(S$4,4)*1-2016,0))))*IF($M43+RIGHT(S$4,4)*1-2016&gt;27,1,INDEX([1]Hitters!$BG:$BG,MATCH($A43,[1]Hitters!$A:$A,0))),R43*(1-(1-(LOOKUP(ROUNDDOWN($M43+RIGHT(S$4,4)*1-2016,0),Age!$A:$A,Age!$L:$L)*(1-($M43+RIGHT(S$4,4)*1-2016-ROUNDDOWN($M43+RIGHT(S$4,4)*1-2016,0)))+LOOKUP(ROUNDUP($M43+RIGHT(S$4,4)*1-2016,0),Age!$A:$A,Age!$L:$L)*(($M43+RIGHT(S$4,4)*1-2016-ROUNDDOWN($M43+RIGHT(S$4,4)*1-2016,0)))))*IF($M43+RIGHT(S$4,4)*1-2016&gt;27,1,INDEX([1]Pitchers!$BE:$BE,MATCH($A43,[1]Pitchers!$A:$A,0)))))</f>
        <v>4.1757186598555034</v>
      </c>
      <c r="T43" s="97">
        <f>IF($D43&gt;1,S43+(LOOKUP(ROUNDDOWN($M43+RIGHT(T$4,4)*1-2016,0),Age!$A:$A,Age!$C:$C)*(1-($M43+RIGHT(T$4,4)*1-2016-ROUNDDOWN($M43+RIGHT(T$4,4)*1-2016,0)))+LOOKUP(ROUNDUP($M43+RIGHT(T$4,4)*1-2016,0),Age!$A:$A,Age!$C:$C)*(($M43+RIGHT(T$4,4)*1-2016-ROUNDDOWN($M43+RIGHT(T$4,4)*1-2016,0))))*IF($M43+RIGHT(T$4,4)*1-2016&gt;27,1,INDEX([1]Hitters!$BG:$BG,MATCH($A43,[1]Hitters!$A:$A,0))),S43*(1-(1-(LOOKUP(ROUNDDOWN($M43+RIGHT(T$4,4)*1-2016,0),Age!$A:$A,Age!$L:$L)*(1-($M43+RIGHT(T$4,4)*1-2016-ROUNDDOWN($M43+RIGHT(T$4,4)*1-2016,0)))+LOOKUP(ROUNDUP($M43+RIGHT(T$4,4)*1-2016,0),Age!$A:$A,Age!$L:$L)*(($M43+RIGHT(T$4,4)*1-2016-ROUNDDOWN($M43+RIGHT(T$4,4)*1-2016,0)))))*IF($M43+RIGHT(T$4,4)*1-2016&gt;27,1,INDEX([1]Pitchers!$BE:$BE,MATCH($A43,[1]Pitchers!$A:$A,0)))))</f>
        <v>4.3688021508044432</v>
      </c>
      <c r="U43" s="97">
        <f>IF($D43&gt;1,T43+(LOOKUP(ROUNDDOWN($M43+RIGHT(U$4,4)*1-2016,0),Age!$A:$A,Age!$C:$C)*(1-($M43+RIGHT(U$4,4)*1-2016-ROUNDDOWN($M43+RIGHT(U$4,4)*1-2016,0)))+LOOKUP(ROUNDUP($M43+RIGHT(U$4,4)*1-2016,0),Age!$A:$A,Age!$C:$C)*(($M43+RIGHT(U$4,4)*1-2016-ROUNDDOWN($M43+RIGHT(U$4,4)*1-2016,0))))*IF($M43+RIGHT(U$4,4)*1-2016&gt;27,1,INDEX([1]Hitters!$BG:$BG,MATCH($A43,[1]Hitters!$A:$A,0))),T43*(1-(1-(LOOKUP(ROUNDDOWN($M43+RIGHT(U$4,4)*1-2016,0),Age!$A:$A,Age!$L:$L)*(1-($M43+RIGHT(U$4,4)*1-2016-ROUNDDOWN($M43+RIGHT(U$4,4)*1-2016,0)))+LOOKUP(ROUNDUP($M43+RIGHT(U$4,4)*1-2016,0),Age!$A:$A,Age!$L:$L)*(($M43+RIGHT(U$4,4)*1-2016-ROUNDDOWN($M43+RIGHT(U$4,4)*1-2016,0)))))*IF($M43+RIGHT(U$4,4)*1-2016&gt;27,1,INDEX([1]Pitchers!$BE:$BE,MATCH($A43,[1]Pitchers!$A:$A,0)))))</f>
        <v>4.5959343542905335</v>
      </c>
      <c r="V43" s="97">
        <f>IF($D43&gt;1,U43+(LOOKUP(ROUNDDOWN($M43+RIGHT(V$4,4)*1-2016,0),Age!$A:$A,Age!$C:$C)*(1-($M43+RIGHT(V$4,4)*1-2016-ROUNDDOWN($M43+RIGHT(V$4,4)*1-2016,0)))+LOOKUP(ROUNDUP($M43+RIGHT(V$4,4)*1-2016,0),Age!$A:$A,Age!$C:$C)*(($M43+RIGHT(V$4,4)*1-2016-ROUNDDOWN($M43+RIGHT(V$4,4)*1-2016,0))))*IF($M43+RIGHT(V$4,4)*1-2016&gt;27,1,INDEX([1]Hitters!$BG:$BG,MATCH($A43,[1]Hitters!$A:$A,0))),U43*(1-(1-(LOOKUP(ROUNDDOWN($M43+RIGHT(V$4,4)*1-2016,0),Age!$A:$A,Age!$L:$L)*(1-($M43+RIGHT(V$4,4)*1-2016-ROUNDDOWN($M43+RIGHT(V$4,4)*1-2016,0)))+LOOKUP(ROUNDUP($M43+RIGHT(V$4,4)*1-2016,0),Age!$A:$A,Age!$L:$L)*(($M43+RIGHT(V$4,4)*1-2016-ROUNDDOWN($M43+RIGHT(V$4,4)*1-2016,0)))))*IF($M43+RIGHT(V$4,4)*1-2016&gt;27,1,INDEX([1]Pitchers!$BE:$BE,MATCH($A43,[1]Pitchers!$A:$A,0)))))</f>
        <v>4.8613016889346179</v>
      </c>
      <c r="W43" s="97">
        <f>IF($D43&gt;1,V43+(LOOKUP(ROUNDDOWN($M43+RIGHT(W$4,4)*1-2016,0),Age!$A:$A,Age!$C:$C)*(1-($M43+RIGHT(W$4,4)*1-2016-ROUNDDOWN($M43+RIGHT(W$4,4)*1-2016,0)))+LOOKUP(ROUNDUP($M43+RIGHT(W$4,4)*1-2016,0),Age!$A:$A,Age!$C:$C)*(($M43+RIGHT(W$4,4)*1-2016-ROUNDDOWN($M43+RIGHT(W$4,4)*1-2016,0))))*IF($M43+RIGHT(W$4,4)*1-2016&gt;27,1,INDEX([1]Hitters!$BG:$BG,MATCH($A43,[1]Hitters!$A:$A,0))),V43*(1-(1-(LOOKUP(ROUNDDOWN($M43+RIGHT(W$4,4)*1-2016,0),Age!$A:$A,Age!$L:$L)*(1-($M43+RIGHT(W$4,4)*1-2016-ROUNDDOWN($M43+RIGHT(W$4,4)*1-2016,0)))+LOOKUP(ROUNDUP($M43+RIGHT(W$4,4)*1-2016,0),Age!$A:$A,Age!$L:$L)*(($M43+RIGHT(W$4,4)*1-2016-ROUNDDOWN($M43+RIGHT(W$4,4)*1-2016,0)))))*IF($M43+RIGHT(W$4,4)*1-2016&gt;27,1,INDEX([1]Pitchers!$BE:$BE,MATCH($A43,[1]Pitchers!$A:$A,0)))))</f>
        <v>5.1699437076227017</v>
      </c>
      <c r="X43" s="97">
        <f>IF($D43&gt;1,W43+(LOOKUP(ROUNDDOWN($M43+RIGHT(X$4,4)*1-2016,0),Age!$A:$A,Age!$C:$C)*(1-($M43+RIGHT(X$4,4)*1-2016-ROUNDDOWN($M43+RIGHT(X$4,4)*1-2016,0)))+LOOKUP(ROUNDUP($M43+RIGHT(X$4,4)*1-2016,0),Age!$A:$A,Age!$C:$C)*(($M43+RIGHT(X$4,4)*1-2016-ROUNDDOWN($M43+RIGHT(X$4,4)*1-2016,0))))*IF($M43+RIGHT(X$4,4)*1-2016&gt;27,1,INDEX([1]Hitters!$BG:$BG,MATCH($A43,[1]Hitters!$A:$A,0))),W43*(1-(1-(LOOKUP(ROUNDDOWN($M43+RIGHT(X$4,4)*1-2016,0),Age!$A:$A,Age!$L:$L)*(1-($M43+RIGHT(X$4,4)*1-2016-ROUNDDOWN($M43+RIGHT(X$4,4)*1-2016,0)))+LOOKUP(ROUNDUP($M43+RIGHT(X$4,4)*1-2016,0),Age!$A:$A,Age!$L:$L)*(($M43+RIGHT(X$4,4)*1-2016-ROUNDDOWN($M43+RIGHT(X$4,4)*1-2016,0)))))*IF($M43+RIGHT(X$4,4)*1-2016&gt;27,1,INDEX([1]Pitchers!$BE:$BE,MATCH($A43,[1]Pitchers!$A:$A,0)))))</f>
        <v>5.5279084557952807</v>
      </c>
      <c r="Y43" s="97">
        <f>IF($D43&gt;1,X43+(LOOKUP(ROUNDDOWN($M43+RIGHT(Y$4,4)*1-2016,0),Age!$A:$A,Age!$C:$C)*(1-($M43+RIGHT(Y$4,4)*1-2016-ROUNDDOWN($M43+RIGHT(Y$4,4)*1-2016,0)))+LOOKUP(ROUNDUP($M43+RIGHT(Y$4,4)*1-2016,0),Age!$A:$A,Age!$C:$C)*(($M43+RIGHT(Y$4,4)*1-2016-ROUNDDOWN($M43+RIGHT(Y$4,4)*1-2016,0))))*IF($M43+RIGHT(Y$4,4)*1-2016&gt;27,1,INDEX([1]Hitters!$BG:$BG,MATCH($A43,[1]Hitters!$A:$A,0))),X43*(1-(1-(LOOKUP(ROUNDDOWN($M43+RIGHT(Y$4,4)*1-2016,0),Age!$A:$A,Age!$L:$L)*(1-($M43+RIGHT(Y$4,4)*1-2016-ROUNDDOWN($M43+RIGHT(Y$4,4)*1-2016,0)))+LOOKUP(ROUNDUP($M43+RIGHT(Y$4,4)*1-2016,0),Age!$A:$A,Age!$L:$L)*(($M43+RIGHT(Y$4,4)*1-2016-ROUNDDOWN($M43+RIGHT(Y$4,4)*1-2016,0)))))*IF($M43+RIGHT(Y$4,4)*1-2016&gt;27,1,INDEX([1]Pitchers!$BE:$BE,MATCH($A43,[1]Pitchers!$A:$A,0)))))</f>
        <v>5.9424440076001757</v>
      </c>
      <c r="Z43" s="97">
        <f>IF($D43&gt;1,Y43+(LOOKUP(ROUNDDOWN($M43+RIGHT(Z$4,4)*1-2016,0),Age!$A:$A,Age!$C:$C)*(1-($M43+RIGHT(Z$4,4)*1-2016-ROUNDDOWN($M43+RIGHT(Z$4,4)*1-2016,0)))+LOOKUP(ROUNDUP($M43+RIGHT(Z$4,4)*1-2016,0),Age!$A:$A,Age!$C:$C)*(($M43+RIGHT(Z$4,4)*1-2016-ROUNDDOWN($M43+RIGHT(Z$4,4)*1-2016,0))))*IF($M43+RIGHT(Z$4,4)*1-2016&gt;27,1,INDEX([1]Hitters!$BG:$BG,MATCH($A43,[1]Hitters!$A:$A,0))),Y43*(1-(1-(LOOKUP(ROUNDDOWN($M43+RIGHT(Z$4,4)*1-2016,0),Age!$A:$A,Age!$L:$L)*(1-($M43+RIGHT(Z$4,4)*1-2016-ROUNDDOWN($M43+RIGHT(Z$4,4)*1-2016,0)))+LOOKUP(ROUNDUP($M43+RIGHT(Z$4,4)*1-2016,0),Age!$A:$A,Age!$L:$L)*(($M43+RIGHT(Z$4,4)*1-2016-ROUNDDOWN($M43+RIGHT(Z$4,4)*1-2016,0)))))*IF($M43+RIGHT(Z$4,4)*1-2016&gt;27,1,INDEX([1]Pitchers!$BE:$BE,MATCH($A43,[1]Pitchers!$A:$A,0)))))</f>
        <v>6.4222344607554716</v>
      </c>
      <c r="AA43" s="96">
        <f>IF($D43=0,0,IF($D43=1,INDEX([1]Pitchers!$FK:$FK,MATCH($A43,[1]Pitchers!$A:$A,0)),MAX(-16,IF($D43=10,-16,IF($D43&lt;2,0,INDEX([1]Hitters!$AZ:$AZ,MATCH($A43,[1]Hitters!$A:$A,0)))))))</f>
        <v>0</v>
      </c>
      <c r="AB43" s="96">
        <f>IF($D43=0,0,IF($D43=1,INDEX([1]Pitchers!$FK:$FK,MATCH($A43,[1]Pitchers!$A:$A,0)),MAX(-16,IF($D43=2,AA43-MIN(0.75,0.25*(RIGHT(AB$4,4)*1-(RIGHT($AD$4,4)*1)+0.25)*(1-MIN(0.75,INDEX([1]Hitters!$CF:$CF,MATCH($A43,[1]Hitters!$A:$A,0)))/0.75*1)+INDEX([1]Hitters!$CF:$CF,MATCH($A43,[1]Hitters!$A:$A,0)))/0.75*1,IF($D43&gt;6,(AA43-MIN(0.75,0.25*(RIGHT(AB$4,4)*1-(RIGHT($AD$4,4)*1)+0.25)*(1-MIN(0.75,INDEX([1]Hitters!$CF:$CF,MATCH($A43,[1]Hitters!$A:$A,0)))/0.75*1)+INDEX([1]Hitters!$CF:$CF,MATCH($A43,[1]Hitters!$A:$A,0)))/0.75*($M43+RIGHT(AB$4,4)*1-RIGHT($AA$4,4)*1+10)*0.05),IF($D43=3,(AA43-MIN(0.75,0.25*(RIGHT(AB$4,4)*1-(RIGHT($AD$4,4)*1)+0.25)*(1-MIN(0.75,INDEX([1]Hitters!$CF:$CF,MATCH($A43,[1]Hitters!$A:$A,0)))/0.75*1)+INDEX([1]Hitters!$CF:$CF,MATCH($A43,[1]Hitters!$A:$A,0)))/0.75*($M43+RIGHT(AB$4,4)*1-RIGHT($AA$4,4)*1-27)*0.1),(AA43-MIN(0.75,0.25*(RIGHT(AB$4,4)*1-(RIGHT($AD$4,4)*1)+0.25)*(1-MIN(0.75,INDEX([1]Hitters!$CF:$CF,MATCH($A43,[1]Hitters!$A:$A,0)))/0.75*1)+INDEX([1]Hitters!$CF:$CF,MATCH($A43,[1]Hitters!$A:$A,0)))/0.75*($M43+RIGHT(AB$4,4)*1-RIGHT($AA$4,4)*1-20)*0.094)))))))</f>
        <v>0</v>
      </c>
      <c r="AC43" s="96">
        <f>IF($D43=0,0,IF($D43=1,INDEX([1]Pitchers!$FK:$FK,MATCH($A43,[1]Pitchers!$A:$A,0)),MAX(-16,IF($D43=2,AB43-MIN(0.75,0.25*(RIGHT(AC$4,4)*1-(RIGHT($AD$4,4)*1)+0.25)*(1-MIN(0.75,INDEX([1]Hitters!$CF:$CF,MATCH($A43,[1]Hitters!$A:$A,0)))/0.75*1)+INDEX([1]Hitters!$CF:$CF,MATCH($A43,[1]Hitters!$A:$A,0)))/0.75*1,IF($D43&gt;6,(AB43-MIN(0.75,0.25*(RIGHT(AC$4,4)*1-(RIGHT($AD$4,4)*1)+0.25)*(1-MIN(0.75,INDEX([1]Hitters!$CF:$CF,MATCH($A43,[1]Hitters!$A:$A,0)))/0.75*1)+INDEX([1]Hitters!$CF:$CF,MATCH($A43,[1]Hitters!$A:$A,0)))/0.75*($M43+RIGHT(AC$4,4)*1-RIGHT($AA$4,4)*1+10)*0.05),IF($D43=3,(AB43-MIN(0.75,0.25*(RIGHT(AC$4,4)*1-(RIGHT($AD$4,4)*1)+0.25)*(1-MIN(0.75,INDEX([1]Hitters!$CF:$CF,MATCH($A43,[1]Hitters!$A:$A,0)))/0.75*1)+INDEX([1]Hitters!$CF:$CF,MATCH($A43,[1]Hitters!$A:$A,0)))/0.75*($M43+RIGHT(AC$4,4)*1-RIGHT($AA$4,4)*1-27)*0.1),(AB43-MIN(0.75,0.25*(RIGHT(AC$4,4)*1-(RIGHT($AD$4,4)*1)+0.25)*(1-MIN(0.75,INDEX([1]Hitters!$CF:$CF,MATCH($A43,[1]Hitters!$A:$A,0)))/0.75*1)+INDEX([1]Hitters!$CF:$CF,MATCH($A43,[1]Hitters!$A:$A,0)))/0.75*($M43+RIGHT(AC$4,4)*1-RIGHT($AA$4,4)*1-20)*0.094)))))))</f>
        <v>0</v>
      </c>
      <c r="AD43" s="96">
        <f>IF($D43=0,0,IF($D43=1,INDEX([1]Pitchers!$FK:$FK,MATCH($A43,[1]Pitchers!$A:$A,0)),MAX(-16,IF($D43=2,AC43-MIN(0.75,0.25*(RIGHT(AD$4,4)*1-(RIGHT($AD$4,4)*1)+0.25)*(1-MIN(0.75,INDEX([1]Hitters!$CF:$CF,MATCH($A43,[1]Hitters!$A:$A,0)))/0.75*1)+INDEX([1]Hitters!$CF:$CF,MATCH($A43,[1]Hitters!$A:$A,0)))/0.75*1,IF($D43&gt;6,(AC43-MIN(0.75,0.25*(RIGHT(AD$4,4)*1-(RIGHT($AD$4,4)*1)+0.25)*(1-MIN(0.75,INDEX([1]Hitters!$CF:$CF,MATCH($A43,[1]Hitters!$A:$A,0)))/0.75*1)+INDEX([1]Hitters!$CF:$CF,MATCH($A43,[1]Hitters!$A:$A,0)))/0.75*($M43+RIGHT(AD$4,4)*1-RIGHT($AA$4,4)*1+10)*0.05),IF($D43=3,(AC43-MIN(0.75,0.25*(RIGHT(AD$4,4)*1-(RIGHT($AD$4,4)*1)+0.25)*(1-MIN(0.75,INDEX([1]Hitters!$CF:$CF,MATCH($A43,[1]Hitters!$A:$A,0)))/0.75*1)+INDEX([1]Hitters!$CF:$CF,MATCH($A43,[1]Hitters!$A:$A,0)))/0.75*($M43+RIGHT(AD$4,4)*1-RIGHT($AA$4,4)*1-27)*0.1),(AC43-MIN(0.75,0.25*(RIGHT(AD$4,4)*1-(RIGHT($AD$4,4)*1)+0.25)*(1-MIN(0.75,INDEX([1]Hitters!$CF:$CF,MATCH($A43,[1]Hitters!$A:$A,0)))/0.75*1)+INDEX([1]Hitters!$CF:$CF,MATCH($A43,[1]Hitters!$A:$A,0)))/0.75*($M43+RIGHT(AD$4,4)*1-RIGHT($AA$4,4)*1-20)*0.094)))))))</f>
        <v>0</v>
      </c>
      <c r="AE43" s="96">
        <f>IF($D43=0,0,IF($D43=1,INDEX([1]Pitchers!$FK:$FK,MATCH($A43,[1]Pitchers!$A:$A,0)),MAX(-16,IF($D43=2,AD43-MIN(0.75,0.25*(RIGHT(AE$4,4)*1-(RIGHT($AD$4,4)*1)+0.25)*(1-MIN(0.75,INDEX([1]Hitters!$CF:$CF,MATCH($A43,[1]Hitters!$A:$A,0)))/0.75*1)+INDEX([1]Hitters!$CF:$CF,MATCH($A43,[1]Hitters!$A:$A,0)))/0.75*1,IF($D43&gt;6,(AD43-MIN(0.75,0.25*(RIGHT(AE$4,4)*1-(RIGHT($AD$4,4)*1)+0.25)*(1-MIN(0.75,INDEX([1]Hitters!$CF:$CF,MATCH($A43,[1]Hitters!$A:$A,0)))/0.75*1)+INDEX([1]Hitters!$CF:$CF,MATCH($A43,[1]Hitters!$A:$A,0)))/0.75*($M43+RIGHT(AE$4,4)*1-RIGHT($AA$4,4)*1+10)*0.05),IF($D43=3,(AD43-MIN(0.75,0.25*(RIGHT(AE$4,4)*1-(RIGHT($AD$4,4)*1)+0.25)*(1-MIN(0.75,INDEX([1]Hitters!$CF:$CF,MATCH($A43,[1]Hitters!$A:$A,0)))/0.75*1)+INDEX([1]Hitters!$CF:$CF,MATCH($A43,[1]Hitters!$A:$A,0)))/0.75*($M43+RIGHT(AE$4,4)*1-RIGHT($AA$4,4)*1-27)*0.1),(AD43-MIN(0.75,0.25*(RIGHT(AE$4,4)*1-(RIGHT($AD$4,4)*1)+0.25)*(1-MIN(0.75,INDEX([1]Hitters!$CF:$CF,MATCH($A43,[1]Hitters!$A:$A,0)))/0.75*1)+INDEX([1]Hitters!$CF:$CF,MATCH($A43,[1]Hitters!$A:$A,0)))/0.75*($M43+RIGHT(AE$4,4)*1-RIGHT($AA$4,4)*1-20)*0.094)))))))</f>
        <v>0</v>
      </c>
      <c r="AF43" s="96">
        <f>IF($D43=0,0,IF($D43=1,INDEX([1]Pitchers!$FK:$FK,MATCH($A43,[1]Pitchers!$A:$A,0)),MAX(-16,IF($D43=2,AE43-MIN(0.75,0.25*(RIGHT(AF$4,4)*1-(RIGHT($AD$4,4)*1)+0.25)*(1-MIN(0.75,INDEX([1]Hitters!$CF:$CF,MATCH($A43,[1]Hitters!$A:$A,0)))/0.75*1)+INDEX([1]Hitters!$CF:$CF,MATCH($A43,[1]Hitters!$A:$A,0)))/0.75*1,IF($D43&gt;6,(AE43-MIN(0.75,0.25*(RIGHT(AF$4,4)*1-(RIGHT($AD$4,4)*1)+0.25)*(1-MIN(0.75,INDEX([1]Hitters!$CF:$CF,MATCH($A43,[1]Hitters!$A:$A,0)))/0.75*1)+INDEX([1]Hitters!$CF:$CF,MATCH($A43,[1]Hitters!$A:$A,0)))/0.75*($M43+RIGHT(AF$4,4)*1-RIGHT($AA$4,4)*1+10)*0.05),IF($D43=3,(AE43-MIN(0.75,0.25*(RIGHT(AF$4,4)*1-(RIGHT($AD$4,4)*1)+0.25)*(1-MIN(0.75,INDEX([1]Hitters!$CF:$CF,MATCH($A43,[1]Hitters!$A:$A,0)))/0.75*1)+INDEX([1]Hitters!$CF:$CF,MATCH($A43,[1]Hitters!$A:$A,0)))/0.75*($M43+RIGHT(AF$4,4)*1-RIGHT($AA$4,4)*1-27)*0.1),(AE43-MIN(0.75,0.25*(RIGHT(AF$4,4)*1-(RIGHT($AD$4,4)*1)+0.25)*(1-MIN(0.75,INDEX([1]Hitters!$CF:$CF,MATCH($A43,[1]Hitters!$A:$A,0)))/0.75*1)+INDEX([1]Hitters!$CF:$CF,MATCH($A43,[1]Hitters!$A:$A,0)))/0.75*($M43+RIGHT(AF$4,4)*1-RIGHT($AA$4,4)*1-20)*0.094)))))))</f>
        <v>0</v>
      </c>
      <c r="AG43" s="96">
        <f>IF($D43=0,0,IF($D43=1,INDEX([1]Pitchers!$FK:$FK,MATCH($A43,[1]Pitchers!$A:$A,0)),MAX(-16,IF($D43=2,AF43-MIN(0.75,0.25*(RIGHT(AG$4,4)*1-(RIGHT($AD$4,4)*1)+0.25)*(1-MIN(0.75,INDEX([1]Hitters!$CF:$CF,MATCH($A43,[1]Hitters!$A:$A,0)))/0.75*1)+INDEX([1]Hitters!$CF:$CF,MATCH($A43,[1]Hitters!$A:$A,0)))/0.75*1,IF($D43&gt;6,(AF43-MIN(0.75,0.25*(RIGHT(AG$4,4)*1-(RIGHT($AD$4,4)*1)+0.25)*(1-MIN(0.75,INDEX([1]Hitters!$CF:$CF,MATCH($A43,[1]Hitters!$A:$A,0)))/0.75*1)+INDEX([1]Hitters!$CF:$CF,MATCH($A43,[1]Hitters!$A:$A,0)))/0.75*($M43+RIGHT(AG$4,4)*1-RIGHT($AA$4,4)*1+10)*0.05),IF($D43=3,(AF43-MIN(0.75,0.25*(RIGHT(AG$4,4)*1-(RIGHT($AD$4,4)*1)+0.25)*(1-MIN(0.75,INDEX([1]Hitters!$CF:$CF,MATCH($A43,[1]Hitters!$A:$A,0)))/0.75*1)+INDEX([1]Hitters!$CF:$CF,MATCH($A43,[1]Hitters!$A:$A,0)))/0.75*($M43+RIGHT(AG$4,4)*1-RIGHT($AA$4,4)*1-27)*0.1),(AF43-MIN(0.75,0.25*(RIGHT(AG$4,4)*1-(RIGHT($AD$4,4)*1)+0.25)*(1-MIN(0.75,INDEX([1]Hitters!$CF:$CF,MATCH($A43,[1]Hitters!$A:$A,0)))/0.75*1)+INDEX([1]Hitters!$CF:$CF,MATCH($A43,[1]Hitters!$A:$A,0)))/0.75*($M43+RIGHT(AG$4,4)*1-RIGHT($AA$4,4)*1-20)*0.094)))))))</f>
        <v>0</v>
      </c>
      <c r="AH43" s="96">
        <f>IF($D43=0,0,IF($D43=1,INDEX([1]Pitchers!$FK:$FK,MATCH($A43,[1]Pitchers!$A:$A,0)),MAX(-16,IF($D43=2,AG43-MIN(0.75,0.25*(RIGHT(AH$4,4)*1-(RIGHT($AD$4,4)*1)+0.25)*(1-MIN(0.75,INDEX([1]Hitters!$CF:$CF,MATCH($A43,[1]Hitters!$A:$A,0)))/0.75*1)+INDEX([1]Hitters!$CF:$CF,MATCH($A43,[1]Hitters!$A:$A,0)))/0.75*1,IF($D43&gt;6,(AG43-MIN(0.75,0.25*(RIGHT(AH$4,4)*1-(RIGHT($AD$4,4)*1)+0.25)*(1-MIN(0.75,INDEX([1]Hitters!$CF:$CF,MATCH($A43,[1]Hitters!$A:$A,0)))/0.75*1)+INDEX([1]Hitters!$CF:$CF,MATCH($A43,[1]Hitters!$A:$A,0)))/0.75*($M43+RIGHT(AH$4,4)*1-RIGHT($AA$4,4)*1+10)*0.05),IF($D43=3,(AG43-MIN(0.75,0.25*(RIGHT(AH$4,4)*1-(RIGHT($AD$4,4)*1)+0.25)*(1-MIN(0.75,INDEX([1]Hitters!$CF:$CF,MATCH($A43,[1]Hitters!$A:$A,0)))/0.75*1)+INDEX([1]Hitters!$CF:$CF,MATCH($A43,[1]Hitters!$A:$A,0)))/0.75*($M43+RIGHT(AH$4,4)*1-RIGHT($AA$4,4)*1-27)*0.1),(AG43-MIN(0.75,0.25*(RIGHT(AH$4,4)*1-(RIGHT($AD$4,4)*1)+0.25)*(1-MIN(0.75,INDEX([1]Hitters!$CF:$CF,MATCH($A43,[1]Hitters!$A:$A,0)))/0.75*1)+INDEX([1]Hitters!$CF:$CF,MATCH($A43,[1]Hitters!$A:$A,0)))/0.75*($M43+RIGHT(AH$4,4)*1-RIGHT($AA$4,4)*1-20)*0.094)))))))</f>
        <v>0</v>
      </c>
      <c r="AI43" s="96">
        <f>IF($D43=0,0,IF($D43=1,INDEX([1]Pitchers!$FK:$FK,MATCH($A43,[1]Pitchers!$A:$A,0)),MAX(-16,IF($D43=2,AH43-MIN(0.75,0.25*(RIGHT(AI$4,4)*1-(RIGHT($AD$4,4)*1)+0.25)*(1-MIN(0.75,INDEX([1]Hitters!$CF:$CF,MATCH($A43,[1]Hitters!$A:$A,0)))/0.75*1)+INDEX([1]Hitters!$CF:$CF,MATCH($A43,[1]Hitters!$A:$A,0)))/0.75*1,IF($D43&gt;6,(AH43-MIN(0.75,0.25*(RIGHT(AI$4,4)*1-(RIGHT($AD$4,4)*1)+0.25)*(1-MIN(0.75,INDEX([1]Hitters!$CF:$CF,MATCH($A43,[1]Hitters!$A:$A,0)))/0.75*1)+INDEX([1]Hitters!$CF:$CF,MATCH($A43,[1]Hitters!$A:$A,0)))/0.75*($M43+RIGHT(AI$4,4)*1-RIGHT($AA$4,4)*1+10)*0.05),IF($D43=3,(AH43-MIN(0.75,0.25*(RIGHT(AI$4,4)*1-(RIGHT($AD$4,4)*1)+0.25)*(1-MIN(0.75,INDEX([1]Hitters!$CF:$CF,MATCH($A43,[1]Hitters!$A:$A,0)))/0.75*1)+INDEX([1]Hitters!$CF:$CF,MATCH($A43,[1]Hitters!$A:$A,0)))/0.75*($M43+RIGHT(AI$4,4)*1-RIGHT($AA$4,4)*1-27)*0.1),(AH43-MIN(0.75,0.25*(RIGHT(AI$4,4)*1-(RIGHT($AD$4,4)*1)+0.25)*(1-MIN(0.75,INDEX([1]Hitters!$CF:$CF,MATCH($A43,[1]Hitters!$A:$A,0)))/0.75*1)+INDEX([1]Hitters!$CF:$CF,MATCH($A43,[1]Hitters!$A:$A,0)))/0.75*($M43+RIGHT(AI$4,4)*1-RIGHT($AA$4,4)*1-20)*0.094)))))))</f>
        <v>0</v>
      </c>
      <c r="AJ43" s="96">
        <f>IF($D43=0,0,IF($D43=1,INDEX([1]Pitchers!$FK:$FK,MATCH($A43,[1]Pitchers!$A:$A,0)),MAX(-16,IF($D43=2,AI43-MIN(0.75,0.25*(RIGHT(AJ$4,4)*1-(RIGHT($AD$4,4)*1)+0.25)*(1-MIN(0.75,INDEX([1]Hitters!$CF:$CF,MATCH($A43,[1]Hitters!$A:$A,0)))/0.75*1)+INDEX([1]Hitters!$CF:$CF,MATCH($A43,[1]Hitters!$A:$A,0)))/0.75*1,IF($D43&gt;6,(AI43-MIN(0.75,0.25*(RIGHT(AJ$4,4)*1-(RIGHT($AD$4,4)*1)+0.25)*(1-MIN(0.75,INDEX([1]Hitters!$CF:$CF,MATCH($A43,[1]Hitters!$A:$A,0)))/0.75*1)+INDEX([1]Hitters!$CF:$CF,MATCH($A43,[1]Hitters!$A:$A,0)))/0.75*($M43+RIGHT(AJ$4,4)*1-RIGHT($AA$4,4)*1+10)*0.05),IF($D43=3,(AI43-MIN(0.75,0.25*(RIGHT(AJ$4,4)*1-(RIGHT($AD$4,4)*1)+0.25)*(1-MIN(0.75,INDEX([1]Hitters!$CF:$CF,MATCH($A43,[1]Hitters!$A:$A,0)))/0.75*1)+INDEX([1]Hitters!$CF:$CF,MATCH($A43,[1]Hitters!$A:$A,0)))/0.75*($M43+RIGHT(AJ$4,4)*1-RIGHT($AA$4,4)*1-27)*0.1),(AI43-MIN(0.75,0.25*(RIGHT(AJ$4,4)*1-(RIGHT($AD$4,4)*1)+0.25)*(1-MIN(0.75,INDEX([1]Hitters!$CF:$CF,MATCH($A43,[1]Hitters!$A:$A,0)))/0.75*1)+INDEX([1]Hitters!$CF:$CF,MATCH($A43,[1]Hitters!$A:$A,0)))/0.75*($M43+RIGHT(AJ$4,4)*1-RIGHT($AA$4,4)*1-20)*0.094)))))))</f>
        <v>0</v>
      </c>
      <c r="AK43" s="96">
        <f>IF($D43=0,0,IF($D43=1,INDEX([1]Pitchers!$FK:$FK,MATCH($A43,[1]Pitchers!$A:$A,0)),MAX(-16,IF($D43=2,AJ43-MIN(0.75,0.25*(RIGHT(AK$4,4)*1-(RIGHT($AD$4,4)*1)+0.25)*(1-MIN(0.75,INDEX([1]Hitters!$CF:$CF,MATCH($A43,[1]Hitters!$A:$A,0)))/0.75*1)+INDEX([1]Hitters!$CF:$CF,MATCH($A43,[1]Hitters!$A:$A,0)))/0.75*1,IF($D43&gt;6,(AJ43-MIN(0.75,0.25*(RIGHT(AK$4,4)*1-(RIGHT($AD$4,4)*1)+0.25)*(1-MIN(0.75,INDEX([1]Hitters!$CF:$CF,MATCH($A43,[1]Hitters!$A:$A,0)))/0.75*1)+INDEX([1]Hitters!$CF:$CF,MATCH($A43,[1]Hitters!$A:$A,0)))/0.75*($M43+RIGHT(AK$4,4)*1-RIGHT($AA$4,4)*1+10)*0.05),IF($D43=3,(AJ43-MIN(0.75,0.25*(RIGHT(AK$4,4)*1-(RIGHT($AD$4,4)*1)+0.25)*(1-MIN(0.75,INDEX([1]Hitters!$CF:$CF,MATCH($A43,[1]Hitters!$A:$A,0)))/0.75*1)+INDEX([1]Hitters!$CF:$CF,MATCH($A43,[1]Hitters!$A:$A,0)))/0.75*($M43+RIGHT(AK$4,4)*1-RIGHT($AA$4,4)*1-27)*0.1),(AJ43-MIN(0.75,0.25*(RIGHT(AK$4,4)*1-(RIGHT($AD$4,4)*1)+0.25)*(1-MIN(0.75,INDEX([1]Hitters!$CF:$CF,MATCH($A43,[1]Hitters!$A:$A,0)))/0.75*1)+INDEX([1]Hitters!$CF:$CF,MATCH($A43,[1]Hitters!$A:$A,0)))/0.75*($M43+RIGHT(AK$4,4)*1-RIGHT($AA$4,4)*1-20)*0.094)))))))</f>
        <v>0</v>
      </c>
      <c r="AL43" s="96">
        <f>IF($D43=0,0,IF($D43=1,INDEX([1]Pitchers!$FK:$FK,MATCH($A43,[1]Pitchers!$A:$A,0)),MAX(-16,IF($D43=2,AK43-MIN(0.75,0.25*(RIGHT(AL$4,4)*1-(RIGHT($AD$4,4)*1)+0.25)*(1-MIN(0.75,INDEX([1]Hitters!$CF:$CF,MATCH($A43,[1]Hitters!$A:$A,0)))/0.75*1)+INDEX([1]Hitters!$CF:$CF,MATCH($A43,[1]Hitters!$A:$A,0)))/0.75*1,IF($D43&gt;6,(AK43-MIN(0.75,0.25*(RIGHT(AL$4,4)*1-(RIGHT($AD$4,4)*1)+0.25)*(1-MIN(0.75,INDEX([1]Hitters!$CF:$CF,MATCH($A43,[1]Hitters!$A:$A,0)))/0.75*1)+INDEX([1]Hitters!$CF:$CF,MATCH($A43,[1]Hitters!$A:$A,0)))/0.75*($M43+RIGHT(AL$4,4)*1-RIGHT($AA$4,4)*1+10)*0.05),IF($D43=3,(AK43-MIN(0.75,0.25*(RIGHT(AL$4,4)*1-(RIGHT($AD$4,4)*1)+0.25)*(1-MIN(0.75,INDEX([1]Hitters!$CF:$CF,MATCH($A43,[1]Hitters!$A:$A,0)))/0.75*1)+INDEX([1]Hitters!$CF:$CF,MATCH($A43,[1]Hitters!$A:$A,0)))/0.75*($M43+RIGHT(AL$4,4)*1-RIGHT($AA$4,4)*1-27)*0.1),(AK43-MIN(0.75,0.25*(RIGHT(AL$4,4)*1-(RIGHT($AD$4,4)*1)+0.25)*(1-MIN(0.75,INDEX([1]Hitters!$CF:$CF,MATCH($A43,[1]Hitters!$A:$A,0)))/0.75*1)+INDEX([1]Hitters!$CF:$CF,MATCH($A43,[1]Hitters!$A:$A,0)))/0.75*($M43+RIGHT(AL$4,4)*1-RIGHT($AA$4,4)*1-20)*0.094)))))))</f>
        <v>0</v>
      </c>
      <c r="AM43" s="98">
        <f>MAX(IF($D43=0,20,IF($D43=1,60,150)),MAX(0,IF($D43&gt;1,INDEX([1]Hitters!$ER:$ER,MATCH($A43,[1]Hitters!$A:$A,0))*(0.4+MAX(0,0.6*MIN(1,(IF(O43="",0,(((4.25+(O43-0.263)*4.2)^(((4.25+(O43-0.263)*4.2)+(4.25-AA43*600/600*4.2/600))^0.285))/((4.25+(O43-0.263)*4.2)^(((4.25+(O43-0.263)*4.2)+(4.25-AA43*600/600*4.2/600))^0.285)+(4.25-AA43*600/600*4.2/600)^(((4.25+(O43-0.263)*4.2)+(4.25-AA43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43,[1]Pitchers!$A:$A,0))))*IF($D43&lt;2,(0.4+0.6*MAX(0,MIN(1,IF($D43=0,((4.25)^(((4.25)+(4.25-(4-O43)*4.25/4*1/9))^0.285)/((4.25)^(((4.25)+(4.25-(4-O43)*4.25/4*1/9))^0.285)+(4.25-(4-O43)*4.25/4*1/9)^(((4.25)+(4.25-(4-O43)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43)))/0.5345*0.0009131+0.0104414*(3.74-MIN(3.74,O43)))*50,(((4.25+(AA43-0.263)*0.32*198*MAX(6,198/33)/198)^(((4.25+(AA43-0.263)*0.32*198*MAX(6,198/33)/198)+(4.25-(4-O43)*4.25/4*MAX(6,198/33)/9))^0.285)/((4.25+(AA43-0.263)*0.32*198*MAX(6,198/33)/198)^(((4.25+(AA43-0.263)*0.32*198*MAX(6,198/33)/198)+(4.25-(4-O43)*4.25/4*MAX(6,198/33)/9))^0.285)+(4.25-(4-O43)*4.25/4*MAX(6,198/33)/9)^(((4.25+(AA43-0.263)*0.32*198*MAX(6,198/33)/198)+(4.25-(4-O43)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43=0,50,198)/0.0065))),1))</f>
        <v>55.57176045881338</v>
      </c>
      <c r="AN43" s="98">
        <f t="shared" si="71"/>
        <v>54.877316014368887</v>
      </c>
      <c r="AO43" s="98">
        <f t="shared" si="72"/>
        <v>53.516204903257879</v>
      </c>
      <c r="AP43" s="98">
        <f t="shared" si="73"/>
        <v>51.4884271254802</v>
      </c>
      <c r="AQ43" s="98">
        <f t="shared" si="74"/>
        <v>42.69312347099185</v>
      </c>
      <c r="AR43" s="98">
        <f t="shared" si="75"/>
        <v>20</v>
      </c>
      <c r="AS43" s="98">
        <f t="shared" si="76"/>
        <v>20</v>
      </c>
      <c r="AT43" s="98">
        <f t="shared" si="77"/>
        <v>20</v>
      </c>
      <c r="AU43" s="98">
        <f t="shared" si="78"/>
        <v>20</v>
      </c>
      <c r="AV43" s="98">
        <f t="shared" si="79"/>
        <v>20</v>
      </c>
      <c r="AW43" s="98">
        <f t="shared" si="80"/>
        <v>20</v>
      </c>
      <c r="AX43" s="98">
        <f t="shared" si="81"/>
        <v>20</v>
      </c>
      <c r="AY43" s="96">
        <f t="shared" si="82"/>
        <v>0.84461637462015493</v>
      </c>
      <c r="AZ43" s="96">
        <f t="shared" si="83"/>
        <v>8.1428571428571423</v>
      </c>
      <c r="BA43" s="96">
        <f t="shared" si="84"/>
        <v>0.50327634080606665</v>
      </c>
      <c r="BB43" s="96">
        <f t="shared" si="85"/>
        <v>0.40157651036951569</v>
      </c>
      <c r="BC43" s="96">
        <f t="shared" si="86"/>
        <v>0.30663450045255503</v>
      </c>
      <c r="BD43" s="96">
        <f t="shared" si="87"/>
        <v>0.19441107824320913</v>
      </c>
      <c r="BE43" s="96">
        <f t="shared" si="88"/>
        <v>6.0859021670566109E-2</v>
      </c>
      <c r="BF43" s="96">
        <f t="shared" si="89"/>
        <v>0</v>
      </c>
      <c r="BG43" s="96">
        <f t="shared" si="90"/>
        <v>0</v>
      </c>
      <c r="BH43" s="96">
        <f t="shared" si="91"/>
        <v>0</v>
      </c>
      <c r="BI43" s="96">
        <f t="shared" si="92"/>
        <v>0</v>
      </c>
      <c r="BJ43" s="96">
        <f t="shared" si="93"/>
        <v>0</v>
      </c>
      <c r="BK43" s="96">
        <f t="shared" si="94"/>
        <v>0</v>
      </c>
      <c r="BL43" s="96">
        <f t="shared" si="95"/>
        <v>0</v>
      </c>
      <c r="BM43" s="129">
        <f t="shared" si="67"/>
        <v>5</v>
      </c>
      <c r="BN43" s="129">
        <f t="shared" si="67"/>
        <v>5</v>
      </c>
      <c r="BO43" s="129" t="str">
        <f t="shared" si="67"/>
        <v/>
      </c>
      <c r="BP43" s="129" t="str">
        <f t="shared" si="67"/>
        <v/>
      </c>
      <c r="BQ43" s="129" t="str">
        <f t="shared" si="67"/>
        <v/>
      </c>
      <c r="BR43" s="129" t="str">
        <f t="shared" si="67"/>
        <v/>
      </c>
      <c r="BS43" s="129" t="str">
        <f t="shared" si="67"/>
        <v/>
      </c>
      <c r="BT43" s="129" t="str">
        <f t="shared" si="67"/>
        <v/>
      </c>
      <c r="BU43" s="129" t="str">
        <f t="shared" si="67"/>
        <v/>
      </c>
      <c r="BV43" s="129" t="str">
        <f t="shared" si="67"/>
        <v/>
      </c>
      <c r="BW43" s="129" t="str">
        <f t="shared" si="67"/>
        <v/>
      </c>
      <c r="BX43" s="129" t="str">
        <f t="shared" si="67"/>
        <v/>
      </c>
      <c r="BY43" s="130">
        <f t="shared" si="96"/>
        <v>4.5262107264485332</v>
      </c>
      <c r="BZ43" s="130">
        <f t="shared" si="97"/>
        <v>3.8732426871039318</v>
      </c>
      <c r="CA43" s="130">
        <f t="shared" si="98"/>
        <v>3.2045162939915355</v>
      </c>
      <c r="CB43" s="130">
        <f t="shared" si="99"/>
        <v>2.30044099561036</v>
      </c>
      <c r="CC43" s="130">
        <f t="shared" si="100"/>
        <v>1.0917961696756684</v>
      </c>
      <c r="CD43" s="130">
        <f t="shared" si="101"/>
        <v>0.5</v>
      </c>
      <c r="CE43" s="130">
        <f t="shared" si="102"/>
        <v>0.5</v>
      </c>
      <c r="CF43" s="130">
        <f t="shared" si="103"/>
        <v>0.5</v>
      </c>
      <c r="CG43" s="130">
        <f t="shared" si="104"/>
        <v>0.5</v>
      </c>
      <c r="CH43" s="130">
        <f t="shared" si="105"/>
        <v>0.5</v>
      </c>
      <c r="CI43" s="130">
        <f t="shared" si="106"/>
        <v>0.5</v>
      </c>
      <c r="CJ43" s="130">
        <f t="shared" si="107"/>
        <v>0.5</v>
      </c>
      <c r="CK43" s="131">
        <f t="shared" si="108"/>
        <v>2</v>
      </c>
      <c r="CL43" s="96">
        <f t="shared" si="109"/>
        <v>-8.5756534177125698E-2</v>
      </c>
      <c r="CM43" s="96">
        <f t="shared" si="110"/>
        <v>-0.18009560072478725</v>
      </c>
      <c r="CN43" s="96">
        <f t="shared" si="111"/>
        <v>-0.26061051341952679</v>
      </c>
      <c r="CO43" s="96">
        <f t="shared" si="112"/>
        <v>-0.35134050507331827</v>
      </c>
      <c r="CP43" s="96">
        <f t="shared" si="113"/>
        <v>-0.391666740560212</v>
      </c>
      <c r="CQ43" s="96">
        <f t="shared" si="114"/>
        <v>-0.21198999999999998</v>
      </c>
      <c r="CR43" s="96">
        <f t="shared" si="115"/>
        <v>-0.21198999999999998</v>
      </c>
      <c r="CS43" s="96">
        <f t="shared" si="116"/>
        <v>-0.21198999999999998</v>
      </c>
      <c r="CT43" s="96">
        <f t="shared" si="117"/>
        <v>-0.21198999999999998</v>
      </c>
      <c r="CU43" s="96">
        <f t="shared" si="118"/>
        <v>-0.21198999999999998</v>
      </c>
      <c r="CV43" s="96">
        <f t="shared" si="119"/>
        <v>-0.21198999999999998</v>
      </c>
      <c r="CW43" s="96">
        <f t="shared" si="120"/>
        <v>-0.21198999999999998</v>
      </c>
      <c r="CX43" s="96">
        <f>MAX(0,(IF(CL43&gt;0,(CL43-ROUNDDOWN(CL43,1))/0.1*LOOKUP(ROUNDUP(CL43+81.1,1),CB!$A:$A,CB!$C:$C)+(1-(CL43-ROUNDDOWN(CL43,1))/0.1)*LOOKUP(ROUNDDOWN(CL43+81.1,1),CB!$A:$A,CB!$C:$C),(CL43-ROUNDDOWN(CL43-0.1,1))/0.1*LOOKUP(ROUNDUP(CL43+81.1,1),CB!$A:$A,CB!$C:$C)+(1-(CL43-ROUNDDOWN(CL43-0.1,1))/0.1)*LOOKUP(ROUNDDOWN(CL43+81.1,1),CB!$A:$A,CB!$C:$C))-LOOKUP(81.1,CB!$A:$A,CB!$C:$C))/(1-(BINOMDIST(97,162,0.5,TRUE)-BINOMDIST(87,162,0.5,TRUE)))*$C$2*($B$1^(LEFT(CX$4,4)*1-LEFT($BA$4,4)*1))*(37.75+CL43))</f>
        <v>0</v>
      </c>
      <c r="CY43" s="96">
        <f>MAX(0,(IF(CM43&gt;0,(CM43-ROUNDDOWN(CM43,1))/0.1*LOOKUP(ROUNDUP(CM43+81.1,1),CB!$A:$A,CB!$C:$C)+(1-(CM43-ROUNDDOWN(CM43,1))/0.1)*LOOKUP(ROUNDDOWN(CM43+81.1,1),CB!$A:$A,CB!$C:$C),(CM43-ROUNDDOWN(CM43-0.1,1))/0.1*LOOKUP(ROUNDUP(CM43+81.1,1),CB!$A:$A,CB!$C:$C)+(1-(CM43-ROUNDDOWN(CM43-0.1,1))/0.1)*LOOKUP(ROUNDDOWN(CM43+81.1,1),CB!$A:$A,CB!$C:$C))-LOOKUP(81.1,CB!$A:$A,CB!$C:$C))/(1-(BINOMDIST(97,162,0.5,TRUE)-BINOMDIST(87,162,0.5,TRUE)))*$C$2*($B$1^(LEFT(CY$4,4)*1-LEFT($BA$4,4)*1))*(37.75+CM43))</f>
        <v>0</v>
      </c>
      <c r="CZ43" s="96">
        <f>MAX(0,(IF(CN43&gt;0,(CN43-ROUNDDOWN(CN43,1))/0.1*LOOKUP(ROUNDUP(CN43+81.1,1),CB!$A:$A,CB!$C:$C)+(1-(CN43-ROUNDDOWN(CN43,1))/0.1)*LOOKUP(ROUNDDOWN(CN43+81.1,1),CB!$A:$A,CB!$C:$C),(CN43-ROUNDDOWN(CN43-0.1,1))/0.1*LOOKUP(ROUNDUP(CN43+81.1,1),CB!$A:$A,CB!$C:$C)+(1-(CN43-ROUNDDOWN(CN43-0.1,1))/0.1)*LOOKUP(ROUNDDOWN(CN43+81.1,1),CB!$A:$A,CB!$C:$C))-LOOKUP(81.1,CB!$A:$A,CB!$C:$C))/(1-(BINOMDIST(97,162,0.5,TRUE)-BINOMDIST(87,162,0.5,TRUE)))*$C$2*($B$1^(LEFT(CZ$4,4)*1-LEFT($BA$4,4)*1))*(37.75+CN43))</f>
        <v>0</v>
      </c>
      <c r="DA43" s="96">
        <f>MAX(0,(IF(CO43&gt;0,(CO43-ROUNDDOWN(CO43,1))/0.1*LOOKUP(ROUNDUP(CO43+81.1,1),CB!$A:$A,CB!$C:$C)+(1-(CO43-ROUNDDOWN(CO43,1))/0.1)*LOOKUP(ROUNDDOWN(CO43+81.1,1),CB!$A:$A,CB!$C:$C),(CO43-ROUNDDOWN(CO43-0.1,1))/0.1*LOOKUP(ROUNDUP(CO43+81.1,1),CB!$A:$A,CB!$C:$C)+(1-(CO43-ROUNDDOWN(CO43-0.1,1))/0.1)*LOOKUP(ROUNDDOWN(CO43+81.1,1),CB!$A:$A,CB!$C:$C))-LOOKUP(81.1,CB!$A:$A,CB!$C:$C))/(1-(BINOMDIST(97,162,0.5,TRUE)-BINOMDIST(87,162,0.5,TRUE)))*$C$2*($B$1^(LEFT(DA$4,4)*1-LEFT($BA$4,4)*1))*(37.75+CO43))</f>
        <v>0</v>
      </c>
      <c r="DB43" s="96">
        <f>MAX(0,(IF(CP43&gt;0,(CP43-ROUNDDOWN(CP43,1))/0.1*LOOKUP(ROUNDUP(CP43+81.1,1),CB!$A:$A,CB!$C:$C)+(1-(CP43-ROUNDDOWN(CP43,1))/0.1)*LOOKUP(ROUNDDOWN(CP43+81.1,1),CB!$A:$A,CB!$C:$C),(CP43-ROUNDDOWN(CP43-0.1,1))/0.1*LOOKUP(ROUNDUP(CP43+81.1,1),CB!$A:$A,CB!$C:$C)+(1-(CP43-ROUNDDOWN(CP43-0.1,1))/0.1)*LOOKUP(ROUNDDOWN(CP43+81.1,1),CB!$A:$A,CB!$C:$C))-LOOKUP(81.1,CB!$A:$A,CB!$C:$C))/(1-(BINOMDIST(97,162,0.5,TRUE)-BINOMDIST(87,162,0.5,TRUE)))*$C$2*($B$1^(LEFT(DB$4,4)*1-LEFT($BA$4,4)*1))*(37.75+CP43))</f>
        <v>0</v>
      </c>
      <c r="DC43" s="96">
        <f>MAX(0,(IF(CQ43&gt;0,(CQ43-ROUNDDOWN(CQ43,1))/0.1*LOOKUP(ROUNDUP(CQ43+81.1,1),CB!$A:$A,CB!$C:$C)+(1-(CQ43-ROUNDDOWN(CQ43,1))/0.1)*LOOKUP(ROUNDDOWN(CQ43+81.1,1),CB!$A:$A,CB!$C:$C),(CQ43-ROUNDDOWN(CQ43-0.1,1))/0.1*LOOKUP(ROUNDUP(CQ43+81.1,1),CB!$A:$A,CB!$C:$C)+(1-(CQ43-ROUNDDOWN(CQ43-0.1,1))/0.1)*LOOKUP(ROUNDDOWN(CQ43+81.1,1),CB!$A:$A,CB!$C:$C))-LOOKUP(81.1,CB!$A:$A,CB!$C:$C))/(1-(BINOMDIST(97,162,0.5,TRUE)-BINOMDIST(87,162,0.5,TRUE)))*$C$2*($B$1^(LEFT(DC$4,4)*1-LEFT($BA$4,4)*1))*(37.75+CQ43))</f>
        <v>0</v>
      </c>
      <c r="DD43" s="96">
        <f>MAX(0,(IF(CR43&gt;0,(CR43-ROUNDDOWN(CR43,1))/0.1*LOOKUP(ROUNDUP(CR43+81.1,1),CB!$A:$A,CB!$C:$C)+(1-(CR43-ROUNDDOWN(CR43,1))/0.1)*LOOKUP(ROUNDDOWN(CR43+81.1,1),CB!$A:$A,CB!$C:$C),(CR43-ROUNDDOWN(CR43-0.1,1))/0.1*LOOKUP(ROUNDUP(CR43+81.1,1),CB!$A:$A,CB!$C:$C)+(1-(CR43-ROUNDDOWN(CR43-0.1,1))/0.1)*LOOKUP(ROUNDDOWN(CR43+81.1,1),CB!$A:$A,CB!$C:$C))-LOOKUP(81.1,CB!$A:$A,CB!$C:$C))/(1-(BINOMDIST(97,162,0.5,TRUE)-BINOMDIST(87,162,0.5,TRUE)))*$C$2*($B$1^(LEFT(DD$4,4)*1-LEFT($BA$4,4)*1))*(37.75+CR43))</f>
        <v>0</v>
      </c>
      <c r="DE43" s="96">
        <f>MAX(0,(IF(CS43&gt;0,(CS43-ROUNDDOWN(CS43,1))/0.1*LOOKUP(ROUNDUP(CS43+81.1,1),CB!$A:$A,CB!$C:$C)+(1-(CS43-ROUNDDOWN(CS43,1))/0.1)*LOOKUP(ROUNDDOWN(CS43+81.1,1),CB!$A:$A,CB!$C:$C),(CS43-ROUNDDOWN(CS43-0.1,1))/0.1*LOOKUP(ROUNDUP(CS43+81.1,1),CB!$A:$A,CB!$C:$C)+(1-(CS43-ROUNDDOWN(CS43-0.1,1))/0.1)*LOOKUP(ROUNDDOWN(CS43+81.1,1),CB!$A:$A,CB!$C:$C))-LOOKUP(81.1,CB!$A:$A,CB!$C:$C))/(1-(BINOMDIST(97,162,0.5,TRUE)-BINOMDIST(87,162,0.5,TRUE)))*$C$2*($B$1^(LEFT(DE$4,4)*1-LEFT($BA$4,4)*1))*(37.75+CS43))</f>
        <v>0</v>
      </c>
      <c r="DF43" s="96">
        <f>MAX(0,(IF(CT43&gt;0,(CT43-ROUNDDOWN(CT43,1))/0.1*LOOKUP(ROUNDUP(CT43+81.1,1),CB!$A:$A,CB!$C:$C)+(1-(CT43-ROUNDDOWN(CT43,1))/0.1)*LOOKUP(ROUNDDOWN(CT43+81.1,1),CB!$A:$A,CB!$C:$C),(CT43-ROUNDDOWN(CT43-0.1,1))/0.1*LOOKUP(ROUNDUP(CT43+81.1,1),CB!$A:$A,CB!$C:$C)+(1-(CT43-ROUNDDOWN(CT43-0.1,1))/0.1)*LOOKUP(ROUNDDOWN(CT43+81.1,1),CB!$A:$A,CB!$C:$C))-LOOKUP(81.1,CB!$A:$A,CB!$C:$C))/(1-(BINOMDIST(97,162,0.5,TRUE)-BINOMDIST(87,162,0.5,TRUE)))*$C$2*($B$1^(LEFT(DF$4,4)*1-LEFT($BA$4,4)*1))*(37.75+CT43))</f>
        <v>0</v>
      </c>
      <c r="DG43" s="96">
        <f>MAX(0,(IF(CU43&gt;0,(CU43-ROUNDDOWN(CU43,1))/0.1*LOOKUP(ROUNDUP(CU43+81.1,1),CB!$A:$A,CB!$C:$C)+(1-(CU43-ROUNDDOWN(CU43,1))/0.1)*LOOKUP(ROUNDDOWN(CU43+81.1,1),CB!$A:$A,CB!$C:$C),(CU43-ROUNDDOWN(CU43-0.1,1))/0.1*LOOKUP(ROUNDUP(CU43+81.1,1),CB!$A:$A,CB!$C:$C)+(1-(CU43-ROUNDDOWN(CU43-0.1,1))/0.1)*LOOKUP(ROUNDDOWN(CU43+81.1,1),CB!$A:$A,CB!$C:$C))-LOOKUP(81.1,CB!$A:$A,CB!$C:$C))/(1-(BINOMDIST(97,162,0.5,TRUE)-BINOMDIST(87,162,0.5,TRUE)))*$C$2*($B$1^(LEFT(DG$4,4)*1-LEFT($BA$4,4)*1))*(37.75+CU43))</f>
        <v>0</v>
      </c>
      <c r="DH43" s="96">
        <f>MAX(0,(IF(CV43&gt;0,(CV43-ROUNDDOWN(CV43,1))/0.1*LOOKUP(ROUNDUP(CV43+81.1,1),CB!$A:$A,CB!$C:$C)+(1-(CV43-ROUNDDOWN(CV43,1))/0.1)*LOOKUP(ROUNDDOWN(CV43+81.1,1),CB!$A:$A,CB!$C:$C),(CV43-ROUNDDOWN(CV43-0.1,1))/0.1*LOOKUP(ROUNDUP(CV43+81.1,1),CB!$A:$A,CB!$C:$C)+(1-(CV43-ROUNDDOWN(CV43-0.1,1))/0.1)*LOOKUP(ROUNDDOWN(CV43+81.1,1),CB!$A:$A,CB!$C:$C))-LOOKUP(81.1,CB!$A:$A,CB!$C:$C))/(1-(BINOMDIST(97,162,0.5,TRUE)-BINOMDIST(87,162,0.5,TRUE)))*$C$2*($B$1^(LEFT(DH$4,4)*1-LEFT($BA$4,4)*1))*(37.75+CV43))</f>
        <v>0</v>
      </c>
      <c r="DI43" s="96">
        <f>MAX(0,(IF(CW43&gt;0,(CW43-ROUNDDOWN(CW43,1))/0.1*LOOKUP(ROUNDUP(CW43+81.1,1),CB!$A:$A,CB!$C:$C)+(1-(CW43-ROUNDDOWN(CW43,1))/0.1)*LOOKUP(ROUNDDOWN(CW43+81.1,1),CB!$A:$A,CB!$C:$C),(CW43-ROUNDDOWN(CW43-0.1,1))/0.1*LOOKUP(ROUNDUP(CW43+81.1,1),CB!$A:$A,CB!$C:$C)+(1-(CW43-ROUNDDOWN(CW43-0.1,1))/0.1)*LOOKUP(ROUNDDOWN(CW43+81.1,1),CB!$A:$A,CB!$C:$C))-LOOKUP(81.1,CB!$A:$A,CB!$C:$C))/(1-(BINOMDIST(97,162,0.5,TRUE)-BINOMDIST(87,162,0.5,TRUE)))*$C$2*($B$1^(LEFT(DI$4,4)*1-LEFT($BA$4,4)*1))*(37.75+CW43))</f>
        <v>0</v>
      </c>
      <c r="DJ43" s="90">
        <f t="shared" si="121"/>
        <v>0</v>
      </c>
      <c r="DK43" s="132"/>
      <c r="DL43" s="132">
        <f t="shared" si="122"/>
        <v>4.5262107264485332</v>
      </c>
      <c r="DM43" s="132">
        <f t="shared" si="123"/>
        <v>8.4681868913782132</v>
      </c>
      <c r="DN43" s="132">
        <f t="shared" si="124"/>
        <v>11.881081265750121</v>
      </c>
      <c r="DO43" s="132">
        <f t="shared" si="125"/>
        <v>14.665495885007408</v>
      </c>
      <c r="DP43" s="132">
        <f t="shared" si="126"/>
        <v>16.717668510095436</v>
      </c>
      <c r="DQ43" s="132">
        <f t="shared" si="127"/>
        <v>18.488913615148217</v>
      </c>
      <c r="DR43" s="132">
        <f t="shared" si="128"/>
        <v>20.315894671571101</v>
      </c>
      <c r="DS43" s="132">
        <f t="shared" si="129"/>
        <v>22.195578973045581</v>
      </c>
      <c r="DT43" s="132">
        <f t="shared" si="130"/>
        <v>24.124706863921663</v>
      </c>
      <c r="DU43" s="132">
        <f t="shared" si="131"/>
        <v>26.099868196577553</v>
      </c>
      <c r="DV43" s="132"/>
      <c r="DW43" s="132"/>
      <c r="DX43" s="132"/>
      <c r="DY43" s="132"/>
      <c r="DZ43" s="132"/>
      <c r="EA43" s="132"/>
      <c r="EB43" s="132"/>
      <c r="EC43" s="132"/>
      <c r="ED43" s="132"/>
      <c r="EE43" s="132"/>
      <c r="ER43" s="132"/>
      <c r="ES43" s="132"/>
      <c r="ET43" s="132"/>
      <c r="EU43" s="132"/>
      <c r="EV43" s="132"/>
      <c r="EW43" s="132"/>
      <c r="EX43" s="132"/>
      <c r="EY43" s="132"/>
      <c r="EZ43" s="132"/>
      <c r="FA43" s="132"/>
      <c r="FB43" s="132"/>
      <c r="FC43" s="132"/>
    </row>
    <row r="44" spans="1:159" ht="12.75" customHeight="1" x14ac:dyDescent="0.2">
      <c r="A44" s="80">
        <v>446099</v>
      </c>
      <c r="B44" s="99" t="str">
        <f>INDEX([1]Bios!$O:$O,MATCH(A44,[1]Bios!$C:$C,0))</f>
        <v>Axford, John</v>
      </c>
      <c r="C44" s="92" t="s">
        <v>72</v>
      </c>
      <c r="D44" s="94">
        <f>LOOKUP(IF(INDEX([1]Bios!$M:$M,MATCH(A44,[1]Bios!$C:$C,0))="P",INDEX([1]Pitchers!$Q:$Q,MATCH(A44,[1]Pitchers!$A:$A,0)),INDEX([1]Hitters!$AV:$AV,MATCH(A44,[1]Hitters!$A:$A,0))),Positions!A:A,Positions!B:B)</f>
        <v>0</v>
      </c>
      <c r="E44" s="137">
        <v>2</v>
      </c>
      <c r="F44" s="138">
        <f t="shared" si="68"/>
        <v>5.7809402598326329</v>
      </c>
      <c r="G44" s="138">
        <v>10</v>
      </c>
      <c r="H44" s="94"/>
      <c r="I44" s="93">
        <f>6</f>
        <v>6</v>
      </c>
      <c r="J44" s="93">
        <f>6</f>
        <v>6</v>
      </c>
      <c r="K44" s="94">
        <f>MIN(IF(D44&gt;1,INDEX([1]Hitters!$DA:$DA,MATCH(A44,[1]Hitters!$A:$A,0)),INDEX([1]Pitchers!$DA:$DA,MATCH(A44,[1]Pitchers!$A:$A,0))),J44)</f>
        <v>6</v>
      </c>
      <c r="L44" s="94">
        <f t="shared" si="69"/>
        <v>4</v>
      </c>
      <c r="M44" s="95">
        <f>IF(D44&gt;1,INDEX([1]Hitters!$CV:$CV,MATCH($A44,[1]Hitters!$A:$A,0)),INDEX([1]Pitchers!$CP:$CP,MATCH($A44,[1]Pitchers!$A:$A,0)))</f>
        <v>33.208333333333336</v>
      </c>
      <c r="N44" s="90">
        <f t="shared" si="70"/>
        <v>-3.8172445268180937</v>
      </c>
      <c r="O44" s="97">
        <f>IF($D44&gt;1,INDEX([1]Hitters!$AF:$AF,MATCH($A44,[1]Hitters!$A:$A,0)),INDEX([1]Pitchers!$AJ:$AJ,MATCH($A44,[1]Pitchers!$A:$A,0))*IF(OR(AND($D44=0,INDEX([1]Pitchers!$Q:$Q,MATCH($A44,[1]Pitchers!$A:$A,0))="R"),AND($D44=1,INDEX([1]Pitchers!$Q:$Q,MATCH($A44,[1]Pitchers!$A:$A,0))="S")),1,IF($D44=0,0.83+(1-INDEX([1]Pitchers!$BE:$BE,MATCH($A44,[1]Pitchers!$A:$A,0)))/8,1/(0.83+(1-INDEX([1]Pitchers!$BE:$BE,MATCH($A44,[1]Pitchers!$A:$A,0)))/8))))</f>
        <v>3.8226350275640417</v>
      </c>
      <c r="P44" s="97">
        <f>IF($D44&gt;1,O44+(LOOKUP(ROUNDDOWN($M44+RIGHT(P$4,4)*1-2016,0),Age!$A:$A,Age!$C:$C)*(1-($M44+RIGHT(P$4,4)*1-2016-ROUNDDOWN($M44+RIGHT(P$4,4)*1-2016,0)))+LOOKUP(ROUNDUP($M44+RIGHT(P$4,4)*1-2016,0),Age!$A:$A,Age!$C:$C)*(($M44+RIGHT(P$4,4)*1-2016-ROUNDDOWN($M44+RIGHT(P$4,4)*1-2016,0))))*IF($M44+RIGHT(P$4,4)*1-2016&gt;27,1,INDEX([1]Hitters!$BG:$BG,MATCH($A44,[1]Hitters!$A:$A,0))),O44*(1-(1-(LOOKUP(ROUNDDOWN($M44+RIGHT(P$4,4)*1-2016,0),Age!$A:$A,Age!$L:$L)*(1-($M44+RIGHT(P$4,4)*1-2016-ROUNDDOWN($M44+RIGHT(P$4,4)*1-2016,0)))+LOOKUP(ROUNDUP($M44+RIGHT(P$4,4)*1-2016,0),Age!$A:$A,Age!$L:$L)*(($M44+RIGHT(P$4,4)*1-2016-ROUNDDOWN($M44+RIGHT(P$4,4)*1-2016,0)))))*IF($M44+RIGHT(P$4,4)*1-2016&gt;27,1,INDEX([1]Pitchers!$BE:$BE,MATCH($A44,[1]Pitchers!$A:$A,0)))))</f>
        <v>3.9810752856336</v>
      </c>
      <c r="Q44" s="97">
        <f>IF($D44&gt;1,P44+(LOOKUP(ROUNDDOWN($M44+RIGHT(Q$4,4)*1-2016,0),Age!$A:$A,Age!$C:$C)*(1-($M44+RIGHT(Q$4,4)*1-2016-ROUNDDOWN($M44+RIGHT(Q$4,4)*1-2016,0)))+LOOKUP(ROUNDUP($M44+RIGHT(Q$4,4)*1-2016,0),Age!$A:$A,Age!$C:$C)*(($M44+RIGHT(Q$4,4)*1-2016-ROUNDDOWN($M44+RIGHT(Q$4,4)*1-2016,0))))*IF($M44+RIGHT(Q$4,4)*1-2016&gt;27,1,INDEX([1]Hitters!$BG:$BG,MATCH($A44,[1]Hitters!$A:$A,0))),P44*(1-(1-(LOOKUP(ROUNDDOWN($M44+RIGHT(Q$4,4)*1-2016,0),Age!$A:$A,Age!$L:$L)*(1-($M44+RIGHT(Q$4,4)*1-2016-ROUNDDOWN($M44+RIGHT(Q$4,4)*1-2016,0)))+LOOKUP(ROUNDUP($M44+RIGHT(Q$4,4)*1-2016,0),Age!$A:$A,Age!$L:$L)*(($M44+RIGHT(Q$4,4)*1-2016-ROUNDDOWN($M44+RIGHT(Q$4,4)*1-2016,0)))))*IF($M44+RIGHT(Q$4,4)*1-2016&gt;27,1,INDEX([1]Pitchers!$BE:$BE,MATCH($A44,[1]Pitchers!$A:$A,0)))))</f>
        <v>4.1689737452086648</v>
      </c>
      <c r="R44" s="97">
        <f>IF($D44&gt;1,Q44+(LOOKUP(ROUNDDOWN($M44+RIGHT(R$4,4)*1-2016,0),Age!$A:$A,Age!$C:$C)*(1-($M44+RIGHT(R$4,4)*1-2016-ROUNDDOWN($M44+RIGHT(R$4,4)*1-2016,0)))+LOOKUP(ROUNDUP($M44+RIGHT(R$4,4)*1-2016,0),Age!$A:$A,Age!$C:$C)*(($M44+RIGHT(R$4,4)*1-2016-ROUNDDOWN($M44+RIGHT(R$4,4)*1-2016,0))))*IF($M44+RIGHT(R$4,4)*1-2016&gt;27,1,INDEX([1]Hitters!$BG:$BG,MATCH($A44,[1]Hitters!$A:$A,0))),Q44*(1-(1-(LOOKUP(ROUNDDOWN($M44+RIGHT(R$4,4)*1-2016,0),Age!$A:$A,Age!$L:$L)*(1-($M44+RIGHT(R$4,4)*1-2016-ROUNDDOWN($M44+RIGHT(R$4,4)*1-2016,0)))+LOOKUP(ROUNDUP($M44+RIGHT(R$4,4)*1-2016,0),Age!$A:$A,Age!$L:$L)*(($M44+RIGHT(R$4,4)*1-2016-ROUNDDOWN($M44+RIGHT(R$4,4)*1-2016,0)))))*IF($M44+RIGHT(R$4,4)*1-2016&gt;27,1,INDEX([1]Pitchers!$BE:$BE,MATCH($A44,[1]Pitchers!$A:$A,0)))))</f>
        <v>4.3897122196554976</v>
      </c>
      <c r="S44" s="97">
        <f>IF($D44&gt;1,R44+(LOOKUP(ROUNDDOWN($M44+RIGHT(S$4,4)*1-2016,0),Age!$A:$A,Age!$C:$C)*(1-($M44+RIGHT(S$4,4)*1-2016-ROUNDDOWN($M44+RIGHT(S$4,4)*1-2016,0)))+LOOKUP(ROUNDUP($M44+RIGHT(S$4,4)*1-2016,0),Age!$A:$A,Age!$C:$C)*(($M44+RIGHT(S$4,4)*1-2016-ROUNDDOWN($M44+RIGHT(S$4,4)*1-2016,0))))*IF($M44+RIGHT(S$4,4)*1-2016&gt;27,1,INDEX([1]Hitters!$BG:$BG,MATCH($A44,[1]Hitters!$A:$A,0))),R44*(1-(1-(LOOKUP(ROUNDDOWN($M44+RIGHT(S$4,4)*1-2016,0),Age!$A:$A,Age!$L:$L)*(1-($M44+RIGHT(S$4,4)*1-2016-ROUNDDOWN($M44+RIGHT(S$4,4)*1-2016,0)))+LOOKUP(ROUNDUP($M44+RIGHT(S$4,4)*1-2016,0),Age!$A:$A,Age!$L:$L)*(($M44+RIGHT(S$4,4)*1-2016-ROUNDDOWN($M44+RIGHT(S$4,4)*1-2016,0)))))*IF($M44+RIGHT(S$4,4)*1-2016&gt;27,1,INDEX([1]Pitchers!$BE:$BE,MATCH($A44,[1]Pitchers!$A:$A,0)))))</f>
        <v>4.6473791817154888</v>
      </c>
      <c r="T44" s="97">
        <f>IF($D44&gt;1,S44+(LOOKUP(ROUNDDOWN($M44+RIGHT(T$4,4)*1-2016,0),Age!$A:$A,Age!$C:$C)*(1-($M44+RIGHT(T$4,4)*1-2016-ROUNDDOWN($M44+RIGHT(T$4,4)*1-2016,0)))+LOOKUP(ROUNDUP($M44+RIGHT(T$4,4)*1-2016,0),Age!$A:$A,Age!$C:$C)*(($M44+RIGHT(T$4,4)*1-2016-ROUNDDOWN($M44+RIGHT(T$4,4)*1-2016,0))))*IF($M44+RIGHT(T$4,4)*1-2016&gt;27,1,INDEX([1]Hitters!$BG:$BG,MATCH($A44,[1]Hitters!$A:$A,0))),S44*(1-(1-(LOOKUP(ROUNDDOWN($M44+RIGHT(T$4,4)*1-2016,0),Age!$A:$A,Age!$L:$L)*(1-($M44+RIGHT(T$4,4)*1-2016-ROUNDDOWN($M44+RIGHT(T$4,4)*1-2016,0)))+LOOKUP(ROUNDUP($M44+RIGHT(T$4,4)*1-2016,0),Age!$A:$A,Age!$L:$L)*(($M44+RIGHT(T$4,4)*1-2016-ROUNDDOWN($M44+RIGHT(T$4,4)*1-2016,0)))))*IF($M44+RIGHT(T$4,4)*1-2016&gt;27,1,INDEX([1]Pitchers!$BE:$BE,MATCH($A44,[1]Pitchers!$A:$A,0)))))</f>
        <v>4.9468930879370943</v>
      </c>
      <c r="U44" s="97">
        <f>IF($D44&gt;1,T44+(LOOKUP(ROUNDDOWN($M44+RIGHT(U$4,4)*1-2016,0),Age!$A:$A,Age!$C:$C)*(1-($M44+RIGHT(U$4,4)*1-2016-ROUNDDOWN($M44+RIGHT(U$4,4)*1-2016,0)))+LOOKUP(ROUNDUP($M44+RIGHT(U$4,4)*1-2016,0),Age!$A:$A,Age!$C:$C)*(($M44+RIGHT(U$4,4)*1-2016-ROUNDDOWN($M44+RIGHT(U$4,4)*1-2016,0))))*IF($M44+RIGHT(U$4,4)*1-2016&gt;27,1,INDEX([1]Hitters!$BG:$BG,MATCH($A44,[1]Hitters!$A:$A,0))),T44*(1-(1-(LOOKUP(ROUNDDOWN($M44+RIGHT(U$4,4)*1-2016,0),Age!$A:$A,Age!$L:$L)*(1-($M44+RIGHT(U$4,4)*1-2016-ROUNDDOWN($M44+RIGHT(U$4,4)*1-2016,0)))+LOOKUP(ROUNDUP($M44+RIGHT(U$4,4)*1-2016,0),Age!$A:$A,Age!$L:$L)*(($M44+RIGHT(U$4,4)*1-2016-ROUNDDOWN($M44+RIGHT(U$4,4)*1-2016,0)))))*IF($M44+RIGHT(U$4,4)*1-2016&gt;27,1,INDEX([1]Pitchers!$BE:$BE,MATCH($A44,[1]Pitchers!$A:$A,0)))))</f>
        <v>5.2941546766830161</v>
      </c>
      <c r="V44" s="97">
        <f>IF($D44&gt;1,U44+(LOOKUP(ROUNDDOWN($M44+RIGHT(V$4,4)*1-2016,0),Age!$A:$A,Age!$C:$C)*(1-($M44+RIGHT(V$4,4)*1-2016-ROUNDDOWN($M44+RIGHT(V$4,4)*1-2016,0)))+LOOKUP(ROUNDUP($M44+RIGHT(V$4,4)*1-2016,0),Age!$A:$A,Age!$C:$C)*(($M44+RIGHT(V$4,4)*1-2016-ROUNDDOWN($M44+RIGHT(V$4,4)*1-2016,0))))*IF($M44+RIGHT(V$4,4)*1-2016&gt;27,1,INDEX([1]Hitters!$BG:$BG,MATCH($A44,[1]Hitters!$A:$A,0))),U44*(1-(1-(LOOKUP(ROUNDDOWN($M44+RIGHT(V$4,4)*1-2016,0),Age!$A:$A,Age!$L:$L)*(1-($M44+RIGHT(V$4,4)*1-2016-ROUNDDOWN($M44+RIGHT(V$4,4)*1-2016,0)))+LOOKUP(ROUNDUP($M44+RIGHT(V$4,4)*1-2016,0),Age!$A:$A,Age!$L:$L)*(($M44+RIGHT(V$4,4)*1-2016-ROUNDDOWN($M44+RIGHT(V$4,4)*1-2016,0)))))*IF($M44+RIGHT(V$4,4)*1-2016&gt;27,1,INDEX([1]Pitchers!$BE:$BE,MATCH($A44,[1]Pitchers!$A:$A,0)))))</f>
        <v>5.6962346948881866</v>
      </c>
      <c r="W44" s="97">
        <f>IF($D44&gt;1,V44+(LOOKUP(ROUNDDOWN($M44+RIGHT(W$4,4)*1-2016,0),Age!$A:$A,Age!$C:$C)*(1-($M44+RIGHT(W$4,4)*1-2016-ROUNDDOWN($M44+RIGHT(W$4,4)*1-2016,0)))+LOOKUP(ROUNDUP($M44+RIGHT(W$4,4)*1-2016,0),Age!$A:$A,Age!$C:$C)*(($M44+RIGHT(W$4,4)*1-2016-ROUNDDOWN($M44+RIGHT(W$4,4)*1-2016,0))))*IF($M44+RIGHT(W$4,4)*1-2016&gt;27,1,INDEX([1]Hitters!$BG:$BG,MATCH($A44,[1]Hitters!$A:$A,0))),V44*(1-(1-(LOOKUP(ROUNDDOWN($M44+RIGHT(W$4,4)*1-2016,0),Age!$A:$A,Age!$L:$L)*(1-($M44+RIGHT(W$4,4)*1-2016-ROUNDDOWN($M44+RIGHT(W$4,4)*1-2016,0)))+LOOKUP(ROUNDUP($M44+RIGHT(W$4,4)*1-2016,0),Age!$A:$A,Age!$L:$L)*(($M44+RIGHT(W$4,4)*1-2016-ROUNDDOWN($M44+RIGHT(W$4,4)*1-2016,0)))))*IF($M44+RIGHT(W$4,4)*1-2016&gt;27,1,INDEX([1]Pitchers!$BE:$BE,MATCH($A44,[1]Pitchers!$A:$A,0)))))</f>
        <v>6.1616052023049424</v>
      </c>
      <c r="X44" s="97">
        <f>IF($D44&gt;1,W44+(LOOKUP(ROUNDDOWN($M44+RIGHT(X$4,4)*1-2016,0),Age!$A:$A,Age!$C:$C)*(1-($M44+RIGHT(X$4,4)*1-2016-ROUNDDOWN($M44+RIGHT(X$4,4)*1-2016,0)))+LOOKUP(ROUNDUP($M44+RIGHT(X$4,4)*1-2016,0),Age!$A:$A,Age!$C:$C)*(($M44+RIGHT(X$4,4)*1-2016-ROUNDDOWN($M44+RIGHT(X$4,4)*1-2016,0))))*IF($M44+RIGHT(X$4,4)*1-2016&gt;27,1,INDEX([1]Hitters!$BG:$BG,MATCH($A44,[1]Hitters!$A:$A,0))),W44*(1-(1-(LOOKUP(ROUNDDOWN($M44+RIGHT(X$4,4)*1-2016,0),Age!$A:$A,Age!$L:$L)*(1-($M44+RIGHT(X$4,4)*1-2016-ROUNDDOWN($M44+RIGHT(X$4,4)*1-2016,0)))+LOOKUP(ROUNDUP($M44+RIGHT(X$4,4)*1-2016,0),Age!$A:$A,Age!$L:$L)*(($M44+RIGHT(X$4,4)*1-2016-ROUNDDOWN($M44+RIGHT(X$4,4)*1-2016,0)))))*IF($M44+RIGHT(X$4,4)*1-2016&gt;27,1,INDEX([1]Pitchers!$BE:$BE,MATCH($A44,[1]Pitchers!$A:$A,0)))))</f>
        <v>6.7004247405690096</v>
      </c>
      <c r="Y44" s="97">
        <f>IF($D44&gt;1,X44+(LOOKUP(ROUNDDOWN($M44+RIGHT(Y$4,4)*1-2016,0),Age!$A:$A,Age!$C:$C)*(1-($M44+RIGHT(Y$4,4)*1-2016-ROUNDDOWN($M44+RIGHT(Y$4,4)*1-2016,0)))+LOOKUP(ROUNDUP($M44+RIGHT(Y$4,4)*1-2016,0),Age!$A:$A,Age!$C:$C)*(($M44+RIGHT(Y$4,4)*1-2016-ROUNDDOWN($M44+RIGHT(Y$4,4)*1-2016,0))))*IF($M44+RIGHT(Y$4,4)*1-2016&gt;27,1,INDEX([1]Hitters!$BG:$BG,MATCH($A44,[1]Hitters!$A:$A,0))),X44*(1-(1-(LOOKUP(ROUNDDOWN($M44+RIGHT(Y$4,4)*1-2016,0),Age!$A:$A,Age!$L:$L)*(1-($M44+RIGHT(Y$4,4)*1-2016-ROUNDDOWN($M44+RIGHT(Y$4,4)*1-2016,0)))+LOOKUP(ROUNDUP($M44+RIGHT(Y$4,4)*1-2016,0),Age!$A:$A,Age!$L:$L)*(($M44+RIGHT(Y$4,4)*1-2016-ROUNDDOWN($M44+RIGHT(Y$4,4)*1-2016,0)))))*IF($M44+RIGHT(Y$4,4)*1-2016&gt;27,1,INDEX([1]Pitchers!$BE:$BE,MATCH($A44,[1]Pitchers!$A:$A,0)))))</f>
        <v>7.3248903671718386</v>
      </c>
      <c r="Z44" s="97">
        <f>IF($D44&gt;1,Y44+(LOOKUP(ROUNDDOWN($M44+RIGHT(Z$4,4)*1-2016,0),Age!$A:$A,Age!$C:$C)*(1-($M44+RIGHT(Z$4,4)*1-2016-ROUNDDOWN($M44+RIGHT(Z$4,4)*1-2016,0)))+LOOKUP(ROUNDUP($M44+RIGHT(Z$4,4)*1-2016,0),Age!$A:$A,Age!$C:$C)*(($M44+RIGHT(Z$4,4)*1-2016-ROUNDDOWN($M44+RIGHT(Z$4,4)*1-2016,0))))*IF($M44+RIGHT(Z$4,4)*1-2016&gt;27,1,INDEX([1]Hitters!$BG:$BG,MATCH($A44,[1]Hitters!$A:$A,0))),Y44*(1-(1-(LOOKUP(ROUNDDOWN($M44+RIGHT(Z$4,4)*1-2016,0),Age!$A:$A,Age!$L:$L)*(1-($M44+RIGHT(Z$4,4)*1-2016-ROUNDDOWN($M44+RIGHT(Z$4,4)*1-2016,0)))+LOOKUP(ROUNDUP($M44+RIGHT(Z$4,4)*1-2016,0),Age!$A:$A,Age!$L:$L)*(($M44+RIGHT(Z$4,4)*1-2016-ROUNDDOWN($M44+RIGHT(Z$4,4)*1-2016,0)))))*IF($M44+RIGHT(Z$4,4)*1-2016&gt;27,1,INDEX([1]Pitchers!$BE:$BE,MATCH($A44,[1]Pitchers!$A:$A,0)))))</f>
        <v>8.0496730088152333</v>
      </c>
      <c r="AA44" s="96">
        <f>IF($D44=0,0,IF($D44=1,INDEX([1]Pitchers!$FK:$FK,MATCH($A44,[1]Pitchers!$A:$A,0)),MAX(-16,IF($D44=10,-16,IF($D44&lt;2,0,INDEX([1]Hitters!$AZ:$AZ,MATCH($A44,[1]Hitters!$A:$A,0)))))))</f>
        <v>0</v>
      </c>
      <c r="AB44" s="96">
        <f>IF($D44=0,0,IF($D44=1,INDEX([1]Pitchers!$FK:$FK,MATCH($A44,[1]Pitchers!$A:$A,0)),MAX(-16,IF($D44=2,AA44-MIN(0.75,0.25*(RIGHT(AB$4,4)*1-(RIGHT($AD$4,4)*1)+0.25)*(1-MIN(0.75,INDEX([1]Hitters!$CF:$CF,MATCH($A44,[1]Hitters!$A:$A,0)))/0.75*1)+INDEX([1]Hitters!$CF:$CF,MATCH($A44,[1]Hitters!$A:$A,0)))/0.75*1,IF($D44&gt;6,(AA44-MIN(0.75,0.25*(RIGHT(AB$4,4)*1-(RIGHT($AD$4,4)*1)+0.25)*(1-MIN(0.75,INDEX([1]Hitters!$CF:$CF,MATCH($A44,[1]Hitters!$A:$A,0)))/0.75*1)+INDEX([1]Hitters!$CF:$CF,MATCH($A44,[1]Hitters!$A:$A,0)))/0.75*($M44+RIGHT(AB$4,4)*1-RIGHT($AA$4,4)*1+10)*0.05),IF($D44=3,(AA44-MIN(0.75,0.25*(RIGHT(AB$4,4)*1-(RIGHT($AD$4,4)*1)+0.25)*(1-MIN(0.75,INDEX([1]Hitters!$CF:$CF,MATCH($A44,[1]Hitters!$A:$A,0)))/0.75*1)+INDEX([1]Hitters!$CF:$CF,MATCH($A44,[1]Hitters!$A:$A,0)))/0.75*($M44+RIGHT(AB$4,4)*1-RIGHT($AA$4,4)*1-27)*0.1),(AA44-MIN(0.75,0.25*(RIGHT(AB$4,4)*1-(RIGHT($AD$4,4)*1)+0.25)*(1-MIN(0.75,INDEX([1]Hitters!$CF:$CF,MATCH($A44,[1]Hitters!$A:$A,0)))/0.75*1)+INDEX([1]Hitters!$CF:$CF,MATCH($A44,[1]Hitters!$A:$A,0)))/0.75*($M44+RIGHT(AB$4,4)*1-RIGHT($AA$4,4)*1-20)*0.094)))))))</f>
        <v>0</v>
      </c>
      <c r="AC44" s="96">
        <f>IF($D44=0,0,IF($D44=1,INDEX([1]Pitchers!$FK:$FK,MATCH($A44,[1]Pitchers!$A:$A,0)),MAX(-16,IF($D44=2,AB44-MIN(0.75,0.25*(RIGHT(AC$4,4)*1-(RIGHT($AD$4,4)*1)+0.25)*(1-MIN(0.75,INDEX([1]Hitters!$CF:$CF,MATCH($A44,[1]Hitters!$A:$A,0)))/0.75*1)+INDEX([1]Hitters!$CF:$CF,MATCH($A44,[1]Hitters!$A:$A,0)))/0.75*1,IF($D44&gt;6,(AB44-MIN(0.75,0.25*(RIGHT(AC$4,4)*1-(RIGHT($AD$4,4)*1)+0.25)*(1-MIN(0.75,INDEX([1]Hitters!$CF:$CF,MATCH($A44,[1]Hitters!$A:$A,0)))/0.75*1)+INDEX([1]Hitters!$CF:$CF,MATCH($A44,[1]Hitters!$A:$A,0)))/0.75*($M44+RIGHT(AC$4,4)*1-RIGHT($AA$4,4)*1+10)*0.05),IF($D44=3,(AB44-MIN(0.75,0.25*(RIGHT(AC$4,4)*1-(RIGHT($AD$4,4)*1)+0.25)*(1-MIN(0.75,INDEX([1]Hitters!$CF:$CF,MATCH($A44,[1]Hitters!$A:$A,0)))/0.75*1)+INDEX([1]Hitters!$CF:$CF,MATCH($A44,[1]Hitters!$A:$A,0)))/0.75*($M44+RIGHT(AC$4,4)*1-RIGHT($AA$4,4)*1-27)*0.1),(AB44-MIN(0.75,0.25*(RIGHT(AC$4,4)*1-(RIGHT($AD$4,4)*1)+0.25)*(1-MIN(0.75,INDEX([1]Hitters!$CF:$CF,MATCH($A44,[1]Hitters!$A:$A,0)))/0.75*1)+INDEX([1]Hitters!$CF:$CF,MATCH($A44,[1]Hitters!$A:$A,0)))/0.75*($M44+RIGHT(AC$4,4)*1-RIGHT($AA$4,4)*1-20)*0.094)))))))</f>
        <v>0</v>
      </c>
      <c r="AD44" s="96">
        <f>IF($D44=0,0,IF($D44=1,INDEX([1]Pitchers!$FK:$FK,MATCH($A44,[1]Pitchers!$A:$A,0)),MAX(-16,IF($D44=2,AC44-MIN(0.75,0.25*(RIGHT(AD$4,4)*1-(RIGHT($AD$4,4)*1)+0.25)*(1-MIN(0.75,INDEX([1]Hitters!$CF:$CF,MATCH($A44,[1]Hitters!$A:$A,0)))/0.75*1)+INDEX([1]Hitters!$CF:$CF,MATCH($A44,[1]Hitters!$A:$A,0)))/0.75*1,IF($D44&gt;6,(AC44-MIN(0.75,0.25*(RIGHT(AD$4,4)*1-(RIGHT($AD$4,4)*1)+0.25)*(1-MIN(0.75,INDEX([1]Hitters!$CF:$CF,MATCH($A44,[1]Hitters!$A:$A,0)))/0.75*1)+INDEX([1]Hitters!$CF:$CF,MATCH($A44,[1]Hitters!$A:$A,0)))/0.75*($M44+RIGHT(AD$4,4)*1-RIGHT($AA$4,4)*1+10)*0.05),IF($D44=3,(AC44-MIN(0.75,0.25*(RIGHT(AD$4,4)*1-(RIGHT($AD$4,4)*1)+0.25)*(1-MIN(0.75,INDEX([1]Hitters!$CF:$CF,MATCH($A44,[1]Hitters!$A:$A,0)))/0.75*1)+INDEX([1]Hitters!$CF:$CF,MATCH($A44,[1]Hitters!$A:$A,0)))/0.75*($M44+RIGHT(AD$4,4)*1-RIGHT($AA$4,4)*1-27)*0.1),(AC44-MIN(0.75,0.25*(RIGHT(AD$4,4)*1-(RIGHT($AD$4,4)*1)+0.25)*(1-MIN(0.75,INDEX([1]Hitters!$CF:$CF,MATCH($A44,[1]Hitters!$A:$A,0)))/0.75*1)+INDEX([1]Hitters!$CF:$CF,MATCH($A44,[1]Hitters!$A:$A,0)))/0.75*($M44+RIGHT(AD$4,4)*1-RIGHT($AA$4,4)*1-20)*0.094)))))))</f>
        <v>0</v>
      </c>
      <c r="AE44" s="96">
        <f>IF($D44=0,0,IF($D44=1,INDEX([1]Pitchers!$FK:$FK,MATCH($A44,[1]Pitchers!$A:$A,0)),MAX(-16,IF($D44=2,AD44-MIN(0.75,0.25*(RIGHT(AE$4,4)*1-(RIGHT($AD$4,4)*1)+0.25)*(1-MIN(0.75,INDEX([1]Hitters!$CF:$CF,MATCH($A44,[1]Hitters!$A:$A,0)))/0.75*1)+INDEX([1]Hitters!$CF:$CF,MATCH($A44,[1]Hitters!$A:$A,0)))/0.75*1,IF($D44&gt;6,(AD44-MIN(0.75,0.25*(RIGHT(AE$4,4)*1-(RIGHT($AD$4,4)*1)+0.25)*(1-MIN(0.75,INDEX([1]Hitters!$CF:$CF,MATCH($A44,[1]Hitters!$A:$A,0)))/0.75*1)+INDEX([1]Hitters!$CF:$CF,MATCH($A44,[1]Hitters!$A:$A,0)))/0.75*($M44+RIGHT(AE$4,4)*1-RIGHT($AA$4,4)*1+10)*0.05),IF($D44=3,(AD44-MIN(0.75,0.25*(RIGHT(AE$4,4)*1-(RIGHT($AD$4,4)*1)+0.25)*(1-MIN(0.75,INDEX([1]Hitters!$CF:$CF,MATCH($A44,[1]Hitters!$A:$A,0)))/0.75*1)+INDEX([1]Hitters!$CF:$CF,MATCH($A44,[1]Hitters!$A:$A,0)))/0.75*($M44+RIGHT(AE$4,4)*1-RIGHT($AA$4,4)*1-27)*0.1),(AD44-MIN(0.75,0.25*(RIGHT(AE$4,4)*1-(RIGHT($AD$4,4)*1)+0.25)*(1-MIN(0.75,INDEX([1]Hitters!$CF:$CF,MATCH($A44,[1]Hitters!$A:$A,0)))/0.75*1)+INDEX([1]Hitters!$CF:$CF,MATCH($A44,[1]Hitters!$A:$A,0)))/0.75*($M44+RIGHT(AE$4,4)*1-RIGHT($AA$4,4)*1-20)*0.094)))))))</f>
        <v>0</v>
      </c>
      <c r="AF44" s="96">
        <f>IF($D44=0,0,IF($D44=1,INDEX([1]Pitchers!$FK:$FK,MATCH($A44,[1]Pitchers!$A:$A,0)),MAX(-16,IF($D44=2,AE44-MIN(0.75,0.25*(RIGHT(AF$4,4)*1-(RIGHT($AD$4,4)*1)+0.25)*(1-MIN(0.75,INDEX([1]Hitters!$CF:$CF,MATCH($A44,[1]Hitters!$A:$A,0)))/0.75*1)+INDEX([1]Hitters!$CF:$CF,MATCH($A44,[1]Hitters!$A:$A,0)))/0.75*1,IF($D44&gt;6,(AE44-MIN(0.75,0.25*(RIGHT(AF$4,4)*1-(RIGHT($AD$4,4)*1)+0.25)*(1-MIN(0.75,INDEX([1]Hitters!$CF:$CF,MATCH($A44,[1]Hitters!$A:$A,0)))/0.75*1)+INDEX([1]Hitters!$CF:$CF,MATCH($A44,[1]Hitters!$A:$A,0)))/0.75*($M44+RIGHT(AF$4,4)*1-RIGHT($AA$4,4)*1+10)*0.05),IF($D44=3,(AE44-MIN(0.75,0.25*(RIGHT(AF$4,4)*1-(RIGHT($AD$4,4)*1)+0.25)*(1-MIN(0.75,INDEX([1]Hitters!$CF:$CF,MATCH($A44,[1]Hitters!$A:$A,0)))/0.75*1)+INDEX([1]Hitters!$CF:$CF,MATCH($A44,[1]Hitters!$A:$A,0)))/0.75*($M44+RIGHT(AF$4,4)*1-RIGHT($AA$4,4)*1-27)*0.1),(AE44-MIN(0.75,0.25*(RIGHT(AF$4,4)*1-(RIGHT($AD$4,4)*1)+0.25)*(1-MIN(0.75,INDEX([1]Hitters!$CF:$CF,MATCH($A44,[1]Hitters!$A:$A,0)))/0.75*1)+INDEX([1]Hitters!$CF:$CF,MATCH($A44,[1]Hitters!$A:$A,0)))/0.75*($M44+RIGHT(AF$4,4)*1-RIGHT($AA$4,4)*1-20)*0.094)))))))</f>
        <v>0</v>
      </c>
      <c r="AG44" s="96">
        <f>IF($D44=0,0,IF($D44=1,INDEX([1]Pitchers!$FK:$FK,MATCH($A44,[1]Pitchers!$A:$A,0)),MAX(-16,IF($D44=2,AF44-MIN(0.75,0.25*(RIGHT(AG$4,4)*1-(RIGHT($AD$4,4)*1)+0.25)*(1-MIN(0.75,INDEX([1]Hitters!$CF:$CF,MATCH($A44,[1]Hitters!$A:$A,0)))/0.75*1)+INDEX([1]Hitters!$CF:$CF,MATCH($A44,[1]Hitters!$A:$A,0)))/0.75*1,IF($D44&gt;6,(AF44-MIN(0.75,0.25*(RIGHT(AG$4,4)*1-(RIGHT($AD$4,4)*1)+0.25)*(1-MIN(0.75,INDEX([1]Hitters!$CF:$CF,MATCH($A44,[1]Hitters!$A:$A,0)))/0.75*1)+INDEX([1]Hitters!$CF:$CF,MATCH($A44,[1]Hitters!$A:$A,0)))/0.75*($M44+RIGHT(AG$4,4)*1-RIGHT($AA$4,4)*1+10)*0.05),IF($D44=3,(AF44-MIN(0.75,0.25*(RIGHT(AG$4,4)*1-(RIGHT($AD$4,4)*1)+0.25)*(1-MIN(0.75,INDEX([1]Hitters!$CF:$CF,MATCH($A44,[1]Hitters!$A:$A,0)))/0.75*1)+INDEX([1]Hitters!$CF:$CF,MATCH($A44,[1]Hitters!$A:$A,0)))/0.75*($M44+RIGHT(AG$4,4)*1-RIGHT($AA$4,4)*1-27)*0.1),(AF44-MIN(0.75,0.25*(RIGHT(AG$4,4)*1-(RIGHT($AD$4,4)*1)+0.25)*(1-MIN(0.75,INDEX([1]Hitters!$CF:$CF,MATCH($A44,[1]Hitters!$A:$A,0)))/0.75*1)+INDEX([1]Hitters!$CF:$CF,MATCH($A44,[1]Hitters!$A:$A,0)))/0.75*($M44+RIGHT(AG$4,4)*1-RIGHT($AA$4,4)*1-20)*0.094)))))))</f>
        <v>0</v>
      </c>
      <c r="AH44" s="96">
        <f>IF($D44=0,0,IF($D44=1,INDEX([1]Pitchers!$FK:$FK,MATCH($A44,[1]Pitchers!$A:$A,0)),MAX(-16,IF($D44=2,AG44-MIN(0.75,0.25*(RIGHT(AH$4,4)*1-(RIGHT($AD$4,4)*1)+0.25)*(1-MIN(0.75,INDEX([1]Hitters!$CF:$CF,MATCH($A44,[1]Hitters!$A:$A,0)))/0.75*1)+INDEX([1]Hitters!$CF:$CF,MATCH($A44,[1]Hitters!$A:$A,0)))/0.75*1,IF($D44&gt;6,(AG44-MIN(0.75,0.25*(RIGHT(AH$4,4)*1-(RIGHT($AD$4,4)*1)+0.25)*(1-MIN(0.75,INDEX([1]Hitters!$CF:$CF,MATCH($A44,[1]Hitters!$A:$A,0)))/0.75*1)+INDEX([1]Hitters!$CF:$CF,MATCH($A44,[1]Hitters!$A:$A,0)))/0.75*($M44+RIGHT(AH$4,4)*1-RIGHT($AA$4,4)*1+10)*0.05),IF($D44=3,(AG44-MIN(0.75,0.25*(RIGHT(AH$4,4)*1-(RIGHT($AD$4,4)*1)+0.25)*(1-MIN(0.75,INDEX([1]Hitters!$CF:$CF,MATCH($A44,[1]Hitters!$A:$A,0)))/0.75*1)+INDEX([1]Hitters!$CF:$CF,MATCH($A44,[1]Hitters!$A:$A,0)))/0.75*($M44+RIGHT(AH$4,4)*1-RIGHT($AA$4,4)*1-27)*0.1),(AG44-MIN(0.75,0.25*(RIGHT(AH$4,4)*1-(RIGHT($AD$4,4)*1)+0.25)*(1-MIN(0.75,INDEX([1]Hitters!$CF:$CF,MATCH($A44,[1]Hitters!$A:$A,0)))/0.75*1)+INDEX([1]Hitters!$CF:$CF,MATCH($A44,[1]Hitters!$A:$A,0)))/0.75*($M44+RIGHT(AH$4,4)*1-RIGHT($AA$4,4)*1-20)*0.094)))))))</f>
        <v>0</v>
      </c>
      <c r="AI44" s="96">
        <f>IF($D44=0,0,IF($D44=1,INDEX([1]Pitchers!$FK:$FK,MATCH($A44,[1]Pitchers!$A:$A,0)),MAX(-16,IF($D44=2,AH44-MIN(0.75,0.25*(RIGHT(AI$4,4)*1-(RIGHT($AD$4,4)*1)+0.25)*(1-MIN(0.75,INDEX([1]Hitters!$CF:$CF,MATCH($A44,[1]Hitters!$A:$A,0)))/0.75*1)+INDEX([1]Hitters!$CF:$CF,MATCH($A44,[1]Hitters!$A:$A,0)))/0.75*1,IF($D44&gt;6,(AH44-MIN(0.75,0.25*(RIGHT(AI$4,4)*1-(RIGHT($AD$4,4)*1)+0.25)*(1-MIN(0.75,INDEX([1]Hitters!$CF:$CF,MATCH($A44,[1]Hitters!$A:$A,0)))/0.75*1)+INDEX([1]Hitters!$CF:$CF,MATCH($A44,[1]Hitters!$A:$A,0)))/0.75*($M44+RIGHT(AI$4,4)*1-RIGHT($AA$4,4)*1+10)*0.05),IF($D44=3,(AH44-MIN(0.75,0.25*(RIGHT(AI$4,4)*1-(RIGHT($AD$4,4)*1)+0.25)*(1-MIN(0.75,INDEX([1]Hitters!$CF:$CF,MATCH($A44,[1]Hitters!$A:$A,0)))/0.75*1)+INDEX([1]Hitters!$CF:$CF,MATCH($A44,[1]Hitters!$A:$A,0)))/0.75*($M44+RIGHT(AI$4,4)*1-RIGHT($AA$4,4)*1-27)*0.1),(AH44-MIN(0.75,0.25*(RIGHT(AI$4,4)*1-(RIGHT($AD$4,4)*1)+0.25)*(1-MIN(0.75,INDEX([1]Hitters!$CF:$CF,MATCH($A44,[1]Hitters!$A:$A,0)))/0.75*1)+INDEX([1]Hitters!$CF:$CF,MATCH($A44,[1]Hitters!$A:$A,0)))/0.75*($M44+RIGHT(AI$4,4)*1-RIGHT($AA$4,4)*1-20)*0.094)))))))</f>
        <v>0</v>
      </c>
      <c r="AJ44" s="96">
        <f>IF($D44=0,0,IF($D44=1,INDEX([1]Pitchers!$FK:$FK,MATCH($A44,[1]Pitchers!$A:$A,0)),MAX(-16,IF($D44=2,AI44-MIN(0.75,0.25*(RIGHT(AJ$4,4)*1-(RIGHT($AD$4,4)*1)+0.25)*(1-MIN(0.75,INDEX([1]Hitters!$CF:$CF,MATCH($A44,[1]Hitters!$A:$A,0)))/0.75*1)+INDEX([1]Hitters!$CF:$CF,MATCH($A44,[1]Hitters!$A:$A,0)))/0.75*1,IF($D44&gt;6,(AI44-MIN(0.75,0.25*(RIGHT(AJ$4,4)*1-(RIGHT($AD$4,4)*1)+0.25)*(1-MIN(0.75,INDEX([1]Hitters!$CF:$CF,MATCH($A44,[1]Hitters!$A:$A,0)))/0.75*1)+INDEX([1]Hitters!$CF:$CF,MATCH($A44,[1]Hitters!$A:$A,0)))/0.75*($M44+RIGHT(AJ$4,4)*1-RIGHT($AA$4,4)*1+10)*0.05),IF($D44=3,(AI44-MIN(0.75,0.25*(RIGHT(AJ$4,4)*1-(RIGHT($AD$4,4)*1)+0.25)*(1-MIN(0.75,INDEX([1]Hitters!$CF:$CF,MATCH($A44,[1]Hitters!$A:$A,0)))/0.75*1)+INDEX([1]Hitters!$CF:$CF,MATCH($A44,[1]Hitters!$A:$A,0)))/0.75*($M44+RIGHT(AJ$4,4)*1-RIGHT($AA$4,4)*1-27)*0.1),(AI44-MIN(0.75,0.25*(RIGHT(AJ$4,4)*1-(RIGHT($AD$4,4)*1)+0.25)*(1-MIN(0.75,INDEX([1]Hitters!$CF:$CF,MATCH($A44,[1]Hitters!$A:$A,0)))/0.75*1)+INDEX([1]Hitters!$CF:$CF,MATCH($A44,[1]Hitters!$A:$A,0)))/0.75*($M44+RIGHT(AJ$4,4)*1-RIGHT($AA$4,4)*1-20)*0.094)))))))</f>
        <v>0</v>
      </c>
      <c r="AK44" s="96">
        <f>IF($D44=0,0,IF($D44=1,INDEX([1]Pitchers!$FK:$FK,MATCH($A44,[1]Pitchers!$A:$A,0)),MAX(-16,IF($D44=2,AJ44-MIN(0.75,0.25*(RIGHT(AK$4,4)*1-(RIGHT($AD$4,4)*1)+0.25)*(1-MIN(0.75,INDEX([1]Hitters!$CF:$CF,MATCH($A44,[1]Hitters!$A:$A,0)))/0.75*1)+INDEX([1]Hitters!$CF:$CF,MATCH($A44,[1]Hitters!$A:$A,0)))/0.75*1,IF($D44&gt;6,(AJ44-MIN(0.75,0.25*(RIGHT(AK$4,4)*1-(RIGHT($AD$4,4)*1)+0.25)*(1-MIN(0.75,INDEX([1]Hitters!$CF:$CF,MATCH($A44,[1]Hitters!$A:$A,0)))/0.75*1)+INDEX([1]Hitters!$CF:$CF,MATCH($A44,[1]Hitters!$A:$A,0)))/0.75*($M44+RIGHT(AK$4,4)*1-RIGHT($AA$4,4)*1+10)*0.05),IF($D44=3,(AJ44-MIN(0.75,0.25*(RIGHT(AK$4,4)*1-(RIGHT($AD$4,4)*1)+0.25)*(1-MIN(0.75,INDEX([1]Hitters!$CF:$CF,MATCH($A44,[1]Hitters!$A:$A,0)))/0.75*1)+INDEX([1]Hitters!$CF:$CF,MATCH($A44,[1]Hitters!$A:$A,0)))/0.75*($M44+RIGHT(AK$4,4)*1-RIGHT($AA$4,4)*1-27)*0.1),(AJ44-MIN(0.75,0.25*(RIGHT(AK$4,4)*1-(RIGHT($AD$4,4)*1)+0.25)*(1-MIN(0.75,INDEX([1]Hitters!$CF:$CF,MATCH($A44,[1]Hitters!$A:$A,0)))/0.75*1)+INDEX([1]Hitters!$CF:$CF,MATCH($A44,[1]Hitters!$A:$A,0)))/0.75*($M44+RIGHT(AK$4,4)*1-RIGHT($AA$4,4)*1-20)*0.094)))))))</f>
        <v>0</v>
      </c>
      <c r="AL44" s="96">
        <f>IF($D44=0,0,IF($D44=1,INDEX([1]Pitchers!$FK:$FK,MATCH($A44,[1]Pitchers!$A:$A,0)),MAX(-16,IF($D44=2,AK44-MIN(0.75,0.25*(RIGHT(AL$4,4)*1-(RIGHT($AD$4,4)*1)+0.25)*(1-MIN(0.75,INDEX([1]Hitters!$CF:$CF,MATCH($A44,[1]Hitters!$A:$A,0)))/0.75*1)+INDEX([1]Hitters!$CF:$CF,MATCH($A44,[1]Hitters!$A:$A,0)))/0.75*1,IF($D44&gt;6,(AK44-MIN(0.75,0.25*(RIGHT(AL$4,4)*1-(RIGHT($AD$4,4)*1)+0.25)*(1-MIN(0.75,INDEX([1]Hitters!$CF:$CF,MATCH($A44,[1]Hitters!$A:$A,0)))/0.75*1)+INDEX([1]Hitters!$CF:$CF,MATCH($A44,[1]Hitters!$A:$A,0)))/0.75*($M44+RIGHT(AL$4,4)*1-RIGHT($AA$4,4)*1+10)*0.05),IF($D44=3,(AK44-MIN(0.75,0.25*(RIGHT(AL$4,4)*1-(RIGHT($AD$4,4)*1)+0.25)*(1-MIN(0.75,INDEX([1]Hitters!$CF:$CF,MATCH($A44,[1]Hitters!$A:$A,0)))/0.75*1)+INDEX([1]Hitters!$CF:$CF,MATCH($A44,[1]Hitters!$A:$A,0)))/0.75*($M44+RIGHT(AL$4,4)*1-RIGHT($AA$4,4)*1-27)*0.1),(AK44-MIN(0.75,0.25*(RIGHT(AL$4,4)*1-(RIGHT($AD$4,4)*1)+0.25)*(1-MIN(0.75,INDEX([1]Hitters!$CF:$CF,MATCH($A44,[1]Hitters!$A:$A,0)))/0.75*1)+INDEX([1]Hitters!$CF:$CF,MATCH($A44,[1]Hitters!$A:$A,0)))/0.75*($M44+RIGHT(AL$4,4)*1-RIGHT($AA$4,4)*1-20)*0.094)))))))</f>
        <v>0</v>
      </c>
      <c r="AM44" s="98">
        <f>MAX(IF($D44=0,20,IF($D44=1,60,150)),MAX(0,IF($D44&gt;1,INDEX([1]Hitters!$ER:$ER,MATCH($A44,[1]Hitters!$A:$A,0))*(0.4+MAX(0,0.6*MIN(1,(IF(O44="",0,(((4.25+(O44-0.263)*4.2)^(((4.25+(O44-0.263)*4.2)+(4.25-AA44*600/600*4.2/600))^0.285))/((4.25+(O44-0.263)*4.2)^(((4.25+(O44-0.263)*4.2)+(4.25-AA44*600/600*4.2/600))^0.285)+(4.25-AA44*600/600*4.2/600)^(((4.25+(O44-0.263)*4.2)+(4.25-AA44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44,[1]Pitchers!$A:$A,0))))*IF($D44&lt;2,(0.4+0.6*MAX(0,MIN(1,IF($D44=0,((4.25)^(((4.25)+(4.25-(4-O44)*4.25/4*1/9))^0.285)/((4.25)^(((4.25)+(4.25-(4-O44)*4.25/4*1/9))^0.285)+(4.25-(4-O44)*4.25/4*1/9)^(((4.25)+(4.25-(4-O44)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44)))/0.5345*0.0009131+0.0104414*(3.74-MIN(3.74,O44)))*50,(((4.25+(AA44-0.263)*0.32*198*MAX(6,198/33)/198)^(((4.25+(AA44-0.263)*0.32*198*MAX(6,198/33)/198)+(4.25-(4-O44)*4.25/4*MAX(6,198/33)/9))^0.285)/((4.25+(AA44-0.263)*0.32*198*MAX(6,198/33)/198)^(((4.25+(AA44-0.263)*0.32*198*MAX(6,198/33)/198)+(4.25-(4-O44)*4.25/4*MAX(6,198/33)/9))^0.285)+(4.25-(4-O44)*4.25/4*MAX(6,198/33)/9)^(((4.25+(AA44-0.263)*0.32*198*MAX(6,198/33)/198)+(4.25-(4-O44)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44=0,50,198)/0.0065))),1))</f>
        <v>54.286637542148149</v>
      </c>
      <c r="AN44" s="98">
        <f t="shared" si="71"/>
        <v>51.481081986592493</v>
      </c>
      <c r="AO44" s="98">
        <f t="shared" si="72"/>
        <v>43.564747319335474</v>
      </c>
      <c r="AP44" s="98">
        <f t="shared" si="73"/>
        <v>20</v>
      </c>
      <c r="AQ44" s="98">
        <f t="shared" si="74"/>
        <v>20</v>
      </c>
      <c r="AR44" s="98">
        <f t="shared" si="75"/>
        <v>20</v>
      </c>
      <c r="AS44" s="98">
        <f t="shared" si="76"/>
        <v>20</v>
      </c>
      <c r="AT44" s="98">
        <f t="shared" si="77"/>
        <v>20</v>
      </c>
      <c r="AU44" s="98">
        <f t="shared" si="78"/>
        <v>20</v>
      </c>
      <c r="AV44" s="98">
        <f t="shared" si="79"/>
        <v>20</v>
      </c>
      <c r="AW44" s="98">
        <f t="shared" si="80"/>
        <v>20</v>
      </c>
      <c r="AX44" s="98">
        <f t="shared" si="81"/>
        <v>20</v>
      </c>
      <c r="AY44" s="96">
        <f t="shared" si="82"/>
        <v>0.54070157700488108</v>
      </c>
      <c r="AZ44" s="96">
        <f t="shared" si="83"/>
        <v>8.1428571428571423</v>
      </c>
      <c r="BA44" s="96">
        <f t="shared" si="84"/>
        <v>0.35509246868731492</v>
      </c>
      <c r="BB44" s="96">
        <f t="shared" si="85"/>
        <v>0.21836365684419556</v>
      </c>
      <c r="BC44" s="96">
        <f t="shared" si="86"/>
        <v>6.634583479007701E-2</v>
      </c>
      <c r="BD44" s="96">
        <f t="shared" si="87"/>
        <v>0</v>
      </c>
      <c r="BE44" s="96">
        <f t="shared" si="88"/>
        <v>0</v>
      </c>
      <c r="BF44" s="96">
        <f t="shared" si="89"/>
        <v>0</v>
      </c>
      <c r="BG44" s="96">
        <f t="shared" si="90"/>
        <v>0</v>
      </c>
      <c r="BH44" s="96">
        <f t="shared" si="91"/>
        <v>0</v>
      </c>
      <c r="BI44" s="96">
        <f t="shared" si="92"/>
        <v>0</v>
      </c>
      <c r="BJ44" s="96">
        <f t="shared" si="93"/>
        <v>0</v>
      </c>
      <c r="BK44" s="96">
        <f t="shared" si="94"/>
        <v>0</v>
      </c>
      <c r="BL44" s="96">
        <f t="shared" si="95"/>
        <v>0</v>
      </c>
      <c r="BM44" s="129">
        <f t="shared" si="67"/>
        <v>5</v>
      </c>
      <c r="BN44" s="129">
        <f t="shared" si="67"/>
        <v>5</v>
      </c>
      <c r="BO44" s="129" t="str">
        <f t="shared" si="67"/>
        <v/>
      </c>
      <c r="BP44" s="129" t="str">
        <f t="shared" si="67"/>
        <v/>
      </c>
      <c r="BQ44" s="129" t="str">
        <f t="shared" si="67"/>
        <v/>
      </c>
      <c r="BR44" s="129" t="str">
        <f t="shared" si="67"/>
        <v/>
      </c>
      <c r="BS44" s="129" t="str">
        <f t="shared" si="67"/>
        <v/>
      </c>
      <c r="BT44" s="129" t="str">
        <f t="shared" si="67"/>
        <v/>
      </c>
      <c r="BU44" s="129" t="str">
        <f t="shared" si="67"/>
        <v/>
      </c>
      <c r="BV44" s="129" t="str">
        <f t="shared" si="67"/>
        <v/>
      </c>
      <c r="BW44" s="129" t="str">
        <f t="shared" si="67"/>
        <v/>
      </c>
      <c r="BX44" s="129" t="str">
        <f t="shared" si="67"/>
        <v/>
      </c>
      <c r="BY44" s="130">
        <f t="shared" si="96"/>
        <v>3.3407397494985194</v>
      </c>
      <c r="BZ44" s="130">
        <f t="shared" si="97"/>
        <v>2.3342547174912429</v>
      </c>
      <c r="CA44" s="130">
        <f t="shared" si="98"/>
        <v>1.0851702628484792</v>
      </c>
      <c r="CB44" s="130">
        <f t="shared" si="99"/>
        <v>0.5</v>
      </c>
      <c r="CC44" s="130">
        <f t="shared" si="100"/>
        <v>0.5</v>
      </c>
      <c r="CD44" s="130">
        <f t="shared" si="101"/>
        <v>0.5</v>
      </c>
      <c r="CE44" s="130">
        <f t="shared" si="102"/>
        <v>0.5</v>
      </c>
      <c r="CF44" s="130">
        <f t="shared" si="103"/>
        <v>0.5</v>
      </c>
      <c r="CG44" s="130">
        <f t="shared" si="104"/>
        <v>0.5</v>
      </c>
      <c r="CH44" s="130">
        <f t="shared" si="105"/>
        <v>0.5</v>
      </c>
      <c r="CI44" s="130">
        <f t="shared" si="106"/>
        <v>0.5</v>
      </c>
      <c r="CJ44" s="130">
        <f t="shared" si="107"/>
        <v>0.5</v>
      </c>
      <c r="CK44" s="131">
        <f t="shared" si="108"/>
        <v>2</v>
      </c>
      <c r="CL44" s="96">
        <f t="shared" si="109"/>
        <v>-0.22031874594068435</v>
      </c>
      <c r="CM44" s="96">
        <f t="shared" si="110"/>
        <v>-0.32731007167269155</v>
      </c>
      <c r="CN44" s="96">
        <f t="shared" si="111"/>
        <v>-0.39541870442121935</v>
      </c>
      <c r="CO44" s="96">
        <f t="shared" si="112"/>
        <v>-0.21198999999999998</v>
      </c>
      <c r="CP44" s="96">
        <f t="shared" si="113"/>
        <v>-0.21198999999999998</v>
      </c>
      <c r="CQ44" s="96">
        <f t="shared" si="114"/>
        <v>-0.21198999999999998</v>
      </c>
      <c r="CR44" s="96">
        <f t="shared" si="115"/>
        <v>-0.21198999999999998</v>
      </c>
      <c r="CS44" s="96">
        <f t="shared" si="116"/>
        <v>-0.21198999999999998</v>
      </c>
      <c r="CT44" s="96">
        <f t="shared" si="117"/>
        <v>-0.21198999999999998</v>
      </c>
      <c r="CU44" s="96">
        <f t="shared" si="118"/>
        <v>-0.21198999999999998</v>
      </c>
      <c r="CV44" s="96">
        <f t="shared" si="119"/>
        <v>-0.21198999999999998</v>
      </c>
      <c r="CW44" s="96">
        <f t="shared" si="120"/>
        <v>-0.21198999999999998</v>
      </c>
      <c r="CX44" s="96">
        <f>MAX(0,(IF(CL44&gt;0,(CL44-ROUNDDOWN(CL44,1))/0.1*LOOKUP(ROUNDUP(CL44+81.1,1),CB!$A:$A,CB!$C:$C)+(1-(CL44-ROUNDDOWN(CL44,1))/0.1)*LOOKUP(ROUNDDOWN(CL44+81.1,1),CB!$A:$A,CB!$C:$C),(CL44-ROUNDDOWN(CL44-0.1,1))/0.1*LOOKUP(ROUNDUP(CL44+81.1,1),CB!$A:$A,CB!$C:$C)+(1-(CL44-ROUNDDOWN(CL44-0.1,1))/0.1)*LOOKUP(ROUNDDOWN(CL44+81.1,1),CB!$A:$A,CB!$C:$C))-LOOKUP(81.1,CB!$A:$A,CB!$C:$C))/(1-(BINOMDIST(97,162,0.5,TRUE)-BINOMDIST(87,162,0.5,TRUE)))*$C$2*($B$1^(LEFT(CX$4,4)*1-LEFT($BA$4,4)*1))*(37.75+CL44))</f>
        <v>0</v>
      </c>
      <c r="CY44" s="96">
        <f>MAX(0,(IF(CM44&gt;0,(CM44-ROUNDDOWN(CM44,1))/0.1*LOOKUP(ROUNDUP(CM44+81.1,1),CB!$A:$A,CB!$C:$C)+(1-(CM44-ROUNDDOWN(CM44,1))/0.1)*LOOKUP(ROUNDDOWN(CM44+81.1,1),CB!$A:$A,CB!$C:$C),(CM44-ROUNDDOWN(CM44-0.1,1))/0.1*LOOKUP(ROUNDUP(CM44+81.1,1),CB!$A:$A,CB!$C:$C)+(1-(CM44-ROUNDDOWN(CM44-0.1,1))/0.1)*LOOKUP(ROUNDDOWN(CM44+81.1,1),CB!$A:$A,CB!$C:$C))-LOOKUP(81.1,CB!$A:$A,CB!$C:$C))/(1-(BINOMDIST(97,162,0.5,TRUE)-BINOMDIST(87,162,0.5,TRUE)))*$C$2*($B$1^(LEFT(CY$4,4)*1-LEFT($BA$4,4)*1))*(37.75+CM44))</f>
        <v>0</v>
      </c>
      <c r="CZ44" s="96">
        <f>MAX(0,(IF(CN44&gt;0,(CN44-ROUNDDOWN(CN44,1))/0.1*LOOKUP(ROUNDUP(CN44+81.1,1),CB!$A:$A,CB!$C:$C)+(1-(CN44-ROUNDDOWN(CN44,1))/0.1)*LOOKUP(ROUNDDOWN(CN44+81.1,1),CB!$A:$A,CB!$C:$C),(CN44-ROUNDDOWN(CN44-0.1,1))/0.1*LOOKUP(ROUNDUP(CN44+81.1,1),CB!$A:$A,CB!$C:$C)+(1-(CN44-ROUNDDOWN(CN44-0.1,1))/0.1)*LOOKUP(ROUNDDOWN(CN44+81.1,1),CB!$A:$A,CB!$C:$C))-LOOKUP(81.1,CB!$A:$A,CB!$C:$C))/(1-(BINOMDIST(97,162,0.5,TRUE)-BINOMDIST(87,162,0.5,TRUE)))*$C$2*($B$1^(LEFT(CZ$4,4)*1-LEFT($BA$4,4)*1))*(37.75+CN44))</f>
        <v>0</v>
      </c>
      <c r="DA44" s="96">
        <f>MAX(0,(IF(CO44&gt;0,(CO44-ROUNDDOWN(CO44,1))/0.1*LOOKUP(ROUNDUP(CO44+81.1,1),CB!$A:$A,CB!$C:$C)+(1-(CO44-ROUNDDOWN(CO44,1))/0.1)*LOOKUP(ROUNDDOWN(CO44+81.1,1),CB!$A:$A,CB!$C:$C),(CO44-ROUNDDOWN(CO44-0.1,1))/0.1*LOOKUP(ROUNDUP(CO44+81.1,1),CB!$A:$A,CB!$C:$C)+(1-(CO44-ROUNDDOWN(CO44-0.1,1))/0.1)*LOOKUP(ROUNDDOWN(CO44+81.1,1),CB!$A:$A,CB!$C:$C))-LOOKUP(81.1,CB!$A:$A,CB!$C:$C))/(1-(BINOMDIST(97,162,0.5,TRUE)-BINOMDIST(87,162,0.5,TRUE)))*$C$2*($B$1^(LEFT(DA$4,4)*1-LEFT($BA$4,4)*1))*(37.75+CO44))</f>
        <v>0</v>
      </c>
      <c r="DB44" s="96">
        <f>MAX(0,(IF(CP44&gt;0,(CP44-ROUNDDOWN(CP44,1))/0.1*LOOKUP(ROUNDUP(CP44+81.1,1),CB!$A:$A,CB!$C:$C)+(1-(CP44-ROUNDDOWN(CP44,1))/0.1)*LOOKUP(ROUNDDOWN(CP44+81.1,1),CB!$A:$A,CB!$C:$C),(CP44-ROUNDDOWN(CP44-0.1,1))/0.1*LOOKUP(ROUNDUP(CP44+81.1,1),CB!$A:$A,CB!$C:$C)+(1-(CP44-ROUNDDOWN(CP44-0.1,1))/0.1)*LOOKUP(ROUNDDOWN(CP44+81.1,1),CB!$A:$A,CB!$C:$C))-LOOKUP(81.1,CB!$A:$A,CB!$C:$C))/(1-(BINOMDIST(97,162,0.5,TRUE)-BINOMDIST(87,162,0.5,TRUE)))*$C$2*($B$1^(LEFT(DB$4,4)*1-LEFT($BA$4,4)*1))*(37.75+CP44))</f>
        <v>0</v>
      </c>
      <c r="DC44" s="96">
        <f>MAX(0,(IF(CQ44&gt;0,(CQ44-ROUNDDOWN(CQ44,1))/0.1*LOOKUP(ROUNDUP(CQ44+81.1,1),CB!$A:$A,CB!$C:$C)+(1-(CQ44-ROUNDDOWN(CQ44,1))/0.1)*LOOKUP(ROUNDDOWN(CQ44+81.1,1),CB!$A:$A,CB!$C:$C),(CQ44-ROUNDDOWN(CQ44-0.1,1))/0.1*LOOKUP(ROUNDUP(CQ44+81.1,1),CB!$A:$A,CB!$C:$C)+(1-(CQ44-ROUNDDOWN(CQ44-0.1,1))/0.1)*LOOKUP(ROUNDDOWN(CQ44+81.1,1),CB!$A:$A,CB!$C:$C))-LOOKUP(81.1,CB!$A:$A,CB!$C:$C))/(1-(BINOMDIST(97,162,0.5,TRUE)-BINOMDIST(87,162,0.5,TRUE)))*$C$2*($B$1^(LEFT(DC$4,4)*1-LEFT($BA$4,4)*1))*(37.75+CQ44))</f>
        <v>0</v>
      </c>
      <c r="DD44" s="96">
        <f>MAX(0,(IF(CR44&gt;0,(CR44-ROUNDDOWN(CR44,1))/0.1*LOOKUP(ROUNDUP(CR44+81.1,1),CB!$A:$A,CB!$C:$C)+(1-(CR44-ROUNDDOWN(CR44,1))/0.1)*LOOKUP(ROUNDDOWN(CR44+81.1,1),CB!$A:$A,CB!$C:$C),(CR44-ROUNDDOWN(CR44-0.1,1))/0.1*LOOKUP(ROUNDUP(CR44+81.1,1),CB!$A:$A,CB!$C:$C)+(1-(CR44-ROUNDDOWN(CR44-0.1,1))/0.1)*LOOKUP(ROUNDDOWN(CR44+81.1,1),CB!$A:$A,CB!$C:$C))-LOOKUP(81.1,CB!$A:$A,CB!$C:$C))/(1-(BINOMDIST(97,162,0.5,TRUE)-BINOMDIST(87,162,0.5,TRUE)))*$C$2*($B$1^(LEFT(DD$4,4)*1-LEFT($BA$4,4)*1))*(37.75+CR44))</f>
        <v>0</v>
      </c>
      <c r="DE44" s="96">
        <f>MAX(0,(IF(CS44&gt;0,(CS44-ROUNDDOWN(CS44,1))/0.1*LOOKUP(ROUNDUP(CS44+81.1,1),CB!$A:$A,CB!$C:$C)+(1-(CS44-ROUNDDOWN(CS44,1))/0.1)*LOOKUP(ROUNDDOWN(CS44+81.1,1),CB!$A:$A,CB!$C:$C),(CS44-ROUNDDOWN(CS44-0.1,1))/0.1*LOOKUP(ROUNDUP(CS44+81.1,1),CB!$A:$A,CB!$C:$C)+(1-(CS44-ROUNDDOWN(CS44-0.1,1))/0.1)*LOOKUP(ROUNDDOWN(CS44+81.1,1),CB!$A:$A,CB!$C:$C))-LOOKUP(81.1,CB!$A:$A,CB!$C:$C))/(1-(BINOMDIST(97,162,0.5,TRUE)-BINOMDIST(87,162,0.5,TRUE)))*$C$2*($B$1^(LEFT(DE$4,4)*1-LEFT($BA$4,4)*1))*(37.75+CS44))</f>
        <v>0</v>
      </c>
      <c r="DF44" s="96">
        <f>MAX(0,(IF(CT44&gt;0,(CT44-ROUNDDOWN(CT44,1))/0.1*LOOKUP(ROUNDUP(CT44+81.1,1),CB!$A:$A,CB!$C:$C)+(1-(CT44-ROUNDDOWN(CT44,1))/0.1)*LOOKUP(ROUNDDOWN(CT44+81.1,1),CB!$A:$A,CB!$C:$C),(CT44-ROUNDDOWN(CT44-0.1,1))/0.1*LOOKUP(ROUNDUP(CT44+81.1,1),CB!$A:$A,CB!$C:$C)+(1-(CT44-ROUNDDOWN(CT44-0.1,1))/0.1)*LOOKUP(ROUNDDOWN(CT44+81.1,1),CB!$A:$A,CB!$C:$C))-LOOKUP(81.1,CB!$A:$A,CB!$C:$C))/(1-(BINOMDIST(97,162,0.5,TRUE)-BINOMDIST(87,162,0.5,TRUE)))*$C$2*($B$1^(LEFT(DF$4,4)*1-LEFT($BA$4,4)*1))*(37.75+CT44))</f>
        <v>0</v>
      </c>
      <c r="DG44" s="96">
        <f>MAX(0,(IF(CU44&gt;0,(CU44-ROUNDDOWN(CU44,1))/0.1*LOOKUP(ROUNDUP(CU44+81.1,1),CB!$A:$A,CB!$C:$C)+(1-(CU44-ROUNDDOWN(CU44,1))/0.1)*LOOKUP(ROUNDDOWN(CU44+81.1,1),CB!$A:$A,CB!$C:$C),(CU44-ROUNDDOWN(CU44-0.1,1))/0.1*LOOKUP(ROUNDUP(CU44+81.1,1),CB!$A:$A,CB!$C:$C)+(1-(CU44-ROUNDDOWN(CU44-0.1,1))/0.1)*LOOKUP(ROUNDDOWN(CU44+81.1,1),CB!$A:$A,CB!$C:$C))-LOOKUP(81.1,CB!$A:$A,CB!$C:$C))/(1-(BINOMDIST(97,162,0.5,TRUE)-BINOMDIST(87,162,0.5,TRUE)))*$C$2*($B$1^(LEFT(DG$4,4)*1-LEFT($BA$4,4)*1))*(37.75+CU44))</f>
        <v>0</v>
      </c>
      <c r="DH44" s="96">
        <f>MAX(0,(IF(CV44&gt;0,(CV44-ROUNDDOWN(CV44,1))/0.1*LOOKUP(ROUNDUP(CV44+81.1,1),CB!$A:$A,CB!$C:$C)+(1-(CV44-ROUNDDOWN(CV44,1))/0.1)*LOOKUP(ROUNDDOWN(CV44+81.1,1),CB!$A:$A,CB!$C:$C),(CV44-ROUNDDOWN(CV44-0.1,1))/0.1*LOOKUP(ROUNDUP(CV44+81.1,1),CB!$A:$A,CB!$C:$C)+(1-(CV44-ROUNDDOWN(CV44-0.1,1))/0.1)*LOOKUP(ROUNDDOWN(CV44+81.1,1),CB!$A:$A,CB!$C:$C))-LOOKUP(81.1,CB!$A:$A,CB!$C:$C))/(1-(BINOMDIST(97,162,0.5,TRUE)-BINOMDIST(87,162,0.5,TRUE)))*$C$2*($B$1^(LEFT(DH$4,4)*1-LEFT($BA$4,4)*1))*(37.75+CV44))</f>
        <v>0</v>
      </c>
      <c r="DI44" s="96">
        <f>MAX(0,(IF(CW44&gt;0,(CW44-ROUNDDOWN(CW44,1))/0.1*LOOKUP(ROUNDUP(CW44+81.1,1),CB!$A:$A,CB!$C:$C)+(1-(CW44-ROUNDDOWN(CW44,1))/0.1)*LOOKUP(ROUNDDOWN(CW44+81.1,1),CB!$A:$A,CB!$C:$C),(CW44-ROUNDDOWN(CW44-0.1,1))/0.1*LOOKUP(ROUNDUP(CW44+81.1,1),CB!$A:$A,CB!$C:$C)+(1-(CW44-ROUNDDOWN(CW44-0.1,1))/0.1)*LOOKUP(ROUNDDOWN(CW44+81.1,1),CB!$A:$A,CB!$C:$C))-LOOKUP(81.1,CB!$A:$A,CB!$C:$C))/(1-(BINOMDIST(97,162,0.5,TRUE)-BINOMDIST(87,162,0.5,TRUE)))*$C$2*($B$1^(LEFT(DI$4,4)*1-LEFT($BA$4,4)*1))*(37.75+CW44))</f>
        <v>0</v>
      </c>
      <c r="DJ44" s="90">
        <f t="shared" si="121"/>
        <v>0</v>
      </c>
      <c r="DK44" s="132"/>
      <c r="DL44" s="132">
        <f t="shared" si="122"/>
        <v>3.3407397494985194</v>
      </c>
      <c r="DM44" s="132">
        <f t="shared" si="123"/>
        <v>5.7809402598326329</v>
      </c>
      <c r="DN44" s="132">
        <f t="shared" si="124"/>
        <v>7.2314886006525239</v>
      </c>
      <c r="DO44" s="132">
        <f t="shared" si="125"/>
        <v>8.2885215230519194</v>
      </c>
      <c r="DP44" s="132">
        <f t="shared" si="126"/>
        <v>9.3749621431795749</v>
      </c>
      <c r="DQ44" s="132">
        <f t="shared" si="127"/>
        <v>10.489673476879219</v>
      </c>
      <c r="DR44" s="132">
        <f t="shared" si="128"/>
        <v>11.631335963323176</v>
      </c>
      <c r="DS44" s="132">
        <f t="shared" si="129"/>
        <v>12.798483135550539</v>
      </c>
      <c r="DT44" s="132">
        <f t="shared" si="130"/>
        <v>13.989538785114926</v>
      </c>
      <c r="DU44" s="132">
        <f t="shared" si="131"/>
        <v>15.202853933086644</v>
      </c>
      <c r="DV44" s="132"/>
      <c r="DW44" s="132"/>
      <c r="DX44" s="132"/>
      <c r="DY44" s="132"/>
      <c r="DZ44" s="132"/>
      <c r="EA44" s="132"/>
      <c r="EB44" s="132"/>
      <c r="EC44" s="132"/>
      <c r="ED44" s="132"/>
      <c r="EE44" s="132"/>
      <c r="ER44" s="132"/>
      <c r="ES44" s="132"/>
      <c r="ET44" s="132"/>
      <c r="EU44" s="132"/>
      <c r="EV44" s="132"/>
      <c r="EW44" s="132"/>
      <c r="EX44" s="132"/>
      <c r="EY44" s="132"/>
      <c r="EZ44" s="132"/>
      <c r="FA44" s="132"/>
      <c r="FB44" s="132"/>
      <c r="FC44" s="132"/>
    </row>
    <row r="45" spans="1:159" ht="12.75" customHeight="1" x14ac:dyDescent="0.2">
      <c r="A45">
        <v>444379</v>
      </c>
      <c r="B45" s="99" t="str">
        <f>INDEX([1]Bios!$O:$O,MATCH(A45,[1]Bios!$C:$C,0))</f>
        <v>Jaso, John</v>
      </c>
      <c r="C45" s="92" t="s">
        <v>56</v>
      </c>
      <c r="D45" s="94">
        <f>LOOKUP(IF(INDEX([1]Bios!$M:$M,MATCH(A45,[1]Bios!$C:$C,0))="P",INDEX([1]Pitchers!$Q:$Q,MATCH(A45,[1]Pitchers!$A:$A,0)),INDEX([1]Hitters!$AV:$AV,MATCH(A45,[1]Hitters!$A:$A,0))),Positions!A:A,Positions!B:B)</f>
        <v>3</v>
      </c>
      <c r="E45" s="137">
        <v>2</v>
      </c>
      <c r="F45" s="138">
        <f t="shared" si="68"/>
        <v>1.2933922778043749</v>
      </c>
      <c r="G45" s="138">
        <v>8</v>
      </c>
      <c r="H45" s="94"/>
      <c r="I45" s="93">
        <f>6</f>
        <v>6</v>
      </c>
      <c r="J45" s="93">
        <f>6</f>
        <v>6</v>
      </c>
      <c r="K45" s="94">
        <f>MIN(IF(D45&gt;1,INDEX([1]Hitters!$DA:$DA,MATCH(A45,[1]Hitters!$A:$A,0)),INDEX([1]Pitchers!$DA:$DA,MATCH(A45,[1]Pitchers!$A:$A,0))),J45)</f>
        <v>3.68</v>
      </c>
      <c r="L45" s="94">
        <f t="shared" si="69"/>
        <v>4</v>
      </c>
      <c r="M45" s="95">
        <f>IF(D45&gt;1,INDEX([1]Hitters!$CV:$CV,MATCH($A45,[1]Hitters!$A:$A,0)),INDEX([1]Pitchers!$CP:$CP,MATCH($A45,[1]Pitchers!$A:$A,0)))</f>
        <v>32.791666666666664</v>
      </c>
      <c r="N45" s="90">
        <f t="shared" si="70"/>
        <v>-6.0678831772246138</v>
      </c>
      <c r="O45" s="97">
        <f>IF($D45&gt;1,INDEX([1]Hitters!$AF:$AF,MATCH($A45,[1]Hitters!$A:$A,0)),INDEX([1]Pitchers!$AJ:$AJ,MATCH($A45,[1]Pitchers!$A:$A,0))*IF(OR(AND($D45=0,INDEX([1]Pitchers!$Q:$Q,MATCH($A45,[1]Pitchers!$A:$A,0))="R"),AND($D45=1,INDEX([1]Pitchers!$Q:$Q,MATCH($A45,[1]Pitchers!$A:$A,0))="S")),1,IF($D45=0,0.83+(1-INDEX([1]Pitchers!$BE:$BE,MATCH($A45,[1]Pitchers!$A:$A,0)))/8,1/(0.83+(1-INDEX([1]Pitchers!$BE:$BE,MATCH($A45,[1]Pitchers!$A:$A,0)))/8))))</f>
        <v>0.25276139518929663</v>
      </c>
      <c r="P45" s="97">
        <f>IF($D45&gt;1,O45+(LOOKUP(ROUNDDOWN($M45+RIGHT(P$4,4)*1-2016,0),Age!$A:$A,Age!$C:$C)*(1-($M45+RIGHT(P$4,4)*1-2016-ROUNDDOWN($M45+RIGHT(P$4,4)*1-2016,0)))+LOOKUP(ROUNDUP($M45+RIGHT(P$4,4)*1-2016,0),Age!$A:$A,Age!$C:$C)*(($M45+RIGHT(P$4,4)*1-2016-ROUNDDOWN($M45+RIGHT(P$4,4)*1-2016,0))))*IF($M45+RIGHT(P$4,4)*1-2016&gt;27,1,INDEX([1]Hitters!$BG:$BG,MATCH($A45,[1]Hitters!$A:$A,0))),O45*(1-(1-(LOOKUP(ROUNDDOWN($M45+RIGHT(P$4,4)*1-2016,0),Age!$A:$A,Age!$L:$L)*(1-($M45+RIGHT(P$4,4)*1-2016-ROUNDDOWN($M45+RIGHT(P$4,4)*1-2016,0)))+LOOKUP(ROUNDUP($M45+RIGHT(P$4,4)*1-2016,0),Age!$A:$A,Age!$L:$L)*(($M45+RIGHT(P$4,4)*1-2016-ROUNDDOWN($M45+RIGHT(P$4,4)*1-2016,0)))))*IF($M45+RIGHT(P$4,4)*1-2016&gt;27,1,INDEX([1]Pitchers!$BE:$BE,MATCH($A45,[1]Pitchers!$A:$A,0)))))</f>
        <v>0.24639056185596347</v>
      </c>
      <c r="Q45" s="97">
        <f>IF($D45&gt;1,P45+(LOOKUP(ROUNDDOWN($M45+RIGHT(Q$4,4)*1-2016,0),Age!$A:$A,Age!$C:$C)*(1-($M45+RIGHT(Q$4,4)*1-2016-ROUNDDOWN($M45+RIGHT(Q$4,4)*1-2016,0)))+LOOKUP(ROUNDUP($M45+RIGHT(Q$4,4)*1-2016,0),Age!$A:$A,Age!$C:$C)*(($M45+RIGHT(Q$4,4)*1-2016-ROUNDDOWN($M45+RIGHT(Q$4,4)*1-2016,0))))*IF($M45+RIGHT(Q$4,4)*1-2016&gt;27,1,INDEX([1]Hitters!$BG:$BG,MATCH($A45,[1]Hitters!$A:$A,0))),P45*(1-(1-(LOOKUP(ROUNDDOWN($M45+RIGHT(Q$4,4)*1-2016,0),Age!$A:$A,Age!$L:$L)*(1-($M45+RIGHT(Q$4,4)*1-2016-ROUNDDOWN($M45+RIGHT(Q$4,4)*1-2016,0)))+LOOKUP(ROUNDUP($M45+RIGHT(Q$4,4)*1-2016,0),Age!$A:$A,Age!$L:$L)*(($M45+RIGHT(Q$4,4)*1-2016-ROUNDDOWN($M45+RIGHT(Q$4,4)*1-2016,0)))))*IF($M45+RIGHT(Q$4,4)*1-2016&gt;27,1,INDEX([1]Pitchers!$BE:$BE,MATCH($A45,[1]Pitchers!$A:$A,0)))))</f>
        <v>0.2389197285226303</v>
      </c>
      <c r="R45" s="97">
        <f>IF($D45&gt;1,Q45+(LOOKUP(ROUNDDOWN($M45+RIGHT(R$4,4)*1-2016,0),Age!$A:$A,Age!$C:$C)*(1-($M45+RIGHT(R$4,4)*1-2016-ROUNDDOWN($M45+RIGHT(R$4,4)*1-2016,0)))+LOOKUP(ROUNDUP($M45+RIGHT(R$4,4)*1-2016,0),Age!$A:$A,Age!$C:$C)*(($M45+RIGHT(R$4,4)*1-2016-ROUNDDOWN($M45+RIGHT(R$4,4)*1-2016,0))))*IF($M45+RIGHT(R$4,4)*1-2016&gt;27,1,INDEX([1]Hitters!$BG:$BG,MATCH($A45,[1]Hitters!$A:$A,0))),Q45*(1-(1-(LOOKUP(ROUNDDOWN($M45+RIGHT(R$4,4)*1-2016,0),Age!$A:$A,Age!$L:$L)*(1-($M45+RIGHT(R$4,4)*1-2016-ROUNDDOWN($M45+RIGHT(R$4,4)*1-2016,0)))+LOOKUP(ROUNDUP($M45+RIGHT(R$4,4)*1-2016,0),Age!$A:$A,Age!$L:$L)*(($M45+RIGHT(R$4,4)*1-2016-ROUNDDOWN($M45+RIGHT(R$4,4)*1-2016,0)))))*IF($M45+RIGHT(R$4,4)*1-2016&gt;27,1,INDEX([1]Pitchers!$BE:$BE,MATCH($A45,[1]Pitchers!$A:$A,0)))))</f>
        <v>0.23034889518929713</v>
      </c>
      <c r="S45" s="97">
        <f>IF($D45&gt;1,R45+(LOOKUP(ROUNDDOWN($M45+RIGHT(S$4,4)*1-2016,0),Age!$A:$A,Age!$C:$C)*(1-($M45+RIGHT(S$4,4)*1-2016-ROUNDDOWN($M45+RIGHT(S$4,4)*1-2016,0)))+LOOKUP(ROUNDUP($M45+RIGHT(S$4,4)*1-2016,0),Age!$A:$A,Age!$C:$C)*(($M45+RIGHT(S$4,4)*1-2016-ROUNDDOWN($M45+RIGHT(S$4,4)*1-2016,0))))*IF($M45+RIGHT(S$4,4)*1-2016&gt;27,1,INDEX([1]Hitters!$BG:$BG,MATCH($A45,[1]Hitters!$A:$A,0))),R45*(1-(1-(LOOKUP(ROUNDDOWN($M45+RIGHT(S$4,4)*1-2016,0),Age!$A:$A,Age!$L:$L)*(1-($M45+RIGHT(S$4,4)*1-2016-ROUNDDOWN($M45+RIGHT(S$4,4)*1-2016,0)))+LOOKUP(ROUNDUP($M45+RIGHT(S$4,4)*1-2016,0),Age!$A:$A,Age!$L:$L)*(($M45+RIGHT(S$4,4)*1-2016-ROUNDDOWN($M45+RIGHT(S$4,4)*1-2016,0)))))*IF($M45+RIGHT(S$4,4)*1-2016&gt;27,1,INDEX([1]Pitchers!$BE:$BE,MATCH($A45,[1]Pitchers!$A:$A,0)))))</f>
        <v>0.22154889518929713</v>
      </c>
      <c r="T45" s="97">
        <f>IF($D45&gt;1,S45+(LOOKUP(ROUNDDOWN($M45+RIGHT(T$4,4)*1-2016,0),Age!$A:$A,Age!$C:$C)*(1-($M45+RIGHT(T$4,4)*1-2016-ROUNDDOWN($M45+RIGHT(T$4,4)*1-2016,0)))+LOOKUP(ROUNDUP($M45+RIGHT(T$4,4)*1-2016,0),Age!$A:$A,Age!$C:$C)*(($M45+RIGHT(T$4,4)*1-2016-ROUNDDOWN($M45+RIGHT(T$4,4)*1-2016,0))))*IF($M45+RIGHT(T$4,4)*1-2016&gt;27,1,INDEX([1]Hitters!$BG:$BG,MATCH($A45,[1]Hitters!$A:$A,0))),S45*(1-(1-(LOOKUP(ROUNDDOWN($M45+RIGHT(T$4,4)*1-2016,0),Age!$A:$A,Age!$L:$L)*(1-($M45+RIGHT(T$4,4)*1-2016-ROUNDDOWN($M45+RIGHT(T$4,4)*1-2016,0)))+LOOKUP(ROUNDUP($M45+RIGHT(T$4,4)*1-2016,0),Age!$A:$A,Age!$L:$L)*(($M45+RIGHT(T$4,4)*1-2016-ROUNDDOWN($M45+RIGHT(T$4,4)*1-2016,0)))))*IF($M45+RIGHT(T$4,4)*1-2016&gt;27,1,INDEX([1]Pitchers!$BE:$BE,MATCH($A45,[1]Pitchers!$A:$A,0)))))</f>
        <v>0.21274889518929713</v>
      </c>
      <c r="U45" s="97">
        <f>IF($D45&gt;1,T45+(LOOKUP(ROUNDDOWN($M45+RIGHT(U$4,4)*1-2016,0),Age!$A:$A,Age!$C:$C)*(1-($M45+RIGHT(U$4,4)*1-2016-ROUNDDOWN($M45+RIGHT(U$4,4)*1-2016,0)))+LOOKUP(ROUNDUP($M45+RIGHT(U$4,4)*1-2016,0),Age!$A:$A,Age!$C:$C)*(($M45+RIGHT(U$4,4)*1-2016-ROUNDDOWN($M45+RIGHT(U$4,4)*1-2016,0))))*IF($M45+RIGHT(U$4,4)*1-2016&gt;27,1,INDEX([1]Hitters!$BG:$BG,MATCH($A45,[1]Hitters!$A:$A,0))),T45*(1-(1-(LOOKUP(ROUNDDOWN($M45+RIGHT(U$4,4)*1-2016,0),Age!$A:$A,Age!$L:$L)*(1-($M45+RIGHT(U$4,4)*1-2016-ROUNDDOWN($M45+RIGHT(U$4,4)*1-2016,0)))+LOOKUP(ROUNDUP($M45+RIGHT(U$4,4)*1-2016,0),Age!$A:$A,Age!$L:$L)*(($M45+RIGHT(U$4,4)*1-2016-ROUNDDOWN($M45+RIGHT(U$4,4)*1-2016,0)))))*IF($M45+RIGHT(U$4,4)*1-2016&gt;27,1,INDEX([1]Pitchers!$BE:$BE,MATCH($A45,[1]Pitchers!$A:$A,0)))))</f>
        <v>0.20394889518929712</v>
      </c>
      <c r="V45" s="97">
        <f>IF($D45&gt;1,U45+(LOOKUP(ROUNDDOWN($M45+RIGHT(V$4,4)*1-2016,0),Age!$A:$A,Age!$C:$C)*(1-($M45+RIGHT(V$4,4)*1-2016-ROUNDDOWN($M45+RIGHT(V$4,4)*1-2016,0)))+LOOKUP(ROUNDUP($M45+RIGHT(V$4,4)*1-2016,0),Age!$A:$A,Age!$C:$C)*(($M45+RIGHT(V$4,4)*1-2016-ROUNDDOWN($M45+RIGHT(V$4,4)*1-2016,0))))*IF($M45+RIGHT(V$4,4)*1-2016&gt;27,1,INDEX([1]Hitters!$BG:$BG,MATCH($A45,[1]Hitters!$A:$A,0))),U45*(1-(1-(LOOKUP(ROUNDDOWN($M45+RIGHT(V$4,4)*1-2016,0),Age!$A:$A,Age!$L:$L)*(1-($M45+RIGHT(V$4,4)*1-2016-ROUNDDOWN($M45+RIGHT(V$4,4)*1-2016,0)))+LOOKUP(ROUNDUP($M45+RIGHT(V$4,4)*1-2016,0),Age!$A:$A,Age!$L:$L)*(($M45+RIGHT(V$4,4)*1-2016-ROUNDDOWN($M45+RIGHT(V$4,4)*1-2016,0)))))*IF($M45+RIGHT(V$4,4)*1-2016&gt;27,1,INDEX([1]Pitchers!$BE:$BE,MATCH($A45,[1]Pitchers!$A:$A,0)))))</f>
        <v>0.19514889518929712</v>
      </c>
      <c r="W45" s="97">
        <f>IF($D45&gt;1,V45+(LOOKUP(ROUNDDOWN($M45+RIGHT(W$4,4)*1-2016,0),Age!$A:$A,Age!$C:$C)*(1-($M45+RIGHT(W$4,4)*1-2016-ROUNDDOWN($M45+RIGHT(W$4,4)*1-2016,0)))+LOOKUP(ROUNDUP($M45+RIGHT(W$4,4)*1-2016,0),Age!$A:$A,Age!$C:$C)*(($M45+RIGHT(W$4,4)*1-2016-ROUNDDOWN($M45+RIGHT(W$4,4)*1-2016,0))))*IF($M45+RIGHT(W$4,4)*1-2016&gt;27,1,INDEX([1]Hitters!$BG:$BG,MATCH($A45,[1]Hitters!$A:$A,0))),V45*(1-(1-(LOOKUP(ROUNDDOWN($M45+RIGHT(W$4,4)*1-2016,0),Age!$A:$A,Age!$L:$L)*(1-($M45+RIGHT(W$4,4)*1-2016-ROUNDDOWN($M45+RIGHT(W$4,4)*1-2016,0)))+LOOKUP(ROUNDUP($M45+RIGHT(W$4,4)*1-2016,0),Age!$A:$A,Age!$L:$L)*(($M45+RIGHT(W$4,4)*1-2016-ROUNDDOWN($M45+RIGHT(W$4,4)*1-2016,0)))))*IF($M45+RIGHT(W$4,4)*1-2016&gt;27,1,INDEX([1]Pitchers!$BE:$BE,MATCH($A45,[1]Pitchers!$A:$A,0)))))</f>
        <v>0.18634889518929712</v>
      </c>
      <c r="X45" s="97">
        <f>IF($D45&gt;1,W45+(LOOKUP(ROUNDDOWN($M45+RIGHT(X$4,4)*1-2016,0),Age!$A:$A,Age!$C:$C)*(1-($M45+RIGHT(X$4,4)*1-2016-ROUNDDOWN($M45+RIGHT(X$4,4)*1-2016,0)))+LOOKUP(ROUNDUP($M45+RIGHT(X$4,4)*1-2016,0),Age!$A:$A,Age!$C:$C)*(($M45+RIGHT(X$4,4)*1-2016-ROUNDDOWN($M45+RIGHT(X$4,4)*1-2016,0))))*IF($M45+RIGHT(X$4,4)*1-2016&gt;27,1,INDEX([1]Hitters!$BG:$BG,MATCH($A45,[1]Hitters!$A:$A,0))),W45*(1-(1-(LOOKUP(ROUNDDOWN($M45+RIGHT(X$4,4)*1-2016,0),Age!$A:$A,Age!$L:$L)*(1-($M45+RIGHT(X$4,4)*1-2016-ROUNDDOWN($M45+RIGHT(X$4,4)*1-2016,0)))+LOOKUP(ROUNDUP($M45+RIGHT(X$4,4)*1-2016,0),Age!$A:$A,Age!$L:$L)*(($M45+RIGHT(X$4,4)*1-2016-ROUNDDOWN($M45+RIGHT(X$4,4)*1-2016,0)))))*IF($M45+RIGHT(X$4,4)*1-2016&gt;27,1,INDEX([1]Pitchers!$BE:$BE,MATCH($A45,[1]Pitchers!$A:$A,0)))))</f>
        <v>0.17754889518929712</v>
      </c>
      <c r="Y45" s="97">
        <f>IF($D45&gt;1,X45+(LOOKUP(ROUNDDOWN($M45+RIGHT(Y$4,4)*1-2016,0),Age!$A:$A,Age!$C:$C)*(1-($M45+RIGHT(Y$4,4)*1-2016-ROUNDDOWN($M45+RIGHT(Y$4,4)*1-2016,0)))+LOOKUP(ROUNDUP($M45+RIGHT(Y$4,4)*1-2016,0),Age!$A:$A,Age!$C:$C)*(($M45+RIGHT(Y$4,4)*1-2016-ROUNDDOWN($M45+RIGHT(Y$4,4)*1-2016,0))))*IF($M45+RIGHT(Y$4,4)*1-2016&gt;27,1,INDEX([1]Hitters!$BG:$BG,MATCH($A45,[1]Hitters!$A:$A,0))),X45*(1-(1-(LOOKUP(ROUNDDOWN($M45+RIGHT(Y$4,4)*1-2016,0),Age!$A:$A,Age!$L:$L)*(1-($M45+RIGHT(Y$4,4)*1-2016-ROUNDDOWN($M45+RIGHT(Y$4,4)*1-2016,0)))+LOOKUP(ROUNDUP($M45+RIGHT(Y$4,4)*1-2016,0),Age!$A:$A,Age!$L:$L)*(($M45+RIGHT(Y$4,4)*1-2016-ROUNDDOWN($M45+RIGHT(Y$4,4)*1-2016,0)))))*IF($M45+RIGHT(Y$4,4)*1-2016&gt;27,1,INDEX([1]Pitchers!$BE:$BE,MATCH($A45,[1]Pitchers!$A:$A,0)))))</f>
        <v>0.16874889518929712</v>
      </c>
      <c r="Z45" s="97">
        <f>IF($D45&gt;1,Y45+(LOOKUP(ROUNDDOWN($M45+RIGHT(Z$4,4)*1-2016,0),Age!$A:$A,Age!$C:$C)*(1-($M45+RIGHT(Z$4,4)*1-2016-ROUNDDOWN($M45+RIGHT(Z$4,4)*1-2016,0)))+LOOKUP(ROUNDUP($M45+RIGHT(Z$4,4)*1-2016,0),Age!$A:$A,Age!$C:$C)*(($M45+RIGHT(Z$4,4)*1-2016-ROUNDDOWN($M45+RIGHT(Z$4,4)*1-2016,0))))*IF($M45+RIGHT(Z$4,4)*1-2016&gt;27,1,INDEX([1]Hitters!$BG:$BG,MATCH($A45,[1]Hitters!$A:$A,0))),Y45*(1-(1-(LOOKUP(ROUNDDOWN($M45+RIGHT(Z$4,4)*1-2016,0),Age!$A:$A,Age!$L:$L)*(1-($M45+RIGHT(Z$4,4)*1-2016-ROUNDDOWN($M45+RIGHT(Z$4,4)*1-2016,0)))+LOOKUP(ROUNDUP($M45+RIGHT(Z$4,4)*1-2016,0),Age!$A:$A,Age!$L:$L)*(($M45+RIGHT(Z$4,4)*1-2016-ROUNDDOWN($M45+RIGHT(Z$4,4)*1-2016,0)))))*IF($M45+RIGHT(Z$4,4)*1-2016&gt;27,1,INDEX([1]Pitchers!$BE:$BE,MATCH($A45,[1]Pitchers!$A:$A,0)))))</f>
        <v>0.15994889518929711</v>
      </c>
      <c r="AA45" s="96">
        <f>IF($D45=0,0,IF($D45=1,INDEX([1]Pitchers!$FK:$FK,MATCH($A45,[1]Pitchers!$A:$A,0)),MAX(-16,IF($D45=10,-16,IF($D45&lt;2,0,INDEX([1]Hitters!$AZ:$AZ,MATCH($A45,[1]Hitters!$A:$A,0)))))))</f>
        <v>-12.922121316849498</v>
      </c>
      <c r="AB45" s="96">
        <f>IF($D45=0,0,IF($D45=1,INDEX([1]Pitchers!$FK:$FK,MATCH($A45,[1]Pitchers!$A:$A,0)),MAX(-16,IF($D45=2,AA45-MIN(0.75,0.25*(RIGHT(AB$4,4)*1-(RIGHT($AD$4,4)*1)+0.25)*(1-MIN(0.75,INDEX([1]Hitters!$CF:$CF,MATCH($A45,[1]Hitters!$A:$A,0)))/0.75*1)+INDEX([1]Hitters!$CF:$CF,MATCH($A45,[1]Hitters!$A:$A,0)))/0.75*1,IF($D45&gt;6,(AA45-MIN(0.75,0.25*(RIGHT(AB$4,4)*1-(RIGHT($AD$4,4)*1)+0.25)*(1-MIN(0.75,INDEX([1]Hitters!$CF:$CF,MATCH($A45,[1]Hitters!$A:$A,0)))/0.75*1)+INDEX([1]Hitters!$CF:$CF,MATCH($A45,[1]Hitters!$A:$A,0)))/0.75*($M45+RIGHT(AB$4,4)*1-RIGHT($AA$4,4)*1+10)*0.05),IF($D45=3,(AA45-MIN(0.75,0.25*(RIGHT(AB$4,4)*1-(RIGHT($AD$4,4)*1)+0.25)*(1-MIN(0.75,INDEX([1]Hitters!$CF:$CF,MATCH($A45,[1]Hitters!$A:$A,0)))/0.75*1)+INDEX([1]Hitters!$CF:$CF,MATCH($A45,[1]Hitters!$A:$A,0)))/0.75*($M45+RIGHT(AB$4,4)*1-RIGHT($AA$4,4)*1-27)*0.1),(AA45-MIN(0.75,0.25*(RIGHT(AB$4,4)*1-(RIGHT($AD$4,4)*1)+0.25)*(1-MIN(0.75,INDEX([1]Hitters!$CF:$CF,MATCH($A45,[1]Hitters!$A:$A,0)))/0.75*1)+INDEX([1]Hitters!$CF:$CF,MATCH($A45,[1]Hitters!$A:$A,0)))/0.75*($M45+RIGHT(AB$4,4)*1-RIGHT($AA$4,4)*1-20)*0.094)))))))</f>
        <v>-13.60128798351615</v>
      </c>
      <c r="AC45" s="96">
        <f>IF($D45=0,0,IF($D45=1,INDEX([1]Pitchers!$FK:$FK,MATCH($A45,[1]Pitchers!$A:$A,0)),MAX(-16,IF($D45=2,AB45-MIN(0.75,0.25*(RIGHT(AC$4,4)*1-(RIGHT($AD$4,4)*1)+0.25)*(1-MIN(0.75,INDEX([1]Hitters!$CF:$CF,MATCH($A45,[1]Hitters!$A:$A,0)))/0.75*1)+INDEX([1]Hitters!$CF:$CF,MATCH($A45,[1]Hitters!$A:$A,0)))/0.75*1,IF($D45&gt;6,(AB45-MIN(0.75,0.25*(RIGHT(AC$4,4)*1-(RIGHT($AD$4,4)*1)+0.25)*(1-MIN(0.75,INDEX([1]Hitters!$CF:$CF,MATCH($A45,[1]Hitters!$A:$A,0)))/0.75*1)+INDEX([1]Hitters!$CF:$CF,MATCH($A45,[1]Hitters!$A:$A,0)))/0.75*($M45+RIGHT(AC$4,4)*1-RIGHT($AA$4,4)*1+10)*0.05),IF($D45=3,(AB45-MIN(0.75,0.25*(RIGHT(AC$4,4)*1-(RIGHT($AD$4,4)*1)+0.25)*(1-MIN(0.75,INDEX([1]Hitters!$CF:$CF,MATCH($A45,[1]Hitters!$A:$A,0)))/0.75*1)+INDEX([1]Hitters!$CF:$CF,MATCH($A45,[1]Hitters!$A:$A,0)))/0.75*($M45+RIGHT(AC$4,4)*1-RIGHT($AA$4,4)*1-27)*0.1),(AB45-MIN(0.75,0.25*(RIGHT(AC$4,4)*1-(RIGHT($AD$4,4)*1)+0.25)*(1-MIN(0.75,INDEX([1]Hitters!$CF:$CF,MATCH($A45,[1]Hitters!$A:$A,0)))/0.75*1)+INDEX([1]Hitters!$CF:$CF,MATCH($A45,[1]Hitters!$A:$A,0)))/0.75*($M45+RIGHT(AC$4,4)*1-RIGHT($AA$4,4)*1-20)*0.094)))))))</f>
        <v>-14.3804546501828</v>
      </c>
      <c r="AD45" s="96">
        <f>IF($D45=0,0,IF($D45=1,INDEX([1]Pitchers!$FK:$FK,MATCH($A45,[1]Pitchers!$A:$A,0)),MAX(-16,IF($D45=2,AC45-MIN(0.75,0.25*(RIGHT(AD$4,4)*1-(RIGHT($AD$4,4)*1)+0.25)*(1-MIN(0.75,INDEX([1]Hitters!$CF:$CF,MATCH($A45,[1]Hitters!$A:$A,0)))/0.75*1)+INDEX([1]Hitters!$CF:$CF,MATCH($A45,[1]Hitters!$A:$A,0)))/0.75*1,IF($D45&gt;6,(AC45-MIN(0.75,0.25*(RIGHT(AD$4,4)*1-(RIGHT($AD$4,4)*1)+0.25)*(1-MIN(0.75,INDEX([1]Hitters!$CF:$CF,MATCH($A45,[1]Hitters!$A:$A,0)))/0.75*1)+INDEX([1]Hitters!$CF:$CF,MATCH($A45,[1]Hitters!$A:$A,0)))/0.75*($M45+RIGHT(AD$4,4)*1-RIGHT($AA$4,4)*1+10)*0.05),IF($D45=3,(AC45-MIN(0.75,0.25*(RIGHT(AD$4,4)*1-(RIGHT($AD$4,4)*1)+0.25)*(1-MIN(0.75,INDEX([1]Hitters!$CF:$CF,MATCH($A45,[1]Hitters!$A:$A,0)))/0.75*1)+INDEX([1]Hitters!$CF:$CF,MATCH($A45,[1]Hitters!$A:$A,0)))/0.75*($M45+RIGHT(AD$4,4)*1-RIGHT($AA$4,4)*1-27)*0.1),(AC45-MIN(0.75,0.25*(RIGHT(AD$4,4)*1-(RIGHT($AD$4,4)*1)+0.25)*(1-MIN(0.75,INDEX([1]Hitters!$CF:$CF,MATCH($A45,[1]Hitters!$A:$A,0)))/0.75*1)+INDEX([1]Hitters!$CF:$CF,MATCH($A45,[1]Hitters!$A:$A,0)))/0.75*($M45+RIGHT(AD$4,4)*1-RIGHT($AA$4,4)*1-20)*0.094)))))))</f>
        <v>-15.259621316849453</v>
      </c>
      <c r="AE45" s="96">
        <f>IF($D45=0,0,IF($D45=1,INDEX([1]Pitchers!$FK:$FK,MATCH($A45,[1]Pitchers!$A:$A,0)),MAX(-16,IF($D45=2,AD45-MIN(0.75,0.25*(RIGHT(AE$4,4)*1-(RIGHT($AD$4,4)*1)+0.25)*(1-MIN(0.75,INDEX([1]Hitters!$CF:$CF,MATCH($A45,[1]Hitters!$A:$A,0)))/0.75*1)+INDEX([1]Hitters!$CF:$CF,MATCH($A45,[1]Hitters!$A:$A,0)))/0.75*1,IF($D45&gt;6,(AD45-MIN(0.75,0.25*(RIGHT(AE$4,4)*1-(RIGHT($AD$4,4)*1)+0.25)*(1-MIN(0.75,INDEX([1]Hitters!$CF:$CF,MATCH($A45,[1]Hitters!$A:$A,0)))/0.75*1)+INDEX([1]Hitters!$CF:$CF,MATCH($A45,[1]Hitters!$A:$A,0)))/0.75*($M45+RIGHT(AE$4,4)*1-RIGHT($AA$4,4)*1+10)*0.05),IF($D45=3,(AD45-MIN(0.75,0.25*(RIGHT(AE$4,4)*1-(RIGHT($AD$4,4)*1)+0.25)*(1-MIN(0.75,INDEX([1]Hitters!$CF:$CF,MATCH($A45,[1]Hitters!$A:$A,0)))/0.75*1)+INDEX([1]Hitters!$CF:$CF,MATCH($A45,[1]Hitters!$A:$A,0)))/0.75*($M45+RIGHT(AE$4,4)*1-RIGHT($AA$4,4)*1-27)*0.1),(AD45-MIN(0.75,0.25*(RIGHT(AE$4,4)*1-(RIGHT($AD$4,4)*1)+0.25)*(1-MIN(0.75,INDEX([1]Hitters!$CF:$CF,MATCH($A45,[1]Hitters!$A:$A,0)))/0.75*1)+INDEX([1]Hitters!$CF:$CF,MATCH($A45,[1]Hitters!$A:$A,0)))/0.75*($M45+RIGHT(AE$4,4)*1-RIGHT($AA$4,4)*1-20)*0.094)))))))</f>
        <v>-16</v>
      </c>
      <c r="AF45" s="96">
        <f>IF($D45=0,0,IF($D45=1,INDEX([1]Pitchers!$FK:$FK,MATCH($A45,[1]Pitchers!$A:$A,0)),MAX(-16,IF($D45=2,AE45-MIN(0.75,0.25*(RIGHT(AF$4,4)*1-(RIGHT($AD$4,4)*1)+0.25)*(1-MIN(0.75,INDEX([1]Hitters!$CF:$CF,MATCH($A45,[1]Hitters!$A:$A,0)))/0.75*1)+INDEX([1]Hitters!$CF:$CF,MATCH($A45,[1]Hitters!$A:$A,0)))/0.75*1,IF($D45&gt;6,(AE45-MIN(0.75,0.25*(RIGHT(AF$4,4)*1-(RIGHT($AD$4,4)*1)+0.25)*(1-MIN(0.75,INDEX([1]Hitters!$CF:$CF,MATCH($A45,[1]Hitters!$A:$A,0)))/0.75*1)+INDEX([1]Hitters!$CF:$CF,MATCH($A45,[1]Hitters!$A:$A,0)))/0.75*($M45+RIGHT(AF$4,4)*1-RIGHT($AA$4,4)*1+10)*0.05),IF($D45=3,(AE45-MIN(0.75,0.25*(RIGHT(AF$4,4)*1-(RIGHT($AD$4,4)*1)+0.25)*(1-MIN(0.75,INDEX([1]Hitters!$CF:$CF,MATCH($A45,[1]Hitters!$A:$A,0)))/0.75*1)+INDEX([1]Hitters!$CF:$CF,MATCH($A45,[1]Hitters!$A:$A,0)))/0.75*($M45+RIGHT(AF$4,4)*1-RIGHT($AA$4,4)*1-27)*0.1),(AE45-MIN(0.75,0.25*(RIGHT(AF$4,4)*1-(RIGHT($AD$4,4)*1)+0.25)*(1-MIN(0.75,INDEX([1]Hitters!$CF:$CF,MATCH($A45,[1]Hitters!$A:$A,0)))/0.75*1)+INDEX([1]Hitters!$CF:$CF,MATCH($A45,[1]Hitters!$A:$A,0)))/0.75*($M45+RIGHT(AF$4,4)*1-RIGHT($AA$4,4)*1-20)*0.094)))))))</f>
        <v>-16</v>
      </c>
      <c r="AG45" s="96">
        <f>IF($D45=0,0,IF($D45=1,INDEX([1]Pitchers!$FK:$FK,MATCH($A45,[1]Pitchers!$A:$A,0)),MAX(-16,IF($D45=2,AF45-MIN(0.75,0.25*(RIGHT(AG$4,4)*1-(RIGHT($AD$4,4)*1)+0.25)*(1-MIN(0.75,INDEX([1]Hitters!$CF:$CF,MATCH($A45,[1]Hitters!$A:$A,0)))/0.75*1)+INDEX([1]Hitters!$CF:$CF,MATCH($A45,[1]Hitters!$A:$A,0)))/0.75*1,IF($D45&gt;6,(AF45-MIN(0.75,0.25*(RIGHT(AG$4,4)*1-(RIGHT($AD$4,4)*1)+0.25)*(1-MIN(0.75,INDEX([1]Hitters!$CF:$CF,MATCH($A45,[1]Hitters!$A:$A,0)))/0.75*1)+INDEX([1]Hitters!$CF:$CF,MATCH($A45,[1]Hitters!$A:$A,0)))/0.75*($M45+RIGHT(AG$4,4)*1-RIGHT($AA$4,4)*1+10)*0.05),IF($D45=3,(AF45-MIN(0.75,0.25*(RIGHT(AG$4,4)*1-(RIGHT($AD$4,4)*1)+0.25)*(1-MIN(0.75,INDEX([1]Hitters!$CF:$CF,MATCH($A45,[1]Hitters!$A:$A,0)))/0.75*1)+INDEX([1]Hitters!$CF:$CF,MATCH($A45,[1]Hitters!$A:$A,0)))/0.75*($M45+RIGHT(AG$4,4)*1-RIGHT($AA$4,4)*1-27)*0.1),(AF45-MIN(0.75,0.25*(RIGHT(AG$4,4)*1-(RIGHT($AD$4,4)*1)+0.25)*(1-MIN(0.75,INDEX([1]Hitters!$CF:$CF,MATCH($A45,[1]Hitters!$A:$A,0)))/0.75*1)+INDEX([1]Hitters!$CF:$CF,MATCH($A45,[1]Hitters!$A:$A,0)))/0.75*($M45+RIGHT(AG$4,4)*1-RIGHT($AA$4,4)*1-20)*0.094)))))))</f>
        <v>-16</v>
      </c>
      <c r="AH45" s="96">
        <f>IF($D45=0,0,IF($D45=1,INDEX([1]Pitchers!$FK:$FK,MATCH($A45,[1]Pitchers!$A:$A,0)),MAX(-16,IF($D45=2,AG45-MIN(0.75,0.25*(RIGHT(AH$4,4)*1-(RIGHT($AD$4,4)*1)+0.25)*(1-MIN(0.75,INDEX([1]Hitters!$CF:$CF,MATCH($A45,[1]Hitters!$A:$A,0)))/0.75*1)+INDEX([1]Hitters!$CF:$CF,MATCH($A45,[1]Hitters!$A:$A,0)))/0.75*1,IF($D45&gt;6,(AG45-MIN(0.75,0.25*(RIGHT(AH$4,4)*1-(RIGHT($AD$4,4)*1)+0.25)*(1-MIN(0.75,INDEX([1]Hitters!$CF:$CF,MATCH($A45,[1]Hitters!$A:$A,0)))/0.75*1)+INDEX([1]Hitters!$CF:$CF,MATCH($A45,[1]Hitters!$A:$A,0)))/0.75*($M45+RIGHT(AH$4,4)*1-RIGHT($AA$4,4)*1+10)*0.05),IF($D45=3,(AG45-MIN(0.75,0.25*(RIGHT(AH$4,4)*1-(RIGHT($AD$4,4)*1)+0.25)*(1-MIN(0.75,INDEX([1]Hitters!$CF:$CF,MATCH($A45,[1]Hitters!$A:$A,0)))/0.75*1)+INDEX([1]Hitters!$CF:$CF,MATCH($A45,[1]Hitters!$A:$A,0)))/0.75*($M45+RIGHT(AH$4,4)*1-RIGHT($AA$4,4)*1-27)*0.1),(AG45-MIN(0.75,0.25*(RIGHT(AH$4,4)*1-(RIGHT($AD$4,4)*1)+0.25)*(1-MIN(0.75,INDEX([1]Hitters!$CF:$CF,MATCH($A45,[1]Hitters!$A:$A,0)))/0.75*1)+INDEX([1]Hitters!$CF:$CF,MATCH($A45,[1]Hitters!$A:$A,0)))/0.75*($M45+RIGHT(AH$4,4)*1-RIGHT($AA$4,4)*1-20)*0.094)))))))</f>
        <v>-16</v>
      </c>
      <c r="AI45" s="96">
        <f>IF($D45=0,0,IF($D45=1,INDEX([1]Pitchers!$FK:$FK,MATCH($A45,[1]Pitchers!$A:$A,0)),MAX(-16,IF($D45=2,AH45-MIN(0.75,0.25*(RIGHT(AI$4,4)*1-(RIGHT($AD$4,4)*1)+0.25)*(1-MIN(0.75,INDEX([1]Hitters!$CF:$CF,MATCH($A45,[1]Hitters!$A:$A,0)))/0.75*1)+INDEX([1]Hitters!$CF:$CF,MATCH($A45,[1]Hitters!$A:$A,0)))/0.75*1,IF($D45&gt;6,(AH45-MIN(0.75,0.25*(RIGHT(AI$4,4)*1-(RIGHT($AD$4,4)*1)+0.25)*(1-MIN(0.75,INDEX([1]Hitters!$CF:$CF,MATCH($A45,[1]Hitters!$A:$A,0)))/0.75*1)+INDEX([1]Hitters!$CF:$CF,MATCH($A45,[1]Hitters!$A:$A,0)))/0.75*($M45+RIGHT(AI$4,4)*1-RIGHT($AA$4,4)*1+10)*0.05),IF($D45=3,(AH45-MIN(0.75,0.25*(RIGHT(AI$4,4)*1-(RIGHT($AD$4,4)*1)+0.25)*(1-MIN(0.75,INDEX([1]Hitters!$CF:$CF,MATCH($A45,[1]Hitters!$A:$A,0)))/0.75*1)+INDEX([1]Hitters!$CF:$CF,MATCH($A45,[1]Hitters!$A:$A,0)))/0.75*($M45+RIGHT(AI$4,4)*1-RIGHT($AA$4,4)*1-27)*0.1),(AH45-MIN(0.75,0.25*(RIGHT(AI$4,4)*1-(RIGHT($AD$4,4)*1)+0.25)*(1-MIN(0.75,INDEX([1]Hitters!$CF:$CF,MATCH($A45,[1]Hitters!$A:$A,0)))/0.75*1)+INDEX([1]Hitters!$CF:$CF,MATCH($A45,[1]Hitters!$A:$A,0)))/0.75*($M45+RIGHT(AI$4,4)*1-RIGHT($AA$4,4)*1-20)*0.094)))))))</f>
        <v>-16</v>
      </c>
      <c r="AJ45" s="96">
        <f>IF($D45=0,0,IF($D45=1,INDEX([1]Pitchers!$FK:$FK,MATCH($A45,[1]Pitchers!$A:$A,0)),MAX(-16,IF($D45=2,AI45-MIN(0.75,0.25*(RIGHT(AJ$4,4)*1-(RIGHT($AD$4,4)*1)+0.25)*(1-MIN(0.75,INDEX([1]Hitters!$CF:$CF,MATCH($A45,[1]Hitters!$A:$A,0)))/0.75*1)+INDEX([1]Hitters!$CF:$CF,MATCH($A45,[1]Hitters!$A:$A,0)))/0.75*1,IF($D45&gt;6,(AI45-MIN(0.75,0.25*(RIGHT(AJ$4,4)*1-(RIGHT($AD$4,4)*1)+0.25)*(1-MIN(0.75,INDEX([1]Hitters!$CF:$CF,MATCH($A45,[1]Hitters!$A:$A,0)))/0.75*1)+INDEX([1]Hitters!$CF:$CF,MATCH($A45,[1]Hitters!$A:$A,0)))/0.75*($M45+RIGHT(AJ$4,4)*1-RIGHT($AA$4,4)*1+10)*0.05),IF($D45=3,(AI45-MIN(0.75,0.25*(RIGHT(AJ$4,4)*1-(RIGHT($AD$4,4)*1)+0.25)*(1-MIN(0.75,INDEX([1]Hitters!$CF:$CF,MATCH($A45,[1]Hitters!$A:$A,0)))/0.75*1)+INDEX([1]Hitters!$CF:$CF,MATCH($A45,[1]Hitters!$A:$A,0)))/0.75*($M45+RIGHT(AJ$4,4)*1-RIGHT($AA$4,4)*1-27)*0.1),(AI45-MIN(0.75,0.25*(RIGHT(AJ$4,4)*1-(RIGHT($AD$4,4)*1)+0.25)*(1-MIN(0.75,INDEX([1]Hitters!$CF:$CF,MATCH($A45,[1]Hitters!$A:$A,0)))/0.75*1)+INDEX([1]Hitters!$CF:$CF,MATCH($A45,[1]Hitters!$A:$A,0)))/0.75*($M45+RIGHT(AJ$4,4)*1-RIGHT($AA$4,4)*1-20)*0.094)))))))</f>
        <v>-16</v>
      </c>
      <c r="AK45" s="96">
        <f>IF($D45=0,0,IF($D45=1,INDEX([1]Pitchers!$FK:$FK,MATCH($A45,[1]Pitchers!$A:$A,0)),MAX(-16,IF($D45=2,AJ45-MIN(0.75,0.25*(RIGHT(AK$4,4)*1-(RIGHT($AD$4,4)*1)+0.25)*(1-MIN(0.75,INDEX([1]Hitters!$CF:$CF,MATCH($A45,[1]Hitters!$A:$A,0)))/0.75*1)+INDEX([1]Hitters!$CF:$CF,MATCH($A45,[1]Hitters!$A:$A,0)))/0.75*1,IF($D45&gt;6,(AJ45-MIN(0.75,0.25*(RIGHT(AK$4,4)*1-(RIGHT($AD$4,4)*1)+0.25)*(1-MIN(0.75,INDEX([1]Hitters!$CF:$CF,MATCH($A45,[1]Hitters!$A:$A,0)))/0.75*1)+INDEX([1]Hitters!$CF:$CF,MATCH($A45,[1]Hitters!$A:$A,0)))/0.75*($M45+RIGHT(AK$4,4)*1-RIGHT($AA$4,4)*1+10)*0.05),IF($D45=3,(AJ45-MIN(0.75,0.25*(RIGHT(AK$4,4)*1-(RIGHT($AD$4,4)*1)+0.25)*(1-MIN(0.75,INDEX([1]Hitters!$CF:$CF,MATCH($A45,[1]Hitters!$A:$A,0)))/0.75*1)+INDEX([1]Hitters!$CF:$CF,MATCH($A45,[1]Hitters!$A:$A,0)))/0.75*($M45+RIGHT(AK$4,4)*1-RIGHT($AA$4,4)*1-27)*0.1),(AJ45-MIN(0.75,0.25*(RIGHT(AK$4,4)*1-(RIGHT($AD$4,4)*1)+0.25)*(1-MIN(0.75,INDEX([1]Hitters!$CF:$CF,MATCH($A45,[1]Hitters!$A:$A,0)))/0.75*1)+INDEX([1]Hitters!$CF:$CF,MATCH($A45,[1]Hitters!$A:$A,0)))/0.75*($M45+RIGHT(AK$4,4)*1-RIGHT($AA$4,4)*1-20)*0.094)))))))</f>
        <v>-16</v>
      </c>
      <c r="AL45" s="96">
        <f>IF($D45=0,0,IF($D45=1,INDEX([1]Pitchers!$FK:$FK,MATCH($A45,[1]Pitchers!$A:$A,0)),MAX(-16,IF($D45=2,AK45-MIN(0.75,0.25*(RIGHT(AL$4,4)*1-(RIGHT($AD$4,4)*1)+0.25)*(1-MIN(0.75,INDEX([1]Hitters!$CF:$CF,MATCH($A45,[1]Hitters!$A:$A,0)))/0.75*1)+INDEX([1]Hitters!$CF:$CF,MATCH($A45,[1]Hitters!$A:$A,0)))/0.75*1,IF($D45&gt;6,(AK45-MIN(0.75,0.25*(RIGHT(AL$4,4)*1-(RIGHT($AD$4,4)*1)+0.25)*(1-MIN(0.75,INDEX([1]Hitters!$CF:$CF,MATCH($A45,[1]Hitters!$A:$A,0)))/0.75*1)+INDEX([1]Hitters!$CF:$CF,MATCH($A45,[1]Hitters!$A:$A,0)))/0.75*($M45+RIGHT(AL$4,4)*1-RIGHT($AA$4,4)*1+10)*0.05),IF($D45=3,(AK45-MIN(0.75,0.25*(RIGHT(AL$4,4)*1-(RIGHT($AD$4,4)*1)+0.25)*(1-MIN(0.75,INDEX([1]Hitters!$CF:$CF,MATCH($A45,[1]Hitters!$A:$A,0)))/0.75*1)+INDEX([1]Hitters!$CF:$CF,MATCH($A45,[1]Hitters!$A:$A,0)))/0.75*($M45+RIGHT(AL$4,4)*1-RIGHT($AA$4,4)*1-27)*0.1),(AK45-MIN(0.75,0.25*(RIGHT(AL$4,4)*1-(RIGHT($AD$4,4)*1)+0.25)*(1-MIN(0.75,INDEX([1]Hitters!$CF:$CF,MATCH($A45,[1]Hitters!$A:$A,0)))/0.75*1)+INDEX([1]Hitters!$CF:$CF,MATCH($A45,[1]Hitters!$A:$A,0)))/0.75*($M45+RIGHT(AL$4,4)*1-RIGHT($AA$4,4)*1-20)*0.094)))))))</f>
        <v>-16</v>
      </c>
      <c r="AM45" s="98">
        <f>MAX(IF($D45=0,20,IF($D45=1,60,150)),MAX(0,IF($D45&gt;1,INDEX([1]Hitters!$ER:$ER,MATCH($A45,[1]Hitters!$A:$A,0))*(0.4+MAX(0,0.6*MIN(1,(IF(O45="",0,(((4.25+(O45-0.263)*4.2)^(((4.25+(O45-0.263)*4.2)+(4.25-AA45*600/600*4.2/600))^0.285))/((4.25+(O45-0.263)*4.2)^(((4.25+(O45-0.263)*4.2)+(4.25-AA45*600/600*4.2/600))^0.285)+(4.25-AA45*600/600*4.2/600)^(((4.25+(O45-0.263)*4.2)+(4.25-AA45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45,[1]Pitchers!$A:$A,0))))*IF($D45&lt;2,(0.4+0.6*MAX(0,MIN(1,IF($D45=0,((4.25)^(((4.25)+(4.25-(4-O45)*4.25/4*1/9))^0.285)/((4.25)^(((4.25)+(4.25-(4-O45)*4.25/4*1/9))^0.285)+(4.25-(4-O45)*4.25/4*1/9)^(((4.25)+(4.25-(4-O45)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45)))/0.5345*0.0009131+0.0104414*(3.74-MIN(3.74,O45)))*50,(((4.25+(AA45-0.263)*0.32*198*MAX(6,198/33)/198)^(((4.25+(AA45-0.263)*0.32*198*MAX(6,198/33)/198)+(4.25-(4-O45)*4.25/4*MAX(6,198/33)/9))^0.285)/((4.25+(AA45-0.263)*0.32*198*MAX(6,198/33)/198)^(((4.25+(AA45-0.263)*0.32*198*MAX(6,198/33)/198)+(4.25-(4-O45)*4.25/4*MAX(6,198/33)/9))^0.285)+(4.25-(4-O45)*4.25/4*MAX(6,198/33)/9)^(((4.25+(AA45-0.263)*0.32*198*MAX(6,198/33)/198)+(4.25-(4-O45)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45=0,50,198)/0.0065))),1))</f>
        <v>176.16861063482091</v>
      </c>
      <c r="AN45" s="98">
        <f t="shared" si="71"/>
        <v>157.32853333333361</v>
      </c>
      <c r="AO45" s="98">
        <f t="shared" si="72"/>
        <v>150</v>
      </c>
      <c r="AP45" s="98">
        <f t="shared" si="73"/>
        <v>150</v>
      </c>
      <c r="AQ45" s="98">
        <f t="shared" si="74"/>
        <v>150</v>
      </c>
      <c r="AR45" s="98">
        <f t="shared" si="75"/>
        <v>150</v>
      </c>
      <c r="AS45" s="98">
        <f t="shared" si="76"/>
        <v>150</v>
      </c>
      <c r="AT45" s="98">
        <f t="shared" si="77"/>
        <v>150</v>
      </c>
      <c r="AU45" s="98">
        <f t="shared" si="78"/>
        <v>150</v>
      </c>
      <c r="AV45" s="98">
        <f t="shared" si="79"/>
        <v>150</v>
      </c>
      <c r="AW45" s="98">
        <f t="shared" si="80"/>
        <v>150</v>
      </c>
      <c r="AX45" s="98">
        <f t="shared" si="81"/>
        <v>150</v>
      </c>
      <c r="AY45" s="96">
        <f t="shared" si="82"/>
        <v>3.3181269513590017E-2</v>
      </c>
      <c r="AZ45" s="96">
        <f t="shared" si="83"/>
        <v>6.3333333333333339</v>
      </c>
      <c r="BA45" s="96">
        <f t="shared" si="84"/>
        <v>3.3181269513590017E-2</v>
      </c>
      <c r="BB45" s="96">
        <f t="shared" si="85"/>
        <v>0</v>
      </c>
      <c r="BC45" s="96">
        <f t="shared" si="86"/>
        <v>0</v>
      </c>
      <c r="BD45" s="96">
        <f t="shared" si="87"/>
        <v>0</v>
      </c>
      <c r="BE45" s="96">
        <f t="shared" si="88"/>
        <v>0</v>
      </c>
      <c r="BF45" s="96">
        <f t="shared" si="89"/>
        <v>0</v>
      </c>
      <c r="BG45" s="96">
        <f t="shared" si="90"/>
        <v>0</v>
      </c>
      <c r="BH45" s="96">
        <f t="shared" si="91"/>
        <v>0</v>
      </c>
      <c r="BI45" s="96">
        <f t="shared" si="92"/>
        <v>0</v>
      </c>
      <c r="BJ45" s="96">
        <f t="shared" si="93"/>
        <v>0</v>
      </c>
      <c r="BK45" s="96">
        <f t="shared" si="94"/>
        <v>0</v>
      </c>
      <c r="BL45" s="96">
        <f t="shared" si="95"/>
        <v>0</v>
      </c>
      <c r="BM45" s="129">
        <f t="shared" ref="BM45:BX54" si="132">IF($E45&gt;LEFT(BM$4,4)-2016,IF($G45="",$F45/$E45,$G45/$E45),"")</f>
        <v>4</v>
      </c>
      <c r="BN45" s="129">
        <f t="shared" si="132"/>
        <v>4</v>
      </c>
      <c r="BO45" s="129" t="str">
        <f t="shared" si="132"/>
        <v/>
      </c>
      <c r="BP45" s="129" t="str">
        <f t="shared" si="132"/>
        <v/>
      </c>
      <c r="BQ45" s="129" t="str">
        <f t="shared" si="132"/>
        <v/>
      </c>
      <c r="BR45" s="129" t="str">
        <f t="shared" si="132"/>
        <v/>
      </c>
      <c r="BS45" s="129" t="str">
        <f t="shared" si="132"/>
        <v/>
      </c>
      <c r="BT45" s="129" t="str">
        <f t="shared" si="132"/>
        <v/>
      </c>
      <c r="BU45" s="129" t="str">
        <f t="shared" si="132"/>
        <v/>
      </c>
      <c r="BV45" s="129" t="str">
        <f t="shared" si="132"/>
        <v/>
      </c>
      <c r="BW45" s="129" t="str">
        <f t="shared" si="132"/>
        <v/>
      </c>
      <c r="BX45" s="129" t="str">
        <f t="shared" si="132"/>
        <v/>
      </c>
      <c r="BY45" s="130">
        <f t="shared" si="96"/>
        <v>0.76545015610872014</v>
      </c>
      <c r="BZ45" s="130">
        <f t="shared" si="97"/>
        <v>0.5</v>
      </c>
      <c r="CA45" s="130">
        <f t="shared" si="98"/>
        <v>0.5</v>
      </c>
      <c r="CB45" s="130">
        <f t="shared" si="99"/>
        <v>0.5</v>
      </c>
      <c r="CC45" s="130">
        <f t="shared" si="100"/>
        <v>0.5</v>
      </c>
      <c r="CD45" s="130">
        <f t="shared" si="101"/>
        <v>0.5</v>
      </c>
      <c r="CE45" s="130">
        <f t="shared" si="102"/>
        <v>0.5</v>
      </c>
      <c r="CF45" s="130">
        <f t="shared" si="103"/>
        <v>0.5</v>
      </c>
      <c r="CG45" s="130">
        <f t="shared" si="104"/>
        <v>0.5</v>
      </c>
      <c r="CH45" s="130">
        <f t="shared" si="105"/>
        <v>0.5</v>
      </c>
      <c r="CI45" s="130">
        <f t="shared" si="106"/>
        <v>0.5</v>
      </c>
      <c r="CJ45" s="130">
        <f t="shared" si="107"/>
        <v>0.5</v>
      </c>
      <c r="CK45" s="131">
        <f t="shared" si="108"/>
        <v>2</v>
      </c>
      <c r="CL45" s="96">
        <f t="shared" si="109"/>
        <v>-0.6034568555985258</v>
      </c>
      <c r="CM45" s="96">
        <f t="shared" si="110"/>
        <v>-0.568553853760001</v>
      </c>
      <c r="CN45" s="96">
        <f t="shared" si="111"/>
        <v>-0.54206999999999994</v>
      </c>
      <c r="CO45" s="96">
        <f t="shared" si="112"/>
        <v>-0.54206999999999994</v>
      </c>
      <c r="CP45" s="96">
        <f t="shared" si="113"/>
        <v>-0.54206999999999994</v>
      </c>
      <c r="CQ45" s="96">
        <f t="shared" si="114"/>
        <v>-0.54206999999999994</v>
      </c>
      <c r="CR45" s="96">
        <f t="shared" si="115"/>
        <v>-0.54206999999999994</v>
      </c>
      <c r="CS45" s="96">
        <f t="shared" si="116"/>
        <v>-0.54206999999999994</v>
      </c>
      <c r="CT45" s="96">
        <f t="shared" si="117"/>
        <v>-0.54206999999999994</v>
      </c>
      <c r="CU45" s="96">
        <f t="shared" si="118"/>
        <v>-0.54206999999999994</v>
      </c>
      <c r="CV45" s="96">
        <f t="shared" si="119"/>
        <v>-0.54206999999999994</v>
      </c>
      <c r="CW45" s="96">
        <f t="shared" si="120"/>
        <v>-0.54206999999999994</v>
      </c>
      <c r="CX45" s="96">
        <f>MAX(0,(IF(CL45&gt;0,(CL45-ROUNDDOWN(CL45,1))/0.1*LOOKUP(ROUNDUP(CL45+81.1,1),CB!$A:$A,CB!$C:$C)+(1-(CL45-ROUNDDOWN(CL45,1))/0.1)*LOOKUP(ROUNDDOWN(CL45+81.1,1),CB!$A:$A,CB!$C:$C),(CL45-ROUNDDOWN(CL45-0.1,1))/0.1*LOOKUP(ROUNDUP(CL45+81.1,1),CB!$A:$A,CB!$C:$C)+(1-(CL45-ROUNDDOWN(CL45-0.1,1))/0.1)*LOOKUP(ROUNDDOWN(CL45+81.1,1),CB!$A:$A,CB!$C:$C))-LOOKUP(81.1,CB!$A:$A,CB!$C:$C))/(1-(BINOMDIST(97,162,0.5,TRUE)-BINOMDIST(87,162,0.5,TRUE)))*$C$2*($B$1^(LEFT(CX$4,4)*1-LEFT($BA$4,4)*1))*(37.75+CL45))</f>
        <v>0</v>
      </c>
      <c r="CY45" s="96">
        <f>MAX(0,(IF(CM45&gt;0,(CM45-ROUNDDOWN(CM45,1))/0.1*LOOKUP(ROUNDUP(CM45+81.1,1),CB!$A:$A,CB!$C:$C)+(1-(CM45-ROUNDDOWN(CM45,1))/0.1)*LOOKUP(ROUNDDOWN(CM45+81.1,1),CB!$A:$A,CB!$C:$C),(CM45-ROUNDDOWN(CM45-0.1,1))/0.1*LOOKUP(ROUNDUP(CM45+81.1,1),CB!$A:$A,CB!$C:$C)+(1-(CM45-ROUNDDOWN(CM45-0.1,1))/0.1)*LOOKUP(ROUNDDOWN(CM45+81.1,1),CB!$A:$A,CB!$C:$C))-LOOKUP(81.1,CB!$A:$A,CB!$C:$C))/(1-(BINOMDIST(97,162,0.5,TRUE)-BINOMDIST(87,162,0.5,TRUE)))*$C$2*($B$1^(LEFT(CY$4,4)*1-LEFT($BA$4,4)*1))*(37.75+CM45))</f>
        <v>0</v>
      </c>
      <c r="CZ45" s="96">
        <f>MAX(0,(IF(CN45&gt;0,(CN45-ROUNDDOWN(CN45,1))/0.1*LOOKUP(ROUNDUP(CN45+81.1,1),CB!$A:$A,CB!$C:$C)+(1-(CN45-ROUNDDOWN(CN45,1))/0.1)*LOOKUP(ROUNDDOWN(CN45+81.1,1),CB!$A:$A,CB!$C:$C),(CN45-ROUNDDOWN(CN45-0.1,1))/0.1*LOOKUP(ROUNDUP(CN45+81.1,1),CB!$A:$A,CB!$C:$C)+(1-(CN45-ROUNDDOWN(CN45-0.1,1))/0.1)*LOOKUP(ROUNDDOWN(CN45+81.1,1),CB!$A:$A,CB!$C:$C))-LOOKUP(81.1,CB!$A:$A,CB!$C:$C))/(1-(BINOMDIST(97,162,0.5,TRUE)-BINOMDIST(87,162,0.5,TRUE)))*$C$2*($B$1^(LEFT(CZ$4,4)*1-LEFT($BA$4,4)*1))*(37.75+CN45))</f>
        <v>0</v>
      </c>
      <c r="DA45" s="96">
        <f>MAX(0,(IF(CO45&gt;0,(CO45-ROUNDDOWN(CO45,1))/0.1*LOOKUP(ROUNDUP(CO45+81.1,1),CB!$A:$A,CB!$C:$C)+(1-(CO45-ROUNDDOWN(CO45,1))/0.1)*LOOKUP(ROUNDDOWN(CO45+81.1,1),CB!$A:$A,CB!$C:$C),(CO45-ROUNDDOWN(CO45-0.1,1))/0.1*LOOKUP(ROUNDUP(CO45+81.1,1),CB!$A:$A,CB!$C:$C)+(1-(CO45-ROUNDDOWN(CO45-0.1,1))/0.1)*LOOKUP(ROUNDDOWN(CO45+81.1,1),CB!$A:$A,CB!$C:$C))-LOOKUP(81.1,CB!$A:$A,CB!$C:$C))/(1-(BINOMDIST(97,162,0.5,TRUE)-BINOMDIST(87,162,0.5,TRUE)))*$C$2*($B$1^(LEFT(DA$4,4)*1-LEFT($BA$4,4)*1))*(37.75+CO45))</f>
        <v>0</v>
      </c>
      <c r="DB45" s="96">
        <f>MAX(0,(IF(CP45&gt;0,(CP45-ROUNDDOWN(CP45,1))/0.1*LOOKUP(ROUNDUP(CP45+81.1,1),CB!$A:$A,CB!$C:$C)+(1-(CP45-ROUNDDOWN(CP45,1))/0.1)*LOOKUP(ROUNDDOWN(CP45+81.1,1),CB!$A:$A,CB!$C:$C),(CP45-ROUNDDOWN(CP45-0.1,1))/0.1*LOOKUP(ROUNDUP(CP45+81.1,1),CB!$A:$A,CB!$C:$C)+(1-(CP45-ROUNDDOWN(CP45-0.1,1))/0.1)*LOOKUP(ROUNDDOWN(CP45+81.1,1),CB!$A:$A,CB!$C:$C))-LOOKUP(81.1,CB!$A:$A,CB!$C:$C))/(1-(BINOMDIST(97,162,0.5,TRUE)-BINOMDIST(87,162,0.5,TRUE)))*$C$2*($B$1^(LEFT(DB$4,4)*1-LEFT($BA$4,4)*1))*(37.75+CP45))</f>
        <v>0</v>
      </c>
      <c r="DC45" s="96">
        <f>MAX(0,(IF(CQ45&gt;0,(CQ45-ROUNDDOWN(CQ45,1))/0.1*LOOKUP(ROUNDUP(CQ45+81.1,1),CB!$A:$A,CB!$C:$C)+(1-(CQ45-ROUNDDOWN(CQ45,1))/0.1)*LOOKUP(ROUNDDOWN(CQ45+81.1,1),CB!$A:$A,CB!$C:$C),(CQ45-ROUNDDOWN(CQ45-0.1,1))/0.1*LOOKUP(ROUNDUP(CQ45+81.1,1),CB!$A:$A,CB!$C:$C)+(1-(CQ45-ROUNDDOWN(CQ45-0.1,1))/0.1)*LOOKUP(ROUNDDOWN(CQ45+81.1,1),CB!$A:$A,CB!$C:$C))-LOOKUP(81.1,CB!$A:$A,CB!$C:$C))/(1-(BINOMDIST(97,162,0.5,TRUE)-BINOMDIST(87,162,0.5,TRUE)))*$C$2*($B$1^(LEFT(DC$4,4)*1-LEFT($BA$4,4)*1))*(37.75+CQ45))</f>
        <v>0</v>
      </c>
      <c r="DD45" s="96">
        <f>MAX(0,(IF(CR45&gt;0,(CR45-ROUNDDOWN(CR45,1))/0.1*LOOKUP(ROUNDUP(CR45+81.1,1),CB!$A:$A,CB!$C:$C)+(1-(CR45-ROUNDDOWN(CR45,1))/0.1)*LOOKUP(ROUNDDOWN(CR45+81.1,1),CB!$A:$A,CB!$C:$C),(CR45-ROUNDDOWN(CR45-0.1,1))/0.1*LOOKUP(ROUNDUP(CR45+81.1,1),CB!$A:$A,CB!$C:$C)+(1-(CR45-ROUNDDOWN(CR45-0.1,1))/0.1)*LOOKUP(ROUNDDOWN(CR45+81.1,1),CB!$A:$A,CB!$C:$C))-LOOKUP(81.1,CB!$A:$A,CB!$C:$C))/(1-(BINOMDIST(97,162,0.5,TRUE)-BINOMDIST(87,162,0.5,TRUE)))*$C$2*($B$1^(LEFT(DD$4,4)*1-LEFT($BA$4,4)*1))*(37.75+CR45))</f>
        <v>0</v>
      </c>
      <c r="DE45" s="96">
        <f>MAX(0,(IF(CS45&gt;0,(CS45-ROUNDDOWN(CS45,1))/0.1*LOOKUP(ROUNDUP(CS45+81.1,1),CB!$A:$A,CB!$C:$C)+(1-(CS45-ROUNDDOWN(CS45,1))/0.1)*LOOKUP(ROUNDDOWN(CS45+81.1,1),CB!$A:$A,CB!$C:$C),(CS45-ROUNDDOWN(CS45-0.1,1))/0.1*LOOKUP(ROUNDUP(CS45+81.1,1),CB!$A:$A,CB!$C:$C)+(1-(CS45-ROUNDDOWN(CS45-0.1,1))/0.1)*LOOKUP(ROUNDDOWN(CS45+81.1,1),CB!$A:$A,CB!$C:$C))-LOOKUP(81.1,CB!$A:$A,CB!$C:$C))/(1-(BINOMDIST(97,162,0.5,TRUE)-BINOMDIST(87,162,0.5,TRUE)))*$C$2*($B$1^(LEFT(DE$4,4)*1-LEFT($BA$4,4)*1))*(37.75+CS45))</f>
        <v>0</v>
      </c>
      <c r="DF45" s="96">
        <f>MAX(0,(IF(CT45&gt;0,(CT45-ROUNDDOWN(CT45,1))/0.1*LOOKUP(ROUNDUP(CT45+81.1,1),CB!$A:$A,CB!$C:$C)+(1-(CT45-ROUNDDOWN(CT45,1))/0.1)*LOOKUP(ROUNDDOWN(CT45+81.1,1),CB!$A:$A,CB!$C:$C),(CT45-ROUNDDOWN(CT45-0.1,1))/0.1*LOOKUP(ROUNDUP(CT45+81.1,1),CB!$A:$A,CB!$C:$C)+(1-(CT45-ROUNDDOWN(CT45-0.1,1))/0.1)*LOOKUP(ROUNDDOWN(CT45+81.1,1),CB!$A:$A,CB!$C:$C))-LOOKUP(81.1,CB!$A:$A,CB!$C:$C))/(1-(BINOMDIST(97,162,0.5,TRUE)-BINOMDIST(87,162,0.5,TRUE)))*$C$2*($B$1^(LEFT(DF$4,4)*1-LEFT($BA$4,4)*1))*(37.75+CT45))</f>
        <v>0</v>
      </c>
      <c r="DG45" s="96">
        <f>MAX(0,(IF(CU45&gt;0,(CU45-ROUNDDOWN(CU45,1))/0.1*LOOKUP(ROUNDUP(CU45+81.1,1),CB!$A:$A,CB!$C:$C)+(1-(CU45-ROUNDDOWN(CU45,1))/0.1)*LOOKUP(ROUNDDOWN(CU45+81.1,1),CB!$A:$A,CB!$C:$C),(CU45-ROUNDDOWN(CU45-0.1,1))/0.1*LOOKUP(ROUNDUP(CU45+81.1,1),CB!$A:$A,CB!$C:$C)+(1-(CU45-ROUNDDOWN(CU45-0.1,1))/0.1)*LOOKUP(ROUNDDOWN(CU45+81.1,1),CB!$A:$A,CB!$C:$C))-LOOKUP(81.1,CB!$A:$A,CB!$C:$C))/(1-(BINOMDIST(97,162,0.5,TRUE)-BINOMDIST(87,162,0.5,TRUE)))*$C$2*($B$1^(LEFT(DG$4,4)*1-LEFT($BA$4,4)*1))*(37.75+CU45))</f>
        <v>0</v>
      </c>
      <c r="DH45" s="96">
        <f>MAX(0,(IF(CV45&gt;0,(CV45-ROUNDDOWN(CV45,1))/0.1*LOOKUP(ROUNDUP(CV45+81.1,1),CB!$A:$A,CB!$C:$C)+(1-(CV45-ROUNDDOWN(CV45,1))/0.1)*LOOKUP(ROUNDDOWN(CV45+81.1,1),CB!$A:$A,CB!$C:$C),(CV45-ROUNDDOWN(CV45-0.1,1))/0.1*LOOKUP(ROUNDUP(CV45+81.1,1),CB!$A:$A,CB!$C:$C)+(1-(CV45-ROUNDDOWN(CV45-0.1,1))/0.1)*LOOKUP(ROUNDDOWN(CV45+81.1,1),CB!$A:$A,CB!$C:$C))-LOOKUP(81.1,CB!$A:$A,CB!$C:$C))/(1-(BINOMDIST(97,162,0.5,TRUE)-BINOMDIST(87,162,0.5,TRUE)))*$C$2*($B$1^(LEFT(DH$4,4)*1-LEFT($BA$4,4)*1))*(37.75+CV45))</f>
        <v>0</v>
      </c>
      <c r="DI45" s="96">
        <f>MAX(0,(IF(CW45&gt;0,(CW45-ROUNDDOWN(CW45,1))/0.1*LOOKUP(ROUNDUP(CW45+81.1,1),CB!$A:$A,CB!$C:$C)+(1-(CW45-ROUNDDOWN(CW45,1))/0.1)*LOOKUP(ROUNDDOWN(CW45+81.1,1),CB!$A:$A,CB!$C:$C),(CW45-ROUNDDOWN(CW45-0.1,1))/0.1*LOOKUP(ROUNDUP(CW45+81.1,1),CB!$A:$A,CB!$C:$C)+(1-(CW45-ROUNDDOWN(CW45-0.1,1))/0.1)*LOOKUP(ROUNDDOWN(CW45+81.1,1),CB!$A:$A,CB!$C:$C))-LOOKUP(81.1,CB!$A:$A,CB!$C:$C))/(1-(BINOMDIST(97,162,0.5,TRUE)-BINOMDIST(87,162,0.5,TRUE)))*$C$2*($B$1^(LEFT(DI$4,4)*1-LEFT($BA$4,4)*1))*(37.75+CW45))</f>
        <v>0</v>
      </c>
      <c r="DJ45" s="90">
        <f t="shared" si="121"/>
        <v>0</v>
      </c>
      <c r="DK45" s="132"/>
      <c r="DL45" s="132">
        <f t="shared" si="122"/>
        <v>0.76545015610872014</v>
      </c>
      <c r="DM45" s="132">
        <f t="shared" si="123"/>
        <v>1.2933922778043749</v>
      </c>
      <c r="DN45" s="132">
        <f t="shared" si="124"/>
        <v>1.8230823887137415</v>
      </c>
      <c r="DO45" s="132">
        <f t="shared" si="125"/>
        <v>2.3544821767444639</v>
      </c>
      <c r="DP45" s="132">
        <f t="shared" si="126"/>
        <v>2.88753966836506</v>
      </c>
      <c r="DQ45" s="132">
        <f t="shared" si="127"/>
        <v>3.4221907721007421</v>
      </c>
      <c r="DR45" s="132">
        <f t="shared" si="128"/>
        <v>3.9583611046814804</v>
      </c>
      <c r="DS45" s="132">
        <f t="shared" si="129"/>
        <v>4.495968001780132</v>
      </c>
      <c r="DT45" s="132">
        <f t="shared" si="130"/>
        <v>5.0349226129731068</v>
      </c>
      <c r="DU45" s="132">
        <f t="shared" si="131"/>
        <v>5.5751319857852879</v>
      </c>
      <c r="DV45" s="132"/>
      <c r="DW45" s="132"/>
      <c r="DX45" s="132"/>
      <c r="DY45" s="132"/>
      <c r="DZ45" s="132"/>
      <c r="EA45" s="132"/>
      <c r="EB45" s="132"/>
      <c r="EC45" s="132"/>
      <c r="ED45" s="132"/>
      <c r="EE45" s="132"/>
      <c r="ER45" s="132"/>
      <c r="ES45" s="132"/>
      <c r="ET45" s="132"/>
      <c r="EU45" s="132"/>
      <c r="EV45" s="132"/>
      <c r="EW45" s="132"/>
      <c r="EX45" s="132"/>
      <c r="EY45" s="132"/>
      <c r="EZ45" s="132"/>
      <c r="FA45" s="132"/>
      <c r="FB45" s="132"/>
      <c r="FC45" s="132"/>
    </row>
    <row r="46" spans="1:159" ht="12.75" customHeight="1" x14ac:dyDescent="0.2">
      <c r="A46" s="128">
        <v>435622</v>
      </c>
      <c r="B46" s="99" t="str">
        <f>INDEX([1]Bios!$O:$O,MATCH(A46,[1]Bios!$C:$C,0))</f>
        <v>Desmond, Ian</v>
      </c>
      <c r="C46" s="92" t="s">
        <v>74</v>
      </c>
      <c r="D46" s="94">
        <f>LOOKUP(IF(INDEX([1]Bios!$M:$M,MATCH(A46,[1]Bios!$C:$C,0))="P",INDEX([1]Pitchers!$Q:$Q,MATCH(A46,[1]Pitchers!$A:$A,0)),INDEX([1]Hitters!$AV:$AV,MATCH(A46,[1]Hitters!$A:$A,0))),Positions!A:A,Positions!B:B)</f>
        <v>8</v>
      </c>
      <c r="E46" s="137">
        <v>1</v>
      </c>
      <c r="F46" s="138">
        <f t="shared" si="68"/>
        <v>15.800717484110503</v>
      </c>
      <c r="G46" s="138">
        <v>8</v>
      </c>
      <c r="H46" s="94" t="s">
        <v>893</v>
      </c>
      <c r="I46" s="93">
        <f>6</f>
        <v>6</v>
      </c>
      <c r="J46" s="93">
        <f>6</f>
        <v>6</v>
      </c>
      <c r="K46" s="94">
        <f>MIN(IF(D46&gt;1,INDEX([1]Hitters!$DA:$DA,MATCH(A46,[1]Hitters!$A:$A,0)),INDEX([1]Pitchers!$DA:$DA,MATCH(A46,[1]Pitchers!$A:$A,0))),J46)</f>
        <v>6</v>
      </c>
      <c r="L46" s="94">
        <f t="shared" si="69"/>
        <v>4</v>
      </c>
      <c r="M46" s="95">
        <f>IF(D46&gt;1,INDEX([1]Hitters!$CV:$CV,MATCH($A46,[1]Hitters!$A:$A,0)),INDEX([1]Pitchers!$CP:$CP,MATCH($A46,[1]Pitchers!$A:$A,0)))</f>
        <v>30.791666666666668</v>
      </c>
      <c r="N46" s="90">
        <f t="shared" si="70"/>
        <v>7.8007174841105034</v>
      </c>
      <c r="O46" s="97">
        <f>IF($D46&gt;1,INDEX([1]Hitters!$AF:$AF,MATCH($A46,[1]Hitters!$A:$A,0)),INDEX([1]Pitchers!$AJ:$AJ,MATCH($A46,[1]Pitchers!$A:$A,0))*IF(OR(AND($D46=0,INDEX([1]Pitchers!$Q:$Q,MATCH($A46,[1]Pitchers!$A:$A,0))="R"),AND($D46=1,INDEX([1]Pitchers!$Q:$Q,MATCH($A46,[1]Pitchers!$A:$A,0))="S")),1,IF($D46=0,0.83+(1-INDEX([1]Pitchers!$BE:$BE,MATCH($A46,[1]Pitchers!$A:$A,0)))/8,1/(0.83+(1-INDEX([1]Pitchers!$BE:$BE,MATCH($A46,[1]Pitchers!$A:$A,0)))/8))))</f>
        <v>0.26167968955777476</v>
      </c>
      <c r="P46" s="97">
        <f>IF($D46&gt;1,O46+(LOOKUP(ROUNDDOWN($M46+RIGHT(P$4,4)*1-2016,0),Age!$A:$A,Age!$C:$C)*(1-($M46+RIGHT(P$4,4)*1-2016-ROUNDDOWN($M46+RIGHT(P$4,4)*1-2016,0)))+LOOKUP(ROUNDUP($M46+RIGHT(P$4,4)*1-2016,0),Age!$A:$A,Age!$C:$C)*(($M46+RIGHT(P$4,4)*1-2016-ROUNDDOWN($M46+RIGHT(P$4,4)*1-2016,0))))*IF($M46+RIGHT(P$4,4)*1-2016&gt;27,1,INDEX([1]Hitters!$BG:$BG,MATCH($A46,[1]Hitters!$A:$A,0))),O46*(1-(1-(LOOKUP(ROUNDDOWN($M46+RIGHT(P$4,4)*1-2016,0),Age!$A:$A,Age!$L:$L)*(1-($M46+RIGHT(P$4,4)*1-2016-ROUNDDOWN($M46+RIGHT(P$4,4)*1-2016,0)))+LOOKUP(ROUNDUP($M46+RIGHT(P$4,4)*1-2016,0),Age!$A:$A,Age!$L:$L)*(($M46+RIGHT(P$4,4)*1-2016-ROUNDDOWN($M46+RIGHT(P$4,4)*1-2016,0)))))*IF($M46+RIGHT(P$4,4)*1-2016&gt;27,1,INDEX([1]Pitchers!$BE:$BE,MATCH($A46,[1]Pitchers!$A:$A,0)))))</f>
        <v>0.25750885622444136</v>
      </c>
      <c r="Q46" s="97">
        <f>IF($D46&gt;1,P46+(LOOKUP(ROUNDDOWN($M46+RIGHT(Q$4,4)*1-2016,0),Age!$A:$A,Age!$C:$C)*(1-($M46+RIGHT(Q$4,4)*1-2016-ROUNDDOWN($M46+RIGHT(Q$4,4)*1-2016,0)))+LOOKUP(ROUNDUP($M46+RIGHT(Q$4,4)*1-2016,0),Age!$A:$A,Age!$C:$C)*(($M46+RIGHT(Q$4,4)*1-2016-ROUNDDOWN($M46+RIGHT(Q$4,4)*1-2016,0))))*IF($M46+RIGHT(Q$4,4)*1-2016&gt;27,1,INDEX([1]Hitters!$BG:$BG,MATCH($A46,[1]Hitters!$A:$A,0))),P46*(1-(1-(LOOKUP(ROUNDDOWN($M46+RIGHT(Q$4,4)*1-2016,0),Age!$A:$A,Age!$L:$L)*(1-($M46+RIGHT(Q$4,4)*1-2016-ROUNDDOWN($M46+RIGHT(Q$4,4)*1-2016,0)))+LOOKUP(ROUNDUP($M46+RIGHT(Q$4,4)*1-2016,0),Age!$A:$A,Age!$L:$L)*(($M46+RIGHT(Q$4,4)*1-2016-ROUNDDOWN($M46+RIGHT(Q$4,4)*1-2016,0)))))*IF($M46+RIGHT(Q$4,4)*1-2016&gt;27,1,INDEX([1]Pitchers!$BE:$BE,MATCH($A46,[1]Pitchers!$A:$A,0)))))</f>
        <v>0.25223802289110819</v>
      </c>
      <c r="R46" s="97">
        <f>IF($D46&gt;1,Q46+(LOOKUP(ROUNDDOWN($M46+RIGHT(R$4,4)*1-2016,0),Age!$A:$A,Age!$C:$C)*(1-($M46+RIGHT(R$4,4)*1-2016-ROUNDDOWN($M46+RIGHT(R$4,4)*1-2016,0)))+LOOKUP(ROUNDUP($M46+RIGHT(R$4,4)*1-2016,0),Age!$A:$A,Age!$C:$C)*(($M46+RIGHT(R$4,4)*1-2016-ROUNDDOWN($M46+RIGHT(R$4,4)*1-2016,0))))*IF($M46+RIGHT(R$4,4)*1-2016&gt;27,1,INDEX([1]Hitters!$BG:$BG,MATCH($A46,[1]Hitters!$A:$A,0))),Q46*(1-(1-(LOOKUP(ROUNDDOWN($M46+RIGHT(R$4,4)*1-2016,0),Age!$A:$A,Age!$L:$L)*(1-($M46+RIGHT(R$4,4)*1-2016-ROUNDDOWN($M46+RIGHT(R$4,4)*1-2016,0)))+LOOKUP(ROUNDUP($M46+RIGHT(R$4,4)*1-2016,0),Age!$A:$A,Age!$L:$L)*(($M46+RIGHT(R$4,4)*1-2016-ROUNDDOWN($M46+RIGHT(R$4,4)*1-2016,0)))))*IF($M46+RIGHT(R$4,4)*1-2016&gt;27,1,INDEX([1]Pitchers!$BE:$BE,MATCH($A46,[1]Pitchers!$A:$A,0)))))</f>
        <v>0.24586718955777503</v>
      </c>
      <c r="S46" s="97">
        <f>IF($D46&gt;1,R46+(LOOKUP(ROUNDDOWN($M46+RIGHT(S$4,4)*1-2016,0),Age!$A:$A,Age!$C:$C)*(1-($M46+RIGHT(S$4,4)*1-2016-ROUNDDOWN($M46+RIGHT(S$4,4)*1-2016,0)))+LOOKUP(ROUNDUP($M46+RIGHT(S$4,4)*1-2016,0),Age!$A:$A,Age!$C:$C)*(($M46+RIGHT(S$4,4)*1-2016-ROUNDDOWN($M46+RIGHT(S$4,4)*1-2016,0))))*IF($M46+RIGHT(S$4,4)*1-2016&gt;27,1,INDEX([1]Hitters!$BG:$BG,MATCH($A46,[1]Hitters!$A:$A,0))),R46*(1-(1-(LOOKUP(ROUNDDOWN($M46+RIGHT(S$4,4)*1-2016,0),Age!$A:$A,Age!$L:$L)*(1-($M46+RIGHT(S$4,4)*1-2016-ROUNDDOWN($M46+RIGHT(S$4,4)*1-2016,0)))+LOOKUP(ROUNDUP($M46+RIGHT(S$4,4)*1-2016,0),Age!$A:$A,Age!$L:$L)*(($M46+RIGHT(S$4,4)*1-2016-ROUNDDOWN($M46+RIGHT(S$4,4)*1-2016,0)))))*IF($M46+RIGHT(S$4,4)*1-2016&gt;27,1,INDEX([1]Pitchers!$BE:$BE,MATCH($A46,[1]Pitchers!$A:$A,0)))))</f>
        <v>0.23839635622444186</v>
      </c>
      <c r="T46" s="97">
        <f>IF($D46&gt;1,S46+(LOOKUP(ROUNDDOWN($M46+RIGHT(T$4,4)*1-2016,0),Age!$A:$A,Age!$C:$C)*(1-($M46+RIGHT(T$4,4)*1-2016-ROUNDDOWN($M46+RIGHT(T$4,4)*1-2016,0)))+LOOKUP(ROUNDUP($M46+RIGHT(T$4,4)*1-2016,0),Age!$A:$A,Age!$C:$C)*(($M46+RIGHT(T$4,4)*1-2016-ROUNDDOWN($M46+RIGHT(T$4,4)*1-2016,0))))*IF($M46+RIGHT(T$4,4)*1-2016&gt;27,1,INDEX([1]Hitters!$BG:$BG,MATCH($A46,[1]Hitters!$A:$A,0))),S46*(1-(1-(LOOKUP(ROUNDDOWN($M46+RIGHT(T$4,4)*1-2016,0),Age!$A:$A,Age!$L:$L)*(1-($M46+RIGHT(T$4,4)*1-2016-ROUNDDOWN($M46+RIGHT(T$4,4)*1-2016,0)))+LOOKUP(ROUNDUP($M46+RIGHT(T$4,4)*1-2016,0),Age!$A:$A,Age!$L:$L)*(($M46+RIGHT(T$4,4)*1-2016-ROUNDDOWN($M46+RIGHT(T$4,4)*1-2016,0)))))*IF($M46+RIGHT(T$4,4)*1-2016&gt;27,1,INDEX([1]Pitchers!$BE:$BE,MATCH($A46,[1]Pitchers!$A:$A,0)))))</f>
        <v>0.22982552289110869</v>
      </c>
      <c r="U46" s="97">
        <f>IF($D46&gt;1,T46+(LOOKUP(ROUNDDOWN($M46+RIGHT(U$4,4)*1-2016,0),Age!$A:$A,Age!$C:$C)*(1-($M46+RIGHT(U$4,4)*1-2016-ROUNDDOWN($M46+RIGHT(U$4,4)*1-2016,0)))+LOOKUP(ROUNDUP($M46+RIGHT(U$4,4)*1-2016,0),Age!$A:$A,Age!$C:$C)*(($M46+RIGHT(U$4,4)*1-2016-ROUNDDOWN($M46+RIGHT(U$4,4)*1-2016,0))))*IF($M46+RIGHT(U$4,4)*1-2016&gt;27,1,INDEX([1]Hitters!$BG:$BG,MATCH($A46,[1]Hitters!$A:$A,0))),T46*(1-(1-(LOOKUP(ROUNDDOWN($M46+RIGHT(U$4,4)*1-2016,0),Age!$A:$A,Age!$L:$L)*(1-($M46+RIGHT(U$4,4)*1-2016-ROUNDDOWN($M46+RIGHT(U$4,4)*1-2016,0)))+LOOKUP(ROUNDUP($M46+RIGHT(U$4,4)*1-2016,0),Age!$A:$A,Age!$L:$L)*(($M46+RIGHT(U$4,4)*1-2016-ROUNDDOWN($M46+RIGHT(U$4,4)*1-2016,0)))))*IF($M46+RIGHT(U$4,4)*1-2016&gt;27,1,INDEX([1]Pitchers!$BE:$BE,MATCH($A46,[1]Pitchers!$A:$A,0)))))</f>
        <v>0.22102552289110869</v>
      </c>
      <c r="V46" s="97">
        <f>IF($D46&gt;1,U46+(LOOKUP(ROUNDDOWN($M46+RIGHT(V$4,4)*1-2016,0),Age!$A:$A,Age!$C:$C)*(1-($M46+RIGHT(V$4,4)*1-2016-ROUNDDOWN($M46+RIGHT(V$4,4)*1-2016,0)))+LOOKUP(ROUNDUP($M46+RIGHT(V$4,4)*1-2016,0),Age!$A:$A,Age!$C:$C)*(($M46+RIGHT(V$4,4)*1-2016-ROUNDDOWN($M46+RIGHT(V$4,4)*1-2016,0))))*IF($M46+RIGHT(V$4,4)*1-2016&gt;27,1,INDEX([1]Hitters!$BG:$BG,MATCH($A46,[1]Hitters!$A:$A,0))),U46*(1-(1-(LOOKUP(ROUNDDOWN($M46+RIGHT(V$4,4)*1-2016,0),Age!$A:$A,Age!$L:$L)*(1-($M46+RIGHT(V$4,4)*1-2016-ROUNDDOWN($M46+RIGHT(V$4,4)*1-2016,0)))+LOOKUP(ROUNDUP($M46+RIGHT(V$4,4)*1-2016,0),Age!$A:$A,Age!$L:$L)*(($M46+RIGHT(V$4,4)*1-2016-ROUNDDOWN($M46+RIGHT(V$4,4)*1-2016,0)))))*IF($M46+RIGHT(V$4,4)*1-2016&gt;27,1,INDEX([1]Pitchers!$BE:$BE,MATCH($A46,[1]Pitchers!$A:$A,0)))))</f>
        <v>0.21222552289110869</v>
      </c>
      <c r="W46" s="97">
        <f>IF($D46&gt;1,V46+(LOOKUP(ROUNDDOWN($M46+RIGHT(W$4,4)*1-2016,0),Age!$A:$A,Age!$C:$C)*(1-($M46+RIGHT(W$4,4)*1-2016-ROUNDDOWN($M46+RIGHT(W$4,4)*1-2016,0)))+LOOKUP(ROUNDUP($M46+RIGHT(W$4,4)*1-2016,0),Age!$A:$A,Age!$C:$C)*(($M46+RIGHT(W$4,4)*1-2016-ROUNDDOWN($M46+RIGHT(W$4,4)*1-2016,0))))*IF($M46+RIGHT(W$4,4)*1-2016&gt;27,1,INDEX([1]Hitters!$BG:$BG,MATCH($A46,[1]Hitters!$A:$A,0))),V46*(1-(1-(LOOKUP(ROUNDDOWN($M46+RIGHT(W$4,4)*1-2016,0),Age!$A:$A,Age!$L:$L)*(1-($M46+RIGHT(W$4,4)*1-2016-ROUNDDOWN($M46+RIGHT(W$4,4)*1-2016,0)))+LOOKUP(ROUNDUP($M46+RIGHT(W$4,4)*1-2016,0),Age!$A:$A,Age!$L:$L)*(($M46+RIGHT(W$4,4)*1-2016-ROUNDDOWN($M46+RIGHT(W$4,4)*1-2016,0)))))*IF($M46+RIGHT(W$4,4)*1-2016&gt;27,1,INDEX([1]Pitchers!$BE:$BE,MATCH($A46,[1]Pitchers!$A:$A,0)))))</f>
        <v>0.20342552289110868</v>
      </c>
      <c r="X46" s="97">
        <f>IF($D46&gt;1,W46+(LOOKUP(ROUNDDOWN($M46+RIGHT(X$4,4)*1-2016,0),Age!$A:$A,Age!$C:$C)*(1-($M46+RIGHT(X$4,4)*1-2016-ROUNDDOWN($M46+RIGHT(X$4,4)*1-2016,0)))+LOOKUP(ROUNDUP($M46+RIGHT(X$4,4)*1-2016,0),Age!$A:$A,Age!$C:$C)*(($M46+RIGHT(X$4,4)*1-2016-ROUNDDOWN($M46+RIGHT(X$4,4)*1-2016,0))))*IF($M46+RIGHT(X$4,4)*1-2016&gt;27,1,INDEX([1]Hitters!$BG:$BG,MATCH($A46,[1]Hitters!$A:$A,0))),W46*(1-(1-(LOOKUP(ROUNDDOWN($M46+RIGHT(X$4,4)*1-2016,0),Age!$A:$A,Age!$L:$L)*(1-($M46+RIGHT(X$4,4)*1-2016-ROUNDDOWN($M46+RIGHT(X$4,4)*1-2016,0)))+LOOKUP(ROUNDUP($M46+RIGHT(X$4,4)*1-2016,0),Age!$A:$A,Age!$L:$L)*(($M46+RIGHT(X$4,4)*1-2016-ROUNDDOWN($M46+RIGHT(X$4,4)*1-2016,0)))))*IF($M46+RIGHT(X$4,4)*1-2016&gt;27,1,INDEX([1]Pitchers!$BE:$BE,MATCH($A46,[1]Pitchers!$A:$A,0)))))</f>
        <v>0.19462552289110868</v>
      </c>
      <c r="Y46" s="97">
        <f>IF($D46&gt;1,X46+(LOOKUP(ROUNDDOWN($M46+RIGHT(Y$4,4)*1-2016,0),Age!$A:$A,Age!$C:$C)*(1-($M46+RIGHT(Y$4,4)*1-2016-ROUNDDOWN($M46+RIGHT(Y$4,4)*1-2016,0)))+LOOKUP(ROUNDUP($M46+RIGHT(Y$4,4)*1-2016,0),Age!$A:$A,Age!$C:$C)*(($M46+RIGHT(Y$4,4)*1-2016-ROUNDDOWN($M46+RIGHT(Y$4,4)*1-2016,0))))*IF($M46+RIGHT(Y$4,4)*1-2016&gt;27,1,INDEX([1]Hitters!$BG:$BG,MATCH($A46,[1]Hitters!$A:$A,0))),X46*(1-(1-(LOOKUP(ROUNDDOWN($M46+RIGHT(Y$4,4)*1-2016,0),Age!$A:$A,Age!$L:$L)*(1-($M46+RIGHT(Y$4,4)*1-2016-ROUNDDOWN($M46+RIGHT(Y$4,4)*1-2016,0)))+LOOKUP(ROUNDUP($M46+RIGHT(Y$4,4)*1-2016,0),Age!$A:$A,Age!$L:$L)*(($M46+RIGHT(Y$4,4)*1-2016-ROUNDDOWN($M46+RIGHT(Y$4,4)*1-2016,0)))))*IF($M46+RIGHT(Y$4,4)*1-2016&gt;27,1,INDEX([1]Pitchers!$BE:$BE,MATCH($A46,[1]Pitchers!$A:$A,0)))))</f>
        <v>0.18582552289110868</v>
      </c>
      <c r="Z46" s="97">
        <f>IF($D46&gt;1,Y46+(LOOKUP(ROUNDDOWN($M46+RIGHT(Z$4,4)*1-2016,0),Age!$A:$A,Age!$C:$C)*(1-($M46+RIGHT(Z$4,4)*1-2016-ROUNDDOWN($M46+RIGHT(Z$4,4)*1-2016,0)))+LOOKUP(ROUNDUP($M46+RIGHT(Z$4,4)*1-2016,0),Age!$A:$A,Age!$C:$C)*(($M46+RIGHT(Z$4,4)*1-2016-ROUNDDOWN($M46+RIGHT(Z$4,4)*1-2016,0))))*IF($M46+RIGHT(Z$4,4)*1-2016&gt;27,1,INDEX([1]Hitters!$BG:$BG,MATCH($A46,[1]Hitters!$A:$A,0))),Y46*(1-(1-(LOOKUP(ROUNDDOWN($M46+RIGHT(Z$4,4)*1-2016,0),Age!$A:$A,Age!$L:$L)*(1-($M46+RIGHT(Z$4,4)*1-2016-ROUNDDOWN($M46+RIGHT(Z$4,4)*1-2016,0)))+LOOKUP(ROUNDUP($M46+RIGHT(Z$4,4)*1-2016,0),Age!$A:$A,Age!$L:$L)*(($M46+RIGHT(Z$4,4)*1-2016-ROUNDDOWN($M46+RIGHT(Z$4,4)*1-2016,0)))))*IF($M46+RIGHT(Z$4,4)*1-2016&gt;27,1,INDEX([1]Pitchers!$BE:$BE,MATCH($A46,[1]Pitchers!$A:$A,0)))))</f>
        <v>0.17702552289110868</v>
      </c>
      <c r="AA46" s="96">
        <f>IF($D46=0,0,IF($D46=1,INDEX([1]Pitchers!$FK:$FK,MATCH($A46,[1]Pitchers!$A:$A,0)),MAX(-16,IF($D46=10,-16,IF($D46&lt;2,0,INDEX([1]Hitters!$AZ:$AZ,MATCH($A46,[1]Hitters!$A:$A,0)))))))</f>
        <v>5.621345085819546</v>
      </c>
      <c r="AB46" s="96">
        <f>IF($D46=0,0,IF($D46=1,INDEX([1]Pitchers!$FK:$FK,MATCH($A46,[1]Pitchers!$A:$A,0)),MAX(-16,IF($D46=2,AA46-MIN(0.75,0.25*(RIGHT(AB$4,4)*1-(RIGHT($AD$4,4)*1)+0.25)*(1-MIN(0.75,INDEX([1]Hitters!$CF:$CF,MATCH($A46,[1]Hitters!$A:$A,0)))/0.75*1)+INDEX([1]Hitters!$CF:$CF,MATCH($A46,[1]Hitters!$A:$A,0)))/0.75*1,IF($D46&gt;6,(AA46-MIN(0.75,0.25*(RIGHT(AB$4,4)*1-(RIGHT($AD$4,4)*1)+0.25)*(1-MIN(0.75,INDEX([1]Hitters!$CF:$CF,MATCH($A46,[1]Hitters!$A:$A,0)))/0.75*1)+INDEX([1]Hitters!$CF:$CF,MATCH($A46,[1]Hitters!$A:$A,0)))/0.75*($M46+RIGHT(AB$4,4)*1-RIGHT($AA$4,4)*1+10)*0.05),IF($D46=3,(AA46-MIN(0.75,0.25*(RIGHT(AB$4,4)*1-(RIGHT($AD$4,4)*1)+0.25)*(1-MIN(0.75,INDEX([1]Hitters!$CF:$CF,MATCH($A46,[1]Hitters!$A:$A,0)))/0.75*1)+INDEX([1]Hitters!$CF:$CF,MATCH($A46,[1]Hitters!$A:$A,0)))/0.75*($M46+RIGHT(AB$4,4)*1-RIGHT($AA$4,4)*1-27)*0.1),(AA46-MIN(0.75,0.25*(RIGHT(AB$4,4)*1-(RIGHT($AD$4,4)*1)+0.25)*(1-MIN(0.75,INDEX([1]Hitters!$CF:$CF,MATCH($A46,[1]Hitters!$A:$A,0)))/0.75*1)+INDEX([1]Hitters!$CF:$CF,MATCH($A46,[1]Hitters!$A:$A,0)))/0.75*($M46+RIGHT(AB$4,4)*1-RIGHT($AA$4,4)*1-20)*0.094)))))))</f>
        <v>3.5317617524862088</v>
      </c>
      <c r="AC46" s="96">
        <f>IF($D46=0,0,IF($D46=1,INDEX([1]Pitchers!$FK:$FK,MATCH($A46,[1]Pitchers!$A:$A,0)),MAX(-16,IF($D46=2,AB46-MIN(0.75,0.25*(RIGHT(AC$4,4)*1-(RIGHT($AD$4,4)*1)+0.25)*(1-MIN(0.75,INDEX([1]Hitters!$CF:$CF,MATCH($A46,[1]Hitters!$A:$A,0)))/0.75*1)+INDEX([1]Hitters!$CF:$CF,MATCH($A46,[1]Hitters!$A:$A,0)))/0.75*1,IF($D46&gt;6,(AB46-MIN(0.75,0.25*(RIGHT(AC$4,4)*1-(RIGHT($AD$4,4)*1)+0.25)*(1-MIN(0.75,INDEX([1]Hitters!$CF:$CF,MATCH($A46,[1]Hitters!$A:$A,0)))/0.75*1)+INDEX([1]Hitters!$CF:$CF,MATCH($A46,[1]Hitters!$A:$A,0)))/0.75*($M46+RIGHT(AC$4,4)*1-RIGHT($AA$4,4)*1+10)*0.05),IF($D46=3,(AB46-MIN(0.75,0.25*(RIGHT(AC$4,4)*1-(RIGHT($AD$4,4)*1)+0.25)*(1-MIN(0.75,INDEX([1]Hitters!$CF:$CF,MATCH($A46,[1]Hitters!$A:$A,0)))/0.75*1)+INDEX([1]Hitters!$CF:$CF,MATCH($A46,[1]Hitters!$A:$A,0)))/0.75*($M46+RIGHT(AC$4,4)*1-RIGHT($AA$4,4)*1-27)*0.1),(AB46-MIN(0.75,0.25*(RIGHT(AC$4,4)*1-(RIGHT($AD$4,4)*1)+0.25)*(1-MIN(0.75,INDEX([1]Hitters!$CF:$CF,MATCH($A46,[1]Hitters!$A:$A,0)))/0.75*1)+INDEX([1]Hitters!$CF:$CF,MATCH($A46,[1]Hitters!$A:$A,0)))/0.75*($M46+RIGHT(AC$4,4)*1-RIGHT($AA$4,4)*1-20)*0.094)))))))</f>
        <v>1.392178419152883</v>
      </c>
      <c r="AD46" s="96">
        <f>IF($D46=0,0,IF($D46=1,INDEX([1]Pitchers!$FK:$FK,MATCH($A46,[1]Pitchers!$A:$A,0)),MAX(-16,IF($D46=2,AC46-MIN(0.75,0.25*(RIGHT(AD$4,4)*1-(RIGHT($AD$4,4)*1)+0.25)*(1-MIN(0.75,INDEX([1]Hitters!$CF:$CF,MATCH($A46,[1]Hitters!$A:$A,0)))/0.75*1)+INDEX([1]Hitters!$CF:$CF,MATCH($A46,[1]Hitters!$A:$A,0)))/0.75*1,IF($D46&gt;6,(AC46-MIN(0.75,0.25*(RIGHT(AD$4,4)*1-(RIGHT($AD$4,4)*1)+0.25)*(1-MIN(0.75,INDEX([1]Hitters!$CF:$CF,MATCH($A46,[1]Hitters!$A:$A,0)))/0.75*1)+INDEX([1]Hitters!$CF:$CF,MATCH($A46,[1]Hitters!$A:$A,0)))/0.75*($M46+RIGHT(AD$4,4)*1-RIGHT($AA$4,4)*1+10)*0.05),IF($D46=3,(AC46-MIN(0.75,0.25*(RIGHT(AD$4,4)*1-(RIGHT($AD$4,4)*1)+0.25)*(1-MIN(0.75,INDEX([1]Hitters!$CF:$CF,MATCH($A46,[1]Hitters!$A:$A,0)))/0.75*1)+INDEX([1]Hitters!$CF:$CF,MATCH($A46,[1]Hitters!$A:$A,0)))/0.75*($M46+RIGHT(AD$4,4)*1-RIGHT($AA$4,4)*1-27)*0.1),(AC46-MIN(0.75,0.25*(RIGHT(AD$4,4)*1-(RIGHT($AD$4,4)*1)+0.25)*(1-MIN(0.75,INDEX([1]Hitters!$CF:$CF,MATCH($A46,[1]Hitters!$A:$A,0)))/0.75*1)+INDEX([1]Hitters!$CF:$CF,MATCH($A46,[1]Hitters!$A:$A,0)))/0.75*($M46+RIGHT(AD$4,4)*1-RIGHT($AA$4,4)*1-20)*0.094)))))))</f>
        <v>-0.79740491418044268</v>
      </c>
      <c r="AE46" s="96">
        <f>IF($D46=0,0,IF($D46=1,INDEX([1]Pitchers!$FK:$FK,MATCH($A46,[1]Pitchers!$A:$A,0)),MAX(-16,IF($D46=2,AD46-MIN(0.75,0.25*(RIGHT(AE$4,4)*1-(RIGHT($AD$4,4)*1)+0.25)*(1-MIN(0.75,INDEX([1]Hitters!$CF:$CF,MATCH($A46,[1]Hitters!$A:$A,0)))/0.75*1)+INDEX([1]Hitters!$CF:$CF,MATCH($A46,[1]Hitters!$A:$A,0)))/0.75*1,IF($D46&gt;6,(AD46-MIN(0.75,0.25*(RIGHT(AE$4,4)*1-(RIGHT($AD$4,4)*1)+0.25)*(1-MIN(0.75,INDEX([1]Hitters!$CF:$CF,MATCH($A46,[1]Hitters!$A:$A,0)))/0.75*1)+INDEX([1]Hitters!$CF:$CF,MATCH($A46,[1]Hitters!$A:$A,0)))/0.75*($M46+RIGHT(AE$4,4)*1-RIGHT($AA$4,4)*1+10)*0.05),IF($D46=3,(AD46-MIN(0.75,0.25*(RIGHT(AE$4,4)*1-(RIGHT($AD$4,4)*1)+0.25)*(1-MIN(0.75,INDEX([1]Hitters!$CF:$CF,MATCH($A46,[1]Hitters!$A:$A,0)))/0.75*1)+INDEX([1]Hitters!$CF:$CF,MATCH($A46,[1]Hitters!$A:$A,0)))/0.75*($M46+RIGHT(AE$4,4)*1-RIGHT($AA$4,4)*1-27)*0.1),(AD46-MIN(0.75,0.25*(RIGHT(AE$4,4)*1-(RIGHT($AD$4,4)*1)+0.25)*(1-MIN(0.75,INDEX([1]Hitters!$CF:$CF,MATCH($A46,[1]Hitters!$A:$A,0)))/0.75*1)+INDEX([1]Hitters!$CF:$CF,MATCH($A46,[1]Hitters!$A:$A,0)))/0.75*($M46+RIGHT(AE$4,4)*1-RIGHT($AA$4,4)*1-20)*0.094)))))))</f>
        <v>-3.0369882475137686</v>
      </c>
      <c r="AF46" s="96">
        <f>IF($D46=0,0,IF($D46=1,INDEX([1]Pitchers!$FK:$FK,MATCH($A46,[1]Pitchers!$A:$A,0)),MAX(-16,IF($D46=2,AE46-MIN(0.75,0.25*(RIGHT(AF$4,4)*1-(RIGHT($AD$4,4)*1)+0.25)*(1-MIN(0.75,INDEX([1]Hitters!$CF:$CF,MATCH($A46,[1]Hitters!$A:$A,0)))/0.75*1)+INDEX([1]Hitters!$CF:$CF,MATCH($A46,[1]Hitters!$A:$A,0)))/0.75*1,IF($D46&gt;6,(AE46-MIN(0.75,0.25*(RIGHT(AF$4,4)*1-(RIGHT($AD$4,4)*1)+0.25)*(1-MIN(0.75,INDEX([1]Hitters!$CF:$CF,MATCH($A46,[1]Hitters!$A:$A,0)))/0.75*1)+INDEX([1]Hitters!$CF:$CF,MATCH($A46,[1]Hitters!$A:$A,0)))/0.75*($M46+RIGHT(AF$4,4)*1-RIGHT($AA$4,4)*1+10)*0.05),IF($D46=3,(AE46-MIN(0.75,0.25*(RIGHT(AF$4,4)*1-(RIGHT($AD$4,4)*1)+0.25)*(1-MIN(0.75,INDEX([1]Hitters!$CF:$CF,MATCH($A46,[1]Hitters!$A:$A,0)))/0.75*1)+INDEX([1]Hitters!$CF:$CF,MATCH($A46,[1]Hitters!$A:$A,0)))/0.75*($M46+RIGHT(AF$4,4)*1-RIGHT($AA$4,4)*1-27)*0.1),(AE46-MIN(0.75,0.25*(RIGHT(AF$4,4)*1-(RIGHT($AD$4,4)*1)+0.25)*(1-MIN(0.75,INDEX([1]Hitters!$CF:$CF,MATCH($A46,[1]Hitters!$A:$A,0)))/0.75*1)+INDEX([1]Hitters!$CF:$CF,MATCH($A46,[1]Hitters!$A:$A,0)))/0.75*($M46+RIGHT(AF$4,4)*1-RIGHT($AA$4,4)*1-20)*0.094)))))))</f>
        <v>-5.3265715808470944</v>
      </c>
      <c r="AG46" s="96">
        <f>IF($D46=0,0,IF($D46=1,INDEX([1]Pitchers!$FK:$FK,MATCH($A46,[1]Pitchers!$A:$A,0)),MAX(-16,IF($D46=2,AF46-MIN(0.75,0.25*(RIGHT(AG$4,4)*1-(RIGHT($AD$4,4)*1)+0.25)*(1-MIN(0.75,INDEX([1]Hitters!$CF:$CF,MATCH($A46,[1]Hitters!$A:$A,0)))/0.75*1)+INDEX([1]Hitters!$CF:$CF,MATCH($A46,[1]Hitters!$A:$A,0)))/0.75*1,IF($D46&gt;6,(AF46-MIN(0.75,0.25*(RIGHT(AG$4,4)*1-(RIGHT($AD$4,4)*1)+0.25)*(1-MIN(0.75,INDEX([1]Hitters!$CF:$CF,MATCH($A46,[1]Hitters!$A:$A,0)))/0.75*1)+INDEX([1]Hitters!$CF:$CF,MATCH($A46,[1]Hitters!$A:$A,0)))/0.75*($M46+RIGHT(AG$4,4)*1-RIGHT($AA$4,4)*1+10)*0.05),IF($D46=3,(AF46-MIN(0.75,0.25*(RIGHT(AG$4,4)*1-(RIGHT($AD$4,4)*1)+0.25)*(1-MIN(0.75,INDEX([1]Hitters!$CF:$CF,MATCH($A46,[1]Hitters!$A:$A,0)))/0.75*1)+INDEX([1]Hitters!$CF:$CF,MATCH($A46,[1]Hitters!$A:$A,0)))/0.75*($M46+RIGHT(AG$4,4)*1-RIGHT($AA$4,4)*1-27)*0.1),(AF46-MIN(0.75,0.25*(RIGHT(AG$4,4)*1-(RIGHT($AD$4,4)*1)+0.25)*(1-MIN(0.75,INDEX([1]Hitters!$CF:$CF,MATCH($A46,[1]Hitters!$A:$A,0)))/0.75*1)+INDEX([1]Hitters!$CF:$CF,MATCH($A46,[1]Hitters!$A:$A,0)))/0.75*($M46+RIGHT(AG$4,4)*1-RIGHT($AA$4,4)*1-20)*0.094)))))))</f>
        <v>-7.6661549141804208</v>
      </c>
      <c r="AH46" s="96">
        <f>IF($D46=0,0,IF($D46=1,INDEX([1]Pitchers!$FK:$FK,MATCH($A46,[1]Pitchers!$A:$A,0)),MAX(-16,IF($D46=2,AG46-MIN(0.75,0.25*(RIGHT(AH$4,4)*1-(RIGHT($AD$4,4)*1)+0.25)*(1-MIN(0.75,INDEX([1]Hitters!$CF:$CF,MATCH($A46,[1]Hitters!$A:$A,0)))/0.75*1)+INDEX([1]Hitters!$CF:$CF,MATCH($A46,[1]Hitters!$A:$A,0)))/0.75*1,IF($D46&gt;6,(AG46-MIN(0.75,0.25*(RIGHT(AH$4,4)*1-(RIGHT($AD$4,4)*1)+0.25)*(1-MIN(0.75,INDEX([1]Hitters!$CF:$CF,MATCH($A46,[1]Hitters!$A:$A,0)))/0.75*1)+INDEX([1]Hitters!$CF:$CF,MATCH($A46,[1]Hitters!$A:$A,0)))/0.75*($M46+RIGHT(AH$4,4)*1-RIGHT($AA$4,4)*1+10)*0.05),IF($D46=3,(AG46-MIN(0.75,0.25*(RIGHT(AH$4,4)*1-(RIGHT($AD$4,4)*1)+0.25)*(1-MIN(0.75,INDEX([1]Hitters!$CF:$CF,MATCH($A46,[1]Hitters!$A:$A,0)))/0.75*1)+INDEX([1]Hitters!$CF:$CF,MATCH($A46,[1]Hitters!$A:$A,0)))/0.75*($M46+RIGHT(AH$4,4)*1-RIGHT($AA$4,4)*1-27)*0.1),(AG46-MIN(0.75,0.25*(RIGHT(AH$4,4)*1-(RIGHT($AD$4,4)*1)+0.25)*(1-MIN(0.75,INDEX([1]Hitters!$CF:$CF,MATCH($A46,[1]Hitters!$A:$A,0)))/0.75*1)+INDEX([1]Hitters!$CF:$CF,MATCH($A46,[1]Hitters!$A:$A,0)))/0.75*($M46+RIGHT(AH$4,4)*1-RIGHT($AA$4,4)*1-20)*0.094)))))))</f>
        <v>-10.055738247513746</v>
      </c>
      <c r="AI46" s="96">
        <f>IF($D46=0,0,IF($D46=1,INDEX([1]Pitchers!$FK:$FK,MATCH($A46,[1]Pitchers!$A:$A,0)),MAX(-16,IF($D46=2,AH46-MIN(0.75,0.25*(RIGHT(AI$4,4)*1-(RIGHT($AD$4,4)*1)+0.25)*(1-MIN(0.75,INDEX([1]Hitters!$CF:$CF,MATCH($A46,[1]Hitters!$A:$A,0)))/0.75*1)+INDEX([1]Hitters!$CF:$CF,MATCH($A46,[1]Hitters!$A:$A,0)))/0.75*1,IF($D46&gt;6,(AH46-MIN(0.75,0.25*(RIGHT(AI$4,4)*1-(RIGHT($AD$4,4)*1)+0.25)*(1-MIN(0.75,INDEX([1]Hitters!$CF:$CF,MATCH($A46,[1]Hitters!$A:$A,0)))/0.75*1)+INDEX([1]Hitters!$CF:$CF,MATCH($A46,[1]Hitters!$A:$A,0)))/0.75*($M46+RIGHT(AI$4,4)*1-RIGHT($AA$4,4)*1+10)*0.05),IF($D46=3,(AH46-MIN(0.75,0.25*(RIGHT(AI$4,4)*1-(RIGHT($AD$4,4)*1)+0.25)*(1-MIN(0.75,INDEX([1]Hitters!$CF:$CF,MATCH($A46,[1]Hitters!$A:$A,0)))/0.75*1)+INDEX([1]Hitters!$CF:$CF,MATCH($A46,[1]Hitters!$A:$A,0)))/0.75*($M46+RIGHT(AI$4,4)*1-RIGHT($AA$4,4)*1-27)*0.1),(AH46-MIN(0.75,0.25*(RIGHT(AI$4,4)*1-(RIGHT($AD$4,4)*1)+0.25)*(1-MIN(0.75,INDEX([1]Hitters!$CF:$CF,MATCH($A46,[1]Hitters!$A:$A,0)))/0.75*1)+INDEX([1]Hitters!$CF:$CF,MATCH($A46,[1]Hitters!$A:$A,0)))/0.75*($M46+RIGHT(AI$4,4)*1-RIGHT($AA$4,4)*1-20)*0.094)))))))</f>
        <v>-12.495321580847072</v>
      </c>
      <c r="AJ46" s="96">
        <f>IF($D46=0,0,IF($D46=1,INDEX([1]Pitchers!$FK:$FK,MATCH($A46,[1]Pitchers!$A:$A,0)),MAX(-16,IF($D46=2,AI46-MIN(0.75,0.25*(RIGHT(AJ$4,4)*1-(RIGHT($AD$4,4)*1)+0.25)*(1-MIN(0.75,INDEX([1]Hitters!$CF:$CF,MATCH($A46,[1]Hitters!$A:$A,0)))/0.75*1)+INDEX([1]Hitters!$CF:$CF,MATCH($A46,[1]Hitters!$A:$A,0)))/0.75*1,IF($D46&gt;6,(AI46-MIN(0.75,0.25*(RIGHT(AJ$4,4)*1-(RIGHT($AD$4,4)*1)+0.25)*(1-MIN(0.75,INDEX([1]Hitters!$CF:$CF,MATCH($A46,[1]Hitters!$A:$A,0)))/0.75*1)+INDEX([1]Hitters!$CF:$CF,MATCH($A46,[1]Hitters!$A:$A,0)))/0.75*($M46+RIGHT(AJ$4,4)*1-RIGHT($AA$4,4)*1+10)*0.05),IF($D46=3,(AI46-MIN(0.75,0.25*(RIGHT(AJ$4,4)*1-(RIGHT($AD$4,4)*1)+0.25)*(1-MIN(0.75,INDEX([1]Hitters!$CF:$CF,MATCH($A46,[1]Hitters!$A:$A,0)))/0.75*1)+INDEX([1]Hitters!$CF:$CF,MATCH($A46,[1]Hitters!$A:$A,0)))/0.75*($M46+RIGHT(AJ$4,4)*1-RIGHT($AA$4,4)*1-27)*0.1),(AI46-MIN(0.75,0.25*(RIGHT(AJ$4,4)*1-(RIGHT($AD$4,4)*1)+0.25)*(1-MIN(0.75,INDEX([1]Hitters!$CF:$CF,MATCH($A46,[1]Hitters!$A:$A,0)))/0.75*1)+INDEX([1]Hitters!$CF:$CF,MATCH($A46,[1]Hitters!$A:$A,0)))/0.75*($M46+RIGHT(AJ$4,4)*1-RIGHT($AA$4,4)*1-20)*0.094)))))))</f>
        <v>-14.984904914180397</v>
      </c>
      <c r="AK46" s="96">
        <f>IF($D46=0,0,IF($D46=1,INDEX([1]Pitchers!$FK:$FK,MATCH($A46,[1]Pitchers!$A:$A,0)),MAX(-16,IF($D46=2,AJ46-MIN(0.75,0.25*(RIGHT(AK$4,4)*1-(RIGHT($AD$4,4)*1)+0.25)*(1-MIN(0.75,INDEX([1]Hitters!$CF:$CF,MATCH($A46,[1]Hitters!$A:$A,0)))/0.75*1)+INDEX([1]Hitters!$CF:$CF,MATCH($A46,[1]Hitters!$A:$A,0)))/0.75*1,IF($D46&gt;6,(AJ46-MIN(0.75,0.25*(RIGHT(AK$4,4)*1-(RIGHT($AD$4,4)*1)+0.25)*(1-MIN(0.75,INDEX([1]Hitters!$CF:$CF,MATCH($A46,[1]Hitters!$A:$A,0)))/0.75*1)+INDEX([1]Hitters!$CF:$CF,MATCH($A46,[1]Hitters!$A:$A,0)))/0.75*($M46+RIGHT(AK$4,4)*1-RIGHT($AA$4,4)*1+10)*0.05),IF($D46=3,(AJ46-MIN(0.75,0.25*(RIGHT(AK$4,4)*1-(RIGHT($AD$4,4)*1)+0.25)*(1-MIN(0.75,INDEX([1]Hitters!$CF:$CF,MATCH($A46,[1]Hitters!$A:$A,0)))/0.75*1)+INDEX([1]Hitters!$CF:$CF,MATCH($A46,[1]Hitters!$A:$A,0)))/0.75*($M46+RIGHT(AK$4,4)*1-RIGHT($AA$4,4)*1-27)*0.1),(AJ46-MIN(0.75,0.25*(RIGHT(AK$4,4)*1-(RIGHT($AD$4,4)*1)+0.25)*(1-MIN(0.75,INDEX([1]Hitters!$CF:$CF,MATCH($A46,[1]Hitters!$A:$A,0)))/0.75*1)+INDEX([1]Hitters!$CF:$CF,MATCH($A46,[1]Hitters!$A:$A,0)))/0.75*($M46+RIGHT(AK$4,4)*1-RIGHT($AA$4,4)*1-20)*0.094)))))))</f>
        <v>-16</v>
      </c>
      <c r="AL46" s="96">
        <f>IF($D46=0,0,IF($D46=1,INDEX([1]Pitchers!$FK:$FK,MATCH($A46,[1]Pitchers!$A:$A,0)),MAX(-16,IF($D46=2,AK46-MIN(0.75,0.25*(RIGHT(AL$4,4)*1-(RIGHT($AD$4,4)*1)+0.25)*(1-MIN(0.75,INDEX([1]Hitters!$CF:$CF,MATCH($A46,[1]Hitters!$A:$A,0)))/0.75*1)+INDEX([1]Hitters!$CF:$CF,MATCH($A46,[1]Hitters!$A:$A,0)))/0.75*1,IF($D46&gt;6,(AK46-MIN(0.75,0.25*(RIGHT(AL$4,4)*1-(RIGHT($AD$4,4)*1)+0.25)*(1-MIN(0.75,INDEX([1]Hitters!$CF:$CF,MATCH($A46,[1]Hitters!$A:$A,0)))/0.75*1)+INDEX([1]Hitters!$CF:$CF,MATCH($A46,[1]Hitters!$A:$A,0)))/0.75*($M46+RIGHT(AL$4,4)*1-RIGHT($AA$4,4)*1+10)*0.05),IF($D46=3,(AK46-MIN(0.75,0.25*(RIGHT(AL$4,4)*1-(RIGHT($AD$4,4)*1)+0.25)*(1-MIN(0.75,INDEX([1]Hitters!$CF:$CF,MATCH($A46,[1]Hitters!$A:$A,0)))/0.75*1)+INDEX([1]Hitters!$CF:$CF,MATCH($A46,[1]Hitters!$A:$A,0)))/0.75*($M46+RIGHT(AL$4,4)*1-RIGHT($AA$4,4)*1-27)*0.1),(AK46-MIN(0.75,0.25*(RIGHT(AL$4,4)*1-(RIGHT($AD$4,4)*1)+0.25)*(1-MIN(0.75,INDEX([1]Hitters!$CF:$CF,MATCH($A46,[1]Hitters!$A:$A,0)))/0.75*1)+INDEX([1]Hitters!$CF:$CF,MATCH($A46,[1]Hitters!$A:$A,0)))/0.75*($M46+RIGHT(AL$4,4)*1-RIGHT($AA$4,4)*1-20)*0.094)))))))</f>
        <v>-16</v>
      </c>
      <c r="AM46" s="98">
        <f>MAX(IF($D46=0,20,IF($D46=1,60,150)),MAX(0,IF($D46&gt;1,INDEX([1]Hitters!$ER:$ER,MATCH($A46,[1]Hitters!$A:$A,0))*(0.4+MAX(0,0.6*MIN(1,(IF(O46="",0,(((4.25+(O46-0.263)*4.2)^(((4.25+(O46-0.263)*4.2)+(4.25-AA46*600/600*4.2/600))^0.285))/((4.25+(O46-0.263)*4.2)^(((4.25+(O46-0.263)*4.2)+(4.25-AA46*600/600*4.2/600))^0.285)+(4.25-AA46*600/600*4.2/600)^(((4.25+(O46-0.263)*4.2)+(4.25-AA46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46,[1]Pitchers!$A:$A,0))))*IF($D46&lt;2,(0.4+0.6*MAX(0,MIN(1,IF($D46=0,((4.25)^(((4.25)+(4.25-(4-O46)*4.25/4*1/9))^0.285)/((4.25)^(((4.25)+(4.25-(4-O46)*4.25/4*1/9))^0.285)+(4.25-(4-O46)*4.25/4*1/9)^(((4.25)+(4.25-(4-O46)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46)))/0.5345*0.0009131+0.0104414*(3.74-MIN(3.74,O46)))*50,(((4.25+(AA46-0.263)*0.32*198*MAX(6,198/33)/198)^(((4.25+(AA46-0.263)*0.32*198*MAX(6,198/33)/198)+(4.25-(4-O46)*4.25/4*MAX(6,198/33)/9))^0.285)/((4.25+(AA46-0.263)*0.32*198*MAX(6,198/33)/198)^(((4.25+(AA46-0.263)*0.32*198*MAX(6,198/33)/198)+(4.25-(4-O46)*4.25/4*MAX(6,198/33)/9))^0.285)+(4.25-(4-O46)*4.25/4*MAX(6,198/33)/9)^(((4.25+(AA46-0.263)*0.32*198*MAX(6,198/33)/198)+(4.25-(4-O46)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46=0,50,198)/0.0065))),1))</f>
        <v>618.21896296296302</v>
      </c>
      <c r="AN46" s="98">
        <f t="shared" si="71"/>
        <v>611.05229629629605</v>
      </c>
      <c r="AO46" s="98">
        <f t="shared" si="72"/>
        <v>508.42981986651216</v>
      </c>
      <c r="AP46" s="98">
        <f t="shared" si="73"/>
        <v>389.61110595859986</v>
      </c>
      <c r="AQ46" s="98">
        <f t="shared" si="74"/>
        <v>261.96163197837524</v>
      </c>
      <c r="AR46" s="98">
        <f t="shared" si="75"/>
        <v>216.95425185185275</v>
      </c>
      <c r="AS46" s="98">
        <f t="shared" si="76"/>
        <v>206.0875851851863</v>
      </c>
      <c r="AT46" s="98">
        <f t="shared" si="77"/>
        <v>193.62091851851989</v>
      </c>
      <c r="AU46" s="98">
        <f t="shared" si="78"/>
        <v>179.55425185185345</v>
      </c>
      <c r="AV46" s="98">
        <f t="shared" si="79"/>
        <v>163.88758518518705</v>
      </c>
      <c r="AW46" s="98">
        <f t="shared" si="80"/>
        <v>150</v>
      </c>
      <c r="AX46" s="98">
        <f t="shared" si="81"/>
        <v>150</v>
      </c>
      <c r="AY46" s="96">
        <f t="shared" si="82"/>
        <v>2.7747784424057924</v>
      </c>
      <c r="AZ46" s="96">
        <f t="shared" si="83"/>
        <v>15.2</v>
      </c>
      <c r="BA46" s="96">
        <f t="shared" si="84"/>
        <v>2.7747784424057924</v>
      </c>
      <c r="BB46" s="96">
        <f t="shared" si="85"/>
        <v>2.2344460726942783</v>
      </c>
      <c r="BC46" s="96">
        <f t="shared" si="86"/>
        <v>1.3705794746060291</v>
      </c>
      <c r="BD46" s="96">
        <f t="shared" si="87"/>
        <v>0.62499315574699854</v>
      </c>
      <c r="BE46" s="96">
        <f t="shared" si="88"/>
        <v>9.9716042218113476E-2</v>
      </c>
      <c r="BF46" s="96">
        <f t="shared" si="89"/>
        <v>0</v>
      </c>
      <c r="BG46" s="96">
        <f t="shared" si="90"/>
        <v>0</v>
      </c>
      <c r="BH46" s="96">
        <f t="shared" si="91"/>
        <v>0</v>
      </c>
      <c r="BI46" s="96">
        <f t="shared" si="92"/>
        <v>0</v>
      </c>
      <c r="BJ46" s="96">
        <f t="shared" si="93"/>
        <v>0</v>
      </c>
      <c r="BK46" s="96">
        <f t="shared" si="94"/>
        <v>0</v>
      </c>
      <c r="BL46" s="96">
        <f t="shared" si="95"/>
        <v>0</v>
      </c>
      <c r="BM46" s="129">
        <f t="shared" si="132"/>
        <v>8</v>
      </c>
      <c r="BN46" s="129" t="str">
        <f t="shared" si="132"/>
        <v/>
      </c>
      <c r="BO46" s="129" t="str">
        <f t="shared" si="132"/>
        <v/>
      </c>
      <c r="BP46" s="129" t="str">
        <f t="shared" si="132"/>
        <v/>
      </c>
      <c r="BQ46" s="129" t="str">
        <f t="shared" si="132"/>
        <v/>
      </c>
      <c r="BR46" s="129" t="str">
        <f t="shared" si="132"/>
        <v/>
      </c>
      <c r="BS46" s="129" t="str">
        <f t="shared" si="132"/>
        <v/>
      </c>
      <c r="BT46" s="129" t="str">
        <f t="shared" si="132"/>
        <v/>
      </c>
      <c r="BU46" s="129" t="str">
        <f t="shared" si="132"/>
        <v/>
      </c>
      <c r="BV46" s="129" t="str">
        <f t="shared" si="132"/>
        <v/>
      </c>
      <c r="BW46" s="129" t="str">
        <f t="shared" si="132"/>
        <v/>
      </c>
      <c r="BX46" s="129" t="str">
        <f t="shared" si="132"/>
        <v/>
      </c>
      <c r="BY46" s="130">
        <f t="shared" si="96"/>
        <v>23.500717484110503</v>
      </c>
      <c r="BZ46" s="130">
        <f t="shared" si="97"/>
        <v>19.307914242304477</v>
      </c>
      <c r="CA46" s="130">
        <f t="shared" si="98"/>
        <v>12.588510966025177</v>
      </c>
      <c r="CB46" s="130">
        <f t="shared" si="99"/>
        <v>6.2880616153729543</v>
      </c>
      <c r="CC46" s="130">
        <f t="shared" si="100"/>
        <v>1.4696437803310465</v>
      </c>
      <c r="CD46" s="130">
        <f t="shared" si="101"/>
        <v>0.5</v>
      </c>
      <c r="CE46" s="130">
        <f t="shared" si="102"/>
        <v>0.5</v>
      </c>
      <c r="CF46" s="130">
        <f t="shared" si="103"/>
        <v>0.5</v>
      </c>
      <c r="CG46" s="130">
        <f t="shared" si="104"/>
        <v>0.5</v>
      </c>
      <c r="CH46" s="130">
        <f t="shared" si="105"/>
        <v>0.5</v>
      </c>
      <c r="CI46" s="130">
        <f t="shared" si="106"/>
        <v>0.5</v>
      </c>
      <c r="CJ46" s="130">
        <f t="shared" si="107"/>
        <v>0.5</v>
      </c>
      <c r="CK46" s="131">
        <f t="shared" si="108"/>
        <v>1</v>
      </c>
      <c r="CL46" s="96">
        <f t="shared" si="109"/>
        <v>0.54065875405023656</v>
      </c>
      <c r="CM46" s="96">
        <f t="shared" si="110"/>
        <v>2.6225284338723842E-2</v>
      </c>
      <c r="CN46" s="96">
        <f t="shared" si="111"/>
        <v>-0.4667842084275724</v>
      </c>
      <c r="CO46" s="96">
        <f t="shared" si="112"/>
        <v>-0.7829834589661897</v>
      </c>
      <c r="CP46" s="96">
        <f t="shared" si="113"/>
        <v>-0.84696090342533892</v>
      </c>
      <c r="CQ46" s="96">
        <f t="shared" si="114"/>
        <v>-0.78402927534222544</v>
      </c>
      <c r="CR46" s="96">
        <f t="shared" si="115"/>
        <v>-0.74475931534222628</v>
      </c>
      <c r="CS46" s="96">
        <f t="shared" si="116"/>
        <v>-0.6997072753422271</v>
      </c>
      <c r="CT46" s="96">
        <f t="shared" si="117"/>
        <v>-0.648873155342228</v>
      </c>
      <c r="CU46" s="96">
        <f t="shared" si="118"/>
        <v>-0.592256955342229</v>
      </c>
      <c r="CV46" s="96">
        <f t="shared" si="119"/>
        <v>-0.54206999999999994</v>
      </c>
      <c r="CW46" s="96">
        <f t="shared" si="120"/>
        <v>-0.54206999999999994</v>
      </c>
      <c r="CX46" s="96">
        <f>MAX(0,(IF(CL46&gt;0,(CL46-ROUNDDOWN(CL46,1))/0.1*LOOKUP(ROUNDUP(CL46+81.1,1),CB!$A:$A,CB!$C:$C)+(1-(CL46-ROUNDDOWN(CL46,1))/0.1)*LOOKUP(ROUNDDOWN(CL46+81.1,1),CB!$A:$A,CB!$C:$C),(CL46-ROUNDDOWN(CL46-0.1,1))/0.1*LOOKUP(ROUNDUP(CL46+81.1,1),CB!$A:$A,CB!$C:$C)+(1-(CL46-ROUNDDOWN(CL46-0.1,1))/0.1)*LOOKUP(ROUNDDOWN(CL46+81.1,1),CB!$A:$A,CB!$C:$C))-LOOKUP(81.1,CB!$A:$A,CB!$C:$C))/(1-(BINOMDIST(97,162,0.5,TRUE)-BINOMDIST(87,162,0.5,TRUE)))*$C$2*($B$1^(LEFT(CX$4,4)*1-LEFT($BA$4,4)*1))*(37.75+CL46))</f>
        <v>0.80248994486416303</v>
      </c>
      <c r="CY46" s="96">
        <f>MAX(0,(IF(CM46&gt;0,(CM46-ROUNDDOWN(CM46,1))/0.1*LOOKUP(ROUNDUP(CM46+81.1,1),CB!$A:$A,CB!$C:$C)+(1-(CM46-ROUNDDOWN(CM46,1))/0.1)*LOOKUP(ROUNDDOWN(CM46+81.1,1),CB!$A:$A,CB!$C:$C),(CM46-ROUNDDOWN(CM46-0.1,1))/0.1*LOOKUP(ROUNDUP(CM46+81.1,1),CB!$A:$A,CB!$C:$C)+(1-(CM46-ROUNDDOWN(CM46-0.1,1))/0.1)*LOOKUP(ROUNDDOWN(CM46+81.1,1),CB!$A:$A,CB!$C:$C))-LOOKUP(81.1,CB!$A:$A,CB!$C:$C))/(1-(BINOMDIST(97,162,0.5,TRUE)-BINOMDIST(87,162,0.5,TRUE)))*$C$2*($B$1^(LEFT(CY$4,4)*1-LEFT($BA$4,4)*1))*(37.75+CM46))</f>
        <v>3.8567231672538442E-2</v>
      </c>
      <c r="CZ46" s="96">
        <f>MAX(0,(IF(CN46&gt;0,(CN46-ROUNDDOWN(CN46,1))/0.1*LOOKUP(ROUNDUP(CN46+81.1,1),CB!$A:$A,CB!$C:$C)+(1-(CN46-ROUNDDOWN(CN46,1))/0.1)*LOOKUP(ROUNDDOWN(CN46+81.1,1),CB!$A:$A,CB!$C:$C),(CN46-ROUNDDOWN(CN46-0.1,1))/0.1*LOOKUP(ROUNDUP(CN46+81.1,1),CB!$A:$A,CB!$C:$C)+(1-(CN46-ROUNDDOWN(CN46-0.1,1))/0.1)*LOOKUP(ROUNDDOWN(CN46+81.1,1),CB!$A:$A,CB!$C:$C))-LOOKUP(81.1,CB!$A:$A,CB!$C:$C))/(1-(BINOMDIST(97,162,0.5,TRUE)-BINOMDIST(87,162,0.5,TRUE)))*$C$2*($B$1^(LEFT(CZ$4,4)*1-LEFT($BA$4,4)*1))*(37.75+CN46))</f>
        <v>0</v>
      </c>
      <c r="DA46" s="96">
        <f>MAX(0,(IF(CO46&gt;0,(CO46-ROUNDDOWN(CO46,1))/0.1*LOOKUP(ROUNDUP(CO46+81.1,1),CB!$A:$A,CB!$C:$C)+(1-(CO46-ROUNDDOWN(CO46,1))/0.1)*LOOKUP(ROUNDDOWN(CO46+81.1,1),CB!$A:$A,CB!$C:$C),(CO46-ROUNDDOWN(CO46-0.1,1))/0.1*LOOKUP(ROUNDUP(CO46+81.1,1),CB!$A:$A,CB!$C:$C)+(1-(CO46-ROUNDDOWN(CO46-0.1,1))/0.1)*LOOKUP(ROUNDDOWN(CO46+81.1,1),CB!$A:$A,CB!$C:$C))-LOOKUP(81.1,CB!$A:$A,CB!$C:$C))/(1-(BINOMDIST(97,162,0.5,TRUE)-BINOMDIST(87,162,0.5,TRUE)))*$C$2*($B$1^(LEFT(DA$4,4)*1-LEFT($BA$4,4)*1))*(37.75+CO46))</f>
        <v>0</v>
      </c>
      <c r="DB46" s="96">
        <f>MAX(0,(IF(CP46&gt;0,(CP46-ROUNDDOWN(CP46,1))/0.1*LOOKUP(ROUNDUP(CP46+81.1,1),CB!$A:$A,CB!$C:$C)+(1-(CP46-ROUNDDOWN(CP46,1))/0.1)*LOOKUP(ROUNDDOWN(CP46+81.1,1),CB!$A:$A,CB!$C:$C),(CP46-ROUNDDOWN(CP46-0.1,1))/0.1*LOOKUP(ROUNDUP(CP46+81.1,1),CB!$A:$A,CB!$C:$C)+(1-(CP46-ROUNDDOWN(CP46-0.1,1))/0.1)*LOOKUP(ROUNDDOWN(CP46+81.1,1),CB!$A:$A,CB!$C:$C))-LOOKUP(81.1,CB!$A:$A,CB!$C:$C))/(1-(BINOMDIST(97,162,0.5,TRUE)-BINOMDIST(87,162,0.5,TRUE)))*$C$2*($B$1^(LEFT(DB$4,4)*1-LEFT($BA$4,4)*1))*(37.75+CP46))</f>
        <v>0</v>
      </c>
      <c r="DC46" s="96">
        <f>MAX(0,(IF(CQ46&gt;0,(CQ46-ROUNDDOWN(CQ46,1))/0.1*LOOKUP(ROUNDUP(CQ46+81.1,1),CB!$A:$A,CB!$C:$C)+(1-(CQ46-ROUNDDOWN(CQ46,1))/0.1)*LOOKUP(ROUNDDOWN(CQ46+81.1,1),CB!$A:$A,CB!$C:$C),(CQ46-ROUNDDOWN(CQ46-0.1,1))/0.1*LOOKUP(ROUNDUP(CQ46+81.1,1),CB!$A:$A,CB!$C:$C)+(1-(CQ46-ROUNDDOWN(CQ46-0.1,1))/0.1)*LOOKUP(ROUNDDOWN(CQ46+81.1,1),CB!$A:$A,CB!$C:$C))-LOOKUP(81.1,CB!$A:$A,CB!$C:$C))/(1-(BINOMDIST(97,162,0.5,TRUE)-BINOMDIST(87,162,0.5,TRUE)))*$C$2*($B$1^(LEFT(DC$4,4)*1-LEFT($BA$4,4)*1))*(37.75+CQ46))</f>
        <v>0</v>
      </c>
      <c r="DD46" s="96">
        <f>MAX(0,(IF(CR46&gt;0,(CR46-ROUNDDOWN(CR46,1))/0.1*LOOKUP(ROUNDUP(CR46+81.1,1),CB!$A:$A,CB!$C:$C)+(1-(CR46-ROUNDDOWN(CR46,1))/0.1)*LOOKUP(ROUNDDOWN(CR46+81.1,1),CB!$A:$A,CB!$C:$C),(CR46-ROUNDDOWN(CR46-0.1,1))/0.1*LOOKUP(ROUNDUP(CR46+81.1,1),CB!$A:$A,CB!$C:$C)+(1-(CR46-ROUNDDOWN(CR46-0.1,1))/0.1)*LOOKUP(ROUNDDOWN(CR46+81.1,1),CB!$A:$A,CB!$C:$C))-LOOKUP(81.1,CB!$A:$A,CB!$C:$C))/(1-(BINOMDIST(97,162,0.5,TRUE)-BINOMDIST(87,162,0.5,TRUE)))*$C$2*($B$1^(LEFT(DD$4,4)*1-LEFT($BA$4,4)*1))*(37.75+CR46))</f>
        <v>0</v>
      </c>
      <c r="DE46" s="96">
        <f>MAX(0,(IF(CS46&gt;0,(CS46-ROUNDDOWN(CS46,1))/0.1*LOOKUP(ROUNDUP(CS46+81.1,1),CB!$A:$A,CB!$C:$C)+(1-(CS46-ROUNDDOWN(CS46,1))/0.1)*LOOKUP(ROUNDDOWN(CS46+81.1,1),CB!$A:$A,CB!$C:$C),(CS46-ROUNDDOWN(CS46-0.1,1))/0.1*LOOKUP(ROUNDUP(CS46+81.1,1),CB!$A:$A,CB!$C:$C)+(1-(CS46-ROUNDDOWN(CS46-0.1,1))/0.1)*LOOKUP(ROUNDDOWN(CS46+81.1,1),CB!$A:$A,CB!$C:$C))-LOOKUP(81.1,CB!$A:$A,CB!$C:$C))/(1-(BINOMDIST(97,162,0.5,TRUE)-BINOMDIST(87,162,0.5,TRUE)))*$C$2*($B$1^(LEFT(DE$4,4)*1-LEFT($BA$4,4)*1))*(37.75+CS46))</f>
        <v>0</v>
      </c>
      <c r="DF46" s="96">
        <f>MAX(0,(IF(CT46&gt;0,(CT46-ROUNDDOWN(CT46,1))/0.1*LOOKUP(ROUNDUP(CT46+81.1,1),CB!$A:$A,CB!$C:$C)+(1-(CT46-ROUNDDOWN(CT46,1))/0.1)*LOOKUP(ROUNDDOWN(CT46+81.1,1),CB!$A:$A,CB!$C:$C),(CT46-ROUNDDOWN(CT46-0.1,1))/0.1*LOOKUP(ROUNDUP(CT46+81.1,1),CB!$A:$A,CB!$C:$C)+(1-(CT46-ROUNDDOWN(CT46-0.1,1))/0.1)*LOOKUP(ROUNDDOWN(CT46+81.1,1),CB!$A:$A,CB!$C:$C))-LOOKUP(81.1,CB!$A:$A,CB!$C:$C))/(1-(BINOMDIST(97,162,0.5,TRUE)-BINOMDIST(87,162,0.5,TRUE)))*$C$2*($B$1^(LEFT(DF$4,4)*1-LEFT($BA$4,4)*1))*(37.75+CT46))</f>
        <v>0</v>
      </c>
      <c r="DG46" s="96">
        <f>MAX(0,(IF(CU46&gt;0,(CU46-ROUNDDOWN(CU46,1))/0.1*LOOKUP(ROUNDUP(CU46+81.1,1),CB!$A:$A,CB!$C:$C)+(1-(CU46-ROUNDDOWN(CU46,1))/0.1)*LOOKUP(ROUNDDOWN(CU46+81.1,1),CB!$A:$A,CB!$C:$C),(CU46-ROUNDDOWN(CU46-0.1,1))/0.1*LOOKUP(ROUNDUP(CU46+81.1,1),CB!$A:$A,CB!$C:$C)+(1-(CU46-ROUNDDOWN(CU46-0.1,1))/0.1)*LOOKUP(ROUNDDOWN(CU46+81.1,1),CB!$A:$A,CB!$C:$C))-LOOKUP(81.1,CB!$A:$A,CB!$C:$C))/(1-(BINOMDIST(97,162,0.5,TRUE)-BINOMDIST(87,162,0.5,TRUE)))*$C$2*($B$1^(LEFT(DG$4,4)*1-LEFT($BA$4,4)*1))*(37.75+CU46))</f>
        <v>0</v>
      </c>
      <c r="DH46" s="96">
        <f>MAX(0,(IF(CV46&gt;0,(CV46-ROUNDDOWN(CV46,1))/0.1*LOOKUP(ROUNDUP(CV46+81.1,1),CB!$A:$A,CB!$C:$C)+(1-(CV46-ROUNDDOWN(CV46,1))/0.1)*LOOKUP(ROUNDDOWN(CV46+81.1,1),CB!$A:$A,CB!$C:$C),(CV46-ROUNDDOWN(CV46-0.1,1))/0.1*LOOKUP(ROUNDUP(CV46+81.1,1),CB!$A:$A,CB!$C:$C)+(1-(CV46-ROUNDDOWN(CV46-0.1,1))/0.1)*LOOKUP(ROUNDDOWN(CV46+81.1,1),CB!$A:$A,CB!$C:$C))-LOOKUP(81.1,CB!$A:$A,CB!$C:$C))/(1-(BINOMDIST(97,162,0.5,TRUE)-BINOMDIST(87,162,0.5,TRUE)))*$C$2*($B$1^(LEFT(DH$4,4)*1-LEFT($BA$4,4)*1))*(37.75+CV46))</f>
        <v>0</v>
      </c>
      <c r="DI46" s="96">
        <f>MAX(0,(IF(CW46&gt;0,(CW46-ROUNDDOWN(CW46,1))/0.1*LOOKUP(ROUNDUP(CW46+81.1,1),CB!$A:$A,CB!$C:$C)+(1-(CW46-ROUNDDOWN(CW46,1))/0.1)*LOOKUP(ROUNDDOWN(CW46+81.1,1),CB!$A:$A,CB!$C:$C),(CW46-ROUNDDOWN(CW46-0.1,1))/0.1*LOOKUP(ROUNDUP(CW46+81.1,1),CB!$A:$A,CB!$C:$C)+(1-(CW46-ROUNDDOWN(CW46-0.1,1))/0.1)*LOOKUP(ROUNDDOWN(CW46+81.1,1),CB!$A:$A,CB!$C:$C))-LOOKUP(81.1,CB!$A:$A,CB!$C:$C))/(1-(BINOMDIST(97,162,0.5,TRUE)-BINOMDIST(87,162,0.5,TRUE)))*$C$2*($B$1^(LEFT(DI$4,4)*1-LEFT($BA$4,4)*1))*(37.75+CW46))</f>
        <v>0</v>
      </c>
      <c r="DJ46" s="90">
        <f t="shared" si="121"/>
        <v>0.80248994486416303</v>
      </c>
      <c r="DK46" s="132"/>
      <c r="DL46" s="132">
        <f t="shared" si="122"/>
        <v>15.800717484110503</v>
      </c>
      <c r="DM46" s="132">
        <f t="shared" si="123"/>
        <v>34.739453120289298</v>
      </c>
      <c r="DN46" s="132">
        <f t="shared" si="124"/>
        <v>48.295643415391105</v>
      </c>
      <c r="DO46" s="132">
        <f t="shared" si="125"/>
        <v>57.444094803754616</v>
      </c>
      <c r="DP46" s="132">
        <f t="shared" si="126"/>
        <v>63.722518394875493</v>
      </c>
      <c r="DQ46" s="132">
        <f t="shared" si="127"/>
        <v>69.696610491848062</v>
      </c>
      <c r="DR46" s="132">
        <f t="shared" si="128"/>
        <v>75.910706447792961</v>
      </c>
      <c r="DS46" s="132">
        <f t="shared" si="129"/>
        <v>82.351747165275214</v>
      </c>
      <c r="DT46" s="132">
        <f t="shared" si="130"/>
        <v>89.005696283280301</v>
      </c>
      <c r="DU46" s="132">
        <f t="shared" si="131"/>
        <v>95.857869409261269</v>
      </c>
      <c r="DV46" s="132"/>
      <c r="DW46" s="132"/>
      <c r="DX46" s="132"/>
      <c r="DY46" s="132"/>
      <c r="DZ46" s="132"/>
      <c r="EA46" s="132"/>
      <c r="EB46" s="132"/>
      <c r="EC46" s="132"/>
      <c r="ED46" s="132"/>
      <c r="EE46" s="132"/>
      <c r="ER46" s="132"/>
      <c r="ES46" s="132"/>
      <c r="ET46" s="132"/>
      <c r="EU46" s="132"/>
      <c r="EV46" s="132"/>
      <c r="EW46" s="132"/>
      <c r="EX46" s="132"/>
      <c r="EY46" s="132"/>
      <c r="EZ46" s="132"/>
      <c r="FA46" s="132"/>
      <c r="FB46" s="132"/>
      <c r="FC46" s="132"/>
    </row>
    <row r="47" spans="1:159" ht="12.75" customHeight="1" x14ac:dyDescent="0.2">
      <c r="A47">
        <v>455009</v>
      </c>
      <c r="B47" s="99" t="str">
        <f>INDEX([1]Bios!$O:$O,MATCH(A47,[1]Bios!$C:$C,0))</f>
        <v>Broxton, Jonathan</v>
      </c>
      <c r="C47" s="92" t="s">
        <v>57</v>
      </c>
      <c r="D47" s="94">
        <f>LOOKUP(IF(INDEX([1]Bios!$M:$M,MATCH(A47,[1]Bios!$C:$C,0))="P",INDEX([1]Pitchers!$Q:$Q,MATCH(A47,[1]Pitchers!$A:$A,0)),INDEX([1]Hitters!$AV:$AV,MATCH(A47,[1]Hitters!$A:$A,0))),Positions!A:A,Positions!B:B)</f>
        <v>0</v>
      </c>
      <c r="E47" s="137">
        <v>2</v>
      </c>
      <c r="F47" s="138">
        <f t="shared" si="68"/>
        <v>8.0470680847789975</v>
      </c>
      <c r="G47" s="138">
        <v>7.5</v>
      </c>
      <c r="H47" s="94"/>
      <c r="I47" s="93">
        <f>6</f>
        <v>6</v>
      </c>
      <c r="J47" s="93">
        <f>6</f>
        <v>6</v>
      </c>
      <c r="K47" s="94">
        <f>MIN(IF(D47&gt;1,INDEX([1]Hitters!$DA:$DA,MATCH(A47,[1]Hitters!$A:$A,0)),INDEX([1]Pitchers!$DA:$DA,MATCH(A47,[1]Pitchers!$A:$A,0))),J47)</f>
        <v>6</v>
      </c>
      <c r="L47" s="94">
        <f t="shared" si="69"/>
        <v>4</v>
      </c>
      <c r="M47" s="95">
        <f>IF(D47&gt;1,INDEX([1]Hitters!$CV:$CV,MATCH($A47,[1]Hitters!$A:$A,0)),INDEX([1]Pitchers!$CP:$CP,MATCH($A47,[1]Pitchers!$A:$A,0)))</f>
        <v>32.041666666666664</v>
      </c>
      <c r="N47" s="90">
        <f t="shared" si="70"/>
        <v>0.49496636241909187</v>
      </c>
      <c r="O47" s="97">
        <f>IF($D47&gt;1,INDEX([1]Hitters!$AF:$AF,MATCH($A47,[1]Hitters!$A:$A,0)),INDEX([1]Pitchers!$AJ:$AJ,MATCH($A47,[1]Pitchers!$A:$A,0))*IF(OR(AND($D47=0,INDEX([1]Pitchers!$Q:$Q,MATCH($A47,[1]Pitchers!$A:$A,0))="R"),AND($D47=1,INDEX([1]Pitchers!$Q:$Q,MATCH($A47,[1]Pitchers!$A:$A,0))="S")),1,IF($D47=0,0.83+(1-INDEX([1]Pitchers!$BE:$BE,MATCH($A47,[1]Pitchers!$A:$A,0)))/8,1/(0.83+(1-INDEX([1]Pitchers!$BE:$BE,MATCH($A47,[1]Pitchers!$A:$A,0)))/8))))</f>
        <v>3.6625290804606951</v>
      </c>
      <c r="P47" s="97">
        <f>IF($D47&gt;1,O47+(LOOKUP(ROUNDDOWN($M47+RIGHT(P$4,4)*1-2016,0),Age!$A:$A,Age!$C:$C)*(1-($M47+RIGHT(P$4,4)*1-2016-ROUNDDOWN($M47+RIGHT(P$4,4)*1-2016,0)))+LOOKUP(ROUNDUP($M47+RIGHT(P$4,4)*1-2016,0),Age!$A:$A,Age!$C:$C)*(($M47+RIGHT(P$4,4)*1-2016-ROUNDDOWN($M47+RIGHT(P$4,4)*1-2016,0))))*IF($M47+RIGHT(P$4,4)*1-2016&gt;27,1,INDEX([1]Hitters!$BG:$BG,MATCH($A47,[1]Hitters!$A:$A,0))),O47*(1-(1-(LOOKUP(ROUNDDOWN($M47+RIGHT(P$4,4)*1-2016,0),Age!$A:$A,Age!$L:$L)*(1-($M47+RIGHT(P$4,4)*1-2016-ROUNDDOWN($M47+RIGHT(P$4,4)*1-2016,0)))+LOOKUP(ROUNDUP($M47+RIGHT(P$4,4)*1-2016,0),Age!$A:$A,Age!$L:$L)*(($M47+RIGHT(P$4,4)*1-2016-ROUNDDOWN($M47+RIGHT(P$4,4)*1-2016,0)))))*IF($M47+RIGHT(P$4,4)*1-2016&gt;27,1,INDEX([1]Pitchers!$BE:$BE,MATCH($A47,[1]Pitchers!$A:$A,0)))))</f>
        <v>3.7897638146621127</v>
      </c>
      <c r="Q47" s="97">
        <f>IF($D47&gt;1,P47+(LOOKUP(ROUNDDOWN($M47+RIGHT(Q$4,4)*1-2016,0),Age!$A:$A,Age!$C:$C)*(1-($M47+RIGHT(Q$4,4)*1-2016-ROUNDDOWN($M47+RIGHT(Q$4,4)*1-2016,0)))+LOOKUP(ROUNDUP($M47+RIGHT(Q$4,4)*1-2016,0),Age!$A:$A,Age!$C:$C)*(($M47+RIGHT(Q$4,4)*1-2016-ROUNDDOWN($M47+RIGHT(Q$4,4)*1-2016,0))))*IF($M47+RIGHT(Q$4,4)*1-2016&gt;27,1,INDEX([1]Hitters!$BG:$BG,MATCH($A47,[1]Hitters!$A:$A,0))),P47*(1-(1-(LOOKUP(ROUNDDOWN($M47+RIGHT(Q$4,4)*1-2016,0),Age!$A:$A,Age!$L:$L)*(1-($M47+RIGHT(Q$4,4)*1-2016-ROUNDDOWN($M47+RIGHT(Q$4,4)*1-2016,0)))+LOOKUP(ROUNDUP($M47+RIGHT(Q$4,4)*1-2016,0),Age!$A:$A,Age!$L:$L)*(($M47+RIGHT(Q$4,4)*1-2016-ROUNDDOWN($M47+RIGHT(Q$4,4)*1-2016,0)))))*IF($M47+RIGHT(Q$4,4)*1-2016&gt;27,1,INDEX([1]Pitchers!$BE:$BE,MATCH($A47,[1]Pitchers!$A:$A,0)))))</f>
        <v>3.9432097724495216</v>
      </c>
      <c r="R47" s="97">
        <f>IF($D47&gt;1,Q47+(LOOKUP(ROUNDDOWN($M47+RIGHT(R$4,4)*1-2016,0),Age!$A:$A,Age!$C:$C)*(1-($M47+RIGHT(R$4,4)*1-2016-ROUNDDOWN($M47+RIGHT(R$4,4)*1-2016,0)))+LOOKUP(ROUNDUP($M47+RIGHT(R$4,4)*1-2016,0),Age!$A:$A,Age!$C:$C)*(($M47+RIGHT(R$4,4)*1-2016-ROUNDDOWN($M47+RIGHT(R$4,4)*1-2016,0))))*IF($M47+RIGHT(R$4,4)*1-2016&gt;27,1,INDEX([1]Hitters!$BG:$BG,MATCH($A47,[1]Hitters!$A:$A,0))),Q47*(1-(1-(LOOKUP(ROUNDDOWN($M47+RIGHT(R$4,4)*1-2016,0),Age!$A:$A,Age!$L:$L)*(1-($M47+RIGHT(R$4,4)*1-2016-ROUNDDOWN($M47+RIGHT(R$4,4)*1-2016,0)))+LOOKUP(ROUNDUP($M47+RIGHT(R$4,4)*1-2016,0),Age!$A:$A,Age!$L:$L)*(($M47+RIGHT(R$4,4)*1-2016-ROUNDDOWN($M47+RIGHT(R$4,4)*1-2016,0)))))*IF($M47+RIGHT(R$4,4)*1-2016&gt;27,1,INDEX([1]Pitchers!$BE:$BE,MATCH($A47,[1]Pitchers!$A:$A,0)))))</f>
        <v>4.125542149323512</v>
      </c>
      <c r="S47" s="97">
        <f>IF($D47&gt;1,R47+(LOOKUP(ROUNDDOWN($M47+RIGHT(S$4,4)*1-2016,0),Age!$A:$A,Age!$C:$C)*(1-($M47+RIGHT(S$4,4)*1-2016-ROUNDDOWN($M47+RIGHT(S$4,4)*1-2016,0)))+LOOKUP(ROUNDUP($M47+RIGHT(S$4,4)*1-2016,0),Age!$A:$A,Age!$C:$C)*(($M47+RIGHT(S$4,4)*1-2016-ROUNDDOWN($M47+RIGHT(S$4,4)*1-2016,0))))*IF($M47+RIGHT(S$4,4)*1-2016&gt;27,1,INDEX([1]Hitters!$BG:$BG,MATCH($A47,[1]Hitters!$A:$A,0))),R47*(1-(1-(LOOKUP(ROUNDDOWN($M47+RIGHT(S$4,4)*1-2016,0),Age!$A:$A,Age!$L:$L)*(1-($M47+RIGHT(S$4,4)*1-2016-ROUNDDOWN($M47+RIGHT(S$4,4)*1-2016,0)))+LOOKUP(ROUNDUP($M47+RIGHT(S$4,4)*1-2016,0),Age!$A:$A,Age!$L:$L)*(($M47+RIGHT(S$4,4)*1-2016-ROUNDDOWN($M47+RIGHT(S$4,4)*1-2016,0)))))*IF($M47+RIGHT(S$4,4)*1-2016&gt;27,1,INDEX([1]Pitchers!$BE:$BE,MATCH($A47,[1]Pitchers!$A:$A,0)))))</f>
        <v>4.3400273666909426</v>
      </c>
      <c r="T47" s="97">
        <f>IF($D47&gt;1,S47+(LOOKUP(ROUNDDOWN($M47+RIGHT(T$4,4)*1-2016,0),Age!$A:$A,Age!$C:$C)*(1-($M47+RIGHT(T$4,4)*1-2016-ROUNDDOWN($M47+RIGHT(T$4,4)*1-2016,0)))+LOOKUP(ROUNDUP($M47+RIGHT(T$4,4)*1-2016,0),Age!$A:$A,Age!$C:$C)*(($M47+RIGHT(T$4,4)*1-2016-ROUNDDOWN($M47+RIGHT(T$4,4)*1-2016,0))))*IF($M47+RIGHT(T$4,4)*1-2016&gt;27,1,INDEX([1]Hitters!$BG:$BG,MATCH($A47,[1]Hitters!$A:$A,0))),S47*(1-(1-(LOOKUP(ROUNDDOWN($M47+RIGHT(T$4,4)*1-2016,0),Age!$A:$A,Age!$L:$L)*(1-($M47+RIGHT(T$4,4)*1-2016-ROUNDDOWN($M47+RIGHT(T$4,4)*1-2016,0)))+LOOKUP(ROUNDUP($M47+RIGHT(T$4,4)*1-2016,0),Age!$A:$A,Age!$L:$L)*(($M47+RIGHT(T$4,4)*1-2016-ROUNDDOWN($M47+RIGHT(T$4,4)*1-2016,0)))))*IF($M47+RIGHT(T$4,4)*1-2016&gt;27,1,INDEX([1]Pitchers!$BE:$BE,MATCH($A47,[1]Pitchers!$A:$A,0)))))</f>
        <v>4.5906187384989376</v>
      </c>
      <c r="U47" s="97">
        <f>IF($D47&gt;1,T47+(LOOKUP(ROUNDDOWN($M47+RIGHT(U$4,4)*1-2016,0),Age!$A:$A,Age!$C:$C)*(1-($M47+RIGHT(U$4,4)*1-2016-ROUNDDOWN($M47+RIGHT(U$4,4)*1-2016,0)))+LOOKUP(ROUNDUP($M47+RIGHT(U$4,4)*1-2016,0),Age!$A:$A,Age!$C:$C)*(($M47+RIGHT(U$4,4)*1-2016-ROUNDDOWN($M47+RIGHT(U$4,4)*1-2016,0))))*IF($M47+RIGHT(U$4,4)*1-2016&gt;27,1,INDEX([1]Hitters!$BG:$BG,MATCH($A47,[1]Hitters!$A:$A,0))),T47*(1-(1-(LOOKUP(ROUNDDOWN($M47+RIGHT(U$4,4)*1-2016,0),Age!$A:$A,Age!$L:$L)*(1-($M47+RIGHT(U$4,4)*1-2016-ROUNDDOWN($M47+RIGHT(U$4,4)*1-2016,0)))+LOOKUP(ROUNDUP($M47+RIGHT(U$4,4)*1-2016,0),Age!$A:$A,Age!$L:$L)*(($M47+RIGHT(U$4,4)*1-2016-ROUNDDOWN($M47+RIGHT(U$4,4)*1-2016,0)))))*IF($M47+RIGHT(U$4,4)*1-2016&gt;27,1,INDEX([1]Pitchers!$BE:$BE,MATCH($A47,[1]Pitchers!$A:$A,0)))))</f>
        <v>4.8820752094484234</v>
      </c>
      <c r="V47" s="97">
        <f>IF($D47&gt;1,U47+(LOOKUP(ROUNDDOWN($M47+RIGHT(V$4,4)*1-2016,0),Age!$A:$A,Age!$C:$C)*(1-($M47+RIGHT(V$4,4)*1-2016-ROUNDDOWN($M47+RIGHT(V$4,4)*1-2016,0)))+LOOKUP(ROUNDUP($M47+RIGHT(V$4,4)*1-2016,0),Age!$A:$A,Age!$C:$C)*(($M47+RIGHT(V$4,4)*1-2016-ROUNDDOWN($M47+RIGHT(V$4,4)*1-2016,0))))*IF($M47+RIGHT(V$4,4)*1-2016&gt;27,1,INDEX([1]Hitters!$BG:$BG,MATCH($A47,[1]Hitters!$A:$A,0))),U47*(1-(1-(LOOKUP(ROUNDDOWN($M47+RIGHT(V$4,4)*1-2016,0),Age!$A:$A,Age!$L:$L)*(1-($M47+RIGHT(V$4,4)*1-2016-ROUNDDOWN($M47+RIGHT(V$4,4)*1-2016,0)))+LOOKUP(ROUNDUP($M47+RIGHT(V$4,4)*1-2016,0),Age!$A:$A,Age!$L:$L)*(($M47+RIGHT(V$4,4)*1-2016-ROUNDDOWN($M47+RIGHT(V$4,4)*1-2016,0)))))*IF($M47+RIGHT(V$4,4)*1-2016&gt;27,1,INDEX([1]Pitchers!$BE:$BE,MATCH($A47,[1]Pitchers!$A:$A,0)))))</f>
        <v>5.2201080627526233</v>
      </c>
      <c r="W47" s="97">
        <f>IF($D47&gt;1,V47+(LOOKUP(ROUNDDOWN($M47+RIGHT(W$4,4)*1-2016,0),Age!$A:$A,Age!$C:$C)*(1-($M47+RIGHT(W$4,4)*1-2016-ROUNDDOWN($M47+RIGHT(W$4,4)*1-2016,0)))+LOOKUP(ROUNDUP($M47+RIGHT(W$4,4)*1-2016,0),Age!$A:$A,Age!$C:$C)*(($M47+RIGHT(W$4,4)*1-2016-ROUNDDOWN($M47+RIGHT(W$4,4)*1-2016,0))))*IF($M47+RIGHT(W$4,4)*1-2016&gt;27,1,INDEX([1]Hitters!$BG:$BG,MATCH($A47,[1]Hitters!$A:$A,0))),V47*(1-(1-(LOOKUP(ROUNDDOWN($M47+RIGHT(W$4,4)*1-2016,0),Age!$A:$A,Age!$L:$L)*(1-($M47+RIGHT(W$4,4)*1-2016-ROUNDDOWN($M47+RIGHT(W$4,4)*1-2016,0)))+LOOKUP(ROUNDUP($M47+RIGHT(W$4,4)*1-2016,0),Age!$A:$A,Age!$L:$L)*(($M47+RIGHT(W$4,4)*1-2016-ROUNDDOWN($M47+RIGHT(W$4,4)*1-2016,0)))))*IF($M47+RIGHT(W$4,4)*1-2016&gt;27,1,INDEX([1]Pitchers!$BE:$BE,MATCH($A47,[1]Pitchers!$A:$A,0)))))</f>
        <v>5.611561791333413</v>
      </c>
      <c r="X47" s="97">
        <f>IF($D47&gt;1,W47+(LOOKUP(ROUNDDOWN($M47+RIGHT(X$4,4)*1-2016,0),Age!$A:$A,Age!$C:$C)*(1-($M47+RIGHT(X$4,4)*1-2016-ROUNDDOWN($M47+RIGHT(X$4,4)*1-2016,0)))+LOOKUP(ROUNDUP($M47+RIGHT(X$4,4)*1-2016,0),Age!$A:$A,Age!$C:$C)*(($M47+RIGHT(X$4,4)*1-2016-ROUNDDOWN($M47+RIGHT(X$4,4)*1-2016,0))))*IF($M47+RIGHT(X$4,4)*1-2016&gt;27,1,INDEX([1]Hitters!$BG:$BG,MATCH($A47,[1]Hitters!$A:$A,0))),W47*(1-(1-(LOOKUP(ROUNDDOWN($M47+RIGHT(X$4,4)*1-2016,0),Age!$A:$A,Age!$L:$L)*(1-($M47+RIGHT(X$4,4)*1-2016-ROUNDDOWN($M47+RIGHT(X$4,4)*1-2016,0)))+LOOKUP(ROUNDUP($M47+RIGHT(X$4,4)*1-2016,0),Age!$A:$A,Age!$L:$L)*(($M47+RIGHT(X$4,4)*1-2016-ROUNDDOWN($M47+RIGHT(X$4,4)*1-2016,0)))))*IF($M47+RIGHT(X$4,4)*1-2016&gt;27,1,INDEX([1]Pitchers!$BE:$BE,MATCH($A47,[1]Pitchers!$A:$A,0)))))</f>
        <v>6.0646369522149213</v>
      </c>
      <c r="Y47" s="97">
        <f>IF($D47&gt;1,X47+(LOOKUP(ROUNDDOWN($M47+RIGHT(Y$4,4)*1-2016,0),Age!$A:$A,Age!$C:$C)*(1-($M47+RIGHT(Y$4,4)*1-2016-ROUNDDOWN($M47+RIGHT(Y$4,4)*1-2016,0)))+LOOKUP(ROUNDUP($M47+RIGHT(Y$4,4)*1-2016,0),Age!$A:$A,Age!$C:$C)*(($M47+RIGHT(Y$4,4)*1-2016-ROUNDDOWN($M47+RIGHT(Y$4,4)*1-2016,0))))*IF($M47+RIGHT(Y$4,4)*1-2016&gt;27,1,INDEX([1]Hitters!$BG:$BG,MATCH($A47,[1]Hitters!$A:$A,0))),X47*(1-(1-(LOOKUP(ROUNDDOWN($M47+RIGHT(Y$4,4)*1-2016,0),Age!$A:$A,Age!$L:$L)*(1-($M47+RIGHT(Y$4,4)*1-2016-ROUNDDOWN($M47+RIGHT(Y$4,4)*1-2016,0)))+LOOKUP(ROUNDUP($M47+RIGHT(Y$4,4)*1-2016,0),Age!$A:$A,Age!$L:$L)*(($M47+RIGHT(Y$4,4)*1-2016-ROUNDDOWN($M47+RIGHT(Y$4,4)*1-2016,0)))))*IF($M47+RIGHT(Y$4,4)*1-2016&gt;27,1,INDEX([1]Pitchers!$BE:$BE,MATCH($A47,[1]Pitchers!$A:$A,0)))))</f>
        <v>6.5891648752799208</v>
      </c>
      <c r="Z47" s="97">
        <f>IF($D47&gt;1,Y47+(LOOKUP(ROUNDDOWN($M47+RIGHT(Z$4,4)*1-2016,0),Age!$A:$A,Age!$C:$C)*(1-($M47+RIGHT(Z$4,4)*1-2016-ROUNDDOWN($M47+RIGHT(Z$4,4)*1-2016,0)))+LOOKUP(ROUNDUP($M47+RIGHT(Z$4,4)*1-2016,0),Age!$A:$A,Age!$C:$C)*(($M47+RIGHT(Z$4,4)*1-2016-ROUNDDOWN($M47+RIGHT(Z$4,4)*1-2016,0))))*IF($M47+RIGHT(Z$4,4)*1-2016&gt;27,1,INDEX([1]Hitters!$BG:$BG,MATCH($A47,[1]Hitters!$A:$A,0))),Y47*(1-(1-(LOOKUP(ROUNDDOWN($M47+RIGHT(Z$4,4)*1-2016,0),Age!$A:$A,Age!$L:$L)*(1-($M47+RIGHT(Z$4,4)*1-2016-ROUNDDOWN($M47+RIGHT(Z$4,4)*1-2016,0)))+LOOKUP(ROUNDUP($M47+RIGHT(Z$4,4)*1-2016,0),Age!$A:$A,Age!$L:$L)*(($M47+RIGHT(Z$4,4)*1-2016-ROUNDDOWN($M47+RIGHT(Z$4,4)*1-2016,0)))))*IF($M47+RIGHT(Z$4,4)*1-2016&gt;27,1,INDEX([1]Pitchers!$BE:$BE,MATCH($A47,[1]Pitchers!$A:$A,0)))))</f>
        <v>7.19694669789037</v>
      </c>
      <c r="AA47" s="96">
        <f>IF($D47=0,0,IF($D47=1,INDEX([1]Pitchers!$FK:$FK,MATCH($A47,[1]Pitchers!$A:$A,0)),MAX(-16,IF($D47=10,-16,IF($D47&lt;2,0,INDEX([1]Hitters!$AZ:$AZ,MATCH($A47,[1]Hitters!$A:$A,0)))))))</f>
        <v>0</v>
      </c>
      <c r="AB47" s="96">
        <f>IF($D47=0,0,IF($D47=1,INDEX([1]Pitchers!$FK:$FK,MATCH($A47,[1]Pitchers!$A:$A,0)),MAX(-16,IF($D47=2,AA47-MIN(0.75,0.25*(RIGHT(AB$4,4)*1-(RIGHT($AD$4,4)*1)+0.25)*(1-MIN(0.75,INDEX([1]Hitters!$CF:$CF,MATCH($A47,[1]Hitters!$A:$A,0)))/0.75*1)+INDEX([1]Hitters!$CF:$CF,MATCH($A47,[1]Hitters!$A:$A,0)))/0.75*1,IF($D47&gt;6,(AA47-MIN(0.75,0.25*(RIGHT(AB$4,4)*1-(RIGHT($AD$4,4)*1)+0.25)*(1-MIN(0.75,INDEX([1]Hitters!$CF:$CF,MATCH($A47,[1]Hitters!$A:$A,0)))/0.75*1)+INDEX([1]Hitters!$CF:$CF,MATCH($A47,[1]Hitters!$A:$A,0)))/0.75*($M47+RIGHT(AB$4,4)*1-RIGHT($AA$4,4)*1+10)*0.05),IF($D47=3,(AA47-MIN(0.75,0.25*(RIGHT(AB$4,4)*1-(RIGHT($AD$4,4)*1)+0.25)*(1-MIN(0.75,INDEX([1]Hitters!$CF:$CF,MATCH($A47,[1]Hitters!$A:$A,0)))/0.75*1)+INDEX([1]Hitters!$CF:$CF,MATCH($A47,[1]Hitters!$A:$A,0)))/0.75*($M47+RIGHT(AB$4,4)*1-RIGHT($AA$4,4)*1-27)*0.1),(AA47-MIN(0.75,0.25*(RIGHT(AB$4,4)*1-(RIGHT($AD$4,4)*1)+0.25)*(1-MIN(0.75,INDEX([1]Hitters!$CF:$CF,MATCH($A47,[1]Hitters!$A:$A,0)))/0.75*1)+INDEX([1]Hitters!$CF:$CF,MATCH($A47,[1]Hitters!$A:$A,0)))/0.75*($M47+RIGHT(AB$4,4)*1-RIGHT($AA$4,4)*1-20)*0.094)))))))</f>
        <v>0</v>
      </c>
      <c r="AC47" s="96">
        <f>IF($D47=0,0,IF($D47=1,INDEX([1]Pitchers!$FK:$FK,MATCH($A47,[1]Pitchers!$A:$A,0)),MAX(-16,IF($D47=2,AB47-MIN(0.75,0.25*(RIGHT(AC$4,4)*1-(RIGHT($AD$4,4)*1)+0.25)*(1-MIN(0.75,INDEX([1]Hitters!$CF:$CF,MATCH($A47,[1]Hitters!$A:$A,0)))/0.75*1)+INDEX([1]Hitters!$CF:$CF,MATCH($A47,[1]Hitters!$A:$A,0)))/0.75*1,IF($D47&gt;6,(AB47-MIN(0.75,0.25*(RIGHT(AC$4,4)*1-(RIGHT($AD$4,4)*1)+0.25)*(1-MIN(0.75,INDEX([1]Hitters!$CF:$CF,MATCH($A47,[1]Hitters!$A:$A,0)))/0.75*1)+INDEX([1]Hitters!$CF:$CF,MATCH($A47,[1]Hitters!$A:$A,0)))/0.75*($M47+RIGHT(AC$4,4)*1-RIGHT($AA$4,4)*1+10)*0.05),IF($D47=3,(AB47-MIN(0.75,0.25*(RIGHT(AC$4,4)*1-(RIGHT($AD$4,4)*1)+0.25)*(1-MIN(0.75,INDEX([1]Hitters!$CF:$CF,MATCH($A47,[1]Hitters!$A:$A,0)))/0.75*1)+INDEX([1]Hitters!$CF:$CF,MATCH($A47,[1]Hitters!$A:$A,0)))/0.75*($M47+RIGHT(AC$4,4)*1-RIGHT($AA$4,4)*1-27)*0.1),(AB47-MIN(0.75,0.25*(RIGHT(AC$4,4)*1-(RIGHT($AD$4,4)*1)+0.25)*(1-MIN(0.75,INDEX([1]Hitters!$CF:$CF,MATCH($A47,[1]Hitters!$A:$A,0)))/0.75*1)+INDEX([1]Hitters!$CF:$CF,MATCH($A47,[1]Hitters!$A:$A,0)))/0.75*($M47+RIGHT(AC$4,4)*1-RIGHT($AA$4,4)*1-20)*0.094)))))))</f>
        <v>0</v>
      </c>
      <c r="AD47" s="96">
        <f>IF($D47=0,0,IF($D47=1,INDEX([1]Pitchers!$FK:$FK,MATCH($A47,[1]Pitchers!$A:$A,0)),MAX(-16,IF($D47=2,AC47-MIN(0.75,0.25*(RIGHT(AD$4,4)*1-(RIGHT($AD$4,4)*1)+0.25)*(1-MIN(0.75,INDEX([1]Hitters!$CF:$CF,MATCH($A47,[1]Hitters!$A:$A,0)))/0.75*1)+INDEX([1]Hitters!$CF:$CF,MATCH($A47,[1]Hitters!$A:$A,0)))/0.75*1,IF($D47&gt;6,(AC47-MIN(0.75,0.25*(RIGHT(AD$4,4)*1-(RIGHT($AD$4,4)*1)+0.25)*(1-MIN(0.75,INDEX([1]Hitters!$CF:$CF,MATCH($A47,[1]Hitters!$A:$A,0)))/0.75*1)+INDEX([1]Hitters!$CF:$CF,MATCH($A47,[1]Hitters!$A:$A,0)))/0.75*($M47+RIGHT(AD$4,4)*1-RIGHT($AA$4,4)*1+10)*0.05),IF($D47=3,(AC47-MIN(0.75,0.25*(RIGHT(AD$4,4)*1-(RIGHT($AD$4,4)*1)+0.25)*(1-MIN(0.75,INDEX([1]Hitters!$CF:$CF,MATCH($A47,[1]Hitters!$A:$A,0)))/0.75*1)+INDEX([1]Hitters!$CF:$CF,MATCH($A47,[1]Hitters!$A:$A,0)))/0.75*($M47+RIGHT(AD$4,4)*1-RIGHT($AA$4,4)*1-27)*0.1),(AC47-MIN(0.75,0.25*(RIGHT(AD$4,4)*1-(RIGHT($AD$4,4)*1)+0.25)*(1-MIN(0.75,INDEX([1]Hitters!$CF:$CF,MATCH($A47,[1]Hitters!$A:$A,0)))/0.75*1)+INDEX([1]Hitters!$CF:$CF,MATCH($A47,[1]Hitters!$A:$A,0)))/0.75*($M47+RIGHT(AD$4,4)*1-RIGHT($AA$4,4)*1-20)*0.094)))))))</f>
        <v>0</v>
      </c>
      <c r="AE47" s="96">
        <f>IF($D47=0,0,IF($D47=1,INDEX([1]Pitchers!$FK:$FK,MATCH($A47,[1]Pitchers!$A:$A,0)),MAX(-16,IF($D47=2,AD47-MIN(0.75,0.25*(RIGHT(AE$4,4)*1-(RIGHT($AD$4,4)*1)+0.25)*(1-MIN(0.75,INDEX([1]Hitters!$CF:$CF,MATCH($A47,[1]Hitters!$A:$A,0)))/0.75*1)+INDEX([1]Hitters!$CF:$CF,MATCH($A47,[1]Hitters!$A:$A,0)))/0.75*1,IF($D47&gt;6,(AD47-MIN(0.75,0.25*(RIGHT(AE$4,4)*1-(RIGHT($AD$4,4)*1)+0.25)*(1-MIN(0.75,INDEX([1]Hitters!$CF:$CF,MATCH($A47,[1]Hitters!$A:$A,0)))/0.75*1)+INDEX([1]Hitters!$CF:$CF,MATCH($A47,[1]Hitters!$A:$A,0)))/0.75*($M47+RIGHT(AE$4,4)*1-RIGHT($AA$4,4)*1+10)*0.05),IF($D47=3,(AD47-MIN(0.75,0.25*(RIGHT(AE$4,4)*1-(RIGHT($AD$4,4)*1)+0.25)*(1-MIN(0.75,INDEX([1]Hitters!$CF:$CF,MATCH($A47,[1]Hitters!$A:$A,0)))/0.75*1)+INDEX([1]Hitters!$CF:$CF,MATCH($A47,[1]Hitters!$A:$A,0)))/0.75*($M47+RIGHT(AE$4,4)*1-RIGHT($AA$4,4)*1-27)*0.1),(AD47-MIN(0.75,0.25*(RIGHT(AE$4,4)*1-(RIGHT($AD$4,4)*1)+0.25)*(1-MIN(0.75,INDEX([1]Hitters!$CF:$CF,MATCH($A47,[1]Hitters!$A:$A,0)))/0.75*1)+INDEX([1]Hitters!$CF:$CF,MATCH($A47,[1]Hitters!$A:$A,0)))/0.75*($M47+RIGHT(AE$4,4)*1-RIGHT($AA$4,4)*1-20)*0.094)))))))</f>
        <v>0</v>
      </c>
      <c r="AF47" s="96">
        <f>IF($D47=0,0,IF($D47=1,INDEX([1]Pitchers!$FK:$FK,MATCH($A47,[1]Pitchers!$A:$A,0)),MAX(-16,IF($D47=2,AE47-MIN(0.75,0.25*(RIGHT(AF$4,4)*1-(RIGHT($AD$4,4)*1)+0.25)*(1-MIN(0.75,INDEX([1]Hitters!$CF:$CF,MATCH($A47,[1]Hitters!$A:$A,0)))/0.75*1)+INDEX([1]Hitters!$CF:$CF,MATCH($A47,[1]Hitters!$A:$A,0)))/0.75*1,IF($D47&gt;6,(AE47-MIN(0.75,0.25*(RIGHT(AF$4,4)*1-(RIGHT($AD$4,4)*1)+0.25)*(1-MIN(0.75,INDEX([1]Hitters!$CF:$CF,MATCH($A47,[1]Hitters!$A:$A,0)))/0.75*1)+INDEX([1]Hitters!$CF:$CF,MATCH($A47,[1]Hitters!$A:$A,0)))/0.75*($M47+RIGHT(AF$4,4)*1-RIGHT($AA$4,4)*1+10)*0.05),IF($D47=3,(AE47-MIN(0.75,0.25*(RIGHT(AF$4,4)*1-(RIGHT($AD$4,4)*1)+0.25)*(1-MIN(0.75,INDEX([1]Hitters!$CF:$CF,MATCH($A47,[1]Hitters!$A:$A,0)))/0.75*1)+INDEX([1]Hitters!$CF:$CF,MATCH($A47,[1]Hitters!$A:$A,0)))/0.75*($M47+RIGHT(AF$4,4)*1-RIGHT($AA$4,4)*1-27)*0.1),(AE47-MIN(0.75,0.25*(RIGHT(AF$4,4)*1-(RIGHT($AD$4,4)*1)+0.25)*(1-MIN(0.75,INDEX([1]Hitters!$CF:$CF,MATCH($A47,[1]Hitters!$A:$A,0)))/0.75*1)+INDEX([1]Hitters!$CF:$CF,MATCH($A47,[1]Hitters!$A:$A,0)))/0.75*($M47+RIGHT(AF$4,4)*1-RIGHT($AA$4,4)*1-20)*0.094)))))))</f>
        <v>0</v>
      </c>
      <c r="AG47" s="96">
        <f>IF($D47=0,0,IF($D47=1,INDEX([1]Pitchers!$FK:$FK,MATCH($A47,[1]Pitchers!$A:$A,0)),MAX(-16,IF($D47=2,AF47-MIN(0.75,0.25*(RIGHT(AG$4,4)*1-(RIGHT($AD$4,4)*1)+0.25)*(1-MIN(0.75,INDEX([1]Hitters!$CF:$CF,MATCH($A47,[1]Hitters!$A:$A,0)))/0.75*1)+INDEX([1]Hitters!$CF:$CF,MATCH($A47,[1]Hitters!$A:$A,0)))/0.75*1,IF($D47&gt;6,(AF47-MIN(0.75,0.25*(RIGHT(AG$4,4)*1-(RIGHT($AD$4,4)*1)+0.25)*(1-MIN(0.75,INDEX([1]Hitters!$CF:$CF,MATCH($A47,[1]Hitters!$A:$A,0)))/0.75*1)+INDEX([1]Hitters!$CF:$CF,MATCH($A47,[1]Hitters!$A:$A,0)))/0.75*($M47+RIGHT(AG$4,4)*1-RIGHT($AA$4,4)*1+10)*0.05),IF($D47=3,(AF47-MIN(0.75,0.25*(RIGHT(AG$4,4)*1-(RIGHT($AD$4,4)*1)+0.25)*(1-MIN(0.75,INDEX([1]Hitters!$CF:$CF,MATCH($A47,[1]Hitters!$A:$A,0)))/0.75*1)+INDEX([1]Hitters!$CF:$CF,MATCH($A47,[1]Hitters!$A:$A,0)))/0.75*($M47+RIGHT(AG$4,4)*1-RIGHT($AA$4,4)*1-27)*0.1),(AF47-MIN(0.75,0.25*(RIGHT(AG$4,4)*1-(RIGHT($AD$4,4)*1)+0.25)*(1-MIN(0.75,INDEX([1]Hitters!$CF:$CF,MATCH($A47,[1]Hitters!$A:$A,0)))/0.75*1)+INDEX([1]Hitters!$CF:$CF,MATCH($A47,[1]Hitters!$A:$A,0)))/0.75*($M47+RIGHT(AG$4,4)*1-RIGHT($AA$4,4)*1-20)*0.094)))))))</f>
        <v>0</v>
      </c>
      <c r="AH47" s="96">
        <f>IF($D47=0,0,IF($D47=1,INDEX([1]Pitchers!$FK:$FK,MATCH($A47,[1]Pitchers!$A:$A,0)),MAX(-16,IF($D47=2,AG47-MIN(0.75,0.25*(RIGHT(AH$4,4)*1-(RIGHT($AD$4,4)*1)+0.25)*(1-MIN(0.75,INDEX([1]Hitters!$CF:$CF,MATCH($A47,[1]Hitters!$A:$A,0)))/0.75*1)+INDEX([1]Hitters!$CF:$CF,MATCH($A47,[1]Hitters!$A:$A,0)))/0.75*1,IF($D47&gt;6,(AG47-MIN(0.75,0.25*(RIGHT(AH$4,4)*1-(RIGHT($AD$4,4)*1)+0.25)*(1-MIN(0.75,INDEX([1]Hitters!$CF:$CF,MATCH($A47,[1]Hitters!$A:$A,0)))/0.75*1)+INDEX([1]Hitters!$CF:$CF,MATCH($A47,[1]Hitters!$A:$A,0)))/0.75*($M47+RIGHT(AH$4,4)*1-RIGHT($AA$4,4)*1+10)*0.05),IF($D47=3,(AG47-MIN(0.75,0.25*(RIGHT(AH$4,4)*1-(RIGHT($AD$4,4)*1)+0.25)*(1-MIN(0.75,INDEX([1]Hitters!$CF:$CF,MATCH($A47,[1]Hitters!$A:$A,0)))/0.75*1)+INDEX([1]Hitters!$CF:$CF,MATCH($A47,[1]Hitters!$A:$A,0)))/0.75*($M47+RIGHT(AH$4,4)*1-RIGHT($AA$4,4)*1-27)*0.1),(AG47-MIN(0.75,0.25*(RIGHT(AH$4,4)*1-(RIGHT($AD$4,4)*1)+0.25)*(1-MIN(0.75,INDEX([1]Hitters!$CF:$CF,MATCH($A47,[1]Hitters!$A:$A,0)))/0.75*1)+INDEX([1]Hitters!$CF:$CF,MATCH($A47,[1]Hitters!$A:$A,0)))/0.75*($M47+RIGHT(AH$4,4)*1-RIGHT($AA$4,4)*1-20)*0.094)))))))</f>
        <v>0</v>
      </c>
      <c r="AI47" s="96">
        <f>IF($D47=0,0,IF($D47=1,INDEX([1]Pitchers!$FK:$FK,MATCH($A47,[1]Pitchers!$A:$A,0)),MAX(-16,IF($D47=2,AH47-MIN(0.75,0.25*(RIGHT(AI$4,4)*1-(RIGHT($AD$4,4)*1)+0.25)*(1-MIN(0.75,INDEX([1]Hitters!$CF:$CF,MATCH($A47,[1]Hitters!$A:$A,0)))/0.75*1)+INDEX([1]Hitters!$CF:$CF,MATCH($A47,[1]Hitters!$A:$A,0)))/0.75*1,IF($D47&gt;6,(AH47-MIN(0.75,0.25*(RIGHT(AI$4,4)*1-(RIGHT($AD$4,4)*1)+0.25)*(1-MIN(0.75,INDEX([1]Hitters!$CF:$CF,MATCH($A47,[1]Hitters!$A:$A,0)))/0.75*1)+INDEX([1]Hitters!$CF:$CF,MATCH($A47,[1]Hitters!$A:$A,0)))/0.75*($M47+RIGHT(AI$4,4)*1-RIGHT($AA$4,4)*1+10)*0.05),IF($D47=3,(AH47-MIN(0.75,0.25*(RIGHT(AI$4,4)*1-(RIGHT($AD$4,4)*1)+0.25)*(1-MIN(0.75,INDEX([1]Hitters!$CF:$CF,MATCH($A47,[1]Hitters!$A:$A,0)))/0.75*1)+INDEX([1]Hitters!$CF:$CF,MATCH($A47,[1]Hitters!$A:$A,0)))/0.75*($M47+RIGHT(AI$4,4)*1-RIGHT($AA$4,4)*1-27)*0.1),(AH47-MIN(0.75,0.25*(RIGHT(AI$4,4)*1-(RIGHT($AD$4,4)*1)+0.25)*(1-MIN(0.75,INDEX([1]Hitters!$CF:$CF,MATCH($A47,[1]Hitters!$A:$A,0)))/0.75*1)+INDEX([1]Hitters!$CF:$CF,MATCH($A47,[1]Hitters!$A:$A,0)))/0.75*($M47+RIGHT(AI$4,4)*1-RIGHT($AA$4,4)*1-20)*0.094)))))))</f>
        <v>0</v>
      </c>
      <c r="AJ47" s="96">
        <f>IF($D47=0,0,IF($D47=1,INDEX([1]Pitchers!$FK:$FK,MATCH($A47,[1]Pitchers!$A:$A,0)),MAX(-16,IF($D47=2,AI47-MIN(0.75,0.25*(RIGHT(AJ$4,4)*1-(RIGHT($AD$4,4)*1)+0.25)*(1-MIN(0.75,INDEX([1]Hitters!$CF:$CF,MATCH($A47,[1]Hitters!$A:$A,0)))/0.75*1)+INDEX([1]Hitters!$CF:$CF,MATCH($A47,[1]Hitters!$A:$A,0)))/0.75*1,IF($D47&gt;6,(AI47-MIN(0.75,0.25*(RIGHT(AJ$4,4)*1-(RIGHT($AD$4,4)*1)+0.25)*(1-MIN(0.75,INDEX([1]Hitters!$CF:$CF,MATCH($A47,[1]Hitters!$A:$A,0)))/0.75*1)+INDEX([1]Hitters!$CF:$CF,MATCH($A47,[1]Hitters!$A:$A,0)))/0.75*($M47+RIGHT(AJ$4,4)*1-RIGHT($AA$4,4)*1+10)*0.05),IF($D47=3,(AI47-MIN(0.75,0.25*(RIGHT(AJ$4,4)*1-(RIGHT($AD$4,4)*1)+0.25)*(1-MIN(0.75,INDEX([1]Hitters!$CF:$CF,MATCH($A47,[1]Hitters!$A:$A,0)))/0.75*1)+INDEX([1]Hitters!$CF:$CF,MATCH($A47,[1]Hitters!$A:$A,0)))/0.75*($M47+RIGHT(AJ$4,4)*1-RIGHT($AA$4,4)*1-27)*0.1),(AI47-MIN(0.75,0.25*(RIGHT(AJ$4,4)*1-(RIGHT($AD$4,4)*1)+0.25)*(1-MIN(0.75,INDEX([1]Hitters!$CF:$CF,MATCH($A47,[1]Hitters!$A:$A,0)))/0.75*1)+INDEX([1]Hitters!$CF:$CF,MATCH($A47,[1]Hitters!$A:$A,0)))/0.75*($M47+RIGHT(AJ$4,4)*1-RIGHT($AA$4,4)*1-20)*0.094)))))))</f>
        <v>0</v>
      </c>
      <c r="AK47" s="96">
        <f>IF($D47=0,0,IF($D47=1,INDEX([1]Pitchers!$FK:$FK,MATCH($A47,[1]Pitchers!$A:$A,0)),MAX(-16,IF($D47=2,AJ47-MIN(0.75,0.25*(RIGHT(AK$4,4)*1-(RIGHT($AD$4,4)*1)+0.25)*(1-MIN(0.75,INDEX([1]Hitters!$CF:$CF,MATCH($A47,[1]Hitters!$A:$A,0)))/0.75*1)+INDEX([1]Hitters!$CF:$CF,MATCH($A47,[1]Hitters!$A:$A,0)))/0.75*1,IF($D47&gt;6,(AJ47-MIN(0.75,0.25*(RIGHT(AK$4,4)*1-(RIGHT($AD$4,4)*1)+0.25)*(1-MIN(0.75,INDEX([1]Hitters!$CF:$CF,MATCH($A47,[1]Hitters!$A:$A,0)))/0.75*1)+INDEX([1]Hitters!$CF:$CF,MATCH($A47,[1]Hitters!$A:$A,0)))/0.75*($M47+RIGHT(AK$4,4)*1-RIGHT($AA$4,4)*1+10)*0.05),IF($D47=3,(AJ47-MIN(0.75,0.25*(RIGHT(AK$4,4)*1-(RIGHT($AD$4,4)*1)+0.25)*(1-MIN(0.75,INDEX([1]Hitters!$CF:$CF,MATCH($A47,[1]Hitters!$A:$A,0)))/0.75*1)+INDEX([1]Hitters!$CF:$CF,MATCH($A47,[1]Hitters!$A:$A,0)))/0.75*($M47+RIGHT(AK$4,4)*1-RIGHT($AA$4,4)*1-27)*0.1),(AJ47-MIN(0.75,0.25*(RIGHT(AK$4,4)*1-(RIGHT($AD$4,4)*1)+0.25)*(1-MIN(0.75,INDEX([1]Hitters!$CF:$CF,MATCH($A47,[1]Hitters!$A:$A,0)))/0.75*1)+INDEX([1]Hitters!$CF:$CF,MATCH($A47,[1]Hitters!$A:$A,0)))/0.75*($M47+RIGHT(AK$4,4)*1-RIGHT($AA$4,4)*1-20)*0.094)))))))</f>
        <v>0</v>
      </c>
      <c r="AL47" s="96">
        <f>IF($D47=0,0,IF($D47=1,INDEX([1]Pitchers!$FK:$FK,MATCH($A47,[1]Pitchers!$A:$A,0)),MAX(-16,IF($D47=2,AK47-MIN(0.75,0.25*(RIGHT(AL$4,4)*1-(RIGHT($AD$4,4)*1)+0.25)*(1-MIN(0.75,INDEX([1]Hitters!$CF:$CF,MATCH($A47,[1]Hitters!$A:$A,0)))/0.75*1)+INDEX([1]Hitters!$CF:$CF,MATCH($A47,[1]Hitters!$A:$A,0)))/0.75*1,IF($D47&gt;6,(AK47-MIN(0.75,0.25*(RIGHT(AL$4,4)*1-(RIGHT($AD$4,4)*1)+0.25)*(1-MIN(0.75,INDEX([1]Hitters!$CF:$CF,MATCH($A47,[1]Hitters!$A:$A,0)))/0.75*1)+INDEX([1]Hitters!$CF:$CF,MATCH($A47,[1]Hitters!$A:$A,0)))/0.75*($M47+RIGHT(AL$4,4)*1-RIGHT($AA$4,4)*1+10)*0.05),IF($D47=3,(AK47-MIN(0.75,0.25*(RIGHT(AL$4,4)*1-(RIGHT($AD$4,4)*1)+0.25)*(1-MIN(0.75,INDEX([1]Hitters!$CF:$CF,MATCH($A47,[1]Hitters!$A:$A,0)))/0.75*1)+INDEX([1]Hitters!$CF:$CF,MATCH($A47,[1]Hitters!$A:$A,0)))/0.75*($M47+RIGHT(AL$4,4)*1-RIGHT($AA$4,4)*1-27)*0.1),(AK47-MIN(0.75,0.25*(RIGHT(AL$4,4)*1-(RIGHT($AD$4,4)*1)+0.25)*(1-MIN(0.75,INDEX([1]Hitters!$CF:$CF,MATCH($A47,[1]Hitters!$A:$A,0)))/0.75*1)+INDEX([1]Hitters!$CF:$CF,MATCH($A47,[1]Hitters!$A:$A,0)))/0.75*($M47+RIGHT(AL$4,4)*1-RIGHT($AA$4,4)*1-20)*0.094)))))))</f>
        <v>0</v>
      </c>
      <c r="AM47" s="98">
        <f>MAX(IF($D47=0,20,IF($D47=1,60,150)),MAX(0,IF($D47&gt;1,INDEX([1]Hitters!$ER:$ER,MATCH($A47,[1]Hitters!$A:$A,0))*(0.4+MAX(0,0.6*MIN(1,(IF(O47="",0,(((4.25+(O47-0.263)*4.2)^(((4.25+(O47-0.263)*4.2)+(4.25-AA47*600/600*4.2/600))^0.285))/((4.25+(O47-0.263)*4.2)^(((4.25+(O47-0.263)*4.2)+(4.25-AA47*600/600*4.2/600))^0.285)+(4.25-AA47*600/600*4.2/600)^(((4.25+(O47-0.263)*4.2)+(4.25-AA47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47,[1]Pitchers!$A:$A,0))))*IF($D47&lt;2,(0.4+0.6*MAX(0,MIN(1,IF($D47=0,((4.25)^(((4.25)+(4.25-(4-O47)*4.25/4*1/9))^0.285)/((4.25)^(((4.25)+(4.25-(4-O47)*4.25/4*1/9))^0.285)+(4.25-(4-O47)*4.25/4*1/9)^(((4.25)+(4.25-(4-O47)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47)))/0.5345*0.0009131+0.0104414*(3.74-MIN(3.74,O47)))*50,(((4.25+(AA47-0.263)*0.32*198*MAX(6,198/33)/198)^(((4.25+(AA47-0.263)*0.32*198*MAX(6,198/33)/198)+(4.25-(4-O47)*4.25/4*MAX(6,198/33)/9))^0.285)/((4.25+(AA47-0.263)*0.32*198*MAX(6,198/33)/198)^(((4.25+(AA47-0.263)*0.32*198*MAX(6,198/33)/198)+(4.25-(4-O47)*4.25/4*MAX(6,198/33)/9))^0.285)+(4.25-(4-O47)*4.25/4*MAX(6,198/33)/9)^(((4.25+(AA47-0.263)*0.32*198*MAX(6,198/33)/198)+(4.25-(4-O47)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47=0,50,198)/0.0065))),1))</f>
        <v>52.152846886518454</v>
      </c>
      <c r="AN47" s="98">
        <f t="shared" si="71"/>
        <v>50.125069108740774</v>
      </c>
      <c r="AO47" s="98">
        <f t="shared" si="72"/>
        <v>47.430624664296431</v>
      </c>
      <c r="AP47" s="98">
        <f t="shared" si="73"/>
        <v>44.069513553185423</v>
      </c>
      <c r="AQ47" s="98">
        <f t="shared" si="74"/>
        <v>20</v>
      </c>
      <c r="AR47" s="98">
        <f t="shared" si="75"/>
        <v>20</v>
      </c>
      <c r="AS47" s="98">
        <f t="shared" si="76"/>
        <v>20</v>
      </c>
      <c r="AT47" s="98">
        <f t="shared" si="77"/>
        <v>20</v>
      </c>
      <c r="AU47" s="98">
        <f t="shared" si="78"/>
        <v>20</v>
      </c>
      <c r="AV47" s="98">
        <f t="shared" si="79"/>
        <v>20</v>
      </c>
      <c r="AW47" s="98">
        <f t="shared" si="80"/>
        <v>20</v>
      </c>
      <c r="AX47" s="98">
        <f t="shared" si="81"/>
        <v>20</v>
      </c>
      <c r="AY47" s="96">
        <f t="shared" si="82"/>
        <v>0.79698984292143404</v>
      </c>
      <c r="AZ47" s="96">
        <f t="shared" si="83"/>
        <v>5.8809523809523805</v>
      </c>
      <c r="BA47" s="96">
        <f t="shared" si="84"/>
        <v>0.49793951796968428</v>
      </c>
      <c r="BB47" s="96">
        <f t="shared" si="85"/>
        <v>0.35182391170794092</v>
      </c>
      <c r="BC47" s="96">
        <f t="shared" si="86"/>
        <v>0.22722071428902901</v>
      </c>
      <c r="BD47" s="96">
        <f t="shared" si="87"/>
        <v>9.4773246007588755E-2</v>
      </c>
      <c r="BE47" s="96">
        <f t="shared" si="88"/>
        <v>0</v>
      </c>
      <c r="BF47" s="96">
        <f t="shared" si="89"/>
        <v>0</v>
      </c>
      <c r="BG47" s="96">
        <f t="shared" si="90"/>
        <v>0</v>
      </c>
      <c r="BH47" s="96">
        <f t="shared" si="91"/>
        <v>0</v>
      </c>
      <c r="BI47" s="96">
        <f t="shared" si="92"/>
        <v>0</v>
      </c>
      <c r="BJ47" s="96">
        <f t="shared" si="93"/>
        <v>0</v>
      </c>
      <c r="BK47" s="96">
        <f t="shared" si="94"/>
        <v>0</v>
      </c>
      <c r="BL47" s="96">
        <f t="shared" si="95"/>
        <v>0</v>
      </c>
      <c r="BM47" s="129">
        <f t="shared" si="132"/>
        <v>3.75</v>
      </c>
      <c r="BN47" s="129">
        <f t="shared" si="132"/>
        <v>3.75</v>
      </c>
      <c r="BO47" s="129" t="str">
        <f t="shared" si="132"/>
        <v/>
      </c>
      <c r="BP47" s="129" t="str">
        <f t="shared" si="132"/>
        <v/>
      </c>
      <c r="BQ47" s="129" t="str">
        <f t="shared" si="132"/>
        <v/>
      </c>
      <c r="BR47" s="129" t="str">
        <f t="shared" si="132"/>
        <v/>
      </c>
      <c r="BS47" s="129" t="str">
        <f t="shared" si="132"/>
        <v/>
      </c>
      <c r="BT47" s="129" t="str">
        <f t="shared" si="132"/>
        <v/>
      </c>
      <c r="BU47" s="129" t="str">
        <f t="shared" si="132"/>
        <v/>
      </c>
      <c r="BV47" s="129" t="str">
        <f t="shared" si="132"/>
        <v/>
      </c>
      <c r="BW47" s="129" t="str">
        <f t="shared" si="132"/>
        <v/>
      </c>
      <c r="BX47" s="129" t="str">
        <f t="shared" si="132"/>
        <v/>
      </c>
      <c r="BY47" s="130">
        <f t="shared" si="96"/>
        <v>4.4835161437574742</v>
      </c>
      <c r="BZ47" s="130">
        <f t="shared" si="97"/>
        <v>3.4553208583467039</v>
      </c>
      <c r="CA47" s="130">
        <f t="shared" si="98"/>
        <v>2.5040867000292359</v>
      </c>
      <c r="CB47" s="130">
        <f t="shared" si="99"/>
        <v>1.3776950312762795</v>
      </c>
      <c r="CC47" s="130">
        <f t="shared" si="100"/>
        <v>0.5</v>
      </c>
      <c r="CD47" s="130">
        <f t="shared" si="101"/>
        <v>0.5</v>
      </c>
      <c r="CE47" s="130">
        <f t="shared" si="102"/>
        <v>0.5</v>
      </c>
      <c r="CF47" s="130">
        <f t="shared" si="103"/>
        <v>0.5</v>
      </c>
      <c r="CG47" s="130">
        <f t="shared" si="104"/>
        <v>0.5</v>
      </c>
      <c r="CH47" s="130">
        <f t="shared" si="105"/>
        <v>0.5</v>
      </c>
      <c r="CI47" s="130">
        <f t="shared" si="106"/>
        <v>0.5</v>
      </c>
      <c r="CJ47" s="130">
        <f t="shared" si="107"/>
        <v>0.5</v>
      </c>
      <c r="CK47" s="131">
        <f t="shared" si="108"/>
        <v>2</v>
      </c>
      <c r="CL47" s="96">
        <f t="shared" si="109"/>
        <v>-5.4854582603968027E-2</v>
      </c>
      <c r="CM47" s="96">
        <f t="shared" si="110"/>
        <v>-0.17947675831015686</v>
      </c>
      <c r="CN47" s="96">
        <f t="shared" si="111"/>
        <v>-0.27552019184018095</v>
      </c>
      <c r="CO47" s="96">
        <f t="shared" si="112"/>
        <v>-0.37234156289940012</v>
      </c>
      <c r="CP47" s="96">
        <f t="shared" si="113"/>
        <v>-0.21198999999999998</v>
      </c>
      <c r="CQ47" s="96">
        <f t="shared" si="114"/>
        <v>-0.21198999999999998</v>
      </c>
      <c r="CR47" s="96">
        <f t="shared" si="115"/>
        <v>-0.21198999999999998</v>
      </c>
      <c r="CS47" s="96">
        <f t="shared" si="116"/>
        <v>-0.21198999999999998</v>
      </c>
      <c r="CT47" s="96">
        <f t="shared" si="117"/>
        <v>-0.21198999999999998</v>
      </c>
      <c r="CU47" s="96">
        <f t="shared" si="118"/>
        <v>-0.21198999999999998</v>
      </c>
      <c r="CV47" s="96">
        <f t="shared" si="119"/>
        <v>-0.21198999999999998</v>
      </c>
      <c r="CW47" s="96">
        <f t="shared" si="120"/>
        <v>-0.21198999999999998</v>
      </c>
      <c r="CX47" s="96">
        <f>MAX(0,(IF(CL47&gt;0,(CL47-ROUNDDOWN(CL47,1))/0.1*LOOKUP(ROUNDUP(CL47+81.1,1),CB!$A:$A,CB!$C:$C)+(1-(CL47-ROUNDDOWN(CL47,1))/0.1)*LOOKUP(ROUNDDOWN(CL47+81.1,1),CB!$A:$A,CB!$C:$C),(CL47-ROUNDDOWN(CL47-0.1,1))/0.1*LOOKUP(ROUNDUP(CL47+81.1,1),CB!$A:$A,CB!$C:$C)+(1-(CL47-ROUNDDOWN(CL47-0.1,1))/0.1)*LOOKUP(ROUNDDOWN(CL47+81.1,1),CB!$A:$A,CB!$C:$C))-LOOKUP(81.1,CB!$A:$A,CB!$C:$C))/(1-(BINOMDIST(97,162,0.5,TRUE)-BINOMDIST(87,162,0.5,TRUE)))*$C$2*($B$1^(LEFT(CX$4,4)*1-LEFT($BA$4,4)*1))*(37.75+CL47))</f>
        <v>0</v>
      </c>
      <c r="CY47" s="96">
        <f>MAX(0,(IF(CM47&gt;0,(CM47-ROUNDDOWN(CM47,1))/0.1*LOOKUP(ROUNDUP(CM47+81.1,1),CB!$A:$A,CB!$C:$C)+(1-(CM47-ROUNDDOWN(CM47,1))/0.1)*LOOKUP(ROUNDDOWN(CM47+81.1,1),CB!$A:$A,CB!$C:$C),(CM47-ROUNDDOWN(CM47-0.1,1))/0.1*LOOKUP(ROUNDUP(CM47+81.1,1),CB!$A:$A,CB!$C:$C)+(1-(CM47-ROUNDDOWN(CM47-0.1,1))/0.1)*LOOKUP(ROUNDDOWN(CM47+81.1,1),CB!$A:$A,CB!$C:$C))-LOOKUP(81.1,CB!$A:$A,CB!$C:$C))/(1-(BINOMDIST(97,162,0.5,TRUE)-BINOMDIST(87,162,0.5,TRUE)))*$C$2*($B$1^(LEFT(CY$4,4)*1-LEFT($BA$4,4)*1))*(37.75+CM47))</f>
        <v>0</v>
      </c>
      <c r="CZ47" s="96">
        <f>MAX(0,(IF(CN47&gt;0,(CN47-ROUNDDOWN(CN47,1))/0.1*LOOKUP(ROUNDUP(CN47+81.1,1),CB!$A:$A,CB!$C:$C)+(1-(CN47-ROUNDDOWN(CN47,1))/0.1)*LOOKUP(ROUNDDOWN(CN47+81.1,1),CB!$A:$A,CB!$C:$C),(CN47-ROUNDDOWN(CN47-0.1,1))/0.1*LOOKUP(ROUNDUP(CN47+81.1,1),CB!$A:$A,CB!$C:$C)+(1-(CN47-ROUNDDOWN(CN47-0.1,1))/0.1)*LOOKUP(ROUNDDOWN(CN47+81.1,1),CB!$A:$A,CB!$C:$C))-LOOKUP(81.1,CB!$A:$A,CB!$C:$C))/(1-(BINOMDIST(97,162,0.5,TRUE)-BINOMDIST(87,162,0.5,TRUE)))*$C$2*($B$1^(LEFT(CZ$4,4)*1-LEFT($BA$4,4)*1))*(37.75+CN47))</f>
        <v>0</v>
      </c>
      <c r="DA47" s="96">
        <f>MAX(0,(IF(CO47&gt;0,(CO47-ROUNDDOWN(CO47,1))/0.1*LOOKUP(ROUNDUP(CO47+81.1,1),CB!$A:$A,CB!$C:$C)+(1-(CO47-ROUNDDOWN(CO47,1))/0.1)*LOOKUP(ROUNDDOWN(CO47+81.1,1),CB!$A:$A,CB!$C:$C),(CO47-ROUNDDOWN(CO47-0.1,1))/0.1*LOOKUP(ROUNDUP(CO47+81.1,1),CB!$A:$A,CB!$C:$C)+(1-(CO47-ROUNDDOWN(CO47-0.1,1))/0.1)*LOOKUP(ROUNDDOWN(CO47+81.1,1),CB!$A:$A,CB!$C:$C))-LOOKUP(81.1,CB!$A:$A,CB!$C:$C))/(1-(BINOMDIST(97,162,0.5,TRUE)-BINOMDIST(87,162,0.5,TRUE)))*$C$2*($B$1^(LEFT(DA$4,4)*1-LEFT($BA$4,4)*1))*(37.75+CO47))</f>
        <v>0</v>
      </c>
      <c r="DB47" s="96">
        <f>MAX(0,(IF(CP47&gt;0,(CP47-ROUNDDOWN(CP47,1))/0.1*LOOKUP(ROUNDUP(CP47+81.1,1),CB!$A:$A,CB!$C:$C)+(1-(CP47-ROUNDDOWN(CP47,1))/0.1)*LOOKUP(ROUNDDOWN(CP47+81.1,1),CB!$A:$A,CB!$C:$C),(CP47-ROUNDDOWN(CP47-0.1,1))/0.1*LOOKUP(ROUNDUP(CP47+81.1,1),CB!$A:$A,CB!$C:$C)+(1-(CP47-ROUNDDOWN(CP47-0.1,1))/0.1)*LOOKUP(ROUNDDOWN(CP47+81.1,1),CB!$A:$A,CB!$C:$C))-LOOKUP(81.1,CB!$A:$A,CB!$C:$C))/(1-(BINOMDIST(97,162,0.5,TRUE)-BINOMDIST(87,162,0.5,TRUE)))*$C$2*($B$1^(LEFT(DB$4,4)*1-LEFT($BA$4,4)*1))*(37.75+CP47))</f>
        <v>0</v>
      </c>
      <c r="DC47" s="96">
        <f>MAX(0,(IF(CQ47&gt;0,(CQ47-ROUNDDOWN(CQ47,1))/0.1*LOOKUP(ROUNDUP(CQ47+81.1,1),CB!$A:$A,CB!$C:$C)+(1-(CQ47-ROUNDDOWN(CQ47,1))/0.1)*LOOKUP(ROUNDDOWN(CQ47+81.1,1),CB!$A:$A,CB!$C:$C),(CQ47-ROUNDDOWN(CQ47-0.1,1))/0.1*LOOKUP(ROUNDUP(CQ47+81.1,1),CB!$A:$A,CB!$C:$C)+(1-(CQ47-ROUNDDOWN(CQ47-0.1,1))/0.1)*LOOKUP(ROUNDDOWN(CQ47+81.1,1),CB!$A:$A,CB!$C:$C))-LOOKUP(81.1,CB!$A:$A,CB!$C:$C))/(1-(BINOMDIST(97,162,0.5,TRUE)-BINOMDIST(87,162,0.5,TRUE)))*$C$2*($B$1^(LEFT(DC$4,4)*1-LEFT($BA$4,4)*1))*(37.75+CQ47))</f>
        <v>0</v>
      </c>
      <c r="DD47" s="96">
        <f>MAX(0,(IF(CR47&gt;0,(CR47-ROUNDDOWN(CR47,1))/0.1*LOOKUP(ROUNDUP(CR47+81.1,1),CB!$A:$A,CB!$C:$C)+(1-(CR47-ROUNDDOWN(CR47,1))/0.1)*LOOKUP(ROUNDDOWN(CR47+81.1,1),CB!$A:$A,CB!$C:$C),(CR47-ROUNDDOWN(CR47-0.1,1))/0.1*LOOKUP(ROUNDUP(CR47+81.1,1),CB!$A:$A,CB!$C:$C)+(1-(CR47-ROUNDDOWN(CR47-0.1,1))/0.1)*LOOKUP(ROUNDDOWN(CR47+81.1,1),CB!$A:$A,CB!$C:$C))-LOOKUP(81.1,CB!$A:$A,CB!$C:$C))/(1-(BINOMDIST(97,162,0.5,TRUE)-BINOMDIST(87,162,0.5,TRUE)))*$C$2*($B$1^(LEFT(DD$4,4)*1-LEFT($BA$4,4)*1))*(37.75+CR47))</f>
        <v>0</v>
      </c>
      <c r="DE47" s="96">
        <f>MAX(0,(IF(CS47&gt;0,(CS47-ROUNDDOWN(CS47,1))/0.1*LOOKUP(ROUNDUP(CS47+81.1,1),CB!$A:$A,CB!$C:$C)+(1-(CS47-ROUNDDOWN(CS47,1))/0.1)*LOOKUP(ROUNDDOWN(CS47+81.1,1),CB!$A:$A,CB!$C:$C),(CS47-ROUNDDOWN(CS47-0.1,1))/0.1*LOOKUP(ROUNDUP(CS47+81.1,1),CB!$A:$A,CB!$C:$C)+(1-(CS47-ROUNDDOWN(CS47-0.1,1))/0.1)*LOOKUP(ROUNDDOWN(CS47+81.1,1),CB!$A:$A,CB!$C:$C))-LOOKUP(81.1,CB!$A:$A,CB!$C:$C))/(1-(BINOMDIST(97,162,0.5,TRUE)-BINOMDIST(87,162,0.5,TRUE)))*$C$2*($B$1^(LEFT(DE$4,4)*1-LEFT($BA$4,4)*1))*(37.75+CS47))</f>
        <v>0</v>
      </c>
      <c r="DF47" s="96">
        <f>MAX(0,(IF(CT47&gt;0,(CT47-ROUNDDOWN(CT47,1))/0.1*LOOKUP(ROUNDUP(CT47+81.1,1),CB!$A:$A,CB!$C:$C)+(1-(CT47-ROUNDDOWN(CT47,1))/0.1)*LOOKUP(ROUNDDOWN(CT47+81.1,1),CB!$A:$A,CB!$C:$C),(CT47-ROUNDDOWN(CT47-0.1,1))/0.1*LOOKUP(ROUNDUP(CT47+81.1,1),CB!$A:$A,CB!$C:$C)+(1-(CT47-ROUNDDOWN(CT47-0.1,1))/0.1)*LOOKUP(ROUNDDOWN(CT47+81.1,1),CB!$A:$A,CB!$C:$C))-LOOKUP(81.1,CB!$A:$A,CB!$C:$C))/(1-(BINOMDIST(97,162,0.5,TRUE)-BINOMDIST(87,162,0.5,TRUE)))*$C$2*($B$1^(LEFT(DF$4,4)*1-LEFT($BA$4,4)*1))*(37.75+CT47))</f>
        <v>0</v>
      </c>
      <c r="DG47" s="96">
        <f>MAX(0,(IF(CU47&gt;0,(CU47-ROUNDDOWN(CU47,1))/0.1*LOOKUP(ROUNDUP(CU47+81.1,1),CB!$A:$A,CB!$C:$C)+(1-(CU47-ROUNDDOWN(CU47,1))/0.1)*LOOKUP(ROUNDDOWN(CU47+81.1,1),CB!$A:$A,CB!$C:$C),(CU47-ROUNDDOWN(CU47-0.1,1))/0.1*LOOKUP(ROUNDUP(CU47+81.1,1),CB!$A:$A,CB!$C:$C)+(1-(CU47-ROUNDDOWN(CU47-0.1,1))/0.1)*LOOKUP(ROUNDDOWN(CU47+81.1,1),CB!$A:$A,CB!$C:$C))-LOOKUP(81.1,CB!$A:$A,CB!$C:$C))/(1-(BINOMDIST(97,162,0.5,TRUE)-BINOMDIST(87,162,0.5,TRUE)))*$C$2*($B$1^(LEFT(DG$4,4)*1-LEFT($BA$4,4)*1))*(37.75+CU47))</f>
        <v>0</v>
      </c>
      <c r="DH47" s="96">
        <f>MAX(0,(IF(CV47&gt;0,(CV47-ROUNDDOWN(CV47,1))/0.1*LOOKUP(ROUNDUP(CV47+81.1,1),CB!$A:$A,CB!$C:$C)+(1-(CV47-ROUNDDOWN(CV47,1))/0.1)*LOOKUP(ROUNDDOWN(CV47+81.1,1),CB!$A:$A,CB!$C:$C),(CV47-ROUNDDOWN(CV47-0.1,1))/0.1*LOOKUP(ROUNDUP(CV47+81.1,1),CB!$A:$A,CB!$C:$C)+(1-(CV47-ROUNDDOWN(CV47-0.1,1))/0.1)*LOOKUP(ROUNDDOWN(CV47+81.1,1),CB!$A:$A,CB!$C:$C))-LOOKUP(81.1,CB!$A:$A,CB!$C:$C))/(1-(BINOMDIST(97,162,0.5,TRUE)-BINOMDIST(87,162,0.5,TRUE)))*$C$2*($B$1^(LEFT(DH$4,4)*1-LEFT($BA$4,4)*1))*(37.75+CV47))</f>
        <v>0</v>
      </c>
      <c r="DI47" s="96">
        <f>MAX(0,(IF(CW47&gt;0,(CW47-ROUNDDOWN(CW47,1))/0.1*LOOKUP(ROUNDUP(CW47+81.1,1),CB!$A:$A,CB!$C:$C)+(1-(CW47-ROUNDDOWN(CW47,1))/0.1)*LOOKUP(ROUNDDOWN(CW47+81.1,1),CB!$A:$A,CB!$C:$C),(CW47-ROUNDDOWN(CW47-0.1,1))/0.1*LOOKUP(ROUNDUP(CW47+81.1,1),CB!$A:$A,CB!$C:$C)+(1-(CW47-ROUNDDOWN(CW47-0.1,1))/0.1)*LOOKUP(ROUNDDOWN(CW47+81.1,1),CB!$A:$A,CB!$C:$C))-LOOKUP(81.1,CB!$A:$A,CB!$C:$C))/(1-(BINOMDIST(97,162,0.5,TRUE)-BINOMDIST(87,162,0.5,TRUE)))*$C$2*($B$1^(LEFT(DI$4,4)*1-LEFT($BA$4,4)*1))*(37.75+CW47))</f>
        <v>0</v>
      </c>
      <c r="DJ47" s="90">
        <f t="shared" si="121"/>
        <v>0</v>
      </c>
      <c r="DK47" s="132"/>
      <c r="DL47" s="132">
        <f t="shared" si="122"/>
        <v>4.4835161437574742</v>
      </c>
      <c r="DM47" s="132">
        <f t="shared" si="123"/>
        <v>8.0470680847789975</v>
      </c>
      <c r="DN47" s="132">
        <f t="shared" si="124"/>
        <v>10.858678625948306</v>
      </c>
      <c r="DO47" s="132">
        <f t="shared" si="125"/>
        <v>12.890021824585581</v>
      </c>
      <c r="DP47" s="132">
        <f t="shared" si="126"/>
        <v>14.405578681408468</v>
      </c>
      <c r="DQ47" s="132">
        <f t="shared" si="127"/>
        <v>15.970092783057027</v>
      </c>
      <c r="DR47" s="132">
        <f t="shared" si="128"/>
        <v>17.58127900636525</v>
      </c>
      <c r="DS47" s="132">
        <f t="shared" si="129"/>
        <v>19.23659782639858</v>
      </c>
      <c r="DT47" s="132">
        <f t="shared" si="130"/>
        <v>20.933319675592003</v>
      </c>
      <c r="DU47" s="132">
        <f t="shared" si="131"/>
        <v>22.66858896754627</v>
      </c>
      <c r="DV47" s="132"/>
      <c r="DW47" s="132"/>
      <c r="DX47" s="132"/>
      <c r="DY47" s="132"/>
      <c r="DZ47" s="132"/>
      <c r="EA47" s="132"/>
      <c r="EB47" s="132"/>
      <c r="EC47" s="132"/>
      <c r="ED47" s="132"/>
      <c r="EE47" s="132"/>
      <c r="ER47" s="132"/>
      <c r="ES47" s="132"/>
      <c r="ET47" s="132"/>
      <c r="EU47" s="132"/>
      <c r="EV47" s="132"/>
      <c r="EW47" s="132"/>
      <c r="EX47" s="132"/>
      <c r="EY47" s="132"/>
      <c r="EZ47" s="132"/>
      <c r="FA47" s="132"/>
      <c r="FB47" s="132"/>
      <c r="FC47" s="132"/>
    </row>
    <row r="48" spans="1:159" x14ac:dyDescent="0.2">
      <c r="A48" s="128">
        <v>112526</v>
      </c>
      <c r="B48" s="99" t="str">
        <f>INDEX([1]Bios!$O:$O,MATCH(A48,[1]Bios!$C:$C,0))</f>
        <v>Colon, Bartolo</v>
      </c>
      <c r="C48" s="92" t="s">
        <v>653</v>
      </c>
      <c r="D48" s="94">
        <f>LOOKUP(IF(INDEX([1]Bios!$M:$M,MATCH(A48,[1]Bios!$C:$C,0))="P",INDEX([1]Pitchers!$Q:$Q,MATCH(A48,[1]Pitchers!$A:$A,0)),INDEX([1]Hitters!$AV:$AV,MATCH(A48,[1]Hitters!$A:$A,0))),Positions!A:A,Positions!B:B)</f>
        <v>1</v>
      </c>
      <c r="E48" s="137">
        <v>1</v>
      </c>
      <c r="F48" s="138">
        <f t="shared" si="68"/>
        <v>5.5285854795939571</v>
      </c>
      <c r="G48" s="138">
        <v>7.5</v>
      </c>
      <c r="H48" s="94"/>
      <c r="I48" s="93">
        <f>6</f>
        <v>6</v>
      </c>
      <c r="J48" s="93">
        <f>6</f>
        <v>6</v>
      </c>
      <c r="K48" s="94">
        <f>MIN(IF(D48&gt;1,INDEX([1]Hitters!$DA:$DA,MATCH(A48,[1]Hitters!$A:$A,0)),INDEX([1]Pitchers!$DA:$DA,MATCH(A48,[1]Pitchers!$A:$A,0))),J48)</f>
        <v>6</v>
      </c>
      <c r="L48" s="94">
        <f t="shared" si="69"/>
        <v>4</v>
      </c>
      <c r="M48" s="95">
        <f>IF(D48&gt;1,INDEX([1]Hitters!$CV:$CV,MATCH($A48,[1]Hitters!$A:$A,0)),INDEX([1]Pitchers!$CP:$CP,MATCH($A48,[1]Pitchers!$A:$A,0)))</f>
        <v>43.125</v>
      </c>
      <c r="N48" s="90">
        <f t="shared" si="70"/>
        <v>-1.9714145204060429</v>
      </c>
      <c r="O48" s="97">
        <f>IF($D48&gt;1,INDEX([1]Hitters!$AF:$AF,MATCH($A48,[1]Hitters!$A:$A,0)),INDEX([1]Pitchers!$AJ:$AJ,MATCH($A48,[1]Pitchers!$A:$A,0))*IF(OR(AND($D48=0,INDEX([1]Pitchers!$Q:$Q,MATCH($A48,[1]Pitchers!$A:$A,0))="R"),AND($D48=1,INDEX([1]Pitchers!$Q:$Q,MATCH($A48,[1]Pitchers!$A:$A,0))="S")),1,IF($D48=0,0.83+(1-INDEX([1]Pitchers!$BE:$BE,MATCH($A48,[1]Pitchers!$A:$A,0)))/8,1/(0.83+(1-INDEX([1]Pitchers!$BE:$BE,MATCH($A48,[1]Pitchers!$A:$A,0)))/8))))</f>
        <v>4.6509475772791813</v>
      </c>
      <c r="P48" s="97">
        <f>IF($D48&gt;1,O48+(LOOKUP(ROUNDDOWN($M48+RIGHT(P$4,4)*1-2016,0),Age!$A:$A,Age!$C:$C)*(1-($M48+RIGHT(P$4,4)*1-2016-ROUNDDOWN($M48+RIGHT(P$4,4)*1-2016,0)))+LOOKUP(ROUNDUP($M48+RIGHT(P$4,4)*1-2016,0),Age!$A:$A,Age!$C:$C)*(($M48+RIGHT(P$4,4)*1-2016-ROUNDDOWN($M48+RIGHT(P$4,4)*1-2016,0))))*IF($M48+RIGHT(P$4,4)*1-2016&gt;27,1,INDEX([1]Hitters!$BG:$BG,MATCH($A48,[1]Hitters!$A:$A,0))),O48*(1-(1-(LOOKUP(ROUNDDOWN($M48+RIGHT(P$4,4)*1-2016,0),Age!$A:$A,Age!$L:$L)*(1-($M48+RIGHT(P$4,4)*1-2016-ROUNDDOWN($M48+RIGHT(P$4,4)*1-2016,0)))+LOOKUP(ROUNDUP($M48+RIGHT(P$4,4)*1-2016,0),Age!$A:$A,Age!$L:$L)*(($M48+RIGHT(P$4,4)*1-2016-ROUNDDOWN($M48+RIGHT(P$4,4)*1-2016,0)))))*IF($M48+RIGHT(P$4,4)*1-2016&gt;27,1,INDEX([1]Pitchers!$BE:$BE,MATCH($A48,[1]Pitchers!$A:$A,0)))))</f>
        <v>5.1089205715293913</v>
      </c>
      <c r="Q48" s="97">
        <f>IF($D48&gt;1,P48+(LOOKUP(ROUNDDOWN($M48+RIGHT(Q$4,4)*1-2016,0),Age!$A:$A,Age!$C:$C)*(1-($M48+RIGHT(Q$4,4)*1-2016-ROUNDDOWN($M48+RIGHT(Q$4,4)*1-2016,0)))+LOOKUP(ROUNDUP($M48+RIGHT(Q$4,4)*1-2016,0),Age!$A:$A,Age!$C:$C)*(($M48+RIGHT(Q$4,4)*1-2016-ROUNDDOWN($M48+RIGHT(Q$4,4)*1-2016,0))))*IF($M48+RIGHT(Q$4,4)*1-2016&gt;27,1,INDEX([1]Hitters!$BG:$BG,MATCH($A48,[1]Hitters!$A:$A,0))),P48*(1-(1-(LOOKUP(ROUNDDOWN($M48+RIGHT(Q$4,4)*1-2016,0),Age!$A:$A,Age!$L:$L)*(1-($M48+RIGHT(Q$4,4)*1-2016-ROUNDDOWN($M48+RIGHT(Q$4,4)*1-2016,0)))+LOOKUP(ROUNDUP($M48+RIGHT(Q$4,4)*1-2016,0),Age!$A:$A,Age!$L:$L)*(($M48+RIGHT(Q$4,4)*1-2016-ROUNDDOWN($M48+RIGHT(Q$4,4)*1-2016,0)))))*IF($M48+RIGHT(Q$4,4)*1-2016&gt;27,1,INDEX([1]Pitchers!$BE:$BE,MATCH($A48,[1]Pitchers!$A:$A,0)))))</f>
        <v>5.6413658873434693</v>
      </c>
      <c r="R48" s="97">
        <f>IF($D48&gt;1,Q48+(LOOKUP(ROUNDDOWN($M48+RIGHT(R$4,4)*1-2016,0),Age!$A:$A,Age!$C:$C)*(1-($M48+RIGHT(R$4,4)*1-2016-ROUNDDOWN($M48+RIGHT(R$4,4)*1-2016,0)))+LOOKUP(ROUNDUP($M48+RIGHT(R$4,4)*1-2016,0),Age!$A:$A,Age!$C:$C)*(($M48+RIGHT(R$4,4)*1-2016-ROUNDDOWN($M48+RIGHT(R$4,4)*1-2016,0))))*IF($M48+RIGHT(R$4,4)*1-2016&gt;27,1,INDEX([1]Hitters!$BG:$BG,MATCH($A48,[1]Hitters!$A:$A,0))),Q48*(1-(1-(LOOKUP(ROUNDDOWN($M48+RIGHT(R$4,4)*1-2016,0),Age!$A:$A,Age!$L:$L)*(1-($M48+RIGHT(R$4,4)*1-2016-ROUNDDOWN($M48+RIGHT(R$4,4)*1-2016,0)))+LOOKUP(ROUNDUP($M48+RIGHT(R$4,4)*1-2016,0),Age!$A:$A,Age!$L:$L)*(($M48+RIGHT(R$4,4)*1-2016-ROUNDDOWN($M48+RIGHT(R$4,4)*1-2016,0)))))*IF($M48+RIGHT(R$4,4)*1-2016&gt;27,1,INDEX([1]Pitchers!$BE:$BE,MATCH($A48,[1]Pitchers!$A:$A,0)))))</f>
        <v>6.2617398422672714</v>
      </c>
      <c r="S48" s="97">
        <f>IF($D48&gt;1,R48+(LOOKUP(ROUNDDOWN($M48+RIGHT(S$4,4)*1-2016,0),Age!$A:$A,Age!$C:$C)*(1-($M48+RIGHT(S$4,4)*1-2016-ROUNDDOWN($M48+RIGHT(S$4,4)*1-2016,0)))+LOOKUP(ROUNDUP($M48+RIGHT(S$4,4)*1-2016,0),Age!$A:$A,Age!$C:$C)*(($M48+RIGHT(S$4,4)*1-2016-ROUNDDOWN($M48+RIGHT(S$4,4)*1-2016,0))))*IF($M48+RIGHT(S$4,4)*1-2016&gt;27,1,INDEX([1]Hitters!$BG:$BG,MATCH($A48,[1]Hitters!$A:$A,0))),R48*(1-(1-(LOOKUP(ROUNDDOWN($M48+RIGHT(S$4,4)*1-2016,0),Age!$A:$A,Age!$L:$L)*(1-($M48+RIGHT(S$4,4)*1-2016-ROUNDDOWN($M48+RIGHT(S$4,4)*1-2016,0)))+LOOKUP(ROUNDUP($M48+RIGHT(S$4,4)*1-2016,0),Age!$A:$A,Age!$L:$L)*(($M48+RIGHT(S$4,4)*1-2016-ROUNDDOWN($M48+RIGHT(S$4,4)*1-2016,0)))))*IF($M48+RIGHT(S$4,4)*1-2016&gt;27,1,INDEX([1]Pitchers!$BE:$BE,MATCH($A48,[1]Pitchers!$A:$A,0)))))</f>
        <v>6.9863405496396362</v>
      </c>
      <c r="T48" s="97">
        <f>IF($D48&gt;1,S48+(LOOKUP(ROUNDDOWN($M48+RIGHT(T$4,4)*1-2016,0),Age!$A:$A,Age!$C:$C)*(1-($M48+RIGHT(T$4,4)*1-2016-ROUNDDOWN($M48+RIGHT(T$4,4)*1-2016,0)))+LOOKUP(ROUNDUP($M48+RIGHT(T$4,4)*1-2016,0),Age!$A:$A,Age!$C:$C)*(($M48+RIGHT(T$4,4)*1-2016-ROUNDDOWN($M48+RIGHT(T$4,4)*1-2016,0))))*IF($M48+RIGHT(T$4,4)*1-2016&gt;27,1,INDEX([1]Hitters!$BG:$BG,MATCH($A48,[1]Hitters!$A:$A,0))),S48*(1-(1-(LOOKUP(ROUNDDOWN($M48+RIGHT(T$4,4)*1-2016,0),Age!$A:$A,Age!$L:$L)*(1-($M48+RIGHT(T$4,4)*1-2016-ROUNDDOWN($M48+RIGHT(T$4,4)*1-2016,0)))+LOOKUP(ROUNDUP($M48+RIGHT(T$4,4)*1-2016,0),Age!$A:$A,Age!$L:$L)*(($M48+RIGHT(T$4,4)*1-2016-ROUNDDOWN($M48+RIGHT(T$4,4)*1-2016,0)))))*IF($M48+RIGHT(T$4,4)*1-2016&gt;27,1,INDEX([1]Pitchers!$BE:$BE,MATCH($A48,[1]Pitchers!$A:$A,0)))))</f>
        <v>7.8349626032786759</v>
      </c>
      <c r="U48" s="97">
        <f>IF($D48&gt;1,T48+(LOOKUP(ROUNDDOWN($M48+RIGHT(U$4,4)*1-2016,0),Age!$A:$A,Age!$C:$C)*(1-($M48+RIGHT(U$4,4)*1-2016-ROUNDDOWN($M48+RIGHT(U$4,4)*1-2016,0)))+LOOKUP(ROUNDUP($M48+RIGHT(U$4,4)*1-2016,0),Age!$A:$A,Age!$C:$C)*(($M48+RIGHT(U$4,4)*1-2016-ROUNDDOWN($M48+RIGHT(U$4,4)*1-2016,0))))*IF($M48+RIGHT(U$4,4)*1-2016&gt;27,1,INDEX([1]Hitters!$BG:$BG,MATCH($A48,[1]Hitters!$A:$A,0))),T48*(1-(1-(LOOKUP(ROUNDDOWN($M48+RIGHT(U$4,4)*1-2016,0),Age!$A:$A,Age!$L:$L)*(1-($M48+RIGHT(U$4,4)*1-2016-ROUNDDOWN($M48+RIGHT(U$4,4)*1-2016,0)))+LOOKUP(ROUNDUP($M48+RIGHT(U$4,4)*1-2016,0),Age!$A:$A,Age!$L:$L)*(($M48+RIGHT(U$4,4)*1-2016-ROUNDDOWN($M48+RIGHT(U$4,4)*1-2016,0)))))*IF($M48+RIGHT(U$4,4)*1-2016&gt;27,1,INDEX([1]Pitchers!$BE:$BE,MATCH($A48,[1]Pitchers!$A:$A,0)))))</f>
        <v>8.8317167519645352</v>
      </c>
      <c r="V48" s="97">
        <f>IF($D48&gt;1,U48+(LOOKUP(ROUNDDOWN($M48+RIGHT(V$4,4)*1-2016,0),Age!$A:$A,Age!$C:$C)*(1-($M48+RIGHT(V$4,4)*1-2016-ROUNDDOWN($M48+RIGHT(V$4,4)*1-2016,0)))+LOOKUP(ROUNDUP($M48+RIGHT(V$4,4)*1-2016,0),Age!$A:$A,Age!$C:$C)*(($M48+RIGHT(V$4,4)*1-2016-ROUNDDOWN($M48+RIGHT(V$4,4)*1-2016,0))))*IF($M48+RIGHT(V$4,4)*1-2016&gt;27,1,INDEX([1]Hitters!$BG:$BG,MATCH($A48,[1]Hitters!$A:$A,0))),U48*(1-(1-(LOOKUP(ROUNDDOWN($M48+RIGHT(V$4,4)*1-2016,0),Age!$A:$A,Age!$L:$L)*(1-($M48+RIGHT(V$4,4)*1-2016-ROUNDDOWN($M48+RIGHT(V$4,4)*1-2016,0)))+LOOKUP(ROUNDUP($M48+RIGHT(V$4,4)*1-2016,0),Age!$A:$A,Age!$L:$L)*(($M48+RIGHT(V$4,4)*1-2016-ROUNDDOWN($M48+RIGHT(V$4,4)*1-2016,0)))))*IF($M48+RIGHT(V$4,4)*1-2016&gt;27,1,INDEX([1]Pitchers!$BE:$BE,MATCH($A48,[1]Pitchers!$A:$A,0)))))</f>
        <v>10.006059088827318</v>
      </c>
      <c r="W48" s="97">
        <f>IF($D48&gt;1,V48+(LOOKUP(ROUNDDOWN($M48+RIGHT(W$4,4)*1-2016,0),Age!$A:$A,Age!$C:$C)*(1-($M48+RIGHT(W$4,4)*1-2016-ROUNDDOWN($M48+RIGHT(W$4,4)*1-2016,0)))+LOOKUP(ROUNDUP($M48+RIGHT(W$4,4)*1-2016,0),Age!$A:$A,Age!$C:$C)*(($M48+RIGHT(W$4,4)*1-2016-ROUNDDOWN($M48+RIGHT(W$4,4)*1-2016,0))))*IF($M48+RIGHT(W$4,4)*1-2016&gt;27,1,INDEX([1]Hitters!$BG:$BG,MATCH($A48,[1]Hitters!$A:$A,0))),V48*(1-(1-(LOOKUP(ROUNDDOWN($M48+RIGHT(W$4,4)*1-2016,0),Age!$A:$A,Age!$L:$L)*(1-($M48+RIGHT(W$4,4)*1-2016-ROUNDDOWN($M48+RIGHT(W$4,4)*1-2016,0)))+LOOKUP(ROUNDUP($M48+RIGHT(W$4,4)*1-2016,0),Age!$A:$A,Age!$L:$L)*(($M48+RIGHT(W$4,4)*1-2016-ROUNDDOWN($M48+RIGHT(W$4,4)*1-2016,0)))))*IF($M48+RIGHT(W$4,4)*1-2016&gt;27,1,INDEX([1]Pitchers!$BE:$BE,MATCH($A48,[1]Pitchers!$A:$A,0)))))</f>
        <v>11.394087098055582</v>
      </c>
      <c r="X48" s="97">
        <f>IF($D48&gt;1,W48+(LOOKUP(ROUNDDOWN($M48+RIGHT(X$4,4)*1-2016,0),Age!$A:$A,Age!$C:$C)*(1-($M48+RIGHT(X$4,4)*1-2016-ROUNDDOWN($M48+RIGHT(X$4,4)*1-2016,0)))+LOOKUP(ROUNDUP($M48+RIGHT(X$4,4)*1-2016,0),Age!$A:$A,Age!$C:$C)*(($M48+RIGHT(X$4,4)*1-2016-ROUNDDOWN($M48+RIGHT(X$4,4)*1-2016,0))))*IF($M48+RIGHT(X$4,4)*1-2016&gt;27,1,INDEX([1]Hitters!$BG:$BG,MATCH($A48,[1]Hitters!$A:$A,0))),W48*(1-(1-(LOOKUP(ROUNDDOWN($M48+RIGHT(X$4,4)*1-2016,0),Age!$A:$A,Age!$L:$L)*(1-($M48+RIGHT(X$4,4)*1-2016-ROUNDDOWN($M48+RIGHT(X$4,4)*1-2016,0)))+LOOKUP(ROUNDUP($M48+RIGHT(X$4,4)*1-2016,0),Age!$A:$A,Age!$L:$L)*(($M48+RIGHT(X$4,4)*1-2016-ROUNDDOWN($M48+RIGHT(X$4,4)*1-2016,0)))))*IF($M48+RIGHT(X$4,4)*1-2016&gt;27,1,INDEX([1]Pitchers!$BE:$BE,MATCH($A48,[1]Pitchers!$A:$A,0)))))</f>
        <v>13.040176618502798</v>
      </c>
      <c r="Y48" s="97">
        <f>IF($D48&gt;1,X48+(LOOKUP(ROUNDDOWN($M48+RIGHT(Y$4,4)*1-2016,0),Age!$A:$A,Age!$C:$C)*(1-($M48+RIGHT(Y$4,4)*1-2016-ROUNDDOWN($M48+RIGHT(Y$4,4)*1-2016,0)))+LOOKUP(ROUNDUP($M48+RIGHT(Y$4,4)*1-2016,0),Age!$A:$A,Age!$C:$C)*(($M48+RIGHT(Y$4,4)*1-2016-ROUNDDOWN($M48+RIGHT(Y$4,4)*1-2016,0))))*IF($M48+RIGHT(Y$4,4)*1-2016&gt;27,1,INDEX([1]Hitters!$BG:$BG,MATCH($A48,[1]Hitters!$A:$A,0))),X48*(1-(1-(LOOKUP(ROUNDDOWN($M48+RIGHT(Y$4,4)*1-2016,0),Age!$A:$A,Age!$L:$L)*(1-($M48+RIGHT(Y$4,4)*1-2016-ROUNDDOWN($M48+RIGHT(Y$4,4)*1-2016,0)))+LOOKUP(ROUNDUP($M48+RIGHT(Y$4,4)*1-2016,0),Age!$A:$A,Age!$L:$L)*(($M48+RIGHT(Y$4,4)*1-2016-ROUNDDOWN($M48+RIGHT(Y$4,4)*1-2016,0)))))*IF($M48+RIGHT(Y$4,4)*1-2016&gt;27,1,INDEX([1]Pitchers!$BE:$BE,MATCH($A48,[1]Pitchers!$A:$A,0)))))</f>
        <v>14.999055649913517</v>
      </c>
      <c r="Z48" s="97">
        <f>IF($D48&gt;1,Y48+(LOOKUP(ROUNDDOWN($M48+RIGHT(Z$4,4)*1-2016,0),Age!$A:$A,Age!$C:$C)*(1-($M48+RIGHT(Z$4,4)*1-2016-ROUNDDOWN($M48+RIGHT(Z$4,4)*1-2016,0)))+LOOKUP(ROUNDUP($M48+RIGHT(Z$4,4)*1-2016,0),Age!$A:$A,Age!$C:$C)*(($M48+RIGHT(Z$4,4)*1-2016-ROUNDDOWN($M48+RIGHT(Z$4,4)*1-2016,0))))*IF($M48+RIGHT(Z$4,4)*1-2016&gt;27,1,INDEX([1]Hitters!$BG:$BG,MATCH($A48,[1]Hitters!$A:$A,0))),Y48*(1-(1-(LOOKUP(ROUNDDOWN($M48+RIGHT(Z$4,4)*1-2016,0),Age!$A:$A,Age!$L:$L)*(1-($M48+RIGHT(Z$4,4)*1-2016-ROUNDDOWN($M48+RIGHT(Z$4,4)*1-2016,0)))+LOOKUP(ROUNDUP($M48+RIGHT(Z$4,4)*1-2016,0),Age!$A:$A,Age!$L:$L)*(($M48+RIGHT(Z$4,4)*1-2016-ROUNDDOWN($M48+RIGHT(Z$4,4)*1-2016,0)))))*IF($M48+RIGHT(Z$4,4)*1-2016&gt;27,1,INDEX([1]Pitchers!$BE:$BE,MATCH($A48,[1]Pitchers!$A:$A,0)))))</f>
        <v>17.338439610810966</v>
      </c>
      <c r="AA48" s="96">
        <f>IF($D48=0,0,IF($D48=1,INDEX([1]Pitchers!$FK:$FK,MATCH($A48,[1]Pitchers!$A:$A,0)),MAX(-16,IF($D48=10,-16,IF($D48&lt;2,0,INDEX([1]Hitters!$AZ:$AZ,MATCH($A48,[1]Hitters!$A:$A,0)))))))</f>
        <v>0.24467799277419408</v>
      </c>
      <c r="AB48" s="96">
        <f>IF($D48=0,0,IF($D48=1,INDEX([1]Pitchers!$FK:$FK,MATCH($A48,[1]Pitchers!$A:$A,0)),MAX(-16,IF($D48=2,AA48-MIN(0.75,0.25*(RIGHT(AB$4,4)*1-(RIGHT($AD$4,4)*1)+0.25)*(1-MIN(0.75,INDEX([1]Hitters!$CF:$CF,MATCH($A48,[1]Hitters!$A:$A,0)))/0.75*1)+INDEX([1]Hitters!$CF:$CF,MATCH($A48,[1]Hitters!$A:$A,0)))/0.75*1,IF($D48&gt;6,(AA48-MIN(0.75,0.25*(RIGHT(AB$4,4)*1-(RIGHT($AD$4,4)*1)+0.25)*(1-MIN(0.75,INDEX([1]Hitters!$CF:$CF,MATCH($A48,[1]Hitters!$A:$A,0)))/0.75*1)+INDEX([1]Hitters!$CF:$CF,MATCH($A48,[1]Hitters!$A:$A,0)))/0.75*($M48+RIGHT(AB$4,4)*1-RIGHT($AA$4,4)*1+10)*0.05),IF($D48=3,(AA48-MIN(0.75,0.25*(RIGHT(AB$4,4)*1-(RIGHT($AD$4,4)*1)+0.25)*(1-MIN(0.75,INDEX([1]Hitters!$CF:$CF,MATCH($A48,[1]Hitters!$A:$A,0)))/0.75*1)+INDEX([1]Hitters!$CF:$CF,MATCH($A48,[1]Hitters!$A:$A,0)))/0.75*($M48+RIGHT(AB$4,4)*1-RIGHT($AA$4,4)*1-27)*0.1),(AA48-MIN(0.75,0.25*(RIGHT(AB$4,4)*1-(RIGHT($AD$4,4)*1)+0.25)*(1-MIN(0.75,INDEX([1]Hitters!$CF:$CF,MATCH($A48,[1]Hitters!$A:$A,0)))/0.75*1)+INDEX([1]Hitters!$CF:$CF,MATCH($A48,[1]Hitters!$A:$A,0)))/0.75*($M48+RIGHT(AB$4,4)*1-RIGHT($AA$4,4)*1-20)*0.094)))))))</f>
        <v>0.24467799277419408</v>
      </c>
      <c r="AC48" s="96">
        <f>IF($D48=0,0,IF($D48=1,INDEX([1]Pitchers!$FK:$FK,MATCH($A48,[1]Pitchers!$A:$A,0)),MAX(-16,IF($D48=2,AB48-MIN(0.75,0.25*(RIGHT(AC$4,4)*1-(RIGHT($AD$4,4)*1)+0.25)*(1-MIN(0.75,INDEX([1]Hitters!$CF:$CF,MATCH($A48,[1]Hitters!$A:$A,0)))/0.75*1)+INDEX([1]Hitters!$CF:$CF,MATCH($A48,[1]Hitters!$A:$A,0)))/0.75*1,IF($D48&gt;6,(AB48-MIN(0.75,0.25*(RIGHT(AC$4,4)*1-(RIGHT($AD$4,4)*1)+0.25)*(1-MIN(0.75,INDEX([1]Hitters!$CF:$CF,MATCH($A48,[1]Hitters!$A:$A,0)))/0.75*1)+INDEX([1]Hitters!$CF:$CF,MATCH($A48,[1]Hitters!$A:$A,0)))/0.75*($M48+RIGHT(AC$4,4)*1-RIGHT($AA$4,4)*1+10)*0.05),IF($D48=3,(AB48-MIN(0.75,0.25*(RIGHT(AC$4,4)*1-(RIGHT($AD$4,4)*1)+0.25)*(1-MIN(0.75,INDEX([1]Hitters!$CF:$CF,MATCH($A48,[1]Hitters!$A:$A,0)))/0.75*1)+INDEX([1]Hitters!$CF:$CF,MATCH($A48,[1]Hitters!$A:$A,0)))/0.75*($M48+RIGHT(AC$4,4)*1-RIGHT($AA$4,4)*1-27)*0.1),(AB48-MIN(0.75,0.25*(RIGHT(AC$4,4)*1-(RIGHT($AD$4,4)*1)+0.25)*(1-MIN(0.75,INDEX([1]Hitters!$CF:$CF,MATCH($A48,[1]Hitters!$A:$A,0)))/0.75*1)+INDEX([1]Hitters!$CF:$CF,MATCH($A48,[1]Hitters!$A:$A,0)))/0.75*($M48+RIGHT(AC$4,4)*1-RIGHT($AA$4,4)*1-20)*0.094)))))))</f>
        <v>0.24467799277419408</v>
      </c>
      <c r="AD48" s="96">
        <f>IF($D48=0,0,IF($D48=1,INDEX([1]Pitchers!$FK:$FK,MATCH($A48,[1]Pitchers!$A:$A,0)),MAX(-16,IF($D48=2,AC48-MIN(0.75,0.25*(RIGHT(AD$4,4)*1-(RIGHT($AD$4,4)*1)+0.25)*(1-MIN(0.75,INDEX([1]Hitters!$CF:$CF,MATCH($A48,[1]Hitters!$A:$A,0)))/0.75*1)+INDEX([1]Hitters!$CF:$CF,MATCH($A48,[1]Hitters!$A:$A,0)))/0.75*1,IF($D48&gt;6,(AC48-MIN(0.75,0.25*(RIGHT(AD$4,4)*1-(RIGHT($AD$4,4)*1)+0.25)*(1-MIN(0.75,INDEX([1]Hitters!$CF:$CF,MATCH($A48,[1]Hitters!$A:$A,0)))/0.75*1)+INDEX([1]Hitters!$CF:$CF,MATCH($A48,[1]Hitters!$A:$A,0)))/0.75*($M48+RIGHT(AD$4,4)*1-RIGHT($AA$4,4)*1+10)*0.05),IF($D48=3,(AC48-MIN(0.75,0.25*(RIGHT(AD$4,4)*1-(RIGHT($AD$4,4)*1)+0.25)*(1-MIN(0.75,INDEX([1]Hitters!$CF:$CF,MATCH($A48,[1]Hitters!$A:$A,0)))/0.75*1)+INDEX([1]Hitters!$CF:$CF,MATCH($A48,[1]Hitters!$A:$A,0)))/0.75*($M48+RIGHT(AD$4,4)*1-RIGHT($AA$4,4)*1-27)*0.1),(AC48-MIN(0.75,0.25*(RIGHT(AD$4,4)*1-(RIGHT($AD$4,4)*1)+0.25)*(1-MIN(0.75,INDEX([1]Hitters!$CF:$CF,MATCH($A48,[1]Hitters!$A:$A,0)))/0.75*1)+INDEX([1]Hitters!$CF:$CF,MATCH($A48,[1]Hitters!$A:$A,0)))/0.75*($M48+RIGHT(AD$4,4)*1-RIGHT($AA$4,4)*1-20)*0.094)))))))</f>
        <v>0.24467799277419408</v>
      </c>
      <c r="AE48" s="96">
        <f>IF($D48=0,0,IF($D48=1,INDEX([1]Pitchers!$FK:$FK,MATCH($A48,[1]Pitchers!$A:$A,0)),MAX(-16,IF($D48=2,AD48-MIN(0.75,0.25*(RIGHT(AE$4,4)*1-(RIGHT($AD$4,4)*1)+0.25)*(1-MIN(0.75,INDEX([1]Hitters!$CF:$CF,MATCH($A48,[1]Hitters!$A:$A,0)))/0.75*1)+INDEX([1]Hitters!$CF:$CF,MATCH($A48,[1]Hitters!$A:$A,0)))/0.75*1,IF($D48&gt;6,(AD48-MIN(0.75,0.25*(RIGHT(AE$4,4)*1-(RIGHT($AD$4,4)*1)+0.25)*(1-MIN(0.75,INDEX([1]Hitters!$CF:$CF,MATCH($A48,[1]Hitters!$A:$A,0)))/0.75*1)+INDEX([1]Hitters!$CF:$CF,MATCH($A48,[1]Hitters!$A:$A,0)))/0.75*($M48+RIGHT(AE$4,4)*1-RIGHT($AA$4,4)*1+10)*0.05),IF($D48=3,(AD48-MIN(0.75,0.25*(RIGHT(AE$4,4)*1-(RIGHT($AD$4,4)*1)+0.25)*(1-MIN(0.75,INDEX([1]Hitters!$CF:$CF,MATCH($A48,[1]Hitters!$A:$A,0)))/0.75*1)+INDEX([1]Hitters!$CF:$CF,MATCH($A48,[1]Hitters!$A:$A,0)))/0.75*($M48+RIGHT(AE$4,4)*1-RIGHT($AA$4,4)*1-27)*0.1),(AD48-MIN(0.75,0.25*(RIGHT(AE$4,4)*1-(RIGHT($AD$4,4)*1)+0.25)*(1-MIN(0.75,INDEX([1]Hitters!$CF:$CF,MATCH($A48,[1]Hitters!$A:$A,0)))/0.75*1)+INDEX([1]Hitters!$CF:$CF,MATCH($A48,[1]Hitters!$A:$A,0)))/0.75*($M48+RIGHT(AE$4,4)*1-RIGHT($AA$4,4)*1-20)*0.094)))))))</f>
        <v>0.24467799277419408</v>
      </c>
      <c r="AF48" s="96">
        <f>IF($D48=0,0,IF($D48=1,INDEX([1]Pitchers!$FK:$FK,MATCH($A48,[1]Pitchers!$A:$A,0)),MAX(-16,IF($D48=2,AE48-MIN(0.75,0.25*(RIGHT(AF$4,4)*1-(RIGHT($AD$4,4)*1)+0.25)*(1-MIN(0.75,INDEX([1]Hitters!$CF:$CF,MATCH($A48,[1]Hitters!$A:$A,0)))/0.75*1)+INDEX([1]Hitters!$CF:$CF,MATCH($A48,[1]Hitters!$A:$A,0)))/0.75*1,IF($D48&gt;6,(AE48-MIN(0.75,0.25*(RIGHT(AF$4,4)*1-(RIGHT($AD$4,4)*1)+0.25)*(1-MIN(0.75,INDEX([1]Hitters!$CF:$CF,MATCH($A48,[1]Hitters!$A:$A,0)))/0.75*1)+INDEX([1]Hitters!$CF:$CF,MATCH($A48,[1]Hitters!$A:$A,0)))/0.75*($M48+RIGHT(AF$4,4)*1-RIGHT($AA$4,4)*1+10)*0.05),IF($D48=3,(AE48-MIN(0.75,0.25*(RIGHT(AF$4,4)*1-(RIGHT($AD$4,4)*1)+0.25)*(1-MIN(0.75,INDEX([1]Hitters!$CF:$CF,MATCH($A48,[1]Hitters!$A:$A,0)))/0.75*1)+INDEX([1]Hitters!$CF:$CF,MATCH($A48,[1]Hitters!$A:$A,0)))/0.75*($M48+RIGHT(AF$4,4)*1-RIGHT($AA$4,4)*1-27)*0.1),(AE48-MIN(0.75,0.25*(RIGHT(AF$4,4)*1-(RIGHT($AD$4,4)*1)+0.25)*(1-MIN(0.75,INDEX([1]Hitters!$CF:$CF,MATCH($A48,[1]Hitters!$A:$A,0)))/0.75*1)+INDEX([1]Hitters!$CF:$CF,MATCH($A48,[1]Hitters!$A:$A,0)))/0.75*($M48+RIGHT(AF$4,4)*1-RIGHT($AA$4,4)*1-20)*0.094)))))))</f>
        <v>0.24467799277419408</v>
      </c>
      <c r="AG48" s="96">
        <f>IF($D48=0,0,IF($D48=1,INDEX([1]Pitchers!$FK:$FK,MATCH($A48,[1]Pitchers!$A:$A,0)),MAX(-16,IF($D48=2,AF48-MIN(0.75,0.25*(RIGHT(AG$4,4)*1-(RIGHT($AD$4,4)*1)+0.25)*(1-MIN(0.75,INDEX([1]Hitters!$CF:$CF,MATCH($A48,[1]Hitters!$A:$A,0)))/0.75*1)+INDEX([1]Hitters!$CF:$CF,MATCH($A48,[1]Hitters!$A:$A,0)))/0.75*1,IF($D48&gt;6,(AF48-MIN(0.75,0.25*(RIGHT(AG$4,4)*1-(RIGHT($AD$4,4)*1)+0.25)*(1-MIN(0.75,INDEX([1]Hitters!$CF:$CF,MATCH($A48,[1]Hitters!$A:$A,0)))/0.75*1)+INDEX([1]Hitters!$CF:$CF,MATCH($A48,[1]Hitters!$A:$A,0)))/0.75*($M48+RIGHT(AG$4,4)*1-RIGHT($AA$4,4)*1+10)*0.05),IF($D48=3,(AF48-MIN(0.75,0.25*(RIGHT(AG$4,4)*1-(RIGHT($AD$4,4)*1)+0.25)*(1-MIN(0.75,INDEX([1]Hitters!$CF:$CF,MATCH($A48,[1]Hitters!$A:$A,0)))/0.75*1)+INDEX([1]Hitters!$CF:$CF,MATCH($A48,[1]Hitters!$A:$A,0)))/0.75*($M48+RIGHT(AG$4,4)*1-RIGHT($AA$4,4)*1-27)*0.1),(AF48-MIN(0.75,0.25*(RIGHT(AG$4,4)*1-(RIGHT($AD$4,4)*1)+0.25)*(1-MIN(0.75,INDEX([1]Hitters!$CF:$CF,MATCH($A48,[1]Hitters!$A:$A,0)))/0.75*1)+INDEX([1]Hitters!$CF:$CF,MATCH($A48,[1]Hitters!$A:$A,0)))/0.75*($M48+RIGHT(AG$4,4)*1-RIGHT($AA$4,4)*1-20)*0.094)))))))</f>
        <v>0.24467799277419408</v>
      </c>
      <c r="AH48" s="96">
        <f>IF($D48=0,0,IF($D48=1,INDEX([1]Pitchers!$FK:$FK,MATCH($A48,[1]Pitchers!$A:$A,0)),MAX(-16,IF($D48=2,AG48-MIN(0.75,0.25*(RIGHT(AH$4,4)*1-(RIGHT($AD$4,4)*1)+0.25)*(1-MIN(0.75,INDEX([1]Hitters!$CF:$CF,MATCH($A48,[1]Hitters!$A:$A,0)))/0.75*1)+INDEX([1]Hitters!$CF:$CF,MATCH($A48,[1]Hitters!$A:$A,0)))/0.75*1,IF($D48&gt;6,(AG48-MIN(0.75,0.25*(RIGHT(AH$4,4)*1-(RIGHT($AD$4,4)*1)+0.25)*(1-MIN(0.75,INDEX([1]Hitters!$CF:$CF,MATCH($A48,[1]Hitters!$A:$A,0)))/0.75*1)+INDEX([1]Hitters!$CF:$CF,MATCH($A48,[1]Hitters!$A:$A,0)))/0.75*($M48+RIGHT(AH$4,4)*1-RIGHT($AA$4,4)*1+10)*0.05),IF($D48=3,(AG48-MIN(0.75,0.25*(RIGHT(AH$4,4)*1-(RIGHT($AD$4,4)*1)+0.25)*(1-MIN(0.75,INDEX([1]Hitters!$CF:$CF,MATCH($A48,[1]Hitters!$A:$A,0)))/0.75*1)+INDEX([1]Hitters!$CF:$CF,MATCH($A48,[1]Hitters!$A:$A,0)))/0.75*($M48+RIGHT(AH$4,4)*1-RIGHT($AA$4,4)*1-27)*0.1),(AG48-MIN(0.75,0.25*(RIGHT(AH$4,4)*1-(RIGHT($AD$4,4)*1)+0.25)*(1-MIN(0.75,INDEX([1]Hitters!$CF:$CF,MATCH($A48,[1]Hitters!$A:$A,0)))/0.75*1)+INDEX([1]Hitters!$CF:$CF,MATCH($A48,[1]Hitters!$A:$A,0)))/0.75*($M48+RIGHT(AH$4,4)*1-RIGHT($AA$4,4)*1-20)*0.094)))))))</f>
        <v>0.24467799277419408</v>
      </c>
      <c r="AI48" s="96">
        <f>IF($D48=0,0,IF($D48=1,INDEX([1]Pitchers!$FK:$FK,MATCH($A48,[1]Pitchers!$A:$A,0)),MAX(-16,IF($D48=2,AH48-MIN(0.75,0.25*(RIGHT(AI$4,4)*1-(RIGHT($AD$4,4)*1)+0.25)*(1-MIN(0.75,INDEX([1]Hitters!$CF:$CF,MATCH($A48,[1]Hitters!$A:$A,0)))/0.75*1)+INDEX([1]Hitters!$CF:$CF,MATCH($A48,[1]Hitters!$A:$A,0)))/0.75*1,IF($D48&gt;6,(AH48-MIN(0.75,0.25*(RIGHT(AI$4,4)*1-(RIGHT($AD$4,4)*1)+0.25)*(1-MIN(0.75,INDEX([1]Hitters!$CF:$CF,MATCH($A48,[1]Hitters!$A:$A,0)))/0.75*1)+INDEX([1]Hitters!$CF:$CF,MATCH($A48,[1]Hitters!$A:$A,0)))/0.75*($M48+RIGHT(AI$4,4)*1-RIGHT($AA$4,4)*1+10)*0.05),IF($D48=3,(AH48-MIN(0.75,0.25*(RIGHT(AI$4,4)*1-(RIGHT($AD$4,4)*1)+0.25)*(1-MIN(0.75,INDEX([1]Hitters!$CF:$CF,MATCH($A48,[1]Hitters!$A:$A,0)))/0.75*1)+INDEX([1]Hitters!$CF:$CF,MATCH($A48,[1]Hitters!$A:$A,0)))/0.75*($M48+RIGHT(AI$4,4)*1-RIGHT($AA$4,4)*1-27)*0.1),(AH48-MIN(0.75,0.25*(RIGHT(AI$4,4)*1-(RIGHT($AD$4,4)*1)+0.25)*(1-MIN(0.75,INDEX([1]Hitters!$CF:$CF,MATCH($A48,[1]Hitters!$A:$A,0)))/0.75*1)+INDEX([1]Hitters!$CF:$CF,MATCH($A48,[1]Hitters!$A:$A,0)))/0.75*($M48+RIGHT(AI$4,4)*1-RIGHT($AA$4,4)*1-20)*0.094)))))))</f>
        <v>0.24467799277419408</v>
      </c>
      <c r="AJ48" s="96">
        <f>IF($D48=0,0,IF($D48=1,INDEX([1]Pitchers!$FK:$FK,MATCH($A48,[1]Pitchers!$A:$A,0)),MAX(-16,IF($D48=2,AI48-MIN(0.75,0.25*(RIGHT(AJ$4,4)*1-(RIGHT($AD$4,4)*1)+0.25)*(1-MIN(0.75,INDEX([1]Hitters!$CF:$CF,MATCH($A48,[1]Hitters!$A:$A,0)))/0.75*1)+INDEX([1]Hitters!$CF:$CF,MATCH($A48,[1]Hitters!$A:$A,0)))/0.75*1,IF($D48&gt;6,(AI48-MIN(0.75,0.25*(RIGHT(AJ$4,4)*1-(RIGHT($AD$4,4)*1)+0.25)*(1-MIN(0.75,INDEX([1]Hitters!$CF:$CF,MATCH($A48,[1]Hitters!$A:$A,0)))/0.75*1)+INDEX([1]Hitters!$CF:$CF,MATCH($A48,[1]Hitters!$A:$A,0)))/0.75*($M48+RIGHT(AJ$4,4)*1-RIGHT($AA$4,4)*1+10)*0.05),IF($D48=3,(AI48-MIN(0.75,0.25*(RIGHT(AJ$4,4)*1-(RIGHT($AD$4,4)*1)+0.25)*(1-MIN(0.75,INDEX([1]Hitters!$CF:$CF,MATCH($A48,[1]Hitters!$A:$A,0)))/0.75*1)+INDEX([1]Hitters!$CF:$CF,MATCH($A48,[1]Hitters!$A:$A,0)))/0.75*($M48+RIGHT(AJ$4,4)*1-RIGHT($AA$4,4)*1-27)*0.1),(AI48-MIN(0.75,0.25*(RIGHT(AJ$4,4)*1-(RIGHT($AD$4,4)*1)+0.25)*(1-MIN(0.75,INDEX([1]Hitters!$CF:$CF,MATCH($A48,[1]Hitters!$A:$A,0)))/0.75*1)+INDEX([1]Hitters!$CF:$CF,MATCH($A48,[1]Hitters!$A:$A,0)))/0.75*($M48+RIGHT(AJ$4,4)*1-RIGHT($AA$4,4)*1-20)*0.094)))))))</f>
        <v>0.24467799277419408</v>
      </c>
      <c r="AK48" s="96">
        <f>IF($D48=0,0,IF($D48=1,INDEX([1]Pitchers!$FK:$FK,MATCH($A48,[1]Pitchers!$A:$A,0)),MAX(-16,IF($D48=2,AJ48-MIN(0.75,0.25*(RIGHT(AK$4,4)*1-(RIGHT($AD$4,4)*1)+0.25)*(1-MIN(0.75,INDEX([1]Hitters!$CF:$CF,MATCH($A48,[1]Hitters!$A:$A,0)))/0.75*1)+INDEX([1]Hitters!$CF:$CF,MATCH($A48,[1]Hitters!$A:$A,0)))/0.75*1,IF($D48&gt;6,(AJ48-MIN(0.75,0.25*(RIGHT(AK$4,4)*1-(RIGHT($AD$4,4)*1)+0.25)*(1-MIN(0.75,INDEX([1]Hitters!$CF:$CF,MATCH($A48,[1]Hitters!$A:$A,0)))/0.75*1)+INDEX([1]Hitters!$CF:$CF,MATCH($A48,[1]Hitters!$A:$A,0)))/0.75*($M48+RIGHT(AK$4,4)*1-RIGHT($AA$4,4)*1+10)*0.05),IF($D48=3,(AJ48-MIN(0.75,0.25*(RIGHT(AK$4,4)*1-(RIGHT($AD$4,4)*1)+0.25)*(1-MIN(0.75,INDEX([1]Hitters!$CF:$CF,MATCH($A48,[1]Hitters!$A:$A,0)))/0.75*1)+INDEX([1]Hitters!$CF:$CF,MATCH($A48,[1]Hitters!$A:$A,0)))/0.75*($M48+RIGHT(AK$4,4)*1-RIGHT($AA$4,4)*1-27)*0.1),(AJ48-MIN(0.75,0.25*(RIGHT(AK$4,4)*1-(RIGHT($AD$4,4)*1)+0.25)*(1-MIN(0.75,INDEX([1]Hitters!$CF:$CF,MATCH($A48,[1]Hitters!$A:$A,0)))/0.75*1)+INDEX([1]Hitters!$CF:$CF,MATCH($A48,[1]Hitters!$A:$A,0)))/0.75*($M48+RIGHT(AK$4,4)*1-RIGHT($AA$4,4)*1-20)*0.094)))))))</f>
        <v>0.24467799277419408</v>
      </c>
      <c r="AL48" s="96">
        <f>IF($D48=0,0,IF($D48=1,INDEX([1]Pitchers!$FK:$FK,MATCH($A48,[1]Pitchers!$A:$A,0)),MAX(-16,IF($D48=2,AK48-MIN(0.75,0.25*(RIGHT(AL$4,4)*1-(RIGHT($AD$4,4)*1)+0.25)*(1-MIN(0.75,INDEX([1]Hitters!$CF:$CF,MATCH($A48,[1]Hitters!$A:$A,0)))/0.75*1)+INDEX([1]Hitters!$CF:$CF,MATCH($A48,[1]Hitters!$A:$A,0)))/0.75*1,IF($D48&gt;6,(AK48-MIN(0.75,0.25*(RIGHT(AL$4,4)*1-(RIGHT($AD$4,4)*1)+0.25)*(1-MIN(0.75,INDEX([1]Hitters!$CF:$CF,MATCH($A48,[1]Hitters!$A:$A,0)))/0.75*1)+INDEX([1]Hitters!$CF:$CF,MATCH($A48,[1]Hitters!$A:$A,0)))/0.75*($M48+RIGHT(AL$4,4)*1-RIGHT($AA$4,4)*1+10)*0.05),IF($D48=3,(AK48-MIN(0.75,0.25*(RIGHT(AL$4,4)*1-(RIGHT($AD$4,4)*1)+0.25)*(1-MIN(0.75,INDEX([1]Hitters!$CF:$CF,MATCH($A48,[1]Hitters!$A:$A,0)))/0.75*1)+INDEX([1]Hitters!$CF:$CF,MATCH($A48,[1]Hitters!$A:$A,0)))/0.75*($M48+RIGHT(AL$4,4)*1-RIGHT($AA$4,4)*1-27)*0.1),(AK48-MIN(0.75,0.25*(RIGHT(AL$4,4)*1-(RIGHT($AD$4,4)*1)+0.25)*(1-MIN(0.75,INDEX([1]Hitters!$CF:$CF,MATCH($A48,[1]Hitters!$A:$A,0)))/0.75*1)+INDEX([1]Hitters!$CF:$CF,MATCH($A48,[1]Hitters!$A:$A,0)))/0.75*($M48+RIGHT(AL$4,4)*1-RIGHT($AA$4,4)*1-20)*0.094)))))))</f>
        <v>0.24467799277419408</v>
      </c>
      <c r="AM48" s="98">
        <f>MAX(IF($D48=0,20,IF($D48=1,60,150)),MAX(0,IF($D48&gt;1,INDEX([1]Hitters!$ER:$ER,MATCH($A48,[1]Hitters!$A:$A,0))*(0.4+MAX(0,0.6*MIN(1,(IF(O48="",0,(((4.25+(O48-0.263)*4.2)^(((4.25+(O48-0.263)*4.2)+(4.25-AA48*600/600*4.2/600))^0.285))/((4.25+(O48-0.263)*4.2)^(((4.25+(O48-0.263)*4.2)+(4.25-AA48*600/600*4.2/600))^0.285)+(4.25-AA48*600/600*4.2/600)^(((4.25+(O48-0.263)*4.2)+(4.25-AA48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48,[1]Pitchers!$A:$A,0))))*IF($D48&lt;2,(0.4+0.6*MAX(0,MIN(1,IF($D48=0,((4.25)^(((4.25)+(4.25-(4-O48)*4.25/4*1/9))^0.285)/((4.25)^(((4.25)+(4.25-(4-O48)*4.25/4*1/9))^0.285)+(4.25-(4-O48)*4.25/4*1/9)^(((4.25)+(4.25-(4-O48)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48)))/0.5345*0.0009131+0.0104414*(3.74-MIN(3.74,O48)))*50,(((4.25+(AA48-0.263)*0.32*198*MAX(6,198/33)/198)^(((4.25+(AA48-0.263)*0.32*198*MAX(6,198/33)/198)+(4.25-(4-O48)*4.25/4*MAX(6,198/33)/9))^0.285)/((4.25+(AA48-0.263)*0.32*198*MAX(6,198/33)/198)^(((4.25+(AA48-0.263)*0.32*198*MAX(6,198/33)/198)+(4.25-(4-O48)*4.25/4*MAX(6,198/33)/9))^0.285)+(4.25-(4-O48)*4.25/4*MAX(6,198/33)/9)^(((4.25+(AA48-0.263)*0.32*198*MAX(6,198/33)/198)+(4.25-(4-O48)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48=0,50,198)/0.0065))),1))</f>
        <v>124.41312415925232</v>
      </c>
      <c r="AN48" s="98">
        <f t="shared" si="71"/>
        <v>60</v>
      </c>
      <c r="AO48" s="98">
        <f t="shared" si="72"/>
        <v>60</v>
      </c>
      <c r="AP48" s="98">
        <f t="shared" si="73"/>
        <v>60</v>
      </c>
      <c r="AQ48" s="98">
        <f t="shared" si="74"/>
        <v>60</v>
      </c>
      <c r="AR48" s="98">
        <f t="shared" si="75"/>
        <v>60</v>
      </c>
      <c r="AS48" s="98">
        <f t="shared" si="76"/>
        <v>60</v>
      </c>
      <c r="AT48" s="98">
        <f t="shared" si="77"/>
        <v>60</v>
      </c>
      <c r="AU48" s="98">
        <f t="shared" si="78"/>
        <v>60</v>
      </c>
      <c r="AV48" s="98">
        <f t="shared" si="79"/>
        <v>60</v>
      </c>
      <c r="AW48" s="98">
        <f t="shared" si="80"/>
        <v>60</v>
      </c>
      <c r="AX48" s="98">
        <f t="shared" si="81"/>
        <v>60</v>
      </c>
      <c r="AY48" s="96">
        <f t="shared" si="82"/>
        <v>0.62857318494924463</v>
      </c>
      <c r="AZ48" s="96">
        <f t="shared" si="83"/>
        <v>7</v>
      </c>
      <c r="BA48" s="96">
        <f t="shared" si="84"/>
        <v>0.62857318494924463</v>
      </c>
      <c r="BB48" s="96">
        <f t="shared" si="85"/>
        <v>0</v>
      </c>
      <c r="BC48" s="96">
        <f t="shared" si="86"/>
        <v>0</v>
      </c>
      <c r="BD48" s="96">
        <f t="shared" si="87"/>
        <v>0</v>
      </c>
      <c r="BE48" s="96">
        <f t="shared" si="88"/>
        <v>0</v>
      </c>
      <c r="BF48" s="96">
        <f t="shared" si="89"/>
        <v>0</v>
      </c>
      <c r="BG48" s="96">
        <f t="shared" si="90"/>
        <v>0</v>
      </c>
      <c r="BH48" s="96">
        <f t="shared" si="91"/>
        <v>0</v>
      </c>
      <c r="BI48" s="96">
        <f t="shared" si="92"/>
        <v>0</v>
      </c>
      <c r="BJ48" s="96">
        <f t="shared" si="93"/>
        <v>0</v>
      </c>
      <c r="BK48" s="96">
        <f t="shared" si="94"/>
        <v>0</v>
      </c>
      <c r="BL48" s="96">
        <f t="shared" si="95"/>
        <v>0</v>
      </c>
      <c r="BM48" s="129">
        <f t="shared" si="132"/>
        <v>7.5</v>
      </c>
      <c r="BN48" s="129" t="str">
        <f t="shared" si="132"/>
        <v/>
      </c>
      <c r="BO48" s="129" t="str">
        <f t="shared" si="132"/>
        <v/>
      </c>
      <c r="BP48" s="129" t="str">
        <f t="shared" si="132"/>
        <v/>
      </c>
      <c r="BQ48" s="129" t="str">
        <f t="shared" si="132"/>
        <v/>
      </c>
      <c r="BR48" s="129" t="str">
        <f t="shared" si="132"/>
        <v/>
      </c>
      <c r="BS48" s="129" t="str">
        <f t="shared" si="132"/>
        <v/>
      </c>
      <c r="BT48" s="129" t="str">
        <f t="shared" si="132"/>
        <v/>
      </c>
      <c r="BU48" s="129" t="str">
        <f t="shared" si="132"/>
        <v/>
      </c>
      <c r="BV48" s="129" t="str">
        <f t="shared" si="132"/>
        <v/>
      </c>
      <c r="BW48" s="129" t="str">
        <f t="shared" si="132"/>
        <v/>
      </c>
      <c r="BX48" s="129" t="str">
        <f t="shared" si="132"/>
        <v/>
      </c>
      <c r="BY48" s="130">
        <f t="shared" si="96"/>
        <v>5.5285854795939571</v>
      </c>
      <c r="BZ48" s="130">
        <f t="shared" si="97"/>
        <v>0.5</v>
      </c>
      <c r="CA48" s="130">
        <f t="shared" si="98"/>
        <v>0.5</v>
      </c>
      <c r="CB48" s="130">
        <f t="shared" si="99"/>
        <v>0.5</v>
      </c>
      <c r="CC48" s="130">
        <f t="shared" si="100"/>
        <v>0.5</v>
      </c>
      <c r="CD48" s="130">
        <f t="shared" si="101"/>
        <v>0.5</v>
      </c>
      <c r="CE48" s="130">
        <f t="shared" si="102"/>
        <v>0.5</v>
      </c>
      <c r="CF48" s="130">
        <f t="shared" si="103"/>
        <v>0.5</v>
      </c>
      <c r="CG48" s="130">
        <f t="shared" si="104"/>
        <v>0.5</v>
      </c>
      <c r="CH48" s="130">
        <f t="shared" si="105"/>
        <v>0.5</v>
      </c>
      <c r="CI48" s="130">
        <f t="shared" si="106"/>
        <v>0.5</v>
      </c>
      <c r="CJ48" s="130">
        <f t="shared" si="107"/>
        <v>0.5</v>
      </c>
      <c r="CK48" s="131">
        <f t="shared" si="108"/>
        <v>1</v>
      </c>
      <c r="CL48" s="96">
        <f t="shared" si="109"/>
        <v>-0.69014372457675033</v>
      </c>
      <c r="CM48" s="96">
        <f t="shared" si="110"/>
        <v>-0.63596999999999992</v>
      </c>
      <c r="CN48" s="96">
        <f t="shared" si="111"/>
        <v>-0.63596999999999992</v>
      </c>
      <c r="CO48" s="96">
        <f t="shared" si="112"/>
        <v>-0.63596999999999992</v>
      </c>
      <c r="CP48" s="96">
        <f t="shared" si="113"/>
        <v>-0.63596999999999992</v>
      </c>
      <c r="CQ48" s="96">
        <f t="shared" si="114"/>
        <v>-0.63596999999999992</v>
      </c>
      <c r="CR48" s="96">
        <f t="shared" si="115"/>
        <v>-0.63596999999999992</v>
      </c>
      <c r="CS48" s="96">
        <f t="shared" si="116"/>
        <v>-0.63596999999999992</v>
      </c>
      <c r="CT48" s="96">
        <f t="shared" si="117"/>
        <v>-0.63596999999999992</v>
      </c>
      <c r="CU48" s="96">
        <f t="shared" si="118"/>
        <v>-0.63596999999999992</v>
      </c>
      <c r="CV48" s="96">
        <f t="shared" si="119"/>
        <v>-0.63596999999999992</v>
      </c>
      <c r="CW48" s="96">
        <f t="shared" si="120"/>
        <v>-0.63596999999999992</v>
      </c>
      <c r="CX48" s="96">
        <f>MAX(0,(IF(CL48&gt;0,(CL48-ROUNDDOWN(CL48,1))/0.1*LOOKUP(ROUNDUP(CL48+81.1,1),CB!$A:$A,CB!$C:$C)+(1-(CL48-ROUNDDOWN(CL48,1))/0.1)*LOOKUP(ROUNDDOWN(CL48+81.1,1),CB!$A:$A,CB!$C:$C),(CL48-ROUNDDOWN(CL48-0.1,1))/0.1*LOOKUP(ROUNDUP(CL48+81.1,1),CB!$A:$A,CB!$C:$C)+(1-(CL48-ROUNDDOWN(CL48-0.1,1))/0.1)*LOOKUP(ROUNDDOWN(CL48+81.1,1),CB!$A:$A,CB!$C:$C))-LOOKUP(81.1,CB!$A:$A,CB!$C:$C))/(1-(BINOMDIST(97,162,0.5,TRUE)-BINOMDIST(87,162,0.5,TRUE)))*$C$2*($B$1^(LEFT(CX$4,4)*1-LEFT($BA$4,4)*1))*(37.75+CL48))</f>
        <v>0</v>
      </c>
      <c r="CY48" s="96">
        <f>MAX(0,(IF(CM48&gt;0,(CM48-ROUNDDOWN(CM48,1))/0.1*LOOKUP(ROUNDUP(CM48+81.1,1),CB!$A:$A,CB!$C:$C)+(1-(CM48-ROUNDDOWN(CM48,1))/0.1)*LOOKUP(ROUNDDOWN(CM48+81.1,1),CB!$A:$A,CB!$C:$C),(CM48-ROUNDDOWN(CM48-0.1,1))/0.1*LOOKUP(ROUNDUP(CM48+81.1,1),CB!$A:$A,CB!$C:$C)+(1-(CM48-ROUNDDOWN(CM48-0.1,1))/0.1)*LOOKUP(ROUNDDOWN(CM48+81.1,1),CB!$A:$A,CB!$C:$C))-LOOKUP(81.1,CB!$A:$A,CB!$C:$C))/(1-(BINOMDIST(97,162,0.5,TRUE)-BINOMDIST(87,162,0.5,TRUE)))*$C$2*($B$1^(LEFT(CY$4,4)*1-LEFT($BA$4,4)*1))*(37.75+CM48))</f>
        <v>0</v>
      </c>
      <c r="CZ48" s="96">
        <f>MAX(0,(IF(CN48&gt;0,(CN48-ROUNDDOWN(CN48,1))/0.1*LOOKUP(ROUNDUP(CN48+81.1,1),CB!$A:$A,CB!$C:$C)+(1-(CN48-ROUNDDOWN(CN48,1))/0.1)*LOOKUP(ROUNDDOWN(CN48+81.1,1),CB!$A:$A,CB!$C:$C),(CN48-ROUNDDOWN(CN48-0.1,1))/0.1*LOOKUP(ROUNDUP(CN48+81.1,1),CB!$A:$A,CB!$C:$C)+(1-(CN48-ROUNDDOWN(CN48-0.1,1))/0.1)*LOOKUP(ROUNDDOWN(CN48+81.1,1),CB!$A:$A,CB!$C:$C))-LOOKUP(81.1,CB!$A:$A,CB!$C:$C))/(1-(BINOMDIST(97,162,0.5,TRUE)-BINOMDIST(87,162,0.5,TRUE)))*$C$2*($B$1^(LEFT(CZ$4,4)*1-LEFT($BA$4,4)*1))*(37.75+CN48))</f>
        <v>0</v>
      </c>
      <c r="DA48" s="96">
        <f>MAX(0,(IF(CO48&gt;0,(CO48-ROUNDDOWN(CO48,1))/0.1*LOOKUP(ROUNDUP(CO48+81.1,1),CB!$A:$A,CB!$C:$C)+(1-(CO48-ROUNDDOWN(CO48,1))/0.1)*LOOKUP(ROUNDDOWN(CO48+81.1,1),CB!$A:$A,CB!$C:$C),(CO48-ROUNDDOWN(CO48-0.1,1))/0.1*LOOKUP(ROUNDUP(CO48+81.1,1),CB!$A:$A,CB!$C:$C)+(1-(CO48-ROUNDDOWN(CO48-0.1,1))/0.1)*LOOKUP(ROUNDDOWN(CO48+81.1,1),CB!$A:$A,CB!$C:$C))-LOOKUP(81.1,CB!$A:$A,CB!$C:$C))/(1-(BINOMDIST(97,162,0.5,TRUE)-BINOMDIST(87,162,0.5,TRUE)))*$C$2*($B$1^(LEFT(DA$4,4)*1-LEFT($BA$4,4)*1))*(37.75+CO48))</f>
        <v>0</v>
      </c>
      <c r="DB48" s="96">
        <f>MAX(0,(IF(CP48&gt;0,(CP48-ROUNDDOWN(CP48,1))/0.1*LOOKUP(ROUNDUP(CP48+81.1,1),CB!$A:$A,CB!$C:$C)+(1-(CP48-ROUNDDOWN(CP48,1))/0.1)*LOOKUP(ROUNDDOWN(CP48+81.1,1),CB!$A:$A,CB!$C:$C),(CP48-ROUNDDOWN(CP48-0.1,1))/0.1*LOOKUP(ROUNDUP(CP48+81.1,1),CB!$A:$A,CB!$C:$C)+(1-(CP48-ROUNDDOWN(CP48-0.1,1))/0.1)*LOOKUP(ROUNDDOWN(CP48+81.1,1),CB!$A:$A,CB!$C:$C))-LOOKUP(81.1,CB!$A:$A,CB!$C:$C))/(1-(BINOMDIST(97,162,0.5,TRUE)-BINOMDIST(87,162,0.5,TRUE)))*$C$2*($B$1^(LEFT(DB$4,4)*1-LEFT($BA$4,4)*1))*(37.75+CP48))</f>
        <v>0</v>
      </c>
      <c r="DC48" s="96">
        <f>MAX(0,(IF(CQ48&gt;0,(CQ48-ROUNDDOWN(CQ48,1))/0.1*LOOKUP(ROUNDUP(CQ48+81.1,1),CB!$A:$A,CB!$C:$C)+(1-(CQ48-ROUNDDOWN(CQ48,1))/0.1)*LOOKUP(ROUNDDOWN(CQ48+81.1,1),CB!$A:$A,CB!$C:$C),(CQ48-ROUNDDOWN(CQ48-0.1,1))/0.1*LOOKUP(ROUNDUP(CQ48+81.1,1),CB!$A:$A,CB!$C:$C)+(1-(CQ48-ROUNDDOWN(CQ48-0.1,1))/0.1)*LOOKUP(ROUNDDOWN(CQ48+81.1,1),CB!$A:$A,CB!$C:$C))-LOOKUP(81.1,CB!$A:$A,CB!$C:$C))/(1-(BINOMDIST(97,162,0.5,TRUE)-BINOMDIST(87,162,0.5,TRUE)))*$C$2*($B$1^(LEFT(DC$4,4)*1-LEFT($BA$4,4)*1))*(37.75+CQ48))</f>
        <v>0</v>
      </c>
      <c r="DD48" s="96">
        <f>MAX(0,(IF(CR48&gt;0,(CR48-ROUNDDOWN(CR48,1))/0.1*LOOKUP(ROUNDUP(CR48+81.1,1),CB!$A:$A,CB!$C:$C)+(1-(CR48-ROUNDDOWN(CR48,1))/0.1)*LOOKUP(ROUNDDOWN(CR48+81.1,1),CB!$A:$A,CB!$C:$C),(CR48-ROUNDDOWN(CR48-0.1,1))/0.1*LOOKUP(ROUNDUP(CR48+81.1,1),CB!$A:$A,CB!$C:$C)+(1-(CR48-ROUNDDOWN(CR48-0.1,1))/0.1)*LOOKUP(ROUNDDOWN(CR48+81.1,1),CB!$A:$A,CB!$C:$C))-LOOKUP(81.1,CB!$A:$A,CB!$C:$C))/(1-(BINOMDIST(97,162,0.5,TRUE)-BINOMDIST(87,162,0.5,TRUE)))*$C$2*($B$1^(LEFT(DD$4,4)*1-LEFT($BA$4,4)*1))*(37.75+CR48))</f>
        <v>0</v>
      </c>
      <c r="DE48" s="96">
        <f>MAX(0,(IF(CS48&gt;0,(CS48-ROUNDDOWN(CS48,1))/0.1*LOOKUP(ROUNDUP(CS48+81.1,1),CB!$A:$A,CB!$C:$C)+(1-(CS48-ROUNDDOWN(CS48,1))/0.1)*LOOKUP(ROUNDDOWN(CS48+81.1,1),CB!$A:$A,CB!$C:$C),(CS48-ROUNDDOWN(CS48-0.1,1))/0.1*LOOKUP(ROUNDUP(CS48+81.1,1),CB!$A:$A,CB!$C:$C)+(1-(CS48-ROUNDDOWN(CS48-0.1,1))/0.1)*LOOKUP(ROUNDDOWN(CS48+81.1,1),CB!$A:$A,CB!$C:$C))-LOOKUP(81.1,CB!$A:$A,CB!$C:$C))/(1-(BINOMDIST(97,162,0.5,TRUE)-BINOMDIST(87,162,0.5,TRUE)))*$C$2*($B$1^(LEFT(DE$4,4)*1-LEFT($BA$4,4)*1))*(37.75+CS48))</f>
        <v>0</v>
      </c>
      <c r="DF48" s="96">
        <f>MAX(0,(IF(CT48&gt;0,(CT48-ROUNDDOWN(CT48,1))/0.1*LOOKUP(ROUNDUP(CT48+81.1,1),CB!$A:$A,CB!$C:$C)+(1-(CT48-ROUNDDOWN(CT48,1))/0.1)*LOOKUP(ROUNDDOWN(CT48+81.1,1),CB!$A:$A,CB!$C:$C),(CT48-ROUNDDOWN(CT48-0.1,1))/0.1*LOOKUP(ROUNDUP(CT48+81.1,1),CB!$A:$A,CB!$C:$C)+(1-(CT48-ROUNDDOWN(CT48-0.1,1))/0.1)*LOOKUP(ROUNDDOWN(CT48+81.1,1),CB!$A:$A,CB!$C:$C))-LOOKUP(81.1,CB!$A:$A,CB!$C:$C))/(1-(BINOMDIST(97,162,0.5,TRUE)-BINOMDIST(87,162,0.5,TRUE)))*$C$2*($B$1^(LEFT(DF$4,4)*1-LEFT($BA$4,4)*1))*(37.75+CT48))</f>
        <v>0</v>
      </c>
      <c r="DG48" s="96">
        <f>MAX(0,(IF(CU48&gt;0,(CU48-ROUNDDOWN(CU48,1))/0.1*LOOKUP(ROUNDUP(CU48+81.1,1),CB!$A:$A,CB!$C:$C)+(1-(CU48-ROUNDDOWN(CU48,1))/0.1)*LOOKUP(ROUNDDOWN(CU48+81.1,1),CB!$A:$A,CB!$C:$C),(CU48-ROUNDDOWN(CU48-0.1,1))/0.1*LOOKUP(ROUNDUP(CU48+81.1,1),CB!$A:$A,CB!$C:$C)+(1-(CU48-ROUNDDOWN(CU48-0.1,1))/0.1)*LOOKUP(ROUNDDOWN(CU48+81.1,1),CB!$A:$A,CB!$C:$C))-LOOKUP(81.1,CB!$A:$A,CB!$C:$C))/(1-(BINOMDIST(97,162,0.5,TRUE)-BINOMDIST(87,162,0.5,TRUE)))*$C$2*($B$1^(LEFT(DG$4,4)*1-LEFT($BA$4,4)*1))*(37.75+CU48))</f>
        <v>0</v>
      </c>
      <c r="DH48" s="96">
        <f>MAX(0,(IF(CV48&gt;0,(CV48-ROUNDDOWN(CV48,1))/0.1*LOOKUP(ROUNDUP(CV48+81.1,1),CB!$A:$A,CB!$C:$C)+(1-(CV48-ROUNDDOWN(CV48,1))/0.1)*LOOKUP(ROUNDDOWN(CV48+81.1,1),CB!$A:$A,CB!$C:$C),(CV48-ROUNDDOWN(CV48-0.1,1))/0.1*LOOKUP(ROUNDUP(CV48+81.1,1),CB!$A:$A,CB!$C:$C)+(1-(CV48-ROUNDDOWN(CV48-0.1,1))/0.1)*LOOKUP(ROUNDDOWN(CV48+81.1,1),CB!$A:$A,CB!$C:$C))-LOOKUP(81.1,CB!$A:$A,CB!$C:$C))/(1-(BINOMDIST(97,162,0.5,TRUE)-BINOMDIST(87,162,0.5,TRUE)))*$C$2*($B$1^(LEFT(DH$4,4)*1-LEFT($BA$4,4)*1))*(37.75+CV48))</f>
        <v>0</v>
      </c>
      <c r="DI48" s="96">
        <f>MAX(0,(IF(CW48&gt;0,(CW48-ROUNDDOWN(CW48,1))/0.1*LOOKUP(ROUNDUP(CW48+81.1,1),CB!$A:$A,CB!$C:$C)+(1-(CW48-ROUNDDOWN(CW48,1))/0.1)*LOOKUP(ROUNDDOWN(CW48+81.1,1),CB!$A:$A,CB!$C:$C),(CW48-ROUNDDOWN(CW48-0.1,1))/0.1*LOOKUP(ROUNDUP(CW48+81.1,1),CB!$A:$A,CB!$C:$C)+(1-(CW48-ROUNDDOWN(CW48-0.1,1))/0.1)*LOOKUP(ROUNDDOWN(CW48+81.1,1),CB!$A:$A,CB!$C:$C))-LOOKUP(81.1,CB!$A:$A,CB!$C:$C))/(1-(BINOMDIST(97,162,0.5,TRUE)-BINOMDIST(87,162,0.5,TRUE)))*$C$2*($B$1^(LEFT(DI$4,4)*1-LEFT($BA$4,4)*1))*(37.75+CW48))</f>
        <v>0</v>
      </c>
      <c r="DJ48" s="90">
        <f t="shared" si="121"/>
        <v>0</v>
      </c>
      <c r="DK48" s="132"/>
      <c r="DL48" s="132">
        <f t="shared" si="122"/>
        <v>5.5285854795939571</v>
      </c>
      <c r="DM48" s="132">
        <f t="shared" si="123"/>
        <v>6.5579102669196372</v>
      </c>
      <c r="DN48" s="132">
        <f t="shared" si="124"/>
        <v>7.6203482884110452</v>
      </c>
      <c r="DO48" s="132">
        <f t="shared" si="125"/>
        <v>8.7151737745522198</v>
      </c>
      <c r="DP48" s="132">
        <f t="shared" si="126"/>
        <v>9.8414021587881031</v>
      </c>
      <c r="DQ48" s="132">
        <f t="shared" si="127"/>
        <v>10.997819316914731</v>
      </c>
      <c r="DR48" s="132">
        <f t="shared" si="128"/>
        <v>12.18301616092446</v>
      </c>
      <c r="DS48" s="132">
        <f t="shared" si="129"/>
        <v>13.395426729654394</v>
      </c>
      <c r="DT48" s="132">
        <f t="shared" si="130"/>
        <v>14.63336787491405</v>
      </c>
      <c r="DU48" s="132">
        <f t="shared" si="131"/>
        <v>15.895078740829291</v>
      </c>
      <c r="DV48" s="132"/>
      <c r="DW48" s="132"/>
      <c r="DX48" s="132"/>
      <c r="DY48" s="132"/>
      <c r="DZ48" s="132"/>
      <c r="EA48" s="132"/>
      <c r="EB48" s="132"/>
      <c r="EC48" s="132"/>
      <c r="ED48" s="132"/>
      <c r="EE48" s="132"/>
      <c r="ER48" s="132"/>
      <c r="ES48" s="132"/>
      <c r="ET48" s="132"/>
      <c r="EU48" s="132"/>
      <c r="EV48" s="132"/>
      <c r="EW48" s="132"/>
      <c r="EX48" s="132"/>
      <c r="EY48" s="132"/>
      <c r="EZ48" s="132"/>
      <c r="FA48" s="132"/>
      <c r="FB48" s="132"/>
      <c r="FC48" s="132"/>
    </row>
    <row r="49" spans="1:159" ht="12.75" customHeight="1" x14ac:dyDescent="0.2">
      <c r="A49">
        <v>493351</v>
      </c>
      <c r="B49" s="99" t="str">
        <f>INDEX([1]Bios!$O:$O,MATCH(A49,[1]Bios!$C:$C,0))</f>
        <v>Ramirez, Alexei</v>
      </c>
      <c r="C49" s="92" t="s">
        <v>651</v>
      </c>
      <c r="D49" s="94">
        <f>LOOKUP(IF(INDEX([1]Bios!$M:$M,MATCH(A49,[1]Bios!$C:$C,0))="P",INDEX([1]Pitchers!$Q:$Q,MATCH(A49,[1]Pitchers!$A:$A,0)),INDEX([1]Hitters!$AV:$AV,MATCH(A49,[1]Hitters!$A:$A,0))),Positions!A:A,Positions!B:B)</f>
        <v>6</v>
      </c>
      <c r="E49" s="137">
        <v>2</v>
      </c>
      <c r="F49" s="138">
        <f t="shared" si="68"/>
        <v>1</v>
      </c>
      <c r="G49" s="138">
        <v>7</v>
      </c>
      <c r="H49" s="94"/>
      <c r="I49" s="93">
        <f>6</f>
        <v>6</v>
      </c>
      <c r="J49" s="93">
        <f>6</f>
        <v>6</v>
      </c>
      <c r="K49" s="94">
        <f>MIN(IF(D49&gt;1,INDEX([1]Hitters!$DA:$DA,MATCH(A49,[1]Hitters!$A:$A,0)),INDEX([1]Pitchers!$DA:$DA,MATCH(A49,[1]Pitchers!$A:$A,0))),J49)</f>
        <v>6</v>
      </c>
      <c r="L49" s="94">
        <f t="shared" si="69"/>
        <v>4</v>
      </c>
      <c r="M49" s="95">
        <f>IF(D49&gt;1,INDEX([1]Hitters!$CV:$CV,MATCH($A49,[1]Hitters!$A:$A,0)),INDEX([1]Pitchers!$CP:$CP,MATCH($A49,[1]Pitchers!$A:$A,0)))</f>
        <v>34.791666666666664</v>
      </c>
      <c r="N49" s="90">
        <f t="shared" si="70"/>
        <v>-5.4285714285714288</v>
      </c>
      <c r="O49" s="97">
        <f>IF($D49&gt;1,INDEX([1]Hitters!$AF:$AF,MATCH($A49,[1]Hitters!$A:$A,0)),INDEX([1]Pitchers!$AJ:$AJ,MATCH($A49,[1]Pitchers!$A:$A,0))*IF(OR(AND($D49=0,INDEX([1]Pitchers!$Q:$Q,MATCH($A49,[1]Pitchers!$A:$A,0))="R"),AND($D49=1,INDEX([1]Pitchers!$Q:$Q,MATCH($A49,[1]Pitchers!$A:$A,0))="S")),1,IF($D49=0,0.83+(1-INDEX([1]Pitchers!$BE:$BE,MATCH($A49,[1]Pitchers!$A:$A,0)))/8,1/(0.83+(1-INDEX([1]Pitchers!$BE:$BE,MATCH($A49,[1]Pitchers!$A:$A,0)))/8))))</f>
        <v>0.23099809648204406</v>
      </c>
      <c r="P49" s="97">
        <f>IF($D49&gt;1,O49+(LOOKUP(ROUNDDOWN($M49+RIGHT(P$4,4)*1-2016,0),Age!$A:$A,Age!$C:$C)*(1-($M49+RIGHT(P$4,4)*1-2016-ROUNDDOWN($M49+RIGHT(P$4,4)*1-2016,0)))+LOOKUP(ROUNDUP($M49+RIGHT(P$4,4)*1-2016,0),Age!$A:$A,Age!$C:$C)*(($M49+RIGHT(P$4,4)*1-2016-ROUNDDOWN($M49+RIGHT(P$4,4)*1-2016,0))))*IF($M49+RIGHT(P$4,4)*1-2016&gt;27,1,INDEX([1]Hitters!$BG:$BG,MATCH($A49,[1]Hitters!$A:$A,0))),O49*(1-(1-(LOOKUP(ROUNDDOWN($M49+RIGHT(P$4,4)*1-2016,0),Age!$A:$A,Age!$L:$L)*(1-($M49+RIGHT(P$4,4)*1-2016-ROUNDDOWN($M49+RIGHT(P$4,4)*1-2016,0)))+LOOKUP(ROUNDUP($M49+RIGHT(P$4,4)*1-2016,0),Age!$A:$A,Age!$L:$L)*(($M49+RIGHT(P$4,4)*1-2016-ROUNDDOWN($M49+RIGHT(P$4,4)*1-2016,0)))))*IF($M49+RIGHT(P$4,4)*1-2016&gt;27,1,INDEX([1]Pitchers!$BE:$BE,MATCH($A49,[1]Pitchers!$A:$A,0)))))</f>
        <v>0.22242726314871089</v>
      </c>
      <c r="Q49" s="97">
        <f>IF($D49&gt;1,P49+(LOOKUP(ROUNDDOWN($M49+RIGHT(Q$4,4)*1-2016,0),Age!$A:$A,Age!$C:$C)*(1-($M49+RIGHT(Q$4,4)*1-2016-ROUNDDOWN($M49+RIGHT(Q$4,4)*1-2016,0)))+LOOKUP(ROUNDUP($M49+RIGHT(Q$4,4)*1-2016,0),Age!$A:$A,Age!$C:$C)*(($M49+RIGHT(Q$4,4)*1-2016-ROUNDDOWN($M49+RIGHT(Q$4,4)*1-2016,0))))*IF($M49+RIGHT(Q$4,4)*1-2016&gt;27,1,INDEX([1]Hitters!$BG:$BG,MATCH($A49,[1]Hitters!$A:$A,0))),P49*(1-(1-(LOOKUP(ROUNDDOWN($M49+RIGHT(Q$4,4)*1-2016,0),Age!$A:$A,Age!$L:$L)*(1-($M49+RIGHT(Q$4,4)*1-2016-ROUNDDOWN($M49+RIGHT(Q$4,4)*1-2016,0)))+LOOKUP(ROUNDUP($M49+RIGHT(Q$4,4)*1-2016,0),Age!$A:$A,Age!$L:$L)*(($M49+RIGHT(Q$4,4)*1-2016-ROUNDDOWN($M49+RIGHT(Q$4,4)*1-2016,0)))))*IF($M49+RIGHT(Q$4,4)*1-2016&gt;27,1,INDEX([1]Pitchers!$BE:$BE,MATCH($A49,[1]Pitchers!$A:$A,0)))))</f>
        <v>0.21362726314871089</v>
      </c>
      <c r="R49" s="97">
        <f>IF($D49&gt;1,Q49+(LOOKUP(ROUNDDOWN($M49+RIGHT(R$4,4)*1-2016,0),Age!$A:$A,Age!$C:$C)*(1-($M49+RIGHT(R$4,4)*1-2016-ROUNDDOWN($M49+RIGHT(R$4,4)*1-2016,0)))+LOOKUP(ROUNDUP($M49+RIGHT(R$4,4)*1-2016,0),Age!$A:$A,Age!$C:$C)*(($M49+RIGHT(R$4,4)*1-2016-ROUNDDOWN($M49+RIGHT(R$4,4)*1-2016,0))))*IF($M49+RIGHT(R$4,4)*1-2016&gt;27,1,INDEX([1]Hitters!$BG:$BG,MATCH($A49,[1]Hitters!$A:$A,0))),Q49*(1-(1-(LOOKUP(ROUNDDOWN($M49+RIGHT(R$4,4)*1-2016,0),Age!$A:$A,Age!$L:$L)*(1-($M49+RIGHT(R$4,4)*1-2016-ROUNDDOWN($M49+RIGHT(R$4,4)*1-2016,0)))+LOOKUP(ROUNDUP($M49+RIGHT(R$4,4)*1-2016,0),Age!$A:$A,Age!$L:$L)*(($M49+RIGHT(R$4,4)*1-2016-ROUNDDOWN($M49+RIGHT(R$4,4)*1-2016,0)))))*IF($M49+RIGHT(R$4,4)*1-2016&gt;27,1,INDEX([1]Pitchers!$BE:$BE,MATCH($A49,[1]Pitchers!$A:$A,0)))))</f>
        <v>0.20482726314871089</v>
      </c>
      <c r="S49" s="97">
        <f>IF($D49&gt;1,R49+(LOOKUP(ROUNDDOWN($M49+RIGHT(S$4,4)*1-2016,0),Age!$A:$A,Age!$C:$C)*(1-($M49+RIGHT(S$4,4)*1-2016-ROUNDDOWN($M49+RIGHT(S$4,4)*1-2016,0)))+LOOKUP(ROUNDUP($M49+RIGHT(S$4,4)*1-2016,0),Age!$A:$A,Age!$C:$C)*(($M49+RIGHT(S$4,4)*1-2016-ROUNDDOWN($M49+RIGHT(S$4,4)*1-2016,0))))*IF($M49+RIGHT(S$4,4)*1-2016&gt;27,1,INDEX([1]Hitters!$BG:$BG,MATCH($A49,[1]Hitters!$A:$A,0))),R49*(1-(1-(LOOKUP(ROUNDDOWN($M49+RIGHT(S$4,4)*1-2016,0),Age!$A:$A,Age!$L:$L)*(1-($M49+RIGHT(S$4,4)*1-2016-ROUNDDOWN($M49+RIGHT(S$4,4)*1-2016,0)))+LOOKUP(ROUNDUP($M49+RIGHT(S$4,4)*1-2016,0),Age!$A:$A,Age!$L:$L)*(($M49+RIGHT(S$4,4)*1-2016-ROUNDDOWN($M49+RIGHT(S$4,4)*1-2016,0)))))*IF($M49+RIGHT(S$4,4)*1-2016&gt;27,1,INDEX([1]Pitchers!$BE:$BE,MATCH($A49,[1]Pitchers!$A:$A,0)))))</f>
        <v>0.19602726314871088</v>
      </c>
      <c r="T49" s="97">
        <f>IF($D49&gt;1,S49+(LOOKUP(ROUNDDOWN($M49+RIGHT(T$4,4)*1-2016,0),Age!$A:$A,Age!$C:$C)*(1-($M49+RIGHT(T$4,4)*1-2016-ROUNDDOWN($M49+RIGHT(T$4,4)*1-2016,0)))+LOOKUP(ROUNDUP($M49+RIGHT(T$4,4)*1-2016,0),Age!$A:$A,Age!$C:$C)*(($M49+RIGHT(T$4,4)*1-2016-ROUNDDOWN($M49+RIGHT(T$4,4)*1-2016,0))))*IF($M49+RIGHT(T$4,4)*1-2016&gt;27,1,INDEX([1]Hitters!$BG:$BG,MATCH($A49,[1]Hitters!$A:$A,0))),S49*(1-(1-(LOOKUP(ROUNDDOWN($M49+RIGHT(T$4,4)*1-2016,0),Age!$A:$A,Age!$L:$L)*(1-($M49+RIGHT(T$4,4)*1-2016-ROUNDDOWN($M49+RIGHT(T$4,4)*1-2016,0)))+LOOKUP(ROUNDUP($M49+RIGHT(T$4,4)*1-2016,0),Age!$A:$A,Age!$L:$L)*(($M49+RIGHT(T$4,4)*1-2016-ROUNDDOWN($M49+RIGHT(T$4,4)*1-2016,0)))))*IF($M49+RIGHT(T$4,4)*1-2016&gt;27,1,INDEX([1]Pitchers!$BE:$BE,MATCH($A49,[1]Pitchers!$A:$A,0)))))</f>
        <v>0.18722726314871088</v>
      </c>
      <c r="U49" s="97">
        <f>IF($D49&gt;1,T49+(LOOKUP(ROUNDDOWN($M49+RIGHT(U$4,4)*1-2016,0),Age!$A:$A,Age!$C:$C)*(1-($M49+RIGHT(U$4,4)*1-2016-ROUNDDOWN($M49+RIGHT(U$4,4)*1-2016,0)))+LOOKUP(ROUNDUP($M49+RIGHT(U$4,4)*1-2016,0),Age!$A:$A,Age!$C:$C)*(($M49+RIGHT(U$4,4)*1-2016-ROUNDDOWN($M49+RIGHT(U$4,4)*1-2016,0))))*IF($M49+RIGHT(U$4,4)*1-2016&gt;27,1,INDEX([1]Hitters!$BG:$BG,MATCH($A49,[1]Hitters!$A:$A,0))),T49*(1-(1-(LOOKUP(ROUNDDOWN($M49+RIGHT(U$4,4)*1-2016,0),Age!$A:$A,Age!$L:$L)*(1-($M49+RIGHT(U$4,4)*1-2016-ROUNDDOWN($M49+RIGHT(U$4,4)*1-2016,0)))+LOOKUP(ROUNDUP($M49+RIGHT(U$4,4)*1-2016,0),Age!$A:$A,Age!$L:$L)*(($M49+RIGHT(U$4,4)*1-2016-ROUNDDOWN($M49+RIGHT(U$4,4)*1-2016,0)))))*IF($M49+RIGHT(U$4,4)*1-2016&gt;27,1,INDEX([1]Pitchers!$BE:$BE,MATCH($A49,[1]Pitchers!$A:$A,0)))))</f>
        <v>0.17842726314871088</v>
      </c>
      <c r="V49" s="97">
        <f>IF($D49&gt;1,U49+(LOOKUP(ROUNDDOWN($M49+RIGHT(V$4,4)*1-2016,0),Age!$A:$A,Age!$C:$C)*(1-($M49+RIGHT(V$4,4)*1-2016-ROUNDDOWN($M49+RIGHT(V$4,4)*1-2016,0)))+LOOKUP(ROUNDUP($M49+RIGHT(V$4,4)*1-2016,0),Age!$A:$A,Age!$C:$C)*(($M49+RIGHT(V$4,4)*1-2016-ROUNDDOWN($M49+RIGHT(V$4,4)*1-2016,0))))*IF($M49+RIGHT(V$4,4)*1-2016&gt;27,1,INDEX([1]Hitters!$BG:$BG,MATCH($A49,[1]Hitters!$A:$A,0))),U49*(1-(1-(LOOKUP(ROUNDDOWN($M49+RIGHT(V$4,4)*1-2016,0),Age!$A:$A,Age!$L:$L)*(1-($M49+RIGHT(V$4,4)*1-2016-ROUNDDOWN($M49+RIGHT(V$4,4)*1-2016,0)))+LOOKUP(ROUNDUP($M49+RIGHT(V$4,4)*1-2016,0),Age!$A:$A,Age!$L:$L)*(($M49+RIGHT(V$4,4)*1-2016-ROUNDDOWN($M49+RIGHT(V$4,4)*1-2016,0)))))*IF($M49+RIGHT(V$4,4)*1-2016&gt;27,1,INDEX([1]Pitchers!$BE:$BE,MATCH($A49,[1]Pitchers!$A:$A,0)))))</f>
        <v>0.16962726314871088</v>
      </c>
      <c r="W49" s="97">
        <f>IF($D49&gt;1,V49+(LOOKUP(ROUNDDOWN($M49+RIGHT(W$4,4)*1-2016,0),Age!$A:$A,Age!$C:$C)*(1-($M49+RIGHT(W$4,4)*1-2016-ROUNDDOWN($M49+RIGHT(W$4,4)*1-2016,0)))+LOOKUP(ROUNDUP($M49+RIGHT(W$4,4)*1-2016,0),Age!$A:$A,Age!$C:$C)*(($M49+RIGHT(W$4,4)*1-2016-ROUNDDOWN($M49+RIGHT(W$4,4)*1-2016,0))))*IF($M49+RIGHT(W$4,4)*1-2016&gt;27,1,INDEX([1]Hitters!$BG:$BG,MATCH($A49,[1]Hitters!$A:$A,0))),V49*(1-(1-(LOOKUP(ROUNDDOWN($M49+RIGHT(W$4,4)*1-2016,0),Age!$A:$A,Age!$L:$L)*(1-($M49+RIGHT(W$4,4)*1-2016-ROUNDDOWN($M49+RIGHT(W$4,4)*1-2016,0)))+LOOKUP(ROUNDUP($M49+RIGHT(W$4,4)*1-2016,0),Age!$A:$A,Age!$L:$L)*(($M49+RIGHT(W$4,4)*1-2016-ROUNDDOWN($M49+RIGHT(W$4,4)*1-2016,0)))))*IF($M49+RIGHT(W$4,4)*1-2016&gt;27,1,INDEX([1]Pitchers!$BE:$BE,MATCH($A49,[1]Pitchers!$A:$A,0)))))</f>
        <v>0.16082726314871088</v>
      </c>
      <c r="X49" s="97">
        <f>IF($D49&gt;1,W49+(LOOKUP(ROUNDDOWN($M49+RIGHT(X$4,4)*1-2016,0),Age!$A:$A,Age!$C:$C)*(1-($M49+RIGHT(X$4,4)*1-2016-ROUNDDOWN($M49+RIGHT(X$4,4)*1-2016,0)))+LOOKUP(ROUNDUP($M49+RIGHT(X$4,4)*1-2016,0),Age!$A:$A,Age!$C:$C)*(($M49+RIGHT(X$4,4)*1-2016-ROUNDDOWN($M49+RIGHT(X$4,4)*1-2016,0))))*IF($M49+RIGHT(X$4,4)*1-2016&gt;27,1,INDEX([1]Hitters!$BG:$BG,MATCH($A49,[1]Hitters!$A:$A,0))),W49*(1-(1-(LOOKUP(ROUNDDOWN($M49+RIGHT(X$4,4)*1-2016,0),Age!$A:$A,Age!$L:$L)*(1-($M49+RIGHT(X$4,4)*1-2016-ROUNDDOWN($M49+RIGHT(X$4,4)*1-2016,0)))+LOOKUP(ROUNDUP($M49+RIGHT(X$4,4)*1-2016,0),Age!$A:$A,Age!$L:$L)*(($M49+RIGHT(X$4,4)*1-2016-ROUNDDOWN($M49+RIGHT(X$4,4)*1-2016,0)))))*IF($M49+RIGHT(X$4,4)*1-2016&gt;27,1,INDEX([1]Pitchers!$BE:$BE,MATCH($A49,[1]Pitchers!$A:$A,0)))))</f>
        <v>0.15202726314871087</v>
      </c>
      <c r="Y49" s="97">
        <f>IF($D49&gt;1,X49+(LOOKUP(ROUNDDOWN($M49+RIGHT(Y$4,4)*1-2016,0),Age!$A:$A,Age!$C:$C)*(1-($M49+RIGHT(Y$4,4)*1-2016-ROUNDDOWN($M49+RIGHT(Y$4,4)*1-2016,0)))+LOOKUP(ROUNDUP($M49+RIGHT(Y$4,4)*1-2016,0),Age!$A:$A,Age!$C:$C)*(($M49+RIGHT(Y$4,4)*1-2016-ROUNDDOWN($M49+RIGHT(Y$4,4)*1-2016,0))))*IF($M49+RIGHT(Y$4,4)*1-2016&gt;27,1,INDEX([1]Hitters!$BG:$BG,MATCH($A49,[1]Hitters!$A:$A,0))),X49*(1-(1-(LOOKUP(ROUNDDOWN($M49+RIGHT(Y$4,4)*1-2016,0),Age!$A:$A,Age!$L:$L)*(1-($M49+RIGHT(Y$4,4)*1-2016-ROUNDDOWN($M49+RIGHT(Y$4,4)*1-2016,0)))+LOOKUP(ROUNDUP($M49+RIGHT(Y$4,4)*1-2016,0),Age!$A:$A,Age!$L:$L)*(($M49+RIGHT(Y$4,4)*1-2016-ROUNDDOWN($M49+RIGHT(Y$4,4)*1-2016,0)))))*IF($M49+RIGHT(Y$4,4)*1-2016&gt;27,1,INDEX([1]Pitchers!$BE:$BE,MATCH($A49,[1]Pitchers!$A:$A,0)))))</f>
        <v>0.14322726314871087</v>
      </c>
      <c r="Z49" s="97">
        <f>IF($D49&gt;1,Y49+(LOOKUP(ROUNDDOWN($M49+RIGHT(Z$4,4)*1-2016,0),Age!$A:$A,Age!$C:$C)*(1-($M49+RIGHT(Z$4,4)*1-2016-ROUNDDOWN($M49+RIGHT(Z$4,4)*1-2016,0)))+LOOKUP(ROUNDUP($M49+RIGHT(Z$4,4)*1-2016,0),Age!$A:$A,Age!$C:$C)*(($M49+RIGHT(Z$4,4)*1-2016-ROUNDDOWN($M49+RIGHT(Z$4,4)*1-2016,0))))*IF($M49+RIGHT(Z$4,4)*1-2016&gt;27,1,INDEX([1]Hitters!$BG:$BG,MATCH($A49,[1]Hitters!$A:$A,0))),Y49*(1-(1-(LOOKUP(ROUNDDOWN($M49+RIGHT(Z$4,4)*1-2016,0),Age!$A:$A,Age!$L:$L)*(1-($M49+RIGHT(Z$4,4)*1-2016-ROUNDDOWN($M49+RIGHT(Z$4,4)*1-2016,0)))+LOOKUP(ROUNDUP($M49+RIGHT(Z$4,4)*1-2016,0),Age!$A:$A,Age!$L:$L)*(($M49+RIGHT(Z$4,4)*1-2016-ROUNDDOWN($M49+RIGHT(Z$4,4)*1-2016,0)))))*IF($M49+RIGHT(Z$4,4)*1-2016&gt;27,1,INDEX([1]Pitchers!$BE:$BE,MATCH($A49,[1]Pitchers!$A:$A,0)))))</f>
        <v>0.13442726314871087</v>
      </c>
      <c r="AA49" s="96">
        <f>IF($D49=0,0,IF($D49=1,INDEX([1]Pitchers!$FK:$FK,MATCH($A49,[1]Pitchers!$A:$A,0)),MAX(-16,IF($D49=10,-16,IF($D49&lt;2,0,INDEX([1]Hitters!$AZ:$AZ,MATCH($A49,[1]Hitters!$A:$A,0)))))))</f>
        <v>-0.67747336002664826</v>
      </c>
      <c r="AB49" s="96">
        <f>IF($D49=0,0,IF($D49=1,INDEX([1]Pitchers!$FK:$FK,MATCH($A49,[1]Pitchers!$A:$A,0)),MAX(-16,IF($D49=2,AA49-MIN(0.75,0.25*(RIGHT(AB$4,4)*1-(RIGHT($AD$4,4)*1)+0.25)*(1-MIN(0.75,INDEX([1]Hitters!$CF:$CF,MATCH($A49,[1]Hitters!$A:$A,0)))/0.75*1)+INDEX([1]Hitters!$CF:$CF,MATCH($A49,[1]Hitters!$A:$A,0)))/0.75*1,IF($D49&gt;6,(AA49-MIN(0.75,0.25*(RIGHT(AB$4,4)*1-(RIGHT($AD$4,4)*1)+0.25)*(1-MIN(0.75,INDEX([1]Hitters!$CF:$CF,MATCH($A49,[1]Hitters!$A:$A,0)))/0.75*1)+INDEX([1]Hitters!$CF:$CF,MATCH($A49,[1]Hitters!$A:$A,0)))/0.75*($M49+RIGHT(AB$4,4)*1-RIGHT($AA$4,4)*1+10)*0.05),IF($D49=3,(AA49-MIN(0.75,0.25*(RIGHT(AB$4,4)*1-(RIGHT($AD$4,4)*1)+0.25)*(1-MIN(0.75,INDEX([1]Hitters!$CF:$CF,MATCH($A49,[1]Hitters!$A:$A,0)))/0.75*1)+INDEX([1]Hitters!$CF:$CF,MATCH($A49,[1]Hitters!$A:$A,0)))/0.75*($M49+RIGHT(AB$4,4)*1-RIGHT($AA$4,4)*1-27)*0.1),(AA49-MIN(0.75,0.25*(RIGHT(AB$4,4)*1-(RIGHT($AD$4,4)*1)+0.25)*(1-MIN(0.75,INDEX([1]Hitters!$CF:$CF,MATCH($A49,[1]Hitters!$A:$A,0)))/0.75*1)+INDEX([1]Hitters!$CF:$CF,MATCH($A49,[1]Hitters!$A:$A,0)))/0.75*($M49+RIGHT(AB$4,4)*1-RIGHT($AA$4,4)*1-20)*0.094)))))))</f>
        <v>-2.1618900266933005</v>
      </c>
      <c r="AC49" s="96">
        <f>IF($D49=0,0,IF($D49=1,INDEX([1]Pitchers!$FK:$FK,MATCH($A49,[1]Pitchers!$A:$A,0)),MAX(-16,IF($D49=2,AB49-MIN(0.75,0.25*(RIGHT(AC$4,4)*1-(RIGHT($AD$4,4)*1)+0.25)*(1-MIN(0.75,INDEX([1]Hitters!$CF:$CF,MATCH($A49,[1]Hitters!$A:$A,0)))/0.75*1)+INDEX([1]Hitters!$CF:$CF,MATCH($A49,[1]Hitters!$A:$A,0)))/0.75*1,IF($D49&gt;6,(AB49-MIN(0.75,0.25*(RIGHT(AC$4,4)*1-(RIGHT($AD$4,4)*1)+0.25)*(1-MIN(0.75,INDEX([1]Hitters!$CF:$CF,MATCH($A49,[1]Hitters!$A:$A,0)))/0.75*1)+INDEX([1]Hitters!$CF:$CF,MATCH($A49,[1]Hitters!$A:$A,0)))/0.75*($M49+RIGHT(AC$4,4)*1-RIGHT($AA$4,4)*1+10)*0.05),IF($D49=3,(AB49-MIN(0.75,0.25*(RIGHT(AC$4,4)*1-(RIGHT($AD$4,4)*1)+0.25)*(1-MIN(0.75,INDEX([1]Hitters!$CF:$CF,MATCH($A49,[1]Hitters!$A:$A,0)))/0.75*1)+INDEX([1]Hitters!$CF:$CF,MATCH($A49,[1]Hitters!$A:$A,0)))/0.75*($M49+RIGHT(AC$4,4)*1-RIGHT($AA$4,4)*1-27)*0.1),(AB49-MIN(0.75,0.25*(RIGHT(AC$4,4)*1-(RIGHT($AD$4,4)*1)+0.25)*(1-MIN(0.75,INDEX([1]Hitters!$CF:$CF,MATCH($A49,[1]Hitters!$A:$A,0)))/0.75*1)+INDEX([1]Hitters!$CF:$CF,MATCH($A49,[1]Hitters!$A:$A,0)))/0.75*($M49+RIGHT(AC$4,4)*1-RIGHT($AA$4,4)*1-20)*0.094)))))))</f>
        <v>-3.7403066933599529</v>
      </c>
      <c r="AD49" s="96">
        <f>IF($D49=0,0,IF($D49=1,INDEX([1]Pitchers!$FK:$FK,MATCH($A49,[1]Pitchers!$A:$A,0)),MAX(-16,IF($D49=2,AC49-MIN(0.75,0.25*(RIGHT(AD$4,4)*1-(RIGHT($AD$4,4)*1)+0.25)*(1-MIN(0.75,INDEX([1]Hitters!$CF:$CF,MATCH($A49,[1]Hitters!$A:$A,0)))/0.75*1)+INDEX([1]Hitters!$CF:$CF,MATCH($A49,[1]Hitters!$A:$A,0)))/0.75*1,IF($D49&gt;6,(AC49-MIN(0.75,0.25*(RIGHT(AD$4,4)*1-(RIGHT($AD$4,4)*1)+0.25)*(1-MIN(0.75,INDEX([1]Hitters!$CF:$CF,MATCH($A49,[1]Hitters!$A:$A,0)))/0.75*1)+INDEX([1]Hitters!$CF:$CF,MATCH($A49,[1]Hitters!$A:$A,0)))/0.75*($M49+RIGHT(AD$4,4)*1-RIGHT($AA$4,4)*1+10)*0.05),IF($D49=3,(AC49-MIN(0.75,0.25*(RIGHT(AD$4,4)*1-(RIGHT($AD$4,4)*1)+0.25)*(1-MIN(0.75,INDEX([1]Hitters!$CF:$CF,MATCH($A49,[1]Hitters!$A:$A,0)))/0.75*1)+INDEX([1]Hitters!$CF:$CF,MATCH($A49,[1]Hitters!$A:$A,0)))/0.75*($M49+RIGHT(AD$4,4)*1-RIGHT($AA$4,4)*1-27)*0.1),(AC49-MIN(0.75,0.25*(RIGHT(AD$4,4)*1-(RIGHT($AD$4,4)*1)+0.25)*(1-MIN(0.75,INDEX([1]Hitters!$CF:$CF,MATCH($A49,[1]Hitters!$A:$A,0)))/0.75*1)+INDEX([1]Hitters!$CF:$CF,MATCH($A49,[1]Hitters!$A:$A,0)))/0.75*($M49+RIGHT(AD$4,4)*1-RIGHT($AA$4,4)*1-20)*0.094)))))))</f>
        <v>-5.4127233600266056</v>
      </c>
      <c r="AE49" s="96">
        <f>IF($D49=0,0,IF($D49=1,INDEX([1]Pitchers!$FK:$FK,MATCH($A49,[1]Pitchers!$A:$A,0)),MAX(-16,IF($D49=2,AD49-MIN(0.75,0.25*(RIGHT(AE$4,4)*1-(RIGHT($AD$4,4)*1)+0.25)*(1-MIN(0.75,INDEX([1]Hitters!$CF:$CF,MATCH($A49,[1]Hitters!$A:$A,0)))/0.75*1)+INDEX([1]Hitters!$CF:$CF,MATCH($A49,[1]Hitters!$A:$A,0)))/0.75*1,IF($D49&gt;6,(AD49-MIN(0.75,0.25*(RIGHT(AE$4,4)*1-(RIGHT($AD$4,4)*1)+0.25)*(1-MIN(0.75,INDEX([1]Hitters!$CF:$CF,MATCH($A49,[1]Hitters!$A:$A,0)))/0.75*1)+INDEX([1]Hitters!$CF:$CF,MATCH($A49,[1]Hitters!$A:$A,0)))/0.75*($M49+RIGHT(AE$4,4)*1-RIGHT($AA$4,4)*1+10)*0.05),IF($D49=3,(AD49-MIN(0.75,0.25*(RIGHT(AE$4,4)*1-(RIGHT($AD$4,4)*1)+0.25)*(1-MIN(0.75,INDEX([1]Hitters!$CF:$CF,MATCH($A49,[1]Hitters!$A:$A,0)))/0.75*1)+INDEX([1]Hitters!$CF:$CF,MATCH($A49,[1]Hitters!$A:$A,0)))/0.75*($M49+RIGHT(AE$4,4)*1-RIGHT($AA$4,4)*1-27)*0.1),(AD49-MIN(0.75,0.25*(RIGHT(AE$4,4)*1-(RIGHT($AD$4,4)*1)+0.25)*(1-MIN(0.75,INDEX([1]Hitters!$CF:$CF,MATCH($A49,[1]Hitters!$A:$A,0)))/0.75*1)+INDEX([1]Hitters!$CF:$CF,MATCH($A49,[1]Hitters!$A:$A,0)))/0.75*($M49+RIGHT(AE$4,4)*1-RIGHT($AA$4,4)*1-20)*0.094)))))))</f>
        <v>-7.1791400266932577</v>
      </c>
      <c r="AF49" s="96">
        <f>IF($D49=0,0,IF($D49=1,INDEX([1]Pitchers!$FK:$FK,MATCH($A49,[1]Pitchers!$A:$A,0)),MAX(-16,IF($D49=2,AE49-MIN(0.75,0.25*(RIGHT(AF$4,4)*1-(RIGHT($AD$4,4)*1)+0.25)*(1-MIN(0.75,INDEX([1]Hitters!$CF:$CF,MATCH($A49,[1]Hitters!$A:$A,0)))/0.75*1)+INDEX([1]Hitters!$CF:$CF,MATCH($A49,[1]Hitters!$A:$A,0)))/0.75*1,IF($D49&gt;6,(AE49-MIN(0.75,0.25*(RIGHT(AF$4,4)*1-(RIGHT($AD$4,4)*1)+0.25)*(1-MIN(0.75,INDEX([1]Hitters!$CF:$CF,MATCH($A49,[1]Hitters!$A:$A,0)))/0.75*1)+INDEX([1]Hitters!$CF:$CF,MATCH($A49,[1]Hitters!$A:$A,0)))/0.75*($M49+RIGHT(AF$4,4)*1-RIGHT($AA$4,4)*1+10)*0.05),IF($D49=3,(AE49-MIN(0.75,0.25*(RIGHT(AF$4,4)*1-(RIGHT($AD$4,4)*1)+0.25)*(1-MIN(0.75,INDEX([1]Hitters!$CF:$CF,MATCH($A49,[1]Hitters!$A:$A,0)))/0.75*1)+INDEX([1]Hitters!$CF:$CF,MATCH($A49,[1]Hitters!$A:$A,0)))/0.75*($M49+RIGHT(AF$4,4)*1-RIGHT($AA$4,4)*1-27)*0.1),(AE49-MIN(0.75,0.25*(RIGHT(AF$4,4)*1-(RIGHT($AD$4,4)*1)+0.25)*(1-MIN(0.75,INDEX([1]Hitters!$CF:$CF,MATCH($A49,[1]Hitters!$A:$A,0)))/0.75*1)+INDEX([1]Hitters!$CF:$CF,MATCH($A49,[1]Hitters!$A:$A,0)))/0.75*($M49+RIGHT(AF$4,4)*1-RIGHT($AA$4,4)*1-20)*0.094)))))))</f>
        <v>-9.0395566933599092</v>
      </c>
      <c r="AG49" s="96">
        <f>IF($D49=0,0,IF($D49=1,INDEX([1]Pitchers!$FK:$FK,MATCH($A49,[1]Pitchers!$A:$A,0)),MAX(-16,IF($D49=2,AF49-MIN(0.75,0.25*(RIGHT(AG$4,4)*1-(RIGHT($AD$4,4)*1)+0.25)*(1-MIN(0.75,INDEX([1]Hitters!$CF:$CF,MATCH($A49,[1]Hitters!$A:$A,0)))/0.75*1)+INDEX([1]Hitters!$CF:$CF,MATCH($A49,[1]Hitters!$A:$A,0)))/0.75*1,IF($D49&gt;6,(AF49-MIN(0.75,0.25*(RIGHT(AG$4,4)*1-(RIGHT($AD$4,4)*1)+0.25)*(1-MIN(0.75,INDEX([1]Hitters!$CF:$CF,MATCH($A49,[1]Hitters!$A:$A,0)))/0.75*1)+INDEX([1]Hitters!$CF:$CF,MATCH($A49,[1]Hitters!$A:$A,0)))/0.75*($M49+RIGHT(AG$4,4)*1-RIGHT($AA$4,4)*1+10)*0.05),IF($D49=3,(AF49-MIN(0.75,0.25*(RIGHT(AG$4,4)*1-(RIGHT($AD$4,4)*1)+0.25)*(1-MIN(0.75,INDEX([1]Hitters!$CF:$CF,MATCH($A49,[1]Hitters!$A:$A,0)))/0.75*1)+INDEX([1]Hitters!$CF:$CF,MATCH($A49,[1]Hitters!$A:$A,0)))/0.75*($M49+RIGHT(AG$4,4)*1-RIGHT($AA$4,4)*1-27)*0.1),(AF49-MIN(0.75,0.25*(RIGHT(AG$4,4)*1-(RIGHT($AD$4,4)*1)+0.25)*(1-MIN(0.75,INDEX([1]Hitters!$CF:$CF,MATCH($A49,[1]Hitters!$A:$A,0)))/0.75*1)+INDEX([1]Hitters!$CF:$CF,MATCH($A49,[1]Hitters!$A:$A,0)))/0.75*($M49+RIGHT(AG$4,4)*1-RIGHT($AA$4,4)*1-20)*0.094)))))))</f>
        <v>-10.993973360026562</v>
      </c>
      <c r="AH49" s="96">
        <f>IF($D49=0,0,IF($D49=1,INDEX([1]Pitchers!$FK:$FK,MATCH($A49,[1]Pitchers!$A:$A,0)),MAX(-16,IF($D49=2,AG49-MIN(0.75,0.25*(RIGHT(AH$4,4)*1-(RIGHT($AD$4,4)*1)+0.25)*(1-MIN(0.75,INDEX([1]Hitters!$CF:$CF,MATCH($A49,[1]Hitters!$A:$A,0)))/0.75*1)+INDEX([1]Hitters!$CF:$CF,MATCH($A49,[1]Hitters!$A:$A,0)))/0.75*1,IF($D49&gt;6,(AG49-MIN(0.75,0.25*(RIGHT(AH$4,4)*1-(RIGHT($AD$4,4)*1)+0.25)*(1-MIN(0.75,INDEX([1]Hitters!$CF:$CF,MATCH($A49,[1]Hitters!$A:$A,0)))/0.75*1)+INDEX([1]Hitters!$CF:$CF,MATCH($A49,[1]Hitters!$A:$A,0)))/0.75*($M49+RIGHT(AH$4,4)*1-RIGHT($AA$4,4)*1+10)*0.05),IF($D49=3,(AG49-MIN(0.75,0.25*(RIGHT(AH$4,4)*1-(RIGHT($AD$4,4)*1)+0.25)*(1-MIN(0.75,INDEX([1]Hitters!$CF:$CF,MATCH($A49,[1]Hitters!$A:$A,0)))/0.75*1)+INDEX([1]Hitters!$CF:$CF,MATCH($A49,[1]Hitters!$A:$A,0)))/0.75*($M49+RIGHT(AH$4,4)*1-RIGHT($AA$4,4)*1-27)*0.1),(AG49-MIN(0.75,0.25*(RIGHT(AH$4,4)*1-(RIGHT($AD$4,4)*1)+0.25)*(1-MIN(0.75,INDEX([1]Hitters!$CF:$CF,MATCH($A49,[1]Hitters!$A:$A,0)))/0.75*1)+INDEX([1]Hitters!$CF:$CF,MATCH($A49,[1]Hitters!$A:$A,0)))/0.75*($M49+RIGHT(AH$4,4)*1-RIGHT($AA$4,4)*1-20)*0.094)))))))</f>
        <v>-13.042390026693214</v>
      </c>
      <c r="AI49" s="96">
        <f>IF($D49=0,0,IF($D49=1,INDEX([1]Pitchers!$FK:$FK,MATCH($A49,[1]Pitchers!$A:$A,0)),MAX(-16,IF($D49=2,AH49-MIN(0.75,0.25*(RIGHT(AI$4,4)*1-(RIGHT($AD$4,4)*1)+0.25)*(1-MIN(0.75,INDEX([1]Hitters!$CF:$CF,MATCH($A49,[1]Hitters!$A:$A,0)))/0.75*1)+INDEX([1]Hitters!$CF:$CF,MATCH($A49,[1]Hitters!$A:$A,0)))/0.75*1,IF($D49&gt;6,(AH49-MIN(0.75,0.25*(RIGHT(AI$4,4)*1-(RIGHT($AD$4,4)*1)+0.25)*(1-MIN(0.75,INDEX([1]Hitters!$CF:$CF,MATCH($A49,[1]Hitters!$A:$A,0)))/0.75*1)+INDEX([1]Hitters!$CF:$CF,MATCH($A49,[1]Hitters!$A:$A,0)))/0.75*($M49+RIGHT(AI$4,4)*1-RIGHT($AA$4,4)*1+10)*0.05),IF($D49=3,(AH49-MIN(0.75,0.25*(RIGHT(AI$4,4)*1-(RIGHT($AD$4,4)*1)+0.25)*(1-MIN(0.75,INDEX([1]Hitters!$CF:$CF,MATCH($A49,[1]Hitters!$A:$A,0)))/0.75*1)+INDEX([1]Hitters!$CF:$CF,MATCH($A49,[1]Hitters!$A:$A,0)))/0.75*($M49+RIGHT(AI$4,4)*1-RIGHT($AA$4,4)*1-27)*0.1),(AH49-MIN(0.75,0.25*(RIGHT(AI$4,4)*1-(RIGHT($AD$4,4)*1)+0.25)*(1-MIN(0.75,INDEX([1]Hitters!$CF:$CF,MATCH($A49,[1]Hitters!$A:$A,0)))/0.75*1)+INDEX([1]Hitters!$CF:$CF,MATCH($A49,[1]Hitters!$A:$A,0)))/0.75*($M49+RIGHT(AI$4,4)*1-RIGHT($AA$4,4)*1-20)*0.094)))))))</f>
        <v>-15.184806693359867</v>
      </c>
      <c r="AJ49" s="96">
        <f>IF($D49=0,0,IF($D49=1,INDEX([1]Pitchers!$FK:$FK,MATCH($A49,[1]Pitchers!$A:$A,0)),MAX(-16,IF($D49=2,AI49-MIN(0.75,0.25*(RIGHT(AJ$4,4)*1-(RIGHT($AD$4,4)*1)+0.25)*(1-MIN(0.75,INDEX([1]Hitters!$CF:$CF,MATCH($A49,[1]Hitters!$A:$A,0)))/0.75*1)+INDEX([1]Hitters!$CF:$CF,MATCH($A49,[1]Hitters!$A:$A,0)))/0.75*1,IF($D49&gt;6,(AI49-MIN(0.75,0.25*(RIGHT(AJ$4,4)*1-(RIGHT($AD$4,4)*1)+0.25)*(1-MIN(0.75,INDEX([1]Hitters!$CF:$CF,MATCH($A49,[1]Hitters!$A:$A,0)))/0.75*1)+INDEX([1]Hitters!$CF:$CF,MATCH($A49,[1]Hitters!$A:$A,0)))/0.75*($M49+RIGHT(AJ$4,4)*1-RIGHT($AA$4,4)*1+10)*0.05),IF($D49=3,(AI49-MIN(0.75,0.25*(RIGHT(AJ$4,4)*1-(RIGHT($AD$4,4)*1)+0.25)*(1-MIN(0.75,INDEX([1]Hitters!$CF:$CF,MATCH($A49,[1]Hitters!$A:$A,0)))/0.75*1)+INDEX([1]Hitters!$CF:$CF,MATCH($A49,[1]Hitters!$A:$A,0)))/0.75*($M49+RIGHT(AJ$4,4)*1-RIGHT($AA$4,4)*1-27)*0.1),(AI49-MIN(0.75,0.25*(RIGHT(AJ$4,4)*1-(RIGHT($AD$4,4)*1)+0.25)*(1-MIN(0.75,INDEX([1]Hitters!$CF:$CF,MATCH($A49,[1]Hitters!$A:$A,0)))/0.75*1)+INDEX([1]Hitters!$CF:$CF,MATCH($A49,[1]Hitters!$A:$A,0)))/0.75*($M49+RIGHT(AJ$4,4)*1-RIGHT($AA$4,4)*1-20)*0.094)))))))</f>
        <v>-16</v>
      </c>
      <c r="AK49" s="96">
        <f>IF($D49=0,0,IF($D49=1,INDEX([1]Pitchers!$FK:$FK,MATCH($A49,[1]Pitchers!$A:$A,0)),MAX(-16,IF($D49=2,AJ49-MIN(0.75,0.25*(RIGHT(AK$4,4)*1-(RIGHT($AD$4,4)*1)+0.25)*(1-MIN(0.75,INDEX([1]Hitters!$CF:$CF,MATCH($A49,[1]Hitters!$A:$A,0)))/0.75*1)+INDEX([1]Hitters!$CF:$CF,MATCH($A49,[1]Hitters!$A:$A,0)))/0.75*1,IF($D49&gt;6,(AJ49-MIN(0.75,0.25*(RIGHT(AK$4,4)*1-(RIGHT($AD$4,4)*1)+0.25)*(1-MIN(0.75,INDEX([1]Hitters!$CF:$CF,MATCH($A49,[1]Hitters!$A:$A,0)))/0.75*1)+INDEX([1]Hitters!$CF:$CF,MATCH($A49,[1]Hitters!$A:$A,0)))/0.75*($M49+RIGHT(AK$4,4)*1-RIGHT($AA$4,4)*1+10)*0.05),IF($D49=3,(AJ49-MIN(0.75,0.25*(RIGHT(AK$4,4)*1-(RIGHT($AD$4,4)*1)+0.25)*(1-MIN(0.75,INDEX([1]Hitters!$CF:$CF,MATCH($A49,[1]Hitters!$A:$A,0)))/0.75*1)+INDEX([1]Hitters!$CF:$CF,MATCH($A49,[1]Hitters!$A:$A,0)))/0.75*($M49+RIGHT(AK$4,4)*1-RIGHT($AA$4,4)*1-27)*0.1),(AJ49-MIN(0.75,0.25*(RIGHT(AK$4,4)*1-(RIGHT($AD$4,4)*1)+0.25)*(1-MIN(0.75,INDEX([1]Hitters!$CF:$CF,MATCH($A49,[1]Hitters!$A:$A,0)))/0.75*1)+INDEX([1]Hitters!$CF:$CF,MATCH($A49,[1]Hitters!$A:$A,0)))/0.75*($M49+RIGHT(AK$4,4)*1-RIGHT($AA$4,4)*1-20)*0.094)))))))</f>
        <v>-16</v>
      </c>
      <c r="AL49" s="96">
        <f>IF($D49=0,0,IF($D49=1,INDEX([1]Pitchers!$FK:$FK,MATCH($A49,[1]Pitchers!$A:$A,0)),MAX(-16,IF($D49=2,AK49-MIN(0.75,0.25*(RIGHT(AL$4,4)*1-(RIGHT($AD$4,4)*1)+0.25)*(1-MIN(0.75,INDEX([1]Hitters!$CF:$CF,MATCH($A49,[1]Hitters!$A:$A,0)))/0.75*1)+INDEX([1]Hitters!$CF:$CF,MATCH($A49,[1]Hitters!$A:$A,0)))/0.75*1,IF($D49&gt;6,(AK49-MIN(0.75,0.25*(RIGHT(AL$4,4)*1-(RIGHT($AD$4,4)*1)+0.25)*(1-MIN(0.75,INDEX([1]Hitters!$CF:$CF,MATCH($A49,[1]Hitters!$A:$A,0)))/0.75*1)+INDEX([1]Hitters!$CF:$CF,MATCH($A49,[1]Hitters!$A:$A,0)))/0.75*($M49+RIGHT(AL$4,4)*1-RIGHT($AA$4,4)*1+10)*0.05),IF($D49=3,(AK49-MIN(0.75,0.25*(RIGHT(AL$4,4)*1-(RIGHT($AD$4,4)*1)+0.25)*(1-MIN(0.75,INDEX([1]Hitters!$CF:$CF,MATCH($A49,[1]Hitters!$A:$A,0)))/0.75*1)+INDEX([1]Hitters!$CF:$CF,MATCH($A49,[1]Hitters!$A:$A,0)))/0.75*($M49+RIGHT(AL$4,4)*1-RIGHT($AA$4,4)*1-27)*0.1),(AK49-MIN(0.75,0.25*(RIGHT(AL$4,4)*1-(RIGHT($AD$4,4)*1)+0.25)*(1-MIN(0.75,INDEX([1]Hitters!$CF:$CF,MATCH($A49,[1]Hitters!$A:$A,0)))/0.75*1)+INDEX([1]Hitters!$CF:$CF,MATCH($A49,[1]Hitters!$A:$A,0)))/0.75*($M49+RIGHT(AL$4,4)*1-RIGHT($AA$4,4)*1-20)*0.094)))))))</f>
        <v>-16</v>
      </c>
      <c r="AM49" s="98">
        <f>MAX(IF($D49=0,20,IF($D49=1,60,150)),MAX(0,IF($D49&gt;1,INDEX([1]Hitters!$ER:$ER,MATCH($A49,[1]Hitters!$A:$A,0))*(0.4+MAX(0,0.6*MIN(1,(IF(O49="",0,(((4.25+(O49-0.263)*4.2)^(((4.25+(O49-0.263)*4.2)+(4.25-AA49*600/600*4.2/600))^0.285))/((4.25+(O49-0.263)*4.2)^(((4.25+(O49-0.263)*4.2)+(4.25-AA49*600/600*4.2/600))^0.285)+(4.25-AA49*600/600*4.2/600)^(((4.25+(O49-0.263)*4.2)+(4.25-AA49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49,[1]Pitchers!$A:$A,0))))*IF($D49&lt;2,(0.4+0.6*MAX(0,MIN(1,IF($D49=0,((4.25)^(((4.25)+(4.25-(4-O49)*4.25/4*1/9))^0.285)/((4.25)^(((4.25)+(4.25-(4-O49)*4.25/4*1/9))^0.285)+(4.25-(4-O49)*4.25/4*1/9)^(((4.25)+(4.25-(4-O49)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49)))/0.5345*0.0009131+0.0104414*(3.74-MIN(3.74,O49)))*50,(((4.25+(AA49-0.263)*0.32*198*MAX(6,198/33)/198)^(((4.25+(AA49-0.263)*0.32*198*MAX(6,198/33)/198)+(4.25-(4-O49)*4.25/4*MAX(6,198/33)/9))^0.285)/((4.25+(AA49-0.263)*0.32*198*MAX(6,198/33)/198)^(((4.25+(AA49-0.263)*0.32*198*MAX(6,198/33)/198)+(4.25-(4-O49)*4.25/4*MAX(6,198/33)/9))^0.285)+(4.25-(4-O49)*4.25/4*MAX(6,198/33)/9)^(((4.25+(AA49-0.263)*0.32*198*MAX(6,198/33)/198)+(4.25-(4-O49)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49=0,50,198)/0.0065))),1))</f>
        <v>200.01505185185184</v>
      </c>
      <c r="AN49" s="98">
        <f t="shared" si="71"/>
        <v>190.74838518518541</v>
      </c>
      <c r="AO49" s="98">
        <f t="shared" si="72"/>
        <v>179.88171851851899</v>
      </c>
      <c r="AP49" s="98">
        <f t="shared" si="73"/>
        <v>167.41505185185258</v>
      </c>
      <c r="AQ49" s="98">
        <f t="shared" si="74"/>
        <v>153.34838518518617</v>
      </c>
      <c r="AR49" s="98">
        <f t="shared" si="75"/>
        <v>150</v>
      </c>
      <c r="AS49" s="98">
        <f t="shared" si="76"/>
        <v>150</v>
      </c>
      <c r="AT49" s="98">
        <f t="shared" si="77"/>
        <v>150</v>
      </c>
      <c r="AU49" s="98">
        <f t="shared" si="78"/>
        <v>150</v>
      </c>
      <c r="AV49" s="98">
        <f t="shared" si="79"/>
        <v>150</v>
      </c>
      <c r="AW49" s="98">
        <f t="shared" si="80"/>
        <v>150</v>
      </c>
      <c r="AX49" s="98">
        <f t="shared" si="81"/>
        <v>150</v>
      </c>
      <c r="AY49" s="96">
        <f t="shared" si="82"/>
        <v>0</v>
      </c>
      <c r="AZ49" s="96">
        <f t="shared" si="83"/>
        <v>5.4285714285714288</v>
      </c>
      <c r="BA49" s="96">
        <f t="shared" si="84"/>
        <v>0</v>
      </c>
      <c r="BB49" s="96">
        <f t="shared" si="85"/>
        <v>0</v>
      </c>
      <c r="BC49" s="96">
        <f t="shared" si="86"/>
        <v>0</v>
      </c>
      <c r="BD49" s="96">
        <f t="shared" si="87"/>
        <v>0</v>
      </c>
      <c r="BE49" s="96">
        <f t="shared" si="88"/>
        <v>0</v>
      </c>
      <c r="BF49" s="96">
        <f t="shared" si="89"/>
        <v>0</v>
      </c>
      <c r="BG49" s="96">
        <f t="shared" si="90"/>
        <v>0</v>
      </c>
      <c r="BH49" s="96">
        <f t="shared" si="91"/>
        <v>0</v>
      </c>
      <c r="BI49" s="96">
        <f t="shared" si="92"/>
        <v>0</v>
      </c>
      <c r="BJ49" s="96">
        <f t="shared" si="93"/>
        <v>0</v>
      </c>
      <c r="BK49" s="96">
        <f t="shared" si="94"/>
        <v>0</v>
      </c>
      <c r="BL49" s="96">
        <f t="shared" si="95"/>
        <v>0</v>
      </c>
      <c r="BM49" s="129">
        <f t="shared" si="132"/>
        <v>3.5</v>
      </c>
      <c r="BN49" s="129">
        <f t="shared" si="132"/>
        <v>3.5</v>
      </c>
      <c r="BO49" s="129" t="str">
        <f t="shared" si="132"/>
        <v/>
      </c>
      <c r="BP49" s="129" t="str">
        <f t="shared" si="132"/>
        <v/>
      </c>
      <c r="BQ49" s="129" t="str">
        <f t="shared" si="132"/>
        <v/>
      </c>
      <c r="BR49" s="129" t="str">
        <f t="shared" si="132"/>
        <v/>
      </c>
      <c r="BS49" s="129" t="str">
        <f t="shared" si="132"/>
        <v/>
      </c>
      <c r="BT49" s="129" t="str">
        <f t="shared" si="132"/>
        <v/>
      </c>
      <c r="BU49" s="129" t="str">
        <f t="shared" si="132"/>
        <v/>
      </c>
      <c r="BV49" s="129" t="str">
        <f t="shared" si="132"/>
        <v/>
      </c>
      <c r="BW49" s="129" t="str">
        <f t="shared" si="132"/>
        <v/>
      </c>
      <c r="BX49" s="129" t="str">
        <f t="shared" si="132"/>
        <v/>
      </c>
      <c r="BY49" s="130">
        <f t="shared" si="96"/>
        <v>0.5</v>
      </c>
      <c r="BZ49" s="130">
        <f t="shared" si="97"/>
        <v>0.5</v>
      </c>
      <c r="CA49" s="130">
        <f t="shared" si="98"/>
        <v>0.5</v>
      </c>
      <c r="CB49" s="130">
        <f t="shared" si="99"/>
        <v>0.5</v>
      </c>
      <c r="CC49" s="130">
        <f t="shared" si="100"/>
        <v>0.5</v>
      </c>
      <c r="CD49" s="130">
        <f t="shared" si="101"/>
        <v>0.5</v>
      </c>
      <c r="CE49" s="130">
        <f t="shared" si="102"/>
        <v>0.5</v>
      </c>
      <c r="CF49" s="130">
        <f t="shared" si="103"/>
        <v>0.5</v>
      </c>
      <c r="CG49" s="130">
        <f t="shared" si="104"/>
        <v>0.5</v>
      </c>
      <c r="CH49" s="130">
        <f t="shared" si="105"/>
        <v>0.5</v>
      </c>
      <c r="CI49" s="130">
        <f t="shared" si="106"/>
        <v>0.5</v>
      </c>
      <c r="CJ49" s="130">
        <f t="shared" si="107"/>
        <v>0.5</v>
      </c>
      <c r="CK49" s="131">
        <f t="shared" si="108"/>
        <v>2</v>
      </c>
      <c r="CL49" s="96">
        <f t="shared" si="109"/>
        <v>-0.72281439438222217</v>
      </c>
      <c r="CM49" s="96">
        <f t="shared" si="110"/>
        <v>-0.68932651438222303</v>
      </c>
      <c r="CN49" s="96">
        <f t="shared" si="111"/>
        <v>-0.65005655438222387</v>
      </c>
      <c r="CO49" s="96">
        <f t="shared" si="112"/>
        <v>-0.6050045143822248</v>
      </c>
      <c r="CP49" s="96">
        <f t="shared" si="113"/>
        <v>-0.55417039438222582</v>
      </c>
      <c r="CQ49" s="96">
        <f t="shared" si="114"/>
        <v>-0.54206999999999994</v>
      </c>
      <c r="CR49" s="96">
        <f t="shared" si="115"/>
        <v>-0.54206999999999994</v>
      </c>
      <c r="CS49" s="96">
        <f t="shared" si="116"/>
        <v>-0.54206999999999994</v>
      </c>
      <c r="CT49" s="96">
        <f t="shared" si="117"/>
        <v>-0.54206999999999994</v>
      </c>
      <c r="CU49" s="96">
        <f t="shared" si="118"/>
        <v>-0.54206999999999994</v>
      </c>
      <c r="CV49" s="96">
        <f t="shared" si="119"/>
        <v>-0.54206999999999994</v>
      </c>
      <c r="CW49" s="96">
        <f t="shared" si="120"/>
        <v>-0.54206999999999994</v>
      </c>
      <c r="CX49" s="96">
        <f>MAX(0,(IF(CL49&gt;0,(CL49-ROUNDDOWN(CL49,1))/0.1*LOOKUP(ROUNDUP(CL49+81.1,1),CB!$A:$A,CB!$C:$C)+(1-(CL49-ROUNDDOWN(CL49,1))/0.1)*LOOKUP(ROUNDDOWN(CL49+81.1,1),CB!$A:$A,CB!$C:$C),(CL49-ROUNDDOWN(CL49-0.1,1))/0.1*LOOKUP(ROUNDUP(CL49+81.1,1),CB!$A:$A,CB!$C:$C)+(1-(CL49-ROUNDDOWN(CL49-0.1,1))/0.1)*LOOKUP(ROUNDDOWN(CL49+81.1,1),CB!$A:$A,CB!$C:$C))-LOOKUP(81.1,CB!$A:$A,CB!$C:$C))/(1-(BINOMDIST(97,162,0.5,TRUE)-BINOMDIST(87,162,0.5,TRUE)))*$C$2*($B$1^(LEFT(CX$4,4)*1-LEFT($BA$4,4)*1))*(37.75+CL49))</f>
        <v>0</v>
      </c>
      <c r="CY49" s="96">
        <f>MAX(0,(IF(CM49&gt;0,(CM49-ROUNDDOWN(CM49,1))/0.1*LOOKUP(ROUNDUP(CM49+81.1,1),CB!$A:$A,CB!$C:$C)+(1-(CM49-ROUNDDOWN(CM49,1))/0.1)*LOOKUP(ROUNDDOWN(CM49+81.1,1),CB!$A:$A,CB!$C:$C),(CM49-ROUNDDOWN(CM49-0.1,1))/0.1*LOOKUP(ROUNDUP(CM49+81.1,1),CB!$A:$A,CB!$C:$C)+(1-(CM49-ROUNDDOWN(CM49-0.1,1))/0.1)*LOOKUP(ROUNDDOWN(CM49+81.1,1),CB!$A:$A,CB!$C:$C))-LOOKUP(81.1,CB!$A:$A,CB!$C:$C))/(1-(BINOMDIST(97,162,0.5,TRUE)-BINOMDIST(87,162,0.5,TRUE)))*$C$2*($B$1^(LEFT(CY$4,4)*1-LEFT($BA$4,4)*1))*(37.75+CM49))</f>
        <v>0</v>
      </c>
      <c r="CZ49" s="96">
        <f>MAX(0,(IF(CN49&gt;0,(CN49-ROUNDDOWN(CN49,1))/0.1*LOOKUP(ROUNDUP(CN49+81.1,1),CB!$A:$A,CB!$C:$C)+(1-(CN49-ROUNDDOWN(CN49,1))/0.1)*LOOKUP(ROUNDDOWN(CN49+81.1,1),CB!$A:$A,CB!$C:$C),(CN49-ROUNDDOWN(CN49-0.1,1))/0.1*LOOKUP(ROUNDUP(CN49+81.1,1),CB!$A:$A,CB!$C:$C)+(1-(CN49-ROUNDDOWN(CN49-0.1,1))/0.1)*LOOKUP(ROUNDDOWN(CN49+81.1,1),CB!$A:$A,CB!$C:$C))-LOOKUP(81.1,CB!$A:$A,CB!$C:$C))/(1-(BINOMDIST(97,162,0.5,TRUE)-BINOMDIST(87,162,0.5,TRUE)))*$C$2*($B$1^(LEFT(CZ$4,4)*1-LEFT($BA$4,4)*1))*(37.75+CN49))</f>
        <v>0</v>
      </c>
      <c r="DA49" s="96">
        <f>MAX(0,(IF(CO49&gt;0,(CO49-ROUNDDOWN(CO49,1))/0.1*LOOKUP(ROUNDUP(CO49+81.1,1),CB!$A:$A,CB!$C:$C)+(1-(CO49-ROUNDDOWN(CO49,1))/0.1)*LOOKUP(ROUNDDOWN(CO49+81.1,1),CB!$A:$A,CB!$C:$C),(CO49-ROUNDDOWN(CO49-0.1,1))/0.1*LOOKUP(ROUNDUP(CO49+81.1,1),CB!$A:$A,CB!$C:$C)+(1-(CO49-ROUNDDOWN(CO49-0.1,1))/0.1)*LOOKUP(ROUNDDOWN(CO49+81.1,1),CB!$A:$A,CB!$C:$C))-LOOKUP(81.1,CB!$A:$A,CB!$C:$C))/(1-(BINOMDIST(97,162,0.5,TRUE)-BINOMDIST(87,162,0.5,TRUE)))*$C$2*($B$1^(LEFT(DA$4,4)*1-LEFT($BA$4,4)*1))*(37.75+CO49))</f>
        <v>0</v>
      </c>
      <c r="DB49" s="96">
        <f>MAX(0,(IF(CP49&gt;0,(CP49-ROUNDDOWN(CP49,1))/0.1*LOOKUP(ROUNDUP(CP49+81.1,1),CB!$A:$A,CB!$C:$C)+(1-(CP49-ROUNDDOWN(CP49,1))/0.1)*LOOKUP(ROUNDDOWN(CP49+81.1,1),CB!$A:$A,CB!$C:$C),(CP49-ROUNDDOWN(CP49-0.1,1))/0.1*LOOKUP(ROUNDUP(CP49+81.1,1),CB!$A:$A,CB!$C:$C)+(1-(CP49-ROUNDDOWN(CP49-0.1,1))/0.1)*LOOKUP(ROUNDDOWN(CP49+81.1,1),CB!$A:$A,CB!$C:$C))-LOOKUP(81.1,CB!$A:$A,CB!$C:$C))/(1-(BINOMDIST(97,162,0.5,TRUE)-BINOMDIST(87,162,0.5,TRUE)))*$C$2*($B$1^(LEFT(DB$4,4)*1-LEFT($BA$4,4)*1))*(37.75+CP49))</f>
        <v>0</v>
      </c>
      <c r="DC49" s="96">
        <f>MAX(0,(IF(CQ49&gt;0,(CQ49-ROUNDDOWN(CQ49,1))/0.1*LOOKUP(ROUNDUP(CQ49+81.1,1),CB!$A:$A,CB!$C:$C)+(1-(CQ49-ROUNDDOWN(CQ49,1))/0.1)*LOOKUP(ROUNDDOWN(CQ49+81.1,1),CB!$A:$A,CB!$C:$C),(CQ49-ROUNDDOWN(CQ49-0.1,1))/0.1*LOOKUP(ROUNDUP(CQ49+81.1,1),CB!$A:$A,CB!$C:$C)+(1-(CQ49-ROUNDDOWN(CQ49-0.1,1))/0.1)*LOOKUP(ROUNDDOWN(CQ49+81.1,1),CB!$A:$A,CB!$C:$C))-LOOKUP(81.1,CB!$A:$A,CB!$C:$C))/(1-(BINOMDIST(97,162,0.5,TRUE)-BINOMDIST(87,162,0.5,TRUE)))*$C$2*($B$1^(LEFT(DC$4,4)*1-LEFT($BA$4,4)*1))*(37.75+CQ49))</f>
        <v>0</v>
      </c>
      <c r="DD49" s="96">
        <f>MAX(0,(IF(CR49&gt;0,(CR49-ROUNDDOWN(CR49,1))/0.1*LOOKUP(ROUNDUP(CR49+81.1,1),CB!$A:$A,CB!$C:$C)+(1-(CR49-ROUNDDOWN(CR49,1))/0.1)*LOOKUP(ROUNDDOWN(CR49+81.1,1),CB!$A:$A,CB!$C:$C),(CR49-ROUNDDOWN(CR49-0.1,1))/0.1*LOOKUP(ROUNDUP(CR49+81.1,1),CB!$A:$A,CB!$C:$C)+(1-(CR49-ROUNDDOWN(CR49-0.1,1))/0.1)*LOOKUP(ROUNDDOWN(CR49+81.1,1),CB!$A:$A,CB!$C:$C))-LOOKUP(81.1,CB!$A:$A,CB!$C:$C))/(1-(BINOMDIST(97,162,0.5,TRUE)-BINOMDIST(87,162,0.5,TRUE)))*$C$2*($B$1^(LEFT(DD$4,4)*1-LEFT($BA$4,4)*1))*(37.75+CR49))</f>
        <v>0</v>
      </c>
      <c r="DE49" s="96">
        <f>MAX(0,(IF(CS49&gt;0,(CS49-ROUNDDOWN(CS49,1))/0.1*LOOKUP(ROUNDUP(CS49+81.1,1),CB!$A:$A,CB!$C:$C)+(1-(CS49-ROUNDDOWN(CS49,1))/0.1)*LOOKUP(ROUNDDOWN(CS49+81.1,1),CB!$A:$A,CB!$C:$C),(CS49-ROUNDDOWN(CS49-0.1,1))/0.1*LOOKUP(ROUNDUP(CS49+81.1,1),CB!$A:$A,CB!$C:$C)+(1-(CS49-ROUNDDOWN(CS49-0.1,1))/0.1)*LOOKUP(ROUNDDOWN(CS49+81.1,1),CB!$A:$A,CB!$C:$C))-LOOKUP(81.1,CB!$A:$A,CB!$C:$C))/(1-(BINOMDIST(97,162,0.5,TRUE)-BINOMDIST(87,162,0.5,TRUE)))*$C$2*($B$1^(LEFT(DE$4,4)*1-LEFT($BA$4,4)*1))*(37.75+CS49))</f>
        <v>0</v>
      </c>
      <c r="DF49" s="96">
        <f>MAX(0,(IF(CT49&gt;0,(CT49-ROUNDDOWN(CT49,1))/0.1*LOOKUP(ROUNDUP(CT49+81.1,1),CB!$A:$A,CB!$C:$C)+(1-(CT49-ROUNDDOWN(CT49,1))/0.1)*LOOKUP(ROUNDDOWN(CT49+81.1,1),CB!$A:$A,CB!$C:$C),(CT49-ROUNDDOWN(CT49-0.1,1))/0.1*LOOKUP(ROUNDUP(CT49+81.1,1),CB!$A:$A,CB!$C:$C)+(1-(CT49-ROUNDDOWN(CT49-0.1,1))/0.1)*LOOKUP(ROUNDDOWN(CT49+81.1,1),CB!$A:$A,CB!$C:$C))-LOOKUP(81.1,CB!$A:$A,CB!$C:$C))/(1-(BINOMDIST(97,162,0.5,TRUE)-BINOMDIST(87,162,0.5,TRUE)))*$C$2*($B$1^(LEFT(DF$4,4)*1-LEFT($BA$4,4)*1))*(37.75+CT49))</f>
        <v>0</v>
      </c>
      <c r="DG49" s="96">
        <f>MAX(0,(IF(CU49&gt;0,(CU49-ROUNDDOWN(CU49,1))/0.1*LOOKUP(ROUNDUP(CU49+81.1,1),CB!$A:$A,CB!$C:$C)+(1-(CU49-ROUNDDOWN(CU49,1))/0.1)*LOOKUP(ROUNDDOWN(CU49+81.1,1),CB!$A:$A,CB!$C:$C),(CU49-ROUNDDOWN(CU49-0.1,1))/0.1*LOOKUP(ROUNDUP(CU49+81.1,1),CB!$A:$A,CB!$C:$C)+(1-(CU49-ROUNDDOWN(CU49-0.1,1))/0.1)*LOOKUP(ROUNDDOWN(CU49+81.1,1),CB!$A:$A,CB!$C:$C))-LOOKUP(81.1,CB!$A:$A,CB!$C:$C))/(1-(BINOMDIST(97,162,0.5,TRUE)-BINOMDIST(87,162,0.5,TRUE)))*$C$2*($B$1^(LEFT(DG$4,4)*1-LEFT($BA$4,4)*1))*(37.75+CU49))</f>
        <v>0</v>
      </c>
      <c r="DH49" s="96">
        <f>MAX(0,(IF(CV49&gt;0,(CV49-ROUNDDOWN(CV49,1))/0.1*LOOKUP(ROUNDUP(CV49+81.1,1),CB!$A:$A,CB!$C:$C)+(1-(CV49-ROUNDDOWN(CV49,1))/0.1)*LOOKUP(ROUNDDOWN(CV49+81.1,1),CB!$A:$A,CB!$C:$C),(CV49-ROUNDDOWN(CV49-0.1,1))/0.1*LOOKUP(ROUNDUP(CV49+81.1,1),CB!$A:$A,CB!$C:$C)+(1-(CV49-ROUNDDOWN(CV49-0.1,1))/0.1)*LOOKUP(ROUNDDOWN(CV49+81.1,1),CB!$A:$A,CB!$C:$C))-LOOKUP(81.1,CB!$A:$A,CB!$C:$C))/(1-(BINOMDIST(97,162,0.5,TRUE)-BINOMDIST(87,162,0.5,TRUE)))*$C$2*($B$1^(LEFT(DH$4,4)*1-LEFT($BA$4,4)*1))*(37.75+CV49))</f>
        <v>0</v>
      </c>
      <c r="DI49" s="96">
        <f>MAX(0,(IF(CW49&gt;0,(CW49-ROUNDDOWN(CW49,1))/0.1*LOOKUP(ROUNDUP(CW49+81.1,1),CB!$A:$A,CB!$C:$C)+(1-(CW49-ROUNDDOWN(CW49,1))/0.1)*LOOKUP(ROUNDDOWN(CW49+81.1,1),CB!$A:$A,CB!$C:$C),(CW49-ROUNDDOWN(CW49-0.1,1))/0.1*LOOKUP(ROUNDUP(CW49+81.1,1),CB!$A:$A,CB!$C:$C)+(1-(CW49-ROUNDDOWN(CW49-0.1,1))/0.1)*LOOKUP(ROUNDDOWN(CW49+81.1,1),CB!$A:$A,CB!$C:$C))-LOOKUP(81.1,CB!$A:$A,CB!$C:$C))/(1-(BINOMDIST(97,162,0.5,TRUE)-BINOMDIST(87,162,0.5,TRUE)))*$C$2*($B$1^(LEFT(DI$4,4)*1-LEFT($BA$4,4)*1))*(37.75+CW49))</f>
        <v>0</v>
      </c>
      <c r="DJ49" s="90">
        <f t="shared" si="121"/>
        <v>0</v>
      </c>
      <c r="DK49" s="132"/>
      <c r="DL49" s="132">
        <f t="shared" si="122"/>
        <v>0.5</v>
      </c>
      <c r="DM49" s="132">
        <f t="shared" si="123"/>
        <v>1</v>
      </c>
      <c r="DN49" s="132">
        <f t="shared" si="124"/>
        <v>1.5</v>
      </c>
      <c r="DO49" s="132">
        <f t="shared" si="125"/>
        <v>2</v>
      </c>
      <c r="DP49" s="132">
        <f t="shared" si="126"/>
        <v>2.5</v>
      </c>
      <c r="DQ49" s="132">
        <f t="shared" si="127"/>
        <v>3</v>
      </c>
      <c r="DR49" s="132">
        <f t="shared" si="128"/>
        <v>3.5</v>
      </c>
      <c r="DS49" s="132">
        <f t="shared" si="129"/>
        <v>4</v>
      </c>
      <c r="DT49" s="132">
        <f t="shared" si="130"/>
        <v>4.5</v>
      </c>
      <c r="DU49" s="132">
        <f t="shared" si="131"/>
        <v>5</v>
      </c>
      <c r="DV49" s="132"/>
      <c r="DW49" s="132"/>
      <c r="DX49" s="132"/>
      <c r="DY49" s="132"/>
      <c r="DZ49" s="132"/>
      <c r="EA49" s="132"/>
      <c r="EB49" s="132"/>
      <c r="EC49" s="132"/>
      <c r="ED49" s="132"/>
      <c r="EE49" s="132"/>
      <c r="ER49" s="132"/>
      <c r="ES49" s="132"/>
      <c r="ET49" s="132"/>
      <c r="EU49" s="132"/>
      <c r="EV49" s="132"/>
      <c r="EW49" s="132"/>
      <c r="EX49" s="132"/>
      <c r="EY49" s="132"/>
      <c r="EZ49" s="132"/>
      <c r="FA49" s="132"/>
      <c r="FB49" s="132"/>
      <c r="FC49" s="132"/>
    </row>
    <row r="50" spans="1:159" ht="12.75" customHeight="1" x14ac:dyDescent="0.2">
      <c r="A50" s="128">
        <v>400284</v>
      </c>
      <c r="B50" s="99" t="str">
        <f>INDEX([1]Bios!$O:$O,MATCH(A50,[1]Bios!$C:$C,0))</f>
        <v>Utley, Chase</v>
      </c>
      <c r="C50" s="92" t="s">
        <v>654</v>
      </c>
      <c r="D50" s="94">
        <f>LOOKUP(IF(INDEX([1]Bios!$M:$M,MATCH(A50,[1]Bios!$C:$C,0))="P",INDEX([1]Pitchers!$Q:$Q,MATCH(A50,[1]Pitchers!$A:$A,0)),INDEX([1]Hitters!$AV:$AV,MATCH(A50,[1]Hitters!$A:$A,0))),Positions!A:A,Positions!B:B)</f>
        <v>4</v>
      </c>
      <c r="E50" s="137">
        <v>1</v>
      </c>
      <c r="F50" s="138">
        <f t="shared" si="68"/>
        <v>6.4249001379352908</v>
      </c>
      <c r="G50" s="138">
        <v>7</v>
      </c>
      <c r="H50" s="94"/>
      <c r="I50" s="93">
        <f>6</f>
        <v>6</v>
      </c>
      <c r="J50" s="93">
        <f>6</f>
        <v>6</v>
      </c>
      <c r="K50" s="94">
        <f>MIN(IF(D50&gt;1,INDEX([1]Hitters!$DA:$DA,MATCH(A50,[1]Hitters!$A:$A,0)),INDEX([1]Pitchers!$DA:$DA,MATCH(A50,[1]Pitchers!$A:$A,0))),J50)</f>
        <v>6</v>
      </c>
      <c r="L50" s="94">
        <f t="shared" si="69"/>
        <v>4</v>
      </c>
      <c r="M50" s="95">
        <f>IF(D50&gt;1,INDEX([1]Hitters!$CV:$CV,MATCH($A50,[1]Hitters!$A:$A,0)),INDEX([1]Pitchers!$CP:$CP,MATCH($A50,[1]Pitchers!$A:$A,0)))</f>
        <v>37.541666666666664</v>
      </c>
      <c r="N50" s="90">
        <f t="shared" si="70"/>
        <v>-0.5750998620647092</v>
      </c>
      <c r="O50" s="97">
        <f>IF($D50&gt;1,INDEX([1]Hitters!$AF:$AF,MATCH($A50,[1]Hitters!$A:$A,0)),INDEX([1]Pitchers!$AJ:$AJ,MATCH($A50,[1]Pitchers!$A:$A,0))*IF(OR(AND($D50=0,INDEX([1]Pitchers!$Q:$Q,MATCH($A50,[1]Pitchers!$A:$A,0))="R"),AND($D50=1,INDEX([1]Pitchers!$Q:$Q,MATCH($A50,[1]Pitchers!$A:$A,0))="S")),1,IF($D50=0,0.83+(1-INDEX([1]Pitchers!$BE:$BE,MATCH($A50,[1]Pitchers!$A:$A,0)))/8,1/(0.83+(1-INDEX([1]Pitchers!$BE:$BE,MATCH($A50,[1]Pitchers!$A:$A,0)))/8))))</f>
        <v>0.24547351758257832</v>
      </c>
      <c r="P50" s="97">
        <f>IF($D50&gt;1,O50+(LOOKUP(ROUNDDOWN($M50+RIGHT(P$4,4)*1-2016,0),Age!$A:$A,Age!$C:$C)*(1-($M50+RIGHT(P$4,4)*1-2016-ROUNDDOWN($M50+RIGHT(P$4,4)*1-2016,0)))+LOOKUP(ROUNDUP($M50+RIGHT(P$4,4)*1-2016,0),Age!$A:$A,Age!$C:$C)*(($M50+RIGHT(P$4,4)*1-2016-ROUNDDOWN($M50+RIGHT(P$4,4)*1-2016,0))))*IF($M50+RIGHT(P$4,4)*1-2016&gt;27,1,INDEX([1]Hitters!$BG:$BG,MATCH($A50,[1]Hitters!$A:$A,0))),O50*(1-(1-(LOOKUP(ROUNDDOWN($M50+RIGHT(P$4,4)*1-2016,0),Age!$A:$A,Age!$L:$L)*(1-($M50+RIGHT(P$4,4)*1-2016-ROUNDDOWN($M50+RIGHT(P$4,4)*1-2016,0)))+LOOKUP(ROUNDUP($M50+RIGHT(P$4,4)*1-2016,0),Age!$A:$A,Age!$L:$L)*(($M50+RIGHT(P$4,4)*1-2016-ROUNDDOWN($M50+RIGHT(P$4,4)*1-2016,0)))))*IF($M50+RIGHT(P$4,4)*1-2016&gt;27,1,INDEX([1]Pitchers!$BE:$BE,MATCH($A50,[1]Pitchers!$A:$A,0)))))</f>
        <v>0.23667351758257832</v>
      </c>
      <c r="Q50" s="97">
        <f>IF($D50&gt;1,P50+(LOOKUP(ROUNDDOWN($M50+RIGHT(Q$4,4)*1-2016,0),Age!$A:$A,Age!$C:$C)*(1-($M50+RIGHT(Q$4,4)*1-2016-ROUNDDOWN($M50+RIGHT(Q$4,4)*1-2016,0)))+LOOKUP(ROUNDUP($M50+RIGHT(Q$4,4)*1-2016,0),Age!$A:$A,Age!$C:$C)*(($M50+RIGHT(Q$4,4)*1-2016-ROUNDDOWN($M50+RIGHT(Q$4,4)*1-2016,0))))*IF($M50+RIGHT(Q$4,4)*1-2016&gt;27,1,INDEX([1]Hitters!$BG:$BG,MATCH($A50,[1]Hitters!$A:$A,0))),P50*(1-(1-(LOOKUP(ROUNDDOWN($M50+RIGHT(Q$4,4)*1-2016,0),Age!$A:$A,Age!$L:$L)*(1-($M50+RIGHT(Q$4,4)*1-2016-ROUNDDOWN($M50+RIGHT(Q$4,4)*1-2016,0)))+LOOKUP(ROUNDUP($M50+RIGHT(Q$4,4)*1-2016,0),Age!$A:$A,Age!$L:$L)*(($M50+RIGHT(Q$4,4)*1-2016-ROUNDDOWN($M50+RIGHT(Q$4,4)*1-2016,0)))))*IF($M50+RIGHT(Q$4,4)*1-2016&gt;27,1,INDEX([1]Pitchers!$BE:$BE,MATCH($A50,[1]Pitchers!$A:$A,0)))))</f>
        <v>0.22787351758257832</v>
      </c>
      <c r="R50" s="97">
        <f>IF($D50&gt;1,Q50+(LOOKUP(ROUNDDOWN($M50+RIGHT(R$4,4)*1-2016,0),Age!$A:$A,Age!$C:$C)*(1-($M50+RIGHT(R$4,4)*1-2016-ROUNDDOWN($M50+RIGHT(R$4,4)*1-2016,0)))+LOOKUP(ROUNDUP($M50+RIGHT(R$4,4)*1-2016,0),Age!$A:$A,Age!$C:$C)*(($M50+RIGHT(R$4,4)*1-2016-ROUNDDOWN($M50+RIGHT(R$4,4)*1-2016,0))))*IF($M50+RIGHT(R$4,4)*1-2016&gt;27,1,INDEX([1]Hitters!$BG:$BG,MATCH($A50,[1]Hitters!$A:$A,0))),Q50*(1-(1-(LOOKUP(ROUNDDOWN($M50+RIGHT(R$4,4)*1-2016,0),Age!$A:$A,Age!$L:$L)*(1-($M50+RIGHT(R$4,4)*1-2016-ROUNDDOWN($M50+RIGHT(R$4,4)*1-2016,0)))+LOOKUP(ROUNDUP($M50+RIGHT(R$4,4)*1-2016,0),Age!$A:$A,Age!$L:$L)*(($M50+RIGHT(R$4,4)*1-2016-ROUNDDOWN($M50+RIGHT(R$4,4)*1-2016,0)))))*IF($M50+RIGHT(R$4,4)*1-2016&gt;27,1,INDEX([1]Pitchers!$BE:$BE,MATCH($A50,[1]Pitchers!$A:$A,0)))))</f>
        <v>0.21907351758257831</v>
      </c>
      <c r="S50" s="97">
        <f>IF($D50&gt;1,R50+(LOOKUP(ROUNDDOWN($M50+RIGHT(S$4,4)*1-2016,0),Age!$A:$A,Age!$C:$C)*(1-($M50+RIGHT(S$4,4)*1-2016-ROUNDDOWN($M50+RIGHT(S$4,4)*1-2016,0)))+LOOKUP(ROUNDUP($M50+RIGHT(S$4,4)*1-2016,0),Age!$A:$A,Age!$C:$C)*(($M50+RIGHT(S$4,4)*1-2016-ROUNDDOWN($M50+RIGHT(S$4,4)*1-2016,0))))*IF($M50+RIGHT(S$4,4)*1-2016&gt;27,1,INDEX([1]Hitters!$BG:$BG,MATCH($A50,[1]Hitters!$A:$A,0))),R50*(1-(1-(LOOKUP(ROUNDDOWN($M50+RIGHT(S$4,4)*1-2016,0),Age!$A:$A,Age!$L:$L)*(1-($M50+RIGHT(S$4,4)*1-2016-ROUNDDOWN($M50+RIGHT(S$4,4)*1-2016,0)))+LOOKUP(ROUNDUP($M50+RIGHT(S$4,4)*1-2016,0),Age!$A:$A,Age!$L:$L)*(($M50+RIGHT(S$4,4)*1-2016-ROUNDDOWN($M50+RIGHT(S$4,4)*1-2016,0)))))*IF($M50+RIGHT(S$4,4)*1-2016&gt;27,1,INDEX([1]Pitchers!$BE:$BE,MATCH($A50,[1]Pitchers!$A:$A,0)))))</f>
        <v>0.21027351758257831</v>
      </c>
      <c r="T50" s="97">
        <f>IF($D50&gt;1,S50+(LOOKUP(ROUNDDOWN($M50+RIGHT(T$4,4)*1-2016,0),Age!$A:$A,Age!$C:$C)*(1-($M50+RIGHT(T$4,4)*1-2016-ROUNDDOWN($M50+RIGHT(T$4,4)*1-2016,0)))+LOOKUP(ROUNDUP($M50+RIGHT(T$4,4)*1-2016,0),Age!$A:$A,Age!$C:$C)*(($M50+RIGHT(T$4,4)*1-2016-ROUNDDOWN($M50+RIGHT(T$4,4)*1-2016,0))))*IF($M50+RIGHT(T$4,4)*1-2016&gt;27,1,INDEX([1]Hitters!$BG:$BG,MATCH($A50,[1]Hitters!$A:$A,0))),S50*(1-(1-(LOOKUP(ROUNDDOWN($M50+RIGHT(T$4,4)*1-2016,0),Age!$A:$A,Age!$L:$L)*(1-($M50+RIGHT(T$4,4)*1-2016-ROUNDDOWN($M50+RIGHT(T$4,4)*1-2016,0)))+LOOKUP(ROUNDUP($M50+RIGHT(T$4,4)*1-2016,0),Age!$A:$A,Age!$L:$L)*(($M50+RIGHT(T$4,4)*1-2016-ROUNDDOWN($M50+RIGHT(T$4,4)*1-2016,0)))))*IF($M50+RIGHT(T$4,4)*1-2016&gt;27,1,INDEX([1]Pitchers!$BE:$BE,MATCH($A50,[1]Pitchers!$A:$A,0)))))</f>
        <v>0.20147351758257831</v>
      </c>
      <c r="U50" s="97">
        <f>IF($D50&gt;1,T50+(LOOKUP(ROUNDDOWN($M50+RIGHT(U$4,4)*1-2016,0),Age!$A:$A,Age!$C:$C)*(1-($M50+RIGHT(U$4,4)*1-2016-ROUNDDOWN($M50+RIGHT(U$4,4)*1-2016,0)))+LOOKUP(ROUNDUP($M50+RIGHT(U$4,4)*1-2016,0),Age!$A:$A,Age!$C:$C)*(($M50+RIGHT(U$4,4)*1-2016-ROUNDDOWN($M50+RIGHT(U$4,4)*1-2016,0))))*IF($M50+RIGHT(U$4,4)*1-2016&gt;27,1,INDEX([1]Hitters!$BG:$BG,MATCH($A50,[1]Hitters!$A:$A,0))),T50*(1-(1-(LOOKUP(ROUNDDOWN($M50+RIGHT(U$4,4)*1-2016,0),Age!$A:$A,Age!$L:$L)*(1-($M50+RIGHT(U$4,4)*1-2016-ROUNDDOWN($M50+RIGHT(U$4,4)*1-2016,0)))+LOOKUP(ROUNDUP($M50+RIGHT(U$4,4)*1-2016,0),Age!$A:$A,Age!$L:$L)*(($M50+RIGHT(U$4,4)*1-2016-ROUNDDOWN($M50+RIGHT(U$4,4)*1-2016,0)))))*IF($M50+RIGHT(U$4,4)*1-2016&gt;27,1,INDEX([1]Pitchers!$BE:$BE,MATCH($A50,[1]Pitchers!$A:$A,0)))))</f>
        <v>0.19267351758257831</v>
      </c>
      <c r="V50" s="97">
        <f>IF($D50&gt;1,U50+(LOOKUP(ROUNDDOWN($M50+RIGHT(V$4,4)*1-2016,0),Age!$A:$A,Age!$C:$C)*(1-($M50+RIGHT(V$4,4)*1-2016-ROUNDDOWN($M50+RIGHT(V$4,4)*1-2016,0)))+LOOKUP(ROUNDUP($M50+RIGHT(V$4,4)*1-2016,0),Age!$A:$A,Age!$C:$C)*(($M50+RIGHT(V$4,4)*1-2016-ROUNDDOWN($M50+RIGHT(V$4,4)*1-2016,0))))*IF($M50+RIGHT(V$4,4)*1-2016&gt;27,1,INDEX([1]Hitters!$BG:$BG,MATCH($A50,[1]Hitters!$A:$A,0))),U50*(1-(1-(LOOKUP(ROUNDDOWN($M50+RIGHT(V$4,4)*1-2016,0),Age!$A:$A,Age!$L:$L)*(1-($M50+RIGHT(V$4,4)*1-2016-ROUNDDOWN($M50+RIGHT(V$4,4)*1-2016,0)))+LOOKUP(ROUNDUP($M50+RIGHT(V$4,4)*1-2016,0),Age!$A:$A,Age!$L:$L)*(($M50+RIGHT(V$4,4)*1-2016-ROUNDDOWN($M50+RIGHT(V$4,4)*1-2016,0)))))*IF($M50+RIGHT(V$4,4)*1-2016&gt;27,1,INDEX([1]Pitchers!$BE:$BE,MATCH($A50,[1]Pitchers!$A:$A,0)))))</f>
        <v>0.18387351758257831</v>
      </c>
      <c r="W50" s="97">
        <f>IF($D50&gt;1,V50+(LOOKUP(ROUNDDOWN($M50+RIGHT(W$4,4)*1-2016,0),Age!$A:$A,Age!$C:$C)*(1-($M50+RIGHT(W$4,4)*1-2016-ROUNDDOWN($M50+RIGHT(W$4,4)*1-2016,0)))+LOOKUP(ROUNDUP($M50+RIGHT(W$4,4)*1-2016,0),Age!$A:$A,Age!$C:$C)*(($M50+RIGHT(W$4,4)*1-2016-ROUNDDOWN($M50+RIGHT(W$4,4)*1-2016,0))))*IF($M50+RIGHT(W$4,4)*1-2016&gt;27,1,INDEX([1]Hitters!$BG:$BG,MATCH($A50,[1]Hitters!$A:$A,0))),V50*(1-(1-(LOOKUP(ROUNDDOWN($M50+RIGHT(W$4,4)*1-2016,0),Age!$A:$A,Age!$L:$L)*(1-($M50+RIGHT(W$4,4)*1-2016-ROUNDDOWN($M50+RIGHT(W$4,4)*1-2016,0)))+LOOKUP(ROUNDUP($M50+RIGHT(W$4,4)*1-2016,0),Age!$A:$A,Age!$L:$L)*(($M50+RIGHT(W$4,4)*1-2016-ROUNDDOWN($M50+RIGHT(W$4,4)*1-2016,0)))))*IF($M50+RIGHT(W$4,4)*1-2016&gt;27,1,INDEX([1]Pitchers!$BE:$BE,MATCH($A50,[1]Pitchers!$A:$A,0)))))</f>
        <v>0.1750735175825783</v>
      </c>
      <c r="X50" s="97">
        <f>IF($D50&gt;1,W50+(LOOKUP(ROUNDDOWN($M50+RIGHT(X$4,4)*1-2016,0),Age!$A:$A,Age!$C:$C)*(1-($M50+RIGHT(X$4,4)*1-2016-ROUNDDOWN($M50+RIGHT(X$4,4)*1-2016,0)))+LOOKUP(ROUNDUP($M50+RIGHT(X$4,4)*1-2016,0),Age!$A:$A,Age!$C:$C)*(($M50+RIGHT(X$4,4)*1-2016-ROUNDDOWN($M50+RIGHT(X$4,4)*1-2016,0))))*IF($M50+RIGHT(X$4,4)*1-2016&gt;27,1,INDEX([1]Hitters!$BG:$BG,MATCH($A50,[1]Hitters!$A:$A,0))),W50*(1-(1-(LOOKUP(ROUNDDOWN($M50+RIGHT(X$4,4)*1-2016,0),Age!$A:$A,Age!$L:$L)*(1-($M50+RIGHT(X$4,4)*1-2016-ROUNDDOWN($M50+RIGHT(X$4,4)*1-2016,0)))+LOOKUP(ROUNDUP($M50+RIGHT(X$4,4)*1-2016,0),Age!$A:$A,Age!$L:$L)*(($M50+RIGHT(X$4,4)*1-2016-ROUNDDOWN($M50+RIGHT(X$4,4)*1-2016,0)))))*IF($M50+RIGHT(X$4,4)*1-2016&gt;27,1,INDEX([1]Pitchers!$BE:$BE,MATCH($A50,[1]Pitchers!$A:$A,0)))))</f>
        <v>0.1662735175825783</v>
      </c>
      <c r="Y50" s="97">
        <f>IF($D50&gt;1,X50+(LOOKUP(ROUNDDOWN($M50+RIGHT(Y$4,4)*1-2016,0),Age!$A:$A,Age!$C:$C)*(1-($M50+RIGHT(Y$4,4)*1-2016-ROUNDDOWN($M50+RIGHT(Y$4,4)*1-2016,0)))+LOOKUP(ROUNDUP($M50+RIGHT(Y$4,4)*1-2016,0),Age!$A:$A,Age!$C:$C)*(($M50+RIGHT(Y$4,4)*1-2016-ROUNDDOWN($M50+RIGHT(Y$4,4)*1-2016,0))))*IF($M50+RIGHT(Y$4,4)*1-2016&gt;27,1,INDEX([1]Hitters!$BG:$BG,MATCH($A50,[1]Hitters!$A:$A,0))),X50*(1-(1-(LOOKUP(ROUNDDOWN($M50+RIGHT(Y$4,4)*1-2016,0),Age!$A:$A,Age!$L:$L)*(1-($M50+RIGHT(Y$4,4)*1-2016-ROUNDDOWN($M50+RIGHT(Y$4,4)*1-2016,0)))+LOOKUP(ROUNDUP($M50+RIGHT(Y$4,4)*1-2016,0),Age!$A:$A,Age!$L:$L)*(($M50+RIGHT(Y$4,4)*1-2016-ROUNDDOWN($M50+RIGHT(Y$4,4)*1-2016,0)))))*IF($M50+RIGHT(Y$4,4)*1-2016&gt;27,1,INDEX([1]Pitchers!$BE:$BE,MATCH($A50,[1]Pitchers!$A:$A,0)))))</f>
        <v>0.1574735175825783</v>
      </c>
      <c r="Z50" s="97">
        <f>IF($D50&gt;1,Y50+(LOOKUP(ROUNDDOWN($M50+RIGHT(Z$4,4)*1-2016,0),Age!$A:$A,Age!$C:$C)*(1-($M50+RIGHT(Z$4,4)*1-2016-ROUNDDOWN($M50+RIGHT(Z$4,4)*1-2016,0)))+LOOKUP(ROUNDUP($M50+RIGHT(Z$4,4)*1-2016,0),Age!$A:$A,Age!$C:$C)*(($M50+RIGHT(Z$4,4)*1-2016-ROUNDDOWN($M50+RIGHT(Z$4,4)*1-2016,0))))*IF($M50+RIGHT(Z$4,4)*1-2016&gt;27,1,INDEX([1]Hitters!$BG:$BG,MATCH($A50,[1]Hitters!$A:$A,0))),Y50*(1-(1-(LOOKUP(ROUNDDOWN($M50+RIGHT(Z$4,4)*1-2016,0),Age!$A:$A,Age!$L:$L)*(1-($M50+RIGHT(Z$4,4)*1-2016-ROUNDDOWN($M50+RIGHT(Z$4,4)*1-2016,0)))+LOOKUP(ROUNDUP($M50+RIGHT(Z$4,4)*1-2016,0),Age!$A:$A,Age!$L:$L)*(($M50+RIGHT(Z$4,4)*1-2016-ROUNDDOWN($M50+RIGHT(Z$4,4)*1-2016,0)))))*IF($M50+RIGHT(Z$4,4)*1-2016&gt;27,1,INDEX([1]Pitchers!$BE:$BE,MATCH($A50,[1]Pitchers!$A:$A,0)))))</f>
        <v>0.1486735175825783</v>
      </c>
      <c r="AA50" s="96">
        <f>IF($D50=0,0,IF($D50=1,INDEX([1]Pitchers!$FK:$FK,MATCH($A50,[1]Pitchers!$A:$A,0)),MAX(-16,IF($D50=10,-16,IF($D50&lt;2,0,INDEX([1]Hitters!$AZ:$AZ,MATCH($A50,[1]Hitters!$A:$A,0)))))))</f>
        <v>2.5900443889964913</v>
      </c>
      <c r="AB50" s="96">
        <f>IF($D50=0,0,IF($D50=1,INDEX([1]Pitchers!$FK:$FK,MATCH($A50,[1]Pitchers!$A:$A,0)),MAX(-16,IF($D50=2,AA50-MIN(0.75,0.25*(RIGHT(AB$4,4)*1-(RIGHT($AD$4,4)*1)+0.25)*(1-MIN(0.75,INDEX([1]Hitters!$CF:$CF,MATCH($A50,[1]Hitters!$A:$A,0)))/0.75*1)+INDEX([1]Hitters!$CF:$CF,MATCH($A50,[1]Hitters!$A:$A,0)))/0.75*1,IF($D50&gt;6,(AA50-MIN(0.75,0.25*(RIGHT(AB$4,4)*1-(RIGHT($AD$4,4)*1)+0.25)*(1-MIN(0.75,INDEX([1]Hitters!$CF:$CF,MATCH($A50,[1]Hitters!$A:$A,0)))/0.75*1)+INDEX([1]Hitters!$CF:$CF,MATCH($A50,[1]Hitters!$A:$A,0)))/0.75*($M50+RIGHT(AB$4,4)*1-RIGHT($AA$4,4)*1+10)*0.05),IF($D50=3,(AA50-MIN(0.75,0.25*(RIGHT(AB$4,4)*1-(RIGHT($AD$4,4)*1)+0.25)*(1-MIN(0.75,INDEX([1]Hitters!$CF:$CF,MATCH($A50,[1]Hitters!$A:$A,0)))/0.75*1)+INDEX([1]Hitters!$CF:$CF,MATCH($A50,[1]Hitters!$A:$A,0)))/0.75*($M50+RIGHT(AB$4,4)*1-RIGHT($AA$4,4)*1-27)*0.1),(AA50-MIN(0.75,0.25*(RIGHT(AB$4,4)*1-(RIGHT($AD$4,4)*1)+0.25)*(1-MIN(0.75,INDEX([1]Hitters!$CF:$CF,MATCH($A50,[1]Hitters!$A:$A,0)))/0.75*1)+INDEX([1]Hitters!$CF:$CF,MATCH($A50,[1]Hitters!$A:$A,0)))/0.75*($M50+RIGHT(AB$4,4)*1-RIGHT($AA$4,4)*1-20)*0.094)))))))</f>
        <v>0.84712772232983879</v>
      </c>
      <c r="AC50" s="96">
        <f>IF($D50=0,0,IF($D50=1,INDEX([1]Pitchers!$FK:$FK,MATCH($A50,[1]Pitchers!$A:$A,0)),MAX(-16,IF($D50=2,AB50-MIN(0.75,0.25*(RIGHT(AC$4,4)*1-(RIGHT($AD$4,4)*1)+0.25)*(1-MIN(0.75,INDEX([1]Hitters!$CF:$CF,MATCH($A50,[1]Hitters!$A:$A,0)))/0.75*1)+INDEX([1]Hitters!$CF:$CF,MATCH($A50,[1]Hitters!$A:$A,0)))/0.75*1,IF($D50&gt;6,(AB50-MIN(0.75,0.25*(RIGHT(AC$4,4)*1-(RIGHT($AD$4,4)*1)+0.25)*(1-MIN(0.75,INDEX([1]Hitters!$CF:$CF,MATCH($A50,[1]Hitters!$A:$A,0)))/0.75*1)+INDEX([1]Hitters!$CF:$CF,MATCH($A50,[1]Hitters!$A:$A,0)))/0.75*($M50+RIGHT(AC$4,4)*1-RIGHT($AA$4,4)*1+10)*0.05),IF($D50=3,(AB50-MIN(0.75,0.25*(RIGHT(AC$4,4)*1-(RIGHT($AD$4,4)*1)+0.25)*(1-MIN(0.75,INDEX([1]Hitters!$CF:$CF,MATCH($A50,[1]Hitters!$A:$A,0)))/0.75*1)+INDEX([1]Hitters!$CF:$CF,MATCH($A50,[1]Hitters!$A:$A,0)))/0.75*($M50+RIGHT(AC$4,4)*1-RIGHT($AA$4,4)*1-27)*0.1),(AB50-MIN(0.75,0.25*(RIGHT(AC$4,4)*1-(RIGHT($AD$4,4)*1)+0.25)*(1-MIN(0.75,INDEX([1]Hitters!$CF:$CF,MATCH($A50,[1]Hitters!$A:$A,0)))/0.75*1)+INDEX([1]Hitters!$CF:$CF,MATCH($A50,[1]Hitters!$A:$A,0)))/0.75*($M50+RIGHT(AC$4,4)*1-RIGHT($AA$4,4)*1-20)*0.094)))))))</f>
        <v>-0.98978894433681353</v>
      </c>
      <c r="AD50" s="96">
        <f>IF($D50=0,0,IF($D50=1,INDEX([1]Pitchers!$FK:$FK,MATCH($A50,[1]Pitchers!$A:$A,0)),MAX(-16,IF($D50=2,AC50-MIN(0.75,0.25*(RIGHT(AD$4,4)*1-(RIGHT($AD$4,4)*1)+0.25)*(1-MIN(0.75,INDEX([1]Hitters!$CF:$CF,MATCH($A50,[1]Hitters!$A:$A,0)))/0.75*1)+INDEX([1]Hitters!$CF:$CF,MATCH($A50,[1]Hitters!$A:$A,0)))/0.75*1,IF($D50&gt;6,(AC50-MIN(0.75,0.25*(RIGHT(AD$4,4)*1-(RIGHT($AD$4,4)*1)+0.25)*(1-MIN(0.75,INDEX([1]Hitters!$CF:$CF,MATCH($A50,[1]Hitters!$A:$A,0)))/0.75*1)+INDEX([1]Hitters!$CF:$CF,MATCH($A50,[1]Hitters!$A:$A,0)))/0.75*($M50+RIGHT(AD$4,4)*1-RIGHT($AA$4,4)*1+10)*0.05),IF($D50=3,(AC50-MIN(0.75,0.25*(RIGHT(AD$4,4)*1-(RIGHT($AD$4,4)*1)+0.25)*(1-MIN(0.75,INDEX([1]Hitters!$CF:$CF,MATCH($A50,[1]Hitters!$A:$A,0)))/0.75*1)+INDEX([1]Hitters!$CF:$CF,MATCH($A50,[1]Hitters!$A:$A,0)))/0.75*($M50+RIGHT(AD$4,4)*1-RIGHT($AA$4,4)*1-27)*0.1),(AC50-MIN(0.75,0.25*(RIGHT(AD$4,4)*1-(RIGHT($AD$4,4)*1)+0.25)*(1-MIN(0.75,INDEX([1]Hitters!$CF:$CF,MATCH($A50,[1]Hitters!$A:$A,0)))/0.75*1)+INDEX([1]Hitters!$CF:$CF,MATCH($A50,[1]Hitters!$A:$A,0)))/0.75*($M50+RIGHT(AD$4,4)*1-RIGHT($AA$4,4)*1-20)*0.094)))))))</f>
        <v>-2.9207056110034659</v>
      </c>
      <c r="AE50" s="96">
        <f>IF($D50=0,0,IF($D50=1,INDEX([1]Pitchers!$FK:$FK,MATCH($A50,[1]Pitchers!$A:$A,0)),MAX(-16,IF($D50=2,AD50-MIN(0.75,0.25*(RIGHT(AE$4,4)*1-(RIGHT($AD$4,4)*1)+0.25)*(1-MIN(0.75,INDEX([1]Hitters!$CF:$CF,MATCH($A50,[1]Hitters!$A:$A,0)))/0.75*1)+INDEX([1]Hitters!$CF:$CF,MATCH($A50,[1]Hitters!$A:$A,0)))/0.75*1,IF($D50&gt;6,(AD50-MIN(0.75,0.25*(RIGHT(AE$4,4)*1-(RIGHT($AD$4,4)*1)+0.25)*(1-MIN(0.75,INDEX([1]Hitters!$CF:$CF,MATCH($A50,[1]Hitters!$A:$A,0)))/0.75*1)+INDEX([1]Hitters!$CF:$CF,MATCH($A50,[1]Hitters!$A:$A,0)))/0.75*($M50+RIGHT(AE$4,4)*1-RIGHT($AA$4,4)*1+10)*0.05),IF($D50=3,(AD50-MIN(0.75,0.25*(RIGHT(AE$4,4)*1-(RIGHT($AD$4,4)*1)+0.25)*(1-MIN(0.75,INDEX([1]Hitters!$CF:$CF,MATCH($A50,[1]Hitters!$A:$A,0)))/0.75*1)+INDEX([1]Hitters!$CF:$CF,MATCH($A50,[1]Hitters!$A:$A,0)))/0.75*($M50+RIGHT(AE$4,4)*1-RIGHT($AA$4,4)*1-27)*0.1),(AD50-MIN(0.75,0.25*(RIGHT(AE$4,4)*1-(RIGHT($AD$4,4)*1)+0.25)*(1-MIN(0.75,INDEX([1]Hitters!$CF:$CF,MATCH($A50,[1]Hitters!$A:$A,0)))/0.75*1)+INDEX([1]Hitters!$CF:$CF,MATCH($A50,[1]Hitters!$A:$A,0)))/0.75*($M50+RIGHT(AE$4,4)*1-RIGHT($AA$4,4)*1-20)*0.094)))))))</f>
        <v>-4.9456222776701182</v>
      </c>
      <c r="AF50" s="96">
        <f>IF($D50=0,0,IF($D50=1,INDEX([1]Pitchers!$FK:$FK,MATCH($A50,[1]Pitchers!$A:$A,0)),MAX(-16,IF($D50=2,AE50-MIN(0.75,0.25*(RIGHT(AF$4,4)*1-(RIGHT($AD$4,4)*1)+0.25)*(1-MIN(0.75,INDEX([1]Hitters!$CF:$CF,MATCH($A50,[1]Hitters!$A:$A,0)))/0.75*1)+INDEX([1]Hitters!$CF:$CF,MATCH($A50,[1]Hitters!$A:$A,0)))/0.75*1,IF($D50&gt;6,(AE50-MIN(0.75,0.25*(RIGHT(AF$4,4)*1-(RIGHT($AD$4,4)*1)+0.25)*(1-MIN(0.75,INDEX([1]Hitters!$CF:$CF,MATCH($A50,[1]Hitters!$A:$A,0)))/0.75*1)+INDEX([1]Hitters!$CF:$CF,MATCH($A50,[1]Hitters!$A:$A,0)))/0.75*($M50+RIGHT(AF$4,4)*1-RIGHT($AA$4,4)*1+10)*0.05),IF($D50=3,(AE50-MIN(0.75,0.25*(RIGHT(AF$4,4)*1-(RIGHT($AD$4,4)*1)+0.25)*(1-MIN(0.75,INDEX([1]Hitters!$CF:$CF,MATCH($A50,[1]Hitters!$A:$A,0)))/0.75*1)+INDEX([1]Hitters!$CF:$CF,MATCH($A50,[1]Hitters!$A:$A,0)))/0.75*($M50+RIGHT(AF$4,4)*1-RIGHT($AA$4,4)*1-27)*0.1),(AE50-MIN(0.75,0.25*(RIGHT(AF$4,4)*1-(RIGHT($AD$4,4)*1)+0.25)*(1-MIN(0.75,INDEX([1]Hitters!$CF:$CF,MATCH($A50,[1]Hitters!$A:$A,0)))/0.75*1)+INDEX([1]Hitters!$CF:$CF,MATCH($A50,[1]Hitters!$A:$A,0)))/0.75*($M50+RIGHT(AF$4,4)*1-RIGHT($AA$4,4)*1-20)*0.094)))))))</f>
        <v>-7.0645389443367712</v>
      </c>
      <c r="AG50" s="96">
        <f>IF($D50=0,0,IF($D50=1,INDEX([1]Pitchers!$FK:$FK,MATCH($A50,[1]Pitchers!$A:$A,0)),MAX(-16,IF($D50=2,AF50-MIN(0.75,0.25*(RIGHT(AG$4,4)*1-(RIGHT($AD$4,4)*1)+0.25)*(1-MIN(0.75,INDEX([1]Hitters!$CF:$CF,MATCH($A50,[1]Hitters!$A:$A,0)))/0.75*1)+INDEX([1]Hitters!$CF:$CF,MATCH($A50,[1]Hitters!$A:$A,0)))/0.75*1,IF($D50&gt;6,(AF50-MIN(0.75,0.25*(RIGHT(AG$4,4)*1-(RIGHT($AD$4,4)*1)+0.25)*(1-MIN(0.75,INDEX([1]Hitters!$CF:$CF,MATCH($A50,[1]Hitters!$A:$A,0)))/0.75*1)+INDEX([1]Hitters!$CF:$CF,MATCH($A50,[1]Hitters!$A:$A,0)))/0.75*($M50+RIGHT(AG$4,4)*1-RIGHT($AA$4,4)*1+10)*0.05),IF($D50=3,(AF50-MIN(0.75,0.25*(RIGHT(AG$4,4)*1-(RIGHT($AD$4,4)*1)+0.25)*(1-MIN(0.75,INDEX([1]Hitters!$CF:$CF,MATCH($A50,[1]Hitters!$A:$A,0)))/0.75*1)+INDEX([1]Hitters!$CF:$CF,MATCH($A50,[1]Hitters!$A:$A,0)))/0.75*($M50+RIGHT(AG$4,4)*1-RIGHT($AA$4,4)*1-27)*0.1),(AF50-MIN(0.75,0.25*(RIGHT(AG$4,4)*1-(RIGHT($AD$4,4)*1)+0.25)*(1-MIN(0.75,INDEX([1]Hitters!$CF:$CF,MATCH($A50,[1]Hitters!$A:$A,0)))/0.75*1)+INDEX([1]Hitters!$CF:$CF,MATCH($A50,[1]Hitters!$A:$A,0)))/0.75*($M50+RIGHT(AG$4,4)*1-RIGHT($AA$4,4)*1-20)*0.094)))))))</f>
        <v>-9.2774556110034236</v>
      </c>
      <c r="AH50" s="96">
        <f>IF($D50=0,0,IF($D50=1,INDEX([1]Pitchers!$FK:$FK,MATCH($A50,[1]Pitchers!$A:$A,0)),MAX(-16,IF($D50=2,AG50-MIN(0.75,0.25*(RIGHT(AH$4,4)*1-(RIGHT($AD$4,4)*1)+0.25)*(1-MIN(0.75,INDEX([1]Hitters!$CF:$CF,MATCH($A50,[1]Hitters!$A:$A,0)))/0.75*1)+INDEX([1]Hitters!$CF:$CF,MATCH($A50,[1]Hitters!$A:$A,0)))/0.75*1,IF($D50&gt;6,(AG50-MIN(0.75,0.25*(RIGHT(AH$4,4)*1-(RIGHT($AD$4,4)*1)+0.25)*(1-MIN(0.75,INDEX([1]Hitters!$CF:$CF,MATCH($A50,[1]Hitters!$A:$A,0)))/0.75*1)+INDEX([1]Hitters!$CF:$CF,MATCH($A50,[1]Hitters!$A:$A,0)))/0.75*($M50+RIGHT(AH$4,4)*1-RIGHT($AA$4,4)*1+10)*0.05),IF($D50=3,(AG50-MIN(0.75,0.25*(RIGHT(AH$4,4)*1-(RIGHT($AD$4,4)*1)+0.25)*(1-MIN(0.75,INDEX([1]Hitters!$CF:$CF,MATCH($A50,[1]Hitters!$A:$A,0)))/0.75*1)+INDEX([1]Hitters!$CF:$CF,MATCH($A50,[1]Hitters!$A:$A,0)))/0.75*($M50+RIGHT(AH$4,4)*1-RIGHT($AA$4,4)*1-27)*0.1),(AG50-MIN(0.75,0.25*(RIGHT(AH$4,4)*1-(RIGHT($AD$4,4)*1)+0.25)*(1-MIN(0.75,INDEX([1]Hitters!$CF:$CF,MATCH($A50,[1]Hitters!$A:$A,0)))/0.75*1)+INDEX([1]Hitters!$CF:$CF,MATCH($A50,[1]Hitters!$A:$A,0)))/0.75*($M50+RIGHT(AH$4,4)*1-RIGHT($AA$4,4)*1-20)*0.094)))))))</f>
        <v>-11.584372277670075</v>
      </c>
      <c r="AI50" s="96">
        <f>IF($D50=0,0,IF($D50=1,INDEX([1]Pitchers!$FK:$FK,MATCH($A50,[1]Pitchers!$A:$A,0)),MAX(-16,IF($D50=2,AH50-MIN(0.75,0.25*(RIGHT(AI$4,4)*1-(RIGHT($AD$4,4)*1)+0.25)*(1-MIN(0.75,INDEX([1]Hitters!$CF:$CF,MATCH($A50,[1]Hitters!$A:$A,0)))/0.75*1)+INDEX([1]Hitters!$CF:$CF,MATCH($A50,[1]Hitters!$A:$A,0)))/0.75*1,IF($D50&gt;6,(AH50-MIN(0.75,0.25*(RIGHT(AI$4,4)*1-(RIGHT($AD$4,4)*1)+0.25)*(1-MIN(0.75,INDEX([1]Hitters!$CF:$CF,MATCH($A50,[1]Hitters!$A:$A,0)))/0.75*1)+INDEX([1]Hitters!$CF:$CF,MATCH($A50,[1]Hitters!$A:$A,0)))/0.75*($M50+RIGHT(AI$4,4)*1-RIGHT($AA$4,4)*1+10)*0.05),IF($D50=3,(AH50-MIN(0.75,0.25*(RIGHT(AI$4,4)*1-(RIGHT($AD$4,4)*1)+0.25)*(1-MIN(0.75,INDEX([1]Hitters!$CF:$CF,MATCH($A50,[1]Hitters!$A:$A,0)))/0.75*1)+INDEX([1]Hitters!$CF:$CF,MATCH($A50,[1]Hitters!$A:$A,0)))/0.75*($M50+RIGHT(AI$4,4)*1-RIGHT($AA$4,4)*1-27)*0.1),(AH50-MIN(0.75,0.25*(RIGHT(AI$4,4)*1-(RIGHT($AD$4,4)*1)+0.25)*(1-MIN(0.75,INDEX([1]Hitters!$CF:$CF,MATCH($A50,[1]Hitters!$A:$A,0)))/0.75*1)+INDEX([1]Hitters!$CF:$CF,MATCH($A50,[1]Hitters!$A:$A,0)))/0.75*($M50+RIGHT(AI$4,4)*1-RIGHT($AA$4,4)*1-20)*0.094)))))))</f>
        <v>-13.985288944336729</v>
      </c>
      <c r="AJ50" s="96">
        <f>IF($D50=0,0,IF($D50=1,INDEX([1]Pitchers!$FK:$FK,MATCH($A50,[1]Pitchers!$A:$A,0)),MAX(-16,IF($D50=2,AI50-MIN(0.75,0.25*(RIGHT(AJ$4,4)*1-(RIGHT($AD$4,4)*1)+0.25)*(1-MIN(0.75,INDEX([1]Hitters!$CF:$CF,MATCH($A50,[1]Hitters!$A:$A,0)))/0.75*1)+INDEX([1]Hitters!$CF:$CF,MATCH($A50,[1]Hitters!$A:$A,0)))/0.75*1,IF($D50&gt;6,(AI50-MIN(0.75,0.25*(RIGHT(AJ$4,4)*1-(RIGHT($AD$4,4)*1)+0.25)*(1-MIN(0.75,INDEX([1]Hitters!$CF:$CF,MATCH($A50,[1]Hitters!$A:$A,0)))/0.75*1)+INDEX([1]Hitters!$CF:$CF,MATCH($A50,[1]Hitters!$A:$A,0)))/0.75*($M50+RIGHT(AJ$4,4)*1-RIGHT($AA$4,4)*1+10)*0.05),IF($D50=3,(AI50-MIN(0.75,0.25*(RIGHT(AJ$4,4)*1-(RIGHT($AD$4,4)*1)+0.25)*(1-MIN(0.75,INDEX([1]Hitters!$CF:$CF,MATCH($A50,[1]Hitters!$A:$A,0)))/0.75*1)+INDEX([1]Hitters!$CF:$CF,MATCH($A50,[1]Hitters!$A:$A,0)))/0.75*($M50+RIGHT(AJ$4,4)*1-RIGHT($AA$4,4)*1-27)*0.1),(AI50-MIN(0.75,0.25*(RIGHT(AJ$4,4)*1-(RIGHT($AD$4,4)*1)+0.25)*(1-MIN(0.75,INDEX([1]Hitters!$CF:$CF,MATCH($A50,[1]Hitters!$A:$A,0)))/0.75*1)+INDEX([1]Hitters!$CF:$CF,MATCH($A50,[1]Hitters!$A:$A,0)))/0.75*($M50+RIGHT(AJ$4,4)*1-RIGHT($AA$4,4)*1-20)*0.094)))))))</f>
        <v>-16</v>
      </c>
      <c r="AK50" s="96">
        <f>IF($D50=0,0,IF($D50=1,INDEX([1]Pitchers!$FK:$FK,MATCH($A50,[1]Pitchers!$A:$A,0)),MAX(-16,IF($D50=2,AJ50-MIN(0.75,0.25*(RIGHT(AK$4,4)*1-(RIGHT($AD$4,4)*1)+0.25)*(1-MIN(0.75,INDEX([1]Hitters!$CF:$CF,MATCH($A50,[1]Hitters!$A:$A,0)))/0.75*1)+INDEX([1]Hitters!$CF:$CF,MATCH($A50,[1]Hitters!$A:$A,0)))/0.75*1,IF($D50&gt;6,(AJ50-MIN(0.75,0.25*(RIGHT(AK$4,4)*1-(RIGHT($AD$4,4)*1)+0.25)*(1-MIN(0.75,INDEX([1]Hitters!$CF:$CF,MATCH($A50,[1]Hitters!$A:$A,0)))/0.75*1)+INDEX([1]Hitters!$CF:$CF,MATCH($A50,[1]Hitters!$A:$A,0)))/0.75*($M50+RIGHT(AK$4,4)*1-RIGHT($AA$4,4)*1+10)*0.05),IF($D50=3,(AJ50-MIN(0.75,0.25*(RIGHT(AK$4,4)*1-(RIGHT($AD$4,4)*1)+0.25)*(1-MIN(0.75,INDEX([1]Hitters!$CF:$CF,MATCH($A50,[1]Hitters!$A:$A,0)))/0.75*1)+INDEX([1]Hitters!$CF:$CF,MATCH($A50,[1]Hitters!$A:$A,0)))/0.75*($M50+RIGHT(AK$4,4)*1-RIGHT($AA$4,4)*1-27)*0.1),(AJ50-MIN(0.75,0.25*(RIGHT(AK$4,4)*1-(RIGHT($AD$4,4)*1)+0.25)*(1-MIN(0.75,INDEX([1]Hitters!$CF:$CF,MATCH($A50,[1]Hitters!$A:$A,0)))/0.75*1)+INDEX([1]Hitters!$CF:$CF,MATCH($A50,[1]Hitters!$A:$A,0)))/0.75*($M50+RIGHT(AK$4,4)*1-RIGHT($AA$4,4)*1-20)*0.094)))))))</f>
        <v>-16</v>
      </c>
      <c r="AL50" s="96">
        <f>IF($D50=0,0,IF($D50=1,INDEX([1]Pitchers!$FK:$FK,MATCH($A50,[1]Pitchers!$A:$A,0)),MAX(-16,IF($D50=2,AK50-MIN(0.75,0.25*(RIGHT(AL$4,4)*1-(RIGHT($AD$4,4)*1)+0.25)*(1-MIN(0.75,INDEX([1]Hitters!$CF:$CF,MATCH($A50,[1]Hitters!$A:$A,0)))/0.75*1)+INDEX([1]Hitters!$CF:$CF,MATCH($A50,[1]Hitters!$A:$A,0)))/0.75*1,IF($D50&gt;6,(AK50-MIN(0.75,0.25*(RIGHT(AL$4,4)*1-(RIGHT($AD$4,4)*1)+0.25)*(1-MIN(0.75,INDEX([1]Hitters!$CF:$CF,MATCH($A50,[1]Hitters!$A:$A,0)))/0.75*1)+INDEX([1]Hitters!$CF:$CF,MATCH($A50,[1]Hitters!$A:$A,0)))/0.75*($M50+RIGHT(AL$4,4)*1-RIGHT($AA$4,4)*1+10)*0.05),IF($D50=3,(AK50-MIN(0.75,0.25*(RIGHT(AL$4,4)*1-(RIGHT($AD$4,4)*1)+0.25)*(1-MIN(0.75,INDEX([1]Hitters!$CF:$CF,MATCH($A50,[1]Hitters!$A:$A,0)))/0.75*1)+INDEX([1]Hitters!$CF:$CF,MATCH($A50,[1]Hitters!$A:$A,0)))/0.75*($M50+RIGHT(AL$4,4)*1-RIGHT($AA$4,4)*1-27)*0.1),(AK50-MIN(0.75,0.25*(RIGHT(AL$4,4)*1-(RIGHT($AD$4,4)*1)+0.25)*(1-MIN(0.75,INDEX([1]Hitters!$CF:$CF,MATCH($A50,[1]Hitters!$A:$A,0)))/0.75*1)+INDEX([1]Hitters!$CF:$CF,MATCH($A50,[1]Hitters!$A:$A,0)))/0.75*($M50+RIGHT(AL$4,4)*1-RIGHT($AA$4,4)*1-20)*0.094)))))))</f>
        <v>-16</v>
      </c>
      <c r="AM50" s="98">
        <f>MAX(IF($D50=0,20,IF($D50=1,60,150)),MAX(0,IF($D50&gt;1,INDEX([1]Hitters!$ER:$ER,MATCH($A50,[1]Hitters!$A:$A,0))*(0.4+MAX(0,0.6*MIN(1,(IF(O50="",0,(((4.25+(O50-0.263)*4.2)^(((4.25+(O50-0.263)*4.2)+(4.25-AA50*600/600*4.2/600))^0.285))/((4.25+(O50-0.263)*4.2)^(((4.25+(O50-0.263)*4.2)+(4.25-AA50*600/600*4.2/600))^0.285)+(4.25-AA50*600/600*4.2/600)^(((4.25+(O50-0.263)*4.2)+(4.25-AA50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50,[1]Pitchers!$A:$A,0))))*IF($D50&lt;2,(0.4+0.6*MAX(0,MIN(1,IF($D50=0,((4.25)^(((4.25)+(4.25-(4-O50)*4.25/4*1/9))^0.285)/((4.25)^(((4.25)+(4.25-(4-O50)*4.25/4*1/9))^0.285)+(4.25-(4-O50)*4.25/4*1/9)^(((4.25)+(4.25-(4-O50)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50)))/0.5345*0.0009131+0.0104414*(3.74-MIN(3.74,O50)))*50,(((4.25+(AA50-0.263)*0.32*198*MAX(6,198/33)/198)^(((4.25+(AA50-0.263)*0.32*198*MAX(6,198/33)/198)+(4.25-(4-O50)*4.25/4*MAX(6,198/33)/9))^0.285)/((4.25+(AA50-0.263)*0.32*198*MAX(6,198/33)/198)^(((4.25+(AA50-0.263)*0.32*198*MAX(6,198/33)/198)+(4.25-(4-O50)*4.25/4*MAX(6,198/33)/9))^0.285)+(4.25-(4-O50)*4.25/4*MAX(6,198/33)/9)^(((4.25+(AA50-0.263)*0.32*198*MAX(6,198/33)/198)+(4.25-(4-O50)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50=0,50,198)/0.0065))),1))</f>
        <v>340.87134297708923</v>
      </c>
      <c r="AN50" s="98">
        <f t="shared" si="71"/>
        <v>226.75328736667231</v>
      </c>
      <c r="AO50" s="98">
        <f t="shared" si="72"/>
        <v>150.304118518519</v>
      </c>
      <c r="AP50" s="98">
        <f t="shared" si="73"/>
        <v>150</v>
      </c>
      <c r="AQ50" s="98">
        <f t="shared" si="74"/>
        <v>150</v>
      </c>
      <c r="AR50" s="98">
        <f t="shared" si="75"/>
        <v>150</v>
      </c>
      <c r="AS50" s="98">
        <f t="shared" si="76"/>
        <v>150</v>
      </c>
      <c r="AT50" s="98">
        <f t="shared" si="77"/>
        <v>150</v>
      </c>
      <c r="AU50" s="98">
        <f t="shared" si="78"/>
        <v>150</v>
      </c>
      <c r="AV50" s="98">
        <f t="shared" si="79"/>
        <v>150</v>
      </c>
      <c r="AW50" s="98">
        <f t="shared" si="80"/>
        <v>150</v>
      </c>
      <c r="AX50" s="98">
        <f t="shared" si="81"/>
        <v>150</v>
      </c>
      <c r="AY50" s="96">
        <f t="shared" si="82"/>
        <v>0.74061251724191135</v>
      </c>
      <c r="AZ50" s="96">
        <f t="shared" si="83"/>
        <v>6.5</v>
      </c>
      <c r="BA50" s="96">
        <f t="shared" si="84"/>
        <v>0.74061251724191135</v>
      </c>
      <c r="BB50" s="96">
        <f t="shared" si="85"/>
        <v>0.20188033055550769</v>
      </c>
      <c r="BC50" s="96">
        <f t="shared" si="86"/>
        <v>0</v>
      </c>
      <c r="BD50" s="96">
        <f t="shared" si="87"/>
        <v>0</v>
      </c>
      <c r="BE50" s="96">
        <f t="shared" si="88"/>
        <v>0</v>
      </c>
      <c r="BF50" s="96">
        <f t="shared" si="89"/>
        <v>0</v>
      </c>
      <c r="BG50" s="96">
        <f t="shared" si="90"/>
        <v>0</v>
      </c>
      <c r="BH50" s="96">
        <f t="shared" si="91"/>
        <v>0</v>
      </c>
      <c r="BI50" s="96">
        <f t="shared" si="92"/>
        <v>0</v>
      </c>
      <c r="BJ50" s="96">
        <f t="shared" si="93"/>
        <v>0</v>
      </c>
      <c r="BK50" s="96">
        <f t="shared" si="94"/>
        <v>0</v>
      </c>
      <c r="BL50" s="96">
        <f t="shared" si="95"/>
        <v>0</v>
      </c>
      <c r="BM50" s="129">
        <f t="shared" si="132"/>
        <v>7</v>
      </c>
      <c r="BN50" s="129" t="str">
        <f t="shared" si="132"/>
        <v/>
      </c>
      <c r="BO50" s="129" t="str">
        <f t="shared" si="132"/>
        <v/>
      </c>
      <c r="BP50" s="129" t="str">
        <f t="shared" si="132"/>
        <v/>
      </c>
      <c r="BQ50" s="129" t="str">
        <f t="shared" si="132"/>
        <v/>
      </c>
      <c r="BR50" s="129" t="str">
        <f t="shared" si="132"/>
        <v/>
      </c>
      <c r="BS50" s="129" t="str">
        <f t="shared" si="132"/>
        <v/>
      </c>
      <c r="BT50" s="129" t="str">
        <f t="shared" si="132"/>
        <v/>
      </c>
      <c r="BU50" s="129" t="str">
        <f t="shared" si="132"/>
        <v/>
      </c>
      <c r="BV50" s="129" t="str">
        <f t="shared" si="132"/>
        <v/>
      </c>
      <c r="BW50" s="129" t="str">
        <f t="shared" si="132"/>
        <v/>
      </c>
      <c r="BX50" s="129" t="str">
        <f t="shared" si="132"/>
        <v/>
      </c>
      <c r="BY50" s="130">
        <f t="shared" si="96"/>
        <v>6.4249001379352908</v>
      </c>
      <c r="BZ50" s="130">
        <f t="shared" si="97"/>
        <v>2.1957947766662649</v>
      </c>
      <c r="CA50" s="130">
        <f t="shared" si="98"/>
        <v>0.5</v>
      </c>
      <c r="CB50" s="130">
        <f t="shared" si="99"/>
        <v>0.5</v>
      </c>
      <c r="CC50" s="130">
        <f t="shared" si="100"/>
        <v>0.5</v>
      </c>
      <c r="CD50" s="130">
        <f t="shared" si="101"/>
        <v>0.5</v>
      </c>
      <c r="CE50" s="130">
        <f t="shared" si="102"/>
        <v>0.5</v>
      </c>
      <c r="CF50" s="130">
        <f t="shared" si="103"/>
        <v>0.5</v>
      </c>
      <c r="CG50" s="130">
        <f t="shared" si="104"/>
        <v>0.5</v>
      </c>
      <c r="CH50" s="130">
        <f t="shared" si="105"/>
        <v>0.5</v>
      </c>
      <c r="CI50" s="130">
        <f t="shared" si="106"/>
        <v>0.5</v>
      </c>
      <c r="CJ50" s="130">
        <f t="shared" si="107"/>
        <v>0.5</v>
      </c>
      <c r="CK50" s="131">
        <f t="shared" si="108"/>
        <v>1</v>
      </c>
      <c r="CL50" s="96">
        <f t="shared" si="109"/>
        <v>-0.49122834200869359</v>
      </c>
      <c r="CM50" s="96">
        <f t="shared" si="110"/>
        <v>-0.61756069933017266</v>
      </c>
      <c r="CN50" s="96">
        <f t="shared" si="111"/>
        <v>-0.54316902350222396</v>
      </c>
      <c r="CO50" s="96">
        <f t="shared" si="112"/>
        <v>-0.54206999999999994</v>
      </c>
      <c r="CP50" s="96">
        <f t="shared" si="113"/>
        <v>-0.54206999999999994</v>
      </c>
      <c r="CQ50" s="96">
        <f t="shared" si="114"/>
        <v>-0.54206999999999994</v>
      </c>
      <c r="CR50" s="96">
        <f t="shared" si="115"/>
        <v>-0.54206999999999994</v>
      </c>
      <c r="CS50" s="96">
        <f t="shared" si="116"/>
        <v>-0.54206999999999994</v>
      </c>
      <c r="CT50" s="96">
        <f t="shared" si="117"/>
        <v>-0.54206999999999994</v>
      </c>
      <c r="CU50" s="96">
        <f t="shared" si="118"/>
        <v>-0.54206999999999994</v>
      </c>
      <c r="CV50" s="96">
        <f t="shared" si="119"/>
        <v>-0.54206999999999994</v>
      </c>
      <c r="CW50" s="96">
        <f t="shared" si="120"/>
        <v>-0.54206999999999994</v>
      </c>
      <c r="CX50" s="96">
        <f>MAX(0,(IF(CL50&gt;0,(CL50-ROUNDDOWN(CL50,1))/0.1*LOOKUP(ROUNDUP(CL50+81.1,1),CB!$A:$A,CB!$C:$C)+(1-(CL50-ROUNDDOWN(CL50,1))/0.1)*LOOKUP(ROUNDDOWN(CL50+81.1,1),CB!$A:$A,CB!$C:$C),(CL50-ROUNDDOWN(CL50-0.1,1))/0.1*LOOKUP(ROUNDUP(CL50+81.1,1),CB!$A:$A,CB!$C:$C)+(1-(CL50-ROUNDDOWN(CL50-0.1,1))/0.1)*LOOKUP(ROUNDDOWN(CL50+81.1,1),CB!$A:$A,CB!$C:$C))-LOOKUP(81.1,CB!$A:$A,CB!$C:$C))/(1-(BINOMDIST(97,162,0.5,TRUE)-BINOMDIST(87,162,0.5,TRUE)))*$C$2*($B$1^(LEFT(CX$4,4)*1-LEFT($BA$4,4)*1))*(37.75+CL50))</f>
        <v>0</v>
      </c>
      <c r="CY50" s="96">
        <f>MAX(0,(IF(CM50&gt;0,(CM50-ROUNDDOWN(CM50,1))/0.1*LOOKUP(ROUNDUP(CM50+81.1,1),CB!$A:$A,CB!$C:$C)+(1-(CM50-ROUNDDOWN(CM50,1))/0.1)*LOOKUP(ROUNDDOWN(CM50+81.1,1),CB!$A:$A,CB!$C:$C),(CM50-ROUNDDOWN(CM50-0.1,1))/0.1*LOOKUP(ROUNDUP(CM50+81.1,1),CB!$A:$A,CB!$C:$C)+(1-(CM50-ROUNDDOWN(CM50-0.1,1))/0.1)*LOOKUP(ROUNDDOWN(CM50+81.1,1),CB!$A:$A,CB!$C:$C))-LOOKUP(81.1,CB!$A:$A,CB!$C:$C))/(1-(BINOMDIST(97,162,0.5,TRUE)-BINOMDIST(87,162,0.5,TRUE)))*$C$2*($B$1^(LEFT(CY$4,4)*1-LEFT($BA$4,4)*1))*(37.75+CM50))</f>
        <v>0</v>
      </c>
      <c r="CZ50" s="96">
        <f>MAX(0,(IF(CN50&gt;0,(CN50-ROUNDDOWN(CN50,1))/0.1*LOOKUP(ROUNDUP(CN50+81.1,1),CB!$A:$A,CB!$C:$C)+(1-(CN50-ROUNDDOWN(CN50,1))/0.1)*LOOKUP(ROUNDDOWN(CN50+81.1,1),CB!$A:$A,CB!$C:$C),(CN50-ROUNDDOWN(CN50-0.1,1))/0.1*LOOKUP(ROUNDUP(CN50+81.1,1),CB!$A:$A,CB!$C:$C)+(1-(CN50-ROUNDDOWN(CN50-0.1,1))/0.1)*LOOKUP(ROUNDDOWN(CN50+81.1,1),CB!$A:$A,CB!$C:$C))-LOOKUP(81.1,CB!$A:$A,CB!$C:$C))/(1-(BINOMDIST(97,162,0.5,TRUE)-BINOMDIST(87,162,0.5,TRUE)))*$C$2*($B$1^(LEFT(CZ$4,4)*1-LEFT($BA$4,4)*1))*(37.75+CN50))</f>
        <v>0</v>
      </c>
      <c r="DA50" s="96">
        <f>MAX(0,(IF(CO50&gt;0,(CO50-ROUNDDOWN(CO50,1))/0.1*LOOKUP(ROUNDUP(CO50+81.1,1),CB!$A:$A,CB!$C:$C)+(1-(CO50-ROUNDDOWN(CO50,1))/0.1)*LOOKUP(ROUNDDOWN(CO50+81.1,1),CB!$A:$A,CB!$C:$C),(CO50-ROUNDDOWN(CO50-0.1,1))/0.1*LOOKUP(ROUNDUP(CO50+81.1,1),CB!$A:$A,CB!$C:$C)+(1-(CO50-ROUNDDOWN(CO50-0.1,1))/0.1)*LOOKUP(ROUNDDOWN(CO50+81.1,1),CB!$A:$A,CB!$C:$C))-LOOKUP(81.1,CB!$A:$A,CB!$C:$C))/(1-(BINOMDIST(97,162,0.5,TRUE)-BINOMDIST(87,162,0.5,TRUE)))*$C$2*($B$1^(LEFT(DA$4,4)*1-LEFT($BA$4,4)*1))*(37.75+CO50))</f>
        <v>0</v>
      </c>
      <c r="DB50" s="96">
        <f>MAX(0,(IF(CP50&gt;0,(CP50-ROUNDDOWN(CP50,1))/0.1*LOOKUP(ROUNDUP(CP50+81.1,1),CB!$A:$A,CB!$C:$C)+(1-(CP50-ROUNDDOWN(CP50,1))/0.1)*LOOKUP(ROUNDDOWN(CP50+81.1,1),CB!$A:$A,CB!$C:$C),(CP50-ROUNDDOWN(CP50-0.1,1))/0.1*LOOKUP(ROUNDUP(CP50+81.1,1),CB!$A:$A,CB!$C:$C)+(1-(CP50-ROUNDDOWN(CP50-0.1,1))/0.1)*LOOKUP(ROUNDDOWN(CP50+81.1,1),CB!$A:$A,CB!$C:$C))-LOOKUP(81.1,CB!$A:$A,CB!$C:$C))/(1-(BINOMDIST(97,162,0.5,TRUE)-BINOMDIST(87,162,0.5,TRUE)))*$C$2*($B$1^(LEFT(DB$4,4)*1-LEFT($BA$4,4)*1))*(37.75+CP50))</f>
        <v>0</v>
      </c>
      <c r="DC50" s="96">
        <f>MAX(0,(IF(CQ50&gt;0,(CQ50-ROUNDDOWN(CQ50,1))/0.1*LOOKUP(ROUNDUP(CQ50+81.1,1),CB!$A:$A,CB!$C:$C)+(1-(CQ50-ROUNDDOWN(CQ50,1))/0.1)*LOOKUP(ROUNDDOWN(CQ50+81.1,1),CB!$A:$A,CB!$C:$C),(CQ50-ROUNDDOWN(CQ50-0.1,1))/0.1*LOOKUP(ROUNDUP(CQ50+81.1,1),CB!$A:$A,CB!$C:$C)+(1-(CQ50-ROUNDDOWN(CQ50-0.1,1))/0.1)*LOOKUP(ROUNDDOWN(CQ50+81.1,1),CB!$A:$A,CB!$C:$C))-LOOKUP(81.1,CB!$A:$A,CB!$C:$C))/(1-(BINOMDIST(97,162,0.5,TRUE)-BINOMDIST(87,162,0.5,TRUE)))*$C$2*($B$1^(LEFT(DC$4,4)*1-LEFT($BA$4,4)*1))*(37.75+CQ50))</f>
        <v>0</v>
      </c>
      <c r="DD50" s="96">
        <f>MAX(0,(IF(CR50&gt;0,(CR50-ROUNDDOWN(CR50,1))/0.1*LOOKUP(ROUNDUP(CR50+81.1,1),CB!$A:$A,CB!$C:$C)+(1-(CR50-ROUNDDOWN(CR50,1))/0.1)*LOOKUP(ROUNDDOWN(CR50+81.1,1),CB!$A:$A,CB!$C:$C),(CR50-ROUNDDOWN(CR50-0.1,1))/0.1*LOOKUP(ROUNDUP(CR50+81.1,1),CB!$A:$A,CB!$C:$C)+(1-(CR50-ROUNDDOWN(CR50-0.1,1))/0.1)*LOOKUP(ROUNDDOWN(CR50+81.1,1),CB!$A:$A,CB!$C:$C))-LOOKUP(81.1,CB!$A:$A,CB!$C:$C))/(1-(BINOMDIST(97,162,0.5,TRUE)-BINOMDIST(87,162,0.5,TRUE)))*$C$2*($B$1^(LEFT(DD$4,4)*1-LEFT($BA$4,4)*1))*(37.75+CR50))</f>
        <v>0</v>
      </c>
      <c r="DE50" s="96">
        <f>MAX(0,(IF(CS50&gt;0,(CS50-ROUNDDOWN(CS50,1))/0.1*LOOKUP(ROUNDUP(CS50+81.1,1),CB!$A:$A,CB!$C:$C)+(1-(CS50-ROUNDDOWN(CS50,1))/0.1)*LOOKUP(ROUNDDOWN(CS50+81.1,1),CB!$A:$A,CB!$C:$C),(CS50-ROUNDDOWN(CS50-0.1,1))/0.1*LOOKUP(ROUNDUP(CS50+81.1,1),CB!$A:$A,CB!$C:$C)+(1-(CS50-ROUNDDOWN(CS50-0.1,1))/0.1)*LOOKUP(ROUNDDOWN(CS50+81.1,1),CB!$A:$A,CB!$C:$C))-LOOKUP(81.1,CB!$A:$A,CB!$C:$C))/(1-(BINOMDIST(97,162,0.5,TRUE)-BINOMDIST(87,162,0.5,TRUE)))*$C$2*($B$1^(LEFT(DE$4,4)*1-LEFT($BA$4,4)*1))*(37.75+CS50))</f>
        <v>0</v>
      </c>
      <c r="DF50" s="96">
        <f>MAX(0,(IF(CT50&gt;0,(CT50-ROUNDDOWN(CT50,1))/0.1*LOOKUP(ROUNDUP(CT50+81.1,1),CB!$A:$A,CB!$C:$C)+(1-(CT50-ROUNDDOWN(CT50,1))/0.1)*LOOKUP(ROUNDDOWN(CT50+81.1,1),CB!$A:$A,CB!$C:$C),(CT50-ROUNDDOWN(CT50-0.1,1))/0.1*LOOKUP(ROUNDUP(CT50+81.1,1),CB!$A:$A,CB!$C:$C)+(1-(CT50-ROUNDDOWN(CT50-0.1,1))/0.1)*LOOKUP(ROUNDDOWN(CT50+81.1,1),CB!$A:$A,CB!$C:$C))-LOOKUP(81.1,CB!$A:$A,CB!$C:$C))/(1-(BINOMDIST(97,162,0.5,TRUE)-BINOMDIST(87,162,0.5,TRUE)))*$C$2*($B$1^(LEFT(DF$4,4)*1-LEFT($BA$4,4)*1))*(37.75+CT50))</f>
        <v>0</v>
      </c>
      <c r="DG50" s="96">
        <f>MAX(0,(IF(CU50&gt;0,(CU50-ROUNDDOWN(CU50,1))/0.1*LOOKUP(ROUNDUP(CU50+81.1,1),CB!$A:$A,CB!$C:$C)+(1-(CU50-ROUNDDOWN(CU50,1))/0.1)*LOOKUP(ROUNDDOWN(CU50+81.1,1),CB!$A:$A,CB!$C:$C),(CU50-ROUNDDOWN(CU50-0.1,1))/0.1*LOOKUP(ROUNDUP(CU50+81.1,1),CB!$A:$A,CB!$C:$C)+(1-(CU50-ROUNDDOWN(CU50-0.1,1))/0.1)*LOOKUP(ROUNDDOWN(CU50+81.1,1),CB!$A:$A,CB!$C:$C))-LOOKUP(81.1,CB!$A:$A,CB!$C:$C))/(1-(BINOMDIST(97,162,0.5,TRUE)-BINOMDIST(87,162,0.5,TRUE)))*$C$2*($B$1^(LEFT(DG$4,4)*1-LEFT($BA$4,4)*1))*(37.75+CU50))</f>
        <v>0</v>
      </c>
      <c r="DH50" s="96">
        <f>MAX(0,(IF(CV50&gt;0,(CV50-ROUNDDOWN(CV50,1))/0.1*LOOKUP(ROUNDUP(CV50+81.1,1),CB!$A:$A,CB!$C:$C)+(1-(CV50-ROUNDDOWN(CV50,1))/0.1)*LOOKUP(ROUNDDOWN(CV50+81.1,1),CB!$A:$A,CB!$C:$C),(CV50-ROUNDDOWN(CV50-0.1,1))/0.1*LOOKUP(ROUNDUP(CV50+81.1,1),CB!$A:$A,CB!$C:$C)+(1-(CV50-ROUNDDOWN(CV50-0.1,1))/0.1)*LOOKUP(ROUNDDOWN(CV50+81.1,1),CB!$A:$A,CB!$C:$C))-LOOKUP(81.1,CB!$A:$A,CB!$C:$C))/(1-(BINOMDIST(97,162,0.5,TRUE)-BINOMDIST(87,162,0.5,TRUE)))*$C$2*($B$1^(LEFT(DH$4,4)*1-LEFT($BA$4,4)*1))*(37.75+CV50))</f>
        <v>0</v>
      </c>
      <c r="DI50" s="96">
        <f>MAX(0,(IF(CW50&gt;0,(CW50-ROUNDDOWN(CW50,1))/0.1*LOOKUP(ROUNDUP(CW50+81.1,1),CB!$A:$A,CB!$C:$C)+(1-(CW50-ROUNDDOWN(CW50,1))/0.1)*LOOKUP(ROUNDDOWN(CW50+81.1,1),CB!$A:$A,CB!$C:$C),(CW50-ROUNDDOWN(CW50-0.1,1))/0.1*LOOKUP(ROUNDUP(CW50+81.1,1),CB!$A:$A,CB!$C:$C)+(1-(CW50-ROUNDDOWN(CW50-0.1,1))/0.1)*LOOKUP(ROUNDDOWN(CW50+81.1,1),CB!$A:$A,CB!$C:$C))-LOOKUP(81.1,CB!$A:$A,CB!$C:$C))/(1-(BINOMDIST(97,162,0.5,TRUE)-BINOMDIST(87,162,0.5,TRUE)))*$C$2*($B$1^(LEFT(DI$4,4)*1-LEFT($BA$4,4)*1))*(37.75+CW50))</f>
        <v>0</v>
      </c>
      <c r="DJ50" s="90">
        <f t="shared" si="121"/>
        <v>0</v>
      </c>
      <c r="DK50" s="132"/>
      <c r="DL50" s="132">
        <f t="shared" si="122"/>
        <v>6.4249001379352908</v>
      </c>
      <c r="DM50" s="132">
        <f t="shared" si="123"/>
        <v>9.0658638999982966</v>
      </c>
      <c r="DN50" s="132">
        <f t="shared" si="124"/>
        <v>10.382096677367029</v>
      </c>
      <c r="DO50" s="132">
        <f t="shared" si="125"/>
        <v>11.745331451778764</v>
      </c>
      <c r="DP50" s="132">
        <f t="shared" si="126"/>
        <v>13.154139380475664</v>
      </c>
      <c r="DQ50" s="132">
        <f t="shared" si="127"/>
        <v>14.606758477366453</v>
      </c>
      <c r="DR50" s="132">
        <f t="shared" si="128"/>
        <v>16.101143817012087</v>
      </c>
      <c r="DS50" s="132">
        <f t="shared" si="129"/>
        <v>17.635022813313473</v>
      </c>
      <c r="DT50" s="132">
        <f t="shared" si="130"/>
        <v>19.205952813623121</v>
      </c>
      <c r="DU50" s="132">
        <f t="shared" si="131"/>
        <v>20.811378392763913</v>
      </c>
      <c r="DV50" s="132"/>
      <c r="DW50" s="132"/>
      <c r="DX50" s="132"/>
      <c r="DY50" s="132"/>
      <c r="DZ50" s="132"/>
      <c r="EA50" s="132"/>
      <c r="EB50" s="132"/>
      <c r="EC50" s="132"/>
      <c r="ED50" s="132"/>
      <c r="EE50" s="132"/>
      <c r="ER50" s="132"/>
      <c r="ES50" s="132"/>
      <c r="ET50" s="132"/>
      <c r="EU50" s="132"/>
      <c r="EV50" s="132"/>
      <c r="EW50" s="132"/>
      <c r="EX50" s="132"/>
      <c r="EY50" s="132"/>
      <c r="EZ50" s="132"/>
      <c r="FA50" s="132"/>
      <c r="FB50" s="132"/>
      <c r="FC50" s="132"/>
    </row>
    <row r="51" spans="1:159" ht="12.75" customHeight="1" x14ac:dyDescent="0.2">
      <c r="A51" s="128">
        <v>435063</v>
      </c>
      <c r="B51" s="99" t="str">
        <f>INDEX([1]Bios!$O:$O,MATCH(A51,[1]Bios!$C:$C,0))</f>
        <v>Napoli, Mike</v>
      </c>
      <c r="C51" s="92" t="s">
        <v>68</v>
      </c>
      <c r="D51" s="94">
        <f>LOOKUP(IF(INDEX([1]Bios!$M:$M,MATCH(A51,[1]Bios!$C:$C,0))="P",INDEX([1]Pitchers!$Q:$Q,MATCH(A51,[1]Pitchers!$A:$A,0)),INDEX([1]Hitters!$AV:$AV,MATCH(A51,[1]Hitters!$A:$A,0))),Positions!A:A,Positions!B:B)</f>
        <v>3</v>
      </c>
      <c r="E51" s="137">
        <v>1</v>
      </c>
      <c r="F51" s="138">
        <f t="shared" si="68"/>
        <v>13.404958644237226</v>
      </c>
      <c r="G51" s="138">
        <v>7</v>
      </c>
      <c r="H51" s="94"/>
      <c r="I51" s="93">
        <f>6</f>
        <v>6</v>
      </c>
      <c r="J51" s="93">
        <f>6</f>
        <v>6</v>
      </c>
      <c r="K51" s="94">
        <f>MIN(IF(D51&gt;1,INDEX([1]Hitters!$DA:$DA,MATCH(A51,[1]Hitters!$A:$A,0)),INDEX([1]Pitchers!$DA:$DA,MATCH(A51,[1]Pitchers!$A:$A,0))),J51)</f>
        <v>6</v>
      </c>
      <c r="L51" s="94">
        <f t="shared" si="69"/>
        <v>4</v>
      </c>
      <c r="M51" s="95">
        <f>IF(D51&gt;1,INDEX([1]Hitters!$CV:$CV,MATCH($A51,[1]Hitters!$A:$A,0)),INDEX([1]Pitchers!$CP:$CP,MATCH($A51,[1]Pitchers!$A:$A,0)))</f>
        <v>34.708333333333336</v>
      </c>
      <c r="N51" s="90">
        <f t="shared" si="70"/>
        <v>6.4049586442372259</v>
      </c>
      <c r="O51" s="97">
        <f>IF($D51&gt;1,INDEX([1]Hitters!$AF:$AF,MATCH($A51,[1]Hitters!$A:$A,0)),INDEX([1]Pitchers!$AJ:$AJ,MATCH($A51,[1]Pitchers!$A:$A,0))*IF(OR(AND($D51=0,INDEX([1]Pitchers!$Q:$Q,MATCH($A51,[1]Pitchers!$A:$A,0))="R"),AND($D51=1,INDEX([1]Pitchers!$Q:$Q,MATCH($A51,[1]Pitchers!$A:$A,0))="S")),1,IF($D51=0,0.83+(1-INDEX([1]Pitchers!$BE:$BE,MATCH($A51,[1]Pitchers!$A:$A,0)))/8,1/(0.83+(1-INDEX([1]Pitchers!$BE:$BE,MATCH($A51,[1]Pitchers!$A:$A,0)))/8))))</f>
        <v>0.27830830751209651</v>
      </c>
      <c r="P51" s="97">
        <f>IF($D51&gt;1,O51+(LOOKUP(ROUNDDOWN($M51+RIGHT(P$4,4)*1-2016,0),Age!$A:$A,Age!$C:$C)*(1-($M51+RIGHT(P$4,4)*1-2016-ROUNDDOWN($M51+RIGHT(P$4,4)*1-2016,0)))+LOOKUP(ROUNDUP($M51+RIGHT(P$4,4)*1-2016,0),Age!$A:$A,Age!$C:$C)*(($M51+RIGHT(P$4,4)*1-2016-ROUNDDOWN($M51+RIGHT(P$4,4)*1-2016,0))))*IF($M51+RIGHT(P$4,4)*1-2016&gt;27,1,INDEX([1]Hitters!$BG:$BG,MATCH($A51,[1]Hitters!$A:$A,0))),O51*(1-(1-(LOOKUP(ROUNDDOWN($M51+RIGHT(P$4,4)*1-2016,0),Age!$A:$A,Age!$L:$L)*(1-($M51+RIGHT(P$4,4)*1-2016-ROUNDDOWN($M51+RIGHT(P$4,4)*1-2016,0)))+LOOKUP(ROUNDUP($M51+RIGHT(P$4,4)*1-2016,0),Age!$A:$A,Age!$L:$L)*(($M51+RIGHT(P$4,4)*1-2016-ROUNDDOWN($M51+RIGHT(P$4,4)*1-2016,0)))))*IF($M51+RIGHT(P$4,4)*1-2016&gt;27,1,INDEX([1]Pitchers!$BE:$BE,MATCH($A51,[1]Pitchers!$A:$A,0)))))</f>
        <v>0.26982914084542969</v>
      </c>
      <c r="Q51" s="97">
        <f>IF($D51&gt;1,P51+(LOOKUP(ROUNDDOWN($M51+RIGHT(Q$4,4)*1-2016,0),Age!$A:$A,Age!$C:$C)*(1-($M51+RIGHT(Q$4,4)*1-2016-ROUNDDOWN($M51+RIGHT(Q$4,4)*1-2016,0)))+LOOKUP(ROUNDUP($M51+RIGHT(Q$4,4)*1-2016,0),Age!$A:$A,Age!$C:$C)*(($M51+RIGHT(Q$4,4)*1-2016-ROUNDDOWN($M51+RIGHT(Q$4,4)*1-2016,0))))*IF($M51+RIGHT(Q$4,4)*1-2016&gt;27,1,INDEX([1]Hitters!$BG:$BG,MATCH($A51,[1]Hitters!$A:$A,0))),P51*(1-(1-(LOOKUP(ROUNDDOWN($M51+RIGHT(Q$4,4)*1-2016,0),Age!$A:$A,Age!$L:$L)*(1-($M51+RIGHT(Q$4,4)*1-2016-ROUNDDOWN($M51+RIGHT(Q$4,4)*1-2016,0)))+LOOKUP(ROUNDUP($M51+RIGHT(Q$4,4)*1-2016,0),Age!$A:$A,Age!$L:$L)*(($M51+RIGHT(Q$4,4)*1-2016-ROUNDDOWN($M51+RIGHT(Q$4,4)*1-2016,0)))))*IF($M51+RIGHT(Q$4,4)*1-2016&gt;27,1,INDEX([1]Pitchers!$BE:$BE,MATCH($A51,[1]Pitchers!$A:$A,0)))))</f>
        <v>0.26102914084542972</v>
      </c>
      <c r="R51" s="97">
        <f>IF($D51&gt;1,Q51+(LOOKUP(ROUNDDOWN($M51+RIGHT(R$4,4)*1-2016,0),Age!$A:$A,Age!$C:$C)*(1-($M51+RIGHT(R$4,4)*1-2016-ROUNDDOWN($M51+RIGHT(R$4,4)*1-2016,0)))+LOOKUP(ROUNDUP($M51+RIGHT(R$4,4)*1-2016,0),Age!$A:$A,Age!$C:$C)*(($M51+RIGHT(R$4,4)*1-2016-ROUNDDOWN($M51+RIGHT(R$4,4)*1-2016,0))))*IF($M51+RIGHT(R$4,4)*1-2016&gt;27,1,INDEX([1]Hitters!$BG:$BG,MATCH($A51,[1]Hitters!$A:$A,0))),Q51*(1-(1-(LOOKUP(ROUNDDOWN($M51+RIGHT(R$4,4)*1-2016,0),Age!$A:$A,Age!$L:$L)*(1-($M51+RIGHT(R$4,4)*1-2016-ROUNDDOWN($M51+RIGHT(R$4,4)*1-2016,0)))+LOOKUP(ROUNDUP($M51+RIGHT(R$4,4)*1-2016,0),Age!$A:$A,Age!$L:$L)*(($M51+RIGHT(R$4,4)*1-2016-ROUNDDOWN($M51+RIGHT(R$4,4)*1-2016,0)))))*IF($M51+RIGHT(R$4,4)*1-2016&gt;27,1,INDEX([1]Pitchers!$BE:$BE,MATCH($A51,[1]Pitchers!$A:$A,0)))))</f>
        <v>0.25222914084542974</v>
      </c>
      <c r="S51" s="97">
        <f>IF($D51&gt;1,R51+(LOOKUP(ROUNDDOWN($M51+RIGHT(S$4,4)*1-2016,0),Age!$A:$A,Age!$C:$C)*(1-($M51+RIGHT(S$4,4)*1-2016-ROUNDDOWN($M51+RIGHT(S$4,4)*1-2016,0)))+LOOKUP(ROUNDUP($M51+RIGHT(S$4,4)*1-2016,0),Age!$A:$A,Age!$C:$C)*(($M51+RIGHT(S$4,4)*1-2016-ROUNDDOWN($M51+RIGHT(S$4,4)*1-2016,0))))*IF($M51+RIGHT(S$4,4)*1-2016&gt;27,1,INDEX([1]Hitters!$BG:$BG,MATCH($A51,[1]Hitters!$A:$A,0))),R51*(1-(1-(LOOKUP(ROUNDDOWN($M51+RIGHT(S$4,4)*1-2016,0),Age!$A:$A,Age!$L:$L)*(1-($M51+RIGHT(S$4,4)*1-2016-ROUNDDOWN($M51+RIGHT(S$4,4)*1-2016,0)))+LOOKUP(ROUNDUP($M51+RIGHT(S$4,4)*1-2016,0),Age!$A:$A,Age!$L:$L)*(($M51+RIGHT(S$4,4)*1-2016-ROUNDDOWN($M51+RIGHT(S$4,4)*1-2016,0)))))*IF($M51+RIGHT(S$4,4)*1-2016&gt;27,1,INDEX([1]Pitchers!$BE:$BE,MATCH($A51,[1]Pitchers!$A:$A,0)))))</f>
        <v>0.24342914084542974</v>
      </c>
      <c r="T51" s="97">
        <f>IF($D51&gt;1,S51+(LOOKUP(ROUNDDOWN($M51+RIGHT(T$4,4)*1-2016,0),Age!$A:$A,Age!$C:$C)*(1-($M51+RIGHT(T$4,4)*1-2016-ROUNDDOWN($M51+RIGHT(T$4,4)*1-2016,0)))+LOOKUP(ROUNDUP($M51+RIGHT(T$4,4)*1-2016,0),Age!$A:$A,Age!$C:$C)*(($M51+RIGHT(T$4,4)*1-2016-ROUNDDOWN($M51+RIGHT(T$4,4)*1-2016,0))))*IF($M51+RIGHT(T$4,4)*1-2016&gt;27,1,INDEX([1]Hitters!$BG:$BG,MATCH($A51,[1]Hitters!$A:$A,0))),S51*(1-(1-(LOOKUP(ROUNDDOWN($M51+RIGHT(T$4,4)*1-2016,0),Age!$A:$A,Age!$L:$L)*(1-($M51+RIGHT(T$4,4)*1-2016-ROUNDDOWN($M51+RIGHT(T$4,4)*1-2016,0)))+LOOKUP(ROUNDUP($M51+RIGHT(T$4,4)*1-2016,0),Age!$A:$A,Age!$L:$L)*(($M51+RIGHT(T$4,4)*1-2016-ROUNDDOWN($M51+RIGHT(T$4,4)*1-2016,0)))))*IF($M51+RIGHT(T$4,4)*1-2016&gt;27,1,INDEX([1]Pitchers!$BE:$BE,MATCH($A51,[1]Pitchers!$A:$A,0)))))</f>
        <v>0.23462914084542974</v>
      </c>
      <c r="U51" s="97">
        <f>IF($D51&gt;1,T51+(LOOKUP(ROUNDDOWN($M51+RIGHT(U$4,4)*1-2016,0),Age!$A:$A,Age!$C:$C)*(1-($M51+RIGHT(U$4,4)*1-2016-ROUNDDOWN($M51+RIGHT(U$4,4)*1-2016,0)))+LOOKUP(ROUNDUP($M51+RIGHT(U$4,4)*1-2016,0),Age!$A:$A,Age!$C:$C)*(($M51+RIGHT(U$4,4)*1-2016-ROUNDDOWN($M51+RIGHT(U$4,4)*1-2016,0))))*IF($M51+RIGHT(U$4,4)*1-2016&gt;27,1,INDEX([1]Hitters!$BG:$BG,MATCH($A51,[1]Hitters!$A:$A,0))),T51*(1-(1-(LOOKUP(ROUNDDOWN($M51+RIGHT(U$4,4)*1-2016,0),Age!$A:$A,Age!$L:$L)*(1-($M51+RIGHT(U$4,4)*1-2016-ROUNDDOWN($M51+RIGHT(U$4,4)*1-2016,0)))+LOOKUP(ROUNDUP($M51+RIGHT(U$4,4)*1-2016,0),Age!$A:$A,Age!$L:$L)*(($M51+RIGHT(U$4,4)*1-2016-ROUNDDOWN($M51+RIGHT(U$4,4)*1-2016,0)))))*IF($M51+RIGHT(U$4,4)*1-2016&gt;27,1,INDEX([1]Pitchers!$BE:$BE,MATCH($A51,[1]Pitchers!$A:$A,0)))))</f>
        <v>0.22582914084542974</v>
      </c>
      <c r="V51" s="97">
        <f>IF($D51&gt;1,U51+(LOOKUP(ROUNDDOWN($M51+RIGHT(V$4,4)*1-2016,0),Age!$A:$A,Age!$C:$C)*(1-($M51+RIGHT(V$4,4)*1-2016-ROUNDDOWN($M51+RIGHT(V$4,4)*1-2016,0)))+LOOKUP(ROUNDUP($M51+RIGHT(V$4,4)*1-2016,0),Age!$A:$A,Age!$C:$C)*(($M51+RIGHT(V$4,4)*1-2016-ROUNDDOWN($M51+RIGHT(V$4,4)*1-2016,0))))*IF($M51+RIGHT(V$4,4)*1-2016&gt;27,1,INDEX([1]Hitters!$BG:$BG,MATCH($A51,[1]Hitters!$A:$A,0))),U51*(1-(1-(LOOKUP(ROUNDDOWN($M51+RIGHT(V$4,4)*1-2016,0),Age!$A:$A,Age!$L:$L)*(1-($M51+RIGHT(V$4,4)*1-2016-ROUNDDOWN($M51+RIGHT(V$4,4)*1-2016,0)))+LOOKUP(ROUNDUP($M51+RIGHT(V$4,4)*1-2016,0),Age!$A:$A,Age!$L:$L)*(($M51+RIGHT(V$4,4)*1-2016-ROUNDDOWN($M51+RIGHT(V$4,4)*1-2016,0)))))*IF($M51+RIGHT(V$4,4)*1-2016&gt;27,1,INDEX([1]Pitchers!$BE:$BE,MATCH($A51,[1]Pitchers!$A:$A,0)))))</f>
        <v>0.21702914084542974</v>
      </c>
      <c r="W51" s="97">
        <f>IF($D51&gt;1,V51+(LOOKUP(ROUNDDOWN($M51+RIGHT(W$4,4)*1-2016,0),Age!$A:$A,Age!$C:$C)*(1-($M51+RIGHT(W$4,4)*1-2016-ROUNDDOWN($M51+RIGHT(W$4,4)*1-2016,0)))+LOOKUP(ROUNDUP($M51+RIGHT(W$4,4)*1-2016,0),Age!$A:$A,Age!$C:$C)*(($M51+RIGHT(W$4,4)*1-2016-ROUNDDOWN($M51+RIGHT(W$4,4)*1-2016,0))))*IF($M51+RIGHT(W$4,4)*1-2016&gt;27,1,INDEX([1]Hitters!$BG:$BG,MATCH($A51,[1]Hitters!$A:$A,0))),V51*(1-(1-(LOOKUP(ROUNDDOWN($M51+RIGHT(W$4,4)*1-2016,0),Age!$A:$A,Age!$L:$L)*(1-($M51+RIGHT(W$4,4)*1-2016-ROUNDDOWN($M51+RIGHT(W$4,4)*1-2016,0)))+LOOKUP(ROUNDUP($M51+RIGHT(W$4,4)*1-2016,0),Age!$A:$A,Age!$L:$L)*(($M51+RIGHT(W$4,4)*1-2016-ROUNDDOWN($M51+RIGHT(W$4,4)*1-2016,0)))))*IF($M51+RIGHT(W$4,4)*1-2016&gt;27,1,INDEX([1]Pitchers!$BE:$BE,MATCH($A51,[1]Pitchers!$A:$A,0)))))</f>
        <v>0.20822914084542973</v>
      </c>
      <c r="X51" s="97">
        <f>IF($D51&gt;1,W51+(LOOKUP(ROUNDDOWN($M51+RIGHT(X$4,4)*1-2016,0),Age!$A:$A,Age!$C:$C)*(1-($M51+RIGHT(X$4,4)*1-2016-ROUNDDOWN($M51+RIGHT(X$4,4)*1-2016,0)))+LOOKUP(ROUNDUP($M51+RIGHT(X$4,4)*1-2016,0),Age!$A:$A,Age!$C:$C)*(($M51+RIGHT(X$4,4)*1-2016-ROUNDDOWN($M51+RIGHT(X$4,4)*1-2016,0))))*IF($M51+RIGHT(X$4,4)*1-2016&gt;27,1,INDEX([1]Hitters!$BG:$BG,MATCH($A51,[1]Hitters!$A:$A,0))),W51*(1-(1-(LOOKUP(ROUNDDOWN($M51+RIGHT(X$4,4)*1-2016,0),Age!$A:$A,Age!$L:$L)*(1-($M51+RIGHT(X$4,4)*1-2016-ROUNDDOWN($M51+RIGHT(X$4,4)*1-2016,0)))+LOOKUP(ROUNDUP($M51+RIGHT(X$4,4)*1-2016,0),Age!$A:$A,Age!$L:$L)*(($M51+RIGHT(X$4,4)*1-2016-ROUNDDOWN($M51+RIGHT(X$4,4)*1-2016,0)))))*IF($M51+RIGHT(X$4,4)*1-2016&gt;27,1,INDEX([1]Pitchers!$BE:$BE,MATCH($A51,[1]Pitchers!$A:$A,0)))))</f>
        <v>0.19942914084542973</v>
      </c>
      <c r="Y51" s="97">
        <f>IF($D51&gt;1,X51+(LOOKUP(ROUNDDOWN($M51+RIGHT(Y$4,4)*1-2016,0),Age!$A:$A,Age!$C:$C)*(1-($M51+RIGHT(Y$4,4)*1-2016-ROUNDDOWN($M51+RIGHT(Y$4,4)*1-2016,0)))+LOOKUP(ROUNDUP($M51+RIGHT(Y$4,4)*1-2016,0),Age!$A:$A,Age!$C:$C)*(($M51+RIGHT(Y$4,4)*1-2016-ROUNDDOWN($M51+RIGHT(Y$4,4)*1-2016,0))))*IF($M51+RIGHT(Y$4,4)*1-2016&gt;27,1,INDEX([1]Hitters!$BG:$BG,MATCH($A51,[1]Hitters!$A:$A,0))),X51*(1-(1-(LOOKUP(ROUNDDOWN($M51+RIGHT(Y$4,4)*1-2016,0),Age!$A:$A,Age!$L:$L)*(1-($M51+RIGHT(Y$4,4)*1-2016-ROUNDDOWN($M51+RIGHT(Y$4,4)*1-2016,0)))+LOOKUP(ROUNDUP($M51+RIGHT(Y$4,4)*1-2016,0),Age!$A:$A,Age!$L:$L)*(($M51+RIGHT(Y$4,4)*1-2016-ROUNDDOWN($M51+RIGHT(Y$4,4)*1-2016,0)))))*IF($M51+RIGHT(Y$4,4)*1-2016&gt;27,1,INDEX([1]Pitchers!$BE:$BE,MATCH($A51,[1]Pitchers!$A:$A,0)))))</f>
        <v>0.19062914084542973</v>
      </c>
      <c r="Z51" s="97">
        <f>IF($D51&gt;1,Y51+(LOOKUP(ROUNDDOWN($M51+RIGHT(Z$4,4)*1-2016,0),Age!$A:$A,Age!$C:$C)*(1-($M51+RIGHT(Z$4,4)*1-2016-ROUNDDOWN($M51+RIGHT(Z$4,4)*1-2016,0)))+LOOKUP(ROUNDUP($M51+RIGHT(Z$4,4)*1-2016,0),Age!$A:$A,Age!$C:$C)*(($M51+RIGHT(Z$4,4)*1-2016-ROUNDDOWN($M51+RIGHT(Z$4,4)*1-2016,0))))*IF($M51+RIGHT(Z$4,4)*1-2016&gt;27,1,INDEX([1]Hitters!$BG:$BG,MATCH($A51,[1]Hitters!$A:$A,0))),Y51*(1-(1-(LOOKUP(ROUNDDOWN($M51+RIGHT(Z$4,4)*1-2016,0),Age!$A:$A,Age!$L:$L)*(1-($M51+RIGHT(Z$4,4)*1-2016-ROUNDDOWN($M51+RIGHT(Z$4,4)*1-2016,0)))+LOOKUP(ROUNDUP($M51+RIGHT(Z$4,4)*1-2016,0),Age!$A:$A,Age!$L:$L)*(($M51+RIGHT(Z$4,4)*1-2016-ROUNDDOWN($M51+RIGHT(Z$4,4)*1-2016,0)))))*IF($M51+RIGHT(Z$4,4)*1-2016&gt;27,1,INDEX([1]Pitchers!$BE:$BE,MATCH($A51,[1]Pitchers!$A:$A,0)))))</f>
        <v>0.18182914084542973</v>
      </c>
      <c r="AA51" s="96">
        <f>IF($D51=0,0,IF($D51=1,INDEX([1]Pitchers!$FK:$FK,MATCH($A51,[1]Pitchers!$A:$A,0)),MAX(-16,IF($D51=10,-16,IF($D51&lt;2,0,INDEX([1]Hitters!$AZ:$AZ,MATCH($A51,[1]Hitters!$A:$A,0)))))))</f>
        <v>-10.990737630905599</v>
      </c>
      <c r="AB51" s="96">
        <f>IF($D51=0,0,IF($D51=1,INDEX([1]Pitchers!$FK:$FK,MATCH($A51,[1]Pitchers!$A:$A,0)),MAX(-16,IF($D51=2,AA51-MIN(0.75,0.25*(RIGHT(AB$4,4)*1-(RIGHT($AD$4,4)*1)+0.25)*(1-MIN(0.75,INDEX([1]Hitters!$CF:$CF,MATCH($A51,[1]Hitters!$A:$A,0)))/0.75*1)+INDEX([1]Hitters!$CF:$CF,MATCH($A51,[1]Hitters!$A:$A,0)))/0.75*1,IF($D51&gt;6,(AA51-MIN(0.75,0.25*(RIGHT(AB$4,4)*1-(RIGHT($AD$4,4)*1)+0.25)*(1-MIN(0.75,INDEX([1]Hitters!$CF:$CF,MATCH($A51,[1]Hitters!$A:$A,0)))/0.75*1)+INDEX([1]Hitters!$CF:$CF,MATCH($A51,[1]Hitters!$A:$A,0)))/0.75*($M51+RIGHT(AB$4,4)*1-RIGHT($AA$4,4)*1+10)*0.05),IF($D51=3,(AA51-MIN(0.75,0.25*(RIGHT(AB$4,4)*1-(RIGHT($AD$4,4)*1)+0.25)*(1-MIN(0.75,INDEX([1]Hitters!$CF:$CF,MATCH($A51,[1]Hitters!$A:$A,0)))/0.75*1)+INDEX([1]Hitters!$CF:$CF,MATCH($A51,[1]Hitters!$A:$A,0)))/0.75*($M51+RIGHT(AB$4,4)*1-RIGHT($AA$4,4)*1-27)*0.1),(AA51-MIN(0.75,0.25*(RIGHT(AB$4,4)*1-(RIGHT($AD$4,4)*1)+0.25)*(1-MIN(0.75,INDEX([1]Hitters!$CF:$CF,MATCH($A51,[1]Hitters!$A:$A,0)))/0.75*1)+INDEX([1]Hitters!$CF:$CF,MATCH($A51,[1]Hitters!$A:$A,0)))/0.75*($M51+RIGHT(AB$4,4)*1-RIGHT($AA$4,4)*1-20)*0.094)))))))</f>
        <v>-11.861570964238947</v>
      </c>
      <c r="AC51" s="96">
        <f>IF($D51=0,0,IF($D51=1,INDEX([1]Pitchers!$FK:$FK,MATCH($A51,[1]Pitchers!$A:$A,0)),MAX(-16,IF($D51=2,AB51-MIN(0.75,0.25*(RIGHT(AC$4,4)*1-(RIGHT($AD$4,4)*1)+0.25)*(1-MIN(0.75,INDEX([1]Hitters!$CF:$CF,MATCH($A51,[1]Hitters!$A:$A,0)))/0.75*1)+INDEX([1]Hitters!$CF:$CF,MATCH($A51,[1]Hitters!$A:$A,0)))/0.75*1,IF($D51&gt;6,(AB51-MIN(0.75,0.25*(RIGHT(AC$4,4)*1-(RIGHT($AD$4,4)*1)+0.25)*(1-MIN(0.75,INDEX([1]Hitters!$CF:$CF,MATCH($A51,[1]Hitters!$A:$A,0)))/0.75*1)+INDEX([1]Hitters!$CF:$CF,MATCH($A51,[1]Hitters!$A:$A,0)))/0.75*($M51+RIGHT(AC$4,4)*1-RIGHT($AA$4,4)*1+10)*0.05),IF($D51=3,(AB51-MIN(0.75,0.25*(RIGHT(AC$4,4)*1-(RIGHT($AD$4,4)*1)+0.25)*(1-MIN(0.75,INDEX([1]Hitters!$CF:$CF,MATCH($A51,[1]Hitters!$A:$A,0)))/0.75*1)+INDEX([1]Hitters!$CF:$CF,MATCH($A51,[1]Hitters!$A:$A,0)))/0.75*($M51+RIGHT(AC$4,4)*1-RIGHT($AA$4,4)*1-27)*0.1),(AB51-MIN(0.75,0.25*(RIGHT(AC$4,4)*1-(RIGHT($AD$4,4)*1)+0.25)*(1-MIN(0.75,INDEX([1]Hitters!$CF:$CF,MATCH($A51,[1]Hitters!$A:$A,0)))/0.75*1)+INDEX([1]Hitters!$CF:$CF,MATCH($A51,[1]Hitters!$A:$A,0)))/0.75*($M51+RIGHT(AC$4,4)*1-RIGHT($AA$4,4)*1-20)*0.094)))))))</f>
        <v>-12.832404297572296</v>
      </c>
      <c r="AD51" s="96">
        <f>IF($D51=0,0,IF($D51=1,INDEX([1]Pitchers!$FK:$FK,MATCH($A51,[1]Pitchers!$A:$A,0)),MAX(-16,IF($D51=2,AC51-MIN(0.75,0.25*(RIGHT(AD$4,4)*1-(RIGHT($AD$4,4)*1)+0.25)*(1-MIN(0.75,INDEX([1]Hitters!$CF:$CF,MATCH($A51,[1]Hitters!$A:$A,0)))/0.75*1)+INDEX([1]Hitters!$CF:$CF,MATCH($A51,[1]Hitters!$A:$A,0)))/0.75*1,IF($D51&gt;6,(AC51-MIN(0.75,0.25*(RIGHT(AD$4,4)*1-(RIGHT($AD$4,4)*1)+0.25)*(1-MIN(0.75,INDEX([1]Hitters!$CF:$CF,MATCH($A51,[1]Hitters!$A:$A,0)))/0.75*1)+INDEX([1]Hitters!$CF:$CF,MATCH($A51,[1]Hitters!$A:$A,0)))/0.75*($M51+RIGHT(AD$4,4)*1-RIGHT($AA$4,4)*1+10)*0.05),IF($D51=3,(AC51-MIN(0.75,0.25*(RIGHT(AD$4,4)*1-(RIGHT($AD$4,4)*1)+0.25)*(1-MIN(0.75,INDEX([1]Hitters!$CF:$CF,MATCH($A51,[1]Hitters!$A:$A,0)))/0.75*1)+INDEX([1]Hitters!$CF:$CF,MATCH($A51,[1]Hitters!$A:$A,0)))/0.75*($M51+RIGHT(AD$4,4)*1-RIGHT($AA$4,4)*1-27)*0.1),(AC51-MIN(0.75,0.25*(RIGHT(AD$4,4)*1-(RIGHT($AD$4,4)*1)+0.25)*(1-MIN(0.75,INDEX([1]Hitters!$CF:$CF,MATCH($A51,[1]Hitters!$A:$A,0)))/0.75*1)+INDEX([1]Hitters!$CF:$CF,MATCH($A51,[1]Hitters!$A:$A,0)))/0.75*($M51+RIGHT(AD$4,4)*1-RIGHT($AA$4,4)*1-20)*0.094)))))))</f>
        <v>-13.903237630905645</v>
      </c>
      <c r="AE51" s="96">
        <f>IF($D51=0,0,IF($D51=1,INDEX([1]Pitchers!$FK:$FK,MATCH($A51,[1]Pitchers!$A:$A,0)),MAX(-16,IF($D51=2,AD51-MIN(0.75,0.25*(RIGHT(AE$4,4)*1-(RIGHT($AD$4,4)*1)+0.25)*(1-MIN(0.75,INDEX([1]Hitters!$CF:$CF,MATCH($A51,[1]Hitters!$A:$A,0)))/0.75*1)+INDEX([1]Hitters!$CF:$CF,MATCH($A51,[1]Hitters!$A:$A,0)))/0.75*1,IF($D51&gt;6,(AD51-MIN(0.75,0.25*(RIGHT(AE$4,4)*1-(RIGHT($AD$4,4)*1)+0.25)*(1-MIN(0.75,INDEX([1]Hitters!$CF:$CF,MATCH($A51,[1]Hitters!$A:$A,0)))/0.75*1)+INDEX([1]Hitters!$CF:$CF,MATCH($A51,[1]Hitters!$A:$A,0)))/0.75*($M51+RIGHT(AE$4,4)*1-RIGHT($AA$4,4)*1+10)*0.05),IF($D51=3,(AD51-MIN(0.75,0.25*(RIGHT(AE$4,4)*1-(RIGHT($AD$4,4)*1)+0.25)*(1-MIN(0.75,INDEX([1]Hitters!$CF:$CF,MATCH($A51,[1]Hitters!$A:$A,0)))/0.75*1)+INDEX([1]Hitters!$CF:$CF,MATCH($A51,[1]Hitters!$A:$A,0)))/0.75*($M51+RIGHT(AE$4,4)*1-RIGHT($AA$4,4)*1-27)*0.1),(AD51-MIN(0.75,0.25*(RIGHT(AE$4,4)*1-(RIGHT($AD$4,4)*1)+0.25)*(1-MIN(0.75,INDEX([1]Hitters!$CF:$CF,MATCH($A51,[1]Hitters!$A:$A,0)))/0.75*1)+INDEX([1]Hitters!$CF:$CF,MATCH($A51,[1]Hitters!$A:$A,0)))/0.75*($M51+RIGHT(AE$4,4)*1-RIGHT($AA$4,4)*1-20)*0.094)))))))</f>
        <v>-15.074070964238993</v>
      </c>
      <c r="AF51" s="96">
        <f>IF($D51=0,0,IF($D51=1,INDEX([1]Pitchers!$FK:$FK,MATCH($A51,[1]Pitchers!$A:$A,0)),MAX(-16,IF($D51=2,AE51-MIN(0.75,0.25*(RIGHT(AF$4,4)*1-(RIGHT($AD$4,4)*1)+0.25)*(1-MIN(0.75,INDEX([1]Hitters!$CF:$CF,MATCH($A51,[1]Hitters!$A:$A,0)))/0.75*1)+INDEX([1]Hitters!$CF:$CF,MATCH($A51,[1]Hitters!$A:$A,0)))/0.75*1,IF($D51&gt;6,(AE51-MIN(0.75,0.25*(RIGHT(AF$4,4)*1-(RIGHT($AD$4,4)*1)+0.25)*(1-MIN(0.75,INDEX([1]Hitters!$CF:$CF,MATCH($A51,[1]Hitters!$A:$A,0)))/0.75*1)+INDEX([1]Hitters!$CF:$CF,MATCH($A51,[1]Hitters!$A:$A,0)))/0.75*($M51+RIGHT(AF$4,4)*1-RIGHT($AA$4,4)*1+10)*0.05),IF($D51=3,(AE51-MIN(0.75,0.25*(RIGHT(AF$4,4)*1-(RIGHT($AD$4,4)*1)+0.25)*(1-MIN(0.75,INDEX([1]Hitters!$CF:$CF,MATCH($A51,[1]Hitters!$A:$A,0)))/0.75*1)+INDEX([1]Hitters!$CF:$CF,MATCH($A51,[1]Hitters!$A:$A,0)))/0.75*($M51+RIGHT(AF$4,4)*1-RIGHT($AA$4,4)*1-27)*0.1),(AE51-MIN(0.75,0.25*(RIGHT(AF$4,4)*1-(RIGHT($AD$4,4)*1)+0.25)*(1-MIN(0.75,INDEX([1]Hitters!$CF:$CF,MATCH($A51,[1]Hitters!$A:$A,0)))/0.75*1)+INDEX([1]Hitters!$CF:$CF,MATCH($A51,[1]Hitters!$A:$A,0)))/0.75*($M51+RIGHT(AF$4,4)*1-RIGHT($AA$4,4)*1-20)*0.094)))))))</f>
        <v>-16</v>
      </c>
      <c r="AG51" s="96">
        <f>IF($D51=0,0,IF($D51=1,INDEX([1]Pitchers!$FK:$FK,MATCH($A51,[1]Pitchers!$A:$A,0)),MAX(-16,IF($D51=2,AF51-MIN(0.75,0.25*(RIGHT(AG$4,4)*1-(RIGHT($AD$4,4)*1)+0.25)*(1-MIN(0.75,INDEX([1]Hitters!$CF:$CF,MATCH($A51,[1]Hitters!$A:$A,0)))/0.75*1)+INDEX([1]Hitters!$CF:$CF,MATCH($A51,[1]Hitters!$A:$A,0)))/0.75*1,IF($D51&gt;6,(AF51-MIN(0.75,0.25*(RIGHT(AG$4,4)*1-(RIGHT($AD$4,4)*1)+0.25)*(1-MIN(0.75,INDEX([1]Hitters!$CF:$CF,MATCH($A51,[1]Hitters!$A:$A,0)))/0.75*1)+INDEX([1]Hitters!$CF:$CF,MATCH($A51,[1]Hitters!$A:$A,0)))/0.75*($M51+RIGHT(AG$4,4)*1-RIGHT($AA$4,4)*1+10)*0.05),IF($D51=3,(AF51-MIN(0.75,0.25*(RIGHT(AG$4,4)*1-(RIGHT($AD$4,4)*1)+0.25)*(1-MIN(0.75,INDEX([1]Hitters!$CF:$CF,MATCH($A51,[1]Hitters!$A:$A,0)))/0.75*1)+INDEX([1]Hitters!$CF:$CF,MATCH($A51,[1]Hitters!$A:$A,0)))/0.75*($M51+RIGHT(AG$4,4)*1-RIGHT($AA$4,4)*1-27)*0.1),(AF51-MIN(0.75,0.25*(RIGHT(AG$4,4)*1-(RIGHT($AD$4,4)*1)+0.25)*(1-MIN(0.75,INDEX([1]Hitters!$CF:$CF,MATCH($A51,[1]Hitters!$A:$A,0)))/0.75*1)+INDEX([1]Hitters!$CF:$CF,MATCH($A51,[1]Hitters!$A:$A,0)))/0.75*($M51+RIGHT(AG$4,4)*1-RIGHT($AA$4,4)*1-20)*0.094)))))))</f>
        <v>-16</v>
      </c>
      <c r="AH51" s="96">
        <f>IF($D51=0,0,IF($D51=1,INDEX([1]Pitchers!$FK:$FK,MATCH($A51,[1]Pitchers!$A:$A,0)),MAX(-16,IF($D51=2,AG51-MIN(0.75,0.25*(RIGHT(AH$4,4)*1-(RIGHT($AD$4,4)*1)+0.25)*(1-MIN(0.75,INDEX([1]Hitters!$CF:$CF,MATCH($A51,[1]Hitters!$A:$A,0)))/0.75*1)+INDEX([1]Hitters!$CF:$CF,MATCH($A51,[1]Hitters!$A:$A,0)))/0.75*1,IF($D51&gt;6,(AG51-MIN(0.75,0.25*(RIGHT(AH$4,4)*1-(RIGHT($AD$4,4)*1)+0.25)*(1-MIN(0.75,INDEX([1]Hitters!$CF:$CF,MATCH($A51,[1]Hitters!$A:$A,0)))/0.75*1)+INDEX([1]Hitters!$CF:$CF,MATCH($A51,[1]Hitters!$A:$A,0)))/0.75*($M51+RIGHT(AH$4,4)*1-RIGHT($AA$4,4)*1+10)*0.05),IF($D51=3,(AG51-MIN(0.75,0.25*(RIGHT(AH$4,4)*1-(RIGHT($AD$4,4)*1)+0.25)*(1-MIN(0.75,INDEX([1]Hitters!$CF:$CF,MATCH($A51,[1]Hitters!$A:$A,0)))/0.75*1)+INDEX([1]Hitters!$CF:$CF,MATCH($A51,[1]Hitters!$A:$A,0)))/0.75*($M51+RIGHT(AH$4,4)*1-RIGHT($AA$4,4)*1-27)*0.1),(AG51-MIN(0.75,0.25*(RIGHT(AH$4,4)*1-(RIGHT($AD$4,4)*1)+0.25)*(1-MIN(0.75,INDEX([1]Hitters!$CF:$CF,MATCH($A51,[1]Hitters!$A:$A,0)))/0.75*1)+INDEX([1]Hitters!$CF:$CF,MATCH($A51,[1]Hitters!$A:$A,0)))/0.75*($M51+RIGHT(AH$4,4)*1-RIGHT($AA$4,4)*1-20)*0.094)))))))</f>
        <v>-16</v>
      </c>
      <c r="AI51" s="96">
        <f>IF($D51=0,0,IF($D51=1,INDEX([1]Pitchers!$FK:$FK,MATCH($A51,[1]Pitchers!$A:$A,0)),MAX(-16,IF($D51=2,AH51-MIN(0.75,0.25*(RIGHT(AI$4,4)*1-(RIGHT($AD$4,4)*1)+0.25)*(1-MIN(0.75,INDEX([1]Hitters!$CF:$CF,MATCH($A51,[1]Hitters!$A:$A,0)))/0.75*1)+INDEX([1]Hitters!$CF:$CF,MATCH($A51,[1]Hitters!$A:$A,0)))/0.75*1,IF($D51&gt;6,(AH51-MIN(0.75,0.25*(RIGHT(AI$4,4)*1-(RIGHT($AD$4,4)*1)+0.25)*(1-MIN(0.75,INDEX([1]Hitters!$CF:$CF,MATCH($A51,[1]Hitters!$A:$A,0)))/0.75*1)+INDEX([1]Hitters!$CF:$CF,MATCH($A51,[1]Hitters!$A:$A,0)))/0.75*($M51+RIGHT(AI$4,4)*1-RIGHT($AA$4,4)*1+10)*0.05),IF($D51=3,(AH51-MIN(0.75,0.25*(RIGHT(AI$4,4)*1-(RIGHT($AD$4,4)*1)+0.25)*(1-MIN(0.75,INDEX([1]Hitters!$CF:$CF,MATCH($A51,[1]Hitters!$A:$A,0)))/0.75*1)+INDEX([1]Hitters!$CF:$CF,MATCH($A51,[1]Hitters!$A:$A,0)))/0.75*($M51+RIGHT(AI$4,4)*1-RIGHT($AA$4,4)*1-27)*0.1),(AH51-MIN(0.75,0.25*(RIGHT(AI$4,4)*1-(RIGHT($AD$4,4)*1)+0.25)*(1-MIN(0.75,INDEX([1]Hitters!$CF:$CF,MATCH($A51,[1]Hitters!$A:$A,0)))/0.75*1)+INDEX([1]Hitters!$CF:$CF,MATCH($A51,[1]Hitters!$A:$A,0)))/0.75*($M51+RIGHT(AI$4,4)*1-RIGHT($AA$4,4)*1-20)*0.094)))))))</f>
        <v>-16</v>
      </c>
      <c r="AJ51" s="96">
        <f>IF($D51=0,0,IF($D51=1,INDEX([1]Pitchers!$FK:$FK,MATCH($A51,[1]Pitchers!$A:$A,0)),MAX(-16,IF($D51=2,AI51-MIN(0.75,0.25*(RIGHT(AJ$4,4)*1-(RIGHT($AD$4,4)*1)+0.25)*(1-MIN(0.75,INDEX([1]Hitters!$CF:$CF,MATCH($A51,[1]Hitters!$A:$A,0)))/0.75*1)+INDEX([1]Hitters!$CF:$CF,MATCH($A51,[1]Hitters!$A:$A,0)))/0.75*1,IF($D51&gt;6,(AI51-MIN(0.75,0.25*(RIGHT(AJ$4,4)*1-(RIGHT($AD$4,4)*1)+0.25)*(1-MIN(0.75,INDEX([1]Hitters!$CF:$CF,MATCH($A51,[1]Hitters!$A:$A,0)))/0.75*1)+INDEX([1]Hitters!$CF:$CF,MATCH($A51,[1]Hitters!$A:$A,0)))/0.75*($M51+RIGHT(AJ$4,4)*1-RIGHT($AA$4,4)*1+10)*0.05),IF($D51=3,(AI51-MIN(0.75,0.25*(RIGHT(AJ$4,4)*1-(RIGHT($AD$4,4)*1)+0.25)*(1-MIN(0.75,INDEX([1]Hitters!$CF:$CF,MATCH($A51,[1]Hitters!$A:$A,0)))/0.75*1)+INDEX([1]Hitters!$CF:$CF,MATCH($A51,[1]Hitters!$A:$A,0)))/0.75*($M51+RIGHT(AJ$4,4)*1-RIGHT($AA$4,4)*1-27)*0.1),(AI51-MIN(0.75,0.25*(RIGHT(AJ$4,4)*1-(RIGHT($AD$4,4)*1)+0.25)*(1-MIN(0.75,INDEX([1]Hitters!$CF:$CF,MATCH($A51,[1]Hitters!$A:$A,0)))/0.75*1)+INDEX([1]Hitters!$CF:$CF,MATCH($A51,[1]Hitters!$A:$A,0)))/0.75*($M51+RIGHT(AJ$4,4)*1-RIGHT($AA$4,4)*1-20)*0.094)))))))</f>
        <v>-16</v>
      </c>
      <c r="AK51" s="96">
        <f>IF($D51=0,0,IF($D51=1,INDEX([1]Pitchers!$FK:$FK,MATCH($A51,[1]Pitchers!$A:$A,0)),MAX(-16,IF($D51=2,AJ51-MIN(0.75,0.25*(RIGHT(AK$4,4)*1-(RIGHT($AD$4,4)*1)+0.25)*(1-MIN(0.75,INDEX([1]Hitters!$CF:$CF,MATCH($A51,[1]Hitters!$A:$A,0)))/0.75*1)+INDEX([1]Hitters!$CF:$CF,MATCH($A51,[1]Hitters!$A:$A,0)))/0.75*1,IF($D51&gt;6,(AJ51-MIN(0.75,0.25*(RIGHT(AK$4,4)*1-(RIGHT($AD$4,4)*1)+0.25)*(1-MIN(0.75,INDEX([1]Hitters!$CF:$CF,MATCH($A51,[1]Hitters!$A:$A,0)))/0.75*1)+INDEX([1]Hitters!$CF:$CF,MATCH($A51,[1]Hitters!$A:$A,0)))/0.75*($M51+RIGHT(AK$4,4)*1-RIGHT($AA$4,4)*1+10)*0.05),IF($D51=3,(AJ51-MIN(0.75,0.25*(RIGHT(AK$4,4)*1-(RIGHT($AD$4,4)*1)+0.25)*(1-MIN(0.75,INDEX([1]Hitters!$CF:$CF,MATCH($A51,[1]Hitters!$A:$A,0)))/0.75*1)+INDEX([1]Hitters!$CF:$CF,MATCH($A51,[1]Hitters!$A:$A,0)))/0.75*($M51+RIGHT(AK$4,4)*1-RIGHT($AA$4,4)*1-27)*0.1),(AJ51-MIN(0.75,0.25*(RIGHT(AK$4,4)*1-(RIGHT($AD$4,4)*1)+0.25)*(1-MIN(0.75,INDEX([1]Hitters!$CF:$CF,MATCH($A51,[1]Hitters!$A:$A,0)))/0.75*1)+INDEX([1]Hitters!$CF:$CF,MATCH($A51,[1]Hitters!$A:$A,0)))/0.75*($M51+RIGHT(AK$4,4)*1-RIGHT($AA$4,4)*1-20)*0.094)))))))</f>
        <v>-16</v>
      </c>
      <c r="AL51" s="96">
        <f>IF($D51=0,0,IF($D51=1,INDEX([1]Pitchers!$FK:$FK,MATCH($A51,[1]Pitchers!$A:$A,0)),MAX(-16,IF($D51=2,AK51-MIN(0.75,0.25*(RIGHT(AL$4,4)*1-(RIGHT($AD$4,4)*1)+0.25)*(1-MIN(0.75,INDEX([1]Hitters!$CF:$CF,MATCH($A51,[1]Hitters!$A:$A,0)))/0.75*1)+INDEX([1]Hitters!$CF:$CF,MATCH($A51,[1]Hitters!$A:$A,0)))/0.75*1,IF($D51&gt;6,(AK51-MIN(0.75,0.25*(RIGHT(AL$4,4)*1-(RIGHT($AD$4,4)*1)+0.25)*(1-MIN(0.75,INDEX([1]Hitters!$CF:$CF,MATCH($A51,[1]Hitters!$A:$A,0)))/0.75*1)+INDEX([1]Hitters!$CF:$CF,MATCH($A51,[1]Hitters!$A:$A,0)))/0.75*($M51+RIGHT(AL$4,4)*1-RIGHT($AA$4,4)*1+10)*0.05),IF($D51=3,(AK51-MIN(0.75,0.25*(RIGHT(AL$4,4)*1-(RIGHT($AD$4,4)*1)+0.25)*(1-MIN(0.75,INDEX([1]Hitters!$CF:$CF,MATCH($A51,[1]Hitters!$A:$A,0)))/0.75*1)+INDEX([1]Hitters!$CF:$CF,MATCH($A51,[1]Hitters!$A:$A,0)))/0.75*($M51+RIGHT(AL$4,4)*1-RIGHT($AA$4,4)*1-27)*0.1),(AK51-MIN(0.75,0.25*(RIGHT(AL$4,4)*1-(RIGHT($AD$4,4)*1)+0.25)*(1-MIN(0.75,INDEX([1]Hitters!$CF:$CF,MATCH($A51,[1]Hitters!$A:$A,0)))/0.75*1)+INDEX([1]Hitters!$CF:$CF,MATCH($A51,[1]Hitters!$A:$A,0)))/0.75*($M51+RIGHT(AL$4,4)*1-RIGHT($AA$4,4)*1-20)*0.094)))))))</f>
        <v>-16</v>
      </c>
      <c r="AM51" s="98">
        <f>MAX(IF($D51=0,20,IF($D51=1,60,150)),MAX(0,IF($D51&gt;1,INDEX([1]Hitters!$ER:$ER,MATCH($A51,[1]Hitters!$A:$A,0))*(0.4+MAX(0,0.6*MIN(1,(IF(O51="",0,(((4.25+(O51-0.263)*4.2)^(((4.25+(O51-0.263)*4.2)+(4.25-AA51*600/600*4.2/600))^0.285))/((4.25+(O51-0.263)*4.2)^(((4.25+(O51-0.263)*4.2)+(4.25-AA51*600/600*4.2/600))^0.285)+(4.25-AA51*600/600*4.2/600)^(((4.25+(O51-0.263)*4.2)+(4.25-AA51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51,[1]Pitchers!$A:$A,0))))*IF($D51&lt;2,(0.4+0.6*MAX(0,MIN(1,IF($D51=0,((4.25)^(((4.25)+(4.25-(4-O51)*4.25/4*1/9))^0.285)/((4.25)^(((4.25)+(4.25-(4-O51)*4.25/4*1/9))^0.285)+(4.25-(4-O51)*4.25/4*1/9)^(((4.25)+(4.25-(4-O51)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51)))/0.5345*0.0009131+0.0104414*(3.74-MIN(3.74,O51)))*50,(((4.25+(AA51-0.263)*0.32*198*MAX(6,198/33)/198)^(((4.25+(AA51-0.263)*0.32*198*MAX(6,198/33)/198)+(4.25-(4-O51)*4.25/4*MAX(6,198/33)/9))^0.285)/((4.25+(AA51-0.263)*0.32*198*MAX(6,198/33)/198)^(((4.25+(AA51-0.263)*0.32*198*MAX(6,198/33)/198)+(4.25-(4-O51)*4.25/4*MAX(6,198/33)/9))^0.285)+(4.25-(4-O51)*4.25/4*MAX(6,198/33)/9)^(((4.25+(AA51-0.263)*0.32*198*MAX(6,198/33)/198)+(4.25-(4-O51)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51=0,50,198)/0.0065))),1))</f>
        <v>490.04256207672091</v>
      </c>
      <c r="AN51" s="98">
        <f t="shared" si="71"/>
        <v>380.86322267960702</v>
      </c>
      <c r="AO51" s="98">
        <f t="shared" si="72"/>
        <v>272.9165508315084</v>
      </c>
      <c r="AP51" s="98">
        <f t="shared" si="73"/>
        <v>174.8951111111104</v>
      </c>
      <c r="AQ51" s="98">
        <f t="shared" si="74"/>
        <v>160.96177777777683</v>
      </c>
      <c r="AR51" s="98">
        <f t="shared" si="75"/>
        <v>150</v>
      </c>
      <c r="AS51" s="98">
        <f t="shared" si="76"/>
        <v>150</v>
      </c>
      <c r="AT51" s="98">
        <f t="shared" si="77"/>
        <v>150</v>
      </c>
      <c r="AU51" s="98">
        <f t="shared" si="78"/>
        <v>150</v>
      </c>
      <c r="AV51" s="98">
        <f t="shared" si="79"/>
        <v>150</v>
      </c>
      <c r="AW51" s="98">
        <f t="shared" si="80"/>
        <v>150</v>
      </c>
      <c r="AX51" s="98">
        <f t="shared" si="81"/>
        <v>150</v>
      </c>
      <c r="AY51" s="96">
        <f t="shared" si="82"/>
        <v>1.6131198305296532</v>
      </c>
      <c r="AZ51" s="96">
        <f t="shared" si="83"/>
        <v>6.5</v>
      </c>
      <c r="BA51" s="96">
        <f t="shared" si="84"/>
        <v>1.6131198305296532</v>
      </c>
      <c r="BB51" s="96">
        <f t="shared" si="85"/>
        <v>0.84781621434006049</v>
      </c>
      <c r="BC51" s="96">
        <f t="shared" si="86"/>
        <v>0.30093692539707362</v>
      </c>
      <c r="BD51" s="96">
        <f t="shared" si="87"/>
        <v>0</v>
      </c>
      <c r="BE51" s="96">
        <f t="shared" si="88"/>
        <v>0</v>
      </c>
      <c r="BF51" s="96">
        <f t="shared" si="89"/>
        <v>0</v>
      </c>
      <c r="BG51" s="96">
        <f t="shared" si="90"/>
        <v>0</v>
      </c>
      <c r="BH51" s="96">
        <f t="shared" si="91"/>
        <v>0</v>
      </c>
      <c r="BI51" s="96">
        <f t="shared" si="92"/>
        <v>0</v>
      </c>
      <c r="BJ51" s="96">
        <f t="shared" si="93"/>
        <v>0</v>
      </c>
      <c r="BK51" s="96">
        <f t="shared" si="94"/>
        <v>0</v>
      </c>
      <c r="BL51" s="96">
        <f t="shared" si="95"/>
        <v>0</v>
      </c>
      <c r="BM51" s="129">
        <f t="shared" si="132"/>
        <v>7</v>
      </c>
      <c r="BN51" s="129" t="str">
        <f t="shared" si="132"/>
        <v/>
      </c>
      <c r="BO51" s="129" t="str">
        <f t="shared" si="132"/>
        <v/>
      </c>
      <c r="BP51" s="129" t="str">
        <f t="shared" si="132"/>
        <v/>
      </c>
      <c r="BQ51" s="129" t="str">
        <f t="shared" si="132"/>
        <v/>
      </c>
      <c r="BR51" s="129" t="str">
        <f t="shared" si="132"/>
        <v/>
      </c>
      <c r="BS51" s="129" t="str">
        <f t="shared" si="132"/>
        <v/>
      </c>
      <c r="BT51" s="129" t="str">
        <f t="shared" si="132"/>
        <v/>
      </c>
      <c r="BU51" s="129" t="str">
        <f t="shared" si="132"/>
        <v/>
      </c>
      <c r="BV51" s="129" t="str">
        <f t="shared" si="132"/>
        <v/>
      </c>
      <c r="BW51" s="129" t="str">
        <f t="shared" si="132"/>
        <v/>
      </c>
      <c r="BX51" s="129" t="str">
        <f t="shared" si="132"/>
        <v/>
      </c>
      <c r="BY51" s="130">
        <f t="shared" si="96"/>
        <v>13.404958644237226</v>
      </c>
      <c r="BZ51" s="130">
        <f t="shared" si="97"/>
        <v>7.621656200456508</v>
      </c>
      <c r="CA51" s="130">
        <f t="shared" si="98"/>
        <v>3.1542636820021892</v>
      </c>
      <c r="CB51" s="130">
        <f t="shared" si="99"/>
        <v>0.5</v>
      </c>
      <c r="CC51" s="130">
        <f t="shared" si="100"/>
        <v>0.5</v>
      </c>
      <c r="CD51" s="130">
        <f t="shared" si="101"/>
        <v>0.5</v>
      </c>
      <c r="CE51" s="130">
        <f t="shared" si="102"/>
        <v>0.5</v>
      </c>
      <c r="CF51" s="130">
        <f t="shared" si="103"/>
        <v>0.5</v>
      </c>
      <c r="CG51" s="130">
        <f t="shared" si="104"/>
        <v>0.5</v>
      </c>
      <c r="CH51" s="130">
        <f t="shared" si="105"/>
        <v>0.5</v>
      </c>
      <c r="CI51" s="130">
        <f t="shared" si="106"/>
        <v>0.5</v>
      </c>
      <c r="CJ51" s="130">
        <f t="shared" si="107"/>
        <v>0.5</v>
      </c>
      <c r="CK51" s="131">
        <f t="shared" si="108"/>
        <v>1</v>
      </c>
      <c r="CL51" s="96">
        <f t="shared" si="109"/>
        <v>-0.15779598030320074</v>
      </c>
      <c r="CM51" s="96">
        <f t="shared" si="110"/>
        <v>-0.52854729977950332</v>
      </c>
      <c r="CN51" s="96">
        <f t="shared" si="111"/>
        <v>-0.68532890599783147</v>
      </c>
      <c r="CO51" s="96">
        <f t="shared" si="112"/>
        <v>-0.63203595253333078</v>
      </c>
      <c r="CP51" s="96">
        <f t="shared" si="113"/>
        <v>-0.58168367253332987</v>
      </c>
      <c r="CQ51" s="96">
        <f t="shared" si="114"/>
        <v>-0.54206999999999994</v>
      </c>
      <c r="CR51" s="96">
        <f t="shared" si="115"/>
        <v>-0.54206999999999994</v>
      </c>
      <c r="CS51" s="96">
        <f t="shared" si="116"/>
        <v>-0.54206999999999994</v>
      </c>
      <c r="CT51" s="96">
        <f t="shared" si="117"/>
        <v>-0.54206999999999994</v>
      </c>
      <c r="CU51" s="96">
        <f t="shared" si="118"/>
        <v>-0.54206999999999994</v>
      </c>
      <c r="CV51" s="96">
        <f t="shared" si="119"/>
        <v>-0.54206999999999994</v>
      </c>
      <c r="CW51" s="96">
        <f t="shared" si="120"/>
        <v>-0.54206999999999994</v>
      </c>
      <c r="CX51" s="96">
        <f>MAX(0,(IF(CL51&gt;0,(CL51-ROUNDDOWN(CL51,1))/0.1*LOOKUP(ROUNDUP(CL51+81.1,1),CB!$A:$A,CB!$C:$C)+(1-(CL51-ROUNDDOWN(CL51,1))/0.1)*LOOKUP(ROUNDDOWN(CL51+81.1,1),CB!$A:$A,CB!$C:$C),(CL51-ROUNDDOWN(CL51-0.1,1))/0.1*LOOKUP(ROUNDUP(CL51+81.1,1),CB!$A:$A,CB!$C:$C)+(1-(CL51-ROUNDDOWN(CL51-0.1,1))/0.1)*LOOKUP(ROUNDDOWN(CL51+81.1,1),CB!$A:$A,CB!$C:$C))-LOOKUP(81.1,CB!$A:$A,CB!$C:$C))/(1-(BINOMDIST(97,162,0.5,TRUE)-BINOMDIST(87,162,0.5,TRUE)))*$C$2*($B$1^(LEFT(CX$4,4)*1-LEFT($BA$4,4)*1))*(37.75+CL51))</f>
        <v>0</v>
      </c>
      <c r="CY51" s="96">
        <f>MAX(0,(IF(CM51&gt;0,(CM51-ROUNDDOWN(CM51,1))/0.1*LOOKUP(ROUNDUP(CM51+81.1,1),CB!$A:$A,CB!$C:$C)+(1-(CM51-ROUNDDOWN(CM51,1))/0.1)*LOOKUP(ROUNDDOWN(CM51+81.1,1),CB!$A:$A,CB!$C:$C),(CM51-ROUNDDOWN(CM51-0.1,1))/0.1*LOOKUP(ROUNDUP(CM51+81.1,1),CB!$A:$A,CB!$C:$C)+(1-(CM51-ROUNDDOWN(CM51-0.1,1))/0.1)*LOOKUP(ROUNDDOWN(CM51+81.1,1),CB!$A:$A,CB!$C:$C))-LOOKUP(81.1,CB!$A:$A,CB!$C:$C))/(1-(BINOMDIST(97,162,0.5,TRUE)-BINOMDIST(87,162,0.5,TRUE)))*$C$2*($B$1^(LEFT(CY$4,4)*1-LEFT($BA$4,4)*1))*(37.75+CM51))</f>
        <v>0</v>
      </c>
      <c r="CZ51" s="96">
        <f>MAX(0,(IF(CN51&gt;0,(CN51-ROUNDDOWN(CN51,1))/0.1*LOOKUP(ROUNDUP(CN51+81.1,1),CB!$A:$A,CB!$C:$C)+(1-(CN51-ROUNDDOWN(CN51,1))/0.1)*LOOKUP(ROUNDDOWN(CN51+81.1,1),CB!$A:$A,CB!$C:$C),(CN51-ROUNDDOWN(CN51-0.1,1))/0.1*LOOKUP(ROUNDUP(CN51+81.1,1),CB!$A:$A,CB!$C:$C)+(1-(CN51-ROUNDDOWN(CN51-0.1,1))/0.1)*LOOKUP(ROUNDDOWN(CN51+81.1,1),CB!$A:$A,CB!$C:$C))-LOOKUP(81.1,CB!$A:$A,CB!$C:$C))/(1-(BINOMDIST(97,162,0.5,TRUE)-BINOMDIST(87,162,0.5,TRUE)))*$C$2*($B$1^(LEFT(CZ$4,4)*1-LEFT($BA$4,4)*1))*(37.75+CN51))</f>
        <v>0</v>
      </c>
      <c r="DA51" s="96">
        <f>MAX(0,(IF(CO51&gt;0,(CO51-ROUNDDOWN(CO51,1))/0.1*LOOKUP(ROUNDUP(CO51+81.1,1),CB!$A:$A,CB!$C:$C)+(1-(CO51-ROUNDDOWN(CO51,1))/0.1)*LOOKUP(ROUNDDOWN(CO51+81.1,1),CB!$A:$A,CB!$C:$C),(CO51-ROUNDDOWN(CO51-0.1,1))/0.1*LOOKUP(ROUNDUP(CO51+81.1,1),CB!$A:$A,CB!$C:$C)+(1-(CO51-ROUNDDOWN(CO51-0.1,1))/0.1)*LOOKUP(ROUNDDOWN(CO51+81.1,1),CB!$A:$A,CB!$C:$C))-LOOKUP(81.1,CB!$A:$A,CB!$C:$C))/(1-(BINOMDIST(97,162,0.5,TRUE)-BINOMDIST(87,162,0.5,TRUE)))*$C$2*($B$1^(LEFT(DA$4,4)*1-LEFT($BA$4,4)*1))*(37.75+CO51))</f>
        <v>0</v>
      </c>
      <c r="DB51" s="96">
        <f>MAX(0,(IF(CP51&gt;0,(CP51-ROUNDDOWN(CP51,1))/0.1*LOOKUP(ROUNDUP(CP51+81.1,1),CB!$A:$A,CB!$C:$C)+(1-(CP51-ROUNDDOWN(CP51,1))/0.1)*LOOKUP(ROUNDDOWN(CP51+81.1,1),CB!$A:$A,CB!$C:$C),(CP51-ROUNDDOWN(CP51-0.1,1))/0.1*LOOKUP(ROUNDUP(CP51+81.1,1),CB!$A:$A,CB!$C:$C)+(1-(CP51-ROUNDDOWN(CP51-0.1,1))/0.1)*LOOKUP(ROUNDDOWN(CP51+81.1,1),CB!$A:$A,CB!$C:$C))-LOOKUP(81.1,CB!$A:$A,CB!$C:$C))/(1-(BINOMDIST(97,162,0.5,TRUE)-BINOMDIST(87,162,0.5,TRUE)))*$C$2*($B$1^(LEFT(DB$4,4)*1-LEFT($BA$4,4)*1))*(37.75+CP51))</f>
        <v>0</v>
      </c>
      <c r="DC51" s="96">
        <f>MAX(0,(IF(CQ51&gt;0,(CQ51-ROUNDDOWN(CQ51,1))/0.1*LOOKUP(ROUNDUP(CQ51+81.1,1),CB!$A:$A,CB!$C:$C)+(1-(CQ51-ROUNDDOWN(CQ51,1))/0.1)*LOOKUP(ROUNDDOWN(CQ51+81.1,1),CB!$A:$A,CB!$C:$C),(CQ51-ROUNDDOWN(CQ51-0.1,1))/0.1*LOOKUP(ROUNDUP(CQ51+81.1,1),CB!$A:$A,CB!$C:$C)+(1-(CQ51-ROUNDDOWN(CQ51-0.1,1))/0.1)*LOOKUP(ROUNDDOWN(CQ51+81.1,1),CB!$A:$A,CB!$C:$C))-LOOKUP(81.1,CB!$A:$A,CB!$C:$C))/(1-(BINOMDIST(97,162,0.5,TRUE)-BINOMDIST(87,162,0.5,TRUE)))*$C$2*($B$1^(LEFT(DC$4,4)*1-LEFT($BA$4,4)*1))*(37.75+CQ51))</f>
        <v>0</v>
      </c>
      <c r="DD51" s="96">
        <f>MAX(0,(IF(CR51&gt;0,(CR51-ROUNDDOWN(CR51,1))/0.1*LOOKUP(ROUNDUP(CR51+81.1,1),CB!$A:$A,CB!$C:$C)+(1-(CR51-ROUNDDOWN(CR51,1))/0.1)*LOOKUP(ROUNDDOWN(CR51+81.1,1),CB!$A:$A,CB!$C:$C),(CR51-ROUNDDOWN(CR51-0.1,1))/0.1*LOOKUP(ROUNDUP(CR51+81.1,1),CB!$A:$A,CB!$C:$C)+(1-(CR51-ROUNDDOWN(CR51-0.1,1))/0.1)*LOOKUP(ROUNDDOWN(CR51+81.1,1),CB!$A:$A,CB!$C:$C))-LOOKUP(81.1,CB!$A:$A,CB!$C:$C))/(1-(BINOMDIST(97,162,0.5,TRUE)-BINOMDIST(87,162,0.5,TRUE)))*$C$2*($B$1^(LEFT(DD$4,4)*1-LEFT($BA$4,4)*1))*(37.75+CR51))</f>
        <v>0</v>
      </c>
      <c r="DE51" s="96">
        <f>MAX(0,(IF(CS51&gt;0,(CS51-ROUNDDOWN(CS51,1))/0.1*LOOKUP(ROUNDUP(CS51+81.1,1),CB!$A:$A,CB!$C:$C)+(1-(CS51-ROUNDDOWN(CS51,1))/0.1)*LOOKUP(ROUNDDOWN(CS51+81.1,1),CB!$A:$A,CB!$C:$C),(CS51-ROUNDDOWN(CS51-0.1,1))/0.1*LOOKUP(ROUNDUP(CS51+81.1,1),CB!$A:$A,CB!$C:$C)+(1-(CS51-ROUNDDOWN(CS51-0.1,1))/0.1)*LOOKUP(ROUNDDOWN(CS51+81.1,1),CB!$A:$A,CB!$C:$C))-LOOKUP(81.1,CB!$A:$A,CB!$C:$C))/(1-(BINOMDIST(97,162,0.5,TRUE)-BINOMDIST(87,162,0.5,TRUE)))*$C$2*($B$1^(LEFT(DE$4,4)*1-LEFT($BA$4,4)*1))*(37.75+CS51))</f>
        <v>0</v>
      </c>
      <c r="DF51" s="96">
        <f>MAX(0,(IF(CT51&gt;0,(CT51-ROUNDDOWN(CT51,1))/0.1*LOOKUP(ROUNDUP(CT51+81.1,1),CB!$A:$A,CB!$C:$C)+(1-(CT51-ROUNDDOWN(CT51,1))/0.1)*LOOKUP(ROUNDDOWN(CT51+81.1,1),CB!$A:$A,CB!$C:$C),(CT51-ROUNDDOWN(CT51-0.1,1))/0.1*LOOKUP(ROUNDUP(CT51+81.1,1),CB!$A:$A,CB!$C:$C)+(1-(CT51-ROUNDDOWN(CT51-0.1,1))/0.1)*LOOKUP(ROUNDDOWN(CT51+81.1,1),CB!$A:$A,CB!$C:$C))-LOOKUP(81.1,CB!$A:$A,CB!$C:$C))/(1-(BINOMDIST(97,162,0.5,TRUE)-BINOMDIST(87,162,0.5,TRUE)))*$C$2*($B$1^(LEFT(DF$4,4)*1-LEFT($BA$4,4)*1))*(37.75+CT51))</f>
        <v>0</v>
      </c>
      <c r="DG51" s="96">
        <f>MAX(0,(IF(CU51&gt;0,(CU51-ROUNDDOWN(CU51,1))/0.1*LOOKUP(ROUNDUP(CU51+81.1,1),CB!$A:$A,CB!$C:$C)+(1-(CU51-ROUNDDOWN(CU51,1))/0.1)*LOOKUP(ROUNDDOWN(CU51+81.1,1),CB!$A:$A,CB!$C:$C),(CU51-ROUNDDOWN(CU51-0.1,1))/0.1*LOOKUP(ROUNDUP(CU51+81.1,1),CB!$A:$A,CB!$C:$C)+(1-(CU51-ROUNDDOWN(CU51-0.1,1))/0.1)*LOOKUP(ROUNDDOWN(CU51+81.1,1),CB!$A:$A,CB!$C:$C))-LOOKUP(81.1,CB!$A:$A,CB!$C:$C))/(1-(BINOMDIST(97,162,0.5,TRUE)-BINOMDIST(87,162,0.5,TRUE)))*$C$2*($B$1^(LEFT(DG$4,4)*1-LEFT($BA$4,4)*1))*(37.75+CU51))</f>
        <v>0</v>
      </c>
      <c r="DH51" s="96">
        <f>MAX(0,(IF(CV51&gt;0,(CV51-ROUNDDOWN(CV51,1))/0.1*LOOKUP(ROUNDUP(CV51+81.1,1),CB!$A:$A,CB!$C:$C)+(1-(CV51-ROUNDDOWN(CV51,1))/0.1)*LOOKUP(ROUNDDOWN(CV51+81.1,1),CB!$A:$A,CB!$C:$C),(CV51-ROUNDDOWN(CV51-0.1,1))/0.1*LOOKUP(ROUNDUP(CV51+81.1,1),CB!$A:$A,CB!$C:$C)+(1-(CV51-ROUNDDOWN(CV51-0.1,1))/0.1)*LOOKUP(ROUNDDOWN(CV51+81.1,1),CB!$A:$A,CB!$C:$C))-LOOKUP(81.1,CB!$A:$A,CB!$C:$C))/(1-(BINOMDIST(97,162,0.5,TRUE)-BINOMDIST(87,162,0.5,TRUE)))*$C$2*($B$1^(LEFT(DH$4,4)*1-LEFT($BA$4,4)*1))*(37.75+CV51))</f>
        <v>0</v>
      </c>
      <c r="DI51" s="96">
        <f>MAX(0,(IF(CW51&gt;0,(CW51-ROUNDDOWN(CW51,1))/0.1*LOOKUP(ROUNDUP(CW51+81.1,1),CB!$A:$A,CB!$C:$C)+(1-(CW51-ROUNDDOWN(CW51,1))/0.1)*LOOKUP(ROUNDDOWN(CW51+81.1,1),CB!$A:$A,CB!$C:$C),(CW51-ROUNDDOWN(CW51-0.1,1))/0.1*LOOKUP(ROUNDUP(CW51+81.1,1),CB!$A:$A,CB!$C:$C)+(1-(CW51-ROUNDDOWN(CW51-0.1,1))/0.1)*LOOKUP(ROUNDDOWN(CW51+81.1,1),CB!$A:$A,CB!$C:$C))-LOOKUP(81.1,CB!$A:$A,CB!$C:$C))/(1-(BINOMDIST(97,162,0.5,TRUE)-BINOMDIST(87,162,0.5,TRUE)))*$C$2*($B$1^(LEFT(DI$4,4)*1-LEFT($BA$4,4)*1))*(37.75+CW51))</f>
        <v>0</v>
      </c>
      <c r="DJ51" s="90">
        <f t="shared" si="121"/>
        <v>0</v>
      </c>
      <c r="DK51" s="132"/>
      <c r="DL51" s="132">
        <f t="shared" si="122"/>
        <v>13.404958644237226</v>
      </c>
      <c r="DM51" s="132">
        <f t="shared" si="123"/>
        <v>21.635383522986441</v>
      </c>
      <c r="DN51" s="132">
        <f t="shared" si="124"/>
        <v>26.34066300764551</v>
      </c>
      <c r="DO51" s="132">
        <f t="shared" si="125"/>
        <v>29.254881733983371</v>
      </c>
      <c r="DP51" s="132">
        <f t="shared" si="126"/>
        <v>32.29655543057369</v>
      </c>
      <c r="DQ51" s="132">
        <f t="shared" si="127"/>
        <v>35.460756330436723</v>
      </c>
      <c r="DR51" s="132">
        <f t="shared" si="128"/>
        <v>38.741765366830435</v>
      </c>
      <c r="DS51" s="132">
        <f t="shared" si="129"/>
        <v>42.133226771798917</v>
      </c>
      <c r="DT51" s="132">
        <f t="shared" si="130"/>
        <v>45.628309150293774</v>
      </c>
      <c r="DU51" s="132">
        <f t="shared" si="131"/>
        <v>49.219865715022337</v>
      </c>
      <c r="DV51" s="132"/>
      <c r="DW51" s="132"/>
      <c r="DX51" s="132"/>
      <c r="DY51" s="132"/>
      <c r="DZ51" s="132"/>
      <c r="EA51" s="132"/>
      <c r="EB51" s="132"/>
      <c r="EC51" s="132"/>
      <c r="ED51" s="132"/>
      <c r="EE51" s="132"/>
      <c r="ER51" s="132"/>
      <c r="ES51" s="132"/>
      <c r="ET51" s="132"/>
      <c r="EU51" s="132"/>
      <c r="EV51" s="132"/>
      <c r="EW51" s="132"/>
      <c r="EX51" s="132"/>
      <c r="EY51" s="132"/>
      <c r="EZ51" s="132"/>
      <c r="FA51" s="132"/>
      <c r="FB51" s="132"/>
      <c r="FC51" s="132"/>
    </row>
    <row r="52" spans="1:159" ht="12.75" customHeight="1" x14ac:dyDescent="0.2">
      <c r="A52">
        <v>450729</v>
      </c>
      <c r="B52" s="99" t="str">
        <f>INDEX([1]Bios!$O:$O,MATCH(A52,[1]Bios!$C:$C,0))</f>
        <v>Fister, Doug</v>
      </c>
      <c r="C52" s="92" t="s">
        <v>54</v>
      </c>
      <c r="D52" s="94">
        <f>LOOKUP(IF(INDEX([1]Bios!$M:$M,MATCH(A52,[1]Bios!$C:$C,0))="P",INDEX([1]Pitchers!$Q:$Q,MATCH(A52,[1]Pitchers!$A:$A,0)),INDEX([1]Hitters!$AV:$AV,MATCH(A52,[1]Hitters!$A:$A,0))),Positions!A:A,Positions!B:B)</f>
        <v>1</v>
      </c>
      <c r="E52" s="137">
        <v>1</v>
      </c>
      <c r="F52" s="138">
        <f t="shared" si="68"/>
        <v>9.4112007679791638</v>
      </c>
      <c r="G52" s="138">
        <v>7</v>
      </c>
      <c r="H52" s="94"/>
      <c r="I52" s="93">
        <f>6</f>
        <v>6</v>
      </c>
      <c r="J52" s="93">
        <f>6</f>
        <v>6</v>
      </c>
      <c r="K52" s="94">
        <f>MIN(IF(D52&gt;1,INDEX([1]Hitters!$DA:$DA,MATCH(A52,[1]Hitters!$A:$A,0)),INDEX([1]Pitchers!$DA:$DA,MATCH(A52,[1]Pitchers!$A:$A,0))),J52)</f>
        <v>6</v>
      </c>
      <c r="L52" s="94">
        <f t="shared" si="69"/>
        <v>4</v>
      </c>
      <c r="M52" s="95">
        <f>IF(D52&gt;1,INDEX([1]Hitters!$CV:$CV,MATCH($A52,[1]Hitters!$A:$A,0)),INDEX([1]Pitchers!$CP:$CP,MATCH($A52,[1]Pitchers!$A:$A,0)))</f>
        <v>32.375</v>
      </c>
      <c r="N52" s="90">
        <f t="shared" si="70"/>
        <v>2.4112007679791638</v>
      </c>
      <c r="O52" s="97">
        <f>IF($D52&gt;1,INDEX([1]Hitters!$AF:$AF,MATCH($A52,[1]Hitters!$A:$A,0)),INDEX([1]Pitchers!$AJ:$AJ,MATCH($A52,[1]Pitchers!$A:$A,0))*IF(OR(AND($D52=0,INDEX([1]Pitchers!$Q:$Q,MATCH($A52,[1]Pitchers!$A:$A,0))="R"),AND($D52=1,INDEX([1]Pitchers!$Q:$Q,MATCH($A52,[1]Pitchers!$A:$A,0))="S")),1,IF($D52=0,0.83+(1-INDEX([1]Pitchers!$BE:$BE,MATCH($A52,[1]Pitchers!$A:$A,0)))/8,1/(0.83+(1-INDEX([1]Pitchers!$BE:$BE,MATCH($A52,[1]Pitchers!$A:$A,0)))/8))))</f>
        <v>4.5210292238337635</v>
      </c>
      <c r="P52" s="97">
        <f>IF($D52&gt;1,O52+(LOOKUP(ROUNDDOWN($M52+RIGHT(P$4,4)*1-2016,0),Age!$A:$A,Age!$C:$C)*(1-($M52+RIGHT(P$4,4)*1-2016-ROUNDDOWN($M52+RIGHT(P$4,4)*1-2016,0)))+LOOKUP(ROUNDUP($M52+RIGHT(P$4,4)*1-2016,0),Age!$A:$A,Age!$C:$C)*(($M52+RIGHT(P$4,4)*1-2016-ROUNDDOWN($M52+RIGHT(P$4,4)*1-2016,0))))*IF($M52+RIGHT(P$4,4)*1-2016&gt;27,1,INDEX([1]Hitters!$BG:$BG,MATCH($A52,[1]Hitters!$A:$A,0))),O52*(1-(1-(LOOKUP(ROUNDDOWN($M52+RIGHT(P$4,4)*1-2016,0),Age!$A:$A,Age!$L:$L)*(1-($M52+RIGHT(P$4,4)*1-2016-ROUNDDOWN($M52+RIGHT(P$4,4)*1-2016,0)))+LOOKUP(ROUNDUP($M52+RIGHT(P$4,4)*1-2016,0),Age!$A:$A,Age!$L:$L)*(($M52+RIGHT(P$4,4)*1-2016-ROUNDDOWN($M52+RIGHT(P$4,4)*1-2016,0)))))*IF($M52+RIGHT(P$4,4)*1-2016&gt;27,1,INDEX([1]Pitchers!$BE:$BE,MATCH($A52,[1]Pitchers!$A:$A,0)))))</f>
        <v>4.6867532013199193</v>
      </c>
      <c r="Q52" s="97">
        <f>IF($D52&gt;1,P52+(LOOKUP(ROUNDDOWN($M52+RIGHT(Q$4,4)*1-2016,0),Age!$A:$A,Age!$C:$C)*(1-($M52+RIGHT(Q$4,4)*1-2016-ROUNDDOWN($M52+RIGHT(Q$4,4)*1-2016,0)))+LOOKUP(ROUNDUP($M52+RIGHT(Q$4,4)*1-2016,0),Age!$A:$A,Age!$C:$C)*(($M52+RIGHT(Q$4,4)*1-2016-ROUNDDOWN($M52+RIGHT(Q$4,4)*1-2016,0))))*IF($M52+RIGHT(Q$4,4)*1-2016&gt;27,1,INDEX([1]Hitters!$BG:$BG,MATCH($A52,[1]Hitters!$A:$A,0))),P52*(1-(1-(LOOKUP(ROUNDDOWN($M52+RIGHT(Q$4,4)*1-2016,0),Age!$A:$A,Age!$L:$L)*(1-($M52+RIGHT(Q$4,4)*1-2016-ROUNDDOWN($M52+RIGHT(Q$4,4)*1-2016,0)))+LOOKUP(ROUNDUP($M52+RIGHT(Q$4,4)*1-2016,0),Age!$A:$A,Age!$L:$L)*(($M52+RIGHT(Q$4,4)*1-2016-ROUNDDOWN($M52+RIGHT(Q$4,4)*1-2016,0)))))*IF($M52+RIGHT(Q$4,4)*1-2016&gt;27,1,INDEX([1]Pitchers!$BE:$BE,MATCH($A52,[1]Pitchers!$A:$A,0)))))</f>
        <v>4.8855008292633917</v>
      </c>
      <c r="R52" s="97">
        <f>IF($D52&gt;1,Q52+(LOOKUP(ROUNDDOWN($M52+RIGHT(R$4,4)*1-2016,0),Age!$A:$A,Age!$C:$C)*(1-($M52+RIGHT(R$4,4)*1-2016-ROUNDDOWN($M52+RIGHT(R$4,4)*1-2016,0)))+LOOKUP(ROUNDUP($M52+RIGHT(R$4,4)*1-2016,0),Age!$A:$A,Age!$C:$C)*(($M52+RIGHT(R$4,4)*1-2016-ROUNDDOWN($M52+RIGHT(R$4,4)*1-2016,0))))*IF($M52+RIGHT(R$4,4)*1-2016&gt;27,1,INDEX([1]Hitters!$BG:$BG,MATCH($A52,[1]Hitters!$A:$A,0))),Q52*(1-(1-(LOOKUP(ROUNDDOWN($M52+RIGHT(R$4,4)*1-2016,0),Age!$A:$A,Age!$L:$L)*(1-($M52+RIGHT(R$4,4)*1-2016-ROUNDDOWN($M52+RIGHT(R$4,4)*1-2016,0)))+LOOKUP(ROUNDUP($M52+RIGHT(R$4,4)*1-2016,0),Age!$A:$A,Age!$L:$L)*(($M52+RIGHT(R$4,4)*1-2016-ROUNDDOWN($M52+RIGHT(R$4,4)*1-2016,0)))))*IF($M52+RIGHT(R$4,4)*1-2016&gt;27,1,INDEX([1]Pitchers!$BE:$BE,MATCH($A52,[1]Pitchers!$A:$A,0)))))</f>
        <v>5.1207682285726062</v>
      </c>
      <c r="S52" s="97">
        <f>IF($D52&gt;1,R52+(LOOKUP(ROUNDDOWN($M52+RIGHT(S$4,4)*1-2016,0),Age!$A:$A,Age!$C:$C)*(1-($M52+RIGHT(S$4,4)*1-2016-ROUNDDOWN($M52+RIGHT(S$4,4)*1-2016,0)))+LOOKUP(ROUNDUP($M52+RIGHT(S$4,4)*1-2016,0),Age!$A:$A,Age!$C:$C)*(($M52+RIGHT(S$4,4)*1-2016-ROUNDDOWN($M52+RIGHT(S$4,4)*1-2016,0))))*IF($M52+RIGHT(S$4,4)*1-2016&gt;27,1,INDEX([1]Hitters!$BG:$BG,MATCH($A52,[1]Hitters!$A:$A,0))),R52*(1-(1-(LOOKUP(ROUNDDOWN($M52+RIGHT(S$4,4)*1-2016,0),Age!$A:$A,Age!$L:$L)*(1-($M52+RIGHT(S$4,4)*1-2016-ROUNDDOWN($M52+RIGHT(S$4,4)*1-2016,0)))+LOOKUP(ROUNDUP($M52+RIGHT(S$4,4)*1-2016,0),Age!$A:$A,Age!$L:$L)*(($M52+RIGHT(S$4,4)*1-2016-ROUNDDOWN($M52+RIGHT(S$4,4)*1-2016,0)))))*IF($M52+RIGHT(S$4,4)*1-2016&gt;27,1,INDEX([1]Pitchers!$BE:$BE,MATCH($A52,[1]Pitchers!$A:$A,0)))))</f>
        <v>5.3968096408940989</v>
      </c>
      <c r="T52" s="97">
        <f>IF($D52&gt;1,S52+(LOOKUP(ROUNDDOWN($M52+RIGHT(T$4,4)*1-2016,0),Age!$A:$A,Age!$C:$C)*(1-($M52+RIGHT(T$4,4)*1-2016-ROUNDDOWN($M52+RIGHT(T$4,4)*1-2016,0)))+LOOKUP(ROUNDUP($M52+RIGHT(T$4,4)*1-2016,0),Age!$A:$A,Age!$C:$C)*(($M52+RIGHT(T$4,4)*1-2016-ROUNDDOWN($M52+RIGHT(T$4,4)*1-2016,0))))*IF($M52+RIGHT(T$4,4)*1-2016&gt;27,1,INDEX([1]Hitters!$BG:$BG,MATCH($A52,[1]Hitters!$A:$A,0))),S52*(1-(1-(LOOKUP(ROUNDDOWN($M52+RIGHT(T$4,4)*1-2016,0),Age!$A:$A,Age!$L:$L)*(1-($M52+RIGHT(T$4,4)*1-2016-ROUNDDOWN($M52+RIGHT(T$4,4)*1-2016,0)))+LOOKUP(ROUNDUP($M52+RIGHT(T$4,4)*1-2016,0),Age!$A:$A,Age!$L:$L)*(($M52+RIGHT(T$4,4)*1-2016-ROUNDDOWN($M52+RIGHT(T$4,4)*1-2016,0)))))*IF($M52+RIGHT(T$4,4)*1-2016&gt;27,1,INDEX([1]Pitchers!$BE:$BE,MATCH($A52,[1]Pitchers!$A:$A,0)))))</f>
        <v>5.7187630660336888</v>
      </c>
      <c r="U52" s="97">
        <f>IF($D52&gt;1,T52+(LOOKUP(ROUNDDOWN($M52+RIGHT(U$4,4)*1-2016,0),Age!$A:$A,Age!$C:$C)*(1-($M52+RIGHT(U$4,4)*1-2016-ROUNDDOWN($M52+RIGHT(U$4,4)*1-2016,0)))+LOOKUP(ROUNDUP($M52+RIGHT(U$4,4)*1-2016,0),Age!$A:$A,Age!$C:$C)*(($M52+RIGHT(U$4,4)*1-2016-ROUNDDOWN($M52+RIGHT(U$4,4)*1-2016,0))))*IF($M52+RIGHT(U$4,4)*1-2016&gt;27,1,INDEX([1]Hitters!$BG:$BG,MATCH($A52,[1]Hitters!$A:$A,0))),T52*(1-(1-(LOOKUP(ROUNDDOWN($M52+RIGHT(U$4,4)*1-2016,0),Age!$A:$A,Age!$L:$L)*(1-($M52+RIGHT(U$4,4)*1-2016-ROUNDDOWN($M52+RIGHT(U$4,4)*1-2016,0)))+LOOKUP(ROUNDUP($M52+RIGHT(U$4,4)*1-2016,0),Age!$A:$A,Age!$L:$L)*(($M52+RIGHT(U$4,4)*1-2016-ROUNDDOWN($M52+RIGHT(U$4,4)*1-2016,0)))))*IF($M52+RIGHT(U$4,4)*1-2016&gt;27,1,INDEX([1]Pitchers!$BE:$BE,MATCH($A52,[1]Pitchers!$A:$A,0)))))</f>
        <v>6.0928059128214551</v>
      </c>
      <c r="V52" s="97">
        <f>IF($D52&gt;1,U52+(LOOKUP(ROUNDDOWN($M52+RIGHT(V$4,4)*1-2016,0),Age!$A:$A,Age!$C:$C)*(1-($M52+RIGHT(V$4,4)*1-2016-ROUNDDOWN($M52+RIGHT(V$4,4)*1-2016,0)))+LOOKUP(ROUNDUP($M52+RIGHT(V$4,4)*1-2016,0),Age!$A:$A,Age!$C:$C)*(($M52+RIGHT(V$4,4)*1-2016-ROUNDDOWN($M52+RIGHT(V$4,4)*1-2016,0))))*IF($M52+RIGHT(V$4,4)*1-2016&gt;27,1,INDEX([1]Hitters!$BG:$BG,MATCH($A52,[1]Hitters!$A:$A,0))),U52*(1-(1-(LOOKUP(ROUNDDOWN($M52+RIGHT(V$4,4)*1-2016,0),Age!$A:$A,Age!$L:$L)*(1-($M52+RIGHT(V$4,4)*1-2016-ROUNDDOWN($M52+RIGHT(V$4,4)*1-2016,0)))+LOOKUP(ROUNDUP($M52+RIGHT(V$4,4)*1-2016,0),Age!$A:$A,Age!$L:$L)*(($M52+RIGHT(V$4,4)*1-2016-ROUNDDOWN($M52+RIGHT(V$4,4)*1-2016,0)))))*IF($M52+RIGHT(V$4,4)*1-2016&gt;27,1,INDEX([1]Pitchers!$BE:$BE,MATCH($A52,[1]Pitchers!$A:$A,0)))))</f>
        <v>6.5263471335556567</v>
      </c>
      <c r="W52" s="97">
        <f>IF($D52&gt;1,V52+(LOOKUP(ROUNDDOWN($M52+RIGHT(W$4,4)*1-2016,0),Age!$A:$A,Age!$C:$C)*(1-($M52+RIGHT(W$4,4)*1-2016-ROUNDDOWN($M52+RIGHT(W$4,4)*1-2016,0)))+LOOKUP(ROUNDUP($M52+RIGHT(W$4,4)*1-2016,0),Age!$A:$A,Age!$C:$C)*(($M52+RIGHT(W$4,4)*1-2016-ROUNDDOWN($M52+RIGHT(W$4,4)*1-2016,0))))*IF($M52+RIGHT(W$4,4)*1-2016&gt;27,1,INDEX([1]Hitters!$BG:$BG,MATCH($A52,[1]Hitters!$A:$A,0))),V52*(1-(1-(LOOKUP(ROUNDDOWN($M52+RIGHT(W$4,4)*1-2016,0),Age!$A:$A,Age!$L:$L)*(1-($M52+RIGHT(W$4,4)*1-2016-ROUNDDOWN($M52+RIGHT(W$4,4)*1-2016,0)))+LOOKUP(ROUNDUP($M52+RIGHT(W$4,4)*1-2016,0),Age!$A:$A,Age!$L:$L)*(($M52+RIGHT(W$4,4)*1-2016-ROUNDDOWN($M52+RIGHT(W$4,4)*1-2016,0)))))*IF($M52+RIGHT(W$4,4)*1-2016&gt;27,1,INDEX([1]Pitchers!$BE:$BE,MATCH($A52,[1]Pitchers!$A:$A,0)))))</f>
        <v>7.0282640177956708</v>
      </c>
      <c r="X52" s="97">
        <f>IF($D52&gt;1,W52+(LOOKUP(ROUNDDOWN($M52+RIGHT(X$4,4)*1-2016,0),Age!$A:$A,Age!$C:$C)*(1-($M52+RIGHT(X$4,4)*1-2016-ROUNDDOWN($M52+RIGHT(X$4,4)*1-2016,0)))+LOOKUP(ROUNDUP($M52+RIGHT(X$4,4)*1-2016,0),Age!$A:$A,Age!$C:$C)*(($M52+RIGHT(X$4,4)*1-2016-ROUNDDOWN($M52+RIGHT(X$4,4)*1-2016,0))))*IF($M52+RIGHT(X$4,4)*1-2016&gt;27,1,INDEX([1]Hitters!$BG:$BG,MATCH($A52,[1]Hitters!$A:$A,0))),W52*(1-(1-(LOOKUP(ROUNDDOWN($M52+RIGHT(X$4,4)*1-2016,0),Age!$A:$A,Age!$L:$L)*(1-($M52+RIGHT(X$4,4)*1-2016-ROUNDDOWN($M52+RIGHT(X$4,4)*1-2016,0)))+LOOKUP(ROUNDUP($M52+RIGHT(X$4,4)*1-2016,0),Age!$A:$A,Age!$L:$L)*(($M52+RIGHT(X$4,4)*1-2016-ROUNDDOWN($M52+RIGHT(X$4,4)*1-2016,0)))))*IF($M52+RIGHT(X$4,4)*1-2016&gt;27,1,INDEX([1]Pitchers!$BE:$BE,MATCH($A52,[1]Pitchers!$A:$A,0)))))</f>
        <v>7.6091939655165932</v>
      </c>
      <c r="Y52" s="97">
        <f>IF($D52&gt;1,X52+(LOOKUP(ROUNDDOWN($M52+RIGHT(Y$4,4)*1-2016,0),Age!$A:$A,Age!$C:$C)*(1-($M52+RIGHT(Y$4,4)*1-2016-ROUNDDOWN($M52+RIGHT(Y$4,4)*1-2016,0)))+LOOKUP(ROUNDUP($M52+RIGHT(Y$4,4)*1-2016,0),Age!$A:$A,Age!$C:$C)*(($M52+RIGHT(Y$4,4)*1-2016-ROUNDDOWN($M52+RIGHT(Y$4,4)*1-2016,0))))*IF($M52+RIGHT(Y$4,4)*1-2016&gt;27,1,INDEX([1]Hitters!$BG:$BG,MATCH($A52,[1]Hitters!$A:$A,0))),X52*(1-(1-(LOOKUP(ROUNDDOWN($M52+RIGHT(Y$4,4)*1-2016,0),Age!$A:$A,Age!$L:$L)*(1-($M52+RIGHT(Y$4,4)*1-2016-ROUNDDOWN($M52+RIGHT(Y$4,4)*1-2016,0)))+LOOKUP(ROUNDUP($M52+RIGHT(Y$4,4)*1-2016,0),Age!$A:$A,Age!$L:$L)*(($M52+RIGHT(Y$4,4)*1-2016-ROUNDDOWN($M52+RIGHT(Y$4,4)*1-2016,0)))))*IF($M52+RIGHT(Y$4,4)*1-2016&gt;27,1,INDEX([1]Pitchers!$BE:$BE,MATCH($A52,[1]Pitchers!$A:$A,0)))))</f>
        <v>8.2818942695305449</v>
      </c>
      <c r="Z52" s="97">
        <f>IF($D52&gt;1,Y52+(LOOKUP(ROUNDDOWN($M52+RIGHT(Z$4,4)*1-2016,0),Age!$A:$A,Age!$C:$C)*(1-($M52+RIGHT(Z$4,4)*1-2016-ROUNDDOWN($M52+RIGHT(Z$4,4)*1-2016,0)))+LOOKUP(ROUNDUP($M52+RIGHT(Z$4,4)*1-2016,0),Age!$A:$A,Age!$C:$C)*(($M52+RIGHT(Z$4,4)*1-2016-ROUNDDOWN($M52+RIGHT(Z$4,4)*1-2016,0))))*IF($M52+RIGHT(Z$4,4)*1-2016&gt;27,1,INDEX([1]Hitters!$BG:$BG,MATCH($A52,[1]Hitters!$A:$A,0))),Y52*(1-(1-(LOOKUP(ROUNDDOWN($M52+RIGHT(Z$4,4)*1-2016,0),Age!$A:$A,Age!$L:$L)*(1-($M52+RIGHT(Z$4,4)*1-2016-ROUNDDOWN($M52+RIGHT(Z$4,4)*1-2016,0)))+LOOKUP(ROUNDUP($M52+RIGHT(Z$4,4)*1-2016,0),Age!$A:$A,Age!$L:$L)*(($M52+RIGHT(Z$4,4)*1-2016-ROUNDDOWN($M52+RIGHT(Z$4,4)*1-2016,0)))))*IF($M52+RIGHT(Z$4,4)*1-2016&gt;27,1,INDEX([1]Pitchers!$BE:$BE,MATCH($A52,[1]Pitchers!$A:$A,0)))))</f>
        <v>9.0616863768460316</v>
      </c>
      <c r="AA52" s="96">
        <f>IF($D52=0,0,IF($D52=1,INDEX([1]Pitchers!$FK:$FK,MATCH($A52,[1]Pitchers!$A:$A,0)),MAX(-16,IF($D52=10,-16,IF($D52&lt;2,0,INDEX([1]Hitters!$AZ:$AZ,MATCH($A52,[1]Hitters!$A:$A,0)))))))</f>
        <v>0.27084749554200044</v>
      </c>
      <c r="AB52" s="96">
        <f>IF($D52=0,0,IF($D52=1,INDEX([1]Pitchers!$FK:$FK,MATCH($A52,[1]Pitchers!$A:$A,0)),MAX(-16,IF($D52=2,AA52-MIN(0.75,0.25*(RIGHT(AB$4,4)*1-(RIGHT($AD$4,4)*1)+0.25)*(1-MIN(0.75,INDEX([1]Hitters!$CF:$CF,MATCH($A52,[1]Hitters!$A:$A,0)))/0.75*1)+INDEX([1]Hitters!$CF:$CF,MATCH($A52,[1]Hitters!$A:$A,0)))/0.75*1,IF($D52&gt;6,(AA52-MIN(0.75,0.25*(RIGHT(AB$4,4)*1-(RIGHT($AD$4,4)*1)+0.25)*(1-MIN(0.75,INDEX([1]Hitters!$CF:$CF,MATCH($A52,[1]Hitters!$A:$A,0)))/0.75*1)+INDEX([1]Hitters!$CF:$CF,MATCH($A52,[1]Hitters!$A:$A,0)))/0.75*($M52+RIGHT(AB$4,4)*1-RIGHT($AA$4,4)*1+10)*0.05),IF($D52=3,(AA52-MIN(0.75,0.25*(RIGHT(AB$4,4)*1-(RIGHT($AD$4,4)*1)+0.25)*(1-MIN(0.75,INDEX([1]Hitters!$CF:$CF,MATCH($A52,[1]Hitters!$A:$A,0)))/0.75*1)+INDEX([1]Hitters!$CF:$CF,MATCH($A52,[1]Hitters!$A:$A,0)))/0.75*($M52+RIGHT(AB$4,4)*1-RIGHT($AA$4,4)*1-27)*0.1),(AA52-MIN(0.75,0.25*(RIGHT(AB$4,4)*1-(RIGHT($AD$4,4)*1)+0.25)*(1-MIN(0.75,INDEX([1]Hitters!$CF:$CF,MATCH($A52,[1]Hitters!$A:$A,0)))/0.75*1)+INDEX([1]Hitters!$CF:$CF,MATCH($A52,[1]Hitters!$A:$A,0)))/0.75*($M52+RIGHT(AB$4,4)*1-RIGHT($AA$4,4)*1-20)*0.094)))))))</f>
        <v>0.27084749554200044</v>
      </c>
      <c r="AC52" s="96">
        <f>IF($D52=0,0,IF($D52=1,INDEX([1]Pitchers!$FK:$FK,MATCH($A52,[1]Pitchers!$A:$A,0)),MAX(-16,IF($D52=2,AB52-MIN(0.75,0.25*(RIGHT(AC$4,4)*1-(RIGHT($AD$4,4)*1)+0.25)*(1-MIN(0.75,INDEX([1]Hitters!$CF:$CF,MATCH($A52,[1]Hitters!$A:$A,0)))/0.75*1)+INDEX([1]Hitters!$CF:$CF,MATCH($A52,[1]Hitters!$A:$A,0)))/0.75*1,IF($D52&gt;6,(AB52-MIN(0.75,0.25*(RIGHT(AC$4,4)*1-(RIGHT($AD$4,4)*1)+0.25)*(1-MIN(0.75,INDEX([1]Hitters!$CF:$CF,MATCH($A52,[1]Hitters!$A:$A,0)))/0.75*1)+INDEX([1]Hitters!$CF:$CF,MATCH($A52,[1]Hitters!$A:$A,0)))/0.75*($M52+RIGHT(AC$4,4)*1-RIGHT($AA$4,4)*1+10)*0.05),IF($D52=3,(AB52-MIN(0.75,0.25*(RIGHT(AC$4,4)*1-(RIGHT($AD$4,4)*1)+0.25)*(1-MIN(0.75,INDEX([1]Hitters!$CF:$CF,MATCH($A52,[1]Hitters!$A:$A,0)))/0.75*1)+INDEX([1]Hitters!$CF:$CF,MATCH($A52,[1]Hitters!$A:$A,0)))/0.75*($M52+RIGHT(AC$4,4)*1-RIGHT($AA$4,4)*1-27)*0.1),(AB52-MIN(0.75,0.25*(RIGHT(AC$4,4)*1-(RIGHT($AD$4,4)*1)+0.25)*(1-MIN(0.75,INDEX([1]Hitters!$CF:$CF,MATCH($A52,[1]Hitters!$A:$A,0)))/0.75*1)+INDEX([1]Hitters!$CF:$CF,MATCH($A52,[1]Hitters!$A:$A,0)))/0.75*($M52+RIGHT(AC$4,4)*1-RIGHT($AA$4,4)*1-20)*0.094)))))))</f>
        <v>0.27084749554200044</v>
      </c>
      <c r="AD52" s="96">
        <f>IF($D52=0,0,IF($D52=1,INDEX([1]Pitchers!$FK:$FK,MATCH($A52,[1]Pitchers!$A:$A,0)),MAX(-16,IF($D52=2,AC52-MIN(0.75,0.25*(RIGHT(AD$4,4)*1-(RIGHT($AD$4,4)*1)+0.25)*(1-MIN(0.75,INDEX([1]Hitters!$CF:$CF,MATCH($A52,[1]Hitters!$A:$A,0)))/0.75*1)+INDEX([1]Hitters!$CF:$CF,MATCH($A52,[1]Hitters!$A:$A,0)))/0.75*1,IF($D52&gt;6,(AC52-MIN(0.75,0.25*(RIGHT(AD$4,4)*1-(RIGHT($AD$4,4)*1)+0.25)*(1-MIN(0.75,INDEX([1]Hitters!$CF:$CF,MATCH($A52,[1]Hitters!$A:$A,0)))/0.75*1)+INDEX([1]Hitters!$CF:$CF,MATCH($A52,[1]Hitters!$A:$A,0)))/0.75*($M52+RIGHT(AD$4,4)*1-RIGHT($AA$4,4)*1+10)*0.05),IF($D52=3,(AC52-MIN(0.75,0.25*(RIGHT(AD$4,4)*1-(RIGHT($AD$4,4)*1)+0.25)*(1-MIN(0.75,INDEX([1]Hitters!$CF:$CF,MATCH($A52,[1]Hitters!$A:$A,0)))/0.75*1)+INDEX([1]Hitters!$CF:$CF,MATCH($A52,[1]Hitters!$A:$A,0)))/0.75*($M52+RIGHT(AD$4,4)*1-RIGHT($AA$4,4)*1-27)*0.1),(AC52-MIN(0.75,0.25*(RIGHT(AD$4,4)*1-(RIGHT($AD$4,4)*1)+0.25)*(1-MIN(0.75,INDEX([1]Hitters!$CF:$CF,MATCH($A52,[1]Hitters!$A:$A,0)))/0.75*1)+INDEX([1]Hitters!$CF:$CF,MATCH($A52,[1]Hitters!$A:$A,0)))/0.75*($M52+RIGHT(AD$4,4)*1-RIGHT($AA$4,4)*1-20)*0.094)))))))</f>
        <v>0.27084749554200044</v>
      </c>
      <c r="AE52" s="96">
        <f>IF($D52=0,0,IF($D52=1,INDEX([1]Pitchers!$FK:$FK,MATCH($A52,[1]Pitchers!$A:$A,0)),MAX(-16,IF($D52=2,AD52-MIN(0.75,0.25*(RIGHT(AE$4,4)*1-(RIGHT($AD$4,4)*1)+0.25)*(1-MIN(0.75,INDEX([1]Hitters!$CF:$CF,MATCH($A52,[1]Hitters!$A:$A,0)))/0.75*1)+INDEX([1]Hitters!$CF:$CF,MATCH($A52,[1]Hitters!$A:$A,0)))/0.75*1,IF($D52&gt;6,(AD52-MIN(0.75,0.25*(RIGHT(AE$4,4)*1-(RIGHT($AD$4,4)*1)+0.25)*(1-MIN(0.75,INDEX([1]Hitters!$CF:$CF,MATCH($A52,[1]Hitters!$A:$A,0)))/0.75*1)+INDEX([1]Hitters!$CF:$CF,MATCH($A52,[1]Hitters!$A:$A,0)))/0.75*($M52+RIGHT(AE$4,4)*1-RIGHT($AA$4,4)*1+10)*0.05),IF($D52=3,(AD52-MIN(0.75,0.25*(RIGHT(AE$4,4)*1-(RIGHT($AD$4,4)*1)+0.25)*(1-MIN(0.75,INDEX([1]Hitters!$CF:$CF,MATCH($A52,[1]Hitters!$A:$A,0)))/0.75*1)+INDEX([1]Hitters!$CF:$CF,MATCH($A52,[1]Hitters!$A:$A,0)))/0.75*($M52+RIGHT(AE$4,4)*1-RIGHT($AA$4,4)*1-27)*0.1),(AD52-MIN(0.75,0.25*(RIGHT(AE$4,4)*1-(RIGHT($AD$4,4)*1)+0.25)*(1-MIN(0.75,INDEX([1]Hitters!$CF:$CF,MATCH($A52,[1]Hitters!$A:$A,0)))/0.75*1)+INDEX([1]Hitters!$CF:$CF,MATCH($A52,[1]Hitters!$A:$A,0)))/0.75*($M52+RIGHT(AE$4,4)*1-RIGHT($AA$4,4)*1-20)*0.094)))))))</f>
        <v>0.27084749554200044</v>
      </c>
      <c r="AF52" s="96">
        <f>IF($D52=0,0,IF($D52=1,INDEX([1]Pitchers!$FK:$FK,MATCH($A52,[1]Pitchers!$A:$A,0)),MAX(-16,IF($D52=2,AE52-MIN(0.75,0.25*(RIGHT(AF$4,4)*1-(RIGHT($AD$4,4)*1)+0.25)*(1-MIN(0.75,INDEX([1]Hitters!$CF:$CF,MATCH($A52,[1]Hitters!$A:$A,0)))/0.75*1)+INDEX([1]Hitters!$CF:$CF,MATCH($A52,[1]Hitters!$A:$A,0)))/0.75*1,IF($D52&gt;6,(AE52-MIN(0.75,0.25*(RIGHT(AF$4,4)*1-(RIGHT($AD$4,4)*1)+0.25)*(1-MIN(0.75,INDEX([1]Hitters!$CF:$CF,MATCH($A52,[1]Hitters!$A:$A,0)))/0.75*1)+INDEX([1]Hitters!$CF:$CF,MATCH($A52,[1]Hitters!$A:$A,0)))/0.75*($M52+RIGHT(AF$4,4)*1-RIGHT($AA$4,4)*1+10)*0.05),IF($D52=3,(AE52-MIN(0.75,0.25*(RIGHT(AF$4,4)*1-(RIGHT($AD$4,4)*1)+0.25)*(1-MIN(0.75,INDEX([1]Hitters!$CF:$CF,MATCH($A52,[1]Hitters!$A:$A,0)))/0.75*1)+INDEX([1]Hitters!$CF:$CF,MATCH($A52,[1]Hitters!$A:$A,0)))/0.75*($M52+RIGHT(AF$4,4)*1-RIGHT($AA$4,4)*1-27)*0.1),(AE52-MIN(0.75,0.25*(RIGHT(AF$4,4)*1-(RIGHT($AD$4,4)*1)+0.25)*(1-MIN(0.75,INDEX([1]Hitters!$CF:$CF,MATCH($A52,[1]Hitters!$A:$A,0)))/0.75*1)+INDEX([1]Hitters!$CF:$CF,MATCH($A52,[1]Hitters!$A:$A,0)))/0.75*($M52+RIGHT(AF$4,4)*1-RIGHT($AA$4,4)*1-20)*0.094)))))))</f>
        <v>0.27084749554200044</v>
      </c>
      <c r="AG52" s="96">
        <f>IF($D52=0,0,IF($D52=1,INDEX([1]Pitchers!$FK:$FK,MATCH($A52,[1]Pitchers!$A:$A,0)),MAX(-16,IF($D52=2,AF52-MIN(0.75,0.25*(RIGHT(AG$4,4)*1-(RIGHT($AD$4,4)*1)+0.25)*(1-MIN(0.75,INDEX([1]Hitters!$CF:$CF,MATCH($A52,[1]Hitters!$A:$A,0)))/0.75*1)+INDEX([1]Hitters!$CF:$CF,MATCH($A52,[1]Hitters!$A:$A,0)))/0.75*1,IF($D52&gt;6,(AF52-MIN(0.75,0.25*(RIGHT(AG$4,4)*1-(RIGHT($AD$4,4)*1)+0.25)*(1-MIN(0.75,INDEX([1]Hitters!$CF:$CF,MATCH($A52,[1]Hitters!$A:$A,0)))/0.75*1)+INDEX([1]Hitters!$CF:$CF,MATCH($A52,[1]Hitters!$A:$A,0)))/0.75*($M52+RIGHT(AG$4,4)*1-RIGHT($AA$4,4)*1+10)*0.05),IF($D52=3,(AF52-MIN(0.75,0.25*(RIGHT(AG$4,4)*1-(RIGHT($AD$4,4)*1)+0.25)*(1-MIN(0.75,INDEX([1]Hitters!$CF:$CF,MATCH($A52,[1]Hitters!$A:$A,0)))/0.75*1)+INDEX([1]Hitters!$CF:$CF,MATCH($A52,[1]Hitters!$A:$A,0)))/0.75*($M52+RIGHT(AG$4,4)*1-RIGHT($AA$4,4)*1-27)*0.1),(AF52-MIN(0.75,0.25*(RIGHT(AG$4,4)*1-(RIGHT($AD$4,4)*1)+0.25)*(1-MIN(0.75,INDEX([1]Hitters!$CF:$CF,MATCH($A52,[1]Hitters!$A:$A,0)))/0.75*1)+INDEX([1]Hitters!$CF:$CF,MATCH($A52,[1]Hitters!$A:$A,0)))/0.75*($M52+RIGHT(AG$4,4)*1-RIGHT($AA$4,4)*1-20)*0.094)))))))</f>
        <v>0.27084749554200044</v>
      </c>
      <c r="AH52" s="96">
        <f>IF($D52=0,0,IF($D52=1,INDEX([1]Pitchers!$FK:$FK,MATCH($A52,[1]Pitchers!$A:$A,0)),MAX(-16,IF($D52=2,AG52-MIN(0.75,0.25*(RIGHT(AH$4,4)*1-(RIGHT($AD$4,4)*1)+0.25)*(1-MIN(0.75,INDEX([1]Hitters!$CF:$CF,MATCH($A52,[1]Hitters!$A:$A,0)))/0.75*1)+INDEX([1]Hitters!$CF:$CF,MATCH($A52,[1]Hitters!$A:$A,0)))/0.75*1,IF($D52&gt;6,(AG52-MIN(0.75,0.25*(RIGHT(AH$4,4)*1-(RIGHT($AD$4,4)*1)+0.25)*(1-MIN(0.75,INDEX([1]Hitters!$CF:$CF,MATCH($A52,[1]Hitters!$A:$A,0)))/0.75*1)+INDEX([1]Hitters!$CF:$CF,MATCH($A52,[1]Hitters!$A:$A,0)))/0.75*($M52+RIGHT(AH$4,4)*1-RIGHT($AA$4,4)*1+10)*0.05),IF($D52=3,(AG52-MIN(0.75,0.25*(RIGHT(AH$4,4)*1-(RIGHT($AD$4,4)*1)+0.25)*(1-MIN(0.75,INDEX([1]Hitters!$CF:$CF,MATCH($A52,[1]Hitters!$A:$A,0)))/0.75*1)+INDEX([1]Hitters!$CF:$CF,MATCH($A52,[1]Hitters!$A:$A,0)))/0.75*($M52+RIGHT(AH$4,4)*1-RIGHT($AA$4,4)*1-27)*0.1),(AG52-MIN(0.75,0.25*(RIGHT(AH$4,4)*1-(RIGHT($AD$4,4)*1)+0.25)*(1-MIN(0.75,INDEX([1]Hitters!$CF:$CF,MATCH($A52,[1]Hitters!$A:$A,0)))/0.75*1)+INDEX([1]Hitters!$CF:$CF,MATCH($A52,[1]Hitters!$A:$A,0)))/0.75*($M52+RIGHT(AH$4,4)*1-RIGHT($AA$4,4)*1-20)*0.094)))))))</f>
        <v>0.27084749554200044</v>
      </c>
      <c r="AI52" s="96">
        <f>IF($D52=0,0,IF($D52=1,INDEX([1]Pitchers!$FK:$FK,MATCH($A52,[1]Pitchers!$A:$A,0)),MAX(-16,IF($D52=2,AH52-MIN(0.75,0.25*(RIGHT(AI$4,4)*1-(RIGHT($AD$4,4)*1)+0.25)*(1-MIN(0.75,INDEX([1]Hitters!$CF:$CF,MATCH($A52,[1]Hitters!$A:$A,0)))/0.75*1)+INDEX([1]Hitters!$CF:$CF,MATCH($A52,[1]Hitters!$A:$A,0)))/0.75*1,IF($D52&gt;6,(AH52-MIN(0.75,0.25*(RIGHT(AI$4,4)*1-(RIGHT($AD$4,4)*1)+0.25)*(1-MIN(0.75,INDEX([1]Hitters!$CF:$CF,MATCH($A52,[1]Hitters!$A:$A,0)))/0.75*1)+INDEX([1]Hitters!$CF:$CF,MATCH($A52,[1]Hitters!$A:$A,0)))/0.75*($M52+RIGHT(AI$4,4)*1-RIGHT($AA$4,4)*1+10)*0.05),IF($D52=3,(AH52-MIN(0.75,0.25*(RIGHT(AI$4,4)*1-(RIGHT($AD$4,4)*1)+0.25)*(1-MIN(0.75,INDEX([1]Hitters!$CF:$CF,MATCH($A52,[1]Hitters!$A:$A,0)))/0.75*1)+INDEX([1]Hitters!$CF:$CF,MATCH($A52,[1]Hitters!$A:$A,0)))/0.75*($M52+RIGHT(AI$4,4)*1-RIGHT($AA$4,4)*1-27)*0.1),(AH52-MIN(0.75,0.25*(RIGHT(AI$4,4)*1-(RIGHT($AD$4,4)*1)+0.25)*(1-MIN(0.75,INDEX([1]Hitters!$CF:$CF,MATCH($A52,[1]Hitters!$A:$A,0)))/0.75*1)+INDEX([1]Hitters!$CF:$CF,MATCH($A52,[1]Hitters!$A:$A,0)))/0.75*($M52+RIGHT(AI$4,4)*1-RIGHT($AA$4,4)*1-20)*0.094)))))))</f>
        <v>0.27084749554200044</v>
      </c>
      <c r="AJ52" s="96">
        <f>IF($D52=0,0,IF($D52=1,INDEX([1]Pitchers!$FK:$FK,MATCH($A52,[1]Pitchers!$A:$A,0)),MAX(-16,IF($D52=2,AI52-MIN(0.75,0.25*(RIGHT(AJ$4,4)*1-(RIGHT($AD$4,4)*1)+0.25)*(1-MIN(0.75,INDEX([1]Hitters!$CF:$CF,MATCH($A52,[1]Hitters!$A:$A,0)))/0.75*1)+INDEX([1]Hitters!$CF:$CF,MATCH($A52,[1]Hitters!$A:$A,0)))/0.75*1,IF($D52&gt;6,(AI52-MIN(0.75,0.25*(RIGHT(AJ$4,4)*1-(RIGHT($AD$4,4)*1)+0.25)*(1-MIN(0.75,INDEX([1]Hitters!$CF:$CF,MATCH($A52,[1]Hitters!$A:$A,0)))/0.75*1)+INDEX([1]Hitters!$CF:$CF,MATCH($A52,[1]Hitters!$A:$A,0)))/0.75*($M52+RIGHT(AJ$4,4)*1-RIGHT($AA$4,4)*1+10)*0.05),IF($D52=3,(AI52-MIN(0.75,0.25*(RIGHT(AJ$4,4)*1-(RIGHT($AD$4,4)*1)+0.25)*(1-MIN(0.75,INDEX([1]Hitters!$CF:$CF,MATCH($A52,[1]Hitters!$A:$A,0)))/0.75*1)+INDEX([1]Hitters!$CF:$CF,MATCH($A52,[1]Hitters!$A:$A,0)))/0.75*($M52+RIGHT(AJ$4,4)*1-RIGHT($AA$4,4)*1-27)*0.1),(AI52-MIN(0.75,0.25*(RIGHT(AJ$4,4)*1-(RIGHT($AD$4,4)*1)+0.25)*(1-MIN(0.75,INDEX([1]Hitters!$CF:$CF,MATCH($A52,[1]Hitters!$A:$A,0)))/0.75*1)+INDEX([1]Hitters!$CF:$CF,MATCH($A52,[1]Hitters!$A:$A,0)))/0.75*($M52+RIGHT(AJ$4,4)*1-RIGHT($AA$4,4)*1-20)*0.094)))))))</f>
        <v>0.27084749554200044</v>
      </c>
      <c r="AK52" s="96">
        <f>IF($D52=0,0,IF($D52=1,INDEX([1]Pitchers!$FK:$FK,MATCH($A52,[1]Pitchers!$A:$A,0)),MAX(-16,IF($D52=2,AJ52-MIN(0.75,0.25*(RIGHT(AK$4,4)*1-(RIGHT($AD$4,4)*1)+0.25)*(1-MIN(0.75,INDEX([1]Hitters!$CF:$CF,MATCH($A52,[1]Hitters!$A:$A,0)))/0.75*1)+INDEX([1]Hitters!$CF:$CF,MATCH($A52,[1]Hitters!$A:$A,0)))/0.75*1,IF($D52&gt;6,(AJ52-MIN(0.75,0.25*(RIGHT(AK$4,4)*1-(RIGHT($AD$4,4)*1)+0.25)*(1-MIN(0.75,INDEX([1]Hitters!$CF:$CF,MATCH($A52,[1]Hitters!$A:$A,0)))/0.75*1)+INDEX([1]Hitters!$CF:$CF,MATCH($A52,[1]Hitters!$A:$A,0)))/0.75*($M52+RIGHT(AK$4,4)*1-RIGHT($AA$4,4)*1+10)*0.05),IF($D52=3,(AJ52-MIN(0.75,0.25*(RIGHT(AK$4,4)*1-(RIGHT($AD$4,4)*1)+0.25)*(1-MIN(0.75,INDEX([1]Hitters!$CF:$CF,MATCH($A52,[1]Hitters!$A:$A,0)))/0.75*1)+INDEX([1]Hitters!$CF:$CF,MATCH($A52,[1]Hitters!$A:$A,0)))/0.75*($M52+RIGHT(AK$4,4)*1-RIGHT($AA$4,4)*1-27)*0.1),(AJ52-MIN(0.75,0.25*(RIGHT(AK$4,4)*1-(RIGHT($AD$4,4)*1)+0.25)*(1-MIN(0.75,INDEX([1]Hitters!$CF:$CF,MATCH($A52,[1]Hitters!$A:$A,0)))/0.75*1)+INDEX([1]Hitters!$CF:$CF,MATCH($A52,[1]Hitters!$A:$A,0)))/0.75*($M52+RIGHT(AK$4,4)*1-RIGHT($AA$4,4)*1-20)*0.094)))))))</f>
        <v>0.27084749554200044</v>
      </c>
      <c r="AL52" s="96">
        <f>IF($D52=0,0,IF($D52=1,INDEX([1]Pitchers!$FK:$FK,MATCH($A52,[1]Pitchers!$A:$A,0)),MAX(-16,IF($D52=2,AK52-MIN(0.75,0.25*(RIGHT(AL$4,4)*1-(RIGHT($AD$4,4)*1)+0.25)*(1-MIN(0.75,INDEX([1]Hitters!$CF:$CF,MATCH($A52,[1]Hitters!$A:$A,0)))/0.75*1)+INDEX([1]Hitters!$CF:$CF,MATCH($A52,[1]Hitters!$A:$A,0)))/0.75*1,IF($D52&gt;6,(AK52-MIN(0.75,0.25*(RIGHT(AL$4,4)*1-(RIGHT($AD$4,4)*1)+0.25)*(1-MIN(0.75,INDEX([1]Hitters!$CF:$CF,MATCH($A52,[1]Hitters!$A:$A,0)))/0.75*1)+INDEX([1]Hitters!$CF:$CF,MATCH($A52,[1]Hitters!$A:$A,0)))/0.75*($M52+RIGHT(AL$4,4)*1-RIGHT($AA$4,4)*1+10)*0.05),IF($D52=3,(AK52-MIN(0.75,0.25*(RIGHT(AL$4,4)*1-(RIGHT($AD$4,4)*1)+0.25)*(1-MIN(0.75,INDEX([1]Hitters!$CF:$CF,MATCH($A52,[1]Hitters!$A:$A,0)))/0.75*1)+INDEX([1]Hitters!$CF:$CF,MATCH($A52,[1]Hitters!$A:$A,0)))/0.75*($M52+RIGHT(AL$4,4)*1-RIGHT($AA$4,4)*1-27)*0.1),(AK52-MIN(0.75,0.25*(RIGHT(AL$4,4)*1-(RIGHT($AD$4,4)*1)+0.25)*(1-MIN(0.75,INDEX([1]Hitters!$CF:$CF,MATCH($A52,[1]Hitters!$A:$A,0)))/0.75*1)+INDEX([1]Hitters!$CF:$CF,MATCH($A52,[1]Hitters!$A:$A,0)))/0.75*($M52+RIGHT(AL$4,4)*1-RIGHT($AA$4,4)*1-20)*0.094)))))))</f>
        <v>0.27084749554200044</v>
      </c>
      <c r="AM52" s="98">
        <f>MAX(IF($D52=0,20,IF($D52=1,60,150)),MAX(0,IF($D52&gt;1,INDEX([1]Hitters!$ER:$ER,MATCH($A52,[1]Hitters!$A:$A,0))*(0.4+MAX(0,0.6*MIN(1,(IF(O52="",0,(((4.25+(O52-0.263)*4.2)^(((4.25+(O52-0.263)*4.2)+(4.25-AA52*600/600*4.2/600))^0.285))/((4.25+(O52-0.263)*4.2)^(((4.25+(O52-0.263)*4.2)+(4.25-AA52*600/600*4.2/600))^0.285)+(4.25-AA52*600/600*4.2/600)^(((4.25+(O52-0.263)*4.2)+(4.25-AA52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52,[1]Pitchers!$A:$A,0))))*IF($D52&lt;2,(0.4+0.6*MAX(0,MIN(1,IF($D52=0,((4.25)^(((4.25)+(4.25-(4-O52)*4.25/4*1/9))^0.285)/((4.25)^(((4.25)+(4.25-(4-O52)*4.25/4*1/9))^0.285)+(4.25-(4-O52)*4.25/4*1/9)^(((4.25)+(4.25-(4-O52)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52)))/0.5345*0.0009131+0.0104414*(3.74-MIN(3.74,O52)))*50,(((4.25+(AA52-0.263)*0.32*198*MAX(6,198/33)/198)^(((4.25+(AA52-0.263)*0.32*198*MAX(6,198/33)/198)+(4.25-(4-O52)*4.25/4*MAX(6,198/33)/9))^0.285)/((4.25+(AA52-0.263)*0.32*198*MAX(6,198/33)/198)^(((4.25+(AA52-0.263)*0.32*198*MAX(6,198/33)/198)+(4.25-(4-O52)*4.25/4*MAX(6,198/33)/9))^0.285)+(4.25-(4-O52)*4.25/4*MAX(6,198/33)/9)^(((4.25+(AA52-0.263)*0.32*198*MAX(6,198/33)/198)+(4.25-(4-O52)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52=0,50,198)/0.0065))),1))</f>
        <v>148.59373543293319</v>
      </c>
      <c r="AN52" s="98">
        <f t="shared" si="71"/>
        <v>129.16619703119386</v>
      </c>
      <c r="AO52" s="98">
        <f t="shared" si="72"/>
        <v>92.940588624545285</v>
      </c>
      <c r="AP52" s="98">
        <f t="shared" si="73"/>
        <v>60</v>
      </c>
      <c r="AQ52" s="98">
        <f t="shared" si="74"/>
        <v>60</v>
      </c>
      <c r="AR52" s="98">
        <f t="shared" si="75"/>
        <v>60</v>
      </c>
      <c r="AS52" s="98">
        <f t="shared" si="76"/>
        <v>60</v>
      </c>
      <c r="AT52" s="98">
        <f t="shared" si="77"/>
        <v>60</v>
      </c>
      <c r="AU52" s="98">
        <f t="shared" si="78"/>
        <v>60</v>
      </c>
      <c r="AV52" s="98">
        <f t="shared" si="79"/>
        <v>60</v>
      </c>
      <c r="AW52" s="98">
        <f t="shared" si="80"/>
        <v>60</v>
      </c>
      <c r="AX52" s="98">
        <f t="shared" si="81"/>
        <v>60</v>
      </c>
      <c r="AY52" s="96">
        <f t="shared" si="82"/>
        <v>1.1139000959973955</v>
      </c>
      <c r="AZ52" s="96">
        <f t="shared" si="83"/>
        <v>6.5</v>
      </c>
      <c r="BA52" s="96">
        <f t="shared" si="84"/>
        <v>1.1139000959973955</v>
      </c>
      <c r="BB52" s="96">
        <f t="shared" si="85"/>
        <v>0.71451529025787042</v>
      </c>
      <c r="BC52" s="96">
        <f t="shared" si="86"/>
        <v>0.30035458615440846</v>
      </c>
      <c r="BD52" s="96">
        <f t="shared" si="87"/>
        <v>3.5260951469567314E-2</v>
      </c>
      <c r="BE52" s="96">
        <f t="shared" si="88"/>
        <v>0</v>
      </c>
      <c r="BF52" s="96">
        <f t="shared" si="89"/>
        <v>0</v>
      </c>
      <c r="BG52" s="96">
        <f t="shared" si="90"/>
        <v>0</v>
      </c>
      <c r="BH52" s="96">
        <f t="shared" si="91"/>
        <v>0</v>
      </c>
      <c r="BI52" s="96">
        <f t="shared" si="92"/>
        <v>0</v>
      </c>
      <c r="BJ52" s="96">
        <f t="shared" si="93"/>
        <v>0</v>
      </c>
      <c r="BK52" s="96">
        <f t="shared" si="94"/>
        <v>0</v>
      </c>
      <c r="BL52" s="96">
        <f t="shared" si="95"/>
        <v>0</v>
      </c>
      <c r="BM52" s="129">
        <f t="shared" si="132"/>
        <v>7</v>
      </c>
      <c r="BN52" s="129" t="str">
        <f t="shared" si="132"/>
        <v/>
      </c>
      <c r="BO52" s="129" t="str">
        <f t="shared" si="132"/>
        <v/>
      </c>
      <c r="BP52" s="129" t="str">
        <f t="shared" si="132"/>
        <v/>
      </c>
      <c r="BQ52" s="129" t="str">
        <f t="shared" si="132"/>
        <v/>
      </c>
      <c r="BR52" s="129" t="str">
        <f t="shared" si="132"/>
        <v/>
      </c>
      <c r="BS52" s="129" t="str">
        <f t="shared" si="132"/>
        <v/>
      </c>
      <c r="BT52" s="129" t="str">
        <f t="shared" si="132"/>
        <v/>
      </c>
      <c r="BU52" s="129" t="str">
        <f t="shared" si="132"/>
        <v/>
      </c>
      <c r="BV52" s="129" t="str">
        <f t="shared" si="132"/>
        <v/>
      </c>
      <c r="BW52" s="129" t="str">
        <f t="shared" si="132"/>
        <v/>
      </c>
      <c r="BX52" s="129" t="str">
        <f t="shared" si="132"/>
        <v/>
      </c>
      <c r="BY52" s="130">
        <f t="shared" si="96"/>
        <v>9.4112007679791638</v>
      </c>
      <c r="BZ52" s="130">
        <f t="shared" si="97"/>
        <v>6.5019284381661118</v>
      </c>
      <c r="CA52" s="130">
        <f t="shared" si="98"/>
        <v>3.1491274498818829</v>
      </c>
      <c r="CB52" s="130">
        <f t="shared" si="99"/>
        <v>0.82655167155966291</v>
      </c>
      <c r="CC52" s="130">
        <f t="shared" si="100"/>
        <v>0.5</v>
      </c>
      <c r="CD52" s="130">
        <f t="shared" si="101"/>
        <v>0.5</v>
      </c>
      <c r="CE52" s="130">
        <f t="shared" si="102"/>
        <v>0.5</v>
      </c>
      <c r="CF52" s="130">
        <f t="shared" si="103"/>
        <v>0.5</v>
      </c>
      <c r="CG52" s="130">
        <f t="shared" si="104"/>
        <v>0.5</v>
      </c>
      <c r="CH52" s="130">
        <f t="shared" si="105"/>
        <v>0.5</v>
      </c>
      <c r="CI52" s="130">
        <f t="shared" si="106"/>
        <v>0.5</v>
      </c>
      <c r="CJ52" s="130">
        <f t="shared" si="107"/>
        <v>0.5</v>
      </c>
      <c r="CK52" s="131">
        <f t="shared" si="108"/>
        <v>1</v>
      </c>
      <c r="CL52" s="96">
        <f t="shared" si="109"/>
        <v>-0.46111920272397966</v>
      </c>
      <c r="CM52" s="96">
        <f t="shared" si="110"/>
        <v>-0.65458181517426883</v>
      </c>
      <c r="CN52" s="96">
        <f t="shared" si="111"/>
        <v>-0.68476918297145928</v>
      </c>
      <c r="CO52" s="96">
        <f t="shared" si="112"/>
        <v>-0.60070904853043261</v>
      </c>
      <c r="CP52" s="96">
        <f t="shared" si="113"/>
        <v>-0.63596999999999992</v>
      </c>
      <c r="CQ52" s="96">
        <f t="shared" si="114"/>
        <v>-0.63596999999999992</v>
      </c>
      <c r="CR52" s="96">
        <f t="shared" si="115"/>
        <v>-0.63596999999999992</v>
      </c>
      <c r="CS52" s="96">
        <f t="shared" si="116"/>
        <v>-0.63596999999999992</v>
      </c>
      <c r="CT52" s="96">
        <f t="shared" si="117"/>
        <v>-0.63596999999999992</v>
      </c>
      <c r="CU52" s="96">
        <f t="shared" si="118"/>
        <v>-0.63596999999999992</v>
      </c>
      <c r="CV52" s="96">
        <f t="shared" si="119"/>
        <v>-0.63596999999999992</v>
      </c>
      <c r="CW52" s="96">
        <f t="shared" si="120"/>
        <v>-0.63596999999999992</v>
      </c>
      <c r="CX52" s="96">
        <f>MAX(0,(IF(CL52&gt;0,(CL52-ROUNDDOWN(CL52,1))/0.1*LOOKUP(ROUNDUP(CL52+81.1,1),CB!$A:$A,CB!$C:$C)+(1-(CL52-ROUNDDOWN(CL52,1))/0.1)*LOOKUP(ROUNDDOWN(CL52+81.1,1),CB!$A:$A,CB!$C:$C),(CL52-ROUNDDOWN(CL52-0.1,1))/0.1*LOOKUP(ROUNDUP(CL52+81.1,1),CB!$A:$A,CB!$C:$C)+(1-(CL52-ROUNDDOWN(CL52-0.1,1))/0.1)*LOOKUP(ROUNDDOWN(CL52+81.1,1),CB!$A:$A,CB!$C:$C))-LOOKUP(81.1,CB!$A:$A,CB!$C:$C))/(1-(BINOMDIST(97,162,0.5,TRUE)-BINOMDIST(87,162,0.5,TRUE)))*$C$2*($B$1^(LEFT(CX$4,4)*1-LEFT($BA$4,4)*1))*(37.75+CL52))</f>
        <v>0</v>
      </c>
      <c r="CY52" s="96">
        <f>MAX(0,(IF(CM52&gt;0,(CM52-ROUNDDOWN(CM52,1))/0.1*LOOKUP(ROUNDUP(CM52+81.1,1),CB!$A:$A,CB!$C:$C)+(1-(CM52-ROUNDDOWN(CM52,1))/0.1)*LOOKUP(ROUNDDOWN(CM52+81.1,1),CB!$A:$A,CB!$C:$C),(CM52-ROUNDDOWN(CM52-0.1,1))/0.1*LOOKUP(ROUNDUP(CM52+81.1,1),CB!$A:$A,CB!$C:$C)+(1-(CM52-ROUNDDOWN(CM52-0.1,1))/0.1)*LOOKUP(ROUNDDOWN(CM52+81.1,1),CB!$A:$A,CB!$C:$C))-LOOKUP(81.1,CB!$A:$A,CB!$C:$C))/(1-(BINOMDIST(97,162,0.5,TRUE)-BINOMDIST(87,162,0.5,TRUE)))*$C$2*($B$1^(LEFT(CY$4,4)*1-LEFT($BA$4,4)*1))*(37.75+CM52))</f>
        <v>0</v>
      </c>
      <c r="CZ52" s="96">
        <f>MAX(0,(IF(CN52&gt;0,(CN52-ROUNDDOWN(CN52,1))/0.1*LOOKUP(ROUNDUP(CN52+81.1,1),CB!$A:$A,CB!$C:$C)+(1-(CN52-ROUNDDOWN(CN52,1))/0.1)*LOOKUP(ROUNDDOWN(CN52+81.1,1),CB!$A:$A,CB!$C:$C),(CN52-ROUNDDOWN(CN52-0.1,1))/0.1*LOOKUP(ROUNDUP(CN52+81.1,1),CB!$A:$A,CB!$C:$C)+(1-(CN52-ROUNDDOWN(CN52-0.1,1))/0.1)*LOOKUP(ROUNDDOWN(CN52+81.1,1),CB!$A:$A,CB!$C:$C))-LOOKUP(81.1,CB!$A:$A,CB!$C:$C))/(1-(BINOMDIST(97,162,0.5,TRUE)-BINOMDIST(87,162,0.5,TRUE)))*$C$2*($B$1^(LEFT(CZ$4,4)*1-LEFT($BA$4,4)*1))*(37.75+CN52))</f>
        <v>0</v>
      </c>
      <c r="DA52" s="96">
        <f>MAX(0,(IF(CO52&gt;0,(CO52-ROUNDDOWN(CO52,1))/0.1*LOOKUP(ROUNDUP(CO52+81.1,1),CB!$A:$A,CB!$C:$C)+(1-(CO52-ROUNDDOWN(CO52,1))/0.1)*LOOKUP(ROUNDDOWN(CO52+81.1,1),CB!$A:$A,CB!$C:$C),(CO52-ROUNDDOWN(CO52-0.1,1))/0.1*LOOKUP(ROUNDUP(CO52+81.1,1),CB!$A:$A,CB!$C:$C)+(1-(CO52-ROUNDDOWN(CO52-0.1,1))/0.1)*LOOKUP(ROUNDDOWN(CO52+81.1,1),CB!$A:$A,CB!$C:$C))-LOOKUP(81.1,CB!$A:$A,CB!$C:$C))/(1-(BINOMDIST(97,162,0.5,TRUE)-BINOMDIST(87,162,0.5,TRUE)))*$C$2*($B$1^(LEFT(DA$4,4)*1-LEFT($BA$4,4)*1))*(37.75+CO52))</f>
        <v>0</v>
      </c>
      <c r="DB52" s="96">
        <f>MAX(0,(IF(CP52&gt;0,(CP52-ROUNDDOWN(CP52,1))/0.1*LOOKUP(ROUNDUP(CP52+81.1,1),CB!$A:$A,CB!$C:$C)+(1-(CP52-ROUNDDOWN(CP52,1))/0.1)*LOOKUP(ROUNDDOWN(CP52+81.1,1),CB!$A:$A,CB!$C:$C),(CP52-ROUNDDOWN(CP52-0.1,1))/0.1*LOOKUP(ROUNDUP(CP52+81.1,1),CB!$A:$A,CB!$C:$C)+(1-(CP52-ROUNDDOWN(CP52-0.1,1))/0.1)*LOOKUP(ROUNDDOWN(CP52+81.1,1),CB!$A:$A,CB!$C:$C))-LOOKUP(81.1,CB!$A:$A,CB!$C:$C))/(1-(BINOMDIST(97,162,0.5,TRUE)-BINOMDIST(87,162,0.5,TRUE)))*$C$2*($B$1^(LEFT(DB$4,4)*1-LEFT($BA$4,4)*1))*(37.75+CP52))</f>
        <v>0</v>
      </c>
      <c r="DC52" s="96">
        <f>MAX(0,(IF(CQ52&gt;0,(CQ52-ROUNDDOWN(CQ52,1))/0.1*LOOKUP(ROUNDUP(CQ52+81.1,1),CB!$A:$A,CB!$C:$C)+(1-(CQ52-ROUNDDOWN(CQ52,1))/0.1)*LOOKUP(ROUNDDOWN(CQ52+81.1,1),CB!$A:$A,CB!$C:$C),(CQ52-ROUNDDOWN(CQ52-0.1,1))/0.1*LOOKUP(ROUNDUP(CQ52+81.1,1),CB!$A:$A,CB!$C:$C)+(1-(CQ52-ROUNDDOWN(CQ52-0.1,1))/0.1)*LOOKUP(ROUNDDOWN(CQ52+81.1,1),CB!$A:$A,CB!$C:$C))-LOOKUP(81.1,CB!$A:$A,CB!$C:$C))/(1-(BINOMDIST(97,162,0.5,TRUE)-BINOMDIST(87,162,0.5,TRUE)))*$C$2*($B$1^(LEFT(DC$4,4)*1-LEFT($BA$4,4)*1))*(37.75+CQ52))</f>
        <v>0</v>
      </c>
      <c r="DD52" s="96">
        <f>MAX(0,(IF(CR52&gt;0,(CR52-ROUNDDOWN(CR52,1))/0.1*LOOKUP(ROUNDUP(CR52+81.1,1),CB!$A:$A,CB!$C:$C)+(1-(CR52-ROUNDDOWN(CR52,1))/0.1)*LOOKUP(ROUNDDOWN(CR52+81.1,1),CB!$A:$A,CB!$C:$C),(CR52-ROUNDDOWN(CR52-0.1,1))/0.1*LOOKUP(ROUNDUP(CR52+81.1,1),CB!$A:$A,CB!$C:$C)+(1-(CR52-ROUNDDOWN(CR52-0.1,1))/0.1)*LOOKUP(ROUNDDOWN(CR52+81.1,1),CB!$A:$A,CB!$C:$C))-LOOKUP(81.1,CB!$A:$A,CB!$C:$C))/(1-(BINOMDIST(97,162,0.5,TRUE)-BINOMDIST(87,162,0.5,TRUE)))*$C$2*($B$1^(LEFT(DD$4,4)*1-LEFT($BA$4,4)*1))*(37.75+CR52))</f>
        <v>0</v>
      </c>
      <c r="DE52" s="96">
        <f>MAX(0,(IF(CS52&gt;0,(CS52-ROUNDDOWN(CS52,1))/0.1*LOOKUP(ROUNDUP(CS52+81.1,1),CB!$A:$A,CB!$C:$C)+(1-(CS52-ROUNDDOWN(CS52,1))/0.1)*LOOKUP(ROUNDDOWN(CS52+81.1,1),CB!$A:$A,CB!$C:$C),(CS52-ROUNDDOWN(CS52-0.1,1))/0.1*LOOKUP(ROUNDUP(CS52+81.1,1),CB!$A:$A,CB!$C:$C)+(1-(CS52-ROUNDDOWN(CS52-0.1,1))/0.1)*LOOKUP(ROUNDDOWN(CS52+81.1,1),CB!$A:$A,CB!$C:$C))-LOOKUP(81.1,CB!$A:$A,CB!$C:$C))/(1-(BINOMDIST(97,162,0.5,TRUE)-BINOMDIST(87,162,0.5,TRUE)))*$C$2*($B$1^(LEFT(DE$4,4)*1-LEFT($BA$4,4)*1))*(37.75+CS52))</f>
        <v>0</v>
      </c>
      <c r="DF52" s="96">
        <f>MAX(0,(IF(CT52&gt;0,(CT52-ROUNDDOWN(CT52,1))/0.1*LOOKUP(ROUNDUP(CT52+81.1,1),CB!$A:$A,CB!$C:$C)+(1-(CT52-ROUNDDOWN(CT52,1))/0.1)*LOOKUP(ROUNDDOWN(CT52+81.1,1),CB!$A:$A,CB!$C:$C),(CT52-ROUNDDOWN(CT52-0.1,1))/0.1*LOOKUP(ROUNDUP(CT52+81.1,1),CB!$A:$A,CB!$C:$C)+(1-(CT52-ROUNDDOWN(CT52-0.1,1))/0.1)*LOOKUP(ROUNDDOWN(CT52+81.1,1),CB!$A:$A,CB!$C:$C))-LOOKUP(81.1,CB!$A:$A,CB!$C:$C))/(1-(BINOMDIST(97,162,0.5,TRUE)-BINOMDIST(87,162,0.5,TRUE)))*$C$2*($B$1^(LEFT(DF$4,4)*1-LEFT($BA$4,4)*1))*(37.75+CT52))</f>
        <v>0</v>
      </c>
      <c r="DG52" s="96">
        <f>MAX(0,(IF(CU52&gt;0,(CU52-ROUNDDOWN(CU52,1))/0.1*LOOKUP(ROUNDUP(CU52+81.1,1),CB!$A:$A,CB!$C:$C)+(1-(CU52-ROUNDDOWN(CU52,1))/0.1)*LOOKUP(ROUNDDOWN(CU52+81.1,1),CB!$A:$A,CB!$C:$C),(CU52-ROUNDDOWN(CU52-0.1,1))/0.1*LOOKUP(ROUNDUP(CU52+81.1,1),CB!$A:$A,CB!$C:$C)+(1-(CU52-ROUNDDOWN(CU52-0.1,1))/0.1)*LOOKUP(ROUNDDOWN(CU52+81.1,1),CB!$A:$A,CB!$C:$C))-LOOKUP(81.1,CB!$A:$A,CB!$C:$C))/(1-(BINOMDIST(97,162,0.5,TRUE)-BINOMDIST(87,162,0.5,TRUE)))*$C$2*($B$1^(LEFT(DG$4,4)*1-LEFT($BA$4,4)*1))*(37.75+CU52))</f>
        <v>0</v>
      </c>
      <c r="DH52" s="96">
        <f>MAX(0,(IF(CV52&gt;0,(CV52-ROUNDDOWN(CV52,1))/0.1*LOOKUP(ROUNDUP(CV52+81.1,1),CB!$A:$A,CB!$C:$C)+(1-(CV52-ROUNDDOWN(CV52,1))/0.1)*LOOKUP(ROUNDDOWN(CV52+81.1,1),CB!$A:$A,CB!$C:$C),(CV52-ROUNDDOWN(CV52-0.1,1))/0.1*LOOKUP(ROUNDUP(CV52+81.1,1),CB!$A:$A,CB!$C:$C)+(1-(CV52-ROUNDDOWN(CV52-0.1,1))/0.1)*LOOKUP(ROUNDDOWN(CV52+81.1,1),CB!$A:$A,CB!$C:$C))-LOOKUP(81.1,CB!$A:$A,CB!$C:$C))/(1-(BINOMDIST(97,162,0.5,TRUE)-BINOMDIST(87,162,0.5,TRUE)))*$C$2*($B$1^(LEFT(DH$4,4)*1-LEFT($BA$4,4)*1))*(37.75+CV52))</f>
        <v>0</v>
      </c>
      <c r="DI52" s="96">
        <f>MAX(0,(IF(CW52&gt;0,(CW52-ROUNDDOWN(CW52,1))/0.1*LOOKUP(ROUNDUP(CW52+81.1,1),CB!$A:$A,CB!$C:$C)+(1-(CW52-ROUNDDOWN(CW52,1))/0.1)*LOOKUP(ROUNDDOWN(CW52+81.1,1),CB!$A:$A,CB!$C:$C),(CW52-ROUNDDOWN(CW52-0.1,1))/0.1*LOOKUP(ROUNDUP(CW52+81.1,1),CB!$A:$A,CB!$C:$C)+(1-(CW52-ROUNDDOWN(CW52-0.1,1))/0.1)*LOOKUP(ROUNDDOWN(CW52+81.1,1),CB!$A:$A,CB!$C:$C))-LOOKUP(81.1,CB!$A:$A,CB!$C:$C))/(1-(BINOMDIST(97,162,0.5,TRUE)-BINOMDIST(87,162,0.5,TRUE)))*$C$2*($B$1^(LEFT(DI$4,4)*1-LEFT($BA$4,4)*1))*(37.75+CW52))</f>
        <v>0</v>
      </c>
      <c r="DJ52" s="90">
        <f t="shared" si="121"/>
        <v>0</v>
      </c>
      <c r="DK52" s="132"/>
      <c r="DL52" s="132">
        <f t="shared" si="122"/>
        <v>9.4112007679791638</v>
      </c>
      <c r="DM52" s="132">
        <f t="shared" si="123"/>
        <v>16.219368398757176</v>
      </c>
      <c r="DN52" s="132">
        <f t="shared" si="124"/>
        <v>20.372472375676114</v>
      </c>
      <c r="DO52" s="132">
        <f t="shared" si="125"/>
        <v>22.937994328607381</v>
      </c>
      <c r="DP52" s="132">
        <f t="shared" si="126"/>
        <v>25.390582124210361</v>
      </c>
      <c r="DQ52" s="132">
        <f t="shared" si="127"/>
        <v>27.937298887690154</v>
      </c>
      <c r="DR52" s="132">
        <f t="shared" si="128"/>
        <v>30.57375106532751</v>
      </c>
      <c r="DS52" s="132">
        <f t="shared" si="129"/>
        <v>33.295055970977856</v>
      </c>
      <c r="DT52" s="132">
        <f t="shared" si="130"/>
        <v>36.095965527904845</v>
      </c>
      <c r="DU52" s="132">
        <f t="shared" si="131"/>
        <v>38.970989365859872</v>
      </c>
      <c r="DV52" s="132"/>
      <c r="DW52" s="132"/>
      <c r="DX52" s="132"/>
      <c r="DY52" s="132"/>
      <c r="DZ52" s="132"/>
      <c r="EA52" s="132"/>
      <c r="EB52" s="132"/>
      <c r="EC52" s="132"/>
      <c r="ED52" s="132"/>
      <c r="EE52" s="132"/>
      <c r="ER52" s="132"/>
      <c r="ES52" s="132"/>
      <c r="ET52" s="132"/>
      <c r="EU52" s="132"/>
      <c r="EV52" s="132"/>
      <c r="EW52" s="132"/>
      <c r="EX52" s="132"/>
      <c r="EY52" s="132"/>
      <c r="EZ52" s="132"/>
      <c r="FA52" s="132"/>
      <c r="FB52" s="132"/>
      <c r="FC52" s="132"/>
    </row>
    <row r="53" spans="1:159" ht="12.75" customHeight="1" x14ac:dyDescent="0.2">
      <c r="A53" s="128">
        <v>424144</v>
      </c>
      <c r="B53" s="99" t="str">
        <f>INDEX([1]Bios!$O:$O,MATCH(A53,[1]Bios!$C:$C,0))</f>
        <v>Perez, Oliver</v>
      </c>
      <c r="C53" s="92" t="s">
        <v>100</v>
      </c>
      <c r="D53" s="94">
        <f>LOOKUP(IF(INDEX([1]Bios!$M:$M,MATCH(A53,[1]Bios!$C:$C,0))="P",INDEX([1]Pitchers!$Q:$Q,MATCH(A53,[1]Pitchers!$A:$A,0)),INDEX([1]Hitters!$AV:$AV,MATCH(A53,[1]Hitters!$A:$A,0))),Positions!A:A,Positions!B:B)</f>
        <v>0</v>
      </c>
      <c r="E53" s="137">
        <v>2</v>
      </c>
      <c r="F53" s="138">
        <f t="shared" si="68"/>
        <v>4.0041937799256884</v>
      </c>
      <c r="G53" s="138">
        <v>7</v>
      </c>
      <c r="H53" s="94"/>
      <c r="I53" s="93">
        <f>6</f>
        <v>6</v>
      </c>
      <c r="J53" s="93">
        <f>6</f>
        <v>6</v>
      </c>
      <c r="K53" s="94">
        <f>MIN(IF(D53&gt;1,INDEX([1]Hitters!$DA:$DA,MATCH(A53,[1]Hitters!$A:$A,0)),INDEX([1]Pitchers!$DA:$DA,MATCH(A53,[1]Pitchers!$A:$A,0))),J53)</f>
        <v>6</v>
      </c>
      <c r="L53" s="94">
        <f t="shared" si="69"/>
        <v>4</v>
      </c>
      <c r="M53" s="95">
        <f>IF(D53&gt;1,INDEX([1]Hitters!$CV:$CV,MATCH($A53,[1]Hitters!$A:$A,0)),INDEX([1]Pitchers!$CP:$CP,MATCH($A53,[1]Pitchers!$A:$A,0)))</f>
        <v>34.875</v>
      </c>
      <c r="N53" s="90">
        <f t="shared" si="70"/>
        <v>-2.7104913419719967</v>
      </c>
      <c r="O53" s="97">
        <f>IF($D53&gt;1,INDEX([1]Hitters!$AF:$AF,MATCH($A53,[1]Hitters!$A:$A,0)),INDEX([1]Pitchers!$AJ:$AJ,MATCH($A53,[1]Pitchers!$A:$A,0))*IF(OR(AND($D53=0,INDEX([1]Pitchers!$Q:$Q,MATCH($A53,[1]Pitchers!$A:$A,0))="R"),AND($D53=1,INDEX([1]Pitchers!$Q:$Q,MATCH($A53,[1]Pitchers!$A:$A,0))="S")),1,IF($D53=0,0.83+(1-INDEX([1]Pitchers!$BE:$BE,MATCH($A53,[1]Pitchers!$A:$A,0)))/8,1/(0.83+(1-INDEX([1]Pitchers!$BE:$BE,MATCH($A53,[1]Pitchers!$A:$A,0)))/8))))</f>
        <v>3.8742876357619291</v>
      </c>
      <c r="P53" s="97">
        <f>IF($D53&gt;1,O53+(LOOKUP(ROUNDDOWN($M53+RIGHT(P$4,4)*1-2016,0),Age!$A:$A,Age!$C:$C)*(1-($M53+RIGHT(P$4,4)*1-2016-ROUNDDOWN($M53+RIGHT(P$4,4)*1-2016,0)))+LOOKUP(ROUNDUP($M53+RIGHT(P$4,4)*1-2016,0),Age!$A:$A,Age!$C:$C)*(($M53+RIGHT(P$4,4)*1-2016-ROUNDDOWN($M53+RIGHT(P$4,4)*1-2016,0))))*IF($M53+RIGHT(P$4,4)*1-2016&gt;27,1,INDEX([1]Hitters!$BG:$BG,MATCH($A53,[1]Hitters!$A:$A,0))),O53*(1-(1-(LOOKUP(ROUNDDOWN($M53+RIGHT(P$4,4)*1-2016,0),Age!$A:$A,Age!$L:$L)*(1-($M53+RIGHT(P$4,4)*1-2016-ROUNDDOWN($M53+RIGHT(P$4,4)*1-2016,0)))+LOOKUP(ROUNDUP($M53+RIGHT(P$4,4)*1-2016,0),Age!$A:$A,Age!$L:$L)*(($M53+RIGHT(P$4,4)*1-2016-ROUNDDOWN($M53+RIGHT(P$4,4)*1-2016,0)))))*IF($M53+RIGHT(P$4,4)*1-2016&gt;27,1,INDEX([1]Pitchers!$BE:$BE,MATCH($A53,[1]Pitchers!$A:$A,0)))))</f>
        <v>4.0719973766744042</v>
      </c>
      <c r="Q53" s="97">
        <f>IF($D53&gt;1,P53+(LOOKUP(ROUNDDOWN($M53+RIGHT(Q$4,4)*1-2016,0),Age!$A:$A,Age!$C:$C)*(1-($M53+RIGHT(Q$4,4)*1-2016-ROUNDDOWN($M53+RIGHT(Q$4,4)*1-2016,0)))+LOOKUP(ROUNDUP($M53+RIGHT(Q$4,4)*1-2016,0),Age!$A:$A,Age!$C:$C)*(($M53+RIGHT(Q$4,4)*1-2016-ROUNDDOWN($M53+RIGHT(Q$4,4)*1-2016,0))))*IF($M53+RIGHT(Q$4,4)*1-2016&gt;27,1,INDEX([1]Hitters!$BG:$BG,MATCH($A53,[1]Hitters!$A:$A,0))),P53*(1-(1-(LOOKUP(ROUNDDOWN($M53+RIGHT(Q$4,4)*1-2016,0),Age!$A:$A,Age!$L:$L)*(1-($M53+RIGHT(Q$4,4)*1-2016-ROUNDDOWN($M53+RIGHT(Q$4,4)*1-2016,0)))+LOOKUP(ROUNDUP($M53+RIGHT(Q$4,4)*1-2016,0),Age!$A:$A,Age!$L:$L)*(($M53+RIGHT(Q$4,4)*1-2016-ROUNDDOWN($M53+RIGHT(Q$4,4)*1-2016,0)))))*IF($M53+RIGHT(Q$4,4)*1-2016&gt;27,1,INDEX([1]Pitchers!$BE:$BE,MATCH($A53,[1]Pitchers!$A:$A,0)))))</f>
        <v>4.3032104777186975</v>
      </c>
      <c r="R53" s="97">
        <f>IF($D53&gt;1,Q53+(LOOKUP(ROUNDDOWN($M53+RIGHT(R$4,4)*1-2016,0),Age!$A:$A,Age!$C:$C)*(1-($M53+RIGHT(R$4,4)*1-2016-ROUNDDOWN($M53+RIGHT(R$4,4)*1-2016,0)))+LOOKUP(ROUNDUP($M53+RIGHT(R$4,4)*1-2016,0),Age!$A:$A,Age!$C:$C)*(($M53+RIGHT(R$4,4)*1-2016-ROUNDDOWN($M53+RIGHT(R$4,4)*1-2016,0))))*IF($M53+RIGHT(R$4,4)*1-2016&gt;27,1,INDEX([1]Hitters!$BG:$BG,MATCH($A53,[1]Hitters!$A:$A,0))),Q53*(1-(1-(LOOKUP(ROUNDDOWN($M53+RIGHT(R$4,4)*1-2016,0),Age!$A:$A,Age!$L:$L)*(1-($M53+RIGHT(R$4,4)*1-2016-ROUNDDOWN($M53+RIGHT(R$4,4)*1-2016,0)))+LOOKUP(ROUNDUP($M53+RIGHT(R$4,4)*1-2016,0),Age!$A:$A,Age!$L:$L)*(($M53+RIGHT(R$4,4)*1-2016-ROUNDDOWN($M53+RIGHT(R$4,4)*1-2016,0)))))*IF($M53+RIGHT(R$4,4)*1-2016&gt;27,1,INDEX([1]Pitchers!$BE:$BE,MATCH($A53,[1]Pitchers!$A:$A,0)))))</f>
        <v>4.5722956079035457</v>
      </c>
      <c r="S53" s="97">
        <f>IF($D53&gt;1,R53+(LOOKUP(ROUNDDOWN($M53+RIGHT(S$4,4)*1-2016,0),Age!$A:$A,Age!$C:$C)*(1-($M53+RIGHT(S$4,4)*1-2016-ROUNDDOWN($M53+RIGHT(S$4,4)*1-2016,0)))+LOOKUP(ROUNDUP($M53+RIGHT(S$4,4)*1-2016,0),Age!$A:$A,Age!$C:$C)*(($M53+RIGHT(S$4,4)*1-2016-ROUNDDOWN($M53+RIGHT(S$4,4)*1-2016,0))))*IF($M53+RIGHT(S$4,4)*1-2016&gt;27,1,INDEX([1]Hitters!$BG:$BG,MATCH($A53,[1]Hitters!$A:$A,0))),R53*(1-(1-(LOOKUP(ROUNDDOWN($M53+RIGHT(S$4,4)*1-2016,0),Age!$A:$A,Age!$L:$L)*(1-($M53+RIGHT(S$4,4)*1-2016-ROUNDDOWN($M53+RIGHT(S$4,4)*1-2016,0)))+LOOKUP(ROUNDUP($M53+RIGHT(S$4,4)*1-2016,0),Age!$A:$A,Age!$L:$L)*(($M53+RIGHT(S$4,4)*1-2016-ROUNDDOWN($M53+RIGHT(S$4,4)*1-2016,0)))))*IF($M53+RIGHT(S$4,4)*1-2016&gt;27,1,INDEX([1]Pitchers!$BE:$BE,MATCH($A53,[1]Pitchers!$A:$A,0)))))</f>
        <v>4.8844976673807103</v>
      </c>
      <c r="T53" s="97">
        <f>IF($D53&gt;1,S53+(LOOKUP(ROUNDDOWN($M53+RIGHT(T$4,4)*1-2016,0),Age!$A:$A,Age!$C:$C)*(1-($M53+RIGHT(T$4,4)*1-2016-ROUNDDOWN($M53+RIGHT(T$4,4)*1-2016,0)))+LOOKUP(ROUNDUP($M53+RIGHT(T$4,4)*1-2016,0),Age!$A:$A,Age!$C:$C)*(($M53+RIGHT(T$4,4)*1-2016-ROUNDDOWN($M53+RIGHT(T$4,4)*1-2016,0))))*IF($M53+RIGHT(T$4,4)*1-2016&gt;27,1,INDEX([1]Hitters!$BG:$BG,MATCH($A53,[1]Hitters!$A:$A,0))),S53*(1-(1-(LOOKUP(ROUNDDOWN($M53+RIGHT(T$4,4)*1-2016,0),Age!$A:$A,Age!$L:$L)*(1-($M53+RIGHT(T$4,4)*1-2016-ROUNDDOWN($M53+RIGHT(T$4,4)*1-2016,0)))+LOOKUP(ROUNDUP($M53+RIGHT(T$4,4)*1-2016,0),Age!$A:$A,Age!$L:$L)*(($M53+RIGHT(T$4,4)*1-2016-ROUNDDOWN($M53+RIGHT(T$4,4)*1-2016,0)))))*IF($M53+RIGHT(T$4,4)*1-2016&gt;27,1,INDEX([1]Pitchers!$BE:$BE,MATCH($A53,[1]Pitchers!$A:$A,0)))))</f>
        <v>5.2461031353189886</v>
      </c>
      <c r="U53" s="97">
        <f>IF($D53&gt;1,T53+(LOOKUP(ROUNDDOWN($M53+RIGHT(U$4,4)*1-2016,0),Age!$A:$A,Age!$C:$C)*(1-($M53+RIGHT(U$4,4)*1-2016-ROUNDDOWN($M53+RIGHT(U$4,4)*1-2016,0)))+LOOKUP(ROUNDUP($M53+RIGHT(U$4,4)*1-2016,0),Age!$A:$A,Age!$C:$C)*(($M53+RIGHT(U$4,4)*1-2016-ROUNDDOWN($M53+RIGHT(U$4,4)*1-2016,0))))*IF($M53+RIGHT(U$4,4)*1-2016&gt;27,1,INDEX([1]Hitters!$BG:$BG,MATCH($A53,[1]Hitters!$A:$A,0))),T53*(1-(1-(LOOKUP(ROUNDDOWN($M53+RIGHT(U$4,4)*1-2016,0),Age!$A:$A,Age!$L:$L)*(1-($M53+RIGHT(U$4,4)*1-2016-ROUNDDOWN($M53+RIGHT(U$4,4)*1-2016,0)))+LOOKUP(ROUNDUP($M53+RIGHT(U$4,4)*1-2016,0),Age!$A:$A,Age!$L:$L)*(($M53+RIGHT(U$4,4)*1-2016-ROUNDDOWN($M53+RIGHT(U$4,4)*1-2016,0)))))*IF($M53+RIGHT(U$4,4)*1-2016&gt;27,1,INDEX([1]Pitchers!$BE:$BE,MATCH($A53,[1]Pitchers!$A:$A,0)))))</f>
        <v>5.6646438010836571</v>
      </c>
      <c r="V53" s="97">
        <f>IF($D53&gt;1,U53+(LOOKUP(ROUNDDOWN($M53+RIGHT(V$4,4)*1-2016,0),Age!$A:$A,Age!$C:$C)*(1-($M53+RIGHT(V$4,4)*1-2016-ROUNDDOWN($M53+RIGHT(V$4,4)*1-2016,0)))+LOOKUP(ROUNDUP($M53+RIGHT(V$4,4)*1-2016,0),Age!$A:$A,Age!$C:$C)*(($M53+RIGHT(V$4,4)*1-2016-ROUNDDOWN($M53+RIGHT(V$4,4)*1-2016,0))))*IF($M53+RIGHT(V$4,4)*1-2016&gt;27,1,INDEX([1]Hitters!$BG:$BG,MATCH($A53,[1]Hitters!$A:$A,0))),U53*(1-(1-(LOOKUP(ROUNDDOWN($M53+RIGHT(V$4,4)*1-2016,0),Age!$A:$A,Age!$L:$L)*(1-($M53+RIGHT(V$4,4)*1-2016-ROUNDDOWN($M53+RIGHT(V$4,4)*1-2016,0)))+LOOKUP(ROUNDUP($M53+RIGHT(V$4,4)*1-2016,0),Age!$A:$A,Age!$L:$L)*(($M53+RIGHT(V$4,4)*1-2016-ROUNDDOWN($M53+RIGHT(V$4,4)*1-2016,0)))))*IF($M53+RIGHT(V$4,4)*1-2016&gt;27,1,INDEX([1]Pitchers!$BE:$BE,MATCH($A53,[1]Pitchers!$A:$A,0)))))</f>
        <v>6.1491478661950936</v>
      </c>
      <c r="W53" s="97">
        <f>IF($D53&gt;1,V53+(LOOKUP(ROUNDDOWN($M53+RIGHT(W$4,4)*1-2016,0),Age!$A:$A,Age!$C:$C)*(1-($M53+RIGHT(W$4,4)*1-2016-ROUNDDOWN($M53+RIGHT(W$4,4)*1-2016,0)))+LOOKUP(ROUNDUP($M53+RIGHT(W$4,4)*1-2016,0),Age!$A:$A,Age!$C:$C)*(($M53+RIGHT(W$4,4)*1-2016-ROUNDDOWN($M53+RIGHT(W$4,4)*1-2016,0))))*IF($M53+RIGHT(W$4,4)*1-2016&gt;27,1,INDEX([1]Hitters!$BG:$BG,MATCH($A53,[1]Hitters!$A:$A,0))),V53*(1-(1-(LOOKUP(ROUNDDOWN($M53+RIGHT(W$4,4)*1-2016,0),Age!$A:$A,Age!$L:$L)*(1-($M53+RIGHT(W$4,4)*1-2016-ROUNDDOWN($M53+RIGHT(W$4,4)*1-2016,0)))+LOOKUP(ROUNDUP($M53+RIGHT(W$4,4)*1-2016,0),Age!$A:$A,Age!$L:$L)*(($M53+RIGHT(W$4,4)*1-2016-ROUNDDOWN($M53+RIGHT(W$4,4)*1-2016,0)))))*IF($M53+RIGHT(W$4,4)*1-2016&gt;27,1,INDEX([1]Pitchers!$BE:$BE,MATCH($A53,[1]Pitchers!$A:$A,0)))))</f>
        <v>6.710449769856214</v>
      </c>
      <c r="X53" s="97">
        <f>IF($D53&gt;1,W53+(LOOKUP(ROUNDDOWN($M53+RIGHT(X$4,4)*1-2016,0),Age!$A:$A,Age!$C:$C)*(1-($M53+RIGHT(X$4,4)*1-2016-ROUNDDOWN($M53+RIGHT(X$4,4)*1-2016,0)))+LOOKUP(ROUNDUP($M53+RIGHT(X$4,4)*1-2016,0),Age!$A:$A,Age!$C:$C)*(($M53+RIGHT(X$4,4)*1-2016-ROUNDDOWN($M53+RIGHT(X$4,4)*1-2016,0))))*IF($M53+RIGHT(X$4,4)*1-2016&gt;27,1,INDEX([1]Hitters!$BG:$BG,MATCH($A53,[1]Hitters!$A:$A,0))),W53*(1-(1-(LOOKUP(ROUNDDOWN($M53+RIGHT(X$4,4)*1-2016,0),Age!$A:$A,Age!$L:$L)*(1-($M53+RIGHT(X$4,4)*1-2016-ROUNDDOWN($M53+RIGHT(X$4,4)*1-2016,0)))+LOOKUP(ROUNDUP($M53+RIGHT(X$4,4)*1-2016,0),Age!$A:$A,Age!$L:$L)*(($M53+RIGHT(X$4,4)*1-2016-ROUNDDOWN($M53+RIGHT(X$4,4)*1-2016,0)))))*IF($M53+RIGHT(X$4,4)*1-2016&gt;27,1,INDEX([1]Pitchers!$BE:$BE,MATCH($A53,[1]Pitchers!$A:$A,0)))))</f>
        <v>7.3615730990875754</v>
      </c>
      <c r="Y53" s="97">
        <f>IF($D53&gt;1,X53+(LOOKUP(ROUNDDOWN($M53+RIGHT(Y$4,4)*1-2016,0),Age!$A:$A,Age!$C:$C)*(1-($M53+RIGHT(Y$4,4)*1-2016-ROUNDDOWN($M53+RIGHT(Y$4,4)*1-2016,0)))+LOOKUP(ROUNDUP($M53+RIGHT(Y$4,4)*1-2016,0),Age!$A:$A,Age!$C:$C)*(($M53+RIGHT(Y$4,4)*1-2016-ROUNDDOWN($M53+RIGHT(Y$4,4)*1-2016,0))))*IF($M53+RIGHT(Y$4,4)*1-2016&gt;27,1,INDEX([1]Hitters!$BG:$BG,MATCH($A53,[1]Hitters!$A:$A,0))),X53*(1-(1-(LOOKUP(ROUNDDOWN($M53+RIGHT(Y$4,4)*1-2016,0),Age!$A:$A,Age!$L:$L)*(1-($M53+RIGHT(Y$4,4)*1-2016-ROUNDDOWN($M53+RIGHT(Y$4,4)*1-2016,0)))+LOOKUP(ROUNDUP($M53+RIGHT(Y$4,4)*1-2016,0),Age!$A:$A,Age!$L:$L)*(($M53+RIGHT(Y$4,4)*1-2016-ROUNDDOWN($M53+RIGHT(Y$4,4)*1-2016,0)))))*IF($M53+RIGHT(Y$4,4)*1-2016&gt;27,1,INDEX([1]Pitchers!$BE:$BE,MATCH($A53,[1]Pitchers!$A:$A,0)))))</f>
        <v>8.1182047841781682</v>
      </c>
      <c r="Z53" s="97">
        <f>IF($D53&gt;1,Y53+(LOOKUP(ROUNDDOWN($M53+RIGHT(Z$4,4)*1-2016,0),Age!$A:$A,Age!$C:$C)*(1-($M53+RIGHT(Z$4,4)*1-2016-ROUNDDOWN($M53+RIGHT(Z$4,4)*1-2016,0)))+LOOKUP(ROUNDUP($M53+RIGHT(Z$4,4)*1-2016,0),Age!$A:$A,Age!$C:$C)*(($M53+RIGHT(Z$4,4)*1-2016-ROUNDDOWN($M53+RIGHT(Z$4,4)*1-2016,0))))*IF($M53+RIGHT(Z$4,4)*1-2016&gt;27,1,INDEX([1]Hitters!$BG:$BG,MATCH($A53,[1]Hitters!$A:$A,0))),Y53*(1-(1-(LOOKUP(ROUNDDOWN($M53+RIGHT(Z$4,4)*1-2016,0),Age!$A:$A,Age!$L:$L)*(1-($M53+RIGHT(Z$4,4)*1-2016-ROUNDDOWN($M53+RIGHT(Z$4,4)*1-2016,0)))+LOOKUP(ROUNDUP($M53+RIGHT(Z$4,4)*1-2016,0),Age!$A:$A,Age!$L:$L)*(($M53+RIGHT(Z$4,4)*1-2016-ROUNDDOWN($M53+RIGHT(Z$4,4)*1-2016,0)))))*IF($M53+RIGHT(Z$4,4)*1-2016&gt;27,1,INDEX([1]Pitchers!$BE:$BE,MATCH($A53,[1]Pitchers!$A:$A,0)))))</f>
        <v>8.9992836971610046</v>
      </c>
      <c r="AA53" s="96">
        <f>IF($D53=0,0,IF($D53=1,INDEX([1]Pitchers!$FK:$FK,MATCH($A53,[1]Pitchers!$A:$A,0)),MAX(-16,IF($D53=10,-16,IF($D53&lt;2,0,INDEX([1]Hitters!$AZ:$AZ,MATCH($A53,[1]Hitters!$A:$A,0)))))))</f>
        <v>0</v>
      </c>
      <c r="AB53" s="96">
        <f>IF($D53=0,0,IF($D53=1,INDEX([1]Pitchers!$FK:$FK,MATCH($A53,[1]Pitchers!$A:$A,0)),MAX(-16,IF($D53=2,AA53-MIN(0.75,0.25*(RIGHT(AB$4,4)*1-(RIGHT($AD$4,4)*1)+0.25)*(1-MIN(0.75,INDEX([1]Hitters!$CF:$CF,MATCH($A53,[1]Hitters!$A:$A,0)))/0.75*1)+INDEX([1]Hitters!$CF:$CF,MATCH($A53,[1]Hitters!$A:$A,0)))/0.75*1,IF($D53&gt;6,(AA53-MIN(0.75,0.25*(RIGHT(AB$4,4)*1-(RIGHT($AD$4,4)*1)+0.25)*(1-MIN(0.75,INDEX([1]Hitters!$CF:$CF,MATCH($A53,[1]Hitters!$A:$A,0)))/0.75*1)+INDEX([1]Hitters!$CF:$CF,MATCH($A53,[1]Hitters!$A:$A,0)))/0.75*($M53+RIGHT(AB$4,4)*1-RIGHT($AA$4,4)*1+10)*0.05),IF($D53=3,(AA53-MIN(0.75,0.25*(RIGHT(AB$4,4)*1-(RIGHT($AD$4,4)*1)+0.25)*(1-MIN(0.75,INDEX([1]Hitters!$CF:$CF,MATCH($A53,[1]Hitters!$A:$A,0)))/0.75*1)+INDEX([1]Hitters!$CF:$CF,MATCH($A53,[1]Hitters!$A:$A,0)))/0.75*($M53+RIGHT(AB$4,4)*1-RIGHT($AA$4,4)*1-27)*0.1),(AA53-MIN(0.75,0.25*(RIGHT(AB$4,4)*1-(RIGHT($AD$4,4)*1)+0.25)*(1-MIN(0.75,INDEX([1]Hitters!$CF:$CF,MATCH($A53,[1]Hitters!$A:$A,0)))/0.75*1)+INDEX([1]Hitters!$CF:$CF,MATCH($A53,[1]Hitters!$A:$A,0)))/0.75*($M53+RIGHT(AB$4,4)*1-RIGHT($AA$4,4)*1-20)*0.094)))))))</f>
        <v>0</v>
      </c>
      <c r="AC53" s="96">
        <f>IF($D53=0,0,IF($D53=1,INDEX([1]Pitchers!$FK:$FK,MATCH($A53,[1]Pitchers!$A:$A,0)),MAX(-16,IF($D53=2,AB53-MIN(0.75,0.25*(RIGHT(AC$4,4)*1-(RIGHT($AD$4,4)*1)+0.25)*(1-MIN(0.75,INDEX([1]Hitters!$CF:$CF,MATCH($A53,[1]Hitters!$A:$A,0)))/0.75*1)+INDEX([1]Hitters!$CF:$CF,MATCH($A53,[1]Hitters!$A:$A,0)))/0.75*1,IF($D53&gt;6,(AB53-MIN(0.75,0.25*(RIGHT(AC$4,4)*1-(RIGHT($AD$4,4)*1)+0.25)*(1-MIN(0.75,INDEX([1]Hitters!$CF:$CF,MATCH($A53,[1]Hitters!$A:$A,0)))/0.75*1)+INDEX([1]Hitters!$CF:$CF,MATCH($A53,[1]Hitters!$A:$A,0)))/0.75*($M53+RIGHT(AC$4,4)*1-RIGHT($AA$4,4)*1+10)*0.05),IF($D53=3,(AB53-MIN(0.75,0.25*(RIGHT(AC$4,4)*1-(RIGHT($AD$4,4)*1)+0.25)*(1-MIN(0.75,INDEX([1]Hitters!$CF:$CF,MATCH($A53,[1]Hitters!$A:$A,0)))/0.75*1)+INDEX([1]Hitters!$CF:$CF,MATCH($A53,[1]Hitters!$A:$A,0)))/0.75*($M53+RIGHT(AC$4,4)*1-RIGHT($AA$4,4)*1-27)*0.1),(AB53-MIN(0.75,0.25*(RIGHT(AC$4,4)*1-(RIGHT($AD$4,4)*1)+0.25)*(1-MIN(0.75,INDEX([1]Hitters!$CF:$CF,MATCH($A53,[1]Hitters!$A:$A,0)))/0.75*1)+INDEX([1]Hitters!$CF:$CF,MATCH($A53,[1]Hitters!$A:$A,0)))/0.75*($M53+RIGHT(AC$4,4)*1-RIGHT($AA$4,4)*1-20)*0.094)))))))</f>
        <v>0</v>
      </c>
      <c r="AD53" s="96">
        <f>IF($D53=0,0,IF($D53=1,INDEX([1]Pitchers!$FK:$FK,MATCH($A53,[1]Pitchers!$A:$A,0)),MAX(-16,IF($D53=2,AC53-MIN(0.75,0.25*(RIGHT(AD$4,4)*1-(RIGHT($AD$4,4)*1)+0.25)*(1-MIN(0.75,INDEX([1]Hitters!$CF:$CF,MATCH($A53,[1]Hitters!$A:$A,0)))/0.75*1)+INDEX([1]Hitters!$CF:$CF,MATCH($A53,[1]Hitters!$A:$A,0)))/0.75*1,IF($D53&gt;6,(AC53-MIN(0.75,0.25*(RIGHT(AD$4,4)*1-(RIGHT($AD$4,4)*1)+0.25)*(1-MIN(0.75,INDEX([1]Hitters!$CF:$CF,MATCH($A53,[1]Hitters!$A:$A,0)))/0.75*1)+INDEX([1]Hitters!$CF:$CF,MATCH($A53,[1]Hitters!$A:$A,0)))/0.75*($M53+RIGHT(AD$4,4)*1-RIGHT($AA$4,4)*1+10)*0.05),IF($D53=3,(AC53-MIN(0.75,0.25*(RIGHT(AD$4,4)*1-(RIGHT($AD$4,4)*1)+0.25)*(1-MIN(0.75,INDEX([1]Hitters!$CF:$CF,MATCH($A53,[1]Hitters!$A:$A,0)))/0.75*1)+INDEX([1]Hitters!$CF:$CF,MATCH($A53,[1]Hitters!$A:$A,0)))/0.75*($M53+RIGHT(AD$4,4)*1-RIGHT($AA$4,4)*1-27)*0.1),(AC53-MIN(0.75,0.25*(RIGHT(AD$4,4)*1-(RIGHT($AD$4,4)*1)+0.25)*(1-MIN(0.75,INDEX([1]Hitters!$CF:$CF,MATCH($A53,[1]Hitters!$A:$A,0)))/0.75*1)+INDEX([1]Hitters!$CF:$CF,MATCH($A53,[1]Hitters!$A:$A,0)))/0.75*($M53+RIGHT(AD$4,4)*1-RIGHT($AA$4,4)*1-20)*0.094)))))))</f>
        <v>0</v>
      </c>
      <c r="AE53" s="96">
        <f>IF($D53=0,0,IF($D53=1,INDEX([1]Pitchers!$FK:$FK,MATCH($A53,[1]Pitchers!$A:$A,0)),MAX(-16,IF($D53=2,AD53-MIN(0.75,0.25*(RIGHT(AE$4,4)*1-(RIGHT($AD$4,4)*1)+0.25)*(1-MIN(0.75,INDEX([1]Hitters!$CF:$CF,MATCH($A53,[1]Hitters!$A:$A,0)))/0.75*1)+INDEX([1]Hitters!$CF:$CF,MATCH($A53,[1]Hitters!$A:$A,0)))/0.75*1,IF($D53&gt;6,(AD53-MIN(0.75,0.25*(RIGHT(AE$4,4)*1-(RIGHT($AD$4,4)*1)+0.25)*(1-MIN(0.75,INDEX([1]Hitters!$CF:$CF,MATCH($A53,[1]Hitters!$A:$A,0)))/0.75*1)+INDEX([1]Hitters!$CF:$CF,MATCH($A53,[1]Hitters!$A:$A,0)))/0.75*($M53+RIGHT(AE$4,4)*1-RIGHT($AA$4,4)*1+10)*0.05),IF($D53=3,(AD53-MIN(0.75,0.25*(RIGHT(AE$4,4)*1-(RIGHT($AD$4,4)*1)+0.25)*(1-MIN(0.75,INDEX([1]Hitters!$CF:$CF,MATCH($A53,[1]Hitters!$A:$A,0)))/0.75*1)+INDEX([1]Hitters!$CF:$CF,MATCH($A53,[1]Hitters!$A:$A,0)))/0.75*($M53+RIGHT(AE$4,4)*1-RIGHT($AA$4,4)*1-27)*0.1),(AD53-MIN(0.75,0.25*(RIGHT(AE$4,4)*1-(RIGHT($AD$4,4)*1)+0.25)*(1-MIN(0.75,INDEX([1]Hitters!$CF:$CF,MATCH($A53,[1]Hitters!$A:$A,0)))/0.75*1)+INDEX([1]Hitters!$CF:$CF,MATCH($A53,[1]Hitters!$A:$A,0)))/0.75*($M53+RIGHT(AE$4,4)*1-RIGHT($AA$4,4)*1-20)*0.094)))))))</f>
        <v>0</v>
      </c>
      <c r="AF53" s="96">
        <f>IF($D53=0,0,IF($D53=1,INDEX([1]Pitchers!$FK:$FK,MATCH($A53,[1]Pitchers!$A:$A,0)),MAX(-16,IF($D53=2,AE53-MIN(0.75,0.25*(RIGHT(AF$4,4)*1-(RIGHT($AD$4,4)*1)+0.25)*(1-MIN(0.75,INDEX([1]Hitters!$CF:$CF,MATCH($A53,[1]Hitters!$A:$A,0)))/0.75*1)+INDEX([1]Hitters!$CF:$CF,MATCH($A53,[1]Hitters!$A:$A,0)))/0.75*1,IF($D53&gt;6,(AE53-MIN(0.75,0.25*(RIGHT(AF$4,4)*1-(RIGHT($AD$4,4)*1)+0.25)*(1-MIN(0.75,INDEX([1]Hitters!$CF:$CF,MATCH($A53,[1]Hitters!$A:$A,0)))/0.75*1)+INDEX([1]Hitters!$CF:$CF,MATCH($A53,[1]Hitters!$A:$A,0)))/0.75*($M53+RIGHT(AF$4,4)*1-RIGHT($AA$4,4)*1+10)*0.05),IF($D53=3,(AE53-MIN(0.75,0.25*(RIGHT(AF$4,4)*1-(RIGHT($AD$4,4)*1)+0.25)*(1-MIN(0.75,INDEX([1]Hitters!$CF:$CF,MATCH($A53,[1]Hitters!$A:$A,0)))/0.75*1)+INDEX([1]Hitters!$CF:$CF,MATCH($A53,[1]Hitters!$A:$A,0)))/0.75*($M53+RIGHT(AF$4,4)*1-RIGHT($AA$4,4)*1-27)*0.1),(AE53-MIN(0.75,0.25*(RIGHT(AF$4,4)*1-(RIGHT($AD$4,4)*1)+0.25)*(1-MIN(0.75,INDEX([1]Hitters!$CF:$CF,MATCH($A53,[1]Hitters!$A:$A,0)))/0.75*1)+INDEX([1]Hitters!$CF:$CF,MATCH($A53,[1]Hitters!$A:$A,0)))/0.75*($M53+RIGHT(AF$4,4)*1-RIGHT($AA$4,4)*1-20)*0.094)))))))</f>
        <v>0</v>
      </c>
      <c r="AG53" s="96">
        <f>IF($D53=0,0,IF($D53=1,INDEX([1]Pitchers!$FK:$FK,MATCH($A53,[1]Pitchers!$A:$A,0)),MAX(-16,IF($D53=2,AF53-MIN(0.75,0.25*(RIGHT(AG$4,4)*1-(RIGHT($AD$4,4)*1)+0.25)*(1-MIN(0.75,INDEX([1]Hitters!$CF:$CF,MATCH($A53,[1]Hitters!$A:$A,0)))/0.75*1)+INDEX([1]Hitters!$CF:$CF,MATCH($A53,[1]Hitters!$A:$A,0)))/0.75*1,IF($D53&gt;6,(AF53-MIN(0.75,0.25*(RIGHT(AG$4,4)*1-(RIGHT($AD$4,4)*1)+0.25)*(1-MIN(0.75,INDEX([1]Hitters!$CF:$CF,MATCH($A53,[1]Hitters!$A:$A,0)))/0.75*1)+INDEX([1]Hitters!$CF:$CF,MATCH($A53,[1]Hitters!$A:$A,0)))/0.75*($M53+RIGHT(AG$4,4)*1-RIGHT($AA$4,4)*1+10)*0.05),IF($D53=3,(AF53-MIN(0.75,0.25*(RIGHT(AG$4,4)*1-(RIGHT($AD$4,4)*1)+0.25)*(1-MIN(0.75,INDEX([1]Hitters!$CF:$CF,MATCH($A53,[1]Hitters!$A:$A,0)))/0.75*1)+INDEX([1]Hitters!$CF:$CF,MATCH($A53,[1]Hitters!$A:$A,0)))/0.75*($M53+RIGHT(AG$4,4)*1-RIGHT($AA$4,4)*1-27)*0.1),(AF53-MIN(0.75,0.25*(RIGHT(AG$4,4)*1-(RIGHT($AD$4,4)*1)+0.25)*(1-MIN(0.75,INDEX([1]Hitters!$CF:$CF,MATCH($A53,[1]Hitters!$A:$A,0)))/0.75*1)+INDEX([1]Hitters!$CF:$CF,MATCH($A53,[1]Hitters!$A:$A,0)))/0.75*($M53+RIGHT(AG$4,4)*1-RIGHT($AA$4,4)*1-20)*0.094)))))))</f>
        <v>0</v>
      </c>
      <c r="AH53" s="96">
        <f>IF($D53=0,0,IF($D53=1,INDEX([1]Pitchers!$FK:$FK,MATCH($A53,[1]Pitchers!$A:$A,0)),MAX(-16,IF($D53=2,AG53-MIN(0.75,0.25*(RIGHT(AH$4,4)*1-(RIGHT($AD$4,4)*1)+0.25)*(1-MIN(0.75,INDEX([1]Hitters!$CF:$CF,MATCH($A53,[1]Hitters!$A:$A,0)))/0.75*1)+INDEX([1]Hitters!$CF:$CF,MATCH($A53,[1]Hitters!$A:$A,0)))/0.75*1,IF($D53&gt;6,(AG53-MIN(0.75,0.25*(RIGHT(AH$4,4)*1-(RIGHT($AD$4,4)*1)+0.25)*(1-MIN(0.75,INDEX([1]Hitters!$CF:$CF,MATCH($A53,[1]Hitters!$A:$A,0)))/0.75*1)+INDEX([1]Hitters!$CF:$CF,MATCH($A53,[1]Hitters!$A:$A,0)))/0.75*($M53+RIGHT(AH$4,4)*1-RIGHT($AA$4,4)*1+10)*0.05),IF($D53=3,(AG53-MIN(0.75,0.25*(RIGHT(AH$4,4)*1-(RIGHT($AD$4,4)*1)+0.25)*(1-MIN(0.75,INDEX([1]Hitters!$CF:$CF,MATCH($A53,[1]Hitters!$A:$A,0)))/0.75*1)+INDEX([1]Hitters!$CF:$CF,MATCH($A53,[1]Hitters!$A:$A,0)))/0.75*($M53+RIGHT(AH$4,4)*1-RIGHT($AA$4,4)*1-27)*0.1),(AG53-MIN(0.75,0.25*(RIGHT(AH$4,4)*1-(RIGHT($AD$4,4)*1)+0.25)*(1-MIN(0.75,INDEX([1]Hitters!$CF:$CF,MATCH($A53,[1]Hitters!$A:$A,0)))/0.75*1)+INDEX([1]Hitters!$CF:$CF,MATCH($A53,[1]Hitters!$A:$A,0)))/0.75*($M53+RIGHT(AH$4,4)*1-RIGHT($AA$4,4)*1-20)*0.094)))))))</f>
        <v>0</v>
      </c>
      <c r="AI53" s="96">
        <f>IF($D53=0,0,IF($D53=1,INDEX([1]Pitchers!$FK:$FK,MATCH($A53,[1]Pitchers!$A:$A,0)),MAX(-16,IF($D53=2,AH53-MIN(0.75,0.25*(RIGHT(AI$4,4)*1-(RIGHT($AD$4,4)*1)+0.25)*(1-MIN(0.75,INDEX([1]Hitters!$CF:$CF,MATCH($A53,[1]Hitters!$A:$A,0)))/0.75*1)+INDEX([1]Hitters!$CF:$CF,MATCH($A53,[1]Hitters!$A:$A,0)))/0.75*1,IF($D53&gt;6,(AH53-MIN(0.75,0.25*(RIGHT(AI$4,4)*1-(RIGHT($AD$4,4)*1)+0.25)*(1-MIN(0.75,INDEX([1]Hitters!$CF:$CF,MATCH($A53,[1]Hitters!$A:$A,0)))/0.75*1)+INDEX([1]Hitters!$CF:$CF,MATCH($A53,[1]Hitters!$A:$A,0)))/0.75*($M53+RIGHT(AI$4,4)*1-RIGHT($AA$4,4)*1+10)*0.05),IF($D53=3,(AH53-MIN(0.75,0.25*(RIGHT(AI$4,4)*1-(RIGHT($AD$4,4)*1)+0.25)*(1-MIN(0.75,INDEX([1]Hitters!$CF:$CF,MATCH($A53,[1]Hitters!$A:$A,0)))/0.75*1)+INDEX([1]Hitters!$CF:$CF,MATCH($A53,[1]Hitters!$A:$A,0)))/0.75*($M53+RIGHT(AI$4,4)*1-RIGHT($AA$4,4)*1-27)*0.1),(AH53-MIN(0.75,0.25*(RIGHT(AI$4,4)*1-(RIGHT($AD$4,4)*1)+0.25)*(1-MIN(0.75,INDEX([1]Hitters!$CF:$CF,MATCH($A53,[1]Hitters!$A:$A,0)))/0.75*1)+INDEX([1]Hitters!$CF:$CF,MATCH($A53,[1]Hitters!$A:$A,0)))/0.75*($M53+RIGHT(AI$4,4)*1-RIGHT($AA$4,4)*1-20)*0.094)))))))</f>
        <v>0</v>
      </c>
      <c r="AJ53" s="96">
        <f>IF($D53=0,0,IF($D53=1,INDEX([1]Pitchers!$FK:$FK,MATCH($A53,[1]Pitchers!$A:$A,0)),MAX(-16,IF($D53=2,AI53-MIN(0.75,0.25*(RIGHT(AJ$4,4)*1-(RIGHT($AD$4,4)*1)+0.25)*(1-MIN(0.75,INDEX([1]Hitters!$CF:$CF,MATCH($A53,[1]Hitters!$A:$A,0)))/0.75*1)+INDEX([1]Hitters!$CF:$CF,MATCH($A53,[1]Hitters!$A:$A,0)))/0.75*1,IF($D53&gt;6,(AI53-MIN(0.75,0.25*(RIGHT(AJ$4,4)*1-(RIGHT($AD$4,4)*1)+0.25)*(1-MIN(0.75,INDEX([1]Hitters!$CF:$CF,MATCH($A53,[1]Hitters!$A:$A,0)))/0.75*1)+INDEX([1]Hitters!$CF:$CF,MATCH($A53,[1]Hitters!$A:$A,0)))/0.75*($M53+RIGHT(AJ$4,4)*1-RIGHT($AA$4,4)*1+10)*0.05),IF($D53=3,(AI53-MIN(0.75,0.25*(RIGHT(AJ$4,4)*1-(RIGHT($AD$4,4)*1)+0.25)*(1-MIN(0.75,INDEX([1]Hitters!$CF:$CF,MATCH($A53,[1]Hitters!$A:$A,0)))/0.75*1)+INDEX([1]Hitters!$CF:$CF,MATCH($A53,[1]Hitters!$A:$A,0)))/0.75*($M53+RIGHT(AJ$4,4)*1-RIGHT($AA$4,4)*1-27)*0.1),(AI53-MIN(0.75,0.25*(RIGHT(AJ$4,4)*1-(RIGHT($AD$4,4)*1)+0.25)*(1-MIN(0.75,INDEX([1]Hitters!$CF:$CF,MATCH($A53,[1]Hitters!$A:$A,0)))/0.75*1)+INDEX([1]Hitters!$CF:$CF,MATCH($A53,[1]Hitters!$A:$A,0)))/0.75*($M53+RIGHT(AJ$4,4)*1-RIGHT($AA$4,4)*1-20)*0.094)))))))</f>
        <v>0</v>
      </c>
      <c r="AK53" s="96">
        <f>IF($D53=0,0,IF($D53=1,INDEX([1]Pitchers!$FK:$FK,MATCH($A53,[1]Pitchers!$A:$A,0)),MAX(-16,IF($D53=2,AJ53-MIN(0.75,0.25*(RIGHT(AK$4,4)*1-(RIGHT($AD$4,4)*1)+0.25)*(1-MIN(0.75,INDEX([1]Hitters!$CF:$CF,MATCH($A53,[1]Hitters!$A:$A,0)))/0.75*1)+INDEX([1]Hitters!$CF:$CF,MATCH($A53,[1]Hitters!$A:$A,0)))/0.75*1,IF($D53&gt;6,(AJ53-MIN(0.75,0.25*(RIGHT(AK$4,4)*1-(RIGHT($AD$4,4)*1)+0.25)*(1-MIN(0.75,INDEX([1]Hitters!$CF:$CF,MATCH($A53,[1]Hitters!$A:$A,0)))/0.75*1)+INDEX([1]Hitters!$CF:$CF,MATCH($A53,[1]Hitters!$A:$A,0)))/0.75*($M53+RIGHT(AK$4,4)*1-RIGHT($AA$4,4)*1+10)*0.05),IF($D53=3,(AJ53-MIN(0.75,0.25*(RIGHT(AK$4,4)*1-(RIGHT($AD$4,4)*1)+0.25)*(1-MIN(0.75,INDEX([1]Hitters!$CF:$CF,MATCH($A53,[1]Hitters!$A:$A,0)))/0.75*1)+INDEX([1]Hitters!$CF:$CF,MATCH($A53,[1]Hitters!$A:$A,0)))/0.75*($M53+RIGHT(AK$4,4)*1-RIGHT($AA$4,4)*1-27)*0.1),(AJ53-MIN(0.75,0.25*(RIGHT(AK$4,4)*1-(RIGHT($AD$4,4)*1)+0.25)*(1-MIN(0.75,INDEX([1]Hitters!$CF:$CF,MATCH($A53,[1]Hitters!$A:$A,0)))/0.75*1)+INDEX([1]Hitters!$CF:$CF,MATCH($A53,[1]Hitters!$A:$A,0)))/0.75*($M53+RIGHT(AK$4,4)*1-RIGHT($AA$4,4)*1-20)*0.094)))))))</f>
        <v>0</v>
      </c>
      <c r="AL53" s="96">
        <f>IF($D53=0,0,IF($D53=1,INDEX([1]Pitchers!$FK:$FK,MATCH($A53,[1]Pitchers!$A:$A,0)),MAX(-16,IF($D53=2,AK53-MIN(0.75,0.25*(RIGHT(AL$4,4)*1-(RIGHT($AD$4,4)*1)+0.25)*(1-MIN(0.75,INDEX([1]Hitters!$CF:$CF,MATCH($A53,[1]Hitters!$A:$A,0)))/0.75*1)+INDEX([1]Hitters!$CF:$CF,MATCH($A53,[1]Hitters!$A:$A,0)))/0.75*1,IF($D53&gt;6,(AK53-MIN(0.75,0.25*(RIGHT(AL$4,4)*1-(RIGHT($AD$4,4)*1)+0.25)*(1-MIN(0.75,INDEX([1]Hitters!$CF:$CF,MATCH($A53,[1]Hitters!$A:$A,0)))/0.75*1)+INDEX([1]Hitters!$CF:$CF,MATCH($A53,[1]Hitters!$A:$A,0)))/0.75*($M53+RIGHT(AL$4,4)*1-RIGHT($AA$4,4)*1+10)*0.05),IF($D53=3,(AK53-MIN(0.75,0.25*(RIGHT(AL$4,4)*1-(RIGHT($AD$4,4)*1)+0.25)*(1-MIN(0.75,INDEX([1]Hitters!$CF:$CF,MATCH($A53,[1]Hitters!$A:$A,0)))/0.75*1)+INDEX([1]Hitters!$CF:$CF,MATCH($A53,[1]Hitters!$A:$A,0)))/0.75*($M53+RIGHT(AL$4,4)*1-RIGHT($AA$4,4)*1-27)*0.1),(AK53-MIN(0.75,0.25*(RIGHT(AL$4,4)*1-(RIGHT($AD$4,4)*1)+0.25)*(1-MIN(0.75,INDEX([1]Hitters!$CF:$CF,MATCH($A53,[1]Hitters!$A:$A,0)))/0.75*1)+INDEX([1]Hitters!$CF:$CF,MATCH($A53,[1]Hitters!$A:$A,0)))/0.75*($M53+RIGHT(AL$4,4)*1-RIGHT($AA$4,4)*1-20)*0.094)))))))</f>
        <v>0</v>
      </c>
      <c r="AM53" s="98">
        <f>MAX(IF($D53=0,20,IF($D53=1,60,150)),MAX(0,IF($D53&gt;1,INDEX([1]Hitters!$ER:$ER,MATCH($A53,[1]Hitters!$A:$A,0))*(0.4+MAX(0,0.6*MIN(1,(IF(O53="",0,(((4.25+(O53-0.263)*4.2)^(((4.25+(O53-0.263)*4.2)+(4.25-AA53*600/600*4.2/600))^0.285))/((4.25+(O53-0.263)*4.2)^(((4.25+(O53-0.263)*4.2)+(4.25-AA53*600/600*4.2/600))^0.285)+(4.25-AA53*600/600*4.2/600)^(((4.25+(O53-0.263)*4.2)+(4.25-AA53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53,[1]Pitchers!$A:$A,0))))*IF($D53&lt;2,(0.4+0.6*MAX(0,MIN(1,IF($D53=0,((4.25)^(((4.25)+(4.25-(4-O53)*4.25/4*1/9))^0.285)/((4.25)^(((4.25)+(4.25-(4-O53)*4.25/4*1/9))^0.285)+(4.25-(4-O53)*4.25/4*1/9)^(((4.25)+(4.25-(4-O53)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53)))/0.5345*0.0009131+0.0104414*(3.74-MIN(3.74,O53)))*50,(((4.25+(AA53-0.263)*0.32*198*MAX(6,198/33)/198)^(((4.25+(AA53-0.263)*0.32*198*MAX(6,198/33)/198)+(4.25-(4-O53)*4.25/4*MAX(6,198/33)/9))^0.285)/((4.25+(AA53-0.263)*0.32*198*MAX(6,198/33)/198)^(((4.25+(AA53-0.263)*0.32*198*MAX(6,198/33)/198)+(4.25-(4-O53)*4.25/4*MAX(6,198/33)/9))^0.285)+(4.25-(4-O53)*4.25/4*MAX(6,198/33)/9)^(((4.25+(AA53-0.263)*0.32*198*MAX(6,198/33)/198)+(4.25-(4-O53)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53=0,50,198)/0.0065))),1))</f>
        <v>42.225430000651855</v>
      </c>
      <c r="AN53" s="98">
        <f t="shared" si="71"/>
        <v>38.308763333985191</v>
      </c>
      <c r="AO53" s="98">
        <f t="shared" si="72"/>
        <v>20</v>
      </c>
      <c r="AP53" s="98">
        <f t="shared" si="73"/>
        <v>20</v>
      </c>
      <c r="AQ53" s="98">
        <f t="shared" si="74"/>
        <v>20</v>
      </c>
      <c r="AR53" s="98">
        <f t="shared" si="75"/>
        <v>20</v>
      </c>
      <c r="AS53" s="98">
        <f t="shared" si="76"/>
        <v>20</v>
      </c>
      <c r="AT53" s="98">
        <f t="shared" si="77"/>
        <v>20</v>
      </c>
      <c r="AU53" s="98">
        <f t="shared" si="78"/>
        <v>20</v>
      </c>
      <c r="AV53" s="98">
        <f t="shared" si="79"/>
        <v>20</v>
      </c>
      <c r="AW53" s="98">
        <f t="shared" si="80"/>
        <v>20</v>
      </c>
      <c r="AX53" s="98">
        <f t="shared" si="81"/>
        <v>20</v>
      </c>
      <c r="AY53" s="96">
        <f t="shared" si="82"/>
        <v>0.33976001082492902</v>
      </c>
      <c r="AZ53" s="96">
        <f t="shared" si="83"/>
        <v>5.4285714285714288</v>
      </c>
      <c r="BA53" s="96">
        <f t="shared" si="84"/>
        <v>0.24451625481730752</v>
      </c>
      <c r="BB53" s="96">
        <f t="shared" si="85"/>
        <v>0.11205147765602527</v>
      </c>
      <c r="BC53" s="96">
        <f t="shared" si="86"/>
        <v>0</v>
      </c>
      <c r="BD53" s="96">
        <f t="shared" si="87"/>
        <v>0</v>
      </c>
      <c r="BE53" s="96">
        <f t="shared" si="88"/>
        <v>0</v>
      </c>
      <c r="BF53" s="96">
        <f t="shared" si="89"/>
        <v>0</v>
      </c>
      <c r="BG53" s="96">
        <f t="shared" si="90"/>
        <v>0</v>
      </c>
      <c r="BH53" s="96">
        <f t="shared" si="91"/>
        <v>0</v>
      </c>
      <c r="BI53" s="96">
        <f t="shared" si="92"/>
        <v>0</v>
      </c>
      <c r="BJ53" s="96">
        <f t="shared" si="93"/>
        <v>0</v>
      </c>
      <c r="BK53" s="96">
        <f t="shared" si="94"/>
        <v>0</v>
      </c>
      <c r="BL53" s="96">
        <f t="shared" si="95"/>
        <v>0</v>
      </c>
      <c r="BM53" s="129">
        <f t="shared" si="132"/>
        <v>3.5</v>
      </c>
      <c r="BN53" s="129">
        <f t="shared" si="132"/>
        <v>3.5</v>
      </c>
      <c r="BO53" s="129" t="str">
        <f t="shared" si="132"/>
        <v/>
      </c>
      <c r="BP53" s="129" t="str">
        <f t="shared" si="132"/>
        <v/>
      </c>
      <c r="BQ53" s="129" t="str">
        <f t="shared" si="132"/>
        <v/>
      </c>
      <c r="BR53" s="129" t="str">
        <f t="shared" si="132"/>
        <v/>
      </c>
      <c r="BS53" s="129" t="str">
        <f t="shared" si="132"/>
        <v/>
      </c>
      <c r="BT53" s="129" t="str">
        <f t="shared" si="132"/>
        <v/>
      </c>
      <c r="BU53" s="129" t="str">
        <f t="shared" si="132"/>
        <v/>
      </c>
      <c r="BV53" s="129" t="str">
        <f t="shared" si="132"/>
        <v/>
      </c>
      <c r="BW53" s="129" t="str">
        <f t="shared" si="132"/>
        <v/>
      </c>
      <c r="BX53" s="129" t="str">
        <f t="shared" si="132"/>
        <v/>
      </c>
      <c r="BY53" s="130">
        <f t="shared" si="96"/>
        <v>2.4561300385384603</v>
      </c>
      <c r="BZ53" s="130">
        <f t="shared" si="97"/>
        <v>1.4412324123106122</v>
      </c>
      <c r="CA53" s="130">
        <f t="shared" si="98"/>
        <v>0.5</v>
      </c>
      <c r="CB53" s="130">
        <f t="shared" si="99"/>
        <v>0.5</v>
      </c>
      <c r="CC53" s="130">
        <f t="shared" si="100"/>
        <v>0.5</v>
      </c>
      <c r="CD53" s="130">
        <f t="shared" si="101"/>
        <v>0.5</v>
      </c>
      <c r="CE53" s="130">
        <f t="shared" si="102"/>
        <v>0.5</v>
      </c>
      <c r="CF53" s="130">
        <f t="shared" si="103"/>
        <v>0.5</v>
      </c>
      <c r="CG53" s="130">
        <f t="shared" si="104"/>
        <v>0.5</v>
      </c>
      <c r="CH53" s="130">
        <f t="shared" si="105"/>
        <v>0.5</v>
      </c>
      <c r="CI53" s="130">
        <f t="shared" si="106"/>
        <v>0.5</v>
      </c>
      <c r="CJ53" s="130">
        <f t="shared" si="107"/>
        <v>0.5</v>
      </c>
      <c r="CK53" s="131">
        <f t="shared" si="108"/>
        <v>2</v>
      </c>
      <c r="CL53" s="96">
        <f t="shared" si="109"/>
        <v>-0.2030521904746018</v>
      </c>
      <c r="CM53" s="96">
        <f t="shared" si="110"/>
        <v>-0.29400225930255075</v>
      </c>
      <c r="CN53" s="96">
        <f t="shared" si="111"/>
        <v>-0.21198999999999998</v>
      </c>
      <c r="CO53" s="96">
        <f t="shared" si="112"/>
        <v>-0.21198999999999998</v>
      </c>
      <c r="CP53" s="96">
        <f t="shared" si="113"/>
        <v>-0.21198999999999998</v>
      </c>
      <c r="CQ53" s="96">
        <f t="shared" si="114"/>
        <v>-0.21198999999999998</v>
      </c>
      <c r="CR53" s="96">
        <f t="shared" si="115"/>
        <v>-0.21198999999999998</v>
      </c>
      <c r="CS53" s="96">
        <f t="shared" si="116"/>
        <v>-0.21198999999999998</v>
      </c>
      <c r="CT53" s="96">
        <f t="shared" si="117"/>
        <v>-0.21198999999999998</v>
      </c>
      <c r="CU53" s="96">
        <f t="shared" si="118"/>
        <v>-0.21198999999999998</v>
      </c>
      <c r="CV53" s="96">
        <f t="shared" si="119"/>
        <v>-0.21198999999999998</v>
      </c>
      <c r="CW53" s="96">
        <f t="shared" si="120"/>
        <v>-0.21198999999999998</v>
      </c>
      <c r="CX53" s="96">
        <f>MAX(0,(IF(CL53&gt;0,(CL53-ROUNDDOWN(CL53,1))/0.1*LOOKUP(ROUNDUP(CL53+81.1,1),CB!$A:$A,CB!$C:$C)+(1-(CL53-ROUNDDOWN(CL53,1))/0.1)*LOOKUP(ROUNDDOWN(CL53+81.1,1),CB!$A:$A,CB!$C:$C),(CL53-ROUNDDOWN(CL53-0.1,1))/0.1*LOOKUP(ROUNDUP(CL53+81.1,1),CB!$A:$A,CB!$C:$C)+(1-(CL53-ROUNDDOWN(CL53-0.1,1))/0.1)*LOOKUP(ROUNDDOWN(CL53+81.1,1),CB!$A:$A,CB!$C:$C))-LOOKUP(81.1,CB!$A:$A,CB!$C:$C))/(1-(BINOMDIST(97,162,0.5,TRUE)-BINOMDIST(87,162,0.5,TRUE)))*$C$2*($B$1^(LEFT(CX$4,4)*1-LEFT($BA$4,4)*1))*(37.75+CL53))</f>
        <v>0</v>
      </c>
      <c r="CY53" s="96">
        <f>MAX(0,(IF(CM53&gt;0,(CM53-ROUNDDOWN(CM53,1))/0.1*LOOKUP(ROUNDUP(CM53+81.1,1),CB!$A:$A,CB!$C:$C)+(1-(CM53-ROUNDDOWN(CM53,1))/0.1)*LOOKUP(ROUNDDOWN(CM53+81.1,1),CB!$A:$A,CB!$C:$C),(CM53-ROUNDDOWN(CM53-0.1,1))/0.1*LOOKUP(ROUNDUP(CM53+81.1,1),CB!$A:$A,CB!$C:$C)+(1-(CM53-ROUNDDOWN(CM53-0.1,1))/0.1)*LOOKUP(ROUNDDOWN(CM53+81.1,1),CB!$A:$A,CB!$C:$C))-LOOKUP(81.1,CB!$A:$A,CB!$C:$C))/(1-(BINOMDIST(97,162,0.5,TRUE)-BINOMDIST(87,162,0.5,TRUE)))*$C$2*($B$1^(LEFT(CY$4,4)*1-LEFT($BA$4,4)*1))*(37.75+CM53))</f>
        <v>0</v>
      </c>
      <c r="CZ53" s="96">
        <f>MAX(0,(IF(CN53&gt;0,(CN53-ROUNDDOWN(CN53,1))/0.1*LOOKUP(ROUNDUP(CN53+81.1,1),CB!$A:$A,CB!$C:$C)+(1-(CN53-ROUNDDOWN(CN53,1))/0.1)*LOOKUP(ROUNDDOWN(CN53+81.1,1),CB!$A:$A,CB!$C:$C),(CN53-ROUNDDOWN(CN53-0.1,1))/0.1*LOOKUP(ROUNDUP(CN53+81.1,1),CB!$A:$A,CB!$C:$C)+(1-(CN53-ROUNDDOWN(CN53-0.1,1))/0.1)*LOOKUP(ROUNDDOWN(CN53+81.1,1),CB!$A:$A,CB!$C:$C))-LOOKUP(81.1,CB!$A:$A,CB!$C:$C))/(1-(BINOMDIST(97,162,0.5,TRUE)-BINOMDIST(87,162,0.5,TRUE)))*$C$2*($B$1^(LEFT(CZ$4,4)*1-LEFT($BA$4,4)*1))*(37.75+CN53))</f>
        <v>0</v>
      </c>
      <c r="DA53" s="96">
        <f>MAX(0,(IF(CO53&gt;0,(CO53-ROUNDDOWN(CO53,1))/0.1*LOOKUP(ROUNDUP(CO53+81.1,1),CB!$A:$A,CB!$C:$C)+(1-(CO53-ROUNDDOWN(CO53,1))/0.1)*LOOKUP(ROUNDDOWN(CO53+81.1,1),CB!$A:$A,CB!$C:$C),(CO53-ROUNDDOWN(CO53-0.1,1))/0.1*LOOKUP(ROUNDUP(CO53+81.1,1),CB!$A:$A,CB!$C:$C)+(1-(CO53-ROUNDDOWN(CO53-0.1,1))/0.1)*LOOKUP(ROUNDDOWN(CO53+81.1,1),CB!$A:$A,CB!$C:$C))-LOOKUP(81.1,CB!$A:$A,CB!$C:$C))/(1-(BINOMDIST(97,162,0.5,TRUE)-BINOMDIST(87,162,0.5,TRUE)))*$C$2*($B$1^(LEFT(DA$4,4)*1-LEFT($BA$4,4)*1))*(37.75+CO53))</f>
        <v>0</v>
      </c>
      <c r="DB53" s="96">
        <f>MAX(0,(IF(CP53&gt;0,(CP53-ROUNDDOWN(CP53,1))/0.1*LOOKUP(ROUNDUP(CP53+81.1,1),CB!$A:$A,CB!$C:$C)+(1-(CP53-ROUNDDOWN(CP53,1))/0.1)*LOOKUP(ROUNDDOWN(CP53+81.1,1),CB!$A:$A,CB!$C:$C),(CP53-ROUNDDOWN(CP53-0.1,1))/0.1*LOOKUP(ROUNDUP(CP53+81.1,1),CB!$A:$A,CB!$C:$C)+(1-(CP53-ROUNDDOWN(CP53-0.1,1))/0.1)*LOOKUP(ROUNDDOWN(CP53+81.1,1),CB!$A:$A,CB!$C:$C))-LOOKUP(81.1,CB!$A:$A,CB!$C:$C))/(1-(BINOMDIST(97,162,0.5,TRUE)-BINOMDIST(87,162,0.5,TRUE)))*$C$2*($B$1^(LEFT(DB$4,4)*1-LEFT($BA$4,4)*1))*(37.75+CP53))</f>
        <v>0</v>
      </c>
      <c r="DC53" s="96">
        <f>MAX(0,(IF(CQ53&gt;0,(CQ53-ROUNDDOWN(CQ53,1))/0.1*LOOKUP(ROUNDUP(CQ53+81.1,1),CB!$A:$A,CB!$C:$C)+(1-(CQ53-ROUNDDOWN(CQ53,1))/0.1)*LOOKUP(ROUNDDOWN(CQ53+81.1,1),CB!$A:$A,CB!$C:$C),(CQ53-ROUNDDOWN(CQ53-0.1,1))/0.1*LOOKUP(ROUNDUP(CQ53+81.1,1),CB!$A:$A,CB!$C:$C)+(1-(CQ53-ROUNDDOWN(CQ53-0.1,1))/0.1)*LOOKUP(ROUNDDOWN(CQ53+81.1,1),CB!$A:$A,CB!$C:$C))-LOOKUP(81.1,CB!$A:$A,CB!$C:$C))/(1-(BINOMDIST(97,162,0.5,TRUE)-BINOMDIST(87,162,0.5,TRUE)))*$C$2*($B$1^(LEFT(DC$4,4)*1-LEFT($BA$4,4)*1))*(37.75+CQ53))</f>
        <v>0</v>
      </c>
      <c r="DD53" s="96">
        <f>MAX(0,(IF(CR53&gt;0,(CR53-ROUNDDOWN(CR53,1))/0.1*LOOKUP(ROUNDUP(CR53+81.1,1),CB!$A:$A,CB!$C:$C)+(1-(CR53-ROUNDDOWN(CR53,1))/0.1)*LOOKUP(ROUNDDOWN(CR53+81.1,1),CB!$A:$A,CB!$C:$C),(CR53-ROUNDDOWN(CR53-0.1,1))/0.1*LOOKUP(ROUNDUP(CR53+81.1,1),CB!$A:$A,CB!$C:$C)+(1-(CR53-ROUNDDOWN(CR53-0.1,1))/0.1)*LOOKUP(ROUNDDOWN(CR53+81.1,1),CB!$A:$A,CB!$C:$C))-LOOKUP(81.1,CB!$A:$A,CB!$C:$C))/(1-(BINOMDIST(97,162,0.5,TRUE)-BINOMDIST(87,162,0.5,TRUE)))*$C$2*($B$1^(LEFT(DD$4,4)*1-LEFT($BA$4,4)*1))*(37.75+CR53))</f>
        <v>0</v>
      </c>
      <c r="DE53" s="96">
        <f>MAX(0,(IF(CS53&gt;0,(CS53-ROUNDDOWN(CS53,1))/0.1*LOOKUP(ROUNDUP(CS53+81.1,1),CB!$A:$A,CB!$C:$C)+(1-(CS53-ROUNDDOWN(CS53,1))/0.1)*LOOKUP(ROUNDDOWN(CS53+81.1,1),CB!$A:$A,CB!$C:$C),(CS53-ROUNDDOWN(CS53-0.1,1))/0.1*LOOKUP(ROUNDUP(CS53+81.1,1),CB!$A:$A,CB!$C:$C)+(1-(CS53-ROUNDDOWN(CS53-0.1,1))/0.1)*LOOKUP(ROUNDDOWN(CS53+81.1,1),CB!$A:$A,CB!$C:$C))-LOOKUP(81.1,CB!$A:$A,CB!$C:$C))/(1-(BINOMDIST(97,162,0.5,TRUE)-BINOMDIST(87,162,0.5,TRUE)))*$C$2*($B$1^(LEFT(DE$4,4)*1-LEFT($BA$4,4)*1))*(37.75+CS53))</f>
        <v>0</v>
      </c>
      <c r="DF53" s="96">
        <f>MAX(0,(IF(CT53&gt;0,(CT53-ROUNDDOWN(CT53,1))/0.1*LOOKUP(ROUNDUP(CT53+81.1,1),CB!$A:$A,CB!$C:$C)+(1-(CT53-ROUNDDOWN(CT53,1))/0.1)*LOOKUP(ROUNDDOWN(CT53+81.1,1),CB!$A:$A,CB!$C:$C),(CT53-ROUNDDOWN(CT53-0.1,1))/0.1*LOOKUP(ROUNDUP(CT53+81.1,1),CB!$A:$A,CB!$C:$C)+(1-(CT53-ROUNDDOWN(CT53-0.1,1))/0.1)*LOOKUP(ROUNDDOWN(CT53+81.1,1),CB!$A:$A,CB!$C:$C))-LOOKUP(81.1,CB!$A:$A,CB!$C:$C))/(1-(BINOMDIST(97,162,0.5,TRUE)-BINOMDIST(87,162,0.5,TRUE)))*$C$2*($B$1^(LEFT(DF$4,4)*1-LEFT($BA$4,4)*1))*(37.75+CT53))</f>
        <v>0</v>
      </c>
      <c r="DG53" s="96">
        <f>MAX(0,(IF(CU53&gt;0,(CU53-ROUNDDOWN(CU53,1))/0.1*LOOKUP(ROUNDUP(CU53+81.1,1),CB!$A:$A,CB!$C:$C)+(1-(CU53-ROUNDDOWN(CU53,1))/0.1)*LOOKUP(ROUNDDOWN(CU53+81.1,1),CB!$A:$A,CB!$C:$C),(CU53-ROUNDDOWN(CU53-0.1,1))/0.1*LOOKUP(ROUNDUP(CU53+81.1,1),CB!$A:$A,CB!$C:$C)+(1-(CU53-ROUNDDOWN(CU53-0.1,1))/0.1)*LOOKUP(ROUNDDOWN(CU53+81.1,1),CB!$A:$A,CB!$C:$C))-LOOKUP(81.1,CB!$A:$A,CB!$C:$C))/(1-(BINOMDIST(97,162,0.5,TRUE)-BINOMDIST(87,162,0.5,TRUE)))*$C$2*($B$1^(LEFT(DG$4,4)*1-LEFT($BA$4,4)*1))*(37.75+CU53))</f>
        <v>0</v>
      </c>
      <c r="DH53" s="96">
        <f>MAX(0,(IF(CV53&gt;0,(CV53-ROUNDDOWN(CV53,1))/0.1*LOOKUP(ROUNDUP(CV53+81.1,1),CB!$A:$A,CB!$C:$C)+(1-(CV53-ROUNDDOWN(CV53,1))/0.1)*LOOKUP(ROUNDDOWN(CV53+81.1,1),CB!$A:$A,CB!$C:$C),(CV53-ROUNDDOWN(CV53-0.1,1))/0.1*LOOKUP(ROUNDUP(CV53+81.1,1),CB!$A:$A,CB!$C:$C)+(1-(CV53-ROUNDDOWN(CV53-0.1,1))/0.1)*LOOKUP(ROUNDDOWN(CV53+81.1,1),CB!$A:$A,CB!$C:$C))-LOOKUP(81.1,CB!$A:$A,CB!$C:$C))/(1-(BINOMDIST(97,162,0.5,TRUE)-BINOMDIST(87,162,0.5,TRUE)))*$C$2*($B$1^(LEFT(DH$4,4)*1-LEFT($BA$4,4)*1))*(37.75+CV53))</f>
        <v>0</v>
      </c>
      <c r="DI53" s="96">
        <f>MAX(0,(IF(CW53&gt;0,(CW53-ROUNDDOWN(CW53,1))/0.1*LOOKUP(ROUNDUP(CW53+81.1,1),CB!$A:$A,CB!$C:$C)+(1-(CW53-ROUNDDOWN(CW53,1))/0.1)*LOOKUP(ROUNDDOWN(CW53+81.1,1),CB!$A:$A,CB!$C:$C),(CW53-ROUNDDOWN(CW53-0.1,1))/0.1*LOOKUP(ROUNDUP(CW53+81.1,1),CB!$A:$A,CB!$C:$C)+(1-(CW53-ROUNDDOWN(CW53-0.1,1))/0.1)*LOOKUP(ROUNDDOWN(CW53+81.1,1),CB!$A:$A,CB!$C:$C))-LOOKUP(81.1,CB!$A:$A,CB!$C:$C))/(1-(BINOMDIST(97,162,0.5,TRUE)-BINOMDIST(87,162,0.5,TRUE)))*$C$2*($B$1^(LEFT(DI$4,4)*1-LEFT($BA$4,4)*1))*(37.75+CW53))</f>
        <v>0</v>
      </c>
      <c r="DJ53" s="90">
        <f t="shared" si="121"/>
        <v>0</v>
      </c>
      <c r="DK53" s="132"/>
      <c r="DL53" s="132">
        <f t="shared" si="122"/>
        <v>2.4561300385384603</v>
      </c>
      <c r="DM53" s="132">
        <f t="shared" si="123"/>
        <v>4.0041937799256884</v>
      </c>
      <c r="DN53" s="132">
        <f t="shared" si="124"/>
        <v>4.8082060299641665</v>
      </c>
      <c r="DO53" s="132">
        <f t="shared" si="125"/>
        <v>5.6297245395814484</v>
      </c>
      <c r="DP53" s="132">
        <f t="shared" si="126"/>
        <v>6.4682171251728011</v>
      </c>
      <c r="DQ53" s="132">
        <f t="shared" si="127"/>
        <v>7.323027521306356</v>
      </c>
      <c r="DR53" s="132">
        <f t="shared" si="128"/>
        <v>8.1933940795882698</v>
      </c>
      <c r="DS53" s="132">
        <f t="shared" si="129"/>
        <v>9.0784703576401604</v>
      </c>
      <c r="DT53" s="132">
        <f t="shared" si="130"/>
        <v>9.977346570474193</v>
      </c>
      <c r="DU53" s="132">
        <f t="shared" si="131"/>
        <v>10.889070930096256</v>
      </c>
      <c r="DV53" s="132"/>
      <c r="DW53" s="132"/>
      <c r="DX53" s="132"/>
      <c r="DY53" s="132"/>
      <c r="DZ53" s="132"/>
      <c r="EA53" s="132"/>
      <c r="EB53" s="132"/>
      <c r="EC53" s="132"/>
      <c r="ED53" s="132"/>
      <c r="EE53" s="132"/>
      <c r="ER53" s="132"/>
      <c r="ES53" s="132"/>
      <c r="ET53" s="132"/>
      <c r="EU53" s="132"/>
      <c r="EV53" s="132"/>
      <c r="EW53" s="132"/>
      <c r="EX53" s="132"/>
      <c r="EY53" s="132"/>
      <c r="EZ53" s="132"/>
      <c r="FA53" s="132"/>
      <c r="FB53" s="132"/>
      <c r="FC53" s="132"/>
    </row>
    <row r="54" spans="1:159" ht="12.75" customHeight="1" x14ac:dyDescent="0.2">
      <c r="A54">
        <v>448179</v>
      </c>
      <c r="B54" s="99" t="str">
        <f>INDEX([1]Bios!$O:$O,MATCH(A54,[1]Bios!$C:$C,0))</f>
        <v>Hill, Rich</v>
      </c>
      <c r="C54" s="92" t="s">
        <v>72</v>
      </c>
      <c r="D54" s="94">
        <f>LOOKUP(IF(INDEX([1]Bios!$M:$M,MATCH(A54,[1]Bios!$C:$C,0))="P",INDEX([1]Pitchers!$Q:$Q,MATCH(A54,[1]Pitchers!$A:$A,0)),INDEX([1]Hitters!$AV:$AV,MATCH(A54,[1]Hitters!$A:$A,0))),Positions!A:A,Positions!B:B)</f>
        <v>1</v>
      </c>
      <c r="E54" s="137">
        <v>1</v>
      </c>
      <c r="F54" s="138">
        <f t="shared" si="68"/>
        <v>23.501892318409382</v>
      </c>
      <c r="G54" s="138">
        <v>6</v>
      </c>
      <c r="H54" s="94"/>
      <c r="I54" s="93">
        <f>6</f>
        <v>6</v>
      </c>
      <c r="J54" s="93">
        <f>6</f>
        <v>6</v>
      </c>
      <c r="K54" s="94">
        <f>MIN(IF(D54&gt;1,INDEX([1]Hitters!$DA:$DA,MATCH(A54,[1]Hitters!$A:$A,0)),INDEX([1]Pitchers!$DA:$DA,MATCH(A54,[1]Pitchers!$A:$A,0))),J54)</f>
        <v>2.7454545454545456</v>
      </c>
      <c r="L54" s="94">
        <f t="shared" si="69"/>
        <v>4</v>
      </c>
      <c r="M54" s="95">
        <f>IF(D54&gt;1,INDEX([1]Hitters!$CV:$CV,MATCH($A54,[1]Hitters!$A:$A,0)),INDEX([1]Pitchers!$CP:$CP,MATCH($A54,[1]Pitchers!$A:$A,0)))</f>
        <v>36.291666666666664</v>
      </c>
      <c r="N54" s="90">
        <f t="shared" si="70"/>
        <v>17.501892318409382</v>
      </c>
      <c r="O54" s="97">
        <f>IF($D54&gt;1,INDEX([1]Hitters!$AF:$AF,MATCH($A54,[1]Hitters!$A:$A,0)),INDEX([1]Pitchers!$AJ:$AJ,MATCH($A54,[1]Pitchers!$A:$A,0))*IF(OR(AND($D54=0,INDEX([1]Pitchers!$Q:$Q,MATCH($A54,[1]Pitchers!$A:$A,0))="R"),AND($D54=1,INDEX([1]Pitchers!$Q:$Q,MATCH($A54,[1]Pitchers!$A:$A,0))="S")),1,IF($D54=0,0.83+(1-INDEX([1]Pitchers!$BE:$BE,MATCH($A54,[1]Pitchers!$A:$A,0)))/8,1/(0.83+(1-INDEX([1]Pitchers!$BE:$BE,MATCH($A54,[1]Pitchers!$A:$A,0)))/8))))</f>
        <v>3.4283720466806278</v>
      </c>
      <c r="P54" s="97">
        <f>IF($D54&gt;1,O54+(LOOKUP(ROUNDDOWN($M54+RIGHT(P$4,4)*1-2016,0),Age!$A:$A,Age!$C:$C)*(1-($M54+RIGHT(P$4,4)*1-2016-ROUNDDOWN($M54+RIGHT(P$4,4)*1-2016,0)))+LOOKUP(ROUNDUP($M54+RIGHT(P$4,4)*1-2016,0),Age!$A:$A,Age!$C:$C)*(($M54+RIGHT(P$4,4)*1-2016-ROUNDDOWN($M54+RIGHT(P$4,4)*1-2016,0))))*IF($M54+RIGHT(P$4,4)*1-2016&gt;27,1,INDEX([1]Hitters!$BG:$BG,MATCH($A54,[1]Hitters!$A:$A,0))),O54*(1-(1-(LOOKUP(ROUNDDOWN($M54+RIGHT(P$4,4)*1-2016,0),Age!$A:$A,Age!$L:$L)*(1-($M54+RIGHT(P$4,4)*1-2016-ROUNDDOWN($M54+RIGHT(P$4,4)*1-2016,0)))+LOOKUP(ROUNDUP($M54+RIGHT(P$4,4)*1-2016,0),Age!$A:$A,Age!$L:$L)*(($M54+RIGHT(P$4,4)*1-2016-ROUNDDOWN($M54+RIGHT(P$4,4)*1-2016,0)))))*IF($M54+RIGHT(P$4,4)*1-2016&gt;27,1,INDEX([1]Pitchers!$BE:$BE,MATCH($A54,[1]Pitchers!$A:$A,0)))))</f>
        <v>3.6312531049847148</v>
      </c>
      <c r="Q54" s="97">
        <f>IF($D54&gt;1,P54+(LOOKUP(ROUNDDOWN($M54+RIGHT(Q$4,4)*1-2016,0),Age!$A:$A,Age!$C:$C)*(1-($M54+RIGHT(Q$4,4)*1-2016-ROUNDDOWN($M54+RIGHT(Q$4,4)*1-2016,0)))+LOOKUP(ROUNDUP($M54+RIGHT(Q$4,4)*1-2016,0),Age!$A:$A,Age!$C:$C)*(($M54+RIGHT(Q$4,4)*1-2016-ROUNDDOWN($M54+RIGHT(Q$4,4)*1-2016,0))))*IF($M54+RIGHT(Q$4,4)*1-2016&gt;27,1,INDEX([1]Hitters!$BG:$BG,MATCH($A54,[1]Hitters!$A:$A,0))),P54*(1-(1-(LOOKUP(ROUNDDOWN($M54+RIGHT(Q$4,4)*1-2016,0),Age!$A:$A,Age!$L:$L)*(1-($M54+RIGHT(Q$4,4)*1-2016-ROUNDDOWN($M54+RIGHT(Q$4,4)*1-2016,0)))+LOOKUP(ROUNDUP($M54+RIGHT(Q$4,4)*1-2016,0),Age!$A:$A,Age!$L:$L)*(($M54+RIGHT(Q$4,4)*1-2016-ROUNDDOWN($M54+RIGHT(Q$4,4)*1-2016,0)))))*IF($M54+RIGHT(Q$4,4)*1-2016&gt;27,1,INDEX([1]Pitchers!$BE:$BE,MATCH($A54,[1]Pitchers!$A:$A,0)))))</f>
        <v>3.8670197779364792</v>
      </c>
      <c r="R54" s="97">
        <f>IF($D54&gt;1,Q54+(LOOKUP(ROUNDDOWN($M54+RIGHT(R$4,4)*1-2016,0),Age!$A:$A,Age!$C:$C)*(1-($M54+RIGHT(R$4,4)*1-2016-ROUNDDOWN($M54+RIGHT(R$4,4)*1-2016,0)))+LOOKUP(ROUNDUP($M54+RIGHT(R$4,4)*1-2016,0),Age!$A:$A,Age!$C:$C)*(($M54+RIGHT(R$4,4)*1-2016-ROUNDDOWN($M54+RIGHT(R$4,4)*1-2016,0))))*IF($M54+RIGHT(R$4,4)*1-2016&gt;27,1,INDEX([1]Hitters!$BG:$BG,MATCH($A54,[1]Hitters!$A:$A,0))),Q54*(1-(1-(LOOKUP(ROUNDDOWN($M54+RIGHT(R$4,4)*1-2016,0),Age!$A:$A,Age!$L:$L)*(1-($M54+RIGHT(R$4,4)*1-2016-ROUNDDOWN($M54+RIGHT(R$4,4)*1-2016,0)))+LOOKUP(ROUNDUP($M54+RIGHT(R$4,4)*1-2016,0),Age!$A:$A,Age!$L:$L)*(($M54+RIGHT(R$4,4)*1-2016-ROUNDDOWN($M54+RIGHT(R$4,4)*1-2016,0)))))*IF($M54+RIGHT(R$4,4)*1-2016&gt;27,1,INDEX([1]Pitchers!$BE:$BE,MATCH($A54,[1]Pitchers!$A:$A,0)))))</f>
        <v>4.1403294570333413</v>
      </c>
      <c r="S54" s="97">
        <f>IF($D54&gt;1,R54+(LOOKUP(ROUNDDOWN($M54+RIGHT(S$4,4)*1-2016,0),Age!$A:$A,Age!$C:$C)*(1-($M54+RIGHT(S$4,4)*1-2016-ROUNDDOWN($M54+RIGHT(S$4,4)*1-2016,0)))+LOOKUP(ROUNDUP($M54+RIGHT(S$4,4)*1-2016,0),Age!$A:$A,Age!$C:$C)*(($M54+RIGHT(S$4,4)*1-2016-ROUNDDOWN($M54+RIGHT(S$4,4)*1-2016,0))))*IF($M54+RIGHT(S$4,4)*1-2016&gt;27,1,INDEX([1]Hitters!$BG:$BG,MATCH($A54,[1]Hitters!$A:$A,0))),R54*(1-(1-(LOOKUP(ROUNDDOWN($M54+RIGHT(S$4,4)*1-2016,0),Age!$A:$A,Age!$L:$L)*(1-($M54+RIGHT(S$4,4)*1-2016-ROUNDDOWN($M54+RIGHT(S$4,4)*1-2016,0)))+LOOKUP(ROUNDUP($M54+RIGHT(S$4,4)*1-2016,0),Age!$A:$A,Age!$L:$L)*(($M54+RIGHT(S$4,4)*1-2016-ROUNDDOWN($M54+RIGHT(S$4,4)*1-2016,0)))))*IF($M54+RIGHT(S$4,4)*1-2016&gt;27,1,INDEX([1]Pitchers!$BE:$BE,MATCH($A54,[1]Pitchers!$A:$A,0)))))</f>
        <v>4.4567627614734793</v>
      </c>
      <c r="T54" s="97">
        <f>IF($D54&gt;1,S54+(LOOKUP(ROUNDDOWN($M54+RIGHT(T$4,4)*1-2016,0),Age!$A:$A,Age!$C:$C)*(1-($M54+RIGHT(T$4,4)*1-2016-ROUNDDOWN($M54+RIGHT(T$4,4)*1-2016,0)))+LOOKUP(ROUNDUP($M54+RIGHT(T$4,4)*1-2016,0),Age!$A:$A,Age!$C:$C)*(($M54+RIGHT(T$4,4)*1-2016-ROUNDDOWN($M54+RIGHT(T$4,4)*1-2016,0))))*IF($M54+RIGHT(T$4,4)*1-2016&gt;27,1,INDEX([1]Hitters!$BG:$BG,MATCH($A54,[1]Hitters!$A:$A,0))),S54*(1-(1-(LOOKUP(ROUNDDOWN($M54+RIGHT(T$4,4)*1-2016,0),Age!$A:$A,Age!$L:$L)*(1-($M54+RIGHT(T$4,4)*1-2016-ROUNDDOWN($M54+RIGHT(T$4,4)*1-2016,0)))+LOOKUP(ROUNDUP($M54+RIGHT(T$4,4)*1-2016,0),Age!$A:$A,Age!$L:$L)*(($M54+RIGHT(T$4,4)*1-2016-ROUNDDOWN($M54+RIGHT(T$4,4)*1-2016,0)))))*IF($M54+RIGHT(T$4,4)*1-2016&gt;27,1,INDEX([1]Pitchers!$BE:$BE,MATCH($A54,[1]Pitchers!$A:$A,0)))))</f>
        <v>4.8230065263199782</v>
      </c>
      <c r="U54" s="97">
        <f>IF($D54&gt;1,T54+(LOOKUP(ROUNDDOWN($M54+RIGHT(U$4,4)*1-2016,0),Age!$A:$A,Age!$C:$C)*(1-($M54+RIGHT(U$4,4)*1-2016-ROUNDDOWN($M54+RIGHT(U$4,4)*1-2016,0)))+LOOKUP(ROUNDUP($M54+RIGHT(U$4,4)*1-2016,0),Age!$A:$A,Age!$C:$C)*(($M54+RIGHT(U$4,4)*1-2016-ROUNDDOWN($M54+RIGHT(U$4,4)*1-2016,0))))*IF($M54+RIGHT(U$4,4)*1-2016&gt;27,1,INDEX([1]Hitters!$BG:$BG,MATCH($A54,[1]Hitters!$A:$A,0))),T54*(1-(1-(LOOKUP(ROUNDDOWN($M54+RIGHT(U$4,4)*1-2016,0),Age!$A:$A,Age!$L:$L)*(1-($M54+RIGHT(U$4,4)*1-2016-ROUNDDOWN($M54+RIGHT(U$4,4)*1-2016,0)))+LOOKUP(ROUNDUP($M54+RIGHT(U$4,4)*1-2016,0),Age!$A:$A,Age!$L:$L)*(($M54+RIGHT(U$4,4)*1-2016-ROUNDDOWN($M54+RIGHT(U$4,4)*1-2016,0)))))*IF($M54+RIGHT(U$4,4)*1-2016&gt;27,1,INDEX([1]Pitchers!$BE:$BE,MATCH($A54,[1]Pitchers!$A:$A,0)))))</f>
        <v>5.2470794230769204</v>
      </c>
      <c r="V54" s="97">
        <f>IF($D54&gt;1,U54+(LOOKUP(ROUNDDOWN($M54+RIGHT(V$4,4)*1-2016,0),Age!$A:$A,Age!$C:$C)*(1-($M54+RIGHT(V$4,4)*1-2016-ROUNDDOWN($M54+RIGHT(V$4,4)*1-2016,0)))+LOOKUP(ROUNDUP($M54+RIGHT(V$4,4)*1-2016,0),Age!$A:$A,Age!$C:$C)*(($M54+RIGHT(V$4,4)*1-2016-ROUNDDOWN($M54+RIGHT(V$4,4)*1-2016,0))))*IF($M54+RIGHT(V$4,4)*1-2016&gt;27,1,INDEX([1]Hitters!$BG:$BG,MATCH($A54,[1]Hitters!$A:$A,0))),U54*(1-(1-(LOOKUP(ROUNDDOWN($M54+RIGHT(V$4,4)*1-2016,0),Age!$A:$A,Age!$L:$L)*(1-($M54+RIGHT(V$4,4)*1-2016-ROUNDDOWN($M54+RIGHT(V$4,4)*1-2016,0)))+LOOKUP(ROUNDUP($M54+RIGHT(V$4,4)*1-2016,0),Age!$A:$A,Age!$L:$L)*(($M54+RIGHT(V$4,4)*1-2016-ROUNDDOWN($M54+RIGHT(V$4,4)*1-2016,0)))))*IF($M54+RIGHT(V$4,4)*1-2016&gt;27,1,INDEX([1]Pitchers!$BE:$BE,MATCH($A54,[1]Pitchers!$A:$A,0)))))</f>
        <v>5.7386105194491108</v>
      </c>
      <c r="W54" s="97">
        <f>IF($D54&gt;1,V54+(LOOKUP(ROUNDDOWN($M54+RIGHT(W$4,4)*1-2016,0),Age!$A:$A,Age!$C:$C)*(1-($M54+RIGHT(W$4,4)*1-2016-ROUNDDOWN($M54+RIGHT(W$4,4)*1-2016,0)))+LOOKUP(ROUNDUP($M54+RIGHT(W$4,4)*1-2016,0),Age!$A:$A,Age!$C:$C)*(($M54+RIGHT(W$4,4)*1-2016-ROUNDDOWN($M54+RIGHT(W$4,4)*1-2016,0))))*IF($M54+RIGHT(W$4,4)*1-2016&gt;27,1,INDEX([1]Hitters!$BG:$BG,MATCH($A54,[1]Hitters!$A:$A,0))),V54*(1-(1-(LOOKUP(ROUNDDOWN($M54+RIGHT(W$4,4)*1-2016,0),Age!$A:$A,Age!$L:$L)*(1-($M54+RIGHT(W$4,4)*1-2016-ROUNDDOWN($M54+RIGHT(W$4,4)*1-2016,0)))+LOOKUP(ROUNDUP($M54+RIGHT(W$4,4)*1-2016,0),Age!$A:$A,Age!$L:$L)*(($M54+RIGHT(W$4,4)*1-2016-ROUNDDOWN($M54+RIGHT(W$4,4)*1-2016,0)))))*IF($M54+RIGHT(W$4,4)*1-2016&gt;27,1,INDEX([1]Pitchers!$BE:$BE,MATCH($A54,[1]Pitchers!$A:$A,0)))))</f>
        <v>6.309183825783915</v>
      </c>
      <c r="X54" s="97">
        <f>IF($D54&gt;1,W54+(LOOKUP(ROUNDDOWN($M54+RIGHT(X$4,4)*1-2016,0),Age!$A:$A,Age!$C:$C)*(1-($M54+RIGHT(X$4,4)*1-2016-ROUNDDOWN($M54+RIGHT(X$4,4)*1-2016,0)))+LOOKUP(ROUNDUP($M54+RIGHT(X$4,4)*1-2016,0),Age!$A:$A,Age!$C:$C)*(($M54+RIGHT(X$4,4)*1-2016-ROUNDDOWN($M54+RIGHT(X$4,4)*1-2016,0))))*IF($M54+RIGHT(X$4,4)*1-2016&gt;27,1,INDEX([1]Hitters!$BG:$BG,MATCH($A54,[1]Hitters!$A:$A,0))),W54*(1-(1-(LOOKUP(ROUNDDOWN($M54+RIGHT(X$4,4)*1-2016,0),Age!$A:$A,Age!$L:$L)*(1-($M54+RIGHT(X$4,4)*1-2016-ROUNDDOWN($M54+RIGHT(X$4,4)*1-2016,0)))+LOOKUP(ROUNDUP($M54+RIGHT(X$4,4)*1-2016,0),Age!$A:$A,Age!$L:$L)*(($M54+RIGHT(X$4,4)*1-2016-ROUNDDOWN($M54+RIGHT(X$4,4)*1-2016,0)))))*IF($M54+RIGHT(X$4,4)*1-2016&gt;27,1,INDEX([1]Pitchers!$BE:$BE,MATCH($A54,[1]Pitchers!$A:$A,0)))))</f>
        <v>6.9727653787937038</v>
      </c>
      <c r="Y54" s="97">
        <f>IF($D54&gt;1,X54+(LOOKUP(ROUNDDOWN($M54+RIGHT(Y$4,4)*1-2016,0),Age!$A:$A,Age!$C:$C)*(1-($M54+RIGHT(Y$4,4)*1-2016-ROUNDDOWN($M54+RIGHT(Y$4,4)*1-2016,0)))+LOOKUP(ROUNDUP($M54+RIGHT(Y$4,4)*1-2016,0),Age!$A:$A,Age!$C:$C)*(($M54+RIGHT(Y$4,4)*1-2016-ROUNDDOWN($M54+RIGHT(Y$4,4)*1-2016,0))))*IF($M54+RIGHT(Y$4,4)*1-2016&gt;27,1,INDEX([1]Hitters!$BG:$BG,MATCH($A54,[1]Hitters!$A:$A,0))),X54*(1-(1-(LOOKUP(ROUNDDOWN($M54+RIGHT(Y$4,4)*1-2016,0),Age!$A:$A,Age!$L:$L)*(1-($M54+RIGHT(Y$4,4)*1-2016-ROUNDDOWN($M54+RIGHT(Y$4,4)*1-2016,0)))+LOOKUP(ROUNDUP($M54+RIGHT(Y$4,4)*1-2016,0),Age!$A:$A,Age!$L:$L)*(($M54+RIGHT(Y$4,4)*1-2016-ROUNDDOWN($M54+RIGHT(Y$4,4)*1-2016,0)))))*IF($M54+RIGHT(Y$4,4)*1-2016&gt;27,1,INDEX([1]Pitchers!$BE:$BE,MATCH($A54,[1]Pitchers!$A:$A,0)))))</f>
        <v>7.7462339050309286</v>
      </c>
      <c r="Z54" s="97">
        <f>IF($D54&gt;1,Y54+(LOOKUP(ROUNDDOWN($M54+RIGHT(Z$4,4)*1-2016,0),Age!$A:$A,Age!$C:$C)*(1-($M54+RIGHT(Z$4,4)*1-2016-ROUNDDOWN($M54+RIGHT(Z$4,4)*1-2016,0)))+LOOKUP(ROUNDUP($M54+RIGHT(Z$4,4)*1-2016,0),Age!$A:$A,Age!$C:$C)*(($M54+RIGHT(Z$4,4)*1-2016-ROUNDDOWN($M54+RIGHT(Z$4,4)*1-2016,0))))*IF($M54+RIGHT(Z$4,4)*1-2016&gt;27,1,INDEX([1]Hitters!$BG:$BG,MATCH($A54,[1]Hitters!$A:$A,0))),Y54*(1-(1-(LOOKUP(ROUNDDOWN($M54+RIGHT(Z$4,4)*1-2016,0),Age!$A:$A,Age!$L:$L)*(1-($M54+RIGHT(Z$4,4)*1-2016-ROUNDDOWN($M54+RIGHT(Z$4,4)*1-2016,0)))+LOOKUP(ROUNDUP($M54+RIGHT(Z$4,4)*1-2016,0),Age!$A:$A,Age!$L:$L)*(($M54+RIGHT(Z$4,4)*1-2016-ROUNDDOWN($M54+RIGHT(Z$4,4)*1-2016,0)))))*IF($M54+RIGHT(Z$4,4)*1-2016&gt;27,1,INDEX([1]Pitchers!$BE:$BE,MATCH($A54,[1]Pitchers!$A:$A,0)))))</f>
        <v>8.650041883887706</v>
      </c>
      <c r="AA54" s="96">
        <f>IF($D54=0,0,IF($D54=1,INDEX([1]Pitchers!$FK:$FK,MATCH($A54,[1]Pitchers!$A:$A,0)),MAX(-16,IF($D54=10,-16,IF($D54&lt;2,0,INDEX([1]Hitters!$AZ:$AZ,MATCH($A54,[1]Hitters!$A:$A,0)))))))</f>
        <v>0.26300000000000001</v>
      </c>
      <c r="AB54" s="96">
        <f>IF($D54=0,0,IF($D54=1,INDEX([1]Pitchers!$FK:$FK,MATCH($A54,[1]Pitchers!$A:$A,0)),MAX(-16,IF($D54=2,AA54-MIN(0.75,0.25*(RIGHT(AB$4,4)*1-(RIGHT($AD$4,4)*1)+0.25)*(1-MIN(0.75,INDEX([1]Hitters!$CF:$CF,MATCH($A54,[1]Hitters!$A:$A,0)))/0.75*1)+INDEX([1]Hitters!$CF:$CF,MATCH($A54,[1]Hitters!$A:$A,0)))/0.75*1,IF($D54&gt;6,(AA54-MIN(0.75,0.25*(RIGHT(AB$4,4)*1-(RIGHT($AD$4,4)*1)+0.25)*(1-MIN(0.75,INDEX([1]Hitters!$CF:$CF,MATCH($A54,[1]Hitters!$A:$A,0)))/0.75*1)+INDEX([1]Hitters!$CF:$CF,MATCH($A54,[1]Hitters!$A:$A,0)))/0.75*($M54+RIGHT(AB$4,4)*1-RIGHT($AA$4,4)*1+10)*0.05),IF($D54=3,(AA54-MIN(0.75,0.25*(RIGHT(AB$4,4)*1-(RIGHT($AD$4,4)*1)+0.25)*(1-MIN(0.75,INDEX([1]Hitters!$CF:$CF,MATCH($A54,[1]Hitters!$A:$A,0)))/0.75*1)+INDEX([1]Hitters!$CF:$CF,MATCH($A54,[1]Hitters!$A:$A,0)))/0.75*($M54+RIGHT(AB$4,4)*1-RIGHT($AA$4,4)*1-27)*0.1),(AA54-MIN(0.75,0.25*(RIGHT(AB$4,4)*1-(RIGHT($AD$4,4)*1)+0.25)*(1-MIN(0.75,INDEX([1]Hitters!$CF:$CF,MATCH($A54,[1]Hitters!$A:$A,0)))/0.75*1)+INDEX([1]Hitters!$CF:$CF,MATCH($A54,[1]Hitters!$A:$A,0)))/0.75*($M54+RIGHT(AB$4,4)*1-RIGHT($AA$4,4)*1-20)*0.094)))))))</f>
        <v>0.26300000000000001</v>
      </c>
      <c r="AC54" s="96">
        <f>IF($D54=0,0,IF($D54=1,INDEX([1]Pitchers!$FK:$FK,MATCH($A54,[1]Pitchers!$A:$A,0)),MAX(-16,IF($D54=2,AB54-MIN(0.75,0.25*(RIGHT(AC$4,4)*1-(RIGHT($AD$4,4)*1)+0.25)*(1-MIN(0.75,INDEX([1]Hitters!$CF:$CF,MATCH($A54,[1]Hitters!$A:$A,0)))/0.75*1)+INDEX([1]Hitters!$CF:$CF,MATCH($A54,[1]Hitters!$A:$A,0)))/0.75*1,IF($D54&gt;6,(AB54-MIN(0.75,0.25*(RIGHT(AC$4,4)*1-(RIGHT($AD$4,4)*1)+0.25)*(1-MIN(0.75,INDEX([1]Hitters!$CF:$CF,MATCH($A54,[1]Hitters!$A:$A,0)))/0.75*1)+INDEX([1]Hitters!$CF:$CF,MATCH($A54,[1]Hitters!$A:$A,0)))/0.75*($M54+RIGHT(AC$4,4)*1-RIGHT($AA$4,4)*1+10)*0.05),IF($D54=3,(AB54-MIN(0.75,0.25*(RIGHT(AC$4,4)*1-(RIGHT($AD$4,4)*1)+0.25)*(1-MIN(0.75,INDEX([1]Hitters!$CF:$CF,MATCH($A54,[1]Hitters!$A:$A,0)))/0.75*1)+INDEX([1]Hitters!$CF:$CF,MATCH($A54,[1]Hitters!$A:$A,0)))/0.75*($M54+RIGHT(AC$4,4)*1-RIGHT($AA$4,4)*1-27)*0.1),(AB54-MIN(0.75,0.25*(RIGHT(AC$4,4)*1-(RIGHT($AD$4,4)*1)+0.25)*(1-MIN(0.75,INDEX([1]Hitters!$CF:$CF,MATCH($A54,[1]Hitters!$A:$A,0)))/0.75*1)+INDEX([1]Hitters!$CF:$CF,MATCH($A54,[1]Hitters!$A:$A,0)))/0.75*($M54+RIGHT(AC$4,4)*1-RIGHT($AA$4,4)*1-20)*0.094)))))))</f>
        <v>0.26300000000000001</v>
      </c>
      <c r="AD54" s="96">
        <f>IF($D54=0,0,IF($D54=1,INDEX([1]Pitchers!$FK:$FK,MATCH($A54,[1]Pitchers!$A:$A,0)),MAX(-16,IF($D54=2,AC54-MIN(0.75,0.25*(RIGHT(AD$4,4)*1-(RIGHT($AD$4,4)*1)+0.25)*(1-MIN(0.75,INDEX([1]Hitters!$CF:$CF,MATCH($A54,[1]Hitters!$A:$A,0)))/0.75*1)+INDEX([1]Hitters!$CF:$CF,MATCH($A54,[1]Hitters!$A:$A,0)))/0.75*1,IF($D54&gt;6,(AC54-MIN(0.75,0.25*(RIGHT(AD$4,4)*1-(RIGHT($AD$4,4)*1)+0.25)*(1-MIN(0.75,INDEX([1]Hitters!$CF:$CF,MATCH($A54,[1]Hitters!$A:$A,0)))/0.75*1)+INDEX([1]Hitters!$CF:$CF,MATCH($A54,[1]Hitters!$A:$A,0)))/0.75*($M54+RIGHT(AD$4,4)*1-RIGHT($AA$4,4)*1+10)*0.05),IF($D54=3,(AC54-MIN(0.75,0.25*(RIGHT(AD$4,4)*1-(RIGHT($AD$4,4)*1)+0.25)*(1-MIN(0.75,INDEX([1]Hitters!$CF:$CF,MATCH($A54,[1]Hitters!$A:$A,0)))/0.75*1)+INDEX([1]Hitters!$CF:$CF,MATCH($A54,[1]Hitters!$A:$A,0)))/0.75*($M54+RIGHT(AD$4,4)*1-RIGHT($AA$4,4)*1-27)*0.1),(AC54-MIN(0.75,0.25*(RIGHT(AD$4,4)*1-(RIGHT($AD$4,4)*1)+0.25)*(1-MIN(0.75,INDEX([1]Hitters!$CF:$CF,MATCH($A54,[1]Hitters!$A:$A,0)))/0.75*1)+INDEX([1]Hitters!$CF:$CF,MATCH($A54,[1]Hitters!$A:$A,0)))/0.75*($M54+RIGHT(AD$4,4)*1-RIGHT($AA$4,4)*1-20)*0.094)))))))</f>
        <v>0.26300000000000001</v>
      </c>
      <c r="AE54" s="96">
        <f>IF($D54=0,0,IF($D54=1,INDEX([1]Pitchers!$FK:$FK,MATCH($A54,[1]Pitchers!$A:$A,0)),MAX(-16,IF($D54=2,AD54-MIN(0.75,0.25*(RIGHT(AE$4,4)*1-(RIGHT($AD$4,4)*1)+0.25)*(1-MIN(0.75,INDEX([1]Hitters!$CF:$CF,MATCH($A54,[1]Hitters!$A:$A,0)))/0.75*1)+INDEX([1]Hitters!$CF:$CF,MATCH($A54,[1]Hitters!$A:$A,0)))/0.75*1,IF($D54&gt;6,(AD54-MIN(0.75,0.25*(RIGHT(AE$4,4)*1-(RIGHT($AD$4,4)*1)+0.25)*(1-MIN(0.75,INDEX([1]Hitters!$CF:$CF,MATCH($A54,[1]Hitters!$A:$A,0)))/0.75*1)+INDEX([1]Hitters!$CF:$CF,MATCH($A54,[1]Hitters!$A:$A,0)))/0.75*($M54+RIGHT(AE$4,4)*1-RIGHT($AA$4,4)*1+10)*0.05),IF($D54=3,(AD54-MIN(0.75,0.25*(RIGHT(AE$4,4)*1-(RIGHT($AD$4,4)*1)+0.25)*(1-MIN(0.75,INDEX([1]Hitters!$CF:$CF,MATCH($A54,[1]Hitters!$A:$A,0)))/0.75*1)+INDEX([1]Hitters!$CF:$CF,MATCH($A54,[1]Hitters!$A:$A,0)))/0.75*($M54+RIGHT(AE$4,4)*1-RIGHT($AA$4,4)*1-27)*0.1),(AD54-MIN(0.75,0.25*(RIGHT(AE$4,4)*1-(RIGHT($AD$4,4)*1)+0.25)*(1-MIN(0.75,INDEX([1]Hitters!$CF:$CF,MATCH($A54,[1]Hitters!$A:$A,0)))/0.75*1)+INDEX([1]Hitters!$CF:$CF,MATCH($A54,[1]Hitters!$A:$A,0)))/0.75*($M54+RIGHT(AE$4,4)*1-RIGHT($AA$4,4)*1-20)*0.094)))))))</f>
        <v>0.26300000000000001</v>
      </c>
      <c r="AF54" s="96">
        <f>IF($D54=0,0,IF($D54=1,INDEX([1]Pitchers!$FK:$FK,MATCH($A54,[1]Pitchers!$A:$A,0)),MAX(-16,IF($D54=2,AE54-MIN(0.75,0.25*(RIGHT(AF$4,4)*1-(RIGHT($AD$4,4)*1)+0.25)*(1-MIN(0.75,INDEX([1]Hitters!$CF:$CF,MATCH($A54,[1]Hitters!$A:$A,0)))/0.75*1)+INDEX([1]Hitters!$CF:$CF,MATCH($A54,[1]Hitters!$A:$A,0)))/0.75*1,IF($D54&gt;6,(AE54-MIN(0.75,0.25*(RIGHT(AF$4,4)*1-(RIGHT($AD$4,4)*1)+0.25)*(1-MIN(0.75,INDEX([1]Hitters!$CF:$CF,MATCH($A54,[1]Hitters!$A:$A,0)))/0.75*1)+INDEX([1]Hitters!$CF:$CF,MATCH($A54,[1]Hitters!$A:$A,0)))/0.75*($M54+RIGHT(AF$4,4)*1-RIGHT($AA$4,4)*1+10)*0.05),IF($D54=3,(AE54-MIN(0.75,0.25*(RIGHT(AF$4,4)*1-(RIGHT($AD$4,4)*1)+0.25)*(1-MIN(0.75,INDEX([1]Hitters!$CF:$CF,MATCH($A54,[1]Hitters!$A:$A,0)))/0.75*1)+INDEX([1]Hitters!$CF:$CF,MATCH($A54,[1]Hitters!$A:$A,0)))/0.75*($M54+RIGHT(AF$4,4)*1-RIGHT($AA$4,4)*1-27)*0.1),(AE54-MIN(0.75,0.25*(RIGHT(AF$4,4)*1-(RIGHT($AD$4,4)*1)+0.25)*(1-MIN(0.75,INDEX([1]Hitters!$CF:$CF,MATCH($A54,[1]Hitters!$A:$A,0)))/0.75*1)+INDEX([1]Hitters!$CF:$CF,MATCH($A54,[1]Hitters!$A:$A,0)))/0.75*($M54+RIGHT(AF$4,4)*1-RIGHT($AA$4,4)*1-20)*0.094)))))))</f>
        <v>0.26300000000000001</v>
      </c>
      <c r="AG54" s="96">
        <f>IF($D54=0,0,IF($D54=1,INDEX([1]Pitchers!$FK:$FK,MATCH($A54,[1]Pitchers!$A:$A,0)),MAX(-16,IF($D54=2,AF54-MIN(0.75,0.25*(RIGHT(AG$4,4)*1-(RIGHT($AD$4,4)*1)+0.25)*(1-MIN(0.75,INDEX([1]Hitters!$CF:$CF,MATCH($A54,[1]Hitters!$A:$A,0)))/0.75*1)+INDEX([1]Hitters!$CF:$CF,MATCH($A54,[1]Hitters!$A:$A,0)))/0.75*1,IF($D54&gt;6,(AF54-MIN(0.75,0.25*(RIGHT(AG$4,4)*1-(RIGHT($AD$4,4)*1)+0.25)*(1-MIN(0.75,INDEX([1]Hitters!$CF:$CF,MATCH($A54,[1]Hitters!$A:$A,0)))/0.75*1)+INDEX([1]Hitters!$CF:$CF,MATCH($A54,[1]Hitters!$A:$A,0)))/0.75*($M54+RIGHT(AG$4,4)*1-RIGHT($AA$4,4)*1+10)*0.05),IF($D54=3,(AF54-MIN(0.75,0.25*(RIGHT(AG$4,4)*1-(RIGHT($AD$4,4)*1)+0.25)*(1-MIN(0.75,INDEX([1]Hitters!$CF:$CF,MATCH($A54,[1]Hitters!$A:$A,0)))/0.75*1)+INDEX([1]Hitters!$CF:$CF,MATCH($A54,[1]Hitters!$A:$A,0)))/0.75*($M54+RIGHT(AG$4,4)*1-RIGHT($AA$4,4)*1-27)*0.1),(AF54-MIN(0.75,0.25*(RIGHT(AG$4,4)*1-(RIGHT($AD$4,4)*1)+0.25)*(1-MIN(0.75,INDEX([1]Hitters!$CF:$CF,MATCH($A54,[1]Hitters!$A:$A,0)))/0.75*1)+INDEX([1]Hitters!$CF:$CF,MATCH($A54,[1]Hitters!$A:$A,0)))/0.75*($M54+RIGHT(AG$4,4)*1-RIGHT($AA$4,4)*1-20)*0.094)))))))</f>
        <v>0.26300000000000001</v>
      </c>
      <c r="AH54" s="96">
        <f>IF($D54=0,0,IF($D54=1,INDEX([1]Pitchers!$FK:$FK,MATCH($A54,[1]Pitchers!$A:$A,0)),MAX(-16,IF($D54=2,AG54-MIN(0.75,0.25*(RIGHT(AH$4,4)*1-(RIGHT($AD$4,4)*1)+0.25)*(1-MIN(0.75,INDEX([1]Hitters!$CF:$CF,MATCH($A54,[1]Hitters!$A:$A,0)))/0.75*1)+INDEX([1]Hitters!$CF:$CF,MATCH($A54,[1]Hitters!$A:$A,0)))/0.75*1,IF($D54&gt;6,(AG54-MIN(0.75,0.25*(RIGHT(AH$4,4)*1-(RIGHT($AD$4,4)*1)+0.25)*(1-MIN(0.75,INDEX([1]Hitters!$CF:$CF,MATCH($A54,[1]Hitters!$A:$A,0)))/0.75*1)+INDEX([1]Hitters!$CF:$CF,MATCH($A54,[1]Hitters!$A:$A,0)))/0.75*($M54+RIGHT(AH$4,4)*1-RIGHT($AA$4,4)*1+10)*0.05),IF($D54=3,(AG54-MIN(0.75,0.25*(RIGHT(AH$4,4)*1-(RIGHT($AD$4,4)*1)+0.25)*(1-MIN(0.75,INDEX([1]Hitters!$CF:$CF,MATCH($A54,[1]Hitters!$A:$A,0)))/0.75*1)+INDEX([1]Hitters!$CF:$CF,MATCH($A54,[1]Hitters!$A:$A,0)))/0.75*($M54+RIGHT(AH$4,4)*1-RIGHT($AA$4,4)*1-27)*0.1),(AG54-MIN(0.75,0.25*(RIGHT(AH$4,4)*1-(RIGHT($AD$4,4)*1)+0.25)*(1-MIN(0.75,INDEX([1]Hitters!$CF:$CF,MATCH($A54,[1]Hitters!$A:$A,0)))/0.75*1)+INDEX([1]Hitters!$CF:$CF,MATCH($A54,[1]Hitters!$A:$A,0)))/0.75*($M54+RIGHT(AH$4,4)*1-RIGHT($AA$4,4)*1-20)*0.094)))))))</f>
        <v>0.26300000000000001</v>
      </c>
      <c r="AI54" s="96">
        <f>IF($D54=0,0,IF($D54=1,INDEX([1]Pitchers!$FK:$FK,MATCH($A54,[1]Pitchers!$A:$A,0)),MAX(-16,IF($D54=2,AH54-MIN(0.75,0.25*(RIGHT(AI$4,4)*1-(RIGHT($AD$4,4)*1)+0.25)*(1-MIN(0.75,INDEX([1]Hitters!$CF:$CF,MATCH($A54,[1]Hitters!$A:$A,0)))/0.75*1)+INDEX([1]Hitters!$CF:$CF,MATCH($A54,[1]Hitters!$A:$A,0)))/0.75*1,IF($D54&gt;6,(AH54-MIN(0.75,0.25*(RIGHT(AI$4,4)*1-(RIGHT($AD$4,4)*1)+0.25)*(1-MIN(0.75,INDEX([1]Hitters!$CF:$CF,MATCH($A54,[1]Hitters!$A:$A,0)))/0.75*1)+INDEX([1]Hitters!$CF:$CF,MATCH($A54,[1]Hitters!$A:$A,0)))/0.75*($M54+RIGHT(AI$4,4)*1-RIGHT($AA$4,4)*1+10)*0.05),IF($D54=3,(AH54-MIN(0.75,0.25*(RIGHT(AI$4,4)*1-(RIGHT($AD$4,4)*1)+0.25)*(1-MIN(0.75,INDEX([1]Hitters!$CF:$CF,MATCH($A54,[1]Hitters!$A:$A,0)))/0.75*1)+INDEX([1]Hitters!$CF:$CF,MATCH($A54,[1]Hitters!$A:$A,0)))/0.75*($M54+RIGHT(AI$4,4)*1-RIGHT($AA$4,4)*1-27)*0.1),(AH54-MIN(0.75,0.25*(RIGHT(AI$4,4)*1-(RIGHT($AD$4,4)*1)+0.25)*(1-MIN(0.75,INDEX([1]Hitters!$CF:$CF,MATCH($A54,[1]Hitters!$A:$A,0)))/0.75*1)+INDEX([1]Hitters!$CF:$CF,MATCH($A54,[1]Hitters!$A:$A,0)))/0.75*($M54+RIGHT(AI$4,4)*1-RIGHT($AA$4,4)*1-20)*0.094)))))))</f>
        <v>0.26300000000000001</v>
      </c>
      <c r="AJ54" s="96">
        <f>IF($D54=0,0,IF($D54=1,INDEX([1]Pitchers!$FK:$FK,MATCH($A54,[1]Pitchers!$A:$A,0)),MAX(-16,IF($D54=2,AI54-MIN(0.75,0.25*(RIGHT(AJ$4,4)*1-(RIGHT($AD$4,4)*1)+0.25)*(1-MIN(0.75,INDEX([1]Hitters!$CF:$CF,MATCH($A54,[1]Hitters!$A:$A,0)))/0.75*1)+INDEX([1]Hitters!$CF:$CF,MATCH($A54,[1]Hitters!$A:$A,0)))/0.75*1,IF($D54&gt;6,(AI54-MIN(0.75,0.25*(RIGHT(AJ$4,4)*1-(RIGHT($AD$4,4)*1)+0.25)*(1-MIN(0.75,INDEX([1]Hitters!$CF:$CF,MATCH($A54,[1]Hitters!$A:$A,0)))/0.75*1)+INDEX([1]Hitters!$CF:$CF,MATCH($A54,[1]Hitters!$A:$A,0)))/0.75*($M54+RIGHT(AJ$4,4)*1-RIGHT($AA$4,4)*1+10)*0.05),IF($D54=3,(AI54-MIN(0.75,0.25*(RIGHT(AJ$4,4)*1-(RIGHT($AD$4,4)*1)+0.25)*(1-MIN(0.75,INDEX([1]Hitters!$CF:$CF,MATCH($A54,[1]Hitters!$A:$A,0)))/0.75*1)+INDEX([1]Hitters!$CF:$CF,MATCH($A54,[1]Hitters!$A:$A,0)))/0.75*($M54+RIGHT(AJ$4,4)*1-RIGHT($AA$4,4)*1-27)*0.1),(AI54-MIN(0.75,0.25*(RIGHT(AJ$4,4)*1-(RIGHT($AD$4,4)*1)+0.25)*(1-MIN(0.75,INDEX([1]Hitters!$CF:$CF,MATCH($A54,[1]Hitters!$A:$A,0)))/0.75*1)+INDEX([1]Hitters!$CF:$CF,MATCH($A54,[1]Hitters!$A:$A,0)))/0.75*($M54+RIGHT(AJ$4,4)*1-RIGHT($AA$4,4)*1-20)*0.094)))))))</f>
        <v>0.26300000000000001</v>
      </c>
      <c r="AK54" s="96">
        <f>IF($D54=0,0,IF($D54=1,INDEX([1]Pitchers!$FK:$FK,MATCH($A54,[1]Pitchers!$A:$A,0)),MAX(-16,IF($D54=2,AJ54-MIN(0.75,0.25*(RIGHT(AK$4,4)*1-(RIGHT($AD$4,4)*1)+0.25)*(1-MIN(0.75,INDEX([1]Hitters!$CF:$CF,MATCH($A54,[1]Hitters!$A:$A,0)))/0.75*1)+INDEX([1]Hitters!$CF:$CF,MATCH($A54,[1]Hitters!$A:$A,0)))/0.75*1,IF($D54&gt;6,(AJ54-MIN(0.75,0.25*(RIGHT(AK$4,4)*1-(RIGHT($AD$4,4)*1)+0.25)*(1-MIN(0.75,INDEX([1]Hitters!$CF:$CF,MATCH($A54,[1]Hitters!$A:$A,0)))/0.75*1)+INDEX([1]Hitters!$CF:$CF,MATCH($A54,[1]Hitters!$A:$A,0)))/0.75*($M54+RIGHT(AK$4,4)*1-RIGHT($AA$4,4)*1+10)*0.05),IF($D54=3,(AJ54-MIN(0.75,0.25*(RIGHT(AK$4,4)*1-(RIGHT($AD$4,4)*1)+0.25)*(1-MIN(0.75,INDEX([1]Hitters!$CF:$CF,MATCH($A54,[1]Hitters!$A:$A,0)))/0.75*1)+INDEX([1]Hitters!$CF:$CF,MATCH($A54,[1]Hitters!$A:$A,0)))/0.75*($M54+RIGHT(AK$4,4)*1-RIGHT($AA$4,4)*1-27)*0.1),(AJ54-MIN(0.75,0.25*(RIGHT(AK$4,4)*1-(RIGHT($AD$4,4)*1)+0.25)*(1-MIN(0.75,INDEX([1]Hitters!$CF:$CF,MATCH($A54,[1]Hitters!$A:$A,0)))/0.75*1)+INDEX([1]Hitters!$CF:$CF,MATCH($A54,[1]Hitters!$A:$A,0)))/0.75*($M54+RIGHT(AK$4,4)*1-RIGHT($AA$4,4)*1-20)*0.094)))))))</f>
        <v>0.26300000000000001</v>
      </c>
      <c r="AL54" s="96">
        <f>IF($D54=0,0,IF($D54=1,INDEX([1]Pitchers!$FK:$FK,MATCH($A54,[1]Pitchers!$A:$A,0)),MAX(-16,IF($D54=2,AK54-MIN(0.75,0.25*(RIGHT(AL$4,4)*1-(RIGHT($AD$4,4)*1)+0.25)*(1-MIN(0.75,INDEX([1]Hitters!$CF:$CF,MATCH($A54,[1]Hitters!$A:$A,0)))/0.75*1)+INDEX([1]Hitters!$CF:$CF,MATCH($A54,[1]Hitters!$A:$A,0)))/0.75*1,IF($D54&gt;6,(AK54-MIN(0.75,0.25*(RIGHT(AL$4,4)*1-(RIGHT($AD$4,4)*1)+0.25)*(1-MIN(0.75,INDEX([1]Hitters!$CF:$CF,MATCH($A54,[1]Hitters!$A:$A,0)))/0.75*1)+INDEX([1]Hitters!$CF:$CF,MATCH($A54,[1]Hitters!$A:$A,0)))/0.75*($M54+RIGHT(AL$4,4)*1-RIGHT($AA$4,4)*1+10)*0.05),IF($D54=3,(AK54-MIN(0.75,0.25*(RIGHT(AL$4,4)*1-(RIGHT($AD$4,4)*1)+0.25)*(1-MIN(0.75,INDEX([1]Hitters!$CF:$CF,MATCH($A54,[1]Hitters!$A:$A,0)))/0.75*1)+INDEX([1]Hitters!$CF:$CF,MATCH($A54,[1]Hitters!$A:$A,0)))/0.75*($M54+RIGHT(AL$4,4)*1-RIGHT($AA$4,4)*1-27)*0.1),(AK54-MIN(0.75,0.25*(RIGHT(AL$4,4)*1-(RIGHT($AD$4,4)*1)+0.25)*(1-MIN(0.75,INDEX([1]Hitters!$CF:$CF,MATCH($A54,[1]Hitters!$A:$A,0)))/0.75*1)+INDEX([1]Hitters!$CF:$CF,MATCH($A54,[1]Hitters!$A:$A,0)))/0.75*($M54+RIGHT(AL$4,4)*1-RIGHT($AA$4,4)*1-20)*0.094)))))))</f>
        <v>0.26300000000000001</v>
      </c>
      <c r="AM54" s="98">
        <f>MAX(IF($D54=0,20,IF($D54=1,60,150)),MAX(0,IF($D54&gt;1,INDEX([1]Hitters!$ER:$ER,MATCH($A54,[1]Hitters!$A:$A,0))*(0.4+MAX(0,0.6*MIN(1,(IF(O54="",0,(((4.25+(O54-0.263)*4.2)^(((4.25+(O54-0.263)*4.2)+(4.25-AA54*600/600*4.2/600))^0.285))/((4.25+(O54-0.263)*4.2)^(((4.25+(O54-0.263)*4.2)+(4.25-AA54*600/600*4.2/600))^0.285)+(4.25-AA54*600/600*4.2/600)^(((4.25+(O54-0.263)*4.2)+(4.25-AA54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54,[1]Pitchers!$A:$A,0))))*IF($D54&lt;2,(0.4+0.6*MAX(0,MIN(1,IF($D54=0,((4.25)^(((4.25)+(4.25-(4-O54)*4.25/4*1/9))^0.285)/((4.25)^(((4.25)+(4.25-(4-O54)*4.25/4*1/9))^0.285)+(4.25-(4-O54)*4.25/4*1/9)^(((4.25)+(4.25-(4-O54)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54)))/0.5345*0.0009131+0.0104414*(3.74-MIN(3.74,O54)))*50,(((4.25+(AA54-0.263)*0.32*198*MAX(6,198/33)/198)^(((4.25+(AA54-0.263)*0.32*198*MAX(6,198/33)/198)+(4.25-(4-O54)*4.25/4*MAX(6,198/33)/9))^0.285)/((4.25+(AA54-0.263)*0.32*198*MAX(6,198/33)/198)^(((4.25+(AA54-0.263)*0.32*198*MAX(6,198/33)/198)+(4.25-(4-O54)*4.25/4*MAX(6,198/33)/9))^0.285)+(4.25-(4-O54)*4.25/4*MAX(6,198/33)/9)^(((4.25+(AA54-0.263)*0.32*198*MAX(6,198/33)/198)+(4.25-(4-O54)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54=0,50,198)/0.0065))),1))</f>
        <v>122.91271910691876</v>
      </c>
      <c r="AN54" s="98">
        <f t="shared" si="71"/>
        <v>108.32938577358573</v>
      </c>
      <c r="AO54" s="98">
        <f t="shared" si="72"/>
        <v>91.746052440252697</v>
      </c>
      <c r="AP54" s="98">
        <f t="shared" si="73"/>
        <v>73.162719106919667</v>
      </c>
      <c r="AQ54" s="98">
        <f t="shared" si="74"/>
        <v>60</v>
      </c>
      <c r="AR54" s="98">
        <f t="shared" si="75"/>
        <v>60</v>
      </c>
      <c r="AS54" s="98">
        <f t="shared" si="76"/>
        <v>60</v>
      </c>
      <c r="AT54" s="98">
        <f t="shared" si="77"/>
        <v>60</v>
      </c>
      <c r="AU54" s="98">
        <f t="shared" si="78"/>
        <v>60</v>
      </c>
      <c r="AV54" s="98">
        <f t="shared" si="79"/>
        <v>60</v>
      </c>
      <c r="AW54" s="98">
        <f t="shared" si="80"/>
        <v>60</v>
      </c>
      <c r="AX54" s="98">
        <f t="shared" si="81"/>
        <v>60</v>
      </c>
      <c r="AY54" s="96">
        <f t="shared" si="82"/>
        <v>2.609009721999433</v>
      </c>
      <c r="AZ54" s="96">
        <f t="shared" si="83"/>
        <v>5.5</v>
      </c>
      <c r="BA54" s="96">
        <f t="shared" si="84"/>
        <v>2.609009721999433</v>
      </c>
      <c r="BB54" s="96">
        <f t="shared" si="85"/>
        <v>2.0031573684377366</v>
      </c>
      <c r="BC54" s="96">
        <f t="shared" si="86"/>
        <v>1.4118942280349527</v>
      </c>
      <c r="BD54" s="96">
        <f t="shared" si="87"/>
        <v>0.87048572925249768</v>
      </c>
      <c r="BE54" s="96">
        <f t="shared" si="88"/>
        <v>0.47994482773123681</v>
      </c>
      <c r="BF54" s="96">
        <f t="shared" si="89"/>
        <v>0.22081375844328233</v>
      </c>
      <c r="BG54" s="96">
        <f t="shared" si="90"/>
        <v>0</v>
      </c>
      <c r="BH54" s="96">
        <f t="shared" si="91"/>
        <v>0</v>
      </c>
      <c r="BI54" s="96">
        <f t="shared" si="92"/>
        <v>0</v>
      </c>
      <c r="BJ54" s="96">
        <f t="shared" si="93"/>
        <v>0</v>
      </c>
      <c r="BK54" s="96">
        <f t="shared" si="94"/>
        <v>0</v>
      </c>
      <c r="BL54" s="96">
        <f t="shared" si="95"/>
        <v>0</v>
      </c>
      <c r="BM54" s="129">
        <f t="shared" si="132"/>
        <v>6</v>
      </c>
      <c r="BN54" s="129" t="str">
        <f t="shared" si="132"/>
        <v/>
      </c>
      <c r="BO54" s="129" t="str">
        <f t="shared" si="132"/>
        <v/>
      </c>
      <c r="BP54" s="129" t="str">
        <f t="shared" si="132"/>
        <v/>
      </c>
      <c r="BQ54" s="129" t="str">
        <f t="shared" si="132"/>
        <v/>
      </c>
      <c r="BR54" s="129" t="str">
        <f t="shared" si="132"/>
        <v/>
      </c>
      <c r="BS54" s="129" t="str">
        <f t="shared" si="132"/>
        <v/>
      </c>
      <c r="BT54" s="129" t="str">
        <f t="shared" si="132"/>
        <v/>
      </c>
      <c r="BU54" s="129" t="str">
        <f t="shared" si="132"/>
        <v/>
      </c>
      <c r="BV54" s="129" t="str">
        <f t="shared" si="132"/>
        <v/>
      </c>
      <c r="BW54" s="129" t="str">
        <f t="shared" si="132"/>
        <v/>
      </c>
      <c r="BX54" s="129" t="str">
        <f t="shared" si="132"/>
        <v/>
      </c>
      <c r="BY54" s="130">
        <f t="shared" si="96"/>
        <v>23.501892318409382</v>
      </c>
      <c r="BZ54" s="130">
        <f t="shared" si="97"/>
        <v>18.711837388210363</v>
      </c>
      <c r="CA54" s="130">
        <f t="shared" si="98"/>
        <v>13.662996655110609</v>
      </c>
      <c r="CB54" s="130">
        <f t="shared" si="99"/>
        <v>8.7158729489054156</v>
      </c>
      <c r="CC54" s="130">
        <f t="shared" si="100"/>
        <v>5.1670075020999331</v>
      </c>
      <c r="CD54" s="130">
        <f t="shared" si="101"/>
        <v>2.7545642291799197</v>
      </c>
      <c r="CE54" s="130">
        <f t="shared" si="102"/>
        <v>0.5</v>
      </c>
      <c r="CF54" s="130">
        <f t="shared" si="103"/>
        <v>0.5</v>
      </c>
      <c r="CG54" s="130">
        <f t="shared" si="104"/>
        <v>0.5</v>
      </c>
      <c r="CH54" s="130">
        <f t="shared" si="105"/>
        <v>0.5</v>
      </c>
      <c r="CI54" s="130">
        <f t="shared" si="106"/>
        <v>0.5</v>
      </c>
      <c r="CJ54" s="130">
        <f t="shared" si="107"/>
        <v>0.5</v>
      </c>
      <c r="CK54" s="131">
        <f t="shared" si="108"/>
        <v>1</v>
      </c>
      <c r="CL54" s="96">
        <f t="shared" si="109"/>
        <v>1.3061963558256477</v>
      </c>
      <c r="CM54" s="96">
        <f t="shared" si="110"/>
        <v>0.85492004393061483</v>
      </c>
      <c r="CN54" s="96">
        <f t="shared" si="111"/>
        <v>0.43943194519449424</v>
      </c>
      <c r="CO54" s="96">
        <f t="shared" si="112"/>
        <v>9.4997488078702674E-2</v>
      </c>
      <c r="CP54" s="96">
        <f t="shared" si="113"/>
        <v>-0.15602517226876311</v>
      </c>
      <c r="CQ54" s="96">
        <f t="shared" si="114"/>
        <v>-0.4151562415567176</v>
      </c>
      <c r="CR54" s="96">
        <f t="shared" si="115"/>
        <v>-0.63596999999999992</v>
      </c>
      <c r="CS54" s="96">
        <f t="shared" si="116"/>
        <v>-0.63596999999999992</v>
      </c>
      <c r="CT54" s="96">
        <f t="shared" si="117"/>
        <v>-0.63596999999999992</v>
      </c>
      <c r="CU54" s="96">
        <f t="shared" si="118"/>
        <v>-0.63596999999999992</v>
      </c>
      <c r="CV54" s="96">
        <f t="shared" si="119"/>
        <v>-0.63596999999999992</v>
      </c>
      <c r="CW54" s="96">
        <f t="shared" si="120"/>
        <v>-0.63596999999999992</v>
      </c>
      <c r="CX54" s="96">
        <f>MAX(0,(IF(CL54&gt;0,(CL54-ROUNDDOWN(CL54,1))/0.1*LOOKUP(ROUNDUP(CL54+81.1,1),CB!$A:$A,CB!$C:$C)+(1-(CL54-ROUNDDOWN(CL54,1))/0.1)*LOOKUP(ROUNDDOWN(CL54+81.1,1),CB!$A:$A,CB!$C:$C),(CL54-ROUNDDOWN(CL54-0.1,1))/0.1*LOOKUP(ROUNDUP(CL54+81.1,1),CB!$A:$A,CB!$C:$C)+(1-(CL54-ROUNDDOWN(CL54-0.1,1))/0.1)*LOOKUP(ROUNDDOWN(CL54+81.1,1),CB!$A:$A,CB!$C:$C))-LOOKUP(81.1,CB!$A:$A,CB!$C:$C))/(1-(BINOMDIST(97,162,0.5,TRUE)-BINOMDIST(87,162,0.5,TRUE)))*$C$2*($B$1^(LEFT(CX$4,4)*1-LEFT($BA$4,4)*1))*(37.75+CL54))</f>
        <v>2.1298145424139165</v>
      </c>
      <c r="CY54" s="96">
        <f>MAX(0,(IF(CM54&gt;0,(CM54-ROUNDDOWN(CM54,1))/0.1*LOOKUP(ROUNDUP(CM54+81.1,1),CB!$A:$A,CB!$C:$C)+(1-(CM54-ROUNDDOWN(CM54,1))/0.1)*LOOKUP(ROUNDDOWN(CM54+81.1,1),CB!$A:$A,CB!$C:$C),(CM54-ROUNDDOWN(CM54-0.1,1))/0.1*LOOKUP(ROUNDUP(CM54+81.1,1),CB!$A:$A,CB!$C:$C)+(1-(CM54-ROUNDDOWN(CM54-0.1,1))/0.1)*LOOKUP(ROUNDDOWN(CM54+81.1,1),CB!$A:$A,CB!$C:$C))-LOOKUP(81.1,CB!$A:$A,CB!$C:$C))/(1-(BINOMDIST(97,162,0.5,TRUE)-BINOMDIST(87,162,0.5,TRUE)))*$C$2*($B$1^(LEFT(CY$4,4)*1-LEFT($BA$4,4)*1))*(37.75+CM54))</f>
        <v>1.385315493333372</v>
      </c>
      <c r="CZ54" s="96">
        <f>MAX(0,(IF(CN54&gt;0,(CN54-ROUNDDOWN(CN54,1))/0.1*LOOKUP(ROUNDUP(CN54+81.1,1),CB!$A:$A,CB!$C:$C)+(1-(CN54-ROUNDDOWN(CN54,1))/0.1)*LOOKUP(ROUNDDOWN(CN54+81.1,1),CB!$A:$A,CB!$C:$C),(CN54-ROUNDDOWN(CN54-0.1,1))/0.1*LOOKUP(ROUNDUP(CN54+81.1,1),CB!$A:$A,CB!$C:$C)+(1-(CN54-ROUNDDOWN(CN54-0.1,1))/0.1)*LOOKUP(ROUNDDOWN(CN54+81.1,1),CB!$A:$A,CB!$C:$C))-LOOKUP(81.1,CB!$A:$A,CB!$C:$C))/(1-(BINOMDIST(97,162,0.5,TRUE)-BINOMDIST(87,162,0.5,TRUE)))*$C$2*($B$1^(LEFT(CZ$4,4)*1-LEFT($BA$4,4)*1))*(37.75+CN54))</f>
        <v>0.71008956384232602</v>
      </c>
      <c r="DA54" s="96">
        <f>MAX(0,(IF(CO54&gt;0,(CO54-ROUNDDOWN(CO54,1))/0.1*LOOKUP(ROUNDUP(CO54+81.1,1),CB!$A:$A,CB!$C:$C)+(1-(CO54-ROUNDDOWN(CO54,1))/0.1)*LOOKUP(ROUNDDOWN(CO54+81.1,1),CB!$A:$A,CB!$C:$C),(CO54-ROUNDDOWN(CO54-0.1,1))/0.1*LOOKUP(ROUNDUP(CO54+81.1,1),CB!$A:$A,CB!$C:$C)+(1-(CO54-ROUNDDOWN(CO54-0.1,1))/0.1)*LOOKUP(ROUNDDOWN(CO54+81.1,1),CB!$A:$A,CB!$C:$C))-LOOKUP(81.1,CB!$A:$A,CB!$C:$C))/(1-(BINOMDIST(97,162,0.5,TRUE)-BINOMDIST(87,162,0.5,TRUE)))*$C$2*($B$1^(LEFT(DA$4,4)*1-LEFT($BA$4,4)*1))*(37.75+CO54))</f>
        <v>0.15430461029803444</v>
      </c>
      <c r="DB54" s="96">
        <f>MAX(0,(IF(CP54&gt;0,(CP54-ROUNDDOWN(CP54,1))/0.1*LOOKUP(ROUNDUP(CP54+81.1,1),CB!$A:$A,CB!$C:$C)+(1-(CP54-ROUNDDOWN(CP54,1))/0.1)*LOOKUP(ROUNDDOWN(CP54+81.1,1),CB!$A:$A,CB!$C:$C),(CP54-ROUNDDOWN(CP54-0.1,1))/0.1*LOOKUP(ROUNDUP(CP54+81.1,1),CB!$A:$A,CB!$C:$C)+(1-(CP54-ROUNDDOWN(CP54-0.1,1))/0.1)*LOOKUP(ROUNDDOWN(CP54+81.1,1),CB!$A:$A,CB!$C:$C))-LOOKUP(81.1,CB!$A:$A,CB!$C:$C))/(1-(BINOMDIST(97,162,0.5,TRUE)-BINOMDIST(87,162,0.5,TRUE)))*$C$2*($B$1^(LEFT(DB$4,4)*1-LEFT($BA$4,4)*1))*(37.75+CP54))</f>
        <v>0</v>
      </c>
      <c r="DC54" s="96">
        <f>MAX(0,(IF(CQ54&gt;0,(CQ54-ROUNDDOWN(CQ54,1))/0.1*LOOKUP(ROUNDUP(CQ54+81.1,1),CB!$A:$A,CB!$C:$C)+(1-(CQ54-ROUNDDOWN(CQ54,1))/0.1)*LOOKUP(ROUNDDOWN(CQ54+81.1,1),CB!$A:$A,CB!$C:$C),(CQ54-ROUNDDOWN(CQ54-0.1,1))/0.1*LOOKUP(ROUNDUP(CQ54+81.1,1),CB!$A:$A,CB!$C:$C)+(1-(CQ54-ROUNDDOWN(CQ54-0.1,1))/0.1)*LOOKUP(ROUNDDOWN(CQ54+81.1,1),CB!$A:$A,CB!$C:$C))-LOOKUP(81.1,CB!$A:$A,CB!$C:$C))/(1-(BINOMDIST(97,162,0.5,TRUE)-BINOMDIST(87,162,0.5,TRUE)))*$C$2*($B$1^(LEFT(DC$4,4)*1-LEFT($BA$4,4)*1))*(37.75+CQ54))</f>
        <v>0</v>
      </c>
      <c r="DD54" s="96">
        <f>MAX(0,(IF(CR54&gt;0,(CR54-ROUNDDOWN(CR54,1))/0.1*LOOKUP(ROUNDUP(CR54+81.1,1),CB!$A:$A,CB!$C:$C)+(1-(CR54-ROUNDDOWN(CR54,1))/0.1)*LOOKUP(ROUNDDOWN(CR54+81.1,1),CB!$A:$A,CB!$C:$C),(CR54-ROUNDDOWN(CR54-0.1,1))/0.1*LOOKUP(ROUNDUP(CR54+81.1,1),CB!$A:$A,CB!$C:$C)+(1-(CR54-ROUNDDOWN(CR54-0.1,1))/0.1)*LOOKUP(ROUNDDOWN(CR54+81.1,1),CB!$A:$A,CB!$C:$C))-LOOKUP(81.1,CB!$A:$A,CB!$C:$C))/(1-(BINOMDIST(97,162,0.5,TRUE)-BINOMDIST(87,162,0.5,TRUE)))*$C$2*($B$1^(LEFT(DD$4,4)*1-LEFT($BA$4,4)*1))*(37.75+CR54))</f>
        <v>0</v>
      </c>
      <c r="DE54" s="96">
        <f>MAX(0,(IF(CS54&gt;0,(CS54-ROUNDDOWN(CS54,1))/0.1*LOOKUP(ROUNDUP(CS54+81.1,1),CB!$A:$A,CB!$C:$C)+(1-(CS54-ROUNDDOWN(CS54,1))/0.1)*LOOKUP(ROUNDDOWN(CS54+81.1,1),CB!$A:$A,CB!$C:$C),(CS54-ROUNDDOWN(CS54-0.1,1))/0.1*LOOKUP(ROUNDUP(CS54+81.1,1),CB!$A:$A,CB!$C:$C)+(1-(CS54-ROUNDDOWN(CS54-0.1,1))/0.1)*LOOKUP(ROUNDDOWN(CS54+81.1,1),CB!$A:$A,CB!$C:$C))-LOOKUP(81.1,CB!$A:$A,CB!$C:$C))/(1-(BINOMDIST(97,162,0.5,TRUE)-BINOMDIST(87,162,0.5,TRUE)))*$C$2*($B$1^(LEFT(DE$4,4)*1-LEFT($BA$4,4)*1))*(37.75+CS54))</f>
        <v>0</v>
      </c>
      <c r="DF54" s="96">
        <f>MAX(0,(IF(CT54&gt;0,(CT54-ROUNDDOWN(CT54,1))/0.1*LOOKUP(ROUNDUP(CT54+81.1,1),CB!$A:$A,CB!$C:$C)+(1-(CT54-ROUNDDOWN(CT54,1))/0.1)*LOOKUP(ROUNDDOWN(CT54+81.1,1),CB!$A:$A,CB!$C:$C),(CT54-ROUNDDOWN(CT54-0.1,1))/0.1*LOOKUP(ROUNDUP(CT54+81.1,1),CB!$A:$A,CB!$C:$C)+(1-(CT54-ROUNDDOWN(CT54-0.1,1))/0.1)*LOOKUP(ROUNDDOWN(CT54+81.1,1),CB!$A:$A,CB!$C:$C))-LOOKUP(81.1,CB!$A:$A,CB!$C:$C))/(1-(BINOMDIST(97,162,0.5,TRUE)-BINOMDIST(87,162,0.5,TRUE)))*$C$2*($B$1^(LEFT(DF$4,4)*1-LEFT($BA$4,4)*1))*(37.75+CT54))</f>
        <v>0</v>
      </c>
      <c r="DG54" s="96">
        <f>MAX(0,(IF(CU54&gt;0,(CU54-ROUNDDOWN(CU54,1))/0.1*LOOKUP(ROUNDUP(CU54+81.1,1),CB!$A:$A,CB!$C:$C)+(1-(CU54-ROUNDDOWN(CU54,1))/0.1)*LOOKUP(ROUNDDOWN(CU54+81.1,1),CB!$A:$A,CB!$C:$C),(CU54-ROUNDDOWN(CU54-0.1,1))/0.1*LOOKUP(ROUNDUP(CU54+81.1,1),CB!$A:$A,CB!$C:$C)+(1-(CU54-ROUNDDOWN(CU54-0.1,1))/0.1)*LOOKUP(ROUNDDOWN(CU54+81.1,1),CB!$A:$A,CB!$C:$C))-LOOKUP(81.1,CB!$A:$A,CB!$C:$C))/(1-(BINOMDIST(97,162,0.5,TRUE)-BINOMDIST(87,162,0.5,TRUE)))*$C$2*($B$1^(LEFT(DG$4,4)*1-LEFT($BA$4,4)*1))*(37.75+CU54))</f>
        <v>0</v>
      </c>
      <c r="DH54" s="96">
        <f>MAX(0,(IF(CV54&gt;0,(CV54-ROUNDDOWN(CV54,1))/0.1*LOOKUP(ROUNDUP(CV54+81.1,1),CB!$A:$A,CB!$C:$C)+(1-(CV54-ROUNDDOWN(CV54,1))/0.1)*LOOKUP(ROUNDDOWN(CV54+81.1,1),CB!$A:$A,CB!$C:$C),(CV54-ROUNDDOWN(CV54-0.1,1))/0.1*LOOKUP(ROUNDUP(CV54+81.1,1),CB!$A:$A,CB!$C:$C)+(1-(CV54-ROUNDDOWN(CV54-0.1,1))/0.1)*LOOKUP(ROUNDDOWN(CV54+81.1,1),CB!$A:$A,CB!$C:$C))-LOOKUP(81.1,CB!$A:$A,CB!$C:$C))/(1-(BINOMDIST(97,162,0.5,TRUE)-BINOMDIST(87,162,0.5,TRUE)))*$C$2*($B$1^(LEFT(DH$4,4)*1-LEFT($BA$4,4)*1))*(37.75+CV54))</f>
        <v>0</v>
      </c>
      <c r="DI54" s="96">
        <f>MAX(0,(IF(CW54&gt;0,(CW54-ROUNDDOWN(CW54,1))/0.1*LOOKUP(ROUNDUP(CW54+81.1,1),CB!$A:$A,CB!$C:$C)+(1-(CW54-ROUNDDOWN(CW54,1))/0.1)*LOOKUP(ROUNDDOWN(CW54+81.1,1),CB!$A:$A,CB!$C:$C),(CW54-ROUNDDOWN(CW54-0.1,1))/0.1*LOOKUP(ROUNDUP(CW54+81.1,1),CB!$A:$A,CB!$C:$C)+(1-(CW54-ROUNDDOWN(CW54-0.1,1))/0.1)*LOOKUP(ROUNDDOWN(CW54+81.1,1),CB!$A:$A,CB!$C:$C))-LOOKUP(81.1,CB!$A:$A,CB!$C:$C))/(1-(BINOMDIST(97,162,0.5,TRUE)-BINOMDIST(87,162,0.5,TRUE)))*$C$2*($B$1^(LEFT(DI$4,4)*1-LEFT($BA$4,4)*1))*(37.75+CW54))</f>
        <v>0</v>
      </c>
      <c r="DJ54" s="90">
        <f t="shared" si="121"/>
        <v>2.1298145424139165</v>
      </c>
      <c r="DK54" s="132"/>
      <c r="DL54" s="132">
        <f t="shared" si="122"/>
        <v>23.501892318409382</v>
      </c>
      <c r="DM54" s="132">
        <f t="shared" si="123"/>
        <v>42.717946015061749</v>
      </c>
      <c r="DN54" s="132">
        <f t="shared" si="124"/>
        <v>57.938545979769842</v>
      </c>
      <c r="DO54" s="132">
        <f t="shared" si="125"/>
        <v>69.744121147518527</v>
      </c>
      <c r="DP54" s="132">
        <f t="shared" si="126"/>
        <v>79.487755002182595</v>
      </c>
      <c r="DQ54" s="132">
        <f t="shared" si="127"/>
        <v>88.118091896504382</v>
      </c>
      <c r="DR54" s="132">
        <f t="shared" si="128"/>
        <v>95.910410667980898</v>
      </c>
      <c r="DS54" s="132">
        <f t="shared" si="129"/>
        <v>103.992355927603</v>
      </c>
      <c r="DT54" s="132">
        <f t="shared" si="130"/>
        <v>112.3460144972059</v>
      </c>
      <c r="DU54" s="132">
        <f t="shared" si="131"/>
        <v>120.95264618197254</v>
      </c>
      <c r="DV54" s="132"/>
      <c r="DW54" s="132"/>
      <c r="DX54" s="132"/>
      <c r="DY54" s="132"/>
      <c r="DZ54" s="132"/>
      <c r="EA54" s="132"/>
      <c r="EB54" s="132"/>
      <c r="EC54" s="132"/>
      <c r="ED54" s="132"/>
      <c r="EE54" s="132"/>
      <c r="ER54" s="132"/>
      <c r="ES54" s="132"/>
      <c r="ET54" s="132"/>
      <c r="EU54" s="132"/>
      <c r="EV54" s="132"/>
      <c r="EW54" s="132"/>
      <c r="EX54" s="132"/>
      <c r="EY54" s="132"/>
      <c r="EZ54" s="132"/>
      <c r="FA54" s="132"/>
      <c r="FB54" s="132"/>
      <c r="FC54" s="132"/>
    </row>
    <row r="55" spans="1:159" x14ac:dyDescent="0.2">
      <c r="A55" s="128">
        <v>407890</v>
      </c>
      <c r="B55" s="99" t="str">
        <f>INDEX([1]Bios!$O:$O,MATCH(A55,[1]Bios!$C:$C,0))</f>
        <v>Lewis, Colby</v>
      </c>
      <c r="C55" s="92" t="s">
        <v>74</v>
      </c>
      <c r="D55" s="94">
        <f>LOOKUP(IF(INDEX([1]Bios!$M:$M,MATCH(A55,[1]Bios!$C:$C,0))="P",INDEX([1]Pitchers!$Q:$Q,MATCH(A55,[1]Pitchers!$A:$A,0)),INDEX([1]Hitters!$AV:$AV,MATCH(A55,[1]Hitters!$A:$A,0))),Positions!A:A,Positions!B:B)</f>
        <v>1</v>
      </c>
      <c r="E55" s="137">
        <v>1</v>
      </c>
      <c r="F55" s="138">
        <f t="shared" si="68"/>
        <v>10.021439399302871</v>
      </c>
      <c r="G55" s="138">
        <v>6</v>
      </c>
      <c r="H55" s="94"/>
      <c r="I55" s="93">
        <f>6</f>
        <v>6</v>
      </c>
      <c r="J55" s="93">
        <f>6</f>
        <v>6</v>
      </c>
      <c r="K55" s="94">
        <f>MIN(IF(D55&gt;1,INDEX([1]Hitters!$DA:$DA,MATCH(A55,[1]Hitters!$A:$A,0)),INDEX([1]Pitchers!$DA:$DA,MATCH(A55,[1]Pitchers!$A:$A,0))),J55)</f>
        <v>6</v>
      </c>
      <c r="L55" s="94">
        <f t="shared" si="69"/>
        <v>4</v>
      </c>
      <c r="M55" s="95">
        <f>IF(D55&gt;1,INDEX([1]Hitters!$CV:$CV,MATCH($A55,[1]Hitters!$A:$A,0)),INDEX([1]Pitchers!$CP:$CP,MATCH($A55,[1]Pitchers!$A:$A,0)))</f>
        <v>36.875</v>
      </c>
      <c r="N55" s="90">
        <f t="shared" si="70"/>
        <v>4.0214393993028708</v>
      </c>
      <c r="O55" s="97">
        <f>IF($D55&gt;1,INDEX([1]Hitters!$AF:$AF,MATCH($A55,[1]Hitters!$A:$A,0)),INDEX([1]Pitchers!$AJ:$AJ,MATCH($A55,[1]Pitchers!$A:$A,0))*IF(OR(AND($D55=0,INDEX([1]Pitchers!$Q:$Q,MATCH($A55,[1]Pitchers!$A:$A,0))="R"),AND($D55=1,INDEX([1]Pitchers!$Q:$Q,MATCH($A55,[1]Pitchers!$A:$A,0))="S")),1,IF($D55=0,0.83+(1-INDEX([1]Pitchers!$BE:$BE,MATCH($A55,[1]Pitchers!$A:$A,0)))/8,1/(0.83+(1-INDEX([1]Pitchers!$BE:$BE,MATCH($A55,[1]Pitchers!$A:$A,0)))/8))))</f>
        <v>4.4209748869749035</v>
      </c>
      <c r="P55" s="97">
        <f>IF($D55&gt;1,O55+(LOOKUP(ROUNDDOWN($M55+RIGHT(P$4,4)*1-2016,0),Age!$A:$A,Age!$C:$C)*(1-($M55+RIGHT(P$4,4)*1-2016-ROUNDDOWN($M55+RIGHT(P$4,4)*1-2016,0)))+LOOKUP(ROUNDUP($M55+RIGHT(P$4,4)*1-2016,0),Age!$A:$A,Age!$C:$C)*(($M55+RIGHT(P$4,4)*1-2016-ROUNDDOWN($M55+RIGHT(P$4,4)*1-2016,0))))*IF($M55+RIGHT(P$4,4)*1-2016&gt;27,1,INDEX([1]Hitters!$BG:$BG,MATCH($A55,[1]Hitters!$A:$A,0))),O55*(1-(1-(LOOKUP(ROUNDDOWN($M55+RIGHT(P$4,4)*1-2016,0),Age!$A:$A,Age!$L:$L)*(1-($M55+RIGHT(P$4,4)*1-2016-ROUNDDOWN($M55+RIGHT(P$4,4)*1-2016,0)))+LOOKUP(ROUNDUP($M55+RIGHT(P$4,4)*1-2016,0),Age!$A:$A,Age!$L:$L)*(($M55+RIGHT(P$4,4)*1-2016-ROUNDDOWN($M55+RIGHT(P$4,4)*1-2016,0)))))*IF($M55+RIGHT(P$4,4)*1-2016&gt;27,1,INDEX([1]Pitchers!$BE:$BE,MATCH($A55,[1]Pitchers!$A:$A,0)))))</f>
        <v>4.6974239728760532</v>
      </c>
      <c r="Q55" s="97">
        <f>IF($D55&gt;1,P55+(LOOKUP(ROUNDDOWN($M55+RIGHT(Q$4,4)*1-2016,0),Age!$A:$A,Age!$C:$C)*(1-($M55+RIGHT(Q$4,4)*1-2016-ROUNDDOWN($M55+RIGHT(Q$4,4)*1-2016,0)))+LOOKUP(ROUNDUP($M55+RIGHT(Q$4,4)*1-2016,0),Age!$A:$A,Age!$C:$C)*(($M55+RIGHT(Q$4,4)*1-2016-ROUNDDOWN($M55+RIGHT(Q$4,4)*1-2016,0))))*IF($M55+RIGHT(Q$4,4)*1-2016&gt;27,1,INDEX([1]Hitters!$BG:$BG,MATCH($A55,[1]Hitters!$A:$A,0))),P55*(1-(1-(LOOKUP(ROUNDDOWN($M55+RIGHT(Q$4,4)*1-2016,0),Age!$A:$A,Age!$L:$L)*(1-($M55+RIGHT(Q$4,4)*1-2016-ROUNDDOWN($M55+RIGHT(Q$4,4)*1-2016,0)))+LOOKUP(ROUNDUP($M55+RIGHT(Q$4,4)*1-2016,0),Age!$A:$A,Age!$L:$L)*(($M55+RIGHT(Q$4,4)*1-2016-ROUNDDOWN($M55+RIGHT(Q$4,4)*1-2016,0)))))*IF($M55+RIGHT(Q$4,4)*1-2016&gt;27,1,INDEX([1]Pitchers!$BE:$BE,MATCH($A55,[1]Pitchers!$A:$A,0)))))</f>
        <v>5.0181699535239961</v>
      </c>
      <c r="R55" s="97">
        <f>IF($D55&gt;1,Q55+(LOOKUP(ROUNDDOWN($M55+RIGHT(R$4,4)*1-2016,0),Age!$A:$A,Age!$C:$C)*(1-($M55+RIGHT(R$4,4)*1-2016-ROUNDDOWN($M55+RIGHT(R$4,4)*1-2016,0)))+LOOKUP(ROUNDUP($M55+RIGHT(R$4,4)*1-2016,0),Age!$A:$A,Age!$C:$C)*(($M55+RIGHT(R$4,4)*1-2016-ROUNDDOWN($M55+RIGHT(R$4,4)*1-2016,0))))*IF($M55+RIGHT(R$4,4)*1-2016&gt;27,1,INDEX([1]Hitters!$BG:$BG,MATCH($A55,[1]Hitters!$A:$A,0))),Q55*(1-(1-(LOOKUP(ROUNDDOWN($M55+RIGHT(R$4,4)*1-2016,0),Age!$A:$A,Age!$L:$L)*(1-($M55+RIGHT(R$4,4)*1-2016-ROUNDDOWN($M55+RIGHT(R$4,4)*1-2016,0)))+LOOKUP(ROUNDUP($M55+RIGHT(R$4,4)*1-2016,0),Age!$A:$A,Age!$L:$L)*(($M55+RIGHT(R$4,4)*1-2016-ROUNDDOWN($M55+RIGHT(R$4,4)*1-2016,0)))))*IF($M55+RIGHT(R$4,4)*1-2016&gt;27,1,INDEX([1]Pitchers!$BE:$BE,MATCH($A55,[1]Pitchers!$A:$A,0)))))</f>
        <v>5.3896713478958196</v>
      </c>
      <c r="S55" s="97">
        <f>IF($D55&gt;1,R55+(LOOKUP(ROUNDDOWN($M55+RIGHT(S$4,4)*1-2016,0),Age!$A:$A,Age!$C:$C)*(1-($M55+RIGHT(S$4,4)*1-2016-ROUNDDOWN($M55+RIGHT(S$4,4)*1-2016,0)))+LOOKUP(ROUNDUP($M55+RIGHT(S$4,4)*1-2016,0),Age!$A:$A,Age!$C:$C)*(($M55+RIGHT(S$4,4)*1-2016-ROUNDDOWN($M55+RIGHT(S$4,4)*1-2016,0))))*IF($M55+RIGHT(S$4,4)*1-2016&gt;27,1,INDEX([1]Hitters!$BG:$BG,MATCH($A55,[1]Hitters!$A:$A,0))),R55*(1-(1-(LOOKUP(ROUNDDOWN($M55+RIGHT(S$4,4)*1-2016,0),Age!$A:$A,Age!$L:$L)*(1-($M55+RIGHT(S$4,4)*1-2016-ROUNDDOWN($M55+RIGHT(S$4,4)*1-2016,0)))+LOOKUP(ROUNDUP($M55+RIGHT(S$4,4)*1-2016,0),Age!$A:$A,Age!$L:$L)*(($M55+RIGHT(S$4,4)*1-2016-ROUNDDOWN($M55+RIGHT(S$4,4)*1-2016,0)))))*IF($M55+RIGHT(S$4,4)*1-2016&gt;27,1,INDEX([1]Pitchers!$BE:$BE,MATCH($A55,[1]Pitchers!$A:$A,0)))))</f>
        <v>5.819666065120134</v>
      </c>
      <c r="T55" s="97">
        <f>IF($D55&gt;1,S55+(LOOKUP(ROUNDDOWN($M55+RIGHT(T$4,4)*1-2016,0),Age!$A:$A,Age!$C:$C)*(1-($M55+RIGHT(T$4,4)*1-2016-ROUNDDOWN($M55+RIGHT(T$4,4)*1-2016,0)))+LOOKUP(ROUNDUP($M55+RIGHT(T$4,4)*1-2016,0),Age!$A:$A,Age!$C:$C)*(($M55+RIGHT(T$4,4)*1-2016-ROUNDDOWN($M55+RIGHT(T$4,4)*1-2016,0))))*IF($M55+RIGHT(T$4,4)*1-2016&gt;27,1,INDEX([1]Hitters!$BG:$BG,MATCH($A55,[1]Hitters!$A:$A,0))),S55*(1-(1-(LOOKUP(ROUNDDOWN($M55+RIGHT(T$4,4)*1-2016,0),Age!$A:$A,Age!$L:$L)*(1-($M55+RIGHT(T$4,4)*1-2016-ROUNDDOWN($M55+RIGHT(T$4,4)*1-2016,0)))+LOOKUP(ROUNDUP($M55+RIGHT(T$4,4)*1-2016,0),Age!$A:$A,Age!$L:$L)*(($M55+RIGHT(T$4,4)*1-2016-ROUNDDOWN($M55+RIGHT(T$4,4)*1-2016,0)))))*IF($M55+RIGHT(T$4,4)*1-2016&gt;27,1,INDEX([1]Pitchers!$BE:$BE,MATCH($A55,[1]Pitchers!$A:$A,0)))))</f>
        <v>6.3174293782524407</v>
      </c>
      <c r="U55" s="97">
        <f>IF($D55&gt;1,T55+(LOOKUP(ROUNDDOWN($M55+RIGHT(U$4,4)*1-2016,0),Age!$A:$A,Age!$C:$C)*(1-($M55+RIGHT(U$4,4)*1-2016-ROUNDDOWN($M55+RIGHT(U$4,4)*1-2016,0)))+LOOKUP(ROUNDUP($M55+RIGHT(U$4,4)*1-2016,0),Age!$A:$A,Age!$C:$C)*(($M55+RIGHT(U$4,4)*1-2016-ROUNDDOWN($M55+RIGHT(U$4,4)*1-2016,0))))*IF($M55+RIGHT(U$4,4)*1-2016&gt;27,1,INDEX([1]Hitters!$BG:$BG,MATCH($A55,[1]Hitters!$A:$A,0))),T55*(1-(1-(LOOKUP(ROUNDDOWN($M55+RIGHT(U$4,4)*1-2016,0),Age!$A:$A,Age!$L:$L)*(1-($M55+RIGHT(U$4,4)*1-2016-ROUNDDOWN($M55+RIGHT(U$4,4)*1-2016,0)))+LOOKUP(ROUNDUP($M55+RIGHT(U$4,4)*1-2016,0),Age!$A:$A,Age!$L:$L)*(($M55+RIGHT(U$4,4)*1-2016-ROUNDDOWN($M55+RIGHT(U$4,4)*1-2016,0)))))*IF($M55+RIGHT(U$4,4)*1-2016&gt;27,1,INDEX([1]Pitchers!$BE:$BE,MATCH($A55,[1]Pitchers!$A:$A,0)))))</f>
        <v>6.8940922286860458</v>
      </c>
      <c r="V55" s="97">
        <f>IF($D55&gt;1,U55+(LOOKUP(ROUNDDOWN($M55+RIGHT(V$4,4)*1-2016,0),Age!$A:$A,Age!$C:$C)*(1-($M55+RIGHT(V$4,4)*1-2016-ROUNDDOWN($M55+RIGHT(V$4,4)*1-2016,0)))+LOOKUP(ROUNDUP($M55+RIGHT(V$4,4)*1-2016,0),Age!$A:$A,Age!$C:$C)*(($M55+RIGHT(V$4,4)*1-2016-ROUNDDOWN($M55+RIGHT(V$4,4)*1-2016,0))))*IF($M55+RIGHT(V$4,4)*1-2016&gt;27,1,INDEX([1]Hitters!$BG:$BG,MATCH($A55,[1]Hitters!$A:$A,0))),U55*(1-(1-(LOOKUP(ROUNDDOWN($M55+RIGHT(V$4,4)*1-2016,0),Age!$A:$A,Age!$L:$L)*(1-($M55+RIGHT(V$4,4)*1-2016-ROUNDDOWN($M55+RIGHT(V$4,4)*1-2016,0)))+LOOKUP(ROUNDUP($M55+RIGHT(V$4,4)*1-2016,0),Age!$A:$A,Age!$L:$L)*(($M55+RIGHT(V$4,4)*1-2016-ROUNDDOWN($M55+RIGHT(V$4,4)*1-2016,0)))))*IF($M55+RIGHT(V$4,4)*1-2016&gt;27,1,INDEX([1]Pitchers!$BE:$BE,MATCH($A55,[1]Pitchers!$A:$A,0)))))</f>
        <v>7.5630346152507393</v>
      </c>
      <c r="W55" s="97">
        <f>IF($D55&gt;1,V55+(LOOKUP(ROUNDDOWN($M55+RIGHT(W$4,4)*1-2016,0),Age!$A:$A,Age!$C:$C)*(1-($M55+RIGHT(W$4,4)*1-2016-ROUNDDOWN($M55+RIGHT(W$4,4)*1-2016,0)))+LOOKUP(ROUNDUP($M55+RIGHT(W$4,4)*1-2016,0),Age!$A:$A,Age!$C:$C)*(($M55+RIGHT(W$4,4)*1-2016-ROUNDDOWN($M55+RIGHT(W$4,4)*1-2016,0))))*IF($M55+RIGHT(W$4,4)*1-2016&gt;27,1,INDEX([1]Hitters!$BG:$BG,MATCH($A55,[1]Hitters!$A:$A,0))),V55*(1-(1-(LOOKUP(ROUNDDOWN($M55+RIGHT(W$4,4)*1-2016,0),Age!$A:$A,Age!$L:$L)*(1-($M55+RIGHT(W$4,4)*1-2016-ROUNDDOWN($M55+RIGHT(W$4,4)*1-2016,0)))+LOOKUP(ROUNDUP($M55+RIGHT(W$4,4)*1-2016,0),Age!$A:$A,Age!$L:$L)*(($M55+RIGHT(W$4,4)*1-2016-ROUNDDOWN($M55+RIGHT(W$4,4)*1-2016,0)))))*IF($M55+RIGHT(W$4,4)*1-2016&gt;27,1,INDEX([1]Pitchers!$BE:$BE,MATCH($A55,[1]Pitchers!$A:$A,0)))))</f>
        <v>8.3403727667994776</v>
      </c>
      <c r="X55" s="97">
        <f>IF($D55&gt;1,W55+(LOOKUP(ROUNDDOWN($M55+RIGHT(X$4,4)*1-2016,0),Age!$A:$A,Age!$C:$C)*(1-($M55+RIGHT(X$4,4)*1-2016-ROUNDDOWN($M55+RIGHT(X$4,4)*1-2016,0)))+LOOKUP(ROUNDUP($M55+RIGHT(X$4,4)*1-2016,0),Age!$A:$A,Age!$C:$C)*(($M55+RIGHT(X$4,4)*1-2016-ROUNDDOWN($M55+RIGHT(X$4,4)*1-2016,0))))*IF($M55+RIGHT(X$4,4)*1-2016&gt;27,1,INDEX([1]Hitters!$BG:$BG,MATCH($A55,[1]Hitters!$A:$A,0))),W55*(1-(1-(LOOKUP(ROUNDDOWN($M55+RIGHT(X$4,4)*1-2016,0),Age!$A:$A,Age!$L:$L)*(1-($M55+RIGHT(X$4,4)*1-2016-ROUNDDOWN($M55+RIGHT(X$4,4)*1-2016,0)))+LOOKUP(ROUNDUP($M55+RIGHT(X$4,4)*1-2016,0),Age!$A:$A,Age!$L:$L)*(($M55+RIGHT(X$4,4)*1-2016-ROUNDDOWN($M55+RIGHT(X$4,4)*1-2016,0)))))*IF($M55+RIGHT(X$4,4)*1-2016&gt;27,1,INDEX([1]Pitchers!$BE:$BE,MATCH($A55,[1]Pitchers!$A:$A,0)))))</f>
        <v>9.2455638486461833</v>
      </c>
      <c r="Y55" s="97">
        <f>IF($D55&gt;1,X55+(LOOKUP(ROUNDDOWN($M55+RIGHT(Y$4,4)*1-2016,0),Age!$A:$A,Age!$C:$C)*(1-($M55+RIGHT(Y$4,4)*1-2016-ROUNDDOWN($M55+RIGHT(Y$4,4)*1-2016,0)))+LOOKUP(ROUNDUP($M55+RIGHT(Y$4,4)*1-2016,0),Age!$A:$A,Age!$C:$C)*(($M55+RIGHT(Y$4,4)*1-2016-ROUNDDOWN($M55+RIGHT(Y$4,4)*1-2016,0))))*IF($M55+RIGHT(Y$4,4)*1-2016&gt;27,1,INDEX([1]Hitters!$BG:$BG,MATCH($A55,[1]Hitters!$A:$A,0))),X55*(1-(1-(LOOKUP(ROUNDDOWN($M55+RIGHT(Y$4,4)*1-2016,0),Age!$A:$A,Age!$L:$L)*(1-($M55+RIGHT(Y$4,4)*1-2016-ROUNDDOWN($M55+RIGHT(Y$4,4)*1-2016,0)))+LOOKUP(ROUNDUP($M55+RIGHT(Y$4,4)*1-2016,0),Age!$A:$A,Age!$L:$L)*(($M55+RIGHT(Y$4,4)*1-2016-ROUNDDOWN($M55+RIGHT(Y$4,4)*1-2016,0)))))*IF($M55+RIGHT(Y$4,4)*1-2016&gt;27,1,INDEX([1]Pitchers!$BE:$BE,MATCH($A55,[1]Pitchers!$A:$A,0)))))</f>
        <v>10.302158442224279</v>
      </c>
      <c r="Z55" s="97">
        <f>IF($D55&gt;1,Y55+(LOOKUP(ROUNDDOWN($M55+RIGHT(Z$4,4)*1-2016,0),Age!$A:$A,Age!$C:$C)*(1-($M55+RIGHT(Z$4,4)*1-2016-ROUNDDOWN($M55+RIGHT(Z$4,4)*1-2016,0)))+LOOKUP(ROUNDUP($M55+RIGHT(Z$4,4)*1-2016,0),Age!$A:$A,Age!$C:$C)*(($M55+RIGHT(Z$4,4)*1-2016-ROUNDDOWN($M55+RIGHT(Z$4,4)*1-2016,0))))*IF($M55+RIGHT(Z$4,4)*1-2016&gt;27,1,INDEX([1]Hitters!$BG:$BG,MATCH($A55,[1]Hitters!$A:$A,0))),Y55*(1-(1-(LOOKUP(ROUNDDOWN($M55+RIGHT(Z$4,4)*1-2016,0),Age!$A:$A,Age!$L:$L)*(1-($M55+RIGHT(Z$4,4)*1-2016-ROUNDDOWN($M55+RIGHT(Z$4,4)*1-2016,0)))+LOOKUP(ROUNDUP($M55+RIGHT(Z$4,4)*1-2016,0),Age!$A:$A,Age!$L:$L)*(($M55+RIGHT(Z$4,4)*1-2016-ROUNDDOWN($M55+RIGHT(Z$4,4)*1-2016,0)))))*IF($M55+RIGHT(Z$4,4)*1-2016&gt;27,1,INDEX([1]Pitchers!$BE:$BE,MATCH($A55,[1]Pitchers!$A:$A,0)))))</f>
        <v>11.538739397742511</v>
      </c>
      <c r="AA55" s="96">
        <f>IF($D55=0,0,IF($D55=1,INDEX([1]Pitchers!$FK:$FK,MATCH($A55,[1]Pitchers!$A:$A,0)),MAX(-16,IF($D55=10,-16,IF($D55&lt;2,0,INDEX([1]Hitters!$AZ:$AZ,MATCH($A55,[1]Hitters!$A:$A,0)))))))</f>
        <v>0.26271417801661912</v>
      </c>
      <c r="AB55" s="96">
        <f>IF($D55=0,0,IF($D55=1,INDEX([1]Pitchers!$FK:$FK,MATCH($A55,[1]Pitchers!$A:$A,0)),MAX(-16,IF($D55=2,AA55-MIN(0.75,0.25*(RIGHT(AB$4,4)*1-(RIGHT($AD$4,4)*1)+0.25)*(1-MIN(0.75,INDEX([1]Hitters!$CF:$CF,MATCH($A55,[1]Hitters!$A:$A,0)))/0.75*1)+INDEX([1]Hitters!$CF:$CF,MATCH($A55,[1]Hitters!$A:$A,0)))/0.75*1,IF($D55&gt;6,(AA55-MIN(0.75,0.25*(RIGHT(AB$4,4)*1-(RIGHT($AD$4,4)*1)+0.25)*(1-MIN(0.75,INDEX([1]Hitters!$CF:$CF,MATCH($A55,[1]Hitters!$A:$A,0)))/0.75*1)+INDEX([1]Hitters!$CF:$CF,MATCH($A55,[1]Hitters!$A:$A,0)))/0.75*($M55+RIGHT(AB$4,4)*1-RIGHT($AA$4,4)*1+10)*0.05),IF($D55=3,(AA55-MIN(0.75,0.25*(RIGHT(AB$4,4)*1-(RIGHT($AD$4,4)*1)+0.25)*(1-MIN(0.75,INDEX([1]Hitters!$CF:$CF,MATCH($A55,[1]Hitters!$A:$A,0)))/0.75*1)+INDEX([1]Hitters!$CF:$CF,MATCH($A55,[1]Hitters!$A:$A,0)))/0.75*($M55+RIGHT(AB$4,4)*1-RIGHT($AA$4,4)*1-27)*0.1),(AA55-MIN(0.75,0.25*(RIGHT(AB$4,4)*1-(RIGHT($AD$4,4)*1)+0.25)*(1-MIN(0.75,INDEX([1]Hitters!$CF:$CF,MATCH($A55,[1]Hitters!$A:$A,0)))/0.75*1)+INDEX([1]Hitters!$CF:$CF,MATCH($A55,[1]Hitters!$A:$A,0)))/0.75*($M55+RIGHT(AB$4,4)*1-RIGHT($AA$4,4)*1-20)*0.094)))))))</f>
        <v>0.26271417801661912</v>
      </c>
      <c r="AC55" s="96">
        <f>IF($D55=0,0,IF($D55=1,INDEX([1]Pitchers!$FK:$FK,MATCH($A55,[1]Pitchers!$A:$A,0)),MAX(-16,IF($D55=2,AB55-MIN(0.75,0.25*(RIGHT(AC$4,4)*1-(RIGHT($AD$4,4)*1)+0.25)*(1-MIN(0.75,INDEX([1]Hitters!$CF:$CF,MATCH($A55,[1]Hitters!$A:$A,0)))/0.75*1)+INDEX([1]Hitters!$CF:$CF,MATCH($A55,[1]Hitters!$A:$A,0)))/0.75*1,IF($D55&gt;6,(AB55-MIN(0.75,0.25*(RIGHT(AC$4,4)*1-(RIGHT($AD$4,4)*1)+0.25)*(1-MIN(0.75,INDEX([1]Hitters!$CF:$CF,MATCH($A55,[1]Hitters!$A:$A,0)))/0.75*1)+INDEX([1]Hitters!$CF:$CF,MATCH($A55,[1]Hitters!$A:$A,0)))/0.75*($M55+RIGHT(AC$4,4)*1-RIGHT($AA$4,4)*1+10)*0.05),IF($D55=3,(AB55-MIN(0.75,0.25*(RIGHT(AC$4,4)*1-(RIGHT($AD$4,4)*1)+0.25)*(1-MIN(0.75,INDEX([1]Hitters!$CF:$CF,MATCH($A55,[1]Hitters!$A:$A,0)))/0.75*1)+INDEX([1]Hitters!$CF:$CF,MATCH($A55,[1]Hitters!$A:$A,0)))/0.75*($M55+RIGHT(AC$4,4)*1-RIGHT($AA$4,4)*1-27)*0.1),(AB55-MIN(0.75,0.25*(RIGHT(AC$4,4)*1-(RIGHT($AD$4,4)*1)+0.25)*(1-MIN(0.75,INDEX([1]Hitters!$CF:$CF,MATCH($A55,[1]Hitters!$A:$A,0)))/0.75*1)+INDEX([1]Hitters!$CF:$CF,MATCH($A55,[1]Hitters!$A:$A,0)))/0.75*($M55+RIGHT(AC$4,4)*1-RIGHT($AA$4,4)*1-20)*0.094)))))))</f>
        <v>0.26271417801661912</v>
      </c>
      <c r="AD55" s="96">
        <f>IF($D55=0,0,IF($D55=1,INDEX([1]Pitchers!$FK:$FK,MATCH($A55,[1]Pitchers!$A:$A,0)),MAX(-16,IF($D55=2,AC55-MIN(0.75,0.25*(RIGHT(AD$4,4)*1-(RIGHT($AD$4,4)*1)+0.25)*(1-MIN(0.75,INDEX([1]Hitters!$CF:$CF,MATCH($A55,[1]Hitters!$A:$A,0)))/0.75*1)+INDEX([1]Hitters!$CF:$CF,MATCH($A55,[1]Hitters!$A:$A,0)))/0.75*1,IF($D55&gt;6,(AC55-MIN(0.75,0.25*(RIGHT(AD$4,4)*1-(RIGHT($AD$4,4)*1)+0.25)*(1-MIN(0.75,INDEX([1]Hitters!$CF:$CF,MATCH($A55,[1]Hitters!$A:$A,0)))/0.75*1)+INDEX([1]Hitters!$CF:$CF,MATCH($A55,[1]Hitters!$A:$A,0)))/0.75*($M55+RIGHT(AD$4,4)*1-RIGHT($AA$4,4)*1+10)*0.05),IF($D55=3,(AC55-MIN(0.75,0.25*(RIGHT(AD$4,4)*1-(RIGHT($AD$4,4)*1)+0.25)*(1-MIN(0.75,INDEX([1]Hitters!$CF:$CF,MATCH($A55,[1]Hitters!$A:$A,0)))/0.75*1)+INDEX([1]Hitters!$CF:$CF,MATCH($A55,[1]Hitters!$A:$A,0)))/0.75*($M55+RIGHT(AD$4,4)*1-RIGHT($AA$4,4)*1-27)*0.1),(AC55-MIN(0.75,0.25*(RIGHT(AD$4,4)*1-(RIGHT($AD$4,4)*1)+0.25)*(1-MIN(0.75,INDEX([1]Hitters!$CF:$CF,MATCH($A55,[1]Hitters!$A:$A,0)))/0.75*1)+INDEX([1]Hitters!$CF:$CF,MATCH($A55,[1]Hitters!$A:$A,0)))/0.75*($M55+RIGHT(AD$4,4)*1-RIGHT($AA$4,4)*1-20)*0.094)))))))</f>
        <v>0.26271417801661912</v>
      </c>
      <c r="AE55" s="96">
        <f>IF($D55=0,0,IF($D55=1,INDEX([1]Pitchers!$FK:$FK,MATCH($A55,[1]Pitchers!$A:$A,0)),MAX(-16,IF($D55=2,AD55-MIN(0.75,0.25*(RIGHT(AE$4,4)*1-(RIGHT($AD$4,4)*1)+0.25)*(1-MIN(0.75,INDEX([1]Hitters!$CF:$CF,MATCH($A55,[1]Hitters!$A:$A,0)))/0.75*1)+INDEX([1]Hitters!$CF:$CF,MATCH($A55,[1]Hitters!$A:$A,0)))/0.75*1,IF($D55&gt;6,(AD55-MIN(0.75,0.25*(RIGHT(AE$4,4)*1-(RIGHT($AD$4,4)*1)+0.25)*(1-MIN(0.75,INDEX([1]Hitters!$CF:$CF,MATCH($A55,[1]Hitters!$A:$A,0)))/0.75*1)+INDEX([1]Hitters!$CF:$CF,MATCH($A55,[1]Hitters!$A:$A,0)))/0.75*($M55+RIGHT(AE$4,4)*1-RIGHT($AA$4,4)*1+10)*0.05),IF($D55=3,(AD55-MIN(0.75,0.25*(RIGHT(AE$4,4)*1-(RIGHT($AD$4,4)*1)+0.25)*(1-MIN(0.75,INDEX([1]Hitters!$CF:$CF,MATCH($A55,[1]Hitters!$A:$A,0)))/0.75*1)+INDEX([1]Hitters!$CF:$CF,MATCH($A55,[1]Hitters!$A:$A,0)))/0.75*($M55+RIGHT(AE$4,4)*1-RIGHT($AA$4,4)*1-27)*0.1),(AD55-MIN(0.75,0.25*(RIGHT(AE$4,4)*1-(RIGHT($AD$4,4)*1)+0.25)*(1-MIN(0.75,INDEX([1]Hitters!$CF:$CF,MATCH($A55,[1]Hitters!$A:$A,0)))/0.75*1)+INDEX([1]Hitters!$CF:$CF,MATCH($A55,[1]Hitters!$A:$A,0)))/0.75*($M55+RIGHT(AE$4,4)*1-RIGHT($AA$4,4)*1-20)*0.094)))))))</f>
        <v>0.26271417801661912</v>
      </c>
      <c r="AF55" s="96">
        <f>IF($D55=0,0,IF($D55=1,INDEX([1]Pitchers!$FK:$FK,MATCH($A55,[1]Pitchers!$A:$A,0)),MAX(-16,IF($D55=2,AE55-MIN(0.75,0.25*(RIGHT(AF$4,4)*1-(RIGHT($AD$4,4)*1)+0.25)*(1-MIN(0.75,INDEX([1]Hitters!$CF:$CF,MATCH($A55,[1]Hitters!$A:$A,0)))/0.75*1)+INDEX([1]Hitters!$CF:$CF,MATCH($A55,[1]Hitters!$A:$A,0)))/0.75*1,IF($D55&gt;6,(AE55-MIN(0.75,0.25*(RIGHT(AF$4,4)*1-(RIGHT($AD$4,4)*1)+0.25)*(1-MIN(0.75,INDEX([1]Hitters!$CF:$CF,MATCH($A55,[1]Hitters!$A:$A,0)))/0.75*1)+INDEX([1]Hitters!$CF:$CF,MATCH($A55,[1]Hitters!$A:$A,0)))/0.75*($M55+RIGHT(AF$4,4)*1-RIGHT($AA$4,4)*1+10)*0.05),IF($D55=3,(AE55-MIN(0.75,0.25*(RIGHT(AF$4,4)*1-(RIGHT($AD$4,4)*1)+0.25)*(1-MIN(0.75,INDEX([1]Hitters!$CF:$CF,MATCH($A55,[1]Hitters!$A:$A,0)))/0.75*1)+INDEX([1]Hitters!$CF:$CF,MATCH($A55,[1]Hitters!$A:$A,0)))/0.75*($M55+RIGHT(AF$4,4)*1-RIGHT($AA$4,4)*1-27)*0.1),(AE55-MIN(0.75,0.25*(RIGHT(AF$4,4)*1-(RIGHT($AD$4,4)*1)+0.25)*(1-MIN(0.75,INDEX([1]Hitters!$CF:$CF,MATCH($A55,[1]Hitters!$A:$A,0)))/0.75*1)+INDEX([1]Hitters!$CF:$CF,MATCH($A55,[1]Hitters!$A:$A,0)))/0.75*($M55+RIGHT(AF$4,4)*1-RIGHT($AA$4,4)*1-20)*0.094)))))))</f>
        <v>0.26271417801661912</v>
      </c>
      <c r="AG55" s="96">
        <f>IF($D55=0,0,IF($D55=1,INDEX([1]Pitchers!$FK:$FK,MATCH($A55,[1]Pitchers!$A:$A,0)),MAX(-16,IF($D55=2,AF55-MIN(0.75,0.25*(RIGHT(AG$4,4)*1-(RIGHT($AD$4,4)*1)+0.25)*(1-MIN(0.75,INDEX([1]Hitters!$CF:$CF,MATCH($A55,[1]Hitters!$A:$A,0)))/0.75*1)+INDEX([1]Hitters!$CF:$CF,MATCH($A55,[1]Hitters!$A:$A,0)))/0.75*1,IF($D55&gt;6,(AF55-MIN(0.75,0.25*(RIGHT(AG$4,4)*1-(RIGHT($AD$4,4)*1)+0.25)*(1-MIN(0.75,INDEX([1]Hitters!$CF:$CF,MATCH($A55,[1]Hitters!$A:$A,0)))/0.75*1)+INDEX([1]Hitters!$CF:$CF,MATCH($A55,[1]Hitters!$A:$A,0)))/0.75*($M55+RIGHT(AG$4,4)*1-RIGHT($AA$4,4)*1+10)*0.05),IF($D55=3,(AF55-MIN(0.75,0.25*(RIGHT(AG$4,4)*1-(RIGHT($AD$4,4)*1)+0.25)*(1-MIN(0.75,INDEX([1]Hitters!$CF:$CF,MATCH($A55,[1]Hitters!$A:$A,0)))/0.75*1)+INDEX([1]Hitters!$CF:$CF,MATCH($A55,[1]Hitters!$A:$A,0)))/0.75*($M55+RIGHT(AG$4,4)*1-RIGHT($AA$4,4)*1-27)*0.1),(AF55-MIN(0.75,0.25*(RIGHT(AG$4,4)*1-(RIGHT($AD$4,4)*1)+0.25)*(1-MIN(0.75,INDEX([1]Hitters!$CF:$CF,MATCH($A55,[1]Hitters!$A:$A,0)))/0.75*1)+INDEX([1]Hitters!$CF:$CF,MATCH($A55,[1]Hitters!$A:$A,0)))/0.75*($M55+RIGHT(AG$4,4)*1-RIGHT($AA$4,4)*1-20)*0.094)))))))</f>
        <v>0.26271417801661912</v>
      </c>
      <c r="AH55" s="96">
        <f>IF($D55=0,0,IF($D55=1,INDEX([1]Pitchers!$FK:$FK,MATCH($A55,[1]Pitchers!$A:$A,0)),MAX(-16,IF($D55=2,AG55-MIN(0.75,0.25*(RIGHT(AH$4,4)*1-(RIGHT($AD$4,4)*1)+0.25)*(1-MIN(0.75,INDEX([1]Hitters!$CF:$CF,MATCH($A55,[1]Hitters!$A:$A,0)))/0.75*1)+INDEX([1]Hitters!$CF:$CF,MATCH($A55,[1]Hitters!$A:$A,0)))/0.75*1,IF($D55&gt;6,(AG55-MIN(0.75,0.25*(RIGHT(AH$4,4)*1-(RIGHT($AD$4,4)*1)+0.25)*(1-MIN(0.75,INDEX([1]Hitters!$CF:$CF,MATCH($A55,[1]Hitters!$A:$A,0)))/0.75*1)+INDEX([1]Hitters!$CF:$CF,MATCH($A55,[1]Hitters!$A:$A,0)))/0.75*($M55+RIGHT(AH$4,4)*1-RIGHT($AA$4,4)*1+10)*0.05),IF($D55=3,(AG55-MIN(0.75,0.25*(RIGHT(AH$4,4)*1-(RIGHT($AD$4,4)*1)+0.25)*(1-MIN(0.75,INDEX([1]Hitters!$CF:$CF,MATCH($A55,[1]Hitters!$A:$A,0)))/0.75*1)+INDEX([1]Hitters!$CF:$CF,MATCH($A55,[1]Hitters!$A:$A,0)))/0.75*($M55+RIGHT(AH$4,4)*1-RIGHT($AA$4,4)*1-27)*0.1),(AG55-MIN(0.75,0.25*(RIGHT(AH$4,4)*1-(RIGHT($AD$4,4)*1)+0.25)*(1-MIN(0.75,INDEX([1]Hitters!$CF:$CF,MATCH($A55,[1]Hitters!$A:$A,0)))/0.75*1)+INDEX([1]Hitters!$CF:$CF,MATCH($A55,[1]Hitters!$A:$A,0)))/0.75*($M55+RIGHT(AH$4,4)*1-RIGHT($AA$4,4)*1-20)*0.094)))))))</f>
        <v>0.26271417801661912</v>
      </c>
      <c r="AI55" s="96">
        <f>IF($D55=0,0,IF($D55=1,INDEX([1]Pitchers!$FK:$FK,MATCH($A55,[1]Pitchers!$A:$A,0)),MAX(-16,IF($D55=2,AH55-MIN(0.75,0.25*(RIGHT(AI$4,4)*1-(RIGHT($AD$4,4)*1)+0.25)*(1-MIN(0.75,INDEX([1]Hitters!$CF:$CF,MATCH($A55,[1]Hitters!$A:$A,0)))/0.75*1)+INDEX([1]Hitters!$CF:$CF,MATCH($A55,[1]Hitters!$A:$A,0)))/0.75*1,IF($D55&gt;6,(AH55-MIN(0.75,0.25*(RIGHT(AI$4,4)*1-(RIGHT($AD$4,4)*1)+0.25)*(1-MIN(0.75,INDEX([1]Hitters!$CF:$CF,MATCH($A55,[1]Hitters!$A:$A,0)))/0.75*1)+INDEX([1]Hitters!$CF:$CF,MATCH($A55,[1]Hitters!$A:$A,0)))/0.75*($M55+RIGHT(AI$4,4)*1-RIGHT($AA$4,4)*1+10)*0.05),IF($D55=3,(AH55-MIN(0.75,0.25*(RIGHT(AI$4,4)*1-(RIGHT($AD$4,4)*1)+0.25)*(1-MIN(0.75,INDEX([1]Hitters!$CF:$CF,MATCH($A55,[1]Hitters!$A:$A,0)))/0.75*1)+INDEX([1]Hitters!$CF:$CF,MATCH($A55,[1]Hitters!$A:$A,0)))/0.75*($M55+RIGHT(AI$4,4)*1-RIGHT($AA$4,4)*1-27)*0.1),(AH55-MIN(0.75,0.25*(RIGHT(AI$4,4)*1-(RIGHT($AD$4,4)*1)+0.25)*(1-MIN(0.75,INDEX([1]Hitters!$CF:$CF,MATCH($A55,[1]Hitters!$A:$A,0)))/0.75*1)+INDEX([1]Hitters!$CF:$CF,MATCH($A55,[1]Hitters!$A:$A,0)))/0.75*($M55+RIGHT(AI$4,4)*1-RIGHT($AA$4,4)*1-20)*0.094)))))))</f>
        <v>0.26271417801661912</v>
      </c>
      <c r="AJ55" s="96">
        <f>IF($D55=0,0,IF($D55=1,INDEX([1]Pitchers!$FK:$FK,MATCH($A55,[1]Pitchers!$A:$A,0)),MAX(-16,IF($D55=2,AI55-MIN(0.75,0.25*(RIGHT(AJ$4,4)*1-(RIGHT($AD$4,4)*1)+0.25)*(1-MIN(0.75,INDEX([1]Hitters!$CF:$CF,MATCH($A55,[1]Hitters!$A:$A,0)))/0.75*1)+INDEX([1]Hitters!$CF:$CF,MATCH($A55,[1]Hitters!$A:$A,0)))/0.75*1,IF($D55&gt;6,(AI55-MIN(0.75,0.25*(RIGHT(AJ$4,4)*1-(RIGHT($AD$4,4)*1)+0.25)*(1-MIN(0.75,INDEX([1]Hitters!$CF:$CF,MATCH($A55,[1]Hitters!$A:$A,0)))/0.75*1)+INDEX([1]Hitters!$CF:$CF,MATCH($A55,[1]Hitters!$A:$A,0)))/0.75*($M55+RIGHT(AJ$4,4)*1-RIGHT($AA$4,4)*1+10)*0.05),IF($D55=3,(AI55-MIN(0.75,0.25*(RIGHT(AJ$4,4)*1-(RIGHT($AD$4,4)*1)+0.25)*(1-MIN(0.75,INDEX([1]Hitters!$CF:$CF,MATCH($A55,[1]Hitters!$A:$A,0)))/0.75*1)+INDEX([1]Hitters!$CF:$CF,MATCH($A55,[1]Hitters!$A:$A,0)))/0.75*($M55+RIGHT(AJ$4,4)*1-RIGHT($AA$4,4)*1-27)*0.1),(AI55-MIN(0.75,0.25*(RIGHT(AJ$4,4)*1-(RIGHT($AD$4,4)*1)+0.25)*(1-MIN(0.75,INDEX([1]Hitters!$CF:$CF,MATCH($A55,[1]Hitters!$A:$A,0)))/0.75*1)+INDEX([1]Hitters!$CF:$CF,MATCH($A55,[1]Hitters!$A:$A,0)))/0.75*($M55+RIGHT(AJ$4,4)*1-RIGHT($AA$4,4)*1-20)*0.094)))))))</f>
        <v>0.26271417801661912</v>
      </c>
      <c r="AK55" s="96">
        <f>IF($D55=0,0,IF($D55=1,INDEX([1]Pitchers!$FK:$FK,MATCH($A55,[1]Pitchers!$A:$A,0)),MAX(-16,IF($D55=2,AJ55-MIN(0.75,0.25*(RIGHT(AK$4,4)*1-(RIGHT($AD$4,4)*1)+0.25)*(1-MIN(0.75,INDEX([1]Hitters!$CF:$CF,MATCH($A55,[1]Hitters!$A:$A,0)))/0.75*1)+INDEX([1]Hitters!$CF:$CF,MATCH($A55,[1]Hitters!$A:$A,0)))/0.75*1,IF($D55&gt;6,(AJ55-MIN(0.75,0.25*(RIGHT(AK$4,4)*1-(RIGHT($AD$4,4)*1)+0.25)*(1-MIN(0.75,INDEX([1]Hitters!$CF:$CF,MATCH($A55,[1]Hitters!$A:$A,0)))/0.75*1)+INDEX([1]Hitters!$CF:$CF,MATCH($A55,[1]Hitters!$A:$A,0)))/0.75*($M55+RIGHT(AK$4,4)*1-RIGHT($AA$4,4)*1+10)*0.05),IF($D55=3,(AJ55-MIN(0.75,0.25*(RIGHT(AK$4,4)*1-(RIGHT($AD$4,4)*1)+0.25)*(1-MIN(0.75,INDEX([1]Hitters!$CF:$CF,MATCH($A55,[1]Hitters!$A:$A,0)))/0.75*1)+INDEX([1]Hitters!$CF:$CF,MATCH($A55,[1]Hitters!$A:$A,0)))/0.75*($M55+RIGHT(AK$4,4)*1-RIGHT($AA$4,4)*1-27)*0.1),(AJ55-MIN(0.75,0.25*(RIGHT(AK$4,4)*1-(RIGHT($AD$4,4)*1)+0.25)*(1-MIN(0.75,INDEX([1]Hitters!$CF:$CF,MATCH($A55,[1]Hitters!$A:$A,0)))/0.75*1)+INDEX([1]Hitters!$CF:$CF,MATCH($A55,[1]Hitters!$A:$A,0)))/0.75*($M55+RIGHT(AK$4,4)*1-RIGHT($AA$4,4)*1-20)*0.094)))))))</f>
        <v>0.26271417801661912</v>
      </c>
      <c r="AL55" s="96">
        <f>IF($D55=0,0,IF($D55=1,INDEX([1]Pitchers!$FK:$FK,MATCH($A55,[1]Pitchers!$A:$A,0)),MAX(-16,IF($D55=2,AK55-MIN(0.75,0.25*(RIGHT(AL$4,4)*1-(RIGHT($AD$4,4)*1)+0.25)*(1-MIN(0.75,INDEX([1]Hitters!$CF:$CF,MATCH($A55,[1]Hitters!$A:$A,0)))/0.75*1)+INDEX([1]Hitters!$CF:$CF,MATCH($A55,[1]Hitters!$A:$A,0)))/0.75*1,IF($D55&gt;6,(AK55-MIN(0.75,0.25*(RIGHT(AL$4,4)*1-(RIGHT($AD$4,4)*1)+0.25)*(1-MIN(0.75,INDEX([1]Hitters!$CF:$CF,MATCH($A55,[1]Hitters!$A:$A,0)))/0.75*1)+INDEX([1]Hitters!$CF:$CF,MATCH($A55,[1]Hitters!$A:$A,0)))/0.75*($M55+RIGHT(AL$4,4)*1-RIGHT($AA$4,4)*1+10)*0.05),IF($D55=3,(AK55-MIN(0.75,0.25*(RIGHT(AL$4,4)*1-(RIGHT($AD$4,4)*1)+0.25)*(1-MIN(0.75,INDEX([1]Hitters!$CF:$CF,MATCH($A55,[1]Hitters!$A:$A,0)))/0.75*1)+INDEX([1]Hitters!$CF:$CF,MATCH($A55,[1]Hitters!$A:$A,0)))/0.75*($M55+RIGHT(AL$4,4)*1-RIGHT($AA$4,4)*1-27)*0.1),(AK55-MIN(0.75,0.25*(RIGHT(AL$4,4)*1-(RIGHT($AD$4,4)*1)+0.25)*(1-MIN(0.75,INDEX([1]Hitters!$CF:$CF,MATCH($A55,[1]Hitters!$A:$A,0)))/0.75*1)+INDEX([1]Hitters!$CF:$CF,MATCH($A55,[1]Hitters!$A:$A,0)))/0.75*($M55+RIGHT(AL$4,4)*1-RIGHT($AA$4,4)*1-20)*0.094)))))))</f>
        <v>0.26271417801661912</v>
      </c>
      <c r="AM55" s="98">
        <f>MAX(IF($D55=0,20,IF($D55=1,60,150)),MAX(0,IF($D55&gt;1,INDEX([1]Hitters!$ER:$ER,MATCH($A55,[1]Hitters!$A:$A,0))*(0.4+MAX(0,0.6*MIN(1,(IF(O55="",0,(((4.25+(O55-0.263)*4.2)^(((4.25+(O55-0.263)*4.2)+(4.25-AA55*600/600*4.2/600))^0.285))/((4.25+(O55-0.263)*4.2)^(((4.25+(O55-0.263)*4.2)+(4.25-AA55*600/600*4.2/600))^0.285)+(4.25-AA55*600/600*4.2/600)^(((4.25+(O55-0.263)*4.2)+(4.25-AA55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55,[1]Pitchers!$A:$A,0))))*IF($D55&lt;2,(0.4+0.6*MAX(0,MIN(1,IF($D55=0,((4.25)^(((4.25)+(4.25-(4-O55)*4.25/4*1/9))^0.285)/((4.25)^(((4.25)+(4.25-(4-O55)*4.25/4*1/9))^0.285)+(4.25-(4-O55)*4.25/4*1/9)^(((4.25)+(4.25-(4-O55)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55)))/0.5345*0.0009131+0.0104414*(3.74-MIN(3.74,O55)))*50,(((4.25+(AA55-0.263)*0.32*198*MAX(6,198/33)/198)^(((4.25+(AA55-0.263)*0.32*198*MAX(6,198/33)/198)+(4.25-(4-O55)*4.25/4*MAX(6,198/33)/9))^0.285)/((4.25+(AA55-0.263)*0.32*198*MAX(6,198/33)/198)^(((4.25+(AA55-0.263)*0.32*198*MAX(6,198/33)/198)+(4.25-(4-O55)*4.25/4*MAX(6,198/33)/9))^0.285)+(4.25-(4-O55)*4.25/4*MAX(6,198/33)/9)^(((4.25+(AA55-0.263)*0.32*198*MAX(6,198/33)/198)+(4.25-(4-O55)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55=0,50,198)/0.0065))),1))</f>
        <v>141.31123411300925</v>
      </c>
      <c r="AN55" s="98">
        <f t="shared" si="71"/>
        <v>109.65774349407999</v>
      </c>
      <c r="AO55" s="98">
        <f t="shared" si="72"/>
        <v>60</v>
      </c>
      <c r="AP55" s="98">
        <f t="shared" si="73"/>
        <v>60</v>
      </c>
      <c r="AQ55" s="98">
        <f t="shared" si="74"/>
        <v>60</v>
      </c>
      <c r="AR55" s="98">
        <f t="shared" si="75"/>
        <v>60</v>
      </c>
      <c r="AS55" s="98">
        <f t="shared" si="76"/>
        <v>60</v>
      </c>
      <c r="AT55" s="98">
        <f t="shared" si="77"/>
        <v>60</v>
      </c>
      <c r="AU55" s="98">
        <f t="shared" si="78"/>
        <v>60</v>
      </c>
      <c r="AV55" s="98">
        <f t="shared" si="79"/>
        <v>60</v>
      </c>
      <c r="AW55" s="98">
        <f t="shared" si="80"/>
        <v>60</v>
      </c>
      <c r="AX55" s="98">
        <f t="shared" si="81"/>
        <v>60</v>
      </c>
      <c r="AY55" s="96">
        <f t="shared" si="82"/>
        <v>1.1901799249128588</v>
      </c>
      <c r="AZ55" s="96">
        <f t="shared" si="83"/>
        <v>5.5</v>
      </c>
      <c r="BA55" s="96">
        <f t="shared" si="84"/>
        <v>1.1901799249128588</v>
      </c>
      <c r="BB55" s="96">
        <f t="shared" si="85"/>
        <v>0.56230936156924571</v>
      </c>
      <c r="BC55" s="96">
        <f t="shared" si="86"/>
        <v>8.7246514982258216E-2</v>
      </c>
      <c r="BD55" s="96">
        <f t="shared" si="87"/>
        <v>0</v>
      </c>
      <c r="BE55" s="96">
        <f t="shared" si="88"/>
        <v>0</v>
      </c>
      <c r="BF55" s="96">
        <f t="shared" si="89"/>
        <v>0</v>
      </c>
      <c r="BG55" s="96">
        <f t="shared" si="90"/>
        <v>0</v>
      </c>
      <c r="BH55" s="96">
        <f t="shared" si="91"/>
        <v>0</v>
      </c>
      <c r="BI55" s="96">
        <f t="shared" si="92"/>
        <v>0</v>
      </c>
      <c r="BJ55" s="96">
        <f t="shared" si="93"/>
        <v>0</v>
      </c>
      <c r="BK55" s="96">
        <f t="shared" si="94"/>
        <v>0</v>
      </c>
      <c r="BL55" s="96">
        <f t="shared" si="95"/>
        <v>0</v>
      </c>
      <c r="BM55" s="129">
        <f t="shared" ref="BM55:BX64" si="133">IF($E55&gt;LEFT(BM$4,4)-2016,IF($G55="",$F55/$E55,$G55/$E55),"")</f>
        <v>6</v>
      </c>
      <c r="BN55" s="129" t="str">
        <f t="shared" si="133"/>
        <v/>
      </c>
      <c r="BO55" s="129" t="str">
        <f t="shared" si="133"/>
        <v/>
      </c>
      <c r="BP55" s="129" t="str">
        <f t="shared" si="133"/>
        <v/>
      </c>
      <c r="BQ55" s="129" t="str">
        <f t="shared" si="133"/>
        <v/>
      </c>
      <c r="BR55" s="129" t="str">
        <f t="shared" si="133"/>
        <v/>
      </c>
      <c r="BS55" s="129" t="str">
        <f t="shared" si="133"/>
        <v/>
      </c>
      <c r="BT55" s="129" t="str">
        <f t="shared" si="133"/>
        <v/>
      </c>
      <c r="BU55" s="129" t="str">
        <f t="shared" si="133"/>
        <v/>
      </c>
      <c r="BV55" s="129" t="str">
        <f t="shared" si="133"/>
        <v/>
      </c>
      <c r="BW55" s="129" t="str">
        <f t="shared" si="133"/>
        <v/>
      </c>
      <c r="BX55" s="129" t="str">
        <f t="shared" si="133"/>
        <v/>
      </c>
      <c r="BY55" s="130">
        <f t="shared" si="96"/>
        <v>10.021439399302871</v>
      </c>
      <c r="BZ55" s="130">
        <f t="shared" si="97"/>
        <v>5.2233986371816643</v>
      </c>
      <c r="CA55" s="130">
        <f t="shared" si="98"/>
        <v>1.2695142621435176</v>
      </c>
      <c r="CB55" s="130">
        <f t="shared" si="99"/>
        <v>0.5</v>
      </c>
      <c r="CC55" s="130">
        <f t="shared" si="100"/>
        <v>0.5</v>
      </c>
      <c r="CD55" s="130">
        <f t="shared" si="101"/>
        <v>0.5</v>
      </c>
      <c r="CE55" s="130">
        <f t="shared" si="102"/>
        <v>0.5</v>
      </c>
      <c r="CF55" s="130">
        <f t="shared" si="103"/>
        <v>0.5</v>
      </c>
      <c r="CG55" s="130">
        <f t="shared" si="104"/>
        <v>0.5</v>
      </c>
      <c r="CH55" s="130">
        <f t="shared" si="105"/>
        <v>0.5</v>
      </c>
      <c r="CI55" s="130">
        <f t="shared" si="106"/>
        <v>0.5</v>
      </c>
      <c r="CJ55" s="130">
        <f t="shared" si="107"/>
        <v>0.5</v>
      </c>
      <c r="CK55" s="131">
        <f t="shared" si="108"/>
        <v>1</v>
      </c>
      <c r="CL55" s="96">
        <f t="shared" si="109"/>
        <v>-0.30764850106798258</v>
      </c>
      <c r="CM55" s="96">
        <f t="shared" si="110"/>
        <v>-0.60000789059625503</v>
      </c>
      <c r="CN55" s="96">
        <f t="shared" si="111"/>
        <v>-0.54872348501774171</v>
      </c>
      <c r="CO55" s="96">
        <f t="shared" si="112"/>
        <v>-0.63596999999999992</v>
      </c>
      <c r="CP55" s="96">
        <f t="shared" si="113"/>
        <v>-0.63596999999999992</v>
      </c>
      <c r="CQ55" s="96">
        <f t="shared" si="114"/>
        <v>-0.63596999999999992</v>
      </c>
      <c r="CR55" s="96">
        <f t="shared" si="115"/>
        <v>-0.63596999999999992</v>
      </c>
      <c r="CS55" s="96">
        <f t="shared" si="116"/>
        <v>-0.63596999999999992</v>
      </c>
      <c r="CT55" s="96">
        <f t="shared" si="117"/>
        <v>-0.63596999999999992</v>
      </c>
      <c r="CU55" s="96">
        <f t="shared" si="118"/>
        <v>-0.63596999999999992</v>
      </c>
      <c r="CV55" s="96">
        <f t="shared" si="119"/>
        <v>-0.63596999999999992</v>
      </c>
      <c r="CW55" s="96">
        <f t="shared" si="120"/>
        <v>-0.63596999999999992</v>
      </c>
      <c r="CX55" s="96">
        <f>MAX(0,(IF(CL55&gt;0,(CL55-ROUNDDOWN(CL55,1))/0.1*LOOKUP(ROUNDUP(CL55+81.1,1),CB!$A:$A,CB!$C:$C)+(1-(CL55-ROUNDDOWN(CL55,1))/0.1)*LOOKUP(ROUNDDOWN(CL55+81.1,1),CB!$A:$A,CB!$C:$C),(CL55-ROUNDDOWN(CL55-0.1,1))/0.1*LOOKUP(ROUNDUP(CL55+81.1,1),CB!$A:$A,CB!$C:$C)+(1-(CL55-ROUNDDOWN(CL55-0.1,1))/0.1)*LOOKUP(ROUNDDOWN(CL55+81.1,1),CB!$A:$A,CB!$C:$C))-LOOKUP(81.1,CB!$A:$A,CB!$C:$C))/(1-(BINOMDIST(97,162,0.5,TRUE)-BINOMDIST(87,162,0.5,TRUE)))*$C$2*($B$1^(LEFT(CX$4,4)*1-LEFT($BA$4,4)*1))*(37.75+CL55))</f>
        <v>0</v>
      </c>
      <c r="CY55" s="96">
        <f>MAX(0,(IF(CM55&gt;0,(CM55-ROUNDDOWN(CM55,1))/0.1*LOOKUP(ROUNDUP(CM55+81.1,1),CB!$A:$A,CB!$C:$C)+(1-(CM55-ROUNDDOWN(CM55,1))/0.1)*LOOKUP(ROUNDDOWN(CM55+81.1,1),CB!$A:$A,CB!$C:$C),(CM55-ROUNDDOWN(CM55-0.1,1))/0.1*LOOKUP(ROUNDUP(CM55+81.1,1),CB!$A:$A,CB!$C:$C)+(1-(CM55-ROUNDDOWN(CM55-0.1,1))/0.1)*LOOKUP(ROUNDDOWN(CM55+81.1,1),CB!$A:$A,CB!$C:$C))-LOOKUP(81.1,CB!$A:$A,CB!$C:$C))/(1-(BINOMDIST(97,162,0.5,TRUE)-BINOMDIST(87,162,0.5,TRUE)))*$C$2*($B$1^(LEFT(CY$4,4)*1-LEFT($BA$4,4)*1))*(37.75+CM55))</f>
        <v>0</v>
      </c>
      <c r="CZ55" s="96">
        <f>MAX(0,(IF(CN55&gt;0,(CN55-ROUNDDOWN(CN55,1))/0.1*LOOKUP(ROUNDUP(CN55+81.1,1),CB!$A:$A,CB!$C:$C)+(1-(CN55-ROUNDDOWN(CN55,1))/0.1)*LOOKUP(ROUNDDOWN(CN55+81.1,1),CB!$A:$A,CB!$C:$C),(CN55-ROUNDDOWN(CN55-0.1,1))/0.1*LOOKUP(ROUNDUP(CN55+81.1,1),CB!$A:$A,CB!$C:$C)+(1-(CN55-ROUNDDOWN(CN55-0.1,1))/0.1)*LOOKUP(ROUNDDOWN(CN55+81.1,1),CB!$A:$A,CB!$C:$C))-LOOKUP(81.1,CB!$A:$A,CB!$C:$C))/(1-(BINOMDIST(97,162,0.5,TRUE)-BINOMDIST(87,162,0.5,TRUE)))*$C$2*($B$1^(LEFT(CZ$4,4)*1-LEFT($BA$4,4)*1))*(37.75+CN55))</f>
        <v>0</v>
      </c>
      <c r="DA55" s="96">
        <f>MAX(0,(IF(CO55&gt;0,(CO55-ROUNDDOWN(CO55,1))/0.1*LOOKUP(ROUNDUP(CO55+81.1,1),CB!$A:$A,CB!$C:$C)+(1-(CO55-ROUNDDOWN(CO55,1))/0.1)*LOOKUP(ROUNDDOWN(CO55+81.1,1),CB!$A:$A,CB!$C:$C),(CO55-ROUNDDOWN(CO55-0.1,1))/0.1*LOOKUP(ROUNDUP(CO55+81.1,1),CB!$A:$A,CB!$C:$C)+(1-(CO55-ROUNDDOWN(CO55-0.1,1))/0.1)*LOOKUP(ROUNDDOWN(CO55+81.1,1),CB!$A:$A,CB!$C:$C))-LOOKUP(81.1,CB!$A:$A,CB!$C:$C))/(1-(BINOMDIST(97,162,0.5,TRUE)-BINOMDIST(87,162,0.5,TRUE)))*$C$2*($B$1^(LEFT(DA$4,4)*1-LEFT($BA$4,4)*1))*(37.75+CO55))</f>
        <v>0</v>
      </c>
      <c r="DB55" s="96">
        <f>MAX(0,(IF(CP55&gt;0,(CP55-ROUNDDOWN(CP55,1))/0.1*LOOKUP(ROUNDUP(CP55+81.1,1),CB!$A:$A,CB!$C:$C)+(1-(CP55-ROUNDDOWN(CP55,1))/0.1)*LOOKUP(ROUNDDOWN(CP55+81.1,1),CB!$A:$A,CB!$C:$C),(CP55-ROUNDDOWN(CP55-0.1,1))/0.1*LOOKUP(ROUNDUP(CP55+81.1,1),CB!$A:$A,CB!$C:$C)+(1-(CP55-ROUNDDOWN(CP55-0.1,1))/0.1)*LOOKUP(ROUNDDOWN(CP55+81.1,1),CB!$A:$A,CB!$C:$C))-LOOKUP(81.1,CB!$A:$A,CB!$C:$C))/(1-(BINOMDIST(97,162,0.5,TRUE)-BINOMDIST(87,162,0.5,TRUE)))*$C$2*($B$1^(LEFT(DB$4,4)*1-LEFT($BA$4,4)*1))*(37.75+CP55))</f>
        <v>0</v>
      </c>
      <c r="DC55" s="96">
        <f>MAX(0,(IF(CQ55&gt;0,(CQ55-ROUNDDOWN(CQ55,1))/0.1*LOOKUP(ROUNDUP(CQ55+81.1,1),CB!$A:$A,CB!$C:$C)+(1-(CQ55-ROUNDDOWN(CQ55,1))/0.1)*LOOKUP(ROUNDDOWN(CQ55+81.1,1),CB!$A:$A,CB!$C:$C),(CQ55-ROUNDDOWN(CQ55-0.1,1))/0.1*LOOKUP(ROUNDUP(CQ55+81.1,1),CB!$A:$A,CB!$C:$C)+(1-(CQ55-ROUNDDOWN(CQ55-0.1,1))/0.1)*LOOKUP(ROUNDDOWN(CQ55+81.1,1),CB!$A:$A,CB!$C:$C))-LOOKUP(81.1,CB!$A:$A,CB!$C:$C))/(1-(BINOMDIST(97,162,0.5,TRUE)-BINOMDIST(87,162,0.5,TRUE)))*$C$2*($B$1^(LEFT(DC$4,4)*1-LEFT($BA$4,4)*1))*(37.75+CQ55))</f>
        <v>0</v>
      </c>
      <c r="DD55" s="96">
        <f>MAX(0,(IF(CR55&gt;0,(CR55-ROUNDDOWN(CR55,1))/0.1*LOOKUP(ROUNDUP(CR55+81.1,1),CB!$A:$A,CB!$C:$C)+(1-(CR55-ROUNDDOWN(CR55,1))/0.1)*LOOKUP(ROUNDDOWN(CR55+81.1,1),CB!$A:$A,CB!$C:$C),(CR55-ROUNDDOWN(CR55-0.1,1))/0.1*LOOKUP(ROUNDUP(CR55+81.1,1),CB!$A:$A,CB!$C:$C)+(1-(CR55-ROUNDDOWN(CR55-0.1,1))/0.1)*LOOKUP(ROUNDDOWN(CR55+81.1,1),CB!$A:$A,CB!$C:$C))-LOOKUP(81.1,CB!$A:$A,CB!$C:$C))/(1-(BINOMDIST(97,162,0.5,TRUE)-BINOMDIST(87,162,0.5,TRUE)))*$C$2*($B$1^(LEFT(DD$4,4)*1-LEFT($BA$4,4)*1))*(37.75+CR55))</f>
        <v>0</v>
      </c>
      <c r="DE55" s="96">
        <f>MAX(0,(IF(CS55&gt;0,(CS55-ROUNDDOWN(CS55,1))/0.1*LOOKUP(ROUNDUP(CS55+81.1,1),CB!$A:$A,CB!$C:$C)+(1-(CS55-ROUNDDOWN(CS55,1))/0.1)*LOOKUP(ROUNDDOWN(CS55+81.1,1),CB!$A:$A,CB!$C:$C),(CS55-ROUNDDOWN(CS55-0.1,1))/0.1*LOOKUP(ROUNDUP(CS55+81.1,1),CB!$A:$A,CB!$C:$C)+(1-(CS55-ROUNDDOWN(CS55-0.1,1))/0.1)*LOOKUP(ROUNDDOWN(CS55+81.1,1),CB!$A:$A,CB!$C:$C))-LOOKUP(81.1,CB!$A:$A,CB!$C:$C))/(1-(BINOMDIST(97,162,0.5,TRUE)-BINOMDIST(87,162,0.5,TRUE)))*$C$2*($B$1^(LEFT(DE$4,4)*1-LEFT($BA$4,4)*1))*(37.75+CS55))</f>
        <v>0</v>
      </c>
      <c r="DF55" s="96">
        <f>MAX(0,(IF(CT55&gt;0,(CT55-ROUNDDOWN(CT55,1))/0.1*LOOKUP(ROUNDUP(CT55+81.1,1),CB!$A:$A,CB!$C:$C)+(1-(CT55-ROUNDDOWN(CT55,1))/0.1)*LOOKUP(ROUNDDOWN(CT55+81.1,1),CB!$A:$A,CB!$C:$C),(CT55-ROUNDDOWN(CT55-0.1,1))/0.1*LOOKUP(ROUNDUP(CT55+81.1,1),CB!$A:$A,CB!$C:$C)+(1-(CT55-ROUNDDOWN(CT55-0.1,1))/0.1)*LOOKUP(ROUNDDOWN(CT55+81.1,1),CB!$A:$A,CB!$C:$C))-LOOKUP(81.1,CB!$A:$A,CB!$C:$C))/(1-(BINOMDIST(97,162,0.5,TRUE)-BINOMDIST(87,162,0.5,TRUE)))*$C$2*($B$1^(LEFT(DF$4,4)*1-LEFT($BA$4,4)*1))*(37.75+CT55))</f>
        <v>0</v>
      </c>
      <c r="DG55" s="96">
        <f>MAX(0,(IF(CU55&gt;0,(CU55-ROUNDDOWN(CU55,1))/0.1*LOOKUP(ROUNDUP(CU55+81.1,1),CB!$A:$A,CB!$C:$C)+(1-(CU55-ROUNDDOWN(CU55,1))/0.1)*LOOKUP(ROUNDDOWN(CU55+81.1,1),CB!$A:$A,CB!$C:$C),(CU55-ROUNDDOWN(CU55-0.1,1))/0.1*LOOKUP(ROUNDUP(CU55+81.1,1),CB!$A:$A,CB!$C:$C)+(1-(CU55-ROUNDDOWN(CU55-0.1,1))/0.1)*LOOKUP(ROUNDDOWN(CU55+81.1,1),CB!$A:$A,CB!$C:$C))-LOOKUP(81.1,CB!$A:$A,CB!$C:$C))/(1-(BINOMDIST(97,162,0.5,TRUE)-BINOMDIST(87,162,0.5,TRUE)))*$C$2*($B$1^(LEFT(DG$4,4)*1-LEFT($BA$4,4)*1))*(37.75+CU55))</f>
        <v>0</v>
      </c>
      <c r="DH55" s="96">
        <f>MAX(0,(IF(CV55&gt;0,(CV55-ROUNDDOWN(CV55,1))/0.1*LOOKUP(ROUNDUP(CV55+81.1,1),CB!$A:$A,CB!$C:$C)+(1-(CV55-ROUNDDOWN(CV55,1))/0.1)*LOOKUP(ROUNDDOWN(CV55+81.1,1),CB!$A:$A,CB!$C:$C),(CV55-ROUNDDOWN(CV55-0.1,1))/0.1*LOOKUP(ROUNDUP(CV55+81.1,1),CB!$A:$A,CB!$C:$C)+(1-(CV55-ROUNDDOWN(CV55-0.1,1))/0.1)*LOOKUP(ROUNDDOWN(CV55+81.1,1),CB!$A:$A,CB!$C:$C))-LOOKUP(81.1,CB!$A:$A,CB!$C:$C))/(1-(BINOMDIST(97,162,0.5,TRUE)-BINOMDIST(87,162,0.5,TRUE)))*$C$2*($B$1^(LEFT(DH$4,4)*1-LEFT($BA$4,4)*1))*(37.75+CV55))</f>
        <v>0</v>
      </c>
      <c r="DI55" s="96">
        <f>MAX(0,(IF(CW55&gt;0,(CW55-ROUNDDOWN(CW55,1))/0.1*LOOKUP(ROUNDUP(CW55+81.1,1),CB!$A:$A,CB!$C:$C)+(1-(CW55-ROUNDDOWN(CW55,1))/0.1)*LOOKUP(ROUNDDOWN(CW55+81.1,1),CB!$A:$A,CB!$C:$C),(CW55-ROUNDDOWN(CW55-0.1,1))/0.1*LOOKUP(ROUNDUP(CW55+81.1,1),CB!$A:$A,CB!$C:$C)+(1-(CW55-ROUNDDOWN(CW55-0.1,1))/0.1)*LOOKUP(ROUNDDOWN(CW55+81.1,1),CB!$A:$A,CB!$C:$C))-LOOKUP(81.1,CB!$A:$A,CB!$C:$C))/(1-(BINOMDIST(97,162,0.5,TRUE)-BINOMDIST(87,162,0.5,TRUE)))*$C$2*($B$1^(LEFT(DI$4,4)*1-LEFT($BA$4,4)*1))*(37.75+CW55))</f>
        <v>0</v>
      </c>
      <c r="DJ55" s="90">
        <f t="shared" si="121"/>
        <v>0</v>
      </c>
      <c r="DK55" s="132"/>
      <c r="DL55" s="132">
        <f t="shared" si="122"/>
        <v>10.021439399302871</v>
      </c>
      <c r="DM55" s="132">
        <f t="shared" si="123"/>
        <v>15.749894958813085</v>
      </c>
      <c r="DN55" s="132">
        <f t="shared" si="124"/>
        <v>18.35629542868233</v>
      </c>
      <c r="DO55" s="132">
        <f t="shared" si="125"/>
        <v>20.494528034151962</v>
      </c>
      <c r="DP55" s="132">
        <f t="shared" si="126"/>
        <v>22.71924861426897</v>
      </c>
      <c r="DQ55" s="132">
        <f t="shared" si="127"/>
        <v>25.027113301118533</v>
      </c>
      <c r="DR55" s="132">
        <f t="shared" si="128"/>
        <v>27.414241269194893</v>
      </c>
      <c r="DS55" s="132">
        <f t="shared" si="129"/>
        <v>29.876319642376014</v>
      </c>
      <c r="DT55" s="132">
        <f t="shared" si="130"/>
        <v>32.408712795071303</v>
      </c>
      <c r="DU55" s="132">
        <f t="shared" si="131"/>
        <v>35.006571083858027</v>
      </c>
      <c r="DV55" s="132"/>
      <c r="DW55" s="132"/>
      <c r="DX55" s="132"/>
      <c r="DY55" s="132"/>
      <c r="DZ55" s="132"/>
      <c r="EA55" s="132"/>
      <c r="EB55" s="132"/>
      <c r="EC55" s="132"/>
      <c r="ED55" s="132"/>
      <c r="EE55" s="132"/>
      <c r="ER55" s="132"/>
      <c r="ES55" s="132"/>
      <c r="ET55" s="132"/>
      <c r="EU55" s="132"/>
      <c r="EV55" s="132"/>
      <c r="EW55" s="132"/>
      <c r="EX55" s="132"/>
      <c r="EY55" s="132"/>
      <c r="EZ55" s="132"/>
      <c r="FA55" s="132"/>
      <c r="FB55" s="132"/>
      <c r="FC55" s="132"/>
    </row>
    <row r="56" spans="1:159" ht="12.75" customHeight="1" x14ac:dyDescent="0.2">
      <c r="A56" s="80">
        <v>430589</v>
      </c>
      <c r="B56" s="99" t="str">
        <f>INDEX([1]Bios!$O:$O,MATCH(A56,[1]Bios!$C:$C,0))</f>
        <v>Qualls, Chad</v>
      </c>
      <c r="C56" s="92" t="s">
        <v>48</v>
      </c>
      <c r="D56" s="94">
        <f>LOOKUP(IF(INDEX([1]Bios!$M:$M,MATCH(A56,[1]Bios!$C:$C,0))="P",INDEX([1]Pitchers!$Q:$Q,MATCH(A56,[1]Pitchers!$A:$A,0)),INDEX([1]Hitters!$AV:$AV,MATCH(A56,[1]Hitters!$A:$A,0))),Positions!A:A,Positions!B:B)</f>
        <v>0</v>
      </c>
      <c r="E56" s="137">
        <v>2</v>
      </c>
      <c r="F56" s="138">
        <f t="shared" si="68"/>
        <v>1</v>
      </c>
      <c r="G56" s="138">
        <v>6</v>
      </c>
      <c r="H56" s="94"/>
      <c r="I56" s="93">
        <f>6</f>
        <v>6</v>
      </c>
      <c r="J56" s="93">
        <f>6</f>
        <v>6</v>
      </c>
      <c r="K56" s="94">
        <f>MIN(IF(D56&gt;1,INDEX([1]Hitters!$DA:$DA,MATCH(A56,[1]Hitters!$A:$A,0)),INDEX([1]Pitchers!$DA:$DA,MATCH(A56,[1]Pitchers!$A:$A,0))),J56)</f>
        <v>6</v>
      </c>
      <c r="L56" s="94">
        <f t="shared" si="69"/>
        <v>4</v>
      </c>
      <c r="M56" s="95">
        <f>IF(D56&gt;1,INDEX([1]Hitters!$CV:$CV,MATCH($A56,[1]Hitters!$A:$A,0)),INDEX([1]Pitchers!$CP:$CP,MATCH($A56,[1]Pitchers!$A:$A,0)))</f>
        <v>37.875</v>
      </c>
      <c r="N56" s="90">
        <f t="shared" si="70"/>
        <v>-4.5238095238095237</v>
      </c>
      <c r="O56" s="97">
        <f>IF($D56&gt;1,INDEX([1]Hitters!$AF:$AF,MATCH($A56,[1]Hitters!$A:$A,0)),INDEX([1]Pitchers!$AJ:$AJ,MATCH($A56,[1]Pitchers!$A:$A,0))*IF(OR(AND($D56=0,INDEX([1]Pitchers!$Q:$Q,MATCH($A56,[1]Pitchers!$A:$A,0))="R"),AND($D56=1,INDEX([1]Pitchers!$Q:$Q,MATCH($A56,[1]Pitchers!$A:$A,0))="S")),1,IF($D56=0,0.83+(1-INDEX([1]Pitchers!$BE:$BE,MATCH($A56,[1]Pitchers!$A:$A,0)))/8,1/(0.83+(1-INDEX([1]Pitchers!$BE:$BE,MATCH($A56,[1]Pitchers!$A:$A,0)))/8))))</f>
        <v>4.4421521054563957</v>
      </c>
      <c r="P56" s="97">
        <f>IF($D56&gt;1,O56+(LOOKUP(ROUNDDOWN($M56+RIGHT(P$4,4)*1-2016,0),Age!$A:$A,Age!$C:$C)*(1-($M56+RIGHT(P$4,4)*1-2016-ROUNDDOWN($M56+RIGHT(P$4,4)*1-2016,0)))+LOOKUP(ROUNDUP($M56+RIGHT(P$4,4)*1-2016,0),Age!$A:$A,Age!$C:$C)*(($M56+RIGHT(P$4,4)*1-2016-ROUNDDOWN($M56+RIGHT(P$4,4)*1-2016,0))))*IF($M56+RIGHT(P$4,4)*1-2016&gt;27,1,INDEX([1]Hitters!$BG:$BG,MATCH($A56,[1]Hitters!$A:$A,0))),O56*(1-(1-(LOOKUP(ROUNDDOWN($M56+RIGHT(P$4,4)*1-2016,0),Age!$A:$A,Age!$L:$L)*(1-($M56+RIGHT(P$4,4)*1-2016-ROUNDDOWN($M56+RIGHT(P$4,4)*1-2016,0)))+LOOKUP(ROUNDUP($M56+RIGHT(P$4,4)*1-2016,0),Age!$A:$A,Age!$L:$L)*(($M56+RIGHT(P$4,4)*1-2016-ROUNDDOWN($M56+RIGHT(P$4,4)*1-2016,0)))))*IF($M56+RIGHT(P$4,4)*1-2016&gt;27,1,INDEX([1]Pitchers!$BE:$BE,MATCH($A56,[1]Pitchers!$A:$A,0)))))</f>
        <v>4.7454678039070908</v>
      </c>
      <c r="Q56" s="97">
        <f>IF($D56&gt;1,P56+(LOOKUP(ROUNDDOWN($M56+RIGHT(Q$4,4)*1-2016,0),Age!$A:$A,Age!$C:$C)*(1-($M56+RIGHT(Q$4,4)*1-2016-ROUNDDOWN($M56+RIGHT(Q$4,4)*1-2016,0)))+LOOKUP(ROUNDUP($M56+RIGHT(Q$4,4)*1-2016,0),Age!$A:$A,Age!$C:$C)*(($M56+RIGHT(Q$4,4)*1-2016-ROUNDDOWN($M56+RIGHT(Q$4,4)*1-2016,0))))*IF($M56+RIGHT(Q$4,4)*1-2016&gt;27,1,INDEX([1]Hitters!$BG:$BG,MATCH($A56,[1]Hitters!$A:$A,0))),P56*(1-(1-(LOOKUP(ROUNDDOWN($M56+RIGHT(Q$4,4)*1-2016,0),Age!$A:$A,Age!$L:$L)*(1-($M56+RIGHT(Q$4,4)*1-2016-ROUNDDOWN($M56+RIGHT(Q$4,4)*1-2016,0)))+LOOKUP(ROUNDUP($M56+RIGHT(Q$4,4)*1-2016,0),Age!$A:$A,Age!$L:$L)*(($M56+RIGHT(Q$4,4)*1-2016-ROUNDDOWN($M56+RIGHT(Q$4,4)*1-2016,0)))))*IF($M56+RIGHT(Q$4,4)*1-2016&gt;27,1,INDEX([1]Pitchers!$BE:$BE,MATCH($A56,[1]Pitchers!$A:$A,0)))))</f>
        <v>5.0967807172650872</v>
      </c>
      <c r="R56" s="97">
        <f>IF($D56&gt;1,Q56+(LOOKUP(ROUNDDOWN($M56+RIGHT(R$4,4)*1-2016,0),Age!$A:$A,Age!$C:$C)*(1-($M56+RIGHT(R$4,4)*1-2016-ROUNDDOWN($M56+RIGHT(R$4,4)*1-2016,0)))+LOOKUP(ROUNDUP($M56+RIGHT(R$4,4)*1-2016,0),Age!$A:$A,Age!$C:$C)*(($M56+RIGHT(R$4,4)*1-2016-ROUNDDOWN($M56+RIGHT(R$4,4)*1-2016,0))))*IF($M56+RIGHT(R$4,4)*1-2016&gt;27,1,INDEX([1]Hitters!$BG:$BG,MATCH($A56,[1]Hitters!$A:$A,0))),Q56*(1-(1-(LOOKUP(ROUNDDOWN($M56+RIGHT(R$4,4)*1-2016,0),Age!$A:$A,Age!$L:$L)*(1-($M56+RIGHT(R$4,4)*1-2016-ROUNDDOWN($M56+RIGHT(R$4,4)*1-2016,0)))+LOOKUP(ROUNDUP($M56+RIGHT(R$4,4)*1-2016,0),Age!$A:$A,Age!$L:$L)*(($M56+RIGHT(R$4,4)*1-2016-ROUNDDOWN($M56+RIGHT(R$4,4)*1-2016,0)))))*IF($M56+RIGHT(R$4,4)*1-2016&gt;27,1,INDEX([1]Pitchers!$BE:$BE,MATCH($A56,[1]Pitchers!$A:$A,0)))))</f>
        <v>5.5034082538643929</v>
      </c>
      <c r="S56" s="97">
        <f>IF($D56&gt;1,R56+(LOOKUP(ROUNDDOWN($M56+RIGHT(S$4,4)*1-2016,0),Age!$A:$A,Age!$C:$C)*(1-($M56+RIGHT(S$4,4)*1-2016-ROUNDDOWN($M56+RIGHT(S$4,4)*1-2016,0)))+LOOKUP(ROUNDUP($M56+RIGHT(S$4,4)*1-2016,0),Age!$A:$A,Age!$C:$C)*(($M56+RIGHT(S$4,4)*1-2016-ROUNDDOWN($M56+RIGHT(S$4,4)*1-2016,0))))*IF($M56+RIGHT(S$4,4)*1-2016&gt;27,1,INDEX([1]Hitters!$BG:$BG,MATCH($A56,[1]Hitters!$A:$A,0))),R56*(1-(1-(LOOKUP(ROUNDDOWN($M56+RIGHT(S$4,4)*1-2016,0),Age!$A:$A,Age!$L:$L)*(1-($M56+RIGHT(S$4,4)*1-2016-ROUNDDOWN($M56+RIGHT(S$4,4)*1-2016,0)))+LOOKUP(ROUNDUP($M56+RIGHT(S$4,4)*1-2016,0),Age!$A:$A,Age!$L:$L)*(($M56+RIGHT(S$4,4)*1-2016-ROUNDDOWN($M56+RIGHT(S$4,4)*1-2016,0)))))*IF($M56+RIGHT(S$4,4)*1-2016&gt;27,1,INDEX([1]Pitchers!$BE:$BE,MATCH($A56,[1]Pitchers!$A:$A,0)))))</f>
        <v>5.9741216410777325</v>
      </c>
      <c r="T56" s="97">
        <f>IF($D56&gt;1,S56+(LOOKUP(ROUNDDOWN($M56+RIGHT(T$4,4)*1-2016,0),Age!$A:$A,Age!$C:$C)*(1-($M56+RIGHT(T$4,4)*1-2016-ROUNDDOWN($M56+RIGHT(T$4,4)*1-2016,0)))+LOOKUP(ROUNDUP($M56+RIGHT(T$4,4)*1-2016,0),Age!$A:$A,Age!$C:$C)*(($M56+RIGHT(T$4,4)*1-2016-ROUNDDOWN($M56+RIGHT(T$4,4)*1-2016,0))))*IF($M56+RIGHT(T$4,4)*1-2016&gt;27,1,INDEX([1]Hitters!$BG:$BG,MATCH($A56,[1]Hitters!$A:$A,0))),S56*(1-(1-(LOOKUP(ROUNDDOWN($M56+RIGHT(T$4,4)*1-2016,0),Age!$A:$A,Age!$L:$L)*(1-($M56+RIGHT(T$4,4)*1-2016-ROUNDDOWN($M56+RIGHT(T$4,4)*1-2016,0)))+LOOKUP(ROUNDUP($M56+RIGHT(T$4,4)*1-2016,0),Age!$A:$A,Age!$L:$L)*(($M56+RIGHT(T$4,4)*1-2016-ROUNDDOWN($M56+RIGHT(T$4,4)*1-2016,0)))))*IF($M56+RIGHT(T$4,4)*1-2016&gt;27,1,INDEX([1]Pitchers!$BE:$BE,MATCH($A56,[1]Pitchers!$A:$A,0)))))</f>
        <v>6.5194469321273587</v>
      </c>
      <c r="U56" s="97">
        <f>IF($D56&gt;1,T56+(LOOKUP(ROUNDDOWN($M56+RIGHT(U$4,4)*1-2016,0),Age!$A:$A,Age!$C:$C)*(1-($M56+RIGHT(U$4,4)*1-2016-ROUNDDOWN($M56+RIGHT(U$4,4)*1-2016,0)))+LOOKUP(ROUNDUP($M56+RIGHT(U$4,4)*1-2016,0),Age!$A:$A,Age!$C:$C)*(($M56+RIGHT(U$4,4)*1-2016-ROUNDDOWN($M56+RIGHT(U$4,4)*1-2016,0))))*IF($M56+RIGHT(U$4,4)*1-2016&gt;27,1,INDEX([1]Hitters!$BG:$BG,MATCH($A56,[1]Hitters!$A:$A,0))),T56*(1-(1-(LOOKUP(ROUNDDOWN($M56+RIGHT(U$4,4)*1-2016,0),Age!$A:$A,Age!$L:$L)*(1-($M56+RIGHT(U$4,4)*1-2016-ROUNDDOWN($M56+RIGHT(U$4,4)*1-2016,0)))+LOOKUP(ROUNDUP($M56+RIGHT(U$4,4)*1-2016,0),Age!$A:$A,Age!$L:$L)*(($M56+RIGHT(U$4,4)*1-2016-ROUNDDOWN($M56+RIGHT(U$4,4)*1-2016,0)))))*IF($M56+RIGHT(U$4,4)*1-2016&gt;27,1,INDEX([1]Pitchers!$BE:$BE,MATCH($A56,[1]Pitchers!$A:$A,0)))))</f>
        <v>7.1520370172603425</v>
      </c>
      <c r="V56" s="97">
        <f>IF($D56&gt;1,U56+(LOOKUP(ROUNDDOWN($M56+RIGHT(V$4,4)*1-2016,0),Age!$A:$A,Age!$C:$C)*(1-($M56+RIGHT(V$4,4)*1-2016-ROUNDDOWN($M56+RIGHT(V$4,4)*1-2016,0)))+LOOKUP(ROUNDUP($M56+RIGHT(V$4,4)*1-2016,0),Age!$A:$A,Age!$C:$C)*(($M56+RIGHT(V$4,4)*1-2016-ROUNDDOWN($M56+RIGHT(V$4,4)*1-2016,0))))*IF($M56+RIGHT(V$4,4)*1-2016&gt;27,1,INDEX([1]Hitters!$BG:$BG,MATCH($A56,[1]Hitters!$A:$A,0))),U56*(1-(1-(LOOKUP(ROUNDDOWN($M56+RIGHT(V$4,4)*1-2016,0),Age!$A:$A,Age!$L:$L)*(1-($M56+RIGHT(V$4,4)*1-2016-ROUNDDOWN($M56+RIGHT(V$4,4)*1-2016,0)))+LOOKUP(ROUNDUP($M56+RIGHT(V$4,4)*1-2016,0),Age!$A:$A,Age!$L:$L)*(($M56+RIGHT(V$4,4)*1-2016-ROUNDDOWN($M56+RIGHT(V$4,4)*1-2016,0)))))*IF($M56+RIGHT(V$4,4)*1-2016&gt;27,1,INDEX([1]Pitchers!$BE:$BE,MATCH($A56,[1]Pitchers!$A:$A,0)))))</f>
        <v>7.8871323219406309</v>
      </c>
      <c r="W56" s="97">
        <f>IF($D56&gt;1,V56+(LOOKUP(ROUNDDOWN($M56+RIGHT(W$4,4)*1-2016,0),Age!$A:$A,Age!$C:$C)*(1-($M56+RIGHT(W$4,4)*1-2016-ROUNDDOWN($M56+RIGHT(W$4,4)*1-2016,0)))+LOOKUP(ROUNDUP($M56+RIGHT(W$4,4)*1-2016,0),Age!$A:$A,Age!$C:$C)*(($M56+RIGHT(W$4,4)*1-2016-ROUNDDOWN($M56+RIGHT(W$4,4)*1-2016,0))))*IF($M56+RIGHT(W$4,4)*1-2016&gt;27,1,INDEX([1]Hitters!$BG:$BG,MATCH($A56,[1]Hitters!$A:$A,0))),V56*(1-(1-(LOOKUP(ROUNDDOWN($M56+RIGHT(W$4,4)*1-2016,0),Age!$A:$A,Age!$L:$L)*(1-($M56+RIGHT(W$4,4)*1-2016-ROUNDDOWN($M56+RIGHT(W$4,4)*1-2016,0)))+LOOKUP(ROUNDUP($M56+RIGHT(W$4,4)*1-2016,0),Age!$A:$A,Age!$L:$L)*(($M56+RIGHT(W$4,4)*1-2016-ROUNDDOWN($M56+RIGHT(W$4,4)*1-2016,0)))))*IF($M56+RIGHT(W$4,4)*1-2016&gt;27,1,INDEX([1]Pitchers!$BE:$BE,MATCH($A56,[1]Pitchers!$A:$A,0)))))</f>
        <v>8.74313265175625</v>
      </c>
      <c r="X56" s="97">
        <f>IF($D56&gt;1,W56+(LOOKUP(ROUNDDOWN($M56+RIGHT(X$4,4)*1-2016,0),Age!$A:$A,Age!$C:$C)*(1-($M56+RIGHT(X$4,4)*1-2016-ROUNDDOWN($M56+RIGHT(X$4,4)*1-2016,0)))+LOOKUP(ROUNDUP($M56+RIGHT(X$4,4)*1-2016,0),Age!$A:$A,Age!$C:$C)*(($M56+RIGHT(X$4,4)*1-2016-ROUNDDOWN($M56+RIGHT(X$4,4)*1-2016,0))))*IF($M56+RIGHT(X$4,4)*1-2016&gt;27,1,INDEX([1]Hitters!$BG:$BG,MATCH($A56,[1]Hitters!$A:$A,0))),W56*(1-(1-(LOOKUP(ROUNDDOWN($M56+RIGHT(X$4,4)*1-2016,0),Age!$A:$A,Age!$L:$L)*(1-($M56+RIGHT(X$4,4)*1-2016-ROUNDDOWN($M56+RIGHT(X$4,4)*1-2016,0)))+LOOKUP(ROUNDUP($M56+RIGHT(X$4,4)*1-2016,0),Age!$A:$A,Age!$L:$L)*(($M56+RIGHT(X$4,4)*1-2016-ROUNDDOWN($M56+RIGHT(X$4,4)*1-2016,0)))))*IF($M56+RIGHT(X$4,4)*1-2016&gt;27,1,INDEX([1]Pitchers!$BE:$BE,MATCH($A56,[1]Pitchers!$A:$A,0)))))</f>
        <v>9.7423087801147688</v>
      </c>
      <c r="Y56" s="97">
        <f>IF($D56&gt;1,X56+(LOOKUP(ROUNDDOWN($M56+RIGHT(Y$4,4)*1-2016,0),Age!$A:$A,Age!$C:$C)*(1-($M56+RIGHT(Y$4,4)*1-2016-ROUNDDOWN($M56+RIGHT(Y$4,4)*1-2016,0)))+LOOKUP(ROUNDUP($M56+RIGHT(Y$4,4)*1-2016,0),Age!$A:$A,Age!$C:$C)*(($M56+RIGHT(Y$4,4)*1-2016-ROUNDDOWN($M56+RIGHT(Y$4,4)*1-2016,0))))*IF($M56+RIGHT(Y$4,4)*1-2016&gt;27,1,INDEX([1]Hitters!$BG:$BG,MATCH($A56,[1]Hitters!$A:$A,0))),X56*(1-(1-(LOOKUP(ROUNDDOWN($M56+RIGHT(Y$4,4)*1-2016,0),Age!$A:$A,Age!$L:$L)*(1-($M56+RIGHT(Y$4,4)*1-2016-ROUNDDOWN($M56+RIGHT(Y$4,4)*1-2016,0)))+LOOKUP(ROUNDUP($M56+RIGHT(Y$4,4)*1-2016,0),Age!$A:$A,Age!$L:$L)*(($M56+RIGHT(Y$4,4)*1-2016-ROUNDDOWN($M56+RIGHT(Y$4,4)*1-2016,0)))))*IF($M56+RIGHT(Y$4,4)*1-2016&gt;27,1,INDEX([1]Pitchers!$BE:$BE,MATCH($A56,[1]Pitchers!$A:$A,0)))))</f>
        <v>10.911690280877918</v>
      </c>
      <c r="Z56" s="97">
        <f>IF($D56&gt;1,Y56+(LOOKUP(ROUNDDOWN($M56+RIGHT(Z$4,4)*1-2016,0),Age!$A:$A,Age!$C:$C)*(1-($M56+RIGHT(Z$4,4)*1-2016-ROUNDDOWN($M56+RIGHT(Z$4,4)*1-2016,0)))+LOOKUP(ROUNDUP($M56+RIGHT(Z$4,4)*1-2016,0),Age!$A:$A,Age!$C:$C)*(($M56+RIGHT(Z$4,4)*1-2016-ROUNDDOWN($M56+RIGHT(Z$4,4)*1-2016,0))))*IF($M56+RIGHT(Z$4,4)*1-2016&gt;27,1,INDEX([1]Hitters!$BG:$BG,MATCH($A56,[1]Hitters!$A:$A,0))),Y56*(1-(1-(LOOKUP(ROUNDDOWN($M56+RIGHT(Z$4,4)*1-2016,0),Age!$A:$A,Age!$L:$L)*(1-($M56+RIGHT(Z$4,4)*1-2016-ROUNDDOWN($M56+RIGHT(Z$4,4)*1-2016,0)))+LOOKUP(ROUNDUP($M56+RIGHT(Z$4,4)*1-2016,0),Age!$A:$A,Age!$L:$L)*(($M56+RIGHT(Z$4,4)*1-2016-ROUNDDOWN($M56+RIGHT(Z$4,4)*1-2016,0)))))*IF($M56+RIGHT(Z$4,4)*1-2016&gt;27,1,INDEX([1]Pitchers!$BE:$BE,MATCH($A56,[1]Pitchers!$A:$A,0)))))</f>
        <v>12.284176324019594</v>
      </c>
      <c r="AA56" s="96">
        <f>IF($D56=0,0,IF($D56=1,INDEX([1]Pitchers!$FK:$FK,MATCH($A56,[1]Pitchers!$A:$A,0)),MAX(-16,IF($D56=10,-16,IF($D56&lt;2,0,INDEX([1]Hitters!$AZ:$AZ,MATCH($A56,[1]Hitters!$A:$A,0)))))))</f>
        <v>0</v>
      </c>
      <c r="AB56" s="96">
        <f>IF($D56=0,0,IF($D56=1,INDEX([1]Pitchers!$FK:$FK,MATCH($A56,[1]Pitchers!$A:$A,0)),MAX(-16,IF($D56=2,AA56-MIN(0.75,0.25*(RIGHT(AB$4,4)*1-(RIGHT($AD$4,4)*1)+0.25)*(1-MIN(0.75,INDEX([1]Hitters!$CF:$CF,MATCH($A56,[1]Hitters!$A:$A,0)))/0.75*1)+INDEX([1]Hitters!$CF:$CF,MATCH($A56,[1]Hitters!$A:$A,0)))/0.75*1,IF($D56&gt;6,(AA56-MIN(0.75,0.25*(RIGHT(AB$4,4)*1-(RIGHT($AD$4,4)*1)+0.25)*(1-MIN(0.75,INDEX([1]Hitters!$CF:$CF,MATCH($A56,[1]Hitters!$A:$A,0)))/0.75*1)+INDEX([1]Hitters!$CF:$CF,MATCH($A56,[1]Hitters!$A:$A,0)))/0.75*($M56+RIGHT(AB$4,4)*1-RIGHT($AA$4,4)*1+10)*0.05),IF($D56=3,(AA56-MIN(0.75,0.25*(RIGHT(AB$4,4)*1-(RIGHT($AD$4,4)*1)+0.25)*(1-MIN(0.75,INDEX([1]Hitters!$CF:$CF,MATCH($A56,[1]Hitters!$A:$A,0)))/0.75*1)+INDEX([1]Hitters!$CF:$CF,MATCH($A56,[1]Hitters!$A:$A,0)))/0.75*($M56+RIGHT(AB$4,4)*1-RIGHT($AA$4,4)*1-27)*0.1),(AA56-MIN(0.75,0.25*(RIGHT(AB$4,4)*1-(RIGHT($AD$4,4)*1)+0.25)*(1-MIN(0.75,INDEX([1]Hitters!$CF:$CF,MATCH($A56,[1]Hitters!$A:$A,0)))/0.75*1)+INDEX([1]Hitters!$CF:$CF,MATCH($A56,[1]Hitters!$A:$A,0)))/0.75*($M56+RIGHT(AB$4,4)*1-RIGHT($AA$4,4)*1-20)*0.094)))))))</f>
        <v>0</v>
      </c>
      <c r="AC56" s="96">
        <f>IF($D56=0,0,IF($D56=1,INDEX([1]Pitchers!$FK:$FK,MATCH($A56,[1]Pitchers!$A:$A,0)),MAX(-16,IF($D56=2,AB56-MIN(0.75,0.25*(RIGHT(AC$4,4)*1-(RIGHT($AD$4,4)*1)+0.25)*(1-MIN(0.75,INDEX([1]Hitters!$CF:$CF,MATCH($A56,[1]Hitters!$A:$A,0)))/0.75*1)+INDEX([1]Hitters!$CF:$CF,MATCH($A56,[1]Hitters!$A:$A,0)))/0.75*1,IF($D56&gt;6,(AB56-MIN(0.75,0.25*(RIGHT(AC$4,4)*1-(RIGHT($AD$4,4)*1)+0.25)*(1-MIN(0.75,INDEX([1]Hitters!$CF:$CF,MATCH($A56,[1]Hitters!$A:$A,0)))/0.75*1)+INDEX([1]Hitters!$CF:$CF,MATCH($A56,[1]Hitters!$A:$A,0)))/0.75*($M56+RIGHT(AC$4,4)*1-RIGHT($AA$4,4)*1+10)*0.05),IF($D56=3,(AB56-MIN(0.75,0.25*(RIGHT(AC$4,4)*1-(RIGHT($AD$4,4)*1)+0.25)*(1-MIN(0.75,INDEX([1]Hitters!$CF:$CF,MATCH($A56,[1]Hitters!$A:$A,0)))/0.75*1)+INDEX([1]Hitters!$CF:$CF,MATCH($A56,[1]Hitters!$A:$A,0)))/0.75*($M56+RIGHT(AC$4,4)*1-RIGHT($AA$4,4)*1-27)*0.1),(AB56-MIN(0.75,0.25*(RIGHT(AC$4,4)*1-(RIGHT($AD$4,4)*1)+0.25)*(1-MIN(0.75,INDEX([1]Hitters!$CF:$CF,MATCH($A56,[1]Hitters!$A:$A,0)))/0.75*1)+INDEX([1]Hitters!$CF:$CF,MATCH($A56,[1]Hitters!$A:$A,0)))/0.75*($M56+RIGHT(AC$4,4)*1-RIGHT($AA$4,4)*1-20)*0.094)))))))</f>
        <v>0</v>
      </c>
      <c r="AD56" s="96">
        <f>IF($D56=0,0,IF($D56=1,INDEX([1]Pitchers!$FK:$FK,MATCH($A56,[1]Pitchers!$A:$A,0)),MAX(-16,IF($D56=2,AC56-MIN(0.75,0.25*(RIGHT(AD$4,4)*1-(RIGHT($AD$4,4)*1)+0.25)*(1-MIN(0.75,INDEX([1]Hitters!$CF:$CF,MATCH($A56,[1]Hitters!$A:$A,0)))/0.75*1)+INDEX([1]Hitters!$CF:$CF,MATCH($A56,[1]Hitters!$A:$A,0)))/0.75*1,IF($D56&gt;6,(AC56-MIN(0.75,0.25*(RIGHT(AD$4,4)*1-(RIGHT($AD$4,4)*1)+0.25)*(1-MIN(0.75,INDEX([1]Hitters!$CF:$CF,MATCH($A56,[1]Hitters!$A:$A,0)))/0.75*1)+INDEX([1]Hitters!$CF:$CF,MATCH($A56,[1]Hitters!$A:$A,0)))/0.75*($M56+RIGHT(AD$4,4)*1-RIGHT($AA$4,4)*1+10)*0.05),IF($D56=3,(AC56-MIN(0.75,0.25*(RIGHT(AD$4,4)*1-(RIGHT($AD$4,4)*1)+0.25)*(1-MIN(0.75,INDEX([1]Hitters!$CF:$CF,MATCH($A56,[1]Hitters!$A:$A,0)))/0.75*1)+INDEX([1]Hitters!$CF:$CF,MATCH($A56,[1]Hitters!$A:$A,0)))/0.75*($M56+RIGHT(AD$4,4)*1-RIGHT($AA$4,4)*1-27)*0.1),(AC56-MIN(0.75,0.25*(RIGHT(AD$4,4)*1-(RIGHT($AD$4,4)*1)+0.25)*(1-MIN(0.75,INDEX([1]Hitters!$CF:$CF,MATCH($A56,[1]Hitters!$A:$A,0)))/0.75*1)+INDEX([1]Hitters!$CF:$CF,MATCH($A56,[1]Hitters!$A:$A,0)))/0.75*($M56+RIGHT(AD$4,4)*1-RIGHT($AA$4,4)*1-20)*0.094)))))))</f>
        <v>0</v>
      </c>
      <c r="AE56" s="96">
        <f>IF($D56=0,0,IF($D56=1,INDEX([1]Pitchers!$FK:$FK,MATCH($A56,[1]Pitchers!$A:$A,0)),MAX(-16,IF($D56=2,AD56-MIN(0.75,0.25*(RIGHT(AE$4,4)*1-(RIGHT($AD$4,4)*1)+0.25)*(1-MIN(0.75,INDEX([1]Hitters!$CF:$CF,MATCH($A56,[1]Hitters!$A:$A,0)))/0.75*1)+INDEX([1]Hitters!$CF:$CF,MATCH($A56,[1]Hitters!$A:$A,0)))/0.75*1,IF($D56&gt;6,(AD56-MIN(0.75,0.25*(RIGHT(AE$4,4)*1-(RIGHT($AD$4,4)*1)+0.25)*(1-MIN(0.75,INDEX([1]Hitters!$CF:$CF,MATCH($A56,[1]Hitters!$A:$A,0)))/0.75*1)+INDEX([1]Hitters!$CF:$CF,MATCH($A56,[1]Hitters!$A:$A,0)))/0.75*($M56+RIGHT(AE$4,4)*1-RIGHT($AA$4,4)*1+10)*0.05),IF($D56=3,(AD56-MIN(0.75,0.25*(RIGHT(AE$4,4)*1-(RIGHT($AD$4,4)*1)+0.25)*(1-MIN(0.75,INDEX([1]Hitters!$CF:$CF,MATCH($A56,[1]Hitters!$A:$A,0)))/0.75*1)+INDEX([1]Hitters!$CF:$CF,MATCH($A56,[1]Hitters!$A:$A,0)))/0.75*($M56+RIGHT(AE$4,4)*1-RIGHT($AA$4,4)*1-27)*0.1),(AD56-MIN(0.75,0.25*(RIGHT(AE$4,4)*1-(RIGHT($AD$4,4)*1)+0.25)*(1-MIN(0.75,INDEX([1]Hitters!$CF:$CF,MATCH($A56,[1]Hitters!$A:$A,0)))/0.75*1)+INDEX([1]Hitters!$CF:$CF,MATCH($A56,[1]Hitters!$A:$A,0)))/0.75*($M56+RIGHT(AE$4,4)*1-RIGHT($AA$4,4)*1-20)*0.094)))))))</f>
        <v>0</v>
      </c>
      <c r="AF56" s="96">
        <f>IF($D56=0,0,IF($D56=1,INDEX([1]Pitchers!$FK:$FK,MATCH($A56,[1]Pitchers!$A:$A,0)),MAX(-16,IF($D56=2,AE56-MIN(0.75,0.25*(RIGHT(AF$4,4)*1-(RIGHT($AD$4,4)*1)+0.25)*(1-MIN(0.75,INDEX([1]Hitters!$CF:$CF,MATCH($A56,[1]Hitters!$A:$A,0)))/0.75*1)+INDEX([1]Hitters!$CF:$CF,MATCH($A56,[1]Hitters!$A:$A,0)))/0.75*1,IF($D56&gt;6,(AE56-MIN(0.75,0.25*(RIGHT(AF$4,4)*1-(RIGHT($AD$4,4)*1)+0.25)*(1-MIN(0.75,INDEX([1]Hitters!$CF:$CF,MATCH($A56,[1]Hitters!$A:$A,0)))/0.75*1)+INDEX([1]Hitters!$CF:$CF,MATCH($A56,[1]Hitters!$A:$A,0)))/0.75*($M56+RIGHT(AF$4,4)*1-RIGHT($AA$4,4)*1+10)*0.05),IF($D56=3,(AE56-MIN(0.75,0.25*(RIGHT(AF$4,4)*1-(RIGHT($AD$4,4)*1)+0.25)*(1-MIN(0.75,INDEX([1]Hitters!$CF:$CF,MATCH($A56,[1]Hitters!$A:$A,0)))/0.75*1)+INDEX([1]Hitters!$CF:$CF,MATCH($A56,[1]Hitters!$A:$A,0)))/0.75*($M56+RIGHT(AF$4,4)*1-RIGHT($AA$4,4)*1-27)*0.1),(AE56-MIN(0.75,0.25*(RIGHT(AF$4,4)*1-(RIGHT($AD$4,4)*1)+0.25)*(1-MIN(0.75,INDEX([1]Hitters!$CF:$CF,MATCH($A56,[1]Hitters!$A:$A,0)))/0.75*1)+INDEX([1]Hitters!$CF:$CF,MATCH($A56,[1]Hitters!$A:$A,0)))/0.75*($M56+RIGHT(AF$4,4)*1-RIGHT($AA$4,4)*1-20)*0.094)))))))</f>
        <v>0</v>
      </c>
      <c r="AG56" s="96">
        <f>IF($D56=0,0,IF($D56=1,INDEX([1]Pitchers!$FK:$FK,MATCH($A56,[1]Pitchers!$A:$A,0)),MAX(-16,IF($D56=2,AF56-MIN(0.75,0.25*(RIGHT(AG$4,4)*1-(RIGHT($AD$4,4)*1)+0.25)*(1-MIN(0.75,INDEX([1]Hitters!$CF:$CF,MATCH($A56,[1]Hitters!$A:$A,0)))/0.75*1)+INDEX([1]Hitters!$CF:$CF,MATCH($A56,[1]Hitters!$A:$A,0)))/0.75*1,IF($D56&gt;6,(AF56-MIN(0.75,0.25*(RIGHT(AG$4,4)*1-(RIGHT($AD$4,4)*1)+0.25)*(1-MIN(0.75,INDEX([1]Hitters!$CF:$CF,MATCH($A56,[1]Hitters!$A:$A,0)))/0.75*1)+INDEX([1]Hitters!$CF:$CF,MATCH($A56,[1]Hitters!$A:$A,0)))/0.75*($M56+RIGHT(AG$4,4)*1-RIGHT($AA$4,4)*1+10)*0.05),IF($D56=3,(AF56-MIN(0.75,0.25*(RIGHT(AG$4,4)*1-(RIGHT($AD$4,4)*1)+0.25)*(1-MIN(0.75,INDEX([1]Hitters!$CF:$CF,MATCH($A56,[1]Hitters!$A:$A,0)))/0.75*1)+INDEX([1]Hitters!$CF:$CF,MATCH($A56,[1]Hitters!$A:$A,0)))/0.75*($M56+RIGHT(AG$4,4)*1-RIGHT($AA$4,4)*1-27)*0.1),(AF56-MIN(0.75,0.25*(RIGHT(AG$4,4)*1-(RIGHT($AD$4,4)*1)+0.25)*(1-MIN(0.75,INDEX([1]Hitters!$CF:$CF,MATCH($A56,[1]Hitters!$A:$A,0)))/0.75*1)+INDEX([1]Hitters!$CF:$CF,MATCH($A56,[1]Hitters!$A:$A,0)))/0.75*($M56+RIGHT(AG$4,4)*1-RIGHT($AA$4,4)*1-20)*0.094)))))))</f>
        <v>0</v>
      </c>
      <c r="AH56" s="96">
        <f>IF($D56=0,0,IF($D56=1,INDEX([1]Pitchers!$FK:$FK,MATCH($A56,[1]Pitchers!$A:$A,0)),MAX(-16,IF($D56=2,AG56-MIN(0.75,0.25*(RIGHT(AH$4,4)*1-(RIGHT($AD$4,4)*1)+0.25)*(1-MIN(0.75,INDEX([1]Hitters!$CF:$CF,MATCH($A56,[1]Hitters!$A:$A,0)))/0.75*1)+INDEX([1]Hitters!$CF:$CF,MATCH($A56,[1]Hitters!$A:$A,0)))/0.75*1,IF($D56&gt;6,(AG56-MIN(0.75,0.25*(RIGHT(AH$4,4)*1-(RIGHT($AD$4,4)*1)+0.25)*(1-MIN(0.75,INDEX([1]Hitters!$CF:$CF,MATCH($A56,[1]Hitters!$A:$A,0)))/0.75*1)+INDEX([1]Hitters!$CF:$CF,MATCH($A56,[1]Hitters!$A:$A,0)))/0.75*($M56+RIGHT(AH$4,4)*1-RIGHT($AA$4,4)*1+10)*0.05),IF($D56=3,(AG56-MIN(0.75,0.25*(RIGHT(AH$4,4)*1-(RIGHT($AD$4,4)*1)+0.25)*(1-MIN(0.75,INDEX([1]Hitters!$CF:$CF,MATCH($A56,[1]Hitters!$A:$A,0)))/0.75*1)+INDEX([1]Hitters!$CF:$CF,MATCH($A56,[1]Hitters!$A:$A,0)))/0.75*($M56+RIGHT(AH$4,4)*1-RIGHT($AA$4,4)*1-27)*0.1),(AG56-MIN(0.75,0.25*(RIGHT(AH$4,4)*1-(RIGHT($AD$4,4)*1)+0.25)*(1-MIN(0.75,INDEX([1]Hitters!$CF:$CF,MATCH($A56,[1]Hitters!$A:$A,0)))/0.75*1)+INDEX([1]Hitters!$CF:$CF,MATCH($A56,[1]Hitters!$A:$A,0)))/0.75*($M56+RIGHT(AH$4,4)*1-RIGHT($AA$4,4)*1-20)*0.094)))))))</f>
        <v>0</v>
      </c>
      <c r="AI56" s="96">
        <f>IF($D56=0,0,IF($D56=1,INDEX([1]Pitchers!$FK:$FK,MATCH($A56,[1]Pitchers!$A:$A,0)),MAX(-16,IF($D56=2,AH56-MIN(0.75,0.25*(RIGHT(AI$4,4)*1-(RIGHT($AD$4,4)*1)+0.25)*(1-MIN(0.75,INDEX([1]Hitters!$CF:$CF,MATCH($A56,[1]Hitters!$A:$A,0)))/0.75*1)+INDEX([1]Hitters!$CF:$CF,MATCH($A56,[1]Hitters!$A:$A,0)))/0.75*1,IF($D56&gt;6,(AH56-MIN(0.75,0.25*(RIGHT(AI$4,4)*1-(RIGHT($AD$4,4)*1)+0.25)*(1-MIN(0.75,INDEX([1]Hitters!$CF:$CF,MATCH($A56,[1]Hitters!$A:$A,0)))/0.75*1)+INDEX([1]Hitters!$CF:$CF,MATCH($A56,[1]Hitters!$A:$A,0)))/0.75*($M56+RIGHT(AI$4,4)*1-RIGHT($AA$4,4)*1+10)*0.05),IF($D56=3,(AH56-MIN(0.75,0.25*(RIGHT(AI$4,4)*1-(RIGHT($AD$4,4)*1)+0.25)*(1-MIN(0.75,INDEX([1]Hitters!$CF:$CF,MATCH($A56,[1]Hitters!$A:$A,0)))/0.75*1)+INDEX([1]Hitters!$CF:$CF,MATCH($A56,[1]Hitters!$A:$A,0)))/0.75*($M56+RIGHT(AI$4,4)*1-RIGHT($AA$4,4)*1-27)*0.1),(AH56-MIN(0.75,0.25*(RIGHT(AI$4,4)*1-(RIGHT($AD$4,4)*1)+0.25)*(1-MIN(0.75,INDEX([1]Hitters!$CF:$CF,MATCH($A56,[1]Hitters!$A:$A,0)))/0.75*1)+INDEX([1]Hitters!$CF:$CF,MATCH($A56,[1]Hitters!$A:$A,0)))/0.75*($M56+RIGHT(AI$4,4)*1-RIGHT($AA$4,4)*1-20)*0.094)))))))</f>
        <v>0</v>
      </c>
      <c r="AJ56" s="96">
        <f>IF($D56=0,0,IF($D56=1,INDEX([1]Pitchers!$FK:$FK,MATCH($A56,[1]Pitchers!$A:$A,0)),MAX(-16,IF($D56=2,AI56-MIN(0.75,0.25*(RIGHT(AJ$4,4)*1-(RIGHT($AD$4,4)*1)+0.25)*(1-MIN(0.75,INDEX([1]Hitters!$CF:$CF,MATCH($A56,[1]Hitters!$A:$A,0)))/0.75*1)+INDEX([1]Hitters!$CF:$CF,MATCH($A56,[1]Hitters!$A:$A,0)))/0.75*1,IF($D56&gt;6,(AI56-MIN(0.75,0.25*(RIGHT(AJ$4,4)*1-(RIGHT($AD$4,4)*1)+0.25)*(1-MIN(0.75,INDEX([1]Hitters!$CF:$CF,MATCH($A56,[1]Hitters!$A:$A,0)))/0.75*1)+INDEX([1]Hitters!$CF:$CF,MATCH($A56,[1]Hitters!$A:$A,0)))/0.75*($M56+RIGHT(AJ$4,4)*1-RIGHT($AA$4,4)*1+10)*0.05),IF($D56=3,(AI56-MIN(0.75,0.25*(RIGHT(AJ$4,4)*1-(RIGHT($AD$4,4)*1)+0.25)*(1-MIN(0.75,INDEX([1]Hitters!$CF:$CF,MATCH($A56,[1]Hitters!$A:$A,0)))/0.75*1)+INDEX([1]Hitters!$CF:$CF,MATCH($A56,[1]Hitters!$A:$A,0)))/0.75*($M56+RIGHT(AJ$4,4)*1-RIGHT($AA$4,4)*1-27)*0.1),(AI56-MIN(0.75,0.25*(RIGHT(AJ$4,4)*1-(RIGHT($AD$4,4)*1)+0.25)*(1-MIN(0.75,INDEX([1]Hitters!$CF:$CF,MATCH($A56,[1]Hitters!$A:$A,0)))/0.75*1)+INDEX([1]Hitters!$CF:$CF,MATCH($A56,[1]Hitters!$A:$A,0)))/0.75*($M56+RIGHT(AJ$4,4)*1-RIGHT($AA$4,4)*1-20)*0.094)))))))</f>
        <v>0</v>
      </c>
      <c r="AK56" s="96">
        <f>IF($D56=0,0,IF($D56=1,INDEX([1]Pitchers!$FK:$FK,MATCH($A56,[1]Pitchers!$A:$A,0)),MAX(-16,IF($D56=2,AJ56-MIN(0.75,0.25*(RIGHT(AK$4,4)*1-(RIGHT($AD$4,4)*1)+0.25)*(1-MIN(0.75,INDEX([1]Hitters!$CF:$CF,MATCH($A56,[1]Hitters!$A:$A,0)))/0.75*1)+INDEX([1]Hitters!$CF:$CF,MATCH($A56,[1]Hitters!$A:$A,0)))/0.75*1,IF($D56&gt;6,(AJ56-MIN(0.75,0.25*(RIGHT(AK$4,4)*1-(RIGHT($AD$4,4)*1)+0.25)*(1-MIN(0.75,INDEX([1]Hitters!$CF:$CF,MATCH($A56,[1]Hitters!$A:$A,0)))/0.75*1)+INDEX([1]Hitters!$CF:$CF,MATCH($A56,[1]Hitters!$A:$A,0)))/0.75*($M56+RIGHT(AK$4,4)*1-RIGHT($AA$4,4)*1+10)*0.05),IF($D56=3,(AJ56-MIN(0.75,0.25*(RIGHT(AK$4,4)*1-(RIGHT($AD$4,4)*1)+0.25)*(1-MIN(0.75,INDEX([1]Hitters!$CF:$CF,MATCH($A56,[1]Hitters!$A:$A,0)))/0.75*1)+INDEX([1]Hitters!$CF:$CF,MATCH($A56,[1]Hitters!$A:$A,0)))/0.75*($M56+RIGHT(AK$4,4)*1-RIGHT($AA$4,4)*1-27)*0.1),(AJ56-MIN(0.75,0.25*(RIGHT(AK$4,4)*1-(RIGHT($AD$4,4)*1)+0.25)*(1-MIN(0.75,INDEX([1]Hitters!$CF:$CF,MATCH($A56,[1]Hitters!$A:$A,0)))/0.75*1)+INDEX([1]Hitters!$CF:$CF,MATCH($A56,[1]Hitters!$A:$A,0)))/0.75*($M56+RIGHT(AK$4,4)*1-RIGHT($AA$4,4)*1-20)*0.094)))))))</f>
        <v>0</v>
      </c>
      <c r="AL56" s="96">
        <f>IF($D56=0,0,IF($D56=1,INDEX([1]Pitchers!$FK:$FK,MATCH($A56,[1]Pitchers!$A:$A,0)),MAX(-16,IF($D56=2,AK56-MIN(0.75,0.25*(RIGHT(AL$4,4)*1-(RIGHT($AD$4,4)*1)+0.25)*(1-MIN(0.75,INDEX([1]Hitters!$CF:$CF,MATCH($A56,[1]Hitters!$A:$A,0)))/0.75*1)+INDEX([1]Hitters!$CF:$CF,MATCH($A56,[1]Hitters!$A:$A,0)))/0.75*1,IF($D56&gt;6,(AK56-MIN(0.75,0.25*(RIGHT(AL$4,4)*1-(RIGHT($AD$4,4)*1)+0.25)*(1-MIN(0.75,INDEX([1]Hitters!$CF:$CF,MATCH($A56,[1]Hitters!$A:$A,0)))/0.75*1)+INDEX([1]Hitters!$CF:$CF,MATCH($A56,[1]Hitters!$A:$A,0)))/0.75*($M56+RIGHT(AL$4,4)*1-RIGHT($AA$4,4)*1+10)*0.05),IF($D56=3,(AK56-MIN(0.75,0.25*(RIGHT(AL$4,4)*1-(RIGHT($AD$4,4)*1)+0.25)*(1-MIN(0.75,INDEX([1]Hitters!$CF:$CF,MATCH($A56,[1]Hitters!$A:$A,0)))/0.75*1)+INDEX([1]Hitters!$CF:$CF,MATCH($A56,[1]Hitters!$A:$A,0)))/0.75*($M56+RIGHT(AL$4,4)*1-RIGHT($AA$4,4)*1-27)*0.1),(AK56-MIN(0.75,0.25*(RIGHT(AL$4,4)*1-(RIGHT($AD$4,4)*1)+0.25)*(1-MIN(0.75,INDEX([1]Hitters!$CF:$CF,MATCH($A56,[1]Hitters!$A:$A,0)))/0.75*1)+INDEX([1]Hitters!$CF:$CF,MATCH($A56,[1]Hitters!$A:$A,0)))/0.75*($M56+RIGHT(AL$4,4)*1-RIGHT($AA$4,4)*1-20)*0.094)))))))</f>
        <v>0</v>
      </c>
      <c r="AM56" s="98">
        <f>MAX(IF($D56=0,20,IF($D56=1,60,150)),MAX(0,IF($D56&gt;1,INDEX([1]Hitters!$ER:$ER,MATCH($A56,[1]Hitters!$A:$A,0))*(0.4+MAX(0,0.6*MIN(1,(IF(O56="",0,(((4.25+(O56-0.263)*4.2)^(((4.25+(O56-0.263)*4.2)+(4.25-AA56*600/600*4.2/600))^0.285))/((4.25+(O56-0.263)*4.2)^(((4.25+(O56-0.263)*4.2)+(4.25-AA56*600/600*4.2/600))^0.285)+(4.25-AA56*600/600*4.2/600)^(((4.25+(O56-0.263)*4.2)+(4.25-AA56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56,[1]Pitchers!$A:$A,0))))*IF($D56&lt;2,(0.4+0.6*MAX(0,MIN(1,IF($D56=0,((4.25)^(((4.25)+(4.25-(4-O56)*4.25/4*1/9))^0.285)/((4.25)^(((4.25)+(4.25-(4-O56)*4.25/4*1/9))^0.285)+(4.25-(4-O56)*4.25/4*1/9)^(((4.25)+(4.25-(4-O56)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56)))/0.5345*0.0009131+0.0104414*(3.74-MIN(3.74,O56)))*50,(((4.25+(AA56-0.263)*0.32*198*MAX(6,198/33)/198)^(((4.25+(AA56-0.263)*0.32*198*MAX(6,198/33)/198)+(4.25-(4-O56)*4.25/4*MAX(6,198/33)/9))^0.285)/((4.25+(AA56-0.263)*0.32*198*MAX(6,198/33)/198)^(((4.25+(AA56-0.263)*0.32*198*MAX(6,198/33)/198)+(4.25-(4-O56)*4.25/4*MAX(6,198/33)/9))^0.285)+(4.25-(4-O56)*4.25/4*MAX(6,198/33)/9)^(((4.25+(AA56-0.263)*0.32*198*MAX(6,198/33)/198)+(4.25-(4-O56)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56=0,50,198)/0.0065))),1))</f>
        <v>20</v>
      </c>
      <c r="AN56" s="98">
        <f t="shared" si="71"/>
        <v>20</v>
      </c>
      <c r="AO56" s="98">
        <f t="shared" si="72"/>
        <v>20</v>
      </c>
      <c r="AP56" s="98">
        <f t="shared" si="73"/>
        <v>20</v>
      </c>
      <c r="AQ56" s="98">
        <f t="shared" si="74"/>
        <v>20</v>
      </c>
      <c r="AR56" s="98">
        <f t="shared" si="75"/>
        <v>20</v>
      </c>
      <c r="AS56" s="98">
        <f t="shared" si="76"/>
        <v>20</v>
      </c>
      <c r="AT56" s="98">
        <f t="shared" si="77"/>
        <v>20</v>
      </c>
      <c r="AU56" s="98">
        <f t="shared" si="78"/>
        <v>20</v>
      </c>
      <c r="AV56" s="98">
        <f t="shared" si="79"/>
        <v>20</v>
      </c>
      <c r="AW56" s="98">
        <f t="shared" si="80"/>
        <v>20</v>
      </c>
      <c r="AX56" s="98">
        <f t="shared" si="81"/>
        <v>20</v>
      </c>
      <c r="AY56" s="96">
        <f t="shared" si="82"/>
        <v>0</v>
      </c>
      <c r="AZ56" s="96">
        <f t="shared" si="83"/>
        <v>4.5238095238095237</v>
      </c>
      <c r="BA56" s="96">
        <f t="shared" si="84"/>
        <v>0</v>
      </c>
      <c r="BB56" s="96">
        <f t="shared" si="85"/>
        <v>0</v>
      </c>
      <c r="BC56" s="96">
        <f t="shared" si="86"/>
        <v>0</v>
      </c>
      <c r="BD56" s="96">
        <f t="shared" si="87"/>
        <v>0</v>
      </c>
      <c r="BE56" s="96">
        <f t="shared" si="88"/>
        <v>0</v>
      </c>
      <c r="BF56" s="96">
        <f t="shared" si="89"/>
        <v>0</v>
      </c>
      <c r="BG56" s="96">
        <f t="shared" si="90"/>
        <v>0</v>
      </c>
      <c r="BH56" s="96">
        <f t="shared" si="91"/>
        <v>0</v>
      </c>
      <c r="BI56" s="96">
        <f t="shared" si="92"/>
        <v>0</v>
      </c>
      <c r="BJ56" s="96">
        <f t="shared" si="93"/>
        <v>0</v>
      </c>
      <c r="BK56" s="96">
        <f t="shared" si="94"/>
        <v>0</v>
      </c>
      <c r="BL56" s="96">
        <f t="shared" si="95"/>
        <v>0</v>
      </c>
      <c r="BM56" s="129">
        <f t="shared" si="133"/>
        <v>3</v>
      </c>
      <c r="BN56" s="129">
        <f t="shared" si="133"/>
        <v>3</v>
      </c>
      <c r="BO56" s="129" t="str">
        <f t="shared" si="133"/>
        <v/>
      </c>
      <c r="BP56" s="129" t="str">
        <f t="shared" si="133"/>
        <v/>
      </c>
      <c r="BQ56" s="129" t="str">
        <f t="shared" si="133"/>
        <v/>
      </c>
      <c r="BR56" s="129" t="str">
        <f t="shared" si="133"/>
        <v/>
      </c>
      <c r="BS56" s="129" t="str">
        <f t="shared" si="133"/>
        <v/>
      </c>
      <c r="BT56" s="129" t="str">
        <f t="shared" si="133"/>
        <v/>
      </c>
      <c r="BU56" s="129" t="str">
        <f t="shared" si="133"/>
        <v/>
      </c>
      <c r="BV56" s="129" t="str">
        <f t="shared" si="133"/>
        <v/>
      </c>
      <c r="BW56" s="129" t="str">
        <f t="shared" si="133"/>
        <v/>
      </c>
      <c r="BX56" s="129" t="str">
        <f t="shared" si="133"/>
        <v/>
      </c>
      <c r="BY56" s="130">
        <f t="shared" si="96"/>
        <v>0.5</v>
      </c>
      <c r="BZ56" s="130">
        <f t="shared" si="97"/>
        <v>0.5</v>
      </c>
      <c r="CA56" s="130">
        <f t="shared" si="98"/>
        <v>0.5</v>
      </c>
      <c r="CB56" s="130">
        <f t="shared" si="99"/>
        <v>0.5</v>
      </c>
      <c r="CC56" s="130">
        <f t="shared" si="100"/>
        <v>0.5</v>
      </c>
      <c r="CD56" s="130">
        <f t="shared" si="101"/>
        <v>0.5</v>
      </c>
      <c r="CE56" s="130">
        <f t="shared" si="102"/>
        <v>0.5</v>
      </c>
      <c r="CF56" s="130">
        <f t="shared" si="103"/>
        <v>0.5</v>
      </c>
      <c r="CG56" s="130">
        <f t="shared" si="104"/>
        <v>0.5</v>
      </c>
      <c r="CH56" s="130">
        <f t="shared" si="105"/>
        <v>0.5</v>
      </c>
      <c r="CI56" s="130">
        <f t="shared" si="106"/>
        <v>0.5</v>
      </c>
      <c r="CJ56" s="130">
        <f t="shared" si="107"/>
        <v>0.5</v>
      </c>
      <c r="CK56" s="131">
        <f t="shared" si="108"/>
        <v>2</v>
      </c>
      <c r="CL56" s="96">
        <f t="shared" si="109"/>
        <v>-0.21198999999999998</v>
      </c>
      <c r="CM56" s="96">
        <f t="shared" si="110"/>
        <v>-0.21198999999999998</v>
      </c>
      <c r="CN56" s="96">
        <f t="shared" si="111"/>
        <v>-0.21198999999999998</v>
      </c>
      <c r="CO56" s="96">
        <f t="shared" si="112"/>
        <v>-0.21198999999999998</v>
      </c>
      <c r="CP56" s="96">
        <f t="shared" si="113"/>
        <v>-0.21198999999999998</v>
      </c>
      <c r="CQ56" s="96">
        <f t="shared" si="114"/>
        <v>-0.21198999999999998</v>
      </c>
      <c r="CR56" s="96">
        <f t="shared" si="115"/>
        <v>-0.21198999999999998</v>
      </c>
      <c r="CS56" s="96">
        <f t="shared" si="116"/>
        <v>-0.21198999999999998</v>
      </c>
      <c r="CT56" s="96">
        <f t="shared" si="117"/>
        <v>-0.21198999999999998</v>
      </c>
      <c r="CU56" s="96">
        <f t="shared" si="118"/>
        <v>-0.21198999999999998</v>
      </c>
      <c r="CV56" s="96">
        <f t="shared" si="119"/>
        <v>-0.21198999999999998</v>
      </c>
      <c r="CW56" s="96">
        <f t="shared" si="120"/>
        <v>-0.21198999999999998</v>
      </c>
      <c r="CX56" s="96">
        <f>MAX(0,(IF(CL56&gt;0,(CL56-ROUNDDOWN(CL56,1))/0.1*LOOKUP(ROUNDUP(CL56+81.1,1),CB!$A:$A,CB!$C:$C)+(1-(CL56-ROUNDDOWN(CL56,1))/0.1)*LOOKUP(ROUNDDOWN(CL56+81.1,1),CB!$A:$A,CB!$C:$C),(CL56-ROUNDDOWN(CL56-0.1,1))/0.1*LOOKUP(ROUNDUP(CL56+81.1,1),CB!$A:$A,CB!$C:$C)+(1-(CL56-ROUNDDOWN(CL56-0.1,1))/0.1)*LOOKUP(ROUNDDOWN(CL56+81.1,1),CB!$A:$A,CB!$C:$C))-LOOKUP(81.1,CB!$A:$A,CB!$C:$C))/(1-(BINOMDIST(97,162,0.5,TRUE)-BINOMDIST(87,162,0.5,TRUE)))*$C$2*($B$1^(LEFT(CX$4,4)*1-LEFT($BA$4,4)*1))*(37.75+CL56))</f>
        <v>0</v>
      </c>
      <c r="CY56" s="96">
        <f>MAX(0,(IF(CM56&gt;0,(CM56-ROUNDDOWN(CM56,1))/0.1*LOOKUP(ROUNDUP(CM56+81.1,1),CB!$A:$A,CB!$C:$C)+(1-(CM56-ROUNDDOWN(CM56,1))/0.1)*LOOKUP(ROUNDDOWN(CM56+81.1,1),CB!$A:$A,CB!$C:$C),(CM56-ROUNDDOWN(CM56-0.1,1))/0.1*LOOKUP(ROUNDUP(CM56+81.1,1),CB!$A:$A,CB!$C:$C)+(1-(CM56-ROUNDDOWN(CM56-0.1,1))/0.1)*LOOKUP(ROUNDDOWN(CM56+81.1,1),CB!$A:$A,CB!$C:$C))-LOOKUP(81.1,CB!$A:$A,CB!$C:$C))/(1-(BINOMDIST(97,162,0.5,TRUE)-BINOMDIST(87,162,0.5,TRUE)))*$C$2*($B$1^(LEFT(CY$4,4)*1-LEFT($BA$4,4)*1))*(37.75+CM56))</f>
        <v>0</v>
      </c>
      <c r="CZ56" s="96">
        <f>MAX(0,(IF(CN56&gt;0,(CN56-ROUNDDOWN(CN56,1))/0.1*LOOKUP(ROUNDUP(CN56+81.1,1),CB!$A:$A,CB!$C:$C)+(1-(CN56-ROUNDDOWN(CN56,1))/0.1)*LOOKUP(ROUNDDOWN(CN56+81.1,1),CB!$A:$A,CB!$C:$C),(CN56-ROUNDDOWN(CN56-0.1,1))/0.1*LOOKUP(ROUNDUP(CN56+81.1,1),CB!$A:$A,CB!$C:$C)+(1-(CN56-ROUNDDOWN(CN56-0.1,1))/0.1)*LOOKUP(ROUNDDOWN(CN56+81.1,1),CB!$A:$A,CB!$C:$C))-LOOKUP(81.1,CB!$A:$A,CB!$C:$C))/(1-(BINOMDIST(97,162,0.5,TRUE)-BINOMDIST(87,162,0.5,TRUE)))*$C$2*($B$1^(LEFT(CZ$4,4)*1-LEFT($BA$4,4)*1))*(37.75+CN56))</f>
        <v>0</v>
      </c>
      <c r="DA56" s="96">
        <f>MAX(0,(IF(CO56&gt;0,(CO56-ROUNDDOWN(CO56,1))/0.1*LOOKUP(ROUNDUP(CO56+81.1,1),CB!$A:$A,CB!$C:$C)+(1-(CO56-ROUNDDOWN(CO56,1))/0.1)*LOOKUP(ROUNDDOWN(CO56+81.1,1),CB!$A:$A,CB!$C:$C),(CO56-ROUNDDOWN(CO56-0.1,1))/0.1*LOOKUP(ROUNDUP(CO56+81.1,1),CB!$A:$A,CB!$C:$C)+(1-(CO56-ROUNDDOWN(CO56-0.1,1))/0.1)*LOOKUP(ROUNDDOWN(CO56+81.1,1),CB!$A:$A,CB!$C:$C))-LOOKUP(81.1,CB!$A:$A,CB!$C:$C))/(1-(BINOMDIST(97,162,0.5,TRUE)-BINOMDIST(87,162,0.5,TRUE)))*$C$2*($B$1^(LEFT(DA$4,4)*1-LEFT($BA$4,4)*1))*(37.75+CO56))</f>
        <v>0</v>
      </c>
      <c r="DB56" s="96">
        <f>MAX(0,(IF(CP56&gt;0,(CP56-ROUNDDOWN(CP56,1))/0.1*LOOKUP(ROUNDUP(CP56+81.1,1),CB!$A:$A,CB!$C:$C)+(1-(CP56-ROUNDDOWN(CP56,1))/0.1)*LOOKUP(ROUNDDOWN(CP56+81.1,1),CB!$A:$A,CB!$C:$C),(CP56-ROUNDDOWN(CP56-0.1,1))/0.1*LOOKUP(ROUNDUP(CP56+81.1,1),CB!$A:$A,CB!$C:$C)+(1-(CP56-ROUNDDOWN(CP56-0.1,1))/0.1)*LOOKUP(ROUNDDOWN(CP56+81.1,1),CB!$A:$A,CB!$C:$C))-LOOKUP(81.1,CB!$A:$A,CB!$C:$C))/(1-(BINOMDIST(97,162,0.5,TRUE)-BINOMDIST(87,162,0.5,TRUE)))*$C$2*($B$1^(LEFT(DB$4,4)*1-LEFT($BA$4,4)*1))*(37.75+CP56))</f>
        <v>0</v>
      </c>
      <c r="DC56" s="96">
        <f>MAX(0,(IF(CQ56&gt;0,(CQ56-ROUNDDOWN(CQ56,1))/0.1*LOOKUP(ROUNDUP(CQ56+81.1,1),CB!$A:$A,CB!$C:$C)+(1-(CQ56-ROUNDDOWN(CQ56,1))/0.1)*LOOKUP(ROUNDDOWN(CQ56+81.1,1),CB!$A:$A,CB!$C:$C),(CQ56-ROUNDDOWN(CQ56-0.1,1))/0.1*LOOKUP(ROUNDUP(CQ56+81.1,1),CB!$A:$A,CB!$C:$C)+(1-(CQ56-ROUNDDOWN(CQ56-0.1,1))/0.1)*LOOKUP(ROUNDDOWN(CQ56+81.1,1),CB!$A:$A,CB!$C:$C))-LOOKUP(81.1,CB!$A:$A,CB!$C:$C))/(1-(BINOMDIST(97,162,0.5,TRUE)-BINOMDIST(87,162,0.5,TRUE)))*$C$2*($B$1^(LEFT(DC$4,4)*1-LEFT($BA$4,4)*1))*(37.75+CQ56))</f>
        <v>0</v>
      </c>
      <c r="DD56" s="96">
        <f>MAX(0,(IF(CR56&gt;0,(CR56-ROUNDDOWN(CR56,1))/0.1*LOOKUP(ROUNDUP(CR56+81.1,1),CB!$A:$A,CB!$C:$C)+(1-(CR56-ROUNDDOWN(CR56,1))/0.1)*LOOKUP(ROUNDDOWN(CR56+81.1,1),CB!$A:$A,CB!$C:$C),(CR56-ROUNDDOWN(CR56-0.1,1))/0.1*LOOKUP(ROUNDUP(CR56+81.1,1),CB!$A:$A,CB!$C:$C)+(1-(CR56-ROUNDDOWN(CR56-0.1,1))/0.1)*LOOKUP(ROUNDDOWN(CR56+81.1,1),CB!$A:$A,CB!$C:$C))-LOOKUP(81.1,CB!$A:$A,CB!$C:$C))/(1-(BINOMDIST(97,162,0.5,TRUE)-BINOMDIST(87,162,0.5,TRUE)))*$C$2*($B$1^(LEFT(DD$4,4)*1-LEFT($BA$4,4)*1))*(37.75+CR56))</f>
        <v>0</v>
      </c>
      <c r="DE56" s="96">
        <f>MAX(0,(IF(CS56&gt;0,(CS56-ROUNDDOWN(CS56,1))/0.1*LOOKUP(ROUNDUP(CS56+81.1,1),CB!$A:$A,CB!$C:$C)+(1-(CS56-ROUNDDOWN(CS56,1))/0.1)*LOOKUP(ROUNDDOWN(CS56+81.1,1),CB!$A:$A,CB!$C:$C),(CS56-ROUNDDOWN(CS56-0.1,1))/0.1*LOOKUP(ROUNDUP(CS56+81.1,1),CB!$A:$A,CB!$C:$C)+(1-(CS56-ROUNDDOWN(CS56-0.1,1))/0.1)*LOOKUP(ROUNDDOWN(CS56+81.1,1),CB!$A:$A,CB!$C:$C))-LOOKUP(81.1,CB!$A:$A,CB!$C:$C))/(1-(BINOMDIST(97,162,0.5,TRUE)-BINOMDIST(87,162,0.5,TRUE)))*$C$2*($B$1^(LEFT(DE$4,4)*1-LEFT($BA$4,4)*1))*(37.75+CS56))</f>
        <v>0</v>
      </c>
      <c r="DF56" s="96">
        <f>MAX(0,(IF(CT56&gt;0,(CT56-ROUNDDOWN(CT56,1))/0.1*LOOKUP(ROUNDUP(CT56+81.1,1),CB!$A:$A,CB!$C:$C)+(1-(CT56-ROUNDDOWN(CT56,1))/0.1)*LOOKUP(ROUNDDOWN(CT56+81.1,1),CB!$A:$A,CB!$C:$C),(CT56-ROUNDDOWN(CT56-0.1,1))/0.1*LOOKUP(ROUNDUP(CT56+81.1,1),CB!$A:$A,CB!$C:$C)+(1-(CT56-ROUNDDOWN(CT56-0.1,1))/0.1)*LOOKUP(ROUNDDOWN(CT56+81.1,1),CB!$A:$A,CB!$C:$C))-LOOKUP(81.1,CB!$A:$A,CB!$C:$C))/(1-(BINOMDIST(97,162,0.5,TRUE)-BINOMDIST(87,162,0.5,TRUE)))*$C$2*($B$1^(LEFT(DF$4,4)*1-LEFT($BA$4,4)*1))*(37.75+CT56))</f>
        <v>0</v>
      </c>
      <c r="DG56" s="96">
        <f>MAX(0,(IF(CU56&gt;0,(CU56-ROUNDDOWN(CU56,1))/0.1*LOOKUP(ROUNDUP(CU56+81.1,1),CB!$A:$A,CB!$C:$C)+(1-(CU56-ROUNDDOWN(CU56,1))/0.1)*LOOKUP(ROUNDDOWN(CU56+81.1,1),CB!$A:$A,CB!$C:$C),(CU56-ROUNDDOWN(CU56-0.1,1))/0.1*LOOKUP(ROUNDUP(CU56+81.1,1),CB!$A:$A,CB!$C:$C)+(1-(CU56-ROUNDDOWN(CU56-0.1,1))/0.1)*LOOKUP(ROUNDDOWN(CU56+81.1,1),CB!$A:$A,CB!$C:$C))-LOOKUP(81.1,CB!$A:$A,CB!$C:$C))/(1-(BINOMDIST(97,162,0.5,TRUE)-BINOMDIST(87,162,0.5,TRUE)))*$C$2*($B$1^(LEFT(DG$4,4)*1-LEFT($BA$4,4)*1))*(37.75+CU56))</f>
        <v>0</v>
      </c>
      <c r="DH56" s="96">
        <f>MAX(0,(IF(CV56&gt;0,(CV56-ROUNDDOWN(CV56,1))/0.1*LOOKUP(ROUNDUP(CV56+81.1,1),CB!$A:$A,CB!$C:$C)+(1-(CV56-ROUNDDOWN(CV56,1))/0.1)*LOOKUP(ROUNDDOWN(CV56+81.1,1),CB!$A:$A,CB!$C:$C),(CV56-ROUNDDOWN(CV56-0.1,1))/0.1*LOOKUP(ROUNDUP(CV56+81.1,1),CB!$A:$A,CB!$C:$C)+(1-(CV56-ROUNDDOWN(CV56-0.1,1))/0.1)*LOOKUP(ROUNDDOWN(CV56+81.1,1),CB!$A:$A,CB!$C:$C))-LOOKUP(81.1,CB!$A:$A,CB!$C:$C))/(1-(BINOMDIST(97,162,0.5,TRUE)-BINOMDIST(87,162,0.5,TRUE)))*$C$2*($B$1^(LEFT(DH$4,4)*1-LEFT($BA$4,4)*1))*(37.75+CV56))</f>
        <v>0</v>
      </c>
      <c r="DI56" s="96">
        <f>MAX(0,(IF(CW56&gt;0,(CW56-ROUNDDOWN(CW56,1))/0.1*LOOKUP(ROUNDUP(CW56+81.1,1),CB!$A:$A,CB!$C:$C)+(1-(CW56-ROUNDDOWN(CW56,1))/0.1)*LOOKUP(ROUNDDOWN(CW56+81.1,1),CB!$A:$A,CB!$C:$C),(CW56-ROUNDDOWN(CW56-0.1,1))/0.1*LOOKUP(ROUNDUP(CW56+81.1,1),CB!$A:$A,CB!$C:$C)+(1-(CW56-ROUNDDOWN(CW56-0.1,1))/0.1)*LOOKUP(ROUNDDOWN(CW56+81.1,1),CB!$A:$A,CB!$C:$C))-LOOKUP(81.1,CB!$A:$A,CB!$C:$C))/(1-(BINOMDIST(97,162,0.5,TRUE)-BINOMDIST(87,162,0.5,TRUE)))*$C$2*($B$1^(LEFT(DI$4,4)*1-LEFT($BA$4,4)*1))*(37.75+CW56))</f>
        <v>0</v>
      </c>
      <c r="DJ56" s="90">
        <f t="shared" si="121"/>
        <v>0</v>
      </c>
      <c r="DK56" s="132"/>
      <c r="DL56" s="132">
        <f t="shared" si="122"/>
        <v>0.5</v>
      </c>
      <c r="DM56" s="132">
        <f t="shared" si="123"/>
        <v>1</v>
      </c>
      <c r="DN56" s="132">
        <f t="shared" si="124"/>
        <v>1.5</v>
      </c>
      <c r="DO56" s="132">
        <f t="shared" si="125"/>
        <v>2</v>
      </c>
      <c r="DP56" s="132">
        <f t="shared" si="126"/>
        <v>2.5</v>
      </c>
      <c r="DQ56" s="132">
        <f t="shared" si="127"/>
        <v>3</v>
      </c>
      <c r="DR56" s="132">
        <f t="shared" si="128"/>
        <v>3.5</v>
      </c>
      <c r="DS56" s="132">
        <f t="shared" si="129"/>
        <v>4</v>
      </c>
      <c r="DT56" s="132">
        <f t="shared" si="130"/>
        <v>4.5</v>
      </c>
      <c r="DU56" s="132">
        <f t="shared" si="131"/>
        <v>5</v>
      </c>
      <c r="DV56" s="132"/>
      <c r="DW56" s="132"/>
      <c r="DX56" s="132"/>
      <c r="DY56" s="132"/>
      <c r="DZ56" s="132"/>
      <c r="EA56" s="132"/>
      <c r="EB56" s="132"/>
      <c r="EC56" s="132"/>
      <c r="ED56" s="132"/>
      <c r="EE56" s="132"/>
      <c r="ER56" s="132"/>
      <c r="ES56" s="132"/>
      <c r="ET56" s="132"/>
      <c r="EU56" s="132"/>
      <c r="EV56" s="132"/>
      <c r="EW56" s="132"/>
      <c r="EX56" s="132"/>
      <c r="EY56" s="132"/>
      <c r="EZ56" s="132"/>
      <c r="FA56" s="132"/>
      <c r="FB56" s="132"/>
      <c r="FC56" s="132"/>
    </row>
    <row r="57" spans="1:159" x14ac:dyDescent="0.2">
      <c r="A57">
        <v>476883</v>
      </c>
      <c r="B57" s="99" t="str">
        <f>INDEX([1]Bios!$O:$O,MATCH(A57,[1]Bios!$C:$C,0))</f>
        <v>Alvarez, Pedro</v>
      </c>
      <c r="C57" s="92" t="s">
        <v>62</v>
      </c>
      <c r="D57" s="94">
        <f>LOOKUP(IF(INDEX([1]Bios!$M:$M,MATCH(A57,[1]Bios!$C:$C,0))="P",INDEX([1]Pitchers!$Q:$Q,MATCH(A57,[1]Pitchers!$A:$A,0)),INDEX([1]Hitters!$AV:$AV,MATCH(A57,[1]Hitters!$A:$A,0))),Positions!A:A,Positions!B:B)</f>
        <v>3</v>
      </c>
      <c r="E57" s="137">
        <v>1</v>
      </c>
      <c r="F57" s="138">
        <f t="shared" si="68"/>
        <v>8.1282456564327461</v>
      </c>
      <c r="G57" s="138">
        <v>6</v>
      </c>
      <c r="H57" s="94"/>
      <c r="I57" s="93">
        <f>6</f>
        <v>6</v>
      </c>
      <c r="J57" s="93">
        <f>6</f>
        <v>6</v>
      </c>
      <c r="K57" s="94">
        <f>MIN(IF(D57&gt;1,INDEX([1]Hitters!$DA:$DA,MATCH(A57,[1]Hitters!$A:$A,0)),INDEX([1]Pitchers!$DA:$DA,MATCH(A57,[1]Pitchers!$A:$A,0))),J57)</f>
        <v>5.1016666666666666</v>
      </c>
      <c r="L57" s="94">
        <f t="shared" si="69"/>
        <v>4</v>
      </c>
      <c r="M57" s="95">
        <f>IF(D57&gt;1,INDEX([1]Hitters!$CV:$CV,MATCH($A57,[1]Hitters!$A:$A,0)),INDEX([1]Pitchers!$CP:$CP,MATCH($A57,[1]Pitchers!$A:$A,0)))</f>
        <v>29.375</v>
      </c>
      <c r="N57" s="90">
        <f t="shared" si="70"/>
        <v>2.1282456564327452</v>
      </c>
      <c r="O57" s="97">
        <f>IF($D57&gt;1,INDEX([1]Hitters!$AF:$AF,MATCH($A57,[1]Hitters!$A:$A,0)),INDEX([1]Pitchers!$AJ:$AJ,MATCH($A57,[1]Pitchers!$A:$A,0))*IF(OR(AND($D57=0,INDEX([1]Pitchers!$Q:$Q,MATCH($A57,[1]Pitchers!$A:$A,0))="R"),AND($D57=1,INDEX([1]Pitchers!$Q:$Q,MATCH($A57,[1]Pitchers!$A:$A,0))="S")),1,IF($D57=0,0.83+(1-INDEX([1]Pitchers!$BE:$BE,MATCH($A57,[1]Pitchers!$A:$A,0)))/8,1/(0.83+(1-INDEX([1]Pitchers!$BE:$BE,MATCH($A57,[1]Pitchers!$A:$A,0)))/8))))</f>
        <v>0.2735348104758672</v>
      </c>
      <c r="P57" s="97">
        <f>IF($D57&gt;1,O57+(LOOKUP(ROUNDDOWN($M57+RIGHT(P$4,4)*1-2016,0),Age!$A:$A,Age!$C:$C)*(1-($M57+RIGHT(P$4,4)*1-2016-ROUNDDOWN($M57+RIGHT(P$4,4)*1-2016,0)))+LOOKUP(ROUNDUP($M57+RIGHT(P$4,4)*1-2016,0),Age!$A:$A,Age!$C:$C)*(($M57+RIGHT(P$4,4)*1-2016-ROUNDDOWN($M57+RIGHT(P$4,4)*1-2016,0))))*IF($M57+RIGHT(P$4,4)*1-2016&gt;27,1,INDEX([1]Hitters!$BG:$BG,MATCH($A57,[1]Hitters!$A:$A,0))),O57*(1-(1-(LOOKUP(ROUNDDOWN($M57+RIGHT(P$4,4)*1-2016,0),Age!$A:$A,Age!$L:$L)*(1-($M57+RIGHT(P$4,4)*1-2016-ROUNDDOWN($M57+RIGHT(P$4,4)*1-2016,0)))+LOOKUP(ROUNDUP($M57+RIGHT(P$4,4)*1-2016,0),Age!$A:$A,Age!$L:$L)*(($M57+RIGHT(P$4,4)*1-2016-ROUNDDOWN($M57+RIGHT(P$4,4)*1-2016,0)))))*IF($M57+RIGHT(P$4,4)*1-2016&gt;27,1,INDEX([1]Pitchers!$BE:$BE,MATCH($A57,[1]Pitchers!$A:$A,0)))))</f>
        <v>0.27092231047586718</v>
      </c>
      <c r="Q57" s="97">
        <f>IF($D57&gt;1,P57+(LOOKUP(ROUNDDOWN($M57+RIGHT(Q$4,4)*1-2016,0),Age!$A:$A,Age!$C:$C)*(1-($M57+RIGHT(Q$4,4)*1-2016-ROUNDDOWN($M57+RIGHT(Q$4,4)*1-2016,0)))+LOOKUP(ROUNDUP($M57+RIGHT(Q$4,4)*1-2016,0),Age!$A:$A,Age!$C:$C)*(($M57+RIGHT(Q$4,4)*1-2016-ROUNDDOWN($M57+RIGHT(Q$4,4)*1-2016,0))))*IF($M57+RIGHT(Q$4,4)*1-2016&gt;27,1,INDEX([1]Hitters!$BG:$BG,MATCH($A57,[1]Hitters!$A:$A,0))),P57*(1-(1-(LOOKUP(ROUNDDOWN($M57+RIGHT(Q$4,4)*1-2016,0),Age!$A:$A,Age!$L:$L)*(1-($M57+RIGHT(Q$4,4)*1-2016-ROUNDDOWN($M57+RIGHT(Q$4,4)*1-2016,0)))+LOOKUP(ROUNDUP($M57+RIGHT(Q$4,4)*1-2016,0),Age!$A:$A,Age!$L:$L)*(($M57+RIGHT(Q$4,4)*1-2016-ROUNDDOWN($M57+RIGHT(Q$4,4)*1-2016,0)))))*IF($M57+RIGHT(Q$4,4)*1-2016&gt;27,1,INDEX([1]Pitchers!$BE:$BE,MATCH($A57,[1]Pitchers!$A:$A,0)))))</f>
        <v>0.26720981047586717</v>
      </c>
      <c r="R57" s="97">
        <f>IF($D57&gt;1,Q57+(LOOKUP(ROUNDDOWN($M57+RIGHT(R$4,4)*1-2016,0),Age!$A:$A,Age!$C:$C)*(1-($M57+RIGHT(R$4,4)*1-2016-ROUNDDOWN($M57+RIGHT(R$4,4)*1-2016,0)))+LOOKUP(ROUNDUP($M57+RIGHT(R$4,4)*1-2016,0),Age!$A:$A,Age!$C:$C)*(($M57+RIGHT(R$4,4)*1-2016-ROUNDDOWN($M57+RIGHT(R$4,4)*1-2016,0))))*IF($M57+RIGHT(R$4,4)*1-2016&gt;27,1,INDEX([1]Hitters!$BG:$BG,MATCH($A57,[1]Hitters!$A:$A,0))),Q57*(1-(1-(LOOKUP(ROUNDDOWN($M57+RIGHT(R$4,4)*1-2016,0),Age!$A:$A,Age!$L:$L)*(1-($M57+RIGHT(R$4,4)*1-2016-ROUNDDOWN($M57+RIGHT(R$4,4)*1-2016,0)))+LOOKUP(ROUNDUP($M57+RIGHT(R$4,4)*1-2016,0),Age!$A:$A,Age!$L:$L)*(($M57+RIGHT(R$4,4)*1-2016-ROUNDDOWN($M57+RIGHT(R$4,4)*1-2016,0)))))*IF($M57+RIGHT(R$4,4)*1-2016&gt;27,1,INDEX([1]Pitchers!$BE:$BE,MATCH($A57,[1]Pitchers!$A:$A,0)))))</f>
        <v>0.26239731047586717</v>
      </c>
      <c r="S57" s="97">
        <f>IF($D57&gt;1,R57+(LOOKUP(ROUNDDOWN($M57+RIGHT(S$4,4)*1-2016,0),Age!$A:$A,Age!$C:$C)*(1-($M57+RIGHT(S$4,4)*1-2016-ROUNDDOWN($M57+RIGHT(S$4,4)*1-2016,0)))+LOOKUP(ROUNDUP($M57+RIGHT(S$4,4)*1-2016,0),Age!$A:$A,Age!$C:$C)*(($M57+RIGHT(S$4,4)*1-2016-ROUNDDOWN($M57+RIGHT(S$4,4)*1-2016,0))))*IF($M57+RIGHT(S$4,4)*1-2016&gt;27,1,INDEX([1]Hitters!$BG:$BG,MATCH($A57,[1]Hitters!$A:$A,0))),R57*(1-(1-(LOOKUP(ROUNDDOWN($M57+RIGHT(S$4,4)*1-2016,0),Age!$A:$A,Age!$L:$L)*(1-($M57+RIGHT(S$4,4)*1-2016-ROUNDDOWN($M57+RIGHT(S$4,4)*1-2016,0)))+LOOKUP(ROUNDUP($M57+RIGHT(S$4,4)*1-2016,0),Age!$A:$A,Age!$L:$L)*(($M57+RIGHT(S$4,4)*1-2016-ROUNDDOWN($M57+RIGHT(S$4,4)*1-2016,0)))))*IF($M57+RIGHT(S$4,4)*1-2016&gt;27,1,INDEX([1]Pitchers!$BE:$BE,MATCH($A57,[1]Pitchers!$A:$A,0)))))</f>
        <v>0.25648481047586719</v>
      </c>
      <c r="T57" s="97">
        <f>IF($D57&gt;1,S57+(LOOKUP(ROUNDDOWN($M57+RIGHT(T$4,4)*1-2016,0),Age!$A:$A,Age!$C:$C)*(1-($M57+RIGHT(T$4,4)*1-2016-ROUNDDOWN($M57+RIGHT(T$4,4)*1-2016,0)))+LOOKUP(ROUNDUP($M57+RIGHT(T$4,4)*1-2016,0),Age!$A:$A,Age!$C:$C)*(($M57+RIGHT(T$4,4)*1-2016-ROUNDDOWN($M57+RIGHT(T$4,4)*1-2016,0))))*IF($M57+RIGHT(T$4,4)*1-2016&gt;27,1,INDEX([1]Hitters!$BG:$BG,MATCH($A57,[1]Hitters!$A:$A,0))),S57*(1-(1-(LOOKUP(ROUNDDOWN($M57+RIGHT(T$4,4)*1-2016,0),Age!$A:$A,Age!$L:$L)*(1-($M57+RIGHT(T$4,4)*1-2016-ROUNDDOWN($M57+RIGHT(T$4,4)*1-2016,0)))+LOOKUP(ROUNDUP($M57+RIGHT(T$4,4)*1-2016,0),Age!$A:$A,Age!$L:$L)*(($M57+RIGHT(T$4,4)*1-2016-ROUNDDOWN($M57+RIGHT(T$4,4)*1-2016,0)))))*IF($M57+RIGHT(T$4,4)*1-2016&gt;27,1,INDEX([1]Pitchers!$BE:$BE,MATCH($A57,[1]Pitchers!$A:$A,0)))))</f>
        <v>0.24947231047586718</v>
      </c>
      <c r="U57" s="97">
        <f>IF($D57&gt;1,T57+(LOOKUP(ROUNDDOWN($M57+RIGHT(U$4,4)*1-2016,0),Age!$A:$A,Age!$C:$C)*(1-($M57+RIGHT(U$4,4)*1-2016-ROUNDDOWN($M57+RIGHT(U$4,4)*1-2016,0)))+LOOKUP(ROUNDUP($M57+RIGHT(U$4,4)*1-2016,0),Age!$A:$A,Age!$C:$C)*(($M57+RIGHT(U$4,4)*1-2016-ROUNDDOWN($M57+RIGHT(U$4,4)*1-2016,0))))*IF($M57+RIGHT(U$4,4)*1-2016&gt;27,1,INDEX([1]Hitters!$BG:$BG,MATCH($A57,[1]Hitters!$A:$A,0))),T57*(1-(1-(LOOKUP(ROUNDDOWN($M57+RIGHT(U$4,4)*1-2016,0),Age!$A:$A,Age!$L:$L)*(1-($M57+RIGHT(U$4,4)*1-2016-ROUNDDOWN($M57+RIGHT(U$4,4)*1-2016,0)))+LOOKUP(ROUNDUP($M57+RIGHT(U$4,4)*1-2016,0),Age!$A:$A,Age!$L:$L)*(($M57+RIGHT(U$4,4)*1-2016-ROUNDDOWN($M57+RIGHT(U$4,4)*1-2016,0)))))*IF($M57+RIGHT(U$4,4)*1-2016&gt;27,1,INDEX([1]Pitchers!$BE:$BE,MATCH($A57,[1]Pitchers!$A:$A,0)))))</f>
        <v>0.24135981047586719</v>
      </c>
      <c r="V57" s="97">
        <f>IF($D57&gt;1,U57+(LOOKUP(ROUNDDOWN($M57+RIGHT(V$4,4)*1-2016,0),Age!$A:$A,Age!$C:$C)*(1-($M57+RIGHT(V$4,4)*1-2016-ROUNDDOWN($M57+RIGHT(V$4,4)*1-2016,0)))+LOOKUP(ROUNDUP($M57+RIGHT(V$4,4)*1-2016,0),Age!$A:$A,Age!$C:$C)*(($M57+RIGHT(V$4,4)*1-2016-ROUNDDOWN($M57+RIGHT(V$4,4)*1-2016,0))))*IF($M57+RIGHT(V$4,4)*1-2016&gt;27,1,INDEX([1]Hitters!$BG:$BG,MATCH($A57,[1]Hitters!$A:$A,0))),U57*(1-(1-(LOOKUP(ROUNDDOWN($M57+RIGHT(V$4,4)*1-2016,0),Age!$A:$A,Age!$L:$L)*(1-($M57+RIGHT(V$4,4)*1-2016-ROUNDDOWN($M57+RIGHT(V$4,4)*1-2016,0)))+LOOKUP(ROUNDUP($M57+RIGHT(V$4,4)*1-2016,0),Age!$A:$A,Age!$L:$L)*(($M57+RIGHT(V$4,4)*1-2016-ROUNDDOWN($M57+RIGHT(V$4,4)*1-2016,0)))))*IF($M57+RIGHT(V$4,4)*1-2016&gt;27,1,INDEX([1]Pitchers!$BE:$BE,MATCH($A57,[1]Pitchers!$A:$A,0)))))</f>
        <v>0.23255981047586718</v>
      </c>
      <c r="W57" s="97">
        <f>IF($D57&gt;1,V57+(LOOKUP(ROUNDDOWN($M57+RIGHT(W$4,4)*1-2016,0),Age!$A:$A,Age!$C:$C)*(1-($M57+RIGHT(W$4,4)*1-2016-ROUNDDOWN($M57+RIGHT(W$4,4)*1-2016,0)))+LOOKUP(ROUNDUP($M57+RIGHT(W$4,4)*1-2016,0),Age!$A:$A,Age!$C:$C)*(($M57+RIGHT(W$4,4)*1-2016-ROUNDDOWN($M57+RIGHT(W$4,4)*1-2016,0))))*IF($M57+RIGHT(W$4,4)*1-2016&gt;27,1,INDEX([1]Hitters!$BG:$BG,MATCH($A57,[1]Hitters!$A:$A,0))),V57*(1-(1-(LOOKUP(ROUNDDOWN($M57+RIGHT(W$4,4)*1-2016,0),Age!$A:$A,Age!$L:$L)*(1-($M57+RIGHT(W$4,4)*1-2016-ROUNDDOWN($M57+RIGHT(W$4,4)*1-2016,0)))+LOOKUP(ROUNDUP($M57+RIGHT(W$4,4)*1-2016,0),Age!$A:$A,Age!$L:$L)*(($M57+RIGHT(W$4,4)*1-2016-ROUNDDOWN($M57+RIGHT(W$4,4)*1-2016,0)))))*IF($M57+RIGHT(W$4,4)*1-2016&gt;27,1,INDEX([1]Pitchers!$BE:$BE,MATCH($A57,[1]Pitchers!$A:$A,0)))))</f>
        <v>0.22375981047586718</v>
      </c>
      <c r="X57" s="97">
        <f>IF($D57&gt;1,W57+(LOOKUP(ROUNDDOWN($M57+RIGHT(X$4,4)*1-2016,0),Age!$A:$A,Age!$C:$C)*(1-($M57+RIGHT(X$4,4)*1-2016-ROUNDDOWN($M57+RIGHT(X$4,4)*1-2016,0)))+LOOKUP(ROUNDUP($M57+RIGHT(X$4,4)*1-2016,0),Age!$A:$A,Age!$C:$C)*(($M57+RIGHT(X$4,4)*1-2016-ROUNDDOWN($M57+RIGHT(X$4,4)*1-2016,0))))*IF($M57+RIGHT(X$4,4)*1-2016&gt;27,1,INDEX([1]Hitters!$BG:$BG,MATCH($A57,[1]Hitters!$A:$A,0))),W57*(1-(1-(LOOKUP(ROUNDDOWN($M57+RIGHT(X$4,4)*1-2016,0),Age!$A:$A,Age!$L:$L)*(1-($M57+RIGHT(X$4,4)*1-2016-ROUNDDOWN($M57+RIGHT(X$4,4)*1-2016,0)))+LOOKUP(ROUNDUP($M57+RIGHT(X$4,4)*1-2016,0),Age!$A:$A,Age!$L:$L)*(($M57+RIGHT(X$4,4)*1-2016-ROUNDDOWN($M57+RIGHT(X$4,4)*1-2016,0)))))*IF($M57+RIGHT(X$4,4)*1-2016&gt;27,1,INDEX([1]Pitchers!$BE:$BE,MATCH($A57,[1]Pitchers!$A:$A,0)))))</f>
        <v>0.21495981047586718</v>
      </c>
      <c r="Y57" s="97">
        <f>IF($D57&gt;1,X57+(LOOKUP(ROUNDDOWN($M57+RIGHT(Y$4,4)*1-2016,0),Age!$A:$A,Age!$C:$C)*(1-($M57+RIGHT(Y$4,4)*1-2016-ROUNDDOWN($M57+RIGHT(Y$4,4)*1-2016,0)))+LOOKUP(ROUNDUP($M57+RIGHT(Y$4,4)*1-2016,0),Age!$A:$A,Age!$C:$C)*(($M57+RIGHT(Y$4,4)*1-2016-ROUNDDOWN($M57+RIGHT(Y$4,4)*1-2016,0))))*IF($M57+RIGHT(Y$4,4)*1-2016&gt;27,1,INDEX([1]Hitters!$BG:$BG,MATCH($A57,[1]Hitters!$A:$A,0))),X57*(1-(1-(LOOKUP(ROUNDDOWN($M57+RIGHT(Y$4,4)*1-2016,0),Age!$A:$A,Age!$L:$L)*(1-($M57+RIGHT(Y$4,4)*1-2016-ROUNDDOWN($M57+RIGHT(Y$4,4)*1-2016,0)))+LOOKUP(ROUNDUP($M57+RIGHT(Y$4,4)*1-2016,0),Age!$A:$A,Age!$L:$L)*(($M57+RIGHT(Y$4,4)*1-2016-ROUNDDOWN($M57+RIGHT(Y$4,4)*1-2016,0)))))*IF($M57+RIGHT(Y$4,4)*1-2016&gt;27,1,INDEX([1]Pitchers!$BE:$BE,MATCH($A57,[1]Pitchers!$A:$A,0)))))</f>
        <v>0.20615981047586718</v>
      </c>
      <c r="Z57" s="97">
        <f>IF($D57&gt;1,Y57+(LOOKUP(ROUNDDOWN($M57+RIGHT(Z$4,4)*1-2016,0),Age!$A:$A,Age!$C:$C)*(1-($M57+RIGHT(Z$4,4)*1-2016-ROUNDDOWN($M57+RIGHT(Z$4,4)*1-2016,0)))+LOOKUP(ROUNDUP($M57+RIGHT(Z$4,4)*1-2016,0),Age!$A:$A,Age!$C:$C)*(($M57+RIGHT(Z$4,4)*1-2016-ROUNDDOWN($M57+RIGHT(Z$4,4)*1-2016,0))))*IF($M57+RIGHT(Z$4,4)*1-2016&gt;27,1,INDEX([1]Hitters!$BG:$BG,MATCH($A57,[1]Hitters!$A:$A,0))),Y57*(1-(1-(LOOKUP(ROUNDDOWN($M57+RIGHT(Z$4,4)*1-2016,0),Age!$A:$A,Age!$L:$L)*(1-($M57+RIGHT(Z$4,4)*1-2016-ROUNDDOWN($M57+RIGHT(Z$4,4)*1-2016,0)))+LOOKUP(ROUNDUP($M57+RIGHT(Z$4,4)*1-2016,0),Age!$A:$A,Age!$L:$L)*(($M57+RIGHT(Z$4,4)*1-2016-ROUNDDOWN($M57+RIGHT(Z$4,4)*1-2016,0)))))*IF($M57+RIGHT(Z$4,4)*1-2016&gt;27,1,INDEX([1]Pitchers!$BE:$BE,MATCH($A57,[1]Pitchers!$A:$A,0)))))</f>
        <v>0.19735981047586718</v>
      </c>
      <c r="AA57" s="96">
        <f>IF($D57=0,0,IF($D57=1,INDEX([1]Pitchers!$FK:$FK,MATCH($A57,[1]Pitchers!$A:$A,0)),MAX(-16,IF($D57=10,-16,IF($D57&lt;2,0,INDEX([1]Hitters!$AZ:$AZ,MATCH($A57,[1]Hitters!$A:$A,0)))))))</f>
        <v>-11.921725883493808</v>
      </c>
      <c r="AB57" s="96">
        <f>IF($D57=0,0,IF($D57=1,INDEX([1]Pitchers!$FK:$FK,MATCH($A57,[1]Pitchers!$A:$A,0)),MAX(-16,IF($D57=2,AA57-MIN(0.75,0.25*(RIGHT(AB$4,4)*1-(RIGHT($AD$4,4)*1)+0.25)*(1-MIN(0.75,INDEX([1]Hitters!$CF:$CF,MATCH($A57,[1]Hitters!$A:$A,0)))/0.75*1)+INDEX([1]Hitters!$CF:$CF,MATCH($A57,[1]Hitters!$A:$A,0)))/0.75*1,IF($D57&gt;6,(AA57-MIN(0.75,0.25*(RIGHT(AB$4,4)*1-(RIGHT($AD$4,4)*1)+0.25)*(1-MIN(0.75,INDEX([1]Hitters!$CF:$CF,MATCH($A57,[1]Hitters!$A:$A,0)))/0.75*1)+INDEX([1]Hitters!$CF:$CF,MATCH($A57,[1]Hitters!$A:$A,0)))/0.75*($M57+RIGHT(AB$4,4)*1-RIGHT($AA$4,4)*1+10)*0.05),IF($D57=3,(AA57-MIN(0.75,0.25*(RIGHT(AB$4,4)*1-(RIGHT($AD$4,4)*1)+0.25)*(1-MIN(0.75,INDEX([1]Hitters!$CF:$CF,MATCH($A57,[1]Hitters!$A:$A,0)))/0.75*1)+INDEX([1]Hitters!$CF:$CF,MATCH($A57,[1]Hitters!$A:$A,0)))/0.75*($M57+RIGHT(AB$4,4)*1-RIGHT($AA$4,4)*1-27)*0.1),(AA57-MIN(0.75,0.25*(RIGHT(AB$4,4)*1-(RIGHT($AD$4,4)*1)+0.25)*(1-MIN(0.75,INDEX([1]Hitters!$CF:$CF,MATCH($A57,[1]Hitters!$A:$A,0)))/0.75*1)+INDEX([1]Hitters!$CF:$CF,MATCH($A57,[1]Hitters!$A:$A,0)))/0.75*($M57+RIGHT(AB$4,4)*1-RIGHT($AA$4,4)*1-20)*0.094)))))))</f>
        <v>-12.259225883493809</v>
      </c>
      <c r="AC57" s="96">
        <f>IF($D57=0,0,IF($D57=1,INDEX([1]Pitchers!$FK:$FK,MATCH($A57,[1]Pitchers!$A:$A,0)),MAX(-16,IF($D57=2,AB57-MIN(0.75,0.25*(RIGHT(AC$4,4)*1-(RIGHT($AD$4,4)*1)+0.25)*(1-MIN(0.75,INDEX([1]Hitters!$CF:$CF,MATCH($A57,[1]Hitters!$A:$A,0)))/0.75*1)+INDEX([1]Hitters!$CF:$CF,MATCH($A57,[1]Hitters!$A:$A,0)))/0.75*1,IF($D57&gt;6,(AB57-MIN(0.75,0.25*(RIGHT(AC$4,4)*1-(RIGHT($AD$4,4)*1)+0.25)*(1-MIN(0.75,INDEX([1]Hitters!$CF:$CF,MATCH($A57,[1]Hitters!$A:$A,0)))/0.75*1)+INDEX([1]Hitters!$CF:$CF,MATCH($A57,[1]Hitters!$A:$A,0)))/0.75*($M57+RIGHT(AC$4,4)*1-RIGHT($AA$4,4)*1+10)*0.05),IF($D57=3,(AB57-MIN(0.75,0.25*(RIGHT(AC$4,4)*1-(RIGHT($AD$4,4)*1)+0.25)*(1-MIN(0.75,INDEX([1]Hitters!$CF:$CF,MATCH($A57,[1]Hitters!$A:$A,0)))/0.75*1)+INDEX([1]Hitters!$CF:$CF,MATCH($A57,[1]Hitters!$A:$A,0)))/0.75*($M57+RIGHT(AC$4,4)*1-RIGHT($AA$4,4)*1-27)*0.1),(AB57-MIN(0.75,0.25*(RIGHT(AC$4,4)*1-(RIGHT($AD$4,4)*1)+0.25)*(1-MIN(0.75,INDEX([1]Hitters!$CF:$CF,MATCH($A57,[1]Hitters!$A:$A,0)))/0.75*1)+INDEX([1]Hitters!$CF:$CF,MATCH($A57,[1]Hitters!$A:$A,0)))/0.75*($M57+RIGHT(AC$4,4)*1-RIGHT($AA$4,4)*1-20)*0.094)))))))</f>
        <v>-12.696725883493809</v>
      </c>
      <c r="AD57" s="96">
        <f>IF($D57=0,0,IF($D57=1,INDEX([1]Pitchers!$FK:$FK,MATCH($A57,[1]Pitchers!$A:$A,0)),MAX(-16,IF($D57=2,AC57-MIN(0.75,0.25*(RIGHT(AD$4,4)*1-(RIGHT($AD$4,4)*1)+0.25)*(1-MIN(0.75,INDEX([1]Hitters!$CF:$CF,MATCH($A57,[1]Hitters!$A:$A,0)))/0.75*1)+INDEX([1]Hitters!$CF:$CF,MATCH($A57,[1]Hitters!$A:$A,0)))/0.75*1,IF($D57&gt;6,(AC57-MIN(0.75,0.25*(RIGHT(AD$4,4)*1-(RIGHT($AD$4,4)*1)+0.25)*(1-MIN(0.75,INDEX([1]Hitters!$CF:$CF,MATCH($A57,[1]Hitters!$A:$A,0)))/0.75*1)+INDEX([1]Hitters!$CF:$CF,MATCH($A57,[1]Hitters!$A:$A,0)))/0.75*($M57+RIGHT(AD$4,4)*1-RIGHT($AA$4,4)*1+10)*0.05),IF($D57=3,(AC57-MIN(0.75,0.25*(RIGHT(AD$4,4)*1-(RIGHT($AD$4,4)*1)+0.25)*(1-MIN(0.75,INDEX([1]Hitters!$CF:$CF,MATCH($A57,[1]Hitters!$A:$A,0)))/0.75*1)+INDEX([1]Hitters!$CF:$CF,MATCH($A57,[1]Hitters!$A:$A,0)))/0.75*($M57+RIGHT(AD$4,4)*1-RIGHT($AA$4,4)*1-27)*0.1),(AC57-MIN(0.75,0.25*(RIGHT(AD$4,4)*1-(RIGHT($AD$4,4)*1)+0.25)*(1-MIN(0.75,INDEX([1]Hitters!$CF:$CF,MATCH($A57,[1]Hitters!$A:$A,0)))/0.75*1)+INDEX([1]Hitters!$CF:$CF,MATCH($A57,[1]Hitters!$A:$A,0)))/0.75*($M57+RIGHT(AD$4,4)*1-RIGHT($AA$4,4)*1-20)*0.094)))))))</f>
        <v>-13.234225883493808</v>
      </c>
      <c r="AE57" s="96">
        <f>IF($D57=0,0,IF($D57=1,INDEX([1]Pitchers!$FK:$FK,MATCH($A57,[1]Pitchers!$A:$A,0)),MAX(-16,IF($D57=2,AD57-MIN(0.75,0.25*(RIGHT(AE$4,4)*1-(RIGHT($AD$4,4)*1)+0.25)*(1-MIN(0.75,INDEX([1]Hitters!$CF:$CF,MATCH($A57,[1]Hitters!$A:$A,0)))/0.75*1)+INDEX([1]Hitters!$CF:$CF,MATCH($A57,[1]Hitters!$A:$A,0)))/0.75*1,IF($D57&gt;6,(AD57-MIN(0.75,0.25*(RIGHT(AE$4,4)*1-(RIGHT($AD$4,4)*1)+0.25)*(1-MIN(0.75,INDEX([1]Hitters!$CF:$CF,MATCH($A57,[1]Hitters!$A:$A,0)))/0.75*1)+INDEX([1]Hitters!$CF:$CF,MATCH($A57,[1]Hitters!$A:$A,0)))/0.75*($M57+RIGHT(AE$4,4)*1-RIGHT($AA$4,4)*1+10)*0.05),IF($D57=3,(AD57-MIN(0.75,0.25*(RIGHT(AE$4,4)*1-(RIGHT($AD$4,4)*1)+0.25)*(1-MIN(0.75,INDEX([1]Hitters!$CF:$CF,MATCH($A57,[1]Hitters!$A:$A,0)))/0.75*1)+INDEX([1]Hitters!$CF:$CF,MATCH($A57,[1]Hitters!$A:$A,0)))/0.75*($M57+RIGHT(AE$4,4)*1-RIGHT($AA$4,4)*1-27)*0.1),(AD57-MIN(0.75,0.25*(RIGHT(AE$4,4)*1-(RIGHT($AD$4,4)*1)+0.25)*(1-MIN(0.75,INDEX([1]Hitters!$CF:$CF,MATCH($A57,[1]Hitters!$A:$A,0)))/0.75*1)+INDEX([1]Hitters!$CF:$CF,MATCH($A57,[1]Hitters!$A:$A,0)))/0.75*($M57+RIGHT(AE$4,4)*1-RIGHT($AA$4,4)*1-20)*0.094)))))))</f>
        <v>-13.871725883493808</v>
      </c>
      <c r="AF57" s="96">
        <f>IF($D57=0,0,IF($D57=1,INDEX([1]Pitchers!$FK:$FK,MATCH($A57,[1]Pitchers!$A:$A,0)),MAX(-16,IF($D57=2,AE57-MIN(0.75,0.25*(RIGHT(AF$4,4)*1-(RIGHT($AD$4,4)*1)+0.25)*(1-MIN(0.75,INDEX([1]Hitters!$CF:$CF,MATCH($A57,[1]Hitters!$A:$A,0)))/0.75*1)+INDEX([1]Hitters!$CF:$CF,MATCH($A57,[1]Hitters!$A:$A,0)))/0.75*1,IF($D57&gt;6,(AE57-MIN(0.75,0.25*(RIGHT(AF$4,4)*1-(RIGHT($AD$4,4)*1)+0.25)*(1-MIN(0.75,INDEX([1]Hitters!$CF:$CF,MATCH($A57,[1]Hitters!$A:$A,0)))/0.75*1)+INDEX([1]Hitters!$CF:$CF,MATCH($A57,[1]Hitters!$A:$A,0)))/0.75*($M57+RIGHT(AF$4,4)*1-RIGHT($AA$4,4)*1+10)*0.05),IF($D57=3,(AE57-MIN(0.75,0.25*(RIGHT(AF$4,4)*1-(RIGHT($AD$4,4)*1)+0.25)*(1-MIN(0.75,INDEX([1]Hitters!$CF:$CF,MATCH($A57,[1]Hitters!$A:$A,0)))/0.75*1)+INDEX([1]Hitters!$CF:$CF,MATCH($A57,[1]Hitters!$A:$A,0)))/0.75*($M57+RIGHT(AF$4,4)*1-RIGHT($AA$4,4)*1-27)*0.1),(AE57-MIN(0.75,0.25*(RIGHT(AF$4,4)*1-(RIGHT($AD$4,4)*1)+0.25)*(1-MIN(0.75,INDEX([1]Hitters!$CF:$CF,MATCH($A57,[1]Hitters!$A:$A,0)))/0.75*1)+INDEX([1]Hitters!$CF:$CF,MATCH($A57,[1]Hitters!$A:$A,0)))/0.75*($M57+RIGHT(AF$4,4)*1-RIGHT($AA$4,4)*1-20)*0.094)))))))</f>
        <v>-14.609225883493808</v>
      </c>
      <c r="AG57" s="96">
        <f>IF($D57=0,0,IF($D57=1,INDEX([1]Pitchers!$FK:$FK,MATCH($A57,[1]Pitchers!$A:$A,0)),MAX(-16,IF($D57=2,AF57-MIN(0.75,0.25*(RIGHT(AG$4,4)*1-(RIGHT($AD$4,4)*1)+0.25)*(1-MIN(0.75,INDEX([1]Hitters!$CF:$CF,MATCH($A57,[1]Hitters!$A:$A,0)))/0.75*1)+INDEX([1]Hitters!$CF:$CF,MATCH($A57,[1]Hitters!$A:$A,0)))/0.75*1,IF($D57&gt;6,(AF57-MIN(0.75,0.25*(RIGHT(AG$4,4)*1-(RIGHT($AD$4,4)*1)+0.25)*(1-MIN(0.75,INDEX([1]Hitters!$CF:$CF,MATCH($A57,[1]Hitters!$A:$A,0)))/0.75*1)+INDEX([1]Hitters!$CF:$CF,MATCH($A57,[1]Hitters!$A:$A,0)))/0.75*($M57+RIGHT(AG$4,4)*1-RIGHT($AA$4,4)*1+10)*0.05),IF($D57=3,(AF57-MIN(0.75,0.25*(RIGHT(AG$4,4)*1-(RIGHT($AD$4,4)*1)+0.25)*(1-MIN(0.75,INDEX([1]Hitters!$CF:$CF,MATCH($A57,[1]Hitters!$A:$A,0)))/0.75*1)+INDEX([1]Hitters!$CF:$CF,MATCH($A57,[1]Hitters!$A:$A,0)))/0.75*($M57+RIGHT(AG$4,4)*1-RIGHT($AA$4,4)*1-27)*0.1),(AF57-MIN(0.75,0.25*(RIGHT(AG$4,4)*1-(RIGHT($AD$4,4)*1)+0.25)*(1-MIN(0.75,INDEX([1]Hitters!$CF:$CF,MATCH($A57,[1]Hitters!$A:$A,0)))/0.75*1)+INDEX([1]Hitters!$CF:$CF,MATCH($A57,[1]Hitters!$A:$A,0)))/0.75*($M57+RIGHT(AG$4,4)*1-RIGHT($AA$4,4)*1-20)*0.094)))))))</f>
        <v>-15.446725883493809</v>
      </c>
      <c r="AH57" s="96">
        <f>IF($D57=0,0,IF($D57=1,INDEX([1]Pitchers!$FK:$FK,MATCH($A57,[1]Pitchers!$A:$A,0)),MAX(-16,IF($D57=2,AG57-MIN(0.75,0.25*(RIGHT(AH$4,4)*1-(RIGHT($AD$4,4)*1)+0.25)*(1-MIN(0.75,INDEX([1]Hitters!$CF:$CF,MATCH($A57,[1]Hitters!$A:$A,0)))/0.75*1)+INDEX([1]Hitters!$CF:$CF,MATCH($A57,[1]Hitters!$A:$A,0)))/0.75*1,IF($D57&gt;6,(AG57-MIN(0.75,0.25*(RIGHT(AH$4,4)*1-(RIGHT($AD$4,4)*1)+0.25)*(1-MIN(0.75,INDEX([1]Hitters!$CF:$CF,MATCH($A57,[1]Hitters!$A:$A,0)))/0.75*1)+INDEX([1]Hitters!$CF:$CF,MATCH($A57,[1]Hitters!$A:$A,0)))/0.75*($M57+RIGHT(AH$4,4)*1-RIGHT($AA$4,4)*1+10)*0.05),IF($D57=3,(AG57-MIN(0.75,0.25*(RIGHT(AH$4,4)*1-(RIGHT($AD$4,4)*1)+0.25)*(1-MIN(0.75,INDEX([1]Hitters!$CF:$CF,MATCH($A57,[1]Hitters!$A:$A,0)))/0.75*1)+INDEX([1]Hitters!$CF:$CF,MATCH($A57,[1]Hitters!$A:$A,0)))/0.75*($M57+RIGHT(AH$4,4)*1-RIGHT($AA$4,4)*1-27)*0.1),(AG57-MIN(0.75,0.25*(RIGHT(AH$4,4)*1-(RIGHT($AD$4,4)*1)+0.25)*(1-MIN(0.75,INDEX([1]Hitters!$CF:$CF,MATCH($A57,[1]Hitters!$A:$A,0)))/0.75*1)+INDEX([1]Hitters!$CF:$CF,MATCH($A57,[1]Hitters!$A:$A,0)))/0.75*($M57+RIGHT(AH$4,4)*1-RIGHT($AA$4,4)*1-20)*0.094)))))))</f>
        <v>-16</v>
      </c>
      <c r="AI57" s="96">
        <f>IF($D57=0,0,IF($D57=1,INDEX([1]Pitchers!$FK:$FK,MATCH($A57,[1]Pitchers!$A:$A,0)),MAX(-16,IF($D57=2,AH57-MIN(0.75,0.25*(RIGHT(AI$4,4)*1-(RIGHT($AD$4,4)*1)+0.25)*(1-MIN(0.75,INDEX([1]Hitters!$CF:$CF,MATCH($A57,[1]Hitters!$A:$A,0)))/0.75*1)+INDEX([1]Hitters!$CF:$CF,MATCH($A57,[1]Hitters!$A:$A,0)))/0.75*1,IF($D57&gt;6,(AH57-MIN(0.75,0.25*(RIGHT(AI$4,4)*1-(RIGHT($AD$4,4)*1)+0.25)*(1-MIN(0.75,INDEX([1]Hitters!$CF:$CF,MATCH($A57,[1]Hitters!$A:$A,0)))/0.75*1)+INDEX([1]Hitters!$CF:$CF,MATCH($A57,[1]Hitters!$A:$A,0)))/0.75*($M57+RIGHT(AI$4,4)*1-RIGHT($AA$4,4)*1+10)*0.05),IF($D57=3,(AH57-MIN(0.75,0.25*(RIGHT(AI$4,4)*1-(RIGHT($AD$4,4)*1)+0.25)*(1-MIN(0.75,INDEX([1]Hitters!$CF:$CF,MATCH($A57,[1]Hitters!$A:$A,0)))/0.75*1)+INDEX([1]Hitters!$CF:$CF,MATCH($A57,[1]Hitters!$A:$A,0)))/0.75*($M57+RIGHT(AI$4,4)*1-RIGHT($AA$4,4)*1-27)*0.1),(AH57-MIN(0.75,0.25*(RIGHT(AI$4,4)*1-(RIGHT($AD$4,4)*1)+0.25)*(1-MIN(0.75,INDEX([1]Hitters!$CF:$CF,MATCH($A57,[1]Hitters!$A:$A,0)))/0.75*1)+INDEX([1]Hitters!$CF:$CF,MATCH($A57,[1]Hitters!$A:$A,0)))/0.75*($M57+RIGHT(AI$4,4)*1-RIGHT($AA$4,4)*1-20)*0.094)))))))</f>
        <v>-16</v>
      </c>
      <c r="AJ57" s="96">
        <f>IF($D57=0,0,IF($D57=1,INDEX([1]Pitchers!$FK:$FK,MATCH($A57,[1]Pitchers!$A:$A,0)),MAX(-16,IF($D57=2,AI57-MIN(0.75,0.25*(RIGHT(AJ$4,4)*1-(RIGHT($AD$4,4)*1)+0.25)*(1-MIN(0.75,INDEX([1]Hitters!$CF:$CF,MATCH($A57,[1]Hitters!$A:$A,0)))/0.75*1)+INDEX([1]Hitters!$CF:$CF,MATCH($A57,[1]Hitters!$A:$A,0)))/0.75*1,IF($D57&gt;6,(AI57-MIN(0.75,0.25*(RIGHT(AJ$4,4)*1-(RIGHT($AD$4,4)*1)+0.25)*(1-MIN(0.75,INDEX([1]Hitters!$CF:$CF,MATCH($A57,[1]Hitters!$A:$A,0)))/0.75*1)+INDEX([1]Hitters!$CF:$CF,MATCH($A57,[1]Hitters!$A:$A,0)))/0.75*($M57+RIGHT(AJ$4,4)*1-RIGHT($AA$4,4)*1+10)*0.05),IF($D57=3,(AI57-MIN(0.75,0.25*(RIGHT(AJ$4,4)*1-(RIGHT($AD$4,4)*1)+0.25)*(1-MIN(0.75,INDEX([1]Hitters!$CF:$CF,MATCH($A57,[1]Hitters!$A:$A,0)))/0.75*1)+INDEX([1]Hitters!$CF:$CF,MATCH($A57,[1]Hitters!$A:$A,0)))/0.75*($M57+RIGHT(AJ$4,4)*1-RIGHT($AA$4,4)*1-27)*0.1),(AI57-MIN(0.75,0.25*(RIGHT(AJ$4,4)*1-(RIGHT($AD$4,4)*1)+0.25)*(1-MIN(0.75,INDEX([1]Hitters!$CF:$CF,MATCH($A57,[1]Hitters!$A:$A,0)))/0.75*1)+INDEX([1]Hitters!$CF:$CF,MATCH($A57,[1]Hitters!$A:$A,0)))/0.75*($M57+RIGHT(AJ$4,4)*1-RIGHT($AA$4,4)*1-20)*0.094)))))))</f>
        <v>-16</v>
      </c>
      <c r="AK57" s="96">
        <f>IF($D57=0,0,IF($D57=1,INDEX([1]Pitchers!$FK:$FK,MATCH($A57,[1]Pitchers!$A:$A,0)),MAX(-16,IF($D57=2,AJ57-MIN(0.75,0.25*(RIGHT(AK$4,4)*1-(RIGHT($AD$4,4)*1)+0.25)*(1-MIN(0.75,INDEX([1]Hitters!$CF:$CF,MATCH($A57,[1]Hitters!$A:$A,0)))/0.75*1)+INDEX([1]Hitters!$CF:$CF,MATCH($A57,[1]Hitters!$A:$A,0)))/0.75*1,IF($D57&gt;6,(AJ57-MIN(0.75,0.25*(RIGHT(AK$4,4)*1-(RIGHT($AD$4,4)*1)+0.25)*(1-MIN(0.75,INDEX([1]Hitters!$CF:$CF,MATCH($A57,[1]Hitters!$A:$A,0)))/0.75*1)+INDEX([1]Hitters!$CF:$CF,MATCH($A57,[1]Hitters!$A:$A,0)))/0.75*($M57+RIGHT(AK$4,4)*1-RIGHT($AA$4,4)*1+10)*0.05),IF($D57=3,(AJ57-MIN(0.75,0.25*(RIGHT(AK$4,4)*1-(RIGHT($AD$4,4)*1)+0.25)*(1-MIN(0.75,INDEX([1]Hitters!$CF:$CF,MATCH($A57,[1]Hitters!$A:$A,0)))/0.75*1)+INDEX([1]Hitters!$CF:$CF,MATCH($A57,[1]Hitters!$A:$A,0)))/0.75*($M57+RIGHT(AK$4,4)*1-RIGHT($AA$4,4)*1-27)*0.1),(AJ57-MIN(0.75,0.25*(RIGHT(AK$4,4)*1-(RIGHT($AD$4,4)*1)+0.25)*(1-MIN(0.75,INDEX([1]Hitters!$CF:$CF,MATCH($A57,[1]Hitters!$A:$A,0)))/0.75*1)+INDEX([1]Hitters!$CF:$CF,MATCH($A57,[1]Hitters!$A:$A,0)))/0.75*($M57+RIGHT(AK$4,4)*1-RIGHT($AA$4,4)*1-20)*0.094)))))))</f>
        <v>-16</v>
      </c>
      <c r="AL57" s="96">
        <f>IF($D57=0,0,IF($D57=1,INDEX([1]Pitchers!$FK:$FK,MATCH($A57,[1]Pitchers!$A:$A,0)),MAX(-16,IF($D57=2,AK57-MIN(0.75,0.25*(RIGHT(AL$4,4)*1-(RIGHT($AD$4,4)*1)+0.25)*(1-MIN(0.75,INDEX([1]Hitters!$CF:$CF,MATCH($A57,[1]Hitters!$A:$A,0)))/0.75*1)+INDEX([1]Hitters!$CF:$CF,MATCH($A57,[1]Hitters!$A:$A,0)))/0.75*1,IF($D57&gt;6,(AK57-MIN(0.75,0.25*(RIGHT(AL$4,4)*1-(RIGHT($AD$4,4)*1)+0.25)*(1-MIN(0.75,INDEX([1]Hitters!$CF:$CF,MATCH($A57,[1]Hitters!$A:$A,0)))/0.75*1)+INDEX([1]Hitters!$CF:$CF,MATCH($A57,[1]Hitters!$A:$A,0)))/0.75*($M57+RIGHT(AL$4,4)*1-RIGHT($AA$4,4)*1+10)*0.05),IF($D57=3,(AK57-MIN(0.75,0.25*(RIGHT(AL$4,4)*1-(RIGHT($AD$4,4)*1)+0.25)*(1-MIN(0.75,INDEX([1]Hitters!$CF:$CF,MATCH($A57,[1]Hitters!$A:$A,0)))/0.75*1)+INDEX([1]Hitters!$CF:$CF,MATCH($A57,[1]Hitters!$A:$A,0)))/0.75*($M57+RIGHT(AL$4,4)*1-RIGHT($AA$4,4)*1-27)*0.1),(AK57-MIN(0.75,0.25*(RIGHT(AL$4,4)*1-(RIGHT($AD$4,4)*1)+0.25)*(1-MIN(0.75,INDEX([1]Hitters!$CF:$CF,MATCH($A57,[1]Hitters!$A:$A,0)))/0.75*1)+INDEX([1]Hitters!$CF:$CF,MATCH($A57,[1]Hitters!$A:$A,0)))/0.75*($M57+RIGHT(AL$4,4)*1-RIGHT($AA$4,4)*1-20)*0.094)))))))</f>
        <v>-16</v>
      </c>
      <c r="AM57" s="98">
        <f>MAX(IF($D57=0,20,IF($D57=1,60,150)),MAX(0,IF($D57&gt;1,INDEX([1]Hitters!$ER:$ER,MATCH($A57,[1]Hitters!$A:$A,0))*(0.4+MAX(0,0.6*MIN(1,(IF(O57="",0,(((4.25+(O57-0.263)*4.2)^(((4.25+(O57-0.263)*4.2)+(4.25-AA57*600/600*4.2/600))^0.285))/((4.25+(O57-0.263)*4.2)^(((4.25+(O57-0.263)*4.2)+(4.25-AA57*600/600*4.2/600))^0.285)+(4.25-AA57*600/600*4.2/600)^(((4.25+(O57-0.263)*4.2)+(4.25-AA57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57,[1]Pitchers!$A:$A,0))))*IF($D57&lt;2,(0.4+0.6*MAX(0,MIN(1,IF($D57=0,((4.25)^(((4.25)+(4.25-(4-O57)*4.25/4*1/9))^0.285)/((4.25)^(((4.25)+(4.25-(4-O57)*4.25/4*1/9))^0.285)+(4.25-(4-O57)*4.25/4*1/9)^(((4.25)+(4.25-(4-O57)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57)))/0.5345*0.0009131+0.0104414*(3.74-MIN(3.74,O57)))*50,(((4.25+(AA57-0.263)*0.32*198*MAX(6,198/33)/198)^(((4.25+(AA57-0.263)*0.32*198*MAX(6,198/33)/198)+(4.25-(4-O57)*4.25/4*MAX(6,198/33)/9))^0.285)/((4.25+(AA57-0.263)*0.32*198*MAX(6,198/33)/198)^(((4.25+(AA57-0.263)*0.32*198*MAX(6,198/33)/198)+(4.25-(4-O57)*4.25/4*MAX(6,198/33)/9))^0.285)+(4.25-(4-O57)*4.25/4*MAX(6,198/33)/9)^(((4.25+(AA57-0.263)*0.32*198*MAX(6,198/33)/198)+(4.25-(4-O57)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57=0,50,198)/0.0065))),1))</f>
        <v>364.77795629775778</v>
      </c>
      <c r="AN57" s="98">
        <f t="shared" si="71"/>
        <v>338.85048195989947</v>
      </c>
      <c r="AO57" s="98">
        <f t="shared" si="72"/>
        <v>300.42753377592192</v>
      </c>
      <c r="AP57" s="98">
        <f t="shared" si="73"/>
        <v>250.77656368658117</v>
      </c>
      <c r="AQ57" s="98">
        <f t="shared" si="74"/>
        <v>191.70191459605124</v>
      </c>
      <c r="AR57" s="98">
        <f t="shared" si="75"/>
        <v>155.95776000000001</v>
      </c>
      <c r="AS57" s="98">
        <f t="shared" si="76"/>
        <v>150</v>
      </c>
      <c r="AT57" s="98">
        <f t="shared" si="77"/>
        <v>150</v>
      </c>
      <c r="AU57" s="98">
        <f t="shared" si="78"/>
        <v>150</v>
      </c>
      <c r="AV57" s="98">
        <f t="shared" si="79"/>
        <v>150</v>
      </c>
      <c r="AW57" s="98">
        <f t="shared" si="80"/>
        <v>150</v>
      </c>
      <c r="AX57" s="98">
        <f t="shared" si="81"/>
        <v>150</v>
      </c>
      <c r="AY57" s="96">
        <f t="shared" si="82"/>
        <v>0.95353070705409315</v>
      </c>
      <c r="AZ57" s="96">
        <f t="shared" si="83"/>
        <v>5.5</v>
      </c>
      <c r="BA57" s="96">
        <f t="shared" si="84"/>
        <v>0.95353070705409315</v>
      </c>
      <c r="BB57" s="96">
        <f t="shared" si="85"/>
        <v>0.77021221710135057</v>
      </c>
      <c r="BC57" s="96">
        <f t="shared" si="86"/>
        <v>0.53930487657248527</v>
      </c>
      <c r="BD57" s="96">
        <f t="shared" si="87"/>
        <v>0.29578558421958345</v>
      </c>
      <c r="BE57" s="96">
        <f t="shared" si="88"/>
        <v>8.1470021936161374E-2</v>
      </c>
      <c r="BF57" s="96">
        <f t="shared" si="89"/>
        <v>0</v>
      </c>
      <c r="BG57" s="96">
        <f t="shared" si="90"/>
        <v>0</v>
      </c>
      <c r="BH57" s="96">
        <f t="shared" si="91"/>
        <v>0</v>
      </c>
      <c r="BI57" s="96">
        <f t="shared" si="92"/>
        <v>0</v>
      </c>
      <c r="BJ57" s="96">
        <f t="shared" si="93"/>
        <v>0</v>
      </c>
      <c r="BK57" s="96">
        <f t="shared" si="94"/>
        <v>0</v>
      </c>
      <c r="BL57" s="96">
        <f t="shared" si="95"/>
        <v>0</v>
      </c>
      <c r="BM57" s="129">
        <f t="shared" si="133"/>
        <v>6</v>
      </c>
      <c r="BN57" s="129" t="str">
        <f t="shared" si="133"/>
        <v/>
      </c>
      <c r="BO57" s="129" t="str">
        <f t="shared" si="133"/>
        <v/>
      </c>
      <c r="BP57" s="129" t="str">
        <f t="shared" si="133"/>
        <v/>
      </c>
      <c r="BQ57" s="129" t="str">
        <f t="shared" si="133"/>
        <v/>
      </c>
      <c r="BR57" s="129" t="str">
        <f t="shared" si="133"/>
        <v/>
      </c>
      <c r="BS57" s="129" t="str">
        <f t="shared" si="133"/>
        <v/>
      </c>
      <c r="BT57" s="129" t="str">
        <f t="shared" si="133"/>
        <v/>
      </c>
      <c r="BU57" s="129" t="str">
        <f t="shared" si="133"/>
        <v/>
      </c>
      <c r="BV57" s="129" t="str">
        <f t="shared" si="133"/>
        <v/>
      </c>
      <c r="BW57" s="129" t="str">
        <f t="shared" si="133"/>
        <v/>
      </c>
      <c r="BX57" s="129" t="str">
        <f t="shared" si="133"/>
        <v/>
      </c>
      <c r="BY57" s="130">
        <f t="shared" si="96"/>
        <v>8.1282456564327461</v>
      </c>
      <c r="BZ57" s="130">
        <f t="shared" si="97"/>
        <v>6.9697826236513452</v>
      </c>
      <c r="CA57" s="130">
        <f t="shared" si="98"/>
        <v>5.2566690113693202</v>
      </c>
      <c r="CB57" s="130">
        <f t="shared" si="99"/>
        <v>3.2392702954575627</v>
      </c>
      <c r="CC57" s="130">
        <f t="shared" si="100"/>
        <v>1.2922185668083301</v>
      </c>
      <c r="CD57" s="130">
        <f t="shared" si="101"/>
        <v>0.5</v>
      </c>
      <c r="CE57" s="130">
        <f t="shared" si="102"/>
        <v>0.5</v>
      </c>
      <c r="CF57" s="130">
        <f t="shared" si="103"/>
        <v>0.5</v>
      </c>
      <c r="CG57" s="130">
        <f t="shared" si="104"/>
        <v>0.5</v>
      </c>
      <c r="CH57" s="130">
        <f t="shared" si="105"/>
        <v>0.5</v>
      </c>
      <c r="CI57" s="130">
        <f t="shared" si="106"/>
        <v>0.5</v>
      </c>
      <c r="CJ57" s="130">
        <f t="shared" si="107"/>
        <v>0.5</v>
      </c>
      <c r="CK57" s="131">
        <f t="shared" si="108"/>
        <v>1</v>
      </c>
      <c r="CL57" s="96">
        <f t="shared" si="109"/>
        <v>-0.36470387141474381</v>
      </c>
      <c r="CM57" s="96">
        <f t="shared" si="110"/>
        <v>-0.45432565460533403</v>
      </c>
      <c r="CN57" s="96">
        <f t="shared" si="111"/>
        <v>-0.54638014498694143</v>
      </c>
      <c r="CO57" s="96">
        <f t="shared" si="112"/>
        <v>-0.61047076163098357</v>
      </c>
      <c r="CP57" s="96">
        <f t="shared" si="113"/>
        <v>-0.61130235703104863</v>
      </c>
      <c r="CQ57" s="96">
        <f t="shared" si="114"/>
        <v>-0.56360015308800004</v>
      </c>
      <c r="CR57" s="96">
        <f t="shared" si="115"/>
        <v>-0.54206999999999994</v>
      </c>
      <c r="CS57" s="96">
        <f t="shared" si="116"/>
        <v>-0.54206999999999994</v>
      </c>
      <c r="CT57" s="96">
        <f t="shared" si="117"/>
        <v>-0.54206999999999994</v>
      </c>
      <c r="CU57" s="96">
        <f t="shared" si="118"/>
        <v>-0.54206999999999994</v>
      </c>
      <c r="CV57" s="96">
        <f t="shared" si="119"/>
        <v>-0.54206999999999994</v>
      </c>
      <c r="CW57" s="96">
        <f t="shared" si="120"/>
        <v>-0.54206999999999994</v>
      </c>
      <c r="CX57" s="96">
        <f>MAX(0,(IF(CL57&gt;0,(CL57-ROUNDDOWN(CL57,1))/0.1*LOOKUP(ROUNDUP(CL57+81.1,1),CB!$A:$A,CB!$C:$C)+(1-(CL57-ROUNDDOWN(CL57,1))/0.1)*LOOKUP(ROUNDDOWN(CL57+81.1,1),CB!$A:$A,CB!$C:$C),(CL57-ROUNDDOWN(CL57-0.1,1))/0.1*LOOKUP(ROUNDUP(CL57+81.1,1),CB!$A:$A,CB!$C:$C)+(1-(CL57-ROUNDDOWN(CL57-0.1,1))/0.1)*LOOKUP(ROUNDDOWN(CL57+81.1,1),CB!$A:$A,CB!$C:$C))-LOOKUP(81.1,CB!$A:$A,CB!$C:$C))/(1-(BINOMDIST(97,162,0.5,TRUE)-BINOMDIST(87,162,0.5,TRUE)))*$C$2*($B$1^(LEFT(CX$4,4)*1-LEFT($BA$4,4)*1))*(37.75+CL57))</f>
        <v>0</v>
      </c>
      <c r="CY57" s="96">
        <f>MAX(0,(IF(CM57&gt;0,(CM57-ROUNDDOWN(CM57,1))/0.1*LOOKUP(ROUNDUP(CM57+81.1,1),CB!$A:$A,CB!$C:$C)+(1-(CM57-ROUNDDOWN(CM57,1))/0.1)*LOOKUP(ROUNDDOWN(CM57+81.1,1),CB!$A:$A,CB!$C:$C),(CM57-ROUNDDOWN(CM57-0.1,1))/0.1*LOOKUP(ROUNDUP(CM57+81.1,1),CB!$A:$A,CB!$C:$C)+(1-(CM57-ROUNDDOWN(CM57-0.1,1))/0.1)*LOOKUP(ROUNDDOWN(CM57+81.1,1),CB!$A:$A,CB!$C:$C))-LOOKUP(81.1,CB!$A:$A,CB!$C:$C))/(1-(BINOMDIST(97,162,0.5,TRUE)-BINOMDIST(87,162,0.5,TRUE)))*$C$2*($B$1^(LEFT(CY$4,4)*1-LEFT($BA$4,4)*1))*(37.75+CM57))</f>
        <v>0</v>
      </c>
      <c r="CZ57" s="96">
        <f>MAX(0,(IF(CN57&gt;0,(CN57-ROUNDDOWN(CN57,1))/0.1*LOOKUP(ROUNDUP(CN57+81.1,1),CB!$A:$A,CB!$C:$C)+(1-(CN57-ROUNDDOWN(CN57,1))/0.1)*LOOKUP(ROUNDDOWN(CN57+81.1,1),CB!$A:$A,CB!$C:$C),(CN57-ROUNDDOWN(CN57-0.1,1))/0.1*LOOKUP(ROUNDUP(CN57+81.1,1),CB!$A:$A,CB!$C:$C)+(1-(CN57-ROUNDDOWN(CN57-0.1,1))/0.1)*LOOKUP(ROUNDDOWN(CN57+81.1,1),CB!$A:$A,CB!$C:$C))-LOOKUP(81.1,CB!$A:$A,CB!$C:$C))/(1-(BINOMDIST(97,162,0.5,TRUE)-BINOMDIST(87,162,0.5,TRUE)))*$C$2*($B$1^(LEFT(CZ$4,4)*1-LEFT($BA$4,4)*1))*(37.75+CN57))</f>
        <v>0</v>
      </c>
      <c r="DA57" s="96">
        <f>MAX(0,(IF(CO57&gt;0,(CO57-ROUNDDOWN(CO57,1))/0.1*LOOKUP(ROUNDUP(CO57+81.1,1),CB!$A:$A,CB!$C:$C)+(1-(CO57-ROUNDDOWN(CO57,1))/0.1)*LOOKUP(ROUNDDOWN(CO57+81.1,1),CB!$A:$A,CB!$C:$C),(CO57-ROUNDDOWN(CO57-0.1,1))/0.1*LOOKUP(ROUNDUP(CO57+81.1,1),CB!$A:$A,CB!$C:$C)+(1-(CO57-ROUNDDOWN(CO57-0.1,1))/0.1)*LOOKUP(ROUNDDOWN(CO57+81.1,1),CB!$A:$A,CB!$C:$C))-LOOKUP(81.1,CB!$A:$A,CB!$C:$C))/(1-(BINOMDIST(97,162,0.5,TRUE)-BINOMDIST(87,162,0.5,TRUE)))*$C$2*($B$1^(LEFT(DA$4,4)*1-LEFT($BA$4,4)*1))*(37.75+CO57))</f>
        <v>0</v>
      </c>
      <c r="DB57" s="96">
        <f>MAX(0,(IF(CP57&gt;0,(CP57-ROUNDDOWN(CP57,1))/0.1*LOOKUP(ROUNDUP(CP57+81.1,1),CB!$A:$A,CB!$C:$C)+(1-(CP57-ROUNDDOWN(CP57,1))/0.1)*LOOKUP(ROUNDDOWN(CP57+81.1,1),CB!$A:$A,CB!$C:$C),(CP57-ROUNDDOWN(CP57-0.1,1))/0.1*LOOKUP(ROUNDUP(CP57+81.1,1),CB!$A:$A,CB!$C:$C)+(1-(CP57-ROUNDDOWN(CP57-0.1,1))/0.1)*LOOKUP(ROUNDDOWN(CP57+81.1,1),CB!$A:$A,CB!$C:$C))-LOOKUP(81.1,CB!$A:$A,CB!$C:$C))/(1-(BINOMDIST(97,162,0.5,TRUE)-BINOMDIST(87,162,0.5,TRUE)))*$C$2*($B$1^(LEFT(DB$4,4)*1-LEFT($BA$4,4)*1))*(37.75+CP57))</f>
        <v>0</v>
      </c>
      <c r="DC57" s="96">
        <f>MAX(0,(IF(CQ57&gt;0,(CQ57-ROUNDDOWN(CQ57,1))/0.1*LOOKUP(ROUNDUP(CQ57+81.1,1),CB!$A:$A,CB!$C:$C)+(1-(CQ57-ROUNDDOWN(CQ57,1))/0.1)*LOOKUP(ROUNDDOWN(CQ57+81.1,1),CB!$A:$A,CB!$C:$C),(CQ57-ROUNDDOWN(CQ57-0.1,1))/0.1*LOOKUP(ROUNDUP(CQ57+81.1,1),CB!$A:$A,CB!$C:$C)+(1-(CQ57-ROUNDDOWN(CQ57-0.1,1))/0.1)*LOOKUP(ROUNDDOWN(CQ57+81.1,1),CB!$A:$A,CB!$C:$C))-LOOKUP(81.1,CB!$A:$A,CB!$C:$C))/(1-(BINOMDIST(97,162,0.5,TRUE)-BINOMDIST(87,162,0.5,TRUE)))*$C$2*($B$1^(LEFT(DC$4,4)*1-LEFT($BA$4,4)*1))*(37.75+CQ57))</f>
        <v>0</v>
      </c>
      <c r="DD57" s="96">
        <f>MAX(0,(IF(CR57&gt;0,(CR57-ROUNDDOWN(CR57,1))/0.1*LOOKUP(ROUNDUP(CR57+81.1,1),CB!$A:$A,CB!$C:$C)+(1-(CR57-ROUNDDOWN(CR57,1))/0.1)*LOOKUP(ROUNDDOWN(CR57+81.1,1),CB!$A:$A,CB!$C:$C),(CR57-ROUNDDOWN(CR57-0.1,1))/0.1*LOOKUP(ROUNDUP(CR57+81.1,1),CB!$A:$A,CB!$C:$C)+(1-(CR57-ROUNDDOWN(CR57-0.1,1))/0.1)*LOOKUP(ROUNDDOWN(CR57+81.1,1),CB!$A:$A,CB!$C:$C))-LOOKUP(81.1,CB!$A:$A,CB!$C:$C))/(1-(BINOMDIST(97,162,0.5,TRUE)-BINOMDIST(87,162,0.5,TRUE)))*$C$2*($B$1^(LEFT(DD$4,4)*1-LEFT($BA$4,4)*1))*(37.75+CR57))</f>
        <v>0</v>
      </c>
      <c r="DE57" s="96">
        <f>MAX(0,(IF(CS57&gt;0,(CS57-ROUNDDOWN(CS57,1))/0.1*LOOKUP(ROUNDUP(CS57+81.1,1),CB!$A:$A,CB!$C:$C)+(1-(CS57-ROUNDDOWN(CS57,1))/0.1)*LOOKUP(ROUNDDOWN(CS57+81.1,1),CB!$A:$A,CB!$C:$C),(CS57-ROUNDDOWN(CS57-0.1,1))/0.1*LOOKUP(ROUNDUP(CS57+81.1,1),CB!$A:$A,CB!$C:$C)+(1-(CS57-ROUNDDOWN(CS57-0.1,1))/0.1)*LOOKUP(ROUNDDOWN(CS57+81.1,1),CB!$A:$A,CB!$C:$C))-LOOKUP(81.1,CB!$A:$A,CB!$C:$C))/(1-(BINOMDIST(97,162,0.5,TRUE)-BINOMDIST(87,162,0.5,TRUE)))*$C$2*($B$1^(LEFT(DE$4,4)*1-LEFT($BA$4,4)*1))*(37.75+CS57))</f>
        <v>0</v>
      </c>
      <c r="DF57" s="96">
        <f>MAX(0,(IF(CT57&gt;0,(CT57-ROUNDDOWN(CT57,1))/0.1*LOOKUP(ROUNDUP(CT57+81.1,1),CB!$A:$A,CB!$C:$C)+(1-(CT57-ROUNDDOWN(CT57,1))/0.1)*LOOKUP(ROUNDDOWN(CT57+81.1,1),CB!$A:$A,CB!$C:$C),(CT57-ROUNDDOWN(CT57-0.1,1))/0.1*LOOKUP(ROUNDUP(CT57+81.1,1),CB!$A:$A,CB!$C:$C)+(1-(CT57-ROUNDDOWN(CT57-0.1,1))/0.1)*LOOKUP(ROUNDDOWN(CT57+81.1,1),CB!$A:$A,CB!$C:$C))-LOOKUP(81.1,CB!$A:$A,CB!$C:$C))/(1-(BINOMDIST(97,162,0.5,TRUE)-BINOMDIST(87,162,0.5,TRUE)))*$C$2*($B$1^(LEFT(DF$4,4)*1-LEFT($BA$4,4)*1))*(37.75+CT57))</f>
        <v>0</v>
      </c>
      <c r="DG57" s="96">
        <f>MAX(0,(IF(CU57&gt;0,(CU57-ROUNDDOWN(CU57,1))/0.1*LOOKUP(ROUNDUP(CU57+81.1,1),CB!$A:$A,CB!$C:$C)+(1-(CU57-ROUNDDOWN(CU57,1))/0.1)*LOOKUP(ROUNDDOWN(CU57+81.1,1),CB!$A:$A,CB!$C:$C),(CU57-ROUNDDOWN(CU57-0.1,1))/0.1*LOOKUP(ROUNDUP(CU57+81.1,1),CB!$A:$A,CB!$C:$C)+(1-(CU57-ROUNDDOWN(CU57-0.1,1))/0.1)*LOOKUP(ROUNDDOWN(CU57+81.1,1),CB!$A:$A,CB!$C:$C))-LOOKUP(81.1,CB!$A:$A,CB!$C:$C))/(1-(BINOMDIST(97,162,0.5,TRUE)-BINOMDIST(87,162,0.5,TRUE)))*$C$2*($B$1^(LEFT(DG$4,4)*1-LEFT($BA$4,4)*1))*(37.75+CU57))</f>
        <v>0</v>
      </c>
      <c r="DH57" s="96">
        <f>MAX(0,(IF(CV57&gt;0,(CV57-ROUNDDOWN(CV57,1))/0.1*LOOKUP(ROUNDUP(CV57+81.1,1),CB!$A:$A,CB!$C:$C)+(1-(CV57-ROUNDDOWN(CV57,1))/0.1)*LOOKUP(ROUNDDOWN(CV57+81.1,1),CB!$A:$A,CB!$C:$C),(CV57-ROUNDDOWN(CV57-0.1,1))/0.1*LOOKUP(ROUNDUP(CV57+81.1,1),CB!$A:$A,CB!$C:$C)+(1-(CV57-ROUNDDOWN(CV57-0.1,1))/0.1)*LOOKUP(ROUNDDOWN(CV57+81.1,1),CB!$A:$A,CB!$C:$C))-LOOKUP(81.1,CB!$A:$A,CB!$C:$C))/(1-(BINOMDIST(97,162,0.5,TRUE)-BINOMDIST(87,162,0.5,TRUE)))*$C$2*($B$1^(LEFT(DH$4,4)*1-LEFT($BA$4,4)*1))*(37.75+CV57))</f>
        <v>0</v>
      </c>
      <c r="DI57" s="96">
        <f>MAX(0,(IF(CW57&gt;0,(CW57-ROUNDDOWN(CW57,1))/0.1*LOOKUP(ROUNDUP(CW57+81.1,1),CB!$A:$A,CB!$C:$C)+(1-(CW57-ROUNDDOWN(CW57,1))/0.1)*LOOKUP(ROUNDDOWN(CW57+81.1,1),CB!$A:$A,CB!$C:$C),(CW57-ROUNDDOWN(CW57-0.1,1))/0.1*LOOKUP(ROUNDUP(CW57+81.1,1),CB!$A:$A,CB!$C:$C)+(1-(CW57-ROUNDDOWN(CW57-0.1,1))/0.1)*LOOKUP(ROUNDDOWN(CW57+81.1,1),CB!$A:$A,CB!$C:$C))-LOOKUP(81.1,CB!$A:$A,CB!$C:$C))/(1-(BINOMDIST(97,162,0.5,TRUE)-BINOMDIST(87,162,0.5,TRUE)))*$C$2*($B$1^(LEFT(DI$4,4)*1-LEFT($BA$4,4)*1))*(37.75+CW57))</f>
        <v>0</v>
      </c>
      <c r="DJ57" s="90">
        <f t="shared" si="121"/>
        <v>0</v>
      </c>
      <c r="DK57" s="132"/>
      <c r="DL57" s="132">
        <f t="shared" si="122"/>
        <v>8.1282456564327461</v>
      </c>
      <c r="DM57" s="132">
        <f t="shared" si="123"/>
        <v>15.219971757218977</v>
      </c>
      <c r="DN57" s="132">
        <f t="shared" si="124"/>
        <v>20.952933050826417</v>
      </c>
      <c r="DO57" s="132">
        <f t="shared" si="125"/>
        <v>25.284124375677177</v>
      </c>
      <c r="DP57" s="132">
        <f t="shared" si="126"/>
        <v>28.452205131137724</v>
      </c>
      <c r="DQ57" s="132">
        <f t="shared" si="127"/>
        <v>31.272670945547326</v>
      </c>
      <c r="DR57" s="132">
        <f t="shared" si="128"/>
        <v>34.194874315738957</v>
      </c>
      <c r="DS57" s="132">
        <f t="shared" si="129"/>
        <v>37.213279494664867</v>
      </c>
      <c r="DT57" s="132">
        <f t="shared" si="130"/>
        <v>40.321936473571839</v>
      </c>
      <c r="DU57" s="132">
        <f t="shared" si="131"/>
        <v>43.514620543356145</v>
      </c>
      <c r="DV57" s="132"/>
      <c r="DW57" s="132"/>
      <c r="DX57" s="132"/>
      <c r="DY57" s="132"/>
      <c r="DZ57" s="132"/>
      <c r="EA57" s="132"/>
      <c r="EB57" s="132"/>
      <c r="EC57" s="132"/>
      <c r="ED57" s="132"/>
      <c r="EE57" s="132"/>
      <c r="ER57" s="132"/>
      <c r="ES57" s="132"/>
      <c r="ET57" s="132"/>
      <c r="EU57" s="132"/>
      <c r="EV57" s="132"/>
      <c r="EW57" s="132"/>
      <c r="EX57" s="132"/>
      <c r="EY57" s="132"/>
      <c r="EZ57" s="132"/>
      <c r="FA57" s="132"/>
      <c r="FB57" s="132"/>
      <c r="FC57" s="132"/>
    </row>
    <row r="58" spans="1:159" ht="12.75" customHeight="1" x14ac:dyDescent="0.2">
      <c r="A58" s="80">
        <v>506693</v>
      </c>
      <c r="B58" s="99" t="str">
        <f>INDEX([1]Bios!$O:$O,MATCH(A58,[1]Bios!$C:$C,0))</f>
        <v>Alvarez, Henderson</v>
      </c>
      <c r="C58" s="92" t="s">
        <v>72</v>
      </c>
      <c r="D58" s="94">
        <f>LOOKUP(IF(INDEX([1]Bios!$M:$M,MATCH(A58,[1]Bios!$C:$C,0))="P",INDEX([1]Pitchers!$Q:$Q,MATCH(A58,[1]Pitchers!$A:$A,0)),INDEX([1]Hitters!$AV:$AV,MATCH(A58,[1]Hitters!$A:$A,0))),Positions!A:A,Positions!B:B)</f>
        <v>1</v>
      </c>
      <c r="E58" s="137">
        <v>1</v>
      </c>
      <c r="F58" s="138">
        <f t="shared" si="68"/>
        <v>9.8982801748078231</v>
      </c>
      <c r="G58" s="138">
        <v>5.85</v>
      </c>
      <c r="H58" s="94"/>
      <c r="I58" s="93">
        <f>6</f>
        <v>6</v>
      </c>
      <c r="J58" s="93">
        <f>6</f>
        <v>6</v>
      </c>
      <c r="K58" s="94">
        <f>MIN(IF(D58&gt;1,INDEX([1]Hitters!$DA:$DA,MATCH(A58,[1]Hitters!$A:$A,0)),INDEX([1]Pitchers!$DA:$DA,MATCH(A58,[1]Pitchers!$A:$A,0))),J58)</f>
        <v>3.4121212121212121</v>
      </c>
      <c r="L58" s="94">
        <f t="shared" si="69"/>
        <v>4</v>
      </c>
      <c r="M58" s="95">
        <f>IF(D58&gt;1,INDEX([1]Hitters!$CV:$CV,MATCH($A58,[1]Hitters!$A:$A,0)),INDEX([1]Pitchers!$CP:$CP,MATCH($A58,[1]Pitchers!$A:$A,0)))</f>
        <v>26.208333333333332</v>
      </c>
      <c r="N58" s="90">
        <f t="shared" si="70"/>
        <v>4.0482801748078234</v>
      </c>
      <c r="O58" s="97">
        <f>IF($D58&gt;1,INDEX([1]Hitters!$AF:$AF,MATCH($A58,[1]Hitters!$A:$A,0)),INDEX([1]Pitchers!$AJ:$AJ,MATCH($A58,[1]Pitchers!$A:$A,0))*IF(OR(AND($D58=0,INDEX([1]Pitchers!$Q:$Q,MATCH($A58,[1]Pitchers!$A:$A,0))="R"),AND($D58=1,INDEX([1]Pitchers!$Q:$Q,MATCH($A58,[1]Pitchers!$A:$A,0))="S")),1,IF($D58=0,0.83+(1-INDEX([1]Pitchers!$BE:$BE,MATCH($A58,[1]Pitchers!$A:$A,0)))/8,1/(0.83+(1-INDEX([1]Pitchers!$BE:$BE,MATCH($A58,[1]Pitchers!$A:$A,0)))/8))))</f>
        <v>4.3695267008870333</v>
      </c>
      <c r="P58" s="97">
        <f>IF($D58&gt;1,O58+(LOOKUP(ROUNDDOWN($M58+RIGHT(P$4,4)*1-2016,0),Age!$A:$A,Age!$C:$C)*(1-($M58+RIGHT(P$4,4)*1-2016-ROUNDDOWN($M58+RIGHT(P$4,4)*1-2016,0)))+LOOKUP(ROUNDUP($M58+RIGHT(P$4,4)*1-2016,0),Age!$A:$A,Age!$C:$C)*(($M58+RIGHT(P$4,4)*1-2016-ROUNDDOWN($M58+RIGHT(P$4,4)*1-2016,0))))*IF($M58+RIGHT(P$4,4)*1-2016&gt;27,1,INDEX([1]Hitters!$BG:$BG,MATCH($A58,[1]Hitters!$A:$A,0))),O58*(1-(1-(LOOKUP(ROUNDDOWN($M58+RIGHT(P$4,4)*1-2016,0),Age!$A:$A,Age!$L:$L)*(1-($M58+RIGHT(P$4,4)*1-2016-ROUNDDOWN($M58+RIGHT(P$4,4)*1-2016,0)))+LOOKUP(ROUNDUP($M58+RIGHT(P$4,4)*1-2016,0),Age!$A:$A,Age!$L:$L)*(($M58+RIGHT(P$4,4)*1-2016-ROUNDDOWN($M58+RIGHT(P$4,4)*1-2016,0)))))*IF($M58+RIGHT(P$4,4)*1-2016&gt;27,1,INDEX([1]Pitchers!$BE:$BE,MATCH($A58,[1]Pitchers!$A:$A,0)))))</f>
        <v>4.3747610297474688</v>
      </c>
      <c r="Q58" s="97">
        <f>IF($D58&gt;1,P58+(LOOKUP(ROUNDDOWN($M58+RIGHT(Q$4,4)*1-2016,0),Age!$A:$A,Age!$C:$C)*(1-($M58+RIGHT(Q$4,4)*1-2016-ROUNDDOWN($M58+RIGHT(Q$4,4)*1-2016,0)))+LOOKUP(ROUNDUP($M58+RIGHT(Q$4,4)*1-2016,0),Age!$A:$A,Age!$C:$C)*(($M58+RIGHT(Q$4,4)*1-2016-ROUNDDOWN($M58+RIGHT(Q$4,4)*1-2016,0))))*IF($M58+RIGHT(Q$4,4)*1-2016&gt;27,1,INDEX([1]Hitters!$BG:$BG,MATCH($A58,[1]Hitters!$A:$A,0))),P58*(1-(1-(LOOKUP(ROUNDDOWN($M58+RIGHT(Q$4,4)*1-2016,0),Age!$A:$A,Age!$L:$L)*(1-($M58+RIGHT(Q$4,4)*1-2016-ROUNDDOWN($M58+RIGHT(Q$4,4)*1-2016,0)))+LOOKUP(ROUNDUP($M58+RIGHT(Q$4,4)*1-2016,0),Age!$A:$A,Age!$L:$L)*(($M58+RIGHT(Q$4,4)*1-2016-ROUNDDOWN($M58+RIGHT(Q$4,4)*1-2016,0)))))*IF($M58+RIGHT(Q$4,4)*1-2016&gt;27,1,INDEX([1]Pitchers!$BE:$BE,MATCH($A58,[1]Pitchers!$A:$A,0)))))</f>
        <v>4.4051565048187333</v>
      </c>
      <c r="R58" s="97">
        <f>IF($D58&gt;1,Q58+(LOOKUP(ROUNDDOWN($M58+RIGHT(R$4,4)*1-2016,0),Age!$A:$A,Age!$C:$C)*(1-($M58+RIGHT(R$4,4)*1-2016-ROUNDDOWN($M58+RIGHT(R$4,4)*1-2016,0)))+LOOKUP(ROUNDUP($M58+RIGHT(R$4,4)*1-2016,0),Age!$A:$A,Age!$C:$C)*(($M58+RIGHT(R$4,4)*1-2016-ROUNDDOWN($M58+RIGHT(R$4,4)*1-2016,0))))*IF($M58+RIGHT(R$4,4)*1-2016&gt;27,1,INDEX([1]Hitters!$BG:$BG,MATCH($A58,[1]Hitters!$A:$A,0))),Q58*(1-(1-(LOOKUP(ROUNDDOWN($M58+RIGHT(R$4,4)*1-2016,0),Age!$A:$A,Age!$L:$L)*(1-($M58+RIGHT(R$4,4)*1-2016-ROUNDDOWN($M58+RIGHT(R$4,4)*1-2016,0)))+LOOKUP(ROUNDUP($M58+RIGHT(R$4,4)*1-2016,0),Age!$A:$A,Age!$L:$L)*(($M58+RIGHT(R$4,4)*1-2016-ROUNDDOWN($M58+RIGHT(R$4,4)*1-2016,0)))))*IF($M58+RIGHT(R$4,4)*1-2016&gt;27,1,INDEX([1]Pitchers!$BE:$BE,MATCH($A58,[1]Pitchers!$A:$A,0)))))</f>
        <v>4.4610928150205442</v>
      </c>
      <c r="S58" s="97">
        <f>IF($D58&gt;1,R58+(LOOKUP(ROUNDDOWN($M58+RIGHT(S$4,4)*1-2016,0),Age!$A:$A,Age!$C:$C)*(1-($M58+RIGHT(S$4,4)*1-2016-ROUNDDOWN($M58+RIGHT(S$4,4)*1-2016,0)))+LOOKUP(ROUNDUP($M58+RIGHT(S$4,4)*1-2016,0),Age!$A:$A,Age!$C:$C)*(($M58+RIGHT(S$4,4)*1-2016-ROUNDDOWN($M58+RIGHT(S$4,4)*1-2016,0))))*IF($M58+RIGHT(S$4,4)*1-2016&gt;27,1,INDEX([1]Hitters!$BG:$BG,MATCH($A58,[1]Hitters!$A:$A,0))),R58*(1-(1-(LOOKUP(ROUNDDOWN($M58+RIGHT(S$4,4)*1-2016,0),Age!$A:$A,Age!$L:$L)*(1-($M58+RIGHT(S$4,4)*1-2016-ROUNDDOWN($M58+RIGHT(S$4,4)*1-2016,0)))+LOOKUP(ROUNDUP($M58+RIGHT(S$4,4)*1-2016,0),Age!$A:$A,Age!$L:$L)*(($M58+RIGHT(S$4,4)*1-2016-ROUNDDOWN($M58+RIGHT(S$4,4)*1-2016,0)))))*IF($M58+RIGHT(S$4,4)*1-2016&gt;27,1,INDEX([1]Pitchers!$BE:$BE,MATCH($A58,[1]Pitchers!$A:$A,0)))))</f>
        <v>4.543390683514307</v>
      </c>
      <c r="T58" s="97">
        <f>IF($D58&gt;1,S58+(LOOKUP(ROUNDDOWN($M58+RIGHT(T$4,4)*1-2016,0),Age!$A:$A,Age!$C:$C)*(1-($M58+RIGHT(T$4,4)*1-2016-ROUNDDOWN($M58+RIGHT(T$4,4)*1-2016,0)))+LOOKUP(ROUNDUP($M58+RIGHT(T$4,4)*1-2016,0),Age!$A:$A,Age!$C:$C)*(($M58+RIGHT(T$4,4)*1-2016-ROUNDDOWN($M58+RIGHT(T$4,4)*1-2016,0))))*IF($M58+RIGHT(T$4,4)*1-2016&gt;27,1,INDEX([1]Hitters!$BG:$BG,MATCH($A58,[1]Hitters!$A:$A,0))),S58*(1-(1-(LOOKUP(ROUNDDOWN($M58+RIGHT(T$4,4)*1-2016,0),Age!$A:$A,Age!$L:$L)*(1-($M58+RIGHT(T$4,4)*1-2016-ROUNDDOWN($M58+RIGHT(T$4,4)*1-2016,0)))+LOOKUP(ROUNDUP($M58+RIGHT(T$4,4)*1-2016,0),Age!$A:$A,Age!$L:$L)*(($M58+RIGHT(T$4,4)*1-2016-ROUNDDOWN($M58+RIGHT(T$4,4)*1-2016,0)))))*IF($M58+RIGHT(T$4,4)*1-2016&gt;27,1,INDEX([1]Pitchers!$BE:$BE,MATCH($A58,[1]Pitchers!$A:$A,0)))))</f>
        <v>4.653331272658094</v>
      </c>
      <c r="U58" s="97">
        <f>IF($D58&gt;1,T58+(LOOKUP(ROUNDDOWN($M58+RIGHT(U$4,4)*1-2016,0),Age!$A:$A,Age!$C:$C)*(1-($M58+RIGHT(U$4,4)*1-2016-ROUNDDOWN($M58+RIGHT(U$4,4)*1-2016,0)))+LOOKUP(ROUNDUP($M58+RIGHT(U$4,4)*1-2016,0),Age!$A:$A,Age!$C:$C)*(($M58+RIGHT(U$4,4)*1-2016-ROUNDDOWN($M58+RIGHT(U$4,4)*1-2016,0))))*IF($M58+RIGHT(U$4,4)*1-2016&gt;27,1,INDEX([1]Hitters!$BG:$BG,MATCH($A58,[1]Hitters!$A:$A,0))),T58*(1-(1-(LOOKUP(ROUNDDOWN($M58+RIGHT(U$4,4)*1-2016,0),Age!$A:$A,Age!$L:$L)*(1-($M58+RIGHT(U$4,4)*1-2016-ROUNDDOWN($M58+RIGHT(U$4,4)*1-2016,0)))+LOOKUP(ROUNDUP($M58+RIGHT(U$4,4)*1-2016,0),Age!$A:$A,Age!$L:$L)*(($M58+RIGHT(U$4,4)*1-2016-ROUNDDOWN($M58+RIGHT(U$4,4)*1-2016,0)))))*IF($M58+RIGHT(U$4,4)*1-2016&gt;27,1,INDEX([1]Pitchers!$BE:$BE,MATCH($A58,[1]Pitchers!$A:$A,0)))))</f>
        <v>4.7926888498340574</v>
      </c>
      <c r="V58" s="97">
        <f>IF($D58&gt;1,U58+(LOOKUP(ROUNDDOWN($M58+RIGHT(V$4,4)*1-2016,0),Age!$A:$A,Age!$C:$C)*(1-($M58+RIGHT(V$4,4)*1-2016-ROUNDDOWN($M58+RIGHT(V$4,4)*1-2016,0)))+LOOKUP(ROUNDUP($M58+RIGHT(V$4,4)*1-2016,0),Age!$A:$A,Age!$C:$C)*(($M58+RIGHT(V$4,4)*1-2016-ROUNDDOWN($M58+RIGHT(V$4,4)*1-2016,0))))*IF($M58+RIGHT(V$4,4)*1-2016&gt;27,1,INDEX([1]Hitters!$BG:$BG,MATCH($A58,[1]Hitters!$A:$A,0))),U58*(1-(1-(LOOKUP(ROUNDDOWN($M58+RIGHT(V$4,4)*1-2016,0),Age!$A:$A,Age!$L:$L)*(1-($M58+RIGHT(V$4,4)*1-2016-ROUNDDOWN($M58+RIGHT(V$4,4)*1-2016,0)))+LOOKUP(ROUNDUP($M58+RIGHT(V$4,4)*1-2016,0),Age!$A:$A,Age!$L:$L)*(($M58+RIGHT(V$4,4)*1-2016-ROUNDDOWN($M58+RIGHT(V$4,4)*1-2016,0)))))*IF($M58+RIGHT(V$4,4)*1-2016&gt;27,1,INDEX([1]Pitchers!$BE:$BE,MATCH($A58,[1]Pitchers!$A:$A,0)))))</f>
        <v>4.9637778570047004</v>
      </c>
      <c r="W58" s="97">
        <f>IF($D58&gt;1,V58+(LOOKUP(ROUNDDOWN($M58+RIGHT(W$4,4)*1-2016,0),Age!$A:$A,Age!$C:$C)*(1-($M58+RIGHT(W$4,4)*1-2016-ROUNDDOWN($M58+RIGHT(W$4,4)*1-2016,0)))+LOOKUP(ROUNDUP($M58+RIGHT(W$4,4)*1-2016,0),Age!$A:$A,Age!$C:$C)*(($M58+RIGHT(W$4,4)*1-2016-ROUNDDOWN($M58+RIGHT(W$4,4)*1-2016,0))))*IF($M58+RIGHT(W$4,4)*1-2016&gt;27,1,INDEX([1]Hitters!$BG:$BG,MATCH($A58,[1]Hitters!$A:$A,0))),V58*(1-(1-(LOOKUP(ROUNDDOWN($M58+RIGHT(W$4,4)*1-2016,0),Age!$A:$A,Age!$L:$L)*(1-($M58+RIGHT(W$4,4)*1-2016-ROUNDDOWN($M58+RIGHT(W$4,4)*1-2016,0)))+LOOKUP(ROUNDUP($M58+RIGHT(W$4,4)*1-2016,0),Age!$A:$A,Age!$L:$L)*(($M58+RIGHT(W$4,4)*1-2016-ROUNDDOWN($M58+RIGHT(W$4,4)*1-2016,0)))))*IF($M58+RIGHT(W$4,4)*1-2016&gt;27,1,INDEX([1]Pitchers!$BE:$BE,MATCH($A58,[1]Pitchers!$A:$A,0)))))</f>
        <v>5.1695161079736804</v>
      </c>
      <c r="X58" s="97">
        <f>IF($D58&gt;1,W58+(LOOKUP(ROUNDDOWN($M58+RIGHT(X$4,4)*1-2016,0),Age!$A:$A,Age!$C:$C)*(1-($M58+RIGHT(X$4,4)*1-2016-ROUNDDOWN($M58+RIGHT(X$4,4)*1-2016,0)))+LOOKUP(ROUNDUP($M58+RIGHT(X$4,4)*1-2016,0),Age!$A:$A,Age!$C:$C)*(($M58+RIGHT(X$4,4)*1-2016-ROUNDDOWN($M58+RIGHT(X$4,4)*1-2016,0))))*IF($M58+RIGHT(X$4,4)*1-2016&gt;27,1,INDEX([1]Hitters!$BG:$BG,MATCH($A58,[1]Hitters!$A:$A,0))),W58*(1-(1-(LOOKUP(ROUNDDOWN($M58+RIGHT(X$4,4)*1-2016,0),Age!$A:$A,Age!$L:$L)*(1-($M58+RIGHT(X$4,4)*1-2016-ROUNDDOWN($M58+RIGHT(X$4,4)*1-2016,0)))+LOOKUP(ROUNDUP($M58+RIGHT(X$4,4)*1-2016,0),Age!$A:$A,Age!$L:$L)*(($M58+RIGHT(X$4,4)*1-2016-ROUNDDOWN($M58+RIGHT(X$4,4)*1-2016,0)))))*IF($M58+RIGHT(X$4,4)*1-2016&gt;27,1,INDEX([1]Pitchers!$BE:$BE,MATCH($A58,[1]Pitchers!$A:$A,0)))))</f>
        <v>5.4135064984448178</v>
      </c>
      <c r="Y58" s="97">
        <f>IF($D58&gt;1,X58+(LOOKUP(ROUNDDOWN($M58+RIGHT(Y$4,4)*1-2016,0),Age!$A:$A,Age!$C:$C)*(1-($M58+RIGHT(Y$4,4)*1-2016-ROUNDDOWN($M58+RIGHT(Y$4,4)*1-2016,0)))+LOOKUP(ROUNDUP($M58+RIGHT(Y$4,4)*1-2016,0),Age!$A:$A,Age!$C:$C)*(($M58+RIGHT(Y$4,4)*1-2016-ROUNDDOWN($M58+RIGHT(Y$4,4)*1-2016,0))))*IF($M58+RIGHT(Y$4,4)*1-2016&gt;27,1,INDEX([1]Hitters!$BG:$BG,MATCH($A58,[1]Hitters!$A:$A,0))),X58*(1-(1-(LOOKUP(ROUNDDOWN($M58+RIGHT(Y$4,4)*1-2016,0),Age!$A:$A,Age!$L:$L)*(1-($M58+RIGHT(Y$4,4)*1-2016-ROUNDDOWN($M58+RIGHT(Y$4,4)*1-2016,0)))+LOOKUP(ROUNDUP($M58+RIGHT(Y$4,4)*1-2016,0),Age!$A:$A,Age!$L:$L)*(($M58+RIGHT(Y$4,4)*1-2016-ROUNDDOWN($M58+RIGHT(Y$4,4)*1-2016,0)))))*IF($M58+RIGHT(Y$4,4)*1-2016&gt;27,1,INDEX([1]Pitchers!$BE:$BE,MATCH($A58,[1]Pitchers!$A:$A,0)))))</f>
        <v>5.7001403893989373</v>
      </c>
      <c r="Z58" s="97">
        <f>IF($D58&gt;1,Y58+(LOOKUP(ROUNDDOWN($M58+RIGHT(Z$4,4)*1-2016,0),Age!$A:$A,Age!$C:$C)*(1-($M58+RIGHT(Z$4,4)*1-2016-ROUNDDOWN($M58+RIGHT(Z$4,4)*1-2016,0)))+LOOKUP(ROUNDUP($M58+RIGHT(Z$4,4)*1-2016,0),Age!$A:$A,Age!$C:$C)*(($M58+RIGHT(Z$4,4)*1-2016-ROUNDDOWN($M58+RIGHT(Z$4,4)*1-2016,0))))*IF($M58+RIGHT(Z$4,4)*1-2016&gt;27,1,INDEX([1]Hitters!$BG:$BG,MATCH($A58,[1]Hitters!$A:$A,0))),Y58*(1-(1-(LOOKUP(ROUNDDOWN($M58+RIGHT(Z$4,4)*1-2016,0),Age!$A:$A,Age!$L:$L)*(1-($M58+RIGHT(Z$4,4)*1-2016-ROUNDDOWN($M58+RIGHT(Z$4,4)*1-2016,0)))+LOOKUP(ROUNDUP($M58+RIGHT(Z$4,4)*1-2016,0),Age!$A:$A,Age!$L:$L)*(($M58+RIGHT(Z$4,4)*1-2016-ROUNDDOWN($M58+RIGHT(Z$4,4)*1-2016,0)))))*IF($M58+RIGHT(Z$4,4)*1-2016&gt;27,1,INDEX([1]Pitchers!$BE:$BE,MATCH($A58,[1]Pitchers!$A:$A,0)))))</f>
        <v>6.0347267549641828</v>
      </c>
      <c r="AA58" s="96">
        <f>IF($D58=0,0,IF($D58=1,INDEX([1]Pitchers!$FK:$FK,MATCH($A58,[1]Pitchers!$A:$A,0)),MAX(-16,IF($D58=10,-16,IF($D58&lt;2,0,INDEX([1]Hitters!$AZ:$AZ,MATCH($A58,[1]Hitters!$A:$A,0)))))))</f>
        <v>0.2752943432445874</v>
      </c>
      <c r="AB58" s="96">
        <f>IF($D58=0,0,IF($D58=1,INDEX([1]Pitchers!$FK:$FK,MATCH($A58,[1]Pitchers!$A:$A,0)),MAX(-16,IF($D58=2,AA58-MIN(0.75,0.25*(RIGHT(AB$4,4)*1-(RIGHT($AD$4,4)*1)+0.25)*(1-MIN(0.75,INDEX([1]Hitters!$CF:$CF,MATCH($A58,[1]Hitters!$A:$A,0)))/0.75*1)+INDEX([1]Hitters!$CF:$CF,MATCH($A58,[1]Hitters!$A:$A,0)))/0.75*1,IF($D58&gt;6,(AA58-MIN(0.75,0.25*(RIGHT(AB$4,4)*1-(RIGHT($AD$4,4)*1)+0.25)*(1-MIN(0.75,INDEX([1]Hitters!$CF:$CF,MATCH($A58,[1]Hitters!$A:$A,0)))/0.75*1)+INDEX([1]Hitters!$CF:$CF,MATCH($A58,[1]Hitters!$A:$A,0)))/0.75*($M58+RIGHT(AB$4,4)*1-RIGHT($AA$4,4)*1+10)*0.05),IF($D58=3,(AA58-MIN(0.75,0.25*(RIGHT(AB$4,4)*1-(RIGHT($AD$4,4)*1)+0.25)*(1-MIN(0.75,INDEX([1]Hitters!$CF:$CF,MATCH($A58,[1]Hitters!$A:$A,0)))/0.75*1)+INDEX([1]Hitters!$CF:$CF,MATCH($A58,[1]Hitters!$A:$A,0)))/0.75*($M58+RIGHT(AB$4,4)*1-RIGHT($AA$4,4)*1-27)*0.1),(AA58-MIN(0.75,0.25*(RIGHT(AB$4,4)*1-(RIGHT($AD$4,4)*1)+0.25)*(1-MIN(0.75,INDEX([1]Hitters!$CF:$CF,MATCH($A58,[1]Hitters!$A:$A,0)))/0.75*1)+INDEX([1]Hitters!$CF:$CF,MATCH($A58,[1]Hitters!$A:$A,0)))/0.75*($M58+RIGHT(AB$4,4)*1-RIGHT($AA$4,4)*1-20)*0.094)))))))</f>
        <v>0.2752943432445874</v>
      </c>
      <c r="AC58" s="96">
        <f>IF($D58=0,0,IF($D58=1,INDEX([1]Pitchers!$FK:$FK,MATCH($A58,[1]Pitchers!$A:$A,0)),MAX(-16,IF($D58=2,AB58-MIN(0.75,0.25*(RIGHT(AC$4,4)*1-(RIGHT($AD$4,4)*1)+0.25)*(1-MIN(0.75,INDEX([1]Hitters!$CF:$CF,MATCH($A58,[1]Hitters!$A:$A,0)))/0.75*1)+INDEX([1]Hitters!$CF:$CF,MATCH($A58,[1]Hitters!$A:$A,0)))/0.75*1,IF($D58&gt;6,(AB58-MIN(0.75,0.25*(RIGHT(AC$4,4)*1-(RIGHT($AD$4,4)*1)+0.25)*(1-MIN(0.75,INDEX([1]Hitters!$CF:$CF,MATCH($A58,[1]Hitters!$A:$A,0)))/0.75*1)+INDEX([1]Hitters!$CF:$CF,MATCH($A58,[1]Hitters!$A:$A,0)))/0.75*($M58+RIGHT(AC$4,4)*1-RIGHT($AA$4,4)*1+10)*0.05),IF($D58=3,(AB58-MIN(0.75,0.25*(RIGHT(AC$4,4)*1-(RIGHT($AD$4,4)*1)+0.25)*(1-MIN(0.75,INDEX([1]Hitters!$CF:$CF,MATCH($A58,[1]Hitters!$A:$A,0)))/0.75*1)+INDEX([1]Hitters!$CF:$CF,MATCH($A58,[1]Hitters!$A:$A,0)))/0.75*($M58+RIGHT(AC$4,4)*1-RIGHT($AA$4,4)*1-27)*0.1),(AB58-MIN(0.75,0.25*(RIGHT(AC$4,4)*1-(RIGHT($AD$4,4)*1)+0.25)*(1-MIN(0.75,INDEX([1]Hitters!$CF:$CF,MATCH($A58,[1]Hitters!$A:$A,0)))/0.75*1)+INDEX([1]Hitters!$CF:$CF,MATCH($A58,[1]Hitters!$A:$A,0)))/0.75*($M58+RIGHT(AC$4,4)*1-RIGHT($AA$4,4)*1-20)*0.094)))))))</f>
        <v>0.2752943432445874</v>
      </c>
      <c r="AD58" s="96">
        <f>IF($D58=0,0,IF($D58=1,INDEX([1]Pitchers!$FK:$FK,MATCH($A58,[1]Pitchers!$A:$A,0)),MAX(-16,IF($D58=2,AC58-MIN(0.75,0.25*(RIGHT(AD$4,4)*1-(RIGHT($AD$4,4)*1)+0.25)*(1-MIN(0.75,INDEX([1]Hitters!$CF:$CF,MATCH($A58,[1]Hitters!$A:$A,0)))/0.75*1)+INDEX([1]Hitters!$CF:$CF,MATCH($A58,[1]Hitters!$A:$A,0)))/0.75*1,IF($D58&gt;6,(AC58-MIN(0.75,0.25*(RIGHT(AD$4,4)*1-(RIGHT($AD$4,4)*1)+0.25)*(1-MIN(0.75,INDEX([1]Hitters!$CF:$CF,MATCH($A58,[1]Hitters!$A:$A,0)))/0.75*1)+INDEX([1]Hitters!$CF:$CF,MATCH($A58,[1]Hitters!$A:$A,0)))/0.75*($M58+RIGHT(AD$4,4)*1-RIGHT($AA$4,4)*1+10)*0.05),IF($D58=3,(AC58-MIN(0.75,0.25*(RIGHT(AD$4,4)*1-(RIGHT($AD$4,4)*1)+0.25)*(1-MIN(0.75,INDEX([1]Hitters!$CF:$CF,MATCH($A58,[1]Hitters!$A:$A,0)))/0.75*1)+INDEX([1]Hitters!$CF:$CF,MATCH($A58,[1]Hitters!$A:$A,0)))/0.75*($M58+RIGHT(AD$4,4)*1-RIGHT($AA$4,4)*1-27)*0.1),(AC58-MIN(0.75,0.25*(RIGHT(AD$4,4)*1-(RIGHT($AD$4,4)*1)+0.25)*(1-MIN(0.75,INDEX([1]Hitters!$CF:$CF,MATCH($A58,[1]Hitters!$A:$A,0)))/0.75*1)+INDEX([1]Hitters!$CF:$CF,MATCH($A58,[1]Hitters!$A:$A,0)))/0.75*($M58+RIGHT(AD$4,4)*1-RIGHT($AA$4,4)*1-20)*0.094)))))))</f>
        <v>0.2752943432445874</v>
      </c>
      <c r="AE58" s="96">
        <f>IF($D58=0,0,IF($D58=1,INDEX([1]Pitchers!$FK:$FK,MATCH($A58,[1]Pitchers!$A:$A,0)),MAX(-16,IF($D58=2,AD58-MIN(0.75,0.25*(RIGHT(AE$4,4)*1-(RIGHT($AD$4,4)*1)+0.25)*(1-MIN(0.75,INDEX([1]Hitters!$CF:$CF,MATCH($A58,[1]Hitters!$A:$A,0)))/0.75*1)+INDEX([1]Hitters!$CF:$CF,MATCH($A58,[1]Hitters!$A:$A,0)))/0.75*1,IF($D58&gt;6,(AD58-MIN(0.75,0.25*(RIGHT(AE$4,4)*1-(RIGHT($AD$4,4)*1)+0.25)*(1-MIN(0.75,INDEX([1]Hitters!$CF:$CF,MATCH($A58,[1]Hitters!$A:$A,0)))/0.75*1)+INDEX([1]Hitters!$CF:$CF,MATCH($A58,[1]Hitters!$A:$A,0)))/0.75*($M58+RIGHT(AE$4,4)*1-RIGHT($AA$4,4)*1+10)*0.05),IF($D58=3,(AD58-MIN(0.75,0.25*(RIGHT(AE$4,4)*1-(RIGHT($AD$4,4)*1)+0.25)*(1-MIN(0.75,INDEX([1]Hitters!$CF:$CF,MATCH($A58,[1]Hitters!$A:$A,0)))/0.75*1)+INDEX([1]Hitters!$CF:$CF,MATCH($A58,[1]Hitters!$A:$A,0)))/0.75*($M58+RIGHT(AE$4,4)*1-RIGHT($AA$4,4)*1-27)*0.1),(AD58-MIN(0.75,0.25*(RIGHT(AE$4,4)*1-(RIGHT($AD$4,4)*1)+0.25)*(1-MIN(0.75,INDEX([1]Hitters!$CF:$CF,MATCH($A58,[1]Hitters!$A:$A,0)))/0.75*1)+INDEX([1]Hitters!$CF:$CF,MATCH($A58,[1]Hitters!$A:$A,0)))/0.75*($M58+RIGHT(AE$4,4)*1-RIGHT($AA$4,4)*1-20)*0.094)))))))</f>
        <v>0.2752943432445874</v>
      </c>
      <c r="AF58" s="96">
        <f>IF($D58=0,0,IF($D58=1,INDEX([1]Pitchers!$FK:$FK,MATCH($A58,[1]Pitchers!$A:$A,0)),MAX(-16,IF($D58=2,AE58-MIN(0.75,0.25*(RIGHT(AF$4,4)*1-(RIGHT($AD$4,4)*1)+0.25)*(1-MIN(0.75,INDEX([1]Hitters!$CF:$CF,MATCH($A58,[1]Hitters!$A:$A,0)))/0.75*1)+INDEX([1]Hitters!$CF:$CF,MATCH($A58,[1]Hitters!$A:$A,0)))/0.75*1,IF($D58&gt;6,(AE58-MIN(0.75,0.25*(RIGHT(AF$4,4)*1-(RIGHT($AD$4,4)*1)+0.25)*(1-MIN(0.75,INDEX([1]Hitters!$CF:$CF,MATCH($A58,[1]Hitters!$A:$A,0)))/0.75*1)+INDEX([1]Hitters!$CF:$CF,MATCH($A58,[1]Hitters!$A:$A,0)))/0.75*($M58+RIGHT(AF$4,4)*1-RIGHT($AA$4,4)*1+10)*0.05),IF($D58=3,(AE58-MIN(0.75,0.25*(RIGHT(AF$4,4)*1-(RIGHT($AD$4,4)*1)+0.25)*(1-MIN(0.75,INDEX([1]Hitters!$CF:$CF,MATCH($A58,[1]Hitters!$A:$A,0)))/0.75*1)+INDEX([1]Hitters!$CF:$CF,MATCH($A58,[1]Hitters!$A:$A,0)))/0.75*($M58+RIGHT(AF$4,4)*1-RIGHT($AA$4,4)*1-27)*0.1),(AE58-MIN(0.75,0.25*(RIGHT(AF$4,4)*1-(RIGHT($AD$4,4)*1)+0.25)*(1-MIN(0.75,INDEX([1]Hitters!$CF:$CF,MATCH($A58,[1]Hitters!$A:$A,0)))/0.75*1)+INDEX([1]Hitters!$CF:$CF,MATCH($A58,[1]Hitters!$A:$A,0)))/0.75*($M58+RIGHT(AF$4,4)*1-RIGHT($AA$4,4)*1-20)*0.094)))))))</f>
        <v>0.2752943432445874</v>
      </c>
      <c r="AG58" s="96">
        <f>IF($D58=0,0,IF($D58=1,INDEX([1]Pitchers!$FK:$FK,MATCH($A58,[1]Pitchers!$A:$A,0)),MAX(-16,IF($D58=2,AF58-MIN(0.75,0.25*(RIGHT(AG$4,4)*1-(RIGHT($AD$4,4)*1)+0.25)*(1-MIN(0.75,INDEX([1]Hitters!$CF:$CF,MATCH($A58,[1]Hitters!$A:$A,0)))/0.75*1)+INDEX([1]Hitters!$CF:$CF,MATCH($A58,[1]Hitters!$A:$A,0)))/0.75*1,IF($D58&gt;6,(AF58-MIN(0.75,0.25*(RIGHT(AG$4,4)*1-(RIGHT($AD$4,4)*1)+0.25)*(1-MIN(0.75,INDEX([1]Hitters!$CF:$CF,MATCH($A58,[1]Hitters!$A:$A,0)))/0.75*1)+INDEX([1]Hitters!$CF:$CF,MATCH($A58,[1]Hitters!$A:$A,0)))/0.75*($M58+RIGHT(AG$4,4)*1-RIGHT($AA$4,4)*1+10)*0.05),IF($D58=3,(AF58-MIN(0.75,0.25*(RIGHT(AG$4,4)*1-(RIGHT($AD$4,4)*1)+0.25)*(1-MIN(0.75,INDEX([1]Hitters!$CF:$CF,MATCH($A58,[1]Hitters!$A:$A,0)))/0.75*1)+INDEX([1]Hitters!$CF:$CF,MATCH($A58,[1]Hitters!$A:$A,0)))/0.75*($M58+RIGHT(AG$4,4)*1-RIGHT($AA$4,4)*1-27)*0.1),(AF58-MIN(0.75,0.25*(RIGHT(AG$4,4)*1-(RIGHT($AD$4,4)*1)+0.25)*(1-MIN(0.75,INDEX([1]Hitters!$CF:$CF,MATCH($A58,[1]Hitters!$A:$A,0)))/0.75*1)+INDEX([1]Hitters!$CF:$CF,MATCH($A58,[1]Hitters!$A:$A,0)))/0.75*($M58+RIGHT(AG$4,4)*1-RIGHT($AA$4,4)*1-20)*0.094)))))))</f>
        <v>0.2752943432445874</v>
      </c>
      <c r="AH58" s="96">
        <f>IF($D58=0,0,IF($D58=1,INDEX([1]Pitchers!$FK:$FK,MATCH($A58,[1]Pitchers!$A:$A,0)),MAX(-16,IF($D58=2,AG58-MIN(0.75,0.25*(RIGHT(AH$4,4)*1-(RIGHT($AD$4,4)*1)+0.25)*(1-MIN(0.75,INDEX([1]Hitters!$CF:$CF,MATCH($A58,[1]Hitters!$A:$A,0)))/0.75*1)+INDEX([1]Hitters!$CF:$CF,MATCH($A58,[1]Hitters!$A:$A,0)))/0.75*1,IF($D58&gt;6,(AG58-MIN(0.75,0.25*(RIGHT(AH$4,4)*1-(RIGHT($AD$4,4)*1)+0.25)*(1-MIN(0.75,INDEX([1]Hitters!$CF:$CF,MATCH($A58,[1]Hitters!$A:$A,0)))/0.75*1)+INDEX([1]Hitters!$CF:$CF,MATCH($A58,[1]Hitters!$A:$A,0)))/0.75*($M58+RIGHT(AH$4,4)*1-RIGHT($AA$4,4)*1+10)*0.05),IF($D58=3,(AG58-MIN(0.75,0.25*(RIGHT(AH$4,4)*1-(RIGHT($AD$4,4)*1)+0.25)*(1-MIN(0.75,INDEX([1]Hitters!$CF:$CF,MATCH($A58,[1]Hitters!$A:$A,0)))/0.75*1)+INDEX([1]Hitters!$CF:$CF,MATCH($A58,[1]Hitters!$A:$A,0)))/0.75*($M58+RIGHT(AH$4,4)*1-RIGHT($AA$4,4)*1-27)*0.1),(AG58-MIN(0.75,0.25*(RIGHT(AH$4,4)*1-(RIGHT($AD$4,4)*1)+0.25)*(1-MIN(0.75,INDEX([1]Hitters!$CF:$CF,MATCH($A58,[1]Hitters!$A:$A,0)))/0.75*1)+INDEX([1]Hitters!$CF:$CF,MATCH($A58,[1]Hitters!$A:$A,0)))/0.75*($M58+RIGHT(AH$4,4)*1-RIGHT($AA$4,4)*1-20)*0.094)))))))</f>
        <v>0.2752943432445874</v>
      </c>
      <c r="AI58" s="96">
        <f>IF($D58=0,0,IF($D58=1,INDEX([1]Pitchers!$FK:$FK,MATCH($A58,[1]Pitchers!$A:$A,0)),MAX(-16,IF($D58=2,AH58-MIN(0.75,0.25*(RIGHT(AI$4,4)*1-(RIGHT($AD$4,4)*1)+0.25)*(1-MIN(0.75,INDEX([1]Hitters!$CF:$CF,MATCH($A58,[1]Hitters!$A:$A,0)))/0.75*1)+INDEX([1]Hitters!$CF:$CF,MATCH($A58,[1]Hitters!$A:$A,0)))/0.75*1,IF($D58&gt;6,(AH58-MIN(0.75,0.25*(RIGHT(AI$4,4)*1-(RIGHT($AD$4,4)*1)+0.25)*(1-MIN(0.75,INDEX([1]Hitters!$CF:$CF,MATCH($A58,[1]Hitters!$A:$A,0)))/0.75*1)+INDEX([1]Hitters!$CF:$CF,MATCH($A58,[1]Hitters!$A:$A,0)))/0.75*($M58+RIGHT(AI$4,4)*1-RIGHT($AA$4,4)*1+10)*0.05),IF($D58=3,(AH58-MIN(0.75,0.25*(RIGHT(AI$4,4)*1-(RIGHT($AD$4,4)*1)+0.25)*(1-MIN(0.75,INDEX([1]Hitters!$CF:$CF,MATCH($A58,[1]Hitters!$A:$A,0)))/0.75*1)+INDEX([1]Hitters!$CF:$CF,MATCH($A58,[1]Hitters!$A:$A,0)))/0.75*($M58+RIGHT(AI$4,4)*1-RIGHT($AA$4,4)*1-27)*0.1),(AH58-MIN(0.75,0.25*(RIGHT(AI$4,4)*1-(RIGHT($AD$4,4)*1)+0.25)*(1-MIN(0.75,INDEX([1]Hitters!$CF:$CF,MATCH($A58,[1]Hitters!$A:$A,0)))/0.75*1)+INDEX([1]Hitters!$CF:$CF,MATCH($A58,[1]Hitters!$A:$A,0)))/0.75*($M58+RIGHT(AI$4,4)*1-RIGHT($AA$4,4)*1-20)*0.094)))))))</f>
        <v>0.2752943432445874</v>
      </c>
      <c r="AJ58" s="96">
        <f>IF($D58=0,0,IF($D58=1,INDEX([1]Pitchers!$FK:$FK,MATCH($A58,[1]Pitchers!$A:$A,0)),MAX(-16,IF($D58=2,AI58-MIN(0.75,0.25*(RIGHT(AJ$4,4)*1-(RIGHT($AD$4,4)*1)+0.25)*(1-MIN(0.75,INDEX([1]Hitters!$CF:$CF,MATCH($A58,[1]Hitters!$A:$A,0)))/0.75*1)+INDEX([1]Hitters!$CF:$CF,MATCH($A58,[1]Hitters!$A:$A,0)))/0.75*1,IF($D58&gt;6,(AI58-MIN(0.75,0.25*(RIGHT(AJ$4,4)*1-(RIGHT($AD$4,4)*1)+0.25)*(1-MIN(0.75,INDEX([1]Hitters!$CF:$CF,MATCH($A58,[1]Hitters!$A:$A,0)))/0.75*1)+INDEX([1]Hitters!$CF:$CF,MATCH($A58,[1]Hitters!$A:$A,0)))/0.75*($M58+RIGHT(AJ$4,4)*1-RIGHT($AA$4,4)*1+10)*0.05),IF($D58=3,(AI58-MIN(0.75,0.25*(RIGHT(AJ$4,4)*1-(RIGHT($AD$4,4)*1)+0.25)*(1-MIN(0.75,INDEX([1]Hitters!$CF:$CF,MATCH($A58,[1]Hitters!$A:$A,0)))/0.75*1)+INDEX([1]Hitters!$CF:$CF,MATCH($A58,[1]Hitters!$A:$A,0)))/0.75*($M58+RIGHT(AJ$4,4)*1-RIGHT($AA$4,4)*1-27)*0.1),(AI58-MIN(0.75,0.25*(RIGHT(AJ$4,4)*1-(RIGHT($AD$4,4)*1)+0.25)*(1-MIN(0.75,INDEX([1]Hitters!$CF:$CF,MATCH($A58,[1]Hitters!$A:$A,0)))/0.75*1)+INDEX([1]Hitters!$CF:$CF,MATCH($A58,[1]Hitters!$A:$A,0)))/0.75*($M58+RIGHT(AJ$4,4)*1-RIGHT($AA$4,4)*1-20)*0.094)))))))</f>
        <v>0.2752943432445874</v>
      </c>
      <c r="AK58" s="96">
        <f>IF($D58=0,0,IF($D58=1,INDEX([1]Pitchers!$FK:$FK,MATCH($A58,[1]Pitchers!$A:$A,0)),MAX(-16,IF($D58=2,AJ58-MIN(0.75,0.25*(RIGHT(AK$4,4)*1-(RIGHT($AD$4,4)*1)+0.25)*(1-MIN(0.75,INDEX([1]Hitters!$CF:$CF,MATCH($A58,[1]Hitters!$A:$A,0)))/0.75*1)+INDEX([1]Hitters!$CF:$CF,MATCH($A58,[1]Hitters!$A:$A,0)))/0.75*1,IF($D58&gt;6,(AJ58-MIN(0.75,0.25*(RIGHT(AK$4,4)*1-(RIGHT($AD$4,4)*1)+0.25)*(1-MIN(0.75,INDEX([1]Hitters!$CF:$CF,MATCH($A58,[1]Hitters!$A:$A,0)))/0.75*1)+INDEX([1]Hitters!$CF:$CF,MATCH($A58,[1]Hitters!$A:$A,0)))/0.75*($M58+RIGHT(AK$4,4)*1-RIGHT($AA$4,4)*1+10)*0.05),IF($D58=3,(AJ58-MIN(0.75,0.25*(RIGHT(AK$4,4)*1-(RIGHT($AD$4,4)*1)+0.25)*(1-MIN(0.75,INDEX([1]Hitters!$CF:$CF,MATCH($A58,[1]Hitters!$A:$A,0)))/0.75*1)+INDEX([1]Hitters!$CF:$CF,MATCH($A58,[1]Hitters!$A:$A,0)))/0.75*($M58+RIGHT(AK$4,4)*1-RIGHT($AA$4,4)*1-27)*0.1),(AJ58-MIN(0.75,0.25*(RIGHT(AK$4,4)*1-(RIGHT($AD$4,4)*1)+0.25)*(1-MIN(0.75,INDEX([1]Hitters!$CF:$CF,MATCH($A58,[1]Hitters!$A:$A,0)))/0.75*1)+INDEX([1]Hitters!$CF:$CF,MATCH($A58,[1]Hitters!$A:$A,0)))/0.75*($M58+RIGHT(AK$4,4)*1-RIGHT($AA$4,4)*1-20)*0.094)))))))</f>
        <v>0.2752943432445874</v>
      </c>
      <c r="AL58" s="96">
        <f>IF($D58=0,0,IF($D58=1,INDEX([1]Pitchers!$FK:$FK,MATCH($A58,[1]Pitchers!$A:$A,0)),MAX(-16,IF($D58=2,AK58-MIN(0.75,0.25*(RIGHT(AL$4,4)*1-(RIGHT($AD$4,4)*1)+0.25)*(1-MIN(0.75,INDEX([1]Hitters!$CF:$CF,MATCH($A58,[1]Hitters!$A:$A,0)))/0.75*1)+INDEX([1]Hitters!$CF:$CF,MATCH($A58,[1]Hitters!$A:$A,0)))/0.75*1,IF($D58&gt;6,(AK58-MIN(0.75,0.25*(RIGHT(AL$4,4)*1-(RIGHT($AD$4,4)*1)+0.25)*(1-MIN(0.75,INDEX([1]Hitters!$CF:$CF,MATCH($A58,[1]Hitters!$A:$A,0)))/0.75*1)+INDEX([1]Hitters!$CF:$CF,MATCH($A58,[1]Hitters!$A:$A,0)))/0.75*($M58+RIGHT(AL$4,4)*1-RIGHT($AA$4,4)*1+10)*0.05),IF($D58=3,(AK58-MIN(0.75,0.25*(RIGHT(AL$4,4)*1-(RIGHT($AD$4,4)*1)+0.25)*(1-MIN(0.75,INDEX([1]Hitters!$CF:$CF,MATCH($A58,[1]Hitters!$A:$A,0)))/0.75*1)+INDEX([1]Hitters!$CF:$CF,MATCH($A58,[1]Hitters!$A:$A,0)))/0.75*($M58+RIGHT(AL$4,4)*1-RIGHT($AA$4,4)*1-27)*0.1),(AK58-MIN(0.75,0.25*(RIGHT(AL$4,4)*1-(RIGHT($AD$4,4)*1)+0.25)*(1-MIN(0.75,INDEX([1]Hitters!$CF:$CF,MATCH($A58,[1]Hitters!$A:$A,0)))/0.75*1)+INDEX([1]Hitters!$CF:$CF,MATCH($A58,[1]Hitters!$A:$A,0)))/0.75*($M58+RIGHT(AL$4,4)*1-RIGHT($AA$4,4)*1-20)*0.094)))))))</f>
        <v>0.2752943432445874</v>
      </c>
      <c r="AM58" s="98">
        <f>MAX(IF($D58=0,20,IF($D58=1,60,150)),MAX(0,IF($D58&gt;1,INDEX([1]Hitters!$ER:$ER,MATCH($A58,[1]Hitters!$A:$A,0))*(0.4+MAX(0,0.6*MIN(1,(IF(O58="",0,(((4.25+(O58-0.263)*4.2)^(((4.25+(O58-0.263)*4.2)+(4.25-AA58*600/600*4.2/600))^0.285))/((4.25+(O58-0.263)*4.2)^(((4.25+(O58-0.263)*4.2)+(4.25-AA58*600/600*4.2/600))^0.285)+(4.25-AA58*600/600*4.2/600)^(((4.25+(O58-0.263)*4.2)+(4.25-AA58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58,[1]Pitchers!$A:$A,0))))*IF($D58&lt;2,(0.4+0.6*MAX(0,MIN(1,IF($D58=0,((4.25)^(((4.25)+(4.25-(4-O58)*4.25/4*1/9))^0.285)/((4.25)^(((4.25)+(4.25-(4-O58)*4.25/4*1/9))^0.285)+(4.25-(4-O58)*4.25/4*1/9)^(((4.25)+(4.25-(4-O58)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58)))/0.5345*0.0009131+0.0104414*(3.74-MIN(3.74,O58)))*50,(((4.25+(AA58-0.263)*0.32*198*MAX(6,198/33)/198)^(((4.25+(AA58-0.263)*0.32*198*MAX(6,198/33)/198)+(4.25-(4-O58)*4.25/4*MAX(6,198/33)/9))^0.285)/((4.25+(AA58-0.263)*0.32*198*MAX(6,198/33)/198)^(((4.25+(AA58-0.263)*0.32*198*MAX(6,198/33)/198)+(4.25-(4-O58)*4.25/4*MAX(6,198/33)/9))^0.285)+(4.25-(4-O58)*4.25/4*MAX(6,198/33)/9)^(((4.25+(AA58-0.263)*0.32*198*MAX(6,198/33)/198)+(4.25-(4-O58)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58=0,50,198)/0.0065))),1))</f>
        <v>123.89012334995886</v>
      </c>
      <c r="AN58" s="98">
        <f t="shared" si="71"/>
        <v>123.89012334995886</v>
      </c>
      <c r="AO58" s="98">
        <f t="shared" si="72"/>
        <v>123.89012334995886</v>
      </c>
      <c r="AP58" s="98">
        <f t="shared" si="73"/>
        <v>123.89012334995886</v>
      </c>
      <c r="AQ58" s="98">
        <f t="shared" si="74"/>
        <v>123.47345668329234</v>
      </c>
      <c r="AR58" s="98">
        <f t="shared" si="75"/>
        <v>116.32901502471063</v>
      </c>
      <c r="AS58" s="98">
        <f t="shared" si="76"/>
        <v>94.568546309682631</v>
      </c>
      <c r="AT58" s="98">
        <f t="shared" si="77"/>
        <v>69.460198078335821</v>
      </c>
      <c r="AU58" s="98">
        <f t="shared" si="78"/>
        <v>60</v>
      </c>
      <c r="AV58" s="98">
        <f t="shared" si="79"/>
        <v>60</v>
      </c>
      <c r="AW58" s="98">
        <f t="shared" si="80"/>
        <v>60</v>
      </c>
      <c r="AX58" s="98">
        <f t="shared" si="81"/>
        <v>60</v>
      </c>
      <c r="AY58" s="96">
        <f t="shared" si="82"/>
        <v>1.1747850218509779</v>
      </c>
      <c r="AZ58" s="96">
        <f t="shared" si="83"/>
        <v>5.35</v>
      </c>
      <c r="BA58" s="96">
        <f t="shared" si="84"/>
        <v>1.1747850218509779</v>
      </c>
      <c r="BB58" s="96">
        <f t="shared" si="85"/>
        <v>1.1668647503586576</v>
      </c>
      <c r="BC58" s="96">
        <f t="shared" si="86"/>
        <v>1.1209749783483756</v>
      </c>
      <c r="BD58" s="96">
        <f t="shared" si="87"/>
        <v>1.0369836595855091</v>
      </c>
      <c r="BE58" s="96">
        <f t="shared" si="88"/>
        <v>0.91141588802461382</v>
      </c>
      <c r="BF58" s="96">
        <f t="shared" si="89"/>
        <v>0.7069212957101495</v>
      </c>
      <c r="BG58" s="96">
        <f t="shared" si="90"/>
        <v>0.42083287007551062</v>
      </c>
      <c r="BH58" s="96">
        <f t="shared" si="91"/>
        <v>0.173204241290838</v>
      </c>
      <c r="BI58" s="96">
        <f t="shared" si="92"/>
        <v>1.2024051801112767E-2</v>
      </c>
      <c r="BJ58" s="96">
        <f t="shared" si="93"/>
        <v>0</v>
      </c>
      <c r="BK58" s="96">
        <f t="shared" si="94"/>
        <v>0</v>
      </c>
      <c r="BL58" s="96">
        <f t="shared" si="95"/>
        <v>0</v>
      </c>
      <c r="BM58" s="129">
        <f t="shared" si="133"/>
        <v>5.85</v>
      </c>
      <c r="BN58" s="129" t="str">
        <f t="shared" si="133"/>
        <v/>
      </c>
      <c r="BO58" s="129" t="str">
        <f t="shared" si="133"/>
        <v/>
      </c>
      <c r="BP58" s="129" t="str">
        <f t="shared" si="133"/>
        <v/>
      </c>
      <c r="BQ58" s="129" t="str">
        <f t="shared" si="133"/>
        <v/>
      </c>
      <c r="BR58" s="129" t="str">
        <f t="shared" si="133"/>
        <v/>
      </c>
      <c r="BS58" s="129" t="str">
        <f t="shared" si="133"/>
        <v/>
      </c>
      <c r="BT58" s="129" t="str">
        <f t="shared" si="133"/>
        <v/>
      </c>
      <c r="BU58" s="129" t="str">
        <f t="shared" si="133"/>
        <v/>
      </c>
      <c r="BV58" s="129" t="str">
        <f t="shared" si="133"/>
        <v/>
      </c>
      <c r="BW58" s="129" t="str">
        <f t="shared" si="133"/>
        <v/>
      </c>
      <c r="BX58" s="129" t="str">
        <f t="shared" si="133"/>
        <v/>
      </c>
      <c r="BY58" s="130">
        <f t="shared" si="96"/>
        <v>9.8982801748078231</v>
      </c>
      <c r="BZ58" s="130">
        <f t="shared" si="97"/>
        <v>10.301663903012724</v>
      </c>
      <c r="CA58" s="130">
        <f t="shared" si="98"/>
        <v>10.386999309032673</v>
      </c>
      <c r="CB58" s="130">
        <f t="shared" si="99"/>
        <v>10.1035056714214</v>
      </c>
      <c r="CC58" s="130">
        <f t="shared" si="100"/>
        <v>9.3626536659457464</v>
      </c>
      <c r="CD58" s="130">
        <f t="shared" si="101"/>
        <v>7.7178449268277936</v>
      </c>
      <c r="CE58" s="130">
        <f t="shared" si="102"/>
        <v>5.0116503569591906</v>
      </c>
      <c r="CF58" s="130">
        <f t="shared" si="103"/>
        <v>2.4497260890095465</v>
      </c>
      <c r="CG58" s="130">
        <f t="shared" si="104"/>
        <v>0.64212000631964594</v>
      </c>
      <c r="CH58" s="130">
        <f t="shared" si="105"/>
        <v>0.5</v>
      </c>
      <c r="CI58" s="130">
        <f t="shared" si="106"/>
        <v>0.5</v>
      </c>
      <c r="CJ58" s="130">
        <f t="shared" si="107"/>
        <v>0.5</v>
      </c>
      <c r="CK58" s="131">
        <f t="shared" si="108"/>
        <v>1</v>
      </c>
      <c r="CL58" s="96">
        <f t="shared" si="109"/>
        <v>-0.13838834059691085</v>
      </c>
      <c r="CM58" s="96">
        <f t="shared" si="110"/>
        <v>-0.14630861208923118</v>
      </c>
      <c r="CN58" s="96">
        <f t="shared" si="111"/>
        <v>-0.19219838409951318</v>
      </c>
      <c r="CO58" s="96">
        <f t="shared" si="112"/>
        <v>-0.27618970286237965</v>
      </c>
      <c r="CP58" s="96">
        <f t="shared" si="113"/>
        <v>-0.39734101608994321</v>
      </c>
      <c r="CQ58" s="96">
        <f t="shared" si="114"/>
        <v>-0.52610809904427069</v>
      </c>
      <c r="CR58" s="96">
        <f t="shared" si="115"/>
        <v>-0.58154643653397042</v>
      </c>
      <c r="CS58" s="96">
        <f t="shared" si="116"/>
        <v>-0.56303912824048252</v>
      </c>
      <c r="CT58" s="96">
        <f t="shared" si="117"/>
        <v>-0.62394594819888716</v>
      </c>
      <c r="CU58" s="96">
        <f t="shared" si="118"/>
        <v>-0.63596999999999992</v>
      </c>
      <c r="CV58" s="96">
        <f t="shared" si="119"/>
        <v>-0.63596999999999992</v>
      </c>
      <c r="CW58" s="96">
        <f t="shared" si="120"/>
        <v>-0.63596999999999992</v>
      </c>
      <c r="CX58" s="96">
        <f>MAX(0,(IF(CL58&gt;0,(CL58-ROUNDDOWN(CL58,1))/0.1*LOOKUP(ROUNDUP(CL58+81.1,1),CB!$A:$A,CB!$C:$C)+(1-(CL58-ROUNDDOWN(CL58,1))/0.1)*LOOKUP(ROUNDDOWN(CL58+81.1,1),CB!$A:$A,CB!$C:$C),(CL58-ROUNDDOWN(CL58-0.1,1))/0.1*LOOKUP(ROUNDUP(CL58+81.1,1),CB!$A:$A,CB!$C:$C)+(1-(CL58-ROUNDDOWN(CL58-0.1,1))/0.1)*LOOKUP(ROUNDDOWN(CL58+81.1,1),CB!$A:$A,CB!$C:$C))-LOOKUP(81.1,CB!$A:$A,CB!$C:$C))/(1-(BINOMDIST(97,162,0.5,TRUE)-BINOMDIST(87,162,0.5,TRUE)))*$C$2*($B$1^(LEFT(CX$4,4)*1-LEFT($BA$4,4)*1))*(37.75+CL58))</f>
        <v>0</v>
      </c>
      <c r="CY58" s="96">
        <f>MAX(0,(IF(CM58&gt;0,(CM58-ROUNDDOWN(CM58,1))/0.1*LOOKUP(ROUNDUP(CM58+81.1,1),CB!$A:$A,CB!$C:$C)+(1-(CM58-ROUNDDOWN(CM58,1))/0.1)*LOOKUP(ROUNDDOWN(CM58+81.1,1),CB!$A:$A,CB!$C:$C),(CM58-ROUNDDOWN(CM58-0.1,1))/0.1*LOOKUP(ROUNDUP(CM58+81.1,1),CB!$A:$A,CB!$C:$C)+(1-(CM58-ROUNDDOWN(CM58-0.1,1))/0.1)*LOOKUP(ROUNDDOWN(CM58+81.1,1),CB!$A:$A,CB!$C:$C))-LOOKUP(81.1,CB!$A:$A,CB!$C:$C))/(1-(BINOMDIST(97,162,0.5,TRUE)-BINOMDIST(87,162,0.5,TRUE)))*$C$2*($B$1^(LEFT(CY$4,4)*1-LEFT($BA$4,4)*1))*(37.75+CM58))</f>
        <v>0</v>
      </c>
      <c r="CZ58" s="96">
        <f>MAX(0,(IF(CN58&gt;0,(CN58-ROUNDDOWN(CN58,1))/0.1*LOOKUP(ROUNDUP(CN58+81.1,1),CB!$A:$A,CB!$C:$C)+(1-(CN58-ROUNDDOWN(CN58,1))/0.1)*LOOKUP(ROUNDDOWN(CN58+81.1,1),CB!$A:$A,CB!$C:$C),(CN58-ROUNDDOWN(CN58-0.1,1))/0.1*LOOKUP(ROUNDUP(CN58+81.1,1),CB!$A:$A,CB!$C:$C)+(1-(CN58-ROUNDDOWN(CN58-0.1,1))/0.1)*LOOKUP(ROUNDDOWN(CN58+81.1,1),CB!$A:$A,CB!$C:$C))-LOOKUP(81.1,CB!$A:$A,CB!$C:$C))/(1-(BINOMDIST(97,162,0.5,TRUE)-BINOMDIST(87,162,0.5,TRUE)))*$C$2*($B$1^(LEFT(CZ$4,4)*1-LEFT($BA$4,4)*1))*(37.75+CN58))</f>
        <v>0</v>
      </c>
      <c r="DA58" s="96">
        <f>MAX(0,(IF(CO58&gt;0,(CO58-ROUNDDOWN(CO58,1))/0.1*LOOKUP(ROUNDUP(CO58+81.1,1),CB!$A:$A,CB!$C:$C)+(1-(CO58-ROUNDDOWN(CO58,1))/0.1)*LOOKUP(ROUNDDOWN(CO58+81.1,1),CB!$A:$A,CB!$C:$C),(CO58-ROUNDDOWN(CO58-0.1,1))/0.1*LOOKUP(ROUNDUP(CO58+81.1,1),CB!$A:$A,CB!$C:$C)+(1-(CO58-ROUNDDOWN(CO58-0.1,1))/0.1)*LOOKUP(ROUNDDOWN(CO58+81.1,1),CB!$A:$A,CB!$C:$C))-LOOKUP(81.1,CB!$A:$A,CB!$C:$C))/(1-(BINOMDIST(97,162,0.5,TRUE)-BINOMDIST(87,162,0.5,TRUE)))*$C$2*($B$1^(LEFT(DA$4,4)*1-LEFT($BA$4,4)*1))*(37.75+CO58))</f>
        <v>0</v>
      </c>
      <c r="DB58" s="96">
        <f>MAX(0,(IF(CP58&gt;0,(CP58-ROUNDDOWN(CP58,1))/0.1*LOOKUP(ROUNDUP(CP58+81.1,1),CB!$A:$A,CB!$C:$C)+(1-(CP58-ROUNDDOWN(CP58,1))/0.1)*LOOKUP(ROUNDDOWN(CP58+81.1,1),CB!$A:$A,CB!$C:$C),(CP58-ROUNDDOWN(CP58-0.1,1))/0.1*LOOKUP(ROUNDUP(CP58+81.1,1),CB!$A:$A,CB!$C:$C)+(1-(CP58-ROUNDDOWN(CP58-0.1,1))/0.1)*LOOKUP(ROUNDDOWN(CP58+81.1,1),CB!$A:$A,CB!$C:$C))-LOOKUP(81.1,CB!$A:$A,CB!$C:$C))/(1-(BINOMDIST(97,162,0.5,TRUE)-BINOMDIST(87,162,0.5,TRUE)))*$C$2*($B$1^(LEFT(DB$4,4)*1-LEFT($BA$4,4)*1))*(37.75+CP58))</f>
        <v>0</v>
      </c>
      <c r="DC58" s="96">
        <f>MAX(0,(IF(CQ58&gt;0,(CQ58-ROUNDDOWN(CQ58,1))/0.1*LOOKUP(ROUNDUP(CQ58+81.1,1),CB!$A:$A,CB!$C:$C)+(1-(CQ58-ROUNDDOWN(CQ58,1))/0.1)*LOOKUP(ROUNDDOWN(CQ58+81.1,1),CB!$A:$A,CB!$C:$C),(CQ58-ROUNDDOWN(CQ58-0.1,1))/0.1*LOOKUP(ROUNDUP(CQ58+81.1,1),CB!$A:$A,CB!$C:$C)+(1-(CQ58-ROUNDDOWN(CQ58-0.1,1))/0.1)*LOOKUP(ROUNDDOWN(CQ58+81.1,1),CB!$A:$A,CB!$C:$C))-LOOKUP(81.1,CB!$A:$A,CB!$C:$C))/(1-(BINOMDIST(97,162,0.5,TRUE)-BINOMDIST(87,162,0.5,TRUE)))*$C$2*($B$1^(LEFT(DC$4,4)*1-LEFT($BA$4,4)*1))*(37.75+CQ58))</f>
        <v>0</v>
      </c>
      <c r="DD58" s="96">
        <f>MAX(0,(IF(CR58&gt;0,(CR58-ROUNDDOWN(CR58,1))/0.1*LOOKUP(ROUNDUP(CR58+81.1,1),CB!$A:$A,CB!$C:$C)+(1-(CR58-ROUNDDOWN(CR58,1))/0.1)*LOOKUP(ROUNDDOWN(CR58+81.1,1),CB!$A:$A,CB!$C:$C),(CR58-ROUNDDOWN(CR58-0.1,1))/0.1*LOOKUP(ROUNDUP(CR58+81.1,1),CB!$A:$A,CB!$C:$C)+(1-(CR58-ROUNDDOWN(CR58-0.1,1))/0.1)*LOOKUP(ROUNDDOWN(CR58+81.1,1),CB!$A:$A,CB!$C:$C))-LOOKUP(81.1,CB!$A:$A,CB!$C:$C))/(1-(BINOMDIST(97,162,0.5,TRUE)-BINOMDIST(87,162,0.5,TRUE)))*$C$2*($B$1^(LEFT(DD$4,4)*1-LEFT($BA$4,4)*1))*(37.75+CR58))</f>
        <v>0</v>
      </c>
      <c r="DE58" s="96">
        <f>MAX(0,(IF(CS58&gt;0,(CS58-ROUNDDOWN(CS58,1))/0.1*LOOKUP(ROUNDUP(CS58+81.1,1),CB!$A:$A,CB!$C:$C)+(1-(CS58-ROUNDDOWN(CS58,1))/0.1)*LOOKUP(ROUNDDOWN(CS58+81.1,1),CB!$A:$A,CB!$C:$C),(CS58-ROUNDDOWN(CS58-0.1,1))/0.1*LOOKUP(ROUNDUP(CS58+81.1,1),CB!$A:$A,CB!$C:$C)+(1-(CS58-ROUNDDOWN(CS58-0.1,1))/0.1)*LOOKUP(ROUNDDOWN(CS58+81.1,1),CB!$A:$A,CB!$C:$C))-LOOKUP(81.1,CB!$A:$A,CB!$C:$C))/(1-(BINOMDIST(97,162,0.5,TRUE)-BINOMDIST(87,162,0.5,TRUE)))*$C$2*($B$1^(LEFT(DE$4,4)*1-LEFT($BA$4,4)*1))*(37.75+CS58))</f>
        <v>0</v>
      </c>
      <c r="DF58" s="96">
        <f>MAX(0,(IF(CT58&gt;0,(CT58-ROUNDDOWN(CT58,1))/0.1*LOOKUP(ROUNDUP(CT58+81.1,1),CB!$A:$A,CB!$C:$C)+(1-(CT58-ROUNDDOWN(CT58,1))/0.1)*LOOKUP(ROUNDDOWN(CT58+81.1,1),CB!$A:$A,CB!$C:$C),(CT58-ROUNDDOWN(CT58-0.1,1))/0.1*LOOKUP(ROUNDUP(CT58+81.1,1),CB!$A:$A,CB!$C:$C)+(1-(CT58-ROUNDDOWN(CT58-0.1,1))/0.1)*LOOKUP(ROUNDDOWN(CT58+81.1,1),CB!$A:$A,CB!$C:$C))-LOOKUP(81.1,CB!$A:$A,CB!$C:$C))/(1-(BINOMDIST(97,162,0.5,TRUE)-BINOMDIST(87,162,0.5,TRUE)))*$C$2*($B$1^(LEFT(DF$4,4)*1-LEFT($BA$4,4)*1))*(37.75+CT58))</f>
        <v>0</v>
      </c>
      <c r="DG58" s="96">
        <f>MAX(0,(IF(CU58&gt;0,(CU58-ROUNDDOWN(CU58,1))/0.1*LOOKUP(ROUNDUP(CU58+81.1,1),CB!$A:$A,CB!$C:$C)+(1-(CU58-ROUNDDOWN(CU58,1))/0.1)*LOOKUP(ROUNDDOWN(CU58+81.1,1),CB!$A:$A,CB!$C:$C),(CU58-ROUNDDOWN(CU58-0.1,1))/0.1*LOOKUP(ROUNDUP(CU58+81.1,1),CB!$A:$A,CB!$C:$C)+(1-(CU58-ROUNDDOWN(CU58-0.1,1))/0.1)*LOOKUP(ROUNDDOWN(CU58+81.1,1),CB!$A:$A,CB!$C:$C))-LOOKUP(81.1,CB!$A:$A,CB!$C:$C))/(1-(BINOMDIST(97,162,0.5,TRUE)-BINOMDIST(87,162,0.5,TRUE)))*$C$2*($B$1^(LEFT(DG$4,4)*1-LEFT($BA$4,4)*1))*(37.75+CU58))</f>
        <v>0</v>
      </c>
      <c r="DH58" s="96">
        <f>MAX(0,(IF(CV58&gt;0,(CV58-ROUNDDOWN(CV58,1))/0.1*LOOKUP(ROUNDUP(CV58+81.1,1),CB!$A:$A,CB!$C:$C)+(1-(CV58-ROUNDDOWN(CV58,1))/0.1)*LOOKUP(ROUNDDOWN(CV58+81.1,1),CB!$A:$A,CB!$C:$C),(CV58-ROUNDDOWN(CV58-0.1,1))/0.1*LOOKUP(ROUNDUP(CV58+81.1,1),CB!$A:$A,CB!$C:$C)+(1-(CV58-ROUNDDOWN(CV58-0.1,1))/0.1)*LOOKUP(ROUNDDOWN(CV58+81.1,1),CB!$A:$A,CB!$C:$C))-LOOKUP(81.1,CB!$A:$A,CB!$C:$C))/(1-(BINOMDIST(97,162,0.5,TRUE)-BINOMDIST(87,162,0.5,TRUE)))*$C$2*($B$1^(LEFT(DH$4,4)*1-LEFT($BA$4,4)*1))*(37.75+CV58))</f>
        <v>0</v>
      </c>
      <c r="DI58" s="96">
        <f>MAX(0,(IF(CW58&gt;0,(CW58-ROUNDDOWN(CW58,1))/0.1*LOOKUP(ROUNDUP(CW58+81.1,1),CB!$A:$A,CB!$C:$C)+(1-(CW58-ROUNDDOWN(CW58,1))/0.1)*LOOKUP(ROUNDDOWN(CW58+81.1,1),CB!$A:$A,CB!$C:$C),(CW58-ROUNDDOWN(CW58-0.1,1))/0.1*LOOKUP(ROUNDUP(CW58+81.1,1),CB!$A:$A,CB!$C:$C)+(1-(CW58-ROUNDDOWN(CW58-0.1,1))/0.1)*LOOKUP(ROUNDDOWN(CW58+81.1,1),CB!$A:$A,CB!$C:$C))-LOOKUP(81.1,CB!$A:$A,CB!$C:$C))/(1-(BINOMDIST(97,162,0.5,TRUE)-BINOMDIST(87,162,0.5,TRUE)))*$C$2*($B$1^(LEFT(DI$4,4)*1-LEFT($BA$4,4)*1))*(37.75+CW58))</f>
        <v>0</v>
      </c>
      <c r="DJ58" s="90">
        <f t="shared" si="121"/>
        <v>0</v>
      </c>
      <c r="DK58" s="132"/>
      <c r="DL58" s="132">
        <f t="shared" si="122"/>
        <v>9.8982801748078231</v>
      </c>
      <c r="DM58" s="132">
        <f t="shared" si="123"/>
        <v>20.157482632746348</v>
      </c>
      <c r="DN58" s="132">
        <f t="shared" si="124"/>
        <v>30.482093019621622</v>
      </c>
      <c r="DO58" s="132">
        <f t="shared" si="125"/>
        <v>40.602273850035218</v>
      </c>
      <c r="DP58" s="132">
        <f t="shared" si="126"/>
        <v>50.258837771490406</v>
      </c>
      <c r="DQ58" s="132">
        <f t="shared" si="127"/>
        <v>59.020098400983088</v>
      </c>
      <c r="DR58" s="132">
        <f t="shared" si="128"/>
        <v>66.51199772634952</v>
      </c>
      <c r="DS58" s="132">
        <f t="shared" si="129"/>
        <v>73.011857338284784</v>
      </c>
      <c r="DT58" s="132">
        <f t="shared" si="130"/>
        <v>78.985047542916718</v>
      </c>
      <c r="DU58" s="132">
        <f t="shared" si="131"/>
        <v>85.083982740178001</v>
      </c>
      <c r="DV58" s="132"/>
      <c r="DW58" s="132"/>
      <c r="DX58" s="132"/>
      <c r="DY58" s="132"/>
      <c r="DZ58" s="132"/>
      <c r="EA58" s="132"/>
      <c r="EB58" s="132"/>
      <c r="EC58" s="132"/>
      <c r="ED58" s="132"/>
      <c r="EE58" s="132"/>
      <c r="ER58" s="132"/>
      <c r="ES58" s="132"/>
      <c r="ET58" s="132"/>
      <c r="EU58" s="132"/>
      <c r="EV58" s="132"/>
      <c r="EW58" s="132"/>
      <c r="EX58" s="132"/>
      <c r="EY58" s="132"/>
      <c r="EZ58" s="132"/>
      <c r="FA58" s="132"/>
      <c r="FB58" s="132"/>
      <c r="FC58" s="132"/>
    </row>
    <row r="59" spans="1:159" ht="12.75" customHeight="1" x14ac:dyDescent="0.2">
      <c r="A59">
        <v>457477</v>
      </c>
      <c r="B59" s="99" t="str">
        <f>INDEX([1]Bios!$O:$O,MATCH(A59,[1]Bios!$C:$C,0))</f>
        <v>De Aza, Alejandro</v>
      </c>
      <c r="C59" s="92" t="s">
        <v>653</v>
      </c>
      <c r="D59" s="94">
        <f>LOOKUP(IF(INDEX([1]Bios!$M:$M,MATCH(A59,[1]Bios!$C:$C,0))="P",INDEX([1]Pitchers!$Q:$Q,MATCH(A59,[1]Pitchers!$A:$A,0)),INDEX([1]Hitters!$AV:$AV,MATCH(A59,[1]Hitters!$A:$A,0))),Positions!A:A,Positions!B:B)</f>
        <v>7</v>
      </c>
      <c r="E59" s="137">
        <v>1</v>
      </c>
      <c r="F59" s="138">
        <f t="shared" si="68"/>
        <v>3.1343267118128502</v>
      </c>
      <c r="G59" s="138">
        <v>5.75</v>
      </c>
      <c r="H59" s="94"/>
      <c r="I59" s="93">
        <f>6</f>
        <v>6</v>
      </c>
      <c r="J59" s="93">
        <f>6</f>
        <v>6</v>
      </c>
      <c r="K59" s="94">
        <f>MIN(IF(D59&gt;1,INDEX([1]Hitters!$DA:$DA,MATCH(A59,[1]Hitters!$A:$A,0)),INDEX([1]Pitchers!$DA:$DA,MATCH(A59,[1]Pitchers!$A:$A,0))),J59)</f>
        <v>4.541666666666667</v>
      </c>
      <c r="L59" s="94">
        <f t="shared" si="69"/>
        <v>4</v>
      </c>
      <c r="M59" s="95">
        <f>IF(D59&gt;1,INDEX([1]Hitters!$CV:$CV,MATCH($A59,[1]Hitters!$A:$A,0)),INDEX([1]Pitchers!$CP:$CP,MATCH($A59,[1]Pitchers!$A:$A,0)))</f>
        <v>32.208333333333336</v>
      </c>
      <c r="N59" s="90">
        <f t="shared" si="70"/>
        <v>-2.6156732881871498</v>
      </c>
      <c r="O59" s="97">
        <f>IF($D59&gt;1,INDEX([1]Hitters!$AF:$AF,MATCH($A59,[1]Hitters!$A:$A,0)),INDEX([1]Pitchers!$AJ:$AJ,MATCH($A59,[1]Pitchers!$A:$A,0))*IF(OR(AND($D59=0,INDEX([1]Pitchers!$Q:$Q,MATCH($A59,[1]Pitchers!$A:$A,0))="R"),AND($D59=1,INDEX([1]Pitchers!$Q:$Q,MATCH($A59,[1]Pitchers!$A:$A,0))="S")),1,IF($D59=0,0.83+(1-INDEX([1]Pitchers!$BE:$BE,MATCH($A59,[1]Pitchers!$A:$A,0)))/8,1/(0.83+(1-INDEX([1]Pitchers!$BE:$BE,MATCH($A59,[1]Pitchers!$A:$A,0)))/8))))</f>
        <v>0.25170739422132654</v>
      </c>
      <c r="P59" s="97">
        <f>IF($D59&gt;1,O59+(LOOKUP(ROUNDDOWN($M59+RIGHT(P$4,4)*1-2016,0),Age!$A:$A,Age!$C:$C)*(1-($M59+RIGHT(P$4,4)*1-2016-ROUNDDOWN($M59+RIGHT(P$4,4)*1-2016,0)))+LOOKUP(ROUNDUP($M59+RIGHT(P$4,4)*1-2016,0),Age!$A:$A,Age!$C:$C)*(($M59+RIGHT(P$4,4)*1-2016-ROUNDDOWN($M59+RIGHT(P$4,4)*1-2016,0))))*IF($M59+RIGHT(P$4,4)*1-2016&gt;27,1,INDEX([1]Hitters!$BG:$BG,MATCH($A59,[1]Hitters!$A:$A,0))),O59*(1-(1-(LOOKUP(ROUNDDOWN($M59+RIGHT(P$4,4)*1-2016,0),Age!$A:$A,Age!$L:$L)*(1-($M59+RIGHT(P$4,4)*1-2016-ROUNDDOWN($M59+RIGHT(P$4,4)*1-2016,0)))+LOOKUP(ROUNDUP($M59+RIGHT(P$4,4)*1-2016,0),Age!$A:$A,Age!$L:$L)*(($M59+RIGHT(P$4,4)*1-2016-ROUNDDOWN($M59+RIGHT(P$4,4)*1-2016,0)))))*IF($M59+RIGHT(P$4,4)*1-2016&gt;27,1,INDEX([1]Pitchers!$BE:$BE,MATCH($A59,[1]Pitchers!$A:$A,0)))))</f>
        <v>0.2459782275546597</v>
      </c>
      <c r="Q59" s="97">
        <f>IF($D59&gt;1,P59+(LOOKUP(ROUNDDOWN($M59+RIGHT(Q$4,4)*1-2016,0),Age!$A:$A,Age!$C:$C)*(1-($M59+RIGHT(Q$4,4)*1-2016-ROUNDDOWN($M59+RIGHT(Q$4,4)*1-2016,0)))+LOOKUP(ROUNDUP($M59+RIGHT(Q$4,4)*1-2016,0),Age!$A:$A,Age!$C:$C)*(($M59+RIGHT(Q$4,4)*1-2016-ROUNDDOWN($M59+RIGHT(Q$4,4)*1-2016,0))))*IF($M59+RIGHT(Q$4,4)*1-2016&gt;27,1,INDEX([1]Hitters!$BG:$BG,MATCH($A59,[1]Hitters!$A:$A,0))),P59*(1-(1-(LOOKUP(ROUNDDOWN($M59+RIGHT(Q$4,4)*1-2016,0),Age!$A:$A,Age!$L:$L)*(1-($M59+RIGHT(Q$4,4)*1-2016-ROUNDDOWN($M59+RIGHT(Q$4,4)*1-2016,0)))+LOOKUP(ROUNDUP($M59+RIGHT(Q$4,4)*1-2016,0),Age!$A:$A,Age!$L:$L)*(($M59+RIGHT(Q$4,4)*1-2016-ROUNDDOWN($M59+RIGHT(Q$4,4)*1-2016,0)))))*IF($M59+RIGHT(Q$4,4)*1-2016&gt;27,1,INDEX([1]Pitchers!$BE:$BE,MATCH($A59,[1]Pitchers!$A:$A,0)))))</f>
        <v>0.23914906088799287</v>
      </c>
      <c r="R59" s="97">
        <f>IF($D59&gt;1,Q59+(LOOKUP(ROUNDDOWN($M59+RIGHT(R$4,4)*1-2016,0),Age!$A:$A,Age!$C:$C)*(1-($M59+RIGHT(R$4,4)*1-2016-ROUNDDOWN($M59+RIGHT(R$4,4)*1-2016,0)))+LOOKUP(ROUNDUP($M59+RIGHT(R$4,4)*1-2016,0),Age!$A:$A,Age!$C:$C)*(($M59+RIGHT(R$4,4)*1-2016-ROUNDDOWN($M59+RIGHT(R$4,4)*1-2016,0))))*IF($M59+RIGHT(R$4,4)*1-2016&gt;27,1,INDEX([1]Hitters!$BG:$BG,MATCH($A59,[1]Hitters!$A:$A,0))),Q59*(1-(1-(LOOKUP(ROUNDDOWN($M59+RIGHT(R$4,4)*1-2016,0),Age!$A:$A,Age!$L:$L)*(1-($M59+RIGHT(R$4,4)*1-2016-ROUNDDOWN($M59+RIGHT(R$4,4)*1-2016,0)))+LOOKUP(ROUNDUP($M59+RIGHT(R$4,4)*1-2016,0),Age!$A:$A,Age!$L:$L)*(($M59+RIGHT(R$4,4)*1-2016-ROUNDDOWN($M59+RIGHT(R$4,4)*1-2016,0)))))*IF($M59+RIGHT(R$4,4)*1-2016&gt;27,1,INDEX([1]Pitchers!$BE:$BE,MATCH($A59,[1]Pitchers!$A:$A,0)))))</f>
        <v>0.23121989422132605</v>
      </c>
      <c r="S59" s="97">
        <f>IF($D59&gt;1,R59+(LOOKUP(ROUNDDOWN($M59+RIGHT(S$4,4)*1-2016,0),Age!$A:$A,Age!$C:$C)*(1-($M59+RIGHT(S$4,4)*1-2016-ROUNDDOWN($M59+RIGHT(S$4,4)*1-2016,0)))+LOOKUP(ROUNDUP($M59+RIGHT(S$4,4)*1-2016,0),Age!$A:$A,Age!$C:$C)*(($M59+RIGHT(S$4,4)*1-2016-ROUNDDOWN($M59+RIGHT(S$4,4)*1-2016,0))))*IF($M59+RIGHT(S$4,4)*1-2016&gt;27,1,INDEX([1]Hitters!$BG:$BG,MATCH($A59,[1]Hitters!$A:$A,0))),R59*(1-(1-(LOOKUP(ROUNDDOWN($M59+RIGHT(S$4,4)*1-2016,0),Age!$A:$A,Age!$L:$L)*(1-($M59+RIGHT(S$4,4)*1-2016-ROUNDDOWN($M59+RIGHT(S$4,4)*1-2016,0)))+LOOKUP(ROUNDUP($M59+RIGHT(S$4,4)*1-2016,0),Age!$A:$A,Age!$L:$L)*(($M59+RIGHT(S$4,4)*1-2016-ROUNDDOWN($M59+RIGHT(S$4,4)*1-2016,0)))))*IF($M59+RIGHT(S$4,4)*1-2016&gt;27,1,INDEX([1]Pitchers!$BE:$BE,MATCH($A59,[1]Pitchers!$A:$A,0)))))</f>
        <v>0.22241989422132605</v>
      </c>
      <c r="T59" s="97">
        <f>IF($D59&gt;1,S59+(LOOKUP(ROUNDDOWN($M59+RIGHT(T$4,4)*1-2016,0),Age!$A:$A,Age!$C:$C)*(1-($M59+RIGHT(T$4,4)*1-2016-ROUNDDOWN($M59+RIGHT(T$4,4)*1-2016,0)))+LOOKUP(ROUNDUP($M59+RIGHT(T$4,4)*1-2016,0),Age!$A:$A,Age!$C:$C)*(($M59+RIGHT(T$4,4)*1-2016-ROUNDDOWN($M59+RIGHT(T$4,4)*1-2016,0))))*IF($M59+RIGHT(T$4,4)*1-2016&gt;27,1,INDEX([1]Hitters!$BG:$BG,MATCH($A59,[1]Hitters!$A:$A,0))),S59*(1-(1-(LOOKUP(ROUNDDOWN($M59+RIGHT(T$4,4)*1-2016,0),Age!$A:$A,Age!$L:$L)*(1-($M59+RIGHT(T$4,4)*1-2016-ROUNDDOWN($M59+RIGHT(T$4,4)*1-2016,0)))+LOOKUP(ROUNDUP($M59+RIGHT(T$4,4)*1-2016,0),Age!$A:$A,Age!$L:$L)*(($M59+RIGHT(T$4,4)*1-2016-ROUNDDOWN($M59+RIGHT(T$4,4)*1-2016,0)))))*IF($M59+RIGHT(T$4,4)*1-2016&gt;27,1,INDEX([1]Pitchers!$BE:$BE,MATCH($A59,[1]Pitchers!$A:$A,0)))))</f>
        <v>0.21361989422132605</v>
      </c>
      <c r="U59" s="97">
        <f>IF($D59&gt;1,T59+(LOOKUP(ROUNDDOWN($M59+RIGHT(U$4,4)*1-2016,0),Age!$A:$A,Age!$C:$C)*(1-($M59+RIGHT(U$4,4)*1-2016-ROUNDDOWN($M59+RIGHT(U$4,4)*1-2016,0)))+LOOKUP(ROUNDUP($M59+RIGHT(U$4,4)*1-2016,0),Age!$A:$A,Age!$C:$C)*(($M59+RIGHT(U$4,4)*1-2016-ROUNDDOWN($M59+RIGHT(U$4,4)*1-2016,0))))*IF($M59+RIGHT(U$4,4)*1-2016&gt;27,1,INDEX([1]Hitters!$BG:$BG,MATCH($A59,[1]Hitters!$A:$A,0))),T59*(1-(1-(LOOKUP(ROUNDDOWN($M59+RIGHT(U$4,4)*1-2016,0),Age!$A:$A,Age!$L:$L)*(1-($M59+RIGHT(U$4,4)*1-2016-ROUNDDOWN($M59+RIGHT(U$4,4)*1-2016,0)))+LOOKUP(ROUNDUP($M59+RIGHT(U$4,4)*1-2016,0),Age!$A:$A,Age!$L:$L)*(($M59+RIGHT(U$4,4)*1-2016-ROUNDDOWN($M59+RIGHT(U$4,4)*1-2016,0)))))*IF($M59+RIGHT(U$4,4)*1-2016&gt;27,1,INDEX([1]Pitchers!$BE:$BE,MATCH($A59,[1]Pitchers!$A:$A,0)))))</f>
        <v>0.20481989422132604</v>
      </c>
      <c r="V59" s="97">
        <f>IF($D59&gt;1,U59+(LOOKUP(ROUNDDOWN($M59+RIGHT(V$4,4)*1-2016,0),Age!$A:$A,Age!$C:$C)*(1-($M59+RIGHT(V$4,4)*1-2016-ROUNDDOWN($M59+RIGHT(V$4,4)*1-2016,0)))+LOOKUP(ROUNDUP($M59+RIGHT(V$4,4)*1-2016,0),Age!$A:$A,Age!$C:$C)*(($M59+RIGHT(V$4,4)*1-2016-ROUNDDOWN($M59+RIGHT(V$4,4)*1-2016,0))))*IF($M59+RIGHT(V$4,4)*1-2016&gt;27,1,INDEX([1]Hitters!$BG:$BG,MATCH($A59,[1]Hitters!$A:$A,0))),U59*(1-(1-(LOOKUP(ROUNDDOWN($M59+RIGHT(V$4,4)*1-2016,0),Age!$A:$A,Age!$L:$L)*(1-($M59+RIGHT(V$4,4)*1-2016-ROUNDDOWN($M59+RIGHT(V$4,4)*1-2016,0)))+LOOKUP(ROUNDUP($M59+RIGHT(V$4,4)*1-2016,0),Age!$A:$A,Age!$L:$L)*(($M59+RIGHT(V$4,4)*1-2016-ROUNDDOWN($M59+RIGHT(V$4,4)*1-2016,0)))))*IF($M59+RIGHT(V$4,4)*1-2016&gt;27,1,INDEX([1]Pitchers!$BE:$BE,MATCH($A59,[1]Pitchers!$A:$A,0)))))</f>
        <v>0.19601989422132604</v>
      </c>
      <c r="W59" s="97">
        <f>IF($D59&gt;1,V59+(LOOKUP(ROUNDDOWN($M59+RIGHT(W$4,4)*1-2016,0),Age!$A:$A,Age!$C:$C)*(1-($M59+RIGHT(W$4,4)*1-2016-ROUNDDOWN($M59+RIGHT(W$4,4)*1-2016,0)))+LOOKUP(ROUNDUP($M59+RIGHT(W$4,4)*1-2016,0),Age!$A:$A,Age!$C:$C)*(($M59+RIGHT(W$4,4)*1-2016-ROUNDDOWN($M59+RIGHT(W$4,4)*1-2016,0))))*IF($M59+RIGHT(W$4,4)*1-2016&gt;27,1,INDEX([1]Hitters!$BG:$BG,MATCH($A59,[1]Hitters!$A:$A,0))),V59*(1-(1-(LOOKUP(ROUNDDOWN($M59+RIGHT(W$4,4)*1-2016,0),Age!$A:$A,Age!$L:$L)*(1-($M59+RIGHT(W$4,4)*1-2016-ROUNDDOWN($M59+RIGHT(W$4,4)*1-2016,0)))+LOOKUP(ROUNDUP($M59+RIGHT(W$4,4)*1-2016,0),Age!$A:$A,Age!$L:$L)*(($M59+RIGHT(W$4,4)*1-2016-ROUNDDOWN($M59+RIGHT(W$4,4)*1-2016,0)))))*IF($M59+RIGHT(W$4,4)*1-2016&gt;27,1,INDEX([1]Pitchers!$BE:$BE,MATCH($A59,[1]Pitchers!$A:$A,0)))))</f>
        <v>0.18721989422132604</v>
      </c>
      <c r="X59" s="97">
        <f>IF($D59&gt;1,W59+(LOOKUP(ROUNDDOWN($M59+RIGHT(X$4,4)*1-2016,0),Age!$A:$A,Age!$C:$C)*(1-($M59+RIGHT(X$4,4)*1-2016-ROUNDDOWN($M59+RIGHT(X$4,4)*1-2016,0)))+LOOKUP(ROUNDUP($M59+RIGHT(X$4,4)*1-2016,0),Age!$A:$A,Age!$C:$C)*(($M59+RIGHT(X$4,4)*1-2016-ROUNDDOWN($M59+RIGHT(X$4,4)*1-2016,0))))*IF($M59+RIGHT(X$4,4)*1-2016&gt;27,1,INDEX([1]Hitters!$BG:$BG,MATCH($A59,[1]Hitters!$A:$A,0))),W59*(1-(1-(LOOKUP(ROUNDDOWN($M59+RIGHT(X$4,4)*1-2016,0),Age!$A:$A,Age!$L:$L)*(1-($M59+RIGHT(X$4,4)*1-2016-ROUNDDOWN($M59+RIGHT(X$4,4)*1-2016,0)))+LOOKUP(ROUNDUP($M59+RIGHT(X$4,4)*1-2016,0),Age!$A:$A,Age!$L:$L)*(($M59+RIGHT(X$4,4)*1-2016-ROUNDDOWN($M59+RIGHT(X$4,4)*1-2016,0)))))*IF($M59+RIGHT(X$4,4)*1-2016&gt;27,1,INDEX([1]Pitchers!$BE:$BE,MATCH($A59,[1]Pitchers!$A:$A,0)))))</f>
        <v>0.17841989422132604</v>
      </c>
      <c r="Y59" s="97">
        <f>IF($D59&gt;1,X59+(LOOKUP(ROUNDDOWN($M59+RIGHT(Y$4,4)*1-2016,0),Age!$A:$A,Age!$C:$C)*(1-($M59+RIGHT(Y$4,4)*1-2016-ROUNDDOWN($M59+RIGHT(Y$4,4)*1-2016,0)))+LOOKUP(ROUNDUP($M59+RIGHT(Y$4,4)*1-2016,0),Age!$A:$A,Age!$C:$C)*(($M59+RIGHT(Y$4,4)*1-2016-ROUNDDOWN($M59+RIGHT(Y$4,4)*1-2016,0))))*IF($M59+RIGHT(Y$4,4)*1-2016&gt;27,1,INDEX([1]Hitters!$BG:$BG,MATCH($A59,[1]Hitters!$A:$A,0))),X59*(1-(1-(LOOKUP(ROUNDDOWN($M59+RIGHT(Y$4,4)*1-2016,0),Age!$A:$A,Age!$L:$L)*(1-($M59+RIGHT(Y$4,4)*1-2016-ROUNDDOWN($M59+RIGHT(Y$4,4)*1-2016,0)))+LOOKUP(ROUNDUP($M59+RIGHT(Y$4,4)*1-2016,0),Age!$A:$A,Age!$L:$L)*(($M59+RIGHT(Y$4,4)*1-2016-ROUNDDOWN($M59+RIGHT(Y$4,4)*1-2016,0)))))*IF($M59+RIGHT(Y$4,4)*1-2016&gt;27,1,INDEX([1]Pitchers!$BE:$BE,MATCH($A59,[1]Pitchers!$A:$A,0)))))</f>
        <v>0.16961989422132603</v>
      </c>
      <c r="Z59" s="97">
        <f>IF($D59&gt;1,Y59+(LOOKUP(ROUNDDOWN($M59+RIGHT(Z$4,4)*1-2016,0),Age!$A:$A,Age!$C:$C)*(1-($M59+RIGHT(Z$4,4)*1-2016-ROUNDDOWN($M59+RIGHT(Z$4,4)*1-2016,0)))+LOOKUP(ROUNDUP($M59+RIGHT(Z$4,4)*1-2016,0),Age!$A:$A,Age!$C:$C)*(($M59+RIGHT(Z$4,4)*1-2016-ROUNDDOWN($M59+RIGHT(Z$4,4)*1-2016,0))))*IF($M59+RIGHT(Z$4,4)*1-2016&gt;27,1,INDEX([1]Hitters!$BG:$BG,MATCH($A59,[1]Hitters!$A:$A,0))),Y59*(1-(1-(LOOKUP(ROUNDDOWN($M59+RIGHT(Z$4,4)*1-2016,0),Age!$A:$A,Age!$L:$L)*(1-($M59+RIGHT(Z$4,4)*1-2016-ROUNDDOWN($M59+RIGHT(Z$4,4)*1-2016,0)))+LOOKUP(ROUNDUP($M59+RIGHT(Z$4,4)*1-2016,0),Age!$A:$A,Age!$L:$L)*(($M59+RIGHT(Z$4,4)*1-2016-ROUNDDOWN($M59+RIGHT(Z$4,4)*1-2016,0)))))*IF($M59+RIGHT(Z$4,4)*1-2016&gt;27,1,INDEX([1]Pitchers!$BE:$BE,MATCH($A59,[1]Pitchers!$A:$A,0)))))</f>
        <v>0.16081989422132603</v>
      </c>
      <c r="AA59" s="96">
        <f>IF($D59=0,0,IF($D59=1,INDEX([1]Pitchers!$FK:$FK,MATCH($A59,[1]Pitchers!$A:$A,0)),MAX(-16,IF($D59=10,-16,IF($D59&lt;2,0,INDEX([1]Hitters!$AZ:$AZ,MATCH($A59,[1]Hitters!$A:$A,0)))))))</f>
        <v>-6.3350530390237925</v>
      </c>
      <c r="AB59" s="96">
        <f>IF($D59=0,0,IF($D59=1,INDEX([1]Pitchers!$FK:$FK,MATCH($A59,[1]Pitchers!$A:$A,0)),MAX(-16,IF($D59=2,AA59-MIN(0.75,0.25*(RIGHT(AB$4,4)*1-(RIGHT($AD$4,4)*1)+0.25)*(1-MIN(0.75,INDEX([1]Hitters!$CF:$CF,MATCH($A59,[1]Hitters!$A:$A,0)))/0.75*1)+INDEX([1]Hitters!$CF:$CF,MATCH($A59,[1]Hitters!$A:$A,0)))/0.75*1,IF($D59&gt;6,(AA59-MIN(0.75,0.25*(RIGHT(AB$4,4)*1-(RIGHT($AD$4,4)*1)+0.25)*(1-MIN(0.75,INDEX([1]Hitters!$CF:$CF,MATCH($A59,[1]Hitters!$A:$A,0)))/0.75*1)+INDEX([1]Hitters!$CF:$CF,MATCH($A59,[1]Hitters!$A:$A,0)))/0.75*($M59+RIGHT(AB$4,4)*1-RIGHT($AA$4,4)*1+10)*0.05),IF($D59=3,(AA59-MIN(0.75,0.25*(RIGHT(AB$4,4)*1-(RIGHT($AD$4,4)*1)+0.25)*(1-MIN(0.75,INDEX([1]Hitters!$CF:$CF,MATCH($A59,[1]Hitters!$A:$A,0)))/0.75*1)+INDEX([1]Hitters!$CF:$CF,MATCH($A59,[1]Hitters!$A:$A,0)))/0.75*($M59+RIGHT(AB$4,4)*1-RIGHT($AA$4,4)*1-27)*0.1),(AA59-MIN(0.75,0.25*(RIGHT(AB$4,4)*1-(RIGHT($AD$4,4)*1)+0.25)*(1-MIN(0.75,INDEX([1]Hitters!$CF:$CF,MATCH($A59,[1]Hitters!$A:$A,0)))/0.75*1)+INDEX([1]Hitters!$CF:$CF,MATCH($A59,[1]Hitters!$A:$A,0)))/0.75*($M59+RIGHT(AB$4,4)*1-RIGHT($AA$4,4)*1-20)*0.094)))))))</f>
        <v>-8.4954697056904678</v>
      </c>
      <c r="AC59" s="96">
        <f>IF($D59=0,0,IF($D59=1,INDEX([1]Pitchers!$FK:$FK,MATCH($A59,[1]Pitchers!$A:$A,0)),MAX(-16,IF($D59=2,AB59-MIN(0.75,0.25*(RIGHT(AC$4,4)*1-(RIGHT($AD$4,4)*1)+0.25)*(1-MIN(0.75,INDEX([1]Hitters!$CF:$CF,MATCH($A59,[1]Hitters!$A:$A,0)))/0.75*1)+INDEX([1]Hitters!$CF:$CF,MATCH($A59,[1]Hitters!$A:$A,0)))/0.75*1,IF($D59&gt;6,(AB59-MIN(0.75,0.25*(RIGHT(AC$4,4)*1-(RIGHT($AD$4,4)*1)+0.25)*(1-MIN(0.75,INDEX([1]Hitters!$CF:$CF,MATCH($A59,[1]Hitters!$A:$A,0)))/0.75*1)+INDEX([1]Hitters!$CF:$CF,MATCH($A59,[1]Hitters!$A:$A,0)))/0.75*($M59+RIGHT(AC$4,4)*1-RIGHT($AA$4,4)*1+10)*0.05),IF($D59=3,(AB59-MIN(0.75,0.25*(RIGHT(AC$4,4)*1-(RIGHT($AD$4,4)*1)+0.25)*(1-MIN(0.75,INDEX([1]Hitters!$CF:$CF,MATCH($A59,[1]Hitters!$A:$A,0)))/0.75*1)+INDEX([1]Hitters!$CF:$CF,MATCH($A59,[1]Hitters!$A:$A,0)))/0.75*($M59+RIGHT(AC$4,4)*1-RIGHT($AA$4,4)*1-27)*0.1),(AB59-MIN(0.75,0.25*(RIGHT(AC$4,4)*1-(RIGHT($AD$4,4)*1)+0.25)*(1-MIN(0.75,INDEX([1]Hitters!$CF:$CF,MATCH($A59,[1]Hitters!$A:$A,0)))/0.75*1)+INDEX([1]Hitters!$CF:$CF,MATCH($A59,[1]Hitters!$A:$A,0)))/0.75*($M59+RIGHT(AC$4,4)*1-RIGHT($AA$4,4)*1-20)*0.094)))))))</f>
        <v>-10.705886372357142</v>
      </c>
      <c r="AD59" s="96">
        <f>IF($D59=0,0,IF($D59=1,INDEX([1]Pitchers!$FK:$FK,MATCH($A59,[1]Pitchers!$A:$A,0)),MAX(-16,IF($D59=2,AC59-MIN(0.75,0.25*(RIGHT(AD$4,4)*1-(RIGHT($AD$4,4)*1)+0.25)*(1-MIN(0.75,INDEX([1]Hitters!$CF:$CF,MATCH($A59,[1]Hitters!$A:$A,0)))/0.75*1)+INDEX([1]Hitters!$CF:$CF,MATCH($A59,[1]Hitters!$A:$A,0)))/0.75*1,IF($D59&gt;6,(AC59-MIN(0.75,0.25*(RIGHT(AD$4,4)*1-(RIGHT($AD$4,4)*1)+0.25)*(1-MIN(0.75,INDEX([1]Hitters!$CF:$CF,MATCH($A59,[1]Hitters!$A:$A,0)))/0.75*1)+INDEX([1]Hitters!$CF:$CF,MATCH($A59,[1]Hitters!$A:$A,0)))/0.75*($M59+RIGHT(AD$4,4)*1-RIGHT($AA$4,4)*1+10)*0.05),IF($D59=3,(AC59-MIN(0.75,0.25*(RIGHT(AD$4,4)*1-(RIGHT($AD$4,4)*1)+0.25)*(1-MIN(0.75,INDEX([1]Hitters!$CF:$CF,MATCH($A59,[1]Hitters!$A:$A,0)))/0.75*1)+INDEX([1]Hitters!$CF:$CF,MATCH($A59,[1]Hitters!$A:$A,0)))/0.75*($M59+RIGHT(AD$4,4)*1-RIGHT($AA$4,4)*1-27)*0.1),(AC59-MIN(0.75,0.25*(RIGHT(AD$4,4)*1-(RIGHT($AD$4,4)*1)+0.25)*(1-MIN(0.75,INDEX([1]Hitters!$CF:$CF,MATCH($A59,[1]Hitters!$A:$A,0)))/0.75*1)+INDEX([1]Hitters!$CF:$CF,MATCH($A59,[1]Hitters!$A:$A,0)))/0.75*($M59+RIGHT(AD$4,4)*1-RIGHT($AA$4,4)*1-20)*0.094)))))))</f>
        <v>-12.966303039023817</v>
      </c>
      <c r="AE59" s="96">
        <f>IF($D59=0,0,IF($D59=1,INDEX([1]Pitchers!$FK:$FK,MATCH($A59,[1]Pitchers!$A:$A,0)),MAX(-16,IF($D59=2,AD59-MIN(0.75,0.25*(RIGHT(AE$4,4)*1-(RIGHT($AD$4,4)*1)+0.25)*(1-MIN(0.75,INDEX([1]Hitters!$CF:$CF,MATCH($A59,[1]Hitters!$A:$A,0)))/0.75*1)+INDEX([1]Hitters!$CF:$CF,MATCH($A59,[1]Hitters!$A:$A,0)))/0.75*1,IF($D59&gt;6,(AD59-MIN(0.75,0.25*(RIGHT(AE$4,4)*1-(RIGHT($AD$4,4)*1)+0.25)*(1-MIN(0.75,INDEX([1]Hitters!$CF:$CF,MATCH($A59,[1]Hitters!$A:$A,0)))/0.75*1)+INDEX([1]Hitters!$CF:$CF,MATCH($A59,[1]Hitters!$A:$A,0)))/0.75*($M59+RIGHT(AE$4,4)*1-RIGHT($AA$4,4)*1+10)*0.05),IF($D59=3,(AD59-MIN(0.75,0.25*(RIGHT(AE$4,4)*1-(RIGHT($AD$4,4)*1)+0.25)*(1-MIN(0.75,INDEX([1]Hitters!$CF:$CF,MATCH($A59,[1]Hitters!$A:$A,0)))/0.75*1)+INDEX([1]Hitters!$CF:$CF,MATCH($A59,[1]Hitters!$A:$A,0)))/0.75*($M59+RIGHT(AE$4,4)*1-RIGHT($AA$4,4)*1-27)*0.1),(AD59-MIN(0.75,0.25*(RIGHT(AE$4,4)*1-(RIGHT($AD$4,4)*1)+0.25)*(1-MIN(0.75,INDEX([1]Hitters!$CF:$CF,MATCH($A59,[1]Hitters!$A:$A,0)))/0.75*1)+INDEX([1]Hitters!$CF:$CF,MATCH($A59,[1]Hitters!$A:$A,0)))/0.75*($M59+RIGHT(AE$4,4)*1-RIGHT($AA$4,4)*1-20)*0.094)))))))</f>
        <v>-15.276719705690491</v>
      </c>
      <c r="AF59" s="96">
        <f>IF($D59=0,0,IF($D59=1,INDEX([1]Pitchers!$FK:$FK,MATCH($A59,[1]Pitchers!$A:$A,0)),MAX(-16,IF($D59=2,AE59-MIN(0.75,0.25*(RIGHT(AF$4,4)*1-(RIGHT($AD$4,4)*1)+0.25)*(1-MIN(0.75,INDEX([1]Hitters!$CF:$CF,MATCH($A59,[1]Hitters!$A:$A,0)))/0.75*1)+INDEX([1]Hitters!$CF:$CF,MATCH($A59,[1]Hitters!$A:$A,0)))/0.75*1,IF($D59&gt;6,(AE59-MIN(0.75,0.25*(RIGHT(AF$4,4)*1-(RIGHT($AD$4,4)*1)+0.25)*(1-MIN(0.75,INDEX([1]Hitters!$CF:$CF,MATCH($A59,[1]Hitters!$A:$A,0)))/0.75*1)+INDEX([1]Hitters!$CF:$CF,MATCH($A59,[1]Hitters!$A:$A,0)))/0.75*($M59+RIGHT(AF$4,4)*1-RIGHT($AA$4,4)*1+10)*0.05),IF($D59=3,(AE59-MIN(0.75,0.25*(RIGHT(AF$4,4)*1-(RIGHT($AD$4,4)*1)+0.25)*(1-MIN(0.75,INDEX([1]Hitters!$CF:$CF,MATCH($A59,[1]Hitters!$A:$A,0)))/0.75*1)+INDEX([1]Hitters!$CF:$CF,MATCH($A59,[1]Hitters!$A:$A,0)))/0.75*($M59+RIGHT(AF$4,4)*1-RIGHT($AA$4,4)*1-27)*0.1),(AE59-MIN(0.75,0.25*(RIGHT(AF$4,4)*1-(RIGHT($AD$4,4)*1)+0.25)*(1-MIN(0.75,INDEX([1]Hitters!$CF:$CF,MATCH($A59,[1]Hitters!$A:$A,0)))/0.75*1)+INDEX([1]Hitters!$CF:$CF,MATCH($A59,[1]Hitters!$A:$A,0)))/0.75*($M59+RIGHT(AF$4,4)*1-RIGHT($AA$4,4)*1-20)*0.094)))))))</f>
        <v>-16</v>
      </c>
      <c r="AG59" s="96">
        <f>IF($D59=0,0,IF($D59=1,INDEX([1]Pitchers!$FK:$FK,MATCH($A59,[1]Pitchers!$A:$A,0)),MAX(-16,IF($D59=2,AF59-MIN(0.75,0.25*(RIGHT(AG$4,4)*1-(RIGHT($AD$4,4)*1)+0.25)*(1-MIN(0.75,INDEX([1]Hitters!$CF:$CF,MATCH($A59,[1]Hitters!$A:$A,0)))/0.75*1)+INDEX([1]Hitters!$CF:$CF,MATCH($A59,[1]Hitters!$A:$A,0)))/0.75*1,IF($D59&gt;6,(AF59-MIN(0.75,0.25*(RIGHT(AG$4,4)*1-(RIGHT($AD$4,4)*1)+0.25)*(1-MIN(0.75,INDEX([1]Hitters!$CF:$CF,MATCH($A59,[1]Hitters!$A:$A,0)))/0.75*1)+INDEX([1]Hitters!$CF:$CF,MATCH($A59,[1]Hitters!$A:$A,0)))/0.75*($M59+RIGHT(AG$4,4)*1-RIGHT($AA$4,4)*1+10)*0.05),IF($D59=3,(AF59-MIN(0.75,0.25*(RIGHT(AG$4,4)*1-(RIGHT($AD$4,4)*1)+0.25)*(1-MIN(0.75,INDEX([1]Hitters!$CF:$CF,MATCH($A59,[1]Hitters!$A:$A,0)))/0.75*1)+INDEX([1]Hitters!$CF:$CF,MATCH($A59,[1]Hitters!$A:$A,0)))/0.75*($M59+RIGHT(AG$4,4)*1-RIGHT($AA$4,4)*1-27)*0.1),(AF59-MIN(0.75,0.25*(RIGHT(AG$4,4)*1-(RIGHT($AD$4,4)*1)+0.25)*(1-MIN(0.75,INDEX([1]Hitters!$CF:$CF,MATCH($A59,[1]Hitters!$A:$A,0)))/0.75*1)+INDEX([1]Hitters!$CF:$CF,MATCH($A59,[1]Hitters!$A:$A,0)))/0.75*($M59+RIGHT(AG$4,4)*1-RIGHT($AA$4,4)*1-20)*0.094)))))))</f>
        <v>-16</v>
      </c>
      <c r="AH59" s="96">
        <f>IF($D59=0,0,IF($D59=1,INDEX([1]Pitchers!$FK:$FK,MATCH($A59,[1]Pitchers!$A:$A,0)),MAX(-16,IF($D59=2,AG59-MIN(0.75,0.25*(RIGHT(AH$4,4)*1-(RIGHT($AD$4,4)*1)+0.25)*(1-MIN(0.75,INDEX([1]Hitters!$CF:$CF,MATCH($A59,[1]Hitters!$A:$A,0)))/0.75*1)+INDEX([1]Hitters!$CF:$CF,MATCH($A59,[1]Hitters!$A:$A,0)))/0.75*1,IF($D59&gt;6,(AG59-MIN(0.75,0.25*(RIGHT(AH$4,4)*1-(RIGHT($AD$4,4)*1)+0.25)*(1-MIN(0.75,INDEX([1]Hitters!$CF:$CF,MATCH($A59,[1]Hitters!$A:$A,0)))/0.75*1)+INDEX([1]Hitters!$CF:$CF,MATCH($A59,[1]Hitters!$A:$A,0)))/0.75*($M59+RIGHT(AH$4,4)*1-RIGHT($AA$4,4)*1+10)*0.05),IF($D59=3,(AG59-MIN(0.75,0.25*(RIGHT(AH$4,4)*1-(RIGHT($AD$4,4)*1)+0.25)*(1-MIN(0.75,INDEX([1]Hitters!$CF:$CF,MATCH($A59,[1]Hitters!$A:$A,0)))/0.75*1)+INDEX([1]Hitters!$CF:$CF,MATCH($A59,[1]Hitters!$A:$A,0)))/0.75*($M59+RIGHT(AH$4,4)*1-RIGHT($AA$4,4)*1-27)*0.1),(AG59-MIN(0.75,0.25*(RIGHT(AH$4,4)*1-(RIGHT($AD$4,4)*1)+0.25)*(1-MIN(0.75,INDEX([1]Hitters!$CF:$CF,MATCH($A59,[1]Hitters!$A:$A,0)))/0.75*1)+INDEX([1]Hitters!$CF:$CF,MATCH($A59,[1]Hitters!$A:$A,0)))/0.75*($M59+RIGHT(AH$4,4)*1-RIGHT($AA$4,4)*1-20)*0.094)))))))</f>
        <v>-16</v>
      </c>
      <c r="AI59" s="96">
        <f>IF($D59=0,0,IF($D59=1,INDEX([1]Pitchers!$FK:$FK,MATCH($A59,[1]Pitchers!$A:$A,0)),MAX(-16,IF($D59=2,AH59-MIN(0.75,0.25*(RIGHT(AI$4,4)*1-(RIGHT($AD$4,4)*1)+0.25)*(1-MIN(0.75,INDEX([1]Hitters!$CF:$CF,MATCH($A59,[1]Hitters!$A:$A,0)))/0.75*1)+INDEX([1]Hitters!$CF:$CF,MATCH($A59,[1]Hitters!$A:$A,0)))/0.75*1,IF($D59&gt;6,(AH59-MIN(0.75,0.25*(RIGHT(AI$4,4)*1-(RIGHT($AD$4,4)*1)+0.25)*(1-MIN(0.75,INDEX([1]Hitters!$CF:$CF,MATCH($A59,[1]Hitters!$A:$A,0)))/0.75*1)+INDEX([1]Hitters!$CF:$CF,MATCH($A59,[1]Hitters!$A:$A,0)))/0.75*($M59+RIGHT(AI$4,4)*1-RIGHT($AA$4,4)*1+10)*0.05),IF($D59=3,(AH59-MIN(0.75,0.25*(RIGHT(AI$4,4)*1-(RIGHT($AD$4,4)*1)+0.25)*(1-MIN(0.75,INDEX([1]Hitters!$CF:$CF,MATCH($A59,[1]Hitters!$A:$A,0)))/0.75*1)+INDEX([1]Hitters!$CF:$CF,MATCH($A59,[1]Hitters!$A:$A,0)))/0.75*($M59+RIGHT(AI$4,4)*1-RIGHT($AA$4,4)*1-27)*0.1),(AH59-MIN(0.75,0.25*(RIGHT(AI$4,4)*1-(RIGHT($AD$4,4)*1)+0.25)*(1-MIN(0.75,INDEX([1]Hitters!$CF:$CF,MATCH($A59,[1]Hitters!$A:$A,0)))/0.75*1)+INDEX([1]Hitters!$CF:$CF,MATCH($A59,[1]Hitters!$A:$A,0)))/0.75*($M59+RIGHT(AI$4,4)*1-RIGHT($AA$4,4)*1-20)*0.094)))))))</f>
        <v>-16</v>
      </c>
      <c r="AJ59" s="96">
        <f>IF($D59=0,0,IF($D59=1,INDEX([1]Pitchers!$FK:$FK,MATCH($A59,[1]Pitchers!$A:$A,0)),MAX(-16,IF($D59=2,AI59-MIN(0.75,0.25*(RIGHT(AJ$4,4)*1-(RIGHT($AD$4,4)*1)+0.25)*(1-MIN(0.75,INDEX([1]Hitters!$CF:$CF,MATCH($A59,[1]Hitters!$A:$A,0)))/0.75*1)+INDEX([1]Hitters!$CF:$CF,MATCH($A59,[1]Hitters!$A:$A,0)))/0.75*1,IF($D59&gt;6,(AI59-MIN(0.75,0.25*(RIGHT(AJ$4,4)*1-(RIGHT($AD$4,4)*1)+0.25)*(1-MIN(0.75,INDEX([1]Hitters!$CF:$CF,MATCH($A59,[1]Hitters!$A:$A,0)))/0.75*1)+INDEX([1]Hitters!$CF:$CF,MATCH($A59,[1]Hitters!$A:$A,0)))/0.75*($M59+RIGHT(AJ$4,4)*1-RIGHT($AA$4,4)*1+10)*0.05),IF($D59=3,(AI59-MIN(0.75,0.25*(RIGHT(AJ$4,4)*1-(RIGHT($AD$4,4)*1)+0.25)*(1-MIN(0.75,INDEX([1]Hitters!$CF:$CF,MATCH($A59,[1]Hitters!$A:$A,0)))/0.75*1)+INDEX([1]Hitters!$CF:$CF,MATCH($A59,[1]Hitters!$A:$A,0)))/0.75*($M59+RIGHT(AJ$4,4)*1-RIGHT($AA$4,4)*1-27)*0.1),(AI59-MIN(0.75,0.25*(RIGHT(AJ$4,4)*1-(RIGHT($AD$4,4)*1)+0.25)*(1-MIN(0.75,INDEX([1]Hitters!$CF:$CF,MATCH($A59,[1]Hitters!$A:$A,0)))/0.75*1)+INDEX([1]Hitters!$CF:$CF,MATCH($A59,[1]Hitters!$A:$A,0)))/0.75*($M59+RIGHT(AJ$4,4)*1-RIGHT($AA$4,4)*1-20)*0.094)))))))</f>
        <v>-16</v>
      </c>
      <c r="AK59" s="96">
        <f>IF($D59=0,0,IF($D59=1,INDEX([1]Pitchers!$FK:$FK,MATCH($A59,[1]Pitchers!$A:$A,0)),MAX(-16,IF($D59=2,AJ59-MIN(0.75,0.25*(RIGHT(AK$4,4)*1-(RIGHT($AD$4,4)*1)+0.25)*(1-MIN(0.75,INDEX([1]Hitters!$CF:$CF,MATCH($A59,[1]Hitters!$A:$A,0)))/0.75*1)+INDEX([1]Hitters!$CF:$CF,MATCH($A59,[1]Hitters!$A:$A,0)))/0.75*1,IF($D59&gt;6,(AJ59-MIN(0.75,0.25*(RIGHT(AK$4,4)*1-(RIGHT($AD$4,4)*1)+0.25)*(1-MIN(0.75,INDEX([1]Hitters!$CF:$CF,MATCH($A59,[1]Hitters!$A:$A,0)))/0.75*1)+INDEX([1]Hitters!$CF:$CF,MATCH($A59,[1]Hitters!$A:$A,0)))/0.75*($M59+RIGHT(AK$4,4)*1-RIGHT($AA$4,4)*1+10)*0.05),IF($D59=3,(AJ59-MIN(0.75,0.25*(RIGHT(AK$4,4)*1-(RIGHT($AD$4,4)*1)+0.25)*(1-MIN(0.75,INDEX([1]Hitters!$CF:$CF,MATCH($A59,[1]Hitters!$A:$A,0)))/0.75*1)+INDEX([1]Hitters!$CF:$CF,MATCH($A59,[1]Hitters!$A:$A,0)))/0.75*($M59+RIGHT(AK$4,4)*1-RIGHT($AA$4,4)*1-27)*0.1),(AJ59-MIN(0.75,0.25*(RIGHT(AK$4,4)*1-(RIGHT($AD$4,4)*1)+0.25)*(1-MIN(0.75,INDEX([1]Hitters!$CF:$CF,MATCH($A59,[1]Hitters!$A:$A,0)))/0.75*1)+INDEX([1]Hitters!$CF:$CF,MATCH($A59,[1]Hitters!$A:$A,0)))/0.75*($M59+RIGHT(AK$4,4)*1-RIGHT($AA$4,4)*1-20)*0.094)))))))</f>
        <v>-16</v>
      </c>
      <c r="AL59" s="96">
        <f>IF($D59=0,0,IF($D59=1,INDEX([1]Pitchers!$FK:$FK,MATCH($A59,[1]Pitchers!$A:$A,0)),MAX(-16,IF($D59=2,AK59-MIN(0.75,0.25*(RIGHT(AL$4,4)*1-(RIGHT($AD$4,4)*1)+0.25)*(1-MIN(0.75,INDEX([1]Hitters!$CF:$CF,MATCH($A59,[1]Hitters!$A:$A,0)))/0.75*1)+INDEX([1]Hitters!$CF:$CF,MATCH($A59,[1]Hitters!$A:$A,0)))/0.75*1,IF($D59&gt;6,(AK59-MIN(0.75,0.25*(RIGHT(AL$4,4)*1-(RIGHT($AD$4,4)*1)+0.25)*(1-MIN(0.75,INDEX([1]Hitters!$CF:$CF,MATCH($A59,[1]Hitters!$A:$A,0)))/0.75*1)+INDEX([1]Hitters!$CF:$CF,MATCH($A59,[1]Hitters!$A:$A,0)))/0.75*($M59+RIGHT(AL$4,4)*1-RIGHT($AA$4,4)*1+10)*0.05),IF($D59=3,(AK59-MIN(0.75,0.25*(RIGHT(AL$4,4)*1-(RIGHT($AD$4,4)*1)+0.25)*(1-MIN(0.75,INDEX([1]Hitters!$CF:$CF,MATCH($A59,[1]Hitters!$A:$A,0)))/0.75*1)+INDEX([1]Hitters!$CF:$CF,MATCH($A59,[1]Hitters!$A:$A,0)))/0.75*($M59+RIGHT(AL$4,4)*1-RIGHT($AA$4,4)*1-27)*0.1),(AK59-MIN(0.75,0.25*(RIGHT(AL$4,4)*1-(RIGHT($AD$4,4)*1)+0.25)*(1-MIN(0.75,INDEX([1]Hitters!$CF:$CF,MATCH($A59,[1]Hitters!$A:$A,0)))/0.75*1)+INDEX([1]Hitters!$CF:$CF,MATCH($A59,[1]Hitters!$A:$A,0)))/0.75*($M59+RIGHT(AL$4,4)*1-RIGHT($AA$4,4)*1-20)*0.094)))))))</f>
        <v>-16</v>
      </c>
      <c r="AM59" s="98">
        <f>MAX(IF($D59=0,20,IF($D59=1,60,150)),MAX(0,IF($D59&gt;1,INDEX([1]Hitters!$ER:$ER,MATCH($A59,[1]Hitters!$A:$A,0))*(0.4+MAX(0,0.6*MIN(1,(IF(O59="",0,(((4.25+(O59-0.263)*4.2)^(((4.25+(O59-0.263)*4.2)+(4.25-AA59*600/600*4.2/600))^0.285))/((4.25+(O59-0.263)*4.2)^(((4.25+(O59-0.263)*4.2)+(4.25-AA59*600/600*4.2/600))^0.285)+(4.25-AA59*600/600*4.2/600)^(((4.25+(O59-0.263)*4.2)+(4.25-AA59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59,[1]Pitchers!$A:$A,0))))*IF($D59&lt;2,(0.4+0.6*MAX(0,MIN(1,IF($D59=0,((4.25)^(((4.25)+(4.25-(4-O59)*4.25/4*1/9))^0.285)/((4.25)^(((4.25)+(4.25-(4-O59)*4.25/4*1/9))^0.285)+(4.25-(4-O59)*4.25/4*1/9)^(((4.25)+(4.25-(4-O59)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59)))/0.5345*0.0009131+0.0104414*(3.74-MIN(3.74,O59)))*50,(((4.25+(AA59-0.263)*0.32*198*MAX(6,198/33)/198)^(((4.25+(AA59-0.263)*0.32*198*MAX(6,198/33)/198)+(4.25-(4-O59)*4.25/4*MAX(6,198/33)/9))^0.285)/((4.25+(AA59-0.263)*0.32*198*MAX(6,198/33)/198)^(((4.25+(AA59-0.263)*0.32*198*MAX(6,198/33)/198)+(4.25-(4-O59)*4.25/4*MAX(6,198/33)/9))^0.285)+(4.25-(4-O59)*4.25/4*MAX(6,198/33)/9)^(((4.25+(AA59-0.263)*0.32*198*MAX(6,198/33)/198)+(4.25-(4-O59)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59=0,50,198)/0.0065))),1))</f>
        <v>263.86262467384523</v>
      </c>
      <c r="AN59" s="98">
        <f t="shared" si="71"/>
        <v>185.18869610969509</v>
      </c>
      <c r="AO59" s="98">
        <f t="shared" si="72"/>
        <v>161.95927703703651</v>
      </c>
      <c r="AP59" s="98">
        <f t="shared" si="73"/>
        <v>153.62594370370294</v>
      </c>
      <c r="AQ59" s="98">
        <f t="shared" si="74"/>
        <v>150</v>
      </c>
      <c r="AR59" s="98">
        <f t="shared" si="75"/>
        <v>150</v>
      </c>
      <c r="AS59" s="98">
        <f t="shared" si="76"/>
        <v>150</v>
      </c>
      <c r="AT59" s="98">
        <f t="shared" si="77"/>
        <v>150</v>
      </c>
      <c r="AU59" s="98">
        <f t="shared" si="78"/>
        <v>150</v>
      </c>
      <c r="AV59" s="98">
        <f t="shared" si="79"/>
        <v>150</v>
      </c>
      <c r="AW59" s="98">
        <f t="shared" si="80"/>
        <v>150</v>
      </c>
      <c r="AX59" s="98">
        <f t="shared" si="81"/>
        <v>150</v>
      </c>
      <c r="AY59" s="96">
        <f t="shared" si="82"/>
        <v>0.32929083897660627</v>
      </c>
      <c r="AZ59" s="96">
        <f t="shared" si="83"/>
        <v>5.25</v>
      </c>
      <c r="BA59" s="96">
        <f t="shared" si="84"/>
        <v>0.32929083897660627</v>
      </c>
      <c r="BB59" s="96">
        <f t="shared" si="85"/>
        <v>4.3631104759565553E-2</v>
      </c>
      <c r="BC59" s="96">
        <f t="shared" si="86"/>
        <v>0</v>
      </c>
      <c r="BD59" s="96">
        <f t="shared" si="87"/>
        <v>0</v>
      </c>
      <c r="BE59" s="96">
        <f t="shared" si="88"/>
        <v>0</v>
      </c>
      <c r="BF59" s="96">
        <f t="shared" si="89"/>
        <v>0</v>
      </c>
      <c r="BG59" s="96">
        <f t="shared" si="90"/>
        <v>0</v>
      </c>
      <c r="BH59" s="96">
        <f t="shared" si="91"/>
        <v>0</v>
      </c>
      <c r="BI59" s="96">
        <f t="shared" si="92"/>
        <v>0</v>
      </c>
      <c r="BJ59" s="96">
        <f t="shared" si="93"/>
        <v>0</v>
      </c>
      <c r="BK59" s="96">
        <f t="shared" si="94"/>
        <v>0</v>
      </c>
      <c r="BL59" s="96">
        <f t="shared" si="95"/>
        <v>0</v>
      </c>
      <c r="BM59" s="129">
        <f t="shared" si="133"/>
        <v>5.75</v>
      </c>
      <c r="BN59" s="129" t="str">
        <f t="shared" si="133"/>
        <v/>
      </c>
      <c r="BO59" s="129" t="str">
        <f t="shared" si="133"/>
        <v/>
      </c>
      <c r="BP59" s="129" t="str">
        <f t="shared" si="133"/>
        <v/>
      </c>
      <c r="BQ59" s="129" t="str">
        <f t="shared" si="133"/>
        <v/>
      </c>
      <c r="BR59" s="129" t="str">
        <f t="shared" si="133"/>
        <v/>
      </c>
      <c r="BS59" s="129" t="str">
        <f t="shared" si="133"/>
        <v/>
      </c>
      <c r="BT59" s="129" t="str">
        <f t="shared" si="133"/>
        <v/>
      </c>
      <c r="BU59" s="129" t="str">
        <f t="shared" si="133"/>
        <v/>
      </c>
      <c r="BV59" s="129" t="str">
        <f t="shared" si="133"/>
        <v/>
      </c>
      <c r="BW59" s="129" t="str">
        <f t="shared" si="133"/>
        <v/>
      </c>
      <c r="BX59" s="129" t="str">
        <f t="shared" si="133"/>
        <v/>
      </c>
      <c r="BY59" s="130">
        <f t="shared" si="96"/>
        <v>3.1343267118128502</v>
      </c>
      <c r="BZ59" s="130">
        <f t="shared" si="97"/>
        <v>0.86650127998035065</v>
      </c>
      <c r="CA59" s="130">
        <f t="shared" si="98"/>
        <v>0.5</v>
      </c>
      <c r="CB59" s="130">
        <f t="shared" si="99"/>
        <v>0.5</v>
      </c>
      <c r="CC59" s="130">
        <f t="shared" si="100"/>
        <v>0.5</v>
      </c>
      <c r="CD59" s="130">
        <f t="shared" si="101"/>
        <v>0.5</v>
      </c>
      <c r="CE59" s="130">
        <f t="shared" si="102"/>
        <v>0.5</v>
      </c>
      <c r="CF59" s="130">
        <f t="shared" si="103"/>
        <v>0.5</v>
      </c>
      <c r="CG59" s="130">
        <f t="shared" si="104"/>
        <v>0.5</v>
      </c>
      <c r="CH59" s="130">
        <f t="shared" si="105"/>
        <v>0.5</v>
      </c>
      <c r="CI59" s="130">
        <f t="shared" si="106"/>
        <v>0.5</v>
      </c>
      <c r="CJ59" s="130">
        <f t="shared" si="107"/>
        <v>0.5</v>
      </c>
      <c r="CK59" s="131">
        <f t="shared" si="108"/>
        <v>1</v>
      </c>
      <c r="CL59" s="96">
        <f t="shared" si="109"/>
        <v>-0.62425591406973557</v>
      </c>
      <c r="CM59" s="96">
        <f t="shared" si="110"/>
        <v>-0.62560380524165049</v>
      </c>
      <c r="CN59" s="96">
        <f t="shared" si="111"/>
        <v>-0.58528843535644259</v>
      </c>
      <c r="CO59" s="96">
        <f t="shared" si="112"/>
        <v>-0.5551734353564417</v>
      </c>
      <c r="CP59" s="96">
        <f t="shared" si="113"/>
        <v>-0.54206999999999994</v>
      </c>
      <c r="CQ59" s="96">
        <f t="shared" si="114"/>
        <v>-0.54206999999999994</v>
      </c>
      <c r="CR59" s="96">
        <f t="shared" si="115"/>
        <v>-0.54206999999999994</v>
      </c>
      <c r="CS59" s="96">
        <f t="shared" si="116"/>
        <v>-0.54206999999999994</v>
      </c>
      <c r="CT59" s="96">
        <f t="shared" si="117"/>
        <v>-0.54206999999999994</v>
      </c>
      <c r="CU59" s="96">
        <f t="shared" si="118"/>
        <v>-0.54206999999999994</v>
      </c>
      <c r="CV59" s="96">
        <f t="shared" si="119"/>
        <v>-0.54206999999999994</v>
      </c>
      <c r="CW59" s="96">
        <f t="shared" si="120"/>
        <v>-0.54206999999999994</v>
      </c>
      <c r="CX59" s="96">
        <f>MAX(0,(IF(CL59&gt;0,(CL59-ROUNDDOWN(CL59,1))/0.1*LOOKUP(ROUNDUP(CL59+81.1,1),CB!$A:$A,CB!$C:$C)+(1-(CL59-ROUNDDOWN(CL59,1))/0.1)*LOOKUP(ROUNDDOWN(CL59+81.1,1),CB!$A:$A,CB!$C:$C),(CL59-ROUNDDOWN(CL59-0.1,1))/0.1*LOOKUP(ROUNDUP(CL59+81.1,1),CB!$A:$A,CB!$C:$C)+(1-(CL59-ROUNDDOWN(CL59-0.1,1))/0.1)*LOOKUP(ROUNDDOWN(CL59+81.1,1),CB!$A:$A,CB!$C:$C))-LOOKUP(81.1,CB!$A:$A,CB!$C:$C))/(1-(BINOMDIST(97,162,0.5,TRUE)-BINOMDIST(87,162,0.5,TRUE)))*$C$2*($B$1^(LEFT(CX$4,4)*1-LEFT($BA$4,4)*1))*(37.75+CL59))</f>
        <v>0</v>
      </c>
      <c r="CY59" s="96">
        <f>MAX(0,(IF(CM59&gt;0,(CM59-ROUNDDOWN(CM59,1))/0.1*LOOKUP(ROUNDUP(CM59+81.1,1),CB!$A:$A,CB!$C:$C)+(1-(CM59-ROUNDDOWN(CM59,1))/0.1)*LOOKUP(ROUNDDOWN(CM59+81.1,1),CB!$A:$A,CB!$C:$C),(CM59-ROUNDDOWN(CM59-0.1,1))/0.1*LOOKUP(ROUNDUP(CM59+81.1,1),CB!$A:$A,CB!$C:$C)+(1-(CM59-ROUNDDOWN(CM59-0.1,1))/0.1)*LOOKUP(ROUNDDOWN(CM59+81.1,1),CB!$A:$A,CB!$C:$C))-LOOKUP(81.1,CB!$A:$A,CB!$C:$C))/(1-(BINOMDIST(97,162,0.5,TRUE)-BINOMDIST(87,162,0.5,TRUE)))*$C$2*($B$1^(LEFT(CY$4,4)*1-LEFT($BA$4,4)*1))*(37.75+CM59))</f>
        <v>0</v>
      </c>
      <c r="CZ59" s="96">
        <f>MAX(0,(IF(CN59&gt;0,(CN59-ROUNDDOWN(CN59,1))/0.1*LOOKUP(ROUNDUP(CN59+81.1,1),CB!$A:$A,CB!$C:$C)+(1-(CN59-ROUNDDOWN(CN59,1))/0.1)*LOOKUP(ROUNDDOWN(CN59+81.1,1),CB!$A:$A,CB!$C:$C),(CN59-ROUNDDOWN(CN59-0.1,1))/0.1*LOOKUP(ROUNDUP(CN59+81.1,1),CB!$A:$A,CB!$C:$C)+(1-(CN59-ROUNDDOWN(CN59-0.1,1))/0.1)*LOOKUP(ROUNDDOWN(CN59+81.1,1),CB!$A:$A,CB!$C:$C))-LOOKUP(81.1,CB!$A:$A,CB!$C:$C))/(1-(BINOMDIST(97,162,0.5,TRUE)-BINOMDIST(87,162,0.5,TRUE)))*$C$2*($B$1^(LEFT(CZ$4,4)*1-LEFT($BA$4,4)*1))*(37.75+CN59))</f>
        <v>0</v>
      </c>
      <c r="DA59" s="96">
        <f>MAX(0,(IF(CO59&gt;0,(CO59-ROUNDDOWN(CO59,1))/0.1*LOOKUP(ROUNDUP(CO59+81.1,1),CB!$A:$A,CB!$C:$C)+(1-(CO59-ROUNDDOWN(CO59,1))/0.1)*LOOKUP(ROUNDDOWN(CO59+81.1,1),CB!$A:$A,CB!$C:$C),(CO59-ROUNDDOWN(CO59-0.1,1))/0.1*LOOKUP(ROUNDUP(CO59+81.1,1),CB!$A:$A,CB!$C:$C)+(1-(CO59-ROUNDDOWN(CO59-0.1,1))/0.1)*LOOKUP(ROUNDDOWN(CO59+81.1,1),CB!$A:$A,CB!$C:$C))-LOOKUP(81.1,CB!$A:$A,CB!$C:$C))/(1-(BINOMDIST(97,162,0.5,TRUE)-BINOMDIST(87,162,0.5,TRUE)))*$C$2*($B$1^(LEFT(DA$4,4)*1-LEFT($BA$4,4)*1))*(37.75+CO59))</f>
        <v>0</v>
      </c>
      <c r="DB59" s="96">
        <f>MAX(0,(IF(CP59&gt;0,(CP59-ROUNDDOWN(CP59,1))/0.1*LOOKUP(ROUNDUP(CP59+81.1,1),CB!$A:$A,CB!$C:$C)+(1-(CP59-ROUNDDOWN(CP59,1))/0.1)*LOOKUP(ROUNDDOWN(CP59+81.1,1),CB!$A:$A,CB!$C:$C),(CP59-ROUNDDOWN(CP59-0.1,1))/0.1*LOOKUP(ROUNDUP(CP59+81.1,1),CB!$A:$A,CB!$C:$C)+(1-(CP59-ROUNDDOWN(CP59-0.1,1))/0.1)*LOOKUP(ROUNDDOWN(CP59+81.1,1),CB!$A:$A,CB!$C:$C))-LOOKUP(81.1,CB!$A:$A,CB!$C:$C))/(1-(BINOMDIST(97,162,0.5,TRUE)-BINOMDIST(87,162,0.5,TRUE)))*$C$2*($B$1^(LEFT(DB$4,4)*1-LEFT($BA$4,4)*1))*(37.75+CP59))</f>
        <v>0</v>
      </c>
      <c r="DC59" s="96">
        <f>MAX(0,(IF(CQ59&gt;0,(CQ59-ROUNDDOWN(CQ59,1))/0.1*LOOKUP(ROUNDUP(CQ59+81.1,1),CB!$A:$A,CB!$C:$C)+(1-(CQ59-ROUNDDOWN(CQ59,1))/0.1)*LOOKUP(ROUNDDOWN(CQ59+81.1,1),CB!$A:$A,CB!$C:$C),(CQ59-ROUNDDOWN(CQ59-0.1,1))/0.1*LOOKUP(ROUNDUP(CQ59+81.1,1),CB!$A:$A,CB!$C:$C)+(1-(CQ59-ROUNDDOWN(CQ59-0.1,1))/0.1)*LOOKUP(ROUNDDOWN(CQ59+81.1,1),CB!$A:$A,CB!$C:$C))-LOOKUP(81.1,CB!$A:$A,CB!$C:$C))/(1-(BINOMDIST(97,162,0.5,TRUE)-BINOMDIST(87,162,0.5,TRUE)))*$C$2*($B$1^(LEFT(DC$4,4)*1-LEFT($BA$4,4)*1))*(37.75+CQ59))</f>
        <v>0</v>
      </c>
      <c r="DD59" s="96">
        <f>MAX(0,(IF(CR59&gt;0,(CR59-ROUNDDOWN(CR59,1))/0.1*LOOKUP(ROUNDUP(CR59+81.1,1),CB!$A:$A,CB!$C:$C)+(1-(CR59-ROUNDDOWN(CR59,1))/0.1)*LOOKUP(ROUNDDOWN(CR59+81.1,1),CB!$A:$A,CB!$C:$C),(CR59-ROUNDDOWN(CR59-0.1,1))/0.1*LOOKUP(ROUNDUP(CR59+81.1,1),CB!$A:$A,CB!$C:$C)+(1-(CR59-ROUNDDOWN(CR59-0.1,1))/0.1)*LOOKUP(ROUNDDOWN(CR59+81.1,1),CB!$A:$A,CB!$C:$C))-LOOKUP(81.1,CB!$A:$A,CB!$C:$C))/(1-(BINOMDIST(97,162,0.5,TRUE)-BINOMDIST(87,162,0.5,TRUE)))*$C$2*($B$1^(LEFT(DD$4,4)*1-LEFT($BA$4,4)*1))*(37.75+CR59))</f>
        <v>0</v>
      </c>
      <c r="DE59" s="96">
        <f>MAX(0,(IF(CS59&gt;0,(CS59-ROUNDDOWN(CS59,1))/0.1*LOOKUP(ROUNDUP(CS59+81.1,1),CB!$A:$A,CB!$C:$C)+(1-(CS59-ROUNDDOWN(CS59,1))/0.1)*LOOKUP(ROUNDDOWN(CS59+81.1,1),CB!$A:$A,CB!$C:$C),(CS59-ROUNDDOWN(CS59-0.1,1))/0.1*LOOKUP(ROUNDUP(CS59+81.1,1),CB!$A:$A,CB!$C:$C)+(1-(CS59-ROUNDDOWN(CS59-0.1,1))/0.1)*LOOKUP(ROUNDDOWN(CS59+81.1,1),CB!$A:$A,CB!$C:$C))-LOOKUP(81.1,CB!$A:$A,CB!$C:$C))/(1-(BINOMDIST(97,162,0.5,TRUE)-BINOMDIST(87,162,0.5,TRUE)))*$C$2*($B$1^(LEFT(DE$4,4)*1-LEFT($BA$4,4)*1))*(37.75+CS59))</f>
        <v>0</v>
      </c>
      <c r="DF59" s="96">
        <f>MAX(0,(IF(CT59&gt;0,(CT59-ROUNDDOWN(CT59,1))/0.1*LOOKUP(ROUNDUP(CT59+81.1,1),CB!$A:$A,CB!$C:$C)+(1-(CT59-ROUNDDOWN(CT59,1))/0.1)*LOOKUP(ROUNDDOWN(CT59+81.1,1),CB!$A:$A,CB!$C:$C),(CT59-ROUNDDOWN(CT59-0.1,1))/0.1*LOOKUP(ROUNDUP(CT59+81.1,1),CB!$A:$A,CB!$C:$C)+(1-(CT59-ROUNDDOWN(CT59-0.1,1))/0.1)*LOOKUP(ROUNDDOWN(CT59+81.1,1),CB!$A:$A,CB!$C:$C))-LOOKUP(81.1,CB!$A:$A,CB!$C:$C))/(1-(BINOMDIST(97,162,0.5,TRUE)-BINOMDIST(87,162,0.5,TRUE)))*$C$2*($B$1^(LEFT(DF$4,4)*1-LEFT($BA$4,4)*1))*(37.75+CT59))</f>
        <v>0</v>
      </c>
      <c r="DG59" s="96">
        <f>MAX(0,(IF(CU59&gt;0,(CU59-ROUNDDOWN(CU59,1))/0.1*LOOKUP(ROUNDUP(CU59+81.1,1),CB!$A:$A,CB!$C:$C)+(1-(CU59-ROUNDDOWN(CU59,1))/0.1)*LOOKUP(ROUNDDOWN(CU59+81.1,1),CB!$A:$A,CB!$C:$C),(CU59-ROUNDDOWN(CU59-0.1,1))/0.1*LOOKUP(ROUNDUP(CU59+81.1,1),CB!$A:$A,CB!$C:$C)+(1-(CU59-ROUNDDOWN(CU59-0.1,1))/0.1)*LOOKUP(ROUNDDOWN(CU59+81.1,1),CB!$A:$A,CB!$C:$C))-LOOKUP(81.1,CB!$A:$A,CB!$C:$C))/(1-(BINOMDIST(97,162,0.5,TRUE)-BINOMDIST(87,162,0.5,TRUE)))*$C$2*($B$1^(LEFT(DG$4,4)*1-LEFT($BA$4,4)*1))*(37.75+CU59))</f>
        <v>0</v>
      </c>
      <c r="DH59" s="96">
        <f>MAX(0,(IF(CV59&gt;0,(CV59-ROUNDDOWN(CV59,1))/0.1*LOOKUP(ROUNDUP(CV59+81.1,1),CB!$A:$A,CB!$C:$C)+(1-(CV59-ROUNDDOWN(CV59,1))/0.1)*LOOKUP(ROUNDDOWN(CV59+81.1,1),CB!$A:$A,CB!$C:$C),(CV59-ROUNDDOWN(CV59-0.1,1))/0.1*LOOKUP(ROUNDUP(CV59+81.1,1),CB!$A:$A,CB!$C:$C)+(1-(CV59-ROUNDDOWN(CV59-0.1,1))/0.1)*LOOKUP(ROUNDDOWN(CV59+81.1,1),CB!$A:$A,CB!$C:$C))-LOOKUP(81.1,CB!$A:$A,CB!$C:$C))/(1-(BINOMDIST(97,162,0.5,TRUE)-BINOMDIST(87,162,0.5,TRUE)))*$C$2*($B$1^(LEFT(DH$4,4)*1-LEFT($BA$4,4)*1))*(37.75+CV59))</f>
        <v>0</v>
      </c>
      <c r="DI59" s="96">
        <f>MAX(0,(IF(CW59&gt;0,(CW59-ROUNDDOWN(CW59,1))/0.1*LOOKUP(ROUNDUP(CW59+81.1,1),CB!$A:$A,CB!$C:$C)+(1-(CW59-ROUNDDOWN(CW59,1))/0.1)*LOOKUP(ROUNDDOWN(CW59+81.1,1),CB!$A:$A,CB!$C:$C),(CW59-ROUNDDOWN(CW59-0.1,1))/0.1*LOOKUP(ROUNDUP(CW59+81.1,1),CB!$A:$A,CB!$C:$C)+(1-(CW59-ROUNDDOWN(CW59-0.1,1))/0.1)*LOOKUP(ROUNDDOWN(CW59+81.1,1),CB!$A:$A,CB!$C:$C))-LOOKUP(81.1,CB!$A:$A,CB!$C:$C))/(1-(BINOMDIST(97,162,0.5,TRUE)-BINOMDIST(87,162,0.5,TRUE)))*$C$2*($B$1^(LEFT(DI$4,4)*1-LEFT($BA$4,4)*1))*(37.75+CW59))</f>
        <v>0</v>
      </c>
      <c r="DJ59" s="90">
        <f t="shared" si="121"/>
        <v>0</v>
      </c>
      <c r="DK59" s="132"/>
      <c r="DL59" s="132">
        <f t="shared" si="122"/>
        <v>3.1343267118128502</v>
      </c>
      <c r="DM59" s="132">
        <f t="shared" si="123"/>
        <v>4.2395464583018851</v>
      </c>
      <c r="DN59" s="132">
        <f t="shared" si="124"/>
        <v>5.0673754467224992</v>
      </c>
      <c r="DO59" s="132">
        <f t="shared" si="125"/>
        <v>5.9140821592085793</v>
      </c>
      <c r="DP59" s="132">
        <f t="shared" si="126"/>
        <v>6.7790927201588254</v>
      </c>
      <c r="DQ59" s="132">
        <f t="shared" si="127"/>
        <v>7.6616994514035657</v>
      </c>
      <c r="DR59" s="132">
        <f t="shared" si="128"/>
        <v>8.5610810359647687</v>
      </c>
      <c r="DS59" s="132">
        <f t="shared" si="129"/>
        <v>9.4763247200023297</v>
      </c>
      <c r="DT59" s="132">
        <f t="shared" si="130"/>
        <v>10.40644944471943</v>
      </c>
      <c r="DU59" s="132">
        <f t="shared" si="131"/>
        <v>11.350428857739605</v>
      </c>
      <c r="DV59" s="132"/>
      <c r="DW59" s="132"/>
      <c r="DX59" s="132"/>
      <c r="DY59" s="132"/>
      <c r="DZ59" s="132"/>
      <c r="EA59" s="132"/>
      <c r="EB59" s="132"/>
      <c r="EC59" s="132"/>
      <c r="ED59" s="132"/>
      <c r="EE59" s="132"/>
      <c r="ER59" s="132"/>
      <c r="ES59" s="132"/>
      <c r="ET59" s="132"/>
      <c r="EU59" s="132"/>
      <c r="EV59" s="132"/>
      <c r="EW59" s="132"/>
      <c r="EX59" s="132"/>
      <c r="EY59" s="132"/>
      <c r="EZ59" s="132"/>
      <c r="FA59" s="132"/>
      <c r="FB59" s="132"/>
      <c r="FC59" s="132"/>
    </row>
    <row r="60" spans="1:159" ht="12.75" customHeight="1" x14ac:dyDescent="0.2">
      <c r="A60">
        <v>429711</v>
      </c>
      <c r="B60" s="99" t="str">
        <f>INDEX([1]Bios!$O:$O,MATCH(A60,[1]Bios!$C:$C,0))</f>
        <v>Gutierrez, Franklin</v>
      </c>
      <c r="C60" s="92" t="s">
        <v>73</v>
      </c>
      <c r="D60" s="94">
        <f>LOOKUP(IF(INDEX([1]Bios!$M:$M,MATCH(A60,[1]Bios!$C:$C,0))="P",INDEX([1]Pitchers!$Q:$Q,MATCH(A60,[1]Pitchers!$A:$A,0)),INDEX([1]Hitters!$AV:$AV,MATCH(A60,[1]Hitters!$A:$A,0))),Positions!A:A,Positions!B:B)</f>
        <v>9</v>
      </c>
      <c r="E60" s="137">
        <v>1</v>
      </c>
      <c r="F60" s="138">
        <f t="shared" si="68"/>
        <v>10.515347735318375</v>
      </c>
      <c r="G60" s="138">
        <v>5.5</v>
      </c>
      <c r="H60" s="94"/>
      <c r="I60" s="93">
        <f>6</f>
        <v>6</v>
      </c>
      <c r="J60" s="93">
        <f>6</f>
        <v>6</v>
      </c>
      <c r="K60" s="94">
        <f>MIN(IF(D60&gt;1,INDEX([1]Hitters!$DA:$DA,MATCH(A60,[1]Hitters!$A:$A,0)),INDEX([1]Pitchers!$DA:$DA,MATCH(A60,[1]Pitchers!$A:$A,0))),J60)</f>
        <v>5.1066666666666665</v>
      </c>
      <c r="L60" s="94">
        <f t="shared" si="69"/>
        <v>4</v>
      </c>
      <c r="M60" s="95">
        <f>IF(D60&gt;1,INDEX([1]Hitters!$CV:$CV,MATCH($A60,[1]Hitters!$A:$A,0)),INDEX([1]Pitchers!$CP:$CP,MATCH($A60,[1]Pitchers!$A:$A,0)))</f>
        <v>33.375</v>
      </c>
      <c r="N60" s="90">
        <f t="shared" si="70"/>
        <v>5.0153477353183762</v>
      </c>
      <c r="O60" s="97">
        <f>IF($D60&gt;1,INDEX([1]Hitters!$AF:$AF,MATCH($A60,[1]Hitters!$A:$A,0)),INDEX([1]Pitchers!$AJ:$AJ,MATCH($A60,[1]Pitchers!$A:$A,0))*IF(OR(AND($D60=0,INDEX([1]Pitchers!$Q:$Q,MATCH($A60,[1]Pitchers!$A:$A,0))="R"),AND($D60=1,INDEX([1]Pitchers!$Q:$Q,MATCH($A60,[1]Pitchers!$A:$A,0))="S")),1,IF($D60=0,0.83+(1-INDEX([1]Pitchers!$BE:$BE,MATCH($A60,[1]Pitchers!$A:$A,0)))/8,1/(0.83+(1-INDEX([1]Pitchers!$BE:$BE,MATCH($A60,[1]Pitchers!$A:$A,0)))/8))))</f>
        <v>0.27556861609652122</v>
      </c>
      <c r="P60" s="97">
        <f>IF($D60&gt;1,O60+(LOOKUP(ROUNDDOWN($M60+RIGHT(P$4,4)*1-2016,0),Age!$A:$A,Age!$C:$C)*(1-($M60+RIGHT(P$4,4)*1-2016-ROUNDDOWN($M60+RIGHT(P$4,4)*1-2016,0)))+LOOKUP(ROUNDUP($M60+RIGHT(P$4,4)*1-2016,0),Age!$A:$A,Age!$C:$C)*(($M60+RIGHT(P$4,4)*1-2016-ROUNDDOWN($M60+RIGHT(P$4,4)*1-2016,0))))*IF($M60+RIGHT(P$4,4)*1-2016&gt;27,1,INDEX([1]Hitters!$BG:$BG,MATCH($A60,[1]Hitters!$A:$A,0))),O60*(1-(1-(LOOKUP(ROUNDDOWN($M60+RIGHT(P$4,4)*1-2016,0),Age!$A:$A,Age!$L:$L)*(1-($M60+RIGHT(P$4,4)*1-2016-ROUNDDOWN($M60+RIGHT(P$4,4)*1-2016,0)))+LOOKUP(ROUNDUP($M60+RIGHT(P$4,4)*1-2016,0),Age!$A:$A,Age!$L:$L)*(($M60+RIGHT(P$4,4)*1-2016-ROUNDDOWN($M60+RIGHT(P$4,4)*1-2016,0)))))*IF($M60+RIGHT(P$4,4)*1-2016&gt;27,1,INDEX([1]Pitchers!$BE:$BE,MATCH($A60,[1]Pitchers!$A:$A,0)))))</f>
        <v>0.26855611609652125</v>
      </c>
      <c r="Q60" s="97">
        <f>IF($D60&gt;1,P60+(LOOKUP(ROUNDDOWN($M60+RIGHT(Q$4,4)*1-2016,0),Age!$A:$A,Age!$C:$C)*(1-($M60+RIGHT(Q$4,4)*1-2016-ROUNDDOWN($M60+RIGHT(Q$4,4)*1-2016,0)))+LOOKUP(ROUNDUP($M60+RIGHT(Q$4,4)*1-2016,0),Age!$A:$A,Age!$C:$C)*(($M60+RIGHT(Q$4,4)*1-2016-ROUNDDOWN($M60+RIGHT(Q$4,4)*1-2016,0))))*IF($M60+RIGHT(Q$4,4)*1-2016&gt;27,1,INDEX([1]Hitters!$BG:$BG,MATCH($A60,[1]Hitters!$A:$A,0))),P60*(1-(1-(LOOKUP(ROUNDDOWN($M60+RIGHT(Q$4,4)*1-2016,0),Age!$A:$A,Age!$L:$L)*(1-($M60+RIGHT(Q$4,4)*1-2016-ROUNDDOWN($M60+RIGHT(Q$4,4)*1-2016,0)))+LOOKUP(ROUNDUP($M60+RIGHT(Q$4,4)*1-2016,0),Age!$A:$A,Age!$L:$L)*(($M60+RIGHT(Q$4,4)*1-2016-ROUNDDOWN($M60+RIGHT(Q$4,4)*1-2016,0)))))*IF($M60+RIGHT(Q$4,4)*1-2016&gt;27,1,INDEX([1]Pitchers!$BE:$BE,MATCH($A60,[1]Pitchers!$A:$A,0)))))</f>
        <v>0.26044361609652122</v>
      </c>
      <c r="R60" s="97">
        <f>IF($D60&gt;1,Q60+(LOOKUP(ROUNDDOWN($M60+RIGHT(R$4,4)*1-2016,0),Age!$A:$A,Age!$C:$C)*(1-($M60+RIGHT(R$4,4)*1-2016-ROUNDDOWN($M60+RIGHT(R$4,4)*1-2016,0)))+LOOKUP(ROUNDUP($M60+RIGHT(R$4,4)*1-2016,0),Age!$A:$A,Age!$C:$C)*(($M60+RIGHT(R$4,4)*1-2016-ROUNDDOWN($M60+RIGHT(R$4,4)*1-2016,0))))*IF($M60+RIGHT(R$4,4)*1-2016&gt;27,1,INDEX([1]Hitters!$BG:$BG,MATCH($A60,[1]Hitters!$A:$A,0))),Q60*(1-(1-(LOOKUP(ROUNDDOWN($M60+RIGHT(R$4,4)*1-2016,0),Age!$A:$A,Age!$L:$L)*(1-($M60+RIGHT(R$4,4)*1-2016-ROUNDDOWN($M60+RIGHT(R$4,4)*1-2016,0)))+LOOKUP(ROUNDUP($M60+RIGHT(R$4,4)*1-2016,0),Age!$A:$A,Age!$L:$L)*(($M60+RIGHT(R$4,4)*1-2016-ROUNDDOWN($M60+RIGHT(R$4,4)*1-2016,0)))))*IF($M60+RIGHT(R$4,4)*1-2016&gt;27,1,INDEX([1]Pitchers!$BE:$BE,MATCH($A60,[1]Pitchers!$A:$A,0)))))</f>
        <v>0.25164361609652125</v>
      </c>
      <c r="S60" s="97">
        <f>IF($D60&gt;1,R60+(LOOKUP(ROUNDDOWN($M60+RIGHT(S$4,4)*1-2016,0),Age!$A:$A,Age!$C:$C)*(1-($M60+RIGHT(S$4,4)*1-2016-ROUNDDOWN($M60+RIGHT(S$4,4)*1-2016,0)))+LOOKUP(ROUNDUP($M60+RIGHT(S$4,4)*1-2016,0),Age!$A:$A,Age!$C:$C)*(($M60+RIGHT(S$4,4)*1-2016-ROUNDDOWN($M60+RIGHT(S$4,4)*1-2016,0))))*IF($M60+RIGHT(S$4,4)*1-2016&gt;27,1,INDEX([1]Hitters!$BG:$BG,MATCH($A60,[1]Hitters!$A:$A,0))),R60*(1-(1-(LOOKUP(ROUNDDOWN($M60+RIGHT(S$4,4)*1-2016,0),Age!$A:$A,Age!$L:$L)*(1-($M60+RIGHT(S$4,4)*1-2016-ROUNDDOWN($M60+RIGHT(S$4,4)*1-2016,0)))+LOOKUP(ROUNDUP($M60+RIGHT(S$4,4)*1-2016,0),Age!$A:$A,Age!$L:$L)*(($M60+RIGHT(S$4,4)*1-2016-ROUNDDOWN($M60+RIGHT(S$4,4)*1-2016,0)))))*IF($M60+RIGHT(S$4,4)*1-2016&gt;27,1,INDEX([1]Pitchers!$BE:$BE,MATCH($A60,[1]Pitchers!$A:$A,0)))))</f>
        <v>0.24284361609652125</v>
      </c>
      <c r="T60" s="97">
        <f>IF($D60&gt;1,S60+(LOOKUP(ROUNDDOWN($M60+RIGHT(T$4,4)*1-2016,0),Age!$A:$A,Age!$C:$C)*(1-($M60+RIGHT(T$4,4)*1-2016-ROUNDDOWN($M60+RIGHT(T$4,4)*1-2016,0)))+LOOKUP(ROUNDUP($M60+RIGHT(T$4,4)*1-2016,0),Age!$A:$A,Age!$C:$C)*(($M60+RIGHT(T$4,4)*1-2016-ROUNDDOWN($M60+RIGHT(T$4,4)*1-2016,0))))*IF($M60+RIGHT(T$4,4)*1-2016&gt;27,1,INDEX([1]Hitters!$BG:$BG,MATCH($A60,[1]Hitters!$A:$A,0))),S60*(1-(1-(LOOKUP(ROUNDDOWN($M60+RIGHT(T$4,4)*1-2016,0),Age!$A:$A,Age!$L:$L)*(1-($M60+RIGHT(T$4,4)*1-2016-ROUNDDOWN($M60+RIGHT(T$4,4)*1-2016,0)))+LOOKUP(ROUNDUP($M60+RIGHT(T$4,4)*1-2016,0),Age!$A:$A,Age!$L:$L)*(($M60+RIGHT(T$4,4)*1-2016-ROUNDDOWN($M60+RIGHT(T$4,4)*1-2016,0)))))*IF($M60+RIGHT(T$4,4)*1-2016&gt;27,1,INDEX([1]Pitchers!$BE:$BE,MATCH($A60,[1]Pitchers!$A:$A,0)))))</f>
        <v>0.23404361609652125</v>
      </c>
      <c r="U60" s="97">
        <f>IF($D60&gt;1,T60+(LOOKUP(ROUNDDOWN($M60+RIGHT(U$4,4)*1-2016,0),Age!$A:$A,Age!$C:$C)*(1-($M60+RIGHT(U$4,4)*1-2016-ROUNDDOWN($M60+RIGHT(U$4,4)*1-2016,0)))+LOOKUP(ROUNDUP($M60+RIGHT(U$4,4)*1-2016,0),Age!$A:$A,Age!$C:$C)*(($M60+RIGHT(U$4,4)*1-2016-ROUNDDOWN($M60+RIGHT(U$4,4)*1-2016,0))))*IF($M60+RIGHT(U$4,4)*1-2016&gt;27,1,INDEX([1]Hitters!$BG:$BG,MATCH($A60,[1]Hitters!$A:$A,0))),T60*(1-(1-(LOOKUP(ROUNDDOWN($M60+RIGHT(U$4,4)*1-2016,0),Age!$A:$A,Age!$L:$L)*(1-($M60+RIGHT(U$4,4)*1-2016-ROUNDDOWN($M60+RIGHT(U$4,4)*1-2016,0)))+LOOKUP(ROUNDUP($M60+RIGHT(U$4,4)*1-2016,0),Age!$A:$A,Age!$L:$L)*(($M60+RIGHT(U$4,4)*1-2016-ROUNDDOWN($M60+RIGHT(U$4,4)*1-2016,0)))))*IF($M60+RIGHT(U$4,4)*1-2016&gt;27,1,INDEX([1]Pitchers!$BE:$BE,MATCH($A60,[1]Pitchers!$A:$A,0)))))</f>
        <v>0.22524361609652124</v>
      </c>
      <c r="V60" s="97">
        <f>IF($D60&gt;1,U60+(LOOKUP(ROUNDDOWN($M60+RIGHT(V$4,4)*1-2016,0),Age!$A:$A,Age!$C:$C)*(1-($M60+RIGHT(V$4,4)*1-2016-ROUNDDOWN($M60+RIGHT(V$4,4)*1-2016,0)))+LOOKUP(ROUNDUP($M60+RIGHT(V$4,4)*1-2016,0),Age!$A:$A,Age!$C:$C)*(($M60+RIGHT(V$4,4)*1-2016-ROUNDDOWN($M60+RIGHT(V$4,4)*1-2016,0))))*IF($M60+RIGHT(V$4,4)*1-2016&gt;27,1,INDEX([1]Hitters!$BG:$BG,MATCH($A60,[1]Hitters!$A:$A,0))),U60*(1-(1-(LOOKUP(ROUNDDOWN($M60+RIGHT(V$4,4)*1-2016,0),Age!$A:$A,Age!$L:$L)*(1-($M60+RIGHT(V$4,4)*1-2016-ROUNDDOWN($M60+RIGHT(V$4,4)*1-2016,0)))+LOOKUP(ROUNDUP($M60+RIGHT(V$4,4)*1-2016,0),Age!$A:$A,Age!$L:$L)*(($M60+RIGHT(V$4,4)*1-2016-ROUNDDOWN($M60+RIGHT(V$4,4)*1-2016,0)))))*IF($M60+RIGHT(V$4,4)*1-2016&gt;27,1,INDEX([1]Pitchers!$BE:$BE,MATCH($A60,[1]Pitchers!$A:$A,0)))))</f>
        <v>0.21644361609652124</v>
      </c>
      <c r="W60" s="97">
        <f>IF($D60&gt;1,V60+(LOOKUP(ROUNDDOWN($M60+RIGHT(W$4,4)*1-2016,0),Age!$A:$A,Age!$C:$C)*(1-($M60+RIGHT(W$4,4)*1-2016-ROUNDDOWN($M60+RIGHT(W$4,4)*1-2016,0)))+LOOKUP(ROUNDUP($M60+RIGHT(W$4,4)*1-2016,0),Age!$A:$A,Age!$C:$C)*(($M60+RIGHT(W$4,4)*1-2016-ROUNDDOWN($M60+RIGHT(W$4,4)*1-2016,0))))*IF($M60+RIGHT(W$4,4)*1-2016&gt;27,1,INDEX([1]Hitters!$BG:$BG,MATCH($A60,[1]Hitters!$A:$A,0))),V60*(1-(1-(LOOKUP(ROUNDDOWN($M60+RIGHT(W$4,4)*1-2016,0),Age!$A:$A,Age!$L:$L)*(1-($M60+RIGHT(W$4,4)*1-2016-ROUNDDOWN($M60+RIGHT(W$4,4)*1-2016,0)))+LOOKUP(ROUNDUP($M60+RIGHT(W$4,4)*1-2016,0),Age!$A:$A,Age!$L:$L)*(($M60+RIGHT(W$4,4)*1-2016-ROUNDDOWN($M60+RIGHT(W$4,4)*1-2016,0)))))*IF($M60+RIGHT(W$4,4)*1-2016&gt;27,1,INDEX([1]Pitchers!$BE:$BE,MATCH($A60,[1]Pitchers!$A:$A,0)))))</f>
        <v>0.20764361609652124</v>
      </c>
      <c r="X60" s="97">
        <f>IF($D60&gt;1,W60+(LOOKUP(ROUNDDOWN($M60+RIGHT(X$4,4)*1-2016,0),Age!$A:$A,Age!$C:$C)*(1-($M60+RIGHT(X$4,4)*1-2016-ROUNDDOWN($M60+RIGHT(X$4,4)*1-2016,0)))+LOOKUP(ROUNDUP($M60+RIGHT(X$4,4)*1-2016,0),Age!$A:$A,Age!$C:$C)*(($M60+RIGHT(X$4,4)*1-2016-ROUNDDOWN($M60+RIGHT(X$4,4)*1-2016,0))))*IF($M60+RIGHT(X$4,4)*1-2016&gt;27,1,INDEX([1]Hitters!$BG:$BG,MATCH($A60,[1]Hitters!$A:$A,0))),W60*(1-(1-(LOOKUP(ROUNDDOWN($M60+RIGHT(X$4,4)*1-2016,0),Age!$A:$A,Age!$L:$L)*(1-($M60+RIGHT(X$4,4)*1-2016-ROUNDDOWN($M60+RIGHT(X$4,4)*1-2016,0)))+LOOKUP(ROUNDUP($M60+RIGHT(X$4,4)*1-2016,0),Age!$A:$A,Age!$L:$L)*(($M60+RIGHT(X$4,4)*1-2016-ROUNDDOWN($M60+RIGHT(X$4,4)*1-2016,0)))))*IF($M60+RIGHT(X$4,4)*1-2016&gt;27,1,INDEX([1]Pitchers!$BE:$BE,MATCH($A60,[1]Pitchers!$A:$A,0)))))</f>
        <v>0.19884361609652124</v>
      </c>
      <c r="Y60" s="97">
        <f>IF($D60&gt;1,X60+(LOOKUP(ROUNDDOWN($M60+RIGHT(Y$4,4)*1-2016,0),Age!$A:$A,Age!$C:$C)*(1-($M60+RIGHT(Y$4,4)*1-2016-ROUNDDOWN($M60+RIGHT(Y$4,4)*1-2016,0)))+LOOKUP(ROUNDUP($M60+RIGHT(Y$4,4)*1-2016,0),Age!$A:$A,Age!$C:$C)*(($M60+RIGHT(Y$4,4)*1-2016-ROUNDDOWN($M60+RIGHT(Y$4,4)*1-2016,0))))*IF($M60+RIGHT(Y$4,4)*1-2016&gt;27,1,INDEX([1]Hitters!$BG:$BG,MATCH($A60,[1]Hitters!$A:$A,0))),X60*(1-(1-(LOOKUP(ROUNDDOWN($M60+RIGHT(Y$4,4)*1-2016,0),Age!$A:$A,Age!$L:$L)*(1-($M60+RIGHT(Y$4,4)*1-2016-ROUNDDOWN($M60+RIGHT(Y$4,4)*1-2016,0)))+LOOKUP(ROUNDUP($M60+RIGHT(Y$4,4)*1-2016,0),Age!$A:$A,Age!$L:$L)*(($M60+RIGHT(Y$4,4)*1-2016-ROUNDDOWN($M60+RIGHT(Y$4,4)*1-2016,0)))))*IF($M60+RIGHT(Y$4,4)*1-2016&gt;27,1,INDEX([1]Pitchers!$BE:$BE,MATCH($A60,[1]Pitchers!$A:$A,0)))))</f>
        <v>0.19004361609652123</v>
      </c>
      <c r="Z60" s="97">
        <f>IF($D60&gt;1,Y60+(LOOKUP(ROUNDDOWN($M60+RIGHT(Z$4,4)*1-2016,0),Age!$A:$A,Age!$C:$C)*(1-($M60+RIGHT(Z$4,4)*1-2016-ROUNDDOWN($M60+RIGHT(Z$4,4)*1-2016,0)))+LOOKUP(ROUNDUP($M60+RIGHT(Z$4,4)*1-2016,0),Age!$A:$A,Age!$C:$C)*(($M60+RIGHT(Z$4,4)*1-2016-ROUNDDOWN($M60+RIGHT(Z$4,4)*1-2016,0))))*IF($M60+RIGHT(Z$4,4)*1-2016&gt;27,1,INDEX([1]Hitters!$BG:$BG,MATCH($A60,[1]Hitters!$A:$A,0))),Y60*(1-(1-(LOOKUP(ROUNDDOWN($M60+RIGHT(Z$4,4)*1-2016,0),Age!$A:$A,Age!$L:$L)*(1-($M60+RIGHT(Z$4,4)*1-2016-ROUNDDOWN($M60+RIGHT(Z$4,4)*1-2016,0)))+LOOKUP(ROUNDUP($M60+RIGHT(Z$4,4)*1-2016,0),Age!$A:$A,Age!$L:$L)*(($M60+RIGHT(Z$4,4)*1-2016-ROUNDDOWN($M60+RIGHT(Z$4,4)*1-2016,0)))))*IF($M60+RIGHT(Z$4,4)*1-2016&gt;27,1,INDEX([1]Pitchers!$BE:$BE,MATCH($A60,[1]Pitchers!$A:$A,0)))))</f>
        <v>0.18124361609652123</v>
      </c>
      <c r="AA60" s="96">
        <f>IF($D60=0,0,IF($D60=1,INDEX([1]Pitchers!$FK:$FK,MATCH($A60,[1]Pitchers!$A:$A,0)),MAX(-16,IF($D60=10,-16,IF($D60&lt;2,0,INDEX([1]Hitters!$AZ:$AZ,MATCH($A60,[1]Hitters!$A:$A,0)))))))</f>
        <v>-6.901692996764659</v>
      </c>
      <c r="AB60" s="96">
        <f>IF($D60=0,0,IF($D60=1,INDEX([1]Pitchers!$FK:$FK,MATCH($A60,[1]Pitchers!$A:$A,0)),MAX(-16,IF($D60=2,AA60-MIN(0.75,0.25*(RIGHT(AB$4,4)*1-(RIGHT($AD$4,4)*1)+0.25)*(1-MIN(0.75,INDEX([1]Hitters!$CF:$CF,MATCH($A60,[1]Hitters!$A:$A,0)))/0.75*1)+INDEX([1]Hitters!$CF:$CF,MATCH($A60,[1]Hitters!$A:$A,0)))/0.75*1,IF($D60&gt;6,(AA60-MIN(0.75,0.25*(RIGHT(AB$4,4)*1-(RIGHT($AD$4,4)*1)+0.25)*(1-MIN(0.75,INDEX([1]Hitters!$CF:$CF,MATCH($A60,[1]Hitters!$A:$A,0)))/0.75*1)+INDEX([1]Hitters!$CF:$CF,MATCH($A60,[1]Hitters!$A:$A,0)))/0.75*($M60+RIGHT(AB$4,4)*1-RIGHT($AA$4,4)*1+10)*0.05),IF($D60=3,(AA60-MIN(0.75,0.25*(RIGHT(AB$4,4)*1-(RIGHT($AD$4,4)*1)+0.25)*(1-MIN(0.75,INDEX([1]Hitters!$CF:$CF,MATCH($A60,[1]Hitters!$A:$A,0)))/0.75*1)+INDEX([1]Hitters!$CF:$CF,MATCH($A60,[1]Hitters!$A:$A,0)))/0.75*($M60+RIGHT(AB$4,4)*1-RIGHT($AA$4,4)*1-27)*0.1),(AA60-MIN(0.75,0.25*(RIGHT(AB$4,4)*1-(RIGHT($AD$4,4)*1)+0.25)*(1-MIN(0.75,INDEX([1]Hitters!$CF:$CF,MATCH($A60,[1]Hitters!$A:$A,0)))/0.75*1)+INDEX([1]Hitters!$CF:$CF,MATCH($A60,[1]Hitters!$A:$A,0)))/0.75*($M60+RIGHT(AB$4,4)*1-RIGHT($AA$4,4)*1-20)*0.094)))))))</f>
        <v>-8.949721199065106</v>
      </c>
      <c r="AC60" s="96">
        <f>IF($D60=0,0,IF($D60=1,INDEX([1]Pitchers!$FK:$FK,MATCH($A60,[1]Pitchers!$A:$A,0)),MAX(-16,IF($D60=2,AB60-MIN(0.75,0.25*(RIGHT(AC$4,4)*1-(RIGHT($AD$4,4)*1)+0.25)*(1-MIN(0.75,INDEX([1]Hitters!$CF:$CF,MATCH($A60,[1]Hitters!$A:$A,0)))/0.75*1)+INDEX([1]Hitters!$CF:$CF,MATCH($A60,[1]Hitters!$A:$A,0)))/0.75*1,IF($D60&gt;6,(AB60-MIN(0.75,0.25*(RIGHT(AC$4,4)*1-(RIGHT($AD$4,4)*1)+0.25)*(1-MIN(0.75,INDEX([1]Hitters!$CF:$CF,MATCH($A60,[1]Hitters!$A:$A,0)))/0.75*1)+INDEX([1]Hitters!$CF:$CF,MATCH($A60,[1]Hitters!$A:$A,0)))/0.75*($M60+RIGHT(AC$4,4)*1-RIGHT($AA$4,4)*1+10)*0.05),IF($D60=3,(AB60-MIN(0.75,0.25*(RIGHT(AC$4,4)*1-(RIGHT($AD$4,4)*1)+0.25)*(1-MIN(0.75,INDEX([1]Hitters!$CF:$CF,MATCH($A60,[1]Hitters!$A:$A,0)))/0.75*1)+INDEX([1]Hitters!$CF:$CF,MATCH($A60,[1]Hitters!$A:$A,0)))/0.75*($M60+RIGHT(AC$4,4)*1-RIGHT($AA$4,4)*1-27)*0.1),(AB60-MIN(0.75,0.25*(RIGHT(AC$4,4)*1-(RIGHT($AD$4,4)*1)+0.25)*(1-MIN(0.75,INDEX([1]Hitters!$CF:$CF,MATCH($A60,[1]Hitters!$A:$A,0)))/0.75*1)+INDEX([1]Hitters!$CF:$CF,MATCH($A60,[1]Hitters!$A:$A,0)))/0.75*($M60+RIGHT(AC$4,4)*1-RIGHT($AA$4,4)*1-20)*0.094)))))))</f>
        <v>-11.08065352842403</v>
      </c>
      <c r="AD60" s="96">
        <f>IF($D60=0,0,IF($D60=1,INDEX([1]Pitchers!$FK:$FK,MATCH($A60,[1]Pitchers!$A:$A,0)),MAX(-16,IF($D60=2,AC60-MIN(0.75,0.25*(RIGHT(AD$4,4)*1-(RIGHT($AD$4,4)*1)+0.25)*(1-MIN(0.75,INDEX([1]Hitters!$CF:$CF,MATCH($A60,[1]Hitters!$A:$A,0)))/0.75*1)+INDEX([1]Hitters!$CF:$CF,MATCH($A60,[1]Hitters!$A:$A,0)))/0.75*1,IF($D60&gt;6,(AC60-MIN(0.75,0.25*(RIGHT(AD$4,4)*1-(RIGHT($AD$4,4)*1)+0.25)*(1-MIN(0.75,INDEX([1]Hitters!$CF:$CF,MATCH($A60,[1]Hitters!$A:$A,0)))/0.75*1)+INDEX([1]Hitters!$CF:$CF,MATCH($A60,[1]Hitters!$A:$A,0)))/0.75*($M60+RIGHT(AD$4,4)*1-RIGHT($AA$4,4)*1+10)*0.05),IF($D60=3,(AC60-MIN(0.75,0.25*(RIGHT(AD$4,4)*1-(RIGHT($AD$4,4)*1)+0.25)*(1-MIN(0.75,INDEX([1]Hitters!$CF:$CF,MATCH($A60,[1]Hitters!$A:$A,0)))/0.75*1)+INDEX([1]Hitters!$CF:$CF,MATCH($A60,[1]Hitters!$A:$A,0)))/0.75*($M60+RIGHT(AD$4,4)*1-RIGHT($AA$4,4)*1-27)*0.1),(AC60-MIN(0.75,0.25*(RIGHT(AD$4,4)*1-(RIGHT($AD$4,4)*1)+0.25)*(1-MIN(0.75,INDEX([1]Hitters!$CF:$CF,MATCH($A60,[1]Hitters!$A:$A,0)))/0.75*1)+INDEX([1]Hitters!$CF:$CF,MATCH($A60,[1]Hitters!$A:$A,0)))/0.75*($M60+RIGHT(AD$4,4)*1-RIGHT($AA$4,4)*1-20)*0.094)))))))</f>
        <v>-13.296109880327386</v>
      </c>
      <c r="AE60" s="96">
        <f>IF($D60=0,0,IF($D60=1,INDEX([1]Pitchers!$FK:$FK,MATCH($A60,[1]Pitchers!$A:$A,0)),MAX(-16,IF($D60=2,AD60-MIN(0.75,0.25*(RIGHT(AE$4,4)*1-(RIGHT($AD$4,4)*1)+0.25)*(1-MIN(0.75,INDEX([1]Hitters!$CF:$CF,MATCH($A60,[1]Hitters!$A:$A,0)))/0.75*1)+INDEX([1]Hitters!$CF:$CF,MATCH($A60,[1]Hitters!$A:$A,0)))/0.75*1,IF($D60&gt;6,(AD60-MIN(0.75,0.25*(RIGHT(AE$4,4)*1-(RIGHT($AD$4,4)*1)+0.25)*(1-MIN(0.75,INDEX([1]Hitters!$CF:$CF,MATCH($A60,[1]Hitters!$A:$A,0)))/0.75*1)+INDEX([1]Hitters!$CF:$CF,MATCH($A60,[1]Hitters!$A:$A,0)))/0.75*($M60+RIGHT(AE$4,4)*1-RIGHT($AA$4,4)*1+10)*0.05),IF($D60=3,(AD60-MIN(0.75,0.25*(RIGHT(AE$4,4)*1-(RIGHT($AD$4,4)*1)+0.25)*(1-MIN(0.75,INDEX([1]Hitters!$CF:$CF,MATCH($A60,[1]Hitters!$A:$A,0)))/0.75*1)+INDEX([1]Hitters!$CF:$CF,MATCH($A60,[1]Hitters!$A:$A,0)))/0.75*($M60+RIGHT(AE$4,4)*1-RIGHT($AA$4,4)*1-27)*0.1),(AD60-MIN(0.75,0.25*(RIGHT(AE$4,4)*1-(RIGHT($AD$4,4)*1)+0.25)*(1-MIN(0.75,INDEX([1]Hitters!$CF:$CF,MATCH($A60,[1]Hitters!$A:$A,0)))/0.75*1)+INDEX([1]Hitters!$CF:$CF,MATCH($A60,[1]Hitters!$A:$A,0)))/0.75*($M60+RIGHT(AE$4,4)*1-RIGHT($AA$4,4)*1-20)*0.094)))))))</f>
        <v>-15.597710150261127</v>
      </c>
      <c r="AF60" s="96">
        <f>IF($D60=0,0,IF($D60=1,INDEX([1]Pitchers!$FK:$FK,MATCH($A60,[1]Pitchers!$A:$A,0)),MAX(-16,IF($D60=2,AE60-MIN(0.75,0.25*(RIGHT(AF$4,4)*1-(RIGHT($AD$4,4)*1)+0.25)*(1-MIN(0.75,INDEX([1]Hitters!$CF:$CF,MATCH($A60,[1]Hitters!$A:$A,0)))/0.75*1)+INDEX([1]Hitters!$CF:$CF,MATCH($A60,[1]Hitters!$A:$A,0)))/0.75*1,IF($D60&gt;6,(AE60-MIN(0.75,0.25*(RIGHT(AF$4,4)*1-(RIGHT($AD$4,4)*1)+0.25)*(1-MIN(0.75,INDEX([1]Hitters!$CF:$CF,MATCH($A60,[1]Hitters!$A:$A,0)))/0.75*1)+INDEX([1]Hitters!$CF:$CF,MATCH($A60,[1]Hitters!$A:$A,0)))/0.75*($M60+RIGHT(AF$4,4)*1-RIGHT($AA$4,4)*1+10)*0.05),IF($D60=3,(AE60-MIN(0.75,0.25*(RIGHT(AF$4,4)*1-(RIGHT($AD$4,4)*1)+0.25)*(1-MIN(0.75,INDEX([1]Hitters!$CF:$CF,MATCH($A60,[1]Hitters!$A:$A,0)))/0.75*1)+INDEX([1]Hitters!$CF:$CF,MATCH($A60,[1]Hitters!$A:$A,0)))/0.75*($M60+RIGHT(AF$4,4)*1-RIGHT($AA$4,4)*1-27)*0.1),(AE60-MIN(0.75,0.25*(RIGHT(AF$4,4)*1-(RIGHT($AD$4,4)*1)+0.25)*(1-MIN(0.75,INDEX([1]Hitters!$CF:$CF,MATCH($A60,[1]Hitters!$A:$A,0)))/0.75*1)+INDEX([1]Hitters!$CF:$CF,MATCH($A60,[1]Hitters!$A:$A,0)))/0.75*($M60+RIGHT(AF$4,4)*1-RIGHT($AA$4,4)*1-20)*0.094)))))))</f>
        <v>-16</v>
      </c>
      <c r="AG60" s="96">
        <f>IF($D60=0,0,IF($D60=1,INDEX([1]Pitchers!$FK:$FK,MATCH($A60,[1]Pitchers!$A:$A,0)),MAX(-16,IF($D60=2,AF60-MIN(0.75,0.25*(RIGHT(AG$4,4)*1-(RIGHT($AD$4,4)*1)+0.25)*(1-MIN(0.75,INDEX([1]Hitters!$CF:$CF,MATCH($A60,[1]Hitters!$A:$A,0)))/0.75*1)+INDEX([1]Hitters!$CF:$CF,MATCH($A60,[1]Hitters!$A:$A,0)))/0.75*1,IF($D60&gt;6,(AF60-MIN(0.75,0.25*(RIGHT(AG$4,4)*1-(RIGHT($AD$4,4)*1)+0.25)*(1-MIN(0.75,INDEX([1]Hitters!$CF:$CF,MATCH($A60,[1]Hitters!$A:$A,0)))/0.75*1)+INDEX([1]Hitters!$CF:$CF,MATCH($A60,[1]Hitters!$A:$A,0)))/0.75*($M60+RIGHT(AG$4,4)*1-RIGHT($AA$4,4)*1+10)*0.05),IF($D60=3,(AF60-MIN(0.75,0.25*(RIGHT(AG$4,4)*1-(RIGHT($AD$4,4)*1)+0.25)*(1-MIN(0.75,INDEX([1]Hitters!$CF:$CF,MATCH($A60,[1]Hitters!$A:$A,0)))/0.75*1)+INDEX([1]Hitters!$CF:$CF,MATCH($A60,[1]Hitters!$A:$A,0)))/0.75*($M60+RIGHT(AG$4,4)*1-RIGHT($AA$4,4)*1-27)*0.1),(AF60-MIN(0.75,0.25*(RIGHT(AG$4,4)*1-(RIGHT($AD$4,4)*1)+0.25)*(1-MIN(0.75,INDEX([1]Hitters!$CF:$CF,MATCH($A60,[1]Hitters!$A:$A,0)))/0.75*1)+INDEX([1]Hitters!$CF:$CF,MATCH($A60,[1]Hitters!$A:$A,0)))/0.75*($M60+RIGHT(AG$4,4)*1-RIGHT($AA$4,4)*1-20)*0.094)))))))</f>
        <v>-16</v>
      </c>
      <c r="AH60" s="96">
        <f>IF($D60=0,0,IF($D60=1,INDEX([1]Pitchers!$FK:$FK,MATCH($A60,[1]Pitchers!$A:$A,0)),MAX(-16,IF($D60=2,AG60-MIN(0.75,0.25*(RIGHT(AH$4,4)*1-(RIGHT($AD$4,4)*1)+0.25)*(1-MIN(0.75,INDEX([1]Hitters!$CF:$CF,MATCH($A60,[1]Hitters!$A:$A,0)))/0.75*1)+INDEX([1]Hitters!$CF:$CF,MATCH($A60,[1]Hitters!$A:$A,0)))/0.75*1,IF($D60&gt;6,(AG60-MIN(0.75,0.25*(RIGHT(AH$4,4)*1-(RIGHT($AD$4,4)*1)+0.25)*(1-MIN(0.75,INDEX([1]Hitters!$CF:$CF,MATCH($A60,[1]Hitters!$A:$A,0)))/0.75*1)+INDEX([1]Hitters!$CF:$CF,MATCH($A60,[1]Hitters!$A:$A,0)))/0.75*($M60+RIGHT(AH$4,4)*1-RIGHT($AA$4,4)*1+10)*0.05),IF($D60=3,(AG60-MIN(0.75,0.25*(RIGHT(AH$4,4)*1-(RIGHT($AD$4,4)*1)+0.25)*(1-MIN(0.75,INDEX([1]Hitters!$CF:$CF,MATCH($A60,[1]Hitters!$A:$A,0)))/0.75*1)+INDEX([1]Hitters!$CF:$CF,MATCH($A60,[1]Hitters!$A:$A,0)))/0.75*($M60+RIGHT(AH$4,4)*1-RIGHT($AA$4,4)*1-27)*0.1),(AG60-MIN(0.75,0.25*(RIGHT(AH$4,4)*1-(RIGHT($AD$4,4)*1)+0.25)*(1-MIN(0.75,INDEX([1]Hitters!$CF:$CF,MATCH($A60,[1]Hitters!$A:$A,0)))/0.75*1)+INDEX([1]Hitters!$CF:$CF,MATCH($A60,[1]Hitters!$A:$A,0)))/0.75*($M60+RIGHT(AH$4,4)*1-RIGHT($AA$4,4)*1-20)*0.094)))))))</f>
        <v>-16</v>
      </c>
      <c r="AI60" s="96">
        <f>IF($D60=0,0,IF($D60=1,INDEX([1]Pitchers!$FK:$FK,MATCH($A60,[1]Pitchers!$A:$A,0)),MAX(-16,IF($D60=2,AH60-MIN(0.75,0.25*(RIGHT(AI$4,4)*1-(RIGHT($AD$4,4)*1)+0.25)*(1-MIN(0.75,INDEX([1]Hitters!$CF:$CF,MATCH($A60,[1]Hitters!$A:$A,0)))/0.75*1)+INDEX([1]Hitters!$CF:$CF,MATCH($A60,[1]Hitters!$A:$A,0)))/0.75*1,IF($D60&gt;6,(AH60-MIN(0.75,0.25*(RIGHT(AI$4,4)*1-(RIGHT($AD$4,4)*1)+0.25)*(1-MIN(0.75,INDEX([1]Hitters!$CF:$CF,MATCH($A60,[1]Hitters!$A:$A,0)))/0.75*1)+INDEX([1]Hitters!$CF:$CF,MATCH($A60,[1]Hitters!$A:$A,0)))/0.75*($M60+RIGHT(AI$4,4)*1-RIGHT($AA$4,4)*1+10)*0.05),IF($D60=3,(AH60-MIN(0.75,0.25*(RIGHT(AI$4,4)*1-(RIGHT($AD$4,4)*1)+0.25)*(1-MIN(0.75,INDEX([1]Hitters!$CF:$CF,MATCH($A60,[1]Hitters!$A:$A,0)))/0.75*1)+INDEX([1]Hitters!$CF:$CF,MATCH($A60,[1]Hitters!$A:$A,0)))/0.75*($M60+RIGHT(AI$4,4)*1-RIGHT($AA$4,4)*1-27)*0.1),(AH60-MIN(0.75,0.25*(RIGHT(AI$4,4)*1-(RIGHT($AD$4,4)*1)+0.25)*(1-MIN(0.75,INDEX([1]Hitters!$CF:$CF,MATCH($A60,[1]Hitters!$A:$A,0)))/0.75*1)+INDEX([1]Hitters!$CF:$CF,MATCH($A60,[1]Hitters!$A:$A,0)))/0.75*($M60+RIGHT(AI$4,4)*1-RIGHT($AA$4,4)*1-20)*0.094)))))))</f>
        <v>-16</v>
      </c>
      <c r="AJ60" s="96">
        <f>IF($D60=0,0,IF($D60=1,INDEX([1]Pitchers!$FK:$FK,MATCH($A60,[1]Pitchers!$A:$A,0)),MAX(-16,IF($D60=2,AI60-MIN(0.75,0.25*(RIGHT(AJ$4,4)*1-(RIGHT($AD$4,4)*1)+0.25)*(1-MIN(0.75,INDEX([1]Hitters!$CF:$CF,MATCH($A60,[1]Hitters!$A:$A,0)))/0.75*1)+INDEX([1]Hitters!$CF:$CF,MATCH($A60,[1]Hitters!$A:$A,0)))/0.75*1,IF($D60&gt;6,(AI60-MIN(0.75,0.25*(RIGHT(AJ$4,4)*1-(RIGHT($AD$4,4)*1)+0.25)*(1-MIN(0.75,INDEX([1]Hitters!$CF:$CF,MATCH($A60,[1]Hitters!$A:$A,0)))/0.75*1)+INDEX([1]Hitters!$CF:$CF,MATCH($A60,[1]Hitters!$A:$A,0)))/0.75*($M60+RIGHT(AJ$4,4)*1-RIGHT($AA$4,4)*1+10)*0.05),IF($D60=3,(AI60-MIN(0.75,0.25*(RIGHT(AJ$4,4)*1-(RIGHT($AD$4,4)*1)+0.25)*(1-MIN(0.75,INDEX([1]Hitters!$CF:$CF,MATCH($A60,[1]Hitters!$A:$A,0)))/0.75*1)+INDEX([1]Hitters!$CF:$CF,MATCH($A60,[1]Hitters!$A:$A,0)))/0.75*($M60+RIGHT(AJ$4,4)*1-RIGHT($AA$4,4)*1-27)*0.1),(AI60-MIN(0.75,0.25*(RIGHT(AJ$4,4)*1-(RIGHT($AD$4,4)*1)+0.25)*(1-MIN(0.75,INDEX([1]Hitters!$CF:$CF,MATCH($A60,[1]Hitters!$A:$A,0)))/0.75*1)+INDEX([1]Hitters!$CF:$CF,MATCH($A60,[1]Hitters!$A:$A,0)))/0.75*($M60+RIGHT(AJ$4,4)*1-RIGHT($AA$4,4)*1-20)*0.094)))))))</f>
        <v>-16</v>
      </c>
      <c r="AK60" s="96">
        <f>IF($D60=0,0,IF($D60=1,INDEX([1]Pitchers!$FK:$FK,MATCH($A60,[1]Pitchers!$A:$A,0)),MAX(-16,IF($D60=2,AJ60-MIN(0.75,0.25*(RIGHT(AK$4,4)*1-(RIGHT($AD$4,4)*1)+0.25)*(1-MIN(0.75,INDEX([1]Hitters!$CF:$CF,MATCH($A60,[1]Hitters!$A:$A,0)))/0.75*1)+INDEX([1]Hitters!$CF:$CF,MATCH($A60,[1]Hitters!$A:$A,0)))/0.75*1,IF($D60&gt;6,(AJ60-MIN(0.75,0.25*(RIGHT(AK$4,4)*1-(RIGHT($AD$4,4)*1)+0.25)*(1-MIN(0.75,INDEX([1]Hitters!$CF:$CF,MATCH($A60,[1]Hitters!$A:$A,0)))/0.75*1)+INDEX([1]Hitters!$CF:$CF,MATCH($A60,[1]Hitters!$A:$A,0)))/0.75*($M60+RIGHT(AK$4,4)*1-RIGHT($AA$4,4)*1+10)*0.05),IF($D60=3,(AJ60-MIN(0.75,0.25*(RIGHT(AK$4,4)*1-(RIGHT($AD$4,4)*1)+0.25)*(1-MIN(0.75,INDEX([1]Hitters!$CF:$CF,MATCH($A60,[1]Hitters!$A:$A,0)))/0.75*1)+INDEX([1]Hitters!$CF:$CF,MATCH($A60,[1]Hitters!$A:$A,0)))/0.75*($M60+RIGHT(AK$4,4)*1-RIGHT($AA$4,4)*1-27)*0.1),(AJ60-MIN(0.75,0.25*(RIGHT(AK$4,4)*1-(RIGHT($AD$4,4)*1)+0.25)*(1-MIN(0.75,INDEX([1]Hitters!$CF:$CF,MATCH($A60,[1]Hitters!$A:$A,0)))/0.75*1)+INDEX([1]Hitters!$CF:$CF,MATCH($A60,[1]Hitters!$A:$A,0)))/0.75*($M60+RIGHT(AK$4,4)*1-RIGHT($AA$4,4)*1-20)*0.094)))))))</f>
        <v>-16</v>
      </c>
      <c r="AL60" s="96">
        <f>IF($D60=0,0,IF($D60=1,INDEX([1]Pitchers!$FK:$FK,MATCH($A60,[1]Pitchers!$A:$A,0)),MAX(-16,IF($D60=2,AK60-MIN(0.75,0.25*(RIGHT(AL$4,4)*1-(RIGHT($AD$4,4)*1)+0.25)*(1-MIN(0.75,INDEX([1]Hitters!$CF:$CF,MATCH($A60,[1]Hitters!$A:$A,0)))/0.75*1)+INDEX([1]Hitters!$CF:$CF,MATCH($A60,[1]Hitters!$A:$A,0)))/0.75*1,IF($D60&gt;6,(AK60-MIN(0.75,0.25*(RIGHT(AL$4,4)*1-(RIGHT($AD$4,4)*1)+0.25)*(1-MIN(0.75,INDEX([1]Hitters!$CF:$CF,MATCH($A60,[1]Hitters!$A:$A,0)))/0.75*1)+INDEX([1]Hitters!$CF:$CF,MATCH($A60,[1]Hitters!$A:$A,0)))/0.75*($M60+RIGHT(AL$4,4)*1-RIGHT($AA$4,4)*1+10)*0.05),IF($D60=3,(AK60-MIN(0.75,0.25*(RIGHT(AL$4,4)*1-(RIGHT($AD$4,4)*1)+0.25)*(1-MIN(0.75,INDEX([1]Hitters!$CF:$CF,MATCH($A60,[1]Hitters!$A:$A,0)))/0.75*1)+INDEX([1]Hitters!$CF:$CF,MATCH($A60,[1]Hitters!$A:$A,0)))/0.75*($M60+RIGHT(AL$4,4)*1-RIGHT($AA$4,4)*1-27)*0.1),(AK60-MIN(0.75,0.25*(RIGHT(AL$4,4)*1-(RIGHT($AD$4,4)*1)+0.25)*(1-MIN(0.75,INDEX([1]Hitters!$CF:$CF,MATCH($A60,[1]Hitters!$A:$A,0)))/0.75*1)+INDEX([1]Hitters!$CF:$CF,MATCH($A60,[1]Hitters!$A:$A,0)))/0.75*($M60+RIGHT(AL$4,4)*1-RIGHT($AA$4,4)*1-20)*0.094)))))))</f>
        <v>-16</v>
      </c>
      <c r="AM60" s="98">
        <f>MAX(IF($D60=0,20,IF($D60=1,60,150)),MAX(0,IF($D60&gt;1,INDEX([1]Hitters!$ER:$ER,MATCH($A60,[1]Hitters!$A:$A,0))*(0.4+MAX(0,0.6*MIN(1,(IF(O60="",0,(((4.25+(O60-0.263)*4.2)^(((4.25+(O60-0.263)*4.2)+(4.25-AA60*600/600*4.2/600))^0.285))/((4.25+(O60-0.263)*4.2)^(((4.25+(O60-0.263)*4.2)+(4.25-AA60*600/600*4.2/600))^0.285)+(4.25-AA60*600/600*4.2/600)^(((4.25+(O60-0.263)*4.2)+(4.25-AA60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60,[1]Pitchers!$A:$A,0))))*IF($D60&lt;2,(0.4+0.6*MAX(0,MIN(1,IF($D60=0,((4.25)^(((4.25)+(4.25-(4-O60)*4.25/4*1/9))^0.285)/((4.25)^(((4.25)+(4.25-(4-O60)*4.25/4*1/9))^0.285)+(4.25-(4-O60)*4.25/4*1/9)^(((4.25)+(4.25-(4-O60)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60)))/0.5345*0.0009131+0.0104414*(3.74-MIN(3.74,O60)))*50,(((4.25+(AA60-0.263)*0.32*198*MAX(6,198/33)/198)^(((4.25+(AA60-0.263)*0.32*198*MAX(6,198/33)/198)+(4.25-(4-O60)*4.25/4*MAX(6,198/33)/9))^0.285)/((4.25+(AA60-0.263)*0.32*198*MAX(6,198/33)/198)^(((4.25+(AA60-0.263)*0.32*198*MAX(6,198/33)/198)+(4.25-(4-O60)*4.25/4*MAX(6,198/33)/9))^0.285)+(4.25-(4-O60)*4.25/4*MAX(6,198/33)/9)^(((4.25+(AA60-0.263)*0.32*198*MAX(6,198/33)/198)+(4.25-(4-O60)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60=0,50,198)/0.0065))),1))</f>
        <v>334.00474074074077</v>
      </c>
      <c r="AN60" s="98">
        <f t="shared" si="71"/>
        <v>263.63292427261666</v>
      </c>
      <c r="AO60" s="98">
        <f t="shared" si="72"/>
        <v>184.15855370016035</v>
      </c>
      <c r="AP60" s="98">
        <f t="shared" si="73"/>
        <v>150</v>
      </c>
      <c r="AQ60" s="98">
        <f t="shared" si="74"/>
        <v>150</v>
      </c>
      <c r="AR60" s="98">
        <f t="shared" si="75"/>
        <v>150</v>
      </c>
      <c r="AS60" s="98">
        <f t="shared" si="76"/>
        <v>150</v>
      </c>
      <c r="AT60" s="98">
        <f t="shared" si="77"/>
        <v>150</v>
      </c>
      <c r="AU60" s="98">
        <f t="shared" si="78"/>
        <v>150</v>
      </c>
      <c r="AV60" s="98">
        <f t="shared" si="79"/>
        <v>150</v>
      </c>
      <c r="AW60" s="98">
        <f t="shared" si="80"/>
        <v>150</v>
      </c>
      <c r="AX60" s="98">
        <f t="shared" si="81"/>
        <v>150</v>
      </c>
      <c r="AY60" s="96">
        <f t="shared" si="82"/>
        <v>1.2452282288894219</v>
      </c>
      <c r="AZ60" s="96">
        <f t="shared" si="83"/>
        <v>5</v>
      </c>
      <c r="BA60" s="96">
        <f t="shared" si="84"/>
        <v>1.2452282288894219</v>
      </c>
      <c r="BB60" s="96">
        <f t="shared" si="85"/>
        <v>0.6875040186363488</v>
      </c>
      <c r="BC60" s="96">
        <f t="shared" si="86"/>
        <v>0.24875587836741792</v>
      </c>
      <c r="BD60" s="96">
        <f t="shared" si="87"/>
        <v>1.6475336148902286E-5</v>
      </c>
      <c r="BE60" s="96">
        <f t="shared" si="88"/>
        <v>0</v>
      </c>
      <c r="BF60" s="96">
        <f t="shared" si="89"/>
        <v>0</v>
      </c>
      <c r="BG60" s="96">
        <f t="shared" si="90"/>
        <v>0</v>
      </c>
      <c r="BH60" s="96">
        <f t="shared" si="91"/>
        <v>0</v>
      </c>
      <c r="BI60" s="96">
        <f t="shared" si="92"/>
        <v>0</v>
      </c>
      <c r="BJ60" s="96">
        <f t="shared" si="93"/>
        <v>0</v>
      </c>
      <c r="BK60" s="96">
        <f t="shared" si="94"/>
        <v>0</v>
      </c>
      <c r="BL60" s="96">
        <f t="shared" si="95"/>
        <v>0</v>
      </c>
      <c r="BM60" s="129">
        <f t="shared" si="133"/>
        <v>5.5</v>
      </c>
      <c r="BN60" s="129" t="str">
        <f t="shared" si="133"/>
        <v/>
      </c>
      <c r="BO60" s="129" t="str">
        <f t="shared" si="133"/>
        <v/>
      </c>
      <c r="BP60" s="129" t="str">
        <f t="shared" si="133"/>
        <v/>
      </c>
      <c r="BQ60" s="129" t="str">
        <f t="shared" si="133"/>
        <v/>
      </c>
      <c r="BR60" s="129" t="str">
        <f t="shared" si="133"/>
        <v/>
      </c>
      <c r="BS60" s="129" t="str">
        <f t="shared" si="133"/>
        <v/>
      </c>
      <c r="BT60" s="129" t="str">
        <f t="shared" si="133"/>
        <v/>
      </c>
      <c r="BU60" s="129" t="str">
        <f t="shared" si="133"/>
        <v/>
      </c>
      <c r="BV60" s="129" t="str">
        <f t="shared" si="133"/>
        <v/>
      </c>
      <c r="BW60" s="129" t="str">
        <f t="shared" si="133"/>
        <v/>
      </c>
      <c r="BX60" s="129" t="str">
        <f t="shared" si="133"/>
        <v/>
      </c>
      <c r="BY60" s="130">
        <f t="shared" si="96"/>
        <v>10.515347735318375</v>
      </c>
      <c r="BZ60" s="130">
        <f t="shared" si="97"/>
        <v>6.27503375654533</v>
      </c>
      <c r="CA60" s="130">
        <f t="shared" si="98"/>
        <v>2.6940268472006261</v>
      </c>
      <c r="CB60" s="130">
        <f t="shared" si="99"/>
        <v>0.50015257808807501</v>
      </c>
      <c r="CC60" s="130">
        <f t="shared" si="100"/>
        <v>0.5</v>
      </c>
      <c r="CD60" s="130">
        <f t="shared" si="101"/>
        <v>0.5</v>
      </c>
      <c r="CE60" s="130">
        <f t="shared" si="102"/>
        <v>0.5</v>
      </c>
      <c r="CF60" s="130">
        <f t="shared" si="103"/>
        <v>0.5</v>
      </c>
      <c r="CG60" s="130">
        <f t="shared" si="104"/>
        <v>0.5</v>
      </c>
      <c r="CH60" s="130">
        <f t="shared" si="105"/>
        <v>0.5</v>
      </c>
      <c r="CI60" s="130">
        <f t="shared" si="106"/>
        <v>0.5</v>
      </c>
      <c r="CJ60" s="130">
        <f t="shared" si="107"/>
        <v>0.5</v>
      </c>
      <c r="CK60" s="131">
        <f t="shared" si="108"/>
        <v>1</v>
      </c>
      <c r="CL60" s="96">
        <f t="shared" si="109"/>
        <v>3.8201896800532875E-2</v>
      </c>
      <c r="CM60" s="96">
        <f t="shared" si="110"/>
        <v>-0.26521264310003323</v>
      </c>
      <c r="CN60" s="96">
        <f t="shared" si="111"/>
        <v>-0.41675630299422156</v>
      </c>
      <c r="CO60" s="96">
        <f t="shared" si="112"/>
        <v>-0.54205352466385104</v>
      </c>
      <c r="CP60" s="96">
        <f t="shared" si="113"/>
        <v>-0.54206999999999994</v>
      </c>
      <c r="CQ60" s="96">
        <f t="shared" si="114"/>
        <v>-0.54206999999999994</v>
      </c>
      <c r="CR60" s="96">
        <f t="shared" si="115"/>
        <v>-0.54206999999999994</v>
      </c>
      <c r="CS60" s="96">
        <f t="shared" si="116"/>
        <v>-0.54206999999999994</v>
      </c>
      <c r="CT60" s="96">
        <f t="shared" si="117"/>
        <v>-0.54206999999999994</v>
      </c>
      <c r="CU60" s="96">
        <f t="shared" si="118"/>
        <v>-0.54206999999999994</v>
      </c>
      <c r="CV60" s="96">
        <f t="shared" si="119"/>
        <v>-0.54206999999999994</v>
      </c>
      <c r="CW60" s="96">
        <f t="shared" si="120"/>
        <v>-0.54206999999999994</v>
      </c>
      <c r="CX60" s="96">
        <f>MAX(0,(IF(CL60&gt;0,(CL60-ROUNDDOWN(CL60,1))/0.1*LOOKUP(ROUNDUP(CL60+81.1,1),CB!$A:$A,CB!$C:$C)+(1-(CL60-ROUNDDOWN(CL60,1))/0.1)*LOOKUP(ROUNDDOWN(CL60+81.1,1),CB!$A:$A,CB!$C:$C),(CL60-ROUNDDOWN(CL60-0.1,1))/0.1*LOOKUP(ROUNDUP(CL60+81.1,1),CB!$A:$A,CB!$C:$C)+(1-(CL60-ROUNDDOWN(CL60-0.1,1))/0.1)*LOOKUP(ROUNDDOWN(CL60+81.1,1),CB!$A:$A,CB!$C:$C))-LOOKUP(81.1,CB!$A:$A,CB!$C:$C))/(1-(BINOMDIST(97,162,0.5,TRUE)-BINOMDIST(87,162,0.5,TRUE)))*$C$2*($B$1^(LEFT(CX$4,4)*1-LEFT($BA$4,4)*1))*(37.75+CL60))</f>
        <v>5.3521904203001194E-2</v>
      </c>
      <c r="CY60" s="96">
        <f>MAX(0,(IF(CM60&gt;0,(CM60-ROUNDDOWN(CM60,1))/0.1*LOOKUP(ROUNDUP(CM60+81.1,1),CB!$A:$A,CB!$C:$C)+(1-(CM60-ROUNDDOWN(CM60,1))/0.1)*LOOKUP(ROUNDDOWN(CM60+81.1,1),CB!$A:$A,CB!$C:$C),(CM60-ROUNDDOWN(CM60-0.1,1))/0.1*LOOKUP(ROUNDUP(CM60+81.1,1),CB!$A:$A,CB!$C:$C)+(1-(CM60-ROUNDDOWN(CM60-0.1,1))/0.1)*LOOKUP(ROUNDDOWN(CM60+81.1,1),CB!$A:$A,CB!$C:$C))-LOOKUP(81.1,CB!$A:$A,CB!$C:$C))/(1-(BINOMDIST(97,162,0.5,TRUE)-BINOMDIST(87,162,0.5,TRUE)))*$C$2*($B$1^(LEFT(CY$4,4)*1-LEFT($BA$4,4)*1))*(37.75+CM60))</f>
        <v>0</v>
      </c>
      <c r="CZ60" s="96">
        <f>MAX(0,(IF(CN60&gt;0,(CN60-ROUNDDOWN(CN60,1))/0.1*LOOKUP(ROUNDUP(CN60+81.1,1),CB!$A:$A,CB!$C:$C)+(1-(CN60-ROUNDDOWN(CN60,1))/0.1)*LOOKUP(ROUNDDOWN(CN60+81.1,1),CB!$A:$A,CB!$C:$C),(CN60-ROUNDDOWN(CN60-0.1,1))/0.1*LOOKUP(ROUNDUP(CN60+81.1,1),CB!$A:$A,CB!$C:$C)+(1-(CN60-ROUNDDOWN(CN60-0.1,1))/0.1)*LOOKUP(ROUNDDOWN(CN60+81.1,1),CB!$A:$A,CB!$C:$C))-LOOKUP(81.1,CB!$A:$A,CB!$C:$C))/(1-(BINOMDIST(97,162,0.5,TRUE)-BINOMDIST(87,162,0.5,TRUE)))*$C$2*($B$1^(LEFT(CZ$4,4)*1-LEFT($BA$4,4)*1))*(37.75+CN60))</f>
        <v>0</v>
      </c>
      <c r="DA60" s="96">
        <f>MAX(0,(IF(CO60&gt;0,(CO60-ROUNDDOWN(CO60,1))/0.1*LOOKUP(ROUNDUP(CO60+81.1,1),CB!$A:$A,CB!$C:$C)+(1-(CO60-ROUNDDOWN(CO60,1))/0.1)*LOOKUP(ROUNDDOWN(CO60+81.1,1),CB!$A:$A,CB!$C:$C),(CO60-ROUNDDOWN(CO60-0.1,1))/0.1*LOOKUP(ROUNDUP(CO60+81.1,1),CB!$A:$A,CB!$C:$C)+(1-(CO60-ROUNDDOWN(CO60-0.1,1))/0.1)*LOOKUP(ROUNDDOWN(CO60+81.1,1),CB!$A:$A,CB!$C:$C))-LOOKUP(81.1,CB!$A:$A,CB!$C:$C))/(1-(BINOMDIST(97,162,0.5,TRUE)-BINOMDIST(87,162,0.5,TRUE)))*$C$2*($B$1^(LEFT(DA$4,4)*1-LEFT($BA$4,4)*1))*(37.75+CO60))</f>
        <v>0</v>
      </c>
      <c r="DB60" s="96">
        <f>MAX(0,(IF(CP60&gt;0,(CP60-ROUNDDOWN(CP60,1))/0.1*LOOKUP(ROUNDUP(CP60+81.1,1),CB!$A:$A,CB!$C:$C)+(1-(CP60-ROUNDDOWN(CP60,1))/0.1)*LOOKUP(ROUNDDOWN(CP60+81.1,1),CB!$A:$A,CB!$C:$C),(CP60-ROUNDDOWN(CP60-0.1,1))/0.1*LOOKUP(ROUNDUP(CP60+81.1,1),CB!$A:$A,CB!$C:$C)+(1-(CP60-ROUNDDOWN(CP60-0.1,1))/0.1)*LOOKUP(ROUNDDOWN(CP60+81.1,1),CB!$A:$A,CB!$C:$C))-LOOKUP(81.1,CB!$A:$A,CB!$C:$C))/(1-(BINOMDIST(97,162,0.5,TRUE)-BINOMDIST(87,162,0.5,TRUE)))*$C$2*($B$1^(LEFT(DB$4,4)*1-LEFT($BA$4,4)*1))*(37.75+CP60))</f>
        <v>0</v>
      </c>
      <c r="DC60" s="96">
        <f>MAX(0,(IF(CQ60&gt;0,(CQ60-ROUNDDOWN(CQ60,1))/0.1*LOOKUP(ROUNDUP(CQ60+81.1,1),CB!$A:$A,CB!$C:$C)+(1-(CQ60-ROUNDDOWN(CQ60,1))/0.1)*LOOKUP(ROUNDDOWN(CQ60+81.1,1),CB!$A:$A,CB!$C:$C),(CQ60-ROUNDDOWN(CQ60-0.1,1))/0.1*LOOKUP(ROUNDUP(CQ60+81.1,1),CB!$A:$A,CB!$C:$C)+(1-(CQ60-ROUNDDOWN(CQ60-0.1,1))/0.1)*LOOKUP(ROUNDDOWN(CQ60+81.1,1),CB!$A:$A,CB!$C:$C))-LOOKUP(81.1,CB!$A:$A,CB!$C:$C))/(1-(BINOMDIST(97,162,0.5,TRUE)-BINOMDIST(87,162,0.5,TRUE)))*$C$2*($B$1^(LEFT(DC$4,4)*1-LEFT($BA$4,4)*1))*(37.75+CQ60))</f>
        <v>0</v>
      </c>
      <c r="DD60" s="96">
        <f>MAX(0,(IF(CR60&gt;0,(CR60-ROUNDDOWN(CR60,1))/0.1*LOOKUP(ROUNDUP(CR60+81.1,1),CB!$A:$A,CB!$C:$C)+(1-(CR60-ROUNDDOWN(CR60,1))/0.1)*LOOKUP(ROUNDDOWN(CR60+81.1,1),CB!$A:$A,CB!$C:$C),(CR60-ROUNDDOWN(CR60-0.1,1))/0.1*LOOKUP(ROUNDUP(CR60+81.1,1),CB!$A:$A,CB!$C:$C)+(1-(CR60-ROUNDDOWN(CR60-0.1,1))/0.1)*LOOKUP(ROUNDDOWN(CR60+81.1,1),CB!$A:$A,CB!$C:$C))-LOOKUP(81.1,CB!$A:$A,CB!$C:$C))/(1-(BINOMDIST(97,162,0.5,TRUE)-BINOMDIST(87,162,0.5,TRUE)))*$C$2*($B$1^(LEFT(DD$4,4)*1-LEFT($BA$4,4)*1))*(37.75+CR60))</f>
        <v>0</v>
      </c>
      <c r="DE60" s="96">
        <f>MAX(0,(IF(CS60&gt;0,(CS60-ROUNDDOWN(CS60,1))/0.1*LOOKUP(ROUNDUP(CS60+81.1,1),CB!$A:$A,CB!$C:$C)+(1-(CS60-ROUNDDOWN(CS60,1))/0.1)*LOOKUP(ROUNDDOWN(CS60+81.1,1),CB!$A:$A,CB!$C:$C),(CS60-ROUNDDOWN(CS60-0.1,1))/0.1*LOOKUP(ROUNDUP(CS60+81.1,1),CB!$A:$A,CB!$C:$C)+(1-(CS60-ROUNDDOWN(CS60-0.1,1))/0.1)*LOOKUP(ROUNDDOWN(CS60+81.1,1),CB!$A:$A,CB!$C:$C))-LOOKUP(81.1,CB!$A:$A,CB!$C:$C))/(1-(BINOMDIST(97,162,0.5,TRUE)-BINOMDIST(87,162,0.5,TRUE)))*$C$2*($B$1^(LEFT(DE$4,4)*1-LEFT($BA$4,4)*1))*(37.75+CS60))</f>
        <v>0</v>
      </c>
      <c r="DF60" s="96">
        <f>MAX(0,(IF(CT60&gt;0,(CT60-ROUNDDOWN(CT60,1))/0.1*LOOKUP(ROUNDUP(CT60+81.1,1),CB!$A:$A,CB!$C:$C)+(1-(CT60-ROUNDDOWN(CT60,1))/0.1)*LOOKUP(ROUNDDOWN(CT60+81.1,1),CB!$A:$A,CB!$C:$C),(CT60-ROUNDDOWN(CT60-0.1,1))/0.1*LOOKUP(ROUNDUP(CT60+81.1,1),CB!$A:$A,CB!$C:$C)+(1-(CT60-ROUNDDOWN(CT60-0.1,1))/0.1)*LOOKUP(ROUNDDOWN(CT60+81.1,1),CB!$A:$A,CB!$C:$C))-LOOKUP(81.1,CB!$A:$A,CB!$C:$C))/(1-(BINOMDIST(97,162,0.5,TRUE)-BINOMDIST(87,162,0.5,TRUE)))*$C$2*($B$1^(LEFT(DF$4,4)*1-LEFT($BA$4,4)*1))*(37.75+CT60))</f>
        <v>0</v>
      </c>
      <c r="DG60" s="96">
        <f>MAX(0,(IF(CU60&gt;0,(CU60-ROUNDDOWN(CU60,1))/0.1*LOOKUP(ROUNDUP(CU60+81.1,1),CB!$A:$A,CB!$C:$C)+(1-(CU60-ROUNDDOWN(CU60,1))/0.1)*LOOKUP(ROUNDDOWN(CU60+81.1,1),CB!$A:$A,CB!$C:$C),(CU60-ROUNDDOWN(CU60-0.1,1))/0.1*LOOKUP(ROUNDUP(CU60+81.1,1),CB!$A:$A,CB!$C:$C)+(1-(CU60-ROUNDDOWN(CU60-0.1,1))/0.1)*LOOKUP(ROUNDDOWN(CU60+81.1,1),CB!$A:$A,CB!$C:$C))-LOOKUP(81.1,CB!$A:$A,CB!$C:$C))/(1-(BINOMDIST(97,162,0.5,TRUE)-BINOMDIST(87,162,0.5,TRUE)))*$C$2*($B$1^(LEFT(DG$4,4)*1-LEFT($BA$4,4)*1))*(37.75+CU60))</f>
        <v>0</v>
      </c>
      <c r="DH60" s="96">
        <f>MAX(0,(IF(CV60&gt;0,(CV60-ROUNDDOWN(CV60,1))/0.1*LOOKUP(ROUNDUP(CV60+81.1,1),CB!$A:$A,CB!$C:$C)+(1-(CV60-ROUNDDOWN(CV60,1))/0.1)*LOOKUP(ROUNDDOWN(CV60+81.1,1),CB!$A:$A,CB!$C:$C),(CV60-ROUNDDOWN(CV60-0.1,1))/0.1*LOOKUP(ROUNDUP(CV60+81.1,1),CB!$A:$A,CB!$C:$C)+(1-(CV60-ROUNDDOWN(CV60-0.1,1))/0.1)*LOOKUP(ROUNDDOWN(CV60+81.1,1),CB!$A:$A,CB!$C:$C))-LOOKUP(81.1,CB!$A:$A,CB!$C:$C))/(1-(BINOMDIST(97,162,0.5,TRUE)-BINOMDIST(87,162,0.5,TRUE)))*$C$2*($B$1^(LEFT(DH$4,4)*1-LEFT($BA$4,4)*1))*(37.75+CV60))</f>
        <v>0</v>
      </c>
      <c r="DI60" s="96">
        <f>MAX(0,(IF(CW60&gt;0,(CW60-ROUNDDOWN(CW60,1))/0.1*LOOKUP(ROUNDUP(CW60+81.1,1),CB!$A:$A,CB!$C:$C)+(1-(CW60-ROUNDDOWN(CW60,1))/0.1)*LOOKUP(ROUNDDOWN(CW60+81.1,1),CB!$A:$A,CB!$C:$C),(CW60-ROUNDDOWN(CW60-0.1,1))/0.1*LOOKUP(ROUNDUP(CW60+81.1,1),CB!$A:$A,CB!$C:$C)+(1-(CW60-ROUNDDOWN(CW60-0.1,1))/0.1)*LOOKUP(ROUNDDOWN(CW60+81.1,1),CB!$A:$A,CB!$C:$C))-LOOKUP(81.1,CB!$A:$A,CB!$C:$C))/(1-(BINOMDIST(97,162,0.5,TRUE)-BINOMDIST(87,162,0.5,TRUE)))*$C$2*($B$1^(LEFT(DI$4,4)*1-LEFT($BA$4,4)*1))*(37.75+CW60))</f>
        <v>0</v>
      </c>
      <c r="DJ60" s="90">
        <f t="shared" si="121"/>
        <v>5.3521904203001194E-2</v>
      </c>
      <c r="DK60" s="132"/>
      <c r="DL60" s="132">
        <f t="shared" si="122"/>
        <v>10.515347735318375</v>
      </c>
      <c r="DM60" s="132">
        <f t="shared" si="123"/>
        <v>17.236730331734552</v>
      </c>
      <c r="DN60" s="132">
        <f t="shared" si="124"/>
        <v>21.129795293108746</v>
      </c>
      <c r="DO60" s="132">
        <f t="shared" si="125"/>
        <v>23.537687383044144</v>
      </c>
      <c r="DP60" s="132">
        <f t="shared" si="126"/>
        <v>26.046199987911272</v>
      </c>
      <c r="DQ60" s="132">
        <f t="shared" si="127"/>
        <v>28.651537544204118</v>
      </c>
      <c r="DR60" s="132">
        <f t="shared" si="128"/>
        <v>31.349180660761292</v>
      </c>
      <c r="DS60" s="132">
        <f t="shared" si="129"/>
        <v>34.134106804568376</v>
      </c>
      <c r="DT60" s="132">
        <f t="shared" si="130"/>
        <v>37.000917586728342</v>
      </c>
      <c r="DU60" s="132">
        <f t="shared" si="131"/>
        <v>39.943965385211307</v>
      </c>
      <c r="DV60" s="132"/>
      <c r="DW60" s="132"/>
      <c r="DX60" s="132"/>
      <c r="DY60" s="132"/>
      <c r="DZ60" s="132"/>
      <c r="EA60" s="132"/>
      <c r="EB60" s="132"/>
      <c r="EC60" s="132"/>
      <c r="ED60" s="132"/>
      <c r="EE60" s="132"/>
      <c r="ER60" s="132"/>
      <c r="ES60" s="132"/>
      <c r="ET60" s="132"/>
      <c r="EU60" s="132"/>
      <c r="EV60" s="132"/>
      <c r="EW60" s="132"/>
      <c r="EX60" s="132"/>
      <c r="EY60" s="132"/>
      <c r="EZ60" s="132"/>
      <c r="FA60" s="132"/>
      <c r="FB60" s="132"/>
      <c r="FC60" s="132"/>
    </row>
    <row r="61" spans="1:159" ht="12.75" customHeight="1" x14ac:dyDescent="0.2">
      <c r="A61">
        <v>493114</v>
      </c>
      <c r="B61" s="99" t="str">
        <f>INDEX([1]Bios!$O:$O,MATCH(A61,[1]Bios!$C:$C,0))</f>
        <v>Aoki, Norichika</v>
      </c>
      <c r="C61" s="92" t="s">
        <v>73</v>
      </c>
      <c r="D61" s="94">
        <f>LOOKUP(IF(INDEX([1]Bios!$M:$M,MATCH(A61,[1]Bios!$C:$C,0))="P",INDEX([1]Pitchers!$Q:$Q,MATCH(A61,[1]Pitchers!$A:$A,0)),INDEX([1]Hitters!$AV:$AV,MATCH(A61,[1]Hitters!$A:$A,0))),Positions!A:A,Positions!B:B)</f>
        <v>7</v>
      </c>
      <c r="E61" s="137">
        <v>1</v>
      </c>
      <c r="F61" s="138">
        <f t="shared" si="68"/>
        <v>1.1334209695662629</v>
      </c>
      <c r="G61" s="138">
        <v>5.5</v>
      </c>
      <c r="H61" s="94"/>
      <c r="I61" s="93">
        <f>6</f>
        <v>6</v>
      </c>
      <c r="J61" s="93">
        <f>6</f>
        <v>6</v>
      </c>
      <c r="K61" s="94">
        <f>MIN(IF(D61&gt;1,INDEX([1]Hitters!$DA:$DA,MATCH(A61,[1]Hitters!$A:$A,0)),INDEX([1]Pitchers!$DA:$DA,MATCH(A61,[1]Pitchers!$A:$A,0))),J61)</f>
        <v>4.26</v>
      </c>
      <c r="L61" s="94">
        <f t="shared" si="69"/>
        <v>4</v>
      </c>
      <c r="M61" s="95">
        <f>IF(D61&gt;1,INDEX([1]Hitters!$CV:$CV,MATCH($A61,[1]Hitters!$A:$A,0)),INDEX([1]Pitchers!$CP:$CP,MATCH($A61,[1]Pitchers!$A:$A,0)))</f>
        <v>34.458333333333336</v>
      </c>
      <c r="N61" s="90">
        <f t="shared" si="70"/>
        <v>-4.3665790304337371</v>
      </c>
      <c r="O61" s="97">
        <f>IF($D61&gt;1,INDEX([1]Hitters!$AF:$AF,MATCH($A61,[1]Hitters!$A:$A,0)),INDEX([1]Pitchers!$AJ:$AJ,MATCH($A61,[1]Pitchers!$A:$A,0))*IF(OR(AND($D61=0,INDEX([1]Pitchers!$Q:$Q,MATCH($A61,[1]Pitchers!$A:$A,0))="R"),AND($D61=1,INDEX([1]Pitchers!$Q:$Q,MATCH($A61,[1]Pitchers!$A:$A,0))="S")),1,IF($D61=0,0.83+(1-INDEX([1]Pitchers!$BE:$BE,MATCH($A61,[1]Pitchers!$A:$A,0)))/8,1/(0.83+(1-INDEX([1]Pitchers!$BE:$BE,MATCH($A61,[1]Pitchers!$A:$A,0)))/8))))</f>
        <v>0.24661227964024368</v>
      </c>
      <c r="P61" s="97">
        <f>IF($D61&gt;1,O61+(LOOKUP(ROUNDDOWN($M61+RIGHT(P$4,4)*1-2016,0),Age!$A:$A,Age!$C:$C)*(1-($M61+RIGHT(P$4,4)*1-2016-ROUNDDOWN($M61+RIGHT(P$4,4)*1-2016,0)))+LOOKUP(ROUNDUP($M61+RIGHT(P$4,4)*1-2016,0),Age!$A:$A,Age!$C:$C)*(($M61+RIGHT(P$4,4)*1-2016-ROUNDDOWN($M61+RIGHT(P$4,4)*1-2016,0))))*IF($M61+RIGHT(P$4,4)*1-2016&gt;27,1,INDEX([1]Hitters!$BG:$BG,MATCH($A61,[1]Hitters!$A:$A,0))),O61*(1-(1-(LOOKUP(ROUNDDOWN($M61+RIGHT(P$4,4)*1-2016,0),Age!$A:$A,Age!$L:$L)*(1-($M61+RIGHT(P$4,4)*1-2016-ROUNDDOWN($M61+RIGHT(P$4,4)*1-2016,0)))+LOOKUP(ROUNDUP($M61+RIGHT(P$4,4)*1-2016,0),Age!$A:$A,Age!$L:$L)*(($M61+RIGHT(P$4,4)*1-2016-ROUNDDOWN($M61+RIGHT(P$4,4)*1-2016,0)))))*IF($M61+RIGHT(P$4,4)*1-2016&gt;27,1,INDEX([1]Pitchers!$BE:$BE,MATCH($A61,[1]Pitchers!$A:$A,0)))))</f>
        <v>0.23840811297357684</v>
      </c>
      <c r="Q61" s="97">
        <f>IF($D61&gt;1,P61+(LOOKUP(ROUNDDOWN($M61+RIGHT(Q$4,4)*1-2016,0),Age!$A:$A,Age!$C:$C)*(1-($M61+RIGHT(Q$4,4)*1-2016-ROUNDDOWN($M61+RIGHT(Q$4,4)*1-2016,0)))+LOOKUP(ROUNDUP($M61+RIGHT(Q$4,4)*1-2016,0),Age!$A:$A,Age!$C:$C)*(($M61+RIGHT(Q$4,4)*1-2016-ROUNDDOWN($M61+RIGHT(Q$4,4)*1-2016,0))))*IF($M61+RIGHT(Q$4,4)*1-2016&gt;27,1,INDEX([1]Hitters!$BG:$BG,MATCH($A61,[1]Hitters!$A:$A,0))),P61*(1-(1-(LOOKUP(ROUNDDOWN($M61+RIGHT(Q$4,4)*1-2016,0),Age!$A:$A,Age!$L:$L)*(1-($M61+RIGHT(Q$4,4)*1-2016-ROUNDDOWN($M61+RIGHT(Q$4,4)*1-2016,0)))+LOOKUP(ROUNDUP($M61+RIGHT(Q$4,4)*1-2016,0),Age!$A:$A,Age!$L:$L)*(($M61+RIGHT(Q$4,4)*1-2016-ROUNDDOWN($M61+RIGHT(Q$4,4)*1-2016,0)))))*IF($M61+RIGHT(Q$4,4)*1-2016&gt;27,1,INDEX([1]Pitchers!$BE:$BE,MATCH($A61,[1]Pitchers!$A:$A,0)))))</f>
        <v>0.22960811297357683</v>
      </c>
      <c r="R61" s="97">
        <f>IF($D61&gt;1,Q61+(LOOKUP(ROUNDDOWN($M61+RIGHT(R$4,4)*1-2016,0),Age!$A:$A,Age!$C:$C)*(1-($M61+RIGHT(R$4,4)*1-2016-ROUNDDOWN($M61+RIGHT(R$4,4)*1-2016,0)))+LOOKUP(ROUNDUP($M61+RIGHT(R$4,4)*1-2016,0),Age!$A:$A,Age!$C:$C)*(($M61+RIGHT(R$4,4)*1-2016-ROUNDDOWN($M61+RIGHT(R$4,4)*1-2016,0))))*IF($M61+RIGHT(R$4,4)*1-2016&gt;27,1,INDEX([1]Hitters!$BG:$BG,MATCH($A61,[1]Hitters!$A:$A,0))),Q61*(1-(1-(LOOKUP(ROUNDDOWN($M61+RIGHT(R$4,4)*1-2016,0),Age!$A:$A,Age!$L:$L)*(1-($M61+RIGHT(R$4,4)*1-2016-ROUNDDOWN($M61+RIGHT(R$4,4)*1-2016,0)))+LOOKUP(ROUNDUP($M61+RIGHT(R$4,4)*1-2016,0),Age!$A:$A,Age!$L:$L)*(($M61+RIGHT(R$4,4)*1-2016-ROUNDDOWN($M61+RIGHT(R$4,4)*1-2016,0)))))*IF($M61+RIGHT(R$4,4)*1-2016&gt;27,1,INDEX([1]Pitchers!$BE:$BE,MATCH($A61,[1]Pitchers!$A:$A,0)))))</f>
        <v>0.22080811297357683</v>
      </c>
      <c r="S61" s="97">
        <f>IF($D61&gt;1,R61+(LOOKUP(ROUNDDOWN($M61+RIGHT(S$4,4)*1-2016,0),Age!$A:$A,Age!$C:$C)*(1-($M61+RIGHT(S$4,4)*1-2016-ROUNDDOWN($M61+RIGHT(S$4,4)*1-2016,0)))+LOOKUP(ROUNDUP($M61+RIGHT(S$4,4)*1-2016,0),Age!$A:$A,Age!$C:$C)*(($M61+RIGHT(S$4,4)*1-2016-ROUNDDOWN($M61+RIGHT(S$4,4)*1-2016,0))))*IF($M61+RIGHT(S$4,4)*1-2016&gt;27,1,INDEX([1]Hitters!$BG:$BG,MATCH($A61,[1]Hitters!$A:$A,0))),R61*(1-(1-(LOOKUP(ROUNDDOWN($M61+RIGHT(S$4,4)*1-2016,0),Age!$A:$A,Age!$L:$L)*(1-($M61+RIGHT(S$4,4)*1-2016-ROUNDDOWN($M61+RIGHT(S$4,4)*1-2016,0)))+LOOKUP(ROUNDUP($M61+RIGHT(S$4,4)*1-2016,0),Age!$A:$A,Age!$L:$L)*(($M61+RIGHT(S$4,4)*1-2016-ROUNDDOWN($M61+RIGHT(S$4,4)*1-2016,0)))))*IF($M61+RIGHT(S$4,4)*1-2016&gt;27,1,INDEX([1]Pitchers!$BE:$BE,MATCH($A61,[1]Pitchers!$A:$A,0)))))</f>
        <v>0.21200811297357683</v>
      </c>
      <c r="T61" s="97">
        <f>IF($D61&gt;1,S61+(LOOKUP(ROUNDDOWN($M61+RIGHT(T$4,4)*1-2016,0),Age!$A:$A,Age!$C:$C)*(1-($M61+RIGHT(T$4,4)*1-2016-ROUNDDOWN($M61+RIGHT(T$4,4)*1-2016,0)))+LOOKUP(ROUNDUP($M61+RIGHT(T$4,4)*1-2016,0),Age!$A:$A,Age!$C:$C)*(($M61+RIGHT(T$4,4)*1-2016-ROUNDDOWN($M61+RIGHT(T$4,4)*1-2016,0))))*IF($M61+RIGHT(T$4,4)*1-2016&gt;27,1,INDEX([1]Hitters!$BG:$BG,MATCH($A61,[1]Hitters!$A:$A,0))),S61*(1-(1-(LOOKUP(ROUNDDOWN($M61+RIGHT(T$4,4)*1-2016,0),Age!$A:$A,Age!$L:$L)*(1-($M61+RIGHT(T$4,4)*1-2016-ROUNDDOWN($M61+RIGHT(T$4,4)*1-2016,0)))+LOOKUP(ROUNDUP($M61+RIGHT(T$4,4)*1-2016,0),Age!$A:$A,Age!$L:$L)*(($M61+RIGHT(T$4,4)*1-2016-ROUNDDOWN($M61+RIGHT(T$4,4)*1-2016,0)))))*IF($M61+RIGHT(T$4,4)*1-2016&gt;27,1,INDEX([1]Pitchers!$BE:$BE,MATCH($A61,[1]Pitchers!$A:$A,0)))))</f>
        <v>0.20320811297357683</v>
      </c>
      <c r="U61" s="97">
        <f>IF($D61&gt;1,T61+(LOOKUP(ROUNDDOWN($M61+RIGHT(U$4,4)*1-2016,0),Age!$A:$A,Age!$C:$C)*(1-($M61+RIGHT(U$4,4)*1-2016-ROUNDDOWN($M61+RIGHT(U$4,4)*1-2016,0)))+LOOKUP(ROUNDUP($M61+RIGHT(U$4,4)*1-2016,0),Age!$A:$A,Age!$C:$C)*(($M61+RIGHT(U$4,4)*1-2016-ROUNDDOWN($M61+RIGHT(U$4,4)*1-2016,0))))*IF($M61+RIGHT(U$4,4)*1-2016&gt;27,1,INDEX([1]Hitters!$BG:$BG,MATCH($A61,[1]Hitters!$A:$A,0))),T61*(1-(1-(LOOKUP(ROUNDDOWN($M61+RIGHT(U$4,4)*1-2016,0),Age!$A:$A,Age!$L:$L)*(1-($M61+RIGHT(U$4,4)*1-2016-ROUNDDOWN($M61+RIGHT(U$4,4)*1-2016,0)))+LOOKUP(ROUNDUP($M61+RIGHT(U$4,4)*1-2016,0),Age!$A:$A,Age!$L:$L)*(($M61+RIGHT(U$4,4)*1-2016-ROUNDDOWN($M61+RIGHT(U$4,4)*1-2016,0)))))*IF($M61+RIGHT(U$4,4)*1-2016&gt;27,1,INDEX([1]Pitchers!$BE:$BE,MATCH($A61,[1]Pitchers!$A:$A,0)))))</f>
        <v>0.19440811297357682</v>
      </c>
      <c r="V61" s="97">
        <f>IF($D61&gt;1,U61+(LOOKUP(ROUNDDOWN($M61+RIGHT(V$4,4)*1-2016,0),Age!$A:$A,Age!$C:$C)*(1-($M61+RIGHT(V$4,4)*1-2016-ROUNDDOWN($M61+RIGHT(V$4,4)*1-2016,0)))+LOOKUP(ROUNDUP($M61+RIGHT(V$4,4)*1-2016,0),Age!$A:$A,Age!$C:$C)*(($M61+RIGHT(V$4,4)*1-2016-ROUNDDOWN($M61+RIGHT(V$4,4)*1-2016,0))))*IF($M61+RIGHT(V$4,4)*1-2016&gt;27,1,INDEX([1]Hitters!$BG:$BG,MATCH($A61,[1]Hitters!$A:$A,0))),U61*(1-(1-(LOOKUP(ROUNDDOWN($M61+RIGHT(V$4,4)*1-2016,0),Age!$A:$A,Age!$L:$L)*(1-($M61+RIGHT(V$4,4)*1-2016-ROUNDDOWN($M61+RIGHT(V$4,4)*1-2016,0)))+LOOKUP(ROUNDUP($M61+RIGHT(V$4,4)*1-2016,0),Age!$A:$A,Age!$L:$L)*(($M61+RIGHT(V$4,4)*1-2016-ROUNDDOWN($M61+RIGHT(V$4,4)*1-2016,0)))))*IF($M61+RIGHT(V$4,4)*1-2016&gt;27,1,INDEX([1]Pitchers!$BE:$BE,MATCH($A61,[1]Pitchers!$A:$A,0)))))</f>
        <v>0.18560811297357682</v>
      </c>
      <c r="W61" s="97">
        <f>IF($D61&gt;1,V61+(LOOKUP(ROUNDDOWN($M61+RIGHT(W$4,4)*1-2016,0),Age!$A:$A,Age!$C:$C)*(1-($M61+RIGHT(W$4,4)*1-2016-ROUNDDOWN($M61+RIGHT(W$4,4)*1-2016,0)))+LOOKUP(ROUNDUP($M61+RIGHT(W$4,4)*1-2016,0),Age!$A:$A,Age!$C:$C)*(($M61+RIGHT(W$4,4)*1-2016-ROUNDDOWN($M61+RIGHT(W$4,4)*1-2016,0))))*IF($M61+RIGHT(W$4,4)*1-2016&gt;27,1,INDEX([1]Hitters!$BG:$BG,MATCH($A61,[1]Hitters!$A:$A,0))),V61*(1-(1-(LOOKUP(ROUNDDOWN($M61+RIGHT(W$4,4)*1-2016,0),Age!$A:$A,Age!$L:$L)*(1-($M61+RIGHT(W$4,4)*1-2016-ROUNDDOWN($M61+RIGHT(W$4,4)*1-2016,0)))+LOOKUP(ROUNDUP($M61+RIGHT(W$4,4)*1-2016,0),Age!$A:$A,Age!$L:$L)*(($M61+RIGHT(W$4,4)*1-2016-ROUNDDOWN($M61+RIGHT(W$4,4)*1-2016,0)))))*IF($M61+RIGHT(W$4,4)*1-2016&gt;27,1,INDEX([1]Pitchers!$BE:$BE,MATCH($A61,[1]Pitchers!$A:$A,0)))))</f>
        <v>0.17680811297357682</v>
      </c>
      <c r="X61" s="97">
        <f>IF($D61&gt;1,W61+(LOOKUP(ROUNDDOWN($M61+RIGHT(X$4,4)*1-2016,0),Age!$A:$A,Age!$C:$C)*(1-($M61+RIGHT(X$4,4)*1-2016-ROUNDDOWN($M61+RIGHT(X$4,4)*1-2016,0)))+LOOKUP(ROUNDUP($M61+RIGHT(X$4,4)*1-2016,0),Age!$A:$A,Age!$C:$C)*(($M61+RIGHT(X$4,4)*1-2016-ROUNDDOWN($M61+RIGHT(X$4,4)*1-2016,0))))*IF($M61+RIGHT(X$4,4)*1-2016&gt;27,1,INDEX([1]Hitters!$BG:$BG,MATCH($A61,[1]Hitters!$A:$A,0))),W61*(1-(1-(LOOKUP(ROUNDDOWN($M61+RIGHT(X$4,4)*1-2016,0),Age!$A:$A,Age!$L:$L)*(1-($M61+RIGHT(X$4,4)*1-2016-ROUNDDOWN($M61+RIGHT(X$4,4)*1-2016,0)))+LOOKUP(ROUNDUP($M61+RIGHT(X$4,4)*1-2016,0),Age!$A:$A,Age!$L:$L)*(($M61+RIGHT(X$4,4)*1-2016-ROUNDDOWN($M61+RIGHT(X$4,4)*1-2016,0)))))*IF($M61+RIGHT(X$4,4)*1-2016&gt;27,1,INDEX([1]Pitchers!$BE:$BE,MATCH($A61,[1]Pitchers!$A:$A,0)))))</f>
        <v>0.16800811297357682</v>
      </c>
      <c r="Y61" s="97">
        <f>IF($D61&gt;1,X61+(LOOKUP(ROUNDDOWN($M61+RIGHT(Y$4,4)*1-2016,0),Age!$A:$A,Age!$C:$C)*(1-($M61+RIGHT(Y$4,4)*1-2016-ROUNDDOWN($M61+RIGHT(Y$4,4)*1-2016,0)))+LOOKUP(ROUNDUP($M61+RIGHT(Y$4,4)*1-2016,0),Age!$A:$A,Age!$C:$C)*(($M61+RIGHT(Y$4,4)*1-2016-ROUNDDOWN($M61+RIGHT(Y$4,4)*1-2016,0))))*IF($M61+RIGHT(Y$4,4)*1-2016&gt;27,1,INDEX([1]Hitters!$BG:$BG,MATCH($A61,[1]Hitters!$A:$A,0))),X61*(1-(1-(LOOKUP(ROUNDDOWN($M61+RIGHT(Y$4,4)*1-2016,0),Age!$A:$A,Age!$L:$L)*(1-($M61+RIGHT(Y$4,4)*1-2016-ROUNDDOWN($M61+RIGHT(Y$4,4)*1-2016,0)))+LOOKUP(ROUNDUP($M61+RIGHT(Y$4,4)*1-2016,0),Age!$A:$A,Age!$L:$L)*(($M61+RIGHT(Y$4,4)*1-2016-ROUNDDOWN($M61+RIGHT(Y$4,4)*1-2016,0)))))*IF($M61+RIGHT(Y$4,4)*1-2016&gt;27,1,INDEX([1]Pitchers!$BE:$BE,MATCH($A61,[1]Pitchers!$A:$A,0)))))</f>
        <v>0.15920811297357682</v>
      </c>
      <c r="Z61" s="97">
        <f>IF($D61&gt;1,Y61+(LOOKUP(ROUNDDOWN($M61+RIGHT(Z$4,4)*1-2016,0),Age!$A:$A,Age!$C:$C)*(1-($M61+RIGHT(Z$4,4)*1-2016-ROUNDDOWN($M61+RIGHT(Z$4,4)*1-2016,0)))+LOOKUP(ROUNDUP($M61+RIGHT(Z$4,4)*1-2016,0),Age!$A:$A,Age!$C:$C)*(($M61+RIGHT(Z$4,4)*1-2016-ROUNDDOWN($M61+RIGHT(Z$4,4)*1-2016,0))))*IF($M61+RIGHT(Z$4,4)*1-2016&gt;27,1,INDEX([1]Hitters!$BG:$BG,MATCH($A61,[1]Hitters!$A:$A,0))),Y61*(1-(1-(LOOKUP(ROUNDDOWN($M61+RIGHT(Z$4,4)*1-2016,0),Age!$A:$A,Age!$L:$L)*(1-($M61+RIGHT(Z$4,4)*1-2016-ROUNDDOWN($M61+RIGHT(Z$4,4)*1-2016,0)))+LOOKUP(ROUNDUP($M61+RIGHT(Z$4,4)*1-2016,0),Age!$A:$A,Age!$L:$L)*(($M61+RIGHT(Z$4,4)*1-2016-ROUNDDOWN($M61+RIGHT(Z$4,4)*1-2016,0)))))*IF($M61+RIGHT(Z$4,4)*1-2016&gt;27,1,INDEX([1]Pitchers!$BE:$BE,MATCH($A61,[1]Pitchers!$A:$A,0)))))</f>
        <v>0.15040811297357681</v>
      </c>
      <c r="AA61" s="96">
        <f>IF($D61=0,0,IF($D61=1,INDEX([1]Pitchers!$FK:$FK,MATCH($A61,[1]Pitchers!$A:$A,0)),MAX(-16,IF($D61=10,-16,IF($D61&lt;2,0,INDEX([1]Hitters!$AZ:$AZ,MATCH($A61,[1]Hitters!$A:$A,0)))))))</f>
        <v>-8.1820954682558806</v>
      </c>
      <c r="AB61" s="96">
        <f>IF($D61=0,0,IF($D61=1,INDEX([1]Pitchers!$FK:$FK,MATCH($A61,[1]Pitchers!$A:$A,0)),MAX(-16,IF($D61=2,AA61-MIN(0.75,0.25*(RIGHT(AB$4,4)*1-(RIGHT($AD$4,4)*1)+0.25)*(1-MIN(0.75,INDEX([1]Hitters!$CF:$CF,MATCH($A61,[1]Hitters!$A:$A,0)))/0.75*1)+INDEX([1]Hitters!$CF:$CF,MATCH($A61,[1]Hitters!$A:$A,0)))/0.75*1,IF($D61&gt;6,(AA61-MIN(0.75,0.25*(RIGHT(AB$4,4)*1-(RIGHT($AD$4,4)*1)+0.25)*(1-MIN(0.75,INDEX([1]Hitters!$CF:$CF,MATCH($A61,[1]Hitters!$A:$A,0)))/0.75*1)+INDEX([1]Hitters!$CF:$CF,MATCH($A61,[1]Hitters!$A:$A,0)))/0.75*($M61+RIGHT(AB$4,4)*1-RIGHT($AA$4,4)*1+10)*0.05),IF($D61=3,(AA61-MIN(0.75,0.25*(RIGHT(AB$4,4)*1-(RIGHT($AD$4,4)*1)+0.25)*(1-MIN(0.75,INDEX([1]Hitters!$CF:$CF,MATCH($A61,[1]Hitters!$A:$A,0)))/0.75*1)+INDEX([1]Hitters!$CF:$CF,MATCH($A61,[1]Hitters!$A:$A,0)))/0.75*($M61+RIGHT(AB$4,4)*1-RIGHT($AA$4,4)*1-27)*0.1),(AA61-MIN(0.75,0.25*(RIGHT(AB$4,4)*1-(RIGHT($AD$4,4)*1)+0.25)*(1-MIN(0.75,INDEX([1]Hitters!$CF:$CF,MATCH($A61,[1]Hitters!$A:$A,0)))/0.75*1)+INDEX([1]Hitters!$CF:$CF,MATCH($A61,[1]Hitters!$A:$A,0)))/0.75*($M61+RIGHT(AB$4,4)*1-RIGHT($AA$4,4)*1-20)*0.094)))))))</f>
        <v>-10.455012134922555</v>
      </c>
      <c r="AC61" s="96">
        <f>IF($D61=0,0,IF($D61=1,INDEX([1]Pitchers!$FK:$FK,MATCH($A61,[1]Pitchers!$A:$A,0)),MAX(-16,IF($D61=2,AB61-MIN(0.75,0.25*(RIGHT(AC$4,4)*1-(RIGHT($AD$4,4)*1)+0.25)*(1-MIN(0.75,INDEX([1]Hitters!$CF:$CF,MATCH($A61,[1]Hitters!$A:$A,0)))/0.75*1)+INDEX([1]Hitters!$CF:$CF,MATCH($A61,[1]Hitters!$A:$A,0)))/0.75*1,IF($D61&gt;6,(AB61-MIN(0.75,0.25*(RIGHT(AC$4,4)*1-(RIGHT($AD$4,4)*1)+0.25)*(1-MIN(0.75,INDEX([1]Hitters!$CF:$CF,MATCH($A61,[1]Hitters!$A:$A,0)))/0.75*1)+INDEX([1]Hitters!$CF:$CF,MATCH($A61,[1]Hitters!$A:$A,0)))/0.75*($M61+RIGHT(AC$4,4)*1-RIGHT($AA$4,4)*1+10)*0.05),IF($D61=3,(AB61-MIN(0.75,0.25*(RIGHT(AC$4,4)*1-(RIGHT($AD$4,4)*1)+0.25)*(1-MIN(0.75,INDEX([1]Hitters!$CF:$CF,MATCH($A61,[1]Hitters!$A:$A,0)))/0.75*1)+INDEX([1]Hitters!$CF:$CF,MATCH($A61,[1]Hitters!$A:$A,0)))/0.75*($M61+RIGHT(AC$4,4)*1-RIGHT($AA$4,4)*1-27)*0.1),(AB61-MIN(0.75,0.25*(RIGHT(AC$4,4)*1-(RIGHT($AD$4,4)*1)+0.25)*(1-MIN(0.75,INDEX([1]Hitters!$CF:$CF,MATCH($A61,[1]Hitters!$A:$A,0)))/0.75*1)+INDEX([1]Hitters!$CF:$CF,MATCH($A61,[1]Hitters!$A:$A,0)))/0.75*($M61+RIGHT(AC$4,4)*1-RIGHT($AA$4,4)*1-20)*0.094)))))))</f>
        <v>-12.77792880158923</v>
      </c>
      <c r="AD61" s="96">
        <f>IF($D61=0,0,IF($D61=1,INDEX([1]Pitchers!$FK:$FK,MATCH($A61,[1]Pitchers!$A:$A,0)),MAX(-16,IF($D61=2,AC61-MIN(0.75,0.25*(RIGHT(AD$4,4)*1-(RIGHT($AD$4,4)*1)+0.25)*(1-MIN(0.75,INDEX([1]Hitters!$CF:$CF,MATCH($A61,[1]Hitters!$A:$A,0)))/0.75*1)+INDEX([1]Hitters!$CF:$CF,MATCH($A61,[1]Hitters!$A:$A,0)))/0.75*1,IF($D61&gt;6,(AC61-MIN(0.75,0.25*(RIGHT(AD$4,4)*1-(RIGHT($AD$4,4)*1)+0.25)*(1-MIN(0.75,INDEX([1]Hitters!$CF:$CF,MATCH($A61,[1]Hitters!$A:$A,0)))/0.75*1)+INDEX([1]Hitters!$CF:$CF,MATCH($A61,[1]Hitters!$A:$A,0)))/0.75*($M61+RIGHT(AD$4,4)*1-RIGHT($AA$4,4)*1+10)*0.05),IF($D61=3,(AC61-MIN(0.75,0.25*(RIGHT(AD$4,4)*1-(RIGHT($AD$4,4)*1)+0.25)*(1-MIN(0.75,INDEX([1]Hitters!$CF:$CF,MATCH($A61,[1]Hitters!$A:$A,0)))/0.75*1)+INDEX([1]Hitters!$CF:$CF,MATCH($A61,[1]Hitters!$A:$A,0)))/0.75*($M61+RIGHT(AD$4,4)*1-RIGHT($AA$4,4)*1-27)*0.1),(AC61-MIN(0.75,0.25*(RIGHT(AD$4,4)*1-(RIGHT($AD$4,4)*1)+0.25)*(1-MIN(0.75,INDEX([1]Hitters!$CF:$CF,MATCH($A61,[1]Hitters!$A:$A,0)))/0.75*1)+INDEX([1]Hitters!$CF:$CF,MATCH($A61,[1]Hitters!$A:$A,0)))/0.75*($M61+RIGHT(AD$4,4)*1-RIGHT($AA$4,4)*1-20)*0.094)))))))</f>
        <v>-15.150845468255904</v>
      </c>
      <c r="AE61" s="96">
        <f>IF($D61=0,0,IF($D61=1,INDEX([1]Pitchers!$FK:$FK,MATCH($A61,[1]Pitchers!$A:$A,0)),MAX(-16,IF($D61=2,AD61-MIN(0.75,0.25*(RIGHT(AE$4,4)*1-(RIGHT($AD$4,4)*1)+0.25)*(1-MIN(0.75,INDEX([1]Hitters!$CF:$CF,MATCH($A61,[1]Hitters!$A:$A,0)))/0.75*1)+INDEX([1]Hitters!$CF:$CF,MATCH($A61,[1]Hitters!$A:$A,0)))/0.75*1,IF($D61&gt;6,(AD61-MIN(0.75,0.25*(RIGHT(AE$4,4)*1-(RIGHT($AD$4,4)*1)+0.25)*(1-MIN(0.75,INDEX([1]Hitters!$CF:$CF,MATCH($A61,[1]Hitters!$A:$A,0)))/0.75*1)+INDEX([1]Hitters!$CF:$CF,MATCH($A61,[1]Hitters!$A:$A,0)))/0.75*($M61+RIGHT(AE$4,4)*1-RIGHT($AA$4,4)*1+10)*0.05),IF($D61=3,(AD61-MIN(0.75,0.25*(RIGHT(AE$4,4)*1-(RIGHT($AD$4,4)*1)+0.25)*(1-MIN(0.75,INDEX([1]Hitters!$CF:$CF,MATCH($A61,[1]Hitters!$A:$A,0)))/0.75*1)+INDEX([1]Hitters!$CF:$CF,MATCH($A61,[1]Hitters!$A:$A,0)))/0.75*($M61+RIGHT(AE$4,4)*1-RIGHT($AA$4,4)*1-27)*0.1),(AD61-MIN(0.75,0.25*(RIGHT(AE$4,4)*1-(RIGHT($AD$4,4)*1)+0.25)*(1-MIN(0.75,INDEX([1]Hitters!$CF:$CF,MATCH($A61,[1]Hitters!$A:$A,0)))/0.75*1)+INDEX([1]Hitters!$CF:$CF,MATCH($A61,[1]Hitters!$A:$A,0)))/0.75*($M61+RIGHT(AE$4,4)*1-RIGHT($AA$4,4)*1-20)*0.094)))))))</f>
        <v>-16</v>
      </c>
      <c r="AF61" s="96">
        <f>IF($D61=0,0,IF($D61=1,INDEX([1]Pitchers!$FK:$FK,MATCH($A61,[1]Pitchers!$A:$A,0)),MAX(-16,IF($D61=2,AE61-MIN(0.75,0.25*(RIGHT(AF$4,4)*1-(RIGHT($AD$4,4)*1)+0.25)*(1-MIN(0.75,INDEX([1]Hitters!$CF:$CF,MATCH($A61,[1]Hitters!$A:$A,0)))/0.75*1)+INDEX([1]Hitters!$CF:$CF,MATCH($A61,[1]Hitters!$A:$A,0)))/0.75*1,IF($D61&gt;6,(AE61-MIN(0.75,0.25*(RIGHT(AF$4,4)*1-(RIGHT($AD$4,4)*1)+0.25)*(1-MIN(0.75,INDEX([1]Hitters!$CF:$CF,MATCH($A61,[1]Hitters!$A:$A,0)))/0.75*1)+INDEX([1]Hitters!$CF:$CF,MATCH($A61,[1]Hitters!$A:$A,0)))/0.75*($M61+RIGHT(AF$4,4)*1-RIGHT($AA$4,4)*1+10)*0.05),IF($D61=3,(AE61-MIN(0.75,0.25*(RIGHT(AF$4,4)*1-(RIGHT($AD$4,4)*1)+0.25)*(1-MIN(0.75,INDEX([1]Hitters!$CF:$CF,MATCH($A61,[1]Hitters!$A:$A,0)))/0.75*1)+INDEX([1]Hitters!$CF:$CF,MATCH($A61,[1]Hitters!$A:$A,0)))/0.75*($M61+RIGHT(AF$4,4)*1-RIGHT($AA$4,4)*1-27)*0.1),(AE61-MIN(0.75,0.25*(RIGHT(AF$4,4)*1-(RIGHT($AD$4,4)*1)+0.25)*(1-MIN(0.75,INDEX([1]Hitters!$CF:$CF,MATCH($A61,[1]Hitters!$A:$A,0)))/0.75*1)+INDEX([1]Hitters!$CF:$CF,MATCH($A61,[1]Hitters!$A:$A,0)))/0.75*($M61+RIGHT(AF$4,4)*1-RIGHT($AA$4,4)*1-20)*0.094)))))))</f>
        <v>-16</v>
      </c>
      <c r="AG61" s="96">
        <f>IF($D61=0,0,IF($D61=1,INDEX([1]Pitchers!$FK:$FK,MATCH($A61,[1]Pitchers!$A:$A,0)),MAX(-16,IF($D61=2,AF61-MIN(0.75,0.25*(RIGHT(AG$4,4)*1-(RIGHT($AD$4,4)*1)+0.25)*(1-MIN(0.75,INDEX([1]Hitters!$CF:$CF,MATCH($A61,[1]Hitters!$A:$A,0)))/0.75*1)+INDEX([1]Hitters!$CF:$CF,MATCH($A61,[1]Hitters!$A:$A,0)))/0.75*1,IF($D61&gt;6,(AF61-MIN(0.75,0.25*(RIGHT(AG$4,4)*1-(RIGHT($AD$4,4)*1)+0.25)*(1-MIN(0.75,INDEX([1]Hitters!$CF:$CF,MATCH($A61,[1]Hitters!$A:$A,0)))/0.75*1)+INDEX([1]Hitters!$CF:$CF,MATCH($A61,[1]Hitters!$A:$A,0)))/0.75*($M61+RIGHT(AG$4,4)*1-RIGHT($AA$4,4)*1+10)*0.05),IF($D61=3,(AF61-MIN(0.75,0.25*(RIGHT(AG$4,4)*1-(RIGHT($AD$4,4)*1)+0.25)*(1-MIN(0.75,INDEX([1]Hitters!$CF:$CF,MATCH($A61,[1]Hitters!$A:$A,0)))/0.75*1)+INDEX([1]Hitters!$CF:$CF,MATCH($A61,[1]Hitters!$A:$A,0)))/0.75*($M61+RIGHT(AG$4,4)*1-RIGHT($AA$4,4)*1-27)*0.1),(AF61-MIN(0.75,0.25*(RIGHT(AG$4,4)*1-(RIGHT($AD$4,4)*1)+0.25)*(1-MIN(0.75,INDEX([1]Hitters!$CF:$CF,MATCH($A61,[1]Hitters!$A:$A,0)))/0.75*1)+INDEX([1]Hitters!$CF:$CF,MATCH($A61,[1]Hitters!$A:$A,0)))/0.75*($M61+RIGHT(AG$4,4)*1-RIGHT($AA$4,4)*1-20)*0.094)))))))</f>
        <v>-16</v>
      </c>
      <c r="AH61" s="96">
        <f>IF($D61=0,0,IF($D61=1,INDEX([1]Pitchers!$FK:$FK,MATCH($A61,[1]Pitchers!$A:$A,0)),MAX(-16,IF($D61=2,AG61-MIN(0.75,0.25*(RIGHT(AH$4,4)*1-(RIGHT($AD$4,4)*1)+0.25)*(1-MIN(0.75,INDEX([1]Hitters!$CF:$CF,MATCH($A61,[1]Hitters!$A:$A,0)))/0.75*1)+INDEX([1]Hitters!$CF:$CF,MATCH($A61,[1]Hitters!$A:$A,0)))/0.75*1,IF($D61&gt;6,(AG61-MIN(0.75,0.25*(RIGHT(AH$4,4)*1-(RIGHT($AD$4,4)*1)+0.25)*(1-MIN(0.75,INDEX([1]Hitters!$CF:$CF,MATCH($A61,[1]Hitters!$A:$A,0)))/0.75*1)+INDEX([1]Hitters!$CF:$CF,MATCH($A61,[1]Hitters!$A:$A,0)))/0.75*($M61+RIGHT(AH$4,4)*1-RIGHT($AA$4,4)*1+10)*0.05),IF($D61=3,(AG61-MIN(0.75,0.25*(RIGHT(AH$4,4)*1-(RIGHT($AD$4,4)*1)+0.25)*(1-MIN(0.75,INDEX([1]Hitters!$CF:$CF,MATCH($A61,[1]Hitters!$A:$A,0)))/0.75*1)+INDEX([1]Hitters!$CF:$CF,MATCH($A61,[1]Hitters!$A:$A,0)))/0.75*($M61+RIGHT(AH$4,4)*1-RIGHT($AA$4,4)*1-27)*0.1),(AG61-MIN(0.75,0.25*(RIGHT(AH$4,4)*1-(RIGHT($AD$4,4)*1)+0.25)*(1-MIN(0.75,INDEX([1]Hitters!$CF:$CF,MATCH($A61,[1]Hitters!$A:$A,0)))/0.75*1)+INDEX([1]Hitters!$CF:$CF,MATCH($A61,[1]Hitters!$A:$A,0)))/0.75*($M61+RIGHT(AH$4,4)*1-RIGHT($AA$4,4)*1-20)*0.094)))))))</f>
        <v>-16</v>
      </c>
      <c r="AI61" s="96">
        <f>IF($D61=0,0,IF($D61=1,INDEX([1]Pitchers!$FK:$FK,MATCH($A61,[1]Pitchers!$A:$A,0)),MAX(-16,IF($D61=2,AH61-MIN(0.75,0.25*(RIGHT(AI$4,4)*1-(RIGHT($AD$4,4)*1)+0.25)*(1-MIN(0.75,INDEX([1]Hitters!$CF:$CF,MATCH($A61,[1]Hitters!$A:$A,0)))/0.75*1)+INDEX([1]Hitters!$CF:$CF,MATCH($A61,[1]Hitters!$A:$A,0)))/0.75*1,IF($D61&gt;6,(AH61-MIN(0.75,0.25*(RIGHT(AI$4,4)*1-(RIGHT($AD$4,4)*1)+0.25)*(1-MIN(0.75,INDEX([1]Hitters!$CF:$CF,MATCH($A61,[1]Hitters!$A:$A,0)))/0.75*1)+INDEX([1]Hitters!$CF:$CF,MATCH($A61,[1]Hitters!$A:$A,0)))/0.75*($M61+RIGHT(AI$4,4)*1-RIGHT($AA$4,4)*1+10)*0.05),IF($D61=3,(AH61-MIN(0.75,0.25*(RIGHT(AI$4,4)*1-(RIGHT($AD$4,4)*1)+0.25)*(1-MIN(0.75,INDEX([1]Hitters!$CF:$CF,MATCH($A61,[1]Hitters!$A:$A,0)))/0.75*1)+INDEX([1]Hitters!$CF:$CF,MATCH($A61,[1]Hitters!$A:$A,0)))/0.75*($M61+RIGHT(AI$4,4)*1-RIGHT($AA$4,4)*1-27)*0.1),(AH61-MIN(0.75,0.25*(RIGHT(AI$4,4)*1-(RIGHT($AD$4,4)*1)+0.25)*(1-MIN(0.75,INDEX([1]Hitters!$CF:$CF,MATCH($A61,[1]Hitters!$A:$A,0)))/0.75*1)+INDEX([1]Hitters!$CF:$CF,MATCH($A61,[1]Hitters!$A:$A,0)))/0.75*($M61+RIGHT(AI$4,4)*1-RIGHT($AA$4,4)*1-20)*0.094)))))))</f>
        <v>-16</v>
      </c>
      <c r="AJ61" s="96">
        <f>IF($D61=0,0,IF($D61=1,INDEX([1]Pitchers!$FK:$FK,MATCH($A61,[1]Pitchers!$A:$A,0)),MAX(-16,IF($D61=2,AI61-MIN(0.75,0.25*(RIGHT(AJ$4,4)*1-(RIGHT($AD$4,4)*1)+0.25)*(1-MIN(0.75,INDEX([1]Hitters!$CF:$CF,MATCH($A61,[1]Hitters!$A:$A,0)))/0.75*1)+INDEX([1]Hitters!$CF:$CF,MATCH($A61,[1]Hitters!$A:$A,0)))/0.75*1,IF($D61&gt;6,(AI61-MIN(0.75,0.25*(RIGHT(AJ$4,4)*1-(RIGHT($AD$4,4)*1)+0.25)*(1-MIN(0.75,INDEX([1]Hitters!$CF:$CF,MATCH($A61,[1]Hitters!$A:$A,0)))/0.75*1)+INDEX([1]Hitters!$CF:$CF,MATCH($A61,[1]Hitters!$A:$A,0)))/0.75*($M61+RIGHT(AJ$4,4)*1-RIGHT($AA$4,4)*1+10)*0.05),IF($D61=3,(AI61-MIN(0.75,0.25*(RIGHT(AJ$4,4)*1-(RIGHT($AD$4,4)*1)+0.25)*(1-MIN(0.75,INDEX([1]Hitters!$CF:$CF,MATCH($A61,[1]Hitters!$A:$A,0)))/0.75*1)+INDEX([1]Hitters!$CF:$CF,MATCH($A61,[1]Hitters!$A:$A,0)))/0.75*($M61+RIGHT(AJ$4,4)*1-RIGHT($AA$4,4)*1-27)*0.1),(AI61-MIN(0.75,0.25*(RIGHT(AJ$4,4)*1-(RIGHT($AD$4,4)*1)+0.25)*(1-MIN(0.75,INDEX([1]Hitters!$CF:$CF,MATCH($A61,[1]Hitters!$A:$A,0)))/0.75*1)+INDEX([1]Hitters!$CF:$CF,MATCH($A61,[1]Hitters!$A:$A,0)))/0.75*($M61+RIGHT(AJ$4,4)*1-RIGHT($AA$4,4)*1-20)*0.094)))))))</f>
        <v>-16</v>
      </c>
      <c r="AK61" s="96">
        <f>IF($D61=0,0,IF($D61=1,INDEX([1]Pitchers!$FK:$FK,MATCH($A61,[1]Pitchers!$A:$A,0)),MAX(-16,IF($D61=2,AJ61-MIN(0.75,0.25*(RIGHT(AK$4,4)*1-(RIGHT($AD$4,4)*1)+0.25)*(1-MIN(0.75,INDEX([1]Hitters!$CF:$CF,MATCH($A61,[1]Hitters!$A:$A,0)))/0.75*1)+INDEX([1]Hitters!$CF:$CF,MATCH($A61,[1]Hitters!$A:$A,0)))/0.75*1,IF($D61&gt;6,(AJ61-MIN(0.75,0.25*(RIGHT(AK$4,4)*1-(RIGHT($AD$4,4)*1)+0.25)*(1-MIN(0.75,INDEX([1]Hitters!$CF:$CF,MATCH($A61,[1]Hitters!$A:$A,0)))/0.75*1)+INDEX([1]Hitters!$CF:$CF,MATCH($A61,[1]Hitters!$A:$A,0)))/0.75*($M61+RIGHT(AK$4,4)*1-RIGHT($AA$4,4)*1+10)*0.05),IF($D61=3,(AJ61-MIN(0.75,0.25*(RIGHT(AK$4,4)*1-(RIGHT($AD$4,4)*1)+0.25)*(1-MIN(0.75,INDEX([1]Hitters!$CF:$CF,MATCH($A61,[1]Hitters!$A:$A,0)))/0.75*1)+INDEX([1]Hitters!$CF:$CF,MATCH($A61,[1]Hitters!$A:$A,0)))/0.75*($M61+RIGHT(AK$4,4)*1-RIGHT($AA$4,4)*1-27)*0.1),(AJ61-MIN(0.75,0.25*(RIGHT(AK$4,4)*1-(RIGHT($AD$4,4)*1)+0.25)*(1-MIN(0.75,INDEX([1]Hitters!$CF:$CF,MATCH($A61,[1]Hitters!$A:$A,0)))/0.75*1)+INDEX([1]Hitters!$CF:$CF,MATCH($A61,[1]Hitters!$A:$A,0)))/0.75*($M61+RIGHT(AK$4,4)*1-RIGHT($AA$4,4)*1-20)*0.094)))))))</f>
        <v>-16</v>
      </c>
      <c r="AL61" s="96">
        <f>IF($D61=0,0,IF($D61=1,INDEX([1]Pitchers!$FK:$FK,MATCH($A61,[1]Pitchers!$A:$A,0)),MAX(-16,IF($D61=2,AK61-MIN(0.75,0.25*(RIGHT(AL$4,4)*1-(RIGHT($AD$4,4)*1)+0.25)*(1-MIN(0.75,INDEX([1]Hitters!$CF:$CF,MATCH($A61,[1]Hitters!$A:$A,0)))/0.75*1)+INDEX([1]Hitters!$CF:$CF,MATCH($A61,[1]Hitters!$A:$A,0)))/0.75*1,IF($D61&gt;6,(AK61-MIN(0.75,0.25*(RIGHT(AL$4,4)*1-(RIGHT($AD$4,4)*1)+0.25)*(1-MIN(0.75,INDEX([1]Hitters!$CF:$CF,MATCH($A61,[1]Hitters!$A:$A,0)))/0.75*1)+INDEX([1]Hitters!$CF:$CF,MATCH($A61,[1]Hitters!$A:$A,0)))/0.75*($M61+RIGHT(AL$4,4)*1-RIGHT($AA$4,4)*1+10)*0.05),IF($D61=3,(AK61-MIN(0.75,0.25*(RIGHT(AL$4,4)*1-(RIGHT($AD$4,4)*1)+0.25)*(1-MIN(0.75,INDEX([1]Hitters!$CF:$CF,MATCH($A61,[1]Hitters!$A:$A,0)))/0.75*1)+INDEX([1]Hitters!$CF:$CF,MATCH($A61,[1]Hitters!$A:$A,0)))/0.75*($M61+RIGHT(AL$4,4)*1-RIGHT($AA$4,4)*1-27)*0.1),(AK61-MIN(0.75,0.25*(RIGHT(AL$4,4)*1-(RIGHT($AD$4,4)*1)+0.25)*(1-MIN(0.75,INDEX([1]Hitters!$CF:$CF,MATCH($A61,[1]Hitters!$A:$A,0)))/0.75*1)+INDEX([1]Hitters!$CF:$CF,MATCH($A61,[1]Hitters!$A:$A,0)))/0.75*($M61+RIGHT(AL$4,4)*1-RIGHT($AA$4,4)*1-20)*0.094)))))))</f>
        <v>-16</v>
      </c>
      <c r="AM61" s="98">
        <f>MAX(IF($D61=0,20,IF($D61=1,60,150)),MAX(0,IF($D61&gt;1,INDEX([1]Hitters!$ER:$ER,MATCH($A61,[1]Hitters!$A:$A,0))*(0.4+MAX(0,0.6*MIN(1,(IF(O61="",0,(((4.25+(O61-0.263)*4.2)^(((4.25+(O61-0.263)*4.2)+(4.25-AA61*600/600*4.2/600))^0.285))/((4.25+(O61-0.263)*4.2)^(((4.25+(O61-0.263)*4.2)+(4.25-AA61*600/600*4.2/600))^0.285)+(4.25-AA61*600/600*4.2/600)^(((4.25+(O61-0.263)*4.2)+(4.25-AA61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61,[1]Pitchers!$A:$A,0))))*IF($D61&lt;2,(0.4+0.6*MAX(0,MIN(1,IF($D61=0,((4.25)^(((4.25)+(4.25-(4-O61)*4.25/4*1/9))^0.285)/((4.25)^(((4.25)+(4.25-(4-O61)*4.25/4*1/9))^0.285)+(4.25-(4-O61)*4.25/4*1/9)^(((4.25)+(4.25-(4-O61)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61)))/0.5345*0.0009131+0.0104414*(3.74-MIN(3.74,O61)))*50,(((4.25+(AA61-0.263)*0.32*198*MAX(6,198/33)/198)^(((4.25+(AA61-0.263)*0.32*198*MAX(6,198/33)/198)+(4.25-(4-O61)*4.25/4*MAX(6,198/33)/9))^0.285)/((4.25+(AA61-0.263)*0.32*198*MAX(6,198/33)/198)^(((4.25+(AA61-0.263)*0.32*198*MAX(6,198/33)/198)+(4.25-(4-O61)*4.25/4*MAX(6,198/33)/9))^0.285)+(4.25-(4-O61)*4.25/4*MAX(6,198/33)/9)^(((4.25+(AA61-0.263)*0.32*198*MAX(6,198/33)/198)+(4.25-(4-O61)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61=0,50,198)/0.0065))),1))</f>
        <v>219.34888404174842</v>
      </c>
      <c r="AN61" s="98">
        <f t="shared" si="71"/>
        <v>182.0346666666664</v>
      </c>
      <c r="AO61" s="98">
        <f t="shared" si="72"/>
        <v>171.70133333333283</v>
      </c>
      <c r="AP61" s="98">
        <f t="shared" si="73"/>
        <v>159.76799999999923</v>
      </c>
      <c r="AQ61" s="98">
        <f t="shared" si="74"/>
        <v>150</v>
      </c>
      <c r="AR61" s="98">
        <f t="shared" si="75"/>
        <v>150</v>
      </c>
      <c r="AS61" s="98">
        <f t="shared" si="76"/>
        <v>150</v>
      </c>
      <c r="AT61" s="98">
        <f t="shared" si="77"/>
        <v>150</v>
      </c>
      <c r="AU61" s="98">
        <f t="shared" si="78"/>
        <v>150</v>
      </c>
      <c r="AV61" s="98">
        <f t="shared" si="79"/>
        <v>150</v>
      </c>
      <c r="AW61" s="98">
        <f t="shared" si="80"/>
        <v>150</v>
      </c>
      <c r="AX61" s="98">
        <f t="shared" si="81"/>
        <v>150</v>
      </c>
      <c r="AY61" s="96">
        <f t="shared" si="82"/>
        <v>7.9177621195782866E-2</v>
      </c>
      <c r="AZ61" s="96">
        <f t="shared" si="83"/>
        <v>5</v>
      </c>
      <c r="BA61" s="96">
        <f t="shared" si="84"/>
        <v>7.9177621195782866E-2</v>
      </c>
      <c r="BB61" s="96">
        <f t="shared" si="85"/>
        <v>0</v>
      </c>
      <c r="BC61" s="96">
        <f t="shared" si="86"/>
        <v>0</v>
      </c>
      <c r="BD61" s="96">
        <f t="shared" si="87"/>
        <v>0</v>
      </c>
      <c r="BE61" s="96">
        <f t="shared" si="88"/>
        <v>0</v>
      </c>
      <c r="BF61" s="96">
        <f t="shared" si="89"/>
        <v>0</v>
      </c>
      <c r="BG61" s="96">
        <f t="shared" si="90"/>
        <v>0</v>
      </c>
      <c r="BH61" s="96">
        <f t="shared" si="91"/>
        <v>0</v>
      </c>
      <c r="BI61" s="96">
        <f t="shared" si="92"/>
        <v>0</v>
      </c>
      <c r="BJ61" s="96">
        <f t="shared" si="93"/>
        <v>0</v>
      </c>
      <c r="BK61" s="96">
        <f t="shared" si="94"/>
        <v>0</v>
      </c>
      <c r="BL61" s="96">
        <f t="shared" si="95"/>
        <v>0</v>
      </c>
      <c r="BM61" s="129">
        <f t="shared" si="133"/>
        <v>5.5</v>
      </c>
      <c r="BN61" s="129" t="str">
        <f t="shared" si="133"/>
        <v/>
      </c>
      <c r="BO61" s="129" t="str">
        <f t="shared" si="133"/>
        <v/>
      </c>
      <c r="BP61" s="129" t="str">
        <f t="shared" si="133"/>
        <v/>
      </c>
      <c r="BQ61" s="129" t="str">
        <f t="shared" si="133"/>
        <v/>
      </c>
      <c r="BR61" s="129" t="str">
        <f t="shared" si="133"/>
        <v/>
      </c>
      <c r="BS61" s="129" t="str">
        <f t="shared" si="133"/>
        <v/>
      </c>
      <c r="BT61" s="129" t="str">
        <f t="shared" si="133"/>
        <v/>
      </c>
      <c r="BU61" s="129" t="str">
        <f t="shared" si="133"/>
        <v/>
      </c>
      <c r="BV61" s="129" t="str">
        <f t="shared" si="133"/>
        <v/>
      </c>
      <c r="BW61" s="129" t="str">
        <f t="shared" si="133"/>
        <v/>
      </c>
      <c r="BX61" s="129" t="str">
        <f t="shared" si="133"/>
        <v/>
      </c>
      <c r="BY61" s="130">
        <f t="shared" si="96"/>
        <v>1.1334209695662629</v>
      </c>
      <c r="BZ61" s="130">
        <f t="shared" si="97"/>
        <v>0.5</v>
      </c>
      <c r="CA61" s="130">
        <f t="shared" si="98"/>
        <v>0.5</v>
      </c>
      <c r="CB61" s="130">
        <f t="shared" si="99"/>
        <v>0.5</v>
      </c>
      <c r="CC61" s="130">
        <f t="shared" si="100"/>
        <v>0.5</v>
      </c>
      <c r="CD61" s="130">
        <f t="shared" si="101"/>
        <v>0.5</v>
      </c>
      <c r="CE61" s="130">
        <f t="shared" si="102"/>
        <v>0.5</v>
      </c>
      <c r="CF61" s="130">
        <f t="shared" si="103"/>
        <v>0.5</v>
      </c>
      <c r="CG61" s="130">
        <f t="shared" si="104"/>
        <v>0.5</v>
      </c>
      <c r="CH61" s="130">
        <f t="shared" si="105"/>
        <v>0.5</v>
      </c>
      <c r="CI61" s="130">
        <f t="shared" si="106"/>
        <v>0.5</v>
      </c>
      <c r="CJ61" s="130">
        <f t="shared" si="107"/>
        <v>0.5</v>
      </c>
      <c r="CK61" s="131">
        <f t="shared" si="108"/>
        <v>1</v>
      </c>
      <c r="CL61" s="96">
        <f t="shared" si="109"/>
        <v>-0.71350537595428754</v>
      </c>
      <c r="CM61" s="96">
        <f t="shared" si="110"/>
        <v>-0.65783687839999905</v>
      </c>
      <c r="CN61" s="96">
        <f t="shared" si="111"/>
        <v>-0.62049427839999816</v>
      </c>
      <c r="CO61" s="96">
        <f t="shared" si="112"/>
        <v>-0.57736959839999724</v>
      </c>
      <c r="CP61" s="96">
        <f t="shared" si="113"/>
        <v>-0.54206999999999994</v>
      </c>
      <c r="CQ61" s="96">
        <f t="shared" si="114"/>
        <v>-0.54206999999999994</v>
      </c>
      <c r="CR61" s="96">
        <f t="shared" si="115"/>
        <v>-0.54206999999999994</v>
      </c>
      <c r="CS61" s="96">
        <f t="shared" si="116"/>
        <v>-0.54206999999999994</v>
      </c>
      <c r="CT61" s="96">
        <f t="shared" si="117"/>
        <v>-0.54206999999999994</v>
      </c>
      <c r="CU61" s="96">
        <f t="shared" si="118"/>
        <v>-0.54206999999999994</v>
      </c>
      <c r="CV61" s="96">
        <f t="shared" si="119"/>
        <v>-0.54206999999999994</v>
      </c>
      <c r="CW61" s="96">
        <f t="shared" si="120"/>
        <v>-0.54206999999999994</v>
      </c>
      <c r="CX61" s="96">
        <f>MAX(0,(IF(CL61&gt;0,(CL61-ROUNDDOWN(CL61,1))/0.1*LOOKUP(ROUNDUP(CL61+81.1,1),CB!$A:$A,CB!$C:$C)+(1-(CL61-ROUNDDOWN(CL61,1))/0.1)*LOOKUP(ROUNDDOWN(CL61+81.1,1),CB!$A:$A,CB!$C:$C),(CL61-ROUNDDOWN(CL61-0.1,1))/0.1*LOOKUP(ROUNDUP(CL61+81.1,1),CB!$A:$A,CB!$C:$C)+(1-(CL61-ROUNDDOWN(CL61-0.1,1))/0.1)*LOOKUP(ROUNDDOWN(CL61+81.1,1),CB!$A:$A,CB!$C:$C))-LOOKUP(81.1,CB!$A:$A,CB!$C:$C))/(1-(BINOMDIST(97,162,0.5,TRUE)-BINOMDIST(87,162,0.5,TRUE)))*$C$2*($B$1^(LEFT(CX$4,4)*1-LEFT($BA$4,4)*1))*(37.75+CL61))</f>
        <v>0</v>
      </c>
      <c r="CY61" s="96">
        <f>MAX(0,(IF(CM61&gt;0,(CM61-ROUNDDOWN(CM61,1))/0.1*LOOKUP(ROUNDUP(CM61+81.1,1),CB!$A:$A,CB!$C:$C)+(1-(CM61-ROUNDDOWN(CM61,1))/0.1)*LOOKUP(ROUNDDOWN(CM61+81.1,1),CB!$A:$A,CB!$C:$C),(CM61-ROUNDDOWN(CM61-0.1,1))/0.1*LOOKUP(ROUNDUP(CM61+81.1,1),CB!$A:$A,CB!$C:$C)+(1-(CM61-ROUNDDOWN(CM61-0.1,1))/0.1)*LOOKUP(ROUNDDOWN(CM61+81.1,1),CB!$A:$A,CB!$C:$C))-LOOKUP(81.1,CB!$A:$A,CB!$C:$C))/(1-(BINOMDIST(97,162,0.5,TRUE)-BINOMDIST(87,162,0.5,TRUE)))*$C$2*($B$1^(LEFT(CY$4,4)*1-LEFT($BA$4,4)*1))*(37.75+CM61))</f>
        <v>0</v>
      </c>
      <c r="CZ61" s="96">
        <f>MAX(0,(IF(CN61&gt;0,(CN61-ROUNDDOWN(CN61,1))/0.1*LOOKUP(ROUNDUP(CN61+81.1,1),CB!$A:$A,CB!$C:$C)+(1-(CN61-ROUNDDOWN(CN61,1))/0.1)*LOOKUP(ROUNDDOWN(CN61+81.1,1),CB!$A:$A,CB!$C:$C),(CN61-ROUNDDOWN(CN61-0.1,1))/0.1*LOOKUP(ROUNDUP(CN61+81.1,1),CB!$A:$A,CB!$C:$C)+(1-(CN61-ROUNDDOWN(CN61-0.1,1))/0.1)*LOOKUP(ROUNDDOWN(CN61+81.1,1),CB!$A:$A,CB!$C:$C))-LOOKUP(81.1,CB!$A:$A,CB!$C:$C))/(1-(BINOMDIST(97,162,0.5,TRUE)-BINOMDIST(87,162,0.5,TRUE)))*$C$2*($B$1^(LEFT(CZ$4,4)*1-LEFT($BA$4,4)*1))*(37.75+CN61))</f>
        <v>0</v>
      </c>
      <c r="DA61" s="96">
        <f>MAX(0,(IF(CO61&gt;0,(CO61-ROUNDDOWN(CO61,1))/0.1*LOOKUP(ROUNDUP(CO61+81.1,1),CB!$A:$A,CB!$C:$C)+(1-(CO61-ROUNDDOWN(CO61,1))/0.1)*LOOKUP(ROUNDDOWN(CO61+81.1,1),CB!$A:$A,CB!$C:$C),(CO61-ROUNDDOWN(CO61-0.1,1))/0.1*LOOKUP(ROUNDUP(CO61+81.1,1),CB!$A:$A,CB!$C:$C)+(1-(CO61-ROUNDDOWN(CO61-0.1,1))/0.1)*LOOKUP(ROUNDDOWN(CO61+81.1,1),CB!$A:$A,CB!$C:$C))-LOOKUP(81.1,CB!$A:$A,CB!$C:$C))/(1-(BINOMDIST(97,162,0.5,TRUE)-BINOMDIST(87,162,0.5,TRUE)))*$C$2*($B$1^(LEFT(DA$4,4)*1-LEFT($BA$4,4)*1))*(37.75+CO61))</f>
        <v>0</v>
      </c>
      <c r="DB61" s="96">
        <f>MAX(0,(IF(CP61&gt;0,(CP61-ROUNDDOWN(CP61,1))/0.1*LOOKUP(ROUNDUP(CP61+81.1,1),CB!$A:$A,CB!$C:$C)+(1-(CP61-ROUNDDOWN(CP61,1))/0.1)*LOOKUP(ROUNDDOWN(CP61+81.1,1),CB!$A:$A,CB!$C:$C),(CP61-ROUNDDOWN(CP61-0.1,1))/0.1*LOOKUP(ROUNDUP(CP61+81.1,1),CB!$A:$A,CB!$C:$C)+(1-(CP61-ROUNDDOWN(CP61-0.1,1))/0.1)*LOOKUP(ROUNDDOWN(CP61+81.1,1),CB!$A:$A,CB!$C:$C))-LOOKUP(81.1,CB!$A:$A,CB!$C:$C))/(1-(BINOMDIST(97,162,0.5,TRUE)-BINOMDIST(87,162,0.5,TRUE)))*$C$2*($B$1^(LEFT(DB$4,4)*1-LEFT($BA$4,4)*1))*(37.75+CP61))</f>
        <v>0</v>
      </c>
      <c r="DC61" s="96">
        <f>MAX(0,(IF(CQ61&gt;0,(CQ61-ROUNDDOWN(CQ61,1))/0.1*LOOKUP(ROUNDUP(CQ61+81.1,1),CB!$A:$A,CB!$C:$C)+(1-(CQ61-ROUNDDOWN(CQ61,1))/0.1)*LOOKUP(ROUNDDOWN(CQ61+81.1,1),CB!$A:$A,CB!$C:$C),(CQ61-ROUNDDOWN(CQ61-0.1,1))/0.1*LOOKUP(ROUNDUP(CQ61+81.1,1),CB!$A:$A,CB!$C:$C)+(1-(CQ61-ROUNDDOWN(CQ61-0.1,1))/0.1)*LOOKUP(ROUNDDOWN(CQ61+81.1,1),CB!$A:$A,CB!$C:$C))-LOOKUP(81.1,CB!$A:$A,CB!$C:$C))/(1-(BINOMDIST(97,162,0.5,TRUE)-BINOMDIST(87,162,0.5,TRUE)))*$C$2*($B$1^(LEFT(DC$4,4)*1-LEFT($BA$4,4)*1))*(37.75+CQ61))</f>
        <v>0</v>
      </c>
      <c r="DD61" s="96">
        <f>MAX(0,(IF(CR61&gt;0,(CR61-ROUNDDOWN(CR61,1))/0.1*LOOKUP(ROUNDUP(CR61+81.1,1),CB!$A:$A,CB!$C:$C)+(1-(CR61-ROUNDDOWN(CR61,1))/0.1)*LOOKUP(ROUNDDOWN(CR61+81.1,1),CB!$A:$A,CB!$C:$C),(CR61-ROUNDDOWN(CR61-0.1,1))/0.1*LOOKUP(ROUNDUP(CR61+81.1,1),CB!$A:$A,CB!$C:$C)+(1-(CR61-ROUNDDOWN(CR61-0.1,1))/0.1)*LOOKUP(ROUNDDOWN(CR61+81.1,1),CB!$A:$A,CB!$C:$C))-LOOKUP(81.1,CB!$A:$A,CB!$C:$C))/(1-(BINOMDIST(97,162,0.5,TRUE)-BINOMDIST(87,162,0.5,TRUE)))*$C$2*($B$1^(LEFT(DD$4,4)*1-LEFT($BA$4,4)*1))*(37.75+CR61))</f>
        <v>0</v>
      </c>
      <c r="DE61" s="96">
        <f>MAX(0,(IF(CS61&gt;0,(CS61-ROUNDDOWN(CS61,1))/0.1*LOOKUP(ROUNDUP(CS61+81.1,1),CB!$A:$A,CB!$C:$C)+(1-(CS61-ROUNDDOWN(CS61,1))/0.1)*LOOKUP(ROUNDDOWN(CS61+81.1,1),CB!$A:$A,CB!$C:$C),(CS61-ROUNDDOWN(CS61-0.1,1))/0.1*LOOKUP(ROUNDUP(CS61+81.1,1),CB!$A:$A,CB!$C:$C)+(1-(CS61-ROUNDDOWN(CS61-0.1,1))/0.1)*LOOKUP(ROUNDDOWN(CS61+81.1,1),CB!$A:$A,CB!$C:$C))-LOOKUP(81.1,CB!$A:$A,CB!$C:$C))/(1-(BINOMDIST(97,162,0.5,TRUE)-BINOMDIST(87,162,0.5,TRUE)))*$C$2*($B$1^(LEFT(DE$4,4)*1-LEFT($BA$4,4)*1))*(37.75+CS61))</f>
        <v>0</v>
      </c>
      <c r="DF61" s="96">
        <f>MAX(0,(IF(CT61&gt;0,(CT61-ROUNDDOWN(CT61,1))/0.1*LOOKUP(ROUNDUP(CT61+81.1,1),CB!$A:$A,CB!$C:$C)+(1-(CT61-ROUNDDOWN(CT61,1))/0.1)*LOOKUP(ROUNDDOWN(CT61+81.1,1),CB!$A:$A,CB!$C:$C),(CT61-ROUNDDOWN(CT61-0.1,1))/0.1*LOOKUP(ROUNDUP(CT61+81.1,1),CB!$A:$A,CB!$C:$C)+(1-(CT61-ROUNDDOWN(CT61-0.1,1))/0.1)*LOOKUP(ROUNDDOWN(CT61+81.1,1),CB!$A:$A,CB!$C:$C))-LOOKUP(81.1,CB!$A:$A,CB!$C:$C))/(1-(BINOMDIST(97,162,0.5,TRUE)-BINOMDIST(87,162,0.5,TRUE)))*$C$2*($B$1^(LEFT(DF$4,4)*1-LEFT($BA$4,4)*1))*(37.75+CT61))</f>
        <v>0</v>
      </c>
      <c r="DG61" s="96">
        <f>MAX(0,(IF(CU61&gt;0,(CU61-ROUNDDOWN(CU61,1))/0.1*LOOKUP(ROUNDUP(CU61+81.1,1),CB!$A:$A,CB!$C:$C)+(1-(CU61-ROUNDDOWN(CU61,1))/0.1)*LOOKUP(ROUNDDOWN(CU61+81.1,1),CB!$A:$A,CB!$C:$C),(CU61-ROUNDDOWN(CU61-0.1,1))/0.1*LOOKUP(ROUNDUP(CU61+81.1,1),CB!$A:$A,CB!$C:$C)+(1-(CU61-ROUNDDOWN(CU61-0.1,1))/0.1)*LOOKUP(ROUNDDOWN(CU61+81.1,1),CB!$A:$A,CB!$C:$C))-LOOKUP(81.1,CB!$A:$A,CB!$C:$C))/(1-(BINOMDIST(97,162,0.5,TRUE)-BINOMDIST(87,162,0.5,TRUE)))*$C$2*($B$1^(LEFT(DG$4,4)*1-LEFT($BA$4,4)*1))*(37.75+CU61))</f>
        <v>0</v>
      </c>
      <c r="DH61" s="96">
        <f>MAX(0,(IF(CV61&gt;0,(CV61-ROUNDDOWN(CV61,1))/0.1*LOOKUP(ROUNDUP(CV61+81.1,1),CB!$A:$A,CB!$C:$C)+(1-(CV61-ROUNDDOWN(CV61,1))/0.1)*LOOKUP(ROUNDDOWN(CV61+81.1,1),CB!$A:$A,CB!$C:$C),(CV61-ROUNDDOWN(CV61-0.1,1))/0.1*LOOKUP(ROUNDUP(CV61+81.1,1),CB!$A:$A,CB!$C:$C)+(1-(CV61-ROUNDDOWN(CV61-0.1,1))/0.1)*LOOKUP(ROUNDDOWN(CV61+81.1,1),CB!$A:$A,CB!$C:$C))-LOOKUP(81.1,CB!$A:$A,CB!$C:$C))/(1-(BINOMDIST(97,162,0.5,TRUE)-BINOMDIST(87,162,0.5,TRUE)))*$C$2*($B$1^(LEFT(DH$4,4)*1-LEFT($BA$4,4)*1))*(37.75+CV61))</f>
        <v>0</v>
      </c>
      <c r="DI61" s="96">
        <f>MAX(0,(IF(CW61&gt;0,(CW61-ROUNDDOWN(CW61,1))/0.1*LOOKUP(ROUNDUP(CW61+81.1,1),CB!$A:$A,CB!$C:$C)+(1-(CW61-ROUNDDOWN(CW61,1))/0.1)*LOOKUP(ROUNDDOWN(CW61+81.1,1),CB!$A:$A,CB!$C:$C),(CW61-ROUNDDOWN(CW61-0.1,1))/0.1*LOOKUP(ROUNDUP(CW61+81.1,1),CB!$A:$A,CB!$C:$C)+(1-(CW61-ROUNDDOWN(CW61-0.1,1))/0.1)*LOOKUP(ROUNDDOWN(CW61+81.1,1),CB!$A:$A,CB!$C:$C))-LOOKUP(81.1,CB!$A:$A,CB!$C:$C))/(1-(BINOMDIST(97,162,0.5,TRUE)-BINOMDIST(87,162,0.5,TRUE)))*$C$2*($B$1^(LEFT(DI$4,4)*1-LEFT($BA$4,4)*1))*(37.75+CW61))</f>
        <v>0</v>
      </c>
      <c r="DJ61" s="90">
        <f t="shared" si="121"/>
        <v>0</v>
      </c>
      <c r="DK61" s="132"/>
      <c r="DL61" s="132">
        <f t="shared" si="122"/>
        <v>1.1334209695662629</v>
      </c>
      <c r="DM61" s="132">
        <f t="shared" si="123"/>
        <v>1.7000968610995537</v>
      </c>
      <c r="DN61" s="132">
        <f t="shared" si="124"/>
        <v>2.2709438295640902</v>
      </c>
      <c r="DO61" s="132">
        <f t="shared" si="125"/>
        <v>2.8458704540956252</v>
      </c>
      <c r="DP61" s="132">
        <f t="shared" si="126"/>
        <v>3.4247527147079349</v>
      </c>
      <c r="DQ61" s="132">
        <f t="shared" si="127"/>
        <v>4.0074376754046899</v>
      </c>
      <c r="DR61" s="132">
        <f t="shared" si="128"/>
        <v>4.5937478417601465</v>
      </c>
      <c r="DS61" s="132">
        <f t="shared" si="129"/>
        <v>5.1834859589713123</v>
      </c>
      <c r="DT61" s="132">
        <f t="shared" si="130"/>
        <v>5.7764400108831335</v>
      </c>
      <c r="DU61" s="132">
        <f t="shared" si="131"/>
        <v>6.3723881929663682</v>
      </c>
      <c r="DV61" s="132"/>
      <c r="DW61" s="132"/>
      <c r="DX61" s="132"/>
      <c r="DY61" s="132"/>
      <c r="DZ61" s="132"/>
      <c r="EA61" s="132"/>
      <c r="EB61" s="132"/>
      <c r="EC61" s="132"/>
      <c r="ED61" s="132"/>
      <c r="EE61" s="132"/>
      <c r="ER61" s="132"/>
      <c r="ES61" s="132"/>
      <c r="ET61" s="132"/>
      <c r="EU61" s="132"/>
      <c r="EV61" s="132"/>
      <c r="EW61" s="132"/>
      <c r="EX61" s="132"/>
      <c r="EY61" s="132"/>
      <c r="EZ61" s="132"/>
      <c r="FA61" s="132"/>
      <c r="FB61" s="132"/>
      <c r="FC61" s="132"/>
    </row>
    <row r="62" spans="1:159" x14ac:dyDescent="0.2">
      <c r="A62" s="80">
        <v>452095</v>
      </c>
      <c r="B62" s="99" t="str">
        <f>INDEX([1]Bios!$O:$O,MATCH(A62,[1]Bios!$C:$C,0))</f>
        <v>Flowers, Tyler</v>
      </c>
      <c r="C62" s="92" t="s">
        <v>58</v>
      </c>
      <c r="D62" s="94">
        <f>LOOKUP(IF(INDEX([1]Bios!$M:$M,MATCH(A62,[1]Bios!$C:$C,0))="P",INDEX([1]Pitchers!$Q:$Q,MATCH(A62,[1]Pitchers!$A:$A,0)),INDEX([1]Hitters!$AV:$AV,MATCH(A62,[1]Hitters!$A:$A,0))),Positions!A:A,Positions!B:B)</f>
        <v>2</v>
      </c>
      <c r="E62" s="137">
        <v>2</v>
      </c>
      <c r="F62" s="138">
        <f t="shared" si="68"/>
        <v>24.292140461953998</v>
      </c>
      <c r="G62" s="138">
        <v>5.3</v>
      </c>
      <c r="H62" s="94"/>
      <c r="I62" s="93">
        <f>6</f>
        <v>6</v>
      </c>
      <c r="J62" s="93">
        <f>6</f>
        <v>6</v>
      </c>
      <c r="K62" s="94">
        <f>MIN(IF(D62&gt;1,INDEX([1]Hitters!$DA:$DA,MATCH(A62,[1]Hitters!$A:$A,0)),INDEX([1]Pitchers!$DA:$DA,MATCH(A62,[1]Pitchers!$A:$A,0))),J62)</f>
        <v>2.6549999999999998</v>
      </c>
      <c r="L62" s="94">
        <f t="shared" si="69"/>
        <v>4</v>
      </c>
      <c r="M62" s="95">
        <f>IF(D62&gt;1,INDEX([1]Hitters!$CV:$CV,MATCH($A62,[1]Hitters!$A:$A,0)),INDEX([1]Pitchers!$CP:$CP,MATCH($A62,[1]Pitchers!$A:$A,0)))</f>
        <v>30.458333333333332</v>
      </c>
      <c r="N62" s="90">
        <f t="shared" si="70"/>
        <v>17.183365179863141</v>
      </c>
      <c r="O62" s="97">
        <f>IF($D62&gt;1,INDEX([1]Hitters!$AF:$AF,MATCH($A62,[1]Hitters!$A:$A,0)),INDEX([1]Pitchers!$AJ:$AJ,MATCH($A62,[1]Pitchers!$A:$A,0))*IF(OR(AND($D62=0,INDEX([1]Pitchers!$Q:$Q,MATCH($A62,[1]Pitchers!$A:$A,0))="R"),AND($D62=1,INDEX([1]Pitchers!$Q:$Q,MATCH($A62,[1]Pitchers!$A:$A,0))="S")),1,IF($D62=0,0.83+(1-INDEX([1]Pitchers!$BE:$BE,MATCH($A62,[1]Pitchers!$A:$A,0)))/8,1/(0.83+(1-INDEX([1]Pitchers!$BE:$BE,MATCH($A62,[1]Pitchers!$A:$A,0)))/8))))</f>
        <v>0.24267972703782981</v>
      </c>
      <c r="P62" s="97">
        <f>IF($D62&gt;1,O62+(LOOKUP(ROUNDDOWN($M62+RIGHT(P$4,4)*1-2016,0),Age!$A:$A,Age!$C:$C)*(1-($M62+RIGHT(P$4,4)*1-2016-ROUNDDOWN($M62+RIGHT(P$4,4)*1-2016,0)))+LOOKUP(ROUNDUP($M62+RIGHT(P$4,4)*1-2016,0),Age!$A:$A,Age!$C:$C)*(($M62+RIGHT(P$4,4)*1-2016-ROUNDDOWN($M62+RIGHT(P$4,4)*1-2016,0))))*IF($M62+RIGHT(P$4,4)*1-2016&gt;27,1,INDEX([1]Hitters!$BG:$BG,MATCH($A62,[1]Hitters!$A:$A,0))),O62*(1-(1-(LOOKUP(ROUNDDOWN($M62+RIGHT(P$4,4)*1-2016,0),Age!$A:$A,Age!$L:$L)*(1-($M62+RIGHT(P$4,4)*1-2016-ROUNDDOWN($M62+RIGHT(P$4,4)*1-2016,0)))+LOOKUP(ROUNDUP($M62+RIGHT(P$4,4)*1-2016,0),Age!$A:$A,Age!$L:$L)*(($M62+RIGHT(P$4,4)*1-2016-ROUNDDOWN($M62+RIGHT(P$4,4)*1-2016,0)))))*IF($M62+RIGHT(P$4,4)*1-2016&gt;27,1,INDEX([1]Pitchers!$BE:$BE,MATCH($A62,[1]Pitchers!$A:$A,0)))))</f>
        <v>0.23887556037116323</v>
      </c>
      <c r="Q62" s="97">
        <f>IF($D62&gt;1,P62+(LOOKUP(ROUNDDOWN($M62+RIGHT(Q$4,4)*1-2016,0),Age!$A:$A,Age!$C:$C)*(1-($M62+RIGHT(Q$4,4)*1-2016-ROUNDDOWN($M62+RIGHT(Q$4,4)*1-2016,0)))+LOOKUP(ROUNDUP($M62+RIGHT(Q$4,4)*1-2016,0),Age!$A:$A,Age!$C:$C)*(($M62+RIGHT(Q$4,4)*1-2016-ROUNDDOWN($M62+RIGHT(Q$4,4)*1-2016,0))))*IF($M62+RIGHT(Q$4,4)*1-2016&gt;27,1,INDEX([1]Hitters!$BG:$BG,MATCH($A62,[1]Hitters!$A:$A,0))),P62*(1-(1-(LOOKUP(ROUNDDOWN($M62+RIGHT(Q$4,4)*1-2016,0),Age!$A:$A,Age!$L:$L)*(1-($M62+RIGHT(Q$4,4)*1-2016-ROUNDDOWN($M62+RIGHT(Q$4,4)*1-2016,0)))+LOOKUP(ROUNDUP($M62+RIGHT(Q$4,4)*1-2016,0),Age!$A:$A,Age!$L:$L)*(($M62+RIGHT(Q$4,4)*1-2016-ROUNDDOWN($M62+RIGHT(Q$4,4)*1-2016,0)))))*IF($M62+RIGHT(Q$4,4)*1-2016&gt;27,1,INDEX([1]Pitchers!$BE:$BE,MATCH($A62,[1]Pitchers!$A:$A,0)))))</f>
        <v>0.23397139370449638</v>
      </c>
      <c r="R62" s="97">
        <f>IF($D62&gt;1,Q62+(LOOKUP(ROUNDDOWN($M62+RIGHT(R$4,4)*1-2016,0),Age!$A:$A,Age!$C:$C)*(1-($M62+RIGHT(R$4,4)*1-2016-ROUNDDOWN($M62+RIGHT(R$4,4)*1-2016,0)))+LOOKUP(ROUNDUP($M62+RIGHT(R$4,4)*1-2016,0),Age!$A:$A,Age!$C:$C)*(($M62+RIGHT(R$4,4)*1-2016-ROUNDDOWN($M62+RIGHT(R$4,4)*1-2016,0))))*IF($M62+RIGHT(R$4,4)*1-2016&gt;27,1,INDEX([1]Hitters!$BG:$BG,MATCH($A62,[1]Hitters!$A:$A,0))),Q62*(1-(1-(LOOKUP(ROUNDDOWN($M62+RIGHT(R$4,4)*1-2016,0),Age!$A:$A,Age!$L:$L)*(1-($M62+RIGHT(R$4,4)*1-2016-ROUNDDOWN($M62+RIGHT(R$4,4)*1-2016,0)))+LOOKUP(ROUNDUP($M62+RIGHT(R$4,4)*1-2016,0),Age!$A:$A,Age!$L:$L)*(($M62+RIGHT(R$4,4)*1-2016-ROUNDDOWN($M62+RIGHT(R$4,4)*1-2016,0)))))*IF($M62+RIGHT(R$4,4)*1-2016&gt;27,1,INDEX([1]Pitchers!$BE:$BE,MATCH($A62,[1]Pitchers!$A:$A,0)))))</f>
        <v>0.22796722703782954</v>
      </c>
      <c r="S62" s="97">
        <f>IF($D62&gt;1,R62+(LOOKUP(ROUNDDOWN($M62+RIGHT(S$4,4)*1-2016,0),Age!$A:$A,Age!$C:$C)*(1-($M62+RIGHT(S$4,4)*1-2016-ROUNDDOWN($M62+RIGHT(S$4,4)*1-2016,0)))+LOOKUP(ROUNDUP($M62+RIGHT(S$4,4)*1-2016,0),Age!$A:$A,Age!$C:$C)*(($M62+RIGHT(S$4,4)*1-2016-ROUNDDOWN($M62+RIGHT(S$4,4)*1-2016,0))))*IF($M62+RIGHT(S$4,4)*1-2016&gt;27,1,INDEX([1]Hitters!$BG:$BG,MATCH($A62,[1]Hitters!$A:$A,0))),R62*(1-(1-(LOOKUP(ROUNDDOWN($M62+RIGHT(S$4,4)*1-2016,0),Age!$A:$A,Age!$L:$L)*(1-($M62+RIGHT(S$4,4)*1-2016-ROUNDDOWN($M62+RIGHT(S$4,4)*1-2016,0)))+LOOKUP(ROUNDUP($M62+RIGHT(S$4,4)*1-2016,0),Age!$A:$A,Age!$L:$L)*(($M62+RIGHT(S$4,4)*1-2016-ROUNDDOWN($M62+RIGHT(S$4,4)*1-2016,0)))))*IF($M62+RIGHT(S$4,4)*1-2016&gt;27,1,INDEX([1]Pitchers!$BE:$BE,MATCH($A62,[1]Pitchers!$A:$A,0)))))</f>
        <v>0.22086306037116271</v>
      </c>
      <c r="T62" s="97">
        <f>IF($D62&gt;1,S62+(LOOKUP(ROUNDDOWN($M62+RIGHT(T$4,4)*1-2016,0),Age!$A:$A,Age!$C:$C)*(1-($M62+RIGHT(T$4,4)*1-2016-ROUNDDOWN($M62+RIGHT(T$4,4)*1-2016,0)))+LOOKUP(ROUNDUP($M62+RIGHT(T$4,4)*1-2016,0),Age!$A:$A,Age!$C:$C)*(($M62+RIGHT(T$4,4)*1-2016-ROUNDDOWN($M62+RIGHT(T$4,4)*1-2016,0))))*IF($M62+RIGHT(T$4,4)*1-2016&gt;27,1,INDEX([1]Hitters!$BG:$BG,MATCH($A62,[1]Hitters!$A:$A,0))),S62*(1-(1-(LOOKUP(ROUNDDOWN($M62+RIGHT(T$4,4)*1-2016,0),Age!$A:$A,Age!$L:$L)*(1-($M62+RIGHT(T$4,4)*1-2016-ROUNDDOWN($M62+RIGHT(T$4,4)*1-2016,0)))+LOOKUP(ROUNDUP($M62+RIGHT(T$4,4)*1-2016,0),Age!$A:$A,Age!$L:$L)*(($M62+RIGHT(T$4,4)*1-2016-ROUNDDOWN($M62+RIGHT(T$4,4)*1-2016,0)))))*IF($M62+RIGHT(T$4,4)*1-2016&gt;27,1,INDEX([1]Pitchers!$BE:$BE,MATCH($A62,[1]Pitchers!$A:$A,0)))))</f>
        <v>0.21265889370449587</v>
      </c>
      <c r="U62" s="97">
        <f>IF($D62&gt;1,T62+(LOOKUP(ROUNDDOWN($M62+RIGHT(U$4,4)*1-2016,0),Age!$A:$A,Age!$C:$C)*(1-($M62+RIGHT(U$4,4)*1-2016-ROUNDDOWN($M62+RIGHT(U$4,4)*1-2016,0)))+LOOKUP(ROUNDUP($M62+RIGHT(U$4,4)*1-2016,0),Age!$A:$A,Age!$C:$C)*(($M62+RIGHT(U$4,4)*1-2016-ROUNDDOWN($M62+RIGHT(U$4,4)*1-2016,0))))*IF($M62+RIGHT(U$4,4)*1-2016&gt;27,1,INDEX([1]Hitters!$BG:$BG,MATCH($A62,[1]Hitters!$A:$A,0))),T62*(1-(1-(LOOKUP(ROUNDDOWN($M62+RIGHT(U$4,4)*1-2016,0),Age!$A:$A,Age!$L:$L)*(1-($M62+RIGHT(U$4,4)*1-2016-ROUNDDOWN($M62+RIGHT(U$4,4)*1-2016,0)))+LOOKUP(ROUNDUP($M62+RIGHT(U$4,4)*1-2016,0),Age!$A:$A,Age!$L:$L)*(($M62+RIGHT(U$4,4)*1-2016-ROUNDDOWN($M62+RIGHT(U$4,4)*1-2016,0)))))*IF($M62+RIGHT(U$4,4)*1-2016&gt;27,1,INDEX([1]Pitchers!$BE:$BE,MATCH($A62,[1]Pitchers!$A:$A,0)))))</f>
        <v>0.20385889370449586</v>
      </c>
      <c r="V62" s="97">
        <f>IF($D62&gt;1,U62+(LOOKUP(ROUNDDOWN($M62+RIGHT(V$4,4)*1-2016,0),Age!$A:$A,Age!$C:$C)*(1-($M62+RIGHT(V$4,4)*1-2016-ROUNDDOWN($M62+RIGHT(V$4,4)*1-2016,0)))+LOOKUP(ROUNDUP($M62+RIGHT(V$4,4)*1-2016,0),Age!$A:$A,Age!$C:$C)*(($M62+RIGHT(V$4,4)*1-2016-ROUNDDOWN($M62+RIGHT(V$4,4)*1-2016,0))))*IF($M62+RIGHT(V$4,4)*1-2016&gt;27,1,INDEX([1]Hitters!$BG:$BG,MATCH($A62,[1]Hitters!$A:$A,0))),U62*(1-(1-(LOOKUP(ROUNDDOWN($M62+RIGHT(V$4,4)*1-2016,0),Age!$A:$A,Age!$L:$L)*(1-($M62+RIGHT(V$4,4)*1-2016-ROUNDDOWN($M62+RIGHT(V$4,4)*1-2016,0)))+LOOKUP(ROUNDUP($M62+RIGHT(V$4,4)*1-2016,0),Age!$A:$A,Age!$L:$L)*(($M62+RIGHT(V$4,4)*1-2016-ROUNDDOWN($M62+RIGHT(V$4,4)*1-2016,0)))))*IF($M62+RIGHT(V$4,4)*1-2016&gt;27,1,INDEX([1]Pitchers!$BE:$BE,MATCH($A62,[1]Pitchers!$A:$A,0)))))</f>
        <v>0.19505889370449586</v>
      </c>
      <c r="W62" s="97">
        <f>IF($D62&gt;1,V62+(LOOKUP(ROUNDDOWN($M62+RIGHT(W$4,4)*1-2016,0),Age!$A:$A,Age!$C:$C)*(1-($M62+RIGHT(W$4,4)*1-2016-ROUNDDOWN($M62+RIGHT(W$4,4)*1-2016,0)))+LOOKUP(ROUNDUP($M62+RIGHT(W$4,4)*1-2016,0),Age!$A:$A,Age!$C:$C)*(($M62+RIGHT(W$4,4)*1-2016-ROUNDDOWN($M62+RIGHT(W$4,4)*1-2016,0))))*IF($M62+RIGHT(W$4,4)*1-2016&gt;27,1,INDEX([1]Hitters!$BG:$BG,MATCH($A62,[1]Hitters!$A:$A,0))),V62*(1-(1-(LOOKUP(ROUNDDOWN($M62+RIGHT(W$4,4)*1-2016,0),Age!$A:$A,Age!$L:$L)*(1-($M62+RIGHT(W$4,4)*1-2016-ROUNDDOWN($M62+RIGHT(W$4,4)*1-2016,0)))+LOOKUP(ROUNDUP($M62+RIGHT(W$4,4)*1-2016,0),Age!$A:$A,Age!$L:$L)*(($M62+RIGHT(W$4,4)*1-2016-ROUNDDOWN($M62+RIGHT(W$4,4)*1-2016,0)))))*IF($M62+RIGHT(W$4,4)*1-2016&gt;27,1,INDEX([1]Pitchers!$BE:$BE,MATCH($A62,[1]Pitchers!$A:$A,0)))))</f>
        <v>0.18625889370449586</v>
      </c>
      <c r="X62" s="97">
        <f>IF($D62&gt;1,W62+(LOOKUP(ROUNDDOWN($M62+RIGHT(X$4,4)*1-2016,0),Age!$A:$A,Age!$C:$C)*(1-($M62+RIGHT(X$4,4)*1-2016-ROUNDDOWN($M62+RIGHT(X$4,4)*1-2016,0)))+LOOKUP(ROUNDUP($M62+RIGHT(X$4,4)*1-2016,0),Age!$A:$A,Age!$C:$C)*(($M62+RIGHT(X$4,4)*1-2016-ROUNDDOWN($M62+RIGHT(X$4,4)*1-2016,0))))*IF($M62+RIGHT(X$4,4)*1-2016&gt;27,1,INDEX([1]Hitters!$BG:$BG,MATCH($A62,[1]Hitters!$A:$A,0))),W62*(1-(1-(LOOKUP(ROUNDDOWN($M62+RIGHT(X$4,4)*1-2016,0),Age!$A:$A,Age!$L:$L)*(1-($M62+RIGHT(X$4,4)*1-2016-ROUNDDOWN($M62+RIGHT(X$4,4)*1-2016,0)))+LOOKUP(ROUNDUP($M62+RIGHT(X$4,4)*1-2016,0),Age!$A:$A,Age!$L:$L)*(($M62+RIGHT(X$4,4)*1-2016-ROUNDDOWN($M62+RIGHT(X$4,4)*1-2016,0)))))*IF($M62+RIGHT(X$4,4)*1-2016&gt;27,1,INDEX([1]Pitchers!$BE:$BE,MATCH($A62,[1]Pitchers!$A:$A,0)))))</f>
        <v>0.17745889370449586</v>
      </c>
      <c r="Y62" s="97">
        <f>IF($D62&gt;1,X62+(LOOKUP(ROUNDDOWN($M62+RIGHT(Y$4,4)*1-2016,0),Age!$A:$A,Age!$C:$C)*(1-($M62+RIGHT(Y$4,4)*1-2016-ROUNDDOWN($M62+RIGHT(Y$4,4)*1-2016,0)))+LOOKUP(ROUNDUP($M62+RIGHT(Y$4,4)*1-2016,0),Age!$A:$A,Age!$C:$C)*(($M62+RIGHT(Y$4,4)*1-2016-ROUNDDOWN($M62+RIGHT(Y$4,4)*1-2016,0))))*IF($M62+RIGHT(Y$4,4)*1-2016&gt;27,1,INDEX([1]Hitters!$BG:$BG,MATCH($A62,[1]Hitters!$A:$A,0))),X62*(1-(1-(LOOKUP(ROUNDDOWN($M62+RIGHT(Y$4,4)*1-2016,0),Age!$A:$A,Age!$L:$L)*(1-($M62+RIGHT(Y$4,4)*1-2016-ROUNDDOWN($M62+RIGHT(Y$4,4)*1-2016,0)))+LOOKUP(ROUNDUP($M62+RIGHT(Y$4,4)*1-2016,0),Age!$A:$A,Age!$L:$L)*(($M62+RIGHT(Y$4,4)*1-2016-ROUNDDOWN($M62+RIGHT(Y$4,4)*1-2016,0)))))*IF($M62+RIGHT(Y$4,4)*1-2016&gt;27,1,INDEX([1]Pitchers!$BE:$BE,MATCH($A62,[1]Pitchers!$A:$A,0)))))</f>
        <v>0.16865889370449585</v>
      </c>
      <c r="Z62" s="97">
        <f>IF($D62&gt;1,Y62+(LOOKUP(ROUNDDOWN($M62+RIGHT(Z$4,4)*1-2016,0),Age!$A:$A,Age!$C:$C)*(1-($M62+RIGHT(Z$4,4)*1-2016-ROUNDDOWN($M62+RIGHT(Z$4,4)*1-2016,0)))+LOOKUP(ROUNDUP($M62+RIGHT(Z$4,4)*1-2016,0),Age!$A:$A,Age!$C:$C)*(($M62+RIGHT(Z$4,4)*1-2016-ROUNDDOWN($M62+RIGHT(Z$4,4)*1-2016,0))))*IF($M62+RIGHT(Z$4,4)*1-2016&gt;27,1,INDEX([1]Hitters!$BG:$BG,MATCH($A62,[1]Hitters!$A:$A,0))),Y62*(1-(1-(LOOKUP(ROUNDDOWN($M62+RIGHT(Z$4,4)*1-2016,0),Age!$A:$A,Age!$L:$L)*(1-($M62+RIGHT(Z$4,4)*1-2016-ROUNDDOWN($M62+RIGHT(Z$4,4)*1-2016,0)))+LOOKUP(ROUNDUP($M62+RIGHT(Z$4,4)*1-2016,0),Age!$A:$A,Age!$L:$L)*(($M62+RIGHT(Z$4,4)*1-2016-ROUNDDOWN($M62+RIGHT(Z$4,4)*1-2016,0)))))*IF($M62+RIGHT(Z$4,4)*1-2016&gt;27,1,INDEX([1]Pitchers!$BE:$BE,MATCH($A62,[1]Pitchers!$A:$A,0)))))</f>
        <v>0.15985889370449585</v>
      </c>
      <c r="AA62" s="96">
        <f>IF($D62=0,0,IF($D62=1,INDEX([1]Pitchers!$FK:$FK,MATCH($A62,[1]Pitchers!$A:$A,0)),MAX(-16,IF($D62=10,-16,IF($D62&lt;2,0,INDEX([1]Hitters!$AZ:$AZ,MATCH($A62,[1]Hitters!$A:$A,0)))))))</f>
        <v>15.730871738676356</v>
      </c>
      <c r="AB62" s="96">
        <f>IF($D62=0,0,IF($D62=1,INDEX([1]Pitchers!$FK:$FK,MATCH($A62,[1]Pitchers!$A:$A,0)),MAX(-16,IF($D62=2,AA62-MIN(0.75,0.25*(RIGHT(AB$4,4)*1-(RIGHT($AD$4,4)*1)+0.25)*(1-MIN(0.75,INDEX([1]Hitters!$CF:$CF,MATCH($A62,[1]Hitters!$A:$A,0)))/0.75*1)+INDEX([1]Hitters!$CF:$CF,MATCH($A62,[1]Hitters!$A:$A,0)))/0.75*1,IF($D62&gt;6,(AA62-MIN(0.75,0.25*(RIGHT(AB$4,4)*1-(RIGHT($AD$4,4)*1)+0.25)*(1-MIN(0.75,INDEX([1]Hitters!$CF:$CF,MATCH($A62,[1]Hitters!$A:$A,0)))/0.75*1)+INDEX([1]Hitters!$CF:$CF,MATCH($A62,[1]Hitters!$A:$A,0)))/0.75*($M62+RIGHT(AB$4,4)*1-RIGHT($AA$4,4)*1+10)*0.05),IF($D62=3,(AA62-MIN(0.75,0.25*(RIGHT(AB$4,4)*1-(RIGHT($AD$4,4)*1)+0.25)*(1-MIN(0.75,INDEX([1]Hitters!$CF:$CF,MATCH($A62,[1]Hitters!$A:$A,0)))/0.75*1)+INDEX([1]Hitters!$CF:$CF,MATCH($A62,[1]Hitters!$A:$A,0)))/0.75*($M62+RIGHT(AB$4,4)*1-RIGHT($AA$4,4)*1-27)*0.1),(AA62-MIN(0.75,0.25*(RIGHT(AB$4,4)*1-(RIGHT($AD$4,4)*1)+0.25)*(1-MIN(0.75,INDEX([1]Hitters!$CF:$CF,MATCH($A62,[1]Hitters!$A:$A,0)))/0.75*1)+INDEX([1]Hitters!$CF:$CF,MATCH($A62,[1]Hitters!$A:$A,0)))/0.75*($M62+RIGHT(AB$4,4)*1-RIGHT($AA$4,4)*1-20)*0.094)))))))</f>
        <v>14.730871738676356</v>
      </c>
      <c r="AC62" s="96">
        <f>IF($D62=0,0,IF($D62=1,INDEX([1]Pitchers!$FK:$FK,MATCH($A62,[1]Pitchers!$A:$A,0)),MAX(-16,IF($D62=2,AB62-MIN(0.75,0.25*(RIGHT(AC$4,4)*1-(RIGHT($AD$4,4)*1)+0.25)*(1-MIN(0.75,INDEX([1]Hitters!$CF:$CF,MATCH($A62,[1]Hitters!$A:$A,0)))/0.75*1)+INDEX([1]Hitters!$CF:$CF,MATCH($A62,[1]Hitters!$A:$A,0)))/0.75*1,IF($D62&gt;6,(AB62-MIN(0.75,0.25*(RIGHT(AC$4,4)*1-(RIGHT($AD$4,4)*1)+0.25)*(1-MIN(0.75,INDEX([1]Hitters!$CF:$CF,MATCH($A62,[1]Hitters!$A:$A,0)))/0.75*1)+INDEX([1]Hitters!$CF:$CF,MATCH($A62,[1]Hitters!$A:$A,0)))/0.75*($M62+RIGHT(AC$4,4)*1-RIGHT($AA$4,4)*1+10)*0.05),IF($D62=3,(AB62-MIN(0.75,0.25*(RIGHT(AC$4,4)*1-(RIGHT($AD$4,4)*1)+0.25)*(1-MIN(0.75,INDEX([1]Hitters!$CF:$CF,MATCH($A62,[1]Hitters!$A:$A,0)))/0.75*1)+INDEX([1]Hitters!$CF:$CF,MATCH($A62,[1]Hitters!$A:$A,0)))/0.75*($M62+RIGHT(AC$4,4)*1-RIGHT($AA$4,4)*1-27)*0.1),(AB62-MIN(0.75,0.25*(RIGHT(AC$4,4)*1-(RIGHT($AD$4,4)*1)+0.25)*(1-MIN(0.75,INDEX([1]Hitters!$CF:$CF,MATCH($A62,[1]Hitters!$A:$A,0)))/0.75*1)+INDEX([1]Hitters!$CF:$CF,MATCH($A62,[1]Hitters!$A:$A,0)))/0.75*($M62+RIGHT(AC$4,4)*1-RIGHT($AA$4,4)*1-20)*0.094)))))))</f>
        <v>13.730871738676356</v>
      </c>
      <c r="AD62" s="96">
        <f>IF($D62=0,0,IF($D62=1,INDEX([1]Pitchers!$FK:$FK,MATCH($A62,[1]Pitchers!$A:$A,0)),MAX(-16,IF($D62=2,AC62-MIN(0.75,0.25*(RIGHT(AD$4,4)*1-(RIGHT($AD$4,4)*1)+0.25)*(1-MIN(0.75,INDEX([1]Hitters!$CF:$CF,MATCH($A62,[1]Hitters!$A:$A,0)))/0.75*1)+INDEX([1]Hitters!$CF:$CF,MATCH($A62,[1]Hitters!$A:$A,0)))/0.75*1,IF($D62&gt;6,(AC62-MIN(0.75,0.25*(RIGHT(AD$4,4)*1-(RIGHT($AD$4,4)*1)+0.25)*(1-MIN(0.75,INDEX([1]Hitters!$CF:$CF,MATCH($A62,[1]Hitters!$A:$A,0)))/0.75*1)+INDEX([1]Hitters!$CF:$CF,MATCH($A62,[1]Hitters!$A:$A,0)))/0.75*($M62+RIGHT(AD$4,4)*1-RIGHT($AA$4,4)*1+10)*0.05),IF($D62=3,(AC62-MIN(0.75,0.25*(RIGHT(AD$4,4)*1-(RIGHT($AD$4,4)*1)+0.25)*(1-MIN(0.75,INDEX([1]Hitters!$CF:$CF,MATCH($A62,[1]Hitters!$A:$A,0)))/0.75*1)+INDEX([1]Hitters!$CF:$CF,MATCH($A62,[1]Hitters!$A:$A,0)))/0.75*($M62+RIGHT(AD$4,4)*1-RIGHT($AA$4,4)*1-27)*0.1),(AC62-MIN(0.75,0.25*(RIGHT(AD$4,4)*1-(RIGHT($AD$4,4)*1)+0.25)*(1-MIN(0.75,INDEX([1]Hitters!$CF:$CF,MATCH($A62,[1]Hitters!$A:$A,0)))/0.75*1)+INDEX([1]Hitters!$CF:$CF,MATCH($A62,[1]Hitters!$A:$A,0)))/0.75*($M62+RIGHT(AD$4,4)*1-RIGHT($AA$4,4)*1-20)*0.094)))))))</f>
        <v>12.730871738676356</v>
      </c>
      <c r="AE62" s="96">
        <f>IF($D62=0,0,IF($D62=1,INDEX([1]Pitchers!$FK:$FK,MATCH($A62,[1]Pitchers!$A:$A,0)),MAX(-16,IF($D62=2,AD62-MIN(0.75,0.25*(RIGHT(AE$4,4)*1-(RIGHT($AD$4,4)*1)+0.25)*(1-MIN(0.75,INDEX([1]Hitters!$CF:$CF,MATCH($A62,[1]Hitters!$A:$A,0)))/0.75*1)+INDEX([1]Hitters!$CF:$CF,MATCH($A62,[1]Hitters!$A:$A,0)))/0.75*1,IF($D62&gt;6,(AD62-MIN(0.75,0.25*(RIGHT(AE$4,4)*1-(RIGHT($AD$4,4)*1)+0.25)*(1-MIN(0.75,INDEX([1]Hitters!$CF:$CF,MATCH($A62,[1]Hitters!$A:$A,0)))/0.75*1)+INDEX([1]Hitters!$CF:$CF,MATCH($A62,[1]Hitters!$A:$A,0)))/0.75*($M62+RIGHT(AE$4,4)*1-RIGHT($AA$4,4)*1+10)*0.05),IF($D62=3,(AD62-MIN(0.75,0.25*(RIGHT(AE$4,4)*1-(RIGHT($AD$4,4)*1)+0.25)*(1-MIN(0.75,INDEX([1]Hitters!$CF:$CF,MATCH($A62,[1]Hitters!$A:$A,0)))/0.75*1)+INDEX([1]Hitters!$CF:$CF,MATCH($A62,[1]Hitters!$A:$A,0)))/0.75*($M62+RIGHT(AE$4,4)*1-RIGHT($AA$4,4)*1-27)*0.1),(AD62-MIN(0.75,0.25*(RIGHT(AE$4,4)*1-(RIGHT($AD$4,4)*1)+0.25)*(1-MIN(0.75,INDEX([1]Hitters!$CF:$CF,MATCH($A62,[1]Hitters!$A:$A,0)))/0.75*1)+INDEX([1]Hitters!$CF:$CF,MATCH($A62,[1]Hitters!$A:$A,0)))/0.75*($M62+RIGHT(AE$4,4)*1-RIGHT($AA$4,4)*1-20)*0.094)))))))</f>
        <v>11.730871738676356</v>
      </c>
      <c r="AF62" s="96">
        <f>IF($D62=0,0,IF($D62=1,INDEX([1]Pitchers!$FK:$FK,MATCH($A62,[1]Pitchers!$A:$A,0)),MAX(-16,IF($D62=2,AE62-MIN(0.75,0.25*(RIGHT(AF$4,4)*1-(RIGHT($AD$4,4)*1)+0.25)*(1-MIN(0.75,INDEX([1]Hitters!$CF:$CF,MATCH($A62,[1]Hitters!$A:$A,0)))/0.75*1)+INDEX([1]Hitters!$CF:$CF,MATCH($A62,[1]Hitters!$A:$A,0)))/0.75*1,IF($D62&gt;6,(AE62-MIN(0.75,0.25*(RIGHT(AF$4,4)*1-(RIGHT($AD$4,4)*1)+0.25)*(1-MIN(0.75,INDEX([1]Hitters!$CF:$CF,MATCH($A62,[1]Hitters!$A:$A,0)))/0.75*1)+INDEX([1]Hitters!$CF:$CF,MATCH($A62,[1]Hitters!$A:$A,0)))/0.75*($M62+RIGHT(AF$4,4)*1-RIGHT($AA$4,4)*1+10)*0.05),IF($D62=3,(AE62-MIN(0.75,0.25*(RIGHT(AF$4,4)*1-(RIGHT($AD$4,4)*1)+0.25)*(1-MIN(0.75,INDEX([1]Hitters!$CF:$CF,MATCH($A62,[1]Hitters!$A:$A,0)))/0.75*1)+INDEX([1]Hitters!$CF:$CF,MATCH($A62,[1]Hitters!$A:$A,0)))/0.75*($M62+RIGHT(AF$4,4)*1-RIGHT($AA$4,4)*1-27)*0.1),(AE62-MIN(0.75,0.25*(RIGHT(AF$4,4)*1-(RIGHT($AD$4,4)*1)+0.25)*(1-MIN(0.75,INDEX([1]Hitters!$CF:$CF,MATCH($A62,[1]Hitters!$A:$A,0)))/0.75*1)+INDEX([1]Hitters!$CF:$CF,MATCH($A62,[1]Hitters!$A:$A,0)))/0.75*($M62+RIGHT(AF$4,4)*1-RIGHT($AA$4,4)*1-20)*0.094)))))))</f>
        <v>10.730871738676356</v>
      </c>
      <c r="AG62" s="96">
        <f>IF($D62=0,0,IF($D62=1,INDEX([1]Pitchers!$FK:$FK,MATCH($A62,[1]Pitchers!$A:$A,0)),MAX(-16,IF($D62=2,AF62-MIN(0.75,0.25*(RIGHT(AG$4,4)*1-(RIGHT($AD$4,4)*1)+0.25)*(1-MIN(0.75,INDEX([1]Hitters!$CF:$CF,MATCH($A62,[1]Hitters!$A:$A,0)))/0.75*1)+INDEX([1]Hitters!$CF:$CF,MATCH($A62,[1]Hitters!$A:$A,0)))/0.75*1,IF($D62&gt;6,(AF62-MIN(0.75,0.25*(RIGHT(AG$4,4)*1-(RIGHT($AD$4,4)*1)+0.25)*(1-MIN(0.75,INDEX([1]Hitters!$CF:$CF,MATCH($A62,[1]Hitters!$A:$A,0)))/0.75*1)+INDEX([1]Hitters!$CF:$CF,MATCH($A62,[1]Hitters!$A:$A,0)))/0.75*($M62+RIGHT(AG$4,4)*1-RIGHT($AA$4,4)*1+10)*0.05),IF($D62=3,(AF62-MIN(0.75,0.25*(RIGHT(AG$4,4)*1-(RIGHT($AD$4,4)*1)+0.25)*(1-MIN(0.75,INDEX([1]Hitters!$CF:$CF,MATCH($A62,[1]Hitters!$A:$A,0)))/0.75*1)+INDEX([1]Hitters!$CF:$CF,MATCH($A62,[1]Hitters!$A:$A,0)))/0.75*($M62+RIGHT(AG$4,4)*1-RIGHT($AA$4,4)*1-27)*0.1),(AF62-MIN(0.75,0.25*(RIGHT(AG$4,4)*1-(RIGHT($AD$4,4)*1)+0.25)*(1-MIN(0.75,INDEX([1]Hitters!$CF:$CF,MATCH($A62,[1]Hitters!$A:$A,0)))/0.75*1)+INDEX([1]Hitters!$CF:$CF,MATCH($A62,[1]Hitters!$A:$A,0)))/0.75*($M62+RIGHT(AG$4,4)*1-RIGHT($AA$4,4)*1-20)*0.094)))))))</f>
        <v>9.7308717386763561</v>
      </c>
      <c r="AH62" s="96">
        <f>IF($D62=0,0,IF($D62=1,INDEX([1]Pitchers!$FK:$FK,MATCH($A62,[1]Pitchers!$A:$A,0)),MAX(-16,IF($D62=2,AG62-MIN(0.75,0.25*(RIGHT(AH$4,4)*1-(RIGHT($AD$4,4)*1)+0.25)*(1-MIN(0.75,INDEX([1]Hitters!$CF:$CF,MATCH($A62,[1]Hitters!$A:$A,0)))/0.75*1)+INDEX([1]Hitters!$CF:$CF,MATCH($A62,[1]Hitters!$A:$A,0)))/0.75*1,IF($D62&gt;6,(AG62-MIN(0.75,0.25*(RIGHT(AH$4,4)*1-(RIGHT($AD$4,4)*1)+0.25)*(1-MIN(0.75,INDEX([1]Hitters!$CF:$CF,MATCH($A62,[1]Hitters!$A:$A,0)))/0.75*1)+INDEX([1]Hitters!$CF:$CF,MATCH($A62,[1]Hitters!$A:$A,0)))/0.75*($M62+RIGHT(AH$4,4)*1-RIGHT($AA$4,4)*1+10)*0.05),IF($D62=3,(AG62-MIN(0.75,0.25*(RIGHT(AH$4,4)*1-(RIGHT($AD$4,4)*1)+0.25)*(1-MIN(0.75,INDEX([1]Hitters!$CF:$CF,MATCH($A62,[1]Hitters!$A:$A,0)))/0.75*1)+INDEX([1]Hitters!$CF:$CF,MATCH($A62,[1]Hitters!$A:$A,0)))/0.75*($M62+RIGHT(AH$4,4)*1-RIGHT($AA$4,4)*1-27)*0.1),(AG62-MIN(0.75,0.25*(RIGHT(AH$4,4)*1-(RIGHT($AD$4,4)*1)+0.25)*(1-MIN(0.75,INDEX([1]Hitters!$CF:$CF,MATCH($A62,[1]Hitters!$A:$A,0)))/0.75*1)+INDEX([1]Hitters!$CF:$CF,MATCH($A62,[1]Hitters!$A:$A,0)))/0.75*($M62+RIGHT(AH$4,4)*1-RIGHT($AA$4,4)*1-20)*0.094)))))))</f>
        <v>8.7308717386763561</v>
      </c>
      <c r="AI62" s="96">
        <f>IF($D62=0,0,IF($D62=1,INDEX([1]Pitchers!$FK:$FK,MATCH($A62,[1]Pitchers!$A:$A,0)),MAX(-16,IF($D62=2,AH62-MIN(0.75,0.25*(RIGHT(AI$4,4)*1-(RIGHT($AD$4,4)*1)+0.25)*(1-MIN(0.75,INDEX([1]Hitters!$CF:$CF,MATCH($A62,[1]Hitters!$A:$A,0)))/0.75*1)+INDEX([1]Hitters!$CF:$CF,MATCH($A62,[1]Hitters!$A:$A,0)))/0.75*1,IF($D62&gt;6,(AH62-MIN(0.75,0.25*(RIGHT(AI$4,4)*1-(RIGHT($AD$4,4)*1)+0.25)*(1-MIN(0.75,INDEX([1]Hitters!$CF:$CF,MATCH($A62,[1]Hitters!$A:$A,0)))/0.75*1)+INDEX([1]Hitters!$CF:$CF,MATCH($A62,[1]Hitters!$A:$A,0)))/0.75*($M62+RIGHT(AI$4,4)*1-RIGHT($AA$4,4)*1+10)*0.05),IF($D62=3,(AH62-MIN(0.75,0.25*(RIGHT(AI$4,4)*1-(RIGHT($AD$4,4)*1)+0.25)*(1-MIN(0.75,INDEX([1]Hitters!$CF:$CF,MATCH($A62,[1]Hitters!$A:$A,0)))/0.75*1)+INDEX([1]Hitters!$CF:$CF,MATCH($A62,[1]Hitters!$A:$A,0)))/0.75*($M62+RIGHT(AI$4,4)*1-RIGHT($AA$4,4)*1-27)*0.1),(AH62-MIN(0.75,0.25*(RIGHT(AI$4,4)*1-(RIGHT($AD$4,4)*1)+0.25)*(1-MIN(0.75,INDEX([1]Hitters!$CF:$CF,MATCH($A62,[1]Hitters!$A:$A,0)))/0.75*1)+INDEX([1]Hitters!$CF:$CF,MATCH($A62,[1]Hitters!$A:$A,0)))/0.75*($M62+RIGHT(AI$4,4)*1-RIGHT($AA$4,4)*1-20)*0.094)))))))</f>
        <v>7.7308717386763561</v>
      </c>
      <c r="AJ62" s="96">
        <f>IF($D62=0,0,IF($D62=1,INDEX([1]Pitchers!$FK:$FK,MATCH($A62,[1]Pitchers!$A:$A,0)),MAX(-16,IF($D62=2,AI62-MIN(0.75,0.25*(RIGHT(AJ$4,4)*1-(RIGHT($AD$4,4)*1)+0.25)*(1-MIN(0.75,INDEX([1]Hitters!$CF:$CF,MATCH($A62,[1]Hitters!$A:$A,0)))/0.75*1)+INDEX([1]Hitters!$CF:$CF,MATCH($A62,[1]Hitters!$A:$A,0)))/0.75*1,IF($D62&gt;6,(AI62-MIN(0.75,0.25*(RIGHT(AJ$4,4)*1-(RIGHT($AD$4,4)*1)+0.25)*(1-MIN(0.75,INDEX([1]Hitters!$CF:$CF,MATCH($A62,[1]Hitters!$A:$A,0)))/0.75*1)+INDEX([1]Hitters!$CF:$CF,MATCH($A62,[1]Hitters!$A:$A,0)))/0.75*($M62+RIGHT(AJ$4,4)*1-RIGHT($AA$4,4)*1+10)*0.05),IF($D62=3,(AI62-MIN(0.75,0.25*(RIGHT(AJ$4,4)*1-(RIGHT($AD$4,4)*1)+0.25)*(1-MIN(0.75,INDEX([1]Hitters!$CF:$CF,MATCH($A62,[1]Hitters!$A:$A,0)))/0.75*1)+INDEX([1]Hitters!$CF:$CF,MATCH($A62,[1]Hitters!$A:$A,0)))/0.75*($M62+RIGHT(AJ$4,4)*1-RIGHT($AA$4,4)*1-27)*0.1),(AI62-MIN(0.75,0.25*(RIGHT(AJ$4,4)*1-(RIGHT($AD$4,4)*1)+0.25)*(1-MIN(0.75,INDEX([1]Hitters!$CF:$CF,MATCH($A62,[1]Hitters!$A:$A,0)))/0.75*1)+INDEX([1]Hitters!$CF:$CF,MATCH($A62,[1]Hitters!$A:$A,0)))/0.75*($M62+RIGHT(AJ$4,4)*1-RIGHT($AA$4,4)*1-20)*0.094)))))))</f>
        <v>6.7308717386763561</v>
      </c>
      <c r="AK62" s="96">
        <f>IF($D62=0,0,IF($D62=1,INDEX([1]Pitchers!$FK:$FK,MATCH($A62,[1]Pitchers!$A:$A,0)),MAX(-16,IF($D62=2,AJ62-MIN(0.75,0.25*(RIGHT(AK$4,4)*1-(RIGHT($AD$4,4)*1)+0.25)*(1-MIN(0.75,INDEX([1]Hitters!$CF:$CF,MATCH($A62,[1]Hitters!$A:$A,0)))/0.75*1)+INDEX([1]Hitters!$CF:$CF,MATCH($A62,[1]Hitters!$A:$A,0)))/0.75*1,IF($D62&gt;6,(AJ62-MIN(0.75,0.25*(RIGHT(AK$4,4)*1-(RIGHT($AD$4,4)*1)+0.25)*(1-MIN(0.75,INDEX([1]Hitters!$CF:$CF,MATCH($A62,[1]Hitters!$A:$A,0)))/0.75*1)+INDEX([1]Hitters!$CF:$CF,MATCH($A62,[1]Hitters!$A:$A,0)))/0.75*($M62+RIGHT(AK$4,4)*1-RIGHT($AA$4,4)*1+10)*0.05),IF($D62=3,(AJ62-MIN(0.75,0.25*(RIGHT(AK$4,4)*1-(RIGHT($AD$4,4)*1)+0.25)*(1-MIN(0.75,INDEX([1]Hitters!$CF:$CF,MATCH($A62,[1]Hitters!$A:$A,0)))/0.75*1)+INDEX([1]Hitters!$CF:$CF,MATCH($A62,[1]Hitters!$A:$A,0)))/0.75*($M62+RIGHT(AK$4,4)*1-RIGHT($AA$4,4)*1-27)*0.1),(AJ62-MIN(0.75,0.25*(RIGHT(AK$4,4)*1-(RIGHT($AD$4,4)*1)+0.25)*(1-MIN(0.75,INDEX([1]Hitters!$CF:$CF,MATCH($A62,[1]Hitters!$A:$A,0)))/0.75*1)+INDEX([1]Hitters!$CF:$CF,MATCH($A62,[1]Hitters!$A:$A,0)))/0.75*($M62+RIGHT(AK$4,4)*1-RIGHT($AA$4,4)*1-20)*0.094)))))))</f>
        <v>5.7308717386763561</v>
      </c>
      <c r="AL62" s="96">
        <f>IF($D62=0,0,IF($D62=1,INDEX([1]Pitchers!$FK:$FK,MATCH($A62,[1]Pitchers!$A:$A,0)),MAX(-16,IF($D62=2,AK62-MIN(0.75,0.25*(RIGHT(AL$4,4)*1-(RIGHT($AD$4,4)*1)+0.25)*(1-MIN(0.75,INDEX([1]Hitters!$CF:$CF,MATCH($A62,[1]Hitters!$A:$A,0)))/0.75*1)+INDEX([1]Hitters!$CF:$CF,MATCH($A62,[1]Hitters!$A:$A,0)))/0.75*1,IF($D62&gt;6,(AK62-MIN(0.75,0.25*(RIGHT(AL$4,4)*1-(RIGHT($AD$4,4)*1)+0.25)*(1-MIN(0.75,INDEX([1]Hitters!$CF:$CF,MATCH($A62,[1]Hitters!$A:$A,0)))/0.75*1)+INDEX([1]Hitters!$CF:$CF,MATCH($A62,[1]Hitters!$A:$A,0)))/0.75*($M62+RIGHT(AL$4,4)*1-RIGHT($AA$4,4)*1+10)*0.05),IF($D62=3,(AK62-MIN(0.75,0.25*(RIGHT(AL$4,4)*1-(RIGHT($AD$4,4)*1)+0.25)*(1-MIN(0.75,INDEX([1]Hitters!$CF:$CF,MATCH($A62,[1]Hitters!$A:$A,0)))/0.75*1)+INDEX([1]Hitters!$CF:$CF,MATCH($A62,[1]Hitters!$A:$A,0)))/0.75*($M62+RIGHT(AL$4,4)*1-RIGHT($AA$4,4)*1-27)*0.1),(AK62-MIN(0.75,0.25*(RIGHT(AL$4,4)*1-(RIGHT($AD$4,4)*1)+0.25)*(1-MIN(0.75,INDEX([1]Hitters!$CF:$CF,MATCH($A62,[1]Hitters!$A:$A,0)))/0.75*1)+INDEX([1]Hitters!$CF:$CF,MATCH($A62,[1]Hitters!$A:$A,0)))/0.75*($M62+RIGHT(AL$4,4)*1-RIGHT($AA$4,4)*1-20)*0.094)))))))</f>
        <v>4.7308717386763561</v>
      </c>
      <c r="AM62" s="98">
        <f>MAX(IF($D62=0,20,IF($D62=1,60,150)),MAX(0,IF($D62&gt;1,INDEX([1]Hitters!$ER:$ER,MATCH($A62,[1]Hitters!$A:$A,0))*(0.4+MAX(0,0.6*MIN(1,(IF(O62="",0,(((4.25+(O62-0.263)*4.2)^(((4.25+(O62-0.263)*4.2)+(4.25-AA62*600/600*4.2/600))^0.285))/((4.25+(O62-0.263)*4.2)^(((4.25+(O62-0.263)*4.2)+(4.25-AA62*600/600*4.2/600))^0.285)+(4.25-AA62*600/600*4.2/600)^(((4.25+(O62-0.263)*4.2)+(4.25-AA62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62,[1]Pitchers!$A:$A,0))))*IF($D62&lt;2,(0.4+0.6*MAX(0,MIN(1,IF($D62=0,((4.25)^(((4.25)+(4.25-(4-O62)*4.25/4*1/9))^0.285)/((4.25)^(((4.25)+(4.25-(4-O62)*4.25/4*1/9))^0.285)+(4.25-(4-O62)*4.25/4*1/9)^(((4.25)+(4.25-(4-O62)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62)))/0.5345*0.0009131+0.0104414*(3.74-MIN(3.74,O62)))*50,(((4.25+(AA62-0.263)*0.32*198*MAX(6,198/33)/198)^(((4.25+(AA62-0.263)*0.32*198*MAX(6,198/33)/198)+(4.25-(4-O62)*4.25/4*MAX(6,198/33)/9))^0.285)/((4.25+(AA62-0.263)*0.32*198*MAX(6,198/33)/198)^(((4.25+(AA62-0.263)*0.32*198*MAX(6,198/33)/198)+(4.25-(4-O62)*4.25/4*MAX(6,198/33)/9))^0.285)+(4.25-(4-O62)*4.25/4*MAX(6,198/33)/9)^(((4.25+(AA62-0.263)*0.32*198*MAX(6,198/33)/198)+(4.25-(4-O62)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62=0,50,198)/0.0065))),1))</f>
        <v>353.77546666666672</v>
      </c>
      <c r="AN62" s="98">
        <f t="shared" si="71"/>
        <v>347.94213333333369</v>
      </c>
      <c r="AO62" s="98">
        <f t="shared" si="72"/>
        <v>300.06312027120316</v>
      </c>
      <c r="AP62" s="98">
        <f t="shared" si="73"/>
        <v>242.11672137788955</v>
      </c>
      <c r="AQ62" s="98">
        <f t="shared" si="74"/>
        <v>179.27240269284002</v>
      </c>
      <c r="AR62" s="98">
        <f t="shared" si="75"/>
        <v>150</v>
      </c>
      <c r="AS62" s="98">
        <f t="shared" si="76"/>
        <v>150</v>
      </c>
      <c r="AT62" s="98">
        <f t="shared" si="77"/>
        <v>150</v>
      </c>
      <c r="AU62" s="98">
        <f t="shared" si="78"/>
        <v>150</v>
      </c>
      <c r="AV62" s="98">
        <f t="shared" si="79"/>
        <v>150</v>
      </c>
      <c r="AW62" s="98">
        <f t="shared" si="80"/>
        <v>150</v>
      </c>
      <c r="AX62" s="98">
        <f t="shared" si="81"/>
        <v>150</v>
      </c>
      <c r="AY62" s="96">
        <f t="shared" si="82"/>
        <v>2.5908071359656795</v>
      </c>
      <c r="AZ62" s="96">
        <f t="shared" si="83"/>
        <v>3.89047619047619</v>
      </c>
      <c r="BA62" s="96">
        <f t="shared" si="84"/>
        <v>1.508119886966703</v>
      </c>
      <c r="BB62" s="96">
        <f t="shared" si="85"/>
        <v>1.2737497047046782</v>
      </c>
      <c r="BC62" s="96">
        <f t="shared" si="86"/>
        <v>0.8810527297267241</v>
      </c>
      <c r="BD62" s="96">
        <f t="shared" si="87"/>
        <v>0.50552093851314672</v>
      </c>
      <c r="BE62" s="96">
        <f t="shared" si="88"/>
        <v>0.199779456694539</v>
      </c>
      <c r="BF62" s="96">
        <f t="shared" si="89"/>
        <v>2.0803128403107385E-3</v>
      </c>
      <c r="BG62" s="96">
        <f t="shared" si="90"/>
        <v>0</v>
      </c>
      <c r="BH62" s="96">
        <f t="shared" si="91"/>
        <v>0</v>
      </c>
      <c r="BI62" s="96">
        <f t="shared" si="92"/>
        <v>0</v>
      </c>
      <c r="BJ62" s="96">
        <f t="shared" si="93"/>
        <v>0</v>
      </c>
      <c r="BK62" s="96">
        <f t="shared" si="94"/>
        <v>0</v>
      </c>
      <c r="BL62" s="96">
        <f t="shared" si="95"/>
        <v>0</v>
      </c>
      <c r="BM62" s="129">
        <f t="shared" si="133"/>
        <v>2.65</v>
      </c>
      <c r="BN62" s="129">
        <f t="shared" si="133"/>
        <v>2.65</v>
      </c>
      <c r="BO62" s="129" t="str">
        <f t="shared" si="133"/>
        <v/>
      </c>
      <c r="BP62" s="129" t="str">
        <f t="shared" si="133"/>
        <v/>
      </c>
      <c r="BQ62" s="129" t="str">
        <f t="shared" si="133"/>
        <v/>
      </c>
      <c r="BR62" s="129" t="str">
        <f t="shared" si="133"/>
        <v/>
      </c>
      <c r="BS62" s="129" t="str">
        <f t="shared" si="133"/>
        <v/>
      </c>
      <c r="BT62" s="129" t="str">
        <f t="shared" si="133"/>
        <v/>
      </c>
      <c r="BU62" s="129" t="str">
        <f t="shared" si="133"/>
        <v/>
      </c>
      <c r="BV62" s="129" t="str">
        <f t="shared" si="133"/>
        <v/>
      </c>
      <c r="BW62" s="129" t="str">
        <f t="shared" si="133"/>
        <v/>
      </c>
      <c r="BX62" s="129" t="str">
        <f t="shared" si="133"/>
        <v/>
      </c>
      <c r="BY62" s="130">
        <f t="shared" si="96"/>
        <v>12.892876211279987</v>
      </c>
      <c r="BZ62" s="130">
        <f t="shared" si="97"/>
        <v>11.223545196485071</v>
      </c>
      <c r="CA62" s="130">
        <f t="shared" si="98"/>
        <v>8.2708850761897068</v>
      </c>
      <c r="CB62" s="130">
        <f t="shared" si="99"/>
        <v>5.1816294115702526</v>
      </c>
      <c r="CC62" s="130">
        <f t="shared" si="100"/>
        <v>2.442665425870532</v>
      </c>
      <c r="CD62" s="130">
        <f t="shared" si="101"/>
        <v>0.52124051937856486</v>
      </c>
      <c r="CE62" s="130">
        <f t="shared" si="102"/>
        <v>0.5</v>
      </c>
      <c r="CF62" s="130">
        <f t="shared" si="103"/>
        <v>0.5</v>
      </c>
      <c r="CG62" s="130">
        <f t="shared" si="104"/>
        <v>0.5</v>
      </c>
      <c r="CH62" s="130">
        <f t="shared" si="105"/>
        <v>0.5</v>
      </c>
      <c r="CI62" s="130">
        <f t="shared" si="106"/>
        <v>0.5</v>
      </c>
      <c r="CJ62" s="130">
        <f t="shared" si="107"/>
        <v>0.5</v>
      </c>
      <c r="CK62" s="131">
        <f t="shared" si="108"/>
        <v>2</v>
      </c>
      <c r="CL62" s="96">
        <f t="shared" si="109"/>
        <v>0.22964610552670273</v>
      </c>
      <c r="CM62" s="96">
        <f t="shared" si="110"/>
        <v>1.63564232646769E-2</v>
      </c>
      <c r="CN62" s="96">
        <f t="shared" si="111"/>
        <v>-0.20331537430934987</v>
      </c>
      <c r="CO62" s="96">
        <f t="shared" si="112"/>
        <v>-0.36944046920227047</v>
      </c>
      <c r="CP62" s="96">
        <f t="shared" si="113"/>
        <v>-0.44807515215684623</v>
      </c>
      <c r="CQ62" s="96">
        <f t="shared" si="114"/>
        <v>-0.5399896871596892</v>
      </c>
      <c r="CR62" s="96">
        <f t="shared" si="115"/>
        <v>-0.54206999999999994</v>
      </c>
      <c r="CS62" s="96">
        <f t="shared" si="116"/>
        <v>-0.54206999999999994</v>
      </c>
      <c r="CT62" s="96">
        <f t="shared" si="117"/>
        <v>-0.54206999999999994</v>
      </c>
      <c r="CU62" s="96">
        <f t="shared" si="118"/>
        <v>-0.54206999999999994</v>
      </c>
      <c r="CV62" s="96">
        <f t="shared" si="119"/>
        <v>-0.54206999999999994</v>
      </c>
      <c r="CW62" s="96">
        <f t="shared" si="120"/>
        <v>-0.54206999999999994</v>
      </c>
      <c r="CX62" s="96">
        <f>MAX(0,(IF(CL62&gt;0,(CL62-ROUNDDOWN(CL62,1))/0.1*LOOKUP(ROUNDUP(CL62+81.1,1),CB!$A:$A,CB!$C:$C)+(1-(CL62-ROUNDDOWN(CL62,1))/0.1)*LOOKUP(ROUNDDOWN(CL62+81.1,1),CB!$A:$A,CB!$C:$C),(CL62-ROUNDDOWN(CL62-0.1,1))/0.1*LOOKUP(ROUNDUP(CL62+81.1,1),CB!$A:$A,CB!$C:$C)+(1-(CL62-ROUNDDOWN(CL62-0.1,1))/0.1)*LOOKUP(ROUNDDOWN(CL62+81.1,1),CB!$A:$A,CB!$C:$C))-LOOKUP(81.1,CB!$A:$A,CB!$C:$C))/(1-(BINOMDIST(97,162,0.5,TRUE)-BINOMDIST(87,162,0.5,TRUE)))*$C$2*($B$1^(LEFT(CX$4,4)*1-LEFT($BA$4,4)*1))*(37.75+CL62))</f>
        <v>0.32791711554636321</v>
      </c>
      <c r="CY62" s="96">
        <f>MAX(0,(IF(CM62&gt;0,(CM62-ROUNDDOWN(CM62,1))/0.1*LOOKUP(ROUNDUP(CM62+81.1,1),CB!$A:$A,CB!$C:$C)+(1-(CM62-ROUNDDOWN(CM62,1))/0.1)*LOOKUP(ROUNDDOWN(CM62+81.1,1),CB!$A:$A,CB!$C:$C),(CM62-ROUNDDOWN(CM62-0.1,1))/0.1*LOOKUP(ROUNDUP(CM62+81.1,1),CB!$A:$A,CB!$C:$C)+(1-(CM62-ROUNDDOWN(CM62-0.1,1))/0.1)*LOOKUP(ROUNDDOWN(CM62+81.1,1),CB!$A:$A,CB!$C:$C))-LOOKUP(81.1,CB!$A:$A,CB!$C:$C))/(1-(BINOMDIST(97,162,0.5,TRUE)-BINOMDIST(87,162,0.5,TRUE)))*$C$2*($B$1^(LEFT(CY$4,4)*1-LEFT($BA$4,4)*1))*(37.75+CM62))</f>
        <v>2.4047676965773049E-2</v>
      </c>
      <c r="CZ62" s="96">
        <f>MAX(0,(IF(CN62&gt;0,(CN62-ROUNDDOWN(CN62,1))/0.1*LOOKUP(ROUNDUP(CN62+81.1,1),CB!$A:$A,CB!$C:$C)+(1-(CN62-ROUNDDOWN(CN62,1))/0.1)*LOOKUP(ROUNDDOWN(CN62+81.1,1),CB!$A:$A,CB!$C:$C),(CN62-ROUNDDOWN(CN62-0.1,1))/0.1*LOOKUP(ROUNDUP(CN62+81.1,1),CB!$A:$A,CB!$C:$C)+(1-(CN62-ROUNDDOWN(CN62-0.1,1))/0.1)*LOOKUP(ROUNDDOWN(CN62+81.1,1),CB!$A:$A,CB!$C:$C))-LOOKUP(81.1,CB!$A:$A,CB!$C:$C))/(1-(BINOMDIST(97,162,0.5,TRUE)-BINOMDIST(87,162,0.5,TRUE)))*$C$2*($B$1^(LEFT(CZ$4,4)*1-LEFT($BA$4,4)*1))*(37.75+CN62))</f>
        <v>0</v>
      </c>
      <c r="DA62" s="96">
        <f>MAX(0,(IF(CO62&gt;0,(CO62-ROUNDDOWN(CO62,1))/0.1*LOOKUP(ROUNDUP(CO62+81.1,1),CB!$A:$A,CB!$C:$C)+(1-(CO62-ROUNDDOWN(CO62,1))/0.1)*LOOKUP(ROUNDDOWN(CO62+81.1,1),CB!$A:$A,CB!$C:$C),(CO62-ROUNDDOWN(CO62-0.1,1))/0.1*LOOKUP(ROUNDUP(CO62+81.1,1),CB!$A:$A,CB!$C:$C)+(1-(CO62-ROUNDDOWN(CO62-0.1,1))/0.1)*LOOKUP(ROUNDDOWN(CO62+81.1,1),CB!$A:$A,CB!$C:$C))-LOOKUP(81.1,CB!$A:$A,CB!$C:$C))/(1-(BINOMDIST(97,162,0.5,TRUE)-BINOMDIST(87,162,0.5,TRUE)))*$C$2*($B$1^(LEFT(DA$4,4)*1-LEFT($BA$4,4)*1))*(37.75+CO62))</f>
        <v>0</v>
      </c>
      <c r="DB62" s="96">
        <f>MAX(0,(IF(CP62&gt;0,(CP62-ROUNDDOWN(CP62,1))/0.1*LOOKUP(ROUNDUP(CP62+81.1,1),CB!$A:$A,CB!$C:$C)+(1-(CP62-ROUNDDOWN(CP62,1))/0.1)*LOOKUP(ROUNDDOWN(CP62+81.1,1),CB!$A:$A,CB!$C:$C),(CP62-ROUNDDOWN(CP62-0.1,1))/0.1*LOOKUP(ROUNDUP(CP62+81.1,1),CB!$A:$A,CB!$C:$C)+(1-(CP62-ROUNDDOWN(CP62-0.1,1))/0.1)*LOOKUP(ROUNDDOWN(CP62+81.1,1),CB!$A:$A,CB!$C:$C))-LOOKUP(81.1,CB!$A:$A,CB!$C:$C))/(1-(BINOMDIST(97,162,0.5,TRUE)-BINOMDIST(87,162,0.5,TRUE)))*$C$2*($B$1^(LEFT(DB$4,4)*1-LEFT($BA$4,4)*1))*(37.75+CP62))</f>
        <v>0</v>
      </c>
      <c r="DC62" s="96">
        <f>MAX(0,(IF(CQ62&gt;0,(CQ62-ROUNDDOWN(CQ62,1))/0.1*LOOKUP(ROUNDUP(CQ62+81.1,1),CB!$A:$A,CB!$C:$C)+(1-(CQ62-ROUNDDOWN(CQ62,1))/0.1)*LOOKUP(ROUNDDOWN(CQ62+81.1,1),CB!$A:$A,CB!$C:$C),(CQ62-ROUNDDOWN(CQ62-0.1,1))/0.1*LOOKUP(ROUNDUP(CQ62+81.1,1),CB!$A:$A,CB!$C:$C)+(1-(CQ62-ROUNDDOWN(CQ62-0.1,1))/0.1)*LOOKUP(ROUNDDOWN(CQ62+81.1,1),CB!$A:$A,CB!$C:$C))-LOOKUP(81.1,CB!$A:$A,CB!$C:$C))/(1-(BINOMDIST(97,162,0.5,TRUE)-BINOMDIST(87,162,0.5,TRUE)))*$C$2*($B$1^(LEFT(DC$4,4)*1-LEFT($BA$4,4)*1))*(37.75+CQ62))</f>
        <v>0</v>
      </c>
      <c r="DD62" s="96">
        <f>MAX(0,(IF(CR62&gt;0,(CR62-ROUNDDOWN(CR62,1))/0.1*LOOKUP(ROUNDUP(CR62+81.1,1),CB!$A:$A,CB!$C:$C)+(1-(CR62-ROUNDDOWN(CR62,1))/0.1)*LOOKUP(ROUNDDOWN(CR62+81.1,1),CB!$A:$A,CB!$C:$C),(CR62-ROUNDDOWN(CR62-0.1,1))/0.1*LOOKUP(ROUNDUP(CR62+81.1,1),CB!$A:$A,CB!$C:$C)+(1-(CR62-ROUNDDOWN(CR62-0.1,1))/0.1)*LOOKUP(ROUNDDOWN(CR62+81.1,1),CB!$A:$A,CB!$C:$C))-LOOKUP(81.1,CB!$A:$A,CB!$C:$C))/(1-(BINOMDIST(97,162,0.5,TRUE)-BINOMDIST(87,162,0.5,TRUE)))*$C$2*($B$1^(LEFT(DD$4,4)*1-LEFT($BA$4,4)*1))*(37.75+CR62))</f>
        <v>0</v>
      </c>
      <c r="DE62" s="96">
        <f>MAX(0,(IF(CS62&gt;0,(CS62-ROUNDDOWN(CS62,1))/0.1*LOOKUP(ROUNDUP(CS62+81.1,1),CB!$A:$A,CB!$C:$C)+(1-(CS62-ROUNDDOWN(CS62,1))/0.1)*LOOKUP(ROUNDDOWN(CS62+81.1,1),CB!$A:$A,CB!$C:$C),(CS62-ROUNDDOWN(CS62-0.1,1))/0.1*LOOKUP(ROUNDUP(CS62+81.1,1),CB!$A:$A,CB!$C:$C)+(1-(CS62-ROUNDDOWN(CS62-0.1,1))/0.1)*LOOKUP(ROUNDDOWN(CS62+81.1,1),CB!$A:$A,CB!$C:$C))-LOOKUP(81.1,CB!$A:$A,CB!$C:$C))/(1-(BINOMDIST(97,162,0.5,TRUE)-BINOMDIST(87,162,0.5,TRUE)))*$C$2*($B$1^(LEFT(DE$4,4)*1-LEFT($BA$4,4)*1))*(37.75+CS62))</f>
        <v>0</v>
      </c>
      <c r="DF62" s="96">
        <f>MAX(0,(IF(CT62&gt;0,(CT62-ROUNDDOWN(CT62,1))/0.1*LOOKUP(ROUNDUP(CT62+81.1,1),CB!$A:$A,CB!$C:$C)+(1-(CT62-ROUNDDOWN(CT62,1))/0.1)*LOOKUP(ROUNDDOWN(CT62+81.1,1),CB!$A:$A,CB!$C:$C),(CT62-ROUNDDOWN(CT62-0.1,1))/0.1*LOOKUP(ROUNDUP(CT62+81.1,1),CB!$A:$A,CB!$C:$C)+(1-(CT62-ROUNDDOWN(CT62-0.1,1))/0.1)*LOOKUP(ROUNDDOWN(CT62+81.1,1),CB!$A:$A,CB!$C:$C))-LOOKUP(81.1,CB!$A:$A,CB!$C:$C))/(1-(BINOMDIST(97,162,0.5,TRUE)-BINOMDIST(87,162,0.5,TRUE)))*$C$2*($B$1^(LEFT(DF$4,4)*1-LEFT($BA$4,4)*1))*(37.75+CT62))</f>
        <v>0</v>
      </c>
      <c r="DG62" s="96">
        <f>MAX(0,(IF(CU62&gt;0,(CU62-ROUNDDOWN(CU62,1))/0.1*LOOKUP(ROUNDUP(CU62+81.1,1),CB!$A:$A,CB!$C:$C)+(1-(CU62-ROUNDDOWN(CU62,1))/0.1)*LOOKUP(ROUNDDOWN(CU62+81.1,1),CB!$A:$A,CB!$C:$C),(CU62-ROUNDDOWN(CU62-0.1,1))/0.1*LOOKUP(ROUNDUP(CU62+81.1,1),CB!$A:$A,CB!$C:$C)+(1-(CU62-ROUNDDOWN(CU62-0.1,1))/0.1)*LOOKUP(ROUNDDOWN(CU62+81.1,1),CB!$A:$A,CB!$C:$C))-LOOKUP(81.1,CB!$A:$A,CB!$C:$C))/(1-(BINOMDIST(97,162,0.5,TRUE)-BINOMDIST(87,162,0.5,TRUE)))*$C$2*($B$1^(LEFT(DG$4,4)*1-LEFT($BA$4,4)*1))*(37.75+CU62))</f>
        <v>0</v>
      </c>
      <c r="DH62" s="96">
        <f>MAX(0,(IF(CV62&gt;0,(CV62-ROUNDDOWN(CV62,1))/0.1*LOOKUP(ROUNDUP(CV62+81.1,1),CB!$A:$A,CB!$C:$C)+(1-(CV62-ROUNDDOWN(CV62,1))/0.1)*LOOKUP(ROUNDDOWN(CV62+81.1,1),CB!$A:$A,CB!$C:$C),(CV62-ROUNDDOWN(CV62-0.1,1))/0.1*LOOKUP(ROUNDUP(CV62+81.1,1),CB!$A:$A,CB!$C:$C)+(1-(CV62-ROUNDDOWN(CV62-0.1,1))/0.1)*LOOKUP(ROUNDDOWN(CV62+81.1,1),CB!$A:$A,CB!$C:$C))-LOOKUP(81.1,CB!$A:$A,CB!$C:$C))/(1-(BINOMDIST(97,162,0.5,TRUE)-BINOMDIST(87,162,0.5,TRUE)))*$C$2*($B$1^(LEFT(DH$4,4)*1-LEFT($BA$4,4)*1))*(37.75+CV62))</f>
        <v>0</v>
      </c>
      <c r="DI62" s="96">
        <f>MAX(0,(IF(CW62&gt;0,(CW62-ROUNDDOWN(CW62,1))/0.1*LOOKUP(ROUNDUP(CW62+81.1,1),CB!$A:$A,CB!$C:$C)+(1-(CW62-ROUNDDOWN(CW62,1))/0.1)*LOOKUP(ROUNDDOWN(CW62+81.1,1),CB!$A:$A,CB!$C:$C),(CW62-ROUNDDOWN(CW62-0.1,1))/0.1*LOOKUP(ROUNDUP(CW62+81.1,1),CB!$A:$A,CB!$C:$C)+(1-(CW62-ROUNDDOWN(CW62-0.1,1))/0.1)*LOOKUP(ROUNDDOWN(CW62+81.1,1),CB!$A:$A,CB!$C:$C))-LOOKUP(81.1,CB!$A:$A,CB!$C:$C))/(1-(BINOMDIST(97,162,0.5,TRUE)-BINOMDIST(87,162,0.5,TRUE)))*$C$2*($B$1^(LEFT(DI$4,4)*1-LEFT($BA$4,4)*1))*(37.75+CW62))</f>
        <v>0</v>
      </c>
      <c r="DJ62" s="90">
        <f t="shared" si="121"/>
        <v>0.34738428261389376</v>
      </c>
      <c r="DK62" s="132"/>
      <c r="DL62" s="132">
        <f t="shared" si="122"/>
        <v>12.892876211279987</v>
      </c>
      <c r="DM62" s="132">
        <f t="shared" si="123"/>
        <v>24.292140461953998</v>
      </c>
      <c r="DN62" s="132">
        <f t="shared" si="124"/>
        <v>33.347331641228536</v>
      </c>
      <c r="DO62" s="132">
        <f t="shared" si="125"/>
        <v>40.259148054383928</v>
      </c>
      <c r="DP62" s="132">
        <f t="shared" si="126"/>
        <v>45.545039312723134</v>
      </c>
      <c r="DQ62" s="132">
        <f t="shared" si="127"/>
        <v>49.905572185338123</v>
      </c>
      <c r="DR62" s="132">
        <f t="shared" si="128"/>
        <v>54.424111333864744</v>
      </c>
      <c r="DS62" s="132">
        <f t="shared" si="129"/>
        <v>59.102253403977237</v>
      </c>
      <c r="DT62" s="132">
        <f t="shared" si="130"/>
        <v>63.93012707627976</v>
      </c>
      <c r="DU62" s="132">
        <f t="shared" si="131"/>
        <v>68.897405291727949</v>
      </c>
      <c r="DV62" s="132"/>
      <c r="DW62" s="132"/>
      <c r="DX62" s="132"/>
      <c r="DY62" s="132"/>
      <c r="DZ62" s="132"/>
      <c r="EA62" s="132"/>
      <c r="EB62" s="132"/>
      <c r="EC62" s="132"/>
      <c r="ED62" s="132"/>
      <c r="EE62" s="132"/>
      <c r="ER62" s="132"/>
      <c r="ES62" s="132"/>
      <c r="ET62" s="132"/>
      <c r="EU62" s="132"/>
      <c r="EV62" s="132"/>
      <c r="EW62" s="132"/>
      <c r="EX62" s="132"/>
      <c r="EY62" s="132"/>
      <c r="EZ62" s="132"/>
      <c r="FA62" s="132"/>
      <c r="FB62" s="132"/>
      <c r="FC62" s="132"/>
    </row>
    <row r="63" spans="1:159" ht="12.75" customHeight="1" x14ac:dyDescent="0.2">
      <c r="A63" s="128">
        <v>434658</v>
      </c>
      <c r="B63" s="99" t="str">
        <f>INDEX([1]Bios!$O:$O,MATCH(A63,[1]Bios!$C:$C,0))</f>
        <v>Davis, Rajai</v>
      </c>
      <c r="C63" s="92" t="s">
        <v>68</v>
      </c>
      <c r="D63" s="94">
        <f>LOOKUP(IF(INDEX([1]Bios!$M:$M,MATCH(A63,[1]Bios!$C:$C,0))="P",INDEX([1]Pitchers!$Q:$Q,MATCH(A63,[1]Pitchers!$A:$A,0)),INDEX([1]Hitters!$AV:$AV,MATCH(A63,[1]Hitters!$A:$A,0))),Positions!A:A,Positions!B:B)</f>
        <v>7</v>
      </c>
      <c r="E63" s="137">
        <v>1</v>
      </c>
      <c r="F63" s="138">
        <f t="shared" si="68"/>
        <v>12.333149467888543</v>
      </c>
      <c r="G63" s="138">
        <v>5.25</v>
      </c>
      <c r="H63" s="94"/>
      <c r="I63" s="93">
        <f>6</f>
        <v>6</v>
      </c>
      <c r="J63" s="93">
        <f>6</f>
        <v>6</v>
      </c>
      <c r="K63" s="94">
        <f>MIN(IF(D63&gt;1,INDEX([1]Hitters!$DA:$DA,MATCH(A63,[1]Hitters!$A:$A,0)),INDEX([1]Pitchers!$DA:$DA,MATCH(A63,[1]Pitchers!$A:$A,0))),J63)</f>
        <v>6</v>
      </c>
      <c r="L63" s="94">
        <f t="shared" si="69"/>
        <v>4</v>
      </c>
      <c r="M63" s="95">
        <f>IF(D63&gt;1,INDEX([1]Hitters!$CV:$CV,MATCH($A63,[1]Hitters!$A:$A,0)),INDEX([1]Pitchers!$CP:$CP,MATCH($A63,[1]Pitchers!$A:$A,0)))</f>
        <v>35.708333333333336</v>
      </c>
      <c r="N63" s="90">
        <f t="shared" si="70"/>
        <v>7.0831494678885427</v>
      </c>
      <c r="O63" s="97">
        <f>IF($D63&gt;1,INDEX([1]Hitters!$AF:$AF,MATCH($A63,[1]Hitters!$A:$A,0)),INDEX([1]Pitchers!$AJ:$AJ,MATCH($A63,[1]Pitchers!$A:$A,0))*IF(OR(AND($D63=0,INDEX([1]Pitchers!$Q:$Q,MATCH($A63,[1]Pitchers!$A:$A,0))="R"),AND($D63=1,INDEX([1]Pitchers!$Q:$Q,MATCH($A63,[1]Pitchers!$A:$A,0))="S")),1,IF($D63=0,0.83+(1-INDEX([1]Pitchers!$BE:$BE,MATCH($A63,[1]Pitchers!$A:$A,0)))/8,1/(0.83+(1-INDEX([1]Pitchers!$BE:$BE,MATCH($A63,[1]Pitchers!$A:$A,0)))/8))))</f>
        <v>0.26895447697947944</v>
      </c>
      <c r="P63" s="97">
        <f>IF($D63&gt;1,O63+(LOOKUP(ROUNDDOWN($M63+RIGHT(P$4,4)*1-2016,0),Age!$A:$A,Age!$C:$C)*(1-($M63+RIGHT(P$4,4)*1-2016-ROUNDDOWN($M63+RIGHT(P$4,4)*1-2016,0)))+LOOKUP(ROUNDUP($M63+RIGHT(P$4,4)*1-2016,0),Age!$A:$A,Age!$C:$C)*(($M63+RIGHT(P$4,4)*1-2016-ROUNDDOWN($M63+RIGHT(P$4,4)*1-2016,0))))*IF($M63+RIGHT(P$4,4)*1-2016&gt;27,1,INDEX([1]Hitters!$BG:$BG,MATCH($A63,[1]Hitters!$A:$A,0))),O63*(1-(1-(LOOKUP(ROUNDDOWN($M63+RIGHT(P$4,4)*1-2016,0),Age!$A:$A,Age!$L:$L)*(1-($M63+RIGHT(P$4,4)*1-2016-ROUNDDOWN($M63+RIGHT(P$4,4)*1-2016,0)))+LOOKUP(ROUNDUP($M63+RIGHT(P$4,4)*1-2016,0),Age!$A:$A,Age!$L:$L)*(($M63+RIGHT(P$4,4)*1-2016-ROUNDDOWN($M63+RIGHT(P$4,4)*1-2016,0)))))*IF($M63+RIGHT(P$4,4)*1-2016&gt;27,1,INDEX([1]Pitchers!$BE:$BE,MATCH($A63,[1]Pitchers!$A:$A,0)))))</f>
        <v>0.26015447697947947</v>
      </c>
      <c r="Q63" s="97">
        <f>IF($D63&gt;1,P63+(LOOKUP(ROUNDDOWN($M63+RIGHT(Q$4,4)*1-2016,0),Age!$A:$A,Age!$C:$C)*(1-($M63+RIGHT(Q$4,4)*1-2016-ROUNDDOWN($M63+RIGHT(Q$4,4)*1-2016,0)))+LOOKUP(ROUNDUP($M63+RIGHT(Q$4,4)*1-2016,0),Age!$A:$A,Age!$C:$C)*(($M63+RIGHT(Q$4,4)*1-2016-ROUNDDOWN($M63+RIGHT(Q$4,4)*1-2016,0))))*IF($M63+RIGHT(Q$4,4)*1-2016&gt;27,1,INDEX([1]Hitters!$BG:$BG,MATCH($A63,[1]Hitters!$A:$A,0))),P63*(1-(1-(LOOKUP(ROUNDDOWN($M63+RIGHT(Q$4,4)*1-2016,0),Age!$A:$A,Age!$L:$L)*(1-($M63+RIGHT(Q$4,4)*1-2016-ROUNDDOWN($M63+RIGHT(Q$4,4)*1-2016,0)))+LOOKUP(ROUNDUP($M63+RIGHT(Q$4,4)*1-2016,0),Age!$A:$A,Age!$L:$L)*(($M63+RIGHT(Q$4,4)*1-2016-ROUNDDOWN($M63+RIGHT(Q$4,4)*1-2016,0)))))*IF($M63+RIGHT(Q$4,4)*1-2016&gt;27,1,INDEX([1]Pitchers!$BE:$BE,MATCH($A63,[1]Pitchers!$A:$A,0)))))</f>
        <v>0.25135447697947949</v>
      </c>
      <c r="R63" s="97">
        <f>IF($D63&gt;1,Q63+(LOOKUP(ROUNDDOWN($M63+RIGHT(R$4,4)*1-2016,0),Age!$A:$A,Age!$C:$C)*(1-($M63+RIGHT(R$4,4)*1-2016-ROUNDDOWN($M63+RIGHT(R$4,4)*1-2016,0)))+LOOKUP(ROUNDUP($M63+RIGHT(R$4,4)*1-2016,0),Age!$A:$A,Age!$C:$C)*(($M63+RIGHT(R$4,4)*1-2016-ROUNDDOWN($M63+RIGHT(R$4,4)*1-2016,0))))*IF($M63+RIGHT(R$4,4)*1-2016&gt;27,1,INDEX([1]Hitters!$BG:$BG,MATCH($A63,[1]Hitters!$A:$A,0))),Q63*(1-(1-(LOOKUP(ROUNDDOWN($M63+RIGHT(R$4,4)*1-2016,0),Age!$A:$A,Age!$L:$L)*(1-($M63+RIGHT(R$4,4)*1-2016-ROUNDDOWN($M63+RIGHT(R$4,4)*1-2016,0)))+LOOKUP(ROUNDUP($M63+RIGHT(R$4,4)*1-2016,0),Age!$A:$A,Age!$L:$L)*(($M63+RIGHT(R$4,4)*1-2016-ROUNDDOWN($M63+RIGHT(R$4,4)*1-2016,0)))))*IF($M63+RIGHT(R$4,4)*1-2016&gt;27,1,INDEX([1]Pitchers!$BE:$BE,MATCH($A63,[1]Pitchers!$A:$A,0)))))</f>
        <v>0.24255447697947949</v>
      </c>
      <c r="S63" s="97">
        <f>IF($D63&gt;1,R63+(LOOKUP(ROUNDDOWN($M63+RIGHT(S$4,4)*1-2016,0),Age!$A:$A,Age!$C:$C)*(1-($M63+RIGHT(S$4,4)*1-2016-ROUNDDOWN($M63+RIGHT(S$4,4)*1-2016,0)))+LOOKUP(ROUNDUP($M63+RIGHT(S$4,4)*1-2016,0),Age!$A:$A,Age!$C:$C)*(($M63+RIGHT(S$4,4)*1-2016-ROUNDDOWN($M63+RIGHT(S$4,4)*1-2016,0))))*IF($M63+RIGHT(S$4,4)*1-2016&gt;27,1,INDEX([1]Hitters!$BG:$BG,MATCH($A63,[1]Hitters!$A:$A,0))),R63*(1-(1-(LOOKUP(ROUNDDOWN($M63+RIGHT(S$4,4)*1-2016,0),Age!$A:$A,Age!$L:$L)*(1-($M63+RIGHT(S$4,4)*1-2016-ROUNDDOWN($M63+RIGHT(S$4,4)*1-2016,0)))+LOOKUP(ROUNDUP($M63+RIGHT(S$4,4)*1-2016,0),Age!$A:$A,Age!$L:$L)*(($M63+RIGHT(S$4,4)*1-2016-ROUNDDOWN($M63+RIGHT(S$4,4)*1-2016,0)))))*IF($M63+RIGHT(S$4,4)*1-2016&gt;27,1,INDEX([1]Pitchers!$BE:$BE,MATCH($A63,[1]Pitchers!$A:$A,0)))))</f>
        <v>0.23375447697947949</v>
      </c>
      <c r="T63" s="97">
        <f>IF($D63&gt;1,S63+(LOOKUP(ROUNDDOWN($M63+RIGHT(T$4,4)*1-2016,0),Age!$A:$A,Age!$C:$C)*(1-($M63+RIGHT(T$4,4)*1-2016-ROUNDDOWN($M63+RIGHT(T$4,4)*1-2016,0)))+LOOKUP(ROUNDUP($M63+RIGHT(T$4,4)*1-2016,0),Age!$A:$A,Age!$C:$C)*(($M63+RIGHT(T$4,4)*1-2016-ROUNDDOWN($M63+RIGHT(T$4,4)*1-2016,0))))*IF($M63+RIGHT(T$4,4)*1-2016&gt;27,1,INDEX([1]Hitters!$BG:$BG,MATCH($A63,[1]Hitters!$A:$A,0))),S63*(1-(1-(LOOKUP(ROUNDDOWN($M63+RIGHT(T$4,4)*1-2016,0),Age!$A:$A,Age!$L:$L)*(1-($M63+RIGHT(T$4,4)*1-2016-ROUNDDOWN($M63+RIGHT(T$4,4)*1-2016,0)))+LOOKUP(ROUNDUP($M63+RIGHT(T$4,4)*1-2016,0),Age!$A:$A,Age!$L:$L)*(($M63+RIGHT(T$4,4)*1-2016-ROUNDDOWN($M63+RIGHT(T$4,4)*1-2016,0)))))*IF($M63+RIGHT(T$4,4)*1-2016&gt;27,1,INDEX([1]Pitchers!$BE:$BE,MATCH($A63,[1]Pitchers!$A:$A,0)))))</f>
        <v>0.22495447697947948</v>
      </c>
      <c r="U63" s="97">
        <f>IF($D63&gt;1,T63+(LOOKUP(ROUNDDOWN($M63+RIGHT(U$4,4)*1-2016,0),Age!$A:$A,Age!$C:$C)*(1-($M63+RIGHT(U$4,4)*1-2016-ROUNDDOWN($M63+RIGHT(U$4,4)*1-2016,0)))+LOOKUP(ROUNDUP($M63+RIGHT(U$4,4)*1-2016,0),Age!$A:$A,Age!$C:$C)*(($M63+RIGHT(U$4,4)*1-2016-ROUNDDOWN($M63+RIGHT(U$4,4)*1-2016,0))))*IF($M63+RIGHT(U$4,4)*1-2016&gt;27,1,INDEX([1]Hitters!$BG:$BG,MATCH($A63,[1]Hitters!$A:$A,0))),T63*(1-(1-(LOOKUP(ROUNDDOWN($M63+RIGHT(U$4,4)*1-2016,0),Age!$A:$A,Age!$L:$L)*(1-($M63+RIGHT(U$4,4)*1-2016-ROUNDDOWN($M63+RIGHT(U$4,4)*1-2016,0)))+LOOKUP(ROUNDUP($M63+RIGHT(U$4,4)*1-2016,0),Age!$A:$A,Age!$L:$L)*(($M63+RIGHT(U$4,4)*1-2016-ROUNDDOWN($M63+RIGHT(U$4,4)*1-2016,0)))))*IF($M63+RIGHT(U$4,4)*1-2016&gt;27,1,INDEX([1]Pitchers!$BE:$BE,MATCH($A63,[1]Pitchers!$A:$A,0)))))</f>
        <v>0.21615447697947948</v>
      </c>
      <c r="V63" s="97">
        <f>IF($D63&gt;1,U63+(LOOKUP(ROUNDDOWN($M63+RIGHT(V$4,4)*1-2016,0),Age!$A:$A,Age!$C:$C)*(1-($M63+RIGHT(V$4,4)*1-2016-ROUNDDOWN($M63+RIGHT(V$4,4)*1-2016,0)))+LOOKUP(ROUNDUP($M63+RIGHT(V$4,4)*1-2016,0),Age!$A:$A,Age!$C:$C)*(($M63+RIGHT(V$4,4)*1-2016-ROUNDDOWN($M63+RIGHT(V$4,4)*1-2016,0))))*IF($M63+RIGHT(V$4,4)*1-2016&gt;27,1,INDEX([1]Hitters!$BG:$BG,MATCH($A63,[1]Hitters!$A:$A,0))),U63*(1-(1-(LOOKUP(ROUNDDOWN($M63+RIGHT(V$4,4)*1-2016,0),Age!$A:$A,Age!$L:$L)*(1-($M63+RIGHT(V$4,4)*1-2016-ROUNDDOWN($M63+RIGHT(V$4,4)*1-2016,0)))+LOOKUP(ROUNDUP($M63+RIGHT(V$4,4)*1-2016,0),Age!$A:$A,Age!$L:$L)*(($M63+RIGHT(V$4,4)*1-2016-ROUNDDOWN($M63+RIGHT(V$4,4)*1-2016,0)))))*IF($M63+RIGHT(V$4,4)*1-2016&gt;27,1,INDEX([1]Pitchers!$BE:$BE,MATCH($A63,[1]Pitchers!$A:$A,0)))))</f>
        <v>0.20735447697947948</v>
      </c>
      <c r="W63" s="97">
        <f>IF($D63&gt;1,V63+(LOOKUP(ROUNDDOWN($M63+RIGHT(W$4,4)*1-2016,0),Age!$A:$A,Age!$C:$C)*(1-($M63+RIGHT(W$4,4)*1-2016-ROUNDDOWN($M63+RIGHT(W$4,4)*1-2016,0)))+LOOKUP(ROUNDUP($M63+RIGHT(W$4,4)*1-2016,0),Age!$A:$A,Age!$C:$C)*(($M63+RIGHT(W$4,4)*1-2016-ROUNDDOWN($M63+RIGHT(W$4,4)*1-2016,0))))*IF($M63+RIGHT(W$4,4)*1-2016&gt;27,1,INDEX([1]Hitters!$BG:$BG,MATCH($A63,[1]Hitters!$A:$A,0))),V63*(1-(1-(LOOKUP(ROUNDDOWN($M63+RIGHT(W$4,4)*1-2016,0),Age!$A:$A,Age!$L:$L)*(1-($M63+RIGHT(W$4,4)*1-2016-ROUNDDOWN($M63+RIGHT(W$4,4)*1-2016,0)))+LOOKUP(ROUNDUP($M63+RIGHT(W$4,4)*1-2016,0),Age!$A:$A,Age!$L:$L)*(($M63+RIGHT(W$4,4)*1-2016-ROUNDDOWN($M63+RIGHT(W$4,4)*1-2016,0)))))*IF($M63+RIGHT(W$4,4)*1-2016&gt;27,1,INDEX([1]Pitchers!$BE:$BE,MATCH($A63,[1]Pitchers!$A:$A,0)))))</f>
        <v>0.19855447697947948</v>
      </c>
      <c r="X63" s="97">
        <f>IF($D63&gt;1,W63+(LOOKUP(ROUNDDOWN($M63+RIGHT(X$4,4)*1-2016,0),Age!$A:$A,Age!$C:$C)*(1-($M63+RIGHT(X$4,4)*1-2016-ROUNDDOWN($M63+RIGHT(X$4,4)*1-2016,0)))+LOOKUP(ROUNDUP($M63+RIGHT(X$4,4)*1-2016,0),Age!$A:$A,Age!$C:$C)*(($M63+RIGHT(X$4,4)*1-2016-ROUNDDOWN($M63+RIGHT(X$4,4)*1-2016,0))))*IF($M63+RIGHT(X$4,4)*1-2016&gt;27,1,INDEX([1]Hitters!$BG:$BG,MATCH($A63,[1]Hitters!$A:$A,0))),W63*(1-(1-(LOOKUP(ROUNDDOWN($M63+RIGHT(X$4,4)*1-2016,0),Age!$A:$A,Age!$L:$L)*(1-($M63+RIGHT(X$4,4)*1-2016-ROUNDDOWN($M63+RIGHT(X$4,4)*1-2016,0)))+LOOKUP(ROUNDUP($M63+RIGHT(X$4,4)*1-2016,0),Age!$A:$A,Age!$L:$L)*(($M63+RIGHT(X$4,4)*1-2016-ROUNDDOWN($M63+RIGHT(X$4,4)*1-2016,0)))))*IF($M63+RIGHT(X$4,4)*1-2016&gt;27,1,INDEX([1]Pitchers!$BE:$BE,MATCH($A63,[1]Pitchers!$A:$A,0)))))</f>
        <v>0.18975447697947948</v>
      </c>
      <c r="Y63" s="97">
        <f>IF($D63&gt;1,X63+(LOOKUP(ROUNDDOWN($M63+RIGHT(Y$4,4)*1-2016,0),Age!$A:$A,Age!$C:$C)*(1-($M63+RIGHT(Y$4,4)*1-2016-ROUNDDOWN($M63+RIGHT(Y$4,4)*1-2016,0)))+LOOKUP(ROUNDUP($M63+RIGHT(Y$4,4)*1-2016,0),Age!$A:$A,Age!$C:$C)*(($M63+RIGHT(Y$4,4)*1-2016-ROUNDDOWN($M63+RIGHT(Y$4,4)*1-2016,0))))*IF($M63+RIGHT(Y$4,4)*1-2016&gt;27,1,INDEX([1]Hitters!$BG:$BG,MATCH($A63,[1]Hitters!$A:$A,0))),X63*(1-(1-(LOOKUP(ROUNDDOWN($M63+RIGHT(Y$4,4)*1-2016,0),Age!$A:$A,Age!$L:$L)*(1-($M63+RIGHT(Y$4,4)*1-2016-ROUNDDOWN($M63+RIGHT(Y$4,4)*1-2016,0)))+LOOKUP(ROUNDUP($M63+RIGHT(Y$4,4)*1-2016,0),Age!$A:$A,Age!$L:$L)*(($M63+RIGHT(Y$4,4)*1-2016-ROUNDDOWN($M63+RIGHT(Y$4,4)*1-2016,0)))))*IF($M63+RIGHT(Y$4,4)*1-2016&gt;27,1,INDEX([1]Pitchers!$BE:$BE,MATCH($A63,[1]Pitchers!$A:$A,0)))))</f>
        <v>0.18095447697947947</v>
      </c>
      <c r="Z63" s="97">
        <f>IF($D63&gt;1,Y63+(LOOKUP(ROUNDDOWN($M63+RIGHT(Z$4,4)*1-2016,0),Age!$A:$A,Age!$C:$C)*(1-($M63+RIGHT(Z$4,4)*1-2016-ROUNDDOWN($M63+RIGHT(Z$4,4)*1-2016,0)))+LOOKUP(ROUNDUP($M63+RIGHT(Z$4,4)*1-2016,0),Age!$A:$A,Age!$C:$C)*(($M63+RIGHT(Z$4,4)*1-2016-ROUNDDOWN($M63+RIGHT(Z$4,4)*1-2016,0))))*IF($M63+RIGHT(Z$4,4)*1-2016&gt;27,1,INDEX([1]Hitters!$BG:$BG,MATCH($A63,[1]Hitters!$A:$A,0))),Y63*(1-(1-(LOOKUP(ROUNDDOWN($M63+RIGHT(Z$4,4)*1-2016,0),Age!$A:$A,Age!$L:$L)*(1-($M63+RIGHT(Z$4,4)*1-2016-ROUNDDOWN($M63+RIGHT(Z$4,4)*1-2016,0)))+LOOKUP(ROUNDUP($M63+RIGHT(Z$4,4)*1-2016,0),Age!$A:$A,Age!$L:$L)*(($M63+RIGHT(Z$4,4)*1-2016-ROUNDDOWN($M63+RIGHT(Z$4,4)*1-2016,0)))))*IF($M63+RIGHT(Z$4,4)*1-2016&gt;27,1,INDEX([1]Pitchers!$BE:$BE,MATCH($A63,[1]Pitchers!$A:$A,0)))))</f>
        <v>0.17215447697947947</v>
      </c>
      <c r="AA63" s="96">
        <f>IF($D63=0,0,IF($D63=1,INDEX([1]Pitchers!$FK:$FK,MATCH($A63,[1]Pitchers!$A:$A,0)),MAX(-16,IF($D63=10,-16,IF($D63&lt;2,0,INDEX([1]Hitters!$AZ:$AZ,MATCH($A63,[1]Hitters!$A:$A,0)))))))</f>
        <v>-4.0203000554869783</v>
      </c>
      <c r="AB63" s="96">
        <f>IF($D63=0,0,IF($D63=1,INDEX([1]Pitchers!$FK:$FK,MATCH($A63,[1]Pitchers!$A:$A,0)),MAX(-16,IF($D63=2,AA63-MIN(0.75,0.25*(RIGHT(AB$4,4)*1-(RIGHT($AD$4,4)*1)+0.25)*(1-MIN(0.75,INDEX([1]Hitters!$CF:$CF,MATCH($A63,[1]Hitters!$A:$A,0)))/0.75*1)+INDEX([1]Hitters!$CF:$CF,MATCH($A63,[1]Hitters!$A:$A,0)))/0.75*1,IF($D63&gt;6,(AA63-MIN(0.75,0.25*(RIGHT(AB$4,4)*1-(RIGHT($AD$4,4)*1)+0.25)*(1-MIN(0.75,INDEX([1]Hitters!$CF:$CF,MATCH($A63,[1]Hitters!$A:$A,0)))/0.75*1)+INDEX([1]Hitters!$CF:$CF,MATCH($A63,[1]Hitters!$A:$A,0)))/0.75*($M63+RIGHT(AB$4,4)*1-RIGHT($AA$4,4)*1+10)*0.05),IF($D63=3,(AA63-MIN(0.75,0.25*(RIGHT(AB$4,4)*1-(RIGHT($AD$4,4)*1)+0.25)*(1-MIN(0.75,INDEX([1]Hitters!$CF:$CF,MATCH($A63,[1]Hitters!$A:$A,0)))/0.75*1)+INDEX([1]Hitters!$CF:$CF,MATCH($A63,[1]Hitters!$A:$A,0)))/0.75*($M63+RIGHT(AB$4,4)*1-RIGHT($AA$4,4)*1-27)*0.1),(AA63-MIN(0.75,0.25*(RIGHT(AB$4,4)*1-(RIGHT($AD$4,4)*1)+0.25)*(1-MIN(0.75,INDEX([1]Hitters!$CF:$CF,MATCH($A63,[1]Hitters!$A:$A,0)))/0.75*1)+INDEX([1]Hitters!$CF:$CF,MATCH($A63,[1]Hitters!$A:$A,0)))/0.75*($M63+RIGHT(AB$4,4)*1-RIGHT($AA$4,4)*1-20)*0.094)))))))</f>
        <v>-6.3557167221536526</v>
      </c>
      <c r="AC63" s="96">
        <f>IF($D63=0,0,IF($D63=1,INDEX([1]Pitchers!$FK:$FK,MATCH($A63,[1]Pitchers!$A:$A,0)),MAX(-16,IF($D63=2,AB63-MIN(0.75,0.25*(RIGHT(AC$4,4)*1-(RIGHT($AD$4,4)*1)+0.25)*(1-MIN(0.75,INDEX([1]Hitters!$CF:$CF,MATCH($A63,[1]Hitters!$A:$A,0)))/0.75*1)+INDEX([1]Hitters!$CF:$CF,MATCH($A63,[1]Hitters!$A:$A,0)))/0.75*1,IF($D63&gt;6,(AB63-MIN(0.75,0.25*(RIGHT(AC$4,4)*1-(RIGHT($AD$4,4)*1)+0.25)*(1-MIN(0.75,INDEX([1]Hitters!$CF:$CF,MATCH($A63,[1]Hitters!$A:$A,0)))/0.75*1)+INDEX([1]Hitters!$CF:$CF,MATCH($A63,[1]Hitters!$A:$A,0)))/0.75*($M63+RIGHT(AC$4,4)*1-RIGHT($AA$4,4)*1+10)*0.05),IF($D63=3,(AB63-MIN(0.75,0.25*(RIGHT(AC$4,4)*1-(RIGHT($AD$4,4)*1)+0.25)*(1-MIN(0.75,INDEX([1]Hitters!$CF:$CF,MATCH($A63,[1]Hitters!$A:$A,0)))/0.75*1)+INDEX([1]Hitters!$CF:$CF,MATCH($A63,[1]Hitters!$A:$A,0)))/0.75*($M63+RIGHT(AC$4,4)*1-RIGHT($AA$4,4)*1-27)*0.1),(AB63-MIN(0.75,0.25*(RIGHT(AC$4,4)*1-(RIGHT($AD$4,4)*1)+0.25)*(1-MIN(0.75,INDEX([1]Hitters!$CF:$CF,MATCH($A63,[1]Hitters!$A:$A,0)))/0.75*1)+INDEX([1]Hitters!$CF:$CF,MATCH($A63,[1]Hitters!$A:$A,0)))/0.75*($M63+RIGHT(AC$4,4)*1-RIGHT($AA$4,4)*1-20)*0.094)))))))</f>
        <v>-8.7411333888203266</v>
      </c>
      <c r="AD63" s="96">
        <f>IF($D63=0,0,IF($D63=1,INDEX([1]Pitchers!$FK:$FK,MATCH($A63,[1]Pitchers!$A:$A,0)),MAX(-16,IF($D63=2,AC63-MIN(0.75,0.25*(RIGHT(AD$4,4)*1-(RIGHT($AD$4,4)*1)+0.25)*(1-MIN(0.75,INDEX([1]Hitters!$CF:$CF,MATCH($A63,[1]Hitters!$A:$A,0)))/0.75*1)+INDEX([1]Hitters!$CF:$CF,MATCH($A63,[1]Hitters!$A:$A,0)))/0.75*1,IF($D63&gt;6,(AC63-MIN(0.75,0.25*(RIGHT(AD$4,4)*1-(RIGHT($AD$4,4)*1)+0.25)*(1-MIN(0.75,INDEX([1]Hitters!$CF:$CF,MATCH($A63,[1]Hitters!$A:$A,0)))/0.75*1)+INDEX([1]Hitters!$CF:$CF,MATCH($A63,[1]Hitters!$A:$A,0)))/0.75*($M63+RIGHT(AD$4,4)*1-RIGHT($AA$4,4)*1+10)*0.05),IF($D63=3,(AC63-MIN(0.75,0.25*(RIGHT(AD$4,4)*1-(RIGHT($AD$4,4)*1)+0.25)*(1-MIN(0.75,INDEX([1]Hitters!$CF:$CF,MATCH($A63,[1]Hitters!$A:$A,0)))/0.75*1)+INDEX([1]Hitters!$CF:$CF,MATCH($A63,[1]Hitters!$A:$A,0)))/0.75*($M63+RIGHT(AD$4,4)*1-RIGHT($AA$4,4)*1-27)*0.1),(AC63-MIN(0.75,0.25*(RIGHT(AD$4,4)*1-(RIGHT($AD$4,4)*1)+0.25)*(1-MIN(0.75,INDEX([1]Hitters!$CF:$CF,MATCH($A63,[1]Hitters!$A:$A,0)))/0.75*1)+INDEX([1]Hitters!$CF:$CF,MATCH($A63,[1]Hitters!$A:$A,0)))/0.75*($M63+RIGHT(AD$4,4)*1-RIGHT($AA$4,4)*1-20)*0.094)))))))</f>
        <v>-11.176550055487001</v>
      </c>
      <c r="AE63" s="96">
        <f>IF($D63=0,0,IF($D63=1,INDEX([1]Pitchers!$FK:$FK,MATCH($A63,[1]Pitchers!$A:$A,0)),MAX(-16,IF($D63=2,AD63-MIN(0.75,0.25*(RIGHT(AE$4,4)*1-(RIGHT($AD$4,4)*1)+0.25)*(1-MIN(0.75,INDEX([1]Hitters!$CF:$CF,MATCH($A63,[1]Hitters!$A:$A,0)))/0.75*1)+INDEX([1]Hitters!$CF:$CF,MATCH($A63,[1]Hitters!$A:$A,0)))/0.75*1,IF($D63&gt;6,(AD63-MIN(0.75,0.25*(RIGHT(AE$4,4)*1-(RIGHT($AD$4,4)*1)+0.25)*(1-MIN(0.75,INDEX([1]Hitters!$CF:$CF,MATCH($A63,[1]Hitters!$A:$A,0)))/0.75*1)+INDEX([1]Hitters!$CF:$CF,MATCH($A63,[1]Hitters!$A:$A,0)))/0.75*($M63+RIGHT(AE$4,4)*1-RIGHT($AA$4,4)*1+10)*0.05),IF($D63=3,(AD63-MIN(0.75,0.25*(RIGHT(AE$4,4)*1-(RIGHT($AD$4,4)*1)+0.25)*(1-MIN(0.75,INDEX([1]Hitters!$CF:$CF,MATCH($A63,[1]Hitters!$A:$A,0)))/0.75*1)+INDEX([1]Hitters!$CF:$CF,MATCH($A63,[1]Hitters!$A:$A,0)))/0.75*($M63+RIGHT(AE$4,4)*1-RIGHT($AA$4,4)*1-27)*0.1),(AD63-MIN(0.75,0.25*(RIGHT(AE$4,4)*1-(RIGHT($AD$4,4)*1)+0.25)*(1-MIN(0.75,INDEX([1]Hitters!$CF:$CF,MATCH($A63,[1]Hitters!$A:$A,0)))/0.75*1)+INDEX([1]Hitters!$CF:$CF,MATCH($A63,[1]Hitters!$A:$A,0)))/0.75*($M63+RIGHT(AE$4,4)*1-RIGHT($AA$4,4)*1-20)*0.094)))))))</f>
        <v>-13.661966722153675</v>
      </c>
      <c r="AF63" s="96">
        <f>IF($D63=0,0,IF($D63=1,INDEX([1]Pitchers!$FK:$FK,MATCH($A63,[1]Pitchers!$A:$A,0)),MAX(-16,IF($D63=2,AE63-MIN(0.75,0.25*(RIGHT(AF$4,4)*1-(RIGHT($AD$4,4)*1)+0.25)*(1-MIN(0.75,INDEX([1]Hitters!$CF:$CF,MATCH($A63,[1]Hitters!$A:$A,0)))/0.75*1)+INDEX([1]Hitters!$CF:$CF,MATCH($A63,[1]Hitters!$A:$A,0)))/0.75*1,IF($D63&gt;6,(AE63-MIN(0.75,0.25*(RIGHT(AF$4,4)*1-(RIGHT($AD$4,4)*1)+0.25)*(1-MIN(0.75,INDEX([1]Hitters!$CF:$CF,MATCH($A63,[1]Hitters!$A:$A,0)))/0.75*1)+INDEX([1]Hitters!$CF:$CF,MATCH($A63,[1]Hitters!$A:$A,0)))/0.75*($M63+RIGHT(AF$4,4)*1-RIGHT($AA$4,4)*1+10)*0.05),IF($D63=3,(AE63-MIN(0.75,0.25*(RIGHT(AF$4,4)*1-(RIGHT($AD$4,4)*1)+0.25)*(1-MIN(0.75,INDEX([1]Hitters!$CF:$CF,MATCH($A63,[1]Hitters!$A:$A,0)))/0.75*1)+INDEX([1]Hitters!$CF:$CF,MATCH($A63,[1]Hitters!$A:$A,0)))/0.75*($M63+RIGHT(AF$4,4)*1-RIGHT($AA$4,4)*1-27)*0.1),(AE63-MIN(0.75,0.25*(RIGHT(AF$4,4)*1-(RIGHT($AD$4,4)*1)+0.25)*(1-MIN(0.75,INDEX([1]Hitters!$CF:$CF,MATCH($A63,[1]Hitters!$A:$A,0)))/0.75*1)+INDEX([1]Hitters!$CF:$CF,MATCH($A63,[1]Hitters!$A:$A,0)))/0.75*($M63+RIGHT(AF$4,4)*1-RIGHT($AA$4,4)*1-20)*0.094)))))))</f>
        <v>-16</v>
      </c>
      <c r="AG63" s="96">
        <f>IF($D63=0,0,IF($D63=1,INDEX([1]Pitchers!$FK:$FK,MATCH($A63,[1]Pitchers!$A:$A,0)),MAX(-16,IF($D63=2,AF63-MIN(0.75,0.25*(RIGHT(AG$4,4)*1-(RIGHT($AD$4,4)*1)+0.25)*(1-MIN(0.75,INDEX([1]Hitters!$CF:$CF,MATCH($A63,[1]Hitters!$A:$A,0)))/0.75*1)+INDEX([1]Hitters!$CF:$CF,MATCH($A63,[1]Hitters!$A:$A,0)))/0.75*1,IF($D63&gt;6,(AF63-MIN(0.75,0.25*(RIGHT(AG$4,4)*1-(RIGHT($AD$4,4)*1)+0.25)*(1-MIN(0.75,INDEX([1]Hitters!$CF:$CF,MATCH($A63,[1]Hitters!$A:$A,0)))/0.75*1)+INDEX([1]Hitters!$CF:$CF,MATCH($A63,[1]Hitters!$A:$A,0)))/0.75*($M63+RIGHT(AG$4,4)*1-RIGHT($AA$4,4)*1+10)*0.05),IF($D63=3,(AF63-MIN(0.75,0.25*(RIGHT(AG$4,4)*1-(RIGHT($AD$4,4)*1)+0.25)*(1-MIN(0.75,INDEX([1]Hitters!$CF:$CF,MATCH($A63,[1]Hitters!$A:$A,0)))/0.75*1)+INDEX([1]Hitters!$CF:$CF,MATCH($A63,[1]Hitters!$A:$A,0)))/0.75*($M63+RIGHT(AG$4,4)*1-RIGHT($AA$4,4)*1-27)*0.1),(AF63-MIN(0.75,0.25*(RIGHT(AG$4,4)*1-(RIGHT($AD$4,4)*1)+0.25)*(1-MIN(0.75,INDEX([1]Hitters!$CF:$CF,MATCH($A63,[1]Hitters!$A:$A,0)))/0.75*1)+INDEX([1]Hitters!$CF:$CF,MATCH($A63,[1]Hitters!$A:$A,0)))/0.75*($M63+RIGHT(AG$4,4)*1-RIGHT($AA$4,4)*1-20)*0.094)))))))</f>
        <v>-16</v>
      </c>
      <c r="AH63" s="96">
        <f>IF($D63=0,0,IF($D63=1,INDEX([1]Pitchers!$FK:$FK,MATCH($A63,[1]Pitchers!$A:$A,0)),MAX(-16,IF($D63=2,AG63-MIN(0.75,0.25*(RIGHT(AH$4,4)*1-(RIGHT($AD$4,4)*1)+0.25)*(1-MIN(0.75,INDEX([1]Hitters!$CF:$CF,MATCH($A63,[1]Hitters!$A:$A,0)))/0.75*1)+INDEX([1]Hitters!$CF:$CF,MATCH($A63,[1]Hitters!$A:$A,0)))/0.75*1,IF($D63&gt;6,(AG63-MIN(0.75,0.25*(RIGHT(AH$4,4)*1-(RIGHT($AD$4,4)*1)+0.25)*(1-MIN(0.75,INDEX([1]Hitters!$CF:$CF,MATCH($A63,[1]Hitters!$A:$A,0)))/0.75*1)+INDEX([1]Hitters!$CF:$CF,MATCH($A63,[1]Hitters!$A:$A,0)))/0.75*($M63+RIGHT(AH$4,4)*1-RIGHT($AA$4,4)*1+10)*0.05),IF($D63=3,(AG63-MIN(0.75,0.25*(RIGHT(AH$4,4)*1-(RIGHT($AD$4,4)*1)+0.25)*(1-MIN(0.75,INDEX([1]Hitters!$CF:$CF,MATCH($A63,[1]Hitters!$A:$A,0)))/0.75*1)+INDEX([1]Hitters!$CF:$CF,MATCH($A63,[1]Hitters!$A:$A,0)))/0.75*($M63+RIGHT(AH$4,4)*1-RIGHT($AA$4,4)*1-27)*0.1),(AG63-MIN(0.75,0.25*(RIGHT(AH$4,4)*1-(RIGHT($AD$4,4)*1)+0.25)*(1-MIN(0.75,INDEX([1]Hitters!$CF:$CF,MATCH($A63,[1]Hitters!$A:$A,0)))/0.75*1)+INDEX([1]Hitters!$CF:$CF,MATCH($A63,[1]Hitters!$A:$A,0)))/0.75*($M63+RIGHT(AH$4,4)*1-RIGHT($AA$4,4)*1-20)*0.094)))))))</f>
        <v>-16</v>
      </c>
      <c r="AI63" s="96">
        <f>IF($D63=0,0,IF($D63=1,INDEX([1]Pitchers!$FK:$FK,MATCH($A63,[1]Pitchers!$A:$A,0)),MAX(-16,IF($D63=2,AH63-MIN(0.75,0.25*(RIGHT(AI$4,4)*1-(RIGHT($AD$4,4)*1)+0.25)*(1-MIN(0.75,INDEX([1]Hitters!$CF:$CF,MATCH($A63,[1]Hitters!$A:$A,0)))/0.75*1)+INDEX([1]Hitters!$CF:$CF,MATCH($A63,[1]Hitters!$A:$A,0)))/0.75*1,IF($D63&gt;6,(AH63-MIN(0.75,0.25*(RIGHT(AI$4,4)*1-(RIGHT($AD$4,4)*1)+0.25)*(1-MIN(0.75,INDEX([1]Hitters!$CF:$CF,MATCH($A63,[1]Hitters!$A:$A,0)))/0.75*1)+INDEX([1]Hitters!$CF:$CF,MATCH($A63,[1]Hitters!$A:$A,0)))/0.75*($M63+RIGHT(AI$4,4)*1-RIGHT($AA$4,4)*1+10)*0.05),IF($D63=3,(AH63-MIN(0.75,0.25*(RIGHT(AI$4,4)*1-(RIGHT($AD$4,4)*1)+0.25)*(1-MIN(0.75,INDEX([1]Hitters!$CF:$CF,MATCH($A63,[1]Hitters!$A:$A,0)))/0.75*1)+INDEX([1]Hitters!$CF:$CF,MATCH($A63,[1]Hitters!$A:$A,0)))/0.75*($M63+RIGHT(AI$4,4)*1-RIGHT($AA$4,4)*1-27)*0.1),(AH63-MIN(0.75,0.25*(RIGHT(AI$4,4)*1-(RIGHT($AD$4,4)*1)+0.25)*(1-MIN(0.75,INDEX([1]Hitters!$CF:$CF,MATCH($A63,[1]Hitters!$A:$A,0)))/0.75*1)+INDEX([1]Hitters!$CF:$CF,MATCH($A63,[1]Hitters!$A:$A,0)))/0.75*($M63+RIGHT(AI$4,4)*1-RIGHT($AA$4,4)*1-20)*0.094)))))))</f>
        <v>-16</v>
      </c>
      <c r="AJ63" s="96">
        <f>IF($D63=0,0,IF($D63=1,INDEX([1]Pitchers!$FK:$FK,MATCH($A63,[1]Pitchers!$A:$A,0)),MAX(-16,IF($D63=2,AI63-MIN(0.75,0.25*(RIGHT(AJ$4,4)*1-(RIGHT($AD$4,4)*1)+0.25)*(1-MIN(0.75,INDEX([1]Hitters!$CF:$CF,MATCH($A63,[1]Hitters!$A:$A,0)))/0.75*1)+INDEX([1]Hitters!$CF:$CF,MATCH($A63,[1]Hitters!$A:$A,0)))/0.75*1,IF($D63&gt;6,(AI63-MIN(0.75,0.25*(RIGHT(AJ$4,4)*1-(RIGHT($AD$4,4)*1)+0.25)*(1-MIN(0.75,INDEX([1]Hitters!$CF:$CF,MATCH($A63,[1]Hitters!$A:$A,0)))/0.75*1)+INDEX([1]Hitters!$CF:$CF,MATCH($A63,[1]Hitters!$A:$A,0)))/0.75*($M63+RIGHT(AJ$4,4)*1-RIGHT($AA$4,4)*1+10)*0.05),IF($D63=3,(AI63-MIN(0.75,0.25*(RIGHT(AJ$4,4)*1-(RIGHT($AD$4,4)*1)+0.25)*(1-MIN(0.75,INDEX([1]Hitters!$CF:$CF,MATCH($A63,[1]Hitters!$A:$A,0)))/0.75*1)+INDEX([1]Hitters!$CF:$CF,MATCH($A63,[1]Hitters!$A:$A,0)))/0.75*($M63+RIGHT(AJ$4,4)*1-RIGHT($AA$4,4)*1-27)*0.1),(AI63-MIN(0.75,0.25*(RIGHT(AJ$4,4)*1-(RIGHT($AD$4,4)*1)+0.25)*(1-MIN(0.75,INDEX([1]Hitters!$CF:$CF,MATCH($A63,[1]Hitters!$A:$A,0)))/0.75*1)+INDEX([1]Hitters!$CF:$CF,MATCH($A63,[1]Hitters!$A:$A,0)))/0.75*($M63+RIGHT(AJ$4,4)*1-RIGHT($AA$4,4)*1-20)*0.094)))))))</f>
        <v>-16</v>
      </c>
      <c r="AK63" s="96">
        <f>IF($D63=0,0,IF($D63=1,INDEX([1]Pitchers!$FK:$FK,MATCH($A63,[1]Pitchers!$A:$A,0)),MAX(-16,IF($D63=2,AJ63-MIN(0.75,0.25*(RIGHT(AK$4,4)*1-(RIGHT($AD$4,4)*1)+0.25)*(1-MIN(0.75,INDEX([1]Hitters!$CF:$CF,MATCH($A63,[1]Hitters!$A:$A,0)))/0.75*1)+INDEX([1]Hitters!$CF:$CF,MATCH($A63,[1]Hitters!$A:$A,0)))/0.75*1,IF($D63&gt;6,(AJ63-MIN(0.75,0.25*(RIGHT(AK$4,4)*1-(RIGHT($AD$4,4)*1)+0.25)*(1-MIN(0.75,INDEX([1]Hitters!$CF:$CF,MATCH($A63,[1]Hitters!$A:$A,0)))/0.75*1)+INDEX([1]Hitters!$CF:$CF,MATCH($A63,[1]Hitters!$A:$A,0)))/0.75*($M63+RIGHT(AK$4,4)*1-RIGHT($AA$4,4)*1+10)*0.05),IF($D63=3,(AJ63-MIN(0.75,0.25*(RIGHT(AK$4,4)*1-(RIGHT($AD$4,4)*1)+0.25)*(1-MIN(0.75,INDEX([1]Hitters!$CF:$CF,MATCH($A63,[1]Hitters!$A:$A,0)))/0.75*1)+INDEX([1]Hitters!$CF:$CF,MATCH($A63,[1]Hitters!$A:$A,0)))/0.75*($M63+RIGHT(AK$4,4)*1-RIGHT($AA$4,4)*1-27)*0.1),(AJ63-MIN(0.75,0.25*(RIGHT(AK$4,4)*1-(RIGHT($AD$4,4)*1)+0.25)*(1-MIN(0.75,INDEX([1]Hitters!$CF:$CF,MATCH($A63,[1]Hitters!$A:$A,0)))/0.75*1)+INDEX([1]Hitters!$CF:$CF,MATCH($A63,[1]Hitters!$A:$A,0)))/0.75*($M63+RIGHT(AK$4,4)*1-RIGHT($AA$4,4)*1-20)*0.094)))))))</f>
        <v>-16</v>
      </c>
      <c r="AL63" s="96">
        <f>IF($D63=0,0,IF($D63=1,INDEX([1]Pitchers!$FK:$FK,MATCH($A63,[1]Pitchers!$A:$A,0)),MAX(-16,IF($D63=2,AK63-MIN(0.75,0.25*(RIGHT(AL$4,4)*1-(RIGHT($AD$4,4)*1)+0.25)*(1-MIN(0.75,INDEX([1]Hitters!$CF:$CF,MATCH($A63,[1]Hitters!$A:$A,0)))/0.75*1)+INDEX([1]Hitters!$CF:$CF,MATCH($A63,[1]Hitters!$A:$A,0)))/0.75*1,IF($D63&gt;6,(AK63-MIN(0.75,0.25*(RIGHT(AL$4,4)*1-(RIGHT($AD$4,4)*1)+0.25)*(1-MIN(0.75,INDEX([1]Hitters!$CF:$CF,MATCH($A63,[1]Hitters!$A:$A,0)))/0.75*1)+INDEX([1]Hitters!$CF:$CF,MATCH($A63,[1]Hitters!$A:$A,0)))/0.75*($M63+RIGHT(AL$4,4)*1-RIGHT($AA$4,4)*1+10)*0.05),IF($D63=3,(AK63-MIN(0.75,0.25*(RIGHT(AL$4,4)*1-(RIGHT($AD$4,4)*1)+0.25)*(1-MIN(0.75,INDEX([1]Hitters!$CF:$CF,MATCH($A63,[1]Hitters!$A:$A,0)))/0.75*1)+INDEX([1]Hitters!$CF:$CF,MATCH($A63,[1]Hitters!$A:$A,0)))/0.75*($M63+RIGHT(AL$4,4)*1-RIGHT($AA$4,4)*1-27)*0.1),(AK63-MIN(0.75,0.25*(RIGHT(AL$4,4)*1-(RIGHT($AD$4,4)*1)+0.25)*(1-MIN(0.75,INDEX([1]Hitters!$CF:$CF,MATCH($A63,[1]Hitters!$A:$A,0)))/0.75*1)+INDEX([1]Hitters!$CF:$CF,MATCH($A63,[1]Hitters!$A:$A,0)))/0.75*($M63+RIGHT(AL$4,4)*1-RIGHT($AA$4,4)*1-20)*0.094)))))))</f>
        <v>-16</v>
      </c>
      <c r="AM63" s="98">
        <f>MAX(IF($D63=0,20,IF($D63=1,60,150)),MAX(0,IF($D63&gt;1,INDEX([1]Hitters!$ER:$ER,MATCH($A63,[1]Hitters!$A:$A,0))*(0.4+MAX(0,0.6*MIN(1,(IF(O63="",0,(((4.25+(O63-0.263)*4.2)^(((4.25+(O63-0.263)*4.2)+(4.25-AA63*600/600*4.2/600))^0.285))/((4.25+(O63-0.263)*4.2)^(((4.25+(O63-0.263)*4.2)+(4.25-AA63*600/600*4.2/600))^0.285)+(4.25-AA63*600/600*4.2/600)^(((4.25+(O63-0.263)*4.2)+(4.25-AA63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63,[1]Pitchers!$A:$A,0))))*IF($D63&lt;2,(0.4+0.6*MAX(0,MIN(1,IF($D63=0,((4.25)^(((4.25)+(4.25-(4-O63)*4.25/4*1/9))^0.285)/((4.25)^(((4.25)+(4.25-(4-O63)*4.25/4*1/9))^0.285)+(4.25-(4-O63)*4.25/4*1/9)^(((4.25)+(4.25-(4-O63)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63)))/0.5345*0.0009131+0.0104414*(3.74-MIN(3.74,O63)))*50,(((4.25+(AA63-0.263)*0.32*198*MAX(6,198/33)/198)^(((4.25+(AA63-0.263)*0.32*198*MAX(6,198/33)/198)+(4.25-(4-O63)*4.25/4*MAX(6,198/33)/9))^0.285)/((4.25+(AA63-0.263)*0.32*198*MAX(6,198/33)/198)^(((4.25+(AA63-0.263)*0.32*198*MAX(6,198/33)/198)+(4.25-(4-O63)*4.25/4*MAX(6,198/33)/9))^0.285)+(4.25-(4-O63)*4.25/4*MAX(6,198/33)/9)^(((4.25+(AA63-0.263)*0.32*198*MAX(6,198/33)/198)+(4.25-(4-O63)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63=0,50,198)/0.0065))),1))</f>
        <v>418.620859836644</v>
      </c>
      <c r="AN63" s="98">
        <f t="shared" si="71"/>
        <v>301.72271305770607</v>
      </c>
      <c r="AO63" s="98">
        <f t="shared" si="72"/>
        <v>194.09191060306679</v>
      </c>
      <c r="AP63" s="98">
        <f t="shared" si="73"/>
        <v>150</v>
      </c>
      <c r="AQ63" s="98">
        <f t="shared" si="74"/>
        <v>150</v>
      </c>
      <c r="AR63" s="98">
        <f t="shared" si="75"/>
        <v>150</v>
      </c>
      <c r="AS63" s="98">
        <f t="shared" si="76"/>
        <v>150</v>
      </c>
      <c r="AT63" s="98">
        <f t="shared" si="77"/>
        <v>150</v>
      </c>
      <c r="AU63" s="98">
        <f t="shared" si="78"/>
        <v>150</v>
      </c>
      <c r="AV63" s="98">
        <f t="shared" si="79"/>
        <v>150</v>
      </c>
      <c r="AW63" s="98">
        <f t="shared" si="80"/>
        <v>150</v>
      </c>
      <c r="AX63" s="98">
        <f t="shared" si="81"/>
        <v>150</v>
      </c>
      <c r="AY63" s="96">
        <f t="shared" si="82"/>
        <v>1.4791436834860678</v>
      </c>
      <c r="AZ63" s="96">
        <f t="shared" si="83"/>
        <v>4.75</v>
      </c>
      <c r="BA63" s="96">
        <f t="shared" si="84"/>
        <v>1.4791436834860678</v>
      </c>
      <c r="BB63" s="96">
        <f t="shared" si="85"/>
        <v>0.65264471575780081</v>
      </c>
      <c r="BC63" s="96">
        <f t="shared" si="86"/>
        <v>0.15126619662104601</v>
      </c>
      <c r="BD63" s="96">
        <f t="shared" si="87"/>
        <v>0</v>
      </c>
      <c r="BE63" s="96">
        <f t="shared" si="88"/>
        <v>0</v>
      </c>
      <c r="BF63" s="96">
        <f t="shared" si="89"/>
        <v>0</v>
      </c>
      <c r="BG63" s="96">
        <f t="shared" si="90"/>
        <v>0</v>
      </c>
      <c r="BH63" s="96">
        <f t="shared" si="91"/>
        <v>0</v>
      </c>
      <c r="BI63" s="96">
        <f t="shared" si="92"/>
        <v>0</v>
      </c>
      <c r="BJ63" s="96">
        <f t="shared" si="93"/>
        <v>0</v>
      </c>
      <c r="BK63" s="96">
        <f t="shared" si="94"/>
        <v>0</v>
      </c>
      <c r="BL63" s="96">
        <f t="shared" si="95"/>
        <v>0</v>
      </c>
      <c r="BM63" s="129">
        <f t="shared" si="133"/>
        <v>5.25</v>
      </c>
      <c r="BN63" s="129" t="str">
        <f t="shared" si="133"/>
        <v/>
      </c>
      <c r="BO63" s="129" t="str">
        <f t="shared" si="133"/>
        <v/>
      </c>
      <c r="BP63" s="129" t="str">
        <f t="shared" si="133"/>
        <v/>
      </c>
      <c r="BQ63" s="129" t="str">
        <f t="shared" si="133"/>
        <v/>
      </c>
      <c r="BR63" s="129" t="str">
        <f t="shared" si="133"/>
        <v/>
      </c>
      <c r="BS63" s="129" t="str">
        <f t="shared" si="133"/>
        <v/>
      </c>
      <c r="BT63" s="129" t="str">
        <f t="shared" si="133"/>
        <v/>
      </c>
      <c r="BU63" s="129" t="str">
        <f t="shared" si="133"/>
        <v/>
      </c>
      <c r="BV63" s="129" t="str">
        <f t="shared" si="133"/>
        <v/>
      </c>
      <c r="BW63" s="129" t="str">
        <f t="shared" si="133"/>
        <v/>
      </c>
      <c r="BX63" s="129" t="str">
        <f t="shared" si="133"/>
        <v/>
      </c>
      <c r="BY63" s="130">
        <f t="shared" si="96"/>
        <v>12.333149467888543</v>
      </c>
      <c r="BZ63" s="130">
        <f t="shared" si="97"/>
        <v>5.9822156123655272</v>
      </c>
      <c r="CA63" s="130">
        <f t="shared" si="98"/>
        <v>1.8341678541976258</v>
      </c>
      <c r="CB63" s="130">
        <f t="shared" si="99"/>
        <v>0.5</v>
      </c>
      <c r="CC63" s="130">
        <f t="shared" si="100"/>
        <v>0.5</v>
      </c>
      <c r="CD63" s="130">
        <f t="shared" si="101"/>
        <v>0.5</v>
      </c>
      <c r="CE63" s="130">
        <f t="shared" si="102"/>
        <v>0.5</v>
      </c>
      <c r="CF63" s="130">
        <f t="shared" si="103"/>
        <v>0.5</v>
      </c>
      <c r="CG63" s="130">
        <f t="shared" si="104"/>
        <v>0.5</v>
      </c>
      <c r="CH63" s="130">
        <f t="shared" si="105"/>
        <v>0.5</v>
      </c>
      <c r="CI63" s="130">
        <f t="shared" si="106"/>
        <v>0.5</v>
      </c>
      <c r="CJ63" s="130">
        <f t="shared" si="107"/>
        <v>0.5</v>
      </c>
      <c r="CK63" s="131">
        <f t="shared" si="108"/>
        <v>1</v>
      </c>
      <c r="CL63" s="96">
        <f t="shared" si="109"/>
        <v>-3.3668379791596204E-2</v>
      </c>
      <c r="CM63" s="96">
        <f t="shared" si="110"/>
        <v>-0.4377208246901374</v>
      </c>
      <c r="CN63" s="96">
        <f t="shared" si="111"/>
        <v>-0.55014314991631674</v>
      </c>
      <c r="CO63" s="96">
        <f t="shared" si="112"/>
        <v>-0.54206999999999994</v>
      </c>
      <c r="CP63" s="96">
        <f t="shared" si="113"/>
        <v>-0.54206999999999994</v>
      </c>
      <c r="CQ63" s="96">
        <f t="shared" si="114"/>
        <v>-0.54206999999999994</v>
      </c>
      <c r="CR63" s="96">
        <f t="shared" si="115"/>
        <v>-0.54206999999999994</v>
      </c>
      <c r="CS63" s="96">
        <f t="shared" si="116"/>
        <v>-0.54206999999999994</v>
      </c>
      <c r="CT63" s="96">
        <f t="shared" si="117"/>
        <v>-0.54206999999999994</v>
      </c>
      <c r="CU63" s="96">
        <f t="shared" si="118"/>
        <v>-0.54206999999999994</v>
      </c>
      <c r="CV63" s="96">
        <f t="shared" si="119"/>
        <v>-0.54206999999999994</v>
      </c>
      <c r="CW63" s="96">
        <f t="shared" si="120"/>
        <v>-0.54206999999999994</v>
      </c>
      <c r="CX63" s="96">
        <f>MAX(0,(IF(CL63&gt;0,(CL63-ROUNDDOWN(CL63,1))/0.1*LOOKUP(ROUNDUP(CL63+81.1,1),CB!$A:$A,CB!$C:$C)+(1-(CL63-ROUNDDOWN(CL63,1))/0.1)*LOOKUP(ROUNDDOWN(CL63+81.1,1),CB!$A:$A,CB!$C:$C),(CL63-ROUNDDOWN(CL63-0.1,1))/0.1*LOOKUP(ROUNDUP(CL63+81.1,1),CB!$A:$A,CB!$C:$C)+(1-(CL63-ROUNDDOWN(CL63-0.1,1))/0.1)*LOOKUP(ROUNDDOWN(CL63+81.1,1),CB!$A:$A,CB!$C:$C))-LOOKUP(81.1,CB!$A:$A,CB!$C:$C))/(1-(BINOMDIST(97,162,0.5,TRUE)-BINOMDIST(87,162,0.5,TRUE)))*$C$2*($B$1^(LEFT(CX$4,4)*1-LEFT($BA$4,4)*1))*(37.75+CL63))</f>
        <v>0</v>
      </c>
      <c r="CY63" s="96">
        <f>MAX(0,(IF(CM63&gt;0,(CM63-ROUNDDOWN(CM63,1))/0.1*LOOKUP(ROUNDUP(CM63+81.1,1),CB!$A:$A,CB!$C:$C)+(1-(CM63-ROUNDDOWN(CM63,1))/0.1)*LOOKUP(ROUNDDOWN(CM63+81.1,1),CB!$A:$A,CB!$C:$C),(CM63-ROUNDDOWN(CM63-0.1,1))/0.1*LOOKUP(ROUNDUP(CM63+81.1,1),CB!$A:$A,CB!$C:$C)+(1-(CM63-ROUNDDOWN(CM63-0.1,1))/0.1)*LOOKUP(ROUNDDOWN(CM63+81.1,1),CB!$A:$A,CB!$C:$C))-LOOKUP(81.1,CB!$A:$A,CB!$C:$C))/(1-(BINOMDIST(97,162,0.5,TRUE)-BINOMDIST(87,162,0.5,TRUE)))*$C$2*($B$1^(LEFT(CY$4,4)*1-LEFT($BA$4,4)*1))*(37.75+CM63))</f>
        <v>0</v>
      </c>
      <c r="CZ63" s="96">
        <f>MAX(0,(IF(CN63&gt;0,(CN63-ROUNDDOWN(CN63,1))/0.1*LOOKUP(ROUNDUP(CN63+81.1,1),CB!$A:$A,CB!$C:$C)+(1-(CN63-ROUNDDOWN(CN63,1))/0.1)*LOOKUP(ROUNDDOWN(CN63+81.1,1),CB!$A:$A,CB!$C:$C),(CN63-ROUNDDOWN(CN63-0.1,1))/0.1*LOOKUP(ROUNDUP(CN63+81.1,1),CB!$A:$A,CB!$C:$C)+(1-(CN63-ROUNDDOWN(CN63-0.1,1))/0.1)*LOOKUP(ROUNDDOWN(CN63+81.1,1),CB!$A:$A,CB!$C:$C))-LOOKUP(81.1,CB!$A:$A,CB!$C:$C))/(1-(BINOMDIST(97,162,0.5,TRUE)-BINOMDIST(87,162,0.5,TRUE)))*$C$2*($B$1^(LEFT(CZ$4,4)*1-LEFT($BA$4,4)*1))*(37.75+CN63))</f>
        <v>0</v>
      </c>
      <c r="DA63" s="96">
        <f>MAX(0,(IF(CO63&gt;0,(CO63-ROUNDDOWN(CO63,1))/0.1*LOOKUP(ROUNDUP(CO63+81.1,1),CB!$A:$A,CB!$C:$C)+(1-(CO63-ROUNDDOWN(CO63,1))/0.1)*LOOKUP(ROUNDDOWN(CO63+81.1,1),CB!$A:$A,CB!$C:$C),(CO63-ROUNDDOWN(CO63-0.1,1))/0.1*LOOKUP(ROUNDUP(CO63+81.1,1),CB!$A:$A,CB!$C:$C)+(1-(CO63-ROUNDDOWN(CO63-0.1,1))/0.1)*LOOKUP(ROUNDDOWN(CO63+81.1,1),CB!$A:$A,CB!$C:$C))-LOOKUP(81.1,CB!$A:$A,CB!$C:$C))/(1-(BINOMDIST(97,162,0.5,TRUE)-BINOMDIST(87,162,0.5,TRUE)))*$C$2*($B$1^(LEFT(DA$4,4)*1-LEFT($BA$4,4)*1))*(37.75+CO63))</f>
        <v>0</v>
      </c>
      <c r="DB63" s="96">
        <f>MAX(0,(IF(CP63&gt;0,(CP63-ROUNDDOWN(CP63,1))/0.1*LOOKUP(ROUNDUP(CP63+81.1,1),CB!$A:$A,CB!$C:$C)+(1-(CP63-ROUNDDOWN(CP63,1))/0.1)*LOOKUP(ROUNDDOWN(CP63+81.1,1),CB!$A:$A,CB!$C:$C),(CP63-ROUNDDOWN(CP63-0.1,1))/0.1*LOOKUP(ROUNDUP(CP63+81.1,1),CB!$A:$A,CB!$C:$C)+(1-(CP63-ROUNDDOWN(CP63-0.1,1))/0.1)*LOOKUP(ROUNDDOWN(CP63+81.1,1),CB!$A:$A,CB!$C:$C))-LOOKUP(81.1,CB!$A:$A,CB!$C:$C))/(1-(BINOMDIST(97,162,0.5,TRUE)-BINOMDIST(87,162,0.5,TRUE)))*$C$2*($B$1^(LEFT(DB$4,4)*1-LEFT($BA$4,4)*1))*(37.75+CP63))</f>
        <v>0</v>
      </c>
      <c r="DC63" s="96">
        <f>MAX(0,(IF(CQ63&gt;0,(CQ63-ROUNDDOWN(CQ63,1))/0.1*LOOKUP(ROUNDUP(CQ63+81.1,1),CB!$A:$A,CB!$C:$C)+(1-(CQ63-ROUNDDOWN(CQ63,1))/0.1)*LOOKUP(ROUNDDOWN(CQ63+81.1,1),CB!$A:$A,CB!$C:$C),(CQ63-ROUNDDOWN(CQ63-0.1,1))/0.1*LOOKUP(ROUNDUP(CQ63+81.1,1),CB!$A:$A,CB!$C:$C)+(1-(CQ63-ROUNDDOWN(CQ63-0.1,1))/0.1)*LOOKUP(ROUNDDOWN(CQ63+81.1,1),CB!$A:$A,CB!$C:$C))-LOOKUP(81.1,CB!$A:$A,CB!$C:$C))/(1-(BINOMDIST(97,162,0.5,TRUE)-BINOMDIST(87,162,0.5,TRUE)))*$C$2*($B$1^(LEFT(DC$4,4)*1-LEFT($BA$4,4)*1))*(37.75+CQ63))</f>
        <v>0</v>
      </c>
      <c r="DD63" s="96">
        <f>MAX(0,(IF(CR63&gt;0,(CR63-ROUNDDOWN(CR63,1))/0.1*LOOKUP(ROUNDUP(CR63+81.1,1),CB!$A:$A,CB!$C:$C)+(1-(CR63-ROUNDDOWN(CR63,1))/0.1)*LOOKUP(ROUNDDOWN(CR63+81.1,1),CB!$A:$A,CB!$C:$C),(CR63-ROUNDDOWN(CR63-0.1,1))/0.1*LOOKUP(ROUNDUP(CR63+81.1,1),CB!$A:$A,CB!$C:$C)+(1-(CR63-ROUNDDOWN(CR63-0.1,1))/0.1)*LOOKUP(ROUNDDOWN(CR63+81.1,1),CB!$A:$A,CB!$C:$C))-LOOKUP(81.1,CB!$A:$A,CB!$C:$C))/(1-(BINOMDIST(97,162,0.5,TRUE)-BINOMDIST(87,162,0.5,TRUE)))*$C$2*($B$1^(LEFT(DD$4,4)*1-LEFT($BA$4,4)*1))*(37.75+CR63))</f>
        <v>0</v>
      </c>
      <c r="DE63" s="96">
        <f>MAX(0,(IF(CS63&gt;0,(CS63-ROUNDDOWN(CS63,1))/0.1*LOOKUP(ROUNDUP(CS63+81.1,1),CB!$A:$A,CB!$C:$C)+(1-(CS63-ROUNDDOWN(CS63,1))/0.1)*LOOKUP(ROUNDDOWN(CS63+81.1,1),CB!$A:$A,CB!$C:$C),(CS63-ROUNDDOWN(CS63-0.1,1))/0.1*LOOKUP(ROUNDUP(CS63+81.1,1),CB!$A:$A,CB!$C:$C)+(1-(CS63-ROUNDDOWN(CS63-0.1,1))/0.1)*LOOKUP(ROUNDDOWN(CS63+81.1,1),CB!$A:$A,CB!$C:$C))-LOOKUP(81.1,CB!$A:$A,CB!$C:$C))/(1-(BINOMDIST(97,162,0.5,TRUE)-BINOMDIST(87,162,0.5,TRUE)))*$C$2*($B$1^(LEFT(DE$4,4)*1-LEFT($BA$4,4)*1))*(37.75+CS63))</f>
        <v>0</v>
      </c>
      <c r="DF63" s="96">
        <f>MAX(0,(IF(CT63&gt;0,(CT63-ROUNDDOWN(CT63,1))/0.1*LOOKUP(ROUNDUP(CT63+81.1,1),CB!$A:$A,CB!$C:$C)+(1-(CT63-ROUNDDOWN(CT63,1))/0.1)*LOOKUP(ROUNDDOWN(CT63+81.1,1),CB!$A:$A,CB!$C:$C),(CT63-ROUNDDOWN(CT63-0.1,1))/0.1*LOOKUP(ROUNDUP(CT63+81.1,1),CB!$A:$A,CB!$C:$C)+(1-(CT63-ROUNDDOWN(CT63-0.1,1))/0.1)*LOOKUP(ROUNDDOWN(CT63+81.1,1),CB!$A:$A,CB!$C:$C))-LOOKUP(81.1,CB!$A:$A,CB!$C:$C))/(1-(BINOMDIST(97,162,0.5,TRUE)-BINOMDIST(87,162,0.5,TRUE)))*$C$2*($B$1^(LEFT(DF$4,4)*1-LEFT($BA$4,4)*1))*(37.75+CT63))</f>
        <v>0</v>
      </c>
      <c r="DG63" s="96">
        <f>MAX(0,(IF(CU63&gt;0,(CU63-ROUNDDOWN(CU63,1))/0.1*LOOKUP(ROUNDUP(CU63+81.1,1),CB!$A:$A,CB!$C:$C)+(1-(CU63-ROUNDDOWN(CU63,1))/0.1)*LOOKUP(ROUNDDOWN(CU63+81.1,1),CB!$A:$A,CB!$C:$C),(CU63-ROUNDDOWN(CU63-0.1,1))/0.1*LOOKUP(ROUNDUP(CU63+81.1,1),CB!$A:$A,CB!$C:$C)+(1-(CU63-ROUNDDOWN(CU63-0.1,1))/0.1)*LOOKUP(ROUNDDOWN(CU63+81.1,1),CB!$A:$A,CB!$C:$C))-LOOKUP(81.1,CB!$A:$A,CB!$C:$C))/(1-(BINOMDIST(97,162,0.5,TRUE)-BINOMDIST(87,162,0.5,TRUE)))*$C$2*($B$1^(LEFT(DG$4,4)*1-LEFT($BA$4,4)*1))*(37.75+CU63))</f>
        <v>0</v>
      </c>
      <c r="DH63" s="96">
        <f>MAX(0,(IF(CV63&gt;0,(CV63-ROUNDDOWN(CV63,1))/0.1*LOOKUP(ROUNDUP(CV63+81.1,1),CB!$A:$A,CB!$C:$C)+(1-(CV63-ROUNDDOWN(CV63,1))/0.1)*LOOKUP(ROUNDDOWN(CV63+81.1,1),CB!$A:$A,CB!$C:$C),(CV63-ROUNDDOWN(CV63-0.1,1))/0.1*LOOKUP(ROUNDUP(CV63+81.1,1),CB!$A:$A,CB!$C:$C)+(1-(CV63-ROUNDDOWN(CV63-0.1,1))/0.1)*LOOKUP(ROUNDDOWN(CV63+81.1,1),CB!$A:$A,CB!$C:$C))-LOOKUP(81.1,CB!$A:$A,CB!$C:$C))/(1-(BINOMDIST(97,162,0.5,TRUE)-BINOMDIST(87,162,0.5,TRUE)))*$C$2*($B$1^(LEFT(DH$4,4)*1-LEFT($BA$4,4)*1))*(37.75+CV63))</f>
        <v>0</v>
      </c>
      <c r="DI63" s="96">
        <f>MAX(0,(IF(CW63&gt;0,(CW63-ROUNDDOWN(CW63,1))/0.1*LOOKUP(ROUNDUP(CW63+81.1,1),CB!$A:$A,CB!$C:$C)+(1-(CW63-ROUNDDOWN(CW63,1))/0.1)*LOOKUP(ROUNDDOWN(CW63+81.1,1),CB!$A:$A,CB!$C:$C),(CW63-ROUNDDOWN(CW63-0.1,1))/0.1*LOOKUP(ROUNDUP(CW63+81.1,1),CB!$A:$A,CB!$C:$C)+(1-(CW63-ROUNDDOWN(CW63-0.1,1))/0.1)*LOOKUP(ROUNDDOWN(CW63+81.1,1),CB!$A:$A,CB!$C:$C))-LOOKUP(81.1,CB!$A:$A,CB!$C:$C))/(1-(BINOMDIST(97,162,0.5,TRUE)-BINOMDIST(87,162,0.5,TRUE)))*$C$2*($B$1^(LEFT(DI$4,4)*1-LEFT($BA$4,4)*1))*(37.75+CW63))</f>
        <v>0</v>
      </c>
      <c r="DJ63" s="90">
        <f t="shared" si="121"/>
        <v>0</v>
      </c>
      <c r="DK63" s="132"/>
      <c r="DL63" s="132">
        <f t="shared" si="122"/>
        <v>12.333149467888543</v>
      </c>
      <c r="DM63" s="132">
        <f t="shared" si="123"/>
        <v>18.983884433467022</v>
      </c>
      <c r="DN63" s="132">
        <f t="shared" si="124"/>
        <v>22.367923823780469</v>
      </c>
      <c r="DO63" s="132">
        <f t="shared" si="125"/>
        <v>24.896039275435555</v>
      </c>
      <c r="DP63" s="132">
        <f t="shared" si="126"/>
        <v>27.531225967877248</v>
      </c>
      <c r="DQ63" s="132">
        <f t="shared" si="127"/>
        <v>30.269344226334262</v>
      </c>
      <c r="DR63" s="132">
        <f t="shared" si="128"/>
        <v>33.105589627950451</v>
      </c>
      <c r="DS63" s="132">
        <f t="shared" si="129"/>
        <v>36.034622875561929</v>
      </c>
      <c r="DT63" s="132">
        <f t="shared" si="130"/>
        <v>39.05070511141615</v>
      </c>
      <c r="DU63" s="132">
        <f t="shared" si="131"/>
        <v>42.14783252584175</v>
      </c>
      <c r="DV63" s="132"/>
      <c r="DW63" s="132"/>
      <c r="DX63" s="132"/>
      <c r="DY63" s="132"/>
      <c r="DZ63" s="132"/>
      <c r="EA63" s="132"/>
      <c r="EB63" s="132"/>
      <c r="EC63" s="132"/>
      <c r="ED63" s="132"/>
      <c r="EE63" s="132"/>
      <c r="ER63" s="132"/>
      <c r="ES63" s="132"/>
      <c r="ET63" s="132"/>
      <c r="EU63" s="132"/>
      <c r="EV63" s="132"/>
      <c r="EW63" s="132"/>
      <c r="EX63" s="132"/>
      <c r="EY63" s="132"/>
      <c r="EZ63" s="132"/>
      <c r="FA63" s="132"/>
      <c r="FB63" s="132"/>
      <c r="FC63" s="132"/>
    </row>
    <row r="64" spans="1:159" ht="12.75" customHeight="1" x14ac:dyDescent="0.2">
      <c r="A64">
        <v>457706</v>
      </c>
      <c r="B64" s="99" t="str">
        <f>INDEX([1]Bios!$O:$O,MATCH(A64,[1]Bios!$C:$C,0))</f>
        <v>Jackson, Austin</v>
      </c>
      <c r="C64" s="92" t="s">
        <v>656</v>
      </c>
      <c r="D64" s="94">
        <f>LOOKUP(IF(INDEX([1]Bios!$M:$M,MATCH(A64,[1]Bios!$C:$C,0))="P",INDEX([1]Pitchers!$Q:$Q,MATCH(A64,[1]Pitchers!$A:$A,0)),INDEX([1]Hitters!$AV:$AV,MATCH(A64,[1]Hitters!$A:$A,0))),Positions!A:A,Positions!B:B)</f>
        <v>8</v>
      </c>
      <c r="E64" s="137">
        <v>1</v>
      </c>
      <c r="F64" s="138">
        <f t="shared" si="68"/>
        <v>8.6788585315852558</v>
      </c>
      <c r="G64" s="138">
        <v>5</v>
      </c>
      <c r="H64" s="94"/>
      <c r="I64" s="93">
        <f>6</f>
        <v>6</v>
      </c>
      <c r="J64" s="93">
        <f>6</f>
        <v>6</v>
      </c>
      <c r="K64" s="94">
        <f>MIN(IF(D64&gt;1,INDEX([1]Hitters!$DA:$DA,MATCH(A64,[1]Hitters!$A:$A,0)),INDEX([1]Pitchers!$DA:$DA,MATCH(A64,[1]Pitchers!$A:$A,0))),J64)</f>
        <v>6</v>
      </c>
      <c r="L64" s="94">
        <f t="shared" si="69"/>
        <v>4</v>
      </c>
      <c r="M64" s="95">
        <f>IF(D64&gt;1,INDEX([1]Hitters!$CV:$CV,MATCH($A64,[1]Hitters!$A:$A,0)),INDEX([1]Pitchers!$CP:$CP,MATCH($A64,[1]Pitchers!$A:$A,0)))</f>
        <v>29.375</v>
      </c>
      <c r="N64" s="90">
        <f t="shared" si="70"/>
        <v>3.6788585315852558</v>
      </c>
      <c r="O64" s="97">
        <f>IF($D64&gt;1,INDEX([1]Hitters!$AF:$AF,MATCH($A64,[1]Hitters!$A:$A,0)),INDEX([1]Pitchers!$AJ:$AJ,MATCH($A64,[1]Pitchers!$A:$A,0))*IF(OR(AND($D64=0,INDEX([1]Pitchers!$Q:$Q,MATCH($A64,[1]Pitchers!$A:$A,0))="R"),AND($D64=1,INDEX([1]Pitchers!$Q:$Q,MATCH($A64,[1]Pitchers!$A:$A,0))="S")),1,IF($D64=0,0.83+(1-INDEX([1]Pitchers!$BE:$BE,MATCH($A64,[1]Pitchers!$A:$A,0)))/8,1/(0.83+(1-INDEX([1]Pitchers!$BE:$BE,MATCH($A64,[1]Pitchers!$A:$A,0)))/8))))</f>
        <v>0.25375047223981201</v>
      </c>
      <c r="P64" s="97">
        <f>IF($D64&gt;1,O64+(LOOKUP(ROUNDDOWN($M64+RIGHT(P$4,4)*1-2016,0),Age!$A:$A,Age!$C:$C)*(1-($M64+RIGHT(P$4,4)*1-2016-ROUNDDOWN($M64+RIGHT(P$4,4)*1-2016,0)))+LOOKUP(ROUNDUP($M64+RIGHT(P$4,4)*1-2016,0),Age!$A:$A,Age!$C:$C)*(($M64+RIGHT(P$4,4)*1-2016-ROUNDDOWN($M64+RIGHT(P$4,4)*1-2016,0))))*IF($M64+RIGHT(P$4,4)*1-2016&gt;27,1,INDEX([1]Hitters!$BG:$BG,MATCH($A64,[1]Hitters!$A:$A,0))),O64*(1-(1-(LOOKUP(ROUNDDOWN($M64+RIGHT(P$4,4)*1-2016,0),Age!$A:$A,Age!$L:$L)*(1-($M64+RIGHT(P$4,4)*1-2016-ROUNDDOWN($M64+RIGHT(P$4,4)*1-2016,0)))+LOOKUP(ROUNDUP($M64+RIGHT(P$4,4)*1-2016,0),Age!$A:$A,Age!$L:$L)*(($M64+RIGHT(P$4,4)*1-2016-ROUNDDOWN($M64+RIGHT(P$4,4)*1-2016,0)))))*IF($M64+RIGHT(P$4,4)*1-2016&gt;27,1,INDEX([1]Pitchers!$BE:$BE,MATCH($A64,[1]Pitchers!$A:$A,0)))))</f>
        <v>0.25113797223981199</v>
      </c>
      <c r="Q64" s="97">
        <f>IF($D64&gt;1,P64+(LOOKUP(ROUNDDOWN($M64+RIGHT(Q$4,4)*1-2016,0),Age!$A:$A,Age!$C:$C)*(1-($M64+RIGHT(Q$4,4)*1-2016-ROUNDDOWN($M64+RIGHT(Q$4,4)*1-2016,0)))+LOOKUP(ROUNDUP($M64+RIGHT(Q$4,4)*1-2016,0),Age!$A:$A,Age!$C:$C)*(($M64+RIGHT(Q$4,4)*1-2016-ROUNDDOWN($M64+RIGHT(Q$4,4)*1-2016,0))))*IF($M64+RIGHT(Q$4,4)*1-2016&gt;27,1,INDEX([1]Hitters!$BG:$BG,MATCH($A64,[1]Hitters!$A:$A,0))),P64*(1-(1-(LOOKUP(ROUNDDOWN($M64+RIGHT(Q$4,4)*1-2016,0),Age!$A:$A,Age!$L:$L)*(1-($M64+RIGHT(Q$4,4)*1-2016-ROUNDDOWN($M64+RIGHT(Q$4,4)*1-2016,0)))+LOOKUP(ROUNDUP($M64+RIGHT(Q$4,4)*1-2016,0),Age!$A:$A,Age!$L:$L)*(($M64+RIGHT(Q$4,4)*1-2016-ROUNDDOWN($M64+RIGHT(Q$4,4)*1-2016,0)))))*IF($M64+RIGHT(Q$4,4)*1-2016&gt;27,1,INDEX([1]Pitchers!$BE:$BE,MATCH($A64,[1]Pitchers!$A:$A,0)))))</f>
        <v>0.24742547223981198</v>
      </c>
      <c r="R64" s="97">
        <f>IF($D64&gt;1,Q64+(LOOKUP(ROUNDDOWN($M64+RIGHT(R$4,4)*1-2016,0),Age!$A:$A,Age!$C:$C)*(1-($M64+RIGHT(R$4,4)*1-2016-ROUNDDOWN($M64+RIGHT(R$4,4)*1-2016,0)))+LOOKUP(ROUNDUP($M64+RIGHT(R$4,4)*1-2016,0),Age!$A:$A,Age!$C:$C)*(($M64+RIGHT(R$4,4)*1-2016-ROUNDDOWN($M64+RIGHT(R$4,4)*1-2016,0))))*IF($M64+RIGHT(R$4,4)*1-2016&gt;27,1,INDEX([1]Hitters!$BG:$BG,MATCH($A64,[1]Hitters!$A:$A,0))),Q64*(1-(1-(LOOKUP(ROUNDDOWN($M64+RIGHT(R$4,4)*1-2016,0),Age!$A:$A,Age!$L:$L)*(1-($M64+RIGHT(R$4,4)*1-2016-ROUNDDOWN($M64+RIGHT(R$4,4)*1-2016,0)))+LOOKUP(ROUNDUP($M64+RIGHT(R$4,4)*1-2016,0),Age!$A:$A,Age!$L:$L)*(($M64+RIGHT(R$4,4)*1-2016-ROUNDDOWN($M64+RIGHT(R$4,4)*1-2016,0)))))*IF($M64+RIGHT(R$4,4)*1-2016&gt;27,1,INDEX([1]Pitchers!$BE:$BE,MATCH($A64,[1]Pitchers!$A:$A,0)))))</f>
        <v>0.24261297223981199</v>
      </c>
      <c r="S64" s="97">
        <f>IF($D64&gt;1,R64+(LOOKUP(ROUNDDOWN($M64+RIGHT(S$4,4)*1-2016,0),Age!$A:$A,Age!$C:$C)*(1-($M64+RIGHT(S$4,4)*1-2016-ROUNDDOWN($M64+RIGHT(S$4,4)*1-2016,0)))+LOOKUP(ROUNDUP($M64+RIGHT(S$4,4)*1-2016,0),Age!$A:$A,Age!$C:$C)*(($M64+RIGHT(S$4,4)*1-2016-ROUNDDOWN($M64+RIGHT(S$4,4)*1-2016,0))))*IF($M64+RIGHT(S$4,4)*1-2016&gt;27,1,INDEX([1]Hitters!$BG:$BG,MATCH($A64,[1]Hitters!$A:$A,0))),R64*(1-(1-(LOOKUP(ROUNDDOWN($M64+RIGHT(S$4,4)*1-2016,0),Age!$A:$A,Age!$L:$L)*(1-($M64+RIGHT(S$4,4)*1-2016-ROUNDDOWN($M64+RIGHT(S$4,4)*1-2016,0)))+LOOKUP(ROUNDUP($M64+RIGHT(S$4,4)*1-2016,0),Age!$A:$A,Age!$L:$L)*(($M64+RIGHT(S$4,4)*1-2016-ROUNDDOWN($M64+RIGHT(S$4,4)*1-2016,0)))))*IF($M64+RIGHT(S$4,4)*1-2016&gt;27,1,INDEX([1]Pitchers!$BE:$BE,MATCH($A64,[1]Pitchers!$A:$A,0)))))</f>
        <v>0.236700472239812</v>
      </c>
      <c r="T64" s="97">
        <f>IF($D64&gt;1,S64+(LOOKUP(ROUNDDOWN($M64+RIGHT(T$4,4)*1-2016,0),Age!$A:$A,Age!$C:$C)*(1-($M64+RIGHT(T$4,4)*1-2016-ROUNDDOWN($M64+RIGHT(T$4,4)*1-2016,0)))+LOOKUP(ROUNDUP($M64+RIGHT(T$4,4)*1-2016,0),Age!$A:$A,Age!$C:$C)*(($M64+RIGHT(T$4,4)*1-2016-ROUNDDOWN($M64+RIGHT(T$4,4)*1-2016,0))))*IF($M64+RIGHT(T$4,4)*1-2016&gt;27,1,INDEX([1]Hitters!$BG:$BG,MATCH($A64,[1]Hitters!$A:$A,0))),S64*(1-(1-(LOOKUP(ROUNDDOWN($M64+RIGHT(T$4,4)*1-2016,0),Age!$A:$A,Age!$L:$L)*(1-($M64+RIGHT(T$4,4)*1-2016-ROUNDDOWN($M64+RIGHT(T$4,4)*1-2016,0)))+LOOKUP(ROUNDUP($M64+RIGHT(T$4,4)*1-2016,0),Age!$A:$A,Age!$L:$L)*(($M64+RIGHT(T$4,4)*1-2016-ROUNDDOWN($M64+RIGHT(T$4,4)*1-2016,0)))))*IF($M64+RIGHT(T$4,4)*1-2016&gt;27,1,INDEX([1]Pitchers!$BE:$BE,MATCH($A64,[1]Pitchers!$A:$A,0)))))</f>
        <v>0.22968797223981199</v>
      </c>
      <c r="U64" s="97">
        <f>IF($D64&gt;1,T64+(LOOKUP(ROUNDDOWN($M64+RIGHT(U$4,4)*1-2016,0),Age!$A:$A,Age!$C:$C)*(1-($M64+RIGHT(U$4,4)*1-2016-ROUNDDOWN($M64+RIGHT(U$4,4)*1-2016,0)))+LOOKUP(ROUNDUP($M64+RIGHT(U$4,4)*1-2016,0),Age!$A:$A,Age!$C:$C)*(($M64+RIGHT(U$4,4)*1-2016-ROUNDDOWN($M64+RIGHT(U$4,4)*1-2016,0))))*IF($M64+RIGHT(U$4,4)*1-2016&gt;27,1,INDEX([1]Hitters!$BG:$BG,MATCH($A64,[1]Hitters!$A:$A,0))),T64*(1-(1-(LOOKUP(ROUNDDOWN($M64+RIGHT(U$4,4)*1-2016,0),Age!$A:$A,Age!$L:$L)*(1-($M64+RIGHT(U$4,4)*1-2016-ROUNDDOWN($M64+RIGHT(U$4,4)*1-2016,0)))+LOOKUP(ROUNDUP($M64+RIGHT(U$4,4)*1-2016,0),Age!$A:$A,Age!$L:$L)*(($M64+RIGHT(U$4,4)*1-2016-ROUNDDOWN($M64+RIGHT(U$4,4)*1-2016,0)))))*IF($M64+RIGHT(U$4,4)*1-2016&gt;27,1,INDEX([1]Pitchers!$BE:$BE,MATCH($A64,[1]Pitchers!$A:$A,0)))))</f>
        <v>0.221575472239812</v>
      </c>
      <c r="V64" s="97">
        <f>IF($D64&gt;1,U64+(LOOKUP(ROUNDDOWN($M64+RIGHT(V$4,4)*1-2016,0),Age!$A:$A,Age!$C:$C)*(1-($M64+RIGHT(V$4,4)*1-2016-ROUNDDOWN($M64+RIGHT(V$4,4)*1-2016,0)))+LOOKUP(ROUNDUP($M64+RIGHT(V$4,4)*1-2016,0),Age!$A:$A,Age!$C:$C)*(($M64+RIGHT(V$4,4)*1-2016-ROUNDDOWN($M64+RIGHT(V$4,4)*1-2016,0))))*IF($M64+RIGHT(V$4,4)*1-2016&gt;27,1,INDEX([1]Hitters!$BG:$BG,MATCH($A64,[1]Hitters!$A:$A,0))),U64*(1-(1-(LOOKUP(ROUNDDOWN($M64+RIGHT(V$4,4)*1-2016,0),Age!$A:$A,Age!$L:$L)*(1-($M64+RIGHT(V$4,4)*1-2016-ROUNDDOWN($M64+RIGHT(V$4,4)*1-2016,0)))+LOOKUP(ROUNDUP($M64+RIGHT(V$4,4)*1-2016,0),Age!$A:$A,Age!$L:$L)*(($M64+RIGHT(V$4,4)*1-2016-ROUNDDOWN($M64+RIGHT(V$4,4)*1-2016,0)))))*IF($M64+RIGHT(V$4,4)*1-2016&gt;27,1,INDEX([1]Pitchers!$BE:$BE,MATCH($A64,[1]Pitchers!$A:$A,0)))))</f>
        <v>0.212775472239812</v>
      </c>
      <c r="W64" s="97">
        <f>IF($D64&gt;1,V64+(LOOKUP(ROUNDDOWN($M64+RIGHT(W$4,4)*1-2016,0),Age!$A:$A,Age!$C:$C)*(1-($M64+RIGHT(W$4,4)*1-2016-ROUNDDOWN($M64+RIGHT(W$4,4)*1-2016,0)))+LOOKUP(ROUNDUP($M64+RIGHT(W$4,4)*1-2016,0),Age!$A:$A,Age!$C:$C)*(($M64+RIGHT(W$4,4)*1-2016-ROUNDDOWN($M64+RIGHT(W$4,4)*1-2016,0))))*IF($M64+RIGHT(W$4,4)*1-2016&gt;27,1,INDEX([1]Hitters!$BG:$BG,MATCH($A64,[1]Hitters!$A:$A,0))),V64*(1-(1-(LOOKUP(ROUNDDOWN($M64+RIGHT(W$4,4)*1-2016,0),Age!$A:$A,Age!$L:$L)*(1-($M64+RIGHT(W$4,4)*1-2016-ROUNDDOWN($M64+RIGHT(W$4,4)*1-2016,0)))+LOOKUP(ROUNDUP($M64+RIGHT(W$4,4)*1-2016,0),Age!$A:$A,Age!$L:$L)*(($M64+RIGHT(W$4,4)*1-2016-ROUNDDOWN($M64+RIGHT(W$4,4)*1-2016,0)))))*IF($M64+RIGHT(W$4,4)*1-2016&gt;27,1,INDEX([1]Pitchers!$BE:$BE,MATCH($A64,[1]Pitchers!$A:$A,0)))))</f>
        <v>0.20397547223981199</v>
      </c>
      <c r="X64" s="97">
        <f>IF($D64&gt;1,W64+(LOOKUP(ROUNDDOWN($M64+RIGHT(X$4,4)*1-2016,0),Age!$A:$A,Age!$C:$C)*(1-($M64+RIGHT(X$4,4)*1-2016-ROUNDDOWN($M64+RIGHT(X$4,4)*1-2016,0)))+LOOKUP(ROUNDUP($M64+RIGHT(X$4,4)*1-2016,0),Age!$A:$A,Age!$C:$C)*(($M64+RIGHT(X$4,4)*1-2016-ROUNDDOWN($M64+RIGHT(X$4,4)*1-2016,0))))*IF($M64+RIGHT(X$4,4)*1-2016&gt;27,1,INDEX([1]Hitters!$BG:$BG,MATCH($A64,[1]Hitters!$A:$A,0))),W64*(1-(1-(LOOKUP(ROUNDDOWN($M64+RIGHT(X$4,4)*1-2016,0),Age!$A:$A,Age!$L:$L)*(1-($M64+RIGHT(X$4,4)*1-2016-ROUNDDOWN($M64+RIGHT(X$4,4)*1-2016,0)))+LOOKUP(ROUNDUP($M64+RIGHT(X$4,4)*1-2016,0),Age!$A:$A,Age!$L:$L)*(($M64+RIGHT(X$4,4)*1-2016-ROUNDDOWN($M64+RIGHT(X$4,4)*1-2016,0)))))*IF($M64+RIGHT(X$4,4)*1-2016&gt;27,1,INDEX([1]Pitchers!$BE:$BE,MATCH($A64,[1]Pitchers!$A:$A,0)))))</f>
        <v>0.19517547223981199</v>
      </c>
      <c r="Y64" s="97">
        <f>IF($D64&gt;1,X64+(LOOKUP(ROUNDDOWN($M64+RIGHT(Y$4,4)*1-2016,0),Age!$A:$A,Age!$C:$C)*(1-($M64+RIGHT(Y$4,4)*1-2016-ROUNDDOWN($M64+RIGHT(Y$4,4)*1-2016,0)))+LOOKUP(ROUNDUP($M64+RIGHT(Y$4,4)*1-2016,0),Age!$A:$A,Age!$C:$C)*(($M64+RIGHT(Y$4,4)*1-2016-ROUNDDOWN($M64+RIGHT(Y$4,4)*1-2016,0))))*IF($M64+RIGHT(Y$4,4)*1-2016&gt;27,1,INDEX([1]Hitters!$BG:$BG,MATCH($A64,[1]Hitters!$A:$A,0))),X64*(1-(1-(LOOKUP(ROUNDDOWN($M64+RIGHT(Y$4,4)*1-2016,0),Age!$A:$A,Age!$L:$L)*(1-($M64+RIGHT(Y$4,4)*1-2016-ROUNDDOWN($M64+RIGHT(Y$4,4)*1-2016,0)))+LOOKUP(ROUNDUP($M64+RIGHT(Y$4,4)*1-2016,0),Age!$A:$A,Age!$L:$L)*(($M64+RIGHT(Y$4,4)*1-2016-ROUNDDOWN($M64+RIGHT(Y$4,4)*1-2016,0)))))*IF($M64+RIGHT(Y$4,4)*1-2016&gt;27,1,INDEX([1]Pitchers!$BE:$BE,MATCH($A64,[1]Pitchers!$A:$A,0)))))</f>
        <v>0.18637547223981199</v>
      </c>
      <c r="Z64" s="97">
        <f>IF($D64&gt;1,Y64+(LOOKUP(ROUNDDOWN($M64+RIGHT(Z$4,4)*1-2016,0),Age!$A:$A,Age!$C:$C)*(1-($M64+RIGHT(Z$4,4)*1-2016-ROUNDDOWN($M64+RIGHT(Z$4,4)*1-2016,0)))+LOOKUP(ROUNDUP($M64+RIGHT(Z$4,4)*1-2016,0),Age!$A:$A,Age!$C:$C)*(($M64+RIGHT(Z$4,4)*1-2016-ROUNDDOWN($M64+RIGHT(Z$4,4)*1-2016,0))))*IF($M64+RIGHT(Z$4,4)*1-2016&gt;27,1,INDEX([1]Hitters!$BG:$BG,MATCH($A64,[1]Hitters!$A:$A,0))),Y64*(1-(1-(LOOKUP(ROUNDDOWN($M64+RIGHT(Z$4,4)*1-2016,0),Age!$A:$A,Age!$L:$L)*(1-($M64+RIGHT(Z$4,4)*1-2016-ROUNDDOWN($M64+RIGHT(Z$4,4)*1-2016,0)))+LOOKUP(ROUNDUP($M64+RIGHT(Z$4,4)*1-2016,0),Age!$A:$A,Age!$L:$L)*(($M64+RIGHT(Z$4,4)*1-2016-ROUNDDOWN($M64+RIGHT(Z$4,4)*1-2016,0)))))*IF($M64+RIGHT(Z$4,4)*1-2016&gt;27,1,INDEX([1]Pitchers!$BE:$BE,MATCH($A64,[1]Pitchers!$A:$A,0)))))</f>
        <v>0.17757547223981199</v>
      </c>
      <c r="AA64" s="96">
        <f>IF($D64=0,0,IF($D64=1,INDEX([1]Pitchers!$FK:$FK,MATCH($A64,[1]Pitchers!$A:$A,0)),MAX(-16,IF($D64=10,-16,IF($D64&lt;2,0,INDEX([1]Hitters!$AZ:$AZ,MATCH($A64,[1]Hitters!$A:$A,0)))))))</f>
        <v>-0.83555540663803329</v>
      </c>
      <c r="AB64" s="96">
        <f>IF($D64=0,0,IF($D64=1,INDEX([1]Pitchers!$FK:$FK,MATCH($A64,[1]Pitchers!$A:$A,0)),MAX(-16,IF($D64=2,AA64-MIN(0.75,0.25*(RIGHT(AB$4,4)*1-(RIGHT($AD$4,4)*1)+0.25)*(1-MIN(0.75,INDEX([1]Hitters!$CF:$CF,MATCH($A64,[1]Hitters!$A:$A,0)))/0.75*1)+INDEX([1]Hitters!$CF:$CF,MATCH($A64,[1]Hitters!$A:$A,0)))/0.75*1,IF($D64&gt;6,(AA64-MIN(0.75,0.25*(RIGHT(AB$4,4)*1-(RIGHT($AD$4,4)*1)+0.25)*(1-MIN(0.75,INDEX([1]Hitters!$CF:$CF,MATCH($A64,[1]Hitters!$A:$A,0)))/0.75*1)+INDEX([1]Hitters!$CF:$CF,MATCH($A64,[1]Hitters!$A:$A,0)))/0.75*($M64+RIGHT(AB$4,4)*1-RIGHT($AA$4,4)*1+10)*0.05),IF($D64=3,(AA64-MIN(0.75,0.25*(RIGHT(AB$4,4)*1-(RIGHT($AD$4,4)*1)+0.25)*(1-MIN(0.75,INDEX([1]Hitters!$CF:$CF,MATCH($A64,[1]Hitters!$A:$A,0)))/0.75*1)+INDEX([1]Hitters!$CF:$CF,MATCH($A64,[1]Hitters!$A:$A,0)))/0.75*($M64+RIGHT(AB$4,4)*1-RIGHT($AA$4,4)*1-27)*0.1),(AA64-MIN(0.75,0.25*(RIGHT(AB$4,4)*1-(RIGHT($AD$4,4)*1)+0.25)*(1-MIN(0.75,INDEX([1]Hitters!$CF:$CF,MATCH($A64,[1]Hitters!$A:$A,0)))/0.75*1)+INDEX([1]Hitters!$CF:$CF,MATCH($A64,[1]Hitters!$A:$A,0)))/0.75*($M64+RIGHT(AB$4,4)*1-RIGHT($AA$4,4)*1-20)*0.094)))))))</f>
        <v>-2.8543054066380336</v>
      </c>
      <c r="AC64" s="96">
        <f>IF($D64=0,0,IF($D64=1,INDEX([1]Pitchers!$FK:$FK,MATCH($A64,[1]Pitchers!$A:$A,0)),MAX(-16,IF($D64=2,AB64-MIN(0.75,0.25*(RIGHT(AC$4,4)*1-(RIGHT($AD$4,4)*1)+0.25)*(1-MIN(0.75,INDEX([1]Hitters!$CF:$CF,MATCH($A64,[1]Hitters!$A:$A,0)))/0.75*1)+INDEX([1]Hitters!$CF:$CF,MATCH($A64,[1]Hitters!$A:$A,0)))/0.75*1,IF($D64&gt;6,(AB64-MIN(0.75,0.25*(RIGHT(AC$4,4)*1-(RIGHT($AD$4,4)*1)+0.25)*(1-MIN(0.75,INDEX([1]Hitters!$CF:$CF,MATCH($A64,[1]Hitters!$A:$A,0)))/0.75*1)+INDEX([1]Hitters!$CF:$CF,MATCH($A64,[1]Hitters!$A:$A,0)))/0.75*($M64+RIGHT(AC$4,4)*1-RIGHT($AA$4,4)*1+10)*0.05),IF($D64=3,(AB64-MIN(0.75,0.25*(RIGHT(AC$4,4)*1-(RIGHT($AD$4,4)*1)+0.25)*(1-MIN(0.75,INDEX([1]Hitters!$CF:$CF,MATCH($A64,[1]Hitters!$A:$A,0)))/0.75*1)+INDEX([1]Hitters!$CF:$CF,MATCH($A64,[1]Hitters!$A:$A,0)))/0.75*($M64+RIGHT(AC$4,4)*1-RIGHT($AA$4,4)*1-27)*0.1),(AB64-MIN(0.75,0.25*(RIGHT(AC$4,4)*1-(RIGHT($AD$4,4)*1)+0.25)*(1-MIN(0.75,INDEX([1]Hitters!$CF:$CF,MATCH($A64,[1]Hitters!$A:$A,0)))/0.75*1)+INDEX([1]Hitters!$CF:$CF,MATCH($A64,[1]Hitters!$A:$A,0)))/0.75*($M64+RIGHT(AC$4,4)*1-RIGHT($AA$4,4)*1-20)*0.094)))))))</f>
        <v>-4.9230554066380332</v>
      </c>
      <c r="AD64" s="96">
        <f>IF($D64=0,0,IF($D64=1,INDEX([1]Pitchers!$FK:$FK,MATCH($A64,[1]Pitchers!$A:$A,0)),MAX(-16,IF($D64=2,AC64-MIN(0.75,0.25*(RIGHT(AD$4,4)*1-(RIGHT($AD$4,4)*1)+0.25)*(1-MIN(0.75,INDEX([1]Hitters!$CF:$CF,MATCH($A64,[1]Hitters!$A:$A,0)))/0.75*1)+INDEX([1]Hitters!$CF:$CF,MATCH($A64,[1]Hitters!$A:$A,0)))/0.75*1,IF($D64&gt;6,(AC64-MIN(0.75,0.25*(RIGHT(AD$4,4)*1-(RIGHT($AD$4,4)*1)+0.25)*(1-MIN(0.75,INDEX([1]Hitters!$CF:$CF,MATCH($A64,[1]Hitters!$A:$A,0)))/0.75*1)+INDEX([1]Hitters!$CF:$CF,MATCH($A64,[1]Hitters!$A:$A,0)))/0.75*($M64+RIGHT(AD$4,4)*1-RIGHT($AA$4,4)*1+10)*0.05),IF($D64=3,(AC64-MIN(0.75,0.25*(RIGHT(AD$4,4)*1-(RIGHT($AD$4,4)*1)+0.25)*(1-MIN(0.75,INDEX([1]Hitters!$CF:$CF,MATCH($A64,[1]Hitters!$A:$A,0)))/0.75*1)+INDEX([1]Hitters!$CF:$CF,MATCH($A64,[1]Hitters!$A:$A,0)))/0.75*($M64+RIGHT(AD$4,4)*1-RIGHT($AA$4,4)*1-27)*0.1),(AC64-MIN(0.75,0.25*(RIGHT(AD$4,4)*1-(RIGHT($AD$4,4)*1)+0.25)*(1-MIN(0.75,INDEX([1]Hitters!$CF:$CF,MATCH($A64,[1]Hitters!$A:$A,0)))/0.75*1)+INDEX([1]Hitters!$CF:$CF,MATCH($A64,[1]Hitters!$A:$A,0)))/0.75*($M64+RIGHT(AD$4,4)*1-RIGHT($AA$4,4)*1-20)*0.094)))))))</f>
        <v>-7.0418054066380336</v>
      </c>
      <c r="AE64" s="96">
        <f>IF($D64=0,0,IF($D64=1,INDEX([1]Pitchers!$FK:$FK,MATCH($A64,[1]Pitchers!$A:$A,0)),MAX(-16,IF($D64=2,AD64-MIN(0.75,0.25*(RIGHT(AE$4,4)*1-(RIGHT($AD$4,4)*1)+0.25)*(1-MIN(0.75,INDEX([1]Hitters!$CF:$CF,MATCH($A64,[1]Hitters!$A:$A,0)))/0.75*1)+INDEX([1]Hitters!$CF:$CF,MATCH($A64,[1]Hitters!$A:$A,0)))/0.75*1,IF($D64&gt;6,(AD64-MIN(0.75,0.25*(RIGHT(AE$4,4)*1-(RIGHT($AD$4,4)*1)+0.25)*(1-MIN(0.75,INDEX([1]Hitters!$CF:$CF,MATCH($A64,[1]Hitters!$A:$A,0)))/0.75*1)+INDEX([1]Hitters!$CF:$CF,MATCH($A64,[1]Hitters!$A:$A,0)))/0.75*($M64+RIGHT(AE$4,4)*1-RIGHT($AA$4,4)*1+10)*0.05),IF($D64=3,(AD64-MIN(0.75,0.25*(RIGHT(AE$4,4)*1-(RIGHT($AD$4,4)*1)+0.25)*(1-MIN(0.75,INDEX([1]Hitters!$CF:$CF,MATCH($A64,[1]Hitters!$A:$A,0)))/0.75*1)+INDEX([1]Hitters!$CF:$CF,MATCH($A64,[1]Hitters!$A:$A,0)))/0.75*($M64+RIGHT(AE$4,4)*1-RIGHT($AA$4,4)*1-27)*0.1),(AD64-MIN(0.75,0.25*(RIGHT(AE$4,4)*1-(RIGHT($AD$4,4)*1)+0.25)*(1-MIN(0.75,INDEX([1]Hitters!$CF:$CF,MATCH($A64,[1]Hitters!$A:$A,0)))/0.75*1)+INDEX([1]Hitters!$CF:$CF,MATCH($A64,[1]Hitters!$A:$A,0)))/0.75*($M64+RIGHT(AE$4,4)*1-RIGHT($AA$4,4)*1-20)*0.094)))))))</f>
        <v>-9.2105554066380328</v>
      </c>
      <c r="AF64" s="96">
        <f>IF($D64=0,0,IF($D64=1,INDEX([1]Pitchers!$FK:$FK,MATCH($A64,[1]Pitchers!$A:$A,0)),MAX(-16,IF($D64=2,AE64-MIN(0.75,0.25*(RIGHT(AF$4,4)*1-(RIGHT($AD$4,4)*1)+0.25)*(1-MIN(0.75,INDEX([1]Hitters!$CF:$CF,MATCH($A64,[1]Hitters!$A:$A,0)))/0.75*1)+INDEX([1]Hitters!$CF:$CF,MATCH($A64,[1]Hitters!$A:$A,0)))/0.75*1,IF($D64&gt;6,(AE64-MIN(0.75,0.25*(RIGHT(AF$4,4)*1-(RIGHT($AD$4,4)*1)+0.25)*(1-MIN(0.75,INDEX([1]Hitters!$CF:$CF,MATCH($A64,[1]Hitters!$A:$A,0)))/0.75*1)+INDEX([1]Hitters!$CF:$CF,MATCH($A64,[1]Hitters!$A:$A,0)))/0.75*($M64+RIGHT(AF$4,4)*1-RIGHT($AA$4,4)*1+10)*0.05),IF($D64=3,(AE64-MIN(0.75,0.25*(RIGHT(AF$4,4)*1-(RIGHT($AD$4,4)*1)+0.25)*(1-MIN(0.75,INDEX([1]Hitters!$CF:$CF,MATCH($A64,[1]Hitters!$A:$A,0)))/0.75*1)+INDEX([1]Hitters!$CF:$CF,MATCH($A64,[1]Hitters!$A:$A,0)))/0.75*($M64+RIGHT(AF$4,4)*1-RIGHT($AA$4,4)*1-27)*0.1),(AE64-MIN(0.75,0.25*(RIGHT(AF$4,4)*1-(RIGHT($AD$4,4)*1)+0.25)*(1-MIN(0.75,INDEX([1]Hitters!$CF:$CF,MATCH($A64,[1]Hitters!$A:$A,0)))/0.75*1)+INDEX([1]Hitters!$CF:$CF,MATCH($A64,[1]Hitters!$A:$A,0)))/0.75*($M64+RIGHT(AF$4,4)*1-RIGHT($AA$4,4)*1-20)*0.094)))))))</f>
        <v>-11.429305406638033</v>
      </c>
      <c r="AG64" s="96">
        <f>IF($D64=0,0,IF($D64=1,INDEX([1]Pitchers!$FK:$FK,MATCH($A64,[1]Pitchers!$A:$A,0)),MAX(-16,IF($D64=2,AF64-MIN(0.75,0.25*(RIGHT(AG$4,4)*1-(RIGHT($AD$4,4)*1)+0.25)*(1-MIN(0.75,INDEX([1]Hitters!$CF:$CF,MATCH($A64,[1]Hitters!$A:$A,0)))/0.75*1)+INDEX([1]Hitters!$CF:$CF,MATCH($A64,[1]Hitters!$A:$A,0)))/0.75*1,IF($D64&gt;6,(AF64-MIN(0.75,0.25*(RIGHT(AG$4,4)*1-(RIGHT($AD$4,4)*1)+0.25)*(1-MIN(0.75,INDEX([1]Hitters!$CF:$CF,MATCH($A64,[1]Hitters!$A:$A,0)))/0.75*1)+INDEX([1]Hitters!$CF:$CF,MATCH($A64,[1]Hitters!$A:$A,0)))/0.75*($M64+RIGHT(AG$4,4)*1-RIGHT($AA$4,4)*1+10)*0.05),IF($D64=3,(AF64-MIN(0.75,0.25*(RIGHT(AG$4,4)*1-(RIGHT($AD$4,4)*1)+0.25)*(1-MIN(0.75,INDEX([1]Hitters!$CF:$CF,MATCH($A64,[1]Hitters!$A:$A,0)))/0.75*1)+INDEX([1]Hitters!$CF:$CF,MATCH($A64,[1]Hitters!$A:$A,0)))/0.75*($M64+RIGHT(AG$4,4)*1-RIGHT($AA$4,4)*1-27)*0.1),(AF64-MIN(0.75,0.25*(RIGHT(AG$4,4)*1-(RIGHT($AD$4,4)*1)+0.25)*(1-MIN(0.75,INDEX([1]Hitters!$CF:$CF,MATCH($A64,[1]Hitters!$A:$A,0)))/0.75*1)+INDEX([1]Hitters!$CF:$CF,MATCH($A64,[1]Hitters!$A:$A,0)))/0.75*($M64+RIGHT(AG$4,4)*1-RIGHT($AA$4,4)*1-20)*0.094)))))))</f>
        <v>-13.698055406638034</v>
      </c>
      <c r="AH64" s="96">
        <f>IF($D64=0,0,IF($D64=1,INDEX([1]Pitchers!$FK:$FK,MATCH($A64,[1]Pitchers!$A:$A,0)),MAX(-16,IF($D64=2,AG64-MIN(0.75,0.25*(RIGHT(AH$4,4)*1-(RIGHT($AD$4,4)*1)+0.25)*(1-MIN(0.75,INDEX([1]Hitters!$CF:$CF,MATCH($A64,[1]Hitters!$A:$A,0)))/0.75*1)+INDEX([1]Hitters!$CF:$CF,MATCH($A64,[1]Hitters!$A:$A,0)))/0.75*1,IF($D64&gt;6,(AG64-MIN(0.75,0.25*(RIGHT(AH$4,4)*1-(RIGHT($AD$4,4)*1)+0.25)*(1-MIN(0.75,INDEX([1]Hitters!$CF:$CF,MATCH($A64,[1]Hitters!$A:$A,0)))/0.75*1)+INDEX([1]Hitters!$CF:$CF,MATCH($A64,[1]Hitters!$A:$A,0)))/0.75*($M64+RIGHT(AH$4,4)*1-RIGHT($AA$4,4)*1+10)*0.05),IF($D64=3,(AG64-MIN(0.75,0.25*(RIGHT(AH$4,4)*1-(RIGHT($AD$4,4)*1)+0.25)*(1-MIN(0.75,INDEX([1]Hitters!$CF:$CF,MATCH($A64,[1]Hitters!$A:$A,0)))/0.75*1)+INDEX([1]Hitters!$CF:$CF,MATCH($A64,[1]Hitters!$A:$A,0)))/0.75*($M64+RIGHT(AH$4,4)*1-RIGHT($AA$4,4)*1-27)*0.1),(AG64-MIN(0.75,0.25*(RIGHT(AH$4,4)*1-(RIGHT($AD$4,4)*1)+0.25)*(1-MIN(0.75,INDEX([1]Hitters!$CF:$CF,MATCH($A64,[1]Hitters!$A:$A,0)))/0.75*1)+INDEX([1]Hitters!$CF:$CF,MATCH($A64,[1]Hitters!$A:$A,0)))/0.75*($M64+RIGHT(AH$4,4)*1-RIGHT($AA$4,4)*1-20)*0.094)))))))</f>
        <v>-16</v>
      </c>
      <c r="AI64" s="96">
        <f>IF($D64=0,0,IF($D64=1,INDEX([1]Pitchers!$FK:$FK,MATCH($A64,[1]Pitchers!$A:$A,0)),MAX(-16,IF($D64=2,AH64-MIN(0.75,0.25*(RIGHT(AI$4,4)*1-(RIGHT($AD$4,4)*1)+0.25)*(1-MIN(0.75,INDEX([1]Hitters!$CF:$CF,MATCH($A64,[1]Hitters!$A:$A,0)))/0.75*1)+INDEX([1]Hitters!$CF:$CF,MATCH($A64,[1]Hitters!$A:$A,0)))/0.75*1,IF($D64&gt;6,(AH64-MIN(0.75,0.25*(RIGHT(AI$4,4)*1-(RIGHT($AD$4,4)*1)+0.25)*(1-MIN(0.75,INDEX([1]Hitters!$CF:$CF,MATCH($A64,[1]Hitters!$A:$A,0)))/0.75*1)+INDEX([1]Hitters!$CF:$CF,MATCH($A64,[1]Hitters!$A:$A,0)))/0.75*($M64+RIGHT(AI$4,4)*1-RIGHT($AA$4,4)*1+10)*0.05),IF($D64=3,(AH64-MIN(0.75,0.25*(RIGHT(AI$4,4)*1-(RIGHT($AD$4,4)*1)+0.25)*(1-MIN(0.75,INDEX([1]Hitters!$CF:$CF,MATCH($A64,[1]Hitters!$A:$A,0)))/0.75*1)+INDEX([1]Hitters!$CF:$CF,MATCH($A64,[1]Hitters!$A:$A,0)))/0.75*($M64+RIGHT(AI$4,4)*1-RIGHT($AA$4,4)*1-27)*0.1),(AH64-MIN(0.75,0.25*(RIGHT(AI$4,4)*1-(RIGHT($AD$4,4)*1)+0.25)*(1-MIN(0.75,INDEX([1]Hitters!$CF:$CF,MATCH($A64,[1]Hitters!$A:$A,0)))/0.75*1)+INDEX([1]Hitters!$CF:$CF,MATCH($A64,[1]Hitters!$A:$A,0)))/0.75*($M64+RIGHT(AI$4,4)*1-RIGHT($AA$4,4)*1-20)*0.094)))))))</f>
        <v>-16</v>
      </c>
      <c r="AJ64" s="96">
        <f>IF($D64=0,0,IF($D64=1,INDEX([1]Pitchers!$FK:$FK,MATCH($A64,[1]Pitchers!$A:$A,0)),MAX(-16,IF($D64=2,AI64-MIN(0.75,0.25*(RIGHT(AJ$4,4)*1-(RIGHT($AD$4,4)*1)+0.25)*(1-MIN(0.75,INDEX([1]Hitters!$CF:$CF,MATCH($A64,[1]Hitters!$A:$A,0)))/0.75*1)+INDEX([1]Hitters!$CF:$CF,MATCH($A64,[1]Hitters!$A:$A,0)))/0.75*1,IF($D64&gt;6,(AI64-MIN(0.75,0.25*(RIGHT(AJ$4,4)*1-(RIGHT($AD$4,4)*1)+0.25)*(1-MIN(0.75,INDEX([1]Hitters!$CF:$CF,MATCH($A64,[1]Hitters!$A:$A,0)))/0.75*1)+INDEX([1]Hitters!$CF:$CF,MATCH($A64,[1]Hitters!$A:$A,0)))/0.75*($M64+RIGHT(AJ$4,4)*1-RIGHT($AA$4,4)*1+10)*0.05),IF($D64=3,(AI64-MIN(0.75,0.25*(RIGHT(AJ$4,4)*1-(RIGHT($AD$4,4)*1)+0.25)*(1-MIN(0.75,INDEX([1]Hitters!$CF:$CF,MATCH($A64,[1]Hitters!$A:$A,0)))/0.75*1)+INDEX([1]Hitters!$CF:$CF,MATCH($A64,[1]Hitters!$A:$A,0)))/0.75*($M64+RIGHT(AJ$4,4)*1-RIGHT($AA$4,4)*1-27)*0.1),(AI64-MIN(0.75,0.25*(RIGHT(AJ$4,4)*1-(RIGHT($AD$4,4)*1)+0.25)*(1-MIN(0.75,INDEX([1]Hitters!$CF:$CF,MATCH($A64,[1]Hitters!$A:$A,0)))/0.75*1)+INDEX([1]Hitters!$CF:$CF,MATCH($A64,[1]Hitters!$A:$A,0)))/0.75*($M64+RIGHT(AJ$4,4)*1-RIGHT($AA$4,4)*1-20)*0.094)))))))</f>
        <v>-16</v>
      </c>
      <c r="AK64" s="96">
        <f>IF($D64=0,0,IF($D64=1,INDEX([1]Pitchers!$FK:$FK,MATCH($A64,[1]Pitchers!$A:$A,0)),MAX(-16,IF($D64=2,AJ64-MIN(0.75,0.25*(RIGHT(AK$4,4)*1-(RIGHT($AD$4,4)*1)+0.25)*(1-MIN(0.75,INDEX([1]Hitters!$CF:$CF,MATCH($A64,[1]Hitters!$A:$A,0)))/0.75*1)+INDEX([1]Hitters!$CF:$CF,MATCH($A64,[1]Hitters!$A:$A,0)))/0.75*1,IF($D64&gt;6,(AJ64-MIN(0.75,0.25*(RIGHT(AK$4,4)*1-(RIGHT($AD$4,4)*1)+0.25)*(1-MIN(0.75,INDEX([1]Hitters!$CF:$CF,MATCH($A64,[1]Hitters!$A:$A,0)))/0.75*1)+INDEX([1]Hitters!$CF:$CF,MATCH($A64,[1]Hitters!$A:$A,0)))/0.75*($M64+RIGHT(AK$4,4)*1-RIGHT($AA$4,4)*1+10)*0.05),IF($D64=3,(AJ64-MIN(0.75,0.25*(RIGHT(AK$4,4)*1-(RIGHT($AD$4,4)*1)+0.25)*(1-MIN(0.75,INDEX([1]Hitters!$CF:$CF,MATCH($A64,[1]Hitters!$A:$A,0)))/0.75*1)+INDEX([1]Hitters!$CF:$CF,MATCH($A64,[1]Hitters!$A:$A,0)))/0.75*($M64+RIGHT(AK$4,4)*1-RIGHT($AA$4,4)*1-27)*0.1),(AJ64-MIN(0.75,0.25*(RIGHT(AK$4,4)*1-(RIGHT($AD$4,4)*1)+0.25)*(1-MIN(0.75,INDEX([1]Hitters!$CF:$CF,MATCH($A64,[1]Hitters!$A:$A,0)))/0.75*1)+INDEX([1]Hitters!$CF:$CF,MATCH($A64,[1]Hitters!$A:$A,0)))/0.75*($M64+RIGHT(AK$4,4)*1-RIGHT($AA$4,4)*1-20)*0.094)))))))</f>
        <v>-16</v>
      </c>
      <c r="AL64" s="96">
        <f>IF($D64=0,0,IF($D64=1,INDEX([1]Pitchers!$FK:$FK,MATCH($A64,[1]Pitchers!$A:$A,0)),MAX(-16,IF($D64=2,AK64-MIN(0.75,0.25*(RIGHT(AL$4,4)*1-(RIGHT($AD$4,4)*1)+0.25)*(1-MIN(0.75,INDEX([1]Hitters!$CF:$CF,MATCH($A64,[1]Hitters!$A:$A,0)))/0.75*1)+INDEX([1]Hitters!$CF:$CF,MATCH($A64,[1]Hitters!$A:$A,0)))/0.75*1,IF($D64&gt;6,(AK64-MIN(0.75,0.25*(RIGHT(AL$4,4)*1-(RIGHT($AD$4,4)*1)+0.25)*(1-MIN(0.75,INDEX([1]Hitters!$CF:$CF,MATCH($A64,[1]Hitters!$A:$A,0)))/0.75*1)+INDEX([1]Hitters!$CF:$CF,MATCH($A64,[1]Hitters!$A:$A,0)))/0.75*($M64+RIGHT(AL$4,4)*1-RIGHT($AA$4,4)*1+10)*0.05),IF($D64=3,(AK64-MIN(0.75,0.25*(RIGHT(AL$4,4)*1-(RIGHT($AD$4,4)*1)+0.25)*(1-MIN(0.75,INDEX([1]Hitters!$CF:$CF,MATCH($A64,[1]Hitters!$A:$A,0)))/0.75*1)+INDEX([1]Hitters!$CF:$CF,MATCH($A64,[1]Hitters!$A:$A,0)))/0.75*($M64+RIGHT(AL$4,4)*1-RIGHT($AA$4,4)*1-27)*0.1),(AK64-MIN(0.75,0.25*(RIGHT(AL$4,4)*1-(RIGHT($AD$4,4)*1)+0.25)*(1-MIN(0.75,INDEX([1]Hitters!$CF:$CF,MATCH($A64,[1]Hitters!$A:$A,0)))/0.75*1)+INDEX([1]Hitters!$CF:$CF,MATCH($A64,[1]Hitters!$A:$A,0)))/0.75*($M64+RIGHT(AL$4,4)*1-RIGHT($AA$4,4)*1-20)*0.094)))))))</f>
        <v>-16</v>
      </c>
      <c r="AM64" s="98">
        <f>MAX(IF($D64=0,20,IF($D64=1,60,150)),MAX(0,IF($D64&gt;1,INDEX([1]Hitters!$ER:$ER,MATCH($A64,[1]Hitters!$A:$A,0))*(0.4+MAX(0,0.6*MIN(1,(IF(O64="",0,(((4.25+(O64-0.263)*4.2)^(((4.25+(O64-0.263)*4.2)+(4.25-AA64*600/600*4.2/600))^0.285))/((4.25+(O64-0.263)*4.2)^(((4.25+(O64-0.263)*4.2)+(4.25-AA64*600/600*4.2/600))^0.285)+(4.25-AA64*600/600*4.2/600)^(((4.25+(O64-0.263)*4.2)+(4.25-AA64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64,[1]Pitchers!$A:$A,0))))*IF($D64&lt;2,(0.4+0.6*MAX(0,MIN(1,IF($D64=0,((4.25)^(((4.25)+(4.25-(4-O64)*4.25/4*1/9))^0.285)/((4.25)^(((4.25)+(4.25-(4-O64)*4.25/4*1/9))^0.285)+(4.25-(4-O64)*4.25/4*1/9)^(((4.25)+(4.25-(4-O64)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64)))/0.5345*0.0009131+0.0104414*(3.74-MIN(3.74,O64)))*50,(((4.25+(AA64-0.263)*0.32*198*MAX(6,198/33)/198)^(((4.25+(AA64-0.263)*0.32*198*MAX(6,198/33)/198)+(4.25-(4-O64)*4.25/4*MAX(6,198/33)/9))^0.285)/((4.25+(AA64-0.263)*0.32*198*MAX(6,198/33)/198)^(((4.25+(AA64-0.263)*0.32*198*MAX(6,198/33)/198)+(4.25-(4-O64)*4.25/4*MAX(6,198/33)/9))^0.285)+(4.25-(4-O64)*4.25/4*MAX(6,198/33)/9)^(((4.25+(AA64-0.263)*0.32*198*MAX(6,198/33)/198)+(4.25-(4-O64)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64=0,50,198)/0.0065))),1))</f>
        <v>415.83585251953883</v>
      </c>
      <c r="AN64" s="98">
        <f t="shared" si="71"/>
        <v>359.40624875664349</v>
      </c>
      <c r="AO64" s="98">
        <f t="shared" si="72"/>
        <v>290.0702903299379</v>
      </c>
      <c r="AP64" s="98">
        <f t="shared" si="73"/>
        <v>209.66611352686846</v>
      </c>
      <c r="AQ64" s="98">
        <f t="shared" si="74"/>
        <v>193.81536000000006</v>
      </c>
      <c r="AR64" s="98">
        <f t="shared" si="75"/>
        <v>186.81536000000006</v>
      </c>
      <c r="AS64" s="98">
        <f t="shared" si="76"/>
        <v>178.21536000000006</v>
      </c>
      <c r="AT64" s="98">
        <f t="shared" si="77"/>
        <v>168.01536000000007</v>
      </c>
      <c r="AU64" s="98">
        <f t="shared" si="78"/>
        <v>156.21536000000006</v>
      </c>
      <c r="AV64" s="98">
        <f t="shared" si="79"/>
        <v>150</v>
      </c>
      <c r="AW64" s="98">
        <f t="shared" si="80"/>
        <v>150</v>
      </c>
      <c r="AX64" s="98">
        <f t="shared" si="81"/>
        <v>150</v>
      </c>
      <c r="AY64" s="96">
        <f t="shared" si="82"/>
        <v>1.022357316448157</v>
      </c>
      <c r="AZ64" s="96">
        <f t="shared" si="83"/>
        <v>4.5</v>
      </c>
      <c r="BA64" s="96">
        <f t="shared" si="84"/>
        <v>1.022357316448157</v>
      </c>
      <c r="BB64" s="96">
        <f t="shared" si="85"/>
        <v>0.65062591961474947</v>
      </c>
      <c r="BC64" s="96">
        <f t="shared" si="86"/>
        <v>0.29968472920953249</v>
      </c>
      <c r="BD64" s="96">
        <f t="shared" si="87"/>
        <v>2.650024682071439E-2</v>
      </c>
      <c r="BE64" s="96">
        <f t="shared" si="88"/>
        <v>0</v>
      </c>
      <c r="BF64" s="96">
        <f t="shared" si="89"/>
        <v>0</v>
      </c>
      <c r="BG64" s="96">
        <f t="shared" si="90"/>
        <v>0</v>
      </c>
      <c r="BH64" s="96">
        <f t="shared" si="91"/>
        <v>0</v>
      </c>
      <c r="BI64" s="96">
        <f t="shared" si="92"/>
        <v>0</v>
      </c>
      <c r="BJ64" s="96">
        <f t="shared" si="93"/>
        <v>0</v>
      </c>
      <c r="BK64" s="96">
        <f t="shared" si="94"/>
        <v>0</v>
      </c>
      <c r="BL64" s="96">
        <f t="shared" si="95"/>
        <v>0</v>
      </c>
      <c r="BM64" s="129">
        <f t="shared" si="133"/>
        <v>5</v>
      </c>
      <c r="BN64" s="129" t="str">
        <f t="shared" si="133"/>
        <v/>
      </c>
      <c r="BO64" s="129" t="str">
        <f t="shared" si="133"/>
        <v/>
      </c>
      <c r="BP64" s="129" t="str">
        <f t="shared" si="133"/>
        <v/>
      </c>
      <c r="BQ64" s="129" t="str">
        <f t="shared" si="133"/>
        <v/>
      </c>
      <c r="BR64" s="129" t="str">
        <f t="shared" si="133"/>
        <v/>
      </c>
      <c r="BS64" s="129" t="str">
        <f t="shared" si="133"/>
        <v/>
      </c>
      <c r="BT64" s="129" t="str">
        <f t="shared" si="133"/>
        <v/>
      </c>
      <c r="BU64" s="129" t="str">
        <f t="shared" si="133"/>
        <v/>
      </c>
      <c r="BV64" s="129" t="str">
        <f t="shared" si="133"/>
        <v/>
      </c>
      <c r="BW64" s="129" t="str">
        <f t="shared" si="133"/>
        <v/>
      </c>
      <c r="BX64" s="129" t="str">
        <f t="shared" si="133"/>
        <v/>
      </c>
      <c r="BY64" s="130">
        <f t="shared" si="96"/>
        <v>8.6788585315852558</v>
      </c>
      <c r="BZ64" s="130">
        <f t="shared" si="97"/>
        <v>5.9652577247638954</v>
      </c>
      <c r="CA64" s="130">
        <f t="shared" si="98"/>
        <v>3.1432193116280764</v>
      </c>
      <c r="CB64" s="130">
        <f t="shared" si="99"/>
        <v>0.74541878580663601</v>
      </c>
      <c r="CC64" s="130">
        <f t="shared" si="100"/>
        <v>0.5</v>
      </c>
      <c r="CD64" s="130">
        <f t="shared" si="101"/>
        <v>0.5</v>
      </c>
      <c r="CE64" s="130">
        <f t="shared" si="102"/>
        <v>0.5</v>
      </c>
      <c r="CF64" s="130">
        <f t="shared" si="103"/>
        <v>0.5</v>
      </c>
      <c r="CG64" s="130">
        <f t="shared" si="104"/>
        <v>0.5</v>
      </c>
      <c r="CH64" s="130">
        <f t="shared" si="105"/>
        <v>0.5</v>
      </c>
      <c r="CI64" s="130">
        <f t="shared" si="106"/>
        <v>0.5</v>
      </c>
      <c r="CJ64" s="130">
        <f t="shared" si="107"/>
        <v>0.5</v>
      </c>
      <c r="CK64" s="131">
        <f t="shared" si="108"/>
        <v>1</v>
      </c>
      <c r="CL64" s="96">
        <f t="shared" si="109"/>
        <v>-0.48039028738695233</v>
      </c>
      <c r="CM64" s="96">
        <f t="shared" si="110"/>
        <v>-0.6481963821420087</v>
      </c>
      <c r="CN64" s="96">
        <f t="shared" si="111"/>
        <v>-0.74857128598479716</v>
      </c>
      <c r="CO64" s="96">
        <f t="shared" si="112"/>
        <v>-0.73119115424268277</v>
      </c>
      <c r="CP64" s="96">
        <f t="shared" si="113"/>
        <v>-0.70040994796800016</v>
      </c>
      <c r="CQ64" s="96">
        <f t="shared" si="114"/>
        <v>-0.67511334796800015</v>
      </c>
      <c r="CR64" s="96">
        <f t="shared" si="115"/>
        <v>-0.64403466796800024</v>
      </c>
      <c r="CS64" s="96">
        <f t="shared" si="116"/>
        <v>-0.60717390796800019</v>
      </c>
      <c r="CT64" s="96">
        <f t="shared" si="117"/>
        <v>-0.56453106796800023</v>
      </c>
      <c r="CU64" s="96">
        <f t="shared" si="118"/>
        <v>-0.54206999999999994</v>
      </c>
      <c r="CV64" s="96">
        <f t="shared" si="119"/>
        <v>-0.54206999999999994</v>
      </c>
      <c r="CW64" s="96">
        <f t="shared" si="120"/>
        <v>-0.54206999999999994</v>
      </c>
      <c r="CX64" s="96">
        <f>MAX(0,(IF(CL64&gt;0,(CL64-ROUNDDOWN(CL64,1))/0.1*LOOKUP(ROUNDUP(CL64+81.1,1),CB!$A:$A,CB!$C:$C)+(1-(CL64-ROUNDDOWN(CL64,1))/0.1)*LOOKUP(ROUNDDOWN(CL64+81.1,1),CB!$A:$A,CB!$C:$C),(CL64-ROUNDDOWN(CL64-0.1,1))/0.1*LOOKUP(ROUNDUP(CL64+81.1,1),CB!$A:$A,CB!$C:$C)+(1-(CL64-ROUNDDOWN(CL64-0.1,1))/0.1)*LOOKUP(ROUNDDOWN(CL64+81.1,1),CB!$A:$A,CB!$C:$C))-LOOKUP(81.1,CB!$A:$A,CB!$C:$C))/(1-(BINOMDIST(97,162,0.5,TRUE)-BINOMDIST(87,162,0.5,TRUE)))*$C$2*($B$1^(LEFT(CX$4,4)*1-LEFT($BA$4,4)*1))*(37.75+CL64))</f>
        <v>0</v>
      </c>
      <c r="CY64" s="96">
        <f>MAX(0,(IF(CM64&gt;0,(CM64-ROUNDDOWN(CM64,1))/0.1*LOOKUP(ROUNDUP(CM64+81.1,1),CB!$A:$A,CB!$C:$C)+(1-(CM64-ROUNDDOWN(CM64,1))/0.1)*LOOKUP(ROUNDDOWN(CM64+81.1,1),CB!$A:$A,CB!$C:$C),(CM64-ROUNDDOWN(CM64-0.1,1))/0.1*LOOKUP(ROUNDUP(CM64+81.1,1),CB!$A:$A,CB!$C:$C)+(1-(CM64-ROUNDDOWN(CM64-0.1,1))/0.1)*LOOKUP(ROUNDDOWN(CM64+81.1,1),CB!$A:$A,CB!$C:$C))-LOOKUP(81.1,CB!$A:$A,CB!$C:$C))/(1-(BINOMDIST(97,162,0.5,TRUE)-BINOMDIST(87,162,0.5,TRUE)))*$C$2*($B$1^(LEFT(CY$4,4)*1-LEFT($BA$4,4)*1))*(37.75+CM64))</f>
        <v>0</v>
      </c>
      <c r="CZ64" s="96">
        <f>MAX(0,(IF(CN64&gt;0,(CN64-ROUNDDOWN(CN64,1))/0.1*LOOKUP(ROUNDUP(CN64+81.1,1),CB!$A:$A,CB!$C:$C)+(1-(CN64-ROUNDDOWN(CN64,1))/0.1)*LOOKUP(ROUNDDOWN(CN64+81.1,1),CB!$A:$A,CB!$C:$C),(CN64-ROUNDDOWN(CN64-0.1,1))/0.1*LOOKUP(ROUNDUP(CN64+81.1,1),CB!$A:$A,CB!$C:$C)+(1-(CN64-ROUNDDOWN(CN64-0.1,1))/0.1)*LOOKUP(ROUNDDOWN(CN64+81.1,1),CB!$A:$A,CB!$C:$C))-LOOKUP(81.1,CB!$A:$A,CB!$C:$C))/(1-(BINOMDIST(97,162,0.5,TRUE)-BINOMDIST(87,162,0.5,TRUE)))*$C$2*($B$1^(LEFT(CZ$4,4)*1-LEFT($BA$4,4)*1))*(37.75+CN64))</f>
        <v>0</v>
      </c>
      <c r="DA64" s="96">
        <f>MAX(0,(IF(CO64&gt;0,(CO64-ROUNDDOWN(CO64,1))/0.1*LOOKUP(ROUNDUP(CO64+81.1,1),CB!$A:$A,CB!$C:$C)+(1-(CO64-ROUNDDOWN(CO64,1))/0.1)*LOOKUP(ROUNDDOWN(CO64+81.1,1),CB!$A:$A,CB!$C:$C),(CO64-ROUNDDOWN(CO64-0.1,1))/0.1*LOOKUP(ROUNDUP(CO64+81.1,1),CB!$A:$A,CB!$C:$C)+(1-(CO64-ROUNDDOWN(CO64-0.1,1))/0.1)*LOOKUP(ROUNDDOWN(CO64+81.1,1),CB!$A:$A,CB!$C:$C))-LOOKUP(81.1,CB!$A:$A,CB!$C:$C))/(1-(BINOMDIST(97,162,0.5,TRUE)-BINOMDIST(87,162,0.5,TRUE)))*$C$2*($B$1^(LEFT(DA$4,4)*1-LEFT($BA$4,4)*1))*(37.75+CO64))</f>
        <v>0</v>
      </c>
      <c r="DB64" s="96">
        <f>MAX(0,(IF(CP64&gt;0,(CP64-ROUNDDOWN(CP64,1))/0.1*LOOKUP(ROUNDUP(CP64+81.1,1),CB!$A:$A,CB!$C:$C)+(1-(CP64-ROUNDDOWN(CP64,1))/0.1)*LOOKUP(ROUNDDOWN(CP64+81.1,1),CB!$A:$A,CB!$C:$C),(CP64-ROUNDDOWN(CP64-0.1,1))/0.1*LOOKUP(ROUNDUP(CP64+81.1,1),CB!$A:$A,CB!$C:$C)+(1-(CP64-ROUNDDOWN(CP64-0.1,1))/0.1)*LOOKUP(ROUNDDOWN(CP64+81.1,1),CB!$A:$A,CB!$C:$C))-LOOKUP(81.1,CB!$A:$A,CB!$C:$C))/(1-(BINOMDIST(97,162,0.5,TRUE)-BINOMDIST(87,162,0.5,TRUE)))*$C$2*($B$1^(LEFT(DB$4,4)*1-LEFT($BA$4,4)*1))*(37.75+CP64))</f>
        <v>0</v>
      </c>
      <c r="DC64" s="96">
        <f>MAX(0,(IF(CQ64&gt;0,(CQ64-ROUNDDOWN(CQ64,1))/0.1*LOOKUP(ROUNDUP(CQ64+81.1,1),CB!$A:$A,CB!$C:$C)+(1-(CQ64-ROUNDDOWN(CQ64,1))/0.1)*LOOKUP(ROUNDDOWN(CQ64+81.1,1),CB!$A:$A,CB!$C:$C),(CQ64-ROUNDDOWN(CQ64-0.1,1))/0.1*LOOKUP(ROUNDUP(CQ64+81.1,1),CB!$A:$A,CB!$C:$C)+(1-(CQ64-ROUNDDOWN(CQ64-0.1,1))/0.1)*LOOKUP(ROUNDDOWN(CQ64+81.1,1),CB!$A:$A,CB!$C:$C))-LOOKUP(81.1,CB!$A:$A,CB!$C:$C))/(1-(BINOMDIST(97,162,0.5,TRUE)-BINOMDIST(87,162,0.5,TRUE)))*$C$2*($B$1^(LEFT(DC$4,4)*1-LEFT($BA$4,4)*1))*(37.75+CQ64))</f>
        <v>0</v>
      </c>
      <c r="DD64" s="96">
        <f>MAX(0,(IF(CR64&gt;0,(CR64-ROUNDDOWN(CR64,1))/0.1*LOOKUP(ROUNDUP(CR64+81.1,1),CB!$A:$A,CB!$C:$C)+(1-(CR64-ROUNDDOWN(CR64,1))/0.1)*LOOKUP(ROUNDDOWN(CR64+81.1,1),CB!$A:$A,CB!$C:$C),(CR64-ROUNDDOWN(CR64-0.1,1))/0.1*LOOKUP(ROUNDUP(CR64+81.1,1),CB!$A:$A,CB!$C:$C)+(1-(CR64-ROUNDDOWN(CR64-0.1,1))/0.1)*LOOKUP(ROUNDDOWN(CR64+81.1,1),CB!$A:$A,CB!$C:$C))-LOOKUP(81.1,CB!$A:$A,CB!$C:$C))/(1-(BINOMDIST(97,162,0.5,TRUE)-BINOMDIST(87,162,0.5,TRUE)))*$C$2*($B$1^(LEFT(DD$4,4)*1-LEFT($BA$4,4)*1))*(37.75+CR64))</f>
        <v>0</v>
      </c>
      <c r="DE64" s="96">
        <f>MAX(0,(IF(CS64&gt;0,(CS64-ROUNDDOWN(CS64,1))/0.1*LOOKUP(ROUNDUP(CS64+81.1,1),CB!$A:$A,CB!$C:$C)+(1-(CS64-ROUNDDOWN(CS64,1))/0.1)*LOOKUP(ROUNDDOWN(CS64+81.1,1),CB!$A:$A,CB!$C:$C),(CS64-ROUNDDOWN(CS64-0.1,1))/0.1*LOOKUP(ROUNDUP(CS64+81.1,1),CB!$A:$A,CB!$C:$C)+(1-(CS64-ROUNDDOWN(CS64-0.1,1))/0.1)*LOOKUP(ROUNDDOWN(CS64+81.1,1),CB!$A:$A,CB!$C:$C))-LOOKUP(81.1,CB!$A:$A,CB!$C:$C))/(1-(BINOMDIST(97,162,0.5,TRUE)-BINOMDIST(87,162,0.5,TRUE)))*$C$2*($B$1^(LEFT(DE$4,4)*1-LEFT($BA$4,4)*1))*(37.75+CS64))</f>
        <v>0</v>
      </c>
      <c r="DF64" s="96">
        <f>MAX(0,(IF(CT64&gt;0,(CT64-ROUNDDOWN(CT64,1))/0.1*LOOKUP(ROUNDUP(CT64+81.1,1),CB!$A:$A,CB!$C:$C)+(1-(CT64-ROUNDDOWN(CT64,1))/0.1)*LOOKUP(ROUNDDOWN(CT64+81.1,1),CB!$A:$A,CB!$C:$C),(CT64-ROUNDDOWN(CT64-0.1,1))/0.1*LOOKUP(ROUNDUP(CT64+81.1,1),CB!$A:$A,CB!$C:$C)+(1-(CT64-ROUNDDOWN(CT64-0.1,1))/0.1)*LOOKUP(ROUNDDOWN(CT64+81.1,1),CB!$A:$A,CB!$C:$C))-LOOKUP(81.1,CB!$A:$A,CB!$C:$C))/(1-(BINOMDIST(97,162,0.5,TRUE)-BINOMDIST(87,162,0.5,TRUE)))*$C$2*($B$1^(LEFT(DF$4,4)*1-LEFT($BA$4,4)*1))*(37.75+CT64))</f>
        <v>0</v>
      </c>
      <c r="DG64" s="96">
        <f>MAX(0,(IF(CU64&gt;0,(CU64-ROUNDDOWN(CU64,1))/0.1*LOOKUP(ROUNDUP(CU64+81.1,1),CB!$A:$A,CB!$C:$C)+(1-(CU64-ROUNDDOWN(CU64,1))/0.1)*LOOKUP(ROUNDDOWN(CU64+81.1,1),CB!$A:$A,CB!$C:$C),(CU64-ROUNDDOWN(CU64-0.1,1))/0.1*LOOKUP(ROUNDUP(CU64+81.1,1),CB!$A:$A,CB!$C:$C)+(1-(CU64-ROUNDDOWN(CU64-0.1,1))/0.1)*LOOKUP(ROUNDDOWN(CU64+81.1,1),CB!$A:$A,CB!$C:$C))-LOOKUP(81.1,CB!$A:$A,CB!$C:$C))/(1-(BINOMDIST(97,162,0.5,TRUE)-BINOMDIST(87,162,0.5,TRUE)))*$C$2*($B$1^(LEFT(DG$4,4)*1-LEFT($BA$4,4)*1))*(37.75+CU64))</f>
        <v>0</v>
      </c>
      <c r="DH64" s="96">
        <f>MAX(0,(IF(CV64&gt;0,(CV64-ROUNDDOWN(CV64,1))/0.1*LOOKUP(ROUNDUP(CV64+81.1,1),CB!$A:$A,CB!$C:$C)+(1-(CV64-ROUNDDOWN(CV64,1))/0.1)*LOOKUP(ROUNDDOWN(CV64+81.1,1),CB!$A:$A,CB!$C:$C),(CV64-ROUNDDOWN(CV64-0.1,1))/0.1*LOOKUP(ROUNDUP(CV64+81.1,1),CB!$A:$A,CB!$C:$C)+(1-(CV64-ROUNDDOWN(CV64-0.1,1))/0.1)*LOOKUP(ROUNDDOWN(CV64+81.1,1),CB!$A:$A,CB!$C:$C))-LOOKUP(81.1,CB!$A:$A,CB!$C:$C))/(1-(BINOMDIST(97,162,0.5,TRUE)-BINOMDIST(87,162,0.5,TRUE)))*$C$2*($B$1^(LEFT(DH$4,4)*1-LEFT($BA$4,4)*1))*(37.75+CV64))</f>
        <v>0</v>
      </c>
      <c r="DI64" s="96">
        <f>MAX(0,(IF(CW64&gt;0,(CW64-ROUNDDOWN(CW64,1))/0.1*LOOKUP(ROUNDUP(CW64+81.1,1),CB!$A:$A,CB!$C:$C)+(1-(CW64-ROUNDDOWN(CW64,1))/0.1)*LOOKUP(ROUNDDOWN(CW64+81.1,1),CB!$A:$A,CB!$C:$C),(CW64-ROUNDDOWN(CW64-0.1,1))/0.1*LOOKUP(ROUNDUP(CW64+81.1,1),CB!$A:$A,CB!$C:$C)+(1-(CW64-ROUNDDOWN(CW64-0.1,1))/0.1)*LOOKUP(ROUNDDOWN(CW64+81.1,1),CB!$A:$A,CB!$C:$C))-LOOKUP(81.1,CB!$A:$A,CB!$C:$C))/(1-(BINOMDIST(97,162,0.5,TRUE)-BINOMDIST(87,162,0.5,TRUE)))*$C$2*($B$1^(LEFT(DI$4,4)*1-LEFT($BA$4,4)*1))*(37.75+CW64))</f>
        <v>0</v>
      </c>
      <c r="DJ64" s="90">
        <f t="shared" si="121"/>
        <v>0</v>
      </c>
      <c r="DK64" s="132"/>
      <c r="DL64" s="132">
        <f t="shared" si="122"/>
        <v>8.6788585315852558</v>
      </c>
      <c r="DM64" s="132">
        <f t="shared" si="123"/>
        <v>14.929758446540875</v>
      </c>
      <c r="DN64" s="132">
        <f t="shared" si="124"/>
        <v>18.947646737526192</v>
      </c>
      <c r="DO64" s="132">
        <f t="shared" si="125"/>
        <v>21.317215071449862</v>
      </c>
      <c r="DP64" s="132">
        <f t="shared" si="126"/>
        <v>23.618655925888174</v>
      </c>
      <c r="DQ64" s="132">
        <f t="shared" si="127"/>
        <v>26.006939363641433</v>
      </c>
      <c r="DR64" s="132">
        <f t="shared" si="128"/>
        <v>28.478011929503243</v>
      </c>
      <c r="DS64" s="132">
        <f t="shared" si="129"/>
        <v>31.027368898861457</v>
      </c>
      <c r="DT64" s="132">
        <f t="shared" si="130"/>
        <v>33.650168440858913</v>
      </c>
      <c r="DU64" s="132">
        <f t="shared" si="131"/>
        <v>36.341345186709574</v>
      </c>
      <c r="DV64" s="132"/>
      <c r="DW64" s="132"/>
      <c r="DX64" s="132"/>
      <c r="DY64" s="132"/>
      <c r="DZ64" s="132"/>
      <c r="EA64" s="132"/>
      <c r="EB64" s="132"/>
      <c r="EC64" s="132"/>
      <c r="ED64" s="132"/>
      <c r="EE64" s="132"/>
      <c r="ER64" s="132"/>
      <c r="ES64" s="132"/>
      <c r="ET64" s="132"/>
      <c r="EU64" s="132"/>
      <c r="EV64" s="132"/>
      <c r="EW64" s="132"/>
      <c r="EX64" s="132"/>
      <c r="EY64" s="132"/>
      <c r="EZ64" s="132"/>
      <c r="FA64" s="132"/>
      <c r="FB64" s="132"/>
      <c r="FC64" s="132"/>
    </row>
    <row r="65" spans="1:159" ht="12.75" customHeight="1" x14ac:dyDescent="0.2">
      <c r="A65">
        <v>456665</v>
      </c>
      <c r="B65" s="99" t="str">
        <f>INDEX([1]Bios!$O:$O,MATCH(A65,[1]Bios!$C:$C,0))</f>
        <v>Pearce, Steve</v>
      </c>
      <c r="C65" s="92" t="s">
        <v>650</v>
      </c>
      <c r="D65" s="94">
        <f>LOOKUP(IF(INDEX([1]Bios!$M:$M,MATCH(A65,[1]Bios!$C:$C,0))="P",INDEX([1]Pitchers!$Q:$Q,MATCH(A65,[1]Pitchers!$A:$A,0)),INDEX([1]Hitters!$AV:$AV,MATCH(A65,[1]Hitters!$A:$A,0))),Positions!A:A,Positions!B:B)</f>
        <v>3</v>
      </c>
      <c r="E65" s="137">
        <v>1</v>
      </c>
      <c r="F65" s="138">
        <f t="shared" si="68"/>
        <v>15.658918175266628</v>
      </c>
      <c r="G65" s="138">
        <v>4.75</v>
      </c>
      <c r="H65" s="94"/>
      <c r="I65" s="93">
        <f>6</f>
        <v>6</v>
      </c>
      <c r="J65" s="93">
        <f>6</f>
        <v>6</v>
      </c>
      <c r="K65" s="94">
        <f>MIN(IF(D65&gt;1,INDEX([1]Hitters!$DA:$DA,MATCH(A65,[1]Hitters!$A:$A,0)),INDEX([1]Pitchers!$DA:$DA,MATCH(A65,[1]Pitchers!$A:$A,0))),J65)</f>
        <v>2.9983333333333335</v>
      </c>
      <c r="L65" s="94">
        <f t="shared" si="69"/>
        <v>4</v>
      </c>
      <c r="M65" s="95">
        <f>IF(D65&gt;1,INDEX([1]Hitters!$CV:$CV,MATCH($A65,[1]Hitters!$A:$A,0)),INDEX([1]Pitchers!$CP:$CP,MATCH($A65,[1]Pitchers!$A:$A,0)))</f>
        <v>33.208333333333336</v>
      </c>
      <c r="N65" s="90">
        <f t="shared" si="70"/>
        <v>10.908918175266628</v>
      </c>
      <c r="O65" s="97">
        <f>IF($D65&gt;1,INDEX([1]Hitters!$AF:$AF,MATCH($A65,[1]Hitters!$A:$A,0)),INDEX([1]Pitchers!$AJ:$AJ,MATCH($A65,[1]Pitchers!$A:$A,0))*IF(OR(AND($D65=0,INDEX([1]Pitchers!$Q:$Q,MATCH($A65,[1]Pitchers!$A:$A,0))="R"),AND($D65=1,INDEX([1]Pitchers!$Q:$Q,MATCH($A65,[1]Pitchers!$A:$A,0))="S")),1,IF($D65=0,0.83+(1-INDEX([1]Pitchers!$BE:$BE,MATCH($A65,[1]Pitchers!$A:$A,0)))/8,1/(0.83+(1-INDEX([1]Pitchers!$BE:$BE,MATCH($A65,[1]Pitchers!$A:$A,0)))/8))))</f>
        <v>0.28429190247994185</v>
      </c>
      <c r="P65" s="97">
        <f>IF($D65&gt;1,O65+(LOOKUP(ROUNDDOWN($M65+RIGHT(P$4,4)*1-2016,0),Age!$A:$A,Age!$C:$C)*(1-($M65+RIGHT(P$4,4)*1-2016-ROUNDDOWN($M65+RIGHT(P$4,4)*1-2016,0)))+LOOKUP(ROUNDUP($M65+RIGHT(P$4,4)*1-2016,0),Age!$A:$A,Age!$C:$C)*(($M65+RIGHT(P$4,4)*1-2016-ROUNDDOWN($M65+RIGHT(P$4,4)*1-2016,0))))*IF($M65+RIGHT(P$4,4)*1-2016&gt;27,1,INDEX([1]Hitters!$BG:$BG,MATCH($A65,[1]Hitters!$A:$A,0))),O65*(1-(1-(LOOKUP(ROUNDDOWN($M65+RIGHT(P$4,4)*1-2016,0),Age!$A:$A,Age!$L:$L)*(1-($M65+RIGHT(P$4,4)*1-2016-ROUNDDOWN($M65+RIGHT(P$4,4)*1-2016,0)))+LOOKUP(ROUNDUP($M65+RIGHT(P$4,4)*1-2016,0),Age!$A:$A,Age!$L:$L)*(($M65+RIGHT(P$4,4)*1-2016-ROUNDDOWN($M65+RIGHT(P$4,4)*1-2016,0)))))*IF($M65+RIGHT(P$4,4)*1-2016&gt;27,1,INDEX([1]Pitchers!$BE:$BE,MATCH($A65,[1]Pitchers!$A:$A,0)))))</f>
        <v>0.27746273581327502</v>
      </c>
      <c r="Q65" s="97">
        <f>IF($D65&gt;1,P65+(LOOKUP(ROUNDDOWN($M65+RIGHT(Q$4,4)*1-2016,0),Age!$A:$A,Age!$C:$C)*(1-($M65+RIGHT(Q$4,4)*1-2016-ROUNDDOWN($M65+RIGHT(Q$4,4)*1-2016,0)))+LOOKUP(ROUNDUP($M65+RIGHT(Q$4,4)*1-2016,0),Age!$A:$A,Age!$C:$C)*(($M65+RIGHT(Q$4,4)*1-2016-ROUNDDOWN($M65+RIGHT(Q$4,4)*1-2016,0))))*IF($M65+RIGHT(Q$4,4)*1-2016&gt;27,1,INDEX([1]Hitters!$BG:$BG,MATCH($A65,[1]Hitters!$A:$A,0))),P65*(1-(1-(LOOKUP(ROUNDDOWN($M65+RIGHT(Q$4,4)*1-2016,0),Age!$A:$A,Age!$L:$L)*(1-($M65+RIGHT(Q$4,4)*1-2016-ROUNDDOWN($M65+RIGHT(Q$4,4)*1-2016,0)))+LOOKUP(ROUNDUP($M65+RIGHT(Q$4,4)*1-2016,0),Age!$A:$A,Age!$L:$L)*(($M65+RIGHT(Q$4,4)*1-2016-ROUNDDOWN($M65+RIGHT(Q$4,4)*1-2016,0)))))*IF($M65+RIGHT(Q$4,4)*1-2016&gt;27,1,INDEX([1]Pitchers!$BE:$BE,MATCH($A65,[1]Pitchers!$A:$A,0)))))</f>
        <v>0.2695335691466082</v>
      </c>
      <c r="R65" s="97">
        <f>IF($D65&gt;1,Q65+(LOOKUP(ROUNDDOWN($M65+RIGHT(R$4,4)*1-2016,0),Age!$A:$A,Age!$C:$C)*(1-($M65+RIGHT(R$4,4)*1-2016-ROUNDDOWN($M65+RIGHT(R$4,4)*1-2016,0)))+LOOKUP(ROUNDUP($M65+RIGHT(R$4,4)*1-2016,0),Age!$A:$A,Age!$C:$C)*(($M65+RIGHT(R$4,4)*1-2016-ROUNDDOWN($M65+RIGHT(R$4,4)*1-2016,0))))*IF($M65+RIGHT(R$4,4)*1-2016&gt;27,1,INDEX([1]Hitters!$BG:$BG,MATCH($A65,[1]Hitters!$A:$A,0))),Q65*(1-(1-(LOOKUP(ROUNDDOWN($M65+RIGHT(R$4,4)*1-2016,0),Age!$A:$A,Age!$L:$L)*(1-($M65+RIGHT(R$4,4)*1-2016-ROUNDDOWN($M65+RIGHT(R$4,4)*1-2016,0)))+LOOKUP(ROUNDUP($M65+RIGHT(R$4,4)*1-2016,0),Age!$A:$A,Age!$L:$L)*(($M65+RIGHT(R$4,4)*1-2016-ROUNDDOWN($M65+RIGHT(R$4,4)*1-2016,0)))))*IF($M65+RIGHT(R$4,4)*1-2016&gt;27,1,INDEX([1]Pitchers!$BE:$BE,MATCH($A65,[1]Pitchers!$A:$A,0)))))</f>
        <v>0.26073356914660822</v>
      </c>
      <c r="S65" s="97">
        <f>IF($D65&gt;1,R65+(LOOKUP(ROUNDDOWN($M65+RIGHT(S$4,4)*1-2016,0),Age!$A:$A,Age!$C:$C)*(1-($M65+RIGHT(S$4,4)*1-2016-ROUNDDOWN($M65+RIGHT(S$4,4)*1-2016,0)))+LOOKUP(ROUNDUP($M65+RIGHT(S$4,4)*1-2016,0),Age!$A:$A,Age!$C:$C)*(($M65+RIGHT(S$4,4)*1-2016-ROUNDDOWN($M65+RIGHT(S$4,4)*1-2016,0))))*IF($M65+RIGHT(S$4,4)*1-2016&gt;27,1,INDEX([1]Hitters!$BG:$BG,MATCH($A65,[1]Hitters!$A:$A,0))),R65*(1-(1-(LOOKUP(ROUNDDOWN($M65+RIGHT(S$4,4)*1-2016,0),Age!$A:$A,Age!$L:$L)*(1-($M65+RIGHT(S$4,4)*1-2016-ROUNDDOWN($M65+RIGHT(S$4,4)*1-2016,0)))+LOOKUP(ROUNDUP($M65+RIGHT(S$4,4)*1-2016,0),Age!$A:$A,Age!$L:$L)*(($M65+RIGHT(S$4,4)*1-2016-ROUNDDOWN($M65+RIGHT(S$4,4)*1-2016,0)))))*IF($M65+RIGHT(S$4,4)*1-2016&gt;27,1,INDEX([1]Pitchers!$BE:$BE,MATCH($A65,[1]Pitchers!$A:$A,0)))))</f>
        <v>0.25193356914660825</v>
      </c>
      <c r="T65" s="97">
        <f>IF($D65&gt;1,S65+(LOOKUP(ROUNDDOWN($M65+RIGHT(T$4,4)*1-2016,0),Age!$A:$A,Age!$C:$C)*(1-($M65+RIGHT(T$4,4)*1-2016-ROUNDDOWN($M65+RIGHT(T$4,4)*1-2016,0)))+LOOKUP(ROUNDUP($M65+RIGHT(T$4,4)*1-2016,0),Age!$A:$A,Age!$C:$C)*(($M65+RIGHT(T$4,4)*1-2016-ROUNDDOWN($M65+RIGHT(T$4,4)*1-2016,0))))*IF($M65+RIGHT(T$4,4)*1-2016&gt;27,1,INDEX([1]Hitters!$BG:$BG,MATCH($A65,[1]Hitters!$A:$A,0))),S65*(1-(1-(LOOKUP(ROUNDDOWN($M65+RIGHT(T$4,4)*1-2016,0),Age!$A:$A,Age!$L:$L)*(1-($M65+RIGHT(T$4,4)*1-2016-ROUNDDOWN($M65+RIGHT(T$4,4)*1-2016,0)))+LOOKUP(ROUNDUP($M65+RIGHT(T$4,4)*1-2016,0),Age!$A:$A,Age!$L:$L)*(($M65+RIGHT(T$4,4)*1-2016-ROUNDDOWN($M65+RIGHT(T$4,4)*1-2016,0)))))*IF($M65+RIGHT(T$4,4)*1-2016&gt;27,1,INDEX([1]Pitchers!$BE:$BE,MATCH($A65,[1]Pitchers!$A:$A,0)))))</f>
        <v>0.24313356914660825</v>
      </c>
      <c r="U65" s="97">
        <f>IF($D65&gt;1,T65+(LOOKUP(ROUNDDOWN($M65+RIGHT(U$4,4)*1-2016,0),Age!$A:$A,Age!$C:$C)*(1-($M65+RIGHT(U$4,4)*1-2016-ROUNDDOWN($M65+RIGHT(U$4,4)*1-2016,0)))+LOOKUP(ROUNDUP($M65+RIGHT(U$4,4)*1-2016,0),Age!$A:$A,Age!$C:$C)*(($M65+RIGHT(U$4,4)*1-2016-ROUNDDOWN($M65+RIGHT(U$4,4)*1-2016,0))))*IF($M65+RIGHT(U$4,4)*1-2016&gt;27,1,INDEX([1]Hitters!$BG:$BG,MATCH($A65,[1]Hitters!$A:$A,0))),T65*(1-(1-(LOOKUP(ROUNDDOWN($M65+RIGHT(U$4,4)*1-2016,0),Age!$A:$A,Age!$L:$L)*(1-($M65+RIGHT(U$4,4)*1-2016-ROUNDDOWN($M65+RIGHT(U$4,4)*1-2016,0)))+LOOKUP(ROUNDUP($M65+RIGHT(U$4,4)*1-2016,0),Age!$A:$A,Age!$L:$L)*(($M65+RIGHT(U$4,4)*1-2016-ROUNDDOWN($M65+RIGHT(U$4,4)*1-2016,0)))))*IF($M65+RIGHT(U$4,4)*1-2016&gt;27,1,INDEX([1]Pitchers!$BE:$BE,MATCH($A65,[1]Pitchers!$A:$A,0)))))</f>
        <v>0.23433356914660824</v>
      </c>
      <c r="V65" s="97">
        <f>IF($D65&gt;1,U65+(LOOKUP(ROUNDDOWN($M65+RIGHT(V$4,4)*1-2016,0),Age!$A:$A,Age!$C:$C)*(1-($M65+RIGHT(V$4,4)*1-2016-ROUNDDOWN($M65+RIGHT(V$4,4)*1-2016,0)))+LOOKUP(ROUNDUP($M65+RIGHT(V$4,4)*1-2016,0),Age!$A:$A,Age!$C:$C)*(($M65+RIGHT(V$4,4)*1-2016-ROUNDDOWN($M65+RIGHT(V$4,4)*1-2016,0))))*IF($M65+RIGHT(V$4,4)*1-2016&gt;27,1,INDEX([1]Hitters!$BG:$BG,MATCH($A65,[1]Hitters!$A:$A,0))),U65*(1-(1-(LOOKUP(ROUNDDOWN($M65+RIGHT(V$4,4)*1-2016,0),Age!$A:$A,Age!$L:$L)*(1-($M65+RIGHT(V$4,4)*1-2016-ROUNDDOWN($M65+RIGHT(V$4,4)*1-2016,0)))+LOOKUP(ROUNDUP($M65+RIGHT(V$4,4)*1-2016,0),Age!$A:$A,Age!$L:$L)*(($M65+RIGHT(V$4,4)*1-2016-ROUNDDOWN($M65+RIGHT(V$4,4)*1-2016,0)))))*IF($M65+RIGHT(V$4,4)*1-2016&gt;27,1,INDEX([1]Pitchers!$BE:$BE,MATCH($A65,[1]Pitchers!$A:$A,0)))))</f>
        <v>0.22553356914660824</v>
      </c>
      <c r="W65" s="97">
        <f>IF($D65&gt;1,V65+(LOOKUP(ROUNDDOWN($M65+RIGHT(W$4,4)*1-2016,0),Age!$A:$A,Age!$C:$C)*(1-($M65+RIGHT(W$4,4)*1-2016-ROUNDDOWN($M65+RIGHT(W$4,4)*1-2016,0)))+LOOKUP(ROUNDUP($M65+RIGHT(W$4,4)*1-2016,0),Age!$A:$A,Age!$C:$C)*(($M65+RIGHT(W$4,4)*1-2016-ROUNDDOWN($M65+RIGHT(W$4,4)*1-2016,0))))*IF($M65+RIGHT(W$4,4)*1-2016&gt;27,1,INDEX([1]Hitters!$BG:$BG,MATCH($A65,[1]Hitters!$A:$A,0))),V65*(1-(1-(LOOKUP(ROUNDDOWN($M65+RIGHT(W$4,4)*1-2016,0),Age!$A:$A,Age!$L:$L)*(1-($M65+RIGHT(W$4,4)*1-2016-ROUNDDOWN($M65+RIGHT(W$4,4)*1-2016,0)))+LOOKUP(ROUNDUP($M65+RIGHT(W$4,4)*1-2016,0),Age!$A:$A,Age!$L:$L)*(($M65+RIGHT(W$4,4)*1-2016-ROUNDDOWN($M65+RIGHT(W$4,4)*1-2016,0)))))*IF($M65+RIGHT(W$4,4)*1-2016&gt;27,1,INDEX([1]Pitchers!$BE:$BE,MATCH($A65,[1]Pitchers!$A:$A,0)))))</f>
        <v>0.21673356914660824</v>
      </c>
      <c r="X65" s="97">
        <f>IF($D65&gt;1,W65+(LOOKUP(ROUNDDOWN($M65+RIGHT(X$4,4)*1-2016,0),Age!$A:$A,Age!$C:$C)*(1-($M65+RIGHT(X$4,4)*1-2016-ROUNDDOWN($M65+RIGHT(X$4,4)*1-2016,0)))+LOOKUP(ROUNDUP($M65+RIGHT(X$4,4)*1-2016,0),Age!$A:$A,Age!$C:$C)*(($M65+RIGHT(X$4,4)*1-2016-ROUNDDOWN($M65+RIGHT(X$4,4)*1-2016,0))))*IF($M65+RIGHT(X$4,4)*1-2016&gt;27,1,INDEX([1]Hitters!$BG:$BG,MATCH($A65,[1]Hitters!$A:$A,0))),W65*(1-(1-(LOOKUP(ROUNDDOWN($M65+RIGHT(X$4,4)*1-2016,0),Age!$A:$A,Age!$L:$L)*(1-($M65+RIGHT(X$4,4)*1-2016-ROUNDDOWN($M65+RIGHT(X$4,4)*1-2016,0)))+LOOKUP(ROUNDUP($M65+RIGHT(X$4,4)*1-2016,0),Age!$A:$A,Age!$L:$L)*(($M65+RIGHT(X$4,4)*1-2016-ROUNDDOWN($M65+RIGHT(X$4,4)*1-2016,0)))))*IF($M65+RIGHT(X$4,4)*1-2016&gt;27,1,INDEX([1]Pitchers!$BE:$BE,MATCH($A65,[1]Pitchers!$A:$A,0)))))</f>
        <v>0.20793356914660824</v>
      </c>
      <c r="Y65" s="97">
        <f>IF($D65&gt;1,X65+(LOOKUP(ROUNDDOWN($M65+RIGHT(Y$4,4)*1-2016,0),Age!$A:$A,Age!$C:$C)*(1-($M65+RIGHT(Y$4,4)*1-2016-ROUNDDOWN($M65+RIGHT(Y$4,4)*1-2016,0)))+LOOKUP(ROUNDUP($M65+RIGHT(Y$4,4)*1-2016,0),Age!$A:$A,Age!$C:$C)*(($M65+RIGHT(Y$4,4)*1-2016-ROUNDDOWN($M65+RIGHT(Y$4,4)*1-2016,0))))*IF($M65+RIGHT(Y$4,4)*1-2016&gt;27,1,INDEX([1]Hitters!$BG:$BG,MATCH($A65,[1]Hitters!$A:$A,0))),X65*(1-(1-(LOOKUP(ROUNDDOWN($M65+RIGHT(Y$4,4)*1-2016,0),Age!$A:$A,Age!$L:$L)*(1-($M65+RIGHT(Y$4,4)*1-2016-ROUNDDOWN($M65+RIGHT(Y$4,4)*1-2016,0)))+LOOKUP(ROUNDUP($M65+RIGHT(Y$4,4)*1-2016,0),Age!$A:$A,Age!$L:$L)*(($M65+RIGHT(Y$4,4)*1-2016-ROUNDDOWN($M65+RIGHT(Y$4,4)*1-2016,0)))))*IF($M65+RIGHT(Y$4,4)*1-2016&gt;27,1,INDEX([1]Pitchers!$BE:$BE,MATCH($A65,[1]Pitchers!$A:$A,0)))))</f>
        <v>0.19913356914660824</v>
      </c>
      <c r="Z65" s="97">
        <f>IF($D65&gt;1,Y65+(LOOKUP(ROUNDDOWN($M65+RIGHT(Z$4,4)*1-2016,0),Age!$A:$A,Age!$C:$C)*(1-($M65+RIGHT(Z$4,4)*1-2016-ROUNDDOWN($M65+RIGHT(Z$4,4)*1-2016,0)))+LOOKUP(ROUNDUP($M65+RIGHT(Z$4,4)*1-2016,0),Age!$A:$A,Age!$C:$C)*(($M65+RIGHT(Z$4,4)*1-2016-ROUNDDOWN($M65+RIGHT(Z$4,4)*1-2016,0))))*IF($M65+RIGHT(Z$4,4)*1-2016&gt;27,1,INDEX([1]Hitters!$BG:$BG,MATCH($A65,[1]Hitters!$A:$A,0))),Y65*(1-(1-(LOOKUP(ROUNDDOWN($M65+RIGHT(Z$4,4)*1-2016,0),Age!$A:$A,Age!$L:$L)*(1-($M65+RIGHT(Z$4,4)*1-2016-ROUNDDOWN($M65+RIGHT(Z$4,4)*1-2016,0)))+LOOKUP(ROUNDUP($M65+RIGHT(Z$4,4)*1-2016,0),Age!$A:$A,Age!$L:$L)*(($M65+RIGHT(Z$4,4)*1-2016-ROUNDDOWN($M65+RIGHT(Z$4,4)*1-2016,0)))))*IF($M65+RIGHT(Z$4,4)*1-2016&gt;27,1,INDEX([1]Pitchers!$BE:$BE,MATCH($A65,[1]Pitchers!$A:$A,0)))))</f>
        <v>0.19033356914660823</v>
      </c>
      <c r="AA65" s="96">
        <f>IF($D65=0,0,IF($D65=1,INDEX([1]Pitchers!$FK:$FK,MATCH($A65,[1]Pitchers!$A:$A,0)),MAX(-16,IF($D65=10,-16,IF($D65&lt;2,0,INDEX([1]Hitters!$AZ:$AZ,MATCH($A65,[1]Hitters!$A:$A,0)))))))</f>
        <v>-4.3135630951446906</v>
      </c>
      <c r="AB65" s="96">
        <f>IF($D65=0,0,IF($D65=1,INDEX([1]Pitchers!$FK:$FK,MATCH($A65,[1]Pitchers!$A:$A,0)),MAX(-16,IF($D65=2,AA65-MIN(0.75,0.25*(RIGHT(AB$4,4)*1-(RIGHT($AD$4,4)*1)+0.25)*(1-MIN(0.75,INDEX([1]Hitters!$CF:$CF,MATCH($A65,[1]Hitters!$A:$A,0)))/0.75*1)+INDEX([1]Hitters!$CF:$CF,MATCH($A65,[1]Hitters!$A:$A,0)))/0.75*1,IF($D65&gt;6,(AA65-MIN(0.75,0.25*(RIGHT(AB$4,4)*1-(RIGHT($AD$4,4)*1)+0.25)*(1-MIN(0.75,INDEX([1]Hitters!$CF:$CF,MATCH($A65,[1]Hitters!$A:$A,0)))/0.75*1)+INDEX([1]Hitters!$CF:$CF,MATCH($A65,[1]Hitters!$A:$A,0)))/0.75*($M65+RIGHT(AB$4,4)*1-RIGHT($AA$4,4)*1+10)*0.05),IF($D65=3,(AA65-MIN(0.75,0.25*(RIGHT(AB$4,4)*1-(RIGHT($AD$4,4)*1)+0.25)*(1-MIN(0.75,INDEX([1]Hitters!$CF:$CF,MATCH($A65,[1]Hitters!$A:$A,0)))/0.75*1)+INDEX([1]Hitters!$CF:$CF,MATCH($A65,[1]Hitters!$A:$A,0)))/0.75*($M65+RIGHT(AB$4,4)*1-RIGHT($AA$4,4)*1-27)*0.1),(AA65-MIN(0.75,0.25*(RIGHT(AB$4,4)*1-(RIGHT($AD$4,4)*1)+0.25)*(1-MIN(0.75,INDEX([1]Hitters!$CF:$CF,MATCH($A65,[1]Hitters!$A:$A,0)))/0.75*1)+INDEX([1]Hitters!$CF:$CF,MATCH($A65,[1]Hitters!$A:$A,0)))/0.75*($M65+RIGHT(AB$4,4)*1-RIGHT($AA$4,4)*1-20)*0.094)))))))</f>
        <v>-5.0343964284780389</v>
      </c>
      <c r="AC65" s="96">
        <f>IF($D65=0,0,IF($D65=1,INDEX([1]Pitchers!$FK:$FK,MATCH($A65,[1]Pitchers!$A:$A,0)),MAX(-16,IF($D65=2,AB65-MIN(0.75,0.25*(RIGHT(AC$4,4)*1-(RIGHT($AD$4,4)*1)+0.25)*(1-MIN(0.75,INDEX([1]Hitters!$CF:$CF,MATCH($A65,[1]Hitters!$A:$A,0)))/0.75*1)+INDEX([1]Hitters!$CF:$CF,MATCH($A65,[1]Hitters!$A:$A,0)))/0.75*1,IF($D65&gt;6,(AB65-MIN(0.75,0.25*(RIGHT(AC$4,4)*1-(RIGHT($AD$4,4)*1)+0.25)*(1-MIN(0.75,INDEX([1]Hitters!$CF:$CF,MATCH($A65,[1]Hitters!$A:$A,0)))/0.75*1)+INDEX([1]Hitters!$CF:$CF,MATCH($A65,[1]Hitters!$A:$A,0)))/0.75*($M65+RIGHT(AC$4,4)*1-RIGHT($AA$4,4)*1+10)*0.05),IF($D65=3,(AB65-MIN(0.75,0.25*(RIGHT(AC$4,4)*1-(RIGHT($AD$4,4)*1)+0.25)*(1-MIN(0.75,INDEX([1]Hitters!$CF:$CF,MATCH($A65,[1]Hitters!$A:$A,0)))/0.75*1)+INDEX([1]Hitters!$CF:$CF,MATCH($A65,[1]Hitters!$A:$A,0)))/0.75*($M65+RIGHT(AC$4,4)*1-RIGHT($AA$4,4)*1-27)*0.1),(AB65-MIN(0.75,0.25*(RIGHT(AC$4,4)*1-(RIGHT($AD$4,4)*1)+0.25)*(1-MIN(0.75,INDEX([1]Hitters!$CF:$CF,MATCH($A65,[1]Hitters!$A:$A,0)))/0.75*1)+INDEX([1]Hitters!$CF:$CF,MATCH($A65,[1]Hitters!$A:$A,0)))/0.75*($M65+RIGHT(AC$4,4)*1-RIGHT($AA$4,4)*1-20)*0.094)))))))</f>
        <v>-5.8552297618113878</v>
      </c>
      <c r="AD65" s="96">
        <f>IF($D65=0,0,IF($D65=1,INDEX([1]Pitchers!$FK:$FK,MATCH($A65,[1]Pitchers!$A:$A,0)),MAX(-16,IF($D65=2,AC65-MIN(0.75,0.25*(RIGHT(AD$4,4)*1-(RIGHT($AD$4,4)*1)+0.25)*(1-MIN(0.75,INDEX([1]Hitters!$CF:$CF,MATCH($A65,[1]Hitters!$A:$A,0)))/0.75*1)+INDEX([1]Hitters!$CF:$CF,MATCH($A65,[1]Hitters!$A:$A,0)))/0.75*1,IF($D65&gt;6,(AC65-MIN(0.75,0.25*(RIGHT(AD$4,4)*1-(RIGHT($AD$4,4)*1)+0.25)*(1-MIN(0.75,INDEX([1]Hitters!$CF:$CF,MATCH($A65,[1]Hitters!$A:$A,0)))/0.75*1)+INDEX([1]Hitters!$CF:$CF,MATCH($A65,[1]Hitters!$A:$A,0)))/0.75*($M65+RIGHT(AD$4,4)*1-RIGHT($AA$4,4)*1+10)*0.05),IF($D65=3,(AC65-MIN(0.75,0.25*(RIGHT(AD$4,4)*1-(RIGHT($AD$4,4)*1)+0.25)*(1-MIN(0.75,INDEX([1]Hitters!$CF:$CF,MATCH($A65,[1]Hitters!$A:$A,0)))/0.75*1)+INDEX([1]Hitters!$CF:$CF,MATCH($A65,[1]Hitters!$A:$A,0)))/0.75*($M65+RIGHT(AD$4,4)*1-RIGHT($AA$4,4)*1-27)*0.1),(AC65-MIN(0.75,0.25*(RIGHT(AD$4,4)*1-(RIGHT($AD$4,4)*1)+0.25)*(1-MIN(0.75,INDEX([1]Hitters!$CF:$CF,MATCH($A65,[1]Hitters!$A:$A,0)))/0.75*1)+INDEX([1]Hitters!$CF:$CF,MATCH($A65,[1]Hitters!$A:$A,0)))/0.75*($M65+RIGHT(AD$4,4)*1-RIGHT($AA$4,4)*1-20)*0.094)))))))</f>
        <v>-6.7760630951447363</v>
      </c>
      <c r="AE65" s="96">
        <f>IF($D65=0,0,IF($D65=1,INDEX([1]Pitchers!$FK:$FK,MATCH($A65,[1]Pitchers!$A:$A,0)),MAX(-16,IF($D65=2,AD65-MIN(0.75,0.25*(RIGHT(AE$4,4)*1-(RIGHT($AD$4,4)*1)+0.25)*(1-MIN(0.75,INDEX([1]Hitters!$CF:$CF,MATCH($A65,[1]Hitters!$A:$A,0)))/0.75*1)+INDEX([1]Hitters!$CF:$CF,MATCH($A65,[1]Hitters!$A:$A,0)))/0.75*1,IF($D65&gt;6,(AD65-MIN(0.75,0.25*(RIGHT(AE$4,4)*1-(RIGHT($AD$4,4)*1)+0.25)*(1-MIN(0.75,INDEX([1]Hitters!$CF:$CF,MATCH($A65,[1]Hitters!$A:$A,0)))/0.75*1)+INDEX([1]Hitters!$CF:$CF,MATCH($A65,[1]Hitters!$A:$A,0)))/0.75*($M65+RIGHT(AE$4,4)*1-RIGHT($AA$4,4)*1+10)*0.05),IF($D65=3,(AD65-MIN(0.75,0.25*(RIGHT(AE$4,4)*1-(RIGHT($AD$4,4)*1)+0.25)*(1-MIN(0.75,INDEX([1]Hitters!$CF:$CF,MATCH($A65,[1]Hitters!$A:$A,0)))/0.75*1)+INDEX([1]Hitters!$CF:$CF,MATCH($A65,[1]Hitters!$A:$A,0)))/0.75*($M65+RIGHT(AE$4,4)*1-RIGHT($AA$4,4)*1-27)*0.1),(AD65-MIN(0.75,0.25*(RIGHT(AE$4,4)*1-(RIGHT($AD$4,4)*1)+0.25)*(1-MIN(0.75,INDEX([1]Hitters!$CF:$CF,MATCH($A65,[1]Hitters!$A:$A,0)))/0.75*1)+INDEX([1]Hitters!$CF:$CF,MATCH($A65,[1]Hitters!$A:$A,0)))/0.75*($M65+RIGHT(AE$4,4)*1-RIGHT($AA$4,4)*1-20)*0.094)))))))</f>
        <v>-7.7968964284780853</v>
      </c>
      <c r="AF65" s="96">
        <f>IF($D65=0,0,IF($D65=1,INDEX([1]Pitchers!$FK:$FK,MATCH($A65,[1]Pitchers!$A:$A,0)),MAX(-16,IF($D65=2,AE65-MIN(0.75,0.25*(RIGHT(AF$4,4)*1-(RIGHT($AD$4,4)*1)+0.25)*(1-MIN(0.75,INDEX([1]Hitters!$CF:$CF,MATCH($A65,[1]Hitters!$A:$A,0)))/0.75*1)+INDEX([1]Hitters!$CF:$CF,MATCH($A65,[1]Hitters!$A:$A,0)))/0.75*1,IF($D65&gt;6,(AE65-MIN(0.75,0.25*(RIGHT(AF$4,4)*1-(RIGHT($AD$4,4)*1)+0.25)*(1-MIN(0.75,INDEX([1]Hitters!$CF:$CF,MATCH($A65,[1]Hitters!$A:$A,0)))/0.75*1)+INDEX([1]Hitters!$CF:$CF,MATCH($A65,[1]Hitters!$A:$A,0)))/0.75*($M65+RIGHT(AF$4,4)*1-RIGHT($AA$4,4)*1+10)*0.05),IF($D65=3,(AE65-MIN(0.75,0.25*(RIGHT(AF$4,4)*1-(RIGHT($AD$4,4)*1)+0.25)*(1-MIN(0.75,INDEX([1]Hitters!$CF:$CF,MATCH($A65,[1]Hitters!$A:$A,0)))/0.75*1)+INDEX([1]Hitters!$CF:$CF,MATCH($A65,[1]Hitters!$A:$A,0)))/0.75*($M65+RIGHT(AF$4,4)*1-RIGHT($AA$4,4)*1-27)*0.1),(AE65-MIN(0.75,0.25*(RIGHT(AF$4,4)*1-(RIGHT($AD$4,4)*1)+0.25)*(1-MIN(0.75,INDEX([1]Hitters!$CF:$CF,MATCH($A65,[1]Hitters!$A:$A,0)))/0.75*1)+INDEX([1]Hitters!$CF:$CF,MATCH($A65,[1]Hitters!$A:$A,0)))/0.75*($M65+RIGHT(AF$4,4)*1-RIGHT($AA$4,4)*1-20)*0.094)))))))</f>
        <v>-8.9177297618114331</v>
      </c>
      <c r="AG65" s="96">
        <f>IF($D65=0,0,IF($D65=1,INDEX([1]Pitchers!$FK:$FK,MATCH($A65,[1]Pitchers!$A:$A,0)),MAX(-16,IF($D65=2,AF65-MIN(0.75,0.25*(RIGHT(AG$4,4)*1-(RIGHT($AD$4,4)*1)+0.25)*(1-MIN(0.75,INDEX([1]Hitters!$CF:$CF,MATCH($A65,[1]Hitters!$A:$A,0)))/0.75*1)+INDEX([1]Hitters!$CF:$CF,MATCH($A65,[1]Hitters!$A:$A,0)))/0.75*1,IF($D65&gt;6,(AF65-MIN(0.75,0.25*(RIGHT(AG$4,4)*1-(RIGHT($AD$4,4)*1)+0.25)*(1-MIN(0.75,INDEX([1]Hitters!$CF:$CF,MATCH($A65,[1]Hitters!$A:$A,0)))/0.75*1)+INDEX([1]Hitters!$CF:$CF,MATCH($A65,[1]Hitters!$A:$A,0)))/0.75*($M65+RIGHT(AG$4,4)*1-RIGHT($AA$4,4)*1+10)*0.05),IF($D65=3,(AF65-MIN(0.75,0.25*(RIGHT(AG$4,4)*1-(RIGHT($AD$4,4)*1)+0.25)*(1-MIN(0.75,INDEX([1]Hitters!$CF:$CF,MATCH($A65,[1]Hitters!$A:$A,0)))/0.75*1)+INDEX([1]Hitters!$CF:$CF,MATCH($A65,[1]Hitters!$A:$A,0)))/0.75*($M65+RIGHT(AG$4,4)*1-RIGHT($AA$4,4)*1-27)*0.1),(AF65-MIN(0.75,0.25*(RIGHT(AG$4,4)*1-(RIGHT($AD$4,4)*1)+0.25)*(1-MIN(0.75,INDEX([1]Hitters!$CF:$CF,MATCH($A65,[1]Hitters!$A:$A,0)))/0.75*1)+INDEX([1]Hitters!$CF:$CF,MATCH($A65,[1]Hitters!$A:$A,0)))/0.75*($M65+RIGHT(AG$4,4)*1-RIGHT($AA$4,4)*1-20)*0.094)))))))</f>
        <v>-10.138563095144782</v>
      </c>
      <c r="AH65" s="96">
        <f>IF($D65=0,0,IF($D65=1,INDEX([1]Pitchers!$FK:$FK,MATCH($A65,[1]Pitchers!$A:$A,0)),MAX(-16,IF($D65=2,AG65-MIN(0.75,0.25*(RIGHT(AH$4,4)*1-(RIGHT($AD$4,4)*1)+0.25)*(1-MIN(0.75,INDEX([1]Hitters!$CF:$CF,MATCH($A65,[1]Hitters!$A:$A,0)))/0.75*1)+INDEX([1]Hitters!$CF:$CF,MATCH($A65,[1]Hitters!$A:$A,0)))/0.75*1,IF($D65&gt;6,(AG65-MIN(0.75,0.25*(RIGHT(AH$4,4)*1-(RIGHT($AD$4,4)*1)+0.25)*(1-MIN(0.75,INDEX([1]Hitters!$CF:$CF,MATCH($A65,[1]Hitters!$A:$A,0)))/0.75*1)+INDEX([1]Hitters!$CF:$CF,MATCH($A65,[1]Hitters!$A:$A,0)))/0.75*($M65+RIGHT(AH$4,4)*1-RIGHT($AA$4,4)*1+10)*0.05),IF($D65=3,(AG65-MIN(0.75,0.25*(RIGHT(AH$4,4)*1-(RIGHT($AD$4,4)*1)+0.25)*(1-MIN(0.75,INDEX([1]Hitters!$CF:$CF,MATCH($A65,[1]Hitters!$A:$A,0)))/0.75*1)+INDEX([1]Hitters!$CF:$CF,MATCH($A65,[1]Hitters!$A:$A,0)))/0.75*($M65+RIGHT(AH$4,4)*1-RIGHT($AA$4,4)*1-27)*0.1),(AG65-MIN(0.75,0.25*(RIGHT(AH$4,4)*1-(RIGHT($AD$4,4)*1)+0.25)*(1-MIN(0.75,INDEX([1]Hitters!$CF:$CF,MATCH($A65,[1]Hitters!$A:$A,0)))/0.75*1)+INDEX([1]Hitters!$CF:$CF,MATCH($A65,[1]Hitters!$A:$A,0)))/0.75*($M65+RIGHT(AH$4,4)*1-RIGHT($AA$4,4)*1-20)*0.094)))))))</f>
        <v>-11.459396428478131</v>
      </c>
      <c r="AI65" s="96">
        <f>IF($D65=0,0,IF($D65=1,INDEX([1]Pitchers!$FK:$FK,MATCH($A65,[1]Pitchers!$A:$A,0)),MAX(-16,IF($D65=2,AH65-MIN(0.75,0.25*(RIGHT(AI$4,4)*1-(RIGHT($AD$4,4)*1)+0.25)*(1-MIN(0.75,INDEX([1]Hitters!$CF:$CF,MATCH($A65,[1]Hitters!$A:$A,0)))/0.75*1)+INDEX([1]Hitters!$CF:$CF,MATCH($A65,[1]Hitters!$A:$A,0)))/0.75*1,IF($D65&gt;6,(AH65-MIN(0.75,0.25*(RIGHT(AI$4,4)*1-(RIGHT($AD$4,4)*1)+0.25)*(1-MIN(0.75,INDEX([1]Hitters!$CF:$CF,MATCH($A65,[1]Hitters!$A:$A,0)))/0.75*1)+INDEX([1]Hitters!$CF:$CF,MATCH($A65,[1]Hitters!$A:$A,0)))/0.75*($M65+RIGHT(AI$4,4)*1-RIGHT($AA$4,4)*1+10)*0.05),IF($D65=3,(AH65-MIN(0.75,0.25*(RIGHT(AI$4,4)*1-(RIGHT($AD$4,4)*1)+0.25)*(1-MIN(0.75,INDEX([1]Hitters!$CF:$CF,MATCH($A65,[1]Hitters!$A:$A,0)))/0.75*1)+INDEX([1]Hitters!$CF:$CF,MATCH($A65,[1]Hitters!$A:$A,0)))/0.75*($M65+RIGHT(AI$4,4)*1-RIGHT($AA$4,4)*1-27)*0.1),(AH65-MIN(0.75,0.25*(RIGHT(AI$4,4)*1-(RIGHT($AD$4,4)*1)+0.25)*(1-MIN(0.75,INDEX([1]Hitters!$CF:$CF,MATCH($A65,[1]Hitters!$A:$A,0)))/0.75*1)+INDEX([1]Hitters!$CF:$CF,MATCH($A65,[1]Hitters!$A:$A,0)))/0.75*($M65+RIGHT(AI$4,4)*1-RIGHT($AA$4,4)*1-20)*0.094)))))))</f>
        <v>-12.88022976181148</v>
      </c>
      <c r="AJ65" s="96">
        <f>IF($D65=0,0,IF($D65=1,INDEX([1]Pitchers!$FK:$FK,MATCH($A65,[1]Pitchers!$A:$A,0)),MAX(-16,IF($D65=2,AI65-MIN(0.75,0.25*(RIGHT(AJ$4,4)*1-(RIGHT($AD$4,4)*1)+0.25)*(1-MIN(0.75,INDEX([1]Hitters!$CF:$CF,MATCH($A65,[1]Hitters!$A:$A,0)))/0.75*1)+INDEX([1]Hitters!$CF:$CF,MATCH($A65,[1]Hitters!$A:$A,0)))/0.75*1,IF($D65&gt;6,(AI65-MIN(0.75,0.25*(RIGHT(AJ$4,4)*1-(RIGHT($AD$4,4)*1)+0.25)*(1-MIN(0.75,INDEX([1]Hitters!$CF:$CF,MATCH($A65,[1]Hitters!$A:$A,0)))/0.75*1)+INDEX([1]Hitters!$CF:$CF,MATCH($A65,[1]Hitters!$A:$A,0)))/0.75*($M65+RIGHT(AJ$4,4)*1-RIGHT($AA$4,4)*1+10)*0.05),IF($D65=3,(AI65-MIN(0.75,0.25*(RIGHT(AJ$4,4)*1-(RIGHT($AD$4,4)*1)+0.25)*(1-MIN(0.75,INDEX([1]Hitters!$CF:$CF,MATCH($A65,[1]Hitters!$A:$A,0)))/0.75*1)+INDEX([1]Hitters!$CF:$CF,MATCH($A65,[1]Hitters!$A:$A,0)))/0.75*($M65+RIGHT(AJ$4,4)*1-RIGHT($AA$4,4)*1-27)*0.1),(AI65-MIN(0.75,0.25*(RIGHT(AJ$4,4)*1-(RIGHT($AD$4,4)*1)+0.25)*(1-MIN(0.75,INDEX([1]Hitters!$CF:$CF,MATCH($A65,[1]Hitters!$A:$A,0)))/0.75*1)+INDEX([1]Hitters!$CF:$CF,MATCH($A65,[1]Hitters!$A:$A,0)))/0.75*($M65+RIGHT(AJ$4,4)*1-RIGHT($AA$4,4)*1-20)*0.094)))))))</f>
        <v>-14.401063095144828</v>
      </c>
      <c r="AK65" s="96">
        <f>IF($D65=0,0,IF($D65=1,INDEX([1]Pitchers!$FK:$FK,MATCH($A65,[1]Pitchers!$A:$A,0)),MAX(-16,IF($D65=2,AJ65-MIN(0.75,0.25*(RIGHT(AK$4,4)*1-(RIGHT($AD$4,4)*1)+0.25)*(1-MIN(0.75,INDEX([1]Hitters!$CF:$CF,MATCH($A65,[1]Hitters!$A:$A,0)))/0.75*1)+INDEX([1]Hitters!$CF:$CF,MATCH($A65,[1]Hitters!$A:$A,0)))/0.75*1,IF($D65&gt;6,(AJ65-MIN(0.75,0.25*(RIGHT(AK$4,4)*1-(RIGHT($AD$4,4)*1)+0.25)*(1-MIN(0.75,INDEX([1]Hitters!$CF:$CF,MATCH($A65,[1]Hitters!$A:$A,0)))/0.75*1)+INDEX([1]Hitters!$CF:$CF,MATCH($A65,[1]Hitters!$A:$A,0)))/0.75*($M65+RIGHT(AK$4,4)*1-RIGHT($AA$4,4)*1+10)*0.05),IF($D65=3,(AJ65-MIN(0.75,0.25*(RIGHT(AK$4,4)*1-(RIGHT($AD$4,4)*1)+0.25)*(1-MIN(0.75,INDEX([1]Hitters!$CF:$CF,MATCH($A65,[1]Hitters!$A:$A,0)))/0.75*1)+INDEX([1]Hitters!$CF:$CF,MATCH($A65,[1]Hitters!$A:$A,0)))/0.75*($M65+RIGHT(AK$4,4)*1-RIGHT($AA$4,4)*1-27)*0.1),(AJ65-MIN(0.75,0.25*(RIGHT(AK$4,4)*1-(RIGHT($AD$4,4)*1)+0.25)*(1-MIN(0.75,INDEX([1]Hitters!$CF:$CF,MATCH($A65,[1]Hitters!$A:$A,0)))/0.75*1)+INDEX([1]Hitters!$CF:$CF,MATCH($A65,[1]Hitters!$A:$A,0)))/0.75*($M65+RIGHT(AK$4,4)*1-RIGHT($AA$4,4)*1-20)*0.094)))))))</f>
        <v>-16</v>
      </c>
      <c r="AL65" s="96">
        <f>IF($D65=0,0,IF($D65=1,INDEX([1]Pitchers!$FK:$FK,MATCH($A65,[1]Pitchers!$A:$A,0)),MAX(-16,IF($D65=2,AK65-MIN(0.75,0.25*(RIGHT(AL$4,4)*1-(RIGHT($AD$4,4)*1)+0.25)*(1-MIN(0.75,INDEX([1]Hitters!$CF:$CF,MATCH($A65,[1]Hitters!$A:$A,0)))/0.75*1)+INDEX([1]Hitters!$CF:$CF,MATCH($A65,[1]Hitters!$A:$A,0)))/0.75*1,IF($D65&gt;6,(AK65-MIN(0.75,0.25*(RIGHT(AL$4,4)*1-(RIGHT($AD$4,4)*1)+0.25)*(1-MIN(0.75,INDEX([1]Hitters!$CF:$CF,MATCH($A65,[1]Hitters!$A:$A,0)))/0.75*1)+INDEX([1]Hitters!$CF:$CF,MATCH($A65,[1]Hitters!$A:$A,0)))/0.75*($M65+RIGHT(AL$4,4)*1-RIGHT($AA$4,4)*1+10)*0.05),IF($D65=3,(AK65-MIN(0.75,0.25*(RIGHT(AL$4,4)*1-(RIGHT($AD$4,4)*1)+0.25)*(1-MIN(0.75,INDEX([1]Hitters!$CF:$CF,MATCH($A65,[1]Hitters!$A:$A,0)))/0.75*1)+INDEX([1]Hitters!$CF:$CF,MATCH($A65,[1]Hitters!$A:$A,0)))/0.75*($M65+RIGHT(AL$4,4)*1-RIGHT($AA$4,4)*1-27)*0.1),(AK65-MIN(0.75,0.25*(RIGHT(AL$4,4)*1-(RIGHT($AD$4,4)*1)+0.25)*(1-MIN(0.75,INDEX([1]Hitters!$CF:$CF,MATCH($A65,[1]Hitters!$A:$A,0)))/0.75*1)+INDEX([1]Hitters!$CF:$CF,MATCH($A65,[1]Hitters!$A:$A,0)))/0.75*($M65+RIGHT(AL$4,4)*1-RIGHT($AA$4,4)*1-20)*0.094)))))))</f>
        <v>-16</v>
      </c>
      <c r="AM65" s="98">
        <f>MAX(IF($D65=0,20,IF($D65=1,60,150)),MAX(0,IF($D65&gt;1,INDEX([1]Hitters!$ER:$ER,MATCH($A65,[1]Hitters!$A:$A,0))*(0.4+MAX(0,0.6*MIN(1,(IF(O65="",0,(((4.25+(O65-0.263)*4.2)^(((4.25+(O65-0.263)*4.2)+(4.25-AA65*600/600*4.2/600))^0.285))/((4.25+(O65-0.263)*4.2)^(((4.25+(O65-0.263)*4.2)+(4.25-AA65*600/600*4.2/600))^0.285)+(4.25-AA65*600/600*4.2/600)^(((4.25+(O65-0.263)*4.2)+(4.25-AA65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65,[1]Pitchers!$A:$A,0))))*IF($D65&lt;2,(0.4+0.6*MAX(0,MIN(1,IF($D65=0,((4.25)^(((4.25)+(4.25-(4-O65)*4.25/4*1/9))^0.285)/((4.25)^(((4.25)+(4.25-(4-O65)*4.25/4*1/9))^0.285)+(4.25-(4-O65)*4.25/4*1/9)^(((4.25)+(4.25-(4-O65)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65)))/0.5345*0.0009131+0.0104414*(3.74-MIN(3.74,O65)))*50,(((4.25+(AA65-0.263)*0.32*198*MAX(6,198/33)/198)^(((4.25+(AA65-0.263)*0.32*198*MAX(6,198/33)/198)+(4.25-(4-O65)*4.25/4*MAX(6,198/33)/9))^0.285)/((4.25+(AA65-0.263)*0.32*198*MAX(6,198/33)/198)^(((4.25+(AA65-0.263)*0.32*198*MAX(6,198/33)/198)+(4.25-(4-O65)*4.25/4*MAX(6,198/33)/9))^0.285)+(4.25-(4-O65)*4.25/4*MAX(6,198/33)/9)^(((4.25+(AA65-0.263)*0.32*198*MAX(6,198/33)/198)+(4.25-(4-O65)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65=0,50,198)/0.0065))),1))</f>
        <v>350.56385185185184</v>
      </c>
      <c r="AN65" s="98">
        <f t="shared" si="71"/>
        <v>333.7305185185179</v>
      </c>
      <c r="AO65" s="98">
        <f t="shared" si="72"/>
        <v>294.8527278448488</v>
      </c>
      <c r="AP65" s="98">
        <f t="shared" si="73"/>
        <v>218.07755551131584</v>
      </c>
      <c r="AQ65" s="98">
        <f t="shared" si="74"/>
        <v>150</v>
      </c>
      <c r="AR65" s="98">
        <f t="shared" si="75"/>
        <v>150</v>
      </c>
      <c r="AS65" s="98">
        <f t="shared" si="76"/>
        <v>150</v>
      </c>
      <c r="AT65" s="98">
        <f t="shared" si="77"/>
        <v>150</v>
      </c>
      <c r="AU65" s="98">
        <f t="shared" si="78"/>
        <v>150</v>
      </c>
      <c r="AV65" s="98">
        <f t="shared" si="79"/>
        <v>150</v>
      </c>
      <c r="AW65" s="98">
        <f t="shared" si="80"/>
        <v>150</v>
      </c>
      <c r="AX65" s="98">
        <f t="shared" si="81"/>
        <v>150</v>
      </c>
      <c r="AY65" s="96">
        <f t="shared" si="82"/>
        <v>1.7967003817829288</v>
      </c>
      <c r="AZ65" s="96">
        <f t="shared" si="83"/>
        <v>4.25</v>
      </c>
      <c r="BA65" s="96">
        <f t="shared" si="84"/>
        <v>1.7967003817829288</v>
      </c>
      <c r="BB65" s="96">
        <f t="shared" si="85"/>
        <v>1.423636012846542</v>
      </c>
      <c r="BC65" s="96">
        <f t="shared" si="86"/>
        <v>0.96317788909204072</v>
      </c>
      <c r="BD65" s="96">
        <f t="shared" si="87"/>
        <v>0.4689989907933606</v>
      </c>
      <c r="BE65" s="96">
        <f t="shared" si="88"/>
        <v>0.15167417961094165</v>
      </c>
      <c r="BF65" s="96">
        <f t="shared" si="89"/>
        <v>0</v>
      </c>
      <c r="BG65" s="96">
        <f t="shared" si="90"/>
        <v>0</v>
      </c>
      <c r="BH65" s="96">
        <f t="shared" si="91"/>
        <v>0</v>
      </c>
      <c r="BI65" s="96">
        <f t="shared" si="92"/>
        <v>0</v>
      </c>
      <c r="BJ65" s="96">
        <f t="shared" si="93"/>
        <v>0</v>
      </c>
      <c r="BK65" s="96">
        <f t="shared" si="94"/>
        <v>0</v>
      </c>
      <c r="BL65" s="96">
        <f t="shared" si="95"/>
        <v>0</v>
      </c>
      <c r="BM65" s="129">
        <f t="shared" ref="BM65:BX74" si="134">IF($E65&gt;LEFT(BM$4,4)-2016,IF($G65="",$F65/$E65,$G65/$E65),"")</f>
        <v>4.75</v>
      </c>
      <c r="BN65" s="129" t="str">
        <f t="shared" si="134"/>
        <v/>
      </c>
      <c r="BO65" s="129" t="str">
        <f t="shared" si="134"/>
        <v/>
      </c>
      <c r="BP65" s="129" t="str">
        <f t="shared" si="134"/>
        <v/>
      </c>
      <c r="BQ65" s="129" t="str">
        <f t="shared" si="134"/>
        <v/>
      </c>
      <c r="BR65" s="129" t="str">
        <f t="shared" si="134"/>
        <v/>
      </c>
      <c r="BS65" s="129" t="str">
        <f t="shared" si="134"/>
        <v/>
      </c>
      <c r="BT65" s="129" t="str">
        <f t="shared" si="134"/>
        <v/>
      </c>
      <c r="BU65" s="129" t="str">
        <f t="shared" si="134"/>
        <v/>
      </c>
      <c r="BV65" s="129" t="str">
        <f t="shared" si="134"/>
        <v/>
      </c>
      <c r="BW65" s="129" t="str">
        <f t="shared" si="134"/>
        <v/>
      </c>
      <c r="BX65" s="129" t="str">
        <f t="shared" si="134"/>
        <v/>
      </c>
      <c r="BY65" s="130">
        <f t="shared" si="96"/>
        <v>15.658918175266628</v>
      </c>
      <c r="BZ65" s="130">
        <f t="shared" si="97"/>
        <v>12.784218463533087</v>
      </c>
      <c r="CA65" s="130">
        <f t="shared" si="98"/>
        <v>8.995228981791799</v>
      </c>
      <c r="CB65" s="130">
        <f t="shared" si="99"/>
        <v>4.843399653737313</v>
      </c>
      <c r="CC65" s="130">
        <f t="shared" si="100"/>
        <v>1.9748873062457772</v>
      </c>
      <c r="CD65" s="130">
        <f t="shared" si="101"/>
        <v>0.5</v>
      </c>
      <c r="CE65" s="130">
        <f t="shared" si="102"/>
        <v>0.5</v>
      </c>
      <c r="CF65" s="130">
        <f t="shared" si="103"/>
        <v>0.5</v>
      </c>
      <c r="CG65" s="130">
        <f t="shared" si="104"/>
        <v>0.5</v>
      </c>
      <c r="CH65" s="130">
        <f t="shared" si="105"/>
        <v>0.5</v>
      </c>
      <c r="CI65" s="130">
        <f t="shared" si="106"/>
        <v>0.5</v>
      </c>
      <c r="CJ65" s="130">
        <f t="shared" si="107"/>
        <v>0.5</v>
      </c>
      <c r="CK65" s="131">
        <f t="shared" si="108"/>
        <v>1</v>
      </c>
      <c r="CL65" s="96">
        <f t="shared" si="109"/>
        <v>0.52983273396070674</v>
      </c>
      <c r="CM65" s="96">
        <f t="shared" si="110"/>
        <v>0.21760066502432207</v>
      </c>
      <c r="CN65" s="96">
        <f t="shared" si="111"/>
        <v>-0.10236089879367383</v>
      </c>
      <c r="CO65" s="96">
        <f t="shared" si="112"/>
        <v>-0.31908967931343257</v>
      </c>
      <c r="CP65" s="96">
        <f t="shared" si="113"/>
        <v>-0.39039582038905829</v>
      </c>
      <c r="CQ65" s="96">
        <f t="shared" si="114"/>
        <v>-0.54206999999999994</v>
      </c>
      <c r="CR65" s="96">
        <f t="shared" si="115"/>
        <v>-0.54206999999999994</v>
      </c>
      <c r="CS65" s="96">
        <f t="shared" si="116"/>
        <v>-0.54206999999999994</v>
      </c>
      <c r="CT65" s="96">
        <f t="shared" si="117"/>
        <v>-0.54206999999999994</v>
      </c>
      <c r="CU65" s="96">
        <f t="shared" si="118"/>
        <v>-0.54206999999999994</v>
      </c>
      <c r="CV65" s="96">
        <f t="shared" si="119"/>
        <v>-0.54206999999999994</v>
      </c>
      <c r="CW65" s="96">
        <f t="shared" si="120"/>
        <v>-0.54206999999999994</v>
      </c>
      <c r="CX65" s="96">
        <f>MAX(0,(IF(CL65&gt;0,(CL65-ROUNDDOWN(CL65,1))/0.1*LOOKUP(ROUNDUP(CL65+81.1,1),CB!$A:$A,CB!$C:$C)+(1-(CL65-ROUNDDOWN(CL65,1))/0.1)*LOOKUP(ROUNDDOWN(CL65+81.1,1),CB!$A:$A,CB!$C:$C),(CL65-ROUNDDOWN(CL65-0.1,1))/0.1*LOOKUP(ROUNDUP(CL65+81.1,1),CB!$A:$A,CB!$C:$C)+(1-(CL65-ROUNDDOWN(CL65-0.1,1))/0.1)*LOOKUP(ROUNDDOWN(CL65+81.1,1),CB!$A:$A,CB!$C:$C))-LOOKUP(81.1,CB!$A:$A,CB!$C:$C))/(1-(BINOMDIST(97,162,0.5,TRUE)-BINOMDIST(87,162,0.5,TRUE)))*$C$2*($B$1^(LEFT(CX$4,4)*1-LEFT($BA$4,4)*1))*(37.75+CL65))</f>
        <v>0.78531512100319767</v>
      </c>
      <c r="CY65" s="96">
        <f>MAX(0,(IF(CM65&gt;0,(CM65-ROUNDDOWN(CM65,1))/0.1*LOOKUP(ROUNDUP(CM65+81.1,1),CB!$A:$A,CB!$C:$C)+(1-(CM65-ROUNDDOWN(CM65,1))/0.1)*LOOKUP(ROUNDDOWN(CM65+81.1,1),CB!$A:$A,CB!$C:$C),(CM65-ROUNDDOWN(CM65-0.1,1))/0.1*LOOKUP(ROUNDUP(CM65+81.1,1),CB!$A:$A,CB!$C:$C)+(1-(CM65-ROUNDDOWN(CM65-0.1,1))/0.1)*LOOKUP(ROUNDDOWN(CM65+81.1,1),CB!$A:$A,CB!$C:$C))-LOOKUP(81.1,CB!$A:$A,CB!$C:$C))/(1-(BINOMDIST(97,162,0.5,TRUE)-BINOMDIST(87,162,0.5,TRUE)))*$C$2*($B$1^(LEFT(CY$4,4)*1-LEFT($BA$4,4)*1))*(37.75+CM65))</f>
        <v>0.32567595562213342</v>
      </c>
      <c r="CZ65" s="96">
        <f>MAX(0,(IF(CN65&gt;0,(CN65-ROUNDDOWN(CN65,1))/0.1*LOOKUP(ROUNDUP(CN65+81.1,1),CB!$A:$A,CB!$C:$C)+(1-(CN65-ROUNDDOWN(CN65,1))/0.1)*LOOKUP(ROUNDDOWN(CN65+81.1,1),CB!$A:$A,CB!$C:$C),(CN65-ROUNDDOWN(CN65-0.1,1))/0.1*LOOKUP(ROUNDUP(CN65+81.1,1),CB!$A:$A,CB!$C:$C)+(1-(CN65-ROUNDDOWN(CN65-0.1,1))/0.1)*LOOKUP(ROUNDDOWN(CN65+81.1,1),CB!$A:$A,CB!$C:$C))-LOOKUP(81.1,CB!$A:$A,CB!$C:$C))/(1-(BINOMDIST(97,162,0.5,TRUE)-BINOMDIST(87,162,0.5,TRUE)))*$C$2*($B$1^(LEFT(CZ$4,4)*1-LEFT($BA$4,4)*1))*(37.75+CN65))</f>
        <v>0</v>
      </c>
      <c r="DA65" s="96">
        <f>MAX(0,(IF(CO65&gt;0,(CO65-ROUNDDOWN(CO65,1))/0.1*LOOKUP(ROUNDUP(CO65+81.1,1),CB!$A:$A,CB!$C:$C)+(1-(CO65-ROUNDDOWN(CO65,1))/0.1)*LOOKUP(ROUNDDOWN(CO65+81.1,1),CB!$A:$A,CB!$C:$C),(CO65-ROUNDDOWN(CO65-0.1,1))/0.1*LOOKUP(ROUNDUP(CO65+81.1,1),CB!$A:$A,CB!$C:$C)+(1-(CO65-ROUNDDOWN(CO65-0.1,1))/0.1)*LOOKUP(ROUNDDOWN(CO65+81.1,1),CB!$A:$A,CB!$C:$C))-LOOKUP(81.1,CB!$A:$A,CB!$C:$C))/(1-(BINOMDIST(97,162,0.5,TRUE)-BINOMDIST(87,162,0.5,TRUE)))*$C$2*($B$1^(LEFT(DA$4,4)*1-LEFT($BA$4,4)*1))*(37.75+CO65))</f>
        <v>0</v>
      </c>
      <c r="DB65" s="96">
        <f>MAX(0,(IF(CP65&gt;0,(CP65-ROUNDDOWN(CP65,1))/0.1*LOOKUP(ROUNDUP(CP65+81.1,1),CB!$A:$A,CB!$C:$C)+(1-(CP65-ROUNDDOWN(CP65,1))/0.1)*LOOKUP(ROUNDDOWN(CP65+81.1,1),CB!$A:$A,CB!$C:$C),(CP65-ROUNDDOWN(CP65-0.1,1))/0.1*LOOKUP(ROUNDUP(CP65+81.1,1),CB!$A:$A,CB!$C:$C)+(1-(CP65-ROUNDDOWN(CP65-0.1,1))/0.1)*LOOKUP(ROUNDDOWN(CP65+81.1,1),CB!$A:$A,CB!$C:$C))-LOOKUP(81.1,CB!$A:$A,CB!$C:$C))/(1-(BINOMDIST(97,162,0.5,TRUE)-BINOMDIST(87,162,0.5,TRUE)))*$C$2*($B$1^(LEFT(DB$4,4)*1-LEFT($BA$4,4)*1))*(37.75+CP65))</f>
        <v>0</v>
      </c>
      <c r="DC65" s="96">
        <f>MAX(0,(IF(CQ65&gt;0,(CQ65-ROUNDDOWN(CQ65,1))/0.1*LOOKUP(ROUNDUP(CQ65+81.1,1),CB!$A:$A,CB!$C:$C)+(1-(CQ65-ROUNDDOWN(CQ65,1))/0.1)*LOOKUP(ROUNDDOWN(CQ65+81.1,1),CB!$A:$A,CB!$C:$C),(CQ65-ROUNDDOWN(CQ65-0.1,1))/0.1*LOOKUP(ROUNDUP(CQ65+81.1,1),CB!$A:$A,CB!$C:$C)+(1-(CQ65-ROUNDDOWN(CQ65-0.1,1))/0.1)*LOOKUP(ROUNDDOWN(CQ65+81.1,1),CB!$A:$A,CB!$C:$C))-LOOKUP(81.1,CB!$A:$A,CB!$C:$C))/(1-(BINOMDIST(97,162,0.5,TRUE)-BINOMDIST(87,162,0.5,TRUE)))*$C$2*($B$1^(LEFT(DC$4,4)*1-LEFT($BA$4,4)*1))*(37.75+CQ65))</f>
        <v>0</v>
      </c>
      <c r="DD65" s="96">
        <f>MAX(0,(IF(CR65&gt;0,(CR65-ROUNDDOWN(CR65,1))/0.1*LOOKUP(ROUNDUP(CR65+81.1,1),CB!$A:$A,CB!$C:$C)+(1-(CR65-ROUNDDOWN(CR65,1))/0.1)*LOOKUP(ROUNDDOWN(CR65+81.1,1),CB!$A:$A,CB!$C:$C),(CR65-ROUNDDOWN(CR65-0.1,1))/0.1*LOOKUP(ROUNDUP(CR65+81.1,1),CB!$A:$A,CB!$C:$C)+(1-(CR65-ROUNDDOWN(CR65-0.1,1))/0.1)*LOOKUP(ROUNDDOWN(CR65+81.1,1),CB!$A:$A,CB!$C:$C))-LOOKUP(81.1,CB!$A:$A,CB!$C:$C))/(1-(BINOMDIST(97,162,0.5,TRUE)-BINOMDIST(87,162,0.5,TRUE)))*$C$2*($B$1^(LEFT(DD$4,4)*1-LEFT($BA$4,4)*1))*(37.75+CR65))</f>
        <v>0</v>
      </c>
      <c r="DE65" s="96">
        <f>MAX(0,(IF(CS65&gt;0,(CS65-ROUNDDOWN(CS65,1))/0.1*LOOKUP(ROUNDUP(CS65+81.1,1),CB!$A:$A,CB!$C:$C)+(1-(CS65-ROUNDDOWN(CS65,1))/0.1)*LOOKUP(ROUNDDOWN(CS65+81.1,1),CB!$A:$A,CB!$C:$C),(CS65-ROUNDDOWN(CS65-0.1,1))/0.1*LOOKUP(ROUNDUP(CS65+81.1,1),CB!$A:$A,CB!$C:$C)+(1-(CS65-ROUNDDOWN(CS65-0.1,1))/0.1)*LOOKUP(ROUNDDOWN(CS65+81.1,1),CB!$A:$A,CB!$C:$C))-LOOKUP(81.1,CB!$A:$A,CB!$C:$C))/(1-(BINOMDIST(97,162,0.5,TRUE)-BINOMDIST(87,162,0.5,TRUE)))*$C$2*($B$1^(LEFT(DE$4,4)*1-LEFT($BA$4,4)*1))*(37.75+CS65))</f>
        <v>0</v>
      </c>
      <c r="DF65" s="96">
        <f>MAX(0,(IF(CT65&gt;0,(CT65-ROUNDDOWN(CT65,1))/0.1*LOOKUP(ROUNDUP(CT65+81.1,1),CB!$A:$A,CB!$C:$C)+(1-(CT65-ROUNDDOWN(CT65,1))/0.1)*LOOKUP(ROUNDDOWN(CT65+81.1,1),CB!$A:$A,CB!$C:$C),(CT65-ROUNDDOWN(CT65-0.1,1))/0.1*LOOKUP(ROUNDUP(CT65+81.1,1),CB!$A:$A,CB!$C:$C)+(1-(CT65-ROUNDDOWN(CT65-0.1,1))/0.1)*LOOKUP(ROUNDDOWN(CT65+81.1,1),CB!$A:$A,CB!$C:$C))-LOOKUP(81.1,CB!$A:$A,CB!$C:$C))/(1-(BINOMDIST(97,162,0.5,TRUE)-BINOMDIST(87,162,0.5,TRUE)))*$C$2*($B$1^(LEFT(DF$4,4)*1-LEFT($BA$4,4)*1))*(37.75+CT65))</f>
        <v>0</v>
      </c>
      <c r="DG65" s="96">
        <f>MAX(0,(IF(CU65&gt;0,(CU65-ROUNDDOWN(CU65,1))/0.1*LOOKUP(ROUNDUP(CU65+81.1,1),CB!$A:$A,CB!$C:$C)+(1-(CU65-ROUNDDOWN(CU65,1))/0.1)*LOOKUP(ROUNDDOWN(CU65+81.1,1),CB!$A:$A,CB!$C:$C),(CU65-ROUNDDOWN(CU65-0.1,1))/0.1*LOOKUP(ROUNDUP(CU65+81.1,1),CB!$A:$A,CB!$C:$C)+(1-(CU65-ROUNDDOWN(CU65-0.1,1))/0.1)*LOOKUP(ROUNDDOWN(CU65+81.1,1),CB!$A:$A,CB!$C:$C))-LOOKUP(81.1,CB!$A:$A,CB!$C:$C))/(1-(BINOMDIST(97,162,0.5,TRUE)-BINOMDIST(87,162,0.5,TRUE)))*$C$2*($B$1^(LEFT(DG$4,4)*1-LEFT($BA$4,4)*1))*(37.75+CU65))</f>
        <v>0</v>
      </c>
      <c r="DH65" s="96">
        <f>MAX(0,(IF(CV65&gt;0,(CV65-ROUNDDOWN(CV65,1))/0.1*LOOKUP(ROUNDUP(CV65+81.1,1),CB!$A:$A,CB!$C:$C)+(1-(CV65-ROUNDDOWN(CV65,1))/0.1)*LOOKUP(ROUNDDOWN(CV65+81.1,1),CB!$A:$A,CB!$C:$C),(CV65-ROUNDDOWN(CV65-0.1,1))/0.1*LOOKUP(ROUNDUP(CV65+81.1,1),CB!$A:$A,CB!$C:$C)+(1-(CV65-ROUNDDOWN(CV65-0.1,1))/0.1)*LOOKUP(ROUNDDOWN(CV65+81.1,1),CB!$A:$A,CB!$C:$C))-LOOKUP(81.1,CB!$A:$A,CB!$C:$C))/(1-(BINOMDIST(97,162,0.5,TRUE)-BINOMDIST(87,162,0.5,TRUE)))*$C$2*($B$1^(LEFT(DH$4,4)*1-LEFT($BA$4,4)*1))*(37.75+CV65))</f>
        <v>0</v>
      </c>
      <c r="DI65" s="96">
        <f>MAX(0,(IF(CW65&gt;0,(CW65-ROUNDDOWN(CW65,1))/0.1*LOOKUP(ROUNDUP(CW65+81.1,1),CB!$A:$A,CB!$C:$C)+(1-(CW65-ROUNDDOWN(CW65,1))/0.1)*LOOKUP(ROUNDDOWN(CW65+81.1,1),CB!$A:$A,CB!$C:$C),(CW65-ROUNDDOWN(CW65-0.1,1))/0.1*LOOKUP(ROUNDUP(CW65+81.1,1),CB!$A:$A,CB!$C:$C)+(1-(CW65-ROUNDDOWN(CW65-0.1,1))/0.1)*LOOKUP(ROUNDDOWN(CW65+81.1,1),CB!$A:$A,CB!$C:$C))-LOOKUP(81.1,CB!$A:$A,CB!$C:$C))/(1-(BINOMDIST(97,162,0.5,TRUE)-BINOMDIST(87,162,0.5,TRUE)))*$C$2*($B$1^(LEFT(DI$4,4)*1-LEFT($BA$4,4)*1))*(37.75+CW65))</f>
        <v>0</v>
      </c>
      <c r="DJ65" s="90">
        <f t="shared" si="121"/>
        <v>0.78531512100319767</v>
      </c>
      <c r="DK65" s="132"/>
      <c r="DL65" s="132">
        <f t="shared" si="122"/>
        <v>15.658918175266628</v>
      </c>
      <c r="DM65" s="132">
        <f t="shared" si="123"/>
        <v>28.745736608455879</v>
      </c>
      <c r="DN65" s="132">
        <f t="shared" si="124"/>
        <v>38.829356253482224</v>
      </c>
      <c r="DO65" s="132">
        <f t="shared" si="125"/>
        <v>46.034346680830225</v>
      </c>
      <c r="DP65" s="132">
        <f t="shared" si="126"/>
        <v>51.565522088574944</v>
      </c>
      <c r="DQ65" s="132">
        <f t="shared" si="127"/>
        <v>56.452620067239323</v>
      </c>
      <c r="DR65" s="132">
        <f t="shared" si="128"/>
        <v>61.532064178543948</v>
      </c>
      <c r="DS65" s="132">
        <f t="shared" si="129"/>
        <v>66.793388478740454</v>
      </c>
      <c r="DT65" s="132">
        <f t="shared" si="130"/>
        <v>72.225343816381695</v>
      </c>
      <c r="DU65" s="132">
        <f t="shared" si="131"/>
        <v>77.816161688541612</v>
      </c>
      <c r="DV65" s="132"/>
      <c r="DW65" s="132"/>
      <c r="DX65" s="132"/>
      <c r="DY65" s="132"/>
      <c r="DZ65" s="132"/>
      <c r="EA65" s="132"/>
      <c r="EB65" s="132"/>
      <c r="EC65" s="132"/>
      <c r="ED65" s="132"/>
      <c r="EE65" s="132"/>
      <c r="ER65" s="132"/>
      <c r="ES65" s="132"/>
      <c r="ET65" s="132"/>
      <c r="EU65" s="132"/>
      <c r="EV65" s="132"/>
      <c r="EW65" s="132"/>
      <c r="EX65" s="132"/>
      <c r="EY65" s="132"/>
      <c r="EZ65" s="132"/>
      <c r="FA65" s="132"/>
      <c r="FB65" s="132"/>
      <c r="FC65" s="132"/>
    </row>
    <row r="66" spans="1:159" ht="12.75" customHeight="1" x14ac:dyDescent="0.2">
      <c r="A66" s="80">
        <v>502239</v>
      </c>
      <c r="B66" s="99" t="str">
        <f>INDEX([1]Bios!$O:$O,MATCH(A66,[1]Bios!$C:$C,0))</f>
        <v>Cahill, Trevor</v>
      </c>
      <c r="C66" s="92" t="s">
        <v>52</v>
      </c>
      <c r="D66" s="94">
        <f>LOOKUP(IF(INDEX([1]Bios!$M:$M,MATCH(A66,[1]Bios!$C:$C,0))="P",INDEX([1]Pitchers!$Q:$Q,MATCH(A66,[1]Pitchers!$A:$A,0)),INDEX([1]Hitters!$AV:$AV,MATCH(A66,[1]Hitters!$A:$A,0))),Positions!A:A,Positions!B:B)</f>
        <v>0</v>
      </c>
      <c r="E66" s="137">
        <v>1</v>
      </c>
      <c r="F66" s="138">
        <f t="shared" si="68"/>
        <v>1.5135917629676063</v>
      </c>
      <c r="G66" s="138">
        <v>4.25</v>
      </c>
      <c r="H66" s="94"/>
      <c r="I66" s="93">
        <f>6</f>
        <v>6</v>
      </c>
      <c r="J66" s="93">
        <f>6</f>
        <v>6</v>
      </c>
      <c r="K66" s="94">
        <f>MIN(IF(D66&gt;1,INDEX([1]Hitters!$DA:$DA,MATCH(A66,[1]Hitters!$A:$A,0)),INDEX([1]Pitchers!$DA:$DA,MATCH(A66,[1]Pitchers!$A:$A,0))),J66)</f>
        <v>6</v>
      </c>
      <c r="L66" s="94">
        <f t="shared" si="69"/>
        <v>4</v>
      </c>
      <c r="M66" s="95">
        <f>IF(D66&gt;1,INDEX([1]Hitters!$CV:$CV,MATCH($A66,[1]Hitters!$A:$A,0)),INDEX([1]Pitchers!$CP:$CP,MATCH($A66,[1]Pitchers!$A:$A,0)))</f>
        <v>28.291666666666668</v>
      </c>
      <c r="N66" s="90">
        <f t="shared" si="70"/>
        <v>-2.7364082370323937</v>
      </c>
      <c r="O66" s="97">
        <f>IF($D66&gt;1,INDEX([1]Hitters!$AF:$AF,MATCH($A66,[1]Hitters!$A:$A,0)),INDEX([1]Pitchers!$AJ:$AJ,MATCH($A66,[1]Pitchers!$A:$A,0))*IF(OR(AND($D66=0,INDEX([1]Pitchers!$Q:$Q,MATCH($A66,[1]Pitchers!$A:$A,0))="R"),AND($D66=1,INDEX([1]Pitchers!$Q:$Q,MATCH($A66,[1]Pitchers!$A:$A,0))="S")),1,IF($D66=0,0.83+(1-INDEX([1]Pitchers!$BE:$BE,MATCH($A66,[1]Pitchers!$A:$A,0)))/8,1/(0.83+(1-INDEX([1]Pitchers!$BE:$BE,MATCH($A66,[1]Pitchers!$A:$A,0)))/8))))</f>
        <v>4.0933744123561837</v>
      </c>
      <c r="P66" s="97">
        <f>IF($D66&gt;1,O66+(LOOKUP(ROUNDDOWN($M66+RIGHT(P$4,4)*1-2016,0),Age!$A:$A,Age!$C:$C)*(1-($M66+RIGHT(P$4,4)*1-2016-ROUNDDOWN($M66+RIGHT(P$4,4)*1-2016,0)))+LOOKUP(ROUNDUP($M66+RIGHT(P$4,4)*1-2016,0),Age!$A:$A,Age!$C:$C)*(($M66+RIGHT(P$4,4)*1-2016-ROUNDDOWN($M66+RIGHT(P$4,4)*1-2016,0))))*IF($M66+RIGHT(P$4,4)*1-2016&gt;27,1,INDEX([1]Hitters!$BG:$BG,MATCH($A66,[1]Hitters!$A:$A,0))),O66*(1-(1-(LOOKUP(ROUNDDOWN($M66+RIGHT(P$4,4)*1-2016,0),Age!$A:$A,Age!$L:$L)*(1-($M66+RIGHT(P$4,4)*1-2016-ROUNDDOWN($M66+RIGHT(P$4,4)*1-2016,0)))+LOOKUP(ROUNDUP($M66+RIGHT(P$4,4)*1-2016,0),Age!$A:$A,Age!$L:$L)*(($M66+RIGHT(P$4,4)*1-2016-ROUNDDOWN($M66+RIGHT(P$4,4)*1-2016,0)))))*IF($M66+RIGHT(P$4,4)*1-2016&gt;27,1,INDEX([1]Pitchers!$BE:$BE,MATCH($A66,[1]Pitchers!$A:$A,0)))))</f>
        <v>4.1473131481023371</v>
      </c>
      <c r="Q66" s="97">
        <f>IF($D66&gt;1,P66+(LOOKUP(ROUNDDOWN($M66+RIGHT(Q$4,4)*1-2016,0),Age!$A:$A,Age!$C:$C)*(1-($M66+RIGHT(Q$4,4)*1-2016-ROUNDDOWN($M66+RIGHT(Q$4,4)*1-2016,0)))+LOOKUP(ROUNDUP($M66+RIGHT(Q$4,4)*1-2016,0),Age!$A:$A,Age!$C:$C)*(($M66+RIGHT(Q$4,4)*1-2016-ROUNDDOWN($M66+RIGHT(Q$4,4)*1-2016,0))))*IF($M66+RIGHT(Q$4,4)*1-2016&gt;27,1,INDEX([1]Hitters!$BG:$BG,MATCH($A66,[1]Hitters!$A:$A,0))),P66*(1-(1-(LOOKUP(ROUNDDOWN($M66+RIGHT(Q$4,4)*1-2016,0),Age!$A:$A,Age!$L:$L)*(1-($M66+RIGHT(Q$4,4)*1-2016-ROUNDDOWN($M66+RIGHT(Q$4,4)*1-2016,0)))+LOOKUP(ROUNDUP($M66+RIGHT(Q$4,4)*1-2016,0),Age!$A:$A,Age!$L:$L)*(($M66+RIGHT(Q$4,4)*1-2016-ROUNDDOWN($M66+RIGHT(Q$4,4)*1-2016,0)))))*IF($M66+RIGHT(Q$4,4)*1-2016&gt;27,1,INDEX([1]Pitchers!$BE:$BE,MATCH($A66,[1]Pitchers!$A:$A,0)))))</f>
        <v>4.2258096896659003</v>
      </c>
      <c r="R66" s="97">
        <f>IF($D66&gt;1,Q66+(LOOKUP(ROUNDDOWN($M66+RIGHT(R$4,4)*1-2016,0),Age!$A:$A,Age!$C:$C)*(1-($M66+RIGHT(R$4,4)*1-2016-ROUNDDOWN($M66+RIGHT(R$4,4)*1-2016,0)))+LOOKUP(ROUNDUP($M66+RIGHT(R$4,4)*1-2016,0),Age!$A:$A,Age!$C:$C)*(($M66+RIGHT(R$4,4)*1-2016-ROUNDDOWN($M66+RIGHT(R$4,4)*1-2016,0))))*IF($M66+RIGHT(R$4,4)*1-2016&gt;27,1,INDEX([1]Hitters!$BG:$BG,MATCH($A66,[1]Hitters!$A:$A,0))),Q66*(1-(1-(LOOKUP(ROUNDDOWN($M66+RIGHT(R$4,4)*1-2016,0),Age!$A:$A,Age!$L:$L)*(1-($M66+RIGHT(R$4,4)*1-2016-ROUNDDOWN($M66+RIGHT(R$4,4)*1-2016,0)))+LOOKUP(ROUNDUP($M66+RIGHT(R$4,4)*1-2016,0),Age!$A:$A,Age!$L:$L)*(($M66+RIGHT(R$4,4)*1-2016-ROUNDDOWN($M66+RIGHT(R$4,4)*1-2016,0)))))*IF($M66+RIGHT(R$4,4)*1-2016&gt;27,1,INDEX([1]Pitchers!$BE:$BE,MATCH($A66,[1]Pitchers!$A:$A,0)))))</f>
        <v>4.3300903475285946</v>
      </c>
      <c r="S66" s="97">
        <f>IF($D66&gt;1,R66+(LOOKUP(ROUNDDOWN($M66+RIGHT(S$4,4)*1-2016,0),Age!$A:$A,Age!$C:$C)*(1-($M66+RIGHT(S$4,4)*1-2016-ROUNDDOWN($M66+RIGHT(S$4,4)*1-2016,0)))+LOOKUP(ROUNDUP($M66+RIGHT(S$4,4)*1-2016,0),Age!$A:$A,Age!$C:$C)*(($M66+RIGHT(S$4,4)*1-2016-ROUNDDOWN($M66+RIGHT(S$4,4)*1-2016,0))))*IF($M66+RIGHT(S$4,4)*1-2016&gt;27,1,INDEX([1]Hitters!$BG:$BG,MATCH($A66,[1]Hitters!$A:$A,0))),R66*(1-(1-(LOOKUP(ROUNDDOWN($M66+RIGHT(S$4,4)*1-2016,0),Age!$A:$A,Age!$L:$L)*(1-($M66+RIGHT(S$4,4)*1-2016-ROUNDDOWN($M66+RIGHT(S$4,4)*1-2016,0)))+LOOKUP(ROUNDUP($M66+RIGHT(S$4,4)*1-2016,0),Age!$A:$A,Age!$L:$L)*(($M66+RIGHT(S$4,4)*1-2016-ROUNDDOWN($M66+RIGHT(S$4,4)*1-2016,0)))))*IF($M66+RIGHT(S$4,4)*1-2016&gt;27,1,INDEX([1]Pitchers!$BE:$BE,MATCH($A66,[1]Pitchers!$A:$A,0)))))</f>
        <v>4.4618423673737055</v>
      </c>
      <c r="T66" s="97">
        <f>IF($D66&gt;1,S66+(LOOKUP(ROUNDDOWN($M66+RIGHT(T$4,4)*1-2016,0),Age!$A:$A,Age!$C:$C)*(1-($M66+RIGHT(T$4,4)*1-2016-ROUNDDOWN($M66+RIGHT(T$4,4)*1-2016,0)))+LOOKUP(ROUNDUP($M66+RIGHT(T$4,4)*1-2016,0),Age!$A:$A,Age!$C:$C)*(($M66+RIGHT(T$4,4)*1-2016-ROUNDDOWN($M66+RIGHT(T$4,4)*1-2016,0))))*IF($M66+RIGHT(T$4,4)*1-2016&gt;27,1,INDEX([1]Hitters!$BG:$BG,MATCH($A66,[1]Hitters!$A:$A,0))),S66*(1-(1-(LOOKUP(ROUNDDOWN($M66+RIGHT(T$4,4)*1-2016,0),Age!$A:$A,Age!$L:$L)*(1-($M66+RIGHT(T$4,4)*1-2016-ROUNDDOWN($M66+RIGHT(T$4,4)*1-2016,0)))+LOOKUP(ROUNDUP($M66+RIGHT(T$4,4)*1-2016,0),Age!$A:$A,Age!$L:$L)*(($M66+RIGHT(T$4,4)*1-2016-ROUNDDOWN($M66+RIGHT(T$4,4)*1-2016,0)))))*IF($M66+RIGHT(T$4,4)*1-2016&gt;27,1,INDEX([1]Pitchers!$BE:$BE,MATCH($A66,[1]Pitchers!$A:$A,0)))))</f>
        <v>4.6232588105183767</v>
      </c>
      <c r="U66" s="97">
        <f>IF($D66&gt;1,T66+(LOOKUP(ROUNDDOWN($M66+RIGHT(U$4,4)*1-2016,0),Age!$A:$A,Age!$C:$C)*(1-($M66+RIGHT(U$4,4)*1-2016-ROUNDDOWN($M66+RIGHT(U$4,4)*1-2016,0)))+LOOKUP(ROUNDUP($M66+RIGHT(U$4,4)*1-2016,0),Age!$A:$A,Age!$C:$C)*(($M66+RIGHT(U$4,4)*1-2016-ROUNDDOWN($M66+RIGHT(U$4,4)*1-2016,0))))*IF($M66+RIGHT(U$4,4)*1-2016&gt;27,1,INDEX([1]Hitters!$BG:$BG,MATCH($A66,[1]Hitters!$A:$A,0))),T66*(1-(1-(LOOKUP(ROUNDDOWN($M66+RIGHT(U$4,4)*1-2016,0),Age!$A:$A,Age!$L:$L)*(1-($M66+RIGHT(U$4,4)*1-2016-ROUNDDOWN($M66+RIGHT(U$4,4)*1-2016,0)))+LOOKUP(ROUNDUP($M66+RIGHT(U$4,4)*1-2016,0),Age!$A:$A,Age!$L:$L)*(($M66+RIGHT(U$4,4)*1-2016-ROUNDDOWN($M66+RIGHT(U$4,4)*1-2016,0)))))*IF($M66+RIGHT(U$4,4)*1-2016&gt;27,1,INDEX([1]Pitchers!$BE:$BE,MATCH($A66,[1]Pitchers!$A:$A,0)))))</f>
        <v>4.817098567938543</v>
      </c>
      <c r="V66" s="97">
        <f>IF($D66&gt;1,U66+(LOOKUP(ROUNDDOWN($M66+RIGHT(V$4,4)*1-2016,0),Age!$A:$A,Age!$C:$C)*(1-($M66+RIGHT(V$4,4)*1-2016-ROUNDDOWN($M66+RIGHT(V$4,4)*1-2016,0)))+LOOKUP(ROUNDUP($M66+RIGHT(V$4,4)*1-2016,0),Age!$A:$A,Age!$C:$C)*(($M66+RIGHT(V$4,4)*1-2016-ROUNDDOWN($M66+RIGHT(V$4,4)*1-2016,0))))*IF($M66+RIGHT(V$4,4)*1-2016&gt;27,1,INDEX([1]Hitters!$BG:$BG,MATCH($A66,[1]Hitters!$A:$A,0))),U66*(1-(1-(LOOKUP(ROUNDDOWN($M66+RIGHT(V$4,4)*1-2016,0),Age!$A:$A,Age!$L:$L)*(1-($M66+RIGHT(V$4,4)*1-2016-ROUNDDOWN($M66+RIGHT(V$4,4)*1-2016,0)))+LOOKUP(ROUNDUP($M66+RIGHT(V$4,4)*1-2016,0),Age!$A:$A,Age!$L:$L)*(($M66+RIGHT(V$4,4)*1-2016-ROUNDDOWN($M66+RIGHT(V$4,4)*1-2016,0)))))*IF($M66+RIGHT(V$4,4)*1-2016&gt;27,1,INDEX([1]Pitchers!$BE:$BE,MATCH($A66,[1]Pitchers!$A:$A,0)))))</f>
        <v>5.0467637777870253</v>
      </c>
      <c r="W66" s="97">
        <f>IF($D66&gt;1,V66+(LOOKUP(ROUNDDOWN($M66+RIGHT(W$4,4)*1-2016,0),Age!$A:$A,Age!$C:$C)*(1-($M66+RIGHT(W$4,4)*1-2016-ROUNDDOWN($M66+RIGHT(W$4,4)*1-2016,0)))+LOOKUP(ROUNDUP($M66+RIGHT(W$4,4)*1-2016,0),Age!$A:$A,Age!$C:$C)*(($M66+RIGHT(W$4,4)*1-2016-ROUNDDOWN($M66+RIGHT(W$4,4)*1-2016,0))))*IF($M66+RIGHT(W$4,4)*1-2016&gt;27,1,INDEX([1]Hitters!$BG:$BG,MATCH($A66,[1]Hitters!$A:$A,0))),V66*(1-(1-(LOOKUP(ROUNDDOWN($M66+RIGHT(W$4,4)*1-2016,0),Age!$A:$A,Age!$L:$L)*(1-($M66+RIGHT(W$4,4)*1-2016-ROUNDDOWN($M66+RIGHT(W$4,4)*1-2016,0)))+LOOKUP(ROUNDUP($M66+RIGHT(W$4,4)*1-2016,0),Age!$A:$A,Age!$L:$L)*(($M66+RIGHT(W$4,4)*1-2016-ROUNDDOWN($M66+RIGHT(W$4,4)*1-2016,0)))))*IF($M66+RIGHT(W$4,4)*1-2016&gt;27,1,INDEX([1]Pitchers!$BE:$BE,MATCH($A66,[1]Pitchers!$A:$A,0)))))</f>
        <v>5.3163976467064957</v>
      </c>
      <c r="X66" s="97">
        <f>IF($D66&gt;1,W66+(LOOKUP(ROUNDDOWN($M66+RIGHT(X$4,4)*1-2016,0),Age!$A:$A,Age!$C:$C)*(1-($M66+RIGHT(X$4,4)*1-2016-ROUNDDOWN($M66+RIGHT(X$4,4)*1-2016,0)))+LOOKUP(ROUNDUP($M66+RIGHT(X$4,4)*1-2016,0),Age!$A:$A,Age!$C:$C)*(($M66+RIGHT(X$4,4)*1-2016-ROUNDDOWN($M66+RIGHT(X$4,4)*1-2016,0))))*IF($M66+RIGHT(X$4,4)*1-2016&gt;27,1,INDEX([1]Hitters!$BG:$BG,MATCH($A66,[1]Hitters!$A:$A,0))),W66*(1-(1-(LOOKUP(ROUNDDOWN($M66+RIGHT(X$4,4)*1-2016,0),Age!$A:$A,Age!$L:$L)*(1-($M66+RIGHT(X$4,4)*1-2016-ROUNDDOWN($M66+RIGHT(X$4,4)*1-2016,0)))+LOOKUP(ROUNDUP($M66+RIGHT(X$4,4)*1-2016,0),Age!$A:$A,Age!$L:$L)*(($M66+RIGHT(X$4,4)*1-2016-ROUNDDOWN($M66+RIGHT(X$4,4)*1-2016,0)))))*IF($M66+RIGHT(X$4,4)*1-2016&gt;27,1,INDEX([1]Pitchers!$BE:$BE,MATCH($A66,[1]Pitchers!$A:$A,0)))))</f>
        <v>5.6310065532787785</v>
      </c>
      <c r="Y66" s="97">
        <f>IF($D66&gt;1,X66+(LOOKUP(ROUNDDOWN($M66+RIGHT(Y$4,4)*1-2016,0),Age!$A:$A,Age!$C:$C)*(1-($M66+RIGHT(Y$4,4)*1-2016-ROUNDDOWN($M66+RIGHT(Y$4,4)*1-2016,0)))+LOOKUP(ROUNDUP($M66+RIGHT(Y$4,4)*1-2016,0),Age!$A:$A,Age!$C:$C)*(($M66+RIGHT(Y$4,4)*1-2016-ROUNDDOWN($M66+RIGHT(Y$4,4)*1-2016,0))))*IF($M66+RIGHT(Y$4,4)*1-2016&gt;27,1,INDEX([1]Hitters!$BG:$BG,MATCH($A66,[1]Hitters!$A:$A,0))),X66*(1-(1-(LOOKUP(ROUNDDOWN($M66+RIGHT(Y$4,4)*1-2016,0),Age!$A:$A,Age!$L:$L)*(1-($M66+RIGHT(Y$4,4)*1-2016-ROUNDDOWN($M66+RIGHT(Y$4,4)*1-2016,0)))+LOOKUP(ROUNDUP($M66+RIGHT(Y$4,4)*1-2016,0),Age!$A:$A,Age!$L:$L)*(($M66+RIGHT(Y$4,4)*1-2016-ROUNDDOWN($M66+RIGHT(Y$4,4)*1-2016,0)))))*IF($M66+RIGHT(Y$4,4)*1-2016&gt;27,1,INDEX([1]Pitchers!$BE:$BE,MATCH($A66,[1]Pitchers!$A:$A,0)))))</f>
        <v>5.9966113850140506</v>
      </c>
      <c r="Z66" s="97">
        <f>IF($D66&gt;1,Y66+(LOOKUP(ROUNDDOWN($M66+RIGHT(Z$4,4)*1-2016,0),Age!$A:$A,Age!$C:$C)*(1-($M66+RIGHT(Z$4,4)*1-2016-ROUNDDOWN($M66+RIGHT(Z$4,4)*1-2016,0)))+LOOKUP(ROUNDUP($M66+RIGHT(Z$4,4)*1-2016,0),Age!$A:$A,Age!$C:$C)*(($M66+RIGHT(Z$4,4)*1-2016-ROUNDDOWN($M66+RIGHT(Z$4,4)*1-2016,0))))*IF($M66+RIGHT(Z$4,4)*1-2016&gt;27,1,INDEX([1]Hitters!$BG:$BG,MATCH($A66,[1]Hitters!$A:$A,0))),Y66*(1-(1-(LOOKUP(ROUNDDOWN($M66+RIGHT(Z$4,4)*1-2016,0),Age!$A:$A,Age!$L:$L)*(1-($M66+RIGHT(Z$4,4)*1-2016-ROUNDDOWN($M66+RIGHT(Z$4,4)*1-2016,0)))+LOOKUP(ROUNDUP($M66+RIGHT(Z$4,4)*1-2016,0),Age!$A:$A,Age!$L:$L)*(($M66+RIGHT(Z$4,4)*1-2016-ROUNDDOWN($M66+RIGHT(Z$4,4)*1-2016,0)))))*IF($M66+RIGHT(Z$4,4)*1-2016&gt;27,1,INDEX([1]Pitchers!$BE:$BE,MATCH($A66,[1]Pitchers!$A:$A,0)))))</f>
        <v>6.4204343875902996</v>
      </c>
      <c r="AA66" s="96">
        <f>IF($D66=0,0,IF($D66=1,INDEX([1]Pitchers!$FK:$FK,MATCH($A66,[1]Pitchers!$A:$A,0)),MAX(-16,IF($D66=10,-16,IF($D66&lt;2,0,INDEX([1]Hitters!$AZ:$AZ,MATCH($A66,[1]Hitters!$A:$A,0)))))))</f>
        <v>0</v>
      </c>
      <c r="AB66" s="96">
        <f>IF($D66=0,0,IF($D66=1,INDEX([1]Pitchers!$FK:$FK,MATCH($A66,[1]Pitchers!$A:$A,0)),MAX(-16,IF($D66=2,AA66-MIN(0.75,0.25*(RIGHT(AB$4,4)*1-(RIGHT($AD$4,4)*1)+0.25)*(1-MIN(0.75,INDEX([1]Hitters!$CF:$CF,MATCH($A66,[1]Hitters!$A:$A,0)))/0.75*1)+INDEX([1]Hitters!$CF:$CF,MATCH($A66,[1]Hitters!$A:$A,0)))/0.75*1,IF($D66&gt;6,(AA66-MIN(0.75,0.25*(RIGHT(AB$4,4)*1-(RIGHT($AD$4,4)*1)+0.25)*(1-MIN(0.75,INDEX([1]Hitters!$CF:$CF,MATCH($A66,[1]Hitters!$A:$A,0)))/0.75*1)+INDEX([1]Hitters!$CF:$CF,MATCH($A66,[1]Hitters!$A:$A,0)))/0.75*($M66+RIGHT(AB$4,4)*1-RIGHT($AA$4,4)*1+10)*0.05),IF($D66=3,(AA66-MIN(0.75,0.25*(RIGHT(AB$4,4)*1-(RIGHT($AD$4,4)*1)+0.25)*(1-MIN(0.75,INDEX([1]Hitters!$CF:$CF,MATCH($A66,[1]Hitters!$A:$A,0)))/0.75*1)+INDEX([1]Hitters!$CF:$CF,MATCH($A66,[1]Hitters!$A:$A,0)))/0.75*($M66+RIGHT(AB$4,4)*1-RIGHT($AA$4,4)*1-27)*0.1),(AA66-MIN(0.75,0.25*(RIGHT(AB$4,4)*1-(RIGHT($AD$4,4)*1)+0.25)*(1-MIN(0.75,INDEX([1]Hitters!$CF:$CF,MATCH($A66,[1]Hitters!$A:$A,0)))/0.75*1)+INDEX([1]Hitters!$CF:$CF,MATCH($A66,[1]Hitters!$A:$A,0)))/0.75*($M66+RIGHT(AB$4,4)*1-RIGHT($AA$4,4)*1-20)*0.094)))))))</f>
        <v>0</v>
      </c>
      <c r="AC66" s="96">
        <f>IF($D66=0,0,IF($D66=1,INDEX([1]Pitchers!$FK:$FK,MATCH($A66,[1]Pitchers!$A:$A,0)),MAX(-16,IF($D66=2,AB66-MIN(0.75,0.25*(RIGHT(AC$4,4)*1-(RIGHT($AD$4,4)*1)+0.25)*(1-MIN(0.75,INDEX([1]Hitters!$CF:$CF,MATCH($A66,[1]Hitters!$A:$A,0)))/0.75*1)+INDEX([1]Hitters!$CF:$CF,MATCH($A66,[1]Hitters!$A:$A,0)))/0.75*1,IF($D66&gt;6,(AB66-MIN(0.75,0.25*(RIGHT(AC$4,4)*1-(RIGHT($AD$4,4)*1)+0.25)*(1-MIN(0.75,INDEX([1]Hitters!$CF:$CF,MATCH($A66,[1]Hitters!$A:$A,0)))/0.75*1)+INDEX([1]Hitters!$CF:$CF,MATCH($A66,[1]Hitters!$A:$A,0)))/0.75*($M66+RIGHT(AC$4,4)*1-RIGHT($AA$4,4)*1+10)*0.05),IF($D66=3,(AB66-MIN(0.75,0.25*(RIGHT(AC$4,4)*1-(RIGHT($AD$4,4)*1)+0.25)*(1-MIN(0.75,INDEX([1]Hitters!$CF:$CF,MATCH($A66,[1]Hitters!$A:$A,0)))/0.75*1)+INDEX([1]Hitters!$CF:$CF,MATCH($A66,[1]Hitters!$A:$A,0)))/0.75*($M66+RIGHT(AC$4,4)*1-RIGHT($AA$4,4)*1-27)*0.1),(AB66-MIN(0.75,0.25*(RIGHT(AC$4,4)*1-(RIGHT($AD$4,4)*1)+0.25)*(1-MIN(0.75,INDEX([1]Hitters!$CF:$CF,MATCH($A66,[1]Hitters!$A:$A,0)))/0.75*1)+INDEX([1]Hitters!$CF:$CF,MATCH($A66,[1]Hitters!$A:$A,0)))/0.75*($M66+RIGHT(AC$4,4)*1-RIGHT($AA$4,4)*1-20)*0.094)))))))</f>
        <v>0</v>
      </c>
      <c r="AD66" s="96">
        <f>IF($D66=0,0,IF($D66=1,INDEX([1]Pitchers!$FK:$FK,MATCH($A66,[1]Pitchers!$A:$A,0)),MAX(-16,IF($D66=2,AC66-MIN(0.75,0.25*(RIGHT(AD$4,4)*1-(RIGHT($AD$4,4)*1)+0.25)*(1-MIN(0.75,INDEX([1]Hitters!$CF:$CF,MATCH($A66,[1]Hitters!$A:$A,0)))/0.75*1)+INDEX([1]Hitters!$CF:$CF,MATCH($A66,[1]Hitters!$A:$A,0)))/0.75*1,IF($D66&gt;6,(AC66-MIN(0.75,0.25*(RIGHT(AD$4,4)*1-(RIGHT($AD$4,4)*1)+0.25)*(1-MIN(0.75,INDEX([1]Hitters!$CF:$CF,MATCH($A66,[1]Hitters!$A:$A,0)))/0.75*1)+INDEX([1]Hitters!$CF:$CF,MATCH($A66,[1]Hitters!$A:$A,0)))/0.75*($M66+RIGHT(AD$4,4)*1-RIGHT($AA$4,4)*1+10)*0.05),IF($D66=3,(AC66-MIN(0.75,0.25*(RIGHT(AD$4,4)*1-(RIGHT($AD$4,4)*1)+0.25)*(1-MIN(0.75,INDEX([1]Hitters!$CF:$CF,MATCH($A66,[1]Hitters!$A:$A,0)))/0.75*1)+INDEX([1]Hitters!$CF:$CF,MATCH($A66,[1]Hitters!$A:$A,0)))/0.75*($M66+RIGHT(AD$4,4)*1-RIGHT($AA$4,4)*1-27)*0.1),(AC66-MIN(0.75,0.25*(RIGHT(AD$4,4)*1-(RIGHT($AD$4,4)*1)+0.25)*(1-MIN(0.75,INDEX([1]Hitters!$CF:$CF,MATCH($A66,[1]Hitters!$A:$A,0)))/0.75*1)+INDEX([1]Hitters!$CF:$CF,MATCH($A66,[1]Hitters!$A:$A,0)))/0.75*($M66+RIGHT(AD$4,4)*1-RIGHT($AA$4,4)*1-20)*0.094)))))))</f>
        <v>0</v>
      </c>
      <c r="AE66" s="96">
        <f>IF($D66=0,0,IF($D66=1,INDEX([1]Pitchers!$FK:$FK,MATCH($A66,[1]Pitchers!$A:$A,0)),MAX(-16,IF($D66=2,AD66-MIN(0.75,0.25*(RIGHT(AE$4,4)*1-(RIGHT($AD$4,4)*1)+0.25)*(1-MIN(0.75,INDEX([1]Hitters!$CF:$CF,MATCH($A66,[1]Hitters!$A:$A,0)))/0.75*1)+INDEX([1]Hitters!$CF:$CF,MATCH($A66,[1]Hitters!$A:$A,0)))/0.75*1,IF($D66&gt;6,(AD66-MIN(0.75,0.25*(RIGHT(AE$4,4)*1-(RIGHT($AD$4,4)*1)+0.25)*(1-MIN(0.75,INDEX([1]Hitters!$CF:$CF,MATCH($A66,[1]Hitters!$A:$A,0)))/0.75*1)+INDEX([1]Hitters!$CF:$CF,MATCH($A66,[1]Hitters!$A:$A,0)))/0.75*($M66+RIGHT(AE$4,4)*1-RIGHT($AA$4,4)*1+10)*0.05),IF($D66=3,(AD66-MIN(0.75,0.25*(RIGHT(AE$4,4)*1-(RIGHT($AD$4,4)*1)+0.25)*(1-MIN(0.75,INDEX([1]Hitters!$CF:$CF,MATCH($A66,[1]Hitters!$A:$A,0)))/0.75*1)+INDEX([1]Hitters!$CF:$CF,MATCH($A66,[1]Hitters!$A:$A,0)))/0.75*($M66+RIGHT(AE$4,4)*1-RIGHT($AA$4,4)*1-27)*0.1),(AD66-MIN(0.75,0.25*(RIGHT(AE$4,4)*1-(RIGHT($AD$4,4)*1)+0.25)*(1-MIN(0.75,INDEX([1]Hitters!$CF:$CF,MATCH($A66,[1]Hitters!$A:$A,0)))/0.75*1)+INDEX([1]Hitters!$CF:$CF,MATCH($A66,[1]Hitters!$A:$A,0)))/0.75*($M66+RIGHT(AE$4,4)*1-RIGHT($AA$4,4)*1-20)*0.094)))))))</f>
        <v>0</v>
      </c>
      <c r="AF66" s="96">
        <f>IF($D66=0,0,IF($D66=1,INDEX([1]Pitchers!$FK:$FK,MATCH($A66,[1]Pitchers!$A:$A,0)),MAX(-16,IF($D66=2,AE66-MIN(0.75,0.25*(RIGHT(AF$4,4)*1-(RIGHT($AD$4,4)*1)+0.25)*(1-MIN(0.75,INDEX([1]Hitters!$CF:$CF,MATCH($A66,[1]Hitters!$A:$A,0)))/0.75*1)+INDEX([1]Hitters!$CF:$CF,MATCH($A66,[1]Hitters!$A:$A,0)))/0.75*1,IF($D66&gt;6,(AE66-MIN(0.75,0.25*(RIGHT(AF$4,4)*1-(RIGHT($AD$4,4)*1)+0.25)*(1-MIN(0.75,INDEX([1]Hitters!$CF:$CF,MATCH($A66,[1]Hitters!$A:$A,0)))/0.75*1)+INDEX([1]Hitters!$CF:$CF,MATCH($A66,[1]Hitters!$A:$A,0)))/0.75*($M66+RIGHT(AF$4,4)*1-RIGHT($AA$4,4)*1+10)*0.05),IF($D66=3,(AE66-MIN(0.75,0.25*(RIGHT(AF$4,4)*1-(RIGHT($AD$4,4)*1)+0.25)*(1-MIN(0.75,INDEX([1]Hitters!$CF:$CF,MATCH($A66,[1]Hitters!$A:$A,0)))/0.75*1)+INDEX([1]Hitters!$CF:$CF,MATCH($A66,[1]Hitters!$A:$A,0)))/0.75*($M66+RIGHT(AF$4,4)*1-RIGHT($AA$4,4)*1-27)*0.1),(AE66-MIN(0.75,0.25*(RIGHT(AF$4,4)*1-(RIGHT($AD$4,4)*1)+0.25)*(1-MIN(0.75,INDEX([1]Hitters!$CF:$CF,MATCH($A66,[1]Hitters!$A:$A,0)))/0.75*1)+INDEX([1]Hitters!$CF:$CF,MATCH($A66,[1]Hitters!$A:$A,0)))/0.75*($M66+RIGHT(AF$4,4)*1-RIGHT($AA$4,4)*1-20)*0.094)))))))</f>
        <v>0</v>
      </c>
      <c r="AG66" s="96">
        <f>IF($D66=0,0,IF($D66=1,INDEX([1]Pitchers!$FK:$FK,MATCH($A66,[1]Pitchers!$A:$A,0)),MAX(-16,IF($D66=2,AF66-MIN(0.75,0.25*(RIGHT(AG$4,4)*1-(RIGHT($AD$4,4)*1)+0.25)*(1-MIN(0.75,INDEX([1]Hitters!$CF:$CF,MATCH($A66,[1]Hitters!$A:$A,0)))/0.75*1)+INDEX([1]Hitters!$CF:$CF,MATCH($A66,[1]Hitters!$A:$A,0)))/0.75*1,IF($D66&gt;6,(AF66-MIN(0.75,0.25*(RIGHT(AG$4,4)*1-(RIGHT($AD$4,4)*1)+0.25)*(1-MIN(0.75,INDEX([1]Hitters!$CF:$CF,MATCH($A66,[1]Hitters!$A:$A,0)))/0.75*1)+INDEX([1]Hitters!$CF:$CF,MATCH($A66,[1]Hitters!$A:$A,0)))/0.75*($M66+RIGHT(AG$4,4)*1-RIGHT($AA$4,4)*1+10)*0.05),IF($D66=3,(AF66-MIN(0.75,0.25*(RIGHT(AG$4,4)*1-(RIGHT($AD$4,4)*1)+0.25)*(1-MIN(0.75,INDEX([1]Hitters!$CF:$CF,MATCH($A66,[1]Hitters!$A:$A,0)))/0.75*1)+INDEX([1]Hitters!$CF:$CF,MATCH($A66,[1]Hitters!$A:$A,0)))/0.75*($M66+RIGHT(AG$4,4)*1-RIGHT($AA$4,4)*1-27)*0.1),(AF66-MIN(0.75,0.25*(RIGHT(AG$4,4)*1-(RIGHT($AD$4,4)*1)+0.25)*(1-MIN(0.75,INDEX([1]Hitters!$CF:$CF,MATCH($A66,[1]Hitters!$A:$A,0)))/0.75*1)+INDEX([1]Hitters!$CF:$CF,MATCH($A66,[1]Hitters!$A:$A,0)))/0.75*($M66+RIGHT(AG$4,4)*1-RIGHT($AA$4,4)*1-20)*0.094)))))))</f>
        <v>0</v>
      </c>
      <c r="AH66" s="96">
        <f>IF($D66=0,0,IF($D66=1,INDEX([1]Pitchers!$FK:$FK,MATCH($A66,[1]Pitchers!$A:$A,0)),MAX(-16,IF($D66=2,AG66-MIN(0.75,0.25*(RIGHT(AH$4,4)*1-(RIGHT($AD$4,4)*1)+0.25)*(1-MIN(0.75,INDEX([1]Hitters!$CF:$CF,MATCH($A66,[1]Hitters!$A:$A,0)))/0.75*1)+INDEX([1]Hitters!$CF:$CF,MATCH($A66,[1]Hitters!$A:$A,0)))/0.75*1,IF($D66&gt;6,(AG66-MIN(0.75,0.25*(RIGHT(AH$4,4)*1-(RIGHT($AD$4,4)*1)+0.25)*(1-MIN(0.75,INDEX([1]Hitters!$CF:$CF,MATCH($A66,[1]Hitters!$A:$A,0)))/0.75*1)+INDEX([1]Hitters!$CF:$CF,MATCH($A66,[1]Hitters!$A:$A,0)))/0.75*($M66+RIGHT(AH$4,4)*1-RIGHT($AA$4,4)*1+10)*0.05),IF($D66=3,(AG66-MIN(0.75,0.25*(RIGHT(AH$4,4)*1-(RIGHT($AD$4,4)*1)+0.25)*(1-MIN(0.75,INDEX([1]Hitters!$CF:$CF,MATCH($A66,[1]Hitters!$A:$A,0)))/0.75*1)+INDEX([1]Hitters!$CF:$CF,MATCH($A66,[1]Hitters!$A:$A,0)))/0.75*($M66+RIGHT(AH$4,4)*1-RIGHT($AA$4,4)*1-27)*0.1),(AG66-MIN(0.75,0.25*(RIGHT(AH$4,4)*1-(RIGHT($AD$4,4)*1)+0.25)*(1-MIN(0.75,INDEX([1]Hitters!$CF:$CF,MATCH($A66,[1]Hitters!$A:$A,0)))/0.75*1)+INDEX([1]Hitters!$CF:$CF,MATCH($A66,[1]Hitters!$A:$A,0)))/0.75*($M66+RIGHT(AH$4,4)*1-RIGHT($AA$4,4)*1-20)*0.094)))))))</f>
        <v>0</v>
      </c>
      <c r="AI66" s="96">
        <f>IF($D66=0,0,IF($D66=1,INDEX([1]Pitchers!$FK:$FK,MATCH($A66,[1]Pitchers!$A:$A,0)),MAX(-16,IF($D66=2,AH66-MIN(0.75,0.25*(RIGHT(AI$4,4)*1-(RIGHT($AD$4,4)*1)+0.25)*(1-MIN(0.75,INDEX([1]Hitters!$CF:$CF,MATCH($A66,[1]Hitters!$A:$A,0)))/0.75*1)+INDEX([1]Hitters!$CF:$CF,MATCH($A66,[1]Hitters!$A:$A,0)))/0.75*1,IF($D66&gt;6,(AH66-MIN(0.75,0.25*(RIGHT(AI$4,4)*1-(RIGHT($AD$4,4)*1)+0.25)*(1-MIN(0.75,INDEX([1]Hitters!$CF:$CF,MATCH($A66,[1]Hitters!$A:$A,0)))/0.75*1)+INDEX([1]Hitters!$CF:$CF,MATCH($A66,[1]Hitters!$A:$A,0)))/0.75*($M66+RIGHT(AI$4,4)*1-RIGHT($AA$4,4)*1+10)*0.05),IF($D66=3,(AH66-MIN(0.75,0.25*(RIGHT(AI$4,4)*1-(RIGHT($AD$4,4)*1)+0.25)*(1-MIN(0.75,INDEX([1]Hitters!$CF:$CF,MATCH($A66,[1]Hitters!$A:$A,0)))/0.75*1)+INDEX([1]Hitters!$CF:$CF,MATCH($A66,[1]Hitters!$A:$A,0)))/0.75*($M66+RIGHT(AI$4,4)*1-RIGHT($AA$4,4)*1-27)*0.1),(AH66-MIN(0.75,0.25*(RIGHT(AI$4,4)*1-(RIGHT($AD$4,4)*1)+0.25)*(1-MIN(0.75,INDEX([1]Hitters!$CF:$CF,MATCH($A66,[1]Hitters!$A:$A,0)))/0.75*1)+INDEX([1]Hitters!$CF:$CF,MATCH($A66,[1]Hitters!$A:$A,0)))/0.75*($M66+RIGHT(AI$4,4)*1-RIGHT($AA$4,4)*1-20)*0.094)))))))</f>
        <v>0</v>
      </c>
      <c r="AJ66" s="96">
        <f>IF($D66=0,0,IF($D66=1,INDEX([1]Pitchers!$FK:$FK,MATCH($A66,[1]Pitchers!$A:$A,0)),MAX(-16,IF($D66=2,AI66-MIN(0.75,0.25*(RIGHT(AJ$4,4)*1-(RIGHT($AD$4,4)*1)+0.25)*(1-MIN(0.75,INDEX([1]Hitters!$CF:$CF,MATCH($A66,[1]Hitters!$A:$A,0)))/0.75*1)+INDEX([1]Hitters!$CF:$CF,MATCH($A66,[1]Hitters!$A:$A,0)))/0.75*1,IF($D66&gt;6,(AI66-MIN(0.75,0.25*(RIGHT(AJ$4,4)*1-(RIGHT($AD$4,4)*1)+0.25)*(1-MIN(0.75,INDEX([1]Hitters!$CF:$CF,MATCH($A66,[1]Hitters!$A:$A,0)))/0.75*1)+INDEX([1]Hitters!$CF:$CF,MATCH($A66,[1]Hitters!$A:$A,0)))/0.75*($M66+RIGHT(AJ$4,4)*1-RIGHT($AA$4,4)*1+10)*0.05),IF($D66=3,(AI66-MIN(0.75,0.25*(RIGHT(AJ$4,4)*1-(RIGHT($AD$4,4)*1)+0.25)*(1-MIN(0.75,INDEX([1]Hitters!$CF:$CF,MATCH($A66,[1]Hitters!$A:$A,0)))/0.75*1)+INDEX([1]Hitters!$CF:$CF,MATCH($A66,[1]Hitters!$A:$A,0)))/0.75*($M66+RIGHT(AJ$4,4)*1-RIGHT($AA$4,4)*1-27)*0.1),(AI66-MIN(0.75,0.25*(RIGHT(AJ$4,4)*1-(RIGHT($AD$4,4)*1)+0.25)*(1-MIN(0.75,INDEX([1]Hitters!$CF:$CF,MATCH($A66,[1]Hitters!$A:$A,0)))/0.75*1)+INDEX([1]Hitters!$CF:$CF,MATCH($A66,[1]Hitters!$A:$A,0)))/0.75*($M66+RIGHT(AJ$4,4)*1-RIGHT($AA$4,4)*1-20)*0.094)))))))</f>
        <v>0</v>
      </c>
      <c r="AK66" s="96">
        <f>IF($D66=0,0,IF($D66=1,INDEX([1]Pitchers!$FK:$FK,MATCH($A66,[1]Pitchers!$A:$A,0)),MAX(-16,IF($D66=2,AJ66-MIN(0.75,0.25*(RIGHT(AK$4,4)*1-(RIGHT($AD$4,4)*1)+0.25)*(1-MIN(0.75,INDEX([1]Hitters!$CF:$CF,MATCH($A66,[1]Hitters!$A:$A,0)))/0.75*1)+INDEX([1]Hitters!$CF:$CF,MATCH($A66,[1]Hitters!$A:$A,0)))/0.75*1,IF($D66&gt;6,(AJ66-MIN(0.75,0.25*(RIGHT(AK$4,4)*1-(RIGHT($AD$4,4)*1)+0.25)*(1-MIN(0.75,INDEX([1]Hitters!$CF:$CF,MATCH($A66,[1]Hitters!$A:$A,0)))/0.75*1)+INDEX([1]Hitters!$CF:$CF,MATCH($A66,[1]Hitters!$A:$A,0)))/0.75*($M66+RIGHT(AK$4,4)*1-RIGHT($AA$4,4)*1+10)*0.05),IF($D66=3,(AJ66-MIN(0.75,0.25*(RIGHT(AK$4,4)*1-(RIGHT($AD$4,4)*1)+0.25)*(1-MIN(0.75,INDEX([1]Hitters!$CF:$CF,MATCH($A66,[1]Hitters!$A:$A,0)))/0.75*1)+INDEX([1]Hitters!$CF:$CF,MATCH($A66,[1]Hitters!$A:$A,0)))/0.75*($M66+RIGHT(AK$4,4)*1-RIGHT($AA$4,4)*1-27)*0.1),(AJ66-MIN(0.75,0.25*(RIGHT(AK$4,4)*1-(RIGHT($AD$4,4)*1)+0.25)*(1-MIN(0.75,INDEX([1]Hitters!$CF:$CF,MATCH($A66,[1]Hitters!$A:$A,0)))/0.75*1)+INDEX([1]Hitters!$CF:$CF,MATCH($A66,[1]Hitters!$A:$A,0)))/0.75*($M66+RIGHT(AK$4,4)*1-RIGHT($AA$4,4)*1-20)*0.094)))))))</f>
        <v>0</v>
      </c>
      <c r="AL66" s="96">
        <f>IF($D66=0,0,IF($D66=1,INDEX([1]Pitchers!$FK:$FK,MATCH($A66,[1]Pitchers!$A:$A,0)),MAX(-16,IF($D66=2,AK66-MIN(0.75,0.25*(RIGHT(AL$4,4)*1-(RIGHT($AD$4,4)*1)+0.25)*(1-MIN(0.75,INDEX([1]Hitters!$CF:$CF,MATCH($A66,[1]Hitters!$A:$A,0)))/0.75*1)+INDEX([1]Hitters!$CF:$CF,MATCH($A66,[1]Hitters!$A:$A,0)))/0.75*1,IF($D66&gt;6,(AK66-MIN(0.75,0.25*(RIGHT(AL$4,4)*1-(RIGHT($AD$4,4)*1)+0.25)*(1-MIN(0.75,INDEX([1]Hitters!$CF:$CF,MATCH($A66,[1]Hitters!$A:$A,0)))/0.75*1)+INDEX([1]Hitters!$CF:$CF,MATCH($A66,[1]Hitters!$A:$A,0)))/0.75*($M66+RIGHT(AL$4,4)*1-RIGHT($AA$4,4)*1+10)*0.05),IF($D66=3,(AK66-MIN(0.75,0.25*(RIGHT(AL$4,4)*1-(RIGHT($AD$4,4)*1)+0.25)*(1-MIN(0.75,INDEX([1]Hitters!$CF:$CF,MATCH($A66,[1]Hitters!$A:$A,0)))/0.75*1)+INDEX([1]Hitters!$CF:$CF,MATCH($A66,[1]Hitters!$A:$A,0)))/0.75*($M66+RIGHT(AL$4,4)*1-RIGHT($AA$4,4)*1-27)*0.1),(AK66-MIN(0.75,0.25*(RIGHT(AL$4,4)*1-(RIGHT($AD$4,4)*1)+0.25)*(1-MIN(0.75,INDEX([1]Hitters!$CF:$CF,MATCH($A66,[1]Hitters!$A:$A,0)))/0.75*1)+INDEX([1]Hitters!$CF:$CF,MATCH($A66,[1]Hitters!$A:$A,0)))/0.75*($M66+RIGHT(AL$4,4)*1-RIGHT($AA$4,4)*1-20)*0.094)))))))</f>
        <v>0</v>
      </c>
      <c r="AM66" s="98">
        <f>MAX(IF($D66=0,20,IF($D66=1,60,150)),MAX(0,IF($D66&gt;1,INDEX([1]Hitters!$ER:$ER,MATCH($A66,[1]Hitters!$A:$A,0))*(0.4+MAX(0,0.6*MIN(1,(IF(O66="",0,(((4.25+(O66-0.263)*4.2)^(((4.25+(O66-0.263)*4.2)+(4.25-AA66*600/600*4.2/600))^0.285))/((4.25+(O66-0.263)*4.2)^(((4.25+(O66-0.263)*4.2)+(4.25-AA66*600/600*4.2/600))^0.285)+(4.25-AA66*600/600*4.2/600)^(((4.25+(O66-0.263)*4.2)+(4.25-AA66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66,[1]Pitchers!$A:$A,0))))*IF($D66&lt;2,(0.4+0.6*MAX(0,MIN(1,IF($D66=0,((4.25)^(((4.25)+(4.25-(4-O66)*4.25/4*1/9))^0.285)/((4.25)^(((4.25)+(4.25-(4-O66)*4.25/4*1/9))^0.285)+(4.25-(4-O66)*4.25/4*1/9)^(((4.25)+(4.25-(4-O66)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66)))/0.5345*0.0009131+0.0104414*(3.74-MIN(3.74,O66)))*50,(((4.25+(AA66-0.263)*0.32*198*MAX(6,198/33)/198)^(((4.25+(AA66-0.263)*0.32*198*MAX(6,198/33)/198)+(4.25-(4-O66)*4.25/4*MAX(6,198/33)/9))^0.285)/((4.25+(AA66-0.263)*0.32*198*MAX(6,198/33)/198)^(((4.25+(AA66-0.263)*0.32*198*MAX(6,198/33)/198)+(4.25-(4-O66)*4.25/4*MAX(6,198/33)/9))^0.285)+(4.25-(4-O66)*4.25/4*MAX(6,198/33)/9)^(((4.25+(AA66-0.263)*0.32*198*MAX(6,198/33)/198)+(4.25-(4-O66)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66=0,50,198)/0.0065))),1))</f>
        <v>48.437997396316973</v>
      </c>
      <c r="AN66" s="98">
        <f t="shared" si="71"/>
        <v>48.437997396316973</v>
      </c>
      <c r="AO66" s="98">
        <f t="shared" si="72"/>
        <v>30.586536363310547</v>
      </c>
      <c r="AP66" s="98">
        <f t="shared" si="73"/>
        <v>20</v>
      </c>
      <c r="AQ66" s="98">
        <f t="shared" si="74"/>
        <v>20</v>
      </c>
      <c r="AR66" s="98">
        <f t="shared" si="75"/>
        <v>20</v>
      </c>
      <c r="AS66" s="98">
        <f t="shared" si="76"/>
        <v>20</v>
      </c>
      <c r="AT66" s="98">
        <f t="shared" si="77"/>
        <v>20</v>
      </c>
      <c r="AU66" s="98">
        <f t="shared" si="78"/>
        <v>20</v>
      </c>
      <c r="AV66" s="98">
        <f t="shared" si="79"/>
        <v>20</v>
      </c>
      <c r="AW66" s="98">
        <f t="shared" si="80"/>
        <v>20</v>
      </c>
      <c r="AX66" s="98">
        <f t="shared" si="81"/>
        <v>20</v>
      </c>
      <c r="AY66" s="96">
        <f t="shared" si="82"/>
        <v>0.12669897037095079</v>
      </c>
      <c r="AZ66" s="96">
        <f t="shared" si="83"/>
        <v>3.75</v>
      </c>
      <c r="BA66" s="96">
        <f t="shared" si="84"/>
        <v>0.12669897037095079</v>
      </c>
      <c r="BB66" s="96">
        <f t="shared" si="85"/>
        <v>8.8926094732004926E-2</v>
      </c>
      <c r="BC66" s="96">
        <f t="shared" si="86"/>
        <v>2.148192352323923E-2</v>
      </c>
      <c r="BD66" s="96">
        <f t="shared" si="87"/>
        <v>0</v>
      </c>
      <c r="BE66" s="96">
        <f t="shared" si="88"/>
        <v>0</v>
      </c>
      <c r="BF66" s="96">
        <f t="shared" si="89"/>
        <v>0</v>
      </c>
      <c r="BG66" s="96">
        <f t="shared" si="90"/>
        <v>0</v>
      </c>
      <c r="BH66" s="96">
        <f t="shared" si="91"/>
        <v>0</v>
      </c>
      <c r="BI66" s="96">
        <f t="shared" si="92"/>
        <v>0</v>
      </c>
      <c r="BJ66" s="96">
        <f t="shared" si="93"/>
        <v>0</v>
      </c>
      <c r="BK66" s="96">
        <f t="shared" si="94"/>
        <v>0</v>
      </c>
      <c r="BL66" s="96">
        <f t="shared" si="95"/>
        <v>0</v>
      </c>
      <c r="BM66" s="129">
        <f t="shared" si="134"/>
        <v>4.25</v>
      </c>
      <c r="BN66" s="129" t="str">
        <f t="shared" si="134"/>
        <v/>
      </c>
      <c r="BO66" s="129" t="str">
        <f t="shared" si="134"/>
        <v/>
      </c>
      <c r="BP66" s="129" t="str">
        <f t="shared" si="134"/>
        <v/>
      </c>
      <c r="BQ66" s="129" t="str">
        <f t="shared" si="134"/>
        <v/>
      </c>
      <c r="BR66" s="129" t="str">
        <f t="shared" si="134"/>
        <v/>
      </c>
      <c r="BS66" s="129" t="str">
        <f t="shared" si="134"/>
        <v/>
      </c>
      <c r="BT66" s="129" t="str">
        <f t="shared" si="134"/>
        <v/>
      </c>
      <c r="BU66" s="129" t="str">
        <f t="shared" si="134"/>
        <v/>
      </c>
      <c r="BV66" s="129" t="str">
        <f t="shared" si="134"/>
        <v/>
      </c>
      <c r="BW66" s="129" t="str">
        <f t="shared" si="134"/>
        <v/>
      </c>
      <c r="BX66" s="129" t="str">
        <f t="shared" si="134"/>
        <v/>
      </c>
      <c r="BY66" s="130">
        <f t="shared" si="96"/>
        <v>1.5135917629676063</v>
      </c>
      <c r="BZ66" s="130">
        <f t="shared" si="97"/>
        <v>1.2469791957488414</v>
      </c>
      <c r="CA66" s="130">
        <f t="shared" si="98"/>
        <v>0.68947056547496999</v>
      </c>
      <c r="CB66" s="130">
        <f t="shared" si="99"/>
        <v>0.5</v>
      </c>
      <c r="CC66" s="130">
        <f t="shared" si="100"/>
        <v>0.5</v>
      </c>
      <c r="CD66" s="130">
        <f t="shared" si="101"/>
        <v>0.5</v>
      </c>
      <c r="CE66" s="130">
        <f t="shared" si="102"/>
        <v>0.5</v>
      </c>
      <c r="CF66" s="130">
        <f t="shared" si="103"/>
        <v>0.5</v>
      </c>
      <c r="CG66" s="130">
        <f t="shared" si="104"/>
        <v>0.5</v>
      </c>
      <c r="CH66" s="130">
        <f t="shared" si="105"/>
        <v>0.5</v>
      </c>
      <c r="CI66" s="130">
        <f t="shared" si="106"/>
        <v>0.5</v>
      </c>
      <c r="CJ66" s="130">
        <f t="shared" si="107"/>
        <v>0.5</v>
      </c>
      <c r="CK66" s="131">
        <f t="shared" si="108"/>
        <v>1</v>
      </c>
      <c r="CL66" s="96">
        <f t="shared" si="109"/>
        <v>-0.38671958303131093</v>
      </c>
      <c r="CM66" s="96">
        <f t="shared" si="110"/>
        <v>-0.42449245867025681</v>
      </c>
      <c r="CN66" s="96">
        <f t="shared" si="111"/>
        <v>-0.30272006865967088</v>
      </c>
      <c r="CO66" s="96">
        <f t="shared" si="112"/>
        <v>-0.21198999999999998</v>
      </c>
      <c r="CP66" s="96">
        <f t="shared" si="113"/>
        <v>-0.21198999999999998</v>
      </c>
      <c r="CQ66" s="96">
        <f t="shared" si="114"/>
        <v>-0.21198999999999998</v>
      </c>
      <c r="CR66" s="96">
        <f t="shared" si="115"/>
        <v>-0.21198999999999998</v>
      </c>
      <c r="CS66" s="96">
        <f t="shared" si="116"/>
        <v>-0.21198999999999998</v>
      </c>
      <c r="CT66" s="96">
        <f t="shared" si="117"/>
        <v>-0.21198999999999998</v>
      </c>
      <c r="CU66" s="96">
        <f t="shared" si="118"/>
        <v>-0.21198999999999998</v>
      </c>
      <c r="CV66" s="96">
        <f t="shared" si="119"/>
        <v>-0.21198999999999998</v>
      </c>
      <c r="CW66" s="96">
        <f t="shared" si="120"/>
        <v>-0.21198999999999998</v>
      </c>
      <c r="CX66" s="96">
        <f>MAX(0,(IF(CL66&gt;0,(CL66-ROUNDDOWN(CL66,1))/0.1*LOOKUP(ROUNDUP(CL66+81.1,1),CB!$A:$A,CB!$C:$C)+(1-(CL66-ROUNDDOWN(CL66,1))/0.1)*LOOKUP(ROUNDDOWN(CL66+81.1,1),CB!$A:$A,CB!$C:$C),(CL66-ROUNDDOWN(CL66-0.1,1))/0.1*LOOKUP(ROUNDUP(CL66+81.1,1),CB!$A:$A,CB!$C:$C)+(1-(CL66-ROUNDDOWN(CL66-0.1,1))/0.1)*LOOKUP(ROUNDDOWN(CL66+81.1,1),CB!$A:$A,CB!$C:$C))-LOOKUP(81.1,CB!$A:$A,CB!$C:$C))/(1-(BINOMDIST(97,162,0.5,TRUE)-BINOMDIST(87,162,0.5,TRUE)))*$C$2*($B$1^(LEFT(CX$4,4)*1-LEFT($BA$4,4)*1))*(37.75+CL66))</f>
        <v>0</v>
      </c>
      <c r="CY66" s="96">
        <f>MAX(0,(IF(CM66&gt;0,(CM66-ROUNDDOWN(CM66,1))/0.1*LOOKUP(ROUNDUP(CM66+81.1,1),CB!$A:$A,CB!$C:$C)+(1-(CM66-ROUNDDOWN(CM66,1))/0.1)*LOOKUP(ROUNDDOWN(CM66+81.1,1),CB!$A:$A,CB!$C:$C),(CM66-ROUNDDOWN(CM66-0.1,1))/0.1*LOOKUP(ROUNDUP(CM66+81.1,1),CB!$A:$A,CB!$C:$C)+(1-(CM66-ROUNDDOWN(CM66-0.1,1))/0.1)*LOOKUP(ROUNDDOWN(CM66+81.1,1),CB!$A:$A,CB!$C:$C))-LOOKUP(81.1,CB!$A:$A,CB!$C:$C))/(1-(BINOMDIST(97,162,0.5,TRUE)-BINOMDIST(87,162,0.5,TRUE)))*$C$2*($B$1^(LEFT(CY$4,4)*1-LEFT($BA$4,4)*1))*(37.75+CM66))</f>
        <v>0</v>
      </c>
      <c r="CZ66" s="96">
        <f>MAX(0,(IF(CN66&gt;0,(CN66-ROUNDDOWN(CN66,1))/0.1*LOOKUP(ROUNDUP(CN66+81.1,1),CB!$A:$A,CB!$C:$C)+(1-(CN66-ROUNDDOWN(CN66,1))/0.1)*LOOKUP(ROUNDDOWN(CN66+81.1,1),CB!$A:$A,CB!$C:$C),(CN66-ROUNDDOWN(CN66-0.1,1))/0.1*LOOKUP(ROUNDUP(CN66+81.1,1),CB!$A:$A,CB!$C:$C)+(1-(CN66-ROUNDDOWN(CN66-0.1,1))/0.1)*LOOKUP(ROUNDDOWN(CN66+81.1,1),CB!$A:$A,CB!$C:$C))-LOOKUP(81.1,CB!$A:$A,CB!$C:$C))/(1-(BINOMDIST(97,162,0.5,TRUE)-BINOMDIST(87,162,0.5,TRUE)))*$C$2*($B$1^(LEFT(CZ$4,4)*1-LEFT($BA$4,4)*1))*(37.75+CN66))</f>
        <v>0</v>
      </c>
      <c r="DA66" s="96">
        <f>MAX(0,(IF(CO66&gt;0,(CO66-ROUNDDOWN(CO66,1))/0.1*LOOKUP(ROUNDUP(CO66+81.1,1),CB!$A:$A,CB!$C:$C)+(1-(CO66-ROUNDDOWN(CO66,1))/0.1)*LOOKUP(ROUNDDOWN(CO66+81.1,1),CB!$A:$A,CB!$C:$C),(CO66-ROUNDDOWN(CO66-0.1,1))/0.1*LOOKUP(ROUNDUP(CO66+81.1,1),CB!$A:$A,CB!$C:$C)+(1-(CO66-ROUNDDOWN(CO66-0.1,1))/0.1)*LOOKUP(ROUNDDOWN(CO66+81.1,1),CB!$A:$A,CB!$C:$C))-LOOKUP(81.1,CB!$A:$A,CB!$C:$C))/(1-(BINOMDIST(97,162,0.5,TRUE)-BINOMDIST(87,162,0.5,TRUE)))*$C$2*($B$1^(LEFT(DA$4,4)*1-LEFT($BA$4,4)*1))*(37.75+CO66))</f>
        <v>0</v>
      </c>
      <c r="DB66" s="96">
        <f>MAX(0,(IF(CP66&gt;0,(CP66-ROUNDDOWN(CP66,1))/0.1*LOOKUP(ROUNDUP(CP66+81.1,1),CB!$A:$A,CB!$C:$C)+(1-(CP66-ROUNDDOWN(CP66,1))/0.1)*LOOKUP(ROUNDDOWN(CP66+81.1,1),CB!$A:$A,CB!$C:$C),(CP66-ROUNDDOWN(CP66-0.1,1))/0.1*LOOKUP(ROUNDUP(CP66+81.1,1),CB!$A:$A,CB!$C:$C)+(1-(CP66-ROUNDDOWN(CP66-0.1,1))/0.1)*LOOKUP(ROUNDDOWN(CP66+81.1,1),CB!$A:$A,CB!$C:$C))-LOOKUP(81.1,CB!$A:$A,CB!$C:$C))/(1-(BINOMDIST(97,162,0.5,TRUE)-BINOMDIST(87,162,0.5,TRUE)))*$C$2*($B$1^(LEFT(DB$4,4)*1-LEFT($BA$4,4)*1))*(37.75+CP66))</f>
        <v>0</v>
      </c>
      <c r="DC66" s="96">
        <f>MAX(0,(IF(CQ66&gt;0,(CQ66-ROUNDDOWN(CQ66,1))/0.1*LOOKUP(ROUNDUP(CQ66+81.1,1),CB!$A:$A,CB!$C:$C)+(1-(CQ66-ROUNDDOWN(CQ66,1))/0.1)*LOOKUP(ROUNDDOWN(CQ66+81.1,1),CB!$A:$A,CB!$C:$C),(CQ66-ROUNDDOWN(CQ66-0.1,1))/0.1*LOOKUP(ROUNDUP(CQ66+81.1,1),CB!$A:$A,CB!$C:$C)+(1-(CQ66-ROUNDDOWN(CQ66-0.1,1))/0.1)*LOOKUP(ROUNDDOWN(CQ66+81.1,1),CB!$A:$A,CB!$C:$C))-LOOKUP(81.1,CB!$A:$A,CB!$C:$C))/(1-(BINOMDIST(97,162,0.5,TRUE)-BINOMDIST(87,162,0.5,TRUE)))*$C$2*($B$1^(LEFT(DC$4,4)*1-LEFT($BA$4,4)*1))*(37.75+CQ66))</f>
        <v>0</v>
      </c>
      <c r="DD66" s="96">
        <f>MAX(0,(IF(CR66&gt;0,(CR66-ROUNDDOWN(CR66,1))/0.1*LOOKUP(ROUNDUP(CR66+81.1,1),CB!$A:$A,CB!$C:$C)+(1-(CR66-ROUNDDOWN(CR66,1))/0.1)*LOOKUP(ROUNDDOWN(CR66+81.1,1),CB!$A:$A,CB!$C:$C),(CR66-ROUNDDOWN(CR66-0.1,1))/0.1*LOOKUP(ROUNDUP(CR66+81.1,1),CB!$A:$A,CB!$C:$C)+(1-(CR66-ROUNDDOWN(CR66-0.1,1))/0.1)*LOOKUP(ROUNDDOWN(CR66+81.1,1),CB!$A:$A,CB!$C:$C))-LOOKUP(81.1,CB!$A:$A,CB!$C:$C))/(1-(BINOMDIST(97,162,0.5,TRUE)-BINOMDIST(87,162,0.5,TRUE)))*$C$2*($B$1^(LEFT(DD$4,4)*1-LEFT($BA$4,4)*1))*(37.75+CR66))</f>
        <v>0</v>
      </c>
      <c r="DE66" s="96">
        <f>MAX(0,(IF(CS66&gt;0,(CS66-ROUNDDOWN(CS66,1))/0.1*LOOKUP(ROUNDUP(CS66+81.1,1),CB!$A:$A,CB!$C:$C)+(1-(CS66-ROUNDDOWN(CS66,1))/0.1)*LOOKUP(ROUNDDOWN(CS66+81.1,1),CB!$A:$A,CB!$C:$C),(CS66-ROUNDDOWN(CS66-0.1,1))/0.1*LOOKUP(ROUNDUP(CS66+81.1,1),CB!$A:$A,CB!$C:$C)+(1-(CS66-ROUNDDOWN(CS66-0.1,1))/0.1)*LOOKUP(ROUNDDOWN(CS66+81.1,1),CB!$A:$A,CB!$C:$C))-LOOKUP(81.1,CB!$A:$A,CB!$C:$C))/(1-(BINOMDIST(97,162,0.5,TRUE)-BINOMDIST(87,162,0.5,TRUE)))*$C$2*($B$1^(LEFT(DE$4,4)*1-LEFT($BA$4,4)*1))*(37.75+CS66))</f>
        <v>0</v>
      </c>
      <c r="DF66" s="96">
        <f>MAX(0,(IF(CT66&gt;0,(CT66-ROUNDDOWN(CT66,1))/0.1*LOOKUP(ROUNDUP(CT66+81.1,1),CB!$A:$A,CB!$C:$C)+(1-(CT66-ROUNDDOWN(CT66,1))/0.1)*LOOKUP(ROUNDDOWN(CT66+81.1,1),CB!$A:$A,CB!$C:$C),(CT66-ROUNDDOWN(CT66-0.1,1))/0.1*LOOKUP(ROUNDUP(CT66+81.1,1),CB!$A:$A,CB!$C:$C)+(1-(CT66-ROUNDDOWN(CT66-0.1,1))/0.1)*LOOKUP(ROUNDDOWN(CT66+81.1,1),CB!$A:$A,CB!$C:$C))-LOOKUP(81.1,CB!$A:$A,CB!$C:$C))/(1-(BINOMDIST(97,162,0.5,TRUE)-BINOMDIST(87,162,0.5,TRUE)))*$C$2*($B$1^(LEFT(DF$4,4)*1-LEFT($BA$4,4)*1))*(37.75+CT66))</f>
        <v>0</v>
      </c>
      <c r="DG66" s="96">
        <f>MAX(0,(IF(CU66&gt;0,(CU66-ROUNDDOWN(CU66,1))/0.1*LOOKUP(ROUNDUP(CU66+81.1,1),CB!$A:$A,CB!$C:$C)+(1-(CU66-ROUNDDOWN(CU66,1))/0.1)*LOOKUP(ROUNDDOWN(CU66+81.1,1),CB!$A:$A,CB!$C:$C),(CU66-ROUNDDOWN(CU66-0.1,1))/0.1*LOOKUP(ROUNDUP(CU66+81.1,1),CB!$A:$A,CB!$C:$C)+(1-(CU66-ROUNDDOWN(CU66-0.1,1))/0.1)*LOOKUP(ROUNDDOWN(CU66+81.1,1),CB!$A:$A,CB!$C:$C))-LOOKUP(81.1,CB!$A:$A,CB!$C:$C))/(1-(BINOMDIST(97,162,0.5,TRUE)-BINOMDIST(87,162,0.5,TRUE)))*$C$2*($B$1^(LEFT(DG$4,4)*1-LEFT($BA$4,4)*1))*(37.75+CU66))</f>
        <v>0</v>
      </c>
      <c r="DH66" s="96">
        <f>MAX(0,(IF(CV66&gt;0,(CV66-ROUNDDOWN(CV66,1))/0.1*LOOKUP(ROUNDUP(CV66+81.1,1),CB!$A:$A,CB!$C:$C)+(1-(CV66-ROUNDDOWN(CV66,1))/0.1)*LOOKUP(ROUNDDOWN(CV66+81.1,1),CB!$A:$A,CB!$C:$C),(CV66-ROUNDDOWN(CV66-0.1,1))/0.1*LOOKUP(ROUNDUP(CV66+81.1,1),CB!$A:$A,CB!$C:$C)+(1-(CV66-ROUNDDOWN(CV66-0.1,1))/0.1)*LOOKUP(ROUNDDOWN(CV66+81.1,1),CB!$A:$A,CB!$C:$C))-LOOKUP(81.1,CB!$A:$A,CB!$C:$C))/(1-(BINOMDIST(97,162,0.5,TRUE)-BINOMDIST(87,162,0.5,TRUE)))*$C$2*($B$1^(LEFT(DH$4,4)*1-LEFT($BA$4,4)*1))*(37.75+CV66))</f>
        <v>0</v>
      </c>
      <c r="DI66" s="96">
        <f>MAX(0,(IF(CW66&gt;0,(CW66-ROUNDDOWN(CW66,1))/0.1*LOOKUP(ROUNDUP(CW66+81.1,1),CB!$A:$A,CB!$C:$C)+(1-(CW66-ROUNDDOWN(CW66,1))/0.1)*LOOKUP(ROUNDDOWN(CW66+81.1,1),CB!$A:$A,CB!$C:$C),(CW66-ROUNDDOWN(CW66-0.1,1))/0.1*LOOKUP(ROUNDUP(CW66+81.1,1),CB!$A:$A,CB!$C:$C)+(1-(CW66-ROUNDDOWN(CW66-0.1,1))/0.1)*LOOKUP(ROUNDDOWN(CW66+81.1,1),CB!$A:$A,CB!$C:$C))-LOOKUP(81.1,CB!$A:$A,CB!$C:$C))/(1-(BINOMDIST(97,162,0.5,TRUE)-BINOMDIST(87,162,0.5,TRUE)))*$C$2*($B$1^(LEFT(DI$4,4)*1-LEFT($BA$4,4)*1))*(37.75+CW66))</f>
        <v>0</v>
      </c>
      <c r="DJ66" s="90">
        <f t="shared" si="121"/>
        <v>0</v>
      </c>
      <c r="DK66" s="132"/>
      <c r="DL66" s="132">
        <f t="shared" si="122"/>
        <v>1.5135917629676063</v>
      </c>
      <c r="DM66" s="132">
        <f t="shared" si="123"/>
        <v>2.7886354394763178</v>
      </c>
      <c r="DN66" s="132">
        <f t="shared" si="124"/>
        <v>3.6207613627598456</v>
      </c>
      <c r="DO66" s="132">
        <f t="shared" si="125"/>
        <v>4.3268742911664972</v>
      </c>
      <c r="DP66" s="132">
        <f t="shared" si="126"/>
        <v>5.0438686351102451</v>
      </c>
      <c r="DQ66" s="132">
        <f t="shared" si="127"/>
        <v>5.7713236885168513</v>
      </c>
      <c r="DR66" s="132">
        <f t="shared" si="128"/>
        <v>6.5087511884211224</v>
      </c>
      <c r="DS66" s="132">
        <f t="shared" si="129"/>
        <v>7.2556085137542299</v>
      </c>
      <c r="DT66" s="132">
        <f t="shared" si="130"/>
        <v>8.0113124369804236</v>
      </c>
      <c r="DU66" s="132">
        <f t="shared" si="131"/>
        <v>8.7752528040811306</v>
      </c>
      <c r="DV66" s="132"/>
      <c r="DW66" s="132"/>
      <c r="DX66" s="132"/>
      <c r="DY66" s="132"/>
      <c r="DZ66" s="132"/>
      <c r="EA66" s="132"/>
      <c r="EB66" s="132"/>
      <c r="EC66" s="132"/>
      <c r="ED66" s="132"/>
      <c r="EE66" s="132"/>
      <c r="ER66" s="132"/>
      <c r="ES66" s="132"/>
      <c r="ET66" s="132"/>
      <c r="EU66" s="132"/>
      <c r="EV66" s="132"/>
      <c r="EW66" s="132"/>
      <c r="EX66" s="132"/>
      <c r="EY66" s="132"/>
      <c r="EZ66" s="132"/>
      <c r="FA66" s="132"/>
      <c r="FB66" s="132"/>
      <c r="FC66" s="132"/>
    </row>
    <row r="67" spans="1:159" ht="12.75" customHeight="1" x14ac:dyDescent="0.2">
      <c r="A67" s="128">
        <v>346874</v>
      </c>
      <c r="B67" s="99" t="str">
        <f>INDEX([1]Bios!$O:$O,MATCH(A67,[1]Bios!$C:$C,0))</f>
        <v>Uribe, Juan</v>
      </c>
      <c r="C67" s="92" t="s">
        <v>68</v>
      </c>
      <c r="D67" s="94">
        <f>LOOKUP(IF(INDEX([1]Bios!$M:$M,MATCH(A67,[1]Bios!$C:$C,0))="P",INDEX([1]Pitchers!$Q:$Q,MATCH(A67,[1]Pitchers!$A:$A,0)),INDEX([1]Hitters!$AV:$AV,MATCH(A67,[1]Hitters!$A:$A,0))),Positions!A:A,Positions!B:B)</f>
        <v>5</v>
      </c>
      <c r="E67" s="137">
        <v>1</v>
      </c>
      <c r="F67" s="138">
        <f t="shared" si="68"/>
        <v>6.8739616221369308</v>
      </c>
      <c r="G67" s="138">
        <v>4</v>
      </c>
      <c r="H67" s="94"/>
      <c r="I67" s="93">
        <f>6</f>
        <v>6</v>
      </c>
      <c r="J67" s="93">
        <f>6</f>
        <v>6</v>
      </c>
      <c r="K67" s="94">
        <f>MIN(IF(D67&gt;1,INDEX([1]Hitters!$DA:$DA,MATCH(A67,[1]Hitters!$A:$A,0)),INDEX([1]Pitchers!$DA:$DA,MATCH(A67,[1]Pitchers!$A:$A,0))),J67)</f>
        <v>6</v>
      </c>
      <c r="L67" s="94">
        <f t="shared" si="69"/>
        <v>4</v>
      </c>
      <c r="M67" s="95">
        <f>IF(D67&gt;1,INDEX([1]Hitters!$CV:$CV,MATCH($A67,[1]Hitters!$A:$A,0)),INDEX([1]Pitchers!$CP:$CP,MATCH($A67,[1]Pitchers!$A:$A,0)))</f>
        <v>37.291666666666664</v>
      </c>
      <c r="N67" s="90">
        <f t="shared" si="70"/>
        <v>2.8739616221369308</v>
      </c>
      <c r="O67" s="97">
        <f>IF($D67&gt;1,INDEX([1]Hitters!$AF:$AF,MATCH($A67,[1]Hitters!$A:$A,0)),INDEX([1]Pitchers!$AJ:$AJ,MATCH($A67,[1]Pitchers!$A:$A,0))*IF(OR(AND($D67=0,INDEX([1]Pitchers!$Q:$Q,MATCH($A67,[1]Pitchers!$A:$A,0))="R"),AND($D67=1,INDEX([1]Pitchers!$Q:$Q,MATCH($A67,[1]Pitchers!$A:$A,0))="S")),1,IF($D67=0,0.83+(1-INDEX([1]Pitchers!$BE:$BE,MATCH($A67,[1]Pitchers!$A:$A,0)))/8,1/(0.83+(1-INDEX([1]Pitchers!$BE:$BE,MATCH($A67,[1]Pitchers!$A:$A,0)))/8))))</f>
        <v>0.24217971192839752</v>
      </c>
      <c r="P67" s="97">
        <f>IF($D67&gt;1,O67+(LOOKUP(ROUNDDOWN($M67+RIGHT(P$4,4)*1-2016,0),Age!$A:$A,Age!$C:$C)*(1-($M67+RIGHT(P$4,4)*1-2016-ROUNDDOWN($M67+RIGHT(P$4,4)*1-2016,0)))+LOOKUP(ROUNDUP($M67+RIGHT(P$4,4)*1-2016,0),Age!$A:$A,Age!$C:$C)*(($M67+RIGHT(P$4,4)*1-2016-ROUNDDOWN($M67+RIGHT(P$4,4)*1-2016,0))))*IF($M67+RIGHT(P$4,4)*1-2016&gt;27,1,INDEX([1]Hitters!$BG:$BG,MATCH($A67,[1]Hitters!$A:$A,0))),O67*(1-(1-(LOOKUP(ROUNDDOWN($M67+RIGHT(P$4,4)*1-2016,0),Age!$A:$A,Age!$L:$L)*(1-($M67+RIGHT(P$4,4)*1-2016-ROUNDDOWN($M67+RIGHT(P$4,4)*1-2016,0)))+LOOKUP(ROUNDUP($M67+RIGHT(P$4,4)*1-2016,0),Age!$A:$A,Age!$L:$L)*(($M67+RIGHT(P$4,4)*1-2016-ROUNDDOWN($M67+RIGHT(P$4,4)*1-2016,0)))))*IF($M67+RIGHT(P$4,4)*1-2016&gt;27,1,INDEX([1]Pitchers!$BE:$BE,MATCH($A67,[1]Pitchers!$A:$A,0)))))</f>
        <v>0.23337971192839752</v>
      </c>
      <c r="Q67" s="97">
        <f>IF($D67&gt;1,P67+(LOOKUP(ROUNDDOWN($M67+RIGHT(Q$4,4)*1-2016,0),Age!$A:$A,Age!$C:$C)*(1-($M67+RIGHT(Q$4,4)*1-2016-ROUNDDOWN($M67+RIGHT(Q$4,4)*1-2016,0)))+LOOKUP(ROUNDUP($M67+RIGHT(Q$4,4)*1-2016,0),Age!$A:$A,Age!$C:$C)*(($M67+RIGHT(Q$4,4)*1-2016-ROUNDDOWN($M67+RIGHT(Q$4,4)*1-2016,0))))*IF($M67+RIGHT(Q$4,4)*1-2016&gt;27,1,INDEX([1]Hitters!$BG:$BG,MATCH($A67,[1]Hitters!$A:$A,0))),P67*(1-(1-(LOOKUP(ROUNDDOWN($M67+RIGHT(Q$4,4)*1-2016,0),Age!$A:$A,Age!$L:$L)*(1-($M67+RIGHT(Q$4,4)*1-2016-ROUNDDOWN($M67+RIGHT(Q$4,4)*1-2016,0)))+LOOKUP(ROUNDUP($M67+RIGHT(Q$4,4)*1-2016,0),Age!$A:$A,Age!$L:$L)*(($M67+RIGHT(Q$4,4)*1-2016-ROUNDDOWN($M67+RIGHT(Q$4,4)*1-2016,0)))))*IF($M67+RIGHT(Q$4,4)*1-2016&gt;27,1,INDEX([1]Pitchers!$BE:$BE,MATCH($A67,[1]Pitchers!$A:$A,0)))))</f>
        <v>0.22457971192839751</v>
      </c>
      <c r="R67" s="97">
        <f>IF($D67&gt;1,Q67+(LOOKUP(ROUNDDOWN($M67+RIGHT(R$4,4)*1-2016,0),Age!$A:$A,Age!$C:$C)*(1-($M67+RIGHT(R$4,4)*1-2016-ROUNDDOWN($M67+RIGHT(R$4,4)*1-2016,0)))+LOOKUP(ROUNDUP($M67+RIGHT(R$4,4)*1-2016,0),Age!$A:$A,Age!$C:$C)*(($M67+RIGHT(R$4,4)*1-2016-ROUNDDOWN($M67+RIGHT(R$4,4)*1-2016,0))))*IF($M67+RIGHT(R$4,4)*1-2016&gt;27,1,INDEX([1]Hitters!$BG:$BG,MATCH($A67,[1]Hitters!$A:$A,0))),Q67*(1-(1-(LOOKUP(ROUNDDOWN($M67+RIGHT(R$4,4)*1-2016,0),Age!$A:$A,Age!$L:$L)*(1-($M67+RIGHT(R$4,4)*1-2016-ROUNDDOWN($M67+RIGHT(R$4,4)*1-2016,0)))+LOOKUP(ROUNDUP($M67+RIGHT(R$4,4)*1-2016,0),Age!$A:$A,Age!$L:$L)*(($M67+RIGHT(R$4,4)*1-2016-ROUNDDOWN($M67+RIGHT(R$4,4)*1-2016,0)))))*IF($M67+RIGHT(R$4,4)*1-2016&gt;27,1,INDEX([1]Pitchers!$BE:$BE,MATCH($A67,[1]Pitchers!$A:$A,0)))))</f>
        <v>0.21577971192839751</v>
      </c>
      <c r="S67" s="97">
        <f>IF($D67&gt;1,R67+(LOOKUP(ROUNDDOWN($M67+RIGHT(S$4,4)*1-2016,0),Age!$A:$A,Age!$C:$C)*(1-($M67+RIGHT(S$4,4)*1-2016-ROUNDDOWN($M67+RIGHT(S$4,4)*1-2016,0)))+LOOKUP(ROUNDUP($M67+RIGHT(S$4,4)*1-2016,0),Age!$A:$A,Age!$C:$C)*(($M67+RIGHT(S$4,4)*1-2016-ROUNDDOWN($M67+RIGHT(S$4,4)*1-2016,0))))*IF($M67+RIGHT(S$4,4)*1-2016&gt;27,1,INDEX([1]Hitters!$BG:$BG,MATCH($A67,[1]Hitters!$A:$A,0))),R67*(1-(1-(LOOKUP(ROUNDDOWN($M67+RIGHT(S$4,4)*1-2016,0),Age!$A:$A,Age!$L:$L)*(1-($M67+RIGHT(S$4,4)*1-2016-ROUNDDOWN($M67+RIGHT(S$4,4)*1-2016,0)))+LOOKUP(ROUNDUP($M67+RIGHT(S$4,4)*1-2016,0),Age!$A:$A,Age!$L:$L)*(($M67+RIGHT(S$4,4)*1-2016-ROUNDDOWN($M67+RIGHT(S$4,4)*1-2016,0)))))*IF($M67+RIGHT(S$4,4)*1-2016&gt;27,1,INDEX([1]Pitchers!$BE:$BE,MATCH($A67,[1]Pitchers!$A:$A,0)))))</f>
        <v>0.20697971192839751</v>
      </c>
      <c r="T67" s="97">
        <f>IF($D67&gt;1,S67+(LOOKUP(ROUNDDOWN($M67+RIGHT(T$4,4)*1-2016,0),Age!$A:$A,Age!$C:$C)*(1-($M67+RIGHT(T$4,4)*1-2016-ROUNDDOWN($M67+RIGHT(T$4,4)*1-2016,0)))+LOOKUP(ROUNDUP($M67+RIGHT(T$4,4)*1-2016,0),Age!$A:$A,Age!$C:$C)*(($M67+RIGHT(T$4,4)*1-2016-ROUNDDOWN($M67+RIGHT(T$4,4)*1-2016,0))))*IF($M67+RIGHT(T$4,4)*1-2016&gt;27,1,INDEX([1]Hitters!$BG:$BG,MATCH($A67,[1]Hitters!$A:$A,0))),S67*(1-(1-(LOOKUP(ROUNDDOWN($M67+RIGHT(T$4,4)*1-2016,0),Age!$A:$A,Age!$L:$L)*(1-($M67+RIGHT(T$4,4)*1-2016-ROUNDDOWN($M67+RIGHT(T$4,4)*1-2016,0)))+LOOKUP(ROUNDUP($M67+RIGHT(T$4,4)*1-2016,0),Age!$A:$A,Age!$L:$L)*(($M67+RIGHT(T$4,4)*1-2016-ROUNDDOWN($M67+RIGHT(T$4,4)*1-2016,0)))))*IF($M67+RIGHT(T$4,4)*1-2016&gt;27,1,INDEX([1]Pitchers!$BE:$BE,MATCH($A67,[1]Pitchers!$A:$A,0)))))</f>
        <v>0.19817971192839751</v>
      </c>
      <c r="U67" s="97">
        <f>IF($D67&gt;1,T67+(LOOKUP(ROUNDDOWN($M67+RIGHT(U$4,4)*1-2016,0),Age!$A:$A,Age!$C:$C)*(1-($M67+RIGHT(U$4,4)*1-2016-ROUNDDOWN($M67+RIGHT(U$4,4)*1-2016,0)))+LOOKUP(ROUNDUP($M67+RIGHT(U$4,4)*1-2016,0),Age!$A:$A,Age!$C:$C)*(($M67+RIGHT(U$4,4)*1-2016-ROUNDDOWN($M67+RIGHT(U$4,4)*1-2016,0))))*IF($M67+RIGHT(U$4,4)*1-2016&gt;27,1,INDEX([1]Hitters!$BG:$BG,MATCH($A67,[1]Hitters!$A:$A,0))),T67*(1-(1-(LOOKUP(ROUNDDOWN($M67+RIGHT(U$4,4)*1-2016,0),Age!$A:$A,Age!$L:$L)*(1-($M67+RIGHT(U$4,4)*1-2016-ROUNDDOWN($M67+RIGHT(U$4,4)*1-2016,0)))+LOOKUP(ROUNDUP($M67+RIGHT(U$4,4)*1-2016,0),Age!$A:$A,Age!$L:$L)*(($M67+RIGHT(U$4,4)*1-2016-ROUNDDOWN($M67+RIGHT(U$4,4)*1-2016,0)))))*IF($M67+RIGHT(U$4,4)*1-2016&gt;27,1,INDEX([1]Pitchers!$BE:$BE,MATCH($A67,[1]Pitchers!$A:$A,0)))))</f>
        <v>0.1893797119283975</v>
      </c>
      <c r="V67" s="97">
        <f>IF($D67&gt;1,U67+(LOOKUP(ROUNDDOWN($M67+RIGHT(V$4,4)*1-2016,0),Age!$A:$A,Age!$C:$C)*(1-($M67+RIGHT(V$4,4)*1-2016-ROUNDDOWN($M67+RIGHT(V$4,4)*1-2016,0)))+LOOKUP(ROUNDUP($M67+RIGHT(V$4,4)*1-2016,0),Age!$A:$A,Age!$C:$C)*(($M67+RIGHT(V$4,4)*1-2016-ROUNDDOWN($M67+RIGHT(V$4,4)*1-2016,0))))*IF($M67+RIGHT(V$4,4)*1-2016&gt;27,1,INDEX([1]Hitters!$BG:$BG,MATCH($A67,[1]Hitters!$A:$A,0))),U67*(1-(1-(LOOKUP(ROUNDDOWN($M67+RIGHT(V$4,4)*1-2016,0),Age!$A:$A,Age!$L:$L)*(1-($M67+RIGHT(V$4,4)*1-2016-ROUNDDOWN($M67+RIGHT(V$4,4)*1-2016,0)))+LOOKUP(ROUNDUP($M67+RIGHT(V$4,4)*1-2016,0),Age!$A:$A,Age!$L:$L)*(($M67+RIGHT(V$4,4)*1-2016-ROUNDDOWN($M67+RIGHT(V$4,4)*1-2016,0)))))*IF($M67+RIGHT(V$4,4)*1-2016&gt;27,1,INDEX([1]Pitchers!$BE:$BE,MATCH($A67,[1]Pitchers!$A:$A,0)))))</f>
        <v>0.1805797119283975</v>
      </c>
      <c r="W67" s="97">
        <f>IF($D67&gt;1,V67+(LOOKUP(ROUNDDOWN($M67+RIGHT(W$4,4)*1-2016,0),Age!$A:$A,Age!$C:$C)*(1-($M67+RIGHT(W$4,4)*1-2016-ROUNDDOWN($M67+RIGHT(W$4,4)*1-2016,0)))+LOOKUP(ROUNDUP($M67+RIGHT(W$4,4)*1-2016,0),Age!$A:$A,Age!$C:$C)*(($M67+RIGHT(W$4,4)*1-2016-ROUNDDOWN($M67+RIGHT(W$4,4)*1-2016,0))))*IF($M67+RIGHT(W$4,4)*1-2016&gt;27,1,INDEX([1]Hitters!$BG:$BG,MATCH($A67,[1]Hitters!$A:$A,0))),V67*(1-(1-(LOOKUP(ROUNDDOWN($M67+RIGHT(W$4,4)*1-2016,0),Age!$A:$A,Age!$L:$L)*(1-($M67+RIGHT(W$4,4)*1-2016-ROUNDDOWN($M67+RIGHT(W$4,4)*1-2016,0)))+LOOKUP(ROUNDUP($M67+RIGHT(W$4,4)*1-2016,0),Age!$A:$A,Age!$L:$L)*(($M67+RIGHT(W$4,4)*1-2016-ROUNDDOWN($M67+RIGHT(W$4,4)*1-2016,0)))))*IF($M67+RIGHT(W$4,4)*1-2016&gt;27,1,INDEX([1]Pitchers!$BE:$BE,MATCH($A67,[1]Pitchers!$A:$A,0)))))</f>
        <v>0.1717797119283975</v>
      </c>
      <c r="X67" s="97">
        <f>IF($D67&gt;1,W67+(LOOKUP(ROUNDDOWN($M67+RIGHT(X$4,4)*1-2016,0),Age!$A:$A,Age!$C:$C)*(1-($M67+RIGHT(X$4,4)*1-2016-ROUNDDOWN($M67+RIGHT(X$4,4)*1-2016,0)))+LOOKUP(ROUNDUP($M67+RIGHT(X$4,4)*1-2016,0),Age!$A:$A,Age!$C:$C)*(($M67+RIGHT(X$4,4)*1-2016-ROUNDDOWN($M67+RIGHT(X$4,4)*1-2016,0))))*IF($M67+RIGHT(X$4,4)*1-2016&gt;27,1,INDEX([1]Hitters!$BG:$BG,MATCH($A67,[1]Hitters!$A:$A,0))),W67*(1-(1-(LOOKUP(ROUNDDOWN($M67+RIGHT(X$4,4)*1-2016,0),Age!$A:$A,Age!$L:$L)*(1-($M67+RIGHT(X$4,4)*1-2016-ROUNDDOWN($M67+RIGHT(X$4,4)*1-2016,0)))+LOOKUP(ROUNDUP($M67+RIGHT(X$4,4)*1-2016,0),Age!$A:$A,Age!$L:$L)*(($M67+RIGHT(X$4,4)*1-2016-ROUNDDOWN($M67+RIGHT(X$4,4)*1-2016,0)))))*IF($M67+RIGHT(X$4,4)*1-2016&gt;27,1,INDEX([1]Pitchers!$BE:$BE,MATCH($A67,[1]Pitchers!$A:$A,0)))))</f>
        <v>0.1629797119283975</v>
      </c>
      <c r="Y67" s="97">
        <f>IF($D67&gt;1,X67+(LOOKUP(ROUNDDOWN($M67+RIGHT(Y$4,4)*1-2016,0),Age!$A:$A,Age!$C:$C)*(1-($M67+RIGHT(Y$4,4)*1-2016-ROUNDDOWN($M67+RIGHT(Y$4,4)*1-2016,0)))+LOOKUP(ROUNDUP($M67+RIGHT(Y$4,4)*1-2016,0),Age!$A:$A,Age!$C:$C)*(($M67+RIGHT(Y$4,4)*1-2016-ROUNDDOWN($M67+RIGHT(Y$4,4)*1-2016,0))))*IF($M67+RIGHT(Y$4,4)*1-2016&gt;27,1,INDEX([1]Hitters!$BG:$BG,MATCH($A67,[1]Hitters!$A:$A,0))),X67*(1-(1-(LOOKUP(ROUNDDOWN($M67+RIGHT(Y$4,4)*1-2016,0),Age!$A:$A,Age!$L:$L)*(1-($M67+RIGHT(Y$4,4)*1-2016-ROUNDDOWN($M67+RIGHT(Y$4,4)*1-2016,0)))+LOOKUP(ROUNDUP($M67+RIGHT(Y$4,4)*1-2016,0),Age!$A:$A,Age!$L:$L)*(($M67+RIGHT(Y$4,4)*1-2016-ROUNDDOWN($M67+RIGHT(Y$4,4)*1-2016,0)))))*IF($M67+RIGHT(Y$4,4)*1-2016&gt;27,1,INDEX([1]Pitchers!$BE:$BE,MATCH($A67,[1]Pitchers!$A:$A,0)))))</f>
        <v>0.15417971192839749</v>
      </c>
      <c r="Z67" s="97">
        <f>IF($D67&gt;1,Y67+(LOOKUP(ROUNDDOWN($M67+RIGHT(Z$4,4)*1-2016,0),Age!$A:$A,Age!$C:$C)*(1-($M67+RIGHT(Z$4,4)*1-2016-ROUNDDOWN($M67+RIGHT(Z$4,4)*1-2016,0)))+LOOKUP(ROUNDUP($M67+RIGHT(Z$4,4)*1-2016,0),Age!$A:$A,Age!$C:$C)*(($M67+RIGHT(Z$4,4)*1-2016-ROUNDDOWN($M67+RIGHT(Z$4,4)*1-2016,0))))*IF($M67+RIGHT(Z$4,4)*1-2016&gt;27,1,INDEX([1]Hitters!$BG:$BG,MATCH($A67,[1]Hitters!$A:$A,0))),Y67*(1-(1-(LOOKUP(ROUNDDOWN($M67+RIGHT(Z$4,4)*1-2016,0),Age!$A:$A,Age!$L:$L)*(1-($M67+RIGHT(Z$4,4)*1-2016-ROUNDDOWN($M67+RIGHT(Z$4,4)*1-2016,0)))+LOOKUP(ROUNDUP($M67+RIGHT(Z$4,4)*1-2016,0),Age!$A:$A,Age!$L:$L)*(($M67+RIGHT(Z$4,4)*1-2016-ROUNDDOWN($M67+RIGHT(Z$4,4)*1-2016,0)))))*IF($M67+RIGHT(Z$4,4)*1-2016&gt;27,1,INDEX([1]Pitchers!$BE:$BE,MATCH($A67,[1]Pitchers!$A:$A,0)))))</f>
        <v>0.14537971192839749</v>
      </c>
      <c r="AA67" s="96">
        <f>IF($D67=0,0,IF($D67=1,INDEX([1]Pitchers!$FK:$FK,MATCH($A67,[1]Pitchers!$A:$A,0)),MAX(-16,IF($D67=10,-16,IF($D67&lt;2,0,INDEX([1]Hitters!$AZ:$AZ,MATCH($A67,[1]Hitters!$A:$A,0)))))))</f>
        <v>8.2038737712180438</v>
      </c>
      <c r="AB67" s="96">
        <f>IF($D67=0,0,IF($D67=1,INDEX([1]Pitchers!$FK:$FK,MATCH($A67,[1]Pitchers!$A:$A,0)),MAX(-16,IF($D67=2,AA67-MIN(0.75,0.25*(RIGHT(AB$4,4)*1-(RIGHT($AD$4,4)*1)+0.25)*(1-MIN(0.75,INDEX([1]Hitters!$CF:$CF,MATCH($A67,[1]Hitters!$A:$A,0)))/0.75*1)+INDEX([1]Hitters!$CF:$CF,MATCH($A67,[1]Hitters!$A:$A,0)))/0.75*1,IF($D67&gt;6,(AA67-MIN(0.75,0.25*(RIGHT(AB$4,4)*1-(RIGHT($AD$4,4)*1)+0.25)*(1-MIN(0.75,INDEX([1]Hitters!$CF:$CF,MATCH($A67,[1]Hitters!$A:$A,0)))/0.75*1)+INDEX([1]Hitters!$CF:$CF,MATCH($A67,[1]Hitters!$A:$A,0)))/0.75*($M67+RIGHT(AB$4,4)*1-RIGHT($AA$4,4)*1+10)*0.05),IF($D67=3,(AA67-MIN(0.75,0.25*(RIGHT(AB$4,4)*1-(RIGHT($AD$4,4)*1)+0.25)*(1-MIN(0.75,INDEX([1]Hitters!$CF:$CF,MATCH($A67,[1]Hitters!$A:$A,0)))/0.75*1)+INDEX([1]Hitters!$CF:$CF,MATCH($A67,[1]Hitters!$A:$A,0)))/0.75*($M67+RIGHT(AB$4,4)*1-RIGHT($AA$4,4)*1-27)*0.1),(AA67-MIN(0.75,0.25*(RIGHT(AB$4,4)*1-(RIGHT($AD$4,4)*1)+0.25)*(1-MIN(0.75,INDEX([1]Hitters!$CF:$CF,MATCH($A67,[1]Hitters!$A:$A,0)))/0.75*1)+INDEX([1]Hitters!$CF:$CF,MATCH($A67,[1]Hitters!$A:$A,0)))/0.75*($M67+RIGHT(AB$4,4)*1-RIGHT($AA$4,4)*1-20)*0.094)))))))</f>
        <v>6.4844571045513915</v>
      </c>
      <c r="AC67" s="96">
        <f>IF($D67=0,0,IF($D67=1,INDEX([1]Pitchers!$FK:$FK,MATCH($A67,[1]Pitchers!$A:$A,0)),MAX(-16,IF($D67=2,AB67-MIN(0.75,0.25*(RIGHT(AC$4,4)*1-(RIGHT($AD$4,4)*1)+0.25)*(1-MIN(0.75,INDEX([1]Hitters!$CF:$CF,MATCH($A67,[1]Hitters!$A:$A,0)))/0.75*1)+INDEX([1]Hitters!$CF:$CF,MATCH($A67,[1]Hitters!$A:$A,0)))/0.75*1,IF($D67&gt;6,(AB67-MIN(0.75,0.25*(RIGHT(AC$4,4)*1-(RIGHT($AD$4,4)*1)+0.25)*(1-MIN(0.75,INDEX([1]Hitters!$CF:$CF,MATCH($A67,[1]Hitters!$A:$A,0)))/0.75*1)+INDEX([1]Hitters!$CF:$CF,MATCH($A67,[1]Hitters!$A:$A,0)))/0.75*($M67+RIGHT(AC$4,4)*1-RIGHT($AA$4,4)*1+10)*0.05),IF($D67=3,(AB67-MIN(0.75,0.25*(RIGHT(AC$4,4)*1-(RIGHT($AD$4,4)*1)+0.25)*(1-MIN(0.75,INDEX([1]Hitters!$CF:$CF,MATCH($A67,[1]Hitters!$A:$A,0)))/0.75*1)+INDEX([1]Hitters!$CF:$CF,MATCH($A67,[1]Hitters!$A:$A,0)))/0.75*($M67+RIGHT(AC$4,4)*1-RIGHT($AA$4,4)*1-27)*0.1),(AB67-MIN(0.75,0.25*(RIGHT(AC$4,4)*1-(RIGHT($AD$4,4)*1)+0.25)*(1-MIN(0.75,INDEX([1]Hitters!$CF:$CF,MATCH($A67,[1]Hitters!$A:$A,0)))/0.75*1)+INDEX([1]Hitters!$CF:$CF,MATCH($A67,[1]Hitters!$A:$A,0)))/0.75*($M67+RIGHT(AC$4,4)*1-RIGHT($AA$4,4)*1-20)*0.094)))))))</f>
        <v>4.6710404378847388</v>
      </c>
      <c r="AD67" s="96">
        <f>IF($D67=0,0,IF($D67=1,INDEX([1]Pitchers!$FK:$FK,MATCH($A67,[1]Pitchers!$A:$A,0)),MAX(-16,IF($D67=2,AC67-MIN(0.75,0.25*(RIGHT(AD$4,4)*1-(RIGHT($AD$4,4)*1)+0.25)*(1-MIN(0.75,INDEX([1]Hitters!$CF:$CF,MATCH($A67,[1]Hitters!$A:$A,0)))/0.75*1)+INDEX([1]Hitters!$CF:$CF,MATCH($A67,[1]Hitters!$A:$A,0)))/0.75*1,IF($D67&gt;6,(AC67-MIN(0.75,0.25*(RIGHT(AD$4,4)*1-(RIGHT($AD$4,4)*1)+0.25)*(1-MIN(0.75,INDEX([1]Hitters!$CF:$CF,MATCH($A67,[1]Hitters!$A:$A,0)))/0.75*1)+INDEX([1]Hitters!$CF:$CF,MATCH($A67,[1]Hitters!$A:$A,0)))/0.75*($M67+RIGHT(AD$4,4)*1-RIGHT($AA$4,4)*1+10)*0.05),IF($D67=3,(AC67-MIN(0.75,0.25*(RIGHT(AD$4,4)*1-(RIGHT($AD$4,4)*1)+0.25)*(1-MIN(0.75,INDEX([1]Hitters!$CF:$CF,MATCH($A67,[1]Hitters!$A:$A,0)))/0.75*1)+INDEX([1]Hitters!$CF:$CF,MATCH($A67,[1]Hitters!$A:$A,0)))/0.75*($M67+RIGHT(AD$4,4)*1-RIGHT($AA$4,4)*1-27)*0.1),(AC67-MIN(0.75,0.25*(RIGHT(AD$4,4)*1-(RIGHT($AD$4,4)*1)+0.25)*(1-MIN(0.75,INDEX([1]Hitters!$CF:$CF,MATCH($A67,[1]Hitters!$A:$A,0)))/0.75*1)+INDEX([1]Hitters!$CF:$CF,MATCH($A67,[1]Hitters!$A:$A,0)))/0.75*($M67+RIGHT(AD$4,4)*1-RIGHT($AA$4,4)*1-20)*0.094)))))))</f>
        <v>2.7636237712180867</v>
      </c>
      <c r="AE67" s="96">
        <f>IF($D67=0,0,IF($D67=1,INDEX([1]Pitchers!$FK:$FK,MATCH($A67,[1]Pitchers!$A:$A,0)),MAX(-16,IF($D67=2,AD67-MIN(0.75,0.25*(RIGHT(AE$4,4)*1-(RIGHT($AD$4,4)*1)+0.25)*(1-MIN(0.75,INDEX([1]Hitters!$CF:$CF,MATCH($A67,[1]Hitters!$A:$A,0)))/0.75*1)+INDEX([1]Hitters!$CF:$CF,MATCH($A67,[1]Hitters!$A:$A,0)))/0.75*1,IF($D67&gt;6,(AD67-MIN(0.75,0.25*(RIGHT(AE$4,4)*1-(RIGHT($AD$4,4)*1)+0.25)*(1-MIN(0.75,INDEX([1]Hitters!$CF:$CF,MATCH($A67,[1]Hitters!$A:$A,0)))/0.75*1)+INDEX([1]Hitters!$CF:$CF,MATCH($A67,[1]Hitters!$A:$A,0)))/0.75*($M67+RIGHT(AE$4,4)*1-RIGHT($AA$4,4)*1+10)*0.05),IF($D67=3,(AD67-MIN(0.75,0.25*(RIGHT(AE$4,4)*1-(RIGHT($AD$4,4)*1)+0.25)*(1-MIN(0.75,INDEX([1]Hitters!$CF:$CF,MATCH($A67,[1]Hitters!$A:$A,0)))/0.75*1)+INDEX([1]Hitters!$CF:$CF,MATCH($A67,[1]Hitters!$A:$A,0)))/0.75*($M67+RIGHT(AE$4,4)*1-RIGHT($AA$4,4)*1-27)*0.1),(AD67-MIN(0.75,0.25*(RIGHT(AE$4,4)*1-(RIGHT($AD$4,4)*1)+0.25)*(1-MIN(0.75,INDEX([1]Hitters!$CF:$CF,MATCH($A67,[1]Hitters!$A:$A,0)))/0.75*1)+INDEX([1]Hitters!$CF:$CF,MATCH($A67,[1]Hitters!$A:$A,0)))/0.75*($M67+RIGHT(AE$4,4)*1-RIGHT($AA$4,4)*1-20)*0.094)))))))</f>
        <v>0.76220710455143426</v>
      </c>
      <c r="AF67" s="96">
        <f>IF($D67=0,0,IF($D67=1,INDEX([1]Pitchers!$FK:$FK,MATCH($A67,[1]Pitchers!$A:$A,0)),MAX(-16,IF($D67=2,AE67-MIN(0.75,0.25*(RIGHT(AF$4,4)*1-(RIGHT($AD$4,4)*1)+0.25)*(1-MIN(0.75,INDEX([1]Hitters!$CF:$CF,MATCH($A67,[1]Hitters!$A:$A,0)))/0.75*1)+INDEX([1]Hitters!$CF:$CF,MATCH($A67,[1]Hitters!$A:$A,0)))/0.75*1,IF($D67&gt;6,(AE67-MIN(0.75,0.25*(RIGHT(AF$4,4)*1-(RIGHT($AD$4,4)*1)+0.25)*(1-MIN(0.75,INDEX([1]Hitters!$CF:$CF,MATCH($A67,[1]Hitters!$A:$A,0)))/0.75*1)+INDEX([1]Hitters!$CF:$CF,MATCH($A67,[1]Hitters!$A:$A,0)))/0.75*($M67+RIGHT(AF$4,4)*1-RIGHT($AA$4,4)*1+10)*0.05),IF($D67=3,(AE67-MIN(0.75,0.25*(RIGHT(AF$4,4)*1-(RIGHT($AD$4,4)*1)+0.25)*(1-MIN(0.75,INDEX([1]Hitters!$CF:$CF,MATCH($A67,[1]Hitters!$A:$A,0)))/0.75*1)+INDEX([1]Hitters!$CF:$CF,MATCH($A67,[1]Hitters!$A:$A,0)))/0.75*($M67+RIGHT(AF$4,4)*1-RIGHT($AA$4,4)*1-27)*0.1),(AE67-MIN(0.75,0.25*(RIGHT(AF$4,4)*1-(RIGHT($AD$4,4)*1)+0.25)*(1-MIN(0.75,INDEX([1]Hitters!$CF:$CF,MATCH($A67,[1]Hitters!$A:$A,0)))/0.75*1)+INDEX([1]Hitters!$CF:$CF,MATCH($A67,[1]Hitters!$A:$A,0)))/0.75*($M67+RIGHT(AF$4,4)*1-RIGHT($AA$4,4)*1-20)*0.094)))))))</f>
        <v>-1.333209562115218</v>
      </c>
      <c r="AG67" s="96">
        <f>IF($D67=0,0,IF($D67=1,INDEX([1]Pitchers!$FK:$FK,MATCH($A67,[1]Pitchers!$A:$A,0)),MAX(-16,IF($D67=2,AF67-MIN(0.75,0.25*(RIGHT(AG$4,4)*1-(RIGHT($AD$4,4)*1)+0.25)*(1-MIN(0.75,INDEX([1]Hitters!$CF:$CF,MATCH($A67,[1]Hitters!$A:$A,0)))/0.75*1)+INDEX([1]Hitters!$CF:$CF,MATCH($A67,[1]Hitters!$A:$A,0)))/0.75*1,IF($D67&gt;6,(AF67-MIN(0.75,0.25*(RIGHT(AG$4,4)*1-(RIGHT($AD$4,4)*1)+0.25)*(1-MIN(0.75,INDEX([1]Hitters!$CF:$CF,MATCH($A67,[1]Hitters!$A:$A,0)))/0.75*1)+INDEX([1]Hitters!$CF:$CF,MATCH($A67,[1]Hitters!$A:$A,0)))/0.75*($M67+RIGHT(AG$4,4)*1-RIGHT($AA$4,4)*1+10)*0.05),IF($D67=3,(AF67-MIN(0.75,0.25*(RIGHT(AG$4,4)*1-(RIGHT($AD$4,4)*1)+0.25)*(1-MIN(0.75,INDEX([1]Hitters!$CF:$CF,MATCH($A67,[1]Hitters!$A:$A,0)))/0.75*1)+INDEX([1]Hitters!$CF:$CF,MATCH($A67,[1]Hitters!$A:$A,0)))/0.75*($M67+RIGHT(AG$4,4)*1-RIGHT($AA$4,4)*1-27)*0.1),(AF67-MIN(0.75,0.25*(RIGHT(AG$4,4)*1-(RIGHT($AD$4,4)*1)+0.25)*(1-MIN(0.75,INDEX([1]Hitters!$CF:$CF,MATCH($A67,[1]Hitters!$A:$A,0)))/0.75*1)+INDEX([1]Hitters!$CF:$CF,MATCH($A67,[1]Hitters!$A:$A,0)))/0.75*($M67+RIGHT(AG$4,4)*1-RIGHT($AA$4,4)*1-20)*0.094)))))))</f>
        <v>-3.5226262287818706</v>
      </c>
      <c r="AH67" s="96">
        <f>IF($D67=0,0,IF($D67=1,INDEX([1]Pitchers!$FK:$FK,MATCH($A67,[1]Pitchers!$A:$A,0)),MAX(-16,IF($D67=2,AG67-MIN(0.75,0.25*(RIGHT(AH$4,4)*1-(RIGHT($AD$4,4)*1)+0.25)*(1-MIN(0.75,INDEX([1]Hitters!$CF:$CF,MATCH($A67,[1]Hitters!$A:$A,0)))/0.75*1)+INDEX([1]Hitters!$CF:$CF,MATCH($A67,[1]Hitters!$A:$A,0)))/0.75*1,IF($D67&gt;6,(AG67-MIN(0.75,0.25*(RIGHT(AH$4,4)*1-(RIGHT($AD$4,4)*1)+0.25)*(1-MIN(0.75,INDEX([1]Hitters!$CF:$CF,MATCH($A67,[1]Hitters!$A:$A,0)))/0.75*1)+INDEX([1]Hitters!$CF:$CF,MATCH($A67,[1]Hitters!$A:$A,0)))/0.75*($M67+RIGHT(AH$4,4)*1-RIGHT($AA$4,4)*1+10)*0.05),IF($D67=3,(AG67-MIN(0.75,0.25*(RIGHT(AH$4,4)*1-(RIGHT($AD$4,4)*1)+0.25)*(1-MIN(0.75,INDEX([1]Hitters!$CF:$CF,MATCH($A67,[1]Hitters!$A:$A,0)))/0.75*1)+INDEX([1]Hitters!$CF:$CF,MATCH($A67,[1]Hitters!$A:$A,0)))/0.75*($M67+RIGHT(AH$4,4)*1-RIGHT($AA$4,4)*1-27)*0.1),(AG67-MIN(0.75,0.25*(RIGHT(AH$4,4)*1-(RIGHT($AD$4,4)*1)+0.25)*(1-MIN(0.75,INDEX([1]Hitters!$CF:$CF,MATCH($A67,[1]Hitters!$A:$A,0)))/0.75*1)+INDEX([1]Hitters!$CF:$CF,MATCH($A67,[1]Hitters!$A:$A,0)))/0.75*($M67+RIGHT(AH$4,4)*1-RIGHT($AA$4,4)*1-20)*0.094)))))))</f>
        <v>-5.806042895448523</v>
      </c>
      <c r="AI67" s="96">
        <f>IF($D67=0,0,IF($D67=1,INDEX([1]Pitchers!$FK:$FK,MATCH($A67,[1]Pitchers!$A:$A,0)),MAX(-16,IF($D67=2,AH67-MIN(0.75,0.25*(RIGHT(AI$4,4)*1-(RIGHT($AD$4,4)*1)+0.25)*(1-MIN(0.75,INDEX([1]Hitters!$CF:$CF,MATCH($A67,[1]Hitters!$A:$A,0)))/0.75*1)+INDEX([1]Hitters!$CF:$CF,MATCH($A67,[1]Hitters!$A:$A,0)))/0.75*1,IF($D67&gt;6,(AH67-MIN(0.75,0.25*(RIGHT(AI$4,4)*1-(RIGHT($AD$4,4)*1)+0.25)*(1-MIN(0.75,INDEX([1]Hitters!$CF:$CF,MATCH($A67,[1]Hitters!$A:$A,0)))/0.75*1)+INDEX([1]Hitters!$CF:$CF,MATCH($A67,[1]Hitters!$A:$A,0)))/0.75*($M67+RIGHT(AI$4,4)*1-RIGHT($AA$4,4)*1+10)*0.05),IF($D67=3,(AH67-MIN(0.75,0.25*(RIGHT(AI$4,4)*1-(RIGHT($AD$4,4)*1)+0.25)*(1-MIN(0.75,INDEX([1]Hitters!$CF:$CF,MATCH($A67,[1]Hitters!$A:$A,0)))/0.75*1)+INDEX([1]Hitters!$CF:$CF,MATCH($A67,[1]Hitters!$A:$A,0)))/0.75*($M67+RIGHT(AI$4,4)*1-RIGHT($AA$4,4)*1-27)*0.1),(AH67-MIN(0.75,0.25*(RIGHT(AI$4,4)*1-(RIGHT($AD$4,4)*1)+0.25)*(1-MIN(0.75,INDEX([1]Hitters!$CF:$CF,MATCH($A67,[1]Hitters!$A:$A,0)))/0.75*1)+INDEX([1]Hitters!$CF:$CF,MATCH($A67,[1]Hitters!$A:$A,0)))/0.75*($M67+RIGHT(AI$4,4)*1-RIGHT($AA$4,4)*1-20)*0.094)))))))</f>
        <v>-8.1834595621151749</v>
      </c>
      <c r="AJ67" s="96">
        <f>IF($D67=0,0,IF($D67=1,INDEX([1]Pitchers!$FK:$FK,MATCH($A67,[1]Pitchers!$A:$A,0)),MAX(-16,IF($D67=2,AI67-MIN(0.75,0.25*(RIGHT(AJ$4,4)*1-(RIGHT($AD$4,4)*1)+0.25)*(1-MIN(0.75,INDEX([1]Hitters!$CF:$CF,MATCH($A67,[1]Hitters!$A:$A,0)))/0.75*1)+INDEX([1]Hitters!$CF:$CF,MATCH($A67,[1]Hitters!$A:$A,0)))/0.75*1,IF($D67&gt;6,(AI67-MIN(0.75,0.25*(RIGHT(AJ$4,4)*1-(RIGHT($AD$4,4)*1)+0.25)*(1-MIN(0.75,INDEX([1]Hitters!$CF:$CF,MATCH($A67,[1]Hitters!$A:$A,0)))/0.75*1)+INDEX([1]Hitters!$CF:$CF,MATCH($A67,[1]Hitters!$A:$A,0)))/0.75*($M67+RIGHT(AJ$4,4)*1-RIGHT($AA$4,4)*1+10)*0.05),IF($D67=3,(AI67-MIN(0.75,0.25*(RIGHT(AJ$4,4)*1-(RIGHT($AD$4,4)*1)+0.25)*(1-MIN(0.75,INDEX([1]Hitters!$CF:$CF,MATCH($A67,[1]Hitters!$A:$A,0)))/0.75*1)+INDEX([1]Hitters!$CF:$CF,MATCH($A67,[1]Hitters!$A:$A,0)))/0.75*($M67+RIGHT(AJ$4,4)*1-RIGHT($AA$4,4)*1-27)*0.1),(AI67-MIN(0.75,0.25*(RIGHT(AJ$4,4)*1-(RIGHT($AD$4,4)*1)+0.25)*(1-MIN(0.75,INDEX([1]Hitters!$CF:$CF,MATCH($A67,[1]Hitters!$A:$A,0)))/0.75*1)+INDEX([1]Hitters!$CF:$CF,MATCH($A67,[1]Hitters!$A:$A,0)))/0.75*($M67+RIGHT(AJ$4,4)*1-RIGHT($AA$4,4)*1-20)*0.094)))))))</f>
        <v>-10.654876228781827</v>
      </c>
      <c r="AK67" s="96">
        <f>IF($D67=0,0,IF($D67=1,INDEX([1]Pitchers!$FK:$FK,MATCH($A67,[1]Pitchers!$A:$A,0)),MAX(-16,IF($D67=2,AJ67-MIN(0.75,0.25*(RIGHT(AK$4,4)*1-(RIGHT($AD$4,4)*1)+0.25)*(1-MIN(0.75,INDEX([1]Hitters!$CF:$CF,MATCH($A67,[1]Hitters!$A:$A,0)))/0.75*1)+INDEX([1]Hitters!$CF:$CF,MATCH($A67,[1]Hitters!$A:$A,0)))/0.75*1,IF($D67&gt;6,(AJ67-MIN(0.75,0.25*(RIGHT(AK$4,4)*1-(RIGHT($AD$4,4)*1)+0.25)*(1-MIN(0.75,INDEX([1]Hitters!$CF:$CF,MATCH($A67,[1]Hitters!$A:$A,0)))/0.75*1)+INDEX([1]Hitters!$CF:$CF,MATCH($A67,[1]Hitters!$A:$A,0)))/0.75*($M67+RIGHT(AK$4,4)*1-RIGHT($AA$4,4)*1+10)*0.05),IF($D67=3,(AJ67-MIN(0.75,0.25*(RIGHT(AK$4,4)*1-(RIGHT($AD$4,4)*1)+0.25)*(1-MIN(0.75,INDEX([1]Hitters!$CF:$CF,MATCH($A67,[1]Hitters!$A:$A,0)))/0.75*1)+INDEX([1]Hitters!$CF:$CF,MATCH($A67,[1]Hitters!$A:$A,0)))/0.75*($M67+RIGHT(AK$4,4)*1-RIGHT($AA$4,4)*1-27)*0.1),(AJ67-MIN(0.75,0.25*(RIGHT(AK$4,4)*1-(RIGHT($AD$4,4)*1)+0.25)*(1-MIN(0.75,INDEX([1]Hitters!$CF:$CF,MATCH($A67,[1]Hitters!$A:$A,0)))/0.75*1)+INDEX([1]Hitters!$CF:$CF,MATCH($A67,[1]Hitters!$A:$A,0)))/0.75*($M67+RIGHT(AK$4,4)*1-RIGHT($AA$4,4)*1-20)*0.094)))))))</f>
        <v>-13.22029289544848</v>
      </c>
      <c r="AL67" s="96">
        <f>IF($D67=0,0,IF($D67=1,INDEX([1]Pitchers!$FK:$FK,MATCH($A67,[1]Pitchers!$A:$A,0)),MAX(-16,IF($D67=2,AK67-MIN(0.75,0.25*(RIGHT(AL$4,4)*1-(RIGHT($AD$4,4)*1)+0.25)*(1-MIN(0.75,INDEX([1]Hitters!$CF:$CF,MATCH($A67,[1]Hitters!$A:$A,0)))/0.75*1)+INDEX([1]Hitters!$CF:$CF,MATCH($A67,[1]Hitters!$A:$A,0)))/0.75*1,IF($D67&gt;6,(AK67-MIN(0.75,0.25*(RIGHT(AL$4,4)*1-(RIGHT($AD$4,4)*1)+0.25)*(1-MIN(0.75,INDEX([1]Hitters!$CF:$CF,MATCH($A67,[1]Hitters!$A:$A,0)))/0.75*1)+INDEX([1]Hitters!$CF:$CF,MATCH($A67,[1]Hitters!$A:$A,0)))/0.75*($M67+RIGHT(AL$4,4)*1-RIGHT($AA$4,4)*1+10)*0.05),IF($D67=3,(AK67-MIN(0.75,0.25*(RIGHT(AL$4,4)*1-(RIGHT($AD$4,4)*1)+0.25)*(1-MIN(0.75,INDEX([1]Hitters!$CF:$CF,MATCH($A67,[1]Hitters!$A:$A,0)))/0.75*1)+INDEX([1]Hitters!$CF:$CF,MATCH($A67,[1]Hitters!$A:$A,0)))/0.75*($M67+RIGHT(AL$4,4)*1-RIGHT($AA$4,4)*1-27)*0.1),(AK67-MIN(0.75,0.25*(RIGHT(AL$4,4)*1-(RIGHT($AD$4,4)*1)+0.25)*(1-MIN(0.75,INDEX([1]Hitters!$CF:$CF,MATCH($A67,[1]Hitters!$A:$A,0)))/0.75*1)+INDEX([1]Hitters!$CF:$CF,MATCH($A67,[1]Hitters!$A:$A,0)))/0.75*($M67+RIGHT(AL$4,4)*1-RIGHT($AA$4,4)*1-20)*0.094)))))))</f>
        <v>-15.879709562115133</v>
      </c>
      <c r="AM67" s="98">
        <f>MAX(IF($D67=0,20,IF($D67=1,60,150)),MAX(0,IF($D67&gt;1,INDEX([1]Hitters!$ER:$ER,MATCH($A67,[1]Hitters!$A:$A,0))*(0.4+MAX(0,0.6*MIN(1,(IF(O67="",0,(((4.25+(O67-0.263)*4.2)^(((4.25+(O67-0.263)*4.2)+(4.25-AA67*600/600*4.2/600))^0.285))/((4.25+(O67-0.263)*4.2)^(((4.25+(O67-0.263)*4.2)+(4.25-AA67*600/600*4.2/600))^0.285)+(4.25-AA67*600/600*4.2/600)^(((4.25+(O67-0.263)*4.2)+(4.25-AA67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67,[1]Pitchers!$A:$A,0))))*IF($D67&lt;2,(0.4+0.6*MAX(0,MIN(1,IF($D67=0,((4.25)^(((4.25)+(4.25-(4-O67)*4.25/4*1/9))^0.285)/((4.25)^(((4.25)+(4.25-(4-O67)*4.25/4*1/9))^0.285)+(4.25-(4-O67)*4.25/4*1/9)^(((4.25)+(4.25-(4-O67)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67)))/0.5345*0.0009131+0.0104414*(3.74-MIN(3.74,O67)))*50,(((4.25+(AA67-0.263)*0.32*198*MAX(6,198/33)/198)^(((4.25+(AA67-0.263)*0.32*198*MAX(6,198/33)/198)+(4.25-(4-O67)*4.25/4*MAX(6,198/33)/9))^0.285)/((4.25+(AA67-0.263)*0.32*198*MAX(6,198/33)/198)^(((4.25+(AA67-0.263)*0.32*198*MAX(6,198/33)/198)+(4.25-(4-O67)*4.25/4*MAX(6,198/33)/9))^0.285)+(4.25-(4-O67)*4.25/4*MAX(6,198/33)/9)^(((4.25+(AA67-0.263)*0.32*198*MAX(6,198/33)/198)+(4.25-(4-O67)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67=0,50,198)/0.0065))),1))</f>
        <v>281.48391050749285</v>
      </c>
      <c r="AN67" s="98">
        <f t="shared" si="71"/>
        <v>190.78689219230378</v>
      </c>
      <c r="AO67" s="98">
        <f t="shared" si="72"/>
        <v>150</v>
      </c>
      <c r="AP67" s="98">
        <f t="shared" si="73"/>
        <v>150</v>
      </c>
      <c r="AQ67" s="98">
        <f t="shared" si="74"/>
        <v>150</v>
      </c>
      <c r="AR67" s="98">
        <f t="shared" si="75"/>
        <v>150</v>
      </c>
      <c r="AS67" s="98">
        <f t="shared" si="76"/>
        <v>150</v>
      </c>
      <c r="AT67" s="98">
        <f t="shared" si="77"/>
        <v>150</v>
      </c>
      <c r="AU67" s="98">
        <f t="shared" si="78"/>
        <v>150</v>
      </c>
      <c r="AV67" s="98">
        <f t="shared" si="79"/>
        <v>150</v>
      </c>
      <c r="AW67" s="98">
        <f t="shared" si="80"/>
        <v>150</v>
      </c>
      <c r="AX67" s="98">
        <f t="shared" si="81"/>
        <v>150</v>
      </c>
      <c r="AY67" s="96">
        <f t="shared" si="82"/>
        <v>0.79674520276711636</v>
      </c>
      <c r="AZ67" s="96">
        <f t="shared" si="83"/>
        <v>3.5</v>
      </c>
      <c r="BA67" s="96">
        <f t="shared" si="84"/>
        <v>0.79674520276711636</v>
      </c>
      <c r="BB67" s="96">
        <f t="shared" si="85"/>
        <v>0.29529907394112859</v>
      </c>
      <c r="BC67" s="96">
        <f t="shared" si="86"/>
        <v>3.6429815796763965E-2</v>
      </c>
      <c r="BD67" s="96">
        <f t="shared" si="87"/>
        <v>0</v>
      </c>
      <c r="BE67" s="96">
        <f t="shared" si="88"/>
        <v>0</v>
      </c>
      <c r="BF67" s="96">
        <f t="shared" si="89"/>
        <v>0</v>
      </c>
      <c r="BG67" s="96">
        <f t="shared" si="90"/>
        <v>0</v>
      </c>
      <c r="BH67" s="96">
        <f t="shared" si="91"/>
        <v>0</v>
      </c>
      <c r="BI67" s="96">
        <f t="shared" si="92"/>
        <v>0</v>
      </c>
      <c r="BJ67" s="96">
        <f t="shared" si="93"/>
        <v>0</v>
      </c>
      <c r="BK67" s="96">
        <f t="shared" si="94"/>
        <v>0</v>
      </c>
      <c r="BL67" s="96">
        <f t="shared" si="95"/>
        <v>0</v>
      </c>
      <c r="BM67" s="129">
        <f t="shared" si="134"/>
        <v>4</v>
      </c>
      <c r="BN67" s="129" t="str">
        <f t="shared" si="134"/>
        <v/>
      </c>
      <c r="BO67" s="129" t="str">
        <f t="shared" si="134"/>
        <v/>
      </c>
      <c r="BP67" s="129" t="str">
        <f t="shared" si="134"/>
        <v/>
      </c>
      <c r="BQ67" s="129" t="str">
        <f t="shared" si="134"/>
        <v/>
      </c>
      <c r="BR67" s="129" t="str">
        <f t="shared" si="134"/>
        <v/>
      </c>
      <c r="BS67" s="129" t="str">
        <f t="shared" si="134"/>
        <v/>
      </c>
      <c r="BT67" s="129" t="str">
        <f t="shared" si="134"/>
        <v/>
      </c>
      <c r="BU67" s="129" t="str">
        <f t="shared" si="134"/>
        <v/>
      </c>
      <c r="BV67" s="129" t="str">
        <f t="shared" si="134"/>
        <v/>
      </c>
      <c r="BW67" s="129" t="str">
        <f t="shared" si="134"/>
        <v/>
      </c>
      <c r="BX67" s="129" t="str">
        <f t="shared" si="134"/>
        <v/>
      </c>
      <c r="BY67" s="130">
        <f t="shared" si="96"/>
        <v>6.8739616221369308</v>
      </c>
      <c r="BZ67" s="130">
        <f t="shared" si="97"/>
        <v>2.9805122211054802</v>
      </c>
      <c r="CA67" s="130">
        <f t="shared" si="98"/>
        <v>0.82131097532745811</v>
      </c>
      <c r="CB67" s="130">
        <f t="shared" si="99"/>
        <v>0.5</v>
      </c>
      <c r="CC67" s="130">
        <f t="shared" si="100"/>
        <v>0.5</v>
      </c>
      <c r="CD67" s="130">
        <f t="shared" si="101"/>
        <v>0.5</v>
      </c>
      <c r="CE67" s="130">
        <f t="shared" si="102"/>
        <v>0.5</v>
      </c>
      <c r="CF67" s="130">
        <f t="shared" si="103"/>
        <v>0.5</v>
      </c>
      <c r="CG67" s="130">
        <f t="shared" si="104"/>
        <v>0.5</v>
      </c>
      <c r="CH67" s="130">
        <f t="shared" si="105"/>
        <v>0.5</v>
      </c>
      <c r="CI67" s="130">
        <f t="shared" si="106"/>
        <v>0.5</v>
      </c>
      <c r="CJ67" s="130">
        <f t="shared" si="107"/>
        <v>0.5</v>
      </c>
      <c r="CK67" s="131">
        <f t="shared" si="108"/>
        <v>1</v>
      </c>
      <c r="CL67" s="96">
        <f t="shared" si="109"/>
        <v>-0.22048135302486138</v>
      </c>
      <c r="CM67" s="96">
        <f t="shared" si="110"/>
        <v>-0.39416659706341878</v>
      </c>
      <c r="CN67" s="96">
        <f t="shared" si="111"/>
        <v>-0.50564018420323598</v>
      </c>
      <c r="CO67" s="96">
        <f t="shared" si="112"/>
        <v>-0.54206999999999994</v>
      </c>
      <c r="CP67" s="96">
        <f t="shared" si="113"/>
        <v>-0.54206999999999994</v>
      </c>
      <c r="CQ67" s="96">
        <f t="shared" si="114"/>
        <v>-0.54206999999999994</v>
      </c>
      <c r="CR67" s="96">
        <f t="shared" si="115"/>
        <v>-0.54206999999999994</v>
      </c>
      <c r="CS67" s="96">
        <f t="shared" si="116"/>
        <v>-0.54206999999999994</v>
      </c>
      <c r="CT67" s="96">
        <f t="shared" si="117"/>
        <v>-0.54206999999999994</v>
      </c>
      <c r="CU67" s="96">
        <f t="shared" si="118"/>
        <v>-0.54206999999999994</v>
      </c>
      <c r="CV67" s="96">
        <f t="shared" si="119"/>
        <v>-0.54206999999999994</v>
      </c>
      <c r="CW67" s="96">
        <f t="shared" si="120"/>
        <v>-0.54206999999999994</v>
      </c>
      <c r="CX67" s="96">
        <f>MAX(0,(IF(CL67&gt;0,(CL67-ROUNDDOWN(CL67,1))/0.1*LOOKUP(ROUNDUP(CL67+81.1,1),CB!$A:$A,CB!$C:$C)+(1-(CL67-ROUNDDOWN(CL67,1))/0.1)*LOOKUP(ROUNDDOWN(CL67+81.1,1),CB!$A:$A,CB!$C:$C),(CL67-ROUNDDOWN(CL67-0.1,1))/0.1*LOOKUP(ROUNDUP(CL67+81.1,1),CB!$A:$A,CB!$C:$C)+(1-(CL67-ROUNDDOWN(CL67-0.1,1))/0.1)*LOOKUP(ROUNDDOWN(CL67+81.1,1),CB!$A:$A,CB!$C:$C))-LOOKUP(81.1,CB!$A:$A,CB!$C:$C))/(1-(BINOMDIST(97,162,0.5,TRUE)-BINOMDIST(87,162,0.5,TRUE)))*$C$2*($B$1^(LEFT(CX$4,4)*1-LEFT($BA$4,4)*1))*(37.75+CL67))</f>
        <v>0</v>
      </c>
      <c r="CY67" s="96">
        <f>MAX(0,(IF(CM67&gt;0,(CM67-ROUNDDOWN(CM67,1))/0.1*LOOKUP(ROUNDUP(CM67+81.1,1),CB!$A:$A,CB!$C:$C)+(1-(CM67-ROUNDDOWN(CM67,1))/0.1)*LOOKUP(ROUNDDOWN(CM67+81.1,1),CB!$A:$A,CB!$C:$C),(CM67-ROUNDDOWN(CM67-0.1,1))/0.1*LOOKUP(ROUNDUP(CM67+81.1,1),CB!$A:$A,CB!$C:$C)+(1-(CM67-ROUNDDOWN(CM67-0.1,1))/0.1)*LOOKUP(ROUNDDOWN(CM67+81.1,1),CB!$A:$A,CB!$C:$C))-LOOKUP(81.1,CB!$A:$A,CB!$C:$C))/(1-(BINOMDIST(97,162,0.5,TRUE)-BINOMDIST(87,162,0.5,TRUE)))*$C$2*($B$1^(LEFT(CY$4,4)*1-LEFT($BA$4,4)*1))*(37.75+CM67))</f>
        <v>0</v>
      </c>
      <c r="CZ67" s="96">
        <f>MAX(0,(IF(CN67&gt;0,(CN67-ROUNDDOWN(CN67,1))/0.1*LOOKUP(ROUNDUP(CN67+81.1,1),CB!$A:$A,CB!$C:$C)+(1-(CN67-ROUNDDOWN(CN67,1))/0.1)*LOOKUP(ROUNDDOWN(CN67+81.1,1),CB!$A:$A,CB!$C:$C),(CN67-ROUNDDOWN(CN67-0.1,1))/0.1*LOOKUP(ROUNDUP(CN67+81.1,1),CB!$A:$A,CB!$C:$C)+(1-(CN67-ROUNDDOWN(CN67-0.1,1))/0.1)*LOOKUP(ROUNDDOWN(CN67+81.1,1),CB!$A:$A,CB!$C:$C))-LOOKUP(81.1,CB!$A:$A,CB!$C:$C))/(1-(BINOMDIST(97,162,0.5,TRUE)-BINOMDIST(87,162,0.5,TRUE)))*$C$2*($B$1^(LEFT(CZ$4,4)*1-LEFT($BA$4,4)*1))*(37.75+CN67))</f>
        <v>0</v>
      </c>
      <c r="DA67" s="96">
        <f>MAX(0,(IF(CO67&gt;0,(CO67-ROUNDDOWN(CO67,1))/0.1*LOOKUP(ROUNDUP(CO67+81.1,1),CB!$A:$A,CB!$C:$C)+(1-(CO67-ROUNDDOWN(CO67,1))/0.1)*LOOKUP(ROUNDDOWN(CO67+81.1,1),CB!$A:$A,CB!$C:$C),(CO67-ROUNDDOWN(CO67-0.1,1))/0.1*LOOKUP(ROUNDUP(CO67+81.1,1),CB!$A:$A,CB!$C:$C)+(1-(CO67-ROUNDDOWN(CO67-0.1,1))/0.1)*LOOKUP(ROUNDDOWN(CO67+81.1,1),CB!$A:$A,CB!$C:$C))-LOOKUP(81.1,CB!$A:$A,CB!$C:$C))/(1-(BINOMDIST(97,162,0.5,TRUE)-BINOMDIST(87,162,0.5,TRUE)))*$C$2*($B$1^(LEFT(DA$4,4)*1-LEFT($BA$4,4)*1))*(37.75+CO67))</f>
        <v>0</v>
      </c>
      <c r="DB67" s="96">
        <f>MAX(0,(IF(CP67&gt;0,(CP67-ROUNDDOWN(CP67,1))/0.1*LOOKUP(ROUNDUP(CP67+81.1,1),CB!$A:$A,CB!$C:$C)+(1-(CP67-ROUNDDOWN(CP67,1))/0.1)*LOOKUP(ROUNDDOWN(CP67+81.1,1),CB!$A:$A,CB!$C:$C),(CP67-ROUNDDOWN(CP67-0.1,1))/0.1*LOOKUP(ROUNDUP(CP67+81.1,1),CB!$A:$A,CB!$C:$C)+(1-(CP67-ROUNDDOWN(CP67-0.1,1))/0.1)*LOOKUP(ROUNDDOWN(CP67+81.1,1),CB!$A:$A,CB!$C:$C))-LOOKUP(81.1,CB!$A:$A,CB!$C:$C))/(1-(BINOMDIST(97,162,0.5,TRUE)-BINOMDIST(87,162,0.5,TRUE)))*$C$2*($B$1^(LEFT(DB$4,4)*1-LEFT($BA$4,4)*1))*(37.75+CP67))</f>
        <v>0</v>
      </c>
      <c r="DC67" s="96">
        <f>MAX(0,(IF(CQ67&gt;0,(CQ67-ROUNDDOWN(CQ67,1))/0.1*LOOKUP(ROUNDUP(CQ67+81.1,1),CB!$A:$A,CB!$C:$C)+(1-(CQ67-ROUNDDOWN(CQ67,1))/0.1)*LOOKUP(ROUNDDOWN(CQ67+81.1,1),CB!$A:$A,CB!$C:$C),(CQ67-ROUNDDOWN(CQ67-0.1,1))/0.1*LOOKUP(ROUNDUP(CQ67+81.1,1),CB!$A:$A,CB!$C:$C)+(1-(CQ67-ROUNDDOWN(CQ67-0.1,1))/0.1)*LOOKUP(ROUNDDOWN(CQ67+81.1,1),CB!$A:$A,CB!$C:$C))-LOOKUP(81.1,CB!$A:$A,CB!$C:$C))/(1-(BINOMDIST(97,162,0.5,TRUE)-BINOMDIST(87,162,0.5,TRUE)))*$C$2*($B$1^(LEFT(DC$4,4)*1-LEFT($BA$4,4)*1))*(37.75+CQ67))</f>
        <v>0</v>
      </c>
      <c r="DD67" s="96">
        <f>MAX(0,(IF(CR67&gt;0,(CR67-ROUNDDOWN(CR67,1))/0.1*LOOKUP(ROUNDUP(CR67+81.1,1),CB!$A:$A,CB!$C:$C)+(1-(CR67-ROUNDDOWN(CR67,1))/0.1)*LOOKUP(ROUNDDOWN(CR67+81.1,1),CB!$A:$A,CB!$C:$C),(CR67-ROUNDDOWN(CR67-0.1,1))/0.1*LOOKUP(ROUNDUP(CR67+81.1,1),CB!$A:$A,CB!$C:$C)+(1-(CR67-ROUNDDOWN(CR67-0.1,1))/0.1)*LOOKUP(ROUNDDOWN(CR67+81.1,1),CB!$A:$A,CB!$C:$C))-LOOKUP(81.1,CB!$A:$A,CB!$C:$C))/(1-(BINOMDIST(97,162,0.5,TRUE)-BINOMDIST(87,162,0.5,TRUE)))*$C$2*($B$1^(LEFT(DD$4,4)*1-LEFT($BA$4,4)*1))*(37.75+CR67))</f>
        <v>0</v>
      </c>
      <c r="DE67" s="96">
        <f>MAX(0,(IF(CS67&gt;0,(CS67-ROUNDDOWN(CS67,1))/0.1*LOOKUP(ROUNDUP(CS67+81.1,1),CB!$A:$A,CB!$C:$C)+(1-(CS67-ROUNDDOWN(CS67,1))/0.1)*LOOKUP(ROUNDDOWN(CS67+81.1,1),CB!$A:$A,CB!$C:$C),(CS67-ROUNDDOWN(CS67-0.1,1))/0.1*LOOKUP(ROUNDUP(CS67+81.1,1),CB!$A:$A,CB!$C:$C)+(1-(CS67-ROUNDDOWN(CS67-0.1,1))/0.1)*LOOKUP(ROUNDDOWN(CS67+81.1,1),CB!$A:$A,CB!$C:$C))-LOOKUP(81.1,CB!$A:$A,CB!$C:$C))/(1-(BINOMDIST(97,162,0.5,TRUE)-BINOMDIST(87,162,0.5,TRUE)))*$C$2*($B$1^(LEFT(DE$4,4)*1-LEFT($BA$4,4)*1))*(37.75+CS67))</f>
        <v>0</v>
      </c>
      <c r="DF67" s="96">
        <f>MAX(0,(IF(CT67&gt;0,(CT67-ROUNDDOWN(CT67,1))/0.1*LOOKUP(ROUNDUP(CT67+81.1,1),CB!$A:$A,CB!$C:$C)+(1-(CT67-ROUNDDOWN(CT67,1))/0.1)*LOOKUP(ROUNDDOWN(CT67+81.1,1),CB!$A:$A,CB!$C:$C),(CT67-ROUNDDOWN(CT67-0.1,1))/0.1*LOOKUP(ROUNDUP(CT67+81.1,1),CB!$A:$A,CB!$C:$C)+(1-(CT67-ROUNDDOWN(CT67-0.1,1))/0.1)*LOOKUP(ROUNDDOWN(CT67+81.1,1),CB!$A:$A,CB!$C:$C))-LOOKUP(81.1,CB!$A:$A,CB!$C:$C))/(1-(BINOMDIST(97,162,0.5,TRUE)-BINOMDIST(87,162,0.5,TRUE)))*$C$2*($B$1^(LEFT(DF$4,4)*1-LEFT($BA$4,4)*1))*(37.75+CT67))</f>
        <v>0</v>
      </c>
      <c r="DG67" s="96">
        <f>MAX(0,(IF(CU67&gt;0,(CU67-ROUNDDOWN(CU67,1))/0.1*LOOKUP(ROUNDUP(CU67+81.1,1),CB!$A:$A,CB!$C:$C)+(1-(CU67-ROUNDDOWN(CU67,1))/0.1)*LOOKUP(ROUNDDOWN(CU67+81.1,1),CB!$A:$A,CB!$C:$C),(CU67-ROUNDDOWN(CU67-0.1,1))/0.1*LOOKUP(ROUNDUP(CU67+81.1,1),CB!$A:$A,CB!$C:$C)+(1-(CU67-ROUNDDOWN(CU67-0.1,1))/0.1)*LOOKUP(ROUNDDOWN(CU67+81.1,1),CB!$A:$A,CB!$C:$C))-LOOKUP(81.1,CB!$A:$A,CB!$C:$C))/(1-(BINOMDIST(97,162,0.5,TRUE)-BINOMDIST(87,162,0.5,TRUE)))*$C$2*($B$1^(LEFT(DG$4,4)*1-LEFT($BA$4,4)*1))*(37.75+CU67))</f>
        <v>0</v>
      </c>
      <c r="DH67" s="96">
        <f>MAX(0,(IF(CV67&gt;0,(CV67-ROUNDDOWN(CV67,1))/0.1*LOOKUP(ROUNDUP(CV67+81.1,1),CB!$A:$A,CB!$C:$C)+(1-(CV67-ROUNDDOWN(CV67,1))/0.1)*LOOKUP(ROUNDDOWN(CV67+81.1,1),CB!$A:$A,CB!$C:$C),(CV67-ROUNDDOWN(CV67-0.1,1))/0.1*LOOKUP(ROUNDUP(CV67+81.1,1),CB!$A:$A,CB!$C:$C)+(1-(CV67-ROUNDDOWN(CV67-0.1,1))/0.1)*LOOKUP(ROUNDDOWN(CV67+81.1,1),CB!$A:$A,CB!$C:$C))-LOOKUP(81.1,CB!$A:$A,CB!$C:$C))/(1-(BINOMDIST(97,162,0.5,TRUE)-BINOMDIST(87,162,0.5,TRUE)))*$C$2*($B$1^(LEFT(DH$4,4)*1-LEFT($BA$4,4)*1))*(37.75+CV67))</f>
        <v>0</v>
      </c>
      <c r="DI67" s="96">
        <f>MAX(0,(IF(CW67&gt;0,(CW67-ROUNDDOWN(CW67,1))/0.1*LOOKUP(ROUNDUP(CW67+81.1,1),CB!$A:$A,CB!$C:$C)+(1-(CW67-ROUNDDOWN(CW67,1))/0.1)*LOOKUP(ROUNDDOWN(CW67+81.1,1),CB!$A:$A,CB!$C:$C),(CW67-ROUNDDOWN(CW67-0.1,1))/0.1*LOOKUP(ROUNDUP(CW67+81.1,1),CB!$A:$A,CB!$C:$C)+(1-(CW67-ROUNDDOWN(CW67-0.1,1))/0.1)*LOOKUP(ROUNDDOWN(CW67+81.1,1),CB!$A:$A,CB!$C:$C))-LOOKUP(81.1,CB!$A:$A,CB!$C:$C))/(1-(BINOMDIST(97,162,0.5,TRUE)-BINOMDIST(87,162,0.5,TRUE)))*$C$2*($B$1^(LEFT(DI$4,4)*1-LEFT($BA$4,4)*1))*(37.75+CW67))</f>
        <v>0</v>
      </c>
      <c r="DJ67" s="90">
        <f t="shared" si="121"/>
        <v>0</v>
      </c>
      <c r="DK67" s="132"/>
      <c r="DL67" s="132">
        <f t="shared" si="122"/>
        <v>6.8739616221369308</v>
      </c>
      <c r="DM67" s="132">
        <f t="shared" si="123"/>
        <v>10.264310622298355</v>
      </c>
      <c r="DN67" s="132">
        <f t="shared" si="124"/>
        <v>11.958101591996355</v>
      </c>
      <c r="DO67" s="132">
        <f t="shared" si="125"/>
        <v>13.474505409300686</v>
      </c>
      <c r="DP67" s="132">
        <f t="shared" si="126"/>
        <v>15.044568705295053</v>
      </c>
      <c r="DQ67" s="132">
        <f t="shared" si="127"/>
        <v>16.666216853884329</v>
      </c>
      <c r="DR67" s="132">
        <f t="shared" si="128"/>
        <v>18.337042085961016</v>
      </c>
      <c r="DS67" s="132">
        <f t="shared" si="129"/>
        <v>20.054368576529718</v>
      </c>
      <c r="DT67" s="132">
        <f t="shared" si="130"/>
        <v>21.815320258095408</v>
      </c>
      <c r="DU67" s="132">
        <f t="shared" si="131"/>
        <v>23.616888280711528</v>
      </c>
      <c r="DV67" s="132"/>
      <c r="DW67" s="132"/>
      <c r="DX67" s="132"/>
      <c r="DY67" s="132"/>
      <c r="DZ67" s="132"/>
      <c r="EA67" s="132"/>
      <c r="EB67" s="132"/>
      <c r="EC67" s="132"/>
      <c r="ED67" s="132"/>
      <c r="EE67" s="132"/>
      <c r="ER67" s="132"/>
      <c r="ES67" s="132"/>
      <c r="ET67" s="132"/>
      <c r="EU67" s="132"/>
      <c r="EV67" s="132"/>
      <c r="EW67" s="132"/>
      <c r="EX67" s="132"/>
      <c r="EY67" s="132"/>
      <c r="EZ67" s="132"/>
      <c r="FA67" s="132"/>
      <c r="FB67" s="132"/>
      <c r="FC67" s="132"/>
    </row>
    <row r="68" spans="1:159" x14ac:dyDescent="0.2">
      <c r="A68" s="128">
        <v>425900</v>
      </c>
      <c r="B68" s="99" t="str">
        <f>INDEX([1]Bios!$O:$O,MATCH(A68,[1]Bios!$C:$C,0))</f>
        <v>Navarro, Dioner</v>
      </c>
      <c r="C68" s="92" t="s">
        <v>656</v>
      </c>
      <c r="D68" s="94">
        <f>LOOKUP(IF(INDEX([1]Bios!$M:$M,MATCH(A68,[1]Bios!$C:$C,0))="P",INDEX([1]Pitchers!$Q:$Q,MATCH(A68,[1]Pitchers!$A:$A,0)),INDEX([1]Hitters!$AV:$AV,MATCH(A68,[1]Hitters!$A:$A,0))),Positions!A:A,Positions!B:B)</f>
        <v>2</v>
      </c>
      <c r="E68" s="137">
        <v>1</v>
      </c>
      <c r="F68" s="138">
        <f t="shared" si="68"/>
        <v>0.5</v>
      </c>
      <c r="G68" s="138">
        <v>4</v>
      </c>
      <c r="H68" s="94"/>
      <c r="I68" s="93">
        <f>6</f>
        <v>6</v>
      </c>
      <c r="J68" s="93">
        <f>6</f>
        <v>6</v>
      </c>
      <c r="K68" s="94">
        <f>MIN(IF(D68&gt;1,INDEX([1]Hitters!$DA:$DA,MATCH(A68,[1]Hitters!$A:$A,0)),INDEX([1]Pitchers!$DA:$DA,MATCH(A68,[1]Pitchers!$A:$A,0))),J68)</f>
        <v>4.9783333333333335</v>
      </c>
      <c r="L68" s="94">
        <f t="shared" si="69"/>
        <v>4</v>
      </c>
      <c r="M68" s="95">
        <f>IF(D68&gt;1,INDEX([1]Hitters!$CV:$CV,MATCH($A68,[1]Hitters!$A:$A,0)),INDEX([1]Pitchers!$CP:$CP,MATCH($A68,[1]Pitchers!$A:$A,0)))</f>
        <v>32.375</v>
      </c>
      <c r="N68" s="90">
        <f t="shared" si="70"/>
        <v>-3.5</v>
      </c>
      <c r="O68" s="97">
        <f>IF($D68&gt;1,INDEX([1]Hitters!$AF:$AF,MATCH($A68,[1]Hitters!$A:$A,0)),INDEX([1]Pitchers!$AJ:$AJ,MATCH($A68,[1]Pitchers!$A:$A,0))*IF(OR(AND($D68=0,INDEX([1]Pitchers!$Q:$Q,MATCH($A68,[1]Pitchers!$A:$A,0))="R"),AND($D68=1,INDEX([1]Pitchers!$Q:$Q,MATCH($A68,[1]Pitchers!$A:$A,0))="S")),1,IF($D68=0,0.83+(1-INDEX([1]Pitchers!$BE:$BE,MATCH($A68,[1]Pitchers!$A:$A,0)))/8,1/(0.83+(1-INDEX([1]Pitchers!$BE:$BE,MATCH($A68,[1]Pitchers!$A:$A,0)))/8))))</f>
        <v>0.24673020228631493</v>
      </c>
      <c r="P68" s="97">
        <f>IF($D68&gt;1,O68+(LOOKUP(ROUNDDOWN($M68+RIGHT(P$4,4)*1-2016,0),Age!$A:$A,Age!$C:$C)*(1-($M68+RIGHT(P$4,4)*1-2016-ROUNDDOWN($M68+RIGHT(P$4,4)*1-2016,0)))+LOOKUP(ROUNDUP($M68+RIGHT(P$4,4)*1-2016,0),Age!$A:$A,Age!$C:$C)*(($M68+RIGHT(P$4,4)*1-2016-ROUNDDOWN($M68+RIGHT(P$4,4)*1-2016,0))))*IF($M68+RIGHT(P$4,4)*1-2016&gt;27,1,INDEX([1]Hitters!$BG:$BG,MATCH($A68,[1]Hitters!$A:$A,0))),O68*(1-(1-(LOOKUP(ROUNDDOWN($M68+RIGHT(P$4,4)*1-2016,0),Age!$A:$A,Age!$L:$L)*(1-($M68+RIGHT(P$4,4)*1-2016-ROUNDDOWN($M68+RIGHT(P$4,4)*1-2016,0)))+LOOKUP(ROUNDUP($M68+RIGHT(P$4,4)*1-2016,0),Age!$A:$A,Age!$L:$L)*(($M68+RIGHT(P$4,4)*1-2016-ROUNDDOWN($M68+RIGHT(P$4,4)*1-2016,0)))))*IF($M68+RIGHT(P$4,4)*1-2016&gt;27,1,INDEX([1]Pitchers!$BE:$BE,MATCH($A68,[1]Pitchers!$A:$A,0)))))</f>
        <v>0.24081770228631494</v>
      </c>
      <c r="Q68" s="97">
        <f>IF($D68&gt;1,P68+(LOOKUP(ROUNDDOWN($M68+RIGHT(Q$4,4)*1-2016,0),Age!$A:$A,Age!$C:$C)*(1-($M68+RIGHT(Q$4,4)*1-2016-ROUNDDOWN($M68+RIGHT(Q$4,4)*1-2016,0)))+LOOKUP(ROUNDUP($M68+RIGHT(Q$4,4)*1-2016,0),Age!$A:$A,Age!$C:$C)*(($M68+RIGHT(Q$4,4)*1-2016-ROUNDDOWN($M68+RIGHT(Q$4,4)*1-2016,0))))*IF($M68+RIGHT(Q$4,4)*1-2016&gt;27,1,INDEX([1]Hitters!$BG:$BG,MATCH($A68,[1]Hitters!$A:$A,0))),P68*(1-(1-(LOOKUP(ROUNDDOWN($M68+RIGHT(Q$4,4)*1-2016,0),Age!$A:$A,Age!$L:$L)*(1-($M68+RIGHT(Q$4,4)*1-2016-ROUNDDOWN($M68+RIGHT(Q$4,4)*1-2016,0)))+LOOKUP(ROUNDUP($M68+RIGHT(Q$4,4)*1-2016,0),Age!$A:$A,Age!$L:$L)*(($M68+RIGHT(Q$4,4)*1-2016-ROUNDDOWN($M68+RIGHT(Q$4,4)*1-2016,0)))))*IF($M68+RIGHT(Q$4,4)*1-2016&gt;27,1,INDEX([1]Pitchers!$BE:$BE,MATCH($A68,[1]Pitchers!$A:$A,0)))))</f>
        <v>0.23380520228631493</v>
      </c>
      <c r="R68" s="97">
        <f>IF($D68&gt;1,Q68+(LOOKUP(ROUNDDOWN($M68+RIGHT(R$4,4)*1-2016,0),Age!$A:$A,Age!$C:$C)*(1-($M68+RIGHT(R$4,4)*1-2016-ROUNDDOWN($M68+RIGHT(R$4,4)*1-2016,0)))+LOOKUP(ROUNDUP($M68+RIGHT(R$4,4)*1-2016,0),Age!$A:$A,Age!$C:$C)*(($M68+RIGHT(R$4,4)*1-2016-ROUNDDOWN($M68+RIGHT(R$4,4)*1-2016,0))))*IF($M68+RIGHT(R$4,4)*1-2016&gt;27,1,INDEX([1]Hitters!$BG:$BG,MATCH($A68,[1]Hitters!$A:$A,0))),Q68*(1-(1-(LOOKUP(ROUNDDOWN($M68+RIGHT(R$4,4)*1-2016,0),Age!$A:$A,Age!$L:$L)*(1-($M68+RIGHT(R$4,4)*1-2016-ROUNDDOWN($M68+RIGHT(R$4,4)*1-2016,0)))+LOOKUP(ROUNDUP($M68+RIGHT(R$4,4)*1-2016,0),Age!$A:$A,Age!$L:$L)*(($M68+RIGHT(R$4,4)*1-2016-ROUNDDOWN($M68+RIGHT(R$4,4)*1-2016,0)))))*IF($M68+RIGHT(R$4,4)*1-2016&gt;27,1,INDEX([1]Pitchers!$BE:$BE,MATCH($A68,[1]Pitchers!$A:$A,0)))))</f>
        <v>0.22569270228631494</v>
      </c>
      <c r="S68" s="97">
        <f>IF($D68&gt;1,R68+(LOOKUP(ROUNDDOWN($M68+RIGHT(S$4,4)*1-2016,0),Age!$A:$A,Age!$C:$C)*(1-($M68+RIGHT(S$4,4)*1-2016-ROUNDDOWN($M68+RIGHT(S$4,4)*1-2016,0)))+LOOKUP(ROUNDUP($M68+RIGHT(S$4,4)*1-2016,0),Age!$A:$A,Age!$C:$C)*(($M68+RIGHT(S$4,4)*1-2016-ROUNDDOWN($M68+RIGHT(S$4,4)*1-2016,0))))*IF($M68+RIGHT(S$4,4)*1-2016&gt;27,1,INDEX([1]Hitters!$BG:$BG,MATCH($A68,[1]Hitters!$A:$A,0))),R68*(1-(1-(LOOKUP(ROUNDDOWN($M68+RIGHT(S$4,4)*1-2016,0),Age!$A:$A,Age!$L:$L)*(1-($M68+RIGHT(S$4,4)*1-2016-ROUNDDOWN($M68+RIGHT(S$4,4)*1-2016,0)))+LOOKUP(ROUNDUP($M68+RIGHT(S$4,4)*1-2016,0),Age!$A:$A,Age!$L:$L)*(($M68+RIGHT(S$4,4)*1-2016-ROUNDDOWN($M68+RIGHT(S$4,4)*1-2016,0)))))*IF($M68+RIGHT(S$4,4)*1-2016&gt;27,1,INDEX([1]Pitchers!$BE:$BE,MATCH($A68,[1]Pitchers!$A:$A,0)))))</f>
        <v>0.21689270228631494</v>
      </c>
      <c r="T68" s="97">
        <f>IF($D68&gt;1,S68+(LOOKUP(ROUNDDOWN($M68+RIGHT(T$4,4)*1-2016,0),Age!$A:$A,Age!$C:$C)*(1-($M68+RIGHT(T$4,4)*1-2016-ROUNDDOWN($M68+RIGHT(T$4,4)*1-2016,0)))+LOOKUP(ROUNDUP($M68+RIGHT(T$4,4)*1-2016,0),Age!$A:$A,Age!$C:$C)*(($M68+RIGHT(T$4,4)*1-2016-ROUNDDOWN($M68+RIGHT(T$4,4)*1-2016,0))))*IF($M68+RIGHT(T$4,4)*1-2016&gt;27,1,INDEX([1]Hitters!$BG:$BG,MATCH($A68,[1]Hitters!$A:$A,0))),S68*(1-(1-(LOOKUP(ROUNDDOWN($M68+RIGHT(T$4,4)*1-2016,0),Age!$A:$A,Age!$L:$L)*(1-($M68+RIGHT(T$4,4)*1-2016-ROUNDDOWN($M68+RIGHT(T$4,4)*1-2016,0)))+LOOKUP(ROUNDUP($M68+RIGHT(T$4,4)*1-2016,0),Age!$A:$A,Age!$L:$L)*(($M68+RIGHT(T$4,4)*1-2016-ROUNDDOWN($M68+RIGHT(T$4,4)*1-2016,0)))))*IF($M68+RIGHT(T$4,4)*1-2016&gt;27,1,INDEX([1]Pitchers!$BE:$BE,MATCH($A68,[1]Pitchers!$A:$A,0)))))</f>
        <v>0.20809270228631493</v>
      </c>
      <c r="U68" s="97">
        <f>IF($D68&gt;1,T68+(LOOKUP(ROUNDDOWN($M68+RIGHT(U$4,4)*1-2016,0),Age!$A:$A,Age!$C:$C)*(1-($M68+RIGHT(U$4,4)*1-2016-ROUNDDOWN($M68+RIGHT(U$4,4)*1-2016,0)))+LOOKUP(ROUNDUP($M68+RIGHT(U$4,4)*1-2016,0),Age!$A:$A,Age!$C:$C)*(($M68+RIGHT(U$4,4)*1-2016-ROUNDDOWN($M68+RIGHT(U$4,4)*1-2016,0))))*IF($M68+RIGHT(U$4,4)*1-2016&gt;27,1,INDEX([1]Hitters!$BG:$BG,MATCH($A68,[1]Hitters!$A:$A,0))),T68*(1-(1-(LOOKUP(ROUNDDOWN($M68+RIGHT(U$4,4)*1-2016,0),Age!$A:$A,Age!$L:$L)*(1-($M68+RIGHT(U$4,4)*1-2016-ROUNDDOWN($M68+RIGHT(U$4,4)*1-2016,0)))+LOOKUP(ROUNDUP($M68+RIGHT(U$4,4)*1-2016,0),Age!$A:$A,Age!$L:$L)*(($M68+RIGHT(U$4,4)*1-2016-ROUNDDOWN($M68+RIGHT(U$4,4)*1-2016,0)))))*IF($M68+RIGHT(U$4,4)*1-2016&gt;27,1,INDEX([1]Pitchers!$BE:$BE,MATCH($A68,[1]Pitchers!$A:$A,0)))))</f>
        <v>0.19929270228631493</v>
      </c>
      <c r="V68" s="97">
        <f>IF($D68&gt;1,U68+(LOOKUP(ROUNDDOWN($M68+RIGHT(V$4,4)*1-2016,0),Age!$A:$A,Age!$C:$C)*(1-($M68+RIGHT(V$4,4)*1-2016-ROUNDDOWN($M68+RIGHT(V$4,4)*1-2016,0)))+LOOKUP(ROUNDUP($M68+RIGHT(V$4,4)*1-2016,0),Age!$A:$A,Age!$C:$C)*(($M68+RIGHT(V$4,4)*1-2016-ROUNDDOWN($M68+RIGHT(V$4,4)*1-2016,0))))*IF($M68+RIGHT(V$4,4)*1-2016&gt;27,1,INDEX([1]Hitters!$BG:$BG,MATCH($A68,[1]Hitters!$A:$A,0))),U68*(1-(1-(LOOKUP(ROUNDDOWN($M68+RIGHT(V$4,4)*1-2016,0),Age!$A:$A,Age!$L:$L)*(1-($M68+RIGHT(V$4,4)*1-2016-ROUNDDOWN($M68+RIGHT(V$4,4)*1-2016,0)))+LOOKUP(ROUNDUP($M68+RIGHT(V$4,4)*1-2016,0),Age!$A:$A,Age!$L:$L)*(($M68+RIGHT(V$4,4)*1-2016-ROUNDDOWN($M68+RIGHT(V$4,4)*1-2016,0)))))*IF($M68+RIGHT(V$4,4)*1-2016&gt;27,1,INDEX([1]Pitchers!$BE:$BE,MATCH($A68,[1]Pitchers!$A:$A,0)))))</f>
        <v>0.19049270228631493</v>
      </c>
      <c r="W68" s="97">
        <f>IF($D68&gt;1,V68+(LOOKUP(ROUNDDOWN($M68+RIGHT(W$4,4)*1-2016,0),Age!$A:$A,Age!$C:$C)*(1-($M68+RIGHT(W$4,4)*1-2016-ROUNDDOWN($M68+RIGHT(W$4,4)*1-2016,0)))+LOOKUP(ROUNDUP($M68+RIGHT(W$4,4)*1-2016,0),Age!$A:$A,Age!$C:$C)*(($M68+RIGHT(W$4,4)*1-2016-ROUNDDOWN($M68+RIGHT(W$4,4)*1-2016,0))))*IF($M68+RIGHT(W$4,4)*1-2016&gt;27,1,INDEX([1]Hitters!$BG:$BG,MATCH($A68,[1]Hitters!$A:$A,0))),V68*(1-(1-(LOOKUP(ROUNDDOWN($M68+RIGHT(W$4,4)*1-2016,0),Age!$A:$A,Age!$L:$L)*(1-($M68+RIGHT(W$4,4)*1-2016-ROUNDDOWN($M68+RIGHT(W$4,4)*1-2016,0)))+LOOKUP(ROUNDUP($M68+RIGHT(W$4,4)*1-2016,0),Age!$A:$A,Age!$L:$L)*(($M68+RIGHT(W$4,4)*1-2016-ROUNDDOWN($M68+RIGHT(W$4,4)*1-2016,0)))))*IF($M68+RIGHT(W$4,4)*1-2016&gt;27,1,INDEX([1]Pitchers!$BE:$BE,MATCH($A68,[1]Pitchers!$A:$A,0)))))</f>
        <v>0.18169270228631493</v>
      </c>
      <c r="X68" s="97">
        <f>IF($D68&gt;1,W68+(LOOKUP(ROUNDDOWN($M68+RIGHT(X$4,4)*1-2016,0),Age!$A:$A,Age!$C:$C)*(1-($M68+RIGHT(X$4,4)*1-2016-ROUNDDOWN($M68+RIGHT(X$4,4)*1-2016,0)))+LOOKUP(ROUNDUP($M68+RIGHT(X$4,4)*1-2016,0),Age!$A:$A,Age!$C:$C)*(($M68+RIGHT(X$4,4)*1-2016-ROUNDDOWN($M68+RIGHT(X$4,4)*1-2016,0))))*IF($M68+RIGHT(X$4,4)*1-2016&gt;27,1,INDEX([1]Hitters!$BG:$BG,MATCH($A68,[1]Hitters!$A:$A,0))),W68*(1-(1-(LOOKUP(ROUNDDOWN($M68+RIGHT(X$4,4)*1-2016,0),Age!$A:$A,Age!$L:$L)*(1-($M68+RIGHT(X$4,4)*1-2016-ROUNDDOWN($M68+RIGHT(X$4,4)*1-2016,0)))+LOOKUP(ROUNDUP($M68+RIGHT(X$4,4)*1-2016,0),Age!$A:$A,Age!$L:$L)*(($M68+RIGHT(X$4,4)*1-2016-ROUNDDOWN($M68+RIGHT(X$4,4)*1-2016,0)))))*IF($M68+RIGHT(X$4,4)*1-2016&gt;27,1,INDEX([1]Pitchers!$BE:$BE,MATCH($A68,[1]Pitchers!$A:$A,0)))))</f>
        <v>0.17289270228631493</v>
      </c>
      <c r="Y68" s="97">
        <f>IF($D68&gt;1,X68+(LOOKUP(ROUNDDOWN($M68+RIGHT(Y$4,4)*1-2016,0),Age!$A:$A,Age!$C:$C)*(1-($M68+RIGHT(Y$4,4)*1-2016-ROUNDDOWN($M68+RIGHT(Y$4,4)*1-2016,0)))+LOOKUP(ROUNDUP($M68+RIGHT(Y$4,4)*1-2016,0),Age!$A:$A,Age!$C:$C)*(($M68+RIGHT(Y$4,4)*1-2016-ROUNDDOWN($M68+RIGHT(Y$4,4)*1-2016,0))))*IF($M68+RIGHT(Y$4,4)*1-2016&gt;27,1,INDEX([1]Hitters!$BG:$BG,MATCH($A68,[1]Hitters!$A:$A,0))),X68*(1-(1-(LOOKUP(ROUNDDOWN($M68+RIGHT(Y$4,4)*1-2016,0),Age!$A:$A,Age!$L:$L)*(1-($M68+RIGHT(Y$4,4)*1-2016-ROUNDDOWN($M68+RIGHT(Y$4,4)*1-2016,0)))+LOOKUP(ROUNDUP($M68+RIGHT(Y$4,4)*1-2016,0),Age!$A:$A,Age!$L:$L)*(($M68+RIGHT(Y$4,4)*1-2016-ROUNDDOWN($M68+RIGHT(Y$4,4)*1-2016,0)))))*IF($M68+RIGHT(Y$4,4)*1-2016&gt;27,1,INDEX([1]Pitchers!$BE:$BE,MATCH($A68,[1]Pitchers!$A:$A,0)))))</f>
        <v>0.16409270228631492</v>
      </c>
      <c r="Z68" s="97">
        <f>IF($D68&gt;1,Y68+(LOOKUP(ROUNDDOWN($M68+RIGHT(Z$4,4)*1-2016,0),Age!$A:$A,Age!$C:$C)*(1-($M68+RIGHT(Z$4,4)*1-2016-ROUNDDOWN($M68+RIGHT(Z$4,4)*1-2016,0)))+LOOKUP(ROUNDUP($M68+RIGHT(Z$4,4)*1-2016,0),Age!$A:$A,Age!$C:$C)*(($M68+RIGHT(Z$4,4)*1-2016-ROUNDDOWN($M68+RIGHT(Z$4,4)*1-2016,0))))*IF($M68+RIGHT(Z$4,4)*1-2016&gt;27,1,INDEX([1]Hitters!$BG:$BG,MATCH($A68,[1]Hitters!$A:$A,0))),Y68*(1-(1-(LOOKUP(ROUNDDOWN($M68+RIGHT(Z$4,4)*1-2016,0),Age!$A:$A,Age!$L:$L)*(1-($M68+RIGHT(Z$4,4)*1-2016-ROUNDDOWN($M68+RIGHT(Z$4,4)*1-2016,0)))+LOOKUP(ROUNDUP($M68+RIGHT(Z$4,4)*1-2016,0),Age!$A:$A,Age!$L:$L)*(($M68+RIGHT(Z$4,4)*1-2016-ROUNDDOWN($M68+RIGHT(Z$4,4)*1-2016,0)))))*IF($M68+RIGHT(Z$4,4)*1-2016&gt;27,1,INDEX([1]Pitchers!$BE:$BE,MATCH($A68,[1]Pitchers!$A:$A,0)))))</f>
        <v>0.15529270228631492</v>
      </c>
      <c r="AA68" s="96">
        <f>IF($D68=0,0,IF($D68=1,INDEX([1]Pitchers!$FK:$FK,MATCH($A68,[1]Pitchers!$A:$A,0)),MAX(-16,IF($D68=10,-16,IF($D68&lt;2,0,INDEX([1]Hitters!$AZ:$AZ,MATCH($A68,[1]Hitters!$A:$A,0)))))))</f>
        <v>-11.926738870260426</v>
      </c>
      <c r="AB68" s="96">
        <f>IF($D68=0,0,IF($D68=1,INDEX([1]Pitchers!$FK:$FK,MATCH($A68,[1]Pitchers!$A:$A,0)),MAX(-16,IF($D68=2,AA68-MIN(0.75,0.25*(RIGHT(AB$4,4)*1-(RIGHT($AD$4,4)*1)+0.25)*(1-MIN(0.75,INDEX([1]Hitters!$CF:$CF,MATCH($A68,[1]Hitters!$A:$A,0)))/0.75*1)+INDEX([1]Hitters!$CF:$CF,MATCH($A68,[1]Hitters!$A:$A,0)))/0.75*1,IF($D68&gt;6,(AA68-MIN(0.75,0.25*(RIGHT(AB$4,4)*1-(RIGHT($AD$4,4)*1)+0.25)*(1-MIN(0.75,INDEX([1]Hitters!$CF:$CF,MATCH($A68,[1]Hitters!$A:$A,0)))/0.75*1)+INDEX([1]Hitters!$CF:$CF,MATCH($A68,[1]Hitters!$A:$A,0)))/0.75*($M68+RIGHT(AB$4,4)*1-RIGHT($AA$4,4)*1+10)*0.05),IF($D68=3,(AA68-MIN(0.75,0.25*(RIGHT(AB$4,4)*1-(RIGHT($AD$4,4)*1)+0.25)*(1-MIN(0.75,INDEX([1]Hitters!$CF:$CF,MATCH($A68,[1]Hitters!$A:$A,0)))/0.75*1)+INDEX([1]Hitters!$CF:$CF,MATCH($A68,[1]Hitters!$A:$A,0)))/0.75*($M68+RIGHT(AB$4,4)*1-RIGHT($AA$4,4)*1-27)*0.1),(AA68-MIN(0.75,0.25*(RIGHT(AB$4,4)*1-(RIGHT($AD$4,4)*1)+0.25)*(1-MIN(0.75,INDEX([1]Hitters!$CF:$CF,MATCH($A68,[1]Hitters!$A:$A,0)))/0.75*1)+INDEX([1]Hitters!$CF:$CF,MATCH($A68,[1]Hitters!$A:$A,0)))/0.75*($M68+RIGHT(AB$4,4)*1-RIGHT($AA$4,4)*1-20)*0.094)))))))</f>
        <v>-12.926738870260426</v>
      </c>
      <c r="AC68" s="96">
        <f>IF($D68=0,0,IF($D68=1,INDEX([1]Pitchers!$FK:$FK,MATCH($A68,[1]Pitchers!$A:$A,0)),MAX(-16,IF($D68=2,AB68-MIN(0.75,0.25*(RIGHT(AC$4,4)*1-(RIGHT($AD$4,4)*1)+0.25)*(1-MIN(0.75,INDEX([1]Hitters!$CF:$CF,MATCH($A68,[1]Hitters!$A:$A,0)))/0.75*1)+INDEX([1]Hitters!$CF:$CF,MATCH($A68,[1]Hitters!$A:$A,0)))/0.75*1,IF($D68&gt;6,(AB68-MIN(0.75,0.25*(RIGHT(AC$4,4)*1-(RIGHT($AD$4,4)*1)+0.25)*(1-MIN(0.75,INDEX([1]Hitters!$CF:$CF,MATCH($A68,[1]Hitters!$A:$A,0)))/0.75*1)+INDEX([1]Hitters!$CF:$CF,MATCH($A68,[1]Hitters!$A:$A,0)))/0.75*($M68+RIGHT(AC$4,4)*1-RIGHT($AA$4,4)*1+10)*0.05),IF($D68=3,(AB68-MIN(0.75,0.25*(RIGHT(AC$4,4)*1-(RIGHT($AD$4,4)*1)+0.25)*(1-MIN(0.75,INDEX([1]Hitters!$CF:$CF,MATCH($A68,[1]Hitters!$A:$A,0)))/0.75*1)+INDEX([1]Hitters!$CF:$CF,MATCH($A68,[1]Hitters!$A:$A,0)))/0.75*($M68+RIGHT(AC$4,4)*1-RIGHT($AA$4,4)*1-27)*0.1),(AB68-MIN(0.75,0.25*(RIGHT(AC$4,4)*1-(RIGHT($AD$4,4)*1)+0.25)*(1-MIN(0.75,INDEX([1]Hitters!$CF:$CF,MATCH($A68,[1]Hitters!$A:$A,0)))/0.75*1)+INDEX([1]Hitters!$CF:$CF,MATCH($A68,[1]Hitters!$A:$A,0)))/0.75*($M68+RIGHT(AC$4,4)*1-RIGHT($AA$4,4)*1-20)*0.094)))))))</f>
        <v>-13.926738870260426</v>
      </c>
      <c r="AD68" s="96">
        <f>IF($D68=0,0,IF($D68=1,INDEX([1]Pitchers!$FK:$FK,MATCH($A68,[1]Pitchers!$A:$A,0)),MAX(-16,IF($D68=2,AC68-MIN(0.75,0.25*(RIGHT(AD$4,4)*1-(RIGHT($AD$4,4)*1)+0.25)*(1-MIN(0.75,INDEX([1]Hitters!$CF:$CF,MATCH($A68,[1]Hitters!$A:$A,0)))/0.75*1)+INDEX([1]Hitters!$CF:$CF,MATCH($A68,[1]Hitters!$A:$A,0)))/0.75*1,IF($D68&gt;6,(AC68-MIN(0.75,0.25*(RIGHT(AD$4,4)*1-(RIGHT($AD$4,4)*1)+0.25)*(1-MIN(0.75,INDEX([1]Hitters!$CF:$CF,MATCH($A68,[1]Hitters!$A:$A,0)))/0.75*1)+INDEX([1]Hitters!$CF:$CF,MATCH($A68,[1]Hitters!$A:$A,0)))/0.75*($M68+RIGHT(AD$4,4)*1-RIGHT($AA$4,4)*1+10)*0.05),IF($D68=3,(AC68-MIN(0.75,0.25*(RIGHT(AD$4,4)*1-(RIGHT($AD$4,4)*1)+0.25)*(1-MIN(0.75,INDEX([1]Hitters!$CF:$CF,MATCH($A68,[1]Hitters!$A:$A,0)))/0.75*1)+INDEX([1]Hitters!$CF:$CF,MATCH($A68,[1]Hitters!$A:$A,0)))/0.75*($M68+RIGHT(AD$4,4)*1-RIGHT($AA$4,4)*1-27)*0.1),(AC68-MIN(0.75,0.25*(RIGHT(AD$4,4)*1-(RIGHT($AD$4,4)*1)+0.25)*(1-MIN(0.75,INDEX([1]Hitters!$CF:$CF,MATCH($A68,[1]Hitters!$A:$A,0)))/0.75*1)+INDEX([1]Hitters!$CF:$CF,MATCH($A68,[1]Hitters!$A:$A,0)))/0.75*($M68+RIGHT(AD$4,4)*1-RIGHT($AA$4,4)*1-20)*0.094)))))))</f>
        <v>-14.926738870260426</v>
      </c>
      <c r="AE68" s="96">
        <f>IF($D68=0,0,IF($D68=1,INDEX([1]Pitchers!$FK:$FK,MATCH($A68,[1]Pitchers!$A:$A,0)),MAX(-16,IF($D68=2,AD68-MIN(0.75,0.25*(RIGHT(AE$4,4)*1-(RIGHT($AD$4,4)*1)+0.25)*(1-MIN(0.75,INDEX([1]Hitters!$CF:$CF,MATCH($A68,[1]Hitters!$A:$A,0)))/0.75*1)+INDEX([1]Hitters!$CF:$CF,MATCH($A68,[1]Hitters!$A:$A,0)))/0.75*1,IF($D68&gt;6,(AD68-MIN(0.75,0.25*(RIGHT(AE$4,4)*1-(RIGHT($AD$4,4)*1)+0.25)*(1-MIN(0.75,INDEX([1]Hitters!$CF:$CF,MATCH($A68,[1]Hitters!$A:$A,0)))/0.75*1)+INDEX([1]Hitters!$CF:$CF,MATCH($A68,[1]Hitters!$A:$A,0)))/0.75*($M68+RIGHT(AE$4,4)*1-RIGHT($AA$4,4)*1+10)*0.05),IF($D68=3,(AD68-MIN(0.75,0.25*(RIGHT(AE$4,4)*1-(RIGHT($AD$4,4)*1)+0.25)*(1-MIN(0.75,INDEX([1]Hitters!$CF:$CF,MATCH($A68,[1]Hitters!$A:$A,0)))/0.75*1)+INDEX([1]Hitters!$CF:$CF,MATCH($A68,[1]Hitters!$A:$A,0)))/0.75*($M68+RIGHT(AE$4,4)*1-RIGHT($AA$4,4)*1-27)*0.1),(AD68-MIN(0.75,0.25*(RIGHT(AE$4,4)*1-(RIGHT($AD$4,4)*1)+0.25)*(1-MIN(0.75,INDEX([1]Hitters!$CF:$CF,MATCH($A68,[1]Hitters!$A:$A,0)))/0.75*1)+INDEX([1]Hitters!$CF:$CF,MATCH($A68,[1]Hitters!$A:$A,0)))/0.75*($M68+RIGHT(AE$4,4)*1-RIGHT($AA$4,4)*1-20)*0.094)))))))</f>
        <v>-15.926738870260426</v>
      </c>
      <c r="AF68" s="96">
        <f>IF($D68=0,0,IF($D68=1,INDEX([1]Pitchers!$FK:$FK,MATCH($A68,[1]Pitchers!$A:$A,0)),MAX(-16,IF($D68=2,AE68-MIN(0.75,0.25*(RIGHT(AF$4,4)*1-(RIGHT($AD$4,4)*1)+0.25)*(1-MIN(0.75,INDEX([1]Hitters!$CF:$CF,MATCH($A68,[1]Hitters!$A:$A,0)))/0.75*1)+INDEX([1]Hitters!$CF:$CF,MATCH($A68,[1]Hitters!$A:$A,0)))/0.75*1,IF($D68&gt;6,(AE68-MIN(0.75,0.25*(RIGHT(AF$4,4)*1-(RIGHT($AD$4,4)*1)+0.25)*(1-MIN(0.75,INDEX([1]Hitters!$CF:$CF,MATCH($A68,[1]Hitters!$A:$A,0)))/0.75*1)+INDEX([1]Hitters!$CF:$CF,MATCH($A68,[1]Hitters!$A:$A,0)))/0.75*($M68+RIGHT(AF$4,4)*1-RIGHT($AA$4,4)*1+10)*0.05),IF($D68=3,(AE68-MIN(0.75,0.25*(RIGHT(AF$4,4)*1-(RIGHT($AD$4,4)*1)+0.25)*(1-MIN(0.75,INDEX([1]Hitters!$CF:$CF,MATCH($A68,[1]Hitters!$A:$A,0)))/0.75*1)+INDEX([1]Hitters!$CF:$CF,MATCH($A68,[1]Hitters!$A:$A,0)))/0.75*($M68+RIGHT(AF$4,4)*1-RIGHT($AA$4,4)*1-27)*0.1),(AE68-MIN(0.75,0.25*(RIGHT(AF$4,4)*1-(RIGHT($AD$4,4)*1)+0.25)*(1-MIN(0.75,INDEX([1]Hitters!$CF:$CF,MATCH($A68,[1]Hitters!$A:$A,0)))/0.75*1)+INDEX([1]Hitters!$CF:$CF,MATCH($A68,[1]Hitters!$A:$A,0)))/0.75*($M68+RIGHT(AF$4,4)*1-RIGHT($AA$4,4)*1-20)*0.094)))))))</f>
        <v>-16</v>
      </c>
      <c r="AG68" s="96">
        <f>IF($D68=0,0,IF($D68=1,INDEX([1]Pitchers!$FK:$FK,MATCH($A68,[1]Pitchers!$A:$A,0)),MAX(-16,IF($D68=2,AF68-MIN(0.75,0.25*(RIGHT(AG$4,4)*1-(RIGHT($AD$4,4)*1)+0.25)*(1-MIN(0.75,INDEX([1]Hitters!$CF:$CF,MATCH($A68,[1]Hitters!$A:$A,0)))/0.75*1)+INDEX([1]Hitters!$CF:$CF,MATCH($A68,[1]Hitters!$A:$A,0)))/0.75*1,IF($D68&gt;6,(AF68-MIN(0.75,0.25*(RIGHT(AG$4,4)*1-(RIGHT($AD$4,4)*1)+0.25)*(1-MIN(0.75,INDEX([1]Hitters!$CF:$CF,MATCH($A68,[1]Hitters!$A:$A,0)))/0.75*1)+INDEX([1]Hitters!$CF:$CF,MATCH($A68,[1]Hitters!$A:$A,0)))/0.75*($M68+RIGHT(AG$4,4)*1-RIGHT($AA$4,4)*1+10)*0.05),IF($D68=3,(AF68-MIN(0.75,0.25*(RIGHT(AG$4,4)*1-(RIGHT($AD$4,4)*1)+0.25)*(1-MIN(0.75,INDEX([1]Hitters!$CF:$CF,MATCH($A68,[1]Hitters!$A:$A,0)))/0.75*1)+INDEX([1]Hitters!$CF:$CF,MATCH($A68,[1]Hitters!$A:$A,0)))/0.75*($M68+RIGHT(AG$4,4)*1-RIGHT($AA$4,4)*1-27)*0.1),(AF68-MIN(0.75,0.25*(RIGHT(AG$4,4)*1-(RIGHT($AD$4,4)*1)+0.25)*(1-MIN(0.75,INDEX([1]Hitters!$CF:$CF,MATCH($A68,[1]Hitters!$A:$A,0)))/0.75*1)+INDEX([1]Hitters!$CF:$CF,MATCH($A68,[1]Hitters!$A:$A,0)))/0.75*($M68+RIGHT(AG$4,4)*1-RIGHT($AA$4,4)*1-20)*0.094)))))))</f>
        <v>-16</v>
      </c>
      <c r="AH68" s="96">
        <f>IF($D68=0,0,IF($D68=1,INDEX([1]Pitchers!$FK:$FK,MATCH($A68,[1]Pitchers!$A:$A,0)),MAX(-16,IF($D68=2,AG68-MIN(0.75,0.25*(RIGHT(AH$4,4)*1-(RIGHT($AD$4,4)*1)+0.25)*(1-MIN(0.75,INDEX([1]Hitters!$CF:$CF,MATCH($A68,[1]Hitters!$A:$A,0)))/0.75*1)+INDEX([1]Hitters!$CF:$CF,MATCH($A68,[1]Hitters!$A:$A,0)))/0.75*1,IF($D68&gt;6,(AG68-MIN(0.75,0.25*(RIGHT(AH$4,4)*1-(RIGHT($AD$4,4)*1)+0.25)*(1-MIN(0.75,INDEX([1]Hitters!$CF:$CF,MATCH($A68,[1]Hitters!$A:$A,0)))/0.75*1)+INDEX([1]Hitters!$CF:$CF,MATCH($A68,[1]Hitters!$A:$A,0)))/0.75*($M68+RIGHT(AH$4,4)*1-RIGHT($AA$4,4)*1+10)*0.05),IF($D68=3,(AG68-MIN(0.75,0.25*(RIGHT(AH$4,4)*1-(RIGHT($AD$4,4)*1)+0.25)*(1-MIN(0.75,INDEX([1]Hitters!$CF:$CF,MATCH($A68,[1]Hitters!$A:$A,0)))/0.75*1)+INDEX([1]Hitters!$CF:$CF,MATCH($A68,[1]Hitters!$A:$A,0)))/0.75*($M68+RIGHT(AH$4,4)*1-RIGHT($AA$4,4)*1-27)*0.1),(AG68-MIN(0.75,0.25*(RIGHT(AH$4,4)*1-(RIGHT($AD$4,4)*1)+0.25)*(1-MIN(0.75,INDEX([1]Hitters!$CF:$CF,MATCH($A68,[1]Hitters!$A:$A,0)))/0.75*1)+INDEX([1]Hitters!$CF:$CF,MATCH($A68,[1]Hitters!$A:$A,0)))/0.75*($M68+RIGHT(AH$4,4)*1-RIGHT($AA$4,4)*1-20)*0.094)))))))</f>
        <v>-16</v>
      </c>
      <c r="AI68" s="96">
        <f>IF($D68=0,0,IF($D68=1,INDEX([1]Pitchers!$FK:$FK,MATCH($A68,[1]Pitchers!$A:$A,0)),MAX(-16,IF($D68=2,AH68-MIN(0.75,0.25*(RIGHT(AI$4,4)*1-(RIGHT($AD$4,4)*1)+0.25)*(1-MIN(0.75,INDEX([1]Hitters!$CF:$CF,MATCH($A68,[1]Hitters!$A:$A,0)))/0.75*1)+INDEX([1]Hitters!$CF:$CF,MATCH($A68,[1]Hitters!$A:$A,0)))/0.75*1,IF($D68&gt;6,(AH68-MIN(0.75,0.25*(RIGHT(AI$4,4)*1-(RIGHT($AD$4,4)*1)+0.25)*(1-MIN(0.75,INDEX([1]Hitters!$CF:$CF,MATCH($A68,[1]Hitters!$A:$A,0)))/0.75*1)+INDEX([1]Hitters!$CF:$CF,MATCH($A68,[1]Hitters!$A:$A,0)))/0.75*($M68+RIGHT(AI$4,4)*1-RIGHT($AA$4,4)*1+10)*0.05),IF($D68=3,(AH68-MIN(0.75,0.25*(RIGHT(AI$4,4)*1-(RIGHT($AD$4,4)*1)+0.25)*(1-MIN(0.75,INDEX([1]Hitters!$CF:$CF,MATCH($A68,[1]Hitters!$A:$A,0)))/0.75*1)+INDEX([1]Hitters!$CF:$CF,MATCH($A68,[1]Hitters!$A:$A,0)))/0.75*($M68+RIGHT(AI$4,4)*1-RIGHT($AA$4,4)*1-27)*0.1),(AH68-MIN(0.75,0.25*(RIGHT(AI$4,4)*1-(RIGHT($AD$4,4)*1)+0.25)*(1-MIN(0.75,INDEX([1]Hitters!$CF:$CF,MATCH($A68,[1]Hitters!$A:$A,0)))/0.75*1)+INDEX([1]Hitters!$CF:$CF,MATCH($A68,[1]Hitters!$A:$A,0)))/0.75*($M68+RIGHT(AI$4,4)*1-RIGHT($AA$4,4)*1-20)*0.094)))))))</f>
        <v>-16</v>
      </c>
      <c r="AJ68" s="96">
        <f>IF($D68=0,0,IF($D68=1,INDEX([1]Pitchers!$FK:$FK,MATCH($A68,[1]Pitchers!$A:$A,0)),MAX(-16,IF($D68=2,AI68-MIN(0.75,0.25*(RIGHT(AJ$4,4)*1-(RIGHT($AD$4,4)*1)+0.25)*(1-MIN(0.75,INDEX([1]Hitters!$CF:$CF,MATCH($A68,[1]Hitters!$A:$A,0)))/0.75*1)+INDEX([1]Hitters!$CF:$CF,MATCH($A68,[1]Hitters!$A:$A,0)))/0.75*1,IF($D68&gt;6,(AI68-MIN(0.75,0.25*(RIGHT(AJ$4,4)*1-(RIGHT($AD$4,4)*1)+0.25)*(1-MIN(0.75,INDEX([1]Hitters!$CF:$CF,MATCH($A68,[1]Hitters!$A:$A,0)))/0.75*1)+INDEX([1]Hitters!$CF:$CF,MATCH($A68,[1]Hitters!$A:$A,0)))/0.75*($M68+RIGHT(AJ$4,4)*1-RIGHT($AA$4,4)*1+10)*0.05),IF($D68=3,(AI68-MIN(0.75,0.25*(RIGHT(AJ$4,4)*1-(RIGHT($AD$4,4)*1)+0.25)*(1-MIN(0.75,INDEX([1]Hitters!$CF:$CF,MATCH($A68,[1]Hitters!$A:$A,0)))/0.75*1)+INDEX([1]Hitters!$CF:$CF,MATCH($A68,[1]Hitters!$A:$A,0)))/0.75*($M68+RIGHT(AJ$4,4)*1-RIGHT($AA$4,4)*1-27)*0.1),(AI68-MIN(0.75,0.25*(RIGHT(AJ$4,4)*1-(RIGHT($AD$4,4)*1)+0.25)*(1-MIN(0.75,INDEX([1]Hitters!$CF:$CF,MATCH($A68,[1]Hitters!$A:$A,0)))/0.75*1)+INDEX([1]Hitters!$CF:$CF,MATCH($A68,[1]Hitters!$A:$A,0)))/0.75*($M68+RIGHT(AJ$4,4)*1-RIGHT($AA$4,4)*1-20)*0.094)))))))</f>
        <v>-16</v>
      </c>
      <c r="AK68" s="96">
        <f>IF($D68=0,0,IF($D68=1,INDEX([1]Pitchers!$FK:$FK,MATCH($A68,[1]Pitchers!$A:$A,0)),MAX(-16,IF($D68=2,AJ68-MIN(0.75,0.25*(RIGHT(AK$4,4)*1-(RIGHT($AD$4,4)*1)+0.25)*(1-MIN(0.75,INDEX([1]Hitters!$CF:$CF,MATCH($A68,[1]Hitters!$A:$A,0)))/0.75*1)+INDEX([1]Hitters!$CF:$CF,MATCH($A68,[1]Hitters!$A:$A,0)))/0.75*1,IF($D68&gt;6,(AJ68-MIN(0.75,0.25*(RIGHT(AK$4,4)*1-(RIGHT($AD$4,4)*1)+0.25)*(1-MIN(0.75,INDEX([1]Hitters!$CF:$CF,MATCH($A68,[1]Hitters!$A:$A,0)))/0.75*1)+INDEX([1]Hitters!$CF:$CF,MATCH($A68,[1]Hitters!$A:$A,0)))/0.75*($M68+RIGHT(AK$4,4)*1-RIGHT($AA$4,4)*1+10)*0.05),IF($D68=3,(AJ68-MIN(0.75,0.25*(RIGHT(AK$4,4)*1-(RIGHT($AD$4,4)*1)+0.25)*(1-MIN(0.75,INDEX([1]Hitters!$CF:$CF,MATCH($A68,[1]Hitters!$A:$A,0)))/0.75*1)+INDEX([1]Hitters!$CF:$CF,MATCH($A68,[1]Hitters!$A:$A,0)))/0.75*($M68+RIGHT(AK$4,4)*1-RIGHT($AA$4,4)*1-27)*0.1),(AJ68-MIN(0.75,0.25*(RIGHT(AK$4,4)*1-(RIGHT($AD$4,4)*1)+0.25)*(1-MIN(0.75,INDEX([1]Hitters!$CF:$CF,MATCH($A68,[1]Hitters!$A:$A,0)))/0.75*1)+INDEX([1]Hitters!$CF:$CF,MATCH($A68,[1]Hitters!$A:$A,0)))/0.75*($M68+RIGHT(AK$4,4)*1-RIGHT($AA$4,4)*1-20)*0.094)))))))</f>
        <v>-16</v>
      </c>
      <c r="AL68" s="96">
        <f>IF($D68=0,0,IF($D68=1,INDEX([1]Pitchers!$FK:$FK,MATCH($A68,[1]Pitchers!$A:$A,0)),MAX(-16,IF($D68=2,AK68-MIN(0.75,0.25*(RIGHT(AL$4,4)*1-(RIGHT($AD$4,4)*1)+0.25)*(1-MIN(0.75,INDEX([1]Hitters!$CF:$CF,MATCH($A68,[1]Hitters!$A:$A,0)))/0.75*1)+INDEX([1]Hitters!$CF:$CF,MATCH($A68,[1]Hitters!$A:$A,0)))/0.75*1,IF($D68&gt;6,(AK68-MIN(0.75,0.25*(RIGHT(AL$4,4)*1-(RIGHT($AD$4,4)*1)+0.25)*(1-MIN(0.75,INDEX([1]Hitters!$CF:$CF,MATCH($A68,[1]Hitters!$A:$A,0)))/0.75*1)+INDEX([1]Hitters!$CF:$CF,MATCH($A68,[1]Hitters!$A:$A,0)))/0.75*($M68+RIGHT(AL$4,4)*1-RIGHT($AA$4,4)*1+10)*0.05),IF($D68=3,(AK68-MIN(0.75,0.25*(RIGHT(AL$4,4)*1-(RIGHT($AD$4,4)*1)+0.25)*(1-MIN(0.75,INDEX([1]Hitters!$CF:$CF,MATCH($A68,[1]Hitters!$A:$A,0)))/0.75*1)+INDEX([1]Hitters!$CF:$CF,MATCH($A68,[1]Hitters!$A:$A,0)))/0.75*($M68+RIGHT(AL$4,4)*1-RIGHT($AA$4,4)*1-27)*0.1),(AK68-MIN(0.75,0.25*(RIGHT(AL$4,4)*1-(RIGHT($AD$4,4)*1)+0.25)*(1-MIN(0.75,INDEX([1]Hitters!$CF:$CF,MATCH($A68,[1]Hitters!$A:$A,0)))/0.75*1)+INDEX([1]Hitters!$CF:$CF,MATCH($A68,[1]Hitters!$A:$A,0)))/0.75*($M68+RIGHT(AL$4,4)*1-RIGHT($AA$4,4)*1-20)*0.094)))))))</f>
        <v>-16</v>
      </c>
      <c r="AM68" s="98">
        <f>MAX(IF($D68=0,20,IF($D68=1,60,150)),MAX(0,IF($D68&gt;1,INDEX([1]Hitters!$ER:$ER,MATCH($A68,[1]Hitters!$A:$A,0))*(0.4+MAX(0,0.6*MIN(1,(IF(O68="",0,(((4.25+(O68-0.263)*4.2)^(((4.25+(O68-0.263)*4.2)+(4.25-AA68*600/600*4.2/600))^0.285))/((4.25+(O68-0.263)*4.2)^(((4.25+(O68-0.263)*4.2)+(4.25-AA68*600/600*4.2/600))^0.285)+(4.25-AA68*600/600*4.2/600)^(((4.25+(O68-0.263)*4.2)+(4.25-AA68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68,[1]Pitchers!$A:$A,0))))*IF($D68&lt;2,(0.4+0.6*MAX(0,MIN(1,IF($D68=0,((4.25)^(((4.25)+(4.25-(4-O68)*4.25/4*1/9))^0.285)/((4.25)^(((4.25)+(4.25-(4-O68)*4.25/4*1/9))^0.285)+(4.25-(4-O68)*4.25/4*1/9)^(((4.25)+(4.25-(4-O68)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68)))/0.5345*0.0009131+0.0104414*(3.74-MIN(3.74,O68)))*50,(((4.25+(AA68-0.263)*0.32*198*MAX(6,198/33)/198)^(((4.25+(AA68-0.263)*0.32*198*MAX(6,198/33)/198)+(4.25-(4-O68)*4.25/4*MAX(6,198/33)/9))^0.285)/((4.25+(AA68-0.263)*0.32*198*MAX(6,198/33)/198)^(((4.25+(AA68-0.263)*0.32*198*MAX(6,198/33)/198)+(4.25-(4-O68)*4.25/4*MAX(6,198/33)/9))^0.285)+(4.25-(4-O68)*4.25/4*MAX(6,198/33)/9)^(((4.25+(AA68-0.263)*0.32*198*MAX(6,198/33)/198)+(4.25-(4-O68)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68=0,50,198)/0.0065))),1))</f>
        <v>150</v>
      </c>
      <c r="AN68" s="98">
        <f t="shared" si="71"/>
        <v>150</v>
      </c>
      <c r="AO68" s="98">
        <f t="shared" si="72"/>
        <v>150</v>
      </c>
      <c r="AP68" s="98">
        <f t="shared" si="73"/>
        <v>150</v>
      </c>
      <c r="AQ68" s="98">
        <f t="shared" si="74"/>
        <v>150</v>
      </c>
      <c r="AR68" s="98">
        <f t="shared" si="75"/>
        <v>150</v>
      </c>
      <c r="AS68" s="98">
        <f t="shared" si="76"/>
        <v>150</v>
      </c>
      <c r="AT68" s="98">
        <f t="shared" si="77"/>
        <v>150</v>
      </c>
      <c r="AU68" s="98">
        <f t="shared" si="78"/>
        <v>150</v>
      </c>
      <c r="AV68" s="98">
        <f t="shared" si="79"/>
        <v>150</v>
      </c>
      <c r="AW68" s="98">
        <f t="shared" si="80"/>
        <v>150</v>
      </c>
      <c r="AX68" s="98">
        <f t="shared" si="81"/>
        <v>150</v>
      </c>
      <c r="AY68" s="96">
        <f t="shared" si="82"/>
        <v>0</v>
      </c>
      <c r="AZ68" s="96">
        <f t="shared" si="83"/>
        <v>3.5</v>
      </c>
      <c r="BA68" s="96">
        <f t="shared" si="84"/>
        <v>0</v>
      </c>
      <c r="BB68" s="96">
        <f t="shared" si="85"/>
        <v>0</v>
      </c>
      <c r="BC68" s="96">
        <f t="shared" si="86"/>
        <v>0</v>
      </c>
      <c r="BD68" s="96">
        <f t="shared" si="87"/>
        <v>0</v>
      </c>
      <c r="BE68" s="96">
        <f t="shared" si="88"/>
        <v>0</v>
      </c>
      <c r="BF68" s="96">
        <f t="shared" si="89"/>
        <v>0</v>
      </c>
      <c r="BG68" s="96">
        <f t="shared" si="90"/>
        <v>0</v>
      </c>
      <c r="BH68" s="96">
        <f t="shared" si="91"/>
        <v>0</v>
      </c>
      <c r="BI68" s="96">
        <f t="shared" si="92"/>
        <v>0</v>
      </c>
      <c r="BJ68" s="96">
        <f t="shared" si="93"/>
        <v>0</v>
      </c>
      <c r="BK68" s="96">
        <f t="shared" si="94"/>
        <v>0</v>
      </c>
      <c r="BL68" s="96">
        <f t="shared" si="95"/>
        <v>0</v>
      </c>
      <c r="BM68" s="129">
        <f t="shared" si="134"/>
        <v>4</v>
      </c>
      <c r="BN68" s="129" t="str">
        <f t="shared" si="134"/>
        <v/>
      </c>
      <c r="BO68" s="129" t="str">
        <f t="shared" si="134"/>
        <v/>
      </c>
      <c r="BP68" s="129" t="str">
        <f t="shared" si="134"/>
        <v/>
      </c>
      <c r="BQ68" s="129" t="str">
        <f t="shared" si="134"/>
        <v/>
      </c>
      <c r="BR68" s="129" t="str">
        <f t="shared" si="134"/>
        <v/>
      </c>
      <c r="BS68" s="129" t="str">
        <f t="shared" si="134"/>
        <v/>
      </c>
      <c r="BT68" s="129" t="str">
        <f t="shared" si="134"/>
        <v/>
      </c>
      <c r="BU68" s="129" t="str">
        <f t="shared" si="134"/>
        <v/>
      </c>
      <c r="BV68" s="129" t="str">
        <f t="shared" si="134"/>
        <v/>
      </c>
      <c r="BW68" s="129" t="str">
        <f t="shared" si="134"/>
        <v/>
      </c>
      <c r="BX68" s="129" t="str">
        <f t="shared" si="134"/>
        <v/>
      </c>
      <c r="BY68" s="130">
        <f t="shared" si="96"/>
        <v>0.5</v>
      </c>
      <c r="BZ68" s="130">
        <f t="shared" si="97"/>
        <v>0.5</v>
      </c>
      <c r="CA68" s="130">
        <f t="shared" si="98"/>
        <v>0.5</v>
      </c>
      <c r="CB68" s="130">
        <f t="shared" si="99"/>
        <v>0.5</v>
      </c>
      <c r="CC68" s="130">
        <f t="shared" si="100"/>
        <v>0.5</v>
      </c>
      <c r="CD68" s="130">
        <f t="shared" si="101"/>
        <v>0.5</v>
      </c>
      <c r="CE68" s="130">
        <f t="shared" si="102"/>
        <v>0.5</v>
      </c>
      <c r="CF68" s="130">
        <f t="shared" si="103"/>
        <v>0.5</v>
      </c>
      <c r="CG68" s="130">
        <f t="shared" si="104"/>
        <v>0.5</v>
      </c>
      <c r="CH68" s="130">
        <f t="shared" si="105"/>
        <v>0.5</v>
      </c>
      <c r="CI68" s="130">
        <f t="shared" si="106"/>
        <v>0.5</v>
      </c>
      <c r="CJ68" s="130">
        <f t="shared" si="107"/>
        <v>0.5</v>
      </c>
      <c r="CK68" s="131">
        <f t="shared" si="108"/>
        <v>1</v>
      </c>
      <c r="CL68" s="96">
        <f t="shared" si="109"/>
        <v>-0.54206999999999994</v>
      </c>
      <c r="CM68" s="96">
        <f t="shared" si="110"/>
        <v>-0.54206999999999994</v>
      </c>
      <c r="CN68" s="96">
        <f t="shared" si="111"/>
        <v>-0.54206999999999994</v>
      </c>
      <c r="CO68" s="96">
        <f t="shared" si="112"/>
        <v>-0.54206999999999994</v>
      </c>
      <c r="CP68" s="96">
        <f t="shared" si="113"/>
        <v>-0.54206999999999994</v>
      </c>
      <c r="CQ68" s="96">
        <f t="shared" si="114"/>
        <v>-0.54206999999999994</v>
      </c>
      <c r="CR68" s="96">
        <f t="shared" si="115"/>
        <v>-0.54206999999999994</v>
      </c>
      <c r="CS68" s="96">
        <f t="shared" si="116"/>
        <v>-0.54206999999999994</v>
      </c>
      <c r="CT68" s="96">
        <f t="shared" si="117"/>
        <v>-0.54206999999999994</v>
      </c>
      <c r="CU68" s="96">
        <f t="shared" si="118"/>
        <v>-0.54206999999999994</v>
      </c>
      <c r="CV68" s="96">
        <f t="shared" si="119"/>
        <v>-0.54206999999999994</v>
      </c>
      <c r="CW68" s="96">
        <f t="shared" si="120"/>
        <v>-0.54206999999999994</v>
      </c>
      <c r="CX68" s="96">
        <f>MAX(0,(IF(CL68&gt;0,(CL68-ROUNDDOWN(CL68,1))/0.1*LOOKUP(ROUNDUP(CL68+81.1,1),CB!$A:$A,CB!$C:$C)+(1-(CL68-ROUNDDOWN(CL68,1))/0.1)*LOOKUP(ROUNDDOWN(CL68+81.1,1),CB!$A:$A,CB!$C:$C),(CL68-ROUNDDOWN(CL68-0.1,1))/0.1*LOOKUP(ROUNDUP(CL68+81.1,1),CB!$A:$A,CB!$C:$C)+(1-(CL68-ROUNDDOWN(CL68-0.1,1))/0.1)*LOOKUP(ROUNDDOWN(CL68+81.1,1),CB!$A:$A,CB!$C:$C))-LOOKUP(81.1,CB!$A:$A,CB!$C:$C))/(1-(BINOMDIST(97,162,0.5,TRUE)-BINOMDIST(87,162,0.5,TRUE)))*$C$2*($B$1^(LEFT(CX$4,4)*1-LEFT($BA$4,4)*1))*(37.75+CL68))</f>
        <v>0</v>
      </c>
      <c r="CY68" s="96">
        <f>MAX(0,(IF(CM68&gt;0,(CM68-ROUNDDOWN(CM68,1))/0.1*LOOKUP(ROUNDUP(CM68+81.1,1),CB!$A:$A,CB!$C:$C)+(1-(CM68-ROUNDDOWN(CM68,1))/0.1)*LOOKUP(ROUNDDOWN(CM68+81.1,1),CB!$A:$A,CB!$C:$C),(CM68-ROUNDDOWN(CM68-0.1,1))/0.1*LOOKUP(ROUNDUP(CM68+81.1,1),CB!$A:$A,CB!$C:$C)+(1-(CM68-ROUNDDOWN(CM68-0.1,1))/0.1)*LOOKUP(ROUNDDOWN(CM68+81.1,1),CB!$A:$A,CB!$C:$C))-LOOKUP(81.1,CB!$A:$A,CB!$C:$C))/(1-(BINOMDIST(97,162,0.5,TRUE)-BINOMDIST(87,162,0.5,TRUE)))*$C$2*($B$1^(LEFT(CY$4,4)*1-LEFT($BA$4,4)*1))*(37.75+CM68))</f>
        <v>0</v>
      </c>
      <c r="CZ68" s="96">
        <f>MAX(0,(IF(CN68&gt;0,(CN68-ROUNDDOWN(CN68,1))/0.1*LOOKUP(ROUNDUP(CN68+81.1,1),CB!$A:$A,CB!$C:$C)+(1-(CN68-ROUNDDOWN(CN68,1))/0.1)*LOOKUP(ROUNDDOWN(CN68+81.1,1),CB!$A:$A,CB!$C:$C),(CN68-ROUNDDOWN(CN68-0.1,1))/0.1*LOOKUP(ROUNDUP(CN68+81.1,1),CB!$A:$A,CB!$C:$C)+(1-(CN68-ROUNDDOWN(CN68-0.1,1))/0.1)*LOOKUP(ROUNDDOWN(CN68+81.1,1),CB!$A:$A,CB!$C:$C))-LOOKUP(81.1,CB!$A:$A,CB!$C:$C))/(1-(BINOMDIST(97,162,0.5,TRUE)-BINOMDIST(87,162,0.5,TRUE)))*$C$2*($B$1^(LEFT(CZ$4,4)*1-LEFT($BA$4,4)*1))*(37.75+CN68))</f>
        <v>0</v>
      </c>
      <c r="DA68" s="96">
        <f>MAX(0,(IF(CO68&gt;0,(CO68-ROUNDDOWN(CO68,1))/0.1*LOOKUP(ROUNDUP(CO68+81.1,1),CB!$A:$A,CB!$C:$C)+(1-(CO68-ROUNDDOWN(CO68,1))/0.1)*LOOKUP(ROUNDDOWN(CO68+81.1,1),CB!$A:$A,CB!$C:$C),(CO68-ROUNDDOWN(CO68-0.1,1))/0.1*LOOKUP(ROUNDUP(CO68+81.1,1),CB!$A:$A,CB!$C:$C)+(1-(CO68-ROUNDDOWN(CO68-0.1,1))/0.1)*LOOKUP(ROUNDDOWN(CO68+81.1,1),CB!$A:$A,CB!$C:$C))-LOOKUP(81.1,CB!$A:$A,CB!$C:$C))/(1-(BINOMDIST(97,162,0.5,TRUE)-BINOMDIST(87,162,0.5,TRUE)))*$C$2*($B$1^(LEFT(DA$4,4)*1-LEFT($BA$4,4)*1))*(37.75+CO68))</f>
        <v>0</v>
      </c>
      <c r="DB68" s="96">
        <f>MAX(0,(IF(CP68&gt;0,(CP68-ROUNDDOWN(CP68,1))/0.1*LOOKUP(ROUNDUP(CP68+81.1,1),CB!$A:$A,CB!$C:$C)+(1-(CP68-ROUNDDOWN(CP68,1))/0.1)*LOOKUP(ROUNDDOWN(CP68+81.1,1),CB!$A:$A,CB!$C:$C),(CP68-ROUNDDOWN(CP68-0.1,1))/0.1*LOOKUP(ROUNDUP(CP68+81.1,1),CB!$A:$A,CB!$C:$C)+(1-(CP68-ROUNDDOWN(CP68-0.1,1))/0.1)*LOOKUP(ROUNDDOWN(CP68+81.1,1),CB!$A:$A,CB!$C:$C))-LOOKUP(81.1,CB!$A:$A,CB!$C:$C))/(1-(BINOMDIST(97,162,0.5,TRUE)-BINOMDIST(87,162,0.5,TRUE)))*$C$2*($B$1^(LEFT(DB$4,4)*1-LEFT($BA$4,4)*1))*(37.75+CP68))</f>
        <v>0</v>
      </c>
      <c r="DC68" s="96">
        <f>MAX(0,(IF(CQ68&gt;0,(CQ68-ROUNDDOWN(CQ68,1))/0.1*LOOKUP(ROUNDUP(CQ68+81.1,1),CB!$A:$A,CB!$C:$C)+(1-(CQ68-ROUNDDOWN(CQ68,1))/0.1)*LOOKUP(ROUNDDOWN(CQ68+81.1,1),CB!$A:$A,CB!$C:$C),(CQ68-ROUNDDOWN(CQ68-0.1,1))/0.1*LOOKUP(ROUNDUP(CQ68+81.1,1),CB!$A:$A,CB!$C:$C)+(1-(CQ68-ROUNDDOWN(CQ68-0.1,1))/0.1)*LOOKUP(ROUNDDOWN(CQ68+81.1,1),CB!$A:$A,CB!$C:$C))-LOOKUP(81.1,CB!$A:$A,CB!$C:$C))/(1-(BINOMDIST(97,162,0.5,TRUE)-BINOMDIST(87,162,0.5,TRUE)))*$C$2*($B$1^(LEFT(DC$4,4)*1-LEFT($BA$4,4)*1))*(37.75+CQ68))</f>
        <v>0</v>
      </c>
      <c r="DD68" s="96">
        <f>MAX(0,(IF(CR68&gt;0,(CR68-ROUNDDOWN(CR68,1))/0.1*LOOKUP(ROUNDUP(CR68+81.1,1),CB!$A:$A,CB!$C:$C)+(1-(CR68-ROUNDDOWN(CR68,1))/0.1)*LOOKUP(ROUNDDOWN(CR68+81.1,1),CB!$A:$A,CB!$C:$C),(CR68-ROUNDDOWN(CR68-0.1,1))/0.1*LOOKUP(ROUNDUP(CR68+81.1,1),CB!$A:$A,CB!$C:$C)+(1-(CR68-ROUNDDOWN(CR68-0.1,1))/0.1)*LOOKUP(ROUNDDOWN(CR68+81.1,1),CB!$A:$A,CB!$C:$C))-LOOKUP(81.1,CB!$A:$A,CB!$C:$C))/(1-(BINOMDIST(97,162,0.5,TRUE)-BINOMDIST(87,162,0.5,TRUE)))*$C$2*($B$1^(LEFT(DD$4,4)*1-LEFT($BA$4,4)*1))*(37.75+CR68))</f>
        <v>0</v>
      </c>
      <c r="DE68" s="96">
        <f>MAX(0,(IF(CS68&gt;0,(CS68-ROUNDDOWN(CS68,1))/0.1*LOOKUP(ROUNDUP(CS68+81.1,1),CB!$A:$A,CB!$C:$C)+(1-(CS68-ROUNDDOWN(CS68,1))/0.1)*LOOKUP(ROUNDDOWN(CS68+81.1,1),CB!$A:$A,CB!$C:$C),(CS68-ROUNDDOWN(CS68-0.1,1))/0.1*LOOKUP(ROUNDUP(CS68+81.1,1),CB!$A:$A,CB!$C:$C)+(1-(CS68-ROUNDDOWN(CS68-0.1,1))/0.1)*LOOKUP(ROUNDDOWN(CS68+81.1,1),CB!$A:$A,CB!$C:$C))-LOOKUP(81.1,CB!$A:$A,CB!$C:$C))/(1-(BINOMDIST(97,162,0.5,TRUE)-BINOMDIST(87,162,0.5,TRUE)))*$C$2*($B$1^(LEFT(DE$4,4)*1-LEFT($BA$4,4)*1))*(37.75+CS68))</f>
        <v>0</v>
      </c>
      <c r="DF68" s="96">
        <f>MAX(0,(IF(CT68&gt;0,(CT68-ROUNDDOWN(CT68,1))/0.1*LOOKUP(ROUNDUP(CT68+81.1,1),CB!$A:$A,CB!$C:$C)+(1-(CT68-ROUNDDOWN(CT68,1))/0.1)*LOOKUP(ROUNDDOWN(CT68+81.1,1),CB!$A:$A,CB!$C:$C),(CT68-ROUNDDOWN(CT68-0.1,1))/0.1*LOOKUP(ROUNDUP(CT68+81.1,1),CB!$A:$A,CB!$C:$C)+(1-(CT68-ROUNDDOWN(CT68-0.1,1))/0.1)*LOOKUP(ROUNDDOWN(CT68+81.1,1),CB!$A:$A,CB!$C:$C))-LOOKUP(81.1,CB!$A:$A,CB!$C:$C))/(1-(BINOMDIST(97,162,0.5,TRUE)-BINOMDIST(87,162,0.5,TRUE)))*$C$2*($B$1^(LEFT(DF$4,4)*1-LEFT($BA$4,4)*1))*(37.75+CT68))</f>
        <v>0</v>
      </c>
      <c r="DG68" s="96">
        <f>MAX(0,(IF(CU68&gt;0,(CU68-ROUNDDOWN(CU68,1))/0.1*LOOKUP(ROUNDUP(CU68+81.1,1),CB!$A:$A,CB!$C:$C)+(1-(CU68-ROUNDDOWN(CU68,1))/0.1)*LOOKUP(ROUNDDOWN(CU68+81.1,1),CB!$A:$A,CB!$C:$C),(CU68-ROUNDDOWN(CU68-0.1,1))/0.1*LOOKUP(ROUNDUP(CU68+81.1,1),CB!$A:$A,CB!$C:$C)+(1-(CU68-ROUNDDOWN(CU68-0.1,1))/0.1)*LOOKUP(ROUNDDOWN(CU68+81.1,1),CB!$A:$A,CB!$C:$C))-LOOKUP(81.1,CB!$A:$A,CB!$C:$C))/(1-(BINOMDIST(97,162,0.5,TRUE)-BINOMDIST(87,162,0.5,TRUE)))*$C$2*($B$1^(LEFT(DG$4,4)*1-LEFT($BA$4,4)*1))*(37.75+CU68))</f>
        <v>0</v>
      </c>
      <c r="DH68" s="96">
        <f>MAX(0,(IF(CV68&gt;0,(CV68-ROUNDDOWN(CV68,1))/0.1*LOOKUP(ROUNDUP(CV68+81.1,1),CB!$A:$A,CB!$C:$C)+(1-(CV68-ROUNDDOWN(CV68,1))/0.1)*LOOKUP(ROUNDDOWN(CV68+81.1,1),CB!$A:$A,CB!$C:$C),(CV68-ROUNDDOWN(CV68-0.1,1))/0.1*LOOKUP(ROUNDUP(CV68+81.1,1),CB!$A:$A,CB!$C:$C)+(1-(CV68-ROUNDDOWN(CV68-0.1,1))/0.1)*LOOKUP(ROUNDDOWN(CV68+81.1,1),CB!$A:$A,CB!$C:$C))-LOOKUP(81.1,CB!$A:$A,CB!$C:$C))/(1-(BINOMDIST(97,162,0.5,TRUE)-BINOMDIST(87,162,0.5,TRUE)))*$C$2*($B$1^(LEFT(DH$4,4)*1-LEFT($BA$4,4)*1))*(37.75+CV68))</f>
        <v>0</v>
      </c>
      <c r="DI68" s="96">
        <f>MAX(0,(IF(CW68&gt;0,(CW68-ROUNDDOWN(CW68,1))/0.1*LOOKUP(ROUNDUP(CW68+81.1,1),CB!$A:$A,CB!$C:$C)+(1-(CW68-ROUNDDOWN(CW68,1))/0.1)*LOOKUP(ROUNDDOWN(CW68+81.1,1),CB!$A:$A,CB!$C:$C),(CW68-ROUNDDOWN(CW68-0.1,1))/0.1*LOOKUP(ROUNDUP(CW68+81.1,1),CB!$A:$A,CB!$C:$C)+(1-(CW68-ROUNDDOWN(CW68-0.1,1))/0.1)*LOOKUP(ROUNDDOWN(CW68+81.1,1),CB!$A:$A,CB!$C:$C))-LOOKUP(81.1,CB!$A:$A,CB!$C:$C))/(1-(BINOMDIST(97,162,0.5,TRUE)-BINOMDIST(87,162,0.5,TRUE)))*$C$2*($B$1^(LEFT(DI$4,4)*1-LEFT($BA$4,4)*1))*(37.75+CW68))</f>
        <v>0</v>
      </c>
      <c r="DJ68" s="90">
        <f t="shared" si="121"/>
        <v>0</v>
      </c>
      <c r="DK68" s="132"/>
      <c r="DL68" s="132">
        <f t="shared" si="122"/>
        <v>0.5</v>
      </c>
      <c r="DM68" s="132">
        <f t="shared" si="123"/>
        <v>1</v>
      </c>
      <c r="DN68" s="132">
        <f t="shared" si="124"/>
        <v>1.5</v>
      </c>
      <c r="DO68" s="132">
        <f t="shared" si="125"/>
        <v>2</v>
      </c>
      <c r="DP68" s="132">
        <f t="shared" si="126"/>
        <v>2.5</v>
      </c>
      <c r="DQ68" s="132">
        <f t="shared" si="127"/>
        <v>3</v>
      </c>
      <c r="DR68" s="132">
        <f t="shared" si="128"/>
        <v>3.5</v>
      </c>
      <c r="DS68" s="132">
        <f t="shared" si="129"/>
        <v>4</v>
      </c>
      <c r="DT68" s="132">
        <f t="shared" si="130"/>
        <v>4.5</v>
      </c>
      <c r="DU68" s="132">
        <f t="shared" si="131"/>
        <v>5</v>
      </c>
      <c r="DV68" s="132"/>
      <c r="DW68" s="132"/>
      <c r="DX68" s="132"/>
      <c r="DY68" s="132"/>
      <c r="DZ68" s="132"/>
      <c r="EA68" s="132"/>
      <c r="EB68" s="132"/>
      <c r="EC68" s="132"/>
      <c r="ED68" s="132"/>
      <c r="EE68" s="132"/>
      <c r="ER68" s="132"/>
      <c r="ES68" s="132"/>
      <c r="ET68" s="132"/>
      <c r="EU68" s="132"/>
      <c r="EV68" s="132"/>
      <c r="EW68" s="132"/>
      <c r="EX68" s="132"/>
      <c r="EY68" s="132"/>
      <c r="EZ68" s="132"/>
      <c r="FA68" s="132"/>
      <c r="FB68" s="132"/>
      <c r="FC68" s="132"/>
    </row>
    <row r="69" spans="1:159" ht="12.75" customHeight="1" x14ac:dyDescent="0.2">
      <c r="A69" s="80">
        <v>460283</v>
      </c>
      <c r="B69" s="99" t="str">
        <f>INDEX([1]Bios!$O:$O,MATCH(A69,[1]Bios!$C:$C,0))</f>
        <v>Blevins, Jerry</v>
      </c>
      <c r="C69" s="92" t="s">
        <v>653</v>
      </c>
      <c r="D69" s="94">
        <f>LOOKUP(IF(INDEX([1]Bios!$M:$M,MATCH(A69,[1]Bios!$C:$C,0))="P",INDEX([1]Pitchers!$Q:$Q,MATCH(A69,[1]Pitchers!$A:$A,0)),INDEX([1]Hitters!$AV:$AV,MATCH(A69,[1]Hitters!$A:$A,0))),Positions!A:A,Positions!B:B)</f>
        <v>0</v>
      </c>
      <c r="E69" s="137">
        <v>1</v>
      </c>
      <c r="F69" s="138">
        <f t="shared" ref="F69:F99" si="135">IF(E69=1,DL69,IF(E69=2,DM69,IF(E69=3,DN69,IF(E69=4,DO69,IF(E69=5,DP69,IF(E69=6,DQ69,IF(E69=7,DR69,IF(E69=8,DS69,IF(E69=9,DT69,IF(E69=10,DU69))))))))))</f>
        <v>3.1422302067107593</v>
      </c>
      <c r="G69" s="138">
        <v>4</v>
      </c>
      <c r="H69" s="94"/>
      <c r="I69" s="93">
        <f>6</f>
        <v>6</v>
      </c>
      <c r="J69" s="93">
        <f>6</f>
        <v>6</v>
      </c>
      <c r="K69" s="94">
        <f>MIN(IF(D69&gt;1,INDEX([1]Hitters!$DA:$DA,MATCH(A69,[1]Hitters!$A:$A,0)),INDEX([1]Pitchers!$DA:$DA,MATCH(A69,[1]Pitchers!$A:$A,0))),J69)</f>
        <v>6</v>
      </c>
      <c r="L69" s="94">
        <f t="shared" ref="L69:L99" si="136">ROUNDDOWN(J69-1+1,0)+IF(J69-1+1-ROUNDDOWN(J69-1+1,0)&gt;121/172,1,0)-2</f>
        <v>4</v>
      </c>
      <c r="M69" s="95">
        <f>IF(D69&gt;1,INDEX([1]Hitters!$CV:$CV,MATCH($A69,[1]Hitters!$A:$A,0)),INDEX([1]Pitchers!$CP:$CP,MATCH($A69,[1]Pitchers!$A:$A,0)))</f>
        <v>32.791666666666664</v>
      </c>
      <c r="N69" s="90">
        <f t="shared" ref="N69:N99" si="137">AY69*$B$2-AZ69+DJ69</f>
        <v>-0.85776979328924075</v>
      </c>
      <c r="O69" s="97">
        <f>IF($D69&gt;1,INDEX([1]Hitters!$AF:$AF,MATCH($A69,[1]Hitters!$A:$A,0)),INDEX([1]Pitchers!$AJ:$AJ,MATCH($A69,[1]Pitchers!$A:$A,0))*IF(OR(AND($D69=0,INDEX([1]Pitchers!$Q:$Q,MATCH($A69,[1]Pitchers!$A:$A,0))="R"),AND($D69=1,INDEX([1]Pitchers!$Q:$Q,MATCH($A69,[1]Pitchers!$A:$A,0))="S")),1,IF($D69=0,0.83+(1-INDEX([1]Pitchers!$BE:$BE,MATCH($A69,[1]Pitchers!$A:$A,0)))/8,1/(0.83+(1-INDEX([1]Pitchers!$BE:$BE,MATCH($A69,[1]Pitchers!$A:$A,0)))/8))))</f>
        <v>3.7498764832706231</v>
      </c>
      <c r="P69" s="97">
        <f>IF($D69&gt;1,O69+(LOOKUP(ROUNDDOWN($M69+RIGHT(P$4,4)*1-2016,0),Age!$A:$A,Age!$C:$C)*(1-($M69+RIGHT(P$4,4)*1-2016-ROUNDDOWN($M69+RIGHT(P$4,4)*1-2016,0)))+LOOKUP(ROUNDUP($M69+RIGHT(P$4,4)*1-2016,0),Age!$A:$A,Age!$C:$C)*(($M69+RIGHT(P$4,4)*1-2016-ROUNDDOWN($M69+RIGHT(P$4,4)*1-2016,0))))*IF($M69+RIGHT(P$4,4)*1-2016&gt;27,1,INDEX([1]Hitters!$BG:$BG,MATCH($A69,[1]Hitters!$A:$A,0))),O69*(1-(1-(LOOKUP(ROUNDDOWN($M69+RIGHT(P$4,4)*1-2016,0),Age!$A:$A,Age!$L:$L)*(1-($M69+RIGHT(P$4,4)*1-2016-ROUNDDOWN($M69+RIGHT(P$4,4)*1-2016,0)))+LOOKUP(ROUNDUP($M69+RIGHT(P$4,4)*1-2016,0),Age!$A:$A,Age!$L:$L)*(($M69+RIGHT(P$4,4)*1-2016-ROUNDDOWN($M69+RIGHT(P$4,4)*1-2016,0)))))*IF($M69+RIGHT(P$4,4)*1-2016&gt;27,1,INDEX([1]Pitchers!$BE:$BE,MATCH($A69,[1]Pitchers!$A:$A,0)))))</f>
        <v>3.8963169721850113</v>
      </c>
      <c r="Q69" s="97">
        <f>IF($D69&gt;1,P69+(LOOKUP(ROUNDDOWN($M69+RIGHT(Q$4,4)*1-2016,0),Age!$A:$A,Age!$C:$C)*(1-($M69+RIGHT(Q$4,4)*1-2016-ROUNDDOWN($M69+RIGHT(Q$4,4)*1-2016,0)))+LOOKUP(ROUNDUP($M69+RIGHT(Q$4,4)*1-2016,0),Age!$A:$A,Age!$C:$C)*(($M69+RIGHT(Q$4,4)*1-2016-ROUNDDOWN($M69+RIGHT(Q$4,4)*1-2016,0))))*IF($M69+RIGHT(Q$4,4)*1-2016&gt;27,1,INDEX([1]Hitters!$BG:$BG,MATCH($A69,[1]Hitters!$A:$A,0))),P69*(1-(1-(LOOKUP(ROUNDDOWN($M69+RIGHT(Q$4,4)*1-2016,0),Age!$A:$A,Age!$L:$L)*(1-($M69+RIGHT(Q$4,4)*1-2016-ROUNDDOWN($M69+RIGHT(Q$4,4)*1-2016,0)))+LOOKUP(ROUNDUP($M69+RIGHT(Q$4,4)*1-2016,0),Age!$A:$A,Age!$L:$L)*(($M69+RIGHT(Q$4,4)*1-2016-ROUNDDOWN($M69+RIGHT(Q$4,4)*1-2016,0)))))*IF($M69+RIGHT(Q$4,4)*1-2016&gt;27,1,INDEX([1]Pitchers!$BE:$BE,MATCH($A69,[1]Pitchers!$A:$A,0)))))</f>
        <v>4.0708800898659216</v>
      </c>
      <c r="R69" s="97">
        <f>IF($D69&gt;1,Q69+(LOOKUP(ROUNDDOWN($M69+RIGHT(R$4,4)*1-2016,0),Age!$A:$A,Age!$C:$C)*(1-($M69+RIGHT(R$4,4)*1-2016-ROUNDDOWN($M69+RIGHT(R$4,4)*1-2016,0)))+LOOKUP(ROUNDUP($M69+RIGHT(R$4,4)*1-2016,0),Age!$A:$A,Age!$C:$C)*(($M69+RIGHT(R$4,4)*1-2016-ROUNDDOWN($M69+RIGHT(R$4,4)*1-2016,0))))*IF($M69+RIGHT(R$4,4)*1-2016&gt;27,1,INDEX([1]Hitters!$BG:$BG,MATCH($A69,[1]Hitters!$A:$A,0))),Q69*(1-(1-(LOOKUP(ROUNDDOWN($M69+RIGHT(R$4,4)*1-2016,0),Age!$A:$A,Age!$L:$L)*(1-($M69+RIGHT(R$4,4)*1-2016-ROUNDDOWN($M69+RIGHT(R$4,4)*1-2016,0)))+LOOKUP(ROUNDUP($M69+RIGHT(R$4,4)*1-2016,0),Age!$A:$A,Age!$L:$L)*(($M69+RIGHT(R$4,4)*1-2016-ROUNDDOWN($M69+RIGHT(R$4,4)*1-2016,0)))))*IF($M69+RIGHT(R$4,4)*1-2016&gt;27,1,INDEX([1]Pitchers!$BE:$BE,MATCH($A69,[1]Pitchers!$A:$A,0)))))</f>
        <v>4.2766715594088272</v>
      </c>
      <c r="S69" s="97">
        <f>IF($D69&gt;1,R69+(LOOKUP(ROUNDDOWN($M69+RIGHT(S$4,4)*1-2016,0),Age!$A:$A,Age!$C:$C)*(1-($M69+RIGHT(S$4,4)*1-2016-ROUNDDOWN($M69+RIGHT(S$4,4)*1-2016,0)))+LOOKUP(ROUNDUP($M69+RIGHT(S$4,4)*1-2016,0),Age!$A:$A,Age!$C:$C)*(($M69+RIGHT(S$4,4)*1-2016-ROUNDDOWN($M69+RIGHT(S$4,4)*1-2016,0))))*IF($M69+RIGHT(S$4,4)*1-2016&gt;27,1,INDEX([1]Hitters!$BG:$BG,MATCH($A69,[1]Hitters!$A:$A,0))),R69*(1-(1-(LOOKUP(ROUNDDOWN($M69+RIGHT(S$4,4)*1-2016,0),Age!$A:$A,Age!$L:$L)*(1-($M69+RIGHT(S$4,4)*1-2016-ROUNDDOWN($M69+RIGHT(S$4,4)*1-2016,0)))+LOOKUP(ROUNDUP($M69+RIGHT(S$4,4)*1-2016,0),Age!$A:$A,Age!$L:$L)*(($M69+RIGHT(S$4,4)*1-2016-ROUNDDOWN($M69+RIGHT(S$4,4)*1-2016,0)))))*IF($M69+RIGHT(S$4,4)*1-2016&gt;27,1,INDEX([1]Pitchers!$BE:$BE,MATCH($A69,[1]Pitchers!$A:$A,0)))))</f>
        <v>4.5174570779359557</v>
      </c>
      <c r="T69" s="97">
        <f>IF($D69&gt;1,S69+(LOOKUP(ROUNDDOWN($M69+RIGHT(T$4,4)*1-2016,0),Age!$A:$A,Age!$C:$C)*(1-($M69+RIGHT(T$4,4)*1-2016-ROUNDDOWN($M69+RIGHT(T$4,4)*1-2016,0)))+LOOKUP(ROUNDUP($M69+RIGHT(T$4,4)*1-2016,0),Age!$A:$A,Age!$C:$C)*(($M69+RIGHT(T$4,4)*1-2016-ROUNDDOWN($M69+RIGHT(T$4,4)*1-2016,0))))*IF($M69+RIGHT(T$4,4)*1-2016&gt;27,1,INDEX([1]Hitters!$BG:$BG,MATCH($A69,[1]Hitters!$A:$A,0))),S69*(1-(1-(LOOKUP(ROUNDDOWN($M69+RIGHT(T$4,4)*1-2016,0),Age!$A:$A,Age!$L:$L)*(1-($M69+RIGHT(T$4,4)*1-2016-ROUNDDOWN($M69+RIGHT(T$4,4)*1-2016,0)))+LOOKUP(ROUNDUP($M69+RIGHT(T$4,4)*1-2016,0),Age!$A:$A,Age!$L:$L)*(($M69+RIGHT(T$4,4)*1-2016-ROUNDDOWN($M69+RIGHT(T$4,4)*1-2016,0)))))*IF($M69+RIGHT(T$4,4)*1-2016&gt;27,1,INDEX([1]Pitchers!$BE:$BE,MATCH($A69,[1]Pitchers!$A:$A,0)))))</f>
        <v>4.7977747009907903</v>
      </c>
      <c r="U69" s="97">
        <f>IF($D69&gt;1,T69+(LOOKUP(ROUNDDOWN($M69+RIGHT(U$4,4)*1-2016,0),Age!$A:$A,Age!$C:$C)*(1-($M69+RIGHT(U$4,4)*1-2016-ROUNDDOWN($M69+RIGHT(U$4,4)*1-2016,0)))+LOOKUP(ROUNDUP($M69+RIGHT(U$4,4)*1-2016,0),Age!$A:$A,Age!$C:$C)*(($M69+RIGHT(U$4,4)*1-2016-ROUNDDOWN($M69+RIGHT(U$4,4)*1-2016,0))))*IF($M69+RIGHT(U$4,4)*1-2016&gt;27,1,INDEX([1]Hitters!$BG:$BG,MATCH($A69,[1]Hitters!$A:$A,0))),T69*(1-(1-(LOOKUP(ROUNDDOWN($M69+RIGHT(U$4,4)*1-2016,0),Age!$A:$A,Age!$L:$L)*(1-($M69+RIGHT(U$4,4)*1-2016-ROUNDDOWN($M69+RIGHT(U$4,4)*1-2016,0)))+LOOKUP(ROUNDUP($M69+RIGHT(U$4,4)*1-2016,0),Age!$A:$A,Age!$L:$L)*(($M69+RIGHT(U$4,4)*1-2016-ROUNDDOWN($M69+RIGHT(U$4,4)*1-2016,0)))))*IF($M69+RIGHT(U$4,4)*1-2016&gt;27,1,INDEX([1]Pitchers!$BE:$BE,MATCH($A69,[1]Pitchers!$A:$A,0)))))</f>
        <v>5.1230738210819213</v>
      </c>
      <c r="V69" s="97">
        <f>IF($D69&gt;1,U69+(LOOKUP(ROUNDDOWN($M69+RIGHT(V$4,4)*1-2016,0),Age!$A:$A,Age!$C:$C)*(1-($M69+RIGHT(V$4,4)*1-2016-ROUNDDOWN($M69+RIGHT(V$4,4)*1-2016,0)))+LOOKUP(ROUNDUP($M69+RIGHT(V$4,4)*1-2016,0),Age!$A:$A,Age!$C:$C)*(($M69+RIGHT(V$4,4)*1-2016-ROUNDDOWN($M69+RIGHT(V$4,4)*1-2016,0))))*IF($M69+RIGHT(V$4,4)*1-2016&gt;27,1,INDEX([1]Hitters!$BG:$BG,MATCH($A69,[1]Hitters!$A:$A,0))),U69*(1-(1-(LOOKUP(ROUNDDOWN($M69+RIGHT(V$4,4)*1-2016,0),Age!$A:$A,Age!$L:$L)*(1-($M69+RIGHT(V$4,4)*1-2016-ROUNDDOWN($M69+RIGHT(V$4,4)*1-2016,0)))+LOOKUP(ROUNDUP($M69+RIGHT(V$4,4)*1-2016,0),Age!$A:$A,Age!$L:$L)*(($M69+RIGHT(V$4,4)*1-2016-ROUNDDOWN($M69+RIGHT(V$4,4)*1-2016,0)))))*IF($M69+RIGHT(V$4,4)*1-2016&gt;27,1,INDEX([1]Pitchers!$BE:$BE,MATCH($A69,[1]Pitchers!$A:$A,0)))))</f>
        <v>5.4998865736929528</v>
      </c>
      <c r="W69" s="97">
        <f>IF($D69&gt;1,V69+(LOOKUP(ROUNDDOWN($M69+RIGHT(W$4,4)*1-2016,0),Age!$A:$A,Age!$C:$C)*(1-($M69+RIGHT(W$4,4)*1-2016-ROUNDDOWN($M69+RIGHT(W$4,4)*1-2016,0)))+LOOKUP(ROUNDUP($M69+RIGHT(W$4,4)*1-2016,0),Age!$A:$A,Age!$C:$C)*(($M69+RIGHT(W$4,4)*1-2016-ROUNDDOWN($M69+RIGHT(W$4,4)*1-2016,0))))*IF($M69+RIGHT(W$4,4)*1-2016&gt;27,1,INDEX([1]Hitters!$BG:$BG,MATCH($A69,[1]Hitters!$A:$A,0))),V69*(1-(1-(LOOKUP(ROUNDDOWN($M69+RIGHT(W$4,4)*1-2016,0),Age!$A:$A,Age!$L:$L)*(1-($M69+RIGHT(W$4,4)*1-2016-ROUNDDOWN($M69+RIGHT(W$4,4)*1-2016,0)))+LOOKUP(ROUNDUP($M69+RIGHT(W$4,4)*1-2016,0),Age!$A:$A,Age!$L:$L)*(($M69+RIGHT(W$4,4)*1-2016-ROUNDDOWN($M69+RIGHT(W$4,4)*1-2016,0)))))*IF($M69+RIGHT(W$4,4)*1-2016&gt;27,1,INDEX([1]Pitchers!$BE:$BE,MATCH($A69,[1]Pitchers!$A:$A,0)))))</f>
        <v>5.9360390370838276</v>
      </c>
      <c r="X69" s="97">
        <f>IF($D69&gt;1,W69+(LOOKUP(ROUNDDOWN($M69+RIGHT(X$4,4)*1-2016,0),Age!$A:$A,Age!$C:$C)*(1-($M69+RIGHT(X$4,4)*1-2016-ROUNDDOWN($M69+RIGHT(X$4,4)*1-2016,0)))+LOOKUP(ROUNDUP($M69+RIGHT(X$4,4)*1-2016,0),Age!$A:$A,Age!$C:$C)*(($M69+RIGHT(X$4,4)*1-2016-ROUNDDOWN($M69+RIGHT(X$4,4)*1-2016,0))))*IF($M69+RIGHT(X$4,4)*1-2016&gt;27,1,INDEX([1]Hitters!$BG:$BG,MATCH($A69,[1]Hitters!$A:$A,0))),W69*(1-(1-(LOOKUP(ROUNDDOWN($M69+RIGHT(X$4,4)*1-2016,0),Age!$A:$A,Age!$L:$L)*(1-($M69+RIGHT(X$4,4)*1-2016-ROUNDDOWN($M69+RIGHT(X$4,4)*1-2016,0)))+LOOKUP(ROUNDUP($M69+RIGHT(X$4,4)*1-2016,0),Age!$A:$A,Age!$L:$L)*(($M69+RIGHT(X$4,4)*1-2016-ROUNDDOWN($M69+RIGHT(X$4,4)*1-2016,0)))))*IF($M69+RIGHT(X$4,4)*1-2016&gt;27,1,INDEX([1]Pitchers!$BE:$BE,MATCH($A69,[1]Pitchers!$A:$A,0)))))</f>
        <v>6.440911523935795</v>
      </c>
      <c r="Y69" s="97">
        <f>IF($D69&gt;1,X69+(LOOKUP(ROUNDDOWN($M69+RIGHT(Y$4,4)*1-2016,0),Age!$A:$A,Age!$C:$C)*(1-($M69+RIGHT(Y$4,4)*1-2016-ROUNDDOWN($M69+RIGHT(Y$4,4)*1-2016,0)))+LOOKUP(ROUNDUP($M69+RIGHT(Y$4,4)*1-2016,0),Age!$A:$A,Age!$C:$C)*(($M69+RIGHT(Y$4,4)*1-2016-ROUNDDOWN($M69+RIGHT(Y$4,4)*1-2016,0))))*IF($M69+RIGHT(Y$4,4)*1-2016&gt;27,1,INDEX([1]Hitters!$BG:$BG,MATCH($A69,[1]Hitters!$A:$A,0))),X69*(1-(1-(LOOKUP(ROUNDDOWN($M69+RIGHT(Y$4,4)*1-2016,0),Age!$A:$A,Age!$L:$L)*(1-($M69+RIGHT(Y$4,4)*1-2016-ROUNDDOWN($M69+RIGHT(Y$4,4)*1-2016,0)))+LOOKUP(ROUNDUP($M69+RIGHT(Y$4,4)*1-2016,0),Age!$A:$A,Age!$L:$L)*(($M69+RIGHT(Y$4,4)*1-2016-ROUNDDOWN($M69+RIGHT(Y$4,4)*1-2016,0)))))*IF($M69+RIGHT(Y$4,4)*1-2016&gt;27,1,INDEX([1]Pitchers!$BE:$BE,MATCH($A69,[1]Pitchers!$A:$A,0)))))</f>
        <v>7.0257597088748351</v>
      </c>
      <c r="Z69" s="97">
        <f>IF($D69&gt;1,Y69+(LOOKUP(ROUNDDOWN($M69+RIGHT(Z$4,4)*1-2016,0),Age!$A:$A,Age!$C:$C)*(1-($M69+RIGHT(Z$4,4)*1-2016-ROUNDDOWN($M69+RIGHT(Z$4,4)*1-2016,0)))+LOOKUP(ROUNDUP($M69+RIGHT(Z$4,4)*1-2016,0),Age!$A:$A,Age!$C:$C)*(($M69+RIGHT(Z$4,4)*1-2016-ROUNDDOWN($M69+RIGHT(Z$4,4)*1-2016,0))))*IF($M69+RIGHT(Z$4,4)*1-2016&gt;27,1,INDEX([1]Hitters!$BG:$BG,MATCH($A69,[1]Hitters!$A:$A,0))),Y69*(1-(1-(LOOKUP(ROUNDDOWN($M69+RIGHT(Z$4,4)*1-2016,0),Age!$A:$A,Age!$L:$L)*(1-($M69+RIGHT(Z$4,4)*1-2016-ROUNDDOWN($M69+RIGHT(Z$4,4)*1-2016,0)))+LOOKUP(ROUNDUP($M69+RIGHT(Z$4,4)*1-2016,0),Age!$A:$A,Age!$L:$L)*(($M69+RIGHT(Z$4,4)*1-2016-ROUNDDOWN($M69+RIGHT(Z$4,4)*1-2016,0)))))*IF($M69+RIGHT(Z$4,4)*1-2016&gt;27,1,INDEX([1]Pitchers!$BE:$BE,MATCH($A69,[1]Pitchers!$A:$A,0)))))</f>
        <v>7.7041114457660873</v>
      </c>
      <c r="AA69" s="96">
        <f>IF($D69=0,0,IF($D69=1,INDEX([1]Pitchers!$FK:$FK,MATCH($A69,[1]Pitchers!$A:$A,0)),MAX(-16,IF($D69=10,-16,IF($D69&lt;2,0,INDEX([1]Hitters!$AZ:$AZ,MATCH($A69,[1]Hitters!$A:$A,0)))))))</f>
        <v>0</v>
      </c>
      <c r="AB69" s="96">
        <f>IF($D69=0,0,IF($D69=1,INDEX([1]Pitchers!$FK:$FK,MATCH($A69,[1]Pitchers!$A:$A,0)),MAX(-16,IF($D69=2,AA69-MIN(0.75,0.25*(RIGHT(AB$4,4)*1-(RIGHT($AD$4,4)*1)+0.25)*(1-MIN(0.75,INDEX([1]Hitters!$CF:$CF,MATCH($A69,[1]Hitters!$A:$A,0)))/0.75*1)+INDEX([1]Hitters!$CF:$CF,MATCH($A69,[1]Hitters!$A:$A,0)))/0.75*1,IF($D69&gt;6,(AA69-MIN(0.75,0.25*(RIGHT(AB$4,4)*1-(RIGHT($AD$4,4)*1)+0.25)*(1-MIN(0.75,INDEX([1]Hitters!$CF:$CF,MATCH($A69,[1]Hitters!$A:$A,0)))/0.75*1)+INDEX([1]Hitters!$CF:$CF,MATCH($A69,[1]Hitters!$A:$A,0)))/0.75*($M69+RIGHT(AB$4,4)*1-RIGHT($AA$4,4)*1+10)*0.05),IF($D69=3,(AA69-MIN(0.75,0.25*(RIGHT(AB$4,4)*1-(RIGHT($AD$4,4)*1)+0.25)*(1-MIN(0.75,INDEX([1]Hitters!$CF:$CF,MATCH($A69,[1]Hitters!$A:$A,0)))/0.75*1)+INDEX([1]Hitters!$CF:$CF,MATCH($A69,[1]Hitters!$A:$A,0)))/0.75*($M69+RIGHT(AB$4,4)*1-RIGHT($AA$4,4)*1-27)*0.1),(AA69-MIN(0.75,0.25*(RIGHT(AB$4,4)*1-(RIGHT($AD$4,4)*1)+0.25)*(1-MIN(0.75,INDEX([1]Hitters!$CF:$CF,MATCH($A69,[1]Hitters!$A:$A,0)))/0.75*1)+INDEX([1]Hitters!$CF:$CF,MATCH($A69,[1]Hitters!$A:$A,0)))/0.75*($M69+RIGHT(AB$4,4)*1-RIGHT($AA$4,4)*1-20)*0.094)))))))</f>
        <v>0</v>
      </c>
      <c r="AC69" s="96">
        <f>IF($D69=0,0,IF($D69=1,INDEX([1]Pitchers!$FK:$FK,MATCH($A69,[1]Pitchers!$A:$A,0)),MAX(-16,IF($D69=2,AB69-MIN(0.75,0.25*(RIGHT(AC$4,4)*1-(RIGHT($AD$4,4)*1)+0.25)*(1-MIN(0.75,INDEX([1]Hitters!$CF:$CF,MATCH($A69,[1]Hitters!$A:$A,0)))/0.75*1)+INDEX([1]Hitters!$CF:$CF,MATCH($A69,[1]Hitters!$A:$A,0)))/0.75*1,IF($D69&gt;6,(AB69-MIN(0.75,0.25*(RIGHT(AC$4,4)*1-(RIGHT($AD$4,4)*1)+0.25)*(1-MIN(0.75,INDEX([1]Hitters!$CF:$CF,MATCH($A69,[1]Hitters!$A:$A,0)))/0.75*1)+INDEX([1]Hitters!$CF:$CF,MATCH($A69,[1]Hitters!$A:$A,0)))/0.75*($M69+RIGHT(AC$4,4)*1-RIGHT($AA$4,4)*1+10)*0.05),IF($D69=3,(AB69-MIN(0.75,0.25*(RIGHT(AC$4,4)*1-(RIGHT($AD$4,4)*1)+0.25)*(1-MIN(0.75,INDEX([1]Hitters!$CF:$CF,MATCH($A69,[1]Hitters!$A:$A,0)))/0.75*1)+INDEX([1]Hitters!$CF:$CF,MATCH($A69,[1]Hitters!$A:$A,0)))/0.75*($M69+RIGHT(AC$4,4)*1-RIGHT($AA$4,4)*1-27)*0.1),(AB69-MIN(0.75,0.25*(RIGHT(AC$4,4)*1-(RIGHT($AD$4,4)*1)+0.25)*(1-MIN(0.75,INDEX([1]Hitters!$CF:$CF,MATCH($A69,[1]Hitters!$A:$A,0)))/0.75*1)+INDEX([1]Hitters!$CF:$CF,MATCH($A69,[1]Hitters!$A:$A,0)))/0.75*($M69+RIGHT(AC$4,4)*1-RIGHT($AA$4,4)*1-20)*0.094)))))))</f>
        <v>0</v>
      </c>
      <c r="AD69" s="96">
        <f>IF($D69=0,0,IF($D69=1,INDEX([1]Pitchers!$FK:$FK,MATCH($A69,[1]Pitchers!$A:$A,0)),MAX(-16,IF($D69=2,AC69-MIN(0.75,0.25*(RIGHT(AD$4,4)*1-(RIGHT($AD$4,4)*1)+0.25)*(1-MIN(0.75,INDEX([1]Hitters!$CF:$CF,MATCH($A69,[1]Hitters!$A:$A,0)))/0.75*1)+INDEX([1]Hitters!$CF:$CF,MATCH($A69,[1]Hitters!$A:$A,0)))/0.75*1,IF($D69&gt;6,(AC69-MIN(0.75,0.25*(RIGHT(AD$4,4)*1-(RIGHT($AD$4,4)*1)+0.25)*(1-MIN(0.75,INDEX([1]Hitters!$CF:$CF,MATCH($A69,[1]Hitters!$A:$A,0)))/0.75*1)+INDEX([1]Hitters!$CF:$CF,MATCH($A69,[1]Hitters!$A:$A,0)))/0.75*($M69+RIGHT(AD$4,4)*1-RIGHT($AA$4,4)*1+10)*0.05),IF($D69=3,(AC69-MIN(0.75,0.25*(RIGHT(AD$4,4)*1-(RIGHT($AD$4,4)*1)+0.25)*(1-MIN(0.75,INDEX([1]Hitters!$CF:$CF,MATCH($A69,[1]Hitters!$A:$A,0)))/0.75*1)+INDEX([1]Hitters!$CF:$CF,MATCH($A69,[1]Hitters!$A:$A,0)))/0.75*($M69+RIGHT(AD$4,4)*1-RIGHT($AA$4,4)*1-27)*0.1),(AC69-MIN(0.75,0.25*(RIGHT(AD$4,4)*1-(RIGHT($AD$4,4)*1)+0.25)*(1-MIN(0.75,INDEX([1]Hitters!$CF:$CF,MATCH($A69,[1]Hitters!$A:$A,0)))/0.75*1)+INDEX([1]Hitters!$CF:$CF,MATCH($A69,[1]Hitters!$A:$A,0)))/0.75*($M69+RIGHT(AD$4,4)*1-RIGHT($AA$4,4)*1-20)*0.094)))))))</f>
        <v>0</v>
      </c>
      <c r="AE69" s="96">
        <f>IF($D69=0,0,IF($D69=1,INDEX([1]Pitchers!$FK:$FK,MATCH($A69,[1]Pitchers!$A:$A,0)),MAX(-16,IF($D69=2,AD69-MIN(0.75,0.25*(RIGHT(AE$4,4)*1-(RIGHT($AD$4,4)*1)+0.25)*(1-MIN(0.75,INDEX([1]Hitters!$CF:$CF,MATCH($A69,[1]Hitters!$A:$A,0)))/0.75*1)+INDEX([1]Hitters!$CF:$CF,MATCH($A69,[1]Hitters!$A:$A,0)))/0.75*1,IF($D69&gt;6,(AD69-MIN(0.75,0.25*(RIGHT(AE$4,4)*1-(RIGHT($AD$4,4)*1)+0.25)*(1-MIN(0.75,INDEX([1]Hitters!$CF:$CF,MATCH($A69,[1]Hitters!$A:$A,0)))/0.75*1)+INDEX([1]Hitters!$CF:$CF,MATCH($A69,[1]Hitters!$A:$A,0)))/0.75*($M69+RIGHT(AE$4,4)*1-RIGHT($AA$4,4)*1+10)*0.05),IF($D69=3,(AD69-MIN(0.75,0.25*(RIGHT(AE$4,4)*1-(RIGHT($AD$4,4)*1)+0.25)*(1-MIN(0.75,INDEX([1]Hitters!$CF:$CF,MATCH($A69,[1]Hitters!$A:$A,0)))/0.75*1)+INDEX([1]Hitters!$CF:$CF,MATCH($A69,[1]Hitters!$A:$A,0)))/0.75*($M69+RIGHT(AE$4,4)*1-RIGHT($AA$4,4)*1-27)*0.1),(AD69-MIN(0.75,0.25*(RIGHT(AE$4,4)*1-(RIGHT($AD$4,4)*1)+0.25)*(1-MIN(0.75,INDEX([1]Hitters!$CF:$CF,MATCH($A69,[1]Hitters!$A:$A,0)))/0.75*1)+INDEX([1]Hitters!$CF:$CF,MATCH($A69,[1]Hitters!$A:$A,0)))/0.75*($M69+RIGHT(AE$4,4)*1-RIGHT($AA$4,4)*1-20)*0.094)))))))</f>
        <v>0</v>
      </c>
      <c r="AF69" s="96">
        <f>IF($D69=0,0,IF($D69=1,INDEX([1]Pitchers!$FK:$FK,MATCH($A69,[1]Pitchers!$A:$A,0)),MAX(-16,IF($D69=2,AE69-MIN(0.75,0.25*(RIGHT(AF$4,4)*1-(RIGHT($AD$4,4)*1)+0.25)*(1-MIN(0.75,INDEX([1]Hitters!$CF:$CF,MATCH($A69,[1]Hitters!$A:$A,0)))/0.75*1)+INDEX([1]Hitters!$CF:$CF,MATCH($A69,[1]Hitters!$A:$A,0)))/0.75*1,IF($D69&gt;6,(AE69-MIN(0.75,0.25*(RIGHT(AF$4,4)*1-(RIGHT($AD$4,4)*1)+0.25)*(1-MIN(0.75,INDEX([1]Hitters!$CF:$CF,MATCH($A69,[1]Hitters!$A:$A,0)))/0.75*1)+INDEX([1]Hitters!$CF:$CF,MATCH($A69,[1]Hitters!$A:$A,0)))/0.75*($M69+RIGHT(AF$4,4)*1-RIGHT($AA$4,4)*1+10)*0.05),IF($D69=3,(AE69-MIN(0.75,0.25*(RIGHT(AF$4,4)*1-(RIGHT($AD$4,4)*1)+0.25)*(1-MIN(0.75,INDEX([1]Hitters!$CF:$CF,MATCH($A69,[1]Hitters!$A:$A,0)))/0.75*1)+INDEX([1]Hitters!$CF:$CF,MATCH($A69,[1]Hitters!$A:$A,0)))/0.75*($M69+RIGHT(AF$4,4)*1-RIGHT($AA$4,4)*1-27)*0.1),(AE69-MIN(0.75,0.25*(RIGHT(AF$4,4)*1-(RIGHT($AD$4,4)*1)+0.25)*(1-MIN(0.75,INDEX([1]Hitters!$CF:$CF,MATCH($A69,[1]Hitters!$A:$A,0)))/0.75*1)+INDEX([1]Hitters!$CF:$CF,MATCH($A69,[1]Hitters!$A:$A,0)))/0.75*($M69+RIGHT(AF$4,4)*1-RIGHT($AA$4,4)*1-20)*0.094)))))))</f>
        <v>0</v>
      </c>
      <c r="AG69" s="96">
        <f>IF($D69=0,0,IF($D69=1,INDEX([1]Pitchers!$FK:$FK,MATCH($A69,[1]Pitchers!$A:$A,0)),MAX(-16,IF($D69=2,AF69-MIN(0.75,0.25*(RIGHT(AG$4,4)*1-(RIGHT($AD$4,4)*1)+0.25)*(1-MIN(0.75,INDEX([1]Hitters!$CF:$CF,MATCH($A69,[1]Hitters!$A:$A,0)))/0.75*1)+INDEX([1]Hitters!$CF:$CF,MATCH($A69,[1]Hitters!$A:$A,0)))/0.75*1,IF($D69&gt;6,(AF69-MIN(0.75,0.25*(RIGHT(AG$4,4)*1-(RIGHT($AD$4,4)*1)+0.25)*(1-MIN(0.75,INDEX([1]Hitters!$CF:$CF,MATCH($A69,[1]Hitters!$A:$A,0)))/0.75*1)+INDEX([1]Hitters!$CF:$CF,MATCH($A69,[1]Hitters!$A:$A,0)))/0.75*($M69+RIGHT(AG$4,4)*1-RIGHT($AA$4,4)*1+10)*0.05),IF($D69=3,(AF69-MIN(0.75,0.25*(RIGHT(AG$4,4)*1-(RIGHT($AD$4,4)*1)+0.25)*(1-MIN(0.75,INDEX([1]Hitters!$CF:$CF,MATCH($A69,[1]Hitters!$A:$A,0)))/0.75*1)+INDEX([1]Hitters!$CF:$CF,MATCH($A69,[1]Hitters!$A:$A,0)))/0.75*($M69+RIGHT(AG$4,4)*1-RIGHT($AA$4,4)*1-27)*0.1),(AF69-MIN(0.75,0.25*(RIGHT(AG$4,4)*1-(RIGHT($AD$4,4)*1)+0.25)*(1-MIN(0.75,INDEX([1]Hitters!$CF:$CF,MATCH($A69,[1]Hitters!$A:$A,0)))/0.75*1)+INDEX([1]Hitters!$CF:$CF,MATCH($A69,[1]Hitters!$A:$A,0)))/0.75*($M69+RIGHT(AG$4,4)*1-RIGHT($AA$4,4)*1-20)*0.094)))))))</f>
        <v>0</v>
      </c>
      <c r="AH69" s="96">
        <f>IF($D69=0,0,IF($D69=1,INDEX([1]Pitchers!$FK:$FK,MATCH($A69,[1]Pitchers!$A:$A,0)),MAX(-16,IF($D69=2,AG69-MIN(0.75,0.25*(RIGHT(AH$4,4)*1-(RIGHT($AD$4,4)*1)+0.25)*(1-MIN(0.75,INDEX([1]Hitters!$CF:$CF,MATCH($A69,[1]Hitters!$A:$A,0)))/0.75*1)+INDEX([1]Hitters!$CF:$CF,MATCH($A69,[1]Hitters!$A:$A,0)))/0.75*1,IF($D69&gt;6,(AG69-MIN(0.75,0.25*(RIGHT(AH$4,4)*1-(RIGHT($AD$4,4)*1)+0.25)*(1-MIN(0.75,INDEX([1]Hitters!$CF:$CF,MATCH($A69,[1]Hitters!$A:$A,0)))/0.75*1)+INDEX([1]Hitters!$CF:$CF,MATCH($A69,[1]Hitters!$A:$A,0)))/0.75*($M69+RIGHT(AH$4,4)*1-RIGHT($AA$4,4)*1+10)*0.05),IF($D69=3,(AG69-MIN(0.75,0.25*(RIGHT(AH$4,4)*1-(RIGHT($AD$4,4)*1)+0.25)*(1-MIN(0.75,INDEX([1]Hitters!$CF:$CF,MATCH($A69,[1]Hitters!$A:$A,0)))/0.75*1)+INDEX([1]Hitters!$CF:$CF,MATCH($A69,[1]Hitters!$A:$A,0)))/0.75*($M69+RIGHT(AH$4,4)*1-RIGHT($AA$4,4)*1-27)*0.1),(AG69-MIN(0.75,0.25*(RIGHT(AH$4,4)*1-(RIGHT($AD$4,4)*1)+0.25)*(1-MIN(0.75,INDEX([1]Hitters!$CF:$CF,MATCH($A69,[1]Hitters!$A:$A,0)))/0.75*1)+INDEX([1]Hitters!$CF:$CF,MATCH($A69,[1]Hitters!$A:$A,0)))/0.75*($M69+RIGHT(AH$4,4)*1-RIGHT($AA$4,4)*1-20)*0.094)))))))</f>
        <v>0</v>
      </c>
      <c r="AI69" s="96">
        <f>IF($D69=0,0,IF($D69=1,INDEX([1]Pitchers!$FK:$FK,MATCH($A69,[1]Pitchers!$A:$A,0)),MAX(-16,IF($D69=2,AH69-MIN(0.75,0.25*(RIGHT(AI$4,4)*1-(RIGHT($AD$4,4)*1)+0.25)*(1-MIN(0.75,INDEX([1]Hitters!$CF:$CF,MATCH($A69,[1]Hitters!$A:$A,0)))/0.75*1)+INDEX([1]Hitters!$CF:$CF,MATCH($A69,[1]Hitters!$A:$A,0)))/0.75*1,IF($D69&gt;6,(AH69-MIN(0.75,0.25*(RIGHT(AI$4,4)*1-(RIGHT($AD$4,4)*1)+0.25)*(1-MIN(0.75,INDEX([1]Hitters!$CF:$CF,MATCH($A69,[1]Hitters!$A:$A,0)))/0.75*1)+INDEX([1]Hitters!$CF:$CF,MATCH($A69,[1]Hitters!$A:$A,0)))/0.75*($M69+RIGHT(AI$4,4)*1-RIGHT($AA$4,4)*1+10)*0.05),IF($D69=3,(AH69-MIN(0.75,0.25*(RIGHT(AI$4,4)*1-(RIGHT($AD$4,4)*1)+0.25)*(1-MIN(0.75,INDEX([1]Hitters!$CF:$CF,MATCH($A69,[1]Hitters!$A:$A,0)))/0.75*1)+INDEX([1]Hitters!$CF:$CF,MATCH($A69,[1]Hitters!$A:$A,0)))/0.75*($M69+RIGHT(AI$4,4)*1-RIGHT($AA$4,4)*1-27)*0.1),(AH69-MIN(0.75,0.25*(RIGHT(AI$4,4)*1-(RIGHT($AD$4,4)*1)+0.25)*(1-MIN(0.75,INDEX([1]Hitters!$CF:$CF,MATCH($A69,[1]Hitters!$A:$A,0)))/0.75*1)+INDEX([1]Hitters!$CF:$CF,MATCH($A69,[1]Hitters!$A:$A,0)))/0.75*($M69+RIGHT(AI$4,4)*1-RIGHT($AA$4,4)*1-20)*0.094)))))))</f>
        <v>0</v>
      </c>
      <c r="AJ69" s="96">
        <f>IF($D69=0,0,IF($D69=1,INDEX([1]Pitchers!$FK:$FK,MATCH($A69,[1]Pitchers!$A:$A,0)),MAX(-16,IF($D69=2,AI69-MIN(0.75,0.25*(RIGHT(AJ$4,4)*1-(RIGHT($AD$4,4)*1)+0.25)*(1-MIN(0.75,INDEX([1]Hitters!$CF:$CF,MATCH($A69,[1]Hitters!$A:$A,0)))/0.75*1)+INDEX([1]Hitters!$CF:$CF,MATCH($A69,[1]Hitters!$A:$A,0)))/0.75*1,IF($D69&gt;6,(AI69-MIN(0.75,0.25*(RIGHT(AJ$4,4)*1-(RIGHT($AD$4,4)*1)+0.25)*(1-MIN(0.75,INDEX([1]Hitters!$CF:$CF,MATCH($A69,[1]Hitters!$A:$A,0)))/0.75*1)+INDEX([1]Hitters!$CF:$CF,MATCH($A69,[1]Hitters!$A:$A,0)))/0.75*($M69+RIGHT(AJ$4,4)*1-RIGHT($AA$4,4)*1+10)*0.05),IF($D69=3,(AI69-MIN(0.75,0.25*(RIGHT(AJ$4,4)*1-(RIGHT($AD$4,4)*1)+0.25)*(1-MIN(0.75,INDEX([1]Hitters!$CF:$CF,MATCH($A69,[1]Hitters!$A:$A,0)))/0.75*1)+INDEX([1]Hitters!$CF:$CF,MATCH($A69,[1]Hitters!$A:$A,0)))/0.75*($M69+RIGHT(AJ$4,4)*1-RIGHT($AA$4,4)*1-27)*0.1),(AI69-MIN(0.75,0.25*(RIGHT(AJ$4,4)*1-(RIGHT($AD$4,4)*1)+0.25)*(1-MIN(0.75,INDEX([1]Hitters!$CF:$CF,MATCH($A69,[1]Hitters!$A:$A,0)))/0.75*1)+INDEX([1]Hitters!$CF:$CF,MATCH($A69,[1]Hitters!$A:$A,0)))/0.75*($M69+RIGHT(AJ$4,4)*1-RIGHT($AA$4,4)*1-20)*0.094)))))))</f>
        <v>0</v>
      </c>
      <c r="AK69" s="96">
        <f>IF($D69=0,0,IF($D69=1,INDEX([1]Pitchers!$FK:$FK,MATCH($A69,[1]Pitchers!$A:$A,0)),MAX(-16,IF($D69=2,AJ69-MIN(0.75,0.25*(RIGHT(AK$4,4)*1-(RIGHT($AD$4,4)*1)+0.25)*(1-MIN(0.75,INDEX([1]Hitters!$CF:$CF,MATCH($A69,[1]Hitters!$A:$A,0)))/0.75*1)+INDEX([1]Hitters!$CF:$CF,MATCH($A69,[1]Hitters!$A:$A,0)))/0.75*1,IF($D69&gt;6,(AJ69-MIN(0.75,0.25*(RIGHT(AK$4,4)*1-(RIGHT($AD$4,4)*1)+0.25)*(1-MIN(0.75,INDEX([1]Hitters!$CF:$CF,MATCH($A69,[1]Hitters!$A:$A,0)))/0.75*1)+INDEX([1]Hitters!$CF:$CF,MATCH($A69,[1]Hitters!$A:$A,0)))/0.75*($M69+RIGHT(AK$4,4)*1-RIGHT($AA$4,4)*1+10)*0.05),IF($D69=3,(AJ69-MIN(0.75,0.25*(RIGHT(AK$4,4)*1-(RIGHT($AD$4,4)*1)+0.25)*(1-MIN(0.75,INDEX([1]Hitters!$CF:$CF,MATCH($A69,[1]Hitters!$A:$A,0)))/0.75*1)+INDEX([1]Hitters!$CF:$CF,MATCH($A69,[1]Hitters!$A:$A,0)))/0.75*($M69+RIGHT(AK$4,4)*1-RIGHT($AA$4,4)*1-27)*0.1),(AJ69-MIN(0.75,0.25*(RIGHT(AK$4,4)*1-(RIGHT($AD$4,4)*1)+0.25)*(1-MIN(0.75,INDEX([1]Hitters!$CF:$CF,MATCH($A69,[1]Hitters!$A:$A,0)))/0.75*1)+INDEX([1]Hitters!$CF:$CF,MATCH($A69,[1]Hitters!$A:$A,0)))/0.75*($M69+RIGHT(AK$4,4)*1-RIGHT($AA$4,4)*1-20)*0.094)))))))</f>
        <v>0</v>
      </c>
      <c r="AL69" s="96">
        <f>IF($D69=0,0,IF($D69=1,INDEX([1]Pitchers!$FK:$FK,MATCH($A69,[1]Pitchers!$A:$A,0)),MAX(-16,IF($D69=2,AK69-MIN(0.75,0.25*(RIGHT(AL$4,4)*1-(RIGHT($AD$4,4)*1)+0.25)*(1-MIN(0.75,INDEX([1]Hitters!$CF:$CF,MATCH($A69,[1]Hitters!$A:$A,0)))/0.75*1)+INDEX([1]Hitters!$CF:$CF,MATCH($A69,[1]Hitters!$A:$A,0)))/0.75*1,IF($D69&gt;6,(AK69-MIN(0.75,0.25*(RIGHT(AL$4,4)*1-(RIGHT($AD$4,4)*1)+0.25)*(1-MIN(0.75,INDEX([1]Hitters!$CF:$CF,MATCH($A69,[1]Hitters!$A:$A,0)))/0.75*1)+INDEX([1]Hitters!$CF:$CF,MATCH($A69,[1]Hitters!$A:$A,0)))/0.75*($M69+RIGHT(AL$4,4)*1-RIGHT($AA$4,4)*1+10)*0.05),IF($D69=3,(AK69-MIN(0.75,0.25*(RIGHT(AL$4,4)*1-(RIGHT($AD$4,4)*1)+0.25)*(1-MIN(0.75,INDEX([1]Hitters!$CF:$CF,MATCH($A69,[1]Hitters!$A:$A,0)))/0.75*1)+INDEX([1]Hitters!$CF:$CF,MATCH($A69,[1]Hitters!$A:$A,0)))/0.75*($M69+RIGHT(AL$4,4)*1-RIGHT($AA$4,4)*1-27)*0.1),(AK69-MIN(0.75,0.25*(RIGHT(AL$4,4)*1-(RIGHT($AD$4,4)*1)+0.25)*(1-MIN(0.75,INDEX([1]Hitters!$CF:$CF,MATCH($A69,[1]Hitters!$A:$A,0)))/0.75*1)+INDEX([1]Hitters!$CF:$CF,MATCH($A69,[1]Hitters!$A:$A,0)))/0.75*($M69+RIGHT(AL$4,4)*1-RIGHT($AA$4,4)*1-20)*0.094)))))))</f>
        <v>0</v>
      </c>
      <c r="AM69" s="98">
        <f>MAX(IF($D69=0,20,IF($D69=1,60,150)),MAX(0,IF($D69&gt;1,INDEX([1]Hitters!$ER:$ER,MATCH($A69,[1]Hitters!$A:$A,0))*(0.4+MAX(0,0.6*MIN(1,(IF(O69="",0,(((4.25+(O69-0.263)*4.2)^(((4.25+(O69-0.263)*4.2)+(4.25-AA69*600/600*4.2/600))^0.285))/((4.25+(O69-0.263)*4.2)^(((4.25+(O69-0.263)*4.2)+(4.25-AA69*600/600*4.2/600))^0.285)+(4.25-AA69*600/600*4.2/600)^(((4.25+(O69-0.263)*4.2)+(4.25-AA69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69,[1]Pitchers!$A:$A,0))))*IF($D69&lt;2,(0.4+0.6*MAX(0,MIN(1,IF($D69=0,((4.25)^(((4.25)+(4.25-(4-O69)*4.25/4*1/9))^0.285)/((4.25)^(((4.25)+(4.25-(4-O69)*4.25/4*1/9))^0.285)+(4.25-(4-O69)*4.25/4*1/9)^(((4.25)+(4.25-(4-O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69)))/0.5345*0.0009131+0.0104414*(3.74-MIN(3.74,O69)))*50,(((4.25+(AA69-0.263)*0.32*198*MAX(6,198/33)/198)^(((4.25+(AA69-0.263)*0.32*198*MAX(6,198/33)/198)+(4.25-(4-O69)*4.25/4*MAX(6,198/33)/9))^0.285)/((4.25+(AA69-0.263)*0.32*198*MAX(6,198/33)/198)^(((4.25+(AA69-0.263)*0.32*198*MAX(6,198/33)/198)+(4.25-(4-O69)*4.25/4*MAX(6,198/33)/9))^0.285)+(4.25-(4-O69)*4.25/4*MAX(6,198/33)/9)^(((4.25+(AA69-0.263)*0.32*198*MAX(6,198/33)/198)+(4.25-(4-O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,1))</f>
        <v>43.462658518844449</v>
      </c>
      <c r="AN69" s="98">
        <f t="shared" ref="AN69:AN99" si="138">IF($D69&lt;2,MAX(IF($D69=1,60,20),IF($D69&lt;2,(AM69/(0.4+0.6*MAX(0,MIN(1,IF($D69=0,((4.25)^(((4.25)+(4.25-(4-O69)*4.25/4*1/9))^0.285)/((4.25)^(((4.25)+(4.25-(4-O69)*4.25/4*1/9))^0.285)+(4.25-(4-O69)*4.25/4*1/9)^(((4.25)+(4.25-(4-O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69)))/0.5345*0.0009131+0.0104414*(3.74-MIN(3.74,O69)))*50,(((4.25+(AA69-0.263)*0.32*198*MAX(6,198/33)/198)^(((4.25+(AA69-0.263)*0.32*198*MAX(6,198/33)/198)+(4.25-(4-O69)*4.25/4*MAX(6,198/33)/9))^0.285)/((4.25+(AA69-0.263)*0.32*198*MAX(6,198/33)/198)^(((4.25+(AA69-0.263)*0.32*198*MAX(6,198/33)/198)+(4.25-(4-O69)*4.25/4*MAX(6,198/33)/9))^0.285)+(4.25-(4-O69)*4.25/4*MAX(6,198/33)/9)^(((4.25+(AA69-0.263)*0.32*198*MAX(6,198/33)/198)+(4.25-(4-O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-IF($M69+AN$4-LEFT($BA$4,4)*1&gt;30,IF($D69=0,2/3,2)*MAX(0,$M69+AN$4-LEFT($BA$4,4)*1-30),0))*(0.4+0.6*MAX(0,MIN(1,IF($D69=0,((4.25)^(((4.25)+(4.25-(4-P69)*4.25/4*1/9))^0.285)/((4.25)^(((4.25)+(4.25-(4-P69)*4.25/4*1/9))^0.285)+(4.25-(4-P69)*4.25/4*1/9)^(((4.25)+(4.25-(4-P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P69)))/0.5345*0.0009131+0.0104414*(3.74-MIN(3.74,P69)))*50,(((4.25+(AB69-0.263)*0.32*198*MAX(6,198/33)/198)^(((4.25+(AB69-0.263)*0.32*198*MAX(6,198/33)/198)+(4.25-(4-P69)*4.25/4*MAX(6,198/33)/9))^0.285)/((4.25+(AB69-0.263)*0.32*198*MAX(6,198/33)/198)^(((4.25+(AB69-0.263)*0.32*198*MAX(6,198/33)/198)+(4.25-(4-P69)*4.25/4*MAX(6,198/33)/9))^0.285)+(4.25-(4-P69)*4.25/4*MAX(6,198/33)/9)^(((4.25+(AB69-0.263)*0.32*198*MAX(6,198/33)/198)+(4.25-(4-P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)),MAX(150,((AM69/(0.4+MAX(0,0.6*MIN(1,(IF(O69="",0,(((4.25+(O69-0.263)*4.2)^(((4.25+(O69-0.263)*4.2)+(4.25-AA69*600/600*4.2/600))^0.285))/((4.25+(O69-0.263)*4.2)^(((4.25+(O69-0.263)*4.2)+(4.25-AA69*600/600*4.2/600))^0.285)+(4.25-AA69*600/600*4.2/600)^(((4.25+(O69-0.263)*4.2)+(4.25-AA69*600/600*4.2/600))^0.285))-0.5)*600/4.2-(((4.25+(0.23-0.263)*4.2)^(((4.25+(0.23-0.263)*4.2)+4.25)^0.285))/((4.25+(0.23-0.263)*4.2)^(((4.25+(0.23-0.263)*4.2)+4.25)^0.285)+4.25^(((4.25+(0.23-0.263)*4.2)+4.25)^0.285))-0.5)*600/4.2)/600)/0.003614)))-4*MAX(0,$M69+AN$4-LEFT($BA$4,4)*1-30))*(0.4+MAX(0,0.6*MIN(1,(IF(P69="",0,(((4.25+(P69-0.263)*4.2)^(((4.25+(P69-0.263)*4.2)+(4.25-AB69*600/600*4.2/600))^0.285))/((4.25+(P69-0.263)*4.2)^(((4.25+(P69-0.263)*4.2)+(4.25-AB69*600/600*4.2/600))^0.285)+(4.25-AB69*600/600*4.2/600)^(((4.25+(P69-0.263)*4.2)+(4.25-AB69*600/600*4.2/600))^0.285))-0.5)*600/4.2-(((4.25+(0.23-0.263)*4.2)^(((4.25+(0.23-0.263)*4.2)+4.25)^0.285))/((4.25+(0.23-0.263)*4.2)^(((4.25+(0.23-0.263)*4.2)+4.25)^0.285)+4.25^(((4.25+(0.23-0.263)*4.2)+4.25)^0.285))-0.5)*600/4.2)/600)/0.003614))))))</f>
        <v>40.93488074106677</v>
      </c>
      <c r="AO69" s="98">
        <f t="shared" ref="AO69:AO99" si="139">IF($D69&lt;2,MAX(IF($D69=1,60,20),IF($D69&lt;2,(AN69/(0.4+0.6*MAX(0,MIN(1,IF($D69=0,((4.25)^(((4.25)+(4.25-(4-P69)*4.25/4*1/9))^0.285)/((4.25)^(((4.25)+(4.25-(4-P69)*4.25/4*1/9))^0.285)+(4.25-(4-P69)*4.25/4*1/9)^(((4.25)+(4.25-(4-P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P69)))/0.5345*0.0009131+0.0104414*(3.74-MIN(3.74,P69)))*50,(((4.25+(AB69-0.263)*0.32*198*MAX(6,198/33)/198)^(((4.25+(AB69-0.263)*0.32*198*MAX(6,198/33)/198)+(4.25-(4-P69)*4.25/4*MAX(6,198/33)/9))^0.285)/((4.25+(AB69-0.263)*0.32*198*MAX(6,198/33)/198)^(((4.25+(AB69-0.263)*0.32*198*MAX(6,198/33)/198)+(4.25-(4-P69)*4.25/4*MAX(6,198/33)/9))^0.285)+(4.25-(4-P69)*4.25/4*MAX(6,198/33)/9)^(((4.25+(AB69-0.263)*0.32*198*MAX(6,198/33)/198)+(4.25-(4-P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-IF($M69+AO$4-LEFT($BA$4,4)*1&gt;30,IF($D69=0,2/3,2)*MAX(0,$M69+AO$4-LEFT($BA$4,4)*1-30),0))*(0.4+0.6*MAX(0,MIN(1,IF($D69=0,((4.25)^(((4.25)+(4.25-(4-Q69)*4.25/4*1/9))^0.285)/((4.25)^(((4.25)+(4.25-(4-Q69)*4.25/4*1/9))^0.285)+(4.25-(4-Q69)*4.25/4*1/9)^(((4.25)+(4.25-(4-Q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Q69)))/0.5345*0.0009131+0.0104414*(3.74-MIN(3.74,Q69)))*50,(((4.25+(AC69-0.263)*0.32*198*MAX(6,198/33)/198)^(((4.25+(AC69-0.263)*0.32*198*MAX(6,198/33)/198)+(4.25-(4-Q69)*4.25/4*MAX(6,198/33)/9))^0.285)/((4.25+(AC69-0.263)*0.32*198*MAX(6,198/33)/198)^(((4.25+(AC69-0.263)*0.32*198*MAX(6,198/33)/198)+(4.25-(4-Q69)*4.25/4*MAX(6,198/33)/9))^0.285)+(4.25-(4-Q69)*4.25/4*MAX(6,198/33)/9)^(((4.25+(AC69-0.263)*0.32*198*MAX(6,198/33)/198)+(4.25-(4-Q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)),MAX(150,((AN69/(0.4+MAX(0,0.6*MIN(1,(IF(P69="",0,(((4.25+(P69-0.263)*4.2)^(((4.25+(P69-0.263)*4.2)+(4.25-AB69*600/600*4.2/600))^0.285))/((4.25+(P69-0.263)*4.2)^(((4.25+(P69-0.263)*4.2)+(4.25-AB69*600/600*4.2/600))^0.285)+(4.25-AB69*600/600*4.2/600)^(((4.25+(P69-0.263)*4.2)+(4.25-AB69*600/600*4.2/600))^0.285))-0.5)*600/4.2-(((4.25+(0.23-0.263)*4.2)^(((4.25+(0.23-0.263)*4.2)+4.25)^0.285))/((4.25+(0.23-0.263)*4.2)^(((4.25+(0.23-0.263)*4.2)+4.25)^0.285)+4.25^(((4.25+(0.23-0.263)*4.2)+4.25)^0.285))-0.5)*600/4.2)/600)/0.003614)))-4*MAX(0,$M69+AO$4-LEFT($BA$4,4)*1-30))*(0.4+MAX(0,0.6*MIN(1,(IF(Q69="",0,(((4.25+(Q69-0.263)*4.2)^(((4.25+(Q69-0.263)*4.2)+(4.25-AC69*600/600*4.2/600))^0.285))/((4.25+(Q69-0.263)*4.2)^(((4.25+(Q69-0.263)*4.2)+(4.25-AC69*600/600*4.2/600))^0.285)+(4.25-AC69*600/600*4.2/600)^(((4.25+(Q69-0.263)*4.2)+(4.25-AC69*600/600*4.2/600))^0.285))-0.5)*600/4.2-(((4.25+(0.23-0.263)*4.2)^(((4.25+(0.23-0.263)*4.2)+4.25)^0.285))/((4.25+(0.23-0.263)*4.2)^(((4.25+(0.23-0.263)*4.2)+4.25)^0.285)+4.25^(((4.25+(0.23-0.263)*4.2)+4.25)^0.285))-0.5)*600/4.2)/600)/0.003614))))))</f>
        <v>37.740436296622427</v>
      </c>
      <c r="AP69" s="98">
        <f t="shared" ref="AP69:AP99" si="140">IF($D69&lt;2,MAX(IF($D69=1,60,20),IF($D69&lt;2,(AO69/(0.4+0.6*MAX(0,MIN(1,IF($D69=0,((4.25)^(((4.25)+(4.25-(4-Q69)*4.25/4*1/9))^0.285)/((4.25)^(((4.25)+(4.25-(4-Q69)*4.25/4*1/9))^0.285)+(4.25-(4-Q69)*4.25/4*1/9)^(((4.25)+(4.25-(4-Q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Q69)))/0.5345*0.0009131+0.0104414*(3.74-MIN(3.74,Q69)))*50,(((4.25+(AC69-0.263)*0.32*198*MAX(6,198/33)/198)^(((4.25+(AC69-0.263)*0.32*198*MAX(6,198/33)/198)+(4.25-(4-Q69)*4.25/4*MAX(6,198/33)/9))^0.285)/((4.25+(AC69-0.263)*0.32*198*MAX(6,198/33)/198)^(((4.25+(AC69-0.263)*0.32*198*MAX(6,198/33)/198)+(4.25-(4-Q69)*4.25/4*MAX(6,198/33)/9))^0.285)+(4.25-(4-Q69)*4.25/4*MAX(6,198/33)/9)^(((4.25+(AC69-0.263)*0.32*198*MAX(6,198/33)/198)+(4.25-(4-Q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-IF($M69+AP$4-LEFT($BA$4,4)*1&gt;30,IF($D69=0,2/3,2)*MAX(0,$M69+AP$4-LEFT($BA$4,4)*1-30),0))*(0.4+0.6*MAX(0,MIN(1,IF($D69=0,((4.25)^(((4.25)+(4.25-(4-R69)*4.25/4*1/9))^0.285)/((4.25)^(((4.25)+(4.25-(4-R69)*4.25/4*1/9))^0.285)+(4.25-(4-R69)*4.25/4*1/9)^(((4.25)+(4.25-(4-R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R69)))/0.5345*0.0009131+0.0104414*(3.74-MIN(3.74,R69)))*50,(((4.25+(AD69-0.263)*0.32*198*MAX(6,198/33)/198)^(((4.25+(AD69-0.263)*0.32*198*MAX(6,198/33)/198)+(4.25-(4-R69)*4.25/4*MAX(6,198/33)/9))^0.285)/((4.25+(AD69-0.263)*0.32*198*MAX(6,198/33)/198)^(((4.25+(AD69-0.263)*0.32*198*MAX(6,198/33)/198)+(4.25-(4-R69)*4.25/4*MAX(6,198/33)/9))^0.285)+(4.25-(4-R69)*4.25/4*MAX(6,198/33)/9)^(((4.25+(AD69-0.263)*0.32*198*MAX(6,198/33)/198)+(4.25-(4-R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)),MAX(150,((AO69/(0.4+MAX(0,0.6*MIN(1,(IF(Q69="",0,(((4.25+(Q69-0.263)*4.2)^(((4.25+(Q69-0.263)*4.2)+(4.25-AC69*600/600*4.2/600))^0.285))/((4.25+(Q69-0.263)*4.2)^(((4.25+(Q69-0.263)*4.2)+(4.25-AC69*600/600*4.2/600))^0.285)+(4.25-AC69*600/600*4.2/600)^(((4.25+(Q69-0.263)*4.2)+(4.25-AC69*600/600*4.2/600))^0.285))-0.5)*600/4.2-(((4.25+(0.23-0.263)*4.2)^(((4.25+(0.23-0.263)*4.2)+4.25)^0.285))/((4.25+(0.23-0.263)*4.2)^(((4.25+(0.23-0.263)*4.2)+4.25)^0.285)+4.25^(((4.25+(0.23-0.263)*4.2)+4.25)^0.285))-0.5)*600/4.2)/600)/0.003614)))-4*MAX(0,$M69+AP$4-LEFT($BA$4,4)*1-30))*(0.4+MAX(0,0.6*MIN(1,(IF(R69="",0,(((4.25+(R69-0.263)*4.2)^(((4.25+(R69-0.263)*4.2)+(4.25-AD69*600/600*4.2/600))^0.285))/((4.25+(R69-0.263)*4.2)^(((4.25+(R69-0.263)*4.2)+(4.25-AD69*600/600*4.2/600))^0.285)+(4.25-AD69*600/600*4.2/600)^(((4.25+(R69-0.263)*4.2)+(4.25-AD69*600/600*4.2/600))^0.285))-0.5)*600/4.2-(((4.25+(0.23-0.263)*4.2)^(((4.25+(0.23-0.263)*4.2)+4.25)^0.285))/((4.25+(0.23-0.263)*4.2)^(((4.25+(0.23-0.263)*4.2)+4.25)^0.285)+4.25^(((4.25+(0.23-0.263)*4.2)+4.25)^0.285))-0.5)*600/4.2)/600)/0.003614))))))</f>
        <v>20</v>
      </c>
      <c r="AQ69" s="98">
        <f t="shared" ref="AQ69:AQ99" si="141">IF($D69&lt;2,MAX(IF($D69=1,60,20),IF($D69&lt;2,(AP69/(0.4+0.6*MAX(0,MIN(1,IF($D69=0,((4.25)^(((4.25)+(4.25-(4-R69)*4.25/4*1/9))^0.285)/((4.25)^(((4.25)+(4.25-(4-R69)*4.25/4*1/9))^0.285)+(4.25-(4-R69)*4.25/4*1/9)^(((4.25)+(4.25-(4-R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R69)))/0.5345*0.0009131+0.0104414*(3.74-MIN(3.74,R69)))*50,(((4.25+(AD69-0.263)*0.32*198*MAX(6,198/33)/198)^(((4.25+(AD69-0.263)*0.32*198*MAX(6,198/33)/198)+(4.25-(4-R69)*4.25/4*MAX(6,198/33)/9))^0.285)/((4.25+(AD69-0.263)*0.32*198*MAX(6,198/33)/198)^(((4.25+(AD69-0.263)*0.32*198*MAX(6,198/33)/198)+(4.25-(4-R69)*4.25/4*MAX(6,198/33)/9))^0.285)+(4.25-(4-R69)*4.25/4*MAX(6,198/33)/9)^(((4.25+(AD69-0.263)*0.32*198*MAX(6,198/33)/198)+(4.25-(4-R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-IF($M69+AQ$4-LEFT($BA$4,4)*1&gt;30,IF($D69=0,2/3,2)*MAX(0,$M69+AQ$4-LEFT($BA$4,4)*1-30),0))*(0.4+0.6*MAX(0,MIN(1,IF($D69=0,((4.25)^(((4.25)+(4.25-(4-S69)*4.25/4*1/9))^0.285)/((4.25)^(((4.25)+(4.25-(4-S69)*4.25/4*1/9))^0.285)+(4.25-(4-S69)*4.25/4*1/9)^(((4.25)+(4.25-(4-S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S69)))/0.5345*0.0009131+0.0104414*(3.74-MIN(3.74,S69)))*50,(((4.25+(AE69-0.263)*0.32*198*MAX(6,198/33)/198)^(((4.25+(AE69-0.263)*0.32*198*MAX(6,198/33)/198)+(4.25-(4-S69)*4.25/4*MAX(6,198/33)/9))^0.285)/((4.25+(AE69-0.263)*0.32*198*MAX(6,198/33)/198)^(((4.25+(AE69-0.263)*0.32*198*MAX(6,198/33)/198)+(4.25-(4-S69)*4.25/4*MAX(6,198/33)/9))^0.285)+(4.25-(4-S69)*4.25/4*MAX(6,198/33)/9)^(((4.25+(AE69-0.263)*0.32*198*MAX(6,198/33)/198)+(4.25-(4-S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)),MAX(150,((AP69/(0.4+MAX(0,0.6*MIN(1,(IF(R69="",0,(((4.25+(R69-0.263)*4.2)^(((4.25+(R69-0.263)*4.2)+(4.25-AD69*600/600*4.2/600))^0.285))/((4.25+(R69-0.263)*4.2)^(((4.25+(R69-0.263)*4.2)+(4.25-AD69*600/600*4.2/600))^0.285)+(4.25-AD69*600/600*4.2/600)^(((4.25+(R69-0.263)*4.2)+(4.25-AD69*600/600*4.2/600))^0.285))-0.5)*600/4.2-(((4.25+(0.23-0.263)*4.2)^(((4.25+(0.23-0.263)*4.2)+4.25)^0.285))/((4.25+(0.23-0.263)*4.2)^(((4.25+(0.23-0.263)*4.2)+4.25)^0.285)+4.25^(((4.25+(0.23-0.263)*4.2)+4.25)^0.285))-0.5)*600/4.2)/600)/0.003614)))-4*MAX(0,$M69+AQ$4-LEFT($BA$4,4)*1-30))*(0.4+MAX(0,0.6*MIN(1,(IF(S69="",0,(((4.25+(S69-0.263)*4.2)^(((4.25+(S69-0.263)*4.2)+(4.25-AE69*600/600*4.2/600))^0.285))/((4.25+(S69-0.263)*4.2)^(((4.25+(S69-0.263)*4.2)+(4.25-AE69*600/600*4.2/600))^0.285)+(4.25-AE69*600/600*4.2/600)^(((4.25+(S69-0.263)*4.2)+(4.25-AE69*600/600*4.2/600))^0.285))-0.5)*600/4.2-(((4.25+(0.23-0.263)*4.2)^(((4.25+(0.23-0.263)*4.2)+4.25)^0.285))/((4.25+(0.23-0.263)*4.2)^(((4.25+(0.23-0.263)*4.2)+4.25)^0.285)+4.25^(((4.25+(0.23-0.263)*4.2)+4.25)^0.285))-0.5)*600/4.2)/600)/0.003614))))))</f>
        <v>20</v>
      </c>
      <c r="AR69" s="98">
        <f t="shared" ref="AR69:AR99" si="142">IF($D69&lt;2,MAX(IF($D69=1,60,20),IF($D69&lt;2,(AQ69/(0.4+0.6*MAX(0,MIN(1,IF($D69=0,((4.25)^(((4.25)+(4.25-(4-S69)*4.25/4*1/9))^0.285)/((4.25)^(((4.25)+(4.25-(4-S69)*4.25/4*1/9))^0.285)+(4.25-(4-S69)*4.25/4*1/9)^(((4.25)+(4.25-(4-S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S69)))/0.5345*0.0009131+0.0104414*(3.74-MIN(3.74,S69)))*50,(((4.25+(AE69-0.263)*0.32*198*MAX(6,198/33)/198)^(((4.25+(AE69-0.263)*0.32*198*MAX(6,198/33)/198)+(4.25-(4-S69)*4.25/4*MAX(6,198/33)/9))^0.285)/((4.25+(AE69-0.263)*0.32*198*MAX(6,198/33)/198)^(((4.25+(AE69-0.263)*0.32*198*MAX(6,198/33)/198)+(4.25-(4-S69)*4.25/4*MAX(6,198/33)/9))^0.285)+(4.25-(4-S69)*4.25/4*MAX(6,198/33)/9)^(((4.25+(AE69-0.263)*0.32*198*MAX(6,198/33)/198)+(4.25-(4-S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-IF($M69+AR$4-LEFT($BA$4,4)*1&gt;30,IF($D69=0,2/3,2)*MAX(0,$M69+AR$4-LEFT($BA$4,4)*1-30),0))*(0.4+0.6*MAX(0,MIN(1,IF($D69=0,((4.25)^(((4.25)+(4.25-(4-T69)*4.25/4*1/9))^0.285)/((4.25)^(((4.25)+(4.25-(4-T69)*4.25/4*1/9))^0.285)+(4.25-(4-T69)*4.25/4*1/9)^(((4.25)+(4.25-(4-T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T69)))/0.5345*0.0009131+0.0104414*(3.74-MIN(3.74,T69)))*50,(((4.25+(AF69-0.263)*0.32*198*MAX(6,198/33)/198)^(((4.25+(AF69-0.263)*0.32*198*MAX(6,198/33)/198)+(4.25-(4-T69)*4.25/4*MAX(6,198/33)/9))^0.285)/((4.25+(AF69-0.263)*0.32*198*MAX(6,198/33)/198)^(((4.25+(AF69-0.263)*0.32*198*MAX(6,198/33)/198)+(4.25-(4-T69)*4.25/4*MAX(6,198/33)/9))^0.285)+(4.25-(4-T69)*4.25/4*MAX(6,198/33)/9)^(((4.25+(AF69-0.263)*0.32*198*MAX(6,198/33)/198)+(4.25-(4-T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)),MAX(150,((AQ69/(0.4+MAX(0,0.6*MIN(1,(IF(S69="",0,(((4.25+(S69-0.263)*4.2)^(((4.25+(S69-0.263)*4.2)+(4.25-AE69*600/600*4.2/600))^0.285))/((4.25+(S69-0.263)*4.2)^(((4.25+(S69-0.263)*4.2)+(4.25-AE69*600/600*4.2/600))^0.285)+(4.25-AE69*600/600*4.2/600)^(((4.25+(S69-0.263)*4.2)+(4.25-AE69*600/600*4.2/600))^0.285))-0.5)*600/4.2-(((4.25+(0.23-0.263)*4.2)^(((4.25+(0.23-0.263)*4.2)+4.25)^0.285))/((4.25+(0.23-0.263)*4.2)^(((4.25+(0.23-0.263)*4.2)+4.25)^0.285)+4.25^(((4.25+(0.23-0.263)*4.2)+4.25)^0.285))-0.5)*600/4.2)/600)/0.003614)))-4*MAX(0,$M69+AR$4-LEFT($BA$4,4)*1-30))*(0.4+MAX(0,0.6*MIN(1,(IF(T69="",0,(((4.25+(T69-0.263)*4.2)^(((4.25+(T69-0.263)*4.2)+(4.25-AF69*600/600*4.2/600))^0.285))/((4.25+(T69-0.263)*4.2)^(((4.25+(T69-0.263)*4.2)+(4.25-AF69*600/600*4.2/600))^0.285)+(4.25-AF69*600/600*4.2/600)^(((4.25+(T69-0.263)*4.2)+(4.25-AF69*600/600*4.2/600))^0.285))-0.5)*600/4.2-(((4.25+(0.23-0.263)*4.2)^(((4.25+(0.23-0.263)*4.2)+4.25)^0.285))/((4.25+(0.23-0.263)*4.2)^(((4.25+(0.23-0.263)*4.2)+4.25)^0.285)+4.25^(((4.25+(0.23-0.263)*4.2)+4.25)^0.285))-0.5)*600/4.2)/600)/0.003614))))))</f>
        <v>20</v>
      </c>
      <c r="AS69" s="98">
        <f t="shared" ref="AS69:AS99" si="143">IF($D69&lt;2,MAX(IF($D69=1,60,20),IF($D69&lt;2,(AR69/(0.4+0.6*MAX(0,MIN(1,IF($D69=0,((4.25)^(((4.25)+(4.25-(4-T69)*4.25/4*1/9))^0.285)/((4.25)^(((4.25)+(4.25-(4-T69)*4.25/4*1/9))^0.285)+(4.25-(4-T69)*4.25/4*1/9)^(((4.25)+(4.25-(4-T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T69)))/0.5345*0.0009131+0.0104414*(3.74-MIN(3.74,T69)))*50,(((4.25+(AF69-0.263)*0.32*198*MAX(6,198/33)/198)^(((4.25+(AF69-0.263)*0.32*198*MAX(6,198/33)/198)+(4.25-(4-T69)*4.25/4*MAX(6,198/33)/9))^0.285)/((4.25+(AF69-0.263)*0.32*198*MAX(6,198/33)/198)^(((4.25+(AF69-0.263)*0.32*198*MAX(6,198/33)/198)+(4.25-(4-T69)*4.25/4*MAX(6,198/33)/9))^0.285)+(4.25-(4-T69)*4.25/4*MAX(6,198/33)/9)^(((4.25+(AF69-0.263)*0.32*198*MAX(6,198/33)/198)+(4.25-(4-T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-IF($M69+AS$4-LEFT($BA$4,4)*1&gt;30,IF($D69=0,2/3,2)*MAX(0,$M69+AS$4-LEFT($BA$4,4)*1-30),0))*(0.4+0.6*MAX(0,MIN(1,IF($D69=0,((4.25)^(((4.25)+(4.25-(4-U69)*4.25/4*1/9))^0.285)/((4.25)^(((4.25)+(4.25-(4-U69)*4.25/4*1/9))^0.285)+(4.25-(4-U69)*4.25/4*1/9)^(((4.25)+(4.25-(4-U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U69)))/0.5345*0.0009131+0.0104414*(3.74-MIN(3.74,U69)))*50,(((4.25+(AG69-0.263)*0.32*198*MAX(6,198/33)/198)^(((4.25+(AG69-0.263)*0.32*198*MAX(6,198/33)/198)+(4.25-(4-U69)*4.25/4*MAX(6,198/33)/9))^0.285)/((4.25+(AG69-0.263)*0.32*198*MAX(6,198/33)/198)^(((4.25+(AG69-0.263)*0.32*198*MAX(6,198/33)/198)+(4.25-(4-U69)*4.25/4*MAX(6,198/33)/9))^0.285)+(4.25-(4-U69)*4.25/4*MAX(6,198/33)/9)^(((4.25+(AG69-0.263)*0.32*198*MAX(6,198/33)/198)+(4.25-(4-U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)),MAX(150,((AR69/(0.4+MAX(0,0.6*MIN(1,(IF(T69="",0,(((4.25+(T69-0.263)*4.2)^(((4.25+(T69-0.263)*4.2)+(4.25-AF69*600/600*4.2/600))^0.285))/((4.25+(T69-0.263)*4.2)^(((4.25+(T69-0.263)*4.2)+(4.25-AF69*600/600*4.2/600))^0.285)+(4.25-AF69*600/600*4.2/600)^(((4.25+(T69-0.263)*4.2)+(4.25-AF69*600/600*4.2/600))^0.285))-0.5)*600/4.2-(((4.25+(0.23-0.263)*4.2)^(((4.25+(0.23-0.263)*4.2)+4.25)^0.285))/((4.25+(0.23-0.263)*4.2)^(((4.25+(0.23-0.263)*4.2)+4.25)^0.285)+4.25^(((4.25+(0.23-0.263)*4.2)+4.25)^0.285))-0.5)*600/4.2)/600)/0.003614)))-4*MAX(0,$M69+AS$4-LEFT($BA$4,4)*1-30))*(0.4+MAX(0,0.6*MIN(1,(IF(U69="",0,(((4.25+(U69-0.263)*4.2)^(((4.25+(U69-0.263)*4.2)+(4.25-AG69*600/600*4.2/600))^0.285))/((4.25+(U69-0.263)*4.2)^(((4.25+(U69-0.263)*4.2)+(4.25-AG69*600/600*4.2/600))^0.285)+(4.25-AG69*600/600*4.2/600)^(((4.25+(U69-0.263)*4.2)+(4.25-AG69*600/600*4.2/600))^0.285))-0.5)*600/4.2-(((4.25+(0.23-0.263)*4.2)^(((4.25+(0.23-0.263)*4.2)+4.25)^0.285))/((4.25+(0.23-0.263)*4.2)^(((4.25+(0.23-0.263)*4.2)+4.25)^0.285)+4.25^(((4.25+(0.23-0.263)*4.2)+4.25)^0.285))-0.5)*600/4.2)/600)/0.003614))))))</f>
        <v>20</v>
      </c>
      <c r="AT69" s="98">
        <f t="shared" ref="AT69:AT99" si="144">IF($D69&lt;2,MAX(IF($D69=1,60,20),IF($D69&lt;2,(AS69/(0.4+0.6*MAX(0,MIN(1,IF($D69=0,((4.25)^(((4.25)+(4.25-(4-U69)*4.25/4*1/9))^0.285)/((4.25)^(((4.25)+(4.25-(4-U69)*4.25/4*1/9))^0.285)+(4.25-(4-U69)*4.25/4*1/9)^(((4.25)+(4.25-(4-U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U69)))/0.5345*0.0009131+0.0104414*(3.74-MIN(3.74,U69)))*50,(((4.25+(AG69-0.263)*0.32*198*MAX(6,198/33)/198)^(((4.25+(AG69-0.263)*0.32*198*MAX(6,198/33)/198)+(4.25-(4-U69)*4.25/4*MAX(6,198/33)/9))^0.285)/((4.25+(AG69-0.263)*0.32*198*MAX(6,198/33)/198)^(((4.25+(AG69-0.263)*0.32*198*MAX(6,198/33)/198)+(4.25-(4-U69)*4.25/4*MAX(6,198/33)/9))^0.285)+(4.25-(4-U69)*4.25/4*MAX(6,198/33)/9)^(((4.25+(AG69-0.263)*0.32*198*MAX(6,198/33)/198)+(4.25-(4-U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-IF($M69+AT$4-LEFT($BA$4,4)*1&gt;30,IF($D69=0,2/3,2)*MAX(0,$M69+AT$4-LEFT($BA$4,4)*1-30),0))*(0.4+0.6*MAX(0,MIN(1,IF($D69=0,((4.25)^(((4.25)+(4.25-(4-V69)*4.25/4*1/9))^0.285)/((4.25)^(((4.25)+(4.25-(4-V69)*4.25/4*1/9))^0.285)+(4.25-(4-V69)*4.25/4*1/9)^(((4.25)+(4.25-(4-V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V69)))/0.5345*0.0009131+0.0104414*(3.74-MIN(3.74,V69)))*50,(((4.25+(AH69-0.263)*0.32*198*MAX(6,198/33)/198)^(((4.25+(AH69-0.263)*0.32*198*MAX(6,198/33)/198)+(4.25-(4-V69)*4.25/4*MAX(6,198/33)/9))^0.285)/((4.25+(AH69-0.263)*0.32*198*MAX(6,198/33)/198)^(((4.25+(AH69-0.263)*0.32*198*MAX(6,198/33)/198)+(4.25-(4-V69)*4.25/4*MAX(6,198/33)/9))^0.285)+(4.25-(4-V69)*4.25/4*MAX(6,198/33)/9)^(((4.25+(AH69-0.263)*0.32*198*MAX(6,198/33)/198)+(4.25-(4-V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)),MAX(150,((AS69/(0.4+MAX(0,0.6*MIN(1,(IF(U69="",0,(((4.25+(U69-0.263)*4.2)^(((4.25+(U69-0.263)*4.2)+(4.25-AG69*600/600*4.2/600))^0.285))/((4.25+(U69-0.263)*4.2)^(((4.25+(U69-0.263)*4.2)+(4.25-AG69*600/600*4.2/600))^0.285)+(4.25-AG69*600/600*4.2/600)^(((4.25+(U69-0.263)*4.2)+(4.25-AG69*600/600*4.2/600))^0.285))-0.5)*600/4.2-(((4.25+(0.23-0.263)*4.2)^(((4.25+(0.23-0.263)*4.2)+4.25)^0.285))/((4.25+(0.23-0.263)*4.2)^(((4.25+(0.23-0.263)*4.2)+4.25)^0.285)+4.25^(((4.25+(0.23-0.263)*4.2)+4.25)^0.285))-0.5)*600/4.2)/600)/0.003614)))-4*MAX(0,$M69+AT$4-LEFT($BA$4,4)*1-30))*(0.4+MAX(0,0.6*MIN(1,(IF(V69="",0,(((4.25+(V69-0.263)*4.2)^(((4.25+(V69-0.263)*4.2)+(4.25-AH69*600/600*4.2/600))^0.285))/((4.25+(V69-0.263)*4.2)^(((4.25+(V69-0.263)*4.2)+(4.25-AH69*600/600*4.2/600))^0.285)+(4.25-AH69*600/600*4.2/600)^(((4.25+(V69-0.263)*4.2)+(4.25-AH69*600/600*4.2/600))^0.285))-0.5)*600/4.2-(((4.25+(0.23-0.263)*4.2)^(((4.25+(0.23-0.263)*4.2)+4.25)^0.285))/((4.25+(0.23-0.263)*4.2)^(((4.25+(0.23-0.263)*4.2)+4.25)^0.285)+4.25^(((4.25+(0.23-0.263)*4.2)+4.25)^0.285))-0.5)*600/4.2)/600)/0.003614))))))</f>
        <v>20</v>
      </c>
      <c r="AU69" s="98">
        <f t="shared" ref="AU69:AU99" si="145">IF($D69&lt;2,MAX(IF($D69=1,60,20),IF($D69&lt;2,(AT69/(0.4+0.6*MAX(0,MIN(1,IF($D69=0,((4.25)^(((4.25)+(4.25-(4-V69)*4.25/4*1/9))^0.285)/((4.25)^(((4.25)+(4.25-(4-V69)*4.25/4*1/9))^0.285)+(4.25-(4-V69)*4.25/4*1/9)^(((4.25)+(4.25-(4-V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V69)))/0.5345*0.0009131+0.0104414*(3.74-MIN(3.74,V69)))*50,(((4.25+(AH69-0.263)*0.32*198*MAX(6,198/33)/198)^(((4.25+(AH69-0.263)*0.32*198*MAX(6,198/33)/198)+(4.25-(4-V69)*4.25/4*MAX(6,198/33)/9))^0.285)/((4.25+(AH69-0.263)*0.32*198*MAX(6,198/33)/198)^(((4.25+(AH69-0.263)*0.32*198*MAX(6,198/33)/198)+(4.25-(4-V69)*4.25/4*MAX(6,198/33)/9))^0.285)+(4.25-(4-V69)*4.25/4*MAX(6,198/33)/9)^(((4.25+(AH69-0.263)*0.32*198*MAX(6,198/33)/198)+(4.25-(4-V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-IF($M69+AU$4-LEFT($BA$4,4)*1&gt;30,IF($D69=0,2/3,2)*MAX(0,$M69+AU$4-LEFT($BA$4,4)*1-30),0))*(0.4+0.6*MAX(0,MIN(1,IF($D69=0,((4.25)^(((4.25)+(4.25-(4-W69)*4.25/4*1/9))^0.285)/((4.25)^(((4.25)+(4.25-(4-W69)*4.25/4*1/9))^0.285)+(4.25-(4-W69)*4.25/4*1/9)^(((4.25)+(4.25-(4-W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W69)))/0.5345*0.0009131+0.0104414*(3.74-MIN(3.74,W69)))*50,(((4.25+(AI69-0.263)*0.32*198*MAX(6,198/33)/198)^(((4.25+(AI69-0.263)*0.32*198*MAX(6,198/33)/198)+(4.25-(4-W69)*4.25/4*MAX(6,198/33)/9))^0.285)/((4.25+(AI69-0.263)*0.32*198*MAX(6,198/33)/198)^(((4.25+(AI69-0.263)*0.32*198*MAX(6,198/33)/198)+(4.25-(4-W69)*4.25/4*MAX(6,198/33)/9))^0.285)+(4.25-(4-W69)*4.25/4*MAX(6,198/33)/9)^(((4.25+(AI69-0.263)*0.32*198*MAX(6,198/33)/198)+(4.25-(4-W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)),MAX(150,((AT69/(0.4+MAX(0,0.6*MIN(1,(IF(V69="",0,(((4.25+(V69-0.263)*4.2)^(((4.25+(V69-0.263)*4.2)+(4.25-AH69*600/600*4.2/600))^0.285))/((4.25+(V69-0.263)*4.2)^(((4.25+(V69-0.263)*4.2)+(4.25-AH69*600/600*4.2/600))^0.285)+(4.25-AH69*600/600*4.2/600)^(((4.25+(V69-0.263)*4.2)+(4.25-AH69*600/600*4.2/600))^0.285))-0.5)*600/4.2-(((4.25+(0.23-0.263)*4.2)^(((4.25+(0.23-0.263)*4.2)+4.25)^0.285))/((4.25+(0.23-0.263)*4.2)^(((4.25+(0.23-0.263)*4.2)+4.25)^0.285)+4.25^(((4.25+(0.23-0.263)*4.2)+4.25)^0.285))-0.5)*600/4.2)/600)/0.003614)))-4*MAX(0,$M69+AU$4-LEFT($BA$4,4)*1-30))*(0.4+MAX(0,0.6*MIN(1,(IF(W69="",0,(((4.25+(W69-0.263)*4.2)^(((4.25+(W69-0.263)*4.2)+(4.25-AI69*600/600*4.2/600))^0.285))/((4.25+(W69-0.263)*4.2)^(((4.25+(W69-0.263)*4.2)+(4.25-AI69*600/600*4.2/600))^0.285)+(4.25-AI69*600/600*4.2/600)^(((4.25+(W69-0.263)*4.2)+(4.25-AI69*600/600*4.2/600))^0.285))-0.5)*600/4.2-(((4.25+(0.23-0.263)*4.2)^(((4.25+(0.23-0.263)*4.2)+4.25)^0.285))/((4.25+(0.23-0.263)*4.2)^(((4.25+(0.23-0.263)*4.2)+4.25)^0.285)+4.25^(((4.25+(0.23-0.263)*4.2)+4.25)^0.285))-0.5)*600/4.2)/600)/0.003614))))))</f>
        <v>20</v>
      </c>
      <c r="AV69" s="98">
        <f t="shared" ref="AV69:AV99" si="146">IF($D69&lt;2,MAX(IF($D69=1,60,20),IF($D69&lt;2,(AU69/(0.4+0.6*MAX(0,MIN(1,IF($D69=0,((4.25)^(((4.25)+(4.25-(4-W69)*4.25/4*1/9))^0.285)/((4.25)^(((4.25)+(4.25-(4-W69)*4.25/4*1/9))^0.285)+(4.25-(4-W69)*4.25/4*1/9)^(((4.25)+(4.25-(4-W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W69)))/0.5345*0.0009131+0.0104414*(3.74-MIN(3.74,W69)))*50,(((4.25+(AI69-0.263)*0.32*198*MAX(6,198/33)/198)^(((4.25+(AI69-0.263)*0.32*198*MAX(6,198/33)/198)+(4.25-(4-W69)*4.25/4*MAX(6,198/33)/9))^0.285)/((4.25+(AI69-0.263)*0.32*198*MAX(6,198/33)/198)^(((4.25+(AI69-0.263)*0.32*198*MAX(6,198/33)/198)+(4.25-(4-W69)*4.25/4*MAX(6,198/33)/9))^0.285)+(4.25-(4-W69)*4.25/4*MAX(6,198/33)/9)^(((4.25+(AI69-0.263)*0.32*198*MAX(6,198/33)/198)+(4.25-(4-W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-IF($M69+AV$4-LEFT($BA$4,4)*1&gt;30,IF($D69=0,2/3,2)*MAX(0,$M69+AV$4-LEFT($BA$4,4)*1-30),0))*(0.4+0.6*MAX(0,MIN(1,IF($D69=0,((4.25)^(((4.25)+(4.25-(4-X69)*4.25/4*1/9))^0.285)/((4.25)^(((4.25)+(4.25-(4-X69)*4.25/4*1/9))^0.285)+(4.25-(4-X69)*4.25/4*1/9)^(((4.25)+(4.25-(4-X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X69)))/0.5345*0.0009131+0.0104414*(3.74-MIN(3.74,X69)))*50,(((4.25+(AJ69-0.263)*0.32*198*MAX(6,198/33)/198)^(((4.25+(AJ69-0.263)*0.32*198*MAX(6,198/33)/198)+(4.25-(4-X69)*4.25/4*MAX(6,198/33)/9))^0.285)/((4.25+(AJ69-0.263)*0.32*198*MAX(6,198/33)/198)^(((4.25+(AJ69-0.263)*0.32*198*MAX(6,198/33)/198)+(4.25-(4-X69)*4.25/4*MAX(6,198/33)/9))^0.285)+(4.25-(4-X69)*4.25/4*MAX(6,198/33)/9)^(((4.25+(AJ69-0.263)*0.32*198*MAX(6,198/33)/198)+(4.25-(4-X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)),MAX(150,((AU69/(0.4+MAX(0,0.6*MIN(1,(IF(W69="",0,(((4.25+(W69-0.263)*4.2)^(((4.25+(W69-0.263)*4.2)+(4.25-AI69*600/600*4.2/600))^0.285))/((4.25+(W69-0.263)*4.2)^(((4.25+(W69-0.263)*4.2)+(4.25-AI69*600/600*4.2/600))^0.285)+(4.25-AI69*600/600*4.2/600)^(((4.25+(W69-0.263)*4.2)+(4.25-AI69*600/600*4.2/600))^0.285))-0.5)*600/4.2-(((4.25+(0.23-0.263)*4.2)^(((4.25+(0.23-0.263)*4.2)+4.25)^0.285))/((4.25+(0.23-0.263)*4.2)^(((4.25+(0.23-0.263)*4.2)+4.25)^0.285)+4.25^(((4.25+(0.23-0.263)*4.2)+4.25)^0.285))-0.5)*600/4.2)/600)/0.003614)))-4*MAX(0,$M69+AV$4-LEFT($BA$4,4)*1-30))*(0.4+MAX(0,0.6*MIN(1,(IF(X69="",0,(((4.25+(X69-0.263)*4.2)^(((4.25+(X69-0.263)*4.2)+(4.25-AJ69*600/600*4.2/600))^0.285))/((4.25+(X69-0.263)*4.2)^(((4.25+(X69-0.263)*4.2)+(4.25-AJ69*600/600*4.2/600))^0.285)+(4.25-AJ69*600/600*4.2/600)^(((4.25+(X69-0.263)*4.2)+(4.25-AJ69*600/600*4.2/600))^0.285))-0.5)*600/4.2-(((4.25+(0.23-0.263)*4.2)^(((4.25+(0.23-0.263)*4.2)+4.25)^0.285))/((4.25+(0.23-0.263)*4.2)^(((4.25+(0.23-0.263)*4.2)+4.25)^0.285)+4.25^(((4.25+(0.23-0.263)*4.2)+4.25)^0.285))-0.5)*600/4.2)/600)/0.003614))))))</f>
        <v>20</v>
      </c>
      <c r="AW69" s="98">
        <f t="shared" ref="AW69:AW99" si="147">IF($D69&lt;2,MAX(IF($D69=1,60,20),IF($D69&lt;2,(AV69/(0.4+0.6*MAX(0,MIN(1,IF($D69=0,((4.25)^(((4.25)+(4.25-(4-X69)*4.25/4*1/9))^0.285)/((4.25)^(((4.25)+(4.25-(4-X69)*4.25/4*1/9))^0.285)+(4.25-(4-X69)*4.25/4*1/9)^(((4.25)+(4.25-(4-X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X69)))/0.5345*0.0009131+0.0104414*(3.74-MIN(3.74,X69)))*50,(((4.25+(AJ69-0.263)*0.32*198*MAX(6,198/33)/198)^(((4.25+(AJ69-0.263)*0.32*198*MAX(6,198/33)/198)+(4.25-(4-X69)*4.25/4*MAX(6,198/33)/9))^0.285)/((4.25+(AJ69-0.263)*0.32*198*MAX(6,198/33)/198)^(((4.25+(AJ69-0.263)*0.32*198*MAX(6,198/33)/198)+(4.25-(4-X69)*4.25/4*MAX(6,198/33)/9))^0.285)+(4.25-(4-X69)*4.25/4*MAX(6,198/33)/9)^(((4.25+(AJ69-0.263)*0.32*198*MAX(6,198/33)/198)+(4.25-(4-X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-IF($M69+AW$4-LEFT($BA$4,4)*1&gt;30,IF($D69=0,2/3,2)*MAX(0,$M69+AW$4-LEFT($BA$4,4)*1-30),0))*(0.4+0.6*MAX(0,MIN(1,IF($D69=0,((4.25)^(((4.25)+(4.25-(4-Y69)*4.25/4*1/9))^0.285)/((4.25)^(((4.25)+(4.25-(4-Y69)*4.25/4*1/9))^0.285)+(4.25-(4-Y69)*4.25/4*1/9)^(((4.25)+(4.25-(4-Y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Y69)))/0.5345*0.0009131+0.0104414*(3.74-MIN(3.74,Y69)))*50,(((4.25+(AK69-0.263)*0.32*198*MAX(6,198/33)/198)^(((4.25+(AK69-0.263)*0.32*198*MAX(6,198/33)/198)+(4.25-(4-Y69)*4.25/4*MAX(6,198/33)/9))^0.285)/((4.25+(AK69-0.263)*0.32*198*MAX(6,198/33)/198)^(((4.25+(AK69-0.263)*0.32*198*MAX(6,198/33)/198)+(4.25-(4-Y69)*4.25/4*MAX(6,198/33)/9))^0.285)+(4.25-(4-Y69)*4.25/4*MAX(6,198/33)/9)^(((4.25+(AK69-0.263)*0.32*198*MAX(6,198/33)/198)+(4.25-(4-Y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)),MAX(150,((AV69/(0.4+MAX(0,0.6*MIN(1,(IF(X69="",0,(((4.25+(X69-0.263)*4.2)^(((4.25+(X69-0.263)*4.2)+(4.25-AJ69*600/600*4.2/600))^0.285))/((4.25+(X69-0.263)*4.2)^(((4.25+(X69-0.263)*4.2)+(4.25-AJ69*600/600*4.2/600))^0.285)+(4.25-AJ69*600/600*4.2/600)^(((4.25+(X69-0.263)*4.2)+(4.25-AJ69*600/600*4.2/600))^0.285))-0.5)*600/4.2-(((4.25+(0.23-0.263)*4.2)^(((4.25+(0.23-0.263)*4.2)+4.25)^0.285))/((4.25+(0.23-0.263)*4.2)^(((4.25+(0.23-0.263)*4.2)+4.25)^0.285)+4.25^(((4.25+(0.23-0.263)*4.2)+4.25)^0.285))-0.5)*600/4.2)/600)/0.003614)))-4*MAX(0,$M69+AW$4-LEFT($BA$4,4)*1-30))*(0.4+MAX(0,0.6*MIN(1,(IF(Y69="",0,(((4.25+(Y69-0.263)*4.2)^(((4.25+(Y69-0.263)*4.2)+(4.25-AK69*600/600*4.2/600))^0.285))/((4.25+(Y69-0.263)*4.2)^(((4.25+(Y69-0.263)*4.2)+(4.25-AK69*600/600*4.2/600))^0.285)+(4.25-AK69*600/600*4.2/600)^(((4.25+(Y69-0.263)*4.2)+(4.25-AK69*600/600*4.2/600))^0.285))-0.5)*600/4.2-(((4.25+(0.23-0.263)*4.2)^(((4.25+(0.23-0.263)*4.2)+4.25)^0.285))/((4.25+(0.23-0.263)*4.2)^(((4.25+(0.23-0.263)*4.2)+4.25)^0.285)+4.25^(((4.25+(0.23-0.263)*4.2)+4.25)^0.285))-0.5)*600/4.2)/600)/0.003614))))))</f>
        <v>20</v>
      </c>
      <c r="AX69" s="98">
        <f t="shared" ref="AX69:AX99" si="148">IF($D69&lt;2,MAX(IF($D69=1,60,20),IF($D69&lt;2,(AW69/(0.4+0.6*MAX(0,MIN(1,IF($D69=0,((4.25)^(((4.25)+(4.25-(4-Y69)*4.25/4*1/9))^0.285)/((4.25)^(((4.25)+(4.25-(4-Y69)*4.25/4*1/9))^0.285)+(4.25-(4-Y69)*4.25/4*1/9)^(((4.25)+(4.25-(4-Y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Y69)))/0.5345*0.0009131+0.0104414*(3.74-MIN(3.74,Y69)))*50,(((4.25+(AK69-0.263)*0.32*198*MAX(6,198/33)/198)^(((4.25+(AK69-0.263)*0.32*198*MAX(6,198/33)/198)+(4.25-(4-Y69)*4.25/4*MAX(6,198/33)/9))^0.285)/((4.25+(AK69-0.263)*0.32*198*MAX(6,198/33)/198)^(((4.25+(AK69-0.263)*0.32*198*MAX(6,198/33)/198)+(4.25-(4-Y69)*4.25/4*MAX(6,198/33)/9))^0.285)+(4.25-(4-Y69)*4.25/4*MAX(6,198/33)/9)^(((4.25+(AK69-0.263)*0.32*198*MAX(6,198/33)/198)+(4.25-(4-Y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-IF($M69+AX$4-LEFT($BA$4,4)*1&gt;30,IF($D69=0,2/3,2)*MAX(0,$M69+AX$4-LEFT($BA$4,4)*1-30),0))*(0.4+0.6*MAX(0,MIN(1,IF($D69=0,((4.25)^(((4.25)+(4.25-(4-Z69)*4.25/4*1/9))^0.285)/((4.25)^(((4.25)+(4.25-(4-Z69)*4.25/4*1/9))^0.285)+(4.25-(4-Z69)*4.25/4*1/9)^(((4.25)+(4.25-(4-Z69)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Z69)))/0.5345*0.0009131+0.0104414*(3.74-MIN(3.74,Z69)))*50,(((4.25+(AL69-0.263)*0.32*198*MAX(6,198/33)/198)^(((4.25+(AL69-0.263)*0.32*198*MAX(6,198/33)/198)+(4.25-(4-Z69)*4.25/4*MAX(6,198/33)/9))^0.285)/((4.25+(AL69-0.263)*0.32*198*MAX(6,198/33)/198)^(((4.25+(AL69-0.263)*0.32*198*MAX(6,198/33)/198)+(4.25-(4-Z69)*4.25/4*MAX(6,198/33)/9))^0.285)+(4.25-(4-Z69)*4.25/4*MAX(6,198/33)/9)^(((4.25+(AL69-0.263)*0.32*198*MAX(6,198/33)/198)+(4.25-(4-Z69)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69=0,50,198)/0.0065))))),MAX(150,((AW69/(0.4+MAX(0,0.6*MIN(1,(IF(Y69="",0,(((4.25+(Y69-0.263)*4.2)^(((4.25+(Y69-0.263)*4.2)+(4.25-AK69*600/600*4.2/600))^0.285))/((4.25+(Y69-0.263)*4.2)^(((4.25+(Y69-0.263)*4.2)+(4.25-AK69*600/600*4.2/600))^0.285)+(4.25-AK69*600/600*4.2/600)^(((4.25+(Y69-0.263)*4.2)+(4.25-AK69*600/600*4.2/600))^0.285))-0.5)*600/4.2-(((4.25+(0.23-0.263)*4.2)^(((4.25+(0.23-0.263)*4.2)+4.25)^0.285))/((4.25+(0.23-0.263)*4.2)^(((4.25+(0.23-0.263)*4.2)+4.25)^0.285)+4.25^(((4.25+(0.23-0.263)*4.2)+4.25)^0.285))-0.5)*600/4.2)/600)/0.003614)))-4*MAX(0,$M69+AX$4-LEFT($BA$4,4)*1-30))*(0.4+MAX(0,0.6*MIN(1,(IF(Z69="",0,(((4.25+(Z69-0.263)*4.2)^(((4.25+(Z69-0.263)*4.2)+(4.25-AL69*600/600*4.2/600))^0.285))/((4.25+(Z69-0.263)*4.2)^(((4.25+(Z69-0.263)*4.2)+(4.25-AL69*600/600*4.2/600))^0.285)+(4.25-AL69*600/600*4.2/600)^(((4.25+(Z69-0.263)*4.2)+(4.25-AL69*600/600*4.2/600))^0.285))-0.5)*600/4.2-(((4.25+(0.23-0.263)*4.2)^(((4.25+(0.23-0.263)*4.2)+4.25)^0.285))/((4.25+(0.23-0.263)*4.2)^(((4.25+(0.23-0.263)*4.2)+4.25)^0.285)+4.25^(((4.25+(0.23-0.263)*4.2)+4.25)^0.285))-0.5)*600/4.2)/600)/0.003614))))))</f>
        <v>20</v>
      </c>
      <c r="AY69" s="96">
        <f t="shared" ref="AY69:AY99" si="149">IF(OR(BM69&lt;&gt;"",$J69+LEFT(BM$4,4)*1-LEFT($BM$4,4)*1-1+1&lt;6),BA69*1,0)+IF(OR(BN69&lt;&gt;"",$J69+LEFT(BN$4,4)*1-LEFT($BM$4,4)*1-1+1&lt;6),BB69,0)*0.85+IF(OR(BO69&lt;&gt;"",$J69+LEFT(BO$4,4)*1-LEFT($BM$4,4)*1-1+1&lt;6),BC69,0)*0.85^2+IF(OR(BP69&lt;&gt;"",$J69+LEFT(BP$4,4)*1-LEFT($BM$4,4)*1-1+1&lt;6),BD69,0)*0.85^3+IF(OR(BQ69&lt;&gt;"",$J69+LEFT(BQ$4,4)*1-LEFT($BM$4,4)*1-1+1&lt;6),BE69,0)*0.85^4+IF(OR(BR69&lt;&gt;"",$J69+LEFT(BR$4,4)*1-LEFT($BM$4,4)*1-1+1&lt;6),BF69,0)*0.85^5+IF(OR(BS69&lt;&gt;"",$J69+LEFT(BS$4,4)*1-LEFT($BM$4,4)*1-1+1&lt;6),BG69,0)*0.85^6+IF(OR(BT69&lt;&gt;"",$J69+LEFT(BT$4,4)*1-LEFT($BM$4,4)*1-1+1&lt;6),BH69,0)*0.85^7+IF(OR(BU69&lt;&gt;"",$J69+LEFT(BU$4,4)*1-LEFT($BM$4,4)*1-1+1&lt;6),BI69,0)*0.85^8+IF(OR(BV69&lt;&gt;"",$J69+LEFT(BV$4,4)*1-LEFT($BM$4,4)*1-1+1&lt;6),BJ69,0)*0.85^9+IF(OR(BW69&lt;&gt;"",$J69+LEFT(BW$4,4)*1-LEFT($BM$4,4)*1-1+1&lt;6),BK69,0)*0.85^10+IF(OR(BX69&lt;&gt;"",$J69+LEFT(BX$4,4)*1-LEFT($BM$4,4)*1-1+1&lt;6),BL69,0)*0.85^11</f>
        <v>0.33027877583884491</v>
      </c>
      <c r="AZ69" s="96">
        <f t="shared" ref="AZ69:AZ99" si="150">IF(OR(BM69&lt;&gt;"",$J69+LEFT(BM$4,4)*1-LEFT($BM$4,4)*1-1+1&lt;6),(IF(BM69&lt;&gt;"",BM69,BY69)-0.5)*1,0)+IF(OR(BN69&lt;&gt;"",$J69+LEFT(BN$4,4)*1-LEFT($BM$4,4)*1-1+1&lt;6),IF(BN69&lt;&gt;"",BN69,BZ69)-0.5,0)*0.85/$B$1+IF(OR(BO69&lt;&gt;"",$J69+LEFT(BO$4,4)*1-LEFT($BM$4,4)*1-1+1&lt;6),IF(BO69&lt;&gt;"",BO69,CA69)-0.5,0)*0.85^2/$B$1^2+IF(OR(BP69&lt;&gt;"",$J69+LEFT(BP$4,4)*1-LEFT($BM$4,4)*1-1+1&lt;6),IF(BP69&lt;&gt;"",BP69,CB69)-0.5,0)*0.85^3/$B$1^3+IF(OR(BQ69&lt;&gt;"",$J69+LEFT(BQ$4,4)*1-LEFT($BM$4,4)*1-1+1&lt;6),IF(BQ69&lt;&gt;"",BQ69,CC69)-0.5,0)*0.85^4/$B$1^4+IF(OR(BR69&lt;&gt;"",$J69+LEFT(BR$4,4)*1-LEFT($BM$4,4)*1-1+1&lt;6),IF(BR69&lt;&gt;"",BR69,CD69)-0.5,0)*0.85^5/$B$1^5+IF(OR(BS69&lt;&gt;"",$J69+LEFT(BS$4,4)*1-LEFT($BM$4,4)*1-1+1&lt;6),IF(BS69&lt;&gt;"",BS69,CE69)-0.5,0)*0.85^6/$B$1^6+IF(OR(BT69&lt;&gt;"",$J69+LEFT(BT$4,4)*1-LEFT($BM$4,4)*1-1+1&lt;6),IF(BT69&lt;&gt;"",BT69,CF69)-0.5,0)*0.85^7/$B$1^7+IF(OR(BU69&lt;&gt;"",$J69+LEFT(BU$4,4)*1-LEFT($BM$4,4)*1-1+1&lt;6),IF(BU69&lt;&gt;"",BU69,CG69)-0.5,0)*0.85^8/$B$1^8+IF(OR(BV69&lt;&gt;"",$J69+LEFT(BV$4,4)*1-LEFT($BM$4,4)*1-1+1&lt;6),IF(BV69&lt;&gt;"",BV69,CH69)-0.5,0)*0.85^9/$B$1^9+IF(OR(BW69&lt;&gt;"",$J69+LEFT(BW$4,4)*1-LEFT($BM$4,4)*1-1+1&lt;6),IF(BW69&lt;&gt;"",BW69,CI69)-0.5,0)*0.85^10/$B$1^10+IF(OR(BX69&lt;&gt;"",$J69+LEFT(BX$4,4)*1-LEFT($BM$4,4)*1-1+1&lt;6),IF(BX69&lt;&gt;"",BX69,CJ69)-0.5,0)*0.85^11/$B$1^11+IF(H69="Y",7.7,0)</f>
        <v>3.5</v>
      </c>
      <c r="BA69" s="96">
        <f t="shared" ref="BA69:BA99" si="151">MAX(0,IF($D69=0,((4.25)^(((4.25)+(4.25-(4-O69)*4.25/4*1/9))^0.285)/((4.25)^(((4.25)+(4.25-(4-O69)*4.25/4*1/9))^0.285)+(4.25-(4-O69)*4.25/4*1/9)^(((4.25)+(4.25-(4-O69)*4.25/4*1/9))^0.285))-0.5)*AM69+((4.2745*4.25/4*1/9+4*4.25/4*(1-1/9))^(((4.2745*4.25/4*1/9+4*4.25/4*(1-1/9))+4.25)^0.285)/((4.2745*4.25/4*1/9+4*4.25/4*(1-1/9))^(((4.2745*4.25/4*1/9+4*4.25/4*(1-1/9))+4.25)^0.285)+4.25^(((4.2745*4.25/4*1/9+4*4.25/4*(1-1/9))+4.25)^0.285))-0.5)*AM69+((4.2745-MIN(4.2745,MAX(3.74,O69)))/0.5345*0.0009131+0.0104414*(3.74-MIN(3.74,O69)))*AM69,IF($D69=1,(((4.25+(AA69-0.263)*0.32*AM69*MAX(6,AM69/33)/AM69)^(((4.25+(AA69-0.263)*0.32*AM69*MAX(6,AM69/33)/AM69)+(4.25-(4-O69)*4.25/4*MAX(6,AM69/33)/9))^0.285)/((4.25+(AA69-0.263)*0.32*AM69*MAX(6,AM69/33)/AM69)^(((4.25+(AA69-0.263)*0.32*AM69*MAX(6,AM69/33)/AM69)+(4.25-(4-O69)*4.25/4*MAX(6,AM69/33)/9))^0.285)+(4.25-(4-O69)*4.25/4*MAX(6,AM69/33)/9)^(((4.25+(AA69-0.263)*0.32*AM69*MAX(6,AM69/33)/AM69)+(4.25-(4-O69)*4.25/4*MAX(6,AM69/33)/9))^0.285))-0.5)*MIN(33,AM69/6)+((5.15*4.25/4*MAX(6,AM69/33)/9+4*4.25/4*(1-MAX(6,AM69/33)/9))^(((5.15*4.25/4*MAX(6,AM69/33)/9+4*4.25/4*(1-MAX(6,AM69/33)/9))+4.25)^0.285)/((5.15*4.25/4*MAX(6,AM69/33)/9+4*4.25/4*(1-MAX(6,AM69/33)/9))^(((5.15*4.25/4*MAX(6,AM69/33)/9+4*4.25/4*(1-MAX(6,AM69/33)/9))+4.25)^0.285)+4.25^(((5.15*4.25/4*MAX(6,AM69/33)/9+4*4.25/4*(1-MAX(6,AM69/33)/9))+4.25)^0.285))-0.5)*MIN(33,AM69/6)),((((4.25+(O69-0.263)*4.2)^(((4.25+(O69-0.263)*4.2)+(4.25-AA69*AM69/600*4.2/AM69))^0.285))/((4.25+(O69-0.263)*4.2)^(((4.25+(O69-0.263)*4.2)+(4.25-AA69*AM69/600*4.2/AM69))^0.285)+(4.25-AA69*AM69/600*4.2/AM69)^(((4.25+(O69-0.263)*4.2)+(4.25-AA69*AM69/600*4.2/AM69))^0.285))-0.5)*AM69/4.2-(((4.25+(0.23-0.263)*4.2)^(((4.25+(0.23-0.263)*4.2)+4.25)^0.285))/((4.25+(0.23-0.263)*4.2)^(((4.25+(0.23-0.263)*4.2)+4.25)^0.285)+4.25^(((4.25+(0.23-0.263)*4.2)+4.25)^0.285))-0.5)*AM69/4.2))))</f>
        <v>0.33027877583884491</v>
      </c>
      <c r="BB69" s="96">
        <f t="shared" ref="BB69:BB99" si="152">MAX(0,IF($D69=0,((4.25)^(((4.25)+(4.25-(4-P69)*4.25/4*1/9))^0.285)/((4.25)^(((4.25)+(4.25-(4-P69)*4.25/4*1/9))^0.285)+(4.25-(4-P69)*4.25/4*1/9)^(((4.25)+(4.25-(4-P69)*4.25/4*1/9))^0.285))-0.5)*AN69+((4.2745*4.25/4*1/9+4*4.25/4*(1-1/9))^(((4.2745*4.25/4*1/9+4*4.25/4*(1-1/9))+4.25)^0.285)/((4.2745*4.25/4*1/9+4*4.25/4*(1-1/9))^(((4.2745*4.25/4*1/9+4*4.25/4*(1-1/9))+4.25)^0.285)+4.25^(((4.2745*4.25/4*1/9+4*4.25/4*(1-1/9))+4.25)^0.285))-0.5)*AN69+((4.2745-MIN(4.2745,MAX(3.74,P69)))/0.5345*0.0009131+0.0104414*(3.74-MIN(3.74,P69)))*AN69,IF($D69=1,(((4.25+(AB69-0.263)*0.32*AN69*MAX(6,AN69/33)/AN69)^(((4.25+(AB69-0.263)*0.32*AN69*MAX(6,AN69/33)/AN69)+(4.25-(4-P69)*4.25/4*MAX(6,AN69/33)/9))^0.285)/((4.25+(AB69-0.263)*0.32*AN69*MAX(6,AN69/33)/AN69)^(((4.25+(AB69-0.263)*0.32*AN69*MAX(6,AN69/33)/AN69)+(4.25-(4-P69)*4.25/4*MAX(6,AN69/33)/9))^0.285)+(4.25-(4-P69)*4.25/4*MAX(6,AN69/33)/9)^(((4.25+(AB69-0.263)*0.32*AN69*MAX(6,AN69/33)/AN69)+(4.25-(4-P69)*4.25/4*MAX(6,AN69/33)/9))^0.285))-0.5)*MIN(33,AN69/6)+((5.15*4.25/4*MAX(6,AN69/33)/9+4*4.25/4*(1-MAX(6,AN69/33)/9))^(((5.15*4.25/4*MAX(6,AN69/33)/9+4*4.25/4*(1-MAX(6,AN69/33)/9))+4.25)^0.285)/((5.15*4.25/4*MAX(6,AN69/33)/9+4*4.25/4*(1-MAX(6,AN69/33)/9))^(((5.15*4.25/4*MAX(6,AN69/33)/9+4*4.25/4*(1-MAX(6,AN69/33)/9))+4.25)^0.285)+4.25^(((5.15*4.25/4*MAX(6,AN69/33)/9+4*4.25/4*(1-MAX(6,AN69/33)/9))+4.25)^0.285))-0.5)*MIN(33,AN69/6)),((((4.25+(P69-0.263)*4.2)^(((4.25+(P69-0.263)*4.2)+(4.25-AB69*AN69/600*4.2/AN69))^0.285))/((4.25+(P69-0.263)*4.2)^(((4.25+(P69-0.263)*4.2)+(4.25-AB69*AN69/600*4.2/AN69))^0.285)+(4.25-AB69*AN69/600*4.2/AN69)^(((4.25+(P69-0.263)*4.2)+(4.25-AB69*AN69/600*4.2/AN69))^0.285))-0.5)*AN69/4.2-(((4.25+(0.23-0.263)*4.2)^(((4.25+(0.23-0.263)*4.2)+4.25)^0.285))/((4.25+(0.23-0.263)*4.2)^(((4.25+(0.23-0.263)*4.2)+4.25)^0.285)+4.25^(((4.25+(0.23-0.263)*4.2)+4.25)^0.285))-0.5)*AN69/4.2))))</f>
        <v>0.22395191560250696</v>
      </c>
      <c r="BC69" s="96">
        <f t="shared" ref="BC69:BC99" si="153">MAX(0,IF($D69=0,((4.25)^(((4.25)+(4.25-(4-Q69)*4.25/4*1/9))^0.285)/((4.25)^(((4.25)+(4.25-(4-Q69)*4.25/4*1/9))^0.285)+(4.25-(4-Q69)*4.25/4*1/9)^(((4.25)+(4.25-(4-Q69)*4.25/4*1/9))^0.285))-0.5)*AO69+((4.2745*4.25/4*1/9+4*4.25/4*(1-1/9))^(((4.2745*4.25/4*1/9+4*4.25/4*(1-1/9))+4.25)^0.285)/((4.2745*4.25/4*1/9+4*4.25/4*(1-1/9))^(((4.2745*4.25/4*1/9+4*4.25/4*(1-1/9))+4.25)^0.285)+4.25^(((4.2745*4.25/4*1/9+4*4.25/4*(1-1/9))+4.25)^0.285))-0.5)*AO69+((4.2745-MIN(4.2745,MAX(3.74,Q69)))/0.5345*0.0009131+0.0104414*(3.74-MIN(3.74,Q69)))*AO69,IF($D69=1,(((4.25+(AC69-0.263)*0.32*AO69*MAX(6,AO69/33)/AO69)^(((4.25+(AC69-0.263)*0.32*AO69*MAX(6,AO69/33)/AO69)+(4.25-(4-Q69)*4.25/4*MAX(6,AO69/33)/9))^0.285)/((4.25+(AC69-0.263)*0.32*AO69*MAX(6,AO69/33)/AO69)^(((4.25+(AC69-0.263)*0.32*AO69*MAX(6,AO69/33)/AO69)+(4.25-(4-Q69)*4.25/4*MAX(6,AO69/33)/9))^0.285)+(4.25-(4-Q69)*4.25/4*MAX(6,AO69/33)/9)^(((4.25+(AC69-0.263)*0.32*AO69*MAX(6,AO69/33)/AO69)+(4.25-(4-Q69)*4.25/4*MAX(6,AO69/33)/9))^0.285))-0.5)*MIN(33,AO69/6)+((5.15*4.25/4*MAX(6,AO69/33)/9+4*4.25/4*(1-MAX(6,AO69/33)/9))^(((5.15*4.25/4*MAX(6,AO69/33)/9+4*4.25/4*(1-MAX(6,AO69/33)/9))+4.25)^0.285)/((5.15*4.25/4*MAX(6,AO69/33)/9+4*4.25/4*(1-MAX(6,AO69/33)/9))^(((5.15*4.25/4*MAX(6,AO69/33)/9+4*4.25/4*(1-MAX(6,AO69/33)/9))+4.25)^0.285)+4.25^(((5.15*4.25/4*MAX(6,AO69/33)/9+4*4.25/4*(1-MAX(6,AO69/33)/9))+4.25)^0.285))-0.5)*MIN(33,AO69/6)),((((4.25+(Q69-0.263)*4.2)^(((4.25+(Q69-0.263)*4.2)+(4.25-AC69*AO69/600*4.2/AO69))^0.285))/((4.25+(Q69-0.263)*4.2)^(((4.25+(Q69-0.263)*4.2)+(4.25-AC69*AO69/600*4.2/AO69))^0.285)+(4.25-AC69*AO69/600*4.2/AO69)^(((4.25+(Q69-0.263)*4.2)+(4.25-AC69*AO69/600*4.2/AO69))^0.285))-0.5)*AO69/4.2-(((4.25+(0.23-0.263)*4.2)^(((4.25+(0.23-0.263)*4.2)+4.25)^0.285))/((4.25+(0.23-0.263)*4.2)^(((4.25+(0.23-0.263)*4.2)+4.25)^0.285)+4.25^(((4.25+(0.23-0.263)*4.2)+4.25)^0.285))-0.5)*AO69/4.2))))</f>
        <v>0.11099929728832503</v>
      </c>
      <c r="BD69" s="96">
        <f t="shared" ref="BD69:BD99" si="154">MAX(0,IF($D69=0,((4.25)^(((4.25)+(4.25-(4-R69)*4.25/4*1/9))^0.285)/((4.25)^(((4.25)+(4.25-(4-R69)*4.25/4*1/9))^0.285)+(4.25-(4-R69)*4.25/4*1/9)^(((4.25)+(4.25-(4-R69)*4.25/4*1/9))^0.285))-0.5)*AP69+((4.2745*4.25/4*1/9+4*4.25/4*(1-1/9))^(((4.2745*4.25/4*1/9+4*4.25/4*(1-1/9))+4.25)^0.285)/((4.2745*4.25/4*1/9+4*4.25/4*(1-1/9))^(((4.2745*4.25/4*1/9+4*4.25/4*(1-1/9))+4.25)^0.285)+4.25^(((4.2745*4.25/4*1/9+4*4.25/4*(1-1/9))+4.25)^0.285))-0.5)*AP69+((4.2745-MIN(4.2745,MAX(3.74,R69)))/0.5345*0.0009131+0.0104414*(3.74-MIN(3.74,R69)))*AP69,IF($D69=1,(((4.25+(AD69-0.263)*0.32*AP69*MAX(6,AP69/33)/AP69)^(((4.25+(AD69-0.263)*0.32*AP69*MAX(6,AP69/33)/AP69)+(4.25-(4-R69)*4.25/4*MAX(6,AP69/33)/9))^0.285)/((4.25+(AD69-0.263)*0.32*AP69*MAX(6,AP69/33)/AP69)^(((4.25+(AD69-0.263)*0.32*AP69*MAX(6,AP69/33)/AP69)+(4.25-(4-R69)*4.25/4*MAX(6,AP69/33)/9))^0.285)+(4.25-(4-R69)*4.25/4*MAX(6,AP69/33)/9)^(((4.25+(AD69-0.263)*0.32*AP69*MAX(6,AP69/33)/AP69)+(4.25-(4-R69)*4.25/4*MAX(6,AP69/33)/9))^0.285))-0.5)*MIN(33,AP69/6)+((5.15*4.25/4*MAX(6,AP69/33)/9+4*4.25/4*(1-MAX(6,AP69/33)/9))^(((5.15*4.25/4*MAX(6,AP69/33)/9+4*4.25/4*(1-MAX(6,AP69/33)/9))+4.25)^0.285)/((5.15*4.25/4*MAX(6,AP69/33)/9+4*4.25/4*(1-MAX(6,AP69/33)/9))^(((5.15*4.25/4*MAX(6,AP69/33)/9+4*4.25/4*(1-MAX(6,AP69/33)/9))+4.25)^0.285)+4.25^(((5.15*4.25/4*MAX(6,AP69/33)/9+4*4.25/4*(1-MAX(6,AP69/33)/9))+4.25)^0.285))-0.5)*MIN(33,AP69/6)),((((4.25+(R69-0.263)*4.2)^(((4.25+(R69-0.263)*4.2)+(4.25-AD69*AP69/600*4.2/AP69))^0.285))/((4.25+(R69-0.263)*4.2)^(((4.25+(R69-0.263)*4.2)+(4.25-AD69*AP69/600*4.2/AP69))^0.285)+(4.25-AD69*AP69/600*4.2/AP69)^(((4.25+(R69-0.263)*4.2)+(4.25-AD69*AP69/600*4.2/AP69))^0.285))-0.5)*AP69/4.2-(((4.25+(0.23-0.263)*4.2)^(((4.25+(0.23-0.263)*4.2)+4.25)^0.285))/((4.25+(0.23-0.263)*4.2)^(((4.25+(0.23-0.263)*4.2)+4.25)^0.285)+4.25^(((4.25+(0.23-0.263)*4.2)+4.25)^0.285))-0.5)*AP69/4.2))))</f>
        <v>0</v>
      </c>
      <c r="BE69" s="96">
        <f t="shared" ref="BE69:BE99" si="155">MAX(0,IF($D69=0,((4.25)^(((4.25)+(4.25-(4-S69)*4.25/4*1/9))^0.285)/((4.25)^(((4.25)+(4.25-(4-S69)*4.25/4*1/9))^0.285)+(4.25-(4-S69)*4.25/4*1/9)^(((4.25)+(4.25-(4-S69)*4.25/4*1/9))^0.285))-0.5)*AQ69+((4.2745*4.25/4*1/9+4*4.25/4*(1-1/9))^(((4.2745*4.25/4*1/9+4*4.25/4*(1-1/9))+4.25)^0.285)/((4.2745*4.25/4*1/9+4*4.25/4*(1-1/9))^(((4.2745*4.25/4*1/9+4*4.25/4*(1-1/9))+4.25)^0.285)+4.25^(((4.2745*4.25/4*1/9+4*4.25/4*(1-1/9))+4.25)^0.285))-0.5)*AQ69+((4.2745-MIN(4.2745,MAX(3.74,S69)))/0.5345*0.0009131+0.0104414*(3.74-MIN(3.74,S69)))*AQ69,IF($D69=1,(((4.25+(AE69-0.263)*0.32*AQ69*MAX(6,AQ69/33)/AQ69)^(((4.25+(AE69-0.263)*0.32*AQ69*MAX(6,AQ69/33)/AQ69)+(4.25-(4-S69)*4.25/4*MAX(6,AQ69/33)/9))^0.285)/((4.25+(AE69-0.263)*0.32*AQ69*MAX(6,AQ69/33)/AQ69)^(((4.25+(AE69-0.263)*0.32*AQ69*MAX(6,AQ69/33)/AQ69)+(4.25-(4-S69)*4.25/4*MAX(6,AQ69/33)/9))^0.285)+(4.25-(4-S69)*4.25/4*MAX(6,AQ69/33)/9)^(((4.25+(AE69-0.263)*0.32*AQ69*MAX(6,AQ69/33)/AQ69)+(4.25-(4-S69)*4.25/4*MAX(6,AQ69/33)/9))^0.285))-0.5)*MIN(33,AQ69/6)+((5.15*4.25/4*MAX(6,AQ69/33)/9+4*4.25/4*(1-MAX(6,AQ69/33)/9))^(((5.15*4.25/4*MAX(6,AQ69/33)/9+4*4.25/4*(1-MAX(6,AQ69/33)/9))+4.25)^0.285)/((5.15*4.25/4*MAX(6,AQ69/33)/9+4*4.25/4*(1-MAX(6,AQ69/33)/9))^(((5.15*4.25/4*MAX(6,AQ69/33)/9+4*4.25/4*(1-MAX(6,AQ69/33)/9))+4.25)^0.285)+4.25^(((5.15*4.25/4*MAX(6,AQ69/33)/9+4*4.25/4*(1-MAX(6,AQ69/33)/9))+4.25)^0.285))-0.5)*MIN(33,AQ69/6)),((((4.25+(S69-0.263)*4.2)^(((4.25+(S69-0.263)*4.2)+(4.25-AE69*AQ69/600*4.2/AQ69))^0.285))/((4.25+(S69-0.263)*4.2)^(((4.25+(S69-0.263)*4.2)+(4.25-AE69*AQ69/600*4.2/AQ69))^0.285)+(4.25-AE69*AQ69/600*4.2/AQ69)^(((4.25+(S69-0.263)*4.2)+(4.25-AE69*AQ69/600*4.2/AQ69))^0.285))-0.5)*AQ69/4.2-(((4.25+(0.23-0.263)*4.2)^(((4.25+(0.23-0.263)*4.2)+4.25)^0.285))/((4.25+(0.23-0.263)*4.2)^(((4.25+(0.23-0.263)*4.2)+4.25)^0.285)+4.25^(((4.25+(0.23-0.263)*4.2)+4.25)^0.285))-0.5)*AQ69/4.2))))</f>
        <v>0</v>
      </c>
      <c r="BF69" s="96">
        <f t="shared" ref="BF69:BF99" si="156">MAX(0,IF($D69=0,((4.25)^(((4.25)+(4.25-(4-T69)*4.25/4*1/9))^0.285)/((4.25)^(((4.25)+(4.25-(4-T69)*4.25/4*1/9))^0.285)+(4.25-(4-T69)*4.25/4*1/9)^(((4.25)+(4.25-(4-T69)*4.25/4*1/9))^0.285))-0.5)*AR69+((4.2745*4.25/4*1/9+4*4.25/4*(1-1/9))^(((4.2745*4.25/4*1/9+4*4.25/4*(1-1/9))+4.25)^0.285)/((4.2745*4.25/4*1/9+4*4.25/4*(1-1/9))^(((4.2745*4.25/4*1/9+4*4.25/4*(1-1/9))+4.25)^0.285)+4.25^(((4.2745*4.25/4*1/9+4*4.25/4*(1-1/9))+4.25)^0.285))-0.5)*AR69+((4.2745-MIN(4.2745,MAX(3.74,T69)))/0.5345*0.0009131+0.0104414*(3.74-MIN(3.74,T69)))*AR69,IF($D69=1,(((4.25+(AF69-0.263)*0.32*AR69*MAX(6,AR69/33)/AR69)^(((4.25+(AF69-0.263)*0.32*AR69*MAX(6,AR69/33)/AR69)+(4.25-(4-T69)*4.25/4*MAX(6,AR69/33)/9))^0.285)/((4.25+(AF69-0.263)*0.32*AR69*MAX(6,AR69/33)/AR69)^(((4.25+(AF69-0.263)*0.32*AR69*MAX(6,AR69/33)/AR69)+(4.25-(4-T69)*4.25/4*MAX(6,AR69/33)/9))^0.285)+(4.25-(4-T69)*4.25/4*MAX(6,AR69/33)/9)^(((4.25+(AF69-0.263)*0.32*AR69*MAX(6,AR69/33)/AR69)+(4.25-(4-T69)*4.25/4*MAX(6,AR69/33)/9))^0.285))-0.5)*MIN(33,AR69/6)+((5.15*4.25/4*MAX(6,AR69/33)/9+4*4.25/4*(1-MAX(6,AR69/33)/9))^(((5.15*4.25/4*MAX(6,AR69/33)/9+4*4.25/4*(1-MAX(6,AR69/33)/9))+4.25)^0.285)/((5.15*4.25/4*MAX(6,AR69/33)/9+4*4.25/4*(1-MAX(6,AR69/33)/9))^(((5.15*4.25/4*MAX(6,AR69/33)/9+4*4.25/4*(1-MAX(6,AR69/33)/9))+4.25)^0.285)+4.25^(((5.15*4.25/4*MAX(6,AR69/33)/9+4*4.25/4*(1-MAX(6,AR69/33)/9))+4.25)^0.285))-0.5)*MIN(33,AR69/6)),((((4.25+(T69-0.263)*4.2)^(((4.25+(T69-0.263)*4.2)+(4.25-AF69*AR69/600*4.2/AR69))^0.285))/((4.25+(T69-0.263)*4.2)^(((4.25+(T69-0.263)*4.2)+(4.25-AF69*AR69/600*4.2/AR69))^0.285)+(4.25-AF69*AR69/600*4.2/AR69)^(((4.25+(T69-0.263)*4.2)+(4.25-AF69*AR69/600*4.2/AR69))^0.285))-0.5)*AR69/4.2-(((4.25+(0.23-0.263)*4.2)^(((4.25+(0.23-0.263)*4.2)+4.25)^0.285))/((4.25+(0.23-0.263)*4.2)^(((4.25+(0.23-0.263)*4.2)+4.25)^0.285)+4.25^(((4.25+(0.23-0.263)*4.2)+4.25)^0.285))-0.5)*AR69/4.2))))</f>
        <v>0</v>
      </c>
      <c r="BG69" s="96">
        <f t="shared" ref="BG69:BG99" si="157">MAX(0,IF($D69=0,((4.25)^(((4.25)+(4.25-(4-U69)*4.25/4*1/9))^0.285)/((4.25)^(((4.25)+(4.25-(4-U69)*4.25/4*1/9))^0.285)+(4.25-(4-U69)*4.25/4*1/9)^(((4.25)+(4.25-(4-U69)*4.25/4*1/9))^0.285))-0.5)*AS69+((4.2745*4.25/4*1/9+4*4.25/4*(1-1/9))^(((4.2745*4.25/4*1/9+4*4.25/4*(1-1/9))+4.25)^0.285)/((4.2745*4.25/4*1/9+4*4.25/4*(1-1/9))^(((4.2745*4.25/4*1/9+4*4.25/4*(1-1/9))+4.25)^0.285)+4.25^(((4.2745*4.25/4*1/9+4*4.25/4*(1-1/9))+4.25)^0.285))-0.5)*AS69+((4.2745-MIN(4.2745,MAX(3.74,U69)))/0.5345*0.0009131+0.0104414*(3.74-MIN(3.74,U69)))*AS69,IF($D69=1,(((4.25+(AG69-0.263)*0.32*AS69*MAX(6,AS69/33)/AS69)^(((4.25+(AG69-0.263)*0.32*AS69*MAX(6,AS69/33)/AS69)+(4.25-(4-U69)*4.25/4*MAX(6,AS69/33)/9))^0.285)/((4.25+(AG69-0.263)*0.32*AS69*MAX(6,AS69/33)/AS69)^(((4.25+(AG69-0.263)*0.32*AS69*MAX(6,AS69/33)/AS69)+(4.25-(4-U69)*4.25/4*MAX(6,AS69/33)/9))^0.285)+(4.25-(4-U69)*4.25/4*MAX(6,AS69/33)/9)^(((4.25+(AG69-0.263)*0.32*AS69*MAX(6,AS69/33)/AS69)+(4.25-(4-U69)*4.25/4*MAX(6,AS69/33)/9))^0.285))-0.5)*MIN(33,AS69/6)+((5.15*4.25/4*MAX(6,AS69/33)/9+4*4.25/4*(1-MAX(6,AS69/33)/9))^(((5.15*4.25/4*MAX(6,AS69/33)/9+4*4.25/4*(1-MAX(6,AS69/33)/9))+4.25)^0.285)/((5.15*4.25/4*MAX(6,AS69/33)/9+4*4.25/4*(1-MAX(6,AS69/33)/9))^(((5.15*4.25/4*MAX(6,AS69/33)/9+4*4.25/4*(1-MAX(6,AS69/33)/9))+4.25)^0.285)+4.25^(((5.15*4.25/4*MAX(6,AS69/33)/9+4*4.25/4*(1-MAX(6,AS69/33)/9))+4.25)^0.285))-0.5)*MIN(33,AS69/6)),((((4.25+(U69-0.263)*4.2)^(((4.25+(U69-0.263)*4.2)+(4.25-AG69*AS69/600*4.2/AS69))^0.285))/((4.25+(U69-0.263)*4.2)^(((4.25+(U69-0.263)*4.2)+(4.25-AG69*AS69/600*4.2/AS69))^0.285)+(4.25-AG69*AS69/600*4.2/AS69)^(((4.25+(U69-0.263)*4.2)+(4.25-AG69*AS69/600*4.2/AS69))^0.285))-0.5)*AS69/4.2-(((4.25+(0.23-0.263)*4.2)^(((4.25+(0.23-0.263)*4.2)+4.25)^0.285))/((4.25+(0.23-0.263)*4.2)^(((4.25+(0.23-0.263)*4.2)+4.25)^0.285)+4.25^(((4.25+(0.23-0.263)*4.2)+4.25)^0.285))-0.5)*AS69/4.2))))</f>
        <v>0</v>
      </c>
      <c r="BH69" s="96">
        <f t="shared" ref="BH69:BH99" si="158">MAX(0,IF($D69=0,((4.25)^(((4.25)+(4.25-(4-V69)*4.25/4*1/9))^0.285)/((4.25)^(((4.25)+(4.25-(4-V69)*4.25/4*1/9))^0.285)+(4.25-(4-V69)*4.25/4*1/9)^(((4.25)+(4.25-(4-V69)*4.25/4*1/9))^0.285))-0.5)*AT69+((4.2745*4.25/4*1/9+4*4.25/4*(1-1/9))^(((4.2745*4.25/4*1/9+4*4.25/4*(1-1/9))+4.25)^0.285)/((4.2745*4.25/4*1/9+4*4.25/4*(1-1/9))^(((4.2745*4.25/4*1/9+4*4.25/4*(1-1/9))+4.25)^0.285)+4.25^(((4.2745*4.25/4*1/9+4*4.25/4*(1-1/9))+4.25)^0.285))-0.5)*AT69+((4.2745-MIN(4.2745,MAX(3.74,V69)))/0.5345*0.0009131+0.0104414*(3.74-MIN(3.74,V69)))*AT69,IF($D69=1,(((4.25+(AH69-0.263)*0.32*AT69*MAX(6,AT69/33)/AT69)^(((4.25+(AH69-0.263)*0.32*AT69*MAX(6,AT69/33)/AT69)+(4.25-(4-V69)*4.25/4*MAX(6,AT69/33)/9))^0.285)/((4.25+(AH69-0.263)*0.32*AT69*MAX(6,AT69/33)/AT69)^(((4.25+(AH69-0.263)*0.32*AT69*MAX(6,AT69/33)/AT69)+(4.25-(4-V69)*4.25/4*MAX(6,AT69/33)/9))^0.285)+(4.25-(4-V69)*4.25/4*MAX(6,AT69/33)/9)^(((4.25+(AH69-0.263)*0.32*AT69*MAX(6,AT69/33)/AT69)+(4.25-(4-V69)*4.25/4*MAX(6,AT69/33)/9))^0.285))-0.5)*MIN(33,AT69/6)+((5.15*4.25/4*MAX(6,AT69/33)/9+4*4.25/4*(1-MAX(6,AT69/33)/9))^(((5.15*4.25/4*MAX(6,AT69/33)/9+4*4.25/4*(1-MAX(6,AT69/33)/9))+4.25)^0.285)/((5.15*4.25/4*MAX(6,AT69/33)/9+4*4.25/4*(1-MAX(6,AT69/33)/9))^(((5.15*4.25/4*MAX(6,AT69/33)/9+4*4.25/4*(1-MAX(6,AT69/33)/9))+4.25)^0.285)+4.25^(((5.15*4.25/4*MAX(6,AT69/33)/9+4*4.25/4*(1-MAX(6,AT69/33)/9))+4.25)^0.285))-0.5)*MIN(33,AT69/6)),((((4.25+(V69-0.263)*4.2)^(((4.25+(V69-0.263)*4.2)+(4.25-AH69*AT69/600*4.2/AT69))^0.285))/((4.25+(V69-0.263)*4.2)^(((4.25+(V69-0.263)*4.2)+(4.25-AH69*AT69/600*4.2/AT69))^0.285)+(4.25-AH69*AT69/600*4.2/AT69)^(((4.25+(V69-0.263)*4.2)+(4.25-AH69*AT69/600*4.2/AT69))^0.285))-0.5)*AT69/4.2-(((4.25+(0.23-0.263)*4.2)^(((4.25+(0.23-0.263)*4.2)+4.25)^0.285))/((4.25+(0.23-0.263)*4.2)^(((4.25+(0.23-0.263)*4.2)+4.25)^0.285)+4.25^(((4.25+(0.23-0.263)*4.2)+4.25)^0.285))-0.5)*AT69/4.2))))</f>
        <v>0</v>
      </c>
      <c r="BI69" s="96">
        <f t="shared" ref="BI69:BI99" si="159">MAX(0,IF($D69=0,((4.25)^(((4.25)+(4.25-(4-W69)*4.25/4*1/9))^0.285)/((4.25)^(((4.25)+(4.25-(4-W69)*4.25/4*1/9))^0.285)+(4.25-(4-W69)*4.25/4*1/9)^(((4.25)+(4.25-(4-W69)*4.25/4*1/9))^0.285))-0.5)*AU69+((4.2745*4.25/4*1/9+4*4.25/4*(1-1/9))^(((4.2745*4.25/4*1/9+4*4.25/4*(1-1/9))+4.25)^0.285)/((4.2745*4.25/4*1/9+4*4.25/4*(1-1/9))^(((4.2745*4.25/4*1/9+4*4.25/4*(1-1/9))+4.25)^0.285)+4.25^(((4.2745*4.25/4*1/9+4*4.25/4*(1-1/9))+4.25)^0.285))-0.5)*AU69+((4.2745-MIN(4.2745,MAX(3.74,W69)))/0.5345*0.0009131+0.0104414*(3.74-MIN(3.74,W69)))*AU69,IF($D69=1,(((4.25+(AI69-0.263)*0.32*AU69*MAX(6,AU69/33)/AU69)^(((4.25+(AI69-0.263)*0.32*AU69*MAX(6,AU69/33)/AU69)+(4.25-(4-W69)*4.25/4*MAX(6,AU69/33)/9))^0.285)/((4.25+(AI69-0.263)*0.32*AU69*MAX(6,AU69/33)/AU69)^(((4.25+(AI69-0.263)*0.32*AU69*MAX(6,AU69/33)/AU69)+(4.25-(4-W69)*4.25/4*MAX(6,AU69/33)/9))^0.285)+(4.25-(4-W69)*4.25/4*MAX(6,AU69/33)/9)^(((4.25+(AI69-0.263)*0.32*AU69*MAX(6,AU69/33)/AU69)+(4.25-(4-W69)*4.25/4*MAX(6,AU69/33)/9))^0.285))-0.5)*MIN(33,AU69/6)+((5.15*4.25/4*MAX(6,AU69/33)/9+4*4.25/4*(1-MAX(6,AU69/33)/9))^(((5.15*4.25/4*MAX(6,AU69/33)/9+4*4.25/4*(1-MAX(6,AU69/33)/9))+4.25)^0.285)/((5.15*4.25/4*MAX(6,AU69/33)/9+4*4.25/4*(1-MAX(6,AU69/33)/9))^(((5.15*4.25/4*MAX(6,AU69/33)/9+4*4.25/4*(1-MAX(6,AU69/33)/9))+4.25)^0.285)+4.25^(((5.15*4.25/4*MAX(6,AU69/33)/9+4*4.25/4*(1-MAX(6,AU69/33)/9))+4.25)^0.285))-0.5)*MIN(33,AU69/6)),((((4.25+(W69-0.263)*4.2)^(((4.25+(W69-0.263)*4.2)+(4.25-AI69*AU69/600*4.2/AU69))^0.285))/((4.25+(W69-0.263)*4.2)^(((4.25+(W69-0.263)*4.2)+(4.25-AI69*AU69/600*4.2/AU69))^0.285)+(4.25-AI69*AU69/600*4.2/AU69)^(((4.25+(W69-0.263)*4.2)+(4.25-AI69*AU69/600*4.2/AU69))^0.285))-0.5)*AU69/4.2-(((4.25+(0.23-0.263)*4.2)^(((4.25+(0.23-0.263)*4.2)+4.25)^0.285))/((4.25+(0.23-0.263)*4.2)^(((4.25+(0.23-0.263)*4.2)+4.25)^0.285)+4.25^(((4.25+(0.23-0.263)*4.2)+4.25)^0.285))-0.5)*AU69/4.2))))</f>
        <v>0</v>
      </c>
      <c r="BJ69" s="96">
        <f t="shared" ref="BJ69:BJ99" si="160">MAX(0,IF($D69=0,((4.25)^(((4.25)+(4.25-(4-X69)*4.25/4*1/9))^0.285)/((4.25)^(((4.25)+(4.25-(4-X69)*4.25/4*1/9))^0.285)+(4.25-(4-X69)*4.25/4*1/9)^(((4.25)+(4.25-(4-X69)*4.25/4*1/9))^0.285))-0.5)*AV69+((4.2745*4.25/4*1/9+4*4.25/4*(1-1/9))^(((4.2745*4.25/4*1/9+4*4.25/4*(1-1/9))+4.25)^0.285)/((4.2745*4.25/4*1/9+4*4.25/4*(1-1/9))^(((4.2745*4.25/4*1/9+4*4.25/4*(1-1/9))+4.25)^0.285)+4.25^(((4.2745*4.25/4*1/9+4*4.25/4*(1-1/9))+4.25)^0.285))-0.5)*AV69+((4.2745-MIN(4.2745,MAX(3.74,X69)))/0.5345*0.0009131+0.0104414*(3.74-MIN(3.74,X69)))*AV69,IF($D69=1,(((4.25+(AJ69-0.263)*0.32*AV69*MAX(6,AV69/33)/AV69)^(((4.25+(AJ69-0.263)*0.32*AV69*MAX(6,AV69/33)/AV69)+(4.25-(4-X69)*4.25/4*MAX(6,AV69/33)/9))^0.285)/((4.25+(AJ69-0.263)*0.32*AV69*MAX(6,AV69/33)/AV69)^(((4.25+(AJ69-0.263)*0.32*AV69*MAX(6,AV69/33)/AV69)+(4.25-(4-X69)*4.25/4*MAX(6,AV69/33)/9))^0.285)+(4.25-(4-X69)*4.25/4*MAX(6,AV69/33)/9)^(((4.25+(AJ69-0.263)*0.32*AV69*MAX(6,AV69/33)/AV69)+(4.25-(4-X69)*4.25/4*MAX(6,AV69/33)/9))^0.285))-0.5)*MIN(33,AV69/6)+((5.15*4.25/4*MAX(6,AV69/33)/9+4*4.25/4*(1-MAX(6,AV69/33)/9))^(((5.15*4.25/4*MAX(6,AV69/33)/9+4*4.25/4*(1-MAX(6,AV69/33)/9))+4.25)^0.285)/((5.15*4.25/4*MAX(6,AV69/33)/9+4*4.25/4*(1-MAX(6,AV69/33)/9))^(((5.15*4.25/4*MAX(6,AV69/33)/9+4*4.25/4*(1-MAX(6,AV69/33)/9))+4.25)^0.285)+4.25^(((5.15*4.25/4*MAX(6,AV69/33)/9+4*4.25/4*(1-MAX(6,AV69/33)/9))+4.25)^0.285))-0.5)*MIN(33,AV69/6)),((((4.25+(X69-0.263)*4.2)^(((4.25+(X69-0.263)*4.2)+(4.25-AJ69*AV69/600*4.2/AV69))^0.285))/((4.25+(X69-0.263)*4.2)^(((4.25+(X69-0.263)*4.2)+(4.25-AJ69*AV69/600*4.2/AV69))^0.285)+(4.25-AJ69*AV69/600*4.2/AV69)^(((4.25+(X69-0.263)*4.2)+(4.25-AJ69*AV69/600*4.2/AV69))^0.285))-0.5)*AV69/4.2-(((4.25+(0.23-0.263)*4.2)^(((4.25+(0.23-0.263)*4.2)+4.25)^0.285))/((4.25+(0.23-0.263)*4.2)^(((4.25+(0.23-0.263)*4.2)+4.25)^0.285)+4.25^(((4.25+(0.23-0.263)*4.2)+4.25)^0.285))-0.5)*AV69/4.2))))</f>
        <v>0</v>
      </c>
      <c r="BK69" s="96">
        <f t="shared" ref="BK69:BK99" si="161">MAX(0,IF($D69=0,((4.25)^(((4.25)+(4.25-(4-Y69)*4.25/4*1/9))^0.285)/((4.25)^(((4.25)+(4.25-(4-Y69)*4.25/4*1/9))^0.285)+(4.25-(4-Y69)*4.25/4*1/9)^(((4.25)+(4.25-(4-Y69)*4.25/4*1/9))^0.285))-0.5)*AW69+((4.2745*4.25/4*1/9+4*4.25/4*(1-1/9))^(((4.2745*4.25/4*1/9+4*4.25/4*(1-1/9))+4.25)^0.285)/((4.2745*4.25/4*1/9+4*4.25/4*(1-1/9))^(((4.2745*4.25/4*1/9+4*4.25/4*(1-1/9))+4.25)^0.285)+4.25^(((4.2745*4.25/4*1/9+4*4.25/4*(1-1/9))+4.25)^0.285))-0.5)*AW69+((4.2745-MIN(4.2745,MAX(3.74,Y69)))/0.5345*0.0009131+0.0104414*(3.74-MIN(3.74,Y69)))*AW69,IF($D69=1,(((4.25+(AK69-0.263)*0.32*AW69*MAX(6,AW69/33)/AW69)^(((4.25+(AK69-0.263)*0.32*AW69*MAX(6,AW69/33)/AW69)+(4.25-(4-Y69)*4.25/4*MAX(6,AW69/33)/9))^0.285)/((4.25+(AK69-0.263)*0.32*AW69*MAX(6,AW69/33)/AW69)^(((4.25+(AK69-0.263)*0.32*AW69*MAX(6,AW69/33)/AW69)+(4.25-(4-Y69)*4.25/4*MAX(6,AW69/33)/9))^0.285)+(4.25-(4-Y69)*4.25/4*MAX(6,AW69/33)/9)^(((4.25+(AK69-0.263)*0.32*AW69*MAX(6,AW69/33)/AW69)+(4.25-(4-Y69)*4.25/4*MAX(6,AW69/33)/9))^0.285))-0.5)*MIN(33,AW69/6)+((5.15*4.25/4*MAX(6,AW69/33)/9+4*4.25/4*(1-MAX(6,AW69/33)/9))^(((5.15*4.25/4*MAX(6,AW69/33)/9+4*4.25/4*(1-MAX(6,AW69/33)/9))+4.25)^0.285)/((5.15*4.25/4*MAX(6,AW69/33)/9+4*4.25/4*(1-MAX(6,AW69/33)/9))^(((5.15*4.25/4*MAX(6,AW69/33)/9+4*4.25/4*(1-MAX(6,AW69/33)/9))+4.25)^0.285)+4.25^(((5.15*4.25/4*MAX(6,AW69/33)/9+4*4.25/4*(1-MAX(6,AW69/33)/9))+4.25)^0.285))-0.5)*MIN(33,AW69/6)),((((4.25+(Y69-0.263)*4.2)^(((4.25+(Y69-0.263)*4.2)+(4.25-AK69*AW69/600*4.2/AW69))^0.285))/((4.25+(Y69-0.263)*4.2)^(((4.25+(Y69-0.263)*4.2)+(4.25-AK69*AW69/600*4.2/AW69))^0.285)+(4.25-AK69*AW69/600*4.2/AW69)^(((4.25+(Y69-0.263)*4.2)+(4.25-AK69*AW69/600*4.2/AW69))^0.285))-0.5)*AW69/4.2-(((4.25+(0.23-0.263)*4.2)^(((4.25+(0.23-0.263)*4.2)+4.25)^0.285))/((4.25+(0.23-0.263)*4.2)^(((4.25+(0.23-0.263)*4.2)+4.25)^0.285)+4.25^(((4.25+(0.23-0.263)*4.2)+4.25)^0.285))-0.5)*AW69/4.2))))</f>
        <v>0</v>
      </c>
      <c r="BL69" s="96">
        <f t="shared" ref="BL69:BL99" si="162">MAX(0,IF($D69=0,((4.25)^(((4.25)+(4.25-(4-Z69)*4.25/4*1/9))^0.285)/((4.25)^(((4.25)+(4.25-(4-Z69)*4.25/4*1/9))^0.285)+(4.25-(4-Z69)*4.25/4*1/9)^(((4.25)+(4.25-(4-Z69)*4.25/4*1/9))^0.285))-0.5)*AX69+((4.2745*4.25/4*1/9+4*4.25/4*(1-1/9))^(((4.2745*4.25/4*1/9+4*4.25/4*(1-1/9))+4.25)^0.285)/((4.2745*4.25/4*1/9+4*4.25/4*(1-1/9))^(((4.2745*4.25/4*1/9+4*4.25/4*(1-1/9))+4.25)^0.285)+4.25^(((4.2745*4.25/4*1/9+4*4.25/4*(1-1/9))+4.25)^0.285))-0.5)*AX69+((4.2745-MIN(4.2745,MAX(3.74,Z69)))/0.5345*0.0009131+0.0104414*(3.74-MIN(3.74,Z69)))*AX69,IF($D69=1,(((4.25+(AL69-0.263)*0.32*AX69*MAX(6,AX69/33)/AX69)^(((4.25+(AL69-0.263)*0.32*AX69*MAX(6,AX69/33)/AX69)+(4.25-(4-Z69)*4.25/4*MAX(6,AX69/33)/9))^0.285)/((4.25+(AL69-0.263)*0.32*AX69*MAX(6,AX69/33)/AX69)^(((4.25+(AL69-0.263)*0.32*AX69*MAX(6,AX69/33)/AX69)+(4.25-(4-Z69)*4.25/4*MAX(6,AX69/33)/9))^0.285)+(4.25-(4-Z69)*4.25/4*MAX(6,AX69/33)/9)^(((4.25+(AL69-0.263)*0.32*AX69*MAX(6,AX69/33)/AX69)+(4.25-(4-Z69)*4.25/4*MAX(6,AX69/33)/9))^0.285))-0.5)*MIN(33,AX69/6)+((5.15*4.25/4*MAX(6,AX69/33)/9+4*4.25/4*(1-MAX(6,AX69/33)/9))^(((5.15*4.25/4*MAX(6,AX69/33)/9+4*4.25/4*(1-MAX(6,AX69/33)/9))+4.25)^0.285)/((5.15*4.25/4*MAX(6,AX69/33)/9+4*4.25/4*(1-MAX(6,AX69/33)/9))^(((5.15*4.25/4*MAX(6,AX69/33)/9+4*4.25/4*(1-MAX(6,AX69/33)/9))+4.25)^0.285)+4.25^(((5.15*4.25/4*MAX(6,AX69/33)/9+4*4.25/4*(1-MAX(6,AX69/33)/9))+4.25)^0.285))-0.5)*MIN(33,AX69/6)),((((4.25+(Z69-0.263)*4.2)^(((4.25+(Z69-0.263)*4.2)+(4.25-AL69*AX69/600*4.2/AX69))^0.285))/((4.25+(Z69-0.263)*4.2)^(((4.25+(Z69-0.263)*4.2)+(4.25-AL69*AX69/600*4.2/AX69))^0.285)+(4.25-AL69*AX69/600*4.2/AX69)^(((4.25+(Z69-0.263)*4.2)+(4.25-AL69*AX69/600*4.2/AX69))^0.285))-0.5)*AX69/4.2-(((4.25+(0.23-0.263)*4.2)^(((4.25+(0.23-0.263)*4.2)+4.25)^0.285))/((4.25+(0.23-0.263)*4.2)^(((4.25+(0.23-0.263)*4.2)+4.25)^0.285)+4.25^(((4.25+(0.23-0.263)*4.2)+4.25)^0.285))-0.5)*AX69/4.2))))</f>
        <v>0</v>
      </c>
      <c r="BM69" s="129">
        <f t="shared" si="134"/>
        <v>4</v>
      </c>
      <c r="BN69" s="129" t="str">
        <f t="shared" si="134"/>
        <v/>
      </c>
      <c r="BO69" s="129" t="str">
        <f t="shared" si="134"/>
        <v/>
      </c>
      <c r="BP69" s="129" t="str">
        <f t="shared" si="134"/>
        <v/>
      </c>
      <c r="BQ69" s="129" t="str">
        <f t="shared" si="134"/>
        <v/>
      </c>
      <c r="BR69" s="129" t="str">
        <f t="shared" si="134"/>
        <v/>
      </c>
      <c r="BS69" s="129" t="str">
        <f t="shared" si="134"/>
        <v/>
      </c>
      <c r="BT69" s="129" t="str">
        <f t="shared" si="134"/>
        <v/>
      </c>
      <c r="BU69" s="129" t="str">
        <f t="shared" si="134"/>
        <v/>
      </c>
      <c r="BV69" s="129" t="str">
        <f t="shared" si="134"/>
        <v/>
      </c>
      <c r="BW69" s="129" t="str">
        <f t="shared" si="134"/>
        <v/>
      </c>
      <c r="BX69" s="129" t="str">
        <f t="shared" si="134"/>
        <v/>
      </c>
      <c r="BY69" s="130">
        <f t="shared" ref="BY69:BY99" si="163">IF($J69+LEFT(BY$4,4)*1-LEFT($BA$4,4)*1-1+1&gt;5.9999,(0.5+BA69*$B$2*$B$1^(LEFT(BY$4,4)*1-LEFT($BA$4,4)*1)+CX69),IF($J69+LEFT(BY$4,4)*1-LEFT($BA$4,4)*1&gt;2.7,IF(AND($J69+LEFT(BY$4,4)*1-LEFT($BA$4,4)*1&gt;3.7,LEFT(BY$4,4)*1&gt;LEFT($BY$4,4)*1),(0.5+(((DT69))*$C$2*$B$1^(LEFT(BY$4,4)*1-LEFT($BA$4,4)*1))*(MAX(($L69+LEFT(BY$4,4)-LEFT($BA$4,4)*1),1)*0.13)*(1.025/$B$1)^(LEFT(BY$4,4)*1-LEFT($BA$4,4)*1))-(0.5+(((DT69))*$C$2*$B$1^(LEFT(BY$4,4)*1-LEFT($BA$4,4)*1))*(($L69-1+LEFT(BY$4,4)-LEFT($BA$4,4)*1)*0.13)*(1.025/$B$1)^(LEFT(BY$4,4)*1-LEFT($BA$4,4)*1))+BL69,0.5+(((DT69))*$C$2*$B$1^(LEFT(BY$4,4)*1-LEFT($BA$4,4)*1))*IF((LEFT(BY$4,4)*1-LEFT($BA$4,4)*1)=0,AVERAGE(1,MIN($K69,$J69)/($L69+2))*IF($D69=2,1.2,1),1)*(MAX(($L69+LEFT(BY$4,4)-LEFT($BA$4,4)*1),1)*0.1153+0.01)*(1.025/$B$1)^(LEFT(BY$4,4)*1-LEFT($BA$4,4)*1)),0.5))</f>
        <v>3.1422302067107593</v>
      </c>
      <c r="BZ69" s="130">
        <f t="shared" ref="BZ69:BZ99" si="164">IF($J69+LEFT(BZ$4,4)*1-LEFT($BA$4,4)*1-1+1&gt;5.9999,(0.5+BB69*$B$2*$B$1^(LEFT(BZ$4,4)*1-LEFT($BA$4,4)*1)+CY69),IF($J69+LEFT(BZ$4,4)*1-LEFT($BA$4,4)*1&gt;2.7,IF(AND($J69+LEFT(BZ$4,4)*1-LEFT($BA$4,4)*1&gt;3.7,LEFT(BZ$4,4)*1&gt;LEFT($BY$4,4)*1),(0.5+(((DU69))*$C$2*$B$1^(LEFT(BZ$4,4)*1-LEFT($BA$4,4)*1))*(MAX(($L69+LEFT(BZ$4,4)-LEFT($BA$4,4)*1),1)*0.13)*(1.025/$B$1)^(LEFT(BZ$4,4)*1-LEFT($BA$4,4)*1))-(0.5+(((DU69))*$C$2*$B$1^(LEFT(BZ$4,4)*1-LEFT($BA$4,4)*1))*(($L69-1+LEFT(BZ$4,4)-LEFT($BA$4,4)*1)*0.13)*(1.025/$B$1)^(LEFT(BZ$4,4)*1-LEFT($BA$4,4)*1))+BM69,0.5+(((DU69))*$C$2*$B$1^(LEFT(BZ$4,4)*1-LEFT($BA$4,4)*1))*IF((LEFT(BZ$4,4)*1-LEFT($BA$4,4)*1)=0,AVERAGE(1,MIN($K69,$J69)/($L69+2))*IF($D69=2,1.2,1),1)*(MAX(($L69+LEFT(BZ$4,4)-LEFT($BA$4,4)*1),1)*0.1153+0.01)*(1.025/$B$1)^(LEFT(BZ$4,4)*1-LEFT($BA$4,4)*1)),0.5))</f>
        <v>2.3811960910610583</v>
      </c>
      <c r="CA69" s="130">
        <f t="shared" ref="CA69:CA99" si="165">IF($J69+LEFT(CA$4,4)*1-LEFT($BA$4,4)*1-1+1&gt;5.9999,(0.5+BC69*$B$2*$B$1^(LEFT(CA$4,4)*1-LEFT($BA$4,4)*1)+CZ69),IF($J69+LEFT(CA$4,4)*1-LEFT($BA$4,4)*1&gt;2.7,IF(AND($J69+LEFT(CA$4,4)*1-LEFT($BA$4,4)*1&gt;3.7,LEFT(CA$4,4)*1&gt;LEFT($BY$4,4)*1),(0.5+(((DV69))*$C$2*$B$1^(LEFT(CA$4,4)*1-LEFT($BA$4,4)*1))*(MAX(($L69+LEFT(CA$4,4)-LEFT($BA$4,4)*1),1)*0.13)*(1.025/$B$1)^(LEFT(CA$4,4)*1-LEFT($BA$4,4)*1))-(0.5+(((DV69))*$C$2*$B$1^(LEFT(CA$4,4)*1-LEFT($BA$4,4)*1))*(($L69-1+LEFT(CA$4,4)-LEFT($BA$4,4)*1)*0.13)*(1.025/$B$1)^(LEFT(CA$4,4)*1-LEFT($BA$4,4)*1))+BN69,0.5+(((DV69))*$C$2*$B$1^(LEFT(CA$4,4)*1-LEFT($BA$4,4)*1))*IF((LEFT(CA$4,4)*1-LEFT($BA$4,4)*1)=0,AVERAGE(1,MIN($K69,$J69)/($L69+2))*IF($D69=2,1.2,1),1)*(MAX(($L69+LEFT(CA$4,4)-LEFT($BA$4,4)*1),1)*0.1153+0.01)*(1.025/$B$1)^(LEFT(CA$4,4)*1-LEFT($BA$4,4)*1)),0.5))</f>
        <v>1.4790138020830268</v>
      </c>
      <c r="CB69" s="130">
        <f t="shared" ref="CB69:CB99" si="166">IF($J69+LEFT(CB$4,4)*1-LEFT($BA$4,4)*1-1+1&gt;5.9999,(0.5+BD69*$B$2*$B$1^(LEFT(CB$4,4)*1-LEFT($BA$4,4)*1)+DA69),IF($J69+LEFT(CB$4,4)*1-LEFT($BA$4,4)*1&gt;2.7,IF(AND($J69+LEFT(CB$4,4)*1-LEFT($BA$4,4)*1&gt;3.7,LEFT(CB$4,4)*1&gt;LEFT($BY$4,4)*1),(0.5+(((DW69))*$C$2*$B$1^(LEFT(CB$4,4)*1-LEFT($BA$4,4)*1))*(MAX(($L69+LEFT(CB$4,4)-LEFT($BA$4,4)*1),1)*0.13)*(1.025/$B$1)^(LEFT(CB$4,4)*1-LEFT($BA$4,4)*1))-(0.5+(((DW69))*$C$2*$B$1^(LEFT(CB$4,4)*1-LEFT($BA$4,4)*1))*(($L69-1+LEFT(CB$4,4)-LEFT($BA$4,4)*1)*0.13)*(1.025/$B$1)^(LEFT(CB$4,4)*1-LEFT($BA$4,4)*1))+BO69,0.5+(((DW69))*$C$2*$B$1^(LEFT(CB$4,4)*1-LEFT($BA$4,4)*1))*IF((LEFT(CB$4,4)*1-LEFT($BA$4,4)*1)=0,AVERAGE(1,MIN($K69,$J69)/($L69+2))*IF($D69=2,1.2,1),1)*(MAX(($L69+LEFT(CB$4,4)-LEFT($BA$4,4)*1),1)*0.1153+0.01)*(1.025/$B$1)^(LEFT(CB$4,4)*1-LEFT($BA$4,4)*1)),0.5))</f>
        <v>0.5</v>
      </c>
      <c r="CC69" s="130">
        <f t="shared" ref="CC69:CC99" si="167">IF($J69+LEFT(CC$4,4)*1-LEFT($BA$4,4)*1-1+1&gt;5.9999,(0.5+BE69*$B$2*$B$1^(LEFT(CC$4,4)*1-LEFT($BA$4,4)*1)+DB69),IF($J69+LEFT(CC$4,4)*1-LEFT($BA$4,4)*1&gt;2.7,IF(AND($J69+LEFT(CC$4,4)*1-LEFT($BA$4,4)*1&gt;3.7,LEFT(CC$4,4)*1&gt;LEFT($BY$4,4)*1),(0.5+(((DX69))*$C$2*$B$1^(LEFT(CC$4,4)*1-LEFT($BA$4,4)*1))*(MAX(($L69+LEFT(CC$4,4)-LEFT($BA$4,4)*1),1)*0.13)*(1.025/$B$1)^(LEFT(CC$4,4)*1-LEFT($BA$4,4)*1))-(0.5+(((DX69))*$C$2*$B$1^(LEFT(CC$4,4)*1-LEFT($BA$4,4)*1))*(($L69-1+LEFT(CC$4,4)-LEFT($BA$4,4)*1)*0.13)*(1.025/$B$1)^(LEFT(CC$4,4)*1-LEFT($BA$4,4)*1))+BP69,0.5+(((DX69))*$C$2*$B$1^(LEFT(CC$4,4)*1-LEFT($BA$4,4)*1))*IF((LEFT(CC$4,4)*1-LEFT($BA$4,4)*1)=0,AVERAGE(1,MIN($K69,$J69)/($L69+2))*IF($D69=2,1.2,1),1)*(MAX(($L69+LEFT(CC$4,4)-LEFT($BA$4,4)*1),1)*0.1153+0.01)*(1.025/$B$1)^(LEFT(CC$4,4)*1-LEFT($BA$4,4)*1)),0.5))</f>
        <v>0.5</v>
      </c>
      <c r="CD69" s="130">
        <f t="shared" ref="CD69:CD99" si="168">IF($J69+LEFT(CD$4,4)*1-LEFT($BA$4,4)*1-1+1&gt;5.9999,(0.5+BF69*$B$2*$B$1^(LEFT(CD$4,4)*1-LEFT($BA$4,4)*1)+DC69),IF($J69+LEFT(CD$4,4)*1-LEFT($BA$4,4)*1&gt;2.7,IF(AND($J69+LEFT(CD$4,4)*1-LEFT($BA$4,4)*1&gt;3.7,LEFT(CD$4,4)*1&gt;LEFT($BY$4,4)*1),(0.5+(((DY69))*$C$2*$B$1^(LEFT(CD$4,4)*1-LEFT($BA$4,4)*1))*(MAX(($L69+LEFT(CD$4,4)-LEFT($BA$4,4)*1),1)*0.13)*(1.025/$B$1)^(LEFT(CD$4,4)*1-LEFT($BA$4,4)*1))-(0.5+(((DY69))*$C$2*$B$1^(LEFT(CD$4,4)*1-LEFT($BA$4,4)*1))*(($L69-1+LEFT(CD$4,4)-LEFT($BA$4,4)*1)*0.13)*(1.025/$B$1)^(LEFT(CD$4,4)*1-LEFT($BA$4,4)*1))+BQ69,0.5+(((DY69))*$C$2*$B$1^(LEFT(CD$4,4)*1-LEFT($BA$4,4)*1))*IF((LEFT(CD$4,4)*1-LEFT($BA$4,4)*1)=0,AVERAGE(1,MIN($K69,$J69)/($L69+2))*IF($D69=2,1.2,1),1)*(MAX(($L69+LEFT(CD$4,4)-LEFT($BA$4,4)*1),1)*0.1153+0.01)*(1.025/$B$1)^(LEFT(CD$4,4)*1-LEFT($BA$4,4)*1)),0.5))</f>
        <v>0.5</v>
      </c>
      <c r="CE69" s="130">
        <f t="shared" ref="CE69:CE99" si="169">IF($J69+LEFT(CE$4,4)*1-LEFT($BA$4,4)*1-1+1&gt;5.9999,(0.5+BG69*$B$2*$B$1^(LEFT(CE$4,4)*1-LEFT($BA$4,4)*1)+DD69),IF($J69+LEFT(CE$4,4)*1-LEFT($BA$4,4)*1&gt;2.7,IF(AND($J69+LEFT(CE$4,4)*1-LEFT($BA$4,4)*1&gt;3.7,LEFT(CE$4,4)*1&gt;LEFT($BY$4,4)*1),(0.5+(((DZ69))*$C$2*$B$1^(LEFT(CE$4,4)*1-LEFT($BA$4,4)*1))*(MAX(($L69+LEFT(CE$4,4)-LEFT($BA$4,4)*1),1)*0.13)*(1.025/$B$1)^(LEFT(CE$4,4)*1-LEFT($BA$4,4)*1))-(0.5+(((DZ69))*$C$2*$B$1^(LEFT(CE$4,4)*1-LEFT($BA$4,4)*1))*(($L69-1+LEFT(CE$4,4)-LEFT($BA$4,4)*1)*0.13)*(1.025/$B$1)^(LEFT(CE$4,4)*1-LEFT($BA$4,4)*1))+BR69,0.5+(((DZ69))*$C$2*$B$1^(LEFT(CE$4,4)*1-LEFT($BA$4,4)*1))*IF((LEFT(CE$4,4)*1-LEFT($BA$4,4)*1)=0,AVERAGE(1,MIN($K69,$J69)/($L69+2))*IF($D69=2,1.2,1),1)*(MAX(($L69+LEFT(CE$4,4)-LEFT($BA$4,4)*1),1)*0.1153+0.01)*(1.025/$B$1)^(LEFT(CE$4,4)*1-LEFT($BA$4,4)*1)),0.5))</f>
        <v>0.5</v>
      </c>
      <c r="CF69" s="130">
        <f t="shared" ref="CF69:CF99" si="170">IF($J69+LEFT(CF$4,4)*1-LEFT($BA$4,4)*1-1+1&gt;5.9999,(0.5+BH69*$B$2*$B$1^(LEFT(CF$4,4)*1-LEFT($BA$4,4)*1)+DE69),IF($J69+LEFT(CF$4,4)*1-LEFT($BA$4,4)*1&gt;2.7,IF(AND($J69+LEFT(CF$4,4)*1-LEFT($BA$4,4)*1&gt;3.7,LEFT(CF$4,4)*1&gt;LEFT($BY$4,4)*1),(0.5+(((EA69))*$C$2*$B$1^(LEFT(CF$4,4)*1-LEFT($BA$4,4)*1))*(MAX(($L69+LEFT(CF$4,4)-LEFT($BA$4,4)*1),1)*0.13)*(1.025/$B$1)^(LEFT(CF$4,4)*1-LEFT($BA$4,4)*1))-(0.5+(((EA69))*$C$2*$B$1^(LEFT(CF$4,4)*1-LEFT($BA$4,4)*1))*(($L69-1+LEFT(CF$4,4)-LEFT($BA$4,4)*1)*0.13)*(1.025/$B$1)^(LEFT(CF$4,4)*1-LEFT($BA$4,4)*1))+BS69,0.5+(((EA69))*$C$2*$B$1^(LEFT(CF$4,4)*1-LEFT($BA$4,4)*1))*IF((LEFT(CF$4,4)*1-LEFT($BA$4,4)*1)=0,AVERAGE(1,MIN($K69,$J69)/($L69+2))*IF($D69=2,1.2,1),1)*(MAX(($L69+LEFT(CF$4,4)-LEFT($BA$4,4)*1),1)*0.1153+0.01)*(1.025/$B$1)^(LEFT(CF$4,4)*1-LEFT($BA$4,4)*1)),0.5))</f>
        <v>0.5</v>
      </c>
      <c r="CG69" s="130">
        <f t="shared" ref="CG69:CG99" si="171">IF($J69+LEFT(CG$4,4)*1-LEFT($BA$4,4)*1-1+1&gt;5.9999,(0.5+BI69*$B$2*$B$1^(LEFT(CG$4,4)*1-LEFT($BA$4,4)*1)+DF69),IF($J69+LEFT(CG$4,4)*1-LEFT($BA$4,4)*1&gt;2.7,IF(AND($J69+LEFT(CG$4,4)*1-LEFT($BA$4,4)*1&gt;3.7,LEFT(CG$4,4)*1&gt;LEFT($BY$4,4)*1),(0.5+(((EB69))*$C$2*$B$1^(LEFT(CG$4,4)*1-LEFT($BA$4,4)*1))*(MAX(($L69+LEFT(CG$4,4)-LEFT($BA$4,4)*1),1)*0.13)*(1.025/$B$1)^(LEFT(CG$4,4)*1-LEFT($BA$4,4)*1))-(0.5+(((EB69))*$C$2*$B$1^(LEFT(CG$4,4)*1-LEFT($BA$4,4)*1))*(($L69-1+LEFT(CG$4,4)-LEFT($BA$4,4)*1)*0.13)*(1.025/$B$1)^(LEFT(CG$4,4)*1-LEFT($BA$4,4)*1))+BT69,0.5+(((EB69))*$C$2*$B$1^(LEFT(CG$4,4)*1-LEFT($BA$4,4)*1))*IF((LEFT(CG$4,4)*1-LEFT($BA$4,4)*1)=0,AVERAGE(1,MIN($K69,$J69)/($L69+2))*IF($D69=2,1.2,1),1)*(MAX(($L69+LEFT(CG$4,4)-LEFT($BA$4,4)*1),1)*0.1153+0.01)*(1.025/$B$1)^(LEFT(CG$4,4)*1-LEFT($BA$4,4)*1)),0.5))</f>
        <v>0.5</v>
      </c>
      <c r="CH69" s="130">
        <f t="shared" ref="CH69:CH99" si="172">IF($J69+LEFT(CH$4,4)*1-LEFT($BA$4,4)*1-1+1&gt;5.9999,(0.5+BJ69*$B$2*$B$1^(LEFT(CH$4,4)*1-LEFT($BA$4,4)*1)+DG69),IF($J69+LEFT(CH$4,4)*1-LEFT($BA$4,4)*1&gt;2.7,IF(AND($J69+LEFT(CH$4,4)*1-LEFT($BA$4,4)*1&gt;3.7,LEFT(CH$4,4)*1&gt;LEFT($BY$4,4)*1),(0.5+(((EC69))*$C$2*$B$1^(LEFT(CH$4,4)*1-LEFT($BA$4,4)*1))*(MAX(($L69+LEFT(CH$4,4)-LEFT($BA$4,4)*1),1)*0.13)*(1.025/$B$1)^(LEFT(CH$4,4)*1-LEFT($BA$4,4)*1))-(0.5+(((EC69))*$C$2*$B$1^(LEFT(CH$4,4)*1-LEFT($BA$4,4)*1))*(($L69-1+LEFT(CH$4,4)-LEFT($BA$4,4)*1)*0.13)*(1.025/$B$1)^(LEFT(CH$4,4)*1-LEFT($BA$4,4)*1))+BU69,0.5+(((EC69))*$C$2*$B$1^(LEFT(CH$4,4)*1-LEFT($BA$4,4)*1))*IF((LEFT(CH$4,4)*1-LEFT($BA$4,4)*1)=0,AVERAGE(1,MIN($K69,$J69)/($L69+2))*IF($D69=2,1.2,1),1)*(MAX(($L69+LEFT(CH$4,4)-LEFT($BA$4,4)*1),1)*0.1153+0.01)*(1.025/$B$1)^(LEFT(CH$4,4)*1-LEFT($BA$4,4)*1)),0.5))</f>
        <v>0.5</v>
      </c>
      <c r="CI69" s="130">
        <f t="shared" ref="CI69:CI99" si="173">IF($J69+LEFT(CI$4,4)*1-LEFT($BA$4,4)*1-1+1&gt;5.9999,(0.5+BK69*$B$2*$B$1^(LEFT(CI$4,4)*1-LEFT($BA$4,4)*1)+DH69),IF($J69+LEFT(CI$4,4)*1-LEFT($BA$4,4)*1&gt;2.7,IF(AND($J69+LEFT(CI$4,4)*1-LEFT($BA$4,4)*1&gt;3.7,LEFT(CI$4,4)*1&gt;LEFT($BY$4,4)*1),(0.5+(((ED69))*$C$2*$B$1^(LEFT(CI$4,4)*1-LEFT($BA$4,4)*1))*(MAX(($L69+LEFT(CI$4,4)-LEFT($BA$4,4)*1),1)*0.13)*(1.025/$B$1)^(LEFT(CI$4,4)*1-LEFT($BA$4,4)*1))-(0.5+(((ED69))*$C$2*$B$1^(LEFT(CI$4,4)*1-LEFT($BA$4,4)*1))*(($L69-1+LEFT(CI$4,4)-LEFT($BA$4,4)*1)*0.13)*(1.025/$B$1)^(LEFT(CI$4,4)*1-LEFT($BA$4,4)*1))+BV69,0.5+(((ED69))*$C$2*$B$1^(LEFT(CI$4,4)*1-LEFT($BA$4,4)*1))*IF((LEFT(CI$4,4)*1-LEFT($BA$4,4)*1)=0,AVERAGE(1,MIN($K69,$J69)/($L69+2))*IF($D69=2,1.2,1),1)*(MAX(($L69+LEFT(CI$4,4)-LEFT($BA$4,4)*1),1)*0.1153+0.01)*(1.025/$B$1)^(LEFT(CI$4,4)*1-LEFT($BA$4,4)*1)),0.5))</f>
        <v>0.5</v>
      </c>
      <c r="CJ69" s="130">
        <f t="shared" ref="CJ69:CJ99" si="174">IF($J69+LEFT(CJ$4,4)*1-LEFT($BA$4,4)*1-1+1&gt;5.9999,(0.5+BL69*$B$2*$B$1^(LEFT(CJ$4,4)*1-LEFT($BA$4,4)*1)+DI69),IF($J69+LEFT(CJ$4,4)*1-LEFT($BA$4,4)*1&gt;2.7,IF(AND($J69+LEFT(CJ$4,4)*1-LEFT($BA$4,4)*1&gt;3.7,LEFT(CJ$4,4)*1&gt;LEFT($BY$4,4)*1),(0.5+(((EE69))*$C$2*$B$1^(LEFT(CJ$4,4)*1-LEFT($BA$4,4)*1))*(MAX(($L69+LEFT(CJ$4,4)-LEFT($BA$4,4)*1),1)*0.13)*(1.025/$B$1)^(LEFT(CJ$4,4)*1-LEFT($BA$4,4)*1))-(0.5+(((EE69))*$C$2*$B$1^(LEFT(CJ$4,4)*1-LEFT($BA$4,4)*1))*(($L69-1+LEFT(CJ$4,4)-LEFT($BA$4,4)*1)*0.13)*(1.025/$B$1)^(LEFT(CJ$4,4)*1-LEFT($BA$4,4)*1))+BW69,0.5+(((EE69))*$C$2*$B$1^(LEFT(CJ$4,4)*1-LEFT($BA$4,4)*1))*IF((LEFT(CJ$4,4)*1-LEFT($BA$4,4)*1)=0,AVERAGE(1,MIN($K69,$J69)/($L69+2))*IF($D69=2,1.2,1),1)*(MAX(($L69+LEFT(CJ$4,4)-LEFT($BA$4,4)*1),1)*0.1153+0.01)*(1.025/$B$1)^(LEFT(CJ$4,4)*1-LEFT($BA$4,4)*1)),0.5))</f>
        <v>0.5</v>
      </c>
      <c r="CK69" s="131">
        <f t="shared" ref="CK69:CK99" si="175">MAX(IF(BX69&lt;&gt;"",12,IF(BW69&lt;&gt;"",11,IF(BV69&lt;&gt;"",10,IF(BU69&lt;&gt;"",9,IF(BT69&lt;&gt;"",8,IF(BS69&lt;&gt;"",7,IF(BR69&lt;&gt;"",6,IF(BQ69&lt;&gt;"",5,IF(BP69&lt;&gt;"",4,IF(BO69&lt;&gt;"",3,IF(BN69&lt;&gt;"",2,IF(BM69&lt;&gt;"",1)))))))))))),(6-ROUNDDOWN((J69+1),0))+1,1)</f>
        <v>1</v>
      </c>
      <c r="CL69" s="96">
        <f t="shared" ref="CL69:CL99" si="176">MIN(BA69,BA69-IF($D69=0,0.0105995*1,IF($D69=1,0.0105995*1,0.0036138*1))*AM69+IF($D69=0,0.00105995*0,IF($D69=1,0.00105995*0,0.00036138*0))*AM69*MIN(5,(LEFT(BA$4,4)*1-LEFT($BB$4,4)*1)))</f>
        <v>-0.1304036731316468</v>
      </c>
      <c r="CM69" s="96">
        <f t="shared" ref="CM69:CM99" si="177">MIN(BB69,BB69-IF($D69=0,0.0105995*1,IF($D69=1,0.0105995*1,0.0036138*1))*AN69+IF($D69=0,0.00105995*0,IF($D69=1,0.00105995*0,0.00036138*0))*AN69*MIN(5,(LEFT(BB$4,4)*1-LEFT($BB$4,4)*1)))</f>
        <v>-0.20993735281243023</v>
      </c>
      <c r="CN69" s="96">
        <f t="shared" ref="CN69:CN99" si="178">MIN(BC69,BC69-IF($D69=0,0.0105995*1,IF($D69=1,0.0105995*1,0.0036138*1))*AO69+IF($D69=0,0.00105995*0,IF($D69=1,0.00105995*0,0.00036138*0))*AO69*MIN(5,(LEFT(BC$4,4)*1-LEFT($BB$4,4)*1)))</f>
        <v>-0.28903045723772436</v>
      </c>
      <c r="CO69" s="96">
        <f t="shared" ref="CO69:CO99" si="179">MIN(BD69,BD69-IF($D69=0,0.0105995*1,IF($D69=1,0.0105995*1,0.0036138*1))*AP69+IF($D69=0,0.00105995*0,IF($D69=1,0.00105995*0,0.00036138*0))*AP69*MIN(5,(LEFT(BD$4,4)*1-LEFT($BB$4,4)*1)))</f>
        <v>-0.21198999999999998</v>
      </c>
      <c r="CP69" s="96">
        <f t="shared" ref="CP69:CP99" si="180">MIN(BE69,BE69-IF($D69=0,0.0105995*1,IF($D69=1,0.0105995*1,0.0036138*1))*AQ69+IF($D69=0,0.00105995*0,IF($D69=1,0.00105995*0,0.00036138*0))*AQ69*MIN(5,(LEFT(BE$4,4)*1-LEFT($BB$4,4)*1)))</f>
        <v>-0.21198999999999998</v>
      </c>
      <c r="CQ69" s="96">
        <f t="shared" ref="CQ69:CQ99" si="181">MIN(BF69,BF69-IF($D69=0,0.0105995*1,IF($D69=1,0.0105995*1,0.0036138*1))*AR69+IF($D69=0,0.00105995*0,IF($D69=1,0.00105995*0,0.00036138*0))*AR69*MIN(5,(LEFT(BF$4,4)*1-LEFT($BB$4,4)*1)))</f>
        <v>-0.21198999999999998</v>
      </c>
      <c r="CR69" s="96">
        <f t="shared" ref="CR69:CR99" si="182">MIN(BG69,BG69-IF($D69=0,0.0105995*1,IF($D69=1,0.0105995*1,0.0036138*1))*AS69+IF($D69=0,0.00105995*0,IF($D69=1,0.00105995*0,0.00036138*0))*AS69*MIN(5,(LEFT(BG$4,4)*1-LEFT($BB$4,4)*1)))</f>
        <v>-0.21198999999999998</v>
      </c>
      <c r="CS69" s="96">
        <f t="shared" ref="CS69:CS99" si="183">MIN(BH69,BH69-IF($D69=0,0.0105995*1,IF($D69=1,0.0105995*1,0.0036138*1))*AT69+IF($D69=0,0.00105995*0,IF($D69=1,0.00105995*0,0.00036138*0))*AT69*MIN(5,(LEFT(BH$4,4)*1-LEFT($BB$4,4)*1)))</f>
        <v>-0.21198999999999998</v>
      </c>
      <c r="CT69" s="96">
        <f t="shared" ref="CT69:CT99" si="184">MIN(BI69,BI69-IF($D69=0,0.0105995*1,IF($D69=1,0.0105995*1,0.0036138*1))*AU69+IF($D69=0,0.00105995*0,IF($D69=1,0.00105995*0,0.00036138*0))*AU69*MIN(5,(LEFT(BI$4,4)*1-LEFT($BB$4,4)*1)))</f>
        <v>-0.21198999999999998</v>
      </c>
      <c r="CU69" s="96">
        <f t="shared" ref="CU69:CU99" si="185">MIN(BJ69,BJ69-IF($D69=0,0.0105995*1,IF($D69=1,0.0105995*1,0.0036138*1))*AV69+IF($D69=0,0.00105995*0,IF($D69=1,0.00105995*0,0.00036138*0))*AV69*MIN(5,(LEFT(BJ$4,4)*1-LEFT($BB$4,4)*1)))</f>
        <v>-0.21198999999999998</v>
      </c>
      <c r="CV69" s="96">
        <f t="shared" ref="CV69:CV99" si="186">MIN(BK69,BK69-IF($D69=0,0.0105995*1,IF($D69=1,0.0105995*1,0.0036138*1))*AW69+IF($D69=0,0.00105995*0,IF($D69=1,0.00105995*0,0.00036138*0))*AW69*MIN(5,(LEFT(BK$4,4)*1-LEFT($BB$4,4)*1)))</f>
        <v>-0.21198999999999998</v>
      </c>
      <c r="CW69" s="96">
        <f t="shared" ref="CW69:CW99" si="187">MIN(BL69,BL69-IF($D69=0,0.0105995*1,IF($D69=1,0.0105995*1,0.0036138*1))*AX69+IF($D69=0,0.00105995*0,IF($D69=1,0.00105995*0,0.00036138*0))*AX69*MIN(5,(LEFT(BL$4,4)*1-LEFT($BB$4,4)*1)))</f>
        <v>-0.21198999999999998</v>
      </c>
      <c r="CX69" s="96">
        <f>MAX(0,(IF(CL69&gt;0,(CL69-ROUNDDOWN(CL69,1))/0.1*LOOKUP(ROUNDUP(CL69+81.1,1),CB!$A:$A,CB!$C:$C)+(1-(CL69-ROUNDDOWN(CL69,1))/0.1)*LOOKUP(ROUNDDOWN(CL69+81.1,1),CB!$A:$A,CB!$C:$C),(CL69-ROUNDDOWN(CL69-0.1,1))/0.1*LOOKUP(ROUNDUP(CL69+81.1,1),CB!$A:$A,CB!$C:$C)+(1-(CL69-ROUNDDOWN(CL69-0.1,1))/0.1)*LOOKUP(ROUNDDOWN(CL69+81.1,1),CB!$A:$A,CB!$C:$C))-LOOKUP(81.1,CB!$A:$A,CB!$C:$C))/(1-(BINOMDIST(97,162,0.5,TRUE)-BINOMDIST(87,162,0.5,TRUE)))*$C$2*($B$1^(LEFT(CX$4,4)*1-LEFT($BA$4,4)*1))*(37.75+CL69))</f>
        <v>0</v>
      </c>
      <c r="CY69" s="96">
        <f>MAX(0,(IF(CM69&gt;0,(CM69-ROUNDDOWN(CM69,1))/0.1*LOOKUP(ROUNDUP(CM69+81.1,1),CB!$A:$A,CB!$C:$C)+(1-(CM69-ROUNDDOWN(CM69,1))/0.1)*LOOKUP(ROUNDDOWN(CM69+81.1,1),CB!$A:$A,CB!$C:$C),(CM69-ROUNDDOWN(CM69-0.1,1))/0.1*LOOKUP(ROUNDUP(CM69+81.1,1),CB!$A:$A,CB!$C:$C)+(1-(CM69-ROUNDDOWN(CM69-0.1,1))/0.1)*LOOKUP(ROUNDDOWN(CM69+81.1,1),CB!$A:$A,CB!$C:$C))-LOOKUP(81.1,CB!$A:$A,CB!$C:$C))/(1-(BINOMDIST(97,162,0.5,TRUE)-BINOMDIST(87,162,0.5,TRUE)))*$C$2*($B$1^(LEFT(CY$4,4)*1-LEFT($BA$4,4)*1))*(37.75+CM69))</f>
        <v>0</v>
      </c>
      <c r="CZ69" s="96">
        <f>MAX(0,(IF(CN69&gt;0,(CN69-ROUNDDOWN(CN69,1))/0.1*LOOKUP(ROUNDUP(CN69+81.1,1),CB!$A:$A,CB!$C:$C)+(1-(CN69-ROUNDDOWN(CN69,1))/0.1)*LOOKUP(ROUNDDOWN(CN69+81.1,1),CB!$A:$A,CB!$C:$C),(CN69-ROUNDDOWN(CN69-0.1,1))/0.1*LOOKUP(ROUNDUP(CN69+81.1,1),CB!$A:$A,CB!$C:$C)+(1-(CN69-ROUNDDOWN(CN69-0.1,1))/0.1)*LOOKUP(ROUNDDOWN(CN69+81.1,1),CB!$A:$A,CB!$C:$C))-LOOKUP(81.1,CB!$A:$A,CB!$C:$C))/(1-(BINOMDIST(97,162,0.5,TRUE)-BINOMDIST(87,162,0.5,TRUE)))*$C$2*($B$1^(LEFT(CZ$4,4)*1-LEFT($BA$4,4)*1))*(37.75+CN69))</f>
        <v>0</v>
      </c>
      <c r="DA69" s="96">
        <f>MAX(0,(IF(CO69&gt;0,(CO69-ROUNDDOWN(CO69,1))/0.1*LOOKUP(ROUNDUP(CO69+81.1,1),CB!$A:$A,CB!$C:$C)+(1-(CO69-ROUNDDOWN(CO69,1))/0.1)*LOOKUP(ROUNDDOWN(CO69+81.1,1),CB!$A:$A,CB!$C:$C),(CO69-ROUNDDOWN(CO69-0.1,1))/0.1*LOOKUP(ROUNDUP(CO69+81.1,1),CB!$A:$A,CB!$C:$C)+(1-(CO69-ROUNDDOWN(CO69-0.1,1))/0.1)*LOOKUP(ROUNDDOWN(CO69+81.1,1),CB!$A:$A,CB!$C:$C))-LOOKUP(81.1,CB!$A:$A,CB!$C:$C))/(1-(BINOMDIST(97,162,0.5,TRUE)-BINOMDIST(87,162,0.5,TRUE)))*$C$2*($B$1^(LEFT(DA$4,4)*1-LEFT($BA$4,4)*1))*(37.75+CO69))</f>
        <v>0</v>
      </c>
      <c r="DB69" s="96">
        <f>MAX(0,(IF(CP69&gt;0,(CP69-ROUNDDOWN(CP69,1))/0.1*LOOKUP(ROUNDUP(CP69+81.1,1),CB!$A:$A,CB!$C:$C)+(1-(CP69-ROUNDDOWN(CP69,1))/0.1)*LOOKUP(ROUNDDOWN(CP69+81.1,1),CB!$A:$A,CB!$C:$C),(CP69-ROUNDDOWN(CP69-0.1,1))/0.1*LOOKUP(ROUNDUP(CP69+81.1,1),CB!$A:$A,CB!$C:$C)+(1-(CP69-ROUNDDOWN(CP69-0.1,1))/0.1)*LOOKUP(ROUNDDOWN(CP69+81.1,1),CB!$A:$A,CB!$C:$C))-LOOKUP(81.1,CB!$A:$A,CB!$C:$C))/(1-(BINOMDIST(97,162,0.5,TRUE)-BINOMDIST(87,162,0.5,TRUE)))*$C$2*($B$1^(LEFT(DB$4,4)*1-LEFT($BA$4,4)*1))*(37.75+CP69))</f>
        <v>0</v>
      </c>
      <c r="DC69" s="96">
        <f>MAX(0,(IF(CQ69&gt;0,(CQ69-ROUNDDOWN(CQ69,1))/0.1*LOOKUP(ROUNDUP(CQ69+81.1,1),CB!$A:$A,CB!$C:$C)+(1-(CQ69-ROUNDDOWN(CQ69,1))/0.1)*LOOKUP(ROUNDDOWN(CQ69+81.1,1),CB!$A:$A,CB!$C:$C),(CQ69-ROUNDDOWN(CQ69-0.1,1))/0.1*LOOKUP(ROUNDUP(CQ69+81.1,1),CB!$A:$A,CB!$C:$C)+(1-(CQ69-ROUNDDOWN(CQ69-0.1,1))/0.1)*LOOKUP(ROUNDDOWN(CQ69+81.1,1),CB!$A:$A,CB!$C:$C))-LOOKUP(81.1,CB!$A:$A,CB!$C:$C))/(1-(BINOMDIST(97,162,0.5,TRUE)-BINOMDIST(87,162,0.5,TRUE)))*$C$2*($B$1^(LEFT(DC$4,4)*1-LEFT($BA$4,4)*1))*(37.75+CQ69))</f>
        <v>0</v>
      </c>
      <c r="DD69" s="96">
        <f>MAX(0,(IF(CR69&gt;0,(CR69-ROUNDDOWN(CR69,1))/0.1*LOOKUP(ROUNDUP(CR69+81.1,1),CB!$A:$A,CB!$C:$C)+(1-(CR69-ROUNDDOWN(CR69,1))/0.1)*LOOKUP(ROUNDDOWN(CR69+81.1,1),CB!$A:$A,CB!$C:$C),(CR69-ROUNDDOWN(CR69-0.1,1))/0.1*LOOKUP(ROUNDUP(CR69+81.1,1),CB!$A:$A,CB!$C:$C)+(1-(CR69-ROUNDDOWN(CR69-0.1,1))/0.1)*LOOKUP(ROUNDDOWN(CR69+81.1,1),CB!$A:$A,CB!$C:$C))-LOOKUP(81.1,CB!$A:$A,CB!$C:$C))/(1-(BINOMDIST(97,162,0.5,TRUE)-BINOMDIST(87,162,0.5,TRUE)))*$C$2*($B$1^(LEFT(DD$4,4)*1-LEFT($BA$4,4)*1))*(37.75+CR69))</f>
        <v>0</v>
      </c>
      <c r="DE69" s="96">
        <f>MAX(0,(IF(CS69&gt;0,(CS69-ROUNDDOWN(CS69,1))/0.1*LOOKUP(ROUNDUP(CS69+81.1,1),CB!$A:$A,CB!$C:$C)+(1-(CS69-ROUNDDOWN(CS69,1))/0.1)*LOOKUP(ROUNDDOWN(CS69+81.1,1),CB!$A:$A,CB!$C:$C),(CS69-ROUNDDOWN(CS69-0.1,1))/0.1*LOOKUP(ROUNDUP(CS69+81.1,1),CB!$A:$A,CB!$C:$C)+(1-(CS69-ROUNDDOWN(CS69-0.1,1))/0.1)*LOOKUP(ROUNDDOWN(CS69+81.1,1),CB!$A:$A,CB!$C:$C))-LOOKUP(81.1,CB!$A:$A,CB!$C:$C))/(1-(BINOMDIST(97,162,0.5,TRUE)-BINOMDIST(87,162,0.5,TRUE)))*$C$2*($B$1^(LEFT(DE$4,4)*1-LEFT($BA$4,4)*1))*(37.75+CS69))</f>
        <v>0</v>
      </c>
      <c r="DF69" s="96">
        <f>MAX(0,(IF(CT69&gt;0,(CT69-ROUNDDOWN(CT69,1))/0.1*LOOKUP(ROUNDUP(CT69+81.1,1),CB!$A:$A,CB!$C:$C)+(1-(CT69-ROUNDDOWN(CT69,1))/0.1)*LOOKUP(ROUNDDOWN(CT69+81.1,1),CB!$A:$A,CB!$C:$C),(CT69-ROUNDDOWN(CT69-0.1,1))/0.1*LOOKUP(ROUNDUP(CT69+81.1,1),CB!$A:$A,CB!$C:$C)+(1-(CT69-ROUNDDOWN(CT69-0.1,1))/0.1)*LOOKUP(ROUNDDOWN(CT69+81.1,1),CB!$A:$A,CB!$C:$C))-LOOKUP(81.1,CB!$A:$A,CB!$C:$C))/(1-(BINOMDIST(97,162,0.5,TRUE)-BINOMDIST(87,162,0.5,TRUE)))*$C$2*($B$1^(LEFT(DF$4,4)*1-LEFT($BA$4,4)*1))*(37.75+CT69))</f>
        <v>0</v>
      </c>
      <c r="DG69" s="96">
        <f>MAX(0,(IF(CU69&gt;0,(CU69-ROUNDDOWN(CU69,1))/0.1*LOOKUP(ROUNDUP(CU69+81.1,1),CB!$A:$A,CB!$C:$C)+(1-(CU69-ROUNDDOWN(CU69,1))/0.1)*LOOKUP(ROUNDDOWN(CU69+81.1,1),CB!$A:$A,CB!$C:$C),(CU69-ROUNDDOWN(CU69-0.1,1))/0.1*LOOKUP(ROUNDUP(CU69+81.1,1),CB!$A:$A,CB!$C:$C)+(1-(CU69-ROUNDDOWN(CU69-0.1,1))/0.1)*LOOKUP(ROUNDDOWN(CU69+81.1,1),CB!$A:$A,CB!$C:$C))-LOOKUP(81.1,CB!$A:$A,CB!$C:$C))/(1-(BINOMDIST(97,162,0.5,TRUE)-BINOMDIST(87,162,0.5,TRUE)))*$C$2*($B$1^(LEFT(DG$4,4)*1-LEFT($BA$4,4)*1))*(37.75+CU69))</f>
        <v>0</v>
      </c>
      <c r="DH69" s="96">
        <f>MAX(0,(IF(CV69&gt;0,(CV69-ROUNDDOWN(CV69,1))/0.1*LOOKUP(ROUNDUP(CV69+81.1,1),CB!$A:$A,CB!$C:$C)+(1-(CV69-ROUNDDOWN(CV69,1))/0.1)*LOOKUP(ROUNDDOWN(CV69+81.1,1),CB!$A:$A,CB!$C:$C),(CV69-ROUNDDOWN(CV69-0.1,1))/0.1*LOOKUP(ROUNDUP(CV69+81.1,1),CB!$A:$A,CB!$C:$C)+(1-(CV69-ROUNDDOWN(CV69-0.1,1))/0.1)*LOOKUP(ROUNDDOWN(CV69+81.1,1),CB!$A:$A,CB!$C:$C))-LOOKUP(81.1,CB!$A:$A,CB!$C:$C))/(1-(BINOMDIST(97,162,0.5,TRUE)-BINOMDIST(87,162,0.5,TRUE)))*$C$2*($B$1^(LEFT(DH$4,4)*1-LEFT($BA$4,4)*1))*(37.75+CV69))</f>
        <v>0</v>
      </c>
      <c r="DI69" s="96">
        <f>MAX(0,(IF(CW69&gt;0,(CW69-ROUNDDOWN(CW69,1))/0.1*LOOKUP(ROUNDUP(CW69+81.1,1),CB!$A:$A,CB!$C:$C)+(1-(CW69-ROUNDDOWN(CW69,1))/0.1)*LOOKUP(ROUNDDOWN(CW69+81.1,1),CB!$A:$A,CB!$C:$C),(CW69-ROUNDDOWN(CW69-0.1,1))/0.1*LOOKUP(ROUNDUP(CW69+81.1,1),CB!$A:$A,CB!$C:$C)+(1-(CW69-ROUNDDOWN(CW69-0.1,1))/0.1)*LOOKUP(ROUNDDOWN(CW69+81.1,1),CB!$A:$A,CB!$C:$C))-LOOKUP(81.1,CB!$A:$A,CB!$C:$C))/(1-(BINOMDIST(97,162,0.5,TRUE)-BINOMDIST(87,162,0.5,TRUE)))*$C$2*($B$1^(LEFT(DI$4,4)*1-LEFT($BA$4,4)*1))*(37.75+CW69))</f>
        <v>0</v>
      </c>
      <c r="DJ69" s="90">
        <f t="shared" ref="DJ69:DJ99" si="188">IF(OR(BM69&lt;&gt;"",$I69+LEFT(BM$4,4)*1-LEFT($BM$4,4)*1&lt;6),CX69*1,0)+IF(OR(BN69&lt;&gt;"",$I69+LEFT(BN$4,4)*1-LEFT($BM$4,4)*1&lt;6),CY69,0)*0.85/$B$1+IF(OR(BO69&lt;&gt;"",$I69+LEFT(BO$4,4)*1-LEFT($BM$4,4)*1&lt;6),CZ69,0)*0.85^2/$B$1^2+IF(OR(BP69&lt;&gt;"",$I69+LEFT(BP$4,4)*1-LEFT($BM$4,4)*1&lt;6),DA69,0)*0.85^3/$B$1^3+IF(OR(BQ69&lt;&gt;"",$I69+LEFT(BQ$4,4)*1-LEFT($BM$4,4)*1&lt;6),DB69,0)*0.85^4/$B$1^4+IF(OR(BR69&lt;&gt;"",$I69+LEFT(BR$4,4)*1-LEFT($BM$4,4)*1&lt;6),DC69,0)*0.85^5/$B$1^5+IF(OR(BS69&lt;&gt;"",$I69+LEFT(BS$4,4)*1-LEFT($BM$4,4)*1&lt;6),DD69,0)*0.85^6/$B$1^6+IF(OR(BT69&lt;&gt;"",$I69+LEFT(BT$4,4)*1-LEFT($BM$4,4)*1&lt;6),DE69,0)*0.85^7/$B$1^7+IF(OR(BU69&lt;&gt;"",$I69+LEFT(BU$4,4)*1-LEFT($BM$4,4)*1&lt;6),DF69,0)*0.85^8/$B$1^8+IF(OR(BV69&lt;&gt;"",$I69+LEFT(BV$4,4)*1-LEFT($BM$4,4)*1&lt;6),DG69,0)*0.85^9/$B$1^9+IF(OR(BW69&lt;&gt;"",$I69+LEFT(BW$4,4)*1-LEFT($BM$4,4)*1&lt;6),DH69,0)*0.85^10/$B$1^10+IF(OR(BX69&lt;&gt;"",$I69+LEFT(BX$4,4)*1-LEFT($BM$4,4)*1&lt;6),DI69,0)*0.85^11/$B$1^11</f>
        <v>0</v>
      </c>
      <c r="DK69" s="132"/>
      <c r="DL69" s="132">
        <f t="shared" ref="DL69:DL99" si="189">SUM(BY69:BY69)-IF($H69="Y",7.7/(0.85^0/$B$1^0),0)</f>
        <v>3.1422302067107593</v>
      </c>
      <c r="DM69" s="132">
        <f t="shared" ref="DM69:DM99" si="190">(((BY69-0.5)+(BZ69-0.5)*0.85/$B$1)/(1+0.85/$B$1)+0.5)*2-IF($H69="Y",7.7*2/(0.85^0/$B$1^0+0.85^1/$B$1^1),0)</f>
        <v>5.6035351520507337</v>
      </c>
      <c r="DN69" s="132">
        <f t="shared" ref="DN69:DN99" si="191">(((BY69-0.5)+(BZ69-0.5)*0.85/$B$1+(CA69-0.5)*0.85^2/$B$1^2)/(1+0.85/$B$1+0.85^2/$B$1^2)+0.5)*3-IF($H69="Y",7.7*3/(0.85^0/$B$1^0+0.85^1/$B$1^1+0.85^2/$B$1^2),0)</f>
        <v>7.3502636093934797</v>
      </c>
      <c r="DO69" s="132">
        <f t="shared" ref="DO69:DO99" si="192">(((BY69-0.5)+(BZ69-0.5)*0.85/$B$1+(CA69-0.5)*0.85^2/$B$1^2+(CB69-0.5)*0.85^3/$B$1^3)/(1+0.85/$B$1+0.85^2/$B$1^2+0.85^3/$B$1^3)+0.5)*4-IF($H69="Y",7.7*4/(0.85^0/$B$1^0+0.85^1/$B$1^1+0.85^2/$B$1^2+0.85^3/$B$1^3),0)</f>
        <v>8.4188400582372012</v>
      </c>
      <c r="DP69" s="132">
        <f t="shared" ref="DP69:DP99" si="193">(((BY69-0.5)+(BZ69-0.5)*0.85/$B$1+(CA69-0.5)*0.85^2/$B$1^2+(CB69-0.5)*0.85^3/$B$1^3+(CC69-0.5)*0.85^4/$B$1^4)/(1+0.85/$B$1+0.85^2/$B$1^2+0.85^3/$B$1^3+0.85^4/$B$1^4)+0.5)*5-IF($H69="Y",7.7*5/(0.85^0/$B$1^0+0.85^1/$B$1^1+0.85^2/$B$1^2+0.85^3/$B$1^3+0.85^4/$B$1^4),0)</f>
        <v>9.5174336275609495</v>
      </c>
      <c r="DQ69" s="132">
        <f t="shared" ref="DQ69:DQ99" si="194">(((BY69-0.5)+(BZ69-0.5)*0.85/$B$1+(CA69-0.5)*0.85^2/$B$1^2+(CB69-0.5)*0.85^3/$B$1^3+(CC69-0.5)*0.85^4/$B$1^4+(CD69-0.5)*0.85^5/$B$1^5)/(1+0.85/$B$1+0.85^2/$B$1^2+0.85^3/$B$1^3+0.85^4/$B$1^4+0.85^5/$B$1^5)+0.5)*6-IF($H69="Y",7.7*6/(0.85^0/$B$1^0+0.85^1/$B$1^1+0.85^2/$B$1^2+0.85^3/$B$1^3+0.85^4/$B$1^4+0.85^5/$B$1^5),0)</f>
        <v>10.644883771213916</v>
      </c>
      <c r="DR69" s="132">
        <f t="shared" ref="DR69:DR99" si="195">(((BY69-0.5)+(BZ69-0.5)*0.85/$B$1+(CA69-0.5)*0.85^2/$B$1^2+(CB69-0.5)*0.85^3/$B$1^3+(CC69-0.5)*0.85^4/$B$1^4+(CD69-0.5)*0.85^5/$B$1^5+(CE69-0.5)*0.85^6/$B$1^6)/(1+0.85/$B$1+0.85^2/$B$1^2+0.85^3/$B$1^3+0.85^4/$B$1^4+0.85^5/$B$1^5+0.85^6/$B$1^6)+0.5)*7-IF($H69="Y",7.7*7/(0.85^0/$B$1^0+0.85^1/$B$1^1+0.85^2/$B$1^2+0.85^3/$B$1^3+0.85^4/$B$1^4+0.85^5/$B$1^5+0.85^6/$B$1^6),0)</f>
        <v>11.799843582793866</v>
      </c>
      <c r="DS69" s="132">
        <f t="shared" ref="DS69:DS99" si="196">(((BY69-0.5)+(BZ69-0.5)*0.85/$B$1+(CA69-0.5)*0.85^2/$B$1^2+(CB69-0.5)*0.85^3/$B$1^3+(CC69-0.5)*0.85^4/$B$1^4+(CD69-0.5)*0.85^5/$B$1^5+(CE69-0.5)*0.85^6/$B$1^6+(CF69-0.5)*0.85^7/$B$1^7)/(1+0.85/$B$1+0.85^2/$B$1^2+0.85^3/$B$1^3+0.85^4/$B$1^4+0.85^5/$B$1^5+0.85^6/$B$1^6+0.85^7/$B$1^7)+0.5)*8-IF($H69="Y",7.7*8/(0.85^0/$B$1^0+0.85^1/$B$1^1+0.85^2/$B$1^2+0.85^3/$B$1^3+0.85^4/$B$1^4+0.85^5/$B$1^5+0.85^6/$B$1^6+0.85^7/$B$1^7),0)</f>
        <v>12.980816205394417</v>
      </c>
      <c r="DT69" s="132">
        <f t="shared" ref="DT69:DT99" si="197">(((BY69-0.5)+(BZ69-0.5)*0.85/$B$1+(CA69-0.5)*0.85^2/$B$1^2+(CB69-0.5)*0.85^3/$B$1^3+(CC69-0.5)*0.85^4/$B$1^4+(CD69-0.5)*0.85^5/$B$1^5+(CE69-0.5)*0.85^6/$B$1^6+(CF69-0.5)*0.85^7/$B$1^7+(CG69-0.5)*0.85^8/$B$1^8)/(1+0.85/$B$1+0.85^2/$B$1^2+0.85^3/$B$1^3+0.85^4/$B$1^4+0.85^5/$B$1^5+0.85^6/$B$1^6+0.85^7/$B$1^7+0.85^8/$B$1^8)+0.5)*9-IF($H69="Y",7.7*9/(0.85^0/$B$1^0+0.85^1/$B$1^1+0.85^2/$B$1^2+0.85^3/$B$1^3+0.85^4/$B$1^4+0.85^5/$B$1^5+0.85^6/$B$1^6+0.85^7/$B$1^7+0.85^8/$B$1^8),0)</f>
        <v>14.186192766424659</v>
      </c>
      <c r="DU69" s="132">
        <f t="shared" ref="DU69:DU99" si="198">(((BY69-0.5)+(BZ69-0.5)*0.85/$B$1+(CA69-0.5)*0.85^2/$B$1^2+(CB69-0.5)*0.85^3/$B$1^3+(CC69-0.5)*0.85^4/$B$1^4+(CD69-0.5)*0.85^5/$B$1^5+(CE69-0.5)*0.85^6/$B$1^6+(CF69-0.5)*0.85^7/$B$1^7+(CG69-0.5)*0.85^8/$B$1^8+(CH69-0.5)*0.85^9/$B$1^9)/(1+0.85/$B$1+0.85^2/$B$1^2+0.85^3/$B$1^3+0.85^4/$B$1^4+0.85^5/$B$1^5+0.85^6/$B$1^6+0.85^7/$B$1^7+0.85^8/$B$1^8+0.85^9/$B$1^9)+0.5)*10-IF($H69="Y",7.7*10/(0.85^0/$B$1^0+0.85^1/$B$1^1+0.85^2/$B$1^2+0.85^3/$B$1^3+0.85^4/$B$1^4+0.85^5/$B$1^5+0.85^6/$B$1^6+0.85^7/$B$1^7+0.85^8/$B$1^8+0.85^9/$B$1^9),0)</f>
        <v>15.414290114770246</v>
      </c>
      <c r="DV69" s="132"/>
      <c r="DW69" s="132"/>
      <c r="DX69" s="132"/>
      <c r="DY69" s="132"/>
      <c r="DZ69" s="132"/>
      <c r="EA69" s="132"/>
      <c r="EB69" s="132"/>
      <c r="EC69" s="132"/>
      <c r="ED69" s="132"/>
      <c r="EE69" s="132"/>
      <c r="ER69" s="132"/>
      <c r="ES69" s="132"/>
      <c r="ET69" s="132"/>
      <c r="EU69" s="132"/>
      <c r="EV69" s="132"/>
      <c r="EW69" s="132"/>
      <c r="EX69" s="132"/>
      <c r="EY69" s="132"/>
      <c r="EZ69" s="132"/>
      <c r="FA69" s="132"/>
      <c r="FB69" s="132"/>
      <c r="FC69" s="132"/>
    </row>
    <row r="70" spans="1:159" x14ac:dyDescent="0.2">
      <c r="A70">
        <v>430599</v>
      </c>
      <c r="B70" s="99" t="str">
        <f>INDEX([1]Bios!$O:$O,MATCH(A70,[1]Bios!$C:$C,0))</f>
        <v>Blanton, Joe</v>
      </c>
      <c r="C70" s="92" t="s">
        <v>102</v>
      </c>
      <c r="D70" s="94">
        <f>LOOKUP(IF(INDEX([1]Bios!$M:$M,MATCH(A70,[1]Bios!$C:$C,0))="P",INDEX([1]Pitchers!$Q:$Q,MATCH(A70,[1]Pitchers!$A:$A,0)),INDEX([1]Hitters!$AV:$AV,MATCH(A70,[1]Hitters!$A:$A,0))),Positions!A:A,Positions!B:B)</f>
        <v>0</v>
      </c>
      <c r="E70" s="137">
        <v>1</v>
      </c>
      <c r="F70" s="138">
        <f t="shared" si="135"/>
        <v>2.5570756511114618</v>
      </c>
      <c r="G70" s="138">
        <v>4</v>
      </c>
      <c r="H70" s="94"/>
      <c r="I70" s="93">
        <f>6</f>
        <v>6</v>
      </c>
      <c r="J70" s="93">
        <f>6</f>
        <v>6</v>
      </c>
      <c r="K70" s="94">
        <f>MIN(IF(D70&gt;1,INDEX([1]Hitters!$DA:$DA,MATCH(A70,[1]Hitters!$A:$A,0)),INDEX([1]Pitchers!$DA:$DA,MATCH(A70,[1]Pitchers!$A:$A,0))),J70)</f>
        <v>6</v>
      </c>
      <c r="L70" s="94">
        <f t="shared" si="136"/>
        <v>4</v>
      </c>
      <c r="M70" s="95">
        <f>IF(D70&gt;1,INDEX([1]Hitters!$CV:$CV,MATCH($A70,[1]Hitters!$A:$A,0)),INDEX([1]Pitchers!$CP:$CP,MATCH($A70,[1]Pitchers!$A:$A,0)))</f>
        <v>35.541666666666664</v>
      </c>
      <c r="N70" s="90">
        <f t="shared" si="137"/>
        <v>-1.4429243488885382</v>
      </c>
      <c r="O70" s="97">
        <f>IF($D70&gt;1,INDEX([1]Hitters!$AF:$AF,MATCH($A70,[1]Hitters!$A:$A,0)),INDEX([1]Pitchers!$AJ:$AJ,MATCH($A70,[1]Pitchers!$A:$A,0))*IF(OR(AND($D70=0,INDEX([1]Pitchers!$Q:$Q,MATCH($A70,[1]Pitchers!$A:$A,0))="R"),AND($D70=1,INDEX([1]Pitchers!$Q:$Q,MATCH($A70,[1]Pitchers!$A:$A,0))="S")),1,IF($D70=0,0.83+(1-INDEX([1]Pitchers!$BE:$BE,MATCH($A70,[1]Pitchers!$A:$A,0)))/8,1/(0.83+(1-INDEX([1]Pitchers!$BE:$BE,MATCH($A70,[1]Pitchers!$A:$A,0)))/8))))</f>
        <v>3.9821546595549049</v>
      </c>
      <c r="P70" s="97">
        <f>IF($D70&gt;1,O70+(LOOKUP(ROUNDDOWN($M70+RIGHT(P$4,4)*1-2016,0),Age!$A:$A,Age!$C:$C)*(1-($M70+RIGHT(P$4,4)*1-2016-ROUNDDOWN($M70+RIGHT(P$4,4)*1-2016,0)))+LOOKUP(ROUNDUP($M70+RIGHT(P$4,4)*1-2016,0),Age!$A:$A,Age!$C:$C)*(($M70+RIGHT(P$4,4)*1-2016-ROUNDDOWN($M70+RIGHT(P$4,4)*1-2016,0))))*IF($M70+RIGHT(P$4,4)*1-2016&gt;27,1,INDEX([1]Hitters!$BG:$BG,MATCH($A70,[1]Hitters!$A:$A,0))),O70*(1-(1-(LOOKUP(ROUNDDOWN($M70+RIGHT(P$4,4)*1-2016,0),Age!$A:$A,Age!$L:$L)*(1-($M70+RIGHT(P$4,4)*1-2016-ROUNDDOWN($M70+RIGHT(P$4,4)*1-2016,0)))+LOOKUP(ROUNDUP($M70+RIGHT(P$4,4)*1-2016,0),Age!$A:$A,Age!$L:$L)*(($M70+RIGHT(P$4,4)*1-2016-ROUNDDOWN($M70+RIGHT(P$4,4)*1-2016,0)))))*IF($M70+RIGHT(P$4,4)*1-2016&gt;27,1,INDEX([1]Pitchers!$BE:$BE,MATCH($A70,[1]Pitchers!$A:$A,0)))))</f>
        <v>4.2006339157202737</v>
      </c>
      <c r="Q70" s="97">
        <f>IF($D70&gt;1,P70+(LOOKUP(ROUNDDOWN($M70+RIGHT(Q$4,4)*1-2016,0),Age!$A:$A,Age!$C:$C)*(1-($M70+RIGHT(Q$4,4)*1-2016-ROUNDDOWN($M70+RIGHT(Q$4,4)*1-2016,0)))+LOOKUP(ROUNDUP($M70+RIGHT(Q$4,4)*1-2016,0),Age!$A:$A,Age!$C:$C)*(($M70+RIGHT(Q$4,4)*1-2016-ROUNDDOWN($M70+RIGHT(Q$4,4)*1-2016,0))))*IF($M70+RIGHT(Q$4,4)*1-2016&gt;27,1,INDEX([1]Hitters!$BG:$BG,MATCH($A70,[1]Hitters!$A:$A,0))),P70*(1-(1-(LOOKUP(ROUNDDOWN($M70+RIGHT(Q$4,4)*1-2016,0),Age!$A:$A,Age!$L:$L)*(1-($M70+RIGHT(Q$4,4)*1-2016-ROUNDDOWN($M70+RIGHT(Q$4,4)*1-2016,0)))+LOOKUP(ROUNDUP($M70+RIGHT(Q$4,4)*1-2016,0),Age!$A:$A,Age!$L:$L)*(($M70+RIGHT(Q$4,4)*1-2016-ROUNDDOWN($M70+RIGHT(Q$4,4)*1-2016,0)))))*IF($M70+RIGHT(Q$4,4)*1-2016&gt;27,1,INDEX([1]Pitchers!$BE:$BE,MATCH($A70,[1]Pitchers!$A:$A,0)))))</f>
        <v>4.4552535902575228</v>
      </c>
      <c r="R70" s="97">
        <f>IF($D70&gt;1,Q70+(LOOKUP(ROUNDDOWN($M70+RIGHT(R$4,4)*1-2016,0),Age!$A:$A,Age!$C:$C)*(1-($M70+RIGHT(R$4,4)*1-2016-ROUNDDOWN($M70+RIGHT(R$4,4)*1-2016,0)))+LOOKUP(ROUNDUP($M70+RIGHT(R$4,4)*1-2016,0),Age!$A:$A,Age!$C:$C)*(($M70+RIGHT(R$4,4)*1-2016-ROUNDDOWN($M70+RIGHT(R$4,4)*1-2016,0))))*IF($M70+RIGHT(R$4,4)*1-2016&gt;27,1,INDEX([1]Hitters!$BG:$BG,MATCH($A70,[1]Hitters!$A:$A,0))),Q70*(1-(1-(LOOKUP(ROUNDDOWN($M70+RIGHT(R$4,4)*1-2016,0),Age!$A:$A,Age!$L:$L)*(1-($M70+RIGHT(R$4,4)*1-2016-ROUNDDOWN($M70+RIGHT(R$4,4)*1-2016,0)))+LOOKUP(ROUNDUP($M70+RIGHT(R$4,4)*1-2016,0),Age!$A:$A,Age!$L:$L)*(($M70+RIGHT(R$4,4)*1-2016-ROUNDDOWN($M70+RIGHT(R$4,4)*1-2016,0)))))*IF($M70+RIGHT(R$4,4)*1-2016&gt;27,1,INDEX([1]Pitchers!$BE:$BE,MATCH($A70,[1]Pitchers!$A:$A,0)))))</f>
        <v>4.7509246384192965</v>
      </c>
      <c r="S70" s="97">
        <f>IF($D70&gt;1,R70+(LOOKUP(ROUNDDOWN($M70+RIGHT(S$4,4)*1-2016,0),Age!$A:$A,Age!$C:$C)*(1-($M70+RIGHT(S$4,4)*1-2016-ROUNDDOWN($M70+RIGHT(S$4,4)*1-2016,0)))+LOOKUP(ROUNDUP($M70+RIGHT(S$4,4)*1-2016,0),Age!$A:$A,Age!$C:$C)*(($M70+RIGHT(S$4,4)*1-2016-ROUNDDOWN($M70+RIGHT(S$4,4)*1-2016,0))))*IF($M70+RIGHT(S$4,4)*1-2016&gt;27,1,INDEX([1]Hitters!$BG:$BG,MATCH($A70,[1]Hitters!$A:$A,0))),R70*(1-(1-(LOOKUP(ROUNDDOWN($M70+RIGHT(S$4,4)*1-2016,0),Age!$A:$A,Age!$L:$L)*(1-($M70+RIGHT(S$4,4)*1-2016-ROUNDDOWN($M70+RIGHT(S$4,4)*1-2016,0)))+LOOKUP(ROUNDUP($M70+RIGHT(S$4,4)*1-2016,0),Age!$A:$A,Age!$L:$L)*(($M70+RIGHT(S$4,4)*1-2016-ROUNDDOWN($M70+RIGHT(S$4,4)*1-2016,0)))))*IF($M70+RIGHT(S$4,4)*1-2016&gt;27,1,INDEX([1]Pitchers!$BE:$BE,MATCH($A70,[1]Pitchers!$A:$A,0)))))</f>
        <v>5.0935355891669678</v>
      </c>
      <c r="T70" s="97">
        <f>IF($D70&gt;1,S70+(LOOKUP(ROUNDDOWN($M70+RIGHT(T$4,4)*1-2016,0),Age!$A:$A,Age!$C:$C)*(1-($M70+RIGHT(T$4,4)*1-2016-ROUNDDOWN($M70+RIGHT(T$4,4)*1-2016,0)))+LOOKUP(ROUNDUP($M70+RIGHT(T$4,4)*1-2016,0),Age!$A:$A,Age!$C:$C)*(($M70+RIGHT(T$4,4)*1-2016-ROUNDDOWN($M70+RIGHT(T$4,4)*1-2016,0))))*IF($M70+RIGHT(T$4,4)*1-2016&gt;27,1,INDEX([1]Hitters!$BG:$BG,MATCH($A70,[1]Hitters!$A:$A,0))),S70*(1-(1-(LOOKUP(ROUNDDOWN($M70+RIGHT(T$4,4)*1-2016,0),Age!$A:$A,Age!$L:$L)*(1-($M70+RIGHT(T$4,4)*1-2016-ROUNDDOWN($M70+RIGHT(T$4,4)*1-2016,0)))+LOOKUP(ROUNDUP($M70+RIGHT(T$4,4)*1-2016,0),Age!$A:$A,Age!$L:$L)*(($M70+RIGHT(T$4,4)*1-2016-ROUNDDOWN($M70+RIGHT(T$4,4)*1-2016,0)))))*IF($M70+RIGHT(T$4,4)*1-2016&gt;27,1,INDEX([1]Pitchers!$BE:$BE,MATCH($A70,[1]Pitchers!$A:$A,0)))))</f>
        <v>5.4901416155109537</v>
      </c>
      <c r="U70" s="97">
        <f>IF($D70&gt;1,T70+(LOOKUP(ROUNDDOWN($M70+RIGHT(U$4,4)*1-2016,0),Age!$A:$A,Age!$C:$C)*(1-($M70+RIGHT(U$4,4)*1-2016-ROUNDDOWN($M70+RIGHT(U$4,4)*1-2016,0)))+LOOKUP(ROUNDUP($M70+RIGHT(U$4,4)*1-2016,0),Age!$A:$A,Age!$C:$C)*(($M70+RIGHT(U$4,4)*1-2016-ROUNDDOWN($M70+RIGHT(U$4,4)*1-2016,0))))*IF($M70+RIGHT(U$4,4)*1-2016&gt;27,1,INDEX([1]Hitters!$BG:$BG,MATCH($A70,[1]Hitters!$A:$A,0))),T70*(1-(1-(LOOKUP(ROUNDDOWN($M70+RIGHT(U$4,4)*1-2016,0),Age!$A:$A,Age!$L:$L)*(1-($M70+RIGHT(U$4,4)*1-2016-ROUNDDOWN($M70+RIGHT(U$4,4)*1-2016,0)))+LOOKUP(ROUNDUP($M70+RIGHT(U$4,4)*1-2016,0),Age!$A:$A,Age!$L:$L)*(($M70+RIGHT(U$4,4)*1-2016-ROUNDDOWN($M70+RIGHT(U$4,4)*1-2016,0)))))*IF($M70+RIGHT(U$4,4)*1-2016&gt;27,1,INDEX([1]Pitchers!$BE:$BE,MATCH($A70,[1]Pitchers!$A:$A,0)))))</f>
        <v>5.9491975191328912</v>
      </c>
      <c r="V70" s="97">
        <f>IF($D70&gt;1,U70+(LOOKUP(ROUNDDOWN($M70+RIGHT(V$4,4)*1-2016,0),Age!$A:$A,Age!$C:$C)*(1-($M70+RIGHT(V$4,4)*1-2016-ROUNDDOWN($M70+RIGHT(V$4,4)*1-2016,0)))+LOOKUP(ROUNDUP($M70+RIGHT(V$4,4)*1-2016,0),Age!$A:$A,Age!$C:$C)*(($M70+RIGHT(V$4,4)*1-2016-ROUNDDOWN($M70+RIGHT(V$4,4)*1-2016,0))))*IF($M70+RIGHT(V$4,4)*1-2016&gt;27,1,INDEX([1]Hitters!$BG:$BG,MATCH($A70,[1]Hitters!$A:$A,0))),U70*(1-(1-(LOOKUP(ROUNDDOWN($M70+RIGHT(V$4,4)*1-2016,0),Age!$A:$A,Age!$L:$L)*(1-($M70+RIGHT(V$4,4)*1-2016-ROUNDDOWN($M70+RIGHT(V$4,4)*1-2016,0)))+LOOKUP(ROUNDUP($M70+RIGHT(V$4,4)*1-2016,0),Age!$A:$A,Age!$L:$L)*(($M70+RIGHT(V$4,4)*1-2016-ROUNDDOWN($M70+RIGHT(V$4,4)*1-2016,0)))))*IF($M70+RIGHT(V$4,4)*1-2016&gt;27,1,INDEX([1]Pitchers!$BE:$BE,MATCH($A70,[1]Pitchers!$A:$A,0)))))</f>
        <v>6.4808450765978973</v>
      </c>
      <c r="W70" s="97">
        <f>IF($D70&gt;1,V70+(LOOKUP(ROUNDDOWN($M70+RIGHT(W$4,4)*1-2016,0),Age!$A:$A,Age!$C:$C)*(1-($M70+RIGHT(W$4,4)*1-2016-ROUNDDOWN($M70+RIGHT(W$4,4)*1-2016,0)))+LOOKUP(ROUNDUP($M70+RIGHT(W$4,4)*1-2016,0),Age!$A:$A,Age!$C:$C)*(($M70+RIGHT(W$4,4)*1-2016-ROUNDDOWN($M70+RIGHT(W$4,4)*1-2016,0))))*IF($M70+RIGHT(W$4,4)*1-2016&gt;27,1,INDEX([1]Hitters!$BG:$BG,MATCH($A70,[1]Hitters!$A:$A,0))),V70*(1-(1-(LOOKUP(ROUNDDOWN($M70+RIGHT(W$4,4)*1-2016,0),Age!$A:$A,Age!$L:$L)*(1-($M70+RIGHT(W$4,4)*1-2016-ROUNDDOWN($M70+RIGHT(W$4,4)*1-2016,0)))+LOOKUP(ROUNDUP($M70+RIGHT(W$4,4)*1-2016,0),Age!$A:$A,Age!$L:$L)*(($M70+RIGHT(W$4,4)*1-2016-ROUNDDOWN($M70+RIGHT(W$4,4)*1-2016,0)))))*IF($M70+RIGHT(W$4,4)*1-2016&gt;27,1,INDEX([1]Pitchers!$BE:$BE,MATCH($A70,[1]Pitchers!$A:$A,0)))))</f>
        <v>7.0972679557063856</v>
      </c>
      <c r="X70" s="97">
        <f>IF($D70&gt;1,W70+(LOOKUP(ROUNDDOWN($M70+RIGHT(X$4,4)*1-2016,0),Age!$A:$A,Age!$C:$C)*(1-($M70+RIGHT(X$4,4)*1-2016-ROUNDDOWN($M70+RIGHT(X$4,4)*1-2016,0)))+LOOKUP(ROUNDUP($M70+RIGHT(X$4,4)*1-2016,0),Age!$A:$A,Age!$C:$C)*(($M70+RIGHT(X$4,4)*1-2016-ROUNDDOWN($M70+RIGHT(X$4,4)*1-2016,0))))*IF($M70+RIGHT(X$4,4)*1-2016&gt;27,1,INDEX([1]Hitters!$BG:$BG,MATCH($A70,[1]Hitters!$A:$A,0))),W70*(1-(1-(LOOKUP(ROUNDDOWN($M70+RIGHT(X$4,4)*1-2016,0),Age!$A:$A,Age!$L:$L)*(1-($M70+RIGHT(X$4,4)*1-2016-ROUNDDOWN($M70+RIGHT(X$4,4)*1-2016,0)))+LOOKUP(ROUNDUP($M70+RIGHT(X$4,4)*1-2016,0),Age!$A:$A,Age!$L:$L)*(($M70+RIGHT(X$4,4)*1-2016-ROUNDDOWN($M70+RIGHT(X$4,4)*1-2016,0)))))*IF($M70+RIGHT(X$4,4)*1-2016&gt;27,1,INDEX([1]Pitchers!$BE:$BE,MATCH($A70,[1]Pitchers!$A:$A,0)))))</f>
        <v>7.8131309308637213</v>
      </c>
      <c r="Y70" s="97">
        <f>IF($D70&gt;1,X70+(LOOKUP(ROUNDDOWN($M70+RIGHT(Y$4,4)*1-2016,0),Age!$A:$A,Age!$C:$C)*(1-($M70+RIGHT(Y$4,4)*1-2016-ROUNDDOWN($M70+RIGHT(Y$4,4)*1-2016,0)))+LOOKUP(ROUNDUP($M70+RIGHT(Y$4,4)*1-2016,0),Age!$A:$A,Age!$C:$C)*(($M70+RIGHT(Y$4,4)*1-2016-ROUNDDOWN($M70+RIGHT(Y$4,4)*1-2016,0))))*IF($M70+RIGHT(Y$4,4)*1-2016&gt;27,1,INDEX([1]Hitters!$BG:$BG,MATCH($A70,[1]Hitters!$A:$A,0))),X70*(1-(1-(LOOKUP(ROUNDDOWN($M70+RIGHT(Y$4,4)*1-2016,0),Age!$A:$A,Age!$L:$L)*(1-($M70+RIGHT(Y$4,4)*1-2016-ROUNDDOWN($M70+RIGHT(Y$4,4)*1-2016,0)))+LOOKUP(ROUNDUP($M70+RIGHT(Y$4,4)*1-2016,0),Age!$A:$A,Age!$L:$L)*(($M70+RIGHT(Y$4,4)*1-2016-ROUNDDOWN($M70+RIGHT(Y$4,4)*1-2016,0)))))*IF($M70+RIGHT(Y$4,4)*1-2016&gt;27,1,INDEX([1]Pitchers!$BE:$BE,MATCH($A70,[1]Pitchers!$A:$A,0)))))</f>
        <v>8.6461246295865291</v>
      </c>
      <c r="Z70" s="97">
        <f>IF($D70&gt;1,Y70+(LOOKUP(ROUNDDOWN($M70+RIGHT(Z$4,4)*1-2016,0),Age!$A:$A,Age!$C:$C)*(1-($M70+RIGHT(Z$4,4)*1-2016-ROUNDDOWN($M70+RIGHT(Z$4,4)*1-2016,0)))+LOOKUP(ROUNDUP($M70+RIGHT(Z$4,4)*1-2016,0),Age!$A:$A,Age!$C:$C)*(($M70+RIGHT(Z$4,4)*1-2016-ROUNDDOWN($M70+RIGHT(Z$4,4)*1-2016,0))))*IF($M70+RIGHT(Z$4,4)*1-2016&gt;27,1,INDEX([1]Hitters!$BG:$BG,MATCH($A70,[1]Hitters!$A:$A,0))),Y70*(1-(1-(LOOKUP(ROUNDDOWN($M70+RIGHT(Z$4,4)*1-2016,0),Age!$A:$A,Age!$L:$L)*(1-($M70+RIGHT(Z$4,4)*1-2016-ROUNDDOWN($M70+RIGHT(Z$4,4)*1-2016,0)))+LOOKUP(ROUNDUP($M70+RIGHT(Z$4,4)*1-2016,0),Age!$A:$A,Age!$L:$L)*(($M70+RIGHT(Z$4,4)*1-2016-ROUNDDOWN($M70+RIGHT(Z$4,4)*1-2016,0)))))*IF($M70+RIGHT(Z$4,4)*1-2016&gt;27,1,INDEX([1]Pitchers!$BE:$BE,MATCH($A70,[1]Pitchers!$A:$A,0)))))</f>
        <v>9.617642821038082</v>
      </c>
      <c r="AA70" s="96">
        <f>IF($D70=0,0,IF($D70=1,INDEX([1]Pitchers!$FK:$FK,MATCH($A70,[1]Pitchers!$A:$A,0)),MAX(-16,IF($D70=10,-16,IF($D70&lt;2,0,INDEX([1]Hitters!$AZ:$AZ,MATCH($A70,[1]Hitters!$A:$A,0)))))))</f>
        <v>0</v>
      </c>
      <c r="AB70" s="96">
        <f>IF($D70=0,0,IF($D70=1,INDEX([1]Pitchers!$FK:$FK,MATCH($A70,[1]Pitchers!$A:$A,0)),MAX(-16,IF($D70=2,AA70-MIN(0.75,0.25*(RIGHT(AB$4,4)*1-(RIGHT($AD$4,4)*1)+0.25)*(1-MIN(0.75,INDEX([1]Hitters!$CF:$CF,MATCH($A70,[1]Hitters!$A:$A,0)))/0.75*1)+INDEX([1]Hitters!$CF:$CF,MATCH($A70,[1]Hitters!$A:$A,0)))/0.75*1,IF($D70&gt;6,(AA70-MIN(0.75,0.25*(RIGHT(AB$4,4)*1-(RIGHT($AD$4,4)*1)+0.25)*(1-MIN(0.75,INDEX([1]Hitters!$CF:$CF,MATCH($A70,[1]Hitters!$A:$A,0)))/0.75*1)+INDEX([1]Hitters!$CF:$CF,MATCH($A70,[1]Hitters!$A:$A,0)))/0.75*($M70+RIGHT(AB$4,4)*1-RIGHT($AA$4,4)*1+10)*0.05),IF($D70=3,(AA70-MIN(0.75,0.25*(RIGHT(AB$4,4)*1-(RIGHT($AD$4,4)*1)+0.25)*(1-MIN(0.75,INDEX([1]Hitters!$CF:$CF,MATCH($A70,[1]Hitters!$A:$A,0)))/0.75*1)+INDEX([1]Hitters!$CF:$CF,MATCH($A70,[1]Hitters!$A:$A,0)))/0.75*($M70+RIGHT(AB$4,4)*1-RIGHT($AA$4,4)*1-27)*0.1),(AA70-MIN(0.75,0.25*(RIGHT(AB$4,4)*1-(RIGHT($AD$4,4)*1)+0.25)*(1-MIN(0.75,INDEX([1]Hitters!$CF:$CF,MATCH($A70,[1]Hitters!$A:$A,0)))/0.75*1)+INDEX([1]Hitters!$CF:$CF,MATCH($A70,[1]Hitters!$A:$A,0)))/0.75*($M70+RIGHT(AB$4,4)*1-RIGHT($AA$4,4)*1-20)*0.094)))))))</f>
        <v>0</v>
      </c>
      <c r="AC70" s="96">
        <f>IF($D70=0,0,IF($D70=1,INDEX([1]Pitchers!$FK:$FK,MATCH($A70,[1]Pitchers!$A:$A,0)),MAX(-16,IF($D70=2,AB70-MIN(0.75,0.25*(RIGHT(AC$4,4)*1-(RIGHT($AD$4,4)*1)+0.25)*(1-MIN(0.75,INDEX([1]Hitters!$CF:$CF,MATCH($A70,[1]Hitters!$A:$A,0)))/0.75*1)+INDEX([1]Hitters!$CF:$CF,MATCH($A70,[1]Hitters!$A:$A,0)))/0.75*1,IF($D70&gt;6,(AB70-MIN(0.75,0.25*(RIGHT(AC$4,4)*1-(RIGHT($AD$4,4)*1)+0.25)*(1-MIN(0.75,INDEX([1]Hitters!$CF:$CF,MATCH($A70,[1]Hitters!$A:$A,0)))/0.75*1)+INDEX([1]Hitters!$CF:$CF,MATCH($A70,[1]Hitters!$A:$A,0)))/0.75*($M70+RIGHT(AC$4,4)*1-RIGHT($AA$4,4)*1+10)*0.05),IF($D70=3,(AB70-MIN(0.75,0.25*(RIGHT(AC$4,4)*1-(RIGHT($AD$4,4)*1)+0.25)*(1-MIN(0.75,INDEX([1]Hitters!$CF:$CF,MATCH($A70,[1]Hitters!$A:$A,0)))/0.75*1)+INDEX([1]Hitters!$CF:$CF,MATCH($A70,[1]Hitters!$A:$A,0)))/0.75*($M70+RIGHT(AC$4,4)*1-RIGHT($AA$4,4)*1-27)*0.1),(AB70-MIN(0.75,0.25*(RIGHT(AC$4,4)*1-(RIGHT($AD$4,4)*1)+0.25)*(1-MIN(0.75,INDEX([1]Hitters!$CF:$CF,MATCH($A70,[1]Hitters!$A:$A,0)))/0.75*1)+INDEX([1]Hitters!$CF:$CF,MATCH($A70,[1]Hitters!$A:$A,0)))/0.75*($M70+RIGHT(AC$4,4)*1-RIGHT($AA$4,4)*1-20)*0.094)))))))</f>
        <v>0</v>
      </c>
      <c r="AD70" s="96">
        <f>IF($D70=0,0,IF($D70=1,INDEX([1]Pitchers!$FK:$FK,MATCH($A70,[1]Pitchers!$A:$A,0)),MAX(-16,IF($D70=2,AC70-MIN(0.75,0.25*(RIGHT(AD$4,4)*1-(RIGHT($AD$4,4)*1)+0.25)*(1-MIN(0.75,INDEX([1]Hitters!$CF:$CF,MATCH($A70,[1]Hitters!$A:$A,0)))/0.75*1)+INDEX([1]Hitters!$CF:$CF,MATCH($A70,[1]Hitters!$A:$A,0)))/0.75*1,IF($D70&gt;6,(AC70-MIN(0.75,0.25*(RIGHT(AD$4,4)*1-(RIGHT($AD$4,4)*1)+0.25)*(1-MIN(0.75,INDEX([1]Hitters!$CF:$CF,MATCH($A70,[1]Hitters!$A:$A,0)))/0.75*1)+INDEX([1]Hitters!$CF:$CF,MATCH($A70,[1]Hitters!$A:$A,0)))/0.75*($M70+RIGHT(AD$4,4)*1-RIGHT($AA$4,4)*1+10)*0.05),IF($D70=3,(AC70-MIN(0.75,0.25*(RIGHT(AD$4,4)*1-(RIGHT($AD$4,4)*1)+0.25)*(1-MIN(0.75,INDEX([1]Hitters!$CF:$CF,MATCH($A70,[1]Hitters!$A:$A,0)))/0.75*1)+INDEX([1]Hitters!$CF:$CF,MATCH($A70,[1]Hitters!$A:$A,0)))/0.75*($M70+RIGHT(AD$4,4)*1-RIGHT($AA$4,4)*1-27)*0.1),(AC70-MIN(0.75,0.25*(RIGHT(AD$4,4)*1-(RIGHT($AD$4,4)*1)+0.25)*(1-MIN(0.75,INDEX([1]Hitters!$CF:$CF,MATCH($A70,[1]Hitters!$A:$A,0)))/0.75*1)+INDEX([1]Hitters!$CF:$CF,MATCH($A70,[1]Hitters!$A:$A,0)))/0.75*($M70+RIGHT(AD$4,4)*1-RIGHT($AA$4,4)*1-20)*0.094)))))))</f>
        <v>0</v>
      </c>
      <c r="AE70" s="96">
        <f>IF($D70=0,0,IF($D70=1,INDEX([1]Pitchers!$FK:$FK,MATCH($A70,[1]Pitchers!$A:$A,0)),MAX(-16,IF($D70=2,AD70-MIN(0.75,0.25*(RIGHT(AE$4,4)*1-(RIGHT($AD$4,4)*1)+0.25)*(1-MIN(0.75,INDEX([1]Hitters!$CF:$CF,MATCH($A70,[1]Hitters!$A:$A,0)))/0.75*1)+INDEX([1]Hitters!$CF:$CF,MATCH($A70,[1]Hitters!$A:$A,0)))/0.75*1,IF($D70&gt;6,(AD70-MIN(0.75,0.25*(RIGHT(AE$4,4)*1-(RIGHT($AD$4,4)*1)+0.25)*(1-MIN(0.75,INDEX([1]Hitters!$CF:$CF,MATCH($A70,[1]Hitters!$A:$A,0)))/0.75*1)+INDEX([1]Hitters!$CF:$CF,MATCH($A70,[1]Hitters!$A:$A,0)))/0.75*($M70+RIGHT(AE$4,4)*1-RIGHT($AA$4,4)*1+10)*0.05),IF($D70=3,(AD70-MIN(0.75,0.25*(RIGHT(AE$4,4)*1-(RIGHT($AD$4,4)*1)+0.25)*(1-MIN(0.75,INDEX([1]Hitters!$CF:$CF,MATCH($A70,[1]Hitters!$A:$A,0)))/0.75*1)+INDEX([1]Hitters!$CF:$CF,MATCH($A70,[1]Hitters!$A:$A,0)))/0.75*($M70+RIGHT(AE$4,4)*1-RIGHT($AA$4,4)*1-27)*0.1),(AD70-MIN(0.75,0.25*(RIGHT(AE$4,4)*1-(RIGHT($AD$4,4)*1)+0.25)*(1-MIN(0.75,INDEX([1]Hitters!$CF:$CF,MATCH($A70,[1]Hitters!$A:$A,0)))/0.75*1)+INDEX([1]Hitters!$CF:$CF,MATCH($A70,[1]Hitters!$A:$A,0)))/0.75*($M70+RIGHT(AE$4,4)*1-RIGHT($AA$4,4)*1-20)*0.094)))))))</f>
        <v>0</v>
      </c>
      <c r="AF70" s="96">
        <f>IF($D70=0,0,IF($D70=1,INDEX([1]Pitchers!$FK:$FK,MATCH($A70,[1]Pitchers!$A:$A,0)),MAX(-16,IF($D70=2,AE70-MIN(0.75,0.25*(RIGHT(AF$4,4)*1-(RIGHT($AD$4,4)*1)+0.25)*(1-MIN(0.75,INDEX([1]Hitters!$CF:$CF,MATCH($A70,[1]Hitters!$A:$A,0)))/0.75*1)+INDEX([1]Hitters!$CF:$CF,MATCH($A70,[1]Hitters!$A:$A,0)))/0.75*1,IF($D70&gt;6,(AE70-MIN(0.75,0.25*(RIGHT(AF$4,4)*1-(RIGHT($AD$4,4)*1)+0.25)*(1-MIN(0.75,INDEX([1]Hitters!$CF:$CF,MATCH($A70,[1]Hitters!$A:$A,0)))/0.75*1)+INDEX([1]Hitters!$CF:$CF,MATCH($A70,[1]Hitters!$A:$A,0)))/0.75*($M70+RIGHT(AF$4,4)*1-RIGHT($AA$4,4)*1+10)*0.05),IF($D70=3,(AE70-MIN(0.75,0.25*(RIGHT(AF$4,4)*1-(RIGHT($AD$4,4)*1)+0.25)*(1-MIN(0.75,INDEX([1]Hitters!$CF:$CF,MATCH($A70,[1]Hitters!$A:$A,0)))/0.75*1)+INDEX([1]Hitters!$CF:$CF,MATCH($A70,[1]Hitters!$A:$A,0)))/0.75*($M70+RIGHT(AF$4,4)*1-RIGHT($AA$4,4)*1-27)*0.1),(AE70-MIN(0.75,0.25*(RIGHT(AF$4,4)*1-(RIGHT($AD$4,4)*1)+0.25)*(1-MIN(0.75,INDEX([1]Hitters!$CF:$CF,MATCH($A70,[1]Hitters!$A:$A,0)))/0.75*1)+INDEX([1]Hitters!$CF:$CF,MATCH($A70,[1]Hitters!$A:$A,0)))/0.75*($M70+RIGHT(AF$4,4)*1-RIGHT($AA$4,4)*1-20)*0.094)))))))</f>
        <v>0</v>
      </c>
      <c r="AG70" s="96">
        <f>IF($D70=0,0,IF($D70=1,INDEX([1]Pitchers!$FK:$FK,MATCH($A70,[1]Pitchers!$A:$A,0)),MAX(-16,IF($D70=2,AF70-MIN(0.75,0.25*(RIGHT(AG$4,4)*1-(RIGHT($AD$4,4)*1)+0.25)*(1-MIN(0.75,INDEX([1]Hitters!$CF:$CF,MATCH($A70,[1]Hitters!$A:$A,0)))/0.75*1)+INDEX([1]Hitters!$CF:$CF,MATCH($A70,[1]Hitters!$A:$A,0)))/0.75*1,IF($D70&gt;6,(AF70-MIN(0.75,0.25*(RIGHT(AG$4,4)*1-(RIGHT($AD$4,4)*1)+0.25)*(1-MIN(0.75,INDEX([1]Hitters!$CF:$CF,MATCH($A70,[1]Hitters!$A:$A,0)))/0.75*1)+INDEX([1]Hitters!$CF:$CF,MATCH($A70,[1]Hitters!$A:$A,0)))/0.75*($M70+RIGHT(AG$4,4)*1-RIGHT($AA$4,4)*1+10)*0.05),IF($D70=3,(AF70-MIN(0.75,0.25*(RIGHT(AG$4,4)*1-(RIGHT($AD$4,4)*1)+0.25)*(1-MIN(0.75,INDEX([1]Hitters!$CF:$CF,MATCH($A70,[1]Hitters!$A:$A,0)))/0.75*1)+INDEX([1]Hitters!$CF:$CF,MATCH($A70,[1]Hitters!$A:$A,0)))/0.75*($M70+RIGHT(AG$4,4)*1-RIGHT($AA$4,4)*1-27)*0.1),(AF70-MIN(0.75,0.25*(RIGHT(AG$4,4)*1-(RIGHT($AD$4,4)*1)+0.25)*(1-MIN(0.75,INDEX([1]Hitters!$CF:$CF,MATCH($A70,[1]Hitters!$A:$A,0)))/0.75*1)+INDEX([1]Hitters!$CF:$CF,MATCH($A70,[1]Hitters!$A:$A,0)))/0.75*($M70+RIGHT(AG$4,4)*1-RIGHT($AA$4,4)*1-20)*0.094)))))))</f>
        <v>0</v>
      </c>
      <c r="AH70" s="96">
        <f>IF($D70=0,0,IF($D70=1,INDEX([1]Pitchers!$FK:$FK,MATCH($A70,[1]Pitchers!$A:$A,0)),MAX(-16,IF($D70=2,AG70-MIN(0.75,0.25*(RIGHT(AH$4,4)*1-(RIGHT($AD$4,4)*1)+0.25)*(1-MIN(0.75,INDEX([1]Hitters!$CF:$CF,MATCH($A70,[1]Hitters!$A:$A,0)))/0.75*1)+INDEX([1]Hitters!$CF:$CF,MATCH($A70,[1]Hitters!$A:$A,0)))/0.75*1,IF($D70&gt;6,(AG70-MIN(0.75,0.25*(RIGHT(AH$4,4)*1-(RIGHT($AD$4,4)*1)+0.25)*(1-MIN(0.75,INDEX([1]Hitters!$CF:$CF,MATCH($A70,[1]Hitters!$A:$A,0)))/0.75*1)+INDEX([1]Hitters!$CF:$CF,MATCH($A70,[1]Hitters!$A:$A,0)))/0.75*($M70+RIGHT(AH$4,4)*1-RIGHT($AA$4,4)*1+10)*0.05),IF($D70=3,(AG70-MIN(0.75,0.25*(RIGHT(AH$4,4)*1-(RIGHT($AD$4,4)*1)+0.25)*(1-MIN(0.75,INDEX([1]Hitters!$CF:$CF,MATCH($A70,[1]Hitters!$A:$A,0)))/0.75*1)+INDEX([1]Hitters!$CF:$CF,MATCH($A70,[1]Hitters!$A:$A,0)))/0.75*($M70+RIGHT(AH$4,4)*1-RIGHT($AA$4,4)*1-27)*0.1),(AG70-MIN(0.75,0.25*(RIGHT(AH$4,4)*1-(RIGHT($AD$4,4)*1)+0.25)*(1-MIN(0.75,INDEX([1]Hitters!$CF:$CF,MATCH($A70,[1]Hitters!$A:$A,0)))/0.75*1)+INDEX([1]Hitters!$CF:$CF,MATCH($A70,[1]Hitters!$A:$A,0)))/0.75*($M70+RIGHT(AH$4,4)*1-RIGHT($AA$4,4)*1-20)*0.094)))))))</f>
        <v>0</v>
      </c>
      <c r="AI70" s="96">
        <f>IF($D70=0,0,IF($D70=1,INDEX([1]Pitchers!$FK:$FK,MATCH($A70,[1]Pitchers!$A:$A,0)),MAX(-16,IF($D70=2,AH70-MIN(0.75,0.25*(RIGHT(AI$4,4)*1-(RIGHT($AD$4,4)*1)+0.25)*(1-MIN(0.75,INDEX([1]Hitters!$CF:$CF,MATCH($A70,[1]Hitters!$A:$A,0)))/0.75*1)+INDEX([1]Hitters!$CF:$CF,MATCH($A70,[1]Hitters!$A:$A,0)))/0.75*1,IF($D70&gt;6,(AH70-MIN(0.75,0.25*(RIGHT(AI$4,4)*1-(RIGHT($AD$4,4)*1)+0.25)*(1-MIN(0.75,INDEX([1]Hitters!$CF:$CF,MATCH($A70,[1]Hitters!$A:$A,0)))/0.75*1)+INDEX([1]Hitters!$CF:$CF,MATCH($A70,[1]Hitters!$A:$A,0)))/0.75*($M70+RIGHT(AI$4,4)*1-RIGHT($AA$4,4)*1+10)*0.05),IF($D70=3,(AH70-MIN(0.75,0.25*(RIGHT(AI$4,4)*1-(RIGHT($AD$4,4)*1)+0.25)*(1-MIN(0.75,INDEX([1]Hitters!$CF:$CF,MATCH($A70,[1]Hitters!$A:$A,0)))/0.75*1)+INDEX([1]Hitters!$CF:$CF,MATCH($A70,[1]Hitters!$A:$A,0)))/0.75*($M70+RIGHT(AI$4,4)*1-RIGHT($AA$4,4)*1-27)*0.1),(AH70-MIN(0.75,0.25*(RIGHT(AI$4,4)*1-(RIGHT($AD$4,4)*1)+0.25)*(1-MIN(0.75,INDEX([1]Hitters!$CF:$CF,MATCH($A70,[1]Hitters!$A:$A,0)))/0.75*1)+INDEX([1]Hitters!$CF:$CF,MATCH($A70,[1]Hitters!$A:$A,0)))/0.75*($M70+RIGHT(AI$4,4)*1-RIGHT($AA$4,4)*1-20)*0.094)))))))</f>
        <v>0</v>
      </c>
      <c r="AJ70" s="96">
        <f>IF($D70=0,0,IF($D70=1,INDEX([1]Pitchers!$FK:$FK,MATCH($A70,[1]Pitchers!$A:$A,0)),MAX(-16,IF($D70=2,AI70-MIN(0.75,0.25*(RIGHT(AJ$4,4)*1-(RIGHT($AD$4,4)*1)+0.25)*(1-MIN(0.75,INDEX([1]Hitters!$CF:$CF,MATCH($A70,[1]Hitters!$A:$A,0)))/0.75*1)+INDEX([1]Hitters!$CF:$CF,MATCH($A70,[1]Hitters!$A:$A,0)))/0.75*1,IF($D70&gt;6,(AI70-MIN(0.75,0.25*(RIGHT(AJ$4,4)*1-(RIGHT($AD$4,4)*1)+0.25)*(1-MIN(0.75,INDEX([1]Hitters!$CF:$CF,MATCH($A70,[1]Hitters!$A:$A,0)))/0.75*1)+INDEX([1]Hitters!$CF:$CF,MATCH($A70,[1]Hitters!$A:$A,0)))/0.75*($M70+RIGHT(AJ$4,4)*1-RIGHT($AA$4,4)*1+10)*0.05),IF($D70=3,(AI70-MIN(0.75,0.25*(RIGHT(AJ$4,4)*1-(RIGHT($AD$4,4)*1)+0.25)*(1-MIN(0.75,INDEX([1]Hitters!$CF:$CF,MATCH($A70,[1]Hitters!$A:$A,0)))/0.75*1)+INDEX([1]Hitters!$CF:$CF,MATCH($A70,[1]Hitters!$A:$A,0)))/0.75*($M70+RIGHT(AJ$4,4)*1-RIGHT($AA$4,4)*1-27)*0.1),(AI70-MIN(0.75,0.25*(RIGHT(AJ$4,4)*1-(RIGHT($AD$4,4)*1)+0.25)*(1-MIN(0.75,INDEX([1]Hitters!$CF:$CF,MATCH($A70,[1]Hitters!$A:$A,0)))/0.75*1)+INDEX([1]Hitters!$CF:$CF,MATCH($A70,[1]Hitters!$A:$A,0)))/0.75*($M70+RIGHT(AJ$4,4)*1-RIGHT($AA$4,4)*1-20)*0.094)))))))</f>
        <v>0</v>
      </c>
      <c r="AK70" s="96">
        <f>IF($D70=0,0,IF($D70=1,INDEX([1]Pitchers!$FK:$FK,MATCH($A70,[1]Pitchers!$A:$A,0)),MAX(-16,IF($D70=2,AJ70-MIN(0.75,0.25*(RIGHT(AK$4,4)*1-(RIGHT($AD$4,4)*1)+0.25)*(1-MIN(0.75,INDEX([1]Hitters!$CF:$CF,MATCH($A70,[1]Hitters!$A:$A,0)))/0.75*1)+INDEX([1]Hitters!$CF:$CF,MATCH($A70,[1]Hitters!$A:$A,0)))/0.75*1,IF($D70&gt;6,(AJ70-MIN(0.75,0.25*(RIGHT(AK$4,4)*1-(RIGHT($AD$4,4)*1)+0.25)*(1-MIN(0.75,INDEX([1]Hitters!$CF:$CF,MATCH($A70,[1]Hitters!$A:$A,0)))/0.75*1)+INDEX([1]Hitters!$CF:$CF,MATCH($A70,[1]Hitters!$A:$A,0)))/0.75*($M70+RIGHT(AK$4,4)*1-RIGHT($AA$4,4)*1+10)*0.05),IF($D70=3,(AJ70-MIN(0.75,0.25*(RIGHT(AK$4,4)*1-(RIGHT($AD$4,4)*1)+0.25)*(1-MIN(0.75,INDEX([1]Hitters!$CF:$CF,MATCH($A70,[1]Hitters!$A:$A,0)))/0.75*1)+INDEX([1]Hitters!$CF:$CF,MATCH($A70,[1]Hitters!$A:$A,0)))/0.75*($M70+RIGHT(AK$4,4)*1-RIGHT($AA$4,4)*1-27)*0.1),(AJ70-MIN(0.75,0.25*(RIGHT(AK$4,4)*1-(RIGHT($AD$4,4)*1)+0.25)*(1-MIN(0.75,INDEX([1]Hitters!$CF:$CF,MATCH($A70,[1]Hitters!$A:$A,0)))/0.75*1)+INDEX([1]Hitters!$CF:$CF,MATCH($A70,[1]Hitters!$A:$A,0)))/0.75*($M70+RIGHT(AK$4,4)*1-RIGHT($AA$4,4)*1-20)*0.094)))))))</f>
        <v>0</v>
      </c>
      <c r="AL70" s="96">
        <f>IF($D70=0,0,IF($D70=1,INDEX([1]Pitchers!$FK:$FK,MATCH($A70,[1]Pitchers!$A:$A,0)),MAX(-16,IF($D70=2,AK70-MIN(0.75,0.25*(RIGHT(AL$4,4)*1-(RIGHT($AD$4,4)*1)+0.25)*(1-MIN(0.75,INDEX([1]Hitters!$CF:$CF,MATCH($A70,[1]Hitters!$A:$A,0)))/0.75*1)+INDEX([1]Hitters!$CF:$CF,MATCH($A70,[1]Hitters!$A:$A,0)))/0.75*1,IF($D70&gt;6,(AK70-MIN(0.75,0.25*(RIGHT(AL$4,4)*1-(RIGHT($AD$4,4)*1)+0.25)*(1-MIN(0.75,INDEX([1]Hitters!$CF:$CF,MATCH($A70,[1]Hitters!$A:$A,0)))/0.75*1)+INDEX([1]Hitters!$CF:$CF,MATCH($A70,[1]Hitters!$A:$A,0)))/0.75*($M70+RIGHT(AL$4,4)*1-RIGHT($AA$4,4)*1+10)*0.05),IF($D70=3,(AK70-MIN(0.75,0.25*(RIGHT(AL$4,4)*1-(RIGHT($AD$4,4)*1)+0.25)*(1-MIN(0.75,INDEX([1]Hitters!$CF:$CF,MATCH($A70,[1]Hitters!$A:$A,0)))/0.75*1)+INDEX([1]Hitters!$CF:$CF,MATCH($A70,[1]Hitters!$A:$A,0)))/0.75*($M70+RIGHT(AL$4,4)*1-RIGHT($AA$4,4)*1-27)*0.1),(AK70-MIN(0.75,0.25*(RIGHT(AL$4,4)*1-(RIGHT($AD$4,4)*1)+0.25)*(1-MIN(0.75,INDEX([1]Hitters!$CF:$CF,MATCH($A70,[1]Hitters!$A:$A,0)))/0.75*1)+INDEX([1]Hitters!$CF:$CF,MATCH($A70,[1]Hitters!$A:$A,0)))/0.75*($M70+RIGHT(AL$4,4)*1-RIGHT($AA$4,4)*1-20)*0.094)))))))</f>
        <v>0</v>
      </c>
      <c r="AM70" s="98">
        <f>MAX(IF($D70=0,20,IF($D70=1,60,150)),MAX(0,IF($D70&gt;1,INDEX([1]Hitters!$ER:$ER,MATCH($A70,[1]Hitters!$A:$A,0))*(0.4+MAX(0,0.6*MIN(1,(IF(O70="",0,(((4.25+(O70-0.263)*4.2)^(((4.25+(O70-0.263)*4.2)+(4.25-AA70*600/600*4.2/600))^0.285))/((4.25+(O70-0.263)*4.2)^(((4.25+(O70-0.263)*4.2)+(4.25-AA70*600/600*4.2/600))^0.285)+(4.25-AA70*600/600*4.2/600)^(((4.25+(O70-0.263)*4.2)+(4.25-AA70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70,[1]Pitchers!$A:$A,0))))*IF($D70&lt;2,(0.4+0.6*MAX(0,MIN(1,IF($D70=0,((4.25)^(((4.25)+(4.25-(4-O70)*4.25/4*1/9))^0.285)/((4.25)^(((4.25)+(4.25-(4-O70)*4.25/4*1/9))^0.285)+(4.25-(4-O70)*4.25/4*1/9)^(((4.25)+(4.25-(4-O70)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70)))/0.5345*0.0009131+0.0104414*(3.74-MIN(3.74,O70)))*50,(((4.25+(AA70-0.263)*0.32*198*MAX(6,198/33)/198)^(((4.25+(AA70-0.263)*0.32*198*MAX(6,198/33)/198)+(4.25-(4-O70)*4.25/4*MAX(6,198/33)/9))^0.285)/((4.25+(AA70-0.263)*0.32*198*MAX(6,198/33)/198)^(((4.25+(AA70-0.263)*0.32*198*MAX(6,198/33)/198)+(4.25-(4-O70)*4.25/4*MAX(6,198/33)/9))^0.285)+(4.25-(4-O70)*4.25/4*MAX(6,198/33)/9)^(((4.25+(AA70-0.263)*0.32*198*MAX(6,198/33)/198)+(4.25-(4-O70)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70=0,50,198)/0.0065))),1))</f>
        <v>60.846025777264408</v>
      </c>
      <c r="AN70" s="98">
        <f t="shared" si="138"/>
        <v>42.650755148048788</v>
      </c>
      <c r="AO70" s="98">
        <f t="shared" si="139"/>
        <v>20.582854755350287</v>
      </c>
      <c r="AP70" s="98">
        <f t="shared" si="140"/>
        <v>20</v>
      </c>
      <c r="AQ70" s="98">
        <f t="shared" si="141"/>
        <v>20</v>
      </c>
      <c r="AR70" s="98">
        <f t="shared" si="142"/>
        <v>20</v>
      </c>
      <c r="AS70" s="98">
        <f t="shared" si="143"/>
        <v>20</v>
      </c>
      <c r="AT70" s="98">
        <f t="shared" si="144"/>
        <v>20</v>
      </c>
      <c r="AU70" s="98">
        <f t="shared" si="145"/>
        <v>20</v>
      </c>
      <c r="AV70" s="98">
        <f t="shared" si="146"/>
        <v>20</v>
      </c>
      <c r="AW70" s="98">
        <f t="shared" si="147"/>
        <v>20</v>
      </c>
      <c r="AX70" s="98">
        <f t="shared" si="148"/>
        <v>20</v>
      </c>
      <c r="AY70" s="96">
        <f t="shared" si="149"/>
        <v>0.25713445638893273</v>
      </c>
      <c r="AZ70" s="96">
        <f t="shared" si="150"/>
        <v>3.5</v>
      </c>
      <c r="BA70" s="96">
        <f t="shared" si="151"/>
        <v>0.25713445638893273</v>
      </c>
      <c r="BB70" s="96">
        <f t="shared" si="152"/>
        <v>4.5453626915089224E-2</v>
      </c>
      <c r="BC70" s="96">
        <f t="shared" si="153"/>
        <v>0</v>
      </c>
      <c r="BD70" s="96">
        <f t="shared" si="154"/>
        <v>0</v>
      </c>
      <c r="BE70" s="96">
        <f t="shared" si="155"/>
        <v>0</v>
      </c>
      <c r="BF70" s="96">
        <f t="shared" si="156"/>
        <v>0</v>
      </c>
      <c r="BG70" s="96">
        <f t="shared" si="157"/>
        <v>0</v>
      </c>
      <c r="BH70" s="96">
        <f t="shared" si="158"/>
        <v>0</v>
      </c>
      <c r="BI70" s="96">
        <f t="shared" si="159"/>
        <v>0</v>
      </c>
      <c r="BJ70" s="96">
        <f t="shared" si="160"/>
        <v>0</v>
      </c>
      <c r="BK70" s="96">
        <f t="shared" si="161"/>
        <v>0</v>
      </c>
      <c r="BL70" s="96">
        <f t="shared" si="162"/>
        <v>0</v>
      </c>
      <c r="BM70" s="129">
        <f t="shared" si="134"/>
        <v>4</v>
      </c>
      <c r="BN70" s="129" t="str">
        <f t="shared" si="134"/>
        <v/>
      </c>
      <c r="BO70" s="129" t="str">
        <f t="shared" si="134"/>
        <v/>
      </c>
      <c r="BP70" s="129" t="str">
        <f t="shared" si="134"/>
        <v/>
      </c>
      <c r="BQ70" s="129" t="str">
        <f t="shared" si="134"/>
        <v/>
      </c>
      <c r="BR70" s="129" t="str">
        <f t="shared" si="134"/>
        <v/>
      </c>
      <c r="BS70" s="129" t="str">
        <f t="shared" si="134"/>
        <v/>
      </c>
      <c r="BT70" s="129" t="str">
        <f t="shared" si="134"/>
        <v/>
      </c>
      <c r="BU70" s="129" t="str">
        <f t="shared" si="134"/>
        <v/>
      </c>
      <c r="BV70" s="129" t="str">
        <f t="shared" si="134"/>
        <v/>
      </c>
      <c r="BW70" s="129" t="str">
        <f t="shared" si="134"/>
        <v/>
      </c>
      <c r="BX70" s="129" t="str">
        <f t="shared" si="134"/>
        <v/>
      </c>
      <c r="BY70" s="130">
        <f t="shared" si="163"/>
        <v>2.5570756511114618</v>
      </c>
      <c r="BZ70" s="130">
        <f t="shared" si="164"/>
        <v>0.88181046608674951</v>
      </c>
      <c r="CA70" s="130">
        <f t="shared" si="165"/>
        <v>0.5</v>
      </c>
      <c r="CB70" s="130">
        <f t="shared" si="166"/>
        <v>0.5</v>
      </c>
      <c r="CC70" s="130">
        <f t="shared" si="167"/>
        <v>0.5</v>
      </c>
      <c r="CD70" s="130">
        <f t="shared" si="168"/>
        <v>0.5</v>
      </c>
      <c r="CE70" s="130">
        <f t="shared" si="169"/>
        <v>0.5</v>
      </c>
      <c r="CF70" s="130">
        <f t="shared" si="170"/>
        <v>0.5</v>
      </c>
      <c r="CG70" s="130">
        <f t="shared" si="171"/>
        <v>0.5</v>
      </c>
      <c r="CH70" s="130">
        <f t="shared" si="172"/>
        <v>0.5</v>
      </c>
      <c r="CI70" s="130">
        <f t="shared" si="173"/>
        <v>0.5</v>
      </c>
      <c r="CJ70" s="130">
        <f t="shared" si="174"/>
        <v>0.5</v>
      </c>
      <c r="CK70" s="131">
        <f t="shared" si="175"/>
        <v>1</v>
      </c>
      <c r="CL70" s="96">
        <f t="shared" si="176"/>
        <v>-0.38780299383718131</v>
      </c>
      <c r="CM70" s="96">
        <f t="shared" si="177"/>
        <v>-0.40662305227665385</v>
      </c>
      <c r="CN70" s="96">
        <f t="shared" si="178"/>
        <v>-0.21816796897933535</v>
      </c>
      <c r="CO70" s="96">
        <f t="shared" si="179"/>
        <v>-0.21198999999999998</v>
      </c>
      <c r="CP70" s="96">
        <f t="shared" si="180"/>
        <v>-0.21198999999999998</v>
      </c>
      <c r="CQ70" s="96">
        <f t="shared" si="181"/>
        <v>-0.21198999999999998</v>
      </c>
      <c r="CR70" s="96">
        <f t="shared" si="182"/>
        <v>-0.21198999999999998</v>
      </c>
      <c r="CS70" s="96">
        <f t="shared" si="183"/>
        <v>-0.21198999999999998</v>
      </c>
      <c r="CT70" s="96">
        <f t="shared" si="184"/>
        <v>-0.21198999999999998</v>
      </c>
      <c r="CU70" s="96">
        <f t="shared" si="185"/>
        <v>-0.21198999999999998</v>
      </c>
      <c r="CV70" s="96">
        <f t="shared" si="186"/>
        <v>-0.21198999999999998</v>
      </c>
      <c r="CW70" s="96">
        <f t="shared" si="187"/>
        <v>-0.21198999999999998</v>
      </c>
      <c r="CX70" s="96">
        <f>MAX(0,(IF(CL70&gt;0,(CL70-ROUNDDOWN(CL70,1))/0.1*LOOKUP(ROUNDUP(CL70+81.1,1),CB!$A:$A,CB!$C:$C)+(1-(CL70-ROUNDDOWN(CL70,1))/0.1)*LOOKUP(ROUNDDOWN(CL70+81.1,1),CB!$A:$A,CB!$C:$C),(CL70-ROUNDDOWN(CL70-0.1,1))/0.1*LOOKUP(ROUNDUP(CL70+81.1,1),CB!$A:$A,CB!$C:$C)+(1-(CL70-ROUNDDOWN(CL70-0.1,1))/0.1)*LOOKUP(ROUNDDOWN(CL70+81.1,1),CB!$A:$A,CB!$C:$C))-LOOKUP(81.1,CB!$A:$A,CB!$C:$C))/(1-(BINOMDIST(97,162,0.5,TRUE)-BINOMDIST(87,162,0.5,TRUE)))*$C$2*($B$1^(LEFT(CX$4,4)*1-LEFT($BA$4,4)*1))*(37.75+CL70))</f>
        <v>0</v>
      </c>
      <c r="CY70" s="96">
        <f>MAX(0,(IF(CM70&gt;0,(CM70-ROUNDDOWN(CM70,1))/0.1*LOOKUP(ROUNDUP(CM70+81.1,1),CB!$A:$A,CB!$C:$C)+(1-(CM70-ROUNDDOWN(CM70,1))/0.1)*LOOKUP(ROUNDDOWN(CM70+81.1,1),CB!$A:$A,CB!$C:$C),(CM70-ROUNDDOWN(CM70-0.1,1))/0.1*LOOKUP(ROUNDUP(CM70+81.1,1),CB!$A:$A,CB!$C:$C)+(1-(CM70-ROUNDDOWN(CM70-0.1,1))/0.1)*LOOKUP(ROUNDDOWN(CM70+81.1,1),CB!$A:$A,CB!$C:$C))-LOOKUP(81.1,CB!$A:$A,CB!$C:$C))/(1-(BINOMDIST(97,162,0.5,TRUE)-BINOMDIST(87,162,0.5,TRUE)))*$C$2*($B$1^(LEFT(CY$4,4)*1-LEFT($BA$4,4)*1))*(37.75+CM70))</f>
        <v>0</v>
      </c>
      <c r="CZ70" s="96">
        <f>MAX(0,(IF(CN70&gt;0,(CN70-ROUNDDOWN(CN70,1))/0.1*LOOKUP(ROUNDUP(CN70+81.1,1),CB!$A:$A,CB!$C:$C)+(1-(CN70-ROUNDDOWN(CN70,1))/0.1)*LOOKUP(ROUNDDOWN(CN70+81.1,1),CB!$A:$A,CB!$C:$C),(CN70-ROUNDDOWN(CN70-0.1,1))/0.1*LOOKUP(ROUNDUP(CN70+81.1,1),CB!$A:$A,CB!$C:$C)+(1-(CN70-ROUNDDOWN(CN70-0.1,1))/0.1)*LOOKUP(ROUNDDOWN(CN70+81.1,1),CB!$A:$A,CB!$C:$C))-LOOKUP(81.1,CB!$A:$A,CB!$C:$C))/(1-(BINOMDIST(97,162,0.5,TRUE)-BINOMDIST(87,162,0.5,TRUE)))*$C$2*($B$1^(LEFT(CZ$4,4)*1-LEFT($BA$4,4)*1))*(37.75+CN70))</f>
        <v>0</v>
      </c>
      <c r="DA70" s="96">
        <f>MAX(0,(IF(CO70&gt;0,(CO70-ROUNDDOWN(CO70,1))/0.1*LOOKUP(ROUNDUP(CO70+81.1,1),CB!$A:$A,CB!$C:$C)+(1-(CO70-ROUNDDOWN(CO70,1))/0.1)*LOOKUP(ROUNDDOWN(CO70+81.1,1),CB!$A:$A,CB!$C:$C),(CO70-ROUNDDOWN(CO70-0.1,1))/0.1*LOOKUP(ROUNDUP(CO70+81.1,1),CB!$A:$A,CB!$C:$C)+(1-(CO70-ROUNDDOWN(CO70-0.1,1))/0.1)*LOOKUP(ROUNDDOWN(CO70+81.1,1),CB!$A:$A,CB!$C:$C))-LOOKUP(81.1,CB!$A:$A,CB!$C:$C))/(1-(BINOMDIST(97,162,0.5,TRUE)-BINOMDIST(87,162,0.5,TRUE)))*$C$2*($B$1^(LEFT(DA$4,4)*1-LEFT($BA$4,4)*1))*(37.75+CO70))</f>
        <v>0</v>
      </c>
      <c r="DB70" s="96">
        <f>MAX(0,(IF(CP70&gt;0,(CP70-ROUNDDOWN(CP70,1))/0.1*LOOKUP(ROUNDUP(CP70+81.1,1),CB!$A:$A,CB!$C:$C)+(1-(CP70-ROUNDDOWN(CP70,1))/0.1)*LOOKUP(ROUNDDOWN(CP70+81.1,1),CB!$A:$A,CB!$C:$C),(CP70-ROUNDDOWN(CP70-0.1,1))/0.1*LOOKUP(ROUNDUP(CP70+81.1,1),CB!$A:$A,CB!$C:$C)+(1-(CP70-ROUNDDOWN(CP70-0.1,1))/0.1)*LOOKUP(ROUNDDOWN(CP70+81.1,1),CB!$A:$A,CB!$C:$C))-LOOKUP(81.1,CB!$A:$A,CB!$C:$C))/(1-(BINOMDIST(97,162,0.5,TRUE)-BINOMDIST(87,162,0.5,TRUE)))*$C$2*($B$1^(LEFT(DB$4,4)*1-LEFT($BA$4,4)*1))*(37.75+CP70))</f>
        <v>0</v>
      </c>
      <c r="DC70" s="96">
        <f>MAX(0,(IF(CQ70&gt;0,(CQ70-ROUNDDOWN(CQ70,1))/0.1*LOOKUP(ROUNDUP(CQ70+81.1,1),CB!$A:$A,CB!$C:$C)+(1-(CQ70-ROUNDDOWN(CQ70,1))/0.1)*LOOKUP(ROUNDDOWN(CQ70+81.1,1),CB!$A:$A,CB!$C:$C),(CQ70-ROUNDDOWN(CQ70-0.1,1))/0.1*LOOKUP(ROUNDUP(CQ70+81.1,1),CB!$A:$A,CB!$C:$C)+(1-(CQ70-ROUNDDOWN(CQ70-0.1,1))/0.1)*LOOKUP(ROUNDDOWN(CQ70+81.1,1),CB!$A:$A,CB!$C:$C))-LOOKUP(81.1,CB!$A:$A,CB!$C:$C))/(1-(BINOMDIST(97,162,0.5,TRUE)-BINOMDIST(87,162,0.5,TRUE)))*$C$2*($B$1^(LEFT(DC$4,4)*1-LEFT($BA$4,4)*1))*(37.75+CQ70))</f>
        <v>0</v>
      </c>
      <c r="DD70" s="96">
        <f>MAX(0,(IF(CR70&gt;0,(CR70-ROUNDDOWN(CR70,1))/0.1*LOOKUP(ROUNDUP(CR70+81.1,1),CB!$A:$A,CB!$C:$C)+(1-(CR70-ROUNDDOWN(CR70,1))/0.1)*LOOKUP(ROUNDDOWN(CR70+81.1,1),CB!$A:$A,CB!$C:$C),(CR70-ROUNDDOWN(CR70-0.1,1))/0.1*LOOKUP(ROUNDUP(CR70+81.1,1),CB!$A:$A,CB!$C:$C)+(1-(CR70-ROUNDDOWN(CR70-0.1,1))/0.1)*LOOKUP(ROUNDDOWN(CR70+81.1,1),CB!$A:$A,CB!$C:$C))-LOOKUP(81.1,CB!$A:$A,CB!$C:$C))/(1-(BINOMDIST(97,162,0.5,TRUE)-BINOMDIST(87,162,0.5,TRUE)))*$C$2*($B$1^(LEFT(DD$4,4)*1-LEFT($BA$4,4)*1))*(37.75+CR70))</f>
        <v>0</v>
      </c>
      <c r="DE70" s="96">
        <f>MAX(0,(IF(CS70&gt;0,(CS70-ROUNDDOWN(CS70,1))/0.1*LOOKUP(ROUNDUP(CS70+81.1,1),CB!$A:$A,CB!$C:$C)+(1-(CS70-ROUNDDOWN(CS70,1))/0.1)*LOOKUP(ROUNDDOWN(CS70+81.1,1),CB!$A:$A,CB!$C:$C),(CS70-ROUNDDOWN(CS70-0.1,1))/0.1*LOOKUP(ROUNDUP(CS70+81.1,1),CB!$A:$A,CB!$C:$C)+(1-(CS70-ROUNDDOWN(CS70-0.1,1))/0.1)*LOOKUP(ROUNDDOWN(CS70+81.1,1),CB!$A:$A,CB!$C:$C))-LOOKUP(81.1,CB!$A:$A,CB!$C:$C))/(1-(BINOMDIST(97,162,0.5,TRUE)-BINOMDIST(87,162,0.5,TRUE)))*$C$2*($B$1^(LEFT(DE$4,4)*1-LEFT($BA$4,4)*1))*(37.75+CS70))</f>
        <v>0</v>
      </c>
      <c r="DF70" s="96">
        <f>MAX(0,(IF(CT70&gt;0,(CT70-ROUNDDOWN(CT70,1))/0.1*LOOKUP(ROUNDUP(CT70+81.1,1),CB!$A:$A,CB!$C:$C)+(1-(CT70-ROUNDDOWN(CT70,1))/0.1)*LOOKUP(ROUNDDOWN(CT70+81.1,1),CB!$A:$A,CB!$C:$C),(CT70-ROUNDDOWN(CT70-0.1,1))/0.1*LOOKUP(ROUNDUP(CT70+81.1,1),CB!$A:$A,CB!$C:$C)+(1-(CT70-ROUNDDOWN(CT70-0.1,1))/0.1)*LOOKUP(ROUNDDOWN(CT70+81.1,1),CB!$A:$A,CB!$C:$C))-LOOKUP(81.1,CB!$A:$A,CB!$C:$C))/(1-(BINOMDIST(97,162,0.5,TRUE)-BINOMDIST(87,162,0.5,TRUE)))*$C$2*($B$1^(LEFT(DF$4,4)*1-LEFT($BA$4,4)*1))*(37.75+CT70))</f>
        <v>0</v>
      </c>
      <c r="DG70" s="96">
        <f>MAX(0,(IF(CU70&gt;0,(CU70-ROUNDDOWN(CU70,1))/0.1*LOOKUP(ROUNDUP(CU70+81.1,1),CB!$A:$A,CB!$C:$C)+(1-(CU70-ROUNDDOWN(CU70,1))/0.1)*LOOKUP(ROUNDDOWN(CU70+81.1,1),CB!$A:$A,CB!$C:$C),(CU70-ROUNDDOWN(CU70-0.1,1))/0.1*LOOKUP(ROUNDUP(CU70+81.1,1),CB!$A:$A,CB!$C:$C)+(1-(CU70-ROUNDDOWN(CU70-0.1,1))/0.1)*LOOKUP(ROUNDDOWN(CU70+81.1,1),CB!$A:$A,CB!$C:$C))-LOOKUP(81.1,CB!$A:$A,CB!$C:$C))/(1-(BINOMDIST(97,162,0.5,TRUE)-BINOMDIST(87,162,0.5,TRUE)))*$C$2*($B$1^(LEFT(DG$4,4)*1-LEFT($BA$4,4)*1))*(37.75+CU70))</f>
        <v>0</v>
      </c>
      <c r="DH70" s="96">
        <f>MAX(0,(IF(CV70&gt;0,(CV70-ROUNDDOWN(CV70,1))/0.1*LOOKUP(ROUNDUP(CV70+81.1,1),CB!$A:$A,CB!$C:$C)+(1-(CV70-ROUNDDOWN(CV70,1))/0.1)*LOOKUP(ROUNDDOWN(CV70+81.1,1),CB!$A:$A,CB!$C:$C),(CV70-ROUNDDOWN(CV70-0.1,1))/0.1*LOOKUP(ROUNDUP(CV70+81.1,1),CB!$A:$A,CB!$C:$C)+(1-(CV70-ROUNDDOWN(CV70-0.1,1))/0.1)*LOOKUP(ROUNDDOWN(CV70+81.1,1),CB!$A:$A,CB!$C:$C))-LOOKUP(81.1,CB!$A:$A,CB!$C:$C))/(1-(BINOMDIST(97,162,0.5,TRUE)-BINOMDIST(87,162,0.5,TRUE)))*$C$2*($B$1^(LEFT(DH$4,4)*1-LEFT($BA$4,4)*1))*(37.75+CV70))</f>
        <v>0</v>
      </c>
      <c r="DI70" s="96">
        <f>MAX(0,(IF(CW70&gt;0,(CW70-ROUNDDOWN(CW70,1))/0.1*LOOKUP(ROUNDUP(CW70+81.1,1),CB!$A:$A,CB!$C:$C)+(1-(CW70-ROUNDDOWN(CW70,1))/0.1)*LOOKUP(ROUNDDOWN(CW70+81.1,1),CB!$A:$A,CB!$C:$C),(CW70-ROUNDDOWN(CW70-0.1,1))/0.1*LOOKUP(ROUNDUP(CW70+81.1,1),CB!$A:$A,CB!$C:$C)+(1-(CW70-ROUNDDOWN(CW70-0.1,1))/0.1)*LOOKUP(ROUNDDOWN(CW70+81.1,1),CB!$A:$A,CB!$C:$C))-LOOKUP(81.1,CB!$A:$A,CB!$C:$C))/(1-(BINOMDIST(97,162,0.5,TRUE)-BINOMDIST(87,162,0.5,TRUE)))*$C$2*($B$1^(LEFT(DI$4,4)*1-LEFT($BA$4,4)*1))*(37.75+CW70))</f>
        <v>0</v>
      </c>
      <c r="DJ70" s="90">
        <f t="shared" si="188"/>
        <v>0</v>
      </c>
      <c r="DK70" s="132"/>
      <c r="DL70" s="132">
        <f t="shared" si="189"/>
        <v>2.5570756511114618</v>
      </c>
      <c r="DM70" s="132">
        <f t="shared" si="190"/>
        <v>3.6152298208850238</v>
      </c>
      <c r="DN70" s="132">
        <f t="shared" si="191"/>
        <v>4.379880492731715</v>
      </c>
      <c r="DO70" s="132">
        <f t="shared" si="192"/>
        <v>5.159770824685741</v>
      </c>
      <c r="DP70" s="132">
        <f t="shared" si="193"/>
        <v>5.9544375369005831</v>
      </c>
      <c r="DQ70" s="132">
        <f t="shared" si="194"/>
        <v>6.7633093330306764</v>
      </c>
      <c r="DR70" s="132">
        <f t="shared" si="195"/>
        <v>7.5857231780860959</v>
      </c>
      <c r="DS70" s="132">
        <f t="shared" si="196"/>
        <v>8.4209422216797556</v>
      </c>
      <c r="DT70" s="132">
        <f t="shared" si="197"/>
        <v>9.2681744720145005</v>
      </c>
      <c r="DU70" s="132">
        <f t="shared" si="198"/>
        <v>10.126591372569781</v>
      </c>
      <c r="DV70" s="132"/>
      <c r="DW70" s="132"/>
      <c r="DX70" s="132"/>
      <c r="DY70" s="132"/>
      <c r="DZ70" s="132"/>
      <c r="EA70" s="132"/>
      <c r="EB70" s="132"/>
      <c r="EC70" s="132"/>
      <c r="ED70" s="132"/>
      <c r="EE70" s="132"/>
      <c r="ER70" s="132"/>
      <c r="ES70" s="132"/>
      <c r="ET70" s="132"/>
      <c r="EU70" s="132"/>
      <c r="EV70" s="132"/>
      <c r="EW70" s="132"/>
      <c r="EX70" s="132"/>
      <c r="EY70" s="132"/>
      <c r="EZ70" s="132"/>
      <c r="FA70" s="132"/>
      <c r="FB70" s="132"/>
      <c r="FC70" s="132"/>
    </row>
    <row r="71" spans="1:159" ht="12.75" customHeight="1" x14ac:dyDescent="0.2">
      <c r="A71">
        <v>491703</v>
      </c>
      <c r="B71" s="99" t="str">
        <f>INDEX([1]Bios!$O:$O,MATCH(A71,[1]Bios!$C:$C,0))</f>
        <v>Feliz, Neftali</v>
      </c>
      <c r="C71" s="92" t="s">
        <v>56</v>
      </c>
      <c r="D71" s="94">
        <f>LOOKUP(IF(INDEX([1]Bios!$M:$M,MATCH(A71,[1]Bios!$C:$C,0))="P",INDEX([1]Pitchers!$Q:$Q,MATCH(A71,[1]Pitchers!$A:$A,0)),INDEX([1]Hitters!$AV:$AV,MATCH(A71,[1]Hitters!$A:$A,0))),Positions!A:A,Positions!B:B)</f>
        <v>0</v>
      </c>
      <c r="E71" s="137">
        <v>1</v>
      </c>
      <c r="F71" s="138">
        <f t="shared" si="135"/>
        <v>9.2415760830203606</v>
      </c>
      <c r="G71" s="138">
        <v>3.9</v>
      </c>
      <c r="H71" s="94"/>
      <c r="I71" s="93">
        <f>6</f>
        <v>6</v>
      </c>
      <c r="J71" s="93">
        <f>6</f>
        <v>6</v>
      </c>
      <c r="K71" s="94">
        <f>MIN(IF(D71&gt;1,INDEX([1]Hitters!$DA:$DA,MATCH(A71,[1]Hitters!$A:$A,0)),INDEX([1]Pitchers!$DA:$DA,MATCH(A71,[1]Pitchers!$A:$A,0))),J71)</f>
        <v>5.5757575757575761</v>
      </c>
      <c r="L71" s="94">
        <f t="shared" si="136"/>
        <v>4</v>
      </c>
      <c r="M71" s="95">
        <f>IF(D71&gt;1,INDEX([1]Hitters!$CV:$CV,MATCH($A71,[1]Hitters!$A:$A,0)),INDEX([1]Pitchers!$CP:$CP,MATCH($A71,[1]Pitchers!$A:$A,0)))</f>
        <v>28.125</v>
      </c>
      <c r="N71" s="90">
        <f t="shared" si="137"/>
        <v>5.3415760830203611</v>
      </c>
      <c r="O71" s="97">
        <f>IF($D71&gt;1,INDEX([1]Hitters!$AF:$AF,MATCH($A71,[1]Hitters!$A:$A,0)),INDEX([1]Pitchers!$AJ:$AJ,MATCH($A71,[1]Pitchers!$A:$A,0))*IF(OR(AND($D71=0,INDEX([1]Pitchers!$Q:$Q,MATCH($A71,[1]Pitchers!$A:$A,0))="R"),AND($D71=1,INDEX([1]Pitchers!$Q:$Q,MATCH($A71,[1]Pitchers!$A:$A,0))="S")),1,IF($D71=0,0.83+(1-INDEX([1]Pitchers!$BE:$BE,MATCH($A71,[1]Pitchers!$A:$A,0)))/8,1/(0.83+(1-INDEX([1]Pitchers!$BE:$BE,MATCH($A71,[1]Pitchers!$A:$A,0)))/8))))</f>
        <v>3.2857663780545234</v>
      </c>
      <c r="P71" s="97">
        <f>IF($D71&gt;1,O71+(LOOKUP(ROUNDDOWN($M71+RIGHT(P$4,4)*1-2016,0),Age!$A:$A,Age!$C:$C)*(1-($M71+RIGHT(P$4,4)*1-2016-ROUNDDOWN($M71+RIGHT(P$4,4)*1-2016,0)))+LOOKUP(ROUNDUP($M71+RIGHT(P$4,4)*1-2016,0),Age!$A:$A,Age!$C:$C)*(($M71+RIGHT(P$4,4)*1-2016-ROUNDDOWN($M71+RIGHT(P$4,4)*1-2016,0))))*IF($M71+RIGHT(P$4,4)*1-2016&gt;27,1,INDEX([1]Hitters!$BG:$BG,MATCH($A71,[1]Hitters!$A:$A,0))),O71*(1-(1-(LOOKUP(ROUNDDOWN($M71+RIGHT(P$4,4)*1-2016,0),Age!$A:$A,Age!$L:$L)*(1-($M71+RIGHT(P$4,4)*1-2016-ROUNDDOWN($M71+RIGHT(P$4,4)*1-2016,0)))+LOOKUP(ROUNDUP($M71+RIGHT(P$4,4)*1-2016,0),Age!$A:$A,Age!$L:$L)*(($M71+RIGHT(P$4,4)*1-2016-ROUNDDOWN($M71+RIGHT(P$4,4)*1-2016,0)))))*IF($M71+RIGHT(P$4,4)*1-2016&gt;27,1,INDEX([1]Pitchers!$BE:$BE,MATCH($A71,[1]Pitchers!$A:$A,0)))))</f>
        <v>3.3259143359863779</v>
      </c>
      <c r="Q71" s="97">
        <f>IF($D71&gt;1,P71+(LOOKUP(ROUNDDOWN($M71+RIGHT(Q$4,4)*1-2016,0),Age!$A:$A,Age!$C:$C)*(1-($M71+RIGHT(Q$4,4)*1-2016-ROUNDDOWN($M71+RIGHT(Q$4,4)*1-2016,0)))+LOOKUP(ROUNDUP($M71+RIGHT(Q$4,4)*1-2016,0),Age!$A:$A,Age!$C:$C)*(($M71+RIGHT(Q$4,4)*1-2016-ROUNDDOWN($M71+RIGHT(Q$4,4)*1-2016,0))))*IF($M71+RIGHT(Q$4,4)*1-2016&gt;27,1,INDEX([1]Hitters!$BG:$BG,MATCH($A71,[1]Hitters!$A:$A,0))),P71*(1-(1-(LOOKUP(ROUNDDOWN($M71+RIGHT(Q$4,4)*1-2016,0),Age!$A:$A,Age!$L:$L)*(1-($M71+RIGHT(Q$4,4)*1-2016-ROUNDDOWN($M71+RIGHT(Q$4,4)*1-2016,0)))+LOOKUP(ROUNDUP($M71+RIGHT(Q$4,4)*1-2016,0),Age!$A:$A,Age!$L:$L)*(($M71+RIGHT(Q$4,4)*1-2016-ROUNDDOWN($M71+RIGHT(Q$4,4)*1-2016,0)))))*IF($M71+RIGHT(Q$4,4)*1-2016&gt;27,1,INDEX([1]Pitchers!$BE:$BE,MATCH($A71,[1]Pitchers!$A:$A,0)))))</f>
        <v>3.3856768592111335</v>
      </c>
      <c r="R71" s="97">
        <f>IF($D71&gt;1,Q71+(LOOKUP(ROUNDDOWN($M71+RIGHT(R$4,4)*1-2016,0),Age!$A:$A,Age!$C:$C)*(1-($M71+RIGHT(R$4,4)*1-2016-ROUNDDOWN($M71+RIGHT(R$4,4)*1-2016,0)))+LOOKUP(ROUNDUP($M71+RIGHT(R$4,4)*1-2016,0),Age!$A:$A,Age!$C:$C)*(($M71+RIGHT(R$4,4)*1-2016-ROUNDDOWN($M71+RIGHT(R$4,4)*1-2016,0))))*IF($M71+RIGHT(R$4,4)*1-2016&gt;27,1,INDEX([1]Hitters!$BG:$BG,MATCH($A71,[1]Hitters!$A:$A,0))),Q71*(1-(1-(LOOKUP(ROUNDDOWN($M71+RIGHT(R$4,4)*1-2016,0),Age!$A:$A,Age!$L:$L)*(1-($M71+RIGHT(R$4,4)*1-2016-ROUNDDOWN($M71+RIGHT(R$4,4)*1-2016,0)))+LOOKUP(ROUNDUP($M71+RIGHT(R$4,4)*1-2016,0),Age!$A:$A,Age!$L:$L)*(($M71+RIGHT(R$4,4)*1-2016-ROUNDDOWN($M71+RIGHT(R$4,4)*1-2016,0)))))*IF($M71+RIGHT(R$4,4)*1-2016&gt;27,1,INDEX([1]Pitchers!$BE:$BE,MATCH($A71,[1]Pitchers!$A:$A,0)))))</f>
        <v>3.4659808822155478</v>
      </c>
      <c r="S71" s="97">
        <f>IF($D71&gt;1,R71+(LOOKUP(ROUNDDOWN($M71+RIGHT(S$4,4)*1-2016,0),Age!$A:$A,Age!$C:$C)*(1-($M71+RIGHT(S$4,4)*1-2016-ROUNDDOWN($M71+RIGHT(S$4,4)*1-2016,0)))+LOOKUP(ROUNDUP($M71+RIGHT(S$4,4)*1-2016,0),Age!$A:$A,Age!$C:$C)*(($M71+RIGHT(S$4,4)*1-2016-ROUNDDOWN($M71+RIGHT(S$4,4)*1-2016,0))))*IF($M71+RIGHT(S$4,4)*1-2016&gt;27,1,INDEX([1]Hitters!$BG:$BG,MATCH($A71,[1]Hitters!$A:$A,0))),R71*(1-(1-(LOOKUP(ROUNDDOWN($M71+RIGHT(S$4,4)*1-2016,0),Age!$A:$A,Age!$L:$L)*(1-($M71+RIGHT(S$4,4)*1-2016-ROUNDDOWN($M71+RIGHT(S$4,4)*1-2016,0)))+LOOKUP(ROUNDUP($M71+RIGHT(S$4,4)*1-2016,0),Age!$A:$A,Age!$L:$L)*(($M71+RIGHT(S$4,4)*1-2016-ROUNDDOWN($M71+RIGHT(S$4,4)*1-2016,0)))))*IF($M71+RIGHT(S$4,4)*1-2016&gt;27,1,INDEX([1]Pitchers!$BE:$BE,MATCH($A71,[1]Pitchers!$A:$A,0)))))</f>
        <v>3.5681190063383368</v>
      </c>
      <c r="T71" s="97">
        <f>IF($D71&gt;1,S71+(LOOKUP(ROUNDDOWN($M71+RIGHT(T$4,4)*1-2016,0),Age!$A:$A,Age!$C:$C)*(1-($M71+RIGHT(T$4,4)*1-2016-ROUNDDOWN($M71+RIGHT(T$4,4)*1-2016,0)))+LOOKUP(ROUNDUP($M71+RIGHT(T$4,4)*1-2016,0),Age!$A:$A,Age!$C:$C)*(($M71+RIGHT(T$4,4)*1-2016-ROUNDDOWN($M71+RIGHT(T$4,4)*1-2016,0))))*IF($M71+RIGHT(T$4,4)*1-2016&gt;27,1,INDEX([1]Hitters!$BG:$BG,MATCH($A71,[1]Hitters!$A:$A,0))),S71*(1-(1-(LOOKUP(ROUNDDOWN($M71+RIGHT(T$4,4)*1-2016,0),Age!$A:$A,Age!$L:$L)*(1-($M71+RIGHT(T$4,4)*1-2016-ROUNDDOWN($M71+RIGHT(T$4,4)*1-2016,0)))+LOOKUP(ROUNDUP($M71+RIGHT(T$4,4)*1-2016,0),Age!$A:$A,Age!$L:$L)*(($M71+RIGHT(T$4,4)*1-2016-ROUNDDOWN($M71+RIGHT(T$4,4)*1-2016,0)))))*IF($M71+RIGHT(T$4,4)*1-2016&gt;27,1,INDEX([1]Pitchers!$BE:$BE,MATCH($A71,[1]Pitchers!$A:$A,0)))))</f>
        <v>3.6937836975928153</v>
      </c>
      <c r="U71" s="97">
        <f>IF($D71&gt;1,T71+(LOOKUP(ROUNDDOWN($M71+RIGHT(U$4,4)*1-2016,0),Age!$A:$A,Age!$C:$C)*(1-($M71+RIGHT(U$4,4)*1-2016-ROUNDDOWN($M71+RIGHT(U$4,4)*1-2016,0)))+LOOKUP(ROUNDUP($M71+RIGHT(U$4,4)*1-2016,0),Age!$A:$A,Age!$C:$C)*(($M71+RIGHT(U$4,4)*1-2016-ROUNDDOWN($M71+RIGHT(U$4,4)*1-2016,0))))*IF($M71+RIGHT(U$4,4)*1-2016&gt;27,1,INDEX([1]Hitters!$BG:$BG,MATCH($A71,[1]Hitters!$A:$A,0))),T71*(1-(1-(LOOKUP(ROUNDDOWN($M71+RIGHT(U$4,4)*1-2016,0),Age!$A:$A,Age!$L:$L)*(1-($M71+RIGHT(U$4,4)*1-2016-ROUNDDOWN($M71+RIGHT(U$4,4)*1-2016,0)))+LOOKUP(ROUNDUP($M71+RIGHT(U$4,4)*1-2016,0),Age!$A:$A,Age!$L:$L)*(($M71+RIGHT(U$4,4)*1-2016-ROUNDDOWN($M71+RIGHT(U$4,4)*1-2016,0)))))*IF($M71+RIGHT(U$4,4)*1-2016&gt;27,1,INDEX([1]Pitchers!$BE:$BE,MATCH($A71,[1]Pitchers!$A:$A,0)))))</f>
        <v>3.8451133984535701</v>
      </c>
      <c r="V71" s="97">
        <f>IF($D71&gt;1,U71+(LOOKUP(ROUNDDOWN($M71+RIGHT(V$4,4)*1-2016,0),Age!$A:$A,Age!$C:$C)*(1-($M71+RIGHT(V$4,4)*1-2016-ROUNDDOWN($M71+RIGHT(V$4,4)*1-2016,0)))+LOOKUP(ROUNDUP($M71+RIGHT(V$4,4)*1-2016,0),Age!$A:$A,Age!$C:$C)*(($M71+RIGHT(V$4,4)*1-2016-ROUNDDOWN($M71+RIGHT(V$4,4)*1-2016,0))))*IF($M71+RIGHT(V$4,4)*1-2016&gt;27,1,INDEX([1]Hitters!$BG:$BG,MATCH($A71,[1]Hitters!$A:$A,0))),U71*(1-(1-(LOOKUP(ROUNDDOWN($M71+RIGHT(V$4,4)*1-2016,0),Age!$A:$A,Age!$L:$L)*(1-($M71+RIGHT(V$4,4)*1-2016-ROUNDDOWN($M71+RIGHT(V$4,4)*1-2016,0)))+LOOKUP(ROUNDUP($M71+RIGHT(V$4,4)*1-2016,0),Age!$A:$A,Age!$L:$L)*(($M71+RIGHT(V$4,4)*1-2016-ROUNDDOWN($M71+RIGHT(V$4,4)*1-2016,0)))))*IF($M71+RIGHT(V$4,4)*1-2016&gt;27,1,INDEX([1]Pitchers!$BE:$BE,MATCH($A71,[1]Pitchers!$A:$A,0)))))</f>
        <v>4.024752290037573</v>
      </c>
      <c r="W71" s="97">
        <f>IF($D71&gt;1,V71+(LOOKUP(ROUNDDOWN($M71+RIGHT(W$4,4)*1-2016,0),Age!$A:$A,Age!$C:$C)*(1-($M71+RIGHT(W$4,4)*1-2016-ROUNDDOWN($M71+RIGHT(W$4,4)*1-2016,0)))+LOOKUP(ROUNDUP($M71+RIGHT(W$4,4)*1-2016,0),Age!$A:$A,Age!$C:$C)*(($M71+RIGHT(W$4,4)*1-2016-ROUNDDOWN($M71+RIGHT(W$4,4)*1-2016,0))))*IF($M71+RIGHT(W$4,4)*1-2016&gt;27,1,INDEX([1]Hitters!$BG:$BG,MATCH($A71,[1]Hitters!$A:$A,0))),V71*(1-(1-(LOOKUP(ROUNDDOWN($M71+RIGHT(W$4,4)*1-2016,0),Age!$A:$A,Age!$L:$L)*(1-($M71+RIGHT(W$4,4)*1-2016-ROUNDDOWN($M71+RIGHT(W$4,4)*1-2016,0)))+LOOKUP(ROUNDUP($M71+RIGHT(W$4,4)*1-2016,0),Age!$A:$A,Age!$L:$L)*(($M71+RIGHT(W$4,4)*1-2016-ROUNDDOWN($M71+RIGHT(W$4,4)*1-2016,0)))))*IF($M71+RIGHT(W$4,4)*1-2016&gt;27,1,INDEX([1]Pitchers!$BE:$BE,MATCH($A71,[1]Pitchers!$A:$A,0)))))</f>
        <v>4.235926011755482</v>
      </c>
      <c r="X71" s="97">
        <f>IF($D71&gt;1,W71+(LOOKUP(ROUNDDOWN($M71+RIGHT(X$4,4)*1-2016,0),Age!$A:$A,Age!$C:$C)*(1-($M71+RIGHT(X$4,4)*1-2016-ROUNDDOWN($M71+RIGHT(X$4,4)*1-2016,0)))+LOOKUP(ROUNDUP($M71+RIGHT(X$4,4)*1-2016,0),Age!$A:$A,Age!$C:$C)*(($M71+RIGHT(X$4,4)*1-2016-ROUNDDOWN($M71+RIGHT(X$4,4)*1-2016,0))))*IF($M71+RIGHT(X$4,4)*1-2016&gt;27,1,INDEX([1]Hitters!$BG:$BG,MATCH($A71,[1]Hitters!$A:$A,0))),W71*(1-(1-(LOOKUP(ROUNDDOWN($M71+RIGHT(X$4,4)*1-2016,0),Age!$A:$A,Age!$L:$L)*(1-($M71+RIGHT(X$4,4)*1-2016-ROUNDDOWN($M71+RIGHT(X$4,4)*1-2016,0)))+LOOKUP(ROUNDUP($M71+RIGHT(X$4,4)*1-2016,0),Age!$A:$A,Age!$L:$L)*(($M71+RIGHT(X$4,4)*1-2016-ROUNDDOWN($M71+RIGHT(X$4,4)*1-2016,0)))))*IF($M71+RIGHT(X$4,4)*1-2016&gt;27,1,INDEX([1]Pitchers!$BE:$BE,MATCH($A71,[1]Pitchers!$A:$A,0)))))</f>
        <v>4.4825363292523717</v>
      </c>
      <c r="Y71" s="97">
        <f>IF($D71&gt;1,X71+(LOOKUP(ROUNDDOWN($M71+RIGHT(Y$4,4)*1-2016,0),Age!$A:$A,Age!$C:$C)*(1-($M71+RIGHT(Y$4,4)*1-2016-ROUNDDOWN($M71+RIGHT(Y$4,4)*1-2016,0)))+LOOKUP(ROUNDUP($M71+RIGHT(Y$4,4)*1-2016,0),Age!$A:$A,Age!$C:$C)*(($M71+RIGHT(Y$4,4)*1-2016-ROUNDDOWN($M71+RIGHT(Y$4,4)*1-2016,0))))*IF($M71+RIGHT(Y$4,4)*1-2016&gt;27,1,INDEX([1]Hitters!$BG:$BG,MATCH($A71,[1]Hitters!$A:$A,0))),X71*(1-(1-(LOOKUP(ROUNDDOWN($M71+RIGHT(Y$4,4)*1-2016,0),Age!$A:$A,Age!$L:$L)*(1-($M71+RIGHT(Y$4,4)*1-2016-ROUNDDOWN($M71+RIGHT(Y$4,4)*1-2016,0)))+LOOKUP(ROUNDUP($M71+RIGHT(Y$4,4)*1-2016,0),Age!$A:$A,Age!$L:$L)*(($M71+RIGHT(Y$4,4)*1-2016-ROUNDDOWN($M71+RIGHT(Y$4,4)*1-2016,0)))))*IF($M71+RIGHT(Y$4,4)*1-2016&gt;27,1,INDEX([1]Pitchers!$BE:$BE,MATCH($A71,[1]Pitchers!$A:$A,0)))))</f>
        <v>4.7692785750642335</v>
      </c>
      <c r="Z71" s="97">
        <f>IF($D71&gt;1,Y71+(LOOKUP(ROUNDDOWN($M71+RIGHT(Z$4,4)*1-2016,0),Age!$A:$A,Age!$C:$C)*(1-($M71+RIGHT(Z$4,4)*1-2016-ROUNDDOWN($M71+RIGHT(Z$4,4)*1-2016,0)))+LOOKUP(ROUNDUP($M71+RIGHT(Z$4,4)*1-2016,0),Age!$A:$A,Age!$C:$C)*(($M71+RIGHT(Z$4,4)*1-2016-ROUNDDOWN($M71+RIGHT(Z$4,4)*1-2016,0))))*IF($M71+RIGHT(Z$4,4)*1-2016&gt;27,1,INDEX([1]Hitters!$BG:$BG,MATCH($A71,[1]Hitters!$A:$A,0))),Y71*(1-(1-(LOOKUP(ROUNDDOWN($M71+RIGHT(Z$4,4)*1-2016,0),Age!$A:$A,Age!$L:$L)*(1-($M71+RIGHT(Z$4,4)*1-2016-ROUNDDOWN($M71+RIGHT(Z$4,4)*1-2016,0)))+LOOKUP(ROUNDUP($M71+RIGHT(Z$4,4)*1-2016,0),Age!$A:$A,Age!$L:$L)*(($M71+RIGHT(Z$4,4)*1-2016-ROUNDDOWN($M71+RIGHT(Z$4,4)*1-2016,0)))))*IF($M71+RIGHT(Z$4,4)*1-2016&gt;27,1,INDEX([1]Pitchers!$BE:$BE,MATCH($A71,[1]Pitchers!$A:$A,0)))))</f>
        <v>5.1017867157194932</v>
      </c>
      <c r="AA71" s="96">
        <f>IF($D71=0,0,IF($D71=1,INDEX([1]Pitchers!$FK:$FK,MATCH($A71,[1]Pitchers!$A:$A,0)),MAX(-16,IF($D71=10,-16,IF($D71&lt;2,0,INDEX([1]Hitters!$AZ:$AZ,MATCH($A71,[1]Hitters!$A:$A,0)))))))</f>
        <v>0</v>
      </c>
      <c r="AB71" s="96">
        <f>IF($D71=0,0,IF($D71=1,INDEX([1]Pitchers!$FK:$FK,MATCH($A71,[1]Pitchers!$A:$A,0)),MAX(-16,IF($D71=2,AA71-MIN(0.75,0.25*(RIGHT(AB$4,4)*1-(RIGHT($AD$4,4)*1)+0.25)*(1-MIN(0.75,INDEX([1]Hitters!$CF:$CF,MATCH($A71,[1]Hitters!$A:$A,0)))/0.75*1)+INDEX([1]Hitters!$CF:$CF,MATCH($A71,[1]Hitters!$A:$A,0)))/0.75*1,IF($D71&gt;6,(AA71-MIN(0.75,0.25*(RIGHT(AB$4,4)*1-(RIGHT($AD$4,4)*1)+0.25)*(1-MIN(0.75,INDEX([1]Hitters!$CF:$CF,MATCH($A71,[1]Hitters!$A:$A,0)))/0.75*1)+INDEX([1]Hitters!$CF:$CF,MATCH($A71,[1]Hitters!$A:$A,0)))/0.75*($M71+RIGHT(AB$4,4)*1-RIGHT($AA$4,4)*1+10)*0.05),IF($D71=3,(AA71-MIN(0.75,0.25*(RIGHT(AB$4,4)*1-(RIGHT($AD$4,4)*1)+0.25)*(1-MIN(0.75,INDEX([1]Hitters!$CF:$CF,MATCH($A71,[1]Hitters!$A:$A,0)))/0.75*1)+INDEX([1]Hitters!$CF:$CF,MATCH($A71,[1]Hitters!$A:$A,0)))/0.75*($M71+RIGHT(AB$4,4)*1-RIGHT($AA$4,4)*1-27)*0.1),(AA71-MIN(0.75,0.25*(RIGHT(AB$4,4)*1-(RIGHT($AD$4,4)*1)+0.25)*(1-MIN(0.75,INDEX([1]Hitters!$CF:$CF,MATCH($A71,[1]Hitters!$A:$A,0)))/0.75*1)+INDEX([1]Hitters!$CF:$CF,MATCH($A71,[1]Hitters!$A:$A,0)))/0.75*($M71+RIGHT(AB$4,4)*1-RIGHT($AA$4,4)*1-20)*0.094)))))))</f>
        <v>0</v>
      </c>
      <c r="AC71" s="96">
        <f>IF($D71=0,0,IF($D71=1,INDEX([1]Pitchers!$FK:$FK,MATCH($A71,[1]Pitchers!$A:$A,0)),MAX(-16,IF($D71=2,AB71-MIN(0.75,0.25*(RIGHT(AC$4,4)*1-(RIGHT($AD$4,4)*1)+0.25)*(1-MIN(0.75,INDEX([1]Hitters!$CF:$CF,MATCH($A71,[1]Hitters!$A:$A,0)))/0.75*1)+INDEX([1]Hitters!$CF:$CF,MATCH($A71,[1]Hitters!$A:$A,0)))/0.75*1,IF($D71&gt;6,(AB71-MIN(0.75,0.25*(RIGHT(AC$4,4)*1-(RIGHT($AD$4,4)*1)+0.25)*(1-MIN(0.75,INDEX([1]Hitters!$CF:$CF,MATCH($A71,[1]Hitters!$A:$A,0)))/0.75*1)+INDEX([1]Hitters!$CF:$CF,MATCH($A71,[1]Hitters!$A:$A,0)))/0.75*($M71+RIGHT(AC$4,4)*1-RIGHT($AA$4,4)*1+10)*0.05),IF($D71=3,(AB71-MIN(0.75,0.25*(RIGHT(AC$4,4)*1-(RIGHT($AD$4,4)*1)+0.25)*(1-MIN(0.75,INDEX([1]Hitters!$CF:$CF,MATCH($A71,[1]Hitters!$A:$A,0)))/0.75*1)+INDEX([1]Hitters!$CF:$CF,MATCH($A71,[1]Hitters!$A:$A,0)))/0.75*($M71+RIGHT(AC$4,4)*1-RIGHT($AA$4,4)*1-27)*0.1),(AB71-MIN(0.75,0.25*(RIGHT(AC$4,4)*1-(RIGHT($AD$4,4)*1)+0.25)*(1-MIN(0.75,INDEX([1]Hitters!$CF:$CF,MATCH($A71,[1]Hitters!$A:$A,0)))/0.75*1)+INDEX([1]Hitters!$CF:$CF,MATCH($A71,[1]Hitters!$A:$A,0)))/0.75*($M71+RIGHT(AC$4,4)*1-RIGHT($AA$4,4)*1-20)*0.094)))))))</f>
        <v>0</v>
      </c>
      <c r="AD71" s="96">
        <f>IF($D71=0,0,IF($D71=1,INDEX([1]Pitchers!$FK:$FK,MATCH($A71,[1]Pitchers!$A:$A,0)),MAX(-16,IF($D71=2,AC71-MIN(0.75,0.25*(RIGHT(AD$4,4)*1-(RIGHT($AD$4,4)*1)+0.25)*(1-MIN(0.75,INDEX([1]Hitters!$CF:$CF,MATCH($A71,[1]Hitters!$A:$A,0)))/0.75*1)+INDEX([1]Hitters!$CF:$CF,MATCH($A71,[1]Hitters!$A:$A,0)))/0.75*1,IF($D71&gt;6,(AC71-MIN(0.75,0.25*(RIGHT(AD$4,4)*1-(RIGHT($AD$4,4)*1)+0.25)*(1-MIN(0.75,INDEX([1]Hitters!$CF:$CF,MATCH($A71,[1]Hitters!$A:$A,0)))/0.75*1)+INDEX([1]Hitters!$CF:$CF,MATCH($A71,[1]Hitters!$A:$A,0)))/0.75*($M71+RIGHT(AD$4,4)*1-RIGHT($AA$4,4)*1+10)*0.05),IF($D71=3,(AC71-MIN(0.75,0.25*(RIGHT(AD$4,4)*1-(RIGHT($AD$4,4)*1)+0.25)*(1-MIN(0.75,INDEX([1]Hitters!$CF:$CF,MATCH($A71,[1]Hitters!$A:$A,0)))/0.75*1)+INDEX([1]Hitters!$CF:$CF,MATCH($A71,[1]Hitters!$A:$A,0)))/0.75*($M71+RIGHT(AD$4,4)*1-RIGHT($AA$4,4)*1-27)*0.1),(AC71-MIN(0.75,0.25*(RIGHT(AD$4,4)*1-(RIGHT($AD$4,4)*1)+0.25)*(1-MIN(0.75,INDEX([1]Hitters!$CF:$CF,MATCH($A71,[1]Hitters!$A:$A,0)))/0.75*1)+INDEX([1]Hitters!$CF:$CF,MATCH($A71,[1]Hitters!$A:$A,0)))/0.75*($M71+RIGHT(AD$4,4)*1-RIGHT($AA$4,4)*1-20)*0.094)))))))</f>
        <v>0</v>
      </c>
      <c r="AE71" s="96">
        <f>IF($D71=0,0,IF($D71=1,INDEX([1]Pitchers!$FK:$FK,MATCH($A71,[1]Pitchers!$A:$A,0)),MAX(-16,IF($D71=2,AD71-MIN(0.75,0.25*(RIGHT(AE$4,4)*1-(RIGHT($AD$4,4)*1)+0.25)*(1-MIN(0.75,INDEX([1]Hitters!$CF:$CF,MATCH($A71,[1]Hitters!$A:$A,0)))/0.75*1)+INDEX([1]Hitters!$CF:$CF,MATCH($A71,[1]Hitters!$A:$A,0)))/0.75*1,IF($D71&gt;6,(AD71-MIN(0.75,0.25*(RIGHT(AE$4,4)*1-(RIGHT($AD$4,4)*1)+0.25)*(1-MIN(0.75,INDEX([1]Hitters!$CF:$CF,MATCH($A71,[1]Hitters!$A:$A,0)))/0.75*1)+INDEX([1]Hitters!$CF:$CF,MATCH($A71,[1]Hitters!$A:$A,0)))/0.75*($M71+RIGHT(AE$4,4)*1-RIGHT($AA$4,4)*1+10)*0.05),IF($D71=3,(AD71-MIN(0.75,0.25*(RIGHT(AE$4,4)*1-(RIGHT($AD$4,4)*1)+0.25)*(1-MIN(0.75,INDEX([1]Hitters!$CF:$CF,MATCH($A71,[1]Hitters!$A:$A,0)))/0.75*1)+INDEX([1]Hitters!$CF:$CF,MATCH($A71,[1]Hitters!$A:$A,0)))/0.75*($M71+RIGHT(AE$4,4)*1-RIGHT($AA$4,4)*1-27)*0.1),(AD71-MIN(0.75,0.25*(RIGHT(AE$4,4)*1-(RIGHT($AD$4,4)*1)+0.25)*(1-MIN(0.75,INDEX([1]Hitters!$CF:$CF,MATCH($A71,[1]Hitters!$A:$A,0)))/0.75*1)+INDEX([1]Hitters!$CF:$CF,MATCH($A71,[1]Hitters!$A:$A,0)))/0.75*($M71+RIGHT(AE$4,4)*1-RIGHT($AA$4,4)*1-20)*0.094)))))))</f>
        <v>0</v>
      </c>
      <c r="AF71" s="96">
        <f>IF($D71=0,0,IF($D71=1,INDEX([1]Pitchers!$FK:$FK,MATCH($A71,[1]Pitchers!$A:$A,0)),MAX(-16,IF($D71=2,AE71-MIN(0.75,0.25*(RIGHT(AF$4,4)*1-(RIGHT($AD$4,4)*1)+0.25)*(1-MIN(0.75,INDEX([1]Hitters!$CF:$CF,MATCH($A71,[1]Hitters!$A:$A,0)))/0.75*1)+INDEX([1]Hitters!$CF:$CF,MATCH($A71,[1]Hitters!$A:$A,0)))/0.75*1,IF($D71&gt;6,(AE71-MIN(0.75,0.25*(RIGHT(AF$4,4)*1-(RIGHT($AD$4,4)*1)+0.25)*(1-MIN(0.75,INDEX([1]Hitters!$CF:$CF,MATCH($A71,[1]Hitters!$A:$A,0)))/0.75*1)+INDEX([1]Hitters!$CF:$CF,MATCH($A71,[1]Hitters!$A:$A,0)))/0.75*($M71+RIGHT(AF$4,4)*1-RIGHT($AA$4,4)*1+10)*0.05),IF($D71=3,(AE71-MIN(0.75,0.25*(RIGHT(AF$4,4)*1-(RIGHT($AD$4,4)*1)+0.25)*(1-MIN(0.75,INDEX([1]Hitters!$CF:$CF,MATCH($A71,[1]Hitters!$A:$A,0)))/0.75*1)+INDEX([1]Hitters!$CF:$CF,MATCH($A71,[1]Hitters!$A:$A,0)))/0.75*($M71+RIGHT(AF$4,4)*1-RIGHT($AA$4,4)*1-27)*0.1),(AE71-MIN(0.75,0.25*(RIGHT(AF$4,4)*1-(RIGHT($AD$4,4)*1)+0.25)*(1-MIN(0.75,INDEX([1]Hitters!$CF:$CF,MATCH($A71,[1]Hitters!$A:$A,0)))/0.75*1)+INDEX([1]Hitters!$CF:$CF,MATCH($A71,[1]Hitters!$A:$A,0)))/0.75*($M71+RIGHT(AF$4,4)*1-RIGHT($AA$4,4)*1-20)*0.094)))))))</f>
        <v>0</v>
      </c>
      <c r="AG71" s="96">
        <f>IF($D71=0,0,IF($D71=1,INDEX([1]Pitchers!$FK:$FK,MATCH($A71,[1]Pitchers!$A:$A,0)),MAX(-16,IF($D71=2,AF71-MIN(0.75,0.25*(RIGHT(AG$4,4)*1-(RIGHT($AD$4,4)*1)+0.25)*(1-MIN(0.75,INDEX([1]Hitters!$CF:$CF,MATCH($A71,[1]Hitters!$A:$A,0)))/0.75*1)+INDEX([1]Hitters!$CF:$CF,MATCH($A71,[1]Hitters!$A:$A,0)))/0.75*1,IF($D71&gt;6,(AF71-MIN(0.75,0.25*(RIGHT(AG$4,4)*1-(RIGHT($AD$4,4)*1)+0.25)*(1-MIN(0.75,INDEX([1]Hitters!$CF:$CF,MATCH($A71,[1]Hitters!$A:$A,0)))/0.75*1)+INDEX([1]Hitters!$CF:$CF,MATCH($A71,[1]Hitters!$A:$A,0)))/0.75*($M71+RIGHT(AG$4,4)*1-RIGHT($AA$4,4)*1+10)*0.05),IF($D71=3,(AF71-MIN(0.75,0.25*(RIGHT(AG$4,4)*1-(RIGHT($AD$4,4)*1)+0.25)*(1-MIN(0.75,INDEX([1]Hitters!$CF:$CF,MATCH($A71,[1]Hitters!$A:$A,0)))/0.75*1)+INDEX([1]Hitters!$CF:$CF,MATCH($A71,[1]Hitters!$A:$A,0)))/0.75*($M71+RIGHT(AG$4,4)*1-RIGHT($AA$4,4)*1-27)*0.1),(AF71-MIN(0.75,0.25*(RIGHT(AG$4,4)*1-(RIGHT($AD$4,4)*1)+0.25)*(1-MIN(0.75,INDEX([1]Hitters!$CF:$CF,MATCH($A71,[1]Hitters!$A:$A,0)))/0.75*1)+INDEX([1]Hitters!$CF:$CF,MATCH($A71,[1]Hitters!$A:$A,0)))/0.75*($M71+RIGHT(AG$4,4)*1-RIGHT($AA$4,4)*1-20)*0.094)))))))</f>
        <v>0</v>
      </c>
      <c r="AH71" s="96">
        <f>IF($D71=0,0,IF($D71=1,INDEX([1]Pitchers!$FK:$FK,MATCH($A71,[1]Pitchers!$A:$A,0)),MAX(-16,IF($D71=2,AG71-MIN(0.75,0.25*(RIGHT(AH$4,4)*1-(RIGHT($AD$4,4)*1)+0.25)*(1-MIN(0.75,INDEX([1]Hitters!$CF:$CF,MATCH($A71,[1]Hitters!$A:$A,0)))/0.75*1)+INDEX([1]Hitters!$CF:$CF,MATCH($A71,[1]Hitters!$A:$A,0)))/0.75*1,IF($D71&gt;6,(AG71-MIN(0.75,0.25*(RIGHT(AH$4,4)*1-(RIGHT($AD$4,4)*1)+0.25)*(1-MIN(0.75,INDEX([1]Hitters!$CF:$CF,MATCH($A71,[1]Hitters!$A:$A,0)))/0.75*1)+INDEX([1]Hitters!$CF:$CF,MATCH($A71,[1]Hitters!$A:$A,0)))/0.75*($M71+RIGHT(AH$4,4)*1-RIGHT($AA$4,4)*1+10)*0.05),IF($D71=3,(AG71-MIN(0.75,0.25*(RIGHT(AH$4,4)*1-(RIGHT($AD$4,4)*1)+0.25)*(1-MIN(0.75,INDEX([1]Hitters!$CF:$CF,MATCH($A71,[1]Hitters!$A:$A,0)))/0.75*1)+INDEX([1]Hitters!$CF:$CF,MATCH($A71,[1]Hitters!$A:$A,0)))/0.75*($M71+RIGHT(AH$4,4)*1-RIGHT($AA$4,4)*1-27)*0.1),(AG71-MIN(0.75,0.25*(RIGHT(AH$4,4)*1-(RIGHT($AD$4,4)*1)+0.25)*(1-MIN(0.75,INDEX([1]Hitters!$CF:$CF,MATCH($A71,[1]Hitters!$A:$A,0)))/0.75*1)+INDEX([1]Hitters!$CF:$CF,MATCH($A71,[1]Hitters!$A:$A,0)))/0.75*($M71+RIGHT(AH$4,4)*1-RIGHT($AA$4,4)*1-20)*0.094)))))))</f>
        <v>0</v>
      </c>
      <c r="AI71" s="96">
        <f>IF($D71=0,0,IF($D71=1,INDEX([1]Pitchers!$FK:$FK,MATCH($A71,[1]Pitchers!$A:$A,0)),MAX(-16,IF($D71=2,AH71-MIN(0.75,0.25*(RIGHT(AI$4,4)*1-(RIGHT($AD$4,4)*1)+0.25)*(1-MIN(0.75,INDEX([1]Hitters!$CF:$CF,MATCH($A71,[1]Hitters!$A:$A,0)))/0.75*1)+INDEX([1]Hitters!$CF:$CF,MATCH($A71,[1]Hitters!$A:$A,0)))/0.75*1,IF($D71&gt;6,(AH71-MIN(0.75,0.25*(RIGHT(AI$4,4)*1-(RIGHT($AD$4,4)*1)+0.25)*(1-MIN(0.75,INDEX([1]Hitters!$CF:$CF,MATCH($A71,[1]Hitters!$A:$A,0)))/0.75*1)+INDEX([1]Hitters!$CF:$CF,MATCH($A71,[1]Hitters!$A:$A,0)))/0.75*($M71+RIGHT(AI$4,4)*1-RIGHT($AA$4,4)*1+10)*0.05),IF($D71=3,(AH71-MIN(0.75,0.25*(RIGHT(AI$4,4)*1-(RIGHT($AD$4,4)*1)+0.25)*(1-MIN(0.75,INDEX([1]Hitters!$CF:$CF,MATCH($A71,[1]Hitters!$A:$A,0)))/0.75*1)+INDEX([1]Hitters!$CF:$CF,MATCH($A71,[1]Hitters!$A:$A,0)))/0.75*($M71+RIGHT(AI$4,4)*1-RIGHT($AA$4,4)*1-27)*0.1),(AH71-MIN(0.75,0.25*(RIGHT(AI$4,4)*1-(RIGHT($AD$4,4)*1)+0.25)*(1-MIN(0.75,INDEX([1]Hitters!$CF:$CF,MATCH($A71,[1]Hitters!$A:$A,0)))/0.75*1)+INDEX([1]Hitters!$CF:$CF,MATCH($A71,[1]Hitters!$A:$A,0)))/0.75*($M71+RIGHT(AI$4,4)*1-RIGHT($AA$4,4)*1-20)*0.094)))))))</f>
        <v>0</v>
      </c>
      <c r="AJ71" s="96">
        <f>IF($D71=0,0,IF($D71=1,INDEX([1]Pitchers!$FK:$FK,MATCH($A71,[1]Pitchers!$A:$A,0)),MAX(-16,IF($D71=2,AI71-MIN(0.75,0.25*(RIGHT(AJ$4,4)*1-(RIGHT($AD$4,4)*1)+0.25)*(1-MIN(0.75,INDEX([1]Hitters!$CF:$CF,MATCH($A71,[1]Hitters!$A:$A,0)))/0.75*1)+INDEX([1]Hitters!$CF:$CF,MATCH($A71,[1]Hitters!$A:$A,0)))/0.75*1,IF($D71&gt;6,(AI71-MIN(0.75,0.25*(RIGHT(AJ$4,4)*1-(RIGHT($AD$4,4)*1)+0.25)*(1-MIN(0.75,INDEX([1]Hitters!$CF:$CF,MATCH($A71,[1]Hitters!$A:$A,0)))/0.75*1)+INDEX([1]Hitters!$CF:$CF,MATCH($A71,[1]Hitters!$A:$A,0)))/0.75*($M71+RIGHT(AJ$4,4)*1-RIGHT($AA$4,4)*1+10)*0.05),IF($D71=3,(AI71-MIN(0.75,0.25*(RIGHT(AJ$4,4)*1-(RIGHT($AD$4,4)*1)+0.25)*(1-MIN(0.75,INDEX([1]Hitters!$CF:$CF,MATCH($A71,[1]Hitters!$A:$A,0)))/0.75*1)+INDEX([1]Hitters!$CF:$CF,MATCH($A71,[1]Hitters!$A:$A,0)))/0.75*($M71+RIGHT(AJ$4,4)*1-RIGHT($AA$4,4)*1-27)*0.1),(AI71-MIN(0.75,0.25*(RIGHT(AJ$4,4)*1-(RIGHT($AD$4,4)*1)+0.25)*(1-MIN(0.75,INDEX([1]Hitters!$CF:$CF,MATCH($A71,[1]Hitters!$A:$A,0)))/0.75*1)+INDEX([1]Hitters!$CF:$CF,MATCH($A71,[1]Hitters!$A:$A,0)))/0.75*($M71+RIGHT(AJ$4,4)*1-RIGHT($AA$4,4)*1-20)*0.094)))))))</f>
        <v>0</v>
      </c>
      <c r="AK71" s="96">
        <f>IF($D71=0,0,IF($D71=1,INDEX([1]Pitchers!$FK:$FK,MATCH($A71,[1]Pitchers!$A:$A,0)),MAX(-16,IF($D71=2,AJ71-MIN(0.75,0.25*(RIGHT(AK$4,4)*1-(RIGHT($AD$4,4)*1)+0.25)*(1-MIN(0.75,INDEX([1]Hitters!$CF:$CF,MATCH($A71,[1]Hitters!$A:$A,0)))/0.75*1)+INDEX([1]Hitters!$CF:$CF,MATCH($A71,[1]Hitters!$A:$A,0)))/0.75*1,IF($D71&gt;6,(AJ71-MIN(0.75,0.25*(RIGHT(AK$4,4)*1-(RIGHT($AD$4,4)*1)+0.25)*(1-MIN(0.75,INDEX([1]Hitters!$CF:$CF,MATCH($A71,[1]Hitters!$A:$A,0)))/0.75*1)+INDEX([1]Hitters!$CF:$CF,MATCH($A71,[1]Hitters!$A:$A,0)))/0.75*($M71+RIGHT(AK$4,4)*1-RIGHT($AA$4,4)*1+10)*0.05),IF($D71=3,(AJ71-MIN(0.75,0.25*(RIGHT(AK$4,4)*1-(RIGHT($AD$4,4)*1)+0.25)*(1-MIN(0.75,INDEX([1]Hitters!$CF:$CF,MATCH($A71,[1]Hitters!$A:$A,0)))/0.75*1)+INDEX([1]Hitters!$CF:$CF,MATCH($A71,[1]Hitters!$A:$A,0)))/0.75*($M71+RIGHT(AK$4,4)*1-RIGHT($AA$4,4)*1-27)*0.1),(AJ71-MIN(0.75,0.25*(RIGHT(AK$4,4)*1-(RIGHT($AD$4,4)*1)+0.25)*(1-MIN(0.75,INDEX([1]Hitters!$CF:$CF,MATCH($A71,[1]Hitters!$A:$A,0)))/0.75*1)+INDEX([1]Hitters!$CF:$CF,MATCH($A71,[1]Hitters!$A:$A,0)))/0.75*($M71+RIGHT(AK$4,4)*1-RIGHT($AA$4,4)*1-20)*0.094)))))))</f>
        <v>0</v>
      </c>
      <c r="AL71" s="96">
        <f>IF($D71=0,0,IF($D71=1,INDEX([1]Pitchers!$FK:$FK,MATCH($A71,[1]Pitchers!$A:$A,0)),MAX(-16,IF($D71=2,AK71-MIN(0.75,0.25*(RIGHT(AL$4,4)*1-(RIGHT($AD$4,4)*1)+0.25)*(1-MIN(0.75,INDEX([1]Hitters!$CF:$CF,MATCH($A71,[1]Hitters!$A:$A,0)))/0.75*1)+INDEX([1]Hitters!$CF:$CF,MATCH($A71,[1]Hitters!$A:$A,0)))/0.75*1,IF($D71&gt;6,(AK71-MIN(0.75,0.25*(RIGHT(AL$4,4)*1-(RIGHT($AD$4,4)*1)+0.25)*(1-MIN(0.75,INDEX([1]Hitters!$CF:$CF,MATCH($A71,[1]Hitters!$A:$A,0)))/0.75*1)+INDEX([1]Hitters!$CF:$CF,MATCH($A71,[1]Hitters!$A:$A,0)))/0.75*($M71+RIGHT(AL$4,4)*1-RIGHT($AA$4,4)*1+10)*0.05),IF($D71=3,(AK71-MIN(0.75,0.25*(RIGHT(AL$4,4)*1-(RIGHT($AD$4,4)*1)+0.25)*(1-MIN(0.75,INDEX([1]Hitters!$CF:$CF,MATCH($A71,[1]Hitters!$A:$A,0)))/0.75*1)+INDEX([1]Hitters!$CF:$CF,MATCH($A71,[1]Hitters!$A:$A,0)))/0.75*($M71+RIGHT(AL$4,4)*1-RIGHT($AA$4,4)*1-27)*0.1),(AK71-MIN(0.75,0.25*(RIGHT(AL$4,4)*1-(RIGHT($AD$4,4)*1)+0.25)*(1-MIN(0.75,INDEX([1]Hitters!$CF:$CF,MATCH($A71,[1]Hitters!$A:$A,0)))/0.75*1)+INDEX([1]Hitters!$CF:$CF,MATCH($A71,[1]Hitters!$A:$A,0)))/0.75*($M71+RIGHT(AL$4,4)*1-RIGHT($AA$4,4)*1-20)*0.094)))))))</f>
        <v>0</v>
      </c>
      <c r="AM71" s="98">
        <f>MAX(IF($D71=0,20,IF($D71=1,60,150)),MAX(0,IF($D71&gt;1,INDEX([1]Hitters!$ER:$ER,MATCH($A71,[1]Hitters!$A:$A,0))*(0.4+MAX(0,0.6*MIN(1,(IF(O71="",0,(((4.25+(O71-0.263)*4.2)^(((4.25+(O71-0.263)*4.2)+(4.25-AA71*600/600*4.2/600))^0.285))/((4.25+(O71-0.263)*4.2)^(((4.25+(O71-0.263)*4.2)+(4.25-AA71*600/600*4.2/600))^0.285)+(4.25-AA71*600/600*4.2/600)^(((4.25+(O71-0.263)*4.2)+(4.25-AA71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71,[1]Pitchers!$A:$A,0))))*IF($D71&lt;2,(0.4+0.6*MAX(0,MIN(1,IF($D71=0,((4.25)^(((4.25)+(4.25-(4-O71)*4.25/4*1/9))^0.285)/((4.25)^(((4.25)+(4.25-(4-O71)*4.25/4*1/9))^0.285)+(4.25-(4-O71)*4.25/4*1/9)^(((4.25)+(4.25-(4-O71)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71)))/0.5345*0.0009131+0.0104414*(3.74-MIN(3.74,O71)))*50,(((4.25+(AA71-0.263)*0.32*198*MAX(6,198/33)/198)^(((4.25+(AA71-0.263)*0.32*198*MAX(6,198/33)/198)+(4.25-(4-O71)*4.25/4*MAX(6,198/33)/9))^0.285)/((4.25+(AA71-0.263)*0.32*198*MAX(6,198/33)/198)^(((4.25+(AA71-0.263)*0.32*198*MAX(6,198/33)/198)+(4.25-(4-O71)*4.25/4*MAX(6,198/33)/9))^0.285)+(4.25-(4-O71)*4.25/4*MAX(6,198/33)/9)^(((4.25+(AA71-0.263)*0.32*198*MAX(6,198/33)/198)+(4.25-(4-O71)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71=0,50,198)/0.0065))),1))</f>
        <v>55.287295918037039</v>
      </c>
      <c r="AN71" s="98">
        <f t="shared" si="138"/>
        <v>55.287295918037039</v>
      </c>
      <c r="AO71" s="98">
        <f t="shared" si="139"/>
        <v>55.203962584703703</v>
      </c>
      <c r="AP71" s="98">
        <f t="shared" si="140"/>
        <v>54.453962584703703</v>
      </c>
      <c r="AQ71" s="98">
        <f t="shared" si="141"/>
        <v>53.037295918037039</v>
      </c>
      <c r="AR71" s="98">
        <f t="shared" si="142"/>
        <v>50.953962584703703</v>
      </c>
      <c r="AS71" s="98">
        <f t="shared" si="143"/>
        <v>48.203962584703703</v>
      </c>
      <c r="AT71" s="98">
        <f t="shared" si="144"/>
        <v>44.787295918037039</v>
      </c>
      <c r="AU71" s="98">
        <f t="shared" si="145"/>
        <v>23.82671619328676</v>
      </c>
      <c r="AV71" s="98">
        <f t="shared" si="146"/>
        <v>20</v>
      </c>
      <c r="AW71" s="98">
        <f t="shared" si="147"/>
        <v>20</v>
      </c>
      <c r="AX71" s="98">
        <f t="shared" si="148"/>
        <v>20</v>
      </c>
      <c r="AY71" s="96">
        <f t="shared" si="149"/>
        <v>1.0143386764603228</v>
      </c>
      <c r="AZ71" s="96">
        <f t="shared" si="150"/>
        <v>3.4</v>
      </c>
      <c r="BA71" s="96">
        <f t="shared" si="151"/>
        <v>1.0143386764603228</v>
      </c>
      <c r="BB71" s="96">
        <f t="shared" si="152"/>
        <v>0.96240582447397527</v>
      </c>
      <c r="BC71" s="96">
        <f t="shared" si="153"/>
        <v>0.88380822708191897</v>
      </c>
      <c r="BD71" s="96">
        <f t="shared" si="154"/>
        <v>0.76962253513566714</v>
      </c>
      <c r="BE71" s="96">
        <f t="shared" si="155"/>
        <v>0.62314597846291786</v>
      </c>
      <c r="BF71" s="96">
        <f t="shared" si="156"/>
        <v>0.4493823276653387</v>
      </c>
      <c r="BG71" s="96">
        <f t="shared" si="157"/>
        <v>0.29956115403007333</v>
      </c>
      <c r="BH71" s="96">
        <f t="shared" si="158"/>
        <v>0.16163136232071015</v>
      </c>
      <c r="BI71" s="96">
        <f t="shared" si="159"/>
        <v>1.3256238390720836E-2</v>
      </c>
      <c r="BJ71" s="96">
        <f t="shared" si="160"/>
        <v>0</v>
      </c>
      <c r="BK71" s="96">
        <f t="shared" si="161"/>
        <v>0</v>
      </c>
      <c r="BL71" s="96">
        <f t="shared" si="162"/>
        <v>0</v>
      </c>
      <c r="BM71" s="129">
        <f t="shared" si="134"/>
        <v>3.9</v>
      </c>
      <c r="BN71" s="129" t="str">
        <f t="shared" si="134"/>
        <v/>
      </c>
      <c r="BO71" s="129" t="str">
        <f t="shared" si="134"/>
        <v/>
      </c>
      <c r="BP71" s="129" t="str">
        <f t="shared" si="134"/>
        <v/>
      </c>
      <c r="BQ71" s="129" t="str">
        <f t="shared" si="134"/>
        <v/>
      </c>
      <c r="BR71" s="129" t="str">
        <f t="shared" si="134"/>
        <v/>
      </c>
      <c r="BS71" s="129" t="str">
        <f t="shared" si="134"/>
        <v/>
      </c>
      <c r="BT71" s="129" t="str">
        <f t="shared" si="134"/>
        <v/>
      </c>
      <c r="BU71" s="129" t="str">
        <f t="shared" si="134"/>
        <v/>
      </c>
      <c r="BV71" s="129" t="str">
        <f t="shared" si="134"/>
        <v/>
      </c>
      <c r="BW71" s="129" t="str">
        <f t="shared" si="134"/>
        <v/>
      </c>
      <c r="BX71" s="129" t="str">
        <f t="shared" si="134"/>
        <v/>
      </c>
      <c r="BY71" s="130">
        <f t="shared" si="163"/>
        <v>9.2415760830203606</v>
      </c>
      <c r="BZ71" s="130">
        <f t="shared" si="164"/>
        <v>9.1588457575460893</v>
      </c>
      <c r="CA71" s="130">
        <f t="shared" si="165"/>
        <v>8.7690967775788096</v>
      </c>
      <c r="CB71" s="130">
        <f t="shared" si="166"/>
        <v>7.9439020941733149</v>
      </c>
      <c r="CC71" s="130">
        <f t="shared" si="167"/>
        <v>6.6634067544460205</v>
      </c>
      <c r="CD71" s="130">
        <f t="shared" si="168"/>
        <v>5.0883070345008443</v>
      </c>
      <c r="CE71" s="130">
        <f t="shared" si="169"/>
        <v>3.7115247729303631</v>
      </c>
      <c r="CF71" s="130">
        <f t="shared" si="170"/>
        <v>2.3194524658878142</v>
      </c>
      <c r="CG71" s="130">
        <f t="shared" si="171"/>
        <v>0.6566840125962885</v>
      </c>
      <c r="CH71" s="130">
        <f t="shared" si="172"/>
        <v>0.5</v>
      </c>
      <c r="CI71" s="130">
        <f t="shared" si="173"/>
        <v>0.5</v>
      </c>
      <c r="CJ71" s="130">
        <f t="shared" si="174"/>
        <v>0.5</v>
      </c>
      <c r="CK71" s="131">
        <f t="shared" si="175"/>
        <v>1</v>
      </c>
      <c r="CL71" s="96">
        <f t="shared" si="176"/>
        <v>0.42832098337708924</v>
      </c>
      <c r="CM71" s="96">
        <f t="shared" si="177"/>
        <v>0.37638813139074168</v>
      </c>
      <c r="CN71" s="96">
        <f t="shared" si="178"/>
        <v>0.29867382566535206</v>
      </c>
      <c r="CO71" s="96">
        <f t="shared" si="179"/>
        <v>0.19243775871910029</v>
      </c>
      <c r="CP71" s="96">
        <f t="shared" si="180"/>
        <v>6.0977160379684259E-2</v>
      </c>
      <c r="CQ71" s="96">
        <f t="shared" si="181"/>
        <v>-9.0704198751228149E-2</v>
      </c>
      <c r="CR71" s="96">
        <f t="shared" si="182"/>
        <v>-0.21137674738649359</v>
      </c>
      <c r="CS71" s="96">
        <f t="shared" si="183"/>
        <v>-0.31309158076252341</v>
      </c>
      <c r="CT71" s="96">
        <f t="shared" si="184"/>
        <v>-0.23929503990002218</v>
      </c>
      <c r="CU71" s="96">
        <f t="shared" si="185"/>
        <v>-0.21198999999999998</v>
      </c>
      <c r="CV71" s="96">
        <f t="shared" si="186"/>
        <v>-0.21198999999999998</v>
      </c>
      <c r="CW71" s="96">
        <f t="shared" si="187"/>
        <v>-0.21198999999999998</v>
      </c>
      <c r="CX71" s="96">
        <f>MAX(0,(IF(CL71&gt;0,(CL71-ROUNDDOWN(CL71,1))/0.1*LOOKUP(ROUNDUP(CL71+81.1,1),CB!$A:$A,CB!$C:$C)+(1-(CL71-ROUNDDOWN(CL71,1))/0.1)*LOOKUP(ROUNDDOWN(CL71+81.1,1),CB!$A:$A,CB!$C:$C),(CL71-ROUNDDOWN(CL71-0.1,1))/0.1*LOOKUP(ROUNDUP(CL71+81.1,1),CB!$A:$A,CB!$C:$C)+(1-(CL71-ROUNDDOWN(CL71-0.1,1))/0.1)*LOOKUP(ROUNDDOWN(CL71+81.1,1),CB!$A:$A,CB!$C:$C))-LOOKUP(81.1,CB!$A:$A,CB!$C:$C))/(1-(BINOMDIST(97,162,0.5,TRUE)-BINOMDIST(87,162,0.5,TRUE)))*$C$2*($B$1^(LEFT(CX$4,4)*1-LEFT($BA$4,4)*1))*(37.75+CL71))</f>
        <v>0.62686667133777862</v>
      </c>
      <c r="CY71" s="96">
        <f>MAX(0,(IF(CM71&gt;0,(CM71-ROUNDDOWN(CM71,1))/0.1*LOOKUP(ROUNDUP(CM71+81.1,1),CB!$A:$A,CB!$C:$C)+(1-(CM71-ROUNDDOWN(CM71,1))/0.1)*LOOKUP(ROUNDDOWN(CM71+81.1,1),CB!$A:$A,CB!$C:$C),(CM71-ROUNDDOWN(CM71-0.1,1))/0.1*LOOKUP(ROUNDUP(CM71+81.1,1),CB!$A:$A,CB!$C:$C)+(1-(CM71-ROUNDDOWN(CM71-0.1,1))/0.1)*LOOKUP(ROUNDDOWN(CM71+81.1,1),CB!$A:$A,CB!$C:$C))-LOOKUP(81.1,CB!$A:$A,CB!$C:$C))/(1-(BINOMDIST(97,162,0.5,TRUE)-BINOMDIST(87,162,0.5,TRUE)))*$C$2*($B$1^(LEFT(CY$4,4)*1-LEFT($BA$4,4)*1))*(37.75+CM71))</f>
        <v>0.57463683196469528</v>
      </c>
      <c r="CZ71" s="96">
        <f>MAX(0,(IF(CN71&gt;0,(CN71-ROUNDDOWN(CN71,1))/0.1*LOOKUP(ROUNDUP(CN71+81.1,1),CB!$A:$A,CB!$C:$C)+(1-(CN71-ROUNDDOWN(CN71,1))/0.1)*LOOKUP(ROUNDDOWN(CN71+81.1,1),CB!$A:$A,CB!$C:$C),(CN71-ROUNDDOWN(CN71-0.1,1))/0.1*LOOKUP(ROUNDUP(CN71+81.1,1),CB!$A:$A,CB!$C:$C)+(1-(CN71-ROUNDDOWN(CN71-0.1,1))/0.1)*LOOKUP(ROUNDDOWN(CN71+81.1,1),CB!$A:$A,CB!$C:$C))-LOOKUP(81.1,CB!$A:$A,CB!$C:$C))/(1-(BINOMDIST(97,162,0.5,TRUE)-BINOMDIST(87,162,0.5,TRUE)))*$C$2*($B$1^(LEFT(CZ$4,4)*1-LEFT($BA$4,4)*1))*(37.75+CN71))</f>
        <v>0.4739082147162843</v>
      </c>
      <c r="DA71" s="96">
        <f>MAX(0,(IF(CO71&gt;0,(CO71-ROUNDDOWN(CO71,1))/0.1*LOOKUP(ROUNDUP(CO71+81.1,1),CB!$A:$A,CB!$C:$C)+(1-(CO71-ROUNDDOWN(CO71,1))/0.1)*LOOKUP(ROUNDDOWN(CO71+81.1,1),CB!$A:$A,CB!$C:$C),(CO71-ROUNDDOWN(CO71-0.1,1))/0.1*LOOKUP(ROUNDUP(CO71+81.1,1),CB!$A:$A,CB!$C:$C)+(1-(CO71-ROUNDDOWN(CO71-0.1,1))/0.1)*LOOKUP(ROUNDDOWN(CO71+81.1,1),CB!$A:$A,CB!$C:$C))-LOOKUP(81.1,CB!$A:$A,CB!$C:$C))/(1-(BINOMDIST(97,162,0.5,TRUE)-BINOMDIST(87,162,0.5,TRUE)))*$C$2*($B$1^(LEFT(DA$4,4)*1-LEFT($BA$4,4)*1))*(37.75+CO71))</f>
        <v>0.31642779628190115</v>
      </c>
      <c r="DB71" s="96">
        <f>MAX(0,(IF(CP71&gt;0,(CP71-ROUNDDOWN(CP71,1))/0.1*LOOKUP(ROUNDUP(CP71+81.1,1),CB!$A:$A,CB!$C:$C)+(1-(CP71-ROUNDDOWN(CP71,1))/0.1)*LOOKUP(ROUNDDOWN(CP71+81.1,1),CB!$A:$A,CB!$C:$C),(CP71-ROUNDDOWN(CP71-0.1,1))/0.1*LOOKUP(ROUNDUP(CP71+81.1,1),CB!$A:$A,CB!$C:$C)+(1-(CP71-ROUNDDOWN(CP71-0.1,1))/0.1)*LOOKUP(ROUNDDOWN(CP71+81.1,1),CB!$A:$A,CB!$C:$C))-LOOKUP(81.1,CB!$A:$A,CB!$C:$C))/(1-(BINOMDIST(97,162,0.5,TRUE)-BINOMDIST(87,162,0.5,TRUE)))*$C$2*($B$1^(LEFT(DB$4,4)*1-LEFT($BA$4,4)*1))*(37.75+CP71))</f>
        <v>0.10390410257368378</v>
      </c>
      <c r="DC71" s="96">
        <f>MAX(0,(IF(CQ71&gt;0,(CQ71-ROUNDDOWN(CQ71,1))/0.1*LOOKUP(ROUNDUP(CQ71+81.1,1),CB!$A:$A,CB!$C:$C)+(1-(CQ71-ROUNDDOWN(CQ71,1))/0.1)*LOOKUP(ROUNDDOWN(CQ71+81.1,1),CB!$A:$A,CB!$C:$C),(CQ71-ROUNDDOWN(CQ71-0.1,1))/0.1*LOOKUP(ROUNDUP(CQ71+81.1,1),CB!$A:$A,CB!$C:$C)+(1-(CQ71-ROUNDDOWN(CQ71-0.1,1))/0.1)*LOOKUP(ROUNDDOWN(CQ71+81.1,1),CB!$A:$A,CB!$C:$C))-LOOKUP(81.1,CB!$A:$A,CB!$C:$C))/(1-(BINOMDIST(97,162,0.5,TRUE)-BINOMDIST(87,162,0.5,TRUE)))*$C$2*($B$1^(LEFT(DC$4,4)*1-LEFT($BA$4,4)*1))*(37.75+CQ71))</f>
        <v>0</v>
      </c>
      <c r="DD71" s="96">
        <f>MAX(0,(IF(CR71&gt;0,(CR71-ROUNDDOWN(CR71,1))/0.1*LOOKUP(ROUNDUP(CR71+81.1,1),CB!$A:$A,CB!$C:$C)+(1-(CR71-ROUNDDOWN(CR71,1))/0.1)*LOOKUP(ROUNDDOWN(CR71+81.1,1),CB!$A:$A,CB!$C:$C),(CR71-ROUNDDOWN(CR71-0.1,1))/0.1*LOOKUP(ROUNDUP(CR71+81.1,1),CB!$A:$A,CB!$C:$C)+(1-(CR71-ROUNDDOWN(CR71-0.1,1))/0.1)*LOOKUP(ROUNDDOWN(CR71+81.1,1),CB!$A:$A,CB!$C:$C))-LOOKUP(81.1,CB!$A:$A,CB!$C:$C))/(1-(BINOMDIST(97,162,0.5,TRUE)-BINOMDIST(87,162,0.5,TRUE)))*$C$2*($B$1^(LEFT(DD$4,4)*1-LEFT($BA$4,4)*1))*(37.75+CR71))</f>
        <v>0</v>
      </c>
      <c r="DE71" s="96">
        <f>MAX(0,(IF(CS71&gt;0,(CS71-ROUNDDOWN(CS71,1))/0.1*LOOKUP(ROUNDUP(CS71+81.1,1),CB!$A:$A,CB!$C:$C)+(1-(CS71-ROUNDDOWN(CS71,1))/0.1)*LOOKUP(ROUNDDOWN(CS71+81.1,1),CB!$A:$A,CB!$C:$C),(CS71-ROUNDDOWN(CS71-0.1,1))/0.1*LOOKUP(ROUNDUP(CS71+81.1,1),CB!$A:$A,CB!$C:$C)+(1-(CS71-ROUNDDOWN(CS71-0.1,1))/0.1)*LOOKUP(ROUNDDOWN(CS71+81.1,1),CB!$A:$A,CB!$C:$C))-LOOKUP(81.1,CB!$A:$A,CB!$C:$C))/(1-(BINOMDIST(97,162,0.5,TRUE)-BINOMDIST(87,162,0.5,TRUE)))*$C$2*($B$1^(LEFT(DE$4,4)*1-LEFT($BA$4,4)*1))*(37.75+CS71))</f>
        <v>0</v>
      </c>
      <c r="DF71" s="96">
        <f>MAX(0,(IF(CT71&gt;0,(CT71-ROUNDDOWN(CT71,1))/0.1*LOOKUP(ROUNDUP(CT71+81.1,1),CB!$A:$A,CB!$C:$C)+(1-(CT71-ROUNDDOWN(CT71,1))/0.1)*LOOKUP(ROUNDDOWN(CT71+81.1,1),CB!$A:$A,CB!$C:$C),(CT71-ROUNDDOWN(CT71-0.1,1))/0.1*LOOKUP(ROUNDUP(CT71+81.1,1),CB!$A:$A,CB!$C:$C)+(1-(CT71-ROUNDDOWN(CT71-0.1,1))/0.1)*LOOKUP(ROUNDDOWN(CT71+81.1,1),CB!$A:$A,CB!$C:$C))-LOOKUP(81.1,CB!$A:$A,CB!$C:$C))/(1-(BINOMDIST(97,162,0.5,TRUE)-BINOMDIST(87,162,0.5,TRUE)))*$C$2*($B$1^(LEFT(DF$4,4)*1-LEFT($BA$4,4)*1))*(37.75+CT71))</f>
        <v>0</v>
      </c>
      <c r="DG71" s="96">
        <f>MAX(0,(IF(CU71&gt;0,(CU71-ROUNDDOWN(CU71,1))/0.1*LOOKUP(ROUNDUP(CU71+81.1,1),CB!$A:$A,CB!$C:$C)+(1-(CU71-ROUNDDOWN(CU71,1))/0.1)*LOOKUP(ROUNDDOWN(CU71+81.1,1),CB!$A:$A,CB!$C:$C),(CU71-ROUNDDOWN(CU71-0.1,1))/0.1*LOOKUP(ROUNDUP(CU71+81.1,1),CB!$A:$A,CB!$C:$C)+(1-(CU71-ROUNDDOWN(CU71-0.1,1))/0.1)*LOOKUP(ROUNDDOWN(CU71+81.1,1),CB!$A:$A,CB!$C:$C))-LOOKUP(81.1,CB!$A:$A,CB!$C:$C))/(1-(BINOMDIST(97,162,0.5,TRUE)-BINOMDIST(87,162,0.5,TRUE)))*$C$2*($B$1^(LEFT(DG$4,4)*1-LEFT($BA$4,4)*1))*(37.75+CU71))</f>
        <v>0</v>
      </c>
      <c r="DH71" s="96">
        <f>MAX(0,(IF(CV71&gt;0,(CV71-ROUNDDOWN(CV71,1))/0.1*LOOKUP(ROUNDUP(CV71+81.1,1),CB!$A:$A,CB!$C:$C)+(1-(CV71-ROUNDDOWN(CV71,1))/0.1)*LOOKUP(ROUNDDOWN(CV71+81.1,1),CB!$A:$A,CB!$C:$C),(CV71-ROUNDDOWN(CV71-0.1,1))/0.1*LOOKUP(ROUNDUP(CV71+81.1,1),CB!$A:$A,CB!$C:$C)+(1-(CV71-ROUNDDOWN(CV71-0.1,1))/0.1)*LOOKUP(ROUNDDOWN(CV71+81.1,1),CB!$A:$A,CB!$C:$C))-LOOKUP(81.1,CB!$A:$A,CB!$C:$C))/(1-(BINOMDIST(97,162,0.5,TRUE)-BINOMDIST(87,162,0.5,TRUE)))*$C$2*($B$1^(LEFT(DH$4,4)*1-LEFT($BA$4,4)*1))*(37.75+CV71))</f>
        <v>0</v>
      </c>
      <c r="DI71" s="96">
        <f>MAX(0,(IF(CW71&gt;0,(CW71-ROUNDDOWN(CW71,1))/0.1*LOOKUP(ROUNDUP(CW71+81.1,1),CB!$A:$A,CB!$C:$C)+(1-(CW71-ROUNDDOWN(CW71,1))/0.1)*LOOKUP(ROUNDDOWN(CW71+81.1,1),CB!$A:$A,CB!$C:$C),(CW71-ROUNDDOWN(CW71-0.1,1))/0.1*LOOKUP(ROUNDUP(CW71+81.1,1),CB!$A:$A,CB!$C:$C)+(1-(CW71-ROUNDDOWN(CW71-0.1,1))/0.1)*LOOKUP(ROUNDDOWN(CW71+81.1,1),CB!$A:$A,CB!$C:$C))-LOOKUP(81.1,CB!$A:$A,CB!$C:$C))/(1-(BINOMDIST(97,162,0.5,TRUE)-BINOMDIST(87,162,0.5,TRUE)))*$C$2*($B$1^(LEFT(DI$4,4)*1-LEFT($BA$4,4)*1))*(37.75+CW71))</f>
        <v>0</v>
      </c>
      <c r="DJ71" s="90">
        <f t="shared" si="188"/>
        <v>0.62686667133777862</v>
      </c>
      <c r="DK71" s="132"/>
      <c r="DL71" s="132">
        <f t="shared" si="189"/>
        <v>9.2415760830203606</v>
      </c>
      <c r="DM71" s="132">
        <f t="shared" si="190"/>
        <v>18.409130295879535</v>
      </c>
      <c r="DN71" s="132">
        <f t="shared" si="191"/>
        <v>27.266362346208489</v>
      </c>
      <c r="DO71" s="132">
        <f t="shared" si="192"/>
        <v>35.544072398121685</v>
      </c>
      <c r="DP71" s="132">
        <f t="shared" si="193"/>
        <v>43.036564062740027</v>
      </c>
      <c r="DQ71" s="132">
        <f t="shared" si="194"/>
        <v>49.698096294754251</v>
      </c>
      <c r="DR71" s="132">
        <f t="shared" si="195"/>
        <v>55.759540167438971</v>
      </c>
      <c r="DS71" s="132">
        <f t="shared" si="196"/>
        <v>61.321744696482085</v>
      </c>
      <c r="DT71" s="132">
        <f t="shared" si="197"/>
        <v>66.38217603025322</v>
      </c>
      <c r="DU71" s="132">
        <f t="shared" si="198"/>
        <v>71.53377128176021</v>
      </c>
      <c r="DV71" s="132"/>
      <c r="DW71" s="132"/>
      <c r="DX71" s="132"/>
      <c r="DY71" s="132"/>
      <c r="DZ71" s="132"/>
      <c r="EA71" s="132"/>
      <c r="EB71" s="132"/>
      <c r="EC71" s="132"/>
      <c r="ED71" s="132"/>
      <c r="EE71" s="132"/>
      <c r="ER71" s="132"/>
      <c r="ES71" s="132"/>
      <c r="ET71" s="132"/>
      <c r="EU71" s="132"/>
      <c r="EV71" s="132"/>
      <c r="EW71" s="132"/>
      <c r="EX71" s="132"/>
      <c r="EY71" s="132"/>
      <c r="EZ71" s="132"/>
      <c r="FA71" s="132"/>
      <c r="FB71" s="132"/>
      <c r="FC71" s="132"/>
    </row>
    <row r="72" spans="1:159" ht="12.75" customHeight="1" x14ac:dyDescent="0.2">
      <c r="A72">
        <v>456696</v>
      </c>
      <c r="B72" s="99" t="str">
        <f>INDEX([1]Bios!$O:$O,MATCH(A72,[1]Bios!$C:$C,0))</f>
        <v>Hernandez, David</v>
      </c>
      <c r="C72" s="92" t="s">
        <v>61</v>
      </c>
      <c r="D72" s="94">
        <f>LOOKUP(IF(INDEX([1]Bios!$M:$M,MATCH(A72,[1]Bios!$C:$C,0))="P",INDEX([1]Pitchers!$Q:$Q,MATCH(A72,[1]Pitchers!$A:$A,0)),INDEX([1]Hitters!$AV:$AV,MATCH(A72,[1]Hitters!$A:$A,0))),Positions!A:A,Positions!B:B)</f>
        <v>0</v>
      </c>
      <c r="E72" s="137">
        <v>1</v>
      </c>
      <c r="F72" s="138">
        <f t="shared" si="135"/>
        <v>2.344343895774764</v>
      </c>
      <c r="G72" s="138">
        <v>3.9</v>
      </c>
      <c r="H72" s="94"/>
      <c r="I72" s="93">
        <f>6</f>
        <v>6</v>
      </c>
      <c r="J72" s="93">
        <f>6</f>
        <v>6</v>
      </c>
      <c r="K72" s="94">
        <f>MIN(IF(D72&gt;1,INDEX([1]Hitters!$DA:$DA,MATCH(A72,[1]Hitters!$A:$A,0)),INDEX([1]Pitchers!$DA:$DA,MATCH(A72,[1]Pitchers!$A:$A,0))),J72)</f>
        <v>6</v>
      </c>
      <c r="L72" s="94">
        <f t="shared" si="136"/>
        <v>4</v>
      </c>
      <c r="M72" s="95">
        <f>IF(D72&gt;1,INDEX([1]Hitters!$CV:$CV,MATCH($A72,[1]Hitters!$A:$A,0)),INDEX([1]Pitchers!$CP:$CP,MATCH($A72,[1]Pitchers!$A:$A,0)))</f>
        <v>31.125</v>
      </c>
      <c r="N72" s="90">
        <f t="shared" si="137"/>
        <v>-1.5556561042252359</v>
      </c>
      <c r="O72" s="97">
        <f>IF($D72&gt;1,INDEX([1]Hitters!$AF:$AF,MATCH($A72,[1]Hitters!$A:$A,0)),INDEX([1]Pitchers!$AJ:$AJ,MATCH($A72,[1]Pitchers!$A:$A,0))*IF(OR(AND($D72=0,INDEX([1]Pitchers!$Q:$Q,MATCH($A72,[1]Pitchers!$A:$A,0))="R"),AND($D72=1,INDEX([1]Pitchers!$Q:$Q,MATCH($A72,[1]Pitchers!$A:$A,0))="S")),1,IF($D72=0,0.83+(1-INDEX([1]Pitchers!$BE:$BE,MATCH($A72,[1]Pitchers!$A:$A,0)))/8,1/(0.83+(1-INDEX([1]Pitchers!$BE:$BE,MATCH($A72,[1]Pitchers!$A:$A,0)))/8))))</f>
        <v>3.989595168745427</v>
      </c>
      <c r="P72" s="97">
        <f>IF($D72&gt;1,O72+(LOOKUP(ROUNDDOWN($M72+RIGHT(P$4,4)*1-2016,0),Age!$A:$A,Age!$C:$C)*(1-($M72+RIGHT(P$4,4)*1-2016-ROUNDDOWN($M72+RIGHT(P$4,4)*1-2016,0)))+LOOKUP(ROUNDUP($M72+RIGHT(P$4,4)*1-2016,0),Age!$A:$A,Age!$C:$C)*(($M72+RIGHT(P$4,4)*1-2016-ROUNDDOWN($M72+RIGHT(P$4,4)*1-2016,0))))*IF($M72+RIGHT(P$4,4)*1-2016&gt;27,1,INDEX([1]Hitters!$BG:$BG,MATCH($A72,[1]Hitters!$A:$A,0))),O72*(1-(1-(LOOKUP(ROUNDDOWN($M72+RIGHT(P$4,4)*1-2016,0),Age!$A:$A,Age!$L:$L)*(1-($M72+RIGHT(P$4,4)*1-2016-ROUNDDOWN($M72+RIGHT(P$4,4)*1-2016,0)))+LOOKUP(ROUNDUP($M72+RIGHT(P$4,4)*1-2016,0),Age!$A:$A,Age!$L:$L)*(($M72+RIGHT(P$4,4)*1-2016-ROUNDDOWN($M72+RIGHT(P$4,4)*1-2016,0)))))*IF($M72+RIGHT(P$4,4)*1-2016&gt;27,1,INDEX([1]Pitchers!$BE:$BE,MATCH($A72,[1]Pitchers!$A:$A,0)))))</f>
        <v>4.1071635513743932</v>
      </c>
      <c r="Q72" s="97">
        <f>IF($D72&gt;1,P72+(LOOKUP(ROUNDDOWN($M72+RIGHT(Q$4,4)*1-2016,0),Age!$A:$A,Age!$C:$C)*(1-($M72+RIGHT(Q$4,4)*1-2016-ROUNDDOWN($M72+RIGHT(Q$4,4)*1-2016,0)))+LOOKUP(ROUNDUP($M72+RIGHT(Q$4,4)*1-2016,0),Age!$A:$A,Age!$C:$C)*(($M72+RIGHT(Q$4,4)*1-2016-ROUNDDOWN($M72+RIGHT(Q$4,4)*1-2016,0))))*IF($M72+RIGHT(Q$4,4)*1-2016&gt;27,1,INDEX([1]Hitters!$BG:$BG,MATCH($A72,[1]Hitters!$A:$A,0))),P72*(1-(1-(LOOKUP(ROUNDDOWN($M72+RIGHT(Q$4,4)*1-2016,0),Age!$A:$A,Age!$L:$L)*(1-($M72+RIGHT(Q$4,4)*1-2016-ROUNDDOWN($M72+RIGHT(Q$4,4)*1-2016,0)))+LOOKUP(ROUNDUP($M72+RIGHT(Q$4,4)*1-2016,0),Age!$A:$A,Age!$L:$L)*(($M72+RIGHT(Q$4,4)*1-2016-ROUNDDOWN($M72+RIGHT(Q$4,4)*1-2016,0)))))*IF($M72+RIGHT(Q$4,4)*1-2016&gt;27,1,INDEX([1]Pitchers!$BE:$BE,MATCH($A72,[1]Pitchers!$A:$A,0)))))</f>
        <v>4.2518127176993605</v>
      </c>
      <c r="R72" s="97">
        <f>IF($D72&gt;1,Q72+(LOOKUP(ROUNDDOWN($M72+RIGHT(R$4,4)*1-2016,0),Age!$A:$A,Age!$C:$C)*(1-($M72+RIGHT(R$4,4)*1-2016-ROUNDDOWN($M72+RIGHT(R$4,4)*1-2016,0)))+LOOKUP(ROUNDUP($M72+RIGHT(R$4,4)*1-2016,0),Age!$A:$A,Age!$C:$C)*(($M72+RIGHT(R$4,4)*1-2016-ROUNDDOWN($M72+RIGHT(R$4,4)*1-2016,0))))*IF($M72+RIGHT(R$4,4)*1-2016&gt;27,1,INDEX([1]Hitters!$BG:$BG,MATCH($A72,[1]Hitters!$A:$A,0))),Q72*(1-(1-(LOOKUP(ROUNDDOWN($M72+RIGHT(R$4,4)*1-2016,0),Age!$A:$A,Age!$L:$L)*(1-($M72+RIGHT(R$4,4)*1-2016-ROUNDDOWN($M72+RIGHT(R$4,4)*1-2016,0)))+LOOKUP(ROUNDUP($M72+RIGHT(R$4,4)*1-2016,0),Age!$A:$A,Age!$L:$L)*(($M72+RIGHT(R$4,4)*1-2016-ROUNDDOWN($M72+RIGHT(R$4,4)*1-2016,0)))))*IF($M72+RIGHT(R$4,4)*1-2016&gt;27,1,INDEX([1]Pitchers!$BE:$BE,MATCH($A72,[1]Pitchers!$A:$A,0)))))</f>
        <v>4.4260041699776052</v>
      </c>
      <c r="S72" s="97">
        <f>IF($D72&gt;1,R72+(LOOKUP(ROUNDDOWN($M72+RIGHT(S$4,4)*1-2016,0),Age!$A:$A,Age!$C:$C)*(1-($M72+RIGHT(S$4,4)*1-2016-ROUNDDOWN($M72+RIGHT(S$4,4)*1-2016,0)))+LOOKUP(ROUNDUP($M72+RIGHT(S$4,4)*1-2016,0),Age!$A:$A,Age!$C:$C)*(($M72+RIGHT(S$4,4)*1-2016-ROUNDDOWN($M72+RIGHT(S$4,4)*1-2016,0))))*IF($M72+RIGHT(S$4,4)*1-2016&gt;27,1,INDEX([1]Hitters!$BG:$BG,MATCH($A72,[1]Hitters!$A:$A,0))),R72*(1-(1-(LOOKUP(ROUNDDOWN($M72+RIGHT(S$4,4)*1-2016,0),Age!$A:$A,Age!$L:$L)*(1-($M72+RIGHT(S$4,4)*1-2016-ROUNDDOWN($M72+RIGHT(S$4,4)*1-2016,0)))+LOOKUP(ROUNDUP($M72+RIGHT(S$4,4)*1-2016,0),Age!$A:$A,Age!$L:$L)*(($M72+RIGHT(S$4,4)*1-2016-ROUNDDOWN($M72+RIGHT(S$4,4)*1-2016,0)))))*IF($M72+RIGHT(S$4,4)*1-2016&gt;27,1,INDEX([1]Pitchers!$BE:$BE,MATCH($A72,[1]Pitchers!$A:$A,0)))))</f>
        <v>4.6327815522937463</v>
      </c>
      <c r="T72" s="97">
        <f>IF($D72&gt;1,S72+(LOOKUP(ROUNDDOWN($M72+RIGHT(T$4,4)*1-2016,0),Age!$A:$A,Age!$C:$C)*(1-($M72+RIGHT(T$4,4)*1-2016-ROUNDDOWN($M72+RIGHT(T$4,4)*1-2016,0)))+LOOKUP(ROUNDUP($M72+RIGHT(T$4,4)*1-2016,0),Age!$A:$A,Age!$C:$C)*(($M72+RIGHT(T$4,4)*1-2016-ROUNDDOWN($M72+RIGHT(T$4,4)*1-2016,0))))*IF($M72+RIGHT(T$4,4)*1-2016&gt;27,1,INDEX([1]Hitters!$BG:$BG,MATCH($A72,[1]Hitters!$A:$A,0))),S72*(1-(1-(LOOKUP(ROUNDDOWN($M72+RIGHT(T$4,4)*1-2016,0),Age!$A:$A,Age!$L:$L)*(1-($M72+RIGHT(T$4,4)*1-2016-ROUNDDOWN($M72+RIGHT(T$4,4)*1-2016,0)))+LOOKUP(ROUNDUP($M72+RIGHT(T$4,4)*1-2016,0),Age!$A:$A,Age!$L:$L)*(($M72+RIGHT(T$4,4)*1-2016-ROUNDDOWN($M72+RIGHT(T$4,4)*1-2016,0)))))*IF($M72+RIGHT(T$4,4)*1-2016&gt;27,1,INDEX([1]Pitchers!$BE:$BE,MATCH($A72,[1]Pitchers!$A:$A,0)))))</f>
        <v>4.8758578093656588</v>
      </c>
      <c r="U72" s="97">
        <f>IF($D72&gt;1,T72+(LOOKUP(ROUNDDOWN($M72+RIGHT(U$4,4)*1-2016,0),Age!$A:$A,Age!$C:$C)*(1-($M72+RIGHT(U$4,4)*1-2016-ROUNDDOWN($M72+RIGHT(U$4,4)*1-2016,0)))+LOOKUP(ROUNDUP($M72+RIGHT(U$4,4)*1-2016,0),Age!$A:$A,Age!$C:$C)*(($M72+RIGHT(U$4,4)*1-2016-ROUNDDOWN($M72+RIGHT(U$4,4)*1-2016,0))))*IF($M72+RIGHT(U$4,4)*1-2016&gt;27,1,INDEX([1]Hitters!$BG:$BG,MATCH($A72,[1]Hitters!$A:$A,0))),T72*(1-(1-(LOOKUP(ROUNDDOWN($M72+RIGHT(U$4,4)*1-2016,0),Age!$A:$A,Age!$L:$L)*(1-($M72+RIGHT(U$4,4)*1-2016-ROUNDDOWN($M72+RIGHT(U$4,4)*1-2016,0)))+LOOKUP(ROUNDUP($M72+RIGHT(U$4,4)*1-2016,0),Age!$A:$A,Age!$L:$L)*(($M72+RIGHT(U$4,4)*1-2016-ROUNDDOWN($M72+RIGHT(U$4,4)*1-2016,0)))))*IF($M72+RIGHT(U$4,4)*1-2016&gt;27,1,INDEX([1]Pitchers!$BE:$BE,MATCH($A72,[1]Pitchers!$A:$A,0)))))</f>
        <v>5.1597241562046658</v>
      </c>
      <c r="V72" s="97">
        <f>IF($D72&gt;1,U72+(LOOKUP(ROUNDDOWN($M72+RIGHT(V$4,4)*1-2016,0),Age!$A:$A,Age!$C:$C)*(1-($M72+RIGHT(V$4,4)*1-2016-ROUNDDOWN($M72+RIGHT(V$4,4)*1-2016,0)))+LOOKUP(ROUNDUP($M72+RIGHT(V$4,4)*1-2016,0),Age!$A:$A,Age!$C:$C)*(($M72+RIGHT(V$4,4)*1-2016-ROUNDDOWN($M72+RIGHT(V$4,4)*1-2016,0))))*IF($M72+RIGHT(V$4,4)*1-2016&gt;27,1,INDEX([1]Hitters!$BG:$BG,MATCH($A72,[1]Hitters!$A:$A,0))),U72*(1-(1-(LOOKUP(ROUNDDOWN($M72+RIGHT(V$4,4)*1-2016,0),Age!$A:$A,Age!$L:$L)*(1-($M72+RIGHT(V$4,4)*1-2016-ROUNDDOWN($M72+RIGHT(V$4,4)*1-2016,0)))+LOOKUP(ROUNDUP($M72+RIGHT(V$4,4)*1-2016,0),Age!$A:$A,Age!$L:$L)*(($M72+RIGHT(V$4,4)*1-2016-ROUNDDOWN($M72+RIGHT(V$4,4)*1-2016,0)))))*IF($M72+RIGHT(V$4,4)*1-2016&gt;27,1,INDEX([1]Pitchers!$BE:$BE,MATCH($A72,[1]Pitchers!$A:$A,0)))))</f>
        <v>5.4897852608218827</v>
      </c>
      <c r="W72" s="97">
        <f>IF($D72&gt;1,V72+(LOOKUP(ROUNDDOWN($M72+RIGHT(W$4,4)*1-2016,0),Age!$A:$A,Age!$C:$C)*(1-($M72+RIGHT(W$4,4)*1-2016-ROUNDDOWN($M72+RIGHT(W$4,4)*1-2016,0)))+LOOKUP(ROUNDUP($M72+RIGHT(W$4,4)*1-2016,0),Age!$A:$A,Age!$C:$C)*(($M72+RIGHT(W$4,4)*1-2016-ROUNDDOWN($M72+RIGHT(W$4,4)*1-2016,0))))*IF($M72+RIGHT(W$4,4)*1-2016&gt;27,1,INDEX([1]Hitters!$BG:$BG,MATCH($A72,[1]Hitters!$A:$A,0))),V72*(1-(1-(LOOKUP(ROUNDDOWN($M72+RIGHT(W$4,4)*1-2016,0),Age!$A:$A,Age!$L:$L)*(1-($M72+RIGHT(W$4,4)*1-2016-ROUNDDOWN($M72+RIGHT(W$4,4)*1-2016,0)))+LOOKUP(ROUNDUP($M72+RIGHT(W$4,4)*1-2016,0),Age!$A:$A,Age!$L:$L)*(($M72+RIGHT(W$4,4)*1-2016-ROUNDDOWN($M72+RIGHT(W$4,4)*1-2016,0)))))*IF($M72+RIGHT(W$4,4)*1-2016&gt;27,1,INDEX([1]Pitchers!$BE:$BE,MATCH($A72,[1]Pitchers!$A:$A,0)))))</f>
        <v>5.8725262269748084</v>
      </c>
      <c r="X72" s="97">
        <f>IF($D72&gt;1,W72+(LOOKUP(ROUNDDOWN($M72+RIGHT(X$4,4)*1-2016,0),Age!$A:$A,Age!$C:$C)*(1-($M72+RIGHT(X$4,4)*1-2016-ROUNDDOWN($M72+RIGHT(X$4,4)*1-2016,0)))+LOOKUP(ROUNDUP($M72+RIGHT(X$4,4)*1-2016,0),Age!$A:$A,Age!$C:$C)*(($M72+RIGHT(X$4,4)*1-2016-ROUNDDOWN($M72+RIGHT(X$4,4)*1-2016,0))))*IF($M72+RIGHT(X$4,4)*1-2016&gt;27,1,INDEX([1]Hitters!$BG:$BG,MATCH($A72,[1]Hitters!$A:$A,0))),W72*(1-(1-(LOOKUP(ROUNDDOWN($M72+RIGHT(X$4,4)*1-2016,0),Age!$A:$A,Age!$L:$L)*(1-($M72+RIGHT(X$4,4)*1-2016-ROUNDDOWN($M72+RIGHT(X$4,4)*1-2016,0)))+LOOKUP(ROUNDUP($M72+RIGHT(X$4,4)*1-2016,0),Age!$A:$A,Age!$L:$L)*(($M72+RIGHT(X$4,4)*1-2016-ROUNDDOWN($M72+RIGHT(X$4,4)*1-2016,0)))))*IF($M72+RIGHT(X$4,4)*1-2016&gt;27,1,INDEX([1]Pitchers!$BE:$BE,MATCH($A72,[1]Pitchers!$A:$A,0)))))</f>
        <v>6.3157184406668145</v>
      </c>
      <c r="Y72" s="97">
        <f>IF($D72&gt;1,X72+(LOOKUP(ROUNDDOWN($M72+RIGHT(Y$4,4)*1-2016,0),Age!$A:$A,Age!$C:$C)*(1-($M72+RIGHT(Y$4,4)*1-2016-ROUNDDOWN($M72+RIGHT(Y$4,4)*1-2016,0)))+LOOKUP(ROUNDUP($M72+RIGHT(Y$4,4)*1-2016,0),Age!$A:$A,Age!$C:$C)*(($M72+RIGHT(Y$4,4)*1-2016-ROUNDDOWN($M72+RIGHT(Y$4,4)*1-2016,0))))*IF($M72+RIGHT(Y$4,4)*1-2016&gt;27,1,INDEX([1]Hitters!$BG:$BG,MATCH($A72,[1]Hitters!$A:$A,0))),X72*(1-(1-(LOOKUP(ROUNDDOWN($M72+RIGHT(Y$4,4)*1-2016,0),Age!$A:$A,Age!$L:$L)*(1-($M72+RIGHT(Y$4,4)*1-2016-ROUNDDOWN($M72+RIGHT(Y$4,4)*1-2016,0)))+LOOKUP(ROUNDUP($M72+RIGHT(Y$4,4)*1-2016,0),Age!$A:$A,Age!$L:$L)*(($M72+RIGHT(Y$4,4)*1-2016-ROUNDDOWN($M72+RIGHT(Y$4,4)*1-2016,0)))))*IF($M72+RIGHT(Y$4,4)*1-2016&gt;27,1,INDEX([1]Pitchers!$BE:$BE,MATCH($A72,[1]Pitchers!$A:$A,0)))))</f>
        <v>6.8286731977697235</v>
      </c>
      <c r="Z72" s="97">
        <f>IF($D72&gt;1,Y72+(LOOKUP(ROUNDDOWN($M72+RIGHT(Z$4,4)*1-2016,0),Age!$A:$A,Age!$C:$C)*(1-($M72+RIGHT(Z$4,4)*1-2016-ROUNDDOWN($M72+RIGHT(Z$4,4)*1-2016,0)))+LOOKUP(ROUNDUP($M72+RIGHT(Z$4,4)*1-2016,0),Age!$A:$A,Age!$C:$C)*(($M72+RIGHT(Z$4,4)*1-2016-ROUNDDOWN($M72+RIGHT(Z$4,4)*1-2016,0))))*IF($M72+RIGHT(Z$4,4)*1-2016&gt;27,1,INDEX([1]Hitters!$BG:$BG,MATCH($A72,[1]Hitters!$A:$A,0))),Y72*(1-(1-(LOOKUP(ROUNDDOWN($M72+RIGHT(Z$4,4)*1-2016,0),Age!$A:$A,Age!$L:$L)*(1-($M72+RIGHT(Z$4,4)*1-2016-ROUNDDOWN($M72+RIGHT(Z$4,4)*1-2016,0)))+LOOKUP(ROUNDUP($M72+RIGHT(Z$4,4)*1-2016,0),Age!$A:$A,Age!$L:$L)*(($M72+RIGHT(Z$4,4)*1-2016-ROUNDDOWN($M72+RIGHT(Z$4,4)*1-2016,0)))))*IF($M72+RIGHT(Z$4,4)*1-2016&gt;27,1,INDEX([1]Pitchers!$BE:$BE,MATCH($A72,[1]Pitchers!$A:$A,0)))))</f>
        <v>7.4225543699382595</v>
      </c>
      <c r="AA72" s="96">
        <f>IF($D72=0,0,IF($D72=1,INDEX([1]Pitchers!$FK:$FK,MATCH($A72,[1]Pitchers!$A:$A,0)),MAX(-16,IF($D72=10,-16,IF($D72&lt;2,0,INDEX([1]Hitters!$AZ:$AZ,MATCH($A72,[1]Hitters!$A:$A,0)))))))</f>
        <v>0</v>
      </c>
      <c r="AB72" s="96">
        <f>IF($D72=0,0,IF($D72=1,INDEX([1]Pitchers!$FK:$FK,MATCH($A72,[1]Pitchers!$A:$A,0)),MAX(-16,IF($D72=2,AA72-MIN(0.75,0.25*(RIGHT(AB$4,4)*1-(RIGHT($AD$4,4)*1)+0.25)*(1-MIN(0.75,INDEX([1]Hitters!$CF:$CF,MATCH($A72,[1]Hitters!$A:$A,0)))/0.75*1)+INDEX([1]Hitters!$CF:$CF,MATCH($A72,[1]Hitters!$A:$A,0)))/0.75*1,IF($D72&gt;6,(AA72-MIN(0.75,0.25*(RIGHT(AB$4,4)*1-(RIGHT($AD$4,4)*1)+0.25)*(1-MIN(0.75,INDEX([1]Hitters!$CF:$CF,MATCH($A72,[1]Hitters!$A:$A,0)))/0.75*1)+INDEX([1]Hitters!$CF:$CF,MATCH($A72,[1]Hitters!$A:$A,0)))/0.75*($M72+RIGHT(AB$4,4)*1-RIGHT($AA$4,4)*1+10)*0.05),IF($D72=3,(AA72-MIN(0.75,0.25*(RIGHT(AB$4,4)*1-(RIGHT($AD$4,4)*1)+0.25)*(1-MIN(0.75,INDEX([1]Hitters!$CF:$CF,MATCH($A72,[1]Hitters!$A:$A,0)))/0.75*1)+INDEX([1]Hitters!$CF:$CF,MATCH($A72,[1]Hitters!$A:$A,0)))/0.75*($M72+RIGHT(AB$4,4)*1-RIGHT($AA$4,4)*1-27)*0.1),(AA72-MIN(0.75,0.25*(RIGHT(AB$4,4)*1-(RIGHT($AD$4,4)*1)+0.25)*(1-MIN(0.75,INDEX([1]Hitters!$CF:$CF,MATCH($A72,[1]Hitters!$A:$A,0)))/0.75*1)+INDEX([1]Hitters!$CF:$CF,MATCH($A72,[1]Hitters!$A:$A,0)))/0.75*($M72+RIGHT(AB$4,4)*1-RIGHT($AA$4,4)*1-20)*0.094)))))))</f>
        <v>0</v>
      </c>
      <c r="AC72" s="96">
        <f>IF($D72=0,0,IF($D72=1,INDEX([1]Pitchers!$FK:$FK,MATCH($A72,[1]Pitchers!$A:$A,0)),MAX(-16,IF($D72=2,AB72-MIN(0.75,0.25*(RIGHT(AC$4,4)*1-(RIGHT($AD$4,4)*1)+0.25)*(1-MIN(0.75,INDEX([1]Hitters!$CF:$CF,MATCH($A72,[1]Hitters!$A:$A,0)))/0.75*1)+INDEX([1]Hitters!$CF:$CF,MATCH($A72,[1]Hitters!$A:$A,0)))/0.75*1,IF($D72&gt;6,(AB72-MIN(0.75,0.25*(RIGHT(AC$4,4)*1-(RIGHT($AD$4,4)*1)+0.25)*(1-MIN(0.75,INDEX([1]Hitters!$CF:$CF,MATCH($A72,[1]Hitters!$A:$A,0)))/0.75*1)+INDEX([1]Hitters!$CF:$CF,MATCH($A72,[1]Hitters!$A:$A,0)))/0.75*($M72+RIGHT(AC$4,4)*1-RIGHT($AA$4,4)*1+10)*0.05),IF($D72=3,(AB72-MIN(0.75,0.25*(RIGHT(AC$4,4)*1-(RIGHT($AD$4,4)*1)+0.25)*(1-MIN(0.75,INDEX([1]Hitters!$CF:$CF,MATCH($A72,[1]Hitters!$A:$A,0)))/0.75*1)+INDEX([1]Hitters!$CF:$CF,MATCH($A72,[1]Hitters!$A:$A,0)))/0.75*($M72+RIGHT(AC$4,4)*1-RIGHT($AA$4,4)*1-27)*0.1),(AB72-MIN(0.75,0.25*(RIGHT(AC$4,4)*1-(RIGHT($AD$4,4)*1)+0.25)*(1-MIN(0.75,INDEX([1]Hitters!$CF:$CF,MATCH($A72,[1]Hitters!$A:$A,0)))/0.75*1)+INDEX([1]Hitters!$CF:$CF,MATCH($A72,[1]Hitters!$A:$A,0)))/0.75*($M72+RIGHT(AC$4,4)*1-RIGHT($AA$4,4)*1-20)*0.094)))))))</f>
        <v>0</v>
      </c>
      <c r="AD72" s="96">
        <f>IF($D72=0,0,IF($D72=1,INDEX([1]Pitchers!$FK:$FK,MATCH($A72,[1]Pitchers!$A:$A,0)),MAX(-16,IF($D72=2,AC72-MIN(0.75,0.25*(RIGHT(AD$4,4)*1-(RIGHT($AD$4,4)*1)+0.25)*(1-MIN(0.75,INDEX([1]Hitters!$CF:$CF,MATCH($A72,[1]Hitters!$A:$A,0)))/0.75*1)+INDEX([1]Hitters!$CF:$CF,MATCH($A72,[1]Hitters!$A:$A,0)))/0.75*1,IF($D72&gt;6,(AC72-MIN(0.75,0.25*(RIGHT(AD$4,4)*1-(RIGHT($AD$4,4)*1)+0.25)*(1-MIN(0.75,INDEX([1]Hitters!$CF:$CF,MATCH($A72,[1]Hitters!$A:$A,0)))/0.75*1)+INDEX([1]Hitters!$CF:$CF,MATCH($A72,[1]Hitters!$A:$A,0)))/0.75*($M72+RIGHT(AD$4,4)*1-RIGHT($AA$4,4)*1+10)*0.05),IF($D72=3,(AC72-MIN(0.75,0.25*(RIGHT(AD$4,4)*1-(RIGHT($AD$4,4)*1)+0.25)*(1-MIN(0.75,INDEX([1]Hitters!$CF:$CF,MATCH($A72,[1]Hitters!$A:$A,0)))/0.75*1)+INDEX([1]Hitters!$CF:$CF,MATCH($A72,[1]Hitters!$A:$A,0)))/0.75*($M72+RIGHT(AD$4,4)*1-RIGHT($AA$4,4)*1-27)*0.1),(AC72-MIN(0.75,0.25*(RIGHT(AD$4,4)*1-(RIGHT($AD$4,4)*1)+0.25)*(1-MIN(0.75,INDEX([1]Hitters!$CF:$CF,MATCH($A72,[1]Hitters!$A:$A,0)))/0.75*1)+INDEX([1]Hitters!$CF:$CF,MATCH($A72,[1]Hitters!$A:$A,0)))/0.75*($M72+RIGHT(AD$4,4)*1-RIGHT($AA$4,4)*1-20)*0.094)))))))</f>
        <v>0</v>
      </c>
      <c r="AE72" s="96">
        <f>IF($D72=0,0,IF($D72=1,INDEX([1]Pitchers!$FK:$FK,MATCH($A72,[1]Pitchers!$A:$A,0)),MAX(-16,IF($D72=2,AD72-MIN(0.75,0.25*(RIGHT(AE$4,4)*1-(RIGHT($AD$4,4)*1)+0.25)*(1-MIN(0.75,INDEX([1]Hitters!$CF:$CF,MATCH($A72,[1]Hitters!$A:$A,0)))/0.75*1)+INDEX([1]Hitters!$CF:$CF,MATCH($A72,[1]Hitters!$A:$A,0)))/0.75*1,IF($D72&gt;6,(AD72-MIN(0.75,0.25*(RIGHT(AE$4,4)*1-(RIGHT($AD$4,4)*1)+0.25)*(1-MIN(0.75,INDEX([1]Hitters!$CF:$CF,MATCH($A72,[1]Hitters!$A:$A,0)))/0.75*1)+INDEX([1]Hitters!$CF:$CF,MATCH($A72,[1]Hitters!$A:$A,0)))/0.75*($M72+RIGHT(AE$4,4)*1-RIGHT($AA$4,4)*1+10)*0.05),IF($D72=3,(AD72-MIN(0.75,0.25*(RIGHT(AE$4,4)*1-(RIGHT($AD$4,4)*1)+0.25)*(1-MIN(0.75,INDEX([1]Hitters!$CF:$CF,MATCH($A72,[1]Hitters!$A:$A,0)))/0.75*1)+INDEX([1]Hitters!$CF:$CF,MATCH($A72,[1]Hitters!$A:$A,0)))/0.75*($M72+RIGHT(AE$4,4)*1-RIGHT($AA$4,4)*1-27)*0.1),(AD72-MIN(0.75,0.25*(RIGHT(AE$4,4)*1-(RIGHT($AD$4,4)*1)+0.25)*(1-MIN(0.75,INDEX([1]Hitters!$CF:$CF,MATCH($A72,[1]Hitters!$A:$A,0)))/0.75*1)+INDEX([1]Hitters!$CF:$CF,MATCH($A72,[1]Hitters!$A:$A,0)))/0.75*($M72+RIGHT(AE$4,4)*1-RIGHT($AA$4,4)*1-20)*0.094)))))))</f>
        <v>0</v>
      </c>
      <c r="AF72" s="96">
        <f>IF($D72=0,0,IF($D72=1,INDEX([1]Pitchers!$FK:$FK,MATCH($A72,[1]Pitchers!$A:$A,0)),MAX(-16,IF($D72=2,AE72-MIN(0.75,0.25*(RIGHT(AF$4,4)*1-(RIGHT($AD$4,4)*1)+0.25)*(1-MIN(0.75,INDEX([1]Hitters!$CF:$CF,MATCH($A72,[1]Hitters!$A:$A,0)))/0.75*1)+INDEX([1]Hitters!$CF:$CF,MATCH($A72,[1]Hitters!$A:$A,0)))/0.75*1,IF($D72&gt;6,(AE72-MIN(0.75,0.25*(RIGHT(AF$4,4)*1-(RIGHT($AD$4,4)*1)+0.25)*(1-MIN(0.75,INDEX([1]Hitters!$CF:$CF,MATCH($A72,[1]Hitters!$A:$A,0)))/0.75*1)+INDEX([1]Hitters!$CF:$CF,MATCH($A72,[1]Hitters!$A:$A,0)))/0.75*($M72+RIGHT(AF$4,4)*1-RIGHT($AA$4,4)*1+10)*0.05),IF($D72=3,(AE72-MIN(0.75,0.25*(RIGHT(AF$4,4)*1-(RIGHT($AD$4,4)*1)+0.25)*(1-MIN(0.75,INDEX([1]Hitters!$CF:$CF,MATCH($A72,[1]Hitters!$A:$A,0)))/0.75*1)+INDEX([1]Hitters!$CF:$CF,MATCH($A72,[1]Hitters!$A:$A,0)))/0.75*($M72+RIGHT(AF$4,4)*1-RIGHT($AA$4,4)*1-27)*0.1),(AE72-MIN(0.75,0.25*(RIGHT(AF$4,4)*1-(RIGHT($AD$4,4)*1)+0.25)*(1-MIN(0.75,INDEX([1]Hitters!$CF:$CF,MATCH($A72,[1]Hitters!$A:$A,0)))/0.75*1)+INDEX([1]Hitters!$CF:$CF,MATCH($A72,[1]Hitters!$A:$A,0)))/0.75*($M72+RIGHT(AF$4,4)*1-RIGHT($AA$4,4)*1-20)*0.094)))))))</f>
        <v>0</v>
      </c>
      <c r="AG72" s="96">
        <f>IF($D72=0,0,IF($D72=1,INDEX([1]Pitchers!$FK:$FK,MATCH($A72,[1]Pitchers!$A:$A,0)),MAX(-16,IF($D72=2,AF72-MIN(0.75,0.25*(RIGHT(AG$4,4)*1-(RIGHT($AD$4,4)*1)+0.25)*(1-MIN(0.75,INDEX([1]Hitters!$CF:$CF,MATCH($A72,[1]Hitters!$A:$A,0)))/0.75*1)+INDEX([1]Hitters!$CF:$CF,MATCH($A72,[1]Hitters!$A:$A,0)))/0.75*1,IF($D72&gt;6,(AF72-MIN(0.75,0.25*(RIGHT(AG$4,4)*1-(RIGHT($AD$4,4)*1)+0.25)*(1-MIN(0.75,INDEX([1]Hitters!$CF:$CF,MATCH($A72,[1]Hitters!$A:$A,0)))/0.75*1)+INDEX([1]Hitters!$CF:$CF,MATCH($A72,[1]Hitters!$A:$A,0)))/0.75*($M72+RIGHT(AG$4,4)*1-RIGHT($AA$4,4)*1+10)*0.05),IF($D72=3,(AF72-MIN(0.75,0.25*(RIGHT(AG$4,4)*1-(RIGHT($AD$4,4)*1)+0.25)*(1-MIN(0.75,INDEX([1]Hitters!$CF:$CF,MATCH($A72,[1]Hitters!$A:$A,0)))/0.75*1)+INDEX([1]Hitters!$CF:$CF,MATCH($A72,[1]Hitters!$A:$A,0)))/0.75*($M72+RIGHT(AG$4,4)*1-RIGHT($AA$4,4)*1-27)*0.1),(AF72-MIN(0.75,0.25*(RIGHT(AG$4,4)*1-(RIGHT($AD$4,4)*1)+0.25)*(1-MIN(0.75,INDEX([1]Hitters!$CF:$CF,MATCH($A72,[1]Hitters!$A:$A,0)))/0.75*1)+INDEX([1]Hitters!$CF:$CF,MATCH($A72,[1]Hitters!$A:$A,0)))/0.75*($M72+RIGHT(AG$4,4)*1-RIGHT($AA$4,4)*1-20)*0.094)))))))</f>
        <v>0</v>
      </c>
      <c r="AH72" s="96">
        <f>IF($D72=0,0,IF($D72=1,INDEX([1]Pitchers!$FK:$FK,MATCH($A72,[1]Pitchers!$A:$A,0)),MAX(-16,IF($D72=2,AG72-MIN(0.75,0.25*(RIGHT(AH$4,4)*1-(RIGHT($AD$4,4)*1)+0.25)*(1-MIN(0.75,INDEX([1]Hitters!$CF:$CF,MATCH($A72,[1]Hitters!$A:$A,0)))/0.75*1)+INDEX([1]Hitters!$CF:$CF,MATCH($A72,[1]Hitters!$A:$A,0)))/0.75*1,IF($D72&gt;6,(AG72-MIN(0.75,0.25*(RIGHT(AH$4,4)*1-(RIGHT($AD$4,4)*1)+0.25)*(1-MIN(0.75,INDEX([1]Hitters!$CF:$CF,MATCH($A72,[1]Hitters!$A:$A,0)))/0.75*1)+INDEX([1]Hitters!$CF:$CF,MATCH($A72,[1]Hitters!$A:$A,0)))/0.75*($M72+RIGHT(AH$4,4)*1-RIGHT($AA$4,4)*1+10)*0.05),IF($D72=3,(AG72-MIN(0.75,0.25*(RIGHT(AH$4,4)*1-(RIGHT($AD$4,4)*1)+0.25)*(1-MIN(0.75,INDEX([1]Hitters!$CF:$CF,MATCH($A72,[1]Hitters!$A:$A,0)))/0.75*1)+INDEX([1]Hitters!$CF:$CF,MATCH($A72,[1]Hitters!$A:$A,0)))/0.75*($M72+RIGHT(AH$4,4)*1-RIGHT($AA$4,4)*1-27)*0.1),(AG72-MIN(0.75,0.25*(RIGHT(AH$4,4)*1-(RIGHT($AD$4,4)*1)+0.25)*(1-MIN(0.75,INDEX([1]Hitters!$CF:$CF,MATCH($A72,[1]Hitters!$A:$A,0)))/0.75*1)+INDEX([1]Hitters!$CF:$CF,MATCH($A72,[1]Hitters!$A:$A,0)))/0.75*($M72+RIGHT(AH$4,4)*1-RIGHT($AA$4,4)*1-20)*0.094)))))))</f>
        <v>0</v>
      </c>
      <c r="AI72" s="96">
        <f>IF($D72=0,0,IF($D72=1,INDEX([1]Pitchers!$FK:$FK,MATCH($A72,[1]Pitchers!$A:$A,0)),MAX(-16,IF($D72=2,AH72-MIN(0.75,0.25*(RIGHT(AI$4,4)*1-(RIGHT($AD$4,4)*1)+0.25)*(1-MIN(0.75,INDEX([1]Hitters!$CF:$CF,MATCH($A72,[1]Hitters!$A:$A,0)))/0.75*1)+INDEX([1]Hitters!$CF:$CF,MATCH($A72,[1]Hitters!$A:$A,0)))/0.75*1,IF($D72&gt;6,(AH72-MIN(0.75,0.25*(RIGHT(AI$4,4)*1-(RIGHT($AD$4,4)*1)+0.25)*(1-MIN(0.75,INDEX([1]Hitters!$CF:$CF,MATCH($A72,[1]Hitters!$A:$A,0)))/0.75*1)+INDEX([1]Hitters!$CF:$CF,MATCH($A72,[1]Hitters!$A:$A,0)))/0.75*($M72+RIGHT(AI$4,4)*1-RIGHT($AA$4,4)*1+10)*0.05),IF($D72=3,(AH72-MIN(0.75,0.25*(RIGHT(AI$4,4)*1-(RIGHT($AD$4,4)*1)+0.25)*(1-MIN(0.75,INDEX([1]Hitters!$CF:$CF,MATCH($A72,[1]Hitters!$A:$A,0)))/0.75*1)+INDEX([1]Hitters!$CF:$CF,MATCH($A72,[1]Hitters!$A:$A,0)))/0.75*($M72+RIGHT(AI$4,4)*1-RIGHT($AA$4,4)*1-27)*0.1),(AH72-MIN(0.75,0.25*(RIGHT(AI$4,4)*1-(RIGHT($AD$4,4)*1)+0.25)*(1-MIN(0.75,INDEX([1]Hitters!$CF:$CF,MATCH($A72,[1]Hitters!$A:$A,0)))/0.75*1)+INDEX([1]Hitters!$CF:$CF,MATCH($A72,[1]Hitters!$A:$A,0)))/0.75*($M72+RIGHT(AI$4,4)*1-RIGHT($AA$4,4)*1-20)*0.094)))))))</f>
        <v>0</v>
      </c>
      <c r="AJ72" s="96">
        <f>IF($D72=0,0,IF($D72=1,INDEX([1]Pitchers!$FK:$FK,MATCH($A72,[1]Pitchers!$A:$A,0)),MAX(-16,IF($D72=2,AI72-MIN(0.75,0.25*(RIGHT(AJ$4,4)*1-(RIGHT($AD$4,4)*1)+0.25)*(1-MIN(0.75,INDEX([1]Hitters!$CF:$CF,MATCH($A72,[1]Hitters!$A:$A,0)))/0.75*1)+INDEX([1]Hitters!$CF:$CF,MATCH($A72,[1]Hitters!$A:$A,0)))/0.75*1,IF($D72&gt;6,(AI72-MIN(0.75,0.25*(RIGHT(AJ$4,4)*1-(RIGHT($AD$4,4)*1)+0.25)*(1-MIN(0.75,INDEX([1]Hitters!$CF:$CF,MATCH($A72,[1]Hitters!$A:$A,0)))/0.75*1)+INDEX([1]Hitters!$CF:$CF,MATCH($A72,[1]Hitters!$A:$A,0)))/0.75*($M72+RIGHT(AJ$4,4)*1-RIGHT($AA$4,4)*1+10)*0.05),IF($D72=3,(AI72-MIN(0.75,0.25*(RIGHT(AJ$4,4)*1-(RIGHT($AD$4,4)*1)+0.25)*(1-MIN(0.75,INDEX([1]Hitters!$CF:$CF,MATCH($A72,[1]Hitters!$A:$A,0)))/0.75*1)+INDEX([1]Hitters!$CF:$CF,MATCH($A72,[1]Hitters!$A:$A,0)))/0.75*($M72+RIGHT(AJ$4,4)*1-RIGHT($AA$4,4)*1-27)*0.1),(AI72-MIN(0.75,0.25*(RIGHT(AJ$4,4)*1-(RIGHT($AD$4,4)*1)+0.25)*(1-MIN(0.75,INDEX([1]Hitters!$CF:$CF,MATCH($A72,[1]Hitters!$A:$A,0)))/0.75*1)+INDEX([1]Hitters!$CF:$CF,MATCH($A72,[1]Hitters!$A:$A,0)))/0.75*($M72+RIGHT(AJ$4,4)*1-RIGHT($AA$4,4)*1-20)*0.094)))))))</f>
        <v>0</v>
      </c>
      <c r="AK72" s="96">
        <f>IF($D72=0,0,IF($D72=1,INDEX([1]Pitchers!$FK:$FK,MATCH($A72,[1]Pitchers!$A:$A,0)),MAX(-16,IF($D72=2,AJ72-MIN(0.75,0.25*(RIGHT(AK$4,4)*1-(RIGHT($AD$4,4)*1)+0.25)*(1-MIN(0.75,INDEX([1]Hitters!$CF:$CF,MATCH($A72,[1]Hitters!$A:$A,0)))/0.75*1)+INDEX([1]Hitters!$CF:$CF,MATCH($A72,[1]Hitters!$A:$A,0)))/0.75*1,IF($D72&gt;6,(AJ72-MIN(0.75,0.25*(RIGHT(AK$4,4)*1-(RIGHT($AD$4,4)*1)+0.25)*(1-MIN(0.75,INDEX([1]Hitters!$CF:$CF,MATCH($A72,[1]Hitters!$A:$A,0)))/0.75*1)+INDEX([1]Hitters!$CF:$CF,MATCH($A72,[1]Hitters!$A:$A,0)))/0.75*($M72+RIGHT(AK$4,4)*1-RIGHT($AA$4,4)*1+10)*0.05),IF($D72=3,(AJ72-MIN(0.75,0.25*(RIGHT(AK$4,4)*1-(RIGHT($AD$4,4)*1)+0.25)*(1-MIN(0.75,INDEX([1]Hitters!$CF:$CF,MATCH($A72,[1]Hitters!$A:$A,0)))/0.75*1)+INDEX([1]Hitters!$CF:$CF,MATCH($A72,[1]Hitters!$A:$A,0)))/0.75*($M72+RIGHT(AK$4,4)*1-RIGHT($AA$4,4)*1-27)*0.1),(AJ72-MIN(0.75,0.25*(RIGHT(AK$4,4)*1-(RIGHT($AD$4,4)*1)+0.25)*(1-MIN(0.75,INDEX([1]Hitters!$CF:$CF,MATCH($A72,[1]Hitters!$A:$A,0)))/0.75*1)+INDEX([1]Hitters!$CF:$CF,MATCH($A72,[1]Hitters!$A:$A,0)))/0.75*($M72+RIGHT(AK$4,4)*1-RIGHT($AA$4,4)*1-20)*0.094)))))))</f>
        <v>0</v>
      </c>
      <c r="AL72" s="96">
        <f>IF($D72=0,0,IF($D72=1,INDEX([1]Pitchers!$FK:$FK,MATCH($A72,[1]Pitchers!$A:$A,0)),MAX(-16,IF($D72=2,AK72-MIN(0.75,0.25*(RIGHT(AL$4,4)*1-(RIGHT($AD$4,4)*1)+0.25)*(1-MIN(0.75,INDEX([1]Hitters!$CF:$CF,MATCH($A72,[1]Hitters!$A:$A,0)))/0.75*1)+INDEX([1]Hitters!$CF:$CF,MATCH($A72,[1]Hitters!$A:$A,0)))/0.75*1,IF($D72&gt;6,(AK72-MIN(0.75,0.25*(RIGHT(AL$4,4)*1-(RIGHT($AD$4,4)*1)+0.25)*(1-MIN(0.75,INDEX([1]Hitters!$CF:$CF,MATCH($A72,[1]Hitters!$A:$A,0)))/0.75*1)+INDEX([1]Hitters!$CF:$CF,MATCH($A72,[1]Hitters!$A:$A,0)))/0.75*($M72+RIGHT(AL$4,4)*1-RIGHT($AA$4,4)*1+10)*0.05),IF($D72=3,(AK72-MIN(0.75,0.25*(RIGHT(AL$4,4)*1-(RIGHT($AD$4,4)*1)+0.25)*(1-MIN(0.75,INDEX([1]Hitters!$CF:$CF,MATCH($A72,[1]Hitters!$A:$A,0)))/0.75*1)+INDEX([1]Hitters!$CF:$CF,MATCH($A72,[1]Hitters!$A:$A,0)))/0.75*($M72+RIGHT(AL$4,4)*1-RIGHT($AA$4,4)*1-27)*0.1),(AK72-MIN(0.75,0.25*(RIGHT(AL$4,4)*1-(RIGHT($AD$4,4)*1)+0.25)*(1-MIN(0.75,INDEX([1]Hitters!$CF:$CF,MATCH($A72,[1]Hitters!$A:$A,0)))/0.75*1)+INDEX([1]Hitters!$CF:$CF,MATCH($A72,[1]Hitters!$A:$A,0)))/0.75*($M72+RIGHT(AL$4,4)*1-RIGHT($AA$4,4)*1-20)*0.094)))))))</f>
        <v>0</v>
      </c>
      <c r="AM72" s="98">
        <f>MAX(IF($D72=0,20,IF($D72=1,60,150)),MAX(0,IF($D72&gt;1,INDEX([1]Hitters!$ER:$ER,MATCH($A72,[1]Hitters!$A:$A,0))*(0.4+MAX(0,0.6*MIN(1,(IF(O72="",0,(((4.25+(O72-0.263)*4.2)^(((4.25+(O72-0.263)*4.2)+(4.25-AA72*600/600*4.2/600))^0.285))/((4.25+(O72-0.263)*4.2)^(((4.25+(O72-0.263)*4.2)+(4.25-AA72*600/600*4.2/600))^0.285)+(4.25-AA72*600/600*4.2/600)^(((4.25+(O72-0.263)*4.2)+(4.25-AA72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72,[1]Pitchers!$A:$A,0))))*IF($D72&lt;2,(0.4+0.6*MAX(0,MIN(1,IF($D72=0,((4.25)^(((4.25)+(4.25-(4-O72)*4.25/4*1/9))^0.285)/((4.25)^(((4.25)+(4.25-(4-O72)*4.25/4*1/9))^0.285)+(4.25-(4-O72)*4.25/4*1/9)^(((4.25)+(4.25-(4-O72)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72)))/0.5345*0.0009131+0.0104414*(3.74-MIN(3.74,O72)))*50,(((4.25+(AA72-0.263)*0.32*198*MAX(6,198/33)/198)^(((4.25+(AA72-0.263)*0.32*198*MAX(6,198/33)/198)+(4.25-(4-O72)*4.25/4*MAX(6,198/33)/9))^0.285)/((4.25+(AA72-0.263)*0.32*198*MAX(6,198/33)/198)^(((4.25+(AA72-0.263)*0.32*198*MAX(6,198/33)/198)+(4.25-(4-O72)*4.25/4*MAX(6,198/33)/9))^0.285)+(4.25-(4-O72)*4.25/4*MAX(6,198/33)/9)^(((4.25+(AA72-0.263)*0.32*198*MAX(6,198/33)/198)+(4.25-(4-O72)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72=0,50,198)/0.0065))),1))</f>
        <v>55.982026197437449</v>
      </c>
      <c r="AN72" s="98">
        <f t="shared" si="138"/>
        <v>54.565359530770785</v>
      </c>
      <c r="AO72" s="98">
        <f t="shared" si="139"/>
        <v>26.713677384551673</v>
      </c>
      <c r="AP72" s="98">
        <f t="shared" si="140"/>
        <v>20</v>
      </c>
      <c r="AQ72" s="98">
        <f t="shared" si="141"/>
        <v>20</v>
      </c>
      <c r="AR72" s="98">
        <f t="shared" si="142"/>
        <v>20</v>
      </c>
      <c r="AS72" s="98">
        <f t="shared" si="143"/>
        <v>20</v>
      </c>
      <c r="AT72" s="98">
        <f t="shared" si="144"/>
        <v>20</v>
      </c>
      <c r="AU72" s="98">
        <f t="shared" si="145"/>
        <v>20</v>
      </c>
      <c r="AV72" s="98">
        <f t="shared" si="146"/>
        <v>20</v>
      </c>
      <c r="AW72" s="98">
        <f t="shared" si="147"/>
        <v>20</v>
      </c>
      <c r="AX72" s="98">
        <f t="shared" si="148"/>
        <v>20</v>
      </c>
      <c r="AY72" s="96">
        <f t="shared" si="149"/>
        <v>0.2305429869718455</v>
      </c>
      <c r="AZ72" s="96">
        <f t="shared" si="150"/>
        <v>3.4</v>
      </c>
      <c r="BA72" s="96">
        <f t="shared" si="151"/>
        <v>0.2305429869718455</v>
      </c>
      <c r="BB72" s="96">
        <f t="shared" si="152"/>
        <v>0.13184447968119428</v>
      </c>
      <c r="BC72" s="96">
        <f t="shared" si="153"/>
        <v>8.7401090368232435E-3</v>
      </c>
      <c r="BD72" s="96">
        <f t="shared" si="154"/>
        <v>0</v>
      </c>
      <c r="BE72" s="96">
        <f t="shared" si="155"/>
        <v>0</v>
      </c>
      <c r="BF72" s="96">
        <f t="shared" si="156"/>
        <v>0</v>
      </c>
      <c r="BG72" s="96">
        <f t="shared" si="157"/>
        <v>0</v>
      </c>
      <c r="BH72" s="96">
        <f t="shared" si="158"/>
        <v>0</v>
      </c>
      <c r="BI72" s="96">
        <f t="shared" si="159"/>
        <v>0</v>
      </c>
      <c r="BJ72" s="96">
        <f t="shared" si="160"/>
        <v>0</v>
      </c>
      <c r="BK72" s="96">
        <f t="shared" si="161"/>
        <v>0</v>
      </c>
      <c r="BL72" s="96">
        <f t="shared" si="162"/>
        <v>0</v>
      </c>
      <c r="BM72" s="129">
        <f t="shared" si="134"/>
        <v>3.9</v>
      </c>
      <c r="BN72" s="129" t="str">
        <f t="shared" si="134"/>
        <v/>
      </c>
      <c r="BO72" s="129" t="str">
        <f t="shared" si="134"/>
        <v/>
      </c>
      <c r="BP72" s="129" t="str">
        <f t="shared" si="134"/>
        <v/>
      </c>
      <c r="BQ72" s="129" t="str">
        <f t="shared" si="134"/>
        <v/>
      </c>
      <c r="BR72" s="129" t="str">
        <f t="shared" si="134"/>
        <v/>
      </c>
      <c r="BS72" s="129" t="str">
        <f t="shared" si="134"/>
        <v/>
      </c>
      <c r="BT72" s="129" t="str">
        <f t="shared" si="134"/>
        <v/>
      </c>
      <c r="BU72" s="129" t="str">
        <f t="shared" si="134"/>
        <v/>
      </c>
      <c r="BV72" s="129" t="str">
        <f t="shared" si="134"/>
        <v/>
      </c>
      <c r="BW72" s="129" t="str">
        <f t="shared" si="134"/>
        <v/>
      </c>
      <c r="BX72" s="129" t="str">
        <f t="shared" si="134"/>
        <v/>
      </c>
      <c r="BY72" s="130">
        <f t="shared" si="163"/>
        <v>2.344343895774764</v>
      </c>
      <c r="BZ72" s="130">
        <f t="shared" si="164"/>
        <v>1.6074936293220321</v>
      </c>
      <c r="CA72" s="130">
        <f t="shared" si="165"/>
        <v>0.57708776170478104</v>
      </c>
      <c r="CB72" s="130">
        <f t="shared" si="166"/>
        <v>0.5</v>
      </c>
      <c r="CC72" s="130">
        <f t="shared" si="167"/>
        <v>0.5</v>
      </c>
      <c r="CD72" s="130">
        <f t="shared" si="168"/>
        <v>0.5</v>
      </c>
      <c r="CE72" s="130">
        <f t="shared" si="169"/>
        <v>0.5</v>
      </c>
      <c r="CF72" s="130">
        <f t="shared" si="170"/>
        <v>0.5</v>
      </c>
      <c r="CG72" s="130">
        <f t="shared" si="171"/>
        <v>0.5</v>
      </c>
      <c r="CH72" s="130">
        <f t="shared" si="172"/>
        <v>0.5</v>
      </c>
      <c r="CI72" s="130">
        <f t="shared" si="173"/>
        <v>0.5</v>
      </c>
      <c r="CJ72" s="130">
        <f t="shared" si="174"/>
        <v>0.5</v>
      </c>
      <c r="CK72" s="131">
        <f t="shared" si="175"/>
        <v>1</v>
      </c>
      <c r="CL72" s="96">
        <f t="shared" si="176"/>
        <v>-0.36283849970789273</v>
      </c>
      <c r="CM72" s="96">
        <f t="shared" si="177"/>
        <v>-0.44652104866521058</v>
      </c>
      <c r="CN72" s="96">
        <f t="shared" si="178"/>
        <v>-0.27441151440073219</v>
      </c>
      <c r="CO72" s="96">
        <f t="shared" si="179"/>
        <v>-0.21198999999999998</v>
      </c>
      <c r="CP72" s="96">
        <f t="shared" si="180"/>
        <v>-0.21198999999999998</v>
      </c>
      <c r="CQ72" s="96">
        <f t="shared" si="181"/>
        <v>-0.21198999999999998</v>
      </c>
      <c r="CR72" s="96">
        <f t="shared" si="182"/>
        <v>-0.21198999999999998</v>
      </c>
      <c r="CS72" s="96">
        <f t="shared" si="183"/>
        <v>-0.21198999999999998</v>
      </c>
      <c r="CT72" s="96">
        <f t="shared" si="184"/>
        <v>-0.21198999999999998</v>
      </c>
      <c r="CU72" s="96">
        <f t="shared" si="185"/>
        <v>-0.21198999999999998</v>
      </c>
      <c r="CV72" s="96">
        <f t="shared" si="186"/>
        <v>-0.21198999999999998</v>
      </c>
      <c r="CW72" s="96">
        <f t="shared" si="187"/>
        <v>-0.21198999999999998</v>
      </c>
      <c r="CX72" s="96">
        <f>MAX(0,(IF(CL72&gt;0,(CL72-ROUNDDOWN(CL72,1))/0.1*LOOKUP(ROUNDUP(CL72+81.1,1),CB!$A:$A,CB!$C:$C)+(1-(CL72-ROUNDDOWN(CL72,1))/0.1)*LOOKUP(ROUNDDOWN(CL72+81.1,1),CB!$A:$A,CB!$C:$C),(CL72-ROUNDDOWN(CL72-0.1,1))/0.1*LOOKUP(ROUNDUP(CL72+81.1,1),CB!$A:$A,CB!$C:$C)+(1-(CL72-ROUNDDOWN(CL72-0.1,1))/0.1)*LOOKUP(ROUNDDOWN(CL72+81.1,1),CB!$A:$A,CB!$C:$C))-LOOKUP(81.1,CB!$A:$A,CB!$C:$C))/(1-(BINOMDIST(97,162,0.5,TRUE)-BINOMDIST(87,162,0.5,TRUE)))*$C$2*($B$1^(LEFT(CX$4,4)*1-LEFT($BA$4,4)*1))*(37.75+CL72))</f>
        <v>0</v>
      </c>
      <c r="CY72" s="96">
        <f>MAX(0,(IF(CM72&gt;0,(CM72-ROUNDDOWN(CM72,1))/0.1*LOOKUP(ROUNDUP(CM72+81.1,1),CB!$A:$A,CB!$C:$C)+(1-(CM72-ROUNDDOWN(CM72,1))/0.1)*LOOKUP(ROUNDDOWN(CM72+81.1,1),CB!$A:$A,CB!$C:$C),(CM72-ROUNDDOWN(CM72-0.1,1))/0.1*LOOKUP(ROUNDUP(CM72+81.1,1),CB!$A:$A,CB!$C:$C)+(1-(CM72-ROUNDDOWN(CM72-0.1,1))/0.1)*LOOKUP(ROUNDDOWN(CM72+81.1,1),CB!$A:$A,CB!$C:$C))-LOOKUP(81.1,CB!$A:$A,CB!$C:$C))/(1-(BINOMDIST(97,162,0.5,TRUE)-BINOMDIST(87,162,0.5,TRUE)))*$C$2*($B$1^(LEFT(CY$4,4)*1-LEFT($BA$4,4)*1))*(37.75+CM72))</f>
        <v>0</v>
      </c>
      <c r="CZ72" s="96">
        <f>MAX(0,(IF(CN72&gt;0,(CN72-ROUNDDOWN(CN72,1))/0.1*LOOKUP(ROUNDUP(CN72+81.1,1),CB!$A:$A,CB!$C:$C)+(1-(CN72-ROUNDDOWN(CN72,1))/0.1)*LOOKUP(ROUNDDOWN(CN72+81.1,1),CB!$A:$A,CB!$C:$C),(CN72-ROUNDDOWN(CN72-0.1,1))/0.1*LOOKUP(ROUNDUP(CN72+81.1,1),CB!$A:$A,CB!$C:$C)+(1-(CN72-ROUNDDOWN(CN72-0.1,1))/0.1)*LOOKUP(ROUNDDOWN(CN72+81.1,1),CB!$A:$A,CB!$C:$C))-LOOKUP(81.1,CB!$A:$A,CB!$C:$C))/(1-(BINOMDIST(97,162,0.5,TRUE)-BINOMDIST(87,162,0.5,TRUE)))*$C$2*($B$1^(LEFT(CZ$4,4)*1-LEFT($BA$4,4)*1))*(37.75+CN72))</f>
        <v>0</v>
      </c>
      <c r="DA72" s="96">
        <f>MAX(0,(IF(CO72&gt;0,(CO72-ROUNDDOWN(CO72,1))/0.1*LOOKUP(ROUNDUP(CO72+81.1,1),CB!$A:$A,CB!$C:$C)+(1-(CO72-ROUNDDOWN(CO72,1))/0.1)*LOOKUP(ROUNDDOWN(CO72+81.1,1),CB!$A:$A,CB!$C:$C),(CO72-ROUNDDOWN(CO72-0.1,1))/0.1*LOOKUP(ROUNDUP(CO72+81.1,1),CB!$A:$A,CB!$C:$C)+(1-(CO72-ROUNDDOWN(CO72-0.1,1))/0.1)*LOOKUP(ROUNDDOWN(CO72+81.1,1),CB!$A:$A,CB!$C:$C))-LOOKUP(81.1,CB!$A:$A,CB!$C:$C))/(1-(BINOMDIST(97,162,0.5,TRUE)-BINOMDIST(87,162,0.5,TRUE)))*$C$2*($B$1^(LEFT(DA$4,4)*1-LEFT($BA$4,4)*1))*(37.75+CO72))</f>
        <v>0</v>
      </c>
      <c r="DB72" s="96">
        <f>MAX(0,(IF(CP72&gt;0,(CP72-ROUNDDOWN(CP72,1))/0.1*LOOKUP(ROUNDUP(CP72+81.1,1),CB!$A:$A,CB!$C:$C)+(1-(CP72-ROUNDDOWN(CP72,1))/0.1)*LOOKUP(ROUNDDOWN(CP72+81.1,1),CB!$A:$A,CB!$C:$C),(CP72-ROUNDDOWN(CP72-0.1,1))/0.1*LOOKUP(ROUNDUP(CP72+81.1,1),CB!$A:$A,CB!$C:$C)+(1-(CP72-ROUNDDOWN(CP72-0.1,1))/0.1)*LOOKUP(ROUNDDOWN(CP72+81.1,1),CB!$A:$A,CB!$C:$C))-LOOKUP(81.1,CB!$A:$A,CB!$C:$C))/(1-(BINOMDIST(97,162,0.5,TRUE)-BINOMDIST(87,162,0.5,TRUE)))*$C$2*($B$1^(LEFT(DB$4,4)*1-LEFT($BA$4,4)*1))*(37.75+CP72))</f>
        <v>0</v>
      </c>
      <c r="DC72" s="96">
        <f>MAX(0,(IF(CQ72&gt;0,(CQ72-ROUNDDOWN(CQ72,1))/0.1*LOOKUP(ROUNDUP(CQ72+81.1,1),CB!$A:$A,CB!$C:$C)+(1-(CQ72-ROUNDDOWN(CQ72,1))/0.1)*LOOKUP(ROUNDDOWN(CQ72+81.1,1),CB!$A:$A,CB!$C:$C),(CQ72-ROUNDDOWN(CQ72-0.1,1))/0.1*LOOKUP(ROUNDUP(CQ72+81.1,1),CB!$A:$A,CB!$C:$C)+(1-(CQ72-ROUNDDOWN(CQ72-0.1,1))/0.1)*LOOKUP(ROUNDDOWN(CQ72+81.1,1),CB!$A:$A,CB!$C:$C))-LOOKUP(81.1,CB!$A:$A,CB!$C:$C))/(1-(BINOMDIST(97,162,0.5,TRUE)-BINOMDIST(87,162,0.5,TRUE)))*$C$2*($B$1^(LEFT(DC$4,4)*1-LEFT($BA$4,4)*1))*(37.75+CQ72))</f>
        <v>0</v>
      </c>
      <c r="DD72" s="96">
        <f>MAX(0,(IF(CR72&gt;0,(CR72-ROUNDDOWN(CR72,1))/0.1*LOOKUP(ROUNDUP(CR72+81.1,1),CB!$A:$A,CB!$C:$C)+(1-(CR72-ROUNDDOWN(CR72,1))/0.1)*LOOKUP(ROUNDDOWN(CR72+81.1,1),CB!$A:$A,CB!$C:$C),(CR72-ROUNDDOWN(CR72-0.1,1))/0.1*LOOKUP(ROUNDUP(CR72+81.1,1),CB!$A:$A,CB!$C:$C)+(1-(CR72-ROUNDDOWN(CR72-0.1,1))/0.1)*LOOKUP(ROUNDDOWN(CR72+81.1,1),CB!$A:$A,CB!$C:$C))-LOOKUP(81.1,CB!$A:$A,CB!$C:$C))/(1-(BINOMDIST(97,162,0.5,TRUE)-BINOMDIST(87,162,0.5,TRUE)))*$C$2*($B$1^(LEFT(DD$4,4)*1-LEFT($BA$4,4)*1))*(37.75+CR72))</f>
        <v>0</v>
      </c>
      <c r="DE72" s="96">
        <f>MAX(0,(IF(CS72&gt;0,(CS72-ROUNDDOWN(CS72,1))/0.1*LOOKUP(ROUNDUP(CS72+81.1,1),CB!$A:$A,CB!$C:$C)+(1-(CS72-ROUNDDOWN(CS72,1))/0.1)*LOOKUP(ROUNDDOWN(CS72+81.1,1),CB!$A:$A,CB!$C:$C),(CS72-ROUNDDOWN(CS72-0.1,1))/0.1*LOOKUP(ROUNDUP(CS72+81.1,1),CB!$A:$A,CB!$C:$C)+(1-(CS72-ROUNDDOWN(CS72-0.1,1))/0.1)*LOOKUP(ROUNDDOWN(CS72+81.1,1),CB!$A:$A,CB!$C:$C))-LOOKUP(81.1,CB!$A:$A,CB!$C:$C))/(1-(BINOMDIST(97,162,0.5,TRUE)-BINOMDIST(87,162,0.5,TRUE)))*$C$2*($B$1^(LEFT(DE$4,4)*1-LEFT($BA$4,4)*1))*(37.75+CS72))</f>
        <v>0</v>
      </c>
      <c r="DF72" s="96">
        <f>MAX(0,(IF(CT72&gt;0,(CT72-ROUNDDOWN(CT72,1))/0.1*LOOKUP(ROUNDUP(CT72+81.1,1),CB!$A:$A,CB!$C:$C)+(1-(CT72-ROUNDDOWN(CT72,1))/0.1)*LOOKUP(ROUNDDOWN(CT72+81.1,1),CB!$A:$A,CB!$C:$C),(CT72-ROUNDDOWN(CT72-0.1,1))/0.1*LOOKUP(ROUNDUP(CT72+81.1,1),CB!$A:$A,CB!$C:$C)+(1-(CT72-ROUNDDOWN(CT72-0.1,1))/0.1)*LOOKUP(ROUNDDOWN(CT72+81.1,1),CB!$A:$A,CB!$C:$C))-LOOKUP(81.1,CB!$A:$A,CB!$C:$C))/(1-(BINOMDIST(97,162,0.5,TRUE)-BINOMDIST(87,162,0.5,TRUE)))*$C$2*($B$1^(LEFT(DF$4,4)*1-LEFT($BA$4,4)*1))*(37.75+CT72))</f>
        <v>0</v>
      </c>
      <c r="DG72" s="96">
        <f>MAX(0,(IF(CU72&gt;0,(CU72-ROUNDDOWN(CU72,1))/0.1*LOOKUP(ROUNDUP(CU72+81.1,1),CB!$A:$A,CB!$C:$C)+(1-(CU72-ROUNDDOWN(CU72,1))/0.1)*LOOKUP(ROUNDDOWN(CU72+81.1,1),CB!$A:$A,CB!$C:$C),(CU72-ROUNDDOWN(CU72-0.1,1))/0.1*LOOKUP(ROUNDUP(CU72+81.1,1),CB!$A:$A,CB!$C:$C)+(1-(CU72-ROUNDDOWN(CU72-0.1,1))/0.1)*LOOKUP(ROUNDDOWN(CU72+81.1,1),CB!$A:$A,CB!$C:$C))-LOOKUP(81.1,CB!$A:$A,CB!$C:$C))/(1-(BINOMDIST(97,162,0.5,TRUE)-BINOMDIST(87,162,0.5,TRUE)))*$C$2*($B$1^(LEFT(DG$4,4)*1-LEFT($BA$4,4)*1))*(37.75+CU72))</f>
        <v>0</v>
      </c>
      <c r="DH72" s="96">
        <f>MAX(0,(IF(CV72&gt;0,(CV72-ROUNDDOWN(CV72,1))/0.1*LOOKUP(ROUNDUP(CV72+81.1,1),CB!$A:$A,CB!$C:$C)+(1-(CV72-ROUNDDOWN(CV72,1))/0.1)*LOOKUP(ROUNDDOWN(CV72+81.1,1),CB!$A:$A,CB!$C:$C),(CV72-ROUNDDOWN(CV72-0.1,1))/0.1*LOOKUP(ROUNDUP(CV72+81.1,1),CB!$A:$A,CB!$C:$C)+(1-(CV72-ROUNDDOWN(CV72-0.1,1))/0.1)*LOOKUP(ROUNDDOWN(CV72+81.1,1),CB!$A:$A,CB!$C:$C))-LOOKUP(81.1,CB!$A:$A,CB!$C:$C))/(1-(BINOMDIST(97,162,0.5,TRUE)-BINOMDIST(87,162,0.5,TRUE)))*$C$2*($B$1^(LEFT(DH$4,4)*1-LEFT($BA$4,4)*1))*(37.75+CV72))</f>
        <v>0</v>
      </c>
      <c r="DI72" s="96">
        <f>MAX(0,(IF(CW72&gt;0,(CW72-ROUNDDOWN(CW72,1))/0.1*LOOKUP(ROUNDUP(CW72+81.1,1),CB!$A:$A,CB!$C:$C)+(1-(CW72-ROUNDDOWN(CW72,1))/0.1)*LOOKUP(ROUNDDOWN(CW72+81.1,1),CB!$A:$A,CB!$C:$C),(CW72-ROUNDDOWN(CW72-0.1,1))/0.1*LOOKUP(ROUNDUP(CW72+81.1,1),CB!$A:$A,CB!$C:$C)+(1-(CW72-ROUNDDOWN(CW72-0.1,1))/0.1)*LOOKUP(ROUNDDOWN(CW72+81.1,1),CB!$A:$A,CB!$C:$C))-LOOKUP(81.1,CB!$A:$A,CB!$C:$C))/(1-(BINOMDIST(97,162,0.5,TRUE)-BINOMDIST(87,162,0.5,TRUE)))*$C$2*($B$1^(LEFT(DI$4,4)*1-LEFT($BA$4,4)*1))*(37.75+CW72))</f>
        <v>0</v>
      </c>
      <c r="DJ72" s="90">
        <f t="shared" si="188"/>
        <v>0</v>
      </c>
      <c r="DK72" s="132"/>
      <c r="DL72" s="132">
        <f t="shared" si="189"/>
        <v>2.344343895774764</v>
      </c>
      <c r="DM72" s="132">
        <f t="shared" si="190"/>
        <v>4.0294007110391892</v>
      </c>
      <c r="DN72" s="132">
        <f t="shared" si="191"/>
        <v>4.8974496232860671</v>
      </c>
      <c r="DO72" s="132">
        <f t="shared" si="192"/>
        <v>5.7276415549507833</v>
      </c>
      <c r="DP72" s="132">
        <f t="shared" si="193"/>
        <v>6.5752654625871898</v>
      </c>
      <c r="DQ72" s="132">
        <f t="shared" si="194"/>
        <v>7.4396473770639577</v>
      </c>
      <c r="DR72" s="132">
        <f t="shared" si="195"/>
        <v>8.320005103431523</v>
      </c>
      <c r="DS72" s="132">
        <f t="shared" si="196"/>
        <v>9.215469365316677</v>
      </c>
      <c r="DT72" s="132">
        <f t="shared" si="197"/>
        <v>10.125105834979188</v>
      </c>
      <c r="DU72" s="132">
        <f t="shared" si="198"/>
        <v>11.047937048581334</v>
      </c>
      <c r="DV72" s="132"/>
      <c r="DW72" s="132"/>
      <c r="DX72" s="132"/>
      <c r="DY72" s="132"/>
      <c r="DZ72" s="132"/>
      <c r="EA72" s="132"/>
      <c r="EB72" s="132"/>
      <c r="EC72" s="132"/>
      <c r="ED72" s="132"/>
      <c r="EE72" s="132"/>
      <c r="ER72" s="132"/>
      <c r="ES72" s="132"/>
      <c r="ET72" s="132"/>
      <c r="EU72" s="132"/>
      <c r="EV72" s="132"/>
      <c r="EW72" s="132"/>
      <c r="EX72" s="132"/>
      <c r="EY72" s="132"/>
      <c r="EZ72" s="132"/>
      <c r="FA72" s="132"/>
      <c r="FB72" s="132"/>
      <c r="FC72" s="132"/>
    </row>
    <row r="73" spans="1:159" ht="12.75" customHeight="1" x14ac:dyDescent="0.2">
      <c r="A73">
        <v>460060</v>
      </c>
      <c r="B73" s="99" t="str">
        <f>INDEX([1]Bios!$O:$O,MATCH(A73,[1]Bios!$C:$C,0))</f>
        <v>Pennington, Cliff</v>
      </c>
      <c r="C73" s="92" t="s">
        <v>99</v>
      </c>
      <c r="D73" s="94">
        <f>LOOKUP(IF(INDEX([1]Bios!$M:$M,MATCH(A73,[1]Bios!$C:$C,0))="P",INDEX([1]Pitchers!$Q:$Q,MATCH(A73,[1]Pitchers!$A:$A,0)),INDEX([1]Hitters!$AV:$AV,MATCH(A73,[1]Hitters!$A:$A,0))),Positions!A:A,Positions!B:B)</f>
        <v>4</v>
      </c>
      <c r="E73" s="137">
        <v>2</v>
      </c>
      <c r="F73" s="138">
        <f t="shared" si="135"/>
        <v>4.9473125345614104</v>
      </c>
      <c r="G73" s="138">
        <v>3.75</v>
      </c>
      <c r="H73" s="94"/>
      <c r="I73" s="93">
        <f>6</f>
        <v>6</v>
      </c>
      <c r="J73" s="93">
        <f>6</f>
        <v>6</v>
      </c>
      <c r="K73" s="94">
        <f>MIN(IF(D73&gt;1,INDEX([1]Hitters!$DA:$DA,MATCH(A73,[1]Hitters!$A:$A,0)),INDEX([1]Pitchers!$DA:$DA,MATCH(A73,[1]Pitchers!$A:$A,0))),J73)</f>
        <v>4.668333333333333</v>
      </c>
      <c r="L73" s="94">
        <f t="shared" si="136"/>
        <v>4</v>
      </c>
      <c r="M73" s="95">
        <f>IF(D73&gt;1,INDEX([1]Hitters!$CV:$CV,MATCH($A73,[1]Hitters!$A:$A,0)),INDEX([1]Pitchers!$CP:$CP,MATCH($A73,[1]Pitchers!$A:$A,0)))</f>
        <v>32.041666666666664</v>
      </c>
      <c r="N73" s="90">
        <f t="shared" si="137"/>
        <v>1.0832827693650846</v>
      </c>
      <c r="O73" s="97">
        <f>IF($D73&gt;1,INDEX([1]Hitters!$AF:$AF,MATCH($A73,[1]Hitters!$A:$A,0)),INDEX([1]Pitchers!$AJ:$AJ,MATCH($A73,[1]Pitchers!$A:$A,0))*IF(OR(AND($D73=0,INDEX([1]Pitchers!$Q:$Q,MATCH($A73,[1]Pitchers!$A:$A,0))="R"),AND($D73=1,INDEX([1]Pitchers!$Q:$Q,MATCH($A73,[1]Pitchers!$A:$A,0))="S")),1,IF($D73=0,0.83+(1-INDEX([1]Pitchers!$BE:$BE,MATCH($A73,[1]Pitchers!$A:$A,0)))/8,1/(0.83+(1-INDEX([1]Pitchers!$BE:$BE,MATCH($A73,[1]Pitchers!$A:$A,0)))/8))))</f>
        <v>0.23416142359838002</v>
      </c>
      <c r="P73" s="97">
        <f>IF($D73&gt;1,O73+(LOOKUP(ROUNDDOWN($M73+RIGHT(P$4,4)*1-2016,0),Age!$A:$A,Age!$C:$C)*(1-($M73+RIGHT(P$4,4)*1-2016-ROUNDDOWN($M73+RIGHT(P$4,4)*1-2016,0)))+LOOKUP(ROUNDUP($M73+RIGHT(P$4,4)*1-2016,0),Age!$A:$A,Age!$C:$C)*(($M73+RIGHT(P$4,4)*1-2016-ROUNDDOWN($M73+RIGHT(P$4,4)*1-2016,0))))*IF($M73+RIGHT(P$4,4)*1-2016&gt;27,1,INDEX([1]Hitters!$BG:$BG,MATCH($A73,[1]Hitters!$A:$A,0))),O73*(1-(1-(LOOKUP(ROUNDDOWN($M73+RIGHT(P$4,4)*1-2016,0),Age!$A:$A,Age!$L:$L)*(1-($M73+RIGHT(P$4,4)*1-2016-ROUNDDOWN($M73+RIGHT(P$4,4)*1-2016,0)))+LOOKUP(ROUNDUP($M73+RIGHT(P$4,4)*1-2016,0),Age!$A:$A,Age!$L:$L)*(($M73+RIGHT(P$4,4)*1-2016-ROUNDDOWN($M73+RIGHT(P$4,4)*1-2016,0)))))*IF($M73+RIGHT(P$4,4)*1-2016&gt;27,1,INDEX([1]Pitchers!$BE:$BE,MATCH($A73,[1]Pitchers!$A:$A,0)))))</f>
        <v>0.22861559026504685</v>
      </c>
      <c r="Q73" s="97">
        <f>IF($D73&gt;1,P73+(LOOKUP(ROUNDDOWN($M73+RIGHT(Q$4,4)*1-2016,0),Age!$A:$A,Age!$C:$C)*(1-($M73+RIGHT(Q$4,4)*1-2016-ROUNDDOWN($M73+RIGHT(Q$4,4)*1-2016,0)))+LOOKUP(ROUNDUP($M73+RIGHT(Q$4,4)*1-2016,0),Age!$A:$A,Age!$C:$C)*(($M73+RIGHT(Q$4,4)*1-2016-ROUNDDOWN($M73+RIGHT(Q$4,4)*1-2016,0))))*IF($M73+RIGHT(Q$4,4)*1-2016&gt;27,1,INDEX([1]Hitters!$BG:$BG,MATCH($A73,[1]Hitters!$A:$A,0))),P73*(1-(1-(LOOKUP(ROUNDDOWN($M73+RIGHT(Q$4,4)*1-2016,0),Age!$A:$A,Age!$L:$L)*(1-($M73+RIGHT(Q$4,4)*1-2016-ROUNDDOWN($M73+RIGHT(Q$4,4)*1-2016,0)))+LOOKUP(ROUNDUP($M73+RIGHT(Q$4,4)*1-2016,0),Age!$A:$A,Age!$L:$L)*(($M73+RIGHT(Q$4,4)*1-2016-ROUNDDOWN($M73+RIGHT(Q$4,4)*1-2016,0)))))*IF($M73+RIGHT(Q$4,4)*1-2016&gt;27,1,INDEX([1]Pitchers!$BE:$BE,MATCH($A73,[1]Pitchers!$A:$A,0)))))</f>
        <v>0.2219697569317137</v>
      </c>
      <c r="R73" s="97">
        <f>IF($D73&gt;1,Q73+(LOOKUP(ROUNDDOWN($M73+RIGHT(R$4,4)*1-2016,0),Age!$A:$A,Age!$C:$C)*(1-($M73+RIGHT(R$4,4)*1-2016-ROUNDDOWN($M73+RIGHT(R$4,4)*1-2016,0)))+LOOKUP(ROUNDUP($M73+RIGHT(R$4,4)*1-2016,0),Age!$A:$A,Age!$C:$C)*(($M73+RIGHT(R$4,4)*1-2016-ROUNDDOWN($M73+RIGHT(R$4,4)*1-2016,0))))*IF($M73+RIGHT(R$4,4)*1-2016&gt;27,1,INDEX([1]Hitters!$BG:$BG,MATCH($A73,[1]Hitters!$A:$A,0))),Q73*(1-(1-(LOOKUP(ROUNDDOWN($M73+RIGHT(R$4,4)*1-2016,0),Age!$A:$A,Age!$L:$L)*(1-($M73+RIGHT(R$4,4)*1-2016-ROUNDDOWN($M73+RIGHT(R$4,4)*1-2016,0)))+LOOKUP(ROUNDUP($M73+RIGHT(R$4,4)*1-2016,0),Age!$A:$A,Age!$L:$L)*(($M73+RIGHT(R$4,4)*1-2016-ROUNDDOWN($M73+RIGHT(R$4,4)*1-2016,0)))))*IF($M73+RIGHT(R$4,4)*1-2016&gt;27,1,INDEX([1]Pitchers!$BE:$BE,MATCH($A73,[1]Pitchers!$A:$A,0)))))</f>
        <v>0.21422392359838052</v>
      </c>
      <c r="S73" s="97">
        <f>IF($D73&gt;1,R73+(LOOKUP(ROUNDDOWN($M73+RIGHT(S$4,4)*1-2016,0),Age!$A:$A,Age!$C:$C)*(1-($M73+RIGHT(S$4,4)*1-2016-ROUNDDOWN($M73+RIGHT(S$4,4)*1-2016,0)))+LOOKUP(ROUNDUP($M73+RIGHT(S$4,4)*1-2016,0),Age!$A:$A,Age!$C:$C)*(($M73+RIGHT(S$4,4)*1-2016-ROUNDDOWN($M73+RIGHT(S$4,4)*1-2016,0))))*IF($M73+RIGHT(S$4,4)*1-2016&gt;27,1,INDEX([1]Hitters!$BG:$BG,MATCH($A73,[1]Hitters!$A:$A,0))),R73*(1-(1-(LOOKUP(ROUNDDOWN($M73+RIGHT(S$4,4)*1-2016,0),Age!$A:$A,Age!$L:$L)*(1-($M73+RIGHT(S$4,4)*1-2016-ROUNDDOWN($M73+RIGHT(S$4,4)*1-2016,0)))+LOOKUP(ROUNDUP($M73+RIGHT(S$4,4)*1-2016,0),Age!$A:$A,Age!$L:$L)*(($M73+RIGHT(S$4,4)*1-2016-ROUNDDOWN($M73+RIGHT(S$4,4)*1-2016,0)))))*IF($M73+RIGHT(S$4,4)*1-2016&gt;27,1,INDEX([1]Pitchers!$BE:$BE,MATCH($A73,[1]Pitchers!$A:$A,0)))))</f>
        <v>0.20542392359838052</v>
      </c>
      <c r="T73" s="97">
        <f>IF($D73&gt;1,S73+(LOOKUP(ROUNDDOWN($M73+RIGHT(T$4,4)*1-2016,0),Age!$A:$A,Age!$C:$C)*(1-($M73+RIGHT(T$4,4)*1-2016-ROUNDDOWN($M73+RIGHT(T$4,4)*1-2016,0)))+LOOKUP(ROUNDUP($M73+RIGHT(T$4,4)*1-2016,0),Age!$A:$A,Age!$C:$C)*(($M73+RIGHT(T$4,4)*1-2016-ROUNDDOWN($M73+RIGHT(T$4,4)*1-2016,0))))*IF($M73+RIGHT(T$4,4)*1-2016&gt;27,1,INDEX([1]Hitters!$BG:$BG,MATCH($A73,[1]Hitters!$A:$A,0))),S73*(1-(1-(LOOKUP(ROUNDDOWN($M73+RIGHT(T$4,4)*1-2016,0),Age!$A:$A,Age!$L:$L)*(1-($M73+RIGHT(T$4,4)*1-2016-ROUNDDOWN($M73+RIGHT(T$4,4)*1-2016,0)))+LOOKUP(ROUNDUP($M73+RIGHT(T$4,4)*1-2016,0),Age!$A:$A,Age!$L:$L)*(($M73+RIGHT(T$4,4)*1-2016-ROUNDDOWN($M73+RIGHT(T$4,4)*1-2016,0)))))*IF($M73+RIGHT(T$4,4)*1-2016&gt;27,1,INDEX([1]Pitchers!$BE:$BE,MATCH($A73,[1]Pitchers!$A:$A,0)))))</f>
        <v>0.19662392359838052</v>
      </c>
      <c r="U73" s="97">
        <f>IF($D73&gt;1,T73+(LOOKUP(ROUNDDOWN($M73+RIGHT(U$4,4)*1-2016,0),Age!$A:$A,Age!$C:$C)*(1-($M73+RIGHT(U$4,4)*1-2016-ROUNDDOWN($M73+RIGHT(U$4,4)*1-2016,0)))+LOOKUP(ROUNDUP($M73+RIGHT(U$4,4)*1-2016,0),Age!$A:$A,Age!$C:$C)*(($M73+RIGHT(U$4,4)*1-2016-ROUNDDOWN($M73+RIGHT(U$4,4)*1-2016,0))))*IF($M73+RIGHT(U$4,4)*1-2016&gt;27,1,INDEX([1]Hitters!$BG:$BG,MATCH($A73,[1]Hitters!$A:$A,0))),T73*(1-(1-(LOOKUP(ROUNDDOWN($M73+RIGHT(U$4,4)*1-2016,0),Age!$A:$A,Age!$L:$L)*(1-($M73+RIGHT(U$4,4)*1-2016-ROUNDDOWN($M73+RIGHT(U$4,4)*1-2016,0)))+LOOKUP(ROUNDUP($M73+RIGHT(U$4,4)*1-2016,0),Age!$A:$A,Age!$L:$L)*(($M73+RIGHT(U$4,4)*1-2016-ROUNDDOWN($M73+RIGHT(U$4,4)*1-2016,0)))))*IF($M73+RIGHT(U$4,4)*1-2016&gt;27,1,INDEX([1]Pitchers!$BE:$BE,MATCH($A73,[1]Pitchers!$A:$A,0)))))</f>
        <v>0.18782392359838052</v>
      </c>
      <c r="V73" s="97">
        <f>IF($D73&gt;1,U73+(LOOKUP(ROUNDDOWN($M73+RIGHT(V$4,4)*1-2016,0),Age!$A:$A,Age!$C:$C)*(1-($M73+RIGHT(V$4,4)*1-2016-ROUNDDOWN($M73+RIGHT(V$4,4)*1-2016,0)))+LOOKUP(ROUNDUP($M73+RIGHT(V$4,4)*1-2016,0),Age!$A:$A,Age!$C:$C)*(($M73+RIGHT(V$4,4)*1-2016-ROUNDDOWN($M73+RIGHT(V$4,4)*1-2016,0))))*IF($M73+RIGHT(V$4,4)*1-2016&gt;27,1,INDEX([1]Hitters!$BG:$BG,MATCH($A73,[1]Hitters!$A:$A,0))),U73*(1-(1-(LOOKUP(ROUNDDOWN($M73+RIGHT(V$4,4)*1-2016,0),Age!$A:$A,Age!$L:$L)*(1-($M73+RIGHT(V$4,4)*1-2016-ROUNDDOWN($M73+RIGHT(V$4,4)*1-2016,0)))+LOOKUP(ROUNDUP($M73+RIGHT(V$4,4)*1-2016,0),Age!$A:$A,Age!$L:$L)*(($M73+RIGHT(V$4,4)*1-2016-ROUNDDOWN($M73+RIGHT(V$4,4)*1-2016,0)))))*IF($M73+RIGHT(V$4,4)*1-2016&gt;27,1,INDEX([1]Pitchers!$BE:$BE,MATCH($A73,[1]Pitchers!$A:$A,0)))))</f>
        <v>0.17902392359838051</v>
      </c>
      <c r="W73" s="97">
        <f>IF($D73&gt;1,V73+(LOOKUP(ROUNDDOWN($M73+RIGHT(W$4,4)*1-2016,0),Age!$A:$A,Age!$C:$C)*(1-($M73+RIGHT(W$4,4)*1-2016-ROUNDDOWN($M73+RIGHT(W$4,4)*1-2016,0)))+LOOKUP(ROUNDUP($M73+RIGHT(W$4,4)*1-2016,0),Age!$A:$A,Age!$C:$C)*(($M73+RIGHT(W$4,4)*1-2016-ROUNDDOWN($M73+RIGHT(W$4,4)*1-2016,0))))*IF($M73+RIGHT(W$4,4)*1-2016&gt;27,1,INDEX([1]Hitters!$BG:$BG,MATCH($A73,[1]Hitters!$A:$A,0))),V73*(1-(1-(LOOKUP(ROUNDDOWN($M73+RIGHT(W$4,4)*1-2016,0),Age!$A:$A,Age!$L:$L)*(1-($M73+RIGHT(W$4,4)*1-2016-ROUNDDOWN($M73+RIGHT(W$4,4)*1-2016,0)))+LOOKUP(ROUNDUP($M73+RIGHT(W$4,4)*1-2016,0),Age!$A:$A,Age!$L:$L)*(($M73+RIGHT(W$4,4)*1-2016-ROUNDDOWN($M73+RIGHT(W$4,4)*1-2016,0)))))*IF($M73+RIGHT(W$4,4)*1-2016&gt;27,1,INDEX([1]Pitchers!$BE:$BE,MATCH($A73,[1]Pitchers!$A:$A,0)))))</f>
        <v>0.17022392359838051</v>
      </c>
      <c r="X73" s="97">
        <f>IF($D73&gt;1,W73+(LOOKUP(ROUNDDOWN($M73+RIGHT(X$4,4)*1-2016,0),Age!$A:$A,Age!$C:$C)*(1-($M73+RIGHT(X$4,4)*1-2016-ROUNDDOWN($M73+RIGHT(X$4,4)*1-2016,0)))+LOOKUP(ROUNDUP($M73+RIGHT(X$4,4)*1-2016,0),Age!$A:$A,Age!$C:$C)*(($M73+RIGHT(X$4,4)*1-2016-ROUNDDOWN($M73+RIGHT(X$4,4)*1-2016,0))))*IF($M73+RIGHT(X$4,4)*1-2016&gt;27,1,INDEX([1]Hitters!$BG:$BG,MATCH($A73,[1]Hitters!$A:$A,0))),W73*(1-(1-(LOOKUP(ROUNDDOWN($M73+RIGHT(X$4,4)*1-2016,0),Age!$A:$A,Age!$L:$L)*(1-($M73+RIGHT(X$4,4)*1-2016-ROUNDDOWN($M73+RIGHT(X$4,4)*1-2016,0)))+LOOKUP(ROUNDUP($M73+RIGHT(X$4,4)*1-2016,0),Age!$A:$A,Age!$L:$L)*(($M73+RIGHT(X$4,4)*1-2016-ROUNDDOWN($M73+RIGHT(X$4,4)*1-2016,0)))))*IF($M73+RIGHT(X$4,4)*1-2016&gt;27,1,INDEX([1]Pitchers!$BE:$BE,MATCH($A73,[1]Pitchers!$A:$A,0)))))</f>
        <v>0.16142392359838051</v>
      </c>
      <c r="Y73" s="97">
        <f>IF($D73&gt;1,X73+(LOOKUP(ROUNDDOWN($M73+RIGHT(Y$4,4)*1-2016,0),Age!$A:$A,Age!$C:$C)*(1-($M73+RIGHT(Y$4,4)*1-2016-ROUNDDOWN($M73+RIGHT(Y$4,4)*1-2016,0)))+LOOKUP(ROUNDUP($M73+RIGHT(Y$4,4)*1-2016,0),Age!$A:$A,Age!$C:$C)*(($M73+RIGHT(Y$4,4)*1-2016-ROUNDDOWN($M73+RIGHT(Y$4,4)*1-2016,0))))*IF($M73+RIGHT(Y$4,4)*1-2016&gt;27,1,INDEX([1]Hitters!$BG:$BG,MATCH($A73,[1]Hitters!$A:$A,0))),X73*(1-(1-(LOOKUP(ROUNDDOWN($M73+RIGHT(Y$4,4)*1-2016,0),Age!$A:$A,Age!$L:$L)*(1-($M73+RIGHT(Y$4,4)*1-2016-ROUNDDOWN($M73+RIGHT(Y$4,4)*1-2016,0)))+LOOKUP(ROUNDUP($M73+RIGHT(Y$4,4)*1-2016,0),Age!$A:$A,Age!$L:$L)*(($M73+RIGHT(Y$4,4)*1-2016-ROUNDDOWN($M73+RIGHT(Y$4,4)*1-2016,0)))))*IF($M73+RIGHT(Y$4,4)*1-2016&gt;27,1,INDEX([1]Pitchers!$BE:$BE,MATCH($A73,[1]Pitchers!$A:$A,0)))))</f>
        <v>0.15262392359838051</v>
      </c>
      <c r="Z73" s="97">
        <f>IF($D73&gt;1,Y73+(LOOKUP(ROUNDDOWN($M73+RIGHT(Z$4,4)*1-2016,0),Age!$A:$A,Age!$C:$C)*(1-($M73+RIGHT(Z$4,4)*1-2016-ROUNDDOWN($M73+RIGHT(Z$4,4)*1-2016,0)))+LOOKUP(ROUNDUP($M73+RIGHT(Z$4,4)*1-2016,0),Age!$A:$A,Age!$C:$C)*(($M73+RIGHT(Z$4,4)*1-2016-ROUNDDOWN($M73+RIGHT(Z$4,4)*1-2016,0))))*IF($M73+RIGHT(Z$4,4)*1-2016&gt;27,1,INDEX([1]Hitters!$BG:$BG,MATCH($A73,[1]Hitters!$A:$A,0))),Y73*(1-(1-(LOOKUP(ROUNDDOWN($M73+RIGHT(Z$4,4)*1-2016,0),Age!$A:$A,Age!$L:$L)*(1-($M73+RIGHT(Z$4,4)*1-2016-ROUNDDOWN($M73+RIGHT(Z$4,4)*1-2016,0)))+LOOKUP(ROUNDUP($M73+RIGHT(Z$4,4)*1-2016,0),Age!$A:$A,Age!$L:$L)*(($M73+RIGHT(Z$4,4)*1-2016-ROUNDDOWN($M73+RIGHT(Z$4,4)*1-2016,0)))))*IF($M73+RIGHT(Z$4,4)*1-2016&gt;27,1,INDEX([1]Pitchers!$BE:$BE,MATCH($A73,[1]Pitchers!$A:$A,0)))))</f>
        <v>0.1438239235983805</v>
      </c>
      <c r="AA73" s="96">
        <f>IF($D73=0,0,IF($D73=1,INDEX([1]Pitchers!$FK:$FK,MATCH($A73,[1]Pitchers!$A:$A,0)),MAX(-16,IF($D73=10,-16,IF($D73&lt;2,0,INDEX([1]Hitters!$AZ:$AZ,MATCH($A73,[1]Hitters!$A:$A,0)))))))</f>
        <v>7.2031783473918063</v>
      </c>
      <c r="AB73" s="96">
        <f>IF($D73=0,0,IF($D73=1,INDEX([1]Pitchers!$FK:$FK,MATCH($A73,[1]Pitchers!$A:$A,0)),MAX(-16,IF($D73=2,AA73-MIN(0.75,0.25*(RIGHT(AB$4,4)*1-(RIGHT($AD$4,4)*1)+0.25)*(1-MIN(0.75,INDEX([1]Hitters!$CF:$CF,MATCH($A73,[1]Hitters!$A:$A,0)))/0.75*1)+INDEX([1]Hitters!$CF:$CF,MATCH($A73,[1]Hitters!$A:$A,0)))/0.75*1,IF($D73&gt;6,(AA73-MIN(0.75,0.25*(RIGHT(AB$4,4)*1-(RIGHT($AD$4,4)*1)+0.25)*(1-MIN(0.75,INDEX([1]Hitters!$CF:$CF,MATCH($A73,[1]Hitters!$A:$A,0)))/0.75*1)+INDEX([1]Hitters!$CF:$CF,MATCH($A73,[1]Hitters!$A:$A,0)))/0.75*($M73+RIGHT(AB$4,4)*1-RIGHT($AA$4,4)*1+10)*0.05),IF($D73=3,(AA73-MIN(0.75,0.25*(RIGHT(AB$4,4)*1-(RIGHT($AD$4,4)*1)+0.25)*(1-MIN(0.75,INDEX([1]Hitters!$CF:$CF,MATCH($A73,[1]Hitters!$A:$A,0)))/0.75*1)+INDEX([1]Hitters!$CF:$CF,MATCH($A73,[1]Hitters!$A:$A,0)))/0.75*($M73+RIGHT(AB$4,4)*1-RIGHT($AA$4,4)*1-27)*0.1),(AA73-MIN(0.75,0.25*(RIGHT(AB$4,4)*1-(RIGHT($AD$4,4)*1)+0.25)*(1-MIN(0.75,INDEX([1]Hitters!$CF:$CF,MATCH($A73,[1]Hitters!$A:$A,0)))/0.75*1)+INDEX([1]Hitters!$CF:$CF,MATCH($A73,[1]Hitters!$A:$A,0)))/0.75*($M73+RIGHT(AB$4,4)*1-RIGHT($AA$4,4)*1-20)*0.094)))))))</f>
        <v>5.977261680725154</v>
      </c>
      <c r="AC73" s="96">
        <f>IF($D73=0,0,IF($D73=1,INDEX([1]Pitchers!$FK:$FK,MATCH($A73,[1]Pitchers!$A:$A,0)),MAX(-16,IF($D73=2,AB73-MIN(0.75,0.25*(RIGHT(AC$4,4)*1-(RIGHT($AD$4,4)*1)+0.25)*(1-MIN(0.75,INDEX([1]Hitters!$CF:$CF,MATCH($A73,[1]Hitters!$A:$A,0)))/0.75*1)+INDEX([1]Hitters!$CF:$CF,MATCH($A73,[1]Hitters!$A:$A,0)))/0.75*1,IF($D73&gt;6,(AB73-MIN(0.75,0.25*(RIGHT(AC$4,4)*1-(RIGHT($AD$4,4)*1)+0.25)*(1-MIN(0.75,INDEX([1]Hitters!$CF:$CF,MATCH($A73,[1]Hitters!$A:$A,0)))/0.75*1)+INDEX([1]Hitters!$CF:$CF,MATCH($A73,[1]Hitters!$A:$A,0)))/0.75*($M73+RIGHT(AC$4,4)*1-RIGHT($AA$4,4)*1+10)*0.05),IF($D73=3,(AB73-MIN(0.75,0.25*(RIGHT(AC$4,4)*1-(RIGHT($AD$4,4)*1)+0.25)*(1-MIN(0.75,INDEX([1]Hitters!$CF:$CF,MATCH($A73,[1]Hitters!$A:$A,0)))/0.75*1)+INDEX([1]Hitters!$CF:$CF,MATCH($A73,[1]Hitters!$A:$A,0)))/0.75*($M73+RIGHT(AC$4,4)*1-RIGHT($AA$4,4)*1-27)*0.1),(AB73-MIN(0.75,0.25*(RIGHT(AC$4,4)*1-(RIGHT($AD$4,4)*1)+0.25)*(1-MIN(0.75,INDEX([1]Hitters!$CF:$CF,MATCH($A73,[1]Hitters!$A:$A,0)))/0.75*1)+INDEX([1]Hitters!$CF:$CF,MATCH($A73,[1]Hitters!$A:$A,0)))/0.75*($M73+RIGHT(AC$4,4)*1-RIGHT($AA$4,4)*1-20)*0.094)))))))</f>
        <v>4.6573450140585013</v>
      </c>
      <c r="AD73" s="96">
        <f>IF($D73=0,0,IF($D73=1,INDEX([1]Pitchers!$FK:$FK,MATCH($A73,[1]Pitchers!$A:$A,0)),MAX(-16,IF($D73=2,AC73-MIN(0.75,0.25*(RIGHT(AD$4,4)*1-(RIGHT($AD$4,4)*1)+0.25)*(1-MIN(0.75,INDEX([1]Hitters!$CF:$CF,MATCH($A73,[1]Hitters!$A:$A,0)))/0.75*1)+INDEX([1]Hitters!$CF:$CF,MATCH($A73,[1]Hitters!$A:$A,0)))/0.75*1,IF($D73&gt;6,(AC73-MIN(0.75,0.25*(RIGHT(AD$4,4)*1-(RIGHT($AD$4,4)*1)+0.25)*(1-MIN(0.75,INDEX([1]Hitters!$CF:$CF,MATCH($A73,[1]Hitters!$A:$A,0)))/0.75*1)+INDEX([1]Hitters!$CF:$CF,MATCH($A73,[1]Hitters!$A:$A,0)))/0.75*($M73+RIGHT(AD$4,4)*1-RIGHT($AA$4,4)*1+10)*0.05),IF($D73=3,(AC73-MIN(0.75,0.25*(RIGHT(AD$4,4)*1-(RIGHT($AD$4,4)*1)+0.25)*(1-MIN(0.75,INDEX([1]Hitters!$CF:$CF,MATCH($A73,[1]Hitters!$A:$A,0)))/0.75*1)+INDEX([1]Hitters!$CF:$CF,MATCH($A73,[1]Hitters!$A:$A,0)))/0.75*($M73+RIGHT(AD$4,4)*1-RIGHT($AA$4,4)*1-27)*0.1),(AC73-MIN(0.75,0.25*(RIGHT(AD$4,4)*1-(RIGHT($AD$4,4)*1)+0.25)*(1-MIN(0.75,INDEX([1]Hitters!$CF:$CF,MATCH($A73,[1]Hitters!$A:$A,0)))/0.75*1)+INDEX([1]Hitters!$CF:$CF,MATCH($A73,[1]Hitters!$A:$A,0)))/0.75*($M73+RIGHT(AD$4,4)*1-RIGHT($AA$4,4)*1-20)*0.094)))))))</f>
        <v>3.2434283473918488</v>
      </c>
      <c r="AE73" s="96">
        <f>IF($D73=0,0,IF($D73=1,INDEX([1]Pitchers!$FK:$FK,MATCH($A73,[1]Pitchers!$A:$A,0)),MAX(-16,IF($D73=2,AD73-MIN(0.75,0.25*(RIGHT(AE$4,4)*1-(RIGHT($AD$4,4)*1)+0.25)*(1-MIN(0.75,INDEX([1]Hitters!$CF:$CF,MATCH($A73,[1]Hitters!$A:$A,0)))/0.75*1)+INDEX([1]Hitters!$CF:$CF,MATCH($A73,[1]Hitters!$A:$A,0)))/0.75*1,IF($D73&gt;6,(AD73-MIN(0.75,0.25*(RIGHT(AE$4,4)*1-(RIGHT($AD$4,4)*1)+0.25)*(1-MIN(0.75,INDEX([1]Hitters!$CF:$CF,MATCH($A73,[1]Hitters!$A:$A,0)))/0.75*1)+INDEX([1]Hitters!$CF:$CF,MATCH($A73,[1]Hitters!$A:$A,0)))/0.75*($M73+RIGHT(AE$4,4)*1-RIGHT($AA$4,4)*1+10)*0.05),IF($D73=3,(AD73-MIN(0.75,0.25*(RIGHT(AE$4,4)*1-(RIGHT($AD$4,4)*1)+0.25)*(1-MIN(0.75,INDEX([1]Hitters!$CF:$CF,MATCH($A73,[1]Hitters!$A:$A,0)))/0.75*1)+INDEX([1]Hitters!$CF:$CF,MATCH($A73,[1]Hitters!$A:$A,0)))/0.75*($M73+RIGHT(AE$4,4)*1-RIGHT($AA$4,4)*1-27)*0.1),(AD73-MIN(0.75,0.25*(RIGHT(AE$4,4)*1-(RIGHT($AD$4,4)*1)+0.25)*(1-MIN(0.75,INDEX([1]Hitters!$CF:$CF,MATCH($A73,[1]Hitters!$A:$A,0)))/0.75*1)+INDEX([1]Hitters!$CF:$CF,MATCH($A73,[1]Hitters!$A:$A,0)))/0.75*($M73+RIGHT(AE$4,4)*1-RIGHT($AA$4,4)*1-20)*0.094)))))))</f>
        <v>1.7355116807251965</v>
      </c>
      <c r="AF73" s="96">
        <f>IF($D73=0,0,IF($D73=1,INDEX([1]Pitchers!$FK:$FK,MATCH($A73,[1]Pitchers!$A:$A,0)),MAX(-16,IF($D73=2,AE73-MIN(0.75,0.25*(RIGHT(AF$4,4)*1-(RIGHT($AD$4,4)*1)+0.25)*(1-MIN(0.75,INDEX([1]Hitters!$CF:$CF,MATCH($A73,[1]Hitters!$A:$A,0)))/0.75*1)+INDEX([1]Hitters!$CF:$CF,MATCH($A73,[1]Hitters!$A:$A,0)))/0.75*1,IF($D73&gt;6,(AE73-MIN(0.75,0.25*(RIGHT(AF$4,4)*1-(RIGHT($AD$4,4)*1)+0.25)*(1-MIN(0.75,INDEX([1]Hitters!$CF:$CF,MATCH($A73,[1]Hitters!$A:$A,0)))/0.75*1)+INDEX([1]Hitters!$CF:$CF,MATCH($A73,[1]Hitters!$A:$A,0)))/0.75*($M73+RIGHT(AF$4,4)*1-RIGHT($AA$4,4)*1+10)*0.05),IF($D73=3,(AE73-MIN(0.75,0.25*(RIGHT(AF$4,4)*1-(RIGHT($AD$4,4)*1)+0.25)*(1-MIN(0.75,INDEX([1]Hitters!$CF:$CF,MATCH($A73,[1]Hitters!$A:$A,0)))/0.75*1)+INDEX([1]Hitters!$CF:$CF,MATCH($A73,[1]Hitters!$A:$A,0)))/0.75*($M73+RIGHT(AF$4,4)*1-RIGHT($AA$4,4)*1-27)*0.1),(AE73-MIN(0.75,0.25*(RIGHT(AF$4,4)*1-(RIGHT($AD$4,4)*1)+0.25)*(1-MIN(0.75,INDEX([1]Hitters!$CF:$CF,MATCH($A73,[1]Hitters!$A:$A,0)))/0.75*1)+INDEX([1]Hitters!$CF:$CF,MATCH($A73,[1]Hitters!$A:$A,0)))/0.75*($M73+RIGHT(AF$4,4)*1-RIGHT($AA$4,4)*1-20)*0.094)))))))</f>
        <v>0.13359501405854401</v>
      </c>
      <c r="AG73" s="96">
        <f>IF($D73=0,0,IF($D73=1,INDEX([1]Pitchers!$FK:$FK,MATCH($A73,[1]Pitchers!$A:$A,0)),MAX(-16,IF($D73=2,AF73-MIN(0.75,0.25*(RIGHT(AG$4,4)*1-(RIGHT($AD$4,4)*1)+0.25)*(1-MIN(0.75,INDEX([1]Hitters!$CF:$CF,MATCH($A73,[1]Hitters!$A:$A,0)))/0.75*1)+INDEX([1]Hitters!$CF:$CF,MATCH($A73,[1]Hitters!$A:$A,0)))/0.75*1,IF($D73&gt;6,(AF73-MIN(0.75,0.25*(RIGHT(AG$4,4)*1-(RIGHT($AD$4,4)*1)+0.25)*(1-MIN(0.75,INDEX([1]Hitters!$CF:$CF,MATCH($A73,[1]Hitters!$A:$A,0)))/0.75*1)+INDEX([1]Hitters!$CF:$CF,MATCH($A73,[1]Hitters!$A:$A,0)))/0.75*($M73+RIGHT(AG$4,4)*1-RIGHT($AA$4,4)*1+10)*0.05),IF($D73=3,(AF73-MIN(0.75,0.25*(RIGHT(AG$4,4)*1-(RIGHT($AD$4,4)*1)+0.25)*(1-MIN(0.75,INDEX([1]Hitters!$CF:$CF,MATCH($A73,[1]Hitters!$A:$A,0)))/0.75*1)+INDEX([1]Hitters!$CF:$CF,MATCH($A73,[1]Hitters!$A:$A,0)))/0.75*($M73+RIGHT(AG$4,4)*1-RIGHT($AA$4,4)*1-27)*0.1),(AF73-MIN(0.75,0.25*(RIGHT(AG$4,4)*1-(RIGHT($AD$4,4)*1)+0.25)*(1-MIN(0.75,INDEX([1]Hitters!$CF:$CF,MATCH($A73,[1]Hitters!$A:$A,0)))/0.75*1)+INDEX([1]Hitters!$CF:$CF,MATCH($A73,[1]Hitters!$A:$A,0)))/0.75*($M73+RIGHT(AG$4,4)*1-RIGHT($AA$4,4)*1-20)*0.094)))))))</f>
        <v>-1.5623216526081085</v>
      </c>
      <c r="AH73" s="96">
        <f>IF($D73=0,0,IF($D73=1,INDEX([1]Pitchers!$FK:$FK,MATCH($A73,[1]Pitchers!$A:$A,0)),MAX(-16,IF($D73=2,AG73-MIN(0.75,0.25*(RIGHT(AH$4,4)*1-(RIGHT($AD$4,4)*1)+0.25)*(1-MIN(0.75,INDEX([1]Hitters!$CF:$CF,MATCH($A73,[1]Hitters!$A:$A,0)))/0.75*1)+INDEX([1]Hitters!$CF:$CF,MATCH($A73,[1]Hitters!$A:$A,0)))/0.75*1,IF($D73&gt;6,(AG73-MIN(0.75,0.25*(RIGHT(AH$4,4)*1-(RIGHT($AD$4,4)*1)+0.25)*(1-MIN(0.75,INDEX([1]Hitters!$CF:$CF,MATCH($A73,[1]Hitters!$A:$A,0)))/0.75*1)+INDEX([1]Hitters!$CF:$CF,MATCH($A73,[1]Hitters!$A:$A,0)))/0.75*($M73+RIGHT(AH$4,4)*1-RIGHT($AA$4,4)*1+10)*0.05),IF($D73=3,(AG73-MIN(0.75,0.25*(RIGHT(AH$4,4)*1-(RIGHT($AD$4,4)*1)+0.25)*(1-MIN(0.75,INDEX([1]Hitters!$CF:$CF,MATCH($A73,[1]Hitters!$A:$A,0)))/0.75*1)+INDEX([1]Hitters!$CF:$CF,MATCH($A73,[1]Hitters!$A:$A,0)))/0.75*($M73+RIGHT(AH$4,4)*1-RIGHT($AA$4,4)*1-27)*0.1),(AG73-MIN(0.75,0.25*(RIGHT(AH$4,4)*1-(RIGHT($AD$4,4)*1)+0.25)*(1-MIN(0.75,INDEX([1]Hitters!$CF:$CF,MATCH($A73,[1]Hitters!$A:$A,0)))/0.75*1)+INDEX([1]Hitters!$CF:$CF,MATCH($A73,[1]Hitters!$A:$A,0)))/0.75*($M73+RIGHT(AH$4,4)*1-RIGHT($AA$4,4)*1-20)*0.094)))))))</f>
        <v>-3.3522383192747611</v>
      </c>
      <c r="AI73" s="96">
        <f>IF($D73=0,0,IF($D73=1,INDEX([1]Pitchers!$FK:$FK,MATCH($A73,[1]Pitchers!$A:$A,0)),MAX(-16,IF($D73=2,AH73-MIN(0.75,0.25*(RIGHT(AI$4,4)*1-(RIGHT($AD$4,4)*1)+0.25)*(1-MIN(0.75,INDEX([1]Hitters!$CF:$CF,MATCH($A73,[1]Hitters!$A:$A,0)))/0.75*1)+INDEX([1]Hitters!$CF:$CF,MATCH($A73,[1]Hitters!$A:$A,0)))/0.75*1,IF($D73&gt;6,(AH73-MIN(0.75,0.25*(RIGHT(AI$4,4)*1-(RIGHT($AD$4,4)*1)+0.25)*(1-MIN(0.75,INDEX([1]Hitters!$CF:$CF,MATCH($A73,[1]Hitters!$A:$A,0)))/0.75*1)+INDEX([1]Hitters!$CF:$CF,MATCH($A73,[1]Hitters!$A:$A,0)))/0.75*($M73+RIGHT(AI$4,4)*1-RIGHT($AA$4,4)*1+10)*0.05),IF($D73=3,(AH73-MIN(0.75,0.25*(RIGHT(AI$4,4)*1-(RIGHT($AD$4,4)*1)+0.25)*(1-MIN(0.75,INDEX([1]Hitters!$CF:$CF,MATCH($A73,[1]Hitters!$A:$A,0)))/0.75*1)+INDEX([1]Hitters!$CF:$CF,MATCH($A73,[1]Hitters!$A:$A,0)))/0.75*($M73+RIGHT(AI$4,4)*1-RIGHT($AA$4,4)*1-27)*0.1),(AH73-MIN(0.75,0.25*(RIGHT(AI$4,4)*1-(RIGHT($AD$4,4)*1)+0.25)*(1-MIN(0.75,INDEX([1]Hitters!$CF:$CF,MATCH($A73,[1]Hitters!$A:$A,0)))/0.75*1)+INDEX([1]Hitters!$CF:$CF,MATCH($A73,[1]Hitters!$A:$A,0)))/0.75*($M73+RIGHT(AI$4,4)*1-RIGHT($AA$4,4)*1-20)*0.094)))))))</f>
        <v>-5.2361549859414138</v>
      </c>
      <c r="AJ73" s="96">
        <f>IF($D73=0,0,IF($D73=1,INDEX([1]Pitchers!$FK:$FK,MATCH($A73,[1]Pitchers!$A:$A,0)),MAX(-16,IF($D73=2,AI73-MIN(0.75,0.25*(RIGHT(AJ$4,4)*1-(RIGHT($AD$4,4)*1)+0.25)*(1-MIN(0.75,INDEX([1]Hitters!$CF:$CF,MATCH($A73,[1]Hitters!$A:$A,0)))/0.75*1)+INDEX([1]Hitters!$CF:$CF,MATCH($A73,[1]Hitters!$A:$A,0)))/0.75*1,IF($D73&gt;6,(AI73-MIN(0.75,0.25*(RIGHT(AJ$4,4)*1-(RIGHT($AD$4,4)*1)+0.25)*(1-MIN(0.75,INDEX([1]Hitters!$CF:$CF,MATCH($A73,[1]Hitters!$A:$A,0)))/0.75*1)+INDEX([1]Hitters!$CF:$CF,MATCH($A73,[1]Hitters!$A:$A,0)))/0.75*($M73+RIGHT(AJ$4,4)*1-RIGHT($AA$4,4)*1+10)*0.05),IF($D73=3,(AI73-MIN(0.75,0.25*(RIGHT(AJ$4,4)*1-(RIGHT($AD$4,4)*1)+0.25)*(1-MIN(0.75,INDEX([1]Hitters!$CF:$CF,MATCH($A73,[1]Hitters!$A:$A,0)))/0.75*1)+INDEX([1]Hitters!$CF:$CF,MATCH($A73,[1]Hitters!$A:$A,0)))/0.75*($M73+RIGHT(AJ$4,4)*1-RIGHT($AA$4,4)*1-27)*0.1),(AI73-MIN(0.75,0.25*(RIGHT(AJ$4,4)*1-(RIGHT($AD$4,4)*1)+0.25)*(1-MIN(0.75,INDEX([1]Hitters!$CF:$CF,MATCH($A73,[1]Hitters!$A:$A,0)))/0.75*1)+INDEX([1]Hitters!$CF:$CF,MATCH($A73,[1]Hitters!$A:$A,0)))/0.75*($M73+RIGHT(AJ$4,4)*1-RIGHT($AA$4,4)*1-20)*0.094)))))))</f>
        <v>-7.2140716526080659</v>
      </c>
      <c r="AK73" s="96">
        <f>IF($D73=0,0,IF($D73=1,INDEX([1]Pitchers!$FK:$FK,MATCH($A73,[1]Pitchers!$A:$A,0)),MAX(-16,IF($D73=2,AJ73-MIN(0.75,0.25*(RIGHT(AK$4,4)*1-(RIGHT($AD$4,4)*1)+0.25)*(1-MIN(0.75,INDEX([1]Hitters!$CF:$CF,MATCH($A73,[1]Hitters!$A:$A,0)))/0.75*1)+INDEX([1]Hitters!$CF:$CF,MATCH($A73,[1]Hitters!$A:$A,0)))/0.75*1,IF($D73&gt;6,(AJ73-MIN(0.75,0.25*(RIGHT(AK$4,4)*1-(RIGHT($AD$4,4)*1)+0.25)*(1-MIN(0.75,INDEX([1]Hitters!$CF:$CF,MATCH($A73,[1]Hitters!$A:$A,0)))/0.75*1)+INDEX([1]Hitters!$CF:$CF,MATCH($A73,[1]Hitters!$A:$A,0)))/0.75*($M73+RIGHT(AK$4,4)*1-RIGHT($AA$4,4)*1+10)*0.05),IF($D73=3,(AJ73-MIN(0.75,0.25*(RIGHT(AK$4,4)*1-(RIGHT($AD$4,4)*1)+0.25)*(1-MIN(0.75,INDEX([1]Hitters!$CF:$CF,MATCH($A73,[1]Hitters!$A:$A,0)))/0.75*1)+INDEX([1]Hitters!$CF:$CF,MATCH($A73,[1]Hitters!$A:$A,0)))/0.75*($M73+RIGHT(AK$4,4)*1-RIGHT($AA$4,4)*1-27)*0.1),(AJ73-MIN(0.75,0.25*(RIGHT(AK$4,4)*1-(RIGHT($AD$4,4)*1)+0.25)*(1-MIN(0.75,INDEX([1]Hitters!$CF:$CF,MATCH($A73,[1]Hitters!$A:$A,0)))/0.75*1)+INDEX([1]Hitters!$CF:$CF,MATCH($A73,[1]Hitters!$A:$A,0)))/0.75*($M73+RIGHT(AK$4,4)*1-RIGHT($AA$4,4)*1-20)*0.094)))))))</f>
        <v>-9.2859883192747184</v>
      </c>
      <c r="AL73" s="96">
        <f>IF($D73=0,0,IF($D73=1,INDEX([1]Pitchers!$FK:$FK,MATCH($A73,[1]Pitchers!$A:$A,0)),MAX(-16,IF($D73=2,AK73-MIN(0.75,0.25*(RIGHT(AL$4,4)*1-(RIGHT($AD$4,4)*1)+0.25)*(1-MIN(0.75,INDEX([1]Hitters!$CF:$CF,MATCH($A73,[1]Hitters!$A:$A,0)))/0.75*1)+INDEX([1]Hitters!$CF:$CF,MATCH($A73,[1]Hitters!$A:$A,0)))/0.75*1,IF($D73&gt;6,(AK73-MIN(0.75,0.25*(RIGHT(AL$4,4)*1-(RIGHT($AD$4,4)*1)+0.25)*(1-MIN(0.75,INDEX([1]Hitters!$CF:$CF,MATCH($A73,[1]Hitters!$A:$A,0)))/0.75*1)+INDEX([1]Hitters!$CF:$CF,MATCH($A73,[1]Hitters!$A:$A,0)))/0.75*($M73+RIGHT(AL$4,4)*1-RIGHT($AA$4,4)*1+10)*0.05),IF($D73=3,(AK73-MIN(0.75,0.25*(RIGHT(AL$4,4)*1-(RIGHT($AD$4,4)*1)+0.25)*(1-MIN(0.75,INDEX([1]Hitters!$CF:$CF,MATCH($A73,[1]Hitters!$A:$A,0)))/0.75*1)+INDEX([1]Hitters!$CF:$CF,MATCH($A73,[1]Hitters!$A:$A,0)))/0.75*($M73+RIGHT(AL$4,4)*1-RIGHT($AA$4,4)*1-27)*0.1),(AK73-MIN(0.75,0.25*(RIGHT(AL$4,4)*1-(RIGHT($AD$4,4)*1)+0.25)*(1-MIN(0.75,INDEX([1]Hitters!$CF:$CF,MATCH($A73,[1]Hitters!$A:$A,0)))/0.75*1)+INDEX([1]Hitters!$CF:$CF,MATCH($A73,[1]Hitters!$A:$A,0)))/0.75*($M73+RIGHT(AL$4,4)*1-RIGHT($AA$4,4)*1-20)*0.094)))))))</f>
        <v>-11.45190498594137</v>
      </c>
      <c r="AM73" s="98">
        <f>MAX(IF($D73=0,20,IF($D73=1,60,150)),MAX(0,IF($D73&gt;1,INDEX([1]Hitters!$ER:$ER,MATCH($A73,[1]Hitters!$A:$A,0))*(0.4+MAX(0,0.6*MIN(1,(IF(O73="",0,(((4.25+(O73-0.263)*4.2)^(((4.25+(O73-0.263)*4.2)+(4.25-AA73*600/600*4.2/600))^0.285))/((4.25+(O73-0.263)*4.2)^(((4.25+(O73-0.263)*4.2)+(4.25-AA73*600/600*4.2/600))^0.285)+(4.25-AA73*600/600*4.2/600)^(((4.25+(O73-0.263)*4.2)+(4.25-AA73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73,[1]Pitchers!$A:$A,0))))*IF($D73&lt;2,(0.4+0.6*MAX(0,MIN(1,IF($D73=0,((4.25)^(((4.25)+(4.25-(4-O73)*4.25/4*1/9))^0.285)/((4.25)^(((4.25)+(4.25-(4-O73)*4.25/4*1/9))^0.285)+(4.25-(4-O73)*4.25/4*1/9)^(((4.25)+(4.25-(4-O73)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73)))/0.5345*0.0009131+0.0104414*(3.74-MIN(3.74,O73)))*50,(((4.25+(AA73-0.263)*0.32*198*MAX(6,198/33)/198)^(((4.25+(AA73-0.263)*0.32*198*MAX(6,198/33)/198)+(4.25-(4-O73)*4.25/4*MAX(6,198/33)/9))^0.285)/((4.25+(AA73-0.263)*0.32*198*MAX(6,198/33)/198)^(((4.25+(AA73-0.263)*0.32*198*MAX(6,198/33)/198)+(4.25-(4-O73)*4.25/4*MAX(6,198/33)/9))^0.285)+(4.25-(4-O73)*4.25/4*MAX(6,198/33)/9)^(((4.25+(AA73-0.263)*0.32*198*MAX(6,198/33)/198)+(4.25-(4-O73)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73=0,50,198)/0.0065))),1))</f>
        <v>185.89742715921668</v>
      </c>
      <c r="AN73" s="98">
        <f t="shared" si="138"/>
        <v>150</v>
      </c>
      <c r="AO73" s="98">
        <f t="shared" si="139"/>
        <v>150</v>
      </c>
      <c r="AP73" s="98">
        <f t="shared" si="140"/>
        <v>150</v>
      </c>
      <c r="AQ73" s="98">
        <f t="shared" si="141"/>
        <v>150</v>
      </c>
      <c r="AR73" s="98">
        <f t="shared" si="142"/>
        <v>150</v>
      </c>
      <c r="AS73" s="98">
        <f t="shared" si="143"/>
        <v>150</v>
      </c>
      <c r="AT73" s="98">
        <f t="shared" si="144"/>
        <v>150</v>
      </c>
      <c r="AU73" s="98">
        <f t="shared" si="145"/>
        <v>150</v>
      </c>
      <c r="AV73" s="98">
        <f t="shared" si="146"/>
        <v>150</v>
      </c>
      <c r="AW73" s="98">
        <f t="shared" si="147"/>
        <v>150</v>
      </c>
      <c r="AX73" s="98">
        <f t="shared" si="148"/>
        <v>150</v>
      </c>
      <c r="AY73" s="96">
        <f t="shared" si="149"/>
        <v>0.44642225093254034</v>
      </c>
      <c r="AZ73" s="96">
        <f t="shared" si="150"/>
        <v>2.4880952380952381</v>
      </c>
      <c r="BA73" s="96">
        <f t="shared" si="151"/>
        <v>0.32808743484242353</v>
      </c>
      <c r="BB73" s="96">
        <f t="shared" si="152"/>
        <v>0.13921743069425507</v>
      </c>
      <c r="BC73" s="96">
        <f t="shared" si="153"/>
        <v>0</v>
      </c>
      <c r="BD73" s="96">
        <f t="shared" si="154"/>
        <v>0</v>
      </c>
      <c r="BE73" s="96">
        <f t="shared" si="155"/>
        <v>0</v>
      </c>
      <c r="BF73" s="96">
        <f t="shared" si="156"/>
        <v>0</v>
      </c>
      <c r="BG73" s="96">
        <f t="shared" si="157"/>
        <v>0</v>
      </c>
      <c r="BH73" s="96">
        <f t="shared" si="158"/>
        <v>0</v>
      </c>
      <c r="BI73" s="96">
        <f t="shared" si="159"/>
        <v>0</v>
      </c>
      <c r="BJ73" s="96">
        <f t="shared" si="160"/>
        <v>0</v>
      </c>
      <c r="BK73" s="96">
        <f t="shared" si="161"/>
        <v>0</v>
      </c>
      <c r="BL73" s="96">
        <f t="shared" si="162"/>
        <v>0</v>
      </c>
      <c r="BM73" s="129">
        <f t="shared" si="134"/>
        <v>1.875</v>
      </c>
      <c r="BN73" s="129">
        <f t="shared" si="134"/>
        <v>1.875</v>
      </c>
      <c r="BO73" s="129" t="str">
        <f t="shared" si="134"/>
        <v/>
      </c>
      <c r="BP73" s="129" t="str">
        <f t="shared" si="134"/>
        <v/>
      </c>
      <c r="BQ73" s="129" t="str">
        <f t="shared" si="134"/>
        <v/>
      </c>
      <c r="BR73" s="129" t="str">
        <f t="shared" si="134"/>
        <v/>
      </c>
      <c r="BS73" s="129" t="str">
        <f t="shared" si="134"/>
        <v/>
      </c>
      <c r="BT73" s="129" t="str">
        <f t="shared" si="134"/>
        <v/>
      </c>
      <c r="BU73" s="129" t="str">
        <f t="shared" si="134"/>
        <v/>
      </c>
      <c r="BV73" s="129" t="str">
        <f t="shared" si="134"/>
        <v/>
      </c>
      <c r="BW73" s="129" t="str">
        <f t="shared" si="134"/>
        <v/>
      </c>
      <c r="BX73" s="129" t="str">
        <f t="shared" si="134"/>
        <v/>
      </c>
      <c r="BY73" s="130">
        <f t="shared" si="163"/>
        <v>3.1246994787393882</v>
      </c>
      <c r="BZ73" s="130">
        <f t="shared" si="164"/>
        <v>1.6694264178317426</v>
      </c>
      <c r="CA73" s="130">
        <f t="shared" si="165"/>
        <v>0.5</v>
      </c>
      <c r="CB73" s="130">
        <f t="shared" si="166"/>
        <v>0.5</v>
      </c>
      <c r="CC73" s="130">
        <f t="shared" si="167"/>
        <v>0.5</v>
      </c>
      <c r="CD73" s="130">
        <f t="shared" si="168"/>
        <v>0.5</v>
      </c>
      <c r="CE73" s="130">
        <f t="shared" si="169"/>
        <v>0.5</v>
      </c>
      <c r="CF73" s="130">
        <f t="shared" si="170"/>
        <v>0.5</v>
      </c>
      <c r="CG73" s="130">
        <f t="shared" si="171"/>
        <v>0.5</v>
      </c>
      <c r="CH73" s="130">
        <f t="shared" si="172"/>
        <v>0.5</v>
      </c>
      <c r="CI73" s="130">
        <f t="shared" si="173"/>
        <v>0.5</v>
      </c>
      <c r="CJ73" s="130">
        <f t="shared" si="174"/>
        <v>0.5</v>
      </c>
      <c r="CK73" s="131">
        <f t="shared" si="175"/>
        <v>2</v>
      </c>
      <c r="CL73" s="96">
        <f t="shared" si="176"/>
        <v>-0.34370868742555372</v>
      </c>
      <c r="CM73" s="96">
        <f t="shared" si="177"/>
        <v>-0.40285256930574487</v>
      </c>
      <c r="CN73" s="96">
        <f t="shared" si="178"/>
        <v>-0.54206999999999994</v>
      </c>
      <c r="CO73" s="96">
        <f t="shared" si="179"/>
        <v>-0.54206999999999994</v>
      </c>
      <c r="CP73" s="96">
        <f t="shared" si="180"/>
        <v>-0.54206999999999994</v>
      </c>
      <c r="CQ73" s="96">
        <f t="shared" si="181"/>
        <v>-0.54206999999999994</v>
      </c>
      <c r="CR73" s="96">
        <f t="shared" si="182"/>
        <v>-0.54206999999999994</v>
      </c>
      <c r="CS73" s="96">
        <f t="shared" si="183"/>
        <v>-0.54206999999999994</v>
      </c>
      <c r="CT73" s="96">
        <f t="shared" si="184"/>
        <v>-0.54206999999999994</v>
      </c>
      <c r="CU73" s="96">
        <f t="shared" si="185"/>
        <v>-0.54206999999999994</v>
      </c>
      <c r="CV73" s="96">
        <f t="shared" si="186"/>
        <v>-0.54206999999999994</v>
      </c>
      <c r="CW73" s="96">
        <f t="shared" si="187"/>
        <v>-0.54206999999999994</v>
      </c>
      <c r="CX73" s="96">
        <f>MAX(0,(IF(CL73&gt;0,(CL73-ROUNDDOWN(CL73,1))/0.1*LOOKUP(ROUNDUP(CL73+81.1,1),CB!$A:$A,CB!$C:$C)+(1-(CL73-ROUNDDOWN(CL73,1))/0.1)*LOOKUP(ROUNDDOWN(CL73+81.1,1),CB!$A:$A,CB!$C:$C),(CL73-ROUNDDOWN(CL73-0.1,1))/0.1*LOOKUP(ROUNDUP(CL73+81.1,1),CB!$A:$A,CB!$C:$C)+(1-(CL73-ROUNDDOWN(CL73-0.1,1))/0.1)*LOOKUP(ROUNDDOWN(CL73+81.1,1),CB!$A:$A,CB!$C:$C))-LOOKUP(81.1,CB!$A:$A,CB!$C:$C))/(1-(BINOMDIST(97,162,0.5,TRUE)-BINOMDIST(87,162,0.5,TRUE)))*$C$2*($B$1^(LEFT(CX$4,4)*1-LEFT($BA$4,4)*1))*(37.75+CL73))</f>
        <v>0</v>
      </c>
      <c r="CY73" s="96">
        <f>MAX(0,(IF(CM73&gt;0,(CM73-ROUNDDOWN(CM73,1))/0.1*LOOKUP(ROUNDUP(CM73+81.1,1),CB!$A:$A,CB!$C:$C)+(1-(CM73-ROUNDDOWN(CM73,1))/0.1)*LOOKUP(ROUNDDOWN(CM73+81.1,1),CB!$A:$A,CB!$C:$C),(CM73-ROUNDDOWN(CM73-0.1,1))/0.1*LOOKUP(ROUNDUP(CM73+81.1,1),CB!$A:$A,CB!$C:$C)+(1-(CM73-ROUNDDOWN(CM73-0.1,1))/0.1)*LOOKUP(ROUNDDOWN(CM73+81.1,1),CB!$A:$A,CB!$C:$C))-LOOKUP(81.1,CB!$A:$A,CB!$C:$C))/(1-(BINOMDIST(97,162,0.5,TRUE)-BINOMDIST(87,162,0.5,TRUE)))*$C$2*($B$1^(LEFT(CY$4,4)*1-LEFT($BA$4,4)*1))*(37.75+CM73))</f>
        <v>0</v>
      </c>
      <c r="CZ73" s="96">
        <f>MAX(0,(IF(CN73&gt;0,(CN73-ROUNDDOWN(CN73,1))/0.1*LOOKUP(ROUNDUP(CN73+81.1,1),CB!$A:$A,CB!$C:$C)+(1-(CN73-ROUNDDOWN(CN73,1))/0.1)*LOOKUP(ROUNDDOWN(CN73+81.1,1),CB!$A:$A,CB!$C:$C),(CN73-ROUNDDOWN(CN73-0.1,1))/0.1*LOOKUP(ROUNDUP(CN73+81.1,1),CB!$A:$A,CB!$C:$C)+(1-(CN73-ROUNDDOWN(CN73-0.1,1))/0.1)*LOOKUP(ROUNDDOWN(CN73+81.1,1),CB!$A:$A,CB!$C:$C))-LOOKUP(81.1,CB!$A:$A,CB!$C:$C))/(1-(BINOMDIST(97,162,0.5,TRUE)-BINOMDIST(87,162,0.5,TRUE)))*$C$2*($B$1^(LEFT(CZ$4,4)*1-LEFT($BA$4,4)*1))*(37.75+CN73))</f>
        <v>0</v>
      </c>
      <c r="DA73" s="96">
        <f>MAX(0,(IF(CO73&gt;0,(CO73-ROUNDDOWN(CO73,1))/0.1*LOOKUP(ROUNDUP(CO73+81.1,1),CB!$A:$A,CB!$C:$C)+(1-(CO73-ROUNDDOWN(CO73,1))/0.1)*LOOKUP(ROUNDDOWN(CO73+81.1,1),CB!$A:$A,CB!$C:$C),(CO73-ROUNDDOWN(CO73-0.1,1))/0.1*LOOKUP(ROUNDUP(CO73+81.1,1),CB!$A:$A,CB!$C:$C)+(1-(CO73-ROUNDDOWN(CO73-0.1,1))/0.1)*LOOKUP(ROUNDDOWN(CO73+81.1,1),CB!$A:$A,CB!$C:$C))-LOOKUP(81.1,CB!$A:$A,CB!$C:$C))/(1-(BINOMDIST(97,162,0.5,TRUE)-BINOMDIST(87,162,0.5,TRUE)))*$C$2*($B$1^(LEFT(DA$4,4)*1-LEFT($BA$4,4)*1))*(37.75+CO73))</f>
        <v>0</v>
      </c>
      <c r="DB73" s="96">
        <f>MAX(0,(IF(CP73&gt;0,(CP73-ROUNDDOWN(CP73,1))/0.1*LOOKUP(ROUNDUP(CP73+81.1,1),CB!$A:$A,CB!$C:$C)+(1-(CP73-ROUNDDOWN(CP73,1))/0.1)*LOOKUP(ROUNDDOWN(CP73+81.1,1),CB!$A:$A,CB!$C:$C),(CP73-ROUNDDOWN(CP73-0.1,1))/0.1*LOOKUP(ROUNDUP(CP73+81.1,1),CB!$A:$A,CB!$C:$C)+(1-(CP73-ROUNDDOWN(CP73-0.1,1))/0.1)*LOOKUP(ROUNDDOWN(CP73+81.1,1),CB!$A:$A,CB!$C:$C))-LOOKUP(81.1,CB!$A:$A,CB!$C:$C))/(1-(BINOMDIST(97,162,0.5,TRUE)-BINOMDIST(87,162,0.5,TRUE)))*$C$2*($B$1^(LEFT(DB$4,4)*1-LEFT($BA$4,4)*1))*(37.75+CP73))</f>
        <v>0</v>
      </c>
      <c r="DC73" s="96">
        <f>MAX(0,(IF(CQ73&gt;0,(CQ73-ROUNDDOWN(CQ73,1))/0.1*LOOKUP(ROUNDUP(CQ73+81.1,1),CB!$A:$A,CB!$C:$C)+(1-(CQ73-ROUNDDOWN(CQ73,1))/0.1)*LOOKUP(ROUNDDOWN(CQ73+81.1,1),CB!$A:$A,CB!$C:$C),(CQ73-ROUNDDOWN(CQ73-0.1,1))/0.1*LOOKUP(ROUNDUP(CQ73+81.1,1),CB!$A:$A,CB!$C:$C)+(1-(CQ73-ROUNDDOWN(CQ73-0.1,1))/0.1)*LOOKUP(ROUNDDOWN(CQ73+81.1,1),CB!$A:$A,CB!$C:$C))-LOOKUP(81.1,CB!$A:$A,CB!$C:$C))/(1-(BINOMDIST(97,162,0.5,TRUE)-BINOMDIST(87,162,0.5,TRUE)))*$C$2*($B$1^(LEFT(DC$4,4)*1-LEFT($BA$4,4)*1))*(37.75+CQ73))</f>
        <v>0</v>
      </c>
      <c r="DD73" s="96">
        <f>MAX(0,(IF(CR73&gt;0,(CR73-ROUNDDOWN(CR73,1))/0.1*LOOKUP(ROUNDUP(CR73+81.1,1),CB!$A:$A,CB!$C:$C)+(1-(CR73-ROUNDDOWN(CR73,1))/0.1)*LOOKUP(ROUNDDOWN(CR73+81.1,1),CB!$A:$A,CB!$C:$C),(CR73-ROUNDDOWN(CR73-0.1,1))/0.1*LOOKUP(ROUNDUP(CR73+81.1,1),CB!$A:$A,CB!$C:$C)+(1-(CR73-ROUNDDOWN(CR73-0.1,1))/0.1)*LOOKUP(ROUNDDOWN(CR73+81.1,1),CB!$A:$A,CB!$C:$C))-LOOKUP(81.1,CB!$A:$A,CB!$C:$C))/(1-(BINOMDIST(97,162,0.5,TRUE)-BINOMDIST(87,162,0.5,TRUE)))*$C$2*($B$1^(LEFT(DD$4,4)*1-LEFT($BA$4,4)*1))*(37.75+CR73))</f>
        <v>0</v>
      </c>
      <c r="DE73" s="96">
        <f>MAX(0,(IF(CS73&gt;0,(CS73-ROUNDDOWN(CS73,1))/0.1*LOOKUP(ROUNDUP(CS73+81.1,1),CB!$A:$A,CB!$C:$C)+(1-(CS73-ROUNDDOWN(CS73,1))/0.1)*LOOKUP(ROUNDDOWN(CS73+81.1,1),CB!$A:$A,CB!$C:$C),(CS73-ROUNDDOWN(CS73-0.1,1))/0.1*LOOKUP(ROUNDUP(CS73+81.1,1),CB!$A:$A,CB!$C:$C)+(1-(CS73-ROUNDDOWN(CS73-0.1,1))/0.1)*LOOKUP(ROUNDDOWN(CS73+81.1,1),CB!$A:$A,CB!$C:$C))-LOOKUP(81.1,CB!$A:$A,CB!$C:$C))/(1-(BINOMDIST(97,162,0.5,TRUE)-BINOMDIST(87,162,0.5,TRUE)))*$C$2*($B$1^(LEFT(DE$4,4)*1-LEFT($BA$4,4)*1))*(37.75+CS73))</f>
        <v>0</v>
      </c>
      <c r="DF73" s="96">
        <f>MAX(0,(IF(CT73&gt;0,(CT73-ROUNDDOWN(CT73,1))/0.1*LOOKUP(ROUNDUP(CT73+81.1,1),CB!$A:$A,CB!$C:$C)+(1-(CT73-ROUNDDOWN(CT73,1))/0.1)*LOOKUP(ROUNDDOWN(CT73+81.1,1),CB!$A:$A,CB!$C:$C),(CT73-ROUNDDOWN(CT73-0.1,1))/0.1*LOOKUP(ROUNDUP(CT73+81.1,1),CB!$A:$A,CB!$C:$C)+(1-(CT73-ROUNDDOWN(CT73-0.1,1))/0.1)*LOOKUP(ROUNDDOWN(CT73+81.1,1),CB!$A:$A,CB!$C:$C))-LOOKUP(81.1,CB!$A:$A,CB!$C:$C))/(1-(BINOMDIST(97,162,0.5,TRUE)-BINOMDIST(87,162,0.5,TRUE)))*$C$2*($B$1^(LEFT(DF$4,4)*1-LEFT($BA$4,4)*1))*(37.75+CT73))</f>
        <v>0</v>
      </c>
      <c r="DG73" s="96">
        <f>MAX(0,(IF(CU73&gt;0,(CU73-ROUNDDOWN(CU73,1))/0.1*LOOKUP(ROUNDUP(CU73+81.1,1),CB!$A:$A,CB!$C:$C)+(1-(CU73-ROUNDDOWN(CU73,1))/0.1)*LOOKUP(ROUNDDOWN(CU73+81.1,1),CB!$A:$A,CB!$C:$C),(CU73-ROUNDDOWN(CU73-0.1,1))/0.1*LOOKUP(ROUNDUP(CU73+81.1,1),CB!$A:$A,CB!$C:$C)+(1-(CU73-ROUNDDOWN(CU73-0.1,1))/0.1)*LOOKUP(ROUNDDOWN(CU73+81.1,1),CB!$A:$A,CB!$C:$C))-LOOKUP(81.1,CB!$A:$A,CB!$C:$C))/(1-(BINOMDIST(97,162,0.5,TRUE)-BINOMDIST(87,162,0.5,TRUE)))*$C$2*($B$1^(LEFT(DG$4,4)*1-LEFT($BA$4,4)*1))*(37.75+CU73))</f>
        <v>0</v>
      </c>
      <c r="DH73" s="96">
        <f>MAX(0,(IF(CV73&gt;0,(CV73-ROUNDDOWN(CV73,1))/0.1*LOOKUP(ROUNDUP(CV73+81.1,1),CB!$A:$A,CB!$C:$C)+(1-(CV73-ROUNDDOWN(CV73,1))/0.1)*LOOKUP(ROUNDDOWN(CV73+81.1,1),CB!$A:$A,CB!$C:$C),(CV73-ROUNDDOWN(CV73-0.1,1))/0.1*LOOKUP(ROUNDUP(CV73+81.1,1),CB!$A:$A,CB!$C:$C)+(1-(CV73-ROUNDDOWN(CV73-0.1,1))/0.1)*LOOKUP(ROUNDDOWN(CV73+81.1,1),CB!$A:$A,CB!$C:$C))-LOOKUP(81.1,CB!$A:$A,CB!$C:$C))/(1-(BINOMDIST(97,162,0.5,TRUE)-BINOMDIST(87,162,0.5,TRUE)))*$C$2*($B$1^(LEFT(DH$4,4)*1-LEFT($BA$4,4)*1))*(37.75+CV73))</f>
        <v>0</v>
      </c>
      <c r="DI73" s="96">
        <f>MAX(0,(IF(CW73&gt;0,(CW73-ROUNDDOWN(CW73,1))/0.1*LOOKUP(ROUNDUP(CW73+81.1,1),CB!$A:$A,CB!$C:$C)+(1-(CW73-ROUNDDOWN(CW73,1))/0.1)*LOOKUP(ROUNDDOWN(CW73+81.1,1),CB!$A:$A,CB!$C:$C),(CW73-ROUNDDOWN(CW73-0.1,1))/0.1*LOOKUP(ROUNDUP(CW73+81.1,1),CB!$A:$A,CB!$C:$C)+(1-(CW73-ROUNDDOWN(CW73-0.1,1))/0.1)*LOOKUP(ROUNDDOWN(CW73+81.1,1),CB!$A:$A,CB!$C:$C))-LOOKUP(81.1,CB!$A:$A,CB!$C:$C))/(1-(BINOMDIST(97,162,0.5,TRUE)-BINOMDIST(87,162,0.5,TRUE)))*$C$2*($B$1^(LEFT(DI$4,4)*1-LEFT($BA$4,4)*1))*(37.75+CW73))</f>
        <v>0</v>
      </c>
      <c r="DJ73" s="90">
        <f t="shared" si="188"/>
        <v>0</v>
      </c>
      <c r="DK73" s="132"/>
      <c r="DL73" s="132">
        <f t="shared" si="189"/>
        <v>3.1246994787393882</v>
      </c>
      <c r="DM73" s="132">
        <f t="shared" si="190"/>
        <v>4.9473125345614104</v>
      </c>
      <c r="DN73" s="132">
        <f t="shared" si="191"/>
        <v>5.8467645849770076</v>
      </c>
      <c r="DO73" s="132">
        <f t="shared" si="192"/>
        <v>6.76921870614132</v>
      </c>
      <c r="DP73" s="132">
        <f t="shared" si="193"/>
        <v>7.7139756438891567</v>
      </c>
      <c r="DQ73" s="132">
        <f t="shared" si="194"/>
        <v>8.6801731087162519</v>
      </c>
      <c r="DR73" s="132">
        <f t="shared" si="195"/>
        <v>9.6668103448551026</v>
      </c>
      <c r="DS73" s="132">
        <f t="shared" si="196"/>
        <v>10.672775182833721</v>
      </c>
      <c r="DT73" s="132">
        <f t="shared" si="197"/>
        <v>11.696872225168024</v>
      </c>
      <c r="DU73" s="132">
        <f t="shared" si="198"/>
        <v>12.737850885193293</v>
      </c>
      <c r="DV73" s="132"/>
      <c r="DW73" s="132"/>
      <c r="DX73" s="132"/>
      <c r="DY73" s="132"/>
      <c r="DZ73" s="132"/>
      <c r="EA73" s="132"/>
      <c r="EB73" s="132"/>
      <c r="EC73" s="132"/>
      <c r="ED73" s="132"/>
      <c r="EE73" s="132"/>
      <c r="ER73" s="132"/>
      <c r="ES73" s="132"/>
      <c r="ET73" s="132"/>
      <c r="EU73" s="132"/>
      <c r="EV73" s="132"/>
      <c r="EW73" s="132"/>
      <c r="EX73" s="132"/>
      <c r="EY73" s="132"/>
      <c r="EZ73" s="132"/>
      <c r="FA73" s="132"/>
      <c r="FB73" s="132"/>
      <c r="FC73" s="132"/>
    </row>
    <row r="74" spans="1:159" ht="12.75" customHeight="1" x14ac:dyDescent="0.2">
      <c r="A74" s="128">
        <v>452220</v>
      </c>
      <c r="B74" s="99" t="str">
        <f>INDEX([1]Bios!$O:$O,MATCH(A74,[1]Bios!$C:$C,0))</f>
        <v>Drew, Stephen</v>
      </c>
      <c r="C74" s="92" t="s">
        <v>100</v>
      </c>
      <c r="D74" s="94">
        <f>LOOKUP(IF(INDEX([1]Bios!$M:$M,MATCH(A74,[1]Bios!$C:$C,0))="P",INDEX([1]Pitchers!$Q:$Q,MATCH(A74,[1]Pitchers!$A:$A,0)),INDEX([1]Hitters!$AV:$AV,MATCH(A74,[1]Hitters!$A:$A,0))),Positions!A:A,Positions!B:B)</f>
        <v>4</v>
      </c>
      <c r="E74" s="137">
        <v>1</v>
      </c>
      <c r="F74" s="138">
        <f t="shared" si="135"/>
        <v>4.9522498409365197</v>
      </c>
      <c r="G74" s="138">
        <v>3.5</v>
      </c>
      <c r="H74" s="94"/>
      <c r="I74" s="93">
        <f>6</f>
        <v>6</v>
      </c>
      <c r="J74" s="93">
        <f>6</f>
        <v>6</v>
      </c>
      <c r="K74" s="94">
        <f>MIN(IF(D74&gt;1,INDEX([1]Hitters!$DA:$DA,MATCH(A74,[1]Hitters!$A:$A,0)),INDEX([1]Pitchers!$DA:$DA,MATCH(A74,[1]Pitchers!$A:$A,0))),J74)</f>
        <v>6</v>
      </c>
      <c r="L74" s="94">
        <f t="shared" si="136"/>
        <v>4</v>
      </c>
      <c r="M74" s="95">
        <f>IF(D74&gt;1,INDEX([1]Hitters!$CV:$CV,MATCH($A74,[1]Hitters!$A:$A,0)),INDEX([1]Pitchers!$CP:$CP,MATCH($A74,[1]Pitchers!$A:$A,0)))</f>
        <v>33.291666666666664</v>
      </c>
      <c r="N74" s="90">
        <f t="shared" si="137"/>
        <v>1.4522498409365197</v>
      </c>
      <c r="O74" s="97">
        <f>IF($D74&gt;1,INDEX([1]Hitters!$AF:$AF,MATCH($A74,[1]Hitters!$A:$A,0)),INDEX([1]Pitchers!$AJ:$AJ,MATCH($A74,[1]Pitchers!$A:$A,0))*IF(OR(AND($D74=0,INDEX([1]Pitchers!$Q:$Q,MATCH($A74,[1]Pitchers!$A:$A,0))="R"),AND($D74=1,INDEX([1]Pitchers!$Q:$Q,MATCH($A74,[1]Pitchers!$A:$A,0))="S")),1,IF($D74=0,0.83+(1-INDEX([1]Pitchers!$BE:$BE,MATCH($A74,[1]Pitchers!$A:$A,0)))/8,1/(0.83+(1-INDEX([1]Pitchers!$BE:$BE,MATCH($A74,[1]Pitchers!$A:$A,0)))/8))))</f>
        <v>0.24933647923547858</v>
      </c>
      <c r="P74" s="97">
        <f>IF($D74&gt;1,O74+(LOOKUP(ROUNDDOWN($M74+RIGHT(P$4,4)*1-2016,0),Age!$A:$A,Age!$C:$C)*(1-($M74+RIGHT(P$4,4)*1-2016-ROUNDDOWN($M74+RIGHT(P$4,4)*1-2016,0)))+LOOKUP(ROUNDUP($M74+RIGHT(P$4,4)*1-2016,0),Age!$A:$A,Age!$C:$C)*(($M74+RIGHT(P$4,4)*1-2016-ROUNDDOWN($M74+RIGHT(P$4,4)*1-2016,0))))*IF($M74+RIGHT(P$4,4)*1-2016&gt;27,1,INDEX([1]Hitters!$BG:$BG,MATCH($A74,[1]Hitters!$A:$A,0))),O74*(1-(1-(LOOKUP(ROUNDDOWN($M74+RIGHT(P$4,4)*1-2016,0),Age!$A:$A,Age!$L:$L)*(1-($M74+RIGHT(P$4,4)*1-2016-ROUNDDOWN($M74+RIGHT(P$4,4)*1-2016,0)))+LOOKUP(ROUNDUP($M74+RIGHT(P$4,4)*1-2016,0),Age!$A:$A,Age!$L:$L)*(($M74+RIGHT(P$4,4)*1-2016-ROUNDDOWN($M74+RIGHT(P$4,4)*1-2016,0)))))*IF($M74+RIGHT(P$4,4)*1-2016&gt;27,1,INDEX([1]Pitchers!$BE:$BE,MATCH($A74,[1]Pitchers!$A:$A,0)))))</f>
        <v>0.24241564590214543</v>
      </c>
      <c r="Q74" s="97">
        <f>IF($D74&gt;1,P74+(LOOKUP(ROUNDDOWN($M74+RIGHT(Q$4,4)*1-2016,0),Age!$A:$A,Age!$C:$C)*(1-($M74+RIGHT(Q$4,4)*1-2016-ROUNDDOWN($M74+RIGHT(Q$4,4)*1-2016,0)))+LOOKUP(ROUNDUP($M74+RIGHT(Q$4,4)*1-2016,0),Age!$A:$A,Age!$C:$C)*(($M74+RIGHT(Q$4,4)*1-2016-ROUNDDOWN($M74+RIGHT(Q$4,4)*1-2016,0))))*IF($M74+RIGHT(Q$4,4)*1-2016&gt;27,1,INDEX([1]Hitters!$BG:$BG,MATCH($A74,[1]Hitters!$A:$A,0))),P74*(1-(1-(LOOKUP(ROUNDDOWN($M74+RIGHT(Q$4,4)*1-2016,0),Age!$A:$A,Age!$L:$L)*(1-($M74+RIGHT(Q$4,4)*1-2016-ROUNDDOWN($M74+RIGHT(Q$4,4)*1-2016,0)))+LOOKUP(ROUNDUP($M74+RIGHT(Q$4,4)*1-2016,0),Age!$A:$A,Age!$L:$L)*(($M74+RIGHT(Q$4,4)*1-2016-ROUNDDOWN($M74+RIGHT(Q$4,4)*1-2016,0)))))*IF($M74+RIGHT(Q$4,4)*1-2016&gt;27,1,INDEX([1]Pitchers!$BE:$BE,MATCH($A74,[1]Pitchers!$A:$A,0)))))</f>
        <v>0.23439481256881226</v>
      </c>
      <c r="R74" s="97">
        <f>IF($D74&gt;1,Q74+(LOOKUP(ROUNDDOWN($M74+RIGHT(R$4,4)*1-2016,0),Age!$A:$A,Age!$C:$C)*(1-($M74+RIGHT(R$4,4)*1-2016-ROUNDDOWN($M74+RIGHT(R$4,4)*1-2016,0)))+LOOKUP(ROUNDUP($M74+RIGHT(R$4,4)*1-2016,0),Age!$A:$A,Age!$C:$C)*(($M74+RIGHT(R$4,4)*1-2016-ROUNDDOWN($M74+RIGHT(R$4,4)*1-2016,0))))*IF($M74+RIGHT(R$4,4)*1-2016&gt;27,1,INDEX([1]Hitters!$BG:$BG,MATCH($A74,[1]Hitters!$A:$A,0))),Q74*(1-(1-(LOOKUP(ROUNDDOWN($M74+RIGHT(R$4,4)*1-2016,0),Age!$A:$A,Age!$L:$L)*(1-($M74+RIGHT(R$4,4)*1-2016-ROUNDDOWN($M74+RIGHT(R$4,4)*1-2016,0)))+LOOKUP(ROUNDUP($M74+RIGHT(R$4,4)*1-2016,0),Age!$A:$A,Age!$L:$L)*(($M74+RIGHT(R$4,4)*1-2016-ROUNDDOWN($M74+RIGHT(R$4,4)*1-2016,0)))))*IF($M74+RIGHT(R$4,4)*1-2016&gt;27,1,INDEX([1]Pitchers!$BE:$BE,MATCH($A74,[1]Pitchers!$A:$A,0)))))</f>
        <v>0.22559481256881225</v>
      </c>
      <c r="S74" s="97">
        <f>IF($D74&gt;1,R74+(LOOKUP(ROUNDDOWN($M74+RIGHT(S$4,4)*1-2016,0),Age!$A:$A,Age!$C:$C)*(1-($M74+RIGHT(S$4,4)*1-2016-ROUNDDOWN($M74+RIGHT(S$4,4)*1-2016,0)))+LOOKUP(ROUNDUP($M74+RIGHT(S$4,4)*1-2016,0),Age!$A:$A,Age!$C:$C)*(($M74+RIGHT(S$4,4)*1-2016-ROUNDDOWN($M74+RIGHT(S$4,4)*1-2016,0))))*IF($M74+RIGHT(S$4,4)*1-2016&gt;27,1,INDEX([1]Hitters!$BG:$BG,MATCH($A74,[1]Hitters!$A:$A,0))),R74*(1-(1-(LOOKUP(ROUNDDOWN($M74+RIGHT(S$4,4)*1-2016,0),Age!$A:$A,Age!$L:$L)*(1-($M74+RIGHT(S$4,4)*1-2016-ROUNDDOWN($M74+RIGHT(S$4,4)*1-2016,0)))+LOOKUP(ROUNDUP($M74+RIGHT(S$4,4)*1-2016,0),Age!$A:$A,Age!$L:$L)*(($M74+RIGHT(S$4,4)*1-2016-ROUNDDOWN($M74+RIGHT(S$4,4)*1-2016,0)))))*IF($M74+RIGHT(S$4,4)*1-2016&gt;27,1,INDEX([1]Pitchers!$BE:$BE,MATCH($A74,[1]Pitchers!$A:$A,0)))))</f>
        <v>0.21679481256881225</v>
      </c>
      <c r="T74" s="97">
        <f>IF($D74&gt;1,S74+(LOOKUP(ROUNDDOWN($M74+RIGHT(T$4,4)*1-2016,0),Age!$A:$A,Age!$C:$C)*(1-($M74+RIGHT(T$4,4)*1-2016-ROUNDDOWN($M74+RIGHT(T$4,4)*1-2016,0)))+LOOKUP(ROUNDUP($M74+RIGHT(T$4,4)*1-2016,0),Age!$A:$A,Age!$C:$C)*(($M74+RIGHT(T$4,4)*1-2016-ROUNDDOWN($M74+RIGHT(T$4,4)*1-2016,0))))*IF($M74+RIGHT(T$4,4)*1-2016&gt;27,1,INDEX([1]Hitters!$BG:$BG,MATCH($A74,[1]Hitters!$A:$A,0))),S74*(1-(1-(LOOKUP(ROUNDDOWN($M74+RIGHT(T$4,4)*1-2016,0),Age!$A:$A,Age!$L:$L)*(1-($M74+RIGHT(T$4,4)*1-2016-ROUNDDOWN($M74+RIGHT(T$4,4)*1-2016,0)))+LOOKUP(ROUNDUP($M74+RIGHT(T$4,4)*1-2016,0),Age!$A:$A,Age!$L:$L)*(($M74+RIGHT(T$4,4)*1-2016-ROUNDDOWN($M74+RIGHT(T$4,4)*1-2016,0)))))*IF($M74+RIGHT(T$4,4)*1-2016&gt;27,1,INDEX([1]Pitchers!$BE:$BE,MATCH($A74,[1]Pitchers!$A:$A,0)))))</f>
        <v>0.20799481256881225</v>
      </c>
      <c r="U74" s="97">
        <f>IF($D74&gt;1,T74+(LOOKUP(ROUNDDOWN($M74+RIGHT(U$4,4)*1-2016,0),Age!$A:$A,Age!$C:$C)*(1-($M74+RIGHT(U$4,4)*1-2016-ROUNDDOWN($M74+RIGHT(U$4,4)*1-2016,0)))+LOOKUP(ROUNDUP($M74+RIGHT(U$4,4)*1-2016,0),Age!$A:$A,Age!$C:$C)*(($M74+RIGHT(U$4,4)*1-2016-ROUNDDOWN($M74+RIGHT(U$4,4)*1-2016,0))))*IF($M74+RIGHT(U$4,4)*1-2016&gt;27,1,INDEX([1]Hitters!$BG:$BG,MATCH($A74,[1]Hitters!$A:$A,0))),T74*(1-(1-(LOOKUP(ROUNDDOWN($M74+RIGHT(U$4,4)*1-2016,0),Age!$A:$A,Age!$L:$L)*(1-($M74+RIGHT(U$4,4)*1-2016-ROUNDDOWN($M74+RIGHT(U$4,4)*1-2016,0)))+LOOKUP(ROUNDUP($M74+RIGHT(U$4,4)*1-2016,0),Age!$A:$A,Age!$L:$L)*(($M74+RIGHT(U$4,4)*1-2016-ROUNDDOWN($M74+RIGHT(U$4,4)*1-2016,0)))))*IF($M74+RIGHT(U$4,4)*1-2016&gt;27,1,INDEX([1]Pitchers!$BE:$BE,MATCH($A74,[1]Pitchers!$A:$A,0)))))</f>
        <v>0.19919481256881225</v>
      </c>
      <c r="V74" s="97">
        <f>IF($D74&gt;1,U74+(LOOKUP(ROUNDDOWN($M74+RIGHT(V$4,4)*1-2016,0),Age!$A:$A,Age!$C:$C)*(1-($M74+RIGHT(V$4,4)*1-2016-ROUNDDOWN($M74+RIGHT(V$4,4)*1-2016,0)))+LOOKUP(ROUNDUP($M74+RIGHT(V$4,4)*1-2016,0),Age!$A:$A,Age!$C:$C)*(($M74+RIGHT(V$4,4)*1-2016-ROUNDDOWN($M74+RIGHT(V$4,4)*1-2016,0))))*IF($M74+RIGHT(V$4,4)*1-2016&gt;27,1,INDEX([1]Hitters!$BG:$BG,MATCH($A74,[1]Hitters!$A:$A,0))),U74*(1-(1-(LOOKUP(ROUNDDOWN($M74+RIGHT(V$4,4)*1-2016,0),Age!$A:$A,Age!$L:$L)*(1-($M74+RIGHT(V$4,4)*1-2016-ROUNDDOWN($M74+RIGHT(V$4,4)*1-2016,0)))+LOOKUP(ROUNDUP($M74+RIGHT(V$4,4)*1-2016,0),Age!$A:$A,Age!$L:$L)*(($M74+RIGHT(V$4,4)*1-2016-ROUNDDOWN($M74+RIGHT(V$4,4)*1-2016,0)))))*IF($M74+RIGHT(V$4,4)*1-2016&gt;27,1,INDEX([1]Pitchers!$BE:$BE,MATCH($A74,[1]Pitchers!$A:$A,0)))))</f>
        <v>0.19039481256881224</v>
      </c>
      <c r="W74" s="97">
        <f>IF($D74&gt;1,V74+(LOOKUP(ROUNDDOWN($M74+RIGHT(W$4,4)*1-2016,0),Age!$A:$A,Age!$C:$C)*(1-($M74+RIGHT(W$4,4)*1-2016-ROUNDDOWN($M74+RIGHT(W$4,4)*1-2016,0)))+LOOKUP(ROUNDUP($M74+RIGHT(W$4,4)*1-2016,0),Age!$A:$A,Age!$C:$C)*(($M74+RIGHT(W$4,4)*1-2016-ROUNDDOWN($M74+RIGHT(W$4,4)*1-2016,0))))*IF($M74+RIGHT(W$4,4)*1-2016&gt;27,1,INDEX([1]Hitters!$BG:$BG,MATCH($A74,[1]Hitters!$A:$A,0))),V74*(1-(1-(LOOKUP(ROUNDDOWN($M74+RIGHT(W$4,4)*1-2016,0),Age!$A:$A,Age!$L:$L)*(1-($M74+RIGHT(W$4,4)*1-2016-ROUNDDOWN($M74+RIGHT(W$4,4)*1-2016,0)))+LOOKUP(ROUNDUP($M74+RIGHT(W$4,4)*1-2016,0),Age!$A:$A,Age!$L:$L)*(($M74+RIGHT(W$4,4)*1-2016-ROUNDDOWN($M74+RIGHT(W$4,4)*1-2016,0)))))*IF($M74+RIGHT(W$4,4)*1-2016&gt;27,1,INDEX([1]Pitchers!$BE:$BE,MATCH($A74,[1]Pitchers!$A:$A,0)))))</f>
        <v>0.18159481256881224</v>
      </c>
      <c r="X74" s="97">
        <f>IF($D74&gt;1,W74+(LOOKUP(ROUNDDOWN($M74+RIGHT(X$4,4)*1-2016,0),Age!$A:$A,Age!$C:$C)*(1-($M74+RIGHT(X$4,4)*1-2016-ROUNDDOWN($M74+RIGHT(X$4,4)*1-2016,0)))+LOOKUP(ROUNDUP($M74+RIGHT(X$4,4)*1-2016,0),Age!$A:$A,Age!$C:$C)*(($M74+RIGHT(X$4,4)*1-2016-ROUNDDOWN($M74+RIGHT(X$4,4)*1-2016,0))))*IF($M74+RIGHT(X$4,4)*1-2016&gt;27,1,INDEX([1]Hitters!$BG:$BG,MATCH($A74,[1]Hitters!$A:$A,0))),W74*(1-(1-(LOOKUP(ROUNDDOWN($M74+RIGHT(X$4,4)*1-2016,0),Age!$A:$A,Age!$L:$L)*(1-($M74+RIGHT(X$4,4)*1-2016-ROUNDDOWN($M74+RIGHT(X$4,4)*1-2016,0)))+LOOKUP(ROUNDUP($M74+RIGHT(X$4,4)*1-2016,0),Age!$A:$A,Age!$L:$L)*(($M74+RIGHT(X$4,4)*1-2016-ROUNDDOWN($M74+RIGHT(X$4,4)*1-2016,0)))))*IF($M74+RIGHT(X$4,4)*1-2016&gt;27,1,INDEX([1]Pitchers!$BE:$BE,MATCH($A74,[1]Pitchers!$A:$A,0)))))</f>
        <v>0.17279481256881224</v>
      </c>
      <c r="Y74" s="97">
        <f>IF($D74&gt;1,X74+(LOOKUP(ROUNDDOWN($M74+RIGHT(Y$4,4)*1-2016,0),Age!$A:$A,Age!$C:$C)*(1-($M74+RIGHT(Y$4,4)*1-2016-ROUNDDOWN($M74+RIGHT(Y$4,4)*1-2016,0)))+LOOKUP(ROUNDUP($M74+RIGHT(Y$4,4)*1-2016,0),Age!$A:$A,Age!$C:$C)*(($M74+RIGHT(Y$4,4)*1-2016-ROUNDDOWN($M74+RIGHT(Y$4,4)*1-2016,0))))*IF($M74+RIGHT(Y$4,4)*1-2016&gt;27,1,INDEX([1]Hitters!$BG:$BG,MATCH($A74,[1]Hitters!$A:$A,0))),X74*(1-(1-(LOOKUP(ROUNDDOWN($M74+RIGHT(Y$4,4)*1-2016,0),Age!$A:$A,Age!$L:$L)*(1-($M74+RIGHT(Y$4,4)*1-2016-ROUNDDOWN($M74+RIGHT(Y$4,4)*1-2016,0)))+LOOKUP(ROUNDUP($M74+RIGHT(Y$4,4)*1-2016,0),Age!$A:$A,Age!$L:$L)*(($M74+RIGHT(Y$4,4)*1-2016-ROUNDDOWN($M74+RIGHT(Y$4,4)*1-2016,0)))))*IF($M74+RIGHT(Y$4,4)*1-2016&gt;27,1,INDEX([1]Pitchers!$BE:$BE,MATCH($A74,[1]Pitchers!$A:$A,0)))))</f>
        <v>0.16399481256881224</v>
      </c>
      <c r="Z74" s="97">
        <f>IF($D74&gt;1,Y74+(LOOKUP(ROUNDDOWN($M74+RIGHT(Z$4,4)*1-2016,0),Age!$A:$A,Age!$C:$C)*(1-($M74+RIGHT(Z$4,4)*1-2016-ROUNDDOWN($M74+RIGHT(Z$4,4)*1-2016,0)))+LOOKUP(ROUNDUP($M74+RIGHT(Z$4,4)*1-2016,0),Age!$A:$A,Age!$C:$C)*(($M74+RIGHT(Z$4,4)*1-2016-ROUNDDOWN($M74+RIGHT(Z$4,4)*1-2016,0))))*IF($M74+RIGHT(Z$4,4)*1-2016&gt;27,1,INDEX([1]Hitters!$BG:$BG,MATCH($A74,[1]Hitters!$A:$A,0))),Y74*(1-(1-(LOOKUP(ROUNDDOWN($M74+RIGHT(Z$4,4)*1-2016,0),Age!$A:$A,Age!$L:$L)*(1-($M74+RIGHT(Z$4,4)*1-2016-ROUNDDOWN($M74+RIGHT(Z$4,4)*1-2016,0)))+LOOKUP(ROUNDUP($M74+RIGHT(Z$4,4)*1-2016,0),Age!$A:$A,Age!$L:$L)*(($M74+RIGHT(Z$4,4)*1-2016-ROUNDDOWN($M74+RIGHT(Z$4,4)*1-2016,0)))))*IF($M74+RIGHT(Z$4,4)*1-2016&gt;27,1,INDEX([1]Pitchers!$BE:$BE,MATCH($A74,[1]Pitchers!$A:$A,0)))))</f>
        <v>0.15519481256881223</v>
      </c>
      <c r="AA74" s="96">
        <f>IF($D74=0,0,IF($D74=1,INDEX([1]Pitchers!$FK:$FK,MATCH($A74,[1]Pitchers!$A:$A,0)),MAX(-16,IF($D74=10,-16,IF($D74&lt;2,0,INDEX([1]Hitters!$AZ:$AZ,MATCH($A74,[1]Hitters!$A:$A,0)))))))</f>
        <v>-0.2265296790017246</v>
      </c>
      <c r="AB74" s="96">
        <f>IF($D74=0,0,IF($D74=1,INDEX([1]Pitchers!$FK:$FK,MATCH($A74,[1]Pitchers!$A:$A,0)),MAX(-16,IF($D74=2,AA74-MIN(0.75,0.25*(RIGHT(AB$4,4)*1-(RIGHT($AD$4,4)*1)+0.25)*(1-MIN(0.75,INDEX([1]Hitters!$CF:$CF,MATCH($A74,[1]Hitters!$A:$A,0)))/0.75*1)+INDEX([1]Hitters!$CF:$CF,MATCH($A74,[1]Hitters!$A:$A,0)))/0.75*1,IF($D74&gt;6,(AA74-MIN(0.75,0.25*(RIGHT(AB$4,4)*1-(RIGHT($AD$4,4)*1)+0.25)*(1-MIN(0.75,INDEX([1]Hitters!$CF:$CF,MATCH($A74,[1]Hitters!$A:$A,0)))/0.75*1)+INDEX([1]Hitters!$CF:$CF,MATCH($A74,[1]Hitters!$A:$A,0)))/0.75*($M74+RIGHT(AB$4,4)*1-RIGHT($AA$4,4)*1+10)*0.05),IF($D74=3,(AA74-MIN(0.75,0.25*(RIGHT(AB$4,4)*1-(RIGHT($AD$4,4)*1)+0.25)*(1-MIN(0.75,INDEX([1]Hitters!$CF:$CF,MATCH($A74,[1]Hitters!$A:$A,0)))/0.75*1)+INDEX([1]Hitters!$CF:$CF,MATCH($A74,[1]Hitters!$A:$A,0)))/0.75*($M74+RIGHT(AB$4,4)*1-RIGHT($AA$4,4)*1-27)*0.1),(AA74-MIN(0.75,0.25*(RIGHT(AB$4,4)*1-(RIGHT($AD$4,4)*1)+0.25)*(1-MIN(0.75,INDEX([1]Hitters!$CF:$CF,MATCH($A74,[1]Hitters!$A:$A,0)))/0.75*1)+INDEX([1]Hitters!$CF:$CF,MATCH($A74,[1]Hitters!$A:$A,0)))/0.75*($M74+RIGHT(AB$4,4)*1-RIGHT($AA$4,4)*1-20)*0.094)))))))</f>
        <v>-1.5699463456683771</v>
      </c>
      <c r="AC74" s="96">
        <f>IF($D74=0,0,IF($D74=1,INDEX([1]Pitchers!$FK:$FK,MATCH($A74,[1]Pitchers!$A:$A,0)),MAX(-16,IF($D74=2,AB74-MIN(0.75,0.25*(RIGHT(AC$4,4)*1-(RIGHT($AD$4,4)*1)+0.25)*(1-MIN(0.75,INDEX([1]Hitters!$CF:$CF,MATCH($A74,[1]Hitters!$A:$A,0)))/0.75*1)+INDEX([1]Hitters!$CF:$CF,MATCH($A74,[1]Hitters!$A:$A,0)))/0.75*1,IF($D74&gt;6,(AB74-MIN(0.75,0.25*(RIGHT(AC$4,4)*1-(RIGHT($AD$4,4)*1)+0.25)*(1-MIN(0.75,INDEX([1]Hitters!$CF:$CF,MATCH($A74,[1]Hitters!$A:$A,0)))/0.75*1)+INDEX([1]Hitters!$CF:$CF,MATCH($A74,[1]Hitters!$A:$A,0)))/0.75*($M74+RIGHT(AC$4,4)*1-RIGHT($AA$4,4)*1+10)*0.05),IF($D74=3,(AB74-MIN(0.75,0.25*(RIGHT(AC$4,4)*1-(RIGHT($AD$4,4)*1)+0.25)*(1-MIN(0.75,INDEX([1]Hitters!$CF:$CF,MATCH($A74,[1]Hitters!$A:$A,0)))/0.75*1)+INDEX([1]Hitters!$CF:$CF,MATCH($A74,[1]Hitters!$A:$A,0)))/0.75*($M74+RIGHT(AC$4,4)*1-RIGHT($AA$4,4)*1-27)*0.1),(AB74-MIN(0.75,0.25*(RIGHT(AC$4,4)*1-(RIGHT($AD$4,4)*1)+0.25)*(1-MIN(0.75,INDEX([1]Hitters!$CF:$CF,MATCH($A74,[1]Hitters!$A:$A,0)))/0.75*1)+INDEX([1]Hitters!$CF:$CF,MATCH($A74,[1]Hitters!$A:$A,0)))/0.75*($M74+RIGHT(AC$4,4)*1-RIGHT($AA$4,4)*1-20)*0.094)))))))</f>
        <v>-3.0073630123350297</v>
      </c>
      <c r="AD74" s="96">
        <f>IF($D74=0,0,IF($D74=1,INDEX([1]Pitchers!$FK:$FK,MATCH($A74,[1]Pitchers!$A:$A,0)),MAX(-16,IF($D74=2,AC74-MIN(0.75,0.25*(RIGHT(AD$4,4)*1-(RIGHT($AD$4,4)*1)+0.25)*(1-MIN(0.75,INDEX([1]Hitters!$CF:$CF,MATCH($A74,[1]Hitters!$A:$A,0)))/0.75*1)+INDEX([1]Hitters!$CF:$CF,MATCH($A74,[1]Hitters!$A:$A,0)))/0.75*1,IF($D74&gt;6,(AC74-MIN(0.75,0.25*(RIGHT(AD$4,4)*1-(RIGHT($AD$4,4)*1)+0.25)*(1-MIN(0.75,INDEX([1]Hitters!$CF:$CF,MATCH($A74,[1]Hitters!$A:$A,0)))/0.75*1)+INDEX([1]Hitters!$CF:$CF,MATCH($A74,[1]Hitters!$A:$A,0)))/0.75*($M74+RIGHT(AD$4,4)*1-RIGHT($AA$4,4)*1+10)*0.05),IF($D74=3,(AC74-MIN(0.75,0.25*(RIGHT(AD$4,4)*1-(RIGHT($AD$4,4)*1)+0.25)*(1-MIN(0.75,INDEX([1]Hitters!$CF:$CF,MATCH($A74,[1]Hitters!$A:$A,0)))/0.75*1)+INDEX([1]Hitters!$CF:$CF,MATCH($A74,[1]Hitters!$A:$A,0)))/0.75*($M74+RIGHT(AD$4,4)*1-RIGHT($AA$4,4)*1-27)*0.1),(AC74-MIN(0.75,0.25*(RIGHT(AD$4,4)*1-(RIGHT($AD$4,4)*1)+0.25)*(1-MIN(0.75,INDEX([1]Hitters!$CF:$CF,MATCH($A74,[1]Hitters!$A:$A,0)))/0.75*1)+INDEX([1]Hitters!$CF:$CF,MATCH($A74,[1]Hitters!$A:$A,0)))/0.75*($M74+RIGHT(AD$4,4)*1-RIGHT($AA$4,4)*1-20)*0.094)))))))</f>
        <v>-4.5387796790016823</v>
      </c>
      <c r="AE74" s="96">
        <f>IF($D74=0,0,IF($D74=1,INDEX([1]Pitchers!$FK:$FK,MATCH($A74,[1]Pitchers!$A:$A,0)),MAX(-16,IF($D74=2,AD74-MIN(0.75,0.25*(RIGHT(AE$4,4)*1-(RIGHT($AD$4,4)*1)+0.25)*(1-MIN(0.75,INDEX([1]Hitters!$CF:$CF,MATCH($A74,[1]Hitters!$A:$A,0)))/0.75*1)+INDEX([1]Hitters!$CF:$CF,MATCH($A74,[1]Hitters!$A:$A,0)))/0.75*1,IF($D74&gt;6,(AD74-MIN(0.75,0.25*(RIGHT(AE$4,4)*1-(RIGHT($AD$4,4)*1)+0.25)*(1-MIN(0.75,INDEX([1]Hitters!$CF:$CF,MATCH($A74,[1]Hitters!$A:$A,0)))/0.75*1)+INDEX([1]Hitters!$CF:$CF,MATCH($A74,[1]Hitters!$A:$A,0)))/0.75*($M74+RIGHT(AE$4,4)*1-RIGHT($AA$4,4)*1+10)*0.05),IF($D74=3,(AD74-MIN(0.75,0.25*(RIGHT(AE$4,4)*1-(RIGHT($AD$4,4)*1)+0.25)*(1-MIN(0.75,INDEX([1]Hitters!$CF:$CF,MATCH($A74,[1]Hitters!$A:$A,0)))/0.75*1)+INDEX([1]Hitters!$CF:$CF,MATCH($A74,[1]Hitters!$A:$A,0)))/0.75*($M74+RIGHT(AE$4,4)*1-RIGHT($AA$4,4)*1-27)*0.1),(AD74-MIN(0.75,0.25*(RIGHT(AE$4,4)*1-(RIGHT($AD$4,4)*1)+0.25)*(1-MIN(0.75,INDEX([1]Hitters!$CF:$CF,MATCH($A74,[1]Hitters!$A:$A,0)))/0.75*1)+INDEX([1]Hitters!$CF:$CF,MATCH($A74,[1]Hitters!$A:$A,0)))/0.75*($M74+RIGHT(AE$4,4)*1-RIGHT($AA$4,4)*1-20)*0.094)))))))</f>
        <v>-6.1641963456683353</v>
      </c>
      <c r="AF74" s="96">
        <f>IF($D74=0,0,IF($D74=1,INDEX([1]Pitchers!$FK:$FK,MATCH($A74,[1]Pitchers!$A:$A,0)),MAX(-16,IF($D74=2,AE74-MIN(0.75,0.25*(RIGHT(AF$4,4)*1-(RIGHT($AD$4,4)*1)+0.25)*(1-MIN(0.75,INDEX([1]Hitters!$CF:$CF,MATCH($A74,[1]Hitters!$A:$A,0)))/0.75*1)+INDEX([1]Hitters!$CF:$CF,MATCH($A74,[1]Hitters!$A:$A,0)))/0.75*1,IF($D74&gt;6,(AE74-MIN(0.75,0.25*(RIGHT(AF$4,4)*1-(RIGHT($AD$4,4)*1)+0.25)*(1-MIN(0.75,INDEX([1]Hitters!$CF:$CF,MATCH($A74,[1]Hitters!$A:$A,0)))/0.75*1)+INDEX([1]Hitters!$CF:$CF,MATCH($A74,[1]Hitters!$A:$A,0)))/0.75*($M74+RIGHT(AF$4,4)*1-RIGHT($AA$4,4)*1+10)*0.05),IF($D74=3,(AE74-MIN(0.75,0.25*(RIGHT(AF$4,4)*1-(RIGHT($AD$4,4)*1)+0.25)*(1-MIN(0.75,INDEX([1]Hitters!$CF:$CF,MATCH($A74,[1]Hitters!$A:$A,0)))/0.75*1)+INDEX([1]Hitters!$CF:$CF,MATCH($A74,[1]Hitters!$A:$A,0)))/0.75*($M74+RIGHT(AF$4,4)*1-RIGHT($AA$4,4)*1-27)*0.1),(AE74-MIN(0.75,0.25*(RIGHT(AF$4,4)*1-(RIGHT($AD$4,4)*1)+0.25)*(1-MIN(0.75,INDEX([1]Hitters!$CF:$CF,MATCH($A74,[1]Hitters!$A:$A,0)))/0.75*1)+INDEX([1]Hitters!$CF:$CF,MATCH($A74,[1]Hitters!$A:$A,0)))/0.75*($M74+RIGHT(AF$4,4)*1-RIGHT($AA$4,4)*1-20)*0.094)))))))</f>
        <v>-7.8836130123349877</v>
      </c>
      <c r="AG74" s="96">
        <f>IF($D74=0,0,IF($D74=1,INDEX([1]Pitchers!$FK:$FK,MATCH($A74,[1]Pitchers!$A:$A,0)),MAX(-16,IF($D74=2,AF74-MIN(0.75,0.25*(RIGHT(AG$4,4)*1-(RIGHT($AD$4,4)*1)+0.25)*(1-MIN(0.75,INDEX([1]Hitters!$CF:$CF,MATCH($A74,[1]Hitters!$A:$A,0)))/0.75*1)+INDEX([1]Hitters!$CF:$CF,MATCH($A74,[1]Hitters!$A:$A,0)))/0.75*1,IF($D74&gt;6,(AF74-MIN(0.75,0.25*(RIGHT(AG$4,4)*1-(RIGHT($AD$4,4)*1)+0.25)*(1-MIN(0.75,INDEX([1]Hitters!$CF:$CF,MATCH($A74,[1]Hitters!$A:$A,0)))/0.75*1)+INDEX([1]Hitters!$CF:$CF,MATCH($A74,[1]Hitters!$A:$A,0)))/0.75*($M74+RIGHT(AG$4,4)*1-RIGHT($AA$4,4)*1+10)*0.05),IF($D74=3,(AF74-MIN(0.75,0.25*(RIGHT(AG$4,4)*1-(RIGHT($AD$4,4)*1)+0.25)*(1-MIN(0.75,INDEX([1]Hitters!$CF:$CF,MATCH($A74,[1]Hitters!$A:$A,0)))/0.75*1)+INDEX([1]Hitters!$CF:$CF,MATCH($A74,[1]Hitters!$A:$A,0)))/0.75*($M74+RIGHT(AG$4,4)*1-RIGHT($AA$4,4)*1-27)*0.1),(AF74-MIN(0.75,0.25*(RIGHT(AG$4,4)*1-(RIGHT($AD$4,4)*1)+0.25)*(1-MIN(0.75,INDEX([1]Hitters!$CF:$CF,MATCH($A74,[1]Hitters!$A:$A,0)))/0.75*1)+INDEX([1]Hitters!$CF:$CF,MATCH($A74,[1]Hitters!$A:$A,0)))/0.75*($M74+RIGHT(AG$4,4)*1-RIGHT($AA$4,4)*1-20)*0.094)))))))</f>
        <v>-9.6970296790016395</v>
      </c>
      <c r="AH74" s="96">
        <f>IF($D74=0,0,IF($D74=1,INDEX([1]Pitchers!$FK:$FK,MATCH($A74,[1]Pitchers!$A:$A,0)),MAX(-16,IF($D74=2,AG74-MIN(0.75,0.25*(RIGHT(AH$4,4)*1-(RIGHT($AD$4,4)*1)+0.25)*(1-MIN(0.75,INDEX([1]Hitters!$CF:$CF,MATCH($A74,[1]Hitters!$A:$A,0)))/0.75*1)+INDEX([1]Hitters!$CF:$CF,MATCH($A74,[1]Hitters!$A:$A,0)))/0.75*1,IF($D74&gt;6,(AG74-MIN(0.75,0.25*(RIGHT(AH$4,4)*1-(RIGHT($AD$4,4)*1)+0.25)*(1-MIN(0.75,INDEX([1]Hitters!$CF:$CF,MATCH($A74,[1]Hitters!$A:$A,0)))/0.75*1)+INDEX([1]Hitters!$CF:$CF,MATCH($A74,[1]Hitters!$A:$A,0)))/0.75*($M74+RIGHT(AH$4,4)*1-RIGHT($AA$4,4)*1+10)*0.05),IF($D74=3,(AG74-MIN(0.75,0.25*(RIGHT(AH$4,4)*1-(RIGHT($AD$4,4)*1)+0.25)*(1-MIN(0.75,INDEX([1]Hitters!$CF:$CF,MATCH($A74,[1]Hitters!$A:$A,0)))/0.75*1)+INDEX([1]Hitters!$CF:$CF,MATCH($A74,[1]Hitters!$A:$A,0)))/0.75*($M74+RIGHT(AH$4,4)*1-RIGHT($AA$4,4)*1-27)*0.1),(AG74-MIN(0.75,0.25*(RIGHT(AH$4,4)*1-(RIGHT($AD$4,4)*1)+0.25)*(1-MIN(0.75,INDEX([1]Hitters!$CF:$CF,MATCH($A74,[1]Hitters!$A:$A,0)))/0.75*1)+INDEX([1]Hitters!$CF:$CF,MATCH($A74,[1]Hitters!$A:$A,0)))/0.75*($M74+RIGHT(AH$4,4)*1-RIGHT($AA$4,4)*1-20)*0.094)))))))</f>
        <v>-11.604446345668292</v>
      </c>
      <c r="AI74" s="96">
        <f>IF($D74=0,0,IF($D74=1,INDEX([1]Pitchers!$FK:$FK,MATCH($A74,[1]Pitchers!$A:$A,0)),MAX(-16,IF($D74=2,AH74-MIN(0.75,0.25*(RIGHT(AI$4,4)*1-(RIGHT($AD$4,4)*1)+0.25)*(1-MIN(0.75,INDEX([1]Hitters!$CF:$CF,MATCH($A74,[1]Hitters!$A:$A,0)))/0.75*1)+INDEX([1]Hitters!$CF:$CF,MATCH($A74,[1]Hitters!$A:$A,0)))/0.75*1,IF($D74&gt;6,(AH74-MIN(0.75,0.25*(RIGHT(AI$4,4)*1-(RIGHT($AD$4,4)*1)+0.25)*(1-MIN(0.75,INDEX([1]Hitters!$CF:$CF,MATCH($A74,[1]Hitters!$A:$A,0)))/0.75*1)+INDEX([1]Hitters!$CF:$CF,MATCH($A74,[1]Hitters!$A:$A,0)))/0.75*($M74+RIGHT(AI$4,4)*1-RIGHT($AA$4,4)*1+10)*0.05),IF($D74=3,(AH74-MIN(0.75,0.25*(RIGHT(AI$4,4)*1-(RIGHT($AD$4,4)*1)+0.25)*(1-MIN(0.75,INDEX([1]Hitters!$CF:$CF,MATCH($A74,[1]Hitters!$A:$A,0)))/0.75*1)+INDEX([1]Hitters!$CF:$CF,MATCH($A74,[1]Hitters!$A:$A,0)))/0.75*($M74+RIGHT(AI$4,4)*1-RIGHT($AA$4,4)*1-27)*0.1),(AH74-MIN(0.75,0.25*(RIGHT(AI$4,4)*1-(RIGHT($AD$4,4)*1)+0.25)*(1-MIN(0.75,INDEX([1]Hitters!$CF:$CF,MATCH($A74,[1]Hitters!$A:$A,0)))/0.75*1)+INDEX([1]Hitters!$CF:$CF,MATCH($A74,[1]Hitters!$A:$A,0)))/0.75*($M74+RIGHT(AI$4,4)*1-RIGHT($AA$4,4)*1-20)*0.094)))))))</f>
        <v>-13.605863012334943</v>
      </c>
      <c r="AJ74" s="96">
        <f>IF($D74=0,0,IF($D74=1,INDEX([1]Pitchers!$FK:$FK,MATCH($A74,[1]Pitchers!$A:$A,0)),MAX(-16,IF($D74=2,AI74-MIN(0.75,0.25*(RIGHT(AJ$4,4)*1-(RIGHT($AD$4,4)*1)+0.25)*(1-MIN(0.75,INDEX([1]Hitters!$CF:$CF,MATCH($A74,[1]Hitters!$A:$A,0)))/0.75*1)+INDEX([1]Hitters!$CF:$CF,MATCH($A74,[1]Hitters!$A:$A,0)))/0.75*1,IF($D74&gt;6,(AI74-MIN(0.75,0.25*(RIGHT(AJ$4,4)*1-(RIGHT($AD$4,4)*1)+0.25)*(1-MIN(0.75,INDEX([1]Hitters!$CF:$CF,MATCH($A74,[1]Hitters!$A:$A,0)))/0.75*1)+INDEX([1]Hitters!$CF:$CF,MATCH($A74,[1]Hitters!$A:$A,0)))/0.75*($M74+RIGHT(AJ$4,4)*1-RIGHT($AA$4,4)*1+10)*0.05),IF($D74=3,(AI74-MIN(0.75,0.25*(RIGHT(AJ$4,4)*1-(RIGHT($AD$4,4)*1)+0.25)*(1-MIN(0.75,INDEX([1]Hitters!$CF:$CF,MATCH($A74,[1]Hitters!$A:$A,0)))/0.75*1)+INDEX([1]Hitters!$CF:$CF,MATCH($A74,[1]Hitters!$A:$A,0)))/0.75*($M74+RIGHT(AJ$4,4)*1-RIGHT($AA$4,4)*1-27)*0.1),(AI74-MIN(0.75,0.25*(RIGHT(AJ$4,4)*1-(RIGHT($AD$4,4)*1)+0.25)*(1-MIN(0.75,INDEX([1]Hitters!$CF:$CF,MATCH($A74,[1]Hitters!$A:$A,0)))/0.75*1)+INDEX([1]Hitters!$CF:$CF,MATCH($A74,[1]Hitters!$A:$A,0)))/0.75*($M74+RIGHT(AJ$4,4)*1-RIGHT($AA$4,4)*1-20)*0.094)))))))</f>
        <v>-15.701279679001596</v>
      </c>
      <c r="AK74" s="96">
        <f>IF($D74=0,0,IF($D74=1,INDEX([1]Pitchers!$FK:$FK,MATCH($A74,[1]Pitchers!$A:$A,0)),MAX(-16,IF($D74=2,AJ74-MIN(0.75,0.25*(RIGHT(AK$4,4)*1-(RIGHT($AD$4,4)*1)+0.25)*(1-MIN(0.75,INDEX([1]Hitters!$CF:$CF,MATCH($A74,[1]Hitters!$A:$A,0)))/0.75*1)+INDEX([1]Hitters!$CF:$CF,MATCH($A74,[1]Hitters!$A:$A,0)))/0.75*1,IF($D74&gt;6,(AJ74-MIN(0.75,0.25*(RIGHT(AK$4,4)*1-(RIGHT($AD$4,4)*1)+0.25)*(1-MIN(0.75,INDEX([1]Hitters!$CF:$CF,MATCH($A74,[1]Hitters!$A:$A,0)))/0.75*1)+INDEX([1]Hitters!$CF:$CF,MATCH($A74,[1]Hitters!$A:$A,0)))/0.75*($M74+RIGHT(AK$4,4)*1-RIGHT($AA$4,4)*1+10)*0.05),IF($D74=3,(AJ74-MIN(0.75,0.25*(RIGHT(AK$4,4)*1-(RIGHT($AD$4,4)*1)+0.25)*(1-MIN(0.75,INDEX([1]Hitters!$CF:$CF,MATCH($A74,[1]Hitters!$A:$A,0)))/0.75*1)+INDEX([1]Hitters!$CF:$CF,MATCH($A74,[1]Hitters!$A:$A,0)))/0.75*($M74+RIGHT(AK$4,4)*1-RIGHT($AA$4,4)*1-27)*0.1),(AJ74-MIN(0.75,0.25*(RIGHT(AK$4,4)*1-(RIGHT($AD$4,4)*1)+0.25)*(1-MIN(0.75,INDEX([1]Hitters!$CF:$CF,MATCH($A74,[1]Hitters!$A:$A,0)))/0.75*1)+INDEX([1]Hitters!$CF:$CF,MATCH($A74,[1]Hitters!$A:$A,0)))/0.75*($M74+RIGHT(AK$4,4)*1-RIGHT($AA$4,4)*1-20)*0.094)))))))</f>
        <v>-16</v>
      </c>
      <c r="AL74" s="96">
        <f>IF($D74=0,0,IF($D74=1,INDEX([1]Pitchers!$FK:$FK,MATCH($A74,[1]Pitchers!$A:$A,0)),MAX(-16,IF($D74=2,AK74-MIN(0.75,0.25*(RIGHT(AL$4,4)*1-(RIGHT($AD$4,4)*1)+0.25)*(1-MIN(0.75,INDEX([1]Hitters!$CF:$CF,MATCH($A74,[1]Hitters!$A:$A,0)))/0.75*1)+INDEX([1]Hitters!$CF:$CF,MATCH($A74,[1]Hitters!$A:$A,0)))/0.75*1,IF($D74&gt;6,(AK74-MIN(0.75,0.25*(RIGHT(AL$4,4)*1-(RIGHT($AD$4,4)*1)+0.25)*(1-MIN(0.75,INDEX([1]Hitters!$CF:$CF,MATCH($A74,[1]Hitters!$A:$A,0)))/0.75*1)+INDEX([1]Hitters!$CF:$CF,MATCH($A74,[1]Hitters!$A:$A,0)))/0.75*($M74+RIGHT(AL$4,4)*1-RIGHT($AA$4,4)*1+10)*0.05),IF($D74=3,(AK74-MIN(0.75,0.25*(RIGHT(AL$4,4)*1-(RIGHT($AD$4,4)*1)+0.25)*(1-MIN(0.75,INDEX([1]Hitters!$CF:$CF,MATCH($A74,[1]Hitters!$A:$A,0)))/0.75*1)+INDEX([1]Hitters!$CF:$CF,MATCH($A74,[1]Hitters!$A:$A,0)))/0.75*($M74+RIGHT(AL$4,4)*1-RIGHT($AA$4,4)*1-27)*0.1),(AK74-MIN(0.75,0.25*(RIGHT(AL$4,4)*1-(RIGHT($AD$4,4)*1)+0.25)*(1-MIN(0.75,INDEX([1]Hitters!$CF:$CF,MATCH($A74,[1]Hitters!$A:$A,0)))/0.75*1)+INDEX([1]Hitters!$CF:$CF,MATCH($A74,[1]Hitters!$A:$A,0)))/0.75*($M74+RIGHT(AL$4,4)*1-RIGHT($AA$4,4)*1-20)*0.094)))))))</f>
        <v>-16</v>
      </c>
      <c r="AM74" s="98">
        <f>MAX(IF($D74=0,20,IF($D74=1,60,150)),MAX(0,IF($D74&gt;1,INDEX([1]Hitters!$ER:$ER,MATCH($A74,[1]Hitters!$A:$A,0))*(0.4+MAX(0,0.6*MIN(1,(IF(O74="",0,(((4.25+(O74-0.263)*4.2)^(((4.25+(O74-0.263)*4.2)+(4.25-AA74*600/600*4.2/600))^0.285))/((4.25+(O74-0.263)*4.2)^(((4.25+(O74-0.263)*4.2)+(4.25-AA74*600/600*4.2/600))^0.285)+(4.25-AA74*600/600*4.2/600)^(((4.25+(O74-0.263)*4.2)+(4.25-AA74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74,[1]Pitchers!$A:$A,0))))*IF($D74&lt;2,(0.4+0.6*MAX(0,MIN(1,IF($D74=0,((4.25)^(((4.25)+(4.25-(4-O74)*4.25/4*1/9))^0.285)/((4.25)^(((4.25)+(4.25-(4-O74)*4.25/4*1/9))^0.285)+(4.25-(4-O74)*4.25/4*1/9)^(((4.25)+(4.25-(4-O74)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74)))/0.5345*0.0009131+0.0104414*(3.74-MIN(3.74,O74)))*50,(((4.25+(AA74-0.263)*0.32*198*MAX(6,198/33)/198)^(((4.25+(AA74-0.263)*0.32*198*MAX(6,198/33)/198)+(4.25-(4-O74)*4.25/4*MAX(6,198/33)/9))^0.285)/((4.25+(AA74-0.263)*0.32*198*MAX(6,198/33)/198)^(((4.25+(AA74-0.263)*0.32*198*MAX(6,198/33)/198)+(4.25-(4-O74)*4.25/4*MAX(6,198/33)/9))^0.285)+(4.25-(4-O74)*4.25/4*MAX(6,198/33)/9)^(((4.25+(AA74-0.263)*0.32*198*MAX(6,198/33)/198)+(4.25-(4-O74)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74=0,50,198)/0.0065))),1))</f>
        <v>266.70603870840677</v>
      </c>
      <c r="AN74" s="98">
        <f t="shared" si="138"/>
        <v>197.40740586217629</v>
      </c>
      <c r="AO74" s="98">
        <f t="shared" si="139"/>
        <v>150</v>
      </c>
      <c r="AP74" s="98">
        <f t="shared" si="140"/>
        <v>150</v>
      </c>
      <c r="AQ74" s="98">
        <f t="shared" si="141"/>
        <v>150</v>
      </c>
      <c r="AR74" s="98">
        <f t="shared" si="142"/>
        <v>150</v>
      </c>
      <c r="AS74" s="98">
        <f t="shared" si="143"/>
        <v>150</v>
      </c>
      <c r="AT74" s="98">
        <f t="shared" si="144"/>
        <v>150</v>
      </c>
      <c r="AU74" s="98">
        <f t="shared" si="145"/>
        <v>150</v>
      </c>
      <c r="AV74" s="98">
        <f t="shared" si="146"/>
        <v>150</v>
      </c>
      <c r="AW74" s="98">
        <f t="shared" si="147"/>
        <v>150</v>
      </c>
      <c r="AX74" s="98">
        <f t="shared" si="148"/>
        <v>150</v>
      </c>
      <c r="AY74" s="96">
        <f t="shared" si="149"/>
        <v>0.55653123011706496</v>
      </c>
      <c r="AZ74" s="96">
        <f t="shared" si="150"/>
        <v>3</v>
      </c>
      <c r="BA74" s="96">
        <f t="shared" si="151"/>
        <v>0.55653123011706496</v>
      </c>
      <c r="BB74" s="96">
        <f t="shared" si="152"/>
        <v>0.21446921383231426</v>
      </c>
      <c r="BC74" s="96">
        <f t="shared" si="153"/>
        <v>0</v>
      </c>
      <c r="BD74" s="96">
        <f t="shared" si="154"/>
        <v>0</v>
      </c>
      <c r="BE74" s="96">
        <f t="shared" si="155"/>
        <v>0</v>
      </c>
      <c r="BF74" s="96">
        <f t="shared" si="156"/>
        <v>0</v>
      </c>
      <c r="BG74" s="96">
        <f t="shared" si="157"/>
        <v>0</v>
      </c>
      <c r="BH74" s="96">
        <f t="shared" si="158"/>
        <v>0</v>
      </c>
      <c r="BI74" s="96">
        <f t="shared" si="159"/>
        <v>0</v>
      </c>
      <c r="BJ74" s="96">
        <f t="shared" si="160"/>
        <v>0</v>
      </c>
      <c r="BK74" s="96">
        <f t="shared" si="161"/>
        <v>0</v>
      </c>
      <c r="BL74" s="96">
        <f t="shared" si="162"/>
        <v>0</v>
      </c>
      <c r="BM74" s="129">
        <f t="shared" si="134"/>
        <v>3.5</v>
      </c>
      <c r="BN74" s="129" t="str">
        <f t="shared" si="134"/>
        <v/>
      </c>
      <c r="BO74" s="129" t="str">
        <f t="shared" si="134"/>
        <v/>
      </c>
      <c r="BP74" s="129" t="str">
        <f t="shared" si="134"/>
        <v/>
      </c>
      <c r="BQ74" s="129" t="str">
        <f t="shared" si="134"/>
        <v/>
      </c>
      <c r="BR74" s="129" t="str">
        <f t="shared" si="134"/>
        <v/>
      </c>
      <c r="BS74" s="129" t="str">
        <f t="shared" si="134"/>
        <v/>
      </c>
      <c r="BT74" s="129" t="str">
        <f t="shared" si="134"/>
        <v/>
      </c>
      <c r="BU74" s="129" t="str">
        <f t="shared" si="134"/>
        <v/>
      </c>
      <c r="BV74" s="129" t="str">
        <f t="shared" si="134"/>
        <v/>
      </c>
      <c r="BW74" s="129" t="str">
        <f t="shared" si="134"/>
        <v/>
      </c>
      <c r="BX74" s="129" t="str">
        <f t="shared" si="134"/>
        <v/>
      </c>
      <c r="BY74" s="130">
        <f t="shared" si="163"/>
        <v>4.9522498409365197</v>
      </c>
      <c r="BZ74" s="130">
        <f t="shared" si="164"/>
        <v>2.3015413961914399</v>
      </c>
      <c r="CA74" s="130">
        <f t="shared" si="165"/>
        <v>0.5</v>
      </c>
      <c r="CB74" s="130">
        <f t="shared" si="166"/>
        <v>0.5</v>
      </c>
      <c r="CC74" s="130">
        <f t="shared" si="167"/>
        <v>0.5</v>
      </c>
      <c r="CD74" s="130">
        <f t="shared" si="168"/>
        <v>0.5</v>
      </c>
      <c r="CE74" s="130">
        <f t="shared" si="169"/>
        <v>0.5</v>
      </c>
      <c r="CF74" s="130">
        <f t="shared" si="170"/>
        <v>0.5</v>
      </c>
      <c r="CG74" s="130">
        <f t="shared" si="171"/>
        <v>0.5</v>
      </c>
      <c r="CH74" s="130">
        <f t="shared" si="172"/>
        <v>0.5</v>
      </c>
      <c r="CI74" s="130">
        <f t="shared" si="173"/>
        <v>0.5</v>
      </c>
      <c r="CJ74" s="130">
        <f t="shared" si="174"/>
        <v>0.5</v>
      </c>
      <c r="CK74" s="131">
        <f t="shared" si="175"/>
        <v>1</v>
      </c>
      <c r="CL74" s="96">
        <f t="shared" si="176"/>
        <v>-0.40729105256737541</v>
      </c>
      <c r="CM74" s="96">
        <f t="shared" si="177"/>
        <v>-0.49892166947241839</v>
      </c>
      <c r="CN74" s="96">
        <f t="shared" si="178"/>
        <v>-0.54206999999999994</v>
      </c>
      <c r="CO74" s="96">
        <f t="shared" si="179"/>
        <v>-0.54206999999999994</v>
      </c>
      <c r="CP74" s="96">
        <f t="shared" si="180"/>
        <v>-0.54206999999999994</v>
      </c>
      <c r="CQ74" s="96">
        <f t="shared" si="181"/>
        <v>-0.54206999999999994</v>
      </c>
      <c r="CR74" s="96">
        <f t="shared" si="182"/>
        <v>-0.54206999999999994</v>
      </c>
      <c r="CS74" s="96">
        <f t="shared" si="183"/>
        <v>-0.54206999999999994</v>
      </c>
      <c r="CT74" s="96">
        <f t="shared" si="184"/>
        <v>-0.54206999999999994</v>
      </c>
      <c r="CU74" s="96">
        <f t="shared" si="185"/>
        <v>-0.54206999999999994</v>
      </c>
      <c r="CV74" s="96">
        <f t="shared" si="186"/>
        <v>-0.54206999999999994</v>
      </c>
      <c r="CW74" s="96">
        <f t="shared" si="187"/>
        <v>-0.54206999999999994</v>
      </c>
      <c r="CX74" s="96">
        <f>MAX(0,(IF(CL74&gt;0,(CL74-ROUNDDOWN(CL74,1))/0.1*LOOKUP(ROUNDUP(CL74+81.1,1),CB!$A:$A,CB!$C:$C)+(1-(CL74-ROUNDDOWN(CL74,1))/0.1)*LOOKUP(ROUNDDOWN(CL74+81.1,1),CB!$A:$A,CB!$C:$C),(CL74-ROUNDDOWN(CL74-0.1,1))/0.1*LOOKUP(ROUNDUP(CL74+81.1,1),CB!$A:$A,CB!$C:$C)+(1-(CL74-ROUNDDOWN(CL74-0.1,1))/0.1)*LOOKUP(ROUNDDOWN(CL74+81.1,1),CB!$A:$A,CB!$C:$C))-LOOKUP(81.1,CB!$A:$A,CB!$C:$C))/(1-(BINOMDIST(97,162,0.5,TRUE)-BINOMDIST(87,162,0.5,TRUE)))*$C$2*($B$1^(LEFT(CX$4,4)*1-LEFT($BA$4,4)*1))*(37.75+CL74))</f>
        <v>0</v>
      </c>
      <c r="CY74" s="96">
        <f>MAX(0,(IF(CM74&gt;0,(CM74-ROUNDDOWN(CM74,1))/0.1*LOOKUP(ROUNDUP(CM74+81.1,1),CB!$A:$A,CB!$C:$C)+(1-(CM74-ROUNDDOWN(CM74,1))/0.1)*LOOKUP(ROUNDDOWN(CM74+81.1,1),CB!$A:$A,CB!$C:$C),(CM74-ROUNDDOWN(CM74-0.1,1))/0.1*LOOKUP(ROUNDUP(CM74+81.1,1),CB!$A:$A,CB!$C:$C)+(1-(CM74-ROUNDDOWN(CM74-0.1,1))/0.1)*LOOKUP(ROUNDDOWN(CM74+81.1,1),CB!$A:$A,CB!$C:$C))-LOOKUP(81.1,CB!$A:$A,CB!$C:$C))/(1-(BINOMDIST(97,162,0.5,TRUE)-BINOMDIST(87,162,0.5,TRUE)))*$C$2*($B$1^(LEFT(CY$4,4)*1-LEFT($BA$4,4)*1))*(37.75+CM74))</f>
        <v>0</v>
      </c>
      <c r="CZ74" s="96">
        <f>MAX(0,(IF(CN74&gt;0,(CN74-ROUNDDOWN(CN74,1))/0.1*LOOKUP(ROUNDUP(CN74+81.1,1),CB!$A:$A,CB!$C:$C)+(1-(CN74-ROUNDDOWN(CN74,1))/0.1)*LOOKUP(ROUNDDOWN(CN74+81.1,1),CB!$A:$A,CB!$C:$C),(CN74-ROUNDDOWN(CN74-0.1,1))/0.1*LOOKUP(ROUNDUP(CN74+81.1,1),CB!$A:$A,CB!$C:$C)+(1-(CN74-ROUNDDOWN(CN74-0.1,1))/0.1)*LOOKUP(ROUNDDOWN(CN74+81.1,1),CB!$A:$A,CB!$C:$C))-LOOKUP(81.1,CB!$A:$A,CB!$C:$C))/(1-(BINOMDIST(97,162,0.5,TRUE)-BINOMDIST(87,162,0.5,TRUE)))*$C$2*($B$1^(LEFT(CZ$4,4)*1-LEFT($BA$4,4)*1))*(37.75+CN74))</f>
        <v>0</v>
      </c>
      <c r="DA74" s="96">
        <f>MAX(0,(IF(CO74&gt;0,(CO74-ROUNDDOWN(CO74,1))/0.1*LOOKUP(ROUNDUP(CO74+81.1,1),CB!$A:$A,CB!$C:$C)+(1-(CO74-ROUNDDOWN(CO74,1))/0.1)*LOOKUP(ROUNDDOWN(CO74+81.1,1),CB!$A:$A,CB!$C:$C),(CO74-ROUNDDOWN(CO74-0.1,1))/0.1*LOOKUP(ROUNDUP(CO74+81.1,1),CB!$A:$A,CB!$C:$C)+(1-(CO74-ROUNDDOWN(CO74-0.1,1))/0.1)*LOOKUP(ROUNDDOWN(CO74+81.1,1),CB!$A:$A,CB!$C:$C))-LOOKUP(81.1,CB!$A:$A,CB!$C:$C))/(1-(BINOMDIST(97,162,0.5,TRUE)-BINOMDIST(87,162,0.5,TRUE)))*$C$2*($B$1^(LEFT(DA$4,4)*1-LEFT($BA$4,4)*1))*(37.75+CO74))</f>
        <v>0</v>
      </c>
      <c r="DB74" s="96">
        <f>MAX(0,(IF(CP74&gt;0,(CP74-ROUNDDOWN(CP74,1))/0.1*LOOKUP(ROUNDUP(CP74+81.1,1),CB!$A:$A,CB!$C:$C)+(1-(CP74-ROUNDDOWN(CP74,1))/0.1)*LOOKUP(ROUNDDOWN(CP74+81.1,1),CB!$A:$A,CB!$C:$C),(CP74-ROUNDDOWN(CP74-0.1,1))/0.1*LOOKUP(ROUNDUP(CP74+81.1,1),CB!$A:$A,CB!$C:$C)+(1-(CP74-ROUNDDOWN(CP74-0.1,1))/0.1)*LOOKUP(ROUNDDOWN(CP74+81.1,1),CB!$A:$A,CB!$C:$C))-LOOKUP(81.1,CB!$A:$A,CB!$C:$C))/(1-(BINOMDIST(97,162,0.5,TRUE)-BINOMDIST(87,162,0.5,TRUE)))*$C$2*($B$1^(LEFT(DB$4,4)*1-LEFT($BA$4,4)*1))*(37.75+CP74))</f>
        <v>0</v>
      </c>
      <c r="DC74" s="96">
        <f>MAX(0,(IF(CQ74&gt;0,(CQ74-ROUNDDOWN(CQ74,1))/0.1*LOOKUP(ROUNDUP(CQ74+81.1,1),CB!$A:$A,CB!$C:$C)+(1-(CQ74-ROUNDDOWN(CQ74,1))/0.1)*LOOKUP(ROUNDDOWN(CQ74+81.1,1),CB!$A:$A,CB!$C:$C),(CQ74-ROUNDDOWN(CQ74-0.1,1))/0.1*LOOKUP(ROUNDUP(CQ74+81.1,1),CB!$A:$A,CB!$C:$C)+(1-(CQ74-ROUNDDOWN(CQ74-0.1,1))/0.1)*LOOKUP(ROUNDDOWN(CQ74+81.1,1),CB!$A:$A,CB!$C:$C))-LOOKUP(81.1,CB!$A:$A,CB!$C:$C))/(1-(BINOMDIST(97,162,0.5,TRUE)-BINOMDIST(87,162,0.5,TRUE)))*$C$2*($B$1^(LEFT(DC$4,4)*1-LEFT($BA$4,4)*1))*(37.75+CQ74))</f>
        <v>0</v>
      </c>
      <c r="DD74" s="96">
        <f>MAX(0,(IF(CR74&gt;0,(CR74-ROUNDDOWN(CR74,1))/0.1*LOOKUP(ROUNDUP(CR74+81.1,1),CB!$A:$A,CB!$C:$C)+(1-(CR74-ROUNDDOWN(CR74,1))/0.1)*LOOKUP(ROUNDDOWN(CR74+81.1,1),CB!$A:$A,CB!$C:$C),(CR74-ROUNDDOWN(CR74-0.1,1))/0.1*LOOKUP(ROUNDUP(CR74+81.1,1),CB!$A:$A,CB!$C:$C)+(1-(CR74-ROUNDDOWN(CR74-0.1,1))/0.1)*LOOKUP(ROUNDDOWN(CR74+81.1,1),CB!$A:$A,CB!$C:$C))-LOOKUP(81.1,CB!$A:$A,CB!$C:$C))/(1-(BINOMDIST(97,162,0.5,TRUE)-BINOMDIST(87,162,0.5,TRUE)))*$C$2*($B$1^(LEFT(DD$4,4)*1-LEFT($BA$4,4)*1))*(37.75+CR74))</f>
        <v>0</v>
      </c>
      <c r="DE74" s="96">
        <f>MAX(0,(IF(CS74&gt;0,(CS74-ROUNDDOWN(CS74,1))/0.1*LOOKUP(ROUNDUP(CS74+81.1,1),CB!$A:$A,CB!$C:$C)+(1-(CS74-ROUNDDOWN(CS74,1))/0.1)*LOOKUP(ROUNDDOWN(CS74+81.1,1),CB!$A:$A,CB!$C:$C),(CS74-ROUNDDOWN(CS74-0.1,1))/0.1*LOOKUP(ROUNDUP(CS74+81.1,1),CB!$A:$A,CB!$C:$C)+(1-(CS74-ROUNDDOWN(CS74-0.1,1))/0.1)*LOOKUP(ROUNDDOWN(CS74+81.1,1),CB!$A:$A,CB!$C:$C))-LOOKUP(81.1,CB!$A:$A,CB!$C:$C))/(1-(BINOMDIST(97,162,0.5,TRUE)-BINOMDIST(87,162,0.5,TRUE)))*$C$2*($B$1^(LEFT(DE$4,4)*1-LEFT($BA$4,4)*1))*(37.75+CS74))</f>
        <v>0</v>
      </c>
      <c r="DF74" s="96">
        <f>MAX(0,(IF(CT74&gt;0,(CT74-ROUNDDOWN(CT74,1))/0.1*LOOKUP(ROUNDUP(CT74+81.1,1),CB!$A:$A,CB!$C:$C)+(1-(CT74-ROUNDDOWN(CT74,1))/0.1)*LOOKUP(ROUNDDOWN(CT74+81.1,1),CB!$A:$A,CB!$C:$C),(CT74-ROUNDDOWN(CT74-0.1,1))/0.1*LOOKUP(ROUNDUP(CT74+81.1,1),CB!$A:$A,CB!$C:$C)+(1-(CT74-ROUNDDOWN(CT74-0.1,1))/0.1)*LOOKUP(ROUNDDOWN(CT74+81.1,1),CB!$A:$A,CB!$C:$C))-LOOKUP(81.1,CB!$A:$A,CB!$C:$C))/(1-(BINOMDIST(97,162,0.5,TRUE)-BINOMDIST(87,162,0.5,TRUE)))*$C$2*($B$1^(LEFT(DF$4,4)*1-LEFT($BA$4,4)*1))*(37.75+CT74))</f>
        <v>0</v>
      </c>
      <c r="DG74" s="96">
        <f>MAX(0,(IF(CU74&gt;0,(CU74-ROUNDDOWN(CU74,1))/0.1*LOOKUP(ROUNDUP(CU74+81.1,1),CB!$A:$A,CB!$C:$C)+(1-(CU74-ROUNDDOWN(CU74,1))/0.1)*LOOKUP(ROUNDDOWN(CU74+81.1,1),CB!$A:$A,CB!$C:$C),(CU74-ROUNDDOWN(CU74-0.1,1))/0.1*LOOKUP(ROUNDUP(CU74+81.1,1),CB!$A:$A,CB!$C:$C)+(1-(CU74-ROUNDDOWN(CU74-0.1,1))/0.1)*LOOKUP(ROUNDDOWN(CU74+81.1,1),CB!$A:$A,CB!$C:$C))-LOOKUP(81.1,CB!$A:$A,CB!$C:$C))/(1-(BINOMDIST(97,162,0.5,TRUE)-BINOMDIST(87,162,0.5,TRUE)))*$C$2*($B$1^(LEFT(DG$4,4)*1-LEFT($BA$4,4)*1))*(37.75+CU74))</f>
        <v>0</v>
      </c>
      <c r="DH74" s="96">
        <f>MAX(0,(IF(CV74&gt;0,(CV74-ROUNDDOWN(CV74,1))/0.1*LOOKUP(ROUNDUP(CV74+81.1,1),CB!$A:$A,CB!$C:$C)+(1-(CV74-ROUNDDOWN(CV74,1))/0.1)*LOOKUP(ROUNDDOWN(CV74+81.1,1),CB!$A:$A,CB!$C:$C),(CV74-ROUNDDOWN(CV74-0.1,1))/0.1*LOOKUP(ROUNDUP(CV74+81.1,1),CB!$A:$A,CB!$C:$C)+(1-(CV74-ROUNDDOWN(CV74-0.1,1))/0.1)*LOOKUP(ROUNDDOWN(CV74+81.1,1),CB!$A:$A,CB!$C:$C))-LOOKUP(81.1,CB!$A:$A,CB!$C:$C))/(1-(BINOMDIST(97,162,0.5,TRUE)-BINOMDIST(87,162,0.5,TRUE)))*$C$2*($B$1^(LEFT(DH$4,4)*1-LEFT($BA$4,4)*1))*(37.75+CV74))</f>
        <v>0</v>
      </c>
      <c r="DI74" s="96">
        <f>MAX(0,(IF(CW74&gt;0,(CW74-ROUNDDOWN(CW74,1))/0.1*LOOKUP(ROUNDUP(CW74+81.1,1),CB!$A:$A,CB!$C:$C)+(1-(CW74-ROUNDDOWN(CW74,1))/0.1)*LOOKUP(ROUNDDOWN(CW74+81.1,1),CB!$A:$A,CB!$C:$C),(CW74-ROUNDDOWN(CW74-0.1,1))/0.1*LOOKUP(ROUNDUP(CW74+81.1,1),CB!$A:$A,CB!$C:$C)+(1-(CW74-ROUNDDOWN(CW74-0.1,1))/0.1)*LOOKUP(ROUNDDOWN(CW74+81.1,1),CB!$A:$A,CB!$C:$C))-LOOKUP(81.1,CB!$A:$A,CB!$C:$C))/(1-(BINOMDIST(97,162,0.5,TRUE)-BINOMDIST(87,162,0.5,TRUE)))*$C$2*($B$1^(LEFT(DI$4,4)*1-LEFT($BA$4,4)*1))*(37.75+CW74))</f>
        <v>0</v>
      </c>
      <c r="DJ74" s="90">
        <f t="shared" si="188"/>
        <v>0</v>
      </c>
      <c r="DK74" s="132"/>
      <c r="DL74" s="132">
        <f t="shared" si="189"/>
        <v>4.9522498409365197</v>
      </c>
      <c r="DM74" s="132">
        <f t="shared" si="190"/>
        <v>7.5328131786800734</v>
      </c>
      <c r="DN74" s="132">
        <f t="shared" si="191"/>
        <v>8.6939074285925013</v>
      </c>
      <c r="DO74" s="132">
        <f t="shared" si="192"/>
        <v>9.8930701693093503</v>
      </c>
      <c r="DP74" s="132">
        <f t="shared" si="193"/>
        <v>11.12914413325031</v>
      </c>
      <c r="DQ74" s="132">
        <f t="shared" si="194"/>
        <v>12.400702228897297</v>
      </c>
      <c r="DR74" s="132">
        <f t="shared" si="195"/>
        <v>13.706088202683024</v>
      </c>
      <c r="DS74" s="132">
        <f t="shared" si="196"/>
        <v>15.043461411050654</v>
      </c>
      <c r="DT74" s="132">
        <f t="shared" si="197"/>
        <v>16.410843467852803</v>
      </c>
      <c r="DU74" s="132">
        <f t="shared" si="198"/>
        <v>17.806164648695262</v>
      </c>
      <c r="DV74" s="132"/>
      <c r="DW74" s="132"/>
      <c r="DX74" s="132"/>
      <c r="DY74" s="132"/>
      <c r="DZ74" s="132"/>
      <c r="EA74" s="132"/>
      <c r="EB74" s="132"/>
      <c r="EC74" s="132"/>
      <c r="ED74" s="132"/>
      <c r="EE74" s="132"/>
      <c r="ER74" s="132"/>
      <c r="ES74" s="132"/>
      <c r="ET74" s="132"/>
      <c r="EU74" s="132"/>
      <c r="EV74" s="132"/>
      <c r="EW74" s="132"/>
      <c r="EX74" s="132"/>
      <c r="EY74" s="132"/>
      <c r="EZ74" s="132"/>
      <c r="FA74" s="132"/>
      <c r="FB74" s="132"/>
      <c r="FC74" s="132"/>
    </row>
    <row r="75" spans="1:159" ht="12.75" customHeight="1" x14ac:dyDescent="0.2">
      <c r="A75">
        <v>502009</v>
      </c>
      <c r="B75" s="99" t="str">
        <f>INDEX([1]Bios!$O:$O,MATCH(A75,[1]Bios!$C:$C,0))</f>
        <v>Latos, Mat</v>
      </c>
      <c r="C75" s="92" t="s">
        <v>656</v>
      </c>
      <c r="D75" s="94">
        <f>LOOKUP(IF(INDEX([1]Bios!$M:$M,MATCH(A75,[1]Bios!$C:$C,0))="P",INDEX([1]Pitchers!$Q:$Q,MATCH(A75,[1]Pitchers!$A:$A,0)),INDEX([1]Hitters!$AV:$AV,MATCH(A75,[1]Hitters!$A:$A,0))),Positions!A:A,Positions!B:B)</f>
        <v>1</v>
      </c>
      <c r="E75" s="137">
        <v>1</v>
      </c>
      <c r="F75" s="138">
        <f t="shared" si="135"/>
        <v>4.5292343445964907</v>
      </c>
      <c r="G75" s="138">
        <v>3</v>
      </c>
      <c r="H75" s="94"/>
      <c r="I75" s="93">
        <f>6</f>
        <v>6</v>
      </c>
      <c r="J75" s="93">
        <f>6</f>
        <v>6</v>
      </c>
      <c r="K75" s="94">
        <f>MIN(IF(D75&gt;1,INDEX([1]Hitters!$DA:$DA,MATCH(A75,[1]Hitters!$A:$A,0)),INDEX([1]Pitchers!$DA:$DA,MATCH(A75,[1]Pitchers!$A:$A,0))),J75)</f>
        <v>6</v>
      </c>
      <c r="L75" s="94">
        <f t="shared" si="136"/>
        <v>4</v>
      </c>
      <c r="M75" s="95">
        <f>IF(D75&gt;1,INDEX([1]Hitters!$CV:$CV,MATCH($A75,[1]Hitters!$A:$A,0)),INDEX([1]Pitchers!$CP:$CP,MATCH($A75,[1]Pitchers!$A:$A,0)))</f>
        <v>28.541666666666668</v>
      </c>
      <c r="N75" s="90">
        <f t="shared" si="137"/>
        <v>1.5292343445964907</v>
      </c>
      <c r="O75" s="97">
        <f>IF($D75&gt;1,INDEX([1]Hitters!$AF:$AF,MATCH($A75,[1]Hitters!$A:$A,0)),INDEX([1]Pitchers!$AJ:$AJ,MATCH($A75,[1]Pitchers!$A:$A,0))*IF(OR(AND($D75=0,INDEX([1]Pitchers!$Q:$Q,MATCH($A75,[1]Pitchers!$A:$A,0))="R"),AND($D75=1,INDEX([1]Pitchers!$Q:$Q,MATCH($A75,[1]Pitchers!$A:$A,0))="S")),1,IF($D75=0,0.83+(1-INDEX([1]Pitchers!$BE:$BE,MATCH($A75,[1]Pitchers!$A:$A,0)))/8,1/(0.83+(1-INDEX([1]Pitchers!$BE:$BE,MATCH($A75,[1]Pitchers!$A:$A,0)))/8))))</f>
        <v>4.7075204291588362</v>
      </c>
      <c r="P75" s="97">
        <f>IF($D75&gt;1,O75+(LOOKUP(ROUNDDOWN($M75+RIGHT(P$4,4)*1-2016,0),Age!$A:$A,Age!$C:$C)*(1-($M75+RIGHT(P$4,4)*1-2016-ROUNDDOWN($M75+RIGHT(P$4,4)*1-2016,0)))+LOOKUP(ROUNDUP($M75+RIGHT(P$4,4)*1-2016,0),Age!$A:$A,Age!$C:$C)*(($M75+RIGHT(P$4,4)*1-2016-ROUNDDOWN($M75+RIGHT(P$4,4)*1-2016,0))))*IF($M75+RIGHT(P$4,4)*1-2016&gt;27,1,INDEX([1]Hitters!$BG:$BG,MATCH($A75,[1]Hitters!$A:$A,0))),O75*(1-(1-(LOOKUP(ROUNDDOWN($M75+RIGHT(P$4,4)*1-2016,0),Age!$A:$A,Age!$L:$L)*(1-($M75+RIGHT(P$4,4)*1-2016-ROUNDDOWN($M75+RIGHT(P$4,4)*1-2016,0)))+LOOKUP(ROUNDUP($M75+RIGHT(P$4,4)*1-2016,0),Age!$A:$A,Age!$L:$L)*(($M75+RIGHT(P$4,4)*1-2016-ROUNDDOWN($M75+RIGHT(P$4,4)*1-2016,0)))))*IF($M75+RIGHT(P$4,4)*1-2016&gt;27,1,INDEX([1]Pitchers!$BE:$BE,MATCH($A75,[1]Pitchers!$A:$A,0)))))</f>
        <v>4.7763188787641493</v>
      </c>
      <c r="Q75" s="97">
        <f>IF($D75&gt;1,P75+(LOOKUP(ROUNDDOWN($M75+RIGHT(Q$4,4)*1-2016,0),Age!$A:$A,Age!$C:$C)*(1-($M75+RIGHT(Q$4,4)*1-2016-ROUNDDOWN($M75+RIGHT(Q$4,4)*1-2016,0)))+LOOKUP(ROUNDUP($M75+RIGHT(Q$4,4)*1-2016,0),Age!$A:$A,Age!$C:$C)*(($M75+RIGHT(Q$4,4)*1-2016-ROUNDDOWN($M75+RIGHT(Q$4,4)*1-2016,0))))*IF($M75+RIGHT(Q$4,4)*1-2016&gt;27,1,INDEX([1]Hitters!$BG:$BG,MATCH($A75,[1]Hitters!$A:$A,0))),P75*(1-(1-(LOOKUP(ROUNDDOWN($M75+RIGHT(Q$4,4)*1-2016,0),Age!$A:$A,Age!$L:$L)*(1-($M75+RIGHT(Q$4,4)*1-2016-ROUNDDOWN($M75+RIGHT(Q$4,4)*1-2016,0)))+LOOKUP(ROUNDUP($M75+RIGHT(Q$4,4)*1-2016,0),Age!$A:$A,Age!$L:$L)*(($M75+RIGHT(Q$4,4)*1-2016-ROUNDDOWN($M75+RIGHT(Q$4,4)*1-2016,0)))))*IF($M75+RIGHT(Q$4,4)*1-2016&gt;27,1,INDEX([1]Pitchers!$BE:$BE,MATCH($A75,[1]Pitchers!$A:$A,0)))))</f>
        <v>4.8735866225973163</v>
      </c>
      <c r="R75" s="97">
        <f>IF($D75&gt;1,Q75+(LOOKUP(ROUNDDOWN($M75+RIGHT(R$4,4)*1-2016,0),Age!$A:$A,Age!$C:$C)*(1-($M75+RIGHT(R$4,4)*1-2016-ROUNDDOWN($M75+RIGHT(R$4,4)*1-2016,0)))+LOOKUP(ROUNDUP($M75+RIGHT(R$4,4)*1-2016,0),Age!$A:$A,Age!$C:$C)*(($M75+RIGHT(R$4,4)*1-2016-ROUNDDOWN($M75+RIGHT(R$4,4)*1-2016,0))))*IF($M75+RIGHT(R$4,4)*1-2016&gt;27,1,INDEX([1]Hitters!$BG:$BG,MATCH($A75,[1]Hitters!$A:$A,0))),Q75*(1-(1-(LOOKUP(ROUNDDOWN($M75+RIGHT(R$4,4)*1-2016,0),Age!$A:$A,Age!$L:$L)*(1-($M75+RIGHT(R$4,4)*1-2016-ROUNDDOWN($M75+RIGHT(R$4,4)*1-2016,0)))+LOOKUP(ROUNDUP($M75+RIGHT(R$4,4)*1-2016,0),Age!$A:$A,Age!$L:$L)*(($M75+RIGHT(R$4,4)*1-2016-ROUNDDOWN($M75+RIGHT(R$4,4)*1-2016,0)))))*IF($M75+RIGHT(R$4,4)*1-2016&gt;27,1,INDEX([1]Pitchers!$BE:$BE,MATCH($A75,[1]Pitchers!$A:$A,0)))))</f>
        <v>5.0008583065853554</v>
      </c>
      <c r="S75" s="97">
        <f>IF($D75&gt;1,R75+(LOOKUP(ROUNDDOWN($M75+RIGHT(S$4,4)*1-2016,0),Age!$A:$A,Age!$C:$C)*(1-($M75+RIGHT(S$4,4)*1-2016-ROUNDDOWN($M75+RIGHT(S$4,4)*1-2016,0)))+LOOKUP(ROUNDUP($M75+RIGHT(S$4,4)*1-2016,0),Age!$A:$A,Age!$C:$C)*(($M75+RIGHT(S$4,4)*1-2016-ROUNDDOWN($M75+RIGHT(S$4,4)*1-2016,0))))*IF($M75+RIGHT(S$4,4)*1-2016&gt;27,1,INDEX([1]Hitters!$BG:$BG,MATCH($A75,[1]Hitters!$A:$A,0))),R75*(1-(1-(LOOKUP(ROUNDDOWN($M75+RIGHT(S$4,4)*1-2016,0),Age!$A:$A,Age!$L:$L)*(1-($M75+RIGHT(S$4,4)*1-2016-ROUNDDOWN($M75+RIGHT(S$4,4)*1-2016,0)))+LOOKUP(ROUNDUP($M75+RIGHT(S$4,4)*1-2016,0),Age!$A:$A,Age!$L:$L)*(($M75+RIGHT(S$4,4)*1-2016-ROUNDDOWN($M75+RIGHT(S$4,4)*1-2016,0)))))*IF($M75+RIGHT(S$4,4)*1-2016&gt;27,1,INDEX([1]Pitchers!$BE:$BE,MATCH($A75,[1]Pitchers!$A:$A,0)))))</f>
        <v>5.1602085728337324</v>
      </c>
      <c r="T75" s="97">
        <f>IF($D75&gt;1,S75+(LOOKUP(ROUNDDOWN($M75+RIGHT(T$4,4)*1-2016,0),Age!$A:$A,Age!$C:$C)*(1-($M75+RIGHT(T$4,4)*1-2016-ROUNDDOWN($M75+RIGHT(T$4,4)*1-2016,0)))+LOOKUP(ROUNDUP($M75+RIGHT(T$4,4)*1-2016,0),Age!$A:$A,Age!$C:$C)*(($M75+RIGHT(T$4,4)*1-2016-ROUNDDOWN($M75+RIGHT(T$4,4)*1-2016,0))))*IF($M75+RIGHT(T$4,4)*1-2016&gt;27,1,INDEX([1]Hitters!$BG:$BG,MATCH($A75,[1]Hitters!$A:$A,0))),S75*(1-(1-(LOOKUP(ROUNDDOWN($M75+RIGHT(T$4,4)*1-2016,0),Age!$A:$A,Age!$L:$L)*(1-($M75+RIGHT(T$4,4)*1-2016-ROUNDDOWN($M75+RIGHT(T$4,4)*1-2016,0)))+LOOKUP(ROUNDUP($M75+RIGHT(T$4,4)*1-2016,0),Age!$A:$A,Age!$L:$L)*(($M75+RIGHT(T$4,4)*1-2016-ROUNDDOWN($M75+RIGHT(T$4,4)*1-2016,0)))))*IF($M75+RIGHT(T$4,4)*1-2016&gt;27,1,INDEX([1]Pitchers!$BE:$BE,MATCH($A75,[1]Pitchers!$A:$A,0)))))</f>
        <v>5.3543076682139628</v>
      </c>
      <c r="U75" s="97">
        <f>IF($D75&gt;1,T75+(LOOKUP(ROUNDDOWN($M75+RIGHT(U$4,4)*1-2016,0),Age!$A:$A,Age!$C:$C)*(1-($M75+RIGHT(U$4,4)*1-2016-ROUNDDOWN($M75+RIGHT(U$4,4)*1-2016,0)))+LOOKUP(ROUNDUP($M75+RIGHT(U$4,4)*1-2016,0),Age!$A:$A,Age!$C:$C)*(($M75+RIGHT(U$4,4)*1-2016-ROUNDDOWN($M75+RIGHT(U$4,4)*1-2016,0))))*IF($M75+RIGHT(U$4,4)*1-2016&gt;27,1,INDEX([1]Hitters!$BG:$BG,MATCH($A75,[1]Hitters!$A:$A,0))),T75*(1-(1-(LOOKUP(ROUNDDOWN($M75+RIGHT(U$4,4)*1-2016,0),Age!$A:$A,Age!$L:$L)*(1-($M75+RIGHT(U$4,4)*1-2016-ROUNDDOWN($M75+RIGHT(U$4,4)*1-2016,0)))+LOOKUP(ROUNDUP($M75+RIGHT(U$4,4)*1-2016,0),Age!$A:$A,Age!$L:$L)*(($M75+RIGHT(U$4,4)*1-2016-ROUNDDOWN($M75+RIGHT(U$4,4)*1-2016,0)))))*IF($M75+RIGHT(U$4,4)*1-2016&gt;27,1,INDEX([1]Pitchers!$BE:$BE,MATCH($A75,[1]Pitchers!$A:$A,0)))))</f>
        <v>5.5864949892845281</v>
      </c>
      <c r="V75" s="97">
        <f>IF($D75&gt;1,U75+(LOOKUP(ROUNDDOWN($M75+RIGHT(V$4,4)*1-2016,0),Age!$A:$A,Age!$C:$C)*(1-($M75+RIGHT(V$4,4)*1-2016-ROUNDDOWN($M75+RIGHT(V$4,4)*1-2016,0)))+LOOKUP(ROUNDUP($M75+RIGHT(V$4,4)*1-2016,0),Age!$A:$A,Age!$C:$C)*(($M75+RIGHT(V$4,4)*1-2016-ROUNDDOWN($M75+RIGHT(V$4,4)*1-2016,0))))*IF($M75+RIGHT(V$4,4)*1-2016&gt;27,1,INDEX([1]Hitters!$BG:$BG,MATCH($A75,[1]Hitters!$A:$A,0))),U75*(1-(1-(LOOKUP(ROUNDDOWN($M75+RIGHT(V$4,4)*1-2016,0),Age!$A:$A,Age!$L:$L)*(1-($M75+RIGHT(V$4,4)*1-2016-ROUNDDOWN($M75+RIGHT(V$4,4)*1-2016,0)))+LOOKUP(ROUNDUP($M75+RIGHT(V$4,4)*1-2016,0),Age!$A:$A,Age!$L:$L)*(($M75+RIGHT(V$4,4)*1-2016-ROUNDDOWN($M75+RIGHT(V$4,4)*1-2016,0)))))*IF($M75+RIGHT(V$4,4)*1-2016&gt;27,1,INDEX([1]Pitchers!$BE:$BE,MATCH($A75,[1]Pitchers!$A:$A,0)))))</f>
        <v>5.8608733629769887</v>
      </c>
      <c r="W75" s="97">
        <f>IF($D75&gt;1,V75+(LOOKUP(ROUNDDOWN($M75+RIGHT(W$4,4)*1-2016,0),Age!$A:$A,Age!$C:$C)*(1-($M75+RIGHT(W$4,4)*1-2016-ROUNDDOWN($M75+RIGHT(W$4,4)*1-2016,0)))+LOOKUP(ROUNDUP($M75+RIGHT(W$4,4)*1-2016,0),Age!$A:$A,Age!$C:$C)*(($M75+RIGHT(W$4,4)*1-2016-ROUNDDOWN($M75+RIGHT(W$4,4)*1-2016,0))))*IF($M75+RIGHT(W$4,4)*1-2016&gt;27,1,INDEX([1]Hitters!$BG:$BG,MATCH($A75,[1]Hitters!$A:$A,0))),V75*(1-(1-(LOOKUP(ROUNDDOWN($M75+RIGHT(W$4,4)*1-2016,0),Age!$A:$A,Age!$L:$L)*(1-($M75+RIGHT(W$4,4)*1-2016-ROUNDDOWN($M75+RIGHT(W$4,4)*1-2016,0)))+LOOKUP(ROUNDUP($M75+RIGHT(W$4,4)*1-2016,0),Age!$A:$A,Age!$L:$L)*(($M75+RIGHT(W$4,4)*1-2016-ROUNDDOWN($M75+RIGHT(W$4,4)*1-2016,0)))))*IF($M75+RIGHT(W$4,4)*1-2016&gt;27,1,INDEX([1]Pitchers!$BE:$BE,MATCH($A75,[1]Pitchers!$A:$A,0)))))</f>
        <v>6.1824277380061483</v>
      </c>
      <c r="X75" s="97">
        <f>IF($D75&gt;1,W75+(LOOKUP(ROUNDDOWN($M75+RIGHT(X$4,4)*1-2016,0),Age!$A:$A,Age!$C:$C)*(1-($M75+RIGHT(X$4,4)*1-2016-ROUNDDOWN($M75+RIGHT(X$4,4)*1-2016,0)))+LOOKUP(ROUNDUP($M75+RIGHT(X$4,4)*1-2016,0),Age!$A:$A,Age!$C:$C)*(($M75+RIGHT(X$4,4)*1-2016-ROUNDDOWN($M75+RIGHT(X$4,4)*1-2016,0))))*IF($M75+RIGHT(X$4,4)*1-2016&gt;27,1,INDEX([1]Hitters!$BG:$BG,MATCH($A75,[1]Hitters!$A:$A,0))),W75*(1-(1-(LOOKUP(ROUNDDOWN($M75+RIGHT(X$4,4)*1-2016,0),Age!$A:$A,Age!$L:$L)*(1-($M75+RIGHT(X$4,4)*1-2016-ROUNDDOWN($M75+RIGHT(X$4,4)*1-2016,0)))+LOOKUP(ROUNDUP($M75+RIGHT(X$4,4)*1-2016,0),Age!$A:$A,Age!$L:$L)*(($M75+RIGHT(X$4,4)*1-2016-ROUNDDOWN($M75+RIGHT(X$4,4)*1-2016,0)))))*IF($M75+RIGHT(X$4,4)*1-2016&gt;27,1,INDEX([1]Pitchers!$BE:$BE,MATCH($A75,[1]Pitchers!$A:$A,0)))))</f>
        <v>6.5571730193338285</v>
      </c>
      <c r="Y75" s="97">
        <f>IF($D75&gt;1,X75+(LOOKUP(ROUNDDOWN($M75+RIGHT(Y$4,4)*1-2016,0),Age!$A:$A,Age!$C:$C)*(1-($M75+RIGHT(Y$4,4)*1-2016-ROUNDDOWN($M75+RIGHT(Y$4,4)*1-2016,0)))+LOOKUP(ROUNDUP($M75+RIGHT(Y$4,4)*1-2016,0),Age!$A:$A,Age!$C:$C)*(($M75+RIGHT(Y$4,4)*1-2016-ROUNDDOWN($M75+RIGHT(Y$4,4)*1-2016,0))))*IF($M75+RIGHT(Y$4,4)*1-2016&gt;27,1,INDEX([1]Hitters!$BG:$BG,MATCH($A75,[1]Hitters!$A:$A,0))),X75*(1-(1-(LOOKUP(ROUNDDOWN($M75+RIGHT(Y$4,4)*1-2016,0),Age!$A:$A,Age!$L:$L)*(1-($M75+RIGHT(Y$4,4)*1-2016-ROUNDDOWN($M75+RIGHT(Y$4,4)*1-2016,0)))+LOOKUP(ROUNDUP($M75+RIGHT(Y$4,4)*1-2016,0),Age!$A:$A,Age!$L:$L)*(($M75+RIGHT(Y$4,4)*1-2016-ROUNDDOWN($M75+RIGHT(Y$4,4)*1-2016,0)))))*IF($M75+RIGHT(Y$4,4)*1-2016&gt;27,1,INDEX([1]Pitchers!$BE:$BE,MATCH($A75,[1]Pitchers!$A:$A,0)))))</f>
        <v>6.9923370746064872</v>
      </c>
      <c r="Z75" s="97">
        <f>IF($D75&gt;1,Y75+(LOOKUP(ROUNDDOWN($M75+RIGHT(Z$4,4)*1-2016,0),Age!$A:$A,Age!$C:$C)*(1-($M75+RIGHT(Z$4,4)*1-2016-ROUNDDOWN($M75+RIGHT(Z$4,4)*1-2016,0)))+LOOKUP(ROUNDUP($M75+RIGHT(Z$4,4)*1-2016,0),Age!$A:$A,Age!$C:$C)*(($M75+RIGHT(Z$4,4)*1-2016-ROUNDDOWN($M75+RIGHT(Z$4,4)*1-2016,0))))*IF($M75+RIGHT(Z$4,4)*1-2016&gt;27,1,INDEX([1]Hitters!$BG:$BG,MATCH($A75,[1]Hitters!$A:$A,0))),Y75*(1-(1-(LOOKUP(ROUNDDOWN($M75+RIGHT(Z$4,4)*1-2016,0),Age!$A:$A,Age!$L:$L)*(1-($M75+RIGHT(Z$4,4)*1-2016-ROUNDDOWN($M75+RIGHT(Z$4,4)*1-2016,0)))+LOOKUP(ROUNDUP($M75+RIGHT(Z$4,4)*1-2016,0),Age!$A:$A,Age!$L:$L)*(($M75+RIGHT(Z$4,4)*1-2016-ROUNDDOWN($M75+RIGHT(Z$4,4)*1-2016,0)))))*IF($M75+RIGHT(Z$4,4)*1-2016&gt;27,1,INDEX([1]Pitchers!$BE:$BE,MATCH($A75,[1]Pitchers!$A:$A,0)))))</f>
        <v>7.4965865492679473</v>
      </c>
      <c r="AA75" s="96">
        <f>IF($D75=0,0,IF($D75=1,INDEX([1]Pitchers!$FK:$FK,MATCH($A75,[1]Pitchers!$A:$A,0)),MAX(-16,IF($D75=10,-16,IF($D75&lt;2,0,INDEX([1]Hitters!$AZ:$AZ,MATCH($A75,[1]Hitters!$A:$A,0)))))))</f>
        <v>0.26413469209197482</v>
      </c>
      <c r="AB75" s="96">
        <f>IF($D75=0,0,IF($D75=1,INDEX([1]Pitchers!$FK:$FK,MATCH($A75,[1]Pitchers!$A:$A,0)),MAX(-16,IF($D75=2,AA75-MIN(0.75,0.25*(RIGHT(AB$4,4)*1-(RIGHT($AD$4,4)*1)+0.25)*(1-MIN(0.75,INDEX([1]Hitters!$CF:$CF,MATCH($A75,[1]Hitters!$A:$A,0)))/0.75*1)+INDEX([1]Hitters!$CF:$CF,MATCH($A75,[1]Hitters!$A:$A,0)))/0.75*1,IF($D75&gt;6,(AA75-MIN(0.75,0.25*(RIGHT(AB$4,4)*1-(RIGHT($AD$4,4)*1)+0.25)*(1-MIN(0.75,INDEX([1]Hitters!$CF:$CF,MATCH($A75,[1]Hitters!$A:$A,0)))/0.75*1)+INDEX([1]Hitters!$CF:$CF,MATCH($A75,[1]Hitters!$A:$A,0)))/0.75*($M75+RIGHT(AB$4,4)*1-RIGHT($AA$4,4)*1+10)*0.05),IF($D75=3,(AA75-MIN(0.75,0.25*(RIGHT(AB$4,4)*1-(RIGHT($AD$4,4)*1)+0.25)*(1-MIN(0.75,INDEX([1]Hitters!$CF:$CF,MATCH($A75,[1]Hitters!$A:$A,0)))/0.75*1)+INDEX([1]Hitters!$CF:$CF,MATCH($A75,[1]Hitters!$A:$A,0)))/0.75*($M75+RIGHT(AB$4,4)*1-RIGHT($AA$4,4)*1-27)*0.1),(AA75-MIN(0.75,0.25*(RIGHT(AB$4,4)*1-(RIGHT($AD$4,4)*1)+0.25)*(1-MIN(0.75,INDEX([1]Hitters!$CF:$CF,MATCH($A75,[1]Hitters!$A:$A,0)))/0.75*1)+INDEX([1]Hitters!$CF:$CF,MATCH($A75,[1]Hitters!$A:$A,0)))/0.75*($M75+RIGHT(AB$4,4)*1-RIGHT($AA$4,4)*1-20)*0.094)))))))</f>
        <v>0.26413469209197482</v>
      </c>
      <c r="AC75" s="96">
        <f>IF($D75=0,0,IF($D75=1,INDEX([1]Pitchers!$FK:$FK,MATCH($A75,[1]Pitchers!$A:$A,0)),MAX(-16,IF($D75=2,AB75-MIN(0.75,0.25*(RIGHT(AC$4,4)*1-(RIGHT($AD$4,4)*1)+0.25)*(1-MIN(0.75,INDEX([1]Hitters!$CF:$CF,MATCH($A75,[1]Hitters!$A:$A,0)))/0.75*1)+INDEX([1]Hitters!$CF:$CF,MATCH($A75,[1]Hitters!$A:$A,0)))/0.75*1,IF($D75&gt;6,(AB75-MIN(0.75,0.25*(RIGHT(AC$4,4)*1-(RIGHT($AD$4,4)*1)+0.25)*(1-MIN(0.75,INDEX([1]Hitters!$CF:$CF,MATCH($A75,[1]Hitters!$A:$A,0)))/0.75*1)+INDEX([1]Hitters!$CF:$CF,MATCH($A75,[1]Hitters!$A:$A,0)))/0.75*($M75+RIGHT(AC$4,4)*1-RIGHT($AA$4,4)*1+10)*0.05),IF($D75=3,(AB75-MIN(0.75,0.25*(RIGHT(AC$4,4)*1-(RIGHT($AD$4,4)*1)+0.25)*(1-MIN(0.75,INDEX([1]Hitters!$CF:$CF,MATCH($A75,[1]Hitters!$A:$A,0)))/0.75*1)+INDEX([1]Hitters!$CF:$CF,MATCH($A75,[1]Hitters!$A:$A,0)))/0.75*($M75+RIGHT(AC$4,4)*1-RIGHT($AA$4,4)*1-27)*0.1),(AB75-MIN(0.75,0.25*(RIGHT(AC$4,4)*1-(RIGHT($AD$4,4)*1)+0.25)*(1-MIN(0.75,INDEX([1]Hitters!$CF:$CF,MATCH($A75,[1]Hitters!$A:$A,0)))/0.75*1)+INDEX([1]Hitters!$CF:$CF,MATCH($A75,[1]Hitters!$A:$A,0)))/0.75*($M75+RIGHT(AC$4,4)*1-RIGHT($AA$4,4)*1-20)*0.094)))))))</f>
        <v>0.26413469209197482</v>
      </c>
      <c r="AD75" s="96">
        <f>IF($D75=0,0,IF($D75=1,INDEX([1]Pitchers!$FK:$FK,MATCH($A75,[1]Pitchers!$A:$A,0)),MAX(-16,IF($D75=2,AC75-MIN(0.75,0.25*(RIGHT(AD$4,4)*1-(RIGHT($AD$4,4)*1)+0.25)*(1-MIN(0.75,INDEX([1]Hitters!$CF:$CF,MATCH($A75,[1]Hitters!$A:$A,0)))/0.75*1)+INDEX([1]Hitters!$CF:$CF,MATCH($A75,[1]Hitters!$A:$A,0)))/0.75*1,IF($D75&gt;6,(AC75-MIN(0.75,0.25*(RIGHT(AD$4,4)*1-(RIGHT($AD$4,4)*1)+0.25)*(1-MIN(0.75,INDEX([1]Hitters!$CF:$CF,MATCH($A75,[1]Hitters!$A:$A,0)))/0.75*1)+INDEX([1]Hitters!$CF:$CF,MATCH($A75,[1]Hitters!$A:$A,0)))/0.75*($M75+RIGHT(AD$4,4)*1-RIGHT($AA$4,4)*1+10)*0.05),IF($D75=3,(AC75-MIN(0.75,0.25*(RIGHT(AD$4,4)*1-(RIGHT($AD$4,4)*1)+0.25)*(1-MIN(0.75,INDEX([1]Hitters!$CF:$CF,MATCH($A75,[1]Hitters!$A:$A,0)))/0.75*1)+INDEX([1]Hitters!$CF:$CF,MATCH($A75,[1]Hitters!$A:$A,0)))/0.75*($M75+RIGHT(AD$4,4)*1-RIGHT($AA$4,4)*1-27)*0.1),(AC75-MIN(0.75,0.25*(RIGHT(AD$4,4)*1-(RIGHT($AD$4,4)*1)+0.25)*(1-MIN(0.75,INDEX([1]Hitters!$CF:$CF,MATCH($A75,[1]Hitters!$A:$A,0)))/0.75*1)+INDEX([1]Hitters!$CF:$CF,MATCH($A75,[1]Hitters!$A:$A,0)))/0.75*($M75+RIGHT(AD$4,4)*1-RIGHT($AA$4,4)*1-20)*0.094)))))))</f>
        <v>0.26413469209197482</v>
      </c>
      <c r="AE75" s="96">
        <f>IF($D75=0,0,IF($D75=1,INDEX([1]Pitchers!$FK:$FK,MATCH($A75,[1]Pitchers!$A:$A,0)),MAX(-16,IF($D75=2,AD75-MIN(0.75,0.25*(RIGHT(AE$4,4)*1-(RIGHT($AD$4,4)*1)+0.25)*(1-MIN(0.75,INDEX([1]Hitters!$CF:$CF,MATCH($A75,[1]Hitters!$A:$A,0)))/0.75*1)+INDEX([1]Hitters!$CF:$CF,MATCH($A75,[1]Hitters!$A:$A,0)))/0.75*1,IF($D75&gt;6,(AD75-MIN(0.75,0.25*(RIGHT(AE$4,4)*1-(RIGHT($AD$4,4)*1)+0.25)*(1-MIN(0.75,INDEX([1]Hitters!$CF:$CF,MATCH($A75,[1]Hitters!$A:$A,0)))/0.75*1)+INDEX([1]Hitters!$CF:$CF,MATCH($A75,[1]Hitters!$A:$A,0)))/0.75*($M75+RIGHT(AE$4,4)*1-RIGHT($AA$4,4)*1+10)*0.05),IF($D75=3,(AD75-MIN(0.75,0.25*(RIGHT(AE$4,4)*1-(RIGHT($AD$4,4)*1)+0.25)*(1-MIN(0.75,INDEX([1]Hitters!$CF:$CF,MATCH($A75,[1]Hitters!$A:$A,0)))/0.75*1)+INDEX([1]Hitters!$CF:$CF,MATCH($A75,[1]Hitters!$A:$A,0)))/0.75*($M75+RIGHT(AE$4,4)*1-RIGHT($AA$4,4)*1-27)*0.1),(AD75-MIN(0.75,0.25*(RIGHT(AE$4,4)*1-(RIGHT($AD$4,4)*1)+0.25)*(1-MIN(0.75,INDEX([1]Hitters!$CF:$CF,MATCH($A75,[1]Hitters!$A:$A,0)))/0.75*1)+INDEX([1]Hitters!$CF:$CF,MATCH($A75,[1]Hitters!$A:$A,0)))/0.75*($M75+RIGHT(AE$4,4)*1-RIGHT($AA$4,4)*1-20)*0.094)))))))</f>
        <v>0.26413469209197482</v>
      </c>
      <c r="AF75" s="96">
        <f>IF($D75=0,0,IF($D75=1,INDEX([1]Pitchers!$FK:$FK,MATCH($A75,[1]Pitchers!$A:$A,0)),MAX(-16,IF($D75=2,AE75-MIN(0.75,0.25*(RIGHT(AF$4,4)*1-(RIGHT($AD$4,4)*1)+0.25)*(1-MIN(0.75,INDEX([1]Hitters!$CF:$CF,MATCH($A75,[1]Hitters!$A:$A,0)))/0.75*1)+INDEX([1]Hitters!$CF:$CF,MATCH($A75,[1]Hitters!$A:$A,0)))/0.75*1,IF($D75&gt;6,(AE75-MIN(0.75,0.25*(RIGHT(AF$4,4)*1-(RIGHT($AD$4,4)*1)+0.25)*(1-MIN(0.75,INDEX([1]Hitters!$CF:$CF,MATCH($A75,[1]Hitters!$A:$A,0)))/0.75*1)+INDEX([1]Hitters!$CF:$CF,MATCH($A75,[1]Hitters!$A:$A,0)))/0.75*($M75+RIGHT(AF$4,4)*1-RIGHT($AA$4,4)*1+10)*0.05),IF($D75=3,(AE75-MIN(0.75,0.25*(RIGHT(AF$4,4)*1-(RIGHT($AD$4,4)*1)+0.25)*(1-MIN(0.75,INDEX([1]Hitters!$CF:$CF,MATCH($A75,[1]Hitters!$A:$A,0)))/0.75*1)+INDEX([1]Hitters!$CF:$CF,MATCH($A75,[1]Hitters!$A:$A,0)))/0.75*($M75+RIGHT(AF$4,4)*1-RIGHT($AA$4,4)*1-27)*0.1),(AE75-MIN(0.75,0.25*(RIGHT(AF$4,4)*1-(RIGHT($AD$4,4)*1)+0.25)*(1-MIN(0.75,INDEX([1]Hitters!$CF:$CF,MATCH($A75,[1]Hitters!$A:$A,0)))/0.75*1)+INDEX([1]Hitters!$CF:$CF,MATCH($A75,[1]Hitters!$A:$A,0)))/0.75*($M75+RIGHT(AF$4,4)*1-RIGHT($AA$4,4)*1-20)*0.094)))))))</f>
        <v>0.26413469209197482</v>
      </c>
      <c r="AG75" s="96">
        <f>IF($D75=0,0,IF($D75=1,INDEX([1]Pitchers!$FK:$FK,MATCH($A75,[1]Pitchers!$A:$A,0)),MAX(-16,IF($D75=2,AF75-MIN(0.75,0.25*(RIGHT(AG$4,4)*1-(RIGHT($AD$4,4)*1)+0.25)*(1-MIN(0.75,INDEX([1]Hitters!$CF:$CF,MATCH($A75,[1]Hitters!$A:$A,0)))/0.75*1)+INDEX([1]Hitters!$CF:$CF,MATCH($A75,[1]Hitters!$A:$A,0)))/0.75*1,IF($D75&gt;6,(AF75-MIN(0.75,0.25*(RIGHT(AG$4,4)*1-(RIGHT($AD$4,4)*1)+0.25)*(1-MIN(0.75,INDEX([1]Hitters!$CF:$CF,MATCH($A75,[1]Hitters!$A:$A,0)))/0.75*1)+INDEX([1]Hitters!$CF:$CF,MATCH($A75,[1]Hitters!$A:$A,0)))/0.75*($M75+RIGHT(AG$4,4)*1-RIGHT($AA$4,4)*1+10)*0.05),IF($D75=3,(AF75-MIN(0.75,0.25*(RIGHT(AG$4,4)*1-(RIGHT($AD$4,4)*1)+0.25)*(1-MIN(0.75,INDEX([1]Hitters!$CF:$CF,MATCH($A75,[1]Hitters!$A:$A,0)))/0.75*1)+INDEX([1]Hitters!$CF:$CF,MATCH($A75,[1]Hitters!$A:$A,0)))/0.75*($M75+RIGHT(AG$4,4)*1-RIGHT($AA$4,4)*1-27)*0.1),(AF75-MIN(0.75,0.25*(RIGHT(AG$4,4)*1-(RIGHT($AD$4,4)*1)+0.25)*(1-MIN(0.75,INDEX([1]Hitters!$CF:$CF,MATCH($A75,[1]Hitters!$A:$A,0)))/0.75*1)+INDEX([1]Hitters!$CF:$CF,MATCH($A75,[1]Hitters!$A:$A,0)))/0.75*($M75+RIGHT(AG$4,4)*1-RIGHT($AA$4,4)*1-20)*0.094)))))))</f>
        <v>0.26413469209197482</v>
      </c>
      <c r="AH75" s="96">
        <f>IF($D75=0,0,IF($D75=1,INDEX([1]Pitchers!$FK:$FK,MATCH($A75,[1]Pitchers!$A:$A,0)),MAX(-16,IF($D75=2,AG75-MIN(0.75,0.25*(RIGHT(AH$4,4)*1-(RIGHT($AD$4,4)*1)+0.25)*(1-MIN(0.75,INDEX([1]Hitters!$CF:$CF,MATCH($A75,[1]Hitters!$A:$A,0)))/0.75*1)+INDEX([1]Hitters!$CF:$CF,MATCH($A75,[1]Hitters!$A:$A,0)))/0.75*1,IF($D75&gt;6,(AG75-MIN(0.75,0.25*(RIGHT(AH$4,4)*1-(RIGHT($AD$4,4)*1)+0.25)*(1-MIN(0.75,INDEX([1]Hitters!$CF:$CF,MATCH($A75,[1]Hitters!$A:$A,0)))/0.75*1)+INDEX([1]Hitters!$CF:$CF,MATCH($A75,[1]Hitters!$A:$A,0)))/0.75*($M75+RIGHT(AH$4,4)*1-RIGHT($AA$4,4)*1+10)*0.05),IF($D75=3,(AG75-MIN(0.75,0.25*(RIGHT(AH$4,4)*1-(RIGHT($AD$4,4)*1)+0.25)*(1-MIN(0.75,INDEX([1]Hitters!$CF:$CF,MATCH($A75,[1]Hitters!$A:$A,0)))/0.75*1)+INDEX([1]Hitters!$CF:$CF,MATCH($A75,[1]Hitters!$A:$A,0)))/0.75*($M75+RIGHT(AH$4,4)*1-RIGHT($AA$4,4)*1-27)*0.1),(AG75-MIN(0.75,0.25*(RIGHT(AH$4,4)*1-(RIGHT($AD$4,4)*1)+0.25)*(1-MIN(0.75,INDEX([1]Hitters!$CF:$CF,MATCH($A75,[1]Hitters!$A:$A,0)))/0.75*1)+INDEX([1]Hitters!$CF:$CF,MATCH($A75,[1]Hitters!$A:$A,0)))/0.75*($M75+RIGHT(AH$4,4)*1-RIGHT($AA$4,4)*1-20)*0.094)))))))</f>
        <v>0.26413469209197482</v>
      </c>
      <c r="AI75" s="96">
        <f>IF($D75=0,0,IF($D75=1,INDEX([1]Pitchers!$FK:$FK,MATCH($A75,[1]Pitchers!$A:$A,0)),MAX(-16,IF($D75=2,AH75-MIN(0.75,0.25*(RIGHT(AI$4,4)*1-(RIGHT($AD$4,4)*1)+0.25)*(1-MIN(0.75,INDEX([1]Hitters!$CF:$CF,MATCH($A75,[1]Hitters!$A:$A,0)))/0.75*1)+INDEX([1]Hitters!$CF:$CF,MATCH($A75,[1]Hitters!$A:$A,0)))/0.75*1,IF($D75&gt;6,(AH75-MIN(0.75,0.25*(RIGHT(AI$4,4)*1-(RIGHT($AD$4,4)*1)+0.25)*(1-MIN(0.75,INDEX([1]Hitters!$CF:$CF,MATCH($A75,[1]Hitters!$A:$A,0)))/0.75*1)+INDEX([1]Hitters!$CF:$CF,MATCH($A75,[1]Hitters!$A:$A,0)))/0.75*($M75+RIGHT(AI$4,4)*1-RIGHT($AA$4,4)*1+10)*0.05),IF($D75=3,(AH75-MIN(0.75,0.25*(RIGHT(AI$4,4)*1-(RIGHT($AD$4,4)*1)+0.25)*(1-MIN(0.75,INDEX([1]Hitters!$CF:$CF,MATCH($A75,[1]Hitters!$A:$A,0)))/0.75*1)+INDEX([1]Hitters!$CF:$CF,MATCH($A75,[1]Hitters!$A:$A,0)))/0.75*($M75+RIGHT(AI$4,4)*1-RIGHT($AA$4,4)*1-27)*0.1),(AH75-MIN(0.75,0.25*(RIGHT(AI$4,4)*1-(RIGHT($AD$4,4)*1)+0.25)*(1-MIN(0.75,INDEX([1]Hitters!$CF:$CF,MATCH($A75,[1]Hitters!$A:$A,0)))/0.75*1)+INDEX([1]Hitters!$CF:$CF,MATCH($A75,[1]Hitters!$A:$A,0)))/0.75*($M75+RIGHT(AI$4,4)*1-RIGHT($AA$4,4)*1-20)*0.094)))))))</f>
        <v>0.26413469209197482</v>
      </c>
      <c r="AJ75" s="96">
        <f>IF($D75=0,0,IF($D75=1,INDEX([1]Pitchers!$FK:$FK,MATCH($A75,[1]Pitchers!$A:$A,0)),MAX(-16,IF($D75=2,AI75-MIN(0.75,0.25*(RIGHT(AJ$4,4)*1-(RIGHT($AD$4,4)*1)+0.25)*(1-MIN(0.75,INDEX([1]Hitters!$CF:$CF,MATCH($A75,[1]Hitters!$A:$A,0)))/0.75*1)+INDEX([1]Hitters!$CF:$CF,MATCH($A75,[1]Hitters!$A:$A,0)))/0.75*1,IF($D75&gt;6,(AI75-MIN(0.75,0.25*(RIGHT(AJ$4,4)*1-(RIGHT($AD$4,4)*1)+0.25)*(1-MIN(0.75,INDEX([1]Hitters!$CF:$CF,MATCH($A75,[1]Hitters!$A:$A,0)))/0.75*1)+INDEX([1]Hitters!$CF:$CF,MATCH($A75,[1]Hitters!$A:$A,0)))/0.75*($M75+RIGHT(AJ$4,4)*1-RIGHT($AA$4,4)*1+10)*0.05),IF($D75=3,(AI75-MIN(0.75,0.25*(RIGHT(AJ$4,4)*1-(RIGHT($AD$4,4)*1)+0.25)*(1-MIN(0.75,INDEX([1]Hitters!$CF:$CF,MATCH($A75,[1]Hitters!$A:$A,0)))/0.75*1)+INDEX([1]Hitters!$CF:$CF,MATCH($A75,[1]Hitters!$A:$A,0)))/0.75*($M75+RIGHT(AJ$4,4)*1-RIGHT($AA$4,4)*1-27)*0.1),(AI75-MIN(0.75,0.25*(RIGHT(AJ$4,4)*1-(RIGHT($AD$4,4)*1)+0.25)*(1-MIN(0.75,INDEX([1]Hitters!$CF:$CF,MATCH($A75,[1]Hitters!$A:$A,0)))/0.75*1)+INDEX([1]Hitters!$CF:$CF,MATCH($A75,[1]Hitters!$A:$A,0)))/0.75*($M75+RIGHT(AJ$4,4)*1-RIGHT($AA$4,4)*1-20)*0.094)))))))</f>
        <v>0.26413469209197482</v>
      </c>
      <c r="AK75" s="96">
        <f>IF($D75=0,0,IF($D75=1,INDEX([1]Pitchers!$FK:$FK,MATCH($A75,[1]Pitchers!$A:$A,0)),MAX(-16,IF($D75=2,AJ75-MIN(0.75,0.25*(RIGHT(AK$4,4)*1-(RIGHT($AD$4,4)*1)+0.25)*(1-MIN(0.75,INDEX([1]Hitters!$CF:$CF,MATCH($A75,[1]Hitters!$A:$A,0)))/0.75*1)+INDEX([1]Hitters!$CF:$CF,MATCH($A75,[1]Hitters!$A:$A,0)))/0.75*1,IF($D75&gt;6,(AJ75-MIN(0.75,0.25*(RIGHT(AK$4,4)*1-(RIGHT($AD$4,4)*1)+0.25)*(1-MIN(0.75,INDEX([1]Hitters!$CF:$CF,MATCH($A75,[1]Hitters!$A:$A,0)))/0.75*1)+INDEX([1]Hitters!$CF:$CF,MATCH($A75,[1]Hitters!$A:$A,0)))/0.75*($M75+RIGHT(AK$4,4)*1-RIGHT($AA$4,4)*1+10)*0.05),IF($D75=3,(AJ75-MIN(0.75,0.25*(RIGHT(AK$4,4)*1-(RIGHT($AD$4,4)*1)+0.25)*(1-MIN(0.75,INDEX([1]Hitters!$CF:$CF,MATCH($A75,[1]Hitters!$A:$A,0)))/0.75*1)+INDEX([1]Hitters!$CF:$CF,MATCH($A75,[1]Hitters!$A:$A,0)))/0.75*($M75+RIGHT(AK$4,4)*1-RIGHT($AA$4,4)*1-27)*0.1),(AJ75-MIN(0.75,0.25*(RIGHT(AK$4,4)*1-(RIGHT($AD$4,4)*1)+0.25)*(1-MIN(0.75,INDEX([1]Hitters!$CF:$CF,MATCH($A75,[1]Hitters!$A:$A,0)))/0.75*1)+INDEX([1]Hitters!$CF:$CF,MATCH($A75,[1]Hitters!$A:$A,0)))/0.75*($M75+RIGHT(AK$4,4)*1-RIGHT($AA$4,4)*1-20)*0.094)))))))</f>
        <v>0.26413469209197482</v>
      </c>
      <c r="AL75" s="96">
        <f>IF($D75=0,0,IF($D75=1,INDEX([1]Pitchers!$FK:$FK,MATCH($A75,[1]Pitchers!$A:$A,0)),MAX(-16,IF($D75=2,AK75-MIN(0.75,0.25*(RIGHT(AL$4,4)*1-(RIGHT($AD$4,4)*1)+0.25)*(1-MIN(0.75,INDEX([1]Hitters!$CF:$CF,MATCH($A75,[1]Hitters!$A:$A,0)))/0.75*1)+INDEX([1]Hitters!$CF:$CF,MATCH($A75,[1]Hitters!$A:$A,0)))/0.75*1,IF($D75&gt;6,(AK75-MIN(0.75,0.25*(RIGHT(AL$4,4)*1-(RIGHT($AD$4,4)*1)+0.25)*(1-MIN(0.75,INDEX([1]Hitters!$CF:$CF,MATCH($A75,[1]Hitters!$A:$A,0)))/0.75*1)+INDEX([1]Hitters!$CF:$CF,MATCH($A75,[1]Hitters!$A:$A,0)))/0.75*($M75+RIGHT(AL$4,4)*1-RIGHT($AA$4,4)*1+10)*0.05),IF($D75=3,(AK75-MIN(0.75,0.25*(RIGHT(AL$4,4)*1-(RIGHT($AD$4,4)*1)+0.25)*(1-MIN(0.75,INDEX([1]Hitters!$CF:$CF,MATCH($A75,[1]Hitters!$A:$A,0)))/0.75*1)+INDEX([1]Hitters!$CF:$CF,MATCH($A75,[1]Hitters!$A:$A,0)))/0.75*($M75+RIGHT(AL$4,4)*1-RIGHT($AA$4,4)*1-27)*0.1),(AK75-MIN(0.75,0.25*(RIGHT(AL$4,4)*1-(RIGHT($AD$4,4)*1)+0.25)*(1-MIN(0.75,INDEX([1]Hitters!$CF:$CF,MATCH($A75,[1]Hitters!$A:$A,0)))/0.75*1)+INDEX([1]Hitters!$CF:$CF,MATCH($A75,[1]Hitters!$A:$A,0)))/0.75*($M75+RIGHT(AL$4,4)*1-RIGHT($AA$4,4)*1-20)*0.094)))))))</f>
        <v>0.26413469209197482</v>
      </c>
      <c r="AM75" s="98">
        <f>MAX(IF($D75=0,20,IF($D75=1,60,150)),MAX(0,IF($D75&gt;1,INDEX([1]Hitters!$ER:$ER,MATCH($A75,[1]Hitters!$A:$A,0))*(0.4+MAX(0,0.6*MIN(1,(IF(O75="",0,(((4.25+(O75-0.263)*4.2)^(((4.25+(O75-0.263)*4.2)+(4.25-AA75*600/600*4.2/600))^0.285))/((4.25+(O75-0.263)*4.2)^(((4.25+(O75-0.263)*4.2)+(4.25-AA75*600/600*4.2/600))^0.285)+(4.25-AA75*600/600*4.2/600)^(((4.25+(O75-0.263)*4.2)+(4.25-AA75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75,[1]Pitchers!$A:$A,0))))*IF($D75&lt;2,(0.4+0.6*MAX(0,MIN(1,IF($D75=0,((4.25)^(((4.25)+(4.25-(4-O75)*4.25/4*1/9))^0.285)/((4.25)^(((4.25)+(4.25-(4-O75)*4.25/4*1/9))^0.285)+(4.25-(4-O75)*4.25/4*1/9)^(((4.25)+(4.25-(4-O75)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75)))/0.5345*0.0009131+0.0104414*(3.74-MIN(3.74,O75)))*50,(((4.25+(AA75-0.263)*0.32*198*MAX(6,198/33)/198)^(((4.25+(AA75-0.263)*0.32*198*MAX(6,198/33)/198)+(4.25-(4-O75)*4.25/4*MAX(6,198/33)/9))^0.285)/((4.25+(AA75-0.263)*0.32*198*MAX(6,198/33)/198)^(((4.25+(AA75-0.263)*0.32*198*MAX(6,198/33)/198)+(4.25-(4-O75)*4.25/4*MAX(6,198/33)/9))^0.285)+(4.25-(4-O75)*4.25/4*MAX(6,198/33)/9)^(((4.25+(AA75-0.263)*0.32*198*MAX(6,198/33)/198)+(4.25-(4-O75)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75=0,50,198)/0.0065))),1))</f>
        <v>99.565694043797009</v>
      </c>
      <c r="AN75" s="98">
        <f t="shared" si="138"/>
        <v>91.079765492112173</v>
      </c>
      <c r="AO75" s="98">
        <f t="shared" si="139"/>
        <v>78.467882145360434</v>
      </c>
      <c r="AP75" s="98">
        <f t="shared" si="140"/>
        <v>61.606017442978604</v>
      </c>
      <c r="AQ75" s="98">
        <f t="shared" si="141"/>
        <v>60</v>
      </c>
      <c r="AR75" s="98">
        <f t="shared" si="142"/>
        <v>60</v>
      </c>
      <c r="AS75" s="98">
        <f t="shared" si="143"/>
        <v>60</v>
      </c>
      <c r="AT75" s="98">
        <f t="shared" si="144"/>
        <v>60</v>
      </c>
      <c r="AU75" s="98">
        <f t="shared" si="145"/>
        <v>60</v>
      </c>
      <c r="AV75" s="98">
        <f t="shared" si="146"/>
        <v>60</v>
      </c>
      <c r="AW75" s="98">
        <f t="shared" si="147"/>
        <v>60</v>
      </c>
      <c r="AX75" s="98">
        <f t="shared" si="148"/>
        <v>60</v>
      </c>
      <c r="AY75" s="96">
        <f t="shared" si="149"/>
        <v>0.50365429307456133</v>
      </c>
      <c r="AZ75" s="96">
        <f t="shared" si="150"/>
        <v>2.5</v>
      </c>
      <c r="BA75" s="96">
        <f t="shared" si="151"/>
        <v>0.50365429307456133</v>
      </c>
      <c r="BB75" s="96">
        <f t="shared" si="152"/>
        <v>0.38782224860563042</v>
      </c>
      <c r="BC75" s="96">
        <f t="shared" si="153"/>
        <v>0.246301203197272</v>
      </c>
      <c r="BD75" s="96">
        <f t="shared" si="154"/>
        <v>0.10452162205860127</v>
      </c>
      <c r="BE75" s="96">
        <f t="shared" si="155"/>
        <v>0</v>
      </c>
      <c r="BF75" s="96">
        <f t="shared" si="156"/>
        <v>0</v>
      </c>
      <c r="BG75" s="96">
        <f t="shared" si="157"/>
        <v>0</v>
      </c>
      <c r="BH75" s="96">
        <f t="shared" si="158"/>
        <v>0</v>
      </c>
      <c r="BI75" s="96">
        <f t="shared" si="159"/>
        <v>0</v>
      </c>
      <c r="BJ75" s="96">
        <f t="shared" si="160"/>
        <v>0</v>
      </c>
      <c r="BK75" s="96">
        <f t="shared" si="161"/>
        <v>0</v>
      </c>
      <c r="BL75" s="96">
        <f t="shared" si="162"/>
        <v>0</v>
      </c>
      <c r="BM75" s="129">
        <f t="shared" ref="BM75:BX84" si="199">IF($E75&gt;LEFT(BM$4,4)-2016,IF($G75="",$F75/$E75,$G75/$E75),"")</f>
        <v>3</v>
      </c>
      <c r="BN75" s="129" t="str">
        <f t="shared" si="199"/>
        <v/>
      </c>
      <c r="BO75" s="129" t="str">
        <f t="shared" si="199"/>
        <v/>
      </c>
      <c r="BP75" s="129" t="str">
        <f t="shared" si="199"/>
        <v/>
      </c>
      <c r="BQ75" s="129" t="str">
        <f t="shared" si="199"/>
        <v/>
      </c>
      <c r="BR75" s="129" t="str">
        <f t="shared" si="199"/>
        <v/>
      </c>
      <c r="BS75" s="129" t="str">
        <f t="shared" si="199"/>
        <v/>
      </c>
      <c r="BT75" s="129" t="str">
        <f t="shared" si="199"/>
        <v/>
      </c>
      <c r="BU75" s="129" t="str">
        <f t="shared" si="199"/>
        <v/>
      </c>
      <c r="BV75" s="129" t="str">
        <f t="shared" si="199"/>
        <v/>
      </c>
      <c r="BW75" s="129" t="str">
        <f t="shared" si="199"/>
        <v/>
      </c>
      <c r="BX75" s="129" t="str">
        <f t="shared" si="199"/>
        <v/>
      </c>
      <c r="BY75" s="130">
        <f t="shared" si="163"/>
        <v>4.5292343445964907</v>
      </c>
      <c r="BZ75" s="130">
        <f t="shared" si="164"/>
        <v>3.7577068882872955</v>
      </c>
      <c r="CA75" s="130">
        <f t="shared" si="165"/>
        <v>2.672376612199939</v>
      </c>
      <c r="CB75" s="130">
        <f t="shared" si="166"/>
        <v>1.4679747418847064</v>
      </c>
      <c r="CC75" s="130">
        <f t="shared" si="167"/>
        <v>0.5</v>
      </c>
      <c r="CD75" s="130">
        <f t="shared" si="168"/>
        <v>0.5</v>
      </c>
      <c r="CE75" s="130">
        <f t="shared" si="169"/>
        <v>0.5</v>
      </c>
      <c r="CF75" s="130">
        <f t="shared" si="170"/>
        <v>0.5</v>
      </c>
      <c r="CG75" s="130">
        <f t="shared" si="171"/>
        <v>0.5</v>
      </c>
      <c r="CH75" s="130">
        <f t="shared" si="172"/>
        <v>0.5</v>
      </c>
      <c r="CI75" s="130">
        <f t="shared" si="173"/>
        <v>0.5</v>
      </c>
      <c r="CJ75" s="130">
        <f t="shared" si="174"/>
        <v>0.5</v>
      </c>
      <c r="CK75" s="131">
        <f t="shared" si="175"/>
        <v>1</v>
      </c>
      <c r="CL75" s="96">
        <f t="shared" si="176"/>
        <v>-0.55169228094266498</v>
      </c>
      <c r="CM75" s="96">
        <f t="shared" si="177"/>
        <v>-0.57757772572801247</v>
      </c>
      <c r="CN75" s="96">
        <f t="shared" si="178"/>
        <v>-0.58541911360247589</v>
      </c>
      <c r="CO75" s="96">
        <f t="shared" si="179"/>
        <v>-0.54847135982825046</v>
      </c>
      <c r="CP75" s="96">
        <f t="shared" si="180"/>
        <v>-0.63596999999999992</v>
      </c>
      <c r="CQ75" s="96">
        <f t="shared" si="181"/>
        <v>-0.63596999999999992</v>
      </c>
      <c r="CR75" s="96">
        <f t="shared" si="182"/>
        <v>-0.63596999999999992</v>
      </c>
      <c r="CS75" s="96">
        <f t="shared" si="183"/>
        <v>-0.63596999999999992</v>
      </c>
      <c r="CT75" s="96">
        <f t="shared" si="184"/>
        <v>-0.63596999999999992</v>
      </c>
      <c r="CU75" s="96">
        <f t="shared" si="185"/>
        <v>-0.63596999999999992</v>
      </c>
      <c r="CV75" s="96">
        <f t="shared" si="186"/>
        <v>-0.63596999999999992</v>
      </c>
      <c r="CW75" s="96">
        <f t="shared" si="187"/>
        <v>-0.63596999999999992</v>
      </c>
      <c r="CX75" s="96">
        <f>MAX(0,(IF(CL75&gt;0,(CL75-ROUNDDOWN(CL75,1))/0.1*LOOKUP(ROUNDUP(CL75+81.1,1),CB!$A:$A,CB!$C:$C)+(1-(CL75-ROUNDDOWN(CL75,1))/0.1)*LOOKUP(ROUNDDOWN(CL75+81.1,1),CB!$A:$A,CB!$C:$C),(CL75-ROUNDDOWN(CL75-0.1,1))/0.1*LOOKUP(ROUNDUP(CL75+81.1,1),CB!$A:$A,CB!$C:$C)+(1-(CL75-ROUNDDOWN(CL75-0.1,1))/0.1)*LOOKUP(ROUNDDOWN(CL75+81.1,1),CB!$A:$A,CB!$C:$C))-LOOKUP(81.1,CB!$A:$A,CB!$C:$C))/(1-(BINOMDIST(97,162,0.5,TRUE)-BINOMDIST(87,162,0.5,TRUE)))*$C$2*($B$1^(LEFT(CX$4,4)*1-LEFT($BA$4,4)*1))*(37.75+CL75))</f>
        <v>0</v>
      </c>
      <c r="CY75" s="96">
        <f>MAX(0,(IF(CM75&gt;0,(CM75-ROUNDDOWN(CM75,1))/0.1*LOOKUP(ROUNDUP(CM75+81.1,1),CB!$A:$A,CB!$C:$C)+(1-(CM75-ROUNDDOWN(CM75,1))/0.1)*LOOKUP(ROUNDDOWN(CM75+81.1,1),CB!$A:$A,CB!$C:$C),(CM75-ROUNDDOWN(CM75-0.1,1))/0.1*LOOKUP(ROUNDUP(CM75+81.1,1),CB!$A:$A,CB!$C:$C)+(1-(CM75-ROUNDDOWN(CM75-0.1,1))/0.1)*LOOKUP(ROUNDDOWN(CM75+81.1,1),CB!$A:$A,CB!$C:$C))-LOOKUP(81.1,CB!$A:$A,CB!$C:$C))/(1-(BINOMDIST(97,162,0.5,TRUE)-BINOMDIST(87,162,0.5,TRUE)))*$C$2*($B$1^(LEFT(CY$4,4)*1-LEFT($BA$4,4)*1))*(37.75+CM75))</f>
        <v>0</v>
      </c>
      <c r="CZ75" s="96">
        <f>MAX(0,(IF(CN75&gt;0,(CN75-ROUNDDOWN(CN75,1))/0.1*LOOKUP(ROUNDUP(CN75+81.1,1),CB!$A:$A,CB!$C:$C)+(1-(CN75-ROUNDDOWN(CN75,1))/0.1)*LOOKUP(ROUNDDOWN(CN75+81.1,1),CB!$A:$A,CB!$C:$C),(CN75-ROUNDDOWN(CN75-0.1,1))/0.1*LOOKUP(ROUNDUP(CN75+81.1,1),CB!$A:$A,CB!$C:$C)+(1-(CN75-ROUNDDOWN(CN75-0.1,1))/0.1)*LOOKUP(ROUNDDOWN(CN75+81.1,1),CB!$A:$A,CB!$C:$C))-LOOKUP(81.1,CB!$A:$A,CB!$C:$C))/(1-(BINOMDIST(97,162,0.5,TRUE)-BINOMDIST(87,162,0.5,TRUE)))*$C$2*($B$1^(LEFT(CZ$4,4)*1-LEFT($BA$4,4)*1))*(37.75+CN75))</f>
        <v>0</v>
      </c>
      <c r="DA75" s="96">
        <f>MAX(0,(IF(CO75&gt;0,(CO75-ROUNDDOWN(CO75,1))/0.1*LOOKUP(ROUNDUP(CO75+81.1,1),CB!$A:$A,CB!$C:$C)+(1-(CO75-ROUNDDOWN(CO75,1))/0.1)*LOOKUP(ROUNDDOWN(CO75+81.1,1),CB!$A:$A,CB!$C:$C),(CO75-ROUNDDOWN(CO75-0.1,1))/0.1*LOOKUP(ROUNDUP(CO75+81.1,1),CB!$A:$A,CB!$C:$C)+(1-(CO75-ROUNDDOWN(CO75-0.1,1))/0.1)*LOOKUP(ROUNDDOWN(CO75+81.1,1),CB!$A:$A,CB!$C:$C))-LOOKUP(81.1,CB!$A:$A,CB!$C:$C))/(1-(BINOMDIST(97,162,0.5,TRUE)-BINOMDIST(87,162,0.5,TRUE)))*$C$2*($B$1^(LEFT(DA$4,4)*1-LEFT($BA$4,4)*1))*(37.75+CO75))</f>
        <v>0</v>
      </c>
      <c r="DB75" s="96">
        <f>MAX(0,(IF(CP75&gt;0,(CP75-ROUNDDOWN(CP75,1))/0.1*LOOKUP(ROUNDUP(CP75+81.1,1),CB!$A:$A,CB!$C:$C)+(1-(CP75-ROUNDDOWN(CP75,1))/0.1)*LOOKUP(ROUNDDOWN(CP75+81.1,1),CB!$A:$A,CB!$C:$C),(CP75-ROUNDDOWN(CP75-0.1,1))/0.1*LOOKUP(ROUNDUP(CP75+81.1,1),CB!$A:$A,CB!$C:$C)+(1-(CP75-ROUNDDOWN(CP75-0.1,1))/0.1)*LOOKUP(ROUNDDOWN(CP75+81.1,1),CB!$A:$A,CB!$C:$C))-LOOKUP(81.1,CB!$A:$A,CB!$C:$C))/(1-(BINOMDIST(97,162,0.5,TRUE)-BINOMDIST(87,162,0.5,TRUE)))*$C$2*($B$1^(LEFT(DB$4,4)*1-LEFT($BA$4,4)*1))*(37.75+CP75))</f>
        <v>0</v>
      </c>
      <c r="DC75" s="96">
        <f>MAX(0,(IF(CQ75&gt;0,(CQ75-ROUNDDOWN(CQ75,1))/0.1*LOOKUP(ROUNDUP(CQ75+81.1,1),CB!$A:$A,CB!$C:$C)+(1-(CQ75-ROUNDDOWN(CQ75,1))/0.1)*LOOKUP(ROUNDDOWN(CQ75+81.1,1),CB!$A:$A,CB!$C:$C),(CQ75-ROUNDDOWN(CQ75-0.1,1))/0.1*LOOKUP(ROUNDUP(CQ75+81.1,1),CB!$A:$A,CB!$C:$C)+(1-(CQ75-ROUNDDOWN(CQ75-0.1,1))/0.1)*LOOKUP(ROUNDDOWN(CQ75+81.1,1),CB!$A:$A,CB!$C:$C))-LOOKUP(81.1,CB!$A:$A,CB!$C:$C))/(1-(BINOMDIST(97,162,0.5,TRUE)-BINOMDIST(87,162,0.5,TRUE)))*$C$2*($B$1^(LEFT(DC$4,4)*1-LEFT($BA$4,4)*1))*(37.75+CQ75))</f>
        <v>0</v>
      </c>
      <c r="DD75" s="96">
        <f>MAX(0,(IF(CR75&gt;0,(CR75-ROUNDDOWN(CR75,1))/0.1*LOOKUP(ROUNDUP(CR75+81.1,1),CB!$A:$A,CB!$C:$C)+(1-(CR75-ROUNDDOWN(CR75,1))/0.1)*LOOKUP(ROUNDDOWN(CR75+81.1,1),CB!$A:$A,CB!$C:$C),(CR75-ROUNDDOWN(CR75-0.1,1))/0.1*LOOKUP(ROUNDUP(CR75+81.1,1),CB!$A:$A,CB!$C:$C)+(1-(CR75-ROUNDDOWN(CR75-0.1,1))/0.1)*LOOKUP(ROUNDDOWN(CR75+81.1,1),CB!$A:$A,CB!$C:$C))-LOOKUP(81.1,CB!$A:$A,CB!$C:$C))/(1-(BINOMDIST(97,162,0.5,TRUE)-BINOMDIST(87,162,0.5,TRUE)))*$C$2*($B$1^(LEFT(DD$4,4)*1-LEFT($BA$4,4)*1))*(37.75+CR75))</f>
        <v>0</v>
      </c>
      <c r="DE75" s="96">
        <f>MAX(0,(IF(CS75&gt;0,(CS75-ROUNDDOWN(CS75,1))/0.1*LOOKUP(ROUNDUP(CS75+81.1,1),CB!$A:$A,CB!$C:$C)+(1-(CS75-ROUNDDOWN(CS75,1))/0.1)*LOOKUP(ROUNDDOWN(CS75+81.1,1),CB!$A:$A,CB!$C:$C),(CS75-ROUNDDOWN(CS75-0.1,1))/0.1*LOOKUP(ROUNDUP(CS75+81.1,1),CB!$A:$A,CB!$C:$C)+(1-(CS75-ROUNDDOWN(CS75-0.1,1))/0.1)*LOOKUP(ROUNDDOWN(CS75+81.1,1),CB!$A:$A,CB!$C:$C))-LOOKUP(81.1,CB!$A:$A,CB!$C:$C))/(1-(BINOMDIST(97,162,0.5,TRUE)-BINOMDIST(87,162,0.5,TRUE)))*$C$2*($B$1^(LEFT(DE$4,4)*1-LEFT($BA$4,4)*1))*(37.75+CS75))</f>
        <v>0</v>
      </c>
      <c r="DF75" s="96">
        <f>MAX(0,(IF(CT75&gt;0,(CT75-ROUNDDOWN(CT75,1))/0.1*LOOKUP(ROUNDUP(CT75+81.1,1),CB!$A:$A,CB!$C:$C)+(1-(CT75-ROUNDDOWN(CT75,1))/0.1)*LOOKUP(ROUNDDOWN(CT75+81.1,1),CB!$A:$A,CB!$C:$C),(CT75-ROUNDDOWN(CT75-0.1,1))/0.1*LOOKUP(ROUNDUP(CT75+81.1,1),CB!$A:$A,CB!$C:$C)+(1-(CT75-ROUNDDOWN(CT75-0.1,1))/0.1)*LOOKUP(ROUNDDOWN(CT75+81.1,1),CB!$A:$A,CB!$C:$C))-LOOKUP(81.1,CB!$A:$A,CB!$C:$C))/(1-(BINOMDIST(97,162,0.5,TRUE)-BINOMDIST(87,162,0.5,TRUE)))*$C$2*($B$1^(LEFT(DF$4,4)*1-LEFT($BA$4,4)*1))*(37.75+CT75))</f>
        <v>0</v>
      </c>
      <c r="DG75" s="96">
        <f>MAX(0,(IF(CU75&gt;0,(CU75-ROUNDDOWN(CU75,1))/0.1*LOOKUP(ROUNDUP(CU75+81.1,1),CB!$A:$A,CB!$C:$C)+(1-(CU75-ROUNDDOWN(CU75,1))/0.1)*LOOKUP(ROUNDDOWN(CU75+81.1,1),CB!$A:$A,CB!$C:$C),(CU75-ROUNDDOWN(CU75-0.1,1))/0.1*LOOKUP(ROUNDUP(CU75+81.1,1),CB!$A:$A,CB!$C:$C)+(1-(CU75-ROUNDDOWN(CU75-0.1,1))/0.1)*LOOKUP(ROUNDDOWN(CU75+81.1,1),CB!$A:$A,CB!$C:$C))-LOOKUP(81.1,CB!$A:$A,CB!$C:$C))/(1-(BINOMDIST(97,162,0.5,TRUE)-BINOMDIST(87,162,0.5,TRUE)))*$C$2*($B$1^(LEFT(DG$4,4)*1-LEFT($BA$4,4)*1))*(37.75+CU75))</f>
        <v>0</v>
      </c>
      <c r="DH75" s="96">
        <f>MAX(0,(IF(CV75&gt;0,(CV75-ROUNDDOWN(CV75,1))/0.1*LOOKUP(ROUNDUP(CV75+81.1,1),CB!$A:$A,CB!$C:$C)+(1-(CV75-ROUNDDOWN(CV75,1))/0.1)*LOOKUP(ROUNDDOWN(CV75+81.1,1),CB!$A:$A,CB!$C:$C),(CV75-ROUNDDOWN(CV75-0.1,1))/0.1*LOOKUP(ROUNDUP(CV75+81.1,1),CB!$A:$A,CB!$C:$C)+(1-(CV75-ROUNDDOWN(CV75-0.1,1))/0.1)*LOOKUP(ROUNDDOWN(CV75+81.1,1),CB!$A:$A,CB!$C:$C))-LOOKUP(81.1,CB!$A:$A,CB!$C:$C))/(1-(BINOMDIST(97,162,0.5,TRUE)-BINOMDIST(87,162,0.5,TRUE)))*$C$2*($B$1^(LEFT(DH$4,4)*1-LEFT($BA$4,4)*1))*(37.75+CV75))</f>
        <v>0</v>
      </c>
      <c r="DI75" s="96">
        <f>MAX(0,(IF(CW75&gt;0,(CW75-ROUNDDOWN(CW75,1))/0.1*LOOKUP(ROUNDUP(CW75+81.1,1),CB!$A:$A,CB!$C:$C)+(1-(CW75-ROUNDDOWN(CW75,1))/0.1)*LOOKUP(ROUNDDOWN(CW75+81.1,1),CB!$A:$A,CB!$C:$C),(CW75-ROUNDDOWN(CW75-0.1,1))/0.1*LOOKUP(ROUNDUP(CW75+81.1,1),CB!$A:$A,CB!$C:$C)+(1-(CW75-ROUNDDOWN(CW75-0.1,1))/0.1)*LOOKUP(ROUNDDOWN(CW75+81.1,1),CB!$A:$A,CB!$C:$C))-LOOKUP(81.1,CB!$A:$A,CB!$C:$C))/(1-(BINOMDIST(97,162,0.5,TRUE)-BINOMDIST(87,162,0.5,TRUE)))*$C$2*($B$1^(LEFT(DI$4,4)*1-LEFT($BA$4,4)*1))*(37.75+CW75))</f>
        <v>0</v>
      </c>
      <c r="DJ75" s="90">
        <f t="shared" si="188"/>
        <v>0</v>
      </c>
      <c r="DK75" s="132"/>
      <c r="DL75" s="132">
        <f t="shared" si="189"/>
        <v>4.5292343445964907</v>
      </c>
      <c r="DM75" s="132">
        <f t="shared" si="190"/>
        <v>8.3681546493373862</v>
      </c>
      <c r="DN75" s="132">
        <f t="shared" si="191"/>
        <v>11.346487247501562</v>
      </c>
      <c r="DO75" s="132">
        <f t="shared" si="192"/>
        <v>13.489197025684058</v>
      </c>
      <c r="DP75" s="132">
        <f t="shared" si="193"/>
        <v>15.060630398983712</v>
      </c>
      <c r="DQ75" s="132">
        <f t="shared" si="194"/>
        <v>16.683714672593492</v>
      </c>
      <c r="DR75" s="132">
        <f t="shared" si="195"/>
        <v>18.356038994569751</v>
      </c>
      <c r="DS75" s="132">
        <f t="shared" si="196"/>
        <v>20.074924113870129</v>
      </c>
      <c r="DT75" s="132">
        <f t="shared" si="197"/>
        <v>21.837490280568094</v>
      </c>
      <c r="DU75" s="132">
        <f t="shared" si="198"/>
        <v>23.640724792274863</v>
      </c>
      <c r="DV75" s="132"/>
      <c r="DW75" s="132"/>
      <c r="DX75" s="132"/>
      <c r="DY75" s="132"/>
      <c r="DZ75" s="132"/>
      <c r="EA75" s="132"/>
      <c r="EB75" s="132"/>
      <c r="EC75" s="132"/>
      <c r="ED75" s="132"/>
      <c r="EE75" s="132"/>
      <c r="ER75" s="132"/>
      <c r="ES75" s="132"/>
      <c r="ET75" s="132"/>
      <c r="EU75" s="132"/>
      <c r="EV75" s="132"/>
      <c r="EW75" s="132"/>
      <c r="EX75" s="132"/>
      <c r="EY75" s="132"/>
      <c r="EZ75" s="132"/>
      <c r="FA75" s="132"/>
      <c r="FB75" s="132"/>
      <c r="FC75" s="132"/>
    </row>
    <row r="76" spans="1:159" x14ac:dyDescent="0.2">
      <c r="A76" s="80">
        <v>504379</v>
      </c>
      <c r="B76" s="99" t="str">
        <f>INDEX([1]Bios!$O:$O,MATCH(A76,[1]Bios!$C:$C,0))</f>
        <v>Nicasio, Juan</v>
      </c>
      <c r="C76" s="92" t="s">
        <v>56</v>
      </c>
      <c r="D76" s="94">
        <f>LOOKUP(IF(INDEX([1]Bios!$M:$M,MATCH(A76,[1]Bios!$C:$C,0))="P",INDEX([1]Pitchers!$Q:$Q,MATCH(A76,[1]Pitchers!$A:$A,0)),INDEX([1]Hitters!$AV:$AV,MATCH(A76,[1]Hitters!$A:$A,0))),Positions!A:A,Positions!B:B)</f>
        <v>1</v>
      </c>
      <c r="E76" s="137">
        <v>1</v>
      </c>
      <c r="F76" s="138">
        <f t="shared" si="135"/>
        <v>10.540944322961129</v>
      </c>
      <c r="G76" s="138">
        <v>3</v>
      </c>
      <c r="H76" s="94"/>
      <c r="I76" s="93">
        <f>6</f>
        <v>6</v>
      </c>
      <c r="J76" s="93">
        <f>6</f>
        <v>6</v>
      </c>
      <c r="K76" s="94">
        <f>MIN(IF(D76&gt;1,INDEX([1]Hitters!$DA:$DA,MATCH(A76,[1]Hitters!$A:$A,0)),INDEX([1]Pitchers!$DA:$DA,MATCH(A76,[1]Pitchers!$A:$A,0))),J76)</f>
        <v>3.2201999999999997</v>
      </c>
      <c r="L76" s="94">
        <f t="shared" si="136"/>
        <v>4</v>
      </c>
      <c r="M76" s="95">
        <f>IF(D76&gt;1,INDEX([1]Hitters!$CV:$CV,MATCH($A76,[1]Hitters!$A:$A,0)),INDEX([1]Pitchers!$CP:$CP,MATCH($A76,[1]Pitchers!$A:$A,0)))</f>
        <v>29.875</v>
      </c>
      <c r="N76" s="90">
        <f t="shared" si="137"/>
        <v>7.5409443229611295</v>
      </c>
      <c r="O76" s="97">
        <f>IF($D76&gt;1,INDEX([1]Hitters!$AF:$AF,MATCH($A76,[1]Hitters!$A:$A,0)),INDEX([1]Pitchers!$AJ:$AJ,MATCH($A76,[1]Pitchers!$A:$A,0))*IF(OR(AND($D76=0,INDEX([1]Pitchers!$Q:$Q,MATCH($A76,[1]Pitchers!$A:$A,0))="R"),AND($D76=1,INDEX([1]Pitchers!$Q:$Q,MATCH($A76,[1]Pitchers!$A:$A,0))="S")),1,IF($D76=0,0.83+(1-INDEX([1]Pitchers!$BE:$BE,MATCH($A76,[1]Pitchers!$A:$A,0)))/8,1/(0.83+(1-INDEX([1]Pitchers!$BE:$BE,MATCH($A76,[1]Pitchers!$A:$A,0)))/8))))</f>
        <v>4.2926353105083432</v>
      </c>
      <c r="P76" s="97">
        <f>IF($D76&gt;1,O76+(LOOKUP(ROUNDDOWN($M76+RIGHT(P$4,4)*1-2016,0),Age!$A:$A,Age!$C:$C)*(1-($M76+RIGHT(P$4,4)*1-2016-ROUNDDOWN($M76+RIGHT(P$4,4)*1-2016,0)))+LOOKUP(ROUNDUP($M76+RIGHT(P$4,4)*1-2016,0),Age!$A:$A,Age!$C:$C)*(($M76+RIGHT(P$4,4)*1-2016-ROUNDDOWN($M76+RIGHT(P$4,4)*1-2016,0))))*IF($M76+RIGHT(P$4,4)*1-2016&gt;27,1,INDEX([1]Hitters!$BG:$BG,MATCH($A76,[1]Hitters!$A:$A,0))),O76*(1-(1-(LOOKUP(ROUNDDOWN($M76+RIGHT(P$4,4)*1-2016,0),Age!$A:$A,Age!$L:$L)*(1-($M76+RIGHT(P$4,4)*1-2016-ROUNDDOWN($M76+RIGHT(P$4,4)*1-2016,0)))+LOOKUP(ROUNDUP($M76+RIGHT(P$4,4)*1-2016,0),Age!$A:$A,Age!$L:$L)*(($M76+RIGHT(P$4,4)*1-2016-ROUNDDOWN($M76+RIGHT(P$4,4)*1-2016,0)))))*IF($M76+RIGHT(P$4,4)*1-2016&gt;27,1,INDEX([1]Pitchers!$BE:$BE,MATCH($A76,[1]Pitchers!$A:$A,0)))))</f>
        <v>4.3882805910206075</v>
      </c>
      <c r="Q76" s="97">
        <f>IF($D76&gt;1,P76+(LOOKUP(ROUNDDOWN($M76+RIGHT(Q$4,4)*1-2016,0),Age!$A:$A,Age!$C:$C)*(1-($M76+RIGHT(Q$4,4)*1-2016-ROUNDDOWN($M76+RIGHT(Q$4,4)*1-2016,0)))+LOOKUP(ROUNDUP($M76+RIGHT(Q$4,4)*1-2016,0),Age!$A:$A,Age!$C:$C)*(($M76+RIGHT(Q$4,4)*1-2016-ROUNDDOWN($M76+RIGHT(Q$4,4)*1-2016,0))))*IF($M76+RIGHT(Q$4,4)*1-2016&gt;27,1,INDEX([1]Hitters!$BG:$BG,MATCH($A76,[1]Hitters!$A:$A,0))),P76*(1-(1-(LOOKUP(ROUNDDOWN($M76+RIGHT(Q$4,4)*1-2016,0),Age!$A:$A,Age!$L:$L)*(1-($M76+RIGHT(Q$4,4)*1-2016-ROUNDDOWN($M76+RIGHT(Q$4,4)*1-2016,0)))+LOOKUP(ROUNDUP($M76+RIGHT(Q$4,4)*1-2016,0),Age!$A:$A,Age!$L:$L)*(($M76+RIGHT(Q$4,4)*1-2016-ROUNDDOWN($M76+RIGHT(Q$4,4)*1-2016,0)))))*IF($M76+RIGHT(Q$4,4)*1-2016&gt;27,1,INDEX([1]Pitchers!$BE:$BE,MATCH($A76,[1]Pitchers!$A:$A,0)))))</f>
        <v>4.5112895813376541</v>
      </c>
      <c r="R76" s="97">
        <f>IF($D76&gt;1,Q76+(LOOKUP(ROUNDDOWN($M76+RIGHT(R$4,4)*1-2016,0),Age!$A:$A,Age!$C:$C)*(1-($M76+RIGHT(R$4,4)*1-2016-ROUNDDOWN($M76+RIGHT(R$4,4)*1-2016,0)))+LOOKUP(ROUNDUP($M76+RIGHT(R$4,4)*1-2016,0),Age!$A:$A,Age!$C:$C)*(($M76+RIGHT(R$4,4)*1-2016-ROUNDDOWN($M76+RIGHT(R$4,4)*1-2016,0))))*IF($M76+RIGHT(R$4,4)*1-2016&gt;27,1,INDEX([1]Hitters!$BG:$BG,MATCH($A76,[1]Hitters!$A:$A,0))),Q76*(1-(1-(LOOKUP(ROUNDDOWN($M76+RIGHT(R$4,4)*1-2016,0),Age!$A:$A,Age!$L:$L)*(1-($M76+RIGHT(R$4,4)*1-2016-ROUNDDOWN($M76+RIGHT(R$4,4)*1-2016,0)))+LOOKUP(ROUNDUP($M76+RIGHT(R$4,4)*1-2016,0),Age!$A:$A,Age!$L:$L)*(($M76+RIGHT(R$4,4)*1-2016-ROUNDDOWN($M76+RIGHT(R$4,4)*1-2016,0)))))*IF($M76+RIGHT(R$4,4)*1-2016&gt;27,1,INDEX([1]Pitchers!$BE:$BE,MATCH($A76,[1]Pitchers!$A:$A,0)))))</f>
        <v>4.6636865825072169</v>
      </c>
      <c r="S76" s="97">
        <f>IF($D76&gt;1,R76+(LOOKUP(ROUNDDOWN($M76+RIGHT(S$4,4)*1-2016,0),Age!$A:$A,Age!$C:$C)*(1-($M76+RIGHT(S$4,4)*1-2016-ROUNDDOWN($M76+RIGHT(S$4,4)*1-2016,0)))+LOOKUP(ROUNDUP($M76+RIGHT(S$4,4)*1-2016,0),Age!$A:$A,Age!$C:$C)*(($M76+RIGHT(S$4,4)*1-2016-ROUNDDOWN($M76+RIGHT(S$4,4)*1-2016,0))))*IF($M76+RIGHT(S$4,4)*1-2016&gt;27,1,INDEX([1]Hitters!$BG:$BG,MATCH($A76,[1]Hitters!$A:$A,0))),R76*(1-(1-(LOOKUP(ROUNDDOWN($M76+RIGHT(S$4,4)*1-2016,0),Age!$A:$A,Age!$L:$L)*(1-($M76+RIGHT(S$4,4)*1-2016-ROUNDDOWN($M76+RIGHT(S$4,4)*1-2016,0)))+LOOKUP(ROUNDUP($M76+RIGHT(S$4,4)*1-2016,0),Age!$A:$A,Age!$L:$L)*(($M76+RIGHT(S$4,4)*1-2016-ROUNDDOWN($M76+RIGHT(S$4,4)*1-2016,0)))))*IF($M76+RIGHT(S$4,4)*1-2016&gt;27,1,INDEX([1]Pitchers!$BE:$BE,MATCH($A76,[1]Pitchers!$A:$A,0)))))</f>
        <v>4.8480479427219541</v>
      </c>
      <c r="T76" s="97">
        <f>IF($D76&gt;1,S76+(LOOKUP(ROUNDDOWN($M76+RIGHT(T$4,4)*1-2016,0),Age!$A:$A,Age!$C:$C)*(1-($M76+RIGHT(T$4,4)*1-2016-ROUNDDOWN($M76+RIGHT(T$4,4)*1-2016,0)))+LOOKUP(ROUNDUP($M76+RIGHT(T$4,4)*1-2016,0),Age!$A:$A,Age!$C:$C)*(($M76+RIGHT(T$4,4)*1-2016-ROUNDDOWN($M76+RIGHT(T$4,4)*1-2016,0))))*IF($M76+RIGHT(T$4,4)*1-2016&gt;27,1,INDEX([1]Hitters!$BG:$BG,MATCH($A76,[1]Hitters!$A:$A,0))),S76*(1-(1-(LOOKUP(ROUNDDOWN($M76+RIGHT(T$4,4)*1-2016,0),Age!$A:$A,Age!$L:$L)*(1-($M76+RIGHT(T$4,4)*1-2016-ROUNDDOWN($M76+RIGHT(T$4,4)*1-2016,0)))+LOOKUP(ROUNDUP($M76+RIGHT(T$4,4)*1-2016,0),Age!$A:$A,Age!$L:$L)*(($M76+RIGHT(T$4,4)*1-2016-ROUNDDOWN($M76+RIGHT(T$4,4)*1-2016,0)))))*IF($M76+RIGHT(T$4,4)*1-2016&gt;27,1,INDEX([1]Pitchers!$BE:$BE,MATCH($A76,[1]Pitchers!$A:$A,0)))))</f>
        <v>5.0675736136283325</v>
      </c>
      <c r="U76" s="97">
        <f>IF($D76&gt;1,T76+(LOOKUP(ROUNDDOWN($M76+RIGHT(U$4,4)*1-2016,0),Age!$A:$A,Age!$C:$C)*(1-($M76+RIGHT(U$4,4)*1-2016-ROUNDDOWN($M76+RIGHT(U$4,4)*1-2016,0)))+LOOKUP(ROUNDUP($M76+RIGHT(U$4,4)*1-2016,0),Age!$A:$A,Age!$C:$C)*(($M76+RIGHT(U$4,4)*1-2016-ROUNDDOWN($M76+RIGHT(U$4,4)*1-2016,0))))*IF($M76+RIGHT(U$4,4)*1-2016&gt;27,1,INDEX([1]Hitters!$BG:$BG,MATCH($A76,[1]Hitters!$A:$A,0))),T76*(1-(1-(LOOKUP(ROUNDDOWN($M76+RIGHT(U$4,4)*1-2016,0),Age!$A:$A,Age!$L:$L)*(1-($M76+RIGHT(U$4,4)*1-2016-ROUNDDOWN($M76+RIGHT(U$4,4)*1-2016,0)))+LOOKUP(ROUNDUP($M76+RIGHT(U$4,4)*1-2016,0),Age!$A:$A,Age!$L:$L)*(($M76+RIGHT(U$4,4)*1-2016-ROUNDDOWN($M76+RIGHT(U$4,4)*1-2016,0)))))*IF($M76+RIGHT(U$4,4)*1-2016&gt;27,1,INDEX([1]Pitchers!$BE:$BE,MATCH($A76,[1]Pitchers!$A:$A,0)))))</f>
        <v>5.3261782295988027</v>
      </c>
      <c r="V76" s="97">
        <f>IF($D76&gt;1,U76+(LOOKUP(ROUNDDOWN($M76+RIGHT(V$4,4)*1-2016,0),Age!$A:$A,Age!$C:$C)*(1-($M76+RIGHT(V$4,4)*1-2016-ROUNDDOWN($M76+RIGHT(V$4,4)*1-2016,0)))+LOOKUP(ROUNDUP($M76+RIGHT(V$4,4)*1-2016,0),Age!$A:$A,Age!$C:$C)*(($M76+RIGHT(V$4,4)*1-2016-ROUNDDOWN($M76+RIGHT(V$4,4)*1-2016,0))))*IF($M76+RIGHT(V$4,4)*1-2016&gt;27,1,INDEX([1]Hitters!$BG:$BG,MATCH($A76,[1]Hitters!$A:$A,0))),U76*(1-(1-(LOOKUP(ROUNDDOWN($M76+RIGHT(V$4,4)*1-2016,0),Age!$A:$A,Age!$L:$L)*(1-($M76+RIGHT(V$4,4)*1-2016-ROUNDDOWN($M76+RIGHT(V$4,4)*1-2016,0)))+LOOKUP(ROUNDUP($M76+RIGHT(V$4,4)*1-2016,0),Age!$A:$A,Age!$L:$L)*(($M76+RIGHT(V$4,4)*1-2016-ROUNDDOWN($M76+RIGHT(V$4,4)*1-2016,0)))))*IF($M76+RIGHT(V$4,4)*1-2016&gt;27,1,INDEX([1]Pitchers!$BE:$BE,MATCH($A76,[1]Pitchers!$A:$A,0)))))</f>
        <v>5.6286052871982095</v>
      </c>
      <c r="W76" s="97">
        <f>IF($D76&gt;1,V76+(LOOKUP(ROUNDDOWN($M76+RIGHT(W$4,4)*1-2016,0),Age!$A:$A,Age!$C:$C)*(1-($M76+RIGHT(W$4,4)*1-2016-ROUNDDOWN($M76+RIGHT(W$4,4)*1-2016,0)))+LOOKUP(ROUNDUP($M76+RIGHT(W$4,4)*1-2016,0),Age!$A:$A,Age!$C:$C)*(($M76+RIGHT(W$4,4)*1-2016-ROUNDDOWN($M76+RIGHT(W$4,4)*1-2016,0))))*IF($M76+RIGHT(W$4,4)*1-2016&gt;27,1,INDEX([1]Hitters!$BG:$BG,MATCH($A76,[1]Hitters!$A:$A,0))),V76*(1-(1-(LOOKUP(ROUNDDOWN($M76+RIGHT(W$4,4)*1-2016,0),Age!$A:$A,Age!$L:$L)*(1-($M76+RIGHT(W$4,4)*1-2016-ROUNDDOWN($M76+RIGHT(W$4,4)*1-2016,0)))+LOOKUP(ROUNDUP($M76+RIGHT(W$4,4)*1-2016,0),Age!$A:$A,Age!$L:$L)*(($M76+RIGHT(W$4,4)*1-2016-ROUNDDOWN($M76+RIGHT(W$4,4)*1-2016,0)))))*IF($M76+RIGHT(W$4,4)*1-2016&gt;27,1,INDEX([1]Pitchers!$BE:$BE,MATCH($A76,[1]Pitchers!$A:$A,0)))))</f>
        <v>5.9805690115633237</v>
      </c>
      <c r="X76" s="97">
        <f>IF($D76&gt;1,W76+(LOOKUP(ROUNDDOWN($M76+RIGHT(X$4,4)*1-2016,0),Age!$A:$A,Age!$C:$C)*(1-($M76+RIGHT(X$4,4)*1-2016-ROUNDDOWN($M76+RIGHT(X$4,4)*1-2016,0)))+LOOKUP(ROUNDUP($M76+RIGHT(X$4,4)*1-2016,0),Age!$A:$A,Age!$C:$C)*(($M76+RIGHT(X$4,4)*1-2016-ROUNDDOWN($M76+RIGHT(X$4,4)*1-2016,0))))*IF($M76+RIGHT(X$4,4)*1-2016&gt;27,1,INDEX([1]Hitters!$BG:$BG,MATCH($A76,[1]Hitters!$A:$A,0))),W76*(1-(1-(LOOKUP(ROUNDDOWN($M76+RIGHT(X$4,4)*1-2016,0),Age!$A:$A,Age!$L:$L)*(1-($M76+RIGHT(X$4,4)*1-2016-ROUNDDOWN($M76+RIGHT(X$4,4)*1-2016,0)))+LOOKUP(ROUNDUP($M76+RIGHT(X$4,4)*1-2016,0),Age!$A:$A,Age!$L:$L)*(($M76+RIGHT(X$4,4)*1-2016-ROUNDDOWN($M76+RIGHT(X$4,4)*1-2016,0)))))*IF($M76+RIGHT(X$4,4)*1-2016&gt;27,1,INDEX([1]Pitchers!$BE:$BE,MATCH($A76,[1]Pitchers!$A:$A,0)))))</f>
        <v>6.3889297393841327</v>
      </c>
      <c r="Y76" s="97">
        <f>IF($D76&gt;1,X76+(LOOKUP(ROUNDDOWN($M76+RIGHT(Y$4,4)*1-2016,0),Age!$A:$A,Age!$C:$C)*(1-($M76+RIGHT(Y$4,4)*1-2016-ROUNDDOWN($M76+RIGHT(Y$4,4)*1-2016,0)))+LOOKUP(ROUNDUP($M76+RIGHT(Y$4,4)*1-2016,0),Age!$A:$A,Age!$C:$C)*(($M76+RIGHT(Y$4,4)*1-2016-ROUNDDOWN($M76+RIGHT(Y$4,4)*1-2016,0))))*IF($M76+RIGHT(Y$4,4)*1-2016&gt;27,1,INDEX([1]Hitters!$BG:$BG,MATCH($A76,[1]Hitters!$A:$A,0))),X76*(1-(1-(LOOKUP(ROUNDDOWN($M76+RIGHT(Y$4,4)*1-2016,0),Age!$A:$A,Age!$L:$L)*(1-($M76+RIGHT(Y$4,4)*1-2016-ROUNDDOWN($M76+RIGHT(Y$4,4)*1-2016,0)))+LOOKUP(ROUNDUP($M76+RIGHT(Y$4,4)*1-2016,0),Age!$A:$A,Age!$L:$L)*(($M76+RIGHT(Y$4,4)*1-2016-ROUNDDOWN($M76+RIGHT(Y$4,4)*1-2016,0)))))*IF($M76+RIGHT(Y$4,4)*1-2016&gt;27,1,INDEX([1]Pitchers!$BE:$BE,MATCH($A76,[1]Pitchers!$A:$A,0)))))</f>
        <v>6.8619101941529141</v>
      </c>
      <c r="Z76" s="97">
        <f>IF($D76&gt;1,Y76+(LOOKUP(ROUNDDOWN($M76+RIGHT(Z$4,4)*1-2016,0),Age!$A:$A,Age!$C:$C)*(1-($M76+RIGHT(Z$4,4)*1-2016-ROUNDDOWN($M76+RIGHT(Z$4,4)*1-2016,0)))+LOOKUP(ROUNDUP($M76+RIGHT(Z$4,4)*1-2016,0),Age!$A:$A,Age!$C:$C)*(($M76+RIGHT(Z$4,4)*1-2016-ROUNDDOWN($M76+RIGHT(Z$4,4)*1-2016,0))))*IF($M76+RIGHT(Z$4,4)*1-2016&gt;27,1,INDEX([1]Hitters!$BG:$BG,MATCH($A76,[1]Hitters!$A:$A,0))),Y76*(1-(1-(LOOKUP(ROUNDDOWN($M76+RIGHT(Z$4,4)*1-2016,0),Age!$A:$A,Age!$L:$L)*(1-($M76+RIGHT(Z$4,4)*1-2016-ROUNDDOWN($M76+RIGHT(Z$4,4)*1-2016,0)))+LOOKUP(ROUNDUP($M76+RIGHT(Z$4,4)*1-2016,0),Age!$A:$A,Age!$L:$L)*(($M76+RIGHT(Z$4,4)*1-2016-ROUNDDOWN($M76+RIGHT(Z$4,4)*1-2016,0)))))*IF($M76+RIGHT(Z$4,4)*1-2016&gt;27,1,INDEX([1]Pitchers!$BE:$BE,MATCH($A76,[1]Pitchers!$A:$A,0)))))</f>
        <v>7.4093619668301773</v>
      </c>
      <c r="AA76" s="96">
        <f>IF($D76=0,0,IF($D76=1,INDEX([1]Pitchers!$FK:$FK,MATCH($A76,[1]Pitchers!$A:$A,0)),MAX(-16,IF($D76=10,-16,IF($D76&lt;2,0,INDEX([1]Hitters!$AZ:$AZ,MATCH($A76,[1]Hitters!$A:$A,0)))))))</f>
        <v>0.25158583034935228</v>
      </c>
      <c r="AB76" s="96">
        <f>IF($D76=0,0,IF($D76=1,INDEX([1]Pitchers!$FK:$FK,MATCH($A76,[1]Pitchers!$A:$A,0)),MAX(-16,IF($D76=2,AA76-MIN(0.75,0.25*(RIGHT(AB$4,4)*1-(RIGHT($AD$4,4)*1)+0.25)*(1-MIN(0.75,INDEX([1]Hitters!$CF:$CF,MATCH($A76,[1]Hitters!$A:$A,0)))/0.75*1)+INDEX([1]Hitters!$CF:$CF,MATCH($A76,[1]Hitters!$A:$A,0)))/0.75*1,IF($D76&gt;6,(AA76-MIN(0.75,0.25*(RIGHT(AB$4,4)*1-(RIGHT($AD$4,4)*1)+0.25)*(1-MIN(0.75,INDEX([1]Hitters!$CF:$CF,MATCH($A76,[1]Hitters!$A:$A,0)))/0.75*1)+INDEX([1]Hitters!$CF:$CF,MATCH($A76,[1]Hitters!$A:$A,0)))/0.75*($M76+RIGHT(AB$4,4)*1-RIGHT($AA$4,4)*1+10)*0.05),IF($D76=3,(AA76-MIN(0.75,0.25*(RIGHT(AB$4,4)*1-(RIGHT($AD$4,4)*1)+0.25)*(1-MIN(0.75,INDEX([1]Hitters!$CF:$CF,MATCH($A76,[1]Hitters!$A:$A,0)))/0.75*1)+INDEX([1]Hitters!$CF:$CF,MATCH($A76,[1]Hitters!$A:$A,0)))/0.75*($M76+RIGHT(AB$4,4)*1-RIGHT($AA$4,4)*1-27)*0.1),(AA76-MIN(0.75,0.25*(RIGHT(AB$4,4)*1-(RIGHT($AD$4,4)*1)+0.25)*(1-MIN(0.75,INDEX([1]Hitters!$CF:$CF,MATCH($A76,[1]Hitters!$A:$A,0)))/0.75*1)+INDEX([1]Hitters!$CF:$CF,MATCH($A76,[1]Hitters!$A:$A,0)))/0.75*($M76+RIGHT(AB$4,4)*1-RIGHT($AA$4,4)*1-20)*0.094)))))))</f>
        <v>0.25158583034935228</v>
      </c>
      <c r="AC76" s="96">
        <f>IF($D76=0,0,IF($D76=1,INDEX([1]Pitchers!$FK:$FK,MATCH($A76,[1]Pitchers!$A:$A,0)),MAX(-16,IF($D76=2,AB76-MIN(0.75,0.25*(RIGHT(AC$4,4)*1-(RIGHT($AD$4,4)*1)+0.25)*(1-MIN(0.75,INDEX([1]Hitters!$CF:$CF,MATCH($A76,[1]Hitters!$A:$A,0)))/0.75*1)+INDEX([1]Hitters!$CF:$CF,MATCH($A76,[1]Hitters!$A:$A,0)))/0.75*1,IF($D76&gt;6,(AB76-MIN(0.75,0.25*(RIGHT(AC$4,4)*1-(RIGHT($AD$4,4)*1)+0.25)*(1-MIN(0.75,INDEX([1]Hitters!$CF:$CF,MATCH($A76,[1]Hitters!$A:$A,0)))/0.75*1)+INDEX([1]Hitters!$CF:$CF,MATCH($A76,[1]Hitters!$A:$A,0)))/0.75*($M76+RIGHT(AC$4,4)*1-RIGHT($AA$4,4)*1+10)*0.05),IF($D76=3,(AB76-MIN(0.75,0.25*(RIGHT(AC$4,4)*1-(RIGHT($AD$4,4)*1)+0.25)*(1-MIN(0.75,INDEX([1]Hitters!$CF:$CF,MATCH($A76,[1]Hitters!$A:$A,0)))/0.75*1)+INDEX([1]Hitters!$CF:$CF,MATCH($A76,[1]Hitters!$A:$A,0)))/0.75*($M76+RIGHT(AC$4,4)*1-RIGHT($AA$4,4)*1-27)*0.1),(AB76-MIN(0.75,0.25*(RIGHT(AC$4,4)*1-(RIGHT($AD$4,4)*1)+0.25)*(1-MIN(0.75,INDEX([1]Hitters!$CF:$CF,MATCH($A76,[1]Hitters!$A:$A,0)))/0.75*1)+INDEX([1]Hitters!$CF:$CF,MATCH($A76,[1]Hitters!$A:$A,0)))/0.75*($M76+RIGHT(AC$4,4)*1-RIGHT($AA$4,4)*1-20)*0.094)))))))</f>
        <v>0.25158583034935228</v>
      </c>
      <c r="AD76" s="96">
        <f>IF($D76=0,0,IF($D76=1,INDEX([1]Pitchers!$FK:$FK,MATCH($A76,[1]Pitchers!$A:$A,0)),MAX(-16,IF($D76=2,AC76-MIN(0.75,0.25*(RIGHT(AD$4,4)*1-(RIGHT($AD$4,4)*1)+0.25)*(1-MIN(0.75,INDEX([1]Hitters!$CF:$CF,MATCH($A76,[1]Hitters!$A:$A,0)))/0.75*1)+INDEX([1]Hitters!$CF:$CF,MATCH($A76,[1]Hitters!$A:$A,0)))/0.75*1,IF($D76&gt;6,(AC76-MIN(0.75,0.25*(RIGHT(AD$4,4)*1-(RIGHT($AD$4,4)*1)+0.25)*(1-MIN(0.75,INDEX([1]Hitters!$CF:$CF,MATCH($A76,[1]Hitters!$A:$A,0)))/0.75*1)+INDEX([1]Hitters!$CF:$CF,MATCH($A76,[1]Hitters!$A:$A,0)))/0.75*($M76+RIGHT(AD$4,4)*1-RIGHT($AA$4,4)*1+10)*0.05),IF($D76=3,(AC76-MIN(0.75,0.25*(RIGHT(AD$4,4)*1-(RIGHT($AD$4,4)*1)+0.25)*(1-MIN(0.75,INDEX([1]Hitters!$CF:$CF,MATCH($A76,[1]Hitters!$A:$A,0)))/0.75*1)+INDEX([1]Hitters!$CF:$CF,MATCH($A76,[1]Hitters!$A:$A,0)))/0.75*($M76+RIGHT(AD$4,4)*1-RIGHT($AA$4,4)*1-27)*0.1),(AC76-MIN(0.75,0.25*(RIGHT(AD$4,4)*1-(RIGHT($AD$4,4)*1)+0.25)*(1-MIN(0.75,INDEX([1]Hitters!$CF:$CF,MATCH($A76,[1]Hitters!$A:$A,0)))/0.75*1)+INDEX([1]Hitters!$CF:$CF,MATCH($A76,[1]Hitters!$A:$A,0)))/0.75*($M76+RIGHT(AD$4,4)*1-RIGHT($AA$4,4)*1-20)*0.094)))))))</f>
        <v>0.25158583034935228</v>
      </c>
      <c r="AE76" s="96">
        <f>IF($D76=0,0,IF($D76=1,INDEX([1]Pitchers!$FK:$FK,MATCH($A76,[1]Pitchers!$A:$A,0)),MAX(-16,IF($D76=2,AD76-MIN(0.75,0.25*(RIGHT(AE$4,4)*1-(RIGHT($AD$4,4)*1)+0.25)*(1-MIN(0.75,INDEX([1]Hitters!$CF:$CF,MATCH($A76,[1]Hitters!$A:$A,0)))/0.75*1)+INDEX([1]Hitters!$CF:$CF,MATCH($A76,[1]Hitters!$A:$A,0)))/0.75*1,IF($D76&gt;6,(AD76-MIN(0.75,0.25*(RIGHT(AE$4,4)*1-(RIGHT($AD$4,4)*1)+0.25)*(1-MIN(0.75,INDEX([1]Hitters!$CF:$CF,MATCH($A76,[1]Hitters!$A:$A,0)))/0.75*1)+INDEX([1]Hitters!$CF:$CF,MATCH($A76,[1]Hitters!$A:$A,0)))/0.75*($M76+RIGHT(AE$4,4)*1-RIGHT($AA$4,4)*1+10)*0.05),IF($D76=3,(AD76-MIN(0.75,0.25*(RIGHT(AE$4,4)*1-(RIGHT($AD$4,4)*1)+0.25)*(1-MIN(0.75,INDEX([1]Hitters!$CF:$CF,MATCH($A76,[1]Hitters!$A:$A,0)))/0.75*1)+INDEX([1]Hitters!$CF:$CF,MATCH($A76,[1]Hitters!$A:$A,0)))/0.75*($M76+RIGHT(AE$4,4)*1-RIGHT($AA$4,4)*1-27)*0.1),(AD76-MIN(0.75,0.25*(RIGHT(AE$4,4)*1-(RIGHT($AD$4,4)*1)+0.25)*(1-MIN(0.75,INDEX([1]Hitters!$CF:$CF,MATCH($A76,[1]Hitters!$A:$A,0)))/0.75*1)+INDEX([1]Hitters!$CF:$CF,MATCH($A76,[1]Hitters!$A:$A,0)))/0.75*($M76+RIGHT(AE$4,4)*1-RIGHT($AA$4,4)*1-20)*0.094)))))))</f>
        <v>0.25158583034935228</v>
      </c>
      <c r="AF76" s="96">
        <f>IF($D76=0,0,IF($D76=1,INDEX([1]Pitchers!$FK:$FK,MATCH($A76,[1]Pitchers!$A:$A,0)),MAX(-16,IF($D76=2,AE76-MIN(0.75,0.25*(RIGHT(AF$4,4)*1-(RIGHT($AD$4,4)*1)+0.25)*(1-MIN(0.75,INDEX([1]Hitters!$CF:$CF,MATCH($A76,[1]Hitters!$A:$A,0)))/0.75*1)+INDEX([1]Hitters!$CF:$CF,MATCH($A76,[1]Hitters!$A:$A,0)))/0.75*1,IF($D76&gt;6,(AE76-MIN(0.75,0.25*(RIGHT(AF$4,4)*1-(RIGHT($AD$4,4)*1)+0.25)*(1-MIN(0.75,INDEX([1]Hitters!$CF:$CF,MATCH($A76,[1]Hitters!$A:$A,0)))/0.75*1)+INDEX([1]Hitters!$CF:$CF,MATCH($A76,[1]Hitters!$A:$A,0)))/0.75*($M76+RIGHT(AF$4,4)*1-RIGHT($AA$4,4)*1+10)*0.05),IF($D76=3,(AE76-MIN(0.75,0.25*(RIGHT(AF$4,4)*1-(RIGHT($AD$4,4)*1)+0.25)*(1-MIN(0.75,INDEX([1]Hitters!$CF:$CF,MATCH($A76,[1]Hitters!$A:$A,0)))/0.75*1)+INDEX([1]Hitters!$CF:$CF,MATCH($A76,[1]Hitters!$A:$A,0)))/0.75*($M76+RIGHT(AF$4,4)*1-RIGHT($AA$4,4)*1-27)*0.1),(AE76-MIN(0.75,0.25*(RIGHT(AF$4,4)*1-(RIGHT($AD$4,4)*1)+0.25)*(1-MIN(0.75,INDEX([1]Hitters!$CF:$CF,MATCH($A76,[1]Hitters!$A:$A,0)))/0.75*1)+INDEX([1]Hitters!$CF:$CF,MATCH($A76,[1]Hitters!$A:$A,0)))/0.75*($M76+RIGHT(AF$4,4)*1-RIGHT($AA$4,4)*1-20)*0.094)))))))</f>
        <v>0.25158583034935228</v>
      </c>
      <c r="AG76" s="96">
        <f>IF($D76=0,0,IF($D76=1,INDEX([1]Pitchers!$FK:$FK,MATCH($A76,[1]Pitchers!$A:$A,0)),MAX(-16,IF($D76=2,AF76-MIN(0.75,0.25*(RIGHT(AG$4,4)*1-(RIGHT($AD$4,4)*1)+0.25)*(1-MIN(0.75,INDEX([1]Hitters!$CF:$CF,MATCH($A76,[1]Hitters!$A:$A,0)))/0.75*1)+INDEX([1]Hitters!$CF:$CF,MATCH($A76,[1]Hitters!$A:$A,0)))/0.75*1,IF($D76&gt;6,(AF76-MIN(0.75,0.25*(RIGHT(AG$4,4)*1-(RIGHT($AD$4,4)*1)+0.25)*(1-MIN(0.75,INDEX([1]Hitters!$CF:$CF,MATCH($A76,[1]Hitters!$A:$A,0)))/0.75*1)+INDEX([1]Hitters!$CF:$CF,MATCH($A76,[1]Hitters!$A:$A,0)))/0.75*($M76+RIGHT(AG$4,4)*1-RIGHT($AA$4,4)*1+10)*0.05),IF($D76=3,(AF76-MIN(0.75,0.25*(RIGHT(AG$4,4)*1-(RIGHT($AD$4,4)*1)+0.25)*(1-MIN(0.75,INDEX([1]Hitters!$CF:$CF,MATCH($A76,[1]Hitters!$A:$A,0)))/0.75*1)+INDEX([1]Hitters!$CF:$CF,MATCH($A76,[1]Hitters!$A:$A,0)))/0.75*($M76+RIGHT(AG$4,4)*1-RIGHT($AA$4,4)*1-27)*0.1),(AF76-MIN(0.75,0.25*(RIGHT(AG$4,4)*1-(RIGHT($AD$4,4)*1)+0.25)*(1-MIN(0.75,INDEX([1]Hitters!$CF:$CF,MATCH($A76,[1]Hitters!$A:$A,0)))/0.75*1)+INDEX([1]Hitters!$CF:$CF,MATCH($A76,[1]Hitters!$A:$A,0)))/0.75*($M76+RIGHT(AG$4,4)*1-RIGHT($AA$4,4)*1-20)*0.094)))))))</f>
        <v>0.25158583034935228</v>
      </c>
      <c r="AH76" s="96">
        <f>IF($D76=0,0,IF($D76=1,INDEX([1]Pitchers!$FK:$FK,MATCH($A76,[1]Pitchers!$A:$A,0)),MAX(-16,IF($D76=2,AG76-MIN(0.75,0.25*(RIGHT(AH$4,4)*1-(RIGHT($AD$4,4)*1)+0.25)*(1-MIN(0.75,INDEX([1]Hitters!$CF:$CF,MATCH($A76,[1]Hitters!$A:$A,0)))/0.75*1)+INDEX([1]Hitters!$CF:$CF,MATCH($A76,[1]Hitters!$A:$A,0)))/0.75*1,IF($D76&gt;6,(AG76-MIN(0.75,0.25*(RIGHT(AH$4,4)*1-(RIGHT($AD$4,4)*1)+0.25)*(1-MIN(0.75,INDEX([1]Hitters!$CF:$CF,MATCH($A76,[1]Hitters!$A:$A,0)))/0.75*1)+INDEX([1]Hitters!$CF:$CF,MATCH($A76,[1]Hitters!$A:$A,0)))/0.75*($M76+RIGHT(AH$4,4)*1-RIGHT($AA$4,4)*1+10)*0.05),IF($D76=3,(AG76-MIN(0.75,0.25*(RIGHT(AH$4,4)*1-(RIGHT($AD$4,4)*1)+0.25)*(1-MIN(0.75,INDEX([1]Hitters!$CF:$CF,MATCH($A76,[1]Hitters!$A:$A,0)))/0.75*1)+INDEX([1]Hitters!$CF:$CF,MATCH($A76,[1]Hitters!$A:$A,0)))/0.75*($M76+RIGHT(AH$4,4)*1-RIGHT($AA$4,4)*1-27)*0.1),(AG76-MIN(0.75,0.25*(RIGHT(AH$4,4)*1-(RIGHT($AD$4,4)*1)+0.25)*(1-MIN(0.75,INDEX([1]Hitters!$CF:$CF,MATCH($A76,[1]Hitters!$A:$A,0)))/0.75*1)+INDEX([1]Hitters!$CF:$CF,MATCH($A76,[1]Hitters!$A:$A,0)))/0.75*($M76+RIGHT(AH$4,4)*1-RIGHT($AA$4,4)*1-20)*0.094)))))))</f>
        <v>0.25158583034935228</v>
      </c>
      <c r="AI76" s="96">
        <f>IF($D76=0,0,IF($D76=1,INDEX([1]Pitchers!$FK:$FK,MATCH($A76,[1]Pitchers!$A:$A,0)),MAX(-16,IF($D76=2,AH76-MIN(0.75,0.25*(RIGHT(AI$4,4)*1-(RIGHT($AD$4,4)*1)+0.25)*(1-MIN(0.75,INDEX([1]Hitters!$CF:$CF,MATCH($A76,[1]Hitters!$A:$A,0)))/0.75*1)+INDEX([1]Hitters!$CF:$CF,MATCH($A76,[1]Hitters!$A:$A,0)))/0.75*1,IF($D76&gt;6,(AH76-MIN(0.75,0.25*(RIGHT(AI$4,4)*1-(RIGHT($AD$4,4)*1)+0.25)*(1-MIN(0.75,INDEX([1]Hitters!$CF:$CF,MATCH($A76,[1]Hitters!$A:$A,0)))/0.75*1)+INDEX([1]Hitters!$CF:$CF,MATCH($A76,[1]Hitters!$A:$A,0)))/0.75*($M76+RIGHT(AI$4,4)*1-RIGHT($AA$4,4)*1+10)*0.05),IF($D76=3,(AH76-MIN(0.75,0.25*(RIGHT(AI$4,4)*1-(RIGHT($AD$4,4)*1)+0.25)*(1-MIN(0.75,INDEX([1]Hitters!$CF:$CF,MATCH($A76,[1]Hitters!$A:$A,0)))/0.75*1)+INDEX([1]Hitters!$CF:$CF,MATCH($A76,[1]Hitters!$A:$A,0)))/0.75*($M76+RIGHT(AI$4,4)*1-RIGHT($AA$4,4)*1-27)*0.1),(AH76-MIN(0.75,0.25*(RIGHT(AI$4,4)*1-(RIGHT($AD$4,4)*1)+0.25)*(1-MIN(0.75,INDEX([1]Hitters!$CF:$CF,MATCH($A76,[1]Hitters!$A:$A,0)))/0.75*1)+INDEX([1]Hitters!$CF:$CF,MATCH($A76,[1]Hitters!$A:$A,0)))/0.75*($M76+RIGHT(AI$4,4)*1-RIGHT($AA$4,4)*1-20)*0.094)))))))</f>
        <v>0.25158583034935228</v>
      </c>
      <c r="AJ76" s="96">
        <f>IF($D76=0,0,IF($D76=1,INDEX([1]Pitchers!$FK:$FK,MATCH($A76,[1]Pitchers!$A:$A,0)),MAX(-16,IF($D76=2,AI76-MIN(0.75,0.25*(RIGHT(AJ$4,4)*1-(RIGHT($AD$4,4)*1)+0.25)*(1-MIN(0.75,INDEX([1]Hitters!$CF:$CF,MATCH($A76,[1]Hitters!$A:$A,0)))/0.75*1)+INDEX([1]Hitters!$CF:$CF,MATCH($A76,[1]Hitters!$A:$A,0)))/0.75*1,IF($D76&gt;6,(AI76-MIN(0.75,0.25*(RIGHT(AJ$4,4)*1-(RIGHT($AD$4,4)*1)+0.25)*(1-MIN(0.75,INDEX([1]Hitters!$CF:$CF,MATCH($A76,[1]Hitters!$A:$A,0)))/0.75*1)+INDEX([1]Hitters!$CF:$CF,MATCH($A76,[1]Hitters!$A:$A,0)))/0.75*($M76+RIGHT(AJ$4,4)*1-RIGHT($AA$4,4)*1+10)*0.05),IF($D76=3,(AI76-MIN(0.75,0.25*(RIGHT(AJ$4,4)*1-(RIGHT($AD$4,4)*1)+0.25)*(1-MIN(0.75,INDEX([1]Hitters!$CF:$CF,MATCH($A76,[1]Hitters!$A:$A,0)))/0.75*1)+INDEX([1]Hitters!$CF:$CF,MATCH($A76,[1]Hitters!$A:$A,0)))/0.75*($M76+RIGHT(AJ$4,4)*1-RIGHT($AA$4,4)*1-27)*0.1),(AI76-MIN(0.75,0.25*(RIGHT(AJ$4,4)*1-(RIGHT($AD$4,4)*1)+0.25)*(1-MIN(0.75,INDEX([1]Hitters!$CF:$CF,MATCH($A76,[1]Hitters!$A:$A,0)))/0.75*1)+INDEX([1]Hitters!$CF:$CF,MATCH($A76,[1]Hitters!$A:$A,0)))/0.75*($M76+RIGHT(AJ$4,4)*1-RIGHT($AA$4,4)*1-20)*0.094)))))))</f>
        <v>0.25158583034935228</v>
      </c>
      <c r="AK76" s="96">
        <f>IF($D76=0,0,IF($D76=1,INDEX([1]Pitchers!$FK:$FK,MATCH($A76,[1]Pitchers!$A:$A,0)),MAX(-16,IF($D76=2,AJ76-MIN(0.75,0.25*(RIGHT(AK$4,4)*1-(RIGHT($AD$4,4)*1)+0.25)*(1-MIN(0.75,INDEX([1]Hitters!$CF:$CF,MATCH($A76,[1]Hitters!$A:$A,0)))/0.75*1)+INDEX([1]Hitters!$CF:$CF,MATCH($A76,[1]Hitters!$A:$A,0)))/0.75*1,IF($D76&gt;6,(AJ76-MIN(0.75,0.25*(RIGHT(AK$4,4)*1-(RIGHT($AD$4,4)*1)+0.25)*(1-MIN(0.75,INDEX([1]Hitters!$CF:$CF,MATCH($A76,[1]Hitters!$A:$A,0)))/0.75*1)+INDEX([1]Hitters!$CF:$CF,MATCH($A76,[1]Hitters!$A:$A,0)))/0.75*($M76+RIGHT(AK$4,4)*1-RIGHT($AA$4,4)*1+10)*0.05),IF($D76=3,(AJ76-MIN(0.75,0.25*(RIGHT(AK$4,4)*1-(RIGHT($AD$4,4)*1)+0.25)*(1-MIN(0.75,INDEX([1]Hitters!$CF:$CF,MATCH($A76,[1]Hitters!$A:$A,0)))/0.75*1)+INDEX([1]Hitters!$CF:$CF,MATCH($A76,[1]Hitters!$A:$A,0)))/0.75*($M76+RIGHT(AK$4,4)*1-RIGHT($AA$4,4)*1-27)*0.1),(AJ76-MIN(0.75,0.25*(RIGHT(AK$4,4)*1-(RIGHT($AD$4,4)*1)+0.25)*(1-MIN(0.75,INDEX([1]Hitters!$CF:$CF,MATCH($A76,[1]Hitters!$A:$A,0)))/0.75*1)+INDEX([1]Hitters!$CF:$CF,MATCH($A76,[1]Hitters!$A:$A,0)))/0.75*($M76+RIGHT(AK$4,4)*1-RIGHT($AA$4,4)*1-20)*0.094)))))))</f>
        <v>0.25158583034935228</v>
      </c>
      <c r="AL76" s="96">
        <f>IF($D76=0,0,IF($D76=1,INDEX([1]Pitchers!$FK:$FK,MATCH($A76,[1]Pitchers!$A:$A,0)),MAX(-16,IF($D76=2,AK76-MIN(0.75,0.25*(RIGHT(AL$4,4)*1-(RIGHT($AD$4,4)*1)+0.25)*(1-MIN(0.75,INDEX([1]Hitters!$CF:$CF,MATCH($A76,[1]Hitters!$A:$A,0)))/0.75*1)+INDEX([1]Hitters!$CF:$CF,MATCH($A76,[1]Hitters!$A:$A,0)))/0.75*1,IF($D76&gt;6,(AK76-MIN(0.75,0.25*(RIGHT(AL$4,4)*1-(RIGHT($AD$4,4)*1)+0.25)*(1-MIN(0.75,INDEX([1]Hitters!$CF:$CF,MATCH($A76,[1]Hitters!$A:$A,0)))/0.75*1)+INDEX([1]Hitters!$CF:$CF,MATCH($A76,[1]Hitters!$A:$A,0)))/0.75*($M76+RIGHT(AL$4,4)*1-RIGHT($AA$4,4)*1+10)*0.05),IF($D76=3,(AK76-MIN(0.75,0.25*(RIGHT(AL$4,4)*1-(RIGHT($AD$4,4)*1)+0.25)*(1-MIN(0.75,INDEX([1]Hitters!$CF:$CF,MATCH($A76,[1]Hitters!$A:$A,0)))/0.75*1)+INDEX([1]Hitters!$CF:$CF,MATCH($A76,[1]Hitters!$A:$A,0)))/0.75*($M76+RIGHT(AL$4,4)*1-RIGHT($AA$4,4)*1-27)*0.1),(AK76-MIN(0.75,0.25*(RIGHT(AL$4,4)*1-(RIGHT($AD$4,4)*1)+0.25)*(1-MIN(0.75,INDEX([1]Hitters!$CF:$CF,MATCH($A76,[1]Hitters!$A:$A,0)))/0.75*1)+INDEX([1]Hitters!$CF:$CF,MATCH($A76,[1]Hitters!$A:$A,0)))/0.75*($M76+RIGHT(AL$4,4)*1-RIGHT($AA$4,4)*1-20)*0.094)))))))</f>
        <v>0.25158583034935228</v>
      </c>
      <c r="AM76" s="98">
        <f>MAX(IF($D76=0,20,IF($D76=1,60,150)),MAX(0,IF($D76&gt;1,INDEX([1]Hitters!$ER:$ER,MATCH($A76,[1]Hitters!$A:$A,0))*(0.4+MAX(0,0.6*MIN(1,(IF(O76="",0,(((4.25+(O76-0.263)*4.2)^(((4.25+(O76-0.263)*4.2)+(4.25-AA76*600/600*4.2/600))^0.285))/((4.25+(O76-0.263)*4.2)^(((4.25+(O76-0.263)*4.2)+(4.25-AA76*600/600*4.2/600))^0.285)+(4.25-AA76*600/600*4.2/600)^(((4.25+(O76-0.263)*4.2)+(4.25-AA76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76,[1]Pitchers!$A:$A,0))))*IF($D76&lt;2,(0.4+0.6*MAX(0,MIN(1,IF($D76=0,((4.25)^(((4.25)+(4.25-(4-O76)*4.25/4*1/9))^0.285)/((4.25)^(((4.25)+(4.25-(4-O76)*4.25/4*1/9))^0.285)+(4.25-(4-O76)*4.25/4*1/9)^(((4.25)+(4.25-(4-O76)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76)))/0.5345*0.0009131+0.0104414*(3.74-MIN(3.74,O76)))*50,(((4.25+(AA76-0.263)*0.32*198*MAX(6,198/33)/198)^(((4.25+(AA76-0.263)*0.32*198*MAX(6,198/33)/198)+(4.25-(4-O76)*4.25/4*MAX(6,198/33)/9))^0.285)/((4.25+(AA76-0.263)*0.32*198*MAX(6,198/33)/198)^(((4.25+(AA76-0.263)*0.32*198*MAX(6,198/33)/198)+(4.25-(4-O76)*4.25/4*MAX(6,198/33)/9))^0.285)+(4.25-(4-O76)*4.25/4*MAX(6,198/33)/9)^(((4.25+(AA76-0.263)*0.32*198*MAX(6,198/33)/198)+(4.25-(4-O76)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76=0,50,198)/0.0065))),1))</f>
        <v>130.65065219816566</v>
      </c>
      <c r="AN76" s="98">
        <f t="shared" si="138"/>
        <v>128.90065219816566</v>
      </c>
      <c r="AO76" s="98">
        <f t="shared" si="139"/>
        <v>125.15065219816566</v>
      </c>
      <c r="AP76" s="98">
        <f t="shared" si="140"/>
        <v>104.41984745787025</v>
      </c>
      <c r="AQ76" s="98">
        <f t="shared" si="141"/>
        <v>75.599381076353382</v>
      </c>
      <c r="AR76" s="98">
        <f t="shared" si="142"/>
        <v>60</v>
      </c>
      <c r="AS76" s="98">
        <f t="shared" si="143"/>
        <v>60</v>
      </c>
      <c r="AT76" s="98">
        <f t="shared" si="144"/>
        <v>60</v>
      </c>
      <c r="AU76" s="98">
        <f t="shared" si="145"/>
        <v>60</v>
      </c>
      <c r="AV76" s="98">
        <f t="shared" si="146"/>
        <v>60</v>
      </c>
      <c r="AW76" s="98">
        <f t="shared" si="147"/>
        <v>60</v>
      </c>
      <c r="AX76" s="98">
        <f t="shared" si="148"/>
        <v>60</v>
      </c>
      <c r="AY76" s="96">
        <f t="shared" si="149"/>
        <v>1.2551180403701412</v>
      </c>
      <c r="AZ76" s="96">
        <f t="shared" si="150"/>
        <v>2.5</v>
      </c>
      <c r="BA76" s="96">
        <f t="shared" si="151"/>
        <v>1.2551180403701412</v>
      </c>
      <c r="BB76" s="96">
        <f t="shared" si="152"/>
        <v>1.0872651461920833</v>
      </c>
      <c r="BC76" s="96">
        <f t="shared" si="153"/>
        <v>0.86966247663810159</v>
      </c>
      <c r="BD76" s="96">
        <f t="shared" si="154"/>
        <v>0.53679920378965951</v>
      </c>
      <c r="BE76" s="96">
        <f t="shared" si="155"/>
        <v>0.22694835628410936</v>
      </c>
      <c r="BF76" s="96">
        <f t="shared" si="156"/>
        <v>3.1470727478187799E-2</v>
      </c>
      <c r="BG76" s="96">
        <f t="shared" si="157"/>
        <v>0</v>
      </c>
      <c r="BH76" s="96">
        <f t="shared" si="158"/>
        <v>0</v>
      </c>
      <c r="BI76" s="96">
        <f t="shared" si="159"/>
        <v>0</v>
      </c>
      <c r="BJ76" s="96">
        <f t="shared" si="160"/>
        <v>0</v>
      </c>
      <c r="BK76" s="96">
        <f t="shared" si="161"/>
        <v>0</v>
      </c>
      <c r="BL76" s="96">
        <f t="shared" si="162"/>
        <v>0</v>
      </c>
      <c r="BM76" s="129">
        <f t="shared" si="199"/>
        <v>3</v>
      </c>
      <c r="BN76" s="129" t="str">
        <f t="shared" si="199"/>
        <v/>
      </c>
      <c r="BO76" s="129" t="str">
        <f t="shared" si="199"/>
        <v/>
      </c>
      <c r="BP76" s="129" t="str">
        <f t="shared" si="199"/>
        <v/>
      </c>
      <c r="BQ76" s="129" t="str">
        <f t="shared" si="199"/>
        <v/>
      </c>
      <c r="BR76" s="129" t="str">
        <f t="shared" si="199"/>
        <v/>
      </c>
      <c r="BS76" s="129" t="str">
        <f t="shared" si="199"/>
        <v/>
      </c>
      <c r="BT76" s="129" t="str">
        <f t="shared" si="199"/>
        <v/>
      </c>
      <c r="BU76" s="129" t="str">
        <f t="shared" si="199"/>
        <v/>
      </c>
      <c r="BV76" s="129" t="str">
        <f t="shared" si="199"/>
        <v/>
      </c>
      <c r="BW76" s="129" t="str">
        <f t="shared" si="199"/>
        <v/>
      </c>
      <c r="BX76" s="129" t="str">
        <f t="shared" si="199"/>
        <v/>
      </c>
      <c r="BY76" s="130">
        <f t="shared" si="163"/>
        <v>10.540944322961129</v>
      </c>
      <c r="BZ76" s="130">
        <f t="shared" si="164"/>
        <v>9.6330272280134999</v>
      </c>
      <c r="CA76" s="130">
        <f t="shared" si="165"/>
        <v>8.1704230439480554</v>
      </c>
      <c r="CB76" s="130">
        <f t="shared" si="166"/>
        <v>5.4712974262960374</v>
      </c>
      <c r="CC76" s="130">
        <f t="shared" si="167"/>
        <v>2.7068571639244938</v>
      </c>
      <c r="CD76" s="130">
        <f t="shared" si="168"/>
        <v>0.82132407391098572</v>
      </c>
      <c r="CE76" s="130">
        <f t="shared" si="169"/>
        <v>0.5</v>
      </c>
      <c r="CF76" s="130">
        <f t="shared" si="170"/>
        <v>0.5</v>
      </c>
      <c r="CG76" s="130">
        <f t="shared" si="171"/>
        <v>0.5</v>
      </c>
      <c r="CH76" s="130">
        <f t="shared" si="172"/>
        <v>0.5</v>
      </c>
      <c r="CI76" s="130">
        <f t="shared" si="173"/>
        <v>0.5</v>
      </c>
      <c r="CJ76" s="130">
        <f t="shared" si="174"/>
        <v>0.5</v>
      </c>
      <c r="CK76" s="131">
        <f t="shared" si="175"/>
        <v>1</v>
      </c>
      <c r="CL76" s="96">
        <f t="shared" si="176"/>
        <v>-0.12971354760431564</v>
      </c>
      <c r="CM76" s="96">
        <f t="shared" si="177"/>
        <v>-0.27901731678237351</v>
      </c>
      <c r="CN76" s="96">
        <f t="shared" si="178"/>
        <v>-0.45687186133635516</v>
      </c>
      <c r="CO76" s="96">
        <f t="shared" si="179"/>
        <v>-0.56999896934003613</v>
      </c>
      <c r="CP76" s="96">
        <f t="shared" si="180"/>
        <v>-0.57436728343469823</v>
      </c>
      <c r="CQ76" s="96">
        <f t="shared" si="181"/>
        <v>-0.60449927252181213</v>
      </c>
      <c r="CR76" s="96">
        <f t="shared" si="182"/>
        <v>-0.63596999999999992</v>
      </c>
      <c r="CS76" s="96">
        <f t="shared" si="183"/>
        <v>-0.63596999999999992</v>
      </c>
      <c r="CT76" s="96">
        <f t="shared" si="184"/>
        <v>-0.63596999999999992</v>
      </c>
      <c r="CU76" s="96">
        <f t="shared" si="185"/>
        <v>-0.63596999999999992</v>
      </c>
      <c r="CV76" s="96">
        <f t="shared" si="186"/>
        <v>-0.63596999999999992</v>
      </c>
      <c r="CW76" s="96">
        <f t="shared" si="187"/>
        <v>-0.63596999999999992</v>
      </c>
      <c r="CX76" s="96">
        <f>MAX(0,(IF(CL76&gt;0,(CL76-ROUNDDOWN(CL76,1))/0.1*LOOKUP(ROUNDUP(CL76+81.1,1),CB!$A:$A,CB!$C:$C)+(1-(CL76-ROUNDDOWN(CL76,1))/0.1)*LOOKUP(ROUNDDOWN(CL76+81.1,1),CB!$A:$A,CB!$C:$C),(CL76-ROUNDDOWN(CL76-0.1,1))/0.1*LOOKUP(ROUNDUP(CL76+81.1,1),CB!$A:$A,CB!$C:$C)+(1-(CL76-ROUNDDOWN(CL76-0.1,1))/0.1)*LOOKUP(ROUNDDOWN(CL76+81.1,1),CB!$A:$A,CB!$C:$C))-LOOKUP(81.1,CB!$A:$A,CB!$C:$C))/(1-(BINOMDIST(97,162,0.5,TRUE)-BINOMDIST(87,162,0.5,TRUE)))*$C$2*($B$1^(LEFT(CX$4,4)*1-LEFT($BA$4,4)*1))*(37.75+CL76))</f>
        <v>0</v>
      </c>
      <c r="CY76" s="96">
        <f>MAX(0,(IF(CM76&gt;0,(CM76-ROUNDDOWN(CM76,1))/0.1*LOOKUP(ROUNDUP(CM76+81.1,1),CB!$A:$A,CB!$C:$C)+(1-(CM76-ROUNDDOWN(CM76,1))/0.1)*LOOKUP(ROUNDDOWN(CM76+81.1,1),CB!$A:$A,CB!$C:$C),(CM76-ROUNDDOWN(CM76-0.1,1))/0.1*LOOKUP(ROUNDUP(CM76+81.1,1),CB!$A:$A,CB!$C:$C)+(1-(CM76-ROUNDDOWN(CM76-0.1,1))/0.1)*LOOKUP(ROUNDDOWN(CM76+81.1,1),CB!$A:$A,CB!$C:$C))-LOOKUP(81.1,CB!$A:$A,CB!$C:$C))/(1-(BINOMDIST(97,162,0.5,TRUE)-BINOMDIST(87,162,0.5,TRUE)))*$C$2*($B$1^(LEFT(CY$4,4)*1-LEFT($BA$4,4)*1))*(37.75+CM76))</f>
        <v>0</v>
      </c>
      <c r="CZ76" s="96">
        <f>MAX(0,(IF(CN76&gt;0,(CN76-ROUNDDOWN(CN76,1))/0.1*LOOKUP(ROUNDUP(CN76+81.1,1),CB!$A:$A,CB!$C:$C)+(1-(CN76-ROUNDDOWN(CN76,1))/0.1)*LOOKUP(ROUNDDOWN(CN76+81.1,1),CB!$A:$A,CB!$C:$C),(CN76-ROUNDDOWN(CN76-0.1,1))/0.1*LOOKUP(ROUNDUP(CN76+81.1,1),CB!$A:$A,CB!$C:$C)+(1-(CN76-ROUNDDOWN(CN76-0.1,1))/0.1)*LOOKUP(ROUNDDOWN(CN76+81.1,1),CB!$A:$A,CB!$C:$C))-LOOKUP(81.1,CB!$A:$A,CB!$C:$C))/(1-(BINOMDIST(97,162,0.5,TRUE)-BINOMDIST(87,162,0.5,TRUE)))*$C$2*($B$1^(LEFT(CZ$4,4)*1-LEFT($BA$4,4)*1))*(37.75+CN76))</f>
        <v>0</v>
      </c>
      <c r="DA76" s="96">
        <f>MAX(0,(IF(CO76&gt;0,(CO76-ROUNDDOWN(CO76,1))/0.1*LOOKUP(ROUNDUP(CO76+81.1,1),CB!$A:$A,CB!$C:$C)+(1-(CO76-ROUNDDOWN(CO76,1))/0.1)*LOOKUP(ROUNDDOWN(CO76+81.1,1),CB!$A:$A,CB!$C:$C),(CO76-ROUNDDOWN(CO76-0.1,1))/0.1*LOOKUP(ROUNDUP(CO76+81.1,1),CB!$A:$A,CB!$C:$C)+(1-(CO76-ROUNDDOWN(CO76-0.1,1))/0.1)*LOOKUP(ROUNDDOWN(CO76+81.1,1),CB!$A:$A,CB!$C:$C))-LOOKUP(81.1,CB!$A:$A,CB!$C:$C))/(1-(BINOMDIST(97,162,0.5,TRUE)-BINOMDIST(87,162,0.5,TRUE)))*$C$2*($B$1^(LEFT(DA$4,4)*1-LEFT($BA$4,4)*1))*(37.75+CO76))</f>
        <v>0</v>
      </c>
      <c r="DB76" s="96">
        <f>MAX(0,(IF(CP76&gt;0,(CP76-ROUNDDOWN(CP76,1))/0.1*LOOKUP(ROUNDUP(CP76+81.1,1),CB!$A:$A,CB!$C:$C)+(1-(CP76-ROUNDDOWN(CP76,1))/0.1)*LOOKUP(ROUNDDOWN(CP76+81.1,1),CB!$A:$A,CB!$C:$C),(CP76-ROUNDDOWN(CP76-0.1,1))/0.1*LOOKUP(ROUNDUP(CP76+81.1,1),CB!$A:$A,CB!$C:$C)+(1-(CP76-ROUNDDOWN(CP76-0.1,1))/0.1)*LOOKUP(ROUNDDOWN(CP76+81.1,1),CB!$A:$A,CB!$C:$C))-LOOKUP(81.1,CB!$A:$A,CB!$C:$C))/(1-(BINOMDIST(97,162,0.5,TRUE)-BINOMDIST(87,162,0.5,TRUE)))*$C$2*($B$1^(LEFT(DB$4,4)*1-LEFT($BA$4,4)*1))*(37.75+CP76))</f>
        <v>0</v>
      </c>
      <c r="DC76" s="96">
        <f>MAX(0,(IF(CQ76&gt;0,(CQ76-ROUNDDOWN(CQ76,1))/0.1*LOOKUP(ROUNDUP(CQ76+81.1,1),CB!$A:$A,CB!$C:$C)+(1-(CQ76-ROUNDDOWN(CQ76,1))/0.1)*LOOKUP(ROUNDDOWN(CQ76+81.1,1),CB!$A:$A,CB!$C:$C),(CQ76-ROUNDDOWN(CQ76-0.1,1))/0.1*LOOKUP(ROUNDUP(CQ76+81.1,1),CB!$A:$A,CB!$C:$C)+(1-(CQ76-ROUNDDOWN(CQ76-0.1,1))/0.1)*LOOKUP(ROUNDDOWN(CQ76+81.1,1),CB!$A:$A,CB!$C:$C))-LOOKUP(81.1,CB!$A:$A,CB!$C:$C))/(1-(BINOMDIST(97,162,0.5,TRUE)-BINOMDIST(87,162,0.5,TRUE)))*$C$2*($B$1^(LEFT(DC$4,4)*1-LEFT($BA$4,4)*1))*(37.75+CQ76))</f>
        <v>0</v>
      </c>
      <c r="DD76" s="96">
        <f>MAX(0,(IF(CR76&gt;0,(CR76-ROUNDDOWN(CR76,1))/0.1*LOOKUP(ROUNDUP(CR76+81.1,1),CB!$A:$A,CB!$C:$C)+(1-(CR76-ROUNDDOWN(CR76,1))/0.1)*LOOKUP(ROUNDDOWN(CR76+81.1,1),CB!$A:$A,CB!$C:$C),(CR76-ROUNDDOWN(CR76-0.1,1))/0.1*LOOKUP(ROUNDUP(CR76+81.1,1),CB!$A:$A,CB!$C:$C)+(1-(CR76-ROUNDDOWN(CR76-0.1,1))/0.1)*LOOKUP(ROUNDDOWN(CR76+81.1,1),CB!$A:$A,CB!$C:$C))-LOOKUP(81.1,CB!$A:$A,CB!$C:$C))/(1-(BINOMDIST(97,162,0.5,TRUE)-BINOMDIST(87,162,0.5,TRUE)))*$C$2*($B$1^(LEFT(DD$4,4)*1-LEFT($BA$4,4)*1))*(37.75+CR76))</f>
        <v>0</v>
      </c>
      <c r="DE76" s="96">
        <f>MAX(0,(IF(CS76&gt;0,(CS76-ROUNDDOWN(CS76,1))/0.1*LOOKUP(ROUNDUP(CS76+81.1,1),CB!$A:$A,CB!$C:$C)+(1-(CS76-ROUNDDOWN(CS76,1))/0.1)*LOOKUP(ROUNDDOWN(CS76+81.1,1),CB!$A:$A,CB!$C:$C),(CS76-ROUNDDOWN(CS76-0.1,1))/0.1*LOOKUP(ROUNDUP(CS76+81.1,1),CB!$A:$A,CB!$C:$C)+(1-(CS76-ROUNDDOWN(CS76-0.1,1))/0.1)*LOOKUP(ROUNDDOWN(CS76+81.1,1),CB!$A:$A,CB!$C:$C))-LOOKUP(81.1,CB!$A:$A,CB!$C:$C))/(1-(BINOMDIST(97,162,0.5,TRUE)-BINOMDIST(87,162,0.5,TRUE)))*$C$2*($B$1^(LEFT(DE$4,4)*1-LEFT($BA$4,4)*1))*(37.75+CS76))</f>
        <v>0</v>
      </c>
      <c r="DF76" s="96">
        <f>MAX(0,(IF(CT76&gt;0,(CT76-ROUNDDOWN(CT76,1))/0.1*LOOKUP(ROUNDUP(CT76+81.1,1),CB!$A:$A,CB!$C:$C)+(1-(CT76-ROUNDDOWN(CT76,1))/0.1)*LOOKUP(ROUNDDOWN(CT76+81.1,1),CB!$A:$A,CB!$C:$C),(CT76-ROUNDDOWN(CT76-0.1,1))/0.1*LOOKUP(ROUNDUP(CT76+81.1,1),CB!$A:$A,CB!$C:$C)+(1-(CT76-ROUNDDOWN(CT76-0.1,1))/0.1)*LOOKUP(ROUNDDOWN(CT76+81.1,1),CB!$A:$A,CB!$C:$C))-LOOKUP(81.1,CB!$A:$A,CB!$C:$C))/(1-(BINOMDIST(97,162,0.5,TRUE)-BINOMDIST(87,162,0.5,TRUE)))*$C$2*($B$1^(LEFT(DF$4,4)*1-LEFT($BA$4,4)*1))*(37.75+CT76))</f>
        <v>0</v>
      </c>
      <c r="DG76" s="96">
        <f>MAX(0,(IF(CU76&gt;0,(CU76-ROUNDDOWN(CU76,1))/0.1*LOOKUP(ROUNDUP(CU76+81.1,1),CB!$A:$A,CB!$C:$C)+(1-(CU76-ROUNDDOWN(CU76,1))/0.1)*LOOKUP(ROUNDDOWN(CU76+81.1,1),CB!$A:$A,CB!$C:$C),(CU76-ROUNDDOWN(CU76-0.1,1))/0.1*LOOKUP(ROUNDUP(CU76+81.1,1),CB!$A:$A,CB!$C:$C)+(1-(CU76-ROUNDDOWN(CU76-0.1,1))/0.1)*LOOKUP(ROUNDDOWN(CU76+81.1,1),CB!$A:$A,CB!$C:$C))-LOOKUP(81.1,CB!$A:$A,CB!$C:$C))/(1-(BINOMDIST(97,162,0.5,TRUE)-BINOMDIST(87,162,0.5,TRUE)))*$C$2*($B$1^(LEFT(DG$4,4)*1-LEFT($BA$4,4)*1))*(37.75+CU76))</f>
        <v>0</v>
      </c>
      <c r="DH76" s="96">
        <f>MAX(0,(IF(CV76&gt;0,(CV76-ROUNDDOWN(CV76,1))/0.1*LOOKUP(ROUNDUP(CV76+81.1,1),CB!$A:$A,CB!$C:$C)+(1-(CV76-ROUNDDOWN(CV76,1))/0.1)*LOOKUP(ROUNDDOWN(CV76+81.1,1),CB!$A:$A,CB!$C:$C),(CV76-ROUNDDOWN(CV76-0.1,1))/0.1*LOOKUP(ROUNDUP(CV76+81.1,1),CB!$A:$A,CB!$C:$C)+(1-(CV76-ROUNDDOWN(CV76-0.1,1))/0.1)*LOOKUP(ROUNDDOWN(CV76+81.1,1),CB!$A:$A,CB!$C:$C))-LOOKUP(81.1,CB!$A:$A,CB!$C:$C))/(1-(BINOMDIST(97,162,0.5,TRUE)-BINOMDIST(87,162,0.5,TRUE)))*$C$2*($B$1^(LEFT(DH$4,4)*1-LEFT($BA$4,4)*1))*(37.75+CV76))</f>
        <v>0</v>
      </c>
      <c r="DI76" s="96">
        <f>MAX(0,(IF(CW76&gt;0,(CW76-ROUNDDOWN(CW76,1))/0.1*LOOKUP(ROUNDUP(CW76+81.1,1),CB!$A:$A,CB!$C:$C)+(1-(CW76-ROUNDDOWN(CW76,1))/0.1)*LOOKUP(ROUNDDOWN(CW76+81.1,1),CB!$A:$A,CB!$C:$C),(CW76-ROUNDDOWN(CW76-0.1,1))/0.1*LOOKUP(ROUNDUP(CW76+81.1,1),CB!$A:$A,CB!$C:$C)+(1-(CW76-ROUNDDOWN(CW76-0.1,1))/0.1)*LOOKUP(ROUNDDOWN(CW76+81.1,1),CB!$A:$A,CB!$C:$C))-LOOKUP(81.1,CB!$A:$A,CB!$C:$C))/(1-(BINOMDIST(97,162,0.5,TRUE)-BINOMDIST(87,162,0.5,TRUE)))*$C$2*($B$1^(LEFT(DI$4,4)*1-LEFT($BA$4,4)*1))*(37.75+CW76))</f>
        <v>0</v>
      </c>
      <c r="DJ76" s="90">
        <f t="shared" si="188"/>
        <v>0</v>
      </c>
      <c r="DK76" s="132"/>
      <c r="DL76" s="132">
        <f t="shared" si="189"/>
        <v>10.540944322961129</v>
      </c>
      <c r="DM76" s="132">
        <f t="shared" si="190"/>
        <v>20.269541771495433</v>
      </c>
      <c r="DN76" s="132">
        <f t="shared" si="191"/>
        <v>28.837532915899725</v>
      </c>
      <c r="DO76" s="132">
        <f t="shared" si="192"/>
        <v>35.516261313983193</v>
      </c>
      <c r="DP76" s="132">
        <f t="shared" si="193"/>
        <v>40.52549341314144</v>
      </c>
      <c r="DQ76" s="132">
        <f t="shared" si="194"/>
        <v>44.603140002612832</v>
      </c>
      <c r="DR76" s="132">
        <f t="shared" si="195"/>
        <v>48.667404097751444</v>
      </c>
      <c r="DS76" s="132">
        <f t="shared" si="196"/>
        <v>52.873228830191884</v>
      </c>
      <c r="DT76" s="132">
        <f t="shared" si="197"/>
        <v>57.211858782108465</v>
      </c>
      <c r="DU76" s="132">
        <f t="shared" si="198"/>
        <v>61.674134315035609</v>
      </c>
      <c r="DV76" s="132"/>
      <c r="DW76" s="132"/>
      <c r="DX76" s="132"/>
      <c r="DY76" s="132"/>
      <c r="DZ76" s="132"/>
      <c r="EA76" s="132"/>
      <c r="EB76" s="132"/>
      <c r="EC76" s="132"/>
      <c r="ED76" s="132"/>
      <c r="EE76" s="132"/>
      <c r="ER76" s="132"/>
      <c r="ES76" s="132"/>
      <c r="ET76" s="132"/>
      <c r="EU76" s="132"/>
      <c r="EV76" s="132"/>
      <c r="EW76" s="132"/>
      <c r="EX76" s="132"/>
      <c r="EY76" s="132"/>
      <c r="EZ76" s="132"/>
      <c r="FA76" s="132"/>
      <c r="FB76" s="132"/>
      <c r="FC76" s="132"/>
    </row>
    <row r="77" spans="1:159" x14ac:dyDescent="0.2">
      <c r="A77">
        <v>501896</v>
      </c>
      <c r="B77" s="99" t="str">
        <f>INDEX([1]Bios!$O:$O,MATCH(A77,[1]Bios!$C:$C,0))</f>
        <v>Freese, David</v>
      </c>
      <c r="C77" s="92" t="s">
        <v>56</v>
      </c>
      <c r="D77" s="94">
        <f>LOOKUP(IF(INDEX([1]Bios!$M:$M,MATCH(A77,[1]Bios!$C:$C,0))="P",INDEX([1]Pitchers!$Q:$Q,MATCH(A77,[1]Pitchers!$A:$A,0)),INDEX([1]Hitters!$AV:$AV,MATCH(A77,[1]Hitters!$A:$A,0))),Positions!A:A,Positions!B:B)</f>
        <v>5</v>
      </c>
      <c r="E77" s="137">
        <v>1</v>
      </c>
      <c r="F77" s="138">
        <f t="shared" si="135"/>
        <v>8.000585881747357</v>
      </c>
      <c r="G77" s="138">
        <v>3</v>
      </c>
      <c r="H77" s="94"/>
      <c r="I77" s="93">
        <f>6</f>
        <v>6</v>
      </c>
      <c r="J77" s="93">
        <f>6</f>
        <v>6</v>
      </c>
      <c r="K77" s="94">
        <f>MIN(IF(D77&gt;1,INDEX([1]Hitters!$DA:$DA,MATCH(A77,[1]Hitters!$A:$A,0)),INDEX([1]Pitchers!$DA:$DA,MATCH(A77,[1]Pitchers!$A:$A,0))),J77)</f>
        <v>5.1833333333333336</v>
      </c>
      <c r="L77" s="94">
        <f t="shared" si="136"/>
        <v>4</v>
      </c>
      <c r="M77" s="95">
        <f>IF(D77&gt;1,INDEX([1]Hitters!$CV:$CV,MATCH($A77,[1]Hitters!$A:$A,0)),INDEX([1]Pitchers!$CP:$CP,MATCH($A77,[1]Pitchers!$A:$A,0)))</f>
        <v>33.208333333333336</v>
      </c>
      <c r="N77" s="90">
        <f t="shared" si="137"/>
        <v>5.000585881747357</v>
      </c>
      <c r="O77" s="97">
        <f>IF($D77&gt;1,INDEX([1]Hitters!$AF:$AF,MATCH($A77,[1]Hitters!$A:$A,0)),INDEX([1]Pitchers!$AJ:$AJ,MATCH($A77,[1]Pitchers!$A:$A,0))*IF(OR(AND($D77=0,INDEX([1]Pitchers!$Q:$Q,MATCH($A77,[1]Pitchers!$A:$A,0))="R"),AND($D77=1,INDEX([1]Pitchers!$Q:$Q,MATCH($A77,[1]Pitchers!$A:$A,0))="S")),1,IF($D77=0,0.83+(1-INDEX([1]Pitchers!$BE:$BE,MATCH($A77,[1]Pitchers!$A:$A,0)))/8,1/(0.83+(1-INDEX([1]Pitchers!$BE:$BE,MATCH($A77,[1]Pitchers!$A:$A,0)))/8))))</f>
        <v>0.25871690814756615</v>
      </c>
      <c r="P77" s="97">
        <f>IF($D77&gt;1,O77+(LOOKUP(ROUNDDOWN($M77+RIGHT(P$4,4)*1-2016,0),Age!$A:$A,Age!$C:$C)*(1-($M77+RIGHT(P$4,4)*1-2016-ROUNDDOWN($M77+RIGHT(P$4,4)*1-2016,0)))+LOOKUP(ROUNDUP($M77+RIGHT(P$4,4)*1-2016,0),Age!$A:$A,Age!$C:$C)*(($M77+RIGHT(P$4,4)*1-2016-ROUNDDOWN($M77+RIGHT(P$4,4)*1-2016,0))))*IF($M77+RIGHT(P$4,4)*1-2016&gt;27,1,INDEX([1]Hitters!$BG:$BG,MATCH($A77,[1]Hitters!$A:$A,0))),O77*(1-(1-(LOOKUP(ROUNDDOWN($M77+RIGHT(P$4,4)*1-2016,0),Age!$A:$A,Age!$L:$L)*(1-($M77+RIGHT(P$4,4)*1-2016-ROUNDDOWN($M77+RIGHT(P$4,4)*1-2016,0)))+LOOKUP(ROUNDUP($M77+RIGHT(P$4,4)*1-2016,0),Age!$A:$A,Age!$L:$L)*(($M77+RIGHT(P$4,4)*1-2016-ROUNDDOWN($M77+RIGHT(P$4,4)*1-2016,0)))))*IF($M77+RIGHT(P$4,4)*1-2016&gt;27,1,INDEX([1]Pitchers!$BE:$BE,MATCH($A77,[1]Pitchers!$A:$A,0)))))</f>
        <v>0.25188774148089932</v>
      </c>
      <c r="Q77" s="97">
        <f>IF($D77&gt;1,P77+(LOOKUP(ROUNDDOWN($M77+RIGHT(Q$4,4)*1-2016,0),Age!$A:$A,Age!$C:$C)*(1-($M77+RIGHT(Q$4,4)*1-2016-ROUNDDOWN($M77+RIGHT(Q$4,4)*1-2016,0)))+LOOKUP(ROUNDUP($M77+RIGHT(Q$4,4)*1-2016,0),Age!$A:$A,Age!$C:$C)*(($M77+RIGHT(Q$4,4)*1-2016-ROUNDDOWN($M77+RIGHT(Q$4,4)*1-2016,0))))*IF($M77+RIGHT(Q$4,4)*1-2016&gt;27,1,INDEX([1]Hitters!$BG:$BG,MATCH($A77,[1]Hitters!$A:$A,0))),P77*(1-(1-(LOOKUP(ROUNDDOWN($M77+RIGHT(Q$4,4)*1-2016,0),Age!$A:$A,Age!$L:$L)*(1-($M77+RIGHT(Q$4,4)*1-2016-ROUNDDOWN($M77+RIGHT(Q$4,4)*1-2016,0)))+LOOKUP(ROUNDUP($M77+RIGHT(Q$4,4)*1-2016,0),Age!$A:$A,Age!$L:$L)*(($M77+RIGHT(Q$4,4)*1-2016-ROUNDDOWN($M77+RIGHT(Q$4,4)*1-2016,0)))))*IF($M77+RIGHT(Q$4,4)*1-2016&gt;27,1,INDEX([1]Pitchers!$BE:$BE,MATCH($A77,[1]Pitchers!$A:$A,0)))))</f>
        <v>0.2439585748142325</v>
      </c>
      <c r="R77" s="97">
        <f>IF($D77&gt;1,Q77+(LOOKUP(ROUNDDOWN($M77+RIGHT(R$4,4)*1-2016,0),Age!$A:$A,Age!$C:$C)*(1-($M77+RIGHT(R$4,4)*1-2016-ROUNDDOWN($M77+RIGHT(R$4,4)*1-2016,0)))+LOOKUP(ROUNDUP($M77+RIGHT(R$4,4)*1-2016,0),Age!$A:$A,Age!$C:$C)*(($M77+RIGHT(R$4,4)*1-2016-ROUNDDOWN($M77+RIGHT(R$4,4)*1-2016,0))))*IF($M77+RIGHT(R$4,4)*1-2016&gt;27,1,INDEX([1]Hitters!$BG:$BG,MATCH($A77,[1]Hitters!$A:$A,0))),Q77*(1-(1-(LOOKUP(ROUNDDOWN($M77+RIGHT(R$4,4)*1-2016,0),Age!$A:$A,Age!$L:$L)*(1-($M77+RIGHT(R$4,4)*1-2016-ROUNDDOWN($M77+RIGHT(R$4,4)*1-2016,0)))+LOOKUP(ROUNDUP($M77+RIGHT(R$4,4)*1-2016,0),Age!$A:$A,Age!$L:$L)*(($M77+RIGHT(R$4,4)*1-2016-ROUNDDOWN($M77+RIGHT(R$4,4)*1-2016,0)))))*IF($M77+RIGHT(R$4,4)*1-2016&gt;27,1,INDEX([1]Pitchers!$BE:$BE,MATCH($A77,[1]Pitchers!$A:$A,0)))))</f>
        <v>0.2351585748142325</v>
      </c>
      <c r="S77" s="97">
        <f>IF($D77&gt;1,R77+(LOOKUP(ROUNDDOWN($M77+RIGHT(S$4,4)*1-2016,0),Age!$A:$A,Age!$C:$C)*(1-($M77+RIGHT(S$4,4)*1-2016-ROUNDDOWN($M77+RIGHT(S$4,4)*1-2016,0)))+LOOKUP(ROUNDUP($M77+RIGHT(S$4,4)*1-2016,0),Age!$A:$A,Age!$C:$C)*(($M77+RIGHT(S$4,4)*1-2016-ROUNDDOWN($M77+RIGHT(S$4,4)*1-2016,0))))*IF($M77+RIGHT(S$4,4)*1-2016&gt;27,1,INDEX([1]Hitters!$BG:$BG,MATCH($A77,[1]Hitters!$A:$A,0))),R77*(1-(1-(LOOKUP(ROUNDDOWN($M77+RIGHT(S$4,4)*1-2016,0),Age!$A:$A,Age!$L:$L)*(1-($M77+RIGHT(S$4,4)*1-2016-ROUNDDOWN($M77+RIGHT(S$4,4)*1-2016,0)))+LOOKUP(ROUNDUP($M77+RIGHT(S$4,4)*1-2016,0),Age!$A:$A,Age!$L:$L)*(($M77+RIGHT(S$4,4)*1-2016-ROUNDDOWN($M77+RIGHT(S$4,4)*1-2016,0)))))*IF($M77+RIGHT(S$4,4)*1-2016&gt;27,1,INDEX([1]Pitchers!$BE:$BE,MATCH($A77,[1]Pitchers!$A:$A,0)))))</f>
        <v>0.22635857481423249</v>
      </c>
      <c r="T77" s="97">
        <f>IF($D77&gt;1,S77+(LOOKUP(ROUNDDOWN($M77+RIGHT(T$4,4)*1-2016,0),Age!$A:$A,Age!$C:$C)*(1-($M77+RIGHT(T$4,4)*1-2016-ROUNDDOWN($M77+RIGHT(T$4,4)*1-2016,0)))+LOOKUP(ROUNDUP($M77+RIGHT(T$4,4)*1-2016,0),Age!$A:$A,Age!$C:$C)*(($M77+RIGHT(T$4,4)*1-2016-ROUNDDOWN($M77+RIGHT(T$4,4)*1-2016,0))))*IF($M77+RIGHT(T$4,4)*1-2016&gt;27,1,INDEX([1]Hitters!$BG:$BG,MATCH($A77,[1]Hitters!$A:$A,0))),S77*(1-(1-(LOOKUP(ROUNDDOWN($M77+RIGHT(T$4,4)*1-2016,0),Age!$A:$A,Age!$L:$L)*(1-($M77+RIGHT(T$4,4)*1-2016-ROUNDDOWN($M77+RIGHT(T$4,4)*1-2016,0)))+LOOKUP(ROUNDUP($M77+RIGHT(T$4,4)*1-2016,0),Age!$A:$A,Age!$L:$L)*(($M77+RIGHT(T$4,4)*1-2016-ROUNDDOWN($M77+RIGHT(T$4,4)*1-2016,0)))))*IF($M77+RIGHT(T$4,4)*1-2016&gt;27,1,INDEX([1]Pitchers!$BE:$BE,MATCH($A77,[1]Pitchers!$A:$A,0)))))</f>
        <v>0.21755857481423249</v>
      </c>
      <c r="U77" s="97">
        <f>IF($D77&gt;1,T77+(LOOKUP(ROUNDDOWN($M77+RIGHT(U$4,4)*1-2016,0),Age!$A:$A,Age!$C:$C)*(1-($M77+RIGHT(U$4,4)*1-2016-ROUNDDOWN($M77+RIGHT(U$4,4)*1-2016,0)))+LOOKUP(ROUNDUP($M77+RIGHT(U$4,4)*1-2016,0),Age!$A:$A,Age!$C:$C)*(($M77+RIGHT(U$4,4)*1-2016-ROUNDDOWN($M77+RIGHT(U$4,4)*1-2016,0))))*IF($M77+RIGHT(U$4,4)*1-2016&gt;27,1,INDEX([1]Hitters!$BG:$BG,MATCH($A77,[1]Hitters!$A:$A,0))),T77*(1-(1-(LOOKUP(ROUNDDOWN($M77+RIGHT(U$4,4)*1-2016,0),Age!$A:$A,Age!$L:$L)*(1-($M77+RIGHT(U$4,4)*1-2016-ROUNDDOWN($M77+RIGHT(U$4,4)*1-2016,0)))+LOOKUP(ROUNDUP($M77+RIGHT(U$4,4)*1-2016,0),Age!$A:$A,Age!$L:$L)*(($M77+RIGHT(U$4,4)*1-2016-ROUNDDOWN($M77+RIGHT(U$4,4)*1-2016,0)))))*IF($M77+RIGHT(U$4,4)*1-2016&gt;27,1,INDEX([1]Pitchers!$BE:$BE,MATCH($A77,[1]Pitchers!$A:$A,0)))))</f>
        <v>0.20875857481423249</v>
      </c>
      <c r="V77" s="97">
        <f>IF($D77&gt;1,U77+(LOOKUP(ROUNDDOWN($M77+RIGHT(V$4,4)*1-2016,0),Age!$A:$A,Age!$C:$C)*(1-($M77+RIGHT(V$4,4)*1-2016-ROUNDDOWN($M77+RIGHT(V$4,4)*1-2016,0)))+LOOKUP(ROUNDUP($M77+RIGHT(V$4,4)*1-2016,0),Age!$A:$A,Age!$C:$C)*(($M77+RIGHT(V$4,4)*1-2016-ROUNDDOWN($M77+RIGHT(V$4,4)*1-2016,0))))*IF($M77+RIGHT(V$4,4)*1-2016&gt;27,1,INDEX([1]Hitters!$BG:$BG,MATCH($A77,[1]Hitters!$A:$A,0))),U77*(1-(1-(LOOKUP(ROUNDDOWN($M77+RIGHT(V$4,4)*1-2016,0),Age!$A:$A,Age!$L:$L)*(1-($M77+RIGHT(V$4,4)*1-2016-ROUNDDOWN($M77+RIGHT(V$4,4)*1-2016,0)))+LOOKUP(ROUNDUP($M77+RIGHT(V$4,4)*1-2016,0),Age!$A:$A,Age!$L:$L)*(($M77+RIGHT(V$4,4)*1-2016-ROUNDDOWN($M77+RIGHT(V$4,4)*1-2016,0)))))*IF($M77+RIGHT(V$4,4)*1-2016&gt;27,1,INDEX([1]Pitchers!$BE:$BE,MATCH($A77,[1]Pitchers!$A:$A,0)))))</f>
        <v>0.19995857481423249</v>
      </c>
      <c r="W77" s="97">
        <f>IF($D77&gt;1,V77+(LOOKUP(ROUNDDOWN($M77+RIGHT(W$4,4)*1-2016,0),Age!$A:$A,Age!$C:$C)*(1-($M77+RIGHT(W$4,4)*1-2016-ROUNDDOWN($M77+RIGHT(W$4,4)*1-2016,0)))+LOOKUP(ROUNDUP($M77+RIGHT(W$4,4)*1-2016,0),Age!$A:$A,Age!$C:$C)*(($M77+RIGHT(W$4,4)*1-2016-ROUNDDOWN($M77+RIGHT(W$4,4)*1-2016,0))))*IF($M77+RIGHT(W$4,4)*1-2016&gt;27,1,INDEX([1]Hitters!$BG:$BG,MATCH($A77,[1]Hitters!$A:$A,0))),V77*(1-(1-(LOOKUP(ROUNDDOWN($M77+RIGHT(W$4,4)*1-2016,0),Age!$A:$A,Age!$L:$L)*(1-($M77+RIGHT(W$4,4)*1-2016-ROUNDDOWN($M77+RIGHT(W$4,4)*1-2016,0)))+LOOKUP(ROUNDUP($M77+RIGHT(W$4,4)*1-2016,0),Age!$A:$A,Age!$L:$L)*(($M77+RIGHT(W$4,4)*1-2016-ROUNDDOWN($M77+RIGHT(W$4,4)*1-2016,0)))))*IF($M77+RIGHT(W$4,4)*1-2016&gt;27,1,INDEX([1]Pitchers!$BE:$BE,MATCH($A77,[1]Pitchers!$A:$A,0)))))</f>
        <v>0.19115857481423248</v>
      </c>
      <c r="X77" s="97">
        <f>IF($D77&gt;1,W77+(LOOKUP(ROUNDDOWN($M77+RIGHT(X$4,4)*1-2016,0),Age!$A:$A,Age!$C:$C)*(1-($M77+RIGHT(X$4,4)*1-2016-ROUNDDOWN($M77+RIGHT(X$4,4)*1-2016,0)))+LOOKUP(ROUNDUP($M77+RIGHT(X$4,4)*1-2016,0),Age!$A:$A,Age!$C:$C)*(($M77+RIGHT(X$4,4)*1-2016-ROUNDDOWN($M77+RIGHT(X$4,4)*1-2016,0))))*IF($M77+RIGHT(X$4,4)*1-2016&gt;27,1,INDEX([1]Hitters!$BG:$BG,MATCH($A77,[1]Hitters!$A:$A,0))),W77*(1-(1-(LOOKUP(ROUNDDOWN($M77+RIGHT(X$4,4)*1-2016,0),Age!$A:$A,Age!$L:$L)*(1-($M77+RIGHT(X$4,4)*1-2016-ROUNDDOWN($M77+RIGHT(X$4,4)*1-2016,0)))+LOOKUP(ROUNDUP($M77+RIGHT(X$4,4)*1-2016,0),Age!$A:$A,Age!$L:$L)*(($M77+RIGHT(X$4,4)*1-2016-ROUNDDOWN($M77+RIGHT(X$4,4)*1-2016,0)))))*IF($M77+RIGHT(X$4,4)*1-2016&gt;27,1,INDEX([1]Pitchers!$BE:$BE,MATCH($A77,[1]Pitchers!$A:$A,0)))))</f>
        <v>0.18235857481423248</v>
      </c>
      <c r="Y77" s="97">
        <f>IF($D77&gt;1,X77+(LOOKUP(ROUNDDOWN($M77+RIGHT(Y$4,4)*1-2016,0),Age!$A:$A,Age!$C:$C)*(1-($M77+RIGHT(Y$4,4)*1-2016-ROUNDDOWN($M77+RIGHT(Y$4,4)*1-2016,0)))+LOOKUP(ROUNDUP($M77+RIGHT(Y$4,4)*1-2016,0),Age!$A:$A,Age!$C:$C)*(($M77+RIGHT(Y$4,4)*1-2016-ROUNDDOWN($M77+RIGHT(Y$4,4)*1-2016,0))))*IF($M77+RIGHT(Y$4,4)*1-2016&gt;27,1,INDEX([1]Hitters!$BG:$BG,MATCH($A77,[1]Hitters!$A:$A,0))),X77*(1-(1-(LOOKUP(ROUNDDOWN($M77+RIGHT(Y$4,4)*1-2016,0),Age!$A:$A,Age!$L:$L)*(1-($M77+RIGHT(Y$4,4)*1-2016-ROUNDDOWN($M77+RIGHT(Y$4,4)*1-2016,0)))+LOOKUP(ROUNDUP($M77+RIGHT(Y$4,4)*1-2016,0),Age!$A:$A,Age!$L:$L)*(($M77+RIGHT(Y$4,4)*1-2016-ROUNDDOWN($M77+RIGHT(Y$4,4)*1-2016,0)))))*IF($M77+RIGHT(Y$4,4)*1-2016&gt;27,1,INDEX([1]Pitchers!$BE:$BE,MATCH($A77,[1]Pitchers!$A:$A,0)))))</f>
        <v>0.17355857481423248</v>
      </c>
      <c r="Z77" s="97">
        <f>IF($D77&gt;1,Y77+(LOOKUP(ROUNDDOWN($M77+RIGHT(Z$4,4)*1-2016,0),Age!$A:$A,Age!$C:$C)*(1-($M77+RIGHT(Z$4,4)*1-2016-ROUNDDOWN($M77+RIGHT(Z$4,4)*1-2016,0)))+LOOKUP(ROUNDUP($M77+RIGHT(Z$4,4)*1-2016,0),Age!$A:$A,Age!$C:$C)*(($M77+RIGHT(Z$4,4)*1-2016-ROUNDDOWN($M77+RIGHT(Z$4,4)*1-2016,0))))*IF($M77+RIGHT(Z$4,4)*1-2016&gt;27,1,INDEX([1]Hitters!$BG:$BG,MATCH($A77,[1]Hitters!$A:$A,0))),Y77*(1-(1-(LOOKUP(ROUNDDOWN($M77+RIGHT(Z$4,4)*1-2016,0),Age!$A:$A,Age!$L:$L)*(1-($M77+RIGHT(Z$4,4)*1-2016-ROUNDDOWN($M77+RIGHT(Z$4,4)*1-2016,0)))+LOOKUP(ROUNDUP($M77+RIGHT(Z$4,4)*1-2016,0),Age!$A:$A,Age!$L:$L)*(($M77+RIGHT(Z$4,4)*1-2016-ROUNDDOWN($M77+RIGHT(Z$4,4)*1-2016,0)))))*IF($M77+RIGHT(Z$4,4)*1-2016&gt;27,1,INDEX([1]Pitchers!$BE:$BE,MATCH($A77,[1]Pitchers!$A:$A,0)))))</f>
        <v>0.16475857481423248</v>
      </c>
      <c r="AA77" s="96">
        <f>IF($D77=0,0,IF($D77=1,INDEX([1]Pitchers!$FK:$FK,MATCH($A77,[1]Pitchers!$A:$A,0)),MAX(-16,IF($D77=10,-16,IF($D77&lt;2,0,INDEX([1]Hitters!$AZ:$AZ,MATCH($A77,[1]Hitters!$A:$A,0)))))))</f>
        <v>-3.7529827943582426</v>
      </c>
      <c r="AB77" s="96">
        <f>IF($D77=0,0,IF($D77=1,INDEX([1]Pitchers!$FK:$FK,MATCH($A77,[1]Pitchers!$A:$A,0)),MAX(-16,IF($D77=2,AA77-MIN(0.75,0.25*(RIGHT(AB$4,4)*1-(RIGHT($AD$4,4)*1)+0.25)*(1-MIN(0.75,INDEX([1]Hitters!$CF:$CF,MATCH($A77,[1]Hitters!$A:$A,0)))/0.75*1)+INDEX([1]Hitters!$CF:$CF,MATCH($A77,[1]Hitters!$A:$A,0)))/0.75*1,IF($D77&gt;6,(AA77-MIN(0.75,0.25*(RIGHT(AB$4,4)*1-(RIGHT($AD$4,4)*1)+0.25)*(1-MIN(0.75,INDEX([1]Hitters!$CF:$CF,MATCH($A77,[1]Hitters!$A:$A,0)))/0.75*1)+INDEX([1]Hitters!$CF:$CF,MATCH($A77,[1]Hitters!$A:$A,0)))/0.75*($M77+RIGHT(AB$4,4)*1-RIGHT($AA$4,4)*1+10)*0.05),IF($D77=3,(AA77-MIN(0.75,0.25*(RIGHT(AB$4,4)*1-(RIGHT($AD$4,4)*1)+0.25)*(1-MIN(0.75,INDEX([1]Hitters!$CF:$CF,MATCH($A77,[1]Hitters!$A:$A,0)))/0.75*1)+INDEX([1]Hitters!$CF:$CF,MATCH($A77,[1]Hitters!$A:$A,0)))/0.75*($M77+RIGHT(AB$4,4)*1-RIGHT($AA$4,4)*1-27)*0.1),(AA77-MIN(0.75,0.25*(RIGHT(AB$4,4)*1-(RIGHT($AD$4,4)*1)+0.25)*(1-MIN(0.75,INDEX([1]Hitters!$CF:$CF,MATCH($A77,[1]Hitters!$A:$A,0)))/0.75*1)+INDEX([1]Hitters!$CF:$CF,MATCH($A77,[1]Hitters!$A:$A,0)))/0.75*($M77+RIGHT(AB$4,4)*1-RIGHT($AA$4,4)*1-20)*0.094)))))))</f>
        <v>-5.0885661276915899</v>
      </c>
      <c r="AC77" s="96">
        <f>IF($D77=0,0,IF($D77=1,INDEX([1]Pitchers!$FK:$FK,MATCH($A77,[1]Pitchers!$A:$A,0)),MAX(-16,IF($D77=2,AB77-MIN(0.75,0.25*(RIGHT(AC$4,4)*1-(RIGHT($AD$4,4)*1)+0.25)*(1-MIN(0.75,INDEX([1]Hitters!$CF:$CF,MATCH($A77,[1]Hitters!$A:$A,0)))/0.75*1)+INDEX([1]Hitters!$CF:$CF,MATCH($A77,[1]Hitters!$A:$A,0)))/0.75*1,IF($D77&gt;6,(AB77-MIN(0.75,0.25*(RIGHT(AC$4,4)*1-(RIGHT($AD$4,4)*1)+0.25)*(1-MIN(0.75,INDEX([1]Hitters!$CF:$CF,MATCH($A77,[1]Hitters!$A:$A,0)))/0.75*1)+INDEX([1]Hitters!$CF:$CF,MATCH($A77,[1]Hitters!$A:$A,0)))/0.75*($M77+RIGHT(AC$4,4)*1-RIGHT($AA$4,4)*1+10)*0.05),IF($D77=3,(AB77-MIN(0.75,0.25*(RIGHT(AC$4,4)*1-(RIGHT($AD$4,4)*1)+0.25)*(1-MIN(0.75,INDEX([1]Hitters!$CF:$CF,MATCH($A77,[1]Hitters!$A:$A,0)))/0.75*1)+INDEX([1]Hitters!$CF:$CF,MATCH($A77,[1]Hitters!$A:$A,0)))/0.75*($M77+RIGHT(AC$4,4)*1-RIGHT($AA$4,4)*1-27)*0.1),(AB77-MIN(0.75,0.25*(RIGHT(AC$4,4)*1-(RIGHT($AD$4,4)*1)+0.25)*(1-MIN(0.75,INDEX([1]Hitters!$CF:$CF,MATCH($A77,[1]Hitters!$A:$A,0)))/0.75*1)+INDEX([1]Hitters!$CF:$CF,MATCH($A77,[1]Hitters!$A:$A,0)))/0.75*($M77+RIGHT(AC$4,4)*1-RIGHT($AA$4,4)*1-20)*0.094)))))))</f>
        <v>-6.5181494610249375</v>
      </c>
      <c r="AD77" s="96">
        <f>IF($D77=0,0,IF($D77=1,INDEX([1]Pitchers!$FK:$FK,MATCH($A77,[1]Pitchers!$A:$A,0)),MAX(-16,IF($D77=2,AC77-MIN(0.75,0.25*(RIGHT(AD$4,4)*1-(RIGHT($AD$4,4)*1)+0.25)*(1-MIN(0.75,INDEX([1]Hitters!$CF:$CF,MATCH($A77,[1]Hitters!$A:$A,0)))/0.75*1)+INDEX([1]Hitters!$CF:$CF,MATCH($A77,[1]Hitters!$A:$A,0)))/0.75*1,IF($D77&gt;6,(AC77-MIN(0.75,0.25*(RIGHT(AD$4,4)*1-(RIGHT($AD$4,4)*1)+0.25)*(1-MIN(0.75,INDEX([1]Hitters!$CF:$CF,MATCH($A77,[1]Hitters!$A:$A,0)))/0.75*1)+INDEX([1]Hitters!$CF:$CF,MATCH($A77,[1]Hitters!$A:$A,0)))/0.75*($M77+RIGHT(AD$4,4)*1-RIGHT($AA$4,4)*1+10)*0.05),IF($D77=3,(AC77-MIN(0.75,0.25*(RIGHT(AD$4,4)*1-(RIGHT($AD$4,4)*1)+0.25)*(1-MIN(0.75,INDEX([1]Hitters!$CF:$CF,MATCH($A77,[1]Hitters!$A:$A,0)))/0.75*1)+INDEX([1]Hitters!$CF:$CF,MATCH($A77,[1]Hitters!$A:$A,0)))/0.75*($M77+RIGHT(AD$4,4)*1-RIGHT($AA$4,4)*1-27)*0.1),(AC77-MIN(0.75,0.25*(RIGHT(AD$4,4)*1-(RIGHT($AD$4,4)*1)+0.25)*(1-MIN(0.75,INDEX([1]Hitters!$CF:$CF,MATCH($A77,[1]Hitters!$A:$A,0)))/0.75*1)+INDEX([1]Hitters!$CF:$CF,MATCH($A77,[1]Hitters!$A:$A,0)))/0.75*($M77+RIGHT(AD$4,4)*1-RIGHT($AA$4,4)*1-20)*0.094)))))))</f>
        <v>-8.0417327943582855</v>
      </c>
      <c r="AE77" s="96">
        <f>IF($D77=0,0,IF($D77=1,INDEX([1]Pitchers!$FK:$FK,MATCH($A77,[1]Pitchers!$A:$A,0)),MAX(-16,IF($D77=2,AD77-MIN(0.75,0.25*(RIGHT(AE$4,4)*1-(RIGHT($AD$4,4)*1)+0.25)*(1-MIN(0.75,INDEX([1]Hitters!$CF:$CF,MATCH($A77,[1]Hitters!$A:$A,0)))/0.75*1)+INDEX([1]Hitters!$CF:$CF,MATCH($A77,[1]Hitters!$A:$A,0)))/0.75*1,IF($D77&gt;6,(AD77-MIN(0.75,0.25*(RIGHT(AE$4,4)*1-(RIGHT($AD$4,4)*1)+0.25)*(1-MIN(0.75,INDEX([1]Hitters!$CF:$CF,MATCH($A77,[1]Hitters!$A:$A,0)))/0.75*1)+INDEX([1]Hitters!$CF:$CF,MATCH($A77,[1]Hitters!$A:$A,0)))/0.75*($M77+RIGHT(AE$4,4)*1-RIGHT($AA$4,4)*1+10)*0.05),IF($D77=3,(AD77-MIN(0.75,0.25*(RIGHT(AE$4,4)*1-(RIGHT($AD$4,4)*1)+0.25)*(1-MIN(0.75,INDEX([1]Hitters!$CF:$CF,MATCH($A77,[1]Hitters!$A:$A,0)))/0.75*1)+INDEX([1]Hitters!$CF:$CF,MATCH($A77,[1]Hitters!$A:$A,0)))/0.75*($M77+RIGHT(AE$4,4)*1-RIGHT($AA$4,4)*1-27)*0.1),(AD77-MIN(0.75,0.25*(RIGHT(AE$4,4)*1-(RIGHT($AD$4,4)*1)+0.25)*(1-MIN(0.75,INDEX([1]Hitters!$CF:$CF,MATCH($A77,[1]Hitters!$A:$A,0)))/0.75*1)+INDEX([1]Hitters!$CF:$CF,MATCH($A77,[1]Hitters!$A:$A,0)))/0.75*($M77+RIGHT(AE$4,4)*1-RIGHT($AA$4,4)*1-20)*0.094)))))))</f>
        <v>-9.6593161276916337</v>
      </c>
      <c r="AF77" s="96">
        <f>IF($D77=0,0,IF($D77=1,INDEX([1]Pitchers!$FK:$FK,MATCH($A77,[1]Pitchers!$A:$A,0)),MAX(-16,IF($D77=2,AE77-MIN(0.75,0.25*(RIGHT(AF$4,4)*1-(RIGHT($AD$4,4)*1)+0.25)*(1-MIN(0.75,INDEX([1]Hitters!$CF:$CF,MATCH($A77,[1]Hitters!$A:$A,0)))/0.75*1)+INDEX([1]Hitters!$CF:$CF,MATCH($A77,[1]Hitters!$A:$A,0)))/0.75*1,IF($D77&gt;6,(AE77-MIN(0.75,0.25*(RIGHT(AF$4,4)*1-(RIGHT($AD$4,4)*1)+0.25)*(1-MIN(0.75,INDEX([1]Hitters!$CF:$CF,MATCH($A77,[1]Hitters!$A:$A,0)))/0.75*1)+INDEX([1]Hitters!$CF:$CF,MATCH($A77,[1]Hitters!$A:$A,0)))/0.75*($M77+RIGHT(AF$4,4)*1-RIGHT($AA$4,4)*1+10)*0.05),IF($D77=3,(AE77-MIN(0.75,0.25*(RIGHT(AF$4,4)*1-(RIGHT($AD$4,4)*1)+0.25)*(1-MIN(0.75,INDEX([1]Hitters!$CF:$CF,MATCH($A77,[1]Hitters!$A:$A,0)))/0.75*1)+INDEX([1]Hitters!$CF:$CF,MATCH($A77,[1]Hitters!$A:$A,0)))/0.75*($M77+RIGHT(AF$4,4)*1-RIGHT($AA$4,4)*1-27)*0.1),(AE77-MIN(0.75,0.25*(RIGHT(AF$4,4)*1-(RIGHT($AD$4,4)*1)+0.25)*(1-MIN(0.75,INDEX([1]Hitters!$CF:$CF,MATCH($A77,[1]Hitters!$A:$A,0)))/0.75*1)+INDEX([1]Hitters!$CF:$CF,MATCH($A77,[1]Hitters!$A:$A,0)))/0.75*($M77+RIGHT(AF$4,4)*1-RIGHT($AA$4,4)*1-20)*0.094)))))))</f>
        <v>-11.370899461024981</v>
      </c>
      <c r="AG77" s="96">
        <f>IF($D77=0,0,IF($D77=1,INDEX([1]Pitchers!$FK:$FK,MATCH($A77,[1]Pitchers!$A:$A,0)),MAX(-16,IF($D77=2,AF77-MIN(0.75,0.25*(RIGHT(AG$4,4)*1-(RIGHT($AD$4,4)*1)+0.25)*(1-MIN(0.75,INDEX([1]Hitters!$CF:$CF,MATCH($A77,[1]Hitters!$A:$A,0)))/0.75*1)+INDEX([1]Hitters!$CF:$CF,MATCH($A77,[1]Hitters!$A:$A,0)))/0.75*1,IF($D77&gt;6,(AF77-MIN(0.75,0.25*(RIGHT(AG$4,4)*1-(RIGHT($AD$4,4)*1)+0.25)*(1-MIN(0.75,INDEX([1]Hitters!$CF:$CF,MATCH($A77,[1]Hitters!$A:$A,0)))/0.75*1)+INDEX([1]Hitters!$CF:$CF,MATCH($A77,[1]Hitters!$A:$A,0)))/0.75*($M77+RIGHT(AG$4,4)*1-RIGHT($AA$4,4)*1+10)*0.05),IF($D77=3,(AF77-MIN(0.75,0.25*(RIGHT(AG$4,4)*1-(RIGHT($AD$4,4)*1)+0.25)*(1-MIN(0.75,INDEX([1]Hitters!$CF:$CF,MATCH($A77,[1]Hitters!$A:$A,0)))/0.75*1)+INDEX([1]Hitters!$CF:$CF,MATCH($A77,[1]Hitters!$A:$A,0)))/0.75*($M77+RIGHT(AG$4,4)*1-RIGHT($AA$4,4)*1-27)*0.1),(AF77-MIN(0.75,0.25*(RIGHT(AG$4,4)*1-(RIGHT($AD$4,4)*1)+0.25)*(1-MIN(0.75,INDEX([1]Hitters!$CF:$CF,MATCH($A77,[1]Hitters!$A:$A,0)))/0.75*1)+INDEX([1]Hitters!$CF:$CF,MATCH($A77,[1]Hitters!$A:$A,0)))/0.75*($M77+RIGHT(AG$4,4)*1-RIGHT($AA$4,4)*1-20)*0.094)))))))</f>
        <v>-13.176482794358328</v>
      </c>
      <c r="AH77" s="96">
        <f>IF($D77=0,0,IF($D77=1,INDEX([1]Pitchers!$FK:$FK,MATCH($A77,[1]Pitchers!$A:$A,0)),MAX(-16,IF($D77=2,AG77-MIN(0.75,0.25*(RIGHT(AH$4,4)*1-(RIGHT($AD$4,4)*1)+0.25)*(1-MIN(0.75,INDEX([1]Hitters!$CF:$CF,MATCH($A77,[1]Hitters!$A:$A,0)))/0.75*1)+INDEX([1]Hitters!$CF:$CF,MATCH($A77,[1]Hitters!$A:$A,0)))/0.75*1,IF($D77&gt;6,(AG77-MIN(0.75,0.25*(RIGHT(AH$4,4)*1-(RIGHT($AD$4,4)*1)+0.25)*(1-MIN(0.75,INDEX([1]Hitters!$CF:$CF,MATCH($A77,[1]Hitters!$A:$A,0)))/0.75*1)+INDEX([1]Hitters!$CF:$CF,MATCH($A77,[1]Hitters!$A:$A,0)))/0.75*($M77+RIGHT(AH$4,4)*1-RIGHT($AA$4,4)*1+10)*0.05),IF($D77=3,(AG77-MIN(0.75,0.25*(RIGHT(AH$4,4)*1-(RIGHT($AD$4,4)*1)+0.25)*(1-MIN(0.75,INDEX([1]Hitters!$CF:$CF,MATCH($A77,[1]Hitters!$A:$A,0)))/0.75*1)+INDEX([1]Hitters!$CF:$CF,MATCH($A77,[1]Hitters!$A:$A,0)))/0.75*($M77+RIGHT(AH$4,4)*1-RIGHT($AA$4,4)*1-27)*0.1),(AG77-MIN(0.75,0.25*(RIGHT(AH$4,4)*1-(RIGHT($AD$4,4)*1)+0.25)*(1-MIN(0.75,INDEX([1]Hitters!$CF:$CF,MATCH($A77,[1]Hitters!$A:$A,0)))/0.75*1)+INDEX([1]Hitters!$CF:$CF,MATCH($A77,[1]Hitters!$A:$A,0)))/0.75*($M77+RIGHT(AH$4,4)*1-RIGHT($AA$4,4)*1-20)*0.094)))))))</f>
        <v>-15.076066127691677</v>
      </c>
      <c r="AI77" s="96">
        <f>IF($D77=0,0,IF($D77=1,INDEX([1]Pitchers!$FK:$FK,MATCH($A77,[1]Pitchers!$A:$A,0)),MAX(-16,IF($D77=2,AH77-MIN(0.75,0.25*(RIGHT(AI$4,4)*1-(RIGHT($AD$4,4)*1)+0.25)*(1-MIN(0.75,INDEX([1]Hitters!$CF:$CF,MATCH($A77,[1]Hitters!$A:$A,0)))/0.75*1)+INDEX([1]Hitters!$CF:$CF,MATCH($A77,[1]Hitters!$A:$A,0)))/0.75*1,IF($D77&gt;6,(AH77-MIN(0.75,0.25*(RIGHT(AI$4,4)*1-(RIGHT($AD$4,4)*1)+0.25)*(1-MIN(0.75,INDEX([1]Hitters!$CF:$CF,MATCH($A77,[1]Hitters!$A:$A,0)))/0.75*1)+INDEX([1]Hitters!$CF:$CF,MATCH($A77,[1]Hitters!$A:$A,0)))/0.75*($M77+RIGHT(AI$4,4)*1-RIGHT($AA$4,4)*1+10)*0.05),IF($D77=3,(AH77-MIN(0.75,0.25*(RIGHT(AI$4,4)*1-(RIGHT($AD$4,4)*1)+0.25)*(1-MIN(0.75,INDEX([1]Hitters!$CF:$CF,MATCH($A77,[1]Hitters!$A:$A,0)))/0.75*1)+INDEX([1]Hitters!$CF:$CF,MATCH($A77,[1]Hitters!$A:$A,0)))/0.75*($M77+RIGHT(AI$4,4)*1-RIGHT($AA$4,4)*1-27)*0.1),(AH77-MIN(0.75,0.25*(RIGHT(AI$4,4)*1-(RIGHT($AD$4,4)*1)+0.25)*(1-MIN(0.75,INDEX([1]Hitters!$CF:$CF,MATCH($A77,[1]Hitters!$A:$A,0)))/0.75*1)+INDEX([1]Hitters!$CF:$CF,MATCH($A77,[1]Hitters!$A:$A,0)))/0.75*($M77+RIGHT(AI$4,4)*1-RIGHT($AA$4,4)*1-20)*0.094)))))))</f>
        <v>-16</v>
      </c>
      <c r="AJ77" s="96">
        <f>IF($D77=0,0,IF($D77=1,INDEX([1]Pitchers!$FK:$FK,MATCH($A77,[1]Pitchers!$A:$A,0)),MAX(-16,IF($D77=2,AI77-MIN(0.75,0.25*(RIGHT(AJ$4,4)*1-(RIGHT($AD$4,4)*1)+0.25)*(1-MIN(0.75,INDEX([1]Hitters!$CF:$CF,MATCH($A77,[1]Hitters!$A:$A,0)))/0.75*1)+INDEX([1]Hitters!$CF:$CF,MATCH($A77,[1]Hitters!$A:$A,0)))/0.75*1,IF($D77&gt;6,(AI77-MIN(0.75,0.25*(RIGHT(AJ$4,4)*1-(RIGHT($AD$4,4)*1)+0.25)*(1-MIN(0.75,INDEX([1]Hitters!$CF:$CF,MATCH($A77,[1]Hitters!$A:$A,0)))/0.75*1)+INDEX([1]Hitters!$CF:$CF,MATCH($A77,[1]Hitters!$A:$A,0)))/0.75*($M77+RIGHT(AJ$4,4)*1-RIGHT($AA$4,4)*1+10)*0.05),IF($D77=3,(AI77-MIN(0.75,0.25*(RIGHT(AJ$4,4)*1-(RIGHT($AD$4,4)*1)+0.25)*(1-MIN(0.75,INDEX([1]Hitters!$CF:$CF,MATCH($A77,[1]Hitters!$A:$A,0)))/0.75*1)+INDEX([1]Hitters!$CF:$CF,MATCH($A77,[1]Hitters!$A:$A,0)))/0.75*($M77+RIGHT(AJ$4,4)*1-RIGHT($AA$4,4)*1-27)*0.1),(AI77-MIN(0.75,0.25*(RIGHT(AJ$4,4)*1-(RIGHT($AD$4,4)*1)+0.25)*(1-MIN(0.75,INDEX([1]Hitters!$CF:$CF,MATCH($A77,[1]Hitters!$A:$A,0)))/0.75*1)+INDEX([1]Hitters!$CF:$CF,MATCH($A77,[1]Hitters!$A:$A,0)))/0.75*($M77+RIGHT(AJ$4,4)*1-RIGHT($AA$4,4)*1-20)*0.094)))))))</f>
        <v>-16</v>
      </c>
      <c r="AK77" s="96">
        <f>IF($D77=0,0,IF($D77=1,INDEX([1]Pitchers!$FK:$FK,MATCH($A77,[1]Pitchers!$A:$A,0)),MAX(-16,IF($D77=2,AJ77-MIN(0.75,0.25*(RIGHT(AK$4,4)*1-(RIGHT($AD$4,4)*1)+0.25)*(1-MIN(0.75,INDEX([1]Hitters!$CF:$CF,MATCH($A77,[1]Hitters!$A:$A,0)))/0.75*1)+INDEX([1]Hitters!$CF:$CF,MATCH($A77,[1]Hitters!$A:$A,0)))/0.75*1,IF($D77&gt;6,(AJ77-MIN(0.75,0.25*(RIGHT(AK$4,4)*1-(RIGHT($AD$4,4)*1)+0.25)*(1-MIN(0.75,INDEX([1]Hitters!$CF:$CF,MATCH($A77,[1]Hitters!$A:$A,0)))/0.75*1)+INDEX([1]Hitters!$CF:$CF,MATCH($A77,[1]Hitters!$A:$A,0)))/0.75*($M77+RIGHT(AK$4,4)*1-RIGHT($AA$4,4)*1+10)*0.05),IF($D77=3,(AJ77-MIN(0.75,0.25*(RIGHT(AK$4,4)*1-(RIGHT($AD$4,4)*1)+0.25)*(1-MIN(0.75,INDEX([1]Hitters!$CF:$CF,MATCH($A77,[1]Hitters!$A:$A,0)))/0.75*1)+INDEX([1]Hitters!$CF:$CF,MATCH($A77,[1]Hitters!$A:$A,0)))/0.75*($M77+RIGHT(AK$4,4)*1-RIGHT($AA$4,4)*1-27)*0.1),(AJ77-MIN(0.75,0.25*(RIGHT(AK$4,4)*1-(RIGHT($AD$4,4)*1)+0.25)*(1-MIN(0.75,INDEX([1]Hitters!$CF:$CF,MATCH($A77,[1]Hitters!$A:$A,0)))/0.75*1)+INDEX([1]Hitters!$CF:$CF,MATCH($A77,[1]Hitters!$A:$A,0)))/0.75*($M77+RIGHT(AK$4,4)*1-RIGHT($AA$4,4)*1-20)*0.094)))))))</f>
        <v>-16</v>
      </c>
      <c r="AL77" s="96">
        <f>IF($D77=0,0,IF($D77=1,INDEX([1]Pitchers!$FK:$FK,MATCH($A77,[1]Pitchers!$A:$A,0)),MAX(-16,IF($D77=2,AK77-MIN(0.75,0.25*(RIGHT(AL$4,4)*1-(RIGHT($AD$4,4)*1)+0.25)*(1-MIN(0.75,INDEX([1]Hitters!$CF:$CF,MATCH($A77,[1]Hitters!$A:$A,0)))/0.75*1)+INDEX([1]Hitters!$CF:$CF,MATCH($A77,[1]Hitters!$A:$A,0)))/0.75*1,IF($D77&gt;6,(AK77-MIN(0.75,0.25*(RIGHT(AL$4,4)*1-(RIGHT($AD$4,4)*1)+0.25)*(1-MIN(0.75,INDEX([1]Hitters!$CF:$CF,MATCH($A77,[1]Hitters!$A:$A,0)))/0.75*1)+INDEX([1]Hitters!$CF:$CF,MATCH($A77,[1]Hitters!$A:$A,0)))/0.75*($M77+RIGHT(AL$4,4)*1-RIGHT($AA$4,4)*1+10)*0.05),IF($D77=3,(AK77-MIN(0.75,0.25*(RIGHT(AL$4,4)*1-(RIGHT($AD$4,4)*1)+0.25)*(1-MIN(0.75,INDEX([1]Hitters!$CF:$CF,MATCH($A77,[1]Hitters!$A:$A,0)))/0.75*1)+INDEX([1]Hitters!$CF:$CF,MATCH($A77,[1]Hitters!$A:$A,0)))/0.75*($M77+RIGHT(AL$4,4)*1-RIGHT($AA$4,4)*1-27)*0.1),(AK77-MIN(0.75,0.25*(RIGHT(AL$4,4)*1-(RIGHT($AD$4,4)*1)+0.25)*(1-MIN(0.75,INDEX([1]Hitters!$CF:$CF,MATCH($A77,[1]Hitters!$A:$A,0)))/0.75*1)+INDEX([1]Hitters!$CF:$CF,MATCH($A77,[1]Hitters!$A:$A,0)))/0.75*($M77+RIGHT(AL$4,4)*1-RIGHT($AA$4,4)*1-20)*0.094)))))))</f>
        <v>-16</v>
      </c>
      <c r="AM77" s="98">
        <f>MAX(IF($D77=0,20,IF($D77=1,60,150)),MAX(0,IF($D77&gt;1,INDEX([1]Hitters!$ER:$ER,MATCH($A77,[1]Hitters!$A:$A,0))*(0.4+MAX(0,0.6*MIN(1,(IF(O77="",0,(((4.25+(O77-0.263)*4.2)^(((4.25+(O77-0.263)*4.2)+(4.25-AA77*600/600*4.2/600))^0.285))/((4.25+(O77-0.263)*4.2)^(((4.25+(O77-0.263)*4.2)+(4.25-AA77*600/600*4.2/600))^0.285)+(4.25-AA77*600/600*4.2/600)^(((4.25+(O77-0.263)*4.2)+(4.25-AA77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77,[1]Pitchers!$A:$A,0))))*IF($D77&lt;2,(0.4+0.6*MAX(0,MIN(1,IF($D77=0,((4.25)^(((4.25)+(4.25-(4-O77)*4.25/4*1/9))^0.285)/((4.25)^(((4.25)+(4.25-(4-O77)*4.25/4*1/9))^0.285)+(4.25-(4-O77)*4.25/4*1/9)^(((4.25)+(4.25-(4-O77)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77)))/0.5345*0.0009131+0.0104414*(3.74-MIN(3.74,O77)))*50,(((4.25+(AA77-0.263)*0.32*198*MAX(6,198/33)/198)^(((4.25+(AA77-0.263)*0.32*198*MAX(6,198/33)/198)+(4.25-(4-O77)*4.25/4*MAX(6,198/33)/9))^0.285)/((4.25+(AA77-0.263)*0.32*198*MAX(6,198/33)/198)^(((4.25+(AA77-0.263)*0.32*198*MAX(6,198/33)/198)+(4.25-(4-O77)*4.25/4*MAX(6,198/33)/9))^0.285)+(4.25-(4-O77)*4.25/4*MAX(6,198/33)/9)^(((4.25+(AA77-0.263)*0.32*198*MAX(6,198/33)/198)+(4.25-(4-O77)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77=0,50,198)/0.0065))),1))</f>
        <v>378.9972811838997</v>
      </c>
      <c r="AN77" s="98">
        <f t="shared" si="138"/>
        <v>291.81357995808548</v>
      </c>
      <c r="AO77" s="98">
        <f t="shared" si="139"/>
        <v>198.16676010893201</v>
      </c>
      <c r="AP77" s="98">
        <f t="shared" si="140"/>
        <v>161.99591111111033</v>
      </c>
      <c r="AQ77" s="98">
        <f t="shared" si="141"/>
        <v>150.46257777777677</v>
      </c>
      <c r="AR77" s="98">
        <f t="shared" si="142"/>
        <v>150</v>
      </c>
      <c r="AS77" s="98">
        <f t="shared" si="143"/>
        <v>150</v>
      </c>
      <c r="AT77" s="98">
        <f t="shared" si="144"/>
        <v>150</v>
      </c>
      <c r="AU77" s="98">
        <f t="shared" si="145"/>
        <v>150</v>
      </c>
      <c r="AV77" s="98">
        <f t="shared" si="146"/>
        <v>150</v>
      </c>
      <c r="AW77" s="98">
        <f t="shared" si="147"/>
        <v>150</v>
      </c>
      <c r="AX77" s="98">
        <f t="shared" si="148"/>
        <v>150</v>
      </c>
      <c r="AY77" s="96">
        <f t="shared" si="149"/>
        <v>0.93757323521841962</v>
      </c>
      <c r="AZ77" s="96">
        <f t="shared" si="150"/>
        <v>2.5</v>
      </c>
      <c r="BA77" s="96">
        <f t="shared" si="151"/>
        <v>0.93757323521841962</v>
      </c>
      <c r="BB77" s="96">
        <f t="shared" si="152"/>
        <v>0.4350811690787264</v>
      </c>
      <c r="BC77" s="96">
        <f t="shared" si="153"/>
        <v>7.2861927244059377E-2</v>
      </c>
      <c r="BD77" s="96">
        <f t="shared" si="154"/>
        <v>0</v>
      </c>
      <c r="BE77" s="96">
        <f t="shared" si="155"/>
        <v>0</v>
      </c>
      <c r="BF77" s="96">
        <f t="shared" si="156"/>
        <v>0</v>
      </c>
      <c r="BG77" s="96">
        <f t="shared" si="157"/>
        <v>0</v>
      </c>
      <c r="BH77" s="96">
        <f t="shared" si="158"/>
        <v>0</v>
      </c>
      <c r="BI77" s="96">
        <f t="shared" si="159"/>
        <v>0</v>
      </c>
      <c r="BJ77" s="96">
        <f t="shared" si="160"/>
        <v>0</v>
      </c>
      <c r="BK77" s="96">
        <f t="shared" si="161"/>
        <v>0</v>
      </c>
      <c r="BL77" s="96">
        <f t="shared" si="162"/>
        <v>0</v>
      </c>
      <c r="BM77" s="129">
        <f t="shared" si="199"/>
        <v>3</v>
      </c>
      <c r="BN77" s="129" t="str">
        <f t="shared" si="199"/>
        <v/>
      </c>
      <c r="BO77" s="129" t="str">
        <f t="shared" si="199"/>
        <v/>
      </c>
      <c r="BP77" s="129" t="str">
        <f t="shared" si="199"/>
        <v/>
      </c>
      <c r="BQ77" s="129" t="str">
        <f t="shared" si="199"/>
        <v/>
      </c>
      <c r="BR77" s="129" t="str">
        <f t="shared" si="199"/>
        <v/>
      </c>
      <c r="BS77" s="129" t="str">
        <f t="shared" si="199"/>
        <v/>
      </c>
      <c r="BT77" s="129" t="str">
        <f t="shared" si="199"/>
        <v/>
      </c>
      <c r="BU77" s="129" t="str">
        <f t="shared" si="199"/>
        <v/>
      </c>
      <c r="BV77" s="129" t="str">
        <f t="shared" si="199"/>
        <v/>
      </c>
      <c r="BW77" s="129" t="str">
        <f t="shared" si="199"/>
        <v/>
      </c>
      <c r="BX77" s="129" t="str">
        <f t="shared" si="199"/>
        <v/>
      </c>
      <c r="BY77" s="130">
        <f t="shared" si="163"/>
        <v>8.000585881747357</v>
      </c>
      <c r="BZ77" s="130">
        <f t="shared" si="164"/>
        <v>4.1546818202613025</v>
      </c>
      <c r="CA77" s="130">
        <f t="shared" si="165"/>
        <v>1.1426421982926036</v>
      </c>
      <c r="CB77" s="130">
        <f t="shared" si="166"/>
        <v>0.5</v>
      </c>
      <c r="CC77" s="130">
        <f t="shared" si="167"/>
        <v>0.5</v>
      </c>
      <c r="CD77" s="130">
        <f t="shared" si="168"/>
        <v>0.5</v>
      </c>
      <c r="CE77" s="130">
        <f t="shared" si="169"/>
        <v>0.5</v>
      </c>
      <c r="CF77" s="130">
        <f t="shared" si="170"/>
        <v>0.5</v>
      </c>
      <c r="CG77" s="130">
        <f t="shared" si="171"/>
        <v>0.5</v>
      </c>
      <c r="CH77" s="130">
        <f t="shared" si="172"/>
        <v>0.5</v>
      </c>
      <c r="CI77" s="130">
        <f t="shared" si="173"/>
        <v>0.5</v>
      </c>
      <c r="CJ77" s="130">
        <f t="shared" si="174"/>
        <v>0.5</v>
      </c>
      <c r="CK77" s="131">
        <f t="shared" si="175"/>
        <v>1</v>
      </c>
      <c r="CL77" s="96">
        <f t="shared" si="176"/>
        <v>-0.43204713952395712</v>
      </c>
      <c r="CM77" s="96">
        <f t="shared" si="177"/>
        <v>-0.61947474617380283</v>
      </c>
      <c r="CN77" s="96">
        <f t="shared" si="178"/>
        <v>-0.64327311043759905</v>
      </c>
      <c r="CO77" s="96">
        <f t="shared" si="179"/>
        <v>-0.58542082357333047</v>
      </c>
      <c r="CP77" s="96">
        <f t="shared" si="180"/>
        <v>-0.54374166357332965</v>
      </c>
      <c r="CQ77" s="96">
        <f t="shared" si="181"/>
        <v>-0.54206999999999994</v>
      </c>
      <c r="CR77" s="96">
        <f t="shared" si="182"/>
        <v>-0.54206999999999994</v>
      </c>
      <c r="CS77" s="96">
        <f t="shared" si="183"/>
        <v>-0.54206999999999994</v>
      </c>
      <c r="CT77" s="96">
        <f t="shared" si="184"/>
        <v>-0.54206999999999994</v>
      </c>
      <c r="CU77" s="96">
        <f t="shared" si="185"/>
        <v>-0.54206999999999994</v>
      </c>
      <c r="CV77" s="96">
        <f t="shared" si="186"/>
        <v>-0.54206999999999994</v>
      </c>
      <c r="CW77" s="96">
        <f t="shared" si="187"/>
        <v>-0.54206999999999994</v>
      </c>
      <c r="CX77" s="96">
        <f>MAX(0,(IF(CL77&gt;0,(CL77-ROUNDDOWN(CL77,1))/0.1*LOOKUP(ROUNDUP(CL77+81.1,1),CB!$A:$A,CB!$C:$C)+(1-(CL77-ROUNDDOWN(CL77,1))/0.1)*LOOKUP(ROUNDDOWN(CL77+81.1,1),CB!$A:$A,CB!$C:$C),(CL77-ROUNDDOWN(CL77-0.1,1))/0.1*LOOKUP(ROUNDUP(CL77+81.1,1),CB!$A:$A,CB!$C:$C)+(1-(CL77-ROUNDDOWN(CL77-0.1,1))/0.1)*LOOKUP(ROUNDDOWN(CL77+81.1,1),CB!$A:$A,CB!$C:$C))-LOOKUP(81.1,CB!$A:$A,CB!$C:$C))/(1-(BINOMDIST(97,162,0.5,TRUE)-BINOMDIST(87,162,0.5,TRUE)))*$C$2*($B$1^(LEFT(CX$4,4)*1-LEFT($BA$4,4)*1))*(37.75+CL77))</f>
        <v>0</v>
      </c>
      <c r="CY77" s="96">
        <f>MAX(0,(IF(CM77&gt;0,(CM77-ROUNDDOWN(CM77,1))/0.1*LOOKUP(ROUNDUP(CM77+81.1,1),CB!$A:$A,CB!$C:$C)+(1-(CM77-ROUNDDOWN(CM77,1))/0.1)*LOOKUP(ROUNDDOWN(CM77+81.1,1),CB!$A:$A,CB!$C:$C),(CM77-ROUNDDOWN(CM77-0.1,1))/0.1*LOOKUP(ROUNDUP(CM77+81.1,1),CB!$A:$A,CB!$C:$C)+(1-(CM77-ROUNDDOWN(CM77-0.1,1))/0.1)*LOOKUP(ROUNDDOWN(CM77+81.1,1),CB!$A:$A,CB!$C:$C))-LOOKUP(81.1,CB!$A:$A,CB!$C:$C))/(1-(BINOMDIST(97,162,0.5,TRUE)-BINOMDIST(87,162,0.5,TRUE)))*$C$2*($B$1^(LEFT(CY$4,4)*1-LEFT($BA$4,4)*1))*(37.75+CM77))</f>
        <v>0</v>
      </c>
      <c r="CZ77" s="96">
        <f>MAX(0,(IF(CN77&gt;0,(CN77-ROUNDDOWN(CN77,1))/0.1*LOOKUP(ROUNDUP(CN77+81.1,1),CB!$A:$A,CB!$C:$C)+(1-(CN77-ROUNDDOWN(CN77,1))/0.1)*LOOKUP(ROUNDDOWN(CN77+81.1,1),CB!$A:$A,CB!$C:$C),(CN77-ROUNDDOWN(CN77-0.1,1))/0.1*LOOKUP(ROUNDUP(CN77+81.1,1),CB!$A:$A,CB!$C:$C)+(1-(CN77-ROUNDDOWN(CN77-0.1,1))/0.1)*LOOKUP(ROUNDDOWN(CN77+81.1,1),CB!$A:$A,CB!$C:$C))-LOOKUP(81.1,CB!$A:$A,CB!$C:$C))/(1-(BINOMDIST(97,162,0.5,TRUE)-BINOMDIST(87,162,0.5,TRUE)))*$C$2*($B$1^(LEFT(CZ$4,4)*1-LEFT($BA$4,4)*1))*(37.75+CN77))</f>
        <v>0</v>
      </c>
      <c r="DA77" s="96">
        <f>MAX(0,(IF(CO77&gt;0,(CO77-ROUNDDOWN(CO77,1))/0.1*LOOKUP(ROUNDUP(CO77+81.1,1),CB!$A:$A,CB!$C:$C)+(1-(CO77-ROUNDDOWN(CO77,1))/0.1)*LOOKUP(ROUNDDOWN(CO77+81.1,1),CB!$A:$A,CB!$C:$C),(CO77-ROUNDDOWN(CO77-0.1,1))/0.1*LOOKUP(ROUNDUP(CO77+81.1,1),CB!$A:$A,CB!$C:$C)+(1-(CO77-ROUNDDOWN(CO77-0.1,1))/0.1)*LOOKUP(ROUNDDOWN(CO77+81.1,1),CB!$A:$A,CB!$C:$C))-LOOKUP(81.1,CB!$A:$A,CB!$C:$C))/(1-(BINOMDIST(97,162,0.5,TRUE)-BINOMDIST(87,162,0.5,TRUE)))*$C$2*($B$1^(LEFT(DA$4,4)*1-LEFT($BA$4,4)*1))*(37.75+CO77))</f>
        <v>0</v>
      </c>
      <c r="DB77" s="96">
        <f>MAX(0,(IF(CP77&gt;0,(CP77-ROUNDDOWN(CP77,1))/0.1*LOOKUP(ROUNDUP(CP77+81.1,1),CB!$A:$A,CB!$C:$C)+(1-(CP77-ROUNDDOWN(CP77,1))/0.1)*LOOKUP(ROUNDDOWN(CP77+81.1,1),CB!$A:$A,CB!$C:$C),(CP77-ROUNDDOWN(CP77-0.1,1))/0.1*LOOKUP(ROUNDUP(CP77+81.1,1),CB!$A:$A,CB!$C:$C)+(1-(CP77-ROUNDDOWN(CP77-0.1,1))/0.1)*LOOKUP(ROUNDDOWN(CP77+81.1,1),CB!$A:$A,CB!$C:$C))-LOOKUP(81.1,CB!$A:$A,CB!$C:$C))/(1-(BINOMDIST(97,162,0.5,TRUE)-BINOMDIST(87,162,0.5,TRUE)))*$C$2*($B$1^(LEFT(DB$4,4)*1-LEFT($BA$4,4)*1))*(37.75+CP77))</f>
        <v>0</v>
      </c>
      <c r="DC77" s="96">
        <f>MAX(0,(IF(CQ77&gt;0,(CQ77-ROUNDDOWN(CQ77,1))/0.1*LOOKUP(ROUNDUP(CQ77+81.1,1),CB!$A:$A,CB!$C:$C)+(1-(CQ77-ROUNDDOWN(CQ77,1))/0.1)*LOOKUP(ROUNDDOWN(CQ77+81.1,1),CB!$A:$A,CB!$C:$C),(CQ77-ROUNDDOWN(CQ77-0.1,1))/0.1*LOOKUP(ROUNDUP(CQ77+81.1,1),CB!$A:$A,CB!$C:$C)+(1-(CQ77-ROUNDDOWN(CQ77-0.1,1))/0.1)*LOOKUP(ROUNDDOWN(CQ77+81.1,1),CB!$A:$A,CB!$C:$C))-LOOKUP(81.1,CB!$A:$A,CB!$C:$C))/(1-(BINOMDIST(97,162,0.5,TRUE)-BINOMDIST(87,162,0.5,TRUE)))*$C$2*($B$1^(LEFT(DC$4,4)*1-LEFT($BA$4,4)*1))*(37.75+CQ77))</f>
        <v>0</v>
      </c>
      <c r="DD77" s="96">
        <f>MAX(0,(IF(CR77&gt;0,(CR77-ROUNDDOWN(CR77,1))/0.1*LOOKUP(ROUNDUP(CR77+81.1,1),CB!$A:$A,CB!$C:$C)+(1-(CR77-ROUNDDOWN(CR77,1))/0.1)*LOOKUP(ROUNDDOWN(CR77+81.1,1),CB!$A:$A,CB!$C:$C),(CR77-ROUNDDOWN(CR77-0.1,1))/0.1*LOOKUP(ROUNDUP(CR77+81.1,1),CB!$A:$A,CB!$C:$C)+(1-(CR77-ROUNDDOWN(CR77-0.1,1))/0.1)*LOOKUP(ROUNDDOWN(CR77+81.1,1),CB!$A:$A,CB!$C:$C))-LOOKUP(81.1,CB!$A:$A,CB!$C:$C))/(1-(BINOMDIST(97,162,0.5,TRUE)-BINOMDIST(87,162,0.5,TRUE)))*$C$2*($B$1^(LEFT(DD$4,4)*1-LEFT($BA$4,4)*1))*(37.75+CR77))</f>
        <v>0</v>
      </c>
      <c r="DE77" s="96">
        <f>MAX(0,(IF(CS77&gt;0,(CS77-ROUNDDOWN(CS77,1))/0.1*LOOKUP(ROUNDUP(CS77+81.1,1),CB!$A:$A,CB!$C:$C)+(1-(CS77-ROUNDDOWN(CS77,1))/0.1)*LOOKUP(ROUNDDOWN(CS77+81.1,1),CB!$A:$A,CB!$C:$C),(CS77-ROUNDDOWN(CS77-0.1,1))/0.1*LOOKUP(ROUNDUP(CS77+81.1,1),CB!$A:$A,CB!$C:$C)+(1-(CS77-ROUNDDOWN(CS77-0.1,1))/0.1)*LOOKUP(ROUNDDOWN(CS77+81.1,1),CB!$A:$A,CB!$C:$C))-LOOKUP(81.1,CB!$A:$A,CB!$C:$C))/(1-(BINOMDIST(97,162,0.5,TRUE)-BINOMDIST(87,162,0.5,TRUE)))*$C$2*($B$1^(LEFT(DE$4,4)*1-LEFT($BA$4,4)*1))*(37.75+CS77))</f>
        <v>0</v>
      </c>
      <c r="DF77" s="96">
        <f>MAX(0,(IF(CT77&gt;0,(CT77-ROUNDDOWN(CT77,1))/0.1*LOOKUP(ROUNDUP(CT77+81.1,1),CB!$A:$A,CB!$C:$C)+(1-(CT77-ROUNDDOWN(CT77,1))/0.1)*LOOKUP(ROUNDDOWN(CT77+81.1,1),CB!$A:$A,CB!$C:$C),(CT77-ROUNDDOWN(CT77-0.1,1))/0.1*LOOKUP(ROUNDUP(CT77+81.1,1),CB!$A:$A,CB!$C:$C)+(1-(CT77-ROUNDDOWN(CT77-0.1,1))/0.1)*LOOKUP(ROUNDDOWN(CT77+81.1,1),CB!$A:$A,CB!$C:$C))-LOOKUP(81.1,CB!$A:$A,CB!$C:$C))/(1-(BINOMDIST(97,162,0.5,TRUE)-BINOMDIST(87,162,0.5,TRUE)))*$C$2*($B$1^(LEFT(DF$4,4)*1-LEFT($BA$4,4)*1))*(37.75+CT77))</f>
        <v>0</v>
      </c>
      <c r="DG77" s="96">
        <f>MAX(0,(IF(CU77&gt;0,(CU77-ROUNDDOWN(CU77,1))/0.1*LOOKUP(ROUNDUP(CU77+81.1,1),CB!$A:$A,CB!$C:$C)+(1-(CU77-ROUNDDOWN(CU77,1))/0.1)*LOOKUP(ROUNDDOWN(CU77+81.1,1),CB!$A:$A,CB!$C:$C),(CU77-ROUNDDOWN(CU77-0.1,1))/0.1*LOOKUP(ROUNDUP(CU77+81.1,1),CB!$A:$A,CB!$C:$C)+(1-(CU77-ROUNDDOWN(CU77-0.1,1))/0.1)*LOOKUP(ROUNDDOWN(CU77+81.1,1),CB!$A:$A,CB!$C:$C))-LOOKUP(81.1,CB!$A:$A,CB!$C:$C))/(1-(BINOMDIST(97,162,0.5,TRUE)-BINOMDIST(87,162,0.5,TRUE)))*$C$2*($B$1^(LEFT(DG$4,4)*1-LEFT($BA$4,4)*1))*(37.75+CU77))</f>
        <v>0</v>
      </c>
      <c r="DH77" s="96">
        <f>MAX(0,(IF(CV77&gt;0,(CV77-ROUNDDOWN(CV77,1))/0.1*LOOKUP(ROUNDUP(CV77+81.1,1),CB!$A:$A,CB!$C:$C)+(1-(CV77-ROUNDDOWN(CV77,1))/0.1)*LOOKUP(ROUNDDOWN(CV77+81.1,1),CB!$A:$A,CB!$C:$C),(CV77-ROUNDDOWN(CV77-0.1,1))/0.1*LOOKUP(ROUNDUP(CV77+81.1,1),CB!$A:$A,CB!$C:$C)+(1-(CV77-ROUNDDOWN(CV77-0.1,1))/0.1)*LOOKUP(ROUNDDOWN(CV77+81.1,1),CB!$A:$A,CB!$C:$C))-LOOKUP(81.1,CB!$A:$A,CB!$C:$C))/(1-(BINOMDIST(97,162,0.5,TRUE)-BINOMDIST(87,162,0.5,TRUE)))*$C$2*($B$1^(LEFT(DH$4,4)*1-LEFT($BA$4,4)*1))*(37.75+CV77))</f>
        <v>0</v>
      </c>
      <c r="DI77" s="96">
        <f>MAX(0,(IF(CW77&gt;0,(CW77-ROUNDDOWN(CW77,1))/0.1*LOOKUP(ROUNDUP(CW77+81.1,1),CB!$A:$A,CB!$C:$C)+(1-(CW77-ROUNDDOWN(CW77,1))/0.1)*LOOKUP(ROUNDDOWN(CW77+81.1,1),CB!$A:$A,CB!$C:$C),(CW77-ROUNDDOWN(CW77-0.1,1))/0.1*LOOKUP(ROUNDUP(CW77+81.1,1),CB!$A:$A,CB!$C:$C)+(1-(CW77-ROUNDDOWN(CW77-0.1,1))/0.1)*LOOKUP(ROUNDDOWN(CW77+81.1,1),CB!$A:$A,CB!$C:$C))-LOOKUP(81.1,CB!$A:$A,CB!$C:$C))/(1-(BINOMDIST(97,162,0.5,TRUE)-BINOMDIST(87,162,0.5,TRUE)))*$C$2*($B$1^(LEFT(DI$4,4)*1-LEFT($BA$4,4)*1))*(37.75+CW77))</f>
        <v>0</v>
      </c>
      <c r="DJ77" s="90">
        <f t="shared" si="188"/>
        <v>0</v>
      </c>
      <c r="DK77" s="132"/>
      <c r="DL77" s="132">
        <f t="shared" si="189"/>
        <v>8.000585881747357</v>
      </c>
      <c r="DM77" s="132">
        <f t="shared" si="190"/>
        <v>12.560099708480877</v>
      </c>
      <c r="DN77" s="132">
        <f t="shared" si="191"/>
        <v>14.742511625548572</v>
      </c>
      <c r="DO77" s="132">
        <f t="shared" si="192"/>
        <v>16.529527175025102</v>
      </c>
      <c r="DP77" s="132">
        <f t="shared" si="193"/>
        <v>18.384488734025719</v>
      </c>
      <c r="DQ77" s="132">
        <f t="shared" si="194"/>
        <v>20.304769319063823</v>
      </c>
      <c r="DR77" s="132">
        <f t="shared" si="195"/>
        <v>22.287320106209258</v>
      </c>
      <c r="DS77" s="132">
        <f t="shared" si="196"/>
        <v>24.32875284728928</v>
      </c>
      <c r="DT77" s="132">
        <f t="shared" si="197"/>
        <v>26.425425738205536</v>
      </c>
      <c r="DU77" s="132">
        <f t="shared" si="198"/>
        <v>28.573528839836051</v>
      </c>
      <c r="DV77" s="132"/>
      <c r="DW77" s="132"/>
      <c r="DX77" s="132"/>
      <c r="DY77" s="132"/>
      <c r="DZ77" s="132"/>
      <c r="EA77" s="132"/>
      <c r="EB77" s="132"/>
      <c r="EC77" s="132"/>
      <c r="ED77" s="132"/>
      <c r="EE77" s="132"/>
      <c r="ER77" s="132"/>
      <c r="ES77" s="132"/>
      <c r="ET77" s="132"/>
      <c r="EU77" s="132"/>
      <c r="EV77" s="132"/>
      <c r="EW77" s="132"/>
      <c r="EX77" s="132"/>
      <c r="EY77" s="132"/>
      <c r="EZ77" s="132"/>
      <c r="FA77" s="132"/>
      <c r="FB77" s="132"/>
      <c r="FC77" s="132"/>
    </row>
    <row r="78" spans="1:159" ht="12.75" customHeight="1" x14ac:dyDescent="0.2">
      <c r="A78">
        <v>434567</v>
      </c>
      <c r="B78" s="99" t="str">
        <f>INDEX([1]Bios!$O:$O,MATCH(A78,[1]Bios!$C:$C,0))</f>
        <v>Soto, Geovany</v>
      </c>
      <c r="C78" s="92" t="s">
        <v>99</v>
      </c>
      <c r="D78" s="94">
        <f>LOOKUP(IF(INDEX([1]Bios!$M:$M,MATCH(A78,[1]Bios!$C:$C,0))="P",INDEX([1]Pitchers!$Q:$Q,MATCH(A78,[1]Pitchers!$A:$A,0)),INDEX([1]Hitters!$AV:$AV,MATCH(A78,[1]Hitters!$A:$A,0))),Positions!A:A,Positions!B:B)</f>
        <v>2</v>
      </c>
      <c r="E78" s="137">
        <v>1</v>
      </c>
      <c r="F78" s="138">
        <f t="shared" si="135"/>
        <v>7.538772118936456</v>
      </c>
      <c r="G78" s="138">
        <v>2.8</v>
      </c>
      <c r="H78" s="94"/>
      <c r="I78" s="93">
        <f>6</f>
        <v>6</v>
      </c>
      <c r="J78" s="93">
        <f>6</f>
        <v>6</v>
      </c>
      <c r="K78" s="94">
        <f>MIN(IF(D78&gt;1,INDEX([1]Hitters!$DA:$DA,MATCH(A78,[1]Hitters!$A:$A,0)),INDEX([1]Pitchers!$DA:$DA,MATCH(A78,[1]Pitchers!$A:$A,0))),J78)</f>
        <v>4.668333333333333</v>
      </c>
      <c r="L78" s="94">
        <f t="shared" si="136"/>
        <v>4</v>
      </c>
      <c r="M78" s="95">
        <f>IF(D78&gt;1,INDEX([1]Hitters!$CV:$CV,MATCH($A78,[1]Hitters!$A:$A,0)),INDEX([1]Pitchers!$CP:$CP,MATCH($A78,[1]Pitchers!$A:$A,0)))</f>
        <v>33.458333333333336</v>
      </c>
      <c r="N78" s="90">
        <f t="shared" si="137"/>
        <v>4.7387721189364562</v>
      </c>
      <c r="O78" s="97">
        <f>IF($D78&gt;1,INDEX([1]Hitters!$AF:$AF,MATCH($A78,[1]Hitters!$A:$A,0)),INDEX([1]Pitchers!$AJ:$AJ,MATCH($A78,[1]Pitchers!$A:$A,0))*IF(OR(AND($D78=0,INDEX([1]Pitchers!$Q:$Q,MATCH($A78,[1]Pitchers!$A:$A,0))="R"),AND($D78=1,INDEX([1]Pitchers!$Q:$Q,MATCH($A78,[1]Pitchers!$A:$A,0))="S")),1,IF($D78=0,0.83+(1-INDEX([1]Pitchers!$BE:$BE,MATCH($A78,[1]Pitchers!$A:$A,0)))/8,1/(0.83+(1-INDEX([1]Pitchers!$BE:$BE,MATCH($A78,[1]Pitchers!$A:$A,0)))/8))))</f>
        <v>0.25943177795278738</v>
      </c>
      <c r="P78" s="97">
        <f>IF($D78&gt;1,O78+(LOOKUP(ROUNDDOWN($M78+RIGHT(P$4,4)*1-2016,0),Age!$A:$A,Age!$C:$C)*(1-($M78+RIGHT(P$4,4)*1-2016-ROUNDDOWN($M78+RIGHT(P$4,4)*1-2016,0)))+LOOKUP(ROUNDUP($M78+RIGHT(P$4,4)*1-2016,0),Age!$A:$A,Age!$C:$C)*(($M78+RIGHT(P$4,4)*1-2016-ROUNDDOWN($M78+RIGHT(P$4,4)*1-2016,0))))*IF($M78+RIGHT(P$4,4)*1-2016&gt;27,1,INDEX([1]Hitters!$BG:$BG,MATCH($A78,[1]Hitters!$A:$A,0))),O78*(1-(1-(LOOKUP(ROUNDDOWN($M78+RIGHT(P$4,4)*1-2016,0),Age!$A:$A,Age!$L:$L)*(1-($M78+RIGHT(P$4,4)*1-2016-ROUNDDOWN($M78+RIGHT(P$4,4)*1-2016,0)))+LOOKUP(ROUNDUP($M78+RIGHT(P$4,4)*1-2016,0),Age!$A:$A,Age!$L:$L)*(($M78+RIGHT(P$4,4)*1-2016-ROUNDDOWN($M78+RIGHT(P$4,4)*1-2016,0)))))*IF($M78+RIGHT(P$4,4)*1-2016&gt;27,1,INDEX([1]Pitchers!$BE:$BE,MATCH($A78,[1]Pitchers!$A:$A,0)))))</f>
        <v>0.25232761128612052</v>
      </c>
      <c r="Q78" s="97">
        <f>IF($D78&gt;1,P78+(LOOKUP(ROUNDDOWN($M78+RIGHT(Q$4,4)*1-2016,0),Age!$A:$A,Age!$C:$C)*(1-($M78+RIGHT(Q$4,4)*1-2016-ROUNDDOWN($M78+RIGHT(Q$4,4)*1-2016,0)))+LOOKUP(ROUNDUP($M78+RIGHT(Q$4,4)*1-2016,0),Age!$A:$A,Age!$C:$C)*(($M78+RIGHT(Q$4,4)*1-2016-ROUNDDOWN($M78+RIGHT(Q$4,4)*1-2016,0))))*IF($M78+RIGHT(Q$4,4)*1-2016&gt;27,1,INDEX([1]Hitters!$BG:$BG,MATCH($A78,[1]Hitters!$A:$A,0))),P78*(1-(1-(LOOKUP(ROUNDDOWN($M78+RIGHT(Q$4,4)*1-2016,0),Age!$A:$A,Age!$L:$L)*(1-($M78+RIGHT(Q$4,4)*1-2016-ROUNDDOWN($M78+RIGHT(Q$4,4)*1-2016,0)))+LOOKUP(ROUNDUP($M78+RIGHT(Q$4,4)*1-2016,0),Age!$A:$A,Age!$L:$L)*(($M78+RIGHT(Q$4,4)*1-2016-ROUNDDOWN($M78+RIGHT(Q$4,4)*1-2016,0)))))*IF($M78+RIGHT(Q$4,4)*1-2016&gt;27,1,INDEX([1]Pitchers!$BE:$BE,MATCH($A78,[1]Pitchers!$A:$A,0)))))</f>
        <v>0.24412344461945368</v>
      </c>
      <c r="R78" s="97">
        <f>IF($D78&gt;1,Q78+(LOOKUP(ROUNDDOWN($M78+RIGHT(R$4,4)*1-2016,0),Age!$A:$A,Age!$C:$C)*(1-($M78+RIGHT(R$4,4)*1-2016-ROUNDDOWN($M78+RIGHT(R$4,4)*1-2016,0)))+LOOKUP(ROUNDUP($M78+RIGHT(R$4,4)*1-2016,0),Age!$A:$A,Age!$C:$C)*(($M78+RIGHT(R$4,4)*1-2016-ROUNDDOWN($M78+RIGHT(R$4,4)*1-2016,0))))*IF($M78+RIGHT(R$4,4)*1-2016&gt;27,1,INDEX([1]Hitters!$BG:$BG,MATCH($A78,[1]Hitters!$A:$A,0))),Q78*(1-(1-(LOOKUP(ROUNDDOWN($M78+RIGHT(R$4,4)*1-2016,0),Age!$A:$A,Age!$L:$L)*(1-($M78+RIGHT(R$4,4)*1-2016-ROUNDDOWN($M78+RIGHT(R$4,4)*1-2016,0)))+LOOKUP(ROUNDUP($M78+RIGHT(R$4,4)*1-2016,0),Age!$A:$A,Age!$L:$L)*(($M78+RIGHT(R$4,4)*1-2016-ROUNDDOWN($M78+RIGHT(R$4,4)*1-2016,0)))))*IF($M78+RIGHT(R$4,4)*1-2016&gt;27,1,INDEX([1]Pitchers!$BE:$BE,MATCH($A78,[1]Pitchers!$A:$A,0)))))</f>
        <v>0.23532344461945368</v>
      </c>
      <c r="S78" s="97">
        <f>IF($D78&gt;1,R78+(LOOKUP(ROUNDDOWN($M78+RIGHT(S$4,4)*1-2016,0),Age!$A:$A,Age!$C:$C)*(1-($M78+RIGHT(S$4,4)*1-2016-ROUNDDOWN($M78+RIGHT(S$4,4)*1-2016,0)))+LOOKUP(ROUNDUP($M78+RIGHT(S$4,4)*1-2016,0),Age!$A:$A,Age!$C:$C)*(($M78+RIGHT(S$4,4)*1-2016-ROUNDDOWN($M78+RIGHT(S$4,4)*1-2016,0))))*IF($M78+RIGHT(S$4,4)*1-2016&gt;27,1,INDEX([1]Hitters!$BG:$BG,MATCH($A78,[1]Hitters!$A:$A,0))),R78*(1-(1-(LOOKUP(ROUNDDOWN($M78+RIGHT(S$4,4)*1-2016,0),Age!$A:$A,Age!$L:$L)*(1-($M78+RIGHT(S$4,4)*1-2016-ROUNDDOWN($M78+RIGHT(S$4,4)*1-2016,0)))+LOOKUP(ROUNDUP($M78+RIGHT(S$4,4)*1-2016,0),Age!$A:$A,Age!$L:$L)*(($M78+RIGHT(S$4,4)*1-2016-ROUNDDOWN($M78+RIGHT(S$4,4)*1-2016,0)))))*IF($M78+RIGHT(S$4,4)*1-2016&gt;27,1,INDEX([1]Pitchers!$BE:$BE,MATCH($A78,[1]Pitchers!$A:$A,0)))))</f>
        <v>0.22652344461945367</v>
      </c>
      <c r="T78" s="97">
        <f>IF($D78&gt;1,S78+(LOOKUP(ROUNDDOWN($M78+RIGHT(T$4,4)*1-2016,0),Age!$A:$A,Age!$C:$C)*(1-($M78+RIGHT(T$4,4)*1-2016-ROUNDDOWN($M78+RIGHT(T$4,4)*1-2016,0)))+LOOKUP(ROUNDUP($M78+RIGHT(T$4,4)*1-2016,0),Age!$A:$A,Age!$C:$C)*(($M78+RIGHT(T$4,4)*1-2016-ROUNDDOWN($M78+RIGHT(T$4,4)*1-2016,0))))*IF($M78+RIGHT(T$4,4)*1-2016&gt;27,1,INDEX([1]Hitters!$BG:$BG,MATCH($A78,[1]Hitters!$A:$A,0))),S78*(1-(1-(LOOKUP(ROUNDDOWN($M78+RIGHT(T$4,4)*1-2016,0),Age!$A:$A,Age!$L:$L)*(1-($M78+RIGHT(T$4,4)*1-2016-ROUNDDOWN($M78+RIGHT(T$4,4)*1-2016,0)))+LOOKUP(ROUNDUP($M78+RIGHT(T$4,4)*1-2016,0),Age!$A:$A,Age!$L:$L)*(($M78+RIGHT(T$4,4)*1-2016-ROUNDDOWN($M78+RIGHT(T$4,4)*1-2016,0)))))*IF($M78+RIGHT(T$4,4)*1-2016&gt;27,1,INDEX([1]Pitchers!$BE:$BE,MATCH($A78,[1]Pitchers!$A:$A,0)))))</f>
        <v>0.21772344461945367</v>
      </c>
      <c r="U78" s="97">
        <f>IF($D78&gt;1,T78+(LOOKUP(ROUNDDOWN($M78+RIGHT(U$4,4)*1-2016,0),Age!$A:$A,Age!$C:$C)*(1-($M78+RIGHT(U$4,4)*1-2016-ROUNDDOWN($M78+RIGHT(U$4,4)*1-2016,0)))+LOOKUP(ROUNDUP($M78+RIGHT(U$4,4)*1-2016,0),Age!$A:$A,Age!$C:$C)*(($M78+RIGHT(U$4,4)*1-2016-ROUNDDOWN($M78+RIGHT(U$4,4)*1-2016,0))))*IF($M78+RIGHT(U$4,4)*1-2016&gt;27,1,INDEX([1]Hitters!$BG:$BG,MATCH($A78,[1]Hitters!$A:$A,0))),T78*(1-(1-(LOOKUP(ROUNDDOWN($M78+RIGHT(U$4,4)*1-2016,0),Age!$A:$A,Age!$L:$L)*(1-($M78+RIGHT(U$4,4)*1-2016-ROUNDDOWN($M78+RIGHT(U$4,4)*1-2016,0)))+LOOKUP(ROUNDUP($M78+RIGHT(U$4,4)*1-2016,0),Age!$A:$A,Age!$L:$L)*(($M78+RIGHT(U$4,4)*1-2016-ROUNDDOWN($M78+RIGHT(U$4,4)*1-2016,0)))))*IF($M78+RIGHT(U$4,4)*1-2016&gt;27,1,INDEX([1]Pitchers!$BE:$BE,MATCH($A78,[1]Pitchers!$A:$A,0)))))</f>
        <v>0.20892344461945367</v>
      </c>
      <c r="V78" s="97">
        <f>IF($D78&gt;1,U78+(LOOKUP(ROUNDDOWN($M78+RIGHT(V$4,4)*1-2016,0),Age!$A:$A,Age!$C:$C)*(1-($M78+RIGHT(V$4,4)*1-2016-ROUNDDOWN($M78+RIGHT(V$4,4)*1-2016,0)))+LOOKUP(ROUNDUP($M78+RIGHT(V$4,4)*1-2016,0),Age!$A:$A,Age!$C:$C)*(($M78+RIGHT(V$4,4)*1-2016-ROUNDDOWN($M78+RIGHT(V$4,4)*1-2016,0))))*IF($M78+RIGHT(V$4,4)*1-2016&gt;27,1,INDEX([1]Hitters!$BG:$BG,MATCH($A78,[1]Hitters!$A:$A,0))),U78*(1-(1-(LOOKUP(ROUNDDOWN($M78+RIGHT(V$4,4)*1-2016,0),Age!$A:$A,Age!$L:$L)*(1-($M78+RIGHT(V$4,4)*1-2016-ROUNDDOWN($M78+RIGHT(V$4,4)*1-2016,0)))+LOOKUP(ROUNDUP($M78+RIGHT(V$4,4)*1-2016,0),Age!$A:$A,Age!$L:$L)*(($M78+RIGHT(V$4,4)*1-2016-ROUNDDOWN($M78+RIGHT(V$4,4)*1-2016,0)))))*IF($M78+RIGHT(V$4,4)*1-2016&gt;27,1,INDEX([1]Pitchers!$BE:$BE,MATCH($A78,[1]Pitchers!$A:$A,0)))))</f>
        <v>0.20012344461945367</v>
      </c>
      <c r="W78" s="97">
        <f>IF($D78&gt;1,V78+(LOOKUP(ROUNDDOWN($M78+RIGHT(W$4,4)*1-2016,0),Age!$A:$A,Age!$C:$C)*(1-($M78+RIGHT(W$4,4)*1-2016-ROUNDDOWN($M78+RIGHT(W$4,4)*1-2016,0)))+LOOKUP(ROUNDUP($M78+RIGHT(W$4,4)*1-2016,0),Age!$A:$A,Age!$C:$C)*(($M78+RIGHT(W$4,4)*1-2016-ROUNDDOWN($M78+RIGHT(W$4,4)*1-2016,0))))*IF($M78+RIGHT(W$4,4)*1-2016&gt;27,1,INDEX([1]Hitters!$BG:$BG,MATCH($A78,[1]Hitters!$A:$A,0))),V78*(1-(1-(LOOKUP(ROUNDDOWN($M78+RIGHT(W$4,4)*1-2016,0),Age!$A:$A,Age!$L:$L)*(1-($M78+RIGHT(W$4,4)*1-2016-ROUNDDOWN($M78+RIGHT(W$4,4)*1-2016,0)))+LOOKUP(ROUNDUP($M78+RIGHT(W$4,4)*1-2016,0),Age!$A:$A,Age!$L:$L)*(($M78+RIGHT(W$4,4)*1-2016-ROUNDDOWN($M78+RIGHT(W$4,4)*1-2016,0)))))*IF($M78+RIGHT(W$4,4)*1-2016&gt;27,1,INDEX([1]Pitchers!$BE:$BE,MATCH($A78,[1]Pitchers!$A:$A,0)))))</f>
        <v>0.19132344461945366</v>
      </c>
      <c r="X78" s="97">
        <f>IF($D78&gt;1,W78+(LOOKUP(ROUNDDOWN($M78+RIGHT(X$4,4)*1-2016,0),Age!$A:$A,Age!$C:$C)*(1-($M78+RIGHT(X$4,4)*1-2016-ROUNDDOWN($M78+RIGHT(X$4,4)*1-2016,0)))+LOOKUP(ROUNDUP($M78+RIGHT(X$4,4)*1-2016,0),Age!$A:$A,Age!$C:$C)*(($M78+RIGHT(X$4,4)*1-2016-ROUNDDOWN($M78+RIGHT(X$4,4)*1-2016,0))))*IF($M78+RIGHT(X$4,4)*1-2016&gt;27,1,INDEX([1]Hitters!$BG:$BG,MATCH($A78,[1]Hitters!$A:$A,0))),W78*(1-(1-(LOOKUP(ROUNDDOWN($M78+RIGHT(X$4,4)*1-2016,0),Age!$A:$A,Age!$L:$L)*(1-($M78+RIGHT(X$4,4)*1-2016-ROUNDDOWN($M78+RIGHT(X$4,4)*1-2016,0)))+LOOKUP(ROUNDUP($M78+RIGHT(X$4,4)*1-2016,0),Age!$A:$A,Age!$L:$L)*(($M78+RIGHT(X$4,4)*1-2016-ROUNDDOWN($M78+RIGHT(X$4,4)*1-2016,0)))))*IF($M78+RIGHT(X$4,4)*1-2016&gt;27,1,INDEX([1]Pitchers!$BE:$BE,MATCH($A78,[1]Pitchers!$A:$A,0)))))</f>
        <v>0.18252344461945366</v>
      </c>
      <c r="Y78" s="97">
        <f>IF($D78&gt;1,X78+(LOOKUP(ROUNDDOWN($M78+RIGHT(Y$4,4)*1-2016,0),Age!$A:$A,Age!$C:$C)*(1-($M78+RIGHT(Y$4,4)*1-2016-ROUNDDOWN($M78+RIGHT(Y$4,4)*1-2016,0)))+LOOKUP(ROUNDUP($M78+RIGHT(Y$4,4)*1-2016,0),Age!$A:$A,Age!$C:$C)*(($M78+RIGHT(Y$4,4)*1-2016-ROUNDDOWN($M78+RIGHT(Y$4,4)*1-2016,0))))*IF($M78+RIGHT(Y$4,4)*1-2016&gt;27,1,INDEX([1]Hitters!$BG:$BG,MATCH($A78,[1]Hitters!$A:$A,0))),X78*(1-(1-(LOOKUP(ROUNDDOWN($M78+RIGHT(Y$4,4)*1-2016,0),Age!$A:$A,Age!$L:$L)*(1-($M78+RIGHT(Y$4,4)*1-2016-ROUNDDOWN($M78+RIGHT(Y$4,4)*1-2016,0)))+LOOKUP(ROUNDUP($M78+RIGHT(Y$4,4)*1-2016,0),Age!$A:$A,Age!$L:$L)*(($M78+RIGHT(Y$4,4)*1-2016-ROUNDDOWN($M78+RIGHT(Y$4,4)*1-2016,0)))))*IF($M78+RIGHT(Y$4,4)*1-2016&gt;27,1,INDEX([1]Pitchers!$BE:$BE,MATCH($A78,[1]Pitchers!$A:$A,0)))))</f>
        <v>0.17372344461945366</v>
      </c>
      <c r="Z78" s="97">
        <f>IF($D78&gt;1,Y78+(LOOKUP(ROUNDDOWN($M78+RIGHT(Z$4,4)*1-2016,0),Age!$A:$A,Age!$C:$C)*(1-($M78+RIGHT(Z$4,4)*1-2016-ROUNDDOWN($M78+RIGHT(Z$4,4)*1-2016,0)))+LOOKUP(ROUNDUP($M78+RIGHT(Z$4,4)*1-2016,0),Age!$A:$A,Age!$C:$C)*(($M78+RIGHT(Z$4,4)*1-2016-ROUNDDOWN($M78+RIGHT(Z$4,4)*1-2016,0))))*IF($M78+RIGHT(Z$4,4)*1-2016&gt;27,1,INDEX([1]Hitters!$BG:$BG,MATCH($A78,[1]Hitters!$A:$A,0))),Y78*(1-(1-(LOOKUP(ROUNDDOWN($M78+RIGHT(Z$4,4)*1-2016,0),Age!$A:$A,Age!$L:$L)*(1-($M78+RIGHT(Z$4,4)*1-2016-ROUNDDOWN($M78+RIGHT(Z$4,4)*1-2016,0)))+LOOKUP(ROUNDUP($M78+RIGHT(Z$4,4)*1-2016,0),Age!$A:$A,Age!$L:$L)*(($M78+RIGHT(Z$4,4)*1-2016-ROUNDDOWN($M78+RIGHT(Z$4,4)*1-2016,0)))))*IF($M78+RIGHT(Z$4,4)*1-2016&gt;27,1,INDEX([1]Pitchers!$BE:$BE,MATCH($A78,[1]Pitchers!$A:$A,0)))))</f>
        <v>0.16492344461945366</v>
      </c>
      <c r="AA78" s="96">
        <f>IF($D78=0,0,IF($D78=1,INDEX([1]Pitchers!$FK:$FK,MATCH($A78,[1]Pitchers!$A:$A,0)),MAX(-16,IF($D78=10,-16,IF($D78&lt;2,0,INDEX([1]Hitters!$AZ:$AZ,MATCH($A78,[1]Hitters!$A:$A,0)))))))</f>
        <v>5.2150666706102573</v>
      </c>
      <c r="AB78" s="96">
        <f>IF($D78=0,0,IF($D78=1,INDEX([1]Pitchers!$FK:$FK,MATCH($A78,[1]Pitchers!$A:$A,0)),MAX(-16,IF($D78=2,AA78-MIN(0.75,0.25*(RIGHT(AB$4,4)*1-(RIGHT($AD$4,4)*1)+0.25)*(1-MIN(0.75,INDEX([1]Hitters!$CF:$CF,MATCH($A78,[1]Hitters!$A:$A,0)))/0.75*1)+INDEX([1]Hitters!$CF:$CF,MATCH($A78,[1]Hitters!$A:$A,0)))/0.75*1,IF($D78&gt;6,(AA78-MIN(0.75,0.25*(RIGHT(AB$4,4)*1-(RIGHT($AD$4,4)*1)+0.25)*(1-MIN(0.75,INDEX([1]Hitters!$CF:$CF,MATCH($A78,[1]Hitters!$A:$A,0)))/0.75*1)+INDEX([1]Hitters!$CF:$CF,MATCH($A78,[1]Hitters!$A:$A,0)))/0.75*($M78+RIGHT(AB$4,4)*1-RIGHT($AA$4,4)*1+10)*0.05),IF($D78=3,(AA78-MIN(0.75,0.25*(RIGHT(AB$4,4)*1-(RIGHT($AD$4,4)*1)+0.25)*(1-MIN(0.75,INDEX([1]Hitters!$CF:$CF,MATCH($A78,[1]Hitters!$A:$A,0)))/0.75*1)+INDEX([1]Hitters!$CF:$CF,MATCH($A78,[1]Hitters!$A:$A,0)))/0.75*($M78+RIGHT(AB$4,4)*1-RIGHT($AA$4,4)*1-27)*0.1),(AA78-MIN(0.75,0.25*(RIGHT(AB$4,4)*1-(RIGHT($AD$4,4)*1)+0.25)*(1-MIN(0.75,INDEX([1]Hitters!$CF:$CF,MATCH($A78,[1]Hitters!$A:$A,0)))/0.75*1)+INDEX([1]Hitters!$CF:$CF,MATCH($A78,[1]Hitters!$A:$A,0)))/0.75*($M78+RIGHT(AB$4,4)*1-RIGHT($AA$4,4)*1-20)*0.094)))))))</f>
        <v>4.2150666706102573</v>
      </c>
      <c r="AC78" s="96">
        <f>IF($D78=0,0,IF($D78=1,INDEX([1]Pitchers!$FK:$FK,MATCH($A78,[1]Pitchers!$A:$A,0)),MAX(-16,IF($D78=2,AB78-MIN(0.75,0.25*(RIGHT(AC$4,4)*1-(RIGHT($AD$4,4)*1)+0.25)*(1-MIN(0.75,INDEX([1]Hitters!$CF:$CF,MATCH($A78,[1]Hitters!$A:$A,0)))/0.75*1)+INDEX([1]Hitters!$CF:$CF,MATCH($A78,[1]Hitters!$A:$A,0)))/0.75*1,IF($D78&gt;6,(AB78-MIN(0.75,0.25*(RIGHT(AC$4,4)*1-(RIGHT($AD$4,4)*1)+0.25)*(1-MIN(0.75,INDEX([1]Hitters!$CF:$CF,MATCH($A78,[1]Hitters!$A:$A,0)))/0.75*1)+INDEX([1]Hitters!$CF:$CF,MATCH($A78,[1]Hitters!$A:$A,0)))/0.75*($M78+RIGHT(AC$4,4)*1-RIGHT($AA$4,4)*1+10)*0.05),IF($D78=3,(AB78-MIN(0.75,0.25*(RIGHT(AC$4,4)*1-(RIGHT($AD$4,4)*1)+0.25)*(1-MIN(0.75,INDEX([1]Hitters!$CF:$CF,MATCH($A78,[1]Hitters!$A:$A,0)))/0.75*1)+INDEX([1]Hitters!$CF:$CF,MATCH($A78,[1]Hitters!$A:$A,0)))/0.75*($M78+RIGHT(AC$4,4)*1-RIGHT($AA$4,4)*1-27)*0.1),(AB78-MIN(0.75,0.25*(RIGHT(AC$4,4)*1-(RIGHT($AD$4,4)*1)+0.25)*(1-MIN(0.75,INDEX([1]Hitters!$CF:$CF,MATCH($A78,[1]Hitters!$A:$A,0)))/0.75*1)+INDEX([1]Hitters!$CF:$CF,MATCH($A78,[1]Hitters!$A:$A,0)))/0.75*($M78+RIGHT(AC$4,4)*1-RIGHT($AA$4,4)*1-20)*0.094)))))))</f>
        <v>3.2150666706102573</v>
      </c>
      <c r="AD78" s="96">
        <f>IF($D78=0,0,IF($D78=1,INDEX([1]Pitchers!$FK:$FK,MATCH($A78,[1]Pitchers!$A:$A,0)),MAX(-16,IF($D78=2,AC78-MIN(0.75,0.25*(RIGHT(AD$4,4)*1-(RIGHT($AD$4,4)*1)+0.25)*(1-MIN(0.75,INDEX([1]Hitters!$CF:$CF,MATCH($A78,[1]Hitters!$A:$A,0)))/0.75*1)+INDEX([1]Hitters!$CF:$CF,MATCH($A78,[1]Hitters!$A:$A,0)))/0.75*1,IF($D78&gt;6,(AC78-MIN(0.75,0.25*(RIGHT(AD$4,4)*1-(RIGHT($AD$4,4)*1)+0.25)*(1-MIN(0.75,INDEX([1]Hitters!$CF:$CF,MATCH($A78,[1]Hitters!$A:$A,0)))/0.75*1)+INDEX([1]Hitters!$CF:$CF,MATCH($A78,[1]Hitters!$A:$A,0)))/0.75*($M78+RIGHT(AD$4,4)*1-RIGHT($AA$4,4)*1+10)*0.05),IF($D78=3,(AC78-MIN(0.75,0.25*(RIGHT(AD$4,4)*1-(RIGHT($AD$4,4)*1)+0.25)*(1-MIN(0.75,INDEX([1]Hitters!$CF:$CF,MATCH($A78,[1]Hitters!$A:$A,0)))/0.75*1)+INDEX([1]Hitters!$CF:$CF,MATCH($A78,[1]Hitters!$A:$A,0)))/0.75*($M78+RIGHT(AD$4,4)*1-RIGHT($AA$4,4)*1-27)*0.1),(AC78-MIN(0.75,0.25*(RIGHT(AD$4,4)*1-(RIGHT($AD$4,4)*1)+0.25)*(1-MIN(0.75,INDEX([1]Hitters!$CF:$CF,MATCH($A78,[1]Hitters!$A:$A,0)))/0.75*1)+INDEX([1]Hitters!$CF:$CF,MATCH($A78,[1]Hitters!$A:$A,0)))/0.75*($M78+RIGHT(AD$4,4)*1-RIGHT($AA$4,4)*1-20)*0.094)))))))</f>
        <v>2.2150666706102573</v>
      </c>
      <c r="AE78" s="96">
        <f>IF($D78=0,0,IF($D78=1,INDEX([1]Pitchers!$FK:$FK,MATCH($A78,[1]Pitchers!$A:$A,0)),MAX(-16,IF($D78=2,AD78-MIN(0.75,0.25*(RIGHT(AE$4,4)*1-(RIGHT($AD$4,4)*1)+0.25)*(1-MIN(0.75,INDEX([1]Hitters!$CF:$CF,MATCH($A78,[1]Hitters!$A:$A,0)))/0.75*1)+INDEX([1]Hitters!$CF:$CF,MATCH($A78,[1]Hitters!$A:$A,0)))/0.75*1,IF($D78&gt;6,(AD78-MIN(0.75,0.25*(RIGHT(AE$4,4)*1-(RIGHT($AD$4,4)*1)+0.25)*(1-MIN(0.75,INDEX([1]Hitters!$CF:$CF,MATCH($A78,[1]Hitters!$A:$A,0)))/0.75*1)+INDEX([1]Hitters!$CF:$CF,MATCH($A78,[1]Hitters!$A:$A,0)))/0.75*($M78+RIGHT(AE$4,4)*1-RIGHT($AA$4,4)*1+10)*0.05),IF($D78=3,(AD78-MIN(0.75,0.25*(RIGHT(AE$4,4)*1-(RIGHT($AD$4,4)*1)+0.25)*(1-MIN(0.75,INDEX([1]Hitters!$CF:$CF,MATCH($A78,[1]Hitters!$A:$A,0)))/0.75*1)+INDEX([1]Hitters!$CF:$CF,MATCH($A78,[1]Hitters!$A:$A,0)))/0.75*($M78+RIGHT(AE$4,4)*1-RIGHT($AA$4,4)*1-27)*0.1),(AD78-MIN(0.75,0.25*(RIGHT(AE$4,4)*1-(RIGHT($AD$4,4)*1)+0.25)*(1-MIN(0.75,INDEX([1]Hitters!$CF:$CF,MATCH($A78,[1]Hitters!$A:$A,0)))/0.75*1)+INDEX([1]Hitters!$CF:$CF,MATCH($A78,[1]Hitters!$A:$A,0)))/0.75*($M78+RIGHT(AE$4,4)*1-RIGHT($AA$4,4)*1-20)*0.094)))))))</f>
        <v>1.2150666706102573</v>
      </c>
      <c r="AF78" s="96">
        <f>IF($D78=0,0,IF($D78=1,INDEX([1]Pitchers!$FK:$FK,MATCH($A78,[1]Pitchers!$A:$A,0)),MAX(-16,IF($D78=2,AE78-MIN(0.75,0.25*(RIGHT(AF$4,4)*1-(RIGHT($AD$4,4)*1)+0.25)*(1-MIN(0.75,INDEX([1]Hitters!$CF:$CF,MATCH($A78,[1]Hitters!$A:$A,0)))/0.75*1)+INDEX([1]Hitters!$CF:$CF,MATCH($A78,[1]Hitters!$A:$A,0)))/0.75*1,IF($D78&gt;6,(AE78-MIN(0.75,0.25*(RIGHT(AF$4,4)*1-(RIGHT($AD$4,4)*1)+0.25)*(1-MIN(0.75,INDEX([1]Hitters!$CF:$CF,MATCH($A78,[1]Hitters!$A:$A,0)))/0.75*1)+INDEX([1]Hitters!$CF:$CF,MATCH($A78,[1]Hitters!$A:$A,0)))/0.75*($M78+RIGHT(AF$4,4)*1-RIGHT($AA$4,4)*1+10)*0.05),IF($D78=3,(AE78-MIN(0.75,0.25*(RIGHT(AF$4,4)*1-(RIGHT($AD$4,4)*1)+0.25)*(1-MIN(0.75,INDEX([1]Hitters!$CF:$CF,MATCH($A78,[1]Hitters!$A:$A,0)))/0.75*1)+INDEX([1]Hitters!$CF:$CF,MATCH($A78,[1]Hitters!$A:$A,0)))/0.75*($M78+RIGHT(AF$4,4)*1-RIGHT($AA$4,4)*1-27)*0.1),(AE78-MIN(0.75,0.25*(RIGHT(AF$4,4)*1-(RIGHT($AD$4,4)*1)+0.25)*(1-MIN(0.75,INDEX([1]Hitters!$CF:$CF,MATCH($A78,[1]Hitters!$A:$A,0)))/0.75*1)+INDEX([1]Hitters!$CF:$CF,MATCH($A78,[1]Hitters!$A:$A,0)))/0.75*($M78+RIGHT(AF$4,4)*1-RIGHT($AA$4,4)*1-20)*0.094)))))))</f>
        <v>0.2150666706102573</v>
      </c>
      <c r="AG78" s="96">
        <f>IF($D78=0,0,IF($D78=1,INDEX([1]Pitchers!$FK:$FK,MATCH($A78,[1]Pitchers!$A:$A,0)),MAX(-16,IF($D78=2,AF78-MIN(0.75,0.25*(RIGHT(AG$4,4)*1-(RIGHT($AD$4,4)*1)+0.25)*(1-MIN(0.75,INDEX([1]Hitters!$CF:$CF,MATCH($A78,[1]Hitters!$A:$A,0)))/0.75*1)+INDEX([1]Hitters!$CF:$CF,MATCH($A78,[1]Hitters!$A:$A,0)))/0.75*1,IF($D78&gt;6,(AF78-MIN(0.75,0.25*(RIGHT(AG$4,4)*1-(RIGHT($AD$4,4)*1)+0.25)*(1-MIN(0.75,INDEX([1]Hitters!$CF:$CF,MATCH($A78,[1]Hitters!$A:$A,0)))/0.75*1)+INDEX([1]Hitters!$CF:$CF,MATCH($A78,[1]Hitters!$A:$A,0)))/0.75*($M78+RIGHT(AG$4,4)*1-RIGHT($AA$4,4)*1+10)*0.05),IF($D78=3,(AF78-MIN(0.75,0.25*(RIGHT(AG$4,4)*1-(RIGHT($AD$4,4)*1)+0.25)*(1-MIN(0.75,INDEX([1]Hitters!$CF:$CF,MATCH($A78,[1]Hitters!$A:$A,0)))/0.75*1)+INDEX([1]Hitters!$CF:$CF,MATCH($A78,[1]Hitters!$A:$A,0)))/0.75*($M78+RIGHT(AG$4,4)*1-RIGHT($AA$4,4)*1-27)*0.1),(AF78-MIN(0.75,0.25*(RIGHT(AG$4,4)*1-(RIGHT($AD$4,4)*1)+0.25)*(1-MIN(0.75,INDEX([1]Hitters!$CF:$CF,MATCH($A78,[1]Hitters!$A:$A,0)))/0.75*1)+INDEX([1]Hitters!$CF:$CF,MATCH($A78,[1]Hitters!$A:$A,0)))/0.75*($M78+RIGHT(AG$4,4)*1-RIGHT($AA$4,4)*1-20)*0.094)))))))</f>
        <v>-0.7849333293897427</v>
      </c>
      <c r="AH78" s="96">
        <f>IF($D78=0,0,IF($D78=1,INDEX([1]Pitchers!$FK:$FK,MATCH($A78,[1]Pitchers!$A:$A,0)),MAX(-16,IF($D78=2,AG78-MIN(0.75,0.25*(RIGHT(AH$4,4)*1-(RIGHT($AD$4,4)*1)+0.25)*(1-MIN(0.75,INDEX([1]Hitters!$CF:$CF,MATCH($A78,[1]Hitters!$A:$A,0)))/0.75*1)+INDEX([1]Hitters!$CF:$CF,MATCH($A78,[1]Hitters!$A:$A,0)))/0.75*1,IF($D78&gt;6,(AG78-MIN(0.75,0.25*(RIGHT(AH$4,4)*1-(RIGHT($AD$4,4)*1)+0.25)*(1-MIN(0.75,INDEX([1]Hitters!$CF:$CF,MATCH($A78,[1]Hitters!$A:$A,0)))/0.75*1)+INDEX([1]Hitters!$CF:$CF,MATCH($A78,[1]Hitters!$A:$A,0)))/0.75*($M78+RIGHT(AH$4,4)*1-RIGHT($AA$4,4)*1+10)*0.05),IF($D78=3,(AG78-MIN(0.75,0.25*(RIGHT(AH$4,4)*1-(RIGHT($AD$4,4)*1)+0.25)*(1-MIN(0.75,INDEX([1]Hitters!$CF:$CF,MATCH($A78,[1]Hitters!$A:$A,0)))/0.75*1)+INDEX([1]Hitters!$CF:$CF,MATCH($A78,[1]Hitters!$A:$A,0)))/0.75*($M78+RIGHT(AH$4,4)*1-RIGHT($AA$4,4)*1-27)*0.1),(AG78-MIN(0.75,0.25*(RIGHT(AH$4,4)*1-(RIGHT($AD$4,4)*1)+0.25)*(1-MIN(0.75,INDEX([1]Hitters!$CF:$CF,MATCH($A78,[1]Hitters!$A:$A,0)))/0.75*1)+INDEX([1]Hitters!$CF:$CF,MATCH($A78,[1]Hitters!$A:$A,0)))/0.75*($M78+RIGHT(AH$4,4)*1-RIGHT($AA$4,4)*1-20)*0.094)))))))</f>
        <v>-1.7849333293897427</v>
      </c>
      <c r="AI78" s="96">
        <f>IF($D78=0,0,IF($D78=1,INDEX([1]Pitchers!$FK:$FK,MATCH($A78,[1]Pitchers!$A:$A,0)),MAX(-16,IF($D78=2,AH78-MIN(0.75,0.25*(RIGHT(AI$4,4)*1-(RIGHT($AD$4,4)*1)+0.25)*(1-MIN(0.75,INDEX([1]Hitters!$CF:$CF,MATCH($A78,[1]Hitters!$A:$A,0)))/0.75*1)+INDEX([1]Hitters!$CF:$CF,MATCH($A78,[1]Hitters!$A:$A,0)))/0.75*1,IF($D78&gt;6,(AH78-MIN(0.75,0.25*(RIGHT(AI$4,4)*1-(RIGHT($AD$4,4)*1)+0.25)*(1-MIN(0.75,INDEX([1]Hitters!$CF:$CF,MATCH($A78,[1]Hitters!$A:$A,0)))/0.75*1)+INDEX([1]Hitters!$CF:$CF,MATCH($A78,[1]Hitters!$A:$A,0)))/0.75*($M78+RIGHT(AI$4,4)*1-RIGHT($AA$4,4)*1+10)*0.05),IF($D78=3,(AH78-MIN(0.75,0.25*(RIGHT(AI$4,4)*1-(RIGHT($AD$4,4)*1)+0.25)*(1-MIN(0.75,INDEX([1]Hitters!$CF:$CF,MATCH($A78,[1]Hitters!$A:$A,0)))/0.75*1)+INDEX([1]Hitters!$CF:$CF,MATCH($A78,[1]Hitters!$A:$A,0)))/0.75*($M78+RIGHT(AI$4,4)*1-RIGHT($AA$4,4)*1-27)*0.1),(AH78-MIN(0.75,0.25*(RIGHT(AI$4,4)*1-(RIGHT($AD$4,4)*1)+0.25)*(1-MIN(0.75,INDEX([1]Hitters!$CF:$CF,MATCH($A78,[1]Hitters!$A:$A,0)))/0.75*1)+INDEX([1]Hitters!$CF:$CF,MATCH($A78,[1]Hitters!$A:$A,0)))/0.75*($M78+RIGHT(AI$4,4)*1-RIGHT($AA$4,4)*1-20)*0.094)))))))</f>
        <v>-2.7849333293897427</v>
      </c>
      <c r="AJ78" s="96">
        <f>IF($D78=0,0,IF($D78=1,INDEX([1]Pitchers!$FK:$FK,MATCH($A78,[1]Pitchers!$A:$A,0)),MAX(-16,IF($D78=2,AI78-MIN(0.75,0.25*(RIGHT(AJ$4,4)*1-(RIGHT($AD$4,4)*1)+0.25)*(1-MIN(0.75,INDEX([1]Hitters!$CF:$CF,MATCH($A78,[1]Hitters!$A:$A,0)))/0.75*1)+INDEX([1]Hitters!$CF:$CF,MATCH($A78,[1]Hitters!$A:$A,0)))/0.75*1,IF($D78&gt;6,(AI78-MIN(0.75,0.25*(RIGHT(AJ$4,4)*1-(RIGHT($AD$4,4)*1)+0.25)*(1-MIN(0.75,INDEX([1]Hitters!$CF:$CF,MATCH($A78,[1]Hitters!$A:$A,0)))/0.75*1)+INDEX([1]Hitters!$CF:$CF,MATCH($A78,[1]Hitters!$A:$A,0)))/0.75*($M78+RIGHT(AJ$4,4)*1-RIGHT($AA$4,4)*1+10)*0.05),IF($D78=3,(AI78-MIN(0.75,0.25*(RIGHT(AJ$4,4)*1-(RIGHT($AD$4,4)*1)+0.25)*(1-MIN(0.75,INDEX([1]Hitters!$CF:$CF,MATCH($A78,[1]Hitters!$A:$A,0)))/0.75*1)+INDEX([1]Hitters!$CF:$CF,MATCH($A78,[1]Hitters!$A:$A,0)))/0.75*($M78+RIGHT(AJ$4,4)*1-RIGHT($AA$4,4)*1-27)*0.1),(AI78-MIN(0.75,0.25*(RIGHT(AJ$4,4)*1-(RIGHT($AD$4,4)*1)+0.25)*(1-MIN(0.75,INDEX([1]Hitters!$CF:$CF,MATCH($A78,[1]Hitters!$A:$A,0)))/0.75*1)+INDEX([1]Hitters!$CF:$CF,MATCH($A78,[1]Hitters!$A:$A,0)))/0.75*($M78+RIGHT(AJ$4,4)*1-RIGHT($AA$4,4)*1-20)*0.094)))))))</f>
        <v>-3.7849333293897427</v>
      </c>
      <c r="AK78" s="96">
        <f>IF($D78=0,0,IF($D78=1,INDEX([1]Pitchers!$FK:$FK,MATCH($A78,[1]Pitchers!$A:$A,0)),MAX(-16,IF($D78=2,AJ78-MIN(0.75,0.25*(RIGHT(AK$4,4)*1-(RIGHT($AD$4,4)*1)+0.25)*(1-MIN(0.75,INDEX([1]Hitters!$CF:$CF,MATCH($A78,[1]Hitters!$A:$A,0)))/0.75*1)+INDEX([1]Hitters!$CF:$CF,MATCH($A78,[1]Hitters!$A:$A,0)))/0.75*1,IF($D78&gt;6,(AJ78-MIN(0.75,0.25*(RIGHT(AK$4,4)*1-(RIGHT($AD$4,4)*1)+0.25)*(1-MIN(0.75,INDEX([1]Hitters!$CF:$CF,MATCH($A78,[1]Hitters!$A:$A,0)))/0.75*1)+INDEX([1]Hitters!$CF:$CF,MATCH($A78,[1]Hitters!$A:$A,0)))/0.75*($M78+RIGHT(AK$4,4)*1-RIGHT($AA$4,4)*1+10)*0.05),IF($D78=3,(AJ78-MIN(0.75,0.25*(RIGHT(AK$4,4)*1-(RIGHT($AD$4,4)*1)+0.25)*(1-MIN(0.75,INDEX([1]Hitters!$CF:$CF,MATCH($A78,[1]Hitters!$A:$A,0)))/0.75*1)+INDEX([1]Hitters!$CF:$CF,MATCH($A78,[1]Hitters!$A:$A,0)))/0.75*($M78+RIGHT(AK$4,4)*1-RIGHT($AA$4,4)*1-27)*0.1),(AJ78-MIN(0.75,0.25*(RIGHT(AK$4,4)*1-(RIGHT($AD$4,4)*1)+0.25)*(1-MIN(0.75,INDEX([1]Hitters!$CF:$CF,MATCH($A78,[1]Hitters!$A:$A,0)))/0.75*1)+INDEX([1]Hitters!$CF:$CF,MATCH($A78,[1]Hitters!$A:$A,0)))/0.75*($M78+RIGHT(AK$4,4)*1-RIGHT($AA$4,4)*1-20)*0.094)))))))</f>
        <v>-4.7849333293897427</v>
      </c>
      <c r="AL78" s="96">
        <f>IF($D78=0,0,IF($D78=1,INDEX([1]Pitchers!$FK:$FK,MATCH($A78,[1]Pitchers!$A:$A,0)),MAX(-16,IF($D78=2,AK78-MIN(0.75,0.25*(RIGHT(AL$4,4)*1-(RIGHT($AD$4,4)*1)+0.25)*(1-MIN(0.75,INDEX([1]Hitters!$CF:$CF,MATCH($A78,[1]Hitters!$A:$A,0)))/0.75*1)+INDEX([1]Hitters!$CF:$CF,MATCH($A78,[1]Hitters!$A:$A,0)))/0.75*1,IF($D78&gt;6,(AK78-MIN(0.75,0.25*(RIGHT(AL$4,4)*1-(RIGHT($AD$4,4)*1)+0.25)*(1-MIN(0.75,INDEX([1]Hitters!$CF:$CF,MATCH($A78,[1]Hitters!$A:$A,0)))/0.75*1)+INDEX([1]Hitters!$CF:$CF,MATCH($A78,[1]Hitters!$A:$A,0)))/0.75*($M78+RIGHT(AL$4,4)*1-RIGHT($AA$4,4)*1+10)*0.05),IF($D78=3,(AK78-MIN(0.75,0.25*(RIGHT(AL$4,4)*1-(RIGHT($AD$4,4)*1)+0.25)*(1-MIN(0.75,INDEX([1]Hitters!$CF:$CF,MATCH($A78,[1]Hitters!$A:$A,0)))/0.75*1)+INDEX([1]Hitters!$CF:$CF,MATCH($A78,[1]Hitters!$A:$A,0)))/0.75*($M78+RIGHT(AL$4,4)*1-RIGHT($AA$4,4)*1-27)*0.1),(AK78-MIN(0.75,0.25*(RIGHT(AL$4,4)*1-(RIGHT($AD$4,4)*1)+0.25)*(1-MIN(0.75,INDEX([1]Hitters!$CF:$CF,MATCH($A78,[1]Hitters!$A:$A,0)))/0.75*1)+INDEX([1]Hitters!$CF:$CF,MATCH($A78,[1]Hitters!$A:$A,0)))/0.75*($M78+RIGHT(AL$4,4)*1-RIGHT($AA$4,4)*1-20)*0.094)))))))</f>
        <v>-5.7849333293897427</v>
      </c>
      <c r="AM78" s="98">
        <f>MAX(IF($D78=0,20,IF($D78=1,60,150)),MAX(0,IF($D78&gt;1,INDEX([1]Hitters!$ER:$ER,MATCH($A78,[1]Hitters!$A:$A,0))*(0.4+MAX(0,0.6*MIN(1,(IF(O78="",0,(((4.25+(O78-0.263)*4.2)^(((4.25+(O78-0.263)*4.2)+(4.25-AA78*600/600*4.2/600))^0.285))/((4.25+(O78-0.263)*4.2)^(((4.25+(O78-0.263)*4.2)+(4.25-AA78*600/600*4.2/600))^0.285)+(4.25-AA78*600/600*4.2/600)^(((4.25+(O78-0.263)*4.2)+(4.25-AA78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78,[1]Pitchers!$A:$A,0))))*IF($D78&lt;2,(0.4+0.6*MAX(0,MIN(1,IF($D78=0,((4.25)^(((4.25)+(4.25-(4-O78)*4.25/4*1/9))^0.285)/((4.25)^(((4.25)+(4.25-(4-O78)*4.25/4*1/9))^0.285)+(4.25-(4-O78)*4.25/4*1/9)^(((4.25)+(4.25-(4-O78)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78)))/0.5345*0.0009131+0.0104414*(3.74-MIN(3.74,O78)))*50,(((4.25+(AA78-0.263)*0.32*198*MAX(6,198/33)/198)^(((4.25+(AA78-0.263)*0.32*198*MAX(6,198/33)/198)+(4.25-(4-O78)*4.25/4*MAX(6,198/33)/9))^0.285)/((4.25+(AA78-0.263)*0.32*198*MAX(6,198/33)/198)^(((4.25+(AA78-0.263)*0.32*198*MAX(6,198/33)/198)+(4.25-(4-O78)*4.25/4*MAX(6,198/33)/9))^0.285)+(4.25-(4-O78)*4.25/4*MAX(6,198/33)/9)^(((4.25+(AA78-0.263)*0.32*198*MAX(6,198/33)/198)+(4.25-(4-O78)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78=0,50,198)/0.0065))),1))</f>
        <v>206.10992592592592</v>
      </c>
      <c r="AN78" s="98">
        <f t="shared" si="138"/>
        <v>175.85038264645777</v>
      </c>
      <c r="AO78" s="98">
        <f t="shared" si="139"/>
        <v>150</v>
      </c>
      <c r="AP78" s="98">
        <f t="shared" si="140"/>
        <v>150</v>
      </c>
      <c r="AQ78" s="98">
        <f t="shared" si="141"/>
        <v>150</v>
      </c>
      <c r="AR78" s="98">
        <f t="shared" si="142"/>
        <v>150</v>
      </c>
      <c r="AS78" s="98">
        <f t="shared" si="143"/>
        <v>150</v>
      </c>
      <c r="AT78" s="98">
        <f t="shared" si="144"/>
        <v>150</v>
      </c>
      <c r="AU78" s="98">
        <f t="shared" si="145"/>
        <v>150</v>
      </c>
      <c r="AV78" s="98">
        <f t="shared" si="146"/>
        <v>150</v>
      </c>
      <c r="AW78" s="98">
        <f t="shared" si="147"/>
        <v>150</v>
      </c>
      <c r="AX78" s="98">
        <f t="shared" si="148"/>
        <v>150</v>
      </c>
      <c r="AY78" s="96">
        <f t="shared" si="149"/>
        <v>0.85964718537218254</v>
      </c>
      <c r="AZ78" s="96">
        <f t="shared" si="150"/>
        <v>2.2999999999999998</v>
      </c>
      <c r="BA78" s="96">
        <f t="shared" si="151"/>
        <v>0.85964718537218254</v>
      </c>
      <c r="BB78" s="96">
        <f t="shared" si="152"/>
        <v>0.56561597585591661</v>
      </c>
      <c r="BC78" s="96">
        <f t="shared" si="153"/>
        <v>0.32067075121999206</v>
      </c>
      <c r="BD78" s="96">
        <f t="shared" si="154"/>
        <v>0.14827679840010077</v>
      </c>
      <c r="BE78" s="96">
        <f t="shared" si="155"/>
        <v>0</v>
      </c>
      <c r="BF78" s="96">
        <f t="shared" si="156"/>
        <v>0</v>
      </c>
      <c r="BG78" s="96">
        <f t="shared" si="157"/>
        <v>0</v>
      </c>
      <c r="BH78" s="96">
        <f t="shared" si="158"/>
        <v>0</v>
      </c>
      <c r="BI78" s="96">
        <f t="shared" si="159"/>
        <v>0</v>
      </c>
      <c r="BJ78" s="96">
        <f t="shared" si="160"/>
        <v>0</v>
      </c>
      <c r="BK78" s="96">
        <f t="shared" si="161"/>
        <v>0</v>
      </c>
      <c r="BL78" s="96">
        <f t="shared" si="162"/>
        <v>0</v>
      </c>
      <c r="BM78" s="129">
        <f t="shared" si="199"/>
        <v>2.8</v>
      </c>
      <c r="BN78" s="129" t="str">
        <f t="shared" si="199"/>
        <v/>
      </c>
      <c r="BO78" s="129" t="str">
        <f t="shared" si="199"/>
        <v/>
      </c>
      <c r="BP78" s="129" t="str">
        <f t="shared" si="199"/>
        <v/>
      </c>
      <c r="BQ78" s="129" t="str">
        <f t="shared" si="199"/>
        <v/>
      </c>
      <c r="BR78" s="129" t="str">
        <f t="shared" si="199"/>
        <v/>
      </c>
      <c r="BS78" s="129" t="str">
        <f t="shared" si="199"/>
        <v/>
      </c>
      <c r="BT78" s="129" t="str">
        <f t="shared" si="199"/>
        <v/>
      </c>
      <c r="BU78" s="129" t="str">
        <f t="shared" si="199"/>
        <v/>
      </c>
      <c r="BV78" s="129" t="str">
        <f t="shared" si="199"/>
        <v/>
      </c>
      <c r="BW78" s="129" t="str">
        <f t="shared" si="199"/>
        <v/>
      </c>
      <c r="BX78" s="129" t="str">
        <f t="shared" si="199"/>
        <v/>
      </c>
      <c r="BY78" s="130">
        <f t="shared" si="163"/>
        <v>7.538772118936456</v>
      </c>
      <c r="BZ78" s="130">
        <f t="shared" si="164"/>
        <v>5.2511741971896999</v>
      </c>
      <c r="CA78" s="130">
        <f t="shared" si="165"/>
        <v>3.3283160257603299</v>
      </c>
      <c r="CB78" s="130">
        <f t="shared" si="166"/>
        <v>1.8731914299833334</v>
      </c>
      <c r="CC78" s="130">
        <f t="shared" si="167"/>
        <v>0.5</v>
      </c>
      <c r="CD78" s="130">
        <f t="shared" si="168"/>
        <v>0.5</v>
      </c>
      <c r="CE78" s="130">
        <f t="shared" si="169"/>
        <v>0.5</v>
      </c>
      <c r="CF78" s="130">
        <f t="shared" si="170"/>
        <v>0.5</v>
      </c>
      <c r="CG78" s="130">
        <f t="shared" si="171"/>
        <v>0.5</v>
      </c>
      <c r="CH78" s="130">
        <f t="shared" si="172"/>
        <v>0.5</v>
      </c>
      <c r="CI78" s="130">
        <f t="shared" si="173"/>
        <v>0.5</v>
      </c>
      <c r="CJ78" s="130">
        <f t="shared" si="174"/>
        <v>0.5</v>
      </c>
      <c r="CK78" s="131">
        <f t="shared" si="175"/>
        <v>1</v>
      </c>
      <c r="CL78" s="96">
        <f t="shared" si="176"/>
        <v>0.11480713506107143</v>
      </c>
      <c r="CM78" s="96">
        <f t="shared" si="177"/>
        <v>-6.9872136951852459E-2</v>
      </c>
      <c r="CN78" s="96">
        <f t="shared" si="178"/>
        <v>-0.22139924878000788</v>
      </c>
      <c r="CO78" s="96">
        <f t="shared" si="179"/>
        <v>-0.39379320159989917</v>
      </c>
      <c r="CP78" s="96">
        <f t="shared" si="180"/>
        <v>-0.54206999999999994</v>
      </c>
      <c r="CQ78" s="96">
        <f t="shared" si="181"/>
        <v>-0.54206999999999994</v>
      </c>
      <c r="CR78" s="96">
        <f t="shared" si="182"/>
        <v>-0.54206999999999994</v>
      </c>
      <c r="CS78" s="96">
        <f t="shared" si="183"/>
        <v>-0.54206999999999994</v>
      </c>
      <c r="CT78" s="96">
        <f t="shared" si="184"/>
        <v>-0.54206999999999994</v>
      </c>
      <c r="CU78" s="96">
        <f t="shared" si="185"/>
        <v>-0.54206999999999994</v>
      </c>
      <c r="CV78" s="96">
        <f t="shared" si="186"/>
        <v>-0.54206999999999994</v>
      </c>
      <c r="CW78" s="96">
        <f t="shared" si="187"/>
        <v>-0.54206999999999994</v>
      </c>
      <c r="CX78" s="96">
        <f>MAX(0,(IF(CL78&gt;0,(CL78-ROUNDDOWN(CL78,1))/0.1*LOOKUP(ROUNDUP(CL78+81.1,1),CB!$A:$A,CB!$C:$C)+(1-(CL78-ROUNDDOWN(CL78,1))/0.1)*LOOKUP(ROUNDDOWN(CL78+81.1,1),CB!$A:$A,CB!$C:$C),(CL78-ROUNDDOWN(CL78-0.1,1))/0.1*LOOKUP(ROUNDUP(CL78+81.1,1),CB!$A:$A,CB!$C:$C)+(1-(CL78-ROUNDDOWN(CL78-0.1,1))/0.1)*LOOKUP(ROUNDDOWN(CL78+81.1,1),CB!$A:$A,CB!$C:$C))-LOOKUP(81.1,CB!$A:$A,CB!$C:$C))/(1-(BINOMDIST(97,162,0.5,TRUE)-BINOMDIST(87,162,0.5,TRUE)))*$C$2*($B$1^(LEFT(CX$4,4)*1-LEFT($BA$4,4)*1))*(37.75+CL78))</f>
        <v>0.16159463595899579</v>
      </c>
      <c r="CY78" s="96">
        <f>MAX(0,(IF(CM78&gt;0,(CM78-ROUNDDOWN(CM78,1))/0.1*LOOKUP(ROUNDUP(CM78+81.1,1),CB!$A:$A,CB!$C:$C)+(1-(CM78-ROUNDDOWN(CM78,1))/0.1)*LOOKUP(ROUNDDOWN(CM78+81.1,1),CB!$A:$A,CB!$C:$C),(CM78-ROUNDDOWN(CM78-0.1,1))/0.1*LOOKUP(ROUNDUP(CM78+81.1,1),CB!$A:$A,CB!$C:$C)+(1-(CM78-ROUNDDOWN(CM78-0.1,1))/0.1)*LOOKUP(ROUNDDOWN(CM78+81.1,1),CB!$A:$A,CB!$C:$C))-LOOKUP(81.1,CB!$A:$A,CB!$C:$C))/(1-(BINOMDIST(97,162,0.5,TRUE)-BINOMDIST(87,162,0.5,TRUE)))*$C$2*($B$1^(LEFT(CY$4,4)*1-LEFT($BA$4,4)*1))*(37.75+CM78))</f>
        <v>0</v>
      </c>
      <c r="CZ78" s="96">
        <f>MAX(0,(IF(CN78&gt;0,(CN78-ROUNDDOWN(CN78,1))/0.1*LOOKUP(ROUNDUP(CN78+81.1,1),CB!$A:$A,CB!$C:$C)+(1-(CN78-ROUNDDOWN(CN78,1))/0.1)*LOOKUP(ROUNDDOWN(CN78+81.1,1),CB!$A:$A,CB!$C:$C),(CN78-ROUNDDOWN(CN78-0.1,1))/0.1*LOOKUP(ROUNDUP(CN78+81.1,1),CB!$A:$A,CB!$C:$C)+(1-(CN78-ROUNDDOWN(CN78-0.1,1))/0.1)*LOOKUP(ROUNDDOWN(CN78+81.1,1),CB!$A:$A,CB!$C:$C))-LOOKUP(81.1,CB!$A:$A,CB!$C:$C))/(1-(BINOMDIST(97,162,0.5,TRUE)-BINOMDIST(87,162,0.5,TRUE)))*$C$2*($B$1^(LEFT(CZ$4,4)*1-LEFT($BA$4,4)*1))*(37.75+CN78))</f>
        <v>0</v>
      </c>
      <c r="DA78" s="96">
        <f>MAX(0,(IF(CO78&gt;0,(CO78-ROUNDDOWN(CO78,1))/0.1*LOOKUP(ROUNDUP(CO78+81.1,1),CB!$A:$A,CB!$C:$C)+(1-(CO78-ROUNDDOWN(CO78,1))/0.1)*LOOKUP(ROUNDDOWN(CO78+81.1,1),CB!$A:$A,CB!$C:$C),(CO78-ROUNDDOWN(CO78-0.1,1))/0.1*LOOKUP(ROUNDUP(CO78+81.1,1),CB!$A:$A,CB!$C:$C)+(1-(CO78-ROUNDDOWN(CO78-0.1,1))/0.1)*LOOKUP(ROUNDDOWN(CO78+81.1,1),CB!$A:$A,CB!$C:$C))-LOOKUP(81.1,CB!$A:$A,CB!$C:$C))/(1-(BINOMDIST(97,162,0.5,TRUE)-BINOMDIST(87,162,0.5,TRUE)))*$C$2*($B$1^(LEFT(DA$4,4)*1-LEFT($BA$4,4)*1))*(37.75+CO78))</f>
        <v>0</v>
      </c>
      <c r="DB78" s="96">
        <f>MAX(0,(IF(CP78&gt;0,(CP78-ROUNDDOWN(CP78,1))/0.1*LOOKUP(ROUNDUP(CP78+81.1,1),CB!$A:$A,CB!$C:$C)+(1-(CP78-ROUNDDOWN(CP78,1))/0.1)*LOOKUP(ROUNDDOWN(CP78+81.1,1),CB!$A:$A,CB!$C:$C),(CP78-ROUNDDOWN(CP78-0.1,1))/0.1*LOOKUP(ROUNDUP(CP78+81.1,1),CB!$A:$A,CB!$C:$C)+(1-(CP78-ROUNDDOWN(CP78-0.1,1))/0.1)*LOOKUP(ROUNDDOWN(CP78+81.1,1),CB!$A:$A,CB!$C:$C))-LOOKUP(81.1,CB!$A:$A,CB!$C:$C))/(1-(BINOMDIST(97,162,0.5,TRUE)-BINOMDIST(87,162,0.5,TRUE)))*$C$2*($B$1^(LEFT(DB$4,4)*1-LEFT($BA$4,4)*1))*(37.75+CP78))</f>
        <v>0</v>
      </c>
      <c r="DC78" s="96">
        <f>MAX(0,(IF(CQ78&gt;0,(CQ78-ROUNDDOWN(CQ78,1))/0.1*LOOKUP(ROUNDUP(CQ78+81.1,1),CB!$A:$A,CB!$C:$C)+(1-(CQ78-ROUNDDOWN(CQ78,1))/0.1)*LOOKUP(ROUNDDOWN(CQ78+81.1,1),CB!$A:$A,CB!$C:$C),(CQ78-ROUNDDOWN(CQ78-0.1,1))/0.1*LOOKUP(ROUNDUP(CQ78+81.1,1),CB!$A:$A,CB!$C:$C)+(1-(CQ78-ROUNDDOWN(CQ78-0.1,1))/0.1)*LOOKUP(ROUNDDOWN(CQ78+81.1,1),CB!$A:$A,CB!$C:$C))-LOOKUP(81.1,CB!$A:$A,CB!$C:$C))/(1-(BINOMDIST(97,162,0.5,TRUE)-BINOMDIST(87,162,0.5,TRUE)))*$C$2*($B$1^(LEFT(DC$4,4)*1-LEFT($BA$4,4)*1))*(37.75+CQ78))</f>
        <v>0</v>
      </c>
      <c r="DD78" s="96">
        <f>MAX(0,(IF(CR78&gt;0,(CR78-ROUNDDOWN(CR78,1))/0.1*LOOKUP(ROUNDUP(CR78+81.1,1),CB!$A:$A,CB!$C:$C)+(1-(CR78-ROUNDDOWN(CR78,1))/0.1)*LOOKUP(ROUNDDOWN(CR78+81.1,1),CB!$A:$A,CB!$C:$C),(CR78-ROUNDDOWN(CR78-0.1,1))/0.1*LOOKUP(ROUNDUP(CR78+81.1,1),CB!$A:$A,CB!$C:$C)+(1-(CR78-ROUNDDOWN(CR78-0.1,1))/0.1)*LOOKUP(ROUNDDOWN(CR78+81.1,1),CB!$A:$A,CB!$C:$C))-LOOKUP(81.1,CB!$A:$A,CB!$C:$C))/(1-(BINOMDIST(97,162,0.5,TRUE)-BINOMDIST(87,162,0.5,TRUE)))*$C$2*($B$1^(LEFT(DD$4,4)*1-LEFT($BA$4,4)*1))*(37.75+CR78))</f>
        <v>0</v>
      </c>
      <c r="DE78" s="96">
        <f>MAX(0,(IF(CS78&gt;0,(CS78-ROUNDDOWN(CS78,1))/0.1*LOOKUP(ROUNDUP(CS78+81.1,1),CB!$A:$A,CB!$C:$C)+(1-(CS78-ROUNDDOWN(CS78,1))/0.1)*LOOKUP(ROUNDDOWN(CS78+81.1,1),CB!$A:$A,CB!$C:$C),(CS78-ROUNDDOWN(CS78-0.1,1))/0.1*LOOKUP(ROUNDUP(CS78+81.1,1),CB!$A:$A,CB!$C:$C)+(1-(CS78-ROUNDDOWN(CS78-0.1,1))/0.1)*LOOKUP(ROUNDDOWN(CS78+81.1,1),CB!$A:$A,CB!$C:$C))-LOOKUP(81.1,CB!$A:$A,CB!$C:$C))/(1-(BINOMDIST(97,162,0.5,TRUE)-BINOMDIST(87,162,0.5,TRUE)))*$C$2*($B$1^(LEFT(DE$4,4)*1-LEFT($BA$4,4)*1))*(37.75+CS78))</f>
        <v>0</v>
      </c>
      <c r="DF78" s="96">
        <f>MAX(0,(IF(CT78&gt;0,(CT78-ROUNDDOWN(CT78,1))/0.1*LOOKUP(ROUNDUP(CT78+81.1,1),CB!$A:$A,CB!$C:$C)+(1-(CT78-ROUNDDOWN(CT78,1))/0.1)*LOOKUP(ROUNDDOWN(CT78+81.1,1),CB!$A:$A,CB!$C:$C),(CT78-ROUNDDOWN(CT78-0.1,1))/0.1*LOOKUP(ROUNDUP(CT78+81.1,1),CB!$A:$A,CB!$C:$C)+(1-(CT78-ROUNDDOWN(CT78-0.1,1))/0.1)*LOOKUP(ROUNDDOWN(CT78+81.1,1),CB!$A:$A,CB!$C:$C))-LOOKUP(81.1,CB!$A:$A,CB!$C:$C))/(1-(BINOMDIST(97,162,0.5,TRUE)-BINOMDIST(87,162,0.5,TRUE)))*$C$2*($B$1^(LEFT(DF$4,4)*1-LEFT($BA$4,4)*1))*(37.75+CT78))</f>
        <v>0</v>
      </c>
      <c r="DG78" s="96">
        <f>MAX(0,(IF(CU78&gt;0,(CU78-ROUNDDOWN(CU78,1))/0.1*LOOKUP(ROUNDUP(CU78+81.1,1),CB!$A:$A,CB!$C:$C)+(1-(CU78-ROUNDDOWN(CU78,1))/0.1)*LOOKUP(ROUNDDOWN(CU78+81.1,1),CB!$A:$A,CB!$C:$C),(CU78-ROUNDDOWN(CU78-0.1,1))/0.1*LOOKUP(ROUNDUP(CU78+81.1,1),CB!$A:$A,CB!$C:$C)+(1-(CU78-ROUNDDOWN(CU78-0.1,1))/0.1)*LOOKUP(ROUNDDOWN(CU78+81.1,1),CB!$A:$A,CB!$C:$C))-LOOKUP(81.1,CB!$A:$A,CB!$C:$C))/(1-(BINOMDIST(97,162,0.5,TRUE)-BINOMDIST(87,162,0.5,TRUE)))*$C$2*($B$1^(LEFT(DG$4,4)*1-LEFT($BA$4,4)*1))*(37.75+CU78))</f>
        <v>0</v>
      </c>
      <c r="DH78" s="96">
        <f>MAX(0,(IF(CV78&gt;0,(CV78-ROUNDDOWN(CV78,1))/0.1*LOOKUP(ROUNDUP(CV78+81.1,1),CB!$A:$A,CB!$C:$C)+(1-(CV78-ROUNDDOWN(CV78,1))/0.1)*LOOKUP(ROUNDDOWN(CV78+81.1,1),CB!$A:$A,CB!$C:$C),(CV78-ROUNDDOWN(CV78-0.1,1))/0.1*LOOKUP(ROUNDUP(CV78+81.1,1),CB!$A:$A,CB!$C:$C)+(1-(CV78-ROUNDDOWN(CV78-0.1,1))/0.1)*LOOKUP(ROUNDDOWN(CV78+81.1,1),CB!$A:$A,CB!$C:$C))-LOOKUP(81.1,CB!$A:$A,CB!$C:$C))/(1-(BINOMDIST(97,162,0.5,TRUE)-BINOMDIST(87,162,0.5,TRUE)))*$C$2*($B$1^(LEFT(DH$4,4)*1-LEFT($BA$4,4)*1))*(37.75+CV78))</f>
        <v>0</v>
      </c>
      <c r="DI78" s="96">
        <f>MAX(0,(IF(CW78&gt;0,(CW78-ROUNDDOWN(CW78,1))/0.1*LOOKUP(ROUNDUP(CW78+81.1,1),CB!$A:$A,CB!$C:$C)+(1-(CW78-ROUNDDOWN(CW78,1))/0.1)*LOOKUP(ROUNDDOWN(CW78+81.1,1),CB!$A:$A,CB!$C:$C),(CW78-ROUNDDOWN(CW78-0.1,1))/0.1*LOOKUP(ROUNDUP(CW78+81.1,1),CB!$A:$A,CB!$C:$C)+(1-(CW78-ROUNDDOWN(CW78-0.1,1))/0.1)*LOOKUP(ROUNDDOWN(CW78+81.1,1),CB!$A:$A,CB!$C:$C))-LOOKUP(81.1,CB!$A:$A,CB!$C:$C))/(1-(BINOMDIST(97,162,0.5,TRUE)-BINOMDIST(87,162,0.5,TRUE)))*$C$2*($B$1^(LEFT(DI$4,4)*1-LEFT($BA$4,4)*1))*(37.75+CW78))</f>
        <v>0</v>
      </c>
      <c r="DJ78" s="90">
        <f t="shared" si="188"/>
        <v>0.16159463595899579</v>
      </c>
      <c r="DK78" s="132"/>
      <c r="DL78" s="132">
        <f t="shared" si="189"/>
        <v>7.538772118936456</v>
      </c>
      <c r="DM78" s="132">
        <f t="shared" si="190"/>
        <v>13.030746097362659</v>
      </c>
      <c r="DN78" s="132">
        <f t="shared" si="191"/>
        <v>17.004096663180597</v>
      </c>
      <c r="DO78" s="132">
        <f t="shared" si="192"/>
        <v>19.983729056330109</v>
      </c>
      <c r="DP78" s="132">
        <f t="shared" si="193"/>
        <v>22.160814708552486</v>
      </c>
      <c r="DQ78" s="132">
        <f t="shared" si="194"/>
        <v>24.418748116681243</v>
      </c>
      <c r="DR78" s="132">
        <f t="shared" si="195"/>
        <v>26.753755639438186</v>
      </c>
      <c r="DS78" s="132">
        <f t="shared" si="196"/>
        <v>29.161643517702291</v>
      </c>
      <c r="DT78" s="132">
        <f t="shared" si="197"/>
        <v>31.637904156877262</v>
      </c>
      <c r="DU78" s="132">
        <f t="shared" si="198"/>
        <v>34.177821855477063</v>
      </c>
      <c r="DV78" s="132"/>
      <c r="DW78" s="132"/>
      <c r="DX78" s="132"/>
      <c r="DY78" s="132"/>
      <c r="DZ78" s="132"/>
      <c r="EA78" s="132"/>
      <c r="EB78" s="132"/>
      <c r="EC78" s="132"/>
      <c r="ED78" s="132"/>
      <c r="EE78" s="132"/>
      <c r="ER78" s="132"/>
      <c r="ES78" s="132"/>
      <c r="ET78" s="132"/>
      <c r="EU78" s="132"/>
      <c r="EV78" s="132"/>
      <c r="EW78" s="132"/>
      <c r="EX78" s="132"/>
      <c r="EY78" s="132"/>
      <c r="EZ78" s="132"/>
      <c r="FA78" s="132"/>
      <c r="FB78" s="132"/>
      <c r="FC78" s="132"/>
    </row>
    <row r="79" spans="1:159" ht="12.75" customHeight="1" x14ac:dyDescent="0.2">
      <c r="A79" s="128">
        <v>448602</v>
      </c>
      <c r="B79" s="99" t="str">
        <f>INDEX([1]Bios!$O:$O,MATCH(A79,[1]Bios!$C:$C,0))</f>
        <v>Reynolds, Mark</v>
      </c>
      <c r="C79" s="92" t="s">
        <v>48</v>
      </c>
      <c r="D79" s="94">
        <f>LOOKUP(IF(INDEX([1]Bios!$M:$M,MATCH(A79,[1]Bios!$C:$C,0))="P",INDEX([1]Pitchers!$Q:$Q,MATCH(A79,[1]Pitchers!$A:$A,0)),INDEX([1]Hitters!$AV:$AV,MATCH(A79,[1]Hitters!$A:$A,0))),Positions!A:A,Positions!B:B)</f>
        <v>3</v>
      </c>
      <c r="E79" s="137">
        <v>1</v>
      </c>
      <c r="F79" s="138">
        <f t="shared" si="135"/>
        <v>0.5</v>
      </c>
      <c r="G79" s="138">
        <v>2.6</v>
      </c>
      <c r="H79" s="94"/>
      <c r="I79" s="93">
        <f>6</f>
        <v>6</v>
      </c>
      <c r="J79" s="93">
        <f>6</f>
        <v>6</v>
      </c>
      <c r="K79" s="94">
        <f>MIN(IF(D79&gt;1,INDEX([1]Hitters!$DA:$DA,MATCH(A79,[1]Hitters!$A:$A,0)),INDEX([1]Pitchers!$DA:$DA,MATCH(A79,[1]Pitchers!$A:$A,0))),J79)</f>
        <v>6</v>
      </c>
      <c r="L79" s="94">
        <f t="shared" si="136"/>
        <v>4</v>
      </c>
      <c r="M79" s="95">
        <f>IF(D79&gt;1,INDEX([1]Hitters!$CV:$CV,MATCH($A79,[1]Hitters!$A:$A,0)),INDEX([1]Pitchers!$CP:$CP,MATCH($A79,[1]Pitchers!$A:$A,0)))</f>
        <v>32.875</v>
      </c>
      <c r="N79" s="90">
        <f t="shared" si="137"/>
        <v>-2.1</v>
      </c>
      <c r="O79" s="97">
        <f>IF($D79&gt;1,INDEX([1]Hitters!$AF:$AF,MATCH($A79,[1]Hitters!$A:$A,0)),INDEX([1]Pitchers!$AJ:$AJ,MATCH($A79,[1]Pitchers!$A:$A,0))*IF(OR(AND($D79=0,INDEX([1]Pitchers!$Q:$Q,MATCH($A79,[1]Pitchers!$A:$A,0))="R"),AND($D79=1,INDEX([1]Pitchers!$Q:$Q,MATCH($A79,[1]Pitchers!$A:$A,0))="S")),1,IF($D79=0,0.83+(1-INDEX([1]Pitchers!$BE:$BE,MATCH($A79,[1]Pitchers!$A:$A,0)))/8,1/(0.83+(1-INDEX([1]Pitchers!$BE:$BE,MATCH($A79,[1]Pitchers!$A:$A,0)))/8))))</f>
        <v>0.24489985220090782</v>
      </c>
      <c r="P79" s="97">
        <f>IF($D79&gt;1,O79+(LOOKUP(ROUNDDOWN($M79+RIGHT(P$4,4)*1-2016,0),Age!$A:$A,Age!$C:$C)*(1-($M79+RIGHT(P$4,4)*1-2016-ROUNDDOWN($M79+RIGHT(P$4,4)*1-2016,0)))+LOOKUP(ROUNDUP($M79+RIGHT(P$4,4)*1-2016,0),Age!$A:$A,Age!$C:$C)*(($M79+RIGHT(P$4,4)*1-2016-ROUNDDOWN($M79+RIGHT(P$4,4)*1-2016,0))))*IF($M79+RIGHT(P$4,4)*1-2016&gt;27,1,INDEX([1]Hitters!$BG:$BG,MATCH($A79,[1]Hitters!$A:$A,0))),O79*(1-(1-(LOOKUP(ROUNDDOWN($M79+RIGHT(P$4,4)*1-2016,0),Age!$A:$A,Age!$L:$L)*(1-($M79+RIGHT(P$4,4)*1-2016-ROUNDDOWN($M79+RIGHT(P$4,4)*1-2016,0)))+LOOKUP(ROUNDUP($M79+RIGHT(P$4,4)*1-2016,0),Age!$A:$A,Age!$L:$L)*(($M79+RIGHT(P$4,4)*1-2016-ROUNDDOWN($M79+RIGHT(P$4,4)*1-2016,0)))))*IF($M79+RIGHT(P$4,4)*1-2016&gt;27,1,INDEX([1]Pitchers!$BE:$BE,MATCH($A79,[1]Pitchers!$A:$A,0)))))</f>
        <v>0.23843735220090781</v>
      </c>
      <c r="Q79" s="97">
        <f>IF($D79&gt;1,P79+(LOOKUP(ROUNDDOWN($M79+RIGHT(Q$4,4)*1-2016,0),Age!$A:$A,Age!$C:$C)*(1-($M79+RIGHT(Q$4,4)*1-2016-ROUNDDOWN($M79+RIGHT(Q$4,4)*1-2016,0)))+LOOKUP(ROUNDUP($M79+RIGHT(Q$4,4)*1-2016,0),Age!$A:$A,Age!$C:$C)*(($M79+RIGHT(Q$4,4)*1-2016-ROUNDDOWN($M79+RIGHT(Q$4,4)*1-2016,0))))*IF($M79+RIGHT(Q$4,4)*1-2016&gt;27,1,INDEX([1]Hitters!$BG:$BG,MATCH($A79,[1]Hitters!$A:$A,0))),P79*(1-(1-(LOOKUP(ROUNDDOWN($M79+RIGHT(Q$4,4)*1-2016,0),Age!$A:$A,Age!$L:$L)*(1-($M79+RIGHT(Q$4,4)*1-2016-ROUNDDOWN($M79+RIGHT(Q$4,4)*1-2016,0)))+LOOKUP(ROUNDUP($M79+RIGHT(Q$4,4)*1-2016,0),Age!$A:$A,Age!$L:$L)*(($M79+RIGHT(Q$4,4)*1-2016-ROUNDDOWN($M79+RIGHT(Q$4,4)*1-2016,0)))))*IF($M79+RIGHT(Q$4,4)*1-2016&gt;27,1,INDEX([1]Pitchers!$BE:$BE,MATCH($A79,[1]Pitchers!$A:$A,0)))))</f>
        <v>0.23087485220090781</v>
      </c>
      <c r="R79" s="97">
        <f>IF($D79&gt;1,Q79+(LOOKUP(ROUNDDOWN($M79+RIGHT(R$4,4)*1-2016,0),Age!$A:$A,Age!$C:$C)*(1-($M79+RIGHT(R$4,4)*1-2016-ROUNDDOWN($M79+RIGHT(R$4,4)*1-2016,0)))+LOOKUP(ROUNDUP($M79+RIGHT(R$4,4)*1-2016,0),Age!$A:$A,Age!$C:$C)*(($M79+RIGHT(R$4,4)*1-2016-ROUNDDOWN($M79+RIGHT(R$4,4)*1-2016,0))))*IF($M79+RIGHT(R$4,4)*1-2016&gt;27,1,INDEX([1]Hitters!$BG:$BG,MATCH($A79,[1]Hitters!$A:$A,0))),Q79*(1-(1-(LOOKUP(ROUNDDOWN($M79+RIGHT(R$4,4)*1-2016,0),Age!$A:$A,Age!$L:$L)*(1-($M79+RIGHT(R$4,4)*1-2016-ROUNDDOWN($M79+RIGHT(R$4,4)*1-2016,0)))+LOOKUP(ROUNDUP($M79+RIGHT(R$4,4)*1-2016,0),Age!$A:$A,Age!$L:$L)*(($M79+RIGHT(R$4,4)*1-2016-ROUNDDOWN($M79+RIGHT(R$4,4)*1-2016,0)))))*IF($M79+RIGHT(R$4,4)*1-2016&gt;27,1,INDEX([1]Pitchers!$BE:$BE,MATCH($A79,[1]Pitchers!$A:$A,0)))))</f>
        <v>0.22221235220090782</v>
      </c>
      <c r="S79" s="97">
        <f>IF($D79&gt;1,R79+(LOOKUP(ROUNDDOWN($M79+RIGHT(S$4,4)*1-2016,0),Age!$A:$A,Age!$C:$C)*(1-($M79+RIGHT(S$4,4)*1-2016-ROUNDDOWN($M79+RIGHT(S$4,4)*1-2016,0)))+LOOKUP(ROUNDUP($M79+RIGHT(S$4,4)*1-2016,0),Age!$A:$A,Age!$C:$C)*(($M79+RIGHT(S$4,4)*1-2016-ROUNDDOWN($M79+RIGHT(S$4,4)*1-2016,0))))*IF($M79+RIGHT(S$4,4)*1-2016&gt;27,1,INDEX([1]Hitters!$BG:$BG,MATCH($A79,[1]Hitters!$A:$A,0))),R79*(1-(1-(LOOKUP(ROUNDDOWN($M79+RIGHT(S$4,4)*1-2016,0),Age!$A:$A,Age!$L:$L)*(1-($M79+RIGHT(S$4,4)*1-2016-ROUNDDOWN($M79+RIGHT(S$4,4)*1-2016,0)))+LOOKUP(ROUNDUP($M79+RIGHT(S$4,4)*1-2016,0),Age!$A:$A,Age!$L:$L)*(($M79+RIGHT(S$4,4)*1-2016-ROUNDDOWN($M79+RIGHT(S$4,4)*1-2016,0)))))*IF($M79+RIGHT(S$4,4)*1-2016&gt;27,1,INDEX([1]Pitchers!$BE:$BE,MATCH($A79,[1]Pitchers!$A:$A,0)))))</f>
        <v>0.21341235220090782</v>
      </c>
      <c r="T79" s="97">
        <f>IF($D79&gt;1,S79+(LOOKUP(ROUNDDOWN($M79+RIGHT(T$4,4)*1-2016,0),Age!$A:$A,Age!$C:$C)*(1-($M79+RIGHT(T$4,4)*1-2016-ROUNDDOWN($M79+RIGHT(T$4,4)*1-2016,0)))+LOOKUP(ROUNDUP($M79+RIGHT(T$4,4)*1-2016,0),Age!$A:$A,Age!$C:$C)*(($M79+RIGHT(T$4,4)*1-2016-ROUNDDOWN($M79+RIGHT(T$4,4)*1-2016,0))))*IF($M79+RIGHT(T$4,4)*1-2016&gt;27,1,INDEX([1]Hitters!$BG:$BG,MATCH($A79,[1]Hitters!$A:$A,0))),S79*(1-(1-(LOOKUP(ROUNDDOWN($M79+RIGHT(T$4,4)*1-2016,0),Age!$A:$A,Age!$L:$L)*(1-($M79+RIGHT(T$4,4)*1-2016-ROUNDDOWN($M79+RIGHT(T$4,4)*1-2016,0)))+LOOKUP(ROUNDUP($M79+RIGHT(T$4,4)*1-2016,0),Age!$A:$A,Age!$L:$L)*(($M79+RIGHT(T$4,4)*1-2016-ROUNDDOWN($M79+RIGHT(T$4,4)*1-2016,0)))))*IF($M79+RIGHT(T$4,4)*1-2016&gt;27,1,INDEX([1]Pitchers!$BE:$BE,MATCH($A79,[1]Pitchers!$A:$A,0)))))</f>
        <v>0.20461235220090782</v>
      </c>
      <c r="U79" s="97">
        <f>IF($D79&gt;1,T79+(LOOKUP(ROUNDDOWN($M79+RIGHT(U$4,4)*1-2016,0),Age!$A:$A,Age!$C:$C)*(1-($M79+RIGHT(U$4,4)*1-2016-ROUNDDOWN($M79+RIGHT(U$4,4)*1-2016,0)))+LOOKUP(ROUNDUP($M79+RIGHT(U$4,4)*1-2016,0),Age!$A:$A,Age!$C:$C)*(($M79+RIGHT(U$4,4)*1-2016-ROUNDDOWN($M79+RIGHT(U$4,4)*1-2016,0))))*IF($M79+RIGHT(U$4,4)*1-2016&gt;27,1,INDEX([1]Hitters!$BG:$BG,MATCH($A79,[1]Hitters!$A:$A,0))),T79*(1-(1-(LOOKUP(ROUNDDOWN($M79+RIGHT(U$4,4)*1-2016,0),Age!$A:$A,Age!$L:$L)*(1-($M79+RIGHT(U$4,4)*1-2016-ROUNDDOWN($M79+RIGHT(U$4,4)*1-2016,0)))+LOOKUP(ROUNDUP($M79+RIGHT(U$4,4)*1-2016,0),Age!$A:$A,Age!$L:$L)*(($M79+RIGHT(U$4,4)*1-2016-ROUNDDOWN($M79+RIGHT(U$4,4)*1-2016,0)))))*IF($M79+RIGHT(U$4,4)*1-2016&gt;27,1,INDEX([1]Pitchers!$BE:$BE,MATCH($A79,[1]Pitchers!$A:$A,0)))))</f>
        <v>0.19581235220090781</v>
      </c>
      <c r="V79" s="97">
        <f>IF($D79&gt;1,U79+(LOOKUP(ROUNDDOWN($M79+RIGHT(V$4,4)*1-2016,0),Age!$A:$A,Age!$C:$C)*(1-($M79+RIGHT(V$4,4)*1-2016-ROUNDDOWN($M79+RIGHT(V$4,4)*1-2016,0)))+LOOKUP(ROUNDUP($M79+RIGHT(V$4,4)*1-2016,0),Age!$A:$A,Age!$C:$C)*(($M79+RIGHT(V$4,4)*1-2016-ROUNDDOWN($M79+RIGHT(V$4,4)*1-2016,0))))*IF($M79+RIGHT(V$4,4)*1-2016&gt;27,1,INDEX([1]Hitters!$BG:$BG,MATCH($A79,[1]Hitters!$A:$A,0))),U79*(1-(1-(LOOKUP(ROUNDDOWN($M79+RIGHT(V$4,4)*1-2016,0),Age!$A:$A,Age!$L:$L)*(1-($M79+RIGHT(V$4,4)*1-2016-ROUNDDOWN($M79+RIGHT(V$4,4)*1-2016,0)))+LOOKUP(ROUNDUP($M79+RIGHT(V$4,4)*1-2016,0),Age!$A:$A,Age!$L:$L)*(($M79+RIGHT(V$4,4)*1-2016-ROUNDDOWN($M79+RIGHT(V$4,4)*1-2016,0)))))*IF($M79+RIGHT(V$4,4)*1-2016&gt;27,1,INDEX([1]Pitchers!$BE:$BE,MATCH($A79,[1]Pitchers!$A:$A,0)))))</f>
        <v>0.18701235220090781</v>
      </c>
      <c r="W79" s="97">
        <f>IF($D79&gt;1,V79+(LOOKUP(ROUNDDOWN($M79+RIGHT(W$4,4)*1-2016,0),Age!$A:$A,Age!$C:$C)*(1-($M79+RIGHT(W$4,4)*1-2016-ROUNDDOWN($M79+RIGHT(W$4,4)*1-2016,0)))+LOOKUP(ROUNDUP($M79+RIGHT(W$4,4)*1-2016,0),Age!$A:$A,Age!$C:$C)*(($M79+RIGHT(W$4,4)*1-2016-ROUNDDOWN($M79+RIGHT(W$4,4)*1-2016,0))))*IF($M79+RIGHT(W$4,4)*1-2016&gt;27,1,INDEX([1]Hitters!$BG:$BG,MATCH($A79,[1]Hitters!$A:$A,0))),V79*(1-(1-(LOOKUP(ROUNDDOWN($M79+RIGHT(W$4,4)*1-2016,0),Age!$A:$A,Age!$L:$L)*(1-($M79+RIGHT(W$4,4)*1-2016-ROUNDDOWN($M79+RIGHT(W$4,4)*1-2016,0)))+LOOKUP(ROUNDUP($M79+RIGHT(W$4,4)*1-2016,0),Age!$A:$A,Age!$L:$L)*(($M79+RIGHT(W$4,4)*1-2016-ROUNDDOWN($M79+RIGHT(W$4,4)*1-2016,0)))))*IF($M79+RIGHT(W$4,4)*1-2016&gt;27,1,INDEX([1]Pitchers!$BE:$BE,MATCH($A79,[1]Pitchers!$A:$A,0)))))</f>
        <v>0.17821235220090781</v>
      </c>
      <c r="X79" s="97">
        <f>IF($D79&gt;1,W79+(LOOKUP(ROUNDDOWN($M79+RIGHT(X$4,4)*1-2016,0),Age!$A:$A,Age!$C:$C)*(1-($M79+RIGHT(X$4,4)*1-2016-ROUNDDOWN($M79+RIGHT(X$4,4)*1-2016,0)))+LOOKUP(ROUNDUP($M79+RIGHT(X$4,4)*1-2016,0),Age!$A:$A,Age!$C:$C)*(($M79+RIGHT(X$4,4)*1-2016-ROUNDDOWN($M79+RIGHT(X$4,4)*1-2016,0))))*IF($M79+RIGHT(X$4,4)*1-2016&gt;27,1,INDEX([1]Hitters!$BG:$BG,MATCH($A79,[1]Hitters!$A:$A,0))),W79*(1-(1-(LOOKUP(ROUNDDOWN($M79+RIGHT(X$4,4)*1-2016,0),Age!$A:$A,Age!$L:$L)*(1-($M79+RIGHT(X$4,4)*1-2016-ROUNDDOWN($M79+RIGHT(X$4,4)*1-2016,0)))+LOOKUP(ROUNDUP($M79+RIGHT(X$4,4)*1-2016,0),Age!$A:$A,Age!$L:$L)*(($M79+RIGHT(X$4,4)*1-2016-ROUNDDOWN($M79+RIGHT(X$4,4)*1-2016,0)))))*IF($M79+RIGHT(X$4,4)*1-2016&gt;27,1,INDEX([1]Pitchers!$BE:$BE,MATCH($A79,[1]Pitchers!$A:$A,0)))))</f>
        <v>0.16941235220090781</v>
      </c>
      <c r="Y79" s="97">
        <f>IF($D79&gt;1,X79+(LOOKUP(ROUNDDOWN($M79+RIGHT(Y$4,4)*1-2016,0),Age!$A:$A,Age!$C:$C)*(1-($M79+RIGHT(Y$4,4)*1-2016-ROUNDDOWN($M79+RIGHT(Y$4,4)*1-2016,0)))+LOOKUP(ROUNDUP($M79+RIGHT(Y$4,4)*1-2016,0),Age!$A:$A,Age!$C:$C)*(($M79+RIGHT(Y$4,4)*1-2016-ROUNDDOWN($M79+RIGHT(Y$4,4)*1-2016,0))))*IF($M79+RIGHT(Y$4,4)*1-2016&gt;27,1,INDEX([1]Hitters!$BG:$BG,MATCH($A79,[1]Hitters!$A:$A,0))),X79*(1-(1-(LOOKUP(ROUNDDOWN($M79+RIGHT(Y$4,4)*1-2016,0),Age!$A:$A,Age!$L:$L)*(1-($M79+RIGHT(Y$4,4)*1-2016-ROUNDDOWN($M79+RIGHT(Y$4,4)*1-2016,0)))+LOOKUP(ROUNDUP($M79+RIGHT(Y$4,4)*1-2016,0),Age!$A:$A,Age!$L:$L)*(($M79+RIGHT(Y$4,4)*1-2016-ROUNDDOWN($M79+RIGHT(Y$4,4)*1-2016,0)))))*IF($M79+RIGHT(Y$4,4)*1-2016&gt;27,1,INDEX([1]Pitchers!$BE:$BE,MATCH($A79,[1]Pitchers!$A:$A,0)))))</f>
        <v>0.1606123522009078</v>
      </c>
      <c r="Z79" s="97">
        <f>IF($D79&gt;1,Y79+(LOOKUP(ROUNDDOWN($M79+RIGHT(Z$4,4)*1-2016,0),Age!$A:$A,Age!$C:$C)*(1-($M79+RIGHT(Z$4,4)*1-2016-ROUNDDOWN($M79+RIGHT(Z$4,4)*1-2016,0)))+LOOKUP(ROUNDUP($M79+RIGHT(Z$4,4)*1-2016,0),Age!$A:$A,Age!$C:$C)*(($M79+RIGHT(Z$4,4)*1-2016-ROUNDDOWN($M79+RIGHT(Z$4,4)*1-2016,0))))*IF($M79+RIGHT(Z$4,4)*1-2016&gt;27,1,INDEX([1]Hitters!$BG:$BG,MATCH($A79,[1]Hitters!$A:$A,0))),Y79*(1-(1-(LOOKUP(ROUNDDOWN($M79+RIGHT(Z$4,4)*1-2016,0),Age!$A:$A,Age!$L:$L)*(1-($M79+RIGHT(Z$4,4)*1-2016-ROUNDDOWN($M79+RIGHT(Z$4,4)*1-2016,0)))+LOOKUP(ROUNDUP($M79+RIGHT(Z$4,4)*1-2016,0),Age!$A:$A,Age!$L:$L)*(($M79+RIGHT(Z$4,4)*1-2016-ROUNDDOWN($M79+RIGHT(Z$4,4)*1-2016,0)))))*IF($M79+RIGHT(Z$4,4)*1-2016&gt;27,1,INDEX([1]Pitchers!$BE:$BE,MATCH($A79,[1]Pitchers!$A:$A,0)))))</f>
        <v>0.1518123522009078</v>
      </c>
      <c r="AA79" s="96">
        <f>IF($D79=0,0,IF($D79=1,INDEX([1]Pitchers!$FK:$FK,MATCH($A79,[1]Pitchers!$A:$A,0)),MAX(-16,IF($D79=10,-16,IF($D79&lt;2,0,INDEX([1]Hitters!$AZ:$AZ,MATCH($A79,[1]Hitters!$A:$A,0)))))))</f>
        <v>-10.271579444248008</v>
      </c>
      <c r="AB79" s="96">
        <f>IF($D79=0,0,IF($D79=1,INDEX([1]Pitchers!$FK:$FK,MATCH($A79,[1]Pitchers!$A:$A,0)),MAX(-16,IF($D79=2,AA79-MIN(0.75,0.25*(RIGHT(AB$4,4)*1-(RIGHT($AD$4,4)*1)+0.25)*(1-MIN(0.75,INDEX([1]Hitters!$CF:$CF,MATCH($A79,[1]Hitters!$A:$A,0)))/0.75*1)+INDEX([1]Hitters!$CF:$CF,MATCH($A79,[1]Hitters!$A:$A,0)))/0.75*1,IF($D79&gt;6,(AA79-MIN(0.75,0.25*(RIGHT(AB$4,4)*1-(RIGHT($AD$4,4)*1)+0.25)*(1-MIN(0.75,INDEX([1]Hitters!$CF:$CF,MATCH($A79,[1]Hitters!$A:$A,0)))/0.75*1)+INDEX([1]Hitters!$CF:$CF,MATCH($A79,[1]Hitters!$A:$A,0)))/0.75*($M79+RIGHT(AB$4,4)*1-RIGHT($AA$4,4)*1+10)*0.05),IF($D79=3,(AA79-MIN(0.75,0.25*(RIGHT(AB$4,4)*1-(RIGHT($AD$4,4)*1)+0.25)*(1-MIN(0.75,INDEX([1]Hitters!$CF:$CF,MATCH($A79,[1]Hitters!$A:$A,0)))/0.75*1)+INDEX([1]Hitters!$CF:$CF,MATCH($A79,[1]Hitters!$A:$A,0)))/0.75*($M79+RIGHT(AB$4,4)*1-RIGHT($AA$4,4)*1-27)*0.1),(AA79-MIN(0.75,0.25*(RIGHT(AB$4,4)*1-(RIGHT($AD$4,4)*1)+0.25)*(1-MIN(0.75,INDEX([1]Hitters!$CF:$CF,MATCH($A79,[1]Hitters!$A:$A,0)))/0.75*1)+INDEX([1]Hitters!$CF:$CF,MATCH($A79,[1]Hitters!$A:$A,0)))/0.75*($M79+RIGHT(AB$4,4)*1-RIGHT($AA$4,4)*1-20)*0.094)))))))</f>
        <v>-10.959079444248008</v>
      </c>
      <c r="AC79" s="96">
        <f>IF($D79=0,0,IF($D79=1,INDEX([1]Pitchers!$FK:$FK,MATCH($A79,[1]Pitchers!$A:$A,0)),MAX(-16,IF($D79=2,AB79-MIN(0.75,0.25*(RIGHT(AC$4,4)*1-(RIGHT($AD$4,4)*1)+0.25)*(1-MIN(0.75,INDEX([1]Hitters!$CF:$CF,MATCH($A79,[1]Hitters!$A:$A,0)))/0.75*1)+INDEX([1]Hitters!$CF:$CF,MATCH($A79,[1]Hitters!$A:$A,0)))/0.75*1,IF($D79&gt;6,(AB79-MIN(0.75,0.25*(RIGHT(AC$4,4)*1-(RIGHT($AD$4,4)*1)+0.25)*(1-MIN(0.75,INDEX([1]Hitters!$CF:$CF,MATCH($A79,[1]Hitters!$A:$A,0)))/0.75*1)+INDEX([1]Hitters!$CF:$CF,MATCH($A79,[1]Hitters!$A:$A,0)))/0.75*($M79+RIGHT(AC$4,4)*1-RIGHT($AA$4,4)*1+10)*0.05),IF($D79=3,(AB79-MIN(0.75,0.25*(RIGHT(AC$4,4)*1-(RIGHT($AD$4,4)*1)+0.25)*(1-MIN(0.75,INDEX([1]Hitters!$CF:$CF,MATCH($A79,[1]Hitters!$A:$A,0)))/0.75*1)+INDEX([1]Hitters!$CF:$CF,MATCH($A79,[1]Hitters!$A:$A,0)))/0.75*($M79+RIGHT(AC$4,4)*1-RIGHT($AA$4,4)*1-27)*0.1),(AB79-MIN(0.75,0.25*(RIGHT(AC$4,4)*1-(RIGHT($AD$4,4)*1)+0.25)*(1-MIN(0.75,INDEX([1]Hitters!$CF:$CF,MATCH($A79,[1]Hitters!$A:$A,0)))/0.75*1)+INDEX([1]Hitters!$CF:$CF,MATCH($A79,[1]Hitters!$A:$A,0)))/0.75*($M79+RIGHT(AC$4,4)*1-RIGHT($AA$4,4)*1-20)*0.094)))))))</f>
        <v>-11.746579444248008</v>
      </c>
      <c r="AD79" s="96">
        <f>IF($D79=0,0,IF($D79=1,INDEX([1]Pitchers!$FK:$FK,MATCH($A79,[1]Pitchers!$A:$A,0)),MAX(-16,IF($D79=2,AC79-MIN(0.75,0.25*(RIGHT(AD$4,4)*1-(RIGHT($AD$4,4)*1)+0.25)*(1-MIN(0.75,INDEX([1]Hitters!$CF:$CF,MATCH($A79,[1]Hitters!$A:$A,0)))/0.75*1)+INDEX([1]Hitters!$CF:$CF,MATCH($A79,[1]Hitters!$A:$A,0)))/0.75*1,IF($D79&gt;6,(AC79-MIN(0.75,0.25*(RIGHT(AD$4,4)*1-(RIGHT($AD$4,4)*1)+0.25)*(1-MIN(0.75,INDEX([1]Hitters!$CF:$CF,MATCH($A79,[1]Hitters!$A:$A,0)))/0.75*1)+INDEX([1]Hitters!$CF:$CF,MATCH($A79,[1]Hitters!$A:$A,0)))/0.75*($M79+RIGHT(AD$4,4)*1-RIGHT($AA$4,4)*1+10)*0.05),IF($D79=3,(AC79-MIN(0.75,0.25*(RIGHT(AD$4,4)*1-(RIGHT($AD$4,4)*1)+0.25)*(1-MIN(0.75,INDEX([1]Hitters!$CF:$CF,MATCH($A79,[1]Hitters!$A:$A,0)))/0.75*1)+INDEX([1]Hitters!$CF:$CF,MATCH($A79,[1]Hitters!$A:$A,0)))/0.75*($M79+RIGHT(AD$4,4)*1-RIGHT($AA$4,4)*1-27)*0.1),(AC79-MIN(0.75,0.25*(RIGHT(AD$4,4)*1-(RIGHT($AD$4,4)*1)+0.25)*(1-MIN(0.75,INDEX([1]Hitters!$CF:$CF,MATCH($A79,[1]Hitters!$A:$A,0)))/0.75*1)+INDEX([1]Hitters!$CF:$CF,MATCH($A79,[1]Hitters!$A:$A,0)))/0.75*($M79+RIGHT(AD$4,4)*1-RIGHT($AA$4,4)*1-20)*0.094)))))))</f>
        <v>-12.634079444248007</v>
      </c>
      <c r="AE79" s="96">
        <f>IF($D79=0,0,IF($D79=1,INDEX([1]Pitchers!$FK:$FK,MATCH($A79,[1]Pitchers!$A:$A,0)),MAX(-16,IF($D79=2,AD79-MIN(0.75,0.25*(RIGHT(AE$4,4)*1-(RIGHT($AD$4,4)*1)+0.25)*(1-MIN(0.75,INDEX([1]Hitters!$CF:$CF,MATCH($A79,[1]Hitters!$A:$A,0)))/0.75*1)+INDEX([1]Hitters!$CF:$CF,MATCH($A79,[1]Hitters!$A:$A,0)))/0.75*1,IF($D79&gt;6,(AD79-MIN(0.75,0.25*(RIGHT(AE$4,4)*1-(RIGHT($AD$4,4)*1)+0.25)*(1-MIN(0.75,INDEX([1]Hitters!$CF:$CF,MATCH($A79,[1]Hitters!$A:$A,0)))/0.75*1)+INDEX([1]Hitters!$CF:$CF,MATCH($A79,[1]Hitters!$A:$A,0)))/0.75*($M79+RIGHT(AE$4,4)*1-RIGHT($AA$4,4)*1+10)*0.05),IF($D79=3,(AD79-MIN(0.75,0.25*(RIGHT(AE$4,4)*1-(RIGHT($AD$4,4)*1)+0.25)*(1-MIN(0.75,INDEX([1]Hitters!$CF:$CF,MATCH($A79,[1]Hitters!$A:$A,0)))/0.75*1)+INDEX([1]Hitters!$CF:$CF,MATCH($A79,[1]Hitters!$A:$A,0)))/0.75*($M79+RIGHT(AE$4,4)*1-RIGHT($AA$4,4)*1-27)*0.1),(AD79-MIN(0.75,0.25*(RIGHT(AE$4,4)*1-(RIGHT($AD$4,4)*1)+0.25)*(1-MIN(0.75,INDEX([1]Hitters!$CF:$CF,MATCH($A79,[1]Hitters!$A:$A,0)))/0.75*1)+INDEX([1]Hitters!$CF:$CF,MATCH($A79,[1]Hitters!$A:$A,0)))/0.75*($M79+RIGHT(AE$4,4)*1-RIGHT($AA$4,4)*1-20)*0.094)))))))</f>
        <v>-13.621579444248008</v>
      </c>
      <c r="AF79" s="96">
        <f>IF($D79=0,0,IF($D79=1,INDEX([1]Pitchers!$FK:$FK,MATCH($A79,[1]Pitchers!$A:$A,0)),MAX(-16,IF($D79=2,AE79-MIN(0.75,0.25*(RIGHT(AF$4,4)*1-(RIGHT($AD$4,4)*1)+0.25)*(1-MIN(0.75,INDEX([1]Hitters!$CF:$CF,MATCH($A79,[1]Hitters!$A:$A,0)))/0.75*1)+INDEX([1]Hitters!$CF:$CF,MATCH($A79,[1]Hitters!$A:$A,0)))/0.75*1,IF($D79&gt;6,(AE79-MIN(0.75,0.25*(RIGHT(AF$4,4)*1-(RIGHT($AD$4,4)*1)+0.25)*(1-MIN(0.75,INDEX([1]Hitters!$CF:$CF,MATCH($A79,[1]Hitters!$A:$A,0)))/0.75*1)+INDEX([1]Hitters!$CF:$CF,MATCH($A79,[1]Hitters!$A:$A,0)))/0.75*($M79+RIGHT(AF$4,4)*1-RIGHT($AA$4,4)*1+10)*0.05),IF($D79=3,(AE79-MIN(0.75,0.25*(RIGHT(AF$4,4)*1-(RIGHT($AD$4,4)*1)+0.25)*(1-MIN(0.75,INDEX([1]Hitters!$CF:$CF,MATCH($A79,[1]Hitters!$A:$A,0)))/0.75*1)+INDEX([1]Hitters!$CF:$CF,MATCH($A79,[1]Hitters!$A:$A,0)))/0.75*($M79+RIGHT(AF$4,4)*1-RIGHT($AA$4,4)*1-27)*0.1),(AE79-MIN(0.75,0.25*(RIGHT(AF$4,4)*1-(RIGHT($AD$4,4)*1)+0.25)*(1-MIN(0.75,INDEX([1]Hitters!$CF:$CF,MATCH($A79,[1]Hitters!$A:$A,0)))/0.75*1)+INDEX([1]Hitters!$CF:$CF,MATCH($A79,[1]Hitters!$A:$A,0)))/0.75*($M79+RIGHT(AF$4,4)*1-RIGHT($AA$4,4)*1-20)*0.094)))))))</f>
        <v>-14.709079444248008</v>
      </c>
      <c r="AG79" s="96">
        <f>IF($D79=0,0,IF($D79=1,INDEX([1]Pitchers!$FK:$FK,MATCH($A79,[1]Pitchers!$A:$A,0)),MAX(-16,IF($D79=2,AF79-MIN(0.75,0.25*(RIGHT(AG$4,4)*1-(RIGHT($AD$4,4)*1)+0.25)*(1-MIN(0.75,INDEX([1]Hitters!$CF:$CF,MATCH($A79,[1]Hitters!$A:$A,0)))/0.75*1)+INDEX([1]Hitters!$CF:$CF,MATCH($A79,[1]Hitters!$A:$A,0)))/0.75*1,IF($D79&gt;6,(AF79-MIN(0.75,0.25*(RIGHT(AG$4,4)*1-(RIGHT($AD$4,4)*1)+0.25)*(1-MIN(0.75,INDEX([1]Hitters!$CF:$CF,MATCH($A79,[1]Hitters!$A:$A,0)))/0.75*1)+INDEX([1]Hitters!$CF:$CF,MATCH($A79,[1]Hitters!$A:$A,0)))/0.75*($M79+RIGHT(AG$4,4)*1-RIGHT($AA$4,4)*1+10)*0.05),IF($D79=3,(AF79-MIN(0.75,0.25*(RIGHT(AG$4,4)*1-(RIGHT($AD$4,4)*1)+0.25)*(1-MIN(0.75,INDEX([1]Hitters!$CF:$CF,MATCH($A79,[1]Hitters!$A:$A,0)))/0.75*1)+INDEX([1]Hitters!$CF:$CF,MATCH($A79,[1]Hitters!$A:$A,0)))/0.75*($M79+RIGHT(AG$4,4)*1-RIGHT($AA$4,4)*1-27)*0.1),(AF79-MIN(0.75,0.25*(RIGHT(AG$4,4)*1-(RIGHT($AD$4,4)*1)+0.25)*(1-MIN(0.75,INDEX([1]Hitters!$CF:$CF,MATCH($A79,[1]Hitters!$A:$A,0)))/0.75*1)+INDEX([1]Hitters!$CF:$CF,MATCH($A79,[1]Hitters!$A:$A,0)))/0.75*($M79+RIGHT(AG$4,4)*1-RIGHT($AA$4,4)*1-20)*0.094)))))))</f>
        <v>-15.896579444248008</v>
      </c>
      <c r="AH79" s="96">
        <f>IF($D79=0,0,IF($D79=1,INDEX([1]Pitchers!$FK:$FK,MATCH($A79,[1]Pitchers!$A:$A,0)),MAX(-16,IF($D79=2,AG79-MIN(0.75,0.25*(RIGHT(AH$4,4)*1-(RIGHT($AD$4,4)*1)+0.25)*(1-MIN(0.75,INDEX([1]Hitters!$CF:$CF,MATCH($A79,[1]Hitters!$A:$A,0)))/0.75*1)+INDEX([1]Hitters!$CF:$CF,MATCH($A79,[1]Hitters!$A:$A,0)))/0.75*1,IF($D79&gt;6,(AG79-MIN(0.75,0.25*(RIGHT(AH$4,4)*1-(RIGHT($AD$4,4)*1)+0.25)*(1-MIN(0.75,INDEX([1]Hitters!$CF:$CF,MATCH($A79,[1]Hitters!$A:$A,0)))/0.75*1)+INDEX([1]Hitters!$CF:$CF,MATCH($A79,[1]Hitters!$A:$A,0)))/0.75*($M79+RIGHT(AH$4,4)*1-RIGHT($AA$4,4)*1+10)*0.05),IF($D79=3,(AG79-MIN(0.75,0.25*(RIGHT(AH$4,4)*1-(RIGHT($AD$4,4)*1)+0.25)*(1-MIN(0.75,INDEX([1]Hitters!$CF:$CF,MATCH($A79,[1]Hitters!$A:$A,0)))/0.75*1)+INDEX([1]Hitters!$CF:$CF,MATCH($A79,[1]Hitters!$A:$A,0)))/0.75*($M79+RIGHT(AH$4,4)*1-RIGHT($AA$4,4)*1-27)*0.1),(AG79-MIN(0.75,0.25*(RIGHT(AH$4,4)*1-(RIGHT($AD$4,4)*1)+0.25)*(1-MIN(0.75,INDEX([1]Hitters!$CF:$CF,MATCH($A79,[1]Hitters!$A:$A,0)))/0.75*1)+INDEX([1]Hitters!$CF:$CF,MATCH($A79,[1]Hitters!$A:$A,0)))/0.75*($M79+RIGHT(AH$4,4)*1-RIGHT($AA$4,4)*1-20)*0.094)))))))</f>
        <v>-16</v>
      </c>
      <c r="AI79" s="96">
        <f>IF($D79=0,0,IF($D79=1,INDEX([1]Pitchers!$FK:$FK,MATCH($A79,[1]Pitchers!$A:$A,0)),MAX(-16,IF($D79=2,AH79-MIN(0.75,0.25*(RIGHT(AI$4,4)*1-(RIGHT($AD$4,4)*1)+0.25)*(1-MIN(0.75,INDEX([1]Hitters!$CF:$CF,MATCH($A79,[1]Hitters!$A:$A,0)))/0.75*1)+INDEX([1]Hitters!$CF:$CF,MATCH($A79,[1]Hitters!$A:$A,0)))/0.75*1,IF($D79&gt;6,(AH79-MIN(0.75,0.25*(RIGHT(AI$4,4)*1-(RIGHT($AD$4,4)*1)+0.25)*(1-MIN(0.75,INDEX([1]Hitters!$CF:$CF,MATCH($A79,[1]Hitters!$A:$A,0)))/0.75*1)+INDEX([1]Hitters!$CF:$CF,MATCH($A79,[1]Hitters!$A:$A,0)))/0.75*($M79+RIGHT(AI$4,4)*1-RIGHT($AA$4,4)*1+10)*0.05),IF($D79=3,(AH79-MIN(0.75,0.25*(RIGHT(AI$4,4)*1-(RIGHT($AD$4,4)*1)+0.25)*(1-MIN(0.75,INDEX([1]Hitters!$CF:$CF,MATCH($A79,[1]Hitters!$A:$A,0)))/0.75*1)+INDEX([1]Hitters!$CF:$CF,MATCH($A79,[1]Hitters!$A:$A,0)))/0.75*($M79+RIGHT(AI$4,4)*1-RIGHT($AA$4,4)*1-27)*0.1),(AH79-MIN(0.75,0.25*(RIGHT(AI$4,4)*1-(RIGHT($AD$4,4)*1)+0.25)*(1-MIN(0.75,INDEX([1]Hitters!$CF:$CF,MATCH($A79,[1]Hitters!$A:$A,0)))/0.75*1)+INDEX([1]Hitters!$CF:$CF,MATCH($A79,[1]Hitters!$A:$A,0)))/0.75*($M79+RIGHT(AI$4,4)*1-RIGHT($AA$4,4)*1-20)*0.094)))))))</f>
        <v>-16</v>
      </c>
      <c r="AJ79" s="96">
        <f>IF($D79=0,0,IF($D79=1,INDEX([1]Pitchers!$FK:$FK,MATCH($A79,[1]Pitchers!$A:$A,0)),MAX(-16,IF($D79=2,AI79-MIN(0.75,0.25*(RIGHT(AJ$4,4)*1-(RIGHT($AD$4,4)*1)+0.25)*(1-MIN(0.75,INDEX([1]Hitters!$CF:$CF,MATCH($A79,[1]Hitters!$A:$A,0)))/0.75*1)+INDEX([1]Hitters!$CF:$CF,MATCH($A79,[1]Hitters!$A:$A,0)))/0.75*1,IF($D79&gt;6,(AI79-MIN(0.75,0.25*(RIGHT(AJ$4,4)*1-(RIGHT($AD$4,4)*1)+0.25)*(1-MIN(0.75,INDEX([1]Hitters!$CF:$CF,MATCH($A79,[1]Hitters!$A:$A,0)))/0.75*1)+INDEX([1]Hitters!$CF:$CF,MATCH($A79,[1]Hitters!$A:$A,0)))/0.75*($M79+RIGHT(AJ$4,4)*1-RIGHT($AA$4,4)*1+10)*0.05),IF($D79=3,(AI79-MIN(0.75,0.25*(RIGHT(AJ$4,4)*1-(RIGHT($AD$4,4)*1)+0.25)*(1-MIN(0.75,INDEX([1]Hitters!$CF:$CF,MATCH($A79,[1]Hitters!$A:$A,0)))/0.75*1)+INDEX([1]Hitters!$CF:$CF,MATCH($A79,[1]Hitters!$A:$A,0)))/0.75*($M79+RIGHT(AJ$4,4)*1-RIGHT($AA$4,4)*1-27)*0.1),(AI79-MIN(0.75,0.25*(RIGHT(AJ$4,4)*1-(RIGHT($AD$4,4)*1)+0.25)*(1-MIN(0.75,INDEX([1]Hitters!$CF:$CF,MATCH($A79,[1]Hitters!$A:$A,0)))/0.75*1)+INDEX([1]Hitters!$CF:$CF,MATCH($A79,[1]Hitters!$A:$A,0)))/0.75*($M79+RIGHT(AJ$4,4)*1-RIGHT($AA$4,4)*1-20)*0.094)))))))</f>
        <v>-16</v>
      </c>
      <c r="AK79" s="96">
        <f>IF($D79=0,0,IF($D79=1,INDEX([1]Pitchers!$FK:$FK,MATCH($A79,[1]Pitchers!$A:$A,0)),MAX(-16,IF($D79=2,AJ79-MIN(0.75,0.25*(RIGHT(AK$4,4)*1-(RIGHT($AD$4,4)*1)+0.25)*(1-MIN(0.75,INDEX([1]Hitters!$CF:$CF,MATCH($A79,[1]Hitters!$A:$A,0)))/0.75*1)+INDEX([1]Hitters!$CF:$CF,MATCH($A79,[1]Hitters!$A:$A,0)))/0.75*1,IF($D79&gt;6,(AJ79-MIN(0.75,0.25*(RIGHT(AK$4,4)*1-(RIGHT($AD$4,4)*1)+0.25)*(1-MIN(0.75,INDEX([1]Hitters!$CF:$CF,MATCH($A79,[1]Hitters!$A:$A,0)))/0.75*1)+INDEX([1]Hitters!$CF:$CF,MATCH($A79,[1]Hitters!$A:$A,0)))/0.75*($M79+RIGHT(AK$4,4)*1-RIGHT($AA$4,4)*1+10)*0.05),IF($D79=3,(AJ79-MIN(0.75,0.25*(RIGHT(AK$4,4)*1-(RIGHT($AD$4,4)*1)+0.25)*(1-MIN(0.75,INDEX([1]Hitters!$CF:$CF,MATCH($A79,[1]Hitters!$A:$A,0)))/0.75*1)+INDEX([1]Hitters!$CF:$CF,MATCH($A79,[1]Hitters!$A:$A,0)))/0.75*($M79+RIGHT(AK$4,4)*1-RIGHT($AA$4,4)*1-27)*0.1),(AJ79-MIN(0.75,0.25*(RIGHT(AK$4,4)*1-(RIGHT($AD$4,4)*1)+0.25)*(1-MIN(0.75,INDEX([1]Hitters!$CF:$CF,MATCH($A79,[1]Hitters!$A:$A,0)))/0.75*1)+INDEX([1]Hitters!$CF:$CF,MATCH($A79,[1]Hitters!$A:$A,0)))/0.75*($M79+RIGHT(AK$4,4)*1-RIGHT($AA$4,4)*1-20)*0.094)))))))</f>
        <v>-16</v>
      </c>
      <c r="AL79" s="96">
        <f>IF($D79=0,0,IF($D79=1,INDEX([1]Pitchers!$FK:$FK,MATCH($A79,[1]Pitchers!$A:$A,0)),MAX(-16,IF($D79=2,AK79-MIN(0.75,0.25*(RIGHT(AL$4,4)*1-(RIGHT($AD$4,4)*1)+0.25)*(1-MIN(0.75,INDEX([1]Hitters!$CF:$CF,MATCH($A79,[1]Hitters!$A:$A,0)))/0.75*1)+INDEX([1]Hitters!$CF:$CF,MATCH($A79,[1]Hitters!$A:$A,0)))/0.75*1,IF($D79&gt;6,(AK79-MIN(0.75,0.25*(RIGHT(AL$4,4)*1-(RIGHT($AD$4,4)*1)+0.25)*(1-MIN(0.75,INDEX([1]Hitters!$CF:$CF,MATCH($A79,[1]Hitters!$A:$A,0)))/0.75*1)+INDEX([1]Hitters!$CF:$CF,MATCH($A79,[1]Hitters!$A:$A,0)))/0.75*($M79+RIGHT(AL$4,4)*1-RIGHT($AA$4,4)*1+10)*0.05),IF($D79=3,(AK79-MIN(0.75,0.25*(RIGHT(AL$4,4)*1-(RIGHT($AD$4,4)*1)+0.25)*(1-MIN(0.75,INDEX([1]Hitters!$CF:$CF,MATCH($A79,[1]Hitters!$A:$A,0)))/0.75*1)+INDEX([1]Hitters!$CF:$CF,MATCH($A79,[1]Hitters!$A:$A,0)))/0.75*($M79+RIGHT(AL$4,4)*1-RIGHT($AA$4,4)*1-27)*0.1),(AK79-MIN(0.75,0.25*(RIGHT(AL$4,4)*1-(RIGHT($AD$4,4)*1)+0.25)*(1-MIN(0.75,INDEX([1]Hitters!$CF:$CF,MATCH($A79,[1]Hitters!$A:$A,0)))/0.75*1)+INDEX([1]Hitters!$CF:$CF,MATCH($A79,[1]Hitters!$A:$A,0)))/0.75*($M79+RIGHT(AL$4,4)*1-RIGHT($AA$4,4)*1-20)*0.094)))))))</f>
        <v>-16</v>
      </c>
      <c r="AM79" s="98">
        <f>MAX(IF($D79=0,20,IF($D79=1,60,150)),MAX(0,IF($D79&gt;1,INDEX([1]Hitters!$ER:$ER,MATCH($A79,[1]Hitters!$A:$A,0))*(0.4+MAX(0,0.6*MIN(1,(IF(O79="",0,(((4.25+(O79-0.263)*4.2)^(((4.25+(O79-0.263)*4.2)+(4.25-AA79*600/600*4.2/600))^0.285))/((4.25+(O79-0.263)*4.2)^(((4.25+(O79-0.263)*4.2)+(4.25-AA79*600/600*4.2/600))^0.285)+(4.25-AA79*600/600*4.2/600)^(((4.25+(O79-0.263)*4.2)+(4.25-AA79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79,[1]Pitchers!$A:$A,0))))*IF($D79&lt;2,(0.4+0.6*MAX(0,MIN(1,IF($D79=0,((4.25)^(((4.25)+(4.25-(4-O79)*4.25/4*1/9))^0.285)/((4.25)^(((4.25)+(4.25-(4-O79)*4.25/4*1/9))^0.285)+(4.25-(4-O79)*4.25/4*1/9)^(((4.25)+(4.25-(4-O79)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79)))/0.5345*0.0009131+0.0104414*(3.74-MIN(3.74,O79)))*50,(((4.25+(AA79-0.263)*0.32*198*MAX(6,198/33)/198)^(((4.25+(AA79-0.263)*0.32*198*MAX(6,198/33)/198)+(4.25-(4-O79)*4.25/4*MAX(6,198/33)/9))^0.285)/((4.25+(AA79-0.263)*0.32*198*MAX(6,198/33)/198)^(((4.25+(AA79-0.263)*0.32*198*MAX(6,198/33)/198)+(4.25-(4-O79)*4.25/4*MAX(6,198/33)/9))^0.285)+(4.25-(4-O79)*4.25/4*MAX(6,198/33)/9)^(((4.25+(AA79-0.263)*0.32*198*MAX(6,198/33)/198)+(4.25-(4-O79)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79=0,50,198)/0.0065))),1))</f>
        <v>191.12912592592593</v>
      </c>
      <c r="AN79" s="98">
        <f t="shared" si="138"/>
        <v>184.92912592592594</v>
      </c>
      <c r="AO79" s="98">
        <f t="shared" si="139"/>
        <v>177.12912592592593</v>
      </c>
      <c r="AP79" s="98">
        <f t="shared" si="140"/>
        <v>167.72912592592593</v>
      </c>
      <c r="AQ79" s="98">
        <f t="shared" si="141"/>
        <v>156.72912592592593</v>
      </c>
      <c r="AR79" s="98">
        <f t="shared" si="142"/>
        <v>150</v>
      </c>
      <c r="AS79" s="98">
        <f t="shared" si="143"/>
        <v>150</v>
      </c>
      <c r="AT79" s="98">
        <f t="shared" si="144"/>
        <v>150</v>
      </c>
      <c r="AU79" s="98">
        <f t="shared" si="145"/>
        <v>150</v>
      </c>
      <c r="AV79" s="98">
        <f t="shared" si="146"/>
        <v>150</v>
      </c>
      <c r="AW79" s="98">
        <f t="shared" si="147"/>
        <v>150</v>
      </c>
      <c r="AX79" s="98">
        <f t="shared" si="148"/>
        <v>150</v>
      </c>
      <c r="AY79" s="96">
        <f t="shared" si="149"/>
        <v>0</v>
      </c>
      <c r="AZ79" s="96">
        <f t="shared" si="150"/>
        <v>2.1</v>
      </c>
      <c r="BA79" s="96">
        <f t="shared" si="151"/>
        <v>0</v>
      </c>
      <c r="BB79" s="96">
        <f t="shared" si="152"/>
        <v>0</v>
      </c>
      <c r="BC79" s="96">
        <f t="shared" si="153"/>
        <v>0</v>
      </c>
      <c r="BD79" s="96">
        <f t="shared" si="154"/>
        <v>0</v>
      </c>
      <c r="BE79" s="96">
        <f t="shared" si="155"/>
        <v>0</v>
      </c>
      <c r="BF79" s="96">
        <f t="shared" si="156"/>
        <v>0</v>
      </c>
      <c r="BG79" s="96">
        <f t="shared" si="157"/>
        <v>0</v>
      </c>
      <c r="BH79" s="96">
        <f t="shared" si="158"/>
        <v>0</v>
      </c>
      <c r="BI79" s="96">
        <f t="shared" si="159"/>
        <v>0</v>
      </c>
      <c r="BJ79" s="96">
        <f t="shared" si="160"/>
        <v>0</v>
      </c>
      <c r="BK79" s="96">
        <f t="shared" si="161"/>
        <v>0</v>
      </c>
      <c r="BL79" s="96">
        <f t="shared" si="162"/>
        <v>0</v>
      </c>
      <c r="BM79" s="129">
        <f t="shared" si="199"/>
        <v>2.6</v>
      </c>
      <c r="BN79" s="129" t="str">
        <f t="shared" si="199"/>
        <v/>
      </c>
      <c r="BO79" s="129" t="str">
        <f t="shared" si="199"/>
        <v/>
      </c>
      <c r="BP79" s="129" t="str">
        <f t="shared" si="199"/>
        <v/>
      </c>
      <c r="BQ79" s="129" t="str">
        <f t="shared" si="199"/>
        <v/>
      </c>
      <c r="BR79" s="129" t="str">
        <f t="shared" si="199"/>
        <v/>
      </c>
      <c r="BS79" s="129" t="str">
        <f t="shared" si="199"/>
        <v/>
      </c>
      <c r="BT79" s="129" t="str">
        <f t="shared" si="199"/>
        <v/>
      </c>
      <c r="BU79" s="129" t="str">
        <f t="shared" si="199"/>
        <v/>
      </c>
      <c r="BV79" s="129" t="str">
        <f t="shared" si="199"/>
        <v/>
      </c>
      <c r="BW79" s="129" t="str">
        <f t="shared" si="199"/>
        <v/>
      </c>
      <c r="BX79" s="129" t="str">
        <f t="shared" si="199"/>
        <v/>
      </c>
      <c r="BY79" s="130">
        <f t="shared" si="163"/>
        <v>0.5</v>
      </c>
      <c r="BZ79" s="130">
        <f t="shared" si="164"/>
        <v>0.5</v>
      </c>
      <c r="CA79" s="130">
        <f t="shared" si="165"/>
        <v>0.5</v>
      </c>
      <c r="CB79" s="130">
        <f t="shared" si="166"/>
        <v>0.5</v>
      </c>
      <c r="CC79" s="130">
        <f t="shared" si="167"/>
        <v>0.5</v>
      </c>
      <c r="CD79" s="130">
        <f t="shared" si="168"/>
        <v>0.5</v>
      </c>
      <c r="CE79" s="130">
        <f t="shared" si="169"/>
        <v>0.5</v>
      </c>
      <c r="CF79" s="130">
        <f t="shared" si="170"/>
        <v>0.5</v>
      </c>
      <c r="CG79" s="130">
        <f t="shared" si="171"/>
        <v>0.5</v>
      </c>
      <c r="CH79" s="130">
        <f t="shared" si="172"/>
        <v>0.5</v>
      </c>
      <c r="CI79" s="130">
        <f t="shared" si="173"/>
        <v>0.5</v>
      </c>
      <c r="CJ79" s="130">
        <f t="shared" si="174"/>
        <v>0.5</v>
      </c>
      <c r="CK79" s="131">
        <f t="shared" si="175"/>
        <v>1</v>
      </c>
      <c r="CL79" s="96">
        <f t="shared" si="176"/>
        <v>-0.69070243527111108</v>
      </c>
      <c r="CM79" s="96">
        <f t="shared" si="177"/>
        <v>-0.66829687527111115</v>
      </c>
      <c r="CN79" s="96">
        <f t="shared" si="178"/>
        <v>-0.64010923527111108</v>
      </c>
      <c r="CO79" s="96">
        <f t="shared" si="179"/>
        <v>-0.6061395152711111</v>
      </c>
      <c r="CP79" s="96">
        <f t="shared" si="180"/>
        <v>-0.56638771527111109</v>
      </c>
      <c r="CQ79" s="96">
        <f t="shared" si="181"/>
        <v>-0.54206999999999994</v>
      </c>
      <c r="CR79" s="96">
        <f t="shared" si="182"/>
        <v>-0.54206999999999994</v>
      </c>
      <c r="CS79" s="96">
        <f t="shared" si="183"/>
        <v>-0.54206999999999994</v>
      </c>
      <c r="CT79" s="96">
        <f t="shared" si="184"/>
        <v>-0.54206999999999994</v>
      </c>
      <c r="CU79" s="96">
        <f t="shared" si="185"/>
        <v>-0.54206999999999994</v>
      </c>
      <c r="CV79" s="96">
        <f t="shared" si="186"/>
        <v>-0.54206999999999994</v>
      </c>
      <c r="CW79" s="96">
        <f t="shared" si="187"/>
        <v>-0.54206999999999994</v>
      </c>
      <c r="CX79" s="96">
        <f>MAX(0,(IF(CL79&gt;0,(CL79-ROUNDDOWN(CL79,1))/0.1*LOOKUP(ROUNDUP(CL79+81.1,1),CB!$A:$A,CB!$C:$C)+(1-(CL79-ROUNDDOWN(CL79,1))/0.1)*LOOKUP(ROUNDDOWN(CL79+81.1,1),CB!$A:$A,CB!$C:$C),(CL79-ROUNDDOWN(CL79-0.1,1))/0.1*LOOKUP(ROUNDUP(CL79+81.1,1),CB!$A:$A,CB!$C:$C)+(1-(CL79-ROUNDDOWN(CL79-0.1,1))/0.1)*LOOKUP(ROUNDDOWN(CL79+81.1,1),CB!$A:$A,CB!$C:$C))-LOOKUP(81.1,CB!$A:$A,CB!$C:$C))/(1-(BINOMDIST(97,162,0.5,TRUE)-BINOMDIST(87,162,0.5,TRUE)))*$C$2*($B$1^(LEFT(CX$4,4)*1-LEFT($BA$4,4)*1))*(37.75+CL79))</f>
        <v>0</v>
      </c>
      <c r="CY79" s="96">
        <f>MAX(0,(IF(CM79&gt;0,(CM79-ROUNDDOWN(CM79,1))/0.1*LOOKUP(ROUNDUP(CM79+81.1,1),CB!$A:$A,CB!$C:$C)+(1-(CM79-ROUNDDOWN(CM79,1))/0.1)*LOOKUP(ROUNDDOWN(CM79+81.1,1),CB!$A:$A,CB!$C:$C),(CM79-ROUNDDOWN(CM79-0.1,1))/0.1*LOOKUP(ROUNDUP(CM79+81.1,1),CB!$A:$A,CB!$C:$C)+(1-(CM79-ROUNDDOWN(CM79-0.1,1))/0.1)*LOOKUP(ROUNDDOWN(CM79+81.1,1),CB!$A:$A,CB!$C:$C))-LOOKUP(81.1,CB!$A:$A,CB!$C:$C))/(1-(BINOMDIST(97,162,0.5,TRUE)-BINOMDIST(87,162,0.5,TRUE)))*$C$2*($B$1^(LEFT(CY$4,4)*1-LEFT($BA$4,4)*1))*(37.75+CM79))</f>
        <v>0</v>
      </c>
      <c r="CZ79" s="96">
        <f>MAX(0,(IF(CN79&gt;0,(CN79-ROUNDDOWN(CN79,1))/0.1*LOOKUP(ROUNDUP(CN79+81.1,1),CB!$A:$A,CB!$C:$C)+(1-(CN79-ROUNDDOWN(CN79,1))/0.1)*LOOKUP(ROUNDDOWN(CN79+81.1,1),CB!$A:$A,CB!$C:$C),(CN79-ROUNDDOWN(CN79-0.1,1))/0.1*LOOKUP(ROUNDUP(CN79+81.1,1),CB!$A:$A,CB!$C:$C)+(1-(CN79-ROUNDDOWN(CN79-0.1,1))/0.1)*LOOKUP(ROUNDDOWN(CN79+81.1,1),CB!$A:$A,CB!$C:$C))-LOOKUP(81.1,CB!$A:$A,CB!$C:$C))/(1-(BINOMDIST(97,162,0.5,TRUE)-BINOMDIST(87,162,0.5,TRUE)))*$C$2*($B$1^(LEFT(CZ$4,4)*1-LEFT($BA$4,4)*1))*(37.75+CN79))</f>
        <v>0</v>
      </c>
      <c r="DA79" s="96">
        <f>MAX(0,(IF(CO79&gt;0,(CO79-ROUNDDOWN(CO79,1))/0.1*LOOKUP(ROUNDUP(CO79+81.1,1),CB!$A:$A,CB!$C:$C)+(1-(CO79-ROUNDDOWN(CO79,1))/0.1)*LOOKUP(ROUNDDOWN(CO79+81.1,1),CB!$A:$A,CB!$C:$C),(CO79-ROUNDDOWN(CO79-0.1,1))/0.1*LOOKUP(ROUNDUP(CO79+81.1,1),CB!$A:$A,CB!$C:$C)+(1-(CO79-ROUNDDOWN(CO79-0.1,1))/0.1)*LOOKUP(ROUNDDOWN(CO79+81.1,1),CB!$A:$A,CB!$C:$C))-LOOKUP(81.1,CB!$A:$A,CB!$C:$C))/(1-(BINOMDIST(97,162,0.5,TRUE)-BINOMDIST(87,162,0.5,TRUE)))*$C$2*($B$1^(LEFT(DA$4,4)*1-LEFT($BA$4,4)*1))*(37.75+CO79))</f>
        <v>0</v>
      </c>
      <c r="DB79" s="96">
        <f>MAX(0,(IF(CP79&gt;0,(CP79-ROUNDDOWN(CP79,1))/0.1*LOOKUP(ROUNDUP(CP79+81.1,1),CB!$A:$A,CB!$C:$C)+(1-(CP79-ROUNDDOWN(CP79,1))/0.1)*LOOKUP(ROUNDDOWN(CP79+81.1,1),CB!$A:$A,CB!$C:$C),(CP79-ROUNDDOWN(CP79-0.1,1))/0.1*LOOKUP(ROUNDUP(CP79+81.1,1),CB!$A:$A,CB!$C:$C)+(1-(CP79-ROUNDDOWN(CP79-0.1,1))/0.1)*LOOKUP(ROUNDDOWN(CP79+81.1,1),CB!$A:$A,CB!$C:$C))-LOOKUP(81.1,CB!$A:$A,CB!$C:$C))/(1-(BINOMDIST(97,162,0.5,TRUE)-BINOMDIST(87,162,0.5,TRUE)))*$C$2*($B$1^(LEFT(DB$4,4)*1-LEFT($BA$4,4)*1))*(37.75+CP79))</f>
        <v>0</v>
      </c>
      <c r="DC79" s="96">
        <f>MAX(0,(IF(CQ79&gt;0,(CQ79-ROUNDDOWN(CQ79,1))/0.1*LOOKUP(ROUNDUP(CQ79+81.1,1),CB!$A:$A,CB!$C:$C)+(1-(CQ79-ROUNDDOWN(CQ79,1))/0.1)*LOOKUP(ROUNDDOWN(CQ79+81.1,1),CB!$A:$A,CB!$C:$C),(CQ79-ROUNDDOWN(CQ79-0.1,1))/0.1*LOOKUP(ROUNDUP(CQ79+81.1,1),CB!$A:$A,CB!$C:$C)+(1-(CQ79-ROUNDDOWN(CQ79-0.1,1))/0.1)*LOOKUP(ROUNDDOWN(CQ79+81.1,1),CB!$A:$A,CB!$C:$C))-LOOKUP(81.1,CB!$A:$A,CB!$C:$C))/(1-(BINOMDIST(97,162,0.5,TRUE)-BINOMDIST(87,162,0.5,TRUE)))*$C$2*($B$1^(LEFT(DC$4,4)*1-LEFT($BA$4,4)*1))*(37.75+CQ79))</f>
        <v>0</v>
      </c>
      <c r="DD79" s="96">
        <f>MAX(0,(IF(CR79&gt;0,(CR79-ROUNDDOWN(CR79,1))/0.1*LOOKUP(ROUNDUP(CR79+81.1,1),CB!$A:$A,CB!$C:$C)+(1-(CR79-ROUNDDOWN(CR79,1))/0.1)*LOOKUP(ROUNDDOWN(CR79+81.1,1),CB!$A:$A,CB!$C:$C),(CR79-ROUNDDOWN(CR79-0.1,1))/0.1*LOOKUP(ROUNDUP(CR79+81.1,1),CB!$A:$A,CB!$C:$C)+(1-(CR79-ROUNDDOWN(CR79-0.1,1))/0.1)*LOOKUP(ROUNDDOWN(CR79+81.1,1),CB!$A:$A,CB!$C:$C))-LOOKUP(81.1,CB!$A:$A,CB!$C:$C))/(1-(BINOMDIST(97,162,0.5,TRUE)-BINOMDIST(87,162,0.5,TRUE)))*$C$2*($B$1^(LEFT(DD$4,4)*1-LEFT($BA$4,4)*1))*(37.75+CR79))</f>
        <v>0</v>
      </c>
      <c r="DE79" s="96">
        <f>MAX(0,(IF(CS79&gt;0,(CS79-ROUNDDOWN(CS79,1))/0.1*LOOKUP(ROUNDUP(CS79+81.1,1),CB!$A:$A,CB!$C:$C)+(1-(CS79-ROUNDDOWN(CS79,1))/0.1)*LOOKUP(ROUNDDOWN(CS79+81.1,1),CB!$A:$A,CB!$C:$C),(CS79-ROUNDDOWN(CS79-0.1,1))/0.1*LOOKUP(ROUNDUP(CS79+81.1,1),CB!$A:$A,CB!$C:$C)+(1-(CS79-ROUNDDOWN(CS79-0.1,1))/0.1)*LOOKUP(ROUNDDOWN(CS79+81.1,1),CB!$A:$A,CB!$C:$C))-LOOKUP(81.1,CB!$A:$A,CB!$C:$C))/(1-(BINOMDIST(97,162,0.5,TRUE)-BINOMDIST(87,162,0.5,TRUE)))*$C$2*($B$1^(LEFT(DE$4,4)*1-LEFT($BA$4,4)*1))*(37.75+CS79))</f>
        <v>0</v>
      </c>
      <c r="DF79" s="96">
        <f>MAX(0,(IF(CT79&gt;0,(CT79-ROUNDDOWN(CT79,1))/0.1*LOOKUP(ROUNDUP(CT79+81.1,1),CB!$A:$A,CB!$C:$C)+(1-(CT79-ROUNDDOWN(CT79,1))/0.1)*LOOKUP(ROUNDDOWN(CT79+81.1,1),CB!$A:$A,CB!$C:$C),(CT79-ROUNDDOWN(CT79-0.1,1))/0.1*LOOKUP(ROUNDUP(CT79+81.1,1),CB!$A:$A,CB!$C:$C)+(1-(CT79-ROUNDDOWN(CT79-0.1,1))/0.1)*LOOKUP(ROUNDDOWN(CT79+81.1,1),CB!$A:$A,CB!$C:$C))-LOOKUP(81.1,CB!$A:$A,CB!$C:$C))/(1-(BINOMDIST(97,162,0.5,TRUE)-BINOMDIST(87,162,0.5,TRUE)))*$C$2*($B$1^(LEFT(DF$4,4)*1-LEFT($BA$4,4)*1))*(37.75+CT79))</f>
        <v>0</v>
      </c>
      <c r="DG79" s="96">
        <f>MAX(0,(IF(CU79&gt;0,(CU79-ROUNDDOWN(CU79,1))/0.1*LOOKUP(ROUNDUP(CU79+81.1,1),CB!$A:$A,CB!$C:$C)+(1-(CU79-ROUNDDOWN(CU79,1))/0.1)*LOOKUP(ROUNDDOWN(CU79+81.1,1),CB!$A:$A,CB!$C:$C),(CU79-ROUNDDOWN(CU79-0.1,1))/0.1*LOOKUP(ROUNDUP(CU79+81.1,1),CB!$A:$A,CB!$C:$C)+(1-(CU79-ROUNDDOWN(CU79-0.1,1))/0.1)*LOOKUP(ROUNDDOWN(CU79+81.1,1),CB!$A:$A,CB!$C:$C))-LOOKUP(81.1,CB!$A:$A,CB!$C:$C))/(1-(BINOMDIST(97,162,0.5,TRUE)-BINOMDIST(87,162,0.5,TRUE)))*$C$2*($B$1^(LEFT(DG$4,4)*1-LEFT($BA$4,4)*1))*(37.75+CU79))</f>
        <v>0</v>
      </c>
      <c r="DH79" s="96">
        <f>MAX(0,(IF(CV79&gt;0,(CV79-ROUNDDOWN(CV79,1))/0.1*LOOKUP(ROUNDUP(CV79+81.1,1),CB!$A:$A,CB!$C:$C)+(1-(CV79-ROUNDDOWN(CV79,1))/0.1)*LOOKUP(ROUNDDOWN(CV79+81.1,1),CB!$A:$A,CB!$C:$C),(CV79-ROUNDDOWN(CV79-0.1,1))/0.1*LOOKUP(ROUNDUP(CV79+81.1,1),CB!$A:$A,CB!$C:$C)+(1-(CV79-ROUNDDOWN(CV79-0.1,1))/0.1)*LOOKUP(ROUNDDOWN(CV79+81.1,1),CB!$A:$A,CB!$C:$C))-LOOKUP(81.1,CB!$A:$A,CB!$C:$C))/(1-(BINOMDIST(97,162,0.5,TRUE)-BINOMDIST(87,162,0.5,TRUE)))*$C$2*($B$1^(LEFT(DH$4,4)*1-LEFT($BA$4,4)*1))*(37.75+CV79))</f>
        <v>0</v>
      </c>
      <c r="DI79" s="96">
        <f>MAX(0,(IF(CW79&gt;0,(CW79-ROUNDDOWN(CW79,1))/0.1*LOOKUP(ROUNDUP(CW79+81.1,1),CB!$A:$A,CB!$C:$C)+(1-(CW79-ROUNDDOWN(CW79,1))/0.1)*LOOKUP(ROUNDDOWN(CW79+81.1,1),CB!$A:$A,CB!$C:$C),(CW79-ROUNDDOWN(CW79-0.1,1))/0.1*LOOKUP(ROUNDUP(CW79+81.1,1),CB!$A:$A,CB!$C:$C)+(1-(CW79-ROUNDDOWN(CW79-0.1,1))/0.1)*LOOKUP(ROUNDDOWN(CW79+81.1,1),CB!$A:$A,CB!$C:$C))-LOOKUP(81.1,CB!$A:$A,CB!$C:$C))/(1-(BINOMDIST(97,162,0.5,TRUE)-BINOMDIST(87,162,0.5,TRUE)))*$C$2*($B$1^(LEFT(DI$4,4)*1-LEFT($BA$4,4)*1))*(37.75+CW79))</f>
        <v>0</v>
      </c>
      <c r="DJ79" s="90">
        <f t="shared" si="188"/>
        <v>0</v>
      </c>
      <c r="DK79" s="132"/>
      <c r="DL79" s="132">
        <f t="shared" si="189"/>
        <v>0.5</v>
      </c>
      <c r="DM79" s="132">
        <f t="shared" si="190"/>
        <v>1</v>
      </c>
      <c r="DN79" s="132">
        <f t="shared" si="191"/>
        <v>1.5</v>
      </c>
      <c r="DO79" s="132">
        <f t="shared" si="192"/>
        <v>2</v>
      </c>
      <c r="DP79" s="132">
        <f t="shared" si="193"/>
        <v>2.5</v>
      </c>
      <c r="DQ79" s="132">
        <f t="shared" si="194"/>
        <v>3</v>
      </c>
      <c r="DR79" s="132">
        <f t="shared" si="195"/>
        <v>3.5</v>
      </c>
      <c r="DS79" s="132">
        <f t="shared" si="196"/>
        <v>4</v>
      </c>
      <c r="DT79" s="132">
        <f t="shared" si="197"/>
        <v>4.5</v>
      </c>
      <c r="DU79" s="132">
        <f t="shared" si="198"/>
        <v>5</v>
      </c>
      <c r="DV79" s="132"/>
      <c r="DW79" s="132"/>
      <c r="DX79" s="132"/>
      <c r="DY79" s="132"/>
      <c r="DZ79" s="132"/>
      <c r="EA79" s="132"/>
      <c r="EB79" s="132"/>
      <c r="EC79" s="132"/>
      <c r="ED79" s="132"/>
      <c r="EE79" s="132"/>
      <c r="ER79" s="132"/>
      <c r="ES79" s="132"/>
      <c r="ET79" s="132"/>
      <c r="EU79" s="132"/>
      <c r="EV79" s="132"/>
      <c r="EW79" s="132"/>
      <c r="EX79" s="132"/>
      <c r="EY79" s="132"/>
      <c r="EZ79" s="132"/>
      <c r="FA79" s="132"/>
      <c r="FB79" s="132"/>
      <c r="FC79" s="132"/>
    </row>
    <row r="80" spans="1:159" ht="12.75" customHeight="1" x14ac:dyDescent="0.2">
      <c r="A80">
        <v>474892</v>
      </c>
      <c r="B80" s="99" t="str">
        <f>INDEX([1]Bios!$O:$O,MATCH(A80,[1]Bios!$C:$C,0))</f>
        <v>Carter, Chris</v>
      </c>
      <c r="C80" s="92" t="s">
        <v>55</v>
      </c>
      <c r="D80" s="94">
        <f>LOOKUP(IF(INDEX([1]Bios!$M:$M,MATCH(A80,[1]Bios!$C:$C,0))="P",INDEX([1]Pitchers!$Q:$Q,MATCH(A80,[1]Pitchers!$A:$A,0)),INDEX([1]Hitters!$AV:$AV,MATCH(A80,[1]Hitters!$A:$A,0))),Positions!A:A,Positions!B:B)</f>
        <v>3</v>
      </c>
      <c r="E80" s="137">
        <v>1</v>
      </c>
      <c r="F80" s="138">
        <f t="shared" si="135"/>
        <v>14.305842099077964</v>
      </c>
      <c r="G80" s="138">
        <v>2.5</v>
      </c>
      <c r="H80" s="94"/>
      <c r="I80" s="93">
        <f>6</f>
        <v>6</v>
      </c>
      <c r="J80" s="93">
        <f>6</f>
        <v>6</v>
      </c>
      <c r="K80" s="94">
        <f>MIN(IF(D80&gt;1,INDEX([1]Hitters!$DA:$DA,MATCH(A80,[1]Hitters!$A:$A,0)),INDEX([1]Pitchers!$DA:$DA,MATCH(A80,[1]Pitchers!$A:$A,0))),J80)</f>
        <v>4.0983333333333336</v>
      </c>
      <c r="L80" s="94">
        <f t="shared" si="136"/>
        <v>4</v>
      </c>
      <c r="M80" s="95">
        <f>IF(D80&gt;1,INDEX([1]Hitters!$CV:$CV,MATCH($A80,[1]Hitters!$A:$A,0)),INDEX([1]Pitchers!$CP:$CP,MATCH($A80,[1]Pitchers!$A:$A,0)))</f>
        <v>29.541666666666668</v>
      </c>
      <c r="N80" s="90">
        <f t="shared" si="137"/>
        <v>11.805842099077964</v>
      </c>
      <c r="O80" s="97">
        <f>IF($D80&gt;1,INDEX([1]Hitters!$AF:$AF,MATCH($A80,[1]Hitters!$A:$A,0)),INDEX([1]Pitchers!$AJ:$AJ,MATCH($A80,[1]Pitchers!$A:$A,0))*IF(OR(AND($D80=0,INDEX([1]Pitchers!$Q:$Q,MATCH($A80,[1]Pitchers!$A:$A,0))="R"),AND($D80=1,INDEX([1]Pitchers!$Q:$Q,MATCH($A80,[1]Pitchers!$A:$A,0))="S")),1,IF($D80=0,0.83+(1-INDEX([1]Pitchers!$BE:$BE,MATCH($A80,[1]Pitchers!$A:$A,0)))/8,1/(0.83+(1-INDEX([1]Pitchers!$BE:$BE,MATCH($A80,[1]Pitchers!$A:$A,0)))/8))))</f>
        <v>0.28056027139614392</v>
      </c>
      <c r="P80" s="97">
        <f>IF($D80&gt;1,O80+(LOOKUP(ROUNDDOWN($M80+RIGHT(P$4,4)*1-2016,0),Age!$A:$A,Age!$C:$C)*(1-($M80+RIGHT(P$4,4)*1-2016-ROUNDDOWN($M80+RIGHT(P$4,4)*1-2016,0)))+LOOKUP(ROUNDUP($M80+RIGHT(P$4,4)*1-2016,0),Age!$A:$A,Age!$C:$C)*(($M80+RIGHT(P$4,4)*1-2016-ROUNDDOWN($M80+RIGHT(P$4,4)*1-2016,0))))*IF($M80+RIGHT(P$4,4)*1-2016&gt;27,1,INDEX([1]Hitters!$BG:$BG,MATCH($A80,[1]Hitters!$A:$A,0))),O80*(1-(1-(LOOKUP(ROUNDDOWN($M80+RIGHT(P$4,4)*1-2016,0),Age!$A:$A,Age!$L:$L)*(1-($M80+RIGHT(P$4,4)*1-2016-ROUNDDOWN($M80+RIGHT(P$4,4)*1-2016,0)))+LOOKUP(ROUNDUP($M80+RIGHT(P$4,4)*1-2016,0),Age!$A:$A,Age!$L:$L)*(($M80+RIGHT(P$4,4)*1-2016-ROUNDDOWN($M80+RIGHT(P$4,4)*1-2016,0)))))*IF($M80+RIGHT(P$4,4)*1-2016&gt;27,1,INDEX([1]Pitchers!$BE:$BE,MATCH($A80,[1]Pitchers!$A:$A,0)))))</f>
        <v>0.27776443806281048</v>
      </c>
      <c r="Q80" s="97">
        <f>IF($D80&gt;1,P80+(LOOKUP(ROUNDDOWN($M80+RIGHT(Q$4,4)*1-2016,0),Age!$A:$A,Age!$C:$C)*(1-($M80+RIGHT(Q$4,4)*1-2016-ROUNDDOWN($M80+RIGHT(Q$4,4)*1-2016,0)))+LOOKUP(ROUNDUP($M80+RIGHT(Q$4,4)*1-2016,0),Age!$A:$A,Age!$C:$C)*(($M80+RIGHT(Q$4,4)*1-2016-ROUNDDOWN($M80+RIGHT(Q$4,4)*1-2016,0))))*IF($M80+RIGHT(Q$4,4)*1-2016&gt;27,1,INDEX([1]Hitters!$BG:$BG,MATCH($A80,[1]Hitters!$A:$A,0))),P80*(1-(1-(LOOKUP(ROUNDDOWN($M80+RIGHT(Q$4,4)*1-2016,0),Age!$A:$A,Age!$L:$L)*(1-($M80+RIGHT(Q$4,4)*1-2016-ROUNDDOWN($M80+RIGHT(Q$4,4)*1-2016,0)))+LOOKUP(ROUNDUP($M80+RIGHT(Q$4,4)*1-2016,0),Age!$A:$A,Age!$L:$L)*(($M80+RIGHT(Q$4,4)*1-2016-ROUNDDOWN($M80+RIGHT(Q$4,4)*1-2016,0)))))*IF($M80+RIGHT(Q$4,4)*1-2016&gt;27,1,INDEX([1]Pitchers!$BE:$BE,MATCH($A80,[1]Pitchers!$A:$A,0)))))</f>
        <v>0.27386860472947705</v>
      </c>
      <c r="R80" s="97">
        <f>IF($D80&gt;1,Q80+(LOOKUP(ROUNDDOWN($M80+RIGHT(R$4,4)*1-2016,0),Age!$A:$A,Age!$C:$C)*(1-($M80+RIGHT(R$4,4)*1-2016-ROUNDDOWN($M80+RIGHT(R$4,4)*1-2016,0)))+LOOKUP(ROUNDUP($M80+RIGHT(R$4,4)*1-2016,0),Age!$A:$A,Age!$C:$C)*(($M80+RIGHT(R$4,4)*1-2016-ROUNDDOWN($M80+RIGHT(R$4,4)*1-2016,0))))*IF($M80+RIGHT(R$4,4)*1-2016&gt;27,1,INDEX([1]Hitters!$BG:$BG,MATCH($A80,[1]Hitters!$A:$A,0))),Q80*(1-(1-(LOOKUP(ROUNDDOWN($M80+RIGHT(R$4,4)*1-2016,0),Age!$A:$A,Age!$L:$L)*(1-($M80+RIGHT(R$4,4)*1-2016-ROUNDDOWN($M80+RIGHT(R$4,4)*1-2016,0)))+LOOKUP(ROUNDUP($M80+RIGHT(R$4,4)*1-2016,0),Age!$A:$A,Age!$L:$L)*(($M80+RIGHT(R$4,4)*1-2016-ROUNDDOWN($M80+RIGHT(R$4,4)*1-2016,0)))))*IF($M80+RIGHT(R$4,4)*1-2016&gt;27,1,INDEX([1]Pitchers!$BE:$BE,MATCH($A80,[1]Pitchers!$A:$A,0)))))</f>
        <v>0.26887277139614391</v>
      </c>
      <c r="S80" s="97">
        <f>IF($D80&gt;1,R80+(LOOKUP(ROUNDDOWN($M80+RIGHT(S$4,4)*1-2016,0),Age!$A:$A,Age!$C:$C)*(1-($M80+RIGHT(S$4,4)*1-2016-ROUNDDOWN($M80+RIGHT(S$4,4)*1-2016,0)))+LOOKUP(ROUNDUP($M80+RIGHT(S$4,4)*1-2016,0),Age!$A:$A,Age!$C:$C)*(($M80+RIGHT(S$4,4)*1-2016-ROUNDDOWN($M80+RIGHT(S$4,4)*1-2016,0))))*IF($M80+RIGHT(S$4,4)*1-2016&gt;27,1,INDEX([1]Hitters!$BG:$BG,MATCH($A80,[1]Hitters!$A:$A,0))),R80*(1-(1-(LOOKUP(ROUNDDOWN($M80+RIGHT(S$4,4)*1-2016,0),Age!$A:$A,Age!$L:$L)*(1-($M80+RIGHT(S$4,4)*1-2016-ROUNDDOWN($M80+RIGHT(S$4,4)*1-2016,0)))+LOOKUP(ROUNDUP($M80+RIGHT(S$4,4)*1-2016,0),Age!$A:$A,Age!$L:$L)*(($M80+RIGHT(S$4,4)*1-2016-ROUNDDOWN($M80+RIGHT(S$4,4)*1-2016,0)))))*IF($M80+RIGHT(S$4,4)*1-2016&gt;27,1,INDEX([1]Pitchers!$BE:$BE,MATCH($A80,[1]Pitchers!$A:$A,0)))))</f>
        <v>0.26277693806281072</v>
      </c>
      <c r="T80" s="97">
        <f>IF($D80&gt;1,S80+(LOOKUP(ROUNDDOWN($M80+RIGHT(T$4,4)*1-2016,0),Age!$A:$A,Age!$C:$C)*(1-($M80+RIGHT(T$4,4)*1-2016-ROUNDDOWN($M80+RIGHT(T$4,4)*1-2016,0)))+LOOKUP(ROUNDUP($M80+RIGHT(T$4,4)*1-2016,0),Age!$A:$A,Age!$C:$C)*(($M80+RIGHT(T$4,4)*1-2016-ROUNDDOWN($M80+RIGHT(T$4,4)*1-2016,0))))*IF($M80+RIGHT(T$4,4)*1-2016&gt;27,1,INDEX([1]Hitters!$BG:$BG,MATCH($A80,[1]Hitters!$A:$A,0))),S80*(1-(1-(LOOKUP(ROUNDDOWN($M80+RIGHT(T$4,4)*1-2016,0),Age!$A:$A,Age!$L:$L)*(1-($M80+RIGHT(T$4,4)*1-2016-ROUNDDOWN($M80+RIGHT(T$4,4)*1-2016,0)))+LOOKUP(ROUNDUP($M80+RIGHT(T$4,4)*1-2016,0),Age!$A:$A,Age!$L:$L)*(($M80+RIGHT(T$4,4)*1-2016-ROUNDDOWN($M80+RIGHT(T$4,4)*1-2016,0)))))*IF($M80+RIGHT(T$4,4)*1-2016&gt;27,1,INDEX([1]Pitchers!$BE:$BE,MATCH($A80,[1]Pitchers!$A:$A,0)))))</f>
        <v>0.25558110472947754</v>
      </c>
      <c r="U80" s="97">
        <f>IF($D80&gt;1,T80+(LOOKUP(ROUNDDOWN($M80+RIGHT(U$4,4)*1-2016,0),Age!$A:$A,Age!$C:$C)*(1-($M80+RIGHT(U$4,4)*1-2016-ROUNDDOWN($M80+RIGHT(U$4,4)*1-2016,0)))+LOOKUP(ROUNDUP($M80+RIGHT(U$4,4)*1-2016,0),Age!$A:$A,Age!$C:$C)*(($M80+RIGHT(U$4,4)*1-2016-ROUNDDOWN($M80+RIGHT(U$4,4)*1-2016,0))))*IF($M80+RIGHT(U$4,4)*1-2016&gt;27,1,INDEX([1]Hitters!$BG:$BG,MATCH($A80,[1]Hitters!$A:$A,0))),T80*(1-(1-(LOOKUP(ROUNDDOWN($M80+RIGHT(U$4,4)*1-2016,0),Age!$A:$A,Age!$L:$L)*(1-($M80+RIGHT(U$4,4)*1-2016-ROUNDDOWN($M80+RIGHT(U$4,4)*1-2016,0)))+LOOKUP(ROUNDUP($M80+RIGHT(U$4,4)*1-2016,0),Age!$A:$A,Age!$L:$L)*(($M80+RIGHT(U$4,4)*1-2016-ROUNDDOWN($M80+RIGHT(U$4,4)*1-2016,0)))))*IF($M80+RIGHT(U$4,4)*1-2016&gt;27,1,INDEX([1]Pitchers!$BE:$BE,MATCH($A80,[1]Pitchers!$A:$A,0)))))</f>
        <v>0.24728527139614437</v>
      </c>
      <c r="V80" s="97">
        <f>IF($D80&gt;1,U80+(LOOKUP(ROUNDDOWN($M80+RIGHT(V$4,4)*1-2016,0),Age!$A:$A,Age!$C:$C)*(1-($M80+RIGHT(V$4,4)*1-2016-ROUNDDOWN($M80+RIGHT(V$4,4)*1-2016,0)))+LOOKUP(ROUNDUP($M80+RIGHT(V$4,4)*1-2016,0),Age!$A:$A,Age!$C:$C)*(($M80+RIGHT(V$4,4)*1-2016-ROUNDDOWN($M80+RIGHT(V$4,4)*1-2016,0))))*IF($M80+RIGHT(V$4,4)*1-2016&gt;27,1,INDEX([1]Hitters!$BG:$BG,MATCH($A80,[1]Hitters!$A:$A,0))),U80*(1-(1-(LOOKUP(ROUNDDOWN($M80+RIGHT(V$4,4)*1-2016,0),Age!$A:$A,Age!$L:$L)*(1-($M80+RIGHT(V$4,4)*1-2016-ROUNDDOWN($M80+RIGHT(V$4,4)*1-2016,0)))+LOOKUP(ROUNDUP($M80+RIGHT(V$4,4)*1-2016,0),Age!$A:$A,Age!$L:$L)*(($M80+RIGHT(V$4,4)*1-2016-ROUNDDOWN($M80+RIGHT(V$4,4)*1-2016,0)))))*IF($M80+RIGHT(V$4,4)*1-2016&gt;27,1,INDEX([1]Pitchers!$BE:$BE,MATCH($A80,[1]Pitchers!$A:$A,0)))))</f>
        <v>0.23848527139614437</v>
      </c>
      <c r="W80" s="97">
        <f>IF($D80&gt;1,V80+(LOOKUP(ROUNDDOWN($M80+RIGHT(W$4,4)*1-2016,0),Age!$A:$A,Age!$C:$C)*(1-($M80+RIGHT(W$4,4)*1-2016-ROUNDDOWN($M80+RIGHT(W$4,4)*1-2016,0)))+LOOKUP(ROUNDUP($M80+RIGHT(W$4,4)*1-2016,0),Age!$A:$A,Age!$C:$C)*(($M80+RIGHT(W$4,4)*1-2016-ROUNDDOWN($M80+RIGHT(W$4,4)*1-2016,0))))*IF($M80+RIGHT(W$4,4)*1-2016&gt;27,1,INDEX([1]Hitters!$BG:$BG,MATCH($A80,[1]Hitters!$A:$A,0))),V80*(1-(1-(LOOKUP(ROUNDDOWN($M80+RIGHT(W$4,4)*1-2016,0),Age!$A:$A,Age!$L:$L)*(1-($M80+RIGHT(W$4,4)*1-2016-ROUNDDOWN($M80+RIGHT(W$4,4)*1-2016,0)))+LOOKUP(ROUNDUP($M80+RIGHT(W$4,4)*1-2016,0),Age!$A:$A,Age!$L:$L)*(($M80+RIGHT(W$4,4)*1-2016-ROUNDDOWN($M80+RIGHT(W$4,4)*1-2016,0)))))*IF($M80+RIGHT(W$4,4)*1-2016&gt;27,1,INDEX([1]Pitchers!$BE:$BE,MATCH($A80,[1]Pitchers!$A:$A,0)))))</f>
        <v>0.22968527139614436</v>
      </c>
      <c r="X80" s="97">
        <f>IF($D80&gt;1,W80+(LOOKUP(ROUNDDOWN($M80+RIGHT(X$4,4)*1-2016,0),Age!$A:$A,Age!$C:$C)*(1-($M80+RIGHT(X$4,4)*1-2016-ROUNDDOWN($M80+RIGHT(X$4,4)*1-2016,0)))+LOOKUP(ROUNDUP($M80+RIGHT(X$4,4)*1-2016,0),Age!$A:$A,Age!$C:$C)*(($M80+RIGHT(X$4,4)*1-2016-ROUNDDOWN($M80+RIGHT(X$4,4)*1-2016,0))))*IF($M80+RIGHT(X$4,4)*1-2016&gt;27,1,INDEX([1]Hitters!$BG:$BG,MATCH($A80,[1]Hitters!$A:$A,0))),W80*(1-(1-(LOOKUP(ROUNDDOWN($M80+RIGHT(X$4,4)*1-2016,0),Age!$A:$A,Age!$L:$L)*(1-($M80+RIGHT(X$4,4)*1-2016-ROUNDDOWN($M80+RIGHT(X$4,4)*1-2016,0)))+LOOKUP(ROUNDUP($M80+RIGHT(X$4,4)*1-2016,0),Age!$A:$A,Age!$L:$L)*(($M80+RIGHT(X$4,4)*1-2016-ROUNDDOWN($M80+RIGHT(X$4,4)*1-2016,0)))))*IF($M80+RIGHT(X$4,4)*1-2016&gt;27,1,INDEX([1]Pitchers!$BE:$BE,MATCH($A80,[1]Pitchers!$A:$A,0)))))</f>
        <v>0.22088527139614436</v>
      </c>
      <c r="Y80" s="97">
        <f>IF($D80&gt;1,X80+(LOOKUP(ROUNDDOWN($M80+RIGHT(Y$4,4)*1-2016,0),Age!$A:$A,Age!$C:$C)*(1-($M80+RIGHT(Y$4,4)*1-2016-ROUNDDOWN($M80+RIGHT(Y$4,4)*1-2016,0)))+LOOKUP(ROUNDUP($M80+RIGHT(Y$4,4)*1-2016,0),Age!$A:$A,Age!$C:$C)*(($M80+RIGHT(Y$4,4)*1-2016-ROUNDDOWN($M80+RIGHT(Y$4,4)*1-2016,0))))*IF($M80+RIGHT(Y$4,4)*1-2016&gt;27,1,INDEX([1]Hitters!$BG:$BG,MATCH($A80,[1]Hitters!$A:$A,0))),X80*(1-(1-(LOOKUP(ROUNDDOWN($M80+RIGHT(Y$4,4)*1-2016,0),Age!$A:$A,Age!$L:$L)*(1-($M80+RIGHT(Y$4,4)*1-2016-ROUNDDOWN($M80+RIGHT(Y$4,4)*1-2016,0)))+LOOKUP(ROUNDUP($M80+RIGHT(Y$4,4)*1-2016,0),Age!$A:$A,Age!$L:$L)*(($M80+RIGHT(Y$4,4)*1-2016-ROUNDDOWN($M80+RIGHT(Y$4,4)*1-2016,0)))))*IF($M80+RIGHT(Y$4,4)*1-2016&gt;27,1,INDEX([1]Pitchers!$BE:$BE,MATCH($A80,[1]Pitchers!$A:$A,0)))))</f>
        <v>0.21208527139614436</v>
      </c>
      <c r="Z80" s="97">
        <f>IF($D80&gt;1,Y80+(LOOKUP(ROUNDDOWN($M80+RIGHT(Z$4,4)*1-2016,0),Age!$A:$A,Age!$C:$C)*(1-($M80+RIGHT(Z$4,4)*1-2016-ROUNDDOWN($M80+RIGHT(Z$4,4)*1-2016,0)))+LOOKUP(ROUNDUP($M80+RIGHT(Z$4,4)*1-2016,0),Age!$A:$A,Age!$C:$C)*(($M80+RIGHT(Z$4,4)*1-2016-ROUNDDOWN($M80+RIGHT(Z$4,4)*1-2016,0))))*IF($M80+RIGHT(Z$4,4)*1-2016&gt;27,1,INDEX([1]Hitters!$BG:$BG,MATCH($A80,[1]Hitters!$A:$A,0))),Y80*(1-(1-(LOOKUP(ROUNDDOWN($M80+RIGHT(Z$4,4)*1-2016,0),Age!$A:$A,Age!$L:$L)*(1-($M80+RIGHT(Z$4,4)*1-2016-ROUNDDOWN($M80+RIGHT(Z$4,4)*1-2016,0)))+LOOKUP(ROUNDUP($M80+RIGHT(Z$4,4)*1-2016,0),Age!$A:$A,Age!$L:$L)*(($M80+RIGHT(Z$4,4)*1-2016-ROUNDDOWN($M80+RIGHT(Z$4,4)*1-2016,0)))))*IF($M80+RIGHT(Z$4,4)*1-2016&gt;27,1,INDEX([1]Pitchers!$BE:$BE,MATCH($A80,[1]Pitchers!$A:$A,0)))))</f>
        <v>0.20328527139614436</v>
      </c>
      <c r="AA80" s="96">
        <f>IF($D80=0,0,IF($D80=1,INDEX([1]Pitchers!$FK:$FK,MATCH($A80,[1]Pitchers!$A:$A,0)),MAX(-16,IF($D80=10,-16,IF($D80&lt;2,0,INDEX([1]Hitters!$AZ:$AZ,MATCH($A80,[1]Hitters!$A:$A,0)))))))</f>
        <v>-12.304591228279207</v>
      </c>
      <c r="AB80" s="96">
        <f>IF($D80=0,0,IF($D80=1,INDEX([1]Pitchers!$FK:$FK,MATCH($A80,[1]Pitchers!$A:$A,0)),MAX(-16,IF($D80=2,AA80-MIN(0.75,0.25*(RIGHT(AB$4,4)*1-(RIGHT($AD$4,4)*1)+0.25)*(1-MIN(0.75,INDEX([1]Hitters!$CF:$CF,MATCH($A80,[1]Hitters!$A:$A,0)))/0.75*1)+INDEX([1]Hitters!$CF:$CF,MATCH($A80,[1]Hitters!$A:$A,0)))/0.75*1,IF($D80&gt;6,(AA80-MIN(0.75,0.25*(RIGHT(AB$4,4)*1-(RIGHT($AD$4,4)*1)+0.25)*(1-MIN(0.75,INDEX([1]Hitters!$CF:$CF,MATCH($A80,[1]Hitters!$A:$A,0)))/0.75*1)+INDEX([1]Hitters!$CF:$CF,MATCH($A80,[1]Hitters!$A:$A,0)))/0.75*($M80+RIGHT(AB$4,4)*1-RIGHT($AA$4,4)*1+10)*0.05),IF($D80=3,(AA80-MIN(0.75,0.25*(RIGHT(AB$4,4)*1-(RIGHT($AD$4,4)*1)+0.25)*(1-MIN(0.75,INDEX([1]Hitters!$CF:$CF,MATCH($A80,[1]Hitters!$A:$A,0)))/0.75*1)+INDEX([1]Hitters!$CF:$CF,MATCH($A80,[1]Hitters!$A:$A,0)))/0.75*($M80+RIGHT(AB$4,4)*1-RIGHT($AA$4,4)*1-27)*0.1),(AA80-MIN(0.75,0.25*(RIGHT(AB$4,4)*1-(RIGHT($AD$4,4)*1)+0.25)*(1-MIN(0.75,INDEX([1]Hitters!$CF:$CF,MATCH($A80,[1]Hitters!$A:$A,0)))/0.75*1)+INDEX([1]Hitters!$CF:$CF,MATCH($A80,[1]Hitters!$A:$A,0)))/0.75*($M80+RIGHT(AB$4,4)*1-RIGHT($AA$4,4)*1-20)*0.094)))))))</f>
        <v>-12.658757894945882</v>
      </c>
      <c r="AC80" s="96">
        <f>IF($D80=0,0,IF($D80=1,INDEX([1]Pitchers!$FK:$FK,MATCH($A80,[1]Pitchers!$A:$A,0)),MAX(-16,IF($D80=2,AB80-MIN(0.75,0.25*(RIGHT(AC$4,4)*1-(RIGHT($AD$4,4)*1)+0.25)*(1-MIN(0.75,INDEX([1]Hitters!$CF:$CF,MATCH($A80,[1]Hitters!$A:$A,0)))/0.75*1)+INDEX([1]Hitters!$CF:$CF,MATCH($A80,[1]Hitters!$A:$A,0)))/0.75*1,IF($D80&gt;6,(AB80-MIN(0.75,0.25*(RIGHT(AC$4,4)*1-(RIGHT($AD$4,4)*1)+0.25)*(1-MIN(0.75,INDEX([1]Hitters!$CF:$CF,MATCH($A80,[1]Hitters!$A:$A,0)))/0.75*1)+INDEX([1]Hitters!$CF:$CF,MATCH($A80,[1]Hitters!$A:$A,0)))/0.75*($M80+RIGHT(AC$4,4)*1-RIGHT($AA$4,4)*1+10)*0.05),IF($D80=3,(AB80-MIN(0.75,0.25*(RIGHT(AC$4,4)*1-(RIGHT($AD$4,4)*1)+0.25)*(1-MIN(0.75,INDEX([1]Hitters!$CF:$CF,MATCH($A80,[1]Hitters!$A:$A,0)))/0.75*1)+INDEX([1]Hitters!$CF:$CF,MATCH($A80,[1]Hitters!$A:$A,0)))/0.75*($M80+RIGHT(AC$4,4)*1-RIGHT($AA$4,4)*1-27)*0.1),(AB80-MIN(0.75,0.25*(RIGHT(AC$4,4)*1-(RIGHT($AD$4,4)*1)+0.25)*(1-MIN(0.75,INDEX([1]Hitters!$CF:$CF,MATCH($A80,[1]Hitters!$A:$A,0)))/0.75*1)+INDEX([1]Hitters!$CF:$CF,MATCH($A80,[1]Hitters!$A:$A,0)))/0.75*($M80+RIGHT(AC$4,4)*1-RIGHT($AA$4,4)*1-20)*0.094)))))))</f>
        <v>-13.112924561612557</v>
      </c>
      <c r="AD80" s="96">
        <f>IF($D80=0,0,IF($D80=1,INDEX([1]Pitchers!$FK:$FK,MATCH($A80,[1]Pitchers!$A:$A,0)),MAX(-16,IF($D80=2,AC80-MIN(0.75,0.25*(RIGHT(AD$4,4)*1-(RIGHT($AD$4,4)*1)+0.25)*(1-MIN(0.75,INDEX([1]Hitters!$CF:$CF,MATCH($A80,[1]Hitters!$A:$A,0)))/0.75*1)+INDEX([1]Hitters!$CF:$CF,MATCH($A80,[1]Hitters!$A:$A,0)))/0.75*1,IF($D80&gt;6,(AC80-MIN(0.75,0.25*(RIGHT(AD$4,4)*1-(RIGHT($AD$4,4)*1)+0.25)*(1-MIN(0.75,INDEX([1]Hitters!$CF:$CF,MATCH($A80,[1]Hitters!$A:$A,0)))/0.75*1)+INDEX([1]Hitters!$CF:$CF,MATCH($A80,[1]Hitters!$A:$A,0)))/0.75*($M80+RIGHT(AD$4,4)*1-RIGHT($AA$4,4)*1+10)*0.05),IF($D80=3,(AC80-MIN(0.75,0.25*(RIGHT(AD$4,4)*1-(RIGHT($AD$4,4)*1)+0.25)*(1-MIN(0.75,INDEX([1]Hitters!$CF:$CF,MATCH($A80,[1]Hitters!$A:$A,0)))/0.75*1)+INDEX([1]Hitters!$CF:$CF,MATCH($A80,[1]Hitters!$A:$A,0)))/0.75*($M80+RIGHT(AD$4,4)*1-RIGHT($AA$4,4)*1-27)*0.1),(AC80-MIN(0.75,0.25*(RIGHT(AD$4,4)*1-(RIGHT($AD$4,4)*1)+0.25)*(1-MIN(0.75,INDEX([1]Hitters!$CF:$CF,MATCH($A80,[1]Hitters!$A:$A,0)))/0.75*1)+INDEX([1]Hitters!$CF:$CF,MATCH($A80,[1]Hitters!$A:$A,0)))/0.75*($M80+RIGHT(AD$4,4)*1-RIGHT($AA$4,4)*1-20)*0.094)))))))</f>
        <v>-13.667091228279208</v>
      </c>
      <c r="AE80" s="96">
        <f>IF($D80=0,0,IF($D80=1,INDEX([1]Pitchers!$FK:$FK,MATCH($A80,[1]Pitchers!$A:$A,0)),MAX(-16,IF($D80=2,AD80-MIN(0.75,0.25*(RIGHT(AE$4,4)*1-(RIGHT($AD$4,4)*1)+0.25)*(1-MIN(0.75,INDEX([1]Hitters!$CF:$CF,MATCH($A80,[1]Hitters!$A:$A,0)))/0.75*1)+INDEX([1]Hitters!$CF:$CF,MATCH($A80,[1]Hitters!$A:$A,0)))/0.75*1,IF($D80&gt;6,(AD80-MIN(0.75,0.25*(RIGHT(AE$4,4)*1-(RIGHT($AD$4,4)*1)+0.25)*(1-MIN(0.75,INDEX([1]Hitters!$CF:$CF,MATCH($A80,[1]Hitters!$A:$A,0)))/0.75*1)+INDEX([1]Hitters!$CF:$CF,MATCH($A80,[1]Hitters!$A:$A,0)))/0.75*($M80+RIGHT(AE$4,4)*1-RIGHT($AA$4,4)*1+10)*0.05),IF($D80=3,(AD80-MIN(0.75,0.25*(RIGHT(AE$4,4)*1-(RIGHT($AD$4,4)*1)+0.25)*(1-MIN(0.75,INDEX([1]Hitters!$CF:$CF,MATCH($A80,[1]Hitters!$A:$A,0)))/0.75*1)+INDEX([1]Hitters!$CF:$CF,MATCH($A80,[1]Hitters!$A:$A,0)))/0.75*($M80+RIGHT(AE$4,4)*1-RIGHT($AA$4,4)*1-27)*0.1),(AD80-MIN(0.75,0.25*(RIGHT(AE$4,4)*1-(RIGHT($AD$4,4)*1)+0.25)*(1-MIN(0.75,INDEX([1]Hitters!$CF:$CF,MATCH($A80,[1]Hitters!$A:$A,0)))/0.75*1)+INDEX([1]Hitters!$CF:$CF,MATCH($A80,[1]Hitters!$A:$A,0)))/0.75*($M80+RIGHT(AE$4,4)*1-RIGHT($AA$4,4)*1-20)*0.094)))))))</f>
        <v>-14.321257894945859</v>
      </c>
      <c r="AF80" s="96">
        <f>IF($D80=0,0,IF($D80=1,INDEX([1]Pitchers!$FK:$FK,MATCH($A80,[1]Pitchers!$A:$A,0)),MAX(-16,IF($D80=2,AE80-MIN(0.75,0.25*(RIGHT(AF$4,4)*1-(RIGHT($AD$4,4)*1)+0.25)*(1-MIN(0.75,INDEX([1]Hitters!$CF:$CF,MATCH($A80,[1]Hitters!$A:$A,0)))/0.75*1)+INDEX([1]Hitters!$CF:$CF,MATCH($A80,[1]Hitters!$A:$A,0)))/0.75*1,IF($D80&gt;6,(AE80-MIN(0.75,0.25*(RIGHT(AF$4,4)*1-(RIGHT($AD$4,4)*1)+0.25)*(1-MIN(0.75,INDEX([1]Hitters!$CF:$CF,MATCH($A80,[1]Hitters!$A:$A,0)))/0.75*1)+INDEX([1]Hitters!$CF:$CF,MATCH($A80,[1]Hitters!$A:$A,0)))/0.75*($M80+RIGHT(AF$4,4)*1-RIGHT($AA$4,4)*1+10)*0.05),IF($D80=3,(AE80-MIN(0.75,0.25*(RIGHT(AF$4,4)*1-(RIGHT($AD$4,4)*1)+0.25)*(1-MIN(0.75,INDEX([1]Hitters!$CF:$CF,MATCH($A80,[1]Hitters!$A:$A,0)))/0.75*1)+INDEX([1]Hitters!$CF:$CF,MATCH($A80,[1]Hitters!$A:$A,0)))/0.75*($M80+RIGHT(AF$4,4)*1-RIGHT($AA$4,4)*1-27)*0.1),(AE80-MIN(0.75,0.25*(RIGHT(AF$4,4)*1-(RIGHT($AD$4,4)*1)+0.25)*(1-MIN(0.75,INDEX([1]Hitters!$CF:$CF,MATCH($A80,[1]Hitters!$A:$A,0)))/0.75*1)+INDEX([1]Hitters!$CF:$CF,MATCH($A80,[1]Hitters!$A:$A,0)))/0.75*($M80+RIGHT(AF$4,4)*1-RIGHT($AA$4,4)*1-20)*0.094)))))))</f>
        <v>-15.075424561612511</v>
      </c>
      <c r="AG80" s="96">
        <f>IF($D80=0,0,IF($D80=1,INDEX([1]Pitchers!$FK:$FK,MATCH($A80,[1]Pitchers!$A:$A,0)),MAX(-16,IF($D80=2,AF80-MIN(0.75,0.25*(RIGHT(AG$4,4)*1-(RIGHT($AD$4,4)*1)+0.25)*(1-MIN(0.75,INDEX([1]Hitters!$CF:$CF,MATCH($A80,[1]Hitters!$A:$A,0)))/0.75*1)+INDEX([1]Hitters!$CF:$CF,MATCH($A80,[1]Hitters!$A:$A,0)))/0.75*1,IF($D80&gt;6,(AF80-MIN(0.75,0.25*(RIGHT(AG$4,4)*1-(RIGHT($AD$4,4)*1)+0.25)*(1-MIN(0.75,INDEX([1]Hitters!$CF:$CF,MATCH($A80,[1]Hitters!$A:$A,0)))/0.75*1)+INDEX([1]Hitters!$CF:$CF,MATCH($A80,[1]Hitters!$A:$A,0)))/0.75*($M80+RIGHT(AG$4,4)*1-RIGHT($AA$4,4)*1+10)*0.05),IF($D80=3,(AF80-MIN(0.75,0.25*(RIGHT(AG$4,4)*1-(RIGHT($AD$4,4)*1)+0.25)*(1-MIN(0.75,INDEX([1]Hitters!$CF:$CF,MATCH($A80,[1]Hitters!$A:$A,0)))/0.75*1)+INDEX([1]Hitters!$CF:$CF,MATCH($A80,[1]Hitters!$A:$A,0)))/0.75*($M80+RIGHT(AG$4,4)*1-RIGHT($AA$4,4)*1-27)*0.1),(AF80-MIN(0.75,0.25*(RIGHT(AG$4,4)*1-(RIGHT($AD$4,4)*1)+0.25)*(1-MIN(0.75,INDEX([1]Hitters!$CF:$CF,MATCH($A80,[1]Hitters!$A:$A,0)))/0.75*1)+INDEX([1]Hitters!$CF:$CF,MATCH($A80,[1]Hitters!$A:$A,0)))/0.75*($M80+RIGHT(AG$4,4)*1-RIGHT($AA$4,4)*1-20)*0.094)))))))</f>
        <v>-15.929591228279163</v>
      </c>
      <c r="AH80" s="96">
        <f>IF($D80=0,0,IF($D80=1,INDEX([1]Pitchers!$FK:$FK,MATCH($A80,[1]Pitchers!$A:$A,0)),MAX(-16,IF($D80=2,AG80-MIN(0.75,0.25*(RIGHT(AH$4,4)*1-(RIGHT($AD$4,4)*1)+0.25)*(1-MIN(0.75,INDEX([1]Hitters!$CF:$CF,MATCH($A80,[1]Hitters!$A:$A,0)))/0.75*1)+INDEX([1]Hitters!$CF:$CF,MATCH($A80,[1]Hitters!$A:$A,0)))/0.75*1,IF($D80&gt;6,(AG80-MIN(0.75,0.25*(RIGHT(AH$4,4)*1-(RIGHT($AD$4,4)*1)+0.25)*(1-MIN(0.75,INDEX([1]Hitters!$CF:$CF,MATCH($A80,[1]Hitters!$A:$A,0)))/0.75*1)+INDEX([1]Hitters!$CF:$CF,MATCH($A80,[1]Hitters!$A:$A,0)))/0.75*($M80+RIGHT(AH$4,4)*1-RIGHT($AA$4,4)*1+10)*0.05),IF($D80=3,(AG80-MIN(0.75,0.25*(RIGHT(AH$4,4)*1-(RIGHT($AD$4,4)*1)+0.25)*(1-MIN(0.75,INDEX([1]Hitters!$CF:$CF,MATCH($A80,[1]Hitters!$A:$A,0)))/0.75*1)+INDEX([1]Hitters!$CF:$CF,MATCH($A80,[1]Hitters!$A:$A,0)))/0.75*($M80+RIGHT(AH$4,4)*1-RIGHT($AA$4,4)*1-27)*0.1),(AG80-MIN(0.75,0.25*(RIGHT(AH$4,4)*1-(RIGHT($AD$4,4)*1)+0.25)*(1-MIN(0.75,INDEX([1]Hitters!$CF:$CF,MATCH($A80,[1]Hitters!$A:$A,0)))/0.75*1)+INDEX([1]Hitters!$CF:$CF,MATCH($A80,[1]Hitters!$A:$A,0)))/0.75*($M80+RIGHT(AH$4,4)*1-RIGHT($AA$4,4)*1-20)*0.094)))))))</f>
        <v>-16</v>
      </c>
      <c r="AI80" s="96">
        <f>IF($D80=0,0,IF($D80=1,INDEX([1]Pitchers!$FK:$FK,MATCH($A80,[1]Pitchers!$A:$A,0)),MAX(-16,IF($D80=2,AH80-MIN(0.75,0.25*(RIGHT(AI$4,4)*1-(RIGHT($AD$4,4)*1)+0.25)*(1-MIN(0.75,INDEX([1]Hitters!$CF:$CF,MATCH($A80,[1]Hitters!$A:$A,0)))/0.75*1)+INDEX([1]Hitters!$CF:$CF,MATCH($A80,[1]Hitters!$A:$A,0)))/0.75*1,IF($D80&gt;6,(AH80-MIN(0.75,0.25*(RIGHT(AI$4,4)*1-(RIGHT($AD$4,4)*1)+0.25)*(1-MIN(0.75,INDEX([1]Hitters!$CF:$CF,MATCH($A80,[1]Hitters!$A:$A,0)))/0.75*1)+INDEX([1]Hitters!$CF:$CF,MATCH($A80,[1]Hitters!$A:$A,0)))/0.75*($M80+RIGHT(AI$4,4)*1-RIGHT($AA$4,4)*1+10)*0.05),IF($D80=3,(AH80-MIN(0.75,0.25*(RIGHT(AI$4,4)*1-(RIGHT($AD$4,4)*1)+0.25)*(1-MIN(0.75,INDEX([1]Hitters!$CF:$CF,MATCH($A80,[1]Hitters!$A:$A,0)))/0.75*1)+INDEX([1]Hitters!$CF:$CF,MATCH($A80,[1]Hitters!$A:$A,0)))/0.75*($M80+RIGHT(AI$4,4)*1-RIGHT($AA$4,4)*1-27)*0.1),(AH80-MIN(0.75,0.25*(RIGHT(AI$4,4)*1-(RIGHT($AD$4,4)*1)+0.25)*(1-MIN(0.75,INDEX([1]Hitters!$CF:$CF,MATCH($A80,[1]Hitters!$A:$A,0)))/0.75*1)+INDEX([1]Hitters!$CF:$CF,MATCH($A80,[1]Hitters!$A:$A,0)))/0.75*($M80+RIGHT(AI$4,4)*1-RIGHT($AA$4,4)*1-20)*0.094)))))))</f>
        <v>-16</v>
      </c>
      <c r="AJ80" s="96">
        <f>IF($D80=0,0,IF($D80=1,INDEX([1]Pitchers!$FK:$FK,MATCH($A80,[1]Pitchers!$A:$A,0)),MAX(-16,IF($D80=2,AI80-MIN(0.75,0.25*(RIGHT(AJ$4,4)*1-(RIGHT($AD$4,4)*1)+0.25)*(1-MIN(0.75,INDEX([1]Hitters!$CF:$CF,MATCH($A80,[1]Hitters!$A:$A,0)))/0.75*1)+INDEX([1]Hitters!$CF:$CF,MATCH($A80,[1]Hitters!$A:$A,0)))/0.75*1,IF($D80&gt;6,(AI80-MIN(0.75,0.25*(RIGHT(AJ$4,4)*1-(RIGHT($AD$4,4)*1)+0.25)*(1-MIN(0.75,INDEX([1]Hitters!$CF:$CF,MATCH($A80,[1]Hitters!$A:$A,0)))/0.75*1)+INDEX([1]Hitters!$CF:$CF,MATCH($A80,[1]Hitters!$A:$A,0)))/0.75*($M80+RIGHT(AJ$4,4)*1-RIGHT($AA$4,4)*1+10)*0.05),IF($D80=3,(AI80-MIN(0.75,0.25*(RIGHT(AJ$4,4)*1-(RIGHT($AD$4,4)*1)+0.25)*(1-MIN(0.75,INDEX([1]Hitters!$CF:$CF,MATCH($A80,[1]Hitters!$A:$A,0)))/0.75*1)+INDEX([1]Hitters!$CF:$CF,MATCH($A80,[1]Hitters!$A:$A,0)))/0.75*($M80+RIGHT(AJ$4,4)*1-RIGHT($AA$4,4)*1-27)*0.1),(AI80-MIN(0.75,0.25*(RIGHT(AJ$4,4)*1-(RIGHT($AD$4,4)*1)+0.25)*(1-MIN(0.75,INDEX([1]Hitters!$CF:$CF,MATCH($A80,[1]Hitters!$A:$A,0)))/0.75*1)+INDEX([1]Hitters!$CF:$CF,MATCH($A80,[1]Hitters!$A:$A,0)))/0.75*($M80+RIGHT(AJ$4,4)*1-RIGHT($AA$4,4)*1-20)*0.094)))))))</f>
        <v>-16</v>
      </c>
      <c r="AK80" s="96">
        <f>IF($D80=0,0,IF($D80=1,INDEX([1]Pitchers!$FK:$FK,MATCH($A80,[1]Pitchers!$A:$A,0)),MAX(-16,IF($D80=2,AJ80-MIN(0.75,0.25*(RIGHT(AK$4,4)*1-(RIGHT($AD$4,4)*1)+0.25)*(1-MIN(0.75,INDEX([1]Hitters!$CF:$CF,MATCH($A80,[1]Hitters!$A:$A,0)))/0.75*1)+INDEX([1]Hitters!$CF:$CF,MATCH($A80,[1]Hitters!$A:$A,0)))/0.75*1,IF($D80&gt;6,(AJ80-MIN(0.75,0.25*(RIGHT(AK$4,4)*1-(RIGHT($AD$4,4)*1)+0.25)*(1-MIN(0.75,INDEX([1]Hitters!$CF:$CF,MATCH($A80,[1]Hitters!$A:$A,0)))/0.75*1)+INDEX([1]Hitters!$CF:$CF,MATCH($A80,[1]Hitters!$A:$A,0)))/0.75*($M80+RIGHT(AK$4,4)*1-RIGHT($AA$4,4)*1+10)*0.05),IF($D80=3,(AJ80-MIN(0.75,0.25*(RIGHT(AK$4,4)*1-(RIGHT($AD$4,4)*1)+0.25)*(1-MIN(0.75,INDEX([1]Hitters!$CF:$CF,MATCH($A80,[1]Hitters!$A:$A,0)))/0.75*1)+INDEX([1]Hitters!$CF:$CF,MATCH($A80,[1]Hitters!$A:$A,0)))/0.75*($M80+RIGHT(AK$4,4)*1-RIGHT($AA$4,4)*1-27)*0.1),(AJ80-MIN(0.75,0.25*(RIGHT(AK$4,4)*1-(RIGHT($AD$4,4)*1)+0.25)*(1-MIN(0.75,INDEX([1]Hitters!$CF:$CF,MATCH($A80,[1]Hitters!$A:$A,0)))/0.75*1)+INDEX([1]Hitters!$CF:$CF,MATCH($A80,[1]Hitters!$A:$A,0)))/0.75*($M80+RIGHT(AK$4,4)*1-RIGHT($AA$4,4)*1-20)*0.094)))))))</f>
        <v>-16</v>
      </c>
      <c r="AL80" s="96">
        <f>IF($D80=0,0,IF($D80=1,INDEX([1]Pitchers!$FK:$FK,MATCH($A80,[1]Pitchers!$A:$A,0)),MAX(-16,IF($D80=2,AK80-MIN(0.75,0.25*(RIGHT(AL$4,4)*1-(RIGHT($AD$4,4)*1)+0.25)*(1-MIN(0.75,INDEX([1]Hitters!$CF:$CF,MATCH($A80,[1]Hitters!$A:$A,0)))/0.75*1)+INDEX([1]Hitters!$CF:$CF,MATCH($A80,[1]Hitters!$A:$A,0)))/0.75*1,IF($D80&gt;6,(AK80-MIN(0.75,0.25*(RIGHT(AL$4,4)*1-(RIGHT($AD$4,4)*1)+0.25)*(1-MIN(0.75,INDEX([1]Hitters!$CF:$CF,MATCH($A80,[1]Hitters!$A:$A,0)))/0.75*1)+INDEX([1]Hitters!$CF:$CF,MATCH($A80,[1]Hitters!$A:$A,0)))/0.75*($M80+RIGHT(AL$4,4)*1-RIGHT($AA$4,4)*1+10)*0.05),IF($D80=3,(AK80-MIN(0.75,0.25*(RIGHT(AL$4,4)*1-(RIGHT($AD$4,4)*1)+0.25)*(1-MIN(0.75,INDEX([1]Hitters!$CF:$CF,MATCH($A80,[1]Hitters!$A:$A,0)))/0.75*1)+INDEX([1]Hitters!$CF:$CF,MATCH($A80,[1]Hitters!$A:$A,0)))/0.75*($M80+RIGHT(AL$4,4)*1-RIGHT($AA$4,4)*1-27)*0.1),(AK80-MIN(0.75,0.25*(RIGHT(AL$4,4)*1-(RIGHT($AD$4,4)*1)+0.25)*(1-MIN(0.75,INDEX([1]Hitters!$CF:$CF,MATCH($A80,[1]Hitters!$A:$A,0)))/0.75*1)+INDEX([1]Hitters!$CF:$CF,MATCH($A80,[1]Hitters!$A:$A,0)))/0.75*($M80+RIGHT(AL$4,4)*1-RIGHT($AA$4,4)*1-20)*0.094)))))))</f>
        <v>-16</v>
      </c>
      <c r="AM80" s="98">
        <f>MAX(IF($D80=0,20,IF($D80=1,60,150)),MAX(0,IF($D80&gt;1,INDEX([1]Hitters!$ER:$ER,MATCH($A80,[1]Hitters!$A:$A,0))*(0.4+MAX(0,0.6*MIN(1,(IF(O80="",0,(((4.25+(O80-0.263)*4.2)^(((4.25+(O80-0.263)*4.2)+(4.25-AA80*600/600*4.2/600))^0.285))/((4.25+(O80-0.263)*4.2)^(((4.25+(O80-0.263)*4.2)+(4.25-AA80*600/600*4.2/600))^0.285)+(4.25-AA80*600/600*4.2/600)^(((4.25+(O80-0.263)*4.2)+(4.25-AA80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80,[1]Pitchers!$A:$A,0))))*IF($D80&lt;2,(0.4+0.6*MAX(0,MIN(1,IF($D80=0,((4.25)^(((4.25)+(4.25-(4-O80)*4.25/4*1/9))^0.285)/((4.25)^(((4.25)+(4.25-(4-O80)*4.25/4*1/9))^0.285)+(4.25-(4-O80)*4.25/4*1/9)^(((4.25)+(4.25-(4-O80)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80)))/0.5345*0.0009131+0.0104414*(3.74-MIN(3.74,O80)))*50,(((4.25+(AA80-0.263)*0.32*198*MAX(6,198/33)/198)^(((4.25+(AA80-0.263)*0.32*198*MAX(6,198/33)/198)+(4.25-(4-O80)*4.25/4*MAX(6,198/33)/9))^0.285)/((4.25+(AA80-0.263)*0.32*198*MAX(6,198/33)/198)^(((4.25+(AA80-0.263)*0.32*198*MAX(6,198/33)/198)+(4.25-(4-O80)*4.25/4*MAX(6,198/33)/9))^0.285)+(4.25-(4-O80)*4.25/4*MAX(6,198/33)/9)^(((4.25+(AA80-0.263)*0.32*198*MAX(6,198/33)/198)+(4.25-(4-O80)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80=0,50,198)/0.0065))),1))</f>
        <v>523.11716784267321</v>
      </c>
      <c r="AN80" s="98">
        <f t="shared" si="138"/>
        <v>488.00006813202657</v>
      </c>
      <c r="AO80" s="98">
        <f t="shared" si="139"/>
        <v>437.51982016483083</v>
      </c>
      <c r="AP80" s="98">
        <f t="shared" si="140"/>
        <v>373.00901786409656</v>
      </c>
      <c r="AQ80" s="98">
        <f t="shared" si="141"/>
        <v>296.3315857787133</v>
      </c>
      <c r="AR80" s="98">
        <f t="shared" si="142"/>
        <v>209.89337857925855</v>
      </c>
      <c r="AS80" s="98">
        <f t="shared" si="143"/>
        <v>191.59608888888962</v>
      </c>
      <c r="AT80" s="98">
        <f t="shared" si="144"/>
        <v>181.12942222222318</v>
      </c>
      <c r="AU80" s="98">
        <f t="shared" si="145"/>
        <v>169.06275555555678</v>
      </c>
      <c r="AV80" s="98">
        <f t="shared" si="146"/>
        <v>155.39608888889035</v>
      </c>
      <c r="AW80" s="98">
        <f t="shared" si="147"/>
        <v>150</v>
      </c>
      <c r="AX80" s="98">
        <f t="shared" si="148"/>
        <v>150</v>
      </c>
      <c r="AY80" s="96">
        <f t="shared" si="149"/>
        <v>1.7257302623847455</v>
      </c>
      <c r="AZ80" s="96">
        <f t="shared" si="150"/>
        <v>2</v>
      </c>
      <c r="BA80" s="96">
        <f t="shared" si="151"/>
        <v>1.7257302623847455</v>
      </c>
      <c r="BB80" s="96">
        <f t="shared" si="152"/>
        <v>1.4331204699426996</v>
      </c>
      <c r="BC80" s="96">
        <f t="shared" si="153"/>
        <v>1.0667067657803895</v>
      </c>
      <c r="BD80" s="96">
        <f t="shared" si="154"/>
        <v>0.67219895403026464</v>
      </c>
      <c r="BE80" s="96">
        <f t="shared" si="155"/>
        <v>0.30452373518132059</v>
      </c>
      <c r="BF80" s="96">
        <f t="shared" si="156"/>
        <v>2.3790431353237218E-2</v>
      </c>
      <c r="BG80" s="96">
        <f t="shared" si="157"/>
        <v>0</v>
      </c>
      <c r="BH80" s="96">
        <f t="shared" si="158"/>
        <v>0</v>
      </c>
      <c r="BI80" s="96">
        <f t="shared" si="159"/>
        <v>0</v>
      </c>
      <c r="BJ80" s="96">
        <f t="shared" si="160"/>
        <v>0</v>
      </c>
      <c r="BK80" s="96">
        <f t="shared" si="161"/>
        <v>0</v>
      </c>
      <c r="BL80" s="96">
        <f t="shared" si="162"/>
        <v>0</v>
      </c>
      <c r="BM80" s="129">
        <f t="shared" si="199"/>
        <v>2.5</v>
      </c>
      <c r="BN80" s="129" t="str">
        <f t="shared" si="199"/>
        <v/>
      </c>
      <c r="BO80" s="129" t="str">
        <f t="shared" si="199"/>
        <v/>
      </c>
      <c r="BP80" s="129" t="str">
        <f t="shared" si="199"/>
        <v/>
      </c>
      <c r="BQ80" s="129" t="str">
        <f t="shared" si="199"/>
        <v/>
      </c>
      <c r="BR80" s="129" t="str">
        <f t="shared" si="199"/>
        <v/>
      </c>
      <c r="BS80" s="129" t="str">
        <f t="shared" si="199"/>
        <v/>
      </c>
      <c r="BT80" s="129" t="str">
        <f t="shared" si="199"/>
        <v/>
      </c>
      <c r="BU80" s="129" t="str">
        <f t="shared" si="199"/>
        <v/>
      </c>
      <c r="BV80" s="129" t="str">
        <f t="shared" si="199"/>
        <v/>
      </c>
      <c r="BW80" s="129" t="str">
        <f t="shared" si="199"/>
        <v/>
      </c>
      <c r="BX80" s="129" t="str">
        <f t="shared" si="199"/>
        <v/>
      </c>
      <c r="BY80" s="130">
        <f t="shared" si="163"/>
        <v>14.305842099077964</v>
      </c>
      <c r="BZ80" s="130">
        <f t="shared" si="164"/>
        <v>12.538211947518677</v>
      </c>
      <c r="CA80" s="130">
        <f t="shared" si="165"/>
        <v>9.9083536741830347</v>
      </c>
      <c r="CB80" s="130">
        <f t="shared" si="166"/>
        <v>6.7252345132742812</v>
      </c>
      <c r="CC80" s="130">
        <f t="shared" si="167"/>
        <v>3.4612040270899205</v>
      </c>
      <c r="CD80" s="130">
        <f t="shared" si="168"/>
        <v>0.74290631120046868</v>
      </c>
      <c r="CE80" s="130">
        <f t="shared" si="169"/>
        <v>0.5</v>
      </c>
      <c r="CF80" s="130">
        <f t="shared" si="170"/>
        <v>0.5</v>
      </c>
      <c r="CG80" s="130">
        <f t="shared" si="171"/>
        <v>0.5</v>
      </c>
      <c r="CH80" s="130">
        <f t="shared" si="172"/>
        <v>0.5</v>
      </c>
      <c r="CI80" s="130">
        <f t="shared" si="173"/>
        <v>0.5</v>
      </c>
      <c r="CJ80" s="130">
        <f t="shared" si="174"/>
        <v>0.5</v>
      </c>
      <c r="CK80" s="131">
        <f t="shared" si="175"/>
        <v>1</v>
      </c>
      <c r="CL80" s="96">
        <f t="shared" si="176"/>
        <v>-0.16471055876510698</v>
      </c>
      <c r="CM80" s="96">
        <f t="shared" si="177"/>
        <v>-0.33041417627281788</v>
      </c>
      <c r="CN80" s="96">
        <f t="shared" si="178"/>
        <v>-0.51440236033127618</v>
      </c>
      <c r="CO80" s="96">
        <f t="shared" si="179"/>
        <v>-0.67578103472700746</v>
      </c>
      <c r="CP80" s="96">
        <f t="shared" si="180"/>
        <v>-0.76635934950579343</v>
      </c>
      <c r="CQ80" s="96">
        <f t="shared" si="181"/>
        <v>-0.73472226015648734</v>
      </c>
      <c r="CR80" s="96">
        <f t="shared" si="182"/>
        <v>-0.69238994602666926</v>
      </c>
      <c r="CS80" s="96">
        <f t="shared" si="183"/>
        <v>-0.65456550602667007</v>
      </c>
      <c r="CT80" s="96">
        <f t="shared" si="184"/>
        <v>-0.61095898602667109</v>
      </c>
      <c r="CU80" s="96">
        <f t="shared" si="185"/>
        <v>-0.56157038602667197</v>
      </c>
      <c r="CV80" s="96">
        <f t="shared" si="186"/>
        <v>-0.54206999999999994</v>
      </c>
      <c r="CW80" s="96">
        <f t="shared" si="187"/>
        <v>-0.54206999999999994</v>
      </c>
      <c r="CX80" s="96">
        <f>MAX(0,(IF(CL80&gt;0,(CL80-ROUNDDOWN(CL80,1))/0.1*LOOKUP(ROUNDUP(CL80+81.1,1),CB!$A:$A,CB!$C:$C)+(1-(CL80-ROUNDDOWN(CL80,1))/0.1)*LOOKUP(ROUNDDOWN(CL80+81.1,1),CB!$A:$A,CB!$C:$C),(CL80-ROUNDDOWN(CL80-0.1,1))/0.1*LOOKUP(ROUNDUP(CL80+81.1,1),CB!$A:$A,CB!$C:$C)+(1-(CL80-ROUNDDOWN(CL80-0.1,1))/0.1)*LOOKUP(ROUNDDOWN(CL80+81.1,1),CB!$A:$A,CB!$C:$C))-LOOKUP(81.1,CB!$A:$A,CB!$C:$C))/(1-(BINOMDIST(97,162,0.5,TRUE)-BINOMDIST(87,162,0.5,TRUE)))*$C$2*($B$1^(LEFT(CX$4,4)*1-LEFT($BA$4,4)*1))*(37.75+CL80))</f>
        <v>0</v>
      </c>
      <c r="CY80" s="96">
        <f>MAX(0,(IF(CM80&gt;0,(CM80-ROUNDDOWN(CM80,1))/0.1*LOOKUP(ROUNDUP(CM80+81.1,1),CB!$A:$A,CB!$C:$C)+(1-(CM80-ROUNDDOWN(CM80,1))/0.1)*LOOKUP(ROUNDDOWN(CM80+81.1,1),CB!$A:$A,CB!$C:$C),(CM80-ROUNDDOWN(CM80-0.1,1))/0.1*LOOKUP(ROUNDUP(CM80+81.1,1),CB!$A:$A,CB!$C:$C)+(1-(CM80-ROUNDDOWN(CM80-0.1,1))/0.1)*LOOKUP(ROUNDDOWN(CM80+81.1,1),CB!$A:$A,CB!$C:$C))-LOOKUP(81.1,CB!$A:$A,CB!$C:$C))/(1-(BINOMDIST(97,162,0.5,TRUE)-BINOMDIST(87,162,0.5,TRUE)))*$C$2*($B$1^(LEFT(CY$4,4)*1-LEFT($BA$4,4)*1))*(37.75+CM80))</f>
        <v>0</v>
      </c>
      <c r="CZ80" s="96">
        <f>MAX(0,(IF(CN80&gt;0,(CN80-ROUNDDOWN(CN80,1))/0.1*LOOKUP(ROUNDUP(CN80+81.1,1),CB!$A:$A,CB!$C:$C)+(1-(CN80-ROUNDDOWN(CN80,1))/0.1)*LOOKUP(ROUNDDOWN(CN80+81.1,1),CB!$A:$A,CB!$C:$C),(CN80-ROUNDDOWN(CN80-0.1,1))/0.1*LOOKUP(ROUNDUP(CN80+81.1,1),CB!$A:$A,CB!$C:$C)+(1-(CN80-ROUNDDOWN(CN80-0.1,1))/0.1)*LOOKUP(ROUNDDOWN(CN80+81.1,1),CB!$A:$A,CB!$C:$C))-LOOKUP(81.1,CB!$A:$A,CB!$C:$C))/(1-(BINOMDIST(97,162,0.5,TRUE)-BINOMDIST(87,162,0.5,TRUE)))*$C$2*($B$1^(LEFT(CZ$4,4)*1-LEFT($BA$4,4)*1))*(37.75+CN80))</f>
        <v>0</v>
      </c>
      <c r="DA80" s="96">
        <f>MAX(0,(IF(CO80&gt;0,(CO80-ROUNDDOWN(CO80,1))/0.1*LOOKUP(ROUNDUP(CO80+81.1,1),CB!$A:$A,CB!$C:$C)+(1-(CO80-ROUNDDOWN(CO80,1))/0.1)*LOOKUP(ROUNDDOWN(CO80+81.1,1),CB!$A:$A,CB!$C:$C),(CO80-ROUNDDOWN(CO80-0.1,1))/0.1*LOOKUP(ROUNDUP(CO80+81.1,1),CB!$A:$A,CB!$C:$C)+(1-(CO80-ROUNDDOWN(CO80-0.1,1))/0.1)*LOOKUP(ROUNDDOWN(CO80+81.1,1),CB!$A:$A,CB!$C:$C))-LOOKUP(81.1,CB!$A:$A,CB!$C:$C))/(1-(BINOMDIST(97,162,0.5,TRUE)-BINOMDIST(87,162,0.5,TRUE)))*$C$2*($B$1^(LEFT(DA$4,4)*1-LEFT($BA$4,4)*1))*(37.75+CO80))</f>
        <v>0</v>
      </c>
      <c r="DB80" s="96">
        <f>MAX(0,(IF(CP80&gt;0,(CP80-ROUNDDOWN(CP80,1))/0.1*LOOKUP(ROUNDUP(CP80+81.1,1),CB!$A:$A,CB!$C:$C)+(1-(CP80-ROUNDDOWN(CP80,1))/0.1)*LOOKUP(ROUNDDOWN(CP80+81.1,1),CB!$A:$A,CB!$C:$C),(CP80-ROUNDDOWN(CP80-0.1,1))/0.1*LOOKUP(ROUNDUP(CP80+81.1,1),CB!$A:$A,CB!$C:$C)+(1-(CP80-ROUNDDOWN(CP80-0.1,1))/0.1)*LOOKUP(ROUNDDOWN(CP80+81.1,1),CB!$A:$A,CB!$C:$C))-LOOKUP(81.1,CB!$A:$A,CB!$C:$C))/(1-(BINOMDIST(97,162,0.5,TRUE)-BINOMDIST(87,162,0.5,TRUE)))*$C$2*($B$1^(LEFT(DB$4,4)*1-LEFT($BA$4,4)*1))*(37.75+CP80))</f>
        <v>0</v>
      </c>
      <c r="DC80" s="96">
        <f>MAX(0,(IF(CQ80&gt;0,(CQ80-ROUNDDOWN(CQ80,1))/0.1*LOOKUP(ROUNDUP(CQ80+81.1,1),CB!$A:$A,CB!$C:$C)+(1-(CQ80-ROUNDDOWN(CQ80,1))/0.1)*LOOKUP(ROUNDDOWN(CQ80+81.1,1),CB!$A:$A,CB!$C:$C),(CQ80-ROUNDDOWN(CQ80-0.1,1))/0.1*LOOKUP(ROUNDUP(CQ80+81.1,1),CB!$A:$A,CB!$C:$C)+(1-(CQ80-ROUNDDOWN(CQ80-0.1,1))/0.1)*LOOKUP(ROUNDDOWN(CQ80+81.1,1),CB!$A:$A,CB!$C:$C))-LOOKUP(81.1,CB!$A:$A,CB!$C:$C))/(1-(BINOMDIST(97,162,0.5,TRUE)-BINOMDIST(87,162,0.5,TRUE)))*$C$2*($B$1^(LEFT(DC$4,4)*1-LEFT($BA$4,4)*1))*(37.75+CQ80))</f>
        <v>0</v>
      </c>
      <c r="DD80" s="96">
        <f>MAX(0,(IF(CR80&gt;0,(CR80-ROUNDDOWN(CR80,1))/0.1*LOOKUP(ROUNDUP(CR80+81.1,1),CB!$A:$A,CB!$C:$C)+(1-(CR80-ROUNDDOWN(CR80,1))/0.1)*LOOKUP(ROUNDDOWN(CR80+81.1,1),CB!$A:$A,CB!$C:$C),(CR80-ROUNDDOWN(CR80-0.1,1))/0.1*LOOKUP(ROUNDUP(CR80+81.1,1),CB!$A:$A,CB!$C:$C)+(1-(CR80-ROUNDDOWN(CR80-0.1,1))/0.1)*LOOKUP(ROUNDDOWN(CR80+81.1,1),CB!$A:$A,CB!$C:$C))-LOOKUP(81.1,CB!$A:$A,CB!$C:$C))/(1-(BINOMDIST(97,162,0.5,TRUE)-BINOMDIST(87,162,0.5,TRUE)))*$C$2*($B$1^(LEFT(DD$4,4)*1-LEFT($BA$4,4)*1))*(37.75+CR80))</f>
        <v>0</v>
      </c>
      <c r="DE80" s="96">
        <f>MAX(0,(IF(CS80&gt;0,(CS80-ROUNDDOWN(CS80,1))/0.1*LOOKUP(ROUNDUP(CS80+81.1,1),CB!$A:$A,CB!$C:$C)+(1-(CS80-ROUNDDOWN(CS80,1))/0.1)*LOOKUP(ROUNDDOWN(CS80+81.1,1),CB!$A:$A,CB!$C:$C),(CS80-ROUNDDOWN(CS80-0.1,1))/0.1*LOOKUP(ROUNDUP(CS80+81.1,1),CB!$A:$A,CB!$C:$C)+(1-(CS80-ROUNDDOWN(CS80-0.1,1))/0.1)*LOOKUP(ROUNDDOWN(CS80+81.1,1),CB!$A:$A,CB!$C:$C))-LOOKUP(81.1,CB!$A:$A,CB!$C:$C))/(1-(BINOMDIST(97,162,0.5,TRUE)-BINOMDIST(87,162,0.5,TRUE)))*$C$2*($B$1^(LEFT(DE$4,4)*1-LEFT($BA$4,4)*1))*(37.75+CS80))</f>
        <v>0</v>
      </c>
      <c r="DF80" s="96">
        <f>MAX(0,(IF(CT80&gt;0,(CT80-ROUNDDOWN(CT80,1))/0.1*LOOKUP(ROUNDUP(CT80+81.1,1),CB!$A:$A,CB!$C:$C)+(1-(CT80-ROUNDDOWN(CT80,1))/0.1)*LOOKUP(ROUNDDOWN(CT80+81.1,1),CB!$A:$A,CB!$C:$C),(CT80-ROUNDDOWN(CT80-0.1,1))/0.1*LOOKUP(ROUNDUP(CT80+81.1,1),CB!$A:$A,CB!$C:$C)+(1-(CT80-ROUNDDOWN(CT80-0.1,1))/0.1)*LOOKUP(ROUNDDOWN(CT80+81.1,1),CB!$A:$A,CB!$C:$C))-LOOKUP(81.1,CB!$A:$A,CB!$C:$C))/(1-(BINOMDIST(97,162,0.5,TRUE)-BINOMDIST(87,162,0.5,TRUE)))*$C$2*($B$1^(LEFT(DF$4,4)*1-LEFT($BA$4,4)*1))*(37.75+CT80))</f>
        <v>0</v>
      </c>
      <c r="DG80" s="96">
        <f>MAX(0,(IF(CU80&gt;0,(CU80-ROUNDDOWN(CU80,1))/0.1*LOOKUP(ROUNDUP(CU80+81.1,1),CB!$A:$A,CB!$C:$C)+(1-(CU80-ROUNDDOWN(CU80,1))/0.1)*LOOKUP(ROUNDDOWN(CU80+81.1,1),CB!$A:$A,CB!$C:$C),(CU80-ROUNDDOWN(CU80-0.1,1))/0.1*LOOKUP(ROUNDUP(CU80+81.1,1),CB!$A:$A,CB!$C:$C)+(1-(CU80-ROUNDDOWN(CU80-0.1,1))/0.1)*LOOKUP(ROUNDDOWN(CU80+81.1,1),CB!$A:$A,CB!$C:$C))-LOOKUP(81.1,CB!$A:$A,CB!$C:$C))/(1-(BINOMDIST(97,162,0.5,TRUE)-BINOMDIST(87,162,0.5,TRUE)))*$C$2*($B$1^(LEFT(DG$4,4)*1-LEFT($BA$4,4)*1))*(37.75+CU80))</f>
        <v>0</v>
      </c>
      <c r="DH80" s="96">
        <f>MAX(0,(IF(CV80&gt;0,(CV80-ROUNDDOWN(CV80,1))/0.1*LOOKUP(ROUNDUP(CV80+81.1,1),CB!$A:$A,CB!$C:$C)+(1-(CV80-ROUNDDOWN(CV80,1))/0.1)*LOOKUP(ROUNDDOWN(CV80+81.1,1),CB!$A:$A,CB!$C:$C),(CV80-ROUNDDOWN(CV80-0.1,1))/0.1*LOOKUP(ROUNDUP(CV80+81.1,1),CB!$A:$A,CB!$C:$C)+(1-(CV80-ROUNDDOWN(CV80-0.1,1))/0.1)*LOOKUP(ROUNDDOWN(CV80+81.1,1),CB!$A:$A,CB!$C:$C))-LOOKUP(81.1,CB!$A:$A,CB!$C:$C))/(1-(BINOMDIST(97,162,0.5,TRUE)-BINOMDIST(87,162,0.5,TRUE)))*$C$2*($B$1^(LEFT(DH$4,4)*1-LEFT($BA$4,4)*1))*(37.75+CV80))</f>
        <v>0</v>
      </c>
      <c r="DI80" s="96">
        <f>MAX(0,(IF(CW80&gt;0,(CW80-ROUNDDOWN(CW80,1))/0.1*LOOKUP(ROUNDUP(CW80+81.1,1),CB!$A:$A,CB!$C:$C)+(1-(CW80-ROUNDDOWN(CW80,1))/0.1)*LOOKUP(ROUNDDOWN(CW80+81.1,1),CB!$A:$A,CB!$C:$C),(CW80-ROUNDDOWN(CW80-0.1,1))/0.1*LOOKUP(ROUNDUP(CW80+81.1,1),CB!$A:$A,CB!$C:$C)+(1-(CW80-ROUNDDOWN(CW80-0.1,1))/0.1)*LOOKUP(ROUNDDOWN(CW80+81.1,1),CB!$A:$A,CB!$C:$C))-LOOKUP(81.1,CB!$A:$A,CB!$C:$C))/(1-(BINOMDIST(97,162,0.5,TRUE)-BINOMDIST(87,162,0.5,TRUE)))*$C$2*($B$1^(LEFT(DI$4,4)*1-LEFT($BA$4,4)*1))*(37.75+CW80))</f>
        <v>0</v>
      </c>
      <c r="DJ80" s="90">
        <f t="shared" si="188"/>
        <v>0</v>
      </c>
      <c r="DK80" s="132"/>
      <c r="DL80" s="132">
        <f t="shared" si="189"/>
        <v>14.305842099077964</v>
      </c>
      <c r="DM80" s="132">
        <f t="shared" si="190"/>
        <v>27.030120378339724</v>
      </c>
      <c r="DN80" s="132">
        <f t="shared" si="191"/>
        <v>37.6684422524281</v>
      </c>
      <c r="DO80" s="132">
        <f t="shared" si="192"/>
        <v>46.093764133012542</v>
      </c>
      <c r="DP80" s="132">
        <f t="shared" si="193"/>
        <v>52.562367118461061</v>
      </c>
      <c r="DQ80" s="132">
        <f t="shared" si="194"/>
        <v>57.67290739208692</v>
      </c>
      <c r="DR80" s="132">
        <f t="shared" si="195"/>
        <v>62.85689712897252</v>
      </c>
      <c r="DS80" s="132">
        <f t="shared" si="196"/>
        <v>68.226919256996936</v>
      </c>
      <c r="DT80" s="132">
        <f t="shared" si="197"/>
        <v>73.77146781415982</v>
      </c>
      <c r="DU80" s="132">
        <f t="shared" si="198"/>
        <v>79.478505630537441</v>
      </c>
      <c r="DV80" s="132"/>
      <c r="DW80" s="132"/>
      <c r="DX80" s="132"/>
      <c r="DY80" s="132"/>
      <c r="DZ80" s="132"/>
      <c r="EA80" s="132"/>
      <c r="EB80" s="132"/>
      <c r="EC80" s="132"/>
      <c r="ED80" s="132"/>
      <c r="EE80" s="132"/>
      <c r="ER80" s="132"/>
      <c r="ES80" s="132"/>
      <c r="ET80" s="132"/>
      <c r="EU80" s="132"/>
      <c r="EV80" s="132"/>
      <c r="EW80" s="132"/>
      <c r="EX80" s="132"/>
      <c r="EY80" s="132"/>
      <c r="EZ80" s="132"/>
      <c r="FA80" s="132"/>
      <c r="FB80" s="132"/>
      <c r="FC80" s="132"/>
    </row>
    <row r="81" spans="1:159" ht="12.75" customHeight="1" x14ac:dyDescent="0.2">
      <c r="A81">
        <v>502032</v>
      </c>
      <c r="B81" s="99" t="str">
        <f>INDEX([1]Bios!$O:$O,MATCH(A81,[1]Bios!$C:$C,0))</f>
        <v>Norris, Bud</v>
      </c>
      <c r="C81" s="92" t="s">
        <v>58</v>
      </c>
      <c r="D81" s="94">
        <f>LOOKUP(IF(INDEX([1]Bios!$M:$M,MATCH(A81,[1]Bios!$C:$C,0))="P",INDEX([1]Pitchers!$Q:$Q,MATCH(A81,[1]Pitchers!$A:$A,0)),INDEX([1]Hitters!$AV:$AV,MATCH(A81,[1]Hitters!$A:$A,0))),Positions!A:A,Positions!B:B)</f>
        <v>1</v>
      </c>
      <c r="E81" s="137">
        <v>1</v>
      </c>
      <c r="F81" s="138">
        <f t="shared" si="135"/>
        <v>11.147917091900361</v>
      </c>
      <c r="G81" s="138">
        <v>2.5</v>
      </c>
      <c r="H81" s="94"/>
      <c r="I81" s="93">
        <f>6</f>
        <v>6</v>
      </c>
      <c r="J81" s="93">
        <f>6</f>
        <v>6</v>
      </c>
      <c r="K81" s="94">
        <f>MIN(IF(D81&gt;1,INDEX([1]Hitters!$DA:$DA,MATCH(A81,[1]Hitters!$A:$A,0)),INDEX([1]Pitchers!$DA:$DA,MATCH(A81,[1]Pitchers!$A:$A,0))),J81)</f>
        <v>6</v>
      </c>
      <c r="L81" s="94">
        <f t="shared" si="136"/>
        <v>4</v>
      </c>
      <c r="M81" s="95">
        <f>IF(D81&gt;1,INDEX([1]Hitters!$CV:$CV,MATCH($A81,[1]Hitters!$A:$A,0)),INDEX([1]Pitchers!$CP:$CP,MATCH($A81,[1]Pitchers!$A:$A,0)))</f>
        <v>31.291666666666668</v>
      </c>
      <c r="N81" s="90">
        <f t="shared" si="137"/>
        <v>8.6479170919003607</v>
      </c>
      <c r="O81" s="97">
        <f>IF($D81&gt;1,INDEX([1]Hitters!$AF:$AF,MATCH($A81,[1]Hitters!$A:$A,0)),INDEX([1]Pitchers!$AJ:$AJ,MATCH($A81,[1]Pitchers!$A:$A,0))*IF(OR(AND($D81=0,INDEX([1]Pitchers!$Q:$Q,MATCH($A81,[1]Pitchers!$A:$A,0))="R"),AND($D81=1,INDEX([1]Pitchers!$Q:$Q,MATCH($A81,[1]Pitchers!$A:$A,0))="S")),1,IF($D81=0,0.83+(1-INDEX([1]Pitchers!$BE:$BE,MATCH($A81,[1]Pitchers!$A:$A,0)))/8,1/(0.83+(1-INDEX([1]Pitchers!$BE:$BE,MATCH($A81,[1]Pitchers!$A:$A,0)))/8))))</f>
        <v>4.3514432686379463</v>
      </c>
      <c r="P81" s="97">
        <f>IF($D81&gt;1,O81+(LOOKUP(ROUNDDOWN($M81+RIGHT(P$4,4)*1-2016,0),Age!$A:$A,Age!$C:$C)*(1-($M81+RIGHT(P$4,4)*1-2016-ROUNDDOWN($M81+RIGHT(P$4,4)*1-2016,0)))+LOOKUP(ROUNDUP($M81+RIGHT(P$4,4)*1-2016,0),Age!$A:$A,Age!$C:$C)*(($M81+RIGHT(P$4,4)*1-2016-ROUNDDOWN($M81+RIGHT(P$4,4)*1-2016,0))))*IF($M81+RIGHT(P$4,4)*1-2016&gt;27,1,INDEX([1]Hitters!$BG:$BG,MATCH($A81,[1]Hitters!$A:$A,0))),O81*(1-(1-(LOOKUP(ROUNDDOWN($M81+RIGHT(P$4,4)*1-2016,0),Age!$A:$A,Age!$L:$L)*(1-($M81+RIGHT(P$4,4)*1-2016-ROUNDDOWN($M81+RIGHT(P$4,4)*1-2016,0)))+LOOKUP(ROUNDUP($M81+RIGHT(P$4,4)*1-2016,0),Age!$A:$A,Age!$L:$L)*(($M81+RIGHT(P$4,4)*1-2016-ROUNDDOWN($M81+RIGHT(P$4,4)*1-2016,0)))))*IF($M81+RIGHT(P$4,4)*1-2016&gt;27,1,INDEX([1]Pitchers!$BE:$BE,MATCH($A81,[1]Pitchers!$A:$A,0)))))</f>
        <v>4.4838449955930617</v>
      </c>
      <c r="Q81" s="97">
        <f>IF($D81&gt;1,P81+(LOOKUP(ROUNDDOWN($M81+RIGHT(Q$4,4)*1-2016,0),Age!$A:$A,Age!$C:$C)*(1-($M81+RIGHT(Q$4,4)*1-2016-ROUNDDOWN($M81+RIGHT(Q$4,4)*1-2016,0)))+LOOKUP(ROUNDUP($M81+RIGHT(Q$4,4)*1-2016,0),Age!$A:$A,Age!$C:$C)*(($M81+RIGHT(Q$4,4)*1-2016-ROUNDDOWN($M81+RIGHT(Q$4,4)*1-2016,0))))*IF($M81+RIGHT(Q$4,4)*1-2016&gt;27,1,INDEX([1]Hitters!$BG:$BG,MATCH($A81,[1]Hitters!$A:$A,0))),P81*(1-(1-(LOOKUP(ROUNDDOWN($M81+RIGHT(Q$4,4)*1-2016,0),Age!$A:$A,Age!$L:$L)*(1-($M81+RIGHT(Q$4,4)*1-2016-ROUNDDOWN($M81+RIGHT(Q$4,4)*1-2016,0)))+LOOKUP(ROUNDUP($M81+RIGHT(Q$4,4)*1-2016,0),Age!$A:$A,Age!$L:$L)*(($M81+RIGHT(Q$4,4)*1-2016-ROUNDDOWN($M81+RIGHT(Q$4,4)*1-2016,0)))))*IF($M81+RIGHT(Q$4,4)*1-2016&gt;27,1,INDEX([1]Pitchers!$BE:$BE,MATCH($A81,[1]Pitchers!$A:$A,0)))))</f>
        <v>4.6460574296523776</v>
      </c>
      <c r="R81" s="97">
        <f>IF($D81&gt;1,Q81+(LOOKUP(ROUNDDOWN($M81+RIGHT(R$4,4)*1-2016,0),Age!$A:$A,Age!$C:$C)*(1-($M81+RIGHT(R$4,4)*1-2016-ROUNDDOWN($M81+RIGHT(R$4,4)*1-2016,0)))+LOOKUP(ROUNDUP($M81+RIGHT(R$4,4)*1-2016,0),Age!$A:$A,Age!$C:$C)*(($M81+RIGHT(R$4,4)*1-2016-ROUNDDOWN($M81+RIGHT(R$4,4)*1-2016,0))))*IF($M81+RIGHT(R$4,4)*1-2016&gt;27,1,INDEX([1]Hitters!$BG:$BG,MATCH($A81,[1]Hitters!$A:$A,0))),Q81*(1-(1-(LOOKUP(ROUNDDOWN($M81+RIGHT(R$4,4)*1-2016,0),Age!$A:$A,Age!$L:$L)*(1-($M81+RIGHT(R$4,4)*1-2016-ROUNDDOWN($M81+RIGHT(R$4,4)*1-2016,0)))+LOOKUP(ROUNDUP($M81+RIGHT(R$4,4)*1-2016,0),Age!$A:$A,Age!$L:$L)*(($M81+RIGHT(R$4,4)*1-2016-ROUNDDOWN($M81+RIGHT(R$4,4)*1-2016,0)))))*IF($M81+RIGHT(R$4,4)*1-2016&gt;27,1,INDEX([1]Pitchers!$BE:$BE,MATCH($A81,[1]Pitchers!$A:$A,0)))))</f>
        <v>4.8408530666768605</v>
      </c>
      <c r="S81" s="97">
        <f>IF($D81&gt;1,R81+(LOOKUP(ROUNDDOWN($M81+RIGHT(S$4,4)*1-2016,0),Age!$A:$A,Age!$C:$C)*(1-($M81+RIGHT(S$4,4)*1-2016-ROUNDDOWN($M81+RIGHT(S$4,4)*1-2016,0)))+LOOKUP(ROUNDUP($M81+RIGHT(S$4,4)*1-2016,0),Age!$A:$A,Age!$C:$C)*(($M81+RIGHT(S$4,4)*1-2016-ROUNDDOWN($M81+RIGHT(S$4,4)*1-2016,0))))*IF($M81+RIGHT(S$4,4)*1-2016&gt;27,1,INDEX([1]Hitters!$BG:$BG,MATCH($A81,[1]Hitters!$A:$A,0))),R81*(1-(1-(LOOKUP(ROUNDDOWN($M81+RIGHT(S$4,4)*1-2016,0),Age!$A:$A,Age!$L:$L)*(1-($M81+RIGHT(S$4,4)*1-2016-ROUNDDOWN($M81+RIGHT(S$4,4)*1-2016,0)))+LOOKUP(ROUNDUP($M81+RIGHT(S$4,4)*1-2016,0),Age!$A:$A,Age!$L:$L)*(($M81+RIGHT(S$4,4)*1-2016-ROUNDDOWN($M81+RIGHT(S$4,4)*1-2016,0)))))*IF($M81+RIGHT(S$4,4)*1-2016&gt;27,1,INDEX([1]Pitchers!$BE:$BE,MATCH($A81,[1]Pitchers!$A:$A,0)))))</f>
        <v>5.0716508217412315</v>
      </c>
      <c r="T81" s="97">
        <f>IF($D81&gt;1,S81+(LOOKUP(ROUNDDOWN($M81+RIGHT(T$4,4)*1-2016,0),Age!$A:$A,Age!$C:$C)*(1-($M81+RIGHT(T$4,4)*1-2016-ROUNDDOWN($M81+RIGHT(T$4,4)*1-2016,0)))+LOOKUP(ROUNDUP($M81+RIGHT(T$4,4)*1-2016,0),Age!$A:$A,Age!$C:$C)*(($M81+RIGHT(T$4,4)*1-2016-ROUNDDOWN($M81+RIGHT(T$4,4)*1-2016,0))))*IF($M81+RIGHT(T$4,4)*1-2016&gt;27,1,INDEX([1]Hitters!$BG:$BG,MATCH($A81,[1]Hitters!$A:$A,0))),S81*(1-(1-(LOOKUP(ROUNDDOWN($M81+RIGHT(T$4,4)*1-2016,0),Age!$A:$A,Age!$L:$L)*(1-($M81+RIGHT(T$4,4)*1-2016-ROUNDDOWN($M81+RIGHT(T$4,4)*1-2016,0)))+LOOKUP(ROUNDUP($M81+RIGHT(T$4,4)*1-2016,0),Age!$A:$A,Age!$L:$L)*(($M81+RIGHT(T$4,4)*1-2016-ROUNDDOWN($M81+RIGHT(T$4,4)*1-2016,0)))))*IF($M81+RIGHT(T$4,4)*1-2016&gt;27,1,INDEX([1]Pitchers!$BE:$BE,MATCH($A81,[1]Pitchers!$A:$A,0)))))</f>
        <v>5.342614332831964</v>
      </c>
      <c r="U81" s="97">
        <f>IF($D81&gt;1,T81+(LOOKUP(ROUNDDOWN($M81+RIGHT(U$4,4)*1-2016,0),Age!$A:$A,Age!$C:$C)*(1-($M81+RIGHT(U$4,4)*1-2016-ROUNDDOWN($M81+RIGHT(U$4,4)*1-2016,0)))+LOOKUP(ROUNDUP($M81+RIGHT(U$4,4)*1-2016,0),Age!$A:$A,Age!$C:$C)*(($M81+RIGHT(U$4,4)*1-2016-ROUNDDOWN($M81+RIGHT(U$4,4)*1-2016,0))))*IF($M81+RIGHT(U$4,4)*1-2016&gt;27,1,INDEX([1]Hitters!$BG:$BG,MATCH($A81,[1]Hitters!$A:$A,0))),T81*(1-(1-(LOOKUP(ROUNDDOWN($M81+RIGHT(U$4,4)*1-2016,0),Age!$A:$A,Age!$L:$L)*(1-($M81+RIGHT(U$4,4)*1-2016-ROUNDDOWN($M81+RIGHT(U$4,4)*1-2016,0)))+LOOKUP(ROUNDUP($M81+RIGHT(U$4,4)*1-2016,0),Age!$A:$A,Age!$L:$L)*(($M81+RIGHT(U$4,4)*1-2016-ROUNDDOWN($M81+RIGHT(U$4,4)*1-2016,0)))))*IF($M81+RIGHT(U$4,4)*1-2016&gt;27,1,INDEX([1]Pitchers!$BE:$BE,MATCH($A81,[1]Pitchers!$A:$A,0)))))</f>
        <v>5.6587746664238177</v>
      </c>
      <c r="V81" s="97">
        <f>IF($D81&gt;1,U81+(LOOKUP(ROUNDDOWN($M81+RIGHT(V$4,4)*1-2016,0),Age!$A:$A,Age!$C:$C)*(1-($M81+RIGHT(V$4,4)*1-2016-ROUNDDOWN($M81+RIGHT(V$4,4)*1-2016,0)))+LOOKUP(ROUNDUP($M81+RIGHT(V$4,4)*1-2016,0),Age!$A:$A,Age!$C:$C)*(($M81+RIGHT(V$4,4)*1-2016-ROUNDDOWN($M81+RIGHT(V$4,4)*1-2016,0))))*IF($M81+RIGHT(V$4,4)*1-2016&gt;27,1,INDEX([1]Hitters!$BG:$BG,MATCH($A81,[1]Hitters!$A:$A,0))),U81*(1-(1-(LOOKUP(ROUNDDOWN($M81+RIGHT(V$4,4)*1-2016,0),Age!$A:$A,Age!$L:$L)*(1-($M81+RIGHT(V$4,4)*1-2016-ROUNDDOWN($M81+RIGHT(V$4,4)*1-2016,0)))+LOOKUP(ROUNDUP($M81+RIGHT(V$4,4)*1-2016,0),Age!$A:$A,Age!$L:$L)*(($M81+RIGHT(V$4,4)*1-2016-ROUNDDOWN($M81+RIGHT(V$4,4)*1-2016,0)))))*IF($M81+RIGHT(V$4,4)*1-2016&gt;27,1,INDEX([1]Pitchers!$BE:$BE,MATCH($A81,[1]Pitchers!$A:$A,0)))))</f>
        <v>6.0261824007552676</v>
      </c>
      <c r="W81" s="97">
        <f>IF($D81&gt;1,V81+(LOOKUP(ROUNDDOWN($M81+RIGHT(W$4,4)*1-2016,0),Age!$A:$A,Age!$C:$C)*(1-($M81+RIGHT(W$4,4)*1-2016-ROUNDDOWN($M81+RIGHT(W$4,4)*1-2016,0)))+LOOKUP(ROUNDUP($M81+RIGHT(W$4,4)*1-2016,0),Age!$A:$A,Age!$C:$C)*(($M81+RIGHT(W$4,4)*1-2016-ROUNDDOWN($M81+RIGHT(W$4,4)*1-2016,0))))*IF($M81+RIGHT(W$4,4)*1-2016&gt;27,1,INDEX([1]Hitters!$BG:$BG,MATCH($A81,[1]Hitters!$A:$A,0))),V81*(1-(1-(LOOKUP(ROUNDDOWN($M81+RIGHT(W$4,4)*1-2016,0),Age!$A:$A,Age!$L:$L)*(1-($M81+RIGHT(W$4,4)*1-2016-ROUNDDOWN($M81+RIGHT(W$4,4)*1-2016,0)))+LOOKUP(ROUNDUP($M81+RIGHT(W$4,4)*1-2016,0),Age!$A:$A,Age!$L:$L)*(($M81+RIGHT(W$4,4)*1-2016-ROUNDDOWN($M81+RIGHT(W$4,4)*1-2016,0)))))*IF($M81+RIGHT(W$4,4)*1-2016&gt;27,1,INDEX([1]Pitchers!$BE:$BE,MATCH($A81,[1]Pitchers!$A:$A,0)))))</f>
        <v>6.4520953964753094</v>
      </c>
      <c r="X81" s="97">
        <f>IF($D81&gt;1,W81+(LOOKUP(ROUNDDOWN($M81+RIGHT(X$4,4)*1-2016,0),Age!$A:$A,Age!$C:$C)*(1-($M81+RIGHT(X$4,4)*1-2016-ROUNDDOWN($M81+RIGHT(X$4,4)*1-2016,0)))+LOOKUP(ROUNDUP($M81+RIGHT(X$4,4)*1-2016,0),Age!$A:$A,Age!$C:$C)*(($M81+RIGHT(X$4,4)*1-2016-ROUNDDOWN($M81+RIGHT(X$4,4)*1-2016,0))))*IF($M81+RIGHT(X$4,4)*1-2016&gt;27,1,INDEX([1]Hitters!$BG:$BG,MATCH($A81,[1]Hitters!$A:$A,0))),W81*(1-(1-(LOOKUP(ROUNDDOWN($M81+RIGHT(X$4,4)*1-2016,0),Age!$A:$A,Age!$L:$L)*(1-($M81+RIGHT(X$4,4)*1-2016-ROUNDDOWN($M81+RIGHT(X$4,4)*1-2016,0)))+LOOKUP(ROUNDUP($M81+RIGHT(X$4,4)*1-2016,0),Age!$A:$A,Age!$L:$L)*(($M81+RIGHT(X$4,4)*1-2016-ROUNDDOWN($M81+RIGHT(X$4,4)*1-2016,0)))))*IF($M81+RIGHT(X$4,4)*1-2016&gt;27,1,INDEX([1]Pitchers!$BE:$BE,MATCH($A81,[1]Pitchers!$A:$A,0)))))</f>
        <v>6.9452102290163387</v>
      </c>
      <c r="Y81" s="97">
        <f>IF($D81&gt;1,X81+(LOOKUP(ROUNDDOWN($M81+RIGHT(Y$4,4)*1-2016,0),Age!$A:$A,Age!$C:$C)*(1-($M81+RIGHT(Y$4,4)*1-2016-ROUNDDOWN($M81+RIGHT(Y$4,4)*1-2016,0)))+LOOKUP(ROUNDUP($M81+RIGHT(Y$4,4)*1-2016,0),Age!$A:$A,Age!$C:$C)*(($M81+RIGHT(Y$4,4)*1-2016-ROUNDDOWN($M81+RIGHT(Y$4,4)*1-2016,0))))*IF($M81+RIGHT(Y$4,4)*1-2016&gt;27,1,INDEX([1]Hitters!$BG:$BG,MATCH($A81,[1]Hitters!$A:$A,0))),X81*(1-(1-(LOOKUP(ROUNDDOWN($M81+RIGHT(Y$4,4)*1-2016,0),Age!$A:$A,Age!$L:$L)*(1-($M81+RIGHT(Y$4,4)*1-2016-ROUNDDOWN($M81+RIGHT(Y$4,4)*1-2016,0)))+LOOKUP(ROUNDUP($M81+RIGHT(Y$4,4)*1-2016,0),Age!$A:$A,Age!$L:$L)*(($M81+RIGHT(Y$4,4)*1-2016-ROUNDDOWN($M81+RIGHT(Y$4,4)*1-2016,0)))))*IF($M81+RIGHT(Y$4,4)*1-2016&gt;27,1,INDEX([1]Pitchers!$BE:$BE,MATCH($A81,[1]Pitchers!$A:$A,0)))))</f>
        <v>7.5159473487737269</v>
      </c>
      <c r="Z81" s="97">
        <f>IF($D81&gt;1,Y81+(LOOKUP(ROUNDDOWN($M81+RIGHT(Z$4,4)*1-2016,0),Age!$A:$A,Age!$C:$C)*(1-($M81+RIGHT(Z$4,4)*1-2016-ROUNDDOWN($M81+RIGHT(Z$4,4)*1-2016,0)))+LOOKUP(ROUNDUP($M81+RIGHT(Z$4,4)*1-2016,0),Age!$A:$A,Age!$C:$C)*(($M81+RIGHT(Z$4,4)*1-2016-ROUNDDOWN($M81+RIGHT(Z$4,4)*1-2016,0))))*IF($M81+RIGHT(Z$4,4)*1-2016&gt;27,1,INDEX([1]Hitters!$BG:$BG,MATCH($A81,[1]Hitters!$A:$A,0))),Y81*(1-(1-(LOOKUP(ROUNDDOWN($M81+RIGHT(Z$4,4)*1-2016,0),Age!$A:$A,Age!$L:$L)*(1-($M81+RIGHT(Z$4,4)*1-2016-ROUNDDOWN($M81+RIGHT(Z$4,4)*1-2016,0)))+LOOKUP(ROUNDUP($M81+RIGHT(Z$4,4)*1-2016,0),Age!$A:$A,Age!$L:$L)*(($M81+RIGHT(Z$4,4)*1-2016-ROUNDDOWN($M81+RIGHT(Z$4,4)*1-2016,0)))))*IF($M81+RIGHT(Z$4,4)*1-2016&gt;27,1,INDEX([1]Pitchers!$BE:$BE,MATCH($A81,[1]Pitchers!$A:$A,0)))))</f>
        <v>8.1768026776382925</v>
      </c>
      <c r="AA81" s="96">
        <f>IF($D81=0,0,IF($D81=1,INDEX([1]Pitchers!$FK:$FK,MATCH($A81,[1]Pitchers!$A:$A,0)),MAX(-16,IF($D81=10,-16,IF($D81&lt;2,0,INDEX([1]Hitters!$AZ:$AZ,MATCH($A81,[1]Hitters!$A:$A,0)))))))</f>
        <v>0.28399134547862603</v>
      </c>
      <c r="AB81" s="96">
        <f>IF($D81=0,0,IF($D81=1,INDEX([1]Pitchers!$FK:$FK,MATCH($A81,[1]Pitchers!$A:$A,0)),MAX(-16,IF($D81=2,AA81-MIN(0.75,0.25*(RIGHT(AB$4,4)*1-(RIGHT($AD$4,4)*1)+0.25)*(1-MIN(0.75,INDEX([1]Hitters!$CF:$CF,MATCH($A81,[1]Hitters!$A:$A,0)))/0.75*1)+INDEX([1]Hitters!$CF:$CF,MATCH($A81,[1]Hitters!$A:$A,0)))/0.75*1,IF($D81&gt;6,(AA81-MIN(0.75,0.25*(RIGHT(AB$4,4)*1-(RIGHT($AD$4,4)*1)+0.25)*(1-MIN(0.75,INDEX([1]Hitters!$CF:$CF,MATCH($A81,[1]Hitters!$A:$A,0)))/0.75*1)+INDEX([1]Hitters!$CF:$CF,MATCH($A81,[1]Hitters!$A:$A,0)))/0.75*($M81+RIGHT(AB$4,4)*1-RIGHT($AA$4,4)*1+10)*0.05),IF($D81=3,(AA81-MIN(0.75,0.25*(RIGHT(AB$4,4)*1-(RIGHT($AD$4,4)*1)+0.25)*(1-MIN(0.75,INDEX([1]Hitters!$CF:$CF,MATCH($A81,[1]Hitters!$A:$A,0)))/0.75*1)+INDEX([1]Hitters!$CF:$CF,MATCH($A81,[1]Hitters!$A:$A,0)))/0.75*($M81+RIGHT(AB$4,4)*1-RIGHT($AA$4,4)*1-27)*0.1),(AA81-MIN(0.75,0.25*(RIGHT(AB$4,4)*1-(RIGHT($AD$4,4)*1)+0.25)*(1-MIN(0.75,INDEX([1]Hitters!$CF:$CF,MATCH($A81,[1]Hitters!$A:$A,0)))/0.75*1)+INDEX([1]Hitters!$CF:$CF,MATCH($A81,[1]Hitters!$A:$A,0)))/0.75*($M81+RIGHT(AB$4,4)*1-RIGHT($AA$4,4)*1-20)*0.094)))))))</f>
        <v>0.28399134547862603</v>
      </c>
      <c r="AC81" s="96">
        <f>IF($D81=0,0,IF($D81=1,INDEX([1]Pitchers!$FK:$FK,MATCH($A81,[1]Pitchers!$A:$A,0)),MAX(-16,IF($D81=2,AB81-MIN(0.75,0.25*(RIGHT(AC$4,4)*1-(RIGHT($AD$4,4)*1)+0.25)*(1-MIN(0.75,INDEX([1]Hitters!$CF:$CF,MATCH($A81,[1]Hitters!$A:$A,0)))/0.75*1)+INDEX([1]Hitters!$CF:$CF,MATCH($A81,[1]Hitters!$A:$A,0)))/0.75*1,IF($D81&gt;6,(AB81-MIN(0.75,0.25*(RIGHT(AC$4,4)*1-(RIGHT($AD$4,4)*1)+0.25)*(1-MIN(0.75,INDEX([1]Hitters!$CF:$CF,MATCH($A81,[1]Hitters!$A:$A,0)))/0.75*1)+INDEX([1]Hitters!$CF:$CF,MATCH($A81,[1]Hitters!$A:$A,0)))/0.75*($M81+RIGHT(AC$4,4)*1-RIGHT($AA$4,4)*1+10)*0.05),IF($D81=3,(AB81-MIN(0.75,0.25*(RIGHT(AC$4,4)*1-(RIGHT($AD$4,4)*1)+0.25)*(1-MIN(0.75,INDEX([1]Hitters!$CF:$CF,MATCH($A81,[1]Hitters!$A:$A,0)))/0.75*1)+INDEX([1]Hitters!$CF:$CF,MATCH($A81,[1]Hitters!$A:$A,0)))/0.75*($M81+RIGHT(AC$4,4)*1-RIGHT($AA$4,4)*1-27)*0.1),(AB81-MIN(0.75,0.25*(RIGHT(AC$4,4)*1-(RIGHT($AD$4,4)*1)+0.25)*(1-MIN(0.75,INDEX([1]Hitters!$CF:$CF,MATCH($A81,[1]Hitters!$A:$A,0)))/0.75*1)+INDEX([1]Hitters!$CF:$CF,MATCH($A81,[1]Hitters!$A:$A,0)))/0.75*($M81+RIGHT(AC$4,4)*1-RIGHT($AA$4,4)*1-20)*0.094)))))))</f>
        <v>0.28399134547862603</v>
      </c>
      <c r="AD81" s="96">
        <f>IF($D81=0,0,IF($D81=1,INDEX([1]Pitchers!$FK:$FK,MATCH($A81,[1]Pitchers!$A:$A,0)),MAX(-16,IF($D81=2,AC81-MIN(0.75,0.25*(RIGHT(AD$4,4)*1-(RIGHT($AD$4,4)*1)+0.25)*(1-MIN(0.75,INDEX([1]Hitters!$CF:$CF,MATCH($A81,[1]Hitters!$A:$A,0)))/0.75*1)+INDEX([1]Hitters!$CF:$CF,MATCH($A81,[1]Hitters!$A:$A,0)))/0.75*1,IF($D81&gt;6,(AC81-MIN(0.75,0.25*(RIGHT(AD$4,4)*1-(RIGHT($AD$4,4)*1)+0.25)*(1-MIN(0.75,INDEX([1]Hitters!$CF:$CF,MATCH($A81,[1]Hitters!$A:$A,0)))/0.75*1)+INDEX([1]Hitters!$CF:$CF,MATCH($A81,[1]Hitters!$A:$A,0)))/0.75*($M81+RIGHT(AD$4,4)*1-RIGHT($AA$4,4)*1+10)*0.05),IF($D81=3,(AC81-MIN(0.75,0.25*(RIGHT(AD$4,4)*1-(RIGHT($AD$4,4)*1)+0.25)*(1-MIN(0.75,INDEX([1]Hitters!$CF:$CF,MATCH($A81,[1]Hitters!$A:$A,0)))/0.75*1)+INDEX([1]Hitters!$CF:$CF,MATCH($A81,[1]Hitters!$A:$A,0)))/0.75*($M81+RIGHT(AD$4,4)*1-RIGHT($AA$4,4)*1-27)*0.1),(AC81-MIN(0.75,0.25*(RIGHT(AD$4,4)*1-(RIGHT($AD$4,4)*1)+0.25)*(1-MIN(0.75,INDEX([1]Hitters!$CF:$CF,MATCH($A81,[1]Hitters!$A:$A,0)))/0.75*1)+INDEX([1]Hitters!$CF:$CF,MATCH($A81,[1]Hitters!$A:$A,0)))/0.75*($M81+RIGHT(AD$4,4)*1-RIGHT($AA$4,4)*1-20)*0.094)))))))</f>
        <v>0.28399134547862603</v>
      </c>
      <c r="AE81" s="96">
        <f>IF($D81=0,0,IF($D81=1,INDEX([1]Pitchers!$FK:$FK,MATCH($A81,[1]Pitchers!$A:$A,0)),MAX(-16,IF($D81=2,AD81-MIN(0.75,0.25*(RIGHT(AE$4,4)*1-(RIGHT($AD$4,4)*1)+0.25)*(1-MIN(0.75,INDEX([1]Hitters!$CF:$CF,MATCH($A81,[1]Hitters!$A:$A,0)))/0.75*1)+INDEX([1]Hitters!$CF:$CF,MATCH($A81,[1]Hitters!$A:$A,0)))/0.75*1,IF($D81&gt;6,(AD81-MIN(0.75,0.25*(RIGHT(AE$4,4)*1-(RIGHT($AD$4,4)*1)+0.25)*(1-MIN(0.75,INDEX([1]Hitters!$CF:$CF,MATCH($A81,[1]Hitters!$A:$A,0)))/0.75*1)+INDEX([1]Hitters!$CF:$CF,MATCH($A81,[1]Hitters!$A:$A,0)))/0.75*($M81+RIGHT(AE$4,4)*1-RIGHT($AA$4,4)*1+10)*0.05),IF($D81=3,(AD81-MIN(0.75,0.25*(RIGHT(AE$4,4)*1-(RIGHT($AD$4,4)*1)+0.25)*(1-MIN(0.75,INDEX([1]Hitters!$CF:$CF,MATCH($A81,[1]Hitters!$A:$A,0)))/0.75*1)+INDEX([1]Hitters!$CF:$CF,MATCH($A81,[1]Hitters!$A:$A,0)))/0.75*($M81+RIGHT(AE$4,4)*1-RIGHT($AA$4,4)*1-27)*0.1),(AD81-MIN(0.75,0.25*(RIGHT(AE$4,4)*1-(RIGHT($AD$4,4)*1)+0.25)*(1-MIN(0.75,INDEX([1]Hitters!$CF:$CF,MATCH($A81,[1]Hitters!$A:$A,0)))/0.75*1)+INDEX([1]Hitters!$CF:$CF,MATCH($A81,[1]Hitters!$A:$A,0)))/0.75*($M81+RIGHT(AE$4,4)*1-RIGHT($AA$4,4)*1-20)*0.094)))))))</f>
        <v>0.28399134547862603</v>
      </c>
      <c r="AF81" s="96">
        <f>IF($D81=0,0,IF($D81=1,INDEX([1]Pitchers!$FK:$FK,MATCH($A81,[1]Pitchers!$A:$A,0)),MAX(-16,IF($D81=2,AE81-MIN(0.75,0.25*(RIGHT(AF$4,4)*1-(RIGHT($AD$4,4)*1)+0.25)*(1-MIN(0.75,INDEX([1]Hitters!$CF:$CF,MATCH($A81,[1]Hitters!$A:$A,0)))/0.75*1)+INDEX([1]Hitters!$CF:$CF,MATCH($A81,[1]Hitters!$A:$A,0)))/0.75*1,IF($D81&gt;6,(AE81-MIN(0.75,0.25*(RIGHT(AF$4,4)*1-(RIGHT($AD$4,4)*1)+0.25)*(1-MIN(0.75,INDEX([1]Hitters!$CF:$CF,MATCH($A81,[1]Hitters!$A:$A,0)))/0.75*1)+INDEX([1]Hitters!$CF:$CF,MATCH($A81,[1]Hitters!$A:$A,0)))/0.75*($M81+RIGHT(AF$4,4)*1-RIGHT($AA$4,4)*1+10)*0.05),IF($D81=3,(AE81-MIN(0.75,0.25*(RIGHT(AF$4,4)*1-(RIGHT($AD$4,4)*1)+0.25)*(1-MIN(0.75,INDEX([1]Hitters!$CF:$CF,MATCH($A81,[1]Hitters!$A:$A,0)))/0.75*1)+INDEX([1]Hitters!$CF:$CF,MATCH($A81,[1]Hitters!$A:$A,0)))/0.75*($M81+RIGHT(AF$4,4)*1-RIGHT($AA$4,4)*1-27)*0.1),(AE81-MIN(0.75,0.25*(RIGHT(AF$4,4)*1-(RIGHT($AD$4,4)*1)+0.25)*(1-MIN(0.75,INDEX([1]Hitters!$CF:$CF,MATCH($A81,[1]Hitters!$A:$A,0)))/0.75*1)+INDEX([1]Hitters!$CF:$CF,MATCH($A81,[1]Hitters!$A:$A,0)))/0.75*($M81+RIGHT(AF$4,4)*1-RIGHT($AA$4,4)*1-20)*0.094)))))))</f>
        <v>0.28399134547862603</v>
      </c>
      <c r="AG81" s="96">
        <f>IF($D81=0,0,IF($D81=1,INDEX([1]Pitchers!$FK:$FK,MATCH($A81,[1]Pitchers!$A:$A,0)),MAX(-16,IF($D81=2,AF81-MIN(0.75,0.25*(RIGHT(AG$4,4)*1-(RIGHT($AD$4,4)*1)+0.25)*(1-MIN(0.75,INDEX([1]Hitters!$CF:$CF,MATCH($A81,[1]Hitters!$A:$A,0)))/0.75*1)+INDEX([1]Hitters!$CF:$CF,MATCH($A81,[1]Hitters!$A:$A,0)))/0.75*1,IF($D81&gt;6,(AF81-MIN(0.75,0.25*(RIGHT(AG$4,4)*1-(RIGHT($AD$4,4)*1)+0.25)*(1-MIN(0.75,INDEX([1]Hitters!$CF:$CF,MATCH($A81,[1]Hitters!$A:$A,0)))/0.75*1)+INDEX([1]Hitters!$CF:$CF,MATCH($A81,[1]Hitters!$A:$A,0)))/0.75*($M81+RIGHT(AG$4,4)*1-RIGHT($AA$4,4)*1+10)*0.05),IF($D81=3,(AF81-MIN(0.75,0.25*(RIGHT(AG$4,4)*1-(RIGHT($AD$4,4)*1)+0.25)*(1-MIN(0.75,INDEX([1]Hitters!$CF:$CF,MATCH($A81,[1]Hitters!$A:$A,0)))/0.75*1)+INDEX([1]Hitters!$CF:$CF,MATCH($A81,[1]Hitters!$A:$A,0)))/0.75*($M81+RIGHT(AG$4,4)*1-RIGHT($AA$4,4)*1-27)*0.1),(AF81-MIN(0.75,0.25*(RIGHT(AG$4,4)*1-(RIGHT($AD$4,4)*1)+0.25)*(1-MIN(0.75,INDEX([1]Hitters!$CF:$CF,MATCH($A81,[1]Hitters!$A:$A,0)))/0.75*1)+INDEX([1]Hitters!$CF:$CF,MATCH($A81,[1]Hitters!$A:$A,0)))/0.75*($M81+RIGHT(AG$4,4)*1-RIGHT($AA$4,4)*1-20)*0.094)))))))</f>
        <v>0.28399134547862603</v>
      </c>
      <c r="AH81" s="96">
        <f>IF($D81=0,0,IF($D81=1,INDEX([1]Pitchers!$FK:$FK,MATCH($A81,[1]Pitchers!$A:$A,0)),MAX(-16,IF($D81=2,AG81-MIN(0.75,0.25*(RIGHT(AH$4,4)*1-(RIGHT($AD$4,4)*1)+0.25)*(1-MIN(0.75,INDEX([1]Hitters!$CF:$CF,MATCH($A81,[1]Hitters!$A:$A,0)))/0.75*1)+INDEX([1]Hitters!$CF:$CF,MATCH($A81,[1]Hitters!$A:$A,0)))/0.75*1,IF($D81&gt;6,(AG81-MIN(0.75,0.25*(RIGHT(AH$4,4)*1-(RIGHT($AD$4,4)*1)+0.25)*(1-MIN(0.75,INDEX([1]Hitters!$CF:$CF,MATCH($A81,[1]Hitters!$A:$A,0)))/0.75*1)+INDEX([1]Hitters!$CF:$CF,MATCH($A81,[1]Hitters!$A:$A,0)))/0.75*($M81+RIGHT(AH$4,4)*1-RIGHT($AA$4,4)*1+10)*0.05),IF($D81=3,(AG81-MIN(0.75,0.25*(RIGHT(AH$4,4)*1-(RIGHT($AD$4,4)*1)+0.25)*(1-MIN(0.75,INDEX([1]Hitters!$CF:$CF,MATCH($A81,[1]Hitters!$A:$A,0)))/0.75*1)+INDEX([1]Hitters!$CF:$CF,MATCH($A81,[1]Hitters!$A:$A,0)))/0.75*($M81+RIGHT(AH$4,4)*1-RIGHT($AA$4,4)*1-27)*0.1),(AG81-MIN(0.75,0.25*(RIGHT(AH$4,4)*1-(RIGHT($AD$4,4)*1)+0.25)*(1-MIN(0.75,INDEX([1]Hitters!$CF:$CF,MATCH($A81,[1]Hitters!$A:$A,0)))/0.75*1)+INDEX([1]Hitters!$CF:$CF,MATCH($A81,[1]Hitters!$A:$A,0)))/0.75*($M81+RIGHT(AH$4,4)*1-RIGHT($AA$4,4)*1-20)*0.094)))))))</f>
        <v>0.28399134547862603</v>
      </c>
      <c r="AI81" s="96">
        <f>IF($D81=0,0,IF($D81=1,INDEX([1]Pitchers!$FK:$FK,MATCH($A81,[1]Pitchers!$A:$A,0)),MAX(-16,IF($D81=2,AH81-MIN(0.75,0.25*(RIGHT(AI$4,4)*1-(RIGHT($AD$4,4)*1)+0.25)*(1-MIN(0.75,INDEX([1]Hitters!$CF:$CF,MATCH($A81,[1]Hitters!$A:$A,0)))/0.75*1)+INDEX([1]Hitters!$CF:$CF,MATCH($A81,[1]Hitters!$A:$A,0)))/0.75*1,IF($D81&gt;6,(AH81-MIN(0.75,0.25*(RIGHT(AI$4,4)*1-(RIGHT($AD$4,4)*1)+0.25)*(1-MIN(0.75,INDEX([1]Hitters!$CF:$CF,MATCH($A81,[1]Hitters!$A:$A,0)))/0.75*1)+INDEX([1]Hitters!$CF:$CF,MATCH($A81,[1]Hitters!$A:$A,0)))/0.75*($M81+RIGHT(AI$4,4)*1-RIGHT($AA$4,4)*1+10)*0.05),IF($D81=3,(AH81-MIN(0.75,0.25*(RIGHT(AI$4,4)*1-(RIGHT($AD$4,4)*1)+0.25)*(1-MIN(0.75,INDEX([1]Hitters!$CF:$CF,MATCH($A81,[1]Hitters!$A:$A,0)))/0.75*1)+INDEX([1]Hitters!$CF:$CF,MATCH($A81,[1]Hitters!$A:$A,0)))/0.75*($M81+RIGHT(AI$4,4)*1-RIGHT($AA$4,4)*1-27)*0.1),(AH81-MIN(0.75,0.25*(RIGHT(AI$4,4)*1-(RIGHT($AD$4,4)*1)+0.25)*(1-MIN(0.75,INDEX([1]Hitters!$CF:$CF,MATCH($A81,[1]Hitters!$A:$A,0)))/0.75*1)+INDEX([1]Hitters!$CF:$CF,MATCH($A81,[1]Hitters!$A:$A,0)))/0.75*($M81+RIGHT(AI$4,4)*1-RIGHT($AA$4,4)*1-20)*0.094)))))))</f>
        <v>0.28399134547862603</v>
      </c>
      <c r="AJ81" s="96">
        <f>IF($D81=0,0,IF($D81=1,INDEX([1]Pitchers!$FK:$FK,MATCH($A81,[1]Pitchers!$A:$A,0)),MAX(-16,IF($D81=2,AI81-MIN(0.75,0.25*(RIGHT(AJ$4,4)*1-(RIGHT($AD$4,4)*1)+0.25)*(1-MIN(0.75,INDEX([1]Hitters!$CF:$CF,MATCH($A81,[1]Hitters!$A:$A,0)))/0.75*1)+INDEX([1]Hitters!$CF:$CF,MATCH($A81,[1]Hitters!$A:$A,0)))/0.75*1,IF($D81&gt;6,(AI81-MIN(0.75,0.25*(RIGHT(AJ$4,4)*1-(RIGHT($AD$4,4)*1)+0.25)*(1-MIN(0.75,INDEX([1]Hitters!$CF:$CF,MATCH($A81,[1]Hitters!$A:$A,0)))/0.75*1)+INDEX([1]Hitters!$CF:$CF,MATCH($A81,[1]Hitters!$A:$A,0)))/0.75*($M81+RIGHT(AJ$4,4)*1-RIGHT($AA$4,4)*1+10)*0.05),IF($D81=3,(AI81-MIN(0.75,0.25*(RIGHT(AJ$4,4)*1-(RIGHT($AD$4,4)*1)+0.25)*(1-MIN(0.75,INDEX([1]Hitters!$CF:$CF,MATCH($A81,[1]Hitters!$A:$A,0)))/0.75*1)+INDEX([1]Hitters!$CF:$CF,MATCH($A81,[1]Hitters!$A:$A,0)))/0.75*($M81+RIGHT(AJ$4,4)*1-RIGHT($AA$4,4)*1-27)*0.1),(AI81-MIN(0.75,0.25*(RIGHT(AJ$4,4)*1-(RIGHT($AD$4,4)*1)+0.25)*(1-MIN(0.75,INDEX([1]Hitters!$CF:$CF,MATCH($A81,[1]Hitters!$A:$A,0)))/0.75*1)+INDEX([1]Hitters!$CF:$CF,MATCH($A81,[1]Hitters!$A:$A,0)))/0.75*($M81+RIGHT(AJ$4,4)*1-RIGHT($AA$4,4)*1-20)*0.094)))))))</f>
        <v>0.28399134547862603</v>
      </c>
      <c r="AK81" s="96">
        <f>IF($D81=0,0,IF($D81=1,INDEX([1]Pitchers!$FK:$FK,MATCH($A81,[1]Pitchers!$A:$A,0)),MAX(-16,IF($D81=2,AJ81-MIN(0.75,0.25*(RIGHT(AK$4,4)*1-(RIGHT($AD$4,4)*1)+0.25)*(1-MIN(0.75,INDEX([1]Hitters!$CF:$CF,MATCH($A81,[1]Hitters!$A:$A,0)))/0.75*1)+INDEX([1]Hitters!$CF:$CF,MATCH($A81,[1]Hitters!$A:$A,0)))/0.75*1,IF($D81&gt;6,(AJ81-MIN(0.75,0.25*(RIGHT(AK$4,4)*1-(RIGHT($AD$4,4)*1)+0.25)*(1-MIN(0.75,INDEX([1]Hitters!$CF:$CF,MATCH($A81,[1]Hitters!$A:$A,0)))/0.75*1)+INDEX([1]Hitters!$CF:$CF,MATCH($A81,[1]Hitters!$A:$A,0)))/0.75*($M81+RIGHT(AK$4,4)*1-RIGHT($AA$4,4)*1+10)*0.05),IF($D81=3,(AJ81-MIN(0.75,0.25*(RIGHT(AK$4,4)*1-(RIGHT($AD$4,4)*1)+0.25)*(1-MIN(0.75,INDEX([1]Hitters!$CF:$CF,MATCH($A81,[1]Hitters!$A:$A,0)))/0.75*1)+INDEX([1]Hitters!$CF:$CF,MATCH($A81,[1]Hitters!$A:$A,0)))/0.75*($M81+RIGHT(AK$4,4)*1-RIGHT($AA$4,4)*1-27)*0.1),(AJ81-MIN(0.75,0.25*(RIGHT(AK$4,4)*1-(RIGHT($AD$4,4)*1)+0.25)*(1-MIN(0.75,INDEX([1]Hitters!$CF:$CF,MATCH($A81,[1]Hitters!$A:$A,0)))/0.75*1)+INDEX([1]Hitters!$CF:$CF,MATCH($A81,[1]Hitters!$A:$A,0)))/0.75*($M81+RIGHT(AK$4,4)*1-RIGHT($AA$4,4)*1-20)*0.094)))))))</f>
        <v>0.28399134547862603</v>
      </c>
      <c r="AL81" s="96">
        <f>IF($D81=0,0,IF($D81=1,INDEX([1]Pitchers!$FK:$FK,MATCH($A81,[1]Pitchers!$A:$A,0)),MAX(-16,IF($D81=2,AK81-MIN(0.75,0.25*(RIGHT(AL$4,4)*1-(RIGHT($AD$4,4)*1)+0.25)*(1-MIN(0.75,INDEX([1]Hitters!$CF:$CF,MATCH($A81,[1]Hitters!$A:$A,0)))/0.75*1)+INDEX([1]Hitters!$CF:$CF,MATCH($A81,[1]Hitters!$A:$A,0)))/0.75*1,IF($D81&gt;6,(AK81-MIN(0.75,0.25*(RIGHT(AL$4,4)*1-(RIGHT($AD$4,4)*1)+0.25)*(1-MIN(0.75,INDEX([1]Hitters!$CF:$CF,MATCH($A81,[1]Hitters!$A:$A,0)))/0.75*1)+INDEX([1]Hitters!$CF:$CF,MATCH($A81,[1]Hitters!$A:$A,0)))/0.75*($M81+RIGHT(AL$4,4)*1-RIGHT($AA$4,4)*1+10)*0.05),IF($D81=3,(AK81-MIN(0.75,0.25*(RIGHT(AL$4,4)*1-(RIGHT($AD$4,4)*1)+0.25)*(1-MIN(0.75,INDEX([1]Hitters!$CF:$CF,MATCH($A81,[1]Hitters!$A:$A,0)))/0.75*1)+INDEX([1]Hitters!$CF:$CF,MATCH($A81,[1]Hitters!$A:$A,0)))/0.75*($M81+RIGHT(AL$4,4)*1-RIGHT($AA$4,4)*1-27)*0.1),(AK81-MIN(0.75,0.25*(RIGHT(AL$4,4)*1-(RIGHT($AD$4,4)*1)+0.25)*(1-MIN(0.75,INDEX([1]Hitters!$CF:$CF,MATCH($A81,[1]Hitters!$A:$A,0)))/0.75*1)+INDEX([1]Hitters!$CF:$CF,MATCH($A81,[1]Hitters!$A:$A,0)))/0.75*($M81+RIGHT(AL$4,4)*1-RIGHT($AA$4,4)*1-20)*0.094)))))))</f>
        <v>0.28399134547862603</v>
      </c>
      <c r="AM81" s="98">
        <f>MAX(IF($D81=0,20,IF($D81=1,60,150)),MAX(0,IF($D81&gt;1,INDEX([1]Hitters!$ER:$ER,MATCH($A81,[1]Hitters!$A:$A,0))*(0.4+MAX(0,0.6*MIN(1,(IF(O81="",0,(((4.25+(O81-0.263)*4.2)^(((4.25+(O81-0.263)*4.2)+(4.25-AA81*600/600*4.2/600))^0.285))/((4.25+(O81-0.263)*4.2)^(((4.25+(O81-0.263)*4.2)+(4.25-AA81*600/600*4.2/600))^0.285)+(4.25-AA81*600/600*4.2/600)^(((4.25+(O81-0.263)*4.2)+(4.25-AA81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81,[1]Pitchers!$A:$A,0))))*IF($D81&lt;2,(0.4+0.6*MAX(0,MIN(1,IF($D81=0,((4.25)^(((4.25)+(4.25-(4-O81)*4.25/4*1/9))^0.285)/((4.25)^(((4.25)+(4.25-(4-O81)*4.25/4*1/9))^0.285)+(4.25-(4-O81)*4.25/4*1/9)^(((4.25)+(4.25-(4-O81)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81)))/0.5345*0.0009131+0.0104414*(3.74-MIN(3.74,O81)))*50,(((4.25+(AA81-0.263)*0.32*198*MAX(6,198/33)/198)^(((4.25+(AA81-0.263)*0.32*198*MAX(6,198/33)/198)+(4.25-(4-O81)*4.25/4*MAX(6,198/33)/9))^0.285)/((4.25+(AA81-0.263)*0.32*198*MAX(6,198/33)/198)^(((4.25+(AA81-0.263)*0.32*198*MAX(6,198/33)/198)+(4.25-(4-O81)*4.25/4*MAX(6,198/33)/9))^0.285)+(4.25-(4-O81)*4.25/4*MAX(6,198/33)/9)^(((4.25+(AA81-0.263)*0.32*198*MAX(6,198/33)/198)+(4.25-(4-O81)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81=0,50,198)/0.0065))),1))</f>
        <v>133.06221442718106</v>
      </c>
      <c r="AN81" s="98">
        <f t="shared" si="138"/>
        <v>128.47888109384803</v>
      </c>
      <c r="AO81" s="98">
        <f t="shared" si="139"/>
        <v>121.44806095070719</v>
      </c>
      <c r="AP81" s="98">
        <f t="shared" si="140"/>
        <v>89.158955768606035</v>
      </c>
      <c r="AQ81" s="98">
        <f t="shared" si="141"/>
        <v>60</v>
      </c>
      <c r="AR81" s="98">
        <f t="shared" si="142"/>
        <v>60</v>
      </c>
      <c r="AS81" s="98">
        <f t="shared" si="143"/>
        <v>60</v>
      </c>
      <c r="AT81" s="98">
        <f t="shared" si="144"/>
        <v>60</v>
      </c>
      <c r="AU81" s="98">
        <f t="shared" si="145"/>
        <v>60</v>
      </c>
      <c r="AV81" s="98">
        <f t="shared" si="146"/>
        <v>60</v>
      </c>
      <c r="AW81" s="98">
        <f t="shared" si="147"/>
        <v>60</v>
      </c>
      <c r="AX81" s="98">
        <f t="shared" si="148"/>
        <v>60</v>
      </c>
      <c r="AY81" s="96">
        <f t="shared" si="149"/>
        <v>1.3309896364875451</v>
      </c>
      <c r="AZ81" s="96">
        <f t="shared" si="150"/>
        <v>2</v>
      </c>
      <c r="BA81" s="96">
        <f t="shared" si="151"/>
        <v>1.3309896364875451</v>
      </c>
      <c r="BB81" s="96">
        <f t="shared" si="152"/>
        <v>1.0784948134105392</v>
      </c>
      <c r="BC81" s="96">
        <f t="shared" si="153"/>
        <v>0.78458241891245906</v>
      </c>
      <c r="BD81" s="96">
        <f t="shared" si="154"/>
        <v>0.37364755910586578</v>
      </c>
      <c r="BE81" s="96">
        <f t="shared" si="155"/>
        <v>9.4621472843393062E-2</v>
      </c>
      <c r="BF81" s="96">
        <f t="shared" si="156"/>
        <v>0</v>
      </c>
      <c r="BG81" s="96">
        <f t="shared" si="157"/>
        <v>0</v>
      </c>
      <c r="BH81" s="96">
        <f t="shared" si="158"/>
        <v>0</v>
      </c>
      <c r="BI81" s="96">
        <f t="shared" si="159"/>
        <v>0</v>
      </c>
      <c r="BJ81" s="96">
        <f t="shared" si="160"/>
        <v>0</v>
      </c>
      <c r="BK81" s="96">
        <f t="shared" si="161"/>
        <v>0</v>
      </c>
      <c r="BL81" s="96">
        <f t="shared" si="162"/>
        <v>0</v>
      </c>
      <c r="BM81" s="129">
        <f t="shared" si="199"/>
        <v>2.5</v>
      </c>
      <c r="BN81" s="129" t="str">
        <f t="shared" si="199"/>
        <v/>
      </c>
      <c r="BO81" s="129" t="str">
        <f t="shared" si="199"/>
        <v/>
      </c>
      <c r="BP81" s="129" t="str">
        <f t="shared" si="199"/>
        <v/>
      </c>
      <c r="BQ81" s="129" t="str">
        <f t="shared" si="199"/>
        <v/>
      </c>
      <c r="BR81" s="129" t="str">
        <f t="shared" si="199"/>
        <v/>
      </c>
      <c r="BS81" s="129" t="str">
        <f t="shared" si="199"/>
        <v/>
      </c>
      <c r="BT81" s="129" t="str">
        <f t="shared" si="199"/>
        <v/>
      </c>
      <c r="BU81" s="129" t="str">
        <f t="shared" si="199"/>
        <v/>
      </c>
      <c r="BV81" s="129" t="str">
        <f t="shared" si="199"/>
        <v/>
      </c>
      <c r="BW81" s="129" t="str">
        <f t="shared" si="199"/>
        <v/>
      </c>
      <c r="BX81" s="129" t="str">
        <f t="shared" si="199"/>
        <v/>
      </c>
      <c r="BY81" s="130">
        <f t="shared" si="163"/>
        <v>11.147917091900361</v>
      </c>
      <c r="BZ81" s="130">
        <f t="shared" si="164"/>
        <v>9.5593564326485296</v>
      </c>
      <c r="CA81" s="130">
        <f t="shared" si="165"/>
        <v>7.4200169348078893</v>
      </c>
      <c r="CB81" s="130">
        <f t="shared" si="166"/>
        <v>3.9603500448794233</v>
      </c>
      <c r="CC81" s="130">
        <f t="shared" si="167"/>
        <v>1.4201039330027965</v>
      </c>
      <c r="CD81" s="130">
        <f t="shared" si="168"/>
        <v>0.5</v>
      </c>
      <c r="CE81" s="130">
        <f t="shared" si="169"/>
        <v>0.5</v>
      </c>
      <c r="CF81" s="130">
        <f t="shared" si="170"/>
        <v>0.5</v>
      </c>
      <c r="CG81" s="130">
        <f t="shared" si="171"/>
        <v>0.5</v>
      </c>
      <c r="CH81" s="130">
        <f t="shared" si="172"/>
        <v>0.5</v>
      </c>
      <c r="CI81" s="130">
        <f t="shared" si="173"/>
        <v>0.5</v>
      </c>
      <c r="CJ81" s="130">
        <f t="shared" si="174"/>
        <v>0.5</v>
      </c>
      <c r="CK81" s="131">
        <f t="shared" si="175"/>
        <v>1</v>
      </c>
      <c r="CL81" s="96">
        <f t="shared" si="176"/>
        <v>-7.9403305333360485E-2</v>
      </c>
      <c r="CM81" s="96">
        <f t="shared" si="177"/>
        <v>-0.28331708674370293</v>
      </c>
      <c r="CN81" s="96">
        <f t="shared" si="178"/>
        <v>-0.50270630313456177</v>
      </c>
      <c r="CO81" s="96">
        <f t="shared" si="179"/>
        <v>-0.57139279256347386</v>
      </c>
      <c r="CP81" s="96">
        <f t="shared" si="180"/>
        <v>-0.54134852715660686</v>
      </c>
      <c r="CQ81" s="96">
        <f t="shared" si="181"/>
        <v>-0.63596999999999992</v>
      </c>
      <c r="CR81" s="96">
        <f t="shared" si="182"/>
        <v>-0.63596999999999992</v>
      </c>
      <c r="CS81" s="96">
        <f t="shared" si="183"/>
        <v>-0.63596999999999992</v>
      </c>
      <c r="CT81" s="96">
        <f t="shared" si="184"/>
        <v>-0.63596999999999992</v>
      </c>
      <c r="CU81" s="96">
        <f t="shared" si="185"/>
        <v>-0.63596999999999992</v>
      </c>
      <c r="CV81" s="96">
        <f t="shared" si="186"/>
        <v>-0.63596999999999992</v>
      </c>
      <c r="CW81" s="96">
        <f t="shared" si="187"/>
        <v>-0.63596999999999992</v>
      </c>
      <c r="CX81" s="96">
        <f>MAX(0,(IF(CL81&gt;0,(CL81-ROUNDDOWN(CL81,1))/0.1*LOOKUP(ROUNDUP(CL81+81.1,1),CB!$A:$A,CB!$C:$C)+(1-(CL81-ROUNDDOWN(CL81,1))/0.1)*LOOKUP(ROUNDDOWN(CL81+81.1,1),CB!$A:$A,CB!$C:$C),(CL81-ROUNDDOWN(CL81-0.1,1))/0.1*LOOKUP(ROUNDUP(CL81+81.1,1),CB!$A:$A,CB!$C:$C)+(1-(CL81-ROUNDDOWN(CL81-0.1,1))/0.1)*LOOKUP(ROUNDDOWN(CL81+81.1,1),CB!$A:$A,CB!$C:$C))-LOOKUP(81.1,CB!$A:$A,CB!$C:$C))/(1-(BINOMDIST(97,162,0.5,TRUE)-BINOMDIST(87,162,0.5,TRUE)))*$C$2*($B$1^(LEFT(CX$4,4)*1-LEFT($BA$4,4)*1))*(37.75+CL81))</f>
        <v>0</v>
      </c>
      <c r="CY81" s="96">
        <f>MAX(0,(IF(CM81&gt;0,(CM81-ROUNDDOWN(CM81,1))/0.1*LOOKUP(ROUNDUP(CM81+81.1,1),CB!$A:$A,CB!$C:$C)+(1-(CM81-ROUNDDOWN(CM81,1))/0.1)*LOOKUP(ROUNDDOWN(CM81+81.1,1),CB!$A:$A,CB!$C:$C),(CM81-ROUNDDOWN(CM81-0.1,1))/0.1*LOOKUP(ROUNDUP(CM81+81.1,1),CB!$A:$A,CB!$C:$C)+(1-(CM81-ROUNDDOWN(CM81-0.1,1))/0.1)*LOOKUP(ROUNDDOWN(CM81+81.1,1),CB!$A:$A,CB!$C:$C))-LOOKUP(81.1,CB!$A:$A,CB!$C:$C))/(1-(BINOMDIST(97,162,0.5,TRUE)-BINOMDIST(87,162,0.5,TRUE)))*$C$2*($B$1^(LEFT(CY$4,4)*1-LEFT($BA$4,4)*1))*(37.75+CM81))</f>
        <v>0</v>
      </c>
      <c r="CZ81" s="96">
        <f>MAX(0,(IF(CN81&gt;0,(CN81-ROUNDDOWN(CN81,1))/0.1*LOOKUP(ROUNDUP(CN81+81.1,1),CB!$A:$A,CB!$C:$C)+(1-(CN81-ROUNDDOWN(CN81,1))/0.1)*LOOKUP(ROUNDDOWN(CN81+81.1,1),CB!$A:$A,CB!$C:$C),(CN81-ROUNDDOWN(CN81-0.1,1))/0.1*LOOKUP(ROUNDUP(CN81+81.1,1),CB!$A:$A,CB!$C:$C)+(1-(CN81-ROUNDDOWN(CN81-0.1,1))/0.1)*LOOKUP(ROUNDDOWN(CN81+81.1,1),CB!$A:$A,CB!$C:$C))-LOOKUP(81.1,CB!$A:$A,CB!$C:$C))/(1-(BINOMDIST(97,162,0.5,TRUE)-BINOMDIST(87,162,0.5,TRUE)))*$C$2*($B$1^(LEFT(CZ$4,4)*1-LEFT($BA$4,4)*1))*(37.75+CN81))</f>
        <v>0</v>
      </c>
      <c r="DA81" s="96">
        <f>MAX(0,(IF(CO81&gt;0,(CO81-ROUNDDOWN(CO81,1))/0.1*LOOKUP(ROUNDUP(CO81+81.1,1),CB!$A:$A,CB!$C:$C)+(1-(CO81-ROUNDDOWN(CO81,1))/0.1)*LOOKUP(ROUNDDOWN(CO81+81.1,1),CB!$A:$A,CB!$C:$C),(CO81-ROUNDDOWN(CO81-0.1,1))/0.1*LOOKUP(ROUNDUP(CO81+81.1,1),CB!$A:$A,CB!$C:$C)+(1-(CO81-ROUNDDOWN(CO81-0.1,1))/0.1)*LOOKUP(ROUNDDOWN(CO81+81.1,1),CB!$A:$A,CB!$C:$C))-LOOKUP(81.1,CB!$A:$A,CB!$C:$C))/(1-(BINOMDIST(97,162,0.5,TRUE)-BINOMDIST(87,162,0.5,TRUE)))*$C$2*($B$1^(LEFT(DA$4,4)*1-LEFT($BA$4,4)*1))*(37.75+CO81))</f>
        <v>0</v>
      </c>
      <c r="DB81" s="96">
        <f>MAX(0,(IF(CP81&gt;0,(CP81-ROUNDDOWN(CP81,1))/0.1*LOOKUP(ROUNDUP(CP81+81.1,1),CB!$A:$A,CB!$C:$C)+(1-(CP81-ROUNDDOWN(CP81,1))/0.1)*LOOKUP(ROUNDDOWN(CP81+81.1,1),CB!$A:$A,CB!$C:$C),(CP81-ROUNDDOWN(CP81-0.1,1))/0.1*LOOKUP(ROUNDUP(CP81+81.1,1),CB!$A:$A,CB!$C:$C)+(1-(CP81-ROUNDDOWN(CP81-0.1,1))/0.1)*LOOKUP(ROUNDDOWN(CP81+81.1,1),CB!$A:$A,CB!$C:$C))-LOOKUP(81.1,CB!$A:$A,CB!$C:$C))/(1-(BINOMDIST(97,162,0.5,TRUE)-BINOMDIST(87,162,0.5,TRUE)))*$C$2*($B$1^(LEFT(DB$4,4)*1-LEFT($BA$4,4)*1))*(37.75+CP81))</f>
        <v>0</v>
      </c>
      <c r="DC81" s="96">
        <f>MAX(0,(IF(CQ81&gt;0,(CQ81-ROUNDDOWN(CQ81,1))/0.1*LOOKUP(ROUNDUP(CQ81+81.1,1),CB!$A:$A,CB!$C:$C)+(1-(CQ81-ROUNDDOWN(CQ81,1))/0.1)*LOOKUP(ROUNDDOWN(CQ81+81.1,1),CB!$A:$A,CB!$C:$C),(CQ81-ROUNDDOWN(CQ81-0.1,1))/0.1*LOOKUP(ROUNDUP(CQ81+81.1,1),CB!$A:$A,CB!$C:$C)+(1-(CQ81-ROUNDDOWN(CQ81-0.1,1))/0.1)*LOOKUP(ROUNDDOWN(CQ81+81.1,1),CB!$A:$A,CB!$C:$C))-LOOKUP(81.1,CB!$A:$A,CB!$C:$C))/(1-(BINOMDIST(97,162,0.5,TRUE)-BINOMDIST(87,162,0.5,TRUE)))*$C$2*($B$1^(LEFT(DC$4,4)*1-LEFT($BA$4,4)*1))*(37.75+CQ81))</f>
        <v>0</v>
      </c>
      <c r="DD81" s="96">
        <f>MAX(0,(IF(CR81&gt;0,(CR81-ROUNDDOWN(CR81,1))/0.1*LOOKUP(ROUNDUP(CR81+81.1,1),CB!$A:$A,CB!$C:$C)+(1-(CR81-ROUNDDOWN(CR81,1))/0.1)*LOOKUP(ROUNDDOWN(CR81+81.1,1),CB!$A:$A,CB!$C:$C),(CR81-ROUNDDOWN(CR81-0.1,1))/0.1*LOOKUP(ROUNDUP(CR81+81.1,1),CB!$A:$A,CB!$C:$C)+(1-(CR81-ROUNDDOWN(CR81-0.1,1))/0.1)*LOOKUP(ROUNDDOWN(CR81+81.1,1),CB!$A:$A,CB!$C:$C))-LOOKUP(81.1,CB!$A:$A,CB!$C:$C))/(1-(BINOMDIST(97,162,0.5,TRUE)-BINOMDIST(87,162,0.5,TRUE)))*$C$2*($B$1^(LEFT(DD$4,4)*1-LEFT($BA$4,4)*1))*(37.75+CR81))</f>
        <v>0</v>
      </c>
      <c r="DE81" s="96">
        <f>MAX(0,(IF(CS81&gt;0,(CS81-ROUNDDOWN(CS81,1))/0.1*LOOKUP(ROUNDUP(CS81+81.1,1),CB!$A:$A,CB!$C:$C)+(1-(CS81-ROUNDDOWN(CS81,1))/0.1)*LOOKUP(ROUNDDOWN(CS81+81.1,1),CB!$A:$A,CB!$C:$C),(CS81-ROUNDDOWN(CS81-0.1,1))/0.1*LOOKUP(ROUNDUP(CS81+81.1,1),CB!$A:$A,CB!$C:$C)+(1-(CS81-ROUNDDOWN(CS81-0.1,1))/0.1)*LOOKUP(ROUNDDOWN(CS81+81.1,1),CB!$A:$A,CB!$C:$C))-LOOKUP(81.1,CB!$A:$A,CB!$C:$C))/(1-(BINOMDIST(97,162,0.5,TRUE)-BINOMDIST(87,162,0.5,TRUE)))*$C$2*($B$1^(LEFT(DE$4,4)*1-LEFT($BA$4,4)*1))*(37.75+CS81))</f>
        <v>0</v>
      </c>
      <c r="DF81" s="96">
        <f>MAX(0,(IF(CT81&gt;0,(CT81-ROUNDDOWN(CT81,1))/0.1*LOOKUP(ROUNDUP(CT81+81.1,1),CB!$A:$A,CB!$C:$C)+(1-(CT81-ROUNDDOWN(CT81,1))/0.1)*LOOKUP(ROUNDDOWN(CT81+81.1,1),CB!$A:$A,CB!$C:$C),(CT81-ROUNDDOWN(CT81-0.1,1))/0.1*LOOKUP(ROUNDUP(CT81+81.1,1),CB!$A:$A,CB!$C:$C)+(1-(CT81-ROUNDDOWN(CT81-0.1,1))/0.1)*LOOKUP(ROUNDDOWN(CT81+81.1,1),CB!$A:$A,CB!$C:$C))-LOOKUP(81.1,CB!$A:$A,CB!$C:$C))/(1-(BINOMDIST(97,162,0.5,TRUE)-BINOMDIST(87,162,0.5,TRUE)))*$C$2*($B$1^(LEFT(DF$4,4)*1-LEFT($BA$4,4)*1))*(37.75+CT81))</f>
        <v>0</v>
      </c>
      <c r="DG81" s="96">
        <f>MAX(0,(IF(CU81&gt;0,(CU81-ROUNDDOWN(CU81,1))/0.1*LOOKUP(ROUNDUP(CU81+81.1,1),CB!$A:$A,CB!$C:$C)+(1-(CU81-ROUNDDOWN(CU81,1))/0.1)*LOOKUP(ROUNDDOWN(CU81+81.1,1),CB!$A:$A,CB!$C:$C),(CU81-ROUNDDOWN(CU81-0.1,1))/0.1*LOOKUP(ROUNDUP(CU81+81.1,1),CB!$A:$A,CB!$C:$C)+(1-(CU81-ROUNDDOWN(CU81-0.1,1))/0.1)*LOOKUP(ROUNDDOWN(CU81+81.1,1),CB!$A:$A,CB!$C:$C))-LOOKUP(81.1,CB!$A:$A,CB!$C:$C))/(1-(BINOMDIST(97,162,0.5,TRUE)-BINOMDIST(87,162,0.5,TRUE)))*$C$2*($B$1^(LEFT(DG$4,4)*1-LEFT($BA$4,4)*1))*(37.75+CU81))</f>
        <v>0</v>
      </c>
      <c r="DH81" s="96">
        <f>MAX(0,(IF(CV81&gt;0,(CV81-ROUNDDOWN(CV81,1))/0.1*LOOKUP(ROUNDUP(CV81+81.1,1),CB!$A:$A,CB!$C:$C)+(1-(CV81-ROUNDDOWN(CV81,1))/0.1)*LOOKUP(ROUNDDOWN(CV81+81.1,1),CB!$A:$A,CB!$C:$C),(CV81-ROUNDDOWN(CV81-0.1,1))/0.1*LOOKUP(ROUNDUP(CV81+81.1,1),CB!$A:$A,CB!$C:$C)+(1-(CV81-ROUNDDOWN(CV81-0.1,1))/0.1)*LOOKUP(ROUNDDOWN(CV81+81.1,1),CB!$A:$A,CB!$C:$C))-LOOKUP(81.1,CB!$A:$A,CB!$C:$C))/(1-(BINOMDIST(97,162,0.5,TRUE)-BINOMDIST(87,162,0.5,TRUE)))*$C$2*($B$1^(LEFT(DH$4,4)*1-LEFT($BA$4,4)*1))*(37.75+CV81))</f>
        <v>0</v>
      </c>
      <c r="DI81" s="96">
        <f>MAX(0,(IF(CW81&gt;0,(CW81-ROUNDDOWN(CW81,1))/0.1*LOOKUP(ROUNDUP(CW81+81.1,1),CB!$A:$A,CB!$C:$C)+(1-(CW81-ROUNDDOWN(CW81,1))/0.1)*LOOKUP(ROUNDDOWN(CW81+81.1,1),CB!$A:$A,CB!$C:$C),(CW81-ROUNDDOWN(CW81-0.1,1))/0.1*LOOKUP(ROUNDUP(CW81+81.1,1),CB!$A:$A,CB!$C:$C)+(1-(CW81-ROUNDDOWN(CW81-0.1,1))/0.1)*LOOKUP(ROUNDDOWN(CW81+81.1,1),CB!$A:$A,CB!$C:$C))-LOOKUP(81.1,CB!$A:$A,CB!$C:$C))/(1-(BINOMDIST(97,162,0.5,TRUE)-BINOMDIST(87,162,0.5,TRUE)))*$C$2*($B$1^(LEFT(DI$4,4)*1-LEFT($BA$4,4)*1))*(37.75+CW81))</f>
        <v>0</v>
      </c>
      <c r="DJ81" s="90">
        <f t="shared" si="188"/>
        <v>0</v>
      </c>
      <c r="DK81" s="132"/>
      <c r="DL81" s="132">
        <f t="shared" si="189"/>
        <v>11.147917091900361</v>
      </c>
      <c r="DM81" s="132">
        <f t="shared" si="190"/>
        <v>20.874490436049086</v>
      </c>
      <c r="DN81" s="132">
        <f t="shared" si="191"/>
        <v>28.905169948876907</v>
      </c>
      <c r="DO81" s="132">
        <f t="shared" si="192"/>
        <v>34.520063145132951</v>
      </c>
      <c r="DP81" s="132">
        <f t="shared" si="193"/>
        <v>38.629629243641077</v>
      </c>
      <c r="DQ81" s="132">
        <f t="shared" si="194"/>
        <v>42.360089588861364</v>
      </c>
      <c r="DR81" s="132">
        <f t="shared" si="195"/>
        <v>46.232184918545776</v>
      </c>
      <c r="DS81" s="132">
        <f t="shared" si="196"/>
        <v>50.238208585516915</v>
      </c>
      <c r="DT81" s="132">
        <f t="shared" si="197"/>
        <v>54.369877223904169</v>
      </c>
      <c r="DU81" s="132">
        <f t="shared" si="198"/>
        <v>58.618525040919209</v>
      </c>
      <c r="DV81" s="132"/>
      <c r="DW81" s="132"/>
      <c r="DX81" s="132"/>
      <c r="DY81" s="132"/>
      <c r="DZ81" s="132"/>
      <c r="EA81" s="132"/>
      <c r="EB81" s="132"/>
      <c r="EC81" s="132"/>
      <c r="ED81" s="132"/>
      <c r="EE81" s="132"/>
      <c r="ER81" s="132"/>
      <c r="ES81" s="132"/>
      <c r="ET81" s="132"/>
      <c r="EU81" s="132"/>
      <c r="EV81" s="132"/>
      <c r="EW81" s="132"/>
      <c r="EX81" s="132"/>
      <c r="EY81" s="132"/>
      <c r="EZ81" s="132"/>
      <c r="FA81" s="132"/>
      <c r="FB81" s="132"/>
      <c r="FC81" s="132"/>
    </row>
    <row r="82" spans="1:159" x14ac:dyDescent="0.2">
      <c r="A82">
        <v>488671</v>
      </c>
      <c r="B82" s="99" t="str">
        <f>INDEX([1]Bios!$O:$O,MATCH(A82,[1]Bios!$C:$C,0))</f>
        <v>Avila, Alex</v>
      </c>
      <c r="C82" s="92" t="s">
        <v>656</v>
      </c>
      <c r="D82" s="94">
        <f>LOOKUP(IF(INDEX([1]Bios!$M:$M,MATCH(A82,[1]Bios!$C:$C,0))="P",INDEX([1]Pitchers!$Q:$Q,MATCH(A82,[1]Pitchers!$A:$A,0)),INDEX([1]Hitters!$AV:$AV,MATCH(A82,[1]Hitters!$A:$A,0))),Positions!A:A,Positions!B:B)</f>
        <v>2</v>
      </c>
      <c r="E82" s="137">
        <v>1</v>
      </c>
      <c r="F82" s="138">
        <f t="shared" si="135"/>
        <v>5.2509357146443154</v>
      </c>
      <c r="G82" s="138">
        <v>2.5</v>
      </c>
      <c r="H82" s="94"/>
      <c r="I82" s="93">
        <f>6</f>
        <v>6</v>
      </c>
      <c r="J82" s="93">
        <f>6</f>
        <v>6</v>
      </c>
      <c r="K82" s="94">
        <f>MIN(IF(D82&gt;1,INDEX([1]Hitters!$DA:$DA,MATCH(A82,[1]Hitters!$A:$A,0)),INDEX([1]Pitchers!$DA:$DA,MATCH(A82,[1]Pitchers!$A:$A,0))),J82)</f>
        <v>4.3233333333333333</v>
      </c>
      <c r="L82" s="94">
        <f t="shared" si="136"/>
        <v>4</v>
      </c>
      <c r="M82" s="95">
        <f>IF(D82&gt;1,INDEX([1]Hitters!$CV:$CV,MATCH($A82,[1]Hitters!$A:$A,0)),INDEX([1]Pitchers!$CP:$CP,MATCH($A82,[1]Pitchers!$A:$A,0)))</f>
        <v>29.458333333333332</v>
      </c>
      <c r="N82" s="90">
        <f t="shared" si="137"/>
        <v>2.7509357146443154</v>
      </c>
      <c r="O82" s="97">
        <f>IF($D82&gt;1,INDEX([1]Hitters!$AF:$AF,MATCH($A82,[1]Hitters!$A:$A,0)),INDEX([1]Pitchers!$AJ:$AJ,MATCH($A82,[1]Pitchers!$A:$A,0))*IF(OR(AND($D82=0,INDEX([1]Pitchers!$Q:$Q,MATCH($A82,[1]Pitchers!$A:$A,0))="R"),AND($D82=1,INDEX([1]Pitchers!$Q:$Q,MATCH($A82,[1]Pitchers!$A:$A,0))="S")),1,IF($D82=0,0.83+(1-INDEX([1]Pitchers!$BE:$BE,MATCH($A82,[1]Pitchers!$A:$A,0)))/8,1/(0.83+(1-INDEX([1]Pitchers!$BE:$BE,MATCH($A82,[1]Pitchers!$A:$A,0)))/8))))</f>
        <v>0.24937427031350939</v>
      </c>
      <c r="P82" s="97">
        <f>IF($D82&gt;1,O82+(LOOKUP(ROUNDDOWN($M82+RIGHT(P$4,4)*1-2016,0),Age!$A:$A,Age!$C:$C)*(1-($M82+RIGHT(P$4,4)*1-2016-ROUNDDOWN($M82+RIGHT(P$4,4)*1-2016,0)))+LOOKUP(ROUNDUP($M82+RIGHT(P$4,4)*1-2016,0),Age!$A:$A,Age!$C:$C)*(($M82+RIGHT(P$4,4)*1-2016-ROUNDDOWN($M82+RIGHT(P$4,4)*1-2016,0))))*IF($M82+RIGHT(P$4,4)*1-2016&gt;27,1,INDEX([1]Hitters!$BG:$BG,MATCH($A82,[1]Hitters!$A:$A,0))),O82*(1-(1-(LOOKUP(ROUNDDOWN($M82+RIGHT(P$4,4)*1-2016,0),Age!$A:$A,Age!$L:$L)*(1-($M82+RIGHT(P$4,4)*1-2016-ROUNDDOWN($M82+RIGHT(P$4,4)*1-2016,0)))+LOOKUP(ROUNDUP($M82+RIGHT(P$4,4)*1-2016,0),Age!$A:$A,Age!$L:$L)*(($M82+RIGHT(P$4,4)*1-2016-ROUNDDOWN($M82+RIGHT(P$4,4)*1-2016,0)))))*IF($M82+RIGHT(P$4,4)*1-2016&gt;27,1,INDEX([1]Pitchers!$BE:$BE,MATCH($A82,[1]Pitchers!$A:$A,0)))))</f>
        <v>0.2466701036468428</v>
      </c>
      <c r="Q82" s="97">
        <f>IF($D82&gt;1,P82+(LOOKUP(ROUNDDOWN($M82+RIGHT(Q$4,4)*1-2016,0),Age!$A:$A,Age!$C:$C)*(1-($M82+RIGHT(Q$4,4)*1-2016-ROUNDDOWN($M82+RIGHT(Q$4,4)*1-2016,0)))+LOOKUP(ROUNDUP($M82+RIGHT(Q$4,4)*1-2016,0),Age!$A:$A,Age!$C:$C)*(($M82+RIGHT(Q$4,4)*1-2016-ROUNDDOWN($M82+RIGHT(Q$4,4)*1-2016,0))))*IF($M82+RIGHT(Q$4,4)*1-2016&gt;27,1,INDEX([1]Hitters!$BG:$BG,MATCH($A82,[1]Hitters!$A:$A,0))),P82*(1-(1-(LOOKUP(ROUNDDOWN($M82+RIGHT(Q$4,4)*1-2016,0),Age!$A:$A,Age!$L:$L)*(1-($M82+RIGHT(Q$4,4)*1-2016-ROUNDDOWN($M82+RIGHT(Q$4,4)*1-2016,0)))+LOOKUP(ROUNDUP($M82+RIGHT(Q$4,4)*1-2016,0),Age!$A:$A,Age!$L:$L)*(($M82+RIGHT(Q$4,4)*1-2016-ROUNDDOWN($M82+RIGHT(Q$4,4)*1-2016,0)))))*IF($M82+RIGHT(Q$4,4)*1-2016&gt;27,1,INDEX([1]Pitchers!$BE:$BE,MATCH($A82,[1]Pitchers!$A:$A,0)))))</f>
        <v>0.24286593698017622</v>
      </c>
      <c r="R82" s="97">
        <f>IF($D82&gt;1,Q82+(LOOKUP(ROUNDDOWN($M82+RIGHT(R$4,4)*1-2016,0),Age!$A:$A,Age!$C:$C)*(1-($M82+RIGHT(R$4,4)*1-2016-ROUNDDOWN($M82+RIGHT(R$4,4)*1-2016,0)))+LOOKUP(ROUNDUP($M82+RIGHT(R$4,4)*1-2016,0),Age!$A:$A,Age!$C:$C)*(($M82+RIGHT(R$4,4)*1-2016-ROUNDDOWN($M82+RIGHT(R$4,4)*1-2016,0))))*IF($M82+RIGHT(R$4,4)*1-2016&gt;27,1,INDEX([1]Hitters!$BG:$BG,MATCH($A82,[1]Hitters!$A:$A,0))),Q82*(1-(1-(LOOKUP(ROUNDDOWN($M82+RIGHT(R$4,4)*1-2016,0),Age!$A:$A,Age!$L:$L)*(1-($M82+RIGHT(R$4,4)*1-2016-ROUNDDOWN($M82+RIGHT(R$4,4)*1-2016,0)))+LOOKUP(ROUNDUP($M82+RIGHT(R$4,4)*1-2016,0),Age!$A:$A,Age!$L:$L)*(($M82+RIGHT(R$4,4)*1-2016-ROUNDDOWN($M82+RIGHT(R$4,4)*1-2016,0)))))*IF($M82+RIGHT(R$4,4)*1-2016&gt;27,1,INDEX([1]Pitchers!$BE:$BE,MATCH($A82,[1]Pitchers!$A:$A,0)))))</f>
        <v>0.2379617703135094</v>
      </c>
      <c r="S82" s="97">
        <f>IF($D82&gt;1,R82+(LOOKUP(ROUNDDOWN($M82+RIGHT(S$4,4)*1-2016,0),Age!$A:$A,Age!$C:$C)*(1-($M82+RIGHT(S$4,4)*1-2016-ROUNDDOWN($M82+RIGHT(S$4,4)*1-2016,0)))+LOOKUP(ROUNDUP($M82+RIGHT(S$4,4)*1-2016,0),Age!$A:$A,Age!$C:$C)*(($M82+RIGHT(S$4,4)*1-2016-ROUNDDOWN($M82+RIGHT(S$4,4)*1-2016,0))))*IF($M82+RIGHT(S$4,4)*1-2016&gt;27,1,INDEX([1]Hitters!$BG:$BG,MATCH($A82,[1]Hitters!$A:$A,0))),R82*(1-(1-(LOOKUP(ROUNDDOWN($M82+RIGHT(S$4,4)*1-2016,0),Age!$A:$A,Age!$L:$L)*(1-($M82+RIGHT(S$4,4)*1-2016-ROUNDDOWN($M82+RIGHT(S$4,4)*1-2016,0)))+LOOKUP(ROUNDUP($M82+RIGHT(S$4,4)*1-2016,0),Age!$A:$A,Age!$L:$L)*(($M82+RIGHT(S$4,4)*1-2016-ROUNDDOWN($M82+RIGHT(S$4,4)*1-2016,0)))))*IF($M82+RIGHT(S$4,4)*1-2016&gt;27,1,INDEX([1]Pitchers!$BE:$BE,MATCH($A82,[1]Pitchers!$A:$A,0)))))</f>
        <v>0.23195760364684256</v>
      </c>
      <c r="T82" s="97">
        <f>IF($D82&gt;1,S82+(LOOKUP(ROUNDDOWN($M82+RIGHT(T$4,4)*1-2016,0),Age!$A:$A,Age!$C:$C)*(1-($M82+RIGHT(T$4,4)*1-2016-ROUNDDOWN($M82+RIGHT(T$4,4)*1-2016,0)))+LOOKUP(ROUNDUP($M82+RIGHT(T$4,4)*1-2016,0),Age!$A:$A,Age!$C:$C)*(($M82+RIGHT(T$4,4)*1-2016-ROUNDDOWN($M82+RIGHT(T$4,4)*1-2016,0))))*IF($M82+RIGHT(T$4,4)*1-2016&gt;27,1,INDEX([1]Hitters!$BG:$BG,MATCH($A82,[1]Hitters!$A:$A,0))),S82*(1-(1-(LOOKUP(ROUNDDOWN($M82+RIGHT(T$4,4)*1-2016,0),Age!$A:$A,Age!$L:$L)*(1-($M82+RIGHT(T$4,4)*1-2016-ROUNDDOWN($M82+RIGHT(T$4,4)*1-2016,0)))+LOOKUP(ROUNDUP($M82+RIGHT(T$4,4)*1-2016,0),Age!$A:$A,Age!$L:$L)*(($M82+RIGHT(T$4,4)*1-2016-ROUNDDOWN($M82+RIGHT(T$4,4)*1-2016,0)))))*IF($M82+RIGHT(T$4,4)*1-2016&gt;27,1,INDEX([1]Pitchers!$BE:$BE,MATCH($A82,[1]Pitchers!$A:$A,0)))))</f>
        <v>0.22485343698017574</v>
      </c>
      <c r="U82" s="97">
        <f>IF($D82&gt;1,T82+(LOOKUP(ROUNDDOWN($M82+RIGHT(U$4,4)*1-2016,0),Age!$A:$A,Age!$C:$C)*(1-($M82+RIGHT(U$4,4)*1-2016-ROUNDDOWN($M82+RIGHT(U$4,4)*1-2016,0)))+LOOKUP(ROUNDUP($M82+RIGHT(U$4,4)*1-2016,0),Age!$A:$A,Age!$C:$C)*(($M82+RIGHT(U$4,4)*1-2016-ROUNDDOWN($M82+RIGHT(U$4,4)*1-2016,0))))*IF($M82+RIGHT(U$4,4)*1-2016&gt;27,1,INDEX([1]Hitters!$BG:$BG,MATCH($A82,[1]Hitters!$A:$A,0))),T82*(1-(1-(LOOKUP(ROUNDDOWN($M82+RIGHT(U$4,4)*1-2016,0),Age!$A:$A,Age!$L:$L)*(1-($M82+RIGHT(U$4,4)*1-2016-ROUNDDOWN($M82+RIGHT(U$4,4)*1-2016,0)))+LOOKUP(ROUNDUP($M82+RIGHT(U$4,4)*1-2016,0),Age!$A:$A,Age!$L:$L)*(($M82+RIGHT(U$4,4)*1-2016-ROUNDDOWN($M82+RIGHT(U$4,4)*1-2016,0)))))*IF($M82+RIGHT(U$4,4)*1-2016&gt;27,1,INDEX([1]Pitchers!$BE:$BE,MATCH($A82,[1]Pitchers!$A:$A,0)))))</f>
        <v>0.21664927031350889</v>
      </c>
      <c r="V82" s="97">
        <f>IF($D82&gt;1,U82+(LOOKUP(ROUNDDOWN($M82+RIGHT(V$4,4)*1-2016,0),Age!$A:$A,Age!$C:$C)*(1-($M82+RIGHT(V$4,4)*1-2016-ROUNDDOWN($M82+RIGHT(V$4,4)*1-2016,0)))+LOOKUP(ROUNDUP($M82+RIGHT(V$4,4)*1-2016,0),Age!$A:$A,Age!$C:$C)*(($M82+RIGHT(V$4,4)*1-2016-ROUNDDOWN($M82+RIGHT(V$4,4)*1-2016,0))))*IF($M82+RIGHT(V$4,4)*1-2016&gt;27,1,INDEX([1]Hitters!$BG:$BG,MATCH($A82,[1]Hitters!$A:$A,0))),U82*(1-(1-(LOOKUP(ROUNDDOWN($M82+RIGHT(V$4,4)*1-2016,0),Age!$A:$A,Age!$L:$L)*(1-($M82+RIGHT(V$4,4)*1-2016-ROUNDDOWN($M82+RIGHT(V$4,4)*1-2016,0)))+LOOKUP(ROUNDUP($M82+RIGHT(V$4,4)*1-2016,0),Age!$A:$A,Age!$L:$L)*(($M82+RIGHT(V$4,4)*1-2016-ROUNDDOWN($M82+RIGHT(V$4,4)*1-2016,0)))))*IF($M82+RIGHT(V$4,4)*1-2016&gt;27,1,INDEX([1]Pitchers!$BE:$BE,MATCH($A82,[1]Pitchers!$A:$A,0)))))</f>
        <v>0.20784927031350889</v>
      </c>
      <c r="W82" s="97">
        <f>IF($D82&gt;1,V82+(LOOKUP(ROUNDDOWN($M82+RIGHT(W$4,4)*1-2016,0),Age!$A:$A,Age!$C:$C)*(1-($M82+RIGHT(W$4,4)*1-2016-ROUNDDOWN($M82+RIGHT(W$4,4)*1-2016,0)))+LOOKUP(ROUNDUP($M82+RIGHT(W$4,4)*1-2016,0),Age!$A:$A,Age!$C:$C)*(($M82+RIGHT(W$4,4)*1-2016-ROUNDDOWN($M82+RIGHT(W$4,4)*1-2016,0))))*IF($M82+RIGHT(W$4,4)*1-2016&gt;27,1,INDEX([1]Hitters!$BG:$BG,MATCH($A82,[1]Hitters!$A:$A,0))),V82*(1-(1-(LOOKUP(ROUNDDOWN($M82+RIGHT(W$4,4)*1-2016,0),Age!$A:$A,Age!$L:$L)*(1-($M82+RIGHT(W$4,4)*1-2016-ROUNDDOWN($M82+RIGHT(W$4,4)*1-2016,0)))+LOOKUP(ROUNDUP($M82+RIGHT(W$4,4)*1-2016,0),Age!$A:$A,Age!$L:$L)*(($M82+RIGHT(W$4,4)*1-2016-ROUNDDOWN($M82+RIGHT(W$4,4)*1-2016,0)))))*IF($M82+RIGHT(W$4,4)*1-2016&gt;27,1,INDEX([1]Pitchers!$BE:$BE,MATCH($A82,[1]Pitchers!$A:$A,0)))))</f>
        <v>0.19904927031350889</v>
      </c>
      <c r="X82" s="97">
        <f>IF($D82&gt;1,W82+(LOOKUP(ROUNDDOWN($M82+RIGHT(X$4,4)*1-2016,0),Age!$A:$A,Age!$C:$C)*(1-($M82+RIGHT(X$4,4)*1-2016-ROUNDDOWN($M82+RIGHT(X$4,4)*1-2016,0)))+LOOKUP(ROUNDUP($M82+RIGHT(X$4,4)*1-2016,0),Age!$A:$A,Age!$C:$C)*(($M82+RIGHT(X$4,4)*1-2016-ROUNDDOWN($M82+RIGHT(X$4,4)*1-2016,0))))*IF($M82+RIGHT(X$4,4)*1-2016&gt;27,1,INDEX([1]Hitters!$BG:$BG,MATCH($A82,[1]Hitters!$A:$A,0))),W82*(1-(1-(LOOKUP(ROUNDDOWN($M82+RIGHT(X$4,4)*1-2016,0),Age!$A:$A,Age!$L:$L)*(1-($M82+RIGHT(X$4,4)*1-2016-ROUNDDOWN($M82+RIGHT(X$4,4)*1-2016,0)))+LOOKUP(ROUNDUP($M82+RIGHT(X$4,4)*1-2016,0),Age!$A:$A,Age!$L:$L)*(($M82+RIGHT(X$4,4)*1-2016-ROUNDDOWN($M82+RIGHT(X$4,4)*1-2016,0)))))*IF($M82+RIGHT(X$4,4)*1-2016&gt;27,1,INDEX([1]Pitchers!$BE:$BE,MATCH($A82,[1]Pitchers!$A:$A,0)))))</f>
        <v>0.19024927031350888</v>
      </c>
      <c r="Y82" s="97">
        <f>IF($D82&gt;1,X82+(LOOKUP(ROUNDDOWN($M82+RIGHT(Y$4,4)*1-2016,0),Age!$A:$A,Age!$C:$C)*(1-($M82+RIGHT(Y$4,4)*1-2016-ROUNDDOWN($M82+RIGHT(Y$4,4)*1-2016,0)))+LOOKUP(ROUNDUP($M82+RIGHT(Y$4,4)*1-2016,0),Age!$A:$A,Age!$C:$C)*(($M82+RIGHT(Y$4,4)*1-2016-ROUNDDOWN($M82+RIGHT(Y$4,4)*1-2016,0))))*IF($M82+RIGHT(Y$4,4)*1-2016&gt;27,1,INDEX([1]Hitters!$BG:$BG,MATCH($A82,[1]Hitters!$A:$A,0))),X82*(1-(1-(LOOKUP(ROUNDDOWN($M82+RIGHT(Y$4,4)*1-2016,0),Age!$A:$A,Age!$L:$L)*(1-($M82+RIGHT(Y$4,4)*1-2016-ROUNDDOWN($M82+RIGHT(Y$4,4)*1-2016,0)))+LOOKUP(ROUNDUP($M82+RIGHT(Y$4,4)*1-2016,0),Age!$A:$A,Age!$L:$L)*(($M82+RIGHT(Y$4,4)*1-2016-ROUNDDOWN($M82+RIGHT(Y$4,4)*1-2016,0)))))*IF($M82+RIGHT(Y$4,4)*1-2016&gt;27,1,INDEX([1]Pitchers!$BE:$BE,MATCH($A82,[1]Pitchers!$A:$A,0)))))</f>
        <v>0.18144927031350888</v>
      </c>
      <c r="Z82" s="97">
        <f>IF($D82&gt;1,Y82+(LOOKUP(ROUNDDOWN($M82+RIGHT(Z$4,4)*1-2016,0),Age!$A:$A,Age!$C:$C)*(1-($M82+RIGHT(Z$4,4)*1-2016-ROUNDDOWN($M82+RIGHT(Z$4,4)*1-2016,0)))+LOOKUP(ROUNDUP($M82+RIGHT(Z$4,4)*1-2016,0),Age!$A:$A,Age!$C:$C)*(($M82+RIGHT(Z$4,4)*1-2016-ROUNDDOWN($M82+RIGHT(Z$4,4)*1-2016,0))))*IF($M82+RIGHT(Z$4,4)*1-2016&gt;27,1,INDEX([1]Hitters!$BG:$BG,MATCH($A82,[1]Hitters!$A:$A,0))),Y82*(1-(1-(LOOKUP(ROUNDDOWN($M82+RIGHT(Z$4,4)*1-2016,0),Age!$A:$A,Age!$L:$L)*(1-($M82+RIGHT(Z$4,4)*1-2016-ROUNDDOWN($M82+RIGHT(Z$4,4)*1-2016,0)))+LOOKUP(ROUNDUP($M82+RIGHT(Z$4,4)*1-2016,0),Age!$A:$A,Age!$L:$L)*(($M82+RIGHT(Z$4,4)*1-2016-ROUNDDOWN($M82+RIGHT(Z$4,4)*1-2016,0)))))*IF($M82+RIGHT(Z$4,4)*1-2016&gt;27,1,INDEX([1]Pitchers!$BE:$BE,MATCH($A82,[1]Pitchers!$A:$A,0)))))</f>
        <v>0.17264927031350888</v>
      </c>
      <c r="AA82" s="96">
        <f>IF($D82=0,0,IF($D82=1,INDEX([1]Pitchers!$FK:$FK,MATCH($A82,[1]Pitchers!$A:$A,0)),MAX(-16,IF($D82=10,-16,IF($D82&lt;2,0,INDEX([1]Hitters!$AZ:$AZ,MATCH($A82,[1]Hitters!$A:$A,0)))))))</f>
        <v>1.6534759180409253E-2</v>
      </c>
      <c r="AB82" s="96">
        <f>IF($D82=0,0,IF($D82=1,INDEX([1]Pitchers!$FK:$FK,MATCH($A82,[1]Pitchers!$A:$A,0)),MAX(-16,IF($D82=2,AA82-MIN(0.75,0.25*(RIGHT(AB$4,4)*1-(RIGHT($AD$4,4)*1)+0.25)*(1-MIN(0.75,INDEX([1]Hitters!$CF:$CF,MATCH($A82,[1]Hitters!$A:$A,0)))/0.75*1)+INDEX([1]Hitters!$CF:$CF,MATCH($A82,[1]Hitters!$A:$A,0)))/0.75*1,IF($D82&gt;6,(AA82-MIN(0.75,0.25*(RIGHT(AB$4,4)*1-(RIGHT($AD$4,4)*1)+0.25)*(1-MIN(0.75,INDEX([1]Hitters!$CF:$CF,MATCH($A82,[1]Hitters!$A:$A,0)))/0.75*1)+INDEX([1]Hitters!$CF:$CF,MATCH($A82,[1]Hitters!$A:$A,0)))/0.75*($M82+RIGHT(AB$4,4)*1-RIGHT($AA$4,4)*1+10)*0.05),IF($D82=3,(AA82-MIN(0.75,0.25*(RIGHT(AB$4,4)*1-(RIGHT($AD$4,4)*1)+0.25)*(1-MIN(0.75,INDEX([1]Hitters!$CF:$CF,MATCH($A82,[1]Hitters!$A:$A,0)))/0.75*1)+INDEX([1]Hitters!$CF:$CF,MATCH($A82,[1]Hitters!$A:$A,0)))/0.75*($M82+RIGHT(AB$4,4)*1-RIGHT($AA$4,4)*1-27)*0.1),(AA82-MIN(0.75,0.25*(RIGHT(AB$4,4)*1-(RIGHT($AD$4,4)*1)+0.25)*(1-MIN(0.75,INDEX([1]Hitters!$CF:$CF,MATCH($A82,[1]Hitters!$A:$A,0)))/0.75*1)+INDEX([1]Hitters!$CF:$CF,MATCH($A82,[1]Hitters!$A:$A,0)))/0.75*($M82+RIGHT(AB$4,4)*1-RIGHT($AA$4,4)*1-20)*0.094)))))))</f>
        <v>-0.98346524081959075</v>
      </c>
      <c r="AC82" s="96">
        <f>IF($D82=0,0,IF($D82=1,INDEX([1]Pitchers!$FK:$FK,MATCH($A82,[1]Pitchers!$A:$A,0)),MAX(-16,IF($D82=2,AB82-MIN(0.75,0.25*(RIGHT(AC$4,4)*1-(RIGHT($AD$4,4)*1)+0.25)*(1-MIN(0.75,INDEX([1]Hitters!$CF:$CF,MATCH($A82,[1]Hitters!$A:$A,0)))/0.75*1)+INDEX([1]Hitters!$CF:$CF,MATCH($A82,[1]Hitters!$A:$A,0)))/0.75*1,IF($D82&gt;6,(AB82-MIN(0.75,0.25*(RIGHT(AC$4,4)*1-(RIGHT($AD$4,4)*1)+0.25)*(1-MIN(0.75,INDEX([1]Hitters!$CF:$CF,MATCH($A82,[1]Hitters!$A:$A,0)))/0.75*1)+INDEX([1]Hitters!$CF:$CF,MATCH($A82,[1]Hitters!$A:$A,0)))/0.75*($M82+RIGHT(AC$4,4)*1-RIGHT($AA$4,4)*1+10)*0.05),IF($D82=3,(AB82-MIN(0.75,0.25*(RIGHT(AC$4,4)*1-(RIGHT($AD$4,4)*1)+0.25)*(1-MIN(0.75,INDEX([1]Hitters!$CF:$CF,MATCH($A82,[1]Hitters!$A:$A,0)))/0.75*1)+INDEX([1]Hitters!$CF:$CF,MATCH($A82,[1]Hitters!$A:$A,0)))/0.75*($M82+RIGHT(AC$4,4)*1-RIGHT($AA$4,4)*1-27)*0.1),(AB82-MIN(0.75,0.25*(RIGHT(AC$4,4)*1-(RIGHT($AD$4,4)*1)+0.25)*(1-MIN(0.75,INDEX([1]Hitters!$CF:$CF,MATCH($A82,[1]Hitters!$A:$A,0)))/0.75*1)+INDEX([1]Hitters!$CF:$CF,MATCH($A82,[1]Hitters!$A:$A,0)))/0.75*($M82+RIGHT(AC$4,4)*1-RIGHT($AA$4,4)*1-20)*0.094)))))))</f>
        <v>-1.9834652408195907</v>
      </c>
      <c r="AD82" s="96">
        <f>IF($D82=0,0,IF($D82=1,INDEX([1]Pitchers!$FK:$FK,MATCH($A82,[1]Pitchers!$A:$A,0)),MAX(-16,IF($D82=2,AC82-MIN(0.75,0.25*(RIGHT(AD$4,4)*1-(RIGHT($AD$4,4)*1)+0.25)*(1-MIN(0.75,INDEX([1]Hitters!$CF:$CF,MATCH($A82,[1]Hitters!$A:$A,0)))/0.75*1)+INDEX([1]Hitters!$CF:$CF,MATCH($A82,[1]Hitters!$A:$A,0)))/0.75*1,IF($D82&gt;6,(AC82-MIN(0.75,0.25*(RIGHT(AD$4,4)*1-(RIGHT($AD$4,4)*1)+0.25)*(1-MIN(0.75,INDEX([1]Hitters!$CF:$CF,MATCH($A82,[1]Hitters!$A:$A,0)))/0.75*1)+INDEX([1]Hitters!$CF:$CF,MATCH($A82,[1]Hitters!$A:$A,0)))/0.75*($M82+RIGHT(AD$4,4)*1-RIGHT($AA$4,4)*1+10)*0.05),IF($D82=3,(AC82-MIN(0.75,0.25*(RIGHT(AD$4,4)*1-(RIGHT($AD$4,4)*1)+0.25)*(1-MIN(0.75,INDEX([1]Hitters!$CF:$CF,MATCH($A82,[1]Hitters!$A:$A,0)))/0.75*1)+INDEX([1]Hitters!$CF:$CF,MATCH($A82,[1]Hitters!$A:$A,0)))/0.75*($M82+RIGHT(AD$4,4)*1-RIGHT($AA$4,4)*1-27)*0.1),(AC82-MIN(0.75,0.25*(RIGHT(AD$4,4)*1-(RIGHT($AD$4,4)*1)+0.25)*(1-MIN(0.75,INDEX([1]Hitters!$CF:$CF,MATCH($A82,[1]Hitters!$A:$A,0)))/0.75*1)+INDEX([1]Hitters!$CF:$CF,MATCH($A82,[1]Hitters!$A:$A,0)))/0.75*($M82+RIGHT(AD$4,4)*1-RIGHT($AA$4,4)*1-20)*0.094)))))))</f>
        <v>-2.9834652408195907</v>
      </c>
      <c r="AE82" s="96">
        <f>IF($D82=0,0,IF($D82=1,INDEX([1]Pitchers!$FK:$FK,MATCH($A82,[1]Pitchers!$A:$A,0)),MAX(-16,IF($D82=2,AD82-MIN(0.75,0.25*(RIGHT(AE$4,4)*1-(RIGHT($AD$4,4)*1)+0.25)*(1-MIN(0.75,INDEX([1]Hitters!$CF:$CF,MATCH($A82,[1]Hitters!$A:$A,0)))/0.75*1)+INDEX([1]Hitters!$CF:$CF,MATCH($A82,[1]Hitters!$A:$A,0)))/0.75*1,IF($D82&gt;6,(AD82-MIN(0.75,0.25*(RIGHT(AE$4,4)*1-(RIGHT($AD$4,4)*1)+0.25)*(1-MIN(0.75,INDEX([1]Hitters!$CF:$CF,MATCH($A82,[1]Hitters!$A:$A,0)))/0.75*1)+INDEX([1]Hitters!$CF:$CF,MATCH($A82,[1]Hitters!$A:$A,0)))/0.75*($M82+RIGHT(AE$4,4)*1-RIGHT($AA$4,4)*1+10)*0.05),IF($D82=3,(AD82-MIN(0.75,0.25*(RIGHT(AE$4,4)*1-(RIGHT($AD$4,4)*1)+0.25)*(1-MIN(0.75,INDEX([1]Hitters!$CF:$CF,MATCH($A82,[1]Hitters!$A:$A,0)))/0.75*1)+INDEX([1]Hitters!$CF:$CF,MATCH($A82,[1]Hitters!$A:$A,0)))/0.75*($M82+RIGHT(AE$4,4)*1-RIGHT($AA$4,4)*1-27)*0.1),(AD82-MIN(0.75,0.25*(RIGHT(AE$4,4)*1-(RIGHT($AD$4,4)*1)+0.25)*(1-MIN(0.75,INDEX([1]Hitters!$CF:$CF,MATCH($A82,[1]Hitters!$A:$A,0)))/0.75*1)+INDEX([1]Hitters!$CF:$CF,MATCH($A82,[1]Hitters!$A:$A,0)))/0.75*($M82+RIGHT(AE$4,4)*1-RIGHT($AA$4,4)*1-20)*0.094)))))))</f>
        <v>-3.9834652408195907</v>
      </c>
      <c r="AF82" s="96">
        <f>IF($D82=0,0,IF($D82=1,INDEX([1]Pitchers!$FK:$FK,MATCH($A82,[1]Pitchers!$A:$A,0)),MAX(-16,IF($D82=2,AE82-MIN(0.75,0.25*(RIGHT(AF$4,4)*1-(RIGHT($AD$4,4)*1)+0.25)*(1-MIN(0.75,INDEX([1]Hitters!$CF:$CF,MATCH($A82,[1]Hitters!$A:$A,0)))/0.75*1)+INDEX([1]Hitters!$CF:$CF,MATCH($A82,[1]Hitters!$A:$A,0)))/0.75*1,IF($D82&gt;6,(AE82-MIN(0.75,0.25*(RIGHT(AF$4,4)*1-(RIGHT($AD$4,4)*1)+0.25)*(1-MIN(0.75,INDEX([1]Hitters!$CF:$CF,MATCH($A82,[1]Hitters!$A:$A,0)))/0.75*1)+INDEX([1]Hitters!$CF:$CF,MATCH($A82,[1]Hitters!$A:$A,0)))/0.75*($M82+RIGHT(AF$4,4)*1-RIGHT($AA$4,4)*1+10)*0.05),IF($D82=3,(AE82-MIN(0.75,0.25*(RIGHT(AF$4,4)*1-(RIGHT($AD$4,4)*1)+0.25)*(1-MIN(0.75,INDEX([1]Hitters!$CF:$CF,MATCH($A82,[1]Hitters!$A:$A,0)))/0.75*1)+INDEX([1]Hitters!$CF:$CF,MATCH($A82,[1]Hitters!$A:$A,0)))/0.75*($M82+RIGHT(AF$4,4)*1-RIGHT($AA$4,4)*1-27)*0.1),(AE82-MIN(0.75,0.25*(RIGHT(AF$4,4)*1-(RIGHT($AD$4,4)*1)+0.25)*(1-MIN(0.75,INDEX([1]Hitters!$CF:$CF,MATCH($A82,[1]Hitters!$A:$A,0)))/0.75*1)+INDEX([1]Hitters!$CF:$CF,MATCH($A82,[1]Hitters!$A:$A,0)))/0.75*($M82+RIGHT(AF$4,4)*1-RIGHT($AA$4,4)*1-20)*0.094)))))))</f>
        <v>-4.9834652408195907</v>
      </c>
      <c r="AG82" s="96">
        <f>IF($D82=0,0,IF($D82=1,INDEX([1]Pitchers!$FK:$FK,MATCH($A82,[1]Pitchers!$A:$A,0)),MAX(-16,IF($D82=2,AF82-MIN(0.75,0.25*(RIGHT(AG$4,4)*1-(RIGHT($AD$4,4)*1)+0.25)*(1-MIN(0.75,INDEX([1]Hitters!$CF:$CF,MATCH($A82,[1]Hitters!$A:$A,0)))/0.75*1)+INDEX([1]Hitters!$CF:$CF,MATCH($A82,[1]Hitters!$A:$A,0)))/0.75*1,IF($D82&gt;6,(AF82-MIN(0.75,0.25*(RIGHT(AG$4,4)*1-(RIGHT($AD$4,4)*1)+0.25)*(1-MIN(0.75,INDEX([1]Hitters!$CF:$CF,MATCH($A82,[1]Hitters!$A:$A,0)))/0.75*1)+INDEX([1]Hitters!$CF:$CF,MATCH($A82,[1]Hitters!$A:$A,0)))/0.75*($M82+RIGHT(AG$4,4)*1-RIGHT($AA$4,4)*1+10)*0.05),IF($D82=3,(AF82-MIN(0.75,0.25*(RIGHT(AG$4,4)*1-(RIGHT($AD$4,4)*1)+0.25)*(1-MIN(0.75,INDEX([1]Hitters!$CF:$CF,MATCH($A82,[1]Hitters!$A:$A,0)))/0.75*1)+INDEX([1]Hitters!$CF:$CF,MATCH($A82,[1]Hitters!$A:$A,0)))/0.75*($M82+RIGHT(AG$4,4)*1-RIGHT($AA$4,4)*1-27)*0.1),(AF82-MIN(0.75,0.25*(RIGHT(AG$4,4)*1-(RIGHT($AD$4,4)*1)+0.25)*(1-MIN(0.75,INDEX([1]Hitters!$CF:$CF,MATCH($A82,[1]Hitters!$A:$A,0)))/0.75*1)+INDEX([1]Hitters!$CF:$CF,MATCH($A82,[1]Hitters!$A:$A,0)))/0.75*($M82+RIGHT(AG$4,4)*1-RIGHT($AA$4,4)*1-20)*0.094)))))))</f>
        <v>-5.9834652408195907</v>
      </c>
      <c r="AH82" s="96">
        <f>IF($D82=0,0,IF($D82=1,INDEX([1]Pitchers!$FK:$FK,MATCH($A82,[1]Pitchers!$A:$A,0)),MAX(-16,IF($D82=2,AG82-MIN(0.75,0.25*(RIGHT(AH$4,4)*1-(RIGHT($AD$4,4)*1)+0.25)*(1-MIN(0.75,INDEX([1]Hitters!$CF:$CF,MATCH($A82,[1]Hitters!$A:$A,0)))/0.75*1)+INDEX([1]Hitters!$CF:$CF,MATCH($A82,[1]Hitters!$A:$A,0)))/0.75*1,IF($D82&gt;6,(AG82-MIN(0.75,0.25*(RIGHT(AH$4,4)*1-(RIGHT($AD$4,4)*1)+0.25)*(1-MIN(0.75,INDEX([1]Hitters!$CF:$CF,MATCH($A82,[1]Hitters!$A:$A,0)))/0.75*1)+INDEX([1]Hitters!$CF:$CF,MATCH($A82,[1]Hitters!$A:$A,0)))/0.75*($M82+RIGHT(AH$4,4)*1-RIGHT($AA$4,4)*1+10)*0.05),IF($D82=3,(AG82-MIN(0.75,0.25*(RIGHT(AH$4,4)*1-(RIGHT($AD$4,4)*1)+0.25)*(1-MIN(0.75,INDEX([1]Hitters!$CF:$CF,MATCH($A82,[1]Hitters!$A:$A,0)))/0.75*1)+INDEX([1]Hitters!$CF:$CF,MATCH($A82,[1]Hitters!$A:$A,0)))/0.75*($M82+RIGHT(AH$4,4)*1-RIGHT($AA$4,4)*1-27)*0.1),(AG82-MIN(0.75,0.25*(RIGHT(AH$4,4)*1-(RIGHT($AD$4,4)*1)+0.25)*(1-MIN(0.75,INDEX([1]Hitters!$CF:$CF,MATCH($A82,[1]Hitters!$A:$A,0)))/0.75*1)+INDEX([1]Hitters!$CF:$CF,MATCH($A82,[1]Hitters!$A:$A,0)))/0.75*($M82+RIGHT(AH$4,4)*1-RIGHT($AA$4,4)*1-20)*0.094)))))))</f>
        <v>-6.9834652408195907</v>
      </c>
      <c r="AI82" s="96">
        <f>IF($D82=0,0,IF($D82=1,INDEX([1]Pitchers!$FK:$FK,MATCH($A82,[1]Pitchers!$A:$A,0)),MAX(-16,IF($D82=2,AH82-MIN(0.75,0.25*(RIGHT(AI$4,4)*1-(RIGHT($AD$4,4)*1)+0.25)*(1-MIN(0.75,INDEX([1]Hitters!$CF:$CF,MATCH($A82,[1]Hitters!$A:$A,0)))/0.75*1)+INDEX([1]Hitters!$CF:$CF,MATCH($A82,[1]Hitters!$A:$A,0)))/0.75*1,IF($D82&gt;6,(AH82-MIN(0.75,0.25*(RIGHT(AI$4,4)*1-(RIGHT($AD$4,4)*1)+0.25)*(1-MIN(0.75,INDEX([1]Hitters!$CF:$CF,MATCH($A82,[1]Hitters!$A:$A,0)))/0.75*1)+INDEX([1]Hitters!$CF:$CF,MATCH($A82,[1]Hitters!$A:$A,0)))/0.75*($M82+RIGHT(AI$4,4)*1-RIGHT($AA$4,4)*1+10)*0.05),IF($D82=3,(AH82-MIN(0.75,0.25*(RIGHT(AI$4,4)*1-(RIGHT($AD$4,4)*1)+0.25)*(1-MIN(0.75,INDEX([1]Hitters!$CF:$CF,MATCH($A82,[1]Hitters!$A:$A,0)))/0.75*1)+INDEX([1]Hitters!$CF:$CF,MATCH($A82,[1]Hitters!$A:$A,0)))/0.75*($M82+RIGHT(AI$4,4)*1-RIGHT($AA$4,4)*1-27)*0.1),(AH82-MIN(0.75,0.25*(RIGHT(AI$4,4)*1-(RIGHT($AD$4,4)*1)+0.25)*(1-MIN(0.75,INDEX([1]Hitters!$CF:$CF,MATCH($A82,[1]Hitters!$A:$A,0)))/0.75*1)+INDEX([1]Hitters!$CF:$CF,MATCH($A82,[1]Hitters!$A:$A,0)))/0.75*($M82+RIGHT(AI$4,4)*1-RIGHT($AA$4,4)*1-20)*0.094)))))))</f>
        <v>-7.9834652408195907</v>
      </c>
      <c r="AJ82" s="96">
        <f>IF($D82=0,0,IF($D82=1,INDEX([1]Pitchers!$FK:$FK,MATCH($A82,[1]Pitchers!$A:$A,0)),MAX(-16,IF($D82=2,AI82-MIN(0.75,0.25*(RIGHT(AJ$4,4)*1-(RIGHT($AD$4,4)*1)+0.25)*(1-MIN(0.75,INDEX([1]Hitters!$CF:$CF,MATCH($A82,[1]Hitters!$A:$A,0)))/0.75*1)+INDEX([1]Hitters!$CF:$CF,MATCH($A82,[1]Hitters!$A:$A,0)))/0.75*1,IF($D82&gt;6,(AI82-MIN(0.75,0.25*(RIGHT(AJ$4,4)*1-(RIGHT($AD$4,4)*1)+0.25)*(1-MIN(0.75,INDEX([1]Hitters!$CF:$CF,MATCH($A82,[1]Hitters!$A:$A,0)))/0.75*1)+INDEX([1]Hitters!$CF:$CF,MATCH($A82,[1]Hitters!$A:$A,0)))/0.75*($M82+RIGHT(AJ$4,4)*1-RIGHT($AA$4,4)*1+10)*0.05),IF($D82=3,(AI82-MIN(0.75,0.25*(RIGHT(AJ$4,4)*1-(RIGHT($AD$4,4)*1)+0.25)*(1-MIN(0.75,INDEX([1]Hitters!$CF:$CF,MATCH($A82,[1]Hitters!$A:$A,0)))/0.75*1)+INDEX([1]Hitters!$CF:$CF,MATCH($A82,[1]Hitters!$A:$A,0)))/0.75*($M82+RIGHT(AJ$4,4)*1-RIGHT($AA$4,4)*1-27)*0.1),(AI82-MIN(0.75,0.25*(RIGHT(AJ$4,4)*1-(RIGHT($AD$4,4)*1)+0.25)*(1-MIN(0.75,INDEX([1]Hitters!$CF:$CF,MATCH($A82,[1]Hitters!$A:$A,0)))/0.75*1)+INDEX([1]Hitters!$CF:$CF,MATCH($A82,[1]Hitters!$A:$A,0)))/0.75*($M82+RIGHT(AJ$4,4)*1-RIGHT($AA$4,4)*1-20)*0.094)))))))</f>
        <v>-8.9834652408195907</v>
      </c>
      <c r="AK82" s="96">
        <f>IF($D82=0,0,IF($D82=1,INDEX([1]Pitchers!$FK:$FK,MATCH($A82,[1]Pitchers!$A:$A,0)),MAX(-16,IF($D82=2,AJ82-MIN(0.75,0.25*(RIGHT(AK$4,4)*1-(RIGHT($AD$4,4)*1)+0.25)*(1-MIN(0.75,INDEX([1]Hitters!$CF:$CF,MATCH($A82,[1]Hitters!$A:$A,0)))/0.75*1)+INDEX([1]Hitters!$CF:$CF,MATCH($A82,[1]Hitters!$A:$A,0)))/0.75*1,IF($D82&gt;6,(AJ82-MIN(0.75,0.25*(RIGHT(AK$4,4)*1-(RIGHT($AD$4,4)*1)+0.25)*(1-MIN(0.75,INDEX([1]Hitters!$CF:$CF,MATCH($A82,[1]Hitters!$A:$A,0)))/0.75*1)+INDEX([1]Hitters!$CF:$CF,MATCH($A82,[1]Hitters!$A:$A,0)))/0.75*($M82+RIGHT(AK$4,4)*1-RIGHT($AA$4,4)*1+10)*0.05),IF($D82=3,(AJ82-MIN(0.75,0.25*(RIGHT(AK$4,4)*1-(RIGHT($AD$4,4)*1)+0.25)*(1-MIN(0.75,INDEX([1]Hitters!$CF:$CF,MATCH($A82,[1]Hitters!$A:$A,0)))/0.75*1)+INDEX([1]Hitters!$CF:$CF,MATCH($A82,[1]Hitters!$A:$A,0)))/0.75*($M82+RIGHT(AK$4,4)*1-RIGHT($AA$4,4)*1-27)*0.1),(AJ82-MIN(0.75,0.25*(RIGHT(AK$4,4)*1-(RIGHT($AD$4,4)*1)+0.25)*(1-MIN(0.75,INDEX([1]Hitters!$CF:$CF,MATCH($A82,[1]Hitters!$A:$A,0)))/0.75*1)+INDEX([1]Hitters!$CF:$CF,MATCH($A82,[1]Hitters!$A:$A,0)))/0.75*($M82+RIGHT(AK$4,4)*1-RIGHT($AA$4,4)*1-20)*0.094)))))))</f>
        <v>-9.9834652408195907</v>
      </c>
      <c r="AL82" s="96">
        <f>IF($D82=0,0,IF($D82=1,INDEX([1]Pitchers!$FK:$FK,MATCH($A82,[1]Pitchers!$A:$A,0)),MAX(-16,IF($D82=2,AK82-MIN(0.75,0.25*(RIGHT(AL$4,4)*1-(RIGHT($AD$4,4)*1)+0.25)*(1-MIN(0.75,INDEX([1]Hitters!$CF:$CF,MATCH($A82,[1]Hitters!$A:$A,0)))/0.75*1)+INDEX([1]Hitters!$CF:$CF,MATCH($A82,[1]Hitters!$A:$A,0)))/0.75*1,IF($D82&gt;6,(AK82-MIN(0.75,0.25*(RIGHT(AL$4,4)*1-(RIGHT($AD$4,4)*1)+0.25)*(1-MIN(0.75,INDEX([1]Hitters!$CF:$CF,MATCH($A82,[1]Hitters!$A:$A,0)))/0.75*1)+INDEX([1]Hitters!$CF:$CF,MATCH($A82,[1]Hitters!$A:$A,0)))/0.75*($M82+RIGHT(AL$4,4)*1-RIGHT($AA$4,4)*1+10)*0.05),IF($D82=3,(AK82-MIN(0.75,0.25*(RIGHT(AL$4,4)*1-(RIGHT($AD$4,4)*1)+0.25)*(1-MIN(0.75,INDEX([1]Hitters!$CF:$CF,MATCH($A82,[1]Hitters!$A:$A,0)))/0.75*1)+INDEX([1]Hitters!$CF:$CF,MATCH($A82,[1]Hitters!$A:$A,0)))/0.75*($M82+RIGHT(AL$4,4)*1-RIGHT($AA$4,4)*1-27)*0.1),(AK82-MIN(0.75,0.25*(RIGHT(AL$4,4)*1-(RIGHT($AD$4,4)*1)+0.25)*(1-MIN(0.75,INDEX([1]Hitters!$CF:$CF,MATCH($A82,[1]Hitters!$A:$A,0)))/0.75*1)+INDEX([1]Hitters!$CF:$CF,MATCH($A82,[1]Hitters!$A:$A,0)))/0.75*($M82+RIGHT(AL$4,4)*1-RIGHT($AA$4,4)*1-20)*0.094)))))))</f>
        <v>-10.983465240819591</v>
      </c>
      <c r="AM82" s="98">
        <f>MAX(IF($D82=0,20,IF($D82=1,60,150)),MAX(0,IF($D82&gt;1,INDEX([1]Hitters!$ER:$ER,MATCH($A82,[1]Hitters!$A:$A,0))*(0.4+MAX(0,0.6*MIN(1,(IF(O82="",0,(((4.25+(O82-0.263)*4.2)^(((4.25+(O82-0.263)*4.2)+(4.25-AA82*600/600*4.2/600))^0.285))/((4.25+(O82-0.263)*4.2)^(((4.25+(O82-0.263)*4.2)+(4.25-AA82*600/600*4.2/600))^0.285)+(4.25-AA82*600/600*4.2/600)^(((4.25+(O82-0.263)*4.2)+(4.25-AA82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82,[1]Pitchers!$A:$A,0))))*IF($D82&lt;2,(0.4+0.6*MAX(0,MIN(1,IF($D82=0,((4.25)^(((4.25)+(4.25-(4-O82)*4.25/4*1/9))^0.285)/((4.25)^(((4.25)+(4.25-(4-O82)*4.25/4*1/9))^0.285)+(4.25-(4-O82)*4.25/4*1/9)^(((4.25)+(4.25-(4-O82)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82)))/0.5345*0.0009131+0.0104414*(3.74-MIN(3.74,O82)))*50,(((4.25+(AA82-0.263)*0.32*198*MAX(6,198/33)/198)^(((4.25+(AA82-0.263)*0.32*198*MAX(6,198/33)/198)+(4.25-(4-O82)*4.25/4*MAX(6,198/33)/9))^0.285)/((4.25+(AA82-0.263)*0.32*198*MAX(6,198/33)/198)^(((4.25+(AA82-0.263)*0.32*198*MAX(6,198/33)/198)+(4.25-(4-O82)*4.25/4*MAX(6,198/33)/9))^0.285)+(4.25-(4-O82)*4.25/4*MAX(6,198/33)/9)^(((4.25+(AA82-0.263)*0.32*198*MAX(6,198/33)/198)+(4.25-(4-O82)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82=0,50,198)/0.0065))),1))</f>
        <v>278.20261112385475</v>
      </c>
      <c r="AN82" s="98">
        <f t="shared" si="138"/>
        <v>247.81568747923188</v>
      </c>
      <c r="AO82" s="98">
        <f t="shared" si="139"/>
        <v>208.07838660652075</v>
      </c>
      <c r="AP82" s="98">
        <f t="shared" si="140"/>
        <v>160.47883714176183</v>
      </c>
      <c r="AQ82" s="98">
        <f t="shared" si="141"/>
        <v>150</v>
      </c>
      <c r="AR82" s="98">
        <f t="shared" si="142"/>
        <v>150</v>
      </c>
      <c r="AS82" s="98">
        <f t="shared" si="143"/>
        <v>150</v>
      </c>
      <c r="AT82" s="98">
        <f t="shared" si="144"/>
        <v>150</v>
      </c>
      <c r="AU82" s="98">
        <f t="shared" si="145"/>
        <v>150</v>
      </c>
      <c r="AV82" s="98">
        <f t="shared" si="146"/>
        <v>150</v>
      </c>
      <c r="AW82" s="98">
        <f t="shared" si="147"/>
        <v>150</v>
      </c>
      <c r="AX82" s="98">
        <f t="shared" si="148"/>
        <v>150</v>
      </c>
      <c r="AY82" s="96">
        <f t="shared" si="149"/>
        <v>0.59386696433053943</v>
      </c>
      <c r="AZ82" s="96">
        <f t="shared" si="150"/>
        <v>2</v>
      </c>
      <c r="BA82" s="96">
        <f t="shared" si="151"/>
        <v>0.59386696433053943</v>
      </c>
      <c r="BB82" s="96">
        <f t="shared" si="152"/>
        <v>0.41101676256778724</v>
      </c>
      <c r="BC82" s="96">
        <f t="shared" si="153"/>
        <v>0.22086410024284731</v>
      </c>
      <c r="BD82" s="96">
        <f t="shared" si="154"/>
        <v>5.4949805633970117E-2</v>
      </c>
      <c r="BE82" s="96">
        <f t="shared" si="155"/>
        <v>0</v>
      </c>
      <c r="BF82" s="96">
        <f t="shared" si="156"/>
        <v>0</v>
      </c>
      <c r="BG82" s="96">
        <f t="shared" si="157"/>
        <v>0</v>
      </c>
      <c r="BH82" s="96">
        <f t="shared" si="158"/>
        <v>0</v>
      </c>
      <c r="BI82" s="96">
        <f t="shared" si="159"/>
        <v>0</v>
      </c>
      <c r="BJ82" s="96">
        <f t="shared" si="160"/>
        <v>0</v>
      </c>
      <c r="BK82" s="96">
        <f t="shared" si="161"/>
        <v>0</v>
      </c>
      <c r="BL82" s="96">
        <f t="shared" si="162"/>
        <v>0</v>
      </c>
      <c r="BM82" s="129">
        <f t="shared" si="199"/>
        <v>2.5</v>
      </c>
      <c r="BN82" s="129" t="str">
        <f t="shared" si="199"/>
        <v/>
      </c>
      <c r="BO82" s="129" t="str">
        <f t="shared" si="199"/>
        <v/>
      </c>
      <c r="BP82" s="129" t="str">
        <f t="shared" si="199"/>
        <v/>
      </c>
      <c r="BQ82" s="129" t="str">
        <f t="shared" si="199"/>
        <v/>
      </c>
      <c r="BR82" s="129" t="str">
        <f t="shared" si="199"/>
        <v/>
      </c>
      <c r="BS82" s="129" t="str">
        <f t="shared" si="199"/>
        <v/>
      </c>
      <c r="BT82" s="129" t="str">
        <f t="shared" si="199"/>
        <v/>
      </c>
      <c r="BU82" s="129" t="str">
        <f t="shared" si="199"/>
        <v/>
      </c>
      <c r="BV82" s="129" t="str">
        <f t="shared" si="199"/>
        <v/>
      </c>
      <c r="BW82" s="129" t="str">
        <f t="shared" si="199"/>
        <v/>
      </c>
      <c r="BX82" s="129" t="str">
        <f t="shared" si="199"/>
        <v/>
      </c>
      <c r="BY82" s="130">
        <f t="shared" si="163"/>
        <v>5.2509357146443154</v>
      </c>
      <c r="BZ82" s="130">
        <f t="shared" si="164"/>
        <v>3.9525408055694129</v>
      </c>
      <c r="CA82" s="130">
        <f t="shared" si="165"/>
        <v>2.4480213641419133</v>
      </c>
      <c r="CB82" s="130">
        <f t="shared" si="166"/>
        <v>1.0088901499761973</v>
      </c>
      <c r="CC82" s="130">
        <f t="shared" si="167"/>
        <v>0.5</v>
      </c>
      <c r="CD82" s="130">
        <f t="shared" si="168"/>
        <v>0.5</v>
      </c>
      <c r="CE82" s="130">
        <f t="shared" si="169"/>
        <v>0.5</v>
      </c>
      <c r="CF82" s="130">
        <f t="shared" si="170"/>
        <v>0.5</v>
      </c>
      <c r="CG82" s="130">
        <f t="shared" si="171"/>
        <v>0.5</v>
      </c>
      <c r="CH82" s="130">
        <f t="shared" si="172"/>
        <v>0.5</v>
      </c>
      <c r="CI82" s="130">
        <f t="shared" si="173"/>
        <v>0.5</v>
      </c>
      <c r="CJ82" s="130">
        <f t="shared" si="174"/>
        <v>0.5</v>
      </c>
      <c r="CK82" s="131">
        <f t="shared" si="175"/>
        <v>1</v>
      </c>
      <c r="CL82" s="96">
        <f t="shared" si="176"/>
        <v>-0.41150163174884691</v>
      </c>
      <c r="CM82" s="96">
        <f t="shared" si="177"/>
        <v>-0.48453956884466093</v>
      </c>
      <c r="CN82" s="96">
        <f t="shared" si="178"/>
        <v>-0.53108957327579742</v>
      </c>
      <c r="CO82" s="96">
        <f t="shared" si="179"/>
        <v>-0.52498861602892877</v>
      </c>
      <c r="CP82" s="96">
        <f t="shared" si="180"/>
        <v>-0.54206999999999994</v>
      </c>
      <c r="CQ82" s="96">
        <f t="shared" si="181"/>
        <v>-0.54206999999999994</v>
      </c>
      <c r="CR82" s="96">
        <f t="shared" si="182"/>
        <v>-0.54206999999999994</v>
      </c>
      <c r="CS82" s="96">
        <f t="shared" si="183"/>
        <v>-0.54206999999999994</v>
      </c>
      <c r="CT82" s="96">
        <f t="shared" si="184"/>
        <v>-0.54206999999999994</v>
      </c>
      <c r="CU82" s="96">
        <f t="shared" si="185"/>
        <v>-0.54206999999999994</v>
      </c>
      <c r="CV82" s="96">
        <f t="shared" si="186"/>
        <v>-0.54206999999999994</v>
      </c>
      <c r="CW82" s="96">
        <f t="shared" si="187"/>
        <v>-0.54206999999999994</v>
      </c>
      <c r="CX82" s="96">
        <f>MAX(0,(IF(CL82&gt;0,(CL82-ROUNDDOWN(CL82,1))/0.1*LOOKUP(ROUNDUP(CL82+81.1,1),CB!$A:$A,CB!$C:$C)+(1-(CL82-ROUNDDOWN(CL82,1))/0.1)*LOOKUP(ROUNDDOWN(CL82+81.1,1),CB!$A:$A,CB!$C:$C),(CL82-ROUNDDOWN(CL82-0.1,1))/0.1*LOOKUP(ROUNDUP(CL82+81.1,1),CB!$A:$A,CB!$C:$C)+(1-(CL82-ROUNDDOWN(CL82-0.1,1))/0.1)*LOOKUP(ROUNDDOWN(CL82+81.1,1),CB!$A:$A,CB!$C:$C))-LOOKUP(81.1,CB!$A:$A,CB!$C:$C))/(1-(BINOMDIST(97,162,0.5,TRUE)-BINOMDIST(87,162,0.5,TRUE)))*$C$2*($B$1^(LEFT(CX$4,4)*1-LEFT($BA$4,4)*1))*(37.75+CL82))</f>
        <v>0</v>
      </c>
      <c r="CY82" s="96">
        <f>MAX(0,(IF(CM82&gt;0,(CM82-ROUNDDOWN(CM82,1))/0.1*LOOKUP(ROUNDUP(CM82+81.1,1),CB!$A:$A,CB!$C:$C)+(1-(CM82-ROUNDDOWN(CM82,1))/0.1)*LOOKUP(ROUNDDOWN(CM82+81.1,1),CB!$A:$A,CB!$C:$C),(CM82-ROUNDDOWN(CM82-0.1,1))/0.1*LOOKUP(ROUNDUP(CM82+81.1,1),CB!$A:$A,CB!$C:$C)+(1-(CM82-ROUNDDOWN(CM82-0.1,1))/0.1)*LOOKUP(ROUNDDOWN(CM82+81.1,1),CB!$A:$A,CB!$C:$C))-LOOKUP(81.1,CB!$A:$A,CB!$C:$C))/(1-(BINOMDIST(97,162,0.5,TRUE)-BINOMDIST(87,162,0.5,TRUE)))*$C$2*($B$1^(LEFT(CY$4,4)*1-LEFT($BA$4,4)*1))*(37.75+CM82))</f>
        <v>0</v>
      </c>
      <c r="CZ82" s="96">
        <f>MAX(0,(IF(CN82&gt;0,(CN82-ROUNDDOWN(CN82,1))/0.1*LOOKUP(ROUNDUP(CN82+81.1,1),CB!$A:$A,CB!$C:$C)+(1-(CN82-ROUNDDOWN(CN82,1))/0.1)*LOOKUP(ROUNDDOWN(CN82+81.1,1),CB!$A:$A,CB!$C:$C),(CN82-ROUNDDOWN(CN82-0.1,1))/0.1*LOOKUP(ROUNDUP(CN82+81.1,1),CB!$A:$A,CB!$C:$C)+(1-(CN82-ROUNDDOWN(CN82-0.1,1))/0.1)*LOOKUP(ROUNDDOWN(CN82+81.1,1),CB!$A:$A,CB!$C:$C))-LOOKUP(81.1,CB!$A:$A,CB!$C:$C))/(1-(BINOMDIST(97,162,0.5,TRUE)-BINOMDIST(87,162,0.5,TRUE)))*$C$2*($B$1^(LEFT(CZ$4,4)*1-LEFT($BA$4,4)*1))*(37.75+CN82))</f>
        <v>0</v>
      </c>
      <c r="DA82" s="96">
        <f>MAX(0,(IF(CO82&gt;0,(CO82-ROUNDDOWN(CO82,1))/0.1*LOOKUP(ROUNDUP(CO82+81.1,1),CB!$A:$A,CB!$C:$C)+(1-(CO82-ROUNDDOWN(CO82,1))/0.1)*LOOKUP(ROUNDDOWN(CO82+81.1,1),CB!$A:$A,CB!$C:$C),(CO82-ROUNDDOWN(CO82-0.1,1))/0.1*LOOKUP(ROUNDUP(CO82+81.1,1),CB!$A:$A,CB!$C:$C)+(1-(CO82-ROUNDDOWN(CO82-0.1,1))/0.1)*LOOKUP(ROUNDDOWN(CO82+81.1,1),CB!$A:$A,CB!$C:$C))-LOOKUP(81.1,CB!$A:$A,CB!$C:$C))/(1-(BINOMDIST(97,162,0.5,TRUE)-BINOMDIST(87,162,0.5,TRUE)))*$C$2*($B$1^(LEFT(DA$4,4)*1-LEFT($BA$4,4)*1))*(37.75+CO82))</f>
        <v>0</v>
      </c>
      <c r="DB82" s="96">
        <f>MAX(0,(IF(CP82&gt;0,(CP82-ROUNDDOWN(CP82,1))/0.1*LOOKUP(ROUNDUP(CP82+81.1,1),CB!$A:$A,CB!$C:$C)+(1-(CP82-ROUNDDOWN(CP82,1))/0.1)*LOOKUP(ROUNDDOWN(CP82+81.1,1),CB!$A:$A,CB!$C:$C),(CP82-ROUNDDOWN(CP82-0.1,1))/0.1*LOOKUP(ROUNDUP(CP82+81.1,1),CB!$A:$A,CB!$C:$C)+(1-(CP82-ROUNDDOWN(CP82-0.1,1))/0.1)*LOOKUP(ROUNDDOWN(CP82+81.1,1),CB!$A:$A,CB!$C:$C))-LOOKUP(81.1,CB!$A:$A,CB!$C:$C))/(1-(BINOMDIST(97,162,0.5,TRUE)-BINOMDIST(87,162,0.5,TRUE)))*$C$2*($B$1^(LEFT(DB$4,4)*1-LEFT($BA$4,4)*1))*(37.75+CP82))</f>
        <v>0</v>
      </c>
      <c r="DC82" s="96">
        <f>MAX(0,(IF(CQ82&gt;0,(CQ82-ROUNDDOWN(CQ82,1))/0.1*LOOKUP(ROUNDUP(CQ82+81.1,1),CB!$A:$A,CB!$C:$C)+(1-(CQ82-ROUNDDOWN(CQ82,1))/0.1)*LOOKUP(ROUNDDOWN(CQ82+81.1,1),CB!$A:$A,CB!$C:$C),(CQ82-ROUNDDOWN(CQ82-0.1,1))/0.1*LOOKUP(ROUNDUP(CQ82+81.1,1),CB!$A:$A,CB!$C:$C)+(1-(CQ82-ROUNDDOWN(CQ82-0.1,1))/0.1)*LOOKUP(ROUNDDOWN(CQ82+81.1,1),CB!$A:$A,CB!$C:$C))-LOOKUP(81.1,CB!$A:$A,CB!$C:$C))/(1-(BINOMDIST(97,162,0.5,TRUE)-BINOMDIST(87,162,0.5,TRUE)))*$C$2*($B$1^(LEFT(DC$4,4)*1-LEFT($BA$4,4)*1))*(37.75+CQ82))</f>
        <v>0</v>
      </c>
      <c r="DD82" s="96">
        <f>MAX(0,(IF(CR82&gt;0,(CR82-ROUNDDOWN(CR82,1))/0.1*LOOKUP(ROUNDUP(CR82+81.1,1),CB!$A:$A,CB!$C:$C)+(1-(CR82-ROUNDDOWN(CR82,1))/0.1)*LOOKUP(ROUNDDOWN(CR82+81.1,1),CB!$A:$A,CB!$C:$C),(CR82-ROUNDDOWN(CR82-0.1,1))/0.1*LOOKUP(ROUNDUP(CR82+81.1,1),CB!$A:$A,CB!$C:$C)+(1-(CR82-ROUNDDOWN(CR82-0.1,1))/0.1)*LOOKUP(ROUNDDOWN(CR82+81.1,1),CB!$A:$A,CB!$C:$C))-LOOKUP(81.1,CB!$A:$A,CB!$C:$C))/(1-(BINOMDIST(97,162,0.5,TRUE)-BINOMDIST(87,162,0.5,TRUE)))*$C$2*($B$1^(LEFT(DD$4,4)*1-LEFT($BA$4,4)*1))*(37.75+CR82))</f>
        <v>0</v>
      </c>
      <c r="DE82" s="96">
        <f>MAX(0,(IF(CS82&gt;0,(CS82-ROUNDDOWN(CS82,1))/0.1*LOOKUP(ROUNDUP(CS82+81.1,1),CB!$A:$A,CB!$C:$C)+(1-(CS82-ROUNDDOWN(CS82,1))/0.1)*LOOKUP(ROUNDDOWN(CS82+81.1,1),CB!$A:$A,CB!$C:$C),(CS82-ROUNDDOWN(CS82-0.1,1))/0.1*LOOKUP(ROUNDUP(CS82+81.1,1),CB!$A:$A,CB!$C:$C)+(1-(CS82-ROUNDDOWN(CS82-0.1,1))/0.1)*LOOKUP(ROUNDDOWN(CS82+81.1,1),CB!$A:$A,CB!$C:$C))-LOOKUP(81.1,CB!$A:$A,CB!$C:$C))/(1-(BINOMDIST(97,162,0.5,TRUE)-BINOMDIST(87,162,0.5,TRUE)))*$C$2*($B$1^(LEFT(DE$4,4)*1-LEFT($BA$4,4)*1))*(37.75+CS82))</f>
        <v>0</v>
      </c>
      <c r="DF82" s="96">
        <f>MAX(0,(IF(CT82&gt;0,(CT82-ROUNDDOWN(CT82,1))/0.1*LOOKUP(ROUNDUP(CT82+81.1,1),CB!$A:$A,CB!$C:$C)+(1-(CT82-ROUNDDOWN(CT82,1))/0.1)*LOOKUP(ROUNDDOWN(CT82+81.1,1),CB!$A:$A,CB!$C:$C),(CT82-ROUNDDOWN(CT82-0.1,1))/0.1*LOOKUP(ROUNDUP(CT82+81.1,1),CB!$A:$A,CB!$C:$C)+(1-(CT82-ROUNDDOWN(CT82-0.1,1))/0.1)*LOOKUP(ROUNDDOWN(CT82+81.1,1),CB!$A:$A,CB!$C:$C))-LOOKUP(81.1,CB!$A:$A,CB!$C:$C))/(1-(BINOMDIST(97,162,0.5,TRUE)-BINOMDIST(87,162,0.5,TRUE)))*$C$2*($B$1^(LEFT(DF$4,4)*1-LEFT($BA$4,4)*1))*(37.75+CT82))</f>
        <v>0</v>
      </c>
      <c r="DG82" s="96">
        <f>MAX(0,(IF(CU82&gt;0,(CU82-ROUNDDOWN(CU82,1))/0.1*LOOKUP(ROUNDUP(CU82+81.1,1),CB!$A:$A,CB!$C:$C)+(1-(CU82-ROUNDDOWN(CU82,1))/0.1)*LOOKUP(ROUNDDOWN(CU82+81.1,1),CB!$A:$A,CB!$C:$C),(CU82-ROUNDDOWN(CU82-0.1,1))/0.1*LOOKUP(ROUNDUP(CU82+81.1,1),CB!$A:$A,CB!$C:$C)+(1-(CU82-ROUNDDOWN(CU82-0.1,1))/0.1)*LOOKUP(ROUNDDOWN(CU82+81.1,1),CB!$A:$A,CB!$C:$C))-LOOKUP(81.1,CB!$A:$A,CB!$C:$C))/(1-(BINOMDIST(97,162,0.5,TRUE)-BINOMDIST(87,162,0.5,TRUE)))*$C$2*($B$1^(LEFT(DG$4,4)*1-LEFT($BA$4,4)*1))*(37.75+CU82))</f>
        <v>0</v>
      </c>
      <c r="DH82" s="96">
        <f>MAX(0,(IF(CV82&gt;0,(CV82-ROUNDDOWN(CV82,1))/0.1*LOOKUP(ROUNDUP(CV82+81.1,1),CB!$A:$A,CB!$C:$C)+(1-(CV82-ROUNDDOWN(CV82,1))/0.1)*LOOKUP(ROUNDDOWN(CV82+81.1,1),CB!$A:$A,CB!$C:$C),(CV82-ROUNDDOWN(CV82-0.1,1))/0.1*LOOKUP(ROUNDUP(CV82+81.1,1),CB!$A:$A,CB!$C:$C)+(1-(CV82-ROUNDDOWN(CV82-0.1,1))/0.1)*LOOKUP(ROUNDDOWN(CV82+81.1,1),CB!$A:$A,CB!$C:$C))-LOOKUP(81.1,CB!$A:$A,CB!$C:$C))/(1-(BINOMDIST(97,162,0.5,TRUE)-BINOMDIST(87,162,0.5,TRUE)))*$C$2*($B$1^(LEFT(DH$4,4)*1-LEFT($BA$4,4)*1))*(37.75+CV82))</f>
        <v>0</v>
      </c>
      <c r="DI82" s="96">
        <f>MAX(0,(IF(CW82&gt;0,(CW82-ROUNDDOWN(CW82,1))/0.1*LOOKUP(ROUNDUP(CW82+81.1,1),CB!$A:$A,CB!$C:$C)+(1-(CW82-ROUNDDOWN(CW82,1))/0.1)*LOOKUP(ROUNDDOWN(CW82+81.1,1),CB!$A:$A,CB!$C:$C),(CW82-ROUNDDOWN(CW82-0.1,1))/0.1*LOOKUP(ROUNDUP(CW82+81.1,1),CB!$A:$A,CB!$C:$C)+(1-(CW82-ROUNDDOWN(CW82-0.1,1))/0.1)*LOOKUP(ROUNDDOWN(CW82+81.1,1),CB!$A:$A,CB!$C:$C))-LOOKUP(81.1,CB!$A:$A,CB!$C:$C))/(1-(BINOMDIST(97,162,0.5,TRUE)-BINOMDIST(87,162,0.5,TRUE)))*$C$2*($B$1^(LEFT(DI$4,4)*1-LEFT($BA$4,4)*1))*(37.75+CW82))</f>
        <v>0</v>
      </c>
      <c r="DJ82" s="90">
        <f t="shared" si="188"/>
        <v>0</v>
      </c>
      <c r="DK82" s="132"/>
      <c r="DL82" s="132">
        <f t="shared" si="189"/>
        <v>5.2509357146443154</v>
      </c>
      <c r="DM82" s="132">
        <f t="shared" si="190"/>
        <v>9.3401496685374035</v>
      </c>
      <c r="DN82" s="132">
        <f t="shared" si="191"/>
        <v>12.237896666007646</v>
      </c>
      <c r="DO82" s="132">
        <f t="shared" si="192"/>
        <v>14.142009089904144</v>
      </c>
      <c r="DP82" s="132">
        <f t="shared" si="193"/>
        <v>15.774320924120989</v>
      </c>
      <c r="DQ82" s="132">
        <f t="shared" si="194"/>
        <v>17.461218444323141</v>
      </c>
      <c r="DR82" s="132">
        <f t="shared" si="195"/>
        <v>19.200153814822102</v>
      </c>
      <c r="DS82" s="132">
        <f t="shared" si="196"/>
        <v>20.988295550489912</v>
      </c>
      <c r="DT82" s="132">
        <f t="shared" si="197"/>
        <v>22.822600275039569</v>
      </c>
      <c r="DU82" s="132">
        <f t="shared" si="198"/>
        <v>24.69988410541049</v>
      </c>
      <c r="DV82" s="132"/>
      <c r="DW82" s="132"/>
      <c r="DX82" s="132"/>
      <c r="DY82" s="132"/>
      <c r="DZ82" s="132"/>
      <c r="EA82" s="132"/>
      <c r="EB82" s="132"/>
      <c r="EC82" s="132"/>
      <c r="ED82" s="132"/>
      <c r="EE82" s="132"/>
      <c r="ER82" s="132"/>
      <c r="ES82" s="132"/>
      <c r="ET82" s="132"/>
      <c r="EU82" s="132"/>
      <c r="EV82" s="132"/>
      <c r="EW82" s="132"/>
      <c r="EX82" s="132"/>
      <c r="EY82" s="132"/>
      <c r="EZ82" s="132"/>
      <c r="FA82" s="132"/>
      <c r="FB82" s="132"/>
      <c r="FC82" s="132"/>
    </row>
    <row r="83" spans="1:159" ht="12.75" customHeight="1" x14ac:dyDescent="0.2">
      <c r="A83">
        <v>430637</v>
      </c>
      <c r="B83" s="99" t="str">
        <f>INDEX([1]Bios!$O:$O,MATCH(A83,[1]Bios!$C:$C,0))</f>
        <v>Johnson, Kelly</v>
      </c>
      <c r="C83" s="92" t="s">
        <v>58</v>
      </c>
      <c r="D83" s="94">
        <f>LOOKUP(IF(INDEX([1]Bios!$M:$M,MATCH(A83,[1]Bios!$C:$C,0))="P",INDEX([1]Pitchers!$Q:$Q,MATCH(A83,[1]Pitchers!$A:$A,0)),INDEX([1]Hitters!$AV:$AV,MATCH(A83,[1]Hitters!$A:$A,0))),Positions!A:A,Positions!B:B)</f>
        <v>4</v>
      </c>
      <c r="E83" s="137">
        <v>1</v>
      </c>
      <c r="F83" s="138">
        <f t="shared" si="135"/>
        <v>2.7830240700242967</v>
      </c>
      <c r="G83" s="138">
        <v>2.5</v>
      </c>
      <c r="H83" s="94"/>
      <c r="I83" s="93">
        <f>6</f>
        <v>6</v>
      </c>
      <c r="J83" s="93">
        <f>6</f>
        <v>6</v>
      </c>
      <c r="K83" s="94">
        <f>MIN(IF(D83&gt;1,INDEX([1]Hitters!$DA:$DA,MATCH(A83,[1]Hitters!$A:$A,0)),INDEX([1]Pitchers!$DA:$DA,MATCH(A83,[1]Pitchers!$A:$A,0))),J83)</f>
        <v>6</v>
      </c>
      <c r="L83" s="94">
        <f t="shared" si="136"/>
        <v>4</v>
      </c>
      <c r="M83" s="95">
        <f>IF(D83&gt;1,INDEX([1]Hitters!$CV:$CV,MATCH($A83,[1]Hitters!$A:$A,0)),INDEX([1]Pitchers!$CP:$CP,MATCH($A83,[1]Pitchers!$A:$A,0)))</f>
        <v>34.375</v>
      </c>
      <c r="N83" s="90">
        <f t="shared" si="137"/>
        <v>0.28302407002429675</v>
      </c>
      <c r="O83" s="97">
        <f>IF($D83&gt;1,INDEX([1]Hitters!$AF:$AF,MATCH($A83,[1]Hitters!$A:$A,0)),INDEX([1]Pitchers!$AJ:$AJ,MATCH($A83,[1]Pitchers!$A:$A,0))*IF(OR(AND($D83=0,INDEX([1]Pitchers!$Q:$Q,MATCH($A83,[1]Pitchers!$A:$A,0))="R"),AND($D83=1,INDEX([1]Pitchers!$Q:$Q,MATCH($A83,[1]Pitchers!$A:$A,0))="S")),1,IF($D83=0,0.83+(1-INDEX([1]Pitchers!$BE:$BE,MATCH($A83,[1]Pitchers!$A:$A,0)))/8,1/(0.83+(1-INDEX([1]Pitchers!$BE:$BE,MATCH($A83,[1]Pitchers!$A:$A,0)))/8))))</f>
        <v>0.25099254014688088</v>
      </c>
      <c r="P83" s="97">
        <f>IF($D83&gt;1,O83+(LOOKUP(ROUNDDOWN($M83+RIGHT(P$4,4)*1-2016,0),Age!$A:$A,Age!$C:$C)*(1-($M83+RIGHT(P$4,4)*1-2016-ROUNDDOWN($M83+RIGHT(P$4,4)*1-2016,0)))+LOOKUP(ROUNDUP($M83+RIGHT(P$4,4)*1-2016,0),Age!$A:$A,Age!$C:$C)*(($M83+RIGHT(P$4,4)*1-2016-ROUNDDOWN($M83+RIGHT(P$4,4)*1-2016,0))))*IF($M83+RIGHT(P$4,4)*1-2016&gt;27,1,INDEX([1]Hitters!$BG:$BG,MATCH($A83,[1]Hitters!$A:$A,0))),O83*(1-(1-(LOOKUP(ROUNDDOWN($M83+RIGHT(P$4,4)*1-2016,0),Age!$A:$A,Age!$L:$L)*(1-($M83+RIGHT(P$4,4)*1-2016-ROUNDDOWN($M83+RIGHT(P$4,4)*1-2016,0)))+LOOKUP(ROUNDUP($M83+RIGHT(P$4,4)*1-2016,0),Age!$A:$A,Age!$L:$L)*(($M83+RIGHT(P$4,4)*1-2016-ROUNDDOWN($M83+RIGHT(P$4,4)*1-2016,0)))))*IF($M83+RIGHT(P$4,4)*1-2016&gt;27,1,INDEX([1]Pitchers!$BE:$BE,MATCH($A83,[1]Pitchers!$A:$A,0)))))</f>
        <v>0.24288004014688089</v>
      </c>
      <c r="Q83" s="97">
        <f>IF($D83&gt;1,P83+(LOOKUP(ROUNDDOWN($M83+RIGHT(Q$4,4)*1-2016,0),Age!$A:$A,Age!$C:$C)*(1-($M83+RIGHT(Q$4,4)*1-2016-ROUNDDOWN($M83+RIGHT(Q$4,4)*1-2016,0)))+LOOKUP(ROUNDUP($M83+RIGHT(Q$4,4)*1-2016,0),Age!$A:$A,Age!$C:$C)*(($M83+RIGHT(Q$4,4)*1-2016-ROUNDDOWN($M83+RIGHT(Q$4,4)*1-2016,0))))*IF($M83+RIGHT(Q$4,4)*1-2016&gt;27,1,INDEX([1]Hitters!$BG:$BG,MATCH($A83,[1]Hitters!$A:$A,0))),P83*(1-(1-(LOOKUP(ROUNDDOWN($M83+RIGHT(Q$4,4)*1-2016,0),Age!$A:$A,Age!$L:$L)*(1-($M83+RIGHT(Q$4,4)*1-2016-ROUNDDOWN($M83+RIGHT(Q$4,4)*1-2016,0)))+LOOKUP(ROUNDUP($M83+RIGHT(Q$4,4)*1-2016,0),Age!$A:$A,Age!$L:$L)*(($M83+RIGHT(Q$4,4)*1-2016-ROUNDDOWN($M83+RIGHT(Q$4,4)*1-2016,0)))))*IF($M83+RIGHT(Q$4,4)*1-2016&gt;27,1,INDEX([1]Pitchers!$BE:$BE,MATCH($A83,[1]Pitchers!$A:$A,0)))))</f>
        <v>0.23408004014688089</v>
      </c>
      <c r="R83" s="97">
        <f>IF($D83&gt;1,Q83+(LOOKUP(ROUNDDOWN($M83+RIGHT(R$4,4)*1-2016,0),Age!$A:$A,Age!$C:$C)*(1-($M83+RIGHT(R$4,4)*1-2016-ROUNDDOWN($M83+RIGHT(R$4,4)*1-2016,0)))+LOOKUP(ROUNDUP($M83+RIGHT(R$4,4)*1-2016,0),Age!$A:$A,Age!$C:$C)*(($M83+RIGHT(R$4,4)*1-2016-ROUNDDOWN($M83+RIGHT(R$4,4)*1-2016,0))))*IF($M83+RIGHT(R$4,4)*1-2016&gt;27,1,INDEX([1]Hitters!$BG:$BG,MATCH($A83,[1]Hitters!$A:$A,0))),Q83*(1-(1-(LOOKUP(ROUNDDOWN($M83+RIGHT(R$4,4)*1-2016,0),Age!$A:$A,Age!$L:$L)*(1-($M83+RIGHT(R$4,4)*1-2016-ROUNDDOWN($M83+RIGHT(R$4,4)*1-2016,0)))+LOOKUP(ROUNDUP($M83+RIGHT(R$4,4)*1-2016,0),Age!$A:$A,Age!$L:$L)*(($M83+RIGHT(R$4,4)*1-2016-ROUNDDOWN($M83+RIGHT(R$4,4)*1-2016,0)))))*IF($M83+RIGHT(R$4,4)*1-2016&gt;27,1,INDEX([1]Pitchers!$BE:$BE,MATCH($A83,[1]Pitchers!$A:$A,0)))))</f>
        <v>0.22528004014688088</v>
      </c>
      <c r="S83" s="97">
        <f>IF($D83&gt;1,R83+(LOOKUP(ROUNDDOWN($M83+RIGHT(S$4,4)*1-2016,0),Age!$A:$A,Age!$C:$C)*(1-($M83+RIGHT(S$4,4)*1-2016-ROUNDDOWN($M83+RIGHT(S$4,4)*1-2016,0)))+LOOKUP(ROUNDUP($M83+RIGHT(S$4,4)*1-2016,0),Age!$A:$A,Age!$C:$C)*(($M83+RIGHT(S$4,4)*1-2016-ROUNDDOWN($M83+RIGHT(S$4,4)*1-2016,0))))*IF($M83+RIGHT(S$4,4)*1-2016&gt;27,1,INDEX([1]Hitters!$BG:$BG,MATCH($A83,[1]Hitters!$A:$A,0))),R83*(1-(1-(LOOKUP(ROUNDDOWN($M83+RIGHT(S$4,4)*1-2016,0),Age!$A:$A,Age!$L:$L)*(1-($M83+RIGHT(S$4,4)*1-2016-ROUNDDOWN($M83+RIGHT(S$4,4)*1-2016,0)))+LOOKUP(ROUNDUP($M83+RIGHT(S$4,4)*1-2016,0),Age!$A:$A,Age!$L:$L)*(($M83+RIGHT(S$4,4)*1-2016-ROUNDDOWN($M83+RIGHT(S$4,4)*1-2016,0)))))*IF($M83+RIGHT(S$4,4)*1-2016&gt;27,1,INDEX([1]Pitchers!$BE:$BE,MATCH($A83,[1]Pitchers!$A:$A,0)))))</f>
        <v>0.21648004014688088</v>
      </c>
      <c r="T83" s="97">
        <f>IF($D83&gt;1,S83+(LOOKUP(ROUNDDOWN($M83+RIGHT(T$4,4)*1-2016,0),Age!$A:$A,Age!$C:$C)*(1-($M83+RIGHT(T$4,4)*1-2016-ROUNDDOWN($M83+RIGHT(T$4,4)*1-2016,0)))+LOOKUP(ROUNDUP($M83+RIGHT(T$4,4)*1-2016,0),Age!$A:$A,Age!$C:$C)*(($M83+RIGHT(T$4,4)*1-2016-ROUNDDOWN($M83+RIGHT(T$4,4)*1-2016,0))))*IF($M83+RIGHT(T$4,4)*1-2016&gt;27,1,INDEX([1]Hitters!$BG:$BG,MATCH($A83,[1]Hitters!$A:$A,0))),S83*(1-(1-(LOOKUP(ROUNDDOWN($M83+RIGHT(T$4,4)*1-2016,0),Age!$A:$A,Age!$L:$L)*(1-($M83+RIGHT(T$4,4)*1-2016-ROUNDDOWN($M83+RIGHT(T$4,4)*1-2016,0)))+LOOKUP(ROUNDUP($M83+RIGHT(T$4,4)*1-2016,0),Age!$A:$A,Age!$L:$L)*(($M83+RIGHT(T$4,4)*1-2016-ROUNDDOWN($M83+RIGHT(T$4,4)*1-2016,0)))))*IF($M83+RIGHT(T$4,4)*1-2016&gt;27,1,INDEX([1]Pitchers!$BE:$BE,MATCH($A83,[1]Pitchers!$A:$A,0)))))</f>
        <v>0.20768004014688088</v>
      </c>
      <c r="U83" s="97">
        <f>IF($D83&gt;1,T83+(LOOKUP(ROUNDDOWN($M83+RIGHT(U$4,4)*1-2016,0),Age!$A:$A,Age!$C:$C)*(1-($M83+RIGHT(U$4,4)*1-2016-ROUNDDOWN($M83+RIGHT(U$4,4)*1-2016,0)))+LOOKUP(ROUNDUP($M83+RIGHT(U$4,4)*1-2016,0),Age!$A:$A,Age!$C:$C)*(($M83+RIGHT(U$4,4)*1-2016-ROUNDDOWN($M83+RIGHT(U$4,4)*1-2016,0))))*IF($M83+RIGHT(U$4,4)*1-2016&gt;27,1,INDEX([1]Hitters!$BG:$BG,MATCH($A83,[1]Hitters!$A:$A,0))),T83*(1-(1-(LOOKUP(ROUNDDOWN($M83+RIGHT(U$4,4)*1-2016,0),Age!$A:$A,Age!$L:$L)*(1-($M83+RIGHT(U$4,4)*1-2016-ROUNDDOWN($M83+RIGHT(U$4,4)*1-2016,0)))+LOOKUP(ROUNDUP($M83+RIGHT(U$4,4)*1-2016,0),Age!$A:$A,Age!$L:$L)*(($M83+RIGHT(U$4,4)*1-2016-ROUNDDOWN($M83+RIGHT(U$4,4)*1-2016,0)))))*IF($M83+RIGHT(U$4,4)*1-2016&gt;27,1,INDEX([1]Pitchers!$BE:$BE,MATCH($A83,[1]Pitchers!$A:$A,0)))))</f>
        <v>0.19888004014688088</v>
      </c>
      <c r="V83" s="97">
        <f>IF($D83&gt;1,U83+(LOOKUP(ROUNDDOWN($M83+RIGHT(V$4,4)*1-2016,0),Age!$A:$A,Age!$C:$C)*(1-($M83+RIGHT(V$4,4)*1-2016-ROUNDDOWN($M83+RIGHT(V$4,4)*1-2016,0)))+LOOKUP(ROUNDUP($M83+RIGHT(V$4,4)*1-2016,0),Age!$A:$A,Age!$C:$C)*(($M83+RIGHT(V$4,4)*1-2016-ROUNDDOWN($M83+RIGHT(V$4,4)*1-2016,0))))*IF($M83+RIGHT(V$4,4)*1-2016&gt;27,1,INDEX([1]Hitters!$BG:$BG,MATCH($A83,[1]Hitters!$A:$A,0))),U83*(1-(1-(LOOKUP(ROUNDDOWN($M83+RIGHT(V$4,4)*1-2016,0),Age!$A:$A,Age!$L:$L)*(1-($M83+RIGHT(V$4,4)*1-2016-ROUNDDOWN($M83+RIGHT(V$4,4)*1-2016,0)))+LOOKUP(ROUNDUP($M83+RIGHT(V$4,4)*1-2016,0),Age!$A:$A,Age!$L:$L)*(($M83+RIGHT(V$4,4)*1-2016-ROUNDDOWN($M83+RIGHT(V$4,4)*1-2016,0)))))*IF($M83+RIGHT(V$4,4)*1-2016&gt;27,1,INDEX([1]Pitchers!$BE:$BE,MATCH($A83,[1]Pitchers!$A:$A,0)))))</f>
        <v>0.19008004014688087</v>
      </c>
      <c r="W83" s="97">
        <f>IF($D83&gt;1,V83+(LOOKUP(ROUNDDOWN($M83+RIGHT(W$4,4)*1-2016,0),Age!$A:$A,Age!$C:$C)*(1-($M83+RIGHT(W$4,4)*1-2016-ROUNDDOWN($M83+RIGHT(W$4,4)*1-2016,0)))+LOOKUP(ROUNDUP($M83+RIGHT(W$4,4)*1-2016,0),Age!$A:$A,Age!$C:$C)*(($M83+RIGHT(W$4,4)*1-2016-ROUNDDOWN($M83+RIGHT(W$4,4)*1-2016,0))))*IF($M83+RIGHT(W$4,4)*1-2016&gt;27,1,INDEX([1]Hitters!$BG:$BG,MATCH($A83,[1]Hitters!$A:$A,0))),V83*(1-(1-(LOOKUP(ROUNDDOWN($M83+RIGHT(W$4,4)*1-2016,0),Age!$A:$A,Age!$L:$L)*(1-($M83+RIGHT(W$4,4)*1-2016-ROUNDDOWN($M83+RIGHT(W$4,4)*1-2016,0)))+LOOKUP(ROUNDUP($M83+RIGHT(W$4,4)*1-2016,0),Age!$A:$A,Age!$L:$L)*(($M83+RIGHT(W$4,4)*1-2016-ROUNDDOWN($M83+RIGHT(W$4,4)*1-2016,0)))))*IF($M83+RIGHT(W$4,4)*1-2016&gt;27,1,INDEX([1]Pitchers!$BE:$BE,MATCH($A83,[1]Pitchers!$A:$A,0)))))</f>
        <v>0.18128004014688087</v>
      </c>
      <c r="X83" s="97">
        <f>IF($D83&gt;1,W83+(LOOKUP(ROUNDDOWN($M83+RIGHT(X$4,4)*1-2016,0),Age!$A:$A,Age!$C:$C)*(1-($M83+RIGHT(X$4,4)*1-2016-ROUNDDOWN($M83+RIGHT(X$4,4)*1-2016,0)))+LOOKUP(ROUNDUP($M83+RIGHT(X$4,4)*1-2016,0),Age!$A:$A,Age!$C:$C)*(($M83+RIGHT(X$4,4)*1-2016-ROUNDDOWN($M83+RIGHT(X$4,4)*1-2016,0))))*IF($M83+RIGHT(X$4,4)*1-2016&gt;27,1,INDEX([1]Hitters!$BG:$BG,MATCH($A83,[1]Hitters!$A:$A,0))),W83*(1-(1-(LOOKUP(ROUNDDOWN($M83+RIGHT(X$4,4)*1-2016,0),Age!$A:$A,Age!$L:$L)*(1-($M83+RIGHT(X$4,4)*1-2016-ROUNDDOWN($M83+RIGHT(X$4,4)*1-2016,0)))+LOOKUP(ROUNDUP($M83+RIGHT(X$4,4)*1-2016,0),Age!$A:$A,Age!$L:$L)*(($M83+RIGHT(X$4,4)*1-2016-ROUNDDOWN($M83+RIGHT(X$4,4)*1-2016,0)))))*IF($M83+RIGHT(X$4,4)*1-2016&gt;27,1,INDEX([1]Pitchers!$BE:$BE,MATCH($A83,[1]Pitchers!$A:$A,0)))))</f>
        <v>0.17248004014688087</v>
      </c>
      <c r="Y83" s="97">
        <f>IF($D83&gt;1,X83+(LOOKUP(ROUNDDOWN($M83+RIGHT(Y$4,4)*1-2016,0),Age!$A:$A,Age!$C:$C)*(1-($M83+RIGHT(Y$4,4)*1-2016-ROUNDDOWN($M83+RIGHT(Y$4,4)*1-2016,0)))+LOOKUP(ROUNDUP($M83+RIGHT(Y$4,4)*1-2016,0),Age!$A:$A,Age!$C:$C)*(($M83+RIGHT(Y$4,4)*1-2016-ROUNDDOWN($M83+RIGHT(Y$4,4)*1-2016,0))))*IF($M83+RIGHT(Y$4,4)*1-2016&gt;27,1,INDEX([1]Hitters!$BG:$BG,MATCH($A83,[1]Hitters!$A:$A,0))),X83*(1-(1-(LOOKUP(ROUNDDOWN($M83+RIGHT(Y$4,4)*1-2016,0),Age!$A:$A,Age!$L:$L)*(1-($M83+RIGHT(Y$4,4)*1-2016-ROUNDDOWN($M83+RIGHT(Y$4,4)*1-2016,0)))+LOOKUP(ROUNDUP($M83+RIGHT(Y$4,4)*1-2016,0),Age!$A:$A,Age!$L:$L)*(($M83+RIGHT(Y$4,4)*1-2016-ROUNDDOWN($M83+RIGHT(Y$4,4)*1-2016,0)))))*IF($M83+RIGHT(Y$4,4)*1-2016&gt;27,1,INDEX([1]Pitchers!$BE:$BE,MATCH($A83,[1]Pitchers!$A:$A,0)))))</f>
        <v>0.16368004014688087</v>
      </c>
      <c r="Z83" s="97">
        <f>IF($D83&gt;1,Y83+(LOOKUP(ROUNDDOWN($M83+RIGHT(Z$4,4)*1-2016,0),Age!$A:$A,Age!$C:$C)*(1-($M83+RIGHT(Z$4,4)*1-2016-ROUNDDOWN($M83+RIGHT(Z$4,4)*1-2016,0)))+LOOKUP(ROUNDUP($M83+RIGHT(Z$4,4)*1-2016,0),Age!$A:$A,Age!$C:$C)*(($M83+RIGHT(Z$4,4)*1-2016-ROUNDDOWN($M83+RIGHT(Z$4,4)*1-2016,0))))*IF($M83+RIGHT(Z$4,4)*1-2016&gt;27,1,INDEX([1]Hitters!$BG:$BG,MATCH($A83,[1]Hitters!$A:$A,0))),Y83*(1-(1-(LOOKUP(ROUNDDOWN($M83+RIGHT(Z$4,4)*1-2016,0),Age!$A:$A,Age!$L:$L)*(1-($M83+RIGHT(Z$4,4)*1-2016-ROUNDDOWN($M83+RIGHT(Z$4,4)*1-2016,0)))+LOOKUP(ROUNDUP($M83+RIGHT(Z$4,4)*1-2016,0),Age!$A:$A,Age!$L:$L)*(($M83+RIGHT(Z$4,4)*1-2016-ROUNDDOWN($M83+RIGHT(Z$4,4)*1-2016,0)))))*IF($M83+RIGHT(Z$4,4)*1-2016&gt;27,1,INDEX([1]Pitchers!$BE:$BE,MATCH($A83,[1]Pitchers!$A:$A,0)))))</f>
        <v>0.15488004014688087</v>
      </c>
      <c r="AA83" s="96">
        <f>IF($D83=0,0,IF($D83=1,INDEX([1]Pitchers!$FK:$FK,MATCH($A83,[1]Pitchers!$A:$A,0)),MAX(-16,IF($D83=10,-16,IF($D83&lt;2,0,INDEX([1]Hitters!$AZ:$AZ,MATCH($A83,[1]Hitters!$A:$A,0)))))))</f>
        <v>-5.2488368125170908</v>
      </c>
      <c r="AB83" s="96">
        <f>IF($D83=0,0,IF($D83=1,INDEX([1]Pitchers!$FK:$FK,MATCH($A83,[1]Pitchers!$A:$A,0)),MAX(-16,IF($D83=2,AA83-MIN(0.75,0.25*(RIGHT(AB$4,4)*1-(RIGHT($AD$4,4)*1)+0.25)*(1-MIN(0.75,INDEX([1]Hitters!$CF:$CF,MATCH($A83,[1]Hitters!$A:$A,0)))/0.75*1)+INDEX([1]Hitters!$CF:$CF,MATCH($A83,[1]Hitters!$A:$A,0)))/0.75*1,IF($D83&gt;6,(AA83-MIN(0.75,0.25*(RIGHT(AB$4,4)*1-(RIGHT($AD$4,4)*1)+0.25)*(1-MIN(0.75,INDEX([1]Hitters!$CF:$CF,MATCH($A83,[1]Hitters!$A:$A,0)))/0.75*1)+INDEX([1]Hitters!$CF:$CF,MATCH($A83,[1]Hitters!$A:$A,0)))/0.75*($M83+RIGHT(AB$4,4)*1-RIGHT($AA$4,4)*1+10)*0.05),IF($D83=3,(AA83-MIN(0.75,0.25*(RIGHT(AB$4,4)*1-(RIGHT($AD$4,4)*1)+0.25)*(1-MIN(0.75,INDEX([1]Hitters!$CF:$CF,MATCH($A83,[1]Hitters!$A:$A,0)))/0.75*1)+INDEX([1]Hitters!$CF:$CF,MATCH($A83,[1]Hitters!$A:$A,0)))/0.75*($M83+RIGHT(AB$4,4)*1-RIGHT($AA$4,4)*1-27)*0.1),(AA83-MIN(0.75,0.25*(RIGHT(AB$4,4)*1-(RIGHT($AD$4,4)*1)+0.25)*(1-MIN(0.75,INDEX([1]Hitters!$CF:$CF,MATCH($A83,[1]Hitters!$A:$A,0)))/0.75*1)+INDEX([1]Hitters!$CF:$CF,MATCH($A83,[1]Hitters!$A:$A,0)))/0.75*($M83+RIGHT(AB$4,4)*1-RIGHT($AA$4,4)*1-20)*0.094)))))))</f>
        <v>-6.6940868125170905</v>
      </c>
      <c r="AC83" s="96">
        <f>IF($D83=0,0,IF($D83=1,INDEX([1]Pitchers!$FK:$FK,MATCH($A83,[1]Pitchers!$A:$A,0)),MAX(-16,IF($D83=2,AB83-MIN(0.75,0.25*(RIGHT(AC$4,4)*1-(RIGHT($AD$4,4)*1)+0.25)*(1-MIN(0.75,INDEX([1]Hitters!$CF:$CF,MATCH($A83,[1]Hitters!$A:$A,0)))/0.75*1)+INDEX([1]Hitters!$CF:$CF,MATCH($A83,[1]Hitters!$A:$A,0)))/0.75*1,IF($D83&gt;6,(AB83-MIN(0.75,0.25*(RIGHT(AC$4,4)*1-(RIGHT($AD$4,4)*1)+0.25)*(1-MIN(0.75,INDEX([1]Hitters!$CF:$CF,MATCH($A83,[1]Hitters!$A:$A,0)))/0.75*1)+INDEX([1]Hitters!$CF:$CF,MATCH($A83,[1]Hitters!$A:$A,0)))/0.75*($M83+RIGHT(AC$4,4)*1-RIGHT($AA$4,4)*1+10)*0.05),IF($D83=3,(AB83-MIN(0.75,0.25*(RIGHT(AC$4,4)*1-(RIGHT($AD$4,4)*1)+0.25)*(1-MIN(0.75,INDEX([1]Hitters!$CF:$CF,MATCH($A83,[1]Hitters!$A:$A,0)))/0.75*1)+INDEX([1]Hitters!$CF:$CF,MATCH($A83,[1]Hitters!$A:$A,0)))/0.75*($M83+RIGHT(AC$4,4)*1-RIGHT($AA$4,4)*1-27)*0.1),(AB83-MIN(0.75,0.25*(RIGHT(AC$4,4)*1-(RIGHT($AD$4,4)*1)+0.25)*(1-MIN(0.75,INDEX([1]Hitters!$CF:$CF,MATCH($A83,[1]Hitters!$A:$A,0)))/0.75*1)+INDEX([1]Hitters!$CF:$CF,MATCH($A83,[1]Hitters!$A:$A,0)))/0.75*($M83+RIGHT(AC$4,4)*1-RIGHT($AA$4,4)*1-20)*0.094)))))))</f>
        <v>-8.2333368125170914</v>
      </c>
      <c r="AD83" s="96">
        <f>IF($D83=0,0,IF($D83=1,INDEX([1]Pitchers!$FK:$FK,MATCH($A83,[1]Pitchers!$A:$A,0)),MAX(-16,IF($D83=2,AC83-MIN(0.75,0.25*(RIGHT(AD$4,4)*1-(RIGHT($AD$4,4)*1)+0.25)*(1-MIN(0.75,INDEX([1]Hitters!$CF:$CF,MATCH($A83,[1]Hitters!$A:$A,0)))/0.75*1)+INDEX([1]Hitters!$CF:$CF,MATCH($A83,[1]Hitters!$A:$A,0)))/0.75*1,IF($D83&gt;6,(AC83-MIN(0.75,0.25*(RIGHT(AD$4,4)*1-(RIGHT($AD$4,4)*1)+0.25)*(1-MIN(0.75,INDEX([1]Hitters!$CF:$CF,MATCH($A83,[1]Hitters!$A:$A,0)))/0.75*1)+INDEX([1]Hitters!$CF:$CF,MATCH($A83,[1]Hitters!$A:$A,0)))/0.75*($M83+RIGHT(AD$4,4)*1-RIGHT($AA$4,4)*1+10)*0.05),IF($D83=3,(AC83-MIN(0.75,0.25*(RIGHT(AD$4,4)*1-(RIGHT($AD$4,4)*1)+0.25)*(1-MIN(0.75,INDEX([1]Hitters!$CF:$CF,MATCH($A83,[1]Hitters!$A:$A,0)))/0.75*1)+INDEX([1]Hitters!$CF:$CF,MATCH($A83,[1]Hitters!$A:$A,0)))/0.75*($M83+RIGHT(AD$4,4)*1-RIGHT($AA$4,4)*1-27)*0.1),(AC83-MIN(0.75,0.25*(RIGHT(AD$4,4)*1-(RIGHT($AD$4,4)*1)+0.25)*(1-MIN(0.75,INDEX([1]Hitters!$CF:$CF,MATCH($A83,[1]Hitters!$A:$A,0)))/0.75*1)+INDEX([1]Hitters!$CF:$CF,MATCH($A83,[1]Hitters!$A:$A,0)))/0.75*($M83+RIGHT(AD$4,4)*1-RIGHT($AA$4,4)*1-20)*0.094)))))))</f>
        <v>-9.8665868125170917</v>
      </c>
      <c r="AE83" s="96">
        <f>IF($D83=0,0,IF($D83=1,INDEX([1]Pitchers!$FK:$FK,MATCH($A83,[1]Pitchers!$A:$A,0)),MAX(-16,IF($D83=2,AD83-MIN(0.75,0.25*(RIGHT(AE$4,4)*1-(RIGHT($AD$4,4)*1)+0.25)*(1-MIN(0.75,INDEX([1]Hitters!$CF:$CF,MATCH($A83,[1]Hitters!$A:$A,0)))/0.75*1)+INDEX([1]Hitters!$CF:$CF,MATCH($A83,[1]Hitters!$A:$A,0)))/0.75*1,IF($D83&gt;6,(AD83-MIN(0.75,0.25*(RIGHT(AE$4,4)*1-(RIGHT($AD$4,4)*1)+0.25)*(1-MIN(0.75,INDEX([1]Hitters!$CF:$CF,MATCH($A83,[1]Hitters!$A:$A,0)))/0.75*1)+INDEX([1]Hitters!$CF:$CF,MATCH($A83,[1]Hitters!$A:$A,0)))/0.75*($M83+RIGHT(AE$4,4)*1-RIGHT($AA$4,4)*1+10)*0.05),IF($D83=3,(AD83-MIN(0.75,0.25*(RIGHT(AE$4,4)*1-(RIGHT($AD$4,4)*1)+0.25)*(1-MIN(0.75,INDEX([1]Hitters!$CF:$CF,MATCH($A83,[1]Hitters!$A:$A,0)))/0.75*1)+INDEX([1]Hitters!$CF:$CF,MATCH($A83,[1]Hitters!$A:$A,0)))/0.75*($M83+RIGHT(AE$4,4)*1-RIGHT($AA$4,4)*1-27)*0.1),(AD83-MIN(0.75,0.25*(RIGHT(AE$4,4)*1-(RIGHT($AD$4,4)*1)+0.25)*(1-MIN(0.75,INDEX([1]Hitters!$CF:$CF,MATCH($A83,[1]Hitters!$A:$A,0)))/0.75*1)+INDEX([1]Hitters!$CF:$CF,MATCH($A83,[1]Hitters!$A:$A,0)))/0.75*($M83+RIGHT(AE$4,4)*1-RIGHT($AA$4,4)*1-20)*0.094)))))))</f>
        <v>-11.593836812517091</v>
      </c>
      <c r="AF83" s="96">
        <f>IF($D83=0,0,IF($D83=1,INDEX([1]Pitchers!$FK:$FK,MATCH($A83,[1]Pitchers!$A:$A,0)),MAX(-16,IF($D83=2,AE83-MIN(0.75,0.25*(RIGHT(AF$4,4)*1-(RIGHT($AD$4,4)*1)+0.25)*(1-MIN(0.75,INDEX([1]Hitters!$CF:$CF,MATCH($A83,[1]Hitters!$A:$A,0)))/0.75*1)+INDEX([1]Hitters!$CF:$CF,MATCH($A83,[1]Hitters!$A:$A,0)))/0.75*1,IF($D83&gt;6,(AE83-MIN(0.75,0.25*(RIGHT(AF$4,4)*1-(RIGHT($AD$4,4)*1)+0.25)*(1-MIN(0.75,INDEX([1]Hitters!$CF:$CF,MATCH($A83,[1]Hitters!$A:$A,0)))/0.75*1)+INDEX([1]Hitters!$CF:$CF,MATCH($A83,[1]Hitters!$A:$A,0)))/0.75*($M83+RIGHT(AF$4,4)*1-RIGHT($AA$4,4)*1+10)*0.05),IF($D83=3,(AE83-MIN(0.75,0.25*(RIGHT(AF$4,4)*1-(RIGHT($AD$4,4)*1)+0.25)*(1-MIN(0.75,INDEX([1]Hitters!$CF:$CF,MATCH($A83,[1]Hitters!$A:$A,0)))/0.75*1)+INDEX([1]Hitters!$CF:$CF,MATCH($A83,[1]Hitters!$A:$A,0)))/0.75*($M83+RIGHT(AF$4,4)*1-RIGHT($AA$4,4)*1-27)*0.1),(AE83-MIN(0.75,0.25*(RIGHT(AF$4,4)*1-(RIGHT($AD$4,4)*1)+0.25)*(1-MIN(0.75,INDEX([1]Hitters!$CF:$CF,MATCH($A83,[1]Hitters!$A:$A,0)))/0.75*1)+INDEX([1]Hitters!$CF:$CF,MATCH($A83,[1]Hitters!$A:$A,0)))/0.75*($M83+RIGHT(AF$4,4)*1-RIGHT($AA$4,4)*1-20)*0.094)))))))</f>
        <v>-13.415086812517092</v>
      </c>
      <c r="AG83" s="96">
        <f>IF($D83=0,0,IF($D83=1,INDEX([1]Pitchers!$FK:$FK,MATCH($A83,[1]Pitchers!$A:$A,0)),MAX(-16,IF($D83=2,AF83-MIN(0.75,0.25*(RIGHT(AG$4,4)*1-(RIGHT($AD$4,4)*1)+0.25)*(1-MIN(0.75,INDEX([1]Hitters!$CF:$CF,MATCH($A83,[1]Hitters!$A:$A,0)))/0.75*1)+INDEX([1]Hitters!$CF:$CF,MATCH($A83,[1]Hitters!$A:$A,0)))/0.75*1,IF($D83&gt;6,(AF83-MIN(0.75,0.25*(RIGHT(AG$4,4)*1-(RIGHT($AD$4,4)*1)+0.25)*(1-MIN(0.75,INDEX([1]Hitters!$CF:$CF,MATCH($A83,[1]Hitters!$A:$A,0)))/0.75*1)+INDEX([1]Hitters!$CF:$CF,MATCH($A83,[1]Hitters!$A:$A,0)))/0.75*($M83+RIGHT(AG$4,4)*1-RIGHT($AA$4,4)*1+10)*0.05),IF($D83=3,(AF83-MIN(0.75,0.25*(RIGHT(AG$4,4)*1-(RIGHT($AD$4,4)*1)+0.25)*(1-MIN(0.75,INDEX([1]Hitters!$CF:$CF,MATCH($A83,[1]Hitters!$A:$A,0)))/0.75*1)+INDEX([1]Hitters!$CF:$CF,MATCH($A83,[1]Hitters!$A:$A,0)))/0.75*($M83+RIGHT(AG$4,4)*1-RIGHT($AA$4,4)*1-27)*0.1),(AF83-MIN(0.75,0.25*(RIGHT(AG$4,4)*1-(RIGHT($AD$4,4)*1)+0.25)*(1-MIN(0.75,INDEX([1]Hitters!$CF:$CF,MATCH($A83,[1]Hitters!$A:$A,0)))/0.75*1)+INDEX([1]Hitters!$CF:$CF,MATCH($A83,[1]Hitters!$A:$A,0)))/0.75*($M83+RIGHT(AG$4,4)*1-RIGHT($AA$4,4)*1-20)*0.094)))))))</f>
        <v>-15.330336812517093</v>
      </c>
      <c r="AH83" s="96">
        <f>IF($D83=0,0,IF($D83=1,INDEX([1]Pitchers!$FK:$FK,MATCH($A83,[1]Pitchers!$A:$A,0)),MAX(-16,IF($D83=2,AG83-MIN(0.75,0.25*(RIGHT(AH$4,4)*1-(RIGHT($AD$4,4)*1)+0.25)*(1-MIN(0.75,INDEX([1]Hitters!$CF:$CF,MATCH($A83,[1]Hitters!$A:$A,0)))/0.75*1)+INDEX([1]Hitters!$CF:$CF,MATCH($A83,[1]Hitters!$A:$A,0)))/0.75*1,IF($D83&gt;6,(AG83-MIN(0.75,0.25*(RIGHT(AH$4,4)*1-(RIGHT($AD$4,4)*1)+0.25)*(1-MIN(0.75,INDEX([1]Hitters!$CF:$CF,MATCH($A83,[1]Hitters!$A:$A,0)))/0.75*1)+INDEX([1]Hitters!$CF:$CF,MATCH($A83,[1]Hitters!$A:$A,0)))/0.75*($M83+RIGHT(AH$4,4)*1-RIGHT($AA$4,4)*1+10)*0.05),IF($D83=3,(AG83-MIN(0.75,0.25*(RIGHT(AH$4,4)*1-(RIGHT($AD$4,4)*1)+0.25)*(1-MIN(0.75,INDEX([1]Hitters!$CF:$CF,MATCH($A83,[1]Hitters!$A:$A,0)))/0.75*1)+INDEX([1]Hitters!$CF:$CF,MATCH($A83,[1]Hitters!$A:$A,0)))/0.75*($M83+RIGHT(AH$4,4)*1-RIGHT($AA$4,4)*1-27)*0.1),(AG83-MIN(0.75,0.25*(RIGHT(AH$4,4)*1-(RIGHT($AD$4,4)*1)+0.25)*(1-MIN(0.75,INDEX([1]Hitters!$CF:$CF,MATCH($A83,[1]Hitters!$A:$A,0)))/0.75*1)+INDEX([1]Hitters!$CF:$CF,MATCH($A83,[1]Hitters!$A:$A,0)))/0.75*($M83+RIGHT(AH$4,4)*1-RIGHT($AA$4,4)*1-20)*0.094)))))))</f>
        <v>-16</v>
      </c>
      <c r="AI83" s="96">
        <f>IF($D83=0,0,IF($D83=1,INDEX([1]Pitchers!$FK:$FK,MATCH($A83,[1]Pitchers!$A:$A,0)),MAX(-16,IF($D83=2,AH83-MIN(0.75,0.25*(RIGHT(AI$4,4)*1-(RIGHT($AD$4,4)*1)+0.25)*(1-MIN(0.75,INDEX([1]Hitters!$CF:$CF,MATCH($A83,[1]Hitters!$A:$A,0)))/0.75*1)+INDEX([1]Hitters!$CF:$CF,MATCH($A83,[1]Hitters!$A:$A,0)))/0.75*1,IF($D83&gt;6,(AH83-MIN(0.75,0.25*(RIGHT(AI$4,4)*1-(RIGHT($AD$4,4)*1)+0.25)*(1-MIN(0.75,INDEX([1]Hitters!$CF:$CF,MATCH($A83,[1]Hitters!$A:$A,0)))/0.75*1)+INDEX([1]Hitters!$CF:$CF,MATCH($A83,[1]Hitters!$A:$A,0)))/0.75*($M83+RIGHT(AI$4,4)*1-RIGHT($AA$4,4)*1+10)*0.05),IF($D83=3,(AH83-MIN(0.75,0.25*(RIGHT(AI$4,4)*1-(RIGHT($AD$4,4)*1)+0.25)*(1-MIN(0.75,INDEX([1]Hitters!$CF:$CF,MATCH($A83,[1]Hitters!$A:$A,0)))/0.75*1)+INDEX([1]Hitters!$CF:$CF,MATCH($A83,[1]Hitters!$A:$A,0)))/0.75*($M83+RIGHT(AI$4,4)*1-RIGHT($AA$4,4)*1-27)*0.1),(AH83-MIN(0.75,0.25*(RIGHT(AI$4,4)*1-(RIGHT($AD$4,4)*1)+0.25)*(1-MIN(0.75,INDEX([1]Hitters!$CF:$CF,MATCH($A83,[1]Hitters!$A:$A,0)))/0.75*1)+INDEX([1]Hitters!$CF:$CF,MATCH($A83,[1]Hitters!$A:$A,0)))/0.75*($M83+RIGHT(AI$4,4)*1-RIGHT($AA$4,4)*1-20)*0.094)))))))</f>
        <v>-16</v>
      </c>
      <c r="AJ83" s="96">
        <f>IF($D83=0,0,IF($D83=1,INDEX([1]Pitchers!$FK:$FK,MATCH($A83,[1]Pitchers!$A:$A,0)),MAX(-16,IF($D83=2,AI83-MIN(0.75,0.25*(RIGHT(AJ$4,4)*1-(RIGHT($AD$4,4)*1)+0.25)*(1-MIN(0.75,INDEX([1]Hitters!$CF:$CF,MATCH($A83,[1]Hitters!$A:$A,0)))/0.75*1)+INDEX([1]Hitters!$CF:$CF,MATCH($A83,[1]Hitters!$A:$A,0)))/0.75*1,IF($D83&gt;6,(AI83-MIN(0.75,0.25*(RIGHT(AJ$4,4)*1-(RIGHT($AD$4,4)*1)+0.25)*(1-MIN(0.75,INDEX([1]Hitters!$CF:$CF,MATCH($A83,[1]Hitters!$A:$A,0)))/0.75*1)+INDEX([1]Hitters!$CF:$CF,MATCH($A83,[1]Hitters!$A:$A,0)))/0.75*($M83+RIGHT(AJ$4,4)*1-RIGHT($AA$4,4)*1+10)*0.05),IF($D83=3,(AI83-MIN(0.75,0.25*(RIGHT(AJ$4,4)*1-(RIGHT($AD$4,4)*1)+0.25)*(1-MIN(0.75,INDEX([1]Hitters!$CF:$CF,MATCH($A83,[1]Hitters!$A:$A,0)))/0.75*1)+INDEX([1]Hitters!$CF:$CF,MATCH($A83,[1]Hitters!$A:$A,0)))/0.75*($M83+RIGHT(AJ$4,4)*1-RIGHT($AA$4,4)*1-27)*0.1),(AI83-MIN(0.75,0.25*(RIGHT(AJ$4,4)*1-(RIGHT($AD$4,4)*1)+0.25)*(1-MIN(0.75,INDEX([1]Hitters!$CF:$CF,MATCH($A83,[1]Hitters!$A:$A,0)))/0.75*1)+INDEX([1]Hitters!$CF:$CF,MATCH($A83,[1]Hitters!$A:$A,0)))/0.75*($M83+RIGHT(AJ$4,4)*1-RIGHT($AA$4,4)*1-20)*0.094)))))))</f>
        <v>-16</v>
      </c>
      <c r="AK83" s="96">
        <f>IF($D83=0,0,IF($D83=1,INDEX([1]Pitchers!$FK:$FK,MATCH($A83,[1]Pitchers!$A:$A,0)),MAX(-16,IF($D83=2,AJ83-MIN(0.75,0.25*(RIGHT(AK$4,4)*1-(RIGHT($AD$4,4)*1)+0.25)*(1-MIN(0.75,INDEX([1]Hitters!$CF:$CF,MATCH($A83,[1]Hitters!$A:$A,0)))/0.75*1)+INDEX([1]Hitters!$CF:$CF,MATCH($A83,[1]Hitters!$A:$A,0)))/0.75*1,IF($D83&gt;6,(AJ83-MIN(0.75,0.25*(RIGHT(AK$4,4)*1-(RIGHT($AD$4,4)*1)+0.25)*(1-MIN(0.75,INDEX([1]Hitters!$CF:$CF,MATCH($A83,[1]Hitters!$A:$A,0)))/0.75*1)+INDEX([1]Hitters!$CF:$CF,MATCH($A83,[1]Hitters!$A:$A,0)))/0.75*($M83+RIGHT(AK$4,4)*1-RIGHT($AA$4,4)*1+10)*0.05),IF($D83=3,(AJ83-MIN(0.75,0.25*(RIGHT(AK$4,4)*1-(RIGHT($AD$4,4)*1)+0.25)*(1-MIN(0.75,INDEX([1]Hitters!$CF:$CF,MATCH($A83,[1]Hitters!$A:$A,0)))/0.75*1)+INDEX([1]Hitters!$CF:$CF,MATCH($A83,[1]Hitters!$A:$A,0)))/0.75*($M83+RIGHT(AK$4,4)*1-RIGHT($AA$4,4)*1-27)*0.1),(AJ83-MIN(0.75,0.25*(RIGHT(AK$4,4)*1-(RIGHT($AD$4,4)*1)+0.25)*(1-MIN(0.75,INDEX([1]Hitters!$CF:$CF,MATCH($A83,[1]Hitters!$A:$A,0)))/0.75*1)+INDEX([1]Hitters!$CF:$CF,MATCH($A83,[1]Hitters!$A:$A,0)))/0.75*($M83+RIGHT(AK$4,4)*1-RIGHT($AA$4,4)*1-20)*0.094)))))))</f>
        <v>-16</v>
      </c>
      <c r="AL83" s="96">
        <f>IF($D83=0,0,IF($D83=1,INDEX([1]Pitchers!$FK:$FK,MATCH($A83,[1]Pitchers!$A:$A,0)),MAX(-16,IF($D83=2,AK83-MIN(0.75,0.25*(RIGHT(AL$4,4)*1-(RIGHT($AD$4,4)*1)+0.25)*(1-MIN(0.75,INDEX([1]Hitters!$CF:$CF,MATCH($A83,[1]Hitters!$A:$A,0)))/0.75*1)+INDEX([1]Hitters!$CF:$CF,MATCH($A83,[1]Hitters!$A:$A,0)))/0.75*1,IF($D83&gt;6,(AK83-MIN(0.75,0.25*(RIGHT(AL$4,4)*1-(RIGHT($AD$4,4)*1)+0.25)*(1-MIN(0.75,INDEX([1]Hitters!$CF:$CF,MATCH($A83,[1]Hitters!$A:$A,0)))/0.75*1)+INDEX([1]Hitters!$CF:$CF,MATCH($A83,[1]Hitters!$A:$A,0)))/0.75*($M83+RIGHT(AL$4,4)*1-RIGHT($AA$4,4)*1+10)*0.05),IF($D83=3,(AK83-MIN(0.75,0.25*(RIGHT(AL$4,4)*1-(RIGHT($AD$4,4)*1)+0.25)*(1-MIN(0.75,INDEX([1]Hitters!$CF:$CF,MATCH($A83,[1]Hitters!$A:$A,0)))/0.75*1)+INDEX([1]Hitters!$CF:$CF,MATCH($A83,[1]Hitters!$A:$A,0)))/0.75*($M83+RIGHT(AL$4,4)*1-RIGHT($AA$4,4)*1-27)*0.1),(AK83-MIN(0.75,0.25*(RIGHT(AL$4,4)*1-(RIGHT($AD$4,4)*1)+0.25)*(1-MIN(0.75,INDEX([1]Hitters!$CF:$CF,MATCH($A83,[1]Hitters!$A:$A,0)))/0.75*1)+INDEX([1]Hitters!$CF:$CF,MATCH($A83,[1]Hitters!$A:$A,0)))/0.75*($M83+RIGHT(AL$4,4)*1-RIGHT($AA$4,4)*1-20)*0.094)))))))</f>
        <v>-16</v>
      </c>
      <c r="AM83" s="98">
        <f>MAX(IF($D83=0,20,IF($D83=1,60,150)),MAX(0,IF($D83&gt;1,INDEX([1]Hitters!$ER:$ER,MATCH($A83,[1]Hitters!$A:$A,0))*(0.4+MAX(0,0.6*MIN(1,(IF(O83="",0,(((4.25+(O83-0.263)*4.2)^(((4.25+(O83-0.263)*4.2)+(4.25-AA83*600/600*4.2/600))^0.285))/((4.25+(O83-0.263)*4.2)^(((4.25+(O83-0.263)*4.2)+(4.25-AA83*600/600*4.2/600))^0.285)+(4.25-AA83*600/600*4.2/600)^(((4.25+(O83-0.263)*4.2)+(4.25-AA83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83,[1]Pitchers!$A:$A,0))))*IF($D83&lt;2,(0.4+0.6*MAX(0,MIN(1,IF($D83=0,((4.25)^(((4.25)+(4.25-(4-O83)*4.25/4*1/9))^0.285)/((4.25)^(((4.25)+(4.25-(4-O83)*4.25/4*1/9))^0.285)+(4.25-(4-O83)*4.25/4*1/9)^(((4.25)+(4.25-(4-O83)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83)))/0.5345*0.0009131+0.0104414*(3.74-MIN(3.74,O83)))*50,(((4.25+(AA83-0.263)*0.32*198*MAX(6,198/33)/198)^(((4.25+(AA83-0.263)*0.32*198*MAX(6,198/33)/198)+(4.25-(4-O83)*4.25/4*MAX(6,198/33)/9))^0.285)/((4.25+(AA83-0.263)*0.32*198*MAX(6,198/33)/198)^(((4.25+(AA83-0.263)*0.32*198*MAX(6,198/33)/198)+(4.25-(4-O83)*4.25/4*MAX(6,198/33)/9))^0.285)+(4.25-(4-O83)*4.25/4*MAX(6,198/33)/9)^(((4.25+(AA83-0.263)*0.32*198*MAX(6,198/33)/198)+(4.25-(4-O83)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83=0,50,198)/0.0065))),1))</f>
        <v>209.13773660655858</v>
      </c>
      <c r="AN83" s="98">
        <f t="shared" si="138"/>
        <v>150</v>
      </c>
      <c r="AO83" s="98">
        <f t="shared" si="139"/>
        <v>150</v>
      </c>
      <c r="AP83" s="98">
        <f t="shared" si="140"/>
        <v>150</v>
      </c>
      <c r="AQ83" s="98">
        <f t="shared" si="141"/>
        <v>150</v>
      </c>
      <c r="AR83" s="98">
        <f t="shared" si="142"/>
        <v>150</v>
      </c>
      <c r="AS83" s="98">
        <f t="shared" si="143"/>
        <v>150</v>
      </c>
      <c r="AT83" s="98">
        <f t="shared" si="144"/>
        <v>150</v>
      </c>
      <c r="AU83" s="98">
        <f t="shared" si="145"/>
        <v>150</v>
      </c>
      <c r="AV83" s="98">
        <f t="shared" si="146"/>
        <v>150</v>
      </c>
      <c r="AW83" s="98">
        <f t="shared" si="147"/>
        <v>150</v>
      </c>
      <c r="AX83" s="98">
        <f t="shared" si="148"/>
        <v>150</v>
      </c>
      <c r="AY83" s="96">
        <f t="shared" si="149"/>
        <v>0.28537800875303709</v>
      </c>
      <c r="AZ83" s="96">
        <f t="shared" si="150"/>
        <v>2</v>
      </c>
      <c r="BA83" s="96">
        <f t="shared" si="151"/>
        <v>0.28537800875303709</v>
      </c>
      <c r="BB83" s="96">
        <f t="shared" si="152"/>
        <v>3.2683378982224176E-2</v>
      </c>
      <c r="BC83" s="96">
        <f t="shared" si="153"/>
        <v>0</v>
      </c>
      <c r="BD83" s="96">
        <f t="shared" si="154"/>
        <v>0</v>
      </c>
      <c r="BE83" s="96">
        <f t="shared" si="155"/>
        <v>0</v>
      </c>
      <c r="BF83" s="96">
        <f t="shared" si="156"/>
        <v>0</v>
      </c>
      <c r="BG83" s="96">
        <f t="shared" si="157"/>
        <v>0</v>
      </c>
      <c r="BH83" s="96">
        <f t="shared" si="158"/>
        <v>0</v>
      </c>
      <c r="BI83" s="96">
        <f t="shared" si="159"/>
        <v>0</v>
      </c>
      <c r="BJ83" s="96">
        <f t="shared" si="160"/>
        <v>0</v>
      </c>
      <c r="BK83" s="96">
        <f t="shared" si="161"/>
        <v>0</v>
      </c>
      <c r="BL83" s="96">
        <f t="shared" si="162"/>
        <v>0</v>
      </c>
      <c r="BM83" s="129">
        <f t="shared" si="199"/>
        <v>2.5</v>
      </c>
      <c r="BN83" s="129" t="str">
        <f t="shared" si="199"/>
        <v/>
      </c>
      <c r="BO83" s="129" t="str">
        <f t="shared" si="199"/>
        <v/>
      </c>
      <c r="BP83" s="129" t="str">
        <f t="shared" si="199"/>
        <v/>
      </c>
      <c r="BQ83" s="129" t="str">
        <f t="shared" si="199"/>
        <v/>
      </c>
      <c r="BR83" s="129" t="str">
        <f t="shared" si="199"/>
        <v/>
      </c>
      <c r="BS83" s="129" t="str">
        <f t="shared" si="199"/>
        <v/>
      </c>
      <c r="BT83" s="129" t="str">
        <f t="shared" si="199"/>
        <v/>
      </c>
      <c r="BU83" s="129" t="str">
        <f t="shared" si="199"/>
        <v/>
      </c>
      <c r="BV83" s="129" t="str">
        <f t="shared" si="199"/>
        <v/>
      </c>
      <c r="BW83" s="129" t="str">
        <f t="shared" si="199"/>
        <v/>
      </c>
      <c r="BX83" s="129" t="str">
        <f t="shared" si="199"/>
        <v/>
      </c>
      <c r="BY83" s="130">
        <f t="shared" si="163"/>
        <v>2.7830240700242967</v>
      </c>
      <c r="BZ83" s="130">
        <f t="shared" si="164"/>
        <v>0.7745403834506831</v>
      </c>
      <c r="CA83" s="130">
        <f t="shared" si="165"/>
        <v>0.5</v>
      </c>
      <c r="CB83" s="130">
        <f t="shared" si="166"/>
        <v>0.5</v>
      </c>
      <c r="CC83" s="130">
        <f t="shared" si="167"/>
        <v>0.5</v>
      </c>
      <c r="CD83" s="130">
        <f t="shared" si="168"/>
        <v>0.5</v>
      </c>
      <c r="CE83" s="130">
        <f t="shared" si="169"/>
        <v>0.5</v>
      </c>
      <c r="CF83" s="130">
        <f t="shared" si="170"/>
        <v>0.5</v>
      </c>
      <c r="CG83" s="130">
        <f t="shared" si="171"/>
        <v>0.5</v>
      </c>
      <c r="CH83" s="130">
        <f t="shared" si="172"/>
        <v>0.5</v>
      </c>
      <c r="CI83" s="130">
        <f t="shared" si="173"/>
        <v>0.5</v>
      </c>
      <c r="CJ83" s="130">
        <f t="shared" si="174"/>
        <v>0.5</v>
      </c>
      <c r="CK83" s="131">
        <f t="shared" si="175"/>
        <v>1</v>
      </c>
      <c r="CL83" s="96">
        <f t="shared" si="176"/>
        <v>-0.47040394379574424</v>
      </c>
      <c r="CM83" s="96">
        <f t="shared" si="177"/>
        <v>-0.50938662101777576</v>
      </c>
      <c r="CN83" s="96">
        <f t="shared" si="178"/>
        <v>-0.54206999999999994</v>
      </c>
      <c r="CO83" s="96">
        <f t="shared" si="179"/>
        <v>-0.54206999999999994</v>
      </c>
      <c r="CP83" s="96">
        <f t="shared" si="180"/>
        <v>-0.54206999999999994</v>
      </c>
      <c r="CQ83" s="96">
        <f t="shared" si="181"/>
        <v>-0.54206999999999994</v>
      </c>
      <c r="CR83" s="96">
        <f t="shared" si="182"/>
        <v>-0.54206999999999994</v>
      </c>
      <c r="CS83" s="96">
        <f t="shared" si="183"/>
        <v>-0.54206999999999994</v>
      </c>
      <c r="CT83" s="96">
        <f t="shared" si="184"/>
        <v>-0.54206999999999994</v>
      </c>
      <c r="CU83" s="96">
        <f t="shared" si="185"/>
        <v>-0.54206999999999994</v>
      </c>
      <c r="CV83" s="96">
        <f t="shared" si="186"/>
        <v>-0.54206999999999994</v>
      </c>
      <c r="CW83" s="96">
        <f t="shared" si="187"/>
        <v>-0.54206999999999994</v>
      </c>
      <c r="CX83" s="96">
        <f>MAX(0,(IF(CL83&gt;0,(CL83-ROUNDDOWN(CL83,1))/0.1*LOOKUP(ROUNDUP(CL83+81.1,1),CB!$A:$A,CB!$C:$C)+(1-(CL83-ROUNDDOWN(CL83,1))/0.1)*LOOKUP(ROUNDDOWN(CL83+81.1,1),CB!$A:$A,CB!$C:$C),(CL83-ROUNDDOWN(CL83-0.1,1))/0.1*LOOKUP(ROUNDUP(CL83+81.1,1),CB!$A:$A,CB!$C:$C)+(1-(CL83-ROUNDDOWN(CL83-0.1,1))/0.1)*LOOKUP(ROUNDDOWN(CL83+81.1,1),CB!$A:$A,CB!$C:$C))-LOOKUP(81.1,CB!$A:$A,CB!$C:$C))/(1-(BINOMDIST(97,162,0.5,TRUE)-BINOMDIST(87,162,0.5,TRUE)))*$C$2*($B$1^(LEFT(CX$4,4)*1-LEFT($BA$4,4)*1))*(37.75+CL83))</f>
        <v>0</v>
      </c>
      <c r="CY83" s="96">
        <f>MAX(0,(IF(CM83&gt;0,(CM83-ROUNDDOWN(CM83,1))/0.1*LOOKUP(ROUNDUP(CM83+81.1,1),CB!$A:$A,CB!$C:$C)+(1-(CM83-ROUNDDOWN(CM83,1))/0.1)*LOOKUP(ROUNDDOWN(CM83+81.1,1),CB!$A:$A,CB!$C:$C),(CM83-ROUNDDOWN(CM83-0.1,1))/0.1*LOOKUP(ROUNDUP(CM83+81.1,1),CB!$A:$A,CB!$C:$C)+(1-(CM83-ROUNDDOWN(CM83-0.1,1))/0.1)*LOOKUP(ROUNDDOWN(CM83+81.1,1),CB!$A:$A,CB!$C:$C))-LOOKUP(81.1,CB!$A:$A,CB!$C:$C))/(1-(BINOMDIST(97,162,0.5,TRUE)-BINOMDIST(87,162,0.5,TRUE)))*$C$2*($B$1^(LEFT(CY$4,4)*1-LEFT($BA$4,4)*1))*(37.75+CM83))</f>
        <v>0</v>
      </c>
      <c r="CZ83" s="96">
        <f>MAX(0,(IF(CN83&gt;0,(CN83-ROUNDDOWN(CN83,1))/0.1*LOOKUP(ROUNDUP(CN83+81.1,1),CB!$A:$A,CB!$C:$C)+(1-(CN83-ROUNDDOWN(CN83,1))/0.1)*LOOKUP(ROUNDDOWN(CN83+81.1,1),CB!$A:$A,CB!$C:$C),(CN83-ROUNDDOWN(CN83-0.1,1))/0.1*LOOKUP(ROUNDUP(CN83+81.1,1),CB!$A:$A,CB!$C:$C)+(1-(CN83-ROUNDDOWN(CN83-0.1,1))/0.1)*LOOKUP(ROUNDDOWN(CN83+81.1,1),CB!$A:$A,CB!$C:$C))-LOOKUP(81.1,CB!$A:$A,CB!$C:$C))/(1-(BINOMDIST(97,162,0.5,TRUE)-BINOMDIST(87,162,0.5,TRUE)))*$C$2*($B$1^(LEFT(CZ$4,4)*1-LEFT($BA$4,4)*1))*(37.75+CN83))</f>
        <v>0</v>
      </c>
      <c r="DA83" s="96">
        <f>MAX(0,(IF(CO83&gt;0,(CO83-ROUNDDOWN(CO83,1))/0.1*LOOKUP(ROUNDUP(CO83+81.1,1),CB!$A:$A,CB!$C:$C)+(1-(CO83-ROUNDDOWN(CO83,1))/0.1)*LOOKUP(ROUNDDOWN(CO83+81.1,1),CB!$A:$A,CB!$C:$C),(CO83-ROUNDDOWN(CO83-0.1,1))/0.1*LOOKUP(ROUNDUP(CO83+81.1,1),CB!$A:$A,CB!$C:$C)+(1-(CO83-ROUNDDOWN(CO83-0.1,1))/0.1)*LOOKUP(ROUNDDOWN(CO83+81.1,1),CB!$A:$A,CB!$C:$C))-LOOKUP(81.1,CB!$A:$A,CB!$C:$C))/(1-(BINOMDIST(97,162,0.5,TRUE)-BINOMDIST(87,162,0.5,TRUE)))*$C$2*($B$1^(LEFT(DA$4,4)*1-LEFT($BA$4,4)*1))*(37.75+CO83))</f>
        <v>0</v>
      </c>
      <c r="DB83" s="96">
        <f>MAX(0,(IF(CP83&gt;0,(CP83-ROUNDDOWN(CP83,1))/0.1*LOOKUP(ROUNDUP(CP83+81.1,1),CB!$A:$A,CB!$C:$C)+(1-(CP83-ROUNDDOWN(CP83,1))/0.1)*LOOKUP(ROUNDDOWN(CP83+81.1,1),CB!$A:$A,CB!$C:$C),(CP83-ROUNDDOWN(CP83-0.1,1))/0.1*LOOKUP(ROUNDUP(CP83+81.1,1),CB!$A:$A,CB!$C:$C)+(1-(CP83-ROUNDDOWN(CP83-0.1,1))/0.1)*LOOKUP(ROUNDDOWN(CP83+81.1,1),CB!$A:$A,CB!$C:$C))-LOOKUP(81.1,CB!$A:$A,CB!$C:$C))/(1-(BINOMDIST(97,162,0.5,TRUE)-BINOMDIST(87,162,0.5,TRUE)))*$C$2*($B$1^(LEFT(DB$4,4)*1-LEFT($BA$4,4)*1))*(37.75+CP83))</f>
        <v>0</v>
      </c>
      <c r="DC83" s="96">
        <f>MAX(0,(IF(CQ83&gt;0,(CQ83-ROUNDDOWN(CQ83,1))/0.1*LOOKUP(ROUNDUP(CQ83+81.1,1),CB!$A:$A,CB!$C:$C)+(1-(CQ83-ROUNDDOWN(CQ83,1))/0.1)*LOOKUP(ROUNDDOWN(CQ83+81.1,1),CB!$A:$A,CB!$C:$C),(CQ83-ROUNDDOWN(CQ83-0.1,1))/0.1*LOOKUP(ROUNDUP(CQ83+81.1,1),CB!$A:$A,CB!$C:$C)+(1-(CQ83-ROUNDDOWN(CQ83-0.1,1))/0.1)*LOOKUP(ROUNDDOWN(CQ83+81.1,1),CB!$A:$A,CB!$C:$C))-LOOKUP(81.1,CB!$A:$A,CB!$C:$C))/(1-(BINOMDIST(97,162,0.5,TRUE)-BINOMDIST(87,162,0.5,TRUE)))*$C$2*($B$1^(LEFT(DC$4,4)*1-LEFT($BA$4,4)*1))*(37.75+CQ83))</f>
        <v>0</v>
      </c>
      <c r="DD83" s="96">
        <f>MAX(0,(IF(CR83&gt;0,(CR83-ROUNDDOWN(CR83,1))/0.1*LOOKUP(ROUNDUP(CR83+81.1,1),CB!$A:$A,CB!$C:$C)+(1-(CR83-ROUNDDOWN(CR83,1))/0.1)*LOOKUP(ROUNDDOWN(CR83+81.1,1),CB!$A:$A,CB!$C:$C),(CR83-ROUNDDOWN(CR83-0.1,1))/0.1*LOOKUP(ROUNDUP(CR83+81.1,1),CB!$A:$A,CB!$C:$C)+(1-(CR83-ROUNDDOWN(CR83-0.1,1))/0.1)*LOOKUP(ROUNDDOWN(CR83+81.1,1),CB!$A:$A,CB!$C:$C))-LOOKUP(81.1,CB!$A:$A,CB!$C:$C))/(1-(BINOMDIST(97,162,0.5,TRUE)-BINOMDIST(87,162,0.5,TRUE)))*$C$2*($B$1^(LEFT(DD$4,4)*1-LEFT($BA$4,4)*1))*(37.75+CR83))</f>
        <v>0</v>
      </c>
      <c r="DE83" s="96">
        <f>MAX(0,(IF(CS83&gt;0,(CS83-ROUNDDOWN(CS83,1))/0.1*LOOKUP(ROUNDUP(CS83+81.1,1),CB!$A:$A,CB!$C:$C)+(1-(CS83-ROUNDDOWN(CS83,1))/0.1)*LOOKUP(ROUNDDOWN(CS83+81.1,1),CB!$A:$A,CB!$C:$C),(CS83-ROUNDDOWN(CS83-0.1,1))/0.1*LOOKUP(ROUNDUP(CS83+81.1,1),CB!$A:$A,CB!$C:$C)+(1-(CS83-ROUNDDOWN(CS83-0.1,1))/0.1)*LOOKUP(ROUNDDOWN(CS83+81.1,1),CB!$A:$A,CB!$C:$C))-LOOKUP(81.1,CB!$A:$A,CB!$C:$C))/(1-(BINOMDIST(97,162,0.5,TRUE)-BINOMDIST(87,162,0.5,TRUE)))*$C$2*($B$1^(LEFT(DE$4,4)*1-LEFT($BA$4,4)*1))*(37.75+CS83))</f>
        <v>0</v>
      </c>
      <c r="DF83" s="96">
        <f>MAX(0,(IF(CT83&gt;0,(CT83-ROUNDDOWN(CT83,1))/0.1*LOOKUP(ROUNDUP(CT83+81.1,1),CB!$A:$A,CB!$C:$C)+(1-(CT83-ROUNDDOWN(CT83,1))/0.1)*LOOKUP(ROUNDDOWN(CT83+81.1,1),CB!$A:$A,CB!$C:$C),(CT83-ROUNDDOWN(CT83-0.1,1))/0.1*LOOKUP(ROUNDUP(CT83+81.1,1),CB!$A:$A,CB!$C:$C)+(1-(CT83-ROUNDDOWN(CT83-0.1,1))/0.1)*LOOKUP(ROUNDDOWN(CT83+81.1,1),CB!$A:$A,CB!$C:$C))-LOOKUP(81.1,CB!$A:$A,CB!$C:$C))/(1-(BINOMDIST(97,162,0.5,TRUE)-BINOMDIST(87,162,0.5,TRUE)))*$C$2*($B$1^(LEFT(DF$4,4)*1-LEFT($BA$4,4)*1))*(37.75+CT83))</f>
        <v>0</v>
      </c>
      <c r="DG83" s="96">
        <f>MAX(0,(IF(CU83&gt;0,(CU83-ROUNDDOWN(CU83,1))/0.1*LOOKUP(ROUNDUP(CU83+81.1,1),CB!$A:$A,CB!$C:$C)+(1-(CU83-ROUNDDOWN(CU83,1))/0.1)*LOOKUP(ROUNDDOWN(CU83+81.1,1),CB!$A:$A,CB!$C:$C),(CU83-ROUNDDOWN(CU83-0.1,1))/0.1*LOOKUP(ROUNDUP(CU83+81.1,1),CB!$A:$A,CB!$C:$C)+(1-(CU83-ROUNDDOWN(CU83-0.1,1))/0.1)*LOOKUP(ROUNDDOWN(CU83+81.1,1),CB!$A:$A,CB!$C:$C))-LOOKUP(81.1,CB!$A:$A,CB!$C:$C))/(1-(BINOMDIST(97,162,0.5,TRUE)-BINOMDIST(87,162,0.5,TRUE)))*$C$2*($B$1^(LEFT(DG$4,4)*1-LEFT($BA$4,4)*1))*(37.75+CU83))</f>
        <v>0</v>
      </c>
      <c r="DH83" s="96">
        <f>MAX(0,(IF(CV83&gt;0,(CV83-ROUNDDOWN(CV83,1))/0.1*LOOKUP(ROUNDUP(CV83+81.1,1),CB!$A:$A,CB!$C:$C)+(1-(CV83-ROUNDDOWN(CV83,1))/0.1)*LOOKUP(ROUNDDOWN(CV83+81.1,1),CB!$A:$A,CB!$C:$C),(CV83-ROUNDDOWN(CV83-0.1,1))/0.1*LOOKUP(ROUNDUP(CV83+81.1,1),CB!$A:$A,CB!$C:$C)+(1-(CV83-ROUNDDOWN(CV83-0.1,1))/0.1)*LOOKUP(ROUNDDOWN(CV83+81.1,1),CB!$A:$A,CB!$C:$C))-LOOKUP(81.1,CB!$A:$A,CB!$C:$C))/(1-(BINOMDIST(97,162,0.5,TRUE)-BINOMDIST(87,162,0.5,TRUE)))*$C$2*($B$1^(LEFT(DH$4,4)*1-LEFT($BA$4,4)*1))*(37.75+CV83))</f>
        <v>0</v>
      </c>
      <c r="DI83" s="96">
        <f>MAX(0,(IF(CW83&gt;0,(CW83-ROUNDDOWN(CW83,1))/0.1*LOOKUP(ROUNDUP(CW83+81.1,1),CB!$A:$A,CB!$C:$C)+(1-(CW83-ROUNDDOWN(CW83,1))/0.1)*LOOKUP(ROUNDDOWN(CW83+81.1,1),CB!$A:$A,CB!$C:$C),(CW83-ROUNDDOWN(CW83-0.1,1))/0.1*LOOKUP(ROUNDUP(CW83+81.1,1),CB!$A:$A,CB!$C:$C)+(1-(CW83-ROUNDDOWN(CW83-0.1,1))/0.1)*LOOKUP(ROUNDDOWN(CW83+81.1,1),CB!$A:$A,CB!$C:$C))-LOOKUP(81.1,CB!$A:$A,CB!$C:$C))/(1-(BINOMDIST(97,162,0.5,TRUE)-BINOMDIST(87,162,0.5,TRUE)))*$C$2*($B$1^(LEFT(DI$4,4)*1-LEFT($BA$4,4)*1))*(37.75+CW83))</f>
        <v>0</v>
      </c>
      <c r="DJ83" s="90">
        <f t="shared" si="188"/>
        <v>0</v>
      </c>
      <c r="DK83" s="132"/>
      <c r="DL83" s="132">
        <f t="shared" si="189"/>
        <v>2.7830240700242967</v>
      </c>
      <c r="DM83" s="132">
        <f t="shared" si="190"/>
        <v>3.7689837889037818</v>
      </c>
      <c r="DN83" s="132">
        <f t="shared" si="191"/>
        <v>4.5491937399428028</v>
      </c>
      <c r="DO83" s="132">
        <f t="shared" si="192"/>
        <v>5.345539317552241</v>
      </c>
      <c r="DP83" s="132">
        <f t="shared" si="193"/>
        <v>6.1575300048473078</v>
      </c>
      <c r="DQ83" s="132">
        <f t="shared" si="194"/>
        <v>6.9845609179639201</v>
      </c>
      <c r="DR83" s="132">
        <f t="shared" si="195"/>
        <v>7.8259300409171253</v>
      </c>
      <c r="DS83" s="132">
        <f t="shared" si="196"/>
        <v>8.680857202587589</v>
      </c>
      <c r="DT83" s="132">
        <f t="shared" si="197"/>
        <v>9.548503848585268</v>
      </c>
      <c r="DU83" s="132">
        <f t="shared" si="198"/>
        <v>10.427992710092227</v>
      </c>
      <c r="DV83" s="132"/>
      <c r="DW83" s="132"/>
      <c r="DX83" s="132"/>
      <c r="DY83" s="132"/>
      <c r="DZ83" s="132"/>
      <c r="EA83" s="132"/>
      <c r="EB83" s="132"/>
      <c r="EC83" s="132"/>
      <c r="ED83" s="132"/>
      <c r="EE83" s="132"/>
      <c r="ER83" s="132"/>
      <c r="ES83" s="132"/>
      <c r="ET83" s="132"/>
      <c r="EU83" s="132"/>
      <c r="EV83" s="132"/>
      <c r="EW83" s="132"/>
      <c r="EX83" s="132"/>
      <c r="EY83" s="132"/>
      <c r="EZ83" s="132"/>
      <c r="FA83" s="132"/>
      <c r="FB83" s="132"/>
      <c r="FC83" s="132"/>
    </row>
    <row r="84" spans="1:159" ht="12.75" customHeight="1" x14ac:dyDescent="0.2">
      <c r="A84" s="80">
        <v>433589</v>
      </c>
      <c r="B84" s="99" t="str">
        <f>INDEX([1]Bios!$O:$O,MATCH(A84,[1]Bios!$C:$C,0))</f>
        <v>Petit, Yusmeiro</v>
      </c>
      <c r="C84" s="92" t="s">
        <v>100</v>
      </c>
      <c r="D84" s="94">
        <f>LOOKUP(IF(INDEX([1]Bios!$M:$M,MATCH(A84,[1]Bios!$C:$C,0))="P",INDEX([1]Pitchers!$Q:$Q,MATCH(A84,[1]Pitchers!$A:$A,0)),INDEX([1]Hitters!$AV:$AV,MATCH(A84,[1]Hitters!$A:$A,0))),Positions!A:A,Positions!B:B)</f>
        <v>0</v>
      </c>
      <c r="E84" s="137">
        <v>1</v>
      </c>
      <c r="F84" s="138">
        <f t="shared" si="135"/>
        <v>2.5411492044162705</v>
      </c>
      <c r="G84" s="138">
        <v>2.5</v>
      </c>
      <c r="H84" s="94"/>
      <c r="I84" s="93">
        <f>6</f>
        <v>6</v>
      </c>
      <c r="J84" s="93">
        <f>6</f>
        <v>6</v>
      </c>
      <c r="K84" s="94">
        <f>MIN(IF(D84&gt;1,INDEX([1]Hitters!$DA:$DA,MATCH(A84,[1]Hitters!$A:$A,0)),INDEX([1]Pitchers!$DA:$DA,MATCH(A84,[1]Pitchers!$A:$A,0))),J84)</f>
        <v>5.3878767676767678</v>
      </c>
      <c r="L84" s="94">
        <f t="shared" si="136"/>
        <v>4</v>
      </c>
      <c r="M84" s="95">
        <f>IF(D84&gt;1,INDEX([1]Hitters!$CV:$CV,MATCH($A84,[1]Hitters!$A:$A,0)),INDEX([1]Pitchers!$CP:$CP,MATCH($A84,[1]Pitchers!$A:$A,0)))</f>
        <v>31.625</v>
      </c>
      <c r="N84" s="90">
        <f t="shared" si="137"/>
        <v>4.1149204416270457E-2</v>
      </c>
      <c r="O84" s="97">
        <f>IF($D84&gt;1,INDEX([1]Hitters!$AF:$AF,MATCH($A84,[1]Hitters!$A:$A,0)),INDEX([1]Pitchers!$AJ:$AJ,MATCH($A84,[1]Pitchers!$A:$A,0))*IF(OR(AND($D84=0,INDEX([1]Pitchers!$Q:$Q,MATCH($A84,[1]Pitchers!$A:$A,0))="R"),AND($D84=1,INDEX([1]Pitchers!$Q:$Q,MATCH($A84,[1]Pitchers!$A:$A,0))="S")),1,IF($D84=0,0.83+(1-INDEX([1]Pitchers!$BE:$BE,MATCH($A84,[1]Pitchers!$A:$A,0)))/8,1/(0.83+(1-INDEX([1]Pitchers!$BE:$BE,MATCH($A84,[1]Pitchers!$A:$A,0)))/8))))</f>
        <v>3.952625622250272</v>
      </c>
      <c r="P84" s="97">
        <f>IF($D84&gt;1,O84+(LOOKUP(ROUNDDOWN($M84+RIGHT(P$4,4)*1-2016,0),Age!$A:$A,Age!$C:$C)*(1-($M84+RIGHT(P$4,4)*1-2016-ROUNDDOWN($M84+RIGHT(P$4,4)*1-2016,0)))+LOOKUP(ROUNDUP($M84+RIGHT(P$4,4)*1-2016,0),Age!$A:$A,Age!$C:$C)*(($M84+RIGHT(P$4,4)*1-2016-ROUNDDOWN($M84+RIGHT(P$4,4)*1-2016,0))))*IF($M84+RIGHT(P$4,4)*1-2016&gt;27,1,INDEX([1]Hitters!$BG:$BG,MATCH($A84,[1]Hitters!$A:$A,0))),O84*(1-(1-(LOOKUP(ROUNDDOWN($M84+RIGHT(P$4,4)*1-2016,0),Age!$A:$A,Age!$L:$L)*(1-($M84+RIGHT(P$4,4)*1-2016-ROUNDDOWN($M84+RIGHT(P$4,4)*1-2016,0)))+LOOKUP(ROUNDUP($M84+RIGHT(P$4,4)*1-2016,0),Age!$A:$A,Age!$L:$L)*(($M84+RIGHT(P$4,4)*1-2016-ROUNDDOWN($M84+RIGHT(P$4,4)*1-2016,0)))))*IF($M84+RIGHT(P$4,4)*1-2016&gt;27,1,INDEX([1]Pitchers!$BE:$BE,MATCH($A84,[1]Pitchers!$A:$A,0)))))</f>
        <v>4.080468357219929</v>
      </c>
      <c r="Q84" s="97">
        <f>IF($D84&gt;1,P84+(LOOKUP(ROUNDDOWN($M84+RIGHT(Q$4,4)*1-2016,0),Age!$A:$A,Age!$C:$C)*(1-($M84+RIGHT(Q$4,4)*1-2016-ROUNDDOWN($M84+RIGHT(Q$4,4)*1-2016,0)))+LOOKUP(ROUNDUP($M84+RIGHT(Q$4,4)*1-2016,0),Age!$A:$A,Age!$C:$C)*(($M84+RIGHT(Q$4,4)*1-2016-ROUNDDOWN($M84+RIGHT(Q$4,4)*1-2016,0))))*IF($M84+RIGHT(Q$4,4)*1-2016&gt;27,1,INDEX([1]Hitters!$BG:$BG,MATCH($A84,[1]Hitters!$A:$A,0))),P84*(1-(1-(LOOKUP(ROUNDDOWN($M84+RIGHT(Q$4,4)*1-2016,0),Age!$A:$A,Age!$L:$L)*(1-($M84+RIGHT(Q$4,4)*1-2016-ROUNDDOWN($M84+RIGHT(Q$4,4)*1-2016,0)))+LOOKUP(ROUNDUP($M84+RIGHT(Q$4,4)*1-2016,0),Age!$A:$A,Age!$L:$L)*(($M84+RIGHT(Q$4,4)*1-2016-ROUNDDOWN($M84+RIGHT(Q$4,4)*1-2016,0)))))*IF($M84+RIGHT(Q$4,4)*1-2016&gt;27,1,INDEX([1]Pitchers!$BE:$BE,MATCH($A84,[1]Pitchers!$A:$A,0)))))</f>
        <v>4.2359086987027759</v>
      </c>
      <c r="R84" s="97">
        <f>IF($D84&gt;1,Q84+(LOOKUP(ROUNDDOWN($M84+RIGHT(R$4,4)*1-2016,0),Age!$A:$A,Age!$C:$C)*(1-($M84+RIGHT(R$4,4)*1-2016-ROUNDDOWN($M84+RIGHT(R$4,4)*1-2016,0)))+LOOKUP(ROUNDUP($M84+RIGHT(R$4,4)*1-2016,0),Age!$A:$A,Age!$C:$C)*(($M84+RIGHT(R$4,4)*1-2016-ROUNDDOWN($M84+RIGHT(R$4,4)*1-2016,0))))*IF($M84+RIGHT(R$4,4)*1-2016&gt;27,1,INDEX([1]Hitters!$BG:$BG,MATCH($A84,[1]Hitters!$A:$A,0))),Q84*(1-(1-(LOOKUP(ROUNDDOWN($M84+RIGHT(R$4,4)*1-2016,0),Age!$A:$A,Age!$L:$L)*(1-($M84+RIGHT(R$4,4)*1-2016-ROUNDDOWN($M84+RIGHT(R$4,4)*1-2016,0)))+LOOKUP(ROUNDUP($M84+RIGHT(R$4,4)*1-2016,0),Age!$A:$A,Age!$L:$L)*(($M84+RIGHT(R$4,4)*1-2016-ROUNDDOWN($M84+RIGHT(R$4,4)*1-2016,0)))))*IF($M84+RIGHT(R$4,4)*1-2016&gt;27,1,INDEX([1]Pitchers!$BE:$BE,MATCH($A84,[1]Pitchers!$A:$A,0)))))</f>
        <v>4.4216268207115252</v>
      </c>
      <c r="S84" s="97">
        <f>IF($D84&gt;1,R84+(LOOKUP(ROUNDDOWN($M84+RIGHT(S$4,4)*1-2016,0),Age!$A:$A,Age!$C:$C)*(1-($M84+RIGHT(S$4,4)*1-2016-ROUNDDOWN($M84+RIGHT(S$4,4)*1-2016,0)))+LOOKUP(ROUNDUP($M84+RIGHT(S$4,4)*1-2016,0),Age!$A:$A,Age!$C:$C)*(($M84+RIGHT(S$4,4)*1-2016-ROUNDDOWN($M84+RIGHT(S$4,4)*1-2016,0))))*IF($M84+RIGHT(S$4,4)*1-2016&gt;27,1,INDEX([1]Hitters!$BG:$BG,MATCH($A84,[1]Hitters!$A:$A,0))),R84*(1-(1-(LOOKUP(ROUNDDOWN($M84+RIGHT(S$4,4)*1-2016,0),Age!$A:$A,Age!$L:$L)*(1-($M84+RIGHT(S$4,4)*1-2016-ROUNDDOWN($M84+RIGHT(S$4,4)*1-2016,0)))+LOOKUP(ROUNDUP($M84+RIGHT(S$4,4)*1-2016,0),Age!$A:$A,Age!$L:$L)*(($M84+RIGHT(S$4,4)*1-2016-ROUNDDOWN($M84+RIGHT(S$4,4)*1-2016,0)))))*IF($M84+RIGHT(S$4,4)*1-2016&gt;27,1,INDEX([1]Pitchers!$BE:$BE,MATCH($A84,[1]Pitchers!$A:$A,0)))))</f>
        <v>4.640911875851188</v>
      </c>
      <c r="T84" s="97">
        <f>IF($D84&gt;1,S84+(LOOKUP(ROUNDDOWN($M84+RIGHT(T$4,4)*1-2016,0),Age!$A:$A,Age!$C:$C)*(1-($M84+RIGHT(T$4,4)*1-2016-ROUNDDOWN($M84+RIGHT(T$4,4)*1-2016,0)))+LOOKUP(ROUNDUP($M84+RIGHT(T$4,4)*1-2016,0),Age!$A:$A,Age!$C:$C)*(($M84+RIGHT(T$4,4)*1-2016-ROUNDDOWN($M84+RIGHT(T$4,4)*1-2016,0))))*IF($M84+RIGHT(T$4,4)*1-2016&gt;27,1,INDEX([1]Hitters!$BG:$BG,MATCH($A84,[1]Hitters!$A:$A,0))),S84*(1-(1-(LOOKUP(ROUNDDOWN($M84+RIGHT(T$4,4)*1-2016,0),Age!$A:$A,Age!$L:$L)*(1-($M84+RIGHT(T$4,4)*1-2016-ROUNDDOWN($M84+RIGHT(T$4,4)*1-2016,0)))+LOOKUP(ROUNDUP($M84+RIGHT(T$4,4)*1-2016,0),Age!$A:$A,Age!$L:$L)*(($M84+RIGHT(T$4,4)*1-2016-ROUNDDOWN($M84+RIGHT(T$4,4)*1-2016,0)))))*IF($M84+RIGHT(T$4,4)*1-2016&gt;27,1,INDEX([1]Pitchers!$BE:$BE,MATCH($A84,[1]Pitchers!$A:$A,0)))))</f>
        <v>4.8977573424803271</v>
      </c>
      <c r="U84" s="97">
        <f>IF($D84&gt;1,T84+(LOOKUP(ROUNDDOWN($M84+RIGHT(U$4,4)*1-2016,0),Age!$A:$A,Age!$C:$C)*(1-($M84+RIGHT(U$4,4)*1-2016-ROUNDDOWN($M84+RIGHT(U$4,4)*1-2016,0)))+LOOKUP(ROUNDUP($M84+RIGHT(U$4,4)*1-2016,0),Age!$A:$A,Age!$C:$C)*(($M84+RIGHT(U$4,4)*1-2016-ROUNDDOWN($M84+RIGHT(U$4,4)*1-2016,0))))*IF($M84+RIGHT(U$4,4)*1-2016&gt;27,1,INDEX([1]Hitters!$BG:$BG,MATCH($A84,[1]Hitters!$A:$A,0))),T84*(1-(1-(LOOKUP(ROUNDDOWN($M84+RIGHT(U$4,4)*1-2016,0),Age!$A:$A,Age!$L:$L)*(1-($M84+RIGHT(U$4,4)*1-2016-ROUNDDOWN($M84+RIGHT(U$4,4)*1-2016,0)))+LOOKUP(ROUNDUP($M84+RIGHT(U$4,4)*1-2016,0),Age!$A:$A,Age!$L:$L)*(($M84+RIGHT(U$4,4)*1-2016-ROUNDDOWN($M84+RIGHT(U$4,4)*1-2016,0)))))*IF($M84+RIGHT(U$4,4)*1-2016&gt;27,1,INDEX([1]Pitchers!$BE:$BE,MATCH($A84,[1]Pitchers!$A:$A,0)))))</f>
        <v>5.1969797051224846</v>
      </c>
      <c r="V84" s="97">
        <f>IF($D84&gt;1,U84+(LOOKUP(ROUNDDOWN($M84+RIGHT(V$4,4)*1-2016,0),Age!$A:$A,Age!$C:$C)*(1-($M84+RIGHT(V$4,4)*1-2016-ROUNDDOWN($M84+RIGHT(V$4,4)*1-2016,0)))+LOOKUP(ROUNDUP($M84+RIGHT(V$4,4)*1-2016,0),Age!$A:$A,Age!$C:$C)*(($M84+RIGHT(V$4,4)*1-2016-ROUNDDOWN($M84+RIGHT(V$4,4)*1-2016,0))))*IF($M84+RIGHT(V$4,4)*1-2016&gt;27,1,INDEX([1]Hitters!$BG:$BG,MATCH($A84,[1]Hitters!$A:$A,0))),U84*(1-(1-(LOOKUP(ROUNDDOWN($M84+RIGHT(V$4,4)*1-2016,0),Age!$A:$A,Age!$L:$L)*(1-($M84+RIGHT(V$4,4)*1-2016-ROUNDDOWN($M84+RIGHT(V$4,4)*1-2016,0)))+LOOKUP(ROUNDUP($M84+RIGHT(V$4,4)*1-2016,0),Age!$A:$A,Age!$L:$L)*(($M84+RIGHT(V$4,4)*1-2016-ROUNDDOWN($M84+RIGHT(V$4,4)*1-2016,0)))))*IF($M84+RIGHT(V$4,4)*1-2016&gt;27,1,INDEX([1]Pitchers!$BE:$BE,MATCH($A84,[1]Pitchers!$A:$A,0)))))</f>
        <v>5.5443653172867648</v>
      </c>
      <c r="W84" s="97">
        <f>IF($D84&gt;1,V84+(LOOKUP(ROUNDDOWN($M84+RIGHT(W$4,4)*1-2016,0),Age!$A:$A,Age!$C:$C)*(1-($M84+RIGHT(W$4,4)*1-2016-ROUNDDOWN($M84+RIGHT(W$4,4)*1-2016,0)))+LOOKUP(ROUNDUP($M84+RIGHT(W$4,4)*1-2016,0),Age!$A:$A,Age!$C:$C)*(($M84+RIGHT(W$4,4)*1-2016-ROUNDDOWN($M84+RIGHT(W$4,4)*1-2016,0))))*IF($M84+RIGHT(W$4,4)*1-2016&gt;27,1,INDEX([1]Hitters!$BG:$BG,MATCH($A84,[1]Hitters!$A:$A,0))),V84*(1-(1-(LOOKUP(ROUNDDOWN($M84+RIGHT(W$4,4)*1-2016,0),Age!$A:$A,Age!$L:$L)*(1-($M84+RIGHT(W$4,4)*1-2016-ROUNDDOWN($M84+RIGHT(W$4,4)*1-2016,0)))+LOOKUP(ROUNDUP($M84+RIGHT(W$4,4)*1-2016,0),Age!$A:$A,Age!$L:$L)*(($M84+RIGHT(W$4,4)*1-2016-ROUNDDOWN($M84+RIGHT(W$4,4)*1-2016,0)))))*IF($M84+RIGHT(W$4,4)*1-2016&gt;27,1,INDEX([1]Pitchers!$BE:$BE,MATCH($A84,[1]Pitchers!$A:$A,0)))))</f>
        <v>5.9468515870385508</v>
      </c>
      <c r="X84" s="97">
        <f>IF($D84&gt;1,W84+(LOOKUP(ROUNDDOWN($M84+RIGHT(X$4,4)*1-2016,0),Age!$A:$A,Age!$C:$C)*(1-($M84+RIGHT(X$4,4)*1-2016-ROUNDDOWN($M84+RIGHT(X$4,4)*1-2016,0)))+LOOKUP(ROUNDUP($M84+RIGHT(X$4,4)*1-2016,0),Age!$A:$A,Age!$C:$C)*(($M84+RIGHT(X$4,4)*1-2016-ROUNDDOWN($M84+RIGHT(X$4,4)*1-2016,0))))*IF($M84+RIGHT(X$4,4)*1-2016&gt;27,1,INDEX([1]Hitters!$BG:$BG,MATCH($A84,[1]Hitters!$A:$A,0))),W84*(1-(1-(LOOKUP(ROUNDDOWN($M84+RIGHT(X$4,4)*1-2016,0),Age!$A:$A,Age!$L:$L)*(1-($M84+RIGHT(X$4,4)*1-2016-ROUNDDOWN($M84+RIGHT(X$4,4)*1-2016,0)))+LOOKUP(ROUNDUP($M84+RIGHT(X$4,4)*1-2016,0),Age!$A:$A,Age!$L:$L)*(($M84+RIGHT(X$4,4)*1-2016-ROUNDDOWN($M84+RIGHT(X$4,4)*1-2016,0)))))*IF($M84+RIGHT(X$4,4)*1-2016&gt;27,1,INDEX([1]Pitchers!$BE:$BE,MATCH($A84,[1]Pitchers!$A:$A,0)))))</f>
        <v>6.4127502410606034</v>
      </c>
      <c r="Y84" s="97">
        <f>IF($D84&gt;1,X84+(LOOKUP(ROUNDDOWN($M84+RIGHT(Y$4,4)*1-2016,0),Age!$A:$A,Age!$C:$C)*(1-($M84+RIGHT(Y$4,4)*1-2016-ROUNDDOWN($M84+RIGHT(Y$4,4)*1-2016,0)))+LOOKUP(ROUNDUP($M84+RIGHT(Y$4,4)*1-2016,0),Age!$A:$A,Age!$C:$C)*(($M84+RIGHT(Y$4,4)*1-2016-ROUNDDOWN($M84+RIGHT(Y$4,4)*1-2016,0))))*IF($M84+RIGHT(Y$4,4)*1-2016&gt;27,1,INDEX([1]Hitters!$BG:$BG,MATCH($A84,[1]Hitters!$A:$A,0))),X84*(1-(1-(LOOKUP(ROUNDDOWN($M84+RIGHT(Y$4,4)*1-2016,0),Age!$A:$A,Age!$L:$L)*(1-($M84+RIGHT(Y$4,4)*1-2016-ROUNDDOWN($M84+RIGHT(Y$4,4)*1-2016,0)))+LOOKUP(ROUNDUP($M84+RIGHT(Y$4,4)*1-2016,0),Age!$A:$A,Age!$L:$L)*(($M84+RIGHT(Y$4,4)*1-2016-ROUNDDOWN($M84+RIGHT(Y$4,4)*1-2016,0)))))*IF($M84+RIGHT(Y$4,4)*1-2016&gt;27,1,INDEX([1]Pitchers!$BE:$BE,MATCH($A84,[1]Pitchers!$A:$A,0)))))</f>
        <v>6.9520224566447943</v>
      </c>
      <c r="Z84" s="97">
        <f>IF($D84&gt;1,Y84+(LOOKUP(ROUNDDOWN($M84+RIGHT(Z$4,4)*1-2016,0),Age!$A:$A,Age!$C:$C)*(1-($M84+RIGHT(Z$4,4)*1-2016-ROUNDDOWN($M84+RIGHT(Z$4,4)*1-2016,0)))+LOOKUP(ROUNDUP($M84+RIGHT(Z$4,4)*1-2016,0),Age!$A:$A,Age!$C:$C)*(($M84+RIGHT(Z$4,4)*1-2016-ROUNDDOWN($M84+RIGHT(Z$4,4)*1-2016,0))))*IF($M84+RIGHT(Z$4,4)*1-2016&gt;27,1,INDEX([1]Hitters!$BG:$BG,MATCH($A84,[1]Hitters!$A:$A,0))),Y84*(1-(1-(LOOKUP(ROUNDDOWN($M84+RIGHT(Z$4,4)*1-2016,0),Age!$A:$A,Age!$L:$L)*(1-($M84+RIGHT(Z$4,4)*1-2016-ROUNDDOWN($M84+RIGHT(Z$4,4)*1-2016,0)))+LOOKUP(ROUNDUP($M84+RIGHT(Z$4,4)*1-2016,0),Age!$A:$A,Age!$L:$L)*(($M84+RIGHT(Z$4,4)*1-2016-ROUNDDOWN($M84+RIGHT(Z$4,4)*1-2016,0)))))*IF($M84+RIGHT(Z$4,4)*1-2016&gt;27,1,INDEX([1]Pitchers!$BE:$BE,MATCH($A84,[1]Pitchers!$A:$A,0)))))</f>
        <v>7.5766182242339752</v>
      </c>
      <c r="AA84" s="96">
        <f>IF($D84=0,0,IF($D84=1,INDEX([1]Pitchers!$FK:$FK,MATCH($A84,[1]Pitchers!$A:$A,0)),MAX(-16,IF($D84=10,-16,IF($D84&lt;2,0,INDEX([1]Hitters!$AZ:$AZ,MATCH($A84,[1]Hitters!$A:$A,0)))))))</f>
        <v>0</v>
      </c>
      <c r="AB84" s="96">
        <f>IF($D84=0,0,IF($D84=1,INDEX([1]Pitchers!$FK:$FK,MATCH($A84,[1]Pitchers!$A:$A,0)),MAX(-16,IF($D84=2,AA84-MIN(0.75,0.25*(RIGHT(AB$4,4)*1-(RIGHT($AD$4,4)*1)+0.25)*(1-MIN(0.75,INDEX([1]Hitters!$CF:$CF,MATCH($A84,[1]Hitters!$A:$A,0)))/0.75*1)+INDEX([1]Hitters!$CF:$CF,MATCH($A84,[1]Hitters!$A:$A,0)))/0.75*1,IF($D84&gt;6,(AA84-MIN(0.75,0.25*(RIGHT(AB$4,4)*1-(RIGHT($AD$4,4)*1)+0.25)*(1-MIN(0.75,INDEX([1]Hitters!$CF:$CF,MATCH($A84,[1]Hitters!$A:$A,0)))/0.75*1)+INDEX([1]Hitters!$CF:$CF,MATCH($A84,[1]Hitters!$A:$A,0)))/0.75*($M84+RIGHT(AB$4,4)*1-RIGHT($AA$4,4)*1+10)*0.05),IF($D84=3,(AA84-MIN(0.75,0.25*(RIGHT(AB$4,4)*1-(RIGHT($AD$4,4)*1)+0.25)*(1-MIN(0.75,INDEX([1]Hitters!$CF:$CF,MATCH($A84,[1]Hitters!$A:$A,0)))/0.75*1)+INDEX([1]Hitters!$CF:$CF,MATCH($A84,[1]Hitters!$A:$A,0)))/0.75*($M84+RIGHT(AB$4,4)*1-RIGHT($AA$4,4)*1-27)*0.1),(AA84-MIN(0.75,0.25*(RIGHT(AB$4,4)*1-(RIGHT($AD$4,4)*1)+0.25)*(1-MIN(0.75,INDEX([1]Hitters!$CF:$CF,MATCH($A84,[1]Hitters!$A:$A,0)))/0.75*1)+INDEX([1]Hitters!$CF:$CF,MATCH($A84,[1]Hitters!$A:$A,0)))/0.75*($M84+RIGHT(AB$4,4)*1-RIGHT($AA$4,4)*1-20)*0.094)))))))</f>
        <v>0</v>
      </c>
      <c r="AC84" s="96">
        <f>IF($D84=0,0,IF($D84=1,INDEX([1]Pitchers!$FK:$FK,MATCH($A84,[1]Pitchers!$A:$A,0)),MAX(-16,IF($D84=2,AB84-MIN(0.75,0.25*(RIGHT(AC$4,4)*1-(RIGHT($AD$4,4)*1)+0.25)*(1-MIN(0.75,INDEX([1]Hitters!$CF:$CF,MATCH($A84,[1]Hitters!$A:$A,0)))/0.75*1)+INDEX([1]Hitters!$CF:$CF,MATCH($A84,[1]Hitters!$A:$A,0)))/0.75*1,IF($D84&gt;6,(AB84-MIN(0.75,0.25*(RIGHT(AC$4,4)*1-(RIGHT($AD$4,4)*1)+0.25)*(1-MIN(0.75,INDEX([1]Hitters!$CF:$CF,MATCH($A84,[1]Hitters!$A:$A,0)))/0.75*1)+INDEX([1]Hitters!$CF:$CF,MATCH($A84,[1]Hitters!$A:$A,0)))/0.75*($M84+RIGHT(AC$4,4)*1-RIGHT($AA$4,4)*1+10)*0.05),IF($D84=3,(AB84-MIN(0.75,0.25*(RIGHT(AC$4,4)*1-(RIGHT($AD$4,4)*1)+0.25)*(1-MIN(0.75,INDEX([1]Hitters!$CF:$CF,MATCH($A84,[1]Hitters!$A:$A,0)))/0.75*1)+INDEX([1]Hitters!$CF:$CF,MATCH($A84,[1]Hitters!$A:$A,0)))/0.75*($M84+RIGHT(AC$4,4)*1-RIGHT($AA$4,4)*1-27)*0.1),(AB84-MIN(0.75,0.25*(RIGHT(AC$4,4)*1-(RIGHT($AD$4,4)*1)+0.25)*(1-MIN(0.75,INDEX([1]Hitters!$CF:$CF,MATCH($A84,[1]Hitters!$A:$A,0)))/0.75*1)+INDEX([1]Hitters!$CF:$CF,MATCH($A84,[1]Hitters!$A:$A,0)))/0.75*($M84+RIGHT(AC$4,4)*1-RIGHT($AA$4,4)*1-20)*0.094)))))))</f>
        <v>0</v>
      </c>
      <c r="AD84" s="96">
        <f>IF($D84=0,0,IF($D84=1,INDEX([1]Pitchers!$FK:$FK,MATCH($A84,[1]Pitchers!$A:$A,0)),MAX(-16,IF($D84=2,AC84-MIN(0.75,0.25*(RIGHT(AD$4,4)*1-(RIGHT($AD$4,4)*1)+0.25)*(1-MIN(0.75,INDEX([1]Hitters!$CF:$CF,MATCH($A84,[1]Hitters!$A:$A,0)))/0.75*1)+INDEX([1]Hitters!$CF:$CF,MATCH($A84,[1]Hitters!$A:$A,0)))/0.75*1,IF($D84&gt;6,(AC84-MIN(0.75,0.25*(RIGHT(AD$4,4)*1-(RIGHT($AD$4,4)*1)+0.25)*(1-MIN(0.75,INDEX([1]Hitters!$CF:$CF,MATCH($A84,[1]Hitters!$A:$A,0)))/0.75*1)+INDEX([1]Hitters!$CF:$CF,MATCH($A84,[1]Hitters!$A:$A,0)))/0.75*($M84+RIGHT(AD$4,4)*1-RIGHT($AA$4,4)*1+10)*0.05),IF($D84=3,(AC84-MIN(0.75,0.25*(RIGHT(AD$4,4)*1-(RIGHT($AD$4,4)*1)+0.25)*(1-MIN(0.75,INDEX([1]Hitters!$CF:$CF,MATCH($A84,[1]Hitters!$A:$A,0)))/0.75*1)+INDEX([1]Hitters!$CF:$CF,MATCH($A84,[1]Hitters!$A:$A,0)))/0.75*($M84+RIGHT(AD$4,4)*1-RIGHT($AA$4,4)*1-27)*0.1),(AC84-MIN(0.75,0.25*(RIGHT(AD$4,4)*1-(RIGHT($AD$4,4)*1)+0.25)*(1-MIN(0.75,INDEX([1]Hitters!$CF:$CF,MATCH($A84,[1]Hitters!$A:$A,0)))/0.75*1)+INDEX([1]Hitters!$CF:$CF,MATCH($A84,[1]Hitters!$A:$A,0)))/0.75*($M84+RIGHT(AD$4,4)*1-RIGHT($AA$4,4)*1-20)*0.094)))))))</f>
        <v>0</v>
      </c>
      <c r="AE84" s="96">
        <f>IF($D84=0,0,IF($D84=1,INDEX([1]Pitchers!$FK:$FK,MATCH($A84,[1]Pitchers!$A:$A,0)),MAX(-16,IF($D84=2,AD84-MIN(0.75,0.25*(RIGHT(AE$4,4)*1-(RIGHT($AD$4,4)*1)+0.25)*(1-MIN(0.75,INDEX([1]Hitters!$CF:$CF,MATCH($A84,[1]Hitters!$A:$A,0)))/0.75*1)+INDEX([1]Hitters!$CF:$CF,MATCH($A84,[1]Hitters!$A:$A,0)))/0.75*1,IF($D84&gt;6,(AD84-MIN(0.75,0.25*(RIGHT(AE$4,4)*1-(RIGHT($AD$4,4)*1)+0.25)*(1-MIN(0.75,INDEX([1]Hitters!$CF:$CF,MATCH($A84,[1]Hitters!$A:$A,0)))/0.75*1)+INDEX([1]Hitters!$CF:$CF,MATCH($A84,[1]Hitters!$A:$A,0)))/0.75*($M84+RIGHT(AE$4,4)*1-RIGHT($AA$4,4)*1+10)*0.05),IF($D84=3,(AD84-MIN(0.75,0.25*(RIGHT(AE$4,4)*1-(RIGHT($AD$4,4)*1)+0.25)*(1-MIN(0.75,INDEX([1]Hitters!$CF:$CF,MATCH($A84,[1]Hitters!$A:$A,0)))/0.75*1)+INDEX([1]Hitters!$CF:$CF,MATCH($A84,[1]Hitters!$A:$A,0)))/0.75*($M84+RIGHT(AE$4,4)*1-RIGHT($AA$4,4)*1-27)*0.1),(AD84-MIN(0.75,0.25*(RIGHT(AE$4,4)*1-(RIGHT($AD$4,4)*1)+0.25)*(1-MIN(0.75,INDEX([1]Hitters!$CF:$CF,MATCH($A84,[1]Hitters!$A:$A,0)))/0.75*1)+INDEX([1]Hitters!$CF:$CF,MATCH($A84,[1]Hitters!$A:$A,0)))/0.75*($M84+RIGHT(AE$4,4)*1-RIGHT($AA$4,4)*1-20)*0.094)))))))</f>
        <v>0</v>
      </c>
      <c r="AF84" s="96">
        <f>IF($D84=0,0,IF($D84=1,INDEX([1]Pitchers!$FK:$FK,MATCH($A84,[1]Pitchers!$A:$A,0)),MAX(-16,IF($D84=2,AE84-MIN(0.75,0.25*(RIGHT(AF$4,4)*1-(RIGHT($AD$4,4)*1)+0.25)*(1-MIN(0.75,INDEX([1]Hitters!$CF:$CF,MATCH($A84,[1]Hitters!$A:$A,0)))/0.75*1)+INDEX([1]Hitters!$CF:$CF,MATCH($A84,[1]Hitters!$A:$A,0)))/0.75*1,IF($D84&gt;6,(AE84-MIN(0.75,0.25*(RIGHT(AF$4,4)*1-(RIGHT($AD$4,4)*1)+0.25)*(1-MIN(0.75,INDEX([1]Hitters!$CF:$CF,MATCH($A84,[1]Hitters!$A:$A,0)))/0.75*1)+INDEX([1]Hitters!$CF:$CF,MATCH($A84,[1]Hitters!$A:$A,0)))/0.75*($M84+RIGHT(AF$4,4)*1-RIGHT($AA$4,4)*1+10)*0.05),IF($D84=3,(AE84-MIN(0.75,0.25*(RIGHT(AF$4,4)*1-(RIGHT($AD$4,4)*1)+0.25)*(1-MIN(0.75,INDEX([1]Hitters!$CF:$CF,MATCH($A84,[1]Hitters!$A:$A,0)))/0.75*1)+INDEX([1]Hitters!$CF:$CF,MATCH($A84,[1]Hitters!$A:$A,0)))/0.75*($M84+RIGHT(AF$4,4)*1-RIGHT($AA$4,4)*1-27)*0.1),(AE84-MIN(0.75,0.25*(RIGHT(AF$4,4)*1-(RIGHT($AD$4,4)*1)+0.25)*(1-MIN(0.75,INDEX([1]Hitters!$CF:$CF,MATCH($A84,[1]Hitters!$A:$A,0)))/0.75*1)+INDEX([1]Hitters!$CF:$CF,MATCH($A84,[1]Hitters!$A:$A,0)))/0.75*($M84+RIGHT(AF$4,4)*1-RIGHT($AA$4,4)*1-20)*0.094)))))))</f>
        <v>0</v>
      </c>
      <c r="AG84" s="96">
        <f>IF($D84=0,0,IF($D84=1,INDEX([1]Pitchers!$FK:$FK,MATCH($A84,[1]Pitchers!$A:$A,0)),MAX(-16,IF($D84=2,AF84-MIN(0.75,0.25*(RIGHT(AG$4,4)*1-(RIGHT($AD$4,4)*1)+0.25)*(1-MIN(0.75,INDEX([1]Hitters!$CF:$CF,MATCH($A84,[1]Hitters!$A:$A,0)))/0.75*1)+INDEX([1]Hitters!$CF:$CF,MATCH($A84,[1]Hitters!$A:$A,0)))/0.75*1,IF($D84&gt;6,(AF84-MIN(0.75,0.25*(RIGHT(AG$4,4)*1-(RIGHT($AD$4,4)*1)+0.25)*(1-MIN(0.75,INDEX([1]Hitters!$CF:$CF,MATCH($A84,[1]Hitters!$A:$A,0)))/0.75*1)+INDEX([1]Hitters!$CF:$CF,MATCH($A84,[1]Hitters!$A:$A,0)))/0.75*($M84+RIGHT(AG$4,4)*1-RIGHT($AA$4,4)*1+10)*0.05),IF($D84=3,(AF84-MIN(0.75,0.25*(RIGHT(AG$4,4)*1-(RIGHT($AD$4,4)*1)+0.25)*(1-MIN(0.75,INDEX([1]Hitters!$CF:$CF,MATCH($A84,[1]Hitters!$A:$A,0)))/0.75*1)+INDEX([1]Hitters!$CF:$CF,MATCH($A84,[1]Hitters!$A:$A,0)))/0.75*($M84+RIGHT(AG$4,4)*1-RIGHT($AA$4,4)*1-27)*0.1),(AF84-MIN(0.75,0.25*(RIGHT(AG$4,4)*1-(RIGHT($AD$4,4)*1)+0.25)*(1-MIN(0.75,INDEX([1]Hitters!$CF:$CF,MATCH($A84,[1]Hitters!$A:$A,0)))/0.75*1)+INDEX([1]Hitters!$CF:$CF,MATCH($A84,[1]Hitters!$A:$A,0)))/0.75*($M84+RIGHT(AG$4,4)*1-RIGHT($AA$4,4)*1-20)*0.094)))))))</f>
        <v>0</v>
      </c>
      <c r="AH84" s="96">
        <f>IF($D84=0,0,IF($D84=1,INDEX([1]Pitchers!$FK:$FK,MATCH($A84,[1]Pitchers!$A:$A,0)),MAX(-16,IF($D84=2,AG84-MIN(0.75,0.25*(RIGHT(AH$4,4)*1-(RIGHT($AD$4,4)*1)+0.25)*(1-MIN(0.75,INDEX([1]Hitters!$CF:$CF,MATCH($A84,[1]Hitters!$A:$A,0)))/0.75*1)+INDEX([1]Hitters!$CF:$CF,MATCH($A84,[1]Hitters!$A:$A,0)))/0.75*1,IF($D84&gt;6,(AG84-MIN(0.75,0.25*(RIGHT(AH$4,4)*1-(RIGHT($AD$4,4)*1)+0.25)*(1-MIN(0.75,INDEX([1]Hitters!$CF:$CF,MATCH($A84,[1]Hitters!$A:$A,0)))/0.75*1)+INDEX([1]Hitters!$CF:$CF,MATCH($A84,[1]Hitters!$A:$A,0)))/0.75*($M84+RIGHT(AH$4,4)*1-RIGHT($AA$4,4)*1+10)*0.05),IF($D84=3,(AG84-MIN(0.75,0.25*(RIGHT(AH$4,4)*1-(RIGHT($AD$4,4)*1)+0.25)*(1-MIN(0.75,INDEX([1]Hitters!$CF:$CF,MATCH($A84,[1]Hitters!$A:$A,0)))/0.75*1)+INDEX([1]Hitters!$CF:$CF,MATCH($A84,[1]Hitters!$A:$A,0)))/0.75*($M84+RIGHT(AH$4,4)*1-RIGHT($AA$4,4)*1-27)*0.1),(AG84-MIN(0.75,0.25*(RIGHT(AH$4,4)*1-(RIGHT($AD$4,4)*1)+0.25)*(1-MIN(0.75,INDEX([1]Hitters!$CF:$CF,MATCH($A84,[1]Hitters!$A:$A,0)))/0.75*1)+INDEX([1]Hitters!$CF:$CF,MATCH($A84,[1]Hitters!$A:$A,0)))/0.75*($M84+RIGHT(AH$4,4)*1-RIGHT($AA$4,4)*1-20)*0.094)))))))</f>
        <v>0</v>
      </c>
      <c r="AI84" s="96">
        <f>IF($D84=0,0,IF($D84=1,INDEX([1]Pitchers!$FK:$FK,MATCH($A84,[1]Pitchers!$A:$A,0)),MAX(-16,IF($D84=2,AH84-MIN(0.75,0.25*(RIGHT(AI$4,4)*1-(RIGHT($AD$4,4)*1)+0.25)*(1-MIN(0.75,INDEX([1]Hitters!$CF:$CF,MATCH($A84,[1]Hitters!$A:$A,0)))/0.75*1)+INDEX([1]Hitters!$CF:$CF,MATCH($A84,[1]Hitters!$A:$A,0)))/0.75*1,IF($D84&gt;6,(AH84-MIN(0.75,0.25*(RIGHT(AI$4,4)*1-(RIGHT($AD$4,4)*1)+0.25)*(1-MIN(0.75,INDEX([1]Hitters!$CF:$CF,MATCH($A84,[1]Hitters!$A:$A,0)))/0.75*1)+INDEX([1]Hitters!$CF:$CF,MATCH($A84,[1]Hitters!$A:$A,0)))/0.75*($M84+RIGHT(AI$4,4)*1-RIGHT($AA$4,4)*1+10)*0.05),IF($D84=3,(AH84-MIN(0.75,0.25*(RIGHT(AI$4,4)*1-(RIGHT($AD$4,4)*1)+0.25)*(1-MIN(0.75,INDEX([1]Hitters!$CF:$CF,MATCH($A84,[1]Hitters!$A:$A,0)))/0.75*1)+INDEX([1]Hitters!$CF:$CF,MATCH($A84,[1]Hitters!$A:$A,0)))/0.75*($M84+RIGHT(AI$4,4)*1-RIGHT($AA$4,4)*1-27)*0.1),(AH84-MIN(0.75,0.25*(RIGHT(AI$4,4)*1-(RIGHT($AD$4,4)*1)+0.25)*(1-MIN(0.75,INDEX([1]Hitters!$CF:$CF,MATCH($A84,[1]Hitters!$A:$A,0)))/0.75*1)+INDEX([1]Hitters!$CF:$CF,MATCH($A84,[1]Hitters!$A:$A,0)))/0.75*($M84+RIGHT(AI$4,4)*1-RIGHT($AA$4,4)*1-20)*0.094)))))))</f>
        <v>0</v>
      </c>
      <c r="AJ84" s="96">
        <f>IF($D84=0,0,IF($D84=1,INDEX([1]Pitchers!$FK:$FK,MATCH($A84,[1]Pitchers!$A:$A,0)),MAX(-16,IF($D84=2,AI84-MIN(0.75,0.25*(RIGHT(AJ$4,4)*1-(RIGHT($AD$4,4)*1)+0.25)*(1-MIN(0.75,INDEX([1]Hitters!$CF:$CF,MATCH($A84,[1]Hitters!$A:$A,0)))/0.75*1)+INDEX([1]Hitters!$CF:$CF,MATCH($A84,[1]Hitters!$A:$A,0)))/0.75*1,IF($D84&gt;6,(AI84-MIN(0.75,0.25*(RIGHT(AJ$4,4)*1-(RIGHT($AD$4,4)*1)+0.25)*(1-MIN(0.75,INDEX([1]Hitters!$CF:$CF,MATCH($A84,[1]Hitters!$A:$A,0)))/0.75*1)+INDEX([1]Hitters!$CF:$CF,MATCH($A84,[1]Hitters!$A:$A,0)))/0.75*($M84+RIGHT(AJ$4,4)*1-RIGHT($AA$4,4)*1+10)*0.05),IF($D84=3,(AI84-MIN(0.75,0.25*(RIGHT(AJ$4,4)*1-(RIGHT($AD$4,4)*1)+0.25)*(1-MIN(0.75,INDEX([1]Hitters!$CF:$CF,MATCH($A84,[1]Hitters!$A:$A,0)))/0.75*1)+INDEX([1]Hitters!$CF:$CF,MATCH($A84,[1]Hitters!$A:$A,0)))/0.75*($M84+RIGHT(AJ$4,4)*1-RIGHT($AA$4,4)*1-27)*0.1),(AI84-MIN(0.75,0.25*(RIGHT(AJ$4,4)*1-(RIGHT($AD$4,4)*1)+0.25)*(1-MIN(0.75,INDEX([1]Hitters!$CF:$CF,MATCH($A84,[1]Hitters!$A:$A,0)))/0.75*1)+INDEX([1]Hitters!$CF:$CF,MATCH($A84,[1]Hitters!$A:$A,0)))/0.75*($M84+RIGHT(AJ$4,4)*1-RIGHT($AA$4,4)*1-20)*0.094)))))))</f>
        <v>0</v>
      </c>
      <c r="AK84" s="96">
        <f>IF($D84=0,0,IF($D84=1,INDEX([1]Pitchers!$FK:$FK,MATCH($A84,[1]Pitchers!$A:$A,0)),MAX(-16,IF($D84=2,AJ84-MIN(0.75,0.25*(RIGHT(AK$4,4)*1-(RIGHT($AD$4,4)*1)+0.25)*(1-MIN(0.75,INDEX([1]Hitters!$CF:$CF,MATCH($A84,[1]Hitters!$A:$A,0)))/0.75*1)+INDEX([1]Hitters!$CF:$CF,MATCH($A84,[1]Hitters!$A:$A,0)))/0.75*1,IF($D84&gt;6,(AJ84-MIN(0.75,0.25*(RIGHT(AK$4,4)*1-(RIGHT($AD$4,4)*1)+0.25)*(1-MIN(0.75,INDEX([1]Hitters!$CF:$CF,MATCH($A84,[1]Hitters!$A:$A,0)))/0.75*1)+INDEX([1]Hitters!$CF:$CF,MATCH($A84,[1]Hitters!$A:$A,0)))/0.75*($M84+RIGHT(AK$4,4)*1-RIGHT($AA$4,4)*1+10)*0.05),IF($D84=3,(AJ84-MIN(0.75,0.25*(RIGHT(AK$4,4)*1-(RIGHT($AD$4,4)*1)+0.25)*(1-MIN(0.75,INDEX([1]Hitters!$CF:$CF,MATCH($A84,[1]Hitters!$A:$A,0)))/0.75*1)+INDEX([1]Hitters!$CF:$CF,MATCH($A84,[1]Hitters!$A:$A,0)))/0.75*($M84+RIGHT(AK$4,4)*1-RIGHT($AA$4,4)*1-27)*0.1),(AJ84-MIN(0.75,0.25*(RIGHT(AK$4,4)*1-(RIGHT($AD$4,4)*1)+0.25)*(1-MIN(0.75,INDEX([1]Hitters!$CF:$CF,MATCH($A84,[1]Hitters!$A:$A,0)))/0.75*1)+INDEX([1]Hitters!$CF:$CF,MATCH($A84,[1]Hitters!$A:$A,0)))/0.75*($M84+RIGHT(AK$4,4)*1-RIGHT($AA$4,4)*1-20)*0.094)))))))</f>
        <v>0</v>
      </c>
      <c r="AL84" s="96">
        <f>IF($D84=0,0,IF($D84=1,INDEX([1]Pitchers!$FK:$FK,MATCH($A84,[1]Pitchers!$A:$A,0)),MAX(-16,IF($D84=2,AK84-MIN(0.75,0.25*(RIGHT(AL$4,4)*1-(RIGHT($AD$4,4)*1)+0.25)*(1-MIN(0.75,INDEX([1]Hitters!$CF:$CF,MATCH($A84,[1]Hitters!$A:$A,0)))/0.75*1)+INDEX([1]Hitters!$CF:$CF,MATCH($A84,[1]Hitters!$A:$A,0)))/0.75*1,IF($D84&gt;6,(AK84-MIN(0.75,0.25*(RIGHT(AL$4,4)*1-(RIGHT($AD$4,4)*1)+0.25)*(1-MIN(0.75,INDEX([1]Hitters!$CF:$CF,MATCH($A84,[1]Hitters!$A:$A,0)))/0.75*1)+INDEX([1]Hitters!$CF:$CF,MATCH($A84,[1]Hitters!$A:$A,0)))/0.75*($M84+RIGHT(AL$4,4)*1-RIGHT($AA$4,4)*1+10)*0.05),IF($D84=3,(AK84-MIN(0.75,0.25*(RIGHT(AL$4,4)*1-(RIGHT($AD$4,4)*1)+0.25)*(1-MIN(0.75,INDEX([1]Hitters!$CF:$CF,MATCH($A84,[1]Hitters!$A:$A,0)))/0.75*1)+INDEX([1]Hitters!$CF:$CF,MATCH($A84,[1]Hitters!$A:$A,0)))/0.75*($M84+RIGHT(AL$4,4)*1-RIGHT($AA$4,4)*1-27)*0.1),(AK84-MIN(0.75,0.25*(RIGHT(AL$4,4)*1-(RIGHT($AD$4,4)*1)+0.25)*(1-MIN(0.75,INDEX([1]Hitters!$CF:$CF,MATCH($A84,[1]Hitters!$A:$A,0)))/0.75*1)+INDEX([1]Hitters!$CF:$CF,MATCH($A84,[1]Hitters!$A:$A,0)))/0.75*($M84+RIGHT(AL$4,4)*1-RIGHT($AA$4,4)*1-20)*0.094)))))))</f>
        <v>0</v>
      </c>
      <c r="AM84" s="98">
        <f>MAX(IF($D84=0,20,IF($D84=1,60,150)),MAX(0,IF($D84&gt;1,INDEX([1]Hitters!$ER:$ER,MATCH($A84,[1]Hitters!$A:$A,0))*(0.4+MAX(0,0.6*MIN(1,(IF(O84="",0,(((4.25+(O84-0.263)*4.2)^(((4.25+(O84-0.263)*4.2)+(4.25-AA84*600/600*4.2/600))^0.285))/((4.25+(O84-0.263)*4.2)^(((4.25+(O84-0.263)*4.2)+(4.25-AA84*600/600*4.2/600))^0.285)+(4.25-AA84*600/600*4.2/600)^(((4.25+(O84-0.263)*4.2)+(4.25-AA84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84,[1]Pitchers!$A:$A,0))))*IF($D84&lt;2,(0.4+0.6*MAX(0,MIN(1,IF($D84=0,((4.25)^(((4.25)+(4.25-(4-O84)*4.25/4*1/9))^0.285)/((4.25)^(((4.25)+(4.25-(4-O84)*4.25/4*1/9))^0.285)+(4.25-(4-O84)*4.25/4*1/9)^(((4.25)+(4.25-(4-O84)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84)))/0.5345*0.0009131+0.0104414*(3.74-MIN(3.74,O84)))*50,(((4.25+(AA84-0.263)*0.32*198*MAX(6,198/33)/198)^(((4.25+(AA84-0.263)*0.32*198*MAX(6,198/33)/198)+(4.25-(4-O84)*4.25/4*MAX(6,198/33)/9))^0.285)/((4.25+(AA84-0.263)*0.32*198*MAX(6,198/33)/198)^(((4.25+(AA84-0.263)*0.32*198*MAX(6,198/33)/198)+(4.25-(4-O84)*4.25/4*MAX(6,198/33)/9))^0.285)+(4.25-(4-O84)*4.25/4*MAX(6,198/33)/9)^(((4.25+(AA84-0.263)*0.32*198*MAX(6,198/33)/198)+(4.25-(4-O84)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84=0,50,198)/0.0065))),1))</f>
        <v>54.821866596307494</v>
      </c>
      <c r="AN84" s="98">
        <f t="shared" si="138"/>
        <v>53.071866596307494</v>
      </c>
      <c r="AO84" s="98">
        <f t="shared" si="139"/>
        <v>29.656048248012677</v>
      </c>
      <c r="AP84" s="98">
        <f t="shared" si="140"/>
        <v>20</v>
      </c>
      <c r="AQ84" s="98">
        <f t="shared" si="141"/>
        <v>20</v>
      </c>
      <c r="AR84" s="98">
        <f t="shared" si="142"/>
        <v>20</v>
      </c>
      <c r="AS84" s="98">
        <f t="shared" si="143"/>
        <v>20</v>
      </c>
      <c r="AT84" s="98">
        <f t="shared" si="144"/>
        <v>20</v>
      </c>
      <c r="AU84" s="98">
        <f t="shared" si="145"/>
        <v>20</v>
      </c>
      <c r="AV84" s="98">
        <f t="shared" si="146"/>
        <v>20</v>
      </c>
      <c r="AW84" s="98">
        <f t="shared" si="147"/>
        <v>20</v>
      </c>
      <c r="AX84" s="98">
        <f t="shared" si="148"/>
        <v>20</v>
      </c>
      <c r="AY84" s="96">
        <f t="shared" si="149"/>
        <v>0.25514365055203381</v>
      </c>
      <c r="AZ84" s="96">
        <f t="shared" si="150"/>
        <v>2</v>
      </c>
      <c r="BA84" s="96">
        <f t="shared" si="151"/>
        <v>0.25514365055203381</v>
      </c>
      <c r="BB84" s="96">
        <f t="shared" si="152"/>
        <v>0.1487282103625549</v>
      </c>
      <c r="BC84" s="96">
        <f t="shared" si="153"/>
        <v>1.650685510060346E-2</v>
      </c>
      <c r="BD84" s="96">
        <f t="shared" si="154"/>
        <v>0</v>
      </c>
      <c r="BE84" s="96">
        <f t="shared" si="155"/>
        <v>0</v>
      </c>
      <c r="BF84" s="96">
        <f t="shared" si="156"/>
        <v>0</v>
      </c>
      <c r="BG84" s="96">
        <f t="shared" si="157"/>
        <v>0</v>
      </c>
      <c r="BH84" s="96">
        <f t="shared" si="158"/>
        <v>0</v>
      </c>
      <c r="BI84" s="96">
        <f t="shared" si="159"/>
        <v>0</v>
      </c>
      <c r="BJ84" s="96">
        <f t="shared" si="160"/>
        <v>0</v>
      </c>
      <c r="BK84" s="96">
        <f t="shared" si="161"/>
        <v>0</v>
      </c>
      <c r="BL84" s="96">
        <f t="shared" si="162"/>
        <v>0</v>
      </c>
      <c r="BM84" s="129">
        <f t="shared" si="199"/>
        <v>2.5</v>
      </c>
      <c r="BN84" s="129" t="str">
        <f t="shared" si="199"/>
        <v/>
      </c>
      <c r="BO84" s="129" t="str">
        <f t="shared" si="199"/>
        <v/>
      </c>
      <c r="BP84" s="129" t="str">
        <f t="shared" si="199"/>
        <v/>
      </c>
      <c r="BQ84" s="129" t="str">
        <f t="shared" si="199"/>
        <v/>
      </c>
      <c r="BR84" s="129" t="str">
        <f t="shared" si="199"/>
        <v/>
      </c>
      <c r="BS84" s="129" t="str">
        <f t="shared" si="199"/>
        <v/>
      </c>
      <c r="BT84" s="129" t="str">
        <f t="shared" si="199"/>
        <v/>
      </c>
      <c r="BU84" s="129" t="str">
        <f t="shared" si="199"/>
        <v/>
      </c>
      <c r="BV84" s="129" t="str">
        <f t="shared" si="199"/>
        <v/>
      </c>
      <c r="BW84" s="129" t="str">
        <f t="shared" si="199"/>
        <v/>
      </c>
      <c r="BX84" s="129" t="str">
        <f t="shared" si="199"/>
        <v/>
      </c>
      <c r="BY84" s="130">
        <f t="shared" si="163"/>
        <v>2.5411492044162705</v>
      </c>
      <c r="BZ84" s="130">
        <f t="shared" si="164"/>
        <v>1.7493169670454611</v>
      </c>
      <c r="CA84" s="130">
        <f t="shared" si="165"/>
        <v>0.64559046198732251</v>
      </c>
      <c r="CB84" s="130">
        <f t="shared" si="166"/>
        <v>0.5</v>
      </c>
      <c r="CC84" s="130">
        <f t="shared" si="167"/>
        <v>0.5</v>
      </c>
      <c r="CD84" s="130">
        <f t="shared" si="168"/>
        <v>0.5</v>
      </c>
      <c r="CE84" s="130">
        <f t="shared" si="169"/>
        <v>0.5</v>
      </c>
      <c r="CF84" s="130">
        <f t="shared" si="170"/>
        <v>0.5</v>
      </c>
      <c r="CG84" s="130">
        <f t="shared" si="171"/>
        <v>0.5</v>
      </c>
      <c r="CH84" s="130">
        <f t="shared" si="172"/>
        <v>0.5</v>
      </c>
      <c r="CI84" s="130">
        <f t="shared" si="173"/>
        <v>0.5</v>
      </c>
      <c r="CJ84" s="130">
        <f t="shared" si="174"/>
        <v>0.5</v>
      </c>
      <c r="CK84" s="131">
        <f t="shared" si="175"/>
        <v>1</v>
      </c>
      <c r="CL84" s="96">
        <f t="shared" si="176"/>
        <v>-0.32594072443552746</v>
      </c>
      <c r="CM84" s="96">
        <f t="shared" si="177"/>
        <v>-0.41380703962500631</v>
      </c>
      <c r="CN84" s="96">
        <f t="shared" si="178"/>
        <v>-0.29783242830420692</v>
      </c>
      <c r="CO84" s="96">
        <f t="shared" si="179"/>
        <v>-0.21198999999999998</v>
      </c>
      <c r="CP84" s="96">
        <f t="shared" si="180"/>
        <v>-0.21198999999999998</v>
      </c>
      <c r="CQ84" s="96">
        <f t="shared" si="181"/>
        <v>-0.21198999999999998</v>
      </c>
      <c r="CR84" s="96">
        <f t="shared" si="182"/>
        <v>-0.21198999999999998</v>
      </c>
      <c r="CS84" s="96">
        <f t="shared" si="183"/>
        <v>-0.21198999999999998</v>
      </c>
      <c r="CT84" s="96">
        <f t="shared" si="184"/>
        <v>-0.21198999999999998</v>
      </c>
      <c r="CU84" s="96">
        <f t="shared" si="185"/>
        <v>-0.21198999999999998</v>
      </c>
      <c r="CV84" s="96">
        <f t="shared" si="186"/>
        <v>-0.21198999999999998</v>
      </c>
      <c r="CW84" s="96">
        <f t="shared" si="187"/>
        <v>-0.21198999999999998</v>
      </c>
      <c r="CX84" s="96">
        <f>MAX(0,(IF(CL84&gt;0,(CL84-ROUNDDOWN(CL84,1))/0.1*LOOKUP(ROUNDUP(CL84+81.1,1),CB!$A:$A,CB!$C:$C)+(1-(CL84-ROUNDDOWN(CL84,1))/0.1)*LOOKUP(ROUNDDOWN(CL84+81.1,1),CB!$A:$A,CB!$C:$C),(CL84-ROUNDDOWN(CL84-0.1,1))/0.1*LOOKUP(ROUNDUP(CL84+81.1,1),CB!$A:$A,CB!$C:$C)+(1-(CL84-ROUNDDOWN(CL84-0.1,1))/0.1)*LOOKUP(ROUNDDOWN(CL84+81.1,1),CB!$A:$A,CB!$C:$C))-LOOKUP(81.1,CB!$A:$A,CB!$C:$C))/(1-(BINOMDIST(97,162,0.5,TRUE)-BINOMDIST(87,162,0.5,TRUE)))*$C$2*($B$1^(LEFT(CX$4,4)*1-LEFT($BA$4,4)*1))*(37.75+CL84))</f>
        <v>0</v>
      </c>
      <c r="CY84" s="96">
        <f>MAX(0,(IF(CM84&gt;0,(CM84-ROUNDDOWN(CM84,1))/0.1*LOOKUP(ROUNDUP(CM84+81.1,1),CB!$A:$A,CB!$C:$C)+(1-(CM84-ROUNDDOWN(CM84,1))/0.1)*LOOKUP(ROUNDDOWN(CM84+81.1,1),CB!$A:$A,CB!$C:$C),(CM84-ROUNDDOWN(CM84-0.1,1))/0.1*LOOKUP(ROUNDUP(CM84+81.1,1),CB!$A:$A,CB!$C:$C)+(1-(CM84-ROUNDDOWN(CM84-0.1,1))/0.1)*LOOKUP(ROUNDDOWN(CM84+81.1,1),CB!$A:$A,CB!$C:$C))-LOOKUP(81.1,CB!$A:$A,CB!$C:$C))/(1-(BINOMDIST(97,162,0.5,TRUE)-BINOMDIST(87,162,0.5,TRUE)))*$C$2*($B$1^(LEFT(CY$4,4)*1-LEFT($BA$4,4)*1))*(37.75+CM84))</f>
        <v>0</v>
      </c>
      <c r="CZ84" s="96">
        <f>MAX(0,(IF(CN84&gt;0,(CN84-ROUNDDOWN(CN84,1))/0.1*LOOKUP(ROUNDUP(CN84+81.1,1),CB!$A:$A,CB!$C:$C)+(1-(CN84-ROUNDDOWN(CN84,1))/0.1)*LOOKUP(ROUNDDOWN(CN84+81.1,1),CB!$A:$A,CB!$C:$C),(CN84-ROUNDDOWN(CN84-0.1,1))/0.1*LOOKUP(ROUNDUP(CN84+81.1,1),CB!$A:$A,CB!$C:$C)+(1-(CN84-ROUNDDOWN(CN84-0.1,1))/0.1)*LOOKUP(ROUNDDOWN(CN84+81.1,1),CB!$A:$A,CB!$C:$C))-LOOKUP(81.1,CB!$A:$A,CB!$C:$C))/(1-(BINOMDIST(97,162,0.5,TRUE)-BINOMDIST(87,162,0.5,TRUE)))*$C$2*($B$1^(LEFT(CZ$4,4)*1-LEFT($BA$4,4)*1))*(37.75+CN84))</f>
        <v>0</v>
      </c>
      <c r="DA84" s="96">
        <f>MAX(0,(IF(CO84&gt;0,(CO84-ROUNDDOWN(CO84,1))/0.1*LOOKUP(ROUNDUP(CO84+81.1,1),CB!$A:$A,CB!$C:$C)+(1-(CO84-ROUNDDOWN(CO84,1))/0.1)*LOOKUP(ROUNDDOWN(CO84+81.1,1),CB!$A:$A,CB!$C:$C),(CO84-ROUNDDOWN(CO84-0.1,1))/0.1*LOOKUP(ROUNDUP(CO84+81.1,1),CB!$A:$A,CB!$C:$C)+(1-(CO84-ROUNDDOWN(CO84-0.1,1))/0.1)*LOOKUP(ROUNDDOWN(CO84+81.1,1),CB!$A:$A,CB!$C:$C))-LOOKUP(81.1,CB!$A:$A,CB!$C:$C))/(1-(BINOMDIST(97,162,0.5,TRUE)-BINOMDIST(87,162,0.5,TRUE)))*$C$2*($B$1^(LEFT(DA$4,4)*1-LEFT($BA$4,4)*1))*(37.75+CO84))</f>
        <v>0</v>
      </c>
      <c r="DB84" s="96">
        <f>MAX(0,(IF(CP84&gt;0,(CP84-ROUNDDOWN(CP84,1))/0.1*LOOKUP(ROUNDUP(CP84+81.1,1),CB!$A:$A,CB!$C:$C)+(1-(CP84-ROUNDDOWN(CP84,1))/0.1)*LOOKUP(ROUNDDOWN(CP84+81.1,1),CB!$A:$A,CB!$C:$C),(CP84-ROUNDDOWN(CP84-0.1,1))/0.1*LOOKUP(ROUNDUP(CP84+81.1,1),CB!$A:$A,CB!$C:$C)+(1-(CP84-ROUNDDOWN(CP84-0.1,1))/0.1)*LOOKUP(ROUNDDOWN(CP84+81.1,1),CB!$A:$A,CB!$C:$C))-LOOKUP(81.1,CB!$A:$A,CB!$C:$C))/(1-(BINOMDIST(97,162,0.5,TRUE)-BINOMDIST(87,162,0.5,TRUE)))*$C$2*($B$1^(LEFT(DB$4,4)*1-LEFT($BA$4,4)*1))*(37.75+CP84))</f>
        <v>0</v>
      </c>
      <c r="DC84" s="96">
        <f>MAX(0,(IF(CQ84&gt;0,(CQ84-ROUNDDOWN(CQ84,1))/0.1*LOOKUP(ROUNDUP(CQ84+81.1,1),CB!$A:$A,CB!$C:$C)+(1-(CQ84-ROUNDDOWN(CQ84,1))/0.1)*LOOKUP(ROUNDDOWN(CQ84+81.1,1),CB!$A:$A,CB!$C:$C),(CQ84-ROUNDDOWN(CQ84-0.1,1))/0.1*LOOKUP(ROUNDUP(CQ84+81.1,1),CB!$A:$A,CB!$C:$C)+(1-(CQ84-ROUNDDOWN(CQ84-0.1,1))/0.1)*LOOKUP(ROUNDDOWN(CQ84+81.1,1),CB!$A:$A,CB!$C:$C))-LOOKUP(81.1,CB!$A:$A,CB!$C:$C))/(1-(BINOMDIST(97,162,0.5,TRUE)-BINOMDIST(87,162,0.5,TRUE)))*$C$2*($B$1^(LEFT(DC$4,4)*1-LEFT($BA$4,4)*1))*(37.75+CQ84))</f>
        <v>0</v>
      </c>
      <c r="DD84" s="96">
        <f>MAX(0,(IF(CR84&gt;0,(CR84-ROUNDDOWN(CR84,1))/0.1*LOOKUP(ROUNDUP(CR84+81.1,1),CB!$A:$A,CB!$C:$C)+(1-(CR84-ROUNDDOWN(CR84,1))/0.1)*LOOKUP(ROUNDDOWN(CR84+81.1,1),CB!$A:$A,CB!$C:$C),(CR84-ROUNDDOWN(CR84-0.1,1))/0.1*LOOKUP(ROUNDUP(CR84+81.1,1),CB!$A:$A,CB!$C:$C)+(1-(CR84-ROUNDDOWN(CR84-0.1,1))/0.1)*LOOKUP(ROUNDDOWN(CR84+81.1,1),CB!$A:$A,CB!$C:$C))-LOOKUP(81.1,CB!$A:$A,CB!$C:$C))/(1-(BINOMDIST(97,162,0.5,TRUE)-BINOMDIST(87,162,0.5,TRUE)))*$C$2*($B$1^(LEFT(DD$4,4)*1-LEFT($BA$4,4)*1))*(37.75+CR84))</f>
        <v>0</v>
      </c>
      <c r="DE84" s="96">
        <f>MAX(0,(IF(CS84&gt;0,(CS84-ROUNDDOWN(CS84,1))/0.1*LOOKUP(ROUNDUP(CS84+81.1,1),CB!$A:$A,CB!$C:$C)+(1-(CS84-ROUNDDOWN(CS84,1))/0.1)*LOOKUP(ROUNDDOWN(CS84+81.1,1),CB!$A:$A,CB!$C:$C),(CS84-ROUNDDOWN(CS84-0.1,1))/0.1*LOOKUP(ROUNDUP(CS84+81.1,1),CB!$A:$A,CB!$C:$C)+(1-(CS84-ROUNDDOWN(CS84-0.1,1))/0.1)*LOOKUP(ROUNDDOWN(CS84+81.1,1),CB!$A:$A,CB!$C:$C))-LOOKUP(81.1,CB!$A:$A,CB!$C:$C))/(1-(BINOMDIST(97,162,0.5,TRUE)-BINOMDIST(87,162,0.5,TRUE)))*$C$2*($B$1^(LEFT(DE$4,4)*1-LEFT($BA$4,4)*1))*(37.75+CS84))</f>
        <v>0</v>
      </c>
      <c r="DF84" s="96">
        <f>MAX(0,(IF(CT84&gt;0,(CT84-ROUNDDOWN(CT84,1))/0.1*LOOKUP(ROUNDUP(CT84+81.1,1),CB!$A:$A,CB!$C:$C)+(1-(CT84-ROUNDDOWN(CT84,1))/0.1)*LOOKUP(ROUNDDOWN(CT84+81.1,1),CB!$A:$A,CB!$C:$C),(CT84-ROUNDDOWN(CT84-0.1,1))/0.1*LOOKUP(ROUNDUP(CT84+81.1,1),CB!$A:$A,CB!$C:$C)+(1-(CT84-ROUNDDOWN(CT84-0.1,1))/0.1)*LOOKUP(ROUNDDOWN(CT84+81.1,1),CB!$A:$A,CB!$C:$C))-LOOKUP(81.1,CB!$A:$A,CB!$C:$C))/(1-(BINOMDIST(97,162,0.5,TRUE)-BINOMDIST(87,162,0.5,TRUE)))*$C$2*($B$1^(LEFT(DF$4,4)*1-LEFT($BA$4,4)*1))*(37.75+CT84))</f>
        <v>0</v>
      </c>
      <c r="DG84" s="96">
        <f>MAX(0,(IF(CU84&gt;0,(CU84-ROUNDDOWN(CU84,1))/0.1*LOOKUP(ROUNDUP(CU84+81.1,1),CB!$A:$A,CB!$C:$C)+(1-(CU84-ROUNDDOWN(CU84,1))/0.1)*LOOKUP(ROUNDDOWN(CU84+81.1,1),CB!$A:$A,CB!$C:$C),(CU84-ROUNDDOWN(CU84-0.1,1))/0.1*LOOKUP(ROUNDUP(CU84+81.1,1),CB!$A:$A,CB!$C:$C)+(1-(CU84-ROUNDDOWN(CU84-0.1,1))/0.1)*LOOKUP(ROUNDDOWN(CU84+81.1,1),CB!$A:$A,CB!$C:$C))-LOOKUP(81.1,CB!$A:$A,CB!$C:$C))/(1-(BINOMDIST(97,162,0.5,TRUE)-BINOMDIST(87,162,0.5,TRUE)))*$C$2*($B$1^(LEFT(DG$4,4)*1-LEFT($BA$4,4)*1))*(37.75+CU84))</f>
        <v>0</v>
      </c>
      <c r="DH84" s="96">
        <f>MAX(0,(IF(CV84&gt;0,(CV84-ROUNDDOWN(CV84,1))/0.1*LOOKUP(ROUNDUP(CV84+81.1,1),CB!$A:$A,CB!$C:$C)+(1-(CV84-ROUNDDOWN(CV84,1))/0.1)*LOOKUP(ROUNDDOWN(CV84+81.1,1),CB!$A:$A,CB!$C:$C),(CV84-ROUNDDOWN(CV84-0.1,1))/0.1*LOOKUP(ROUNDUP(CV84+81.1,1),CB!$A:$A,CB!$C:$C)+(1-(CV84-ROUNDDOWN(CV84-0.1,1))/0.1)*LOOKUP(ROUNDDOWN(CV84+81.1,1),CB!$A:$A,CB!$C:$C))-LOOKUP(81.1,CB!$A:$A,CB!$C:$C))/(1-(BINOMDIST(97,162,0.5,TRUE)-BINOMDIST(87,162,0.5,TRUE)))*$C$2*($B$1^(LEFT(DH$4,4)*1-LEFT($BA$4,4)*1))*(37.75+CV84))</f>
        <v>0</v>
      </c>
      <c r="DI84" s="96">
        <f>MAX(0,(IF(CW84&gt;0,(CW84-ROUNDDOWN(CW84,1))/0.1*LOOKUP(ROUNDUP(CW84+81.1,1),CB!$A:$A,CB!$C:$C)+(1-(CW84-ROUNDDOWN(CW84,1))/0.1)*LOOKUP(ROUNDDOWN(CW84+81.1,1),CB!$A:$A,CB!$C:$C),(CW84-ROUNDDOWN(CW84-0.1,1))/0.1*LOOKUP(ROUNDUP(CW84+81.1,1),CB!$A:$A,CB!$C:$C)+(1-(CW84-ROUNDDOWN(CW84-0.1,1))/0.1)*LOOKUP(ROUNDDOWN(CW84+81.1,1),CB!$A:$A,CB!$C:$C))-LOOKUP(81.1,CB!$A:$A,CB!$C:$C))/(1-(BINOMDIST(97,162,0.5,TRUE)-BINOMDIST(87,162,0.5,TRUE)))*$C$2*($B$1^(LEFT(DI$4,4)*1-LEFT($BA$4,4)*1))*(37.75+CW84))</f>
        <v>0</v>
      </c>
      <c r="DJ84" s="90">
        <f t="shared" si="188"/>
        <v>0</v>
      </c>
      <c r="DK84" s="132"/>
      <c r="DL84" s="132">
        <f t="shared" si="189"/>
        <v>2.5411492044162705</v>
      </c>
      <c r="DM84" s="132">
        <f t="shared" si="190"/>
        <v>4.3738169332902377</v>
      </c>
      <c r="DN84" s="132">
        <f t="shared" si="191"/>
        <v>5.3313576814088535</v>
      </c>
      <c r="DO84" s="132">
        <f t="shared" si="192"/>
        <v>6.2037203457591872</v>
      </c>
      <c r="DP84" s="132">
        <f t="shared" si="193"/>
        <v>7.0957413251536972</v>
      </c>
      <c r="DQ84" s="132">
        <f t="shared" si="194"/>
        <v>8.0066605739420602</v>
      </c>
      <c r="DR84" s="132">
        <f t="shared" si="195"/>
        <v>8.9355959985068178</v>
      </c>
      <c r="DS84" s="132">
        <f t="shared" si="196"/>
        <v>9.881567302131586</v>
      </c>
      <c r="DT84" s="132">
        <f t="shared" si="197"/>
        <v>10.843520828644412</v>
      </c>
      <c r="DU84" s="132">
        <f t="shared" si="198"/>
        <v>11.820354276613863</v>
      </c>
      <c r="DV84" s="132"/>
      <c r="DW84" s="132"/>
      <c r="DX84" s="132"/>
      <c r="DY84" s="132"/>
      <c r="DZ84" s="132"/>
      <c r="EA84" s="132"/>
      <c r="EB84" s="132"/>
      <c r="EC84" s="132"/>
      <c r="ED84" s="132"/>
      <c r="EE84" s="132"/>
      <c r="ER84" s="132"/>
      <c r="ES84" s="132"/>
      <c r="ET84" s="132"/>
      <c r="EU84" s="132"/>
      <c r="EV84" s="132"/>
      <c r="EW84" s="132"/>
      <c r="EX84" s="132"/>
      <c r="EY84" s="132"/>
      <c r="EZ84" s="132"/>
      <c r="FA84" s="132"/>
      <c r="FB84" s="132"/>
      <c r="FC84" s="132"/>
    </row>
    <row r="85" spans="1:159" ht="12.75" customHeight="1" x14ac:dyDescent="0.2">
      <c r="A85">
        <v>458006</v>
      </c>
      <c r="B85" s="99" t="str">
        <f>INDEX([1]Bios!$O:$O,MATCH(A85,[1]Bios!$C:$C,0))</f>
        <v>Albers, Matt</v>
      </c>
      <c r="C85" s="92" t="s">
        <v>656</v>
      </c>
      <c r="D85" s="94">
        <f>LOOKUP(IF(INDEX([1]Bios!$M:$M,MATCH(A85,[1]Bios!$C:$C,0))="P",INDEX([1]Pitchers!$Q:$Q,MATCH(A85,[1]Pitchers!$A:$A,0)),INDEX([1]Hitters!$AV:$AV,MATCH(A85,[1]Hitters!$A:$A,0))),Positions!A:A,Positions!B:B)</f>
        <v>0</v>
      </c>
      <c r="E85" s="137">
        <v>1</v>
      </c>
      <c r="F85" s="138">
        <f t="shared" si="135"/>
        <v>1.7725951490959071</v>
      </c>
      <c r="G85" s="138">
        <v>2.25</v>
      </c>
      <c r="H85" s="94"/>
      <c r="I85" s="93">
        <f>6</f>
        <v>6</v>
      </c>
      <c r="J85" s="93">
        <f>6</f>
        <v>6</v>
      </c>
      <c r="K85" s="94">
        <f>MIN(IF(D85&gt;1,INDEX([1]Hitters!$DA:$DA,MATCH(A85,[1]Hitters!$A:$A,0)),INDEX([1]Pitchers!$DA:$DA,MATCH(A85,[1]Pitchers!$A:$A,0))),J85)</f>
        <v>6</v>
      </c>
      <c r="L85" s="94">
        <f t="shared" si="136"/>
        <v>4</v>
      </c>
      <c r="M85" s="95">
        <f>IF(D85&gt;1,INDEX([1]Hitters!$CV:$CV,MATCH($A85,[1]Hitters!$A:$A,0)),INDEX([1]Pitchers!$CP:$CP,MATCH($A85,[1]Pitchers!$A:$A,0)))</f>
        <v>33.458333333333336</v>
      </c>
      <c r="N85" s="90">
        <f t="shared" si="137"/>
        <v>-0.4774048509040929</v>
      </c>
      <c r="O85" s="97">
        <f>IF($D85&gt;1,INDEX([1]Hitters!$AF:$AF,MATCH($A85,[1]Hitters!$A:$A,0)),INDEX([1]Pitchers!$AJ:$AJ,MATCH($A85,[1]Pitchers!$A:$A,0))*IF(OR(AND($D85=0,INDEX([1]Pitchers!$Q:$Q,MATCH($A85,[1]Pitchers!$A:$A,0))="R"),AND($D85=1,INDEX([1]Pitchers!$Q:$Q,MATCH($A85,[1]Pitchers!$A:$A,0))="S")),1,IF($D85=0,0.83+(1-INDEX([1]Pitchers!$BE:$BE,MATCH($A85,[1]Pitchers!$A:$A,0)))/8,1/(0.83+(1-INDEX([1]Pitchers!$BE:$BE,MATCH($A85,[1]Pitchers!$A:$A,0)))/8))))</f>
        <v>4.0361048153391925</v>
      </c>
      <c r="P85" s="97">
        <f>IF($D85&gt;1,O85+(LOOKUP(ROUNDDOWN($M85+RIGHT(P$4,4)*1-2016,0),Age!$A:$A,Age!$C:$C)*(1-($M85+RIGHT(P$4,4)*1-2016-ROUNDDOWN($M85+RIGHT(P$4,4)*1-2016,0)))+LOOKUP(ROUNDUP($M85+RIGHT(P$4,4)*1-2016,0),Age!$A:$A,Age!$C:$C)*(($M85+RIGHT(P$4,4)*1-2016-ROUNDDOWN($M85+RIGHT(P$4,4)*1-2016,0))))*IF($M85+RIGHT(P$4,4)*1-2016&gt;27,1,INDEX([1]Hitters!$BG:$BG,MATCH($A85,[1]Hitters!$A:$A,0))),O85*(1-(1-(LOOKUP(ROUNDDOWN($M85+RIGHT(P$4,4)*1-2016,0),Age!$A:$A,Age!$L:$L)*(1-($M85+RIGHT(P$4,4)*1-2016-ROUNDDOWN($M85+RIGHT(P$4,4)*1-2016,0)))+LOOKUP(ROUNDUP($M85+RIGHT(P$4,4)*1-2016,0),Age!$A:$A,Age!$L:$L)*(($M85+RIGHT(P$4,4)*1-2016-ROUNDDOWN($M85+RIGHT(P$4,4)*1-2016,0)))))*IF($M85+RIGHT(P$4,4)*1-2016&gt;27,1,INDEX([1]Pitchers!$BE:$BE,MATCH($A85,[1]Pitchers!$A:$A,0)))))</f>
        <v>4.209194852055357</v>
      </c>
      <c r="Q85" s="97">
        <f>IF($D85&gt;1,P85+(LOOKUP(ROUNDDOWN($M85+RIGHT(Q$4,4)*1-2016,0),Age!$A:$A,Age!$C:$C)*(1-($M85+RIGHT(Q$4,4)*1-2016-ROUNDDOWN($M85+RIGHT(Q$4,4)*1-2016,0)))+LOOKUP(ROUNDUP($M85+RIGHT(Q$4,4)*1-2016,0),Age!$A:$A,Age!$C:$C)*(($M85+RIGHT(Q$4,4)*1-2016-ROUNDDOWN($M85+RIGHT(Q$4,4)*1-2016,0))))*IF($M85+RIGHT(Q$4,4)*1-2016&gt;27,1,INDEX([1]Hitters!$BG:$BG,MATCH($A85,[1]Hitters!$A:$A,0))),P85*(1-(1-(LOOKUP(ROUNDDOWN($M85+RIGHT(Q$4,4)*1-2016,0),Age!$A:$A,Age!$L:$L)*(1-($M85+RIGHT(Q$4,4)*1-2016-ROUNDDOWN($M85+RIGHT(Q$4,4)*1-2016,0)))+LOOKUP(ROUNDUP($M85+RIGHT(Q$4,4)*1-2016,0),Age!$A:$A,Age!$L:$L)*(($M85+RIGHT(Q$4,4)*1-2016-ROUNDDOWN($M85+RIGHT(Q$4,4)*1-2016,0)))))*IF($M85+RIGHT(Q$4,4)*1-2016&gt;27,1,INDEX([1]Pitchers!$BE:$BE,MATCH($A85,[1]Pitchers!$A:$A,0)))))</f>
        <v>4.4139107975162615</v>
      </c>
      <c r="R85" s="97">
        <f>IF($D85&gt;1,Q85+(LOOKUP(ROUNDDOWN($M85+RIGHT(R$4,4)*1-2016,0),Age!$A:$A,Age!$C:$C)*(1-($M85+RIGHT(R$4,4)*1-2016-ROUNDDOWN($M85+RIGHT(R$4,4)*1-2016,0)))+LOOKUP(ROUNDUP($M85+RIGHT(R$4,4)*1-2016,0),Age!$A:$A,Age!$C:$C)*(($M85+RIGHT(R$4,4)*1-2016-ROUNDDOWN($M85+RIGHT(R$4,4)*1-2016,0))))*IF($M85+RIGHT(R$4,4)*1-2016&gt;27,1,INDEX([1]Hitters!$BG:$BG,MATCH($A85,[1]Hitters!$A:$A,0))),Q85*(1-(1-(LOOKUP(ROUNDDOWN($M85+RIGHT(R$4,4)*1-2016,0),Age!$A:$A,Age!$L:$L)*(1-($M85+RIGHT(R$4,4)*1-2016-ROUNDDOWN($M85+RIGHT(R$4,4)*1-2016,0)))+LOOKUP(ROUNDUP($M85+RIGHT(R$4,4)*1-2016,0),Age!$A:$A,Age!$L:$L)*(($M85+RIGHT(R$4,4)*1-2016-ROUNDDOWN($M85+RIGHT(R$4,4)*1-2016,0)))))*IF($M85+RIGHT(R$4,4)*1-2016&gt;27,1,INDEX([1]Pitchers!$BE:$BE,MATCH($A85,[1]Pitchers!$A:$A,0)))))</f>
        <v>4.6539631753686868</v>
      </c>
      <c r="S85" s="97">
        <f>IF($D85&gt;1,R85+(LOOKUP(ROUNDDOWN($M85+RIGHT(S$4,4)*1-2016,0),Age!$A:$A,Age!$C:$C)*(1-($M85+RIGHT(S$4,4)*1-2016-ROUNDDOWN($M85+RIGHT(S$4,4)*1-2016,0)))+LOOKUP(ROUNDUP($M85+RIGHT(S$4,4)*1-2016,0),Age!$A:$A,Age!$C:$C)*(($M85+RIGHT(S$4,4)*1-2016-ROUNDDOWN($M85+RIGHT(S$4,4)*1-2016,0))))*IF($M85+RIGHT(S$4,4)*1-2016&gt;27,1,INDEX([1]Hitters!$BG:$BG,MATCH($A85,[1]Hitters!$A:$A,0))),R85*(1-(1-(LOOKUP(ROUNDDOWN($M85+RIGHT(S$4,4)*1-2016,0),Age!$A:$A,Age!$L:$L)*(1-($M85+RIGHT(S$4,4)*1-2016-ROUNDDOWN($M85+RIGHT(S$4,4)*1-2016,0)))+LOOKUP(ROUNDUP($M85+RIGHT(S$4,4)*1-2016,0),Age!$A:$A,Age!$L:$L)*(($M85+RIGHT(S$4,4)*1-2016-ROUNDDOWN($M85+RIGHT(S$4,4)*1-2016,0)))))*IF($M85+RIGHT(S$4,4)*1-2016&gt;27,1,INDEX([1]Pitchers!$BE:$BE,MATCH($A85,[1]Pitchers!$A:$A,0)))))</f>
        <v>4.9338311900708103</v>
      </c>
      <c r="T85" s="97">
        <f>IF($D85&gt;1,S85+(LOOKUP(ROUNDDOWN($M85+RIGHT(T$4,4)*1-2016,0),Age!$A:$A,Age!$C:$C)*(1-($M85+RIGHT(T$4,4)*1-2016-ROUNDDOWN($M85+RIGHT(T$4,4)*1-2016,0)))+LOOKUP(ROUNDUP($M85+RIGHT(T$4,4)*1-2016,0),Age!$A:$A,Age!$C:$C)*(($M85+RIGHT(T$4,4)*1-2016-ROUNDDOWN($M85+RIGHT(T$4,4)*1-2016,0))))*IF($M85+RIGHT(T$4,4)*1-2016&gt;27,1,INDEX([1]Hitters!$BG:$BG,MATCH($A85,[1]Hitters!$A:$A,0))),S85*(1-(1-(LOOKUP(ROUNDDOWN($M85+RIGHT(T$4,4)*1-2016,0),Age!$A:$A,Age!$L:$L)*(1-($M85+RIGHT(T$4,4)*1-2016-ROUNDDOWN($M85+RIGHT(T$4,4)*1-2016,0)))+LOOKUP(ROUNDUP($M85+RIGHT(T$4,4)*1-2016,0),Age!$A:$A,Age!$L:$L)*(($M85+RIGHT(T$4,4)*1-2016-ROUNDDOWN($M85+RIGHT(T$4,4)*1-2016,0)))))*IF($M85+RIGHT(T$4,4)*1-2016&gt;27,1,INDEX([1]Pitchers!$BE:$BE,MATCH($A85,[1]Pitchers!$A:$A,0)))))</f>
        <v>5.2588987137916261</v>
      </c>
      <c r="U85" s="97">
        <f>IF($D85&gt;1,T85+(LOOKUP(ROUNDDOWN($M85+RIGHT(U$4,4)*1-2016,0),Age!$A:$A,Age!$C:$C)*(1-($M85+RIGHT(U$4,4)*1-2016-ROUNDDOWN($M85+RIGHT(U$4,4)*1-2016,0)))+LOOKUP(ROUNDUP($M85+RIGHT(U$4,4)*1-2016,0),Age!$A:$A,Age!$C:$C)*(($M85+RIGHT(U$4,4)*1-2016-ROUNDDOWN($M85+RIGHT(U$4,4)*1-2016,0))))*IF($M85+RIGHT(U$4,4)*1-2016&gt;27,1,INDEX([1]Hitters!$BG:$BG,MATCH($A85,[1]Hitters!$A:$A,0))),T85*(1-(1-(LOOKUP(ROUNDDOWN($M85+RIGHT(U$4,4)*1-2016,0),Age!$A:$A,Age!$L:$L)*(1-($M85+RIGHT(U$4,4)*1-2016-ROUNDDOWN($M85+RIGHT(U$4,4)*1-2016,0)))+LOOKUP(ROUNDUP($M85+RIGHT(U$4,4)*1-2016,0),Age!$A:$A,Age!$L:$L)*(($M85+RIGHT(U$4,4)*1-2016-ROUNDDOWN($M85+RIGHT(U$4,4)*1-2016,0)))))*IF($M85+RIGHT(U$4,4)*1-2016&gt;27,1,INDEX([1]Pitchers!$BE:$BE,MATCH($A85,[1]Pitchers!$A:$A,0)))))</f>
        <v>5.6356221143618912</v>
      </c>
      <c r="V85" s="97">
        <f>IF($D85&gt;1,U85+(LOOKUP(ROUNDDOWN($M85+RIGHT(V$4,4)*1-2016,0),Age!$A:$A,Age!$C:$C)*(1-($M85+RIGHT(V$4,4)*1-2016-ROUNDDOWN($M85+RIGHT(V$4,4)*1-2016,0)))+LOOKUP(ROUNDUP($M85+RIGHT(V$4,4)*1-2016,0),Age!$A:$A,Age!$C:$C)*(($M85+RIGHT(V$4,4)*1-2016-ROUNDDOWN($M85+RIGHT(V$4,4)*1-2016,0))))*IF($M85+RIGHT(V$4,4)*1-2016&gt;27,1,INDEX([1]Hitters!$BG:$BG,MATCH($A85,[1]Hitters!$A:$A,0))),U85*(1-(1-(LOOKUP(ROUNDDOWN($M85+RIGHT(V$4,4)*1-2016,0),Age!$A:$A,Age!$L:$L)*(1-($M85+RIGHT(V$4,4)*1-2016-ROUNDDOWN($M85+RIGHT(V$4,4)*1-2016,0)))+LOOKUP(ROUNDUP($M85+RIGHT(V$4,4)*1-2016,0),Age!$A:$A,Age!$L:$L)*(($M85+RIGHT(V$4,4)*1-2016-ROUNDDOWN($M85+RIGHT(V$4,4)*1-2016,0)))))*IF($M85+RIGHT(V$4,4)*1-2016&gt;27,1,INDEX([1]Pitchers!$BE:$BE,MATCH($A85,[1]Pitchers!$A:$A,0)))))</f>
        <v>6.0717370798576731</v>
      </c>
      <c r="W85" s="97">
        <f>IF($D85&gt;1,V85+(LOOKUP(ROUNDDOWN($M85+RIGHT(W$4,4)*1-2016,0),Age!$A:$A,Age!$C:$C)*(1-($M85+RIGHT(W$4,4)*1-2016-ROUNDDOWN($M85+RIGHT(W$4,4)*1-2016,0)))+LOOKUP(ROUNDUP($M85+RIGHT(W$4,4)*1-2016,0),Age!$A:$A,Age!$C:$C)*(($M85+RIGHT(W$4,4)*1-2016-ROUNDDOWN($M85+RIGHT(W$4,4)*1-2016,0))))*IF($M85+RIGHT(W$4,4)*1-2016&gt;27,1,INDEX([1]Hitters!$BG:$BG,MATCH($A85,[1]Hitters!$A:$A,0))),V85*(1-(1-(LOOKUP(ROUNDDOWN($M85+RIGHT(W$4,4)*1-2016,0),Age!$A:$A,Age!$L:$L)*(1-($M85+RIGHT(W$4,4)*1-2016-ROUNDDOWN($M85+RIGHT(W$4,4)*1-2016,0)))+LOOKUP(ROUNDUP($M85+RIGHT(W$4,4)*1-2016,0),Age!$A:$A,Age!$L:$L)*(($M85+RIGHT(W$4,4)*1-2016-ROUNDDOWN($M85+RIGHT(W$4,4)*1-2016,0)))))*IF($M85+RIGHT(W$4,4)*1-2016&gt;27,1,INDEX([1]Pitchers!$BE:$BE,MATCH($A85,[1]Pitchers!$A:$A,0)))))</f>
        <v>6.5765134718820963</v>
      </c>
      <c r="X85" s="97">
        <f>IF($D85&gt;1,W85+(LOOKUP(ROUNDDOWN($M85+RIGHT(X$4,4)*1-2016,0),Age!$A:$A,Age!$C:$C)*(1-($M85+RIGHT(X$4,4)*1-2016-ROUNDDOWN($M85+RIGHT(X$4,4)*1-2016,0)))+LOOKUP(ROUNDUP($M85+RIGHT(X$4,4)*1-2016,0),Age!$A:$A,Age!$C:$C)*(($M85+RIGHT(X$4,4)*1-2016-ROUNDDOWN($M85+RIGHT(X$4,4)*1-2016,0))))*IF($M85+RIGHT(X$4,4)*1-2016&gt;27,1,INDEX([1]Hitters!$BG:$BG,MATCH($A85,[1]Hitters!$A:$A,0))),W85*(1-(1-(LOOKUP(ROUNDDOWN($M85+RIGHT(X$4,4)*1-2016,0),Age!$A:$A,Age!$L:$L)*(1-($M85+RIGHT(X$4,4)*1-2016-ROUNDDOWN($M85+RIGHT(X$4,4)*1-2016,0)))+LOOKUP(ROUNDUP($M85+RIGHT(X$4,4)*1-2016,0),Age!$A:$A,Age!$L:$L)*(($M85+RIGHT(X$4,4)*1-2016-ROUNDDOWN($M85+RIGHT(X$4,4)*1-2016,0)))))*IF($M85+RIGHT(X$4,4)*1-2016&gt;27,1,INDEX([1]Pitchers!$BE:$BE,MATCH($A85,[1]Pitchers!$A:$A,0)))))</f>
        <v>7.1610696120442903</v>
      </c>
      <c r="Y85" s="97">
        <f>IF($D85&gt;1,X85+(LOOKUP(ROUNDDOWN($M85+RIGHT(Y$4,4)*1-2016,0),Age!$A:$A,Age!$C:$C)*(1-($M85+RIGHT(Y$4,4)*1-2016-ROUNDDOWN($M85+RIGHT(Y$4,4)*1-2016,0)))+LOOKUP(ROUNDUP($M85+RIGHT(Y$4,4)*1-2016,0),Age!$A:$A,Age!$C:$C)*(($M85+RIGHT(Y$4,4)*1-2016-ROUNDDOWN($M85+RIGHT(Y$4,4)*1-2016,0))))*IF($M85+RIGHT(Y$4,4)*1-2016&gt;27,1,INDEX([1]Hitters!$BG:$BG,MATCH($A85,[1]Hitters!$A:$A,0))),X85*(1-(1-(LOOKUP(ROUNDDOWN($M85+RIGHT(Y$4,4)*1-2016,0),Age!$A:$A,Age!$L:$L)*(1-($M85+RIGHT(Y$4,4)*1-2016-ROUNDDOWN($M85+RIGHT(Y$4,4)*1-2016,0)))+LOOKUP(ROUNDUP($M85+RIGHT(Y$4,4)*1-2016,0),Age!$A:$A,Age!$L:$L)*(($M85+RIGHT(Y$4,4)*1-2016-ROUNDDOWN($M85+RIGHT(Y$4,4)*1-2016,0)))))*IF($M85+RIGHT(Y$4,4)*1-2016&gt;27,1,INDEX([1]Pitchers!$BE:$BE,MATCH($A85,[1]Pitchers!$A:$A,0)))))</f>
        <v>7.8387604185591133</v>
      </c>
      <c r="Z85" s="97">
        <f>IF($D85&gt;1,Y85+(LOOKUP(ROUNDDOWN($M85+RIGHT(Z$4,4)*1-2016,0),Age!$A:$A,Age!$C:$C)*(1-($M85+RIGHT(Z$4,4)*1-2016-ROUNDDOWN($M85+RIGHT(Z$4,4)*1-2016,0)))+LOOKUP(ROUNDUP($M85+RIGHT(Z$4,4)*1-2016,0),Age!$A:$A,Age!$C:$C)*(($M85+RIGHT(Z$4,4)*1-2016-ROUNDDOWN($M85+RIGHT(Z$4,4)*1-2016,0))))*IF($M85+RIGHT(Z$4,4)*1-2016&gt;27,1,INDEX([1]Hitters!$BG:$BG,MATCH($A85,[1]Hitters!$A:$A,0))),Y85*(1-(1-(LOOKUP(ROUNDDOWN($M85+RIGHT(Z$4,4)*1-2016,0),Age!$A:$A,Age!$L:$L)*(1-($M85+RIGHT(Z$4,4)*1-2016-ROUNDDOWN($M85+RIGHT(Z$4,4)*1-2016,0)))+LOOKUP(ROUNDUP($M85+RIGHT(Z$4,4)*1-2016,0),Age!$A:$A,Age!$L:$L)*(($M85+RIGHT(Z$4,4)*1-2016-ROUNDDOWN($M85+RIGHT(Z$4,4)*1-2016,0)))))*IF($M85+RIGHT(Z$4,4)*1-2016&gt;27,1,INDEX([1]Pitchers!$BE:$BE,MATCH($A85,[1]Pitchers!$A:$A,0)))))</f>
        <v>8.6256576493263513</v>
      </c>
      <c r="AA85" s="96">
        <f>IF($D85=0,0,IF($D85=1,INDEX([1]Pitchers!$FK:$FK,MATCH($A85,[1]Pitchers!$A:$A,0)),MAX(-16,IF($D85=10,-16,IF($D85&lt;2,0,INDEX([1]Hitters!$AZ:$AZ,MATCH($A85,[1]Hitters!$A:$A,0)))))))</f>
        <v>0</v>
      </c>
      <c r="AB85" s="96">
        <f>IF($D85=0,0,IF($D85=1,INDEX([1]Pitchers!$FK:$FK,MATCH($A85,[1]Pitchers!$A:$A,0)),MAX(-16,IF($D85=2,AA85-MIN(0.75,0.25*(RIGHT(AB$4,4)*1-(RIGHT($AD$4,4)*1)+0.25)*(1-MIN(0.75,INDEX([1]Hitters!$CF:$CF,MATCH($A85,[1]Hitters!$A:$A,0)))/0.75*1)+INDEX([1]Hitters!$CF:$CF,MATCH($A85,[1]Hitters!$A:$A,0)))/0.75*1,IF($D85&gt;6,(AA85-MIN(0.75,0.25*(RIGHT(AB$4,4)*1-(RIGHT($AD$4,4)*1)+0.25)*(1-MIN(0.75,INDEX([1]Hitters!$CF:$CF,MATCH($A85,[1]Hitters!$A:$A,0)))/0.75*1)+INDEX([1]Hitters!$CF:$CF,MATCH($A85,[1]Hitters!$A:$A,0)))/0.75*($M85+RIGHT(AB$4,4)*1-RIGHT($AA$4,4)*1+10)*0.05),IF($D85=3,(AA85-MIN(0.75,0.25*(RIGHT(AB$4,4)*1-(RIGHT($AD$4,4)*1)+0.25)*(1-MIN(0.75,INDEX([1]Hitters!$CF:$CF,MATCH($A85,[1]Hitters!$A:$A,0)))/0.75*1)+INDEX([1]Hitters!$CF:$CF,MATCH($A85,[1]Hitters!$A:$A,0)))/0.75*($M85+RIGHT(AB$4,4)*1-RIGHT($AA$4,4)*1-27)*0.1),(AA85-MIN(0.75,0.25*(RIGHT(AB$4,4)*1-(RIGHT($AD$4,4)*1)+0.25)*(1-MIN(0.75,INDEX([1]Hitters!$CF:$CF,MATCH($A85,[1]Hitters!$A:$A,0)))/0.75*1)+INDEX([1]Hitters!$CF:$CF,MATCH($A85,[1]Hitters!$A:$A,0)))/0.75*($M85+RIGHT(AB$4,4)*1-RIGHT($AA$4,4)*1-20)*0.094)))))))</f>
        <v>0</v>
      </c>
      <c r="AC85" s="96">
        <f>IF($D85=0,0,IF($D85=1,INDEX([1]Pitchers!$FK:$FK,MATCH($A85,[1]Pitchers!$A:$A,0)),MAX(-16,IF($D85=2,AB85-MIN(0.75,0.25*(RIGHT(AC$4,4)*1-(RIGHT($AD$4,4)*1)+0.25)*(1-MIN(0.75,INDEX([1]Hitters!$CF:$CF,MATCH($A85,[1]Hitters!$A:$A,0)))/0.75*1)+INDEX([1]Hitters!$CF:$CF,MATCH($A85,[1]Hitters!$A:$A,0)))/0.75*1,IF($D85&gt;6,(AB85-MIN(0.75,0.25*(RIGHT(AC$4,4)*1-(RIGHT($AD$4,4)*1)+0.25)*(1-MIN(0.75,INDEX([1]Hitters!$CF:$CF,MATCH($A85,[1]Hitters!$A:$A,0)))/0.75*1)+INDEX([1]Hitters!$CF:$CF,MATCH($A85,[1]Hitters!$A:$A,0)))/0.75*($M85+RIGHT(AC$4,4)*1-RIGHT($AA$4,4)*1+10)*0.05),IF($D85=3,(AB85-MIN(0.75,0.25*(RIGHT(AC$4,4)*1-(RIGHT($AD$4,4)*1)+0.25)*(1-MIN(0.75,INDEX([1]Hitters!$CF:$CF,MATCH($A85,[1]Hitters!$A:$A,0)))/0.75*1)+INDEX([1]Hitters!$CF:$CF,MATCH($A85,[1]Hitters!$A:$A,0)))/0.75*($M85+RIGHT(AC$4,4)*1-RIGHT($AA$4,4)*1-27)*0.1),(AB85-MIN(0.75,0.25*(RIGHT(AC$4,4)*1-(RIGHT($AD$4,4)*1)+0.25)*(1-MIN(0.75,INDEX([1]Hitters!$CF:$CF,MATCH($A85,[1]Hitters!$A:$A,0)))/0.75*1)+INDEX([1]Hitters!$CF:$CF,MATCH($A85,[1]Hitters!$A:$A,0)))/0.75*($M85+RIGHT(AC$4,4)*1-RIGHT($AA$4,4)*1-20)*0.094)))))))</f>
        <v>0</v>
      </c>
      <c r="AD85" s="96">
        <f>IF($D85=0,0,IF($D85=1,INDEX([1]Pitchers!$FK:$FK,MATCH($A85,[1]Pitchers!$A:$A,0)),MAX(-16,IF($D85=2,AC85-MIN(0.75,0.25*(RIGHT(AD$4,4)*1-(RIGHT($AD$4,4)*1)+0.25)*(1-MIN(0.75,INDEX([1]Hitters!$CF:$CF,MATCH($A85,[1]Hitters!$A:$A,0)))/0.75*1)+INDEX([1]Hitters!$CF:$CF,MATCH($A85,[1]Hitters!$A:$A,0)))/0.75*1,IF($D85&gt;6,(AC85-MIN(0.75,0.25*(RIGHT(AD$4,4)*1-(RIGHT($AD$4,4)*1)+0.25)*(1-MIN(0.75,INDEX([1]Hitters!$CF:$CF,MATCH($A85,[1]Hitters!$A:$A,0)))/0.75*1)+INDEX([1]Hitters!$CF:$CF,MATCH($A85,[1]Hitters!$A:$A,0)))/0.75*($M85+RIGHT(AD$4,4)*1-RIGHT($AA$4,4)*1+10)*0.05),IF($D85=3,(AC85-MIN(0.75,0.25*(RIGHT(AD$4,4)*1-(RIGHT($AD$4,4)*1)+0.25)*(1-MIN(0.75,INDEX([1]Hitters!$CF:$CF,MATCH($A85,[1]Hitters!$A:$A,0)))/0.75*1)+INDEX([1]Hitters!$CF:$CF,MATCH($A85,[1]Hitters!$A:$A,0)))/0.75*($M85+RIGHT(AD$4,4)*1-RIGHT($AA$4,4)*1-27)*0.1),(AC85-MIN(0.75,0.25*(RIGHT(AD$4,4)*1-(RIGHT($AD$4,4)*1)+0.25)*(1-MIN(0.75,INDEX([1]Hitters!$CF:$CF,MATCH($A85,[1]Hitters!$A:$A,0)))/0.75*1)+INDEX([1]Hitters!$CF:$CF,MATCH($A85,[1]Hitters!$A:$A,0)))/0.75*($M85+RIGHT(AD$4,4)*1-RIGHT($AA$4,4)*1-20)*0.094)))))))</f>
        <v>0</v>
      </c>
      <c r="AE85" s="96">
        <f>IF($D85=0,0,IF($D85=1,INDEX([1]Pitchers!$FK:$FK,MATCH($A85,[1]Pitchers!$A:$A,0)),MAX(-16,IF($D85=2,AD85-MIN(0.75,0.25*(RIGHT(AE$4,4)*1-(RIGHT($AD$4,4)*1)+0.25)*(1-MIN(0.75,INDEX([1]Hitters!$CF:$CF,MATCH($A85,[1]Hitters!$A:$A,0)))/0.75*1)+INDEX([1]Hitters!$CF:$CF,MATCH($A85,[1]Hitters!$A:$A,0)))/0.75*1,IF($D85&gt;6,(AD85-MIN(0.75,0.25*(RIGHT(AE$4,4)*1-(RIGHT($AD$4,4)*1)+0.25)*(1-MIN(0.75,INDEX([1]Hitters!$CF:$CF,MATCH($A85,[1]Hitters!$A:$A,0)))/0.75*1)+INDEX([1]Hitters!$CF:$CF,MATCH($A85,[1]Hitters!$A:$A,0)))/0.75*($M85+RIGHT(AE$4,4)*1-RIGHT($AA$4,4)*1+10)*0.05),IF($D85=3,(AD85-MIN(0.75,0.25*(RIGHT(AE$4,4)*1-(RIGHT($AD$4,4)*1)+0.25)*(1-MIN(0.75,INDEX([1]Hitters!$CF:$CF,MATCH($A85,[1]Hitters!$A:$A,0)))/0.75*1)+INDEX([1]Hitters!$CF:$CF,MATCH($A85,[1]Hitters!$A:$A,0)))/0.75*($M85+RIGHT(AE$4,4)*1-RIGHT($AA$4,4)*1-27)*0.1),(AD85-MIN(0.75,0.25*(RIGHT(AE$4,4)*1-(RIGHT($AD$4,4)*1)+0.25)*(1-MIN(0.75,INDEX([1]Hitters!$CF:$CF,MATCH($A85,[1]Hitters!$A:$A,0)))/0.75*1)+INDEX([1]Hitters!$CF:$CF,MATCH($A85,[1]Hitters!$A:$A,0)))/0.75*($M85+RIGHT(AE$4,4)*1-RIGHT($AA$4,4)*1-20)*0.094)))))))</f>
        <v>0</v>
      </c>
      <c r="AF85" s="96">
        <f>IF($D85=0,0,IF($D85=1,INDEX([1]Pitchers!$FK:$FK,MATCH($A85,[1]Pitchers!$A:$A,0)),MAX(-16,IF($D85=2,AE85-MIN(0.75,0.25*(RIGHT(AF$4,4)*1-(RIGHT($AD$4,4)*1)+0.25)*(1-MIN(0.75,INDEX([1]Hitters!$CF:$CF,MATCH($A85,[1]Hitters!$A:$A,0)))/0.75*1)+INDEX([1]Hitters!$CF:$CF,MATCH($A85,[1]Hitters!$A:$A,0)))/0.75*1,IF($D85&gt;6,(AE85-MIN(0.75,0.25*(RIGHT(AF$4,4)*1-(RIGHT($AD$4,4)*1)+0.25)*(1-MIN(0.75,INDEX([1]Hitters!$CF:$CF,MATCH($A85,[1]Hitters!$A:$A,0)))/0.75*1)+INDEX([1]Hitters!$CF:$CF,MATCH($A85,[1]Hitters!$A:$A,0)))/0.75*($M85+RIGHT(AF$4,4)*1-RIGHT($AA$4,4)*1+10)*0.05),IF($D85=3,(AE85-MIN(0.75,0.25*(RIGHT(AF$4,4)*1-(RIGHT($AD$4,4)*1)+0.25)*(1-MIN(0.75,INDEX([1]Hitters!$CF:$CF,MATCH($A85,[1]Hitters!$A:$A,0)))/0.75*1)+INDEX([1]Hitters!$CF:$CF,MATCH($A85,[1]Hitters!$A:$A,0)))/0.75*($M85+RIGHT(AF$4,4)*1-RIGHT($AA$4,4)*1-27)*0.1),(AE85-MIN(0.75,0.25*(RIGHT(AF$4,4)*1-(RIGHT($AD$4,4)*1)+0.25)*(1-MIN(0.75,INDEX([1]Hitters!$CF:$CF,MATCH($A85,[1]Hitters!$A:$A,0)))/0.75*1)+INDEX([1]Hitters!$CF:$CF,MATCH($A85,[1]Hitters!$A:$A,0)))/0.75*($M85+RIGHT(AF$4,4)*1-RIGHT($AA$4,4)*1-20)*0.094)))))))</f>
        <v>0</v>
      </c>
      <c r="AG85" s="96">
        <f>IF($D85=0,0,IF($D85=1,INDEX([1]Pitchers!$FK:$FK,MATCH($A85,[1]Pitchers!$A:$A,0)),MAX(-16,IF($D85=2,AF85-MIN(0.75,0.25*(RIGHT(AG$4,4)*1-(RIGHT($AD$4,4)*1)+0.25)*(1-MIN(0.75,INDEX([1]Hitters!$CF:$CF,MATCH($A85,[1]Hitters!$A:$A,0)))/0.75*1)+INDEX([1]Hitters!$CF:$CF,MATCH($A85,[1]Hitters!$A:$A,0)))/0.75*1,IF($D85&gt;6,(AF85-MIN(0.75,0.25*(RIGHT(AG$4,4)*1-(RIGHT($AD$4,4)*1)+0.25)*(1-MIN(0.75,INDEX([1]Hitters!$CF:$CF,MATCH($A85,[1]Hitters!$A:$A,0)))/0.75*1)+INDEX([1]Hitters!$CF:$CF,MATCH($A85,[1]Hitters!$A:$A,0)))/0.75*($M85+RIGHT(AG$4,4)*1-RIGHT($AA$4,4)*1+10)*0.05),IF($D85=3,(AF85-MIN(0.75,0.25*(RIGHT(AG$4,4)*1-(RIGHT($AD$4,4)*1)+0.25)*(1-MIN(0.75,INDEX([1]Hitters!$CF:$CF,MATCH($A85,[1]Hitters!$A:$A,0)))/0.75*1)+INDEX([1]Hitters!$CF:$CF,MATCH($A85,[1]Hitters!$A:$A,0)))/0.75*($M85+RIGHT(AG$4,4)*1-RIGHT($AA$4,4)*1-27)*0.1),(AF85-MIN(0.75,0.25*(RIGHT(AG$4,4)*1-(RIGHT($AD$4,4)*1)+0.25)*(1-MIN(0.75,INDEX([1]Hitters!$CF:$CF,MATCH($A85,[1]Hitters!$A:$A,0)))/0.75*1)+INDEX([1]Hitters!$CF:$CF,MATCH($A85,[1]Hitters!$A:$A,0)))/0.75*($M85+RIGHT(AG$4,4)*1-RIGHT($AA$4,4)*1-20)*0.094)))))))</f>
        <v>0</v>
      </c>
      <c r="AH85" s="96">
        <f>IF($D85=0,0,IF($D85=1,INDEX([1]Pitchers!$FK:$FK,MATCH($A85,[1]Pitchers!$A:$A,0)),MAX(-16,IF($D85=2,AG85-MIN(0.75,0.25*(RIGHT(AH$4,4)*1-(RIGHT($AD$4,4)*1)+0.25)*(1-MIN(0.75,INDEX([1]Hitters!$CF:$CF,MATCH($A85,[1]Hitters!$A:$A,0)))/0.75*1)+INDEX([1]Hitters!$CF:$CF,MATCH($A85,[1]Hitters!$A:$A,0)))/0.75*1,IF($D85&gt;6,(AG85-MIN(0.75,0.25*(RIGHT(AH$4,4)*1-(RIGHT($AD$4,4)*1)+0.25)*(1-MIN(0.75,INDEX([1]Hitters!$CF:$CF,MATCH($A85,[1]Hitters!$A:$A,0)))/0.75*1)+INDEX([1]Hitters!$CF:$CF,MATCH($A85,[1]Hitters!$A:$A,0)))/0.75*($M85+RIGHT(AH$4,4)*1-RIGHT($AA$4,4)*1+10)*0.05),IF($D85=3,(AG85-MIN(0.75,0.25*(RIGHT(AH$4,4)*1-(RIGHT($AD$4,4)*1)+0.25)*(1-MIN(0.75,INDEX([1]Hitters!$CF:$CF,MATCH($A85,[1]Hitters!$A:$A,0)))/0.75*1)+INDEX([1]Hitters!$CF:$CF,MATCH($A85,[1]Hitters!$A:$A,0)))/0.75*($M85+RIGHT(AH$4,4)*1-RIGHT($AA$4,4)*1-27)*0.1),(AG85-MIN(0.75,0.25*(RIGHT(AH$4,4)*1-(RIGHT($AD$4,4)*1)+0.25)*(1-MIN(0.75,INDEX([1]Hitters!$CF:$CF,MATCH($A85,[1]Hitters!$A:$A,0)))/0.75*1)+INDEX([1]Hitters!$CF:$CF,MATCH($A85,[1]Hitters!$A:$A,0)))/0.75*($M85+RIGHT(AH$4,4)*1-RIGHT($AA$4,4)*1-20)*0.094)))))))</f>
        <v>0</v>
      </c>
      <c r="AI85" s="96">
        <f>IF($D85=0,0,IF($D85=1,INDEX([1]Pitchers!$FK:$FK,MATCH($A85,[1]Pitchers!$A:$A,0)),MAX(-16,IF($D85=2,AH85-MIN(0.75,0.25*(RIGHT(AI$4,4)*1-(RIGHT($AD$4,4)*1)+0.25)*(1-MIN(0.75,INDEX([1]Hitters!$CF:$CF,MATCH($A85,[1]Hitters!$A:$A,0)))/0.75*1)+INDEX([1]Hitters!$CF:$CF,MATCH($A85,[1]Hitters!$A:$A,0)))/0.75*1,IF($D85&gt;6,(AH85-MIN(0.75,0.25*(RIGHT(AI$4,4)*1-(RIGHT($AD$4,4)*1)+0.25)*(1-MIN(0.75,INDEX([1]Hitters!$CF:$CF,MATCH($A85,[1]Hitters!$A:$A,0)))/0.75*1)+INDEX([1]Hitters!$CF:$CF,MATCH($A85,[1]Hitters!$A:$A,0)))/0.75*($M85+RIGHT(AI$4,4)*1-RIGHT($AA$4,4)*1+10)*0.05),IF($D85=3,(AH85-MIN(0.75,0.25*(RIGHT(AI$4,4)*1-(RIGHT($AD$4,4)*1)+0.25)*(1-MIN(0.75,INDEX([1]Hitters!$CF:$CF,MATCH($A85,[1]Hitters!$A:$A,0)))/0.75*1)+INDEX([1]Hitters!$CF:$CF,MATCH($A85,[1]Hitters!$A:$A,0)))/0.75*($M85+RIGHT(AI$4,4)*1-RIGHT($AA$4,4)*1-27)*0.1),(AH85-MIN(0.75,0.25*(RIGHT(AI$4,4)*1-(RIGHT($AD$4,4)*1)+0.25)*(1-MIN(0.75,INDEX([1]Hitters!$CF:$CF,MATCH($A85,[1]Hitters!$A:$A,0)))/0.75*1)+INDEX([1]Hitters!$CF:$CF,MATCH($A85,[1]Hitters!$A:$A,0)))/0.75*($M85+RIGHT(AI$4,4)*1-RIGHT($AA$4,4)*1-20)*0.094)))))))</f>
        <v>0</v>
      </c>
      <c r="AJ85" s="96">
        <f>IF($D85=0,0,IF($D85=1,INDEX([1]Pitchers!$FK:$FK,MATCH($A85,[1]Pitchers!$A:$A,0)),MAX(-16,IF($D85=2,AI85-MIN(0.75,0.25*(RIGHT(AJ$4,4)*1-(RIGHT($AD$4,4)*1)+0.25)*(1-MIN(0.75,INDEX([1]Hitters!$CF:$CF,MATCH($A85,[1]Hitters!$A:$A,0)))/0.75*1)+INDEX([1]Hitters!$CF:$CF,MATCH($A85,[1]Hitters!$A:$A,0)))/0.75*1,IF($D85&gt;6,(AI85-MIN(0.75,0.25*(RIGHT(AJ$4,4)*1-(RIGHT($AD$4,4)*1)+0.25)*(1-MIN(0.75,INDEX([1]Hitters!$CF:$CF,MATCH($A85,[1]Hitters!$A:$A,0)))/0.75*1)+INDEX([1]Hitters!$CF:$CF,MATCH($A85,[1]Hitters!$A:$A,0)))/0.75*($M85+RIGHT(AJ$4,4)*1-RIGHT($AA$4,4)*1+10)*0.05),IF($D85=3,(AI85-MIN(0.75,0.25*(RIGHT(AJ$4,4)*1-(RIGHT($AD$4,4)*1)+0.25)*(1-MIN(0.75,INDEX([1]Hitters!$CF:$CF,MATCH($A85,[1]Hitters!$A:$A,0)))/0.75*1)+INDEX([1]Hitters!$CF:$CF,MATCH($A85,[1]Hitters!$A:$A,0)))/0.75*($M85+RIGHT(AJ$4,4)*1-RIGHT($AA$4,4)*1-27)*0.1),(AI85-MIN(0.75,0.25*(RIGHT(AJ$4,4)*1-(RIGHT($AD$4,4)*1)+0.25)*(1-MIN(0.75,INDEX([1]Hitters!$CF:$CF,MATCH($A85,[1]Hitters!$A:$A,0)))/0.75*1)+INDEX([1]Hitters!$CF:$CF,MATCH($A85,[1]Hitters!$A:$A,0)))/0.75*($M85+RIGHT(AJ$4,4)*1-RIGHT($AA$4,4)*1-20)*0.094)))))))</f>
        <v>0</v>
      </c>
      <c r="AK85" s="96">
        <f>IF($D85=0,0,IF($D85=1,INDEX([1]Pitchers!$FK:$FK,MATCH($A85,[1]Pitchers!$A:$A,0)),MAX(-16,IF($D85=2,AJ85-MIN(0.75,0.25*(RIGHT(AK$4,4)*1-(RIGHT($AD$4,4)*1)+0.25)*(1-MIN(0.75,INDEX([1]Hitters!$CF:$CF,MATCH($A85,[1]Hitters!$A:$A,0)))/0.75*1)+INDEX([1]Hitters!$CF:$CF,MATCH($A85,[1]Hitters!$A:$A,0)))/0.75*1,IF($D85&gt;6,(AJ85-MIN(0.75,0.25*(RIGHT(AK$4,4)*1-(RIGHT($AD$4,4)*1)+0.25)*(1-MIN(0.75,INDEX([1]Hitters!$CF:$CF,MATCH($A85,[1]Hitters!$A:$A,0)))/0.75*1)+INDEX([1]Hitters!$CF:$CF,MATCH($A85,[1]Hitters!$A:$A,0)))/0.75*($M85+RIGHT(AK$4,4)*1-RIGHT($AA$4,4)*1+10)*0.05),IF($D85=3,(AJ85-MIN(0.75,0.25*(RIGHT(AK$4,4)*1-(RIGHT($AD$4,4)*1)+0.25)*(1-MIN(0.75,INDEX([1]Hitters!$CF:$CF,MATCH($A85,[1]Hitters!$A:$A,0)))/0.75*1)+INDEX([1]Hitters!$CF:$CF,MATCH($A85,[1]Hitters!$A:$A,0)))/0.75*($M85+RIGHT(AK$4,4)*1-RIGHT($AA$4,4)*1-27)*0.1),(AJ85-MIN(0.75,0.25*(RIGHT(AK$4,4)*1-(RIGHT($AD$4,4)*1)+0.25)*(1-MIN(0.75,INDEX([1]Hitters!$CF:$CF,MATCH($A85,[1]Hitters!$A:$A,0)))/0.75*1)+INDEX([1]Hitters!$CF:$CF,MATCH($A85,[1]Hitters!$A:$A,0)))/0.75*($M85+RIGHT(AK$4,4)*1-RIGHT($AA$4,4)*1-20)*0.094)))))))</f>
        <v>0</v>
      </c>
      <c r="AL85" s="96">
        <f>IF($D85=0,0,IF($D85=1,INDEX([1]Pitchers!$FK:$FK,MATCH($A85,[1]Pitchers!$A:$A,0)),MAX(-16,IF($D85=2,AK85-MIN(0.75,0.25*(RIGHT(AL$4,4)*1-(RIGHT($AD$4,4)*1)+0.25)*(1-MIN(0.75,INDEX([1]Hitters!$CF:$CF,MATCH($A85,[1]Hitters!$A:$A,0)))/0.75*1)+INDEX([1]Hitters!$CF:$CF,MATCH($A85,[1]Hitters!$A:$A,0)))/0.75*1,IF($D85&gt;6,(AK85-MIN(0.75,0.25*(RIGHT(AL$4,4)*1-(RIGHT($AD$4,4)*1)+0.25)*(1-MIN(0.75,INDEX([1]Hitters!$CF:$CF,MATCH($A85,[1]Hitters!$A:$A,0)))/0.75*1)+INDEX([1]Hitters!$CF:$CF,MATCH($A85,[1]Hitters!$A:$A,0)))/0.75*($M85+RIGHT(AL$4,4)*1-RIGHT($AA$4,4)*1+10)*0.05),IF($D85=3,(AK85-MIN(0.75,0.25*(RIGHT(AL$4,4)*1-(RIGHT($AD$4,4)*1)+0.25)*(1-MIN(0.75,INDEX([1]Hitters!$CF:$CF,MATCH($A85,[1]Hitters!$A:$A,0)))/0.75*1)+INDEX([1]Hitters!$CF:$CF,MATCH($A85,[1]Hitters!$A:$A,0)))/0.75*($M85+RIGHT(AL$4,4)*1-RIGHT($AA$4,4)*1-27)*0.1),(AK85-MIN(0.75,0.25*(RIGHT(AL$4,4)*1-(RIGHT($AD$4,4)*1)+0.25)*(1-MIN(0.75,INDEX([1]Hitters!$CF:$CF,MATCH($A85,[1]Hitters!$A:$A,0)))/0.75*1)+INDEX([1]Hitters!$CF:$CF,MATCH($A85,[1]Hitters!$A:$A,0)))/0.75*($M85+RIGHT(AL$4,4)*1-RIGHT($AA$4,4)*1-20)*0.094)))))))</f>
        <v>0</v>
      </c>
      <c r="AM85" s="98">
        <f>MAX(IF($D85=0,20,IF($D85=1,60,150)),MAX(0,IF($D85&gt;1,INDEX([1]Hitters!$ER:$ER,MATCH($A85,[1]Hitters!$A:$A,0))*(0.4+MAX(0,0.6*MIN(1,(IF(O85="",0,(((4.25+(O85-0.263)*4.2)^(((4.25+(O85-0.263)*4.2)+(4.25-AA85*600/600*4.2/600))^0.285))/((4.25+(O85-0.263)*4.2)^(((4.25+(O85-0.263)*4.2)+(4.25-AA85*600/600*4.2/600))^0.285)+(4.25-AA85*600/600*4.2/600)^(((4.25+(O85-0.263)*4.2)+(4.25-AA85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85,[1]Pitchers!$A:$A,0))))*IF($D85&lt;2,(0.4+0.6*MAX(0,MIN(1,IF($D85=0,((4.25)^(((4.25)+(4.25-(4-O85)*4.25/4*1/9))^0.285)/((4.25)^(((4.25)+(4.25-(4-O85)*4.25/4*1/9))^0.285)+(4.25-(4-O85)*4.25/4*1/9)^(((4.25)+(4.25-(4-O85)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85)))/0.5345*0.0009131+0.0104414*(3.74-MIN(3.74,O85)))*50,(((4.25+(AA85-0.263)*0.32*198*MAX(6,198/33)/198)^(((4.25+(AA85-0.263)*0.32*198*MAX(6,198/33)/198)+(4.25-(4-O85)*4.25/4*MAX(6,198/33)/9))^0.285)/((4.25+(AA85-0.263)*0.32*198*MAX(6,198/33)/198)^(((4.25+(AA85-0.263)*0.32*198*MAX(6,198/33)/198)+(4.25-(4-O85)*4.25/4*MAX(6,198/33)/9))^0.285)+(4.25-(4-O85)*4.25/4*MAX(6,198/33)/9)^(((4.25+(AA85-0.263)*0.32*198*MAX(6,198/33)/198)+(4.25-(4-O85)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85=0,50,198)/0.0065))),1))</f>
        <v>46.182440053034654</v>
      </c>
      <c r="AN85" s="98">
        <f t="shared" si="138"/>
        <v>30.847899252838882</v>
      </c>
      <c r="AO85" s="98">
        <f t="shared" si="139"/>
        <v>20</v>
      </c>
      <c r="AP85" s="98">
        <f t="shared" si="140"/>
        <v>20</v>
      </c>
      <c r="AQ85" s="98">
        <f t="shared" si="141"/>
        <v>20</v>
      </c>
      <c r="AR85" s="98">
        <f t="shared" si="142"/>
        <v>20</v>
      </c>
      <c r="AS85" s="98">
        <f t="shared" si="143"/>
        <v>20</v>
      </c>
      <c r="AT85" s="98">
        <f t="shared" si="144"/>
        <v>20</v>
      </c>
      <c r="AU85" s="98">
        <f t="shared" si="145"/>
        <v>20</v>
      </c>
      <c r="AV85" s="98">
        <f t="shared" si="146"/>
        <v>20</v>
      </c>
      <c r="AW85" s="98">
        <f t="shared" si="147"/>
        <v>20</v>
      </c>
      <c r="AX85" s="98">
        <f t="shared" si="148"/>
        <v>20</v>
      </c>
      <c r="AY85" s="96">
        <f t="shared" si="149"/>
        <v>0.15907439363698839</v>
      </c>
      <c r="AZ85" s="96">
        <f t="shared" si="150"/>
        <v>1.75</v>
      </c>
      <c r="BA85" s="96">
        <f t="shared" si="151"/>
        <v>0.15907439363698839</v>
      </c>
      <c r="BB85" s="96">
        <f t="shared" si="152"/>
        <v>2.9062767670100659E-2</v>
      </c>
      <c r="BC85" s="96">
        <f t="shared" si="153"/>
        <v>0</v>
      </c>
      <c r="BD85" s="96">
        <f t="shared" si="154"/>
        <v>0</v>
      </c>
      <c r="BE85" s="96">
        <f t="shared" si="155"/>
        <v>0</v>
      </c>
      <c r="BF85" s="96">
        <f t="shared" si="156"/>
        <v>0</v>
      </c>
      <c r="BG85" s="96">
        <f t="shared" si="157"/>
        <v>0</v>
      </c>
      <c r="BH85" s="96">
        <f t="shared" si="158"/>
        <v>0</v>
      </c>
      <c r="BI85" s="96">
        <f t="shared" si="159"/>
        <v>0</v>
      </c>
      <c r="BJ85" s="96">
        <f t="shared" si="160"/>
        <v>0</v>
      </c>
      <c r="BK85" s="96">
        <f t="shared" si="161"/>
        <v>0</v>
      </c>
      <c r="BL85" s="96">
        <f t="shared" si="162"/>
        <v>0</v>
      </c>
      <c r="BM85" s="129">
        <f t="shared" ref="BM85:BX99" si="200">IF($E85&gt;LEFT(BM$4,4)-2016,IF($G85="",$F85/$E85,$G85/$E85),"")</f>
        <v>2.25</v>
      </c>
      <c r="BN85" s="129" t="str">
        <f t="shared" si="200"/>
        <v/>
      </c>
      <c r="BO85" s="129" t="str">
        <f t="shared" si="200"/>
        <v/>
      </c>
      <c r="BP85" s="129" t="str">
        <f t="shared" si="200"/>
        <v/>
      </c>
      <c r="BQ85" s="129" t="str">
        <f t="shared" si="200"/>
        <v/>
      </c>
      <c r="BR85" s="129" t="str">
        <f t="shared" si="200"/>
        <v/>
      </c>
      <c r="BS85" s="129" t="str">
        <f t="shared" si="200"/>
        <v/>
      </c>
      <c r="BT85" s="129" t="str">
        <f t="shared" si="200"/>
        <v/>
      </c>
      <c r="BU85" s="129" t="str">
        <f t="shared" si="200"/>
        <v/>
      </c>
      <c r="BV85" s="129" t="str">
        <f t="shared" si="200"/>
        <v/>
      </c>
      <c r="BW85" s="129" t="str">
        <f t="shared" si="200"/>
        <v/>
      </c>
      <c r="BX85" s="129" t="str">
        <f t="shared" si="200"/>
        <v/>
      </c>
      <c r="BY85" s="130">
        <f t="shared" si="163"/>
        <v>1.7725951490959071</v>
      </c>
      <c r="BZ85" s="130">
        <f t="shared" si="164"/>
        <v>0.74412724842884548</v>
      </c>
      <c r="CA85" s="130">
        <f t="shared" si="165"/>
        <v>0.5</v>
      </c>
      <c r="CB85" s="130">
        <f t="shared" si="166"/>
        <v>0.5</v>
      </c>
      <c r="CC85" s="130">
        <f t="shared" si="167"/>
        <v>0.5</v>
      </c>
      <c r="CD85" s="130">
        <f t="shared" si="168"/>
        <v>0.5</v>
      </c>
      <c r="CE85" s="130">
        <f t="shared" si="169"/>
        <v>0.5</v>
      </c>
      <c r="CF85" s="130">
        <f t="shared" si="170"/>
        <v>0.5</v>
      </c>
      <c r="CG85" s="130">
        <f t="shared" si="171"/>
        <v>0.5</v>
      </c>
      <c r="CH85" s="130">
        <f t="shared" si="172"/>
        <v>0.5</v>
      </c>
      <c r="CI85" s="130">
        <f t="shared" si="173"/>
        <v>0.5</v>
      </c>
      <c r="CJ85" s="130">
        <f t="shared" si="174"/>
        <v>0.5</v>
      </c>
      <c r="CK85" s="131">
        <f t="shared" si="175"/>
        <v>1</v>
      </c>
      <c r="CL85" s="96">
        <f t="shared" si="176"/>
        <v>-0.33043637970515238</v>
      </c>
      <c r="CM85" s="96">
        <f t="shared" si="177"/>
        <v>-0.29790954046036511</v>
      </c>
      <c r="CN85" s="96">
        <f t="shared" si="178"/>
        <v>-0.21198999999999998</v>
      </c>
      <c r="CO85" s="96">
        <f t="shared" si="179"/>
        <v>-0.21198999999999998</v>
      </c>
      <c r="CP85" s="96">
        <f t="shared" si="180"/>
        <v>-0.21198999999999998</v>
      </c>
      <c r="CQ85" s="96">
        <f t="shared" si="181"/>
        <v>-0.21198999999999998</v>
      </c>
      <c r="CR85" s="96">
        <f t="shared" si="182"/>
        <v>-0.21198999999999998</v>
      </c>
      <c r="CS85" s="96">
        <f t="shared" si="183"/>
        <v>-0.21198999999999998</v>
      </c>
      <c r="CT85" s="96">
        <f t="shared" si="184"/>
        <v>-0.21198999999999998</v>
      </c>
      <c r="CU85" s="96">
        <f t="shared" si="185"/>
        <v>-0.21198999999999998</v>
      </c>
      <c r="CV85" s="96">
        <f t="shared" si="186"/>
        <v>-0.21198999999999998</v>
      </c>
      <c r="CW85" s="96">
        <f t="shared" si="187"/>
        <v>-0.21198999999999998</v>
      </c>
      <c r="CX85" s="96">
        <f>MAX(0,(IF(CL85&gt;0,(CL85-ROUNDDOWN(CL85,1))/0.1*LOOKUP(ROUNDUP(CL85+81.1,1),CB!$A:$A,CB!$C:$C)+(1-(CL85-ROUNDDOWN(CL85,1))/0.1)*LOOKUP(ROUNDDOWN(CL85+81.1,1),CB!$A:$A,CB!$C:$C),(CL85-ROUNDDOWN(CL85-0.1,1))/0.1*LOOKUP(ROUNDUP(CL85+81.1,1),CB!$A:$A,CB!$C:$C)+(1-(CL85-ROUNDDOWN(CL85-0.1,1))/0.1)*LOOKUP(ROUNDDOWN(CL85+81.1,1),CB!$A:$A,CB!$C:$C))-LOOKUP(81.1,CB!$A:$A,CB!$C:$C))/(1-(BINOMDIST(97,162,0.5,TRUE)-BINOMDIST(87,162,0.5,TRUE)))*$C$2*($B$1^(LEFT(CX$4,4)*1-LEFT($BA$4,4)*1))*(37.75+CL85))</f>
        <v>0</v>
      </c>
      <c r="CY85" s="96">
        <f>MAX(0,(IF(CM85&gt;0,(CM85-ROUNDDOWN(CM85,1))/0.1*LOOKUP(ROUNDUP(CM85+81.1,1),CB!$A:$A,CB!$C:$C)+(1-(CM85-ROUNDDOWN(CM85,1))/0.1)*LOOKUP(ROUNDDOWN(CM85+81.1,1),CB!$A:$A,CB!$C:$C),(CM85-ROUNDDOWN(CM85-0.1,1))/0.1*LOOKUP(ROUNDUP(CM85+81.1,1),CB!$A:$A,CB!$C:$C)+(1-(CM85-ROUNDDOWN(CM85-0.1,1))/0.1)*LOOKUP(ROUNDDOWN(CM85+81.1,1),CB!$A:$A,CB!$C:$C))-LOOKUP(81.1,CB!$A:$A,CB!$C:$C))/(1-(BINOMDIST(97,162,0.5,TRUE)-BINOMDIST(87,162,0.5,TRUE)))*$C$2*($B$1^(LEFT(CY$4,4)*1-LEFT($BA$4,4)*1))*(37.75+CM85))</f>
        <v>0</v>
      </c>
      <c r="CZ85" s="96">
        <f>MAX(0,(IF(CN85&gt;0,(CN85-ROUNDDOWN(CN85,1))/0.1*LOOKUP(ROUNDUP(CN85+81.1,1),CB!$A:$A,CB!$C:$C)+(1-(CN85-ROUNDDOWN(CN85,1))/0.1)*LOOKUP(ROUNDDOWN(CN85+81.1,1),CB!$A:$A,CB!$C:$C),(CN85-ROUNDDOWN(CN85-0.1,1))/0.1*LOOKUP(ROUNDUP(CN85+81.1,1),CB!$A:$A,CB!$C:$C)+(1-(CN85-ROUNDDOWN(CN85-0.1,1))/0.1)*LOOKUP(ROUNDDOWN(CN85+81.1,1),CB!$A:$A,CB!$C:$C))-LOOKUP(81.1,CB!$A:$A,CB!$C:$C))/(1-(BINOMDIST(97,162,0.5,TRUE)-BINOMDIST(87,162,0.5,TRUE)))*$C$2*($B$1^(LEFT(CZ$4,4)*1-LEFT($BA$4,4)*1))*(37.75+CN85))</f>
        <v>0</v>
      </c>
      <c r="DA85" s="96">
        <f>MAX(0,(IF(CO85&gt;0,(CO85-ROUNDDOWN(CO85,1))/0.1*LOOKUP(ROUNDUP(CO85+81.1,1),CB!$A:$A,CB!$C:$C)+(1-(CO85-ROUNDDOWN(CO85,1))/0.1)*LOOKUP(ROUNDDOWN(CO85+81.1,1),CB!$A:$A,CB!$C:$C),(CO85-ROUNDDOWN(CO85-0.1,1))/0.1*LOOKUP(ROUNDUP(CO85+81.1,1),CB!$A:$A,CB!$C:$C)+(1-(CO85-ROUNDDOWN(CO85-0.1,1))/0.1)*LOOKUP(ROUNDDOWN(CO85+81.1,1),CB!$A:$A,CB!$C:$C))-LOOKUP(81.1,CB!$A:$A,CB!$C:$C))/(1-(BINOMDIST(97,162,0.5,TRUE)-BINOMDIST(87,162,0.5,TRUE)))*$C$2*($B$1^(LEFT(DA$4,4)*1-LEFT($BA$4,4)*1))*(37.75+CO85))</f>
        <v>0</v>
      </c>
      <c r="DB85" s="96">
        <f>MAX(0,(IF(CP85&gt;0,(CP85-ROUNDDOWN(CP85,1))/0.1*LOOKUP(ROUNDUP(CP85+81.1,1),CB!$A:$A,CB!$C:$C)+(1-(CP85-ROUNDDOWN(CP85,1))/0.1)*LOOKUP(ROUNDDOWN(CP85+81.1,1),CB!$A:$A,CB!$C:$C),(CP85-ROUNDDOWN(CP85-0.1,1))/0.1*LOOKUP(ROUNDUP(CP85+81.1,1),CB!$A:$A,CB!$C:$C)+(1-(CP85-ROUNDDOWN(CP85-0.1,1))/0.1)*LOOKUP(ROUNDDOWN(CP85+81.1,1),CB!$A:$A,CB!$C:$C))-LOOKUP(81.1,CB!$A:$A,CB!$C:$C))/(1-(BINOMDIST(97,162,0.5,TRUE)-BINOMDIST(87,162,0.5,TRUE)))*$C$2*($B$1^(LEFT(DB$4,4)*1-LEFT($BA$4,4)*1))*(37.75+CP85))</f>
        <v>0</v>
      </c>
      <c r="DC85" s="96">
        <f>MAX(0,(IF(CQ85&gt;0,(CQ85-ROUNDDOWN(CQ85,1))/0.1*LOOKUP(ROUNDUP(CQ85+81.1,1),CB!$A:$A,CB!$C:$C)+(1-(CQ85-ROUNDDOWN(CQ85,1))/0.1)*LOOKUP(ROUNDDOWN(CQ85+81.1,1),CB!$A:$A,CB!$C:$C),(CQ85-ROUNDDOWN(CQ85-0.1,1))/0.1*LOOKUP(ROUNDUP(CQ85+81.1,1),CB!$A:$A,CB!$C:$C)+(1-(CQ85-ROUNDDOWN(CQ85-0.1,1))/0.1)*LOOKUP(ROUNDDOWN(CQ85+81.1,1),CB!$A:$A,CB!$C:$C))-LOOKUP(81.1,CB!$A:$A,CB!$C:$C))/(1-(BINOMDIST(97,162,0.5,TRUE)-BINOMDIST(87,162,0.5,TRUE)))*$C$2*($B$1^(LEFT(DC$4,4)*1-LEFT($BA$4,4)*1))*(37.75+CQ85))</f>
        <v>0</v>
      </c>
      <c r="DD85" s="96">
        <f>MAX(0,(IF(CR85&gt;0,(CR85-ROUNDDOWN(CR85,1))/0.1*LOOKUP(ROUNDUP(CR85+81.1,1),CB!$A:$A,CB!$C:$C)+(1-(CR85-ROUNDDOWN(CR85,1))/0.1)*LOOKUP(ROUNDDOWN(CR85+81.1,1),CB!$A:$A,CB!$C:$C),(CR85-ROUNDDOWN(CR85-0.1,1))/0.1*LOOKUP(ROUNDUP(CR85+81.1,1),CB!$A:$A,CB!$C:$C)+(1-(CR85-ROUNDDOWN(CR85-0.1,1))/0.1)*LOOKUP(ROUNDDOWN(CR85+81.1,1),CB!$A:$A,CB!$C:$C))-LOOKUP(81.1,CB!$A:$A,CB!$C:$C))/(1-(BINOMDIST(97,162,0.5,TRUE)-BINOMDIST(87,162,0.5,TRUE)))*$C$2*($B$1^(LEFT(DD$4,4)*1-LEFT($BA$4,4)*1))*(37.75+CR85))</f>
        <v>0</v>
      </c>
      <c r="DE85" s="96">
        <f>MAX(0,(IF(CS85&gt;0,(CS85-ROUNDDOWN(CS85,1))/0.1*LOOKUP(ROUNDUP(CS85+81.1,1),CB!$A:$A,CB!$C:$C)+(1-(CS85-ROUNDDOWN(CS85,1))/0.1)*LOOKUP(ROUNDDOWN(CS85+81.1,1),CB!$A:$A,CB!$C:$C),(CS85-ROUNDDOWN(CS85-0.1,1))/0.1*LOOKUP(ROUNDUP(CS85+81.1,1),CB!$A:$A,CB!$C:$C)+(1-(CS85-ROUNDDOWN(CS85-0.1,1))/0.1)*LOOKUP(ROUNDDOWN(CS85+81.1,1),CB!$A:$A,CB!$C:$C))-LOOKUP(81.1,CB!$A:$A,CB!$C:$C))/(1-(BINOMDIST(97,162,0.5,TRUE)-BINOMDIST(87,162,0.5,TRUE)))*$C$2*($B$1^(LEFT(DE$4,4)*1-LEFT($BA$4,4)*1))*(37.75+CS85))</f>
        <v>0</v>
      </c>
      <c r="DF85" s="96">
        <f>MAX(0,(IF(CT85&gt;0,(CT85-ROUNDDOWN(CT85,1))/0.1*LOOKUP(ROUNDUP(CT85+81.1,1),CB!$A:$A,CB!$C:$C)+(1-(CT85-ROUNDDOWN(CT85,1))/0.1)*LOOKUP(ROUNDDOWN(CT85+81.1,1),CB!$A:$A,CB!$C:$C),(CT85-ROUNDDOWN(CT85-0.1,1))/0.1*LOOKUP(ROUNDUP(CT85+81.1,1),CB!$A:$A,CB!$C:$C)+(1-(CT85-ROUNDDOWN(CT85-0.1,1))/0.1)*LOOKUP(ROUNDDOWN(CT85+81.1,1),CB!$A:$A,CB!$C:$C))-LOOKUP(81.1,CB!$A:$A,CB!$C:$C))/(1-(BINOMDIST(97,162,0.5,TRUE)-BINOMDIST(87,162,0.5,TRUE)))*$C$2*($B$1^(LEFT(DF$4,4)*1-LEFT($BA$4,4)*1))*(37.75+CT85))</f>
        <v>0</v>
      </c>
      <c r="DG85" s="96">
        <f>MAX(0,(IF(CU85&gt;0,(CU85-ROUNDDOWN(CU85,1))/0.1*LOOKUP(ROUNDUP(CU85+81.1,1),CB!$A:$A,CB!$C:$C)+(1-(CU85-ROUNDDOWN(CU85,1))/0.1)*LOOKUP(ROUNDDOWN(CU85+81.1,1),CB!$A:$A,CB!$C:$C),(CU85-ROUNDDOWN(CU85-0.1,1))/0.1*LOOKUP(ROUNDUP(CU85+81.1,1),CB!$A:$A,CB!$C:$C)+(1-(CU85-ROUNDDOWN(CU85-0.1,1))/0.1)*LOOKUP(ROUNDDOWN(CU85+81.1,1),CB!$A:$A,CB!$C:$C))-LOOKUP(81.1,CB!$A:$A,CB!$C:$C))/(1-(BINOMDIST(97,162,0.5,TRUE)-BINOMDIST(87,162,0.5,TRUE)))*$C$2*($B$1^(LEFT(DG$4,4)*1-LEFT($BA$4,4)*1))*(37.75+CU85))</f>
        <v>0</v>
      </c>
      <c r="DH85" s="96">
        <f>MAX(0,(IF(CV85&gt;0,(CV85-ROUNDDOWN(CV85,1))/0.1*LOOKUP(ROUNDUP(CV85+81.1,1),CB!$A:$A,CB!$C:$C)+(1-(CV85-ROUNDDOWN(CV85,1))/0.1)*LOOKUP(ROUNDDOWN(CV85+81.1,1),CB!$A:$A,CB!$C:$C),(CV85-ROUNDDOWN(CV85-0.1,1))/0.1*LOOKUP(ROUNDUP(CV85+81.1,1),CB!$A:$A,CB!$C:$C)+(1-(CV85-ROUNDDOWN(CV85-0.1,1))/0.1)*LOOKUP(ROUNDDOWN(CV85+81.1,1),CB!$A:$A,CB!$C:$C))-LOOKUP(81.1,CB!$A:$A,CB!$C:$C))/(1-(BINOMDIST(97,162,0.5,TRUE)-BINOMDIST(87,162,0.5,TRUE)))*$C$2*($B$1^(LEFT(DH$4,4)*1-LEFT($BA$4,4)*1))*(37.75+CV85))</f>
        <v>0</v>
      </c>
      <c r="DI85" s="96">
        <f>MAX(0,(IF(CW85&gt;0,(CW85-ROUNDDOWN(CW85,1))/0.1*LOOKUP(ROUNDUP(CW85+81.1,1),CB!$A:$A,CB!$C:$C)+(1-(CW85-ROUNDDOWN(CW85,1))/0.1)*LOOKUP(ROUNDDOWN(CW85+81.1,1),CB!$A:$A,CB!$C:$C),(CW85-ROUNDDOWN(CW85-0.1,1))/0.1*LOOKUP(ROUNDUP(CW85+81.1,1),CB!$A:$A,CB!$C:$C)+(1-(CW85-ROUNDDOWN(CW85-0.1,1))/0.1)*LOOKUP(ROUNDDOWN(CW85+81.1,1),CB!$A:$A,CB!$C:$C))-LOOKUP(81.1,CB!$A:$A,CB!$C:$C))/(1-(BINOMDIST(97,162,0.5,TRUE)-BINOMDIST(87,162,0.5,TRUE)))*$C$2*($B$1^(LEFT(DI$4,4)*1-LEFT($BA$4,4)*1))*(37.75+CW85))</f>
        <v>0</v>
      </c>
      <c r="DJ85" s="90">
        <f t="shared" si="188"/>
        <v>0</v>
      </c>
      <c r="DK85" s="132"/>
      <c r="DL85" s="132">
        <f t="shared" si="189"/>
        <v>1.7725951490959071</v>
      </c>
      <c r="DM85" s="132">
        <f t="shared" si="190"/>
        <v>2.6249821765423382</v>
      </c>
      <c r="DN85" s="132">
        <f t="shared" si="191"/>
        <v>3.2894237951436791</v>
      </c>
      <c r="DO85" s="132">
        <f t="shared" si="192"/>
        <v>3.9633346297401948</v>
      </c>
      <c r="DP85" s="132">
        <f t="shared" si="193"/>
        <v>4.6464268197823717</v>
      </c>
      <c r="DQ85" s="132">
        <f t="shared" si="194"/>
        <v>5.3383453882920291</v>
      </c>
      <c r="DR85" s="132">
        <f t="shared" si="195"/>
        <v>6.0386783561641364</v>
      </c>
      <c r="DS85" s="132">
        <f t="shared" si="196"/>
        <v>6.7469678788390226</v>
      </c>
      <c r="DT85" s="132">
        <f t="shared" si="197"/>
        <v>7.4627218494494141</v>
      </c>
      <c r="DU85" s="132">
        <f t="shared" si="198"/>
        <v>8.1854254415095475</v>
      </c>
      <c r="DV85" s="132"/>
      <c r="DW85" s="132"/>
      <c r="DX85" s="132"/>
      <c r="DY85" s="132"/>
      <c r="DZ85" s="132"/>
      <c r="EA85" s="132"/>
      <c r="EB85" s="132"/>
      <c r="EC85" s="132"/>
      <c r="ED85" s="132"/>
      <c r="EE85" s="132"/>
      <c r="ER85" s="132"/>
      <c r="ES85" s="132"/>
      <c r="ET85" s="132"/>
      <c r="EU85" s="132"/>
      <c r="EV85" s="132"/>
      <c r="EW85" s="132"/>
      <c r="EX85" s="132"/>
      <c r="EY85" s="132"/>
      <c r="EZ85" s="132"/>
      <c r="FA85" s="132"/>
      <c r="FB85" s="132"/>
      <c r="FC85" s="132"/>
    </row>
    <row r="86" spans="1:159" x14ac:dyDescent="0.2">
      <c r="A86">
        <v>488984</v>
      </c>
      <c r="B86" s="99" t="str">
        <f>INDEX([1]Bios!$O:$O,MATCH(A86,[1]Bios!$C:$C,0))</f>
        <v>Hunter, Tommy</v>
      </c>
      <c r="C86" s="92" t="s">
        <v>68</v>
      </c>
      <c r="D86" s="94">
        <f>LOOKUP(IF(INDEX([1]Bios!$M:$M,MATCH(A86,[1]Bios!$C:$C,0))="P",INDEX([1]Pitchers!$Q:$Q,MATCH(A86,[1]Pitchers!$A:$A,0)),INDEX([1]Hitters!$AV:$AV,MATCH(A86,[1]Hitters!$A:$A,0))),Positions!A:A,Positions!B:B)</f>
        <v>0</v>
      </c>
      <c r="E86" s="137">
        <v>1</v>
      </c>
      <c r="F86" s="138">
        <f t="shared" si="135"/>
        <v>4.2859354093250142</v>
      </c>
      <c r="G86" s="138">
        <v>2</v>
      </c>
      <c r="H86" s="94"/>
      <c r="I86" s="93">
        <f>6</f>
        <v>6</v>
      </c>
      <c r="J86" s="93">
        <f>6</f>
        <v>6</v>
      </c>
      <c r="K86" s="94">
        <f>MIN(IF(D86&gt;1,INDEX([1]Hitters!$DA:$DA,MATCH(A86,[1]Hitters!$A:$A,0)),INDEX([1]Pitchers!$DA:$DA,MATCH(A86,[1]Pitchers!$A:$A,0))),J86)</f>
        <v>6</v>
      </c>
      <c r="L86" s="94">
        <f t="shared" si="136"/>
        <v>4</v>
      </c>
      <c r="M86" s="95">
        <f>IF(D86&gt;1,INDEX([1]Hitters!$CV:$CV,MATCH($A86,[1]Hitters!$A:$A,0)),INDEX([1]Pitchers!$CP:$CP,MATCH($A86,[1]Pitchers!$A:$A,0)))</f>
        <v>29.958333333333332</v>
      </c>
      <c r="N86" s="90">
        <f t="shared" si="137"/>
        <v>2.2859354093250142</v>
      </c>
      <c r="O86" s="97">
        <f>IF($D86&gt;1,INDEX([1]Hitters!$AF:$AF,MATCH($A86,[1]Hitters!$A:$A,0)),INDEX([1]Pitchers!$AJ:$AJ,MATCH($A86,[1]Pitchers!$A:$A,0))*IF(OR(AND($D86=0,INDEX([1]Pitchers!$Q:$Q,MATCH($A86,[1]Pitchers!$A:$A,0))="R"),AND($D86=1,INDEX([1]Pitchers!$Q:$Q,MATCH($A86,[1]Pitchers!$A:$A,0))="S")),1,IF($D86=0,0.83+(1-INDEX([1]Pitchers!$BE:$BE,MATCH($A86,[1]Pitchers!$A:$A,0)))/8,1/(0.83+(1-INDEX([1]Pitchers!$BE:$BE,MATCH($A86,[1]Pitchers!$A:$A,0)))/8))))</f>
        <v>3.6635474912381776</v>
      </c>
      <c r="P86" s="97">
        <f>IF($D86&gt;1,O86+(LOOKUP(ROUNDDOWN($M86+RIGHT(P$4,4)*1-2016,0),Age!$A:$A,Age!$C:$C)*(1-($M86+RIGHT(P$4,4)*1-2016-ROUNDDOWN($M86+RIGHT(P$4,4)*1-2016,0)))+LOOKUP(ROUNDUP($M86+RIGHT(P$4,4)*1-2016,0),Age!$A:$A,Age!$C:$C)*(($M86+RIGHT(P$4,4)*1-2016-ROUNDDOWN($M86+RIGHT(P$4,4)*1-2016,0))))*IF($M86+RIGHT(P$4,4)*1-2016&gt;27,1,INDEX([1]Hitters!$BG:$BG,MATCH($A86,[1]Hitters!$A:$A,0))),O86*(1-(1-(LOOKUP(ROUNDDOWN($M86+RIGHT(P$4,4)*1-2016,0),Age!$A:$A,Age!$L:$L)*(1-($M86+RIGHT(P$4,4)*1-2016-ROUNDDOWN($M86+RIGHT(P$4,4)*1-2016,0)))+LOOKUP(ROUNDUP($M86+RIGHT(P$4,4)*1-2016,0),Age!$A:$A,Age!$L:$L)*(($M86+RIGHT(P$4,4)*1-2016-ROUNDDOWN($M86+RIGHT(P$4,4)*1-2016,0)))))*IF($M86+RIGHT(P$4,4)*1-2016&gt;27,1,INDEX([1]Pitchers!$BE:$BE,MATCH($A86,[1]Pitchers!$A:$A,0)))))</f>
        <v>3.746931358616878</v>
      </c>
      <c r="Q86" s="97">
        <f>IF($D86&gt;1,P86+(LOOKUP(ROUNDDOWN($M86+RIGHT(Q$4,4)*1-2016,0),Age!$A:$A,Age!$C:$C)*(1-($M86+RIGHT(Q$4,4)*1-2016-ROUNDDOWN($M86+RIGHT(Q$4,4)*1-2016,0)))+LOOKUP(ROUNDUP($M86+RIGHT(Q$4,4)*1-2016,0),Age!$A:$A,Age!$C:$C)*(($M86+RIGHT(Q$4,4)*1-2016-ROUNDDOWN($M86+RIGHT(Q$4,4)*1-2016,0))))*IF($M86+RIGHT(Q$4,4)*1-2016&gt;27,1,INDEX([1]Hitters!$BG:$BG,MATCH($A86,[1]Hitters!$A:$A,0))),P86*(1-(1-(LOOKUP(ROUNDDOWN($M86+RIGHT(Q$4,4)*1-2016,0),Age!$A:$A,Age!$L:$L)*(1-($M86+RIGHT(Q$4,4)*1-2016-ROUNDDOWN($M86+RIGHT(Q$4,4)*1-2016,0)))+LOOKUP(ROUNDUP($M86+RIGHT(Q$4,4)*1-2016,0),Age!$A:$A,Age!$L:$L)*(($M86+RIGHT(Q$4,4)*1-2016-ROUNDDOWN($M86+RIGHT(Q$4,4)*1-2016,0)))))*IF($M86+RIGHT(Q$4,4)*1-2016&gt;27,1,INDEX([1]Pitchers!$BE:$BE,MATCH($A86,[1]Pitchers!$A:$A,0)))))</f>
        <v>3.8537579328724432</v>
      </c>
      <c r="R86" s="97">
        <f>IF($D86&gt;1,Q86+(LOOKUP(ROUNDDOWN($M86+RIGHT(R$4,4)*1-2016,0),Age!$A:$A,Age!$C:$C)*(1-($M86+RIGHT(R$4,4)*1-2016-ROUNDDOWN($M86+RIGHT(R$4,4)*1-2016,0)))+LOOKUP(ROUNDUP($M86+RIGHT(R$4,4)*1-2016,0),Age!$A:$A,Age!$C:$C)*(($M86+RIGHT(R$4,4)*1-2016-ROUNDDOWN($M86+RIGHT(R$4,4)*1-2016,0))))*IF($M86+RIGHT(R$4,4)*1-2016&gt;27,1,INDEX([1]Hitters!$BG:$BG,MATCH($A86,[1]Hitters!$A:$A,0))),Q86*(1-(1-(LOOKUP(ROUNDDOWN($M86+RIGHT(R$4,4)*1-2016,0),Age!$A:$A,Age!$L:$L)*(1-($M86+RIGHT(R$4,4)*1-2016-ROUNDDOWN($M86+RIGHT(R$4,4)*1-2016,0)))+LOOKUP(ROUNDUP($M86+RIGHT(R$4,4)*1-2016,0),Age!$A:$A,Age!$L:$L)*(($M86+RIGHT(R$4,4)*1-2016-ROUNDDOWN($M86+RIGHT(R$4,4)*1-2016,0)))))*IF($M86+RIGHT(R$4,4)*1-2016&gt;27,1,INDEX([1]Pitchers!$BE:$BE,MATCH($A86,[1]Pitchers!$A:$A,0)))))</f>
        <v>3.9857892853851284</v>
      </c>
      <c r="S86" s="97">
        <f>IF($D86&gt;1,R86+(LOOKUP(ROUNDDOWN($M86+RIGHT(S$4,4)*1-2016,0),Age!$A:$A,Age!$C:$C)*(1-($M86+RIGHT(S$4,4)*1-2016-ROUNDDOWN($M86+RIGHT(S$4,4)*1-2016,0)))+LOOKUP(ROUNDUP($M86+RIGHT(S$4,4)*1-2016,0),Age!$A:$A,Age!$C:$C)*(($M86+RIGHT(S$4,4)*1-2016-ROUNDDOWN($M86+RIGHT(S$4,4)*1-2016,0))))*IF($M86+RIGHT(S$4,4)*1-2016&gt;27,1,INDEX([1]Hitters!$BG:$BG,MATCH($A86,[1]Hitters!$A:$A,0))),R86*(1-(1-(LOOKUP(ROUNDDOWN($M86+RIGHT(S$4,4)*1-2016,0),Age!$A:$A,Age!$L:$L)*(1-($M86+RIGHT(S$4,4)*1-2016-ROUNDDOWN($M86+RIGHT(S$4,4)*1-2016,0)))+LOOKUP(ROUNDUP($M86+RIGHT(S$4,4)*1-2016,0),Age!$A:$A,Age!$L:$L)*(($M86+RIGHT(S$4,4)*1-2016-ROUNDDOWN($M86+RIGHT(S$4,4)*1-2016,0)))))*IF($M86+RIGHT(S$4,4)*1-2016&gt;27,1,INDEX([1]Pitchers!$BE:$BE,MATCH($A86,[1]Pitchers!$A:$A,0)))))</f>
        <v>4.145262375438926</v>
      </c>
      <c r="T86" s="97">
        <f>IF($D86&gt;1,S86+(LOOKUP(ROUNDDOWN($M86+RIGHT(T$4,4)*1-2016,0),Age!$A:$A,Age!$C:$C)*(1-($M86+RIGHT(T$4,4)*1-2016-ROUNDDOWN($M86+RIGHT(T$4,4)*1-2016,0)))+LOOKUP(ROUNDUP($M86+RIGHT(T$4,4)*1-2016,0),Age!$A:$A,Age!$C:$C)*(($M86+RIGHT(T$4,4)*1-2016-ROUNDDOWN($M86+RIGHT(T$4,4)*1-2016,0))))*IF($M86+RIGHT(T$4,4)*1-2016&gt;27,1,INDEX([1]Hitters!$BG:$BG,MATCH($A86,[1]Hitters!$A:$A,0))),S86*(1-(1-(LOOKUP(ROUNDDOWN($M86+RIGHT(T$4,4)*1-2016,0),Age!$A:$A,Age!$L:$L)*(1-($M86+RIGHT(T$4,4)*1-2016-ROUNDDOWN($M86+RIGHT(T$4,4)*1-2016,0)))+LOOKUP(ROUNDUP($M86+RIGHT(T$4,4)*1-2016,0),Age!$A:$A,Age!$L:$L)*(($M86+RIGHT(T$4,4)*1-2016-ROUNDDOWN($M86+RIGHT(T$4,4)*1-2016,0)))))*IF($M86+RIGHT(T$4,4)*1-2016&gt;27,1,INDEX([1]Pitchers!$BE:$BE,MATCH($A86,[1]Pitchers!$A:$A,0)))))</f>
        <v>4.3349513089316716</v>
      </c>
      <c r="U86" s="97">
        <f>IF($D86&gt;1,T86+(LOOKUP(ROUNDDOWN($M86+RIGHT(U$4,4)*1-2016,0),Age!$A:$A,Age!$C:$C)*(1-($M86+RIGHT(U$4,4)*1-2016-ROUNDDOWN($M86+RIGHT(U$4,4)*1-2016,0)))+LOOKUP(ROUNDUP($M86+RIGHT(U$4,4)*1-2016,0),Age!$A:$A,Age!$C:$C)*(($M86+RIGHT(U$4,4)*1-2016-ROUNDDOWN($M86+RIGHT(U$4,4)*1-2016,0))))*IF($M86+RIGHT(U$4,4)*1-2016&gt;27,1,INDEX([1]Hitters!$BG:$BG,MATCH($A86,[1]Hitters!$A:$A,0))),T86*(1-(1-(LOOKUP(ROUNDDOWN($M86+RIGHT(U$4,4)*1-2016,0),Age!$A:$A,Age!$L:$L)*(1-($M86+RIGHT(U$4,4)*1-2016-ROUNDDOWN($M86+RIGHT(U$4,4)*1-2016,0)))+LOOKUP(ROUNDUP($M86+RIGHT(U$4,4)*1-2016,0),Age!$A:$A,Age!$L:$L)*(($M86+RIGHT(U$4,4)*1-2016-ROUNDDOWN($M86+RIGHT(U$4,4)*1-2016,0)))))*IF($M86+RIGHT(U$4,4)*1-2016&gt;27,1,INDEX([1]Pitchers!$BE:$BE,MATCH($A86,[1]Pitchers!$A:$A,0)))))</f>
        <v>4.5582464570844579</v>
      </c>
      <c r="V86" s="97">
        <f>IF($D86&gt;1,U86+(LOOKUP(ROUNDDOWN($M86+RIGHT(V$4,4)*1-2016,0),Age!$A:$A,Age!$C:$C)*(1-($M86+RIGHT(V$4,4)*1-2016-ROUNDDOWN($M86+RIGHT(V$4,4)*1-2016,0)))+LOOKUP(ROUNDUP($M86+RIGHT(V$4,4)*1-2016,0),Age!$A:$A,Age!$C:$C)*(($M86+RIGHT(V$4,4)*1-2016-ROUNDDOWN($M86+RIGHT(V$4,4)*1-2016,0))))*IF($M86+RIGHT(V$4,4)*1-2016&gt;27,1,INDEX([1]Hitters!$BG:$BG,MATCH($A86,[1]Hitters!$A:$A,0))),U86*(1-(1-(LOOKUP(ROUNDDOWN($M86+RIGHT(V$4,4)*1-2016,0),Age!$A:$A,Age!$L:$L)*(1-($M86+RIGHT(V$4,4)*1-2016-ROUNDDOWN($M86+RIGHT(V$4,4)*1-2016,0)))+LOOKUP(ROUNDUP($M86+RIGHT(V$4,4)*1-2016,0),Age!$A:$A,Age!$L:$L)*(($M86+RIGHT(V$4,4)*1-2016-ROUNDDOWN($M86+RIGHT(V$4,4)*1-2016,0)))))*IF($M86+RIGHT(V$4,4)*1-2016&gt;27,1,INDEX([1]Pitchers!$BE:$BE,MATCH($A86,[1]Pitchers!$A:$A,0)))))</f>
        <v>4.8192535484864747</v>
      </c>
      <c r="W86" s="97">
        <f>IF($D86&gt;1,V86+(LOOKUP(ROUNDDOWN($M86+RIGHT(W$4,4)*1-2016,0),Age!$A:$A,Age!$C:$C)*(1-($M86+RIGHT(W$4,4)*1-2016-ROUNDDOWN($M86+RIGHT(W$4,4)*1-2016,0)))+LOOKUP(ROUNDUP($M86+RIGHT(W$4,4)*1-2016,0),Age!$A:$A,Age!$C:$C)*(($M86+RIGHT(W$4,4)*1-2016-ROUNDDOWN($M86+RIGHT(W$4,4)*1-2016,0))))*IF($M86+RIGHT(W$4,4)*1-2016&gt;27,1,INDEX([1]Hitters!$BG:$BG,MATCH($A86,[1]Hitters!$A:$A,0))),V86*(1-(1-(LOOKUP(ROUNDDOWN($M86+RIGHT(W$4,4)*1-2016,0),Age!$A:$A,Age!$L:$L)*(1-($M86+RIGHT(W$4,4)*1-2016-ROUNDDOWN($M86+RIGHT(W$4,4)*1-2016,0)))+LOOKUP(ROUNDUP($M86+RIGHT(W$4,4)*1-2016,0),Age!$A:$A,Age!$L:$L)*(($M86+RIGHT(W$4,4)*1-2016-ROUNDDOWN($M86+RIGHT(W$4,4)*1-2016,0)))))*IF($M86+RIGHT(W$4,4)*1-2016&gt;27,1,INDEX([1]Pitchers!$BE:$BE,MATCH($A86,[1]Pitchers!$A:$A,0)))))</f>
        <v>5.1229167225989238</v>
      </c>
      <c r="X86" s="97">
        <f>IF($D86&gt;1,W86+(LOOKUP(ROUNDDOWN($M86+RIGHT(X$4,4)*1-2016,0),Age!$A:$A,Age!$C:$C)*(1-($M86+RIGHT(X$4,4)*1-2016-ROUNDDOWN($M86+RIGHT(X$4,4)*1-2016,0)))+LOOKUP(ROUNDUP($M86+RIGHT(X$4,4)*1-2016,0),Age!$A:$A,Age!$C:$C)*(($M86+RIGHT(X$4,4)*1-2016-ROUNDDOWN($M86+RIGHT(X$4,4)*1-2016,0))))*IF($M86+RIGHT(X$4,4)*1-2016&gt;27,1,INDEX([1]Hitters!$BG:$BG,MATCH($A86,[1]Hitters!$A:$A,0))),W86*(1-(1-(LOOKUP(ROUNDDOWN($M86+RIGHT(X$4,4)*1-2016,0),Age!$A:$A,Age!$L:$L)*(1-($M86+RIGHT(X$4,4)*1-2016-ROUNDDOWN($M86+RIGHT(X$4,4)*1-2016,0)))+LOOKUP(ROUNDUP($M86+RIGHT(X$4,4)*1-2016,0),Age!$A:$A,Age!$L:$L)*(($M86+RIGHT(X$4,4)*1-2016-ROUNDDOWN($M86+RIGHT(X$4,4)*1-2016,0)))))*IF($M86+RIGHT(X$4,4)*1-2016&gt;27,1,INDEX([1]Pitchers!$BE:$BE,MATCH($A86,[1]Pitchers!$A:$A,0)))))</f>
        <v>5.475170610993465</v>
      </c>
      <c r="Y86" s="97">
        <f>IF($D86&gt;1,X86+(LOOKUP(ROUNDDOWN($M86+RIGHT(Y$4,4)*1-2016,0),Age!$A:$A,Age!$C:$C)*(1-($M86+RIGHT(Y$4,4)*1-2016-ROUNDDOWN($M86+RIGHT(Y$4,4)*1-2016,0)))+LOOKUP(ROUNDUP($M86+RIGHT(Y$4,4)*1-2016,0),Age!$A:$A,Age!$C:$C)*(($M86+RIGHT(Y$4,4)*1-2016-ROUNDDOWN($M86+RIGHT(Y$4,4)*1-2016,0))))*IF($M86+RIGHT(Y$4,4)*1-2016&gt;27,1,INDEX([1]Hitters!$BG:$BG,MATCH($A86,[1]Hitters!$A:$A,0))),X86*(1-(1-(LOOKUP(ROUNDDOWN($M86+RIGHT(Y$4,4)*1-2016,0),Age!$A:$A,Age!$L:$L)*(1-($M86+RIGHT(Y$4,4)*1-2016-ROUNDDOWN($M86+RIGHT(Y$4,4)*1-2016,0)))+LOOKUP(ROUNDUP($M86+RIGHT(Y$4,4)*1-2016,0),Age!$A:$A,Age!$L:$L)*(($M86+RIGHT(Y$4,4)*1-2016-ROUNDDOWN($M86+RIGHT(Y$4,4)*1-2016,0)))))*IF($M86+RIGHT(Y$4,4)*1-2016&gt;27,1,INDEX([1]Pitchers!$BE:$BE,MATCH($A86,[1]Pitchers!$A:$A,0)))))</f>
        <v>5.8831278545396817</v>
      </c>
      <c r="Z86" s="97">
        <f>IF($D86&gt;1,Y86+(LOOKUP(ROUNDDOWN($M86+RIGHT(Z$4,4)*1-2016,0),Age!$A:$A,Age!$C:$C)*(1-($M86+RIGHT(Z$4,4)*1-2016-ROUNDDOWN($M86+RIGHT(Z$4,4)*1-2016,0)))+LOOKUP(ROUNDUP($M86+RIGHT(Z$4,4)*1-2016,0),Age!$A:$A,Age!$C:$C)*(($M86+RIGHT(Z$4,4)*1-2016-ROUNDDOWN($M86+RIGHT(Z$4,4)*1-2016,0))))*IF($M86+RIGHT(Z$4,4)*1-2016&gt;27,1,INDEX([1]Hitters!$BG:$BG,MATCH($A86,[1]Hitters!$A:$A,0))),Y86*(1-(1-(LOOKUP(ROUNDDOWN($M86+RIGHT(Z$4,4)*1-2016,0),Age!$A:$A,Age!$L:$L)*(1-($M86+RIGHT(Z$4,4)*1-2016-ROUNDDOWN($M86+RIGHT(Z$4,4)*1-2016,0)))+LOOKUP(ROUNDUP($M86+RIGHT(Z$4,4)*1-2016,0),Age!$A:$A,Age!$L:$L)*(($M86+RIGHT(Z$4,4)*1-2016-ROUNDDOWN($M86+RIGHT(Z$4,4)*1-2016,0)))))*IF($M86+RIGHT(Z$4,4)*1-2016&gt;27,1,INDEX([1]Pitchers!$BE:$BE,MATCH($A86,[1]Pitchers!$A:$A,0)))))</f>
        <v>6.3553101474483134</v>
      </c>
      <c r="AA86" s="96">
        <f>IF($D86=0,0,IF($D86=1,INDEX([1]Pitchers!$FK:$FK,MATCH($A86,[1]Pitchers!$A:$A,0)),MAX(-16,IF($D86=10,-16,IF($D86&lt;2,0,INDEX([1]Hitters!$AZ:$AZ,MATCH($A86,[1]Hitters!$A:$A,0)))))))</f>
        <v>0</v>
      </c>
      <c r="AB86" s="96">
        <f>IF($D86=0,0,IF($D86=1,INDEX([1]Pitchers!$FK:$FK,MATCH($A86,[1]Pitchers!$A:$A,0)),MAX(-16,IF($D86=2,AA86-MIN(0.75,0.25*(RIGHT(AB$4,4)*1-(RIGHT($AD$4,4)*1)+0.25)*(1-MIN(0.75,INDEX([1]Hitters!$CF:$CF,MATCH($A86,[1]Hitters!$A:$A,0)))/0.75*1)+INDEX([1]Hitters!$CF:$CF,MATCH($A86,[1]Hitters!$A:$A,0)))/0.75*1,IF($D86&gt;6,(AA86-MIN(0.75,0.25*(RIGHT(AB$4,4)*1-(RIGHT($AD$4,4)*1)+0.25)*(1-MIN(0.75,INDEX([1]Hitters!$CF:$CF,MATCH($A86,[1]Hitters!$A:$A,0)))/0.75*1)+INDEX([1]Hitters!$CF:$CF,MATCH($A86,[1]Hitters!$A:$A,0)))/0.75*($M86+RIGHT(AB$4,4)*1-RIGHT($AA$4,4)*1+10)*0.05),IF($D86=3,(AA86-MIN(0.75,0.25*(RIGHT(AB$4,4)*1-(RIGHT($AD$4,4)*1)+0.25)*(1-MIN(0.75,INDEX([1]Hitters!$CF:$CF,MATCH($A86,[1]Hitters!$A:$A,0)))/0.75*1)+INDEX([1]Hitters!$CF:$CF,MATCH($A86,[1]Hitters!$A:$A,0)))/0.75*($M86+RIGHT(AB$4,4)*1-RIGHT($AA$4,4)*1-27)*0.1),(AA86-MIN(0.75,0.25*(RIGHT(AB$4,4)*1-(RIGHT($AD$4,4)*1)+0.25)*(1-MIN(0.75,INDEX([1]Hitters!$CF:$CF,MATCH($A86,[1]Hitters!$A:$A,0)))/0.75*1)+INDEX([1]Hitters!$CF:$CF,MATCH($A86,[1]Hitters!$A:$A,0)))/0.75*($M86+RIGHT(AB$4,4)*1-RIGHT($AA$4,4)*1-20)*0.094)))))))</f>
        <v>0</v>
      </c>
      <c r="AC86" s="96">
        <f>IF($D86=0,0,IF($D86=1,INDEX([1]Pitchers!$FK:$FK,MATCH($A86,[1]Pitchers!$A:$A,0)),MAX(-16,IF($D86=2,AB86-MIN(0.75,0.25*(RIGHT(AC$4,4)*1-(RIGHT($AD$4,4)*1)+0.25)*(1-MIN(0.75,INDEX([1]Hitters!$CF:$CF,MATCH($A86,[1]Hitters!$A:$A,0)))/0.75*1)+INDEX([1]Hitters!$CF:$CF,MATCH($A86,[1]Hitters!$A:$A,0)))/0.75*1,IF($D86&gt;6,(AB86-MIN(0.75,0.25*(RIGHT(AC$4,4)*1-(RIGHT($AD$4,4)*1)+0.25)*(1-MIN(0.75,INDEX([1]Hitters!$CF:$CF,MATCH($A86,[1]Hitters!$A:$A,0)))/0.75*1)+INDEX([1]Hitters!$CF:$CF,MATCH($A86,[1]Hitters!$A:$A,0)))/0.75*($M86+RIGHT(AC$4,4)*1-RIGHT($AA$4,4)*1+10)*0.05),IF($D86=3,(AB86-MIN(0.75,0.25*(RIGHT(AC$4,4)*1-(RIGHT($AD$4,4)*1)+0.25)*(1-MIN(0.75,INDEX([1]Hitters!$CF:$CF,MATCH($A86,[1]Hitters!$A:$A,0)))/0.75*1)+INDEX([1]Hitters!$CF:$CF,MATCH($A86,[1]Hitters!$A:$A,0)))/0.75*($M86+RIGHT(AC$4,4)*1-RIGHT($AA$4,4)*1-27)*0.1),(AB86-MIN(0.75,0.25*(RIGHT(AC$4,4)*1-(RIGHT($AD$4,4)*1)+0.25)*(1-MIN(0.75,INDEX([1]Hitters!$CF:$CF,MATCH($A86,[1]Hitters!$A:$A,0)))/0.75*1)+INDEX([1]Hitters!$CF:$CF,MATCH($A86,[1]Hitters!$A:$A,0)))/0.75*($M86+RIGHT(AC$4,4)*1-RIGHT($AA$4,4)*1-20)*0.094)))))))</f>
        <v>0</v>
      </c>
      <c r="AD86" s="96">
        <f>IF($D86=0,0,IF($D86=1,INDEX([1]Pitchers!$FK:$FK,MATCH($A86,[1]Pitchers!$A:$A,0)),MAX(-16,IF($D86=2,AC86-MIN(0.75,0.25*(RIGHT(AD$4,4)*1-(RIGHT($AD$4,4)*1)+0.25)*(1-MIN(0.75,INDEX([1]Hitters!$CF:$CF,MATCH($A86,[1]Hitters!$A:$A,0)))/0.75*1)+INDEX([1]Hitters!$CF:$CF,MATCH($A86,[1]Hitters!$A:$A,0)))/0.75*1,IF($D86&gt;6,(AC86-MIN(0.75,0.25*(RIGHT(AD$4,4)*1-(RIGHT($AD$4,4)*1)+0.25)*(1-MIN(0.75,INDEX([1]Hitters!$CF:$CF,MATCH($A86,[1]Hitters!$A:$A,0)))/0.75*1)+INDEX([1]Hitters!$CF:$CF,MATCH($A86,[1]Hitters!$A:$A,0)))/0.75*($M86+RIGHT(AD$4,4)*1-RIGHT($AA$4,4)*1+10)*0.05),IF($D86=3,(AC86-MIN(0.75,0.25*(RIGHT(AD$4,4)*1-(RIGHT($AD$4,4)*1)+0.25)*(1-MIN(0.75,INDEX([1]Hitters!$CF:$CF,MATCH($A86,[1]Hitters!$A:$A,0)))/0.75*1)+INDEX([1]Hitters!$CF:$CF,MATCH($A86,[1]Hitters!$A:$A,0)))/0.75*($M86+RIGHT(AD$4,4)*1-RIGHT($AA$4,4)*1-27)*0.1),(AC86-MIN(0.75,0.25*(RIGHT(AD$4,4)*1-(RIGHT($AD$4,4)*1)+0.25)*(1-MIN(0.75,INDEX([1]Hitters!$CF:$CF,MATCH($A86,[1]Hitters!$A:$A,0)))/0.75*1)+INDEX([1]Hitters!$CF:$CF,MATCH($A86,[1]Hitters!$A:$A,0)))/0.75*($M86+RIGHT(AD$4,4)*1-RIGHT($AA$4,4)*1-20)*0.094)))))))</f>
        <v>0</v>
      </c>
      <c r="AE86" s="96">
        <f>IF($D86=0,0,IF($D86=1,INDEX([1]Pitchers!$FK:$FK,MATCH($A86,[1]Pitchers!$A:$A,0)),MAX(-16,IF($D86=2,AD86-MIN(0.75,0.25*(RIGHT(AE$4,4)*1-(RIGHT($AD$4,4)*1)+0.25)*(1-MIN(0.75,INDEX([1]Hitters!$CF:$CF,MATCH($A86,[1]Hitters!$A:$A,0)))/0.75*1)+INDEX([1]Hitters!$CF:$CF,MATCH($A86,[1]Hitters!$A:$A,0)))/0.75*1,IF($D86&gt;6,(AD86-MIN(0.75,0.25*(RIGHT(AE$4,4)*1-(RIGHT($AD$4,4)*1)+0.25)*(1-MIN(0.75,INDEX([1]Hitters!$CF:$CF,MATCH($A86,[1]Hitters!$A:$A,0)))/0.75*1)+INDEX([1]Hitters!$CF:$CF,MATCH($A86,[1]Hitters!$A:$A,0)))/0.75*($M86+RIGHT(AE$4,4)*1-RIGHT($AA$4,4)*1+10)*0.05),IF($D86=3,(AD86-MIN(0.75,0.25*(RIGHT(AE$4,4)*1-(RIGHT($AD$4,4)*1)+0.25)*(1-MIN(0.75,INDEX([1]Hitters!$CF:$CF,MATCH($A86,[1]Hitters!$A:$A,0)))/0.75*1)+INDEX([1]Hitters!$CF:$CF,MATCH($A86,[1]Hitters!$A:$A,0)))/0.75*($M86+RIGHT(AE$4,4)*1-RIGHT($AA$4,4)*1-27)*0.1),(AD86-MIN(0.75,0.25*(RIGHT(AE$4,4)*1-(RIGHT($AD$4,4)*1)+0.25)*(1-MIN(0.75,INDEX([1]Hitters!$CF:$CF,MATCH($A86,[1]Hitters!$A:$A,0)))/0.75*1)+INDEX([1]Hitters!$CF:$CF,MATCH($A86,[1]Hitters!$A:$A,0)))/0.75*($M86+RIGHT(AE$4,4)*1-RIGHT($AA$4,4)*1-20)*0.094)))))))</f>
        <v>0</v>
      </c>
      <c r="AF86" s="96">
        <f>IF($D86=0,0,IF($D86=1,INDEX([1]Pitchers!$FK:$FK,MATCH($A86,[1]Pitchers!$A:$A,0)),MAX(-16,IF($D86=2,AE86-MIN(0.75,0.25*(RIGHT(AF$4,4)*1-(RIGHT($AD$4,4)*1)+0.25)*(1-MIN(0.75,INDEX([1]Hitters!$CF:$CF,MATCH($A86,[1]Hitters!$A:$A,0)))/0.75*1)+INDEX([1]Hitters!$CF:$CF,MATCH($A86,[1]Hitters!$A:$A,0)))/0.75*1,IF($D86&gt;6,(AE86-MIN(0.75,0.25*(RIGHT(AF$4,4)*1-(RIGHT($AD$4,4)*1)+0.25)*(1-MIN(0.75,INDEX([1]Hitters!$CF:$CF,MATCH($A86,[1]Hitters!$A:$A,0)))/0.75*1)+INDEX([1]Hitters!$CF:$CF,MATCH($A86,[1]Hitters!$A:$A,0)))/0.75*($M86+RIGHT(AF$4,4)*1-RIGHT($AA$4,4)*1+10)*0.05),IF($D86=3,(AE86-MIN(0.75,0.25*(RIGHT(AF$4,4)*1-(RIGHT($AD$4,4)*1)+0.25)*(1-MIN(0.75,INDEX([1]Hitters!$CF:$CF,MATCH($A86,[1]Hitters!$A:$A,0)))/0.75*1)+INDEX([1]Hitters!$CF:$CF,MATCH($A86,[1]Hitters!$A:$A,0)))/0.75*($M86+RIGHT(AF$4,4)*1-RIGHT($AA$4,4)*1-27)*0.1),(AE86-MIN(0.75,0.25*(RIGHT(AF$4,4)*1-(RIGHT($AD$4,4)*1)+0.25)*(1-MIN(0.75,INDEX([1]Hitters!$CF:$CF,MATCH($A86,[1]Hitters!$A:$A,0)))/0.75*1)+INDEX([1]Hitters!$CF:$CF,MATCH($A86,[1]Hitters!$A:$A,0)))/0.75*($M86+RIGHT(AF$4,4)*1-RIGHT($AA$4,4)*1-20)*0.094)))))))</f>
        <v>0</v>
      </c>
      <c r="AG86" s="96">
        <f>IF($D86=0,0,IF($D86=1,INDEX([1]Pitchers!$FK:$FK,MATCH($A86,[1]Pitchers!$A:$A,0)),MAX(-16,IF($D86=2,AF86-MIN(0.75,0.25*(RIGHT(AG$4,4)*1-(RIGHT($AD$4,4)*1)+0.25)*(1-MIN(0.75,INDEX([1]Hitters!$CF:$CF,MATCH($A86,[1]Hitters!$A:$A,0)))/0.75*1)+INDEX([1]Hitters!$CF:$CF,MATCH($A86,[1]Hitters!$A:$A,0)))/0.75*1,IF($D86&gt;6,(AF86-MIN(0.75,0.25*(RIGHT(AG$4,4)*1-(RIGHT($AD$4,4)*1)+0.25)*(1-MIN(0.75,INDEX([1]Hitters!$CF:$CF,MATCH($A86,[1]Hitters!$A:$A,0)))/0.75*1)+INDEX([1]Hitters!$CF:$CF,MATCH($A86,[1]Hitters!$A:$A,0)))/0.75*($M86+RIGHT(AG$4,4)*1-RIGHT($AA$4,4)*1+10)*0.05),IF($D86=3,(AF86-MIN(0.75,0.25*(RIGHT(AG$4,4)*1-(RIGHT($AD$4,4)*1)+0.25)*(1-MIN(0.75,INDEX([1]Hitters!$CF:$CF,MATCH($A86,[1]Hitters!$A:$A,0)))/0.75*1)+INDEX([1]Hitters!$CF:$CF,MATCH($A86,[1]Hitters!$A:$A,0)))/0.75*($M86+RIGHT(AG$4,4)*1-RIGHT($AA$4,4)*1-27)*0.1),(AF86-MIN(0.75,0.25*(RIGHT(AG$4,4)*1-(RIGHT($AD$4,4)*1)+0.25)*(1-MIN(0.75,INDEX([1]Hitters!$CF:$CF,MATCH($A86,[1]Hitters!$A:$A,0)))/0.75*1)+INDEX([1]Hitters!$CF:$CF,MATCH($A86,[1]Hitters!$A:$A,0)))/0.75*($M86+RIGHT(AG$4,4)*1-RIGHT($AA$4,4)*1-20)*0.094)))))))</f>
        <v>0</v>
      </c>
      <c r="AH86" s="96">
        <f>IF($D86=0,0,IF($D86=1,INDEX([1]Pitchers!$FK:$FK,MATCH($A86,[1]Pitchers!$A:$A,0)),MAX(-16,IF($D86=2,AG86-MIN(0.75,0.25*(RIGHT(AH$4,4)*1-(RIGHT($AD$4,4)*1)+0.25)*(1-MIN(0.75,INDEX([1]Hitters!$CF:$CF,MATCH($A86,[1]Hitters!$A:$A,0)))/0.75*1)+INDEX([1]Hitters!$CF:$CF,MATCH($A86,[1]Hitters!$A:$A,0)))/0.75*1,IF($D86&gt;6,(AG86-MIN(0.75,0.25*(RIGHT(AH$4,4)*1-(RIGHT($AD$4,4)*1)+0.25)*(1-MIN(0.75,INDEX([1]Hitters!$CF:$CF,MATCH($A86,[1]Hitters!$A:$A,0)))/0.75*1)+INDEX([1]Hitters!$CF:$CF,MATCH($A86,[1]Hitters!$A:$A,0)))/0.75*($M86+RIGHT(AH$4,4)*1-RIGHT($AA$4,4)*1+10)*0.05),IF($D86=3,(AG86-MIN(0.75,0.25*(RIGHT(AH$4,4)*1-(RIGHT($AD$4,4)*1)+0.25)*(1-MIN(0.75,INDEX([1]Hitters!$CF:$CF,MATCH($A86,[1]Hitters!$A:$A,0)))/0.75*1)+INDEX([1]Hitters!$CF:$CF,MATCH($A86,[1]Hitters!$A:$A,0)))/0.75*($M86+RIGHT(AH$4,4)*1-RIGHT($AA$4,4)*1-27)*0.1),(AG86-MIN(0.75,0.25*(RIGHT(AH$4,4)*1-(RIGHT($AD$4,4)*1)+0.25)*(1-MIN(0.75,INDEX([1]Hitters!$CF:$CF,MATCH($A86,[1]Hitters!$A:$A,0)))/0.75*1)+INDEX([1]Hitters!$CF:$CF,MATCH($A86,[1]Hitters!$A:$A,0)))/0.75*($M86+RIGHT(AH$4,4)*1-RIGHT($AA$4,4)*1-20)*0.094)))))))</f>
        <v>0</v>
      </c>
      <c r="AI86" s="96">
        <f>IF($D86=0,0,IF($D86=1,INDEX([1]Pitchers!$FK:$FK,MATCH($A86,[1]Pitchers!$A:$A,0)),MAX(-16,IF($D86=2,AH86-MIN(0.75,0.25*(RIGHT(AI$4,4)*1-(RIGHT($AD$4,4)*1)+0.25)*(1-MIN(0.75,INDEX([1]Hitters!$CF:$CF,MATCH($A86,[1]Hitters!$A:$A,0)))/0.75*1)+INDEX([1]Hitters!$CF:$CF,MATCH($A86,[1]Hitters!$A:$A,0)))/0.75*1,IF($D86&gt;6,(AH86-MIN(0.75,0.25*(RIGHT(AI$4,4)*1-(RIGHT($AD$4,4)*1)+0.25)*(1-MIN(0.75,INDEX([1]Hitters!$CF:$CF,MATCH($A86,[1]Hitters!$A:$A,0)))/0.75*1)+INDEX([1]Hitters!$CF:$CF,MATCH($A86,[1]Hitters!$A:$A,0)))/0.75*($M86+RIGHT(AI$4,4)*1-RIGHT($AA$4,4)*1+10)*0.05),IF($D86=3,(AH86-MIN(0.75,0.25*(RIGHT(AI$4,4)*1-(RIGHT($AD$4,4)*1)+0.25)*(1-MIN(0.75,INDEX([1]Hitters!$CF:$CF,MATCH($A86,[1]Hitters!$A:$A,0)))/0.75*1)+INDEX([1]Hitters!$CF:$CF,MATCH($A86,[1]Hitters!$A:$A,0)))/0.75*($M86+RIGHT(AI$4,4)*1-RIGHT($AA$4,4)*1-27)*0.1),(AH86-MIN(0.75,0.25*(RIGHT(AI$4,4)*1-(RIGHT($AD$4,4)*1)+0.25)*(1-MIN(0.75,INDEX([1]Hitters!$CF:$CF,MATCH($A86,[1]Hitters!$A:$A,0)))/0.75*1)+INDEX([1]Hitters!$CF:$CF,MATCH($A86,[1]Hitters!$A:$A,0)))/0.75*($M86+RIGHT(AI$4,4)*1-RIGHT($AA$4,4)*1-20)*0.094)))))))</f>
        <v>0</v>
      </c>
      <c r="AJ86" s="96">
        <f>IF($D86=0,0,IF($D86=1,INDEX([1]Pitchers!$FK:$FK,MATCH($A86,[1]Pitchers!$A:$A,0)),MAX(-16,IF($D86=2,AI86-MIN(0.75,0.25*(RIGHT(AJ$4,4)*1-(RIGHT($AD$4,4)*1)+0.25)*(1-MIN(0.75,INDEX([1]Hitters!$CF:$CF,MATCH($A86,[1]Hitters!$A:$A,0)))/0.75*1)+INDEX([1]Hitters!$CF:$CF,MATCH($A86,[1]Hitters!$A:$A,0)))/0.75*1,IF($D86&gt;6,(AI86-MIN(0.75,0.25*(RIGHT(AJ$4,4)*1-(RIGHT($AD$4,4)*1)+0.25)*(1-MIN(0.75,INDEX([1]Hitters!$CF:$CF,MATCH($A86,[1]Hitters!$A:$A,0)))/0.75*1)+INDEX([1]Hitters!$CF:$CF,MATCH($A86,[1]Hitters!$A:$A,0)))/0.75*($M86+RIGHT(AJ$4,4)*1-RIGHT($AA$4,4)*1+10)*0.05),IF($D86=3,(AI86-MIN(0.75,0.25*(RIGHT(AJ$4,4)*1-(RIGHT($AD$4,4)*1)+0.25)*(1-MIN(0.75,INDEX([1]Hitters!$CF:$CF,MATCH($A86,[1]Hitters!$A:$A,0)))/0.75*1)+INDEX([1]Hitters!$CF:$CF,MATCH($A86,[1]Hitters!$A:$A,0)))/0.75*($M86+RIGHT(AJ$4,4)*1-RIGHT($AA$4,4)*1-27)*0.1),(AI86-MIN(0.75,0.25*(RIGHT(AJ$4,4)*1-(RIGHT($AD$4,4)*1)+0.25)*(1-MIN(0.75,INDEX([1]Hitters!$CF:$CF,MATCH($A86,[1]Hitters!$A:$A,0)))/0.75*1)+INDEX([1]Hitters!$CF:$CF,MATCH($A86,[1]Hitters!$A:$A,0)))/0.75*($M86+RIGHT(AJ$4,4)*1-RIGHT($AA$4,4)*1-20)*0.094)))))))</f>
        <v>0</v>
      </c>
      <c r="AK86" s="96">
        <f>IF($D86=0,0,IF($D86=1,INDEX([1]Pitchers!$FK:$FK,MATCH($A86,[1]Pitchers!$A:$A,0)),MAX(-16,IF($D86=2,AJ86-MIN(0.75,0.25*(RIGHT(AK$4,4)*1-(RIGHT($AD$4,4)*1)+0.25)*(1-MIN(0.75,INDEX([1]Hitters!$CF:$CF,MATCH($A86,[1]Hitters!$A:$A,0)))/0.75*1)+INDEX([1]Hitters!$CF:$CF,MATCH($A86,[1]Hitters!$A:$A,0)))/0.75*1,IF($D86&gt;6,(AJ86-MIN(0.75,0.25*(RIGHT(AK$4,4)*1-(RIGHT($AD$4,4)*1)+0.25)*(1-MIN(0.75,INDEX([1]Hitters!$CF:$CF,MATCH($A86,[1]Hitters!$A:$A,0)))/0.75*1)+INDEX([1]Hitters!$CF:$CF,MATCH($A86,[1]Hitters!$A:$A,0)))/0.75*($M86+RIGHT(AK$4,4)*1-RIGHT($AA$4,4)*1+10)*0.05),IF($D86=3,(AJ86-MIN(0.75,0.25*(RIGHT(AK$4,4)*1-(RIGHT($AD$4,4)*1)+0.25)*(1-MIN(0.75,INDEX([1]Hitters!$CF:$CF,MATCH($A86,[1]Hitters!$A:$A,0)))/0.75*1)+INDEX([1]Hitters!$CF:$CF,MATCH($A86,[1]Hitters!$A:$A,0)))/0.75*($M86+RIGHT(AK$4,4)*1-RIGHT($AA$4,4)*1-27)*0.1),(AJ86-MIN(0.75,0.25*(RIGHT(AK$4,4)*1-(RIGHT($AD$4,4)*1)+0.25)*(1-MIN(0.75,INDEX([1]Hitters!$CF:$CF,MATCH($A86,[1]Hitters!$A:$A,0)))/0.75*1)+INDEX([1]Hitters!$CF:$CF,MATCH($A86,[1]Hitters!$A:$A,0)))/0.75*($M86+RIGHT(AK$4,4)*1-RIGHT($AA$4,4)*1-20)*0.094)))))))</f>
        <v>0</v>
      </c>
      <c r="AL86" s="96">
        <f>IF($D86=0,0,IF($D86=1,INDEX([1]Pitchers!$FK:$FK,MATCH($A86,[1]Pitchers!$A:$A,0)),MAX(-16,IF($D86=2,AK86-MIN(0.75,0.25*(RIGHT(AL$4,4)*1-(RIGHT($AD$4,4)*1)+0.25)*(1-MIN(0.75,INDEX([1]Hitters!$CF:$CF,MATCH($A86,[1]Hitters!$A:$A,0)))/0.75*1)+INDEX([1]Hitters!$CF:$CF,MATCH($A86,[1]Hitters!$A:$A,0)))/0.75*1,IF($D86&gt;6,(AK86-MIN(0.75,0.25*(RIGHT(AL$4,4)*1-(RIGHT($AD$4,4)*1)+0.25)*(1-MIN(0.75,INDEX([1]Hitters!$CF:$CF,MATCH($A86,[1]Hitters!$A:$A,0)))/0.75*1)+INDEX([1]Hitters!$CF:$CF,MATCH($A86,[1]Hitters!$A:$A,0)))/0.75*($M86+RIGHT(AL$4,4)*1-RIGHT($AA$4,4)*1+10)*0.05),IF($D86=3,(AK86-MIN(0.75,0.25*(RIGHT(AL$4,4)*1-(RIGHT($AD$4,4)*1)+0.25)*(1-MIN(0.75,INDEX([1]Hitters!$CF:$CF,MATCH($A86,[1]Hitters!$A:$A,0)))/0.75*1)+INDEX([1]Hitters!$CF:$CF,MATCH($A86,[1]Hitters!$A:$A,0)))/0.75*($M86+RIGHT(AL$4,4)*1-RIGHT($AA$4,4)*1-27)*0.1),(AK86-MIN(0.75,0.25*(RIGHT(AL$4,4)*1-(RIGHT($AD$4,4)*1)+0.25)*(1-MIN(0.75,INDEX([1]Hitters!$CF:$CF,MATCH($A86,[1]Hitters!$A:$A,0)))/0.75*1)+INDEX([1]Hitters!$CF:$CF,MATCH($A86,[1]Hitters!$A:$A,0)))/0.75*($M86+RIGHT(AL$4,4)*1-RIGHT($AA$4,4)*1-20)*0.094)))))))</f>
        <v>0</v>
      </c>
      <c r="AM86" s="98">
        <f>MAX(IF($D86=0,20,IF($D86=1,60,150)),MAX(0,IF($D86&gt;1,INDEX([1]Hitters!$ER:$ER,MATCH($A86,[1]Hitters!$A:$A,0))*(0.4+MAX(0,0.6*MIN(1,(IF(O86="",0,(((4.25+(O86-0.263)*4.2)^(((4.25+(O86-0.263)*4.2)+(4.25-AA86*600/600*4.2/600))^0.285))/((4.25+(O86-0.263)*4.2)^(((4.25+(O86-0.263)*4.2)+(4.25-AA86*600/600*4.2/600))^0.285)+(4.25-AA86*600/600*4.2/600)^(((4.25+(O86-0.263)*4.2)+(4.25-AA86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86,[1]Pitchers!$A:$A,0))))*IF($D86&lt;2,(0.4+0.6*MAX(0,MIN(1,IF($D86=0,((4.25)^(((4.25)+(4.25-(4-O86)*4.25/4*1/9))^0.285)/((4.25)^(((4.25)+(4.25-(4-O86)*4.25/4*1/9))^0.285)+(4.25-(4-O86)*4.25/4*1/9)^(((4.25)+(4.25-(4-O86)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86)))/0.5345*0.0009131+0.0104414*(3.74-MIN(3.74,O86)))*50,(((4.25+(AA86-0.263)*0.32*198*MAX(6,198/33)/198)^(((4.25+(AA86-0.263)*0.32*198*MAX(6,198/33)/198)+(4.25-(4-O86)*4.25/4*MAX(6,198/33)/9))^0.285)/((4.25+(AA86-0.263)*0.32*198*MAX(6,198/33)/198)^(((4.25+(AA86-0.263)*0.32*198*MAX(6,198/33)/198)+(4.25-(4-O86)*4.25/4*MAX(6,198/33)/9))^0.285)+(4.25-(4-O86)*4.25/4*MAX(6,198/33)/9)^(((4.25+(AA86-0.263)*0.32*198*MAX(6,198/33)/198)+(4.25-(4-O86)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86=0,50,198)/0.0065))),1))</f>
        <v>49.689616011622221</v>
      </c>
      <c r="AN86" s="98">
        <f t="shared" si="138"/>
        <v>49.050727122733385</v>
      </c>
      <c r="AO86" s="98">
        <f t="shared" si="139"/>
        <v>47.745171567177877</v>
      </c>
      <c r="AP86" s="98">
        <f t="shared" si="140"/>
        <v>45.772949344955556</v>
      </c>
      <c r="AQ86" s="98">
        <f t="shared" si="141"/>
        <v>43.134060456066564</v>
      </c>
      <c r="AR86" s="98">
        <f t="shared" si="142"/>
        <v>20</v>
      </c>
      <c r="AS86" s="98">
        <f t="shared" si="143"/>
        <v>20</v>
      </c>
      <c r="AT86" s="98">
        <f t="shared" si="144"/>
        <v>20</v>
      </c>
      <c r="AU86" s="98">
        <f t="shared" si="145"/>
        <v>20</v>
      </c>
      <c r="AV86" s="98">
        <f t="shared" si="146"/>
        <v>20</v>
      </c>
      <c r="AW86" s="98">
        <f t="shared" si="147"/>
        <v>20</v>
      </c>
      <c r="AX86" s="98">
        <f t="shared" si="148"/>
        <v>20</v>
      </c>
      <c r="AY86" s="96">
        <f t="shared" si="149"/>
        <v>0.47324192616562677</v>
      </c>
      <c r="AZ86" s="96">
        <f t="shared" si="150"/>
        <v>1.5</v>
      </c>
      <c r="BA86" s="96">
        <f t="shared" si="151"/>
        <v>0.47324192616562677</v>
      </c>
      <c r="BB86" s="96">
        <f t="shared" si="152"/>
        <v>0.37484545032295924</v>
      </c>
      <c r="BC86" s="96">
        <f t="shared" si="153"/>
        <v>0.29071453236828659</v>
      </c>
      <c r="BD86" s="96">
        <f t="shared" si="154"/>
        <v>0.19102482551816169</v>
      </c>
      <c r="BE86" s="96">
        <f t="shared" si="155"/>
        <v>8.0467031173693568E-2</v>
      </c>
      <c r="BF86" s="96">
        <f t="shared" si="156"/>
        <v>0</v>
      </c>
      <c r="BG86" s="96">
        <f t="shared" si="157"/>
        <v>0</v>
      </c>
      <c r="BH86" s="96">
        <f t="shared" si="158"/>
        <v>0</v>
      </c>
      <c r="BI86" s="96">
        <f t="shared" si="159"/>
        <v>0</v>
      </c>
      <c r="BJ86" s="96">
        <f t="shared" si="160"/>
        <v>0</v>
      </c>
      <c r="BK86" s="96">
        <f t="shared" si="161"/>
        <v>0</v>
      </c>
      <c r="BL86" s="96">
        <f t="shared" si="162"/>
        <v>0</v>
      </c>
      <c r="BM86" s="129">
        <f t="shared" si="200"/>
        <v>2</v>
      </c>
      <c r="BN86" s="129" t="str">
        <f t="shared" si="200"/>
        <v/>
      </c>
      <c r="BO86" s="129" t="str">
        <f t="shared" si="200"/>
        <v/>
      </c>
      <c r="BP86" s="129" t="str">
        <f t="shared" si="200"/>
        <v/>
      </c>
      <c r="BQ86" s="129" t="str">
        <f t="shared" si="200"/>
        <v/>
      </c>
      <c r="BR86" s="129" t="str">
        <f t="shared" si="200"/>
        <v/>
      </c>
      <c r="BS86" s="129" t="str">
        <f t="shared" si="200"/>
        <v/>
      </c>
      <c r="BT86" s="129" t="str">
        <f t="shared" si="200"/>
        <v/>
      </c>
      <c r="BU86" s="129" t="str">
        <f t="shared" si="200"/>
        <v/>
      </c>
      <c r="BV86" s="129" t="str">
        <f t="shared" si="200"/>
        <v/>
      </c>
      <c r="BW86" s="129" t="str">
        <f t="shared" si="200"/>
        <v/>
      </c>
      <c r="BX86" s="129" t="str">
        <f t="shared" si="200"/>
        <v/>
      </c>
      <c r="BY86" s="130">
        <f t="shared" si="163"/>
        <v>4.2859354093250142</v>
      </c>
      <c r="BZ86" s="130">
        <f t="shared" si="164"/>
        <v>3.6487017827128576</v>
      </c>
      <c r="CA86" s="130">
        <f t="shared" si="165"/>
        <v>3.064102175488288</v>
      </c>
      <c r="CB86" s="130">
        <f t="shared" si="166"/>
        <v>2.2690809091236956</v>
      </c>
      <c r="CC86" s="130">
        <f t="shared" si="167"/>
        <v>1.282465434484555</v>
      </c>
      <c r="CD86" s="130">
        <f t="shared" si="168"/>
        <v>0.5</v>
      </c>
      <c r="CE86" s="130">
        <f t="shared" si="169"/>
        <v>0.5</v>
      </c>
      <c r="CF86" s="130">
        <f t="shared" si="170"/>
        <v>0.5</v>
      </c>
      <c r="CG86" s="130">
        <f t="shared" si="171"/>
        <v>0.5</v>
      </c>
      <c r="CH86" s="130">
        <f t="shared" si="172"/>
        <v>0.5</v>
      </c>
      <c r="CI86" s="130">
        <f t="shared" si="173"/>
        <v>0.5</v>
      </c>
      <c r="CJ86" s="130">
        <f t="shared" si="174"/>
        <v>0.5</v>
      </c>
      <c r="CK86" s="131">
        <f t="shared" si="175"/>
        <v>1</v>
      </c>
      <c r="CL86" s="96">
        <f t="shared" si="176"/>
        <v>-5.3443158749562958E-2</v>
      </c>
      <c r="CM86" s="96">
        <f t="shared" si="177"/>
        <v>-0.1450677318144532</v>
      </c>
      <c r="CN86" s="96">
        <f t="shared" si="178"/>
        <v>-0.21536041365801528</v>
      </c>
      <c r="CO86" s="96">
        <f t="shared" si="179"/>
        <v>-0.29414555106369472</v>
      </c>
      <c r="CP86" s="96">
        <f t="shared" si="180"/>
        <v>-0.37673244263038397</v>
      </c>
      <c r="CQ86" s="96">
        <f t="shared" si="181"/>
        <v>-0.21198999999999998</v>
      </c>
      <c r="CR86" s="96">
        <f t="shared" si="182"/>
        <v>-0.21198999999999998</v>
      </c>
      <c r="CS86" s="96">
        <f t="shared" si="183"/>
        <v>-0.21198999999999998</v>
      </c>
      <c r="CT86" s="96">
        <f t="shared" si="184"/>
        <v>-0.21198999999999998</v>
      </c>
      <c r="CU86" s="96">
        <f t="shared" si="185"/>
        <v>-0.21198999999999998</v>
      </c>
      <c r="CV86" s="96">
        <f t="shared" si="186"/>
        <v>-0.21198999999999998</v>
      </c>
      <c r="CW86" s="96">
        <f t="shared" si="187"/>
        <v>-0.21198999999999998</v>
      </c>
      <c r="CX86" s="96">
        <f>MAX(0,(IF(CL86&gt;0,(CL86-ROUNDDOWN(CL86,1))/0.1*LOOKUP(ROUNDUP(CL86+81.1,1),CB!$A:$A,CB!$C:$C)+(1-(CL86-ROUNDDOWN(CL86,1))/0.1)*LOOKUP(ROUNDDOWN(CL86+81.1,1),CB!$A:$A,CB!$C:$C),(CL86-ROUNDDOWN(CL86-0.1,1))/0.1*LOOKUP(ROUNDUP(CL86+81.1,1),CB!$A:$A,CB!$C:$C)+(1-(CL86-ROUNDDOWN(CL86-0.1,1))/0.1)*LOOKUP(ROUNDDOWN(CL86+81.1,1),CB!$A:$A,CB!$C:$C))-LOOKUP(81.1,CB!$A:$A,CB!$C:$C))/(1-(BINOMDIST(97,162,0.5,TRUE)-BINOMDIST(87,162,0.5,TRUE)))*$C$2*($B$1^(LEFT(CX$4,4)*1-LEFT($BA$4,4)*1))*(37.75+CL86))</f>
        <v>0</v>
      </c>
      <c r="CY86" s="96">
        <f>MAX(0,(IF(CM86&gt;0,(CM86-ROUNDDOWN(CM86,1))/0.1*LOOKUP(ROUNDUP(CM86+81.1,1),CB!$A:$A,CB!$C:$C)+(1-(CM86-ROUNDDOWN(CM86,1))/0.1)*LOOKUP(ROUNDDOWN(CM86+81.1,1),CB!$A:$A,CB!$C:$C),(CM86-ROUNDDOWN(CM86-0.1,1))/0.1*LOOKUP(ROUNDUP(CM86+81.1,1),CB!$A:$A,CB!$C:$C)+(1-(CM86-ROUNDDOWN(CM86-0.1,1))/0.1)*LOOKUP(ROUNDDOWN(CM86+81.1,1),CB!$A:$A,CB!$C:$C))-LOOKUP(81.1,CB!$A:$A,CB!$C:$C))/(1-(BINOMDIST(97,162,0.5,TRUE)-BINOMDIST(87,162,0.5,TRUE)))*$C$2*($B$1^(LEFT(CY$4,4)*1-LEFT($BA$4,4)*1))*(37.75+CM86))</f>
        <v>0</v>
      </c>
      <c r="CZ86" s="96">
        <f>MAX(0,(IF(CN86&gt;0,(CN86-ROUNDDOWN(CN86,1))/0.1*LOOKUP(ROUNDUP(CN86+81.1,1),CB!$A:$A,CB!$C:$C)+(1-(CN86-ROUNDDOWN(CN86,1))/0.1)*LOOKUP(ROUNDDOWN(CN86+81.1,1),CB!$A:$A,CB!$C:$C),(CN86-ROUNDDOWN(CN86-0.1,1))/0.1*LOOKUP(ROUNDUP(CN86+81.1,1),CB!$A:$A,CB!$C:$C)+(1-(CN86-ROUNDDOWN(CN86-0.1,1))/0.1)*LOOKUP(ROUNDDOWN(CN86+81.1,1),CB!$A:$A,CB!$C:$C))-LOOKUP(81.1,CB!$A:$A,CB!$C:$C))/(1-(BINOMDIST(97,162,0.5,TRUE)-BINOMDIST(87,162,0.5,TRUE)))*$C$2*($B$1^(LEFT(CZ$4,4)*1-LEFT($BA$4,4)*1))*(37.75+CN86))</f>
        <v>0</v>
      </c>
      <c r="DA86" s="96">
        <f>MAX(0,(IF(CO86&gt;0,(CO86-ROUNDDOWN(CO86,1))/0.1*LOOKUP(ROUNDUP(CO86+81.1,1),CB!$A:$A,CB!$C:$C)+(1-(CO86-ROUNDDOWN(CO86,1))/0.1)*LOOKUP(ROUNDDOWN(CO86+81.1,1),CB!$A:$A,CB!$C:$C),(CO86-ROUNDDOWN(CO86-0.1,1))/0.1*LOOKUP(ROUNDUP(CO86+81.1,1),CB!$A:$A,CB!$C:$C)+(1-(CO86-ROUNDDOWN(CO86-0.1,1))/0.1)*LOOKUP(ROUNDDOWN(CO86+81.1,1),CB!$A:$A,CB!$C:$C))-LOOKUP(81.1,CB!$A:$A,CB!$C:$C))/(1-(BINOMDIST(97,162,0.5,TRUE)-BINOMDIST(87,162,0.5,TRUE)))*$C$2*($B$1^(LEFT(DA$4,4)*1-LEFT($BA$4,4)*1))*(37.75+CO86))</f>
        <v>0</v>
      </c>
      <c r="DB86" s="96">
        <f>MAX(0,(IF(CP86&gt;0,(CP86-ROUNDDOWN(CP86,1))/0.1*LOOKUP(ROUNDUP(CP86+81.1,1),CB!$A:$A,CB!$C:$C)+(1-(CP86-ROUNDDOWN(CP86,1))/0.1)*LOOKUP(ROUNDDOWN(CP86+81.1,1),CB!$A:$A,CB!$C:$C),(CP86-ROUNDDOWN(CP86-0.1,1))/0.1*LOOKUP(ROUNDUP(CP86+81.1,1),CB!$A:$A,CB!$C:$C)+(1-(CP86-ROUNDDOWN(CP86-0.1,1))/0.1)*LOOKUP(ROUNDDOWN(CP86+81.1,1),CB!$A:$A,CB!$C:$C))-LOOKUP(81.1,CB!$A:$A,CB!$C:$C))/(1-(BINOMDIST(97,162,0.5,TRUE)-BINOMDIST(87,162,0.5,TRUE)))*$C$2*($B$1^(LEFT(DB$4,4)*1-LEFT($BA$4,4)*1))*(37.75+CP86))</f>
        <v>0</v>
      </c>
      <c r="DC86" s="96">
        <f>MAX(0,(IF(CQ86&gt;0,(CQ86-ROUNDDOWN(CQ86,1))/0.1*LOOKUP(ROUNDUP(CQ86+81.1,1),CB!$A:$A,CB!$C:$C)+(1-(CQ86-ROUNDDOWN(CQ86,1))/0.1)*LOOKUP(ROUNDDOWN(CQ86+81.1,1),CB!$A:$A,CB!$C:$C),(CQ86-ROUNDDOWN(CQ86-0.1,1))/0.1*LOOKUP(ROUNDUP(CQ86+81.1,1),CB!$A:$A,CB!$C:$C)+(1-(CQ86-ROUNDDOWN(CQ86-0.1,1))/0.1)*LOOKUP(ROUNDDOWN(CQ86+81.1,1),CB!$A:$A,CB!$C:$C))-LOOKUP(81.1,CB!$A:$A,CB!$C:$C))/(1-(BINOMDIST(97,162,0.5,TRUE)-BINOMDIST(87,162,0.5,TRUE)))*$C$2*($B$1^(LEFT(DC$4,4)*1-LEFT($BA$4,4)*1))*(37.75+CQ86))</f>
        <v>0</v>
      </c>
      <c r="DD86" s="96">
        <f>MAX(0,(IF(CR86&gt;0,(CR86-ROUNDDOWN(CR86,1))/0.1*LOOKUP(ROUNDUP(CR86+81.1,1),CB!$A:$A,CB!$C:$C)+(1-(CR86-ROUNDDOWN(CR86,1))/0.1)*LOOKUP(ROUNDDOWN(CR86+81.1,1),CB!$A:$A,CB!$C:$C),(CR86-ROUNDDOWN(CR86-0.1,1))/0.1*LOOKUP(ROUNDUP(CR86+81.1,1),CB!$A:$A,CB!$C:$C)+(1-(CR86-ROUNDDOWN(CR86-0.1,1))/0.1)*LOOKUP(ROUNDDOWN(CR86+81.1,1),CB!$A:$A,CB!$C:$C))-LOOKUP(81.1,CB!$A:$A,CB!$C:$C))/(1-(BINOMDIST(97,162,0.5,TRUE)-BINOMDIST(87,162,0.5,TRUE)))*$C$2*($B$1^(LEFT(DD$4,4)*1-LEFT($BA$4,4)*1))*(37.75+CR86))</f>
        <v>0</v>
      </c>
      <c r="DE86" s="96">
        <f>MAX(0,(IF(CS86&gt;0,(CS86-ROUNDDOWN(CS86,1))/0.1*LOOKUP(ROUNDUP(CS86+81.1,1),CB!$A:$A,CB!$C:$C)+(1-(CS86-ROUNDDOWN(CS86,1))/0.1)*LOOKUP(ROUNDDOWN(CS86+81.1,1),CB!$A:$A,CB!$C:$C),(CS86-ROUNDDOWN(CS86-0.1,1))/0.1*LOOKUP(ROUNDUP(CS86+81.1,1),CB!$A:$A,CB!$C:$C)+(1-(CS86-ROUNDDOWN(CS86-0.1,1))/0.1)*LOOKUP(ROUNDDOWN(CS86+81.1,1),CB!$A:$A,CB!$C:$C))-LOOKUP(81.1,CB!$A:$A,CB!$C:$C))/(1-(BINOMDIST(97,162,0.5,TRUE)-BINOMDIST(87,162,0.5,TRUE)))*$C$2*($B$1^(LEFT(DE$4,4)*1-LEFT($BA$4,4)*1))*(37.75+CS86))</f>
        <v>0</v>
      </c>
      <c r="DF86" s="96">
        <f>MAX(0,(IF(CT86&gt;0,(CT86-ROUNDDOWN(CT86,1))/0.1*LOOKUP(ROUNDUP(CT86+81.1,1),CB!$A:$A,CB!$C:$C)+(1-(CT86-ROUNDDOWN(CT86,1))/0.1)*LOOKUP(ROUNDDOWN(CT86+81.1,1),CB!$A:$A,CB!$C:$C),(CT86-ROUNDDOWN(CT86-0.1,1))/0.1*LOOKUP(ROUNDUP(CT86+81.1,1),CB!$A:$A,CB!$C:$C)+(1-(CT86-ROUNDDOWN(CT86-0.1,1))/0.1)*LOOKUP(ROUNDDOWN(CT86+81.1,1),CB!$A:$A,CB!$C:$C))-LOOKUP(81.1,CB!$A:$A,CB!$C:$C))/(1-(BINOMDIST(97,162,0.5,TRUE)-BINOMDIST(87,162,0.5,TRUE)))*$C$2*($B$1^(LEFT(DF$4,4)*1-LEFT($BA$4,4)*1))*(37.75+CT86))</f>
        <v>0</v>
      </c>
      <c r="DG86" s="96">
        <f>MAX(0,(IF(CU86&gt;0,(CU86-ROUNDDOWN(CU86,1))/0.1*LOOKUP(ROUNDUP(CU86+81.1,1),CB!$A:$A,CB!$C:$C)+(1-(CU86-ROUNDDOWN(CU86,1))/0.1)*LOOKUP(ROUNDDOWN(CU86+81.1,1),CB!$A:$A,CB!$C:$C),(CU86-ROUNDDOWN(CU86-0.1,1))/0.1*LOOKUP(ROUNDUP(CU86+81.1,1),CB!$A:$A,CB!$C:$C)+(1-(CU86-ROUNDDOWN(CU86-0.1,1))/0.1)*LOOKUP(ROUNDDOWN(CU86+81.1,1),CB!$A:$A,CB!$C:$C))-LOOKUP(81.1,CB!$A:$A,CB!$C:$C))/(1-(BINOMDIST(97,162,0.5,TRUE)-BINOMDIST(87,162,0.5,TRUE)))*$C$2*($B$1^(LEFT(DG$4,4)*1-LEFT($BA$4,4)*1))*(37.75+CU86))</f>
        <v>0</v>
      </c>
      <c r="DH86" s="96">
        <f>MAX(0,(IF(CV86&gt;0,(CV86-ROUNDDOWN(CV86,1))/0.1*LOOKUP(ROUNDUP(CV86+81.1,1),CB!$A:$A,CB!$C:$C)+(1-(CV86-ROUNDDOWN(CV86,1))/0.1)*LOOKUP(ROUNDDOWN(CV86+81.1,1),CB!$A:$A,CB!$C:$C),(CV86-ROUNDDOWN(CV86-0.1,1))/0.1*LOOKUP(ROUNDUP(CV86+81.1,1),CB!$A:$A,CB!$C:$C)+(1-(CV86-ROUNDDOWN(CV86-0.1,1))/0.1)*LOOKUP(ROUNDDOWN(CV86+81.1,1),CB!$A:$A,CB!$C:$C))-LOOKUP(81.1,CB!$A:$A,CB!$C:$C))/(1-(BINOMDIST(97,162,0.5,TRUE)-BINOMDIST(87,162,0.5,TRUE)))*$C$2*($B$1^(LEFT(DH$4,4)*1-LEFT($BA$4,4)*1))*(37.75+CV86))</f>
        <v>0</v>
      </c>
      <c r="DI86" s="96">
        <f>MAX(0,(IF(CW86&gt;0,(CW86-ROUNDDOWN(CW86,1))/0.1*LOOKUP(ROUNDUP(CW86+81.1,1),CB!$A:$A,CB!$C:$C)+(1-(CW86-ROUNDDOWN(CW86,1))/0.1)*LOOKUP(ROUNDDOWN(CW86+81.1,1),CB!$A:$A,CB!$C:$C),(CW86-ROUNDDOWN(CW86-0.1,1))/0.1*LOOKUP(ROUNDUP(CW86+81.1,1),CB!$A:$A,CB!$C:$C)+(1-(CW86-ROUNDDOWN(CW86-0.1,1))/0.1)*LOOKUP(ROUNDDOWN(CW86+81.1,1),CB!$A:$A,CB!$C:$C))-LOOKUP(81.1,CB!$A:$A,CB!$C:$C))/(1-(BINOMDIST(97,162,0.5,TRUE)-BINOMDIST(87,162,0.5,TRUE)))*$C$2*($B$1^(LEFT(DI$4,4)*1-LEFT($BA$4,4)*1))*(37.75+CW86))</f>
        <v>0</v>
      </c>
      <c r="DJ86" s="90">
        <f t="shared" si="188"/>
        <v>0</v>
      </c>
      <c r="DK86" s="132"/>
      <c r="DL86" s="132">
        <f t="shared" si="189"/>
        <v>4.2859354093250142</v>
      </c>
      <c r="DM86" s="132">
        <f t="shared" si="190"/>
        <v>8.001714415891783</v>
      </c>
      <c r="DN86" s="132">
        <f t="shared" si="191"/>
        <v>11.255408226284096</v>
      </c>
      <c r="DO86" s="132">
        <f t="shared" si="192"/>
        <v>13.956798226434087</v>
      </c>
      <c r="DP86" s="132">
        <f t="shared" si="193"/>
        <v>16.062426003476503</v>
      </c>
      <c r="DQ86" s="132">
        <f t="shared" si="194"/>
        <v>17.775083877537764</v>
      </c>
      <c r="DR86" s="132">
        <f t="shared" si="195"/>
        <v>19.540909028333154</v>
      </c>
      <c r="DS86" s="132">
        <f t="shared" si="196"/>
        <v>21.357008516348312</v>
      </c>
      <c r="DT86" s="132">
        <f t="shared" si="197"/>
        <v>23.220272912036574</v>
      </c>
      <c r="DU86" s="132">
        <f t="shared" si="198"/>
        <v>25.12744922952697</v>
      </c>
      <c r="DV86" s="132"/>
      <c r="DW86" s="132"/>
      <c r="DX86" s="132"/>
      <c r="DY86" s="132"/>
      <c r="DZ86" s="132"/>
      <c r="EA86" s="132"/>
      <c r="EB86" s="132"/>
      <c r="EC86" s="132"/>
      <c r="ED86" s="132"/>
      <c r="EE86" s="132"/>
      <c r="ER86" s="132"/>
      <c r="ES86" s="132"/>
      <c r="ET86" s="132"/>
      <c r="EU86" s="132"/>
      <c r="EV86" s="132"/>
      <c r="EW86" s="132"/>
      <c r="EX86" s="132"/>
      <c r="EY86" s="132"/>
      <c r="EZ86" s="132"/>
      <c r="FA86" s="132"/>
      <c r="FB86" s="132"/>
      <c r="FC86" s="132"/>
    </row>
    <row r="87" spans="1:159" x14ac:dyDescent="0.2">
      <c r="A87" s="80">
        <v>449107</v>
      </c>
      <c r="B87" s="99" t="str">
        <f>INDEX([1]Bios!$O:$O,MATCH(A87,[1]Bios!$C:$C,0))</f>
        <v>Aviles, Mike</v>
      </c>
      <c r="C87" s="92" t="s">
        <v>69</v>
      </c>
      <c r="D87" s="94">
        <f>LOOKUP(IF(INDEX([1]Bios!$M:$M,MATCH(A87,[1]Bios!$C:$C,0))="P",INDEX([1]Pitchers!$Q:$Q,MATCH(A87,[1]Pitchers!$A:$A,0)),INDEX([1]Hitters!$AV:$AV,MATCH(A87,[1]Hitters!$A:$A,0))),Positions!A:A,Positions!B:B)</f>
        <v>9</v>
      </c>
      <c r="E87" s="137">
        <v>1</v>
      </c>
      <c r="F87" s="138">
        <f t="shared" si="135"/>
        <v>0.5</v>
      </c>
      <c r="G87" s="138">
        <v>2</v>
      </c>
      <c r="H87" s="94"/>
      <c r="I87" s="93">
        <f>6</f>
        <v>6</v>
      </c>
      <c r="J87" s="93">
        <f>6</f>
        <v>6</v>
      </c>
      <c r="K87" s="94">
        <f>MIN(IF(D87&gt;1,INDEX([1]Hitters!$DA:$DA,MATCH(A87,[1]Hitters!$A:$A,0)),INDEX([1]Pitchers!$DA:$DA,MATCH(A87,[1]Pitchers!$A:$A,0))),J87)</f>
        <v>5.2283333333333335</v>
      </c>
      <c r="L87" s="94">
        <f t="shared" si="136"/>
        <v>4</v>
      </c>
      <c r="M87" s="95">
        <f>IF(D87&gt;1,INDEX([1]Hitters!$CV:$CV,MATCH($A87,[1]Hitters!$A:$A,0)),INDEX([1]Pitchers!$CP:$CP,MATCH($A87,[1]Pitchers!$A:$A,0)))</f>
        <v>35.291666666666664</v>
      </c>
      <c r="N87" s="90">
        <f t="shared" si="137"/>
        <v>-1.5</v>
      </c>
      <c r="O87" s="97">
        <f>IF($D87&gt;1,INDEX([1]Hitters!$AF:$AF,MATCH($A87,[1]Hitters!$A:$A,0)),INDEX([1]Pitchers!$AJ:$AJ,MATCH($A87,[1]Pitchers!$A:$A,0))*IF(OR(AND($D87=0,INDEX([1]Pitchers!$Q:$Q,MATCH($A87,[1]Pitchers!$A:$A,0))="R"),AND($D87=1,INDEX([1]Pitchers!$Q:$Q,MATCH($A87,[1]Pitchers!$A:$A,0))="S")),1,IF($D87=0,0.83+(1-INDEX([1]Pitchers!$BE:$BE,MATCH($A87,[1]Pitchers!$A:$A,0)))/8,1/(0.83+(1-INDEX([1]Pitchers!$BE:$BE,MATCH($A87,[1]Pitchers!$A:$A,0)))/8))))</f>
        <v>0.22349358139953576</v>
      </c>
      <c r="P87" s="97">
        <f>IF($D87&gt;1,O87+(LOOKUP(ROUNDDOWN($M87+RIGHT(P$4,4)*1-2016,0),Age!$A:$A,Age!$C:$C)*(1-($M87+RIGHT(P$4,4)*1-2016-ROUNDDOWN($M87+RIGHT(P$4,4)*1-2016,0)))+LOOKUP(ROUNDUP($M87+RIGHT(P$4,4)*1-2016,0),Age!$A:$A,Age!$C:$C)*(($M87+RIGHT(P$4,4)*1-2016-ROUNDDOWN($M87+RIGHT(P$4,4)*1-2016,0))))*IF($M87+RIGHT(P$4,4)*1-2016&gt;27,1,INDEX([1]Hitters!$BG:$BG,MATCH($A87,[1]Hitters!$A:$A,0))),O87*(1-(1-(LOOKUP(ROUNDDOWN($M87+RIGHT(P$4,4)*1-2016,0),Age!$A:$A,Age!$L:$L)*(1-($M87+RIGHT(P$4,4)*1-2016-ROUNDDOWN($M87+RIGHT(P$4,4)*1-2016,0)))+LOOKUP(ROUNDUP($M87+RIGHT(P$4,4)*1-2016,0),Age!$A:$A,Age!$L:$L)*(($M87+RIGHT(P$4,4)*1-2016-ROUNDDOWN($M87+RIGHT(P$4,4)*1-2016,0)))))*IF($M87+RIGHT(P$4,4)*1-2016&gt;27,1,INDEX([1]Pitchers!$BE:$BE,MATCH($A87,[1]Pitchers!$A:$A,0)))))</f>
        <v>0.21469358139953576</v>
      </c>
      <c r="Q87" s="97">
        <f>IF($D87&gt;1,P87+(LOOKUP(ROUNDDOWN($M87+RIGHT(Q$4,4)*1-2016,0),Age!$A:$A,Age!$C:$C)*(1-($M87+RIGHT(Q$4,4)*1-2016-ROUNDDOWN($M87+RIGHT(Q$4,4)*1-2016,0)))+LOOKUP(ROUNDUP($M87+RIGHT(Q$4,4)*1-2016,0),Age!$A:$A,Age!$C:$C)*(($M87+RIGHT(Q$4,4)*1-2016-ROUNDDOWN($M87+RIGHT(Q$4,4)*1-2016,0))))*IF($M87+RIGHT(Q$4,4)*1-2016&gt;27,1,INDEX([1]Hitters!$BG:$BG,MATCH($A87,[1]Hitters!$A:$A,0))),P87*(1-(1-(LOOKUP(ROUNDDOWN($M87+RIGHT(Q$4,4)*1-2016,0),Age!$A:$A,Age!$L:$L)*(1-($M87+RIGHT(Q$4,4)*1-2016-ROUNDDOWN($M87+RIGHT(Q$4,4)*1-2016,0)))+LOOKUP(ROUNDUP($M87+RIGHT(Q$4,4)*1-2016,0),Age!$A:$A,Age!$L:$L)*(($M87+RIGHT(Q$4,4)*1-2016-ROUNDDOWN($M87+RIGHT(Q$4,4)*1-2016,0)))))*IF($M87+RIGHT(Q$4,4)*1-2016&gt;27,1,INDEX([1]Pitchers!$BE:$BE,MATCH($A87,[1]Pitchers!$A:$A,0)))))</f>
        <v>0.20589358139953576</v>
      </c>
      <c r="R87" s="97">
        <f>IF($D87&gt;1,Q87+(LOOKUP(ROUNDDOWN($M87+RIGHT(R$4,4)*1-2016,0),Age!$A:$A,Age!$C:$C)*(1-($M87+RIGHT(R$4,4)*1-2016-ROUNDDOWN($M87+RIGHT(R$4,4)*1-2016,0)))+LOOKUP(ROUNDUP($M87+RIGHT(R$4,4)*1-2016,0),Age!$A:$A,Age!$C:$C)*(($M87+RIGHT(R$4,4)*1-2016-ROUNDDOWN($M87+RIGHT(R$4,4)*1-2016,0))))*IF($M87+RIGHT(R$4,4)*1-2016&gt;27,1,INDEX([1]Hitters!$BG:$BG,MATCH($A87,[1]Hitters!$A:$A,0))),Q87*(1-(1-(LOOKUP(ROUNDDOWN($M87+RIGHT(R$4,4)*1-2016,0),Age!$A:$A,Age!$L:$L)*(1-($M87+RIGHT(R$4,4)*1-2016-ROUNDDOWN($M87+RIGHT(R$4,4)*1-2016,0)))+LOOKUP(ROUNDUP($M87+RIGHT(R$4,4)*1-2016,0),Age!$A:$A,Age!$L:$L)*(($M87+RIGHT(R$4,4)*1-2016-ROUNDDOWN($M87+RIGHT(R$4,4)*1-2016,0)))))*IF($M87+RIGHT(R$4,4)*1-2016&gt;27,1,INDEX([1]Pitchers!$BE:$BE,MATCH($A87,[1]Pitchers!$A:$A,0)))))</f>
        <v>0.19709358139953576</v>
      </c>
      <c r="S87" s="97">
        <f>IF($D87&gt;1,R87+(LOOKUP(ROUNDDOWN($M87+RIGHT(S$4,4)*1-2016,0),Age!$A:$A,Age!$C:$C)*(1-($M87+RIGHT(S$4,4)*1-2016-ROUNDDOWN($M87+RIGHT(S$4,4)*1-2016,0)))+LOOKUP(ROUNDUP($M87+RIGHT(S$4,4)*1-2016,0),Age!$A:$A,Age!$C:$C)*(($M87+RIGHT(S$4,4)*1-2016-ROUNDDOWN($M87+RIGHT(S$4,4)*1-2016,0))))*IF($M87+RIGHT(S$4,4)*1-2016&gt;27,1,INDEX([1]Hitters!$BG:$BG,MATCH($A87,[1]Hitters!$A:$A,0))),R87*(1-(1-(LOOKUP(ROUNDDOWN($M87+RIGHT(S$4,4)*1-2016,0),Age!$A:$A,Age!$L:$L)*(1-($M87+RIGHT(S$4,4)*1-2016-ROUNDDOWN($M87+RIGHT(S$4,4)*1-2016,0)))+LOOKUP(ROUNDUP($M87+RIGHT(S$4,4)*1-2016,0),Age!$A:$A,Age!$L:$L)*(($M87+RIGHT(S$4,4)*1-2016-ROUNDDOWN($M87+RIGHT(S$4,4)*1-2016,0)))))*IF($M87+RIGHT(S$4,4)*1-2016&gt;27,1,INDEX([1]Pitchers!$BE:$BE,MATCH($A87,[1]Pitchers!$A:$A,0)))))</f>
        <v>0.18829358139953575</v>
      </c>
      <c r="T87" s="97">
        <f>IF($D87&gt;1,S87+(LOOKUP(ROUNDDOWN($M87+RIGHT(T$4,4)*1-2016,0),Age!$A:$A,Age!$C:$C)*(1-($M87+RIGHT(T$4,4)*1-2016-ROUNDDOWN($M87+RIGHT(T$4,4)*1-2016,0)))+LOOKUP(ROUNDUP($M87+RIGHT(T$4,4)*1-2016,0),Age!$A:$A,Age!$C:$C)*(($M87+RIGHT(T$4,4)*1-2016-ROUNDDOWN($M87+RIGHT(T$4,4)*1-2016,0))))*IF($M87+RIGHT(T$4,4)*1-2016&gt;27,1,INDEX([1]Hitters!$BG:$BG,MATCH($A87,[1]Hitters!$A:$A,0))),S87*(1-(1-(LOOKUP(ROUNDDOWN($M87+RIGHT(T$4,4)*1-2016,0),Age!$A:$A,Age!$L:$L)*(1-($M87+RIGHT(T$4,4)*1-2016-ROUNDDOWN($M87+RIGHT(T$4,4)*1-2016,0)))+LOOKUP(ROUNDUP($M87+RIGHT(T$4,4)*1-2016,0),Age!$A:$A,Age!$L:$L)*(($M87+RIGHT(T$4,4)*1-2016-ROUNDDOWN($M87+RIGHT(T$4,4)*1-2016,0)))))*IF($M87+RIGHT(T$4,4)*1-2016&gt;27,1,INDEX([1]Pitchers!$BE:$BE,MATCH($A87,[1]Pitchers!$A:$A,0)))))</f>
        <v>0.17949358139953575</v>
      </c>
      <c r="U87" s="97">
        <f>IF($D87&gt;1,T87+(LOOKUP(ROUNDDOWN($M87+RIGHT(U$4,4)*1-2016,0),Age!$A:$A,Age!$C:$C)*(1-($M87+RIGHT(U$4,4)*1-2016-ROUNDDOWN($M87+RIGHT(U$4,4)*1-2016,0)))+LOOKUP(ROUNDUP($M87+RIGHT(U$4,4)*1-2016,0),Age!$A:$A,Age!$C:$C)*(($M87+RIGHT(U$4,4)*1-2016-ROUNDDOWN($M87+RIGHT(U$4,4)*1-2016,0))))*IF($M87+RIGHT(U$4,4)*1-2016&gt;27,1,INDEX([1]Hitters!$BG:$BG,MATCH($A87,[1]Hitters!$A:$A,0))),T87*(1-(1-(LOOKUP(ROUNDDOWN($M87+RIGHT(U$4,4)*1-2016,0),Age!$A:$A,Age!$L:$L)*(1-($M87+RIGHT(U$4,4)*1-2016-ROUNDDOWN($M87+RIGHT(U$4,4)*1-2016,0)))+LOOKUP(ROUNDUP($M87+RIGHT(U$4,4)*1-2016,0),Age!$A:$A,Age!$L:$L)*(($M87+RIGHT(U$4,4)*1-2016-ROUNDDOWN($M87+RIGHT(U$4,4)*1-2016,0)))))*IF($M87+RIGHT(U$4,4)*1-2016&gt;27,1,INDEX([1]Pitchers!$BE:$BE,MATCH($A87,[1]Pitchers!$A:$A,0)))))</f>
        <v>0.17069358139953575</v>
      </c>
      <c r="V87" s="97">
        <f>IF($D87&gt;1,U87+(LOOKUP(ROUNDDOWN($M87+RIGHT(V$4,4)*1-2016,0),Age!$A:$A,Age!$C:$C)*(1-($M87+RIGHT(V$4,4)*1-2016-ROUNDDOWN($M87+RIGHT(V$4,4)*1-2016,0)))+LOOKUP(ROUNDUP($M87+RIGHT(V$4,4)*1-2016,0),Age!$A:$A,Age!$C:$C)*(($M87+RIGHT(V$4,4)*1-2016-ROUNDDOWN($M87+RIGHT(V$4,4)*1-2016,0))))*IF($M87+RIGHT(V$4,4)*1-2016&gt;27,1,INDEX([1]Hitters!$BG:$BG,MATCH($A87,[1]Hitters!$A:$A,0))),U87*(1-(1-(LOOKUP(ROUNDDOWN($M87+RIGHT(V$4,4)*1-2016,0),Age!$A:$A,Age!$L:$L)*(1-($M87+RIGHT(V$4,4)*1-2016-ROUNDDOWN($M87+RIGHT(V$4,4)*1-2016,0)))+LOOKUP(ROUNDUP($M87+RIGHT(V$4,4)*1-2016,0),Age!$A:$A,Age!$L:$L)*(($M87+RIGHT(V$4,4)*1-2016-ROUNDDOWN($M87+RIGHT(V$4,4)*1-2016,0)))))*IF($M87+RIGHT(V$4,4)*1-2016&gt;27,1,INDEX([1]Pitchers!$BE:$BE,MATCH($A87,[1]Pitchers!$A:$A,0)))))</f>
        <v>0.16189358139953575</v>
      </c>
      <c r="W87" s="97">
        <f>IF($D87&gt;1,V87+(LOOKUP(ROUNDDOWN($M87+RIGHT(W$4,4)*1-2016,0),Age!$A:$A,Age!$C:$C)*(1-($M87+RIGHT(W$4,4)*1-2016-ROUNDDOWN($M87+RIGHT(W$4,4)*1-2016,0)))+LOOKUP(ROUNDUP($M87+RIGHT(W$4,4)*1-2016,0),Age!$A:$A,Age!$C:$C)*(($M87+RIGHT(W$4,4)*1-2016-ROUNDDOWN($M87+RIGHT(W$4,4)*1-2016,0))))*IF($M87+RIGHT(W$4,4)*1-2016&gt;27,1,INDEX([1]Hitters!$BG:$BG,MATCH($A87,[1]Hitters!$A:$A,0))),V87*(1-(1-(LOOKUP(ROUNDDOWN($M87+RIGHT(W$4,4)*1-2016,0),Age!$A:$A,Age!$L:$L)*(1-($M87+RIGHT(W$4,4)*1-2016-ROUNDDOWN($M87+RIGHT(W$4,4)*1-2016,0)))+LOOKUP(ROUNDUP($M87+RIGHT(W$4,4)*1-2016,0),Age!$A:$A,Age!$L:$L)*(($M87+RIGHT(W$4,4)*1-2016-ROUNDDOWN($M87+RIGHT(W$4,4)*1-2016,0)))))*IF($M87+RIGHT(W$4,4)*1-2016&gt;27,1,INDEX([1]Pitchers!$BE:$BE,MATCH($A87,[1]Pitchers!$A:$A,0)))))</f>
        <v>0.15309358139953574</v>
      </c>
      <c r="X87" s="97">
        <f>IF($D87&gt;1,W87+(LOOKUP(ROUNDDOWN($M87+RIGHT(X$4,4)*1-2016,0),Age!$A:$A,Age!$C:$C)*(1-($M87+RIGHT(X$4,4)*1-2016-ROUNDDOWN($M87+RIGHT(X$4,4)*1-2016,0)))+LOOKUP(ROUNDUP($M87+RIGHT(X$4,4)*1-2016,0),Age!$A:$A,Age!$C:$C)*(($M87+RIGHT(X$4,4)*1-2016-ROUNDDOWN($M87+RIGHT(X$4,4)*1-2016,0))))*IF($M87+RIGHT(X$4,4)*1-2016&gt;27,1,INDEX([1]Hitters!$BG:$BG,MATCH($A87,[1]Hitters!$A:$A,0))),W87*(1-(1-(LOOKUP(ROUNDDOWN($M87+RIGHT(X$4,4)*1-2016,0),Age!$A:$A,Age!$L:$L)*(1-($M87+RIGHT(X$4,4)*1-2016-ROUNDDOWN($M87+RIGHT(X$4,4)*1-2016,0)))+LOOKUP(ROUNDUP($M87+RIGHT(X$4,4)*1-2016,0),Age!$A:$A,Age!$L:$L)*(($M87+RIGHT(X$4,4)*1-2016-ROUNDDOWN($M87+RIGHT(X$4,4)*1-2016,0)))))*IF($M87+RIGHT(X$4,4)*1-2016&gt;27,1,INDEX([1]Pitchers!$BE:$BE,MATCH($A87,[1]Pitchers!$A:$A,0)))))</f>
        <v>0.14429358139953574</v>
      </c>
      <c r="Y87" s="97">
        <f>IF($D87&gt;1,X87+(LOOKUP(ROUNDDOWN($M87+RIGHT(Y$4,4)*1-2016,0),Age!$A:$A,Age!$C:$C)*(1-($M87+RIGHT(Y$4,4)*1-2016-ROUNDDOWN($M87+RIGHT(Y$4,4)*1-2016,0)))+LOOKUP(ROUNDUP($M87+RIGHT(Y$4,4)*1-2016,0),Age!$A:$A,Age!$C:$C)*(($M87+RIGHT(Y$4,4)*1-2016-ROUNDDOWN($M87+RIGHT(Y$4,4)*1-2016,0))))*IF($M87+RIGHT(Y$4,4)*1-2016&gt;27,1,INDEX([1]Hitters!$BG:$BG,MATCH($A87,[1]Hitters!$A:$A,0))),X87*(1-(1-(LOOKUP(ROUNDDOWN($M87+RIGHT(Y$4,4)*1-2016,0),Age!$A:$A,Age!$L:$L)*(1-($M87+RIGHT(Y$4,4)*1-2016-ROUNDDOWN($M87+RIGHT(Y$4,4)*1-2016,0)))+LOOKUP(ROUNDUP($M87+RIGHT(Y$4,4)*1-2016,0),Age!$A:$A,Age!$L:$L)*(($M87+RIGHT(Y$4,4)*1-2016-ROUNDDOWN($M87+RIGHT(Y$4,4)*1-2016,0)))))*IF($M87+RIGHT(Y$4,4)*1-2016&gt;27,1,INDEX([1]Pitchers!$BE:$BE,MATCH($A87,[1]Pitchers!$A:$A,0)))))</f>
        <v>0.13549358139953574</v>
      </c>
      <c r="Z87" s="97">
        <f>IF($D87&gt;1,Y87+(LOOKUP(ROUNDDOWN($M87+RIGHT(Z$4,4)*1-2016,0),Age!$A:$A,Age!$C:$C)*(1-($M87+RIGHT(Z$4,4)*1-2016-ROUNDDOWN($M87+RIGHT(Z$4,4)*1-2016,0)))+LOOKUP(ROUNDUP($M87+RIGHT(Z$4,4)*1-2016,0),Age!$A:$A,Age!$C:$C)*(($M87+RIGHT(Z$4,4)*1-2016-ROUNDDOWN($M87+RIGHT(Z$4,4)*1-2016,0))))*IF($M87+RIGHT(Z$4,4)*1-2016&gt;27,1,INDEX([1]Hitters!$BG:$BG,MATCH($A87,[1]Hitters!$A:$A,0))),Y87*(1-(1-(LOOKUP(ROUNDDOWN($M87+RIGHT(Z$4,4)*1-2016,0),Age!$A:$A,Age!$L:$L)*(1-($M87+RIGHT(Z$4,4)*1-2016-ROUNDDOWN($M87+RIGHT(Z$4,4)*1-2016,0)))+LOOKUP(ROUNDUP($M87+RIGHT(Z$4,4)*1-2016,0),Age!$A:$A,Age!$L:$L)*(($M87+RIGHT(Z$4,4)*1-2016-ROUNDDOWN($M87+RIGHT(Z$4,4)*1-2016,0)))))*IF($M87+RIGHT(Z$4,4)*1-2016&gt;27,1,INDEX([1]Pitchers!$BE:$BE,MATCH($A87,[1]Pitchers!$A:$A,0)))))</f>
        <v>0.12669358139953574</v>
      </c>
      <c r="AA87" s="96">
        <f>IF($D87=0,0,IF($D87=1,INDEX([1]Pitchers!$FK:$FK,MATCH($A87,[1]Pitchers!$A:$A,0)),MAX(-16,IF($D87=10,-16,IF($D87&lt;2,0,INDEX([1]Hitters!$AZ:$AZ,MATCH($A87,[1]Hitters!$A:$A,0)))))))</f>
        <v>-1.6211038944683041</v>
      </c>
      <c r="AB87" s="96">
        <f>IF($D87=0,0,IF($D87=1,INDEX([1]Pitchers!$FK:$FK,MATCH($A87,[1]Pitchers!$A:$A,0)),MAX(-16,IF($D87=2,AA87-MIN(0.75,0.25*(RIGHT(AB$4,4)*1-(RIGHT($AD$4,4)*1)+0.25)*(1-MIN(0.75,INDEX([1]Hitters!$CF:$CF,MATCH($A87,[1]Hitters!$A:$A,0)))/0.75*1)+INDEX([1]Hitters!$CF:$CF,MATCH($A87,[1]Hitters!$A:$A,0)))/0.75*1,IF($D87&gt;6,(AA87-MIN(0.75,0.25*(RIGHT(AB$4,4)*1-(RIGHT($AD$4,4)*1)+0.25)*(1-MIN(0.75,INDEX([1]Hitters!$CF:$CF,MATCH($A87,[1]Hitters!$A:$A,0)))/0.75*1)+INDEX([1]Hitters!$CF:$CF,MATCH($A87,[1]Hitters!$A:$A,0)))/0.75*($M87+RIGHT(AB$4,4)*1-RIGHT($AA$4,4)*1+10)*0.05),IF($D87=3,(AA87-MIN(0.75,0.25*(RIGHT(AB$4,4)*1-(RIGHT($AD$4,4)*1)+0.25)*(1-MIN(0.75,INDEX([1]Hitters!$CF:$CF,MATCH($A87,[1]Hitters!$A:$A,0)))/0.75*1)+INDEX([1]Hitters!$CF:$CF,MATCH($A87,[1]Hitters!$A:$A,0)))/0.75*($M87+RIGHT(AB$4,4)*1-RIGHT($AA$4,4)*1-27)*0.1),(AA87-MIN(0.75,0.25*(RIGHT(AB$4,4)*1-(RIGHT($AD$4,4)*1)+0.25)*(1-MIN(0.75,INDEX([1]Hitters!$CF:$CF,MATCH($A87,[1]Hitters!$A:$A,0)))/0.75*1)+INDEX([1]Hitters!$CF:$CF,MATCH($A87,[1]Hitters!$A:$A,0)))/0.75*($M87+RIGHT(AB$4,4)*1-RIGHT($AA$4,4)*1-20)*0.094)))))))</f>
        <v>-3.9356872278016297</v>
      </c>
      <c r="AC87" s="96">
        <f>IF($D87=0,0,IF($D87=1,INDEX([1]Pitchers!$FK:$FK,MATCH($A87,[1]Pitchers!$A:$A,0)),MAX(-16,IF($D87=2,AB87-MIN(0.75,0.25*(RIGHT(AC$4,4)*1-(RIGHT($AD$4,4)*1)+0.25)*(1-MIN(0.75,INDEX([1]Hitters!$CF:$CF,MATCH($A87,[1]Hitters!$A:$A,0)))/0.75*1)+INDEX([1]Hitters!$CF:$CF,MATCH($A87,[1]Hitters!$A:$A,0)))/0.75*1,IF($D87&gt;6,(AB87-MIN(0.75,0.25*(RIGHT(AC$4,4)*1-(RIGHT($AD$4,4)*1)+0.25)*(1-MIN(0.75,INDEX([1]Hitters!$CF:$CF,MATCH($A87,[1]Hitters!$A:$A,0)))/0.75*1)+INDEX([1]Hitters!$CF:$CF,MATCH($A87,[1]Hitters!$A:$A,0)))/0.75*($M87+RIGHT(AC$4,4)*1-RIGHT($AA$4,4)*1+10)*0.05),IF($D87=3,(AB87-MIN(0.75,0.25*(RIGHT(AC$4,4)*1-(RIGHT($AD$4,4)*1)+0.25)*(1-MIN(0.75,INDEX([1]Hitters!$CF:$CF,MATCH($A87,[1]Hitters!$A:$A,0)))/0.75*1)+INDEX([1]Hitters!$CF:$CF,MATCH($A87,[1]Hitters!$A:$A,0)))/0.75*($M87+RIGHT(AC$4,4)*1-RIGHT($AA$4,4)*1-27)*0.1),(AB87-MIN(0.75,0.25*(RIGHT(AC$4,4)*1-(RIGHT($AD$4,4)*1)+0.25)*(1-MIN(0.75,INDEX([1]Hitters!$CF:$CF,MATCH($A87,[1]Hitters!$A:$A,0)))/0.75*1)+INDEX([1]Hitters!$CF:$CF,MATCH($A87,[1]Hitters!$A:$A,0)))/0.75*($M87+RIGHT(AC$4,4)*1-RIGHT($AA$4,4)*1-20)*0.094)))))))</f>
        <v>-6.3002705611349556</v>
      </c>
      <c r="AD87" s="96">
        <f>IF($D87=0,0,IF($D87=1,INDEX([1]Pitchers!$FK:$FK,MATCH($A87,[1]Pitchers!$A:$A,0)),MAX(-16,IF($D87=2,AC87-MIN(0.75,0.25*(RIGHT(AD$4,4)*1-(RIGHT($AD$4,4)*1)+0.25)*(1-MIN(0.75,INDEX([1]Hitters!$CF:$CF,MATCH($A87,[1]Hitters!$A:$A,0)))/0.75*1)+INDEX([1]Hitters!$CF:$CF,MATCH($A87,[1]Hitters!$A:$A,0)))/0.75*1,IF($D87&gt;6,(AC87-MIN(0.75,0.25*(RIGHT(AD$4,4)*1-(RIGHT($AD$4,4)*1)+0.25)*(1-MIN(0.75,INDEX([1]Hitters!$CF:$CF,MATCH($A87,[1]Hitters!$A:$A,0)))/0.75*1)+INDEX([1]Hitters!$CF:$CF,MATCH($A87,[1]Hitters!$A:$A,0)))/0.75*($M87+RIGHT(AD$4,4)*1-RIGHT($AA$4,4)*1+10)*0.05),IF($D87=3,(AC87-MIN(0.75,0.25*(RIGHT(AD$4,4)*1-(RIGHT($AD$4,4)*1)+0.25)*(1-MIN(0.75,INDEX([1]Hitters!$CF:$CF,MATCH($A87,[1]Hitters!$A:$A,0)))/0.75*1)+INDEX([1]Hitters!$CF:$CF,MATCH($A87,[1]Hitters!$A:$A,0)))/0.75*($M87+RIGHT(AD$4,4)*1-RIGHT($AA$4,4)*1-27)*0.1),(AC87-MIN(0.75,0.25*(RIGHT(AD$4,4)*1-(RIGHT($AD$4,4)*1)+0.25)*(1-MIN(0.75,INDEX([1]Hitters!$CF:$CF,MATCH($A87,[1]Hitters!$A:$A,0)))/0.75*1)+INDEX([1]Hitters!$CF:$CF,MATCH($A87,[1]Hitters!$A:$A,0)))/0.75*($M87+RIGHT(AD$4,4)*1-RIGHT($AA$4,4)*1-20)*0.094)))))))</f>
        <v>-8.7148538944682805</v>
      </c>
      <c r="AE87" s="96">
        <f>IF($D87=0,0,IF($D87=1,INDEX([1]Pitchers!$FK:$FK,MATCH($A87,[1]Pitchers!$A:$A,0)),MAX(-16,IF($D87=2,AD87-MIN(0.75,0.25*(RIGHT(AE$4,4)*1-(RIGHT($AD$4,4)*1)+0.25)*(1-MIN(0.75,INDEX([1]Hitters!$CF:$CF,MATCH($A87,[1]Hitters!$A:$A,0)))/0.75*1)+INDEX([1]Hitters!$CF:$CF,MATCH($A87,[1]Hitters!$A:$A,0)))/0.75*1,IF($D87&gt;6,(AD87-MIN(0.75,0.25*(RIGHT(AE$4,4)*1-(RIGHT($AD$4,4)*1)+0.25)*(1-MIN(0.75,INDEX([1]Hitters!$CF:$CF,MATCH($A87,[1]Hitters!$A:$A,0)))/0.75*1)+INDEX([1]Hitters!$CF:$CF,MATCH($A87,[1]Hitters!$A:$A,0)))/0.75*($M87+RIGHT(AE$4,4)*1-RIGHT($AA$4,4)*1+10)*0.05),IF($D87=3,(AD87-MIN(0.75,0.25*(RIGHT(AE$4,4)*1-(RIGHT($AD$4,4)*1)+0.25)*(1-MIN(0.75,INDEX([1]Hitters!$CF:$CF,MATCH($A87,[1]Hitters!$A:$A,0)))/0.75*1)+INDEX([1]Hitters!$CF:$CF,MATCH($A87,[1]Hitters!$A:$A,0)))/0.75*($M87+RIGHT(AE$4,4)*1-RIGHT($AA$4,4)*1-27)*0.1),(AD87-MIN(0.75,0.25*(RIGHT(AE$4,4)*1-(RIGHT($AD$4,4)*1)+0.25)*(1-MIN(0.75,INDEX([1]Hitters!$CF:$CF,MATCH($A87,[1]Hitters!$A:$A,0)))/0.75*1)+INDEX([1]Hitters!$CF:$CF,MATCH($A87,[1]Hitters!$A:$A,0)))/0.75*($M87+RIGHT(AE$4,4)*1-RIGHT($AA$4,4)*1-20)*0.094)))))))</f>
        <v>-11.179437227801607</v>
      </c>
      <c r="AF87" s="96">
        <f>IF($D87=0,0,IF($D87=1,INDEX([1]Pitchers!$FK:$FK,MATCH($A87,[1]Pitchers!$A:$A,0)),MAX(-16,IF($D87=2,AE87-MIN(0.75,0.25*(RIGHT(AF$4,4)*1-(RIGHT($AD$4,4)*1)+0.25)*(1-MIN(0.75,INDEX([1]Hitters!$CF:$CF,MATCH($A87,[1]Hitters!$A:$A,0)))/0.75*1)+INDEX([1]Hitters!$CF:$CF,MATCH($A87,[1]Hitters!$A:$A,0)))/0.75*1,IF($D87&gt;6,(AE87-MIN(0.75,0.25*(RIGHT(AF$4,4)*1-(RIGHT($AD$4,4)*1)+0.25)*(1-MIN(0.75,INDEX([1]Hitters!$CF:$CF,MATCH($A87,[1]Hitters!$A:$A,0)))/0.75*1)+INDEX([1]Hitters!$CF:$CF,MATCH($A87,[1]Hitters!$A:$A,0)))/0.75*($M87+RIGHT(AF$4,4)*1-RIGHT($AA$4,4)*1+10)*0.05),IF($D87=3,(AE87-MIN(0.75,0.25*(RIGHT(AF$4,4)*1-(RIGHT($AD$4,4)*1)+0.25)*(1-MIN(0.75,INDEX([1]Hitters!$CF:$CF,MATCH($A87,[1]Hitters!$A:$A,0)))/0.75*1)+INDEX([1]Hitters!$CF:$CF,MATCH($A87,[1]Hitters!$A:$A,0)))/0.75*($M87+RIGHT(AF$4,4)*1-RIGHT($AA$4,4)*1-27)*0.1),(AE87-MIN(0.75,0.25*(RIGHT(AF$4,4)*1-(RIGHT($AD$4,4)*1)+0.25)*(1-MIN(0.75,INDEX([1]Hitters!$CF:$CF,MATCH($A87,[1]Hitters!$A:$A,0)))/0.75*1)+INDEX([1]Hitters!$CF:$CF,MATCH($A87,[1]Hitters!$A:$A,0)))/0.75*($M87+RIGHT(AF$4,4)*1-RIGHT($AA$4,4)*1-20)*0.094)))))))</f>
        <v>-13.694020561134932</v>
      </c>
      <c r="AG87" s="96">
        <f>IF($D87=0,0,IF($D87=1,INDEX([1]Pitchers!$FK:$FK,MATCH($A87,[1]Pitchers!$A:$A,0)),MAX(-16,IF($D87=2,AF87-MIN(0.75,0.25*(RIGHT(AG$4,4)*1-(RIGHT($AD$4,4)*1)+0.25)*(1-MIN(0.75,INDEX([1]Hitters!$CF:$CF,MATCH($A87,[1]Hitters!$A:$A,0)))/0.75*1)+INDEX([1]Hitters!$CF:$CF,MATCH($A87,[1]Hitters!$A:$A,0)))/0.75*1,IF($D87&gt;6,(AF87-MIN(0.75,0.25*(RIGHT(AG$4,4)*1-(RIGHT($AD$4,4)*1)+0.25)*(1-MIN(0.75,INDEX([1]Hitters!$CF:$CF,MATCH($A87,[1]Hitters!$A:$A,0)))/0.75*1)+INDEX([1]Hitters!$CF:$CF,MATCH($A87,[1]Hitters!$A:$A,0)))/0.75*($M87+RIGHT(AG$4,4)*1-RIGHT($AA$4,4)*1+10)*0.05),IF($D87=3,(AF87-MIN(0.75,0.25*(RIGHT(AG$4,4)*1-(RIGHT($AD$4,4)*1)+0.25)*(1-MIN(0.75,INDEX([1]Hitters!$CF:$CF,MATCH($A87,[1]Hitters!$A:$A,0)))/0.75*1)+INDEX([1]Hitters!$CF:$CF,MATCH($A87,[1]Hitters!$A:$A,0)))/0.75*($M87+RIGHT(AG$4,4)*1-RIGHT($AA$4,4)*1-27)*0.1),(AF87-MIN(0.75,0.25*(RIGHT(AG$4,4)*1-(RIGHT($AD$4,4)*1)+0.25)*(1-MIN(0.75,INDEX([1]Hitters!$CF:$CF,MATCH($A87,[1]Hitters!$A:$A,0)))/0.75*1)+INDEX([1]Hitters!$CF:$CF,MATCH($A87,[1]Hitters!$A:$A,0)))/0.75*($M87+RIGHT(AG$4,4)*1-RIGHT($AA$4,4)*1-20)*0.094)))))))</f>
        <v>-16</v>
      </c>
      <c r="AH87" s="96">
        <f>IF($D87=0,0,IF($D87=1,INDEX([1]Pitchers!$FK:$FK,MATCH($A87,[1]Pitchers!$A:$A,0)),MAX(-16,IF($D87=2,AG87-MIN(0.75,0.25*(RIGHT(AH$4,4)*1-(RIGHT($AD$4,4)*1)+0.25)*(1-MIN(0.75,INDEX([1]Hitters!$CF:$CF,MATCH($A87,[1]Hitters!$A:$A,0)))/0.75*1)+INDEX([1]Hitters!$CF:$CF,MATCH($A87,[1]Hitters!$A:$A,0)))/0.75*1,IF($D87&gt;6,(AG87-MIN(0.75,0.25*(RIGHT(AH$4,4)*1-(RIGHT($AD$4,4)*1)+0.25)*(1-MIN(0.75,INDEX([1]Hitters!$CF:$CF,MATCH($A87,[1]Hitters!$A:$A,0)))/0.75*1)+INDEX([1]Hitters!$CF:$CF,MATCH($A87,[1]Hitters!$A:$A,0)))/0.75*($M87+RIGHT(AH$4,4)*1-RIGHT($AA$4,4)*1+10)*0.05),IF($D87=3,(AG87-MIN(0.75,0.25*(RIGHT(AH$4,4)*1-(RIGHT($AD$4,4)*1)+0.25)*(1-MIN(0.75,INDEX([1]Hitters!$CF:$CF,MATCH($A87,[1]Hitters!$A:$A,0)))/0.75*1)+INDEX([1]Hitters!$CF:$CF,MATCH($A87,[1]Hitters!$A:$A,0)))/0.75*($M87+RIGHT(AH$4,4)*1-RIGHT($AA$4,4)*1-27)*0.1),(AG87-MIN(0.75,0.25*(RIGHT(AH$4,4)*1-(RIGHT($AD$4,4)*1)+0.25)*(1-MIN(0.75,INDEX([1]Hitters!$CF:$CF,MATCH($A87,[1]Hitters!$A:$A,0)))/0.75*1)+INDEX([1]Hitters!$CF:$CF,MATCH($A87,[1]Hitters!$A:$A,0)))/0.75*($M87+RIGHT(AH$4,4)*1-RIGHT($AA$4,4)*1-20)*0.094)))))))</f>
        <v>-16</v>
      </c>
      <c r="AI87" s="96">
        <f>IF($D87=0,0,IF($D87=1,INDEX([1]Pitchers!$FK:$FK,MATCH($A87,[1]Pitchers!$A:$A,0)),MAX(-16,IF($D87=2,AH87-MIN(0.75,0.25*(RIGHT(AI$4,4)*1-(RIGHT($AD$4,4)*1)+0.25)*(1-MIN(0.75,INDEX([1]Hitters!$CF:$CF,MATCH($A87,[1]Hitters!$A:$A,0)))/0.75*1)+INDEX([1]Hitters!$CF:$CF,MATCH($A87,[1]Hitters!$A:$A,0)))/0.75*1,IF($D87&gt;6,(AH87-MIN(0.75,0.25*(RIGHT(AI$4,4)*1-(RIGHT($AD$4,4)*1)+0.25)*(1-MIN(0.75,INDEX([1]Hitters!$CF:$CF,MATCH($A87,[1]Hitters!$A:$A,0)))/0.75*1)+INDEX([1]Hitters!$CF:$CF,MATCH($A87,[1]Hitters!$A:$A,0)))/0.75*($M87+RIGHT(AI$4,4)*1-RIGHT($AA$4,4)*1+10)*0.05),IF($D87=3,(AH87-MIN(0.75,0.25*(RIGHT(AI$4,4)*1-(RIGHT($AD$4,4)*1)+0.25)*(1-MIN(0.75,INDEX([1]Hitters!$CF:$CF,MATCH($A87,[1]Hitters!$A:$A,0)))/0.75*1)+INDEX([1]Hitters!$CF:$CF,MATCH($A87,[1]Hitters!$A:$A,0)))/0.75*($M87+RIGHT(AI$4,4)*1-RIGHT($AA$4,4)*1-27)*0.1),(AH87-MIN(0.75,0.25*(RIGHT(AI$4,4)*1-(RIGHT($AD$4,4)*1)+0.25)*(1-MIN(0.75,INDEX([1]Hitters!$CF:$CF,MATCH($A87,[1]Hitters!$A:$A,0)))/0.75*1)+INDEX([1]Hitters!$CF:$CF,MATCH($A87,[1]Hitters!$A:$A,0)))/0.75*($M87+RIGHT(AI$4,4)*1-RIGHT($AA$4,4)*1-20)*0.094)))))))</f>
        <v>-16</v>
      </c>
      <c r="AJ87" s="96">
        <f>IF($D87=0,0,IF($D87=1,INDEX([1]Pitchers!$FK:$FK,MATCH($A87,[1]Pitchers!$A:$A,0)),MAX(-16,IF($D87=2,AI87-MIN(0.75,0.25*(RIGHT(AJ$4,4)*1-(RIGHT($AD$4,4)*1)+0.25)*(1-MIN(0.75,INDEX([1]Hitters!$CF:$CF,MATCH($A87,[1]Hitters!$A:$A,0)))/0.75*1)+INDEX([1]Hitters!$CF:$CF,MATCH($A87,[1]Hitters!$A:$A,0)))/0.75*1,IF($D87&gt;6,(AI87-MIN(0.75,0.25*(RIGHT(AJ$4,4)*1-(RIGHT($AD$4,4)*1)+0.25)*(1-MIN(0.75,INDEX([1]Hitters!$CF:$CF,MATCH($A87,[1]Hitters!$A:$A,0)))/0.75*1)+INDEX([1]Hitters!$CF:$CF,MATCH($A87,[1]Hitters!$A:$A,0)))/0.75*($M87+RIGHT(AJ$4,4)*1-RIGHT($AA$4,4)*1+10)*0.05),IF($D87=3,(AI87-MIN(0.75,0.25*(RIGHT(AJ$4,4)*1-(RIGHT($AD$4,4)*1)+0.25)*(1-MIN(0.75,INDEX([1]Hitters!$CF:$CF,MATCH($A87,[1]Hitters!$A:$A,0)))/0.75*1)+INDEX([1]Hitters!$CF:$CF,MATCH($A87,[1]Hitters!$A:$A,0)))/0.75*($M87+RIGHT(AJ$4,4)*1-RIGHT($AA$4,4)*1-27)*0.1),(AI87-MIN(0.75,0.25*(RIGHT(AJ$4,4)*1-(RIGHT($AD$4,4)*1)+0.25)*(1-MIN(0.75,INDEX([1]Hitters!$CF:$CF,MATCH($A87,[1]Hitters!$A:$A,0)))/0.75*1)+INDEX([1]Hitters!$CF:$CF,MATCH($A87,[1]Hitters!$A:$A,0)))/0.75*($M87+RIGHT(AJ$4,4)*1-RIGHT($AA$4,4)*1-20)*0.094)))))))</f>
        <v>-16</v>
      </c>
      <c r="AK87" s="96">
        <f>IF($D87=0,0,IF($D87=1,INDEX([1]Pitchers!$FK:$FK,MATCH($A87,[1]Pitchers!$A:$A,0)),MAX(-16,IF($D87=2,AJ87-MIN(0.75,0.25*(RIGHT(AK$4,4)*1-(RIGHT($AD$4,4)*1)+0.25)*(1-MIN(0.75,INDEX([1]Hitters!$CF:$CF,MATCH($A87,[1]Hitters!$A:$A,0)))/0.75*1)+INDEX([1]Hitters!$CF:$CF,MATCH($A87,[1]Hitters!$A:$A,0)))/0.75*1,IF($D87&gt;6,(AJ87-MIN(0.75,0.25*(RIGHT(AK$4,4)*1-(RIGHT($AD$4,4)*1)+0.25)*(1-MIN(0.75,INDEX([1]Hitters!$CF:$CF,MATCH($A87,[1]Hitters!$A:$A,0)))/0.75*1)+INDEX([1]Hitters!$CF:$CF,MATCH($A87,[1]Hitters!$A:$A,0)))/0.75*($M87+RIGHT(AK$4,4)*1-RIGHT($AA$4,4)*1+10)*0.05),IF($D87=3,(AJ87-MIN(0.75,0.25*(RIGHT(AK$4,4)*1-(RIGHT($AD$4,4)*1)+0.25)*(1-MIN(0.75,INDEX([1]Hitters!$CF:$CF,MATCH($A87,[1]Hitters!$A:$A,0)))/0.75*1)+INDEX([1]Hitters!$CF:$CF,MATCH($A87,[1]Hitters!$A:$A,0)))/0.75*($M87+RIGHT(AK$4,4)*1-RIGHT($AA$4,4)*1-27)*0.1),(AJ87-MIN(0.75,0.25*(RIGHT(AK$4,4)*1-(RIGHT($AD$4,4)*1)+0.25)*(1-MIN(0.75,INDEX([1]Hitters!$CF:$CF,MATCH($A87,[1]Hitters!$A:$A,0)))/0.75*1)+INDEX([1]Hitters!$CF:$CF,MATCH($A87,[1]Hitters!$A:$A,0)))/0.75*($M87+RIGHT(AK$4,4)*1-RIGHT($AA$4,4)*1-20)*0.094)))))))</f>
        <v>-16</v>
      </c>
      <c r="AL87" s="96">
        <f>IF($D87=0,0,IF($D87=1,INDEX([1]Pitchers!$FK:$FK,MATCH($A87,[1]Pitchers!$A:$A,0)),MAX(-16,IF($D87=2,AK87-MIN(0.75,0.25*(RIGHT(AL$4,4)*1-(RIGHT($AD$4,4)*1)+0.25)*(1-MIN(0.75,INDEX([1]Hitters!$CF:$CF,MATCH($A87,[1]Hitters!$A:$A,0)))/0.75*1)+INDEX([1]Hitters!$CF:$CF,MATCH($A87,[1]Hitters!$A:$A,0)))/0.75*1,IF($D87&gt;6,(AK87-MIN(0.75,0.25*(RIGHT(AL$4,4)*1-(RIGHT($AD$4,4)*1)+0.25)*(1-MIN(0.75,INDEX([1]Hitters!$CF:$CF,MATCH($A87,[1]Hitters!$A:$A,0)))/0.75*1)+INDEX([1]Hitters!$CF:$CF,MATCH($A87,[1]Hitters!$A:$A,0)))/0.75*($M87+RIGHT(AL$4,4)*1-RIGHT($AA$4,4)*1+10)*0.05),IF($D87=3,(AK87-MIN(0.75,0.25*(RIGHT(AL$4,4)*1-(RIGHT($AD$4,4)*1)+0.25)*(1-MIN(0.75,INDEX([1]Hitters!$CF:$CF,MATCH($A87,[1]Hitters!$A:$A,0)))/0.75*1)+INDEX([1]Hitters!$CF:$CF,MATCH($A87,[1]Hitters!$A:$A,0)))/0.75*($M87+RIGHT(AL$4,4)*1-RIGHT($AA$4,4)*1-27)*0.1),(AK87-MIN(0.75,0.25*(RIGHT(AL$4,4)*1-(RIGHT($AD$4,4)*1)+0.25)*(1-MIN(0.75,INDEX([1]Hitters!$CF:$CF,MATCH($A87,[1]Hitters!$A:$A,0)))/0.75*1)+INDEX([1]Hitters!$CF:$CF,MATCH($A87,[1]Hitters!$A:$A,0)))/0.75*($M87+RIGHT(AL$4,4)*1-RIGHT($AA$4,4)*1-20)*0.094)))))))</f>
        <v>-16</v>
      </c>
      <c r="AM87" s="98">
        <f>MAX(IF($D87=0,20,IF($D87=1,60,150)),MAX(0,IF($D87&gt;1,INDEX([1]Hitters!$ER:$ER,MATCH($A87,[1]Hitters!$A:$A,0))*(0.4+MAX(0,0.6*MIN(1,(IF(O87="",0,(((4.25+(O87-0.263)*4.2)^(((4.25+(O87-0.263)*4.2)+(4.25-AA87*600/600*4.2/600))^0.285))/((4.25+(O87-0.263)*4.2)^(((4.25+(O87-0.263)*4.2)+(4.25-AA87*600/600*4.2/600))^0.285)+(4.25-AA87*600/600*4.2/600)^(((4.25+(O87-0.263)*4.2)+(4.25-AA87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87,[1]Pitchers!$A:$A,0))))*IF($D87&lt;2,(0.4+0.6*MAX(0,MIN(1,IF($D87=0,((4.25)^(((4.25)+(4.25-(4-O87)*4.25/4*1/9))^0.285)/((4.25)^(((4.25)+(4.25-(4-O87)*4.25/4*1/9))^0.285)+(4.25-(4-O87)*4.25/4*1/9)^(((4.25)+(4.25-(4-O87)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87)))/0.5345*0.0009131+0.0104414*(3.74-MIN(3.74,O87)))*50,(((4.25+(AA87-0.263)*0.32*198*MAX(6,198/33)/198)^(((4.25+(AA87-0.263)*0.32*198*MAX(6,198/33)/198)+(4.25-(4-O87)*4.25/4*MAX(6,198/33)/9))^0.285)/((4.25+(AA87-0.263)*0.32*198*MAX(6,198/33)/198)^(((4.25+(AA87-0.263)*0.32*198*MAX(6,198/33)/198)+(4.25-(4-O87)*4.25/4*MAX(6,198/33)/9))^0.285)+(4.25-(4-O87)*4.25/4*MAX(6,198/33)/9)^(((4.25+(AA87-0.263)*0.32*198*MAX(6,198/33)/198)+(4.25-(4-O87)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87=0,50,198)/0.0065))),1))</f>
        <v>150</v>
      </c>
      <c r="AN87" s="98">
        <f t="shared" si="138"/>
        <v>150</v>
      </c>
      <c r="AO87" s="98">
        <f t="shared" si="139"/>
        <v>150</v>
      </c>
      <c r="AP87" s="98">
        <f t="shared" si="140"/>
        <v>150</v>
      </c>
      <c r="AQ87" s="98">
        <f t="shared" si="141"/>
        <v>150</v>
      </c>
      <c r="AR87" s="98">
        <f t="shared" si="142"/>
        <v>150</v>
      </c>
      <c r="AS87" s="98">
        <f t="shared" si="143"/>
        <v>150</v>
      </c>
      <c r="AT87" s="98">
        <f t="shared" si="144"/>
        <v>150</v>
      </c>
      <c r="AU87" s="98">
        <f t="shared" si="145"/>
        <v>150</v>
      </c>
      <c r="AV87" s="98">
        <f t="shared" si="146"/>
        <v>150</v>
      </c>
      <c r="AW87" s="98">
        <f t="shared" si="147"/>
        <v>150</v>
      </c>
      <c r="AX87" s="98">
        <f t="shared" si="148"/>
        <v>150</v>
      </c>
      <c r="AY87" s="96">
        <f t="shared" si="149"/>
        <v>0</v>
      </c>
      <c r="AZ87" s="96">
        <f t="shared" si="150"/>
        <v>1.5</v>
      </c>
      <c r="BA87" s="96">
        <f t="shared" si="151"/>
        <v>0</v>
      </c>
      <c r="BB87" s="96">
        <f t="shared" si="152"/>
        <v>0</v>
      </c>
      <c r="BC87" s="96">
        <f t="shared" si="153"/>
        <v>0</v>
      </c>
      <c r="BD87" s="96">
        <f t="shared" si="154"/>
        <v>0</v>
      </c>
      <c r="BE87" s="96">
        <f t="shared" si="155"/>
        <v>0</v>
      </c>
      <c r="BF87" s="96">
        <f t="shared" si="156"/>
        <v>0</v>
      </c>
      <c r="BG87" s="96">
        <f t="shared" si="157"/>
        <v>0</v>
      </c>
      <c r="BH87" s="96">
        <f t="shared" si="158"/>
        <v>0</v>
      </c>
      <c r="BI87" s="96">
        <f t="shared" si="159"/>
        <v>0</v>
      </c>
      <c r="BJ87" s="96">
        <f t="shared" si="160"/>
        <v>0</v>
      </c>
      <c r="BK87" s="96">
        <f t="shared" si="161"/>
        <v>0</v>
      </c>
      <c r="BL87" s="96">
        <f t="shared" si="162"/>
        <v>0</v>
      </c>
      <c r="BM87" s="129">
        <f t="shared" si="200"/>
        <v>2</v>
      </c>
      <c r="BN87" s="129" t="str">
        <f t="shared" si="200"/>
        <v/>
      </c>
      <c r="BO87" s="129" t="str">
        <f t="shared" si="200"/>
        <v/>
      </c>
      <c r="BP87" s="129" t="str">
        <f t="shared" si="200"/>
        <v/>
      </c>
      <c r="BQ87" s="129" t="str">
        <f t="shared" si="200"/>
        <v/>
      </c>
      <c r="BR87" s="129" t="str">
        <f t="shared" si="200"/>
        <v/>
      </c>
      <c r="BS87" s="129" t="str">
        <f t="shared" si="200"/>
        <v/>
      </c>
      <c r="BT87" s="129" t="str">
        <f t="shared" si="200"/>
        <v/>
      </c>
      <c r="BU87" s="129" t="str">
        <f t="shared" si="200"/>
        <v/>
      </c>
      <c r="BV87" s="129" t="str">
        <f t="shared" si="200"/>
        <v/>
      </c>
      <c r="BW87" s="129" t="str">
        <f t="shared" si="200"/>
        <v/>
      </c>
      <c r="BX87" s="129" t="str">
        <f t="shared" si="200"/>
        <v/>
      </c>
      <c r="BY87" s="130">
        <f t="shared" si="163"/>
        <v>0.5</v>
      </c>
      <c r="BZ87" s="130">
        <f t="shared" si="164"/>
        <v>0.5</v>
      </c>
      <c r="CA87" s="130">
        <f t="shared" si="165"/>
        <v>0.5</v>
      </c>
      <c r="CB87" s="130">
        <f t="shared" si="166"/>
        <v>0.5</v>
      </c>
      <c r="CC87" s="130">
        <f t="shared" si="167"/>
        <v>0.5</v>
      </c>
      <c r="CD87" s="130">
        <f t="shared" si="168"/>
        <v>0.5</v>
      </c>
      <c r="CE87" s="130">
        <f t="shared" si="169"/>
        <v>0.5</v>
      </c>
      <c r="CF87" s="130">
        <f t="shared" si="170"/>
        <v>0.5</v>
      </c>
      <c r="CG87" s="130">
        <f t="shared" si="171"/>
        <v>0.5</v>
      </c>
      <c r="CH87" s="130">
        <f t="shared" si="172"/>
        <v>0.5</v>
      </c>
      <c r="CI87" s="130">
        <f t="shared" si="173"/>
        <v>0.5</v>
      </c>
      <c r="CJ87" s="130">
        <f t="shared" si="174"/>
        <v>0.5</v>
      </c>
      <c r="CK87" s="131">
        <f t="shared" si="175"/>
        <v>1</v>
      </c>
      <c r="CL87" s="96">
        <f t="shared" si="176"/>
        <v>-0.54206999999999994</v>
      </c>
      <c r="CM87" s="96">
        <f t="shared" si="177"/>
        <v>-0.54206999999999994</v>
      </c>
      <c r="CN87" s="96">
        <f t="shared" si="178"/>
        <v>-0.54206999999999994</v>
      </c>
      <c r="CO87" s="96">
        <f t="shared" si="179"/>
        <v>-0.54206999999999994</v>
      </c>
      <c r="CP87" s="96">
        <f t="shared" si="180"/>
        <v>-0.54206999999999994</v>
      </c>
      <c r="CQ87" s="96">
        <f t="shared" si="181"/>
        <v>-0.54206999999999994</v>
      </c>
      <c r="CR87" s="96">
        <f t="shared" si="182"/>
        <v>-0.54206999999999994</v>
      </c>
      <c r="CS87" s="96">
        <f t="shared" si="183"/>
        <v>-0.54206999999999994</v>
      </c>
      <c r="CT87" s="96">
        <f t="shared" si="184"/>
        <v>-0.54206999999999994</v>
      </c>
      <c r="CU87" s="96">
        <f t="shared" si="185"/>
        <v>-0.54206999999999994</v>
      </c>
      <c r="CV87" s="96">
        <f t="shared" si="186"/>
        <v>-0.54206999999999994</v>
      </c>
      <c r="CW87" s="96">
        <f t="shared" si="187"/>
        <v>-0.54206999999999994</v>
      </c>
      <c r="CX87" s="96">
        <f>MAX(0,(IF(CL87&gt;0,(CL87-ROUNDDOWN(CL87,1))/0.1*LOOKUP(ROUNDUP(CL87+81.1,1),CB!$A:$A,CB!$C:$C)+(1-(CL87-ROUNDDOWN(CL87,1))/0.1)*LOOKUP(ROUNDDOWN(CL87+81.1,1),CB!$A:$A,CB!$C:$C),(CL87-ROUNDDOWN(CL87-0.1,1))/0.1*LOOKUP(ROUNDUP(CL87+81.1,1),CB!$A:$A,CB!$C:$C)+(1-(CL87-ROUNDDOWN(CL87-0.1,1))/0.1)*LOOKUP(ROUNDDOWN(CL87+81.1,1),CB!$A:$A,CB!$C:$C))-LOOKUP(81.1,CB!$A:$A,CB!$C:$C))/(1-(BINOMDIST(97,162,0.5,TRUE)-BINOMDIST(87,162,0.5,TRUE)))*$C$2*($B$1^(LEFT(CX$4,4)*1-LEFT($BA$4,4)*1))*(37.75+CL87))</f>
        <v>0</v>
      </c>
      <c r="CY87" s="96">
        <f>MAX(0,(IF(CM87&gt;0,(CM87-ROUNDDOWN(CM87,1))/0.1*LOOKUP(ROUNDUP(CM87+81.1,1),CB!$A:$A,CB!$C:$C)+(1-(CM87-ROUNDDOWN(CM87,1))/0.1)*LOOKUP(ROUNDDOWN(CM87+81.1,1),CB!$A:$A,CB!$C:$C),(CM87-ROUNDDOWN(CM87-0.1,1))/0.1*LOOKUP(ROUNDUP(CM87+81.1,1),CB!$A:$A,CB!$C:$C)+(1-(CM87-ROUNDDOWN(CM87-0.1,1))/0.1)*LOOKUP(ROUNDDOWN(CM87+81.1,1),CB!$A:$A,CB!$C:$C))-LOOKUP(81.1,CB!$A:$A,CB!$C:$C))/(1-(BINOMDIST(97,162,0.5,TRUE)-BINOMDIST(87,162,0.5,TRUE)))*$C$2*($B$1^(LEFT(CY$4,4)*1-LEFT($BA$4,4)*1))*(37.75+CM87))</f>
        <v>0</v>
      </c>
      <c r="CZ87" s="96">
        <f>MAX(0,(IF(CN87&gt;0,(CN87-ROUNDDOWN(CN87,1))/0.1*LOOKUP(ROUNDUP(CN87+81.1,1),CB!$A:$A,CB!$C:$C)+(1-(CN87-ROUNDDOWN(CN87,1))/0.1)*LOOKUP(ROUNDDOWN(CN87+81.1,1),CB!$A:$A,CB!$C:$C),(CN87-ROUNDDOWN(CN87-0.1,1))/0.1*LOOKUP(ROUNDUP(CN87+81.1,1),CB!$A:$A,CB!$C:$C)+(1-(CN87-ROUNDDOWN(CN87-0.1,1))/0.1)*LOOKUP(ROUNDDOWN(CN87+81.1,1),CB!$A:$A,CB!$C:$C))-LOOKUP(81.1,CB!$A:$A,CB!$C:$C))/(1-(BINOMDIST(97,162,0.5,TRUE)-BINOMDIST(87,162,0.5,TRUE)))*$C$2*($B$1^(LEFT(CZ$4,4)*1-LEFT($BA$4,4)*1))*(37.75+CN87))</f>
        <v>0</v>
      </c>
      <c r="DA87" s="96">
        <f>MAX(0,(IF(CO87&gt;0,(CO87-ROUNDDOWN(CO87,1))/0.1*LOOKUP(ROUNDUP(CO87+81.1,1),CB!$A:$A,CB!$C:$C)+(1-(CO87-ROUNDDOWN(CO87,1))/0.1)*LOOKUP(ROUNDDOWN(CO87+81.1,1),CB!$A:$A,CB!$C:$C),(CO87-ROUNDDOWN(CO87-0.1,1))/0.1*LOOKUP(ROUNDUP(CO87+81.1,1),CB!$A:$A,CB!$C:$C)+(1-(CO87-ROUNDDOWN(CO87-0.1,1))/0.1)*LOOKUP(ROUNDDOWN(CO87+81.1,1),CB!$A:$A,CB!$C:$C))-LOOKUP(81.1,CB!$A:$A,CB!$C:$C))/(1-(BINOMDIST(97,162,0.5,TRUE)-BINOMDIST(87,162,0.5,TRUE)))*$C$2*($B$1^(LEFT(DA$4,4)*1-LEFT($BA$4,4)*1))*(37.75+CO87))</f>
        <v>0</v>
      </c>
      <c r="DB87" s="96">
        <f>MAX(0,(IF(CP87&gt;0,(CP87-ROUNDDOWN(CP87,1))/0.1*LOOKUP(ROUNDUP(CP87+81.1,1),CB!$A:$A,CB!$C:$C)+(1-(CP87-ROUNDDOWN(CP87,1))/0.1)*LOOKUP(ROUNDDOWN(CP87+81.1,1),CB!$A:$A,CB!$C:$C),(CP87-ROUNDDOWN(CP87-0.1,1))/0.1*LOOKUP(ROUNDUP(CP87+81.1,1),CB!$A:$A,CB!$C:$C)+(1-(CP87-ROUNDDOWN(CP87-0.1,1))/0.1)*LOOKUP(ROUNDDOWN(CP87+81.1,1),CB!$A:$A,CB!$C:$C))-LOOKUP(81.1,CB!$A:$A,CB!$C:$C))/(1-(BINOMDIST(97,162,0.5,TRUE)-BINOMDIST(87,162,0.5,TRUE)))*$C$2*($B$1^(LEFT(DB$4,4)*1-LEFT($BA$4,4)*1))*(37.75+CP87))</f>
        <v>0</v>
      </c>
      <c r="DC87" s="96">
        <f>MAX(0,(IF(CQ87&gt;0,(CQ87-ROUNDDOWN(CQ87,1))/0.1*LOOKUP(ROUNDUP(CQ87+81.1,1),CB!$A:$A,CB!$C:$C)+(1-(CQ87-ROUNDDOWN(CQ87,1))/0.1)*LOOKUP(ROUNDDOWN(CQ87+81.1,1),CB!$A:$A,CB!$C:$C),(CQ87-ROUNDDOWN(CQ87-0.1,1))/0.1*LOOKUP(ROUNDUP(CQ87+81.1,1),CB!$A:$A,CB!$C:$C)+(1-(CQ87-ROUNDDOWN(CQ87-0.1,1))/0.1)*LOOKUP(ROUNDDOWN(CQ87+81.1,1),CB!$A:$A,CB!$C:$C))-LOOKUP(81.1,CB!$A:$A,CB!$C:$C))/(1-(BINOMDIST(97,162,0.5,TRUE)-BINOMDIST(87,162,0.5,TRUE)))*$C$2*($B$1^(LEFT(DC$4,4)*1-LEFT($BA$4,4)*1))*(37.75+CQ87))</f>
        <v>0</v>
      </c>
      <c r="DD87" s="96">
        <f>MAX(0,(IF(CR87&gt;0,(CR87-ROUNDDOWN(CR87,1))/0.1*LOOKUP(ROUNDUP(CR87+81.1,1),CB!$A:$A,CB!$C:$C)+(1-(CR87-ROUNDDOWN(CR87,1))/0.1)*LOOKUP(ROUNDDOWN(CR87+81.1,1),CB!$A:$A,CB!$C:$C),(CR87-ROUNDDOWN(CR87-0.1,1))/0.1*LOOKUP(ROUNDUP(CR87+81.1,1),CB!$A:$A,CB!$C:$C)+(1-(CR87-ROUNDDOWN(CR87-0.1,1))/0.1)*LOOKUP(ROUNDDOWN(CR87+81.1,1),CB!$A:$A,CB!$C:$C))-LOOKUP(81.1,CB!$A:$A,CB!$C:$C))/(1-(BINOMDIST(97,162,0.5,TRUE)-BINOMDIST(87,162,0.5,TRUE)))*$C$2*($B$1^(LEFT(DD$4,4)*1-LEFT($BA$4,4)*1))*(37.75+CR87))</f>
        <v>0</v>
      </c>
      <c r="DE87" s="96">
        <f>MAX(0,(IF(CS87&gt;0,(CS87-ROUNDDOWN(CS87,1))/0.1*LOOKUP(ROUNDUP(CS87+81.1,1),CB!$A:$A,CB!$C:$C)+(1-(CS87-ROUNDDOWN(CS87,1))/0.1)*LOOKUP(ROUNDDOWN(CS87+81.1,1),CB!$A:$A,CB!$C:$C),(CS87-ROUNDDOWN(CS87-0.1,1))/0.1*LOOKUP(ROUNDUP(CS87+81.1,1),CB!$A:$A,CB!$C:$C)+(1-(CS87-ROUNDDOWN(CS87-0.1,1))/0.1)*LOOKUP(ROUNDDOWN(CS87+81.1,1),CB!$A:$A,CB!$C:$C))-LOOKUP(81.1,CB!$A:$A,CB!$C:$C))/(1-(BINOMDIST(97,162,0.5,TRUE)-BINOMDIST(87,162,0.5,TRUE)))*$C$2*($B$1^(LEFT(DE$4,4)*1-LEFT($BA$4,4)*1))*(37.75+CS87))</f>
        <v>0</v>
      </c>
      <c r="DF87" s="96">
        <f>MAX(0,(IF(CT87&gt;0,(CT87-ROUNDDOWN(CT87,1))/0.1*LOOKUP(ROUNDUP(CT87+81.1,1),CB!$A:$A,CB!$C:$C)+(1-(CT87-ROUNDDOWN(CT87,1))/0.1)*LOOKUP(ROUNDDOWN(CT87+81.1,1),CB!$A:$A,CB!$C:$C),(CT87-ROUNDDOWN(CT87-0.1,1))/0.1*LOOKUP(ROUNDUP(CT87+81.1,1),CB!$A:$A,CB!$C:$C)+(1-(CT87-ROUNDDOWN(CT87-0.1,1))/0.1)*LOOKUP(ROUNDDOWN(CT87+81.1,1),CB!$A:$A,CB!$C:$C))-LOOKUP(81.1,CB!$A:$A,CB!$C:$C))/(1-(BINOMDIST(97,162,0.5,TRUE)-BINOMDIST(87,162,0.5,TRUE)))*$C$2*($B$1^(LEFT(DF$4,4)*1-LEFT($BA$4,4)*1))*(37.75+CT87))</f>
        <v>0</v>
      </c>
      <c r="DG87" s="96">
        <f>MAX(0,(IF(CU87&gt;0,(CU87-ROUNDDOWN(CU87,1))/0.1*LOOKUP(ROUNDUP(CU87+81.1,1),CB!$A:$A,CB!$C:$C)+(1-(CU87-ROUNDDOWN(CU87,1))/0.1)*LOOKUP(ROUNDDOWN(CU87+81.1,1),CB!$A:$A,CB!$C:$C),(CU87-ROUNDDOWN(CU87-0.1,1))/0.1*LOOKUP(ROUNDUP(CU87+81.1,1),CB!$A:$A,CB!$C:$C)+(1-(CU87-ROUNDDOWN(CU87-0.1,1))/0.1)*LOOKUP(ROUNDDOWN(CU87+81.1,1),CB!$A:$A,CB!$C:$C))-LOOKUP(81.1,CB!$A:$A,CB!$C:$C))/(1-(BINOMDIST(97,162,0.5,TRUE)-BINOMDIST(87,162,0.5,TRUE)))*$C$2*($B$1^(LEFT(DG$4,4)*1-LEFT($BA$4,4)*1))*(37.75+CU87))</f>
        <v>0</v>
      </c>
      <c r="DH87" s="96">
        <f>MAX(0,(IF(CV87&gt;0,(CV87-ROUNDDOWN(CV87,1))/0.1*LOOKUP(ROUNDUP(CV87+81.1,1),CB!$A:$A,CB!$C:$C)+(1-(CV87-ROUNDDOWN(CV87,1))/0.1)*LOOKUP(ROUNDDOWN(CV87+81.1,1),CB!$A:$A,CB!$C:$C),(CV87-ROUNDDOWN(CV87-0.1,1))/0.1*LOOKUP(ROUNDUP(CV87+81.1,1),CB!$A:$A,CB!$C:$C)+(1-(CV87-ROUNDDOWN(CV87-0.1,1))/0.1)*LOOKUP(ROUNDDOWN(CV87+81.1,1),CB!$A:$A,CB!$C:$C))-LOOKUP(81.1,CB!$A:$A,CB!$C:$C))/(1-(BINOMDIST(97,162,0.5,TRUE)-BINOMDIST(87,162,0.5,TRUE)))*$C$2*($B$1^(LEFT(DH$4,4)*1-LEFT($BA$4,4)*1))*(37.75+CV87))</f>
        <v>0</v>
      </c>
      <c r="DI87" s="96">
        <f>MAX(0,(IF(CW87&gt;0,(CW87-ROUNDDOWN(CW87,1))/0.1*LOOKUP(ROUNDUP(CW87+81.1,1),CB!$A:$A,CB!$C:$C)+(1-(CW87-ROUNDDOWN(CW87,1))/0.1)*LOOKUP(ROUNDDOWN(CW87+81.1,1),CB!$A:$A,CB!$C:$C),(CW87-ROUNDDOWN(CW87-0.1,1))/0.1*LOOKUP(ROUNDUP(CW87+81.1,1),CB!$A:$A,CB!$C:$C)+(1-(CW87-ROUNDDOWN(CW87-0.1,1))/0.1)*LOOKUP(ROUNDDOWN(CW87+81.1,1),CB!$A:$A,CB!$C:$C))-LOOKUP(81.1,CB!$A:$A,CB!$C:$C))/(1-(BINOMDIST(97,162,0.5,TRUE)-BINOMDIST(87,162,0.5,TRUE)))*$C$2*($B$1^(LEFT(DI$4,4)*1-LEFT($BA$4,4)*1))*(37.75+CW87))</f>
        <v>0</v>
      </c>
      <c r="DJ87" s="90">
        <f t="shared" si="188"/>
        <v>0</v>
      </c>
      <c r="DK87" s="132"/>
      <c r="DL87" s="132">
        <f t="shared" si="189"/>
        <v>0.5</v>
      </c>
      <c r="DM87" s="132">
        <f t="shared" si="190"/>
        <v>1</v>
      </c>
      <c r="DN87" s="132">
        <f t="shared" si="191"/>
        <v>1.5</v>
      </c>
      <c r="DO87" s="132">
        <f t="shared" si="192"/>
        <v>2</v>
      </c>
      <c r="DP87" s="132">
        <f t="shared" si="193"/>
        <v>2.5</v>
      </c>
      <c r="DQ87" s="132">
        <f t="shared" si="194"/>
        <v>3</v>
      </c>
      <c r="DR87" s="132">
        <f t="shared" si="195"/>
        <v>3.5</v>
      </c>
      <c r="DS87" s="132">
        <f t="shared" si="196"/>
        <v>4</v>
      </c>
      <c r="DT87" s="132">
        <f t="shared" si="197"/>
        <v>4.5</v>
      </c>
      <c r="DU87" s="132">
        <f t="shared" si="198"/>
        <v>5</v>
      </c>
      <c r="DV87" s="132"/>
      <c r="DW87" s="132"/>
      <c r="DX87" s="132"/>
      <c r="DY87" s="132"/>
      <c r="DZ87" s="132"/>
      <c r="EA87" s="132"/>
      <c r="EB87" s="132"/>
      <c r="EC87" s="132"/>
      <c r="ED87" s="132"/>
      <c r="EE87" s="132"/>
      <c r="ER87" s="132"/>
      <c r="ES87" s="132"/>
      <c r="ET87" s="132"/>
      <c r="EU87" s="132"/>
      <c r="EV87" s="132"/>
      <c r="EW87" s="132"/>
      <c r="EX87" s="132"/>
      <c r="EY87" s="132"/>
      <c r="EZ87" s="132"/>
      <c r="FA87" s="132"/>
      <c r="FB87" s="132"/>
      <c r="FC87" s="132"/>
    </row>
    <row r="88" spans="1:159" ht="12.75" customHeight="1" x14ac:dyDescent="0.2">
      <c r="A88" s="80">
        <v>285064</v>
      </c>
      <c r="B88" s="99" t="str">
        <f>INDEX([1]Bios!$O:$O,MATCH(A88,[1]Bios!$C:$C,0))</f>
        <v>Vogelsong, Ryan</v>
      </c>
      <c r="C88" s="92" t="s">
        <v>56</v>
      </c>
      <c r="D88" s="94">
        <f>LOOKUP(IF(INDEX([1]Bios!$M:$M,MATCH(A88,[1]Bios!$C:$C,0))="P",INDEX([1]Pitchers!$Q:$Q,MATCH(A88,[1]Pitchers!$A:$A,0)),INDEX([1]Hitters!$AV:$AV,MATCH(A88,[1]Hitters!$A:$A,0))),Positions!A:A,Positions!B:B)</f>
        <v>1</v>
      </c>
      <c r="E88" s="137">
        <v>1</v>
      </c>
      <c r="F88" s="138">
        <f t="shared" si="135"/>
        <v>1.203235685840311</v>
      </c>
      <c r="G88" s="138">
        <v>2</v>
      </c>
      <c r="H88" s="94"/>
      <c r="I88" s="93">
        <f>6</f>
        <v>6</v>
      </c>
      <c r="J88" s="93">
        <f>6</f>
        <v>6</v>
      </c>
      <c r="K88" s="94">
        <f>MIN(IF(D88&gt;1,INDEX([1]Hitters!$DA:$DA,MATCH(A88,[1]Hitters!$A:$A,0)),INDEX([1]Pitchers!$DA:$DA,MATCH(A88,[1]Pitchers!$A:$A,0))),J88)</f>
        <v>5.042424242424242</v>
      </c>
      <c r="L88" s="94">
        <f t="shared" si="136"/>
        <v>4</v>
      </c>
      <c r="M88" s="95">
        <f>IF(D88&gt;1,INDEX([1]Hitters!$CV:$CV,MATCH($A88,[1]Hitters!$A:$A,0)),INDEX([1]Pitchers!$CP:$CP,MATCH($A88,[1]Pitchers!$A:$A,0)))</f>
        <v>38.958333333333336</v>
      </c>
      <c r="N88" s="90">
        <f t="shared" si="137"/>
        <v>-0.79676431415968896</v>
      </c>
      <c r="O88" s="97">
        <f>IF($D88&gt;1,INDEX([1]Hitters!$AF:$AF,MATCH($A88,[1]Hitters!$A:$A,0)),INDEX([1]Pitchers!$AJ:$AJ,MATCH($A88,[1]Pitchers!$A:$A,0))*IF(OR(AND($D88=0,INDEX([1]Pitchers!$Q:$Q,MATCH($A88,[1]Pitchers!$A:$A,0))="R"),AND($D88=1,INDEX([1]Pitchers!$Q:$Q,MATCH($A88,[1]Pitchers!$A:$A,0))="S")),1,IF($D88=0,0.83+(1-INDEX([1]Pitchers!$BE:$BE,MATCH($A88,[1]Pitchers!$A:$A,0)))/8,1/(0.83+(1-INDEX([1]Pitchers!$BE:$BE,MATCH($A88,[1]Pitchers!$A:$A,0)))/8))))</f>
        <v>5.0443203177431926</v>
      </c>
      <c r="P88" s="97">
        <f>IF($D88&gt;1,O88+(LOOKUP(ROUNDDOWN($M88+RIGHT(P$4,4)*1-2016,0),Age!$A:$A,Age!$C:$C)*(1-($M88+RIGHT(P$4,4)*1-2016-ROUNDDOWN($M88+RIGHT(P$4,4)*1-2016,0)))+LOOKUP(ROUNDUP($M88+RIGHT(P$4,4)*1-2016,0),Age!$A:$A,Age!$C:$C)*(($M88+RIGHT(P$4,4)*1-2016-ROUNDDOWN($M88+RIGHT(P$4,4)*1-2016,0))))*IF($M88+RIGHT(P$4,4)*1-2016&gt;27,1,INDEX([1]Hitters!$BG:$BG,MATCH($A88,[1]Hitters!$A:$A,0))),O88*(1-(1-(LOOKUP(ROUNDDOWN($M88+RIGHT(P$4,4)*1-2016,0),Age!$A:$A,Age!$L:$L)*(1-($M88+RIGHT(P$4,4)*1-2016-ROUNDDOWN($M88+RIGHT(P$4,4)*1-2016,0)))+LOOKUP(ROUNDUP($M88+RIGHT(P$4,4)*1-2016,0),Age!$A:$A,Age!$L:$L)*(($M88+RIGHT(P$4,4)*1-2016-ROUNDDOWN($M88+RIGHT(P$4,4)*1-2016,0)))))*IF($M88+RIGHT(P$4,4)*1-2016&gt;27,1,INDEX([1]Pitchers!$BE:$BE,MATCH($A88,[1]Pitchers!$A:$A,0)))))</f>
        <v>5.4201747264183755</v>
      </c>
      <c r="Q88" s="97">
        <f>IF($D88&gt;1,P88+(LOOKUP(ROUNDDOWN($M88+RIGHT(Q$4,4)*1-2016,0),Age!$A:$A,Age!$C:$C)*(1-($M88+RIGHT(Q$4,4)*1-2016-ROUNDDOWN($M88+RIGHT(Q$4,4)*1-2016,0)))+LOOKUP(ROUNDUP($M88+RIGHT(Q$4,4)*1-2016,0),Age!$A:$A,Age!$C:$C)*(($M88+RIGHT(Q$4,4)*1-2016-ROUNDDOWN($M88+RIGHT(Q$4,4)*1-2016,0))))*IF($M88+RIGHT(Q$4,4)*1-2016&gt;27,1,INDEX([1]Hitters!$BG:$BG,MATCH($A88,[1]Hitters!$A:$A,0))),P88*(1-(1-(LOOKUP(ROUNDDOWN($M88+RIGHT(Q$4,4)*1-2016,0),Age!$A:$A,Age!$L:$L)*(1-($M88+RIGHT(Q$4,4)*1-2016-ROUNDDOWN($M88+RIGHT(Q$4,4)*1-2016,0)))+LOOKUP(ROUNDUP($M88+RIGHT(Q$4,4)*1-2016,0),Age!$A:$A,Age!$L:$L)*(($M88+RIGHT(Q$4,4)*1-2016-ROUNDDOWN($M88+RIGHT(Q$4,4)*1-2016,0)))))*IF($M88+RIGHT(Q$4,4)*1-2016&gt;27,1,INDEX([1]Pitchers!$BE:$BE,MATCH($A88,[1]Pitchers!$A:$A,0)))))</f>
        <v>5.8552002083668544</v>
      </c>
      <c r="R88" s="97">
        <f>IF($D88&gt;1,Q88+(LOOKUP(ROUNDDOWN($M88+RIGHT(R$4,4)*1-2016,0),Age!$A:$A,Age!$C:$C)*(1-($M88+RIGHT(R$4,4)*1-2016-ROUNDDOWN($M88+RIGHT(R$4,4)*1-2016,0)))+LOOKUP(ROUNDUP($M88+RIGHT(R$4,4)*1-2016,0),Age!$A:$A,Age!$C:$C)*(($M88+RIGHT(R$4,4)*1-2016-ROUNDDOWN($M88+RIGHT(R$4,4)*1-2016,0))))*IF($M88+RIGHT(R$4,4)*1-2016&gt;27,1,INDEX([1]Hitters!$BG:$BG,MATCH($A88,[1]Hitters!$A:$A,0))),Q88*(1-(1-(LOOKUP(ROUNDDOWN($M88+RIGHT(R$4,4)*1-2016,0),Age!$A:$A,Age!$L:$L)*(1-($M88+RIGHT(R$4,4)*1-2016-ROUNDDOWN($M88+RIGHT(R$4,4)*1-2016,0)))+LOOKUP(ROUNDUP($M88+RIGHT(R$4,4)*1-2016,0),Age!$A:$A,Age!$L:$L)*(($M88+RIGHT(R$4,4)*1-2016-ROUNDDOWN($M88+RIGHT(R$4,4)*1-2016,0)))))*IF($M88+RIGHT(R$4,4)*1-2016&gt;27,1,INDEX([1]Pitchers!$BE:$BE,MATCH($A88,[1]Pitchers!$A:$A,0)))))</f>
        <v>6.3588084179552462</v>
      </c>
      <c r="S88" s="97">
        <f>IF($D88&gt;1,R88+(LOOKUP(ROUNDDOWN($M88+RIGHT(S$4,4)*1-2016,0),Age!$A:$A,Age!$C:$C)*(1-($M88+RIGHT(S$4,4)*1-2016-ROUNDDOWN($M88+RIGHT(S$4,4)*1-2016,0)))+LOOKUP(ROUNDUP($M88+RIGHT(S$4,4)*1-2016,0),Age!$A:$A,Age!$C:$C)*(($M88+RIGHT(S$4,4)*1-2016-ROUNDDOWN($M88+RIGHT(S$4,4)*1-2016,0))))*IF($M88+RIGHT(S$4,4)*1-2016&gt;27,1,INDEX([1]Hitters!$BG:$BG,MATCH($A88,[1]Hitters!$A:$A,0))),R88*(1-(1-(LOOKUP(ROUNDDOWN($M88+RIGHT(S$4,4)*1-2016,0),Age!$A:$A,Age!$L:$L)*(1-($M88+RIGHT(S$4,4)*1-2016-ROUNDDOWN($M88+RIGHT(S$4,4)*1-2016,0)))+LOOKUP(ROUNDUP($M88+RIGHT(S$4,4)*1-2016,0),Age!$A:$A,Age!$L:$L)*(($M88+RIGHT(S$4,4)*1-2016-ROUNDDOWN($M88+RIGHT(S$4,4)*1-2016,0)))))*IF($M88+RIGHT(S$4,4)*1-2016&gt;27,1,INDEX([1]Pitchers!$BE:$BE,MATCH($A88,[1]Pitchers!$A:$A,0)))))</f>
        <v>6.9422953278903332</v>
      </c>
      <c r="T88" s="97">
        <f>IF($D88&gt;1,S88+(LOOKUP(ROUNDDOWN($M88+RIGHT(T$4,4)*1-2016,0),Age!$A:$A,Age!$C:$C)*(1-($M88+RIGHT(T$4,4)*1-2016-ROUNDDOWN($M88+RIGHT(T$4,4)*1-2016,0)))+LOOKUP(ROUNDUP($M88+RIGHT(T$4,4)*1-2016,0),Age!$A:$A,Age!$C:$C)*(($M88+RIGHT(T$4,4)*1-2016-ROUNDDOWN($M88+RIGHT(T$4,4)*1-2016,0))))*IF($M88+RIGHT(T$4,4)*1-2016&gt;27,1,INDEX([1]Hitters!$BG:$BG,MATCH($A88,[1]Hitters!$A:$A,0))),S88*(1-(1-(LOOKUP(ROUNDDOWN($M88+RIGHT(T$4,4)*1-2016,0),Age!$A:$A,Age!$L:$L)*(1-($M88+RIGHT(T$4,4)*1-2016-ROUNDDOWN($M88+RIGHT(T$4,4)*1-2016,0)))+LOOKUP(ROUNDUP($M88+RIGHT(T$4,4)*1-2016,0),Age!$A:$A,Age!$L:$L)*(($M88+RIGHT(T$4,4)*1-2016-ROUNDDOWN($M88+RIGHT(T$4,4)*1-2016,0)))))*IF($M88+RIGHT(T$4,4)*1-2016&gt;27,1,INDEX([1]Pitchers!$BE:$BE,MATCH($A88,[1]Pitchers!$A:$A,0)))))</f>
        <v>7.6192414379359796</v>
      </c>
      <c r="U88" s="97">
        <f>IF($D88&gt;1,T88+(LOOKUP(ROUNDDOWN($M88+RIGHT(U$4,4)*1-2016,0),Age!$A:$A,Age!$C:$C)*(1-($M88+RIGHT(U$4,4)*1-2016-ROUNDDOWN($M88+RIGHT(U$4,4)*1-2016,0)))+LOOKUP(ROUNDUP($M88+RIGHT(U$4,4)*1-2016,0),Age!$A:$A,Age!$C:$C)*(($M88+RIGHT(U$4,4)*1-2016-ROUNDDOWN($M88+RIGHT(U$4,4)*1-2016,0))))*IF($M88+RIGHT(U$4,4)*1-2016&gt;27,1,INDEX([1]Hitters!$BG:$BG,MATCH($A88,[1]Hitters!$A:$A,0))),T88*(1-(1-(LOOKUP(ROUNDDOWN($M88+RIGHT(U$4,4)*1-2016,0),Age!$A:$A,Age!$L:$L)*(1-($M88+RIGHT(U$4,4)*1-2016-ROUNDDOWN($M88+RIGHT(U$4,4)*1-2016,0)))+LOOKUP(ROUNDUP($M88+RIGHT(U$4,4)*1-2016,0),Age!$A:$A,Age!$L:$L)*(($M88+RIGHT(U$4,4)*1-2016-ROUNDDOWN($M88+RIGHT(U$4,4)*1-2016,0)))))*IF($M88+RIGHT(U$4,4)*1-2016&gt;27,1,INDEX([1]Pitchers!$BE:$BE,MATCH($A88,[1]Pitchers!$A:$A,0)))))</f>
        <v>8.4060074835011864</v>
      </c>
      <c r="V88" s="97">
        <f>IF($D88&gt;1,U88+(LOOKUP(ROUNDDOWN($M88+RIGHT(V$4,4)*1-2016,0),Age!$A:$A,Age!$C:$C)*(1-($M88+RIGHT(V$4,4)*1-2016-ROUNDDOWN($M88+RIGHT(V$4,4)*1-2016,0)))+LOOKUP(ROUNDUP($M88+RIGHT(V$4,4)*1-2016,0),Age!$A:$A,Age!$C:$C)*(($M88+RIGHT(V$4,4)*1-2016-ROUNDDOWN($M88+RIGHT(V$4,4)*1-2016,0))))*IF($M88+RIGHT(V$4,4)*1-2016&gt;27,1,INDEX([1]Hitters!$BG:$BG,MATCH($A88,[1]Hitters!$A:$A,0))),U88*(1-(1-(LOOKUP(ROUNDDOWN($M88+RIGHT(V$4,4)*1-2016,0),Age!$A:$A,Age!$L:$L)*(1-($M88+RIGHT(V$4,4)*1-2016-ROUNDDOWN($M88+RIGHT(V$4,4)*1-2016,0)))+LOOKUP(ROUNDUP($M88+RIGHT(V$4,4)*1-2016,0),Age!$A:$A,Age!$L:$L)*(($M88+RIGHT(V$4,4)*1-2016-ROUNDDOWN($M88+RIGHT(V$4,4)*1-2016,0)))))*IF($M88+RIGHT(V$4,4)*1-2016&gt;27,1,INDEX([1]Pitchers!$BE:$BE,MATCH($A88,[1]Pitchers!$A:$A,0)))))</f>
        <v>9.3223498617807774</v>
      </c>
      <c r="W88" s="97">
        <f>IF($D88&gt;1,V88+(LOOKUP(ROUNDDOWN($M88+RIGHT(W$4,4)*1-2016,0),Age!$A:$A,Age!$C:$C)*(1-($M88+RIGHT(W$4,4)*1-2016-ROUNDDOWN($M88+RIGHT(W$4,4)*1-2016,0)))+LOOKUP(ROUNDUP($M88+RIGHT(W$4,4)*1-2016,0),Age!$A:$A,Age!$C:$C)*(($M88+RIGHT(W$4,4)*1-2016-ROUNDDOWN($M88+RIGHT(W$4,4)*1-2016,0))))*IF($M88+RIGHT(W$4,4)*1-2016&gt;27,1,INDEX([1]Hitters!$BG:$BG,MATCH($A88,[1]Hitters!$A:$A,0))),V88*(1-(1-(LOOKUP(ROUNDDOWN($M88+RIGHT(W$4,4)*1-2016,0),Age!$A:$A,Age!$L:$L)*(1-($M88+RIGHT(W$4,4)*1-2016-ROUNDDOWN($M88+RIGHT(W$4,4)*1-2016,0)))+LOOKUP(ROUNDUP($M88+RIGHT(W$4,4)*1-2016,0),Age!$A:$A,Age!$L:$L)*(($M88+RIGHT(W$4,4)*1-2016-ROUNDDOWN($M88+RIGHT(W$4,4)*1-2016,0)))))*IF($M88+RIGHT(W$4,4)*1-2016&gt;27,1,INDEX([1]Pitchers!$BE:$BE,MATCH($A88,[1]Pitchers!$A:$A,0)))))</f>
        <v>10.392186616231191</v>
      </c>
      <c r="X88" s="97">
        <f>IF($D88&gt;1,W88+(LOOKUP(ROUNDDOWN($M88+RIGHT(X$4,4)*1-2016,0),Age!$A:$A,Age!$C:$C)*(1-($M88+RIGHT(X$4,4)*1-2016-ROUNDDOWN($M88+RIGHT(X$4,4)*1-2016,0)))+LOOKUP(ROUNDUP($M88+RIGHT(X$4,4)*1-2016,0),Age!$A:$A,Age!$C:$C)*(($M88+RIGHT(X$4,4)*1-2016-ROUNDDOWN($M88+RIGHT(X$4,4)*1-2016,0))))*IF($M88+RIGHT(X$4,4)*1-2016&gt;27,1,INDEX([1]Hitters!$BG:$BG,MATCH($A88,[1]Hitters!$A:$A,0))),W88*(1-(1-(LOOKUP(ROUNDDOWN($M88+RIGHT(X$4,4)*1-2016,0),Age!$A:$A,Age!$L:$L)*(1-($M88+RIGHT(X$4,4)*1-2016-ROUNDDOWN($M88+RIGHT(X$4,4)*1-2016,0)))+LOOKUP(ROUNDUP($M88+RIGHT(X$4,4)*1-2016,0),Age!$A:$A,Age!$L:$L)*(($M88+RIGHT(X$4,4)*1-2016-ROUNDDOWN($M88+RIGHT(X$4,4)*1-2016,0)))))*IF($M88+RIGHT(X$4,4)*1-2016&gt;27,1,INDEX([1]Pitchers!$BE:$BE,MATCH($A88,[1]Pitchers!$A:$A,0)))))</f>
        <v>11.644553355430977</v>
      </c>
      <c r="Y88" s="97">
        <f>IF($D88&gt;1,X88+(LOOKUP(ROUNDDOWN($M88+RIGHT(Y$4,4)*1-2016,0),Age!$A:$A,Age!$C:$C)*(1-($M88+RIGHT(Y$4,4)*1-2016-ROUNDDOWN($M88+RIGHT(Y$4,4)*1-2016,0)))+LOOKUP(ROUNDUP($M88+RIGHT(Y$4,4)*1-2016,0),Age!$A:$A,Age!$C:$C)*(($M88+RIGHT(Y$4,4)*1-2016-ROUNDDOWN($M88+RIGHT(Y$4,4)*1-2016,0))))*IF($M88+RIGHT(Y$4,4)*1-2016&gt;27,1,INDEX([1]Hitters!$BG:$BG,MATCH($A88,[1]Hitters!$A:$A,0))),X88*(1-(1-(LOOKUP(ROUNDDOWN($M88+RIGHT(Y$4,4)*1-2016,0),Age!$A:$A,Age!$L:$L)*(1-($M88+RIGHT(Y$4,4)*1-2016-ROUNDDOWN($M88+RIGHT(Y$4,4)*1-2016,0)))+LOOKUP(ROUNDUP($M88+RIGHT(Y$4,4)*1-2016,0),Age!$A:$A,Age!$L:$L)*(($M88+RIGHT(Y$4,4)*1-2016-ROUNDDOWN($M88+RIGHT(Y$4,4)*1-2016,0)))))*IF($M88+RIGHT(Y$4,4)*1-2016&gt;27,1,INDEX([1]Pitchers!$BE:$BE,MATCH($A88,[1]Pitchers!$A:$A,0)))))</f>
        <v>13.114799513984932</v>
      </c>
      <c r="Z88" s="97">
        <f>IF($D88&gt;1,Y88+(LOOKUP(ROUNDDOWN($M88+RIGHT(Z$4,4)*1-2016,0),Age!$A:$A,Age!$C:$C)*(1-($M88+RIGHT(Z$4,4)*1-2016-ROUNDDOWN($M88+RIGHT(Z$4,4)*1-2016,0)))+LOOKUP(ROUNDUP($M88+RIGHT(Z$4,4)*1-2016,0),Age!$A:$A,Age!$C:$C)*(($M88+RIGHT(Z$4,4)*1-2016-ROUNDDOWN($M88+RIGHT(Z$4,4)*1-2016,0))))*IF($M88+RIGHT(Z$4,4)*1-2016&gt;27,1,INDEX([1]Hitters!$BG:$BG,MATCH($A88,[1]Hitters!$A:$A,0))),Y88*(1-(1-(LOOKUP(ROUNDDOWN($M88+RIGHT(Z$4,4)*1-2016,0),Age!$A:$A,Age!$L:$L)*(1-($M88+RIGHT(Z$4,4)*1-2016-ROUNDDOWN($M88+RIGHT(Z$4,4)*1-2016,0)))+LOOKUP(ROUNDUP($M88+RIGHT(Z$4,4)*1-2016,0),Age!$A:$A,Age!$L:$L)*(($M88+RIGHT(Z$4,4)*1-2016-ROUNDDOWN($M88+RIGHT(Z$4,4)*1-2016,0)))))*IF($M88+RIGHT(Z$4,4)*1-2016&gt;27,1,INDEX([1]Pitchers!$BE:$BE,MATCH($A88,[1]Pitchers!$A:$A,0)))))</f>
        <v>14.846089662325893</v>
      </c>
      <c r="AA88" s="96">
        <f>IF($D88=0,0,IF($D88=1,INDEX([1]Pitchers!$FK:$FK,MATCH($A88,[1]Pitchers!$A:$A,0)),MAX(-16,IF($D88=10,-16,IF($D88&lt;2,0,INDEX([1]Hitters!$AZ:$AZ,MATCH($A88,[1]Hitters!$A:$A,0)))))))</f>
        <v>0.27166158227068471</v>
      </c>
      <c r="AB88" s="96">
        <f>IF($D88=0,0,IF($D88=1,INDEX([1]Pitchers!$FK:$FK,MATCH($A88,[1]Pitchers!$A:$A,0)),MAX(-16,IF($D88=2,AA88-MIN(0.75,0.25*(RIGHT(AB$4,4)*1-(RIGHT($AD$4,4)*1)+0.25)*(1-MIN(0.75,INDEX([1]Hitters!$CF:$CF,MATCH($A88,[1]Hitters!$A:$A,0)))/0.75*1)+INDEX([1]Hitters!$CF:$CF,MATCH($A88,[1]Hitters!$A:$A,0)))/0.75*1,IF($D88&gt;6,(AA88-MIN(0.75,0.25*(RIGHT(AB$4,4)*1-(RIGHT($AD$4,4)*1)+0.25)*(1-MIN(0.75,INDEX([1]Hitters!$CF:$CF,MATCH($A88,[1]Hitters!$A:$A,0)))/0.75*1)+INDEX([1]Hitters!$CF:$CF,MATCH($A88,[1]Hitters!$A:$A,0)))/0.75*($M88+RIGHT(AB$4,4)*1-RIGHT($AA$4,4)*1+10)*0.05),IF($D88=3,(AA88-MIN(0.75,0.25*(RIGHT(AB$4,4)*1-(RIGHT($AD$4,4)*1)+0.25)*(1-MIN(0.75,INDEX([1]Hitters!$CF:$CF,MATCH($A88,[1]Hitters!$A:$A,0)))/0.75*1)+INDEX([1]Hitters!$CF:$CF,MATCH($A88,[1]Hitters!$A:$A,0)))/0.75*($M88+RIGHT(AB$4,4)*1-RIGHT($AA$4,4)*1-27)*0.1),(AA88-MIN(0.75,0.25*(RIGHT(AB$4,4)*1-(RIGHT($AD$4,4)*1)+0.25)*(1-MIN(0.75,INDEX([1]Hitters!$CF:$CF,MATCH($A88,[1]Hitters!$A:$A,0)))/0.75*1)+INDEX([1]Hitters!$CF:$CF,MATCH($A88,[1]Hitters!$A:$A,0)))/0.75*($M88+RIGHT(AB$4,4)*1-RIGHT($AA$4,4)*1-20)*0.094)))))))</f>
        <v>0.27166158227068471</v>
      </c>
      <c r="AC88" s="96">
        <f>IF($D88=0,0,IF($D88=1,INDEX([1]Pitchers!$FK:$FK,MATCH($A88,[1]Pitchers!$A:$A,0)),MAX(-16,IF($D88=2,AB88-MIN(0.75,0.25*(RIGHT(AC$4,4)*1-(RIGHT($AD$4,4)*1)+0.25)*(1-MIN(0.75,INDEX([1]Hitters!$CF:$CF,MATCH($A88,[1]Hitters!$A:$A,0)))/0.75*1)+INDEX([1]Hitters!$CF:$CF,MATCH($A88,[1]Hitters!$A:$A,0)))/0.75*1,IF($D88&gt;6,(AB88-MIN(0.75,0.25*(RIGHT(AC$4,4)*1-(RIGHT($AD$4,4)*1)+0.25)*(1-MIN(0.75,INDEX([1]Hitters!$CF:$CF,MATCH($A88,[1]Hitters!$A:$A,0)))/0.75*1)+INDEX([1]Hitters!$CF:$CF,MATCH($A88,[1]Hitters!$A:$A,0)))/0.75*($M88+RIGHT(AC$4,4)*1-RIGHT($AA$4,4)*1+10)*0.05),IF($D88=3,(AB88-MIN(0.75,0.25*(RIGHT(AC$4,4)*1-(RIGHT($AD$4,4)*1)+0.25)*(1-MIN(0.75,INDEX([1]Hitters!$CF:$CF,MATCH($A88,[1]Hitters!$A:$A,0)))/0.75*1)+INDEX([1]Hitters!$CF:$CF,MATCH($A88,[1]Hitters!$A:$A,0)))/0.75*($M88+RIGHT(AC$4,4)*1-RIGHT($AA$4,4)*1-27)*0.1),(AB88-MIN(0.75,0.25*(RIGHT(AC$4,4)*1-(RIGHT($AD$4,4)*1)+0.25)*(1-MIN(0.75,INDEX([1]Hitters!$CF:$CF,MATCH($A88,[1]Hitters!$A:$A,0)))/0.75*1)+INDEX([1]Hitters!$CF:$CF,MATCH($A88,[1]Hitters!$A:$A,0)))/0.75*($M88+RIGHT(AC$4,4)*1-RIGHT($AA$4,4)*1-20)*0.094)))))))</f>
        <v>0.27166158227068471</v>
      </c>
      <c r="AD88" s="96">
        <f>IF($D88=0,0,IF($D88=1,INDEX([1]Pitchers!$FK:$FK,MATCH($A88,[1]Pitchers!$A:$A,0)),MAX(-16,IF($D88=2,AC88-MIN(0.75,0.25*(RIGHT(AD$4,4)*1-(RIGHT($AD$4,4)*1)+0.25)*(1-MIN(0.75,INDEX([1]Hitters!$CF:$CF,MATCH($A88,[1]Hitters!$A:$A,0)))/0.75*1)+INDEX([1]Hitters!$CF:$CF,MATCH($A88,[1]Hitters!$A:$A,0)))/0.75*1,IF($D88&gt;6,(AC88-MIN(0.75,0.25*(RIGHT(AD$4,4)*1-(RIGHT($AD$4,4)*1)+0.25)*(1-MIN(0.75,INDEX([1]Hitters!$CF:$CF,MATCH($A88,[1]Hitters!$A:$A,0)))/0.75*1)+INDEX([1]Hitters!$CF:$CF,MATCH($A88,[1]Hitters!$A:$A,0)))/0.75*($M88+RIGHT(AD$4,4)*1-RIGHT($AA$4,4)*1+10)*0.05),IF($D88=3,(AC88-MIN(0.75,0.25*(RIGHT(AD$4,4)*1-(RIGHT($AD$4,4)*1)+0.25)*(1-MIN(0.75,INDEX([1]Hitters!$CF:$CF,MATCH($A88,[1]Hitters!$A:$A,0)))/0.75*1)+INDEX([1]Hitters!$CF:$CF,MATCH($A88,[1]Hitters!$A:$A,0)))/0.75*($M88+RIGHT(AD$4,4)*1-RIGHT($AA$4,4)*1-27)*0.1),(AC88-MIN(0.75,0.25*(RIGHT(AD$4,4)*1-(RIGHT($AD$4,4)*1)+0.25)*(1-MIN(0.75,INDEX([1]Hitters!$CF:$CF,MATCH($A88,[1]Hitters!$A:$A,0)))/0.75*1)+INDEX([1]Hitters!$CF:$CF,MATCH($A88,[1]Hitters!$A:$A,0)))/0.75*($M88+RIGHT(AD$4,4)*1-RIGHT($AA$4,4)*1-20)*0.094)))))))</f>
        <v>0.27166158227068471</v>
      </c>
      <c r="AE88" s="96">
        <f>IF($D88=0,0,IF($D88=1,INDEX([1]Pitchers!$FK:$FK,MATCH($A88,[1]Pitchers!$A:$A,0)),MAX(-16,IF($D88=2,AD88-MIN(0.75,0.25*(RIGHT(AE$4,4)*1-(RIGHT($AD$4,4)*1)+0.25)*(1-MIN(0.75,INDEX([1]Hitters!$CF:$CF,MATCH($A88,[1]Hitters!$A:$A,0)))/0.75*1)+INDEX([1]Hitters!$CF:$CF,MATCH($A88,[1]Hitters!$A:$A,0)))/0.75*1,IF($D88&gt;6,(AD88-MIN(0.75,0.25*(RIGHT(AE$4,4)*1-(RIGHT($AD$4,4)*1)+0.25)*(1-MIN(0.75,INDEX([1]Hitters!$CF:$CF,MATCH($A88,[1]Hitters!$A:$A,0)))/0.75*1)+INDEX([1]Hitters!$CF:$CF,MATCH($A88,[1]Hitters!$A:$A,0)))/0.75*($M88+RIGHT(AE$4,4)*1-RIGHT($AA$4,4)*1+10)*0.05),IF($D88=3,(AD88-MIN(0.75,0.25*(RIGHT(AE$4,4)*1-(RIGHT($AD$4,4)*1)+0.25)*(1-MIN(0.75,INDEX([1]Hitters!$CF:$CF,MATCH($A88,[1]Hitters!$A:$A,0)))/0.75*1)+INDEX([1]Hitters!$CF:$CF,MATCH($A88,[1]Hitters!$A:$A,0)))/0.75*($M88+RIGHT(AE$4,4)*1-RIGHT($AA$4,4)*1-27)*0.1),(AD88-MIN(0.75,0.25*(RIGHT(AE$4,4)*1-(RIGHT($AD$4,4)*1)+0.25)*(1-MIN(0.75,INDEX([1]Hitters!$CF:$CF,MATCH($A88,[1]Hitters!$A:$A,0)))/0.75*1)+INDEX([1]Hitters!$CF:$CF,MATCH($A88,[1]Hitters!$A:$A,0)))/0.75*($M88+RIGHT(AE$4,4)*1-RIGHT($AA$4,4)*1-20)*0.094)))))))</f>
        <v>0.27166158227068471</v>
      </c>
      <c r="AF88" s="96">
        <f>IF($D88=0,0,IF($D88=1,INDEX([1]Pitchers!$FK:$FK,MATCH($A88,[1]Pitchers!$A:$A,0)),MAX(-16,IF($D88=2,AE88-MIN(0.75,0.25*(RIGHT(AF$4,4)*1-(RIGHT($AD$4,4)*1)+0.25)*(1-MIN(0.75,INDEX([1]Hitters!$CF:$CF,MATCH($A88,[1]Hitters!$A:$A,0)))/0.75*1)+INDEX([1]Hitters!$CF:$CF,MATCH($A88,[1]Hitters!$A:$A,0)))/0.75*1,IF($D88&gt;6,(AE88-MIN(0.75,0.25*(RIGHT(AF$4,4)*1-(RIGHT($AD$4,4)*1)+0.25)*(1-MIN(0.75,INDEX([1]Hitters!$CF:$CF,MATCH($A88,[1]Hitters!$A:$A,0)))/0.75*1)+INDEX([1]Hitters!$CF:$CF,MATCH($A88,[1]Hitters!$A:$A,0)))/0.75*($M88+RIGHT(AF$4,4)*1-RIGHT($AA$4,4)*1+10)*0.05),IF($D88=3,(AE88-MIN(0.75,0.25*(RIGHT(AF$4,4)*1-(RIGHT($AD$4,4)*1)+0.25)*(1-MIN(0.75,INDEX([1]Hitters!$CF:$CF,MATCH($A88,[1]Hitters!$A:$A,0)))/0.75*1)+INDEX([1]Hitters!$CF:$CF,MATCH($A88,[1]Hitters!$A:$A,0)))/0.75*($M88+RIGHT(AF$4,4)*1-RIGHT($AA$4,4)*1-27)*0.1),(AE88-MIN(0.75,0.25*(RIGHT(AF$4,4)*1-(RIGHT($AD$4,4)*1)+0.25)*(1-MIN(0.75,INDEX([1]Hitters!$CF:$CF,MATCH($A88,[1]Hitters!$A:$A,0)))/0.75*1)+INDEX([1]Hitters!$CF:$CF,MATCH($A88,[1]Hitters!$A:$A,0)))/0.75*($M88+RIGHT(AF$4,4)*1-RIGHT($AA$4,4)*1-20)*0.094)))))))</f>
        <v>0.27166158227068471</v>
      </c>
      <c r="AG88" s="96">
        <f>IF($D88=0,0,IF($D88=1,INDEX([1]Pitchers!$FK:$FK,MATCH($A88,[1]Pitchers!$A:$A,0)),MAX(-16,IF($D88=2,AF88-MIN(0.75,0.25*(RIGHT(AG$4,4)*1-(RIGHT($AD$4,4)*1)+0.25)*(1-MIN(0.75,INDEX([1]Hitters!$CF:$CF,MATCH($A88,[1]Hitters!$A:$A,0)))/0.75*1)+INDEX([1]Hitters!$CF:$CF,MATCH($A88,[1]Hitters!$A:$A,0)))/0.75*1,IF($D88&gt;6,(AF88-MIN(0.75,0.25*(RIGHT(AG$4,4)*1-(RIGHT($AD$4,4)*1)+0.25)*(1-MIN(0.75,INDEX([1]Hitters!$CF:$CF,MATCH($A88,[1]Hitters!$A:$A,0)))/0.75*1)+INDEX([1]Hitters!$CF:$CF,MATCH($A88,[1]Hitters!$A:$A,0)))/0.75*($M88+RIGHT(AG$4,4)*1-RIGHT($AA$4,4)*1+10)*0.05),IF($D88=3,(AF88-MIN(0.75,0.25*(RIGHT(AG$4,4)*1-(RIGHT($AD$4,4)*1)+0.25)*(1-MIN(0.75,INDEX([1]Hitters!$CF:$CF,MATCH($A88,[1]Hitters!$A:$A,0)))/0.75*1)+INDEX([1]Hitters!$CF:$CF,MATCH($A88,[1]Hitters!$A:$A,0)))/0.75*($M88+RIGHT(AG$4,4)*1-RIGHT($AA$4,4)*1-27)*0.1),(AF88-MIN(0.75,0.25*(RIGHT(AG$4,4)*1-(RIGHT($AD$4,4)*1)+0.25)*(1-MIN(0.75,INDEX([1]Hitters!$CF:$CF,MATCH($A88,[1]Hitters!$A:$A,0)))/0.75*1)+INDEX([1]Hitters!$CF:$CF,MATCH($A88,[1]Hitters!$A:$A,0)))/0.75*($M88+RIGHT(AG$4,4)*1-RIGHT($AA$4,4)*1-20)*0.094)))))))</f>
        <v>0.27166158227068471</v>
      </c>
      <c r="AH88" s="96">
        <f>IF($D88=0,0,IF($D88=1,INDEX([1]Pitchers!$FK:$FK,MATCH($A88,[1]Pitchers!$A:$A,0)),MAX(-16,IF($D88=2,AG88-MIN(0.75,0.25*(RIGHT(AH$4,4)*1-(RIGHT($AD$4,4)*1)+0.25)*(1-MIN(0.75,INDEX([1]Hitters!$CF:$CF,MATCH($A88,[1]Hitters!$A:$A,0)))/0.75*1)+INDEX([1]Hitters!$CF:$CF,MATCH($A88,[1]Hitters!$A:$A,0)))/0.75*1,IF($D88&gt;6,(AG88-MIN(0.75,0.25*(RIGHT(AH$4,4)*1-(RIGHT($AD$4,4)*1)+0.25)*(1-MIN(0.75,INDEX([1]Hitters!$CF:$CF,MATCH($A88,[1]Hitters!$A:$A,0)))/0.75*1)+INDEX([1]Hitters!$CF:$CF,MATCH($A88,[1]Hitters!$A:$A,0)))/0.75*($M88+RIGHT(AH$4,4)*1-RIGHT($AA$4,4)*1+10)*0.05),IF($D88=3,(AG88-MIN(0.75,0.25*(RIGHT(AH$4,4)*1-(RIGHT($AD$4,4)*1)+0.25)*(1-MIN(0.75,INDEX([1]Hitters!$CF:$CF,MATCH($A88,[1]Hitters!$A:$A,0)))/0.75*1)+INDEX([1]Hitters!$CF:$CF,MATCH($A88,[1]Hitters!$A:$A,0)))/0.75*($M88+RIGHT(AH$4,4)*1-RIGHT($AA$4,4)*1-27)*0.1),(AG88-MIN(0.75,0.25*(RIGHT(AH$4,4)*1-(RIGHT($AD$4,4)*1)+0.25)*(1-MIN(0.75,INDEX([1]Hitters!$CF:$CF,MATCH($A88,[1]Hitters!$A:$A,0)))/0.75*1)+INDEX([1]Hitters!$CF:$CF,MATCH($A88,[1]Hitters!$A:$A,0)))/0.75*($M88+RIGHT(AH$4,4)*1-RIGHT($AA$4,4)*1-20)*0.094)))))))</f>
        <v>0.27166158227068471</v>
      </c>
      <c r="AI88" s="96">
        <f>IF($D88=0,0,IF($D88=1,INDEX([1]Pitchers!$FK:$FK,MATCH($A88,[1]Pitchers!$A:$A,0)),MAX(-16,IF($D88=2,AH88-MIN(0.75,0.25*(RIGHT(AI$4,4)*1-(RIGHT($AD$4,4)*1)+0.25)*(1-MIN(0.75,INDEX([1]Hitters!$CF:$CF,MATCH($A88,[1]Hitters!$A:$A,0)))/0.75*1)+INDEX([1]Hitters!$CF:$CF,MATCH($A88,[1]Hitters!$A:$A,0)))/0.75*1,IF($D88&gt;6,(AH88-MIN(0.75,0.25*(RIGHT(AI$4,4)*1-(RIGHT($AD$4,4)*1)+0.25)*(1-MIN(0.75,INDEX([1]Hitters!$CF:$CF,MATCH($A88,[1]Hitters!$A:$A,0)))/0.75*1)+INDEX([1]Hitters!$CF:$CF,MATCH($A88,[1]Hitters!$A:$A,0)))/0.75*($M88+RIGHT(AI$4,4)*1-RIGHT($AA$4,4)*1+10)*0.05),IF($D88=3,(AH88-MIN(0.75,0.25*(RIGHT(AI$4,4)*1-(RIGHT($AD$4,4)*1)+0.25)*(1-MIN(0.75,INDEX([1]Hitters!$CF:$CF,MATCH($A88,[1]Hitters!$A:$A,0)))/0.75*1)+INDEX([1]Hitters!$CF:$CF,MATCH($A88,[1]Hitters!$A:$A,0)))/0.75*($M88+RIGHT(AI$4,4)*1-RIGHT($AA$4,4)*1-27)*0.1),(AH88-MIN(0.75,0.25*(RIGHT(AI$4,4)*1-(RIGHT($AD$4,4)*1)+0.25)*(1-MIN(0.75,INDEX([1]Hitters!$CF:$CF,MATCH($A88,[1]Hitters!$A:$A,0)))/0.75*1)+INDEX([1]Hitters!$CF:$CF,MATCH($A88,[1]Hitters!$A:$A,0)))/0.75*($M88+RIGHT(AI$4,4)*1-RIGHT($AA$4,4)*1-20)*0.094)))))))</f>
        <v>0.27166158227068471</v>
      </c>
      <c r="AJ88" s="96">
        <f>IF($D88=0,0,IF($D88=1,INDEX([1]Pitchers!$FK:$FK,MATCH($A88,[1]Pitchers!$A:$A,0)),MAX(-16,IF($D88=2,AI88-MIN(0.75,0.25*(RIGHT(AJ$4,4)*1-(RIGHT($AD$4,4)*1)+0.25)*(1-MIN(0.75,INDEX([1]Hitters!$CF:$CF,MATCH($A88,[1]Hitters!$A:$A,0)))/0.75*1)+INDEX([1]Hitters!$CF:$CF,MATCH($A88,[1]Hitters!$A:$A,0)))/0.75*1,IF($D88&gt;6,(AI88-MIN(0.75,0.25*(RIGHT(AJ$4,4)*1-(RIGHT($AD$4,4)*1)+0.25)*(1-MIN(0.75,INDEX([1]Hitters!$CF:$CF,MATCH($A88,[1]Hitters!$A:$A,0)))/0.75*1)+INDEX([1]Hitters!$CF:$CF,MATCH($A88,[1]Hitters!$A:$A,0)))/0.75*($M88+RIGHT(AJ$4,4)*1-RIGHT($AA$4,4)*1+10)*0.05),IF($D88=3,(AI88-MIN(0.75,0.25*(RIGHT(AJ$4,4)*1-(RIGHT($AD$4,4)*1)+0.25)*(1-MIN(0.75,INDEX([1]Hitters!$CF:$CF,MATCH($A88,[1]Hitters!$A:$A,0)))/0.75*1)+INDEX([1]Hitters!$CF:$CF,MATCH($A88,[1]Hitters!$A:$A,0)))/0.75*($M88+RIGHT(AJ$4,4)*1-RIGHT($AA$4,4)*1-27)*0.1),(AI88-MIN(0.75,0.25*(RIGHT(AJ$4,4)*1-(RIGHT($AD$4,4)*1)+0.25)*(1-MIN(0.75,INDEX([1]Hitters!$CF:$CF,MATCH($A88,[1]Hitters!$A:$A,0)))/0.75*1)+INDEX([1]Hitters!$CF:$CF,MATCH($A88,[1]Hitters!$A:$A,0)))/0.75*($M88+RIGHT(AJ$4,4)*1-RIGHT($AA$4,4)*1-20)*0.094)))))))</f>
        <v>0.27166158227068471</v>
      </c>
      <c r="AK88" s="96">
        <f>IF($D88=0,0,IF($D88=1,INDEX([1]Pitchers!$FK:$FK,MATCH($A88,[1]Pitchers!$A:$A,0)),MAX(-16,IF($D88=2,AJ88-MIN(0.75,0.25*(RIGHT(AK$4,4)*1-(RIGHT($AD$4,4)*1)+0.25)*(1-MIN(0.75,INDEX([1]Hitters!$CF:$CF,MATCH($A88,[1]Hitters!$A:$A,0)))/0.75*1)+INDEX([1]Hitters!$CF:$CF,MATCH($A88,[1]Hitters!$A:$A,0)))/0.75*1,IF($D88&gt;6,(AJ88-MIN(0.75,0.25*(RIGHT(AK$4,4)*1-(RIGHT($AD$4,4)*1)+0.25)*(1-MIN(0.75,INDEX([1]Hitters!$CF:$CF,MATCH($A88,[1]Hitters!$A:$A,0)))/0.75*1)+INDEX([1]Hitters!$CF:$CF,MATCH($A88,[1]Hitters!$A:$A,0)))/0.75*($M88+RIGHT(AK$4,4)*1-RIGHT($AA$4,4)*1+10)*0.05),IF($D88=3,(AJ88-MIN(0.75,0.25*(RIGHT(AK$4,4)*1-(RIGHT($AD$4,4)*1)+0.25)*(1-MIN(0.75,INDEX([1]Hitters!$CF:$CF,MATCH($A88,[1]Hitters!$A:$A,0)))/0.75*1)+INDEX([1]Hitters!$CF:$CF,MATCH($A88,[1]Hitters!$A:$A,0)))/0.75*($M88+RIGHT(AK$4,4)*1-RIGHT($AA$4,4)*1-27)*0.1),(AJ88-MIN(0.75,0.25*(RIGHT(AK$4,4)*1-(RIGHT($AD$4,4)*1)+0.25)*(1-MIN(0.75,INDEX([1]Hitters!$CF:$CF,MATCH($A88,[1]Hitters!$A:$A,0)))/0.75*1)+INDEX([1]Hitters!$CF:$CF,MATCH($A88,[1]Hitters!$A:$A,0)))/0.75*($M88+RIGHT(AK$4,4)*1-RIGHT($AA$4,4)*1-20)*0.094)))))))</f>
        <v>0.27166158227068471</v>
      </c>
      <c r="AL88" s="96">
        <f>IF($D88=0,0,IF($D88=1,INDEX([1]Pitchers!$FK:$FK,MATCH($A88,[1]Pitchers!$A:$A,0)),MAX(-16,IF($D88=2,AK88-MIN(0.75,0.25*(RIGHT(AL$4,4)*1-(RIGHT($AD$4,4)*1)+0.25)*(1-MIN(0.75,INDEX([1]Hitters!$CF:$CF,MATCH($A88,[1]Hitters!$A:$A,0)))/0.75*1)+INDEX([1]Hitters!$CF:$CF,MATCH($A88,[1]Hitters!$A:$A,0)))/0.75*1,IF($D88&gt;6,(AK88-MIN(0.75,0.25*(RIGHT(AL$4,4)*1-(RIGHT($AD$4,4)*1)+0.25)*(1-MIN(0.75,INDEX([1]Hitters!$CF:$CF,MATCH($A88,[1]Hitters!$A:$A,0)))/0.75*1)+INDEX([1]Hitters!$CF:$CF,MATCH($A88,[1]Hitters!$A:$A,0)))/0.75*($M88+RIGHT(AL$4,4)*1-RIGHT($AA$4,4)*1+10)*0.05),IF($D88=3,(AK88-MIN(0.75,0.25*(RIGHT(AL$4,4)*1-(RIGHT($AD$4,4)*1)+0.25)*(1-MIN(0.75,INDEX([1]Hitters!$CF:$CF,MATCH($A88,[1]Hitters!$A:$A,0)))/0.75*1)+INDEX([1]Hitters!$CF:$CF,MATCH($A88,[1]Hitters!$A:$A,0)))/0.75*($M88+RIGHT(AL$4,4)*1-RIGHT($AA$4,4)*1-27)*0.1),(AK88-MIN(0.75,0.25*(RIGHT(AL$4,4)*1-(RIGHT($AD$4,4)*1)+0.25)*(1-MIN(0.75,INDEX([1]Hitters!$CF:$CF,MATCH($A88,[1]Hitters!$A:$A,0)))/0.75*1)+INDEX([1]Hitters!$CF:$CF,MATCH($A88,[1]Hitters!$A:$A,0)))/0.75*($M88+RIGHT(AL$4,4)*1-RIGHT($AA$4,4)*1-20)*0.094)))))))</f>
        <v>0.27166158227068471</v>
      </c>
      <c r="AM88" s="98">
        <f>MAX(IF($D88=0,20,IF($D88=1,60,150)),MAX(0,IF($D88&gt;1,INDEX([1]Hitters!$ER:$ER,MATCH($A88,[1]Hitters!$A:$A,0))*(0.4+MAX(0,0.6*MIN(1,(IF(O88="",0,(((4.25+(O88-0.263)*4.2)^(((4.25+(O88-0.263)*4.2)+(4.25-AA88*600/600*4.2/600))^0.285))/((4.25+(O88-0.263)*4.2)^(((4.25+(O88-0.263)*4.2)+(4.25-AA88*600/600*4.2/600))^0.285)+(4.25-AA88*600/600*4.2/600)^(((4.25+(O88-0.263)*4.2)+(4.25-AA88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88,[1]Pitchers!$A:$A,0))))*IF($D88&lt;2,(0.4+0.6*MAX(0,MIN(1,IF($D88=0,((4.25)^(((4.25)+(4.25-(4-O88)*4.25/4*1/9))^0.285)/((4.25)^(((4.25)+(4.25-(4-O88)*4.25/4*1/9))^0.285)+(4.25-(4-O88)*4.25/4*1/9)^(((4.25)+(4.25-(4-O88)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88)))/0.5345*0.0009131+0.0104414*(3.74-MIN(3.74,O88)))*50,(((4.25+(AA88-0.263)*0.32*198*MAX(6,198/33)/198)^(((4.25+(AA88-0.263)*0.32*198*MAX(6,198/33)/198)+(4.25-(4-O88)*4.25/4*MAX(6,198/33)/9))^0.285)/((4.25+(AA88-0.263)*0.32*198*MAX(6,198/33)/198)^(((4.25+(AA88-0.263)*0.32*198*MAX(6,198/33)/198)+(4.25-(4-O88)*4.25/4*MAX(6,198/33)/9))^0.285)+(4.25-(4-O88)*4.25/4*MAX(6,198/33)/9)^(((4.25+(AA88-0.263)*0.32*198*MAX(6,198/33)/198)+(4.25-(4-O88)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88=0,50,198)/0.0065))),1))</f>
        <v>60</v>
      </c>
      <c r="AN88" s="98">
        <f t="shared" si="138"/>
        <v>60</v>
      </c>
      <c r="AO88" s="98">
        <f t="shared" si="139"/>
        <v>60</v>
      </c>
      <c r="AP88" s="98">
        <f t="shared" si="140"/>
        <v>60</v>
      </c>
      <c r="AQ88" s="98">
        <f t="shared" si="141"/>
        <v>60</v>
      </c>
      <c r="AR88" s="98">
        <f t="shared" si="142"/>
        <v>60</v>
      </c>
      <c r="AS88" s="98">
        <f t="shared" si="143"/>
        <v>60</v>
      </c>
      <c r="AT88" s="98">
        <f t="shared" si="144"/>
        <v>60</v>
      </c>
      <c r="AU88" s="98">
        <f t="shared" si="145"/>
        <v>60</v>
      </c>
      <c r="AV88" s="98">
        <f t="shared" si="146"/>
        <v>60</v>
      </c>
      <c r="AW88" s="98">
        <f t="shared" si="147"/>
        <v>60</v>
      </c>
      <c r="AX88" s="98">
        <f t="shared" si="148"/>
        <v>60</v>
      </c>
      <c r="AY88" s="96">
        <f t="shared" si="149"/>
        <v>8.790446073003888E-2</v>
      </c>
      <c r="AZ88" s="96">
        <f t="shared" si="150"/>
        <v>1.5</v>
      </c>
      <c r="BA88" s="96">
        <f t="shared" si="151"/>
        <v>8.790446073003888E-2</v>
      </c>
      <c r="BB88" s="96">
        <f t="shared" si="152"/>
        <v>0</v>
      </c>
      <c r="BC88" s="96">
        <f t="shared" si="153"/>
        <v>0</v>
      </c>
      <c r="BD88" s="96">
        <f t="shared" si="154"/>
        <v>0</v>
      </c>
      <c r="BE88" s="96">
        <f t="shared" si="155"/>
        <v>0</v>
      </c>
      <c r="BF88" s="96">
        <f t="shared" si="156"/>
        <v>0</v>
      </c>
      <c r="BG88" s="96">
        <f t="shared" si="157"/>
        <v>0</v>
      </c>
      <c r="BH88" s="96">
        <f t="shared" si="158"/>
        <v>0</v>
      </c>
      <c r="BI88" s="96">
        <f t="shared" si="159"/>
        <v>0</v>
      </c>
      <c r="BJ88" s="96">
        <f t="shared" si="160"/>
        <v>0</v>
      </c>
      <c r="BK88" s="96">
        <f t="shared" si="161"/>
        <v>0</v>
      </c>
      <c r="BL88" s="96">
        <f t="shared" si="162"/>
        <v>0</v>
      </c>
      <c r="BM88" s="129">
        <f t="shared" si="200"/>
        <v>2</v>
      </c>
      <c r="BN88" s="129" t="str">
        <f t="shared" si="200"/>
        <v/>
      </c>
      <c r="BO88" s="129" t="str">
        <f t="shared" si="200"/>
        <v/>
      </c>
      <c r="BP88" s="129" t="str">
        <f t="shared" si="200"/>
        <v/>
      </c>
      <c r="BQ88" s="129" t="str">
        <f t="shared" si="200"/>
        <v/>
      </c>
      <c r="BR88" s="129" t="str">
        <f t="shared" si="200"/>
        <v/>
      </c>
      <c r="BS88" s="129" t="str">
        <f t="shared" si="200"/>
        <v/>
      </c>
      <c r="BT88" s="129" t="str">
        <f t="shared" si="200"/>
        <v/>
      </c>
      <c r="BU88" s="129" t="str">
        <f t="shared" si="200"/>
        <v/>
      </c>
      <c r="BV88" s="129" t="str">
        <f t="shared" si="200"/>
        <v/>
      </c>
      <c r="BW88" s="129" t="str">
        <f t="shared" si="200"/>
        <v/>
      </c>
      <c r="BX88" s="129" t="str">
        <f t="shared" si="200"/>
        <v/>
      </c>
      <c r="BY88" s="130">
        <f t="shared" si="163"/>
        <v>1.203235685840311</v>
      </c>
      <c r="BZ88" s="130">
        <f t="shared" si="164"/>
        <v>0.5</v>
      </c>
      <c r="CA88" s="130">
        <f t="shared" si="165"/>
        <v>0.5</v>
      </c>
      <c r="CB88" s="130">
        <f t="shared" si="166"/>
        <v>0.5</v>
      </c>
      <c r="CC88" s="130">
        <f t="shared" si="167"/>
        <v>0.5</v>
      </c>
      <c r="CD88" s="130">
        <f t="shared" si="168"/>
        <v>0.5</v>
      </c>
      <c r="CE88" s="130">
        <f t="shared" si="169"/>
        <v>0.5</v>
      </c>
      <c r="CF88" s="130">
        <f t="shared" si="170"/>
        <v>0.5</v>
      </c>
      <c r="CG88" s="130">
        <f t="shared" si="171"/>
        <v>0.5</v>
      </c>
      <c r="CH88" s="130">
        <f t="shared" si="172"/>
        <v>0.5</v>
      </c>
      <c r="CI88" s="130">
        <f t="shared" si="173"/>
        <v>0.5</v>
      </c>
      <c r="CJ88" s="130">
        <f t="shared" si="174"/>
        <v>0.5</v>
      </c>
      <c r="CK88" s="131">
        <f t="shared" si="175"/>
        <v>1</v>
      </c>
      <c r="CL88" s="96">
        <f t="shared" si="176"/>
        <v>-0.54806553926996104</v>
      </c>
      <c r="CM88" s="96">
        <f t="shared" si="177"/>
        <v>-0.63596999999999992</v>
      </c>
      <c r="CN88" s="96">
        <f t="shared" si="178"/>
        <v>-0.63596999999999992</v>
      </c>
      <c r="CO88" s="96">
        <f t="shared" si="179"/>
        <v>-0.63596999999999992</v>
      </c>
      <c r="CP88" s="96">
        <f t="shared" si="180"/>
        <v>-0.63596999999999992</v>
      </c>
      <c r="CQ88" s="96">
        <f t="shared" si="181"/>
        <v>-0.63596999999999992</v>
      </c>
      <c r="CR88" s="96">
        <f t="shared" si="182"/>
        <v>-0.63596999999999992</v>
      </c>
      <c r="CS88" s="96">
        <f t="shared" si="183"/>
        <v>-0.63596999999999992</v>
      </c>
      <c r="CT88" s="96">
        <f t="shared" si="184"/>
        <v>-0.63596999999999992</v>
      </c>
      <c r="CU88" s="96">
        <f t="shared" si="185"/>
        <v>-0.63596999999999992</v>
      </c>
      <c r="CV88" s="96">
        <f t="shared" si="186"/>
        <v>-0.63596999999999992</v>
      </c>
      <c r="CW88" s="96">
        <f t="shared" si="187"/>
        <v>-0.63596999999999992</v>
      </c>
      <c r="CX88" s="96">
        <f>MAX(0,(IF(CL88&gt;0,(CL88-ROUNDDOWN(CL88,1))/0.1*LOOKUP(ROUNDUP(CL88+81.1,1),CB!$A:$A,CB!$C:$C)+(1-(CL88-ROUNDDOWN(CL88,1))/0.1)*LOOKUP(ROUNDDOWN(CL88+81.1,1),CB!$A:$A,CB!$C:$C),(CL88-ROUNDDOWN(CL88-0.1,1))/0.1*LOOKUP(ROUNDUP(CL88+81.1,1),CB!$A:$A,CB!$C:$C)+(1-(CL88-ROUNDDOWN(CL88-0.1,1))/0.1)*LOOKUP(ROUNDDOWN(CL88+81.1,1),CB!$A:$A,CB!$C:$C))-LOOKUP(81.1,CB!$A:$A,CB!$C:$C))/(1-(BINOMDIST(97,162,0.5,TRUE)-BINOMDIST(87,162,0.5,TRUE)))*$C$2*($B$1^(LEFT(CX$4,4)*1-LEFT($BA$4,4)*1))*(37.75+CL88))</f>
        <v>0</v>
      </c>
      <c r="CY88" s="96">
        <f>MAX(0,(IF(CM88&gt;0,(CM88-ROUNDDOWN(CM88,1))/0.1*LOOKUP(ROUNDUP(CM88+81.1,1),CB!$A:$A,CB!$C:$C)+(1-(CM88-ROUNDDOWN(CM88,1))/0.1)*LOOKUP(ROUNDDOWN(CM88+81.1,1),CB!$A:$A,CB!$C:$C),(CM88-ROUNDDOWN(CM88-0.1,1))/0.1*LOOKUP(ROUNDUP(CM88+81.1,1),CB!$A:$A,CB!$C:$C)+(1-(CM88-ROUNDDOWN(CM88-0.1,1))/0.1)*LOOKUP(ROUNDDOWN(CM88+81.1,1),CB!$A:$A,CB!$C:$C))-LOOKUP(81.1,CB!$A:$A,CB!$C:$C))/(1-(BINOMDIST(97,162,0.5,TRUE)-BINOMDIST(87,162,0.5,TRUE)))*$C$2*($B$1^(LEFT(CY$4,4)*1-LEFT($BA$4,4)*1))*(37.75+CM88))</f>
        <v>0</v>
      </c>
      <c r="CZ88" s="96">
        <f>MAX(0,(IF(CN88&gt;0,(CN88-ROUNDDOWN(CN88,1))/0.1*LOOKUP(ROUNDUP(CN88+81.1,1),CB!$A:$A,CB!$C:$C)+(1-(CN88-ROUNDDOWN(CN88,1))/0.1)*LOOKUP(ROUNDDOWN(CN88+81.1,1),CB!$A:$A,CB!$C:$C),(CN88-ROUNDDOWN(CN88-0.1,1))/0.1*LOOKUP(ROUNDUP(CN88+81.1,1),CB!$A:$A,CB!$C:$C)+(1-(CN88-ROUNDDOWN(CN88-0.1,1))/0.1)*LOOKUP(ROUNDDOWN(CN88+81.1,1),CB!$A:$A,CB!$C:$C))-LOOKUP(81.1,CB!$A:$A,CB!$C:$C))/(1-(BINOMDIST(97,162,0.5,TRUE)-BINOMDIST(87,162,0.5,TRUE)))*$C$2*($B$1^(LEFT(CZ$4,4)*1-LEFT($BA$4,4)*1))*(37.75+CN88))</f>
        <v>0</v>
      </c>
      <c r="DA88" s="96">
        <f>MAX(0,(IF(CO88&gt;0,(CO88-ROUNDDOWN(CO88,1))/0.1*LOOKUP(ROUNDUP(CO88+81.1,1),CB!$A:$A,CB!$C:$C)+(1-(CO88-ROUNDDOWN(CO88,1))/0.1)*LOOKUP(ROUNDDOWN(CO88+81.1,1),CB!$A:$A,CB!$C:$C),(CO88-ROUNDDOWN(CO88-0.1,1))/0.1*LOOKUP(ROUNDUP(CO88+81.1,1),CB!$A:$A,CB!$C:$C)+(1-(CO88-ROUNDDOWN(CO88-0.1,1))/0.1)*LOOKUP(ROUNDDOWN(CO88+81.1,1),CB!$A:$A,CB!$C:$C))-LOOKUP(81.1,CB!$A:$A,CB!$C:$C))/(1-(BINOMDIST(97,162,0.5,TRUE)-BINOMDIST(87,162,0.5,TRUE)))*$C$2*($B$1^(LEFT(DA$4,4)*1-LEFT($BA$4,4)*1))*(37.75+CO88))</f>
        <v>0</v>
      </c>
      <c r="DB88" s="96">
        <f>MAX(0,(IF(CP88&gt;0,(CP88-ROUNDDOWN(CP88,1))/0.1*LOOKUP(ROUNDUP(CP88+81.1,1),CB!$A:$A,CB!$C:$C)+(1-(CP88-ROUNDDOWN(CP88,1))/0.1)*LOOKUP(ROUNDDOWN(CP88+81.1,1),CB!$A:$A,CB!$C:$C),(CP88-ROUNDDOWN(CP88-0.1,1))/0.1*LOOKUP(ROUNDUP(CP88+81.1,1),CB!$A:$A,CB!$C:$C)+(1-(CP88-ROUNDDOWN(CP88-0.1,1))/0.1)*LOOKUP(ROUNDDOWN(CP88+81.1,1),CB!$A:$A,CB!$C:$C))-LOOKUP(81.1,CB!$A:$A,CB!$C:$C))/(1-(BINOMDIST(97,162,0.5,TRUE)-BINOMDIST(87,162,0.5,TRUE)))*$C$2*($B$1^(LEFT(DB$4,4)*1-LEFT($BA$4,4)*1))*(37.75+CP88))</f>
        <v>0</v>
      </c>
      <c r="DC88" s="96">
        <f>MAX(0,(IF(CQ88&gt;0,(CQ88-ROUNDDOWN(CQ88,1))/0.1*LOOKUP(ROUNDUP(CQ88+81.1,1),CB!$A:$A,CB!$C:$C)+(1-(CQ88-ROUNDDOWN(CQ88,1))/0.1)*LOOKUP(ROUNDDOWN(CQ88+81.1,1),CB!$A:$A,CB!$C:$C),(CQ88-ROUNDDOWN(CQ88-0.1,1))/0.1*LOOKUP(ROUNDUP(CQ88+81.1,1),CB!$A:$A,CB!$C:$C)+(1-(CQ88-ROUNDDOWN(CQ88-0.1,1))/0.1)*LOOKUP(ROUNDDOWN(CQ88+81.1,1),CB!$A:$A,CB!$C:$C))-LOOKUP(81.1,CB!$A:$A,CB!$C:$C))/(1-(BINOMDIST(97,162,0.5,TRUE)-BINOMDIST(87,162,0.5,TRUE)))*$C$2*($B$1^(LEFT(DC$4,4)*1-LEFT($BA$4,4)*1))*(37.75+CQ88))</f>
        <v>0</v>
      </c>
      <c r="DD88" s="96">
        <f>MAX(0,(IF(CR88&gt;0,(CR88-ROUNDDOWN(CR88,1))/0.1*LOOKUP(ROUNDUP(CR88+81.1,1),CB!$A:$A,CB!$C:$C)+(1-(CR88-ROUNDDOWN(CR88,1))/0.1)*LOOKUP(ROUNDDOWN(CR88+81.1,1),CB!$A:$A,CB!$C:$C),(CR88-ROUNDDOWN(CR88-0.1,1))/0.1*LOOKUP(ROUNDUP(CR88+81.1,1),CB!$A:$A,CB!$C:$C)+(1-(CR88-ROUNDDOWN(CR88-0.1,1))/0.1)*LOOKUP(ROUNDDOWN(CR88+81.1,1),CB!$A:$A,CB!$C:$C))-LOOKUP(81.1,CB!$A:$A,CB!$C:$C))/(1-(BINOMDIST(97,162,0.5,TRUE)-BINOMDIST(87,162,0.5,TRUE)))*$C$2*($B$1^(LEFT(DD$4,4)*1-LEFT($BA$4,4)*1))*(37.75+CR88))</f>
        <v>0</v>
      </c>
      <c r="DE88" s="96">
        <f>MAX(0,(IF(CS88&gt;0,(CS88-ROUNDDOWN(CS88,1))/0.1*LOOKUP(ROUNDUP(CS88+81.1,1),CB!$A:$A,CB!$C:$C)+(1-(CS88-ROUNDDOWN(CS88,1))/0.1)*LOOKUP(ROUNDDOWN(CS88+81.1,1),CB!$A:$A,CB!$C:$C),(CS88-ROUNDDOWN(CS88-0.1,1))/0.1*LOOKUP(ROUNDUP(CS88+81.1,1),CB!$A:$A,CB!$C:$C)+(1-(CS88-ROUNDDOWN(CS88-0.1,1))/0.1)*LOOKUP(ROUNDDOWN(CS88+81.1,1),CB!$A:$A,CB!$C:$C))-LOOKUP(81.1,CB!$A:$A,CB!$C:$C))/(1-(BINOMDIST(97,162,0.5,TRUE)-BINOMDIST(87,162,0.5,TRUE)))*$C$2*($B$1^(LEFT(DE$4,4)*1-LEFT($BA$4,4)*1))*(37.75+CS88))</f>
        <v>0</v>
      </c>
      <c r="DF88" s="96">
        <f>MAX(0,(IF(CT88&gt;0,(CT88-ROUNDDOWN(CT88,1))/0.1*LOOKUP(ROUNDUP(CT88+81.1,1),CB!$A:$A,CB!$C:$C)+(1-(CT88-ROUNDDOWN(CT88,1))/0.1)*LOOKUP(ROUNDDOWN(CT88+81.1,1),CB!$A:$A,CB!$C:$C),(CT88-ROUNDDOWN(CT88-0.1,1))/0.1*LOOKUP(ROUNDUP(CT88+81.1,1),CB!$A:$A,CB!$C:$C)+(1-(CT88-ROUNDDOWN(CT88-0.1,1))/0.1)*LOOKUP(ROUNDDOWN(CT88+81.1,1),CB!$A:$A,CB!$C:$C))-LOOKUP(81.1,CB!$A:$A,CB!$C:$C))/(1-(BINOMDIST(97,162,0.5,TRUE)-BINOMDIST(87,162,0.5,TRUE)))*$C$2*($B$1^(LEFT(DF$4,4)*1-LEFT($BA$4,4)*1))*(37.75+CT88))</f>
        <v>0</v>
      </c>
      <c r="DG88" s="96">
        <f>MAX(0,(IF(CU88&gt;0,(CU88-ROUNDDOWN(CU88,1))/0.1*LOOKUP(ROUNDUP(CU88+81.1,1),CB!$A:$A,CB!$C:$C)+(1-(CU88-ROUNDDOWN(CU88,1))/0.1)*LOOKUP(ROUNDDOWN(CU88+81.1,1),CB!$A:$A,CB!$C:$C),(CU88-ROUNDDOWN(CU88-0.1,1))/0.1*LOOKUP(ROUNDUP(CU88+81.1,1),CB!$A:$A,CB!$C:$C)+(1-(CU88-ROUNDDOWN(CU88-0.1,1))/0.1)*LOOKUP(ROUNDDOWN(CU88+81.1,1),CB!$A:$A,CB!$C:$C))-LOOKUP(81.1,CB!$A:$A,CB!$C:$C))/(1-(BINOMDIST(97,162,0.5,TRUE)-BINOMDIST(87,162,0.5,TRUE)))*$C$2*($B$1^(LEFT(DG$4,4)*1-LEFT($BA$4,4)*1))*(37.75+CU88))</f>
        <v>0</v>
      </c>
      <c r="DH88" s="96">
        <f>MAX(0,(IF(CV88&gt;0,(CV88-ROUNDDOWN(CV88,1))/0.1*LOOKUP(ROUNDUP(CV88+81.1,1),CB!$A:$A,CB!$C:$C)+(1-(CV88-ROUNDDOWN(CV88,1))/0.1)*LOOKUP(ROUNDDOWN(CV88+81.1,1),CB!$A:$A,CB!$C:$C),(CV88-ROUNDDOWN(CV88-0.1,1))/0.1*LOOKUP(ROUNDUP(CV88+81.1,1),CB!$A:$A,CB!$C:$C)+(1-(CV88-ROUNDDOWN(CV88-0.1,1))/0.1)*LOOKUP(ROUNDDOWN(CV88+81.1,1),CB!$A:$A,CB!$C:$C))-LOOKUP(81.1,CB!$A:$A,CB!$C:$C))/(1-(BINOMDIST(97,162,0.5,TRUE)-BINOMDIST(87,162,0.5,TRUE)))*$C$2*($B$1^(LEFT(DH$4,4)*1-LEFT($BA$4,4)*1))*(37.75+CV88))</f>
        <v>0</v>
      </c>
      <c r="DI88" s="96">
        <f>MAX(0,(IF(CW88&gt;0,(CW88-ROUNDDOWN(CW88,1))/0.1*LOOKUP(ROUNDUP(CW88+81.1,1),CB!$A:$A,CB!$C:$C)+(1-(CW88-ROUNDDOWN(CW88,1))/0.1)*LOOKUP(ROUNDDOWN(CW88+81.1,1),CB!$A:$A,CB!$C:$C),(CW88-ROUNDDOWN(CW88-0.1,1))/0.1*LOOKUP(ROUNDUP(CW88+81.1,1),CB!$A:$A,CB!$C:$C)+(1-(CW88-ROUNDDOWN(CW88-0.1,1))/0.1)*LOOKUP(ROUNDDOWN(CW88+81.1,1),CB!$A:$A,CB!$C:$C))-LOOKUP(81.1,CB!$A:$A,CB!$C:$C))/(1-(BINOMDIST(97,162,0.5,TRUE)-BINOMDIST(87,162,0.5,TRUE)))*$C$2*($B$1^(LEFT(DI$4,4)*1-LEFT($BA$4,4)*1))*(37.75+CW88))</f>
        <v>0</v>
      </c>
      <c r="DJ88" s="90">
        <f t="shared" si="188"/>
        <v>0</v>
      </c>
      <c r="DK88" s="132"/>
      <c r="DL88" s="132">
        <f t="shared" si="189"/>
        <v>1.203235685840311</v>
      </c>
      <c r="DM88" s="132">
        <f t="shared" si="190"/>
        <v>1.7772604948761335</v>
      </c>
      <c r="DN88" s="132">
        <f t="shared" si="191"/>
        <v>2.3559161107329638</v>
      </c>
      <c r="DO88" s="132">
        <f t="shared" si="192"/>
        <v>2.9391010362749994</v>
      </c>
      <c r="DP88" s="132">
        <f t="shared" si="193"/>
        <v>3.5266775822177667</v>
      </c>
      <c r="DQ88" s="132">
        <f t="shared" si="194"/>
        <v>4.1184759561871003</v>
      </c>
      <c r="DR88" s="132">
        <f t="shared" si="195"/>
        <v>4.7142991005858921</v>
      </c>
      <c r="DS88" s="132">
        <f t="shared" si="196"/>
        <v>5.3139280194804224</v>
      </c>
      <c r="DT88" s="132">
        <f t="shared" si="197"/>
        <v>5.9171273286106638</v>
      </c>
      <c r="DU88" s="132">
        <f t="shared" si="198"/>
        <v>6.5236507764823664</v>
      </c>
      <c r="DV88" s="132"/>
      <c r="DW88" s="132"/>
      <c r="DX88" s="132"/>
      <c r="DY88" s="132"/>
      <c r="DZ88" s="132"/>
      <c r="EA88" s="132"/>
      <c r="EB88" s="132"/>
      <c r="EC88" s="132"/>
      <c r="ED88" s="132"/>
      <c r="EE88" s="132"/>
      <c r="ER88" s="132"/>
      <c r="ES88" s="132"/>
      <c r="ET88" s="132"/>
      <c r="EU88" s="132"/>
      <c r="EV88" s="132"/>
      <c r="EW88" s="132"/>
      <c r="EX88" s="132"/>
      <c r="EY88" s="132"/>
      <c r="EZ88" s="132"/>
      <c r="FA88" s="132"/>
      <c r="FB88" s="132"/>
      <c r="FC88" s="132"/>
    </row>
    <row r="89" spans="1:159" ht="12.75" customHeight="1" x14ac:dyDescent="0.2">
      <c r="A89" s="80">
        <v>448605</v>
      </c>
      <c r="B89" s="99" t="str">
        <f>INDEX([1]Bios!$O:$O,MATCH(A89,[1]Bios!$C:$C,0))</f>
        <v>Ruggiano, Justin</v>
      </c>
      <c r="C89" s="92" t="s">
        <v>74</v>
      </c>
      <c r="D89" s="94">
        <f>LOOKUP(IF(INDEX([1]Bios!$M:$M,MATCH(A89,[1]Bios!$C:$C,0))="P",INDEX([1]Pitchers!$Q:$Q,MATCH(A89,[1]Pitchers!$A:$A,0)),INDEX([1]Hitters!$AV:$AV,MATCH(A89,[1]Hitters!$A:$A,0))),Positions!A:A,Positions!B:B)</f>
        <v>7</v>
      </c>
      <c r="E89" s="137">
        <v>1</v>
      </c>
      <c r="F89" s="138">
        <f t="shared" si="135"/>
        <v>0.89872856709288795</v>
      </c>
      <c r="G89" s="138">
        <v>1.8</v>
      </c>
      <c r="H89" s="94"/>
      <c r="I89" s="93">
        <f>6</f>
        <v>6</v>
      </c>
      <c r="J89" s="93">
        <f>6</f>
        <v>6</v>
      </c>
      <c r="K89" s="94">
        <f>MIN(IF(D89&gt;1,INDEX([1]Hitters!$DA:$DA,MATCH(A89,[1]Hitters!$A:$A,0)),INDEX([1]Pitchers!$DA:$DA,MATCH(A89,[1]Pitchers!$A:$A,0))),J89)</f>
        <v>2.33</v>
      </c>
      <c r="L89" s="94">
        <f t="shared" si="136"/>
        <v>4</v>
      </c>
      <c r="M89" s="95">
        <f>IF(D89&gt;1,INDEX([1]Hitters!$CV:$CV,MATCH($A89,[1]Hitters!$A:$A,0)),INDEX([1]Pitchers!$CP:$CP,MATCH($A89,[1]Pitchers!$A:$A,0)))</f>
        <v>34.208333333333336</v>
      </c>
      <c r="N89" s="90">
        <f t="shared" si="137"/>
        <v>-0.90127143290711209</v>
      </c>
      <c r="O89" s="97">
        <f>IF($D89&gt;1,INDEX([1]Hitters!$AF:$AF,MATCH($A89,[1]Hitters!$A:$A,0)),INDEX([1]Pitchers!$AJ:$AJ,MATCH($A89,[1]Pitchers!$A:$A,0))*IF(OR(AND($D89=0,INDEX([1]Pitchers!$Q:$Q,MATCH($A89,[1]Pitchers!$A:$A,0))="R"),AND($D89=1,INDEX([1]Pitchers!$Q:$Q,MATCH($A89,[1]Pitchers!$A:$A,0))="S")),1,IF($D89=0,0.83+(1-INDEX([1]Pitchers!$BE:$BE,MATCH($A89,[1]Pitchers!$A:$A,0)))/8,1/(0.83+(1-INDEX([1]Pitchers!$BE:$BE,MATCH($A89,[1]Pitchers!$A:$A,0)))/8))))</f>
        <v>0.25074612891042808</v>
      </c>
      <c r="P89" s="97">
        <f>IF($D89&gt;1,O89+(LOOKUP(ROUNDDOWN($M89+RIGHT(P$4,4)*1-2016,0),Age!$A:$A,Age!$C:$C)*(1-($M89+RIGHT(P$4,4)*1-2016-ROUNDDOWN($M89+RIGHT(P$4,4)*1-2016,0)))+LOOKUP(ROUNDUP($M89+RIGHT(P$4,4)*1-2016,0),Age!$A:$A,Age!$C:$C)*(($M89+RIGHT(P$4,4)*1-2016-ROUNDDOWN($M89+RIGHT(P$4,4)*1-2016,0))))*IF($M89+RIGHT(P$4,4)*1-2016&gt;27,1,INDEX([1]Hitters!$BG:$BG,MATCH($A89,[1]Hitters!$A:$A,0))),O89*(1-(1-(LOOKUP(ROUNDDOWN($M89+RIGHT(P$4,4)*1-2016,0),Age!$A:$A,Age!$L:$L)*(1-($M89+RIGHT(P$4,4)*1-2016-ROUNDDOWN($M89+RIGHT(P$4,4)*1-2016,0)))+LOOKUP(ROUNDUP($M89+RIGHT(P$4,4)*1-2016,0),Age!$A:$A,Age!$L:$L)*(($M89+RIGHT(P$4,4)*1-2016-ROUNDDOWN($M89+RIGHT(P$4,4)*1-2016,0)))))*IF($M89+RIGHT(P$4,4)*1-2016&gt;27,1,INDEX([1]Pitchers!$BE:$BE,MATCH($A89,[1]Pitchers!$A:$A,0)))))</f>
        <v>0.24281696224376126</v>
      </c>
      <c r="Q89" s="97">
        <f>IF($D89&gt;1,P89+(LOOKUP(ROUNDDOWN($M89+RIGHT(Q$4,4)*1-2016,0),Age!$A:$A,Age!$C:$C)*(1-($M89+RIGHT(Q$4,4)*1-2016-ROUNDDOWN($M89+RIGHT(Q$4,4)*1-2016,0)))+LOOKUP(ROUNDUP($M89+RIGHT(Q$4,4)*1-2016,0),Age!$A:$A,Age!$C:$C)*(($M89+RIGHT(Q$4,4)*1-2016-ROUNDDOWN($M89+RIGHT(Q$4,4)*1-2016,0))))*IF($M89+RIGHT(Q$4,4)*1-2016&gt;27,1,INDEX([1]Hitters!$BG:$BG,MATCH($A89,[1]Hitters!$A:$A,0))),P89*(1-(1-(LOOKUP(ROUNDDOWN($M89+RIGHT(Q$4,4)*1-2016,0),Age!$A:$A,Age!$L:$L)*(1-($M89+RIGHT(Q$4,4)*1-2016-ROUNDDOWN($M89+RIGHT(Q$4,4)*1-2016,0)))+LOOKUP(ROUNDUP($M89+RIGHT(Q$4,4)*1-2016,0),Age!$A:$A,Age!$L:$L)*(($M89+RIGHT(Q$4,4)*1-2016-ROUNDDOWN($M89+RIGHT(Q$4,4)*1-2016,0)))))*IF($M89+RIGHT(Q$4,4)*1-2016&gt;27,1,INDEX([1]Pitchers!$BE:$BE,MATCH($A89,[1]Pitchers!$A:$A,0)))))</f>
        <v>0.23401696224376126</v>
      </c>
      <c r="R89" s="97">
        <f>IF($D89&gt;1,Q89+(LOOKUP(ROUNDDOWN($M89+RIGHT(R$4,4)*1-2016,0),Age!$A:$A,Age!$C:$C)*(1-($M89+RIGHT(R$4,4)*1-2016-ROUNDDOWN($M89+RIGHT(R$4,4)*1-2016,0)))+LOOKUP(ROUNDUP($M89+RIGHT(R$4,4)*1-2016,0),Age!$A:$A,Age!$C:$C)*(($M89+RIGHT(R$4,4)*1-2016-ROUNDDOWN($M89+RIGHT(R$4,4)*1-2016,0))))*IF($M89+RIGHT(R$4,4)*1-2016&gt;27,1,INDEX([1]Hitters!$BG:$BG,MATCH($A89,[1]Hitters!$A:$A,0))),Q89*(1-(1-(LOOKUP(ROUNDDOWN($M89+RIGHT(R$4,4)*1-2016,0),Age!$A:$A,Age!$L:$L)*(1-($M89+RIGHT(R$4,4)*1-2016-ROUNDDOWN($M89+RIGHT(R$4,4)*1-2016,0)))+LOOKUP(ROUNDUP($M89+RIGHT(R$4,4)*1-2016,0),Age!$A:$A,Age!$L:$L)*(($M89+RIGHT(R$4,4)*1-2016-ROUNDDOWN($M89+RIGHT(R$4,4)*1-2016,0)))))*IF($M89+RIGHT(R$4,4)*1-2016&gt;27,1,INDEX([1]Pitchers!$BE:$BE,MATCH($A89,[1]Pitchers!$A:$A,0)))))</f>
        <v>0.22521696224376125</v>
      </c>
      <c r="S89" s="97">
        <f>IF($D89&gt;1,R89+(LOOKUP(ROUNDDOWN($M89+RIGHT(S$4,4)*1-2016,0),Age!$A:$A,Age!$C:$C)*(1-($M89+RIGHT(S$4,4)*1-2016-ROUNDDOWN($M89+RIGHT(S$4,4)*1-2016,0)))+LOOKUP(ROUNDUP($M89+RIGHT(S$4,4)*1-2016,0),Age!$A:$A,Age!$C:$C)*(($M89+RIGHT(S$4,4)*1-2016-ROUNDDOWN($M89+RIGHT(S$4,4)*1-2016,0))))*IF($M89+RIGHT(S$4,4)*1-2016&gt;27,1,INDEX([1]Hitters!$BG:$BG,MATCH($A89,[1]Hitters!$A:$A,0))),R89*(1-(1-(LOOKUP(ROUNDDOWN($M89+RIGHT(S$4,4)*1-2016,0),Age!$A:$A,Age!$L:$L)*(1-($M89+RIGHT(S$4,4)*1-2016-ROUNDDOWN($M89+RIGHT(S$4,4)*1-2016,0)))+LOOKUP(ROUNDUP($M89+RIGHT(S$4,4)*1-2016,0),Age!$A:$A,Age!$L:$L)*(($M89+RIGHT(S$4,4)*1-2016-ROUNDDOWN($M89+RIGHT(S$4,4)*1-2016,0)))))*IF($M89+RIGHT(S$4,4)*1-2016&gt;27,1,INDEX([1]Pitchers!$BE:$BE,MATCH($A89,[1]Pitchers!$A:$A,0)))))</f>
        <v>0.21641696224376125</v>
      </c>
      <c r="T89" s="97">
        <f>IF($D89&gt;1,S89+(LOOKUP(ROUNDDOWN($M89+RIGHT(T$4,4)*1-2016,0),Age!$A:$A,Age!$C:$C)*(1-($M89+RIGHT(T$4,4)*1-2016-ROUNDDOWN($M89+RIGHT(T$4,4)*1-2016,0)))+LOOKUP(ROUNDUP($M89+RIGHT(T$4,4)*1-2016,0),Age!$A:$A,Age!$C:$C)*(($M89+RIGHT(T$4,4)*1-2016-ROUNDDOWN($M89+RIGHT(T$4,4)*1-2016,0))))*IF($M89+RIGHT(T$4,4)*1-2016&gt;27,1,INDEX([1]Hitters!$BG:$BG,MATCH($A89,[1]Hitters!$A:$A,0))),S89*(1-(1-(LOOKUP(ROUNDDOWN($M89+RIGHT(T$4,4)*1-2016,0),Age!$A:$A,Age!$L:$L)*(1-($M89+RIGHT(T$4,4)*1-2016-ROUNDDOWN($M89+RIGHT(T$4,4)*1-2016,0)))+LOOKUP(ROUNDUP($M89+RIGHT(T$4,4)*1-2016,0),Age!$A:$A,Age!$L:$L)*(($M89+RIGHT(T$4,4)*1-2016-ROUNDDOWN($M89+RIGHT(T$4,4)*1-2016,0)))))*IF($M89+RIGHT(T$4,4)*1-2016&gt;27,1,INDEX([1]Pitchers!$BE:$BE,MATCH($A89,[1]Pitchers!$A:$A,0)))))</f>
        <v>0.20761696224376125</v>
      </c>
      <c r="U89" s="97">
        <f>IF($D89&gt;1,T89+(LOOKUP(ROUNDDOWN($M89+RIGHT(U$4,4)*1-2016,0),Age!$A:$A,Age!$C:$C)*(1-($M89+RIGHT(U$4,4)*1-2016-ROUNDDOWN($M89+RIGHT(U$4,4)*1-2016,0)))+LOOKUP(ROUNDUP($M89+RIGHT(U$4,4)*1-2016,0),Age!$A:$A,Age!$C:$C)*(($M89+RIGHT(U$4,4)*1-2016-ROUNDDOWN($M89+RIGHT(U$4,4)*1-2016,0))))*IF($M89+RIGHT(U$4,4)*1-2016&gt;27,1,INDEX([1]Hitters!$BG:$BG,MATCH($A89,[1]Hitters!$A:$A,0))),T89*(1-(1-(LOOKUP(ROUNDDOWN($M89+RIGHT(U$4,4)*1-2016,0),Age!$A:$A,Age!$L:$L)*(1-($M89+RIGHT(U$4,4)*1-2016-ROUNDDOWN($M89+RIGHT(U$4,4)*1-2016,0)))+LOOKUP(ROUNDUP($M89+RIGHT(U$4,4)*1-2016,0),Age!$A:$A,Age!$L:$L)*(($M89+RIGHT(U$4,4)*1-2016-ROUNDDOWN($M89+RIGHT(U$4,4)*1-2016,0)))))*IF($M89+RIGHT(U$4,4)*1-2016&gt;27,1,INDEX([1]Pitchers!$BE:$BE,MATCH($A89,[1]Pitchers!$A:$A,0)))))</f>
        <v>0.19881696224376125</v>
      </c>
      <c r="V89" s="97">
        <f>IF($D89&gt;1,U89+(LOOKUP(ROUNDDOWN($M89+RIGHT(V$4,4)*1-2016,0),Age!$A:$A,Age!$C:$C)*(1-($M89+RIGHT(V$4,4)*1-2016-ROUNDDOWN($M89+RIGHT(V$4,4)*1-2016,0)))+LOOKUP(ROUNDUP($M89+RIGHT(V$4,4)*1-2016,0),Age!$A:$A,Age!$C:$C)*(($M89+RIGHT(V$4,4)*1-2016-ROUNDDOWN($M89+RIGHT(V$4,4)*1-2016,0))))*IF($M89+RIGHT(V$4,4)*1-2016&gt;27,1,INDEX([1]Hitters!$BG:$BG,MATCH($A89,[1]Hitters!$A:$A,0))),U89*(1-(1-(LOOKUP(ROUNDDOWN($M89+RIGHT(V$4,4)*1-2016,0),Age!$A:$A,Age!$L:$L)*(1-($M89+RIGHT(V$4,4)*1-2016-ROUNDDOWN($M89+RIGHT(V$4,4)*1-2016,0)))+LOOKUP(ROUNDUP($M89+RIGHT(V$4,4)*1-2016,0),Age!$A:$A,Age!$L:$L)*(($M89+RIGHT(V$4,4)*1-2016-ROUNDDOWN($M89+RIGHT(V$4,4)*1-2016,0)))))*IF($M89+RIGHT(V$4,4)*1-2016&gt;27,1,INDEX([1]Pitchers!$BE:$BE,MATCH($A89,[1]Pitchers!$A:$A,0)))))</f>
        <v>0.19001696224376124</v>
      </c>
      <c r="W89" s="97">
        <f>IF($D89&gt;1,V89+(LOOKUP(ROUNDDOWN($M89+RIGHT(W$4,4)*1-2016,0),Age!$A:$A,Age!$C:$C)*(1-($M89+RIGHT(W$4,4)*1-2016-ROUNDDOWN($M89+RIGHT(W$4,4)*1-2016,0)))+LOOKUP(ROUNDUP($M89+RIGHT(W$4,4)*1-2016,0),Age!$A:$A,Age!$C:$C)*(($M89+RIGHT(W$4,4)*1-2016-ROUNDDOWN($M89+RIGHT(W$4,4)*1-2016,0))))*IF($M89+RIGHT(W$4,4)*1-2016&gt;27,1,INDEX([1]Hitters!$BG:$BG,MATCH($A89,[1]Hitters!$A:$A,0))),V89*(1-(1-(LOOKUP(ROUNDDOWN($M89+RIGHT(W$4,4)*1-2016,0),Age!$A:$A,Age!$L:$L)*(1-($M89+RIGHT(W$4,4)*1-2016-ROUNDDOWN($M89+RIGHT(W$4,4)*1-2016,0)))+LOOKUP(ROUNDUP($M89+RIGHT(W$4,4)*1-2016,0),Age!$A:$A,Age!$L:$L)*(($M89+RIGHT(W$4,4)*1-2016-ROUNDDOWN($M89+RIGHT(W$4,4)*1-2016,0)))))*IF($M89+RIGHT(W$4,4)*1-2016&gt;27,1,INDEX([1]Pitchers!$BE:$BE,MATCH($A89,[1]Pitchers!$A:$A,0)))))</f>
        <v>0.18121696224376124</v>
      </c>
      <c r="X89" s="97">
        <f>IF($D89&gt;1,W89+(LOOKUP(ROUNDDOWN($M89+RIGHT(X$4,4)*1-2016,0),Age!$A:$A,Age!$C:$C)*(1-($M89+RIGHT(X$4,4)*1-2016-ROUNDDOWN($M89+RIGHT(X$4,4)*1-2016,0)))+LOOKUP(ROUNDUP($M89+RIGHT(X$4,4)*1-2016,0),Age!$A:$A,Age!$C:$C)*(($M89+RIGHT(X$4,4)*1-2016-ROUNDDOWN($M89+RIGHT(X$4,4)*1-2016,0))))*IF($M89+RIGHT(X$4,4)*1-2016&gt;27,1,INDEX([1]Hitters!$BG:$BG,MATCH($A89,[1]Hitters!$A:$A,0))),W89*(1-(1-(LOOKUP(ROUNDDOWN($M89+RIGHT(X$4,4)*1-2016,0),Age!$A:$A,Age!$L:$L)*(1-($M89+RIGHT(X$4,4)*1-2016-ROUNDDOWN($M89+RIGHT(X$4,4)*1-2016,0)))+LOOKUP(ROUNDUP($M89+RIGHT(X$4,4)*1-2016,0),Age!$A:$A,Age!$L:$L)*(($M89+RIGHT(X$4,4)*1-2016-ROUNDDOWN($M89+RIGHT(X$4,4)*1-2016,0)))))*IF($M89+RIGHT(X$4,4)*1-2016&gt;27,1,INDEX([1]Pitchers!$BE:$BE,MATCH($A89,[1]Pitchers!$A:$A,0)))))</f>
        <v>0.17241696224376124</v>
      </c>
      <c r="Y89" s="97">
        <f>IF($D89&gt;1,X89+(LOOKUP(ROUNDDOWN($M89+RIGHT(Y$4,4)*1-2016,0),Age!$A:$A,Age!$C:$C)*(1-($M89+RIGHT(Y$4,4)*1-2016-ROUNDDOWN($M89+RIGHT(Y$4,4)*1-2016,0)))+LOOKUP(ROUNDUP($M89+RIGHT(Y$4,4)*1-2016,0),Age!$A:$A,Age!$C:$C)*(($M89+RIGHT(Y$4,4)*1-2016-ROUNDDOWN($M89+RIGHT(Y$4,4)*1-2016,0))))*IF($M89+RIGHT(Y$4,4)*1-2016&gt;27,1,INDEX([1]Hitters!$BG:$BG,MATCH($A89,[1]Hitters!$A:$A,0))),X89*(1-(1-(LOOKUP(ROUNDDOWN($M89+RIGHT(Y$4,4)*1-2016,0),Age!$A:$A,Age!$L:$L)*(1-($M89+RIGHT(Y$4,4)*1-2016-ROUNDDOWN($M89+RIGHT(Y$4,4)*1-2016,0)))+LOOKUP(ROUNDUP($M89+RIGHT(Y$4,4)*1-2016,0),Age!$A:$A,Age!$L:$L)*(($M89+RIGHT(Y$4,4)*1-2016-ROUNDDOWN($M89+RIGHT(Y$4,4)*1-2016,0)))))*IF($M89+RIGHT(Y$4,4)*1-2016&gt;27,1,INDEX([1]Pitchers!$BE:$BE,MATCH($A89,[1]Pitchers!$A:$A,0)))))</f>
        <v>0.16361696224376124</v>
      </c>
      <c r="Z89" s="97">
        <f>IF($D89&gt;1,Y89+(LOOKUP(ROUNDDOWN($M89+RIGHT(Z$4,4)*1-2016,0),Age!$A:$A,Age!$C:$C)*(1-($M89+RIGHT(Z$4,4)*1-2016-ROUNDDOWN($M89+RIGHT(Z$4,4)*1-2016,0)))+LOOKUP(ROUNDUP($M89+RIGHT(Z$4,4)*1-2016,0),Age!$A:$A,Age!$C:$C)*(($M89+RIGHT(Z$4,4)*1-2016-ROUNDDOWN($M89+RIGHT(Z$4,4)*1-2016,0))))*IF($M89+RIGHT(Z$4,4)*1-2016&gt;27,1,INDEX([1]Hitters!$BG:$BG,MATCH($A89,[1]Hitters!$A:$A,0))),Y89*(1-(1-(LOOKUP(ROUNDDOWN($M89+RIGHT(Z$4,4)*1-2016,0),Age!$A:$A,Age!$L:$L)*(1-($M89+RIGHT(Z$4,4)*1-2016-ROUNDDOWN($M89+RIGHT(Z$4,4)*1-2016,0)))+LOOKUP(ROUNDUP($M89+RIGHT(Z$4,4)*1-2016,0),Age!$A:$A,Age!$L:$L)*(($M89+RIGHT(Z$4,4)*1-2016-ROUNDDOWN($M89+RIGHT(Z$4,4)*1-2016,0)))))*IF($M89+RIGHT(Z$4,4)*1-2016&gt;27,1,INDEX([1]Pitchers!$BE:$BE,MATCH($A89,[1]Pitchers!$A:$A,0)))))</f>
        <v>0.15481696224376124</v>
      </c>
      <c r="AA89" s="96">
        <f>IF($D89=0,0,IF($D89=1,INDEX([1]Pitchers!$FK:$FK,MATCH($A89,[1]Pitchers!$A:$A,0)),MAX(-16,IF($D89=10,-16,IF($D89&lt;2,0,INDEX([1]Hitters!$AZ:$AZ,MATCH($A89,[1]Hitters!$A:$A,0)))))))</f>
        <v>-10.87679156298956</v>
      </c>
      <c r="AB89" s="96">
        <f>IF($D89=0,0,IF($D89=1,INDEX([1]Pitchers!$FK:$FK,MATCH($A89,[1]Pitchers!$A:$A,0)),MAX(-16,IF($D89=2,AA89-MIN(0.75,0.25*(RIGHT(AB$4,4)*1-(RIGHT($AD$4,4)*1)+0.25)*(1-MIN(0.75,INDEX([1]Hitters!$CF:$CF,MATCH($A89,[1]Hitters!$A:$A,0)))/0.75*1)+INDEX([1]Hitters!$CF:$CF,MATCH($A89,[1]Hitters!$A:$A,0)))/0.75*1,IF($D89&gt;6,(AA89-MIN(0.75,0.25*(RIGHT(AB$4,4)*1-(RIGHT($AD$4,4)*1)+0.25)*(1-MIN(0.75,INDEX([1]Hitters!$CF:$CF,MATCH($A89,[1]Hitters!$A:$A,0)))/0.75*1)+INDEX([1]Hitters!$CF:$CF,MATCH($A89,[1]Hitters!$A:$A,0)))/0.75*($M89+RIGHT(AB$4,4)*1-RIGHT($AA$4,4)*1+10)*0.05),IF($D89=3,(AA89-MIN(0.75,0.25*(RIGHT(AB$4,4)*1-(RIGHT($AD$4,4)*1)+0.25)*(1-MIN(0.75,INDEX([1]Hitters!$CF:$CF,MATCH($A89,[1]Hitters!$A:$A,0)))/0.75*1)+INDEX([1]Hitters!$CF:$CF,MATCH($A89,[1]Hitters!$A:$A,0)))/0.75*($M89+RIGHT(AB$4,4)*1-RIGHT($AA$4,4)*1-27)*0.1),(AA89-MIN(0.75,0.25*(RIGHT(AB$4,4)*1-(RIGHT($AD$4,4)*1)+0.25)*(1-MIN(0.75,INDEX([1]Hitters!$CF:$CF,MATCH($A89,[1]Hitters!$A:$A,0)))/0.75*1)+INDEX([1]Hitters!$CF:$CF,MATCH($A89,[1]Hitters!$A:$A,0)))/0.75*($M89+RIGHT(AB$4,4)*1-RIGHT($AA$4,4)*1-20)*0.094)))))))</f>
        <v>-11.856598521156403</v>
      </c>
      <c r="AC89" s="96">
        <f>IF($D89=0,0,IF($D89=1,INDEX([1]Pitchers!$FK:$FK,MATCH($A89,[1]Pitchers!$A:$A,0)),MAX(-16,IF($D89=2,AB89-MIN(0.75,0.25*(RIGHT(AC$4,4)*1-(RIGHT($AD$4,4)*1)+0.25)*(1-MIN(0.75,INDEX([1]Hitters!$CF:$CF,MATCH($A89,[1]Hitters!$A:$A,0)))/0.75*1)+INDEX([1]Hitters!$CF:$CF,MATCH($A89,[1]Hitters!$A:$A,0)))/0.75*1,IF($D89&gt;6,(AB89-MIN(0.75,0.25*(RIGHT(AC$4,4)*1-(RIGHT($AD$4,4)*1)+0.25)*(1-MIN(0.75,INDEX([1]Hitters!$CF:$CF,MATCH($A89,[1]Hitters!$A:$A,0)))/0.75*1)+INDEX([1]Hitters!$CF:$CF,MATCH($A89,[1]Hitters!$A:$A,0)))/0.75*($M89+RIGHT(AC$4,4)*1-RIGHT($AA$4,4)*1+10)*0.05),IF($D89=3,(AB89-MIN(0.75,0.25*(RIGHT(AC$4,4)*1-(RIGHT($AD$4,4)*1)+0.25)*(1-MIN(0.75,INDEX([1]Hitters!$CF:$CF,MATCH($A89,[1]Hitters!$A:$A,0)))/0.75*1)+INDEX([1]Hitters!$CF:$CF,MATCH($A89,[1]Hitters!$A:$A,0)))/0.75*($M89+RIGHT(AC$4,4)*1-RIGHT($AA$4,4)*1-27)*0.1),(AB89-MIN(0.75,0.25*(RIGHT(AC$4,4)*1-(RIGHT($AD$4,4)*1)+0.25)*(1-MIN(0.75,INDEX([1]Hitters!$CF:$CF,MATCH($A89,[1]Hitters!$A:$A,0)))/0.75*1)+INDEX([1]Hitters!$CF:$CF,MATCH($A89,[1]Hitters!$A:$A,0)))/0.75*($M89+RIGHT(AC$4,4)*1-RIGHT($AA$4,4)*1-20)*0.094)))))))</f>
        <v>-13.133644220037743</v>
      </c>
      <c r="AD89" s="96">
        <f>IF($D89=0,0,IF($D89=1,INDEX([1]Pitchers!$FK:$FK,MATCH($A89,[1]Pitchers!$A:$A,0)),MAX(-16,IF($D89=2,AC89-MIN(0.75,0.25*(RIGHT(AD$4,4)*1-(RIGHT($AD$4,4)*1)+0.25)*(1-MIN(0.75,INDEX([1]Hitters!$CF:$CF,MATCH($A89,[1]Hitters!$A:$A,0)))/0.75*1)+INDEX([1]Hitters!$CF:$CF,MATCH($A89,[1]Hitters!$A:$A,0)))/0.75*1,IF($D89&gt;6,(AC89-MIN(0.75,0.25*(RIGHT(AD$4,4)*1-(RIGHT($AD$4,4)*1)+0.25)*(1-MIN(0.75,INDEX([1]Hitters!$CF:$CF,MATCH($A89,[1]Hitters!$A:$A,0)))/0.75*1)+INDEX([1]Hitters!$CF:$CF,MATCH($A89,[1]Hitters!$A:$A,0)))/0.75*($M89+RIGHT(AD$4,4)*1-RIGHT($AA$4,4)*1+10)*0.05),IF($D89=3,(AC89-MIN(0.75,0.25*(RIGHT(AD$4,4)*1-(RIGHT($AD$4,4)*1)+0.25)*(1-MIN(0.75,INDEX([1]Hitters!$CF:$CF,MATCH($A89,[1]Hitters!$A:$A,0)))/0.75*1)+INDEX([1]Hitters!$CF:$CF,MATCH($A89,[1]Hitters!$A:$A,0)))/0.75*($M89+RIGHT(AD$4,4)*1-RIGHT($AA$4,4)*1-27)*0.1),(AC89-MIN(0.75,0.25*(RIGHT(AD$4,4)*1-(RIGHT($AD$4,4)*1)+0.25)*(1-MIN(0.75,INDEX([1]Hitters!$CF:$CF,MATCH($A89,[1]Hitters!$A:$A,0)))/0.75*1)+INDEX([1]Hitters!$CF:$CF,MATCH($A89,[1]Hitters!$A:$A,0)))/0.75*($M89+RIGHT(AD$4,4)*1-RIGHT($AA$4,4)*1-20)*0.094)))))))</f>
        <v>-14.719855754663021</v>
      </c>
      <c r="AE89" s="96">
        <f>IF($D89=0,0,IF($D89=1,INDEX([1]Pitchers!$FK:$FK,MATCH($A89,[1]Pitchers!$A:$A,0)),MAX(-16,IF($D89=2,AD89-MIN(0.75,0.25*(RIGHT(AE$4,4)*1-(RIGHT($AD$4,4)*1)+0.25)*(1-MIN(0.75,INDEX([1]Hitters!$CF:$CF,MATCH($A89,[1]Hitters!$A:$A,0)))/0.75*1)+INDEX([1]Hitters!$CF:$CF,MATCH($A89,[1]Hitters!$A:$A,0)))/0.75*1,IF($D89&gt;6,(AD89-MIN(0.75,0.25*(RIGHT(AE$4,4)*1-(RIGHT($AD$4,4)*1)+0.25)*(1-MIN(0.75,INDEX([1]Hitters!$CF:$CF,MATCH($A89,[1]Hitters!$A:$A,0)))/0.75*1)+INDEX([1]Hitters!$CF:$CF,MATCH($A89,[1]Hitters!$A:$A,0)))/0.75*($M89+RIGHT(AE$4,4)*1-RIGHT($AA$4,4)*1+10)*0.05),IF($D89=3,(AD89-MIN(0.75,0.25*(RIGHT(AE$4,4)*1-(RIGHT($AD$4,4)*1)+0.25)*(1-MIN(0.75,INDEX([1]Hitters!$CF:$CF,MATCH($A89,[1]Hitters!$A:$A,0)))/0.75*1)+INDEX([1]Hitters!$CF:$CF,MATCH($A89,[1]Hitters!$A:$A,0)))/0.75*($M89+RIGHT(AE$4,4)*1-RIGHT($AA$4,4)*1-27)*0.1),(AD89-MIN(0.75,0.25*(RIGHT(AE$4,4)*1-(RIGHT($AD$4,4)*1)+0.25)*(1-MIN(0.75,INDEX([1]Hitters!$CF:$CF,MATCH($A89,[1]Hitters!$A:$A,0)))/0.75*1)+INDEX([1]Hitters!$CF:$CF,MATCH($A89,[1]Hitters!$A:$A,0)))/0.75*($M89+RIGHT(AE$4,4)*1-RIGHT($AA$4,4)*1-20)*0.094)))))))</f>
        <v>-16</v>
      </c>
      <c r="AF89" s="96">
        <f>IF($D89=0,0,IF($D89=1,INDEX([1]Pitchers!$FK:$FK,MATCH($A89,[1]Pitchers!$A:$A,0)),MAX(-16,IF($D89=2,AE89-MIN(0.75,0.25*(RIGHT(AF$4,4)*1-(RIGHT($AD$4,4)*1)+0.25)*(1-MIN(0.75,INDEX([1]Hitters!$CF:$CF,MATCH($A89,[1]Hitters!$A:$A,0)))/0.75*1)+INDEX([1]Hitters!$CF:$CF,MATCH($A89,[1]Hitters!$A:$A,0)))/0.75*1,IF($D89&gt;6,(AE89-MIN(0.75,0.25*(RIGHT(AF$4,4)*1-(RIGHT($AD$4,4)*1)+0.25)*(1-MIN(0.75,INDEX([1]Hitters!$CF:$CF,MATCH($A89,[1]Hitters!$A:$A,0)))/0.75*1)+INDEX([1]Hitters!$CF:$CF,MATCH($A89,[1]Hitters!$A:$A,0)))/0.75*($M89+RIGHT(AF$4,4)*1-RIGHT($AA$4,4)*1+10)*0.05),IF($D89=3,(AE89-MIN(0.75,0.25*(RIGHT(AF$4,4)*1-(RIGHT($AD$4,4)*1)+0.25)*(1-MIN(0.75,INDEX([1]Hitters!$CF:$CF,MATCH($A89,[1]Hitters!$A:$A,0)))/0.75*1)+INDEX([1]Hitters!$CF:$CF,MATCH($A89,[1]Hitters!$A:$A,0)))/0.75*($M89+RIGHT(AF$4,4)*1-RIGHT($AA$4,4)*1-27)*0.1),(AE89-MIN(0.75,0.25*(RIGHT(AF$4,4)*1-(RIGHT($AD$4,4)*1)+0.25)*(1-MIN(0.75,INDEX([1]Hitters!$CF:$CF,MATCH($A89,[1]Hitters!$A:$A,0)))/0.75*1)+INDEX([1]Hitters!$CF:$CF,MATCH($A89,[1]Hitters!$A:$A,0)))/0.75*($M89+RIGHT(AF$4,4)*1-RIGHT($AA$4,4)*1-20)*0.094)))))))</f>
        <v>-16</v>
      </c>
      <c r="AG89" s="96">
        <f>IF($D89=0,0,IF($D89=1,INDEX([1]Pitchers!$FK:$FK,MATCH($A89,[1]Pitchers!$A:$A,0)),MAX(-16,IF($D89=2,AF89-MIN(0.75,0.25*(RIGHT(AG$4,4)*1-(RIGHT($AD$4,4)*1)+0.25)*(1-MIN(0.75,INDEX([1]Hitters!$CF:$CF,MATCH($A89,[1]Hitters!$A:$A,0)))/0.75*1)+INDEX([1]Hitters!$CF:$CF,MATCH($A89,[1]Hitters!$A:$A,0)))/0.75*1,IF($D89&gt;6,(AF89-MIN(0.75,0.25*(RIGHT(AG$4,4)*1-(RIGHT($AD$4,4)*1)+0.25)*(1-MIN(0.75,INDEX([1]Hitters!$CF:$CF,MATCH($A89,[1]Hitters!$A:$A,0)))/0.75*1)+INDEX([1]Hitters!$CF:$CF,MATCH($A89,[1]Hitters!$A:$A,0)))/0.75*($M89+RIGHT(AG$4,4)*1-RIGHT($AA$4,4)*1+10)*0.05),IF($D89=3,(AF89-MIN(0.75,0.25*(RIGHT(AG$4,4)*1-(RIGHT($AD$4,4)*1)+0.25)*(1-MIN(0.75,INDEX([1]Hitters!$CF:$CF,MATCH($A89,[1]Hitters!$A:$A,0)))/0.75*1)+INDEX([1]Hitters!$CF:$CF,MATCH($A89,[1]Hitters!$A:$A,0)))/0.75*($M89+RIGHT(AG$4,4)*1-RIGHT($AA$4,4)*1-27)*0.1),(AF89-MIN(0.75,0.25*(RIGHT(AG$4,4)*1-(RIGHT($AD$4,4)*1)+0.25)*(1-MIN(0.75,INDEX([1]Hitters!$CF:$CF,MATCH($A89,[1]Hitters!$A:$A,0)))/0.75*1)+INDEX([1]Hitters!$CF:$CF,MATCH($A89,[1]Hitters!$A:$A,0)))/0.75*($M89+RIGHT(AG$4,4)*1-RIGHT($AA$4,4)*1-20)*0.094)))))))</f>
        <v>-16</v>
      </c>
      <c r="AH89" s="96">
        <f>IF($D89=0,0,IF($D89=1,INDEX([1]Pitchers!$FK:$FK,MATCH($A89,[1]Pitchers!$A:$A,0)),MAX(-16,IF($D89=2,AG89-MIN(0.75,0.25*(RIGHT(AH$4,4)*1-(RIGHT($AD$4,4)*1)+0.25)*(1-MIN(0.75,INDEX([1]Hitters!$CF:$CF,MATCH($A89,[1]Hitters!$A:$A,0)))/0.75*1)+INDEX([1]Hitters!$CF:$CF,MATCH($A89,[1]Hitters!$A:$A,0)))/0.75*1,IF($D89&gt;6,(AG89-MIN(0.75,0.25*(RIGHT(AH$4,4)*1-(RIGHT($AD$4,4)*1)+0.25)*(1-MIN(0.75,INDEX([1]Hitters!$CF:$CF,MATCH($A89,[1]Hitters!$A:$A,0)))/0.75*1)+INDEX([1]Hitters!$CF:$CF,MATCH($A89,[1]Hitters!$A:$A,0)))/0.75*($M89+RIGHT(AH$4,4)*1-RIGHT($AA$4,4)*1+10)*0.05),IF($D89=3,(AG89-MIN(0.75,0.25*(RIGHT(AH$4,4)*1-(RIGHT($AD$4,4)*1)+0.25)*(1-MIN(0.75,INDEX([1]Hitters!$CF:$CF,MATCH($A89,[1]Hitters!$A:$A,0)))/0.75*1)+INDEX([1]Hitters!$CF:$CF,MATCH($A89,[1]Hitters!$A:$A,0)))/0.75*($M89+RIGHT(AH$4,4)*1-RIGHT($AA$4,4)*1-27)*0.1),(AG89-MIN(0.75,0.25*(RIGHT(AH$4,4)*1-(RIGHT($AD$4,4)*1)+0.25)*(1-MIN(0.75,INDEX([1]Hitters!$CF:$CF,MATCH($A89,[1]Hitters!$A:$A,0)))/0.75*1)+INDEX([1]Hitters!$CF:$CF,MATCH($A89,[1]Hitters!$A:$A,0)))/0.75*($M89+RIGHT(AH$4,4)*1-RIGHT($AA$4,4)*1-20)*0.094)))))))</f>
        <v>-16</v>
      </c>
      <c r="AI89" s="96">
        <f>IF($D89=0,0,IF($D89=1,INDEX([1]Pitchers!$FK:$FK,MATCH($A89,[1]Pitchers!$A:$A,0)),MAX(-16,IF($D89=2,AH89-MIN(0.75,0.25*(RIGHT(AI$4,4)*1-(RIGHT($AD$4,4)*1)+0.25)*(1-MIN(0.75,INDEX([1]Hitters!$CF:$CF,MATCH($A89,[1]Hitters!$A:$A,0)))/0.75*1)+INDEX([1]Hitters!$CF:$CF,MATCH($A89,[1]Hitters!$A:$A,0)))/0.75*1,IF($D89&gt;6,(AH89-MIN(0.75,0.25*(RIGHT(AI$4,4)*1-(RIGHT($AD$4,4)*1)+0.25)*(1-MIN(0.75,INDEX([1]Hitters!$CF:$CF,MATCH($A89,[1]Hitters!$A:$A,0)))/0.75*1)+INDEX([1]Hitters!$CF:$CF,MATCH($A89,[1]Hitters!$A:$A,0)))/0.75*($M89+RIGHT(AI$4,4)*1-RIGHT($AA$4,4)*1+10)*0.05),IF($D89=3,(AH89-MIN(0.75,0.25*(RIGHT(AI$4,4)*1-(RIGHT($AD$4,4)*1)+0.25)*(1-MIN(0.75,INDEX([1]Hitters!$CF:$CF,MATCH($A89,[1]Hitters!$A:$A,0)))/0.75*1)+INDEX([1]Hitters!$CF:$CF,MATCH($A89,[1]Hitters!$A:$A,0)))/0.75*($M89+RIGHT(AI$4,4)*1-RIGHT($AA$4,4)*1-27)*0.1),(AH89-MIN(0.75,0.25*(RIGHT(AI$4,4)*1-(RIGHT($AD$4,4)*1)+0.25)*(1-MIN(0.75,INDEX([1]Hitters!$CF:$CF,MATCH($A89,[1]Hitters!$A:$A,0)))/0.75*1)+INDEX([1]Hitters!$CF:$CF,MATCH($A89,[1]Hitters!$A:$A,0)))/0.75*($M89+RIGHT(AI$4,4)*1-RIGHT($AA$4,4)*1-20)*0.094)))))))</f>
        <v>-16</v>
      </c>
      <c r="AJ89" s="96">
        <f>IF($D89=0,0,IF($D89=1,INDEX([1]Pitchers!$FK:$FK,MATCH($A89,[1]Pitchers!$A:$A,0)),MAX(-16,IF($D89=2,AI89-MIN(0.75,0.25*(RIGHT(AJ$4,4)*1-(RIGHT($AD$4,4)*1)+0.25)*(1-MIN(0.75,INDEX([1]Hitters!$CF:$CF,MATCH($A89,[1]Hitters!$A:$A,0)))/0.75*1)+INDEX([1]Hitters!$CF:$CF,MATCH($A89,[1]Hitters!$A:$A,0)))/0.75*1,IF($D89&gt;6,(AI89-MIN(0.75,0.25*(RIGHT(AJ$4,4)*1-(RIGHT($AD$4,4)*1)+0.25)*(1-MIN(0.75,INDEX([1]Hitters!$CF:$CF,MATCH($A89,[1]Hitters!$A:$A,0)))/0.75*1)+INDEX([1]Hitters!$CF:$CF,MATCH($A89,[1]Hitters!$A:$A,0)))/0.75*($M89+RIGHT(AJ$4,4)*1-RIGHT($AA$4,4)*1+10)*0.05),IF($D89=3,(AI89-MIN(0.75,0.25*(RIGHT(AJ$4,4)*1-(RIGHT($AD$4,4)*1)+0.25)*(1-MIN(0.75,INDEX([1]Hitters!$CF:$CF,MATCH($A89,[1]Hitters!$A:$A,0)))/0.75*1)+INDEX([1]Hitters!$CF:$CF,MATCH($A89,[1]Hitters!$A:$A,0)))/0.75*($M89+RIGHT(AJ$4,4)*1-RIGHT($AA$4,4)*1-27)*0.1),(AI89-MIN(0.75,0.25*(RIGHT(AJ$4,4)*1-(RIGHT($AD$4,4)*1)+0.25)*(1-MIN(0.75,INDEX([1]Hitters!$CF:$CF,MATCH($A89,[1]Hitters!$A:$A,0)))/0.75*1)+INDEX([1]Hitters!$CF:$CF,MATCH($A89,[1]Hitters!$A:$A,0)))/0.75*($M89+RIGHT(AJ$4,4)*1-RIGHT($AA$4,4)*1-20)*0.094)))))))</f>
        <v>-16</v>
      </c>
      <c r="AK89" s="96">
        <f>IF($D89=0,0,IF($D89=1,INDEX([1]Pitchers!$FK:$FK,MATCH($A89,[1]Pitchers!$A:$A,0)),MAX(-16,IF($D89=2,AJ89-MIN(0.75,0.25*(RIGHT(AK$4,4)*1-(RIGHT($AD$4,4)*1)+0.25)*(1-MIN(0.75,INDEX([1]Hitters!$CF:$CF,MATCH($A89,[1]Hitters!$A:$A,0)))/0.75*1)+INDEX([1]Hitters!$CF:$CF,MATCH($A89,[1]Hitters!$A:$A,0)))/0.75*1,IF($D89&gt;6,(AJ89-MIN(0.75,0.25*(RIGHT(AK$4,4)*1-(RIGHT($AD$4,4)*1)+0.25)*(1-MIN(0.75,INDEX([1]Hitters!$CF:$CF,MATCH($A89,[1]Hitters!$A:$A,0)))/0.75*1)+INDEX([1]Hitters!$CF:$CF,MATCH($A89,[1]Hitters!$A:$A,0)))/0.75*($M89+RIGHT(AK$4,4)*1-RIGHT($AA$4,4)*1+10)*0.05),IF($D89=3,(AJ89-MIN(0.75,0.25*(RIGHT(AK$4,4)*1-(RIGHT($AD$4,4)*1)+0.25)*(1-MIN(0.75,INDEX([1]Hitters!$CF:$CF,MATCH($A89,[1]Hitters!$A:$A,0)))/0.75*1)+INDEX([1]Hitters!$CF:$CF,MATCH($A89,[1]Hitters!$A:$A,0)))/0.75*($M89+RIGHT(AK$4,4)*1-RIGHT($AA$4,4)*1-27)*0.1),(AJ89-MIN(0.75,0.25*(RIGHT(AK$4,4)*1-(RIGHT($AD$4,4)*1)+0.25)*(1-MIN(0.75,INDEX([1]Hitters!$CF:$CF,MATCH($A89,[1]Hitters!$A:$A,0)))/0.75*1)+INDEX([1]Hitters!$CF:$CF,MATCH($A89,[1]Hitters!$A:$A,0)))/0.75*($M89+RIGHT(AK$4,4)*1-RIGHT($AA$4,4)*1-20)*0.094)))))))</f>
        <v>-16</v>
      </c>
      <c r="AL89" s="96">
        <f>IF($D89=0,0,IF($D89=1,INDEX([1]Pitchers!$FK:$FK,MATCH($A89,[1]Pitchers!$A:$A,0)),MAX(-16,IF($D89=2,AK89-MIN(0.75,0.25*(RIGHT(AL$4,4)*1-(RIGHT($AD$4,4)*1)+0.25)*(1-MIN(0.75,INDEX([1]Hitters!$CF:$CF,MATCH($A89,[1]Hitters!$A:$A,0)))/0.75*1)+INDEX([1]Hitters!$CF:$CF,MATCH($A89,[1]Hitters!$A:$A,0)))/0.75*1,IF($D89&gt;6,(AK89-MIN(0.75,0.25*(RIGHT(AL$4,4)*1-(RIGHT($AD$4,4)*1)+0.25)*(1-MIN(0.75,INDEX([1]Hitters!$CF:$CF,MATCH($A89,[1]Hitters!$A:$A,0)))/0.75*1)+INDEX([1]Hitters!$CF:$CF,MATCH($A89,[1]Hitters!$A:$A,0)))/0.75*($M89+RIGHT(AL$4,4)*1-RIGHT($AA$4,4)*1+10)*0.05),IF($D89=3,(AK89-MIN(0.75,0.25*(RIGHT(AL$4,4)*1-(RIGHT($AD$4,4)*1)+0.25)*(1-MIN(0.75,INDEX([1]Hitters!$CF:$CF,MATCH($A89,[1]Hitters!$A:$A,0)))/0.75*1)+INDEX([1]Hitters!$CF:$CF,MATCH($A89,[1]Hitters!$A:$A,0)))/0.75*($M89+RIGHT(AL$4,4)*1-RIGHT($AA$4,4)*1-27)*0.1),(AK89-MIN(0.75,0.25*(RIGHT(AL$4,4)*1-(RIGHT($AD$4,4)*1)+0.25)*(1-MIN(0.75,INDEX([1]Hitters!$CF:$CF,MATCH($A89,[1]Hitters!$A:$A,0)))/0.75*1)+INDEX([1]Hitters!$CF:$CF,MATCH($A89,[1]Hitters!$A:$A,0)))/0.75*($M89+RIGHT(AL$4,4)*1-RIGHT($AA$4,4)*1-20)*0.094)))))))</f>
        <v>-16</v>
      </c>
      <c r="AM89" s="98">
        <f>MAX(IF($D89=0,20,IF($D89=1,60,150)),MAX(0,IF($D89&gt;1,INDEX([1]Hitters!$ER:$ER,MATCH($A89,[1]Hitters!$A:$A,0))*(0.4+MAX(0,0.6*MIN(1,(IF(O89="",0,(((4.25+(O89-0.263)*4.2)^(((4.25+(O89-0.263)*4.2)+(4.25-AA89*600/600*4.2/600))^0.285))/((4.25+(O89-0.263)*4.2)^(((4.25+(O89-0.263)*4.2)+(4.25-AA89*600/600*4.2/600))^0.285)+(4.25-AA89*600/600*4.2/600)^(((4.25+(O89-0.263)*4.2)+(4.25-AA89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89,[1]Pitchers!$A:$A,0))))*IF($D89&lt;2,(0.4+0.6*MAX(0,MIN(1,IF($D89=0,((4.25)^(((4.25)+(4.25-(4-O89)*4.25/4*1/9))^0.285)/((4.25)^(((4.25)+(4.25-(4-O89)*4.25/4*1/9))^0.285)+(4.25-(4-O89)*4.25/4*1/9)^(((4.25)+(4.25-(4-O89)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89)))/0.5345*0.0009131+0.0104414*(3.74-MIN(3.74,O89)))*50,(((4.25+(AA89-0.263)*0.32*198*MAX(6,198/33)/198)^(((4.25+(AA89-0.263)*0.32*198*MAX(6,198/33)/198)+(4.25-(4-O89)*4.25/4*MAX(6,198/33)/9))^0.285)/((4.25+(AA89-0.263)*0.32*198*MAX(6,198/33)/198)^(((4.25+(AA89-0.263)*0.32*198*MAX(6,198/33)/198)+(4.25-(4-O89)*4.25/4*MAX(6,198/33)/9))^0.285)+(4.25-(4-O89)*4.25/4*MAX(6,198/33)/9)^(((4.25+(AA89-0.263)*0.32*198*MAX(6,198/33)/198)+(4.25-(4-O89)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89=0,50,198)/0.0065))),1))</f>
        <v>150</v>
      </c>
      <c r="AN89" s="98">
        <f t="shared" si="138"/>
        <v>150</v>
      </c>
      <c r="AO89" s="98">
        <f t="shared" si="139"/>
        <v>150</v>
      </c>
      <c r="AP89" s="98">
        <f t="shared" si="140"/>
        <v>150</v>
      </c>
      <c r="AQ89" s="98">
        <f t="shared" si="141"/>
        <v>150</v>
      </c>
      <c r="AR89" s="98">
        <f t="shared" si="142"/>
        <v>150</v>
      </c>
      <c r="AS89" s="98">
        <f t="shared" si="143"/>
        <v>150</v>
      </c>
      <c r="AT89" s="98">
        <f t="shared" si="144"/>
        <v>150</v>
      </c>
      <c r="AU89" s="98">
        <f t="shared" si="145"/>
        <v>150</v>
      </c>
      <c r="AV89" s="98">
        <f t="shared" si="146"/>
        <v>150</v>
      </c>
      <c r="AW89" s="98">
        <f t="shared" si="147"/>
        <v>150</v>
      </c>
      <c r="AX89" s="98">
        <f t="shared" si="148"/>
        <v>150</v>
      </c>
      <c r="AY89" s="96">
        <f t="shared" si="149"/>
        <v>4.9841070886610994E-2</v>
      </c>
      <c r="AZ89" s="96">
        <f t="shared" si="150"/>
        <v>1.3</v>
      </c>
      <c r="BA89" s="96">
        <f t="shared" si="151"/>
        <v>4.9841070886610994E-2</v>
      </c>
      <c r="BB89" s="96">
        <f t="shared" si="152"/>
        <v>0</v>
      </c>
      <c r="BC89" s="96">
        <f t="shared" si="153"/>
        <v>0</v>
      </c>
      <c r="BD89" s="96">
        <f t="shared" si="154"/>
        <v>0</v>
      </c>
      <c r="BE89" s="96">
        <f t="shared" si="155"/>
        <v>0</v>
      </c>
      <c r="BF89" s="96">
        <f t="shared" si="156"/>
        <v>0</v>
      </c>
      <c r="BG89" s="96">
        <f t="shared" si="157"/>
        <v>0</v>
      </c>
      <c r="BH89" s="96">
        <f t="shared" si="158"/>
        <v>0</v>
      </c>
      <c r="BI89" s="96">
        <f t="shared" si="159"/>
        <v>0</v>
      </c>
      <c r="BJ89" s="96">
        <f t="shared" si="160"/>
        <v>0</v>
      </c>
      <c r="BK89" s="96">
        <f t="shared" si="161"/>
        <v>0</v>
      </c>
      <c r="BL89" s="96">
        <f t="shared" si="162"/>
        <v>0</v>
      </c>
      <c r="BM89" s="129">
        <f t="shared" si="200"/>
        <v>1.8</v>
      </c>
      <c r="BN89" s="129" t="str">
        <f t="shared" si="200"/>
        <v/>
      </c>
      <c r="BO89" s="129" t="str">
        <f t="shared" si="200"/>
        <v/>
      </c>
      <c r="BP89" s="129" t="str">
        <f t="shared" si="200"/>
        <v/>
      </c>
      <c r="BQ89" s="129" t="str">
        <f t="shared" si="200"/>
        <v/>
      </c>
      <c r="BR89" s="129" t="str">
        <f t="shared" si="200"/>
        <v/>
      </c>
      <c r="BS89" s="129" t="str">
        <f t="shared" si="200"/>
        <v/>
      </c>
      <c r="BT89" s="129" t="str">
        <f t="shared" si="200"/>
        <v/>
      </c>
      <c r="BU89" s="129" t="str">
        <f t="shared" si="200"/>
        <v/>
      </c>
      <c r="BV89" s="129" t="str">
        <f t="shared" si="200"/>
        <v/>
      </c>
      <c r="BW89" s="129" t="str">
        <f t="shared" si="200"/>
        <v/>
      </c>
      <c r="BX89" s="129" t="str">
        <f t="shared" si="200"/>
        <v/>
      </c>
      <c r="BY89" s="130">
        <f t="shared" si="163"/>
        <v>0.89872856709288795</v>
      </c>
      <c r="BZ89" s="130">
        <f t="shared" si="164"/>
        <v>0.5</v>
      </c>
      <c r="CA89" s="130">
        <f t="shared" si="165"/>
        <v>0.5</v>
      </c>
      <c r="CB89" s="130">
        <f t="shared" si="166"/>
        <v>0.5</v>
      </c>
      <c r="CC89" s="130">
        <f t="shared" si="167"/>
        <v>0.5</v>
      </c>
      <c r="CD89" s="130">
        <f t="shared" si="168"/>
        <v>0.5</v>
      </c>
      <c r="CE89" s="130">
        <f t="shared" si="169"/>
        <v>0.5</v>
      </c>
      <c r="CF89" s="130">
        <f t="shared" si="170"/>
        <v>0.5</v>
      </c>
      <c r="CG89" s="130">
        <f t="shared" si="171"/>
        <v>0.5</v>
      </c>
      <c r="CH89" s="130">
        <f t="shared" si="172"/>
        <v>0.5</v>
      </c>
      <c r="CI89" s="130">
        <f t="shared" si="173"/>
        <v>0.5</v>
      </c>
      <c r="CJ89" s="130">
        <f t="shared" si="174"/>
        <v>0.5</v>
      </c>
      <c r="CK89" s="131">
        <f t="shared" si="175"/>
        <v>1</v>
      </c>
      <c r="CL89" s="96">
        <f t="shared" si="176"/>
        <v>-0.49222892911338895</v>
      </c>
      <c r="CM89" s="96">
        <f t="shared" si="177"/>
        <v>-0.54206999999999994</v>
      </c>
      <c r="CN89" s="96">
        <f t="shared" si="178"/>
        <v>-0.54206999999999994</v>
      </c>
      <c r="CO89" s="96">
        <f t="shared" si="179"/>
        <v>-0.54206999999999994</v>
      </c>
      <c r="CP89" s="96">
        <f t="shared" si="180"/>
        <v>-0.54206999999999994</v>
      </c>
      <c r="CQ89" s="96">
        <f t="shared" si="181"/>
        <v>-0.54206999999999994</v>
      </c>
      <c r="CR89" s="96">
        <f t="shared" si="182"/>
        <v>-0.54206999999999994</v>
      </c>
      <c r="CS89" s="96">
        <f t="shared" si="183"/>
        <v>-0.54206999999999994</v>
      </c>
      <c r="CT89" s="96">
        <f t="shared" si="184"/>
        <v>-0.54206999999999994</v>
      </c>
      <c r="CU89" s="96">
        <f t="shared" si="185"/>
        <v>-0.54206999999999994</v>
      </c>
      <c r="CV89" s="96">
        <f t="shared" si="186"/>
        <v>-0.54206999999999994</v>
      </c>
      <c r="CW89" s="96">
        <f t="shared" si="187"/>
        <v>-0.54206999999999994</v>
      </c>
      <c r="CX89" s="96">
        <f>MAX(0,(IF(CL89&gt;0,(CL89-ROUNDDOWN(CL89,1))/0.1*LOOKUP(ROUNDUP(CL89+81.1,1),CB!$A:$A,CB!$C:$C)+(1-(CL89-ROUNDDOWN(CL89,1))/0.1)*LOOKUP(ROUNDDOWN(CL89+81.1,1),CB!$A:$A,CB!$C:$C),(CL89-ROUNDDOWN(CL89-0.1,1))/0.1*LOOKUP(ROUNDUP(CL89+81.1,1),CB!$A:$A,CB!$C:$C)+(1-(CL89-ROUNDDOWN(CL89-0.1,1))/0.1)*LOOKUP(ROUNDDOWN(CL89+81.1,1),CB!$A:$A,CB!$C:$C))-LOOKUP(81.1,CB!$A:$A,CB!$C:$C))/(1-(BINOMDIST(97,162,0.5,TRUE)-BINOMDIST(87,162,0.5,TRUE)))*$C$2*($B$1^(LEFT(CX$4,4)*1-LEFT($BA$4,4)*1))*(37.75+CL89))</f>
        <v>0</v>
      </c>
      <c r="CY89" s="96">
        <f>MAX(0,(IF(CM89&gt;0,(CM89-ROUNDDOWN(CM89,1))/0.1*LOOKUP(ROUNDUP(CM89+81.1,1),CB!$A:$A,CB!$C:$C)+(1-(CM89-ROUNDDOWN(CM89,1))/0.1)*LOOKUP(ROUNDDOWN(CM89+81.1,1),CB!$A:$A,CB!$C:$C),(CM89-ROUNDDOWN(CM89-0.1,1))/0.1*LOOKUP(ROUNDUP(CM89+81.1,1),CB!$A:$A,CB!$C:$C)+(1-(CM89-ROUNDDOWN(CM89-0.1,1))/0.1)*LOOKUP(ROUNDDOWN(CM89+81.1,1),CB!$A:$A,CB!$C:$C))-LOOKUP(81.1,CB!$A:$A,CB!$C:$C))/(1-(BINOMDIST(97,162,0.5,TRUE)-BINOMDIST(87,162,0.5,TRUE)))*$C$2*($B$1^(LEFT(CY$4,4)*1-LEFT($BA$4,4)*1))*(37.75+CM89))</f>
        <v>0</v>
      </c>
      <c r="CZ89" s="96">
        <f>MAX(0,(IF(CN89&gt;0,(CN89-ROUNDDOWN(CN89,1))/0.1*LOOKUP(ROUNDUP(CN89+81.1,1),CB!$A:$A,CB!$C:$C)+(1-(CN89-ROUNDDOWN(CN89,1))/0.1)*LOOKUP(ROUNDDOWN(CN89+81.1,1),CB!$A:$A,CB!$C:$C),(CN89-ROUNDDOWN(CN89-0.1,1))/0.1*LOOKUP(ROUNDUP(CN89+81.1,1),CB!$A:$A,CB!$C:$C)+(1-(CN89-ROUNDDOWN(CN89-0.1,1))/0.1)*LOOKUP(ROUNDDOWN(CN89+81.1,1),CB!$A:$A,CB!$C:$C))-LOOKUP(81.1,CB!$A:$A,CB!$C:$C))/(1-(BINOMDIST(97,162,0.5,TRUE)-BINOMDIST(87,162,0.5,TRUE)))*$C$2*($B$1^(LEFT(CZ$4,4)*1-LEFT($BA$4,4)*1))*(37.75+CN89))</f>
        <v>0</v>
      </c>
      <c r="DA89" s="96">
        <f>MAX(0,(IF(CO89&gt;0,(CO89-ROUNDDOWN(CO89,1))/0.1*LOOKUP(ROUNDUP(CO89+81.1,1),CB!$A:$A,CB!$C:$C)+(1-(CO89-ROUNDDOWN(CO89,1))/0.1)*LOOKUP(ROUNDDOWN(CO89+81.1,1),CB!$A:$A,CB!$C:$C),(CO89-ROUNDDOWN(CO89-0.1,1))/0.1*LOOKUP(ROUNDUP(CO89+81.1,1),CB!$A:$A,CB!$C:$C)+(1-(CO89-ROUNDDOWN(CO89-0.1,1))/0.1)*LOOKUP(ROUNDDOWN(CO89+81.1,1),CB!$A:$A,CB!$C:$C))-LOOKUP(81.1,CB!$A:$A,CB!$C:$C))/(1-(BINOMDIST(97,162,0.5,TRUE)-BINOMDIST(87,162,0.5,TRUE)))*$C$2*($B$1^(LEFT(DA$4,4)*1-LEFT($BA$4,4)*1))*(37.75+CO89))</f>
        <v>0</v>
      </c>
      <c r="DB89" s="96">
        <f>MAX(0,(IF(CP89&gt;0,(CP89-ROUNDDOWN(CP89,1))/0.1*LOOKUP(ROUNDUP(CP89+81.1,1),CB!$A:$A,CB!$C:$C)+(1-(CP89-ROUNDDOWN(CP89,1))/0.1)*LOOKUP(ROUNDDOWN(CP89+81.1,1),CB!$A:$A,CB!$C:$C),(CP89-ROUNDDOWN(CP89-0.1,1))/0.1*LOOKUP(ROUNDUP(CP89+81.1,1),CB!$A:$A,CB!$C:$C)+(1-(CP89-ROUNDDOWN(CP89-0.1,1))/0.1)*LOOKUP(ROUNDDOWN(CP89+81.1,1),CB!$A:$A,CB!$C:$C))-LOOKUP(81.1,CB!$A:$A,CB!$C:$C))/(1-(BINOMDIST(97,162,0.5,TRUE)-BINOMDIST(87,162,0.5,TRUE)))*$C$2*($B$1^(LEFT(DB$4,4)*1-LEFT($BA$4,4)*1))*(37.75+CP89))</f>
        <v>0</v>
      </c>
      <c r="DC89" s="96">
        <f>MAX(0,(IF(CQ89&gt;0,(CQ89-ROUNDDOWN(CQ89,1))/0.1*LOOKUP(ROUNDUP(CQ89+81.1,1),CB!$A:$A,CB!$C:$C)+(1-(CQ89-ROUNDDOWN(CQ89,1))/0.1)*LOOKUP(ROUNDDOWN(CQ89+81.1,1),CB!$A:$A,CB!$C:$C),(CQ89-ROUNDDOWN(CQ89-0.1,1))/0.1*LOOKUP(ROUNDUP(CQ89+81.1,1),CB!$A:$A,CB!$C:$C)+(1-(CQ89-ROUNDDOWN(CQ89-0.1,1))/0.1)*LOOKUP(ROUNDDOWN(CQ89+81.1,1),CB!$A:$A,CB!$C:$C))-LOOKUP(81.1,CB!$A:$A,CB!$C:$C))/(1-(BINOMDIST(97,162,0.5,TRUE)-BINOMDIST(87,162,0.5,TRUE)))*$C$2*($B$1^(LEFT(DC$4,4)*1-LEFT($BA$4,4)*1))*(37.75+CQ89))</f>
        <v>0</v>
      </c>
      <c r="DD89" s="96">
        <f>MAX(0,(IF(CR89&gt;0,(CR89-ROUNDDOWN(CR89,1))/0.1*LOOKUP(ROUNDUP(CR89+81.1,1),CB!$A:$A,CB!$C:$C)+(1-(CR89-ROUNDDOWN(CR89,1))/0.1)*LOOKUP(ROUNDDOWN(CR89+81.1,1),CB!$A:$A,CB!$C:$C),(CR89-ROUNDDOWN(CR89-0.1,1))/0.1*LOOKUP(ROUNDUP(CR89+81.1,1),CB!$A:$A,CB!$C:$C)+(1-(CR89-ROUNDDOWN(CR89-0.1,1))/0.1)*LOOKUP(ROUNDDOWN(CR89+81.1,1),CB!$A:$A,CB!$C:$C))-LOOKUP(81.1,CB!$A:$A,CB!$C:$C))/(1-(BINOMDIST(97,162,0.5,TRUE)-BINOMDIST(87,162,0.5,TRUE)))*$C$2*($B$1^(LEFT(DD$4,4)*1-LEFT($BA$4,4)*1))*(37.75+CR89))</f>
        <v>0</v>
      </c>
      <c r="DE89" s="96">
        <f>MAX(0,(IF(CS89&gt;0,(CS89-ROUNDDOWN(CS89,1))/0.1*LOOKUP(ROUNDUP(CS89+81.1,1),CB!$A:$A,CB!$C:$C)+(1-(CS89-ROUNDDOWN(CS89,1))/0.1)*LOOKUP(ROUNDDOWN(CS89+81.1,1),CB!$A:$A,CB!$C:$C),(CS89-ROUNDDOWN(CS89-0.1,1))/0.1*LOOKUP(ROUNDUP(CS89+81.1,1),CB!$A:$A,CB!$C:$C)+(1-(CS89-ROUNDDOWN(CS89-0.1,1))/0.1)*LOOKUP(ROUNDDOWN(CS89+81.1,1),CB!$A:$A,CB!$C:$C))-LOOKUP(81.1,CB!$A:$A,CB!$C:$C))/(1-(BINOMDIST(97,162,0.5,TRUE)-BINOMDIST(87,162,0.5,TRUE)))*$C$2*($B$1^(LEFT(DE$4,4)*1-LEFT($BA$4,4)*1))*(37.75+CS89))</f>
        <v>0</v>
      </c>
      <c r="DF89" s="96">
        <f>MAX(0,(IF(CT89&gt;0,(CT89-ROUNDDOWN(CT89,1))/0.1*LOOKUP(ROUNDUP(CT89+81.1,1),CB!$A:$A,CB!$C:$C)+(1-(CT89-ROUNDDOWN(CT89,1))/0.1)*LOOKUP(ROUNDDOWN(CT89+81.1,1),CB!$A:$A,CB!$C:$C),(CT89-ROUNDDOWN(CT89-0.1,1))/0.1*LOOKUP(ROUNDUP(CT89+81.1,1),CB!$A:$A,CB!$C:$C)+(1-(CT89-ROUNDDOWN(CT89-0.1,1))/0.1)*LOOKUP(ROUNDDOWN(CT89+81.1,1),CB!$A:$A,CB!$C:$C))-LOOKUP(81.1,CB!$A:$A,CB!$C:$C))/(1-(BINOMDIST(97,162,0.5,TRUE)-BINOMDIST(87,162,0.5,TRUE)))*$C$2*($B$1^(LEFT(DF$4,4)*1-LEFT($BA$4,4)*1))*(37.75+CT89))</f>
        <v>0</v>
      </c>
      <c r="DG89" s="96">
        <f>MAX(0,(IF(CU89&gt;0,(CU89-ROUNDDOWN(CU89,1))/0.1*LOOKUP(ROUNDUP(CU89+81.1,1),CB!$A:$A,CB!$C:$C)+(1-(CU89-ROUNDDOWN(CU89,1))/0.1)*LOOKUP(ROUNDDOWN(CU89+81.1,1),CB!$A:$A,CB!$C:$C),(CU89-ROUNDDOWN(CU89-0.1,1))/0.1*LOOKUP(ROUNDUP(CU89+81.1,1),CB!$A:$A,CB!$C:$C)+(1-(CU89-ROUNDDOWN(CU89-0.1,1))/0.1)*LOOKUP(ROUNDDOWN(CU89+81.1,1),CB!$A:$A,CB!$C:$C))-LOOKUP(81.1,CB!$A:$A,CB!$C:$C))/(1-(BINOMDIST(97,162,0.5,TRUE)-BINOMDIST(87,162,0.5,TRUE)))*$C$2*($B$1^(LEFT(DG$4,4)*1-LEFT($BA$4,4)*1))*(37.75+CU89))</f>
        <v>0</v>
      </c>
      <c r="DH89" s="96">
        <f>MAX(0,(IF(CV89&gt;0,(CV89-ROUNDDOWN(CV89,1))/0.1*LOOKUP(ROUNDUP(CV89+81.1,1),CB!$A:$A,CB!$C:$C)+(1-(CV89-ROUNDDOWN(CV89,1))/0.1)*LOOKUP(ROUNDDOWN(CV89+81.1,1),CB!$A:$A,CB!$C:$C),(CV89-ROUNDDOWN(CV89-0.1,1))/0.1*LOOKUP(ROUNDUP(CV89+81.1,1),CB!$A:$A,CB!$C:$C)+(1-(CV89-ROUNDDOWN(CV89-0.1,1))/0.1)*LOOKUP(ROUNDDOWN(CV89+81.1,1),CB!$A:$A,CB!$C:$C))-LOOKUP(81.1,CB!$A:$A,CB!$C:$C))/(1-(BINOMDIST(97,162,0.5,TRUE)-BINOMDIST(87,162,0.5,TRUE)))*$C$2*($B$1^(LEFT(DH$4,4)*1-LEFT($BA$4,4)*1))*(37.75+CV89))</f>
        <v>0</v>
      </c>
      <c r="DI89" s="96">
        <f>MAX(0,(IF(CW89&gt;0,(CW89-ROUNDDOWN(CW89,1))/0.1*LOOKUP(ROUNDUP(CW89+81.1,1),CB!$A:$A,CB!$C:$C)+(1-(CW89-ROUNDDOWN(CW89,1))/0.1)*LOOKUP(ROUNDDOWN(CW89+81.1,1),CB!$A:$A,CB!$C:$C),(CW89-ROUNDDOWN(CW89-0.1,1))/0.1*LOOKUP(ROUNDUP(CW89+81.1,1),CB!$A:$A,CB!$C:$C)+(1-(CW89-ROUNDDOWN(CW89-0.1,1))/0.1)*LOOKUP(ROUNDDOWN(CW89+81.1,1),CB!$A:$A,CB!$C:$C))-LOOKUP(81.1,CB!$A:$A,CB!$C:$C))/(1-(BINOMDIST(97,162,0.5,TRUE)-BINOMDIST(87,162,0.5,TRUE)))*$C$2*($B$1^(LEFT(DI$4,4)*1-LEFT($BA$4,4)*1))*(37.75+CW89))</f>
        <v>0</v>
      </c>
      <c r="DJ89" s="90">
        <f t="shared" si="188"/>
        <v>0</v>
      </c>
      <c r="DK89" s="132"/>
      <c r="DL89" s="132">
        <f t="shared" si="189"/>
        <v>0.89872856709288795</v>
      </c>
      <c r="DM89" s="132">
        <f t="shared" si="190"/>
        <v>1.4406999952079289</v>
      </c>
      <c r="DN89" s="132">
        <f t="shared" si="191"/>
        <v>1.9852970508407459</v>
      </c>
      <c r="DO89" s="132">
        <f t="shared" si="192"/>
        <v>2.5324621859909495</v>
      </c>
      <c r="DP89" s="132">
        <f t="shared" si="193"/>
        <v>3.082117332022082</v>
      </c>
      <c r="DQ89" s="132">
        <f t="shared" si="194"/>
        <v>3.6341662181227812</v>
      </c>
      <c r="DR89" s="132">
        <f t="shared" si="195"/>
        <v>4.188497114335493</v>
      </c>
      <c r="DS89" s="132">
        <f t="shared" si="196"/>
        <v>4.7449858518550654</v>
      </c>
      <c r="DT89" s="132">
        <f t="shared" si="197"/>
        <v>5.3034989698367099</v>
      </c>
      <c r="DU89" s="132">
        <f t="shared" si="198"/>
        <v>5.8638968458075871</v>
      </c>
      <c r="DV89" s="132"/>
      <c r="DW89" s="132"/>
      <c r="DX89" s="132"/>
      <c r="DY89" s="132"/>
      <c r="DZ89" s="132"/>
      <c r="EA89" s="132"/>
      <c r="EB89" s="132"/>
      <c r="EC89" s="132"/>
      <c r="ED89" s="132"/>
      <c r="EE89" s="132"/>
      <c r="ER89" s="132"/>
      <c r="ES89" s="132"/>
      <c r="ET89" s="132"/>
      <c r="EU89" s="132"/>
      <c r="EV89" s="132"/>
      <c r="EW89" s="132"/>
      <c r="EX89" s="132"/>
      <c r="EY89" s="132"/>
      <c r="EZ89" s="132"/>
      <c r="FA89" s="132"/>
      <c r="FB89" s="132"/>
      <c r="FC89" s="132"/>
    </row>
    <row r="90" spans="1:159" ht="12.75" customHeight="1" x14ac:dyDescent="0.2">
      <c r="A90" s="80">
        <v>537953</v>
      </c>
      <c r="B90" s="99" t="str">
        <f>INDEX([1]Bios!$O:$O,MATCH(A90,[1]Bios!$C:$C,0))</f>
        <v>Nava, Daniel</v>
      </c>
      <c r="C90" s="92" t="s">
        <v>99</v>
      </c>
      <c r="D90" s="94">
        <f>LOOKUP(IF(INDEX([1]Bios!$M:$M,MATCH(A90,[1]Bios!$C:$C,0))="P",INDEX([1]Pitchers!$Q:$Q,MATCH(A90,[1]Pitchers!$A:$A,0)),INDEX([1]Hitters!$AV:$AV,MATCH(A90,[1]Hitters!$A:$A,0))),Positions!A:A,Positions!B:B)</f>
        <v>7</v>
      </c>
      <c r="E90" s="137">
        <v>1</v>
      </c>
      <c r="F90" s="138">
        <f t="shared" si="135"/>
        <v>0.86142777834429296</v>
      </c>
      <c r="G90" s="138">
        <v>1.75</v>
      </c>
      <c r="H90" s="94"/>
      <c r="I90" s="93">
        <f>6</f>
        <v>6</v>
      </c>
      <c r="J90" s="93">
        <f>6</f>
        <v>6</v>
      </c>
      <c r="K90" s="94">
        <f>MIN(IF(D90&gt;1,INDEX([1]Hitters!$DA:$DA,MATCH(A90,[1]Hitters!$A:$A,0)),INDEX([1]Pitchers!$DA:$DA,MATCH(A90,[1]Pitchers!$A:$A,0))),J90)</f>
        <v>2.9183333333333334</v>
      </c>
      <c r="L90" s="94">
        <f t="shared" si="136"/>
        <v>4</v>
      </c>
      <c r="M90" s="95">
        <f>IF(D90&gt;1,INDEX([1]Hitters!$CV:$CV,MATCH($A90,[1]Hitters!$A:$A,0)),INDEX([1]Pitchers!$CP:$CP,MATCH($A90,[1]Pitchers!$A:$A,0)))</f>
        <v>33.375</v>
      </c>
      <c r="N90" s="90">
        <f t="shared" si="137"/>
        <v>-0.88857222165570704</v>
      </c>
      <c r="O90" s="97">
        <f>IF($D90&gt;1,INDEX([1]Hitters!$AF:$AF,MATCH($A90,[1]Hitters!$A:$A,0)),INDEX([1]Pitchers!$AJ:$AJ,MATCH($A90,[1]Pitchers!$A:$A,0))*IF(OR(AND($D90=0,INDEX([1]Pitchers!$Q:$Q,MATCH($A90,[1]Pitchers!$A:$A,0))="R"),AND($D90=1,INDEX([1]Pitchers!$Q:$Q,MATCH($A90,[1]Pitchers!$A:$A,0))="S")),1,IF($D90=0,0.83+(1-INDEX([1]Pitchers!$BE:$BE,MATCH($A90,[1]Pitchers!$A:$A,0)))/8,1/(0.83+(1-INDEX([1]Pitchers!$BE:$BE,MATCH($A90,[1]Pitchers!$A:$A,0)))/8))))</f>
        <v>0.24591638483879166</v>
      </c>
      <c r="P90" s="97">
        <f>IF($D90&gt;1,O90+(LOOKUP(ROUNDDOWN($M90+RIGHT(P$4,4)*1-2016,0),Age!$A:$A,Age!$C:$C)*(1-($M90+RIGHT(P$4,4)*1-2016-ROUNDDOWN($M90+RIGHT(P$4,4)*1-2016,0)))+LOOKUP(ROUNDUP($M90+RIGHT(P$4,4)*1-2016,0),Age!$A:$A,Age!$C:$C)*(($M90+RIGHT(P$4,4)*1-2016-ROUNDDOWN($M90+RIGHT(P$4,4)*1-2016,0))))*IF($M90+RIGHT(P$4,4)*1-2016&gt;27,1,INDEX([1]Hitters!$BG:$BG,MATCH($A90,[1]Hitters!$A:$A,0))),O90*(1-(1-(LOOKUP(ROUNDDOWN($M90+RIGHT(P$4,4)*1-2016,0),Age!$A:$A,Age!$L:$L)*(1-($M90+RIGHT(P$4,4)*1-2016-ROUNDDOWN($M90+RIGHT(P$4,4)*1-2016,0)))+LOOKUP(ROUNDUP($M90+RIGHT(P$4,4)*1-2016,0),Age!$A:$A,Age!$L:$L)*(($M90+RIGHT(P$4,4)*1-2016-ROUNDDOWN($M90+RIGHT(P$4,4)*1-2016,0)))))*IF($M90+RIGHT(P$4,4)*1-2016&gt;27,1,INDEX([1]Pitchers!$BE:$BE,MATCH($A90,[1]Pitchers!$A:$A,0)))))</f>
        <v>0.23890388483879166</v>
      </c>
      <c r="Q90" s="97">
        <f>IF($D90&gt;1,P90+(LOOKUP(ROUNDDOWN($M90+RIGHT(Q$4,4)*1-2016,0),Age!$A:$A,Age!$C:$C)*(1-($M90+RIGHT(Q$4,4)*1-2016-ROUNDDOWN($M90+RIGHT(Q$4,4)*1-2016,0)))+LOOKUP(ROUNDUP($M90+RIGHT(Q$4,4)*1-2016,0),Age!$A:$A,Age!$C:$C)*(($M90+RIGHT(Q$4,4)*1-2016-ROUNDDOWN($M90+RIGHT(Q$4,4)*1-2016,0))))*IF($M90+RIGHT(Q$4,4)*1-2016&gt;27,1,INDEX([1]Hitters!$BG:$BG,MATCH($A90,[1]Hitters!$A:$A,0))),P90*(1-(1-(LOOKUP(ROUNDDOWN($M90+RIGHT(Q$4,4)*1-2016,0),Age!$A:$A,Age!$L:$L)*(1-($M90+RIGHT(Q$4,4)*1-2016-ROUNDDOWN($M90+RIGHT(Q$4,4)*1-2016,0)))+LOOKUP(ROUNDUP($M90+RIGHT(Q$4,4)*1-2016,0),Age!$A:$A,Age!$L:$L)*(($M90+RIGHT(Q$4,4)*1-2016-ROUNDDOWN($M90+RIGHT(Q$4,4)*1-2016,0)))))*IF($M90+RIGHT(Q$4,4)*1-2016&gt;27,1,INDEX([1]Pitchers!$BE:$BE,MATCH($A90,[1]Pitchers!$A:$A,0)))))</f>
        <v>0.23079138483879166</v>
      </c>
      <c r="R90" s="97">
        <f>IF($D90&gt;1,Q90+(LOOKUP(ROUNDDOWN($M90+RIGHT(R$4,4)*1-2016,0),Age!$A:$A,Age!$C:$C)*(1-($M90+RIGHT(R$4,4)*1-2016-ROUNDDOWN($M90+RIGHT(R$4,4)*1-2016,0)))+LOOKUP(ROUNDUP($M90+RIGHT(R$4,4)*1-2016,0),Age!$A:$A,Age!$C:$C)*(($M90+RIGHT(R$4,4)*1-2016-ROUNDDOWN($M90+RIGHT(R$4,4)*1-2016,0))))*IF($M90+RIGHT(R$4,4)*1-2016&gt;27,1,INDEX([1]Hitters!$BG:$BG,MATCH($A90,[1]Hitters!$A:$A,0))),Q90*(1-(1-(LOOKUP(ROUNDDOWN($M90+RIGHT(R$4,4)*1-2016,0),Age!$A:$A,Age!$L:$L)*(1-($M90+RIGHT(R$4,4)*1-2016-ROUNDDOWN($M90+RIGHT(R$4,4)*1-2016,0)))+LOOKUP(ROUNDUP($M90+RIGHT(R$4,4)*1-2016,0),Age!$A:$A,Age!$L:$L)*(($M90+RIGHT(R$4,4)*1-2016-ROUNDDOWN($M90+RIGHT(R$4,4)*1-2016,0)))))*IF($M90+RIGHT(R$4,4)*1-2016&gt;27,1,INDEX([1]Pitchers!$BE:$BE,MATCH($A90,[1]Pitchers!$A:$A,0)))))</f>
        <v>0.22199138483879166</v>
      </c>
      <c r="S90" s="97">
        <f>IF($D90&gt;1,R90+(LOOKUP(ROUNDDOWN($M90+RIGHT(S$4,4)*1-2016,0),Age!$A:$A,Age!$C:$C)*(1-($M90+RIGHT(S$4,4)*1-2016-ROUNDDOWN($M90+RIGHT(S$4,4)*1-2016,0)))+LOOKUP(ROUNDUP($M90+RIGHT(S$4,4)*1-2016,0),Age!$A:$A,Age!$C:$C)*(($M90+RIGHT(S$4,4)*1-2016-ROUNDDOWN($M90+RIGHT(S$4,4)*1-2016,0))))*IF($M90+RIGHT(S$4,4)*1-2016&gt;27,1,INDEX([1]Hitters!$BG:$BG,MATCH($A90,[1]Hitters!$A:$A,0))),R90*(1-(1-(LOOKUP(ROUNDDOWN($M90+RIGHT(S$4,4)*1-2016,0),Age!$A:$A,Age!$L:$L)*(1-($M90+RIGHT(S$4,4)*1-2016-ROUNDDOWN($M90+RIGHT(S$4,4)*1-2016,0)))+LOOKUP(ROUNDUP($M90+RIGHT(S$4,4)*1-2016,0),Age!$A:$A,Age!$L:$L)*(($M90+RIGHT(S$4,4)*1-2016-ROUNDDOWN($M90+RIGHT(S$4,4)*1-2016,0)))))*IF($M90+RIGHT(S$4,4)*1-2016&gt;27,1,INDEX([1]Pitchers!$BE:$BE,MATCH($A90,[1]Pitchers!$A:$A,0)))))</f>
        <v>0.21319138483879166</v>
      </c>
      <c r="T90" s="97">
        <f>IF($D90&gt;1,S90+(LOOKUP(ROUNDDOWN($M90+RIGHT(T$4,4)*1-2016,0),Age!$A:$A,Age!$C:$C)*(1-($M90+RIGHT(T$4,4)*1-2016-ROUNDDOWN($M90+RIGHT(T$4,4)*1-2016,0)))+LOOKUP(ROUNDUP($M90+RIGHT(T$4,4)*1-2016,0),Age!$A:$A,Age!$C:$C)*(($M90+RIGHT(T$4,4)*1-2016-ROUNDDOWN($M90+RIGHT(T$4,4)*1-2016,0))))*IF($M90+RIGHT(T$4,4)*1-2016&gt;27,1,INDEX([1]Hitters!$BG:$BG,MATCH($A90,[1]Hitters!$A:$A,0))),S90*(1-(1-(LOOKUP(ROUNDDOWN($M90+RIGHT(T$4,4)*1-2016,0),Age!$A:$A,Age!$L:$L)*(1-($M90+RIGHT(T$4,4)*1-2016-ROUNDDOWN($M90+RIGHT(T$4,4)*1-2016,0)))+LOOKUP(ROUNDUP($M90+RIGHT(T$4,4)*1-2016,0),Age!$A:$A,Age!$L:$L)*(($M90+RIGHT(T$4,4)*1-2016-ROUNDDOWN($M90+RIGHT(T$4,4)*1-2016,0)))))*IF($M90+RIGHT(T$4,4)*1-2016&gt;27,1,INDEX([1]Pitchers!$BE:$BE,MATCH($A90,[1]Pitchers!$A:$A,0)))))</f>
        <v>0.20439138483879166</v>
      </c>
      <c r="U90" s="97">
        <f>IF($D90&gt;1,T90+(LOOKUP(ROUNDDOWN($M90+RIGHT(U$4,4)*1-2016,0),Age!$A:$A,Age!$C:$C)*(1-($M90+RIGHT(U$4,4)*1-2016-ROUNDDOWN($M90+RIGHT(U$4,4)*1-2016,0)))+LOOKUP(ROUNDUP($M90+RIGHT(U$4,4)*1-2016,0),Age!$A:$A,Age!$C:$C)*(($M90+RIGHT(U$4,4)*1-2016-ROUNDDOWN($M90+RIGHT(U$4,4)*1-2016,0))))*IF($M90+RIGHT(U$4,4)*1-2016&gt;27,1,INDEX([1]Hitters!$BG:$BG,MATCH($A90,[1]Hitters!$A:$A,0))),T90*(1-(1-(LOOKUP(ROUNDDOWN($M90+RIGHT(U$4,4)*1-2016,0),Age!$A:$A,Age!$L:$L)*(1-($M90+RIGHT(U$4,4)*1-2016-ROUNDDOWN($M90+RIGHT(U$4,4)*1-2016,0)))+LOOKUP(ROUNDUP($M90+RIGHT(U$4,4)*1-2016,0),Age!$A:$A,Age!$L:$L)*(($M90+RIGHT(U$4,4)*1-2016-ROUNDDOWN($M90+RIGHT(U$4,4)*1-2016,0)))))*IF($M90+RIGHT(U$4,4)*1-2016&gt;27,1,INDEX([1]Pitchers!$BE:$BE,MATCH($A90,[1]Pitchers!$A:$A,0)))))</f>
        <v>0.19559138483879165</v>
      </c>
      <c r="V90" s="97">
        <f>IF($D90&gt;1,U90+(LOOKUP(ROUNDDOWN($M90+RIGHT(V$4,4)*1-2016,0),Age!$A:$A,Age!$C:$C)*(1-($M90+RIGHT(V$4,4)*1-2016-ROUNDDOWN($M90+RIGHT(V$4,4)*1-2016,0)))+LOOKUP(ROUNDUP($M90+RIGHT(V$4,4)*1-2016,0),Age!$A:$A,Age!$C:$C)*(($M90+RIGHT(V$4,4)*1-2016-ROUNDDOWN($M90+RIGHT(V$4,4)*1-2016,0))))*IF($M90+RIGHT(V$4,4)*1-2016&gt;27,1,INDEX([1]Hitters!$BG:$BG,MATCH($A90,[1]Hitters!$A:$A,0))),U90*(1-(1-(LOOKUP(ROUNDDOWN($M90+RIGHT(V$4,4)*1-2016,0),Age!$A:$A,Age!$L:$L)*(1-($M90+RIGHT(V$4,4)*1-2016-ROUNDDOWN($M90+RIGHT(V$4,4)*1-2016,0)))+LOOKUP(ROUNDUP($M90+RIGHT(V$4,4)*1-2016,0),Age!$A:$A,Age!$L:$L)*(($M90+RIGHT(V$4,4)*1-2016-ROUNDDOWN($M90+RIGHT(V$4,4)*1-2016,0)))))*IF($M90+RIGHT(V$4,4)*1-2016&gt;27,1,INDEX([1]Pitchers!$BE:$BE,MATCH($A90,[1]Pitchers!$A:$A,0)))))</f>
        <v>0.18679138483879165</v>
      </c>
      <c r="W90" s="97">
        <f>IF($D90&gt;1,V90+(LOOKUP(ROUNDDOWN($M90+RIGHT(W$4,4)*1-2016,0),Age!$A:$A,Age!$C:$C)*(1-($M90+RIGHT(W$4,4)*1-2016-ROUNDDOWN($M90+RIGHT(W$4,4)*1-2016,0)))+LOOKUP(ROUNDUP($M90+RIGHT(W$4,4)*1-2016,0),Age!$A:$A,Age!$C:$C)*(($M90+RIGHT(W$4,4)*1-2016-ROUNDDOWN($M90+RIGHT(W$4,4)*1-2016,0))))*IF($M90+RIGHT(W$4,4)*1-2016&gt;27,1,INDEX([1]Hitters!$BG:$BG,MATCH($A90,[1]Hitters!$A:$A,0))),V90*(1-(1-(LOOKUP(ROUNDDOWN($M90+RIGHT(W$4,4)*1-2016,0),Age!$A:$A,Age!$L:$L)*(1-($M90+RIGHT(W$4,4)*1-2016-ROUNDDOWN($M90+RIGHT(W$4,4)*1-2016,0)))+LOOKUP(ROUNDUP($M90+RIGHT(W$4,4)*1-2016,0),Age!$A:$A,Age!$L:$L)*(($M90+RIGHT(W$4,4)*1-2016-ROUNDDOWN($M90+RIGHT(W$4,4)*1-2016,0)))))*IF($M90+RIGHT(W$4,4)*1-2016&gt;27,1,INDEX([1]Pitchers!$BE:$BE,MATCH($A90,[1]Pitchers!$A:$A,0)))))</f>
        <v>0.17799138483879165</v>
      </c>
      <c r="X90" s="97">
        <f>IF($D90&gt;1,W90+(LOOKUP(ROUNDDOWN($M90+RIGHT(X$4,4)*1-2016,0),Age!$A:$A,Age!$C:$C)*(1-($M90+RIGHT(X$4,4)*1-2016-ROUNDDOWN($M90+RIGHT(X$4,4)*1-2016,0)))+LOOKUP(ROUNDUP($M90+RIGHT(X$4,4)*1-2016,0),Age!$A:$A,Age!$C:$C)*(($M90+RIGHT(X$4,4)*1-2016-ROUNDDOWN($M90+RIGHT(X$4,4)*1-2016,0))))*IF($M90+RIGHT(X$4,4)*1-2016&gt;27,1,INDEX([1]Hitters!$BG:$BG,MATCH($A90,[1]Hitters!$A:$A,0))),W90*(1-(1-(LOOKUP(ROUNDDOWN($M90+RIGHT(X$4,4)*1-2016,0),Age!$A:$A,Age!$L:$L)*(1-($M90+RIGHT(X$4,4)*1-2016-ROUNDDOWN($M90+RIGHT(X$4,4)*1-2016,0)))+LOOKUP(ROUNDUP($M90+RIGHT(X$4,4)*1-2016,0),Age!$A:$A,Age!$L:$L)*(($M90+RIGHT(X$4,4)*1-2016-ROUNDDOWN($M90+RIGHT(X$4,4)*1-2016,0)))))*IF($M90+RIGHT(X$4,4)*1-2016&gt;27,1,INDEX([1]Pitchers!$BE:$BE,MATCH($A90,[1]Pitchers!$A:$A,0)))))</f>
        <v>0.16919138483879165</v>
      </c>
      <c r="Y90" s="97">
        <f>IF($D90&gt;1,X90+(LOOKUP(ROUNDDOWN($M90+RIGHT(Y$4,4)*1-2016,0),Age!$A:$A,Age!$C:$C)*(1-($M90+RIGHT(Y$4,4)*1-2016-ROUNDDOWN($M90+RIGHT(Y$4,4)*1-2016,0)))+LOOKUP(ROUNDUP($M90+RIGHT(Y$4,4)*1-2016,0),Age!$A:$A,Age!$C:$C)*(($M90+RIGHT(Y$4,4)*1-2016-ROUNDDOWN($M90+RIGHT(Y$4,4)*1-2016,0))))*IF($M90+RIGHT(Y$4,4)*1-2016&gt;27,1,INDEX([1]Hitters!$BG:$BG,MATCH($A90,[1]Hitters!$A:$A,0))),X90*(1-(1-(LOOKUP(ROUNDDOWN($M90+RIGHT(Y$4,4)*1-2016,0),Age!$A:$A,Age!$L:$L)*(1-($M90+RIGHT(Y$4,4)*1-2016-ROUNDDOWN($M90+RIGHT(Y$4,4)*1-2016,0)))+LOOKUP(ROUNDUP($M90+RIGHT(Y$4,4)*1-2016,0),Age!$A:$A,Age!$L:$L)*(($M90+RIGHT(Y$4,4)*1-2016-ROUNDDOWN($M90+RIGHT(Y$4,4)*1-2016,0)))))*IF($M90+RIGHT(Y$4,4)*1-2016&gt;27,1,INDEX([1]Pitchers!$BE:$BE,MATCH($A90,[1]Pitchers!$A:$A,0)))))</f>
        <v>0.16039138483879165</v>
      </c>
      <c r="Z90" s="97">
        <f>IF($D90&gt;1,Y90+(LOOKUP(ROUNDDOWN($M90+RIGHT(Z$4,4)*1-2016,0),Age!$A:$A,Age!$C:$C)*(1-($M90+RIGHT(Z$4,4)*1-2016-ROUNDDOWN($M90+RIGHT(Z$4,4)*1-2016,0)))+LOOKUP(ROUNDUP($M90+RIGHT(Z$4,4)*1-2016,0),Age!$A:$A,Age!$C:$C)*(($M90+RIGHT(Z$4,4)*1-2016-ROUNDDOWN($M90+RIGHT(Z$4,4)*1-2016,0))))*IF($M90+RIGHT(Z$4,4)*1-2016&gt;27,1,INDEX([1]Hitters!$BG:$BG,MATCH($A90,[1]Hitters!$A:$A,0))),Y90*(1-(1-(LOOKUP(ROUNDDOWN($M90+RIGHT(Z$4,4)*1-2016,0),Age!$A:$A,Age!$L:$L)*(1-($M90+RIGHT(Z$4,4)*1-2016-ROUNDDOWN($M90+RIGHT(Z$4,4)*1-2016,0)))+LOOKUP(ROUNDUP($M90+RIGHT(Z$4,4)*1-2016,0),Age!$A:$A,Age!$L:$L)*(($M90+RIGHT(Z$4,4)*1-2016-ROUNDDOWN($M90+RIGHT(Z$4,4)*1-2016,0)))))*IF($M90+RIGHT(Z$4,4)*1-2016&gt;27,1,INDEX([1]Pitchers!$BE:$BE,MATCH($A90,[1]Pitchers!$A:$A,0)))))</f>
        <v>0.15159138483879164</v>
      </c>
      <c r="AA90" s="96">
        <f>IF($D90=0,0,IF($D90=1,INDEX([1]Pitchers!$FK:$FK,MATCH($A90,[1]Pitchers!$A:$A,0)),MAX(-16,IF($D90=10,-16,IF($D90&lt;2,0,INDEX([1]Hitters!$AZ:$AZ,MATCH($A90,[1]Hitters!$A:$A,0)))))))</f>
        <v>-8.3252329775521883</v>
      </c>
      <c r="AB90" s="96">
        <f>IF($D90=0,0,IF($D90=1,INDEX([1]Pitchers!$FK:$FK,MATCH($A90,[1]Pitchers!$A:$A,0)),MAX(-16,IF($D90=2,AA90-MIN(0.75,0.25*(RIGHT(AB$4,4)*1-(RIGHT($AD$4,4)*1)+0.25)*(1-MIN(0.75,INDEX([1]Hitters!$CF:$CF,MATCH($A90,[1]Hitters!$A:$A,0)))/0.75*1)+INDEX([1]Hitters!$CF:$CF,MATCH($A90,[1]Hitters!$A:$A,0)))/0.75*1,IF($D90&gt;6,(AA90-MIN(0.75,0.25*(RIGHT(AB$4,4)*1-(RIGHT($AD$4,4)*1)+0.25)*(1-MIN(0.75,INDEX([1]Hitters!$CF:$CF,MATCH($A90,[1]Hitters!$A:$A,0)))/0.75*1)+INDEX([1]Hitters!$CF:$CF,MATCH($A90,[1]Hitters!$A:$A,0)))/0.75*($M90+RIGHT(AB$4,4)*1-RIGHT($AA$4,4)*1+10)*0.05),IF($D90=3,(AA90-MIN(0.75,0.25*(RIGHT(AB$4,4)*1-(RIGHT($AD$4,4)*1)+0.25)*(1-MIN(0.75,INDEX([1]Hitters!$CF:$CF,MATCH($A90,[1]Hitters!$A:$A,0)))/0.75*1)+INDEX([1]Hitters!$CF:$CF,MATCH($A90,[1]Hitters!$A:$A,0)))/0.75*($M90+RIGHT(AB$4,4)*1-RIGHT($AA$4,4)*1-27)*0.1),(AA90-MIN(0.75,0.25*(RIGHT(AB$4,4)*1-(RIGHT($AD$4,4)*1)+0.25)*(1-MIN(0.75,INDEX([1]Hitters!$CF:$CF,MATCH($A90,[1]Hitters!$A:$A,0)))/0.75*1)+INDEX([1]Hitters!$CF:$CF,MATCH($A90,[1]Hitters!$A:$A,0)))/0.75*($M90+RIGHT(AB$4,4)*1-RIGHT($AA$4,4)*1-20)*0.094)))))))</f>
        <v>-10.543982977552188</v>
      </c>
      <c r="AC90" s="96">
        <f>IF($D90=0,0,IF($D90=1,INDEX([1]Pitchers!$FK:$FK,MATCH($A90,[1]Pitchers!$A:$A,0)),MAX(-16,IF($D90=2,AB90-MIN(0.75,0.25*(RIGHT(AC$4,4)*1-(RIGHT($AD$4,4)*1)+0.25)*(1-MIN(0.75,INDEX([1]Hitters!$CF:$CF,MATCH($A90,[1]Hitters!$A:$A,0)))/0.75*1)+INDEX([1]Hitters!$CF:$CF,MATCH($A90,[1]Hitters!$A:$A,0)))/0.75*1,IF($D90&gt;6,(AB90-MIN(0.75,0.25*(RIGHT(AC$4,4)*1-(RIGHT($AD$4,4)*1)+0.25)*(1-MIN(0.75,INDEX([1]Hitters!$CF:$CF,MATCH($A90,[1]Hitters!$A:$A,0)))/0.75*1)+INDEX([1]Hitters!$CF:$CF,MATCH($A90,[1]Hitters!$A:$A,0)))/0.75*($M90+RIGHT(AC$4,4)*1-RIGHT($AA$4,4)*1+10)*0.05),IF($D90=3,(AB90-MIN(0.75,0.25*(RIGHT(AC$4,4)*1-(RIGHT($AD$4,4)*1)+0.25)*(1-MIN(0.75,INDEX([1]Hitters!$CF:$CF,MATCH($A90,[1]Hitters!$A:$A,0)))/0.75*1)+INDEX([1]Hitters!$CF:$CF,MATCH($A90,[1]Hitters!$A:$A,0)))/0.75*($M90+RIGHT(AC$4,4)*1-RIGHT($AA$4,4)*1-27)*0.1),(AB90-MIN(0.75,0.25*(RIGHT(AC$4,4)*1-(RIGHT($AD$4,4)*1)+0.25)*(1-MIN(0.75,INDEX([1]Hitters!$CF:$CF,MATCH($A90,[1]Hitters!$A:$A,0)))/0.75*1)+INDEX([1]Hitters!$CF:$CF,MATCH($A90,[1]Hitters!$A:$A,0)))/0.75*($M90+RIGHT(AC$4,4)*1-RIGHT($AA$4,4)*1-20)*0.094)))))))</f>
        <v>-12.812732977552189</v>
      </c>
      <c r="AD90" s="96">
        <f>IF($D90=0,0,IF($D90=1,INDEX([1]Pitchers!$FK:$FK,MATCH($A90,[1]Pitchers!$A:$A,0)),MAX(-16,IF($D90=2,AC90-MIN(0.75,0.25*(RIGHT(AD$4,4)*1-(RIGHT($AD$4,4)*1)+0.25)*(1-MIN(0.75,INDEX([1]Hitters!$CF:$CF,MATCH($A90,[1]Hitters!$A:$A,0)))/0.75*1)+INDEX([1]Hitters!$CF:$CF,MATCH($A90,[1]Hitters!$A:$A,0)))/0.75*1,IF($D90&gt;6,(AC90-MIN(0.75,0.25*(RIGHT(AD$4,4)*1-(RIGHT($AD$4,4)*1)+0.25)*(1-MIN(0.75,INDEX([1]Hitters!$CF:$CF,MATCH($A90,[1]Hitters!$A:$A,0)))/0.75*1)+INDEX([1]Hitters!$CF:$CF,MATCH($A90,[1]Hitters!$A:$A,0)))/0.75*($M90+RIGHT(AD$4,4)*1-RIGHT($AA$4,4)*1+10)*0.05),IF($D90=3,(AC90-MIN(0.75,0.25*(RIGHT(AD$4,4)*1-(RIGHT($AD$4,4)*1)+0.25)*(1-MIN(0.75,INDEX([1]Hitters!$CF:$CF,MATCH($A90,[1]Hitters!$A:$A,0)))/0.75*1)+INDEX([1]Hitters!$CF:$CF,MATCH($A90,[1]Hitters!$A:$A,0)))/0.75*($M90+RIGHT(AD$4,4)*1-RIGHT($AA$4,4)*1-27)*0.1),(AC90-MIN(0.75,0.25*(RIGHT(AD$4,4)*1-(RIGHT($AD$4,4)*1)+0.25)*(1-MIN(0.75,INDEX([1]Hitters!$CF:$CF,MATCH($A90,[1]Hitters!$A:$A,0)))/0.75*1)+INDEX([1]Hitters!$CF:$CF,MATCH($A90,[1]Hitters!$A:$A,0)))/0.75*($M90+RIGHT(AD$4,4)*1-RIGHT($AA$4,4)*1-20)*0.094)))))))</f>
        <v>-15.131482977552189</v>
      </c>
      <c r="AE90" s="96">
        <f>IF($D90=0,0,IF($D90=1,INDEX([1]Pitchers!$FK:$FK,MATCH($A90,[1]Pitchers!$A:$A,0)),MAX(-16,IF($D90=2,AD90-MIN(0.75,0.25*(RIGHT(AE$4,4)*1-(RIGHT($AD$4,4)*1)+0.25)*(1-MIN(0.75,INDEX([1]Hitters!$CF:$CF,MATCH($A90,[1]Hitters!$A:$A,0)))/0.75*1)+INDEX([1]Hitters!$CF:$CF,MATCH($A90,[1]Hitters!$A:$A,0)))/0.75*1,IF($D90&gt;6,(AD90-MIN(0.75,0.25*(RIGHT(AE$4,4)*1-(RIGHT($AD$4,4)*1)+0.25)*(1-MIN(0.75,INDEX([1]Hitters!$CF:$CF,MATCH($A90,[1]Hitters!$A:$A,0)))/0.75*1)+INDEX([1]Hitters!$CF:$CF,MATCH($A90,[1]Hitters!$A:$A,0)))/0.75*($M90+RIGHT(AE$4,4)*1-RIGHT($AA$4,4)*1+10)*0.05),IF($D90=3,(AD90-MIN(0.75,0.25*(RIGHT(AE$4,4)*1-(RIGHT($AD$4,4)*1)+0.25)*(1-MIN(0.75,INDEX([1]Hitters!$CF:$CF,MATCH($A90,[1]Hitters!$A:$A,0)))/0.75*1)+INDEX([1]Hitters!$CF:$CF,MATCH($A90,[1]Hitters!$A:$A,0)))/0.75*($M90+RIGHT(AE$4,4)*1-RIGHT($AA$4,4)*1-27)*0.1),(AD90-MIN(0.75,0.25*(RIGHT(AE$4,4)*1-(RIGHT($AD$4,4)*1)+0.25)*(1-MIN(0.75,INDEX([1]Hitters!$CF:$CF,MATCH($A90,[1]Hitters!$A:$A,0)))/0.75*1)+INDEX([1]Hitters!$CF:$CF,MATCH($A90,[1]Hitters!$A:$A,0)))/0.75*($M90+RIGHT(AE$4,4)*1-RIGHT($AA$4,4)*1-20)*0.094)))))))</f>
        <v>-16</v>
      </c>
      <c r="AF90" s="96">
        <f>IF($D90=0,0,IF($D90=1,INDEX([1]Pitchers!$FK:$FK,MATCH($A90,[1]Pitchers!$A:$A,0)),MAX(-16,IF($D90=2,AE90-MIN(0.75,0.25*(RIGHT(AF$4,4)*1-(RIGHT($AD$4,4)*1)+0.25)*(1-MIN(0.75,INDEX([1]Hitters!$CF:$CF,MATCH($A90,[1]Hitters!$A:$A,0)))/0.75*1)+INDEX([1]Hitters!$CF:$CF,MATCH($A90,[1]Hitters!$A:$A,0)))/0.75*1,IF($D90&gt;6,(AE90-MIN(0.75,0.25*(RIGHT(AF$4,4)*1-(RIGHT($AD$4,4)*1)+0.25)*(1-MIN(0.75,INDEX([1]Hitters!$CF:$CF,MATCH($A90,[1]Hitters!$A:$A,0)))/0.75*1)+INDEX([1]Hitters!$CF:$CF,MATCH($A90,[1]Hitters!$A:$A,0)))/0.75*($M90+RIGHT(AF$4,4)*1-RIGHT($AA$4,4)*1+10)*0.05),IF($D90=3,(AE90-MIN(0.75,0.25*(RIGHT(AF$4,4)*1-(RIGHT($AD$4,4)*1)+0.25)*(1-MIN(0.75,INDEX([1]Hitters!$CF:$CF,MATCH($A90,[1]Hitters!$A:$A,0)))/0.75*1)+INDEX([1]Hitters!$CF:$CF,MATCH($A90,[1]Hitters!$A:$A,0)))/0.75*($M90+RIGHT(AF$4,4)*1-RIGHT($AA$4,4)*1-27)*0.1),(AE90-MIN(0.75,0.25*(RIGHT(AF$4,4)*1-(RIGHT($AD$4,4)*1)+0.25)*(1-MIN(0.75,INDEX([1]Hitters!$CF:$CF,MATCH($A90,[1]Hitters!$A:$A,0)))/0.75*1)+INDEX([1]Hitters!$CF:$CF,MATCH($A90,[1]Hitters!$A:$A,0)))/0.75*($M90+RIGHT(AF$4,4)*1-RIGHT($AA$4,4)*1-20)*0.094)))))))</f>
        <v>-16</v>
      </c>
      <c r="AG90" s="96">
        <f>IF($D90=0,0,IF($D90=1,INDEX([1]Pitchers!$FK:$FK,MATCH($A90,[1]Pitchers!$A:$A,0)),MAX(-16,IF($D90=2,AF90-MIN(0.75,0.25*(RIGHT(AG$4,4)*1-(RIGHT($AD$4,4)*1)+0.25)*(1-MIN(0.75,INDEX([1]Hitters!$CF:$CF,MATCH($A90,[1]Hitters!$A:$A,0)))/0.75*1)+INDEX([1]Hitters!$CF:$CF,MATCH($A90,[1]Hitters!$A:$A,0)))/0.75*1,IF($D90&gt;6,(AF90-MIN(0.75,0.25*(RIGHT(AG$4,4)*1-(RIGHT($AD$4,4)*1)+0.25)*(1-MIN(0.75,INDEX([1]Hitters!$CF:$CF,MATCH($A90,[1]Hitters!$A:$A,0)))/0.75*1)+INDEX([1]Hitters!$CF:$CF,MATCH($A90,[1]Hitters!$A:$A,0)))/0.75*($M90+RIGHT(AG$4,4)*1-RIGHT($AA$4,4)*1+10)*0.05),IF($D90=3,(AF90-MIN(0.75,0.25*(RIGHT(AG$4,4)*1-(RIGHT($AD$4,4)*1)+0.25)*(1-MIN(0.75,INDEX([1]Hitters!$CF:$CF,MATCH($A90,[1]Hitters!$A:$A,0)))/0.75*1)+INDEX([1]Hitters!$CF:$CF,MATCH($A90,[1]Hitters!$A:$A,0)))/0.75*($M90+RIGHT(AG$4,4)*1-RIGHT($AA$4,4)*1-27)*0.1),(AF90-MIN(0.75,0.25*(RIGHT(AG$4,4)*1-(RIGHT($AD$4,4)*1)+0.25)*(1-MIN(0.75,INDEX([1]Hitters!$CF:$CF,MATCH($A90,[1]Hitters!$A:$A,0)))/0.75*1)+INDEX([1]Hitters!$CF:$CF,MATCH($A90,[1]Hitters!$A:$A,0)))/0.75*($M90+RIGHT(AG$4,4)*1-RIGHT($AA$4,4)*1-20)*0.094)))))))</f>
        <v>-16</v>
      </c>
      <c r="AH90" s="96">
        <f>IF($D90=0,0,IF($D90=1,INDEX([1]Pitchers!$FK:$FK,MATCH($A90,[1]Pitchers!$A:$A,0)),MAX(-16,IF($D90=2,AG90-MIN(0.75,0.25*(RIGHT(AH$4,4)*1-(RIGHT($AD$4,4)*1)+0.25)*(1-MIN(0.75,INDEX([1]Hitters!$CF:$CF,MATCH($A90,[1]Hitters!$A:$A,0)))/0.75*1)+INDEX([1]Hitters!$CF:$CF,MATCH($A90,[1]Hitters!$A:$A,0)))/0.75*1,IF($D90&gt;6,(AG90-MIN(0.75,0.25*(RIGHT(AH$4,4)*1-(RIGHT($AD$4,4)*1)+0.25)*(1-MIN(0.75,INDEX([1]Hitters!$CF:$CF,MATCH($A90,[1]Hitters!$A:$A,0)))/0.75*1)+INDEX([1]Hitters!$CF:$CF,MATCH($A90,[1]Hitters!$A:$A,0)))/0.75*($M90+RIGHT(AH$4,4)*1-RIGHT($AA$4,4)*1+10)*0.05),IF($D90=3,(AG90-MIN(0.75,0.25*(RIGHT(AH$4,4)*1-(RIGHT($AD$4,4)*1)+0.25)*(1-MIN(0.75,INDEX([1]Hitters!$CF:$CF,MATCH($A90,[1]Hitters!$A:$A,0)))/0.75*1)+INDEX([1]Hitters!$CF:$CF,MATCH($A90,[1]Hitters!$A:$A,0)))/0.75*($M90+RIGHT(AH$4,4)*1-RIGHT($AA$4,4)*1-27)*0.1),(AG90-MIN(0.75,0.25*(RIGHT(AH$4,4)*1-(RIGHT($AD$4,4)*1)+0.25)*(1-MIN(0.75,INDEX([1]Hitters!$CF:$CF,MATCH($A90,[1]Hitters!$A:$A,0)))/0.75*1)+INDEX([1]Hitters!$CF:$CF,MATCH($A90,[1]Hitters!$A:$A,0)))/0.75*($M90+RIGHT(AH$4,4)*1-RIGHT($AA$4,4)*1-20)*0.094)))))))</f>
        <v>-16</v>
      </c>
      <c r="AI90" s="96">
        <f>IF($D90=0,0,IF($D90=1,INDEX([1]Pitchers!$FK:$FK,MATCH($A90,[1]Pitchers!$A:$A,0)),MAX(-16,IF($D90=2,AH90-MIN(0.75,0.25*(RIGHT(AI$4,4)*1-(RIGHT($AD$4,4)*1)+0.25)*(1-MIN(0.75,INDEX([1]Hitters!$CF:$CF,MATCH($A90,[1]Hitters!$A:$A,0)))/0.75*1)+INDEX([1]Hitters!$CF:$CF,MATCH($A90,[1]Hitters!$A:$A,0)))/0.75*1,IF($D90&gt;6,(AH90-MIN(0.75,0.25*(RIGHT(AI$4,4)*1-(RIGHT($AD$4,4)*1)+0.25)*(1-MIN(0.75,INDEX([1]Hitters!$CF:$CF,MATCH($A90,[1]Hitters!$A:$A,0)))/0.75*1)+INDEX([1]Hitters!$CF:$CF,MATCH($A90,[1]Hitters!$A:$A,0)))/0.75*($M90+RIGHT(AI$4,4)*1-RIGHT($AA$4,4)*1+10)*0.05),IF($D90=3,(AH90-MIN(0.75,0.25*(RIGHT(AI$4,4)*1-(RIGHT($AD$4,4)*1)+0.25)*(1-MIN(0.75,INDEX([1]Hitters!$CF:$CF,MATCH($A90,[1]Hitters!$A:$A,0)))/0.75*1)+INDEX([1]Hitters!$CF:$CF,MATCH($A90,[1]Hitters!$A:$A,0)))/0.75*($M90+RIGHT(AI$4,4)*1-RIGHT($AA$4,4)*1-27)*0.1),(AH90-MIN(0.75,0.25*(RIGHT(AI$4,4)*1-(RIGHT($AD$4,4)*1)+0.25)*(1-MIN(0.75,INDEX([1]Hitters!$CF:$CF,MATCH($A90,[1]Hitters!$A:$A,0)))/0.75*1)+INDEX([1]Hitters!$CF:$CF,MATCH($A90,[1]Hitters!$A:$A,0)))/0.75*($M90+RIGHT(AI$4,4)*1-RIGHT($AA$4,4)*1-20)*0.094)))))))</f>
        <v>-16</v>
      </c>
      <c r="AJ90" s="96">
        <f>IF($D90=0,0,IF($D90=1,INDEX([1]Pitchers!$FK:$FK,MATCH($A90,[1]Pitchers!$A:$A,0)),MAX(-16,IF($D90=2,AI90-MIN(0.75,0.25*(RIGHT(AJ$4,4)*1-(RIGHT($AD$4,4)*1)+0.25)*(1-MIN(0.75,INDEX([1]Hitters!$CF:$CF,MATCH($A90,[1]Hitters!$A:$A,0)))/0.75*1)+INDEX([1]Hitters!$CF:$CF,MATCH($A90,[1]Hitters!$A:$A,0)))/0.75*1,IF($D90&gt;6,(AI90-MIN(0.75,0.25*(RIGHT(AJ$4,4)*1-(RIGHT($AD$4,4)*1)+0.25)*(1-MIN(0.75,INDEX([1]Hitters!$CF:$CF,MATCH($A90,[1]Hitters!$A:$A,0)))/0.75*1)+INDEX([1]Hitters!$CF:$CF,MATCH($A90,[1]Hitters!$A:$A,0)))/0.75*($M90+RIGHT(AJ$4,4)*1-RIGHT($AA$4,4)*1+10)*0.05),IF($D90=3,(AI90-MIN(0.75,0.25*(RIGHT(AJ$4,4)*1-(RIGHT($AD$4,4)*1)+0.25)*(1-MIN(0.75,INDEX([1]Hitters!$CF:$CF,MATCH($A90,[1]Hitters!$A:$A,0)))/0.75*1)+INDEX([1]Hitters!$CF:$CF,MATCH($A90,[1]Hitters!$A:$A,0)))/0.75*($M90+RIGHT(AJ$4,4)*1-RIGHT($AA$4,4)*1-27)*0.1),(AI90-MIN(0.75,0.25*(RIGHT(AJ$4,4)*1-(RIGHT($AD$4,4)*1)+0.25)*(1-MIN(0.75,INDEX([1]Hitters!$CF:$CF,MATCH($A90,[1]Hitters!$A:$A,0)))/0.75*1)+INDEX([1]Hitters!$CF:$CF,MATCH($A90,[1]Hitters!$A:$A,0)))/0.75*($M90+RIGHT(AJ$4,4)*1-RIGHT($AA$4,4)*1-20)*0.094)))))))</f>
        <v>-16</v>
      </c>
      <c r="AK90" s="96">
        <f>IF($D90=0,0,IF($D90=1,INDEX([1]Pitchers!$FK:$FK,MATCH($A90,[1]Pitchers!$A:$A,0)),MAX(-16,IF($D90=2,AJ90-MIN(0.75,0.25*(RIGHT(AK$4,4)*1-(RIGHT($AD$4,4)*1)+0.25)*(1-MIN(0.75,INDEX([1]Hitters!$CF:$CF,MATCH($A90,[1]Hitters!$A:$A,0)))/0.75*1)+INDEX([1]Hitters!$CF:$CF,MATCH($A90,[1]Hitters!$A:$A,0)))/0.75*1,IF($D90&gt;6,(AJ90-MIN(0.75,0.25*(RIGHT(AK$4,4)*1-(RIGHT($AD$4,4)*1)+0.25)*(1-MIN(0.75,INDEX([1]Hitters!$CF:$CF,MATCH($A90,[1]Hitters!$A:$A,0)))/0.75*1)+INDEX([1]Hitters!$CF:$CF,MATCH($A90,[1]Hitters!$A:$A,0)))/0.75*($M90+RIGHT(AK$4,4)*1-RIGHT($AA$4,4)*1+10)*0.05),IF($D90=3,(AJ90-MIN(0.75,0.25*(RIGHT(AK$4,4)*1-(RIGHT($AD$4,4)*1)+0.25)*(1-MIN(0.75,INDEX([1]Hitters!$CF:$CF,MATCH($A90,[1]Hitters!$A:$A,0)))/0.75*1)+INDEX([1]Hitters!$CF:$CF,MATCH($A90,[1]Hitters!$A:$A,0)))/0.75*($M90+RIGHT(AK$4,4)*1-RIGHT($AA$4,4)*1-27)*0.1),(AJ90-MIN(0.75,0.25*(RIGHT(AK$4,4)*1-(RIGHT($AD$4,4)*1)+0.25)*(1-MIN(0.75,INDEX([1]Hitters!$CF:$CF,MATCH($A90,[1]Hitters!$A:$A,0)))/0.75*1)+INDEX([1]Hitters!$CF:$CF,MATCH($A90,[1]Hitters!$A:$A,0)))/0.75*($M90+RIGHT(AK$4,4)*1-RIGHT($AA$4,4)*1-20)*0.094)))))))</f>
        <v>-16</v>
      </c>
      <c r="AL90" s="96">
        <f>IF($D90=0,0,IF($D90=1,INDEX([1]Pitchers!$FK:$FK,MATCH($A90,[1]Pitchers!$A:$A,0)),MAX(-16,IF($D90=2,AK90-MIN(0.75,0.25*(RIGHT(AL$4,4)*1-(RIGHT($AD$4,4)*1)+0.25)*(1-MIN(0.75,INDEX([1]Hitters!$CF:$CF,MATCH($A90,[1]Hitters!$A:$A,0)))/0.75*1)+INDEX([1]Hitters!$CF:$CF,MATCH($A90,[1]Hitters!$A:$A,0)))/0.75*1,IF($D90&gt;6,(AK90-MIN(0.75,0.25*(RIGHT(AL$4,4)*1-(RIGHT($AD$4,4)*1)+0.25)*(1-MIN(0.75,INDEX([1]Hitters!$CF:$CF,MATCH($A90,[1]Hitters!$A:$A,0)))/0.75*1)+INDEX([1]Hitters!$CF:$CF,MATCH($A90,[1]Hitters!$A:$A,0)))/0.75*($M90+RIGHT(AL$4,4)*1-RIGHT($AA$4,4)*1+10)*0.05),IF($D90=3,(AK90-MIN(0.75,0.25*(RIGHT(AL$4,4)*1-(RIGHT($AD$4,4)*1)+0.25)*(1-MIN(0.75,INDEX([1]Hitters!$CF:$CF,MATCH($A90,[1]Hitters!$A:$A,0)))/0.75*1)+INDEX([1]Hitters!$CF:$CF,MATCH($A90,[1]Hitters!$A:$A,0)))/0.75*($M90+RIGHT(AL$4,4)*1-RIGHT($AA$4,4)*1-27)*0.1),(AK90-MIN(0.75,0.25*(RIGHT(AL$4,4)*1-(RIGHT($AD$4,4)*1)+0.25)*(1-MIN(0.75,INDEX([1]Hitters!$CF:$CF,MATCH($A90,[1]Hitters!$A:$A,0)))/0.75*1)+INDEX([1]Hitters!$CF:$CF,MATCH($A90,[1]Hitters!$A:$A,0)))/0.75*($M90+RIGHT(AL$4,4)*1-RIGHT($AA$4,4)*1-20)*0.094)))))))</f>
        <v>-16</v>
      </c>
      <c r="AM90" s="98">
        <f>MAX(IF($D90=0,20,IF($D90=1,60,150)),MAX(0,IF($D90&gt;1,INDEX([1]Hitters!$ER:$ER,MATCH($A90,[1]Hitters!$A:$A,0))*(0.4+MAX(0,0.6*MIN(1,(IF(O90="",0,(((4.25+(O90-0.263)*4.2)^(((4.25+(O90-0.263)*4.2)+(4.25-AA90*600/600*4.2/600))^0.285))/((4.25+(O90-0.263)*4.2)^(((4.25+(O90-0.263)*4.2)+(4.25-AA90*600/600*4.2/600))^0.285)+(4.25-AA90*600/600*4.2/600)^(((4.25+(O90-0.263)*4.2)+(4.25-AA90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90,[1]Pitchers!$A:$A,0))))*IF($D90&lt;2,(0.4+0.6*MAX(0,MIN(1,IF($D90=0,((4.25)^(((4.25)+(4.25-(4-O90)*4.25/4*1/9))^0.285)/((4.25)^(((4.25)+(4.25-(4-O90)*4.25/4*1/9))^0.285)+(4.25-(4-O90)*4.25/4*1/9)^(((4.25)+(4.25-(4-O90)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90)))/0.5345*0.0009131+0.0104414*(3.74-MIN(3.74,O90)))*50,(((4.25+(AA90-0.263)*0.32*198*MAX(6,198/33)/198)^(((4.25+(AA90-0.263)*0.32*198*MAX(6,198/33)/198)+(4.25-(4-O90)*4.25/4*MAX(6,198/33)/9))^0.285)/((4.25+(AA90-0.263)*0.32*198*MAX(6,198/33)/198)^(((4.25+(AA90-0.263)*0.32*198*MAX(6,198/33)/198)+(4.25-(4-O90)*4.25/4*MAX(6,198/33)/9))^0.285)+(4.25-(4-O90)*4.25/4*MAX(6,198/33)/9)^(((4.25+(AA90-0.263)*0.32*198*MAX(6,198/33)/198)+(4.25-(4-O90)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90=0,50,198)/0.0065))),1))</f>
        <v>174.28369129601992</v>
      </c>
      <c r="AN90" s="98">
        <f t="shared" si="138"/>
        <v>150.35376592592593</v>
      </c>
      <c r="AO90" s="98">
        <f t="shared" si="139"/>
        <v>150</v>
      </c>
      <c r="AP90" s="98">
        <f t="shared" si="140"/>
        <v>150</v>
      </c>
      <c r="AQ90" s="98">
        <f t="shared" si="141"/>
        <v>150</v>
      </c>
      <c r="AR90" s="98">
        <f t="shared" si="142"/>
        <v>150</v>
      </c>
      <c r="AS90" s="98">
        <f t="shared" si="143"/>
        <v>150</v>
      </c>
      <c r="AT90" s="98">
        <f t="shared" si="144"/>
        <v>150</v>
      </c>
      <c r="AU90" s="98">
        <f t="shared" si="145"/>
        <v>150</v>
      </c>
      <c r="AV90" s="98">
        <f t="shared" si="146"/>
        <v>150</v>
      </c>
      <c r="AW90" s="98">
        <f t="shared" si="147"/>
        <v>150</v>
      </c>
      <c r="AX90" s="98">
        <f t="shared" si="148"/>
        <v>150</v>
      </c>
      <c r="AY90" s="96">
        <f t="shared" si="149"/>
        <v>4.517847229303662E-2</v>
      </c>
      <c r="AZ90" s="96">
        <f t="shared" si="150"/>
        <v>1.25</v>
      </c>
      <c r="BA90" s="96">
        <f t="shared" si="151"/>
        <v>4.517847229303662E-2</v>
      </c>
      <c r="BB90" s="96">
        <f t="shared" si="152"/>
        <v>0</v>
      </c>
      <c r="BC90" s="96">
        <f t="shared" si="153"/>
        <v>0</v>
      </c>
      <c r="BD90" s="96">
        <f t="shared" si="154"/>
        <v>0</v>
      </c>
      <c r="BE90" s="96">
        <f t="shared" si="155"/>
        <v>0</v>
      </c>
      <c r="BF90" s="96">
        <f t="shared" si="156"/>
        <v>0</v>
      </c>
      <c r="BG90" s="96">
        <f t="shared" si="157"/>
        <v>0</v>
      </c>
      <c r="BH90" s="96">
        <f t="shared" si="158"/>
        <v>0</v>
      </c>
      <c r="BI90" s="96">
        <f t="shared" si="159"/>
        <v>0</v>
      </c>
      <c r="BJ90" s="96">
        <f t="shared" si="160"/>
        <v>0</v>
      </c>
      <c r="BK90" s="96">
        <f t="shared" si="161"/>
        <v>0</v>
      </c>
      <c r="BL90" s="96">
        <f t="shared" si="162"/>
        <v>0</v>
      </c>
      <c r="BM90" s="129">
        <f t="shared" si="200"/>
        <v>1.75</v>
      </c>
      <c r="BN90" s="129" t="str">
        <f t="shared" si="200"/>
        <v/>
      </c>
      <c r="BO90" s="129" t="str">
        <f t="shared" si="200"/>
        <v/>
      </c>
      <c r="BP90" s="129" t="str">
        <f t="shared" si="200"/>
        <v/>
      </c>
      <c r="BQ90" s="129" t="str">
        <f t="shared" si="200"/>
        <v/>
      </c>
      <c r="BR90" s="129" t="str">
        <f t="shared" si="200"/>
        <v/>
      </c>
      <c r="BS90" s="129" t="str">
        <f t="shared" si="200"/>
        <v/>
      </c>
      <c r="BT90" s="129" t="str">
        <f t="shared" si="200"/>
        <v/>
      </c>
      <c r="BU90" s="129" t="str">
        <f t="shared" si="200"/>
        <v/>
      </c>
      <c r="BV90" s="129" t="str">
        <f t="shared" si="200"/>
        <v/>
      </c>
      <c r="BW90" s="129" t="str">
        <f t="shared" si="200"/>
        <v/>
      </c>
      <c r="BX90" s="129" t="str">
        <f t="shared" si="200"/>
        <v/>
      </c>
      <c r="BY90" s="130">
        <f t="shared" si="163"/>
        <v>0.86142777834429296</v>
      </c>
      <c r="BZ90" s="130">
        <f t="shared" si="164"/>
        <v>0.5</v>
      </c>
      <c r="CA90" s="130">
        <f t="shared" si="165"/>
        <v>0.5</v>
      </c>
      <c r="CB90" s="130">
        <f t="shared" si="166"/>
        <v>0.5</v>
      </c>
      <c r="CC90" s="130">
        <f t="shared" si="167"/>
        <v>0.5</v>
      </c>
      <c r="CD90" s="130">
        <f t="shared" si="168"/>
        <v>0.5</v>
      </c>
      <c r="CE90" s="130">
        <f t="shared" si="169"/>
        <v>0.5</v>
      </c>
      <c r="CF90" s="130">
        <f t="shared" si="170"/>
        <v>0.5</v>
      </c>
      <c r="CG90" s="130">
        <f t="shared" si="171"/>
        <v>0.5</v>
      </c>
      <c r="CH90" s="130">
        <f t="shared" si="172"/>
        <v>0.5</v>
      </c>
      <c r="CI90" s="130">
        <f t="shared" si="173"/>
        <v>0.5</v>
      </c>
      <c r="CJ90" s="130">
        <f t="shared" si="174"/>
        <v>0.5</v>
      </c>
      <c r="CK90" s="131">
        <f t="shared" si="175"/>
        <v>1</v>
      </c>
      <c r="CL90" s="96">
        <f t="shared" si="176"/>
        <v>-0.58464793131252013</v>
      </c>
      <c r="CM90" s="96">
        <f t="shared" si="177"/>
        <v>-0.54334843930311105</v>
      </c>
      <c r="CN90" s="96">
        <f t="shared" si="178"/>
        <v>-0.54206999999999994</v>
      </c>
      <c r="CO90" s="96">
        <f t="shared" si="179"/>
        <v>-0.54206999999999994</v>
      </c>
      <c r="CP90" s="96">
        <f t="shared" si="180"/>
        <v>-0.54206999999999994</v>
      </c>
      <c r="CQ90" s="96">
        <f t="shared" si="181"/>
        <v>-0.54206999999999994</v>
      </c>
      <c r="CR90" s="96">
        <f t="shared" si="182"/>
        <v>-0.54206999999999994</v>
      </c>
      <c r="CS90" s="96">
        <f t="shared" si="183"/>
        <v>-0.54206999999999994</v>
      </c>
      <c r="CT90" s="96">
        <f t="shared" si="184"/>
        <v>-0.54206999999999994</v>
      </c>
      <c r="CU90" s="96">
        <f t="shared" si="185"/>
        <v>-0.54206999999999994</v>
      </c>
      <c r="CV90" s="96">
        <f t="shared" si="186"/>
        <v>-0.54206999999999994</v>
      </c>
      <c r="CW90" s="96">
        <f t="shared" si="187"/>
        <v>-0.54206999999999994</v>
      </c>
      <c r="CX90" s="96">
        <f>MAX(0,(IF(CL90&gt;0,(CL90-ROUNDDOWN(CL90,1))/0.1*LOOKUP(ROUNDUP(CL90+81.1,1),CB!$A:$A,CB!$C:$C)+(1-(CL90-ROUNDDOWN(CL90,1))/0.1)*LOOKUP(ROUNDDOWN(CL90+81.1,1),CB!$A:$A,CB!$C:$C),(CL90-ROUNDDOWN(CL90-0.1,1))/0.1*LOOKUP(ROUNDUP(CL90+81.1,1),CB!$A:$A,CB!$C:$C)+(1-(CL90-ROUNDDOWN(CL90-0.1,1))/0.1)*LOOKUP(ROUNDDOWN(CL90+81.1,1),CB!$A:$A,CB!$C:$C))-LOOKUP(81.1,CB!$A:$A,CB!$C:$C))/(1-(BINOMDIST(97,162,0.5,TRUE)-BINOMDIST(87,162,0.5,TRUE)))*$C$2*($B$1^(LEFT(CX$4,4)*1-LEFT($BA$4,4)*1))*(37.75+CL90))</f>
        <v>0</v>
      </c>
      <c r="CY90" s="96">
        <f>MAX(0,(IF(CM90&gt;0,(CM90-ROUNDDOWN(CM90,1))/0.1*LOOKUP(ROUNDUP(CM90+81.1,1),CB!$A:$A,CB!$C:$C)+(1-(CM90-ROUNDDOWN(CM90,1))/0.1)*LOOKUP(ROUNDDOWN(CM90+81.1,1),CB!$A:$A,CB!$C:$C),(CM90-ROUNDDOWN(CM90-0.1,1))/0.1*LOOKUP(ROUNDUP(CM90+81.1,1),CB!$A:$A,CB!$C:$C)+(1-(CM90-ROUNDDOWN(CM90-0.1,1))/0.1)*LOOKUP(ROUNDDOWN(CM90+81.1,1),CB!$A:$A,CB!$C:$C))-LOOKUP(81.1,CB!$A:$A,CB!$C:$C))/(1-(BINOMDIST(97,162,0.5,TRUE)-BINOMDIST(87,162,0.5,TRUE)))*$C$2*($B$1^(LEFT(CY$4,4)*1-LEFT($BA$4,4)*1))*(37.75+CM90))</f>
        <v>0</v>
      </c>
      <c r="CZ90" s="96">
        <f>MAX(0,(IF(CN90&gt;0,(CN90-ROUNDDOWN(CN90,1))/0.1*LOOKUP(ROUNDUP(CN90+81.1,1),CB!$A:$A,CB!$C:$C)+(1-(CN90-ROUNDDOWN(CN90,1))/0.1)*LOOKUP(ROUNDDOWN(CN90+81.1,1),CB!$A:$A,CB!$C:$C),(CN90-ROUNDDOWN(CN90-0.1,1))/0.1*LOOKUP(ROUNDUP(CN90+81.1,1),CB!$A:$A,CB!$C:$C)+(1-(CN90-ROUNDDOWN(CN90-0.1,1))/0.1)*LOOKUP(ROUNDDOWN(CN90+81.1,1),CB!$A:$A,CB!$C:$C))-LOOKUP(81.1,CB!$A:$A,CB!$C:$C))/(1-(BINOMDIST(97,162,0.5,TRUE)-BINOMDIST(87,162,0.5,TRUE)))*$C$2*($B$1^(LEFT(CZ$4,4)*1-LEFT($BA$4,4)*1))*(37.75+CN90))</f>
        <v>0</v>
      </c>
      <c r="DA90" s="96">
        <f>MAX(0,(IF(CO90&gt;0,(CO90-ROUNDDOWN(CO90,1))/0.1*LOOKUP(ROUNDUP(CO90+81.1,1),CB!$A:$A,CB!$C:$C)+(1-(CO90-ROUNDDOWN(CO90,1))/0.1)*LOOKUP(ROUNDDOWN(CO90+81.1,1),CB!$A:$A,CB!$C:$C),(CO90-ROUNDDOWN(CO90-0.1,1))/0.1*LOOKUP(ROUNDUP(CO90+81.1,1),CB!$A:$A,CB!$C:$C)+(1-(CO90-ROUNDDOWN(CO90-0.1,1))/0.1)*LOOKUP(ROUNDDOWN(CO90+81.1,1),CB!$A:$A,CB!$C:$C))-LOOKUP(81.1,CB!$A:$A,CB!$C:$C))/(1-(BINOMDIST(97,162,0.5,TRUE)-BINOMDIST(87,162,0.5,TRUE)))*$C$2*($B$1^(LEFT(DA$4,4)*1-LEFT($BA$4,4)*1))*(37.75+CO90))</f>
        <v>0</v>
      </c>
      <c r="DB90" s="96">
        <f>MAX(0,(IF(CP90&gt;0,(CP90-ROUNDDOWN(CP90,1))/0.1*LOOKUP(ROUNDUP(CP90+81.1,1),CB!$A:$A,CB!$C:$C)+(1-(CP90-ROUNDDOWN(CP90,1))/0.1)*LOOKUP(ROUNDDOWN(CP90+81.1,1),CB!$A:$A,CB!$C:$C),(CP90-ROUNDDOWN(CP90-0.1,1))/0.1*LOOKUP(ROUNDUP(CP90+81.1,1),CB!$A:$A,CB!$C:$C)+(1-(CP90-ROUNDDOWN(CP90-0.1,1))/0.1)*LOOKUP(ROUNDDOWN(CP90+81.1,1),CB!$A:$A,CB!$C:$C))-LOOKUP(81.1,CB!$A:$A,CB!$C:$C))/(1-(BINOMDIST(97,162,0.5,TRUE)-BINOMDIST(87,162,0.5,TRUE)))*$C$2*($B$1^(LEFT(DB$4,4)*1-LEFT($BA$4,4)*1))*(37.75+CP90))</f>
        <v>0</v>
      </c>
      <c r="DC90" s="96">
        <f>MAX(0,(IF(CQ90&gt;0,(CQ90-ROUNDDOWN(CQ90,1))/0.1*LOOKUP(ROUNDUP(CQ90+81.1,1),CB!$A:$A,CB!$C:$C)+(1-(CQ90-ROUNDDOWN(CQ90,1))/0.1)*LOOKUP(ROUNDDOWN(CQ90+81.1,1),CB!$A:$A,CB!$C:$C),(CQ90-ROUNDDOWN(CQ90-0.1,1))/0.1*LOOKUP(ROUNDUP(CQ90+81.1,1),CB!$A:$A,CB!$C:$C)+(1-(CQ90-ROUNDDOWN(CQ90-0.1,1))/0.1)*LOOKUP(ROUNDDOWN(CQ90+81.1,1),CB!$A:$A,CB!$C:$C))-LOOKUP(81.1,CB!$A:$A,CB!$C:$C))/(1-(BINOMDIST(97,162,0.5,TRUE)-BINOMDIST(87,162,0.5,TRUE)))*$C$2*($B$1^(LEFT(DC$4,4)*1-LEFT($BA$4,4)*1))*(37.75+CQ90))</f>
        <v>0</v>
      </c>
      <c r="DD90" s="96">
        <f>MAX(0,(IF(CR90&gt;0,(CR90-ROUNDDOWN(CR90,1))/0.1*LOOKUP(ROUNDUP(CR90+81.1,1),CB!$A:$A,CB!$C:$C)+(1-(CR90-ROUNDDOWN(CR90,1))/0.1)*LOOKUP(ROUNDDOWN(CR90+81.1,1),CB!$A:$A,CB!$C:$C),(CR90-ROUNDDOWN(CR90-0.1,1))/0.1*LOOKUP(ROUNDUP(CR90+81.1,1),CB!$A:$A,CB!$C:$C)+(1-(CR90-ROUNDDOWN(CR90-0.1,1))/0.1)*LOOKUP(ROUNDDOWN(CR90+81.1,1),CB!$A:$A,CB!$C:$C))-LOOKUP(81.1,CB!$A:$A,CB!$C:$C))/(1-(BINOMDIST(97,162,0.5,TRUE)-BINOMDIST(87,162,0.5,TRUE)))*$C$2*($B$1^(LEFT(DD$4,4)*1-LEFT($BA$4,4)*1))*(37.75+CR90))</f>
        <v>0</v>
      </c>
      <c r="DE90" s="96">
        <f>MAX(0,(IF(CS90&gt;0,(CS90-ROUNDDOWN(CS90,1))/0.1*LOOKUP(ROUNDUP(CS90+81.1,1),CB!$A:$A,CB!$C:$C)+(1-(CS90-ROUNDDOWN(CS90,1))/0.1)*LOOKUP(ROUNDDOWN(CS90+81.1,1),CB!$A:$A,CB!$C:$C),(CS90-ROUNDDOWN(CS90-0.1,1))/0.1*LOOKUP(ROUNDUP(CS90+81.1,1),CB!$A:$A,CB!$C:$C)+(1-(CS90-ROUNDDOWN(CS90-0.1,1))/0.1)*LOOKUP(ROUNDDOWN(CS90+81.1,1),CB!$A:$A,CB!$C:$C))-LOOKUP(81.1,CB!$A:$A,CB!$C:$C))/(1-(BINOMDIST(97,162,0.5,TRUE)-BINOMDIST(87,162,0.5,TRUE)))*$C$2*($B$1^(LEFT(DE$4,4)*1-LEFT($BA$4,4)*1))*(37.75+CS90))</f>
        <v>0</v>
      </c>
      <c r="DF90" s="96">
        <f>MAX(0,(IF(CT90&gt;0,(CT90-ROUNDDOWN(CT90,1))/0.1*LOOKUP(ROUNDUP(CT90+81.1,1),CB!$A:$A,CB!$C:$C)+(1-(CT90-ROUNDDOWN(CT90,1))/0.1)*LOOKUP(ROUNDDOWN(CT90+81.1,1),CB!$A:$A,CB!$C:$C),(CT90-ROUNDDOWN(CT90-0.1,1))/0.1*LOOKUP(ROUNDUP(CT90+81.1,1),CB!$A:$A,CB!$C:$C)+(1-(CT90-ROUNDDOWN(CT90-0.1,1))/0.1)*LOOKUP(ROUNDDOWN(CT90+81.1,1),CB!$A:$A,CB!$C:$C))-LOOKUP(81.1,CB!$A:$A,CB!$C:$C))/(1-(BINOMDIST(97,162,0.5,TRUE)-BINOMDIST(87,162,0.5,TRUE)))*$C$2*($B$1^(LEFT(DF$4,4)*1-LEFT($BA$4,4)*1))*(37.75+CT90))</f>
        <v>0</v>
      </c>
      <c r="DG90" s="96">
        <f>MAX(0,(IF(CU90&gt;0,(CU90-ROUNDDOWN(CU90,1))/0.1*LOOKUP(ROUNDUP(CU90+81.1,1),CB!$A:$A,CB!$C:$C)+(1-(CU90-ROUNDDOWN(CU90,1))/0.1)*LOOKUP(ROUNDDOWN(CU90+81.1,1),CB!$A:$A,CB!$C:$C),(CU90-ROUNDDOWN(CU90-0.1,1))/0.1*LOOKUP(ROUNDUP(CU90+81.1,1),CB!$A:$A,CB!$C:$C)+(1-(CU90-ROUNDDOWN(CU90-0.1,1))/0.1)*LOOKUP(ROUNDDOWN(CU90+81.1,1),CB!$A:$A,CB!$C:$C))-LOOKUP(81.1,CB!$A:$A,CB!$C:$C))/(1-(BINOMDIST(97,162,0.5,TRUE)-BINOMDIST(87,162,0.5,TRUE)))*$C$2*($B$1^(LEFT(DG$4,4)*1-LEFT($BA$4,4)*1))*(37.75+CU90))</f>
        <v>0</v>
      </c>
      <c r="DH90" s="96">
        <f>MAX(0,(IF(CV90&gt;0,(CV90-ROUNDDOWN(CV90,1))/0.1*LOOKUP(ROUNDUP(CV90+81.1,1),CB!$A:$A,CB!$C:$C)+(1-(CV90-ROUNDDOWN(CV90,1))/0.1)*LOOKUP(ROUNDDOWN(CV90+81.1,1),CB!$A:$A,CB!$C:$C),(CV90-ROUNDDOWN(CV90-0.1,1))/0.1*LOOKUP(ROUNDUP(CV90+81.1,1),CB!$A:$A,CB!$C:$C)+(1-(CV90-ROUNDDOWN(CV90-0.1,1))/0.1)*LOOKUP(ROUNDDOWN(CV90+81.1,1),CB!$A:$A,CB!$C:$C))-LOOKUP(81.1,CB!$A:$A,CB!$C:$C))/(1-(BINOMDIST(97,162,0.5,TRUE)-BINOMDIST(87,162,0.5,TRUE)))*$C$2*($B$1^(LEFT(DH$4,4)*1-LEFT($BA$4,4)*1))*(37.75+CV90))</f>
        <v>0</v>
      </c>
      <c r="DI90" s="96">
        <f>MAX(0,(IF(CW90&gt;0,(CW90-ROUNDDOWN(CW90,1))/0.1*LOOKUP(ROUNDUP(CW90+81.1,1),CB!$A:$A,CB!$C:$C)+(1-(CW90-ROUNDDOWN(CW90,1))/0.1)*LOOKUP(ROUNDDOWN(CW90+81.1,1),CB!$A:$A,CB!$C:$C),(CW90-ROUNDDOWN(CW90-0.1,1))/0.1*LOOKUP(ROUNDUP(CW90+81.1,1),CB!$A:$A,CB!$C:$C)+(1-(CW90-ROUNDDOWN(CW90-0.1,1))/0.1)*LOOKUP(ROUNDDOWN(CW90+81.1,1),CB!$A:$A,CB!$C:$C))-LOOKUP(81.1,CB!$A:$A,CB!$C:$C))/(1-(BINOMDIST(97,162,0.5,TRUE)-BINOMDIST(87,162,0.5,TRUE)))*$C$2*($B$1^(LEFT(DI$4,4)*1-LEFT($BA$4,4)*1))*(37.75+CW90))</f>
        <v>0</v>
      </c>
      <c r="DJ90" s="90">
        <f t="shared" si="188"/>
        <v>0</v>
      </c>
      <c r="DK90" s="132"/>
      <c r="DL90" s="132">
        <f t="shared" si="189"/>
        <v>0.86142777834429296</v>
      </c>
      <c r="DM90" s="132">
        <f t="shared" si="190"/>
        <v>1.3994728076436922</v>
      </c>
      <c r="DN90" s="132">
        <f t="shared" si="191"/>
        <v>1.9398978387759889</v>
      </c>
      <c r="DO90" s="132">
        <f t="shared" si="192"/>
        <v>2.4826507073174473</v>
      </c>
      <c r="DP90" s="132">
        <f t="shared" si="193"/>
        <v>3.0276606478999408</v>
      </c>
      <c r="DQ90" s="132">
        <f t="shared" si="194"/>
        <v>3.5748403957816324</v>
      </c>
      <c r="DR90" s="132">
        <f t="shared" si="195"/>
        <v>4.1240886732672042</v>
      </c>
      <c r="DS90" s="132">
        <f t="shared" si="196"/>
        <v>4.6752929274595472</v>
      </c>
      <c r="DT90" s="132">
        <f t="shared" si="197"/>
        <v>5.2283321826859641</v>
      </c>
      <c r="DU90" s="132">
        <f t="shared" si="198"/>
        <v>5.7830798780618586</v>
      </c>
      <c r="DV90" s="132"/>
      <c r="DW90" s="132"/>
      <c r="DX90" s="132"/>
      <c r="DY90" s="132"/>
      <c r="DZ90" s="132"/>
      <c r="EA90" s="132"/>
      <c r="EB90" s="132"/>
      <c r="EC90" s="132"/>
      <c r="ED90" s="132"/>
      <c r="EE90" s="132"/>
      <c r="ER90" s="132"/>
      <c r="ES90" s="132"/>
      <c r="ET90" s="132"/>
      <c r="EU90" s="132"/>
      <c r="EV90" s="132"/>
      <c r="EW90" s="132"/>
      <c r="EX90" s="132"/>
      <c r="EY90" s="132"/>
      <c r="EZ90" s="132"/>
      <c r="FA90" s="132"/>
      <c r="FB90" s="132"/>
      <c r="FC90" s="132"/>
    </row>
    <row r="91" spans="1:159" ht="12.75" customHeight="1" x14ac:dyDescent="0.2">
      <c r="A91" s="80">
        <v>466988</v>
      </c>
      <c r="B91" s="99" t="str">
        <f>INDEX([1]Bios!$O:$O,MATCH(A91,[1]Bios!$C:$C,0))</f>
        <v>Bonifacio, Emilio</v>
      </c>
      <c r="C91" s="92" t="s">
        <v>58</v>
      </c>
      <c r="D91" s="94">
        <f>LOOKUP(IF(INDEX([1]Bios!$M:$M,MATCH(A91,[1]Bios!$C:$C,0))="P",INDEX([1]Pitchers!$Q:$Q,MATCH(A91,[1]Pitchers!$A:$A,0)),INDEX([1]Hitters!$AV:$AV,MATCH(A91,[1]Hitters!$A:$A,0))),Positions!A:A,Positions!B:B)</f>
        <v>8</v>
      </c>
      <c r="E91" s="137">
        <v>1</v>
      </c>
      <c r="F91" s="138">
        <f t="shared" si="135"/>
        <v>2.0677532231231472</v>
      </c>
      <c r="G91" s="138">
        <v>1.75</v>
      </c>
      <c r="H91" s="94"/>
      <c r="I91" s="93">
        <f>6</f>
        <v>6</v>
      </c>
      <c r="J91" s="93">
        <f>6</f>
        <v>6</v>
      </c>
      <c r="K91" s="94">
        <f>MIN(IF(D91&gt;1,INDEX([1]Hitters!$DA:$DA,MATCH(A91,[1]Hitters!$A:$A,0)),INDEX([1]Pitchers!$DA:$DA,MATCH(A91,[1]Pitchers!$A:$A,0))),J91)</f>
        <v>4.7383333333333333</v>
      </c>
      <c r="L91" s="94">
        <f t="shared" si="136"/>
        <v>4</v>
      </c>
      <c r="M91" s="95">
        <f>IF(D91&gt;1,INDEX([1]Hitters!$CV:$CV,MATCH($A91,[1]Hitters!$A:$A,0)),INDEX([1]Pitchers!$CP:$CP,MATCH($A91,[1]Pitchers!$A:$A,0)))</f>
        <v>31.208333333333332</v>
      </c>
      <c r="N91" s="90">
        <f t="shared" si="137"/>
        <v>0.31775322312314724</v>
      </c>
      <c r="O91" s="97">
        <f>IF($D91&gt;1,INDEX([1]Hitters!$AF:$AF,MATCH($A91,[1]Hitters!$A:$A,0)),INDEX([1]Pitchers!$AJ:$AJ,MATCH($A91,[1]Pitchers!$A:$A,0))*IF(OR(AND($D91=0,INDEX([1]Pitchers!$Q:$Q,MATCH($A91,[1]Pitchers!$A:$A,0))="R"),AND($D91=1,INDEX([1]Pitchers!$Q:$Q,MATCH($A91,[1]Pitchers!$A:$A,0))="S")),1,IF($D91=0,0.83+(1-INDEX([1]Pitchers!$BE:$BE,MATCH($A91,[1]Pitchers!$A:$A,0)))/8,1/(0.83+(1-INDEX([1]Pitchers!$BE:$BE,MATCH($A91,[1]Pitchers!$A:$A,0)))/8))))</f>
        <v>0.23119169660038336</v>
      </c>
      <c r="P91" s="97">
        <f>IF($D91&gt;1,O91+(LOOKUP(ROUNDDOWN($M91+RIGHT(P$4,4)*1-2016,0),Age!$A:$A,Age!$C:$C)*(1-($M91+RIGHT(P$4,4)*1-2016-ROUNDDOWN($M91+RIGHT(P$4,4)*1-2016,0)))+LOOKUP(ROUNDUP($M91+RIGHT(P$4,4)*1-2016,0),Age!$A:$A,Age!$C:$C)*(($M91+RIGHT(P$4,4)*1-2016-ROUNDDOWN($M91+RIGHT(P$4,4)*1-2016,0))))*IF($M91+RIGHT(P$4,4)*1-2016&gt;27,1,INDEX([1]Hitters!$BG:$BG,MATCH($A91,[1]Hitters!$A:$A,0))),O91*(1-(1-(LOOKUP(ROUNDDOWN($M91+RIGHT(P$4,4)*1-2016,0),Age!$A:$A,Age!$L:$L)*(1-($M91+RIGHT(P$4,4)*1-2016-ROUNDDOWN($M91+RIGHT(P$4,4)*1-2016,0)))+LOOKUP(ROUNDUP($M91+RIGHT(P$4,4)*1-2016,0),Age!$A:$A,Age!$L:$L)*(($M91+RIGHT(P$4,4)*1-2016-ROUNDDOWN($M91+RIGHT(P$4,4)*1-2016,0)))))*IF($M91+RIGHT(P$4,4)*1-2016&gt;27,1,INDEX([1]Pitchers!$BE:$BE,MATCH($A91,[1]Pitchers!$A:$A,0)))))</f>
        <v>0.22656252993371653</v>
      </c>
      <c r="Q91" s="97">
        <f>IF($D91&gt;1,P91+(LOOKUP(ROUNDDOWN($M91+RIGHT(Q$4,4)*1-2016,0),Age!$A:$A,Age!$C:$C)*(1-($M91+RIGHT(Q$4,4)*1-2016-ROUNDDOWN($M91+RIGHT(Q$4,4)*1-2016,0)))+LOOKUP(ROUNDUP($M91+RIGHT(Q$4,4)*1-2016,0),Age!$A:$A,Age!$C:$C)*(($M91+RIGHT(Q$4,4)*1-2016-ROUNDDOWN($M91+RIGHT(Q$4,4)*1-2016,0))))*IF($M91+RIGHT(Q$4,4)*1-2016&gt;27,1,INDEX([1]Hitters!$BG:$BG,MATCH($A91,[1]Hitters!$A:$A,0))),P91*(1-(1-(LOOKUP(ROUNDDOWN($M91+RIGHT(Q$4,4)*1-2016,0),Age!$A:$A,Age!$L:$L)*(1-($M91+RIGHT(Q$4,4)*1-2016-ROUNDDOWN($M91+RIGHT(Q$4,4)*1-2016,0)))+LOOKUP(ROUNDUP($M91+RIGHT(Q$4,4)*1-2016,0),Age!$A:$A,Age!$L:$L)*(($M91+RIGHT(Q$4,4)*1-2016-ROUNDDOWN($M91+RIGHT(Q$4,4)*1-2016,0)))))*IF($M91+RIGHT(Q$4,4)*1-2016&gt;27,1,INDEX([1]Pitchers!$BE:$BE,MATCH($A91,[1]Pitchers!$A:$A,0)))))</f>
        <v>0.22083336326704969</v>
      </c>
      <c r="R91" s="97">
        <f>IF($D91&gt;1,Q91+(LOOKUP(ROUNDDOWN($M91+RIGHT(R$4,4)*1-2016,0),Age!$A:$A,Age!$C:$C)*(1-($M91+RIGHT(R$4,4)*1-2016-ROUNDDOWN($M91+RIGHT(R$4,4)*1-2016,0)))+LOOKUP(ROUNDUP($M91+RIGHT(R$4,4)*1-2016,0),Age!$A:$A,Age!$C:$C)*(($M91+RIGHT(R$4,4)*1-2016-ROUNDDOWN($M91+RIGHT(R$4,4)*1-2016,0))))*IF($M91+RIGHT(R$4,4)*1-2016&gt;27,1,INDEX([1]Hitters!$BG:$BG,MATCH($A91,[1]Hitters!$A:$A,0))),Q91*(1-(1-(LOOKUP(ROUNDDOWN($M91+RIGHT(R$4,4)*1-2016,0),Age!$A:$A,Age!$L:$L)*(1-($M91+RIGHT(R$4,4)*1-2016-ROUNDDOWN($M91+RIGHT(R$4,4)*1-2016,0)))+LOOKUP(ROUNDUP($M91+RIGHT(R$4,4)*1-2016,0),Age!$A:$A,Age!$L:$L)*(($M91+RIGHT(R$4,4)*1-2016-ROUNDDOWN($M91+RIGHT(R$4,4)*1-2016,0)))))*IF($M91+RIGHT(R$4,4)*1-2016&gt;27,1,INDEX([1]Pitchers!$BE:$BE,MATCH($A91,[1]Pitchers!$A:$A,0)))))</f>
        <v>0.21400419660038286</v>
      </c>
      <c r="S91" s="97">
        <f>IF($D91&gt;1,R91+(LOOKUP(ROUNDDOWN($M91+RIGHT(S$4,4)*1-2016,0),Age!$A:$A,Age!$C:$C)*(1-($M91+RIGHT(S$4,4)*1-2016-ROUNDDOWN($M91+RIGHT(S$4,4)*1-2016,0)))+LOOKUP(ROUNDUP($M91+RIGHT(S$4,4)*1-2016,0),Age!$A:$A,Age!$C:$C)*(($M91+RIGHT(S$4,4)*1-2016-ROUNDDOWN($M91+RIGHT(S$4,4)*1-2016,0))))*IF($M91+RIGHT(S$4,4)*1-2016&gt;27,1,INDEX([1]Hitters!$BG:$BG,MATCH($A91,[1]Hitters!$A:$A,0))),R91*(1-(1-(LOOKUP(ROUNDDOWN($M91+RIGHT(S$4,4)*1-2016,0),Age!$A:$A,Age!$L:$L)*(1-($M91+RIGHT(S$4,4)*1-2016-ROUNDDOWN($M91+RIGHT(S$4,4)*1-2016,0)))+LOOKUP(ROUNDUP($M91+RIGHT(S$4,4)*1-2016,0),Age!$A:$A,Age!$L:$L)*(($M91+RIGHT(S$4,4)*1-2016-ROUNDDOWN($M91+RIGHT(S$4,4)*1-2016,0)))))*IF($M91+RIGHT(S$4,4)*1-2016&gt;27,1,INDEX([1]Pitchers!$BE:$BE,MATCH($A91,[1]Pitchers!$A:$A,0)))))</f>
        <v>0.20607502993371601</v>
      </c>
      <c r="T91" s="97">
        <f>IF($D91&gt;1,S91+(LOOKUP(ROUNDDOWN($M91+RIGHT(T$4,4)*1-2016,0),Age!$A:$A,Age!$C:$C)*(1-($M91+RIGHT(T$4,4)*1-2016-ROUNDDOWN($M91+RIGHT(T$4,4)*1-2016,0)))+LOOKUP(ROUNDUP($M91+RIGHT(T$4,4)*1-2016,0),Age!$A:$A,Age!$C:$C)*(($M91+RIGHT(T$4,4)*1-2016-ROUNDDOWN($M91+RIGHT(T$4,4)*1-2016,0))))*IF($M91+RIGHT(T$4,4)*1-2016&gt;27,1,INDEX([1]Hitters!$BG:$BG,MATCH($A91,[1]Hitters!$A:$A,0))),S91*(1-(1-(LOOKUP(ROUNDDOWN($M91+RIGHT(T$4,4)*1-2016,0),Age!$A:$A,Age!$L:$L)*(1-($M91+RIGHT(T$4,4)*1-2016-ROUNDDOWN($M91+RIGHT(T$4,4)*1-2016,0)))+LOOKUP(ROUNDUP($M91+RIGHT(T$4,4)*1-2016,0),Age!$A:$A,Age!$L:$L)*(($M91+RIGHT(T$4,4)*1-2016-ROUNDDOWN($M91+RIGHT(T$4,4)*1-2016,0)))))*IF($M91+RIGHT(T$4,4)*1-2016&gt;27,1,INDEX([1]Pitchers!$BE:$BE,MATCH($A91,[1]Pitchers!$A:$A,0)))))</f>
        <v>0.19727502993371601</v>
      </c>
      <c r="U91" s="97">
        <f>IF($D91&gt;1,T91+(LOOKUP(ROUNDDOWN($M91+RIGHT(U$4,4)*1-2016,0),Age!$A:$A,Age!$C:$C)*(1-($M91+RIGHT(U$4,4)*1-2016-ROUNDDOWN($M91+RIGHT(U$4,4)*1-2016,0)))+LOOKUP(ROUNDUP($M91+RIGHT(U$4,4)*1-2016,0),Age!$A:$A,Age!$C:$C)*(($M91+RIGHT(U$4,4)*1-2016-ROUNDDOWN($M91+RIGHT(U$4,4)*1-2016,0))))*IF($M91+RIGHT(U$4,4)*1-2016&gt;27,1,INDEX([1]Hitters!$BG:$BG,MATCH($A91,[1]Hitters!$A:$A,0))),T91*(1-(1-(LOOKUP(ROUNDDOWN($M91+RIGHT(U$4,4)*1-2016,0),Age!$A:$A,Age!$L:$L)*(1-($M91+RIGHT(U$4,4)*1-2016-ROUNDDOWN($M91+RIGHT(U$4,4)*1-2016,0)))+LOOKUP(ROUNDUP($M91+RIGHT(U$4,4)*1-2016,0),Age!$A:$A,Age!$L:$L)*(($M91+RIGHT(U$4,4)*1-2016-ROUNDDOWN($M91+RIGHT(U$4,4)*1-2016,0)))))*IF($M91+RIGHT(U$4,4)*1-2016&gt;27,1,INDEX([1]Pitchers!$BE:$BE,MATCH($A91,[1]Pitchers!$A:$A,0)))))</f>
        <v>0.18847502993371601</v>
      </c>
      <c r="V91" s="97">
        <f>IF($D91&gt;1,U91+(LOOKUP(ROUNDDOWN($M91+RIGHT(V$4,4)*1-2016,0),Age!$A:$A,Age!$C:$C)*(1-($M91+RIGHT(V$4,4)*1-2016-ROUNDDOWN($M91+RIGHT(V$4,4)*1-2016,0)))+LOOKUP(ROUNDUP($M91+RIGHT(V$4,4)*1-2016,0),Age!$A:$A,Age!$C:$C)*(($M91+RIGHT(V$4,4)*1-2016-ROUNDDOWN($M91+RIGHT(V$4,4)*1-2016,0))))*IF($M91+RIGHT(V$4,4)*1-2016&gt;27,1,INDEX([1]Hitters!$BG:$BG,MATCH($A91,[1]Hitters!$A:$A,0))),U91*(1-(1-(LOOKUP(ROUNDDOWN($M91+RIGHT(V$4,4)*1-2016,0),Age!$A:$A,Age!$L:$L)*(1-($M91+RIGHT(V$4,4)*1-2016-ROUNDDOWN($M91+RIGHT(V$4,4)*1-2016,0)))+LOOKUP(ROUNDUP($M91+RIGHT(V$4,4)*1-2016,0),Age!$A:$A,Age!$L:$L)*(($M91+RIGHT(V$4,4)*1-2016-ROUNDDOWN($M91+RIGHT(V$4,4)*1-2016,0)))))*IF($M91+RIGHT(V$4,4)*1-2016&gt;27,1,INDEX([1]Pitchers!$BE:$BE,MATCH($A91,[1]Pitchers!$A:$A,0)))))</f>
        <v>0.17967502993371601</v>
      </c>
      <c r="W91" s="97">
        <f>IF($D91&gt;1,V91+(LOOKUP(ROUNDDOWN($M91+RIGHT(W$4,4)*1-2016,0),Age!$A:$A,Age!$C:$C)*(1-($M91+RIGHT(W$4,4)*1-2016-ROUNDDOWN($M91+RIGHT(W$4,4)*1-2016,0)))+LOOKUP(ROUNDUP($M91+RIGHT(W$4,4)*1-2016,0),Age!$A:$A,Age!$C:$C)*(($M91+RIGHT(W$4,4)*1-2016-ROUNDDOWN($M91+RIGHT(W$4,4)*1-2016,0))))*IF($M91+RIGHT(W$4,4)*1-2016&gt;27,1,INDEX([1]Hitters!$BG:$BG,MATCH($A91,[1]Hitters!$A:$A,0))),V91*(1-(1-(LOOKUP(ROUNDDOWN($M91+RIGHT(W$4,4)*1-2016,0),Age!$A:$A,Age!$L:$L)*(1-($M91+RIGHT(W$4,4)*1-2016-ROUNDDOWN($M91+RIGHT(W$4,4)*1-2016,0)))+LOOKUP(ROUNDUP($M91+RIGHT(W$4,4)*1-2016,0),Age!$A:$A,Age!$L:$L)*(($M91+RIGHT(W$4,4)*1-2016-ROUNDDOWN($M91+RIGHT(W$4,4)*1-2016,0)))))*IF($M91+RIGHT(W$4,4)*1-2016&gt;27,1,INDEX([1]Pitchers!$BE:$BE,MATCH($A91,[1]Pitchers!$A:$A,0)))))</f>
        <v>0.17087502993371601</v>
      </c>
      <c r="X91" s="97">
        <f>IF($D91&gt;1,W91+(LOOKUP(ROUNDDOWN($M91+RIGHT(X$4,4)*1-2016,0),Age!$A:$A,Age!$C:$C)*(1-($M91+RIGHT(X$4,4)*1-2016-ROUNDDOWN($M91+RIGHT(X$4,4)*1-2016,0)))+LOOKUP(ROUNDUP($M91+RIGHT(X$4,4)*1-2016,0),Age!$A:$A,Age!$C:$C)*(($M91+RIGHT(X$4,4)*1-2016-ROUNDDOWN($M91+RIGHT(X$4,4)*1-2016,0))))*IF($M91+RIGHT(X$4,4)*1-2016&gt;27,1,INDEX([1]Hitters!$BG:$BG,MATCH($A91,[1]Hitters!$A:$A,0))),W91*(1-(1-(LOOKUP(ROUNDDOWN($M91+RIGHT(X$4,4)*1-2016,0),Age!$A:$A,Age!$L:$L)*(1-($M91+RIGHT(X$4,4)*1-2016-ROUNDDOWN($M91+RIGHT(X$4,4)*1-2016,0)))+LOOKUP(ROUNDUP($M91+RIGHT(X$4,4)*1-2016,0),Age!$A:$A,Age!$L:$L)*(($M91+RIGHT(X$4,4)*1-2016-ROUNDDOWN($M91+RIGHT(X$4,4)*1-2016,0)))))*IF($M91+RIGHT(X$4,4)*1-2016&gt;27,1,INDEX([1]Pitchers!$BE:$BE,MATCH($A91,[1]Pitchers!$A:$A,0)))))</f>
        <v>0.162075029933716</v>
      </c>
      <c r="Y91" s="97">
        <f>IF($D91&gt;1,X91+(LOOKUP(ROUNDDOWN($M91+RIGHT(Y$4,4)*1-2016,0),Age!$A:$A,Age!$C:$C)*(1-($M91+RIGHT(Y$4,4)*1-2016-ROUNDDOWN($M91+RIGHT(Y$4,4)*1-2016,0)))+LOOKUP(ROUNDUP($M91+RIGHT(Y$4,4)*1-2016,0),Age!$A:$A,Age!$C:$C)*(($M91+RIGHT(Y$4,4)*1-2016-ROUNDDOWN($M91+RIGHT(Y$4,4)*1-2016,0))))*IF($M91+RIGHT(Y$4,4)*1-2016&gt;27,1,INDEX([1]Hitters!$BG:$BG,MATCH($A91,[1]Hitters!$A:$A,0))),X91*(1-(1-(LOOKUP(ROUNDDOWN($M91+RIGHT(Y$4,4)*1-2016,0),Age!$A:$A,Age!$L:$L)*(1-($M91+RIGHT(Y$4,4)*1-2016-ROUNDDOWN($M91+RIGHT(Y$4,4)*1-2016,0)))+LOOKUP(ROUNDUP($M91+RIGHT(Y$4,4)*1-2016,0),Age!$A:$A,Age!$L:$L)*(($M91+RIGHT(Y$4,4)*1-2016-ROUNDDOWN($M91+RIGHT(Y$4,4)*1-2016,0)))))*IF($M91+RIGHT(Y$4,4)*1-2016&gt;27,1,INDEX([1]Pitchers!$BE:$BE,MATCH($A91,[1]Pitchers!$A:$A,0)))))</f>
        <v>0.153275029933716</v>
      </c>
      <c r="Z91" s="97">
        <f>IF($D91&gt;1,Y91+(LOOKUP(ROUNDDOWN($M91+RIGHT(Z$4,4)*1-2016,0),Age!$A:$A,Age!$C:$C)*(1-($M91+RIGHT(Z$4,4)*1-2016-ROUNDDOWN($M91+RIGHT(Z$4,4)*1-2016,0)))+LOOKUP(ROUNDUP($M91+RIGHT(Z$4,4)*1-2016,0),Age!$A:$A,Age!$C:$C)*(($M91+RIGHT(Z$4,4)*1-2016-ROUNDDOWN($M91+RIGHT(Z$4,4)*1-2016,0))))*IF($M91+RIGHT(Z$4,4)*1-2016&gt;27,1,INDEX([1]Hitters!$BG:$BG,MATCH($A91,[1]Hitters!$A:$A,0))),Y91*(1-(1-(LOOKUP(ROUNDDOWN($M91+RIGHT(Z$4,4)*1-2016,0),Age!$A:$A,Age!$L:$L)*(1-($M91+RIGHT(Z$4,4)*1-2016-ROUNDDOWN($M91+RIGHT(Z$4,4)*1-2016,0)))+LOOKUP(ROUNDUP($M91+RIGHT(Z$4,4)*1-2016,0),Age!$A:$A,Age!$L:$L)*(($M91+RIGHT(Z$4,4)*1-2016-ROUNDDOWN($M91+RIGHT(Z$4,4)*1-2016,0)))))*IF($M91+RIGHT(Z$4,4)*1-2016&gt;27,1,INDEX([1]Pitchers!$BE:$BE,MATCH($A91,[1]Pitchers!$A:$A,0)))))</f>
        <v>0.144475029933716</v>
      </c>
      <c r="AA91" s="96">
        <f>IF($D91=0,0,IF($D91=1,INDEX([1]Pitchers!$FK:$FK,MATCH($A91,[1]Pitchers!$A:$A,0)),MAX(-16,IF($D91=10,-16,IF($D91&lt;2,0,INDEX([1]Hitters!$AZ:$AZ,MATCH($A91,[1]Hitters!$A:$A,0)))))))</f>
        <v>3.8177325205942676</v>
      </c>
      <c r="AB91" s="96">
        <f>IF($D91=0,0,IF($D91=1,INDEX([1]Pitchers!$FK:$FK,MATCH($A91,[1]Pitchers!$A:$A,0)),MAX(-16,IF($D91=2,AA91-MIN(0.75,0.25*(RIGHT(AB$4,4)*1-(RIGHT($AD$4,4)*1)+0.25)*(1-MIN(0.75,INDEX([1]Hitters!$CF:$CF,MATCH($A91,[1]Hitters!$A:$A,0)))/0.75*1)+INDEX([1]Hitters!$CF:$CF,MATCH($A91,[1]Hitters!$A:$A,0)))/0.75*1,IF($D91&gt;6,(AA91-MIN(0.75,0.25*(RIGHT(AB$4,4)*1-(RIGHT($AD$4,4)*1)+0.25)*(1-MIN(0.75,INDEX([1]Hitters!$CF:$CF,MATCH($A91,[1]Hitters!$A:$A,0)))/0.75*1)+INDEX([1]Hitters!$CF:$CF,MATCH($A91,[1]Hitters!$A:$A,0)))/0.75*($M91+RIGHT(AB$4,4)*1-RIGHT($AA$4,4)*1+10)*0.05),IF($D91=3,(AA91-MIN(0.75,0.25*(RIGHT(AB$4,4)*1-(RIGHT($AD$4,4)*1)+0.25)*(1-MIN(0.75,INDEX([1]Hitters!$CF:$CF,MATCH($A91,[1]Hitters!$A:$A,0)))/0.75*1)+INDEX([1]Hitters!$CF:$CF,MATCH($A91,[1]Hitters!$A:$A,0)))/0.75*($M91+RIGHT(AB$4,4)*1-RIGHT($AA$4,4)*1-27)*0.1),(AA91-MIN(0.75,0.25*(RIGHT(AB$4,4)*1-(RIGHT($AD$4,4)*1)+0.25)*(1-MIN(0.75,INDEX([1]Hitters!$CF:$CF,MATCH($A91,[1]Hitters!$A:$A,0)))/0.75*1)+INDEX([1]Hitters!$CF:$CF,MATCH($A91,[1]Hitters!$A:$A,0)))/0.75*($M91+RIGHT(AB$4,4)*1-RIGHT($AA$4,4)*1-20)*0.094)))))))</f>
        <v>2.9600098099196694</v>
      </c>
      <c r="AC91" s="96">
        <f>IF($D91=0,0,IF($D91=1,INDEX([1]Pitchers!$FK:$FK,MATCH($A91,[1]Pitchers!$A:$A,0)),MAX(-16,IF($D91=2,AB91-MIN(0.75,0.25*(RIGHT(AC$4,4)*1-(RIGHT($AD$4,4)*1)+0.25)*(1-MIN(0.75,INDEX([1]Hitters!$CF:$CF,MATCH($A91,[1]Hitters!$A:$A,0)))/0.75*1)+INDEX([1]Hitters!$CF:$CF,MATCH($A91,[1]Hitters!$A:$A,0)))/0.75*1,IF($D91&gt;6,(AB91-MIN(0.75,0.25*(RIGHT(AC$4,4)*1-(RIGHT($AD$4,4)*1)+0.25)*(1-MIN(0.75,INDEX([1]Hitters!$CF:$CF,MATCH($A91,[1]Hitters!$A:$A,0)))/0.75*1)+INDEX([1]Hitters!$CF:$CF,MATCH($A91,[1]Hitters!$A:$A,0)))/0.75*($M91+RIGHT(AC$4,4)*1-RIGHT($AA$4,4)*1+10)*0.05),IF($D91=3,(AB91-MIN(0.75,0.25*(RIGHT(AC$4,4)*1-(RIGHT($AD$4,4)*1)+0.25)*(1-MIN(0.75,INDEX([1]Hitters!$CF:$CF,MATCH($A91,[1]Hitters!$A:$A,0)))/0.75*1)+INDEX([1]Hitters!$CF:$CF,MATCH($A91,[1]Hitters!$A:$A,0)))/0.75*($M91+RIGHT(AC$4,4)*1-RIGHT($AA$4,4)*1-27)*0.1),(AB91-MIN(0.75,0.25*(RIGHT(AC$4,4)*1-(RIGHT($AD$4,4)*1)+0.25)*(1-MIN(0.75,INDEX([1]Hitters!$CF:$CF,MATCH($A91,[1]Hitters!$A:$A,0)))/0.75*1)+INDEX([1]Hitters!$CF:$CF,MATCH($A91,[1]Hitters!$A:$A,0)))/0.75*($M91+RIGHT(AC$4,4)*1-RIGHT($AA$4,4)*1-20)*0.094)))))))</f>
        <v>1.811992711261347</v>
      </c>
      <c r="AD91" s="96">
        <f>IF($D91=0,0,IF($D91=1,INDEX([1]Pitchers!$FK:$FK,MATCH($A91,[1]Pitchers!$A:$A,0)),MAX(-16,IF($D91=2,AC91-MIN(0.75,0.25*(RIGHT(AD$4,4)*1-(RIGHT($AD$4,4)*1)+0.25)*(1-MIN(0.75,INDEX([1]Hitters!$CF:$CF,MATCH($A91,[1]Hitters!$A:$A,0)))/0.75*1)+INDEX([1]Hitters!$CF:$CF,MATCH($A91,[1]Hitters!$A:$A,0)))/0.75*1,IF($D91&gt;6,(AC91-MIN(0.75,0.25*(RIGHT(AD$4,4)*1-(RIGHT($AD$4,4)*1)+0.25)*(1-MIN(0.75,INDEX([1]Hitters!$CF:$CF,MATCH($A91,[1]Hitters!$A:$A,0)))/0.75*1)+INDEX([1]Hitters!$CF:$CF,MATCH($A91,[1]Hitters!$A:$A,0)))/0.75*($M91+RIGHT(AD$4,4)*1-RIGHT($AA$4,4)*1+10)*0.05),IF($D91=3,(AC91-MIN(0.75,0.25*(RIGHT(AD$4,4)*1-(RIGHT($AD$4,4)*1)+0.25)*(1-MIN(0.75,INDEX([1]Hitters!$CF:$CF,MATCH($A91,[1]Hitters!$A:$A,0)))/0.75*1)+INDEX([1]Hitters!$CF:$CF,MATCH($A91,[1]Hitters!$A:$A,0)))/0.75*($M91+RIGHT(AD$4,4)*1-RIGHT($AA$4,4)*1-27)*0.1),(AC91-MIN(0.75,0.25*(RIGHT(AD$4,4)*1-(RIGHT($AD$4,4)*1)+0.25)*(1-MIN(0.75,INDEX([1]Hitters!$CF:$CF,MATCH($A91,[1]Hitters!$A:$A,0)))/0.75*1)+INDEX([1]Hitters!$CF:$CF,MATCH($A91,[1]Hitters!$A:$A,0)))/0.75*($M91+RIGHT(AD$4,4)*1-RIGHT($AA$4,4)*1-20)*0.094)))))))</f>
        <v>0.3611848750816844</v>
      </c>
      <c r="AE91" s="96">
        <f>IF($D91=0,0,IF($D91=1,INDEX([1]Pitchers!$FK:$FK,MATCH($A91,[1]Pitchers!$A:$A,0)),MAX(-16,IF($D91=2,AD91-MIN(0.75,0.25*(RIGHT(AE$4,4)*1-(RIGHT($AD$4,4)*1)+0.25)*(1-MIN(0.75,INDEX([1]Hitters!$CF:$CF,MATCH($A91,[1]Hitters!$A:$A,0)))/0.75*1)+INDEX([1]Hitters!$CF:$CF,MATCH($A91,[1]Hitters!$A:$A,0)))/0.75*1,IF($D91&gt;6,(AD91-MIN(0.75,0.25*(RIGHT(AE$4,4)*1-(RIGHT($AD$4,4)*1)+0.25)*(1-MIN(0.75,INDEX([1]Hitters!$CF:$CF,MATCH($A91,[1]Hitters!$A:$A,0)))/0.75*1)+INDEX([1]Hitters!$CF:$CF,MATCH($A91,[1]Hitters!$A:$A,0)))/0.75*($M91+RIGHT(AE$4,4)*1-RIGHT($AA$4,4)*1+10)*0.05),IF($D91=3,(AD91-MIN(0.75,0.25*(RIGHT(AE$4,4)*1-(RIGHT($AD$4,4)*1)+0.25)*(1-MIN(0.75,INDEX([1]Hitters!$CF:$CF,MATCH($A91,[1]Hitters!$A:$A,0)))/0.75*1)+INDEX([1]Hitters!$CF:$CF,MATCH($A91,[1]Hitters!$A:$A,0)))/0.75*($M91+RIGHT(AE$4,4)*1-RIGHT($AA$4,4)*1-27)*0.1),(AD91-MIN(0.75,0.25*(RIGHT(AE$4,4)*1-(RIGHT($AD$4,4)*1)+0.25)*(1-MIN(0.75,INDEX([1]Hitters!$CF:$CF,MATCH($A91,[1]Hitters!$A:$A,0)))/0.75*1)+INDEX([1]Hitters!$CF:$CF,MATCH($A91,[1]Hitters!$A:$A,0)))/0.75*($M91+RIGHT(AE$4,4)*1-RIGHT($AA$4,4)*1-20)*0.094)))))))</f>
        <v>-1.4049100481569325</v>
      </c>
      <c r="AF91" s="96">
        <f>IF($D91=0,0,IF($D91=1,INDEX([1]Pitchers!$FK:$FK,MATCH($A91,[1]Pitchers!$A:$A,0)),MAX(-16,IF($D91=2,AE91-MIN(0.75,0.25*(RIGHT(AF$4,4)*1-(RIGHT($AD$4,4)*1)+0.25)*(1-MIN(0.75,INDEX([1]Hitters!$CF:$CF,MATCH($A91,[1]Hitters!$A:$A,0)))/0.75*1)+INDEX([1]Hitters!$CF:$CF,MATCH($A91,[1]Hitters!$A:$A,0)))/0.75*1,IF($D91&gt;6,(AE91-MIN(0.75,0.25*(RIGHT(AF$4,4)*1-(RIGHT($AD$4,4)*1)+0.25)*(1-MIN(0.75,INDEX([1]Hitters!$CF:$CF,MATCH($A91,[1]Hitters!$A:$A,0)))/0.75*1)+INDEX([1]Hitters!$CF:$CF,MATCH($A91,[1]Hitters!$A:$A,0)))/0.75*($M91+RIGHT(AF$4,4)*1-RIGHT($AA$4,4)*1+10)*0.05),IF($D91=3,(AE91-MIN(0.75,0.25*(RIGHT(AF$4,4)*1-(RIGHT($AD$4,4)*1)+0.25)*(1-MIN(0.75,INDEX([1]Hitters!$CF:$CF,MATCH($A91,[1]Hitters!$A:$A,0)))/0.75*1)+INDEX([1]Hitters!$CF:$CF,MATCH($A91,[1]Hitters!$A:$A,0)))/0.75*($M91+RIGHT(AF$4,4)*1-RIGHT($AA$4,4)*1-27)*0.1),(AE91-MIN(0.75,0.25*(RIGHT(AF$4,4)*1-(RIGHT($AD$4,4)*1)+0.25)*(1-MIN(0.75,INDEX([1]Hitters!$CF:$CF,MATCH($A91,[1]Hitters!$A:$A,0)))/0.75*1)+INDEX([1]Hitters!$CF:$CF,MATCH($A91,[1]Hitters!$A:$A,0)))/0.75*($M91+RIGHT(AF$4,4)*1-RIGHT($AA$4,4)*1-20)*0.094)))))))</f>
        <v>-3.4987884079921194</v>
      </c>
      <c r="AG91" s="96">
        <f>IF($D91=0,0,IF($D91=1,INDEX([1]Pitchers!$FK:$FK,MATCH($A91,[1]Pitchers!$A:$A,0)),MAX(-16,IF($D91=2,AF91-MIN(0.75,0.25*(RIGHT(AG$4,4)*1-(RIGHT($AD$4,4)*1)+0.25)*(1-MIN(0.75,INDEX([1]Hitters!$CF:$CF,MATCH($A91,[1]Hitters!$A:$A,0)))/0.75*1)+INDEX([1]Hitters!$CF:$CF,MATCH($A91,[1]Hitters!$A:$A,0)))/0.75*1,IF($D91&gt;6,(AF91-MIN(0.75,0.25*(RIGHT(AG$4,4)*1-(RIGHT($AD$4,4)*1)+0.25)*(1-MIN(0.75,INDEX([1]Hitters!$CF:$CF,MATCH($A91,[1]Hitters!$A:$A,0)))/0.75*1)+INDEX([1]Hitters!$CF:$CF,MATCH($A91,[1]Hitters!$A:$A,0)))/0.75*($M91+RIGHT(AG$4,4)*1-RIGHT($AA$4,4)*1+10)*0.05),IF($D91=3,(AF91-MIN(0.75,0.25*(RIGHT(AG$4,4)*1-(RIGHT($AD$4,4)*1)+0.25)*(1-MIN(0.75,INDEX([1]Hitters!$CF:$CF,MATCH($A91,[1]Hitters!$A:$A,0)))/0.75*1)+INDEX([1]Hitters!$CF:$CF,MATCH($A91,[1]Hitters!$A:$A,0)))/0.75*($M91+RIGHT(AG$4,4)*1-RIGHT($AA$4,4)*1-27)*0.1),(AF91-MIN(0.75,0.25*(RIGHT(AG$4,4)*1-(RIGHT($AD$4,4)*1)+0.25)*(1-MIN(0.75,INDEX([1]Hitters!$CF:$CF,MATCH($A91,[1]Hitters!$A:$A,0)))/0.75*1)+INDEX([1]Hitters!$CF:$CF,MATCH($A91,[1]Hitters!$A:$A,0)))/0.75*($M91+RIGHT(AG$4,4)*1-RIGHT($AA$4,4)*1-20)*0.094)))))))</f>
        <v>-5.859205074658794</v>
      </c>
      <c r="AH91" s="96">
        <f>IF($D91=0,0,IF($D91=1,INDEX([1]Pitchers!$FK:$FK,MATCH($A91,[1]Pitchers!$A:$A,0)),MAX(-16,IF($D91=2,AG91-MIN(0.75,0.25*(RIGHT(AH$4,4)*1-(RIGHT($AD$4,4)*1)+0.25)*(1-MIN(0.75,INDEX([1]Hitters!$CF:$CF,MATCH($A91,[1]Hitters!$A:$A,0)))/0.75*1)+INDEX([1]Hitters!$CF:$CF,MATCH($A91,[1]Hitters!$A:$A,0)))/0.75*1,IF($D91&gt;6,(AG91-MIN(0.75,0.25*(RIGHT(AH$4,4)*1-(RIGHT($AD$4,4)*1)+0.25)*(1-MIN(0.75,INDEX([1]Hitters!$CF:$CF,MATCH($A91,[1]Hitters!$A:$A,0)))/0.75*1)+INDEX([1]Hitters!$CF:$CF,MATCH($A91,[1]Hitters!$A:$A,0)))/0.75*($M91+RIGHT(AH$4,4)*1-RIGHT($AA$4,4)*1+10)*0.05),IF($D91=3,(AG91-MIN(0.75,0.25*(RIGHT(AH$4,4)*1-(RIGHT($AD$4,4)*1)+0.25)*(1-MIN(0.75,INDEX([1]Hitters!$CF:$CF,MATCH($A91,[1]Hitters!$A:$A,0)))/0.75*1)+INDEX([1]Hitters!$CF:$CF,MATCH($A91,[1]Hitters!$A:$A,0)))/0.75*($M91+RIGHT(AH$4,4)*1-RIGHT($AA$4,4)*1-27)*0.1),(AG91-MIN(0.75,0.25*(RIGHT(AH$4,4)*1-(RIGHT($AD$4,4)*1)+0.25)*(1-MIN(0.75,INDEX([1]Hitters!$CF:$CF,MATCH($A91,[1]Hitters!$A:$A,0)))/0.75*1)+INDEX([1]Hitters!$CF:$CF,MATCH($A91,[1]Hitters!$A:$A,0)))/0.75*($M91+RIGHT(AH$4,4)*1-RIGHT($AA$4,4)*1-20)*0.094)))))))</f>
        <v>-8.2696217413254693</v>
      </c>
      <c r="AI91" s="96">
        <f>IF($D91=0,0,IF($D91=1,INDEX([1]Pitchers!$FK:$FK,MATCH($A91,[1]Pitchers!$A:$A,0)),MAX(-16,IF($D91=2,AH91-MIN(0.75,0.25*(RIGHT(AI$4,4)*1-(RIGHT($AD$4,4)*1)+0.25)*(1-MIN(0.75,INDEX([1]Hitters!$CF:$CF,MATCH($A91,[1]Hitters!$A:$A,0)))/0.75*1)+INDEX([1]Hitters!$CF:$CF,MATCH($A91,[1]Hitters!$A:$A,0)))/0.75*1,IF($D91&gt;6,(AH91-MIN(0.75,0.25*(RIGHT(AI$4,4)*1-(RIGHT($AD$4,4)*1)+0.25)*(1-MIN(0.75,INDEX([1]Hitters!$CF:$CF,MATCH($A91,[1]Hitters!$A:$A,0)))/0.75*1)+INDEX([1]Hitters!$CF:$CF,MATCH($A91,[1]Hitters!$A:$A,0)))/0.75*($M91+RIGHT(AI$4,4)*1-RIGHT($AA$4,4)*1+10)*0.05),IF($D91=3,(AH91-MIN(0.75,0.25*(RIGHT(AI$4,4)*1-(RIGHT($AD$4,4)*1)+0.25)*(1-MIN(0.75,INDEX([1]Hitters!$CF:$CF,MATCH($A91,[1]Hitters!$A:$A,0)))/0.75*1)+INDEX([1]Hitters!$CF:$CF,MATCH($A91,[1]Hitters!$A:$A,0)))/0.75*($M91+RIGHT(AI$4,4)*1-RIGHT($AA$4,4)*1-27)*0.1),(AH91-MIN(0.75,0.25*(RIGHT(AI$4,4)*1-(RIGHT($AD$4,4)*1)+0.25)*(1-MIN(0.75,INDEX([1]Hitters!$CF:$CF,MATCH($A91,[1]Hitters!$A:$A,0)))/0.75*1)+INDEX([1]Hitters!$CF:$CF,MATCH($A91,[1]Hitters!$A:$A,0)))/0.75*($M91+RIGHT(AI$4,4)*1-RIGHT($AA$4,4)*1-20)*0.094)))))))</f>
        <v>-10.730038407992144</v>
      </c>
      <c r="AJ91" s="96">
        <f>IF($D91=0,0,IF($D91=1,INDEX([1]Pitchers!$FK:$FK,MATCH($A91,[1]Pitchers!$A:$A,0)),MAX(-16,IF($D91=2,AI91-MIN(0.75,0.25*(RIGHT(AJ$4,4)*1-(RIGHT($AD$4,4)*1)+0.25)*(1-MIN(0.75,INDEX([1]Hitters!$CF:$CF,MATCH($A91,[1]Hitters!$A:$A,0)))/0.75*1)+INDEX([1]Hitters!$CF:$CF,MATCH($A91,[1]Hitters!$A:$A,0)))/0.75*1,IF($D91&gt;6,(AI91-MIN(0.75,0.25*(RIGHT(AJ$4,4)*1-(RIGHT($AD$4,4)*1)+0.25)*(1-MIN(0.75,INDEX([1]Hitters!$CF:$CF,MATCH($A91,[1]Hitters!$A:$A,0)))/0.75*1)+INDEX([1]Hitters!$CF:$CF,MATCH($A91,[1]Hitters!$A:$A,0)))/0.75*($M91+RIGHT(AJ$4,4)*1-RIGHT($AA$4,4)*1+10)*0.05),IF($D91=3,(AI91-MIN(0.75,0.25*(RIGHT(AJ$4,4)*1-(RIGHT($AD$4,4)*1)+0.25)*(1-MIN(0.75,INDEX([1]Hitters!$CF:$CF,MATCH($A91,[1]Hitters!$A:$A,0)))/0.75*1)+INDEX([1]Hitters!$CF:$CF,MATCH($A91,[1]Hitters!$A:$A,0)))/0.75*($M91+RIGHT(AJ$4,4)*1-RIGHT($AA$4,4)*1-27)*0.1),(AI91-MIN(0.75,0.25*(RIGHT(AJ$4,4)*1-(RIGHT($AD$4,4)*1)+0.25)*(1-MIN(0.75,INDEX([1]Hitters!$CF:$CF,MATCH($A91,[1]Hitters!$A:$A,0)))/0.75*1)+INDEX([1]Hitters!$CF:$CF,MATCH($A91,[1]Hitters!$A:$A,0)))/0.75*($M91+RIGHT(AJ$4,4)*1-RIGHT($AA$4,4)*1-20)*0.094)))))))</f>
        <v>-13.240455074658819</v>
      </c>
      <c r="AK91" s="96">
        <f>IF($D91=0,0,IF($D91=1,INDEX([1]Pitchers!$FK:$FK,MATCH($A91,[1]Pitchers!$A:$A,0)),MAX(-16,IF($D91=2,AJ91-MIN(0.75,0.25*(RIGHT(AK$4,4)*1-(RIGHT($AD$4,4)*1)+0.25)*(1-MIN(0.75,INDEX([1]Hitters!$CF:$CF,MATCH($A91,[1]Hitters!$A:$A,0)))/0.75*1)+INDEX([1]Hitters!$CF:$CF,MATCH($A91,[1]Hitters!$A:$A,0)))/0.75*1,IF($D91&gt;6,(AJ91-MIN(0.75,0.25*(RIGHT(AK$4,4)*1-(RIGHT($AD$4,4)*1)+0.25)*(1-MIN(0.75,INDEX([1]Hitters!$CF:$CF,MATCH($A91,[1]Hitters!$A:$A,0)))/0.75*1)+INDEX([1]Hitters!$CF:$CF,MATCH($A91,[1]Hitters!$A:$A,0)))/0.75*($M91+RIGHT(AK$4,4)*1-RIGHT($AA$4,4)*1+10)*0.05),IF($D91=3,(AJ91-MIN(0.75,0.25*(RIGHT(AK$4,4)*1-(RIGHT($AD$4,4)*1)+0.25)*(1-MIN(0.75,INDEX([1]Hitters!$CF:$CF,MATCH($A91,[1]Hitters!$A:$A,0)))/0.75*1)+INDEX([1]Hitters!$CF:$CF,MATCH($A91,[1]Hitters!$A:$A,0)))/0.75*($M91+RIGHT(AK$4,4)*1-RIGHT($AA$4,4)*1-27)*0.1),(AJ91-MIN(0.75,0.25*(RIGHT(AK$4,4)*1-(RIGHT($AD$4,4)*1)+0.25)*(1-MIN(0.75,INDEX([1]Hitters!$CF:$CF,MATCH($A91,[1]Hitters!$A:$A,0)))/0.75*1)+INDEX([1]Hitters!$CF:$CF,MATCH($A91,[1]Hitters!$A:$A,0)))/0.75*($M91+RIGHT(AK$4,4)*1-RIGHT($AA$4,4)*1-20)*0.094)))))))</f>
        <v>-15.800871741325492</v>
      </c>
      <c r="AL91" s="96">
        <f>IF($D91=0,0,IF($D91=1,INDEX([1]Pitchers!$FK:$FK,MATCH($A91,[1]Pitchers!$A:$A,0)),MAX(-16,IF($D91=2,AK91-MIN(0.75,0.25*(RIGHT(AL$4,4)*1-(RIGHT($AD$4,4)*1)+0.25)*(1-MIN(0.75,INDEX([1]Hitters!$CF:$CF,MATCH($A91,[1]Hitters!$A:$A,0)))/0.75*1)+INDEX([1]Hitters!$CF:$CF,MATCH($A91,[1]Hitters!$A:$A,0)))/0.75*1,IF($D91&gt;6,(AK91-MIN(0.75,0.25*(RIGHT(AL$4,4)*1-(RIGHT($AD$4,4)*1)+0.25)*(1-MIN(0.75,INDEX([1]Hitters!$CF:$CF,MATCH($A91,[1]Hitters!$A:$A,0)))/0.75*1)+INDEX([1]Hitters!$CF:$CF,MATCH($A91,[1]Hitters!$A:$A,0)))/0.75*($M91+RIGHT(AL$4,4)*1-RIGHT($AA$4,4)*1+10)*0.05),IF($D91=3,(AK91-MIN(0.75,0.25*(RIGHT(AL$4,4)*1-(RIGHT($AD$4,4)*1)+0.25)*(1-MIN(0.75,INDEX([1]Hitters!$CF:$CF,MATCH($A91,[1]Hitters!$A:$A,0)))/0.75*1)+INDEX([1]Hitters!$CF:$CF,MATCH($A91,[1]Hitters!$A:$A,0)))/0.75*($M91+RIGHT(AL$4,4)*1-RIGHT($AA$4,4)*1-27)*0.1),(AK91-MIN(0.75,0.25*(RIGHT(AL$4,4)*1-(RIGHT($AD$4,4)*1)+0.25)*(1-MIN(0.75,INDEX([1]Hitters!$CF:$CF,MATCH($A91,[1]Hitters!$A:$A,0)))/0.75*1)+INDEX([1]Hitters!$CF:$CF,MATCH($A91,[1]Hitters!$A:$A,0)))/0.75*($M91+RIGHT(AL$4,4)*1-RIGHT($AA$4,4)*1-20)*0.094)))))))</f>
        <v>-16</v>
      </c>
      <c r="AM91" s="98">
        <f>MAX(IF($D91=0,20,IF($D91=1,60,150)),MAX(0,IF($D91&gt;1,INDEX([1]Hitters!$ER:$ER,MATCH($A91,[1]Hitters!$A:$A,0))*(0.4+MAX(0,0.6*MIN(1,(IF(O91="",0,(((4.25+(O91-0.263)*4.2)^(((4.25+(O91-0.263)*4.2)+(4.25-AA91*600/600*4.2/600))^0.285))/((4.25+(O91-0.263)*4.2)^(((4.25+(O91-0.263)*4.2)+(4.25-AA91*600/600*4.2/600))^0.285)+(4.25-AA91*600/600*4.2/600)^(((4.25+(O91-0.263)*4.2)+(4.25-AA91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91,[1]Pitchers!$A:$A,0))))*IF($D91&lt;2,(0.4+0.6*MAX(0,MIN(1,IF($D91=0,((4.25)^(((4.25)+(4.25-(4-O91)*4.25/4*1/9))^0.285)/((4.25)^(((4.25)+(4.25-(4-O91)*4.25/4*1/9))^0.285)+(4.25-(4-O91)*4.25/4*1/9)^(((4.25)+(4.25-(4-O91)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91)))/0.5345*0.0009131+0.0104414*(3.74-MIN(3.74,O91)))*50,(((4.25+(AA91-0.263)*0.32*198*MAX(6,198/33)/198)^(((4.25+(AA91-0.263)*0.32*198*MAX(6,198/33)/198)+(4.25-(4-O91)*4.25/4*MAX(6,198/33)/9))^0.285)/((4.25+(AA91-0.263)*0.32*198*MAX(6,198/33)/198)^(((4.25+(AA91-0.263)*0.32*198*MAX(6,198/33)/198)+(4.25-(4-O91)*4.25/4*MAX(6,198/33)/9))^0.285)+(4.25-(4-O91)*4.25/4*MAX(6,198/33)/9)^(((4.25+(AA91-0.263)*0.32*198*MAX(6,198/33)/198)+(4.25-(4-O91)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91=0,50,198)/0.0065))),1))</f>
        <v>238.44602420711163</v>
      </c>
      <c r="AN91" s="98">
        <f t="shared" si="138"/>
        <v>185.35431023904974</v>
      </c>
      <c r="AO91" s="98">
        <f t="shared" si="139"/>
        <v>169.13019259259212</v>
      </c>
      <c r="AP91" s="98">
        <f t="shared" si="140"/>
        <v>162.39685925925855</v>
      </c>
      <c r="AQ91" s="98">
        <f t="shared" si="141"/>
        <v>154.06352592592498</v>
      </c>
      <c r="AR91" s="98">
        <f t="shared" si="142"/>
        <v>150</v>
      </c>
      <c r="AS91" s="98">
        <f t="shared" si="143"/>
        <v>150</v>
      </c>
      <c r="AT91" s="98">
        <f t="shared" si="144"/>
        <v>150</v>
      </c>
      <c r="AU91" s="98">
        <f t="shared" si="145"/>
        <v>150</v>
      </c>
      <c r="AV91" s="98">
        <f t="shared" si="146"/>
        <v>150</v>
      </c>
      <c r="AW91" s="98">
        <f t="shared" si="147"/>
        <v>150</v>
      </c>
      <c r="AX91" s="98">
        <f t="shared" si="148"/>
        <v>150</v>
      </c>
      <c r="AY91" s="96">
        <f t="shared" si="149"/>
        <v>0.19596915289039341</v>
      </c>
      <c r="AZ91" s="96">
        <f t="shared" si="150"/>
        <v>1.25</v>
      </c>
      <c r="BA91" s="96">
        <f t="shared" si="151"/>
        <v>0.19596915289039341</v>
      </c>
      <c r="BB91" s="96">
        <f t="shared" si="152"/>
        <v>2.8422046211996732E-2</v>
      </c>
      <c r="BC91" s="96">
        <f t="shared" si="153"/>
        <v>0</v>
      </c>
      <c r="BD91" s="96">
        <f t="shared" si="154"/>
        <v>0</v>
      </c>
      <c r="BE91" s="96">
        <f t="shared" si="155"/>
        <v>0</v>
      </c>
      <c r="BF91" s="96">
        <f t="shared" si="156"/>
        <v>0</v>
      </c>
      <c r="BG91" s="96">
        <f t="shared" si="157"/>
        <v>0</v>
      </c>
      <c r="BH91" s="96">
        <f t="shared" si="158"/>
        <v>0</v>
      </c>
      <c r="BI91" s="96">
        <f t="shared" si="159"/>
        <v>0</v>
      </c>
      <c r="BJ91" s="96">
        <f t="shared" si="160"/>
        <v>0</v>
      </c>
      <c r="BK91" s="96">
        <f t="shared" si="161"/>
        <v>0</v>
      </c>
      <c r="BL91" s="96">
        <f t="shared" si="162"/>
        <v>0</v>
      </c>
      <c r="BM91" s="129">
        <f t="shared" si="200"/>
        <v>1.75</v>
      </c>
      <c r="BN91" s="129" t="str">
        <f t="shared" si="200"/>
        <v/>
      </c>
      <c r="BO91" s="129" t="str">
        <f t="shared" si="200"/>
        <v/>
      </c>
      <c r="BP91" s="129" t="str">
        <f t="shared" si="200"/>
        <v/>
      </c>
      <c r="BQ91" s="129" t="str">
        <f t="shared" si="200"/>
        <v/>
      </c>
      <c r="BR91" s="129" t="str">
        <f t="shared" si="200"/>
        <v/>
      </c>
      <c r="BS91" s="129" t="str">
        <f t="shared" si="200"/>
        <v/>
      </c>
      <c r="BT91" s="129" t="str">
        <f t="shared" si="200"/>
        <v/>
      </c>
      <c r="BU91" s="129" t="str">
        <f t="shared" si="200"/>
        <v/>
      </c>
      <c r="BV91" s="129" t="str">
        <f t="shared" si="200"/>
        <v/>
      </c>
      <c r="BW91" s="129" t="str">
        <f t="shared" si="200"/>
        <v/>
      </c>
      <c r="BX91" s="129" t="str">
        <f t="shared" si="200"/>
        <v/>
      </c>
      <c r="BY91" s="130">
        <f t="shared" si="163"/>
        <v>2.0677532231231472</v>
      </c>
      <c r="BZ91" s="130">
        <f t="shared" si="164"/>
        <v>0.73874518818077251</v>
      </c>
      <c r="CA91" s="130">
        <f t="shared" si="165"/>
        <v>0.5</v>
      </c>
      <c r="CB91" s="130">
        <f t="shared" si="166"/>
        <v>0.5</v>
      </c>
      <c r="CC91" s="130">
        <f t="shared" si="167"/>
        <v>0.5</v>
      </c>
      <c r="CD91" s="130">
        <f t="shared" si="168"/>
        <v>0.5</v>
      </c>
      <c r="CE91" s="130">
        <f t="shared" si="169"/>
        <v>0.5</v>
      </c>
      <c r="CF91" s="130">
        <f t="shared" si="170"/>
        <v>0.5</v>
      </c>
      <c r="CG91" s="130">
        <f t="shared" si="171"/>
        <v>0.5</v>
      </c>
      <c r="CH91" s="130">
        <f t="shared" si="172"/>
        <v>0.5</v>
      </c>
      <c r="CI91" s="130">
        <f t="shared" si="173"/>
        <v>0.5</v>
      </c>
      <c r="CJ91" s="130">
        <f t="shared" si="174"/>
        <v>0.5</v>
      </c>
      <c r="CK91" s="131">
        <f t="shared" si="175"/>
        <v>1</v>
      </c>
      <c r="CL91" s="96">
        <f t="shared" si="176"/>
        <v>-0.66572708938926661</v>
      </c>
      <c r="CM91" s="96">
        <f t="shared" si="177"/>
        <v>-0.6414113601298812</v>
      </c>
      <c r="CN91" s="96">
        <f t="shared" si="178"/>
        <v>-0.61120268999110938</v>
      </c>
      <c r="CO91" s="96">
        <f t="shared" si="179"/>
        <v>-0.58686976999110851</v>
      </c>
      <c r="CP91" s="96">
        <f t="shared" si="180"/>
        <v>-0.55675476999110762</v>
      </c>
      <c r="CQ91" s="96">
        <f t="shared" si="181"/>
        <v>-0.54206999999999994</v>
      </c>
      <c r="CR91" s="96">
        <f t="shared" si="182"/>
        <v>-0.54206999999999994</v>
      </c>
      <c r="CS91" s="96">
        <f t="shared" si="183"/>
        <v>-0.54206999999999994</v>
      </c>
      <c r="CT91" s="96">
        <f t="shared" si="184"/>
        <v>-0.54206999999999994</v>
      </c>
      <c r="CU91" s="96">
        <f t="shared" si="185"/>
        <v>-0.54206999999999994</v>
      </c>
      <c r="CV91" s="96">
        <f t="shared" si="186"/>
        <v>-0.54206999999999994</v>
      </c>
      <c r="CW91" s="96">
        <f t="shared" si="187"/>
        <v>-0.54206999999999994</v>
      </c>
      <c r="CX91" s="96">
        <f>MAX(0,(IF(CL91&gt;0,(CL91-ROUNDDOWN(CL91,1))/0.1*LOOKUP(ROUNDUP(CL91+81.1,1),CB!$A:$A,CB!$C:$C)+(1-(CL91-ROUNDDOWN(CL91,1))/0.1)*LOOKUP(ROUNDDOWN(CL91+81.1,1),CB!$A:$A,CB!$C:$C),(CL91-ROUNDDOWN(CL91-0.1,1))/0.1*LOOKUP(ROUNDUP(CL91+81.1,1),CB!$A:$A,CB!$C:$C)+(1-(CL91-ROUNDDOWN(CL91-0.1,1))/0.1)*LOOKUP(ROUNDDOWN(CL91+81.1,1),CB!$A:$A,CB!$C:$C))-LOOKUP(81.1,CB!$A:$A,CB!$C:$C))/(1-(BINOMDIST(97,162,0.5,TRUE)-BINOMDIST(87,162,0.5,TRUE)))*$C$2*($B$1^(LEFT(CX$4,4)*1-LEFT($BA$4,4)*1))*(37.75+CL91))</f>
        <v>0</v>
      </c>
      <c r="CY91" s="96">
        <f>MAX(0,(IF(CM91&gt;0,(CM91-ROUNDDOWN(CM91,1))/0.1*LOOKUP(ROUNDUP(CM91+81.1,1),CB!$A:$A,CB!$C:$C)+(1-(CM91-ROUNDDOWN(CM91,1))/0.1)*LOOKUP(ROUNDDOWN(CM91+81.1,1),CB!$A:$A,CB!$C:$C),(CM91-ROUNDDOWN(CM91-0.1,1))/0.1*LOOKUP(ROUNDUP(CM91+81.1,1),CB!$A:$A,CB!$C:$C)+(1-(CM91-ROUNDDOWN(CM91-0.1,1))/0.1)*LOOKUP(ROUNDDOWN(CM91+81.1,1),CB!$A:$A,CB!$C:$C))-LOOKUP(81.1,CB!$A:$A,CB!$C:$C))/(1-(BINOMDIST(97,162,0.5,TRUE)-BINOMDIST(87,162,0.5,TRUE)))*$C$2*($B$1^(LEFT(CY$4,4)*1-LEFT($BA$4,4)*1))*(37.75+CM91))</f>
        <v>0</v>
      </c>
      <c r="CZ91" s="96">
        <f>MAX(0,(IF(CN91&gt;0,(CN91-ROUNDDOWN(CN91,1))/0.1*LOOKUP(ROUNDUP(CN91+81.1,1),CB!$A:$A,CB!$C:$C)+(1-(CN91-ROUNDDOWN(CN91,1))/0.1)*LOOKUP(ROUNDDOWN(CN91+81.1,1),CB!$A:$A,CB!$C:$C),(CN91-ROUNDDOWN(CN91-0.1,1))/0.1*LOOKUP(ROUNDUP(CN91+81.1,1),CB!$A:$A,CB!$C:$C)+(1-(CN91-ROUNDDOWN(CN91-0.1,1))/0.1)*LOOKUP(ROUNDDOWN(CN91+81.1,1),CB!$A:$A,CB!$C:$C))-LOOKUP(81.1,CB!$A:$A,CB!$C:$C))/(1-(BINOMDIST(97,162,0.5,TRUE)-BINOMDIST(87,162,0.5,TRUE)))*$C$2*($B$1^(LEFT(CZ$4,4)*1-LEFT($BA$4,4)*1))*(37.75+CN91))</f>
        <v>0</v>
      </c>
      <c r="DA91" s="96">
        <f>MAX(0,(IF(CO91&gt;0,(CO91-ROUNDDOWN(CO91,1))/0.1*LOOKUP(ROUNDUP(CO91+81.1,1),CB!$A:$A,CB!$C:$C)+(1-(CO91-ROUNDDOWN(CO91,1))/0.1)*LOOKUP(ROUNDDOWN(CO91+81.1,1),CB!$A:$A,CB!$C:$C),(CO91-ROUNDDOWN(CO91-0.1,1))/0.1*LOOKUP(ROUNDUP(CO91+81.1,1),CB!$A:$A,CB!$C:$C)+(1-(CO91-ROUNDDOWN(CO91-0.1,1))/0.1)*LOOKUP(ROUNDDOWN(CO91+81.1,1),CB!$A:$A,CB!$C:$C))-LOOKUP(81.1,CB!$A:$A,CB!$C:$C))/(1-(BINOMDIST(97,162,0.5,TRUE)-BINOMDIST(87,162,0.5,TRUE)))*$C$2*($B$1^(LEFT(DA$4,4)*1-LEFT($BA$4,4)*1))*(37.75+CO91))</f>
        <v>0</v>
      </c>
      <c r="DB91" s="96">
        <f>MAX(0,(IF(CP91&gt;0,(CP91-ROUNDDOWN(CP91,1))/0.1*LOOKUP(ROUNDUP(CP91+81.1,1),CB!$A:$A,CB!$C:$C)+(1-(CP91-ROUNDDOWN(CP91,1))/0.1)*LOOKUP(ROUNDDOWN(CP91+81.1,1),CB!$A:$A,CB!$C:$C),(CP91-ROUNDDOWN(CP91-0.1,1))/0.1*LOOKUP(ROUNDUP(CP91+81.1,1),CB!$A:$A,CB!$C:$C)+(1-(CP91-ROUNDDOWN(CP91-0.1,1))/0.1)*LOOKUP(ROUNDDOWN(CP91+81.1,1),CB!$A:$A,CB!$C:$C))-LOOKUP(81.1,CB!$A:$A,CB!$C:$C))/(1-(BINOMDIST(97,162,0.5,TRUE)-BINOMDIST(87,162,0.5,TRUE)))*$C$2*($B$1^(LEFT(DB$4,4)*1-LEFT($BA$4,4)*1))*(37.75+CP91))</f>
        <v>0</v>
      </c>
      <c r="DC91" s="96">
        <f>MAX(0,(IF(CQ91&gt;0,(CQ91-ROUNDDOWN(CQ91,1))/0.1*LOOKUP(ROUNDUP(CQ91+81.1,1),CB!$A:$A,CB!$C:$C)+(1-(CQ91-ROUNDDOWN(CQ91,1))/0.1)*LOOKUP(ROUNDDOWN(CQ91+81.1,1),CB!$A:$A,CB!$C:$C),(CQ91-ROUNDDOWN(CQ91-0.1,1))/0.1*LOOKUP(ROUNDUP(CQ91+81.1,1),CB!$A:$A,CB!$C:$C)+(1-(CQ91-ROUNDDOWN(CQ91-0.1,1))/0.1)*LOOKUP(ROUNDDOWN(CQ91+81.1,1),CB!$A:$A,CB!$C:$C))-LOOKUP(81.1,CB!$A:$A,CB!$C:$C))/(1-(BINOMDIST(97,162,0.5,TRUE)-BINOMDIST(87,162,0.5,TRUE)))*$C$2*($B$1^(LEFT(DC$4,4)*1-LEFT($BA$4,4)*1))*(37.75+CQ91))</f>
        <v>0</v>
      </c>
      <c r="DD91" s="96">
        <f>MAX(0,(IF(CR91&gt;0,(CR91-ROUNDDOWN(CR91,1))/0.1*LOOKUP(ROUNDUP(CR91+81.1,1),CB!$A:$A,CB!$C:$C)+(1-(CR91-ROUNDDOWN(CR91,1))/0.1)*LOOKUP(ROUNDDOWN(CR91+81.1,1),CB!$A:$A,CB!$C:$C),(CR91-ROUNDDOWN(CR91-0.1,1))/0.1*LOOKUP(ROUNDUP(CR91+81.1,1),CB!$A:$A,CB!$C:$C)+(1-(CR91-ROUNDDOWN(CR91-0.1,1))/0.1)*LOOKUP(ROUNDDOWN(CR91+81.1,1),CB!$A:$A,CB!$C:$C))-LOOKUP(81.1,CB!$A:$A,CB!$C:$C))/(1-(BINOMDIST(97,162,0.5,TRUE)-BINOMDIST(87,162,0.5,TRUE)))*$C$2*($B$1^(LEFT(DD$4,4)*1-LEFT($BA$4,4)*1))*(37.75+CR91))</f>
        <v>0</v>
      </c>
      <c r="DE91" s="96">
        <f>MAX(0,(IF(CS91&gt;0,(CS91-ROUNDDOWN(CS91,1))/0.1*LOOKUP(ROUNDUP(CS91+81.1,1),CB!$A:$A,CB!$C:$C)+(1-(CS91-ROUNDDOWN(CS91,1))/0.1)*LOOKUP(ROUNDDOWN(CS91+81.1,1),CB!$A:$A,CB!$C:$C),(CS91-ROUNDDOWN(CS91-0.1,1))/0.1*LOOKUP(ROUNDUP(CS91+81.1,1),CB!$A:$A,CB!$C:$C)+(1-(CS91-ROUNDDOWN(CS91-0.1,1))/0.1)*LOOKUP(ROUNDDOWN(CS91+81.1,1),CB!$A:$A,CB!$C:$C))-LOOKUP(81.1,CB!$A:$A,CB!$C:$C))/(1-(BINOMDIST(97,162,0.5,TRUE)-BINOMDIST(87,162,0.5,TRUE)))*$C$2*($B$1^(LEFT(DE$4,4)*1-LEFT($BA$4,4)*1))*(37.75+CS91))</f>
        <v>0</v>
      </c>
      <c r="DF91" s="96">
        <f>MAX(0,(IF(CT91&gt;0,(CT91-ROUNDDOWN(CT91,1))/0.1*LOOKUP(ROUNDUP(CT91+81.1,1),CB!$A:$A,CB!$C:$C)+(1-(CT91-ROUNDDOWN(CT91,1))/0.1)*LOOKUP(ROUNDDOWN(CT91+81.1,1),CB!$A:$A,CB!$C:$C),(CT91-ROUNDDOWN(CT91-0.1,1))/0.1*LOOKUP(ROUNDUP(CT91+81.1,1),CB!$A:$A,CB!$C:$C)+(1-(CT91-ROUNDDOWN(CT91-0.1,1))/0.1)*LOOKUP(ROUNDDOWN(CT91+81.1,1),CB!$A:$A,CB!$C:$C))-LOOKUP(81.1,CB!$A:$A,CB!$C:$C))/(1-(BINOMDIST(97,162,0.5,TRUE)-BINOMDIST(87,162,0.5,TRUE)))*$C$2*($B$1^(LEFT(DF$4,4)*1-LEFT($BA$4,4)*1))*(37.75+CT91))</f>
        <v>0</v>
      </c>
      <c r="DG91" s="96">
        <f>MAX(0,(IF(CU91&gt;0,(CU91-ROUNDDOWN(CU91,1))/0.1*LOOKUP(ROUNDUP(CU91+81.1,1),CB!$A:$A,CB!$C:$C)+(1-(CU91-ROUNDDOWN(CU91,1))/0.1)*LOOKUP(ROUNDDOWN(CU91+81.1,1),CB!$A:$A,CB!$C:$C),(CU91-ROUNDDOWN(CU91-0.1,1))/0.1*LOOKUP(ROUNDUP(CU91+81.1,1),CB!$A:$A,CB!$C:$C)+(1-(CU91-ROUNDDOWN(CU91-0.1,1))/0.1)*LOOKUP(ROUNDDOWN(CU91+81.1,1),CB!$A:$A,CB!$C:$C))-LOOKUP(81.1,CB!$A:$A,CB!$C:$C))/(1-(BINOMDIST(97,162,0.5,TRUE)-BINOMDIST(87,162,0.5,TRUE)))*$C$2*($B$1^(LEFT(DG$4,4)*1-LEFT($BA$4,4)*1))*(37.75+CU91))</f>
        <v>0</v>
      </c>
      <c r="DH91" s="96">
        <f>MAX(0,(IF(CV91&gt;0,(CV91-ROUNDDOWN(CV91,1))/0.1*LOOKUP(ROUNDUP(CV91+81.1,1),CB!$A:$A,CB!$C:$C)+(1-(CV91-ROUNDDOWN(CV91,1))/0.1)*LOOKUP(ROUNDDOWN(CV91+81.1,1),CB!$A:$A,CB!$C:$C),(CV91-ROUNDDOWN(CV91-0.1,1))/0.1*LOOKUP(ROUNDUP(CV91+81.1,1),CB!$A:$A,CB!$C:$C)+(1-(CV91-ROUNDDOWN(CV91-0.1,1))/0.1)*LOOKUP(ROUNDDOWN(CV91+81.1,1),CB!$A:$A,CB!$C:$C))-LOOKUP(81.1,CB!$A:$A,CB!$C:$C))/(1-(BINOMDIST(97,162,0.5,TRUE)-BINOMDIST(87,162,0.5,TRUE)))*$C$2*($B$1^(LEFT(DH$4,4)*1-LEFT($BA$4,4)*1))*(37.75+CV91))</f>
        <v>0</v>
      </c>
      <c r="DI91" s="96">
        <f>MAX(0,(IF(CW91&gt;0,(CW91-ROUNDDOWN(CW91,1))/0.1*LOOKUP(ROUNDUP(CW91+81.1,1),CB!$A:$A,CB!$C:$C)+(1-(CW91-ROUNDDOWN(CW91,1))/0.1)*LOOKUP(ROUNDDOWN(CW91+81.1,1),CB!$A:$A,CB!$C:$C),(CW91-ROUNDDOWN(CW91-0.1,1))/0.1*LOOKUP(ROUNDUP(CW91+81.1,1),CB!$A:$A,CB!$C:$C)+(1-(CW91-ROUNDDOWN(CW91-0.1,1))/0.1)*LOOKUP(ROUNDDOWN(CW91+81.1,1),CB!$A:$A,CB!$C:$C))-LOOKUP(81.1,CB!$A:$A,CB!$C:$C))/(1-(BINOMDIST(97,162,0.5,TRUE)-BINOMDIST(87,162,0.5,TRUE)))*$C$2*($B$1^(LEFT(DI$4,4)*1-LEFT($BA$4,4)*1))*(37.75+CW91))</f>
        <v>0</v>
      </c>
      <c r="DJ91" s="90">
        <f t="shared" si="188"/>
        <v>0</v>
      </c>
      <c r="DK91" s="132"/>
      <c r="DL91" s="132">
        <f t="shared" si="189"/>
        <v>2.0677532231231472</v>
      </c>
      <c r="DM91" s="132">
        <f t="shared" si="190"/>
        <v>2.946393993929433</v>
      </c>
      <c r="DN91" s="132">
        <f t="shared" si="191"/>
        <v>3.6433611874273519</v>
      </c>
      <c r="DO91" s="132">
        <f t="shared" si="192"/>
        <v>4.3516705515695344</v>
      </c>
      <c r="DP91" s="132">
        <f t="shared" si="193"/>
        <v>5.0709772887005027</v>
      </c>
      <c r="DQ91" s="132">
        <f t="shared" si="194"/>
        <v>5.8008562095053904</v>
      </c>
      <c r="DR91" s="132">
        <f t="shared" si="195"/>
        <v>6.5408138478605515</v>
      </c>
      <c r="DS91" s="132">
        <f t="shared" si="196"/>
        <v>7.2903018002733413</v>
      </c>
      <c r="DT91" s="132">
        <f t="shared" si="197"/>
        <v>8.0487306240626921</v>
      </c>
      <c r="DU91" s="132">
        <f t="shared" si="198"/>
        <v>8.8154836631235245</v>
      </c>
      <c r="DV91" s="132"/>
      <c r="DW91" s="132"/>
      <c r="DX91" s="132"/>
      <c r="DY91" s="132"/>
      <c r="DZ91" s="132"/>
      <c r="EA91" s="132"/>
      <c r="EB91" s="132"/>
      <c r="EC91" s="132"/>
      <c r="ED91" s="132"/>
      <c r="EE91" s="132"/>
      <c r="ER91" s="132"/>
      <c r="ES91" s="132"/>
      <c r="ET91" s="132"/>
      <c r="EU91" s="132"/>
      <c r="EV91" s="132"/>
      <c r="EW91" s="132"/>
      <c r="EX91" s="132"/>
      <c r="EY91" s="132"/>
      <c r="EZ91" s="132"/>
      <c r="FA91" s="132"/>
      <c r="FB91" s="132"/>
      <c r="FC91" s="132"/>
    </row>
    <row r="92" spans="1:159" ht="12.75" customHeight="1" x14ac:dyDescent="0.2">
      <c r="A92" s="128">
        <v>493596</v>
      </c>
      <c r="B92" s="99" t="str">
        <f>INDEX([1]Bios!$O:$O,MATCH(A92,[1]Bios!$C:$C,0))</f>
        <v>Beckham, Gordon</v>
      </c>
      <c r="C92" s="92" t="s">
        <v>58</v>
      </c>
      <c r="D92" s="94">
        <f>LOOKUP(IF(INDEX([1]Bios!$M:$M,MATCH(A92,[1]Bios!$C:$C,0))="P",INDEX([1]Pitchers!$Q:$Q,MATCH(A92,[1]Pitchers!$A:$A,0)),INDEX([1]Hitters!$AV:$AV,MATCH(A92,[1]Hitters!$A:$A,0))),Positions!A:A,Positions!B:B)</f>
        <v>4</v>
      </c>
      <c r="E92" s="137">
        <v>1</v>
      </c>
      <c r="F92" s="138">
        <f t="shared" si="135"/>
        <v>4.1228129909562155</v>
      </c>
      <c r="G92" s="138">
        <v>1.5</v>
      </c>
      <c r="H92" s="94"/>
      <c r="I92" s="93">
        <f>6</f>
        <v>6</v>
      </c>
      <c r="J92" s="93">
        <f>6</f>
        <v>6</v>
      </c>
      <c r="K92" s="94">
        <f>MIN(IF(D92&gt;1,INDEX([1]Hitters!$DA:$DA,MATCH(A92,[1]Hitters!$A:$A,0)),INDEX([1]Pitchers!$DA:$DA,MATCH(A92,[1]Pitchers!$A:$A,0))),J92)</f>
        <v>5.668333333333333</v>
      </c>
      <c r="L92" s="94">
        <f t="shared" si="136"/>
        <v>4</v>
      </c>
      <c r="M92" s="95">
        <f>IF(D92&gt;1,INDEX([1]Hitters!$CV:$CV,MATCH($A92,[1]Hitters!$A:$A,0)),INDEX([1]Pitchers!$CP:$CP,MATCH($A92,[1]Pitchers!$A:$A,0)))</f>
        <v>29.791666666666668</v>
      </c>
      <c r="N92" s="90">
        <f t="shared" si="137"/>
        <v>2.6228129909562155</v>
      </c>
      <c r="O92" s="97">
        <f>IF($D92&gt;1,INDEX([1]Hitters!$AF:$AF,MATCH($A92,[1]Hitters!$A:$A,0)),INDEX([1]Pitchers!$AJ:$AJ,MATCH($A92,[1]Pitchers!$A:$A,0))*IF(OR(AND($D92=0,INDEX([1]Pitchers!$Q:$Q,MATCH($A92,[1]Pitchers!$A:$A,0))="R"),AND($D92=1,INDEX([1]Pitchers!$Q:$Q,MATCH($A92,[1]Pitchers!$A:$A,0))="S")),1,IF($D92=0,0.83+(1-INDEX([1]Pitchers!$BE:$BE,MATCH($A92,[1]Pitchers!$A:$A,0)))/8,1/(0.83+(1-INDEX([1]Pitchers!$BE:$BE,MATCH($A92,[1]Pitchers!$A:$A,0)))/8))))</f>
        <v>0.24148722094102862</v>
      </c>
      <c r="P92" s="97">
        <f>IF($D92&gt;1,O92+(LOOKUP(ROUNDDOWN($M92+RIGHT(P$4,4)*1-2016,0),Age!$A:$A,Age!$C:$C)*(1-($M92+RIGHT(P$4,4)*1-2016-ROUNDDOWN($M92+RIGHT(P$4,4)*1-2016,0)))+LOOKUP(ROUNDUP($M92+RIGHT(P$4,4)*1-2016,0),Age!$A:$A,Age!$C:$C)*(($M92+RIGHT(P$4,4)*1-2016-ROUNDDOWN($M92+RIGHT(P$4,4)*1-2016,0))))*IF($M92+RIGHT(P$4,4)*1-2016&gt;27,1,INDEX([1]Hitters!$BG:$BG,MATCH($A92,[1]Hitters!$A:$A,0))),O92*(1-(1-(LOOKUP(ROUNDDOWN($M92+RIGHT(P$4,4)*1-2016,0),Age!$A:$A,Age!$L:$L)*(1-($M92+RIGHT(P$4,4)*1-2016-ROUNDDOWN($M92+RIGHT(P$4,4)*1-2016,0)))+LOOKUP(ROUNDUP($M92+RIGHT(P$4,4)*1-2016,0),Age!$A:$A,Age!$L:$L)*(($M92+RIGHT(P$4,4)*1-2016-ROUNDDOWN($M92+RIGHT(P$4,4)*1-2016,0)))))*IF($M92+RIGHT(P$4,4)*1-2016&gt;27,1,INDEX([1]Pitchers!$BE:$BE,MATCH($A92,[1]Pitchers!$A:$A,0)))))</f>
        <v>0.23841638760769521</v>
      </c>
      <c r="Q92" s="97">
        <f>IF($D92&gt;1,P92+(LOOKUP(ROUNDDOWN($M92+RIGHT(Q$4,4)*1-2016,0),Age!$A:$A,Age!$C:$C)*(1-($M92+RIGHT(Q$4,4)*1-2016-ROUNDDOWN($M92+RIGHT(Q$4,4)*1-2016,0)))+LOOKUP(ROUNDUP($M92+RIGHT(Q$4,4)*1-2016,0),Age!$A:$A,Age!$C:$C)*(($M92+RIGHT(Q$4,4)*1-2016-ROUNDDOWN($M92+RIGHT(Q$4,4)*1-2016,0))))*IF($M92+RIGHT(Q$4,4)*1-2016&gt;27,1,INDEX([1]Hitters!$BG:$BG,MATCH($A92,[1]Hitters!$A:$A,0))),P92*(1-(1-(LOOKUP(ROUNDDOWN($M92+RIGHT(Q$4,4)*1-2016,0),Age!$A:$A,Age!$L:$L)*(1-($M92+RIGHT(Q$4,4)*1-2016-ROUNDDOWN($M92+RIGHT(Q$4,4)*1-2016,0)))+LOOKUP(ROUNDUP($M92+RIGHT(Q$4,4)*1-2016,0),Age!$A:$A,Age!$L:$L)*(($M92+RIGHT(Q$4,4)*1-2016-ROUNDDOWN($M92+RIGHT(Q$4,4)*1-2016,0)))))*IF($M92+RIGHT(Q$4,4)*1-2016&gt;27,1,INDEX([1]Pitchers!$BE:$BE,MATCH($A92,[1]Pitchers!$A:$A,0)))))</f>
        <v>0.23424555427436178</v>
      </c>
      <c r="R92" s="97">
        <f>IF($D92&gt;1,Q92+(LOOKUP(ROUNDDOWN($M92+RIGHT(R$4,4)*1-2016,0),Age!$A:$A,Age!$C:$C)*(1-($M92+RIGHT(R$4,4)*1-2016-ROUNDDOWN($M92+RIGHT(R$4,4)*1-2016,0)))+LOOKUP(ROUNDUP($M92+RIGHT(R$4,4)*1-2016,0),Age!$A:$A,Age!$C:$C)*(($M92+RIGHT(R$4,4)*1-2016-ROUNDDOWN($M92+RIGHT(R$4,4)*1-2016,0))))*IF($M92+RIGHT(R$4,4)*1-2016&gt;27,1,INDEX([1]Hitters!$BG:$BG,MATCH($A92,[1]Hitters!$A:$A,0))),Q92*(1-(1-(LOOKUP(ROUNDDOWN($M92+RIGHT(R$4,4)*1-2016,0),Age!$A:$A,Age!$L:$L)*(1-($M92+RIGHT(R$4,4)*1-2016-ROUNDDOWN($M92+RIGHT(R$4,4)*1-2016,0)))+LOOKUP(ROUNDUP($M92+RIGHT(R$4,4)*1-2016,0),Age!$A:$A,Age!$L:$L)*(($M92+RIGHT(R$4,4)*1-2016-ROUNDDOWN($M92+RIGHT(R$4,4)*1-2016,0)))))*IF($M92+RIGHT(R$4,4)*1-2016&gt;27,1,INDEX([1]Pitchers!$BE:$BE,MATCH($A92,[1]Pitchers!$A:$A,0)))))</f>
        <v>0.22897472094102861</v>
      </c>
      <c r="S92" s="97">
        <f>IF($D92&gt;1,R92+(LOOKUP(ROUNDDOWN($M92+RIGHT(S$4,4)*1-2016,0),Age!$A:$A,Age!$C:$C)*(1-($M92+RIGHT(S$4,4)*1-2016-ROUNDDOWN($M92+RIGHT(S$4,4)*1-2016,0)))+LOOKUP(ROUNDUP($M92+RIGHT(S$4,4)*1-2016,0),Age!$A:$A,Age!$C:$C)*(($M92+RIGHT(S$4,4)*1-2016-ROUNDDOWN($M92+RIGHT(S$4,4)*1-2016,0))))*IF($M92+RIGHT(S$4,4)*1-2016&gt;27,1,INDEX([1]Hitters!$BG:$BG,MATCH($A92,[1]Hitters!$A:$A,0))),R92*(1-(1-(LOOKUP(ROUNDDOWN($M92+RIGHT(S$4,4)*1-2016,0),Age!$A:$A,Age!$L:$L)*(1-($M92+RIGHT(S$4,4)*1-2016-ROUNDDOWN($M92+RIGHT(S$4,4)*1-2016,0)))+LOOKUP(ROUNDUP($M92+RIGHT(S$4,4)*1-2016,0),Age!$A:$A,Age!$L:$L)*(($M92+RIGHT(S$4,4)*1-2016-ROUNDDOWN($M92+RIGHT(S$4,4)*1-2016,0)))))*IF($M92+RIGHT(S$4,4)*1-2016&gt;27,1,INDEX([1]Pitchers!$BE:$BE,MATCH($A92,[1]Pitchers!$A:$A,0)))))</f>
        <v>0.22260388760769545</v>
      </c>
      <c r="T92" s="97">
        <f>IF($D92&gt;1,S92+(LOOKUP(ROUNDDOWN($M92+RIGHT(T$4,4)*1-2016,0),Age!$A:$A,Age!$C:$C)*(1-($M92+RIGHT(T$4,4)*1-2016-ROUNDDOWN($M92+RIGHT(T$4,4)*1-2016,0)))+LOOKUP(ROUNDUP($M92+RIGHT(T$4,4)*1-2016,0),Age!$A:$A,Age!$C:$C)*(($M92+RIGHT(T$4,4)*1-2016-ROUNDDOWN($M92+RIGHT(T$4,4)*1-2016,0))))*IF($M92+RIGHT(T$4,4)*1-2016&gt;27,1,INDEX([1]Hitters!$BG:$BG,MATCH($A92,[1]Hitters!$A:$A,0))),S92*(1-(1-(LOOKUP(ROUNDDOWN($M92+RIGHT(T$4,4)*1-2016,0),Age!$A:$A,Age!$L:$L)*(1-($M92+RIGHT(T$4,4)*1-2016-ROUNDDOWN($M92+RIGHT(T$4,4)*1-2016,0)))+LOOKUP(ROUNDUP($M92+RIGHT(T$4,4)*1-2016,0),Age!$A:$A,Age!$L:$L)*(($M92+RIGHT(T$4,4)*1-2016-ROUNDDOWN($M92+RIGHT(T$4,4)*1-2016,0)))))*IF($M92+RIGHT(T$4,4)*1-2016&gt;27,1,INDEX([1]Pitchers!$BE:$BE,MATCH($A92,[1]Pitchers!$A:$A,0)))))</f>
        <v>0.21513305427436227</v>
      </c>
      <c r="U92" s="97">
        <f>IF($D92&gt;1,T92+(LOOKUP(ROUNDDOWN($M92+RIGHT(U$4,4)*1-2016,0),Age!$A:$A,Age!$C:$C)*(1-($M92+RIGHT(U$4,4)*1-2016-ROUNDDOWN($M92+RIGHT(U$4,4)*1-2016,0)))+LOOKUP(ROUNDUP($M92+RIGHT(U$4,4)*1-2016,0),Age!$A:$A,Age!$C:$C)*(($M92+RIGHT(U$4,4)*1-2016-ROUNDDOWN($M92+RIGHT(U$4,4)*1-2016,0))))*IF($M92+RIGHT(U$4,4)*1-2016&gt;27,1,INDEX([1]Hitters!$BG:$BG,MATCH($A92,[1]Hitters!$A:$A,0))),T92*(1-(1-(LOOKUP(ROUNDDOWN($M92+RIGHT(U$4,4)*1-2016,0),Age!$A:$A,Age!$L:$L)*(1-($M92+RIGHT(U$4,4)*1-2016-ROUNDDOWN($M92+RIGHT(U$4,4)*1-2016,0)))+LOOKUP(ROUNDUP($M92+RIGHT(U$4,4)*1-2016,0),Age!$A:$A,Age!$L:$L)*(($M92+RIGHT(U$4,4)*1-2016-ROUNDDOWN($M92+RIGHT(U$4,4)*1-2016,0)))))*IF($M92+RIGHT(U$4,4)*1-2016&gt;27,1,INDEX([1]Pitchers!$BE:$BE,MATCH($A92,[1]Pitchers!$A:$A,0)))))</f>
        <v>0.20656222094102911</v>
      </c>
      <c r="V92" s="97">
        <f>IF($D92&gt;1,U92+(LOOKUP(ROUNDDOWN($M92+RIGHT(V$4,4)*1-2016,0),Age!$A:$A,Age!$C:$C)*(1-($M92+RIGHT(V$4,4)*1-2016-ROUNDDOWN($M92+RIGHT(V$4,4)*1-2016,0)))+LOOKUP(ROUNDUP($M92+RIGHT(V$4,4)*1-2016,0),Age!$A:$A,Age!$C:$C)*(($M92+RIGHT(V$4,4)*1-2016-ROUNDDOWN($M92+RIGHT(V$4,4)*1-2016,0))))*IF($M92+RIGHT(V$4,4)*1-2016&gt;27,1,INDEX([1]Hitters!$BG:$BG,MATCH($A92,[1]Hitters!$A:$A,0))),U92*(1-(1-(LOOKUP(ROUNDDOWN($M92+RIGHT(V$4,4)*1-2016,0),Age!$A:$A,Age!$L:$L)*(1-($M92+RIGHT(V$4,4)*1-2016-ROUNDDOWN($M92+RIGHT(V$4,4)*1-2016,0)))+LOOKUP(ROUNDUP($M92+RIGHT(V$4,4)*1-2016,0),Age!$A:$A,Age!$L:$L)*(($M92+RIGHT(V$4,4)*1-2016-ROUNDDOWN($M92+RIGHT(V$4,4)*1-2016,0)))))*IF($M92+RIGHT(V$4,4)*1-2016&gt;27,1,INDEX([1]Pitchers!$BE:$BE,MATCH($A92,[1]Pitchers!$A:$A,0)))))</f>
        <v>0.1977622209410291</v>
      </c>
      <c r="W92" s="97">
        <f>IF($D92&gt;1,V92+(LOOKUP(ROUNDDOWN($M92+RIGHT(W$4,4)*1-2016,0),Age!$A:$A,Age!$C:$C)*(1-($M92+RIGHT(W$4,4)*1-2016-ROUNDDOWN($M92+RIGHT(W$4,4)*1-2016,0)))+LOOKUP(ROUNDUP($M92+RIGHT(W$4,4)*1-2016,0),Age!$A:$A,Age!$C:$C)*(($M92+RIGHT(W$4,4)*1-2016-ROUNDDOWN($M92+RIGHT(W$4,4)*1-2016,0))))*IF($M92+RIGHT(W$4,4)*1-2016&gt;27,1,INDEX([1]Hitters!$BG:$BG,MATCH($A92,[1]Hitters!$A:$A,0))),V92*(1-(1-(LOOKUP(ROUNDDOWN($M92+RIGHT(W$4,4)*1-2016,0),Age!$A:$A,Age!$L:$L)*(1-($M92+RIGHT(W$4,4)*1-2016-ROUNDDOWN($M92+RIGHT(W$4,4)*1-2016,0)))+LOOKUP(ROUNDUP($M92+RIGHT(W$4,4)*1-2016,0),Age!$A:$A,Age!$L:$L)*(($M92+RIGHT(W$4,4)*1-2016-ROUNDDOWN($M92+RIGHT(W$4,4)*1-2016,0)))))*IF($M92+RIGHT(W$4,4)*1-2016&gt;27,1,INDEX([1]Pitchers!$BE:$BE,MATCH($A92,[1]Pitchers!$A:$A,0)))))</f>
        <v>0.1889622209410291</v>
      </c>
      <c r="X92" s="97">
        <f>IF($D92&gt;1,W92+(LOOKUP(ROUNDDOWN($M92+RIGHT(X$4,4)*1-2016,0),Age!$A:$A,Age!$C:$C)*(1-($M92+RIGHT(X$4,4)*1-2016-ROUNDDOWN($M92+RIGHT(X$4,4)*1-2016,0)))+LOOKUP(ROUNDUP($M92+RIGHT(X$4,4)*1-2016,0),Age!$A:$A,Age!$C:$C)*(($M92+RIGHT(X$4,4)*1-2016-ROUNDDOWN($M92+RIGHT(X$4,4)*1-2016,0))))*IF($M92+RIGHT(X$4,4)*1-2016&gt;27,1,INDEX([1]Hitters!$BG:$BG,MATCH($A92,[1]Hitters!$A:$A,0))),W92*(1-(1-(LOOKUP(ROUNDDOWN($M92+RIGHT(X$4,4)*1-2016,0),Age!$A:$A,Age!$L:$L)*(1-($M92+RIGHT(X$4,4)*1-2016-ROUNDDOWN($M92+RIGHT(X$4,4)*1-2016,0)))+LOOKUP(ROUNDUP($M92+RIGHT(X$4,4)*1-2016,0),Age!$A:$A,Age!$L:$L)*(($M92+RIGHT(X$4,4)*1-2016-ROUNDDOWN($M92+RIGHT(X$4,4)*1-2016,0)))))*IF($M92+RIGHT(X$4,4)*1-2016&gt;27,1,INDEX([1]Pitchers!$BE:$BE,MATCH($A92,[1]Pitchers!$A:$A,0)))))</f>
        <v>0.1801622209410291</v>
      </c>
      <c r="Y92" s="97">
        <f>IF($D92&gt;1,X92+(LOOKUP(ROUNDDOWN($M92+RIGHT(Y$4,4)*1-2016,0),Age!$A:$A,Age!$C:$C)*(1-($M92+RIGHT(Y$4,4)*1-2016-ROUNDDOWN($M92+RIGHT(Y$4,4)*1-2016,0)))+LOOKUP(ROUNDUP($M92+RIGHT(Y$4,4)*1-2016,0),Age!$A:$A,Age!$C:$C)*(($M92+RIGHT(Y$4,4)*1-2016-ROUNDDOWN($M92+RIGHT(Y$4,4)*1-2016,0))))*IF($M92+RIGHT(Y$4,4)*1-2016&gt;27,1,INDEX([1]Hitters!$BG:$BG,MATCH($A92,[1]Hitters!$A:$A,0))),X92*(1-(1-(LOOKUP(ROUNDDOWN($M92+RIGHT(Y$4,4)*1-2016,0),Age!$A:$A,Age!$L:$L)*(1-($M92+RIGHT(Y$4,4)*1-2016-ROUNDDOWN($M92+RIGHT(Y$4,4)*1-2016,0)))+LOOKUP(ROUNDUP($M92+RIGHT(Y$4,4)*1-2016,0),Age!$A:$A,Age!$L:$L)*(($M92+RIGHT(Y$4,4)*1-2016-ROUNDDOWN($M92+RIGHT(Y$4,4)*1-2016,0)))))*IF($M92+RIGHT(Y$4,4)*1-2016&gt;27,1,INDEX([1]Pitchers!$BE:$BE,MATCH($A92,[1]Pitchers!$A:$A,0)))))</f>
        <v>0.1713622209410291</v>
      </c>
      <c r="Z92" s="97">
        <f>IF($D92&gt;1,Y92+(LOOKUP(ROUNDDOWN($M92+RIGHT(Z$4,4)*1-2016,0),Age!$A:$A,Age!$C:$C)*(1-($M92+RIGHT(Z$4,4)*1-2016-ROUNDDOWN($M92+RIGHT(Z$4,4)*1-2016,0)))+LOOKUP(ROUNDUP($M92+RIGHT(Z$4,4)*1-2016,0),Age!$A:$A,Age!$C:$C)*(($M92+RIGHT(Z$4,4)*1-2016-ROUNDDOWN($M92+RIGHT(Z$4,4)*1-2016,0))))*IF($M92+RIGHT(Z$4,4)*1-2016&gt;27,1,INDEX([1]Hitters!$BG:$BG,MATCH($A92,[1]Hitters!$A:$A,0))),Y92*(1-(1-(LOOKUP(ROUNDDOWN($M92+RIGHT(Z$4,4)*1-2016,0),Age!$A:$A,Age!$L:$L)*(1-($M92+RIGHT(Z$4,4)*1-2016-ROUNDDOWN($M92+RIGHT(Z$4,4)*1-2016,0)))+LOOKUP(ROUNDUP($M92+RIGHT(Z$4,4)*1-2016,0),Age!$A:$A,Age!$L:$L)*(($M92+RIGHT(Z$4,4)*1-2016-ROUNDDOWN($M92+RIGHT(Z$4,4)*1-2016,0)))))*IF($M92+RIGHT(Z$4,4)*1-2016&gt;27,1,INDEX([1]Pitchers!$BE:$BE,MATCH($A92,[1]Pitchers!$A:$A,0)))))</f>
        <v>0.1625622209410291</v>
      </c>
      <c r="AA92" s="96">
        <f>IF($D92=0,0,IF($D92=1,INDEX([1]Pitchers!$FK:$FK,MATCH($A92,[1]Pitchers!$A:$A,0)),MAX(-16,IF($D92=10,-16,IF($D92&lt;2,0,INDEX([1]Hitters!$AZ:$AZ,MATCH($A92,[1]Hitters!$A:$A,0)))))))</f>
        <v>1.898601425003789</v>
      </c>
      <c r="AB92" s="96">
        <f>IF($D92=0,0,IF($D92=1,INDEX([1]Pitchers!$FK:$FK,MATCH($A92,[1]Pitchers!$A:$A,0)),MAX(-16,IF($D92=2,AA92-MIN(0.75,0.25*(RIGHT(AB$4,4)*1-(RIGHT($AD$4,4)*1)+0.25)*(1-MIN(0.75,INDEX([1]Hitters!$CF:$CF,MATCH($A92,[1]Hitters!$A:$A,0)))/0.75*1)+INDEX([1]Hitters!$CF:$CF,MATCH($A92,[1]Hitters!$A:$A,0)))/0.75*1,IF($D92&gt;6,(AA92-MIN(0.75,0.25*(RIGHT(AB$4,4)*1-(RIGHT($AD$4,4)*1)+0.25)*(1-MIN(0.75,INDEX([1]Hitters!$CF:$CF,MATCH($A92,[1]Hitters!$A:$A,0)))/0.75*1)+INDEX([1]Hitters!$CF:$CF,MATCH($A92,[1]Hitters!$A:$A,0)))/0.75*($M92+RIGHT(AB$4,4)*1-RIGHT($AA$4,4)*1+10)*0.05),IF($D92=3,(AA92-MIN(0.75,0.25*(RIGHT(AB$4,4)*1-(RIGHT($AD$4,4)*1)+0.25)*(1-MIN(0.75,INDEX([1]Hitters!$CF:$CF,MATCH($A92,[1]Hitters!$A:$A,0)))/0.75*1)+INDEX([1]Hitters!$CF:$CF,MATCH($A92,[1]Hitters!$A:$A,0)))/0.75*($M92+RIGHT(AB$4,4)*1-RIGHT($AA$4,4)*1-27)*0.1),(AA92-MIN(0.75,0.25*(RIGHT(AB$4,4)*1-(RIGHT($AD$4,4)*1)+0.25)*(1-MIN(0.75,INDEX([1]Hitters!$CF:$CF,MATCH($A92,[1]Hitters!$A:$A,0)))/0.75*1)+INDEX([1]Hitters!$CF:$CF,MATCH($A92,[1]Hitters!$A:$A,0)))/0.75*($M92+RIGHT(AB$4,4)*1-RIGHT($AA$4,4)*1-20)*0.094)))))))</f>
        <v>0.88418475833711518</v>
      </c>
      <c r="AC92" s="96">
        <f>IF($D92=0,0,IF($D92=1,INDEX([1]Pitchers!$FK:$FK,MATCH($A92,[1]Pitchers!$A:$A,0)),MAX(-16,IF($D92=2,AB92-MIN(0.75,0.25*(RIGHT(AC$4,4)*1-(RIGHT($AD$4,4)*1)+0.25)*(1-MIN(0.75,INDEX([1]Hitters!$CF:$CF,MATCH($A92,[1]Hitters!$A:$A,0)))/0.75*1)+INDEX([1]Hitters!$CF:$CF,MATCH($A92,[1]Hitters!$A:$A,0)))/0.75*1,IF($D92&gt;6,(AB92-MIN(0.75,0.25*(RIGHT(AC$4,4)*1-(RIGHT($AD$4,4)*1)+0.25)*(1-MIN(0.75,INDEX([1]Hitters!$CF:$CF,MATCH($A92,[1]Hitters!$A:$A,0)))/0.75*1)+INDEX([1]Hitters!$CF:$CF,MATCH($A92,[1]Hitters!$A:$A,0)))/0.75*($M92+RIGHT(AC$4,4)*1-RIGHT($AA$4,4)*1+10)*0.05),IF($D92=3,(AB92-MIN(0.75,0.25*(RIGHT(AC$4,4)*1-(RIGHT($AD$4,4)*1)+0.25)*(1-MIN(0.75,INDEX([1]Hitters!$CF:$CF,MATCH($A92,[1]Hitters!$A:$A,0)))/0.75*1)+INDEX([1]Hitters!$CF:$CF,MATCH($A92,[1]Hitters!$A:$A,0)))/0.75*($M92+RIGHT(AC$4,4)*1-RIGHT($AA$4,4)*1-27)*0.1),(AB92-MIN(0.75,0.25*(RIGHT(AC$4,4)*1-(RIGHT($AD$4,4)*1)+0.25)*(1-MIN(0.75,INDEX([1]Hitters!$CF:$CF,MATCH($A92,[1]Hitters!$A:$A,0)))/0.75*1)+INDEX([1]Hitters!$CF:$CF,MATCH($A92,[1]Hitters!$A:$A,0)))/0.75*($M92+RIGHT(AC$4,4)*1-RIGHT($AA$4,4)*1-20)*0.094)))))))</f>
        <v>-0.22423190832955853</v>
      </c>
      <c r="AD92" s="96">
        <f>IF($D92=0,0,IF($D92=1,INDEX([1]Pitchers!$FK:$FK,MATCH($A92,[1]Pitchers!$A:$A,0)),MAX(-16,IF($D92=2,AC92-MIN(0.75,0.25*(RIGHT(AD$4,4)*1-(RIGHT($AD$4,4)*1)+0.25)*(1-MIN(0.75,INDEX([1]Hitters!$CF:$CF,MATCH($A92,[1]Hitters!$A:$A,0)))/0.75*1)+INDEX([1]Hitters!$CF:$CF,MATCH($A92,[1]Hitters!$A:$A,0)))/0.75*1,IF($D92&gt;6,(AC92-MIN(0.75,0.25*(RIGHT(AD$4,4)*1-(RIGHT($AD$4,4)*1)+0.25)*(1-MIN(0.75,INDEX([1]Hitters!$CF:$CF,MATCH($A92,[1]Hitters!$A:$A,0)))/0.75*1)+INDEX([1]Hitters!$CF:$CF,MATCH($A92,[1]Hitters!$A:$A,0)))/0.75*($M92+RIGHT(AD$4,4)*1-RIGHT($AA$4,4)*1+10)*0.05),IF($D92=3,(AC92-MIN(0.75,0.25*(RIGHT(AD$4,4)*1-(RIGHT($AD$4,4)*1)+0.25)*(1-MIN(0.75,INDEX([1]Hitters!$CF:$CF,MATCH($A92,[1]Hitters!$A:$A,0)))/0.75*1)+INDEX([1]Hitters!$CF:$CF,MATCH($A92,[1]Hitters!$A:$A,0)))/0.75*($M92+RIGHT(AD$4,4)*1-RIGHT($AA$4,4)*1-27)*0.1),(AC92-MIN(0.75,0.25*(RIGHT(AD$4,4)*1-(RIGHT($AD$4,4)*1)+0.25)*(1-MIN(0.75,INDEX([1]Hitters!$CF:$CF,MATCH($A92,[1]Hitters!$A:$A,0)))/0.75*1)+INDEX([1]Hitters!$CF:$CF,MATCH($A92,[1]Hitters!$A:$A,0)))/0.75*($M92+RIGHT(AD$4,4)*1-RIGHT($AA$4,4)*1-20)*0.094)))))))</f>
        <v>-1.426648574996211</v>
      </c>
      <c r="AE92" s="96">
        <f>IF($D92=0,0,IF($D92=1,INDEX([1]Pitchers!$FK:$FK,MATCH($A92,[1]Pitchers!$A:$A,0)),MAX(-16,IF($D92=2,AD92-MIN(0.75,0.25*(RIGHT(AE$4,4)*1-(RIGHT($AD$4,4)*1)+0.25)*(1-MIN(0.75,INDEX([1]Hitters!$CF:$CF,MATCH($A92,[1]Hitters!$A:$A,0)))/0.75*1)+INDEX([1]Hitters!$CF:$CF,MATCH($A92,[1]Hitters!$A:$A,0)))/0.75*1,IF($D92&gt;6,(AD92-MIN(0.75,0.25*(RIGHT(AE$4,4)*1-(RIGHT($AD$4,4)*1)+0.25)*(1-MIN(0.75,INDEX([1]Hitters!$CF:$CF,MATCH($A92,[1]Hitters!$A:$A,0)))/0.75*1)+INDEX([1]Hitters!$CF:$CF,MATCH($A92,[1]Hitters!$A:$A,0)))/0.75*($M92+RIGHT(AE$4,4)*1-RIGHT($AA$4,4)*1+10)*0.05),IF($D92=3,(AD92-MIN(0.75,0.25*(RIGHT(AE$4,4)*1-(RIGHT($AD$4,4)*1)+0.25)*(1-MIN(0.75,INDEX([1]Hitters!$CF:$CF,MATCH($A92,[1]Hitters!$A:$A,0)))/0.75*1)+INDEX([1]Hitters!$CF:$CF,MATCH($A92,[1]Hitters!$A:$A,0)))/0.75*($M92+RIGHT(AE$4,4)*1-RIGHT($AA$4,4)*1-27)*0.1),(AD92-MIN(0.75,0.25*(RIGHT(AE$4,4)*1-(RIGHT($AD$4,4)*1)+0.25)*(1-MIN(0.75,INDEX([1]Hitters!$CF:$CF,MATCH($A92,[1]Hitters!$A:$A,0)))/0.75*1)+INDEX([1]Hitters!$CF:$CF,MATCH($A92,[1]Hitters!$A:$A,0)))/0.75*($M92+RIGHT(AE$4,4)*1-RIGHT($AA$4,4)*1-20)*0.094)))))))</f>
        <v>-2.7230652416628631</v>
      </c>
      <c r="AF92" s="96">
        <f>IF($D92=0,0,IF($D92=1,INDEX([1]Pitchers!$FK:$FK,MATCH($A92,[1]Pitchers!$A:$A,0)),MAX(-16,IF($D92=2,AE92-MIN(0.75,0.25*(RIGHT(AF$4,4)*1-(RIGHT($AD$4,4)*1)+0.25)*(1-MIN(0.75,INDEX([1]Hitters!$CF:$CF,MATCH($A92,[1]Hitters!$A:$A,0)))/0.75*1)+INDEX([1]Hitters!$CF:$CF,MATCH($A92,[1]Hitters!$A:$A,0)))/0.75*1,IF($D92&gt;6,(AE92-MIN(0.75,0.25*(RIGHT(AF$4,4)*1-(RIGHT($AD$4,4)*1)+0.25)*(1-MIN(0.75,INDEX([1]Hitters!$CF:$CF,MATCH($A92,[1]Hitters!$A:$A,0)))/0.75*1)+INDEX([1]Hitters!$CF:$CF,MATCH($A92,[1]Hitters!$A:$A,0)))/0.75*($M92+RIGHT(AF$4,4)*1-RIGHT($AA$4,4)*1+10)*0.05),IF($D92=3,(AE92-MIN(0.75,0.25*(RIGHT(AF$4,4)*1-(RIGHT($AD$4,4)*1)+0.25)*(1-MIN(0.75,INDEX([1]Hitters!$CF:$CF,MATCH($A92,[1]Hitters!$A:$A,0)))/0.75*1)+INDEX([1]Hitters!$CF:$CF,MATCH($A92,[1]Hitters!$A:$A,0)))/0.75*($M92+RIGHT(AF$4,4)*1-RIGHT($AA$4,4)*1-27)*0.1),(AE92-MIN(0.75,0.25*(RIGHT(AF$4,4)*1-(RIGHT($AD$4,4)*1)+0.25)*(1-MIN(0.75,INDEX([1]Hitters!$CF:$CF,MATCH($A92,[1]Hitters!$A:$A,0)))/0.75*1)+INDEX([1]Hitters!$CF:$CF,MATCH($A92,[1]Hitters!$A:$A,0)))/0.75*($M92+RIGHT(AF$4,4)*1-RIGHT($AA$4,4)*1-20)*0.094)))))))</f>
        <v>-4.1134819083295158</v>
      </c>
      <c r="AG92" s="96">
        <f>IF($D92=0,0,IF($D92=1,INDEX([1]Pitchers!$FK:$FK,MATCH($A92,[1]Pitchers!$A:$A,0)),MAX(-16,IF($D92=2,AF92-MIN(0.75,0.25*(RIGHT(AG$4,4)*1-(RIGHT($AD$4,4)*1)+0.25)*(1-MIN(0.75,INDEX([1]Hitters!$CF:$CF,MATCH($A92,[1]Hitters!$A:$A,0)))/0.75*1)+INDEX([1]Hitters!$CF:$CF,MATCH($A92,[1]Hitters!$A:$A,0)))/0.75*1,IF($D92&gt;6,(AF92-MIN(0.75,0.25*(RIGHT(AG$4,4)*1-(RIGHT($AD$4,4)*1)+0.25)*(1-MIN(0.75,INDEX([1]Hitters!$CF:$CF,MATCH($A92,[1]Hitters!$A:$A,0)))/0.75*1)+INDEX([1]Hitters!$CF:$CF,MATCH($A92,[1]Hitters!$A:$A,0)))/0.75*($M92+RIGHT(AG$4,4)*1-RIGHT($AA$4,4)*1+10)*0.05),IF($D92=3,(AF92-MIN(0.75,0.25*(RIGHT(AG$4,4)*1-(RIGHT($AD$4,4)*1)+0.25)*(1-MIN(0.75,INDEX([1]Hitters!$CF:$CF,MATCH($A92,[1]Hitters!$A:$A,0)))/0.75*1)+INDEX([1]Hitters!$CF:$CF,MATCH($A92,[1]Hitters!$A:$A,0)))/0.75*($M92+RIGHT(AG$4,4)*1-RIGHT($AA$4,4)*1-27)*0.1),(AF92-MIN(0.75,0.25*(RIGHT(AG$4,4)*1-(RIGHT($AD$4,4)*1)+0.25)*(1-MIN(0.75,INDEX([1]Hitters!$CF:$CF,MATCH($A92,[1]Hitters!$A:$A,0)))/0.75*1)+INDEX([1]Hitters!$CF:$CF,MATCH($A92,[1]Hitters!$A:$A,0)))/0.75*($M92+RIGHT(AG$4,4)*1-RIGHT($AA$4,4)*1-20)*0.094)))))))</f>
        <v>-5.5978985749961687</v>
      </c>
      <c r="AH92" s="96">
        <f>IF($D92=0,0,IF($D92=1,INDEX([1]Pitchers!$FK:$FK,MATCH($A92,[1]Pitchers!$A:$A,0)),MAX(-16,IF($D92=2,AG92-MIN(0.75,0.25*(RIGHT(AH$4,4)*1-(RIGHT($AD$4,4)*1)+0.25)*(1-MIN(0.75,INDEX([1]Hitters!$CF:$CF,MATCH($A92,[1]Hitters!$A:$A,0)))/0.75*1)+INDEX([1]Hitters!$CF:$CF,MATCH($A92,[1]Hitters!$A:$A,0)))/0.75*1,IF($D92&gt;6,(AG92-MIN(0.75,0.25*(RIGHT(AH$4,4)*1-(RIGHT($AD$4,4)*1)+0.25)*(1-MIN(0.75,INDEX([1]Hitters!$CF:$CF,MATCH($A92,[1]Hitters!$A:$A,0)))/0.75*1)+INDEX([1]Hitters!$CF:$CF,MATCH($A92,[1]Hitters!$A:$A,0)))/0.75*($M92+RIGHT(AH$4,4)*1-RIGHT($AA$4,4)*1+10)*0.05),IF($D92=3,(AG92-MIN(0.75,0.25*(RIGHT(AH$4,4)*1-(RIGHT($AD$4,4)*1)+0.25)*(1-MIN(0.75,INDEX([1]Hitters!$CF:$CF,MATCH($A92,[1]Hitters!$A:$A,0)))/0.75*1)+INDEX([1]Hitters!$CF:$CF,MATCH($A92,[1]Hitters!$A:$A,0)))/0.75*($M92+RIGHT(AH$4,4)*1-RIGHT($AA$4,4)*1-27)*0.1),(AG92-MIN(0.75,0.25*(RIGHT(AH$4,4)*1-(RIGHT($AD$4,4)*1)+0.25)*(1-MIN(0.75,INDEX([1]Hitters!$CF:$CF,MATCH($A92,[1]Hitters!$A:$A,0)))/0.75*1)+INDEX([1]Hitters!$CF:$CF,MATCH($A92,[1]Hitters!$A:$A,0)))/0.75*($M92+RIGHT(AH$4,4)*1-RIGHT($AA$4,4)*1-20)*0.094)))))))</f>
        <v>-7.1763152416628211</v>
      </c>
      <c r="AI92" s="96">
        <f>IF($D92=0,0,IF($D92=1,INDEX([1]Pitchers!$FK:$FK,MATCH($A92,[1]Pitchers!$A:$A,0)),MAX(-16,IF($D92=2,AH92-MIN(0.75,0.25*(RIGHT(AI$4,4)*1-(RIGHT($AD$4,4)*1)+0.25)*(1-MIN(0.75,INDEX([1]Hitters!$CF:$CF,MATCH($A92,[1]Hitters!$A:$A,0)))/0.75*1)+INDEX([1]Hitters!$CF:$CF,MATCH($A92,[1]Hitters!$A:$A,0)))/0.75*1,IF($D92&gt;6,(AH92-MIN(0.75,0.25*(RIGHT(AI$4,4)*1-(RIGHT($AD$4,4)*1)+0.25)*(1-MIN(0.75,INDEX([1]Hitters!$CF:$CF,MATCH($A92,[1]Hitters!$A:$A,0)))/0.75*1)+INDEX([1]Hitters!$CF:$CF,MATCH($A92,[1]Hitters!$A:$A,0)))/0.75*($M92+RIGHT(AI$4,4)*1-RIGHT($AA$4,4)*1+10)*0.05),IF($D92=3,(AH92-MIN(0.75,0.25*(RIGHT(AI$4,4)*1-(RIGHT($AD$4,4)*1)+0.25)*(1-MIN(0.75,INDEX([1]Hitters!$CF:$CF,MATCH($A92,[1]Hitters!$A:$A,0)))/0.75*1)+INDEX([1]Hitters!$CF:$CF,MATCH($A92,[1]Hitters!$A:$A,0)))/0.75*($M92+RIGHT(AI$4,4)*1-RIGHT($AA$4,4)*1-27)*0.1),(AH92-MIN(0.75,0.25*(RIGHT(AI$4,4)*1-(RIGHT($AD$4,4)*1)+0.25)*(1-MIN(0.75,INDEX([1]Hitters!$CF:$CF,MATCH($A92,[1]Hitters!$A:$A,0)))/0.75*1)+INDEX([1]Hitters!$CF:$CF,MATCH($A92,[1]Hitters!$A:$A,0)))/0.75*($M92+RIGHT(AI$4,4)*1-RIGHT($AA$4,4)*1-20)*0.094)))))))</f>
        <v>-8.8487319083294729</v>
      </c>
      <c r="AJ92" s="96">
        <f>IF($D92=0,0,IF($D92=1,INDEX([1]Pitchers!$FK:$FK,MATCH($A92,[1]Pitchers!$A:$A,0)),MAX(-16,IF($D92=2,AI92-MIN(0.75,0.25*(RIGHT(AJ$4,4)*1-(RIGHT($AD$4,4)*1)+0.25)*(1-MIN(0.75,INDEX([1]Hitters!$CF:$CF,MATCH($A92,[1]Hitters!$A:$A,0)))/0.75*1)+INDEX([1]Hitters!$CF:$CF,MATCH($A92,[1]Hitters!$A:$A,0)))/0.75*1,IF($D92&gt;6,(AI92-MIN(0.75,0.25*(RIGHT(AJ$4,4)*1-(RIGHT($AD$4,4)*1)+0.25)*(1-MIN(0.75,INDEX([1]Hitters!$CF:$CF,MATCH($A92,[1]Hitters!$A:$A,0)))/0.75*1)+INDEX([1]Hitters!$CF:$CF,MATCH($A92,[1]Hitters!$A:$A,0)))/0.75*($M92+RIGHT(AJ$4,4)*1-RIGHT($AA$4,4)*1+10)*0.05),IF($D92=3,(AI92-MIN(0.75,0.25*(RIGHT(AJ$4,4)*1-(RIGHT($AD$4,4)*1)+0.25)*(1-MIN(0.75,INDEX([1]Hitters!$CF:$CF,MATCH($A92,[1]Hitters!$A:$A,0)))/0.75*1)+INDEX([1]Hitters!$CF:$CF,MATCH($A92,[1]Hitters!$A:$A,0)))/0.75*($M92+RIGHT(AJ$4,4)*1-RIGHT($AA$4,4)*1-27)*0.1),(AI92-MIN(0.75,0.25*(RIGHT(AJ$4,4)*1-(RIGHT($AD$4,4)*1)+0.25)*(1-MIN(0.75,INDEX([1]Hitters!$CF:$CF,MATCH($A92,[1]Hitters!$A:$A,0)))/0.75*1)+INDEX([1]Hitters!$CF:$CF,MATCH($A92,[1]Hitters!$A:$A,0)))/0.75*($M92+RIGHT(AJ$4,4)*1-RIGHT($AA$4,4)*1-20)*0.094)))))))</f>
        <v>-10.615148574996125</v>
      </c>
      <c r="AK92" s="96">
        <f>IF($D92=0,0,IF($D92=1,INDEX([1]Pitchers!$FK:$FK,MATCH($A92,[1]Pitchers!$A:$A,0)),MAX(-16,IF($D92=2,AJ92-MIN(0.75,0.25*(RIGHT(AK$4,4)*1-(RIGHT($AD$4,4)*1)+0.25)*(1-MIN(0.75,INDEX([1]Hitters!$CF:$CF,MATCH($A92,[1]Hitters!$A:$A,0)))/0.75*1)+INDEX([1]Hitters!$CF:$CF,MATCH($A92,[1]Hitters!$A:$A,0)))/0.75*1,IF($D92&gt;6,(AJ92-MIN(0.75,0.25*(RIGHT(AK$4,4)*1-(RIGHT($AD$4,4)*1)+0.25)*(1-MIN(0.75,INDEX([1]Hitters!$CF:$CF,MATCH($A92,[1]Hitters!$A:$A,0)))/0.75*1)+INDEX([1]Hitters!$CF:$CF,MATCH($A92,[1]Hitters!$A:$A,0)))/0.75*($M92+RIGHT(AK$4,4)*1-RIGHT($AA$4,4)*1+10)*0.05),IF($D92=3,(AJ92-MIN(0.75,0.25*(RIGHT(AK$4,4)*1-(RIGHT($AD$4,4)*1)+0.25)*(1-MIN(0.75,INDEX([1]Hitters!$CF:$CF,MATCH($A92,[1]Hitters!$A:$A,0)))/0.75*1)+INDEX([1]Hitters!$CF:$CF,MATCH($A92,[1]Hitters!$A:$A,0)))/0.75*($M92+RIGHT(AK$4,4)*1-RIGHT($AA$4,4)*1-27)*0.1),(AJ92-MIN(0.75,0.25*(RIGHT(AK$4,4)*1-(RIGHT($AD$4,4)*1)+0.25)*(1-MIN(0.75,INDEX([1]Hitters!$CF:$CF,MATCH($A92,[1]Hitters!$A:$A,0)))/0.75*1)+INDEX([1]Hitters!$CF:$CF,MATCH($A92,[1]Hitters!$A:$A,0)))/0.75*($M92+RIGHT(AK$4,4)*1-RIGHT($AA$4,4)*1-20)*0.094)))))))</f>
        <v>-12.475565241662778</v>
      </c>
      <c r="AL92" s="96">
        <f>IF($D92=0,0,IF($D92=1,INDEX([1]Pitchers!$FK:$FK,MATCH($A92,[1]Pitchers!$A:$A,0)),MAX(-16,IF($D92=2,AK92-MIN(0.75,0.25*(RIGHT(AL$4,4)*1-(RIGHT($AD$4,4)*1)+0.25)*(1-MIN(0.75,INDEX([1]Hitters!$CF:$CF,MATCH($A92,[1]Hitters!$A:$A,0)))/0.75*1)+INDEX([1]Hitters!$CF:$CF,MATCH($A92,[1]Hitters!$A:$A,0)))/0.75*1,IF($D92&gt;6,(AK92-MIN(0.75,0.25*(RIGHT(AL$4,4)*1-(RIGHT($AD$4,4)*1)+0.25)*(1-MIN(0.75,INDEX([1]Hitters!$CF:$CF,MATCH($A92,[1]Hitters!$A:$A,0)))/0.75*1)+INDEX([1]Hitters!$CF:$CF,MATCH($A92,[1]Hitters!$A:$A,0)))/0.75*($M92+RIGHT(AL$4,4)*1-RIGHT($AA$4,4)*1+10)*0.05),IF($D92=3,(AK92-MIN(0.75,0.25*(RIGHT(AL$4,4)*1-(RIGHT($AD$4,4)*1)+0.25)*(1-MIN(0.75,INDEX([1]Hitters!$CF:$CF,MATCH($A92,[1]Hitters!$A:$A,0)))/0.75*1)+INDEX([1]Hitters!$CF:$CF,MATCH($A92,[1]Hitters!$A:$A,0)))/0.75*($M92+RIGHT(AL$4,4)*1-RIGHT($AA$4,4)*1-27)*0.1),(AK92-MIN(0.75,0.25*(RIGHT(AL$4,4)*1-(RIGHT($AD$4,4)*1)+0.25)*(1-MIN(0.75,INDEX([1]Hitters!$CF:$CF,MATCH($A92,[1]Hitters!$A:$A,0)))/0.75*1)+INDEX([1]Hitters!$CF:$CF,MATCH($A92,[1]Hitters!$A:$A,0)))/0.75*($M92+RIGHT(AL$4,4)*1-RIGHT($AA$4,4)*1-20)*0.094)))))))</f>
        <v>-14.429981908329431</v>
      </c>
      <c r="AM92" s="98">
        <f>MAX(IF($D92=0,20,IF($D92=1,60,150)),MAX(0,IF($D92&gt;1,INDEX([1]Hitters!$ER:$ER,MATCH($A92,[1]Hitters!$A:$A,0))*(0.4+MAX(0,0.6*MIN(1,(IF(O92="",0,(((4.25+(O92-0.263)*4.2)^(((4.25+(O92-0.263)*4.2)+(4.25-AA92*600/600*4.2/600))^0.285))/((4.25+(O92-0.263)*4.2)^(((4.25+(O92-0.263)*4.2)+(4.25-AA92*600/600*4.2/600))^0.285)+(4.25-AA92*600/600*4.2/600)^(((4.25+(O92-0.263)*4.2)+(4.25-AA92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92,[1]Pitchers!$A:$A,0))))*IF($D92&lt;2,(0.4+0.6*MAX(0,MIN(1,IF($D92=0,((4.25)^(((4.25)+(4.25-(4-O92)*4.25/4*1/9))^0.285)/((4.25)^(((4.25)+(4.25-(4-O92)*4.25/4*1/9))^0.285)+(4.25-(4-O92)*4.25/4*1/9)^(((4.25)+(4.25-(4-O92)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92)))/0.5345*0.0009131+0.0104414*(3.74-MIN(3.74,O92)))*50,(((4.25+(AA92-0.263)*0.32*198*MAX(6,198/33)/198)^(((4.25+(AA92-0.263)*0.32*198*MAX(6,198/33)/198)+(4.25-(4-O92)*4.25/4*MAX(6,198/33)/9))^0.285)/((4.25+(AA92-0.263)*0.32*198*MAX(6,198/33)/198)^(((4.25+(AA92-0.263)*0.32*198*MAX(6,198/33)/198)+(4.25-(4-O92)*4.25/4*MAX(6,198/33)/9))^0.285)+(4.25-(4-O92)*4.25/4*MAX(6,198/33)/9)^(((4.25+(AA92-0.263)*0.32*198*MAX(6,198/33)/198)+(4.25-(4-O92)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92=0,50,198)/0.0065))),1))</f>
        <v>281.24776429204053</v>
      </c>
      <c r="AN92" s="98">
        <f t="shared" si="138"/>
        <v>242.94667229918716</v>
      </c>
      <c r="AO92" s="98">
        <f t="shared" si="139"/>
        <v>193.74057481769611</v>
      </c>
      <c r="AP92" s="98">
        <f t="shared" si="140"/>
        <v>159.98368000000002</v>
      </c>
      <c r="AQ92" s="98">
        <f t="shared" si="141"/>
        <v>153.91701333333359</v>
      </c>
      <c r="AR92" s="98">
        <f t="shared" si="142"/>
        <v>150</v>
      </c>
      <c r="AS92" s="98">
        <f t="shared" si="143"/>
        <v>150</v>
      </c>
      <c r="AT92" s="98">
        <f t="shared" si="144"/>
        <v>150</v>
      </c>
      <c r="AU92" s="98">
        <f t="shared" si="145"/>
        <v>150</v>
      </c>
      <c r="AV92" s="98">
        <f t="shared" si="146"/>
        <v>150</v>
      </c>
      <c r="AW92" s="98">
        <f t="shared" si="147"/>
        <v>150</v>
      </c>
      <c r="AX92" s="98">
        <f t="shared" si="148"/>
        <v>150</v>
      </c>
      <c r="AY92" s="96">
        <f t="shared" si="149"/>
        <v>0.45285162386952693</v>
      </c>
      <c r="AZ92" s="96">
        <f t="shared" si="150"/>
        <v>1</v>
      </c>
      <c r="BA92" s="96">
        <f t="shared" si="151"/>
        <v>0.45285162386952693</v>
      </c>
      <c r="BB92" s="96">
        <f t="shared" si="152"/>
        <v>0.2645817486023182</v>
      </c>
      <c r="BC92" s="96">
        <f t="shared" si="153"/>
        <v>8.313912210509744E-2</v>
      </c>
      <c r="BD92" s="96">
        <f t="shared" si="154"/>
        <v>0</v>
      </c>
      <c r="BE92" s="96">
        <f t="shared" si="155"/>
        <v>0</v>
      </c>
      <c r="BF92" s="96">
        <f t="shared" si="156"/>
        <v>0</v>
      </c>
      <c r="BG92" s="96">
        <f t="shared" si="157"/>
        <v>0</v>
      </c>
      <c r="BH92" s="96">
        <f t="shared" si="158"/>
        <v>0</v>
      </c>
      <c r="BI92" s="96">
        <f t="shared" si="159"/>
        <v>0</v>
      </c>
      <c r="BJ92" s="96">
        <f t="shared" si="160"/>
        <v>0</v>
      </c>
      <c r="BK92" s="96">
        <f t="shared" si="161"/>
        <v>0</v>
      </c>
      <c r="BL92" s="96">
        <f t="shared" si="162"/>
        <v>0</v>
      </c>
      <c r="BM92" s="129">
        <f t="shared" si="200"/>
        <v>1.5</v>
      </c>
      <c r="BN92" s="129" t="str">
        <f t="shared" si="200"/>
        <v/>
      </c>
      <c r="BO92" s="129" t="str">
        <f t="shared" si="200"/>
        <v/>
      </c>
      <c r="BP92" s="129" t="str">
        <f t="shared" si="200"/>
        <v/>
      </c>
      <c r="BQ92" s="129" t="str">
        <f t="shared" si="200"/>
        <v/>
      </c>
      <c r="BR92" s="129" t="str">
        <f t="shared" si="200"/>
        <v/>
      </c>
      <c r="BS92" s="129" t="str">
        <f t="shared" si="200"/>
        <v/>
      </c>
      <c r="BT92" s="129" t="str">
        <f t="shared" si="200"/>
        <v/>
      </c>
      <c r="BU92" s="129" t="str">
        <f t="shared" si="200"/>
        <v/>
      </c>
      <c r="BV92" s="129" t="str">
        <f t="shared" si="200"/>
        <v/>
      </c>
      <c r="BW92" s="129" t="str">
        <f t="shared" si="200"/>
        <v/>
      </c>
      <c r="BX92" s="129" t="str">
        <f t="shared" si="200"/>
        <v/>
      </c>
      <c r="BY92" s="130">
        <f t="shared" si="163"/>
        <v>4.1228129909562155</v>
      </c>
      <c r="BZ92" s="130">
        <f t="shared" si="164"/>
        <v>2.7224866882594729</v>
      </c>
      <c r="CA92" s="130">
        <f t="shared" si="165"/>
        <v>1.2332870569669594</v>
      </c>
      <c r="CB92" s="130">
        <f t="shared" si="166"/>
        <v>0.5</v>
      </c>
      <c r="CC92" s="130">
        <f t="shared" si="167"/>
        <v>0.5</v>
      </c>
      <c r="CD92" s="130">
        <f t="shared" si="168"/>
        <v>0.5</v>
      </c>
      <c r="CE92" s="130">
        <f t="shared" si="169"/>
        <v>0.5</v>
      </c>
      <c r="CF92" s="130">
        <f t="shared" si="170"/>
        <v>0.5</v>
      </c>
      <c r="CG92" s="130">
        <f t="shared" si="171"/>
        <v>0.5</v>
      </c>
      <c r="CH92" s="130">
        <f t="shared" si="172"/>
        <v>0.5</v>
      </c>
      <c r="CI92" s="130">
        <f t="shared" si="173"/>
        <v>0.5</v>
      </c>
      <c r="CJ92" s="130">
        <f t="shared" si="174"/>
        <v>0.5</v>
      </c>
      <c r="CK92" s="131">
        <f t="shared" si="175"/>
        <v>1</v>
      </c>
      <c r="CL92" s="96">
        <f t="shared" si="176"/>
        <v>-0.56352154672904919</v>
      </c>
      <c r="CM92" s="96">
        <f t="shared" si="177"/>
        <v>-0.61337893575248437</v>
      </c>
      <c r="CN92" s="96">
        <f t="shared" si="178"/>
        <v>-0.61700056717109275</v>
      </c>
      <c r="CO92" s="96">
        <f t="shared" si="179"/>
        <v>-0.57814902278400004</v>
      </c>
      <c r="CP92" s="96">
        <f t="shared" si="180"/>
        <v>-0.55622530278400095</v>
      </c>
      <c r="CQ92" s="96">
        <f t="shared" si="181"/>
        <v>-0.54206999999999994</v>
      </c>
      <c r="CR92" s="96">
        <f t="shared" si="182"/>
        <v>-0.54206999999999994</v>
      </c>
      <c r="CS92" s="96">
        <f t="shared" si="183"/>
        <v>-0.54206999999999994</v>
      </c>
      <c r="CT92" s="96">
        <f t="shared" si="184"/>
        <v>-0.54206999999999994</v>
      </c>
      <c r="CU92" s="96">
        <f t="shared" si="185"/>
        <v>-0.54206999999999994</v>
      </c>
      <c r="CV92" s="96">
        <f t="shared" si="186"/>
        <v>-0.54206999999999994</v>
      </c>
      <c r="CW92" s="96">
        <f t="shared" si="187"/>
        <v>-0.54206999999999994</v>
      </c>
      <c r="CX92" s="96">
        <f>MAX(0,(IF(CL92&gt;0,(CL92-ROUNDDOWN(CL92,1))/0.1*LOOKUP(ROUNDUP(CL92+81.1,1),CB!$A:$A,CB!$C:$C)+(1-(CL92-ROUNDDOWN(CL92,1))/0.1)*LOOKUP(ROUNDDOWN(CL92+81.1,1),CB!$A:$A,CB!$C:$C),(CL92-ROUNDDOWN(CL92-0.1,1))/0.1*LOOKUP(ROUNDUP(CL92+81.1,1),CB!$A:$A,CB!$C:$C)+(1-(CL92-ROUNDDOWN(CL92-0.1,1))/0.1)*LOOKUP(ROUNDDOWN(CL92+81.1,1),CB!$A:$A,CB!$C:$C))-LOOKUP(81.1,CB!$A:$A,CB!$C:$C))/(1-(BINOMDIST(97,162,0.5,TRUE)-BINOMDIST(87,162,0.5,TRUE)))*$C$2*($B$1^(LEFT(CX$4,4)*1-LEFT($BA$4,4)*1))*(37.75+CL92))</f>
        <v>0</v>
      </c>
      <c r="CY92" s="96">
        <f>MAX(0,(IF(CM92&gt;0,(CM92-ROUNDDOWN(CM92,1))/0.1*LOOKUP(ROUNDUP(CM92+81.1,1),CB!$A:$A,CB!$C:$C)+(1-(CM92-ROUNDDOWN(CM92,1))/0.1)*LOOKUP(ROUNDDOWN(CM92+81.1,1),CB!$A:$A,CB!$C:$C),(CM92-ROUNDDOWN(CM92-0.1,1))/0.1*LOOKUP(ROUNDUP(CM92+81.1,1),CB!$A:$A,CB!$C:$C)+(1-(CM92-ROUNDDOWN(CM92-0.1,1))/0.1)*LOOKUP(ROUNDDOWN(CM92+81.1,1),CB!$A:$A,CB!$C:$C))-LOOKUP(81.1,CB!$A:$A,CB!$C:$C))/(1-(BINOMDIST(97,162,0.5,TRUE)-BINOMDIST(87,162,0.5,TRUE)))*$C$2*($B$1^(LEFT(CY$4,4)*1-LEFT($BA$4,4)*1))*(37.75+CM92))</f>
        <v>0</v>
      </c>
      <c r="CZ92" s="96">
        <f>MAX(0,(IF(CN92&gt;0,(CN92-ROUNDDOWN(CN92,1))/0.1*LOOKUP(ROUNDUP(CN92+81.1,1),CB!$A:$A,CB!$C:$C)+(1-(CN92-ROUNDDOWN(CN92,1))/0.1)*LOOKUP(ROUNDDOWN(CN92+81.1,1),CB!$A:$A,CB!$C:$C),(CN92-ROUNDDOWN(CN92-0.1,1))/0.1*LOOKUP(ROUNDUP(CN92+81.1,1),CB!$A:$A,CB!$C:$C)+(1-(CN92-ROUNDDOWN(CN92-0.1,1))/0.1)*LOOKUP(ROUNDDOWN(CN92+81.1,1),CB!$A:$A,CB!$C:$C))-LOOKUP(81.1,CB!$A:$A,CB!$C:$C))/(1-(BINOMDIST(97,162,0.5,TRUE)-BINOMDIST(87,162,0.5,TRUE)))*$C$2*($B$1^(LEFT(CZ$4,4)*1-LEFT($BA$4,4)*1))*(37.75+CN92))</f>
        <v>0</v>
      </c>
      <c r="DA92" s="96">
        <f>MAX(0,(IF(CO92&gt;0,(CO92-ROUNDDOWN(CO92,1))/0.1*LOOKUP(ROUNDUP(CO92+81.1,1),CB!$A:$A,CB!$C:$C)+(1-(CO92-ROUNDDOWN(CO92,1))/0.1)*LOOKUP(ROUNDDOWN(CO92+81.1,1),CB!$A:$A,CB!$C:$C),(CO92-ROUNDDOWN(CO92-0.1,1))/0.1*LOOKUP(ROUNDUP(CO92+81.1,1),CB!$A:$A,CB!$C:$C)+(1-(CO92-ROUNDDOWN(CO92-0.1,1))/0.1)*LOOKUP(ROUNDDOWN(CO92+81.1,1),CB!$A:$A,CB!$C:$C))-LOOKUP(81.1,CB!$A:$A,CB!$C:$C))/(1-(BINOMDIST(97,162,0.5,TRUE)-BINOMDIST(87,162,0.5,TRUE)))*$C$2*($B$1^(LEFT(DA$4,4)*1-LEFT($BA$4,4)*1))*(37.75+CO92))</f>
        <v>0</v>
      </c>
      <c r="DB92" s="96">
        <f>MAX(0,(IF(CP92&gt;0,(CP92-ROUNDDOWN(CP92,1))/0.1*LOOKUP(ROUNDUP(CP92+81.1,1),CB!$A:$A,CB!$C:$C)+(1-(CP92-ROUNDDOWN(CP92,1))/0.1)*LOOKUP(ROUNDDOWN(CP92+81.1,1),CB!$A:$A,CB!$C:$C),(CP92-ROUNDDOWN(CP92-0.1,1))/0.1*LOOKUP(ROUNDUP(CP92+81.1,1),CB!$A:$A,CB!$C:$C)+(1-(CP92-ROUNDDOWN(CP92-0.1,1))/0.1)*LOOKUP(ROUNDDOWN(CP92+81.1,1),CB!$A:$A,CB!$C:$C))-LOOKUP(81.1,CB!$A:$A,CB!$C:$C))/(1-(BINOMDIST(97,162,0.5,TRUE)-BINOMDIST(87,162,0.5,TRUE)))*$C$2*($B$1^(LEFT(DB$4,4)*1-LEFT($BA$4,4)*1))*(37.75+CP92))</f>
        <v>0</v>
      </c>
      <c r="DC92" s="96">
        <f>MAX(0,(IF(CQ92&gt;0,(CQ92-ROUNDDOWN(CQ92,1))/0.1*LOOKUP(ROUNDUP(CQ92+81.1,1),CB!$A:$A,CB!$C:$C)+(1-(CQ92-ROUNDDOWN(CQ92,1))/0.1)*LOOKUP(ROUNDDOWN(CQ92+81.1,1),CB!$A:$A,CB!$C:$C),(CQ92-ROUNDDOWN(CQ92-0.1,1))/0.1*LOOKUP(ROUNDUP(CQ92+81.1,1),CB!$A:$A,CB!$C:$C)+(1-(CQ92-ROUNDDOWN(CQ92-0.1,1))/0.1)*LOOKUP(ROUNDDOWN(CQ92+81.1,1),CB!$A:$A,CB!$C:$C))-LOOKUP(81.1,CB!$A:$A,CB!$C:$C))/(1-(BINOMDIST(97,162,0.5,TRUE)-BINOMDIST(87,162,0.5,TRUE)))*$C$2*($B$1^(LEFT(DC$4,4)*1-LEFT($BA$4,4)*1))*(37.75+CQ92))</f>
        <v>0</v>
      </c>
      <c r="DD92" s="96">
        <f>MAX(0,(IF(CR92&gt;0,(CR92-ROUNDDOWN(CR92,1))/0.1*LOOKUP(ROUNDUP(CR92+81.1,1),CB!$A:$A,CB!$C:$C)+(1-(CR92-ROUNDDOWN(CR92,1))/0.1)*LOOKUP(ROUNDDOWN(CR92+81.1,1),CB!$A:$A,CB!$C:$C),(CR92-ROUNDDOWN(CR92-0.1,1))/0.1*LOOKUP(ROUNDUP(CR92+81.1,1),CB!$A:$A,CB!$C:$C)+(1-(CR92-ROUNDDOWN(CR92-0.1,1))/0.1)*LOOKUP(ROUNDDOWN(CR92+81.1,1),CB!$A:$A,CB!$C:$C))-LOOKUP(81.1,CB!$A:$A,CB!$C:$C))/(1-(BINOMDIST(97,162,0.5,TRUE)-BINOMDIST(87,162,0.5,TRUE)))*$C$2*($B$1^(LEFT(DD$4,4)*1-LEFT($BA$4,4)*1))*(37.75+CR92))</f>
        <v>0</v>
      </c>
      <c r="DE92" s="96">
        <f>MAX(0,(IF(CS92&gt;0,(CS92-ROUNDDOWN(CS92,1))/0.1*LOOKUP(ROUNDUP(CS92+81.1,1),CB!$A:$A,CB!$C:$C)+(1-(CS92-ROUNDDOWN(CS92,1))/0.1)*LOOKUP(ROUNDDOWN(CS92+81.1,1),CB!$A:$A,CB!$C:$C),(CS92-ROUNDDOWN(CS92-0.1,1))/0.1*LOOKUP(ROUNDUP(CS92+81.1,1),CB!$A:$A,CB!$C:$C)+(1-(CS92-ROUNDDOWN(CS92-0.1,1))/0.1)*LOOKUP(ROUNDDOWN(CS92+81.1,1),CB!$A:$A,CB!$C:$C))-LOOKUP(81.1,CB!$A:$A,CB!$C:$C))/(1-(BINOMDIST(97,162,0.5,TRUE)-BINOMDIST(87,162,0.5,TRUE)))*$C$2*($B$1^(LEFT(DE$4,4)*1-LEFT($BA$4,4)*1))*(37.75+CS92))</f>
        <v>0</v>
      </c>
      <c r="DF92" s="96">
        <f>MAX(0,(IF(CT92&gt;0,(CT92-ROUNDDOWN(CT92,1))/0.1*LOOKUP(ROUNDUP(CT92+81.1,1),CB!$A:$A,CB!$C:$C)+(1-(CT92-ROUNDDOWN(CT92,1))/0.1)*LOOKUP(ROUNDDOWN(CT92+81.1,1),CB!$A:$A,CB!$C:$C),(CT92-ROUNDDOWN(CT92-0.1,1))/0.1*LOOKUP(ROUNDUP(CT92+81.1,1),CB!$A:$A,CB!$C:$C)+(1-(CT92-ROUNDDOWN(CT92-0.1,1))/0.1)*LOOKUP(ROUNDDOWN(CT92+81.1,1),CB!$A:$A,CB!$C:$C))-LOOKUP(81.1,CB!$A:$A,CB!$C:$C))/(1-(BINOMDIST(97,162,0.5,TRUE)-BINOMDIST(87,162,0.5,TRUE)))*$C$2*($B$1^(LEFT(DF$4,4)*1-LEFT($BA$4,4)*1))*(37.75+CT92))</f>
        <v>0</v>
      </c>
      <c r="DG92" s="96">
        <f>MAX(0,(IF(CU92&gt;0,(CU92-ROUNDDOWN(CU92,1))/0.1*LOOKUP(ROUNDUP(CU92+81.1,1),CB!$A:$A,CB!$C:$C)+(1-(CU92-ROUNDDOWN(CU92,1))/0.1)*LOOKUP(ROUNDDOWN(CU92+81.1,1),CB!$A:$A,CB!$C:$C),(CU92-ROUNDDOWN(CU92-0.1,1))/0.1*LOOKUP(ROUNDUP(CU92+81.1,1),CB!$A:$A,CB!$C:$C)+(1-(CU92-ROUNDDOWN(CU92-0.1,1))/0.1)*LOOKUP(ROUNDDOWN(CU92+81.1,1),CB!$A:$A,CB!$C:$C))-LOOKUP(81.1,CB!$A:$A,CB!$C:$C))/(1-(BINOMDIST(97,162,0.5,TRUE)-BINOMDIST(87,162,0.5,TRUE)))*$C$2*($B$1^(LEFT(DG$4,4)*1-LEFT($BA$4,4)*1))*(37.75+CU92))</f>
        <v>0</v>
      </c>
      <c r="DH92" s="96">
        <f>MAX(0,(IF(CV92&gt;0,(CV92-ROUNDDOWN(CV92,1))/0.1*LOOKUP(ROUNDUP(CV92+81.1,1),CB!$A:$A,CB!$C:$C)+(1-(CV92-ROUNDDOWN(CV92,1))/0.1)*LOOKUP(ROUNDDOWN(CV92+81.1,1),CB!$A:$A,CB!$C:$C),(CV92-ROUNDDOWN(CV92-0.1,1))/0.1*LOOKUP(ROUNDUP(CV92+81.1,1),CB!$A:$A,CB!$C:$C)+(1-(CV92-ROUNDDOWN(CV92-0.1,1))/0.1)*LOOKUP(ROUNDDOWN(CV92+81.1,1),CB!$A:$A,CB!$C:$C))-LOOKUP(81.1,CB!$A:$A,CB!$C:$C))/(1-(BINOMDIST(97,162,0.5,TRUE)-BINOMDIST(87,162,0.5,TRUE)))*$C$2*($B$1^(LEFT(DH$4,4)*1-LEFT($BA$4,4)*1))*(37.75+CV92))</f>
        <v>0</v>
      </c>
      <c r="DI92" s="96">
        <f>MAX(0,(IF(CW92&gt;0,(CW92-ROUNDDOWN(CW92,1))/0.1*LOOKUP(ROUNDUP(CW92+81.1,1),CB!$A:$A,CB!$C:$C)+(1-(CW92-ROUNDDOWN(CW92,1))/0.1)*LOOKUP(ROUNDDOWN(CW92+81.1,1),CB!$A:$A,CB!$C:$C),(CW92-ROUNDDOWN(CW92-0.1,1))/0.1*LOOKUP(ROUNDUP(CW92+81.1,1),CB!$A:$A,CB!$C:$C)+(1-(CW92-ROUNDDOWN(CW92-0.1,1))/0.1)*LOOKUP(ROUNDDOWN(CW92+81.1,1),CB!$A:$A,CB!$C:$C))-LOOKUP(81.1,CB!$A:$A,CB!$C:$C))/(1-(BINOMDIST(97,162,0.5,TRUE)-BINOMDIST(87,162,0.5,TRUE)))*$C$2*($B$1^(LEFT(DI$4,4)*1-LEFT($BA$4,4)*1))*(37.75+CW92))</f>
        <v>0</v>
      </c>
      <c r="DJ92" s="90">
        <f t="shared" si="188"/>
        <v>0</v>
      </c>
      <c r="DK92" s="132"/>
      <c r="DL92" s="132">
        <f t="shared" si="189"/>
        <v>4.1228129909562155</v>
      </c>
      <c r="DM92" s="132">
        <f t="shared" si="190"/>
        <v>6.9927024479206095</v>
      </c>
      <c r="DN92" s="132">
        <f t="shared" si="191"/>
        <v>8.684015371252368</v>
      </c>
      <c r="DO92" s="132">
        <f t="shared" si="192"/>
        <v>9.8822167209602405</v>
      </c>
      <c r="DP92" s="132">
        <f t="shared" si="193"/>
        <v>11.117278538730272</v>
      </c>
      <c r="DQ92" s="132">
        <f t="shared" si="194"/>
        <v>12.38777569538143</v>
      </c>
      <c r="DR92" s="132">
        <f t="shared" si="195"/>
        <v>13.692054214795142</v>
      </c>
      <c r="DS92" s="132">
        <f t="shared" si="196"/>
        <v>15.02827598441068</v>
      </c>
      <c r="DT92" s="132">
        <f t="shared" si="197"/>
        <v>16.394465338481126</v>
      </c>
      <c r="DU92" s="132">
        <f t="shared" si="198"/>
        <v>17.788555398608363</v>
      </c>
      <c r="DV92" s="132"/>
      <c r="DW92" s="132"/>
      <c r="DX92" s="132"/>
      <c r="DY92" s="132"/>
      <c r="DZ92" s="132"/>
      <c r="EA92" s="132"/>
      <c r="EB92" s="132"/>
      <c r="EC92" s="132"/>
      <c r="ED92" s="132"/>
      <c r="EE92" s="132"/>
      <c r="ER92" s="132"/>
      <c r="ES92" s="132"/>
      <c r="ET92" s="132"/>
      <c r="EU92" s="132"/>
      <c r="EV92" s="132"/>
      <c r="EW92" s="132"/>
      <c r="EX92" s="132"/>
      <c r="EY92" s="132"/>
      <c r="EZ92" s="132"/>
      <c r="FA92" s="132"/>
      <c r="FB92" s="132"/>
      <c r="FC92" s="132"/>
    </row>
    <row r="93" spans="1:159" ht="12.75" customHeight="1" x14ac:dyDescent="0.2">
      <c r="A93" s="80">
        <v>545363</v>
      </c>
      <c r="B93" s="99" t="str">
        <f>INDEX([1]Bios!$O:$O,MATCH(A93,[1]Bios!$C:$C,0))</f>
        <v>Turner, Jacob</v>
      </c>
      <c r="C93" s="92" t="s">
        <v>656</v>
      </c>
      <c r="D93" s="94">
        <f>LOOKUP(IF(INDEX([1]Bios!$M:$M,MATCH(A93,[1]Bios!$C:$C,0))="P",INDEX([1]Pitchers!$Q:$Q,MATCH(A93,[1]Pitchers!$A:$A,0)),INDEX([1]Hitters!$AV:$AV,MATCH(A93,[1]Hitters!$A:$A,0))),Positions!A:A,Positions!B:B)</f>
        <v>1</v>
      </c>
      <c r="E93" s="137">
        <v>1</v>
      </c>
      <c r="F93" s="138">
        <f t="shared" si="135"/>
        <v>1.3645480477134857</v>
      </c>
      <c r="G93" s="138">
        <v>1.5</v>
      </c>
      <c r="H93" s="94"/>
      <c r="I93" s="93">
        <f>6</f>
        <v>6</v>
      </c>
      <c r="J93" s="93">
        <f>6</f>
        <v>6</v>
      </c>
      <c r="K93" s="94">
        <f>MIN(IF(D93&gt;1,INDEX([1]Hitters!$DA:$DA,MATCH(A93,[1]Hitters!$A:$A,0)),INDEX([1]Pitchers!$DA:$DA,MATCH(A93,[1]Pitchers!$A:$A,0))),J93)</f>
        <v>1.8909090909090909</v>
      </c>
      <c r="L93" s="94">
        <f t="shared" si="136"/>
        <v>4</v>
      </c>
      <c r="M93" s="95">
        <f>IF(D93&gt;1,INDEX([1]Hitters!$CV:$CV,MATCH($A93,[1]Hitters!$A:$A,0)),INDEX([1]Pitchers!$CP:$CP,MATCH($A93,[1]Pitchers!$A:$A,0)))</f>
        <v>25.125</v>
      </c>
      <c r="N93" s="90">
        <f t="shared" si="137"/>
        <v>-0.1354519522865143</v>
      </c>
      <c r="O93" s="97">
        <f>IF($D93&gt;1,INDEX([1]Hitters!$AF:$AF,MATCH($A93,[1]Hitters!$A:$A,0)),INDEX([1]Pitchers!$AJ:$AJ,MATCH($A93,[1]Pitchers!$A:$A,0))*IF(OR(AND($D93=0,INDEX([1]Pitchers!$Q:$Q,MATCH($A93,[1]Pitchers!$A:$A,0))="R"),AND($D93=1,INDEX([1]Pitchers!$Q:$Q,MATCH($A93,[1]Pitchers!$A:$A,0))="S")),1,IF($D93=0,0.83+(1-INDEX([1]Pitchers!$BE:$BE,MATCH($A93,[1]Pitchers!$A:$A,0)))/8,1/(0.83+(1-INDEX([1]Pitchers!$BE:$BE,MATCH($A93,[1]Pitchers!$A:$A,0)))/8))))</f>
        <v>5.0178981474155187</v>
      </c>
      <c r="P93" s="97">
        <f>IF($D93&gt;1,O93+(LOOKUP(ROUNDDOWN($M93+RIGHT(P$4,4)*1-2016,0),Age!$A:$A,Age!$C:$C)*(1-($M93+RIGHT(P$4,4)*1-2016-ROUNDDOWN($M93+RIGHT(P$4,4)*1-2016,0)))+LOOKUP(ROUNDUP($M93+RIGHT(P$4,4)*1-2016,0),Age!$A:$A,Age!$C:$C)*(($M93+RIGHT(P$4,4)*1-2016-ROUNDDOWN($M93+RIGHT(P$4,4)*1-2016,0))))*IF($M93+RIGHT(P$4,4)*1-2016&gt;27,1,INDEX([1]Hitters!$BG:$BG,MATCH($A93,[1]Hitters!$A:$A,0))),O93*(1-(1-(LOOKUP(ROUNDDOWN($M93+RIGHT(P$4,4)*1-2016,0),Age!$A:$A,Age!$L:$L)*(1-($M93+RIGHT(P$4,4)*1-2016-ROUNDDOWN($M93+RIGHT(P$4,4)*1-2016,0)))+LOOKUP(ROUNDUP($M93+RIGHT(P$4,4)*1-2016,0),Age!$A:$A,Age!$L:$L)*(($M93+RIGHT(P$4,4)*1-2016-ROUNDDOWN($M93+RIGHT(P$4,4)*1-2016,0)))))*IF($M93+RIGHT(P$4,4)*1-2016&gt;27,1,INDEX([1]Pitchers!$BE:$BE,MATCH($A93,[1]Pitchers!$A:$A,0)))))</f>
        <v>4.9529079862078946</v>
      </c>
      <c r="Q93" s="97">
        <f>IF($D93&gt;1,P93+(LOOKUP(ROUNDDOWN($M93+RIGHT(Q$4,4)*1-2016,0),Age!$A:$A,Age!$C:$C)*(1-($M93+RIGHT(Q$4,4)*1-2016-ROUNDDOWN($M93+RIGHT(Q$4,4)*1-2016,0)))+LOOKUP(ROUNDUP($M93+RIGHT(Q$4,4)*1-2016,0),Age!$A:$A,Age!$C:$C)*(($M93+RIGHT(Q$4,4)*1-2016-ROUNDDOWN($M93+RIGHT(Q$4,4)*1-2016,0))))*IF($M93+RIGHT(Q$4,4)*1-2016&gt;27,1,INDEX([1]Hitters!$BG:$BG,MATCH($A93,[1]Hitters!$A:$A,0))),P93*(1-(1-(LOOKUP(ROUNDDOWN($M93+RIGHT(Q$4,4)*1-2016,0),Age!$A:$A,Age!$L:$L)*(1-($M93+RIGHT(Q$4,4)*1-2016-ROUNDDOWN($M93+RIGHT(Q$4,4)*1-2016,0)))+LOOKUP(ROUNDUP($M93+RIGHT(Q$4,4)*1-2016,0),Age!$A:$A,Age!$L:$L)*(($M93+RIGHT(Q$4,4)*1-2016-ROUNDDOWN($M93+RIGHT(Q$4,4)*1-2016,0)))))*IF($M93+RIGHT(Q$4,4)*1-2016&gt;27,1,INDEX([1]Pitchers!$BE:$BE,MATCH($A93,[1]Pitchers!$A:$A,0)))))</f>
        <v>4.9564678888229814</v>
      </c>
      <c r="R93" s="97">
        <f>IF($D93&gt;1,Q93+(LOOKUP(ROUNDDOWN($M93+RIGHT(R$4,4)*1-2016,0),Age!$A:$A,Age!$C:$C)*(1-($M93+RIGHT(R$4,4)*1-2016-ROUNDDOWN($M93+RIGHT(R$4,4)*1-2016,0)))+LOOKUP(ROUNDUP($M93+RIGHT(R$4,4)*1-2016,0),Age!$A:$A,Age!$C:$C)*(($M93+RIGHT(R$4,4)*1-2016-ROUNDDOWN($M93+RIGHT(R$4,4)*1-2016,0))))*IF($M93+RIGHT(R$4,4)*1-2016&gt;27,1,INDEX([1]Hitters!$BG:$BG,MATCH($A93,[1]Hitters!$A:$A,0))),Q93*(1-(1-(LOOKUP(ROUNDDOWN($M93+RIGHT(R$4,4)*1-2016,0),Age!$A:$A,Age!$L:$L)*(1-($M93+RIGHT(R$4,4)*1-2016-ROUNDDOWN($M93+RIGHT(R$4,4)*1-2016,0)))+LOOKUP(ROUNDUP($M93+RIGHT(R$4,4)*1-2016,0),Age!$A:$A,Age!$L:$L)*(($M93+RIGHT(R$4,4)*1-2016-ROUNDDOWN($M93+RIGHT(R$4,4)*1-2016,0)))))*IF($M93+RIGHT(R$4,4)*1-2016&gt;27,1,INDEX([1]Pitchers!$BE:$BE,MATCH($A93,[1]Pitchers!$A:$A,0)))))</f>
        <v>4.9885300404788051</v>
      </c>
      <c r="S93" s="97">
        <f>IF($D93&gt;1,R93+(LOOKUP(ROUNDDOWN($M93+RIGHT(S$4,4)*1-2016,0),Age!$A:$A,Age!$C:$C)*(1-($M93+RIGHT(S$4,4)*1-2016-ROUNDDOWN($M93+RIGHT(S$4,4)*1-2016,0)))+LOOKUP(ROUNDUP($M93+RIGHT(S$4,4)*1-2016,0),Age!$A:$A,Age!$C:$C)*(($M93+RIGHT(S$4,4)*1-2016-ROUNDDOWN($M93+RIGHT(S$4,4)*1-2016,0))))*IF($M93+RIGHT(S$4,4)*1-2016&gt;27,1,INDEX([1]Hitters!$BG:$BG,MATCH($A93,[1]Hitters!$A:$A,0))),R93*(1-(1-(LOOKUP(ROUNDDOWN($M93+RIGHT(S$4,4)*1-2016,0),Age!$A:$A,Age!$L:$L)*(1-($M93+RIGHT(S$4,4)*1-2016-ROUNDDOWN($M93+RIGHT(S$4,4)*1-2016,0)))+LOOKUP(ROUNDUP($M93+RIGHT(S$4,4)*1-2016,0),Age!$A:$A,Age!$L:$L)*(($M93+RIGHT(S$4,4)*1-2016-ROUNDDOWN($M93+RIGHT(S$4,4)*1-2016,0)))))*IF($M93+RIGHT(S$4,4)*1-2016&gt;27,1,INDEX([1]Pitchers!$BE:$BE,MATCH($A93,[1]Pitchers!$A:$A,0)))))</f>
        <v>5.0494836419109062</v>
      </c>
      <c r="T93" s="97">
        <f>IF($D93&gt;1,S93+(LOOKUP(ROUNDDOWN($M93+RIGHT(T$4,4)*1-2016,0),Age!$A:$A,Age!$C:$C)*(1-($M93+RIGHT(T$4,4)*1-2016-ROUNDDOWN($M93+RIGHT(T$4,4)*1-2016,0)))+LOOKUP(ROUNDUP($M93+RIGHT(T$4,4)*1-2016,0),Age!$A:$A,Age!$C:$C)*(($M93+RIGHT(T$4,4)*1-2016-ROUNDDOWN($M93+RIGHT(T$4,4)*1-2016,0))))*IF($M93+RIGHT(T$4,4)*1-2016&gt;27,1,INDEX([1]Hitters!$BG:$BG,MATCH($A93,[1]Hitters!$A:$A,0))),S93*(1-(1-(LOOKUP(ROUNDDOWN($M93+RIGHT(T$4,4)*1-2016,0),Age!$A:$A,Age!$L:$L)*(1-($M93+RIGHT(T$4,4)*1-2016-ROUNDDOWN($M93+RIGHT(T$4,4)*1-2016,0)))+LOOKUP(ROUNDUP($M93+RIGHT(T$4,4)*1-2016,0),Age!$A:$A,Age!$L:$L)*(($M93+RIGHT(T$4,4)*1-2016-ROUNDDOWN($M93+RIGHT(T$4,4)*1-2016,0)))))*IF($M93+RIGHT(T$4,4)*1-2016&gt;27,1,INDEX([1]Pitchers!$BE:$BE,MATCH($A93,[1]Pitchers!$A:$A,0)))))</f>
        <v>5.140216551101493</v>
      </c>
      <c r="U93" s="97">
        <f>IF($D93&gt;1,T93+(LOOKUP(ROUNDDOWN($M93+RIGHT(U$4,4)*1-2016,0),Age!$A:$A,Age!$C:$C)*(1-($M93+RIGHT(U$4,4)*1-2016-ROUNDDOWN($M93+RIGHT(U$4,4)*1-2016,0)))+LOOKUP(ROUNDUP($M93+RIGHT(U$4,4)*1-2016,0),Age!$A:$A,Age!$C:$C)*(($M93+RIGHT(U$4,4)*1-2016-ROUNDDOWN($M93+RIGHT(U$4,4)*1-2016,0))))*IF($M93+RIGHT(U$4,4)*1-2016&gt;27,1,INDEX([1]Hitters!$BG:$BG,MATCH($A93,[1]Hitters!$A:$A,0))),T93*(1-(1-(LOOKUP(ROUNDDOWN($M93+RIGHT(U$4,4)*1-2016,0),Age!$A:$A,Age!$L:$L)*(1-($M93+RIGHT(U$4,4)*1-2016-ROUNDDOWN($M93+RIGHT(U$4,4)*1-2016,0)))+LOOKUP(ROUNDUP($M93+RIGHT(U$4,4)*1-2016,0),Age!$A:$A,Age!$L:$L)*(($M93+RIGHT(U$4,4)*1-2016-ROUNDDOWN($M93+RIGHT(U$4,4)*1-2016,0)))))*IF($M93+RIGHT(U$4,4)*1-2016&gt;27,1,INDEX([1]Pitchers!$BE:$BE,MATCH($A93,[1]Pitchers!$A:$A,0)))))</f>
        <v>5.2621360624229316</v>
      </c>
      <c r="V93" s="97">
        <f>IF($D93&gt;1,U93+(LOOKUP(ROUNDDOWN($M93+RIGHT(V$4,4)*1-2016,0),Age!$A:$A,Age!$C:$C)*(1-($M93+RIGHT(V$4,4)*1-2016-ROUNDDOWN($M93+RIGHT(V$4,4)*1-2016,0)))+LOOKUP(ROUNDUP($M93+RIGHT(V$4,4)*1-2016,0),Age!$A:$A,Age!$C:$C)*(($M93+RIGHT(V$4,4)*1-2016-ROUNDDOWN($M93+RIGHT(V$4,4)*1-2016,0))))*IF($M93+RIGHT(V$4,4)*1-2016&gt;27,1,INDEX([1]Hitters!$BG:$BG,MATCH($A93,[1]Hitters!$A:$A,0))),U93*(1-(1-(LOOKUP(ROUNDDOWN($M93+RIGHT(V$4,4)*1-2016,0),Age!$A:$A,Age!$L:$L)*(1-($M93+RIGHT(V$4,4)*1-2016-ROUNDDOWN($M93+RIGHT(V$4,4)*1-2016,0)))+LOOKUP(ROUNDUP($M93+RIGHT(V$4,4)*1-2016,0),Age!$A:$A,Age!$L:$L)*(($M93+RIGHT(V$4,4)*1-2016-ROUNDDOWN($M93+RIGHT(V$4,4)*1-2016,0)))))*IF($M93+RIGHT(V$4,4)*1-2016&gt;27,1,INDEX([1]Pitchers!$BE:$BE,MATCH($A93,[1]Pitchers!$A:$A,0)))))</f>
        <v>5.4172046345124567</v>
      </c>
      <c r="W93" s="97">
        <f>IF($D93&gt;1,V93+(LOOKUP(ROUNDDOWN($M93+RIGHT(W$4,4)*1-2016,0),Age!$A:$A,Age!$C:$C)*(1-($M93+RIGHT(W$4,4)*1-2016-ROUNDDOWN($M93+RIGHT(W$4,4)*1-2016,0)))+LOOKUP(ROUNDUP($M93+RIGHT(W$4,4)*1-2016,0),Age!$A:$A,Age!$C:$C)*(($M93+RIGHT(W$4,4)*1-2016-ROUNDDOWN($M93+RIGHT(W$4,4)*1-2016,0))))*IF($M93+RIGHT(W$4,4)*1-2016&gt;27,1,INDEX([1]Hitters!$BG:$BG,MATCH($A93,[1]Hitters!$A:$A,0))),V93*(1-(1-(LOOKUP(ROUNDDOWN($M93+RIGHT(W$4,4)*1-2016,0),Age!$A:$A,Age!$L:$L)*(1-($M93+RIGHT(W$4,4)*1-2016-ROUNDDOWN($M93+RIGHT(W$4,4)*1-2016,0)))+LOOKUP(ROUNDUP($M93+RIGHT(W$4,4)*1-2016,0),Age!$A:$A,Age!$L:$L)*(($M93+RIGHT(W$4,4)*1-2016-ROUNDDOWN($M93+RIGHT(W$4,4)*1-2016,0)))))*IF($M93+RIGHT(W$4,4)*1-2016&gt;27,1,INDEX([1]Pitchers!$BE:$BE,MATCH($A93,[1]Pitchers!$A:$A,0)))))</f>
        <v>5.6079918102341928</v>
      </c>
      <c r="X93" s="97">
        <f>IF($D93&gt;1,W93+(LOOKUP(ROUNDDOWN($M93+RIGHT(X$4,4)*1-2016,0),Age!$A:$A,Age!$C:$C)*(1-($M93+RIGHT(X$4,4)*1-2016-ROUNDDOWN($M93+RIGHT(X$4,4)*1-2016,0)))+LOOKUP(ROUNDUP($M93+RIGHT(X$4,4)*1-2016,0),Age!$A:$A,Age!$C:$C)*(($M93+RIGHT(X$4,4)*1-2016-ROUNDDOWN($M93+RIGHT(X$4,4)*1-2016,0))))*IF($M93+RIGHT(X$4,4)*1-2016&gt;27,1,INDEX([1]Hitters!$BG:$BG,MATCH($A93,[1]Hitters!$A:$A,0))),W93*(1-(1-(LOOKUP(ROUNDDOWN($M93+RIGHT(X$4,4)*1-2016,0),Age!$A:$A,Age!$L:$L)*(1-($M93+RIGHT(X$4,4)*1-2016-ROUNDDOWN($M93+RIGHT(X$4,4)*1-2016,0)))+LOOKUP(ROUNDUP($M93+RIGHT(X$4,4)*1-2016,0),Age!$A:$A,Age!$L:$L)*(($M93+RIGHT(X$4,4)*1-2016-ROUNDDOWN($M93+RIGHT(X$4,4)*1-2016,0)))))*IF($M93+RIGHT(X$4,4)*1-2016&gt;27,1,INDEX([1]Pitchers!$BE:$BE,MATCH($A93,[1]Pitchers!$A:$A,0)))))</f>
        <v>5.8377442247097235</v>
      </c>
      <c r="Y93" s="97">
        <f>IF($D93&gt;1,X93+(LOOKUP(ROUNDDOWN($M93+RIGHT(Y$4,4)*1-2016,0),Age!$A:$A,Age!$C:$C)*(1-($M93+RIGHT(Y$4,4)*1-2016-ROUNDDOWN($M93+RIGHT(Y$4,4)*1-2016,0)))+LOOKUP(ROUNDUP($M93+RIGHT(Y$4,4)*1-2016,0),Age!$A:$A,Age!$C:$C)*(($M93+RIGHT(Y$4,4)*1-2016-ROUNDDOWN($M93+RIGHT(Y$4,4)*1-2016,0))))*IF($M93+RIGHT(Y$4,4)*1-2016&gt;27,1,INDEX([1]Hitters!$BG:$BG,MATCH($A93,[1]Hitters!$A:$A,0))),X93*(1-(1-(LOOKUP(ROUNDDOWN($M93+RIGHT(Y$4,4)*1-2016,0),Age!$A:$A,Age!$L:$L)*(1-($M93+RIGHT(Y$4,4)*1-2016-ROUNDDOWN($M93+RIGHT(Y$4,4)*1-2016,0)))+LOOKUP(ROUNDUP($M93+RIGHT(Y$4,4)*1-2016,0),Age!$A:$A,Age!$L:$L)*(($M93+RIGHT(Y$4,4)*1-2016-ROUNDDOWN($M93+RIGHT(Y$4,4)*1-2016,0)))))*IF($M93+RIGHT(Y$4,4)*1-2016&gt;27,1,INDEX([1]Pitchers!$BE:$BE,MATCH($A93,[1]Pitchers!$A:$A,0)))))</f>
        <v>6.1104763377078806</v>
      </c>
      <c r="Z93" s="97">
        <f>IF($D93&gt;1,Y93+(LOOKUP(ROUNDDOWN($M93+RIGHT(Z$4,4)*1-2016,0),Age!$A:$A,Age!$C:$C)*(1-($M93+RIGHT(Z$4,4)*1-2016-ROUNDDOWN($M93+RIGHT(Z$4,4)*1-2016,0)))+LOOKUP(ROUNDUP($M93+RIGHT(Z$4,4)*1-2016,0),Age!$A:$A,Age!$C:$C)*(($M93+RIGHT(Z$4,4)*1-2016-ROUNDDOWN($M93+RIGHT(Z$4,4)*1-2016,0))))*IF($M93+RIGHT(Z$4,4)*1-2016&gt;27,1,INDEX([1]Hitters!$BG:$BG,MATCH($A93,[1]Hitters!$A:$A,0))),Y93*(1-(1-(LOOKUP(ROUNDDOWN($M93+RIGHT(Z$4,4)*1-2016,0),Age!$A:$A,Age!$L:$L)*(1-($M93+RIGHT(Z$4,4)*1-2016-ROUNDDOWN($M93+RIGHT(Z$4,4)*1-2016,0)))+LOOKUP(ROUNDUP($M93+RIGHT(Z$4,4)*1-2016,0),Age!$A:$A,Age!$L:$L)*(($M93+RIGHT(Z$4,4)*1-2016-ROUNDDOWN($M93+RIGHT(Z$4,4)*1-2016,0)))))*IF($M93+RIGHT(Z$4,4)*1-2016&gt;27,1,INDEX([1]Pitchers!$BE:$BE,MATCH($A93,[1]Pitchers!$A:$A,0)))))</f>
        <v>6.4310853930519913</v>
      </c>
      <c r="AA93" s="96">
        <f>IF($D93=0,0,IF($D93=1,INDEX([1]Pitchers!$FK:$FK,MATCH($A93,[1]Pitchers!$A:$A,0)),MAX(-16,IF($D93=10,-16,IF($D93&lt;2,0,INDEX([1]Hitters!$AZ:$AZ,MATCH($A93,[1]Hitters!$A:$A,0)))))))</f>
        <v>0.26821503187252371</v>
      </c>
      <c r="AB93" s="96">
        <f>IF($D93=0,0,IF($D93=1,INDEX([1]Pitchers!$FK:$FK,MATCH($A93,[1]Pitchers!$A:$A,0)),MAX(-16,IF($D93=2,AA93-MIN(0.75,0.25*(RIGHT(AB$4,4)*1-(RIGHT($AD$4,4)*1)+0.25)*(1-MIN(0.75,INDEX([1]Hitters!$CF:$CF,MATCH($A93,[1]Hitters!$A:$A,0)))/0.75*1)+INDEX([1]Hitters!$CF:$CF,MATCH($A93,[1]Hitters!$A:$A,0)))/0.75*1,IF($D93&gt;6,(AA93-MIN(0.75,0.25*(RIGHT(AB$4,4)*1-(RIGHT($AD$4,4)*1)+0.25)*(1-MIN(0.75,INDEX([1]Hitters!$CF:$CF,MATCH($A93,[1]Hitters!$A:$A,0)))/0.75*1)+INDEX([1]Hitters!$CF:$CF,MATCH($A93,[1]Hitters!$A:$A,0)))/0.75*($M93+RIGHT(AB$4,4)*1-RIGHT($AA$4,4)*1+10)*0.05),IF($D93=3,(AA93-MIN(0.75,0.25*(RIGHT(AB$4,4)*1-(RIGHT($AD$4,4)*1)+0.25)*(1-MIN(0.75,INDEX([1]Hitters!$CF:$CF,MATCH($A93,[1]Hitters!$A:$A,0)))/0.75*1)+INDEX([1]Hitters!$CF:$CF,MATCH($A93,[1]Hitters!$A:$A,0)))/0.75*($M93+RIGHT(AB$4,4)*1-RIGHT($AA$4,4)*1-27)*0.1),(AA93-MIN(0.75,0.25*(RIGHT(AB$4,4)*1-(RIGHT($AD$4,4)*1)+0.25)*(1-MIN(0.75,INDEX([1]Hitters!$CF:$CF,MATCH($A93,[1]Hitters!$A:$A,0)))/0.75*1)+INDEX([1]Hitters!$CF:$CF,MATCH($A93,[1]Hitters!$A:$A,0)))/0.75*($M93+RIGHT(AB$4,4)*1-RIGHT($AA$4,4)*1-20)*0.094)))))))</f>
        <v>0.26821503187252371</v>
      </c>
      <c r="AC93" s="96">
        <f>IF($D93=0,0,IF($D93=1,INDEX([1]Pitchers!$FK:$FK,MATCH($A93,[1]Pitchers!$A:$A,0)),MAX(-16,IF($D93=2,AB93-MIN(0.75,0.25*(RIGHT(AC$4,4)*1-(RIGHT($AD$4,4)*1)+0.25)*(1-MIN(0.75,INDEX([1]Hitters!$CF:$CF,MATCH($A93,[1]Hitters!$A:$A,0)))/0.75*1)+INDEX([1]Hitters!$CF:$CF,MATCH($A93,[1]Hitters!$A:$A,0)))/0.75*1,IF($D93&gt;6,(AB93-MIN(0.75,0.25*(RIGHT(AC$4,4)*1-(RIGHT($AD$4,4)*1)+0.25)*(1-MIN(0.75,INDEX([1]Hitters!$CF:$CF,MATCH($A93,[1]Hitters!$A:$A,0)))/0.75*1)+INDEX([1]Hitters!$CF:$CF,MATCH($A93,[1]Hitters!$A:$A,0)))/0.75*($M93+RIGHT(AC$4,4)*1-RIGHT($AA$4,4)*1+10)*0.05),IF($D93=3,(AB93-MIN(0.75,0.25*(RIGHT(AC$4,4)*1-(RIGHT($AD$4,4)*1)+0.25)*(1-MIN(0.75,INDEX([1]Hitters!$CF:$CF,MATCH($A93,[1]Hitters!$A:$A,0)))/0.75*1)+INDEX([1]Hitters!$CF:$CF,MATCH($A93,[1]Hitters!$A:$A,0)))/0.75*($M93+RIGHT(AC$4,4)*1-RIGHT($AA$4,4)*1-27)*0.1),(AB93-MIN(0.75,0.25*(RIGHT(AC$4,4)*1-(RIGHT($AD$4,4)*1)+0.25)*(1-MIN(0.75,INDEX([1]Hitters!$CF:$CF,MATCH($A93,[1]Hitters!$A:$A,0)))/0.75*1)+INDEX([1]Hitters!$CF:$CF,MATCH($A93,[1]Hitters!$A:$A,0)))/0.75*($M93+RIGHT(AC$4,4)*1-RIGHT($AA$4,4)*1-20)*0.094)))))))</f>
        <v>0.26821503187252371</v>
      </c>
      <c r="AD93" s="96">
        <f>IF($D93=0,0,IF($D93=1,INDEX([1]Pitchers!$FK:$FK,MATCH($A93,[1]Pitchers!$A:$A,0)),MAX(-16,IF($D93=2,AC93-MIN(0.75,0.25*(RIGHT(AD$4,4)*1-(RIGHT($AD$4,4)*1)+0.25)*(1-MIN(0.75,INDEX([1]Hitters!$CF:$CF,MATCH($A93,[1]Hitters!$A:$A,0)))/0.75*1)+INDEX([1]Hitters!$CF:$CF,MATCH($A93,[1]Hitters!$A:$A,0)))/0.75*1,IF($D93&gt;6,(AC93-MIN(0.75,0.25*(RIGHT(AD$4,4)*1-(RIGHT($AD$4,4)*1)+0.25)*(1-MIN(0.75,INDEX([1]Hitters!$CF:$CF,MATCH($A93,[1]Hitters!$A:$A,0)))/0.75*1)+INDEX([1]Hitters!$CF:$CF,MATCH($A93,[1]Hitters!$A:$A,0)))/0.75*($M93+RIGHT(AD$4,4)*1-RIGHT($AA$4,4)*1+10)*0.05),IF($D93=3,(AC93-MIN(0.75,0.25*(RIGHT(AD$4,4)*1-(RIGHT($AD$4,4)*1)+0.25)*(1-MIN(0.75,INDEX([1]Hitters!$CF:$CF,MATCH($A93,[1]Hitters!$A:$A,0)))/0.75*1)+INDEX([1]Hitters!$CF:$CF,MATCH($A93,[1]Hitters!$A:$A,0)))/0.75*($M93+RIGHT(AD$4,4)*1-RIGHT($AA$4,4)*1-27)*0.1),(AC93-MIN(0.75,0.25*(RIGHT(AD$4,4)*1-(RIGHT($AD$4,4)*1)+0.25)*(1-MIN(0.75,INDEX([1]Hitters!$CF:$CF,MATCH($A93,[1]Hitters!$A:$A,0)))/0.75*1)+INDEX([1]Hitters!$CF:$CF,MATCH($A93,[1]Hitters!$A:$A,0)))/0.75*($M93+RIGHT(AD$4,4)*1-RIGHT($AA$4,4)*1-20)*0.094)))))))</f>
        <v>0.26821503187252371</v>
      </c>
      <c r="AE93" s="96">
        <f>IF($D93=0,0,IF($D93=1,INDEX([1]Pitchers!$FK:$FK,MATCH($A93,[1]Pitchers!$A:$A,0)),MAX(-16,IF($D93=2,AD93-MIN(0.75,0.25*(RIGHT(AE$4,4)*1-(RIGHT($AD$4,4)*1)+0.25)*(1-MIN(0.75,INDEX([1]Hitters!$CF:$CF,MATCH($A93,[1]Hitters!$A:$A,0)))/0.75*1)+INDEX([1]Hitters!$CF:$CF,MATCH($A93,[1]Hitters!$A:$A,0)))/0.75*1,IF($D93&gt;6,(AD93-MIN(0.75,0.25*(RIGHT(AE$4,4)*1-(RIGHT($AD$4,4)*1)+0.25)*(1-MIN(0.75,INDEX([1]Hitters!$CF:$CF,MATCH($A93,[1]Hitters!$A:$A,0)))/0.75*1)+INDEX([1]Hitters!$CF:$CF,MATCH($A93,[1]Hitters!$A:$A,0)))/0.75*($M93+RIGHT(AE$4,4)*1-RIGHT($AA$4,4)*1+10)*0.05),IF($D93=3,(AD93-MIN(0.75,0.25*(RIGHT(AE$4,4)*1-(RIGHT($AD$4,4)*1)+0.25)*(1-MIN(0.75,INDEX([1]Hitters!$CF:$CF,MATCH($A93,[1]Hitters!$A:$A,0)))/0.75*1)+INDEX([1]Hitters!$CF:$CF,MATCH($A93,[1]Hitters!$A:$A,0)))/0.75*($M93+RIGHT(AE$4,4)*1-RIGHT($AA$4,4)*1-27)*0.1),(AD93-MIN(0.75,0.25*(RIGHT(AE$4,4)*1-(RIGHT($AD$4,4)*1)+0.25)*(1-MIN(0.75,INDEX([1]Hitters!$CF:$CF,MATCH($A93,[1]Hitters!$A:$A,0)))/0.75*1)+INDEX([1]Hitters!$CF:$CF,MATCH($A93,[1]Hitters!$A:$A,0)))/0.75*($M93+RIGHT(AE$4,4)*1-RIGHT($AA$4,4)*1-20)*0.094)))))))</f>
        <v>0.26821503187252371</v>
      </c>
      <c r="AF93" s="96">
        <f>IF($D93=0,0,IF($D93=1,INDEX([1]Pitchers!$FK:$FK,MATCH($A93,[1]Pitchers!$A:$A,0)),MAX(-16,IF($D93=2,AE93-MIN(0.75,0.25*(RIGHT(AF$4,4)*1-(RIGHT($AD$4,4)*1)+0.25)*(1-MIN(0.75,INDEX([1]Hitters!$CF:$CF,MATCH($A93,[1]Hitters!$A:$A,0)))/0.75*1)+INDEX([1]Hitters!$CF:$CF,MATCH($A93,[1]Hitters!$A:$A,0)))/0.75*1,IF($D93&gt;6,(AE93-MIN(0.75,0.25*(RIGHT(AF$4,4)*1-(RIGHT($AD$4,4)*1)+0.25)*(1-MIN(0.75,INDEX([1]Hitters!$CF:$CF,MATCH($A93,[1]Hitters!$A:$A,0)))/0.75*1)+INDEX([1]Hitters!$CF:$CF,MATCH($A93,[1]Hitters!$A:$A,0)))/0.75*($M93+RIGHT(AF$4,4)*1-RIGHT($AA$4,4)*1+10)*0.05),IF($D93=3,(AE93-MIN(0.75,0.25*(RIGHT(AF$4,4)*1-(RIGHT($AD$4,4)*1)+0.25)*(1-MIN(0.75,INDEX([1]Hitters!$CF:$CF,MATCH($A93,[1]Hitters!$A:$A,0)))/0.75*1)+INDEX([1]Hitters!$CF:$CF,MATCH($A93,[1]Hitters!$A:$A,0)))/0.75*($M93+RIGHT(AF$4,4)*1-RIGHT($AA$4,4)*1-27)*0.1),(AE93-MIN(0.75,0.25*(RIGHT(AF$4,4)*1-(RIGHT($AD$4,4)*1)+0.25)*(1-MIN(0.75,INDEX([1]Hitters!$CF:$CF,MATCH($A93,[1]Hitters!$A:$A,0)))/0.75*1)+INDEX([1]Hitters!$CF:$CF,MATCH($A93,[1]Hitters!$A:$A,0)))/0.75*($M93+RIGHT(AF$4,4)*1-RIGHT($AA$4,4)*1-20)*0.094)))))))</f>
        <v>0.26821503187252371</v>
      </c>
      <c r="AG93" s="96">
        <f>IF($D93=0,0,IF($D93=1,INDEX([1]Pitchers!$FK:$FK,MATCH($A93,[1]Pitchers!$A:$A,0)),MAX(-16,IF($D93=2,AF93-MIN(0.75,0.25*(RIGHT(AG$4,4)*1-(RIGHT($AD$4,4)*1)+0.25)*(1-MIN(0.75,INDEX([1]Hitters!$CF:$CF,MATCH($A93,[1]Hitters!$A:$A,0)))/0.75*1)+INDEX([1]Hitters!$CF:$CF,MATCH($A93,[1]Hitters!$A:$A,0)))/0.75*1,IF($D93&gt;6,(AF93-MIN(0.75,0.25*(RIGHT(AG$4,4)*1-(RIGHT($AD$4,4)*1)+0.25)*(1-MIN(0.75,INDEX([1]Hitters!$CF:$CF,MATCH($A93,[1]Hitters!$A:$A,0)))/0.75*1)+INDEX([1]Hitters!$CF:$CF,MATCH($A93,[1]Hitters!$A:$A,0)))/0.75*($M93+RIGHT(AG$4,4)*1-RIGHT($AA$4,4)*1+10)*0.05),IF($D93=3,(AF93-MIN(0.75,0.25*(RIGHT(AG$4,4)*1-(RIGHT($AD$4,4)*1)+0.25)*(1-MIN(0.75,INDEX([1]Hitters!$CF:$CF,MATCH($A93,[1]Hitters!$A:$A,0)))/0.75*1)+INDEX([1]Hitters!$CF:$CF,MATCH($A93,[1]Hitters!$A:$A,0)))/0.75*($M93+RIGHT(AG$4,4)*1-RIGHT($AA$4,4)*1-27)*0.1),(AF93-MIN(0.75,0.25*(RIGHT(AG$4,4)*1-(RIGHT($AD$4,4)*1)+0.25)*(1-MIN(0.75,INDEX([1]Hitters!$CF:$CF,MATCH($A93,[1]Hitters!$A:$A,0)))/0.75*1)+INDEX([1]Hitters!$CF:$CF,MATCH($A93,[1]Hitters!$A:$A,0)))/0.75*($M93+RIGHT(AG$4,4)*1-RIGHT($AA$4,4)*1-20)*0.094)))))))</f>
        <v>0.26821503187252371</v>
      </c>
      <c r="AH93" s="96">
        <f>IF($D93=0,0,IF($D93=1,INDEX([1]Pitchers!$FK:$FK,MATCH($A93,[1]Pitchers!$A:$A,0)),MAX(-16,IF($D93=2,AG93-MIN(0.75,0.25*(RIGHT(AH$4,4)*1-(RIGHT($AD$4,4)*1)+0.25)*(1-MIN(0.75,INDEX([1]Hitters!$CF:$CF,MATCH($A93,[1]Hitters!$A:$A,0)))/0.75*1)+INDEX([1]Hitters!$CF:$CF,MATCH($A93,[1]Hitters!$A:$A,0)))/0.75*1,IF($D93&gt;6,(AG93-MIN(0.75,0.25*(RIGHT(AH$4,4)*1-(RIGHT($AD$4,4)*1)+0.25)*(1-MIN(0.75,INDEX([1]Hitters!$CF:$CF,MATCH($A93,[1]Hitters!$A:$A,0)))/0.75*1)+INDEX([1]Hitters!$CF:$CF,MATCH($A93,[1]Hitters!$A:$A,0)))/0.75*($M93+RIGHT(AH$4,4)*1-RIGHT($AA$4,4)*1+10)*0.05),IF($D93=3,(AG93-MIN(0.75,0.25*(RIGHT(AH$4,4)*1-(RIGHT($AD$4,4)*1)+0.25)*(1-MIN(0.75,INDEX([1]Hitters!$CF:$CF,MATCH($A93,[1]Hitters!$A:$A,0)))/0.75*1)+INDEX([1]Hitters!$CF:$CF,MATCH($A93,[1]Hitters!$A:$A,0)))/0.75*($M93+RIGHT(AH$4,4)*1-RIGHT($AA$4,4)*1-27)*0.1),(AG93-MIN(0.75,0.25*(RIGHT(AH$4,4)*1-(RIGHT($AD$4,4)*1)+0.25)*(1-MIN(0.75,INDEX([1]Hitters!$CF:$CF,MATCH($A93,[1]Hitters!$A:$A,0)))/0.75*1)+INDEX([1]Hitters!$CF:$CF,MATCH($A93,[1]Hitters!$A:$A,0)))/0.75*($M93+RIGHT(AH$4,4)*1-RIGHT($AA$4,4)*1-20)*0.094)))))))</f>
        <v>0.26821503187252371</v>
      </c>
      <c r="AI93" s="96">
        <f>IF($D93=0,0,IF($D93=1,INDEX([1]Pitchers!$FK:$FK,MATCH($A93,[1]Pitchers!$A:$A,0)),MAX(-16,IF($D93=2,AH93-MIN(0.75,0.25*(RIGHT(AI$4,4)*1-(RIGHT($AD$4,4)*1)+0.25)*(1-MIN(0.75,INDEX([1]Hitters!$CF:$CF,MATCH($A93,[1]Hitters!$A:$A,0)))/0.75*1)+INDEX([1]Hitters!$CF:$CF,MATCH($A93,[1]Hitters!$A:$A,0)))/0.75*1,IF($D93&gt;6,(AH93-MIN(0.75,0.25*(RIGHT(AI$4,4)*1-(RIGHT($AD$4,4)*1)+0.25)*(1-MIN(0.75,INDEX([1]Hitters!$CF:$CF,MATCH($A93,[1]Hitters!$A:$A,0)))/0.75*1)+INDEX([1]Hitters!$CF:$CF,MATCH($A93,[1]Hitters!$A:$A,0)))/0.75*($M93+RIGHT(AI$4,4)*1-RIGHT($AA$4,4)*1+10)*0.05),IF($D93=3,(AH93-MIN(0.75,0.25*(RIGHT(AI$4,4)*1-(RIGHT($AD$4,4)*1)+0.25)*(1-MIN(0.75,INDEX([1]Hitters!$CF:$CF,MATCH($A93,[1]Hitters!$A:$A,0)))/0.75*1)+INDEX([1]Hitters!$CF:$CF,MATCH($A93,[1]Hitters!$A:$A,0)))/0.75*($M93+RIGHT(AI$4,4)*1-RIGHT($AA$4,4)*1-27)*0.1),(AH93-MIN(0.75,0.25*(RIGHT(AI$4,4)*1-(RIGHT($AD$4,4)*1)+0.25)*(1-MIN(0.75,INDEX([1]Hitters!$CF:$CF,MATCH($A93,[1]Hitters!$A:$A,0)))/0.75*1)+INDEX([1]Hitters!$CF:$CF,MATCH($A93,[1]Hitters!$A:$A,0)))/0.75*($M93+RIGHT(AI$4,4)*1-RIGHT($AA$4,4)*1-20)*0.094)))))))</f>
        <v>0.26821503187252371</v>
      </c>
      <c r="AJ93" s="96">
        <f>IF($D93=0,0,IF($D93=1,INDEX([1]Pitchers!$FK:$FK,MATCH($A93,[1]Pitchers!$A:$A,0)),MAX(-16,IF($D93=2,AI93-MIN(0.75,0.25*(RIGHT(AJ$4,4)*1-(RIGHT($AD$4,4)*1)+0.25)*(1-MIN(0.75,INDEX([1]Hitters!$CF:$CF,MATCH($A93,[1]Hitters!$A:$A,0)))/0.75*1)+INDEX([1]Hitters!$CF:$CF,MATCH($A93,[1]Hitters!$A:$A,0)))/0.75*1,IF($D93&gt;6,(AI93-MIN(0.75,0.25*(RIGHT(AJ$4,4)*1-(RIGHT($AD$4,4)*1)+0.25)*(1-MIN(0.75,INDEX([1]Hitters!$CF:$CF,MATCH($A93,[1]Hitters!$A:$A,0)))/0.75*1)+INDEX([1]Hitters!$CF:$CF,MATCH($A93,[1]Hitters!$A:$A,0)))/0.75*($M93+RIGHT(AJ$4,4)*1-RIGHT($AA$4,4)*1+10)*0.05),IF($D93=3,(AI93-MIN(0.75,0.25*(RIGHT(AJ$4,4)*1-(RIGHT($AD$4,4)*1)+0.25)*(1-MIN(0.75,INDEX([1]Hitters!$CF:$CF,MATCH($A93,[1]Hitters!$A:$A,0)))/0.75*1)+INDEX([1]Hitters!$CF:$CF,MATCH($A93,[1]Hitters!$A:$A,0)))/0.75*($M93+RIGHT(AJ$4,4)*1-RIGHT($AA$4,4)*1-27)*0.1),(AI93-MIN(0.75,0.25*(RIGHT(AJ$4,4)*1-(RIGHT($AD$4,4)*1)+0.25)*(1-MIN(0.75,INDEX([1]Hitters!$CF:$CF,MATCH($A93,[1]Hitters!$A:$A,0)))/0.75*1)+INDEX([1]Hitters!$CF:$CF,MATCH($A93,[1]Hitters!$A:$A,0)))/0.75*($M93+RIGHT(AJ$4,4)*1-RIGHT($AA$4,4)*1-20)*0.094)))))))</f>
        <v>0.26821503187252371</v>
      </c>
      <c r="AK93" s="96">
        <f>IF($D93=0,0,IF($D93=1,INDEX([1]Pitchers!$FK:$FK,MATCH($A93,[1]Pitchers!$A:$A,0)),MAX(-16,IF($D93=2,AJ93-MIN(0.75,0.25*(RIGHT(AK$4,4)*1-(RIGHT($AD$4,4)*1)+0.25)*(1-MIN(0.75,INDEX([1]Hitters!$CF:$CF,MATCH($A93,[1]Hitters!$A:$A,0)))/0.75*1)+INDEX([1]Hitters!$CF:$CF,MATCH($A93,[1]Hitters!$A:$A,0)))/0.75*1,IF($D93&gt;6,(AJ93-MIN(0.75,0.25*(RIGHT(AK$4,4)*1-(RIGHT($AD$4,4)*1)+0.25)*(1-MIN(0.75,INDEX([1]Hitters!$CF:$CF,MATCH($A93,[1]Hitters!$A:$A,0)))/0.75*1)+INDEX([1]Hitters!$CF:$CF,MATCH($A93,[1]Hitters!$A:$A,0)))/0.75*($M93+RIGHT(AK$4,4)*1-RIGHT($AA$4,4)*1+10)*0.05),IF($D93=3,(AJ93-MIN(0.75,0.25*(RIGHT(AK$4,4)*1-(RIGHT($AD$4,4)*1)+0.25)*(1-MIN(0.75,INDEX([1]Hitters!$CF:$CF,MATCH($A93,[1]Hitters!$A:$A,0)))/0.75*1)+INDEX([1]Hitters!$CF:$CF,MATCH($A93,[1]Hitters!$A:$A,0)))/0.75*($M93+RIGHT(AK$4,4)*1-RIGHT($AA$4,4)*1-27)*0.1),(AJ93-MIN(0.75,0.25*(RIGHT(AK$4,4)*1-(RIGHT($AD$4,4)*1)+0.25)*(1-MIN(0.75,INDEX([1]Hitters!$CF:$CF,MATCH($A93,[1]Hitters!$A:$A,0)))/0.75*1)+INDEX([1]Hitters!$CF:$CF,MATCH($A93,[1]Hitters!$A:$A,0)))/0.75*($M93+RIGHT(AK$4,4)*1-RIGHT($AA$4,4)*1-20)*0.094)))))))</f>
        <v>0.26821503187252371</v>
      </c>
      <c r="AL93" s="96">
        <f>IF($D93=0,0,IF($D93=1,INDEX([1]Pitchers!$FK:$FK,MATCH($A93,[1]Pitchers!$A:$A,0)),MAX(-16,IF($D93=2,AK93-MIN(0.75,0.25*(RIGHT(AL$4,4)*1-(RIGHT($AD$4,4)*1)+0.25)*(1-MIN(0.75,INDEX([1]Hitters!$CF:$CF,MATCH($A93,[1]Hitters!$A:$A,0)))/0.75*1)+INDEX([1]Hitters!$CF:$CF,MATCH($A93,[1]Hitters!$A:$A,0)))/0.75*1,IF($D93&gt;6,(AK93-MIN(0.75,0.25*(RIGHT(AL$4,4)*1-(RIGHT($AD$4,4)*1)+0.25)*(1-MIN(0.75,INDEX([1]Hitters!$CF:$CF,MATCH($A93,[1]Hitters!$A:$A,0)))/0.75*1)+INDEX([1]Hitters!$CF:$CF,MATCH($A93,[1]Hitters!$A:$A,0)))/0.75*($M93+RIGHT(AL$4,4)*1-RIGHT($AA$4,4)*1+10)*0.05),IF($D93=3,(AK93-MIN(0.75,0.25*(RIGHT(AL$4,4)*1-(RIGHT($AD$4,4)*1)+0.25)*(1-MIN(0.75,INDEX([1]Hitters!$CF:$CF,MATCH($A93,[1]Hitters!$A:$A,0)))/0.75*1)+INDEX([1]Hitters!$CF:$CF,MATCH($A93,[1]Hitters!$A:$A,0)))/0.75*($M93+RIGHT(AL$4,4)*1-RIGHT($AA$4,4)*1-27)*0.1),(AK93-MIN(0.75,0.25*(RIGHT(AL$4,4)*1-(RIGHT($AD$4,4)*1)+0.25)*(1-MIN(0.75,INDEX([1]Hitters!$CF:$CF,MATCH($A93,[1]Hitters!$A:$A,0)))/0.75*1)+INDEX([1]Hitters!$CF:$CF,MATCH($A93,[1]Hitters!$A:$A,0)))/0.75*($M93+RIGHT(AL$4,4)*1-RIGHT($AA$4,4)*1-20)*0.094)))))))</f>
        <v>0.26821503187252371</v>
      </c>
      <c r="AM93" s="98">
        <f>MAX(IF($D93=0,20,IF($D93=1,60,150)),MAX(0,IF($D93&gt;1,INDEX([1]Hitters!$ER:$ER,MATCH($A93,[1]Hitters!$A:$A,0))*(0.4+MAX(0,0.6*MIN(1,(IF(O93="",0,(((4.25+(O93-0.263)*4.2)^(((4.25+(O93-0.263)*4.2)+(4.25-AA93*600/600*4.2/600))^0.285))/((4.25+(O93-0.263)*4.2)^(((4.25+(O93-0.263)*4.2)+(4.25-AA93*600/600*4.2/600))^0.285)+(4.25-AA93*600/600*4.2/600)^(((4.25+(O93-0.263)*4.2)+(4.25-AA93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93,[1]Pitchers!$A:$A,0))))*IF($D93&lt;2,(0.4+0.6*MAX(0,MIN(1,IF($D93=0,((4.25)^(((4.25)+(4.25-(4-O93)*4.25/4*1/9))^0.285)/((4.25)^(((4.25)+(4.25-(4-O93)*4.25/4*1/9))^0.285)+(4.25-(4-O93)*4.25/4*1/9)^(((4.25)+(4.25-(4-O93)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93)))/0.5345*0.0009131+0.0104414*(3.74-MIN(3.74,O93)))*50,(((4.25+(AA93-0.263)*0.32*198*MAX(6,198/33)/198)^(((4.25+(AA93-0.263)*0.32*198*MAX(6,198/33)/198)+(4.25-(4-O93)*4.25/4*MAX(6,198/33)/9))^0.285)/((4.25+(AA93-0.263)*0.32*198*MAX(6,198/33)/198)^(((4.25+(AA93-0.263)*0.32*198*MAX(6,198/33)/198)+(4.25-(4-O93)*4.25/4*MAX(6,198/33)/9))^0.285)+(4.25-(4-O93)*4.25/4*MAX(6,198/33)/9)^(((4.25+(AA93-0.263)*0.32*198*MAX(6,198/33)/198)+(4.25-(4-O93)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93=0,50,198)/0.0065))),1))</f>
        <v>65.73643216099957</v>
      </c>
      <c r="AN93" s="98">
        <f t="shared" si="138"/>
        <v>73.786154646005556</v>
      </c>
      <c r="AO93" s="98">
        <f t="shared" si="139"/>
        <v>73.343368195841066</v>
      </c>
      <c r="AP93" s="98">
        <f t="shared" si="140"/>
        <v>69.365114222043843</v>
      </c>
      <c r="AQ93" s="98">
        <f t="shared" si="141"/>
        <v>61.850084339060849</v>
      </c>
      <c r="AR93" s="98">
        <f t="shared" si="142"/>
        <v>60</v>
      </c>
      <c r="AS93" s="98">
        <f t="shared" si="143"/>
        <v>60</v>
      </c>
      <c r="AT93" s="98">
        <f t="shared" si="144"/>
        <v>60</v>
      </c>
      <c r="AU93" s="98">
        <f t="shared" si="145"/>
        <v>60</v>
      </c>
      <c r="AV93" s="98">
        <f t="shared" si="146"/>
        <v>60</v>
      </c>
      <c r="AW93" s="98">
        <f t="shared" si="147"/>
        <v>60</v>
      </c>
      <c r="AX93" s="98">
        <f t="shared" si="148"/>
        <v>60</v>
      </c>
      <c r="AY93" s="96">
        <f t="shared" si="149"/>
        <v>0.10806850596418571</v>
      </c>
      <c r="AZ93" s="96">
        <f t="shared" si="150"/>
        <v>1</v>
      </c>
      <c r="BA93" s="96">
        <f t="shared" si="151"/>
        <v>0.10806850596418571</v>
      </c>
      <c r="BB93" s="96">
        <f t="shared" si="152"/>
        <v>0.17530956122368035</v>
      </c>
      <c r="BC93" s="96">
        <f t="shared" si="153"/>
        <v>0.17130460222906185</v>
      </c>
      <c r="BD93" s="96">
        <f t="shared" si="154"/>
        <v>0.13692094275212441</v>
      </c>
      <c r="BE93" s="96">
        <f t="shared" si="155"/>
        <v>7.9822965787662237E-2</v>
      </c>
      <c r="BF93" s="96">
        <f t="shared" si="156"/>
        <v>1.7040316030393354E-2</v>
      </c>
      <c r="BG93" s="96">
        <f t="shared" si="157"/>
        <v>0</v>
      </c>
      <c r="BH93" s="96">
        <f t="shared" si="158"/>
        <v>0</v>
      </c>
      <c r="BI93" s="96">
        <f t="shared" si="159"/>
        <v>0</v>
      </c>
      <c r="BJ93" s="96">
        <f t="shared" si="160"/>
        <v>0</v>
      </c>
      <c r="BK93" s="96">
        <f t="shared" si="161"/>
        <v>0</v>
      </c>
      <c r="BL93" s="96">
        <f t="shared" si="162"/>
        <v>0</v>
      </c>
      <c r="BM93" s="129">
        <f t="shared" si="200"/>
        <v>1.5</v>
      </c>
      <c r="BN93" s="129" t="str">
        <f t="shared" si="200"/>
        <v/>
      </c>
      <c r="BO93" s="129" t="str">
        <f t="shared" si="200"/>
        <v/>
      </c>
      <c r="BP93" s="129" t="str">
        <f t="shared" si="200"/>
        <v/>
      </c>
      <c r="BQ93" s="129" t="str">
        <f t="shared" si="200"/>
        <v/>
      </c>
      <c r="BR93" s="129" t="str">
        <f t="shared" si="200"/>
        <v/>
      </c>
      <c r="BS93" s="129" t="str">
        <f t="shared" si="200"/>
        <v/>
      </c>
      <c r="BT93" s="129" t="str">
        <f t="shared" si="200"/>
        <v/>
      </c>
      <c r="BU93" s="129" t="str">
        <f t="shared" si="200"/>
        <v/>
      </c>
      <c r="BV93" s="129" t="str">
        <f t="shared" si="200"/>
        <v/>
      </c>
      <c r="BW93" s="129" t="str">
        <f t="shared" si="200"/>
        <v/>
      </c>
      <c r="BX93" s="129" t="str">
        <f t="shared" si="200"/>
        <v/>
      </c>
      <c r="BY93" s="130">
        <f t="shared" si="163"/>
        <v>1.3645480477134857</v>
      </c>
      <c r="BZ93" s="130">
        <f t="shared" si="164"/>
        <v>1.972600314278915</v>
      </c>
      <c r="CA93" s="130">
        <f t="shared" si="165"/>
        <v>2.0109065916603255</v>
      </c>
      <c r="CB93" s="130">
        <f t="shared" si="166"/>
        <v>1.7680248508274243</v>
      </c>
      <c r="CC93" s="130">
        <f t="shared" si="167"/>
        <v>1.276202510467517</v>
      </c>
      <c r="CD93" s="130">
        <f t="shared" si="168"/>
        <v>0.67398592935011381</v>
      </c>
      <c r="CE93" s="130">
        <f t="shared" si="169"/>
        <v>0.5</v>
      </c>
      <c r="CF93" s="130">
        <f t="shared" si="170"/>
        <v>0.5</v>
      </c>
      <c r="CG93" s="130">
        <f t="shared" si="171"/>
        <v>0.5</v>
      </c>
      <c r="CH93" s="130">
        <f t="shared" si="172"/>
        <v>0.5</v>
      </c>
      <c r="CI93" s="130">
        <f t="shared" si="173"/>
        <v>0.5</v>
      </c>
      <c r="CJ93" s="130">
        <f t="shared" si="174"/>
        <v>0.5</v>
      </c>
      <c r="CK93" s="131">
        <f t="shared" si="175"/>
        <v>1</v>
      </c>
      <c r="CL93" s="96">
        <f t="shared" si="176"/>
        <v>-0.58870480672632919</v>
      </c>
      <c r="CM93" s="96">
        <f t="shared" si="177"/>
        <v>-0.6067867849466555</v>
      </c>
      <c r="CN93" s="96">
        <f t="shared" si="178"/>
        <v>-0.60609842896275545</v>
      </c>
      <c r="CO93" s="96">
        <f t="shared" si="179"/>
        <v>-0.59831458544442928</v>
      </c>
      <c r="CP93" s="96">
        <f t="shared" si="180"/>
        <v>-0.57575700316421319</v>
      </c>
      <c r="CQ93" s="96">
        <f t="shared" si="181"/>
        <v>-0.61892968396960657</v>
      </c>
      <c r="CR93" s="96">
        <f t="shared" si="182"/>
        <v>-0.63596999999999992</v>
      </c>
      <c r="CS93" s="96">
        <f t="shared" si="183"/>
        <v>-0.63596999999999992</v>
      </c>
      <c r="CT93" s="96">
        <f t="shared" si="184"/>
        <v>-0.63596999999999992</v>
      </c>
      <c r="CU93" s="96">
        <f t="shared" si="185"/>
        <v>-0.63596999999999992</v>
      </c>
      <c r="CV93" s="96">
        <f t="shared" si="186"/>
        <v>-0.63596999999999992</v>
      </c>
      <c r="CW93" s="96">
        <f t="shared" si="187"/>
        <v>-0.63596999999999992</v>
      </c>
      <c r="CX93" s="96">
        <f>MAX(0,(IF(CL93&gt;0,(CL93-ROUNDDOWN(CL93,1))/0.1*LOOKUP(ROUNDUP(CL93+81.1,1),CB!$A:$A,CB!$C:$C)+(1-(CL93-ROUNDDOWN(CL93,1))/0.1)*LOOKUP(ROUNDDOWN(CL93+81.1,1),CB!$A:$A,CB!$C:$C),(CL93-ROUNDDOWN(CL93-0.1,1))/0.1*LOOKUP(ROUNDUP(CL93+81.1,1),CB!$A:$A,CB!$C:$C)+(1-(CL93-ROUNDDOWN(CL93-0.1,1))/0.1)*LOOKUP(ROUNDDOWN(CL93+81.1,1),CB!$A:$A,CB!$C:$C))-LOOKUP(81.1,CB!$A:$A,CB!$C:$C))/(1-(BINOMDIST(97,162,0.5,TRUE)-BINOMDIST(87,162,0.5,TRUE)))*$C$2*($B$1^(LEFT(CX$4,4)*1-LEFT($BA$4,4)*1))*(37.75+CL93))</f>
        <v>0</v>
      </c>
      <c r="CY93" s="96">
        <f>MAX(0,(IF(CM93&gt;0,(CM93-ROUNDDOWN(CM93,1))/0.1*LOOKUP(ROUNDUP(CM93+81.1,1),CB!$A:$A,CB!$C:$C)+(1-(CM93-ROUNDDOWN(CM93,1))/0.1)*LOOKUP(ROUNDDOWN(CM93+81.1,1),CB!$A:$A,CB!$C:$C),(CM93-ROUNDDOWN(CM93-0.1,1))/0.1*LOOKUP(ROUNDUP(CM93+81.1,1),CB!$A:$A,CB!$C:$C)+(1-(CM93-ROUNDDOWN(CM93-0.1,1))/0.1)*LOOKUP(ROUNDDOWN(CM93+81.1,1),CB!$A:$A,CB!$C:$C))-LOOKUP(81.1,CB!$A:$A,CB!$C:$C))/(1-(BINOMDIST(97,162,0.5,TRUE)-BINOMDIST(87,162,0.5,TRUE)))*$C$2*($B$1^(LEFT(CY$4,4)*1-LEFT($BA$4,4)*1))*(37.75+CM93))</f>
        <v>0</v>
      </c>
      <c r="CZ93" s="96">
        <f>MAX(0,(IF(CN93&gt;0,(CN93-ROUNDDOWN(CN93,1))/0.1*LOOKUP(ROUNDUP(CN93+81.1,1),CB!$A:$A,CB!$C:$C)+(1-(CN93-ROUNDDOWN(CN93,1))/0.1)*LOOKUP(ROUNDDOWN(CN93+81.1,1),CB!$A:$A,CB!$C:$C),(CN93-ROUNDDOWN(CN93-0.1,1))/0.1*LOOKUP(ROUNDUP(CN93+81.1,1),CB!$A:$A,CB!$C:$C)+(1-(CN93-ROUNDDOWN(CN93-0.1,1))/0.1)*LOOKUP(ROUNDDOWN(CN93+81.1,1),CB!$A:$A,CB!$C:$C))-LOOKUP(81.1,CB!$A:$A,CB!$C:$C))/(1-(BINOMDIST(97,162,0.5,TRUE)-BINOMDIST(87,162,0.5,TRUE)))*$C$2*($B$1^(LEFT(CZ$4,4)*1-LEFT($BA$4,4)*1))*(37.75+CN93))</f>
        <v>0</v>
      </c>
      <c r="DA93" s="96">
        <f>MAX(0,(IF(CO93&gt;0,(CO93-ROUNDDOWN(CO93,1))/0.1*LOOKUP(ROUNDUP(CO93+81.1,1),CB!$A:$A,CB!$C:$C)+(1-(CO93-ROUNDDOWN(CO93,1))/0.1)*LOOKUP(ROUNDDOWN(CO93+81.1,1),CB!$A:$A,CB!$C:$C),(CO93-ROUNDDOWN(CO93-0.1,1))/0.1*LOOKUP(ROUNDUP(CO93+81.1,1),CB!$A:$A,CB!$C:$C)+(1-(CO93-ROUNDDOWN(CO93-0.1,1))/0.1)*LOOKUP(ROUNDDOWN(CO93+81.1,1),CB!$A:$A,CB!$C:$C))-LOOKUP(81.1,CB!$A:$A,CB!$C:$C))/(1-(BINOMDIST(97,162,0.5,TRUE)-BINOMDIST(87,162,0.5,TRUE)))*$C$2*($B$1^(LEFT(DA$4,4)*1-LEFT($BA$4,4)*1))*(37.75+CO93))</f>
        <v>0</v>
      </c>
      <c r="DB93" s="96">
        <f>MAX(0,(IF(CP93&gt;0,(CP93-ROUNDDOWN(CP93,1))/0.1*LOOKUP(ROUNDUP(CP93+81.1,1),CB!$A:$A,CB!$C:$C)+(1-(CP93-ROUNDDOWN(CP93,1))/0.1)*LOOKUP(ROUNDDOWN(CP93+81.1,1),CB!$A:$A,CB!$C:$C),(CP93-ROUNDDOWN(CP93-0.1,1))/0.1*LOOKUP(ROUNDUP(CP93+81.1,1),CB!$A:$A,CB!$C:$C)+(1-(CP93-ROUNDDOWN(CP93-0.1,1))/0.1)*LOOKUP(ROUNDDOWN(CP93+81.1,1),CB!$A:$A,CB!$C:$C))-LOOKUP(81.1,CB!$A:$A,CB!$C:$C))/(1-(BINOMDIST(97,162,0.5,TRUE)-BINOMDIST(87,162,0.5,TRUE)))*$C$2*($B$1^(LEFT(DB$4,4)*1-LEFT($BA$4,4)*1))*(37.75+CP93))</f>
        <v>0</v>
      </c>
      <c r="DC93" s="96">
        <f>MAX(0,(IF(CQ93&gt;0,(CQ93-ROUNDDOWN(CQ93,1))/0.1*LOOKUP(ROUNDUP(CQ93+81.1,1),CB!$A:$A,CB!$C:$C)+(1-(CQ93-ROUNDDOWN(CQ93,1))/0.1)*LOOKUP(ROUNDDOWN(CQ93+81.1,1),CB!$A:$A,CB!$C:$C),(CQ93-ROUNDDOWN(CQ93-0.1,1))/0.1*LOOKUP(ROUNDUP(CQ93+81.1,1),CB!$A:$A,CB!$C:$C)+(1-(CQ93-ROUNDDOWN(CQ93-0.1,1))/0.1)*LOOKUP(ROUNDDOWN(CQ93+81.1,1),CB!$A:$A,CB!$C:$C))-LOOKUP(81.1,CB!$A:$A,CB!$C:$C))/(1-(BINOMDIST(97,162,0.5,TRUE)-BINOMDIST(87,162,0.5,TRUE)))*$C$2*($B$1^(LEFT(DC$4,4)*1-LEFT($BA$4,4)*1))*(37.75+CQ93))</f>
        <v>0</v>
      </c>
      <c r="DD93" s="96">
        <f>MAX(0,(IF(CR93&gt;0,(CR93-ROUNDDOWN(CR93,1))/0.1*LOOKUP(ROUNDUP(CR93+81.1,1),CB!$A:$A,CB!$C:$C)+(1-(CR93-ROUNDDOWN(CR93,1))/0.1)*LOOKUP(ROUNDDOWN(CR93+81.1,1),CB!$A:$A,CB!$C:$C),(CR93-ROUNDDOWN(CR93-0.1,1))/0.1*LOOKUP(ROUNDUP(CR93+81.1,1),CB!$A:$A,CB!$C:$C)+(1-(CR93-ROUNDDOWN(CR93-0.1,1))/0.1)*LOOKUP(ROUNDDOWN(CR93+81.1,1),CB!$A:$A,CB!$C:$C))-LOOKUP(81.1,CB!$A:$A,CB!$C:$C))/(1-(BINOMDIST(97,162,0.5,TRUE)-BINOMDIST(87,162,0.5,TRUE)))*$C$2*($B$1^(LEFT(DD$4,4)*1-LEFT($BA$4,4)*1))*(37.75+CR93))</f>
        <v>0</v>
      </c>
      <c r="DE93" s="96">
        <f>MAX(0,(IF(CS93&gt;0,(CS93-ROUNDDOWN(CS93,1))/0.1*LOOKUP(ROUNDUP(CS93+81.1,1),CB!$A:$A,CB!$C:$C)+(1-(CS93-ROUNDDOWN(CS93,1))/0.1)*LOOKUP(ROUNDDOWN(CS93+81.1,1),CB!$A:$A,CB!$C:$C),(CS93-ROUNDDOWN(CS93-0.1,1))/0.1*LOOKUP(ROUNDUP(CS93+81.1,1),CB!$A:$A,CB!$C:$C)+(1-(CS93-ROUNDDOWN(CS93-0.1,1))/0.1)*LOOKUP(ROUNDDOWN(CS93+81.1,1),CB!$A:$A,CB!$C:$C))-LOOKUP(81.1,CB!$A:$A,CB!$C:$C))/(1-(BINOMDIST(97,162,0.5,TRUE)-BINOMDIST(87,162,0.5,TRUE)))*$C$2*($B$1^(LEFT(DE$4,4)*1-LEFT($BA$4,4)*1))*(37.75+CS93))</f>
        <v>0</v>
      </c>
      <c r="DF93" s="96">
        <f>MAX(0,(IF(CT93&gt;0,(CT93-ROUNDDOWN(CT93,1))/0.1*LOOKUP(ROUNDUP(CT93+81.1,1),CB!$A:$A,CB!$C:$C)+(1-(CT93-ROUNDDOWN(CT93,1))/0.1)*LOOKUP(ROUNDDOWN(CT93+81.1,1),CB!$A:$A,CB!$C:$C),(CT93-ROUNDDOWN(CT93-0.1,1))/0.1*LOOKUP(ROUNDUP(CT93+81.1,1),CB!$A:$A,CB!$C:$C)+(1-(CT93-ROUNDDOWN(CT93-0.1,1))/0.1)*LOOKUP(ROUNDDOWN(CT93+81.1,1),CB!$A:$A,CB!$C:$C))-LOOKUP(81.1,CB!$A:$A,CB!$C:$C))/(1-(BINOMDIST(97,162,0.5,TRUE)-BINOMDIST(87,162,0.5,TRUE)))*$C$2*($B$1^(LEFT(DF$4,4)*1-LEFT($BA$4,4)*1))*(37.75+CT93))</f>
        <v>0</v>
      </c>
      <c r="DG93" s="96">
        <f>MAX(0,(IF(CU93&gt;0,(CU93-ROUNDDOWN(CU93,1))/0.1*LOOKUP(ROUNDUP(CU93+81.1,1),CB!$A:$A,CB!$C:$C)+(1-(CU93-ROUNDDOWN(CU93,1))/0.1)*LOOKUP(ROUNDDOWN(CU93+81.1,1),CB!$A:$A,CB!$C:$C),(CU93-ROUNDDOWN(CU93-0.1,1))/0.1*LOOKUP(ROUNDUP(CU93+81.1,1),CB!$A:$A,CB!$C:$C)+(1-(CU93-ROUNDDOWN(CU93-0.1,1))/0.1)*LOOKUP(ROUNDDOWN(CU93+81.1,1),CB!$A:$A,CB!$C:$C))-LOOKUP(81.1,CB!$A:$A,CB!$C:$C))/(1-(BINOMDIST(97,162,0.5,TRUE)-BINOMDIST(87,162,0.5,TRUE)))*$C$2*($B$1^(LEFT(DG$4,4)*1-LEFT($BA$4,4)*1))*(37.75+CU93))</f>
        <v>0</v>
      </c>
      <c r="DH93" s="96">
        <f>MAX(0,(IF(CV93&gt;0,(CV93-ROUNDDOWN(CV93,1))/0.1*LOOKUP(ROUNDUP(CV93+81.1,1),CB!$A:$A,CB!$C:$C)+(1-(CV93-ROUNDDOWN(CV93,1))/0.1)*LOOKUP(ROUNDDOWN(CV93+81.1,1),CB!$A:$A,CB!$C:$C),(CV93-ROUNDDOWN(CV93-0.1,1))/0.1*LOOKUP(ROUNDUP(CV93+81.1,1),CB!$A:$A,CB!$C:$C)+(1-(CV93-ROUNDDOWN(CV93-0.1,1))/0.1)*LOOKUP(ROUNDDOWN(CV93+81.1,1),CB!$A:$A,CB!$C:$C))-LOOKUP(81.1,CB!$A:$A,CB!$C:$C))/(1-(BINOMDIST(97,162,0.5,TRUE)-BINOMDIST(87,162,0.5,TRUE)))*$C$2*($B$1^(LEFT(DH$4,4)*1-LEFT($BA$4,4)*1))*(37.75+CV93))</f>
        <v>0</v>
      </c>
      <c r="DI93" s="96">
        <f>MAX(0,(IF(CW93&gt;0,(CW93-ROUNDDOWN(CW93,1))/0.1*LOOKUP(ROUNDUP(CW93+81.1,1),CB!$A:$A,CB!$C:$C)+(1-(CW93-ROUNDDOWN(CW93,1))/0.1)*LOOKUP(ROUNDDOWN(CW93+81.1,1),CB!$A:$A,CB!$C:$C),(CW93-ROUNDDOWN(CW93-0.1,1))/0.1*LOOKUP(ROUNDUP(CW93+81.1,1),CB!$A:$A,CB!$C:$C)+(1-(CW93-ROUNDDOWN(CW93-0.1,1))/0.1)*LOOKUP(ROUNDDOWN(CW93+81.1,1),CB!$A:$A,CB!$C:$C))-LOOKUP(81.1,CB!$A:$A,CB!$C:$C))/(1-(BINOMDIST(97,162,0.5,TRUE)-BINOMDIST(87,162,0.5,TRUE)))*$C$2*($B$1^(LEFT(DI$4,4)*1-LEFT($BA$4,4)*1))*(37.75+CW93))</f>
        <v>0</v>
      </c>
      <c r="DJ93" s="90">
        <f t="shared" si="188"/>
        <v>0</v>
      </c>
      <c r="DK93" s="132"/>
      <c r="DL93" s="132">
        <f t="shared" si="189"/>
        <v>1.3645480477134857</v>
      </c>
      <c r="DM93" s="132">
        <f t="shared" si="190"/>
        <v>3.273142860248671</v>
      </c>
      <c r="DN93" s="132">
        <f t="shared" si="191"/>
        <v>5.2082870457103612</v>
      </c>
      <c r="DO93" s="132">
        <f t="shared" si="192"/>
        <v>6.9670024834787698</v>
      </c>
      <c r="DP93" s="132">
        <f t="shared" si="193"/>
        <v>8.4168650961262408</v>
      </c>
      <c r="DQ93" s="132">
        <f t="shared" si="194"/>
        <v>9.5421129170432089</v>
      </c>
      <c r="DR93" s="132">
        <f t="shared" si="195"/>
        <v>10.602595086780763</v>
      </c>
      <c r="DS93" s="132">
        <f t="shared" si="196"/>
        <v>11.6853377319002</v>
      </c>
      <c r="DT93" s="132">
        <f t="shared" si="197"/>
        <v>12.788964058917948</v>
      </c>
      <c r="DU93" s="132">
        <f t="shared" si="198"/>
        <v>13.912033710468744</v>
      </c>
      <c r="DV93" s="132"/>
      <c r="DW93" s="132"/>
      <c r="DX93" s="132"/>
      <c r="DY93" s="132"/>
      <c r="DZ93" s="132"/>
      <c r="EA93" s="132"/>
      <c r="EB93" s="132"/>
      <c r="EC93" s="132"/>
      <c r="ED93" s="132"/>
      <c r="EE93" s="132"/>
      <c r="ER93" s="132"/>
      <c r="ES93" s="132"/>
      <c r="ET93" s="132"/>
      <c r="EU93" s="132"/>
      <c r="EV93" s="132"/>
      <c r="EW93" s="132"/>
      <c r="EX93" s="132"/>
      <c r="EY93" s="132"/>
      <c r="EZ93" s="132"/>
      <c r="FA93" s="132"/>
      <c r="FB93" s="132"/>
      <c r="FC93" s="132"/>
    </row>
    <row r="94" spans="1:159" ht="12.75" customHeight="1" x14ac:dyDescent="0.2">
      <c r="A94">
        <v>453646</v>
      </c>
      <c r="B94" s="99" t="str">
        <f>INDEX([1]Bios!$O:$O,MATCH(A94,[1]Bios!$C:$C,0))</f>
        <v>Villanueva, Carlos</v>
      </c>
      <c r="C94" s="92" t="s">
        <v>651</v>
      </c>
      <c r="D94" s="94">
        <f>LOOKUP(IF(INDEX([1]Bios!$M:$M,MATCH(A94,[1]Bios!$C:$C,0))="P",INDEX([1]Pitchers!$Q:$Q,MATCH(A94,[1]Pitchers!$A:$A,0)),INDEX([1]Hitters!$AV:$AV,MATCH(A94,[1]Hitters!$A:$A,0))),Positions!A:A,Positions!B:B)</f>
        <v>0</v>
      </c>
      <c r="E94" s="137">
        <v>1</v>
      </c>
      <c r="F94" s="138">
        <f t="shared" si="135"/>
        <v>0.86461684922023585</v>
      </c>
      <c r="G94" s="138">
        <v>1.5</v>
      </c>
      <c r="H94" s="94"/>
      <c r="I94" s="93">
        <f>6</f>
        <v>6</v>
      </c>
      <c r="J94" s="93">
        <f>6</f>
        <v>6</v>
      </c>
      <c r="K94" s="94">
        <f>MIN(IF(D94&gt;1,INDEX([1]Hitters!$DA:$DA,MATCH(A94,[1]Hitters!$A:$A,0)),INDEX([1]Pitchers!$DA:$DA,MATCH(A94,[1]Pitchers!$A:$A,0))),J94)</f>
        <v>6</v>
      </c>
      <c r="L94" s="94">
        <f t="shared" si="136"/>
        <v>4</v>
      </c>
      <c r="M94" s="95">
        <f>IF(D94&gt;1,INDEX([1]Hitters!$CV:$CV,MATCH($A94,[1]Hitters!$A:$A,0)),INDEX([1]Pitchers!$CP:$CP,MATCH($A94,[1]Pitchers!$A:$A,0)))</f>
        <v>32.625</v>
      </c>
      <c r="N94" s="90">
        <f t="shared" si="137"/>
        <v>-0.63538315077976415</v>
      </c>
      <c r="O94" s="97">
        <f>IF($D94&gt;1,INDEX([1]Hitters!$AF:$AF,MATCH($A94,[1]Hitters!$A:$A,0)),INDEX([1]Pitchers!$AJ:$AJ,MATCH($A94,[1]Pitchers!$A:$A,0))*IF(OR(AND($D94=0,INDEX([1]Pitchers!$Q:$Q,MATCH($A94,[1]Pitchers!$A:$A,0))="R"),AND($D94=1,INDEX([1]Pitchers!$Q:$Q,MATCH($A94,[1]Pitchers!$A:$A,0))="S")),1,IF($D94=0,0.83+(1-INDEX([1]Pitchers!$BE:$BE,MATCH($A94,[1]Pitchers!$A:$A,0)))/8,1/(0.83+(1-INDEX([1]Pitchers!$BE:$BE,MATCH($A94,[1]Pitchers!$A:$A,0)))/8))))</f>
        <v>4.2076286268742429</v>
      </c>
      <c r="P94" s="97">
        <f>IF($D94&gt;1,O94+(LOOKUP(ROUNDDOWN($M94+RIGHT(P$4,4)*1-2016,0),Age!$A:$A,Age!$C:$C)*(1-($M94+RIGHT(P$4,4)*1-2016-ROUNDDOWN($M94+RIGHT(P$4,4)*1-2016,0)))+LOOKUP(ROUNDUP($M94+RIGHT(P$4,4)*1-2016,0),Age!$A:$A,Age!$C:$C)*(($M94+RIGHT(P$4,4)*1-2016-ROUNDDOWN($M94+RIGHT(P$4,4)*1-2016,0))))*IF($M94+RIGHT(P$4,4)*1-2016&gt;27,1,INDEX([1]Hitters!$BG:$BG,MATCH($A94,[1]Hitters!$A:$A,0))),O94*(1-(1-(LOOKUP(ROUNDDOWN($M94+RIGHT(P$4,4)*1-2016,0),Age!$A:$A,Age!$L:$L)*(1-($M94+RIGHT(P$4,4)*1-2016-ROUNDDOWN($M94+RIGHT(P$4,4)*1-2016,0)))+LOOKUP(ROUNDUP($M94+RIGHT(P$4,4)*1-2016,0),Age!$A:$A,Age!$L:$L)*(($M94+RIGHT(P$4,4)*1-2016-ROUNDDOWN($M94+RIGHT(P$4,4)*1-2016,0)))))*IF($M94+RIGHT(P$4,4)*1-2016&gt;27,1,INDEX([1]Pitchers!$BE:$BE,MATCH($A94,[1]Pitchers!$A:$A,0)))))</f>
        <v>4.3679129798792333</v>
      </c>
      <c r="Q94" s="97">
        <f>IF($D94&gt;1,P94+(LOOKUP(ROUNDDOWN($M94+RIGHT(Q$4,4)*1-2016,0),Age!$A:$A,Age!$C:$C)*(1-($M94+RIGHT(Q$4,4)*1-2016-ROUNDDOWN($M94+RIGHT(Q$4,4)*1-2016,0)))+LOOKUP(ROUNDUP($M94+RIGHT(Q$4,4)*1-2016,0),Age!$A:$A,Age!$C:$C)*(($M94+RIGHT(Q$4,4)*1-2016-ROUNDDOWN($M94+RIGHT(Q$4,4)*1-2016,0))))*IF($M94+RIGHT(Q$4,4)*1-2016&gt;27,1,INDEX([1]Hitters!$BG:$BG,MATCH($A94,[1]Hitters!$A:$A,0))),P94*(1-(1-(LOOKUP(ROUNDDOWN($M94+RIGHT(Q$4,4)*1-2016,0),Age!$A:$A,Age!$L:$L)*(1-($M94+RIGHT(Q$4,4)*1-2016-ROUNDDOWN($M94+RIGHT(Q$4,4)*1-2016,0)))+LOOKUP(ROUNDUP($M94+RIGHT(Q$4,4)*1-2016,0),Age!$A:$A,Age!$L:$L)*(($M94+RIGHT(Q$4,4)*1-2016-ROUNDDOWN($M94+RIGHT(Q$4,4)*1-2016,0)))))*IF($M94+RIGHT(Q$4,4)*1-2016&gt;27,1,INDEX([1]Pitchers!$BE:$BE,MATCH($A94,[1]Pitchers!$A:$A,0)))))</f>
        <v>4.5594186645908135</v>
      </c>
      <c r="R94" s="97">
        <f>IF($D94&gt;1,Q94+(LOOKUP(ROUNDDOWN($M94+RIGHT(R$4,4)*1-2016,0),Age!$A:$A,Age!$C:$C)*(1-($M94+RIGHT(R$4,4)*1-2016-ROUNDDOWN($M94+RIGHT(R$4,4)*1-2016,0)))+LOOKUP(ROUNDUP($M94+RIGHT(R$4,4)*1-2016,0),Age!$A:$A,Age!$C:$C)*(($M94+RIGHT(R$4,4)*1-2016-ROUNDDOWN($M94+RIGHT(R$4,4)*1-2016,0))))*IF($M94+RIGHT(R$4,4)*1-2016&gt;27,1,INDEX([1]Hitters!$BG:$BG,MATCH($A94,[1]Hitters!$A:$A,0))),Q94*(1-(1-(LOOKUP(ROUNDDOWN($M94+RIGHT(R$4,4)*1-2016,0),Age!$A:$A,Age!$L:$L)*(1-($M94+RIGHT(R$4,4)*1-2016-ROUNDDOWN($M94+RIGHT(R$4,4)*1-2016,0)))+LOOKUP(ROUNDUP($M94+RIGHT(R$4,4)*1-2016,0),Age!$A:$A,Age!$L:$L)*(($M94+RIGHT(R$4,4)*1-2016-ROUNDDOWN($M94+RIGHT(R$4,4)*1-2016,0)))))*IF($M94+RIGHT(R$4,4)*1-2016&gt;27,1,INDEX([1]Pitchers!$BE:$BE,MATCH($A94,[1]Pitchers!$A:$A,0)))))</f>
        <v>4.7855373339878646</v>
      </c>
      <c r="S94" s="97">
        <f>IF($D94&gt;1,R94+(LOOKUP(ROUNDDOWN($M94+RIGHT(S$4,4)*1-2016,0),Age!$A:$A,Age!$C:$C)*(1-($M94+RIGHT(S$4,4)*1-2016-ROUNDDOWN($M94+RIGHT(S$4,4)*1-2016,0)))+LOOKUP(ROUNDUP($M94+RIGHT(S$4,4)*1-2016,0),Age!$A:$A,Age!$C:$C)*(($M94+RIGHT(S$4,4)*1-2016-ROUNDDOWN($M94+RIGHT(S$4,4)*1-2016,0))))*IF($M94+RIGHT(S$4,4)*1-2016&gt;27,1,INDEX([1]Hitters!$BG:$BG,MATCH($A94,[1]Hitters!$A:$A,0))),R94*(1-(1-(LOOKUP(ROUNDDOWN($M94+RIGHT(S$4,4)*1-2016,0),Age!$A:$A,Age!$L:$L)*(1-($M94+RIGHT(S$4,4)*1-2016-ROUNDDOWN($M94+RIGHT(S$4,4)*1-2016,0)))+LOOKUP(ROUNDUP($M94+RIGHT(S$4,4)*1-2016,0),Age!$A:$A,Age!$L:$L)*(($M94+RIGHT(S$4,4)*1-2016-ROUNDDOWN($M94+RIGHT(S$4,4)*1-2016,0)))))*IF($M94+RIGHT(S$4,4)*1-2016&gt;27,1,INDEX([1]Pitchers!$BE:$BE,MATCH($A94,[1]Pitchers!$A:$A,0)))))</f>
        <v>5.0503869158157553</v>
      </c>
      <c r="T94" s="97">
        <f>IF($D94&gt;1,S94+(LOOKUP(ROUNDDOWN($M94+RIGHT(T$4,4)*1-2016,0),Age!$A:$A,Age!$C:$C)*(1-($M94+RIGHT(T$4,4)*1-2016-ROUNDDOWN($M94+RIGHT(T$4,4)*1-2016,0)))+LOOKUP(ROUNDUP($M94+RIGHT(T$4,4)*1-2016,0),Age!$A:$A,Age!$C:$C)*(($M94+RIGHT(T$4,4)*1-2016-ROUNDDOWN($M94+RIGHT(T$4,4)*1-2016,0))))*IF($M94+RIGHT(T$4,4)*1-2016&gt;27,1,INDEX([1]Hitters!$BG:$BG,MATCH($A94,[1]Hitters!$A:$A,0))),S94*(1-(1-(LOOKUP(ROUNDDOWN($M94+RIGHT(T$4,4)*1-2016,0),Age!$A:$A,Age!$L:$L)*(1-($M94+RIGHT(T$4,4)*1-2016-ROUNDDOWN($M94+RIGHT(T$4,4)*1-2016,0)))+LOOKUP(ROUNDUP($M94+RIGHT(T$4,4)*1-2016,0),Age!$A:$A,Age!$L:$L)*(($M94+RIGHT(T$4,4)*1-2016-ROUNDDOWN($M94+RIGHT(T$4,4)*1-2016,0)))))*IF($M94+RIGHT(T$4,4)*1-2016&gt;27,1,INDEX([1]Pitchers!$BE:$BE,MATCH($A94,[1]Pitchers!$A:$A,0)))))</f>
        <v>5.3589339914538741</v>
      </c>
      <c r="U94" s="97">
        <f>IF($D94&gt;1,T94+(LOOKUP(ROUNDDOWN($M94+RIGHT(U$4,4)*1-2016,0),Age!$A:$A,Age!$C:$C)*(1-($M94+RIGHT(U$4,4)*1-2016-ROUNDDOWN($M94+RIGHT(U$4,4)*1-2016,0)))+LOOKUP(ROUNDUP($M94+RIGHT(U$4,4)*1-2016,0),Age!$A:$A,Age!$C:$C)*(($M94+RIGHT(U$4,4)*1-2016-ROUNDDOWN($M94+RIGHT(U$4,4)*1-2016,0))))*IF($M94+RIGHT(U$4,4)*1-2016&gt;27,1,INDEX([1]Hitters!$BG:$BG,MATCH($A94,[1]Hitters!$A:$A,0))),T94*(1-(1-(LOOKUP(ROUNDDOWN($M94+RIGHT(U$4,4)*1-2016,0),Age!$A:$A,Age!$L:$L)*(1-($M94+RIGHT(U$4,4)*1-2016-ROUNDDOWN($M94+RIGHT(U$4,4)*1-2016,0)))+LOOKUP(ROUNDUP($M94+RIGHT(U$4,4)*1-2016,0),Age!$A:$A,Age!$L:$L)*(($M94+RIGHT(U$4,4)*1-2016-ROUNDDOWN($M94+RIGHT(U$4,4)*1-2016,0)))))*IF($M94+RIGHT(U$4,4)*1-2016&gt;27,1,INDEX([1]Pitchers!$BE:$BE,MATCH($A94,[1]Pitchers!$A:$A,0)))))</f>
        <v>5.717145235445118</v>
      </c>
      <c r="V94" s="97">
        <f>IF($D94&gt;1,U94+(LOOKUP(ROUNDDOWN($M94+RIGHT(V$4,4)*1-2016,0),Age!$A:$A,Age!$C:$C)*(1-($M94+RIGHT(V$4,4)*1-2016-ROUNDDOWN($M94+RIGHT(V$4,4)*1-2016,0)))+LOOKUP(ROUNDUP($M94+RIGHT(V$4,4)*1-2016,0),Age!$A:$A,Age!$C:$C)*(($M94+RIGHT(V$4,4)*1-2016-ROUNDDOWN($M94+RIGHT(V$4,4)*1-2016,0))))*IF($M94+RIGHT(V$4,4)*1-2016&gt;27,1,INDEX([1]Hitters!$BG:$BG,MATCH($A94,[1]Hitters!$A:$A,0))),U94*(1-(1-(LOOKUP(ROUNDDOWN($M94+RIGHT(V$4,4)*1-2016,0),Age!$A:$A,Age!$L:$L)*(1-($M94+RIGHT(V$4,4)*1-2016-ROUNDDOWN($M94+RIGHT(V$4,4)*1-2016,0)))+LOOKUP(ROUNDUP($M94+RIGHT(V$4,4)*1-2016,0),Age!$A:$A,Age!$L:$L)*(($M94+RIGHT(V$4,4)*1-2016-ROUNDDOWN($M94+RIGHT(V$4,4)*1-2016,0)))))*IF($M94+RIGHT(V$4,4)*1-2016&gt;27,1,INDEX([1]Pitchers!$BE:$BE,MATCH($A94,[1]Pitchers!$A:$A,0)))))</f>
        <v>6.1321742473807124</v>
      </c>
      <c r="W94" s="97">
        <f>IF($D94&gt;1,V94+(LOOKUP(ROUNDDOWN($M94+RIGHT(W$4,4)*1-2016,0),Age!$A:$A,Age!$C:$C)*(1-($M94+RIGHT(W$4,4)*1-2016-ROUNDDOWN($M94+RIGHT(W$4,4)*1-2016,0)))+LOOKUP(ROUNDUP($M94+RIGHT(W$4,4)*1-2016,0),Age!$A:$A,Age!$C:$C)*(($M94+RIGHT(W$4,4)*1-2016-ROUNDDOWN($M94+RIGHT(W$4,4)*1-2016,0))))*IF($M94+RIGHT(W$4,4)*1-2016&gt;27,1,INDEX([1]Hitters!$BG:$BG,MATCH($A94,[1]Hitters!$A:$A,0))),V94*(1-(1-(LOOKUP(ROUNDDOWN($M94+RIGHT(W$4,4)*1-2016,0),Age!$A:$A,Age!$L:$L)*(1-($M94+RIGHT(W$4,4)*1-2016-ROUNDDOWN($M94+RIGHT(W$4,4)*1-2016,0)))+LOOKUP(ROUNDUP($M94+RIGHT(W$4,4)*1-2016,0),Age!$A:$A,Age!$L:$L)*(($M94+RIGHT(W$4,4)*1-2016-ROUNDDOWN($M94+RIGHT(W$4,4)*1-2016,0)))))*IF($M94+RIGHT(W$4,4)*1-2016&gt;27,1,INDEX([1]Pitchers!$BE:$BE,MATCH($A94,[1]Pitchers!$A:$A,0)))))</f>
        <v>6.6125917735739463</v>
      </c>
      <c r="X94" s="97">
        <f>IF($D94&gt;1,W94+(LOOKUP(ROUNDDOWN($M94+RIGHT(X$4,4)*1-2016,0),Age!$A:$A,Age!$C:$C)*(1-($M94+RIGHT(X$4,4)*1-2016-ROUNDDOWN($M94+RIGHT(X$4,4)*1-2016,0)))+LOOKUP(ROUNDUP($M94+RIGHT(X$4,4)*1-2016,0),Age!$A:$A,Age!$C:$C)*(($M94+RIGHT(X$4,4)*1-2016-ROUNDDOWN($M94+RIGHT(X$4,4)*1-2016,0))))*IF($M94+RIGHT(X$4,4)*1-2016&gt;27,1,INDEX([1]Hitters!$BG:$BG,MATCH($A94,[1]Hitters!$A:$A,0))),W94*(1-(1-(LOOKUP(ROUNDDOWN($M94+RIGHT(X$4,4)*1-2016,0),Age!$A:$A,Age!$L:$L)*(1-($M94+RIGHT(X$4,4)*1-2016-ROUNDDOWN($M94+RIGHT(X$4,4)*1-2016,0)))+LOOKUP(ROUNDUP($M94+RIGHT(X$4,4)*1-2016,0),Age!$A:$A,Age!$L:$L)*(($M94+RIGHT(X$4,4)*1-2016-ROUNDDOWN($M94+RIGHT(X$4,4)*1-2016,0)))))*IF($M94+RIGHT(X$4,4)*1-2016&gt;27,1,INDEX([1]Pitchers!$BE:$BE,MATCH($A94,[1]Pitchers!$A:$A,0)))))</f>
        <v>7.1686694130329309</v>
      </c>
      <c r="Y94" s="97">
        <f>IF($D94&gt;1,X94+(LOOKUP(ROUNDDOWN($M94+RIGHT(Y$4,4)*1-2016,0),Age!$A:$A,Age!$C:$C)*(1-($M94+RIGHT(Y$4,4)*1-2016-ROUNDDOWN($M94+RIGHT(Y$4,4)*1-2016,0)))+LOOKUP(ROUNDUP($M94+RIGHT(Y$4,4)*1-2016,0),Age!$A:$A,Age!$C:$C)*(($M94+RIGHT(Y$4,4)*1-2016-ROUNDDOWN($M94+RIGHT(Y$4,4)*1-2016,0))))*IF($M94+RIGHT(Y$4,4)*1-2016&gt;27,1,INDEX([1]Hitters!$BG:$BG,MATCH($A94,[1]Hitters!$A:$A,0))),X94*(1-(1-(LOOKUP(ROUNDDOWN($M94+RIGHT(Y$4,4)*1-2016,0),Age!$A:$A,Age!$L:$L)*(1-($M94+RIGHT(Y$4,4)*1-2016-ROUNDDOWN($M94+RIGHT(Y$4,4)*1-2016,0)))+LOOKUP(ROUNDUP($M94+RIGHT(Y$4,4)*1-2016,0),Age!$A:$A,Age!$L:$L)*(($M94+RIGHT(Y$4,4)*1-2016-ROUNDDOWN($M94+RIGHT(Y$4,4)*1-2016,0)))))*IF($M94+RIGHT(Y$4,4)*1-2016&gt;27,1,INDEX([1]Pitchers!$BE:$BE,MATCH($A94,[1]Pitchers!$A:$A,0)))))</f>
        <v>7.8127295556101082</v>
      </c>
      <c r="Z94" s="97">
        <f>IF($D94&gt;1,Y94+(LOOKUP(ROUNDDOWN($M94+RIGHT(Z$4,4)*1-2016,0),Age!$A:$A,Age!$C:$C)*(1-($M94+RIGHT(Z$4,4)*1-2016-ROUNDDOWN($M94+RIGHT(Z$4,4)*1-2016,0)))+LOOKUP(ROUNDUP($M94+RIGHT(Z$4,4)*1-2016,0),Age!$A:$A,Age!$C:$C)*(($M94+RIGHT(Z$4,4)*1-2016-ROUNDDOWN($M94+RIGHT(Z$4,4)*1-2016,0))))*IF($M94+RIGHT(Z$4,4)*1-2016&gt;27,1,INDEX([1]Hitters!$BG:$BG,MATCH($A94,[1]Hitters!$A:$A,0))),Y94*(1-(1-(LOOKUP(ROUNDDOWN($M94+RIGHT(Z$4,4)*1-2016,0),Age!$A:$A,Age!$L:$L)*(1-($M94+RIGHT(Z$4,4)*1-2016-ROUNDDOWN($M94+RIGHT(Z$4,4)*1-2016,0)))+LOOKUP(ROUNDUP($M94+RIGHT(Z$4,4)*1-2016,0),Age!$A:$A,Age!$L:$L)*(($M94+RIGHT(Z$4,4)*1-2016-ROUNDDOWN($M94+RIGHT(Z$4,4)*1-2016,0)))))*IF($M94+RIGHT(Z$4,4)*1-2016&gt;27,1,INDEX([1]Pitchers!$BE:$BE,MATCH($A94,[1]Pitchers!$A:$A,0)))))</f>
        <v>8.5595776715667107</v>
      </c>
      <c r="AA94" s="96">
        <f>IF($D94=0,0,IF($D94=1,INDEX([1]Pitchers!$FK:$FK,MATCH($A94,[1]Pitchers!$A:$A,0)),MAX(-16,IF($D94=10,-16,IF($D94&lt;2,0,INDEX([1]Hitters!$AZ:$AZ,MATCH($A94,[1]Hitters!$A:$A,0)))))))</f>
        <v>0</v>
      </c>
      <c r="AB94" s="96">
        <f>IF($D94=0,0,IF($D94=1,INDEX([1]Pitchers!$FK:$FK,MATCH($A94,[1]Pitchers!$A:$A,0)),MAX(-16,IF($D94=2,AA94-MIN(0.75,0.25*(RIGHT(AB$4,4)*1-(RIGHT($AD$4,4)*1)+0.25)*(1-MIN(0.75,INDEX([1]Hitters!$CF:$CF,MATCH($A94,[1]Hitters!$A:$A,0)))/0.75*1)+INDEX([1]Hitters!$CF:$CF,MATCH($A94,[1]Hitters!$A:$A,0)))/0.75*1,IF($D94&gt;6,(AA94-MIN(0.75,0.25*(RIGHT(AB$4,4)*1-(RIGHT($AD$4,4)*1)+0.25)*(1-MIN(0.75,INDEX([1]Hitters!$CF:$CF,MATCH($A94,[1]Hitters!$A:$A,0)))/0.75*1)+INDEX([1]Hitters!$CF:$CF,MATCH($A94,[1]Hitters!$A:$A,0)))/0.75*($M94+RIGHT(AB$4,4)*1-RIGHT($AA$4,4)*1+10)*0.05),IF($D94=3,(AA94-MIN(0.75,0.25*(RIGHT(AB$4,4)*1-(RIGHT($AD$4,4)*1)+0.25)*(1-MIN(0.75,INDEX([1]Hitters!$CF:$CF,MATCH($A94,[1]Hitters!$A:$A,0)))/0.75*1)+INDEX([1]Hitters!$CF:$CF,MATCH($A94,[1]Hitters!$A:$A,0)))/0.75*($M94+RIGHT(AB$4,4)*1-RIGHT($AA$4,4)*1-27)*0.1),(AA94-MIN(0.75,0.25*(RIGHT(AB$4,4)*1-(RIGHT($AD$4,4)*1)+0.25)*(1-MIN(0.75,INDEX([1]Hitters!$CF:$CF,MATCH($A94,[1]Hitters!$A:$A,0)))/0.75*1)+INDEX([1]Hitters!$CF:$CF,MATCH($A94,[1]Hitters!$A:$A,0)))/0.75*($M94+RIGHT(AB$4,4)*1-RIGHT($AA$4,4)*1-20)*0.094)))))))</f>
        <v>0</v>
      </c>
      <c r="AC94" s="96">
        <f>IF($D94=0,0,IF($D94=1,INDEX([1]Pitchers!$FK:$FK,MATCH($A94,[1]Pitchers!$A:$A,0)),MAX(-16,IF($D94=2,AB94-MIN(0.75,0.25*(RIGHT(AC$4,4)*1-(RIGHT($AD$4,4)*1)+0.25)*(1-MIN(0.75,INDEX([1]Hitters!$CF:$CF,MATCH($A94,[1]Hitters!$A:$A,0)))/0.75*1)+INDEX([1]Hitters!$CF:$CF,MATCH($A94,[1]Hitters!$A:$A,0)))/0.75*1,IF($D94&gt;6,(AB94-MIN(0.75,0.25*(RIGHT(AC$4,4)*1-(RIGHT($AD$4,4)*1)+0.25)*(1-MIN(0.75,INDEX([1]Hitters!$CF:$CF,MATCH($A94,[1]Hitters!$A:$A,0)))/0.75*1)+INDEX([1]Hitters!$CF:$CF,MATCH($A94,[1]Hitters!$A:$A,0)))/0.75*($M94+RIGHT(AC$4,4)*1-RIGHT($AA$4,4)*1+10)*0.05),IF($D94=3,(AB94-MIN(0.75,0.25*(RIGHT(AC$4,4)*1-(RIGHT($AD$4,4)*1)+0.25)*(1-MIN(0.75,INDEX([1]Hitters!$CF:$CF,MATCH($A94,[1]Hitters!$A:$A,0)))/0.75*1)+INDEX([1]Hitters!$CF:$CF,MATCH($A94,[1]Hitters!$A:$A,0)))/0.75*($M94+RIGHT(AC$4,4)*1-RIGHT($AA$4,4)*1-27)*0.1),(AB94-MIN(0.75,0.25*(RIGHT(AC$4,4)*1-(RIGHT($AD$4,4)*1)+0.25)*(1-MIN(0.75,INDEX([1]Hitters!$CF:$CF,MATCH($A94,[1]Hitters!$A:$A,0)))/0.75*1)+INDEX([1]Hitters!$CF:$CF,MATCH($A94,[1]Hitters!$A:$A,0)))/0.75*($M94+RIGHT(AC$4,4)*1-RIGHT($AA$4,4)*1-20)*0.094)))))))</f>
        <v>0</v>
      </c>
      <c r="AD94" s="96">
        <f>IF($D94=0,0,IF($D94=1,INDEX([1]Pitchers!$FK:$FK,MATCH($A94,[1]Pitchers!$A:$A,0)),MAX(-16,IF($D94=2,AC94-MIN(0.75,0.25*(RIGHT(AD$4,4)*1-(RIGHT($AD$4,4)*1)+0.25)*(1-MIN(0.75,INDEX([1]Hitters!$CF:$CF,MATCH($A94,[1]Hitters!$A:$A,0)))/0.75*1)+INDEX([1]Hitters!$CF:$CF,MATCH($A94,[1]Hitters!$A:$A,0)))/0.75*1,IF($D94&gt;6,(AC94-MIN(0.75,0.25*(RIGHT(AD$4,4)*1-(RIGHT($AD$4,4)*1)+0.25)*(1-MIN(0.75,INDEX([1]Hitters!$CF:$CF,MATCH($A94,[1]Hitters!$A:$A,0)))/0.75*1)+INDEX([1]Hitters!$CF:$CF,MATCH($A94,[1]Hitters!$A:$A,0)))/0.75*($M94+RIGHT(AD$4,4)*1-RIGHT($AA$4,4)*1+10)*0.05),IF($D94=3,(AC94-MIN(0.75,0.25*(RIGHT(AD$4,4)*1-(RIGHT($AD$4,4)*1)+0.25)*(1-MIN(0.75,INDEX([1]Hitters!$CF:$CF,MATCH($A94,[1]Hitters!$A:$A,0)))/0.75*1)+INDEX([1]Hitters!$CF:$CF,MATCH($A94,[1]Hitters!$A:$A,0)))/0.75*($M94+RIGHT(AD$4,4)*1-RIGHT($AA$4,4)*1-27)*0.1),(AC94-MIN(0.75,0.25*(RIGHT(AD$4,4)*1-(RIGHT($AD$4,4)*1)+0.25)*(1-MIN(0.75,INDEX([1]Hitters!$CF:$CF,MATCH($A94,[1]Hitters!$A:$A,0)))/0.75*1)+INDEX([1]Hitters!$CF:$CF,MATCH($A94,[1]Hitters!$A:$A,0)))/0.75*($M94+RIGHT(AD$4,4)*1-RIGHT($AA$4,4)*1-20)*0.094)))))))</f>
        <v>0</v>
      </c>
      <c r="AE94" s="96">
        <f>IF($D94=0,0,IF($D94=1,INDEX([1]Pitchers!$FK:$FK,MATCH($A94,[1]Pitchers!$A:$A,0)),MAX(-16,IF($D94=2,AD94-MIN(0.75,0.25*(RIGHT(AE$4,4)*1-(RIGHT($AD$4,4)*1)+0.25)*(1-MIN(0.75,INDEX([1]Hitters!$CF:$CF,MATCH($A94,[1]Hitters!$A:$A,0)))/0.75*1)+INDEX([1]Hitters!$CF:$CF,MATCH($A94,[1]Hitters!$A:$A,0)))/0.75*1,IF($D94&gt;6,(AD94-MIN(0.75,0.25*(RIGHT(AE$4,4)*1-(RIGHT($AD$4,4)*1)+0.25)*(1-MIN(0.75,INDEX([1]Hitters!$CF:$CF,MATCH($A94,[1]Hitters!$A:$A,0)))/0.75*1)+INDEX([1]Hitters!$CF:$CF,MATCH($A94,[1]Hitters!$A:$A,0)))/0.75*($M94+RIGHT(AE$4,4)*1-RIGHT($AA$4,4)*1+10)*0.05),IF($D94=3,(AD94-MIN(0.75,0.25*(RIGHT(AE$4,4)*1-(RIGHT($AD$4,4)*1)+0.25)*(1-MIN(0.75,INDEX([1]Hitters!$CF:$CF,MATCH($A94,[1]Hitters!$A:$A,0)))/0.75*1)+INDEX([1]Hitters!$CF:$CF,MATCH($A94,[1]Hitters!$A:$A,0)))/0.75*($M94+RIGHT(AE$4,4)*1-RIGHT($AA$4,4)*1-27)*0.1),(AD94-MIN(0.75,0.25*(RIGHT(AE$4,4)*1-(RIGHT($AD$4,4)*1)+0.25)*(1-MIN(0.75,INDEX([1]Hitters!$CF:$CF,MATCH($A94,[1]Hitters!$A:$A,0)))/0.75*1)+INDEX([1]Hitters!$CF:$CF,MATCH($A94,[1]Hitters!$A:$A,0)))/0.75*($M94+RIGHT(AE$4,4)*1-RIGHT($AA$4,4)*1-20)*0.094)))))))</f>
        <v>0</v>
      </c>
      <c r="AF94" s="96">
        <f>IF($D94=0,0,IF($D94=1,INDEX([1]Pitchers!$FK:$FK,MATCH($A94,[1]Pitchers!$A:$A,0)),MAX(-16,IF($D94=2,AE94-MIN(0.75,0.25*(RIGHT(AF$4,4)*1-(RIGHT($AD$4,4)*1)+0.25)*(1-MIN(0.75,INDEX([1]Hitters!$CF:$CF,MATCH($A94,[1]Hitters!$A:$A,0)))/0.75*1)+INDEX([1]Hitters!$CF:$CF,MATCH($A94,[1]Hitters!$A:$A,0)))/0.75*1,IF($D94&gt;6,(AE94-MIN(0.75,0.25*(RIGHT(AF$4,4)*1-(RIGHT($AD$4,4)*1)+0.25)*(1-MIN(0.75,INDEX([1]Hitters!$CF:$CF,MATCH($A94,[1]Hitters!$A:$A,0)))/0.75*1)+INDEX([1]Hitters!$CF:$CF,MATCH($A94,[1]Hitters!$A:$A,0)))/0.75*($M94+RIGHT(AF$4,4)*1-RIGHT($AA$4,4)*1+10)*0.05),IF($D94=3,(AE94-MIN(0.75,0.25*(RIGHT(AF$4,4)*1-(RIGHT($AD$4,4)*1)+0.25)*(1-MIN(0.75,INDEX([1]Hitters!$CF:$CF,MATCH($A94,[1]Hitters!$A:$A,0)))/0.75*1)+INDEX([1]Hitters!$CF:$CF,MATCH($A94,[1]Hitters!$A:$A,0)))/0.75*($M94+RIGHT(AF$4,4)*1-RIGHT($AA$4,4)*1-27)*0.1),(AE94-MIN(0.75,0.25*(RIGHT(AF$4,4)*1-(RIGHT($AD$4,4)*1)+0.25)*(1-MIN(0.75,INDEX([1]Hitters!$CF:$CF,MATCH($A94,[1]Hitters!$A:$A,0)))/0.75*1)+INDEX([1]Hitters!$CF:$CF,MATCH($A94,[1]Hitters!$A:$A,0)))/0.75*($M94+RIGHT(AF$4,4)*1-RIGHT($AA$4,4)*1-20)*0.094)))))))</f>
        <v>0</v>
      </c>
      <c r="AG94" s="96">
        <f>IF($D94=0,0,IF($D94=1,INDEX([1]Pitchers!$FK:$FK,MATCH($A94,[1]Pitchers!$A:$A,0)),MAX(-16,IF($D94=2,AF94-MIN(0.75,0.25*(RIGHT(AG$4,4)*1-(RIGHT($AD$4,4)*1)+0.25)*(1-MIN(0.75,INDEX([1]Hitters!$CF:$CF,MATCH($A94,[1]Hitters!$A:$A,0)))/0.75*1)+INDEX([1]Hitters!$CF:$CF,MATCH($A94,[1]Hitters!$A:$A,0)))/0.75*1,IF($D94&gt;6,(AF94-MIN(0.75,0.25*(RIGHT(AG$4,4)*1-(RIGHT($AD$4,4)*1)+0.25)*(1-MIN(0.75,INDEX([1]Hitters!$CF:$CF,MATCH($A94,[1]Hitters!$A:$A,0)))/0.75*1)+INDEX([1]Hitters!$CF:$CF,MATCH($A94,[1]Hitters!$A:$A,0)))/0.75*($M94+RIGHT(AG$4,4)*1-RIGHT($AA$4,4)*1+10)*0.05),IF($D94=3,(AF94-MIN(0.75,0.25*(RIGHT(AG$4,4)*1-(RIGHT($AD$4,4)*1)+0.25)*(1-MIN(0.75,INDEX([1]Hitters!$CF:$CF,MATCH($A94,[1]Hitters!$A:$A,0)))/0.75*1)+INDEX([1]Hitters!$CF:$CF,MATCH($A94,[1]Hitters!$A:$A,0)))/0.75*($M94+RIGHT(AG$4,4)*1-RIGHT($AA$4,4)*1-27)*0.1),(AF94-MIN(0.75,0.25*(RIGHT(AG$4,4)*1-(RIGHT($AD$4,4)*1)+0.25)*(1-MIN(0.75,INDEX([1]Hitters!$CF:$CF,MATCH($A94,[1]Hitters!$A:$A,0)))/0.75*1)+INDEX([1]Hitters!$CF:$CF,MATCH($A94,[1]Hitters!$A:$A,0)))/0.75*($M94+RIGHT(AG$4,4)*1-RIGHT($AA$4,4)*1-20)*0.094)))))))</f>
        <v>0</v>
      </c>
      <c r="AH94" s="96">
        <f>IF($D94=0,0,IF($D94=1,INDEX([1]Pitchers!$FK:$FK,MATCH($A94,[1]Pitchers!$A:$A,0)),MAX(-16,IF($D94=2,AG94-MIN(0.75,0.25*(RIGHT(AH$4,4)*1-(RIGHT($AD$4,4)*1)+0.25)*(1-MIN(0.75,INDEX([1]Hitters!$CF:$CF,MATCH($A94,[1]Hitters!$A:$A,0)))/0.75*1)+INDEX([1]Hitters!$CF:$CF,MATCH($A94,[1]Hitters!$A:$A,0)))/0.75*1,IF($D94&gt;6,(AG94-MIN(0.75,0.25*(RIGHT(AH$4,4)*1-(RIGHT($AD$4,4)*1)+0.25)*(1-MIN(0.75,INDEX([1]Hitters!$CF:$CF,MATCH($A94,[1]Hitters!$A:$A,0)))/0.75*1)+INDEX([1]Hitters!$CF:$CF,MATCH($A94,[1]Hitters!$A:$A,0)))/0.75*($M94+RIGHT(AH$4,4)*1-RIGHT($AA$4,4)*1+10)*0.05),IF($D94=3,(AG94-MIN(0.75,0.25*(RIGHT(AH$4,4)*1-(RIGHT($AD$4,4)*1)+0.25)*(1-MIN(0.75,INDEX([1]Hitters!$CF:$CF,MATCH($A94,[1]Hitters!$A:$A,0)))/0.75*1)+INDEX([1]Hitters!$CF:$CF,MATCH($A94,[1]Hitters!$A:$A,0)))/0.75*($M94+RIGHT(AH$4,4)*1-RIGHT($AA$4,4)*1-27)*0.1),(AG94-MIN(0.75,0.25*(RIGHT(AH$4,4)*1-(RIGHT($AD$4,4)*1)+0.25)*(1-MIN(0.75,INDEX([1]Hitters!$CF:$CF,MATCH($A94,[1]Hitters!$A:$A,0)))/0.75*1)+INDEX([1]Hitters!$CF:$CF,MATCH($A94,[1]Hitters!$A:$A,0)))/0.75*($M94+RIGHT(AH$4,4)*1-RIGHT($AA$4,4)*1-20)*0.094)))))))</f>
        <v>0</v>
      </c>
      <c r="AI94" s="96">
        <f>IF($D94=0,0,IF($D94=1,INDEX([1]Pitchers!$FK:$FK,MATCH($A94,[1]Pitchers!$A:$A,0)),MAX(-16,IF($D94=2,AH94-MIN(0.75,0.25*(RIGHT(AI$4,4)*1-(RIGHT($AD$4,4)*1)+0.25)*(1-MIN(0.75,INDEX([1]Hitters!$CF:$CF,MATCH($A94,[1]Hitters!$A:$A,0)))/0.75*1)+INDEX([1]Hitters!$CF:$CF,MATCH($A94,[1]Hitters!$A:$A,0)))/0.75*1,IF($D94&gt;6,(AH94-MIN(0.75,0.25*(RIGHT(AI$4,4)*1-(RIGHT($AD$4,4)*1)+0.25)*(1-MIN(0.75,INDEX([1]Hitters!$CF:$CF,MATCH($A94,[1]Hitters!$A:$A,0)))/0.75*1)+INDEX([1]Hitters!$CF:$CF,MATCH($A94,[1]Hitters!$A:$A,0)))/0.75*($M94+RIGHT(AI$4,4)*1-RIGHT($AA$4,4)*1+10)*0.05),IF($D94=3,(AH94-MIN(0.75,0.25*(RIGHT(AI$4,4)*1-(RIGHT($AD$4,4)*1)+0.25)*(1-MIN(0.75,INDEX([1]Hitters!$CF:$CF,MATCH($A94,[1]Hitters!$A:$A,0)))/0.75*1)+INDEX([1]Hitters!$CF:$CF,MATCH($A94,[1]Hitters!$A:$A,0)))/0.75*($M94+RIGHT(AI$4,4)*1-RIGHT($AA$4,4)*1-27)*0.1),(AH94-MIN(0.75,0.25*(RIGHT(AI$4,4)*1-(RIGHT($AD$4,4)*1)+0.25)*(1-MIN(0.75,INDEX([1]Hitters!$CF:$CF,MATCH($A94,[1]Hitters!$A:$A,0)))/0.75*1)+INDEX([1]Hitters!$CF:$CF,MATCH($A94,[1]Hitters!$A:$A,0)))/0.75*($M94+RIGHT(AI$4,4)*1-RIGHT($AA$4,4)*1-20)*0.094)))))))</f>
        <v>0</v>
      </c>
      <c r="AJ94" s="96">
        <f>IF($D94=0,0,IF($D94=1,INDEX([1]Pitchers!$FK:$FK,MATCH($A94,[1]Pitchers!$A:$A,0)),MAX(-16,IF($D94=2,AI94-MIN(0.75,0.25*(RIGHT(AJ$4,4)*1-(RIGHT($AD$4,4)*1)+0.25)*(1-MIN(0.75,INDEX([1]Hitters!$CF:$CF,MATCH($A94,[1]Hitters!$A:$A,0)))/0.75*1)+INDEX([1]Hitters!$CF:$CF,MATCH($A94,[1]Hitters!$A:$A,0)))/0.75*1,IF($D94&gt;6,(AI94-MIN(0.75,0.25*(RIGHT(AJ$4,4)*1-(RIGHT($AD$4,4)*1)+0.25)*(1-MIN(0.75,INDEX([1]Hitters!$CF:$CF,MATCH($A94,[1]Hitters!$A:$A,0)))/0.75*1)+INDEX([1]Hitters!$CF:$CF,MATCH($A94,[1]Hitters!$A:$A,0)))/0.75*($M94+RIGHT(AJ$4,4)*1-RIGHT($AA$4,4)*1+10)*0.05),IF($D94=3,(AI94-MIN(0.75,0.25*(RIGHT(AJ$4,4)*1-(RIGHT($AD$4,4)*1)+0.25)*(1-MIN(0.75,INDEX([1]Hitters!$CF:$CF,MATCH($A94,[1]Hitters!$A:$A,0)))/0.75*1)+INDEX([1]Hitters!$CF:$CF,MATCH($A94,[1]Hitters!$A:$A,0)))/0.75*($M94+RIGHT(AJ$4,4)*1-RIGHT($AA$4,4)*1-27)*0.1),(AI94-MIN(0.75,0.25*(RIGHT(AJ$4,4)*1-(RIGHT($AD$4,4)*1)+0.25)*(1-MIN(0.75,INDEX([1]Hitters!$CF:$CF,MATCH($A94,[1]Hitters!$A:$A,0)))/0.75*1)+INDEX([1]Hitters!$CF:$CF,MATCH($A94,[1]Hitters!$A:$A,0)))/0.75*($M94+RIGHT(AJ$4,4)*1-RIGHT($AA$4,4)*1-20)*0.094)))))))</f>
        <v>0</v>
      </c>
      <c r="AK94" s="96">
        <f>IF($D94=0,0,IF($D94=1,INDEX([1]Pitchers!$FK:$FK,MATCH($A94,[1]Pitchers!$A:$A,0)),MAX(-16,IF($D94=2,AJ94-MIN(0.75,0.25*(RIGHT(AK$4,4)*1-(RIGHT($AD$4,4)*1)+0.25)*(1-MIN(0.75,INDEX([1]Hitters!$CF:$CF,MATCH($A94,[1]Hitters!$A:$A,0)))/0.75*1)+INDEX([1]Hitters!$CF:$CF,MATCH($A94,[1]Hitters!$A:$A,0)))/0.75*1,IF($D94&gt;6,(AJ94-MIN(0.75,0.25*(RIGHT(AK$4,4)*1-(RIGHT($AD$4,4)*1)+0.25)*(1-MIN(0.75,INDEX([1]Hitters!$CF:$CF,MATCH($A94,[1]Hitters!$A:$A,0)))/0.75*1)+INDEX([1]Hitters!$CF:$CF,MATCH($A94,[1]Hitters!$A:$A,0)))/0.75*($M94+RIGHT(AK$4,4)*1-RIGHT($AA$4,4)*1+10)*0.05),IF($D94=3,(AJ94-MIN(0.75,0.25*(RIGHT(AK$4,4)*1-(RIGHT($AD$4,4)*1)+0.25)*(1-MIN(0.75,INDEX([1]Hitters!$CF:$CF,MATCH($A94,[1]Hitters!$A:$A,0)))/0.75*1)+INDEX([1]Hitters!$CF:$CF,MATCH($A94,[1]Hitters!$A:$A,0)))/0.75*($M94+RIGHT(AK$4,4)*1-RIGHT($AA$4,4)*1-27)*0.1),(AJ94-MIN(0.75,0.25*(RIGHT(AK$4,4)*1-(RIGHT($AD$4,4)*1)+0.25)*(1-MIN(0.75,INDEX([1]Hitters!$CF:$CF,MATCH($A94,[1]Hitters!$A:$A,0)))/0.75*1)+INDEX([1]Hitters!$CF:$CF,MATCH($A94,[1]Hitters!$A:$A,0)))/0.75*($M94+RIGHT(AK$4,4)*1-RIGHT($AA$4,4)*1-20)*0.094)))))))</f>
        <v>0</v>
      </c>
      <c r="AL94" s="96">
        <f>IF($D94=0,0,IF($D94=1,INDEX([1]Pitchers!$FK:$FK,MATCH($A94,[1]Pitchers!$A:$A,0)),MAX(-16,IF($D94=2,AK94-MIN(0.75,0.25*(RIGHT(AL$4,4)*1-(RIGHT($AD$4,4)*1)+0.25)*(1-MIN(0.75,INDEX([1]Hitters!$CF:$CF,MATCH($A94,[1]Hitters!$A:$A,0)))/0.75*1)+INDEX([1]Hitters!$CF:$CF,MATCH($A94,[1]Hitters!$A:$A,0)))/0.75*1,IF($D94&gt;6,(AK94-MIN(0.75,0.25*(RIGHT(AL$4,4)*1-(RIGHT($AD$4,4)*1)+0.25)*(1-MIN(0.75,INDEX([1]Hitters!$CF:$CF,MATCH($A94,[1]Hitters!$A:$A,0)))/0.75*1)+INDEX([1]Hitters!$CF:$CF,MATCH($A94,[1]Hitters!$A:$A,0)))/0.75*($M94+RIGHT(AL$4,4)*1-RIGHT($AA$4,4)*1+10)*0.05),IF($D94=3,(AK94-MIN(0.75,0.25*(RIGHT(AL$4,4)*1-(RIGHT($AD$4,4)*1)+0.25)*(1-MIN(0.75,INDEX([1]Hitters!$CF:$CF,MATCH($A94,[1]Hitters!$A:$A,0)))/0.75*1)+INDEX([1]Hitters!$CF:$CF,MATCH($A94,[1]Hitters!$A:$A,0)))/0.75*($M94+RIGHT(AL$4,4)*1-RIGHT($AA$4,4)*1-27)*0.1),(AK94-MIN(0.75,0.25*(RIGHT(AL$4,4)*1-(RIGHT($AD$4,4)*1)+0.25)*(1-MIN(0.75,INDEX([1]Hitters!$CF:$CF,MATCH($A94,[1]Hitters!$A:$A,0)))/0.75*1)+INDEX([1]Hitters!$CF:$CF,MATCH($A94,[1]Hitters!$A:$A,0)))/0.75*($M94+RIGHT(AL$4,4)*1-RIGHT($AA$4,4)*1-20)*0.094)))))))</f>
        <v>0</v>
      </c>
      <c r="AM94" s="98">
        <f>MAX(IF($D94=0,20,IF($D94=1,60,150)),MAX(0,IF($D94&gt;1,INDEX([1]Hitters!$ER:$ER,MATCH($A94,[1]Hitters!$A:$A,0))*(0.4+MAX(0,0.6*MIN(1,(IF(O94="",0,(((4.25+(O94-0.263)*4.2)^(((4.25+(O94-0.263)*4.2)+(4.25-AA94*600/600*4.2/600))^0.285))/((4.25+(O94-0.263)*4.2)^(((4.25+(O94-0.263)*4.2)+(4.25-AA94*600/600*4.2/600))^0.285)+(4.25-AA94*600/600*4.2/600)^(((4.25+(O94-0.263)*4.2)+(4.25-AA94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94,[1]Pitchers!$A:$A,0))))*IF($D94&lt;2,(0.4+0.6*MAX(0,MIN(1,IF($D94=0,((4.25)^(((4.25)+(4.25-(4-O94)*4.25/4*1/9))^0.285)/((4.25)^(((4.25)+(4.25-(4-O94)*4.25/4*1/9))^0.285)+(4.25-(4-O94)*4.25/4*1/9)^(((4.25)+(4.25-(4-O94)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94)))/0.5345*0.0009131+0.0104414*(3.74-MIN(3.74,O94)))*50,(((4.25+(AA94-0.263)*0.32*198*MAX(6,198/33)/198)^(((4.25+(AA94-0.263)*0.32*198*MAX(6,198/33)/198)+(4.25-(4-O94)*4.25/4*MAX(6,198/33)/9))^0.285)/((4.25+(AA94-0.263)*0.32*198*MAX(6,198/33)/198)^(((4.25+(AA94-0.263)*0.32*198*MAX(6,198/33)/198)+(4.25-(4-O94)*4.25/4*MAX(6,198/33)/9))^0.285)+(4.25-(4-O94)*4.25/4*MAX(6,198/33)/9)^(((4.25+(AA94-0.263)*0.32*198*MAX(6,198/33)/198)+(4.25-(4-O94)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94=0,50,198)/0.0065))),1))</f>
        <v>47.242900055817202</v>
      </c>
      <c r="AN94" s="98">
        <f t="shared" si="138"/>
        <v>25.227141481481485</v>
      </c>
      <c r="AO94" s="98">
        <f t="shared" si="139"/>
        <v>23.993808148148151</v>
      </c>
      <c r="AP94" s="98">
        <f t="shared" si="140"/>
        <v>22.493808148148151</v>
      </c>
      <c r="AQ94" s="98">
        <f t="shared" si="141"/>
        <v>20.727141481481485</v>
      </c>
      <c r="AR94" s="98">
        <f t="shared" si="142"/>
        <v>20</v>
      </c>
      <c r="AS94" s="98">
        <f t="shared" si="143"/>
        <v>20</v>
      </c>
      <c r="AT94" s="98">
        <f t="shared" si="144"/>
        <v>20</v>
      </c>
      <c r="AU94" s="98">
        <f t="shared" si="145"/>
        <v>20</v>
      </c>
      <c r="AV94" s="98">
        <f t="shared" si="146"/>
        <v>20</v>
      </c>
      <c r="AW94" s="98">
        <f t="shared" si="147"/>
        <v>20</v>
      </c>
      <c r="AX94" s="98">
        <f t="shared" si="148"/>
        <v>20</v>
      </c>
      <c r="AY94" s="96">
        <f t="shared" si="149"/>
        <v>4.5577106152529481E-2</v>
      </c>
      <c r="AZ94" s="96">
        <f t="shared" si="150"/>
        <v>1</v>
      </c>
      <c r="BA94" s="96">
        <f t="shared" si="151"/>
        <v>4.5577106152529481E-2</v>
      </c>
      <c r="BB94" s="96">
        <f t="shared" si="152"/>
        <v>0</v>
      </c>
      <c r="BC94" s="96">
        <f t="shared" si="153"/>
        <v>0</v>
      </c>
      <c r="BD94" s="96">
        <f t="shared" si="154"/>
        <v>0</v>
      </c>
      <c r="BE94" s="96">
        <f t="shared" si="155"/>
        <v>0</v>
      </c>
      <c r="BF94" s="96">
        <f t="shared" si="156"/>
        <v>0</v>
      </c>
      <c r="BG94" s="96">
        <f t="shared" si="157"/>
        <v>0</v>
      </c>
      <c r="BH94" s="96">
        <f t="shared" si="158"/>
        <v>0</v>
      </c>
      <c r="BI94" s="96">
        <f t="shared" si="159"/>
        <v>0</v>
      </c>
      <c r="BJ94" s="96">
        <f t="shared" si="160"/>
        <v>0</v>
      </c>
      <c r="BK94" s="96">
        <f t="shared" si="161"/>
        <v>0</v>
      </c>
      <c r="BL94" s="96">
        <f t="shared" si="162"/>
        <v>0</v>
      </c>
      <c r="BM94" s="129">
        <f t="shared" si="200"/>
        <v>1.5</v>
      </c>
      <c r="BN94" s="129" t="str">
        <f t="shared" si="200"/>
        <v/>
      </c>
      <c r="BO94" s="129" t="str">
        <f t="shared" si="200"/>
        <v/>
      </c>
      <c r="BP94" s="129" t="str">
        <f t="shared" si="200"/>
        <v/>
      </c>
      <c r="BQ94" s="129" t="str">
        <f t="shared" si="200"/>
        <v/>
      </c>
      <c r="BR94" s="129" t="str">
        <f t="shared" si="200"/>
        <v/>
      </c>
      <c r="BS94" s="129" t="str">
        <f t="shared" si="200"/>
        <v/>
      </c>
      <c r="BT94" s="129" t="str">
        <f t="shared" si="200"/>
        <v/>
      </c>
      <c r="BU94" s="129" t="str">
        <f t="shared" si="200"/>
        <v/>
      </c>
      <c r="BV94" s="129" t="str">
        <f t="shared" si="200"/>
        <v/>
      </c>
      <c r="BW94" s="129" t="str">
        <f t="shared" si="200"/>
        <v/>
      </c>
      <c r="BX94" s="129" t="str">
        <f t="shared" si="200"/>
        <v/>
      </c>
      <c r="BY94" s="130">
        <f t="shared" si="163"/>
        <v>0.86461684922023585</v>
      </c>
      <c r="BZ94" s="130">
        <f t="shared" si="164"/>
        <v>0.5</v>
      </c>
      <c r="CA94" s="130">
        <f t="shared" si="165"/>
        <v>0.5</v>
      </c>
      <c r="CB94" s="130">
        <f t="shared" si="166"/>
        <v>0.5</v>
      </c>
      <c r="CC94" s="130">
        <f t="shared" si="167"/>
        <v>0.5</v>
      </c>
      <c r="CD94" s="130">
        <f t="shared" si="168"/>
        <v>0.5</v>
      </c>
      <c r="CE94" s="130">
        <f t="shared" si="169"/>
        <v>0.5</v>
      </c>
      <c r="CF94" s="130">
        <f t="shared" si="170"/>
        <v>0.5</v>
      </c>
      <c r="CG94" s="130">
        <f t="shared" si="171"/>
        <v>0.5</v>
      </c>
      <c r="CH94" s="130">
        <f t="shared" si="172"/>
        <v>0.5</v>
      </c>
      <c r="CI94" s="130">
        <f t="shared" si="173"/>
        <v>0.5</v>
      </c>
      <c r="CJ94" s="130">
        <f t="shared" si="174"/>
        <v>0.5</v>
      </c>
      <c r="CK94" s="131">
        <f t="shared" si="175"/>
        <v>1</v>
      </c>
      <c r="CL94" s="96">
        <f t="shared" si="176"/>
        <v>-0.45517401298910493</v>
      </c>
      <c r="CM94" s="96">
        <f t="shared" si="177"/>
        <v>-0.26739508613296298</v>
      </c>
      <c r="CN94" s="96">
        <f t="shared" si="178"/>
        <v>-0.25432236946629633</v>
      </c>
      <c r="CO94" s="96">
        <f t="shared" si="179"/>
        <v>-0.23842311946629632</v>
      </c>
      <c r="CP94" s="96">
        <f t="shared" si="180"/>
        <v>-0.21969733613296299</v>
      </c>
      <c r="CQ94" s="96">
        <f t="shared" si="181"/>
        <v>-0.21198999999999998</v>
      </c>
      <c r="CR94" s="96">
        <f t="shared" si="182"/>
        <v>-0.21198999999999998</v>
      </c>
      <c r="CS94" s="96">
        <f t="shared" si="183"/>
        <v>-0.21198999999999998</v>
      </c>
      <c r="CT94" s="96">
        <f t="shared" si="184"/>
        <v>-0.21198999999999998</v>
      </c>
      <c r="CU94" s="96">
        <f t="shared" si="185"/>
        <v>-0.21198999999999998</v>
      </c>
      <c r="CV94" s="96">
        <f t="shared" si="186"/>
        <v>-0.21198999999999998</v>
      </c>
      <c r="CW94" s="96">
        <f t="shared" si="187"/>
        <v>-0.21198999999999998</v>
      </c>
      <c r="CX94" s="96">
        <f>MAX(0,(IF(CL94&gt;0,(CL94-ROUNDDOWN(CL94,1))/0.1*LOOKUP(ROUNDUP(CL94+81.1,1),CB!$A:$A,CB!$C:$C)+(1-(CL94-ROUNDDOWN(CL94,1))/0.1)*LOOKUP(ROUNDDOWN(CL94+81.1,1),CB!$A:$A,CB!$C:$C),(CL94-ROUNDDOWN(CL94-0.1,1))/0.1*LOOKUP(ROUNDUP(CL94+81.1,1),CB!$A:$A,CB!$C:$C)+(1-(CL94-ROUNDDOWN(CL94-0.1,1))/0.1)*LOOKUP(ROUNDDOWN(CL94+81.1,1),CB!$A:$A,CB!$C:$C))-LOOKUP(81.1,CB!$A:$A,CB!$C:$C))/(1-(BINOMDIST(97,162,0.5,TRUE)-BINOMDIST(87,162,0.5,TRUE)))*$C$2*($B$1^(LEFT(CX$4,4)*1-LEFT($BA$4,4)*1))*(37.75+CL94))</f>
        <v>0</v>
      </c>
      <c r="CY94" s="96">
        <f>MAX(0,(IF(CM94&gt;0,(CM94-ROUNDDOWN(CM94,1))/0.1*LOOKUP(ROUNDUP(CM94+81.1,1),CB!$A:$A,CB!$C:$C)+(1-(CM94-ROUNDDOWN(CM94,1))/0.1)*LOOKUP(ROUNDDOWN(CM94+81.1,1),CB!$A:$A,CB!$C:$C),(CM94-ROUNDDOWN(CM94-0.1,1))/0.1*LOOKUP(ROUNDUP(CM94+81.1,1),CB!$A:$A,CB!$C:$C)+(1-(CM94-ROUNDDOWN(CM94-0.1,1))/0.1)*LOOKUP(ROUNDDOWN(CM94+81.1,1),CB!$A:$A,CB!$C:$C))-LOOKUP(81.1,CB!$A:$A,CB!$C:$C))/(1-(BINOMDIST(97,162,0.5,TRUE)-BINOMDIST(87,162,0.5,TRUE)))*$C$2*($B$1^(LEFT(CY$4,4)*1-LEFT($BA$4,4)*1))*(37.75+CM94))</f>
        <v>0</v>
      </c>
      <c r="CZ94" s="96">
        <f>MAX(0,(IF(CN94&gt;0,(CN94-ROUNDDOWN(CN94,1))/0.1*LOOKUP(ROUNDUP(CN94+81.1,1),CB!$A:$A,CB!$C:$C)+(1-(CN94-ROUNDDOWN(CN94,1))/0.1)*LOOKUP(ROUNDDOWN(CN94+81.1,1),CB!$A:$A,CB!$C:$C),(CN94-ROUNDDOWN(CN94-0.1,1))/0.1*LOOKUP(ROUNDUP(CN94+81.1,1),CB!$A:$A,CB!$C:$C)+(1-(CN94-ROUNDDOWN(CN94-0.1,1))/0.1)*LOOKUP(ROUNDDOWN(CN94+81.1,1),CB!$A:$A,CB!$C:$C))-LOOKUP(81.1,CB!$A:$A,CB!$C:$C))/(1-(BINOMDIST(97,162,0.5,TRUE)-BINOMDIST(87,162,0.5,TRUE)))*$C$2*($B$1^(LEFT(CZ$4,4)*1-LEFT($BA$4,4)*1))*(37.75+CN94))</f>
        <v>0</v>
      </c>
      <c r="DA94" s="96">
        <f>MAX(0,(IF(CO94&gt;0,(CO94-ROUNDDOWN(CO94,1))/0.1*LOOKUP(ROUNDUP(CO94+81.1,1),CB!$A:$A,CB!$C:$C)+(1-(CO94-ROUNDDOWN(CO94,1))/0.1)*LOOKUP(ROUNDDOWN(CO94+81.1,1),CB!$A:$A,CB!$C:$C),(CO94-ROUNDDOWN(CO94-0.1,1))/0.1*LOOKUP(ROUNDUP(CO94+81.1,1),CB!$A:$A,CB!$C:$C)+(1-(CO94-ROUNDDOWN(CO94-0.1,1))/0.1)*LOOKUP(ROUNDDOWN(CO94+81.1,1),CB!$A:$A,CB!$C:$C))-LOOKUP(81.1,CB!$A:$A,CB!$C:$C))/(1-(BINOMDIST(97,162,0.5,TRUE)-BINOMDIST(87,162,0.5,TRUE)))*$C$2*($B$1^(LEFT(DA$4,4)*1-LEFT($BA$4,4)*1))*(37.75+CO94))</f>
        <v>0</v>
      </c>
      <c r="DB94" s="96">
        <f>MAX(0,(IF(CP94&gt;0,(CP94-ROUNDDOWN(CP94,1))/0.1*LOOKUP(ROUNDUP(CP94+81.1,1),CB!$A:$A,CB!$C:$C)+(1-(CP94-ROUNDDOWN(CP94,1))/0.1)*LOOKUP(ROUNDDOWN(CP94+81.1,1),CB!$A:$A,CB!$C:$C),(CP94-ROUNDDOWN(CP94-0.1,1))/0.1*LOOKUP(ROUNDUP(CP94+81.1,1),CB!$A:$A,CB!$C:$C)+(1-(CP94-ROUNDDOWN(CP94-0.1,1))/0.1)*LOOKUP(ROUNDDOWN(CP94+81.1,1),CB!$A:$A,CB!$C:$C))-LOOKUP(81.1,CB!$A:$A,CB!$C:$C))/(1-(BINOMDIST(97,162,0.5,TRUE)-BINOMDIST(87,162,0.5,TRUE)))*$C$2*($B$1^(LEFT(DB$4,4)*1-LEFT($BA$4,4)*1))*(37.75+CP94))</f>
        <v>0</v>
      </c>
      <c r="DC94" s="96">
        <f>MAX(0,(IF(CQ94&gt;0,(CQ94-ROUNDDOWN(CQ94,1))/0.1*LOOKUP(ROUNDUP(CQ94+81.1,1),CB!$A:$A,CB!$C:$C)+(1-(CQ94-ROUNDDOWN(CQ94,1))/0.1)*LOOKUP(ROUNDDOWN(CQ94+81.1,1),CB!$A:$A,CB!$C:$C),(CQ94-ROUNDDOWN(CQ94-0.1,1))/0.1*LOOKUP(ROUNDUP(CQ94+81.1,1),CB!$A:$A,CB!$C:$C)+(1-(CQ94-ROUNDDOWN(CQ94-0.1,1))/0.1)*LOOKUP(ROUNDDOWN(CQ94+81.1,1),CB!$A:$A,CB!$C:$C))-LOOKUP(81.1,CB!$A:$A,CB!$C:$C))/(1-(BINOMDIST(97,162,0.5,TRUE)-BINOMDIST(87,162,0.5,TRUE)))*$C$2*($B$1^(LEFT(DC$4,4)*1-LEFT($BA$4,4)*1))*(37.75+CQ94))</f>
        <v>0</v>
      </c>
      <c r="DD94" s="96">
        <f>MAX(0,(IF(CR94&gt;0,(CR94-ROUNDDOWN(CR94,1))/0.1*LOOKUP(ROUNDUP(CR94+81.1,1),CB!$A:$A,CB!$C:$C)+(1-(CR94-ROUNDDOWN(CR94,1))/0.1)*LOOKUP(ROUNDDOWN(CR94+81.1,1),CB!$A:$A,CB!$C:$C),(CR94-ROUNDDOWN(CR94-0.1,1))/0.1*LOOKUP(ROUNDUP(CR94+81.1,1),CB!$A:$A,CB!$C:$C)+(1-(CR94-ROUNDDOWN(CR94-0.1,1))/0.1)*LOOKUP(ROUNDDOWN(CR94+81.1,1),CB!$A:$A,CB!$C:$C))-LOOKUP(81.1,CB!$A:$A,CB!$C:$C))/(1-(BINOMDIST(97,162,0.5,TRUE)-BINOMDIST(87,162,0.5,TRUE)))*$C$2*($B$1^(LEFT(DD$4,4)*1-LEFT($BA$4,4)*1))*(37.75+CR94))</f>
        <v>0</v>
      </c>
      <c r="DE94" s="96">
        <f>MAX(0,(IF(CS94&gt;0,(CS94-ROUNDDOWN(CS94,1))/0.1*LOOKUP(ROUNDUP(CS94+81.1,1),CB!$A:$A,CB!$C:$C)+(1-(CS94-ROUNDDOWN(CS94,1))/0.1)*LOOKUP(ROUNDDOWN(CS94+81.1,1),CB!$A:$A,CB!$C:$C),(CS94-ROUNDDOWN(CS94-0.1,1))/0.1*LOOKUP(ROUNDUP(CS94+81.1,1),CB!$A:$A,CB!$C:$C)+(1-(CS94-ROUNDDOWN(CS94-0.1,1))/0.1)*LOOKUP(ROUNDDOWN(CS94+81.1,1),CB!$A:$A,CB!$C:$C))-LOOKUP(81.1,CB!$A:$A,CB!$C:$C))/(1-(BINOMDIST(97,162,0.5,TRUE)-BINOMDIST(87,162,0.5,TRUE)))*$C$2*($B$1^(LEFT(DE$4,4)*1-LEFT($BA$4,4)*1))*(37.75+CS94))</f>
        <v>0</v>
      </c>
      <c r="DF94" s="96">
        <f>MAX(0,(IF(CT94&gt;0,(CT94-ROUNDDOWN(CT94,1))/0.1*LOOKUP(ROUNDUP(CT94+81.1,1),CB!$A:$A,CB!$C:$C)+(1-(CT94-ROUNDDOWN(CT94,1))/0.1)*LOOKUP(ROUNDDOWN(CT94+81.1,1),CB!$A:$A,CB!$C:$C),(CT94-ROUNDDOWN(CT94-0.1,1))/0.1*LOOKUP(ROUNDUP(CT94+81.1,1),CB!$A:$A,CB!$C:$C)+(1-(CT94-ROUNDDOWN(CT94-0.1,1))/0.1)*LOOKUP(ROUNDDOWN(CT94+81.1,1),CB!$A:$A,CB!$C:$C))-LOOKUP(81.1,CB!$A:$A,CB!$C:$C))/(1-(BINOMDIST(97,162,0.5,TRUE)-BINOMDIST(87,162,0.5,TRUE)))*$C$2*($B$1^(LEFT(DF$4,4)*1-LEFT($BA$4,4)*1))*(37.75+CT94))</f>
        <v>0</v>
      </c>
      <c r="DG94" s="96">
        <f>MAX(0,(IF(CU94&gt;0,(CU94-ROUNDDOWN(CU94,1))/0.1*LOOKUP(ROUNDUP(CU94+81.1,1),CB!$A:$A,CB!$C:$C)+(1-(CU94-ROUNDDOWN(CU94,1))/0.1)*LOOKUP(ROUNDDOWN(CU94+81.1,1),CB!$A:$A,CB!$C:$C),(CU94-ROUNDDOWN(CU94-0.1,1))/0.1*LOOKUP(ROUNDUP(CU94+81.1,1),CB!$A:$A,CB!$C:$C)+(1-(CU94-ROUNDDOWN(CU94-0.1,1))/0.1)*LOOKUP(ROUNDDOWN(CU94+81.1,1),CB!$A:$A,CB!$C:$C))-LOOKUP(81.1,CB!$A:$A,CB!$C:$C))/(1-(BINOMDIST(97,162,0.5,TRUE)-BINOMDIST(87,162,0.5,TRUE)))*$C$2*($B$1^(LEFT(DG$4,4)*1-LEFT($BA$4,4)*1))*(37.75+CU94))</f>
        <v>0</v>
      </c>
      <c r="DH94" s="96">
        <f>MAX(0,(IF(CV94&gt;0,(CV94-ROUNDDOWN(CV94,1))/0.1*LOOKUP(ROUNDUP(CV94+81.1,1),CB!$A:$A,CB!$C:$C)+(1-(CV94-ROUNDDOWN(CV94,1))/0.1)*LOOKUP(ROUNDDOWN(CV94+81.1,1),CB!$A:$A,CB!$C:$C),(CV94-ROUNDDOWN(CV94-0.1,1))/0.1*LOOKUP(ROUNDUP(CV94+81.1,1),CB!$A:$A,CB!$C:$C)+(1-(CV94-ROUNDDOWN(CV94-0.1,1))/0.1)*LOOKUP(ROUNDDOWN(CV94+81.1,1),CB!$A:$A,CB!$C:$C))-LOOKUP(81.1,CB!$A:$A,CB!$C:$C))/(1-(BINOMDIST(97,162,0.5,TRUE)-BINOMDIST(87,162,0.5,TRUE)))*$C$2*($B$1^(LEFT(DH$4,4)*1-LEFT($BA$4,4)*1))*(37.75+CV94))</f>
        <v>0</v>
      </c>
      <c r="DI94" s="96">
        <f>MAX(0,(IF(CW94&gt;0,(CW94-ROUNDDOWN(CW94,1))/0.1*LOOKUP(ROUNDUP(CW94+81.1,1),CB!$A:$A,CB!$C:$C)+(1-(CW94-ROUNDDOWN(CW94,1))/0.1)*LOOKUP(ROUNDDOWN(CW94+81.1,1),CB!$A:$A,CB!$C:$C),(CW94-ROUNDDOWN(CW94-0.1,1))/0.1*LOOKUP(ROUNDUP(CW94+81.1,1),CB!$A:$A,CB!$C:$C)+(1-(CW94-ROUNDDOWN(CW94-0.1,1))/0.1)*LOOKUP(ROUNDDOWN(CW94+81.1,1),CB!$A:$A,CB!$C:$C))-LOOKUP(81.1,CB!$A:$A,CB!$C:$C))/(1-(BINOMDIST(97,162,0.5,TRUE)-BINOMDIST(87,162,0.5,TRUE)))*$C$2*($B$1^(LEFT(DI$4,4)*1-LEFT($BA$4,4)*1))*(37.75+CW94))</f>
        <v>0</v>
      </c>
      <c r="DJ94" s="90">
        <f t="shared" si="188"/>
        <v>0</v>
      </c>
      <c r="DK94" s="132"/>
      <c r="DL94" s="132">
        <f t="shared" si="189"/>
        <v>0.86461684922023585</v>
      </c>
      <c r="DM94" s="132">
        <f t="shared" si="190"/>
        <v>1.4029975701907871</v>
      </c>
      <c r="DN94" s="132">
        <f t="shared" si="191"/>
        <v>1.9437792930251812</v>
      </c>
      <c r="DO94" s="132">
        <f t="shared" si="192"/>
        <v>2.4869093930250332</v>
      </c>
      <c r="DP94" s="132">
        <f t="shared" si="193"/>
        <v>3.0323164804214682</v>
      </c>
      <c r="DQ94" s="132">
        <f t="shared" si="194"/>
        <v>3.5799125204890938</v>
      </c>
      <c r="DR94" s="132">
        <f t="shared" si="195"/>
        <v>4.1295953419052358</v>
      </c>
      <c r="DS94" s="132">
        <f t="shared" si="196"/>
        <v>4.6812513986582935</v>
      </c>
      <c r="DT94" s="132">
        <f t="shared" si="197"/>
        <v>5.2347586476424102</v>
      </c>
      <c r="DU94" s="132">
        <f t="shared" si="198"/>
        <v>5.7899894112585155</v>
      </c>
      <c r="DV94" s="132"/>
      <c r="DW94" s="132"/>
      <c r="DX94" s="132"/>
      <c r="DY94" s="132"/>
      <c r="DZ94" s="132"/>
      <c r="EA94" s="132"/>
      <c r="EB94" s="132"/>
      <c r="EC94" s="132"/>
      <c r="ED94" s="132"/>
      <c r="EE94" s="132"/>
      <c r="ER94" s="132"/>
      <c r="ES94" s="132"/>
      <c r="ET94" s="132"/>
      <c r="EU94" s="132"/>
      <c r="EV94" s="132"/>
      <c r="EW94" s="132"/>
      <c r="EX94" s="132"/>
      <c r="EY94" s="132"/>
      <c r="EZ94" s="132"/>
      <c r="FA94" s="132"/>
      <c r="FB94" s="132"/>
      <c r="FC94" s="132"/>
    </row>
    <row r="95" spans="1:159" ht="12.75" customHeight="1" x14ac:dyDescent="0.2">
      <c r="A95">
        <v>456379</v>
      </c>
      <c r="B95" s="99" t="str">
        <f>INDEX([1]Bios!$O:$O,MATCH(A95,[1]Bios!$C:$C,0))</f>
        <v>Alburquerque, Al</v>
      </c>
      <c r="C95" s="92" t="s">
        <v>99</v>
      </c>
      <c r="D95" s="94">
        <f>LOOKUP(IF(INDEX([1]Bios!$M:$M,MATCH(A95,[1]Bios!$C:$C,0))="P",INDEX([1]Pitchers!$Q:$Q,MATCH(A95,[1]Pitchers!$A:$A,0)),INDEX([1]Hitters!$AV:$AV,MATCH(A95,[1]Hitters!$A:$A,0))),Positions!A:A,Positions!B:B)</f>
        <v>0</v>
      </c>
      <c r="E95" s="137">
        <v>1</v>
      </c>
      <c r="F95" s="138">
        <f t="shared" si="135"/>
        <v>0.67566745651373084</v>
      </c>
      <c r="G95" s="138">
        <v>1.1000000000000001</v>
      </c>
      <c r="H95" s="94"/>
      <c r="I95" s="93">
        <f>6</f>
        <v>6</v>
      </c>
      <c r="J95" s="93">
        <f>6</f>
        <v>6</v>
      </c>
      <c r="K95" s="94">
        <f>MIN(IF(D95&gt;1,INDEX([1]Hitters!$DA:$DA,MATCH(A95,[1]Hitters!$A:$A,0)),INDEX([1]Pitchers!$DA:$DA,MATCH(A95,[1]Pitchers!$A:$A,0))),J95)</f>
        <v>4.1272727272727279</v>
      </c>
      <c r="L95" s="94">
        <f t="shared" si="136"/>
        <v>4</v>
      </c>
      <c r="M95" s="95">
        <f>IF(D95&gt;1,INDEX([1]Hitters!$CV:$CV,MATCH($A95,[1]Hitters!$A:$A,0)),INDEX([1]Pitchers!$CP:$CP,MATCH($A95,[1]Pitchers!$A:$A,0)))</f>
        <v>30.041666666666668</v>
      </c>
      <c r="N95" s="90">
        <f t="shared" si="137"/>
        <v>-0.42433254348626925</v>
      </c>
      <c r="O95" s="97">
        <f>IF($D95&gt;1,INDEX([1]Hitters!$AF:$AF,MATCH($A95,[1]Hitters!$A:$A,0)),INDEX([1]Pitchers!$AJ:$AJ,MATCH($A95,[1]Pitchers!$A:$A,0))*IF(OR(AND($D95=0,INDEX([1]Pitchers!$Q:$Q,MATCH($A95,[1]Pitchers!$A:$A,0))="R"),AND($D95=1,INDEX([1]Pitchers!$Q:$Q,MATCH($A95,[1]Pitchers!$A:$A,0))="S")),1,IF($D95=0,0.83+(1-INDEX([1]Pitchers!$BE:$BE,MATCH($A95,[1]Pitchers!$A:$A,0)))/8,1/(0.83+(1-INDEX([1]Pitchers!$BE:$BE,MATCH($A95,[1]Pitchers!$A:$A,0)))/8))))</f>
        <v>4.226082527096704</v>
      </c>
      <c r="P95" s="97">
        <f>IF($D95&gt;1,O95+(LOOKUP(ROUNDDOWN($M95+RIGHT(P$4,4)*1-2016,0),Age!$A:$A,Age!$C:$C)*(1-($M95+RIGHT(P$4,4)*1-2016-ROUNDDOWN($M95+RIGHT(P$4,4)*1-2016,0)))+LOOKUP(ROUNDUP($M95+RIGHT(P$4,4)*1-2016,0),Age!$A:$A,Age!$C:$C)*(($M95+RIGHT(P$4,4)*1-2016-ROUNDDOWN($M95+RIGHT(P$4,4)*1-2016,0))))*IF($M95+RIGHT(P$4,4)*1-2016&gt;27,1,INDEX([1]Hitters!$BG:$BG,MATCH($A95,[1]Hitters!$A:$A,0))),O95*(1-(1-(LOOKUP(ROUNDDOWN($M95+RIGHT(P$4,4)*1-2016,0),Age!$A:$A,Age!$L:$L)*(1-($M95+RIGHT(P$4,4)*1-2016-ROUNDDOWN($M95+RIGHT(P$4,4)*1-2016,0)))+LOOKUP(ROUNDUP($M95+RIGHT(P$4,4)*1-2016,0),Age!$A:$A,Age!$L:$L)*(($M95+RIGHT(P$4,4)*1-2016-ROUNDDOWN($M95+RIGHT(P$4,4)*1-2016,0)))))*IF($M95+RIGHT(P$4,4)*1-2016&gt;27,1,INDEX([1]Pitchers!$BE:$BE,MATCH($A95,[1]Pitchers!$A:$A,0)))))</f>
        <v>4.3242949241587132</v>
      </c>
      <c r="Q95" s="97">
        <f>IF($D95&gt;1,P95+(LOOKUP(ROUNDDOWN($M95+RIGHT(Q$4,4)*1-2016,0),Age!$A:$A,Age!$C:$C)*(1-($M95+RIGHT(Q$4,4)*1-2016-ROUNDDOWN($M95+RIGHT(Q$4,4)*1-2016,0)))+LOOKUP(ROUNDUP($M95+RIGHT(Q$4,4)*1-2016,0),Age!$A:$A,Age!$C:$C)*(($M95+RIGHT(Q$4,4)*1-2016-ROUNDDOWN($M95+RIGHT(Q$4,4)*1-2016,0))))*IF($M95+RIGHT(Q$4,4)*1-2016&gt;27,1,INDEX([1]Hitters!$BG:$BG,MATCH($A95,[1]Hitters!$A:$A,0))),P95*(1-(1-(LOOKUP(ROUNDDOWN($M95+RIGHT(Q$4,4)*1-2016,0),Age!$A:$A,Age!$L:$L)*(1-($M95+RIGHT(Q$4,4)*1-2016-ROUNDDOWN($M95+RIGHT(Q$4,4)*1-2016,0)))+LOOKUP(ROUNDUP($M95+RIGHT(Q$4,4)*1-2016,0),Age!$A:$A,Age!$L:$L)*(($M95+RIGHT(Q$4,4)*1-2016-ROUNDDOWN($M95+RIGHT(Q$4,4)*1-2016,0)))))*IF($M95+RIGHT(Q$4,4)*1-2016&gt;27,1,INDEX([1]Pitchers!$BE:$BE,MATCH($A95,[1]Pitchers!$A:$A,0)))))</f>
        <v>4.4496544322205187</v>
      </c>
      <c r="R95" s="97">
        <f>IF($D95&gt;1,Q95+(LOOKUP(ROUNDDOWN($M95+RIGHT(R$4,4)*1-2016,0),Age!$A:$A,Age!$C:$C)*(1-($M95+RIGHT(R$4,4)*1-2016-ROUNDDOWN($M95+RIGHT(R$4,4)*1-2016,0)))+LOOKUP(ROUNDUP($M95+RIGHT(R$4,4)*1-2016,0),Age!$A:$A,Age!$C:$C)*(($M95+RIGHT(R$4,4)*1-2016-ROUNDDOWN($M95+RIGHT(R$4,4)*1-2016,0))))*IF($M95+RIGHT(R$4,4)*1-2016&gt;27,1,INDEX([1]Hitters!$BG:$BG,MATCH($A95,[1]Hitters!$A:$A,0))),Q95*(1-(1-(LOOKUP(ROUNDDOWN($M95+RIGHT(R$4,4)*1-2016,0),Age!$A:$A,Age!$L:$L)*(1-($M95+RIGHT(R$4,4)*1-2016-ROUNDDOWN($M95+RIGHT(R$4,4)*1-2016,0)))+LOOKUP(ROUNDUP($M95+RIGHT(R$4,4)*1-2016,0),Age!$A:$A,Age!$L:$L)*(($M95+RIGHT(R$4,4)*1-2016-ROUNDDOWN($M95+RIGHT(R$4,4)*1-2016,0)))))*IF($M95+RIGHT(R$4,4)*1-2016&gt;27,1,INDEX([1]Pitchers!$BE:$BE,MATCH($A95,[1]Pitchers!$A:$A,0)))))</f>
        <v>4.6042335731731754</v>
      </c>
      <c r="S95" s="97">
        <f>IF($D95&gt;1,R95+(LOOKUP(ROUNDDOWN($M95+RIGHT(S$4,4)*1-2016,0),Age!$A:$A,Age!$C:$C)*(1-($M95+RIGHT(S$4,4)*1-2016-ROUNDDOWN($M95+RIGHT(S$4,4)*1-2016,0)))+LOOKUP(ROUNDUP($M95+RIGHT(S$4,4)*1-2016,0),Age!$A:$A,Age!$C:$C)*(($M95+RIGHT(S$4,4)*1-2016-ROUNDDOWN($M95+RIGHT(S$4,4)*1-2016,0))))*IF($M95+RIGHT(S$4,4)*1-2016&gt;27,1,INDEX([1]Hitters!$BG:$BG,MATCH($A95,[1]Hitters!$A:$A,0))),R95*(1-(1-(LOOKUP(ROUNDDOWN($M95+RIGHT(S$4,4)*1-2016,0),Age!$A:$A,Age!$L:$L)*(1-($M95+RIGHT(S$4,4)*1-2016-ROUNDDOWN($M95+RIGHT(S$4,4)*1-2016,0)))+LOOKUP(ROUNDUP($M95+RIGHT(S$4,4)*1-2016,0),Age!$A:$A,Age!$L:$L)*(($M95+RIGHT(S$4,4)*1-2016-ROUNDDOWN($M95+RIGHT(S$4,4)*1-2016,0)))))*IF($M95+RIGHT(S$4,4)*1-2016&gt;27,1,INDEX([1]Pitchers!$BE:$BE,MATCH($A95,[1]Pitchers!$A:$A,0)))))</f>
        <v>4.7906570721202968</v>
      </c>
      <c r="T95" s="97">
        <f>IF($D95&gt;1,S95+(LOOKUP(ROUNDDOWN($M95+RIGHT(T$4,4)*1-2016,0),Age!$A:$A,Age!$C:$C)*(1-($M95+RIGHT(T$4,4)*1-2016-ROUNDDOWN($M95+RIGHT(T$4,4)*1-2016,0)))+LOOKUP(ROUNDUP($M95+RIGHT(T$4,4)*1-2016,0),Age!$A:$A,Age!$C:$C)*(($M95+RIGHT(T$4,4)*1-2016-ROUNDDOWN($M95+RIGHT(T$4,4)*1-2016,0))))*IF($M95+RIGHT(T$4,4)*1-2016&gt;27,1,INDEX([1]Hitters!$BG:$BG,MATCH($A95,[1]Hitters!$A:$A,0))),S95*(1-(1-(LOOKUP(ROUNDDOWN($M95+RIGHT(T$4,4)*1-2016,0),Age!$A:$A,Age!$L:$L)*(1-($M95+RIGHT(T$4,4)*1-2016-ROUNDDOWN($M95+RIGHT(T$4,4)*1-2016,0)))+LOOKUP(ROUNDUP($M95+RIGHT(T$4,4)*1-2016,0),Age!$A:$A,Age!$L:$L)*(($M95+RIGHT(T$4,4)*1-2016-ROUNDDOWN($M95+RIGHT(T$4,4)*1-2016,0)))))*IF($M95+RIGHT(T$4,4)*1-2016&gt;27,1,INDEX([1]Pitchers!$BE:$BE,MATCH($A95,[1]Pitchers!$A:$A,0)))))</f>
        <v>5.0121750590280216</v>
      </c>
      <c r="U95" s="97">
        <f>IF($D95&gt;1,T95+(LOOKUP(ROUNDDOWN($M95+RIGHT(U$4,4)*1-2016,0),Age!$A:$A,Age!$C:$C)*(1-($M95+RIGHT(U$4,4)*1-2016-ROUNDDOWN($M95+RIGHT(U$4,4)*1-2016,0)))+LOOKUP(ROUNDUP($M95+RIGHT(U$4,4)*1-2016,0),Age!$A:$A,Age!$C:$C)*(($M95+RIGHT(U$4,4)*1-2016-ROUNDDOWN($M95+RIGHT(U$4,4)*1-2016,0))))*IF($M95+RIGHT(U$4,4)*1-2016&gt;27,1,INDEX([1]Hitters!$BG:$BG,MATCH($A95,[1]Hitters!$A:$A,0))),T95*(1-(1-(LOOKUP(ROUNDDOWN($M95+RIGHT(U$4,4)*1-2016,0),Age!$A:$A,Age!$L:$L)*(1-($M95+RIGHT(U$4,4)*1-2016-ROUNDDOWN($M95+RIGHT(U$4,4)*1-2016,0)))+LOOKUP(ROUNDUP($M95+RIGHT(U$4,4)*1-2016,0),Age!$A:$A,Age!$L:$L)*(($M95+RIGHT(U$4,4)*1-2016-ROUNDDOWN($M95+RIGHT(U$4,4)*1-2016,0)))))*IF($M95+RIGHT(U$4,4)*1-2016&gt;27,1,INDEX([1]Pitchers!$BE:$BE,MATCH($A95,[1]Pitchers!$A:$A,0)))))</f>
        <v>5.27275595194061</v>
      </c>
      <c r="V95" s="97">
        <f>IF($D95&gt;1,U95+(LOOKUP(ROUNDDOWN($M95+RIGHT(V$4,4)*1-2016,0),Age!$A:$A,Age!$C:$C)*(1-($M95+RIGHT(V$4,4)*1-2016-ROUNDDOWN($M95+RIGHT(V$4,4)*1-2016,0)))+LOOKUP(ROUNDUP($M95+RIGHT(V$4,4)*1-2016,0),Age!$A:$A,Age!$C:$C)*(($M95+RIGHT(V$4,4)*1-2016-ROUNDDOWN($M95+RIGHT(V$4,4)*1-2016,0))))*IF($M95+RIGHT(V$4,4)*1-2016&gt;27,1,INDEX([1]Hitters!$BG:$BG,MATCH($A95,[1]Hitters!$A:$A,0))),U95*(1-(1-(LOOKUP(ROUNDDOWN($M95+RIGHT(V$4,4)*1-2016,0),Age!$A:$A,Age!$L:$L)*(1-($M95+RIGHT(V$4,4)*1-2016-ROUNDDOWN($M95+RIGHT(V$4,4)*1-2016,0)))+LOOKUP(ROUNDUP($M95+RIGHT(V$4,4)*1-2016,0),Age!$A:$A,Age!$L:$L)*(($M95+RIGHT(V$4,4)*1-2016-ROUNDDOWN($M95+RIGHT(V$4,4)*1-2016,0)))))*IF($M95+RIGHT(V$4,4)*1-2016&gt;27,1,INDEX([1]Pitchers!$BE:$BE,MATCH($A95,[1]Pitchers!$A:$A,0)))))</f>
        <v>5.5772026836240096</v>
      </c>
      <c r="W95" s="97">
        <f>IF($D95&gt;1,V95+(LOOKUP(ROUNDDOWN($M95+RIGHT(W$4,4)*1-2016,0),Age!$A:$A,Age!$C:$C)*(1-($M95+RIGHT(W$4,4)*1-2016-ROUNDDOWN($M95+RIGHT(W$4,4)*1-2016,0)))+LOOKUP(ROUNDUP($M95+RIGHT(W$4,4)*1-2016,0),Age!$A:$A,Age!$C:$C)*(($M95+RIGHT(W$4,4)*1-2016-ROUNDDOWN($M95+RIGHT(W$4,4)*1-2016,0))))*IF($M95+RIGHT(W$4,4)*1-2016&gt;27,1,INDEX([1]Hitters!$BG:$BG,MATCH($A95,[1]Hitters!$A:$A,0))),V95*(1-(1-(LOOKUP(ROUNDDOWN($M95+RIGHT(W$4,4)*1-2016,0),Age!$A:$A,Age!$L:$L)*(1-($M95+RIGHT(W$4,4)*1-2016-ROUNDDOWN($M95+RIGHT(W$4,4)*1-2016,0)))+LOOKUP(ROUNDUP($M95+RIGHT(W$4,4)*1-2016,0),Age!$A:$A,Age!$L:$L)*(($M95+RIGHT(W$4,4)*1-2016-ROUNDDOWN($M95+RIGHT(W$4,4)*1-2016,0)))))*IF($M95+RIGHT(W$4,4)*1-2016&gt;27,1,INDEX([1]Pitchers!$BE:$BE,MATCH($A95,[1]Pitchers!$A:$A,0)))))</f>
        <v>5.9312969581728412</v>
      </c>
      <c r="X95" s="97">
        <f>IF($D95&gt;1,W95+(LOOKUP(ROUNDDOWN($M95+RIGHT(X$4,4)*1-2016,0),Age!$A:$A,Age!$C:$C)*(1-($M95+RIGHT(X$4,4)*1-2016-ROUNDDOWN($M95+RIGHT(X$4,4)*1-2016,0)))+LOOKUP(ROUNDUP($M95+RIGHT(X$4,4)*1-2016,0),Age!$A:$A,Age!$C:$C)*(($M95+RIGHT(X$4,4)*1-2016-ROUNDDOWN($M95+RIGHT(X$4,4)*1-2016,0))))*IF($M95+RIGHT(X$4,4)*1-2016&gt;27,1,INDEX([1]Hitters!$BG:$BG,MATCH($A95,[1]Hitters!$A:$A,0))),W95*(1-(1-(LOOKUP(ROUNDDOWN($M95+RIGHT(X$4,4)*1-2016,0),Age!$A:$A,Age!$L:$L)*(1-($M95+RIGHT(X$4,4)*1-2016-ROUNDDOWN($M95+RIGHT(X$4,4)*1-2016,0)))+LOOKUP(ROUNDUP($M95+RIGHT(X$4,4)*1-2016,0),Age!$A:$A,Age!$L:$L)*(($M95+RIGHT(X$4,4)*1-2016-ROUNDDOWN($M95+RIGHT(X$4,4)*1-2016,0)))))*IF($M95+RIGHT(X$4,4)*1-2016&gt;27,1,INDEX([1]Pitchers!$BE:$BE,MATCH($A95,[1]Pitchers!$A:$A,0)))))</f>
        <v>6.34197748818299</v>
      </c>
      <c r="Y95" s="97">
        <f>IF($D95&gt;1,X95+(LOOKUP(ROUNDDOWN($M95+RIGHT(Y$4,4)*1-2016,0),Age!$A:$A,Age!$C:$C)*(1-($M95+RIGHT(Y$4,4)*1-2016-ROUNDDOWN($M95+RIGHT(Y$4,4)*1-2016,0)))+LOOKUP(ROUNDUP($M95+RIGHT(Y$4,4)*1-2016,0),Age!$A:$A,Age!$C:$C)*(($M95+RIGHT(Y$4,4)*1-2016-ROUNDDOWN($M95+RIGHT(Y$4,4)*1-2016,0))))*IF($M95+RIGHT(Y$4,4)*1-2016&gt;27,1,INDEX([1]Hitters!$BG:$BG,MATCH($A95,[1]Hitters!$A:$A,0))),X95*(1-(1-(LOOKUP(ROUNDDOWN($M95+RIGHT(Y$4,4)*1-2016,0),Age!$A:$A,Age!$L:$L)*(1-($M95+RIGHT(Y$4,4)*1-2016-ROUNDDOWN($M95+RIGHT(Y$4,4)*1-2016,0)))+LOOKUP(ROUNDUP($M95+RIGHT(Y$4,4)*1-2016,0),Age!$A:$A,Age!$L:$L)*(($M95+RIGHT(Y$4,4)*1-2016-ROUNDDOWN($M95+RIGHT(Y$4,4)*1-2016,0)))))*IF($M95+RIGHT(Y$4,4)*1-2016&gt;27,1,INDEX([1]Pitchers!$BE:$BE,MATCH($A95,[1]Pitchers!$A:$A,0)))))</f>
        <v>6.8175597375312087</v>
      </c>
      <c r="Z95" s="97">
        <f>IF($D95&gt;1,Y95+(LOOKUP(ROUNDDOWN($M95+RIGHT(Z$4,4)*1-2016,0),Age!$A:$A,Age!$C:$C)*(1-($M95+RIGHT(Z$4,4)*1-2016-ROUNDDOWN($M95+RIGHT(Z$4,4)*1-2016,0)))+LOOKUP(ROUNDUP($M95+RIGHT(Z$4,4)*1-2016,0),Age!$A:$A,Age!$C:$C)*(($M95+RIGHT(Z$4,4)*1-2016-ROUNDDOWN($M95+RIGHT(Z$4,4)*1-2016,0))))*IF($M95+RIGHT(Z$4,4)*1-2016&gt;27,1,INDEX([1]Hitters!$BG:$BG,MATCH($A95,[1]Hitters!$A:$A,0))),Y95*(1-(1-(LOOKUP(ROUNDDOWN($M95+RIGHT(Z$4,4)*1-2016,0),Age!$A:$A,Age!$L:$L)*(1-($M95+RIGHT(Z$4,4)*1-2016-ROUNDDOWN($M95+RIGHT(Z$4,4)*1-2016,0)))+LOOKUP(ROUNDUP($M95+RIGHT(Z$4,4)*1-2016,0),Age!$A:$A,Age!$L:$L)*(($M95+RIGHT(Z$4,4)*1-2016-ROUNDDOWN($M95+RIGHT(Z$4,4)*1-2016,0)))))*IF($M95+RIGHT(Z$4,4)*1-2016&gt;27,1,INDEX([1]Pitchers!$BE:$BE,MATCH($A95,[1]Pitchers!$A:$A,0)))))</f>
        <v>7.3680066700895814</v>
      </c>
      <c r="AA95" s="96">
        <f>IF($D95=0,0,IF($D95=1,INDEX([1]Pitchers!$FK:$FK,MATCH($A95,[1]Pitchers!$A:$A,0)),MAX(-16,IF($D95=10,-16,IF($D95&lt;2,0,INDEX([1]Hitters!$AZ:$AZ,MATCH($A95,[1]Hitters!$A:$A,0)))))))</f>
        <v>0</v>
      </c>
      <c r="AB95" s="96">
        <f>IF($D95=0,0,IF($D95=1,INDEX([1]Pitchers!$FK:$FK,MATCH($A95,[1]Pitchers!$A:$A,0)),MAX(-16,IF($D95=2,AA95-MIN(0.75,0.25*(RIGHT(AB$4,4)*1-(RIGHT($AD$4,4)*1)+0.25)*(1-MIN(0.75,INDEX([1]Hitters!$CF:$CF,MATCH($A95,[1]Hitters!$A:$A,0)))/0.75*1)+INDEX([1]Hitters!$CF:$CF,MATCH($A95,[1]Hitters!$A:$A,0)))/0.75*1,IF($D95&gt;6,(AA95-MIN(0.75,0.25*(RIGHT(AB$4,4)*1-(RIGHT($AD$4,4)*1)+0.25)*(1-MIN(0.75,INDEX([1]Hitters!$CF:$CF,MATCH($A95,[1]Hitters!$A:$A,0)))/0.75*1)+INDEX([1]Hitters!$CF:$CF,MATCH($A95,[1]Hitters!$A:$A,0)))/0.75*($M95+RIGHT(AB$4,4)*1-RIGHT($AA$4,4)*1+10)*0.05),IF($D95=3,(AA95-MIN(0.75,0.25*(RIGHT(AB$4,4)*1-(RIGHT($AD$4,4)*1)+0.25)*(1-MIN(0.75,INDEX([1]Hitters!$CF:$CF,MATCH($A95,[1]Hitters!$A:$A,0)))/0.75*1)+INDEX([1]Hitters!$CF:$CF,MATCH($A95,[1]Hitters!$A:$A,0)))/0.75*($M95+RIGHT(AB$4,4)*1-RIGHT($AA$4,4)*1-27)*0.1),(AA95-MIN(0.75,0.25*(RIGHT(AB$4,4)*1-(RIGHT($AD$4,4)*1)+0.25)*(1-MIN(0.75,INDEX([1]Hitters!$CF:$CF,MATCH($A95,[1]Hitters!$A:$A,0)))/0.75*1)+INDEX([1]Hitters!$CF:$CF,MATCH($A95,[1]Hitters!$A:$A,0)))/0.75*($M95+RIGHT(AB$4,4)*1-RIGHT($AA$4,4)*1-20)*0.094)))))))</f>
        <v>0</v>
      </c>
      <c r="AC95" s="96">
        <f>IF($D95=0,0,IF($D95=1,INDEX([1]Pitchers!$FK:$FK,MATCH($A95,[1]Pitchers!$A:$A,0)),MAX(-16,IF($D95=2,AB95-MIN(0.75,0.25*(RIGHT(AC$4,4)*1-(RIGHT($AD$4,4)*1)+0.25)*(1-MIN(0.75,INDEX([1]Hitters!$CF:$CF,MATCH($A95,[1]Hitters!$A:$A,0)))/0.75*1)+INDEX([1]Hitters!$CF:$CF,MATCH($A95,[1]Hitters!$A:$A,0)))/0.75*1,IF($D95&gt;6,(AB95-MIN(0.75,0.25*(RIGHT(AC$4,4)*1-(RIGHT($AD$4,4)*1)+0.25)*(1-MIN(0.75,INDEX([1]Hitters!$CF:$CF,MATCH($A95,[1]Hitters!$A:$A,0)))/0.75*1)+INDEX([1]Hitters!$CF:$CF,MATCH($A95,[1]Hitters!$A:$A,0)))/0.75*($M95+RIGHT(AC$4,4)*1-RIGHT($AA$4,4)*1+10)*0.05),IF($D95=3,(AB95-MIN(0.75,0.25*(RIGHT(AC$4,4)*1-(RIGHT($AD$4,4)*1)+0.25)*(1-MIN(0.75,INDEX([1]Hitters!$CF:$CF,MATCH($A95,[1]Hitters!$A:$A,0)))/0.75*1)+INDEX([1]Hitters!$CF:$CF,MATCH($A95,[1]Hitters!$A:$A,0)))/0.75*($M95+RIGHT(AC$4,4)*1-RIGHT($AA$4,4)*1-27)*0.1),(AB95-MIN(0.75,0.25*(RIGHT(AC$4,4)*1-(RIGHT($AD$4,4)*1)+0.25)*(1-MIN(0.75,INDEX([1]Hitters!$CF:$CF,MATCH($A95,[1]Hitters!$A:$A,0)))/0.75*1)+INDEX([1]Hitters!$CF:$CF,MATCH($A95,[1]Hitters!$A:$A,0)))/0.75*($M95+RIGHT(AC$4,4)*1-RIGHT($AA$4,4)*1-20)*0.094)))))))</f>
        <v>0</v>
      </c>
      <c r="AD95" s="96">
        <f>IF($D95=0,0,IF($D95=1,INDEX([1]Pitchers!$FK:$FK,MATCH($A95,[1]Pitchers!$A:$A,0)),MAX(-16,IF($D95=2,AC95-MIN(0.75,0.25*(RIGHT(AD$4,4)*1-(RIGHT($AD$4,4)*1)+0.25)*(1-MIN(0.75,INDEX([1]Hitters!$CF:$CF,MATCH($A95,[1]Hitters!$A:$A,0)))/0.75*1)+INDEX([1]Hitters!$CF:$CF,MATCH($A95,[1]Hitters!$A:$A,0)))/0.75*1,IF($D95&gt;6,(AC95-MIN(0.75,0.25*(RIGHT(AD$4,4)*1-(RIGHT($AD$4,4)*1)+0.25)*(1-MIN(0.75,INDEX([1]Hitters!$CF:$CF,MATCH($A95,[1]Hitters!$A:$A,0)))/0.75*1)+INDEX([1]Hitters!$CF:$CF,MATCH($A95,[1]Hitters!$A:$A,0)))/0.75*($M95+RIGHT(AD$4,4)*1-RIGHT($AA$4,4)*1+10)*0.05),IF($D95=3,(AC95-MIN(0.75,0.25*(RIGHT(AD$4,4)*1-(RIGHT($AD$4,4)*1)+0.25)*(1-MIN(0.75,INDEX([1]Hitters!$CF:$CF,MATCH($A95,[1]Hitters!$A:$A,0)))/0.75*1)+INDEX([1]Hitters!$CF:$CF,MATCH($A95,[1]Hitters!$A:$A,0)))/0.75*($M95+RIGHT(AD$4,4)*1-RIGHT($AA$4,4)*1-27)*0.1),(AC95-MIN(0.75,0.25*(RIGHT(AD$4,4)*1-(RIGHT($AD$4,4)*1)+0.25)*(1-MIN(0.75,INDEX([1]Hitters!$CF:$CF,MATCH($A95,[1]Hitters!$A:$A,0)))/0.75*1)+INDEX([1]Hitters!$CF:$CF,MATCH($A95,[1]Hitters!$A:$A,0)))/0.75*($M95+RIGHT(AD$4,4)*1-RIGHT($AA$4,4)*1-20)*0.094)))))))</f>
        <v>0</v>
      </c>
      <c r="AE95" s="96">
        <f>IF($D95=0,0,IF($D95=1,INDEX([1]Pitchers!$FK:$FK,MATCH($A95,[1]Pitchers!$A:$A,0)),MAX(-16,IF($D95=2,AD95-MIN(0.75,0.25*(RIGHT(AE$4,4)*1-(RIGHT($AD$4,4)*1)+0.25)*(1-MIN(0.75,INDEX([1]Hitters!$CF:$CF,MATCH($A95,[1]Hitters!$A:$A,0)))/0.75*1)+INDEX([1]Hitters!$CF:$CF,MATCH($A95,[1]Hitters!$A:$A,0)))/0.75*1,IF($D95&gt;6,(AD95-MIN(0.75,0.25*(RIGHT(AE$4,4)*1-(RIGHT($AD$4,4)*1)+0.25)*(1-MIN(0.75,INDEX([1]Hitters!$CF:$CF,MATCH($A95,[1]Hitters!$A:$A,0)))/0.75*1)+INDEX([1]Hitters!$CF:$CF,MATCH($A95,[1]Hitters!$A:$A,0)))/0.75*($M95+RIGHT(AE$4,4)*1-RIGHT($AA$4,4)*1+10)*0.05),IF($D95=3,(AD95-MIN(0.75,0.25*(RIGHT(AE$4,4)*1-(RIGHT($AD$4,4)*1)+0.25)*(1-MIN(0.75,INDEX([1]Hitters!$CF:$CF,MATCH($A95,[1]Hitters!$A:$A,0)))/0.75*1)+INDEX([1]Hitters!$CF:$CF,MATCH($A95,[1]Hitters!$A:$A,0)))/0.75*($M95+RIGHT(AE$4,4)*1-RIGHT($AA$4,4)*1-27)*0.1),(AD95-MIN(0.75,0.25*(RIGHT(AE$4,4)*1-(RIGHT($AD$4,4)*1)+0.25)*(1-MIN(0.75,INDEX([1]Hitters!$CF:$CF,MATCH($A95,[1]Hitters!$A:$A,0)))/0.75*1)+INDEX([1]Hitters!$CF:$CF,MATCH($A95,[1]Hitters!$A:$A,0)))/0.75*($M95+RIGHT(AE$4,4)*1-RIGHT($AA$4,4)*1-20)*0.094)))))))</f>
        <v>0</v>
      </c>
      <c r="AF95" s="96">
        <f>IF($D95=0,0,IF($D95=1,INDEX([1]Pitchers!$FK:$FK,MATCH($A95,[1]Pitchers!$A:$A,0)),MAX(-16,IF($D95=2,AE95-MIN(0.75,0.25*(RIGHT(AF$4,4)*1-(RIGHT($AD$4,4)*1)+0.25)*(1-MIN(0.75,INDEX([1]Hitters!$CF:$CF,MATCH($A95,[1]Hitters!$A:$A,0)))/0.75*1)+INDEX([1]Hitters!$CF:$CF,MATCH($A95,[1]Hitters!$A:$A,0)))/0.75*1,IF($D95&gt;6,(AE95-MIN(0.75,0.25*(RIGHT(AF$4,4)*1-(RIGHT($AD$4,4)*1)+0.25)*(1-MIN(0.75,INDEX([1]Hitters!$CF:$CF,MATCH($A95,[1]Hitters!$A:$A,0)))/0.75*1)+INDEX([1]Hitters!$CF:$CF,MATCH($A95,[1]Hitters!$A:$A,0)))/0.75*($M95+RIGHT(AF$4,4)*1-RIGHT($AA$4,4)*1+10)*0.05),IF($D95=3,(AE95-MIN(0.75,0.25*(RIGHT(AF$4,4)*1-(RIGHT($AD$4,4)*1)+0.25)*(1-MIN(0.75,INDEX([1]Hitters!$CF:$CF,MATCH($A95,[1]Hitters!$A:$A,0)))/0.75*1)+INDEX([1]Hitters!$CF:$CF,MATCH($A95,[1]Hitters!$A:$A,0)))/0.75*($M95+RIGHT(AF$4,4)*1-RIGHT($AA$4,4)*1-27)*0.1),(AE95-MIN(0.75,0.25*(RIGHT(AF$4,4)*1-(RIGHT($AD$4,4)*1)+0.25)*(1-MIN(0.75,INDEX([1]Hitters!$CF:$CF,MATCH($A95,[1]Hitters!$A:$A,0)))/0.75*1)+INDEX([1]Hitters!$CF:$CF,MATCH($A95,[1]Hitters!$A:$A,0)))/0.75*($M95+RIGHT(AF$4,4)*1-RIGHT($AA$4,4)*1-20)*0.094)))))))</f>
        <v>0</v>
      </c>
      <c r="AG95" s="96">
        <f>IF($D95=0,0,IF($D95=1,INDEX([1]Pitchers!$FK:$FK,MATCH($A95,[1]Pitchers!$A:$A,0)),MAX(-16,IF($D95=2,AF95-MIN(0.75,0.25*(RIGHT(AG$4,4)*1-(RIGHT($AD$4,4)*1)+0.25)*(1-MIN(0.75,INDEX([1]Hitters!$CF:$CF,MATCH($A95,[1]Hitters!$A:$A,0)))/0.75*1)+INDEX([1]Hitters!$CF:$CF,MATCH($A95,[1]Hitters!$A:$A,0)))/0.75*1,IF($D95&gt;6,(AF95-MIN(0.75,0.25*(RIGHT(AG$4,4)*1-(RIGHT($AD$4,4)*1)+0.25)*(1-MIN(0.75,INDEX([1]Hitters!$CF:$CF,MATCH($A95,[1]Hitters!$A:$A,0)))/0.75*1)+INDEX([1]Hitters!$CF:$CF,MATCH($A95,[1]Hitters!$A:$A,0)))/0.75*($M95+RIGHT(AG$4,4)*1-RIGHT($AA$4,4)*1+10)*0.05),IF($D95=3,(AF95-MIN(0.75,0.25*(RIGHT(AG$4,4)*1-(RIGHT($AD$4,4)*1)+0.25)*(1-MIN(0.75,INDEX([1]Hitters!$CF:$CF,MATCH($A95,[1]Hitters!$A:$A,0)))/0.75*1)+INDEX([1]Hitters!$CF:$CF,MATCH($A95,[1]Hitters!$A:$A,0)))/0.75*($M95+RIGHT(AG$4,4)*1-RIGHT($AA$4,4)*1-27)*0.1),(AF95-MIN(0.75,0.25*(RIGHT(AG$4,4)*1-(RIGHT($AD$4,4)*1)+0.25)*(1-MIN(0.75,INDEX([1]Hitters!$CF:$CF,MATCH($A95,[1]Hitters!$A:$A,0)))/0.75*1)+INDEX([1]Hitters!$CF:$CF,MATCH($A95,[1]Hitters!$A:$A,0)))/0.75*($M95+RIGHT(AG$4,4)*1-RIGHT($AA$4,4)*1-20)*0.094)))))))</f>
        <v>0</v>
      </c>
      <c r="AH95" s="96">
        <f>IF($D95=0,0,IF($D95=1,INDEX([1]Pitchers!$FK:$FK,MATCH($A95,[1]Pitchers!$A:$A,0)),MAX(-16,IF($D95=2,AG95-MIN(0.75,0.25*(RIGHT(AH$4,4)*1-(RIGHT($AD$4,4)*1)+0.25)*(1-MIN(0.75,INDEX([1]Hitters!$CF:$CF,MATCH($A95,[1]Hitters!$A:$A,0)))/0.75*1)+INDEX([1]Hitters!$CF:$CF,MATCH($A95,[1]Hitters!$A:$A,0)))/0.75*1,IF($D95&gt;6,(AG95-MIN(0.75,0.25*(RIGHT(AH$4,4)*1-(RIGHT($AD$4,4)*1)+0.25)*(1-MIN(0.75,INDEX([1]Hitters!$CF:$CF,MATCH($A95,[1]Hitters!$A:$A,0)))/0.75*1)+INDEX([1]Hitters!$CF:$CF,MATCH($A95,[1]Hitters!$A:$A,0)))/0.75*($M95+RIGHT(AH$4,4)*1-RIGHT($AA$4,4)*1+10)*0.05),IF($D95=3,(AG95-MIN(0.75,0.25*(RIGHT(AH$4,4)*1-(RIGHT($AD$4,4)*1)+0.25)*(1-MIN(0.75,INDEX([1]Hitters!$CF:$CF,MATCH($A95,[1]Hitters!$A:$A,0)))/0.75*1)+INDEX([1]Hitters!$CF:$CF,MATCH($A95,[1]Hitters!$A:$A,0)))/0.75*($M95+RIGHT(AH$4,4)*1-RIGHT($AA$4,4)*1-27)*0.1),(AG95-MIN(0.75,0.25*(RIGHT(AH$4,4)*1-(RIGHT($AD$4,4)*1)+0.25)*(1-MIN(0.75,INDEX([1]Hitters!$CF:$CF,MATCH($A95,[1]Hitters!$A:$A,0)))/0.75*1)+INDEX([1]Hitters!$CF:$CF,MATCH($A95,[1]Hitters!$A:$A,0)))/0.75*($M95+RIGHT(AH$4,4)*1-RIGHT($AA$4,4)*1-20)*0.094)))))))</f>
        <v>0</v>
      </c>
      <c r="AI95" s="96">
        <f>IF($D95=0,0,IF($D95=1,INDEX([1]Pitchers!$FK:$FK,MATCH($A95,[1]Pitchers!$A:$A,0)),MAX(-16,IF($D95=2,AH95-MIN(0.75,0.25*(RIGHT(AI$4,4)*1-(RIGHT($AD$4,4)*1)+0.25)*(1-MIN(0.75,INDEX([1]Hitters!$CF:$CF,MATCH($A95,[1]Hitters!$A:$A,0)))/0.75*1)+INDEX([1]Hitters!$CF:$CF,MATCH($A95,[1]Hitters!$A:$A,0)))/0.75*1,IF($D95&gt;6,(AH95-MIN(0.75,0.25*(RIGHT(AI$4,4)*1-(RIGHT($AD$4,4)*1)+0.25)*(1-MIN(0.75,INDEX([1]Hitters!$CF:$CF,MATCH($A95,[1]Hitters!$A:$A,0)))/0.75*1)+INDEX([1]Hitters!$CF:$CF,MATCH($A95,[1]Hitters!$A:$A,0)))/0.75*($M95+RIGHT(AI$4,4)*1-RIGHT($AA$4,4)*1+10)*0.05),IF($D95=3,(AH95-MIN(0.75,0.25*(RIGHT(AI$4,4)*1-(RIGHT($AD$4,4)*1)+0.25)*(1-MIN(0.75,INDEX([1]Hitters!$CF:$CF,MATCH($A95,[1]Hitters!$A:$A,0)))/0.75*1)+INDEX([1]Hitters!$CF:$CF,MATCH($A95,[1]Hitters!$A:$A,0)))/0.75*($M95+RIGHT(AI$4,4)*1-RIGHT($AA$4,4)*1-27)*0.1),(AH95-MIN(0.75,0.25*(RIGHT(AI$4,4)*1-(RIGHT($AD$4,4)*1)+0.25)*(1-MIN(0.75,INDEX([1]Hitters!$CF:$CF,MATCH($A95,[1]Hitters!$A:$A,0)))/0.75*1)+INDEX([1]Hitters!$CF:$CF,MATCH($A95,[1]Hitters!$A:$A,0)))/0.75*($M95+RIGHT(AI$4,4)*1-RIGHT($AA$4,4)*1-20)*0.094)))))))</f>
        <v>0</v>
      </c>
      <c r="AJ95" s="96">
        <f>IF($D95=0,0,IF($D95=1,INDEX([1]Pitchers!$FK:$FK,MATCH($A95,[1]Pitchers!$A:$A,0)),MAX(-16,IF($D95=2,AI95-MIN(0.75,0.25*(RIGHT(AJ$4,4)*1-(RIGHT($AD$4,4)*1)+0.25)*(1-MIN(0.75,INDEX([1]Hitters!$CF:$CF,MATCH($A95,[1]Hitters!$A:$A,0)))/0.75*1)+INDEX([1]Hitters!$CF:$CF,MATCH($A95,[1]Hitters!$A:$A,0)))/0.75*1,IF($D95&gt;6,(AI95-MIN(0.75,0.25*(RIGHT(AJ$4,4)*1-(RIGHT($AD$4,4)*1)+0.25)*(1-MIN(0.75,INDEX([1]Hitters!$CF:$CF,MATCH($A95,[1]Hitters!$A:$A,0)))/0.75*1)+INDEX([1]Hitters!$CF:$CF,MATCH($A95,[1]Hitters!$A:$A,0)))/0.75*($M95+RIGHT(AJ$4,4)*1-RIGHT($AA$4,4)*1+10)*0.05),IF($D95=3,(AI95-MIN(0.75,0.25*(RIGHT(AJ$4,4)*1-(RIGHT($AD$4,4)*1)+0.25)*(1-MIN(0.75,INDEX([1]Hitters!$CF:$CF,MATCH($A95,[1]Hitters!$A:$A,0)))/0.75*1)+INDEX([1]Hitters!$CF:$CF,MATCH($A95,[1]Hitters!$A:$A,0)))/0.75*($M95+RIGHT(AJ$4,4)*1-RIGHT($AA$4,4)*1-27)*0.1),(AI95-MIN(0.75,0.25*(RIGHT(AJ$4,4)*1-(RIGHT($AD$4,4)*1)+0.25)*(1-MIN(0.75,INDEX([1]Hitters!$CF:$CF,MATCH($A95,[1]Hitters!$A:$A,0)))/0.75*1)+INDEX([1]Hitters!$CF:$CF,MATCH($A95,[1]Hitters!$A:$A,0)))/0.75*($M95+RIGHT(AJ$4,4)*1-RIGHT($AA$4,4)*1-20)*0.094)))))))</f>
        <v>0</v>
      </c>
      <c r="AK95" s="96">
        <f>IF($D95=0,0,IF($D95=1,INDEX([1]Pitchers!$FK:$FK,MATCH($A95,[1]Pitchers!$A:$A,0)),MAX(-16,IF($D95=2,AJ95-MIN(0.75,0.25*(RIGHT(AK$4,4)*1-(RIGHT($AD$4,4)*1)+0.25)*(1-MIN(0.75,INDEX([1]Hitters!$CF:$CF,MATCH($A95,[1]Hitters!$A:$A,0)))/0.75*1)+INDEX([1]Hitters!$CF:$CF,MATCH($A95,[1]Hitters!$A:$A,0)))/0.75*1,IF($D95&gt;6,(AJ95-MIN(0.75,0.25*(RIGHT(AK$4,4)*1-(RIGHT($AD$4,4)*1)+0.25)*(1-MIN(0.75,INDEX([1]Hitters!$CF:$CF,MATCH($A95,[1]Hitters!$A:$A,0)))/0.75*1)+INDEX([1]Hitters!$CF:$CF,MATCH($A95,[1]Hitters!$A:$A,0)))/0.75*($M95+RIGHT(AK$4,4)*1-RIGHT($AA$4,4)*1+10)*0.05),IF($D95=3,(AJ95-MIN(0.75,0.25*(RIGHT(AK$4,4)*1-(RIGHT($AD$4,4)*1)+0.25)*(1-MIN(0.75,INDEX([1]Hitters!$CF:$CF,MATCH($A95,[1]Hitters!$A:$A,0)))/0.75*1)+INDEX([1]Hitters!$CF:$CF,MATCH($A95,[1]Hitters!$A:$A,0)))/0.75*($M95+RIGHT(AK$4,4)*1-RIGHT($AA$4,4)*1-27)*0.1),(AJ95-MIN(0.75,0.25*(RIGHT(AK$4,4)*1-(RIGHT($AD$4,4)*1)+0.25)*(1-MIN(0.75,INDEX([1]Hitters!$CF:$CF,MATCH($A95,[1]Hitters!$A:$A,0)))/0.75*1)+INDEX([1]Hitters!$CF:$CF,MATCH($A95,[1]Hitters!$A:$A,0)))/0.75*($M95+RIGHT(AK$4,4)*1-RIGHT($AA$4,4)*1-20)*0.094)))))))</f>
        <v>0</v>
      </c>
      <c r="AL95" s="96">
        <f>IF($D95=0,0,IF($D95=1,INDEX([1]Pitchers!$FK:$FK,MATCH($A95,[1]Pitchers!$A:$A,0)),MAX(-16,IF($D95=2,AK95-MIN(0.75,0.25*(RIGHT(AL$4,4)*1-(RIGHT($AD$4,4)*1)+0.25)*(1-MIN(0.75,INDEX([1]Hitters!$CF:$CF,MATCH($A95,[1]Hitters!$A:$A,0)))/0.75*1)+INDEX([1]Hitters!$CF:$CF,MATCH($A95,[1]Hitters!$A:$A,0)))/0.75*1,IF($D95&gt;6,(AK95-MIN(0.75,0.25*(RIGHT(AL$4,4)*1-(RIGHT($AD$4,4)*1)+0.25)*(1-MIN(0.75,INDEX([1]Hitters!$CF:$CF,MATCH($A95,[1]Hitters!$A:$A,0)))/0.75*1)+INDEX([1]Hitters!$CF:$CF,MATCH($A95,[1]Hitters!$A:$A,0)))/0.75*($M95+RIGHT(AL$4,4)*1-RIGHT($AA$4,4)*1+10)*0.05),IF($D95=3,(AK95-MIN(0.75,0.25*(RIGHT(AL$4,4)*1-(RIGHT($AD$4,4)*1)+0.25)*(1-MIN(0.75,INDEX([1]Hitters!$CF:$CF,MATCH($A95,[1]Hitters!$A:$A,0)))/0.75*1)+INDEX([1]Hitters!$CF:$CF,MATCH($A95,[1]Hitters!$A:$A,0)))/0.75*($M95+RIGHT(AL$4,4)*1-RIGHT($AA$4,4)*1-27)*0.1),(AK95-MIN(0.75,0.25*(RIGHT(AL$4,4)*1-(RIGHT($AD$4,4)*1)+0.25)*(1-MIN(0.75,INDEX([1]Hitters!$CF:$CF,MATCH($A95,[1]Hitters!$A:$A,0)))/0.75*1)+INDEX([1]Hitters!$CF:$CF,MATCH($A95,[1]Hitters!$A:$A,0)))/0.75*($M95+RIGHT(AL$4,4)*1-RIGHT($AA$4,4)*1-20)*0.094)))))))</f>
        <v>0</v>
      </c>
      <c r="AM95" s="98">
        <f>MAX(IF($D95=0,20,IF($D95=1,60,150)),MAX(0,IF($D95&gt;1,INDEX([1]Hitters!$ER:$ER,MATCH($A95,[1]Hitters!$A:$A,0))*(0.4+MAX(0,0.6*MIN(1,(IF(O95="",0,(((4.25+(O95-0.263)*4.2)^(((4.25+(O95-0.263)*4.2)+(4.25-AA95*600/600*4.2/600))^0.285))/((4.25+(O95-0.263)*4.2)^(((4.25+(O95-0.263)*4.2)+(4.25-AA95*600/600*4.2/600))^0.285)+(4.25-AA95*600/600*4.2/600)^(((4.25+(O95-0.263)*4.2)+(4.25-AA95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95,[1]Pitchers!$A:$A,0))))*IF($D95&lt;2,(0.4+0.6*MAX(0,MIN(1,IF($D95=0,((4.25)^(((4.25)+(4.25-(4-O95)*4.25/4*1/9))^0.285)/((4.25)^(((4.25)+(4.25-(4-O95)*4.25/4*1/9))^0.285)+(4.25-(4-O95)*4.25/4*1/9)^(((4.25)+(4.25-(4-O95)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95)))/0.5345*0.0009131+0.0104414*(3.74-MIN(3.74,O95)))*50,(((4.25+(AA95-0.263)*0.32*198*MAX(6,198/33)/198)^(((4.25+(AA95-0.263)*0.32*198*MAX(6,198/33)/198)+(4.25-(4-O95)*4.25/4*MAX(6,198/33)/9))^0.285)/((4.25+(AA95-0.263)*0.32*198*MAX(6,198/33)/198)^(((4.25+(AA95-0.263)*0.32*198*MAX(6,198/33)/198)+(4.25-(4-O95)*4.25/4*MAX(6,198/33)/9))^0.285)+(4.25-(4-O95)*4.25/4*MAX(6,198/33)/9)^(((4.25+(AA95-0.263)*0.32*198*MAX(6,198/33)/198)+(4.25-(4-O95)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95=0,50,198)/0.0065))),1))</f>
        <v>31.441259106230341</v>
      </c>
      <c r="AN95" s="98">
        <f t="shared" si="138"/>
        <v>20</v>
      </c>
      <c r="AO95" s="98">
        <f t="shared" si="139"/>
        <v>20</v>
      </c>
      <c r="AP95" s="98">
        <f t="shared" si="140"/>
        <v>20</v>
      </c>
      <c r="AQ95" s="98">
        <f t="shared" si="141"/>
        <v>20</v>
      </c>
      <c r="AR95" s="98">
        <f t="shared" si="142"/>
        <v>20</v>
      </c>
      <c r="AS95" s="98">
        <f t="shared" si="143"/>
        <v>20</v>
      </c>
      <c r="AT95" s="98">
        <f t="shared" si="144"/>
        <v>20</v>
      </c>
      <c r="AU95" s="98">
        <f t="shared" si="145"/>
        <v>20</v>
      </c>
      <c r="AV95" s="98">
        <f t="shared" si="146"/>
        <v>20</v>
      </c>
      <c r="AW95" s="98">
        <f t="shared" si="147"/>
        <v>20</v>
      </c>
      <c r="AX95" s="98">
        <f t="shared" si="148"/>
        <v>20</v>
      </c>
      <c r="AY95" s="96">
        <f t="shared" si="149"/>
        <v>2.1958432064216358E-2</v>
      </c>
      <c r="AZ95" s="96">
        <f t="shared" si="150"/>
        <v>0.60000000000000009</v>
      </c>
      <c r="BA95" s="96">
        <f t="shared" si="151"/>
        <v>2.1958432064216358E-2</v>
      </c>
      <c r="BB95" s="96">
        <f t="shared" si="152"/>
        <v>0</v>
      </c>
      <c r="BC95" s="96">
        <f t="shared" si="153"/>
        <v>0</v>
      </c>
      <c r="BD95" s="96">
        <f t="shared" si="154"/>
        <v>0</v>
      </c>
      <c r="BE95" s="96">
        <f t="shared" si="155"/>
        <v>0</v>
      </c>
      <c r="BF95" s="96">
        <f t="shared" si="156"/>
        <v>0</v>
      </c>
      <c r="BG95" s="96">
        <f t="shared" si="157"/>
        <v>0</v>
      </c>
      <c r="BH95" s="96">
        <f t="shared" si="158"/>
        <v>0</v>
      </c>
      <c r="BI95" s="96">
        <f t="shared" si="159"/>
        <v>0</v>
      </c>
      <c r="BJ95" s="96">
        <f t="shared" si="160"/>
        <v>0</v>
      </c>
      <c r="BK95" s="96">
        <f t="shared" si="161"/>
        <v>0</v>
      </c>
      <c r="BL95" s="96">
        <f t="shared" si="162"/>
        <v>0</v>
      </c>
      <c r="BM95" s="129">
        <f t="shared" si="200"/>
        <v>1.1000000000000001</v>
      </c>
      <c r="BN95" s="129" t="str">
        <f t="shared" si="200"/>
        <v/>
      </c>
      <c r="BO95" s="129" t="str">
        <f t="shared" si="200"/>
        <v/>
      </c>
      <c r="BP95" s="129" t="str">
        <f t="shared" si="200"/>
        <v/>
      </c>
      <c r="BQ95" s="129" t="str">
        <f t="shared" si="200"/>
        <v/>
      </c>
      <c r="BR95" s="129" t="str">
        <f t="shared" si="200"/>
        <v/>
      </c>
      <c r="BS95" s="129" t="str">
        <f t="shared" si="200"/>
        <v/>
      </c>
      <c r="BT95" s="129" t="str">
        <f t="shared" si="200"/>
        <v/>
      </c>
      <c r="BU95" s="129" t="str">
        <f t="shared" si="200"/>
        <v/>
      </c>
      <c r="BV95" s="129" t="str">
        <f t="shared" si="200"/>
        <v/>
      </c>
      <c r="BW95" s="129" t="str">
        <f t="shared" si="200"/>
        <v/>
      </c>
      <c r="BX95" s="129" t="str">
        <f t="shared" si="200"/>
        <v/>
      </c>
      <c r="BY95" s="130">
        <f t="shared" si="163"/>
        <v>0.67566745651373084</v>
      </c>
      <c r="BZ95" s="130">
        <f t="shared" si="164"/>
        <v>0.5</v>
      </c>
      <c r="CA95" s="130">
        <f t="shared" si="165"/>
        <v>0.5</v>
      </c>
      <c r="CB95" s="130">
        <f t="shared" si="166"/>
        <v>0.5</v>
      </c>
      <c r="CC95" s="130">
        <f t="shared" si="167"/>
        <v>0.5</v>
      </c>
      <c r="CD95" s="130">
        <f t="shared" si="168"/>
        <v>0.5</v>
      </c>
      <c r="CE95" s="130">
        <f t="shared" si="169"/>
        <v>0.5</v>
      </c>
      <c r="CF95" s="130">
        <f t="shared" si="170"/>
        <v>0.5</v>
      </c>
      <c r="CG95" s="130">
        <f t="shared" si="171"/>
        <v>0.5</v>
      </c>
      <c r="CH95" s="130">
        <f t="shared" si="172"/>
        <v>0.5</v>
      </c>
      <c r="CI95" s="130">
        <f t="shared" si="173"/>
        <v>0.5</v>
      </c>
      <c r="CJ95" s="130">
        <f t="shared" si="174"/>
        <v>0.5</v>
      </c>
      <c r="CK95" s="131">
        <f t="shared" si="175"/>
        <v>1</v>
      </c>
      <c r="CL95" s="96">
        <f t="shared" si="176"/>
        <v>-0.31130319383227212</v>
      </c>
      <c r="CM95" s="96">
        <f t="shared" si="177"/>
        <v>-0.21198999999999998</v>
      </c>
      <c r="CN95" s="96">
        <f t="shared" si="178"/>
        <v>-0.21198999999999998</v>
      </c>
      <c r="CO95" s="96">
        <f t="shared" si="179"/>
        <v>-0.21198999999999998</v>
      </c>
      <c r="CP95" s="96">
        <f t="shared" si="180"/>
        <v>-0.21198999999999998</v>
      </c>
      <c r="CQ95" s="96">
        <f t="shared" si="181"/>
        <v>-0.21198999999999998</v>
      </c>
      <c r="CR95" s="96">
        <f t="shared" si="182"/>
        <v>-0.21198999999999998</v>
      </c>
      <c r="CS95" s="96">
        <f t="shared" si="183"/>
        <v>-0.21198999999999998</v>
      </c>
      <c r="CT95" s="96">
        <f t="shared" si="184"/>
        <v>-0.21198999999999998</v>
      </c>
      <c r="CU95" s="96">
        <f t="shared" si="185"/>
        <v>-0.21198999999999998</v>
      </c>
      <c r="CV95" s="96">
        <f t="shared" si="186"/>
        <v>-0.21198999999999998</v>
      </c>
      <c r="CW95" s="96">
        <f t="shared" si="187"/>
        <v>-0.21198999999999998</v>
      </c>
      <c r="CX95" s="96">
        <f>MAX(0,(IF(CL95&gt;0,(CL95-ROUNDDOWN(CL95,1))/0.1*LOOKUP(ROUNDUP(CL95+81.1,1),CB!$A:$A,CB!$C:$C)+(1-(CL95-ROUNDDOWN(CL95,1))/0.1)*LOOKUP(ROUNDDOWN(CL95+81.1,1),CB!$A:$A,CB!$C:$C),(CL95-ROUNDDOWN(CL95-0.1,1))/0.1*LOOKUP(ROUNDUP(CL95+81.1,1),CB!$A:$A,CB!$C:$C)+(1-(CL95-ROUNDDOWN(CL95-0.1,1))/0.1)*LOOKUP(ROUNDDOWN(CL95+81.1,1),CB!$A:$A,CB!$C:$C))-LOOKUP(81.1,CB!$A:$A,CB!$C:$C))/(1-(BINOMDIST(97,162,0.5,TRUE)-BINOMDIST(87,162,0.5,TRUE)))*$C$2*($B$1^(LEFT(CX$4,4)*1-LEFT($BA$4,4)*1))*(37.75+CL95))</f>
        <v>0</v>
      </c>
      <c r="CY95" s="96">
        <f>MAX(0,(IF(CM95&gt;0,(CM95-ROUNDDOWN(CM95,1))/0.1*LOOKUP(ROUNDUP(CM95+81.1,1),CB!$A:$A,CB!$C:$C)+(1-(CM95-ROUNDDOWN(CM95,1))/0.1)*LOOKUP(ROUNDDOWN(CM95+81.1,1),CB!$A:$A,CB!$C:$C),(CM95-ROUNDDOWN(CM95-0.1,1))/0.1*LOOKUP(ROUNDUP(CM95+81.1,1),CB!$A:$A,CB!$C:$C)+(1-(CM95-ROUNDDOWN(CM95-0.1,1))/0.1)*LOOKUP(ROUNDDOWN(CM95+81.1,1),CB!$A:$A,CB!$C:$C))-LOOKUP(81.1,CB!$A:$A,CB!$C:$C))/(1-(BINOMDIST(97,162,0.5,TRUE)-BINOMDIST(87,162,0.5,TRUE)))*$C$2*($B$1^(LEFT(CY$4,4)*1-LEFT($BA$4,4)*1))*(37.75+CM95))</f>
        <v>0</v>
      </c>
      <c r="CZ95" s="96">
        <f>MAX(0,(IF(CN95&gt;0,(CN95-ROUNDDOWN(CN95,1))/0.1*LOOKUP(ROUNDUP(CN95+81.1,1),CB!$A:$A,CB!$C:$C)+(1-(CN95-ROUNDDOWN(CN95,1))/0.1)*LOOKUP(ROUNDDOWN(CN95+81.1,1),CB!$A:$A,CB!$C:$C),(CN95-ROUNDDOWN(CN95-0.1,1))/0.1*LOOKUP(ROUNDUP(CN95+81.1,1),CB!$A:$A,CB!$C:$C)+(1-(CN95-ROUNDDOWN(CN95-0.1,1))/0.1)*LOOKUP(ROUNDDOWN(CN95+81.1,1),CB!$A:$A,CB!$C:$C))-LOOKUP(81.1,CB!$A:$A,CB!$C:$C))/(1-(BINOMDIST(97,162,0.5,TRUE)-BINOMDIST(87,162,0.5,TRUE)))*$C$2*($B$1^(LEFT(CZ$4,4)*1-LEFT($BA$4,4)*1))*(37.75+CN95))</f>
        <v>0</v>
      </c>
      <c r="DA95" s="96">
        <f>MAX(0,(IF(CO95&gt;0,(CO95-ROUNDDOWN(CO95,1))/0.1*LOOKUP(ROUNDUP(CO95+81.1,1),CB!$A:$A,CB!$C:$C)+(1-(CO95-ROUNDDOWN(CO95,1))/0.1)*LOOKUP(ROUNDDOWN(CO95+81.1,1),CB!$A:$A,CB!$C:$C),(CO95-ROUNDDOWN(CO95-0.1,1))/0.1*LOOKUP(ROUNDUP(CO95+81.1,1),CB!$A:$A,CB!$C:$C)+(1-(CO95-ROUNDDOWN(CO95-0.1,1))/0.1)*LOOKUP(ROUNDDOWN(CO95+81.1,1),CB!$A:$A,CB!$C:$C))-LOOKUP(81.1,CB!$A:$A,CB!$C:$C))/(1-(BINOMDIST(97,162,0.5,TRUE)-BINOMDIST(87,162,0.5,TRUE)))*$C$2*($B$1^(LEFT(DA$4,4)*1-LEFT($BA$4,4)*1))*(37.75+CO95))</f>
        <v>0</v>
      </c>
      <c r="DB95" s="96">
        <f>MAX(0,(IF(CP95&gt;0,(CP95-ROUNDDOWN(CP95,1))/0.1*LOOKUP(ROUNDUP(CP95+81.1,1),CB!$A:$A,CB!$C:$C)+(1-(CP95-ROUNDDOWN(CP95,1))/0.1)*LOOKUP(ROUNDDOWN(CP95+81.1,1),CB!$A:$A,CB!$C:$C),(CP95-ROUNDDOWN(CP95-0.1,1))/0.1*LOOKUP(ROUNDUP(CP95+81.1,1),CB!$A:$A,CB!$C:$C)+(1-(CP95-ROUNDDOWN(CP95-0.1,1))/0.1)*LOOKUP(ROUNDDOWN(CP95+81.1,1),CB!$A:$A,CB!$C:$C))-LOOKUP(81.1,CB!$A:$A,CB!$C:$C))/(1-(BINOMDIST(97,162,0.5,TRUE)-BINOMDIST(87,162,0.5,TRUE)))*$C$2*($B$1^(LEFT(DB$4,4)*1-LEFT($BA$4,4)*1))*(37.75+CP95))</f>
        <v>0</v>
      </c>
      <c r="DC95" s="96">
        <f>MAX(0,(IF(CQ95&gt;0,(CQ95-ROUNDDOWN(CQ95,1))/0.1*LOOKUP(ROUNDUP(CQ95+81.1,1),CB!$A:$A,CB!$C:$C)+(1-(CQ95-ROUNDDOWN(CQ95,1))/0.1)*LOOKUP(ROUNDDOWN(CQ95+81.1,1),CB!$A:$A,CB!$C:$C),(CQ95-ROUNDDOWN(CQ95-0.1,1))/0.1*LOOKUP(ROUNDUP(CQ95+81.1,1),CB!$A:$A,CB!$C:$C)+(1-(CQ95-ROUNDDOWN(CQ95-0.1,1))/0.1)*LOOKUP(ROUNDDOWN(CQ95+81.1,1),CB!$A:$A,CB!$C:$C))-LOOKUP(81.1,CB!$A:$A,CB!$C:$C))/(1-(BINOMDIST(97,162,0.5,TRUE)-BINOMDIST(87,162,0.5,TRUE)))*$C$2*($B$1^(LEFT(DC$4,4)*1-LEFT($BA$4,4)*1))*(37.75+CQ95))</f>
        <v>0</v>
      </c>
      <c r="DD95" s="96">
        <f>MAX(0,(IF(CR95&gt;0,(CR95-ROUNDDOWN(CR95,1))/0.1*LOOKUP(ROUNDUP(CR95+81.1,1),CB!$A:$A,CB!$C:$C)+(1-(CR95-ROUNDDOWN(CR95,1))/0.1)*LOOKUP(ROUNDDOWN(CR95+81.1,1),CB!$A:$A,CB!$C:$C),(CR95-ROUNDDOWN(CR95-0.1,1))/0.1*LOOKUP(ROUNDUP(CR95+81.1,1),CB!$A:$A,CB!$C:$C)+(1-(CR95-ROUNDDOWN(CR95-0.1,1))/0.1)*LOOKUP(ROUNDDOWN(CR95+81.1,1),CB!$A:$A,CB!$C:$C))-LOOKUP(81.1,CB!$A:$A,CB!$C:$C))/(1-(BINOMDIST(97,162,0.5,TRUE)-BINOMDIST(87,162,0.5,TRUE)))*$C$2*($B$1^(LEFT(DD$4,4)*1-LEFT($BA$4,4)*1))*(37.75+CR95))</f>
        <v>0</v>
      </c>
      <c r="DE95" s="96">
        <f>MAX(0,(IF(CS95&gt;0,(CS95-ROUNDDOWN(CS95,1))/0.1*LOOKUP(ROUNDUP(CS95+81.1,1),CB!$A:$A,CB!$C:$C)+(1-(CS95-ROUNDDOWN(CS95,1))/0.1)*LOOKUP(ROUNDDOWN(CS95+81.1,1),CB!$A:$A,CB!$C:$C),(CS95-ROUNDDOWN(CS95-0.1,1))/0.1*LOOKUP(ROUNDUP(CS95+81.1,1),CB!$A:$A,CB!$C:$C)+(1-(CS95-ROUNDDOWN(CS95-0.1,1))/0.1)*LOOKUP(ROUNDDOWN(CS95+81.1,1),CB!$A:$A,CB!$C:$C))-LOOKUP(81.1,CB!$A:$A,CB!$C:$C))/(1-(BINOMDIST(97,162,0.5,TRUE)-BINOMDIST(87,162,0.5,TRUE)))*$C$2*($B$1^(LEFT(DE$4,4)*1-LEFT($BA$4,4)*1))*(37.75+CS95))</f>
        <v>0</v>
      </c>
      <c r="DF95" s="96">
        <f>MAX(0,(IF(CT95&gt;0,(CT95-ROUNDDOWN(CT95,1))/0.1*LOOKUP(ROUNDUP(CT95+81.1,1),CB!$A:$A,CB!$C:$C)+(1-(CT95-ROUNDDOWN(CT95,1))/0.1)*LOOKUP(ROUNDDOWN(CT95+81.1,1),CB!$A:$A,CB!$C:$C),(CT95-ROUNDDOWN(CT95-0.1,1))/0.1*LOOKUP(ROUNDUP(CT95+81.1,1),CB!$A:$A,CB!$C:$C)+(1-(CT95-ROUNDDOWN(CT95-0.1,1))/0.1)*LOOKUP(ROUNDDOWN(CT95+81.1,1),CB!$A:$A,CB!$C:$C))-LOOKUP(81.1,CB!$A:$A,CB!$C:$C))/(1-(BINOMDIST(97,162,0.5,TRUE)-BINOMDIST(87,162,0.5,TRUE)))*$C$2*($B$1^(LEFT(DF$4,4)*1-LEFT($BA$4,4)*1))*(37.75+CT95))</f>
        <v>0</v>
      </c>
      <c r="DG95" s="96">
        <f>MAX(0,(IF(CU95&gt;0,(CU95-ROUNDDOWN(CU95,1))/0.1*LOOKUP(ROUNDUP(CU95+81.1,1),CB!$A:$A,CB!$C:$C)+(1-(CU95-ROUNDDOWN(CU95,1))/0.1)*LOOKUP(ROUNDDOWN(CU95+81.1,1),CB!$A:$A,CB!$C:$C),(CU95-ROUNDDOWN(CU95-0.1,1))/0.1*LOOKUP(ROUNDUP(CU95+81.1,1),CB!$A:$A,CB!$C:$C)+(1-(CU95-ROUNDDOWN(CU95-0.1,1))/0.1)*LOOKUP(ROUNDDOWN(CU95+81.1,1),CB!$A:$A,CB!$C:$C))-LOOKUP(81.1,CB!$A:$A,CB!$C:$C))/(1-(BINOMDIST(97,162,0.5,TRUE)-BINOMDIST(87,162,0.5,TRUE)))*$C$2*($B$1^(LEFT(DG$4,4)*1-LEFT($BA$4,4)*1))*(37.75+CU95))</f>
        <v>0</v>
      </c>
      <c r="DH95" s="96">
        <f>MAX(0,(IF(CV95&gt;0,(CV95-ROUNDDOWN(CV95,1))/0.1*LOOKUP(ROUNDUP(CV95+81.1,1),CB!$A:$A,CB!$C:$C)+(1-(CV95-ROUNDDOWN(CV95,1))/0.1)*LOOKUP(ROUNDDOWN(CV95+81.1,1),CB!$A:$A,CB!$C:$C),(CV95-ROUNDDOWN(CV95-0.1,1))/0.1*LOOKUP(ROUNDUP(CV95+81.1,1),CB!$A:$A,CB!$C:$C)+(1-(CV95-ROUNDDOWN(CV95-0.1,1))/0.1)*LOOKUP(ROUNDDOWN(CV95+81.1,1),CB!$A:$A,CB!$C:$C))-LOOKUP(81.1,CB!$A:$A,CB!$C:$C))/(1-(BINOMDIST(97,162,0.5,TRUE)-BINOMDIST(87,162,0.5,TRUE)))*$C$2*($B$1^(LEFT(DH$4,4)*1-LEFT($BA$4,4)*1))*(37.75+CV95))</f>
        <v>0</v>
      </c>
      <c r="DI95" s="96">
        <f>MAX(0,(IF(CW95&gt;0,(CW95-ROUNDDOWN(CW95,1))/0.1*LOOKUP(ROUNDUP(CW95+81.1,1),CB!$A:$A,CB!$C:$C)+(1-(CW95-ROUNDDOWN(CW95,1))/0.1)*LOOKUP(ROUNDDOWN(CW95+81.1,1),CB!$A:$A,CB!$C:$C),(CW95-ROUNDDOWN(CW95-0.1,1))/0.1*LOOKUP(ROUNDUP(CW95+81.1,1),CB!$A:$A,CB!$C:$C)+(1-(CW95-ROUNDDOWN(CW95-0.1,1))/0.1)*LOOKUP(ROUNDDOWN(CW95+81.1,1),CB!$A:$A,CB!$C:$C))-LOOKUP(81.1,CB!$A:$A,CB!$C:$C))/(1-(BINOMDIST(97,162,0.5,TRUE)-BINOMDIST(87,162,0.5,TRUE)))*$C$2*($B$1^(LEFT(DI$4,4)*1-LEFT($BA$4,4)*1))*(37.75+CW95))</f>
        <v>0</v>
      </c>
      <c r="DJ95" s="90">
        <f t="shared" si="188"/>
        <v>0</v>
      </c>
      <c r="DK95" s="132"/>
      <c r="DL95" s="132">
        <f t="shared" si="189"/>
        <v>0.67566745651373084</v>
      </c>
      <c r="DM95" s="132">
        <f t="shared" si="190"/>
        <v>1.1941587677257026</v>
      </c>
      <c r="DN95" s="132">
        <f t="shared" si="191"/>
        <v>1.7138068490962888</v>
      </c>
      <c r="DO95" s="132">
        <f t="shared" si="192"/>
        <v>2.2345863467589995</v>
      </c>
      <c r="DP95" s="132">
        <f t="shared" si="193"/>
        <v>2.7564628660906951</v>
      </c>
      <c r="DQ95" s="132">
        <f t="shared" si="194"/>
        <v>3.2793939931537648</v>
      </c>
      <c r="DR95" s="132">
        <f t="shared" si="195"/>
        <v>3.8033305031896134</v>
      </c>
      <c r="DS95" s="132">
        <f t="shared" si="196"/>
        <v>4.3282176912686747</v>
      </c>
      <c r="DT95" s="132">
        <f t="shared" si="197"/>
        <v>4.8539967586765256</v>
      </c>
      <c r="DU95" s="132">
        <f t="shared" si="198"/>
        <v>5.3806061920762751</v>
      </c>
      <c r="DV95" s="132"/>
      <c r="DW95" s="132"/>
      <c r="DX95" s="132"/>
      <c r="DY95" s="132"/>
      <c r="DZ95" s="132"/>
      <c r="EA95" s="132"/>
      <c r="EB95" s="132"/>
      <c r="EC95" s="132"/>
      <c r="ED95" s="132"/>
      <c r="EE95" s="132"/>
      <c r="ER95" s="132"/>
      <c r="ES95" s="132"/>
      <c r="ET95" s="132"/>
      <c r="EU95" s="132"/>
      <c r="EV95" s="132"/>
      <c r="EW95" s="132"/>
      <c r="EX95" s="132"/>
      <c r="EY95" s="132"/>
      <c r="EZ95" s="132"/>
      <c r="FA95" s="132"/>
      <c r="FB95" s="132"/>
      <c r="FC95" s="132"/>
    </row>
    <row r="96" spans="1:159" ht="12.75" customHeight="1" x14ac:dyDescent="0.2">
      <c r="A96" s="80">
        <v>446381</v>
      </c>
      <c r="B96" s="99" t="str">
        <f>INDEX([1]Bios!$O:$O,MATCH(A96,[1]Bios!$C:$C,0))</f>
        <v>Barney, Darwin</v>
      </c>
      <c r="C96" s="92" t="s">
        <v>66</v>
      </c>
      <c r="D96" s="94">
        <f>LOOKUP(IF(INDEX([1]Bios!$M:$M,MATCH(A96,[1]Bios!$C:$C,0))="P",INDEX([1]Pitchers!$Q:$Q,MATCH(A96,[1]Pitchers!$A:$A,0)),INDEX([1]Hitters!$AV:$AV,MATCH(A96,[1]Hitters!$A:$A,0))),Positions!A:A,Positions!B:B)</f>
        <v>4</v>
      </c>
      <c r="E96" s="137">
        <v>1</v>
      </c>
      <c r="F96" s="138">
        <f t="shared" si="135"/>
        <v>4.7505146962316633</v>
      </c>
      <c r="G96" s="138">
        <v>1.05</v>
      </c>
      <c r="H96" s="94"/>
      <c r="I96" s="93">
        <f>6</f>
        <v>6</v>
      </c>
      <c r="J96" s="93">
        <f>6</f>
        <v>6</v>
      </c>
      <c r="K96" s="94">
        <f>MIN(IF(D96&gt;1,INDEX([1]Hitters!$DA:$DA,MATCH(A96,[1]Hitters!$A:$A,0)),INDEX([1]Pitchers!$DA:$DA,MATCH(A96,[1]Pitchers!$A:$A,0))),J96)</f>
        <v>3.9049999999999998</v>
      </c>
      <c r="L96" s="94">
        <f t="shared" si="136"/>
        <v>4</v>
      </c>
      <c r="M96" s="95">
        <f>IF(D96&gt;1,INDEX([1]Hitters!$CV:$CV,MATCH($A96,[1]Hitters!$A:$A,0)),INDEX([1]Pitchers!$CP:$CP,MATCH($A96,[1]Pitchers!$A:$A,0)))</f>
        <v>30.625</v>
      </c>
      <c r="N96" s="90">
        <f t="shared" si="137"/>
        <v>3.7005146962316635</v>
      </c>
      <c r="O96" s="97">
        <f>IF($D96&gt;1,INDEX([1]Hitters!$AF:$AF,MATCH($A96,[1]Hitters!$A:$A,0)),INDEX([1]Pitchers!$AJ:$AJ,MATCH($A96,[1]Pitchers!$A:$A,0))*IF(OR(AND($D96=0,INDEX([1]Pitchers!$Q:$Q,MATCH($A96,[1]Pitchers!$A:$A,0))="R"),AND($D96=1,INDEX([1]Pitchers!$Q:$Q,MATCH($A96,[1]Pitchers!$A:$A,0))="S")),1,IF($D96=0,0.83+(1-INDEX([1]Pitchers!$BE:$BE,MATCH($A96,[1]Pitchers!$A:$A,0)))/8,1/(0.83+(1-INDEX([1]Pitchers!$BE:$BE,MATCH($A96,[1]Pitchers!$A:$A,0)))/8))))</f>
        <v>0.22811162992039666</v>
      </c>
      <c r="P96" s="97">
        <f>IF($D96&gt;1,O96+(LOOKUP(ROUNDDOWN($M96+RIGHT(P$4,4)*1-2016,0),Age!$A:$A,Age!$C:$C)*(1-($M96+RIGHT(P$4,4)*1-2016-ROUNDDOWN($M96+RIGHT(P$4,4)*1-2016,0)))+LOOKUP(ROUNDUP($M96+RIGHT(P$4,4)*1-2016,0),Age!$A:$A,Age!$C:$C)*(($M96+RIGHT(P$4,4)*1-2016-ROUNDDOWN($M96+RIGHT(P$4,4)*1-2016,0))))*IF($M96+RIGHT(P$4,4)*1-2016&gt;27,1,INDEX([1]Hitters!$BG:$BG,MATCH($A96,[1]Hitters!$A:$A,0))),O96*(1-(1-(LOOKUP(ROUNDDOWN($M96+RIGHT(P$4,4)*1-2016,0),Age!$A:$A,Age!$L:$L)*(1-($M96+RIGHT(P$4,4)*1-2016-ROUNDDOWN($M96+RIGHT(P$4,4)*1-2016,0)))+LOOKUP(ROUNDUP($M96+RIGHT(P$4,4)*1-2016,0),Age!$A:$A,Age!$L:$L)*(($M96+RIGHT(P$4,4)*1-2016-ROUNDDOWN($M96+RIGHT(P$4,4)*1-2016,0)))))*IF($M96+RIGHT(P$4,4)*1-2016&gt;27,1,INDEX([1]Pitchers!$BE:$BE,MATCH($A96,[1]Pitchers!$A:$A,0)))))</f>
        <v>0.22412412992039665</v>
      </c>
      <c r="Q96" s="97">
        <f>IF($D96&gt;1,P96+(LOOKUP(ROUNDDOWN($M96+RIGHT(Q$4,4)*1-2016,0),Age!$A:$A,Age!$C:$C)*(1-($M96+RIGHT(Q$4,4)*1-2016-ROUNDDOWN($M96+RIGHT(Q$4,4)*1-2016,0)))+LOOKUP(ROUNDUP($M96+RIGHT(Q$4,4)*1-2016,0),Age!$A:$A,Age!$C:$C)*(($M96+RIGHT(Q$4,4)*1-2016-ROUNDDOWN($M96+RIGHT(Q$4,4)*1-2016,0))))*IF($M96+RIGHT(Q$4,4)*1-2016&gt;27,1,INDEX([1]Hitters!$BG:$BG,MATCH($A96,[1]Hitters!$A:$A,0))),P96*(1-(1-(LOOKUP(ROUNDDOWN($M96+RIGHT(Q$4,4)*1-2016,0),Age!$A:$A,Age!$L:$L)*(1-($M96+RIGHT(Q$4,4)*1-2016-ROUNDDOWN($M96+RIGHT(Q$4,4)*1-2016,0)))+LOOKUP(ROUNDUP($M96+RIGHT(Q$4,4)*1-2016,0),Age!$A:$A,Age!$L:$L)*(($M96+RIGHT(Q$4,4)*1-2016-ROUNDDOWN($M96+RIGHT(Q$4,4)*1-2016,0)))))*IF($M96+RIGHT(Q$4,4)*1-2016&gt;27,1,INDEX([1]Pitchers!$BE:$BE,MATCH($A96,[1]Pitchers!$A:$A,0)))))</f>
        <v>0.21903662992039666</v>
      </c>
      <c r="R96" s="97">
        <f>IF($D96&gt;1,Q96+(LOOKUP(ROUNDDOWN($M96+RIGHT(R$4,4)*1-2016,0),Age!$A:$A,Age!$C:$C)*(1-($M96+RIGHT(R$4,4)*1-2016-ROUNDDOWN($M96+RIGHT(R$4,4)*1-2016,0)))+LOOKUP(ROUNDUP($M96+RIGHT(R$4,4)*1-2016,0),Age!$A:$A,Age!$C:$C)*(($M96+RIGHT(R$4,4)*1-2016-ROUNDDOWN($M96+RIGHT(R$4,4)*1-2016,0))))*IF($M96+RIGHT(R$4,4)*1-2016&gt;27,1,INDEX([1]Hitters!$BG:$BG,MATCH($A96,[1]Hitters!$A:$A,0))),Q96*(1-(1-(LOOKUP(ROUNDDOWN($M96+RIGHT(R$4,4)*1-2016,0),Age!$A:$A,Age!$L:$L)*(1-($M96+RIGHT(R$4,4)*1-2016-ROUNDDOWN($M96+RIGHT(R$4,4)*1-2016,0)))+LOOKUP(ROUNDUP($M96+RIGHT(R$4,4)*1-2016,0),Age!$A:$A,Age!$L:$L)*(($M96+RIGHT(R$4,4)*1-2016-ROUNDDOWN($M96+RIGHT(R$4,4)*1-2016,0)))))*IF($M96+RIGHT(R$4,4)*1-2016&gt;27,1,INDEX([1]Pitchers!$BE:$BE,MATCH($A96,[1]Pitchers!$A:$A,0)))))</f>
        <v>0.21284912992039665</v>
      </c>
      <c r="S96" s="97">
        <f>IF($D96&gt;1,R96+(LOOKUP(ROUNDDOWN($M96+RIGHT(S$4,4)*1-2016,0),Age!$A:$A,Age!$C:$C)*(1-($M96+RIGHT(S$4,4)*1-2016-ROUNDDOWN($M96+RIGHT(S$4,4)*1-2016,0)))+LOOKUP(ROUNDUP($M96+RIGHT(S$4,4)*1-2016,0),Age!$A:$A,Age!$C:$C)*(($M96+RIGHT(S$4,4)*1-2016-ROUNDDOWN($M96+RIGHT(S$4,4)*1-2016,0))))*IF($M96+RIGHT(S$4,4)*1-2016&gt;27,1,INDEX([1]Hitters!$BG:$BG,MATCH($A96,[1]Hitters!$A:$A,0))),R96*(1-(1-(LOOKUP(ROUNDDOWN($M96+RIGHT(S$4,4)*1-2016,0),Age!$A:$A,Age!$L:$L)*(1-($M96+RIGHT(S$4,4)*1-2016-ROUNDDOWN($M96+RIGHT(S$4,4)*1-2016,0)))+LOOKUP(ROUNDUP($M96+RIGHT(S$4,4)*1-2016,0),Age!$A:$A,Age!$L:$L)*(($M96+RIGHT(S$4,4)*1-2016-ROUNDDOWN($M96+RIGHT(S$4,4)*1-2016,0)))))*IF($M96+RIGHT(S$4,4)*1-2016&gt;27,1,INDEX([1]Pitchers!$BE:$BE,MATCH($A96,[1]Pitchers!$A:$A,0)))))</f>
        <v>0.20556162992039664</v>
      </c>
      <c r="T96" s="97">
        <f>IF($D96&gt;1,S96+(LOOKUP(ROUNDDOWN($M96+RIGHT(T$4,4)*1-2016,0),Age!$A:$A,Age!$C:$C)*(1-($M96+RIGHT(T$4,4)*1-2016-ROUNDDOWN($M96+RIGHT(T$4,4)*1-2016,0)))+LOOKUP(ROUNDUP($M96+RIGHT(T$4,4)*1-2016,0),Age!$A:$A,Age!$C:$C)*(($M96+RIGHT(T$4,4)*1-2016-ROUNDDOWN($M96+RIGHT(T$4,4)*1-2016,0))))*IF($M96+RIGHT(T$4,4)*1-2016&gt;27,1,INDEX([1]Hitters!$BG:$BG,MATCH($A96,[1]Hitters!$A:$A,0))),S96*(1-(1-(LOOKUP(ROUNDDOWN($M96+RIGHT(T$4,4)*1-2016,0),Age!$A:$A,Age!$L:$L)*(1-($M96+RIGHT(T$4,4)*1-2016-ROUNDDOWN($M96+RIGHT(T$4,4)*1-2016,0)))+LOOKUP(ROUNDUP($M96+RIGHT(T$4,4)*1-2016,0),Age!$A:$A,Age!$L:$L)*(($M96+RIGHT(T$4,4)*1-2016-ROUNDDOWN($M96+RIGHT(T$4,4)*1-2016,0)))))*IF($M96+RIGHT(T$4,4)*1-2016&gt;27,1,INDEX([1]Pitchers!$BE:$BE,MATCH($A96,[1]Pitchers!$A:$A,0)))))</f>
        <v>0.19717412992039665</v>
      </c>
      <c r="U96" s="97">
        <f>IF($D96&gt;1,T96+(LOOKUP(ROUNDDOWN($M96+RIGHT(U$4,4)*1-2016,0),Age!$A:$A,Age!$C:$C)*(1-($M96+RIGHT(U$4,4)*1-2016-ROUNDDOWN($M96+RIGHT(U$4,4)*1-2016,0)))+LOOKUP(ROUNDUP($M96+RIGHT(U$4,4)*1-2016,0),Age!$A:$A,Age!$C:$C)*(($M96+RIGHT(U$4,4)*1-2016-ROUNDDOWN($M96+RIGHT(U$4,4)*1-2016,0))))*IF($M96+RIGHT(U$4,4)*1-2016&gt;27,1,INDEX([1]Hitters!$BG:$BG,MATCH($A96,[1]Hitters!$A:$A,0))),T96*(1-(1-(LOOKUP(ROUNDDOWN($M96+RIGHT(U$4,4)*1-2016,0),Age!$A:$A,Age!$L:$L)*(1-($M96+RIGHT(U$4,4)*1-2016-ROUNDDOWN($M96+RIGHT(U$4,4)*1-2016,0)))+LOOKUP(ROUNDUP($M96+RIGHT(U$4,4)*1-2016,0),Age!$A:$A,Age!$L:$L)*(($M96+RIGHT(U$4,4)*1-2016-ROUNDDOWN($M96+RIGHT(U$4,4)*1-2016,0)))))*IF($M96+RIGHT(U$4,4)*1-2016&gt;27,1,INDEX([1]Pitchers!$BE:$BE,MATCH($A96,[1]Pitchers!$A:$A,0)))))</f>
        <v>0.18837412992039665</v>
      </c>
      <c r="V96" s="97">
        <f>IF($D96&gt;1,U96+(LOOKUP(ROUNDDOWN($M96+RIGHT(V$4,4)*1-2016,0),Age!$A:$A,Age!$C:$C)*(1-($M96+RIGHT(V$4,4)*1-2016-ROUNDDOWN($M96+RIGHT(V$4,4)*1-2016,0)))+LOOKUP(ROUNDUP($M96+RIGHT(V$4,4)*1-2016,0),Age!$A:$A,Age!$C:$C)*(($M96+RIGHT(V$4,4)*1-2016-ROUNDDOWN($M96+RIGHT(V$4,4)*1-2016,0))))*IF($M96+RIGHT(V$4,4)*1-2016&gt;27,1,INDEX([1]Hitters!$BG:$BG,MATCH($A96,[1]Hitters!$A:$A,0))),U96*(1-(1-(LOOKUP(ROUNDDOWN($M96+RIGHT(V$4,4)*1-2016,0),Age!$A:$A,Age!$L:$L)*(1-($M96+RIGHT(V$4,4)*1-2016-ROUNDDOWN($M96+RIGHT(V$4,4)*1-2016,0)))+LOOKUP(ROUNDUP($M96+RIGHT(V$4,4)*1-2016,0),Age!$A:$A,Age!$L:$L)*(($M96+RIGHT(V$4,4)*1-2016-ROUNDDOWN($M96+RIGHT(V$4,4)*1-2016,0)))))*IF($M96+RIGHT(V$4,4)*1-2016&gt;27,1,INDEX([1]Pitchers!$BE:$BE,MATCH($A96,[1]Pitchers!$A:$A,0)))))</f>
        <v>0.17957412992039665</v>
      </c>
      <c r="W96" s="97">
        <f>IF($D96&gt;1,V96+(LOOKUP(ROUNDDOWN($M96+RIGHT(W$4,4)*1-2016,0),Age!$A:$A,Age!$C:$C)*(1-($M96+RIGHT(W$4,4)*1-2016-ROUNDDOWN($M96+RIGHT(W$4,4)*1-2016,0)))+LOOKUP(ROUNDUP($M96+RIGHT(W$4,4)*1-2016,0),Age!$A:$A,Age!$C:$C)*(($M96+RIGHT(W$4,4)*1-2016-ROUNDDOWN($M96+RIGHT(W$4,4)*1-2016,0))))*IF($M96+RIGHT(W$4,4)*1-2016&gt;27,1,INDEX([1]Hitters!$BG:$BG,MATCH($A96,[1]Hitters!$A:$A,0))),V96*(1-(1-(LOOKUP(ROUNDDOWN($M96+RIGHT(W$4,4)*1-2016,0),Age!$A:$A,Age!$L:$L)*(1-($M96+RIGHT(W$4,4)*1-2016-ROUNDDOWN($M96+RIGHT(W$4,4)*1-2016,0)))+LOOKUP(ROUNDUP($M96+RIGHT(W$4,4)*1-2016,0),Age!$A:$A,Age!$L:$L)*(($M96+RIGHT(W$4,4)*1-2016-ROUNDDOWN($M96+RIGHT(W$4,4)*1-2016,0)))))*IF($M96+RIGHT(W$4,4)*1-2016&gt;27,1,INDEX([1]Pitchers!$BE:$BE,MATCH($A96,[1]Pitchers!$A:$A,0)))))</f>
        <v>0.17077412992039664</v>
      </c>
      <c r="X96" s="97">
        <f>IF($D96&gt;1,W96+(LOOKUP(ROUNDDOWN($M96+RIGHT(X$4,4)*1-2016,0),Age!$A:$A,Age!$C:$C)*(1-($M96+RIGHT(X$4,4)*1-2016-ROUNDDOWN($M96+RIGHT(X$4,4)*1-2016,0)))+LOOKUP(ROUNDUP($M96+RIGHT(X$4,4)*1-2016,0),Age!$A:$A,Age!$C:$C)*(($M96+RIGHT(X$4,4)*1-2016-ROUNDDOWN($M96+RIGHT(X$4,4)*1-2016,0))))*IF($M96+RIGHT(X$4,4)*1-2016&gt;27,1,INDEX([1]Hitters!$BG:$BG,MATCH($A96,[1]Hitters!$A:$A,0))),W96*(1-(1-(LOOKUP(ROUNDDOWN($M96+RIGHT(X$4,4)*1-2016,0),Age!$A:$A,Age!$L:$L)*(1-($M96+RIGHT(X$4,4)*1-2016-ROUNDDOWN($M96+RIGHT(X$4,4)*1-2016,0)))+LOOKUP(ROUNDUP($M96+RIGHT(X$4,4)*1-2016,0),Age!$A:$A,Age!$L:$L)*(($M96+RIGHT(X$4,4)*1-2016-ROUNDDOWN($M96+RIGHT(X$4,4)*1-2016,0)))))*IF($M96+RIGHT(X$4,4)*1-2016&gt;27,1,INDEX([1]Pitchers!$BE:$BE,MATCH($A96,[1]Pitchers!$A:$A,0)))))</f>
        <v>0.16197412992039664</v>
      </c>
      <c r="Y96" s="97">
        <f>IF($D96&gt;1,X96+(LOOKUP(ROUNDDOWN($M96+RIGHT(Y$4,4)*1-2016,0),Age!$A:$A,Age!$C:$C)*(1-($M96+RIGHT(Y$4,4)*1-2016-ROUNDDOWN($M96+RIGHT(Y$4,4)*1-2016,0)))+LOOKUP(ROUNDUP($M96+RIGHT(Y$4,4)*1-2016,0),Age!$A:$A,Age!$C:$C)*(($M96+RIGHT(Y$4,4)*1-2016-ROUNDDOWN($M96+RIGHT(Y$4,4)*1-2016,0))))*IF($M96+RIGHT(Y$4,4)*1-2016&gt;27,1,INDEX([1]Hitters!$BG:$BG,MATCH($A96,[1]Hitters!$A:$A,0))),X96*(1-(1-(LOOKUP(ROUNDDOWN($M96+RIGHT(Y$4,4)*1-2016,0),Age!$A:$A,Age!$L:$L)*(1-($M96+RIGHT(Y$4,4)*1-2016-ROUNDDOWN($M96+RIGHT(Y$4,4)*1-2016,0)))+LOOKUP(ROUNDUP($M96+RIGHT(Y$4,4)*1-2016,0),Age!$A:$A,Age!$L:$L)*(($M96+RIGHT(Y$4,4)*1-2016-ROUNDDOWN($M96+RIGHT(Y$4,4)*1-2016,0)))))*IF($M96+RIGHT(Y$4,4)*1-2016&gt;27,1,INDEX([1]Pitchers!$BE:$BE,MATCH($A96,[1]Pitchers!$A:$A,0)))))</f>
        <v>0.15317412992039664</v>
      </c>
      <c r="Z96" s="97">
        <f>IF($D96&gt;1,Y96+(LOOKUP(ROUNDDOWN($M96+RIGHT(Z$4,4)*1-2016,0),Age!$A:$A,Age!$C:$C)*(1-($M96+RIGHT(Z$4,4)*1-2016-ROUNDDOWN($M96+RIGHT(Z$4,4)*1-2016,0)))+LOOKUP(ROUNDUP($M96+RIGHT(Z$4,4)*1-2016,0),Age!$A:$A,Age!$C:$C)*(($M96+RIGHT(Z$4,4)*1-2016-ROUNDDOWN($M96+RIGHT(Z$4,4)*1-2016,0))))*IF($M96+RIGHT(Z$4,4)*1-2016&gt;27,1,INDEX([1]Hitters!$BG:$BG,MATCH($A96,[1]Hitters!$A:$A,0))),Y96*(1-(1-(LOOKUP(ROUNDDOWN($M96+RIGHT(Z$4,4)*1-2016,0),Age!$A:$A,Age!$L:$L)*(1-($M96+RIGHT(Z$4,4)*1-2016-ROUNDDOWN($M96+RIGHT(Z$4,4)*1-2016,0)))+LOOKUP(ROUNDUP($M96+RIGHT(Z$4,4)*1-2016,0),Age!$A:$A,Age!$L:$L)*(($M96+RIGHT(Z$4,4)*1-2016-ROUNDDOWN($M96+RIGHT(Z$4,4)*1-2016,0)))))*IF($M96+RIGHT(Z$4,4)*1-2016&gt;27,1,INDEX([1]Pitchers!$BE:$BE,MATCH($A96,[1]Pitchers!$A:$A,0)))))</f>
        <v>0.14437412992039664</v>
      </c>
      <c r="AA96" s="96">
        <f>IF($D96=0,0,IF($D96=1,INDEX([1]Pitchers!$FK:$FK,MATCH($A96,[1]Pitchers!$A:$A,0)),MAX(-16,IF($D96=10,-16,IF($D96&lt;2,0,INDEX([1]Hitters!$AZ:$AZ,MATCH($A96,[1]Hitters!$A:$A,0)))))))</f>
        <v>11.706387144990757</v>
      </c>
      <c r="AB96" s="96">
        <f>IF($D96=0,0,IF($D96=1,INDEX([1]Pitchers!$FK:$FK,MATCH($A96,[1]Pitchers!$A:$A,0)),MAX(-16,IF($D96=2,AA96-MIN(0.75,0.25*(RIGHT(AB$4,4)*1-(RIGHT($AD$4,4)*1)+0.25)*(1-MIN(0.75,INDEX([1]Hitters!$CF:$CF,MATCH($A96,[1]Hitters!$A:$A,0)))/0.75*1)+INDEX([1]Hitters!$CF:$CF,MATCH($A96,[1]Hitters!$A:$A,0)))/0.75*1,IF($D96&gt;6,(AA96-MIN(0.75,0.25*(RIGHT(AB$4,4)*1-(RIGHT($AD$4,4)*1)+0.25)*(1-MIN(0.75,INDEX([1]Hitters!$CF:$CF,MATCH($A96,[1]Hitters!$A:$A,0)))/0.75*1)+INDEX([1]Hitters!$CF:$CF,MATCH($A96,[1]Hitters!$A:$A,0)))/0.75*($M96+RIGHT(AB$4,4)*1-RIGHT($AA$4,4)*1+10)*0.05),IF($D96=3,(AA96-MIN(0.75,0.25*(RIGHT(AB$4,4)*1-(RIGHT($AD$4,4)*1)+0.25)*(1-MIN(0.75,INDEX([1]Hitters!$CF:$CF,MATCH($A96,[1]Hitters!$A:$A,0)))/0.75*1)+INDEX([1]Hitters!$CF:$CF,MATCH($A96,[1]Hitters!$A:$A,0)))/0.75*($M96+RIGHT(AB$4,4)*1-RIGHT($AA$4,4)*1-27)*0.1),(AA96-MIN(0.75,0.25*(RIGHT(AB$4,4)*1-(RIGHT($AD$4,4)*1)+0.25)*(1-MIN(0.75,INDEX([1]Hitters!$CF:$CF,MATCH($A96,[1]Hitters!$A:$A,0)))/0.75*1)+INDEX([1]Hitters!$CF:$CF,MATCH($A96,[1]Hitters!$A:$A,0)))/0.75*($M96+RIGHT(AB$4,4)*1-RIGHT($AA$4,4)*1-20)*0.094)))))))</f>
        <v>10.613637144990756</v>
      </c>
      <c r="AC96" s="96">
        <f>IF($D96=0,0,IF($D96=1,INDEX([1]Pitchers!$FK:$FK,MATCH($A96,[1]Pitchers!$A:$A,0)),MAX(-16,IF($D96=2,AB96-MIN(0.75,0.25*(RIGHT(AC$4,4)*1-(RIGHT($AD$4,4)*1)+0.25)*(1-MIN(0.75,INDEX([1]Hitters!$CF:$CF,MATCH($A96,[1]Hitters!$A:$A,0)))/0.75*1)+INDEX([1]Hitters!$CF:$CF,MATCH($A96,[1]Hitters!$A:$A,0)))/0.75*1,IF($D96&gt;6,(AB96-MIN(0.75,0.25*(RIGHT(AC$4,4)*1-(RIGHT($AD$4,4)*1)+0.25)*(1-MIN(0.75,INDEX([1]Hitters!$CF:$CF,MATCH($A96,[1]Hitters!$A:$A,0)))/0.75*1)+INDEX([1]Hitters!$CF:$CF,MATCH($A96,[1]Hitters!$A:$A,0)))/0.75*($M96+RIGHT(AC$4,4)*1-RIGHT($AA$4,4)*1+10)*0.05),IF($D96=3,(AB96-MIN(0.75,0.25*(RIGHT(AC$4,4)*1-(RIGHT($AD$4,4)*1)+0.25)*(1-MIN(0.75,INDEX([1]Hitters!$CF:$CF,MATCH($A96,[1]Hitters!$A:$A,0)))/0.75*1)+INDEX([1]Hitters!$CF:$CF,MATCH($A96,[1]Hitters!$A:$A,0)))/0.75*($M96+RIGHT(AC$4,4)*1-RIGHT($AA$4,4)*1-27)*0.1),(AB96-MIN(0.75,0.25*(RIGHT(AC$4,4)*1-(RIGHT($AD$4,4)*1)+0.25)*(1-MIN(0.75,INDEX([1]Hitters!$CF:$CF,MATCH($A96,[1]Hitters!$A:$A,0)))/0.75*1)+INDEX([1]Hitters!$CF:$CF,MATCH($A96,[1]Hitters!$A:$A,0)))/0.75*($M96+RIGHT(AC$4,4)*1-RIGHT($AA$4,4)*1-20)*0.094)))))))</f>
        <v>9.4268871449907561</v>
      </c>
      <c r="AD96" s="96">
        <f>IF($D96=0,0,IF($D96=1,INDEX([1]Pitchers!$FK:$FK,MATCH($A96,[1]Pitchers!$A:$A,0)),MAX(-16,IF($D96=2,AC96-MIN(0.75,0.25*(RIGHT(AD$4,4)*1-(RIGHT($AD$4,4)*1)+0.25)*(1-MIN(0.75,INDEX([1]Hitters!$CF:$CF,MATCH($A96,[1]Hitters!$A:$A,0)))/0.75*1)+INDEX([1]Hitters!$CF:$CF,MATCH($A96,[1]Hitters!$A:$A,0)))/0.75*1,IF($D96&gt;6,(AC96-MIN(0.75,0.25*(RIGHT(AD$4,4)*1-(RIGHT($AD$4,4)*1)+0.25)*(1-MIN(0.75,INDEX([1]Hitters!$CF:$CF,MATCH($A96,[1]Hitters!$A:$A,0)))/0.75*1)+INDEX([1]Hitters!$CF:$CF,MATCH($A96,[1]Hitters!$A:$A,0)))/0.75*($M96+RIGHT(AD$4,4)*1-RIGHT($AA$4,4)*1+10)*0.05),IF($D96=3,(AC96-MIN(0.75,0.25*(RIGHT(AD$4,4)*1-(RIGHT($AD$4,4)*1)+0.25)*(1-MIN(0.75,INDEX([1]Hitters!$CF:$CF,MATCH($A96,[1]Hitters!$A:$A,0)))/0.75*1)+INDEX([1]Hitters!$CF:$CF,MATCH($A96,[1]Hitters!$A:$A,0)))/0.75*($M96+RIGHT(AD$4,4)*1-RIGHT($AA$4,4)*1-27)*0.1),(AC96-MIN(0.75,0.25*(RIGHT(AD$4,4)*1-(RIGHT($AD$4,4)*1)+0.25)*(1-MIN(0.75,INDEX([1]Hitters!$CF:$CF,MATCH($A96,[1]Hitters!$A:$A,0)))/0.75*1)+INDEX([1]Hitters!$CF:$CF,MATCH($A96,[1]Hitters!$A:$A,0)))/0.75*($M96+RIGHT(AD$4,4)*1-RIGHT($AA$4,4)*1-20)*0.094)))))))</f>
        <v>8.1461371449907567</v>
      </c>
      <c r="AE96" s="96">
        <f>IF($D96=0,0,IF($D96=1,INDEX([1]Pitchers!$FK:$FK,MATCH($A96,[1]Pitchers!$A:$A,0)),MAX(-16,IF($D96=2,AD96-MIN(0.75,0.25*(RIGHT(AE$4,4)*1-(RIGHT($AD$4,4)*1)+0.25)*(1-MIN(0.75,INDEX([1]Hitters!$CF:$CF,MATCH($A96,[1]Hitters!$A:$A,0)))/0.75*1)+INDEX([1]Hitters!$CF:$CF,MATCH($A96,[1]Hitters!$A:$A,0)))/0.75*1,IF($D96&gt;6,(AD96-MIN(0.75,0.25*(RIGHT(AE$4,4)*1-(RIGHT($AD$4,4)*1)+0.25)*(1-MIN(0.75,INDEX([1]Hitters!$CF:$CF,MATCH($A96,[1]Hitters!$A:$A,0)))/0.75*1)+INDEX([1]Hitters!$CF:$CF,MATCH($A96,[1]Hitters!$A:$A,0)))/0.75*($M96+RIGHT(AE$4,4)*1-RIGHT($AA$4,4)*1+10)*0.05),IF($D96=3,(AD96-MIN(0.75,0.25*(RIGHT(AE$4,4)*1-(RIGHT($AD$4,4)*1)+0.25)*(1-MIN(0.75,INDEX([1]Hitters!$CF:$CF,MATCH($A96,[1]Hitters!$A:$A,0)))/0.75*1)+INDEX([1]Hitters!$CF:$CF,MATCH($A96,[1]Hitters!$A:$A,0)))/0.75*($M96+RIGHT(AE$4,4)*1-RIGHT($AA$4,4)*1-27)*0.1),(AD96-MIN(0.75,0.25*(RIGHT(AE$4,4)*1-(RIGHT($AD$4,4)*1)+0.25)*(1-MIN(0.75,INDEX([1]Hitters!$CF:$CF,MATCH($A96,[1]Hitters!$A:$A,0)))/0.75*1)+INDEX([1]Hitters!$CF:$CF,MATCH($A96,[1]Hitters!$A:$A,0)))/0.75*($M96+RIGHT(AE$4,4)*1-RIGHT($AA$4,4)*1-20)*0.094)))))))</f>
        <v>6.771387144990757</v>
      </c>
      <c r="AF96" s="96">
        <f>IF($D96=0,0,IF($D96=1,INDEX([1]Pitchers!$FK:$FK,MATCH($A96,[1]Pitchers!$A:$A,0)),MAX(-16,IF($D96=2,AE96-MIN(0.75,0.25*(RIGHT(AF$4,4)*1-(RIGHT($AD$4,4)*1)+0.25)*(1-MIN(0.75,INDEX([1]Hitters!$CF:$CF,MATCH($A96,[1]Hitters!$A:$A,0)))/0.75*1)+INDEX([1]Hitters!$CF:$CF,MATCH($A96,[1]Hitters!$A:$A,0)))/0.75*1,IF($D96&gt;6,(AE96-MIN(0.75,0.25*(RIGHT(AF$4,4)*1-(RIGHT($AD$4,4)*1)+0.25)*(1-MIN(0.75,INDEX([1]Hitters!$CF:$CF,MATCH($A96,[1]Hitters!$A:$A,0)))/0.75*1)+INDEX([1]Hitters!$CF:$CF,MATCH($A96,[1]Hitters!$A:$A,0)))/0.75*($M96+RIGHT(AF$4,4)*1-RIGHT($AA$4,4)*1+10)*0.05),IF($D96=3,(AE96-MIN(0.75,0.25*(RIGHT(AF$4,4)*1-(RIGHT($AD$4,4)*1)+0.25)*(1-MIN(0.75,INDEX([1]Hitters!$CF:$CF,MATCH($A96,[1]Hitters!$A:$A,0)))/0.75*1)+INDEX([1]Hitters!$CF:$CF,MATCH($A96,[1]Hitters!$A:$A,0)))/0.75*($M96+RIGHT(AF$4,4)*1-RIGHT($AA$4,4)*1-27)*0.1),(AE96-MIN(0.75,0.25*(RIGHT(AF$4,4)*1-(RIGHT($AD$4,4)*1)+0.25)*(1-MIN(0.75,INDEX([1]Hitters!$CF:$CF,MATCH($A96,[1]Hitters!$A:$A,0)))/0.75*1)+INDEX([1]Hitters!$CF:$CF,MATCH($A96,[1]Hitters!$A:$A,0)))/0.75*($M96+RIGHT(AF$4,4)*1-RIGHT($AA$4,4)*1-20)*0.094)))))))</f>
        <v>5.302637144990757</v>
      </c>
      <c r="AG96" s="96">
        <f>IF($D96=0,0,IF($D96=1,INDEX([1]Pitchers!$FK:$FK,MATCH($A96,[1]Pitchers!$A:$A,0)),MAX(-16,IF($D96=2,AF96-MIN(0.75,0.25*(RIGHT(AG$4,4)*1-(RIGHT($AD$4,4)*1)+0.25)*(1-MIN(0.75,INDEX([1]Hitters!$CF:$CF,MATCH($A96,[1]Hitters!$A:$A,0)))/0.75*1)+INDEX([1]Hitters!$CF:$CF,MATCH($A96,[1]Hitters!$A:$A,0)))/0.75*1,IF($D96&gt;6,(AF96-MIN(0.75,0.25*(RIGHT(AG$4,4)*1-(RIGHT($AD$4,4)*1)+0.25)*(1-MIN(0.75,INDEX([1]Hitters!$CF:$CF,MATCH($A96,[1]Hitters!$A:$A,0)))/0.75*1)+INDEX([1]Hitters!$CF:$CF,MATCH($A96,[1]Hitters!$A:$A,0)))/0.75*($M96+RIGHT(AG$4,4)*1-RIGHT($AA$4,4)*1+10)*0.05),IF($D96=3,(AF96-MIN(0.75,0.25*(RIGHT(AG$4,4)*1-(RIGHT($AD$4,4)*1)+0.25)*(1-MIN(0.75,INDEX([1]Hitters!$CF:$CF,MATCH($A96,[1]Hitters!$A:$A,0)))/0.75*1)+INDEX([1]Hitters!$CF:$CF,MATCH($A96,[1]Hitters!$A:$A,0)))/0.75*($M96+RIGHT(AG$4,4)*1-RIGHT($AA$4,4)*1-27)*0.1),(AF96-MIN(0.75,0.25*(RIGHT(AG$4,4)*1-(RIGHT($AD$4,4)*1)+0.25)*(1-MIN(0.75,INDEX([1]Hitters!$CF:$CF,MATCH($A96,[1]Hitters!$A:$A,0)))/0.75*1)+INDEX([1]Hitters!$CF:$CF,MATCH($A96,[1]Hitters!$A:$A,0)))/0.75*($M96+RIGHT(AG$4,4)*1-RIGHT($AA$4,4)*1-20)*0.094)))))))</f>
        <v>3.7398871449907567</v>
      </c>
      <c r="AH96" s="96">
        <f>IF($D96=0,0,IF($D96=1,INDEX([1]Pitchers!$FK:$FK,MATCH($A96,[1]Pitchers!$A:$A,0)),MAX(-16,IF($D96=2,AG96-MIN(0.75,0.25*(RIGHT(AH$4,4)*1-(RIGHT($AD$4,4)*1)+0.25)*(1-MIN(0.75,INDEX([1]Hitters!$CF:$CF,MATCH($A96,[1]Hitters!$A:$A,0)))/0.75*1)+INDEX([1]Hitters!$CF:$CF,MATCH($A96,[1]Hitters!$A:$A,0)))/0.75*1,IF($D96&gt;6,(AG96-MIN(0.75,0.25*(RIGHT(AH$4,4)*1-(RIGHT($AD$4,4)*1)+0.25)*(1-MIN(0.75,INDEX([1]Hitters!$CF:$CF,MATCH($A96,[1]Hitters!$A:$A,0)))/0.75*1)+INDEX([1]Hitters!$CF:$CF,MATCH($A96,[1]Hitters!$A:$A,0)))/0.75*($M96+RIGHT(AH$4,4)*1-RIGHT($AA$4,4)*1+10)*0.05),IF($D96=3,(AG96-MIN(0.75,0.25*(RIGHT(AH$4,4)*1-(RIGHT($AD$4,4)*1)+0.25)*(1-MIN(0.75,INDEX([1]Hitters!$CF:$CF,MATCH($A96,[1]Hitters!$A:$A,0)))/0.75*1)+INDEX([1]Hitters!$CF:$CF,MATCH($A96,[1]Hitters!$A:$A,0)))/0.75*($M96+RIGHT(AH$4,4)*1-RIGHT($AA$4,4)*1-27)*0.1),(AG96-MIN(0.75,0.25*(RIGHT(AH$4,4)*1-(RIGHT($AD$4,4)*1)+0.25)*(1-MIN(0.75,INDEX([1]Hitters!$CF:$CF,MATCH($A96,[1]Hitters!$A:$A,0)))/0.75*1)+INDEX([1]Hitters!$CF:$CF,MATCH($A96,[1]Hitters!$A:$A,0)))/0.75*($M96+RIGHT(AH$4,4)*1-RIGHT($AA$4,4)*1-20)*0.094)))))))</f>
        <v>2.083137144990757</v>
      </c>
      <c r="AI96" s="96">
        <f>IF($D96=0,0,IF($D96=1,INDEX([1]Pitchers!$FK:$FK,MATCH($A96,[1]Pitchers!$A:$A,0)),MAX(-16,IF($D96=2,AH96-MIN(0.75,0.25*(RIGHT(AI$4,4)*1-(RIGHT($AD$4,4)*1)+0.25)*(1-MIN(0.75,INDEX([1]Hitters!$CF:$CF,MATCH($A96,[1]Hitters!$A:$A,0)))/0.75*1)+INDEX([1]Hitters!$CF:$CF,MATCH($A96,[1]Hitters!$A:$A,0)))/0.75*1,IF($D96&gt;6,(AH96-MIN(0.75,0.25*(RIGHT(AI$4,4)*1-(RIGHT($AD$4,4)*1)+0.25)*(1-MIN(0.75,INDEX([1]Hitters!$CF:$CF,MATCH($A96,[1]Hitters!$A:$A,0)))/0.75*1)+INDEX([1]Hitters!$CF:$CF,MATCH($A96,[1]Hitters!$A:$A,0)))/0.75*($M96+RIGHT(AI$4,4)*1-RIGHT($AA$4,4)*1+10)*0.05),IF($D96=3,(AH96-MIN(0.75,0.25*(RIGHT(AI$4,4)*1-(RIGHT($AD$4,4)*1)+0.25)*(1-MIN(0.75,INDEX([1]Hitters!$CF:$CF,MATCH($A96,[1]Hitters!$A:$A,0)))/0.75*1)+INDEX([1]Hitters!$CF:$CF,MATCH($A96,[1]Hitters!$A:$A,0)))/0.75*($M96+RIGHT(AI$4,4)*1-RIGHT($AA$4,4)*1-27)*0.1),(AH96-MIN(0.75,0.25*(RIGHT(AI$4,4)*1-(RIGHT($AD$4,4)*1)+0.25)*(1-MIN(0.75,INDEX([1]Hitters!$CF:$CF,MATCH($A96,[1]Hitters!$A:$A,0)))/0.75*1)+INDEX([1]Hitters!$CF:$CF,MATCH($A96,[1]Hitters!$A:$A,0)))/0.75*($M96+RIGHT(AI$4,4)*1-RIGHT($AA$4,4)*1-20)*0.094)))))))</f>
        <v>0.33238714499075694</v>
      </c>
      <c r="AJ96" s="96">
        <f>IF($D96=0,0,IF($D96=1,INDEX([1]Pitchers!$FK:$FK,MATCH($A96,[1]Pitchers!$A:$A,0)),MAX(-16,IF($D96=2,AI96-MIN(0.75,0.25*(RIGHT(AJ$4,4)*1-(RIGHT($AD$4,4)*1)+0.25)*(1-MIN(0.75,INDEX([1]Hitters!$CF:$CF,MATCH($A96,[1]Hitters!$A:$A,0)))/0.75*1)+INDEX([1]Hitters!$CF:$CF,MATCH($A96,[1]Hitters!$A:$A,0)))/0.75*1,IF($D96&gt;6,(AI96-MIN(0.75,0.25*(RIGHT(AJ$4,4)*1-(RIGHT($AD$4,4)*1)+0.25)*(1-MIN(0.75,INDEX([1]Hitters!$CF:$CF,MATCH($A96,[1]Hitters!$A:$A,0)))/0.75*1)+INDEX([1]Hitters!$CF:$CF,MATCH($A96,[1]Hitters!$A:$A,0)))/0.75*($M96+RIGHT(AJ$4,4)*1-RIGHT($AA$4,4)*1+10)*0.05),IF($D96=3,(AI96-MIN(0.75,0.25*(RIGHT(AJ$4,4)*1-(RIGHT($AD$4,4)*1)+0.25)*(1-MIN(0.75,INDEX([1]Hitters!$CF:$CF,MATCH($A96,[1]Hitters!$A:$A,0)))/0.75*1)+INDEX([1]Hitters!$CF:$CF,MATCH($A96,[1]Hitters!$A:$A,0)))/0.75*($M96+RIGHT(AJ$4,4)*1-RIGHT($AA$4,4)*1-27)*0.1),(AI96-MIN(0.75,0.25*(RIGHT(AJ$4,4)*1-(RIGHT($AD$4,4)*1)+0.25)*(1-MIN(0.75,INDEX([1]Hitters!$CF:$CF,MATCH($A96,[1]Hitters!$A:$A,0)))/0.75*1)+INDEX([1]Hitters!$CF:$CF,MATCH($A96,[1]Hitters!$A:$A,0)))/0.75*($M96+RIGHT(AJ$4,4)*1-RIGHT($AA$4,4)*1-20)*0.094)))))))</f>
        <v>-1.5123628550092432</v>
      </c>
      <c r="AK96" s="96">
        <f>IF($D96=0,0,IF($D96=1,INDEX([1]Pitchers!$FK:$FK,MATCH($A96,[1]Pitchers!$A:$A,0)),MAX(-16,IF($D96=2,AJ96-MIN(0.75,0.25*(RIGHT(AK$4,4)*1-(RIGHT($AD$4,4)*1)+0.25)*(1-MIN(0.75,INDEX([1]Hitters!$CF:$CF,MATCH($A96,[1]Hitters!$A:$A,0)))/0.75*1)+INDEX([1]Hitters!$CF:$CF,MATCH($A96,[1]Hitters!$A:$A,0)))/0.75*1,IF($D96&gt;6,(AJ96-MIN(0.75,0.25*(RIGHT(AK$4,4)*1-(RIGHT($AD$4,4)*1)+0.25)*(1-MIN(0.75,INDEX([1]Hitters!$CF:$CF,MATCH($A96,[1]Hitters!$A:$A,0)))/0.75*1)+INDEX([1]Hitters!$CF:$CF,MATCH($A96,[1]Hitters!$A:$A,0)))/0.75*($M96+RIGHT(AK$4,4)*1-RIGHT($AA$4,4)*1+10)*0.05),IF($D96=3,(AJ96-MIN(0.75,0.25*(RIGHT(AK$4,4)*1-(RIGHT($AD$4,4)*1)+0.25)*(1-MIN(0.75,INDEX([1]Hitters!$CF:$CF,MATCH($A96,[1]Hitters!$A:$A,0)))/0.75*1)+INDEX([1]Hitters!$CF:$CF,MATCH($A96,[1]Hitters!$A:$A,0)))/0.75*($M96+RIGHT(AK$4,4)*1-RIGHT($AA$4,4)*1-27)*0.1),(AJ96-MIN(0.75,0.25*(RIGHT(AK$4,4)*1-(RIGHT($AD$4,4)*1)+0.25)*(1-MIN(0.75,INDEX([1]Hitters!$CF:$CF,MATCH($A96,[1]Hitters!$A:$A,0)))/0.75*1)+INDEX([1]Hitters!$CF:$CF,MATCH($A96,[1]Hitters!$A:$A,0)))/0.75*($M96+RIGHT(AK$4,4)*1-RIGHT($AA$4,4)*1-20)*0.094)))))))</f>
        <v>-3.4511128550092431</v>
      </c>
      <c r="AL96" s="96">
        <f>IF($D96=0,0,IF($D96=1,INDEX([1]Pitchers!$FK:$FK,MATCH($A96,[1]Pitchers!$A:$A,0)),MAX(-16,IF($D96=2,AK96-MIN(0.75,0.25*(RIGHT(AL$4,4)*1-(RIGHT($AD$4,4)*1)+0.25)*(1-MIN(0.75,INDEX([1]Hitters!$CF:$CF,MATCH($A96,[1]Hitters!$A:$A,0)))/0.75*1)+INDEX([1]Hitters!$CF:$CF,MATCH($A96,[1]Hitters!$A:$A,0)))/0.75*1,IF($D96&gt;6,(AK96-MIN(0.75,0.25*(RIGHT(AL$4,4)*1-(RIGHT($AD$4,4)*1)+0.25)*(1-MIN(0.75,INDEX([1]Hitters!$CF:$CF,MATCH($A96,[1]Hitters!$A:$A,0)))/0.75*1)+INDEX([1]Hitters!$CF:$CF,MATCH($A96,[1]Hitters!$A:$A,0)))/0.75*($M96+RIGHT(AL$4,4)*1-RIGHT($AA$4,4)*1+10)*0.05),IF($D96=3,(AK96-MIN(0.75,0.25*(RIGHT(AL$4,4)*1-(RIGHT($AD$4,4)*1)+0.25)*(1-MIN(0.75,INDEX([1]Hitters!$CF:$CF,MATCH($A96,[1]Hitters!$A:$A,0)))/0.75*1)+INDEX([1]Hitters!$CF:$CF,MATCH($A96,[1]Hitters!$A:$A,0)))/0.75*($M96+RIGHT(AL$4,4)*1-RIGHT($AA$4,4)*1-27)*0.1),(AK96-MIN(0.75,0.25*(RIGHT(AL$4,4)*1-(RIGHT($AD$4,4)*1)+0.25)*(1-MIN(0.75,INDEX([1]Hitters!$CF:$CF,MATCH($A96,[1]Hitters!$A:$A,0)))/0.75*1)+INDEX([1]Hitters!$CF:$CF,MATCH($A96,[1]Hitters!$A:$A,0)))/0.75*($M96+RIGHT(AL$4,4)*1-RIGHT($AA$4,4)*1-20)*0.094)))))))</f>
        <v>-5.4838628550092432</v>
      </c>
      <c r="AM96" s="98">
        <f>MAX(IF($D96=0,20,IF($D96=1,60,150)),MAX(0,IF($D96&gt;1,INDEX([1]Hitters!$ER:$ER,MATCH($A96,[1]Hitters!$A:$A,0))*(0.4+MAX(0,0.6*MIN(1,(IF(O96="",0,(((4.25+(O96-0.263)*4.2)^(((4.25+(O96-0.263)*4.2)+(4.25-AA96*600/600*4.2/600))^0.285))/((4.25+(O96-0.263)*4.2)^(((4.25+(O96-0.263)*4.2)+(4.25-AA96*600/600*4.2/600))^0.285)+(4.25-AA96*600/600*4.2/600)^(((4.25+(O96-0.263)*4.2)+(4.25-AA96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96,[1]Pitchers!$A:$A,0))))*IF($D96&lt;2,(0.4+0.6*MAX(0,MIN(1,IF($D96=0,((4.25)^(((4.25)+(4.25-(4-O96)*4.25/4*1/9))^0.285)/((4.25)^(((4.25)+(4.25-(4-O96)*4.25/4*1/9))^0.285)+(4.25-(4-O96)*4.25/4*1/9)^(((4.25)+(4.25-(4-O96)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96)))/0.5345*0.0009131+0.0104414*(3.74-MIN(3.74,O96)))*50,(((4.25+(AA96-0.263)*0.32*198*MAX(6,198/33)/198)^(((4.25+(AA96-0.263)*0.32*198*MAX(6,198/33)/198)+(4.25-(4-O96)*4.25/4*MAX(6,198/33)/9))^0.285)/((4.25+(AA96-0.263)*0.32*198*MAX(6,198/33)/198)^(((4.25+(AA96-0.263)*0.32*198*MAX(6,198/33)/198)+(4.25-(4-O96)*4.25/4*MAX(6,198/33)/9))^0.285)+(4.25-(4-O96)*4.25/4*MAX(6,198/33)/9)^(((4.25+(AA96-0.263)*0.32*198*MAX(6,198/33)/198)+(4.25-(4-O96)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96=0,50,198)/0.0065))),1))</f>
        <v>277.24079475009665</v>
      </c>
      <c r="AN96" s="98">
        <f t="shared" si="138"/>
        <v>232.06337332224231</v>
      </c>
      <c r="AO96" s="98">
        <f t="shared" si="139"/>
        <v>177.6245962091908</v>
      </c>
      <c r="AP96" s="98">
        <f t="shared" si="140"/>
        <v>150</v>
      </c>
      <c r="AQ96" s="98">
        <f t="shared" si="141"/>
        <v>150</v>
      </c>
      <c r="AR96" s="98">
        <f t="shared" si="142"/>
        <v>150</v>
      </c>
      <c r="AS96" s="98">
        <f t="shared" si="143"/>
        <v>150</v>
      </c>
      <c r="AT96" s="98">
        <f t="shared" si="144"/>
        <v>150</v>
      </c>
      <c r="AU96" s="98">
        <f t="shared" si="145"/>
        <v>150</v>
      </c>
      <c r="AV96" s="98">
        <f t="shared" si="146"/>
        <v>150</v>
      </c>
      <c r="AW96" s="98">
        <f t="shared" si="147"/>
        <v>150</v>
      </c>
      <c r="AX96" s="98">
        <f t="shared" si="148"/>
        <v>150</v>
      </c>
      <c r="AY96" s="96">
        <f t="shared" si="149"/>
        <v>0.53131433702895792</v>
      </c>
      <c r="AZ96" s="96">
        <f t="shared" si="150"/>
        <v>0.55000000000000004</v>
      </c>
      <c r="BA96" s="96">
        <f t="shared" si="151"/>
        <v>0.53131433702895792</v>
      </c>
      <c r="BB96" s="96">
        <f t="shared" si="152"/>
        <v>0.29554367795097292</v>
      </c>
      <c r="BC96" s="96">
        <f t="shared" si="153"/>
        <v>8.7000662399137396E-2</v>
      </c>
      <c r="BD96" s="96">
        <f t="shared" si="154"/>
        <v>0</v>
      </c>
      <c r="BE96" s="96">
        <f t="shared" si="155"/>
        <v>0</v>
      </c>
      <c r="BF96" s="96">
        <f t="shared" si="156"/>
        <v>0</v>
      </c>
      <c r="BG96" s="96">
        <f t="shared" si="157"/>
        <v>0</v>
      </c>
      <c r="BH96" s="96">
        <f t="shared" si="158"/>
        <v>0</v>
      </c>
      <c r="BI96" s="96">
        <f t="shared" si="159"/>
        <v>0</v>
      </c>
      <c r="BJ96" s="96">
        <f t="shared" si="160"/>
        <v>0</v>
      </c>
      <c r="BK96" s="96">
        <f t="shared" si="161"/>
        <v>0</v>
      </c>
      <c r="BL96" s="96">
        <f t="shared" si="162"/>
        <v>0</v>
      </c>
      <c r="BM96" s="129">
        <f t="shared" si="200"/>
        <v>1.05</v>
      </c>
      <c r="BN96" s="129" t="str">
        <f t="shared" si="200"/>
        <v/>
      </c>
      <c r="BO96" s="129" t="str">
        <f t="shared" si="200"/>
        <v/>
      </c>
      <c r="BP96" s="129" t="str">
        <f t="shared" si="200"/>
        <v/>
      </c>
      <c r="BQ96" s="129" t="str">
        <f t="shared" si="200"/>
        <v/>
      </c>
      <c r="BR96" s="129" t="str">
        <f t="shared" si="200"/>
        <v/>
      </c>
      <c r="BS96" s="129" t="str">
        <f t="shared" si="200"/>
        <v/>
      </c>
      <c r="BT96" s="129" t="str">
        <f t="shared" si="200"/>
        <v/>
      </c>
      <c r="BU96" s="129" t="str">
        <f t="shared" si="200"/>
        <v/>
      </c>
      <c r="BV96" s="129" t="str">
        <f t="shared" si="200"/>
        <v/>
      </c>
      <c r="BW96" s="129" t="str">
        <f t="shared" si="200"/>
        <v/>
      </c>
      <c r="BX96" s="129" t="str">
        <f t="shared" si="200"/>
        <v/>
      </c>
      <c r="BY96" s="130">
        <f t="shared" si="163"/>
        <v>4.7505146962316633</v>
      </c>
      <c r="BZ96" s="130">
        <f t="shared" si="164"/>
        <v>2.9825668947881727</v>
      </c>
      <c r="CA96" s="130">
        <f t="shared" si="165"/>
        <v>1.2673458423603918</v>
      </c>
      <c r="CB96" s="130">
        <f t="shared" si="166"/>
        <v>0.5</v>
      </c>
      <c r="CC96" s="130">
        <f t="shared" si="167"/>
        <v>0.5</v>
      </c>
      <c r="CD96" s="130">
        <f t="shared" si="168"/>
        <v>0.5</v>
      </c>
      <c r="CE96" s="130">
        <f t="shared" si="169"/>
        <v>0.5</v>
      </c>
      <c r="CF96" s="130">
        <f t="shared" si="170"/>
        <v>0.5</v>
      </c>
      <c r="CG96" s="130">
        <f t="shared" si="171"/>
        <v>0.5</v>
      </c>
      <c r="CH96" s="130">
        <f t="shared" si="172"/>
        <v>0.5</v>
      </c>
      <c r="CI96" s="130">
        <f t="shared" si="173"/>
        <v>0.5</v>
      </c>
      <c r="CJ96" s="130">
        <f t="shared" si="174"/>
        <v>0.5</v>
      </c>
      <c r="CK96" s="131">
        <f t="shared" si="175"/>
        <v>1</v>
      </c>
      <c r="CL96" s="96">
        <f t="shared" si="176"/>
        <v>-0.47057844703894136</v>
      </c>
      <c r="CM96" s="96">
        <f t="shared" si="177"/>
        <v>-0.54308694056094631</v>
      </c>
      <c r="CN96" s="96">
        <f t="shared" si="178"/>
        <v>-0.55489910338163628</v>
      </c>
      <c r="CO96" s="96">
        <f t="shared" si="179"/>
        <v>-0.54206999999999994</v>
      </c>
      <c r="CP96" s="96">
        <f t="shared" si="180"/>
        <v>-0.54206999999999994</v>
      </c>
      <c r="CQ96" s="96">
        <f t="shared" si="181"/>
        <v>-0.54206999999999994</v>
      </c>
      <c r="CR96" s="96">
        <f t="shared" si="182"/>
        <v>-0.54206999999999994</v>
      </c>
      <c r="CS96" s="96">
        <f t="shared" si="183"/>
        <v>-0.54206999999999994</v>
      </c>
      <c r="CT96" s="96">
        <f t="shared" si="184"/>
        <v>-0.54206999999999994</v>
      </c>
      <c r="CU96" s="96">
        <f t="shared" si="185"/>
        <v>-0.54206999999999994</v>
      </c>
      <c r="CV96" s="96">
        <f t="shared" si="186"/>
        <v>-0.54206999999999994</v>
      </c>
      <c r="CW96" s="96">
        <f t="shared" si="187"/>
        <v>-0.54206999999999994</v>
      </c>
      <c r="CX96" s="96">
        <f>MAX(0,(IF(CL96&gt;0,(CL96-ROUNDDOWN(CL96,1))/0.1*LOOKUP(ROUNDUP(CL96+81.1,1),CB!$A:$A,CB!$C:$C)+(1-(CL96-ROUNDDOWN(CL96,1))/0.1)*LOOKUP(ROUNDDOWN(CL96+81.1,1),CB!$A:$A,CB!$C:$C),(CL96-ROUNDDOWN(CL96-0.1,1))/0.1*LOOKUP(ROUNDUP(CL96+81.1,1),CB!$A:$A,CB!$C:$C)+(1-(CL96-ROUNDDOWN(CL96-0.1,1))/0.1)*LOOKUP(ROUNDDOWN(CL96+81.1,1),CB!$A:$A,CB!$C:$C))-LOOKUP(81.1,CB!$A:$A,CB!$C:$C))/(1-(BINOMDIST(97,162,0.5,TRUE)-BINOMDIST(87,162,0.5,TRUE)))*$C$2*($B$1^(LEFT(CX$4,4)*1-LEFT($BA$4,4)*1))*(37.75+CL96))</f>
        <v>0</v>
      </c>
      <c r="CY96" s="96">
        <f>MAX(0,(IF(CM96&gt;0,(CM96-ROUNDDOWN(CM96,1))/0.1*LOOKUP(ROUNDUP(CM96+81.1,1),CB!$A:$A,CB!$C:$C)+(1-(CM96-ROUNDDOWN(CM96,1))/0.1)*LOOKUP(ROUNDDOWN(CM96+81.1,1),CB!$A:$A,CB!$C:$C),(CM96-ROUNDDOWN(CM96-0.1,1))/0.1*LOOKUP(ROUNDUP(CM96+81.1,1),CB!$A:$A,CB!$C:$C)+(1-(CM96-ROUNDDOWN(CM96-0.1,1))/0.1)*LOOKUP(ROUNDDOWN(CM96+81.1,1),CB!$A:$A,CB!$C:$C))-LOOKUP(81.1,CB!$A:$A,CB!$C:$C))/(1-(BINOMDIST(97,162,0.5,TRUE)-BINOMDIST(87,162,0.5,TRUE)))*$C$2*($B$1^(LEFT(CY$4,4)*1-LEFT($BA$4,4)*1))*(37.75+CM96))</f>
        <v>0</v>
      </c>
      <c r="CZ96" s="96">
        <f>MAX(0,(IF(CN96&gt;0,(CN96-ROUNDDOWN(CN96,1))/0.1*LOOKUP(ROUNDUP(CN96+81.1,1),CB!$A:$A,CB!$C:$C)+(1-(CN96-ROUNDDOWN(CN96,1))/0.1)*LOOKUP(ROUNDDOWN(CN96+81.1,1),CB!$A:$A,CB!$C:$C),(CN96-ROUNDDOWN(CN96-0.1,1))/0.1*LOOKUP(ROUNDUP(CN96+81.1,1),CB!$A:$A,CB!$C:$C)+(1-(CN96-ROUNDDOWN(CN96-0.1,1))/0.1)*LOOKUP(ROUNDDOWN(CN96+81.1,1),CB!$A:$A,CB!$C:$C))-LOOKUP(81.1,CB!$A:$A,CB!$C:$C))/(1-(BINOMDIST(97,162,0.5,TRUE)-BINOMDIST(87,162,0.5,TRUE)))*$C$2*($B$1^(LEFT(CZ$4,4)*1-LEFT($BA$4,4)*1))*(37.75+CN96))</f>
        <v>0</v>
      </c>
      <c r="DA96" s="96">
        <f>MAX(0,(IF(CO96&gt;0,(CO96-ROUNDDOWN(CO96,1))/0.1*LOOKUP(ROUNDUP(CO96+81.1,1),CB!$A:$A,CB!$C:$C)+(1-(CO96-ROUNDDOWN(CO96,1))/0.1)*LOOKUP(ROUNDDOWN(CO96+81.1,1),CB!$A:$A,CB!$C:$C),(CO96-ROUNDDOWN(CO96-0.1,1))/0.1*LOOKUP(ROUNDUP(CO96+81.1,1),CB!$A:$A,CB!$C:$C)+(1-(CO96-ROUNDDOWN(CO96-0.1,1))/0.1)*LOOKUP(ROUNDDOWN(CO96+81.1,1),CB!$A:$A,CB!$C:$C))-LOOKUP(81.1,CB!$A:$A,CB!$C:$C))/(1-(BINOMDIST(97,162,0.5,TRUE)-BINOMDIST(87,162,0.5,TRUE)))*$C$2*($B$1^(LEFT(DA$4,4)*1-LEFT($BA$4,4)*1))*(37.75+CO96))</f>
        <v>0</v>
      </c>
      <c r="DB96" s="96">
        <f>MAX(0,(IF(CP96&gt;0,(CP96-ROUNDDOWN(CP96,1))/0.1*LOOKUP(ROUNDUP(CP96+81.1,1),CB!$A:$A,CB!$C:$C)+(1-(CP96-ROUNDDOWN(CP96,1))/0.1)*LOOKUP(ROUNDDOWN(CP96+81.1,1),CB!$A:$A,CB!$C:$C),(CP96-ROUNDDOWN(CP96-0.1,1))/0.1*LOOKUP(ROUNDUP(CP96+81.1,1),CB!$A:$A,CB!$C:$C)+(1-(CP96-ROUNDDOWN(CP96-0.1,1))/0.1)*LOOKUP(ROUNDDOWN(CP96+81.1,1),CB!$A:$A,CB!$C:$C))-LOOKUP(81.1,CB!$A:$A,CB!$C:$C))/(1-(BINOMDIST(97,162,0.5,TRUE)-BINOMDIST(87,162,0.5,TRUE)))*$C$2*($B$1^(LEFT(DB$4,4)*1-LEFT($BA$4,4)*1))*(37.75+CP96))</f>
        <v>0</v>
      </c>
      <c r="DC96" s="96">
        <f>MAX(0,(IF(CQ96&gt;0,(CQ96-ROUNDDOWN(CQ96,1))/0.1*LOOKUP(ROUNDUP(CQ96+81.1,1),CB!$A:$A,CB!$C:$C)+(1-(CQ96-ROUNDDOWN(CQ96,1))/0.1)*LOOKUP(ROUNDDOWN(CQ96+81.1,1),CB!$A:$A,CB!$C:$C),(CQ96-ROUNDDOWN(CQ96-0.1,1))/0.1*LOOKUP(ROUNDUP(CQ96+81.1,1),CB!$A:$A,CB!$C:$C)+(1-(CQ96-ROUNDDOWN(CQ96-0.1,1))/0.1)*LOOKUP(ROUNDDOWN(CQ96+81.1,1),CB!$A:$A,CB!$C:$C))-LOOKUP(81.1,CB!$A:$A,CB!$C:$C))/(1-(BINOMDIST(97,162,0.5,TRUE)-BINOMDIST(87,162,0.5,TRUE)))*$C$2*($B$1^(LEFT(DC$4,4)*1-LEFT($BA$4,4)*1))*(37.75+CQ96))</f>
        <v>0</v>
      </c>
      <c r="DD96" s="96">
        <f>MAX(0,(IF(CR96&gt;0,(CR96-ROUNDDOWN(CR96,1))/0.1*LOOKUP(ROUNDUP(CR96+81.1,1),CB!$A:$A,CB!$C:$C)+(1-(CR96-ROUNDDOWN(CR96,1))/0.1)*LOOKUP(ROUNDDOWN(CR96+81.1,1),CB!$A:$A,CB!$C:$C),(CR96-ROUNDDOWN(CR96-0.1,1))/0.1*LOOKUP(ROUNDUP(CR96+81.1,1),CB!$A:$A,CB!$C:$C)+(1-(CR96-ROUNDDOWN(CR96-0.1,1))/0.1)*LOOKUP(ROUNDDOWN(CR96+81.1,1),CB!$A:$A,CB!$C:$C))-LOOKUP(81.1,CB!$A:$A,CB!$C:$C))/(1-(BINOMDIST(97,162,0.5,TRUE)-BINOMDIST(87,162,0.5,TRUE)))*$C$2*($B$1^(LEFT(DD$4,4)*1-LEFT($BA$4,4)*1))*(37.75+CR96))</f>
        <v>0</v>
      </c>
      <c r="DE96" s="96">
        <f>MAX(0,(IF(CS96&gt;0,(CS96-ROUNDDOWN(CS96,1))/0.1*LOOKUP(ROUNDUP(CS96+81.1,1),CB!$A:$A,CB!$C:$C)+(1-(CS96-ROUNDDOWN(CS96,1))/0.1)*LOOKUP(ROUNDDOWN(CS96+81.1,1),CB!$A:$A,CB!$C:$C),(CS96-ROUNDDOWN(CS96-0.1,1))/0.1*LOOKUP(ROUNDUP(CS96+81.1,1),CB!$A:$A,CB!$C:$C)+(1-(CS96-ROUNDDOWN(CS96-0.1,1))/0.1)*LOOKUP(ROUNDDOWN(CS96+81.1,1),CB!$A:$A,CB!$C:$C))-LOOKUP(81.1,CB!$A:$A,CB!$C:$C))/(1-(BINOMDIST(97,162,0.5,TRUE)-BINOMDIST(87,162,0.5,TRUE)))*$C$2*($B$1^(LEFT(DE$4,4)*1-LEFT($BA$4,4)*1))*(37.75+CS96))</f>
        <v>0</v>
      </c>
      <c r="DF96" s="96">
        <f>MAX(0,(IF(CT96&gt;0,(CT96-ROUNDDOWN(CT96,1))/0.1*LOOKUP(ROUNDUP(CT96+81.1,1),CB!$A:$A,CB!$C:$C)+(1-(CT96-ROUNDDOWN(CT96,1))/0.1)*LOOKUP(ROUNDDOWN(CT96+81.1,1),CB!$A:$A,CB!$C:$C),(CT96-ROUNDDOWN(CT96-0.1,1))/0.1*LOOKUP(ROUNDUP(CT96+81.1,1),CB!$A:$A,CB!$C:$C)+(1-(CT96-ROUNDDOWN(CT96-0.1,1))/0.1)*LOOKUP(ROUNDDOWN(CT96+81.1,1),CB!$A:$A,CB!$C:$C))-LOOKUP(81.1,CB!$A:$A,CB!$C:$C))/(1-(BINOMDIST(97,162,0.5,TRUE)-BINOMDIST(87,162,0.5,TRUE)))*$C$2*($B$1^(LEFT(DF$4,4)*1-LEFT($BA$4,4)*1))*(37.75+CT96))</f>
        <v>0</v>
      </c>
      <c r="DG96" s="96">
        <f>MAX(0,(IF(CU96&gt;0,(CU96-ROUNDDOWN(CU96,1))/0.1*LOOKUP(ROUNDUP(CU96+81.1,1),CB!$A:$A,CB!$C:$C)+(1-(CU96-ROUNDDOWN(CU96,1))/0.1)*LOOKUP(ROUNDDOWN(CU96+81.1,1),CB!$A:$A,CB!$C:$C),(CU96-ROUNDDOWN(CU96-0.1,1))/0.1*LOOKUP(ROUNDUP(CU96+81.1,1),CB!$A:$A,CB!$C:$C)+(1-(CU96-ROUNDDOWN(CU96-0.1,1))/0.1)*LOOKUP(ROUNDDOWN(CU96+81.1,1),CB!$A:$A,CB!$C:$C))-LOOKUP(81.1,CB!$A:$A,CB!$C:$C))/(1-(BINOMDIST(97,162,0.5,TRUE)-BINOMDIST(87,162,0.5,TRUE)))*$C$2*($B$1^(LEFT(DG$4,4)*1-LEFT($BA$4,4)*1))*(37.75+CU96))</f>
        <v>0</v>
      </c>
      <c r="DH96" s="96">
        <f>MAX(0,(IF(CV96&gt;0,(CV96-ROUNDDOWN(CV96,1))/0.1*LOOKUP(ROUNDUP(CV96+81.1,1),CB!$A:$A,CB!$C:$C)+(1-(CV96-ROUNDDOWN(CV96,1))/0.1)*LOOKUP(ROUNDDOWN(CV96+81.1,1),CB!$A:$A,CB!$C:$C),(CV96-ROUNDDOWN(CV96-0.1,1))/0.1*LOOKUP(ROUNDUP(CV96+81.1,1),CB!$A:$A,CB!$C:$C)+(1-(CV96-ROUNDDOWN(CV96-0.1,1))/0.1)*LOOKUP(ROUNDDOWN(CV96+81.1,1),CB!$A:$A,CB!$C:$C))-LOOKUP(81.1,CB!$A:$A,CB!$C:$C))/(1-(BINOMDIST(97,162,0.5,TRUE)-BINOMDIST(87,162,0.5,TRUE)))*$C$2*($B$1^(LEFT(DH$4,4)*1-LEFT($BA$4,4)*1))*(37.75+CV96))</f>
        <v>0</v>
      </c>
      <c r="DI96" s="96">
        <f>MAX(0,(IF(CW96&gt;0,(CW96-ROUNDDOWN(CW96,1))/0.1*LOOKUP(ROUNDUP(CW96+81.1,1),CB!$A:$A,CB!$C:$C)+(1-(CW96-ROUNDDOWN(CW96,1))/0.1)*LOOKUP(ROUNDDOWN(CW96+81.1,1),CB!$A:$A,CB!$C:$C),(CW96-ROUNDDOWN(CW96-0.1,1))/0.1*LOOKUP(ROUNDUP(CW96+81.1,1),CB!$A:$A,CB!$C:$C)+(1-(CW96-ROUNDDOWN(CW96-0.1,1))/0.1)*LOOKUP(ROUNDDOWN(CW96+81.1,1),CB!$A:$A,CB!$C:$C))-LOOKUP(81.1,CB!$A:$A,CB!$C:$C))/(1-(BINOMDIST(97,162,0.5,TRUE)-BINOMDIST(87,162,0.5,TRUE)))*$C$2*($B$1^(LEFT(DI$4,4)*1-LEFT($BA$4,4)*1))*(37.75+CW96))</f>
        <v>0</v>
      </c>
      <c r="DJ96" s="90">
        <f t="shared" si="188"/>
        <v>0</v>
      </c>
      <c r="DK96" s="132"/>
      <c r="DL96" s="132">
        <f t="shared" si="189"/>
        <v>4.7505146962316633</v>
      </c>
      <c r="DM96" s="132">
        <f t="shared" si="190"/>
        <v>7.9191813595928355</v>
      </c>
      <c r="DN96" s="132">
        <f t="shared" si="191"/>
        <v>9.7314157615078969</v>
      </c>
      <c r="DO96" s="132">
        <f t="shared" si="192"/>
        <v>11.031412044601815</v>
      </c>
      <c r="DP96" s="132">
        <f t="shared" si="193"/>
        <v>12.373642902944216</v>
      </c>
      <c r="DQ96" s="132">
        <f t="shared" si="194"/>
        <v>13.756475429282437</v>
      </c>
      <c r="DR96" s="132">
        <f t="shared" si="195"/>
        <v>15.17801450446821</v>
      </c>
      <c r="DS96" s="132">
        <f t="shared" si="196"/>
        <v>16.636154026562444</v>
      </c>
      <c r="DT96" s="132">
        <f t="shared" si="197"/>
        <v>18.128630285741558</v>
      </c>
      <c r="DU96" s="132">
        <f t="shared" si="198"/>
        <v>19.65307506109508</v>
      </c>
    </row>
    <row r="97" spans="1:125" x14ac:dyDescent="0.2">
      <c r="A97" s="80">
        <v>502226</v>
      </c>
      <c r="B97" s="99" t="str">
        <f>INDEX([1]Bios!$O:$O,MATCH(A97,[1]Bios!$C:$C,0))</f>
        <v>Gentry, Craig</v>
      </c>
      <c r="C97" s="92" t="s">
        <v>99</v>
      </c>
      <c r="D97" s="94">
        <f>LOOKUP(IF(INDEX([1]Bios!$M:$M,MATCH(A97,[1]Bios!$C:$C,0))="P",INDEX([1]Pitchers!$Q:$Q,MATCH(A97,[1]Pitchers!$A:$A,0)),INDEX([1]Hitters!$AV:$AV,MATCH(A97,[1]Hitters!$A:$A,0))),Positions!A:A,Positions!B:B)</f>
        <v>8</v>
      </c>
      <c r="E97" s="137">
        <v>1</v>
      </c>
      <c r="F97" s="138">
        <f t="shared" si="135"/>
        <v>1.0414397071229731</v>
      </c>
      <c r="G97" s="138">
        <v>1</v>
      </c>
      <c r="H97" s="94"/>
      <c r="I97" s="93">
        <f>6</f>
        <v>6</v>
      </c>
      <c r="J97" s="93">
        <f>6</f>
        <v>6</v>
      </c>
      <c r="K97" s="94">
        <f>MIN(IF(D97&gt;1,INDEX([1]Hitters!$DA:$DA,MATCH(A97,[1]Hitters!$A:$A,0)),INDEX([1]Pitchers!$DA:$DA,MATCH(A97,[1]Pitchers!$A:$A,0))),J97)</f>
        <v>1.8566666666666667</v>
      </c>
      <c r="L97" s="94">
        <f t="shared" si="136"/>
        <v>4</v>
      </c>
      <c r="M97" s="95">
        <f>IF(D97&gt;1,INDEX([1]Hitters!$CV:$CV,MATCH($A97,[1]Hitters!$A:$A,0)),INDEX([1]Pitchers!$CP:$CP,MATCH($A97,[1]Pitchers!$A:$A,0)))</f>
        <v>32.625</v>
      </c>
      <c r="N97" s="90">
        <f t="shared" si="137"/>
        <v>4.1439707122973068E-2</v>
      </c>
      <c r="O97" s="97">
        <f>IF($D97&gt;1,INDEX([1]Hitters!$AF:$AF,MATCH($A97,[1]Hitters!$A:$A,0)),INDEX([1]Pitchers!$AJ:$AJ,MATCH($A97,[1]Pitchers!$A:$A,0))*IF(OR(AND($D97=0,INDEX([1]Pitchers!$Q:$Q,MATCH($A97,[1]Pitchers!$A:$A,0))="R"),AND($D97=1,INDEX([1]Pitchers!$Q:$Q,MATCH($A97,[1]Pitchers!$A:$A,0))="S")),1,IF($D97=0,0.83+(1-INDEX([1]Pitchers!$BE:$BE,MATCH($A97,[1]Pitchers!$A:$A,0)))/8,1/(0.83+(1-INDEX([1]Pitchers!$BE:$BE,MATCH($A97,[1]Pitchers!$A:$A,0)))/8))))</f>
        <v>0.22997331539938845</v>
      </c>
      <c r="P97" s="97">
        <f>IF($D97&gt;1,O97+(LOOKUP(ROUNDDOWN($M97+RIGHT(P$4,4)*1-2016,0),Age!$A:$A,Age!$C:$C)*(1-($M97+RIGHT(P$4,4)*1-2016-ROUNDDOWN($M97+RIGHT(P$4,4)*1-2016,0)))+LOOKUP(ROUNDUP($M97+RIGHT(P$4,4)*1-2016,0),Age!$A:$A,Age!$C:$C)*(($M97+RIGHT(P$4,4)*1-2016-ROUNDDOWN($M97+RIGHT(P$4,4)*1-2016,0))))*IF($M97+RIGHT(P$4,4)*1-2016&gt;27,1,INDEX([1]Hitters!$BG:$BG,MATCH($A97,[1]Hitters!$A:$A,0))),O97*(1-(1-(LOOKUP(ROUNDDOWN($M97+RIGHT(P$4,4)*1-2016,0),Age!$A:$A,Age!$L:$L)*(1-($M97+RIGHT(P$4,4)*1-2016-ROUNDDOWN($M97+RIGHT(P$4,4)*1-2016,0)))+LOOKUP(ROUNDUP($M97+RIGHT(P$4,4)*1-2016,0),Age!$A:$A,Age!$L:$L)*(($M97+RIGHT(P$4,4)*1-2016-ROUNDDOWN($M97+RIGHT(P$4,4)*1-2016,0)))))*IF($M97+RIGHT(P$4,4)*1-2016&gt;27,1,INDEX([1]Pitchers!$BE:$BE,MATCH($A97,[1]Pitchers!$A:$A,0)))))</f>
        <v>0.22378581539938844</v>
      </c>
      <c r="Q97" s="97">
        <f>IF($D97&gt;1,P97+(LOOKUP(ROUNDDOWN($M97+RIGHT(Q$4,4)*1-2016,0),Age!$A:$A,Age!$C:$C)*(1-($M97+RIGHT(Q$4,4)*1-2016-ROUNDDOWN($M97+RIGHT(Q$4,4)*1-2016,0)))+LOOKUP(ROUNDUP($M97+RIGHT(Q$4,4)*1-2016,0),Age!$A:$A,Age!$C:$C)*(($M97+RIGHT(Q$4,4)*1-2016-ROUNDDOWN($M97+RIGHT(Q$4,4)*1-2016,0))))*IF($M97+RIGHT(Q$4,4)*1-2016&gt;27,1,INDEX([1]Hitters!$BG:$BG,MATCH($A97,[1]Hitters!$A:$A,0))),P97*(1-(1-(LOOKUP(ROUNDDOWN($M97+RIGHT(Q$4,4)*1-2016,0),Age!$A:$A,Age!$L:$L)*(1-($M97+RIGHT(Q$4,4)*1-2016-ROUNDDOWN($M97+RIGHT(Q$4,4)*1-2016,0)))+LOOKUP(ROUNDUP($M97+RIGHT(Q$4,4)*1-2016,0),Age!$A:$A,Age!$L:$L)*(($M97+RIGHT(Q$4,4)*1-2016-ROUNDDOWN($M97+RIGHT(Q$4,4)*1-2016,0)))))*IF($M97+RIGHT(Q$4,4)*1-2016&gt;27,1,INDEX([1]Pitchers!$BE:$BE,MATCH($A97,[1]Pitchers!$A:$A,0)))))</f>
        <v>0.21649831539938844</v>
      </c>
      <c r="R97" s="97">
        <f>IF($D97&gt;1,Q97+(LOOKUP(ROUNDDOWN($M97+RIGHT(R$4,4)*1-2016,0),Age!$A:$A,Age!$C:$C)*(1-($M97+RIGHT(R$4,4)*1-2016-ROUNDDOWN($M97+RIGHT(R$4,4)*1-2016,0)))+LOOKUP(ROUNDUP($M97+RIGHT(R$4,4)*1-2016,0),Age!$A:$A,Age!$C:$C)*(($M97+RIGHT(R$4,4)*1-2016-ROUNDDOWN($M97+RIGHT(R$4,4)*1-2016,0))))*IF($M97+RIGHT(R$4,4)*1-2016&gt;27,1,INDEX([1]Hitters!$BG:$BG,MATCH($A97,[1]Hitters!$A:$A,0))),Q97*(1-(1-(LOOKUP(ROUNDDOWN($M97+RIGHT(R$4,4)*1-2016,0),Age!$A:$A,Age!$L:$L)*(1-($M97+RIGHT(R$4,4)*1-2016-ROUNDDOWN($M97+RIGHT(R$4,4)*1-2016,0)))+LOOKUP(ROUNDUP($M97+RIGHT(R$4,4)*1-2016,0),Age!$A:$A,Age!$L:$L)*(($M97+RIGHT(R$4,4)*1-2016-ROUNDDOWN($M97+RIGHT(R$4,4)*1-2016,0)))))*IF($M97+RIGHT(R$4,4)*1-2016&gt;27,1,INDEX([1]Pitchers!$BE:$BE,MATCH($A97,[1]Pitchers!$A:$A,0)))))</f>
        <v>0.20811081539938844</v>
      </c>
      <c r="S97" s="97">
        <f>IF($D97&gt;1,R97+(LOOKUP(ROUNDDOWN($M97+RIGHT(S$4,4)*1-2016,0),Age!$A:$A,Age!$C:$C)*(1-($M97+RIGHT(S$4,4)*1-2016-ROUNDDOWN($M97+RIGHT(S$4,4)*1-2016,0)))+LOOKUP(ROUNDUP($M97+RIGHT(S$4,4)*1-2016,0),Age!$A:$A,Age!$C:$C)*(($M97+RIGHT(S$4,4)*1-2016-ROUNDDOWN($M97+RIGHT(S$4,4)*1-2016,0))))*IF($M97+RIGHT(S$4,4)*1-2016&gt;27,1,INDEX([1]Hitters!$BG:$BG,MATCH($A97,[1]Hitters!$A:$A,0))),R97*(1-(1-(LOOKUP(ROUNDDOWN($M97+RIGHT(S$4,4)*1-2016,0),Age!$A:$A,Age!$L:$L)*(1-($M97+RIGHT(S$4,4)*1-2016-ROUNDDOWN($M97+RIGHT(S$4,4)*1-2016,0)))+LOOKUP(ROUNDUP($M97+RIGHT(S$4,4)*1-2016,0),Age!$A:$A,Age!$L:$L)*(($M97+RIGHT(S$4,4)*1-2016-ROUNDDOWN($M97+RIGHT(S$4,4)*1-2016,0)))))*IF($M97+RIGHT(S$4,4)*1-2016&gt;27,1,INDEX([1]Pitchers!$BE:$BE,MATCH($A97,[1]Pitchers!$A:$A,0)))))</f>
        <v>0.19931081539938844</v>
      </c>
      <c r="T97" s="97">
        <f>IF($D97&gt;1,S97+(LOOKUP(ROUNDDOWN($M97+RIGHT(T$4,4)*1-2016,0),Age!$A:$A,Age!$C:$C)*(1-($M97+RIGHT(T$4,4)*1-2016-ROUNDDOWN($M97+RIGHT(T$4,4)*1-2016,0)))+LOOKUP(ROUNDUP($M97+RIGHT(T$4,4)*1-2016,0),Age!$A:$A,Age!$C:$C)*(($M97+RIGHT(T$4,4)*1-2016-ROUNDDOWN($M97+RIGHT(T$4,4)*1-2016,0))))*IF($M97+RIGHT(T$4,4)*1-2016&gt;27,1,INDEX([1]Hitters!$BG:$BG,MATCH($A97,[1]Hitters!$A:$A,0))),S97*(1-(1-(LOOKUP(ROUNDDOWN($M97+RIGHT(T$4,4)*1-2016,0),Age!$A:$A,Age!$L:$L)*(1-($M97+RIGHT(T$4,4)*1-2016-ROUNDDOWN($M97+RIGHT(T$4,4)*1-2016,0)))+LOOKUP(ROUNDUP($M97+RIGHT(T$4,4)*1-2016,0),Age!$A:$A,Age!$L:$L)*(($M97+RIGHT(T$4,4)*1-2016-ROUNDDOWN($M97+RIGHT(T$4,4)*1-2016,0)))))*IF($M97+RIGHT(T$4,4)*1-2016&gt;27,1,INDEX([1]Pitchers!$BE:$BE,MATCH($A97,[1]Pitchers!$A:$A,0)))))</f>
        <v>0.19051081539938844</v>
      </c>
      <c r="U97" s="97">
        <f>IF($D97&gt;1,T97+(LOOKUP(ROUNDDOWN($M97+RIGHT(U$4,4)*1-2016,0),Age!$A:$A,Age!$C:$C)*(1-($M97+RIGHT(U$4,4)*1-2016-ROUNDDOWN($M97+RIGHT(U$4,4)*1-2016,0)))+LOOKUP(ROUNDUP($M97+RIGHT(U$4,4)*1-2016,0),Age!$A:$A,Age!$C:$C)*(($M97+RIGHT(U$4,4)*1-2016-ROUNDDOWN($M97+RIGHT(U$4,4)*1-2016,0))))*IF($M97+RIGHT(U$4,4)*1-2016&gt;27,1,INDEX([1]Hitters!$BG:$BG,MATCH($A97,[1]Hitters!$A:$A,0))),T97*(1-(1-(LOOKUP(ROUNDDOWN($M97+RIGHT(U$4,4)*1-2016,0),Age!$A:$A,Age!$L:$L)*(1-($M97+RIGHT(U$4,4)*1-2016-ROUNDDOWN($M97+RIGHT(U$4,4)*1-2016,0)))+LOOKUP(ROUNDUP($M97+RIGHT(U$4,4)*1-2016,0),Age!$A:$A,Age!$L:$L)*(($M97+RIGHT(U$4,4)*1-2016-ROUNDDOWN($M97+RIGHT(U$4,4)*1-2016,0)))))*IF($M97+RIGHT(U$4,4)*1-2016&gt;27,1,INDEX([1]Pitchers!$BE:$BE,MATCH($A97,[1]Pitchers!$A:$A,0)))))</f>
        <v>0.18171081539938844</v>
      </c>
      <c r="V97" s="97">
        <f>IF($D97&gt;1,U97+(LOOKUP(ROUNDDOWN($M97+RIGHT(V$4,4)*1-2016,0),Age!$A:$A,Age!$C:$C)*(1-($M97+RIGHT(V$4,4)*1-2016-ROUNDDOWN($M97+RIGHT(V$4,4)*1-2016,0)))+LOOKUP(ROUNDUP($M97+RIGHT(V$4,4)*1-2016,0),Age!$A:$A,Age!$C:$C)*(($M97+RIGHT(V$4,4)*1-2016-ROUNDDOWN($M97+RIGHT(V$4,4)*1-2016,0))))*IF($M97+RIGHT(V$4,4)*1-2016&gt;27,1,INDEX([1]Hitters!$BG:$BG,MATCH($A97,[1]Hitters!$A:$A,0))),U97*(1-(1-(LOOKUP(ROUNDDOWN($M97+RIGHT(V$4,4)*1-2016,0),Age!$A:$A,Age!$L:$L)*(1-($M97+RIGHT(V$4,4)*1-2016-ROUNDDOWN($M97+RIGHT(V$4,4)*1-2016,0)))+LOOKUP(ROUNDUP($M97+RIGHT(V$4,4)*1-2016,0),Age!$A:$A,Age!$L:$L)*(($M97+RIGHT(V$4,4)*1-2016-ROUNDDOWN($M97+RIGHT(V$4,4)*1-2016,0)))))*IF($M97+RIGHT(V$4,4)*1-2016&gt;27,1,INDEX([1]Pitchers!$BE:$BE,MATCH($A97,[1]Pitchers!$A:$A,0)))))</f>
        <v>0.17291081539938843</v>
      </c>
      <c r="W97" s="97">
        <f>IF($D97&gt;1,V97+(LOOKUP(ROUNDDOWN($M97+RIGHT(W$4,4)*1-2016,0),Age!$A:$A,Age!$C:$C)*(1-($M97+RIGHT(W$4,4)*1-2016-ROUNDDOWN($M97+RIGHT(W$4,4)*1-2016,0)))+LOOKUP(ROUNDUP($M97+RIGHT(W$4,4)*1-2016,0),Age!$A:$A,Age!$C:$C)*(($M97+RIGHT(W$4,4)*1-2016-ROUNDDOWN($M97+RIGHT(W$4,4)*1-2016,0))))*IF($M97+RIGHT(W$4,4)*1-2016&gt;27,1,INDEX([1]Hitters!$BG:$BG,MATCH($A97,[1]Hitters!$A:$A,0))),V97*(1-(1-(LOOKUP(ROUNDDOWN($M97+RIGHT(W$4,4)*1-2016,0),Age!$A:$A,Age!$L:$L)*(1-($M97+RIGHT(W$4,4)*1-2016-ROUNDDOWN($M97+RIGHT(W$4,4)*1-2016,0)))+LOOKUP(ROUNDUP($M97+RIGHT(W$4,4)*1-2016,0),Age!$A:$A,Age!$L:$L)*(($M97+RIGHT(W$4,4)*1-2016-ROUNDDOWN($M97+RIGHT(W$4,4)*1-2016,0)))))*IF($M97+RIGHT(W$4,4)*1-2016&gt;27,1,INDEX([1]Pitchers!$BE:$BE,MATCH($A97,[1]Pitchers!$A:$A,0)))))</f>
        <v>0.16411081539938843</v>
      </c>
      <c r="X97" s="97">
        <f>IF($D97&gt;1,W97+(LOOKUP(ROUNDDOWN($M97+RIGHT(X$4,4)*1-2016,0),Age!$A:$A,Age!$C:$C)*(1-($M97+RIGHT(X$4,4)*1-2016-ROUNDDOWN($M97+RIGHT(X$4,4)*1-2016,0)))+LOOKUP(ROUNDUP($M97+RIGHT(X$4,4)*1-2016,0),Age!$A:$A,Age!$C:$C)*(($M97+RIGHT(X$4,4)*1-2016-ROUNDDOWN($M97+RIGHT(X$4,4)*1-2016,0))))*IF($M97+RIGHT(X$4,4)*1-2016&gt;27,1,INDEX([1]Hitters!$BG:$BG,MATCH($A97,[1]Hitters!$A:$A,0))),W97*(1-(1-(LOOKUP(ROUNDDOWN($M97+RIGHT(X$4,4)*1-2016,0),Age!$A:$A,Age!$L:$L)*(1-($M97+RIGHT(X$4,4)*1-2016-ROUNDDOWN($M97+RIGHT(X$4,4)*1-2016,0)))+LOOKUP(ROUNDUP($M97+RIGHT(X$4,4)*1-2016,0),Age!$A:$A,Age!$L:$L)*(($M97+RIGHT(X$4,4)*1-2016-ROUNDDOWN($M97+RIGHT(X$4,4)*1-2016,0)))))*IF($M97+RIGHT(X$4,4)*1-2016&gt;27,1,INDEX([1]Pitchers!$BE:$BE,MATCH($A97,[1]Pitchers!$A:$A,0)))))</f>
        <v>0.15531081539938843</v>
      </c>
      <c r="Y97" s="97">
        <f>IF($D97&gt;1,X97+(LOOKUP(ROUNDDOWN($M97+RIGHT(Y$4,4)*1-2016,0),Age!$A:$A,Age!$C:$C)*(1-($M97+RIGHT(Y$4,4)*1-2016-ROUNDDOWN($M97+RIGHT(Y$4,4)*1-2016,0)))+LOOKUP(ROUNDUP($M97+RIGHT(Y$4,4)*1-2016,0),Age!$A:$A,Age!$C:$C)*(($M97+RIGHT(Y$4,4)*1-2016-ROUNDDOWN($M97+RIGHT(Y$4,4)*1-2016,0))))*IF($M97+RIGHT(Y$4,4)*1-2016&gt;27,1,INDEX([1]Hitters!$BG:$BG,MATCH($A97,[1]Hitters!$A:$A,0))),X97*(1-(1-(LOOKUP(ROUNDDOWN($M97+RIGHT(Y$4,4)*1-2016,0),Age!$A:$A,Age!$L:$L)*(1-($M97+RIGHT(Y$4,4)*1-2016-ROUNDDOWN($M97+RIGHT(Y$4,4)*1-2016,0)))+LOOKUP(ROUNDUP($M97+RIGHT(Y$4,4)*1-2016,0),Age!$A:$A,Age!$L:$L)*(($M97+RIGHT(Y$4,4)*1-2016-ROUNDDOWN($M97+RIGHT(Y$4,4)*1-2016,0)))))*IF($M97+RIGHT(Y$4,4)*1-2016&gt;27,1,INDEX([1]Pitchers!$BE:$BE,MATCH($A97,[1]Pitchers!$A:$A,0)))))</f>
        <v>0.14651081539938843</v>
      </c>
      <c r="Z97" s="97">
        <f>IF($D97&gt;1,Y97+(LOOKUP(ROUNDDOWN($M97+RIGHT(Z$4,4)*1-2016,0),Age!$A:$A,Age!$C:$C)*(1-($M97+RIGHT(Z$4,4)*1-2016-ROUNDDOWN($M97+RIGHT(Z$4,4)*1-2016,0)))+LOOKUP(ROUNDUP($M97+RIGHT(Z$4,4)*1-2016,0),Age!$A:$A,Age!$C:$C)*(($M97+RIGHT(Z$4,4)*1-2016-ROUNDDOWN($M97+RIGHT(Z$4,4)*1-2016,0))))*IF($M97+RIGHT(Z$4,4)*1-2016&gt;27,1,INDEX([1]Hitters!$BG:$BG,MATCH($A97,[1]Hitters!$A:$A,0))),Y97*(1-(1-(LOOKUP(ROUNDDOWN($M97+RIGHT(Z$4,4)*1-2016,0),Age!$A:$A,Age!$L:$L)*(1-($M97+RIGHT(Z$4,4)*1-2016-ROUNDDOWN($M97+RIGHT(Z$4,4)*1-2016,0)))+LOOKUP(ROUNDUP($M97+RIGHT(Z$4,4)*1-2016,0),Age!$A:$A,Age!$L:$L)*(($M97+RIGHT(Z$4,4)*1-2016-ROUNDDOWN($M97+RIGHT(Z$4,4)*1-2016,0)))))*IF($M97+RIGHT(Z$4,4)*1-2016&gt;27,1,INDEX([1]Pitchers!$BE:$BE,MATCH($A97,[1]Pitchers!$A:$A,0)))))</f>
        <v>0.13771081539938843</v>
      </c>
      <c r="AA97" s="96">
        <f>IF($D97=0,0,IF($D97=1,INDEX([1]Pitchers!$FK:$FK,MATCH($A97,[1]Pitchers!$A:$A,0)),MAX(-16,IF($D97=10,-16,IF($D97&lt;2,0,INDEX([1]Hitters!$AZ:$AZ,MATCH($A97,[1]Hitters!$A:$A,0)))))))</f>
        <v>2.0961172460937072</v>
      </c>
      <c r="AB97" s="96">
        <f>IF($D97=0,0,IF($D97=1,INDEX([1]Pitchers!$FK:$FK,MATCH($A97,[1]Pitchers!$A:$A,0)),MAX(-16,IF($D97=2,AA97-MIN(0.75,0.25*(RIGHT(AB$4,4)*1-(RIGHT($AD$4,4)*1)+0.25)*(1-MIN(0.75,INDEX([1]Hitters!$CF:$CF,MATCH($A97,[1]Hitters!$A:$A,0)))/0.75*1)+INDEX([1]Hitters!$CF:$CF,MATCH($A97,[1]Hitters!$A:$A,0)))/0.75*1,IF($D97&gt;6,(AA97-MIN(0.75,0.25*(RIGHT(AB$4,4)*1-(RIGHT($AD$4,4)*1)+0.25)*(1-MIN(0.75,INDEX([1]Hitters!$CF:$CF,MATCH($A97,[1]Hitters!$A:$A,0)))/0.75*1)+INDEX([1]Hitters!$CF:$CF,MATCH($A97,[1]Hitters!$A:$A,0)))/0.75*($M97+RIGHT(AB$4,4)*1-RIGHT($AA$4,4)*1+10)*0.05),IF($D97=3,(AA97-MIN(0.75,0.25*(RIGHT(AB$4,4)*1-(RIGHT($AD$4,4)*1)+0.25)*(1-MIN(0.75,INDEX([1]Hitters!$CF:$CF,MATCH($A97,[1]Hitters!$A:$A,0)))/0.75*1)+INDEX([1]Hitters!$CF:$CF,MATCH($A97,[1]Hitters!$A:$A,0)))/0.75*($M97+RIGHT(AB$4,4)*1-RIGHT($AA$4,4)*1-27)*0.1),(AA97-MIN(0.75,0.25*(RIGHT(AB$4,4)*1-(RIGHT($AD$4,4)*1)+0.25)*(1-MIN(0.75,INDEX([1]Hitters!$CF:$CF,MATCH($A97,[1]Hitters!$A:$A,0)))/0.75*1)+INDEX([1]Hitters!$CF:$CF,MATCH($A97,[1]Hitters!$A:$A,0)))/0.75*($M97+RIGHT(AB$4,4)*1-RIGHT($AA$4,4)*1-20)*0.094)))))))</f>
        <v>1.6175736038848703</v>
      </c>
      <c r="AC97" s="96">
        <f>IF($D97=0,0,IF($D97=1,INDEX([1]Pitchers!$FK:$FK,MATCH($A97,[1]Pitchers!$A:$A,0)),MAX(-16,IF($D97=2,AB97-MIN(0.75,0.25*(RIGHT(AC$4,4)*1-(RIGHT($AD$4,4)*1)+0.25)*(1-MIN(0.75,INDEX([1]Hitters!$CF:$CF,MATCH($A97,[1]Hitters!$A:$A,0)))/0.75*1)+INDEX([1]Hitters!$CF:$CF,MATCH($A97,[1]Hitters!$A:$A,0)))/0.75*1,IF($D97&gt;6,(AB97-MIN(0.75,0.25*(RIGHT(AC$4,4)*1-(RIGHT($AD$4,4)*1)+0.25)*(1-MIN(0.75,INDEX([1]Hitters!$CF:$CF,MATCH($A97,[1]Hitters!$A:$A,0)))/0.75*1)+INDEX([1]Hitters!$CF:$CF,MATCH($A97,[1]Hitters!$A:$A,0)))/0.75*($M97+RIGHT(AC$4,4)*1-RIGHT($AA$4,4)*1+10)*0.05),IF($D97=3,(AB97-MIN(0.75,0.25*(RIGHT(AC$4,4)*1-(RIGHT($AD$4,4)*1)+0.25)*(1-MIN(0.75,INDEX([1]Hitters!$CF:$CF,MATCH($A97,[1]Hitters!$A:$A,0)))/0.75*1)+INDEX([1]Hitters!$CF:$CF,MATCH($A97,[1]Hitters!$A:$A,0)))/0.75*($M97+RIGHT(AC$4,4)*1-RIGHT($AA$4,4)*1-27)*0.1),(AB97-MIN(0.75,0.25*(RIGHT(AC$4,4)*1-(RIGHT($AD$4,4)*1)+0.25)*(1-MIN(0.75,INDEX([1]Hitters!$CF:$CF,MATCH($A97,[1]Hitters!$A:$A,0)))/0.75*1)+INDEX([1]Hitters!$CF:$CF,MATCH($A97,[1]Hitters!$A:$A,0)))/0.75*($M97+RIGHT(AC$4,4)*1-RIGHT($AA$4,4)*1-20)*0.094)))))))</f>
        <v>0.76137903232276471</v>
      </c>
      <c r="AD97" s="96">
        <f>IF($D97=0,0,IF($D97=1,INDEX([1]Pitchers!$FK:$FK,MATCH($A97,[1]Pitchers!$A:$A,0)),MAX(-16,IF($D97=2,AC97-MIN(0.75,0.25*(RIGHT(AD$4,4)*1-(RIGHT($AD$4,4)*1)+0.25)*(1-MIN(0.75,INDEX([1]Hitters!$CF:$CF,MATCH($A97,[1]Hitters!$A:$A,0)))/0.75*1)+INDEX([1]Hitters!$CF:$CF,MATCH($A97,[1]Hitters!$A:$A,0)))/0.75*1,IF($D97&gt;6,(AC97-MIN(0.75,0.25*(RIGHT(AD$4,4)*1-(RIGHT($AD$4,4)*1)+0.25)*(1-MIN(0.75,INDEX([1]Hitters!$CF:$CF,MATCH($A97,[1]Hitters!$A:$A,0)))/0.75*1)+INDEX([1]Hitters!$CF:$CF,MATCH($A97,[1]Hitters!$A:$A,0)))/0.75*($M97+RIGHT(AD$4,4)*1-RIGHT($AA$4,4)*1+10)*0.05),IF($D97=3,(AC97-MIN(0.75,0.25*(RIGHT(AD$4,4)*1-(RIGHT($AD$4,4)*1)+0.25)*(1-MIN(0.75,INDEX([1]Hitters!$CF:$CF,MATCH($A97,[1]Hitters!$A:$A,0)))/0.75*1)+INDEX([1]Hitters!$CF:$CF,MATCH($A97,[1]Hitters!$A:$A,0)))/0.75*($M97+RIGHT(AD$4,4)*1-RIGHT($AA$4,4)*1-27)*0.1),(AC97-MIN(0.75,0.25*(RIGHT(AD$4,4)*1-(RIGHT($AD$4,4)*1)+0.25)*(1-MIN(0.75,INDEX([1]Hitters!$CF:$CF,MATCH($A97,[1]Hitters!$A:$A,0)))/0.75*1)+INDEX([1]Hitters!$CF:$CF,MATCH($A97,[1]Hitters!$A:$A,0)))/0.75*($M97+RIGHT(AD$4,4)*1-RIGHT($AA$4,4)*1-20)*0.094)))))))</f>
        <v>-0.48890037100531281</v>
      </c>
      <c r="AE97" s="96">
        <f>IF($D97=0,0,IF($D97=1,INDEX([1]Pitchers!$FK:$FK,MATCH($A97,[1]Pitchers!$A:$A,0)),MAX(-16,IF($D97=2,AD97-MIN(0.75,0.25*(RIGHT(AE$4,4)*1-(RIGHT($AD$4,4)*1)+0.25)*(1-MIN(0.75,INDEX([1]Hitters!$CF:$CF,MATCH($A97,[1]Hitters!$A:$A,0)))/0.75*1)+INDEX([1]Hitters!$CF:$CF,MATCH($A97,[1]Hitters!$A:$A,0)))/0.75*1,IF($D97&gt;6,(AD97-MIN(0.75,0.25*(RIGHT(AE$4,4)*1-(RIGHT($AD$4,4)*1)+0.25)*(1-MIN(0.75,INDEX([1]Hitters!$CF:$CF,MATCH($A97,[1]Hitters!$A:$A,0)))/0.75*1)+INDEX([1]Hitters!$CF:$CF,MATCH($A97,[1]Hitters!$A:$A,0)))/0.75*($M97+RIGHT(AE$4,4)*1-RIGHT($AA$4,4)*1+10)*0.05),IF($D97=3,(AD97-MIN(0.75,0.25*(RIGHT(AE$4,4)*1-(RIGHT($AD$4,4)*1)+0.25)*(1-MIN(0.75,INDEX([1]Hitters!$CF:$CF,MATCH($A97,[1]Hitters!$A:$A,0)))/0.75*1)+INDEX([1]Hitters!$CF:$CF,MATCH($A97,[1]Hitters!$A:$A,0)))/0.75*($M97+RIGHT(AE$4,4)*1-RIGHT($AA$4,4)*1-27)*0.1),(AD97-MIN(0.75,0.25*(RIGHT(AE$4,4)*1-(RIGHT($AD$4,4)*1)+0.25)*(1-MIN(0.75,INDEX([1]Hitters!$CF:$CF,MATCH($A97,[1]Hitters!$A:$A,0)))/0.75*1)+INDEX([1]Hitters!$CF:$CF,MATCH($A97,[1]Hitters!$A:$A,0)))/0.75*($M97+RIGHT(AE$4,4)*1-RIGHT($AA$4,4)*1-20)*0.094)))))))</f>
        <v>-2.1496985085120652</v>
      </c>
      <c r="AF97" s="96">
        <f>IF($D97=0,0,IF($D97=1,INDEX([1]Pitchers!$FK:$FK,MATCH($A97,[1]Pitchers!$A:$A,0)),MAX(-16,IF($D97=2,AE97-MIN(0.75,0.25*(RIGHT(AF$4,4)*1-(RIGHT($AD$4,4)*1)+0.25)*(1-MIN(0.75,INDEX([1]Hitters!$CF:$CF,MATCH($A97,[1]Hitters!$A:$A,0)))/0.75*1)+INDEX([1]Hitters!$CF:$CF,MATCH($A97,[1]Hitters!$A:$A,0)))/0.75*1,IF($D97&gt;6,(AE97-MIN(0.75,0.25*(RIGHT(AF$4,4)*1-(RIGHT($AD$4,4)*1)+0.25)*(1-MIN(0.75,INDEX([1]Hitters!$CF:$CF,MATCH($A97,[1]Hitters!$A:$A,0)))/0.75*1)+INDEX([1]Hitters!$CF:$CF,MATCH($A97,[1]Hitters!$A:$A,0)))/0.75*($M97+RIGHT(AF$4,4)*1-RIGHT($AA$4,4)*1+10)*0.05),IF($D97=3,(AE97-MIN(0.75,0.25*(RIGHT(AF$4,4)*1-(RIGHT($AD$4,4)*1)+0.25)*(1-MIN(0.75,INDEX([1]Hitters!$CF:$CF,MATCH($A97,[1]Hitters!$A:$A,0)))/0.75*1)+INDEX([1]Hitters!$CF:$CF,MATCH($A97,[1]Hitters!$A:$A,0)))/0.75*($M97+RIGHT(AF$4,4)*1-RIGHT($AA$4,4)*1-27)*0.1),(AE97-MIN(0.75,0.25*(RIGHT(AF$4,4)*1-(RIGHT($AD$4,4)*1)+0.25)*(1-MIN(0.75,INDEX([1]Hitters!$CF:$CF,MATCH($A97,[1]Hitters!$A:$A,0)))/0.75*1)+INDEX([1]Hitters!$CF:$CF,MATCH($A97,[1]Hitters!$A:$A,0)))/0.75*($M97+RIGHT(AF$4,4)*1-RIGHT($AA$4,4)*1-20)*0.094)))))))</f>
        <v>-4.2374492826101955</v>
      </c>
      <c r="AG97" s="96">
        <f>IF($D97=0,0,IF($D97=1,INDEX([1]Pitchers!$FK:$FK,MATCH($A97,[1]Pitchers!$A:$A,0)),MAX(-16,IF($D97=2,AF97-MIN(0.75,0.25*(RIGHT(AG$4,4)*1-(RIGHT($AD$4,4)*1)+0.25)*(1-MIN(0.75,INDEX([1]Hitters!$CF:$CF,MATCH($A97,[1]Hitters!$A:$A,0)))/0.75*1)+INDEX([1]Hitters!$CF:$CF,MATCH($A97,[1]Hitters!$A:$A,0)))/0.75*1,IF($D97&gt;6,(AF97-MIN(0.75,0.25*(RIGHT(AG$4,4)*1-(RIGHT($AD$4,4)*1)+0.25)*(1-MIN(0.75,INDEX([1]Hitters!$CF:$CF,MATCH($A97,[1]Hitters!$A:$A,0)))/0.75*1)+INDEX([1]Hitters!$CF:$CF,MATCH($A97,[1]Hitters!$A:$A,0)))/0.75*($M97+RIGHT(AG$4,4)*1-RIGHT($AA$4,4)*1+10)*0.05),IF($D97=3,(AF97-MIN(0.75,0.25*(RIGHT(AG$4,4)*1-(RIGHT($AD$4,4)*1)+0.25)*(1-MIN(0.75,INDEX([1]Hitters!$CF:$CF,MATCH($A97,[1]Hitters!$A:$A,0)))/0.75*1)+INDEX([1]Hitters!$CF:$CF,MATCH($A97,[1]Hitters!$A:$A,0)))/0.75*($M97+RIGHT(AG$4,4)*1-RIGHT($AA$4,4)*1-27)*0.1),(AF97-MIN(0.75,0.25*(RIGHT(AG$4,4)*1-(RIGHT($AD$4,4)*1)+0.25)*(1-MIN(0.75,INDEX([1]Hitters!$CF:$CF,MATCH($A97,[1]Hitters!$A:$A,0)))/0.75*1)+INDEX([1]Hitters!$CF:$CF,MATCH($A97,[1]Hitters!$A:$A,0)))/0.75*($M97+RIGHT(AG$4,4)*1-RIGHT($AA$4,4)*1-20)*0.094)))))))</f>
        <v>-6.6686992826101958</v>
      </c>
      <c r="AH97" s="96">
        <f>IF($D97=0,0,IF($D97=1,INDEX([1]Pitchers!$FK:$FK,MATCH($A97,[1]Pitchers!$A:$A,0)),MAX(-16,IF($D97=2,AG97-MIN(0.75,0.25*(RIGHT(AH$4,4)*1-(RIGHT($AD$4,4)*1)+0.25)*(1-MIN(0.75,INDEX([1]Hitters!$CF:$CF,MATCH($A97,[1]Hitters!$A:$A,0)))/0.75*1)+INDEX([1]Hitters!$CF:$CF,MATCH($A97,[1]Hitters!$A:$A,0)))/0.75*1,IF($D97&gt;6,(AG97-MIN(0.75,0.25*(RIGHT(AH$4,4)*1-(RIGHT($AD$4,4)*1)+0.25)*(1-MIN(0.75,INDEX([1]Hitters!$CF:$CF,MATCH($A97,[1]Hitters!$A:$A,0)))/0.75*1)+INDEX([1]Hitters!$CF:$CF,MATCH($A97,[1]Hitters!$A:$A,0)))/0.75*($M97+RIGHT(AH$4,4)*1-RIGHT($AA$4,4)*1+10)*0.05),IF($D97=3,(AG97-MIN(0.75,0.25*(RIGHT(AH$4,4)*1-(RIGHT($AD$4,4)*1)+0.25)*(1-MIN(0.75,INDEX([1]Hitters!$CF:$CF,MATCH($A97,[1]Hitters!$A:$A,0)))/0.75*1)+INDEX([1]Hitters!$CF:$CF,MATCH($A97,[1]Hitters!$A:$A,0)))/0.75*($M97+RIGHT(AH$4,4)*1-RIGHT($AA$4,4)*1-27)*0.1),(AG97-MIN(0.75,0.25*(RIGHT(AH$4,4)*1-(RIGHT($AD$4,4)*1)+0.25)*(1-MIN(0.75,INDEX([1]Hitters!$CF:$CF,MATCH($A97,[1]Hitters!$A:$A,0)))/0.75*1)+INDEX([1]Hitters!$CF:$CF,MATCH($A97,[1]Hitters!$A:$A,0)))/0.75*($M97+RIGHT(AH$4,4)*1-RIGHT($AA$4,4)*1-20)*0.094)))))))</f>
        <v>-9.149949282610196</v>
      </c>
      <c r="AI97" s="96">
        <f>IF($D97=0,0,IF($D97=1,INDEX([1]Pitchers!$FK:$FK,MATCH($A97,[1]Pitchers!$A:$A,0)),MAX(-16,IF($D97=2,AH97-MIN(0.75,0.25*(RIGHT(AI$4,4)*1-(RIGHT($AD$4,4)*1)+0.25)*(1-MIN(0.75,INDEX([1]Hitters!$CF:$CF,MATCH($A97,[1]Hitters!$A:$A,0)))/0.75*1)+INDEX([1]Hitters!$CF:$CF,MATCH($A97,[1]Hitters!$A:$A,0)))/0.75*1,IF($D97&gt;6,(AH97-MIN(0.75,0.25*(RIGHT(AI$4,4)*1-(RIGHT($AD$4,4)*1)+0.25)*(1-MIN(0.75,INDEX([1]Hitters!$CF:$CF,MATCH($A97,[1]Hitters!$A:$A,0)))/0.75*1)+INDEX([1]Hitters!$CF:$CF,MATCH($A97,[1]Hitters!$A:$A,0)))/0.75*($M97+RIGHT(AI$4,4)*1-RIGHT($AA$4,4)*1+10)*0.05),IF($D97=3,(AH97-MIN(0.75,0.25*(RIGHT(AI$4,4)*1-(RIGHT($AD$4,4)*1)+0.25)*(1-MIN(0.75,INDEX([1]Hitters!$CF:$CF,MATCH($A97,[1]Hitters!$A:$A,0)))/0.75*1)+INDEX([1]Hitters!$CF:$CF,MATCH($A97,[1]Hitters!$A:$A,0)))/0.75*($M97+RIGHT(AI$4,4)*1-RIGHT($AA$4,4)*1-27)*0.1),(AH97-MIN(0.75,0.25*(RIGHT(AI$4,4)*1-(RIGHT($AD$4,4)*1)+0.25)*(1-MIN(0.75,INDEX([1]Hitters!$CF:$CF,MATCH($A97,[1]Hitters!$A:$A,0)))/0.75*1)+INDEX([1]Hitters!$CF:$CF,MATCH($A97,[1]Hitters!$A:$A,0)))/0.75*($M97+RIGHT(AI$4,4)*1-RIGHT($AA$4,4)*1-20)*0.094)))))))</f>
        <v>-11.681199282610196</v>
      </c>
      <c r="AJ97" s="96">
        <f>IF($D97=0,0,IF($D97=1,INDEX([1]Pitchers!$FK:$FK,MATCH($A97,[1]Pitchers!$A:$A,0)),MAX(-16,IF($D97=2,AI97-MIN(0.75,0.25*(RIGHT(AJ$4,4)*1-(RIGHT($AD$4,4)*1)+0.25)*(1-MIN(0.75,INDEX([1]Hitters!$CF:$CF,MATCH($A97,[1]Hitters!$A:$A,0)))/0.75*1)+INDEX([1]Hitters!$CF:$CF,MATCH($A97,[1]Hitters!$A:$A,0)))/0.75*1,IF($D97&gt;6,(AI97-MIN(0.75,0.25*(RIGHT(AJ$4,4)*1-(RIGHT($AD$4,4)*1)+0.25)*(1-MIN(0.75,INDEX([1]Hitters!$CF:$CF,MATCH($A97,[1]Hitters!$A:$A,0)))/0.75*1)+INDEX([1]Hitters!$CF:$CF,MATCH($A97,[1]Hitters!$A:$A,0)))/0.75*($M97+RIGHT(AJ$4,4)*1-RIGHT($AA$4,4)*1+10)*0.05),IF($D97=3,(AI97-MIN(0.75,0.25*(RIGHT(AJ$4,4)*1-(RIGHT($AD$4,4)*1)+0.25)*(1-MIN(0.75,INDEX([1]Hitters!$CF:$CF,MATCH($A97,[1]Hitters!$A:$A,0)))/0.75*1)+INDEX([1]Hitters!$CF:$CF,MATCH($A97,[1]Hitters!$A:$A,0)))/0.75*($M97+RIGHT(AJ$4,4)*1-RIGHT($AA$4,4)*1-27)*0.1),(AI97-MIN(0.75,0.25*(RIGHT(AJ$4,4)*1-(RIGHT($AD$4,4)*1)+0.25)*(1-MIN(0.75,INDEX([1]Hitters!$CF:$CF,MATCH($A97,[1]Hitters!$A:$A,0)))/0.75*1)+INDEX([1]Hitters!$CF:$CF,MATCH($A97,[1]Hitters!$A:$A,0)))/0.75*($M97+RIGHT(AJ$4,4)*1-RIGHT($AA$4,4)*1-20)*0.094)))))))</f>
        <v>-14.262449282610197</v>
      </c>
      <c r="AK97" s="96">
        <f>IF($D97=0,0,IF($D97=1,INDEX([1]Pitchers!$FK:$FK,MATCH($A97,[1]Pitchers!$A:$A,0)),MAX(-16,IF($D97=2,AJ97-MIN(0.75,0.25*(RIGHT(AK$4,4)*1-(RIGHT($AD$4,4)*1)+0.25)*(1-MIN(0.75,INDEX([1]Hitters!$CF:$CF,MATCH($A97,[1]Hitters!$A:$A,0)))/0.75*1)+INDEX([1]Hitters!$CF:$CF,MATCH($A97,[1]Hitters!$A:$A,0)))/0.75*1,IF($D97&gt;6,(AJ97-MIN(0.75,0.25*(RIGHT(AK$4,4)*1-(RIGHT($AD$4,4)*1)+0.25)*(1-MIN(0.75,INDEX([1]Hitters!$CF:$CF,MATCH($A97,[1]Hitters!$A:$A,0)))/0.75*1)+INDEX([1]Hitters!$CF:$CF,MATCH($A97,[1]Hitters!$A:$A,0)))/0.75*($M97+RIGHT(AK$4,4)*1-RIGHT($AA$4,4)*1+10)*0.05),IF($D97=3,(AJ97-MIN(0.75,0.25*(RIGHT(AK$4,4)*1-(RIGHT($AD$4,4)*1)+0.25)*(1-MIN(0.75,INDEX([1]Hitters!$CF:$CF,MATCH($A97,[1]Hitters!$A:$A,0)))/0.75*1)+INDEX([1]Hitters!$CF:$CF,MATCH($A97,[1]Hitters!$A:$A,0)))/0.75*($M97+RIGHT(AK$4,4)*1-RIGHT($AA$4,4)*1-27)*0.1),(AJ97-MIN(0.75,0.25*(RIGHT(AK$4,4)*1-(RIGHT($AD$4,4)*1)+0.25)*(1-MIN(0.75,INDEX([1]Hitters!$CF:$CF,MATCH($A97,[1]Hitters!$A:$A,0)))/0.75*1)+INDEX([1]Hitters!$CF:$CF,MATCH($A97,[1]Hitters!$A:$A,0)))/0.75*($M97+RIGHT(AK$4,4)*1-RIGHT($AA$4,4)*1-20)*0.094)))))))</f>
        <v>-16</v>
      </c>
      <c r="AL97" s="96">
        <f>IF($D97=0,0,IF($D97=1,INDEX([1]Pitchers!$FK:$FK,MATCH($A97,[1]Pitchers!$A:$A,0)),MAX(-16,IF($D97=2,AK97-MIN(0.75,0.25*(RIGHT(AL$4,4)*1-(RIGHT($AD$4,4)*1)+0.25)*(1-MIN(0.75,INDEX([1]Hitters!$CF:$CF,MATCH($A97,[1]Hitters!$A:$A,0)))/0.75*1)+INDEX([1]Hitters!$CF:$CF,MATCH($A97,[1]Hitters!$A:$A,0)))/0.75*1,IF($D97&gt;6,(AK97-MIN(0.75,0.25*(RIGHT(AL$4,4)*1-(RIGHT($AD$4,4)*1)+0.25)*(1-MIN(0.75,INDEX([1]Hitters!$CF:$CF,MATCH($A97,[1]Hitters!$A:$A,0)))/0.75*1)+INDEX([1]Hitters!$CF:$CF,MATCH($A97,[1]Hitters!$A:$A,0)))/0.75*($M97+RIGHT(AL$4,4)*1-RIGHT($AA$4,4)*1+10)*0.05),IF($D97=3,(AK97-MIN(0.75,0.25*(RIGHT(AL$4,4)*1-(RIGHT($AD$4,4)*1)+0.25)*(1-MIN(0.75,INDEX([1]Hitters!$CF:$CF,MATCH($A97,[1]Hitters!$A:$A,0)))/0.75*1)+INDEX([1]Hitters!$CF:$CF,MATCH($A97,[1]Hitters!$A:$A,0)))/0.75*($M97+RIGHT(AL$4,4)*1-RIGHT($AA$4,4)*1-27)*0.1),(AK97-MIN(0.75,0.25*(RIGHT(AL$4,4)*1-(RIGHT($AD$4,4)*1)+0.25)*(1-MIN(0.75,INDEX([1]Hitters!$CF:$CF,MATCH($A97,[1]Hitters!$A:$A,0)))/0.75*1)+INDEX([1]Hitters!$CF:$CF,MATCH($A97,[1]Hitters!$A:$A,0)))/0.75*($M97+RIGHT(AL$4,4)*1-RIGHT($AA$4,4)*1-20)*0.094)))))))</f>
        <v>-16</v>
      </c>
      <c r="AM97" s="98">
        <f>MAX(IF($D97=0,20,IF($D97=1,60,150)),MAX(0,IF($D97&gt;1,INDEX([1]Hitters!$ER:$ER,MATCH($A97,[1]Hitters!$A:$A,0))*(0.4+MAX(0,0.6*MIN(1,(IF(O97="",0,(((4.25+(O97-0.263)*4.2)^(((4.25+(O97-0.263)*4.2)+(4.25-AA97*600/600*4.2/600))^0.285))/((4.25+(O97-0.263)*4.2)^(((4.25+(O97-0.263)*4.2)+(4.25-AA97*600/600*4.2/600))^0.285)+(4.25-AA97*600/600*4.2/600)^(((4.25+(O97-0.263)*4.2)+(4.25-AA97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97,[1]Pitchers!$A:$A,0))))*IF($D97&lt;2,(0.4+0.6*MAX(0,MIN(1,IF($D97=0,((4.25)^(((4.25)+(4.25-(4-O97)*4.25/4*1/9))^0.285)/((4.25)^(((4.25)+(4.25-(4-O97)*4.25/4*1/9))^0.285)+(4.25-(4-O97)*4.25/4*1/9)^(((4.25)+(4.25-(4-O97)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97)))/0.5345*0.0009131+0.0104414*(3.74-MIN(3.74,O97)))*50,(((4.25+(AA97-0.263)*0.32*198*MAX(6,198/33)/198)^(((4.25+(AA97-0.263)*0.32*198*MAX(6,198/33)/198)+(4.25-(4-O97)*4.25/4*MAX(6,198/33)/9))^0.285)/((4.25+(AA97-0.263)*0.32*198*MAX(6,198/33)/198)^(((4.25+(AA97-0.263)*0.32*198*MAX(6,198/33)/198)+(4.25-(4-O97)*4.25/4*MAX(6,198/33)/9))^0.285)+(4.25-(4-O97)*4.25/4*MAX(6,198/33)/9)^(((4.25+(AA97-0.263)*0.32*198*MAX(6,198/33)/198)+(4.25-(4-O97)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97=0,50,198)/0.0065))),1))</f>
        <v>180.28033109271675</v>
      </c>
      <c r="AN97" s="98">
        <f t="shared" si="138"/>
        <v>150.17653333333334</v>
      </c>
      <c r="AO97" s="98">
        <f t="shared" si="139"/>
        <v>150</v>
      </c>
      <c r="AP97" s="98">
        <f t="shared" si="140"/>
        <v>150</v>
      </c>
      <c r="AQ97" s="98">
        <f t="shared" si="141"/>
        <v>150</v>
      </c>
      <c r="AR97" s="98">
        <f t="shared" si="142"/>
        <v>150</v>
      </c>
      <c r="AS97" s="98">
        <f t="shared" si="143"/>
        <v>150</v>
      </c>
      <c r="AT97" s="98">
        <f t="shared" si="144"/>
        <v>150</v>
      </c>
      <c r="AU97" s="98">
        <f t="shared" si="145"/>
        <v>150</v>
      </c>
      <c r="AV97" s="98">
        <f t="shared" si="146"/>
        <v>150</v>
      </c>
      <c r="AW97" s="98">
        <f t="shared" si="147"/>
        <v>150</v>
      </c>
      <c r="AX97" s="98">
        <f t="shared" si="148"/>
        <v>150</v>
      </c>
      <c r="AY97" s="96">
        <f t="shared" si="149"/>
        <v>6.7679963390371634E-2</v>
      </c>
      <c r="AZ97" s="96">
        <f t="shared" si="150"/>
        <v>0.5</v>
      </c>
      <c r="BA97" s="96">
        <f t="shared" si="151"/>
        <v>6.7679963390371634E-2</v>
      </c>
      <c r="BB97" s="96">
        <f t="shared" si="152"/>
        <v>0</v>
      </c>
      <c r="BC97" s="96">
        <f t="shared" si="153"/>
        <v>0</v>
      </c>
      <c r="BD97" s="96">
        <f t="shared" si="154"/>
        <v>0</v>
      </c>
      <c r="BE97" s="96">
        <f t="shared" si="155"/>
        <v>0</v>
      </c>
      <c r="BF97" s="96">
        <f t="shared" si="156"/>
        <v>0</v>
      </c>
      <c r="BG97" s="96">
        <f t="shared" si="157"/>
        <v>0</v>
      </c>
      <c r="BH97" s="96">
        <f t="shared" si="158"/>
        <v>0</v>
      </c>
      <c r="BI97" s="96">
        <f t="shared" si="159"/>
        <v>0</v>
      </c>
      <c r="BJ97" s="96">
        <f t="shared" si="160"/>
        <v>0</v>
      </c>
      <c r="BK97" s="96">
        <f t="shared" si="161"/>
        <v>0</v>
      </c>
      <c r="BL97" s="96">
        <f t="shared" si="162"/>
        <v>0</v>
      </c>
      <c r="BM97" s="129">
        <f t="shared" si="200"/>
        <v>1</v>
      </c>
      <c r="BN97" s="129" t="str">
        <f t="shared" si="200"/>
        <v/>
      </c>
      <c r="BO97" s="129" t="str">
        <f t="shared" si="200"/>
        <v/>
      </c>
      <c r="BP97" s="129" t="str">
        <f t="shared" si="200"/>
        <v/>
      </c>
      <c r="BQ97" s="129" t="str">
        <f t="shared" si="200"/>
        <v/>
      </c>
      <c r="BR97" s="129" t="str">
        <f t="shared" si="200"/>
        <v/>
      </c>
      <c r="BS97" s="129" t="str">
        <f t="shared" si="200"/>
        <v/>
      </c>
      <c r="BT97" s="129" t="str">
        <f t="shared" si="200"/>
        <v/>
      </c>
      <c r="BU97" s="129" t="str">
        <f t="shared" si="200"/>
        <v/>
      </c>
      <c r="BV97" s="129" t="str">
        <f t="shared" si="200"/>
        <v/>
      </c>
      <c r="BW97" s="129" t="str">
        <f t="shared" si="200"/>
        <v/>
      </c>
      <c r="BX97" s="129" t="str">
        <f t="shared" si="200"/>
        <v/>
      </c>
      <c r="BY97" s="130">
        <f t="shared" si="163"/>
        <v>1.0414397071229731</v>
      </c>
      <c r="BZ97" s="130">
        <f t="shared" si="164"/>
        <v>0.5</v>
      </c>
      <c r="CA97" s="130">
        <f t="shared" si="165"/>
        <v>0.5</v>
      </c>
      <c r="CB97" s="130">
        <f t="shared" si="166"/>
        <v>0.5</v>
      </c>
      <c r="CC97" s="130">
        <f t="shared" si="167"/>
        <v>0.5</v>
      </c>
      <c r="CD97" s="130">
        <f t="shared" si="168"/>
        <v>0.5</v>
      </c>
      <c r="CE97" s="130">
        <f t="shared" si="169"/>
        <v>0.5</v>
      </c>
      <c r="CF97" s="130">
        <f t="shared" si="170"/>
        <v>0.5</v>
      </c>
      <c r="CG97" s="130">
        <f t="shared" si="171"/>
        <v>0.5</v>
      </c>
      <c r="CH97" s="130">
        <f t="shared" si="172"/>
        <v>0.5</v>
      </c>
      <c r="CI97" s="130">
        <f t="shared" si="173"/>
        <v>0.5</v>
      </c>
      <c r="CJ97" s="130">
        <f t="shared" si="174"/>
        <v>0.5</v>
      </c>
      <c r="CK97" s="131">
        <f t="shared" si="175"/>
        <v>1</v>
      </c>
      <c r="CL97" s="96">
        <f t="shared" si="176"/>
        <v>-0.58381709711248819</v>
      </c>
      <c r="CM97" s="96">
        <f t="shared" si="177"/>
        <v>-0.54270795616</v>
      </c>
      <c r="CN97" s="96">
        <f t="shared" si="178"/>
        <v>-0.54206999999999994</v>
      </c>
      <c r="CO97" s="96">
        <f t="shared" si="179"/>
        <v>-0.54206999999999994</v>
      </c>
      <c r="CP97" s="96">
        <f t="shared" si="180"/>
        <v>-0.54206999999999994</v>
      </c>
      <c r="CQ97" s="96">
        <f t="shared" si="181"/>
        <v>-0.54206999999999994</v>
      </c>
      <c r="CR97" s="96">
        <f t="shared" si="182"/>
        <v>-0.54206999999999994</v>
      </c>
      <c r="CS97" s="96">
        <f t="shared" si="183"/>
        <v>-0.54206999999999994</v>
      </c>
      <c r="CT97" s="96">
        <f t="shared" si="184"/>
        <v>-0.54206999999999994</v>
      </c>
      <c r="CU97" s="96">
        <f t="shared" si="185"/>
        <v>-0.54206999999999994</v>
      </c>
      <c r="CV97" s="96">
        <f t="shared" si="186"/>
        <v>-0.54206999999999994</v>
      </c>
      <c r="CW97" s="96">
        <f t="shared" si="187"/>
        <v>-0.54206999999999994</v>
      </c>
      <c r="CX97" s="96">
        <f>MAX(0,(IF(CL97&gt;0,(CL97-ROUNDDOWN(CL97,1))/0.1*LOOKUP(ROUNDUP(CL97+81.1,1),CB!$A:$A,CB!$C:$C)+(1-(CL97-ROUNDDOWN(CL97,1))/0.1)*LOOKUP(ROUNDDOWN(CL97+81.1,1),CB!$A:$A,CB!$C:$C),(CL97-ROUNDDOWN(CL97-0.1,1))/0.1*LOOKUP(ROUNDUP(CL97+81.1,1),CB!$A:$A,CB!$C:$C)+(1-(CL97-ROUNDDOWN(CL97-0.1,1))/0.1)*LOOKUP(ROUNDDOWN(CL97+81.1,1),CB!$A:$A,CB!$C:$C))-LOOKUP(81.1,CB!$A:$A,CB!$C:$C))/(1-(BINOMDIST(97,162,0.5,TRUE)-BINOMDIST(87,162,0.5,TRUE)))*$C$2*($B$1^(LEFT(CX$4,4)*1-LEFT($BA$4,4)*1))*(37.75+CL97))</f>
        <v>0</v>
      </c>
      <c r="CY97" s="96">
        <f>MAX(0,(IF(CM97&gt;0,(CM97-ROUNDDOWN(CM97,1))/0.1*LOOKUP(ROUNDUP(CM97+81.1,1),CB!$A:$A,CB!$C:$C)+(1-(CM97-ROUNDDOWN(CM97,1))/0.1)*LOOKUP(ROUNDDOWN(CM97+81.1,1),CB!$A:$A,CB!$C:$C),(CM97-ROUNDDOWN(CM97-0.1,1))/0.1*LOOKUP(ROUNDUP(CM97+81.1,1),CB!$A:$A,CB!$C:$C)+(1-(CM97-ROUNDDOWN(CM97-0.1,1))/0.1)*LOOKUP(ROUNDDOWN(CM97+81.1,1),CB!$A:$A,CB!$C:$C))-LOOKUP(81.1,CB!$A:$A,CB!$C:$C))/(1-(BINOMDIST(97,162,0.5,TRUE)-BINOMDIST(87,162,0.5,TRUE)))*$C$2*($B$1^(LEFT(CY$4,4)*1-LEFT($BA$4,4)*1))*(37.75+CM97))</f>
        <v>0</v>
      </c>
      <c r="CZ97" s="96">
        <f>MAX(0,(IF(CN97&gt;0,(CN97-ROUNDDOWN(CN97,1))/0.1*LOOKUP(ROUNDUP(CN97+81.1,1),CB!$A:$A,CB!$C:$C)+(1-(CN97-ROUNDDOWN(CN97,1))/0.1)*LOOKUP(ROUNDDOWN(CN97+81.1,1),CB!$A:$A,CB!$C:$C),(CN97-ROUNDDOWN(CN97-0.1,1))/0.1*LOOKUP(ROUNDUP(CN97+81.1,1),CB!$A:$A,CB!$C:$C)+(1-(CN97-ROUNDDOWN(CN97-0.1,1))/0.1)*LOOKUP(ROUNDDOWN(CN97+81.1,1),CB!$A:$A,CB!$C:$C))-LOOKUP(81.1,CB!$A:$A,CB!$C:$C))/(1-(BINOMDIST(97,162,0.5,TRUE)-BINOMDIST(87,162,0.5,TRUE)))*$C$2*($B$1^(LEFT(CZ$4,4)*1-LEFT($BA$4,4)*1))*(37.75+CN97))</f>
        <v>0</v>
      </c>
      <c r="DA97" s="96">
        <f>MAX(0,(IF(CO97&gt;0,(CO97-ROUNDDOWN(CO97,1))/0.1*LOOKUP(ROUNDUP(CO97+81.1,1),CB!$A:$A,CB!$C:$C)+(1-(CO97-ROUNDDOWN(CO97,1))/0.1)*LOOKUP(ROUNDDOWN(CO97+81.1,1),CB!$A:$A,CB!$C:$C),(CO97-ROUNDDOWN(CO97-0.1,1))/0.1*LOOKUP(ROUNDUP(CO97+81.1,1),CB!$A:$A,CB!$C:$C)+(1-(CO97-ROUNDDOWN(CO97-0.1,1))/0.1)*LOOKUP(ROUNDDOWN(CO97+81.1,1),CB!$A:$A,CB!$C:$C))-LOOKUP(81.1,CB!$A:$A,CB!$C:$C))/(1-(BINOMDIST(97,162,0.5,TRUE)-BINOMDIST(87,162,0.5,TRUE)))*$C$2*($B$1^(LEFT(DA$4,4)*1-LEFT($BA$4,4)*1))*(37.75+CO97))</f>
        <v>0</v>
      </c>
      <c r="DB97" s="96">
        <f>MAX(0,(IF(CP97&gt;0,(CP97-ROUNDDOWN(CP97,1))/0.1*LOOKUP(ROUNDUP(CP97+81.1,1),CB!$A:$A,CB!$C:$C)+(1-(CP97-ROUNDDOWN(CP97,1))/0.1)*LOOKUP(ROUNDDOWN(CP97+81.1,1),CB!$A:$A,CB!$C:$C),(CP97-ROUNDDOWN(CP97-0.1,1))/0.1*LOOKUP(ROUNDUP(CP97+81.1,1),CB!$A:$A,CB!$C:$C)+(1-(CP97-ROUNDDOWN(CP97-0.1,1))/0.1)*LOOKUP(ROUNDDOWN(CP97+81.1,1),CB!$A:$A,CB!$C:$C))-LOOKUP(81.1,CB!$A:$A,CB!$C:$C))/(1-(BINOMDIST(97,162,0.5,TRUE)-BINOMDIST(87,162,0.5,TRUE)))*$C$2*($B$1^(LEFT(DB$4,4)*1-LEFT($BA$4,4)*1))*(37.75+CP97))</f>
        <v>0</v>
      </c>
      <c r="DC97" s="96">
        <f>MAX(0,(IF(CQ97&gt;0,(CQ97-ROUNDDOWN(CQ97,1))/0.1*LOOKUP(ROUNDUP(CQ97+81.1,1),CB!$A:$A,CB!$C:$C)+(1-(CQ97-ROUNDDOWN(CQ97,1))/0.1)*LOOKUP(ROUNDDOWN(CQ97+81.1,1),CB!$A:$A,CB!$C:$C),(CQ97-ROUNDDOWN(CQ97-0.1,1))/0.1*LOOKUP(ROUNDUP(CQ97+81.1,1),CB!$A:$A,CB!$C:$C)+(1-(CQ97-ROUNDDOWN(CQ97-0.1,1))/0.1)*LOOKUP(ROUNDDOWN(CQ97+81.1,1),CB!$A:$A,CB!$C:$C))-LOOKUP(81.1,CB!$A:$A,CB!$C:$C))/(1-(BINOMDIST(97,162,0.5,TRUE)-BINOMDIST(87,162,0.5,TRUE)))*$C$2*($B$1^(LEFT(DC$4,4)*1-LEFT($BA$4,4)*1))*(37.75+CQ97))</f>
        <v>0</v>
      </c>
      <c r="DD97" s="96">
        <f>MAX(0,(IF(CR97&gt;0,(CR97-ROUNDDOWN(CR97,1))/0.1*LOOKUP(ROUNDUP(CR97+81.1,1),CB!$A:$A,CB!$C:$C)+(1-(CR97-ROUNDDOWN(CR97,1))/0.1)*LOOKUP(ROUNDDOWN(CR97+81.1,1),CB!$A:$A,CB!$C:$C),(CR97-ROUNDDOWN(CR97-0.1,1))/0.1*LOOKUP(ROUNDUP(CR97+81.1,1),CB!$A:$A,CB!$C:$C)+(1-(CR97-ROUNDDOWN(CR97-0.1,1))/0.1)*LOOKUP(ROUNDDOWN(CR97+81.1,1),CB!$A:$A,CB!$C:$C))-LOOKUP(81.1,CB!$A:$A,CB!$C:$C))/(1-(BINOMDIST(97,162,0.5,TRUE)-BINOMDIST(87,162,0.5,TRUE)))*$C$2*($B$1^(LEFT(DD$4,4)*1-LEFT($BA$4,4)*1))*(37.75+CR97))</f>
        <v>0</v>
      </c>
      <c r="DE97" s="96">
        <f>MAX(0,(IF(CS97&gt;0,(CS97-ROUNDDOWN(CS97,1))/0.1*LOOKUP(ROUNDUP(CS97+81.1,1),CB!$A:$A,CB!$C:$C)+(1-(CS97-ROUNDDOWN(CS97,1))/0.1)*LOOKUP(ROUNDDOWN(CS97+81.1,1),CB!$A:$A,CB!$C:$C),(CS97-ROUNDDOWN(CS97-0.1,1))/0.1*LOOKUP(ROUNDUP(CS97+81.1,1),CB!$A:$A,CB!$C:$C)+(1-(CS97-ROUNDDOWN(CS97-0.1,1))/0.1)*LOOKUP(ROUNDDOWN(CS97+81.1,1),CB!$A:$A,CB!$C:$C))-LOOKUP(81.1,CB!$A:$A,CB!$C:$C))/(1-(BINOMDIST(97,162,0.5,TRUE)-BINOMDIST(87,162,0.5,TRUE)))*$C$2*($B$1^(LEFT(DE$4,4)*1-LEFT($BA$4,4)*1))*(37.75+CS97))</f>
        <v>0</v>
      </c>
      <c r="DF97" s="96">
        <f>MAX(0,(IF(CT97&gt;0,(CT97-ROUNDDOWN(CT97,1))/0.1*LOOKUP(ROUNDUP(CT97+81.1,1),CB!$A:$A,CB!$C:$C)+(1-(CT97-ROUNDDOWN(CT97,1))/0.1)*LOOKUP(ROUNDDOWN(CT97+81.1,1),CB!$A:$A,CB!$C:$C),(CT97-ROUNDDOWN(CT97-0.1,1))/0.1*LOOKUP(ROUNDUP(CT97+81.1,1),CB!$A:$A,CB!$C:$C)+(1-(CT97-ROUNDDOWN(CT97-0.1,1))/0.1)*LOOKUP(ROUNDDOWN(CT97+81.1,1),CB!$A:$A,CB!$C:$C))-LOOKUP(81.1,CB!$A:$A,CB!$C:$C))/(1-(BINOMDIST(97,162,0.5,TRUE)-BINOMDIST(87,162,0.5,TRUE)))*$C$2*($B$1^(LEFT(DF$4,4)*1-LEFT($BA$4,4)*1))*(37.75+CT97))</f>
        <v>0</v>
      </c>
      <c r="DG97" s="96">
        <f>MAX(0,(IF(CU97&gt;0,(CU97-ROUNDDOWN(CU97,1))/0.1*LOOKUP(ROUNDUP(CU97+81.1,1),CB!$A:$A,CB!$C:$C)+(1-(CU97-ROUNDDOWN(CU97,1))/0.1)*LOOKUP(ROUNDDOWN(CU97+81.1,1),CB!$A:$A,CB!$C:$C),(CU97-ROUNDDOWN(CU97-0.1,1))/0.1*LOOKUP(ROUNDUP(CU97+81.1,1),CB!$A:$A,CB!$C:$C)+(1-(CU97-ROUNDDOWN(CU97-0.1,1))/0.1)*LOOKUP(ROUNDDOWN(CU97+81.1,1),CB!$A:$A,CB!$C:$C))-LOOKUP(81.1,CB!$A:$A,CB!$C:$C))/(1-(BINOMDIST(97,162,0.5,TRUE)-BINOMDIST(87,162,0.5,TRUE)))*$C$2*($B$1^(LEFT(DG$4,4)*1-LEFT($BA$4,4)*1))*(37.75+CU97))</f>
        <v>0</v>
      </c>
      <c r="DH97" s="96">
        <f>MAX(0,(IF(CV97&gt;0,(CV97-ROUNDDOWN(CV97,1))/0.1*LOOKUP(ROUNDUP(CV97+81.1,1),CB!$A:$A,CB!$C:$C)+(1-(CV97-ROUNDDOWN(CV97,1))/0.1)*LOOKUP(ROUNDDOWN(CV97+81.1,1),CB!$A:$A,CB!$C:$C),(CV97-ROUNDDOWN(CV97-0.1,1))/0.1*LOOKUP(ROUNDUP(CV97+81.1,1),CB!$A:$A,CB!$C:$C)+(1-(CV97-ROUNDDOWN(CV97-0.1,1))/0.1)*LOOKUP(ROUNDDOWN(CV97+81.1,1),CB!$A:$A,CB!$C:$C))-LOOKUP(81.1,CB!$A:$A,CB!$C:$C))/(1-(BINOMDIST(97,162,0.5,TRUE)-BINOMDIST(87,162,0.5,TRUE)))*$C$2*($B$1^(LEFT(DH$4,4)*1-LEFT($BA$4,4)*1))*(37.75+CV97))</f>
        <v>0</v>
      </c>
      <c r="DI97" s="96">
        <f>MAX(0,(IF(CW97&gt;0,(CW97-ROUNDDOWN(CW97,1))/0.1*LOOKUP(ROUNDUP(CW97+81.1,1),CB!$A:$A,CB!$C:$C)+(1-(CW97-ROUNDDOWN(CW97,1))/0.1)*LOOKUP(ROUNDDOWN(CW97+81.1,1),CB!$A:$A,CB!$C:$C),(CW97-ROUNDDOWN(CW97-0.1,1))/0.1*LOOKUP(ROUNDUP(CW97+81.1,1),CB!$A:$A,CB!$C:$C)+(1-(CW97-ROUNDDOWN(CW97-0.1,1))/0.1)*LOOKUP(ROUNDDOWN(CW97+81.1,1),CB!$A:$A,CB!$C:$C))-LOOKUP(81.1,CB!$A:$A,CB!$C:$C))/(1-(BINOMDIST(97,162,0.5,TRUE)-BINOMDIST(87,162,0.5,TRUE)))*$C$2*($B$1^(LEFT(DI$4,4)*1-LEFT($BA$4,4)*1))*(37.75+CW97))</f>
        <v>0</v>
      </c>
      <c r="DJ97" s="90">
        <f t="shared" si="188"/>
        <v>0</v>
      </c>
      <c r="DK97" s="132"/>
      <c r="DL97" s="132">
        <f t="shared" si="189"/>
        <v>1.0414397071229731</v>
      </c>
      <c r="DM97" s="132">
        <f t="shared" si="190"/>
        <v>1.5984333605043388</v>
      </c>
      <c r="DN97" s="132">
        <f t="shared" si="191"/>
        <v>2.1589923942260292</v>
      </c>
      <c r="DO97" s="132">
        <f t="shared" si="192"/>
        <v>2.7230386629655161</v>
      </c>
      <c r="DP97" s="132">
        <f t="shared" si="193"/>
        <v>3.2904661561101984</v>
      </c>
      <c r="DQ97" s="132">
        <f t="shared" si="194"/>
        <v>3.8611441460317839</v>
      </c>
      <c r="DR97" s="132">
        <f t="shared" si="195"/>
        <v>4.4349209128875344</v>
      </c>
      <c r="DS97" s="132">
        <f t="shared" si="196"/>
        <v>5.0116278459305796</v>
      </c>
      <c r="DT97" s="132">
        <f t="shared" si="197"/>
        <v>5.5910837166092753</v>
      </c>
      <c r="DU97" s="132">
        <f t="shared" si="198"/>
        <v>6.1730989294016485</v>
      </c>
    </row>
    <row r="98" spans="1:125" ht="12.75" customHeight="1" x14ac:dyDescent="0.2">
      <c r="A98">
        <v>444436</v>
      </c>
      <c r="B98" s="99" t="str">
        <f>INDEX([1]Bios!$O:$O,MATCH(A98,[1]Bios!$C:$C,0))</f>
        <v>Webb, Ryan</v>
      </c>
      <c r="C98" s="92" t="s">
        <v>650</v>
      </c>
      <c r="D98" s="94">
        <f>LOOKUP(IF(INDEX([1]Bios!$M:$M,MATCH(A98,[1]Bios!$C:$C,0))="P",INDEX([1]Pitchers!$Q:$Q,MATCH(A98,[1]Pitchers!$A:$A,0)),INDEX([1]Hitters!$AV:$AV,MATCH(A98,[1]Hitters!$A:$A,0))),Positions!A:A,Positions!B:B)</f>
        <v>0</v>
      </c>
      <c r="E98" s="137">
        <v>1</v>
      </c>
      <c r="F98" s="138">
        <f t="shared" si="135"/>
        <v>1.5218795030745818</v>
      </c>
      <c r="G98" s="138">
        <v>1</v>
      </c>
      <c r="H98" s="94"/>
      <c r="I98" s="93">
        <f>6</f>
        <v>6</v>
      </c>
      <c r="J98" s="93">
        <f>6</f>
        <v>6</v>
      </c>
      <c r="K98" s="94">
        <f>MIN(IF(D98&gt;1,INDEX([1]Hitters!$DA:$DA,MATCH(A98,[1]Hitters!$A:$A,0)),INDEX([1]Pitchers!$DA:$DA,MATCH(A98,[1]Pitchers!$A:$A,0))),J98)</f>
        <v>6</v>
      </c>
      <c r="L98" s="94">
        <f t="shared" si="136"/>
        <v>4</v>
      </c>
      <c r="M98" s="95">
        <f>IF(D98&gt;1,INDEX([1]Hitters!$CV:$CV,MATCH($A98,[1]Hitters!$A:$A,0)),INDEX([1]Pitchers!$CP:$CP,MATCH($A98,[1]Pitchers!$A:$A,0)))</f>
        <v>30.375</v>
      </c>
      <c r="N98" s="90">
        <f t="shared" si="137"/>
        <v>0.52187950307458175</v>
      </c>
      <c r="O98" s="97">
        <f>IF($D98&gt;1,INDEX([1]Hitters!$AF:$AF,MATCH($A98,[1]Hitters!$A:$A,0)),INDEX([1]Pitchers!$AJ:$AJ,MATCH($A98,[1]Pitchers!$A:$A,0))*IF(OR(AND($D98=0,INDEX([1]Pitchers!$Q:$Q,MATCH($A98,[1]Pitchers!$A:$A,0))="R"),AND($D98=1,INDEX([1]Pitchers!$Q:$Q,MATCH($A98,[1]Pitchers!$A:$A,0))="S")),1,IF($D98=0,0.83+(1-INDEX([1]Pitchers!$BE:$BE,MATCH($A98,[1]Pitchers!$A:$A,0)))/8,1/(0.83+(1-INDEX([1]Pitchers!$BE:$BE,MATCH($A98,[1]Pitchers!$A:$A,0)))/8))))</f>
        <v>4.0928322011904346</v>
      </c>
      <c r="P98" s="97">
        <f>IF($D98&gt;1,O98+(LOOKUP(ROUNDDOWN($M98+RIGHT(P$4,4)*1-2016,0),Age!$A:$A,Age!$C:$C)*(1-($M98+RIGHT(P$4,4)*1-2016-ROUNDDOWN($M98+RIGHT(P$4,4)*1-2016,0)))+LOOKUP(ROUNDUP($M98+RIGHT(P$4,4)*1-2016,0),Age!$A:$A,Age!$C:$C)*(($M98+RIGHT(P$4,4)*1-2016-ROUNDDOWN($M98+RIGHT(P$4,4)*1-2016,0))))*IF($M98+RIGHT(P$4,4)*1-2016&gt;27,1,INDEX([1]Hitters!$BG:$BG,MATCH($A98,[1]Hitters!$A:$A,0))),O98*(1-(1-(LOOKUP(ROUNDDOWN($M98+RIGHT(P$4,4)*1-2016,0),Age!$A:$A,Age!$L:$L)*(1-($M98+RIGHT(P$4,4)*1-2016-ROUNDDOWN($M98+RIGHT(P$4,4)*1-2016,0)))+LOOKUP(ROUNDUP($M98+RIGHT(P$4,4)*1-2016,0),Age!$A:$A,Age!$L:$L)*(($M98+RIGHT(P$4,4)*1-2016-ROUNDDOWN($M98+RIGHT(P$4,4)*1-2016,0)))))*IF($M98+RIGHT(P$4,4)*1-2016&gt;27,1,INDEX([1]Pitchers!$BE:$BE,MATCH($A98,[1]Pitchers!$A:$A,0)))))</f>
        <v>4.1957925112516312</v>
      </c>
      <c r="Q98" s="97">
        <f>IF($D98&gt;1,P98+(LOOKUP(ROUNDDOWN($M98+RIGHT(Q$4,4)*1-2016,0),Age!$A:$A,Age!$C:$C)*(1-($M98+RIGHT(Q$4,4)*1-2016-ROUNDDOWN($M98+RIGHT(Q$4,4)*1-2016,0)))+LOOKUP(ROUNDUP($M98+RIGHT(Q$4,4)*1-2016,0),Age!$A:$A,Age!$C:$C)*(($M98+RIGHT(Q$4,4)*1-2016-ROUNDDOWN($M98+RIGHT(Q$4,4)*1-2016,0))))*IF($M98+RIGHT(Q$4,4)*1-2016&gt;27,1,INDEX([1]Hitters!$BG:$BG,MATCH($A98,[1]Hitters!$A:$A,0))),P98*(1-(1-(LOOKUP(ROUNDDOWN($M98+RIGHT(Q$4,4)*1-2016,0),Age!$A:$A,Age!$L:$L)*(1-($M98+RIGHT(Q$4,4)*1-2016-ROUNDDOWN($M98+RIGHT(Q$4,4)*1-2016,0)))+LOOKUP(ROUNDUP($M98+RIGHT(Q$4,4)*1-2016,0),Age!$A:$A,Age!$L:$L)*(($M98+RIGHT(Q$4,4)*1-2016-ROUNDDOWN($M98+RIGHT(Q$4,4)*1-2016,0)))))*IF($M98+RIGHT(Q$4,4)*1-2016&gt;27,1,INDEX([1]Pitchers!$BE:$BE,MATCH($A98,[1]Pitchers!$A:$A,0)))))</f>
        <v>4.3254687235525022</v>
      </c>
      <c r="R98" s="97">
        <f>IF($D98&gt;1,Q98+(LOOKUP(ROUNDDOWN($M98+RIGHT(R$4,4)*1-2016,0),Age!$A:$A,Age!$C:$C)*(1-($M98+RIGHT(R$4,4)*1-2016-ROUNDDOWN($M98+RIGHT(R$4,4)*1-2016,0)))+LOOKUP(ROUNDUP($M98+RIGHT(R$4,4)*1-2016,0),Age!$A:$A,Age!$C:$C)*(($M98+RIGHT(R$4,4)*1-2016-ROUNDDOWN($M98+RIGHT(R$4,4)*1-2016,0))))*IF($M98+RIGHT(R$4,4)*1-2016&gt;27,1,INDEX([1]Hitters!$BG:$BG,MATCH($A98,[1]Hitters!$A:$A,0))),Q98*(1-(1-(LOOKUP(ROUNDDOWN($M98+RIGHT(R$4,4)*1-2016,0),Age!$A:$A,Age!$L:$L)*(1-($M98+RIGHT(R$4,4)*1-2016-ROUNDDOWN($M98+RIGHT(R$4,4)*1-2016,0)))+LOOKUP(ROUNDUP($M98+RIGHT(R$4,4)*1-2016,0),Age!$A:$A,Age!$L:$L)*(($M98+RIGHT(R$4,4)*1-2016-ROUNDDOWN($M98+RIGHT(R$4,4)*1-2016,0)))))*IF($M98+RIGHT(R$4,4)*1-2016&gt;27,1,INDEX([1]Pitchers!$BE:$BE,MATCH($A98,[1]Pitchers!$A:$A,0)))))</f>
        <v>4.484024186450223</v>
      </c>
      <c r="S98" s="97">
        <f>IF($D98&gt;1,R98+(LOOKUP(ROUNDDOWN($M98+RIGHT(S$4,4)*1-2016,0),Age!$A:$A,Age!$C:$C)*(1-($M98+RIGHT(S$4,4)*1-2016-ROUNDDOWN($M98+RIGHT(S$4,4)*1-2016,0)))+LOOKUP(ROUNDUP($M98+RIGHT(S$4,4)*1-2016,0),Age!$A:$A,Age!$C:$C)*(($M98+RIGHT(S$4,4)*1-2016-ROUNDDOWN($M98+RIGHT(S$4,4)*1-2016,0))))*IF($M98+RIGHT(S$4,4)*1-2016&gt;27,1,INDEX([1]Hitters!$BG:$BG,MATCH($A98,[1]Hitters!$A:$A,0))),R98*(1-(1-(LOOKUP(ROUNDDOWN($M98+RIGHT(S$4,4)*1-2016,0),Age!$A:$A,Age!$L:$L)*(1-($M98+RIGHT(S$4,4)*1-2016-ROUNDDOWN($M98+RIGHT(S$4,4)*1-2016,0)))+LOOKUP(ROUNDUP($M98+RIGHT(S$4,4)*1-2016,0),Age!$A:$A,Age!$L:$L)*(($M98+RIGHT(S$4,4)*1-2016-ROUNDDOWN($M98+RIGHT(S$4,4)*1-2016,0)))))*IF($M98+RIGHT(S$4,4)*1-2016&gt;27,1,INDEX([1]Pitchers!$BE:$BE,MATCH($A98,[1]Pitchers!$A:$A,0)))))</f>
        <v>4.6741748371068779</v>
      </c>
      <c r="T98" s="97">
        <f>IF($D98&gt;1,S98+(LOOKUP(ROUNDDOWN($M98+RIGHT(T$4,4)*1-2016,0),Age!$A:$A,Age!$C:$C)*(1-($M98+RIGHT(T$4,4)*1-2016-ROUNDDOWN($M98+RIGHT(T$4,4)*1-2016,0)))+LOOKUP(ROUNDUP($M98+RIGHT(T$4,4)*1-2016,0),Age!$A:$A,Age!$C:$C)*(($M98+RIGHT(T$4,4)*1-2016-ROUNDDOWN($M98+RIGHT(T$4,4)*1-2016,0))))*IF($M98+RIGHT(T$4,4)*1-2016&gt;27,1,INDEX([1]Hitters!$BG:$BG,MATCH($A98,[1]Hitters!$A:$A,0))),S98*(1-(1-(LOOKUP(ROUNDDOWN($M98+RIGHT(T$4,4)*1-2016,0),Age!$A:$A,Age!$L:$L)*(1-($M98+RIGHT(T$4,4)*1-2016-ROUNDDOWN($M98+RIGHT(T$4,4)*1-2016,0)))+LOOKUP(ROUNDUP($M98+RIGHT(T$4,4)*1-2016,0),Age!$A:$A,Age!$L:$L)*(($M98+RIGHT(T$4,4)*1-2016-ROUNDDOWN($M98+RIGHT(T$4,4)*1-2016,0)))))*IF($M98+RIGHT(T$4,4)*1-2016&gt;27,1,INDEX([1]Pitchers!$BE:$BE,MATCH($A98,[1]Pitchers!$A:$A,0)))))</f>
        <v>4.8992655691063058</v>
      </c>
      <c r="U98" s="97">
        <f>IF($D98&gt;1,T98+(LOOKUP(ROUNDDOWN($M98+RIGHT(U$4,4)*1-2016,0),Age!$A:$A,Age!$C:$C)*(1-($M98+RIGHT(U$4,4)*1-2016-ROUNDDOWN($M98+RIGHT(U$4,4)*1-2016,0)))+LOOKUP(ROUNDUP($M98+RIGHT(U$4,4)*1-2016,0),Age!$A:$A,Age!$C:$C)*(($M98+RIGHT(U$4,4)*1-2016-ROUNDDOWN($M98+RIGHT(U$4,4)*1-2016,0))))*IF($M98+RIGHT(U$4,4)*1-2016&gt;27,1,INDEX([1]Hitters!$BG:$BG,MATCH($A98,[1]Hitters!$A:$A,0))),T98*(1-(1-(LOOKUP(ROUNDDOWN($M98+RIGHT(U$4,4)*1-2016,0),Age!$A:$A,Age!$L:$L)*(1-($M98+RIGHT(U$4,4)*1-2016-ROUNDDOWN($M98+RIGHT(U$4,4)*1-2016,0)))+LOOKUP(ROUNDUP($M98+RIGHT(U$4,4)*1-2016,0),Age!$A:$A,Age!$L:$L)*(($M98+RIGHT(U$4,4)*1-2016-ROUNDDOWN($M98+RIGHT(U$4,4)*1-2016,0)))))*IF($M98+RIGHT(U$4,4)*1-2016&gt;27,1,INDEX([1]Pitchers!$BE:$BE,MATCH($A98,[1]Pitchers!$A:$A,0)))))</f>
        <v>5.1633666036909425</v>
      </c>
      <c r="V98" s="97">
        <f>IF($D98&gt;1,U98+(LOOKUP(ROUNDDOWN($M98+RIGHT(V$4,4)*1-2016,0),Age!$A:$A,Age!$C:$C)*(1-($M98+RIGHT(V$4,4)*1-2016-ROUNDDOWN($M98+RIGHT(V$4,4)*1-2016,0)))+LOOKUP(ROUNDUP($M98+RIGHT(V$4,4)*1-2016,0),Age!$A:$A,Age!$C:$C)*(($M98+RIGHT(V$4,4)*1-2016-ROUNDDOWN($M98+RIGHT(V$4,4)*1-2016,0))))*IF($M98+RIGHT(V$4,4)*1-2016&gt;27,1,INDEX([1]Hitters!$BG:$BG,MATCH($A98,[1]Hitters!$A:$A,0))),U98*(1-(1-(LOOKUP(ROUNDDOWN($M98+RIGHT(V$4,4)*1-2016,0),Age!$A:$A,Age!$L:$L)*(1-($M98+RIGHT(V$4,4)*1-2016-ROUNDDOWN($M98+RIGHT(V$4,4)*1-2016,0)))+LOOKUP(ROUNDUP($M98+RIGHT(V$4,4)*1-2016,0),Age!$A:$A,Age!$L:$L)*(($M98+RIGHT(V$4,4)*1-2016-ROUNDDOWN($M98+RIGHT(V$4,4)*1-2016,0)))))*IF($M98+RIGHT(V$4,4)*1-2016&gt;27,1,INDEX([1]Pitchers!$BE:$BE,MATCH($A98,[1]Pitchers!$A:$A,0)))))</f>
        <v>5.4713936926423816</v>
      </c>
      <c r="W98" s="97">
        <f>IF($D98&gt;1,V98+(LOOKUP(ROUNDDOWN($M98+RIGHT(W$4,4)*1-2016,0),Age!$A:$A,Age!$C:$C)*(1-($M98+RIGHT(W$4,4)*1-2016-ROUNDDOWN($M98+RIGHT(W$4,4)*1-2016,0)))+LOOKUP(ROUNDUP($M98+RIGHT(W$4,4)*1-2016,0),Age!$A:$A,Age!$C:$C)*(($M98+RIGHT(W$4,4)*1-2016-ROUNDDOWN($M98+RIGHT(W$4,4)*1-2016,0))))*IF($M98+RIGHT(W$4,4)*1-2016&gt;27,1,INDEX([1]Hitters!$BG:$BG,MATCH($A98,[1]Hitters!$A:$A,0))),V98*(1-(1-(LOOKUP(ROUNDDOWN($M98+RIGHT(W$4,4)*1-2016,0),Age!$A:$A,Age!$L:$L)*(1-($M98+RIGHT(W$4,4)*1-2016-ROUNDDOWN($M98+RIGHT(W$4,4)*1-2016,0)))+LOOKUP(ROUNDUP($M98+RIGHT(W$4,4)*1-2016,0),Age!$A:$A,Age!$L:$L)*(($M98+RIGHT(W$4,4)*1-2016-ROUNDDOWN($M98+RIGHT(W$4,4)*1-2016,0)))))*IF($M98+RIGHT(W$4,4)*1-2016&gt;27,1,INDEX([1]Pitchers!$BE:$BE,MATCH($A98,[1]Pitchers!$A:$A,0)))))</f>
        <v>5.8292570363517733</v>
      </c>
      <c r="X98" s="97">
        <f>IF($D98&gt;1,W98+(LOOKUP(ROUNDDOWN($M98+RIGHT(X$4,4)*1-2016,0),Age!$A:$A,Age!$C:$C)*(1-($M98+RIGHT(X$4,4)*1-2016-ROUNDDOWN($M98+RIGHT(X$4,4)*1-2016,0)))+LOOKUP(ROUNDUP($M98+RIGHT(X$4,4)*1-2016,0),Age!$A:$A,Age!$C:$C)*(($M98+RIGHT(X$4,4)*1-2016-ROUNDDOWN($M98+RIGHT(X$4,4)*1-2016,0))))*IF($M98+RIGHT(X$4,4)*1-2016&gt;27,1,INDEX([1]Hitters!$BG:$BG,MATCH($A98,[1]Hitters!$A:$A,0))),W98*(1-(1-(LOOKUP(ROUNDDOWN($M98+RIGHT(X$4,4)*1-2016,0),Age!$A:$A,Age!$L:$L)*(1-($M98+RIGHT(X$4,4)*1-2016-ROUNDDOWN($M98+RIGHT(X$4,4)*1-2016,0)))+LOOKUP(ROUNDUP($M98+RIGHT(X$4,4)*1-2016,0),Age!$A:$A,Age!$L:$L)*(($M98+RIGHT(X$4,4)*1-2016-ROUNDDOWN($M98+RIGHT(X$4,4)*1-2016,0)))))*IF($M98+RIGHT(X$4,4)*1-2016&gt;27,1,INDEX([1]Pitchers!$BE:$BE,MATCH($A98,[1]Pitchers!$A:$A,0)))))</f>
        <v>6.2440451073446797</v>
      </c>
      <c r="Y98" s="97">
        <f>IF($D98&gt;1,X98+(LOOKUP(ROUNDDOWN($M98+RIGHT(Y$4,4)*1-2016,0),Age!$A:$A,Age!$C:$C)*(1-($M98+RIGHT(Y$4,4)*1-2016-ROUNDDOWN($M98+RIGHT(Y$4,4)*1-2016,0)))+LOOKUP(ROUNDUP($M98+RIGHT(Y$4,4)*1-2016,0),Age!$A:$A,Age!$C:$C)*(($M98+RIGHT(Y$4,4)*1-2016-ROUNDDOWN($M98+RIGHT(Y$4,4)*1-2016,0))))*IF($M98+RIGHT(Y$4,4)*1-2016&gt;27,1,INDEX([1]Hitters!$BG:$BG,MATCH($A98,[1]Hitters!$A:$A,0))),X98*(1-(1-(LOOKUP(ROUNDDOWN($M98+RIGHT(Y$4,4)*1-2016,0),Age!$A:$A,Age!$L:$L)*(1-($M98+RIGHT(Y$4,4)*1-2016-ROUNDDOWN($M98+RIGHT(Y$4,4)*1-2016,0)))+LOOKUP(ROUNDUP($M98+RIGHT(Y$4,4)*1-2016,0),Age!$A:$A,Age!$L:$L)*(($M98+RIGHT(Y$4,4)*1-2016-ROUNDDOWN($M98+RIGHT(Y$4,4)*1-2016,0)))))*IF($M98+RIGHT(Y$4,4)*1-2016&gt;27,1,INDEX([1]Pitchers!$BE:$BE,MATCH($A98,[1]Pitchers!$A:$A,0)))))</f>
        <v>6.7242512013814064</v>
      </c>
      <c r="Z98" s="97">
        <f>IF($D98&gt;1,Y98+(LOOKUP(ROUNDDOWN($M98+RIGHT(Z$4,4)*1-2016,0),Age!$A:$A,Age!$C:$C)*(1-($M98+RIGHT(Z$4,4)*1-2016-ROUNDDOWN($M98+RIGHT(Z$4,4)*1-2016,0)))+LOOKUP(ROUNDUP($M98+RIGHT(Z$4,4)*1-2016,0),Age!$A:$A,Age!$C:$C)*(($M98+RIGHT(Z$4,4)*1-2016-ROUNDDOWN($M98+RIGHT(Z$4,4)*1-2016,0))))*IF($M98+RIGHT(Z$4,4)*1-2016&gt;27,1,INDEX([1]Hitters!$BG:$BG,MATCH($A98,[1]Hitters!$A:$A,0))),Y98*(1-(1-(LOOKUP(ROUNDDOWN($M98+RIGHT(Z$4,4)*1-2016,0),Age!$A:$A,Age!$L:$L)*(1-($M98+RIGHT(Z$4,4)*1-2016-ROUNDDOWN($M98+RIGHT(Z$4,4)*1-2016,0)))+LOOKUP(ROUNDUP($M98+RIGHT(Z$4,4)*1-2016,0),Age!$A:$A,Age!$L:$L)*(($M98+RIGHT(Z$4,4)*1-2016-ROUNDDOWN($M98+RIGHT(Z$4,4)*1-2016,0)))))*IF($M98+RIGHT(Z$4,4)*1-2016&gt;27,1,INDEX([1]Pitchers!$BE:$BE,MATCH($A98,[1]Pitchers!$A:$A,0)))))</f>
        <v>7.2800525897455879</v>
      </c>
      <c r="AA98" s="96">
        <f>IF($D98=0,0,IF($D98=1,INDEX([1]Pitchers!$FK:$FK,MATCH($A98,[1]Pitchers!$A:$A,0)),MAX(-16,IF($D98=10,-16,IF($D98&lt;2,0,INDEX([1]Hitters!$AZ:$AZ,MATCH($A98,[1]Hitters!$A:$A,0)))))))</f>
        <v>0</v>
      </c>
      <c r="AB98" s="96">
        <f>IF($D98=0,0,IF($D98=1,INDEX([1]Pitchers!$FK:$FK,MATCH($A98,[1]Pitchers!$A:$A,0)),MAX(-16,IF($D98=2,AA98-MIN(0.75,0.25*(RIGHT(AB$4,4)*1-(RIGHT($AD$4,4)*1)+0.25)*(1-MIN(0.75,INDEX([1]Hitters!$CF:$CF,MATCH($A98,[1]Hitters!$A:$A,0)))/0.75*1)+INDEX([1]Hitters!$CF:$CF,MATCH($A98,[1]Hitters!$A:$A,0)))/0.75*1,IF($D98&gt;6,(AA98-MIN(0.75,0.25*(RIGHT(AB$4,4)*1-(RIGHT($AD$4,4)*1)+0.25)*(1-MIN(0.75,INDEX([1]Hitters!$CF:$CF,MATCH($A98,[1]Hitters!$A:$A,0)))/0.75*1)+INDEX([1]Hitters!$CF:$CF,MATCH($A98,[1]Hitters!$A:$A,0)))/0.75*($M98+RIGHT(AB$4,4)*1-RIGHT($AA$4,4)*1+10)*0.05),IF($D98=3,(AA98-MIN(0.75,0.25*(RIGHT(AB$4,4)*1-(RIGHT($AD$4,4)*1)+0.25)*(1-MIN(0.75,INDEX([1]Hitters!$CF:$CF,MATCH($A98,[1]Hitters!$A:$A,0)))/0.75*1)+INDEX([1]Hitters!$CF:$CF,MATCH($A98,[1]Hitters!$A:$A,0)))/0.75*($M98+RIGHT(AB$4,4)*1-RIGHT($AA$4,4)*1-27)*0.1),(AA98-MIN(0.75,0.25*(RIGHT(AB$4,4)*1-(RIGHT($AD$4,4)*1)+0.25)*(1-MIN(0.75,INDEX([1]Hitters!$CF:$CF,MATCH($A98,[1]Hitters!$A:$A,0)))/0.75*1)+INDEX([1]Hitters!$CF:$CF,MATCH($A98,[1]Hitters!$A:$A,0)))/0.75*($M98+RIGHT(AB$4,4)*1-RIGHT($AA$4,4)*1-20)*0.094)))))))</f>
        <v>0</v>
      </c>
      <c r="AC98" s="96">
        <f>IF($D98=0,0,IF($D98=1,INDEX([1]Pitchers!$FK:$FK,MATCH($A98,[1]Pitchers!$A:$A,0)),MAX(-16,IF($D98=2,AB98-MIN(0.75,0.25*(RIGHT(AC$4,4)*1-(RIGHT($AD$4,4)*1)+0.25)*(1-MIN(0.75,INDEX([1]Hitters!$CF:$CF,MATCH($A98,[1]Hitters!$A:$A,0)))/0.75*1)+INDEX([1]Hitters!$CF:$CF,MATCH($A98,[1]Hitters!$A:$A,0)))/0.75*1,IF($D98&gt;6,(AB98-MIN(0.75,0.25*(RIGHT(AC$4,4)*1-(RIGHT($AD$4,4)*1)+0.25)*(1-MIN(0.75,INDEX([1]Hitters!$CF:$CF,MATCH($A98,[1]Hitters!$A:$A,0)))/0.75*1)+INDEX([1]Hitters!$CF:$CF,MATCH($A98,[1]Hitters!$A:$A,0)))/0.75*($M98+RIGHT(AC$4,4)*1-RIGHT($AA$4,4)*1+10)*0.05),IF($D98=3,(AB98-MIN(0.75,0.25*(RIGHT(AC$4,4)*1-(RIGHT($AD$4,4)*1)+0.25)*(1-MIN(0.75,INDEX([1]Hitters!$CF:$CF,MATCH($A98,[1]Hitters!$A:$A,0)))/0.75*1)+INDEX([1]Hitters!$CF:$CF,MATCH($A98,[1]Hitters!$A:$A,0)))/0.75*($M98+RIGHT(AC$4,4)*1-RIGHT($AA$4,4)*1-27)*0.1),(AB98-MIN(0.75,0.25*(RIGHT(AC$4,4)*1-(RIGHT($AD$4,4)*1)+0.25)*(1-MIN(0.75,INDEX([1]Hitters!$CF:$CF,MATCH($A98,[1]Hitters!$A:$A,0)))/0.75*1)+INDEX([1]Hitters!$CF:$CF,MATCH($A98,[1]Hitters!$A:$A,0)))/0.75*($M98+RIGHT(AC$4,4)*1-RIGHT($AA$4,4)*1-20)*0.094)))))))</f>
        <v>0</v>
      </c>
      <c r="AD98" s="96">
        <f>IF($D98=0,0,IF($D98=1,INDEX([1]Pitchers!$FK:$FK,MATCH($A98,[1]Pitchers!$A:$A,0)),MAX(-16,IF($D98=2,AC98-MIN(0.75,0.25*(RIGHT(AD$4,4)*1-(RIGHT($AD$4,4)*1)+0.25)*(1-MIN(0.75,INDEX([1]Hitters!$CF:$CF,MATCH($A98,[1]Hitters!$A:$A,0)))/0.75*1)+INDEX([1]Hitters!$CF:$CF,MATCH($A98,[1]Hitters!$A:$A,0)))/0.75*1,IF($D98&gt;6,(AC98-MIN(0.75,0.25*(RIGHT(AD$4,4)*1-(RIGHT($AD$4,4)*1)+0.25)*(1-MIN(0.75,INDEX([1]Hitters!$CF:$CF,MATCH($A98,[1]Hitters!$A:$A,0)))/0.75*1)+INDEX([1]Hitters!$CF:$CF,MATCH($A98,[1]Hitters!$A:$A,0)))/0.75*($M98+RIGHT(AD$4,4)*1-RIGHT($AA$4,4)*1+10)*0.05),IF($D98=3,(AC98-MIN(0.75,0.25*(RIGHT(AD$4,4)*1-(RIGHT($AD$4,4)*1)+0.25)*(1-MIN(0.75,INDEX([1]Hitters!$CF:$CF,MATCH($A98,[1]Hitters!$A:$A,0)))/0.75*1)+INDEX([1]Hitters!$CF:$CF,MATCH($A98,[1]Hitters!$A:$A,0)))/0.75*($M98+RIGHT(AD$4,4)*1-RIGHT($AA$4,4)*1-27)*0.1),(AC98-MIN(0.75,0.25*(RIGHT(AD$4,4)*1-(RIGHT($AD$4,4)*1)+0.25)*(1-MIN(0.75,INDEX([1]Hitters!$CF:$CF,MATCH($A98,[1]Hitters!$A:$A,0)))/0.75*1)+INDEX([1]Hitters!$CF:$CF,MATCH($A98,[1]Hitters!$A:$A,0)))/0.75*($M98+RIGHT(AD$4,4)*1-RIGHT($AA$4,4)*1-20)*0.094)))))))</f>
        <v>0</v>
      </c>
      <c r="AE98" s="96">
        <f>IF($D98=0,0,IF($D98=1,INDEX([1]Pitchers!$FK:$FK,MATCH($A98,[1]Pitchers!$A:$A,0)),MAX(-16,IF($D98=2,AD98-MIN(0.75,0.25*(RIGHT(AE$4,4)*1-(RIGHT($AD$4,4)*1)+0.25)*(1-MIN(0.75,INDEX([1]Hitters!$CF:$CF,MATCH($A98,[1]Hitters!$A:$A,0)))/0.75*1)+INDEX([1]Hitters!$CF:$CF,MATCH($A98,[1]Hitters!$A:$A,0)))/0.75*1,IF($D98&gt;6,(AD98-MIN(0.75,0.25*(RIGHT(AE$4,4)*1-(RIGHT($AD$4,4)*1)+0.25)*(1-MIN(0.75,INDEX([1]Hitters!$CF:$CF,MATCH($A98,[1]Hitters!$A:$A,0)))/0.75*1)+INDEX([1]Hitters!$CF:$CF,MATCH($A98,[1]Hitters!$A:$A,0)))/0.75*($M98+RIGHT(AE$4,4)*1-RIGHT($AA$4,4)*1+10)*0.05),IF($D98=3,(AD98-MIN(0.75,0.25*(RIGHT(AE$4,4)*1-(RIGHT($AD$4,4)*1)+0.25)*(1-MIN(0.75,INDEX([1]Hitters!$CF:$CF,MATCH($A98,[1]Hitters!$A:$A,0)))/0.75*1)+INDEX([1]Hitters!$CF:$CF,MATCH($A98,[1]Hitters!$A:$A,0)))/0.75*($M98+RIGHT(AE$4,4)*1-RIGHT($AA$4,4)*1-27)*0.1),(AD98-MIN(0.75,0.25*(RIGHT(AE$4,4)*1-(RIGHT($AD$4,4)*1)+0.25)*(1-MIN(0.75,INDEX([1]Hitters!$CF:$CF,MATCH($A98,[1]Hitters!$A:$A,0)))/0.75*1)+INDEX([1]Hitters!$CF:$CF,MATCH($A98,[1]Hitters!$A:$A,0)))/0.75*($M98+RIGHT(AE$4,4)*1-RIGHT($AA$4,4)*1-20)*0.094)))))))</f>
        <v>0</v>
      </c>
      <c r="AF98" s="96">
        <f>IF($D98=0,0,IF($D98=1,INDEX([1]Pitchers!$FK:$FK,MATCH($A98,[1]Pitchers!$A:$A,0)),MAX(-16,IF($D98=2,AE98-MIN(0.75,0.25*(RIGHT(AF$4,4)*1-(RIGHT($AD$4,4)*1)+0.25)*(1-MIN(0.75,INDEX([1]Hitters!$CF:$CF,MATCH($A98,[1]Hitters!$A:$A,0)))/0.75*1)+INDEX([1]Hitters!$CF:$CF,MATCH($A98,[1]Hitters!$A:$A,0)))/0.75*1,IF($D98&gt;6,(AE98-MIN(0.75,0.25*(RIGHT(AF$4,4)*1-(RIGHT($AD$4,4)*1)+0.25)*(1-MIN(0.75,INDEX([1]Hitters!$CF:$CF,MATCH($A98,[1]Hitters!$A:$A,0)))/0.75*1)+INDEX([1]Hitters!$CF:$CF,MATCH($A98,[1]Hitters!$A:$A,0)))/0.75*($M98+RIGHT(AF$4,4)*1-RIGHT($AA$4,4)*1+10)*0.05),IF($D98=3,(AE98-MIN(0.75,0.25*(RIGHT(AF$4,4)*1-(RIGHT($AD$4,4)*1)+0.25)*(1-MIN(0.75,INDEX([1]Hitters!$CF:$CF,MATCH($A98,[1]Hitters!$A:$A,0)))/0.75*1)+INDEX([1]Hitters!$CF:$CF,MATCH($A98,[1]Hitters!$A:$A,0)))/0.75*($M98+RIGHT(AF$4,4)*1-RIGHT($AA$4,4)*1-27)*0.1),(AE98-MIN(0.75,0.25*(RIGHT(AF$4,4)*1-(RIGHT($AD$4,4)*1)+0.25)*(1-MIN(0.75,INDEX([1]Hitters!$CF:$CF,MATCH($A98,[1]Hitters!$A:$A,0)))/0.75*1)+INDEX([1]Hitters!$CF:$CF,MATCH($A98,[1]Hitters!$A:$A,0)))/0.75*($M98+RIGHT(AF$4,4)*1-RIGHT($AA$4,4)*1-20)*0.094)))))))</f>
        <v>0</v>
      </c>
      <c r="AG98" s="96">
        <f>IF($D98=0,0,IF($D98=1,INDEX([1]Pitchers!$FK:$FK,MATCH($A98,[1]Pitchers!$A:$A,0)),MAX(-16,IF($D98=2,AF98-MIN(0.75,0.25*(RIGHT(AG$4,4)*1-(RIGHT($AD$4,4)*1)+0.25)*(1-MIN(0.75,INDEX([1]Hitters!$CF:$CF,MATCH($A98,[1]Hitters!$A:$A,0)))/0.75*1)+INDEX([1]Hitters!$CF:$CF,MATCH($A98,[1]Hitters!$A:$A,0)))/0.75*1,IF($D98&gt;6,(AF98-MIN(0.75,0.25*(RIGHT(AG$4,4)*1-(RIGHT($AD$4,4)*1)+0.25)*(1-MIN(0.75,INDEX([1]Hitters!$CF:$CF,MATCH($A98,[1]Hitters!$A:$A,0)))/0.75*1)+INDEX([1]Hitters!$CF:$CF,MATCH($A98,[1]Hitters!$A:$A,0)))/0.75*($M98+RIGHT(AG$4,4)*1-RIGHT($AA$4,4)*1+10)*0.05),IF($D98=3,(AF98-MIN(0.75,0.25*(RIGHT(AG$4,4)*1-(RIGHT($AD$4,4)*1)+0.25)*(1-MIN(0.75,INDEX([1]Hitters!$CF:$CF,MATCH($A98,[1]Hitters!$A:$A,0)))/0.75*1)+INDEX([1]Hitters!$CF:$CF,MATCH($A98,[1]Hitters!$A:$A,0)))/0.75*($M98+RIGHT(AG$4,4)*1-RIGHT($AA$4,4)*1-27)*0.1),(AF98-MIN(0.75,0.25*(RIGHT(AG$4,4)*1-(RIGHT($AD$4,4)*1)+0.25)*(1-MIN(0.75,INDEX([1]Hitters!$CF:$CF,MATCH($A98,[1]Hitters!$A:$A,0)))/0.75*1)+INDEX([1]Hitters!$CF:$CF,MATCH($A98,[1]Hitters!$A:$A,0)))/0.75*($M98+RIGHT(AG$4,4)*1-RIGHT($AA$4,4)*1-20)*0.094)))))))</f>
        <v>0</v>
      </c>
      <c r="AH98" s="96">
        <f>IF($D98=0,0,IF($D98=1,INDEX([1]Pitchers!$FK:$FK,MATCH($A98,[1]Pitchers!$A:$A,0)),MAX(-16,IF($D98=2,AG98-MIN(0.75,0.25*(RIGHT(AH$4,4)*1-(RIGHT($AD$4,4)*1)+0.25)*(1-MIN(0.75,INDEX([1]Hitters!$CF:$CF,MATCH($A98,[1]Hitters!$A:$A,0)))/0.75*1)+INDEX([1]Hitters!$CF:$CF,MATCH($A98,[1]Hitters!$A:$A,0)))/0.75*1,IF($D98&gt;6,(AG98-MIN(0.75,0.25*(RIGHT(AH$4,4)*1-(RIGHT($AD$4,4)*1)+0.25)*(1-MIN(0.75,INDEX([1]Hitters!$CF:$CF,MATCH($A98,[1]Hitters!$A:$A,0)))/0.75*1)+INDEX([1]Hitters!$CF:$CF,MATCH($A98,[1]Hitters!$A:$A,0)))/0.75*($M98+RIGHT(AH$4,4)*1-RIGHT($AA$4,4)*1+10)*0.05),IF($D98=3,(AG98-MIN(0.75,0.25*(RIGHT(AH$4,4)*1-(RIGHT($AD$4,4)*1)+0.25)*(1-MIN(0.75,INDEX([1]Hitters!$CF:$CF,MATCH($A98,[1]Hitters!$A:$A,0)))/0.75*1)+INDEX([1]Hitters!$CF:$CF,MATCH($A98,[1]Hitters!$A:$A,0)))/0.75*($M98+RIGHT(AH$4,4)*1-RIGHT($AA$4,4)*1-27)*0.1),(AG98-MIN(0.75,0.25*(RIGHT(AH$4,4)*1-(RIGHT($AD$4,4)*1)+0.25)*(1-MIN(0.75,INDEX([1]Hitters!$CF:$CF,MATCH($A98,[1]Hitters!$A:$A,0)))/0.75*1)+INDEX([1]Hitters!$CF:$CF,MATCH($A98,[1]Hitters!$A:$A,0)))/0.75*($M98+RIGHT(AH$4,4)*1-RIGHT($AA$4,4)*1-20)*0.094)))))))</f>
        <v>0</v>
      </c>
      <c r="AI98" s="96">
        <f>IF($D98=0,0,IF($D98=1,INDEX([1]Pitchers!$FK:$FK,MATCH($A98,[1]Pitchers!$A:$A,0)),MAX(-16,IF($D98=2,AH98-MIN(0.75,0.25*(RIGHT(AI$4,4)*1-(RIGHT($AD$4,4)*1)+0.25)*(1-MIN(0.75,INDEX([1]Hitters!$CF:$CF,MATCH($A98,[1]Hitters!$A:$A,0)))/0.75*1)+INDEX([1]Hitters!$CF:$CF,MATCH($A98,[1]Hitters!$A:$A,0)))/0.75*1,IF($D98&gt;6,(AH98-MIN(0.75,0.25*(RIGHT(AI$4,4)*1-(RIGHT($AD$4,4)*1)+0.25)*(1-MIN(0.75,INDEX([1]Hitters!$CF:$CF,MATCH($A98,[1]Hitters!$A:$A,0)))/0.75*1)+INDEX([1]Hitters!$CF:$CF,MATCH($A98,[1]Hitters!$A:$A,0)))/0.75*($M98+RIGHT(AI$4,4)*1-RIGHT($AA$4,4)*1+10)*0.05),IF($D98=3,(AH98-MIN(0.75,0.25*(RIGHT(AI$4,4)*1-(RIGHT($AD$4,4)*1)+0.25)*(1-MIN(0.75,INDEX([1]Hitters!$CF:$CF,MATCH($A98,[1]Hitters!$A:$A,0)))/0.75*1)+INDEX([1]Hitters!$CF:$CF,MATCH($A98,[1]Hitters!$A:$A,0)))/0.75*($M98+RIGHT(AI$4,4)*1-RIGHT($AA$4,4)*1-27)*0.1),(AH98-MIN(0.75,0.25*(RIGHT(AI$4,4)*1-(RIGHT($AD$4,4)*1)+0.25)*(1-MIN(0.75,INDEX([1]Hitters!$CF:$CF,MATCH($A98,[1]Hitters!$A:$A,0)))/0.75*1)+INDEX([1]Hitters!$CF:$CF,MATCH($A98,[1]Hitters!$A:$A,0)))/0.75*($M98+RIGHT(AI$4,4)*1-RIGHT($AA$4,4)*1-20)*0.094)))))))</f>
        <v>0</v>
      </c>
      <c r="AJ98" s="96">
        <f>IF($D98=0,0,IF($D98=1,INDEX([1]Pitchers!$FK:$FK,MATCH($A98,[1]Pitchers!$A:$A,0)),MAX(-16,IF($D98=2,AI98-MIN(0.75,0.25*(RIGHT(AJ$4,4)*1-(RIGHT($AD$4,4)*1)+0.25)*(1-MIN(0.75,INDEX([1]Hitters!$CF:$CF,MATCH($A98,[1]Hitters!$A:$A,0)))/0.75*1)+INDEX([1]Hitters!$CF:$CF,MATCH($A98,[1]Hitters!$A:$A,0)))/0.75*1,IF($D98&gt;6,(AI98-MIN(0.75,0.25*(RIGHT(AJ$4,4)*1-(RIGHT($AD$4,4)*1)+0.25)*(1-MIN(0.75,INDEX([1]Hitters!$CF:$CF,MATCH($A98,[1]Hitters!$A:$A,0)))/0.75*1)+INDEX([1]Hitters!$CF:$CF,MATCH($A98,[1]Hitters!$A:$A,0)))/0.75*($M98+RIGHT(AJ$4,4)*1-RIGHT($AA$4,4)*1+10)*0.05),IF($D98=3,(AI98-MIN(0.75,0.25*(RIGHT(AJ$4,4)*1-(RIGHT($AD$4,4)*1)+0.25)*(1-MIN(0.75,INDEX([1]Hitters!$CF:$CF,MATCH($A98,[1]Hitters!$A:$A,0)))/0.75*1)+INDEX([1]Hitters!$CF:$CF,MATCH($A98,[1]Hitters!$A:$A,0)))/0.75*($M98+RIGHT(AJ$4,4)*1-RIGHT($AA$4,4)*1-27)*0.1),(AI98-MIN(0.75,0.25*(RIGHT(AJ$4,4)*1-(RIGHT($AD$4,4)*1)+0.25)*(1-MIN(0.75,INDEX([1]Hitters!$CF:$CF,MATCH($A98,[1]Hitters!$A:$A,0)))/0.75*1)+INDEX([1]Hitters!$CF:$CF,MATCH($A98,[1]Hitters!$A:$A,0)))/0.75*($M98+RIGHT(AJ$4,4)*1-RIGHT($AA$4,4)*1-20)*0.094)))))))</f>
        <v>0</v>
      </c>
      <c r="AK98" s="96">
        <f>IF($D98=0,0,IF($D98=1,INDEX([1]Pitchers!$FK:$FK,MATCH($A98,[1]Pitchers!$A:$A,0)),MAX(-16,IF($D98=2,AJ98-MIN(0.75,0.25*(RIGHT(AK$4,4)*1-(RIGHT($AD$4,4)*1)+0.25)*(1-MIN(0.75,INDEX([1]Hitters!$CF:$CF,MATCH($A98,[1]Hitters!$A:$A,0)))/0.75*1)+INDEX([1]Hitters!$CF:$CF,MATCH($A98,[1]Hitters!$A:$A,0)))/0.75*1,IF($D98&gt;6,(AJ98-MIN(0.75,0.25*(RIGHT(AK$4,4)*1-(RIGHT($AD$4,4)*1)+0.25)*(1-MIN(0.75,INDEX([1]Hitters!$CF:$CF,MATCH($A98,[1]Hitters!$A:$A,0)))/0.75*1)+INDEX([1]Hitters!$CF:$CF,MATCH($A98,[1]Hitters!$A:$A,0)))/0.75*($M98+RIGHT(AK$4,4)*1-RIGHT($AA$4,4)*1+10)*0.05),IF($D98=3,(AJ98-MIN(0.75,0.25*(RIGHT(AK$4,4)*1-(RIGHT($AD$4,4)*1)+0.25)*(1-MIN(0.75,INDEX([1]Hitters!$CF:$CF,MATCH($A98,[1]Hitters!$A:$A,0)))/0.75*1)+INDEX([1]Hitters!$CF:$CF,MATCH($A98,[1]Hitters!$A:$A,0)))/0.75*($M98+RIGHT(AK$4,4)*1-RIGHT($AA$4,4)*1-27)*0.1),(AJ98-MIN(0.75,0.25*(RIGHT(AK$4,4)*1-(RIGHT($AD$4,4)*1)+0.25)*(1-MIN(0.75,INDEX([1]Hitters!$CF:$CF,MATCH($A98,[1]Hitters!$A:$A,0)))/0.75*1)+INDEX([1]Hitters!$CF:$CF,MATCH($A98,[1]Hitters!$A:$A,0)))/0.75*($M98+RIGHT(AK$4,4)*1-RIGHT($AA$4,4)*1-20)*0.094)))))))</f>
        <v>0</v>
      </c>
      <c r="AL98" s="96">
        <f>IF($D98=0,0,IF($D98=1,INDEX([1]Pitchers!$FK:$FK,MATCH($A98,[1]Pitchers!$A:$A,0)),MAX(-16,IF($D98=2,AK98-MIN(0.75,0.25*(RIGHT(AL$4,4)*1-(RIGHT($AD$4,4)*1)+0.25)*(1-MIN(0.75,INDEX([1]Hitters!$CF:$CF,MATCH($A98,[1]Hitters!$A:$A,0)))/0.75*1)+INDEX([1]Hitters!$CF:$CF,MATCH($A98,[1]Hitters!$A:$A,0)))/0.75*1,IF($D98&gt;6,(AK98-MIN(0.75,0.25*(RIGHT(AL$4,4)*1-(RIGHT($AD$4,4)*1)+0.25)*(1-MIN(0.75,INDEX([1]Hitters!$CF:$CF,MATCH($A98,[1]Hitters!$A:$A,0)))/0.75*1)+INDEX([1]Hitters!$CF:$CF,MATCH($A98,[1]Hitters!$A:$A,0)))/0.75*($M98+RIGHT(AL$4,4)*1-RIGHT($AA$4,4)*1+10)*0.05),IF($D98=3,(AK98-MIN(0.75,0.25*(RIGHT(AL$4,4)*1-(RIGHT($AD$4,4)*1)+0.25)*(1-MIN(0.75,INDEX([1]Hitters!$CF:$CF,MATCH($A98,[1]Hitters!$A:$A,0)))/0.75*1)+INDEX([1]Hitters!$CF:$CF,MATCH($A98,[1]Hitters!$A:$A,0)))/0.75*($M98+RIGHT(AL$4,4)*1-RIGHT($AA$4,4)*1-27)*0.1),(AK98-MIN(0.75,0.25*(RIGHT(AL$4,4)*1-(RIGHT($AD$4,4)*1)+0.25)*(1-MIN(0.75,INDEX([1]Hitters!$CF:$CF,MATCH($A98,[1]Hitters!$A:$A,0)))/0.75*1)+INDEX([1]Hitters!$CF:$CF,MATCH($A98,[1]Hitters!$A:$A,0)))/0.75*($M98+RIGHT(AL$4,4)*1-RIGHT($AA$4,4)*1-20)*0.094)))))))</f>
        <v>0</v>
      </c>
      <c r="AM98" s="98">
        <f>MAX(IF($D98=0,20,IF($D98=1,60,150)),MAX(0,IF($D98&gt;1,INDEX([1]Hitters!$ER:$ER,MATCH($A98,[1]Hitters!$A:$A,0))*(0.4+MAX(0,0.6*MIN(1,(IF(O98="",0,(((4.25+(O98-0.263)*4.2)^(((4.25+(O98-0.263)*4.2)+(4.25-AA98*600/600*4.2/600))^0.285))/((4.25+(O98-0.263)*4.2)^(((4.25+(O98-0.263)*4.2)+(4.25-AA98*600/600*4.2/600))^0.285)+(4.25-AA98*600/600*4.2/600)^(((4.25+(O98-0.263)*4.2)+(4.25-AA98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98,[1]Pitchers!$A:$A,0))))*IF($D98&lt;2,(0.4+0.6*MAX(0,MIN(1,IF($D98=0,((4.25)^(((4.25)+(4.25-(4-O98)*4.25/4*1/9))^0.285)/((4.25)^(((4.25)+(4.25-(4-O98)*4.25/4*1/9))^0.285)+(4.25-(4-O98)*4.25/4*1/9)^(((4.25)+(4.25-(4-O98)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98)))/0.5345*0.0009131+0.0104414*(3.74-MIN(3.74,O98)))*50,(((4.25+(AA98-0.263)*0.32*198*MAX(6,198/33)/198)^(((4.25+(AA98-0.263)*0.32*198*MAX(6,198/33)/198)+(4.25-(4-O98)*4.25/4*MAX(6,198/33)/9))^0.285)/((4.25+(AA98-0.263)*0.32*198*MAX(6,198/33)/198)^(((4.25+(AA98-0.263)*0.32*198*MAX(6,198/33)/198)+(4.25-(4-O98)*4.25/4*MAX(6,198/33)/9))^0.285)+(4.25-(4-O98)*4.25/4*MAX(6,198/33)/9)^(((4.25+(AA98-0.263)*0.32*198*MAX(6,198/33)/198)+(4.25-(4-O98)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98=0,50,198)/0.0065))),1))</f>
        <v>48.688071844222229</v>
      </c>
      <c r="AN98" s="98">
        <f t="shared" si="138"/>
        <v>37.183976632356135</v>
      </c>
      <c r="AO98" s="98">
        <f t="shared" si="139"/>
        <v>20</v>
      </c>
      <c r="AP98" s="98">
        <f t="shared" si="140"/>
        <v>20</v>
      </c>
      <c r="AQ98" s="98">
        <f t="shared" si="141"/>
        <v>20</v>
      </c>
      <c r="AR98" s="98">
        <f t="shared" si="142"/>
        <v>20</v>
      </c>
      <c r="AS98" s="98">
        <f t="shared" si="143"/>
        <v>20</v>
      </c>
      <c r="AT98" s="98">
        <f t="shared" si="144"/>
        <v>20</v>
      </c>
      <c r="AU98" s="98">
        <f t="shared" si="145"/>
        <v>20</v>
      </c>
      <c r="AV98" s="98">
        <f t="shared" si="146"/>
        <v>20</v>
      </c>
      <c r="AW98" s="98">
        <f t="shared" si="147"/>
        <v>20</v>
      </c>
      <c r="AX98" s="98">
        <f t="shared" si="148"/>
        <v>20</v>
      </c>
      <c r="AY98" s="96">
        <f t="shared" si="149"/>
        <v>0.12773493788432272</v>
      </c>
      <c r="AZ98" s="96">
        <f t="shared" si="150"/>
        <v>0.5</v>
      </c>
      <c r="BA98" s="96">
        <f t="shared" si="151"/>
        <v>0.12773493788432272</v>
      </c>
      <c r="BB98" s="96">
        <f t="shared" si="152"/>
        <v>4.2226702384619265E-2</v>
      </c>
      <c r="BC98" s="96">
        <f t="shared" si="153"/>
        <v>0</v>
      </c>
      <c r="BD98" s="96">
        <f t="shared" si="154"/>
        <v>0</v>
      </c>
      <c r="BE98" s="96">
        <f t="shared" si="155"/>
        <v>0</v>
      </c>
      <c r="BF98" s="96">
        <f t="shared" si="156"/>
        <v>0</v>
      </c>
      <c r="BG98" s="96">
        <f t="shared" si="157"/>
        <v>0</v>
      </c>
      <c r="BH98" s="96">
        <f t="shared" si="158"/>
        <v>0</v>
      </c>
      <c r="BI98" s="96">
        <f t="shared" si="159"/>
        <v>0</v>
      </c>
      <c r="BJ98" s="96">
        <f t="shared" si="160"/>
        <v>0</v>
      </c>
      <c r="BK98" s="96">
        <f t="shared" si="161"/>
        <v>0</v>
      </c>
      <c r="BL98" s="96">
        <f t="shared" si="162"/>
        <v>0</v>
      </c>
      <c r="BM98" s="129">
        <f t="shared" si="200"/>
        <v>1</v>
      </c>
      <c r="BN98" s="129" t="str">
        <f t="shared" si="200"/>
        <v/>
      </c>
      <c r="BO98" s="129" t="str">
        <f t="shared" si="200"/>
        <v/>
      </c>
      <c r="BP98" s="129" t="str">
        <f t="shared" si="200"/>
        <v/>
      </c>
      <c r="BQ98" s="129" t="str">
        <f t="shared" si="200"/>
        <v/>
      </c>
      <c r="BR98" s="129" t="str">
        <f t="shared" si="200"/>
        <v/>
      </c>
      <c r="BS98" s="129" t="str">
        <f t="shared" si="200"/>
        <v/>
      </c>
      <c r="BT98" s="129" t="str">
        <f t="shared" si="200"/>
        <v/>
      </c>
      <c r="BU98" s="129" t="str">
        <f t="shared" si="200"/>
        <v/>
      </c>
      <c r="BV98" s="129" t="str">
        <f t="shared" si="200"/>
        <v/>
      </c>
      <c r="BW98" s="129" t="str">
        <f t="shared" si="200"/>
        <v/>
      </c>
      <c r="BX98" s="129" t="str">
        <f t="shared" si="200"/>
        <v/>
      </c>
      <c r="BY98" s="130">
        <f t="shared" si="163"/>
        <v>1.5218795030745818</v>
      </c>
      <c r="BZ98" s="130">
        <f t="shared" si="164"/>
        <v>0.85470430003080189</v>
      </c>
      <c r="CA98" s="130">
        <f t="shared" si="165"/>
        <v>0.5</v>
      </c>
      <c r="CB98" s="130">
        <f t="shared" si="166"/>
        <v>0.5</v>
      </c>
      <c r="CC98" s="130">
        <f t="shared" si="167"/>
        <v>0.5</v>
      </c>
      <c r="CD98" s="130">
        <f t="shared" si="168"/>
        <v>0.5</v>
      </c>
      <c r="CE98" s="130">
        <f t="shared" si="169"/>
        <v>0.5</v>
      </c>
      <c r="CF98" s="130">
        <f t="shared" si="170"/>
        <v>0.5</v>
      </c>
      <c r="CG98" s="130">
        <f t="shared" si="171"/>
        <v>0.5</v>
      </c>
      <c r="CH98" s="130">
        <f t="shared" si="172"/>
        <v>0.5</v>
      </c>
      <c r="CI98" s="130">
        <f t="shared" si="173"/>
        <v>0.5</v>
      </c>
      <c r="CJ98" s="130">
        <f t="shared" si="174"/>
        <v>0.5</v>
      </c>
      <c r="CK98" s="131">
        <f t="shared" si="175"/>
        <v>1</v>
      </c>
      <c r="CL98" s="96">
        <f t="shared" si="176"/>
        <v>-0.3883342796285108</v>
      </c>
      <c r="CM98" s="96">
        <f t="shared" si="177"/>
        <v>-0.35190485793003956</v>
      </c>
      <c r="CN98" s="96">
        <f t="shared" si="178"/>
        <v>-0.21198999999999998</v>
      </c>
      <c r="CO98" s="96">
        <f t="shared" si="179"/>
        <v>-0.21198999999999998</v>
      </c>
      <c r="CP98" s="96">
        <f t="shared" si="180"/>
        <v>-0.21198999999999998</v>
      </c>
      <c r="CQ98" s="96">
        <f t="shared" si="181"/>
        <v>-0.21198999999999998</v>
      </c>
      <c r="CR98" s="96">
        <f t="shared" si="182"/>
        <v>-0.21198999999999998</v>
      </c>
      <c r="CS98" s="96">
        <f t="shared" si="183"/>
        <v>-0.21198999999999998</v>
      </c>
      <c r="CT98" s="96">
        <f t="shared" si="184"/>
        <v>-0.21198999999999998</v>
      </c>
      <c r="CU98" s="96">
        <f t="shared" si="185"/>
        <v>-0.21198999999999998</v>
      </c>
      <c r="CV98" s="96">
        <f t="shared" si="186"/>
        <v>-0.21198999999999998</v>
      </c>
      <c r="CW98" s="96">
        <f t="shared" si="187"/>
        <v>-0.21198999999999998</v>
      </c>
      <c r="CX98" s="96">
        <f>MAX(0,(IF(CL98&gt;0,(CL98-ROUNDDOWN(CL98,1))/0.1*LOOKUP(ROUNDUP(CL98+81.1,1),CB!$A:$A,CB!$C:$C)+(1-(CL98-ROUNDDOWN(CL98,1))/0.1)*LOOKUP(ROUNDDOWN(CL98+81.1,1),CB!$A:$A,CB!$C:$C),(CL98-ROUNDDOWN(CL98-0.1,1))/0.1*LOOKUP(ROUNDUP(CL98+81.1,1),CB!$A:$A,CB!$C:$C)+(1-(CL98-ROUNDDOWN(CL98-0.1,1))/0.1)*LOOKUP(ROUNDDOWN(CL98+81.1,1),CB!$A:$A,CB!$C:$C))-LOOKUP(81.1,CB!$A:$A,CB!$C:$C))/(1-(BINOMDIST(97,162,0.5,TRUE)-BINOMDIST(87,162,0.5,TRUE)))*$C$2*($B$1^(LEFT(CX$4,4)*1-LEFT($BA$4,4)*1))*(37.75+CL98))</f>
        <v>0</v>
      </c>
      <c r="CY98" s="96">
        <f>MAX(0,(IF(CM98&gt;0,(CM98-ROUNDDOWN(CM98,1))/0.1*LOOKUP(ROUNDUP(CM98+81.1,1),CB!$A:$A,CB!$C:$C)+(1-(CM98-ROUNDDOWN(CM98,1))/0.1)*LOOKUP(ROUNDDOWN(CM98+81.1,1),CB!$A:$A,CB!$C:$C),(CM98-ROUNDDOWN(CM98-0.1,1))/0.1*LOOKUP(ROUNDUP(CM98+81.1,1),CB!$A:$A,CB!$C:$C)+(1-(CM98-ROUNDDOWN(CM98-0.1,1))/0.1)*LOOKUP(ROUNDDOWN(CM98+81.1,1),CB!$A:$A,CB!$C:$C))-LOOKUP(81.1,CB!$A:$A,CB!$C:$C))/(1-(BINOMDIST(97,162,0.5,TRUE)-BINOMDIST(87,162,0.5,TRUE)))*$C$2*($B$1^(LEFT(CY$4,4)*1-LEFT($BA$4,4)*1))*(37.75+CM98))</f>
        <v>0</v>
      </c>
      <c r="CZ98" s="96">
        <f>MAX(0,(IF(CN98&gt;0,(CN98-ROUNDDOWN(CN98,1))/0.1*LOOKUP(ROUNDUP(CN98+81.1,1),CB!$A:$A,CB!$C:$C)+(1-(CN98-ROUNDDOWN(CN98,1))/0.1)*LOOKUP(ROUNDDOWN(CN98+81.1,1),CB!$A:$A,CB!$C:$C),(CN98-ROUNDDOWN(CN98-0.1,1))/0.1*LOOKUP(ROUNDUP(CN98+81.1,1),CB!$A:$A,CB!$C:$C)+(1-(CN98-ROUNDDOWN(CN98-0.1,1))/0.1)*LOOKUP(ROUNDDOWN(CN98+81.1,1),CB!$A:$A,CB!$C:$C))-LOOKUP(81.1,CB!$A:$A,CB!$C:$C))/(1-(BINOMDIST(97,162,0.5,TRUE)-BINOMDIST(87,162,0.5,TRUE)))*$C$2*($B$1^(LEFT(CZ$4,4)*1-LEFT($BA$4,4)*1))*(37.75+CN98))</f>
        <v>0</v>
      </c>
      <c r="DA98" s="96">
        <f>MAX(0,(IF(CO98&gt;0,(CO98-ROUNDDOWN(CO98,1))/0.1*LOOKUP(ROUNDUP(CO98+81.1,1),CB!$A:$A,CB!$C:$C)+(1-(CO98-ROUNDDOWN(CO98,1))/0.1)*LOOKUP(ROUNDDOWN(CO98+81.1,1),CB!$A:$A,CB!$C:$C),(CO98-ROUNDDOWN(CO98-0.1,1))/0.1*LOOKUP(ROUNDUP(CO98+81.1,1),CB!$A:$A,CB!$C:$C)+(1-(CO98-ROUNDDOWN(CO98-0.1,1))/0.1)*LOOKUP(ROUNDDOWN(CO98+81.1,1),CB!$A:$A,CB!$C:$C))-LOOKUP(81.1,CB!$A:$A,CB!$C:$C))/(1-(BINOMDIST(97,162,0.5,TRUE)-BINOMDIST(87,162,0.5,TRUE)))*$C$2*($B$1^(LEFT(DA$4,4)*1-LEFT($BA$4,4)*1))*(37.75+CO98))</f>
        <v>0</v>
      </c>
      <c r="DB98" s="96">
        <f>MAX(0,(IF(CP98&gt;0,(CP98-ROUNDDOWN(CP98,1))/0.1*LOOKUP(ROUNDUP(CP98+81.1,1),CB!$A:$A,CB!$C:$C)+(1-(CP98-ROUNDDOWN(CP98,1))/0.1)*LOOKUP(ROUNDDOWN(CP98+81.1,1),CB!$A:$A,CB!$C:$C),(CP98-ROUNDDOWN(CP98-0.1,1))/0.1*LOOKUP(ROUNDUP(CP98+81.1,1),CB!$A:$A,CB!$C:$C)+(1-(CP98-ROUNDDOWN(CP98-0.1,1))/0.1)*LOOKUP(ROUNDDOWN(CP98+81.1,1),CB!$A:$A,CB!$C:$C))-LOOKUP(81.1,CB!$A:$A,CB!$C:$C))/(1-(BINOMDIST(97,162,0.5,TRUE)-BINOMDIST(87,162,0.5,TRUE)))*$C$2*($B$1^(LEFT(DB$4,4)*1-LEFT($BA$4,4)*1))*(37.75+CP98))</f>
        <v>0</v>
      </c>
      <c r="DC98" s="96">
        <f>MAX(0,(IF(CQ98&gt;0,(CQ98-ROUNDDOWN(CQ98,1))/0.1*LOOKUP(ROUNDUP(CQ98+81.1,1),CB!$A:$A,CB!$C:$C)+(1-(CQ98-ROUNDDOWN(CQ98,1))/0.1)*LOOKUP(ROUNDDOWN(CQ98+81.1,1),CB!$A:$A,CB!$C:$C),(CQ98-ROUNDDOWN(CQ98-0.1,1))/0.1*LOOKUP(ROUNDUP(CQ98+81.1,1),CB!$A:$A,CB!$C:$C)+(1-(CQ98-ROUNDDOWN(CQ98-0.1,1))/0.1)*LOOKUP(ROUNDDOWN(CQ98+81.1,1),CB!$A:$A,CB!$C:$C))-LOOKUP(81.1,CB!$A:$A,CB!$C:$C))/(1-(BINOMDIST(97,162,0.5,TRUE)-BINOMDIST(87,162,0.5,TRUE)))*$C$2*($B$1^(LEFT(DC$4,4)*1-LEFT($BA$4,4)*1))*(37.75+CQ98))</f>
        <v>0</v>
      </c>
      <c r="DD98" s="96">
        <f>MAX(0,(IF(CR98&gt;0,(CR98-ROUNDDOWN(CR98,1))/0.1*LOOKUP(ROUNDUP(CR98+81.1,1),CB!$A:$A,CB!$C:$C)+(1-(CR98-ROUNDDOWN(CR98,1))/0.1)*LOOKUP(ROUNDDOWN(CR98+81.1,1),CB!$A:$A,CB!$C:$C),(CR98-ROUNDDOWN(CR98-0.1,1))/0.1*LOOKUP(ROUNDUP(CR98+81.1,1),CB!$A:$A,CB!$C:$C)+(1-(CR98-ROUNDDOWN(CR98-0.1,1))/0.1)*LOOKUP(ROUNDDOWN(CR98+81.1,1),CB!$A:$A,CB!$C:$C))-LOOKUP(81.1,CB!$A:$A,CB!$C:$C))/(1-(BINOMDIST(97,162,0.5,TRUE)-BINOMDIST(87,162,0.5,TRUE)))*$C$2*($B$1^(LEFT(DD$4,4)*1-LEFT($BA$4,4)*1))*(37.75+CR98))</f>
        <v>0</v>
      </c>
      <c r="DE98" s="96">
        <f>MAX(0,(IF(CS98&gt;0,(CS98-ROUNDDOWN(CS98,1))/0.1*LOOKUP(ROUNDUP(CS98+81.1,1),CB!$A:$A,CB!$C:$C)+(1-(CS98-ROUNDDOWN(CS98,1))/0.1)*LOOKUP(ROUNDDOWN(CS98+81.1,1),CB!$A:$A,CB!$C:$C),(CS98-ROUNDDOWN(CS98-0.1,1))/0.1*LOOKUP(ROUNDUP(CS98+81.1,1),CB!$A:$A,CB!$C:$C)+(1-(CS98-ROUNDDOWN(CS98-0.1,1))/0.1)*LOOKUP(ROUNDDOWN(CS98+81.1,1),CB!$A:$A,CB!$C:$C))-LOOKUP(81.1,CB!$A:$A,CB!$C:$C))/(1-(BINOMDIST(97,162,0.5,TRUE)-BINOMDIST(87,162,0.5,TRUE)))*$C$2*($B$1^(LEFT(DE$4,4)*1-LEFT($BA$4,4)*1))*(37.75+CS98))</f>
        <v>0</v>
      </c>
      <c r="DF98" s="96">
        <f>MAX(0,(IF(CT98&gt;0,(CT98-ROUNDDOWN(CT98,1))/0.1*LOOKUP(ROUNDUP(CT98+81.1,1),CB!$A:$A,CB!$C:$C)+(1-(CT98-ROUNDDOWN(CT98,1))/0.1)*LOOKUP(ROUNDDOWN(CT98+81.1,1),CB!$A:$A,CB!$C:$C),(CT98-ROUNDDOWN(CT98-0.1,1))/0.1*LOOKUP(ROUNDUP(CT98+81.1,1),CB!$A:$A,CB!$C:$C)+(1-(CT98-ROUNDDOWN(CT98-0.1,1))/0.1)*LOOKUP(ROUNDDOWN(CT98+81.1,1),CB!$A:$A,CB!$C:$C))-LOOKUP(81.1,CB!$A:$A,CB!$C:$C))/(1-(BINOMDIST(97,162,0.5,TRUE)-BINOMDIST(87,162,0.5,TRUE)))*$C$2*($B$1^(LEFT(DF$4,4)*1-LEFT($BA$4,4)*1))*(37.75+CT98))</f>
        <v>0</v>
      </c>
      <c r="DG98" s="96">
        <f>MAX(0,(IF(CU98&gt;0,(CU98-ROUNDDOWN(CU98,1))/0.1*LOOKUP(ROUNDUP(CU98+81.1,1),CB!$A:$A,CB!$C:$C)+(1-(CU98-ROUNDDOWN(CU98,1))/0.1)*LOOKUP(ROUNDDOWN(CU98+81.1,1),CB!$A:$A,CB!$C:$C),(CU98-ROUNDDOWN(CU98-0.1,1))/0.1*LOOKUP(ROUNDUP(CU98+81.1,1),CB!$A:$A,CB!$C:$C)+(1-(CU98-ROUNDDOWN(CU98-0.1,1))/0.1)*LOOKUP(ROUNDDOWN(CU98+81.1,1),CB!$A:$A,CB!$C:$C))-LOOKUP(81.1,CB!$A:$A,CB!$C:$C))/(1-(BINOMDIST(97,162,0.5,TRUE)-BINOMDIST(87,162,0.5,TRUE)))*$C$2*($B$1^(LEFT(DG$4,4)*1-LEFT($BA$4,4)*1))*(37.75+CU98))</f>
        <v>0</v>
      </c>
      <c r="DH98" s="96">
        <f>MAX(0,(IF(CV98&gt;0,(CV98-ROUNDDOWN(CV98,1))/0.1*LOOKUP(ROUNDUP(CV98+81.1,1),CB!$A:$A,CB!$C:$C)+(1-(CV98-ROUNDDOWN(CV98,1))/0.1)*LOOKUP(ROUNDDOWN(CV98+81.1,1),CB!$A:$A,CB!$C:$C),(CV98-ROUNDDOWN(CV98-0.1,1))/0.1*LOOKUP(ROUNDUP(CV98+81.1,1),CB!$A:$A,CB!$C:$C)+(1-(CV98-ROUNDDOWN(CV98-0.1,1))/0.1)*LOOKUP(ROUNDDOWN(CV98+81.1,1),CB!$A:$A,CB!$C:$C))-LOOKUP(81.1,CB!$A:$A,CB!$C:$C))/(1-(BINOMDIST(97,162,0.5,TRUE)-BINOMDIST(87,162,0.5,TRUE)))*$C$2*($B$1^(LEFT(DH$4,4)*1-LEFT($BA$4,4)*1))*(37.75+CV98))</f>
        <v>0</v>
      </c>
      <c r="DI98" s="96">
        <f>MAX(0,(IF(CW98&gt;0,(CW98-ROUNDDOWN(CW98,1))/0.1*LOOKUP(ROUNDUP(CW98+81.1,1),CB!$A:$A,CB!$C:$C)+(1-(CW98-ROUNDDOWN(CW98,1))/0.1)*LOOKUP(ROUNDDOWN(CW98+81.1,1),CB!$A:$A,CB!$C:$C),(CW98-ROUNDDOWN(CW98-0.1,1))/0.1*LOOKUP(ROUNDUP(CW98+81.1,1),CB!$A:$A,CB!$C:$C)+(1-(CW98-ROUNDDOWN(CW98-0.1,1))/0.1)*LOOKUP(ROUNDDOWN(CW98+81.1,1),CB!$A:$A,CB!$C:$C))-LOOKUP(81.1,CB!$A:$A,CB!$C:$C))/(1-(BINOMDIST(97,162,0.5,TRUE)-BINOMDIST(87,162,0.5,TRUE)))*$C$2*($B$1^(LEFT(DI$4,4)*1-LEFT($BA$4,4)*1))*(37.75+CW98))</f>
        <v>0</v>
      </c>
      <c r="DJ98" s="90">
        <f t="shared" si="188"/>
        <v>0</v>
      </c>
      <c r="DK98" s="132"/>
      <c r="DL98" s="132">
        <f t="shared" si="189"/>
        <v>1.5218795030745818</v>
      </c>
      <c r="DM98" s="132">
        <f t="shared" si="190"/>
        <v>2.446812771846834</v>
      </c>
      <c r="DN98" s="132">
        <f t="shared" si="191"/>
        <v>3.0932243678938924</v>
      </c>
      <c r="DO98" s="132">
        <f t="shared" si="192"/>
        <v>3.7480669380395999</v>
      </c>
      <c r="DP98" s="132">
        <f t="shared" si="193"/>
        <v>4.4110841838915436</v>
      </c>
      <c r="DQ98" s="132">
        <f t="shared" si="194"/>
        <v>5.0819600495365229</v>
      </c>
      <c r="DR98" s="132">
        <f t="shared" si="195"/>
        <v>5.7603277268707327</v>
      </c>
      <c r="DS98" s="132">
        <f t="shared" si="196"/>
        <v>6.4457795712036567</v>
      </c>
      <c r="DT98" s="132">
        <f t="shared" si="197"/>
        <v>7.1378774321906571</v>
      </c>
      <c r="DU98" s="132">
        <f t="shared" si="198"/>
        <v>7.8361629309364789</v>
      </c>
    </row>
    <row r="99" spans="1:125" ht="12.75" customHeight="1" x14ac:dyDescent="0.2">
      <c r="A99">
        <v>488786</v>
      </c>
      <c r="B99" s="99" t="str">
        <f>INDEX([1]Bios!$O:$O,MATCH(A99,[1]Bios!$C:$C,0))</f>
        <v>Coleman, Louis</v>
      </c>
      <c r="C99" s="92" t="s">
        <v>102</v>
      </c>
      <c r="D99" s="94">
        <f>LOOKUP(IF(INDEX([1]Bios!$M:$M,MATCH(A99,[1]Bios!$C:$C,0))="P",INDEX([1]Pitchers!$Q:$Q,MATCH(A99,[1]Pitchers!$A:$A,0)),INDEX([1]Hitters!$AV:$AV,MATCH(A99,[1]Hitters!$A:$A,0))),Positions!A:A,Positions!B:B)</f>
        <v>0</v>
      </c>
      <c r="E99" s="137">
        <v>1</v>
      </c>
      <c r="F99" s="138">
        <f t="shared" si="135"/>
        <v>0.5</v>
      </c>
      <c r="G99" s="138">
        <v>0.75</v>
      </c>
      <c r="H99" s="94"/>
      <c r="I99" s="93">
        <f>6</f>
        <v>6</v>
      </c>
      <c r="J99" s="93">
        <f>6</f>
        <v>6</v>
      </c>
      <c r="K99" s="94">
        <f>MIN(IF(D99&gt;1,INDEX([1]Hitters!$DA:$DA,MATCH(A99,[1]Hitters!$A:$A,0)),INDEX([1]Pitchers!$DA:$DA,MATCH(A99,[1]Pitchers!$A:$A,0))),J99)</f>
        <v>3.9757595959595955</v>
      </c>
      <c r="L99" s="94">
        <f t="shared" si="136"/>
        <v>4</v>
      </c>
      <c r="M99" s="95">
        <f>IF(D99&gt;1,INDEX([1]Hitters!$CV:$CV,MATCH($A99,[1]Hitters!$A:$A,0)),INDEX([1]Pitchers!$CP:$CP,MATCH($A99,[1]Pitchers!$A:$A,0)))</f>
        <v>30.208333333333332</v>
      </c>
      <c r="N99" s="90">
        <f t="shared" si="137"/>
        <v>-0.25</v>
      </c>
      <c r="O99" s="97">
        <f>IF($D99&gt;1,INDEX([1]Hitters!$AF:$AF,MATCH($A99,[1]Hitters!$A:$A,0)),INDEX([1]Pitchers!$AJ:$AJ,MATCH($A99,[1]Pitchers!$A:$A,0))*IF(OR(AND($D99=0,INDEX([1]Pitchers!$Q:$Q,MATCH($A99,[1]Pitchers!$A:$A,0))="R"),AND($D99=1,INDEX([1]Pitchers!$Q:$Q,MATCH($A99,[1]Pitchers!$A:$A,0))="S")),1,IF($D99=0,0.83+(1-INDEX([1]Pitchers!$BE:$BE,MATCH($A99,[1]Pitchers!$A:$A,0)))/8,1/(0.83+(1-INDEX([1]Pitchers!$BE:$BE,MATCH($A99,[1]Pitchers!$A:$A,0)))/8))))</f>
        <v>4.4117512925962314</v>
      </c>
      <c r="P99" s="97">
        <f>IF($D99&gt;1,O99+(LOOKUP(ROUNDDOWN($M99+RIGHT(P$4,4)*1-2016,0),Age!$A:$A,Age!$C:$C)*(1-($M99+RIGHT(P$4,4)*1-2016-ROUNDDOWN($M99+RIGHT(P$4,4)*1-2016,0)))+LOOKUP(ROUNDUP($M99+RIGHT(P$4,4)*1-2016,0),Age!$A:$A,Age!$C:$C)*(($M99+RIGHT(P$4,4)*1-2016-ROUNDDOWN($M99+RIGHT(P$4,4)*1-2016,0))))*IF($M99+RIGHT(P$4,4)*1-2016&gt;27,1,INDEX([1]Hitters!$BG:$BG,MATCH($A99,[1]Hitters!$A:$A,0))),O99*(1-(1-(LOOKUP(ROUNDDOWN($M99+RIGHT(P$4,4)*1-2016,0),Age!$A:$A,Age!$L:$L)*(1-($M99+RIGHT(P$4,4)*1-2016-ROUNDDOWN($M99+RIGHT(P$4,4)*1-2016,0)))+LOOKUP(ROUNDUP($M99+RIGHT(P$4,4)*1-2016,0),Age!$A:$A,Age!$L:$L)*(($M99+RIGHT(P$4,4)*1-2016-ROUNDDOWN($M99+RIGHT(P$4,4)*1-2016,0)))))*IF($M99+RIGHT(P$4,4)*1-2016&gt;27,1,INDEX([1]Pitchers!$BE:$BE,MATCH($A99,[1]Pitchers!$A:$A,0)))))</f>
        <v>4.5185064827285322</v>
      </c>
      <c r="Q99" s="97">
        <f>IF($D99&gt;1,P99+(LOOKUP(ROUNDDOWN($M99+RIGHT(Q$4,4)*1-2016,0),Age!$A:$A,Age!$C:$C)*(1-($M99+RIGHT(Q$4,4)*1-2016-ROUNDDOWN($M99+RIGHT(Q$4,4)*1-2016,0)))+LOOKUP(ROUNDUP($M99+RIGHT(Q$4,4)*1-2016,0),Age!$A:$A,Age!$C:$C)*(($M99+RIGHT(Q$4,4)*1-2016-ROUNDDOWN($M99+RIGHT(Q$4,4)*1-2016,0))))*IF($M99+RIGHT(Q$4,4)*1-2016&gt;27,1,INDEX([1]Hitters!$BG:$BG,MATCH($A99,[1]Hitters!$A:$A,0))),P99*(1-(1-(LOOKUP(ROUNDDOWN($M99+RIGHT(Q$4,4)*1-2016,0),Age!$A:$A,Age!$L:$L)*(1-($M99+RIGHT(Q$4,4)*1-2016-ROUNDDOWN($M99+RIGHT(Q$4,4)*1-2016,0)))+LOOKUP(ROUNDUP($M99+RIGHT(Q$4,4)*1-2016,0),Age!$A:$A,Age!$L:$L)*(($M99+RIGHT(Q$4,4)*1-2016-ROUNDDOWN($M99+RIGHT(Q$4,4)*1-2016,0)))))*IF($M99+RIGHT(Q$4,4)*1-2016&gt;27,1,INDEX([1]Pitchers!$BE:$BE,MATCH($A99,[1]Pitchers!$A:$A,0)))))</f>
        <v>4.6538263383310836</v>
      </c>
      <c r="R99" s="97">
        <f>IF($D99&gt;1,Q99+(LOOKUP(ROUNDDOWN($M99+RIGHT(R$4,4)*1-2016,0),Age!$A:$A,Age!$C:$C)*(1-($M99+RIGHT(R$4,4)*1-2016-ROUNDDOWN($M99+RIGHT(R$4,4)*1-2016,0)))+LOOKUP(ROUNDUP($M99+RIGHT(R$4,4)*1-2016,0),Age!$A:$A,Age!$C:$C)*(($M99+RIGHT(R$4,4)*1-2016-ROUNDDOWN($M99+RIGHT(R$4,4)*1-2016,0))))*IF($M99+RIGHT(R$4,4)*1-2016&gt;27,1,INDEX([1]Hitters!$BG:$BG,MATCH($A99,[1]Hitters!$A:$A,0))),Q99*(1-(1-(LOOKUP(ROUNDDOWN($M99+RIGHT(R$4,4)*1-2016,0),Age!$A:$A,Age!$L:$L)*(1-($M99+RIGHT(R$4,4)*1-2016-ROUNDDOWN($M99+RIGHT(R$4,4)*1-2016,0)))+LOOKUP(ROUNDUP($M99+RIGHT(R$4,4)*1-2016,0),Age!$A:$A,Age!$L:$L)*(($M99+RIGHT(R$4,4)*1-2016-ROUNDDOWN($M99+RIGHT(R$4,4)*1-2016,0)))))*IF($M99+RIGHT(R$4,4)*1-2016&gt;27,1,INDEX([1]Pitchers!$BE:$BE,MATCH($A99,[1]Pitchers!$A:$A,0)))))</f>
        <v>4.8199582431379691</v>
      </c>
      <c r="S99" s="97">
        <f>IF($D99&gt;1,R99+(LOOKUP(ROUNDDOWN($M99+RIGHT(S$4,4)*1-2016,0),Age!$A:$A,Age!$C:$C)*(1-($M99+RIGHT(S$4,4)*1-2016-ROUNDDOWN($M99+RIGHT(S$4,4)*1-2016,0)))+LOOKUP(ROUNDUP($M99+RIGHT(S$4,4)*1-2016,0),Age!$A:$A,Age!$C:$C)*(($M99+RIGHT(S$4,4)*1-2016-ROUNDDOWN($M99+RIGHT(S$4,4)*1-2016,0))))*IF($M99+RIGHT(S$4,4)*1-2016&gt;27,1,INDEX([1]Hitters!$BG:$BG,MATCH($A99,[1]Hitters!$A:$A,0))),R99*(1-(1-(LOOKUP(ROUNDDOWN($M99+RIGHT(S$4,4)*1-2016,0),Age!$A:$A,Age!$L:$L)*(1-($M99+RIGHT(S$4,4)*1-2016-ROUNDDOWN($M99+RIGHT(S$4,4)*1-2016,0)))+LOOKUP(ROUNDUP($M99+RIGHT(S$4,4)*1-2016,0),Age!$A:$A,Age!$L:$L)*(($M99+RIGHT(S$4,4)*1-2016-ROUNDDOWN($M99+RIGHT(S$4,4)*1-2016,0)))))*IF($M99+RIGHT(S$4,4)*1-2016&gt;27,1,INDEX([1]Pitchers!$BE:$BE,MATCH($A99,[1]Pitchers!$A:$A,0)))))</f>
        <v>5.0197354707363688</v>
      </c>
      <c r="T99" s="97">
        <f>IF($D99&gt;1,S99+(LOOKUP(ROUNDDOWN($M99+RIGHT(T$4,4)*1-2016,0),Age!$A:$A,Age!$C:$C)*(1-($M99+RIGHT(T$4,4)*1-2016-ROUNDDOWN($M99+RIGHT(T$4,4)*1-2016,0)))+LOOKUP(ROUNDUP($M99+RIGHT(T$4,4)*1-2016,0),Age!$A:$A,Age!$C:$C)*(($M99+RIGHT(T$4,4)*1-2016-ROUNDDOWN($M99+RIGHT(T$4,4)*1-2016,0))))*IF($M99+RIGHT(T$4,4)*1-2016&gt;27,1,INDEX([1]Hitters!$BG:$BG,MATCH($A99,[1]Hitters!$A:$A,0))),S99*(1-(1-(LOOKUP(ROUNDDOWN($M99+RIGHT(T$4,4)*1-2016,0),Age!$A:$A,Age!$L:$L)*(1-($M99+RIGHT(T$4,4)*1-2016-ROUNDDOWN($M99+RIGHT(T$4,4)*1-2016,0)))+LOOKUP(ROUNDUP($M99+RIGHT(T$4,4)*1-2016,0),Age!$A:$A,Age!$L:$L)*(($M99+RIGHT(T$4,4)*1-2016-ROUNDDOWN($M99+RIGHT(T$4,4)*1-2016,0)))))*IF($M99+RIGHT(T$4,4)*1-2016&gt;27,1,INDEX([1]Pitchers!$BE:$BE,MATCH($A99,[1]Pitchers!$A:$A,0)))))</f>
        <v>5.2566565271728996</v>
      </c>
      <c r="U99" s="97">
        <f>IF($D99&gt;1,T99+(LOOKUP(ROUNDDOWN($M99+RIGHT(U$4,4)*1-2016,0),Age!$A:$A,Age!$C:$C)*(1-($M99+RIGHT(U$4,4)*1-2016-ROUNDDOWN($M99+RIGHT(U$4,4)*1-2016,0)))+LOOKUP(ROUNDUP($M99+RIGHT(U$4,4)*1-2016,0),Age!$A:$A,Age!$C:$C)*(($M99+RIGHT(U$4,4)*1-2016-ROUNDDOWN($M99+RIGHT(U$4,4)*1-2016,0))))*IF($M99+RIGHT(U$4,4)*1-2016&gt;27,1,INDEX([1]Hitters!$BG:$BG,MATCH($A99,[1]Hitters!$A:$A,0))),T99*(1-(1-(LOOKUP(ROUNDDOWN($M99+RIGHT(U$4,4)*1-2016,0),Age!$A:$A,Age!$L:$L)*(1-($M99+RIGHT(U$4,4)*1-2016-ROUNDDOWN($M99+RIGHT(U$4,4)*1-2016,0)))+LOOKUP(ROUNDUP($M99+RIGHT(U$4,4)*1-2016,0),Age!$A:$A,Age!$L:$L)*(($M99+RIGHT(U$4,4)*1-2016-ROUNDDOWN($M99+RIGHT(U$4,4)*1-2016,0)))))*IF($M99+RIGHT(U$4,4)*1-2016&gt;27,1,INDEX([1]Pitchers!$BE:$BE,MATCH($A99,[1]Pitchers!$A:$A,0)))))</f>
        <v>5.534985538918944</v>
      </c>
      <c r="V99" s="97">
        <f>IF($D99&gt;1,U99+(LOOKUP(ROUNDDOWN($M99+RIGHT(V$4,4)*1-2016,0),Age!$A:$A,Age!$C:$C)*(1-($M99+RIGHT(V$4,4)*1-2016-ROUNDDOWN($M99+RIGHT(V$4,4)*1-2016,0)))+LOOKUP(ROUNDUP($M99+RIGHT(V$4,4)*1-2016,0),Age!$A:$A,Age!$C:$C)*(($M99+RIGHT(V$4,4)*1-2016-ROUNDDOWN($M99+RIGHT(V$4,4)*1-2016,0))))*IF($M99+RIGHT(V$4,4)*1-2016&gt;27,1,INDEX([1]Hitters!$BG:$BG,MATCH($A99,[1]Hitters!$A:$A,0))),U99*(1-(1-(LOOKUP(ROUNDDOWN($M99+RIGHT(V$4,4)*1-2016,0),Age!$A:$A,Age!$L:$L)*(1-($M99+RIGHT(V$4,4)*1-2016-ROUNDDOWN($M99+RIGHT(V$4,4)*1-2016,0)))+LOOKUP(ROUNDUP($M99+RIGHT(V$4,4)*1-2016,0),Age!$A:$A,Age!$L:$L)*(($M99+RIGHT(V$4,4)*1-2016-ROUNDDOWN($M99+RIGHT(V$4,4)*1-2016,0)))))*IF($M99+RIGHT(V$4,4)*1-2016&gt;27,1,INDEX([1]Pitchers!$BE:$BE,MATCH($A99,[1]Pitchers!$A:$A,0)))))</f>
        <v>5.8598776588336188</v>
      </c>
      <c r="W99" s="97">
        <f>IF($D99&gt;1,V99+(LOOKUP(ROUNDDOWN($M99+RIGHT(W$4,4)*1-2016,0),Age!$A:$A,Age!$C:$C)*(1-($M99+RIGHT(W$4,4)*1-2016-ROUNDDOWN($M99+RIGHT(W$4,4)*1-2016,0)))+LOOKUP(ROUNDUP($M99+RIGHT(W$4,4)*1-2016,0),Age!$A:$A,Age!$C:$C)*(($M99+RIGHT(W$4,4)*1-2016-ROUNDDOWN($M99+RIGHT(W$4,4)*1-2016,0))))*IF($M99+RIGHT(W$4,4)*1-2016&gt;27,1,INDEX([1]Hitters!$BG:$BG,MATCH($A99,[1]Hitters!$A:$A,0))),V99*(1-(1-(LOOKUP(ROUNDDOWN($M99+RIGHT(W$4,4)*1-2016,0),Age!$A:$A,Age!$L:$L)*(1-($M99+RIGHT(W$4,4)*1-2016-ROUNDDOWN($M99+RIGHT(W$4,4)*1-2016,0)))+LOOKUP(ROUNDUP($M99+RIGHT(W$4,4)*1-2016,0),Age!$A:$A,Age!$L:$L)*(($M99+RIGHT(W$4,4)*1-2016-ROUNDDOWN($M99+RIGHT(W$4,4)*1-2016,0)))))*IF($M99+RIGHT(W$4,4)*1-2016&gt;27,1,INDEX([1]Pitchers!$BE:$BE,MATCH($A99,[1]Pitchers!$A:$A,0)))))</f>
        <v>6.2375345658669952</v>
      </c>
      <c r="X99" s="97">
        <f>IF($D99&gt;1,W99+(LOOKUP(ROUNDDOWN($M99+RIGHT(X$4,4)*1-2016,0),Age!$A:$A,Age!$C:$C)*(1-($M99+RIGHT(X$4,4)*1-2016-ROUNDDOWN($M99+RIGHT(X$4,4)*1-2016,0)))+LOOKUP(ROUNDUP($M99+RIGHT(X$4,4)*1-2016,0),Age!$A:$A,Age!$C:$C)*(($M99+RIGHT(X$4,4)*1-2016-ROUNDDOWN($M99+RIGHT(X$4,4)*1-2016,0))))*IF($M99+RIGHT(X$4,4)*1-2016&gt;27,1,INDEX([1]Hitters!$BG:$BG,MATCH($A99,[1]Hitters!$A:$A,0))),W99*(1-(1-(LOOKUP(ROUNDDOWN($M99+RIGHT(X$4,4)*1-2016,0),Age!$A:$A,Age!$L:$L)*(1-($M99+RIGHT(X$4,4)*1-2016-ROUNDDOWN($M99+RIGHT(X$4,4)*1-2016,0)))+LOOKUP(ROUNDUP($M99+RIGHT(X$4,4)*1-2016,0),Age!$A:$A,Age!$L:$L)*(($M99+RIGHT(X$4,4)*1-2016-ROUNDDOWN($M99+RIGHT(X$4,4)*1-2016,0)))))*IF($M99+RIGHT(X$4,4)*1-2016&gt;27,1,INDEX([1]Pitchers!$BE:$BE,MATCH($A99,[1]Pitchers!$A:$A,0)))))</f>
        <v>6.6753964975271849</v>
      </c>
      <c r="Y99" s="97">
        <f>IF($D99&gt;1,X99+(LOOKUP(ROUNDDOWN($M99+RIGHT(Y$4,4)*1-2016,0),Age!$A:$A,Age!$C:$C)*(1-($M99+RIGHT(Y$4,4)*1-2016-ROUNDDOWN($M99+RIGHT(Y$4,4)*1-2016,0)))+LOOKUP(ROUNDUP($M99+RIGHT(Y$4,4)*1-2016,0),Age!$A:$A,Age!$C:$C)*(($M99+RIGHT(Y$4,4)*1-2016-ROUNDDOWN($M99+RIGHT(Y$4,4)*1-2016,0))))*IF($M99+RIGHT(Y$4,4)*1-2016&gt;27,1,INDEX([1]Hitters!$BG:$BG,MATCH($A99,[1]Hitters!$A:$A,0))),X99*(1-(1-(LOOKUP(ROUNDDOWN($M99+RIGHT(Y$4,4)*1-2016,0),Age!$A:$A,Age!$L:$L)*(1-($M99+RIGHT(Y$4,4)*1-2016-ROUNDDOWN($M99+RIGHT(Y$4,4)*1-2016,0)))+LOOKUP(ROUNDUP($M99+RIGHT(Y$4,4)*1-2016,0),Age!$A:$A,Age!$L:$L)*(($M99+RIGHT(Y$4,4)*1-2016-ROUNDDOWN($M99+RIGHT(Y$4,4)*1-2016,0)))))*IF($M99+RIGHT(Y$4,4)*1-2016&gt;27,1,INDEX([1]Pitchers!$BE:$BE,MATCH($A99,[1]Pitchers!$A:$A,0)))))</f>
        <v>7.1823789544383452</v>
      </c>
      <c r="Z99" s="97">
        <f>IF($D99&gt;1,Y99+(LOOKUP(ROUNDDOWN($M99+RIGHT(Z$4,4)*1-2016,0),Age!$A:$A,Age!$C:$C)*(1-($M99+RIGHT(Z$4,4)*1-2016-ROUNDDOWN($M99+RIGHT(Z$4,4)*1-2016,0)))+LOOKUP(ROUNDUP($M99+RIGHT(Z$4,4)*1-2016,0),Age!$A:$A,Age!$C:$C)*(($M99+RIGHT(Z$4,4)*1-2016-ROUNDDOWN($M99+RIGHT(Z$4,4)*1-2016,0))))*IF($M99+RIGHT(Z$4,4)*1-2016&gt;27,1,INDEX([1]Hitters!$BG:$BG,MATCH($A99,[1]Hitters!$A:$A,0))),Y99*(1-(1-(LOOKUP(ROUNDDOWN($M99+RIGHT(Z$4,4)*1-2016,0),Age!$A:$A,Age!$L:$L)*(1-($M99+RIGHT(Z$4,4)*1-2016-ROUNDDOWN($M99+RIGHT(Z$4,4)*1-2016,0)))+LOOKUP(ROUNDUP($M99+RIGHT(Z$4,4)*1-2016,0),Age!$A:$A,Age!$L:$L)*(($M99+RIGHT(Z$4,4)*1-2016-ROUNDDOWN($M99+RIGHT(Z$4,4)*1-2016,0)))))*IF($M99+RIGHT(Z$4,4)*1-2016&gt;27,1,INDEX([1]Pitchers!$BE:$BE,MATCH($A99,[1]Pitchers!$A:$A,0)))))</f>
        <v>7.7691643517264763</v>
      </c>
      <c r="AA99" s="96">
        <f>IF($D99=0,0,IF($D99=1,INDEX([1]Pitchers!$FK:$FK,MATCH($A99,[1]Pitchers!$A:$A,0)),MAX(-16,IF($D99=10,-16,IF($D99&lt;2,0,INDEX([1]Hitters!$AZ:$AZ,MATCH($A99,[1]Hitters!$A:$A,0)))))))</f>
        <v>0</v>
      </c>
      <c r="AB99" s="96">
        <f>IF($D99=0,0,IF($D99=1,INDEX([1]Pitchers!$FK:$FK,MATCH($A99,[1]Pitchers!$A:$A,0)),MAX(-16,IF($D99=2,AA99-MIN(0.75,0.25*(RIGHT(AB$4,4)*1-(RIGHT($AD$4,4)*1)+0.25)*(1-MIN(0.75,INDEX([1]Hitters!$CF:$CF,MATCH($A99,[1]Hitters!$A:$A,0)))/0.75*1)+INDEX([1]Hitters!$CF:$CF,MATCH($A99,[1]Hitters!$A:$A,0)))/0.75*1,IF($D99&gt;6,(AA99-MIN(0.75,0.25*(RIGHT(AB$4,4)*1-(RIGHT($AD$4,4)*1)+0.25)*(1-MIN(0.75,INDEX([1]Hitters!$CF:$CF,MATCH($A99,[1]Hitters!$A:$A,0)))/0.75*1)+INDEX([1]Hitters!$CF:$CF,MATCH($A99,[1]Hitters!$A:$A,0)))/0.75*($M99+RIGHT(AB$4,4)*1-RIGHT($AA$4,4)*1+10)*0.05),IF($D99=3,(AA99-MIN(0.75,0.25*(RIGHT(AB$4,4)*1-(RIGHT($AD$4,4)*1)+0.25)*(1-MIN(0.75,INDEX([1]Hitters!$CF:$CF,MATCH($A99,[1]Hitters!$A:$A,0)))/0.75*1)+INDEX([1]Hitters!$CF:$CF,MATCH($A99,[1]Hitters!$A:$A,0)))/0.75*($M99+RIGHT(AB$4,4)*1-RIGHT($AA$4,4)*1-27)*0.1),(AA99-MIN(0.75,0.25*(RIGHT(AB$4,4)*1-(RIGHT($AD$4,4)*1)+0.25)*(1-MIN(0.75,INDEX([1]Hitters!$CF:$CF,MATCH($A99,[1]Hitters!$A:$A,0)))/0.75*1)+INDEX([1]Hitters!$CF:$CF,MATCH($A99,[1]Hitters!$A:$A,0)))/0.75*($M99+RIGHT(AB$4,4)*1-RIGHT($AA$4,4)*1-20)*0.094)))))))</f>
        <v>0</v>
      </c>
      <c r="AC99" s="96">
        <f>IF($D99=0,0,IF($D99=1,INDEX([1]Pitchers!$FK:$FK,MATCH($A99,[1]Pitchers!$A:$A,0)),MAX(-16,IF($D99=2,AB99-MIN(0.75,0.25*(RIGHT(AC$4,4)*1-(RIGHT($AD$4,4)*1)+0.25)*(1-MIN(0.75,INDEX([1]Hitters!$CF:$CF,MATCH($A99,[1]Hitters!$A:$A,0)))/0.75*1)+INDEX([1]Hitters!$CF:$CF,MATCH($A99,[1]Hitters!$A:$A,0)))/0.75*1,IF($D99&gt;6,(AB99-MIN(0.75,0.25*(RIGHT(AC$4,4)*1-(RIGHT($AD$4,4)*1)+0.25)*(1-MIN(0.75,INDEX([1]Hitters!$CF:$CF,MATCH($A99,[1]Hitters!$A:$A,0)))/0.75*1)+INDEX([1]Hitters!$CF:$CF,MATCH($A99,[1]Hitters!$A:$A,0)))/0.75*($M99+RIGHT(AC$4,4)*1-RIGHT($AA$4,4)*1+10)*0.05),IF($D99=3,(AB99-MIN(0.75,0.25*(RIGHT(AC$4,4)*1-(RIGHT($AD$4,4)*1)+0.25)*(1-MIN(0.75,INDEX([1]Hitters!$CF:$CF,MATCH($A99,[1]Hitters!$A:$A,0)))/0.75*1)+INDEX([1]Hitters!$CF:$CF,MATCH($A99,[1]Hitters!$A:$A,0)))/0.75*($M99+RIGHT(AC$4,4)*1-RIGHT($AA$4,4)*1-27)*0.1),(AB99-MIN(0.75,0.25*(RIGHT(AC$4,4)*1-(RIGHT($AD$4,4)*1)+0.25)*(1-MIN(0.75,INDEX([1]Hitters!$CF:$CF,MATCH($A99,[1]Hitters!$A:$A,0)))/0.75*1)+INDEX([1]Hitters!$CF:$CF,MATCH($A99,[1]Hitters!$A:$A,0)))/0.75*($M99+RIGHT(AC$4,4)*1-RIGHT($AA$4,4)*1-20)*0.094)))))))</f>
        <v>0</v>
      </c>
      <c r="AD99" s="96">
        <f>IF($D99=0,0,IF($D99=1,INDEX([1]Pitchers!$FK:$FK,MATCH($A99,[1]Pitchers!$A:$A,0)),MAX(-16,IF($D99=2,AC99-MIN(0.75,0.25*(RIGHT(AD$4,4)*1-(RIGHT($AD$4,4)*1)+0.25)*(1-MIN(0.75,INDEX([1]Hitters!$CF:$CF,MATCH($A99,[1]Hitters!$A:$A,0)))/0.75*1)+INDEX([1]Hitters!$CF:$CF,MATCH($A99,[1]Hitters!$A:$A,0)))/0.75*1,IF($D99&gt;6,(AC99-MIN(0.75,0.25*(RIGHT(AD$4,4)*1-(RIGHT($AD$4,4)*1)+0.25)*(1-MIN(0.75,INDEX([1]Hitters!$CF:$CF,MATCH($A99,[1]Hitters!$A:$A,0)))/0.75*1)+INDEX([1]Hitters!$CF:$CF,MATCH($A99,[1]Hitters!$A:$A,0)))/0.75*($M99+RIGHT(AD$4,4)*1-RIGHT($AA$4,4)*1+10)*0.05),IF($D99=3,(AC99-MIN(0.75,0.25*(RIGHT(AD$4,4)*1-(RIGHT($AD$4,4)*1)+0.25)*(1-MIN(0.75,INDEX([1]Hitters!$CF:$CF,MATCH($A99,[1]Hitters!$A:$A,0)))/0.75*1)+INDEX([1]Hitters!$CF:$CF,MATCH($A99,[1]Hitters!$A:$A,0)))/0.75*($M99+RIGHT(AD$4,4)*1-RIGHT($AA$4,4)*1-27)*0.1),(AC99-MIN(0.75,0.25*(RIGHT(AD$4,4)*1-(RIGHT($AD$4,4)*1)+0.25)*(1-MIN(0.75,INDEX([1]Hitters!$CF:$CF,MATCH($A99,[1]Hitters!$A:$A,0)))/0.75*1)+INDEX([1]Hitters!$CF:$CF,MATCH($A99,[1]Hitters!$A:$A,0)))/0.75*($M99+RIGHT(AD$4,4)*1-RIGHT($AA$4,4)*1-20)*0.094)))))))</f>
        <v>0</v>
      </c>
      <c r="AE99" s="96">
        <f>IF($D99=0,0,IF($D99=1,INDEX([1]Pitchers!$FK:$FK,MATCH($A99,[1]Pitchers!$A:$A,0)),MAX(-16,IF($D99=2,AD99-MIN(0.75,0.25*(RIGHT(AE$4,4)*1-(RIGHT($AD$4,4)*1)+0.25)*(1-MIN(0.75,INDEX([1]Hitters!$CF:$CF,MATCH($A99,[1]Hitters!$A:$A,0)))/0.75*1)+INDEX([1]Hitters!$CF:$CF,MATCH($A99,[1]Hitters!$A:$A,0)))/0.75*1,IF($D99&gt;6,(AD99-MIN(0.75,0.25*(RIGHT(AE$4,4)*1-(RIGHT($AD$4,4)*1)+0.25)*(1-MIN(0.75,INDEX([1]Hitters!$CF:$CF,MATCH($A99,[1]Hitters!$A:$A,0)))/0.75*1)+INDEX([1]Hitters!$CF:$CF,MATCH($A99,[1]Hitters!$A:$A,0)))/0.75*($M99+RIGHT(AE$4,4)*1-RIGHT($AA$4,4)*1+10)*0.05),IF($D99=3,(AD99-MIN(0.75,0.25*(RIGHT(AE$4,4)*1-(RIGHT($AD$4,4)*1)+0.25)*(1-MIN(0.75,INDEX([1]Hitters!$CF:$CF,MATCH($A99,[1]Hitters!$A:$A,0)))/0.75*1)+INDEX([1]Hitters!$CF:$CF,MATCH($A99,[1]Hitters!$A:$A,0)))/0.75*($M99+RIGHT(AE$4,4)*1-RIGHT($AA$4,4)*1-27)*0.1),(AD99-MIN(0.75,0.25*(RIGHT(AE$4,4)*1-(RIGHT($AD$4,4)*1)+0.25)*(1-MIN(0.75,INDEX([1]Hitters!$CF:$CF,MATCH($A99,[1]Hitters!$A:$A,0)))/0.75*1)+INDEX([1]Hitters!$CF:$CF,MATCH($A99,[1]Hitters!$A:$A,0)))/0.75*($M99+RIGHT(AE$4,4)*1-RIGHT($AA$4,4)*1-20)*0.094)))))))</f>
        <v>0</v>
      </c>
      <c r="AF99" s="96">
        <f>IF($D99=0,0,IF($D99=1,INDEX([1]Pitchers!$FK:$FK,MATCH($A99,[1]Pitchers!$A:$A,0)),MAX(-16,IF($D99=2,AE99-MIN(0.75,0.25*(RIGHT(AF$4,4)*1-(RIGHT($AD$4,4)*1)+0.25)*(1-MIN(0.75,INDEX([1]Hitters!$CF:$CF,MATCH($A99,[1]Hitters!$A:$A,0)))/0.75*1)+INDEX([1]Hitters!$CF:$CF,MATCH($A99,[1]Hitters!$A:$A,0)))/0.75*1,IF($D99&gt;6,(AE99-MIN(0.75,0.25*(RIGHT(AF$4,4)*1-(RIGHT($AD$4,4)*1)+0.25)*(1-MIN(0.75,INDEX([1]Hitters!$CF:$CF,MATCH($A99,[1]Hitters!$A:$A,0)))/0.75*1)+INDEX([1]Hitters!$CF:$CF,MATCH($A99,[1]Hitters!$A:$A,0)))/0.75*($M99+RIGHT(AF$4,4)*1-RIGHT($AA$4,4)*1+10)*0.05),IF($D99=3,(AE99-MIN(0.75,0.25*(RIGHT(AF$4,4)*1-(RIGHT($AD$4,4)*1)+0.25)*(1-MIN(0.75,INDEX([1]Hitters!$CF:$CF,MATCH($A99,[1]Hitters!$A:$A,0)))/0.75*1)+INDEX([1]Hitters!$CF:$CF,MATCH($A99,[1]Hitters!$A:$A,0)))/0.75*($M99+RIGHT(AF$4,4)*1-RIGHT($AA$4,4)*1-27)*0.1),(AE99-MIN(0.75,0.25*(RIGHT(AF$4,4)*1-(RIGHT($AD$4,4)*1)+0.25)*(1-MIN(0.75,INDEX([1]Hitters!$CF:$CF,MATCH($A99,[1]Hitters!$A:$A,0)))/0.75*1)+INDEX([1]Hitters!$CF:$CF,MATCH($A99,[1]Hitters!$A:$A,0)))/0.75*($M99+RIGHT(AF$4,4)*1-RIGHT($AA$4,4)*1-20)*0.094)))))))</f>
        <v>0</v>
      </c>
      <c r="AG99" s="96">
        <f>IF($D99=0,0,IF($D99=1,INDEX([1]Pitchers!$FK:$FK,MATCH($A99,[1]Pitchers!$A:$A,0)),MAX(-16,IF($D99=2,AF99-MIN(0.75,0.25*(RIGHT(AG$4,4)*1-(RIGHT($AD$4,4)*1)+0.25)*(1-MIN(0.75,INDEX([1]Hitters!$CF:$CF,MATCH($A99,[1]Hitters!$A:$A,0)))/0.75*1)+INDEX([1]Hitters!$CF:$CF,MATCH($A99,[1]Hitters!$A:$A,0)))/0.75*1,IF($D99&gt;6,(AF99-MIN(0.75,0.25*(RIGHT(AG$4,4)*1-(RIGHT($AD$4,4)*1)+0.25)*(1-MIN(0.75,INDEX([1]Hitters!$CF:$CF,MATCH($A99,[1]Hitters!$A:$A,0)))/0.75*1)+INDEX([1]Hitters!$CF:$CF,MATCH($A99,[1]Hitters!$A:$A,0)))/0.75*($M99+RIGHT(AG$4,4)*1-RIGHT($AA$4,4)*1+10)*0.05),IF($D99=3,(AF99-MIN(0.75,0.25*(RIGHT(AG$4,4)*1-(RIGHT($AD$4,4)*1)+0.25)*(1-MIN(0.75,INDEX([1]Hitters!$CF:$CF,MATCH($A99,[1]Hitters!$A:$A,0)))/0.75*1)+INDEX([1]Hitters!$CF:$CF,MATCH($A99,[1]Hitters!$A:$A,0)))/0.75*($M99+RIGHT(AG$4,4)*1-RIGHT($AA$4,4)*1-27)*0.1),(AF99-MIN(0.75,0.25*(RIGHT(AG$4,4)*1-(RIGHT($AD$4,4)*1)+0.25)*(1-MIN(0.75,INDEX([1]Hitters!$CF:$CF,MATCH($A99,[1]Hitters!$A:$A,0)))/0.75*1)+INDEX([1]Hitters!$CF:$CF,MATCH($A99,[1]Hitters!$A:$A,0)))/0.75*($M99+RIGHT(AG$4,4)*1-RIGHT($AA$4,4)*1-20)*0.094)))))))</f>
        <v>0</v>
      </c>
      <c r="AH99" s="96">
        <f>IF($D99=0,0,IF($D99=1,INDEX([1]Pitchers!$FK:$FK,MATCH($A99,[1]Pitchers!$A:$A,0)),MAX(-16,IF($D99=2,AG99-MIN(0.75,0.25*(RIGHT(AH$4,4)*1-(RIGHT($AD$4,4)*1)+0.25)*(1-MIN(0.75,INDEX([1]Hitters!$CF:$CF,MATCH($A99,[1]Hitters!$A:$A,0)))/0.75*1)+INDEX([1]Hitters!$CF:$CF,MATCH($A99,[1]Hitters!$A:$A,0)))/0.75*1,IF($D99&gt;6,(AG99-MIN(0.75,0.25*(RIGHT(AH$4,4)*1-(RIGHT($AD$4,4)*1)+0.25)*(1-MIN(0.75,INDEX([1]Hitters!$CF:$CF,MATCH($A99,[1]Hitters!$A:$A,0)))/0.75*1)+INDEX([1]Hitters!$CF:$CF,MATCH($A99,[1]Hitters!$A:$A,0)))/0.75*($M99+RIGHT(AH$4,4)*1-RIGHT($AA$4,4)*1+10)*0.05),IF($D99=3,(AG99-MIN(0.75,0.25*(RIGHT(AH$4,4)*1-(RIGHT($AD$4,4)*1)+0.25)*(1-MIN(0.75,INDEX([1]Hitters!$CF:$CF,MATCH($A99,[1]Hitters!$A:$A,0)))/0.75*1)+INDEX([1]Hitters!$CF:$CF,MATCH($A99,[1]Hitters!$A:$A,0)))/0.75*($M99+RIGHT(AH$4,4)*1-RIGHT($AA$4,4)*1-27)*0.1),(AG99-MIN(0.75,0.25*(RIGHT(AH$4,4)*1-(RIGHT($AD$4,4)*1)+0.25)*(1-MIN(0.75,INDEX([1]Hitters!$CF:$CF,MATCH($A99,[1]Hitters!$A:$A,0)))/0.75*1)+INDEX([1]Hitters!$CF:$CF,MATCH($A99,[1]Hitters!$A:$A,0)))/0.75*($M99+RIGHT(AH$4,4)*1-RIGHT($AA$4,4)*1-20)*0.094)))))))</f>
        <v>0</v>
      </c>
      <c r="AI99" s="96">
        <f>IF($D99=0,0,IF($D99=1,INDEX([1]Pitchers!$FK:$FK,MATCH($A99,[1]Pitchers!$A:$A,0)),MAX(-16,IF($D99=2,AH99-MIN(0.75,0.25*(RIGHT(AI$4,4)*1-(RIGHT($AD$4,4)*1)+0.25)*(1-MIN(0.75,INDEX([1]Hitters!$CF:$CF,MATCH($A99,[1]Hitters!$A:$A,0)))/0.75*1)+INDEX([1]Hitters!$CF:$CF,MATCH($A99,[1]Hitters!$A:$A,0)))/0.75*1,IF($D99&gt;6,(AH99-MIN(0.75,0.25*(RIGHT(AI$4,4)*1-(RIGHT($AD$4,4)*1)+0.25)*(1-MIN(0.75,INDEX([1]Hitters!$CF:$CF,MATCH($A99,[1]Hitters!$A:$A,0)))/0.75*1)+INDEX([1]Hitters!$CF:$CF,MATCH($A99,[1]Hitters!$A:$A,0)))/0.75*($M99+RIGHT(AI$4,4)*1-RIGHT($AA$4,4)*1+10)*0.05),IF($D99=3,(AH99-MIN(0.75,0.25*(RIGHT(AI$4,4)*1-(RIGHT($AD$4,4)*1)+0.25)*(1-MIN(0.75,INDEX([1]Hitters!$CF:$CF,MATCH($A99,[1]Hitters!$A:$A,0)))/0.75*1)+INDEX([1]Hitters!$CF:$CF,MATCH($A99,[1]Hitters!$A:$A,0)))/0.75*($M99+RIGHT(AI$4,4)*1-RIGHT($AA$4,4)*1-27)*0.1),(AH99-MIN(0.75,0.25*(RIGHT(AI$4,4)*1-(RIGHT($AD$4,4)*1)+0.25)*(1-MIN(0.75,INDEX([1]Hitters!$CF:$CF,MATCH($A99,[1]Hitters!$A:$A,0)))/0.75*1)+INDEX([1]Hitters!$CF:$CF,MATCH($A99,[1]Hitters!$A:$A,0)))/0.75*($M99+RIGHT(AI$4,4)*1-RIGHT($AA$4,4)*1-20)*0.094)))))))</f>
        <v>0</v>
      </c>
      <c r="AJ99" s="96">
        <f>IF($D99=0,0,IF($D99=1,INDEX([1]Pitchers!$FK:$FK,MATCH($A99,[1]Pitchers!$A:$A,0)),MAX(-16,IF($D99=2,AI99-MIN(0.75,0.25*(RIGHT(AJ$4,4)*1-(RIGHT($AD$4,4)*1)+0.25)*(1-MIN(0.75,INDEX([1]Hitters!$CF:$CF,MATCH($A99,[1]Hitters!$A:$A,0)))/0.75*1)+INDEX([1]Hitters!$CF:$CF,MATCH($A99,[1]Hitters!$A:$A,0)))/0.75*1,IF($D99&gt;6,(AI99-MIN(0.75,0.25*(RIGHT(AJ$4,4)*1-(RIGHT($AD$4,4)*1)+0.25)*(1-MIN(0.75,INDEX([1]Hitters!$CF:$CF,MATCH($A99,[1]Hitters!$A:$A,0)))/0.75*1)+INDEX([1]Hitters!$CF:$CF,MATCH($A99,[1]Hitters!$A:$A,0)))/0.75*($M99+RIGHT(AJ$4,4)*1-RIGHT($AA$4,4)*1+10)*0.05),IF($D99=3,(AI99-MIN(0.75,0.25*(RIGHT(AJ$4,4)*1-(RIGHT($AD$4,4)*1)+0.25)*(1-MIN(0.75,INDEX([1]Hitters!$CF:$CF,MATCH($A99,[1]Hitters!$A:$A,0)))/0.75*1)+INDEX([1]Hitters!$CF:$CF,MATCH($A99,[1]Hitters!$A:$A,0)))/0.75*($M99+RIGHT(AJ$4,4)*1-RIGHT($AA$4,4)*1-27)*0.1),(AI99-MIN(0.75,0.25*(RIGHT(AJ$4,4)*1-(RIGHT($AD$4,4)*1)+0.25)*(1-MIN(0.75,INDEX([1]Hitters!$CF:$CF,MATCH($A99,[1]Hitters!$A:$A,0)))/0.75*1)+INDEX([1]Hitters!$CF:$CF,MATCH($A99,[1]Hitters!$A:$A,0)))/0.75*($M99+RIGHT(AJ$4,4)*1-RIGHT($AA$4,4)*1-20)*0.094)))))))</f>
        <v>0</v>
      </c>
      <c r="AK99" s="96">
        <f>IF($D99=0,0,IF($D99=1,INDEX([1]Pitchers!$FK:$FK,MATCH($A99,[1]Pitchers!$A:$A,0)),MAX(-16,IF($D99=2,AJ99-MIN(0.75,0.25*(RIGHT(AK$4,4)*1-(RIGHT($AD$4,4)*1)+0.25)*(1-MIN(0.75,INDEX([1]Hitters!$CF:$CF,MATCH($A99,[1]Hitters!$A:$A,0)))/0.75*1)+INDEX([1]Hitters!$CF:$CF,MATCH($A99,[1]Hitters!$A:$A,0)))/0.75*1,IF($D99&gt;6,(AJ99-MIN(0.75,0.25*(RIGHT(AK$4,4)*1-(RIGHT($AD$4,4)*1)+0.25)*(1-MIN(0.75,INDEX([1]Hitters!$CF:$CF,MATCH($A99,[1]Hitters!$A:$A,0)))/0.75*1)+INDEX([1]Hitters!$CF:$CF,MATCH($A99,[1]Hitters!$A:$A,0)))/0.75*($M99+RIGHT(AK$4,4)*1-RIGHT($AA$4,4)*1+10)*0.05),IF($D99=3,(AJ99-MIN(0.75,0.25*(RIGHT(AK$4,4)*1-(RIGHT($AD$4,4)*1)+0.25)*(1-MIN(0.75,INDEX([1]Hitters!$CF:$CF,MATCH($A99,[1]Hitters!$A:$A,0)))/0.75*1)+INDEX([1]Hitters!$CF:$CF,MATCH($A99,[1]Hitters!$A:$A,0)))/0.75*($M99+RIGHT(AK$4,4)*1-RIGHT($AA$4,4)*1-27)*0.1),(AJ99-MIN(0.75,0.25*(RIGHT(AK$4,4)*1-(RIGHT($AD$4,4)*1)+0.25)*(1-MIN(0.75,INDEX([1]Hitters!$CF:$CF,MATCH($A99,[1]Hitters!$A:$A,0)))/0.75*1)+INDEX([1]Hitters!$CF:$CF,MATCH($A99,[1]Hitters!$A:$A,0)))/0.75*($M99+RIGHT(AK$4,4)*1-RIGHT($AA$4,4)*1-20)*0.094)))))))</f>
        <v>0</v>
      </c>
      <c r="AL99" s="96">
        <f>IF($D99=0,0,IF($D99=1,INDEX([1]Pitchers!$FK:$FK,MATCH($A99,[1]Pitchers!$A:$A,0)),MAX(-16,IF($D99=2,AK99-MIN(0.75,0.25*(RIGHT(AL$4,4)*1-(RIGHT($AD$4,4)*1)+0.25)*(1-MIN(0.75,INDEX([1]Hitters!$CF:$CF,MATCH($A99,[1]Hitters!$A:$A,0)))/0.75*1)+INDEX([1]Hitters!$CF:$CF,MATCH($A99,[1]Hitters!$A:$A,0)))/0.75*1,IF($D99&gt;6,(AK99-MIN(0.75,0.25*(RIGHT(AL$4,4)*1-(RIGHT($AD$4,4)*1)+0.25)*(1-MIN(0.75,INDEX([1]Hitters!$CF:$CF,MATCH($A99,[1]Hitters!$A:$A,0)))/0.75*1)+INDEX([1]Hitters!$CF:$CF,MATCH($A99,[1]Hitters!$A:$A,0)))/0.75*($M99+RIGHT(AL$4,4)*1-RIGHT($AA$4,4)*1+10)*0.05),IF($D99=3,(AK99-MIN(0.75,0.25*(RIGHT(AL$4,4)*1-(RIGHT($AD$4,4)*1)+0.25)*(1-MIN(0.75,INDEX([1]Hitters!$CF:$CF,MATCH($A99,[1]Hitters!$A:$A,0)))/0.75*1)+INDEX([1]Hitters!$CF:$CF,MATCH($A99,[1]Hitters!$A:$A,0)))/0.75*($M99+RIGHT(AL$4,4)*1-RIGHT($AA$4,4)*1-27)*0.1),(AK99-MIN(0.75,0.25*(RIGHT(AL$4,4)*1-(RIGHT($AD$4,4)*1)+0.25)*(1-MIN(0.75,INDEX([1]Hitters!$CF:$CF,MATCH($A99,[1]Hitters!$A:$A,0)))/0.75*1)+INDEX([1]Hitters!$CF:$CF,MATCH($A99,[1]Hitters!$A:$A,0)))/0.75*($M99+RIGHT(AL$4,4)*1-RIGHT($AA$4,4)*1-20)*0.094)))))))</f>
        <v>0</v>
      </c>
      <c r="AM99" s="98">
        <f>MAX(IF($D99=0,20,IF($D99=1,60,150)),MAX(0,IF($D99&gt;1,INDEX([1]Hitters!$ER:$ER,MATCH($A99,[1]Hitters!$A:$A,0))*(0.4+MAX(0,0.6*MIN(1,(IF(O99="",0,(((4.25+(O99-0.263)*4.2)^(((4.25+(O99-0.263)*4.2)+(4.25-AA99*600/600*4.2/600))^0.285))/((4.25+(O99-0.263)*4.2)^(((4.25+(O99-0.263)*4.2)+(4.25-AA99*600/600*4.2/600))^0.285)+(4.25-AA99*600/600*4.2/600)^(((4.25+(O99-0.263)*4.2)+(4.25-AA99*600/600*4.2/600))^0.285))-0.5)*600/4.2-(((4.25+(0.23-0.263)*4.2)^(((4.25+(0.23-0.263)*4.2)+4.25)^0.285))/((4.25+(0.23-0.263)*4.2)^(((4.25+(0.23-0.263)*4.2)+4.25)^0.285)+4.25^(((4.25+(0.23-0.263)*4.2)+4.25)^0.285))-0.5)*600/4.2)/600)/0.003614))),INDEX([1]Pitchers!$FJ:$FJ,MATCH($A99,[1]Pitchers!$A:$A,0))))*IF($D99&lt;2,(0.4+0.6*MAX(0,MIN(1,IF($D99=0,((4.25)^(((4.25)+(4.25-(4-O99)*4.25/4*1/9))^0.285)/((4.25)^(((4.25)+(4.25-(4-O99)*4.25/4*1/9))^0.285)+(4.25-(4-O99)*4.25/4*1/9)^(((4.25)+(4.25-(4-O99)*4.25/4*1/9))^0.285))-0.5)*198+((4.2745*4.25/4*1/9+4*4.25/4*(1-1/9))^(((4.2745*4.25/4*1/9+4*4.25/4*(1-1/9))+4.25)^0.285)/((4.2745*4.25/4*1/9+4*4.25/4*(1-1/9))^(((4.2745*4.25/4*1/9+4*4.25/4*(1-1/9))+4.25)^0.285)+4.25^(((4.2745*4.25/4*1/9+4*4.25/4*(1-1/9))+4.25)^0.285))-0.5)*198+((4.2745-MIN(4.2745,MAX(3.74,O99)))/0.5345*0.0009131+0.0104414*(3.74-MIN(3.74,O99)))*50,(((4.25+(AA99-0.263)*0.32*198*MAX(6,198/33)/198)^(((4.25+(AA99-0.263)*0.32*198*MAX(6,198/33)/198)+(4.25-(4-O99)*4.25/4*MAX(6,198/33)/9))^0.285)/((4.25+(AA99-0.263)*0.32*198*MAX(6,198/33)/198)^(((4.25+(AA99-0.263)*0.32*198*MAX(6,198/33)/198)+(4.25-(4-O99)*4.25/4*MAX(6,198/33)/9))^0.285)+(4.25-(4-O99)*4.25/4*MAX(6,198/33)/9)^(((4.25+(AA99-0.263)*0.32*198*MAX(6,198/33)/198)+(4.25-(4-O99)*4.25/4*MAX(6,198/33)/9))^0.285))-0.5)*MIN(33,198/6)+((5.15*4.25/4*MAX(6,198/33)/9+4*4.25/4*(1-MAX(6,198/33)/9))^(((5.15*4.25/4*MAX(6,198/33)/9+4*4.25/4*(1-MAX(6,198/33)/9))+4.25)^0.285)/((5.15*4.25/4*MAX(6,198/33)/9+4*4.25/4*(1-MAX(6,198/33)/9))^(((5.15*4.25/4*MAX(6,198/33)/9+4*4.25/4*(1-MAX(6,198/33)/9))+4.25)^0.285)+4.25^(((5.15*4.25/4*MAX(6,198/33)/9+4*4.25/4*(1-MAX(6,198/33)/9))+4.25)^0.285))-0.5)*MIN(33,198/6)))/IF($D99=0,50,198)/0.0065))),1))</f>
        <v>21.287044587292314</v>
      </c>
      <c r="AN99" s="98">
        <f t="shared" si="138"/>
        <v>20.964822365070113</v>
      </c>
      <c r="AO99" s="98">
        <f t="shared" si="139"/>
        <v>20.375933476181185</v>
      </c>
      <c r="AP99" s="98">
        <f t="shared" si="140"/>
        <v>20</v>
      </c>
      <c r="AQ99" s="98">
        <f t="shared" si="141"/>
        <v>20</v>
      </c>
      <c r="AR99" s="98">
        <f t="shared" si="142"/>
        <v>20</v>
      </c>
      <c r="AS99" s="98">
        <f t="shared" si="143"/>
        <v>20</v>
      </c>
      <c r="AT99" s="98">
        <f t="shared" si="144"/>
        <v>20</v>
      </c>
      <c r="AU99" s="98">
        <f t="shared" si="145"/>
        <v>20</v>
      </c>
      <c r="AV99" s="98">
        <f t="shared" si="146"/>
        <v>20</v>
      </c>
      <c r="AW99" s="98">
        <f t="shared" si="147"/>
        <v>20</v>
      </c>
      <c r="AX99" s="98">
        <f t="shared" si="148"/>
        <v>20</v>
      </c>
      <c r="AY99" s="96">
        <f t="shared" si="149"/>
        <v>0</v>
      </c>
      <c r="AZ99" s="96">
        <f t="shared" si="150"/>
        <v>0.25</v>
      </c>
      <c r="BA99" s="96">
        <f t="shared" si="151"/>
        <v>0</v>
      </c>
      <c r="BB99" s="96">
        <f t="shared" si="152"/>
        <v>0</v>
      </c>
      <c r="BC99" s="96">
        <f t="shared" si="153"/>
        <v>0</v>
      </c>
      <c r="BD99" s="96">
        <f t="shared" si="154"/>
        <v>0</v>
      </c>
      <c r="BE99" s="96">
        <f t="shared" si="155"/>
        <v>0</v>
      </c>
      <c r="BF99" s="96">
        <f t="shared" si="156"/>
        <v>0</v>
      </c>
      <c r="BG99" s="96">
        <f t="shared" si="157"/>
        <v>0</v>
      </c>
      <c r="BH99" s="96">
        <f t="shared" si="158"/>
        <v>0</v>
      </c>
      <c r="BI99" s="96">
        <f t="shared" si="159"/>
        <v>0</v>
      </c>
      <c r="BJ99" s="96">
        <f t="shared" si="160"/>
        <v>0</v>
      </c>
      <c r="BK99" s="96">
        <f t="shared" si="161"/>
        <v>0</v>
      </c>
      <c r="BL99" s="96">
        <f t="shared" si="162"/>
        <v>0</v>
      </c>
      <c r="BM99" s="129">
        <f t="shared" si="200"/>
        <v>0.75</v>
      </c>
      <c r="BN99" s="129" t="str">
        <f t="shared" si="200"/>
        <v/>
      </c>
      <c r="BO99" s="129" t="str">
        <f t="shared" si="200"/>
        <v/>
      </c>
      <c r="BP99" s="129" t="str">
        <f t="shared" si="200"/>
        <v/>
      </c>
      <c r="BQ99" s="129" t="str">
        <f t="shared" si="200"/>
        <v/>
      </c>
      <c r="BR99" s="129" t="str">
        <f t="shared" si="200"/>
        <v/>
      </c>
      <c r="BS99" s="129" t="str">
        <f t="shared" si="200"/>
        <v/>
      </c>
      <c r="BT99" s="129" t="str">
        <f t="shared" si="200"/>
        <v/>
      </c>
      <c r="BU99" s="129" t="str">
        <f t="shared" si="200"/>
        <v/>
      </c>
      <c r="BV99" s="129" t="str">
        <f t="shared" si="200"/>
        <v/>
      </c>
      <c r="BW99" s="129" t="str">
        <f t="shared" si="200"/>
        <v/>
      </c>
      <c r="BX99" s="129" t="str">
        <f t="shared" si="200"/>
        <v/>
      </c>
      <c r="BY99" s="130">
        <f t="shared" si="163"/>
        <v>0.5</v>
      </c>
      <c r="BZ99" s="130">
        <f t="shared" si="164"/>
        <v>0.5</v>
      </c>
      <c r="CA99" s="130">
        <f t="shared" si="165"/>
        <v>0.5</v>
      </c>
      <c r="CB99" s="130">
        <f t="shared" si="166"/>
        <v>0.5</v>
      </c>
      <c r="CC99" s="130">
        <f t="shared" si="167"/>
        <v>0.5</v>
      </c>
      <c r="CD99" s="130">
        <f t="shared" si="168"/>
        <v>0.5</v>
      </c>
      <c r="CE99" s="130">
        <f t="shared" si="169"/>
        <v>0.5</v>
      </c>
      <c r="CF99" s="130">
        <f t="shared" si="170"/>
        <v>0.5</v>
      </c>
      <c r="CG99" s="130">
        <f t="shared" si="171"/>
        <v>0.5</v>
      </c>
      <c r="CH99" s="130">
        <f t="shared" si="172"/>
        <v>0.5</v>
      </c>
      <c r="CI99" s="130">
        <f t="shared" si="173"/>
        <v>0.5</v>
      </c>
      <c r="CJ99" s="130">
        <f t="shared" si="174"/>
        <v>0.5</v>
      </c>
      <c r="CK99" s="131">
        <f t="shared" si="175"/>
        <v>1</v>
      </c>
      <c r="CL99" s="96">
        <f t="shared" si="176"/>
        <v>-0.22563202910300487</v>
      </c>
      <c r="CM99" s="96">
        <f t="shared" si="177"/>
        <v>-0.22221663465856065</v>
      </c>
      <c r="CN99" s="96">
        <f t="shared" si="178"/>
        <v>-0.21597470688078246</v>
      </c>
      <c r="CO99" s="96">
        <f t="shared" si="179"/>
        <v>-0.21198999999999998</v>
      </c>
      <c r="CP99" s="96">
        <f t="shared" si="180"/>
        <v>-0.21198999999999998</v>
      </c>
      <c r="CQ99" s="96">
        <f t="shared" si="181"/>
        <v>-0.21198999999999998</v>
      </c>
      <c r="CR99" s="96">
        <f t="shared" si="182"/>
        <v>-0.21198999999999998</v>
      </c>
      <c r="CS99" s="96">
        <f t="shared" si="183"/>
        <v>-0.21198999999999998</v>
      </c>
      <c r="CT99" s="96">
        <f t="shared" si="184"/>
        <v>-0.21198999999999998</v>
      </c>
      <c r="CU99" s="96">
        <f t="shared" si="185"/>
        <v>-0.21198999999999998</v>
      </c>
      <c r="CV99" s="96">
        <f t="shared" si="186"/>
        <v>-0.21198999999999998</v>
      </c>
      <c r="CW99" s="96">
        <f t="shared" si="187"/>
        <v>-0.21198999999999998</v>
      </c>
      <c r="CX99" s="96">
        <f>MAX(0,(IF(CL99&gt;0,(CL99-ROUNDDOWN(CL99,1))/0.1*LOOKUP(ROUNDUP(CL99+81.1,1),CB!$A:$A,CB!$C:$C)+(1-(CL99-ROUNDDOWN(CL99,1))/0.1)*LOOKUP(ROUNDDOWN(CL99+81.1,1),CB!$A:$A,CB!$C:$C),(CL99-ROUNDDOWN(CL99-0.1,1))/0.1*LOOKUP(ROUNDUP(CL99+81.1,1),CB!$A:$A,CB!$C:$C)+(1-(CL99-ROUNDDOWN(CL99-0.1,1))/0.1)*LOOKUP(ROUNDDOWN(CL99+81.1,1),CB!$A:$A,CB!$C:$C))-LOOKUP(81.1,CB!$A:$A,CB!$C:$C))/(1-(BINOMDIST(97,162,0.5,TRUE)-BINOMDIST(87,162,0.5,TRUE)))*$C$2*($B$1^(LEFT(CX$4,4)*1-LEFT($BA$4,4)*1))*(37.75+CL99))</f>
        <v>0</v>
      </c>
      <c r="CY99" s="96">
        <f>MAX(0,(IF(CM99&gt;0,(CM99-ROUNDDOWN(CM99,1))/0.1*LOOKUP(ROUNDUP(CM99+81.1,1),CB!$A:$A,CB!$C:$C)+(1-(CM99-ROUNDDOWN(CM99,1))/0.1)*LOOKUP(ROUNDDOWN(CM99+81.1,1),CB!$A:$A,CB!$C:$C),(CM99-ROUNDDOWN(CM99-0.1,1))/0.1*LOOKUP(ROUNDUP(CM99+81.1,1),CB!$A:$A,CB!$C:$C)+(1-(CM99-ROUNDDOWN(CM99-0.1,1))/0.1)*LOOKUP(ROUNDDOWN(CM99+81.1,1),CB!$A:$A,CB!$C:$C))-LOOKUP(81.1,CB!$A:$A,CB!$C:$C))/(1-(BINOMDIST(97,162,0.5,TRUE)-BINOMDIST(87,162,0.5,TRUE)))*$C$2*($B$1^(LEFT(CY$4,4)*1-LEFT($BA$4,4)*1))*(37.75+CM99))</f>
        <v>0</v>
      </c>
      <c r="CZ99" s="96">
        <f>MAX(0,(IF(CN99&gt;0,(CN99-ROUNDDOWN(CN99,1))/0.1*LOOKUP(ROUNDUP(CN99+81.1,1),CB!$A:$A,CB!$C:$C)+(1-(CN99-ROUNDDOWN(CN99,1))/0.1)*LOOKUP(ROUNDDOWN(CN99+81.1,1),CB!$A:$A,CB!$C:$C),(CN99-ROUNDDOWN(CN99-0.1,1))/0.1*LOOKUP(ROUNDUP(CN99+81.1,1),CB!$A:$A,CB!$C:$C)+(1-(CN99-ROUNDDOWN(CN99-0.1,1))/0.1)*LOOKUP(ROUNDDOWN(CN99+81.1,1),CB!$A:$A,CB!$C:$C))-LOOKUP(81.1,CB!$A:$A,CB!$C:$C))/(1-(BINOMDIST(97,162,0.5,TRUE)-BINOMDIST(87,162,0.5,TRUE)))*$C$2*($B$1^(LEFT(CZ$4,4)*1-LEFT($BA$4,4)*1))*(37.75+CN99))</f>
        <v>0</v>
      </c>
      <c r="DA99" s="96">
        <f>MAX(0,(IF(CO99&gt;0,(CO99-ROUNDDOWN(CO99,1))/0.1*LOOKUP(ROUNDUP(CO99+81.1,1),CB!$A:$A,CB!$C:$C)+(1-(CO99-ROUNDDOWN(CO99,1))/0.1)*LOOKUP(ROUNDDOWN(CO99+81.1,1),CB!$A:$A,CB!$C:$C),(CO99-ROUNDDOWN(CO99-0.1,1))/0.1*LOOKUP(ROUNDUP(CO99+81.1,1),CB!$A:$A,CB!$C:$C)+(1-(CO99-ROUNDDOWN(CO99-0.1,1))/0.1)*LOOKUP(ROUNDDOWN(CO99+81.1,1),CB!$A:$A,CB!$C:$C))-LOOKUP(81.1,CB!$A:$A,CB!$C:$C))/(1-(BINOMDIST(97,162,0.5,TRUE)-BINOMDIST(87,162,0.5,TRUE)))*$C$2*($B$1^(LEFT(DA$4,4)*1-LEFT($BA$4,4)*1))*(37.75+CO99))</f>
        <v>0</v>
      </c>
      <c r="DB99" s="96">
        <f>MAX(0,(IF(CP99&gt;0,(CP99-ROUNDDOWN(CP99,1))/0.1*LOOKUP(ROUNDUP(CP99+81.1,1),CB!$A:$A,CB!$C:$C)+(1-(CP99-ROUNDDOWN(CP99,1))/0.1)*LOOKUP(ROUNDDOWN(CP99+81.1,1),CB!$A:$A,CB!$C:$C),(CP99-ROUNDDOWN(CP99-0.1,1))/0.1*LOOKUP(ROUNDUP(CP99+81.1,1),CB!$A:$A,CB!$C:$C)+(1-(CP99-ROUNDDOWN(CP99-0.1,1))/0.1)*LOOKUP(ROUNDDOWN(CP99+81.1,1),CB!$A:$A,CB!$C:$C))-LOOKUP(81.1,CB!$A:$A,CB!$C:$C))/(1-(BINOMDIST(97,162,0.5,TRUE)-BINOMDIST(87,162,0.5,TRUE)))*$C$2*($B$1^(LEFT(DB$4,4)*1-LEFT($BA$4,4)*1))*(37.75+CP99))</f>
        <v>0</v>
      </c>
      <c r="DC99" s="96">
        <f>MAX(0,(IF(CQ99&gt;0,(CQ99-ROUNDDOWN(CQ99,1))/0.1*LOOKUP(ROUNDUP(CQ99+81.1,1),CB!$A:$A,CB!$C:$C)+(1-(CQ99-ROUNDDOWN(CQ99,1))/0.1)*LOOKUP(ROUNDDOWN(CQ99+81.1,1),CB!$A:$A,CB!$C:$C),(CQ99-ROUNDDOWN(CQ99-0.1,1))/0.1*LOOKUP(ROUNDUP(CQ99+81.1,1),CB!$A:$A,CB!$C:$C)+(1-(CQ99-ROUNDDOWN(CQ99-0.1,1))/0.1)*LOOKUP(ROUNDDOWN(CQ99+81.1,1),CB!$A:$A,CB!$C:$C))-LOOKUP(81.1,CB!$A:$A,CB!$C:$C))/(1-(BINOMDIST(97,162,0.5,TRUE)-BINOMDIST(87,162,0.5,TRUE)))*$C$2*($B$1^(LEFT(DC$4,4)*1-LEFT($BA$4,4)*1))*(37.75+CQ99))</f>
        <v>0</v>
      </c>
      <c r="DD99" s="96">
        <f>MAX(0,(IF(CR99&gt;0,(CR99-ROUNDDOWN(CR99,1))/0.1*LOOKUP(ROUNDUP(CR99+81.1,1),CB!$A:$A,CB!$C:$C)+(1-(CR99-ROUNDDOWN(CR99,1))/0.1)*LOOKUP(ROUNDDOWN(CR99+81.1,1),CB!$A:$A,CB!$C:$C),(CR99-ROUNDDOWN(CR99-0.1,1))/0.1*LOOKUP(ROUNDUP(CR99+81.1,1),CB!$A:$A,CB!$C:$C)+(1-(CR99-ROUNDDOWN(CR99-0.1,1))/0.1)*LOOKUP(ROUNDDOWN(CR99+81.1,1),CB!$A:$A,CB!$C:$C))-LOOKUP(81.1,CB!$A:$A,CB!$C:$C))/(1-(BINOMDIST(97,162,0.5,TRUE)-BINOMDIST(87,162,0.5,TRUE)))*$C$2*($B$1^(LEFT(DD$4,4)*1-LEFT($BA$4,4)*1))*(37.75+CR99))</f>
        <v>0</v>
      </c>
      <c r="DE99" s="96">
        <f>MAX(0,(IF(CS99&gt;0,(CS99-ROUNDDOWN(CS99,1))/0.1*LOOKUP(ROUNDUP(CS99+81.1,1),CB!$A:$A,CB!$C:$C)+(1-(CS99-ROUNDDOWN(CS99,1))/0.1)*LOOKUP(ROUNDDOWN(CS99+81.1,1),CB!$A:$A,CB!$C:$C),(CS99-ROUNDDOWN(CS99-0.1,1))/0.1*LOOKUP(ROUNDUP(CS99+81.1,1),CB!$A:$A,CB!$C:$C)+(1-(CS99-ROUNDDOWN(CS99-0.1,1))/0.1)*LOOKUP(ROUNDDOWN(CS99+81.1,1),CB!$A:$A,CB!$C:$C))-LOOKUP(81.1,CB!$A:$A,CB!$C:$C))/(1-(BINOMDIST(97,162,0.5,TRUE)-BINOMDIST(87,162,0.5,TRUE)))*$C$2*($B$1^(LEFT(DE$4,4)*1-LEFT($BA$4,4)*1))*(37.75+CS99))</f>
        <v>0</v>
      </c>
      <c r="DF99" s="96">
        <f>MAX(0,(IF(CT99&gt;0,(CT99-ROUNDDOWN(CT99,1))/0.1*LOOKUP(ROUNDUP(CT99+81.1,1),CB!$A:$A,CB!$C:$C)+(1-(CT99-ROUNDDOWN(CT99,1))/0.1)*LOOKUP(ROUNDDOWN(CT99+81.1,1),CB!$A:$A,CB!$C:$C),(CT99-ROUNDDOWN(CT99-0.1,1))/0.1*LOOKUP(ROUNDUP(CT99+81.1,1),CB!$A:$A,CB!$C:$C)+(1-(CT99-ROUNDDOWN(CT99-0.1,1))/0.1)*LOOKUP(ROUNDDOWN(CT99+81.1,1),CB!$A:$A,CB!$C:$C))-LOOKUP(81.1,CB!$A:$A,CB!$C:$C))/(1-(BINOMDIST(97,162,0.5,TRUE)-BINOMDIST(87,162,0.5,TRUE)))*$C$2*($B$1^(LEFT(DF$4,4)*1-LEFT($BA$4,4)*1))*(37.75+CT99))</f>
        <v>0</v>
      </c>
      <c r="DG99" s="96">
        <f>MAX(0,(IF(CU99&gt;0,(CU99-ROUNDDOWN(CU99,1))/0.1*LOOKUP(ROUNDUP(CU99+81.1,1),CB!$A:$A,CB!$C:$C)+(1-(CU99-ROUNDDOWN(CU99,1))/0.1)*LOOKUP(ROUNDDOWN(CU99+81.1,1),CB!$A:$A,CB!$C:$C),(CU99-ROUNDDOWN(CU99-0.1,1))/0.1*LOOKUP(ROUNDUP(CU99+81.1,1),CB!$A:$A,CB!$C:$C)+(1-(CU99-ROUNDDOWN(CU99-0.1,1))/0.1)*LOOKUP(ROUNDDOWN(CU99+81.1,1),CB!$A:$A,CB!$C:$C))-LOOKUP(81.1,CB!$A:$A,CB!$C:$C))/(1-(BINOMDIST(97,162,0.5,TRUE)-BINOMDIST(87,162,0.5,TRUE)))*$C$2*($B$1^(LEFT(DG$4,4)*1-LEFT($BA$4,4)*1))*(37.75+CU99))</f>
        <v>0</v>
      </c>
      <c r="DH99" s="96">
        <f>MAX(0,(IF(CV99&gt;0,(CV99-ROUNDDOWN(CV99,1))/0.1*LOOKUP(ROUNDUP(CV99+81.1,1),CB!$A:$A,CB!$C:$C)+(1-(CV99-ROUNDDOWN(CV99,1))/0.1)*LOOKUP(ROUNDDOWN(CV99+81.1,1),CB!$A:$A,CB!$C:$C),(CV99-ROUNDDOWN(CV99-0.1,1))/0.1*LOOKUP(ROUNDUP(CV99+81.1,1),CB!$A:$A,CB!$C:$C)+(1-(CV99-ROUNDDOWN(CV99-0.1,1))/0.1)*LOOKUP(ROUNDDOWN(CV99+81.1,1),CB!$A:$A,CB!$C:$C))-LOOKUP(81.1,CB!$A:$A,CB!$C:$C))/(1-(BINOMDIST(97,162,0.5,TRUE)-BINOMDIST(87,162,0.5,TRUE)))*$C$2*($B$1^(LEFT(DH$4,4)*1-LEFT($BA$4,4)*1))*(37.75+CV99))</f>
        <v>0</v>
      </c>
      <c r="DI99" s="96">
        <f>MAX(0,(IF(CW99&gt;0,(CW99-ROUNDDOWN(CW99,1))/0.1*LOOKUP(ROUNDUP(CW99+81.1,1),CB!$A:$A,CB!$C:$C)+(1-(CW99-ROUNDDOWN(CW99,1))/0.1)*LOOKUP(ROUNDDOWN(CW99+81.1,1),CB!$A:$A,CB!$C:$C),(CW99-ROUNDDOWN(CW99-0.1,1))/0.1*LOOKUP(ROUNDUP(CW99+81.1,1),CB!$A:$A,CB!$C:$C)+(1-(CW99-ROUNDDOWN(CW99-0.1,1))/0.1)*LOOKUP(ROUNDDOWN(CW99+81.1,1),CB!$A:$A,CB!$C:$C))-LOOKUP(81.1,CB!$A:$A,CB!$C:$C))/(1-(BINOMDIST(97,162,0.5,TRUE)-BINOMDIST(87,162,0.5,TRUE)))*$C$2*($B$1^(LEFT(DI$4,4)*1-LEFT($BA$4,4)*1))*(37.75+CW99))</f>
        <v>0</v>
      </c>
      <c r="DJ99" s="90">
        <f t="shared" si="188"/>
        <v>0</v>
      </c>
      <c r="DK99" s="132"/>
      <c r="DL99" s="132">
        <f t="shared" si="189"/>
        <v>0.5</v>
      </c>
      <c r="DM99" s="132">
        <f t="shared" si="190"/>
        <v>1</v>
      </c>
      <c r="DN99" s="132">
        <f t="shared" si="191"/>
        <v>1.5</v>
      </c>
      <c r="DO99" s="132">
        <f t="shared" si="192"/>
        <v>2</v>
      </c>
      <c r="DP99" s="132">
        <f t="shared" si="193"/>
        <v>2.5</v>
      </c>
      <c r="DQ99" s="132">
        <f t="shared" si="194"/>
        <v>3</v>
      </c>
      <c r="DR99" s="132">
        <f t="shared" si="195"/>
        <v>3.5</v>
      </c>
      <c r="DS99" s="132">
        <f t="shared" si="196"/>
        <v>4</v>
      </c>
      <c r="DT99" s="132">
        <f t="shared" si="197"/>
        <v>4.5</v>
      </c>
      <c r="DU99" s="132">
        <f t="shared" si="198"/>
        <v>5</v>
      </c>
    </row>
  </sheetData>
  <autoFilter ref="A4:FD99"/>
  <sortState ref="A5:DU99">
    <sortCondition descending="1" ref="G66"/>
  </sortState>
  <mergeCells count="3">
    <mergeCell ref="BM3:BX3"/>
    <mergeCell ref="BY3:CJ3"/>
    <mergeCell ref="DL3:DS3"/>
  </mergeCells>
  <conditionalFormatting sqref="EF96:EQ96 O100:Z1048576 EF100:EQ1048576 EF3:EQ89 O3:Z94">
    <cfRule type="expression" dxfId="14" priority="93">
      <formula>AND(O3&gt;1)</formula>
    </cfRule>
  </conditionalFormatting>
  <conditionalFormatting sqref="EF90:EQ90">
    <cfRule type="expression" dxfId="13" priority="85">
      <formula>AND(EF90&gt;1)</formula>
    </cfRule>
  </conditionalFormatting>
  <conditionalFormatting sqref="EF91:EQ91">
    <cfRule type="expression" dxfId="12" priority="84">
      <formula>AND(EF91&gt;1)</formula>
    </cfRule>
  </conditionalFormatting>
  <conditionalFormatting sqref="EF92:EQ92">
    <cfRule type="expression" dxfId="11" priority="83">
      <formula>AND(EF92&gt;1)</formula>
    </cfRule>
  </conditionalFormatting>
  <conditionalFormatting sqref="EF93:EQ93">
    <cfRule type="expression" dxfId="10" priority="81">
      <formula>AND(EF93&gt;1)</formula>
    </cfRule>
  </conditionalFormatting>
  <conditionalFormatting sqref="EF94:EQ94">
    <cfRule type="expression" dxfId="9" priority="80">
      <formula>AND(EF94&gt;1)</formula>
    </cfRule>
  </conditionalFormatting>
  <conditionalFormatting sqref="EF95:EQ95">
    <cfRule type="expression" dxfId="8" priority="69">
      <formula>AND(EF95&gt;1)</formula>
    </cfRule>
  </conditionalFormatting>
  <conditionalFormatting sqref="O95:Z95">
    <cfRule type="expression" dxfId="7" priority="68">
      <formula>AND(O95&gt;1)</formula>
    </cfRule>
  </conditionalFormatting>
  <conditionalFormatting sqref="O96:Z96">
    <cfRule type="expression" dxfId="6" priority="67">
      <formula>AND(O96&gt;1)</formula>
    </cfRule>
  </conditionalFormatting>
  <conditionalFormatting sqref="EF97:EQ97">
    <cfRule type="expression" dxfId="5" priority="66">
      <formula>AND(EF97&gt;1)</formula>
    </cfRule>
  </conditionalFormatting>
  <conditionalFormatting sqref="O97:Z97">
    <cfRule type="expression" dxfId="4" priority="65">
      <formula>AND(O97&gt;1)</formula>
    </cfRule>
  </conditionalFormatting>
  <conditionalFormatting sqref="EF98:EQ98">
    <cfRule type="expression" dxfId="3" priority="64">
      <formula>AND(EF98&gt;1)</formula>
    </cfRule>
  </conditionalFormatting>
  <conditionalFormatting sqref="O98:Z98">
    <cfRule type="expression" dxfId="2" priority="63">
      <formula>AND(O98&gt;1)</formula>
    </cfRule>
  </conditionalFormatting>
  <conditionalFormatting sqref="EF99:EQ99">
    <cfRule type="expression" dxfId="1" priority="60">
      <formula>AND(EF99&gt;1)</formula>
    </cfRule>
  </conditionalFormatting>
  <conditionalFormatting sqref="O99:Z99">
    <cfRule type="expression" dxfId="0" priority="59">
      <formula>AND(O99&gt;1)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/>
  </sheetViews>
  <sheetFormatPr defaultRowHeight="12.75" x14ac:dyDescent="0.2"/>
  <cols>
    <col min="1" max="1" width="21" customWidth="1"/>
  </cols>
  <sheetData>
    <row r="1" spans="1:5" x14ac:dyDescent="0.2">
      <c r="A1" t="s">
        <v>856</v>
      </c>
      <c r="B1" t="s">
        <v>857</v>
      </c>
      <c r="C1" t="s">
        <v>858</v>
      </c>
      <c r="D1" t="s">
        <v>175</v>
      </c>
      <c r="E1" s="80" t="s">
        <v>189</v>
      </c>
    </row>
    <row r="2" spans="1:5" x14ac:dyDescent="0.2">
      <c r="A2" s="113" t="s">
        <v>874</v>
      </c>
      <c r="B2" s="114">
        <v>1.0127154840992707</v>
      </c>
      <c r="C2" s="114">
        <v>1.0279995183103865</v>
      </c>
      <c r="D2" t="s">
        <v>49</v>
      </c>
      <c r="E2" t="str">
        <f t="shared" ref="E2:E31" si="0">MID(A2,5,1)</f>
        <v>N</v>
      </c>
    </row>
    <row r="3" spans="1:5" x14ac:dyDescent="0.2">
      <c r="A3" s="113" t="s">
        <v>875</v>
      </c>
      <c r="B3" s="114">
        <v>0.95938537661050316</v>
      </c>
      <c r="C3" s="114">
        <v>0.95735418643511649</v>
      </c>
      <c r="D3" t="s">
        <v>58</v>
      </c>
      <c r="E3" t="str">
        <f t="shared" si="0"/>
        <v>N</v>
      </c>
    </row>
    <row r="4" spans="1:5" x14ac:dyDescent="0.2">
      <c r="A4" s="113" t="s">
        <v>859</v>
      </c>
      <c r="B4" s="114">
        <v>1.052120218520844</v>
      </c>
      <c r="C4" s="114">
        <v>1.0364894067208061</v>
      </c>
      <c r="D4" t="s">
        <v>62</v>
      </c>
      <c r="E4" t="str">
        <f t="shared" si="0"/>
        <v>A</v>
      </c>
    </row>
    <row r="5" spans="1:5" x14ac:dyDescent="0.2">
      <c r="A5" s="113" t="s">
        <v>860</v>
      </c>
      <c r="B5" s="114">
        <v>1.0313461255747109</v>
      </c>
      <c r="C5" s="114">
        <v>1.0523863669506481</v>
      </c>
      <c r="D5" t="s">
        <v>63</v>
      </c>
      <c r="E5" t="str">
        <f t="shared" si="0"/>
        <v>A</v>
      </c>
    </row>
    <row r="6" spans="1:5" x14ac:dyDescent="0.2">
      <c r="A6" s="113" t="s">
        <v>861</v>
      </c>
      <c r="B6" s="114">
        <v>0.99677180003396271</v>
      </c>
      <c r="C6" s="114">
        <v>0.98607310942971038</v>
      </c>
      <c r="D6" t="s">
        <v>656</v>
      </c>
      <c r="E6" t="str">
        <f t="shared" si="0"/>
        <v>A</v>
      </c>
    </row>
    <row r="7" spans="1:5" x14ac:dyDescent="0.2">
      <c r="A7" s="113" t="s">
        <v>876</v>
      </c>
      <c r="B7" s="114">
        <v>1.0194446051130825</v>
      </c>
      <c r="C7" s="114">
        <v>1.0115510060965545</v>
      </c>
      <c r="D7" t="s">
        <v>657</v>
      </c>
      <c r="E7" t="str">
        <f t="shared" si="0"/>
        <v>N</v>
      </c>
    </row>
    <row r="8" spans="1:5" x14ac:dyDescent="0.2">
      <c r="A8" s="113" t="s">
        <v>877</v>
      </c>
      <c r="B8" s="114">
        <v>1.0399025062012632</v>
      </c>
      <c r="C8" s="114">
        <v>1.0281915603484442</v>
      </c>
      <c r="D8" t="s">
        <v>53</v>
      </c>
      <c r="E8" t="str">
        <f t="shared" si="0"/>
        <v>N</v>
      </c>
    </row>
    <row r="9" spans="1:5" x14ac:dyDescent="0.2">
      <c r="A9" s="113" t="s">
        <v>862</v>
      </c>
      <c r="B9" s="114">
        <v>1.0472693526923831</v>
      </c>
      <c r="C9" s="114">
        <v>1.0513854077200269</v>
      </c>
      <c r="D9" t="s">
        <v>68</v>
      </c>
      <c r="E9" t="str">
        <f t="shared" si="0"/>
        <v>A</v>
      </c>
    </row>
    <row r="10" spans="1:5" x14ac:dyDescent="0.2">
      <c r="A10" s="113" t="s">
        <v>878</v>
      </c>
      <c r="B10" s="114">
        <v>1.1843287664638502</v>
      </c>
      <c r="C10" s="114">
        <v>1.187082404374745</v>
      </c>
      <c r="D10" t="s">
        <v>48</v>
      </c>
      <c r="E10" t="str">
        <f t="shared" si="0"/>
        <v>N</v>
      </c>
    </row>
    <row r="11" spans="1:5" x14ac:dyDescent="0.2">
      <c r="A11" s="113" t="s">
        <v>863</v>
      </c>
      <c r="B11" s="114">
        <v>1.0004768732960461</v>
      </c>
      <c r="C11" s="114">
        <v>1.0063819818730233</v>
      </c>
      <c r="D11" t="s">
        <v>69</v>
      </c>
      <c r="E11" t="str">
        <f t="shared" si="0"/>
        <v>A</v>
      </c>
    </row>
    <row r="12" spans="1:5" x14ac:dyDescent="0.2">
      <c r="A12" s="113" t="s">
        <v>864</v>
      </c>
      <c r="B12" s="114">
        <v>1.0119470981555636</v>
      </c>
      <c r="C12" s="114">
        <v>1.0104971286395461</v>
      </c>
      <c r="D12" t="s">
        <v>54</v>
      </c>
      <c r="E12" t="str">
        <f t="shared" si="0"/>
        <v>A</v>
      </c>
    </row>
    <row r="13" spans="1:5" x14ac:dyDescent="0.2">
      <c r="A13" s="113" t="s">
        <v>865</v>
      </c>
      <c r="B13" s="114">
        <v>0.99618094613217667</v>
      </c>
      <c r="C13" s="114">
        <v>1.0132763410487078</v>
      </c>
      <c r="D13" t="s">
        <v>655</v>
      </c>
      <c r="E13" t="str">
        <f t="shared" si="0"/>
        <v>A</v>
      </c>
    </row>
    <row r="14" spans="1:5" x14ac:dyDescent="0.2">
      <c r="A14" s="113" t="s">
        <v>866</v>
      </c>
      <c r="B14" s="114">
        <v>0.95775554765982651</v>
      </c>
      <c r="C14" s="114">
        <v>0.95552511664000273</v>
      </c>
      <c r="D14" t="s">
        <v>99</v>
      </c>
      <c r="E14" t="str">
        <f t="shared" si="0"/>
        <v>A</v>
      </c>
    </row>
    <row r="15" spans="1:5" x14ac:dyDescent="0.2">
      <c r="A15" s="113" t="s">
        <v>879</v>
      </c>
      <c r="B15" s="114">
        <v>0.95181347389474458</v>
      </c>
      <c r="C15" s="114">
        <v>0.94746070517868941</v>
      </c>
      <c r="D15" t="s">
        <v>654</v>
      </c>
      <c r="E15" t="str">
        <f t="shared" si="0"/>
        <v>N</v>
      </c>
    </row>
    <row r="16" spans="1:5" x14ac:dyDescent="0.2">
      <c r="A16" s="113" t="s">
        <v>880</v>
      </c>
      <c r="B16" s="114">
        <v>0.94928018392689273</v>
      </c>
      <c r="C16" s="114">
        <v>0.96414506103753084</v>
      </c>
      <c r="D16" t="s">
        <v>266</v>
      </c>
      <c r="E16" t="str">
        <f t="shared" si="0"/>
        <v>N</v>
      </c>
    </row>
    <row r="17" spans="1:5" x14ac:dyDescent="0.2">
      <c r="A17" s="113" t="s">
        <v>881</v>
      </c>
      <c r="B17" s="114">
        <v>1.0448677388317282</v>
      </c>
      <c r="C17" s="114">
        <v>1.0345179025286508</v>
      </c>
      <c r="D17" t="s">
        <v>55</v>
      </c>
      <c r="E17" t="str">
        <f t="shared" si="0"/>
        <v>N</v>
      </c>
    </row>
    <row r="18" spans="1:5" x14ac:dyDescent="0.2">
      <c r="A18" s="113" t="s">
        <v>867</v>
      </c>
      <c r="B18" s="114">
        <v>1.0166893340457881</v>
      </c>
      <c r="C18" s="114">
        <v>1.0176376763204995</v>
      </c>
      <c r="D18" t="s">
        <v>71</v>
      </c>
      <c r="E18" t="str">
        <f t="shared" si="0"/>
        <v>A</v>
      </c>
    </row>
    <row r="19" spans="1:5" x14ac:dyDescent="0.2">
      <c r="A19" s="113" t="s">
        <v>868</v>
      </c>
      <c r="B19" s="114">
        <v>1.0398385126941914</v>
      </c>
      <c r="C19" s="114">
        <v>1.0204343671449416</v>
      </c>
      <c r="D19" t="s">
        <v>652</v>
      </c>
      <c r="E19" t="str">
        <f t="shared" si="0"/>
        <v>A</v>
      </c>
    </row>
    <row r="20" spans="1:5" x14ac:dyDescent="0.2">
      <c r="A20" s="113" t="s">
        <v>882</v>
      </c>
      <c r="B20" s="114">
        <v>0.95186124134539252</v>
      </c>
      <c r="C20" s="114">
        <v>0.94964956944273493</v>
      </c>
      <c r="D20" t="s">
        <v>653</v>
      </c>
      <c r="E20" t="str">
        <f t="shared" si="0"/>
        <v>N</v>
      </c>
    </row>
    <row r="21" spans="1:5" x14ac:dyDescent="0.2">
      <c r="A21" s="113" t="s">
        <v>869</v>
      </c>
      <c r="B21" s="114">
        <v>0.96757554243118882</v>
      </c>
      <c r="C21" s="114">
        <v>0.9784100966942253</v>
      </c>
      <c r="D21" t="s">
        <v>72</v>
      </c>
      <c r="E21" t="str">
        <f t="shared" si="0"/>
        <v>A</v>
      </c>
    </row>
    <row r="22" spans="1:5" x14ac:dyDescent="0.2">
      <c r="A22" s="113" t="s">
        <v>883</v>
      </c>
      <c r="B22" s="114">
        <v>0.99816176761951048</v>
      </c>
      <c r="C22" s="114">
        <v>0.98656836809618298</v>
      </c>
      <c r="D22" t="s">
        <v>61</v>
      </c>
      <c r="E22" t="str">
        <f t="shared" si="0"/>
        <v>N</v>
      </c>
    </row>
    <row r="23" spans="1:5" x14ac:dyDescent="0.2">
      <c r="A23" s="113" t="s">
        <v>884</v>
      </c>
      <c r="B23" s="114">
        <v>0.97295169210049426</v>
      </c>
      <c r="C23" s="114">
        <v>0.9710074353225816</v>
      </c>
      <c r="D23" t="s">
        <v>56</v>
      </c>
      <c r="E23" t="str">
        <f t="shared" si="0"/>
        <v>N</v>
      </c>
    </row>
    <row r="24" spans="1:5" x14ac:dyDescent="0.2">
      <c r="A24" s="113" t="s">
        <v>885</v>
      </c>
      <c r="B24" s="114">
        <v>0.95527840741515635</v>
      </c>
      <c r="C24" s="114">
        <v>0.95123667559093283</v>
      </c>
      <c r="D24" t="s">
        <v>651</v>
      </c>
      <c r="E24" t="str">
        <f t="shared" si="0"/>
        <v>N</v>
      </c>
    </row>
    <row r="25" spans="1:5" x14ac:dyDescent="0.2">
      <c r="A25" s="113" t="s">
        <v>870</v>
      </c>
      <c r="B25" s="114">
        <v>0.95280813454641877</v>
      </c>
      <c r="C25" s="114">
        <v>0.94585987988128362</v>
      </c>
      <c r="D25" t="s">
        <v>73</v>
      </c>
      <c r="E25" t="str">
        <f t="shared" si="0"/>
        <v>A</v>
      </c>
    </row>
    <row r="26" spans="1:5" x14ac:dyDescent="0.2">
      <c r="A26" s="113" t="s">
        <v>886</v>
      </c>
      <c r="B26" s="114">
        <v>0.92269421023329445</v>
      </c>
      <c r="C26" s="114">
        <v>0.94054881548975711</v>
      </c>
      <c r="D26" t="s">
        <v>648</v>
      </c>
      <c r="E26" t="str">
        <f t="shared" si="0"/>
        <v>N</v>
      </c>
    </row>
    <row r="27" spans="1:5" x14ac:dyDescent="0.2">
      <c r="A27" s="113" t="s">
        <v>887</v>
      </c>
      <c r="B27" s="114">
        <v>0.98809503485331551</v>
      </c>
      <c r="C27" s="114">
        <v>0.99462698150951223</v>
      </c>
      <c r="D27" t="s">
        <v>57</v>
      </c>
      <c r="E27" t="str">
        <f t="shared" si="0"/>
        <v>N</v>
      </c>
    </row>
    <row r="28" spans="1:5" x14ac:dyDescent="0.2">
      <c r="A28" s="113" t="s">
        <v>871</v>
      </c>
      <c r="B28" s="114">
        <v>0.9674314445472354</v>
      </c>
      <c r="C28" s="114">
        <v>0.96277384733902238</v>
      </c>
      <c r="D28" t="s">
        <v>650</v>
      </c>
      <c r="E28" t="str">
        <f t="shared" si="0"/>
        <v>A</v>
      </c>
    </row>
    <row r="29" spans="1:5" x14ac:dyDescent="0.2">
      <c r="A29" s="113" t="s">
        <v>872</v>
      </c>
      <c r="B29" s="114">
        <v>1.0336452472604138</v>
      </c>
      <c r="C29" s="114">
        <v>1.030605630756616</v>
      </c>
      <c r="D29" t="s">
        <v>74</v>
      </c>
      <c r="E29" t="str">
        <f t="shared" si="0"/>
        <v>A</v>
      </c>
    </row>
    <row r="30" spans="1:5" x14ac:dyDescent="0.2">
      <c r="A30" s="113" t="s">
        <v>873</v>
      </c>
      <c r="B30" s="114">
        <v>1.019471251825619</v>
      </c>
      <c r="C30" s="114">
        <v>1.0224137811709071</v>
      </c>
      <c r="D30" t="s">
        <v>66</v>
      </c>
      <c r="E30" t="str">
        <f t="shared" si="0"/>
        <v>A</v>
      </c>
    </row>
    <row r="31" spans="1:5" x14ac:dyDescent="0.2">
      <c r="A31" s="113" t="s">
        <v>888</v>
      </c>
      <c r="B31" s="114">
        <v>1.0063753478058781</v>
      </c>
      <c r="C31" s="114">
        <v>1.0060315667617172</v>
      </c>
      <c r="D31" t="s">
        <v>100</v>
      </c>
      <c r="E31" t="str">
        <f t="shared" si="0"/>
        <v>N</v>
      </c>
    </row>
  </sheetData>
  <sortState ref="A2:E31">
    <sortCondition ref="D7"/>
  </sortState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4"/>
  <sheetViews>
    <sheetView zoomScaleNormal="100" workbookViewId="0">
      <pane ySplit="1" topLeftCell="A2" activePane="bottomLeft" state="frozenSplit"/>
      <selection pane="bottomLeft"/>
    </sheetView>
  </sheetViews>
  <sheetFormatPr defaultRowHeight="11.25" customHeight="1" x14ac:dyDescent="0.2"/>
  <cols>
    <col min="1" max="2" width="12.7109375" style="2" customWidth="1"/>
    <col min="3" max="3" width="12.7109375" style="6" customWidth="1"/>
    <col min="4" max="4" width="9.140625" style="2"/>
    <col min="5" max="6" width="9.140625" style="5"/>
    <col min="7" max="7" width="9.140625" style="139"/>
    <col min="8" max="8" width="9.140625" style="5"/>
    <col min="9" max="9" width="9.140625" style="6"/>
    <col min="10" max="10" width="9.140625" style="139"/>
    <col min="11" max="11" width="9.140625" style="5"/>
    <col min="12" max="12" width="12.7109375" style="2" customWidth="1"/>
    <col min="13" max="13" width="9.140625" style="5"/>
    <col min="14" max="14" width="12.7109375" style="2" customWidth="1"/>
    <col min="15" max="15" width="9.140625" style="5"/>
    <col min="16" max="17" width="9.140625" style="2"/>
    <col min="18" max="18" width="9.140625" style="1"/>
    <col min="19" max="20" width="9.28515625" style="1" bestFit="1" customWidth="1"/>
    <col min="21" max="28" width="9.140625" style="1"/>
    <col min="29" max="29" width="12.7109375" style="2" customWidth="1"/>
    <col min="30" max="16384" width="9.140625" style="1"/>
  </cols>
  <sheetData>
    <row r="1" spans="1:29" ht="11.25" customHeight="1" x14ac:dyDescent="0.2">
      <c r="A1" s="3" t="s">
        <v>131</v>
      </c>
      <c r="B1" s="3" t="s">
        <v>903</v>
      </c>
      <c r="C1" s="31" t="s">
        <v>904</v>
      </c>
      <c r="D1" s="3" t="s">
        <v>905</v>
      </c>
      <c r="E1" s="33" t="s">
        <v>906</v>
      </c>
      <c r="F1" s="33" t="s">
        <v>907</v>
      </c>
      <c r="G1" s="139" t="s">
        <v>908</v>
      </c>
      <c r="H1" s="33" t="s">
        <v>907</v>
      </c>
      <c r="I1" s="31"/>
      <c r="J1" s="3" t="s">
        <v>903</v>
      </c>
      <c r="K1" s="33" t="s">
        <v>909</v>
      </c>
      <c r="L1" s="3"/>
      <c r="M1" s="33" t="s">
        <v>906</v>
      </c>
      <c r="N1" s="3"/>
      <c r="O1" s="33"/>
      <c r="P1" s="3" t="s">
        <v>910</v>
      </c>
      <c r="Q1" s="3" t="s">
        <v>911</v>
      </c>
      <c r="R1" s="1" t="s">
        <v>912</v>
      </c>
      <c r="S1" s="1" t="s">
        <v>913</v>
      </c>
      <c r="AB1" s="140" t="s">
        <v>907</v>
      </c>
      <c r="AC1" s="3" t="s">
        <v>914</v>
      </c>
    </row>
    <row r="2" spans="1:29" ht="11.25" customHeight="1" x14ac:dyDescent="0.2">
      <c r="A2" s="2">
        <v>13</v>
      </c>
      <c r="B2" s="6">
        <f>J2</f>
        <v>0.86</v>
      </c>
      <c r="C2" s="6">
        <f t="shared" ref="C2:C15" si="0">C3+0.00167</f>
        <v>2.5050000000000006E-2</v>
      </c>
      <c r="D2" s="6">
        <f>SUM(C$2:C2)</f>
        <v>2.5050000000000006E-2</v>
      </c>
      <c r="E2" s="5">
        <f>PRODUCT(B$2:B2)</f>
        <v>0.86</v>
      </c>
      <c r="F2" s="5">
        <f>(A2-13)*0.02</f>
        <v>0</v>
      </c>
      <c r="G2" s="139">
        <f>SUM(F$2:F2)</f>
        <v>0</v>
      </c>
      <c r="H2" s="5">
        <f>(A2-13)*0.02</f>
        <v>0</v>
      </c>
      <c r="I2" s="6">
        <f>4*L2-(4+0.32*H2)</f>
        <v>-0.56000000000000005</v>
      </c>
      <c r="J2" s="6">
        <f t="shared" ref="J2:J45" si="1">(4+I2)/4</f>
        <v>0.86</v>
      </c>
      <c r="K2" s="5">
        <f>4*L2-4</f>
        <v>-0.56000000000000005</v>
      </c>
      <c r="L2" s="6">
        <v>0.86</v>
      </c>
      <c r="M2" s="5">
        <f>PRODUCT(L$2:L2)</f>
        <v>0.86</v>
      </c>
      <c r="N2" s="6"/>
      <c r="P2" s="2">
        <v>0</v>
      </c>
      <c r="Q2" s="2">
        <v>0</v>
      </c>
      <c r="R2" s="1">
        <v>0.26300000000000001</v>
      </c>
      <c r="S2" s="139"/>
      <c r="AB2" s="6">
        <v>0</v>
      </c>
      <c r="AC2" s="6">
        <v>0.9</v>
      </c>
    </row>
    <row r="3" spans="1:29" ht="11.25" customHeight="1" x14ac:dyDescent="0.2">
      <c r="A3" s="2">
        <v>14</v>
      </c>
      <c r="B3" s="6">
        <f t="shared" ref="B3:B45" si="2">J3</f>
        <v>0.86839999999999995</v>
      </c>
      <c r="C3" s="6">
        <f t="shared" si="0"/>
        <v>2.3380000000000005E-2</v>
      </c>
      <c r="D3" s="6">
        <f>SUM(C$2:C3)</f>
        <v>4.8430000000000015E-2</v>
      </c>
      <c r="E3" s="5">
        <f>PRODUCT(B$2:B3)</f>
        <v>0.74682399999999993</v>
      </c>
      <c r="F3" s="5">
        <f t="shared" ref="F3:F45" si="3">(A3-13)*0.02</f>
        <v>0.02</v>
      </c>
      <c r="G3" s="139">
        <f>SUM(F$2:F3)</f>
        <v>0.02</v>
      </c>
      <c r="H3" s="5">
        <f t="shared" ref="H3:H45" si="4">(A3-13)*0.02</f>
        <v>0.02</v>
      </c>
      <c r="I3" s="6">
        <f t="shared" ref="I3:I45" si="5">4*L3-(4+0.32*H3)</f>
        <v>-0.5264000000000002</v>
      </c>
      <c r="J3" s="6">
        <f t="shared" si="1"/>
        <v>0.86839999999999995</v>
      </c>
      <c r="K3" s="5">
        <f t="shared" ref="K3:K45" si="6">4*L3-4</f>
        <v>-0.52</v>
      </c>
      <c r="L3" s="6">
        <v>0.87</v>
      </c>
      <c r="M3" s="5">
        <f>PRODUCT(L$2:L3)</f>
        <v>0.74819999999999998</v>
      </c>
      <c r="N3" s="6"/>
      <c r="P3" s="2" t="s">
        <v>2</v>
      </c>
      <c r="Q3" s="2">
        <v>-11</v>
      </c>
      <c r="R3" s="1">
        <v>0.246</v>
      </c>
      <c r="S3" s="139"/>
      <c r="AB3" s="6">
        <v>0</v>
      </c>
      <c r="AC3" s="6">
        <v>0.9</v>
      </c>
    </row>
    <row r="4" spans="1:29" ht="11.25" customHeight="1" x14ac:dyDescent="0.2">
      <c r="A4" s="2">
        <v>15</v>
      </c>
      <c r="B4" s="6">
        <f t="shared" si="2"/>
        <v>0.87679999999999991</v>
      </c>
      <c r="C4" s="6">
        <f t="shared" si="0"/>
        <v>2.1710000000000004E-2</v>
      </c>
      <c r="D4" s="6">
        <f>SUM(C$2:C4)</f>
        <v>7.0140000000000022E-2</v>
      </c>
      <c r="E4" s="5">
        <f>PRODUCT(B$2:B4)</f>
        <v>0.65481528319999982</v>
      </c>
      <c r="F4" s="5">
        <f t="shared" si="3"/>
        <v>0.04</v>
      </c>
      <c r="G4" s="139">
        <f>SUM(F$2:F4)</f>
        <v>0.06</v>
      </c>
      <c r="H4" s="5">
        <f t="shared" si="4"/>
        <v>0.04</v>
      </c>
      <c r="I4" s="6">
        <f t="shared" si="5"/>
        <v>-0.49280000000000035</v>
      </c>
      <c r="J4" s="6">
        <f t="shared" si="1"/>
        <v>0.87679999999999991</v>
      </c>
      <c r="K4" s="5">
        <f t="shared" si="6"/>
        <v>-0.48</v>
      </c>
      <c r="L4" s="6">
        <v>0.88</v>
      </c>
      <c r="M4" s="5">
        <f>PRODUCT(L$2:L4)</f>
        <v>0.658416</v>
      </c>
      <c r="N4" s="6"/>
      <c r="P4" s="2" t="s">
        <v>915</v>
      </c>
      <c r="Q4" s="2">
        <v>-4.25</v>
      </c>
      <c r="R4" s="1">
        <v>0.25900000000000001</v>
      </c>
      <c r="S4" s="139"/>
      <c r="AB4" s="6">
        <v>0</v>
      </c>
      <c r="AC4" s="6">
        <v>0.9</v>
      </c>
    </row>
    <row r="5" spans="1:29" ht="11.25" customHeight="1" x14ac:dyDescent="0.2">
      <c r="A5" s="2">
        <v>16</v>
      </c>
      <c r="B5" s="6">
        <f t="shared" si="2"/>
        <v>0.8852000000000001</v>
      </c>
      <c r="C5" s="6">
        <f t="shared" si="0"/>
        <v>2.0040000000000002E-2</v>
      </c>
      <c r="D5" s="6">
        <f>SUM(C$2:C5)</f>
        <v>9.0180000000000024E-2</v>
      </c>
      <c r="E5" s="5">
        <f>PRODUCT(B$2:B5)</f>
        <v>0.57964248868863988</v>
      </c>
      <c r="F5" s="5">
        <f t="shared" si="3"/>
        <v>0.06</v>
      </c>
      <c r="G5" s="139">
        <f>SUM(F$2:F5)</f>
        <v>0.12</v>
      </c>
      <c r="H5" s="5">
        <f t="shared" si="4"/>
        <v>0.06</v>
      </c>
      <c r="I5" s="6">
        <f t="shared" si="5"/>
        <v>-0.45919999999999961</v>
      </c>
      <c r="J5" s="6">
        <f t="shared" si="1"/>
        <v>0.8852000000000001</v>
      </c>
      <c r="K5" s="5">
        <f t="shared" si="6"/>
        <v>-0.43999999999999995</v>
      </c>
      <c r="L5" s="6">
        <v>0.89</v>
      </c>
      <c r="M5" s="5">
        <f>PRODUCT(L$2:L5)</f>
        <v>0.58599024</v>
      </c>
      <c r="N5" s="6"/>
      <c r="P5" s="2" t="s">
        <v>916</v>
      </c>
      <c r="Q5" s="2">
        <v>-4.75</v>
      </c>
      <c r="R5" s="1">
        <v>0.2515</v>
      </c>
      <c r="S5" s="139"/>
      <c r="AB5" s="6">
        <v>0</v>
      </c>
      <c r="AC5" s="6">
        <v>0.9</v>
      </c>
    </row>
    <row r="6" spans="1:29" ht="11.25" customHeight="1" x14ac:dyDescent="0.2">
      <c r="A6" s="2">
        <v>17</v>
      </c>
      <c r="B6" s="6">
        <f t="shared" si="2"/>
        <v>0.89360000000000006</v>
      </c>
      <c r="C6" s="6">
        <f t="shared" si="0"/>
        <v>1.8370000000000001E-2</v>
      </c>
      <c r="D6" s="6">
        <f>SUM(C$2:C6)</f>
        <v>0.10855000000000002</v>
      </c>
      <c r="E6" s="5">
        <f>PRODUCT(B$2:B6)</f>
        <v>0.51796852789216863</v>
      </c>
      <c r="F6" s="5">
        <f t="shared" si="3"/>
        <v>0.08</v>
      </c>
      <c r="G6" s="139">
        <f>SUM(F$2:F6)</f>
        <v>0.2</v>
      </c>
      <c r="H6" s="5">
        <f t="shared" si="4"/>
        <v>0.08</v>
      </c>
      <c r="I6" s="6">
        <f t="shared" si="5"/>
        <v>-0.42559999999999976</v>
      </c>
      <c r="J6" s="6">
        <f t="shared" si="1"/>
        <v>0.89360000000000006</v>
      </c>
      <c r="K6" s="5">
        <f t="shared" si="6"/>
        <v>-0.39999999999999991</v>
      </c>
      <c r="L6" s="6">
        <v>0.9</v>
      </c>
      <c r="M6" s="5">
        <f>PRODUCT(L$2:L6)</f>
        <v>0.52739121600000005</v>
      </c>
      <c r="N6" s="6"/>
      <c r="P6" s="2" t="s">
        <v>917</v>
      </c>
      <c r="Q6" s="2">
        <v>-1.5</v>
      </c>
      <c r="R6" s="1">
        <f>AVERAGE(R17,R3)</f>
        <v>0.2485</v>
      </c>
      <c r="S6" s="139"/>
      <c r="AB6" s="6">
        <v>0</v>
      </c>
      <c r="AC6" s="6">
        <v>0.9</v>
      </c>
    </row>
    <row r="7" spans="1:29" ht="11.25" customHeight="1" x14ac:dyDescent="0.2">
      <c r="A7" s="2">
        <v>18</v>
      </c>
      <c r="B7" s="6">
        <f t="shared" si="2"/>
        <v>0.90200000000000002</v>
      </c>
      <c r="C7" s="6">
        <f t="shared" si="0"/>
        <v>1.67E-2</v>
      </c>
      <c r="D7" s="6">
        <f>SUM(C$2:C7)</f>
        <v>0.12525000000000003</v>
      </c>
      <c r="E7" s="5">
        <f>PRODUCT(B$2:B7)</f>
        <v>0.46720761215873613</v>
      </c>
      <c r="F7" s="5">
        <f t="shared" si="3"/>
        <v>0.1</v>
      </c>
      <c r="G7" s="139">
        <f>SUM(F$2:F7)</f>
        <v>0.30000000000000004</v>
      </c>
      <c r="H7" s="5">
        <f t="shared" si="4"/>
        <v>0.1</v>
      </c>
      <c r="I7" s="6">
        <f t="shared" si="5"/>
        <v>-0.3919999999999999</v>
      </c>
      <c r="J7" s="6">
        <f t="shared" si="1"/>
        <v>0.90200000000000002</v>
      </c>
      <c r="K7" s="5">
        <f t="shared" si="6"/>
        <v>-0.35999999999999988</v>
      </c>
      <c r="L7" s="6">
        <v>0.91</v>
      </c>
      <c r="M7" s="5">
        <f>PRODUCT(L$2:L7)</f>
        <v>0.47992600656000006</v>
      </c>
      <c r="N7" s="6"/>
      <c r="P7" s="2" t="s">
        <v>918</v>
      </c>
      <c r="Q7" s="2">
        <v>-8.75</v>
      </c>
      <c r="R7" s="1">
        <v>0.25600000000000001</v>
      </c>
      <c r="S7" s="139"/>
      <c r="AB7" s="6">
        <v>0</v>
      </c>
      <c r="AC7" s="6">
        <v>0.9</v>
      </c>
    </row>
    <row r="8" spans="1:29" ht="11.25" customHeight="1" x14ac:dyDescent="0.2">
      <c r="A8" s="2">
        <v>19</v>
      </c>
      <c r="B8" s="6">
        <f t="shared" si="2"/>
        <v>0.91039999999999999</v>
      </c>
      <c r="C8" s="6">
        <f t="shared" si="0"/>
        <v>1.5029999999999998E-2</v>
      </c>
      <c r="D8" s="6">
        <f>SUM(C$2:C8)</f>
        <v>0.14028000000000002</v>
      </c>
      <c r="E8" s="5">
        <f>PRODUCT(B$2:B8)</f>
        <v>0.42534581010931338</v>
      </c>
      <c r="F8" s="5">
        <f t="shared" si="3"/>
        <v>0.12</v>
      </c>
      <c r="G8" s="139">
        <f>SUM(F$2:F8)</f>
        <v>0.42000000000000004</v>
      </c>
      <c r="H8" s="5">
        <f t="shared" si="4"/>
        <v>0.12</v>
      </c>
      <c r="I8" s="6">
        <f t="shared" si="5"/>
        <v>-0.35840000000000005</v>
      </c>
      <c r="J8" s="6">
        <f t="shared" si="1"/>
        <v>0.91039999999999999</v>
      </c>
      <c r="K8" s="5">
        <f t="shared" si="6"/>
        <v>-0.31999999999999984</v>
      </c>
      <c r="L8" s="6">
        <v>0.92</v>
      </c>
      <c r="M8" s="5">
        <f>PRODUCT(L$2:L8)</f>
        <v>0.44153192603520008</v>
      </c>
      <c r="N8" s="6"/>
      <c r="P8" s="2" t="s">
        <v>3</v>
      </c>
      <c r="Q8" s="2">
        <v>3.5</v>
      </c>
      <c r="R8" s="1">
        <v>0.27300000000000002</v>
      </c>
      <c r="S8" s="139">
        <v>71.2</v>
      </c>
      <c r="AB8" s="6">
        <v>0</v>
      </c>
      <c r="AC8" s="6">
        <v>0.9</v>
      </c>
    </row>
    <row r="9" spans="1:29" ht="11.25" customHeight="1" x14ac:dyDescent="0.2">
      <c r="A9" s="2">
        <v>20</v>
      </c>
      <c r="B9" s="6">
        <f t="shared" si="2"/>
        <v>0.91879999999999995</v>
      </c>
      <c r="C9" s="6">
        <f t="shared" si="0"/>
        <v>1.3359999999999999E-2</v>
      </c>
      <c r="D9" s="6">
        <f>SUM(C$2:C9)</f>
        <v>0.15364000000000003</v>
      </c>
      <c r="E9" s="5">
        <f>PRODUCT(B$2:B9)</f>
        <v>0.39080773032843713</v>
      </c>
      <c r="F9" s="5">
        <f t="shared" si="3"/>
        <v>0.14000000000000001</v>
      </c>
      <c r="G9" s="139">
        <f>SUM(F$2:F9)</f>
        <v>0.56000000000000005</v>
      </c>
      <c r="H9" s="5">
        <f t="shared" si="4"/>
        <v>0.14000000000000001</v>
      </c>
      <c r="I9" s="6">
        <f t="shared" si="5"/>
        <v>-0.3248000000000002</v>
      </c>
      <c r="J9" s="6">
        <f t="shared" si="1"/>
        <v>0.91879999999999995</v>
      </c>
      <c r="K9" s="5">
        <f t="shared" si="6"/>
        <v>-0.2799999999999998</v>
      </c>
      <c r="L9" s="6">
        <v>0.93</v>
      </c>
      <c r="M9" s="5">
        <f>PRODUCT(L$2:L9)</f>
        <v>0.41062469121273609</v>
      </c>
      <c r="N9" s="6"/>
      <c r="P9" s="2" t="s">
        <v>919</v>
      </c>
      <c r="Q9" s="2">
        <v>2.5</v>
      </c>
      <c r="R9" s="1">
        <v>0.26500000000000001</v>
      </c>
      <c r="S9" s="139">
        <v>73.430000000000007</v>
      </c>
      <c r="AB9" s="6">
        <v>0</v>
      </c>
      <c r="AC9" s="6">
        <v>0.91500000000000004</v>
      </c>
    </row>
    <row r="10" spans="1:29" ht="11.25" customHeight="1" x14ac:dyDescent="0.2">
      <c r="A10" s="2">
        <v>21</v>
      </c>
      <c r="B10" s="6">
        <f t="shared" si="2"/>
        <v>0.92720000000000002</v>
      </c>
      <c r="C10" s="6">
        <f t="shared" si="0"/>
        <v>1.1689999999999999E-2</v>
      </c>
      <c r="D10" s="6">
        <f>SUM(C$2:C10)</f>
        <v>0.16533000000000003</v>
      </c>
      <c r="E10" s="5">
        <f>PRODUCT(B$2:B10)</f>
        <v>0.3623569275605269</v>
      </c>
      <c r="F10" s="5">
        <f t="shared" si="3"/>
        <v>0.16</v>
      </c>
      <c r="G10" s="139">
        <f>SUM(F$2:F10)</f>
        <v>0.72000000000000008</v>
      </c>
      <c r="H10" s="5">
        <f t="shared" si="4"/>
        <v>0.16</v>
      </c>
      <c r="I10" s="6">
        <f t="shared" si="5"/>
        <v>-0.2911999999999999</v>
      </c>
      <c r="J10" s="6">
        <f t="shared" si="1"/>
        <v>0.92720000000000002</v>
      </c>
      <c r="K10" s="5">
        <f t="shared" si="6"/>
        <v>-0.24000000000000021</v>
      </c>
      <c r="L10" s="6">
        <v>0.94</v>
      </c>
      <c r="M10" s="5">
        <f>PRODUCT(L$2:L10)</f>
        <v>0.38598720973997191</v>
      </c>
      <c r="N10" s="6"/>
      <c r="P10" s="2" t="s">
        <v>920</v>
      </c>
      <c r="Q10" s="2">
        <v>0</v>
      </c>
      <c r="R10" s="1">
        <v>0.27250000000000002</v>
      </c>
      <c r="S10" s="139"/>
      <c r="AB10" s="6">
        <v>0</v>
      </c>
      <c r="AC10" s="6">
        <v>0.93</v>
      </c>
    </row>
    <row r="11" spans="1:29" ht="11.25" customHeight="1" x14ac:dyDescent="0.2">
      <c r="A11" s="2">
        <v>22</v>
      </c>
      <c r="B11" s="6">
        <f t="shared" si="2"/>
        <v>0.93559999999999999</v>
      </c>
      <c r="C11" s="6">
        <f t="shared" si="0"/>
        <v>1.0019999999999999E-2</v>
      </c>
      <c r="D11" s="6">
        <f>SUM(C$2:C11)</f>
        <v>0.17535000000000003</v>
      </c>
      <c r="E11" s="5">
        <f>PRODUCT(B$2:B11)</f>
        <v>0.33902114142562895</v>
      </c>
      <c r="F11" s="5">
        <f t="shared" si="3"/>
        <v>0.18</v>
      </c>
      <c r="G11" s="139">
        <f>SUM(F$2:F11)</f>
        <v>0.90000000000000013</v>
      </c>
      <c r="H11" s="5">
        <f t="shared" si="4"/>
        <v>0.18</v>
      </c>
      <c r="I11" s="6">
        <f t="shared" si="5"/>
        <v>-0.25760000000000005</v>
      </c>
      <c r="J11" s="6">
        <f t="shared" si="1"/>
        <v>0.93559999999999999</v>
      </c>
      <c r="K11" s="5">
        <f t="shared" si="6"/>
        <v>-0.20000000000000018</v>
      </c>
      <c r="L11" s="6">
        <v>0.95</v>
      </c>
      <c r="M11" s="5">
        <f>PRODUCT(L$2:L11)</f>
        <v>0.36668784925297332</v>
      </c>
      <c r="N11" s="6"/>
      <c r="P11" s="2" t="s">
        <v>921</v>
      </c>
      <c r="Q11" s="2">
        <v>5.25</v>
      </c>
      <c r="R11" s="1">
        <v>0.27250000000000002</v>
      </c>
      <c r="S11" s="139">
        <v>72.040000000000006</v>
      </c>
      <c r="X11" s="6"/>
      <c r="AB11" s="6">
        <v>0</v>
      </c>
      <c r="AC11" s="6">
        <v>0.94499999999999995</v>
      </c>
    </row>
    <row r="12" spans="1:29" ht="11.25" customHeight="1" x14ac:dyDescent="0.2">
      <c r="A12" s="2">
        <v>23</v>
      </c>
      <c r="B12" s="6">
        <f t="shared" si="2"/>
        <v>0.94399999999999995</v>
      </c>
      <c r="C12" s="6">
        <f t="shared" si="0"/>
        <v>8.3499999999999998E-3</v>
      </c>
      <c r="D12" s="6">
        <f>SUM(C$2:C12)</f>
        <v>0.18370000000000003</v>
      </c>
      <c r="E12" s="5">
        <f>PRODUCT(B$2:B12)</f>
        <v>0.32003595750579372</v>
      </c>
      <c r="F12" s="5">
        <f t="shared" si="3"/>
        <v>0.2</v>
      </c>
      <c r="G12" s="139">
        <f>SUM(F$2:F12)</f>
        <v>1.1000000000000001</v>
      </c>
      <c r="H12" s="5">
        <f t="shared" si="4"/>
        <v>0.2</v>
      </c>
      <c r="I12" s="6">
        <f t="shared" si="5"/>
        <v>-0.2240000000000002</v>
      </c>
      <c r="J12" s="6">
        <f t="shared" si="1"/>
        <v>0.94399999999999995</v>
      </c>
      <c r="K12" s="5">
        <f t="shared" si="6"/>
        <v>-0.16000000000000014</v>
      </c>
      <c r="L12" s="6">
        <v>0.96</v>
      </c>
      <c r="M12" s="5">
        <f>PRODUCT(L$2:L12)</f>
        <v>0.35202033528285437</v>
      </c>
      <c r="N12" s="6"/>
      <c r="P12" s="2" t="s">
        <v>5</v>
      </c>
      <c r="Q12" s="2">
        <v>1.5</v>
      </c>
      <c r="R12" s="1">
        <v>0.25700000000000001</v>
      </c>
      <c r="S12" s="139">
        <v>73.430000000000007</v>
      </c>
      <c r="AB12" s="6">
        <v>0</v>
      </c>
      <c r="AC12" s="6">
        <v>0.96</v>
      </c>
    </row>
    <row r="13" spans="1:29" ht="11.25" customHeight="1" x14ac:dyDescent="0.2">
      <c r="A13" s="2">
        <v>24</v>
      </c>
      <c r="B13" s="6">
        <f t="shared" si="2"/>
        <v>0.95239999999999991</v>
      </c>
      <c r="C13" s="6">
        <f t="shared" si="0"/>
        <v>6.6800000000000002E-3</v>
      </c>
      <c r="D13" s="6">
        <f>SUM(C$2:C13)</f>
        <v>0.19038000000000002</v>
      </c>
      <c r="E13" s="5">
        <f>PRODUCT(B$2:B13)</f>
        <v>0.3048022459285179</v>
      </c>
      <c r="F13" s="5">
        <f t="shared" si="3"/>
        <v>0.22</v>
      </c>
      <c r="G13" s="139">
        <f>SUM(F$2:F13)</f>
        <v>1.32</v>
      </c>
      <c r="H13" s="5">
        <f t="shared" si="4"/>
        <v>0.22</v>
      </c>
      <c r="I13" s="6">
        <f t="shared" si="5"/>
        <v>-0.19040000000000035</v>
      </c>
      <c r="J13" s="6">
        <f t="shared" si="1"/>
        <v>0.95239999999999991</v>
      </c>
      <c r="K13" s="5">
        <f t="shared" si="6"/>
        <v>-0.12000000000000011</v>
      </c>
      <c r="L13" s="6">
        <v>0.97</v>
      </c>
      <c r="M13" s="5">
        <f>PRODUCT(L$2:L13)</f>
        <v>0.34145972522436874</v>
      </c>
      <c r="N13" s="6"/>
      <c r="P13" s="2" t="s">
        <v>922</v>
      </c>
      <c r="Q13" s="2">
        <v>-4.75</v>
      </c>
      <c r="R13" s="1">
        <v>0.2515</v>
      </c>
      <c r="S13" s="139"/>
      <c r="AB13" s="6">
        <v>0</v>
      </c>
      <c r="AC13" s="6">
        <v>0.97</v>
      </c>
    </row>
    <row r="14" spans="1:29" ht="11.25" customHeight="1" x14ac:dyDescent="0.2">
      <c r="A14" s="2">
        <v>25</v>
      </c>
      <c r="B14" s="6">
        <f t="shared" si="2"/>
        <v>0.96079999999999988</v>
      </c>
      <c r="C14" s="6">
        <f t="shared" si="0"/>
        <v>5.0100000000000006E-3</v>
      </c>
      <c r="D14" s="6">
        <f>SUM(C$2:C14)</f>
        <v>0.19539000000000001</v>
      </c>
      <c r="E14" s="5">
        <f>PRODUCT(B$2:B14)</f>
        <v>0.29285399788811994</v>
      </c>
      <c r="F14" s="5">
        <f t="shared" si="3"/>
        <v>0.24</v>
      </c>
      <c r="G14" s="139">
        <f>SUM(F$2:F14)</f>
        <v>1.56</v>
      </c>
      <c r="H14" s="5">
        <f t="shared" si="4"/>
        <v>0.24</v>
      </c>
      <c r="I14" s="6">
        <f t="shared" si="5"/>
        <v>-0.15680000000000049</v>
      </c>
      <c r="J14" s="6">
        <f t="shared" si="1"/>
        <v>0.96079999999999988</v>
      </c>
      <c r="K14" s="5">
        <f t="shared" si="6"/>
        <v>-8.0000000000000071E-2</v>
      </c>
      <c r="L14" s="6">
        <v>0.98</v>
      </c>
      <c r="M14" s="5">
        <f>PRODUCT(L$2:L14)</f>
        <v>0.33463053071988136</v>
      </c>
      <c r="N14" s="6"/>
      <c r="P14" s="2" t="s">
        <v>923</v>
      </c>
      <c r="Q14" s="2">
        <v>2.5</v>
      </c>
      <c r="R14" s="1">
        <v>0.26500000000000001</v>
      </c>
      <c r="S14" s="139">
        <v>73.430000000000007</v>
      </c>
      <c r="AB14" s="6">
        <v>0</v>
      </c>
      <c r="AC14" s="6">
        <v>0.98</v>
      </c>
    </row>
    <row r="15" spans="1:29" ht="11.25" customHeight="1" x14ac:dyDescent="0.2">
      <c r="A15" s="2">
        <v>26</v>
      </c>
      <c r="B15" s="6">
        <f t="shared" si="2"/>
        <v>0.96920000000000006</v>
      </c>
      <c r="C15" s="6">
        <f t="shared" si="0"/>
        <v>3.3400000000000001E-3</v>
      </c>
      <c r="D15" s="6">
        <f>SUM(C$2:C15)</f>
        <v>0.19873000000000002</v>
      </c>
      <c r="E15" s="5">
        <f>PRODUCT(B$2:B15)</f>
        <v>0.28383409475316584</v>
      </c>
      <c r="F15" s="5">
        <f t="shared" si="3"/>
        <v>0.26</v>
      </c>
      <c r="G15" s="139">
        <f>SUM(F$2:F15)</f>
        <v>1.82</v>
      </c>
      <c r="H15" s="5">
        <f t="shared" si="4"/>
        <v>0.26</v>
      </c>
      <c r="I15" s="6">
        <f t="shared" si="5"/>
        <v>-0.12319999999999975</v>
      </c>
      <c r="J15" s="6">
        <f t="shared" si="1"/>
        <v>0.96920000000000006</v>
      </c>
      <c r="K15" s="5">
        <f t="shared" si="6"/>
        <v>-4.0000000000000036E-2</v>
      </c>
      <c r="L15" s="6">
        <v>0.99</v>
      </c>
      <c r="M15" s="5">
        <f>PRODUCT(L$2:L15)</f>
        <v>0.33128422541268254</v>
      </c>
      <c r="N15" s="6"/>
      <c r="P15" s="2" t="s">
        <v>924</v>
      </c>
      <c r="Q15" s="2">
        <v>-2.5</v>
      </c>
      <c r="R15" s="1">
        <f>AVERAGE(R12,R24)</f>
        <v>0.26650000000000001</v>
      </c>
      <c r="S15" s="139"/>
      <c r="AB15" s="6">
        <v>0</v>
      </c>
      <c r="AC15" s="6">
        <v>0.99</v>
      </c>
    </row>
    <row r="16" spans="1:29" ht="11.25" customHeight="1" x14ac:dyDescent="0.2">
      <c r="A16" s="2">
        <v>27</v>
      </c>
      <c r="B16" s="6">
        <f t="shared" si="2"/>
        <v>0.97760000000000002</v>
      </c>
      <c r="C16" s="6">
        <f>C17+0.00167</f>
        <v>1.67E-3</v>
      </c>
      <c r="D16" s="6">
        <f>SUM(C$2:C16)</f>
        <v>0.20040000000000002</v>
      </c>
      <c r="E16" s="5">
        <f>PRODUCT(B$2:B16)</f>
        <v>0.27747621103069492</v>
      </c>
      <c r="F16" s="5">
        <f t="shared" si="3"/>
        <v>0.28000000000000003</v>
      </c>
      <c r="G16" s="139">
        <f>SUM(F$2:F16)</f>
        <v>2.1</v>
      </c>
      <c r="H16" s="5">
        <f t="shared" si="4"/>
        <v>0.28000000000000003</v>
      </c>
      <c r="I16" s="6">
        <f t="shared" si="5"/>
        <v>-8.9599999999999902E-2</v>
      </c>
      <c r="J16" s="6">
        <f t="shared" si="1"/>
        <v>0.97760000000000002</v>
      </c>
      <c r="K16" s="5">
        <f t="shared" si="6"/>
        <v>0</v>
      </c>
      <c r="L16" s="6">
        <v>1</v>
      </c>
      <c r="M16" s="5">
        <f>PRODUCT(L$2:L16)</f>
        <v>0.33128422541268254</v>
      </c>
      <c r="N16" s="6"/>
      <c r="P16" s="2" t="s">
        <v>925</v>
      </c>
      <c r="Q16" s="2">
        <v>4.25</v>
      </c>
      <c r="R16" s="1">
        <v>0.26700000000000002</v>
      </c>
      <c r="S16" s="139">
        <v>73.430000000000007</v>
      </c>
      <c r="V16" s="2"/>
      <c r="W16" s="5"/>
      <c r="X16" s="6"/>
      <c r="AB16" s="6">
        <v>0</v>
      </c>
      <c r="AC16" s="6">
        <v>1</v>
      </c>
    </row>
    <row r="17" spans="1:29" ht="11.25" customHeight="1" x14ac:dyDescent="0.2">
      <c r="A17" s="2">
        <v>28</v>
      </c>
      <c r="B17" s="6">
        <f t="shared" si="2"/>
        <v>0.9817499999999999</v>
      </c>
      <c r="C17" s="6">
        <v>0</v>
      </c>
      <c r="D17" s="6">
        <f>SUM(C$2:C17)</f>
        <v>0.20040000000000002</v>
      </c>
      <c r="E17" s="5">
        <f>PRODUCT(B$2:B17)</f>
        <v>0.27241227017938469</v>
      </c>
      <c r="F17" s="5">
        <f t="shared" si="3"/>
        <v>0.3</v>
      </c>
      <c r="G17" s="139">
        <f>SUM(F$2:F17)</f>
        <v>2.4</v>
      </c>
      <c r="H17" s="5">
        <f t="shared" si="4"/>
        <v>0.3</v>
      </c>
      <c r="I17" s="6">
        <f t="shared" si="5"/>
        <v>-7.3000000000000398E-2</v>
      </c>
      <c r="J17" s="6">
        <f t="shared" si="1"/>
        <v>0.9817499999999999</v>
      </c>
      <c r="K17" s="5">
        <f t="shared" si="6"/>
        <v>2.2999999999999687E-2</v>
      </c>
      <c r="L17" s="6">
        <v>1.0057499999999999</v>
      </c>
      <c r="M17" s="5">
        <f>PRODUCT(L$2:L17)</f>
        <v>0.33318910970880544</v>
      </c>
      <c r="N17" s="6"/>
      <c r="P17" s="2" t="s">
        <v>1</v>
      </c>
      <c r="Q17" s="2">
        <v>9.5</v>
      </c>
      <c r="R17" s="1">
        <v>0.251</v>
      </c>
      <c r="S17" s="139"/>
      <c r="V17" s="2"/>
      <c r="W17" s="5"/>
      <c r="X17" s="6"/>
      <c r="AB17" s="6">
        <v>0.12500000000000011</v>
      </c>
      <c r="AC17" s="6">
        <v>1.01</v>
      </c>
    </row>
    <row r="18" spans="1:29" ht="11.25" customHeight="1" x14ac:dyDescent="0.2">
      <c r="A18" s="2">
        <v>29</v>
      </c>
      <c r="B18" s="6">
        <f t="shared" si="2"/>
        <v>0.9859</v>
      </c>
      <c r="C18" s="6">
        <f>C17-0.0011</f>
        <v>-1.1000000000000001E-3</v>
      </c>
      <c r="D18" s="6">
        <f>SUM(C$2:C18)</f>
        <v>0.19930000000000003</v>
      </c>
      <c r="E18" s="5">
        <f>PRODUCT(B$2:B18)</f>
        <v>0.26857125716985536</v>
      </c>
      <c r="F18" s="5">
        <f t="shared" si="3"/>
        <v>0.32</v>
      </c>
      <c r="G18" s="139">
        <f>SUM(F$2:F18)</f>
        <v>2.7199999999999998</v>
      </c>
      <c r="H18" s="5">
        <f t="shared" si="4"/>
        <v>0.32</v>
      </c>
      <c r="I18" s="6">
        <f t="shared" si="5"/>
        <v>-5.6400000000000006E-2</v>
      </c>
      <c r="J18" s="6">
        <f t="shared" si="1"/>
        <v>0.9859</v>
      </c>
      <c r="K18" s="5">
        <f t="shared" si="6"/>
        <v>4.6000000000000263E-2</v>
      </c>
      <c r="L18" s="6">
        <v>1.0115000000000001</v>
      </c>
      <c r="M18" s="5">
        <f>PRODUCT(L$2:L18)</f>
        <v>0.33702078447045675</v>
      </c>
      <c r="N18" s="6"/>
      <c r="P18" s="2" t="s">
        <v>926</v>
      </c>
      <c r="Q18" s="2">
        <v>-1.5</v>
      </c>
      <c r="R18" s="1">
        <f>AVERAGE(R17,R3)</f>
        <v>0.2485</v>
      </c>
      <c r="S18" s="139"/>
      <c r="V18" s="2"/>
      <c r="W18" s="5"/>
      <c r="X18" s="6"/>
      <c r="AB18" s="6">
        <v>0.18749999999999878</v>
      </c>
      <c r="AC18" s="6">
        <v>1.0149999999999999</v>
      </c>
    </row>
    <row r="19" spans="1:29" ht="11.25" customHeight="1" x14ac:dyDescent="0.2">
      <c r="A19" s="2">
        <v>30</v>
      </c>
      <c r="B19" s="6">
        <f t="shared" si="2"/>
        <v>0.99004999999999987</v>
      </c>
      <c r="C19" s="6">
        <f t="shared" ref="C19:C25" si="7">C18-0.0011</f>
        <v>-2.2000000000000001E-3</v>
      </c>
      <c r="D19" s="6">
        <f>SUM(C$2:C19)</f>
        <v>0.19710000000000003</v>
      </c>
      <c r="E19" s="5">
        <f>PRODUCT(B$2:B19)</f>
        <v>0.26589897316101524</v>
      </c>
      <c r="F19" s="5">
        <f t="shared" si="3"/>
        <v>0.34</v>
      </c>
      <c r="G19" s="139">
        <f>SUM(F$2:F19)</f>
        <v>3.0599999999999996</v>
      </c>
      <c r="H19" s="5">
        <f t="shared" si="4"/>
        <v>0.34</v>
      </c>
      <c r="I19" s="6">
        <f t="shared" si="5"/>
        <v>-3.9800000000000502E-2</v>
      </c>
      <c r="J19" s="6">
        <f t="shared" si="1"/>
        <v>0.99004999999999987</v>
      </c>
      <c r="K19" s="5">
        <f t="shared" si="6"/>
        <v>6.899999999999995E-2</v>
      </c>
      <c r="L19" s="6">
        <v>1.01725</v>
      </c>
      <c r="M19" s="5">
        <f>PRODUCT(L$2:L19)</f>
        <v>0.34283439300257212</v>
      </c>
      <c r="N19" s="6"/>
      <c r="P19" s="2" t="s">
        <v>80</v>
      </c>
      <c r="Q19" s="2">
        <v>2.5</v>
      </c>
      <c r="R19" s="1">
        <v>0.29149999999999998</v>
      </c>
      <c r="S19" s="139"/>
      <c r="V19" s="2"/>
      <c r="W19" s="5"/>
      <c r="X19" s="6"/>
      <c r="AB19" s="6">
        <v>0.25000000000000022</v>
      </c>
      <c r="AC19" s="6">
        <v>1.02</v>
      </c>
    </row>
    <row r="20" spans="1:29" ht="11.25" customHeight="1" x14ac:dyDescent="0.2">
      <c r="A20" s="2">
        <v>31</v>
      </c>
      <c r="B20" s="6">
        <f t="shared" si="2"/>
        <v>0.99419999999999997</v>
      </c>
      <c r="C20" s="6">
        <f t="shared" si="7"/>
        <v>-3.3E-3</v>
      </c>
      <c r="D20" s="6">
        <f>SUM(C$2:C20)</f>
        <v>0.19380000000000003</v>
      </c>
      <c r="E20" s="5">
        <f>PRODUCT(B$2:B20)</f>
        <v>0.26435675911668133</v>
      </c>
      <c r="F20" s="5">
        <f t="shared" si="3"/>
        <v>0.36</v>
      </c>
      <c r="G20" s="139">
        <f>SUM(F$2:F20)</f>
        <v>3.4199999999999995</v>
      </c>
      <c r="H20" s="5">
        <f t="shared" si="4"/>
        <v>0.36</v>
      </c>
      <c r="I20" s="6">
        <f t="shared" si="5"/>
        <v>-2.3200000000000109E-2</v>
      </c>
      <c r="J20" s="6">
        <f t="shared" si="1"/>
        <v>0.99419999999999997</v>
      </c>
      <c r="K20" s="5">
        <f t="shared" si="6"/>
        <v>9.1999999999999638E-2</v>
      </c>
      <c r="L20" s="6">
        <v>1.0229999999999999</v>
      </c>
      <c r="M20" s="5">
        <f>PRODUCT(L$2:L20)</f>
        <v>0.35071958404163123</v>
      </c>
      <c r="N20" s="6"/>
      <c r="P20" s="2" t="s">
        <v>927</v>
      </c>
      <c r="Q20" s="2">
        <v>-3.5</v>
      </c>
      <c r="R20" s="1">
        <v>0.27200000000000002</v>
      </c>
      <c r="S20" s="139"/>
      <c r="V20" s="2"/>
      <c r="W20" s="5"/>
      <c r="X20" s="6"/>
      <c r="AB20" s="6">
        <v>0.31249999999999889</v>
      </c>
      <c r="AC20" s="6">
        <v>1.0249999999999999</v>
      </c>
    </row>
    <row r="21" spans="1:29" ht="11.25" customHeight="1" x14ac:dyDescent="0.2">
      <c r="A21" s="2">
        <v>32</v>
      </c>
      <c r="B21" s="6">
        <f t="shared" si="2"/>
        <v>0.99835000000000007</v>
      </c>
      <c r="C21" s="6">
        <f t="shared" si="7"/>
        <v>-4.4000000000000003E-3</v>
      </c>
      <c r="D21" s="6">
        <f>SUM(C$2:C21)</f>
        <v>0.18940000000000004</v>
      </c>
      <c r="E21" s="5">
        <f>PRODUCT(B$2:B21)</f>
        <v>0.2639205704641388</v>
      </c>
      <c r="F21" s="5">
        <f t="shared" si="3"/>
        <v>0.38</v>
      </c>
      <c r="G21" s="139">
        <f>SUM(F$2:F21)</f>
        <v>3.7999999999999994</v>
      </c>
      <c r="H21" s="5">
        <f t="shared" si="4"/>
        <v>0.38</v>
      </c>
      <c r="I21" s="6">
        <f t="shared" si="5"/>
        <v>-6.5999999999997172E-3</v>
      </c>
      <c r="J21" s="6">
        <f t="shared" si="1"/>
        <v>0.99835000000000007</v>
      </c>
      <c r="K21" s="5">
        <f t="shared" si="6"/>
        <v>0.11500000000000021</v>
      </c>
      <c r="L21" s="6">
        <v>1.0287500000000001</v>
      </c>
      <c r="M21" s="5">
        <f>PRODUCT(L$2:L21)</f>
        <v>0.36080277208282813</v>
      </c>
      <c r="N21" s="6"/>
      <c r="P21" s="2" t="s">
        <v>79</v>
      </c>
      <c r="Q21" s="2">
        <v>-6.5</v>
      </c>
      <c r="R21" s="1">
        <v>0.26600000000000001</v>
      </c>
      <c r="S21" s="139"/>
      <c r="V21" s="2"/>
      <c r="W21" s="5"/>
      <c r="X21" s="6"/>
      <c r="AB21" s="6">
        <v>0.37500000000000033</v>
      </c>
      <c r="AC21" s="6">
        <v>1.03</v>
      </c>
    </row>
    <row r="22" spans="1:29" ht="11.25" customHeight="1" x14ac:dyDescent="0.2">
      <c r="A22" s="2">
        <v>33</v>
      </c>
      <c r="B22" s="6">
        <f t="shared" si="2"/>
        <v>1.0024999999999999</v>
      </c>
      <c r="C22" s="6">
        <f t="shared" si="7"/>
        <v>-5.5000000000000005E-3</v>
      </c>
      <c r="D22" s="6">
        <f>SUM(C$2:C22)</f>
        <v>0.18390000000000004</v>
      </c>
      <c r="E22" s="5">
        <f>PRODUCT(B$2:B22)</f>
        <v>0.26458037189029915</v>
      </c>
      <c r="F22" s="5">
        <f t="shared" si="3"/>
        <v>0.4</v>
      </c>
      <c r="G22" s="139">
        <f>SUM(F$2:F22)</f>
        <v>4.1999999999999993</v>
      </c>
      <c r="H22" s="5">
        <f t="shared" si="4"/>
        <v>0.4</v>
      </c>
      <c r="I22" s="6">
        <f t="shared" si="5"/>
        <v>9.9999999999997868E-3</v>
      </c>
      <c r="J22" s="6">
        <f t="shared" si="1"/>
        <v>1.0024999999999999</v>
      </c>
      <c r="K22" s="5">
        <f t="shared" si="6"/>
        <v>0.1379999999999999</v>
      </c>
      <c r="L22" s="6">
        <v>1.0345</v>
      </c>
      <c r="M22" s="5">
        <f>PRODUCT(L$2:L22)</f>
        <v>0.37325046771968567</v>
      </c>
      <c r="N22" s="6"/>
      <c r="P22" s="2" t="s">
        <v>928</v>
      </c>
      <c r="Q22" s="2">
        <v>-8.75</v>
      </c>
      <c r="R22" s="1">
        <v>0.25600000000000001</v>
      </c>
      <c r="S22" s="139"/>
      <c r="V22" s="2"/>
      <c r="W22" s="5"/>
      <c r="X22" s="6"/>
      <c r="AB22" s="6">
        <v>0.437499999999999</v>
      </c>
      <c r="AC22" s="6">
        <v>1.0349999999999999</v>
      </c>
    </row>
    <row r="23" spans="1:29" ht="11.25" customHeight="1" x14ac:dyDescent="0.2">
      <c r="A23" s="2">
        <v>34</v>
      </c>
      <c r="B23" s="6">
        <f t="shared" si="2"/>
        <v>1.0066499999999998</v>
      </c>
      <c r="C23" s="6">
        <f t="shared" si="7"/>
        <v>-6.6000000000000008E-3</v>
      </c>
      <c r="D23" s="6">
        <f>SUM(C$2:C23)</f>
        <v>0.17730000000000004</v>
      </c>
      <c r="E23" s="5">
        <f>PRODUCT(B$2:B23)</f>
        <v>0.26633983136336958</v>
      </c>
      <c r="F23" s="5">
        <f t="shared" si="3"/>
        <v>0.42</v>
      </c>
      <c r="G23" s="139">
        <f>SUM(F$2:F23)</f>
        <v>4.6199999999999992</v>
      </c>
      <c r="H23" s="5">
        <f t="shared" si="4"/>
        <v>0.42</v>
      </c>
      <c r="I23" s="6">
        <f t="shared" si="5"/>
        <v>2.6599999999999291E-2</v>
      </c>
      <c r="J23" s="6">
        <f t="shared" si="1"/>
        <v>1.0066499999999998</v>
      </c>
      <c r="K23" s="5">
        <f t="shared" si="6"/>
        <v>0.16099999999999959</v>
      </c>
      <c r="L23" s="6">
        <v>1.0402499999999999</v>
      </c>
      <c r="M23" s="5">
        <f>PRODUCT(L$2:L23)</f>
        <v>0.38827379904540299</v>
      </c>
      <c r="N23" s="6"/>
      <c r="P23" s="2" t="s">
        <v>929</v>
      </c>
      <c r="Q23" s="2">
        <v>-3.5</v>
      </c>
      <c r="R23" s="1">
        <v>0.27600000000000002</v>
      </c>
      <c r="S23" s="139"/>
      <c r="V23" s="2"/>
      <c r="W23" s="5"/>
      <c r="X23" s="6"/>
      <c r="AB23" s="6">
        <v>0.50000000000000044</v>
      </c>
      <c r="AC23" s="6">
        <v>1.04</v>
      </c>
    </row>
    <row r="24" spans="1:29" ht="11.25" customHeight="1" x14ac:dyDescent="0.2">
      <c r="A24" s="2">
        <v>35</v>
      </c>
      <c r="B24" s="6">
        <f t="shared" si="2"/>
        <v>1.0108000000000001</v>
      </c>
      <c r="C24" s="6">
        <f t="shared" si="7"/>
        <v>-7.7000000000000011E-3</v>
      </c>
      <c r="D24" s="6">
        <f>SUM(C$2:C24)</f>
        <v>0.16960000000000003</v>
      </c>
      <c r="E24" s="5">
        <f>PRODUCT(B$2:B24)</f>
        <v>0.26921630154209403</v>
      </c>
      <c r="F24" s="5">
        <f t="shared" si="3"/>
        <v>0.44</v>
      </c>
      <c r="G24" s="139">
        <f>SUM(F$2:F24)</f>
        <v>5.0599999999999996</v>
      </c>
      <c r="H24" s="5">
        <f t="shared" si="4"/>
        <v>0.44</v>
      </c>
      <c r="I24" s="6">
        <f t="shared" si="5"/>
        <v>4.3200000000000571E-2</v>
      </c>
      <c r="J24" s="6">
        <f t="shared" si="1"/>
        <v>1.0108000000000001</v>
      </c>
      <c r="K24" s="5">
        <f t="shared" si="6"/>
        <v>0.18400000000000016</v>
      </c>
      <c r="L24" s="6">
        <v>1.046</v>
      </c>
      <c r="M24" s="5">
        <f>PRODUCT(L$2:L24)</f>
        <v>0.40613439380149152</v>
      </c>
      <c r="N24" s="6"/>
      <c r="P24" s="2" t="s">
        <v>6</v>
      </c>
      <c r="Q24" s="2">
        <v>-3.5</v>
      </c>
      <c r="R24" s="1">
        <v>0.27600000000000002</v>
      </c>
      <c r="S24" s="139"/>
      <c r="V24" s="2"/>
      <c r="W24" s="5"/>
      <c r="X24" s="6"/>
      <c r="AB24" s="6">
        <v>0.50000000000000044</v>
      </c>
      <c r="AC24" s="6">
        <v>1.04</v>
      </c>
    </row>
    <row r="25" spans="1:29" ht="11.25" customHeight="1" x14ac:dyDescent="0.2">
      <c r="A25" s="2">
        <v>36</v>
      </c>
      <c r="B25" s="6">
        <f t="shared" si="2"/>
        <v>1.01495</v>
      </c>
      <c r="C25" s="6">
        <f t="shared" si="7"/>
        <v>-8.8000000000000005E-3</v>
      </c>
      <c r="D25" s="6">
        <f>SUM(C$2:C25)</f>
        <v>0.16080000000000003</v>
      </c>
      <c r="E25" s="5">
        <f>PRODUCT(B$2:B25)</f>
        <v>0.27324108525014834</v>
      </c>
      <c r="F25" s="5">
        <f t="shared" si="3"/>
        <v>0.46</v>
      </c>
      <c r="G25" s="139">
        <f>SUM(F$2:F25)</f>
        <v>5.52</v>
      </c>
      <c r="H25" s="5">
        <f t="shared" si="4"/>
        <v>0.46</v>
      </c>
      <c r="I25" s="6">
        <f t="shared" si="5"/>
        <v>5.9800000000000075E-2</v>
      </c>
      <c r="J25" s="6">
        <f t="shared" si="1"/>
        <v>1.01495</v>
      </c>
      <c r="K25" s="5">
        <f t="shared" si="6"/>
        <v>0.20699999999999985</v>
      </c>
      <c r="L25" s="6">
        <v>1.05175</v>
      </c>
      <c r="M25" s="5">
        <f>PRODUCT(L$2:L25)</f>
        <v>0.4271518486807187</v>
      </c>
      <c r="N25" s="6"/>
      <c r="P25" s="2" t="s">
        <v>81</v>
      </c>
      <c r="Q25" s="2">
        <v>-6.5</v>
      </c>
      <c r="R25" s="1">
        <v>0.26600000000000001</v>
      </c>
      <c r="S25" s="139"/>
      <c r="V25" s="2"/>
      <c r="W25" s="5"/>
      <c r="X25" s="6"/>
      <c r="AB25" s="6">
        <v>0.50000000000000044</v>
      </c>
      <c r="AC25" s="6">
        <v>1.04</v>
      </c>
    </row>
    <row r="26" spans="1:29" ht="11.25" customHeight="1" x14ac:dyDescent="0.2">
      <c r="A26" s="2">
        <v>37</v>
      </c>
      <c r="B26" s="6">
        <f t="shared" si="2"/>
        <v>1.0191000000000001</v>
      </c>
      <c r="C26" s="6">
        <f t="shared" ref="C26:C45" si="8">C25</f>
        <v>-8.8000000000000005E-3</v>
      </c>
      <c r="D26" s="6">
        <f>SUM(C$2:C26)</f>
        <v>0.15200000000000002</v>
      </c>
      <c r="E26" s="5">
        <f>PRODUCT(B$2:B26)</f>
        <v>0.27845998997842619</v>
      </c>
      <c r="F26" s="5">
        <f t="shared" si="3"/>
        <v>0.48</v>
      </c>
      <c r="G26" s="139">
        <f>SUM(F$2:F26)</f>
        <v>6</v>
      </c>
      <c r="H26" s="5">
        <f t="shared" si="4"/>
        <v>0.48</v>
      </c>
      <c r="I26" s="6">
        <f t="shared" si="5"/>
        <v>7.6400000000000468E-2</v>
      </c>
      <c r="J26" s="6">
        <f t="shared" si="1"/>
        <v>1.0191000000000001</v>
      </c>
      <c r="K26" s="5">
        <f t="shared" si="6"/>
        <v>0.23000000000000043</v>
      </c>
      <c r="L26" s="6">
        <v>1.0575000000000001</v>
      </c>
      <c r="M26" s="5">
        <f>PRODUCT(L$2:L26)</f>
        <v>0.4517130799798601</v>
      </c>
      <c r="N26" s="6"/>
      <c r="P26" s="2" t="s">
        <v>4</v>
      </c>
      <c r="Q26" s="2">
        <v>7</v>
      </c>
      <c r="R26" s="1">
        <v>0.27700000000000002</v>
      </c>
      <c r="S26" s="139">
        <v>72.040000000000006</v>
      </c>
      <c r="V26" s="2"/>
      <c r="W26" s="5"/>
      <c r="X26" s="6"/>
      <c r="AB26" s="6">
        <v>0.50000000000000044</v>
      </c>
      <c r="AC26" s="6">
        <v>1.04</v>
      </c>
    </row>
    <row r="27" spans="1:29" ht="11.25" customHeight="1" x14ac:dyDescent="0.2">
      <c r="A27" s="2">
        <v>38</v>
      </c>
      <c r="B27" s="6">
        <f t="shared" si="2"/>
        <v>1.02325</v>
      </c>
      <c r="C27" s="6">
        <f t="shared" si="8"/>
        <v>-8.8000000000000005E-3</v>
      </c>
      <c r="D27" s="6">
        <f>SUM(C$2:C27)</f>
        <v>0.14320000000000002</v>
      </c>
      <c r="E27" s="5">
        <f>PRODUCT(B$2:B27)</f>
        <v>0.28493418474542459</v>
      </c>
      <c r="F27" s="5">
        <f t="shared" si="3"/>
        <v>0.5</v>
      </c>
      <c r="G27" s="139">
        <f>SUM(F$2:F27)</f>
        <v>6.5</v>
      </c>
      <c r="H27" s="5">
        <f t="shared" si="4"/>
        <v>0.5</v>
      </c>
      <c r="I27" s="6">
        <f t="shared" si="5"/>
        <v>9.2999999999999972E-2</v>
      </c>
      <c r="J27" s="6">
        <f t="shared" si="1"/>
        <v>1.02325</v>
      </c>
      <c r="K27" s="5">
        <f t="shared" si="6"/>
        <v>0.25300000000000011</v>
      </c>
      <c r="L27" s="6">
        <v>1.06325</v>
      </c>
      <c r="M27" s="5">
        <f>PRODUCT(L$2:L27)</f>
        <v>0.48028393228858629</v>
      </c>
      <c r="N27" s="6"/>
      <c r="P27" s="2" t="s">
        <v>930</v>
      </c>
      <c r="Q27" s="2">
        <v>5.25</v>
      </c>
      <c r="R27" s="1">
        <v>0.27500000000000002</v>
      </c>
      <c r="S27" s="139">
        <v>72.040000000000006</v>
      </c>
      <c r="V27" s="2"/>
      <c r="W27" s="5"/>
      <c r="X27" s="6"/>
      <c r="AB27" s="6">
        <v>0.50000000000000044</v>
      </c>
      <c r="AC27" s="6">
        <v>1.04</v>
      </c>
    </row>
    <row r="28" spans="1:29" ht="11.25" customHeight="1" x14ac:dyDescent="0.2">
      <c r="A28" s="2">
        <v>39</v>
      </c>
      <c r="B28" s="6">
        <f t="shared" si="2"/>
        <v>1.0273999999999999</v>
      </c>
      <c r="C28" s="6">
        <f t="shared" si="8"/>
        <v>-8.8000000000000005E-3</v>
      </c>
      <c r="D28" s="6">
        <f>SUM(C$2:C28)</f>
        <v>0.13440000000000002</v>
      </c>
      <c r="E28" s="5">
        <f>PRODUCT(B$2:B28)</f>
        <v>0.29274138140744921</v>
      </c>
      <c r="F28" s="5">
        <f t="shared" si="3"/>
        <v>0.52</v>
      </c>
      <c r="G28" s="139">
        <f>SUM(F$2:F28)</f>
        <v>7.02</v>
      </c>
      <c r="H28" s="5">
        <f t="shared" si="4"/>
        <v>0.52</v>
      </c>
      <c r="I28" s="6">
        <f t="shared" si="5"/>
        <v>0.10959999999999948</v>
      </c>
      <c r="J28" s="6">
        <f t="shared" si="1"/>
        <v>1.0273999999999999</v>
      </c>
      <c r="K28" s="5">
        <f t="shared" si="6"/>
        <v>0.2759999999999998</v>
      </c>
      <c r="L28" s="6">
        <v>1.069</v>
      </c>
      <c r="M28" s="5">
        <f>PRODUCT(L$2:L28)</f>
        <v>0.51342352361649868</v>
      </c>
      <c r="N28" s="6"/>
      <c r="P28" s="2" t="s">
        <v>931</v>
      </c>
      <c r="Q28" s="2">
        <v>4.25</v>
      </c>
      <c r="R28" s="1">
        <v>0.26700000000000002</v>
      </c>
      <c r="S28" s="139">
        <v>73.430000000000007</v>
      </c>
      <c r="V28" s="2"/>
      <c r="W28" s="5"/>
      <c r="X28" s="6"/>
      <c r="AB28" s="6">
        <v>0.56249999999999911</v>
      </c>
      <c r="AC28" s="6">
        <v>1.0449999999999999</v>
      </c>
    </row>
    <row r="29" spans="1:29" ht="11.25" customHeight="1" x14ac:dyDescent="0.2">
      <c r="A29" s="2">
        <v>40</v>
      </c>
      <c r="B29" s="6">
        <f t="shared" si="2"/>
        <v>1.0315500000000002</v>
      </c>
      <c r="C29" s="6">
        <f t="shared" si="8"/>
        <v>-8.8000000000000005E-3</v>
      </c>
      <c r="D29" s="6">
        <f>SUM(C$2:C29)</f>
        <v>0.12560000000000002</v>
      </c>
      <c r="E29" s="5">
        <f>PRODUCT(B$2:B29)</f>
        <v>0.30197737199085428</v>
      </c>
      <c r="F29" s="5">
        <f t="shared" si="3"/>
        <v>0.54</v>
      </c>
      <c r="G29" s="139">
        <f>SUM(F$2:F29)</f>
        <v>7.56</v>
      </c>
      <c r="H29" s="5">
        <f t="shared" si="4"/>
        <v>0.54</v>
      </c>
      <c r="I29" s="6">
        <f t="shared" si="5"/>
        <v>0.12620000000000076</v>
      </c>
      <c r="J29" s="6">
        <f t="shared" si="1"/>
        <v>1.0315500000000002</v>
      </c>
      <c r="K29" s="5">
        <f t="shared" si="6"/>
        <v>0.29900000000000038</v>
      </c>
      <c r="L29" s="6">
        <v>1.0747500000000001</v>
      </c>
      <c r="M29" s="5">
        <f>PRODUCT(L$2:L29)</f>
        <v>0.55180193200683203</v>
      </c>
      <c r="N29" s="6"/>
      <c r="S29" s="139"/>
      <c r="V29" s="2"/>
      <c r="W29" s="5"/>
      <c r="X29" s="6"/>
      <c r="AB29" s="6">
        <v>0.62499999999999778</v>
      </c>
      <c r="AC29" s="6">
        <v>1.0499999999999998</v>
      </c>
    </row>
    <row r="30" spans="1:29" ht="11.25" customHeight="1" x14ac:dyDescent="0.2">
      <c r="A30" s="2">
        <v>41</v>
      </c>
      <c r="B30" s="6">
        <f t="shared" si="2"/>
        <v>1.0357000000000001</v>
      </c>
      <c r="C30" s="6">
        <f t="shared" si="8"/>
        <v>-8.8000000000000005E-3</v>
      </c>
      <c r="D30" s="6">
        <f>SUM(C$2:C30)</f>
        <v>0.11680000000000001</v>
      </c>
      <c r="E30" s="5">
        <f>PRODUCT(B$2:B30)</f>
        <v>0.31275796417092783</v>
      </c>
      <c r="F30" s="5">
        <f t="shared" si="3"/>
        <v>0.56000000000000005</v>
      </c>
      <c r="G30" s="139">
        <f>SUM(F$2:F30)</f>
        <v>8.1199999999999992</v>
      </c>
      <c r="H30" s="5">
        <f t="shared" si="4"/>
        <v>0.56000000000000005</v>
      </c>
      <c r="I30" s="6">
        <f t="shared" si="5"/>
        <v>0.14280000000000026</v>
      </c>
      <c r="J30" s="6">
        <f t="shared" si="1"/>
        <v>1.0357000000000001</v>
      </c>
      <c r="K30" s="5">
        <f t="shared" si="6"/>
        <v>0.32200000000000006</v>
      </c>
      <c r="L30" s="6">
        <v>1.0805</v>
      </c>
      <c r="M30" s="5">
        <f>PRODUCT(L$2:L30)</f>
        <v>0.59622198753338207</v>
      </c>
      <c r="N30" s="6"/>
      <c r="V30" s="2"/>
      <c r="W30" s="5"/>
      <c r="X30" s="6"/>
      <c r="AB30" s="6">
        <v>0.68749999999999645</v>
      </c>
      <c r="AC30" s="6">
        <v>1.0549999999999997</v>
      </c>
    </row>
    <row r="31" spans="1:29" ht="11.25" customHeight="1" x14ac:dyDescent="0.2">
      <c r="A31" s="2">
        <v>42</v>
      </c>
      <c r="B31" s="6">
        <f t="shared" si="2"/>
        <v>1.0398499999999999</v>
      </c>
      <c r="C31" s="6">
        <f t="shared" si="8"/>
        <v>-8.8000000000000005E-3</v>
      </c>
      <c r="D31" s="6">
        <f>SUM(C$2:C31)</f>
        <v>0.10800000000000001</v>
      </c>
      <c r="E31" s="5">
        <f>PRODUCT(B$2:B31)</f>
        <v>0.32522136904313931</v>
      </c>
      <c r="F31" s="5">
        <f t="shared" si="3"/>
        <v>0.57999999999999996</v>
      </c>
      <c r="G31" s="139">
        <f>SUM(F$2:F31)</f>
        <v>8.6999999999999993</v>
      </c>
      <c r="H31" s="5">
        <f t="shared" si="4"/>
        <v>0.57999999999999996</v>
      </c>
      <c r="I31" s="6">
        <f t="shared" si="5"/>
        <v>0.15939999999999976</v>
      </c>
      <c r="J31" s="6">
        <f t="shared" si="1"/>
        <v>1.0398499999999999</v>
      </c>
      <c r="K31" s="5">
        <f t="shared" si="6"/>
        <v>0.34499999999999975</v>
      </c>
      <c r="L31" s="6">
        <v>1.0862499999999999</v>
      </c>
      <c r="M31" s="5">
        <f>PRODUCT(L$2:L31)</f>
        <v>0.64764613395813619</v>
      </c>
      <c r="N31" s="6"/>
      <c r="R31" s="6"/>
      <c r="AB31" s="6">
        <v>0.74999999999999512</v>
      </c>
      <c r="AC31" s="6">
        <v>1.0599999999999996</v>
      </c>
    </row>
    <row r="32" spans="1:29" ht="11.25" customHeight="1" x14ac:dyDescent="0.2">
      <c r="A32" s="2">
        <v>43</v>
      </c>
      <c r="B32" s="6">
        <f t="shared" si="2"/>
        <v>1.044</v>
      </c>
      <c r="C32" s="6">
        <f t="shared" si="8"/>
        <v>-8.8000000000000005E-3</v>
      </c>
      <c r="D32" s="6">
        <f>SUM(C$2:C32)</f>
        <v>9.920000000000001E-2</v>
      </c>
      <c r="E32" s="5">
        <f>PRODUCT(B$2:B32)</f>
        <v>0.33953110928103747</v>
      </c>
      <c r="F32" s="5">
        <f t="shared" si="3"/>
        <v>0.6</v>
      </c>
      <c r="G32" s="139">
        <f>SUM(F$2:F32)</f>
        <v>9.2999999999999989</v>
      </c>
      <c r="H32" s="5">
        <f t="shared" si="4"/>
        <v>0.6</v>
      </c>
      <c r="I32" s="6">
        <f t="shared" si="5"/>
        <v>0.17600000000000016</v>
      </c>
      <c r="J32" s="6">
        <f t="shared" si="1"/>
        <v>1.044</v>
      </c>
      <c r="K32" s="5">
        <f t="shared" si="6"/>
        <v>0.36800000000000033</v>
      </c>
      <c r="L32" s="6">
        <v>1.0920000000000001</v>
      </c>
      <c r="M32" s="5">
        <f>PRODUCT(L$2:L32)</f>
        <v>0.70722957828228483</v>
      </c>
      <c r="N32" s="6"/>
      <c r="R32" s="6"/>
      <c r="AB32" s="6">
        <v>0.81249999999999378</v>
      </c>
      <c r="AC32" s="6">
        <v>1.0649999999999995</v>
      </c>
    </row>
    <row r="33" spans="1:35" ht="11.25" customHeight="1" x14ac:dyDescent="0.2">
      <c r="A33" s="2">
        <v>44</v>
      </c>
      <c r="B33" s="6">
        <f t="shared" si="2"/>
        <v>1.0481499999999999</v>
      </c>
      <c r="C33" s="6">
        <f t="shared" si="8"/>
        <v>-8.8000000000000005E-3</v>
      </c>
      <c r="D33" s="6">
        <f>SUM(C$2:C33)</f>
        <v>9.0400000000000008E-2</v>
      </c>
      <c r="E33" s="5">
        <f>PRODUCT(B$2:B33)</f>
        <v>0.3558795321929194</v>
      </c>
      <c r="F33" s="5">
        <f t="shared" si="3"/>
        <v>0.62</v>
      </c>
      <c r="G33" s="139">
        <f>SUM(F$2:F33)</f>
        <v>9.9199999999999982</v>
      </c>
      <c r="H33" s="5">
        <f t="shared" si="4"/>
        <v>0.62</v>
      </c>
      <c r="I33" s="6">
        <f t="shared" si="5"/>
        <v>0.19259999999999966</v>
      </c>
      <c r="J33" s="6">
        <f t="shared" si="1"/>
        <v>1.0481499999999999</v>
      </c>
      <c r="K33" s="5">
        <f t="shared" si="6"/>
        <v>0.39100000000000001</v>
      </c>
      <c r="L33" s="6">
        <v>1.09775</v>
      </c>
      <c r="M33" s="5">
        <f>PRODUCT(L$2:L33)</f>
        <v>0.77636126955937823</v>
      </c>
      <c r="N33" s="6"/>
      <c r="R33" s="6"/>
      <c r="AB33" s="6">
        <v>0.87499999999999245</v>
      </c>
      <c r="AC33" s="6">
        <v>1.0699999999999994</v>
      </c>
      <c r="AH33" s="2"/>
      <c r="AI33" s="6"/>
    </row>
    <row r="34" spans="1:35" ht="11.25" customHeight="1" x14ac:dyDescent="0.2">
      <c r="A34" s="2">
        <v>45</v>
      </c>
      <c r="B34" s="6">
        <f t="shared" si="2"/>
        <v>1.0523</v>
      </c>
      <c r="C34" s="6">
        <f t="shared" si="8"/>
        <v>-8.8000000000000005E-3</v>
      </c>
      <c r="D34" s="6">
        <f>SUM(C$2:C34)</f>
        <v>8.1600000000000006E-2</v>
      </c>
      <c r="E34" s="5">
        <f>PRODUCT(B$2:B34)</f>
        <v>0.37449203172660911</v>
      </c>
      <c r="F34" s="5">
        <f t="shared" si="3"/>
        <v>0.64</v>
      </c>
      <c r="G34" s="139">
        <f>SUM(F$2:F34)</f>
        <v>10.559999999999999</v>
      </c>
      <c r="H34" s="5">
        <f t="shared" si="4"/>
        <v>0.64</v>
      </c>
      <c r="I34" s="6">
        <f t="shared" si="5"/>
        <v>0.20920000000000005</v>
      </c>
      <c r="J34" s="6">
        <f t="shared" si="1"/>
        <v>1.0523</v>
      </c>
      <c r="K34" s="5">
        <f t="shared" si="6"/>
        <v>0.4139999999999997</v>
      </c>
      <c r="L34" s="6">
        <v>1.1034999999999999</v>
      </c>
      <c r="M34" s="5">
        <f>PRODUCT(L$2:L34)</f>
        <v>0.8567146609587738</v>
      </c>
      <c r="N34" s="6"/>
      <c r="R34" s="6"/>
      <c r="AB34" s="6">
        <v>0.93749999999999112</v>
      </c>
      <c r="AC34" s="6">
        <v>1.0749999999999993</v>
      </c>
      <c r="AH34" s="2"/>
      <c r="AI34" s="6"/>
    </row>
    <row r="35" spans="1:35" ht="11.25" customHeight="1" x14ac:dyDescent="0.2">
      <c r="A35" s="2">
        <v>46</v>
      </c>
      <c r="B35" s="6">
        <f t="shared" si="2"/>
        <v>1.0564500000000001</v>
      </c>
      <c r="C35" s="6">
        <f t="shared" si="8"/>
        <v>-8.8000000000000005E-3</v>
      </c>
      <c r="D35" s="6">
        <f>SUM(C$2:C35)</f>
        <v>7.2800000000000004E-2</v>
      </c>
      <c r="E35" s="5">
        <f>PRODUCT(B$2:B35)</f>
        <v>0.39563210691757622</v>
      </c>
      <c r="F35" s="5">
        <f t="shared" si="3"/>
        <v>0.66</v>
      </c>
      <c r="G35" s="139">
        <f>SUM(F$2:F35)</f>
        <v>11.219999999999999</v>
      </c>
      <c r="H35" s="5">
        <f t="shared" si="4"/>
        <v>0.66</v>
      </c>
      <c r="I35" s="6">
        <f t="shared" si="5"/>
        <v>0.22580000000000044</v>
      </c>
      <c r="J35" s="6">
        <f t="shared" si="1"/>
        <v>1.0564500000000001</v>
      </c>
      <c r="K35" s="5">
        <f t="shared" si="6"/>
        <v>0.43700000000000028</v>
      </c>
      <c r="L35" s="6">
        <v>1.1092500000000001</v>
      </c>
      <c r="M35" s="5">
        <f>PRODUCT(L$2:L35)</f>
        <v>0.95031073766851992</v>
      </c>
      <c r="N35" s="6"/>
      <c r="R35" s="6"/>
      <c r="AB35" s="6">
        <v>0.99999999999998979</v>
      </c>
      <c r="AC35" s="6">
        <v>1.0799999999999992</v>
      </c>
      <c r="AH35" s="2"/>
      <c r="AI35" s="6"/>
    </row>
    <row r="36" spans="1:35" ht="11.25" customHeight="1" x14ac:dyDescent="0.2">
      <c r="A36" s="2">
        <v>47</v>
      </c>
      <c r="B36" s="6">
        <f t="shared" si="2"/>
        <v>1.0606</v>
      </c>
      <c r="C36" s="6">
        <f t="shared" si="8"/>
        <v>-8.8000000000000005E-3</v>
      </c>
      <c r="D36" s="6">
        <f>SUM(C$2:C36)</f>
        <v>6.4000000000000001E-2</v>
      </c>
      <c r="E36" s="5">
        <f>PRODUCT(B$2:B36)</f>
        <v>0.41960741259678136</v>
      </c>
      <c r="F36" s="5">
        <f t="shared" si="3"/>
        <v>0.68</v>
      </c>
      <c r="G36" s="139">
        <f>SUM(F$2:F36)</f>
        <v>11.899999999999999</v>
      </c>
      <c r="H36" s="5">
        <f t="shared" si="4"/>
        <v>0.68</v>
      </c>
      <c r="I36" s="6">
        <f t="shared" si="5"/>
        <v>0.24239999999999995</v>
      </c>
      <c r="J36" s="6">
        <f t="shared" si="1"/>
        <v>1.0606</v>
      </c>
      <c r="K36" s="5">
        <f t="shared" si="6"/>
        <v>0.45999999999999996</v>
      </c>
      <c r="L36" s="6">
        <v>1.115</v>
      </c>
      <c r="M36" s="5">
        <f>PRODUCT(L$2:L36)</f>
        <v>1.0595964725003997</v>
      </c>
      <c r="N36" s="6"/>
      <c r="R36" s="6"/>
      <c r="AB36" s="6">
        <v>1.0624999999999885</v>
      </c>
      <c r="AC36" s="6">
        <v>1.0849999999999991</v>
      </c>
      <c r="AH36" s="2"/>
      <c r="AI36" s="6"/>
    </row>
    <row r="37" spans="1:35" ht="11.25" customHeight="1" x14ac:dyDescent="0.2">
      <c r="A37" s="2">
        <v>48</v>
      </c>
      <c r="B37" s="6">
        <f t="shared" si="2"/>
        <v>1.0647499999999999</v>
      </c>
      <c r="C37" s="6">
        <f t="shared" si="8"/>
        <v>-8.8000000000000005E-3</v>
      </c>
      <c r="D37" s="6">
        <f>SUM(C$2:C37)</f>
        <v>5.5199999999999999E-2</v>
      </c>
      <c r="E37" s="5">
        <f>PRODUCT(B$2:B37)</f>
        <v>0.44677699256242287</v>
      </c>
      <c r="F37" s="5">
        <f t="shared" si="3"/>
        <v>0.70000000000000007</v>
      </c>
      <c r="G37" s="139">
        <f>SUM(F$2:F37)</f>
        <v>12.599999999999998</v>
      </c>
      <c r="H37" s="5">
        <f t="shared" si="4"/>
        <v>0.70000000000000007</v>
      </c>
      <c r="I37" s="6">
        <f t="shared" si="5"/>
        <v>0.25899999999999945</v>
      </c>
      <c r="J37" s="6">
        <f t="shared" si="1"/>
        <v>1.0647499999999999</v>
      </c>
      <c r="K37" s="5">
        <f t="shared" si="6"/>
        <v>0.48299999999999965</v>
      </c>
      <c r="L37" s="6">
        <v>1.1207499999999999</v>
      </c>
      <c r="M37" s="5">
        <f>PRODUCT(L$2:L37)</f>
        <v>1.1875427465548229</v>
      </c>
      <c r="N37" s="6"/>
      <c r="R37" s="6"/>
      <c r="AB37" s="6">
        <v>1.1249999999999871</v>
      </c>
      <c r="AC37" s="6">
        <v>1.089999999999999</v>
      </c>
      <c r="AH37" s="2"/>
      <c r="AI37" s="6"/>
    </row>
    <row r="38" spans="1:35" ht="11.25" customHeight="1" x14ac:dyDescent="0.2">
      <c r="A38" s="2">
        <v>49</v>
      </c>
      <c r="B38" s="6">
        <f t="shared" si="2"/>
        <v>1.0689</v>
      </c>
      <c r="C38" s="6">
        <f t="shared" si="8"/>
        <v>-8.8000000000000005E-3</v>
      </c>
      <c r="D38" s="6">
        <f>SUM(C$2:C38)</f>
        <v>4.6399999999999997E-2</v>
      </c>
      <c r="E38" s="5">
        <f>PRODUCT(B$2:B38)</f>
        <v>0.47755992734997377</v>
      </c>
      <c r="F38" s="5">
        <f t="shared" si="3"/>
        <v>0.72</v>
      </c>
      <c r="G38" s="139">
        <f>SUM(F$2:F38)</f>
        <v>13.319999999999999</v>
      </c>
      <c r="H38" s="5">
        <f t="shared" si="4"/>
        <v>0.72</v>
      </c>
      <c r="I38" s="6">
        <f t="shared" si="5"/>
        <v>0.27559999999999985</v>
      </c>
      <c r="J38" s="6">
        <f t="shared" si="1"/>
        <v>1.0689</v>
      </c>
      <c r="K38" s="5">
        <f t="shared" si="6"/>
        <v>0.50600000000000023</v>
      </c>
      <c r="L38" s="6">
        <v>1.1265000000000001</v>
      </c>
      <c r="M38" s="5">
        <f>PRODUCT(L$2:L38)</f>
        <v>1.3377669039940081</v>
      </c>
      <c r="N38" s="6"/>
      <c r="R38" s="6"/>
      <c r="AB38" s="6">
        <v>1.1874999999999858</v>
      </c>
      <c r="AC38" s="6">
        <v>1.0949999999999989</v>
      </c>
      <c r="AH38" s="2"/>
      <c r="AI38" s="6"/>
    </row>
    <row r="39" spans="1:35" ht="11.25" customHeight="1" x14ac:dyDescent="0.2">
      <c r="A39" s="2">
        <v>50</v>
      </c>
      <c r="B39" s="6">
        <f t="shared" si="2"/>
        <v>1.0730500000000001</v>
      </c>
      <c r="C39" s="6">
        <f t="shared" si="8"/>
        <v>-8.8000000000000005E-3</v>
      </c>
      <c r="D39" s="6">
        <f>SUM(C$2:C39)</f>
        <v>3.7599999999999995E-2</v>
      </c>
      <c r="E39" s="5">
        <f>PRODUCT(B$2:B39)</f>
        <v>0.51244568004288937</v>
      </c>
      <c r="F39" s="5">
        <f t="shared" si="3"/>
        <v>0.74</v>
      </c>
      <c r="G39" s="139">
        <f>SUM(F$2:F39)</f>
        <v>14.059999999999999</v>
      </c>
      <c r="H39" s="5">
        <f t="shared" si="4"/>
        <v>0.74</v>
      </c>
      <c r="I39" s="6">
        <f t="shared" si="5"/>
        <v>0.29220000000000024</v>
      </c>
      <c r="J39" s="6">
        <f t="shared" si="1"/>
        <v>1.0730500000000001</v>
      </c>
      <c r="K39" s="5">
        <f t="shared" si="6"/>
        <v>0.52899999999999991</v>
      </c>
      <c r="L39" s="6">
        <v>1.13225</v>
      </c>
      <c r="M39" s="5">
        <f>PRODUCT(L$2:L39)</f>
        <v>1.5146865770472155</v>
      </c>
      <c r="N39" s="6"/>
      <c r="R39" s="6"/>
      <c r="S39" s="139"/>
      <c r="AB39" s="6">
        <v>1.2499999999999845</v>
      </c>
      <c r="AC39" s="6">
        <v>1.0999999999999988</v>
      </c>
      <c r="AH39" s="2"/>
      <c r="AI39" s="6"/>
    </row>
    <row r="40" spans="1:35" ht="11.25" customHeight="1" x14ac:dyDescent="0.2">
      <c r="A40" s="2">
        <v>51</v>
      </c>
      <c r="B40" s="6">
        <f t="shared" si="2"/>
        <v>1.0771999999999999</v>
      </c>
      <c r="C40" s="6">
        <f t="shared" si="8"/>
        <v>-8.8000000000000005E-3</v>
      </c>
      <c r="D40" s="6">
        <f>SUM(C$2:C40)</f>
        <v>2.8799999999999992E-2</v>
      </c>
      <c r="E40" s="5">
        <f>PRODUCT(B$2:B40)</f>
        <v>0.55200648654220041</v>
      </c>
      <c r="F40" s="5">
        <f t="shared" si="3"/>
        <v>0.76</v>
      </c>
      <c r="G40" s="139">
        <f>SUM(F$2:F40)</f>
        <v>14.819999999999999</v>
      </c>
      <c r="H40" s="5">
        <f t="shared" si="4"/>
        <v>0.76</v>
      </c>
      <c r="I40" s="6">
        <f t="shared" si="5"/>
        <v>0.30879999999999974</v>
      </c>
      <c r="J40" s="6">
        <f t="shared" si="1"/>
        <v>1.0771999999999999</v>
      </c>
      <c r="K40" s="5">
        <f t="shared" si="6"/>
        <v>0.5519999999999996</v>
      </c>
      <c r="L40" s="6">
        <v>1.1379999999999999</v>
      </c>
      <c r="M40" s="5">
        <f>PRODUCT(L$2:L40)</f>
        <v>1.7237133246797312</v>
      </c>
      <c r="N40" s="6"/>
      <c r="R40" s="6"/>
      <c r="AB40" s="6">
        <v>1.2499999999999845</v>
      </c>
      <c r="AC40" s="6">
        <v>1.0999999999999988</v>
      </c>
      <c r="AH40" s="2"/>
      <c r="AI40" s="6"/>
    </row>
    <row r="41" spans="1:35" ht="11.25" customHeight="1" x14ac:dyDescent="0.2">
      <c r="A41" s="2">
        <v>52</v>
      </c>
      <c r="B41" s="6">
        <f t="shared" si="2"/>
        <v>1.08135</v>
      </c>
      <c r="C41" s="6">
        <f t="shared" si="8"/>
        <v>-8.8000000000000005E-3</v>
      </c>
      <c r="D41" s="6">
        <f>SUM(C$2:C41)</f>
        <v>1.999999999999999E-2</v>
      </c>
      <c r="E41" s="5">
        <f>PRODUCT(B$2:B41)</f>
        <v>0.59691221422240848</v>
      </c>
      <c r="F41" s="5">
        <f t="shared" si="3"/>
        <v>0.78</v>
      </c>
      <c r="G41" s="139">
        <f>SUM(F$2:F41)</f>
        <v>15.599999999999998</v>
      </c>
      <c r="H41" s="5">
        <f t="shared" si="4"/>
        <v>0.78</v>
      </c>
      <c r="I41" s="6">
        <f t="shared" si="5"/>
        <v>0.32540000000000013</v>
      </c>
      <c r="J41" s="6">
        <f t="shared" si="1"/>
        <v>1.08135</v>
      </c>
      <c r="K41" s="5">
        <f t="shared" si="6"/>
        <v>0.57500000000000018</v>
      </c>
      <c r="L41" s="6">
        <v>1.14375</v>
      </c>
      <c r="M41" s="5">
        <f>PRODUCT(L$2:L41)</f>
        <v>1.9714971151024425</v>
      </c>
      <c r="N41" s="6"/>
      <c r="R41" s="6"/>
      <c r="AB41" s="6">
        <v>1.2499999999999845</v>
      </c>
      <c r="AC41" s="6">
        <v>1.0999999999999988</v>
      </c>
      <c r="AH41" s="2"/>
      <c r="AI41" s="6"/>
    </row>
    <row r="42" spans="1:35" ht="11.25" customHeight="1" x14ac:dyDescent="0.2">
      <c r="A42" s="2">
        <v>53</v>
      </c>
      <c r="B42" s="6">
        <f t="shared" si="2"/>
        <v>1.0854999999999999</v>
      </c>
      <c r="C42" s="6">
        <f t="shared" si="8"/>
        <v>-8.8000000000000005E-3</v>
      </c>
      <c r="D42" s="6">
        <f>SUM(C$2:C42)</f>
        <v>1.1199999999999989E-2</v>
      </c>
      <c r="E42" s="5">
        <f>PRODUCT(B$2:B42)</f>
        <v>0.64794820853842439</v>
      </c>
      <c r="F42" s="5">
        <f t="shared" si="3"/>
        <v>0.8</v>
      </c>
      <c r="G42" s="139">
        <f>SUM(F$2:F42)</f>
        <v>16.399999999999999</v>
      </c>
      <c r="H42" s="5">
        <f t="shared" si="4"/>
        <v>0.8</v>
      </c>
      <c r="I42" s="6">
        <f t="shared" si="5"/>
        <v>0.34199999999999964</v>
      </c>
      <c r="J42" s="6">
        <f t="shared" si="1"/>
        <v>1.0854999999999999</v>
      </c>
      <c r="K42" s="5">
        <f t="shared" si="6"/>
        <v>0.59799999999999986</v>
      </c>
      <c r="L42" s="6">
        <v>1.1495</v>
      </c>
      <c r="M42" s="5">
        <f>PRODUCT(L$2:L42)</f>
        <v>2.2662359338102576</v>
      </c>
      <c r="N42" s="6"/>
      <c r="R42" s="6"/>
      <c r="AB42" s="6">
        <v>1.2499999999999845</v>
      </c>
      <c r="AC42" s="6">
        <v>1.0999999999999988</v>
      </c>
      <c r="AH42" s="2"/>
      <c r="AI42" s="6"/>
    </row>
    <row r="43" spans="1:35" ht="11.25" customHeight="1" x14ac:dyDescent="0.2">
      <c r="A43" s="2">
        <v>54</v>
      </c>
      <c r="B43" s="6">
        <f t="shared" si="2"/>
        <v>1.08965</v>
      </c>
      <c r="C43" s="6">
        <f t="shared" si="8"/>
        <v>-8.8000000000000005E-3</v>
      </c>
      <c r="D43" s="6">
        <f>SUM(C$2:C43)</f>
        <v>2.3999999999999889E-3</v>
      </c>
      <c r="E43" s="5">
        <f>PRODUCT(B$2:B43)</f>
        <v>0.70603676543389415</v>
      </c>
      <c r="F43" s="5">
        <f t="shared" si="3"/>
        <v>0.82000000000000006</v>
      </c>
      <c r="G43" s="139">
        <f>SUM(F$2:F43)</f>
        <v>17.22</v>
      </c>
      <c r="H43" s="5">
        <f t="shared" si="4"/>
        <v>0.82000000000000006</v>
      </c>
      <c r="I43" s="6">
        <f t="shared" si="5"/>
        <v>0.35860000000000003</v>
      </c>
      <c r="J43" s="6">
        <f t="shared" si="1"/>
        <v>1.08965</v>
      </c>
      <c r="K43" s="5">
        <f t="shared" si="6"/>
        <v>0.62100000000000044</v>
      </c>
      <c r="L43" s="6">
        <v>1.1552500000000001</v>
      </c>
      <c r="M43" s="5">
        <f>PRODUCT(L$2:L43)</f>
        <v>2.6180690625343002</v>
      </c>
      <c r="N43" s="6"/>
      <c r="R43" s="6"/>
      <c r="AB43" s="6">
        <v>1.2499999999999845</v>
      </c>
      <c r="AC43" s="6">
        <v>1.0999999999999988</v>
      </c>
      <c r="AH43" s="2"/>
      <c r="AI43" s="6"/>
    </row>
    <row r="44" spans="1:35" ht="11.25" customHeight="1" x14ac:dyDescent="0.2">
      <c r="A44" s="2">
        <v>55</v>
      </c>
      <c r="B44" s="6">
        <f t="shared" si="2"/>
        <v>1.0938000000000001</v>
      </c>
      <c r="C44" s="6">
        <f t="shared" si="8"/>
        <v>-8.8000000000000005E-3</v>
      </c>
      <c r="D44" s="6">
        <f>SUM(C$2:C44)</f>
        <v>-6.4000000000000116E-3</v>
      </c>
      <c r="E44" s="5">
        <f>PRODUCT(B$2:B44)</f>
        <v>0.77226301403159348</v>
      </c>
      <c r="F44" s="5">
        <f t="shared" si="3"/>
        <v>0.84</v>
      </c>
      <c r="G44" s="139">
        <f>SUM(F$2:F44)</f>
        <v>18.059999999999999</v>
      </c>
      <c r="H44" s="5">
        <f t="shared" si="4"/>
        <v>0.84</v>
      </c>
      <c r="I44" s="6">
        <f t="shared" si="5"/>
        <v>0.37520000000000042</v>
      </c>
      <c r="J44" s="6">
        <f t="shared" si="1"/>
        <v>1.0938000000000001</v>
      </c>
      <c r="K44" s="5">
        <f t="shared" si="6"/>
        <v>0.64400000000000013</v>
      </c>
      <c r="L44" s="6">
        <v>1.161</v>
      </c>
      <c r="M44" s="5">
        <f>PRODUCT(L$2:L44)</f>
        <v>3.0395781816023226</v>
      </c>
      <c r="N44" s="6"/>
      <c r="R44" s="6"/>
      <c r="AB44" s="6">
        <v>1.2499999999999845</v>
      </c>
      <c r="AC44" s="6">
        <v>1.0999999999999988</v>
      </c>
      <c r="AH44" s="2"/>
      <c r="AI44" s="6"/>
    </row>
    <row r="45" spans="1:35" ht="11.25" customHeight="1" x14ac:dyDescent="0.2">
      <c r="A45" s="2">
        <v>56</v>
      </c>
      <c r="B45" s="6">
        <f t="shared" si="2"/>
        <v>1.09795</v>
      </c>
      <c r="C45" s="6">
        <f t="shared" si="8"/>
        <v>-8.8000000000000005E-3</v>
      </c>
      <c r="D45" s="6">
        <f>SUM(C$2:C45)</f>
        <v>-1.5200000000000012E-2</v>
      </c>
      <c r="E45" s="5">
        <f>PRODUCT(B$2:B45)</f>
        <v>0.84790617625598808</v>
      </c>
      <c r="F45" s="5">
        <f t="shared" si="3"/>
        <v>0.86</v>
      </c>
      <c r="G45" s="139">
        <f>SUM(F$2:F45)</f>
        <v>18.919999999999998</v>
      </c>
      <c r="H45" s="5">
        <f t="shared" si="4"/>
        <v>0.86</v>
      </c>
      <c r="I45" s="6">
        <f t="shared" si="5"/>
        <v>0.39179999999999993</v>
      </c>
      <c r="J45" s="6">
        <f t="shared" si="1"/>
        <v>1.09795</v>
      </c>
      <c r="K45" s="5">
        <f t="shared" si="6"/>
        <v>0.66699999999999982</v>
      </c>
      <c r="L45" s="6">
        <v>1.16675</v>
      </c>
      <c r="M45" s="5">
        <f>PRODUCT(L$2:L45)</f>
        <v>3.5464278433845098</v>
      </c>
      <c r="N45" s="6"/>
      <c r="R45" s="6"/>
      <c r="AB45" s="6">
        <v>1.2499999999999845</v>
      </c>
      <c r="AC45" s="6">
        <v>1.0999999999999988</v>
      </c>
      <c r="AH45" s="2"/>
      <c r="AI45" s="6"/>
    </row>
    <row r="46" spans="1:35" ht="11.25" customHeight="1" x14ac:dyDescent="0.2">
      <c r="R46" s="6"/>
      <c r="AH46" s="2"/>
      <c r="AI46" s="6"/>
    </row>
    <row r="47" spans="1:35" ht="11.25" customHeight="1" x14ac:dyDescent="0.2">
      <c r="R47" s="6"/>
      <c r="AH47" s="2"/>
      <c r="AI47" s="6"/>
    </row>
    <row r="48" spans="1:35" ht="11.25" customHeight="1" x14ac:dyDescent="0.2">
      <c r="R48" s="6"/>
      <c r="AH48" s="2"/>
      <c r="AI48" s="6"/>
    </row>
    <row r="49" spans="1:35" ht="11.2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  <c r="AH49" s="2"/>
      <c r="AI49" s="6"/>
    </row>
    <row r="50" spans="1:35" ht="11.2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  <c r="AH50" s="2"/>
      <c r="AI50" s="6"/>
    </row>
    <row r="51" spans="1:35" ht="11.2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  <c r="AH51" s="2"/>
      <c r="AI51" s="6"/>
    </row>
    <row r="52" spans="1:35" ht="11.2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AH52" s="2"/>
      <c r="AI52" s="6"/>
    </row>
    <row r="53" spans="1:35" ht="11.2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AH53" s="2"/>
      <c r="AI53" s="6"/>
    </row>
    <row r="54" spans="1:35" ht="11.2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AH54" s="2"/>
      <c r="AI54" s="6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Q31"/>
  <sheetViews>
    <sheetView zoomScale="85" zoomScaleNormal="85" workbookViewId="0"/>
  </sheetViews>
  <sheetFormatPr defaultRowHeight="12.75" x14ac:dyDescent="0.2"/>
  <sheetData>
    <row r="1" spans="1:17" x14ac:dyDescent="0.2">
      <c r="A1" s="80" t="s">
        <v>122</v>
      </c>
      <c r="B1" s="80" t="s">
        <v>228</v>
      </c>
      <c r="O1" s="80"/>
      <c r="P1" s="80"/>
      <c r="Q1" s="80"/>
    </row>
    <row r="2" spans="1:17" x14ac:dyDescent="0.2">
      <c r="A2" s="80" t="s">
        <v>104</v>
      </c>
      <c r="B2" s="80" t="s">
        <v>229</v>
      </c>
      <c r="O2" s="80"/>
      <c r="P2" s="80"/>
    </row>
    <row r="3" spans="1:17" x14ac:dyDescent="0.2">
      <c r="A3" t="s">
        <v>123</v>
      </c>
      <c r="B3" s="152" t="s">
        <v>148</v>
      </c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t="s">
        <v>84</v>
      </c>
      <c r="O3" s="80" t="s">
        <v>666</v>
      </c>
      <c r="P3" s="80"/>
    </row>
    <row r="4" spans="1:17" x14ac:dyDescent="0.2">
      <c r="A4" s="80" t="s">
        <v>185</v>
      </c>
      <c r="B4" s="80" t="s">
        <v>348</v>
      </c>
      <c r="N4" t="s">
        <v>2</v>
      </c>
      <c r="O4" s="80">
        <v>3</v>
      </c>
      <c r="P4" s="80"/>
    </row>
    <row r="5" spans="1:17" x14ac:dyDescent="0.2">
      <c r="A5" t="s">
        <v>9</v>
      </c>
      <c r="B5" s="152" t="s">
        <v>155</v>
      </c>
      <c r="C5" s="152"/>
      <c r="D5" s="152"/>
      <c r="E5" s="152"/>
      <c r="F5" s="152"/>
      <c r="G5" s="152"/>
      <c r="H5" s="152"/>
      <c r="I5" s="152"/>
      <c r="J5" s="152"/>
      <c r="K5" s="152"/>
      <c r="L5" s="152"/>
      <c r="M5" s="152"/>
      <c r="N5" t="s">
        <v>3</v>
      </c>
      <c r="O5" s="80">
        <v>4</v>
      </c>
      <c r="P5" s="80"/>
    </row>
    <row r="6" spans="1:17" x14ac:dyDescent="0.2">
      <c r="A6" t="s">
        <v>10</v>
      </c>
      <c r="B6" s="81" t="s">
        <v>149</v>
      </c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t="s">
        <v>5</v>
      </c>
      <c r="O6" s="80">
        <v>5</v>
      </c>
      <c r="P6" s="80"/>
    </row>
    <row r="7" spans="1:17" x14ac:dyDescent="0.2">
      <c r="A7" t="s">
        <v>75</v>
      </c>
      <c r="B7" s="81" t="s">
        <v>150</v>
      </c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t="s">
        <v>1</v>
      </c>
      <c r="O7" s="80">
        <v>2</v>
      </c>
      <c r="P7" s="80"/>
    </row>
    <row r="8" spans="1:17" x14ac:dyDescent="0.2">
      <c r="A8" t="s">
        <v>76</v>
      </c>
      <c r="B8" s="81" t="s">
        <v>151</v>
      </c>
      <c r="C8" s="81"/>
      <c r="D8" s="81"/>
      <c r="E8" s="81"/>
      <c r="F8" s="81"/>
      <c r="G8" s="81"/>
      <c r="H8" s="81"/>
      <c r="I8" s="81"/>
      <c r="J8" s="81"/>
      <c r="K8" s="81"/>
      <c r="L8" s="81"/>
      <c r="M8" s="81"/>
      <c r="N8" t="s">
        <v>80</v>
      </c>
      <c r="O8" s="80">
        <v>8</v>
      </c>
      <c r="P8" s="80"/>
    </row>
    <row r="9" spans="1:17" x14ac:dyDescent="0.2">
      <c r="A9" t="s">
        <v>77</v>
      </c>
      <c r="B9" s="81" t="s">
        <v>152</v>
      </c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t="s">
        <v>118</v>
      </c>
      <c r="O9" s="80">
        <v>10</v>
      </c>
      <c r="P9" s="80"/>
    </row>
    <row r="10" spans="1:17" x14ac:dyDescent="0.2">
      <c r="A10" t="s">
        <v>78</v>
      </c>
      <c r="B10" s="81" t="s">
        <v>153</v>
      </c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1"/>
      <c r="N10" t="s">
        <v>79</v>
      </c>
      <c r="O10" s="80">
        <v>7</v>
      </c>
      <c r="P10" s="80"/>
    </row>
    <row r="11" spans="1:17" x14ac:dyDescent="0.2"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0" t="s">
        <v>1014</v>
      </c>
      <c r="O11" s="80">
        <v>0</v>
      </c>
      <c r="P11" s="80"/>
    </row>
    <row r="12" spans="1:17" x14ac:dyDescent="0.2">
      <c r="N12" t="s">
        <v>81</v>
      </c>
      <c r="O12" s="80">
        <v>9</v>
      </c>
      <c r="P12" s="80"/>
    </row>
    <row r="13" spans="1:17" x14ac:dyDescent="0.2">
      <c r="A13" s="81" t="s">
        <v>154</v>
      </c>
      <c r="B13" s="81"/>
      <c r="N13" s="80" t="s">
        <v>1013</v>
      </c>
      <c r="O13" s="80">
        <v>1</v>
      </c>
      <c r="P13" s="80"/>
    </row>
    <row r="14" spans="1:17" x14ac:dyDescent="0.2">
      <c r="A14" s="100" t="s">
        <v>637</v>
      </c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t="s">
        <v>4</v>
      </c>
      <c r="O14" s="80">
        <v>6</v>
      </c>
      <c r="P14" s="80"/>
    </row>
    <row r="15" spans="1:17" x14ac:dyDescent="0.2">
      <c r="A15" t="s">
        <v>1</v>
      </c>
      <c r="B15">
        <v>9.5</v>
      </c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1"/>
      <c r="O15" s="80"/>
      <c r="P15" s="80"/>
    </row>
    <row r="16" spans="1:17" x14ac:dyDescent="0.2">
      <c r="A16" t="s">
        <v>2</v>
      </c>
      <c r="B16">
        <v>-11</v>
      </c>
      <c r="C16" s="102"/>
      <c r="I16" s="102"/>
      <c r="O16" s="80"/>
      <c r="P16" s="80"/>
    </row>
    <row r="17" spans="1:16" x14ac:dyDescent="0.2">
      <c r="A17" t="s">
        <v>3</v>
      </c>
      <c r="B17">
        <v>3.5</v>
      </c>
      <c r="C17" s="102"/>
      <c r="I17" s="102"/>
      <c r="O17" s="80"/>
      <c r="P17" s="80"/>
    </row>
    <row r="18" spans="1:16" x14ac:dyDescent="0.2">
      <c r="A18" t="s">
        <v>4</v>
      </c>
      <c r="B18">
        <v>7</v>
      </c>
      <c r="C18" s="102"/>
      <c r="I18" s="102"/>
      <c r="O18" s="80"/>
      <c r="P18" s="80"/>
    </row>
    <row r="19" spans="1:16" x14ac:dyDescent="0.2">
      <c r="A19" t="s">
        <v>5</v>
      </c>
      <c r="B19">
        <v>1.5</v>
      </c>
      <c r="C19" s="102"/>
      <c r="I19" s="102"/>
      <c r="O19" s="80"/>
      <c r="P19" s="80"/>
    </row>
    <row r="20" spans="1:16" x14ac:dyDescent="0.2">
      <c r="A20" t="s">
        <v>79</v>
      </c>
      <c r="B20">
        <v>-7.5</v>
      </c>
      <c r="C20" s="102"/>
      <c r="I20" s="102"/>
      <c r="O20" s="80"/>
      <c r="P20" s="80"/>
    </row>
    <row r="21" spans="1:16" x14ac:dyDescent="0.2">
      <c r="A21" t="s">
        <v>80</v>
      </c>
      <c r="B21">
        <v>2.5</v>
      </c>
      <c r="C21" s="102"/>
      <c r="I21" s="102"/>
      <c r="O21" s="80"/>
      <c r="P21" s="80"/>
    </row>
    <row r="22" spans="1:16" x14ac:dyDescent="0.2">
      <c r="A22" t="s">
        <v>81</v>
      </c>
      <c r="B22">
        <v>-5.5</v>
      </c>
      <c r="C22" s="102"/>
      <c r="I22" s="102"/>
      <c r="O22" s="80"/>
      <c r="P22" s="80"/>
    </row>
    <row r="23" spans="1:16" x14ac:dyDescent="0.2">
      <c r="C23" s="102"/>
      <c r="I23" s="102"/>
      <c r="O23" s="80"/>
      <c r="P23" s="80"/>
    </row>
    <row r="24" spans="1:16" x14ac:dyDescent="0.2">
      <c r="O24" s="80"/>
      <c r="P24" s="80"/>
    </row>
    <row r="25" spans="1:16" x14ac:dyDescent="0.2">
      <c r="B25" s="80"/>
      <c r="O25" s="80"/>
      <c r="P25" s="80"/>
    </row>
    <row r="26" spans="1:16" x14ac:dyDescent="0.2">
      <c r="O26" s="80"/>
      <c r="P26" s="80"/>
    </row>
    <row r="27" spans="1:16" x14ac:dyDescent="0.2">
      <c r="O27" s="80"/>
      <c r="P27" s="80"/>
    </row>
    <row r="28" spans="1:16" x14ac:dyDescent="0.2">
      <c r="O28" s="80"/>
      <c r="P28" s="80"/>
    </row>
    <row r="29" spans="1:16" x14ac:dyDescent="0.2">
      <c r="O29" s="80"/>
      <c r="P29" s="80"/>
    </row>
    <row r="30" spans="1:16" x14ac:dyDescent="0.2">
      <c r="O30" s="80"/>
      <c r="P30" s="80"/>
    </row>
    <row r="31" spans="1:16" x14ac:dyDescent="0.2">
      <c r="O31" s="80"/>
      <c r="P31" s="80"/>
    </row>
  </sheetData>
  <sortState ref="N4:O14">
    <sortCondition ref="N4:N14"/>
  </sortState>
  <mergeCells count="2">
    <mergeCell ref="B3:M3"/>
    <mergeCell ref="B5:M5"/>
  </mergeCells>
  <phoneticPr fontId="6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6"/>
  <sheetViews>
    <sheetView workbookViewId="0">
      <pane ySplit="1" topLeftCell="A2" activePane="bottomLeft" state="frozen"/>
      <selection pane="bottomLeft"/>
    </sheetView>
  </sheetViews>
  <sheetFormatPr defaultRowHeight="12.75" x14ac:dyDescent="0.2"/>
  <cols>
    <col min="2" max="2" width="11.42578125" style="103" bestFit="1" customWidth="1"/>
  </cols>
  <sheetData>
    <row r="1" spans="1:16" x14ac:dyDescent="0.2">
      <c r="A1" s="80" t="s">
        <v>510</v>
      </c>
      <c r="B1" s="104" t="s">
        <v>511</v>
      </c>
      <c r="C1" s="80" t="s">
        <v>512</v>
      </c>
      <c r="D1" s="80" t="s">
        <v>513</v>
      </c>
      <c r="M1" s="80" t="s">
        <v>84</v>
      </c>
      <c r="N1" s="80" t="s">
        <v>559</v>
      </c>
      <c r="O1" s="80" t="s">
        <v>634</v>
      </c>
      <c r="P1" s="80"/>
    </row>
    <row r="2" spans="1:16" x14ac:dyDescent="0.2">
      <c r="A2">
        <v>43.7</v>
      </c>
      <c r="B2" s="103">
        <f t="shared" ref="B2:B65" si="0">BINOMDIST(97,162,A2/162,TRUE)-BINOMDIST(87,162,A2/162,TRUE)</f>
        <v>1.9095836023552692E-13</v>
      </c>
      <c r="C2" s="103">
        <f>AVERAGE(B$2:B2)</f>
        <v>1.9095836023552692E-13</v>
      </c>
      <c r="D2" s="103">
        <f>((BINOMDIST(97,162,A2/162,TRUE)-BINOMDIST(87,162,A2/162,TRUE))-(BINOMDIST(97,162,(A2-0.1)/162,TRUE)-BINOMDIST(87,162,(A2-0.1)/162,TRUE)))*10</f>
        <v>2.4980018054066022E-13</v>
      </c>
      <c r="M2" s="80" t="s">
        <v>2</v>
      </c>
      <c r="N2">
        <v>-11</v>
      </c>
      <c r="O2">
        <f>N2/600</f>
        <v>-1.8333333333333333E-2</v>
      </c>
    </row>
    <row r="3" spans="1:16" x14ac:dyDescent="0.2">
      <c r="A3">
        <f>A2+0.1</f>
        <v>43.800000000000004</v>
      </c>
      <c r="B3" s="103">
        <f t="shared" si="0"/>
        <v>2.1971313657331848E-13</v>
      </c>
      <c r="C3" s="103">
        <f>AVERAGE(B$2:B3)</f>
        <v>2.053357484044227E-13</v>
      </c>
      <c r="D3" s="103">
        <f t="shared" ref="D3:D66" si="1">((BINOMDIST(97,162,A3/162,TRUE)-BINOMDIST(87,162,A3/162,TRUE))-(BINOMDIST(97,162,(A3-0.1)/162,TRUE)-BINOMDIST(87,162,(A3-0.1)/162,TRUE)))*10</f>
        <v>2.8754776337791554E-13</v>
      </c>
      <c r="M3" s="80" t="s">
        <v>3</v>
      </c>
      <c r="N3">
        <v>3.5</v>
      </c>
      <c r="O3">
        <f t="shared" ref="O3:O10" si="2">N3/600</f>
        <v>5.8333333333333336E-3</v>
      </c>
    </row>
    <row r="4" spans="1:16" x14ac:dyDescent="0.2">
      <c r="A4">
        <f t="shared" ref="A4:A67" si="3">A3+0.1</f>
        <v>43.900000000000006</v>
      </c>
      <c r="B4" s="103">
        <f t="shared" si="0"/>
        <v>2.5257573810222311E-13</v>
      </c>
      <c r="C4" s="103">
        <f>AVERAGE(B$2:B4)</f>
        <v>2.2108241163702283E-13</v>
      </c>
      <c r="D4" s="103">
        <f t="shared" si="1"/>
        <v>3.2862601528904634E-13</v>
      </c>
      <c r="M4" s="80" t="s">
        <v>5</v>
      </c>
      <c r="N4">
        <v>1.5</v>
      </c>
      <c r="O4">
        <f t="shared" si="2"/>
        <v>2.5000000000000001E-3</v>
      </c>
    </row>
    <row r="5" spans="1:16" x14ac:dyDescent="0.2">
      <c r="A5">
        <f t="shared" si="3"/>
        <v>44.000000000000007</v>
      </c>
      <c r="B5" s="103">
        <f t="shared" si="0"/>
        <v>2.9021229863701592E-13</v>
      </c>
      <c r="C5" s="103">
        <f>AVERAGE(B$2:B5)</f>
        <v>2.3836488338702111E-13</v>
      </c>
      <c r="D5" s="103">
        <f t="shared" si="1"/>
        <v>3.7636560534792807E-13</v>
      </c>
      <c r="M5" s="80" t="s">
        <v>1</v>
      </c>
      <c r="N5">
        <v>9.5</v>
      </c>
      <c r="O5">
        <f t="shared" si="2"/>
        <v>1.5833333333333335E-2</v>
      </c>
    </row>
    <row r="6" spans="1:16" x14ac:dyDescent="0.2">
      <c r="A6">
        <f t="shared" si="3"/>
        <v>44.100000000000009</v>
      </c>
      <c r="B6" s="103">
        <f t="shared" si="0"/>
        <v>3.3328895199247199E-13</v>
      </c>
      <c r="C6" s="103">
        <f>AVERAGE(B$2:B6)</f>
        <v>2.5734969710811129E-13</v>
      </c>
      <c r="D6" s="103">
        <f t="shared" si="1"/>
        <v>4.3076653355456074E-13</v>
      </c>
      <c r="M6" s="80" t="s">
        <v>80</v>
      </c>
      <c r="N6">
        <v>2.5</v>
      </c>
      <c r="O6">
        <f t="shared" si="2"/>
        <v>4.1666666666666666E-3</v>
      </c>
    </row>
    <row r="7" spans="1:16" x14ac:dyDescent="0.2">
      <c r="A7">
        <f t="shared" si="3"/>
        <v>44.20000000000001</v>
      </c>
      <c r="B7" s="103">
        <f t="shared" si="0"/>
        <v>3.8258285428582894E-13</v>
      </c>
      <c r="C7" s="103">
        <f>AVERAGE(B$2:B7)</f>
        <v>2.7822188997106423E-13</v>
      </c>
      <c r="D7" s="103">
        <f t="shared" si="1"/>
        <v>4.929390229335695E-13</v>
      </c>
      <c r="M7" s="80" t="s">
        <v>118</v>
      </c>
      <c r="N7">
        <v>-16</v>
      </c>
      <c r="O7">
        <f t="shared" si="2"/>
        <v>-2.6666666666666668E-2</v>
      </c>
    </row>
    <row r="8" spans="1:16" x14ac:dyDescent="0.2">
      <c r="A8">
        <f t="shared" si="3"/>
        <v>44.300000000000011</v>
      </c>
      <c r="B8" s="103">
        <f t="shared" si="0"/>
        <v>4.389821839367869E-13</v>
      </c>
      <c r="C8" s="103">
        <f>AVERAGE(B$2:B8)</f>
        <v>3.0118764625188173E-13</v>
      </c>
      <c r="D8" s="103">
        <f t="shared" si="1"/>
        <v>5.6399329650957952E-13</v>
      </c>
      <c r="M8" s="80" t="s">
        <v>79</v>
      </c>
      <c r="N8">
        <v>-7.5</v>
      </c>
      <c r="O8">
        <f t="shared" si="2"/>
        <v>-1.2500000000000001E-2</v>
      </c>
    </row>
    <row r="9" spans="1:16" x14ac:dyDescent="0.2">
      <c r="A9">
        <f t="shared" si="3"/>
        <v>44.400000000000013</v>
      </c>
      <c r="B9" s="103">
        <f t="shared" si="0"/>
        <v>5.0337511936504598E-13</v>
      </c>
      <c r="C9" s="103">
        <f>AVERAGE(B$2:B9)</f>
        <v>3.2646108039102728E-13</v>
      </c>
      <c r="D9" s="103">
        <f t="shared" si="1"/>
        <v>6.4392935428259079E-13</v>
      </c>
      <c r="M9" s="80" t="s">
        <v>81</v>
      </c>
      <c r="N9">
        <v>-5.5</v>
      </c>
      <c r="O9">
        <f t="shared" si="2"/>
        <v>-9.1666666666666667E-3</v>
      </c>
    </row>
    <row r="10" spans="1:16" x14ac:dyDescent="0.2">
      <c r="A10">
        <f t="shared" si="3"/>
        <v>44.500000000000014</v>
      </c>
      <c r="B10" s="103">
        <f t="shared" si="0"/>
        <v>5.7687188359523134E-13</v>
      </c>
      <c r="C10" s="103">
        <f>AVERAGE(B$2:B10)</f>
        <v>3.542845029692722E-13</v>
      </c>
      <c r="D10" s="103">
        <f t="shared" si="1"/>
        <v>7.3496764230185363E-13</v>
      </c>
      <c r="M10" s="80" t="s">
        <v>4</v>
      </c>
      <c r="N10">
        <v>7</v>
      </c>
      <c r="O10">
        <f t="shared" si="2"/>
        <v>1.1666666666666667E-2</v>
      </c>
    </row>
    <row r="11" spans="1:16" x14ac:dyDescent="0.2">
      <c r="A11">
        <f t="shared" si="3"/>
        <v>44.600000000000016</v>
      </c>
      <c r="B11" s="103">
        <f t="shared" si="0"/>
        <v>6.6080474425689317E-13</v>
      </c>
      <c r="C11" s="103">
        <f>AVERAGE(B$2:B11)</f>
        <v>3.8493652709803426E-13</v>
      </c>
      <c r="D11" s="103">
        <f t="shared" si="1"/>
        <v>8.3932860661661834E-13</v>
      </c>
    </row>
    <row r="12" spans="1:16" x14ac:dyDescent="0.2">
      <c r="A12">
        <f t="shared" si="3"/>
        <v>44.700000000000017</v>
      </c>
      <c r="B12" s="103">
        <f t="shared" si="0"/>
        <v>7.567280135845067E-13</v>
      </c>
      <c r="C12" s="103">
        <f>AVERAGE(B$2:B12)</f>
        <v>4.1873575314225903E-13</v>
      </c>
      <c r="D12" s="103">
        <f t="shared" si="1"/>
        <v>9.5923269327613525E-13</v>
      </c>
    </row>
    <row r="13" spans="1:16" x14ac:dyDescent="0.2">
      <c r="A13">
        <f t="shared" si="3"/>
        <v>44.800000000000018</v>
      </c>
      <c r="B13" s="103">
        <f t="shared" si="0"/>
        <v>8.659739592076221E-13</v>
      </c>
      <c r="C13" s="103">
        <f>AVERAGE(B$2:B13)</f>
        <v>4.5600560364770593E-13</v>
      </c>
      <c r="D13" s="103">
        <f t="shared" si="1"/>
        <v>1.092459456231154E-12</v>
      </c>
    </row>
    <row r="14" spans="1:16" x14ac:dyDescent="0.2">
      <c r="A14">
        <f t="shared" si="3"/>
        <v>44.90000000000002</v>
      </c>
      <c r="B14" s="103">
        <f t="shared" si="0"/>
        <v>9.9054098257056467E-13</v>
      </c>
      <c r="C14" s="103">
        <f>AVERAGE(B$2:B14)</f>
        <v>4.9712370971869509E-13</v>
      </c>
      <c r="D14" s="103">
        <f t="shared" si="1"/>
        <v>1.2456702336294256E-12</v>
      </c>
    </row>
    <row r="15" spans="1:16" x14ac:dyDescent="0.2">
      <c r="A15">
        <f t="shared" si="3"/>
        <v>45.000000000000021</v>
      </c>
      <c r="B15" s="103">
        <f t="shared" si="0"/>
        <v>1.1326495297225847E-12</v>
      </c>
      <c r="C15" s="103">
        <f>AVERAGE(B$2:B15)</f>
        <v>5.4251841114754434E-13</v>
      </c>
      <c r="D15" s="103">
        <f t="shared" si="1"/>
        <v>1.4210854715202004E-12</v>
      </c>
    </row>
    <row r="16" spans="1:16" x14ac:dyDescent="0.2">
      <c r="A16">
        <f t="shared" si="3"/>
        <v>45.100000000000023</v>
      </c>
      <c r="B16" s="103">
        <f t="shared" si="0"/>
        <v>1.2942980021080075E-12</v>
      </c>
      <c r="C16" s="103">
        <f>AVERAGE(B$2:B16)</f>
        <v>5.9263705054490856E-13</v>
      </c>
      <c r="D16" s="103">
        <f t="shared" si="1"/>
        <v>1.6164847238542279E-12</v>
      </c>
    </row>
    <row r="17" spans="1:4" x14ac:dyDescent="0.2">
      <c r="A17">
        <f t="shared" si="3"/>
        <v>45.200000000000024</v>
      </c>
      <c r="B17" s="103">
        <f t="shared" si="0"/>
        <v>1.4783729795908584E-12</v>
      </c>
      <c r="C17" s="103">
        <f>AVERAGE(B$2:B17)</f>
        <v>6.4799554611028043E-13</v>
      </c>
      <c r="D17" s="103">
        <f t="shared" si="1"/>
        <v>1.8407497748285095E-12</v>
      </c>
    </row>
    <row r="18" spans="1:4" x14ac:dyDescent="0.2">
      <c r="A18">
        <f t="shared" si="3"/>
        <v>45.300000000000026</v>
      </c>
      <c r="B18" s="103">
        <f t="shared" si="0"/>
        <v>1.6878720643376255E-12</v>
      </c>
      <c r="C18" s="103">
        <f>AVERAGE(B$2:B18)</f>
        <v>7.0916475306483018E-13</v>
      </c>
      <c r="D18" s="103">
        <f t="shared" si="1"/>
        <v>2.0949908474676704E-12</v>
      </c>
    </row>
    <row r="19" spans="1:4" x14ac:dyDescent="0.2">
      <c r="A19">
        <f t="shared" si="3"/>
        <v>45.400000000000027</v>
      </c>
      <c r="B19" s="103">
        <f t="shared" si="0"/>
        <v>1.9260149031197216E-12</v>
      </c>
      <c r="C19" s="103">
        <f>AVERAGE(B$2:B19)</f>
        <v>7.7676753917899077E-13</v>
      </c>
      <c r="D19" s="103">
        <f t="shared" si="1"/>
        <v>2.3814283878209608E-12</v>
      </c>
    </row>
    <row r="20" spans="1:4" x14ac:dyDescent="0.2">
      <c r="A20">
        <f t="shared" si="3"/>
        <v>45.500000000000028</v>
      </c>
      <c r="B20" s="103">
        <f t="shared" si="0"/>
        <v>2.1969093211282598E-12</v>
      </c>
      <c r="C20" s="103">
        <f>AVERAGE(B$2:B20)</f>
        <v>8.5151184349211022E-13</v>
      </c>
      <c r="D20" s="103">
        <f t="shared" si="1"/>
        <v>2.708944180085382E-12</v>
      </c>
    </row>
    <row r="21" spans="1:4" x14ac:dyDescent="0.2">
      <c r="A21">
        <f t="shared" si="3"/>
        <v>45.60000000000003</v>
      </c>
      <c r="B21" s="103">
        <f t="shared" si="0"/>
        <v>2.5045521212518906E-12</v>
      </c>
      <c r="C21" s="103">
        <f>AVERAGE(B$2:B21)</f>
        <v>9.341638573800993E-13</v>
      </c>
      <c r="D21" s="103">
        <f t="shared" si="1"/>
        <v>3.0764280012363088E-12</v>
      </c>
    </row>
    <row r="22" spans="1:4" x14ac:dyDescent="0.2">
      <c r="A22">
        <f t="shared" si="3"/>
        <v>45.700000000000031</v>
      </c>
      <c r="B22" s="103">
        <f t="shared" si="0"/>
        <v>2.8539393071014274E-12</v>
      </c>
      <c r="C22" s="103">
        <f>AVERAGE(B$2:B22)</f>
        <v>1.0255817359382577E-12</v>
      </c>
      <c r="D22" s="103">
        <f t="shared" si="1"/>
        <v>3.4938718584953676E-12</v>
      </c>
    </row>
    <row r="23" spans="1:4" x14ac:dyDescent="0.2">
      <c r="A23">
        <f t="shared" si="3"/>
        <v>45.800000000000033</v>
      </c>
      <c r="B23" s="103">
        <f t="shared" si="0"/>
        <v>3.2506219937999958E-12</v>
      </c>
      <c r="C23" s="103">
        <f>AVERAGE(B$2:B23)</f>
        <v>1.1267199294774277E-12</v>
      </c>
      <c r="D23" s="103">
        <f t="shared" si="1"/>
        <v>3.9668268669856843E-12</v>
      </c>
    </row>
    <row r="24" spans="1:4" x14ac:dyDescent="0.2">
      <c r="A24">
        <f t="shared" si="3"/>
        <v>45.900000000000034</v>
      </c>
      <c r="B24" s="103">
        <f t="shared" si="0"/>
        <v>3.7005953856805718E-12</v>
      </c>
      <c r="C24" s="103">
        <f>AVERAGE(B$2:B24)</f>
        <v>1.2386275580079991E-12</v>
      </c>
      <c r="D24" s="103">
        <f t="shared" si="1"/>
        <v>4.4997339188057595E-12</v>
      </c>
    </row>
    <row r="25" spans="1:4" x14ac:dyDescent="0.2">
      <c r="A25">
        <f t="shared" si="3"/>
        <v>46.000000000000036</v>
      </c>
      <c r="B25" s="103">
        <f t="shared" si="0"/>
        <v>4.2108538877982937E-12</v>
      </c>
      <c r="C25" s="103">
        <f>AVERAGE(B$2:B25)</f>
        <v>1.3624703217492613E-12</v>
      </c>
      <c r="D25" s="103">
        <f t="shared" si="1"/>
        <v>5.1025850211772195E-12</v>
      </c>
    </row>
    <row r="26" spans="1:4" x14ac:dyDescent="0.2">
      <c r="A26">
        <f t="shared" si="3"/>
        <v>46.100000000000037</v>
      </c>
      <c r="B26" s="103">
        <f t="shared" si="0"/>
        <v>4.7893911059304628E-12</v>
      </c>
      <c r="C26" s="103">
        <f>AVERAGE(B$2:B26)</f>
        <v>1.4995471531165094E-12</v>
      </c>
      <c r="D26" s="103">
        <f t="shared" si="1"/>
        <v>5.7853721813216907E-12</v>
      </c>
    </row>
    <row r="27" spans="1:4" x14ac:dyDescent="0.2">
      <c r="A27">
        <f t="shared" si="3"/>
        <v>46.200000000000038</v>
      </c>
      <c r="B27" s="103">
        <f t="shared" si="0"/>
        <v>5.4447557573666927E-12</v>
      </c>
      <c r="C27" s="103">
        <f>AVERAGE(B$2:B27)</f>
        <v>1.6512859455876704E-12</v>
      </c>
      <c r="D27" s="103">
        <f t="shared" si="1"/>
        <v>6.5536465143622991E-12</v>
      </c>
    </row>
    <row r="28" spans="1:4" x14ac:dyDescent="0.2">
      <c r="A28">
        <f t="shared" si="3"/>
        <v>46.30000000000004</v>
      </c>
      <c r="B28" s="103">
        <f t="shared" si="0"/>
        <v>6.1870508716310724E-12</v>
      </c>
      <c r="C28" s="103">
        <f>AVERAGE(B$2:B28)</f>
        <v>1.8192772391448332E-12</v>
      </c>
      <c r="D28" s="103">
        <f t="shared" si="1"/>
        <v>7.4229511426437966E-12</v>
      </c>
    </row>
    <row r="29" spans="1:4" x14ac:dyDescent="0.2">
      <c r="A29">
        <f t="shared" si="3"/>
        <v>46.400000000000041</v>
      </c>
      <c r="B29" s="103">
        <f t="shared" si="0"/>
        <v>7.0272676566673908E-12</v>
      </c>
      <c r="C29" s="103">
        <f>AVERAGE(B$2:B29)</f>
        <v>2.0052768969134963E-12</v>
      </c>
      <c r="D29" s="103">
        <f t="shared" si="1"/>
        <v>8.4021678503631847E-12</v>
      </c>
    </row>
    <row r="30" spans="1:4" x14ac:dyDescent="0.2">
      <c r="A30">
        <f t="shared" si="3"/>
        <v>46.500000000000043</v>
      </c>
      <c r="B30" s="103">
        <f t="shared" si="0"/>
        <v>7.9778406103514499E-12</v>
      </c>
      <c r="C30" s="103">
        <f>AVERAGE(B$2:B30)</f>
        <v>2.2112273697906671E-12</v>
      </c>
      <c r="D30" s="103">
        <f t="shared" si="1"/>
        <v>9.5057295368405903E-12</v>
      </c>
    </row>
    <row r="31" spans="1:4" x14ac:dyDescent="0.2">
      <c r="A31">
        <f t="shared" si="3"/>
        <v>46.600000000000044</v>
      </c>
      <c r="B31" s="103">
        <f t="shared" si="0"/>
        <v>9.0527585427935264E-12</v>
      </c>
      <c r="C31" s="103">
        <f>AVERAGE(B$2:B31)</f>
        <v>2.4392784088907622E-12</v>
      </c>
      <c r="D31" s="103">
        <f t="shared" si="1"/>
        <v>1.0749179324420766E-11</v>
      </c>
    </row>
    <row r="32" spans="1:4" x14ac:dyDescent="0.2">
      <c r="A32">
        <f t="shared" si="3"/>
        <v>46.700000000000045</v>
      </c>
      <c r="B32" s="103">
        <f t="shared" si="0"/>
        <v>1.0268008665548223E-11</v>
      </c>
      <c r="C32" s="103">
        <f>AVERAGE(B$2:B32)</f>
        <v>2.6918180945893901E-12</v>
      </c>
      <c r="D32" s="103">
        <f t="shared" si="1"/>
        <v>1.2152501227546963E-11</v>
      </c>
    </row>
    <row r="33" spans="1:4" x14ac:dyDescent="0.2">
      <c r="A33">
        <f t="shared" si="3"/>
        <v>46.800000000000047</v>
      </c>
      <c r="B33" s="103">
        <f t="shared" si="0"/>
        <v>1.1641132502404616E-11</v>
      </c>
      <c r="C33" s="103">
        <f>AVERAGE(B$2:B33)</f>
        <v>2.9714841698336159E-12</v>
      </c>
      <c r="D33" s="103">
        <f t="shared" si="1"/>
        <v>1.3731238368563936E-11</v>
      </c>
    </row>
    <row r="34" spans="1:4" x14ac:dyDescent="0.2">
      <c r="A34">
        <f t="shared" si="3"/>
        <v>46.900000000000048</v>
      </c>
      <c r="B34" s="103">
        <f t="shared" si="0"/>
        <v>1.3191781000898573E-11</v>
      </c>
      <c r="C34" s="103">
        <f>AVERAGE(B$2:B34)</f>
        <v>3.2811901344113417E-12</v>
      </c>
      <c r="D34" s="103">
        <f t="shared" si="1"/>
        <v>1.5506484984939561E-11</v>
      </c>
    </row>
    <row r="35" spans="1:4" x14ac:dyDescent="0.2">
      <c r="A35">
        <f t="shared" si="3"/>
        <v>47.00000000000005</v>
      </c>
      <c r="B35" s="103">
        <f t="shared" si="0"/>
        <v>1.4942158621522594E-11</v>
      </c>
      <c r="C35" s="103">
        <f>AVERAGE(B$2:B35)</f>
        <v>3.6241597957969669E-12</v>
      </c>
      <c r="D35" s="103">
        <f t="shared" si="1"/>
        <v>1.7503776206240218E-11</v>
      </c>
    </row>
    <row r="36" spans="1:4" x14ac:dyDescent="0.2">
      <c r="A36">
        <f t="shared" si="3"/>
        <v>47.100000000000051</v>
      </c>
      <c r="B36" s="103">
        <f t="shared" si="0"/>
        <v>1.6917245382330748E-11</v>
      </c>
      <c r="C36" s="103">
        <f>AVERAGE(B$2:B36)</f>
        <v>4.0039622411265035E-12</v>
      </c>
      <c r="D36" s="103">
        <f t="shared" si="1"/>
        <v>1.9750867608081535E-11</v>
      </c>
    </row>
    <row r="37" spans="1:4" x14ac:dyDescent="0.2">
      <c r="A37">
        <f t="shared" si="3"/>
        <v>47.200000000000053</v>
      </c>
      <c r="B37" s="103">
        <f t="shared" si="0"/>
        <v>1.9145018903543587E-11</v>
      </c>
      <c r="C37" s="103">
        <f>AVERAGE(B$2:B37)</f>
        <v>4.4245471484158673E-12</v>
      </c>
      <c r="D37" s="103">
        <f t="shared" si="1"/>
        <v>2.2277735212128391E-11</v>
      </c>
    </row>
    <row r="38" spans="1:4" x14ac:dyDescent="0.2">
      <c r="A38">
        <f t="shared" si="3"/>
        <v>47.300000000000054</v>
      </c>
      <c r="B38" s="103">
        <f t="shared" si="0"/>
        <v>2.1656121340640766E-11</v>
      </c>
      <c r="C38" s="103">
        <f>AVERAGE(B$2:B38)</f>
        <v>4.8902653698273505E-12</v>
      </c>
      <c r="D38" s="103">
        <f t="shared" si="1"/>
        <v>2.5111024370971791E-11</v>
      </c>
    </row>
    <row r="39" spans="1:4" x14ac:dyDescent="0.2">
      <c r="A39">
        <f t="shared" si="3"/>
        <v>47.400000000000055</v>
      </c>
      <c r="B39" s="103">
        <f t="shared" si="0"/>
        <v>2.4485968808107827E-11</v>
      </c>
      <c r="C39" s="103">
        <f>AVERAGE(B$2:B39)</f>
        <v>5.4059417760978897E-12</v>
      </c>
      <c r="D39" s="103">
        <f t="shared" si="1"/>
        <v>2.8298474674670615E-11</v>
      </c>
    </row>
    <row r="40" spans="1:4" x14ac:dyDescent="0.2">
      <c r="A40">
        <f t="shared" si="3"/>
        <v>47.500000000000057</v>
      </c>
      <c r="B40" s="103">
        <f t="shared" si="0"/>
        <v>2.7673308089504189E-11</v>
      </c>
      <c r="C40" s="103">
        <f>AVERAGE(B$2:B40)</f>
        <v>5.9768998866980509E-12</v>
      </c>
      <c r="D40" s="103">
        <f t="shared" si="1"/>
        <v>3.1873392813963619E-11</v>
      </c>
    </row>
    <row r="41" spans="1:4" x14ac:dyDescent="0.2">
      <c r="A41">
        <f t="shared" si="3"/>
        <v>47.600000000000058</v>
      </c>
      <c r="B41" s="103">
        <f t="shared" si="0"/>
        <v>3.126177094969762E-11</v>
      </c>
      <c r="C41" s="103">
        <f>AVERAGE(B$2:B41)</f>
        <v>6.6090216632730405E-12</v>
      </c>
      <c r="D41" s="103">
        <f t="shared" si="1"/>
        <v>3.588462860193431E-11</v>
      </c>
    </row>
    <row r="42" spans="1:4" x14ac:dyDescent="0.2">
      <c r="A42">
        <f t="shared" si="3"/>
        <v>47.70000000000006</v>
      </c>
      <c r="B42" s="103">
        <f t="shared" si="0"/>
        <v>3.5299985157166702E-11</v>
      </c>
      <c r="C42" s="103">
        <f>AVERAGE(B$2:B42)</f>
        <v>7.308801260685081E-12</v>
      </c>
      <c r="D42" s="103">
        <f t="shared" si="1"/>
        <v>4.0382142074690819E-11</v>
      </c>
    </row>
    <row r="43" spans="1:4" x14ac:dyDescent="0.2">
      <c r="A43">
        <f t="shared" si="3"/>
        <v>47.800000000000061</v>
      </c>
      <c r="B43" s="103">
        <f t="shared" si="0"/>
        <v>3.9842240617815605E-11</v>
      </c>
      <c r="C43" s="103">
        <f>AVERAGE(B$2:B43)</f>
        <v>8.0834069596643793E-12</v>
      </c>
      <c r="D43" s="103">
        <f t="shared" si="1"/>
        <v>4.542255460648903E-11</v>
      </c>
    </row>
    <row r="44" spans="1:4" x14ac:dyDescent="0.2">
      <c r="A44">
        <f t="shared" si="3"/>
        <v>47.900000000000063</v>
      </c>
      <c r="B44" s="103">
        <f t="shared" si="0"/>
        <v>4.4949266531091325E-11</v>
      </c>
      <c r="C44" s="103">
        <f>AVERAGE(B$2:B44)</f>
        <v>8.9407525310929131E-12</v>
      </c>
      <c r="D44" s="103">
        <f t="shared" si="1"/>
        <v>5.1070259132757201E-11</v>
      </c>
    </row>
    <row r="45" spans="1:4" x14ac:dyDescent="0.2">
      <c r="A45">
        <f t="shared" si="3"/>
        <v>48.000000000000064</v>
      </c>
      <c r="B45" s="103">
        <f t="shared" si="0"/>
        <v>5.0689008546100922E-11</v>
      </c>
      <c r="C45" s="103">
        <f>AVERAGE(B$2:B45)</f>
        <v>9.8895765314340042E-12</v>
      </c>
      <c r="D45" s="103">
        <f t="shared" si="1"/>
        <v>5.7397420150095968E-11</v>
      </c>
    </row>
    <row r="46" spans="1:4" x14ac:dyDescent="0.2">
      <c r="A46">
        <f t="shared" si="3"/>
        <v>48.100000000000065</v>
      </c>
      <c r="B46" s="103">
        <f t="shared" si="0"/>
        <v>5.7136739783913981E-11</v>
      </c>
      <c r="C46" s="103">
        <f>AVERAGE(B$2:B46)</f>
        <v>1.0939513492600225E-11</v>
      </c>
      <c r="D46" s="103">
        <f t="shared" si="1"/>
        <v>6.4477312378130591E-11</v>
      </c>
    </row>
    <row r="47" spans="1:4" x14ac:dyDescent="0.2">
      <c r="A47">
        <f t="shared" si="3"/>
        <v>48.200000000000067</v>
      </c>
      <c r="B47" s="103">
        <f t="shared" si="0"/>
        <v>6.4376837194402015E-11</v>
      </c>
      <c r="C47" s="103">
        <f>AVERAGE(B$2:B47)</f>
        <v>1.2101194442639395E-11</v>
      </c>
      <c r="D47" s="103">
        <f t="shared" si="1"/>
        <v>7.2400974104880333E-11</v>
      </c>
    </row>
    <row r="48" spans="1:4" x14ac:dyDescent="0.2">
      <c r="A48">
        <f t="shared" si="3"/>
        <v>48.300000000000068</v>
      </c>
      <c r="B48" s="103">
        <f t="shared" si="0"/>
        <v>7.2503114623145848E-11</v>
      </c>
      <c r="C48" s="103">
        <f>AVERAGE(B$2:B48)</f>
        <v>1.338634168052251E-11</v>
      </c>
      <c r="D48" s="103">
        <f t="shared" si="1"/>
        <v>8.1262774287438333E-11</v>
      </c>
    </row>
    <row r="49" spans="1:4" x14ac:dyDescent="0.2">
      <c r="A49">
        <f t="shared" si="3"/>
        <v>48.40000000000007</v>
      </c>
      <c r="B49" s="103">
        <f t="shared" si="0"/>
        <v>8.1620266101367633E-11</v>
      </c>
      <c r="C49" s="103">
        <f>AVERAGE(B$2:B49)</f>
        <v>1.480788177262345E-11</v>
      </c>
      <c r="D49" s="103">
        <f t="shared" si="1"/>
        <v>9.1171514782217855E-11</v>
      </c>
    </row>
    <row r="50" spans="1:4" x14ac:dyDescent="0.2">
      <c r="A50">
        <f t="shared" si="3"/>
        <v>48.500000000000071</v>
      </c>
      <c r="B50" s="103">
        <f t="shared" si="0"/>
        <v>9.18443099351407E-11</v>
      </c>
      <c r="C50" s="103">
        <f>AVERAGE(B$2:B50)</f>
        <v>1.6380053775940128E-11</v>
      </c>
      <c r="D50" s="103">
        <f t="shared" si="1"/>
        <v>1.0224043833773067E-10</v>
      </c>
    </row>
    <row r="51" spans="1:4" x14ac:dyDescent="0.2">
      <c r="A51">
        <f t="shared" si="3"/>
        <v>48.600000000000072</v>
      </c>
      <c r="B51" s="103">
        <f t="shared" si="0"/>
        <v>1.0330503119604373E-10</v>
      </c>
      <c r="C51" s="103">
        <f>AVERAGE(B$2:B51)</f>
        <v>1.8118553324342203E-11</v>
      </c>
      <c r="D51" s="103">
        <f t="shared" si="1"/>
        <v>1.1460721260903028E-10</v>
      </c>
    </row>
    <row r="52" spans="1:4" x14ac:dyDescent="0.2">
      <c r="A52">
        <f t="shared" si="3"/>
        <v>48.700000000000074</v>
      </c>
      <c r="B52" s="103">
        <f t="shared" si="0"/>
        <v>1.161464258103706E-10</v>
      </c>
      <c r="C52" s="103">
        <f>AVERAGE(B$2:B52)</f>
        <v>2.0040668471127071E-11</v>
      </c>
      <c r="D52" s="103">
        <f t="shared" si="1"/>
        <v>1.2841394614326873E-10</v>
      </c>
    </row>
    <row r="53" spans="1:4" x14ac:dyDescent="0.2">
      <c r="A53">
        <f t="shared" si="3"/>
        <v>48.800000000000075</v>
      </c>
      <c r="B53" s="103">
        <f t="shared" si="0"/>
        <v>1.3052892100517965E-10</v>
      </c>
      <c r="C53" s="103">
        <f>AVERAGE(B$2:B53)</f>
        <v>2.216544255832039E-11</v>
      </c>
      <c r="D53" s="103">
        <f t="shared" si="1"/>
        <v>1.4382495194809053E-10</v>
      </c>
    </row>
    <row r="54" spans="1:4" x14ac:dyDescent="0.2">
      <c r="A54">
        <f t="shared" si="3"/>
        <v>48.900000000000077</v>
      </c>
      <c r="B54" s="103">
        <f t="shared" si="0"/>
        <v>1.4663026348671337E-10</v>
      </c>
      <c r="C54" s="103">
        <f>AVERAGE(B$2:B54)</f>
        <v>2.4513835406025919E-11</v>
      </c>
      <c r="D54" s="103">
        <f t="shared" si="1"/>
        <v>1.610134248153372E-10</v>
      </c>
    </row>
    <row r="55" spans="1:4" x14ac:dyDescent="0.2">
      <c r="A55">
        <f t="shared" si="3"/>
        <v>49.000000000000078</v>
      </c>
      <c r="B55" s="103">
        <f t="shared" si="0"/>
        <v>1.6464873908716982E-10</v>
      </c>
      <c r="C55" s="103">
        <f>AVERAGE(B$2:B55)</f>
        <v>2.7108926214935991E-11</v>
      </c>
      <c r="D55" s="103">
        <f t="shared" si="1"/>
        <v>1.8018475600456441E-10</v>
      </c>
    </row>
    <row r="56" spans="1:4" x14ac:dyDescent="0.2">
      <c r="A56">
        <f t="shared" si="3"/>
        <v>49.10000000000008</v>
      </c>
      <c r="B56" s="103">
        <f t="shared" si="0"/>
        <v>1.8480372787621491E-10</v>
      </c>
      <c r="C56" s="103">
        <f>AVERAGE(B$2:B56)</f>
        <v>2.9976104426959247E-11</v>
      </c>
      <c r="D56" s="103">
        <f t="shared" si="1"/>
        <v>2.0154988789045092E-10</v>
      </c>
    </row>
    <row r="57" spans="1:4" x14ac:dyDescent="0.2">
      <c r="A57">
        <f t="shared" si="3"/>
        <v>49.200000000000081</v>
      </c>
      <c r="B57" s="103">
        <f t="shared" si="0"/>
        <v>2.0733903483005633E-10</v>
      </c>
      <c r="C57" s="103">
        <f>AVERAGE(B$2:B57)</f>
        <v>3.3143299612728836E-11</v>
      </c>
      <c r="D57" s="103">
        <f t="shared" si="1"/>
        <v>2.2535306953841427E-10</v>
      </c>
    </row>
    <row r="58" spans="1:4" x14ac:dyDescent="0.2">
      <c r="A58">
        <f t="shared" si="3"/>
        <v>49.300000000000082</v>
      </c>
      <c r="B58" s="103">
        <f t="shared" si="0"/>
        <v>2.3252577641130756E-10</v>
      </c>
      <c r="C58" s="103">
        <f>AVERAGE(B$2:B58)</f>
        <v>3.6641237802177585E-11</v>
      </c>
      <c r="D58" s="103">
        <f t="shared" si="1"/>
        <v>2.5186741581251226E-10</v>
      </c>
    </row>
    <row r="59" spans="1:4" x14ac:dyDescent="0.2">
      <c r="A59">
        <f t="shared" si="3"/>
        <v>49.400000000000084</v>
      </c>
      <c r="B59" s="103">
        <f t="shared" si="0"/>
        <v>2.6066371283661738E-10</v>
      </c>
      <c r="C59" s="103">
        <f>AVERAGE(B$2:B59)</f>
        <v>4.0503694268288615E-11</v>
      </c>
      <c r="D59" s="103">
        <f t="shared" si="1"/>
        <v>2.8137936425309817E-10</v>
      </c>
    </row>
    <row r="60" spans="1:4" x14ac:dyDescent="0.2">
      <c r="A60">
        <f t="shared" si="3"/>
        <v>49.500000000000085</v>
      </c>
      <c r="B60" s="103">
        <f t="shared" si="0"/>
        <v>2.9208568896876841E-10</v>
      </c>
      <c r="C60" s="103">
        <f>AVERAGE(B$2:B60)</f>
        <v>4.4767795873381491E-11</v>
      </c>
      <c r="D60" s="103">
        <f t="shared" si="1"/>
        <v>3.142197613215103E-10</v>
      </c>
    </row>
    <row r="61" spans="1:4" x14ac:dyDescent="0.2">
      <c r="A61">
        <f t="shared" si="3"/>
        <v>49.600000000000087</v>
      </c>
      <c r="B61" s="103">
        <f t="shared" si="0"/>
        <v>3.2716052089654113E-10</v>
      </c>
      <c r="C61" s="103">
        <f>AVERAGE(B$2:B61)</f>
        <v>4.9474341290434154E-11</v>
      </c>
      <c r="D61" s="103">
        <f t="shared" si="1"/>
        <v>3.5074831927772721E-10</v>
      </c>
    </row>
    <row r="62" spans="1:4" x14ac:dyDescent="0.2">
      <c r="A62">
        <f t="shared" si="3"/>
        <v>49.700000000000088</v>
      </c>
      <c r="B62" s="103">
        <f t="shared" si="0"/>
        <v>3.6629654864839267E-10</v>
      </c>
      <c r="C62" s="103">
        <f>AVERAGE(B$2:B62)</f>
        <v>5.4668147968433477E-11</v>
      </c>
      <c r="D62" s="103">
        <f t="shared" si="1"/>
        <v>3.9136027751851543E-10</v>
      </c>
    </row>
    <row r="63" spans="1:4" x14ac:dyDescent="0.2">
      <c r="A63">
        <f t="shared" si="3"/>
        <v>49.80000000000009</v>
      </c>
      <c r="B63" s="103">
        <f t="shared" si="0"/>
        <v>4.0994652117376518E-10</v>
      </c>
      <c r="C63" s="103">
        <f>AVERAGE(B$2:B63)</f>
        <v>6.0398444310454958E-11</v>
      </c>
      <c r="D63" s="103">
        <f t="shared" si="1"/>
        <v>4.3649972525372505E-10</v>
      </c>
    </row>
    <row r="64" spans="1:4" x14ac:dyDescent="0.2">
      <c r="A64">
        <f t="shared" si="3"/>
        <v>49.900000000000091</v>
      </c>
      <c r="B64" s="103">
        <f t="shared" si="0"/>
        <v>4.5861048292294981E-10</v>
      </c>
      <c r="C64" s="103">
        <f>AVERAGE(B$2:B64)</f>
        <v>6.6719270320177092E-11</v>
      </c>
      <c r="D64" s="103">
        <f t="shared" si="1"/>
        <v>4.8663961749184637E-10</v>
      </c>
    </row>
    <row r="65" spans="1:4" x14ac:dyDescent="0.2">
      <c r="A65">
        <f t="shared" si="3"/>
        <v>50.000000000000092</v>
      </c>
      <c r="B65" s="103">
        <f t="shared" si="0"/>
        <v>5.1284243518523454E-10</v>
      </c>
      <c r="C65" s="103">
        <f>AVERAGE(B$2:B65)</f>
        <v>7.3689944771193616E-11</v>
      </c>
      <c r="D65" s="103">
        <f t="shared" si="1"/>
        <v>5.4231952262284722E-10</v>
      </c>
    </row>
    <row r="66" spans="1:4" x14ac:dyDescent="0.2">
      <c r="A66">
        <f t="shared" si="3"/>
        <v>50.100000000000094</v>
      </c>
      <c r="B66" s="103">
        <f t="shared" ref="B66:B129" si="4">BINOMDIST(97,162,A66/162,TRUE)-BINOMDIST(87,162,A66/162,TRUE)</f>
        <v>5.732549990256075E-10</v>
      </c>
      <c r="C66" s="103">
        <f>AVERAGE(B$2:B66)</f>
        <v>8.1375560990492293E-11</v>
      </c>
      <c r="D66" s="103">
        <f t="shared" si="1"/>
        <v>6.0412563840372968E-10</v>
      </c>
    </row>
    <row r="67" spans="1:4" x14ac:dyDescent="0.2">
      <c r="A67">
        <f t="shared" si="3"/>
        <v>50.200000000000095</v>
      </c>
      <c r="B67" s="103">
        <f t="shared" si="4"/>
        <v>6.4052496639988021E-10</v>
      </c>
      <c r="C67" s="103">
        <f>AVERAGE(B$2:B67)</f>
        <v>8.9847521678513317E-11</v>
      </c>
      <c r="D67" s="103">
        <f t="shared" ref="D67:D130" si="5">((BINOMDIST(97,162,A67/162,TRUE)-BINOMDIST(87,162,A67/162,TRUE))-(BINOMDIST(97,162,(A67-0.1)/162,TRUE)-BINOMDIST(87,162,(A67-0.1)/162,TRUE)))*10</f>
        <v>6.726996737427271E-10</v>
      </c>
    </row>
    <row r="68" spans="1:4" x14ac:dyDescent="0.2">
      <c r="A68">
        <f t="shared" ref="A68:A131" si="6">A67+0.1</f>
        <v>50.300000000000097</v>
      </c>
      <c r="B68" s="103">
        <f t="shared" si="4"/>
        <v>7.1540062762665002E-10</v>
      </c>
      <c r="C68" s="103">
        <f>AVERAGE(B$2:B68)</f>
        <v>9.9184135200127305E-11</v>
      </c>
      <c r="D68" s="103">
        <f t="shared" si="5"/>
        <v>7.4875661226769807E-10</v>
      </c>
    </row>
    <row r="69" spans="1:4" x14ac:dyDescent="0.2">
      <c r="A69">
        <f t="shared" si="6"/>
        <v>50.400000000000098</v>
      </c>
      <c r="B69" s="103">
        <f t="shared" si="4"/>
        <v>7.9870776659163312E-10</v>
      </c>
      <c r="C69" s="103">
        <f>AVERAGE(B$2:B69)</f>
        <v>1.0947124742647297E-10</v>
      </c>
      <c r="D69" s="103">
        <f t="shared" si="5"/>
        <v>8.3307138964983096E-10</v>
      </c>
    </row>
    <row r="70" spans="1:4" x14ac:dyDescent="0.2">
      <c r="A70">
        <f t="shared" si="6"/>
        <v>50.500000000000099</v>
      </c>
      <c r="B70" s="103">
        <f t="shared" si="4"/>
        <v>8.9135920866567631E-10</v>
      </c>
      <c r="C70" s="103">
        <f>AVERAGE(B$2:B70)</f>
        <v>1.2080295700964984E-10</v>
      </c>
      <c r="D70" s="103">
        <f t="shared" si="5"/>
        <v>9.2651442074043189E-10</v>
      </c>
    </row>
    <row r="71" spans="1:4" x14ac:dyDescent="0.2">
      <c r="A71">
        <f t="shared" si="6"/>
        <v>50.600000000000101</v>
      </c>
      <c r="B71" s="103">
        <f t="shared" si="4"/>
        <v>9.9436125999829983E-10</v>
      </c>
      <c r="C71" s="103">
        <f>AVERAGE(B$2:B71)</f>
        <v>1.3328236133805912E-10</v>
      </c>
      <c r="D71" s="103">
        <f t="shared" si="5"/>
        <v>1.0300205133262352E-9</v>
      </c>
    </row>
    <row r="72" spans="1:4" x14ac:dyDescent="0.2">
      <c r="A72">
        <f t="shared" si="6"/>
        <v>50.700000000000102</v>
      </c>
      <c r="B72" s="103">
        <f t="shared" si="4"/>
        <v>1.1088245877033387E-9</v>
      </c>
      <c r="C72" s="103">
        <f>AVERAGE(B$2:B72)</f>
        <v>1.4702239269531658E-10</v>
      </c>
      <c r="D72" s="103">
        <f t="shared" si="5"/>
        <v>1.1446332770503886E-9</v>
      </c>
    </row>
    <row r="73" spans="1:4" x14ac:dyDescent="0.2">
      <c r="A73">
        <f t="shared" si="6"/>
        <v>50.800000000000104</v>
      </c>
      <c r="B73" s="103">
        <f t="shared" si="4"/>
        <v>1.235973656754652E-9</v>
      </c>
      <c r="C73" s="103">
        <f>AVERAGE(B$2:B73)</f>
        <v>1.6214671580725179E-10</v>
      </c>
      <c r="D73" s="103">
        <f t="shared" si="5"/>
        <v>1.2714906905131329E-9</v>
      </c>
    </row>
    <row r="74" spans="1:4" x14ac:dyDescent="0.2">
      <c r="A74">
        <f t="shared" si="6"/>
        <v>50.900000000000105</v>
      </c>
      <c r="B74" s="103">
        <f t="shared" si="4"/>
        <v>1.3771584983501839E-9</v>
      </c>
      <c r="C74" s="103">
        <f>AVERAGE(B$2:B74)</f>
        <v>1.7879071282838784E-10</v>
      </c>
      <c r="D74" s="103">
        <f t="shared" si="5"/>
        <v>1.4118484159553191E-9</v>
      </c>
    </row>
    <row r="75" spans="1:4" x14ac:dyDescent="0.2">
      <c r="A75">
        <f t="shared" si="6"/>
        <v>51.000000000000107</v>
      </c>
      <c r="B75" s="103">
        <f t="shared" si="4"/>
        <v>1.5338663672537223E-9</v>
      </c>
      <c r="C75" s="103">
        <f>AVERAGE(B$2:B75)</f>
        <v>1.9710254599629778E-10</v>
      </c>
      <c r="D75" s="103">
        <f t="shared" si="5"/>
        <v>1.5670786890353838E-9</v>
      </c>
    </row>
    <row r="76" spans="1:4" x14ac:dyDescent="0.2">
      <c r="A76">
        <f t="shared" si="6"/>
        <v>51.100000000000108</v>
      </c>
      <c r="B76" s="103">
        <f t="shared" si="4"/>
        <v>1.7077349534488917E-9</v>
      </c>
      <c r="C76" s="103">
        <f>AVERAGE(B$2:B76)</f>
        <v>2.1724431142899903E-10</v>
      </c>
      <c r="D76" s="103">
        <f t="shared" si="5"/>
        <v>1.7386858619516943E-9</v>
      </c>
    </row>
    <row r="77" spans="1:4" x14ac:dyDescent="0.2">
      <c r="A77">
        <f t="shared" si="6"/>
        <v>51.200000000000109</v>
      </c>
      <c r="B77" s="103">
        <f t="shared" si="4"/>
        <v>1.9005677032168933E-9</v>
      </c>
      <c r="C77" s="103">
        <f>AVERAGE(B$2:B77)</f>
        <v>2.3939330342620816E-10</v>
      </c>
      <c r="D77" s="103">
        <f t="shared" si="5"/>
        <v>1.9283274976800158E-9</v>
      </c>
    </row>
    <row r="78" spans="1:4" x14ac:dyDescent="0.2">
      <c r="A78">
        <f t="shared" si="6"/>
        <v>51.300000000000111</v>
      </c>
      <c r="B78" s="103">
        <f t="shared" si="4"/>
        <v>2.1143492512365469E-9</v>
      </c>
      <c r="C78" s="103">
        <f>AVERAGE(B$2:B78)</f>
        <v>2.6374338067049826E-10</v>
      </c>
      <c r="D78" s="103">
        <f t="shared" si="5"/>
        <v>2.1378154801965366E-9</v>
      </c>
    </row>
    <row r="79" spans="1:4" x14ac:dyDescent="0.2">
      <c r="A79">
        <f t="shared" si="6"/>
        <v>51.400000000000112</v>
      </c>
      <c r="B79" s="103">
        <f t="shared" si="4"/>
        <v>2.3512625180188707E-9</v>
      </c>
      <c r="C79" s="103">
        <f>AVERAGE(B$2:B79)</f>
        <v>2.9050644653393892E-10</v>
      </c>
      <c r="D79" s="103">
        <f t="shared" si="5"/>
        <v>2.3691326678232372E-9</v>
      </c>
    </row>
    <row r="80" spans="1:4" x14ac:dyDescent="0.2">
      <c r="A80">
        <f t="shared" si="6"/>
        <v>51.500000000000114</v>
      </c>
      <c r="B80" s="103">
        <f t="shared" si="4"/>
        <v>2.6137079167654065E-9</v>
      </c>
      <c r="C80" s="103">
        <f>AVERAGE(B$2:B80)</f>
        <v>3.1991406008117271E-10</v>
      </c>
      <c r="D80" s="103">
        <f t="shared" si="5"/>
        <v>2.6244539874653583E-9</v>
      </c>
    </row>
    <row r="81" spans="1:4" x14ac:dyDescent="0.2">
      <c r="A81">
        <f t="shared" si="6"/>
        <v>51.600000000000115</v>
      </c>
      <c r="B81" s="103">
        <f t="shared" si="4"/>
        <v>2.9043238924941761E-9</v>
      </c>
      <c r="C81" s="103">
        <f>AVERAGE(B$2:B81)</f>
        <v>3.5221918298633523E-10</v>
      </c>
      <c r="D81" s="103">
        <f t="shared" si="5"/>
        <v>2.9061597572876963E-9</v>
      </c>
    </row>
    <row r="82" spans="1:4" x14ac:dyDescent="0.2">
      <c r="A82">
        <f t="shared" si="6"/>
        <v>51.700000000000117</v>
      </c>
      <c r="B82" s="103">
        <f t="shared" si="4"/>
        <v>3.2260094595670807E-9</v>
      </c>
      <c r="C82" s="103">
        <f>AVERAGE(B$2:B82)</f>
        <v>3.8769807528980125E-10</v>
      </c>
      <c r="D82" s="103">
        <f t="shared" si="5"/>
        <v>3.2168556707290463E-9</v>
      </c>
    </row>
    <row r="83" spans="1:4" x14ac:dyDescent="0.2">
      <c r="A83">
        <f t="shared" si="6"/>
        <v>51.800000000000118</v>
      </c>
      <c r="B83" s="103">
        <f t="shared" si="4"/>
        <v>3.5819484045518379E-9</v>
      </c>
      <c r="C83" s="103">
        <f>AVERAGE(B$2:B83)</f>
        <v>4.2665234759787489E-10</v>
      </c>
      <c r="D83" s="103">
        <f t="shared" si="5"/>
        <v>3.559389449847572E-9</v>
      </c>
    </row>
    <row r="84" spans="1:4" x14ac:dyDescent="0.2">
      <c r="A84">
        <f t="shared" si="6"/>
        <v>51.900000000000119</v>
      </c>
      <c r="B84" s="103">
        <f t="shared" si="4"/>
        <v>3.97563626464148E-9</v>
      </c>
      <c r="C84" s="103">
        <f>AVERAGE(B$2:B84)</f>
        <v>4.6941118997189422E-10</v>
      </c>
      <c r="D84" s="103">
        <f t="shared" si="5"/>
        <v>3.9368786008964207E-9</v>
      </c>
    </row>
    <row r="85" spans="1:4" x14ac:dyDescent="0.2">
      <c r="A85">
        <f t="shared" si="6"/>
        <v>52.000000000000121</v>
      </c>
      <c r="B85" s="103">
        <f t="shared" si="4"/>
        <v>4.4109087493637844E-9</v>
      </c>
      <c r="C85" s="103">
        <f>AVERAGE(B$2:B85)</f>
        <v>5.1633377996465478E-10</v>
      </c>
      <c r="D85" s="103">
        <f t="shared" si="5"/>
        <v>4.352724847223044E-9</v>
      </c>
    </row>
    <row r="86" spans="1:4" x14ac:dyDescent="0.2">
      <c r="A86">
        <f t="shared" si="6"/>
        <v>52.100000000000122</v>
      </c>
      <c r="B86" s="103">
        <f t="shared" si="4"/>
        <v>4.8919743811381977E-9</v>
      </c>
      <c r="C86" s="103">
        <f>AVERAGE(B$2:B86)</f>
        <v>5.6781190468434357E-10</v>
      </c>
      <c r="D86" s="103">
        <f t="shared" si="5"/>
        <v>4.810656317744133E-9</v>
      </c>
    </row>
    <row r="87" spans="1:4" x14ac:dyDescent="0.2">
      <c r="A87">
        <f t="shared" si="6"/>
        <v>52.200000000000124</v>
      </c>
      <c r="B87" s="103">
        <f t="shared" si="4"/>
        <v>5.4234473578773645E-9</v>
      </c>
      <c r="C87" s="103">
        <f>AVERAGE(B$2:B87)</f>
        <v>6.2427278204705305E-10</v>
      </c>
      <c r="D87" s="103">
        <f t="shared" si="5"/>
        <v>5.3147297673916682E-9</v>
      </c>
    </row>
    <row r="88" spans="1:4" x14ac:dyDescent="0.2">
      <c r="A88">
        <f t="shared" si="6"/>
        <v>52.300000000000125</v>
      </c>
      <c r="B88" s="103">
        <f t="shared" si="4"/>
        <v>6.0103855226145697E-9</v>
      </c>
      <c r="C88" s="103">
        <f>AVERAGE(B$2:B88)</f>
        <v>6.8618212389265668E-10</v>
      </c>
      <c r="D88" s="103">
        <f t="shared" si="5"/>
        <v>5.8693816473720517E-9</v>
      </c>
    </row>
    <row r="89" spans="1:4" x14ac:dyDescent="0.2">
      <c r="A89">
        <f t="shared" si="6"/>
        <v>52.400000000000126</v>
      </c>
      <c r="B89" s="103">
        <f t="shared" si="4"/>
        <v>6.6583312197110445E-9</v>
      </c>
      <c r="C89" s="103">
        <f>AVERAGE(B$2:B89)</f>
        <v>7.5404745452695664E-10</v>
      </c>
      <c r="D89" s="103">
        <f t="shared" si="5"/>
        <v>6.4794569709647476E-9</v>
      </c>
    </row>
    <row r="90" spans="1:4" x14ac:dyDescent="0.2">
      <c r="A90">
        <f t="shared" si="6"/>
        <v>52.500000000000128</v>
      </c>
      <c r="B90" s="103">
        <f t="shared" si="4"/>
        <v>7.3733543715093219E-9</v>
      </c>
      <c r="C90" s="103">
        <f>AVERAGE(B$2:B90)</f>
        <v>8.2842168954923041E-10</v>
      </c>
      <c r="D90" s="103">
        <f t="shared" si="5"/>
        <v>7.1502315179827747E-9</v>
      </c>
    </row>
    <row r="91" spans="1:4" x14ac:dyDescent="0.2">
      <c r="A91">
        <f t="shared" si="6"/>
        <v>52.600000000000129</v>
      </c>
      <c r="B91" s="103">
        <f t="shared" si="4"/>
        <v>8.1621014391686231E-9</v>
      </c>
      <c r="C91" s="103">
        <f>AVERAGE(B$2:B91)</f>
        <v>9.0990702010055691E-10</v>
      </c>
      <c r="D91" s="103">
        <f t="shared" si="5"/>
        <v>7.8874706765930114E-9</v>
      </c>
    </row>
    <row r="92" spans="1:4" x14ac:dyDescent="0.2">
      <c r="A92">
        <f t="shared" si="6"/>
        <v>52.700000000000131</v>
      </c>
      <c r="B92" s="103">
        <f t="shared" si="4"/>
        <v>9.0318454937232673E-9</v>
      </c>
      <c r="C92" s="103">
        <f>AVERAGE(B$2:B92)</f>
        <v>9.9915909123926811E-10</v>
      </c>
      <c r="D92" s="103">
        <f t="shared" si="5"/>
        <v>8.6974405455464421E-9</v>
      </c>
    </row>
    <row r="93" spans="1:4" x14ac:dyDescent="0.2">
      <c r="A93">
        <f t="shared" si="6"/>
        <v>52.800000000000132</v>
      </c>
      <c r="B93" s="103">
        <f t="shared" si="4"/>
        <v>9.9905441697245578E-9</v>
      </c>
      <c r="C93" s="103">
        <f>AVERAGE(B$2:B93)</f>
        <v>1.0968915377445429E-9</v>
      </c>
      <c r="D93" s="103">
        <f t="shared" si="5"/>
        <v>9.5869867600129055E-9</v>
      </c>
    </row>
    <row r="94" spans="1:4" x14ac:dyDescent="0.2">
      <c r="A94">
        <f t="shared" si="6"/>
        <v>52.900000000000134</v>
      </c>
      <c r="B94" s="103">
        <f t="shared" si="4"/>
        <v>1.1046899506261809E-8</v>
      </c>
      <c r="C94" s="103">
        <f>AVERAGE(B$2:B94)</f>
        <v>1.2038808707393522E-9</v>
      </c>
      <c r="D94" s="103">
        <f t="shared" si="5"/>
        <v>1.0563553365372513E-8</v>
      </c>
    </row>
    <row r="95" spans="1:4" x14ac:dyDescent="0.2">
      <c r="A95">
        <f t="shared" si="6"/>
        <v>53.000000000000135</v>
      </c>
      <c r="B95" s="103">
        <f t="shared" si="4"/>
        <v>1.2210424449321522E-8</v>
      </c>
      <c r="C95" s="103">
        <f>AVERAGE(B$2:B95)</f>
        <v>1.320971759873205E-9</v>
      </c>
      <c r="D95" s="103">
        <f t="shared" si="5"/>
        <v>1.1635249430597128E-8</v>
      </c>
    </row>
    <row r="96" spans="1:4" x14ac:dyDescent="0.2">
      <c r="A96">
        <f t="shared" si="6"/>
        <v>53.100000000000136</v>
      </c>
      <c r="B96" s="103">
        <f t="shared" si="4"/>
        <v>1.3491514128105564E-8</v>
      </c>
      <c r="C96" s="103">
        <f>AVERAGE(B$2:B96)</f>
        <v>1.4490827321703878E-9</v>
      </c>
      <c r="D96" s="103">
        <f t="shared" si="5"/>
        <v>1.281089678784042E-8</v>
      </c>
    </row>
    <row r="97" spans="1:4" x14ac:dyDescent="0.2">
      <c r="A97">
        <f t="shared" si="6"/>
        <v>53.200000000000138</v>
      </c>
      <c r="B97" s="103">
        <f t="shared" si="4"/>
        <v>1.4901523792687499E-8</v>
      </c>
      <c r="C97" s="103">
        <f>AVERAGE(B$2:B97)</f>
        <v>1.5892123265507745E-9</v>
      </c>
      <c r="D97" s="103">
        <f t="shared" si="5"/>
        <v>1.4100096645819349E-8</v>
      </c>
    </row>
    <row r="98" spans="1:4" x14ac:dyDescent="0.2">
      <c r="A98">
        <f t="shared" si="6"/>
        <v>53.300000000000139</v>
      </c>
      <c r="B98" s="103">
        <f t="shared" si="4"/>
        <v>1.6452852191761735E-8</v>
      </c>
      <c r="C98" s="103">
        <f>AVERAGE(B$2:B98)</f>
        <v>1.7424457272230524E-9</v>
      </c>
      <c r="D98" s="103">
        <f t="shared" si="5"/>
        <v>1.5513283990742366E-8</v>
      </c>
    </row>
    <row r="99" spans="1:4" x14ac:dyDescent="0.2">
      <c r="A99">
        <f t="shared" si="6"/>
        <v>53.400000000000141</v>
      </c>
      <c r="B99" s="103">
        <f t="shared" si="4"/>
        <v>1.8159032499909245E-8</v>
      </c>
      <c r="C99" s="103">
        <f>AVERAGE(B$2:B99)</f>
        <v>1.9099619187810747E-9</v>
      </c>
      <c r="D99" s="103">
        <f t="shared" si="5"/>
        <v>1.7061803081475091E-8</v>
      </c>
    </row>
    <row r="100" spans="1:4" x14ac:dyDescent="0.2">
      <c r="A100">
        <f t="shared" si="6"/>
        <v>53.500000000000142</v>
      </c>
      <c r="B100" s="103">
        <f t="shared" si="4"/>
        <v>2.0034831016424448E-8</v>
      </c>
      <c r="C100" s="103">
        <f>AVERAGE(B$2:B100)</f>
        <v>2.0930414046158561E-9</v>
      </c>
      <c r="D100" s="103">
        <f t="shared" si="5"/>
        <v>1.8757985165152036E-8</v>
      </c>
    </row>
    <row r="101" spans="1:4" x14ac:dyDescent="0.2">
      <c r="A101">
        <f t="shared" si="6"/>
        <v>53.600000000000144</v>
      </c>
      <c r="B101" s="103">
        <f t="shared" si="4"/>
        <v>2.2096352525480256E-8</v>
      </c>
      <c r="C101" s="103">
        <f>AVERAGE(B$2:B101)</f>
        <v>2.2930745158245003E-9</v>
      </c>
      <c r="D101" s="103">
        <f t="shared" si="5"/>
        <v>2.0615215090558081E-8</v>
      </c>
    </row>
    <row r="102" spans="1:4" x14ac:dyDescent="0.2">
      <c r="A102">
        <f t="shared" si="6"/>
        <v>53.700000000000145</v>
      </c>
      <c r="B102" s="103">
        <f t="shared" si="4"/>
        <v>2.4361155759322628E-8</v>
      </c>
      <c r="C102" s="103">
        <f>AVERAGE(B$2:B102)</f>
        <v>2.5115703697205214E-9</v>
      </c>
      <c r="D102" s="103">
        <f t="shared" si="5"/>
        <v>2.2648032338423718E-8</v>
      </c>
    </row>
    <row r="103" spans="1:4" x14ac:dyDescent="0.2">
      <c r="A103">
        <f t="shared" si="6"/>
        <v>53.800000000000146</v>
      </c>
      <c r="B103" s="103">
        <f t="shared" si="4"/>
        <v>2.6848377077115515E-8</v>
      </c>
      <c r="C103" s="103">
        <f>AVERAGE(B$2:B103)</f>
        <v>2.7501665139106682E-9</v>
      </c>
      <c r="D103" s="103">
        <f t="shared" si="5"/>
        <v>2.487221317792887E-8</v>
      </c>
    </row>
    <row r="104" spans="1:4" x14ac:dyDescent="0.2">
      <c r="A104">
        <f t="shared" si="6"/>
        <v>53.900000000000148</v>
      </c>
      <c r="B104" s="103">
        <f t="shared" si="4"/>
        <v>2.9578864468859933E-8</v>
      </c>
      <c r="C104" s="103">
        <f>AVERAGE(B$2:B104)</f>
        <v>3.0106393095897874E-9</v>
      </c>
      <c r="D104" s="103">
        <f t="shared" si="5"/>
        <v>2.7304873917444183E-8</v>
      </c>
    </row>
    <row r="105" spans="1:4" x14ac:dyDescent="0.2">
      <c r="A105">
        <f t="shared" si="6"/>
        <v>54.000000000000149</v>
      </c>
      <c r="B105" s="103">
        <f t="shared" si="4"/>
        <v>3.257532210643177E-8</v>
      </c>
      <c r="C105" s="103">
        <f>AVERAGE(B$2:B105)</f>
        <v>3.294915105713268E-9</v>
      </c>
      <c r="D105" s="103">
        <f t="shared" si="5"/>
        <v>2.9964576375718366E-8</v>
      </c>
    </row>
    <row r="106" spans="1:4" x14ac:dyDescent="0.2">
      <c r="A106">
        <f t="shared" si="6"/>
        <v>54.100000000000151</v>
      </c>
      <c r="B106" s="103">
        <f t="shared" si="4"/>
        <v>3.5862466107872137E-8</v>
      </c>
      <c r="C106" s="103">
        <f>AVERAGE(B$2:B106)</f>
        <v>3.6050822581147812E-9</v>
      </c>
      <c r="D106" s="103">
        <f t="shared" si="5"/>
        <v>3.2871440014403674E-8</v>
      </c>
    </row>
    <row r="107" spans="1:4" x14ac:dyDescent="0.2">
      <c r="A107">
        <f t="shared" si="6"/>
        <v>54.200000000000152</v>
      </c>
      <c r="B107" s="103">
        <f t="shared" si="4"/>
        <v>3.9467193291287117E-8</v>
      </c>
      <c r="C107" s="103">
        <f>AVERAGE(B$2:B107)</f>
        <v>3.9434040603145203E-9</v>
      </c>
      <c r="D107" s="103">
        <f t="shared" si="5"/>
        <v>3.6047271834149797E-8</v>
      </c>
    </row>
    <row r="108" spans="1:4" x14ac:dyDescent="0.2">
      <c r="A108">
        <f t="shared" si="6"/>
        <v>54.300000000000153</v>
      </c>
      <c r="B108" s="103">
        <f t="shared" si="4"/>
        <v>4.3418762585289983E-8</v>
      </c>
      <c r="C108" s="103">
        <f>AVERAGE(B$2:B108)</f>
        <v>4.3123326446600853E-9</v>
      </c>
      <c r="D108" s="103">
        <f t="shared" si="5"/>
        <v>3.9515692940028657E-8</v>
      </c>
    </row>
    <row r="109" spans="1:4" x14ac:dyDescent="0.2">
      <c r="A109">
        <f t="shared" si="6"/>
        <v>54.400000000000155</v>
      </c>
      <c r="B109" s="103">
        <f t="shared" si="4"/>
        <v>4.7748989873142023E-8</v>
      </c>
      <c r="C109" s="103">
        <f>AVERAGE(B$2:B109)</f>
        <v>4.7145239152941774E-9</v>
      </c>
      <c r="D109" s="103">
        <f t="shared" si="5"/>
        <v>4.3302272878520398E-8</v>
      </c>
    </row>
    <row r="110" spans="1:4" x14ac:dyDescent="0.2">
      <c r="A110">
        <f t="shared" si="6"/>
        <v>54.500000000000156</v>
      </c>
      <c r="B110" s="103">
        <f t="shared" si="4"/>
        <v>5.2492459823305637E-8</v>
      </c>
      <c r="C110" s="103">
        <f>AVERAGE(B$2:B110)</f>
        <v>5.1528536025236399E-9</v>
      </c>
      <c r="D110" s="103">
        <f t="shared" si="5"/>
        <v>4.7434699501636146E-8</v>
      </c>
    </row>
    <row r="111" spans="1:4" x14ac:dyDescent="0.2">
      <c r="A111">
        <f t="shared" si="6"/>
        <v>54.600000000000158</v>
      </c>
      <c r="B111" s="103">
        <f t="shared" si="4"/>
        <v>5.7686751819829851E-8</v>
      </c>
      <c r="C111" s="103">
        <f>AVERAGE(B$2:B111)</f>
        <v>5.630434495408242E-9</v>
      </c>
      <c r="D111" s="103">
        <f t="shared" si="5"/>
        <v>5.194291996524214E-8</v>
      </c>
    </row>
    <row r="112" spans="1:4" x14ac:dyDescent="0.2">
      <c r="A112">
        <f t="shared" si="6"/>
        <v>54.700000000000159</v>
      </c>
      <c r="B112" s="103">
        <f t="shared" si="4"/>
        <v>6.3372685210616453E-8</v>
      </c>
      <c r="C112" s="103">
        <f>AVERAGE(B$2:B112)</f>
        <v>6.15063495230201E-9</v>
      </c>
      <c r="D112" s="103">
        <f t="shared" si="5"/>
        <v>5.6859333907866016E-8</v>
      </c>
    </row>
    <row r="113" spans="1:4" x14ac:dyDescent="0.2">
      <c r="A113">
        <f t="shared" si="6"/>
        <v>54.800000000000161</v>
      </c>
      <c r="B113" s="103">
        <f t="shared" si="4"/>
        <v>6.9594580986986898E-8</v>
      </c>
      <c r="C113" s="103">
        <f>AVERAGE(B$2:B113)</f>
        <v>6.7170987561831245E-9</v>
      </c>
      <c r="D113" s="103">
        <f t="shared" si="5"/>
        <v>6.2218957763704452E-8</v>
      </c>
    </row>
    <row r="114" spans="1:4" x14ac:dyDescent="0.2">
      <c r="A114">
        <f t="shared" si="6"/>
        <v>54.900000000000162</v>
      </c>
      <c r="B114" s="103">
        <f t="shared" si="4"/>
        <v>7.6400546111798917E-8</v>
      </c>
      <c r="C114" s="103">
        <f>AVERAGE(B$2:B114)</f>
        <v>7.333766431896539E-9</v>
      </c>
      <c r="D114" s="103">
        <f t="shared" si="5"/>
        <v>6.805965124812019E-8</v>
      </c>
    </row>
    <row r="115" spans="1:4" x14ac:dyDescent="0.2">
      <c r="A115">
        <f t="shared" si="6"/>
        <v>55.000000000000163</v>
      </c>
      <c r="B115" s="103">
        <f t="shared" si="4"/>
        <v>8.3842776388287632E-8</v>
      </c>
      <c r="C115" s="103">
        <f>AVERAGE(B$2:B115)</f>
        <v>8.004898098180671E-9</v>
      </c>
      <c r="D115" s="103">
        <f t="shared" si="5"/>
        <v>7.4422302764887149E-8</v>
      </c>
    </row>
    <row r="116" spans="1:4" x14ac:dyDescent="0.2">
      <c r="A116">
        <f t="shared" si="6"/>
        <v>55.100000000000165</v>
      </c>
      <c r="B116" s="103">
        <f t="shared" si="4"/>
        <v>9.1977883753813217E-8</v>
      </c>
      <c r="C116" s="103">
        <f>AVERAGE(B$2:B116)</f>
        <v>8.7350979734470407E-9</v>
      </c>
      <c r="D116" s="103">
        <f t="shared" si="5"/>
        <v>8.1351073655255846E-8</v>
      </c>
    </row>
    <row r="117" spans="1:4" x14ac:dyDescent="0.2">
      <c r="A117">
        <f t="shared" si="6"/>
        <v>55.200000000000166</v>
      </c>
      <c r="B117" s="103">
        <f t="shared" si="4"/>
        <v>1.0086724766544819E-7</v>
      </c>
      <c r="C117" s="103">
        <f>AVERAGE(B$2:B117)</f>
        <v>9.5293406432056715E-9</v>
      </c>
      <c r="D117" s="103">
        <f t="shared" si="5"/>
        <v>8.8893639116349732E-8</v>
      </c>
    </row>
    <row r="118" spans="1:4" x14ac:dyDescent="0.2">
      <c r="A118">
        <f t="shared" si="6"/>
        <v>55.300000000000168</v>
      </c>
      <c r="B118" s="103">
        <f t="shared" si="4"/>
        <v>1.1057739235376118E-7</v>
      </c>
      <c r="C118" s="103">
        <f>AVERAGE(B$2:B118)</f>
        <v>1.0392999204834352E-8</v>
      </c>
      <c r="D118" s="103">
        <f t="shared" si="5"/>
        <v>9.7101446883129938E-8</v>
      </c>
    </row>
    <row r="119" spans="1:4" x14ac:dyDescent="0.2">
      <c r="A119">
        <f t="shared" si="6"/>
        <v>55.400000000000169</v>
      </c>
      <c r="B119" s="103">
        <f t="shared" si="4"/>
        <v>1.2118039094399791E-7</v>
      </c>
      <c r="C119" s="103">
        <f>AVERAGE(B$2:B119)</f>
        <v>1.1331875406013704E-8</v>
      </c>
      <c r="D119" s="103">
        <f t="shared" si="5"/>
        <v>1.0602998590236723E-7</v>
      </c>
    </row>
    <row r="120" spans="1:4" x14ac:dyDescent="0.2">
      <c r="A120">
        <f t="shared" si="6"/>
        <v>55.500000000000171</v>
      </c>
      <c r="B120" s="103">
        <f t="shared" si="4"/>
        <v>1.3275430144066291E-7</v>
      </c>
      <c r="C120" s="103">
        <f>AVERAGE(B$2:B120)</f>
        <v>1.2352231927313277E-8</v>
      </c>
      <c r="D120" s="103">
        <f t="shared" si="5"/>
        <v>1.1573910496665007E-7</v>
      </c>
    </row>
    <row r="121" spans="1:4" x14ac:dyDescent="0.2">
      <c r="A121">
        <f t="shared" si="6"/>
        <v>55.600000000000172</v>
      </c>
      <c r="B121" s="103">
        <f t="shared" si="4"/>
        <v>1.4538363135585541E-7</v>
      </c>
      <c r="C121" s="103">
        <f>AVERAGE(B$2:B121)</f>
        <v>1.3460826922551127E-8</v>
      </c>
      <c r="D121" s="103">
        <f t="shared" si="5"/>
        <v>1.26293299151925E-7</v>
      </c>
    </row>
    <row r="122" spans="1:4" x14ac:dyDescent="0.2">
      <c r="A122">
        <f t="shared" si="6"/>
        <v>55.700000000000173</v>
      </c>
      <c r="B122" s="103">
        <f t="shared" si="4"/>
        <v>1.5915983886394258E-7</v>
      </c>
      <c r="C122" s="103">
        <f>AVERAGE(B$2:B122)</f>
        <v>1.4664950988182463E-8</v>
      </c>
      <c r="D122" s="103">
        <f t="shared" si="5"/>
        <v>1.3776207508087168E-7</v>
      </c>
    </row>
    <row r="123" spans="1:4" x14ac:dyDescent="0.2">
      <c r="A123">
        <f t="shared" si="6"/>
        <v>55.800000000000175</v>
      </c>
      <c r="B123" s="103">
        <f t="shared" si="4"/>
        <v>1.7418186826212434E-7</v>
      </c>
      <c r="C123" s="103">
        <f>AVERAGE(B$2:B123)</f>
        <v>1.5972466703542643E-8</v>
      </c>
      <c r="D123" s="103">
        <f t="shared" si="5"/>
        <v>1.5022029398181758E-7</v>
      </c>
    </row>
    <row r="124" spans="1:4" x14ac:dyDescent="0.2">
      <c r="A124">
        <f t="shared" si="6"/>
        <v>55.900000000000176</v>
      </c>
      <c r="B124" s="103">
        <f t="shared" si="4"/>
        <v>1.9055672406675939E-7</v>
      </c>
      <c r="C124" s="103">
        <f>AVERAGE(B$2:B124)</f>
        <v>1.7391850909747657E-8</v>
      </c>
      <c r="D124" s="103">
        <f t="shared" si="5"/>
        <v>1.6374855804635047E-7</v>
      </c>
    </row>
    <row r="125" spans="1:4" x14ac:dyDescent="0.2">
      <c r="A125">
        <f t="shared" si="6"/>
        <v>56.000000000000178</v>
      </c>
      <c r="B125" s="103">
        <f t="shared" si="4"/>
        <v>2.0840008563283163E-7</v>
      </c>
      <c r="C125" s="103">
        <f>AVERAGE(B$2:B125)</f>
        <v>1.8932239899449947E-8</v>
      </c>
      <c r="D125" s="103">
        <f t="shared" si="5"/>
        <v>1.7843361566072247E-7</v>
      </c>
    </row>
    <row r="126" spans="1:4" x14ac:dyDescent="0.2">
      <c r="A126">
        <f t="shared" si="6"/>
        <v>56.100000000000179</v>
      </c>
      <c r="B126" s="103">
        <f t="shared" si="4"/>
        <v>2.2783696684847143E-7</v>
      </c>
      <c r="C126" s="103">
        <f>AVERAGE(B$2:B126)</f>
        <v>2.0603477715042118E-8</v>
      </c>
      <c r="D126" s="103">
        <f t="shared" si="5"/>
        <v>1.9436881215639801E-7</v>
      </c>
    </row>
    <row r="127" spans="1:4" x14ac:dyDescent="0.2">
      <c r="A127">
        <f t="shared" si="6"/>
        <v>56.20000000000018</v>
      </c>
      <c r="B127" s="103">
        <f t="shared" si="4"/>
        <v>2.4900241935021938E-7</v>
      </c>
      <c r="C127" s="103">
        <f>AVERAGE(B$2:B127)</f>
        <v>2.2416167728019717E-8</v>
      </c>
      <c r="D127" s="103">
        <f t="shared" si="5"/>
        <v>2.116545250174795E-7</v>
      </c>
    </row>
    <row r="128" spans="1:4" x14ac:dyDescent="0.2">
      <c r="A128">
        <f t="shared" si="6"/>
        <v>56.300000000000182</v>
      </c>
      <c r="B128" s="103">
        <f t="shared" si="4"/>
        <v>2.7204228736366076E-7</v>
      </c>
      <c r="C128" s="103">
        <f>AVERAGE(B$2:B128)</f>
        <v>2.4381727725150748E-8</v>
      </c>
      <c r="D128" s="103">
        <f t="shared" si="5"/>
        <v>2.3039868013441378E-7</v>
      </c>
    </row>
    <row r="129" spans="1:4" x14ac:dyDescent="0.2">
      <c r="A129">
        <f t="shared" si="6"/>
        <v>56.400000000000183</v>
      </c>
      <c r="B129" s="103">
        <f t="shared" si="4"/>
        <v>2.971140135032968E-7</v>
      </c>
      <c r="C129" s="103">
        <f>AVERAGE(B$2:B129)</f>
        <v>2.6512448707792513E-8</v>
      </c>
      <c r="D129" s="103">
        <f t="shared" si="5"/>
        <v>2.5071726139636041E-7</v>
      </c>
    </row>
    <row r="130" spans="1:4" x14ac:dyDescent="0.2">
      <c r="A130">
        <f t="shared" si="6"/>
        <v>56.500000000000185</v>
      </c>
      <c r="B130" s="103">
        <f t="shared" ref="B130:B135" si="7">BINOMDIST(97,162,A130/162,TRUE)-BINOMDIST(87,162,A130/162,TRUE)</f>
        <v>3.2438750108276793E-7</v>
      </c>
      <c r="C130" s="103">
        <f>AVERAGE(B$2:B130)</f>
        <v>2.8821557640931858E-8</v>
      </c>
      <c r="D130" s="103">
        <f t="shared" si="5"/>
        <v>2.7273487579471123E-7</v>
      </c>
    </row>
    <row r="131" spans="1:4" x14ac:dyDescent="0.2">
      <c r="A131">
        <f t="shared" si="6"/>
        <v>56.600000000000186</v>
      </c>
      <c r="B131" s="103">
        <f t="shared" si="7"/>
        <v>3.5404603437871884E-7</v>
      </c>
      <c r="C131" s="103">
        <f>AVERAGE(B$2:B131)</f>
        <v>3.1323284385068682E-8</v>
      </c>
      <c r="D131" s="103">
        <f t="shared" ref="D131:D194" si="8">((BINOMDIST(97,162,A131/162,TRUE)-BINOMDIST(87,162,A131/162,TRUE))-(BINOMDIST(97,162,(A131-0.1)/162,TRUE)-BINOMDIST(87,162,(A131-0.1)/162,TRUE)))*10</f>
        <v>2.9658533295950917E-7</v>
      </c>
    </row>
    <row r="132" spans="1:4" x14ac:dyDescent="0.2">
      <c r="A132">
        <f t="shared" ref="A132:A195" si="9">A131+0.1</f>
        <v>56.700000000000188</v>
      </c>
      <c r="B132" s="103">
        <f t="shared" si="7"/>
        <v>3.862872630655545E-7</v>
      </c>
      <c r="C132" s="103">
        <f>AVERAGE(B$2:B132)</f>
        <v>3.4032933077286131E-8</v>
      </c>
      <c r="D132" s="103">
        <f t="shared" si="8"/>
        <v>3.2241228686835655E-7</v>
      </c>
    </row>
    <row r="133" spans="1:4" x14ac:dyDescent="0.2">
      <c r="A133">
        <f t="shared" si="9"/>
        <v>56.800000000000189</v>
      </c>
      <c r="B133" s="103">
        <f t="shared" si="7"/>
        <v>4.2132425193130985E-7</v>
      </c>
      <c r="C133" s="103">
        <f>AVERAGE(B$2:B133)</f>
        <v>3.6966958220119639E-8</v>
      </c>
      <c r="D133" s="103">
        <f t="shared" si="8"/>
        <v>3.5036988865755347E-7</v>
      </c>
    </row>
    <row r="134" spans="1:4" x14ac:dyDescent="0.2">
      <c r="A134">
        <f t="shared" si="9"/>
        <v>56.90000000000019</v>
      </c>
      <c r="B134" s="103">
        <f t="shared" si="7"/>
        <v>4.5938660253597163E-7</v>
      </c>
      <c r="C134" s="103">
        <f>AVERAGE(B$2:B134)</f>
        <v>4.0143045771366649E-8</v>
      </c>
      <c r="D134" s="103">
        <f t="shared" si="8"/>
        <v>3.8062350604661788E-7</v>
      </c>
    </row>
    <row r="135" spans="1:4" x14ac:dyDescent="0.2">
      <c r="A135">
        <f t="shared" si="9"/>
        <v>57.000000000000192</v>
      </c>
      <c r="B135" s="103">
        <f t="shared" si="7"/>
        <v>5.0072164925474283E-7</v>
      </c>
      <c r="C135" s="103">
        <f>AVERAGE(B$2:B135)</f>
        <v>4.3580199528705278E-8</v>
      </c>
      <c r="D135" s="103">
        <f t="shared" si="8"/>
        <v>4.1335046718771196E-7</v>
      </c>
    </row>
    <row r="136" spans="1:4" x14ac:dyDescent="0.2">
      <c r="A136">
        <f t="shared" si="9"/>
        <v>57.100000000000193</v>
      </c>
      <c r="B136" s="103">
        <f>BINOMDIST(97,162,A138/162,TRUE)-BINOMDIST(87,162,A138/162,TRUE)</f>
        <v>6.4712967751123784E-7</v>
      </c>
      <c r="C136" s="103">
        <f>AVERAGE(B$2:B136)</f>
        <v>4.8050936402649967E-8</v>
      </c>
      <c r="D136" s="103">
        <f t="shared" si="8"/>
        <v>4.4874084670354364E-7</v>
      </c>
    </row>
    <row r="137" spans="1:4" x14ac:dyDescent="0.2">
      <c r="A137">
        <f t="shared" si="9"/>
        <v>57.200000000000195</v>
      </c>
      <c r="B137" s="103">
        <f t="shared" ref="B137:B145" si="10">BINOMDIST(97,162,A137/162,TRUE)-BINOMDIST(87,162,A137/162,TRUE)</f>
        <v>5.9429556753531898E-7</v>
      </c>
      <c r="C137" s="103">
        <f>AVERAGE(B$2:B137)</f>
        <v>5.2067441043331351E-8</v>
      </c>
      <c r="D137" s="103">
        <f t="shared" si="8"/>
        <v>4.8699833610221788E-7</v>
      </c>
    </row>
    <row r="138" spans="1:4" x14ac:dyDescent="0.2">
      <c r="A138">
        <f t="shared" si="9"/>
        <v>57.300000000000196</v>
      </c>
      <c r="B138" s="103">
        <f t="shared" si="10"/>
        <v>6.4712967751123784E-7</v>
      </c>
      <c r="C138" s="103">
        <f>AVERAGE(B$2:B138)</f>
        <v>5.6410961017549648E-8</v>
      </c>
      <c r="D138" s="103">
        <f t="shared" si="8"/>
        <v>5.2834109975918864E-7</v>
      </c>
    </row>
    <row r="139" spans="1:4" x14ac:dyDescent="0.2">
      <c r="A139">
        <f t="shared" si="9"/>
        <v>57.400000000000198</v>
      </c>
      <c r="B139" s="103">
        <f t="shared" si="10"/>
        <v>7.0442995347974602E-7</v>
      </c>
      <c r="C139" s="103">
        <f>AVERAGE(B$2:B139)</f>
        <v>6.1106750818000349E-8</v>
      </c>
      <c r="D139" s="103">
        <f t="shared" si="8"/>
        <v>5.7300275968508174E-7</v>
      </c>
    </row>
    <row r="140" spans="1:4" x14ac:dyDescent="0.2">
      <c r="A140">
        <f t="shared" si="9"/>
        <v>57.500000000000199</v>
      </c>
      <c r="B140" s="103">
        <f t="shared" si="10"/>
        <v>7.6655328928865174E-7</v>
      </c>
      <c r="C140" s="103">
        <f>AVERAGE(B$2:B140)</f>
        <v>6.6181905771026619E-8</v>
      </c>
      <c r="D140" s="103">
        <f t="shared" si="8"/>
        <v>6.2123335808905722E-7</v>
      </c>
    </row>
    <row r="141" spans="1:4" x14ac:dyDescent="0.2">
      <c r="A141">
        <f t="shared" si="9"/>
        <v>57.6000000000002</v>
      </c>
      <c r="B141" s="103">
        <f t="shared" si="10"/>
        <v>8.338833347165675E-7</v>
      </c>
      <c r="C141" s="103">
        <f>AVERAGE(B$2:B141)</f>
        <v>7.1665487406351913E-8</v>
      </c>
      <c r="D141" s="103">
        <f t="shared" si="8"/>
        <v>6.7330045427915763E-7</v>
      </c>
    </row>
    <row r="142" spans="1:4" x14ac:dyDescent="0.2">
      <c r="A142">
        <f t="shared" si="9"/>
        <v>57.700000000000202</v>
      </c>
      <c r="B142" s="103">
        <f t="shared" si="10"/>
        <v>9.0683235576261012E-7</v>
      </c>
      <c r="C142" s="103">
        <f>AVERAGE(B$2:B142)</f>
        <v>7.7588656685474307E-8</v>
      </c>
      <c r="D142" s="103">
        <f t="shared" si="8"/>
        <v>7.2949021046042617E-7</v>
      </c>
    </row>
    <row r="143" spans="1:4" x14ac:dyDescent="0.2">
      <c r="A143">
        <f t="shared" si="9"/>
        <v>57.800000000000203</v>
      </c>
      <c r="B143" s="103">
        <f t="shared" si="10"/>
        <v>9.8584321561734356E-7</v>
      </c>
      <c r="C143" s="103">
        <f>AVERAGE(B$2:B143)</f>
        <v>8.3984815551191693E-8</v>
      </c>
      <c r="D143" s="103">
        <f t="shared" si="8"/>
        <v>7.901085985473344E-7</v>
      </c>
    </row>
    <row r="144" spans="1:4" x14ac:dyDescent="0.2">
      <c r="A144">
        <f t="shared" si="9"/>
        <v>57.900000000000205</v>
      </c>
      <c r="B144" s="103">
        <f t="shared" si="10"/>
        <v>1.0713914799787005E-6</v>
      </c>
      <c r="C144" s="103">
        <f>AVERAGE(B$2:B144)</f>
        <v>9.0889757260474973E-8</v>
      </c>
      <c r="D144" s="103">
        <f t="shared" si="8"/>
        <v>8.5548264361356985E-7</v>
      </c>
    </row>
    <row r="145" spans="1:4" x14ac:dyDescent="0.2">
      <c r="A145">
        <f t="shared" si="9"/>
        <v>58.000000000000206</v>
      </c>
      <c r="B145" s="103">
        <f t="shared" si="10"/>
        <v>1.1639876551505779E-6</v>
      </c>
      <c r="C145" s="103">
        <f>AVERAGE(B$2:B145)</f>
        <v>9.8341825995822909E-8</v>
      </c>
      <c r="D145" s="103">
        <f t="shared" si="8"/>
        <v>9.2596175171877348E-7</v>
      </c>
    </row>
    <row r="146" spans="1:4" x14ac:dyDescent="0.2">
      <c r="A146">
        <f t="shared" si="9"/>
        <v>58.100000000000207</v>
      </c>
      <c r="B146" s="103">
        <f>BINOMDIST(97,162,A148/162,TRUE)-BINOMDIST(87,162,A148/162,TRUE)</f>
        <v>1.4897437656813395E-6</v>
      </c>
      <c r="C146" s="103">
        <f>AVERAGE(B$2:B146)</f>
        <v>1.0793770144192992E-7</v>
      </c>
      <c r="D146" s="103">
        <f t="shared" si="8"/>
        <v>1.0019190932464284E-6</v>
      </c>
    </row>
    <row r="147" spans="1:4" x14ac:dyDescent="0.2">
      <c r="A147">
        <f t="shared" si="9"/>
        <v>58.200000000000209</v>
      </c>
      <c r="B147" s="103">
        <f t="shared" ref="B147:B210" si="11">BINOMDIST(97,162,A147/162,TRUE)-BINOMDIST(87,162,A147/162,TRUE)</f>
        <v>1.3725548725362913E-6</v>
      </c>
      <c r="C147" s="103">
        <f>AVERAGE(B$2:B147)</f>
        <v>1.1659946288778171E-7</v>
      </c>
      <c r="D147" s="103">
        <f t="shared" si="8"/>
        <v>1.0837530806107054E-6</v>
      </c>
    </row>
    <row r="148" spans="1:4" x14ac:dyDescent="0.2">
      <c r="A148">
        <f t="shared" si="9"/>
        <v>58.30000000000021</v>
      </c>
      <c r="B148" s="103">
        <f t="shared" si="11"/>
        <v>1.4897437656813395E-6</v>
      </c>
      <c r="C148" s="103">
        <f>AVERAGE(B$2:B148)</f>
        <v>1.2594058059386035E-7</v>
      </c>
      <c r="D148" s="103">
        <f t="shared" si="8"/>
        <v>1.1718889314504821E-6</v>
      </c>
    </row>
    <row r="149" spans="1:4" x14ac:dyDescent="0.2">
      <c r="A149">
        <f t="shared" si="9"/>
        <v>58.400000000000212</v>
      </c>
      <c r="B149" s="103">
        <f t="shared" si="11"/>
        <v>1.6164217955250137E-6</v>
      </c>
      <c r="C149" s="103">
        <f>AVERAGE(B$2:B149)</f>
        <v>1.3601139961366542E-7</v>
      </c>
      <c r="D149" s="103">
        <f t="shared" si="8"/>
        <v>1.2667802984367427E-6</v>
      </c>
    </row>
    <row r="150" spans="1:4" x14ac:dyDescent="0.2">
      <c r="A150">
        <f t="shared" si="9"/>
        <v>58.500000000000213</v>
      </c>
      <c r="B150" s="103">
        <f t="shared" si="11"/>
        <v>1.7533128943147958E-6</v>
      </c>
      <c r="C150" s="103">
        <f>AVERAGE(B$2:B150)</f>
        <v>1.4686577206132403E-7</v>
      </c>
      <c r="D150" s="103">
        <f t="shared" si="8"/>
        <v>1.3689109878978201E-6</v>
      </c>
    </row>
    <row r="151" spans="1:4" x14ac:dyDescent="0.2">
      <c r="A151">
        <f t="shared" si="9"/>
        <v>58.600000000000215</v>
      </c>
      <c r="B151" s="103">
        <f t="shared" si="11"/>
        <v>1.9011925742606905E-6</v>
      </c>
      <c r="C151" s="103">
        <f>AVERAGE(B$2:B151)</f>
        <v>1.5856128407598646E-7</v>
      </c>
      <c r="D151" s="103">
        <f t="shared" si="8"/>
        <v>1.4787967994589479E-6</v>
      </c>
    </row>
    <row r="152" spans="1:4" x14ac:dyDescent="0.2">
      <c r="A152">
        <f t="shared" si="9"/>
        <v>58.700000000000216</v>
      </c>
      <c r="B152" s="103">
        <f t="shared" si="11"/>
        <v>2.0608913153807862E-6</v>
      </c>
      <c r="C152" s="103">
        <f>AVERAGE(B$2:B152)</f>
        <v>1.7115949620383282E-7</v>
      </c>
      <c r="D152" s="103">
        <f t="shared" si="8"/>
        <v>1.5969874112009563E-6</v>
      </c>
    </row>
    <row r="153" spans="1:4" x14ac:dyDescent="0.2">
      <c r="A153">
        <f t="shared" si="9"/>
        <v>58.800000000000217</v>
      </c>
      <c r="B153" s="103">
        <f t="shared" si="11"/>
        <v>2.2332981586270506E-6</v>
      </c>
      <c r="C153" s="103">
        <f>AVERAGE(B$2:B153)</f>
        <v>1.8472619793030135E-7</v>
      </c>
      <c r="D153" s="103">
        <f t="shared" si="8"/>
        <v>1.7240684324626443E-6</v>
      </c>
    </row>
    <row r="154" spans="1:4" x14ac:dyDescent="0.2">
      <c r="A154">
        <f t="shared" si="9"/>
        <v>58.900000000000219</v>
      </c>
      <c r="B154" s="103">
        <f t="shared" si="11"/>
        <v>2.4193645082881687E-6</v>
      </c>
      <c r="C154" s="103">
        <f>AVERAGE(B$2:B154)</f>
        <v>1.9933167708296716E-7</v>
      </c>
      <c r="D154" s="103">
        <f t="shared" si="8"/>
        <v>1.8606634966111812E-6</v>
      </c>
    </row>
    <row r="155" spans="1:4" x14ac:dyDescent="0.2">
      <c r="A155">
        <f t="shared" si="9"/>
        <v>59.00000000000022</v>
      </c>
      <c r="B155" s="103">
        <f t="shared" si="11"/>
        <v>2.6201081581023189E-6</v>
      </c>
      <c r="C155" s="103">
        <f>AVERAGE(B$2:B155)</f>
        <v>2.1505100488179412E-7</v>
      </c>
      <c r="D155" s="103">
        <f t="shared" si="8"/>
        <v>2.0074364981415016E-6</v>
      </c>
    </row>
    <row r="156" spans="1:4" x14ac:dyDescent="0.2">
      <c r="A156">
        <f t="shared" si="9"/>
        <v>59.100000000000222</v>
      </c>
      <c r="B156" s="103">
        <f t="shared" si="11"/>
        <v>2.8366175522931414E-6</v>
      </c>
      <c r="C156" s="103">
        <f>AVERAGE(B$2:B156)</f>
        <v>2.3196433744573828E-7</v>
      </c>
      <c r="D156" s="103">
        <f t="shared" si="8"/>
        <v>2.1650939419082249E-6</v>
      </c>
    </row>
    <row r="157" spans="1:4" x14ac:dyDescent="0.2">
      <c r="A157">
        <f t="shared" si="9"/>
        <v>59.200000000000223</v>
      </c>
      <c r="B157" s="103">
        <f t="shared" si="11"/>
        <v>3.0700562934082853E-6</v>
      </c>
      <c r="C157" s="103">
        <f>AVERAGE(B$2:B157)</f>
        <v>2.5015723459934435E-7</v>
      </c>
      <c r="D157" s="103">
        <f t="shared" si="8"/>
        <v>2.3343874111514396E-6</v>
      </c>
    </row>
    <row r="158" spans="1:4" x14ac:dyDescent="0.2">
      <c r="A158">
        <f t="shared" si="9"/>
        <v>59.300000000000225</v>
      </c>
      <c r="B158" s="103">
        <f t="shared" si="11"/>
        <v>3.3216679069525412E-6</v>
      </c>
      <c r="C158" s="103">
        <f>AVERAGE(B$2:B158)</f>
        <v>2.6972099684363224E-7</v>
      </c>
      <c r="D158" s="103">
        <f t="shared" si="8"/>
        <v>2.5161161354425587E-6</v>
      </c>
    </row>
    <row r="159" spans="1:4" x14ac:dyDescent="0.2">
      <c r="A159">
        <f t="shared" si="9"/>
        <v>59.400000000000226</v>
      </c>
      <c r="B159" s="103">
        <f t="shared" si="11"/>
        <v>3.5927808808011719E-6</v>
      </c>
      <c r="C159" s="103">
        <f>AVERAGE(B$2:B159)</f>
        <v>2.9075302142564198E-7</v>
      </c>
      <c r="D159" s="103">
        <f t="shared" si="8"/>
        <v>2.7111297384863065E-6</v>
      </c>
    </row>
    <row r="160" spans="1:4" x14ac:dyDescent="0.2">
      <c r="A160">
        <f t="shared" si="9"/>
        <v>59.500000000000227</v>
      </c>
      <c r="B160" s="103">
        <f t="shared" si="11"/>
        <v>3.8848139862768249E-6</v>
      </c>
      <c r="C160" s="103">
        <f>AVERAGE(B$2:B160)</f>
        <v>3.1335717843728465E-7</v>
      </c>
      <c r="D160" s="103">
        <f t="shared" si="8"/>
        <v>2.9203310547565309E-6</v>
      </c>
    </row>
    <row r="161" spans="1:4" x14ac:dyDescent="0.2">
      <c r="A161">
        <f t="shared" si="9"/>
        <v>59.600000000000229</v>
      </c>
      <c r="B161" s="103">
        <f t="shared" si="11"/>
        <v>4.1992818999858628E-6</v>
      </c>
      <c r="C161" s="103">
        <f>AVERAGE(B$2:B161)</f>
        <v>3.3764420794696326E-7</v>
      </c>
      <c r="D161" s="103">
        <f t="shared" si="8"/>
        <v>3.1446791370903782E-6</v>
      </c>
    </row>
    <row r="162" spans="1:4" x14ac:dyDescent="0.2">
      <c r="A162">
        <f t="shared" si="9"/>
        <v>59.70000000000023</v>
      </c>
      <c r="B162" s="103">
        <f t="shared" si="11"/>
        <v>4.5378011399588303E-6</v>
      </c>
      <c r="C162" s="103">
        <f>AVERAGE(B$2:B162)</f>
        <v>3.6373213920169535E-7</v>
      </c>
      <c r="D162" s="103">
        <f t="shared" si="8"/>
        <v>3.3851923997296751E-6</v>
      </c>
    </row>
    <row r="163" spans="1:4" x14ac:dyDescent="0.2">
      <c r="A163">
        <f t="shared" si="9"/>
        <v>59.800000000000232</v>
      </c>
      <c r="B163" s="103">
        <f t="shared" si="11"/>
        <v>4.902096327308314E-6</v>
      </c>
      <c r="C163" s="103">
        <f>AVERAGE(B$2:B163)</f>
        <v>3.9174673295543993E-7</v>
      </c>
      <c r="D163" s="103">
        <f t="shared" si="8"/>
        <v>3.6429518734948374E-6</v>
      </c>
    </row>
    <row r="164" spans="1:4" x14ac:dyDescent="0.2">
      <c r="A164">
        <f t="shared" si="9"/>
        <v>59.900000000000233</v>
      </c>
      <c r="B164" s="103">
        <f t="shared" si="11"/>
        <v>5.2940067949425185E-6</v>
      </c>
      <c r="C164" s="103">
        <f>AVERAGE(B$2:B164)</f>
        <v>4.2182194805965513E-7</v>
      </c>
      <c r="D164" s="103">
        <f t="shared" si="8"/>
        <v>3.9191046763420445E-6</v>
      </c>
    </row>
    <row r="165" spans="1:4" x14ac:dyDescent="0.2">
      <c r="A165">
        <f t="shared" si="9"/>
        <v>60.000000000000234</v>
      </c>
      <c r="B165" s="103">
        <f t="shared" si="11"/>
        <v>5.7154935546588348E-6</v>
      </c>
      <c r="C165" s="103">
        <f>AVERAGE(B$2:B165)</f>
        <v>4.5410043346574769E-7</v>
      </c>
      <c r="D165" s="103">
        <f t="shared" si="8"/>
        <v>4.2148675971631633E-6</v>
      </c>
    </row>
    <row r="166" spans="1:4" x14ac:dyDescent="0.2">
      <c r="A166">
        <f t="shared" si="9"/>
        <v>60.100000000000236</v>
      </c>
      <c r="B166" s="103">
        <f t="shared" si="11"/>
        <v>6.1686466414911933E-6</v>
      </c>
      <c r="C166" s="103">
        <f>AVERAGE(B$2:B166)</f>
        <v>4.8873404684772012E-7</v>
      </c>
      <c r="D166" s="103">
        <f t="shared" si="8"/>
        <v>4.5315308683235855E-6</v>
      </c>
    </row>
    <row r="167" spans="1:4" x14ac:dyDescent="0.2">
      <c r="A167">
        <f t="shared" si="9"/>
        <v>60.200000000000237</v>
      </c>
      <c r="B167" s="103">
        <f t="shared" si="11"/>
        <v>6.6556928521865899E-6</v>
      </c>
      <c r="C167" s="103">
        <f>AVERAGE(B$2:B167)</f>
        <v>5.2588440109674945E-7</v>
      </c>
      <c r="D167" s="103">
        <f t="shared" si="8"/>
        <v>4.8704621069539655E-6</v>
      </c>
    </row>
    <row r="168" spans="1:4" x14ac:dyDescent="0.2">
      <c r="A168">
        <f t="shared" si="9"/>
        <v>60.300000000000239</v>
      </c>
      <c r="B168" s="103">
        <f t="shared" si="11"/>
        <v>7.1790038957963986E-6</v>
      </c>
      <c r="C168" s="103">
        <f>AVERAGE(B$2:B168)</f>
        <v>5.6572343998716644E-7</v>
      </c>
      <c r="D168" s="103">
        <f t="shared" si="8"/>
        <v>5.2331104360980873E-6</v>
      </c>
    </row>
    <row r="169" spans="1:4" x14ac:dyDescent="0.2">
      <c r="A169">
        <f t="shared" si="9"/>
        <v>60.40000000000024</v>
      </c>
      <c r="B169" s="103">
        <f t="shared" si="11"/>
        <v>7.7411049753672856E-6</v>
      </c>
      <c r="C169" s="103">
        <f>AVERAGE(B$2:B169)</f>
        <v>6.0843404436442905E-7</v>
      </c>
      <c r="D169" s="103">
        <f t="shared" si="8"/>
        <v>5.6210107957088695E-6</v>
      </c>
    </row>
    <row r="170" spans="1:4" x14ac:dyDescent="0.2">
      <c r="A170">
        <f t="shared" si="9"/>
        <v>60.500000000000242</v>
      </c>
      <c r="B170" s="103">
        <f t="shared" si="11"/>
        <v>8.3446838188283579E-6</v>
      </c>
      <c r="C170" s="103">
        <f>AVERAGE(B$2:B170)</f>
        <v>6.5421067024883104E-7</v>
      </c>
      <c r="D170" s="103">
        <f t="shared" si="8"/>
        <v>6.0357884346107227E-6</v>
      </c>
    </row>
    <row r="171" spans="1:4" x14ac:dyDescent="0.2">
      <c r="A171">
        <f t="shared" si="9"/>
        <v>60.600000000000243</v>
      </c>
      <c r="B171" s="103">
        <f t="shared" si="11"/>
        <v>8.9926001789475407E-6</v>
      </c>
      <c r="C171" s="103">
        <f>AVERAGE(B$2:B171)</f>
        <v>7.0326002029999994E-7</v>
      </c>
      <c r="D171" s="103">
        <f t="shared" si="8"/>
        <v>6.4791636011918285E-6</v>
      </c>
    </row>
    <row r="172" spans="1:4" x14ac:dyDescent="0.2">
      <c r="A172">
        <f t="shared" si="9"/>
        <v>60.700000000000244</v>
      </c>
      <c r="B172" s="103">
        <f t="shared" si="11"/>
        <v>9.6878958255608438E-6</v>
      </c>
      <c r="C172" s="103">
        <f>AVERAGE(B$2:B172)</f>
        <v>7.5580175015532649E-7</v>
      </c>
      <c r="D172" s="103">
        <f t="shared" si="8"/>
        <v>6.9529564661330312E-6</v>
      </c>
    </row>
    <row r="173" spans="1:4" x14ac:dyDescent="0.2">
      <c r="A173">
        <f t="shared" si="9"/>
        <v>60.800000000000246</v>
      </c>
      <c r="B173" s="103">
        <f t="shared" si="11"/>
        <v>1.0433805046283773E-5</v>
      </c>
      <c r="C173" s="103">
        <f>AVERAGE(B$2:B173)</f>
        <v>8.1206921117932909E-7</v>
      </c>
      <c r="D173" s="103">
        <f t="shared" si="8"/>
        <v>7.4590922072292898E-6</v>
      </c>
    </row>
    <row r="174" spans="1:4" x14ac:dyDescent="0.2">
      <c r="A174">
        <f t="shared" si="9"/>
        <v>60.900000000000247</v>
      </c>
      <c r="B174" s="103">
        <f t="shared" si="11"/>
        <v>1.1233765681240016E-5</v>
      </c>
      <c r="C174" s="103">
        <f>AVERAGE(B$2:B174)</f>
        <v>8.7231023123748331E-7</v>
      </c>
      <c r="D174" s="103">
        <f t="shared" si="8"/>
        <v>7.999606349562427E-6</v>
      </c>
    </row>
    <row r="175" spans="1:4" x14ac:dyDescent="0.2">
      <c r="A175">
        <f t="shared" si="9"/>
        <v>61.000000000000249</v>
      </c>
      <c r="B175" s="103">
        <f t="shared" si="11"/>
        <v>1.209143071334573E-5</v>
      </c>
      <c r="C175" s="103">
        <f>AVERAGE(B$2:B175)</f>
        <v>9.3678793515764568E-7</v>
      </c>
      <c r="D175" s="103">
        <f t="shared" si="8"/>
        <v>8.5766503210571443E-6</v>
      </c>
    </row>
    <row r="176" spans="1:4" x14ac:dyDescent="0.2">
      <c r="A176">
        <f t="shared" si="9"/>
        <v>61.10000000000025</v>
      </c>
      <c r="B176" s="103">
        <f t="shared" si="11"/>
        <v>1.301068043568776E-5</v>
      </c>
      <c r="C176" s="103">
        <f>AVERAGE(B$2:B176)</f>
        <v>1.0057816065892463E-6</v>
      </c>
      <c r="D176" s="103">
        <f t="shared" si="8"/>
        <v>9.192497223420304E-6</v>
      </c>
    </row>
    <row r="177" spans="1:4" x14ac:dyDescent="0.2">
      <c r="A177">
        <f t="shared" si="9"/>
        <v>61.200000000000252</v>
      </c>
      <c r="B177" s="103">
        <f t="shared" si="11"/>
        <v>1.3995635222530112E-5</v>
      </c>
      <c r="C177" s="103">
        <f>AVERAGE(B$2:B177)</f>
        <v>1.0795875930434558E-6</v>
      </c>
      <c r="D177" s="103">
        <f t="shared" si="8"/>
        <v>9.8495478684235138E-6</v>
      </c>
    </row>
    <row r="178" spans="1:4" x14ac:dyDescent="0.2">
      <c r="A178">
        <f t="shared" si="9"/>
        <v>61.300000000000253</v>
      </c>
      <c r="B178" s="103">
        <f t="shared" si="11"/>
        <v>1.5050668924487809E-5</v>
      </c>
      <c r="C178" s="103">
        <f>AVERAGE(B$2:B178)</f>
        <v>1.158520255932972E-6</v>
      </c>
      <c r="D178" s="103">
        <f t="shared" si="8"/>
        <v>1.0550337019576972E-5</v>
      </c>
    </row>
    <row r="179" spans="1:4" x14ac:dyDescent="0.2">
      <c r="A179">
        <f t="shared" si="9"/>
        <v>61.400000000000254</v>
      </c>
      <c r="B179" s="103">
        <f t="shared" si="11"/>
        <v>1.6180422917178028E-5</v>
      </c>
      <c r="C179" s="103">
        <f>AVERAGE(B$2:B179)</f>
        <v>1.2429129675130003E-6</v>
      </c>
      <c r="D179" s="103">
        <f t="shared" si="8"/>
        <v>1.1297539926902189E-5</v>
      </c>
    </row>
    <row r="180" spans="1:4" x14ac:dyDescent="0.2">
      <c r="A180">
        <f t="shared" si="9"/>
        <v>61.500000000000256</v>
      </c>
      <c r="B180" s="103">
        <f t="shared" si="11"/>
        <v>1.7389820824997848E-5</v>
      </c>
      <c r="C180" s="103">
        <f>AVERAGE(B$2:B180)</f>
        <v>1.3331191566609604E-6</v>
      </c>
      <c r="D180" s="103">
        <f t="shared" si="8"/>
        <v>1.2093979078198203E-5</v>
      </c>
    </row>
    <row r="181" spans="1:4" x14ac:dyDescent="0.2">
      <c r="A181">
        <f t="shared" si="9"/>
        <v>61.600000000000257</v>
      </c>
      <c r="B181" s="103">
        <f t="shared" si="11"/>
        <v>1.8684083949227492E-5</v>
      </c>
      <c r="C181" s="103">
        <f>AVERAGE(B$2:B181)</f>
        <v>1.4295134055085523E-6</v>
      </c>
      <c r="D181" s="103">
        <f t="shared" si="8"/>
        <v>1.2942631242296443E-5</v>
      </c>
    </row>
    <row r="182" spans="1:4" x14ac:dyDescent="0.2">
      <c r="A182">
        <f t="shared" si="9"/>
        <v>61.700000000000259</v>
      </c>
      <c r="B182" s="103">
        <f t="shared" si="11"/>
        <v>2.0068747426660316E-5</v>
      </c>
      <c r="C182" s="103">
        <f>AVERAGE(B$2:B182)</f>
        <v>1.5324925989955786E-6</v>
      </c>
      <c r="D182" s="103">
        <f t="shared" si="8"/>
        <v>1.3846634774328237E-5</v>
      </c>
    </row>
    <row r="183" spans="1:4" x14ac:dyDescent="0.2">
      <c r="A183">
        <f t="shared" si="9"/>
        <v>61.80000000000026</v>
      </c>
      <c r="B183" s="103">
        <f t="shared" si="11"/>
        <v>2.1549677144849788E-5</v>
      </c>
      <c r="C183" s="103">
        <f>AVERAGE(B$2:B183)</f>
        <v>1.642477129467305E-6</v>
      </c>
      <c r="D183" s="103">
        <f t="shared" si="8"/>
        <v>1.4809297181894721E-5</v>
      </c>
    </row>
    <row r="184" spans="1:4" x14ac:dyDescent="0.2">
      <c r="A184">
        <f t="shared" si="9"/>
        <v>61.900000000000261</v>
      </c>
      <c r="B184" s="103">
        <f t="shared" si="11"/>
        <v>2.3133087445281753E-5</v>
      </c>
      <c r="C184" s="103">
        <f>AVERAGE(B$2:B184)</f>
        <v>1.7599121585154714E-6</v>
      </c>
      <c r="D184" s="103">
        <f t="shared" si="8"/>
        <v>1.5834103004319644E-5</v>
      </c>
    </row>
    <row r="185" spans="1:4" x14ac:dyDescent="0.2">
      <c r="A185">
        <f t="shared" si="9"/>
        <v>62.000000000000263</v>
      </c>
      <c r="B185" s="103">
        <f t="shared" si="11"/>
        <v>2.4825559639785055E-5</v>
      </c>
      <c r="C185" s="103">
        <f>AVERAGE(B$2:B185)</f>
        <v>1.8852689383049799E-6</v>
      </c>
      <c r="D185" s="103">
        <f t="shared" si="8"/>
        <v>1.6924721945033028E-5</v>
      </c>
    </row>
    <row r="186" spans="1:4" x14ac:dyDescent="0.2">
      <c r="A186">
        <f t="shared" si="9"/>
        <v>62.100000000000264</v>
      </c>
      <c r="B186" s="103">
        <f t="shared" si="11"/>
        <v>2.6634061374042339E-5</v>
      </c>
      <c r="C186" s="103">
        <f>AVERAGE(B$2:B186)</f>
        <v>2.0190461947143712E-6</v>
      </c>
      <c r="D186" s="103">
        <f t="shared" si="8"/>
        <v>1.808501734257284E-5</v>
      </c>
    </row>
    <row r="187" spans="1:4" x14ac:dyDescent="0.2">
      <c r="A187">
        <f t="shared" si="9"/>
        <v>62.200000000000266</v>
      </c>
      <c r="B187" s="103">
        <f t="shared" si="11"/>
        <v>2.8565966862070802E-5</v>
      </c>
      <c r="C187" s="103">
        <f>AVERAGE(B$2:B187)</f>
        <v>2.1617715746463948E-6</v>
      </c>
      <c r="D187" s="103">
        <f t="shared" si="8"/>
        <v>1.9319054880284625E-5</v>
      </c>
    </row>
    <row r="188" spans="1:4" x14ac:dyDescent="0.2">
      <c r="A188">
        <f t="shared" si="9"/>
        <v>62.300000000000267</v>
      </c>
      <c r="B188" s="103">
        <f t="shared" si="11"/>
        <v>3.0629078030197654E-5</v>
      </c>
      <c r="C188" s="103">
        <f>AVERAGE(B$2:B188)</f>
        <v>2.3140031599701982E-6</v>
      </c>
      <c r="D188" s="103">
        <f t="shared" si="8"/>
        <v>2.0631111681268521E-5</v>
      </c>
    </row>
    <row r="189" spans="1:4" x14ac:dyDescent="0.2">
      <c r="A189">
        <f t="shared" si="9"/>
        <v>62.400000000000269</v>
      </c>
      <c r="B189" s="103">
        <f t="shared" si="11"/>
        <v>3.2831646594955188E-5</v>
      </c>
      <c r="C189" s="103">
        <f>AVERAGE(B$2:B189)</f>
        <v>2.4763310505818207E-6</v>
      </c>
      <c r="D189" s="103">
        <f t="shared" si="8"/>
        <v>2.2025685647575344E-5</v>
      </c>
    </row>
    <row r="190" spans="1:4" x14ac:dyDescent="0.2">
      <c r="A190">
        <f t="shared" si="9"/>
        <v>62.50000000000027</v>
      </c>
      <c r="B190" s="103">
        <f t="shared" si="11"/>
        <v>3.5182397109756458E-5</v>
      </c>
      <c r="C190" s="103">
        <f>AVERAGE(B$2:B190)</f>
        <v>2.6493790191488824E-6</v>
      </c>
      <c r="D190" s="103">
        <f t="shared" si="8"/>
        <v>2.3507505148012697E-5</v>
      </c>
    </row>
    <row r="191" spans="1:4" x14ac:dyDescent="0.2">
      <c r="A191">
        <f t="shared" si="9"/>
        <v>62.600000000000271</v>
      </c>
      <c r="B191" s="103">
        <f t="shared" si="11"/>
        <v>3.769055101376928E-5</v>
      </c>
      <c r="C191" s="103">
        <f>AVERAGE(B$2:B191)</f>
        <v>2.8338062401732001E-6</v>
      </c>
      <c r="D191" s="103">
        <f t="shared" si="8"/>
        <v>2.508153904012822E-5</v>
      </c>
    </row>
    <row r="192" spans="1:4" x14ac:dyDescent="0.2">
      <c r="A192">
        <f t="shared" si="9"/>
        <v>62.700000000000273</v>
      </c>
      <c r="B192" s="103">
        <f t="shared" si="11"/>
        <v>4.0365851712631518E-5</v>
      </c>
      <c r="C192" s="103">
        <f>AVERAGE(B$2:B192)</f>
        <v>3.0303090960499453E-6</v>
      </c>
      <c r="D192" s="103">
        <f t="shared" si="8"/>
        <v>2.6753006988622374E-5</v>
      </c>
    </row>
    <row r="193" spans="1:4" x14ac:dyDescent="0.2">
      <c r="A193">
        <f t="shared" si="9"/>
        <v>62.800000000000274</v>
      </c>
      <c r="B193" s="103">
        <f t="shared" si="11"/>
        <v>4.3218590727756023E-5</v>
      </c>
      <c r="C193" s="103">
        <f>AVERAGE(B$2:B193)</f>
        <v>3.2396230628817476E-6</v>
      </c>
      <c r="D193" s="103">
        <f t="shared" si="8"/>
        <v>2.8527390151245058E-5</v>
      </c>
    </row>
    <row r="194" spans="1:4" x14ac:dyDescent="0.2">
      <c r="A194">
        <f t="shared" si="9"/>
        <v>62.900000000000276</v>
      </c>
      <c r="B194" s="103">
        <f t="shared" si="11"/>
        <v>4.6259634944201267E-5</v>
      </c>
      <c r="C194" s="103">
        <f>AVERAGE(B$2:B194)</f>
        <v>3.462524678847134E-6</v>
      </c>
      <c r="D194" s="103">
        <f t="shared" si="8"/>
        <v>3.0410442164452434E-5</v>
      </c>
    </row>
    <row r="195" spans="1:4" x14ac:dyDescent="0.2">
      <c r="A195">
        <f t="shared" si="9"/>
        <v>63.000000000000277</v>
      </c>
      <c r="B195" s="103">
        <f t="shared" si="11"/>
        <v>4.9500454995410337E-5</v>
      </c>
      <c r="C195" s="103">
        <f>AVERAGE(B$2:B195)</f>
        <v>3.6998335980046763E-6</v>
      </c>
      <c r="D195" s="103">
        <f t="shared" ref="D195:D258" si="12">((BINOMDIST(97,162,A195/162,TRUE)-BINOMDIST(87,162,A195/162,TRUE))-(BINOMDIST(97,162,(A195-0.1)/162,TRUE)-BINOMDIST(87,162,(A195-0.1)/162,TRUE)))*10</f>
        <v>3.2408200512090701E-5</v>
      </c>
    </row>
    <row r="196" spans="1:4" x14ac:dyDescent="0.2">
      <c r="A196">
        <f t="shared" ref="A196:A259" si="13">A195+0.1</f>
        <v>63.100000000000279</v>
      </c>
      <c r="B196" s="103">
        <f t="shared" si="11"/>
        <v>5.2953154816126613E-5</v>
      </c>
      <c r="C196" s="103">
        <f>AVERAGE(B$2:B196)</f>
        <v>3.9524147324565839E-6</v>
      </c>
      <c r="D196" s="103">
        <f t="shared" si="12"/>
        <v>3.4526998207162762E-5</v>
      </c>
    </row>
    <row r="197" spans="1:4" x14ac:dyDescent="0.2">
      <c r="A197">
        <f t="shared" si="13"/>
        <v>63.20000000000028</v>
      </c>
      <c r="B197" s="103">
        <f t="shared" si="11"/>
        <v>5.6630502399124261E-5</v>
      </c>
      <c r="C197" s="103">
        <f>AVERAGE(B$2:B197)</f>
        <v>4.2211804858579493E-6</v>
      </c>
      <c r="D197" s="103">
        <f t="shared" si="12"/>
        <v>3.6773475829976476E-5</v>
      </c>
    </row>
    <row r="198" spans="1:4" x14ac:dyDescent="0.2">
      <c r="A198">
        <f t="shared" si="13"/>
        <v>63.300000000000281</v>
      </c>
      <c r="B198" s="103">
        <f t="shared" si="11"/>
        <v>6.0545961792057845E-5</v>
      </c>
      <c r="C198" s="103">
        <f>AVERAGE(B$2:B198)</f>
        <v>4.5070930813208927E-6</v>
      </c>
      <c r="D198" s="103">
        <f t="shared" si="12"/>
        <v>3.9154593929335846E-5</v>
      </c>
    </row>
    <row r="199" spans="1:4" x14ac:dyDescent="0.2">
      <c r="A199">
        <f t="shared" si="13"/>
        <v>63.400000000000283</v>
      </c>
      <c r="B199" s="103">
        <f t="shared" si="11"/>
        <v>6.4713726367848778E-5</v>
      </c>
      <c r="C199" s="103">
        <f>AVERAGE(B$2:B199)</f>
        <v>4.8111669868084075E-6</v>
      </c>
      <c r="D199" s="103">
        <f t="shared" si="12"/>
        <v>4.1677645757909332E-5</v>
      </c>
    </row>
    <row r="200" spans="1:4" x14ac:dyDescent="0.2">
      <c r="A200">
        <f t="shared" si="13"/>
        <v>63.500000000000284</v>
      </c>
      <c r="B200" s="103">
        <f t="shared" si="11"/>
        <v>6.9148753406134134E-5</v>
      </c>
      <c r="C200" s="103">
        <f>AVERAGE(B$2:B200)</f>
        <v>5.134471441176878E-6</v>
      </c>
      <c r="D200" s="103">
        <f t="shared" si="12"/>
        <v>4.4350270382853552E-5</v>
      </c>
    </row>
    <row r="201" spans="1:4" x14ac:dyDescent="0.2">
      <c r="A201">
        <f t="shared" si="13"/>
        <v>63.600000000000286</v>
      </c>
      <c r="B201" s="103">
        <f t="shared" si="11"/>
        <v>7.3866800019528611E-5</v>
      </c>
      <c r="C201" s="103">
        <f>AVERAGE(B$2:B201)</f>
        <v>5.478133084068637E-6</v>
      </c>
      <c r="D201" s="103">
        <f t="shared" si="12"/>
        <v>4.7180466133944776E-5</v>
      </c>
    </row>
    <row r="202" spans="1:4" x14ac:dyDescent="0.2">
      <c r="A202">
        <f t="shared" si="13"/>
        <v>63.700000000000287</v>
      </c>
      <c r="B202" s="103">
        <f t="shared" si="11"/>
        <v>7.888446046211417E-5</v>
      </c>
      <c r="C202" s="103">
        <f>AVERAGE(B$2:B202)</f>
        <v>5.8433386929146344E-6</v>
      </c>
      <c r="D202" s="103">
        <f t="shared" si="12"/>
        <v>5.0176604425855587E-5</v>
      </c>
    </row>
    <row r="203" spans="1:4" x14ac:dyDescent="0.2">
      <c r="A203">
        <f t="shared" si="13"/>
        <v>63.800000000000288</v>
      </c>
      <c r="B203" s="103">
        <f t="shared" si="11"/>
        <v>8.4219204854352192E-5</v>
      </c>
      <c r="C203" s="103">
        <f>AVERAGE(B$2:B203)</f>
        <v>6.2313380303474936E-6</v>
      </c>
      <c r="D203" s="103">
        <f t="shared" si="12"/>
        <v>5.3347443922380222E-5</v>
      </c>
    </row>
    <row r="204" spans="1:4" x14ac:dyDescent="0.2">
      <c r="A204">
        <f t="shared" si="13"/>
        <v>63.90000000000029</v>
      </c>
      <c r="B204" s="103">
        <f t="shared" si="11"/>
        <v>8.9889419361943723E-5</v>
      </c>
      <c r="C204" s="103">
        <f>AVERAGE(B$2:B204)</f>
        <v>6.6434468053799875E-6</v>
      </c>
      <c r="D204" s="103">
        <f t="shared" si="12"/>
        <v>5.6702145075915311E-5</v>
      </c>
    </row>
    <row r="205" spans="1:4" x14ac:dyDescent="0.2">
      <c r="A205">
        <f t="shared" si="13"/>
        <v>64.000000000000284</v>
      </c>
      <c r="B205" s="103">
        <f t="shared" si="11"/>
        <v>9.5914447862277541E-5</v>
      </c>
      <c r="C205" s="103">
        <f>AVERAGE(B$2:B205)</f>
        <v>7.0810497517373288E-6</v>
      </c>
      <c r="D205" s="103">
        <f t="shared" si="12"/>
        <v>6.0250285003338178E-5</v>
      </c>
    </row>
    <row r="206" spans="1:4" x14ac:dyDescent="0.2">
      <c r="A206">
        <f t="shared" si="13"/>
        <v>64.100000000000279</v>
      </c>
      <c r="B206" s="103">
        <f t="shared" si="11"/>
        <v>1.0231463513510342E-4</v>
      </c>
      <c r="C206" s="103">
        <f>AVERAGE(B$2:B206)</f>
        <v>7.545603826778139E-6</v>
      </c>
      <c r="D206" s="103">
        <f t="shared" si="12"/>
        <v>6.4001872728258746E-5</v>
      </c>
    </row>
    <row r="207" spans="1:4" x14ac:dyDescent="0.2">
      <c r="A207">
        <f t="shared" si="13"/>
        <v>64.200000000000273</v>
      </c>
      <c r="B207" s="103">
        <f t="shared" si="11"/>
        <v>1.0911137161273565E-4</v>
      </c>
      <c r="C207" s="103">
        <f>AVERAGE(B$2:B207)</f>
        <v>8.0386415344769614E-6</v>
      </c>
      <c r="D207" s="103">
        <f t="shared" si="12"/>
        <v>6.796736477632237E-5</v>
      </c>
    </row>
    <row r="208" spans="1:4" x14ac:dyDescent="0.2">
      <c r="A208">
        <f t="shared" si="13"/>
        <v>64.300000000000267</v>
      </c>
      <c r="B208" s="103">
        <f t="shared" si="11"/>
        <v>1.1632713972375974E-4</v>
      </c>
      <c r="C208" s="103">
        <f>AVERAGE(B$2:B208)</f>
        <v>8.5617743759710816E-6</v>
      </c>
      <c r="D208" s="103">
        <f t="shared" si="12"/>
        <v>7.2157681110240901E-5</v>
      </c>
    </row>
    <row r="209" spans="1:4" x14ac:dyDescent="0.2">
      <c r="A209">
        <f t="shared" si="13"/>
        <v>64.400000000000261</v>
      </c>
      <c r="B209" s="103">
        <f t="shared" si="11"/>
        <v>1.2398556186421494E-4</v>
      </c>
      <c r="C209" s="103">
        <f>AVERAGE(B$2:B209)</f>
        <v>9.1166964312030225E-6</v>
      </c>
      <c r="D209" s="103">
        <f t="shared" si="12"/>
        <v>7.6584221404552011E-5</v>
      </c>
    </row>
    <row r="210" spans="1:4" x14ac:dyDescent="0.2">
      <c r="A210">
        <f t="shared" si="13"/>
        <v>64.500000000000256</v>
      </c>
      <c r="B210" s="103">
        <f t="shared" si="11"/>
        <v>1.3211145003255709E-4</v>
      </c>
      <c r="C210" s="103">
        <f>AVERAGE(B$2:B210)</f>
        <v>9.7051880752286403E-6</v>
      </c>
      <c r="D210" s="103">
        <f t="shared" si="12"/>
        <v>8.1258881683421436E-5</v>
      </c>
    </row>
    <row r="211" spans="1:4" x14ac:dyDescent="0.2">
      <c r="A211">
        <f t="shared" si="13"/>
        <v>64.60000000000025</v>
      </c>
      <c r="B211" s="103">
        <f t="shared" ref="B211:B235" si="14">BINOMDIST(97,162,A211/162,TRUE)-BINOMDIST(87,162,A211/162,TRUE)</f>
        <v>1.4073085715859968E-4</v>
      </c>
      <c r="C211" s="103">
        <f>AVERAGE(B$2:B211)</f>
        <v>1.0329119832768502E-5</v>
      </c>
      <c r="D211" s="103">
        <f t="shared" si="12"/>
        <v>8.6194071260425886E-5</v>
      </c>
    </row>
    <row r="212" spans="1:4" x14ac:dyDescent="0.2">
      <c r="A212">
        <f t="shared" si="13"/>
        <v>64.700000000000244</v>
      </c>
      <c r="B212" s="103">
        <f t="shared" si="14"/>
        <v>1.4987113016073916E-4</v>
      </c>
      <c r="C212" s="103">
        <f>AVERAGE(B$2:B212)</f>
        <v>1.0990456374607226E-5</v>
      </c>
      <c r="D212" s="103">
        <f t="shared" si="12"/>
        <v>9.1402730021394873E-5</v>
      </c>
    </row>
    <row r="213" spans="1:4" x14ac:dyDescent="0.2">
      <c r="A213">
        <f t="shared" si="13"/>
        <v>64.800000000000239</v>
      </c>
      <c r="B213" s="103">
        <f t="shared" si="14"/>
        <v>1.5956096476321679E-4</v>
      </c>
      <c r="C213" s="103">
        <f>AVERAGE(B$2:B213)</f>
        <v>1.1691260659459158E-5</v>
      </c>
      <c r="D213" s="103">
        <f t="shared" si="12"/>
        <v>9.6898346024776316E-5</v>
      </c>
    </row>
    <row r="214" spans="1:4" x14ac:dyDescent="0.2">
      <c r="A214">
        <f t="shared" si="13"/>
        <v>64.900000000000233</v>
      </c>
      <c r="B214" s="103">
        <f t="shared" si="14"/>
        <v>1.6983046210350405E-4</v>
      </c>
      <c r="C214" s="103">
        <f>AVERAGE(B$2:B214)</f>
        <v>1.2433698224924158E-5</v>
      </c>
      <c r="D214" s="103">
        <f t="shared" si="12"/>
        <v>1.0269497340287259E-4</v>
      </c>
    </row>
    <row r="215" spans="1:4" x14ac:dyDescent="0.2">
      <c r="A215">
        <f t="shared" si="13"/>
        <v>65.000000000000227</v>
      </c>
      <c r="B215" s="103">
        <f t="shared" si="14"/>
        <v>1.8071118715956569E-4</v>
      </c>
      <c r="C215" s="103">
        <f>AVERAGE(B$2:B215)</f>
        <v>1.3220041631160799E-5</v>
      </c>
      <c r="D215" s="103">
        <f t="shared" si="12"/>
        <v>1.0880725056061635E-4</v>
      </c>
    </row>
    <row r="216" spans="1:4" x14ac:dyDescent="0.2">
      <c r="A216">
        <f t="shared" si="13"/>
        <v>65.100000000000222</v>
      </c>
      <c r="B216" s="103">
        <f t="shared" si="14"/>
        <v>1.922362290277535E-4</v>
      </c>
      <c r="C216" s="103">
        <f>AVERAGE(B$2:B216)</f>
        <v>1.4052675060912394E-5</v>
      </c>
      <c r="D216" s="103">
        <f t="shared" si="12"/>
        <v>1.1525041868187813E-4</v>
      </c>
    </row>
    <row r="217" spans="1:4" x14ac:dyDescent="0.2">
      <c r="A217">
        <f t="shared" si="13"/>
        <v>65.200000000000216</v>
      </c>
      <c r="B217" s="103">
        <f t="shared" si="14"/>
        <v>2.0444026307486762E-4</v>
      </c>
      <c r="C217" s="103">
        <f>AVERAGE(B$2:B217)</f>
        <v>1.493409907949552E-5</v>
      </c>
      <c r="D217" s="103">
        <f t="shared" si="12"/>
        <v>1.2204034047114121E-4</v>
      </c>
    </row>
    <row r="218" spans="1:4" x14ac:dyDescent="0.2">
      <c r="A218">
        <f t="shared" si="13"/>
        <v>65.30000000000021</v>
      </c>
      <c r="B218" s="103">
        <f t="shared" si="14"/>
        <v>2.1735961499513845E-4</v>
      </c>
      <c r="C218" s="103">
        <f>AVERAGE(B$2:B218)</f>
        <v>1.586693555836945E-5</v>
      </c>
      <c r="D218" s="103">
        <f t="shared" si="12"/>
        <v>1.2919351920270827E-4</v>
      </c>
    </row>
    <row r="219" spans="1:4" x14ac:dyDescent="0.2">
      <c r="A219">
        <f t="shared" si="13"/>
        <v>65.400000000000205</v>
      </c>
      <c r="B219" s="103">
        <f t="shared" si="14"/>
        <v>2.3103232679366759E-4</v>
      </c>
      <c r="C219" s="103">
        <f>AVERAGE(B$2:B219)</f>
        <v>1.6853932765870818E-5</v>
      </c>
      <c r="D219" s="103">
        <f t="shared" si="12"/>
        <v>1.3672711798529136E-4</v>
      </c>
    </row>
    <row r="220" spans="1:4" x14ac:dyDescent="0.2">
      <c r="A220">
        <f t="shared" si="13"/>
        <v>65.500000000000199</v>
      </c>
      <c r="B220" s="103">
        <f t="shared" si="14"/>
        <v>2.4549822471831018E-4</v>
      </c>
      <c r="C220" s="103">
        <f>AVERAGE(B$2:B220)</f>
        <v>1.7897970628667344E-5</v>
      </c>
      <c r="D220" s="103">
        <f t="shared" si="12"/>
        <v>1.446589792464259E-4</v>
      </c>
    </row>
    <row r="221" spans="1:4" x14ac:dyDescent="0.2">
      <c r="A221">
        <f t="shared" si="13"/>
        <v>65.600000000000193</v>
      </c>
      <c r="B221" s="103">
        <f t="shared" si="14"/>
        <v>2.6079898916631095E-4</v>
      </c>
      <c r="C221" s="103">
        <f>AVERAGE(B$2:B221)</f>
        <v>1.9002066167474815E-5</v>
      </c>
      <c r="D221" s="103">
        <f t="shared" si="12"/>
        <v>1.530076444800077E-4</v>
      </c>
    </row>
    <row r="222" spans="1:4" x14ac:dyDescent="0.2">
      <c r="A222">
        <f t="shared" si="13"/>
        <v>65.700000000000188</v>
      </c>
      <c r="B222" s="103">
        <f t="shared" si="14"/>
        <v>2.7697822657968274E-4</v>
      </c>
      <c r="C222" s="103">
        <f>AVERAGE(B$2:B222)</f>
        <v>2.0169379110516481E-5</v>
      </c>
      <c r="D222" s="103">
        <f t="shared" si="12"/>
        <v>1.6179237413371794E-4</v>
      </c>
    </row>
    <row r="223" spans="1:4" x14ac:dyDescent="0.2">
      <c r="A223">
        <f t="shared" si="13"/>
        <v>65.800000000000182</v>
      </c>
      <c r="B223" s="103">
        <f t="shared" si="14"/>
        <v>2.9408154334875647E-4</v>
      </c>
      <c r="C223" s="103">
        <f>AVERAGE(B$2:B223)</f>
        <v>2.1403217688166211E-5</v>
      </c>
      <c r="D223" s="103">
        <f t="shared" si="12"/>
        <v>1.7103316769073729E-4</v>
      </c>
    </row>
    <row r="224" spans="1:4" x14ac:dyDescent="0.2">
      <c r="A224">
        <f t="shared" si="13"/>
        <v>65.900000000000176</v>
      </c>
      <c r="B224" s="103">
        <f t="shared" si="14"/>
        <v>3.1215662174033376E-4</v>
      </c>
      <c r="C224" s="103">
        <f>AVERAGE(B$2:B224)</f>
        <v>2.2707044612166962E-5</v>
      </c>
      <c r="D224" s="103">
        <f t="shared" si="12"/>
        <v>1.8075078391577293E-4</v>
      </c>
    </row>
    <row r="225" spans="1:4" x14ac:dyDescent="0.2">
      <c r="A225">
        <f t="shared" si="13"/>
        <v>66.000000000000171</v>
      </c>
      <c r="B225" s="103">
        <f t="shared" si="14"/>
        <v>3.3125329786121149E-4</v>
      </c>
      <c r="C225" s="103">
        <f>AVERAGE(B$2:B225)</f>
        <v>2.4084483242743054E-5</v>
      </c>
      <c r="D225" s="103">
        <f t="shared" si="12"/>
        <v>1.9096676120877731E-4</v>
      </c>
    </row>
    <row r="226" spans="1:4" x14ac:dyDescent="0.2">
      <c r="A226">
        <f t="shared" si="13"/>
        <v>66.100000000000165</v>
      </c>
      <c r="B226" s="103">
        <f t="shared" si="14"/>
        <v>3.5142364166818041E-4</v>
      </c>
      <c r="C226" s="103">
        <f>AVERAGE(B$2:B226)</f>
        <v>2.553932394685611E-5</v>
      </c>
      <c r="D226" s="103">
        <f t="shared" si="12"/>
        <v>2.0170343806968916E-4</v>
      </c>
    </row>
    <row r="227" spans="1:4" x14ac:dyDescent="0.2">
      <c r="A227">
        <f t="shared" si="13"/>
        <v>66.200000000000159</v>
      </c>
      <c r="B227" s="103">
        <f t="shared" si="14"/>
        <v>3.7272203903382373E-4</v>
      </c>
      <c r="C227" s="103">
        <f>AVERAGE(B$2:B227)</f>
        <v>2.7075530650780744E-5</v>
      </c>
      <c r="D227" s="103">
        <f t="shared" si="12"/>
        <v>2.1298397365643318E-4</v>
      </c>
    </row>
    <row r="228" spans="1:4" x14ac:dyDescent="0.2">
      <c r="A228">
        <f t="shared" si="13"/>
        <v>66.300000000000153</v>
      </c>
      <c r="B228" s="103">
        <f t="shared" si="14"/>
        <v>3.9520527587066923E-4</v>
      </c>
      <c r="C228" s="103">
        <f>AVERAGE(B$2:B228)</f>
        <v>2.8697247590075408E-5</v>
      </c>
      <c r="D228" s="103">
        <f t="shared" si="12"/>
        <v>2.2483236836845499E-4</v>
      </c>
    </row>
    <row r="229" spans="1:4" x14ac:dyDescent="0.2">
      <c r="A229">
        <f t="shared" si="13"/>
        <v>66.400000000000148</v>
      </c>
      <c r="B229" s="103">
        <f t="shared" si="14"/>
        <v>4.1893262431669243E-4</v>
      </c>
      <c r="C229" s="103">
        <f>AVERAGE(B$2:B229)</f>
        <v>3.0408806259928989E-5</v>
      </c>
      <c r="D229" s="103">
        <f t="shared" si="12"/>
        <v>2.37273484460232E-4</v>
      </c>
    </row>
    <row r="230" spans="1:4" x14ac:dyDescent="0.2">
      <c r="A230">
        <f t="shared" si="13"/>
        <v>66.500000000000142</v>
      </c>
      <c r="B230" s="103">
        <f t="shared" si="14"/>
        <v>4.4396593098217085E-4</v>
      </c>
      <c r="C230" s="103">
        <f>AVERAGE(B$2:B230)</f>
        <v>3.2214732568759743E-5</v>
      </c>
      <c r="D230" s="103">
        <f t="shared" si="12"/>
        <v>2.5033306665478428E-4</v>
      </c>
    </row>
    <row r="231" spans="1:4" x14ac:dyDescent="0.2">
      <c r="A231">
        <f t="shared" si="13"/>
        <v>66.600000000000136</v>
      </c>
      <c r="B231" s="103">
        <f t="shared" si="14"/>
        <v>4.7036970725300442E-4</v>
      </c>
      <c r="C231" s="103">
        <f>AVERAGE(B$2:B231)</f>
        <v>3.4119754197821677E-5</v>
      </c>
      <c r="D231" s="103">
        <f t="shared" si="12"/>
        <v>2.6403776270833568E-4</v>
      </c>
    </row>
    <row r="232" spans="1:4" x14ac:dyDescent="0.2">
      <c r="A232">
        <f t="shared" si="13"/>
        <v>66.700000000000131</v>
      </c>
      <c r="B232" s="103">
        <f t="shared" si="14"/>
        <v>4.9821122164117604E-4</v>
      </c>
      <c r="C232" s="103">
        <f>AVERAGE(B$2:B232)</f>
        <v>3.6128808169437924E-5</v>
      </c>
      <c r="D232" s="103">
        <f t="shared" si="12"/>
        <v>2.7841514388171618E-4</v>
      </c>
    </row>
    <row r="233" spans="1:4" x14ac:dyDescent="0.2">
      <c r="A233">
        <f t="shared" si="13"/>
        <v>66.800000000000125</v>
      </c>
      <c r="B233" s="103">
        <f t="shared" si="14"/>
        <v>5.2756059417413681E-4</v>
      </c>
      <c r="C233" s="103">
        <f>AVERAGE(B$2:B233)</f>
        <v>3.8247048626354735E-5</v>
      </c>
      <c r="D233" s="103">
        <f t="shared" si="12"/>
        <v>2.9349372532960771E-4</v>
      </c>
    </row>
    <row r="234" spans="1:4" x14ac:dyDescent="0.2">
      <c r="A234">
        <f t="shared" si="13"/>
        <v>66.900000000000119</v>
      </c>
      <c r="B234" s="103">
        <f t="shared" si="14"/>
        <v>5.5849089280479713E-4</v>
      </c>
      <c r="C234" s="103">
        <f>AVERAGE(B$2:B234)</f>
        <v>4.0479854824545475E-5</v>
      </c>
      <c r="D234" s="103">
        <f t="shared" si="12"/>
        <v>3.0930298630660324E-4</v>
      </c>
    </row>
    <row r="235" spans="1:4" x14ac:dyDescent="0.2">
      <c r="A235">
        <f t="shared" si="13"/>
        <v>67.000000000000114</v>
      </c>
      <c r="B235" s="103">
        <f t="shared" si="14"/>
        <v>5.9107823182658059E-4</v>
      </c>
      <c r="C235" s="103">
        <f>AVERAGE(B$2:B235)</f>
        <v>4.2832839341648186E-5</v>
      </c>
      <c r="D235" s="103">
        <f t="shared" si="12"/>
        <v>3.2587339021783457E-4</v>
      </c>
    </row>
    <row r="236" spans="1:4" x14ac:dyDescent="0.2">
      <c r="A236">
        <f t="shared" si="13"/>
        <v>67.100000000000108</v>
      </c>
      <c r="B236" s="103">
        <f>BINOMDIST(97,162,A238/162,TRUE)-BINOMDIST(87,162,A238/162,TRUE)</f>
        <v>6.995914511771506E-4</v>
      </c>
      <c r="C236" s="103">
        <f>AVERAGE(B$2:B236)</f>
        <v>4.5627556838820539E-5</v>
      </c>
      <c r="D236" s="103">
        <f t="shared" si="12"/>
        <v>3.4323640439759551E-4</v>
      </c>
    </row>
    <row r="237" spans="1:4" x14ac:dyDescent="0.2">
      <c r="A237">
        <f t="shared" si="13"/>
        <v>67.200000000000102</v>
      </c>
      <c r="B237" s="103">
        <f t="shared" ref="B237:B245" si="15">BINOMDIST(97,162,A237/162,TRUE)-BINOMDIST(87,162,A237/162,TRUE)</f>
        <v>6.615443242314889E-4</v>
      </c>
      <c r="C237" s="103">
        <f>AVERAGE(B$2:B237)</f>
        <v>4.8237373649806421E-5</v>
      </c>
      <c r="D237" s="103">
        <f t="shared" si="12"/>
        <v>3.6142451965148759E-4</v>
      </c>
    </row>
    <row r="238" spans="1:4" x14ac:dyDescent="0.2">
      <c r="A238">
        <f t="shared" si="13"/>
        <v>67.300000000000097</v>
      </c>
      <c r="B238" s="103">
        <f t="shared" si="15"/>
        <v>6.995914511771506E-4</v>
      </c>
      <c r="C238" s="103">
        <f>AVERAGE(B$2:B238)</f>
        <v>5.0985703090850067E-5</v>
      </c>
      <c r="D238" s="103">
        <f t="shared" si="12"/>
        <v>3.8047126945661702E-4</v>
      </c>
    </row>
    <row r="239" spans="1:4" x14ac:dyDescent="0.2">
      <c r="A239">
        <f t="shared" si="13"/>
        <v>67.400000000000091</v>
      </c>
      <c r="B239" s="103">
        <f t="shared" si="15"/>
        <v>7.3963257605791366E-4</v>
      </c>
      <c r="C239" s="103">
        <f>AVERAGE(B$2:B239)</f>
        <v>5.3879177347014201E-5</v>
      </c>
      <c r="D239" s="103">
        <f t="shared" si="12"/>
        <v>4.0041124880763057E-4</v>
      </c>
    </row>
    <row r="240" spans="1:4" x14ac:dyDescent="0.2">
      <c r="A240">
        <f t="shared" si="13"/>
        <v>67.500000000000085</v>
      </c>
      <c r="B240" s="103">
        <f t="shared" si="15"/>
        <v>7.8176058932155623E-4</v>
      </c>
      <c r="C240" s="103">
        <f>AVERAGE(B$2:B240)</f>
        <v>5.6924706267409776E-5</v>
      </c>
      <c r="D240" s="103">
        <f t="shared" si="12"/>
        <v>4.2128013263642572E-4</v>
      </c>
    </row>
    <row r="241" spans="1:4" x14ac:dyDescent="0.2">
      <c r="A241">
        <f t="shared" si="13"/>
        <v>67.60000000000008</v>
      </c>
      <c r="B241" s="103">
        <f t="shared" si="15"/>
        <v>8.2607205870111056E-4</v>
      </c>
      <c r="C241" s="103">
        <f>AVERAGE(B$2:B241)</f>
        <v>6.0129486902550193E-5</v>
      </c>
      <c r="D241" s="103">
        <f t="shared" si="12"/>
        <v>4.4311469379554325E-4</v>
      </c>
    </row>
    <row r="242" spans="1:4" x14ac:dyDescent="0.2">
      <c r="A242">
        <f t="shared" si="13"/>
        <v>67.700000000000074</v>
      </c>
      <c r="B242" s="103">
        <f t="shared" si="15"/>
        <v>8.7266734074964436E-4</v>
      </c>
      <c r="C242" s="103">
        <f>AVERAGE(B$2:B242)</f>
        <v>6.3501013267060953E-5</v>
      </c>
      <c r="D242" s="103">
        <f t="shared" si="12"/>
        <v>4.6595282048533804E-4</v>
      </c>
    </row>
    <row r="243" spans="1:4" x14ac:dyDescent="0.2">
      <c r="A243">
        <f t="shared" si="13"/>
        <v>67.800000000000068</v>
      </c>
      <c r="B243" s="103">
        <f t="shared" si="15"/>
        <v>9.21650694066245E-4</v>
      </c>
      <c r="C243" s="103">
        <f>AVERAGE(B$2:B243)</f>
        <v>6.7047086328214607E-5</v>
      </c>
      <c r="D243" s="103">
        <f t="shared" si="12"/>
        <v>4.8983353316600642E-4</v>
      </c>
    </row>
    <row r="244" spans="1:4" x14ac:dyDescent="0.2">
      <c r="A244">
        <f t="shared" si="13"/>
        <v>67.900000000000063</v>
      </c>
      <c r="B244" s="103">
        <f t="shared" si="15"/>
        <v>9.7313039414459457E-4</v>
      </c>
      <c r="C244" s="103">
        <f>AVERAGE(B$2:B244)</f>
        <v>7.0775824220463093E-5</v>
      </c>
      <c r="D244" s="103">
        <f t="shared" si="12"/>
        <v>5.1479700078349566E-4</v>
      </c>
    </row>
    <row r="245" spans="1:4" x14ac:dyDescent="0.2">
      <c r="A245">
        <f t="shared" si="13"/>
        <v>68.000000000000057</v>
      </c>
      <c r="B245" s="103">
        <f t="shared" si="15"/>
        <v>1.0272188497828516E-3</v>
      </c>
      <c r="C245" s="103">
        <f>AVERAGE(B$2:B245)</f>
        <v>7.4695672685882707E-5</v>
      </c>
      <c r="D245" s="103">
        <f t="shared" si="12"/>
        <v>5.4088455638257038E-4</v>
      </c>
    </row>
    <row r="246" spans="1:4" x14ac:dyDescent="0.2">
      <c r="A246">
        <f t="shared" si="13"/>
        <v>68.100000000000051</v>
      </c>
      <c r="B246" s="103">
        <f>BINOMDIST(97,162,A248/162,TRUE)-BINOMDIST(87,162,A248/162,TRUE)</f>
        <v>1.2063253230883975E-3</v>
      </c>
      <c r="C246" s="103">
        <f>AVERAGE(B$2:B246)</f>
        <v>7.9314569218137868E-5</v>
      </c>
      <c r="D246" s="103">
        <f t="shared" si="12"/>
        <v>5.6813871192717968E-4</v>
      </c>
    </row>
    <row r="247" spans="1:4" x14ac:dyDescent="0.2">
      <c r="A247">
        <f t="shared" si="13"/>
        <v>68.200000000000045</v>
      </c>
      <c r="B247" s="103">
        <f t="shared" ref="B247:B310" si="16">BINOMDIST(97,162,A247/162,TRUE)-BINOMDIST(87,162,A247/162,TRUE)</f>
        <v>1.1436930382113797E-3</v>
      </c>
      <c r="C247" s="103">
        <f>AVERAGE(B$2:B247)</f>
        <v>8.3641310962012847E-5</v>
      </c>
      <c r="D247" s="103">
        <f t="shared" si="12"/>
        <v>5.9660317235810112E-4</v>
      </c>
    </row>
    <row r="248" spans="1:4" x14ac:dyDescent="0.2">
      <c r="A248">
        <f t="shared" si="13"/>
        <v>68.30000000000004</v>
      </c>
      <c r="B248" s="103">
        <f t="shared" si="16"/>
        <v>1.2063253230883975E-3</v>
      </c>
      <c r="C248" s="103">
        <f>AVERAGE(B$2:B248)</f>
        <v>8.818659036333424E-5</v>
      </c>
      <c r="D248" s="103">
        <f t="shared" si="12"/>
        <v>6.2632284877017774E-4</v>
      </c>
    </row>
    <row r="249" spans="1:4" x14ac:dyDescent="0.2">
      <c r="A249">
        <f t="shared" si="13"/>
        <v>68.400000000000034</v>
      </c>
      <c r="B249" s="103">
        <f t="shared" si="16"/>
        <v>1.2720597101563147E-3</v>
      </c>
      <c r="C249" s="103">
        <f>AVERAGE(B$2:B249)</f>
        <v>9.2960272297983347E-5</v>
      </c>
      <c r="D249" s="103">
        <f t="shared" si="12"/>
        <v>6.5734387067917233E-4</v>
      </c>
    </row>
    <row r="250" spans="1:4" x14ac:dyDescent="0.2">
      <c r="A250">
        <f t="shared" si="13"/>
        <v>68.500000000000028</v>
      </c>
      <c r="B250" s="103">
        <f t="shared" si="16"/>
        <v>1.3410310698869221E-3</v>
      </c>
      <c r="C250" s="103">
        <f>AVERAGE(B$2:B250)</f>
        <v>9.7972604818420854E-5</v>
      </c>
      <c r="D250" s="103">
        <f t="shared" si="12"/>
        <v>6.8971359730607418E-4</v>
      </c>
    </row>
    <row r="251" spans="1:4" x14ac:dyDescent="0.2">
      <c r="A251">
        <f t="shared" si="13"/>
        <v>68.600000000000023</v>
      </c>
      <c r="B251" s="103">
        <f t="shared" si="16"/>
        <v>1.4133791326655931E-3</v>
      </c>
      <c r="C251" s="103">
        <f>AVERAGE(B$2:B251)</f>
        <v>1.0323423092980954E-4</v>
      </c>
      <c r="D251" s="103">
        <f t="shared" si="12"/>
        <v>7.2348062778671007E-4</v>
      </c>
    </row>
    <row r="252" spans="1:4" x14ac:dyDescent="0.2">
      <c r="A252">
        <f t="shared" si="13"/>
        <v>68.700000000000017</v>
      </c>
      <c r="B252" s="103">
        <f t="shared" si="16"/>
        <v>1.4892486136948158E-3</v>
      </c>
      <c r="C252" s="103">
        <f>AVERAGE(B$2:B252)</f>
        <v>1.0875620058225977E-4</v>
      </c>
      <c r="D252" s="103">
        <f t="shared" si="12"/>
        <v>7.5869481029222641E-4</v>
      </c>
    </row>
    <row r="253" spans="1:4" x14ac:dyDescent="0.2">
      <c r="A253">
        <f t="shared" si="13"/>
        <v>68.800000000000011</v>
      </c>
      <c r="B253" s="103">
        <f t="shared" si="16"/>
        <v>1.5687893386882035E-3</v>
      </c>
      <c r="C253" s="103">
        <f>AVERAGE(B$2:B253)</f>
        <v>1.1454998287633097E-4</v>
      </c>
      <c r="D253" s="103">
        <f t="shared" si="12"/>
        <v>7.9540724993387713E-4</v>
      </c>
    </row>
    <row r="254" spans="1:4" x14ac:dyDescent="0.2">
      <c r="A254">
        <f t="shared" si="13"/>
        <v>68.900000000000006</v>
      </c>
      <c r="B254" s="103">
        <f t="shared" si="16"/>
        <v>1.6521563702316389E-3</v>
      </c>
      <c r="C254" s="103">
        <f>AVERAGE(B$2:B254)</f>
        <v>1.2062747847852587E-4</v>
      </c>
      <c r="D254" s="103">
        <f t="shared" si="12"/>
        <v>8.3367031543435388E-4</v>
      </c>
    </row>
    <row r="255" spans="1:4" x14ac:dyDescent="0.2">
      <c r="A255">
        <f t="shared" si="13"/>
        <v>69</v>
      </c>
      <c r="B255" s="103">
        <f t="shared" si="16"/>
        <v>1.7395101346762143E-3</v>
      </c>
      <c r="C255" s="103">
        <f>AVERAGE(B$2:B255)</f>
        <v>1.270010322430837E-4</v>
      </c>
      <c r="D255" s="103">
        <f t="shared" si="12"/>
        <v>8.7353764444575432E-4</v>
      </c>
    </row>
    <row r="256" spans="1:4" x14ac:dyDescent="0.2">
      <c r="A256">
        <f t="shared" si="13"/>
        <v>69.099999999999994</v>
      </c>
      <c r="B256" s="103">
        <f t="shared" si="16"/>
        <v>1.8310165494257458E-3</v>
      </c>
      <c r="C256" s="103">
        <f>AVERAGE(B$2:B256)</f>
        <v>1.3368344603595687E-4</v>
      </c>
      <c r="D256" s="103">
        <f t="shared" si="12"/>
        <v>9.1506414749531473E-4</v>
      </c>
    </row>
    <row r="257" spans="1:4" x14ac:dyDescent="0.2">
      <c r="A257">
        <f t="shared" si="13"/>
        <v>69.199999999999989</v>
      </c>
      <c r="B257" s="103">
        <f t="shared" si="16"/>
        <v>1.9268471504677587E-3</v>
      </c>
      <c r="C257" s="103">
        <f>AVERAGE(B$2:B257)</f>
        <v>1.4068799175639361E-4</v>
      </c>
      <c r="D257" s="103">
        <f t="shared" si="12"/>
        <v>9.5830601042012908E-4</v>
      </c>
    </row>
    <row r="258" spans="1:4" x14ac:dyDescent="0.2">
      <c r="A258">
        <f t="shared" si="13"/>
        <v>69.299999999999983</v>
      </c>
      <c r="B258" s="103">
        <f t="shared" si="16"/>
        <v>2.0271792199987315E-3</v>
      </c>
      <c r="C258" s="103">
        <f>AVERAGE(B$2:B258)</f>
        <v>1.4802842455111087E-4</v>
      </c>
      <c r="D258" s="103">
        <f t="shared" si="12"/>
        <v>1.0033206953097284E-3</v>
      </c>
    </row>
    <row r="259" spans="1:4" x14ac:dyDescent="0.2">
      <c r="A259">
        <f t="shared" si="13"/>
        <v>69.399999999999977</v>
      </c>
      <c r="B259" s="103">
        <f t="shared" si="16"/>
        <v>2.1321959139749547E-3</v>
      </c>
      <c r="C259" s="103">
        <f>AVERAGE(B$2:B259)</f>
        <v>1.5571899621554439E-4</v>
      </c>
      <c r="D259" s="103">
        <f t="shared" ref="D259:D322" si="17">((BINOMDIST(97,162,A259/162,TRUE)-BINOMDIST(87,162,A259/162,TRUE))-(BINOMDIST(97,162,(A259-0.1)/162,TRUE)-BINOMDIST(87,162,(A259-0.1)/162,TRUE)))*10</f>
        <v>1.0501669397622315E-3</v>
      </c>
    </row>
    <row r="260" spans="1:4" x14ac:dyDescent="0.2">
      <c r="A260">
        <f t="shared" ref="A260:A323" si="18">A259+0.1</f>
        <v>69.499999999999972</v>
      </c>
      <c r="B260" s="103">
        <f t="shared" si="16"/>
        <v>2.2420863894243581E-3</v>
      </c>
      <c r="C260" s="103">
        <f>AVERAGE(B$2:B260)</f>
        <v>1.6377446877619616E-4</v>
      </c>
      <c r="D260" s="103">
        <f t="shared" si="17"/>
        <v>1.0989047544940345E-3</v>
      </c>
    </row>
    <row r="261" spans="1:4" x14ac:dyDescent="0.2">
      <c r="A261">
        <f t="shared" si="18"/>
        <v>69.599999999999966</v>
      </c>
      <c r="B261" s="103">
        <f t="shared" si="16"/>
        <v>2.3570459313407843E-3</v>
      </c>
      <c r="C261" s="103">
        <f>AVERAGE(B$2:B261)</f>
        <v>1.7221012824759842E-4</v>
      </c>
      <c r="D261" s="103">
        <f t="shared" si="17"/>
        <v>1.1495954191642621E-3</v>
      </c>
    </row>
    <row r="262" spans="1:4" x14ac:dyDescent="0.2">
      <c r="A262">
        <f t="shared" si="18"/>
        <v>69.69999999999996</v>
      </c>
      <c r="B262" s="103">
        <f t="shared" si="16"/>
        <v>2.4772760789739667E-3</v>
      </c>
      <c r="C262" s="103">
        <f>AVERAGE(B$2:B262)</f>
        <v>1.8104179855689485E-4</v>
      </c>
      <c r="D262" s="103">
        <f t="shared" si="17"/>
        <v>1.202301476331824E-3</v>
      </c>
    </row>
    <row r="263" spans="1:4" x14ac:dyDescent="0.2">
      <c r="A263">
        <f t="shared" si="18"/>
        <v>69.799999999999955</v>
      </c>
      <c r="B263" s="103">
        <f t="shared" si="16"/>
        <v>2.6029847513251436E-3</v>
      </c>
      <c r="C263" s="103">
        <f>AVERAGE(B$2:B263)</f>
        <v>1.902858556285294E-4</v>
      </c>
      <c r="D263" s="103">
        <f t="shared" si="17"/>
        <v>1.2570867235117689E-3</v>
      </c>
    </row>
    <row r="264" spans="1:4" x14ac:dyDescent="0.2">
      <c r="A264">
        <f t="shared" si="18"/>
        <v>69.899999999999949</v>
      </c>
      <c r="B264" s="103">
        <f t="shared" si="16"/>
        <v>2.7343863716475791E-3</v>
      </c>
      <c r="C264" s="103">
        <f>AVERAGE(B$2:B264)</f>
        <v>1.9995924162099726E-4</v>
      </c>
      <c r="D264" s="103">
        <f t="shared" si="17"/>
        <v>1.3140162032243552E-3</v>
      </c>
    </row>
    <row r="265" spans="1:4" x14ac:dyDescent="0.2">
      <c r="A265">
        <f t="shared" si="18"/>
        <v>69.999999999999943</v>
      </c>
      <c r="B265" s="103">
        <f t="shared" si="16"/>
        <v>2.8717019907433805E-3</v>
      </c>
      <c r="C265" s="103">
        <f>AVERAGE(B$2:B265)</f>
        <v>2.1007947930706689E-4</v>
      </c>
      <c r="D265" s="103">
        <f t="shared" si="17"/>
        <v>1.3731561909580137E-3</v>
      </c>
    </row>
    <row r="266" spans="1:4" x14ac:dyDescent="0.2">
      <c r="A266">
        <f t="shared" si="18"/>
        <v>70.099999999999937</v>
      </c>
      <c r="B266" s="103">
        <f t="shared" si="16"/>
        <v>3.0151594088420053E-3</v>
      </c>
      <c r="C266" s="103">
        <f>AVERAGE(B$2:B266)</f>
        <v>2.2066468658833081E-4</v>
      </c>
      <c r="D266" s="103">
        <f t="shared" si="17"/>
        <v>1.4345741809862478E-3</v>
      </c>
    </row>
    <row r="267" spans="1:4" x14ac:dyDescent="0.2">
      <c r="A267">
        <f t="shared" si="18"/>
        <v>70.199999999999932</v>
      </c>
      <c r="B267" s="103">
        <f t="shared" si="16"/>
        <v>3.164993295837637E-3</v>
      </c>
      <c r="C267" s="103">
        <f>AVERAGE(B$2:B267)</f>
        <v>2.3173359113438084E-4</v>
      </c>
      <c r="D267" s="103">
        <f t="shared" si="17"/>
        <v>1.4983388699563172E-3</v>
      </c>
    </row>
    <row r="268" spans="1:4" x14ac:dyDescent="0.2">
      <c r="A268">
        <f t="shared" si="18"/>
        <v>70.299999999999926</v>
      </c>
      <c r="B268" s="103">
        <f t="shared" si="16"/>
        <v>3.3214453096533925E-3</v>
      </c>
      <c r="C268" s="103">
        <f>AVERAGE(B$2:B268)</f>
        <v>2.433055451363247E-4</v>
      </c>
      <c r="D268" s="103">
        <f t="shared" si="17"/>
        <v>1.5645201381575546E-3</v>
      </c>
    </row>
    <row r="269" spans="1:4" x14ac:dyDescent="0.2">
      <c r="A269">
        <f t="shared" si="18"/>
        <v>70.39999999999992</v>
      </c>
      <c r="B269" s="103">
        <f t="shared" si="16"/>
        <v>3.4847642124975486E-3</v>
      </c>
      <c r="C269" s="103">
        <f>AVERAGE(B$2:B269)</f>
        <v>2.5540054016379198E-4</v>
      </c>
      <c r="D269" s="103">
        <f t="shared" si="17"/>
        <v>1.6331890284415618E-3</v>
      </c>
    </row>
    <row r="270" spans="1:4" x14ac:dyDescent="0.2">
      <c r="A270">
        <f t="shared" si="18"/>
        <v>70.499999999999915</v>
      </c>
      <c r="B270" s="103">
        <f t="shared" si="16"/>
        <v>3.6552059847618779E-3</v>
      </c>
      <c r="C270" s="103">
        <f>AVERAGE(B$2:B270)</f>
        <v>2.6803922211397074E-4</v>
      </c>
      <c r="D270" s="103">
        <f t="shared" si="17"/>
        <v>1.7044177226432922E-3</v>
      </c>
    </row>
    <row r="271" spans="1:4" x14ac:dyDescent="0.2">
      <c r="A271">
        <f t="shared" si="18"/>
        <v>70.599999999999909</v>
      </c>
      <c r="B271" s="103">
        <f t="shared" si="16"/>
        <v>3.8330339363122912E-3</v>
      </c>
      <c r="C271" s="103">
        <f>AVERAGE(B$2:B271)</f>
        <v>2.8124290624063116E-4</v>
      </c>
      <c r="D271" s="103">
        <f t="shared" si="17"/>
        <v>1.7782795155041331E-3</v>
      </c>
    </row>
    <row r="272" spans="1:4" x14ac:dyDescent="0.2">
      <c r="A272">
        <f t="shared" si="18"/>
        <v>70.699999999999903</v>
      </c>
      <c r="B272" s="103">
        <f t="shared" si="16"/>
        <v>4.0185188149128859E-3</v>
      </c>
      <c r="C272" s="103">
        <f>AVERAGE(B$2:B272)</f>
        <v>2.9503359225049186E-4</v>
      </c>
      <c r="D272" s="103">
        <f t="shared" si="17"/>
        <v>1.854848786005947E-3</v>
      </c>
    </row>
    <row r="273" spans="1:4" x14ac:dyDescent="0.2">
      <c r="A273">
        <f t="shared" si="18"/>
        <v>70.799999999999898</v>
      </c>
      <c r="B273" s="103">
        <f t="shared" si="16"/>
        <v>4.2119389115109485E-3</v>
      </c>
      <c r="C273" s="103">
        <f>AVERAGE(B$2:B273)</f>
        <v>3.0943397945365535E-4</v>
      </c>
      <c r="D273" s="103">
        <f t="shared" si="17"/>
        <v>1.9342009659806259E-3</v>
      </c>
    </row>
    <row r="274" spans="1:4" x14ac:dyDescent="0.2">
      <c r="A274">
        <f t="shared" si="18"/>
        <v>70.899999999999892</v>
      </c>
      <c r="B274" s="103">
        <f t="shared" si="16"/>
        <v>4.4135801621156823E-3</v>
      </c>
      <c r="C274" s="103">
        <f>AVERAGE(B$2:B274)</f>
        <v>3.244674819542488E-4</v>
      </c>
      <c r="D274" s="103">
        <f t="shared" si="17"/>
        <v>2.0164125060473381E-3</v>
      </c>
    </row>
    <row r="275" spans="1:4" x14ac:dyDescent="0.2">
      <c r="A275">
        <f t="shared" si="18"/>
        <v>70.999999999999886</v>
      </c>
      <c r="B275" s="103">
        <f t="shared" si="16"/>
        <v>4.6237362459849995E-3</v>
      </c>
      <c r="C275" s="103">
        <f>AVERAGE(B$2:B275)</f>
        <v>3.4015824386676984E-4</v>
      </c>
      <c r="D275" s="103">
        <f t="shared" si="17"/>
        <v>2.1015608386931728E-3</v>
      </c>
    </row>
    <row r="276" spans="1:4" x14ac:dyDescent="0.2">
      <c r="A276">
        <f t="shared" si="18"/>
        <v>71.099999999999881</v>
      </c>
      <c r="B276" s="103">
        <f t="shared" si="16"/>
        <v>4.8427086798338292E-3</v>
      </c>
      <c r="C276" s="103">
        <f>AVERAGE(B$2:B276)</f>
        <v>3.5653115454301369E-4</v>
      </c>
      <c r="D276" s="103">
        <f t="shared" si="17"/>
        <v>2.189724338488297E-3</v>
      </c>
    </row>
    <row r="277" spans="1:4" x14ac:dyDescent="0.2">
      <c r="A277">
        <f t="shared" si="18"/>
        <v>71.199999999999875</v>
      </c>
      <c r="B277" s="103">
        <f t="shared" si="16"/>
        <v>5.0708069077736173E-3</v>
      </c>
      <c r="C277" s="103">
        <f>AVERAGE(B$2:B277)</f>
        <v>3.736118637938492E-4</v>
      </c>
      <c r="D277" s="103">
        <f t="shared" si="17"/>
        <v>2.2809822793978807E-3</v>
      </c>
    </row>
    <row r="278" spans="1:4" x14ac:dyDescent="0.2">
      <c r="A278">
        <f t="shared" si="18"/>
        <v>71.299999999999869</v>
      </c>
      <c r="B278" s="103">
        <f t="shared" si="16"/>
        <v>5.308348386676931E-3</v>
      </c>
      <c r="C278" s="103">
        <f>AVERAGE(B$2:B278)</f>
        <v>3.9142679708945597E-4</v>
      </c>
      <c r="D278" s="103">
        <f t="shared" si="17"/>
        <v>2.3754147890331367E-3</v>
      </c>
    </row>
    <row r="279" spans="1:4" x14ac:dyDescent="0.2">
      <c r="A279">
        <f t="shared" si="18"/>
        <v>71.399999999999864</v>
      </c>
      <c r="B279" s="103">
        <f t="shared" si="16"/>
        <v>5.5556586666689611E-3</v>
      </c>
      <c r="C279" s="103">
        <f>AVERAGE(B$2:B279)</f>
        <v>4.1000317072103696E-4</v>
      </c>
      <c r="D279" s="103">
        <f t="shared" si="17"/>
        <v>2.4731027999203015E-3</v>
      </c>
    </row>
    <row r="280" spans="1:4" x14ac:dyDescent="0.2">
      <c r="A280">
        <f t="shared" si="18"/>
        <v>71.499999999999858</v>
      </c>
      <c r="B280" s="103">
        <f t="shared" si="16"/>
        <v>5.8130714664264005E-3</v>
      </c>
      <c r="C280" s="103">
        <f>AVERAGE(B$2:B280)</f>
        <v>4.2936900690636082E-4</v>
      </c>
      <c r="D280" s="103">
        <f t="shared" si="17"/>
        <v>2.5741279975743936E-3</v>
      </c>
    </row>
    <row r="281" spans="1:4" x14ac:dyDescent="0.2">
      <c r="A281">
        <f t="shared" si="18"/>
        <v>71.599999999999852</v>
      </c>
      <c r="B281" s="103">
        <f t="shared" si="16"/>
        <v>6.0809287429754999E-3</v>
      </c>
      <c r="C281" s="103">
        <f>AVERAGE(B$2:B281)</f>
        <v>4.4955314882089349E-4</v>
      </c>
      <c r="D281" s="103">
        <f t="shared" si="17"/>
        <v>2.6785727654909941E-3</v>
      </c>
    </row>
    <row r="282" spans="1:4" x14ac:dyDescent="0.2">
      <c r="A282">
        <f t="shared" si="18"/>
        <v>71.699999999999847</v>
      </c>
      <c r="B282" s="103">
        <f t="shared" si="16"/>
        <v>6.3595807556602324E-3</v>
      </c>
      <c r="C282" s="103">
        <f>AVERAGE(B$2:B282)</f>
        <v>4.7058527553562419E-4</v>
      </c>
      <c r="D282" s="103">
        <f t="shared" si="17"/>
        <v>2.786520126847325E-3</v>
      </c>
    </row>
    <row r="283" spans="1:4" x14ac:dyDescent="0.2">
      <c r="A283">
        <f t="shared" si="18"/>
        <v>71.799999999999841</v>
      </c>
      <c r="B283" s="103">
        <f t="shared" si="16"/>
        <v>6.6493861239598218E-3</v>
      </c>
      <c r="C283" s="103">
        <f>AVERAGE(B$2:B283)</f>
        <v>4.9249591684209304E-4</v>
      </c>
      <c r="D283" s="103">
        <f t="shared" si="17"/>
        <v>2.8980536829958936E-3</v>
      </c>
    </row>
    <row r="284" spans="1:4" x14ac:dyDescent="0.2">
      <c r="A284">
        <f t="shared" si="18"/>
        <v>71.899999999999835</v>
      </c>
      <c r="B284" s="103">
        <f t="shared" si="16"/>
        <v>6.9507118788217914E-3</v>
      </c>
      <c r="C284" s="103">
        <f>AVERAGE(B$2:B284)</f>
        <v>5.1531646794449471E-4</v>
      </c>
      <c r="D284" s="103">
        <f t="shared" si="17"/>
        <v>3.0132575486196966E-3</v>
      </c>
    </row>
    <row r="285" spans="1:4" x14ac:dyDescent="0.2">
      <c r="A285">
        <f t="shared" si="18"/>
        <v>71.999999999999829</v>
      </c>
      <c r="B285" s="103">
        <f t="shared" si="16"/>
        <v>7.2639335071770228E-3</v>
      </c>
      <c r="C285" s="103">
        <f>AVERAGE(B$2:B285)</f>
        <v>5.3907920399813038E-4</v>
      </c>
      <c r="D285" s="103">
        <f t="shared" si="17"/>
        <v>3.1322162835523137E-3</v>
      </c>
    </row>
    <row r="286" spans="1:4" x14ac:dyDescent="0.2">
      <c r="A286">
        <f t="shared" si="18"/>
        <v>72.099999999999824</v>
      </c>
      <c r="B286" s="103">
        <f t="shared" si="16"/>
        <v>7.5894349893000923E-3</v>
      </c>
      <c r="C286" s="103">
        <f>AVERAGE(B$2:B286)</f>
        <v>5.6381729447287413E-4</v>
      </c>
      <c r="D286" s="103">
        <f t="shared" si="17"/>
        <v>3.2550148212306951E-3</v>
      </c>
    </row>
    <row r="287" spans="1:4" x14ac:dyDescent="0.2">
      <c r="A287">
        <f t="shared" si="18"/>
        <v>72.199999999999818</v>
      </c>
      <c r="B287" s="103">
        <f t="shared" si="16"/>
        <v>7.9276088286717172E-3</v>
      </c>
      <c r="C287" s="103">
        <f>AVERAGE(B$2:B287)</f>
        <v>5.8956481731972329E-4</v>
      </c>
      <c r="D287" s="103">
        <f t="shared" si="17"/>
        <v>3.3817383937162493E-3</v>
      </c>
    </row>
    <row r="288" spans="1:4" x14ac:dyDescent="0.2">
      <c r="A288">
        <f t="shared" si="18"/>
        <v>72.299999999999812</v>
      </c>
      <c r="B288" s="103">
        <f t="shared" si="16"/>
        <v>8.2788560740019168E-3</v>
      </c>
      <c r="C288" s="103">
        <f>AVERAGE(B$2:B288)</f>
        <v>6.1635677291791899E-4</v>
      </c>
      <c r="D288" s="103">
        <f t="shared" si="17"/>
        <v>3.5124724533019958E-3</v>
      </c>
    </row>
    <row r="289" spans="1:4" x14ac:dyDescent="0.2">
      <c r="A289">
        <f t="shared" si="18"/>
        <v>72.399999999999807</v>
      </c>
      <c r="B289" s="103">
        <f t="shared" si="16"/>
        <v>8.6435863330660556E-3</v>
      </c>
      <c r="C289" s="103">
        <f>AVERAGE(B$2:B289)</f>
        <v>6.4422909777954451E-4</v>
      </c>
      <c r="D289" s="103">
        <f t="shared" si="17"/>
        <v>3.6473025906413881E-3</v>
      </c>
    </row>
    <row r="290" spans="1:4" x14ac:dyDescent="0.2">
      <c r="A290">
        <f t="shared" si="18"/>
        <v>72.499999999999801</v>
      </c>
      <c r="B290" s="103">
        <f t="shared" si="16"/>
        <v>9.022217778008379E-3</v>
      </c>
      <c r="C290" s="103">
        <f>AVERAGE(B$2:B290)</f>
        <v>6.7321867798794883E-4</v>
      </c>
      <c r="D290" s="103">
        <f t="shared" si="17"/>
        <v>3.7863144494232337E-3</v>
      </c>
    </row>
    <row r="291" spans="1:4" x14ac:dyDescent="0.2">
      <c r="A291">
        <f t="shared" si="18"/>
        <v>72.599999999999795</v>
      </c>
      <c r="B291" s="103">
        <f t="shared" si="16"/>
        <v>9.415177141762654E-3</v>
      </c>
      <c r="C291" s="103">
        <f>AVERAGE(B$2:B291)</f>
        <v>7.0336336234579262E-4</v>
      </c>
      <c r="D291" s="103">
        <f t="shared" si="17"/>
        <v>3.9295936375427498E-3</v>
      </c>
    </row>
    <row r="292" spans="1:4" x14ac:dyDescent="0.2">
      <c r="A292">
        <f t="shared" si="18"/>
        <v>72.69999999999979</v>
      </c>
      <c r="B292" s="103">
        <f t="shared" si="16"/>
        <v>9.8228997052426381E-3</v>
      </c>
      <c r="C292" s="103">
        <f>AVERAGE(B$2:B292)</f>
        <v>7.3470197520798103E-4</v>
      </c>
      <c r="D292" s="103">
        <f t="shared" si="17"/>
        <v>4.0772256347998415E-3</v>
      </c>
    </row>
    <row r="293" spans="1:4" x14ac:dyDescent="0.2">
      <c r="A293">
        <f t="shared" si="18"/>
        <v>72.799999999999784</v>
      </c>
      <c r="B293" s="103">
        <f t="shared" si="16"/>
        <v>1.024582927495199E-2</v>
      </c>
      <c r="C293" s="103">
        <f>AVERAGE(B$2:B293)</f>
        <v>7.6727432897422771E-4</v>
      </c>
      <c r="D293" s="103">
        <f t="shared" si="17"/>
        <v>4.2292956970935158E-3</v>
      </c>
    </row>
    <row r="294" spans="1:4" x14ac:dyDescent="0.2">
      <c r="A294">
        <f t="shared" si="18"/>
        <v>72.899999999999778</v>
      </c>
      <c r="B294" s="103">
        <f t="shared" si="16"/>
        <v>1.068441815066512E-2</v>
      </c>
      <c r="C294" s="103">
        <f>AVERAGE(B$2:B294)</f>
        <v>8.0112123621549347E-4</v>
      </c>
      <c r="D294" s="103">
        <f t="shared" si="17"/>
        <v>4.3858887571313065E-3</v>
      </c>
    </row>
    <row r="295" spans="1:4" x14ac:dyDescent="0.2">
      <c r="A295">
        <f t="shared" si="18"/>
        <v>72.999999999999773</v>
      </c>
      <c r="B295" s="103">
        <f t="shared" si="16"/>
        <v>1.113912708283249E-2</v>
      </c>
      <c r="C295" s="103">
        <f>AVERAGE(B$2:B295)</f>
        <v>8.3628452140806838E-4</v>
      </c>
      <c r="D295" s="103">
        <f t="shared" si="17"/>
        <v>4.5470893216736918E-3</v>
      </c>
    </row>
    <row r="296" spans="1:4" x14ac:dyDescent="0.2">
      <c r="A296">
        <f t="shared" si="18"/>
        <v>73.099999999999767</v>
      </c>
      <c r="B296" s="103">
        <f t="shared" si="16"/>
        <v>1.1610425219363507E-2</v>
      </c>
      <c r="C296" s="103">
        <f>AVERAGE(B$2:B296)</f>
        <v>8.7280703224859525E-4</v>
      </c>
      <c r="D296" s="103">
        <f t="shared" si="17"/>
        <v>4.712981365310176E-3</v>
      </c>
    </row>
    <row r="297" spans="1:4" x14ac:dyDescent="0.2">
      <c r="A297">
        <f t="shared" si="18"/>
        <v>73.199999999999761</v>
      </c>
      <c r="B297" s="103">
        <f t="shared" si="16"/>
        <v>1.2098790041445651E-2</v>
      </c>
      <c r="C297" s="103">
        <f>AVERAGE(B$2:B297)</f>
        <v>9.1073265052290966E-4</v>
      </c>
      <c r="D297" s="103">
        <f t="shared" si="17"/>
        <v>4.8836482208214349E-3</v>
      </c>
    </row>
    <row r="298" spans="1:4" x14ac:dyDescent="0.2">
      <c r="A298">
        <f t="shared" si="18"/>
        <v>73.299999999999756</v>
      </c>
      <c r="B298" s="103">
        <f t="shared" si="16"/>
        <v>1.2604707288056627E-2</v>
      </c>
      <c r="C298" s="103">
        <f>AVERAGE(B$2:B298)</f>
        <v>9.5010630250113768E-4</v>
      </c>
      <c r="D298" s="103">
        <f t="shared" si="17"/>
        <v>5.0591724661097626E-3</v>
      </c>
    </row>
    <row r="299" spans="1:4" x14ac:dyDescent="0.2">
      <c r="A299">
        <f t="shared" si="18"/>
        <v>73.39999999999975</v>
      </c>
      <c r="B299" s="103">
        <f t="shared" si="16"/>
        <v>1.3128670868837067E-2</v>
      </c>
      <c r="C299" s="103">
        <f>AVERAGE(B$2:B299)</f>
        <v>9.9097396883112386E-4</v>
      </c>
      <c r="D299" s="103">
        <f t="shared" si="17"/>
        <v>5.2396358078043992E-3</v>
      </c>
    </row>
    <row r="300" spans="1:4" x14ac:dyDescent="0.2">
      <c r="A300">
        <f t="shared" si="18"/>
        <v>73.499999999999744</v>
      </c>
      <c r="B300" s="103">
        <f t="shared" si="16"/>
        <v>1.3671182764988576E-2</v>
      </c>
      <c r="C300" s="103">
        <f>AVERAGE(B$2:B300)</f>
        <v>1.0333826939018847E-3</v>
      </c>
      <c r="D300" s="103">
        <f t="shared" si="17"/>
        <v>5.4251189615150963E-3</v>
      </c>
    </row>
    <row r="301" spans="1:4" x14ac:dyDescent="0.2">
      <c r="A301">
        <f t="shared" si="18"/>
        <v>73.599999999999739</v>
      </c>
      <c r="B301" s="103">
        <f t="shared" si="16"/>
        <v>1.4232752917872293E-2</v>
      </c>
      <c r="C301" s="103">
        <f>AVERAGE(B$2:B301)</f>
        <v>1.0773805946484526E-3</v>
      </c>
      <c r="D301" s="103">
        <f t="shared" si="17"/>
        <v>5.6157015288371692E-3</v>
      </c>
    </row>
    <row r="302" spans="1:4" x14ac:dyDescent="0.2">
      <c r="A302">
        <f t="shared" si="18"/>
        <v>73.699999999999733</v>
      </c>
      <c r="B302" s="103">
        <f t="shared" si="16"/>
        <v>1.4813899104985206E-2</v>
      </c>
      <c r="C302" s="103">
        <f>AVERAGE(B$2:B302)</f>
        <v>1.1230168687691728E-3</v>
      </c>
      <c r="D302" s="103">
        <f t="shared" si="17"/>
        <v>5.811461871129131E-3</v>
      </c>
    </row>
    <row r="303" spans="1:4" x14ac:dyDescent="0.2">
      <c r="A303">
        <f t="shared" si="18"/>
        <v>73.799999999999727</v>
      </c>
      <c r="B303" s="103">
        <f t="shared" si="16"/>
        <v>1.5415146803004154E-2</v>
      </c>
      <c r="C303" s="103">
        <f>AVERAGE(B$2:B303)</f>
        <v>1.1703418023262422E-3</v>
      </c>
      <c r="D303" s="103">
        <f t="shared" si="17"/>
        <v>6.012476980189474E-3</v>
      </c>
    </row>
    <row r="304" spans="1:4" x14ac:dyDescent="0.2">
      <c r="A304">
        <f t="shared" si="18"/>
        <v>73.899999999999721</v>
      </c>
      <c r="B304" s="103">
        <f t="shared" si="16"/>
        <v>1.6037029037583861E-2</v>
      </c>
      <c r="C304" s="103">
        <f>AVERAGE(B$2:B304)</f>
        <v>1.2194067767000297E-3</v>
      </c>
      <c r="D304" s="103">
        <f t="shared" si="17"/>
        <v>6.2188223457970704E-3</v>
      </c>
    </row>
    <row r="305" spans="1:4" x14ac:dyDescent="0.2">
      <c r="A305">
        <f t="shared" si="18"/>
        <v>73.999999999999716</v>
      </c>
      <c r="B305" s="103">
        <f t="shared" si="16"/>
        <v>1.6680086219617918E-2</v>
      </c>
      <c r="C305" s="103">
        <f>AVERAGE(B$2:B305)</f>
        <v>1.270264274867523E-3</v>
      </c>
      <c r="D305" s="103">
        <f t="shared" si="17"/>
        <v>6.4305718203405693E-3</v>
      </c>
    </row>
    <row r="306" spans="1:4" x14ac:dyDescent="0.2">
      <c r="A306">
        <f t="shared" si="18"/>
        <v>74.09999999999971</v>
      </c>
      <c r="B306" s="103">
        <f t="shared" si="16"/>
        <v>1.7344865967666157E-2</v>
      </c>
      <c r="C306" s="103">
        <f>AVERAGE(B$2:B306)</f>
        <v>1.3229678869750594E-3</v>
      </c>
      <c r="D306" s="103">
        <f t="shared" si="17"/>
        <v>6.6477974804823869E-3</v>
      </c>
    </row>
    <row r="307" spans="1:4" x14ac:dyDescent="0.2">
      <c r="A307">
        <f t="shared" si="18"/>
        <v>74.199999999999704</v>
      </c>
      <c r="B307" s="103">
        <f t="shared" si="16"/>
        <v>1.8031922916273757E-2</v>
      </c>
      <c r="C307" s="103">
        <f>AVERAGE(B$2:B307)</f>
        <v>1.377572315175382E-3</v>
      </c>
      <c r="D307" s="103">
        <f t="shared" si="17"/>
        <v>6.8705694860760058E-3</v>
      </c>
    </row>
    <row r="308" spans="1:4" x14ac:dyDescent="0.2">
      <c r="A308">
        <f t="shared" si="18"/>
        <v>74.299999999999699</v>
      </c>
      <c r="B308" s="103">
        <f t="shared" si="16"/>
        <v>1.8741818509908748E-2</v>
      </c>
      <c r="C308" s="103">
        <f>AVERAGE(B$2:B308)</f>
        <v>1.4341333776989433E-3</v>
      </c>
      <c r="D308" s="103">
        <f t="shared" si="17"/>
        <v>7.0989559363499044E-3</v>
      </c>
    </row>
    <row r="309" spans="1:4" x14ac:dyDescent="0.2">
      <c r="A309">
        <f t="shared" si="18"/>
        <v>74.399999999999693</v>
      </c>
      <c r="B309" s="103">
        <f t="shared" si="16"/>
        <v>1.9475120782261657E-2</v>
      </c>
      <c r="C309" s="103">
        <f>AVERAGE(B$2:B309)</f>
        <v>1.4927080121293417E-3</v>
      </c>
      <c r="D309" s="103">
        <f t="shared" si="17"/>
        <v>7.3330227235290923E-3</v>
      </c>
    </row>
    <row r="310" spans="1:4" x14ac:dyDescent="0.2">
      <c r="A310">
        <f t="shared" si="18"/>
        <v>74.499999999999687</v>
      </c>
      <c r="B310" s="103">
        <f t="shared" si="16"/>
        <v>2.0232404120660741E-2</v>
      </c>
      <c r="C310" s="103">
        <f>AVERAGE(B$2:B310)</f>
        <v>1.5533542778527443E-3</v>
      </c>
      <c r="D310" s="103">
        <f t="shared" si="17"/>
        <v>7.5728333839908402E-3</v>
      </c>
    </row>
    <row r="311" spans="1:4" x14ac:dyDescent="0.2">
      <c r="A311">
        <f t="shared" si="18"/>
        <v>74.599999999999682</v>
      </c>
      <c r="B311" s="103">
        <f t="shared" ref="B311:B335" si="19">BINOMDIST(97,162,A311/162,TRUE)-BINOMDIST(87,162,A311/162,TRUE)</f>
        <v>2.1014249015369191E-2</v>
      </c>
      <c r="C311" s="103">
        <f>AVERAGE(B$2:B311)</f>
        <v>1.6161313576511845E-3</v>
      </c>
      <c r="D311" s="103">
        <f t="shared" si="17"/>
        <v>7.8184489470844998E-3</v>
      </c>
    </row>
    <row r="312" spans="1:4" x14ac:dyDescent="0.2">
      <c r="A312">
        <f t="shared" si="18"/>
        <v>74.699999999999676</v>
      </c>
      <c r="B312" s="103">
        <f t="shared" si="19"/>
        <v>2.1821241793545609E-2</v>
      </c>
      <c r="C312" s="103">
        <f>AVERAGE(B$2:B312)</f>
        <v>1.6810995584096875E-3</v>
      </c>
      <c r="D312" s="103">
        <f t="shared" si="17"/>
        <v>8.0699277817641857E-3</v>
      </c>
    </row>
    <row r="313" spans="1:4" x14ac:dyDescent="0.2">
      <c r="A313">
        <f t="shared" si="18"/>
        <v>74.79999999999967</v>
      </c>
      <c r="B313" s="103">
        <f t="shared" si="19"/>
        <v>2.265397433766303E-2</v>
      </c>
      <c r="C313" s="103">
        <f>AVERAGE(B$2:B313)</f>
        <v>1.7483203109072943E-3</v>
      </c>
      <c r="D313" s="103">
        <f t="shared" si="17"/>
        <v>8.3273254411742048E-3</v>
      </c>
    </row>
    <row r="314" spans="1:4" x14ac:dyDescent="0.2">
      <c r="A314">
        <f t="shared" si="18"/>
        <v>74.899999999999665</v>
      </c>
      <c r="B314" s="103">
        <f t="shared" si="19"/>
        <v>2.3513043788194854E-2</v>
      </c>
      <c r="C314" s="103">
        <f>AVERAGE(B$2:B314)</f>
        <v>1.8178561686622067E-3</v>
      </c>
      <c r="D314" s="103">
        <f t="shared" si="17"/>
        <v>8.5906945053182415E-3</v>
      </c>
    </row>
    <row r="315" spans="1:4" x14ac:dyDescent="0.2">
      <c r="A315">
        <f t="shared" si="18"/>
        <v>74.999999999999659</v>
      </c>
      <c r="B315" s="103">
        <f t="shared" si="19"/>
        <v>2.4399052230399065E-2</v>
      </c>
      <c r="C315" s="103">
        <f>AVERAGE(B$2:B315)</f>
        <v>1.8897708058014961E-3</v>
      </c>
      <c r="D315" s="103">
        <f t="shared" si="17"/>
        <v>8.8600844220421138E-3</v>
      </c>
    </row>
    <row r="316" spans="1:4" x14ac:dyDescent="0.2">
      <c r="A316">
        <f t="shared" si="18"/>
        <v>75.099999999999653</v>
      </c>
      <c r="B316" s="103">
        <f t="shared" si="19"/>
        <v>2.5312606365038182E-2</v>
      </c>
      <c r="C316" s="103">
        <f>AVERAGE(B$2:B316)</f>
        <v>1.9641290139260571E-3</v>
      </c>
      <c r="D316" s="103">
        <f t="shared" si="17"/>
        <v>9.1355413463911628E-3</v>
      </c>
    </row>
    <row r="317" spans="1:4" x14ac:dyDescent="0.2">
      <c r="A317">
        <f t="shared" si="18"/>
        <v>75.199999999999648</v>
      </c>
      <c r="B317" s="103">
        <f t="shared" si="19"/>
        <v>2.6254317162903718E-2</v>
      </c>
      <c r="C317" s="103">
        <f>AVERAGE(B$2:B317)</f>
        <v>2.0409966979418092E-3</v>
      </c>
      <c r="D317" s="103">
        <f t="shared" si="17"/>
        <v>9.4171079786553591E-3</v>
      </c>
    </row>
    <row r="318" spans="1:4" x14ac:dyDescent="0.2">
      <c r="A318">
        <f t="shared" si="18"/>
        <v>75.299999999999642</v>
      </c>
      <c r="B318" s="103">
        <f t="shared" si="19"/>
        <v>2.7224799503018593E-2</v>
      </c>
      <c r="C318" s="103">
        <f>AVERAGE(B$2:B318)</f>
        <v>2.1204408708284865E-3</v>
      </c>
      <c r="D318" s="103">
        <f t="shared" si="17"/>
        <v>9.7048234011487544E-3</v>
      </c>
    </row>
    <row r="319" spans="1:4" x14ac:dyDescent="0.2">
      <c r="A319">
        <f t="shared" si="18"/>
        <v>75.399999999999636</v>
      </c>
      <c r="B319" s="103">
        <f t="shared" si="19"/>
        <v>2.8224671794422784E-2</v>
      </c>
      <c r="C319" s="103">
        <f>AVERAGE(B$2:B319)</f>
        <v>2.202529647317777E-3</v>
      </c>
      <c r="D319" s="103">
        <f t="shared" si="17"/>
        <v>9.9987229140419132E-3</v>
      </c>
    </row>
    <row r="320" spans="1:4" x14ac:dyDescent="0.2">
      <c r="A320">
        <f t="shared" si="18"/>
        <v>75.499999999999631</v>
      </c>
      <c r="B320" s="103">
        <f t="shared" si="19"/>
        <v>2.925455558145762E-2</v>
      </c>
      <c r="C320" s="103">
        <f>AVERAGE(B$2:B320)</f>
        <v>2.2873322364530112E-3</v>
      </c>
      <c r="D320" s="103">
        <f t="shared" si="17"/>
        <v>1.0298837870348354E-2</v>
      </c>
    </row>
    <row r="321" spans="1:4" x14ac:dyDescent="0.2">
      <c r="A321">
        <f t="shared" si="18"/>
        <v>75.599999999999625</v>
      </c>
      <c r="B321" s="103">
        <f t="shared" si="19"/>
        <v>3.0315075132493985E-2</v>
      </c>
      <c r="C321" s="103">
        <f>AVERAGE(B$2:B321)</f>
        <v>2.3749189330031393E-3</v>
      </c>
      <c r="D321" s="103">
        <f t="shared" si="17"/>
        <v>1.0605195510363652E-2</v>
      </c>
    </row>
    <row r="322" spans="1:4" x14ac:dyDescent="0.2">
      <c r="A322">
        <f t="shared" si="18"/>
        <v>75.699999999999619</v>
      </c>
      <c r="B322" s="103">
        <f t="shared" si="19"/>
        <v>3.140685701206225E-2</v>
      </c>
      <c r="C322" s="103">
        <f>AVERAGE(B$2:B322)</f>
        <v>2.4653611077042584E-3</v>
      </c>
      <c r="D322" s="103">
        <f t="shared" si="17"/>
        <v>1.0917818795682654E-2</v>
      </c>
    </row>
    <row r="323" spans="1:4" x14ac:dyDescent="0.2">
      <c r="A323">
        <f t="shared" si="18"/>
        <v>75.799999999999613</v>
      </c>
      <c r="B323" s="103">
        <f t="shared" si="19"/>
        <v>3.2530529636372263E-2</v>
      </c>
      <c r="C323" s="103">
        <f>AVERAGE(B$2:B323)</f>
        <v>2.558731196302606E-3</v>
      </c>
      <c r="D323" s="103">
        <f t="shared" ref="D323:D386" si="20">((BINOMDIST(97,162,A323/162,TRUE)-BINOMDIST(87,162,A323/162,TRUE))-(BINOMDIST(97,162,(A323-0.1)/162,TRUE)-BINOMDIST(87,162,(A323-0.1)/162,TRUE)))*10</f>
        <v>1.1236726243100126E-2</v>
      </c>
    </row>
    <row r="324" spans="1:4" x14ac:dyDescent="0.2">
      <c r="A324">
        <f t="shared" ref="A324:A387" si="21">A323+0.1</f>
        <v>75.899999999999608</v>
      </c>
      <c r="B324" s="103">
        <f t="shared" si="19"/>
        <v>3.3686722812232395E-2</v>
      </c>
      <c r="C324" s="103">
        <f>AVERAGE(B$2:B324)</f>
        <v>2.6551026873735963E-3</v>
      </c>
      <c r="D324" s="103">
        <f t="shared" si="20"/>
        <v>1.1561931758601318E-2</v>
      </c>
    </row>
    <row r="325" spans="1:4" x14ac:dyDescent="0.2">
      <c r="A325">
        <f t="shared" si="21"/>
        <v>75.999999999999602</v>
      </c>
      <c r="B325" s="103">
        <f t="shared" si="19"/>
        <v>3.4876067259395183E-2</v>
      </c>
      <c r="C325" s="103">
        <f>AVERAGE(B$2:B325)</f>
        <v>2.7545501088921814E-3</v>
      </c>
      <c r="D325" s="103">
        <f t="shared" si="20"/>
        <v>1.1893444471627879E-2</v>
      </c>
    </row>
    <row r="326" spans="1:4" x14ac:dyDescent="0.2">
      <c r="A326">
        <f t="shared" si="21"/>
        <v>76.099999999999596</v>
      </c>
      <c r="B326" s="103">
        <f t="shared" si="19"/>
        <v>3.6099194116392397E-2</v>
      </c>
      <c r="C326" s="103">
        <f>AVERAGE(B$2:B326)</f>
        <v>2.8571490135306434E-3</v>
      </c>
      <c r="D326" s="103">
        <f t="shared" si="20"/>
        <v>1.2231268569972142E-2</v>
      </c>
    </row>
    <row r="327" spans="1:4" x14ac:dyDescent="0.2">
      <c r="A327">
        <f t="shared" si="21"/>
        <v>76.199999999999591</v>
      </c>
      <c r="B327" s="103">
        <f t="shared" si="19"/>
        <v>3.7356734429934924E-2</v>
      </c>
      <c r="C327" s="103">
        <f>AVERAGE(B$2:B327)</f>
        <v>2.9629759626607181E-3</v>
      </c>
      <c r="D327" s="103">
        <f t="shared" si="20"/>
        <v>1.2575403135425267E-2</v>
      </c>
    </row>
    <row r="328" spans="1:4" x14ac:dyDescent="0.2">
      <c r="A328">
        <f t="shared" si="21"/>
        <v>76.299999999999585</v>
      </c>
      <c r="B328" s="103">
        <f t="shared" si="19"/>
        <v>3.8649318627991147E-2</v>
      </c>
      <c r="C328" s="103">
        <f>AVERAGE(B$2:B328)</f>
        <v>3.0721085090378748E-3</v>
      </c>
      <c r="D328" s="103">
        <f t="shared" si="20"/>
        <v>1.2925841980562236E-2</v>
      </c>
    </row>
    <row r="329" spans="1:4" x14ac:dyDescent="0.2">
      <c r="A329">
        <f t="shared" si="21"/>
        <v>76.399999999999579</v>
      </c>
      <c r="B329" s="103">
        <f t="shared" si="19"/>
        <v>3.9977575976672952E-2</v>
      </c>
      <c r="C329" s="103">
        <f>AVERAGE(B$2:B329)</f>
        <v>3.1846251781465183E-3</v>
      </c>
      <c r="D329" s="103">
        <f t="shared" si="20"/>
        <v>1.328257348681805E-2</v>
      </c>
    </row>
    <row r="330" spans="1:4" x14ac:dyDescent="0.2">
      <c r="A330">
        <f t="shared" si="21"/>
        <v>76.499999999999574</v>
      </c>
      <c r="B330" s="103">
        <f t="shared" si="19"/>
        <v>4.1342134021095878E-2</v>
      </c>
      <c r="C330" s="103">
        <f>AVERAGE(B$2:B330)</f>
        <v>3.300605448185878E-3</v>
      </c>
      <c r="D330" s="103">
        <f t="shared" si="20"/>
        <v>1.3645580444229255E-2</v>
      </c>
    </row>
    <row r="331" spans="1:4" x14ac:dyDescent="0.2">
      <c r="A331">
        <f t="shared" si="21"/>
        <v>76.599999999999568</v>
      </c>
      <c r="B331" s="103">
        <f t="shared" si="19"/>
        <v>4.274361801039428E-2</v>
      </c>
      <c r="C331" s="103">
        <f>AVERAGE(B$2:B331)</f>
        <v>3.4201297286774179E-3</v>
      </c>
      <c r="D331" s="103">
        <f t="shared" si="20"/>
        <v>1.4014839892984021E-2</v>
      </c>
    </row>
    <row r="332" spans="1:4" x14ac:dyDescent="0.2">
      <c r="A332">
        <f t="shared" si="21"/>
        <v>76.699999999999562</v>
      </c>
      <c r="B332" s="103">
        <f t="shared" si="19"/>
        <v>4.4182650307118654E-2</v>
      </c>
      <c r="C332" s="103">
        <f>AVERAGE(B$2:B332)</f>
        <v>3.5432793376757297E-3</v>
      </c>
      <c r="D332" s="103">
        <f t="shared" si="20"/>
        <v>1.439032296724374E-2</v>
      </c>
    </row>
    <row r="333" spans="1:4" x14ac:dyDescent="0.2">
      <c r="A333">
        <f t="shared" si="21"/>
        <v>76.799999999999557</v>
      </c>
      <c r="B333" s="103">
        <f t="shared" si="19"/>
        <v>4.5659849781247597E-2</v>
      </c>
      <c r="C333" s="103">
        <f>AVERAGE(B$2:B333)</f>
        <v>3.6701364775660068E-3</v>
      </c>
      <c r="D333" s="103">
        <f t="shared" si="20"/>
        <v>1.4771994741289429E-2</v>
      </c>
    </row>
    <row r="334" spans="1:4" x14ac:dyDescent="0.2">
      <c r="A334">
        <f t="shared" si="21"/>
        <v>76.899999999999551</v>
      </c>
      <c r="B334" s="103">
        <f t="shared" si="19"/>
        <v>4.7175831189101292E-2</v>
      </c>
      <c r="C334" s="103">
        <f>AVERAGE(B$2:B334)</f>
        <v>3.8007842094324789E-3</v>
      </c>
      <c r="D334" s="103">
        <f t="shared" si="20"/>
        <v>1.5159814078536948E-2</v>
      </c>
    </row>
    <row r="335" spans="1:4" x14ac:dyDescent="0.2">
      <c r="A335">
        <f t="shared" si="21"/>
        <v>76.999999999999545</v>
      </c>
      <c r="B335" s="103">
        <f t="shared" si="19"/>
        <v>4.8731204537451167E-2</v>
      </c>
      <c r="C335" s="103">
        <f>AVERAGE(B$2:B335)</f>
        <v>3.9353064259834329E-3</v>
      </c>
      <c r="D335" s="103">
        <f t="shared" si="20"/>
        <v>1.5553733483498755E-2</v>
      </c>
    </row>
    <row r="336" spans="1:4" x14ac:dyDescent="0.2">
      <c r="A336">
        <f t="shared" si="21"/>
        <v>77.09999999999954</v>
      </c>
      <c r="B336" s="103">
        <f>BINOMDIST(97,162,A338/162,TRUE)-BINOMDIST(87,162,A338/162,TRUE)</f>
        <v>5.3639691294066205E-2</v>
      </c>
      <c r="C336" s="103">
        <f>AVERAGE(B$2:B336)</f>
        <v>4.083677724097113E-3</v>
      </c>
      <c r="D336" s="103">
        <f t="shared" si="20"/>
        <v>1.5953698957082985E-2</v>
      </c>
    </row>
    <row r="337" spans="1:4" x14ac:dyDescent="0.2">
      <c r="A337">
        <f t="shared" si="21"/>
        <v>77.199999999999534</v>
      </c>
      <c r="B337" s="103">
        <f t="shared" ref="B337:B345" si="22">BINOMDIST(97,162,A337/162,TRUE)-BINOMDIST(87,162,A337/162,TRUE)</f>
        <v>5.1962539418716869E-2</v>
      </c>
      <c r="C337" s="103">
        <f>AVERAGE(B$2:B337)</f>
        <v>4.2261743362834812E-3</v>
      </c>
      <c r="D337" s="103">
        <f t="shared" si="20"/>
        <v>1.6359649855574032E-2</v>
      </c>
    </row>
    <row r="338" spans="1:4" x14ac:dyDescent="0.2">
      <c r="A338">
        <f t="shared" si="21"/>
        <v>77.299999999999528</v>
      </c>
      <c r="B338" s="103">
        <f t="shared" si="22"/>
        <v>5.3639691294066205E-2</v>
      </c>
      <c r="C338" s="103">
        <f>AVERAGE(B$2:B338)</f>
        <v>4.3728019830424807E-3</v>
      </c>
      <c r="D338" s="103">
        <f t="shared" si="20"/>
        <v>1.6771518753493364E-2</v>
      </c>
    </row>
    <row r="339" spans="1:4" x14ac:dyDescent="0.2">
      <c r="A339">
        <f t="shared" si="21"/>
        <v>77.399999999999523</v>
      </c>
      <c r="B339" s="103">
        <f t="shared" si="22"/>
        <v>5.5358614425135788E-2</v>
      </c>
      <c r="C339" s="103">
        <f>AVERAGE(B$2:B339)</f>
        <v>4.5236475819835842E-3</v>
      </c>
      <c r="D339" s="103">
        <f t="shared" si="20"/>
        <v>1.7189231310695829E-2</v>
      </c>
    </row>
    <row r="340" spans="1:4" x14ac:dyDescent="0.2">
      <c r="A340">
        <f t="shared" si="21"/>
        <v>77.499999999999517</v>
      </c>
      <c r="B340" s="103">
        <f t="shared" si="22"/>
        <v>5.7119885039541352E-2</v>
      </c>
      <c r="C340" s="103">
        <f>AVERAGE(B$2:B340)</f>
        <v>4.6787987249262324E-3</v>
      </c>
      <c r="D340" s="103">
        <f t="shared" si="20"/>
        <v>1.7612706144055634E-2</v>
      </c>
    </row>
    <row r="341" spans="1:4" x14ac:dyDescent="0.2">
      <c r="A341">
        <f t="shared" si="21"/>
        <v>77.599999999999511</v>
      </c>
      <c r="B341" s="103">
        <f t="shared" si="22"/>
        <v>5.8924070509933424E-2</v>
      </c>
      <c r="C341" s="103">
        <f>AVERAGE(B$2:B341)</f>
        <v>4.8383436419409597E-3</v>
      </c>
      <c r="D341" s="103">
        <f t="shared" si="20"/>
        <v>1.8041854703920723E-2</v>
      </c>
    </row>
    <row r="342" spans="1:4" x14ac:dyDescent="0.2">
      <c r="A342">
        <f t="shared" si="21"/>
        <v>77.699999999999505</v>
      </c>
      <c r="B342" s="103">
        <f t="shared" si="22"/>
        <v>6.0771728625513277E-2</v>
      </c>
      <c r="C342" s="103">
        <f>AVERAGE(B$2:B342)</f>
        <v>5.0023711638869199E-3</v>
      </c>
      <c r="D342" s="103">
        <f t="shared" si="20"/>
        <v>1.8476581155798533E-2</v>
      </c>
    </row>
    <row r="343" spans="1:4" x14ac:dyDescent="0.2">
      <c r="A343">
        <f t="shared" si="21"/>
        <v>77.7999999999995</v>
      </c>
      <c r="B343" s="103">
        <f t="shared" si="22"/>
        <v>6.2663406852256798E-2</v>
      </c>
      <c r="C343" s="103">
        <f>AVERAGE(B$2:B343)</f>
        <v>5.1709706834435574E-3</v>
      </c>
      <c r="D343" s="103">
        <f t="shared" si="20"/>
        <v>1.8916782267435206E-2</v>
      </c>
    </row>
    <row r="344" spans="1:4" x14ac:dyDescent="0.2">
      <c r="A344">
        <f t="shared" si="21"/>
        <v>77.899999999999494</v>
      </c>
      <c r="B344" s="103">
        <f t="shared" si="22"/>
        <v>6.4599641582429812E-2</v>
      </c>
      <c r="C344" s="103">
        <f>AVERAGE(B$2:B344)</f>
        <v>5.344232114635937E-3</v>
      </c>
      <c r="D344" s="103">
        <f t="shared" si="20"/>
        <v>1.9362347301730143E-2</v>
      </c>
    </row>
    <row r="345" spans="1:4" x14ac:dyDescent="0.2">
      <c r="A345">
        <f t="shared" si="21"/>
        <v>77.999999999999488</v>
      </c>
      <c r="B345" s="103">
        <f t="shared" si="22"/>
        <v>6.6580957373993943E-2</v>
      </c>
      <c r="C345" s="103">
        <f>AVERAGE(B$2:B345)</f>
        <v>5.5222458508550004E-3</v>
      </c>
      <c r="D345" s="103">
        <f t="shared" si="20"/>
        <v>1.9813157915641311E-2</v>
      </c>
    </row>
    <row r="346" spans="1:4" x14ac:dyDescent="0.2">
      <c r="A346">
        <f t="shared" si="21"/>
        <v>78.099999999999483</v>
      </c>
      <c r="B346" s="103">
        <f>BINOMDIST(97,162,A348/162,TRUE)-BINOMDIST(87,162,A348/162,TRUE)</f>
        <v>7.2800442949957356E-2</v>
      </c>
      <c r="C346" s="103">
        <f>AVERAGE(B$2:B346)</f>
        <v>5.7172551178089207E-3</v>
      </c>
      <c r="D346" s="103">
        <f t="shared" si="20"/>
        <v>2.0269088065552054E-2</v>
      </c>
    </row>
    <row r="347" spans="1:4" x14ac:dyDescent="0.2">
      <c r="A347">
        <f t="shared" si="21"/>
        <v>78.199999999999477</v>
      </c>
      <c r="B347" s="103">
        <f t="shared" ref="B347:B410" si="23">BINOMDIST(97,162,A347/162,TRUE)-BINOMDIST(87,162,A347/162,TRUE)</f>
        <v>7.0680866572472079E-2</v>
      </c>
      <c r="C347" s="103">
        <f>AVERAGE(B$2:B347)</f>
        <v>5.9050112202790449E-3</v>
      </c>
      <c r="D347" s="103">
        <f t="shared" si="20"/>
        <v>2.0730003919229301E-2</v>
      </c>
    </row>
    <row r="348" spans="1:4" x14ac:dyDescent="0.2">
      <c r="A348">
        <f t="shared" si="21"/>
        <v>78.299999999999471</v>
      </c>
      <c r="B348" s="103">
        <f t="shared" si="23"/>
        <v>7.2800442949957356E-2</v>
      </c>
      <c r="C348" s="103">
        <f>AVERAGE(B$2:B348)</f>
        <v>6.0977934442838829E-3</v>
      </c>
      <c r="D348" s="103">
        <f t="shared" si="20"/>
        <v>2.1195763774852772E-2</v>
      </c>
    </row>
    <row r="349" spans="1:4" x14ac:dyDescent="0.2">
      <c r="A349">
        <f t="shared" si="21"/>
        <v>78.399999999999466</v>
      </c>
      <c r="B349" s="103">
        <f t="shared" si="23"/>
        <v>7.496706474867898E-2</v>
      </c>
      <c r="C349" s="103">
        <f>AVERAGE(B$2:B349)</f>
        <v>6.2956936491815694E-3</v>
      </c>
      <c r="D349" s="103">
        <f t="shared" si="20"/>
        <v>2.1666217987216241E-2</v>
      </c>
    </row>
    <row r="350" spans="1:4" x14ac:dyDescent="0.2">
      <c r="A350">
        <f t="shared" si="21"/>
        <v>78.49999999999946</v>
      </c>
      <c r="B350" s="103">
        <f t="shared" si="23"/>
        <v>7.7181185638835026E-2</v>
      </c>
      <c r="C350" s="103">
        <f>AVERAGE(B$2:B350)</f>
        <v>6.4988039414155332E-3</v>
      </c>
      <c r="D350" s="103">
        <f t="shared" si="20"/>
        <v>2.2141208901560461E-2</v>
      </c>
    </row>
    <row r="351" spans="1:4" x14ac:dyDescent="0.2">
      <c r="A351">
        <f t="shared" si="21"/>
        <v>78.599999999999454</v>
      </c>
      <c r="B351" s="103">
        <f t="shared" si="23"/>
        <v>7.944324271836023E-2</v>
      </c>
      <c r="C351" s="103">
        <f>AVERAGE(B$2:B351)</f>
        <v>6.7072166236353753E-3</v>
      </c>
      <c r="D351" s="103">
        <f t="shared" si="20"/>
        <v>2.2620570795252037E-2</v>
      </c>
    </row>
    <row r="352" spans="1:4" x14ac:dyDescent="0.2">
      <c r="A352">
        <f t="shared" si="21"/>
        <v>78.699999999999449</v>
      </c>
      <c r="B352" s="103">
        <f t="shared" si="23"/>
        <v>8.1753655701113703E-2</v>
      </c>
      <c r="C352" s="103">
        <f>AVERAGE(B$2:B352)</f>
        <v>6.9210241423746308E-3</v>
      </c>
      <c r="D352" s="103">
        <f t="shared" si="20"/>
        <v>2.3104129827534736E-2</v>
      </c>
    </row>
    <row r="353" spans="1:4" x14ac:dyDescent="0.2">
      <c r="A353">
        <f t="shared" si="21"/>
        <v>78.799999999999443</v>
      </c>
      <c r="B353" s="103">
        <f t="shared" si="23"/>
        <v>8.4112826100891325E-2</v>
      </c>
      <c r="C353" s="103">
        <f>AVERAGE(B$2:B353)</f>
        <v>7.1403190343022347E-3</v>
      </c>
      <c r="D353" s="103">
        <f t="shared" si="20"/>
        <v>2.3591703997776214E-2</v>
      </c>
    </row>
    <row r="354" spans="1:4" x14ac:dyDescent="0.2">
      <c r="A354">
        <f t="shared" si="21"/>
        <v>78.899999999999437</v>
      </c>
      <c r="B354" s="103">
        <f t="shared" si="23"/>
        <v>8.652113641211967E-2</v>
      </c>
      <c r="C354" s="103">
        <f>AVERAGE(B$2:B354)</f>
        <v>7.3651938710665903E-3</v>
      </c>
      <c r="D354" s="103">
        <f t="shared" si="20"/>
        <v>2.4083103112283455E-2</v>
      </c>
    </row>
    <row r="355" spans="1:4" x14ac:dyDescent="0.2">
      <c r="A355">
        <f t="shared" si="21"/>
        <v>78.999999999999432</v>
      </c>
      <c r="B355" s="103">
        <f t="shared" si="23"/>
        <v>8.8978949288136766E-2</v>
      </c>
      <c r="C355" s="103">
        <f>AVERAGE(B$2:B355)</f>
        <v>7.5957412027532296E-3</v>
      </c>
      <c r="D355" s="103">
        <f t="shared" si="20"/>
        <v>2.4578128760170959E-2</v>
      </c>
    </row>
    <row r="356" spans="1:4" x14ac:dyDescent="0.2">
      <c r="A356">
        <f t="shared" si="21"/>
        <v>79.099999999999426</v>
      </c>
      <c r="B356" s="103">
        <f t="shared" si="23"/>
        <v>9.1486606717967822E-2</v>
      </c>
      <c r="C356" s="103">
        <f>AVERAGE(B$2:B356)</f>
        <v>7.8320534999791868E-3</v>
      </c>
      <c r="D356" s="103">
        <f t="shared" si="20"/>
        <v>2.5076574298310561E-2</v>
      </c>
    </row>
    <row r="357" spans="1:4" x14ac:dyDescent="0.2">
      <c r="A357">
        <f t="shared" si="21"/>
        <v>79.19999999999942</v>
      </c>
      <c r="B357" s="103">
        <f t="shared" si="23"/>
        <v>9.404442920255085E-2</v>
      </c>
      <c r="C357" s="103">
        <f>AVERAGE(B$2:B357)</f>
        <v>8.0742230946493337E-3</v>
      </c>
      <c r="D357" s="103">
        <f t="shared" si="20"/>
        <v>2.5578224845830277E-2</v>
      </c>
    </row>
    <row r="358" spans="1:4" x14ac:dyDescent="0.2">
      <c r="A358">
        <f t="shared" si="21"/>
        <v>79.299999999999415</v>
      </c>
      <c r="B358" s="103">
        <f t="shared" si="23"/>
        <v>9.6652714931365735E-2</v>
      </c>
      <c r="C358" s="103">
        <f>AVERAGE(B$2:B358)</f>
        <v>8.3223421194020403E-3</v>
      </c>
      <c r="D358" s="103">
        <f t="shared" si="20"/>
        <v>2.6082857288148853E-2</v>
      </c>
    </row>
    <row r="359" spans="1:4" x14ac:dyDescent="0.2">
      <c r="A359">
        <f t="shared" si="21"/>
        <v>79.399999999999409</v>
      </c>
      <c r="B359" s="103">
        <f t="shared" si="23"/>
        <v>9.9311738960472296E-2</v>
      </c>
      <c r="C359" s="103">
        <f>AVERAGE(B$2:B359)</f>
        <v>8.576502445773744E-3</v>
      </c>
      <c r="D359" s="103">
        <f t="shared" si="20"/>
        <v>2.6590240291065603E-2</v>
      </c>
    </row>
    <row r="360" spans="1:4" x14ac:dyDescent="0.2">
      <c r="A360">
        <f t="shared" si="21"/>
        <v>79.499999999999403</v>
      </c>
      <c r="B360" s="103">
        <f t="shared" si="23"/>
        <v>0.10202175239295719</v>
      </c>
      <c r="C360" s="103">
        <f>AVERAGE(B$2:B360)</f>
        <v>8.8367956211140887E-3</v>
      </c>
      <c r="D360" s="103">
        <f t="shared" si="20"/>
        <v>2.7100134324848923E-2</v>
      </c>
    </row>
    <row r="361" spans="1:4" x14ac:dyDescent="0.2">
      <c r="A361">
        <f t="shared" si="21"/>
        <v>79.599999999999397</v>
      </c>
      <c r="B361" s="103">
        <f t="shared" si="23"/>
        <v>0.10478298156282695</v>
      </c>
      <c r="C361" s="103">
        <f>AVERAGE(B$2:B361)</f>
        <v>9.103312804285512E-3</v>
      </c>
      <c r="D361" s="103">
        <f t="shared" si="20"/>
        <v>2.7612291698697611E-2</v>
      </c>
    </row>
    <row r="362" spans="1:4" x14ac:dyDescent="0.2">
      <c r="A362">
        <f t="shared" si="21"/>
        <v>79.699999999999392</v>
      </c>
      <c r="B362" s="103">
        <f t="shared" si="23"/>
        <v>0.10759562722340221</v>
      </c>
      <c r="C362" s="103">
        <f>AVERAGE(B$2:B362)</f>
        <v>9.376144700183343E-3</v>
      </c>
      <c r="D362" s="103">
        <f t="shared" si="20"/>
        <v>2.8126456605752637E-2</v>
      </c>
    </row>
    <row r="363" spans="1:4" x14ac:dyDescent="0.2">
      <c r="A363">
        <f t="shared" si="21"/>
        <v>79.799999999999386</v>
      </c>
      <c r="B363" s="103">
        <f t="shared" si="23"/>
        <v>0.11045986374127503</v>
      </c>
      <c r="C363" s="103">
        <f>AVERAGE(B$2:B363)</f>
        <v>9.6553814931145347E-3</v>
      </c>
      <c r="D363" s="103">
        <f t="shared" si="20"/>
        <v>2.8642365178728202E-2</v>
      </c>
    </row>
    <row r="364" spans="1:4" x14ac:dyDescent="0.2">
      <c r="A364">
        <f t="shared" si="21"/>
        <v>79.89999999999938</v>
      </c>
      <c r="B364" s="103">
        <f t="shared" si="23"/>
        <v>0.11337583829692544</v>
      </c>
      <c r="C364" s="103">
        <f>AVERAGE(B$2:B364)</f>
        <v>9.941112779075445E-3</v>
      </c>
      <c r="D364" s="103">
        <f t="shared" si="20"/>
        <v>2.9159745556504024E-2</v>
      </c>
    </row>
    <row r="365" spans="1:4" x14ac:dyDescent="0.2">
      <c r="A365">
        <f t="shared" si="21"/>
        <v>79.999999999999375</v>
      </c>
      <c r="B365" s="103">
        <f t="shared" si="23"/>
        <v>0.11634367009309732</v>
      </c>
      <c r="C365" s="103">
        <f>AVERAGE(B$2:B365)</f>
        <v>1.023342749697111E-2</v>
      </c>
      <c r="D365" s="103">
        <f t="shared" si="20"/>
        <v>2.9678317961718825E-2</v>
      </c>
    </row>
    <row r="366" spans="1:4" x14ac:dyDescent="0.2">
      <c r="A366">
        <f t="shared" si="21"/>
        <v>80.099999999999369</v>
      </c>
      <c r="B366" s="103">
        <f t="shared" si="23"/>
        <v>0.11936344957204448</v>
      </c>
      <c r="C366" s="103">
        <f>AVERAGE(B$2:B366)</f>
        <v>1.0532413858820625E-2</v>
      </c>
      <c r="D366" s="103">
        <f t="shared" si="20"/>
        <v>3.0197794789471599E-2</v>
      </c>
    </row>
    <row r="367" spans="1:4" x14ac:dyDescent="0.2">
      <c r="A367">
        <f t="shared" si="21"/>
        <v>80.199999999999363</v>
      </c>
      <c r="B367" s="103">
        <f t="shared" si="23"/>
        <v>0.1224352376427944</v>
      </c>
      <c r="C367" s="103">
        <f>AVERAGE(B$2:B367)</f>
        <v>1.0838159278995417E-2</v>
      </c>
      <c r="D367" s="103">
        <f t="shared" si="20"/>
        <v>3.0717880707499257E-2</v>
      </c>
    </row>
    <row r="368" spans="1:4" x14ac:dyDescent="0.2">
      <c r="A368">
        <f t="shared" si="21"/>
        <v>80.299999999999358</v>
      </c>
      <c r="B368" s="103">
        <f t="shared" si="23"/>
        <v>0.12555906491954827</v>
      </c>
      <c r="C368" s="103">
        <f>AVERAGE(B$2:B368)</f>
        <v>1.1150750302539158E-2</v>
      </c>
      <c r="D368" s="103">
        <f t="shared" si="20"/>
        <v>3.1238272767538655E-2</v>
      </c>
    </row>
    <row r="369" spans="1:4" x14ac:dyDescent="0.2">
      <c r="A369">
        <f t="shared" si="21"/>
        <v>80.399999999999352</v>
      </c>
      <c r="B369" s="103">
        <f t="shared" si="23"/>
        <v>0.1287349309723903</v>
      </c>
      <c r="C369" s="103">
        <f>AVERAGE(B$2:B369)</f>
        <v>1.1470272532620274E-2</v>
      </c>
      <c r="D369" s="103">
        <f t="shared" si="20"/>
        <v>3.1758660528420357E-2</v>
      </c>
    </row>
    <row r="370" spans="1:4" x14ac:dyDescent="0.2">
      <c r="A370">
        <f t="shared" si="21"/>
        <v>80.499999999999346</v>
      </c>
      <c r="B370" s="103">
        <f t="shared" si="23"/>
        <v>0.1319628035914574</v>
      </c>
      <c r="C370" s="103">
        <f>AVERAGE(B$2:B370)</f>
        <v>1.1796810557169968E-2</v>
      </c>
      <c r="D370" s="103">
        <f t="shared" si="20"/>
        <v>3.2278726190670959E-2</v>
      </c>
    </row>
    <row r="371" spans="1:4" x14ac:dyDescent="0.2">
      <c r="A371">
        <f t="shared" si="21"/>
        <v>80.599999999999341</v>
      </c>
      <c r="B371" s="103">
        <f t="shared" si="23"/>
        <v>0.13524261806573312</v>
      </c>
      <c r="C371" s="103">
        <f>AVERAGE(B$2:B371)</f>
        <v>1.2130447874760681E-2</v>
      </c>
      <c r="D371" s="103">
        <f t="shared" si="20"/>
        <v>3.2798144742757218E-2</v>
      </c>
    </row>
    <row r="372" spans="1:4" x14ac:dyDescent="0.2">
      <c r="A372">
        <f t="shared" si="21"/>
        <v>80.699999999999335</v>
      </c>
      <c r="B372" s="103">
        <f t="shared" si="23"/>
        <v>0.13857427647764653</v>
      </c>
      <c r="C372" s="103">
        <f>AVERAGE(B$2:B372)</f>
        <v>1.2471266819781935E-2</v>
      </c>
      <c r="D372" s="103">
        <f t="shared" si="20"/>
        <v>3.3316584119134074E-2</v>
      </c>
    </row>
    <row r="373" spans="1:4" x14ac:dyDescent="0.2">
      <c r="A373">
        <f t="shared" si="21"/>
        <v>80.799999999999329</v>
      </c>
      <c r="B373" s="103">
        <f t="shared" si="23"/>
        <v>0.14195764701464619</v>
      </c>
      <c r="C373" s="103">
        <f>AVERAGE(B$2:B373)</f>
        <v>1.2819348486972431E-2</v>
      </c>
      <c r="D373" s="103">
        <f t="shared" si="20"/>
        <v>3.3833705369996636E-2</v>
      </c>
    </row>
    <row r="374" spans="1:4" x14ac:dyDescent="0.2">
      <c r="A374">
        <f t="shared" si="21"/>
        <v>80.899999999999324</v>
      </c>
      <c r="B374" s="103">
        <f t="shared" si="23"/>
        <v>0.14539256329893013</v>
      </c>
      <c r="C374" s="103">
        <f>AVERAGE(B$2:B374)</f>
        <v>1.3174772655369101E-2</v>
      </c>
      <c r="D374" s="103">
        <f t="shared" si="20"/>
        <v>3.4349162842839398E-2</v>
      </c>
    </row>
    <row r="375" spans="1:4" x14ac:dyDescent="0.2">
      <c r="A375">
        <f t="shared" si="21"/>
        <v>80.999999999999318</v>
      </c>
      <c r="B375" s="103">
        <f t="shared" si="23"/>
        <v>0.1488788237365064</v>
      </c>
      <c r="C375" s="103">
        <f>AVERAGE(B$2:B375)</f>
        <v>1.3537617711735778E-2</v>
      </c>
      <c r="D375" s="103">
        <f t="shared" si="20"/>
        <v>3.4862604375762718E-2</v>
      </c>
    </row>
    <row r="376" spans="1:4" x14ac:dyDescent="0.2">
      <c r="A376">
        <f t="shared" si="21"/>
        <v>81.099999999999312</v>
      </c>
      <c r="B376" s="103">
        <f t="shared" si="23"/>
        <v>0.15241619088676162</v>
      </c>
      <c r="C376" s="103">
        <f>AVERAGE(B$2:B376)</f>
        <v>1.3907960573535846E-2</v>
      </c>
      <c r="D376" s="103">
        <f t="shared" si="20"/>
        <v>3.5373671502552106E-2</v>
      </c>
    </row>
    <row r="377" spans="1:4" x14ac:dyDescent="0.2">
      <c r="A377">
        <f t="shared" si="21"/>
        <v>81.199999999999307</v>
      </c>
      <c r="B377" s="103">
        <f t="shared" si="23"/>
        <v>0.15600439085371243</v>
      </c>
      <c r="C377" s="103">
        <f>AVERAGE(B$2:B377)</f>
        <v>1.4285876611515038E-2</v>
      </c>
      <c r="D377" s="103">
        <f t="shared" si="20"/>
        <v>3.5881999669508113E-2</v>
      </c>
    </row>
    <row r="378" spans="1:4" x14ac:dyDescent="0.2">
      <c r="A378">
        <f t="shared" si="21"/>
        <v>81.299999999999301</v>
      </c>
      <c r="B378" s="103">
        <f t="shared" si="23"/>
        <v>0.1596431127000989</v>
      </c>
      <c r="C378" s="103">
        <f>AVERAGE(B$2:B378)</f>
        <v>1.467143957196221E-2</v>
      </c>
      <c r="D378" s="103">
        <f t="shared" si="20"/>
        <v>3.6387218463864723E-2</v>
      </c>
    </row>
    <row r="379" spans="1:4" x14ac:dyDescent="0.2">
      <c r="A379">
        <f t="shared" si="21"/>
        <v>81.399999999999295</v>
      </c>
      <c r="B379" s="103">
        <f t="shared" si="23"/>
        <v>0.16333200788549029</v>
      </c>
      <c r="C379" s="103">
        <f>AVERAGE(B$2:B379)</f>
        <v>1.5064721498717576E-2</v>
      </c>
      <c r="D379" s="103">
        <f t="shared" si="20"/>
        <v>3.6888951853913943E-2</v>
      </c>
    </row>
    <row r="380" spans="1:4" x14ac:dyDescent="0.2">
      <c r="A380">
        <f t="shared" si="21"/>
        <v>81.499999999999289</v>
      </c>
      <c r="B380" s="103">
        <f t="shared" si="23"/>
        <v>0.16707068972954375</v>
      </c>
      <c r="C380" s="103">
        <f>AVERAGE(B$2:B380)</f>
        <v>1.5465792654999437E-2</v>
      </c>
      <c r="D380" s="103">
        <f t="shared" si="20"/>
        <v>3.7386818440534597E-2</v>
      </c>
    </row>
    <row r="381" spans="1:4" x14ac:dyDescent="0.2">
      <c r="A381">
        <f t="shared" si="21"/>
        <v>81.599999999999284</v>
      </c>
      <c r="B381" s="103">
        <f t="shared" si="23"/>
        <v>0.17085873290155595</v>
      </c>
      <c r="C381" s="103">
        <f>AVERAGE(B$2:B381)</f>
        <v>1.5874721445121955E-2</v>
      </c>
      <c r="D381" s="103">
        <f t="shared" si="20"/>
        <v>3.788043172012201E-2</v>
      </c>
    </row>
    <row r="382" spans="1:4" x14ac:dyDescent="0.2">
      <c r="A382">
        <f t="shared" si="21"/>
        <v>81.699999999999278</v>
      </c>
      <c r="B382" s="103">
        <f t="shared" si="23"/>
        <v>0.17469567293743882</v>
      </c>
      <c r="C382" s="103">
        <f>AVERAGE(B$2:B382)</f>
        <v>1.6291574336177905E-2</v>
      </c>
      <c r="D382" s="103">
        <f t="shared" si="20"/>
        <v>3.8369400358828631E-2</v>
      </c>
    </row>
    <row r="383" spans="1:4" x14ac:dyDescent="0.2">
      <c r="A383">
        <f t="shared" si="21"/>
        <v>81.799999999999272</v>
      </c>
      <c r="B383" s="103">
        <f t="shared" si="23"/>
        <v>0.17858100578522773</v>
      </c>
      <c r="C383" s="103">
        <f>AVERAGE(B$2:B383)</f>
        <v>1.6716415779761806E-2</v>
      </c>
      <c r="D383" s="103">
        <f t="shared" si="20"/>
        <v>3.8853328477889137E-2</v>
      </c>
    </row>
    <row r="384" spans="1:4" x14ac:dyDescent="0.2">
      <c r="A384">
        <f t="shared" si="21"/>
        <v>81.899999999999267</v>
      </c>
      <c r="B384" s="103">
        <f t="shared" si="23"/>
        <v>0.18251418738021097</v>
      </c>
      <c r="C384" s="103">
        <f>AVERAGE(B$2:B384)</f>
        <v>1.7149308133809976E-2</v>
      </c>
      <c r="D384" s="103">
        <f t="shared" si="20"/>
        <v>3.9331815949832372E-2</v>
      </c>
    </row>
    <row r="385" spans="1:4" x14ac:dyDescent="0.2">
      <c r="A385">
        <f t="shared" si="21"/>
        <v>81.999999999999261</v>
      </c>
      <c r="B385" s="103">
        <f t="shared" si="23"/>
        <v>0.18649463325076088</v>
      </c>
      <c r="C385" s="103">
        <f>AVERAGE(B$2:B385)</f>
        <v>1.7590311584635369E-2</v>
      </c>
      <c r="D385" s="103">
        <f t="shared" si="20"/>
        <v>3.9804458705499091E-2</v>
      </c>
    </row>
    <row r="386" spans="1:4" x14ac:dyDescent="0.2">
      <c r="A386">
        <f t="shared" si="21"/>
        <v>82.099999999999255</v>
      </c>
      <c r="B386" s="103">
        <f t="shared" si="23"/>
        <v>0.19052171815591523</v>
      </c>
      <c r="C386" s="103">
        <f>AVERAGE(B$2:B386)</f>
        <v>1.8039484069236097E-2</v>
      </c>
      <c r="D386" s="103">
        <f t="shared" si="20"/>
        <v>4.0270849051543545E-2</v>
      </c>
    </row>
    <row r="387" spans="1:4" x14ac:dyDescent="0.2">
      <c r="A387">
        <f t="shared" si="21"/>
        <v>82.19999999999925</v>
      </c>
      <c r="B387" s="103">
        <f t="shared" si="23"/>
        <v>0.19459477575574902</v>
      </c>
      <c r="C387" s="103">
        <f>AVERAGE(B$2:B387)</f>
        <v>1.8496881197957633E-2</v>
      </c>
      <c r="D387" s="103">
        <f t="shared" ref="D387:D450" si="24">((BINOMDIST(97,162,A387/162,TRUE)-BINOMDIST(87,162,A387/162,TRUE))-(BINOMDIST(97,162,(A387-0.1)/162,TRUE)-BINOMDIST(87,162,(A387-0.1)/162,TRUE)))*10</f>
        <v>4.0730575998337848E-2</v>
      </c>
    </row>
    <row r="388" spans="1:4" x14ac:dyDescent="0.2">
      <c r="A388">
        <f t="shared" ref="A388:A451" si="25">A387+0.1</f>
        <v>82.299999999999244</v>
      </c>
      <c r="B388" s="103">
        <f t="shared" si="23"/>
        <v>0.19871309831552764</v>
      </c>
      <c r="C388" s="103">
        <f>AVERAGE(B$2:B388)</f>
        <v>1.8962556177589598E-2</v>
      </c>
      <c r="D388" s="103">
        <f t="shared" si="24"/>
        <v>4.1183225597786199E-2</v>
      </c>
    </row>
    <row r="389" spans="1:4" x14ac:dyDescent="0.2">
      <c r="A389">
        <f t="shared" si="25"/>
        <v>82.399999999999238</v>
      </c>
      <c r="B389" s="103">
        <f t="shared" si="23"/>
        <v>0.20287593644463531</v>
      </c>
      <c r="C389" s="103">
        <f>AVERAGE(B$2:B389)</f>
        <v>1.9436559734978889E-2</v>
      </c>
      <c r="D389" s="103">
        <f t="shared" si="24"/>
        <v>4.162838129107671E-2</v>
      </c>
    </row>
    <row r="390" spans="1:4" x14ac:dyDescent="0.2">
      <c r="A390">
        <f t="shared" si="25"/>
        <v>82.499999999999233</v>
      </c>
      <c r="B390" s="103">
        <f t="shared" si="23"/>
        <v>0.2070824988712141</v>
      </c>
      <c r="C390" s="103">
        <f>AVERAGE(B$2:B390)</f>
        <v>1.9918940041241708E-2</v>
      </c>
      <c r="D390" s="103">
        <f t="shared" si="24"/>
        <v>4.2065624265787971E-2</v>
      </c>
    </row>
    <row r="391" spans="1:4" x14ac:dyDescent="0.2">
      <c r="A391">
        <f t="shared" si="25"/>
        <v>82.599999999999227</v>
      </c>
      <c r="B391" s="103">
        <f t="shared" si="23"/>
        <v>0.21133195225345458</v>
      </c>
      <c r="C391" s="103">
        <f>AVERAGE(B$2:B391)</f>
        <v>2.0409742636657638E-2</v>
      </c>
      <c r="D391" s="103">
        <f t="shared" si="24"/>
        <v>4.2494533822404756E-2</v>
      </c>
    </row>
    <row r="392" spans="1:4" x14ac:dyDescent="0.2">
      <c r="A392">
        <f t="shared" si="25"/>
        <v>82.699999999999221</v>
      </c>
      <c r="B392" s="103">
        <f t="shared" si="23"/>
        <v>0.21562342102839693</v>
      </c>
      <c r="C392" s="103">
        <f>AVERAGE(B$2:B392)</f>
        <v>2.0909010356329603E-2</v>
      </c>
      <c r="D392" s="103">
        <f t="shared" si="24"/>
        <v>4.291468774942353E-2</v>
      </c>
    </row>
    <row r="393" spans="1:4" x14ac:dyDescent="0.2">
      <c r="A393">
        <f t="shared" si="25"/>
        <v>82.799999999999216</v>
      </c>
      <c r="B393" s="103">
        <f t="shared" si="23"/>
        <v>0.21995598729912347</v>
      </c>
      <c r="C393" s="103">
        <f>AVERAGE(B$2:B393)</f>
        <v>2.1416783256693873E-2</v>
      </c>
      <c r="D393" s="103">
        <f t="shared" si="24"/>
        <v>4.3325662707265344E-2</v>
      </c>
    </row>
    <row r="394" spans="1:4" x14ac:dyDescent="0.2">
      <c r="A394">
        <f t="shared" si="25"/>
        <v>82.89999999999921</v>
      </c>
      <c r="B394" s="103">
        <f t="shared" si="23"/>
        <v>0.22432869076113282</v>
      </c>
      <c r="C394" s="103">
        <f>AVERAGE(B$2:B394)</f>
        <v>2.1933098542964713E-2</v>
      </c>
      <c r="D394" s="103">
        <f t="shared" si="24"/>
        <v>4.372703462009353E-2</v>
      </c>
    </row>
    <row r="395" spans="1:4" x14ac:dyDescent="0.2">
      <c r="A395">
        <f t="shared" si="25"/>
        <v>82.999999999999204</v>
      </c>
      <c r="B395" s="103">
        <f t="shared" si="23"/>
        <v>0.22874052866870065</v>
      </c>
      <c r="C395" s="103">
        <f>AVERAGE(B$2:B395)</f>
        <v>2.2457990497598557E-2</v>
      </c>
      <c r="D395" s="103">
        <f t="shared" si="24"/>
        <v>4.4118379075678282E-2</v>
      </c>
    </row>
    <row r="396" spans="1:4" x14ac:dyDescent="0.2">
      <c r="A396">
        <f t="shared" si="25"/>
        <v>83.099999999999199</v>
      </c>
      <c r="B396" s="103">
        <f t="shared" si="23"/>
        <v>0.23319045584194209</v>
      </c>
      <c r="C396" s="103">
        <f>AVERAGE(B$2:B396)</f>
        <v>2.299149040986272E-2</v>
      </c>
      <c r="D396" s="103">
        <f t="shared" si="24"/>
        <v>4.4499271732414414E-2</v>
      </c>
    </row>
    <row r="397" spans="1:4" x14ac:dyDescent="0.2">
      <c r="A397">
        <f t="shared" si="25"/>
        <v>83.199999999999193</v>
      </c>
      <c r="B397" s="103">
        <f t="shared" si="23"/>
        <v>0.23767738471528754</v>
      </c>
      <c r="C397" s="103">
        <f>AVERAGE(B$2:B397)</f>
        <v>2.3533626506593588E-2</v>
      </c>
      <c r="D397" s="103">
        <f t="shared" si="24"/>
        <v>4.4869288733454527E-2</v>
      </c>
    </row>
    <row r="398" spans="1:4" x14ac:dyDescent="0.2">
      <c r="A398">
        <f t="shared" si="25"/>
        <v>83.299999999999187</v>
      </c>
      <c r="B398" s="103">
        <f t="shared" si="23"/>
        <v>0.2422001854280218</v>
      </c>
      <c r="C398" s="103">
        <f>AVERAGE(B$2:B398)</f>
        <v>2.4084423884229426E-2</v>
      </c>
      <c r="D398" s="103">
        <f t="shared" si="24"/>
        <v>4.522800712734254E-2</v>
      </c>
    </row>
    <row r="399" spans="1:4" x14ac:dyDescent="0.2">
      <c r="A399">
        <f t="shared" si="25"/>
        <v>83.399999999999181</v>
      </c>
      <c r="B399" s="103">
        <f t="shared" si="23"/>
        <v>0.2467576859574907</v>
      </c>
      <c r="C399" s="103">
        <f>AVERAGE(B$2:B399)</f>
        <v>2.4643904442202446E-2</v>
      </c>
      <c r="D399" s="103">
        <f t="shared" si="24"/>
        <v>4.5575005294689053E-2</v>
      </c>
    </row>
    <row r="400" spans="1:4" x14ac:dyDescent="0.2">
      <c r="A400">
        <f t="shared" si="25"/>
        <v>83.499999999999176</v>
      </c>
      <c r="B400" s="103">
        <f t="shared" si="23"/>
        <v>0.25134867229555025</v>
      </c>
      <c r="C400" s="103">
        <f>AVERAGE(B$2:B400)</f>
        <v>2.5212086817774749E-2</v>
      </c>
      <c r="D400" s="103">
        <f t="shared" si="24"/>
        <v>4.5909863380595439E-2</v>
      </c>
    </row>
    <row r="401" spans="1:4" x14ac:dyDescent="0.2">
      <c r="A401">
        <f t="shared" si="25"/>
        <v>83.59999999999917</v>
      </c>
      <c r="B401" s="103">
        <f t="shared" si="23"/>
        <v>0.25597188866875109</v>
      </c>
      <c r="C401" s="103">
        <f>AVERAGE(B$2:B401)</f>
        <v>2.5788986322402188E-2</v>
      </c>
      <c r="D401" s="103">
        <f t="shared" si="24"/>
        <v>4.6232163732008447E-2</v>
      </c>
    </row>
    <row r="402" spans="1:4" x14ac:dyDescent="0.2">
      <c r="A402">
        <f t="shared" si="25"/>
        <v>83.699999999999164</v>
      </c>
      <c r="B402" s="103">
        <f t="shared" si="23"/>
        <v>0.2606260378027575</v>
      </c>
      <c r="C402" s="103">
        <f>AVERAGE(B$2:B402)</f>
        <v>2.6374614879709806E-2</v>
      </c>
      <c r="D402" s="103">
        <f t="shared" si="24"/>
        <v>4.6541491340064134E-2</v>
      </c>
    </row>
    <row r="403" spans="1:4" x14ac:dyDescent="0.2">
      <c r="A403">
        <f t="shared" si="25"/>
        <v>83.799999999999159</v>
      </c>
      <c r="B403" s="103">
        <f t="shared" si="23"/>
        <v>0.26530978123137461</v>
      </c>
      <c r="C403" s="103">
        <f>AVERAGE(B$2:B403)</f>
        <v>2.6968980965161711E-2</v>
      </c>
      <c r="D403" s="103">
        <f t="shared" si="24"/>
        <v>4.6837434286171042E-2</v>
      </c>
    </row>
    <row r="404" spans="1:4" x14ac:dyDescent="0.2">
      <c r="A404">
        <f t="shared" si="25"/>
        <v>83.899999999999153</v>
      </c>
      <c r="B404" s="103">
        <f t="shared" si="23"/>
        <v>0.27002173965058529</v>
      </c>
      <c r="C404" s="103">
        <f>AVERAGE(B$2:B404)</f>
        <v>2.7572089547507676E-2</v>
      </c>
      <c r="D404" s="103">
        <f t="shared" si="24"/>
        <v>4.7119584192106823E-2</v>
      </c>
    </row>
    <row r="405" spans="1:4" x14ac:dyDescent="0.2">
      <c r="A405">
        <f t="shared" si="25"/>
        <v>83.999999999999147</v>
      </c>
      <c r="B405" s="103">
        <f t="shared" si="23"/>
        <v>0.27476049331786778</v>
      </c>
      <c r="C405" s="103">
        <f>AVERAGE(B$2:B405)</f>
        <v>2.8183942032087773E-2</v>
      </c>
      <c r="D405" s="103">
        <f t="shared" si="24"/>
        <v>4.7387536672824915E-2</v>
      </c>
    </row>
    <row r="406" spans="1:4" x14ac:dyDescent="0.2">
      <c r="A406">
        <f t="shared" si="25"/>
        <v>84.099999999999142</v>
      </c>
      <c r="B406" s="103">
        <f t="shared" si="23"/>
        <v>0.27952458249708712</v>
      </c>
      <c r="C406" s="103">
        <f>AVERAGE(B$2:B406)</f>
        <v>2.8804536206075426E-2</v>
      </c>
      <c r="D406" s="103">
        <f t="shared" si="24"/>
        <v>4.7640891792193329E-2</v>
      </c>
    </row>
    <row r="407" spans="1:4" x14ac:dyDescent="0.2">
      <c r="A407">
        <f t="shared" si="25"/>
        <v>84.199999999999136</v>
      </c>
      <c r="B407" s="103">
        <f t="shared" si="23"/>
        <v>0.28431250794912688</v>
      </c>
      <c r="C407" s="103">
        <f>AVERAGE(B$2:B407)</f>
        <v>2.9433866185738115E-2</v>
      </c>
      <c r="D407" s="103">
        <f t="shared" si="24"/>
        <v>4.7879254520397652E-2</v>
      </c>
    </row>
    <row r="408" spans="1:4" x14ac:dyDescent="0.2">
      <c r="A408">
        <f t="shared" si="25"/>
        <v>84.29999999999913</v>
      </c>
      <c r="B408" s="103">
        <f t="shared" si="23"/>
        <v>0.2891227314684166</v>
      </c>
      <c r="C408" s="103">
        <f>AVERAGE(B$2:B408)</f>
        <v>3.0071922365793837E-2</v>
      </c>
      <c r="D408" s="103">
        <f t="shared" si="24"/>
        <v>4.8102235192897247E-2</v>
      </c>
    </row>
    <row r="409" spans="1:4" x14ac:dyDescent="0.2">
      <c r="A409">
        <f t="shared" si="25"/>
        <v>84.399999999999125</v>
      </c>
      <c r="B409" s="103">
        <f t="shared" si="23"/>
        <v>0.29395367646543868</v>
      </c>
      <c r="C409" s="103">
        <f>AVERAGE(B$2:B409)</f>
        <v>3.0718691370940025E-2</v>
      </c>
      <c r="D409" s="103">
        <f t="shared" si="24"/>
        <v>4.8309449970220797E-2</v>
      </c>
    </row>
    <row r="410" spans="1:4" x14ac:dyDescent="0.2">
      <c r="A410">
        <f t="shared" si="25"/>
        <v>84.499999999999119</v>
      </c>
      <c r="B410" s="103">
        <f t="shared" si="23"/>
        <v>0.29880372859523574</v>
      </c>
      <c r="C410" s="103">
        <f>AVERAGE(B$2:B410)</f>
        <v>3.1374156009630234E-2</v>
      </c>
      <c r="D410" s="103">
        <f t="shared" si="24"/>
        <v>4.8500521297970556E-2</v>
      </c>
    </row>
    <row r="411" spans="1:4" x14ac:dyDescent="0.2">
      <c r="A411">
        <f t="shared" si="25"/>
        <v>84.599999999999113</v>
      </c>
      <c r="B411" s="103">
        <f t="shared" ref="B411:B435" si="26">BINOMDIST(97,162,A411/162,TRUE)-BINOMDIST(87,162,A411/162,TRUE)</f>
        <v>0.30367123643189187</v>
      </c>
      <c r="C411" s="103">
        <f>AVERAGE(B$2:B411)</f>
        <v>3.2038295230172334E-2</v>
      </c>
      <c r="D411" s="103">
        <f t="shared" si="24"/>
        <v>4.8675078366561264E-2</v>
      </c>
    </row>
    <row r="412" spans="1:4" x14ac:dyDescent="0.2">
      <c r="A412">
        <f t="shared" si="25"/>
        <v>84.699999999999108</v>
      </c>
      <c r="B412" s="103">
        <f t="shared" si="26"/>
        <v>0.30855451218887819</v>
      </c>
      <c r="C412" s="103">
        <f>AVERAGE(B$2:B412)</f>
        <v>3.2711084079220284E-2</v>
      </c>
      <c r="D412" s="103">
        <f t="shared" si="24"/>
        <v>4.8832757569863272E-2</v>
      </c>
    </row>
    <row r="413" spans="1:4" x14ac:dyDescent="0.2">
      <c r="A413">
        <f t="shared" si="25"/>
        <v>84.799999999999102</v>
      </c>
      <c r="B413" s="103">
        <f t="shared" si="26"/>
        <v>0.31345183248511499</v>
      </c>
      <c r="C413" s="103">
        <f>AVERAGE(B$2:B413)</f>
        <v>3.3392493662729734E-2</v>
      </c>
      <c r="D413" s="103">
        <f t="shared" si="24"/>
        <v>4.8973202962367957E-2</v>
      </c>
    </row>
    <row r="414" spans="1:4" x14ac:dyDescent="0.2">
      <c r="A414">
        <f t="shared" si="25"/>
        <v>84.899999999999096</v>
      </c>
      <c r="B414" s="103">
        <f t="shared" si="26"/>
        <v>0.31836143915654547</v>
      </c>
      <c r="C414" s="103">
        <f>AVERAGE(B$2:B414)</f>
        <v>3.4082491109445993E-2</v>
      </c>
      <c r="D414" s="103">
        <f t="shared" si="24"/>
        <v>4.9096066714304776E-2</v>
      </c>
    </row>
    <row r="415" spans="1:4" x14ac:dyDescent="0.2">
      <c r="A415">
        <f t="shared" si="25"/>
        <v>84.999999999999091</v>
      </c>
      <c r="B415" s="103">
        <f t="shared" si="26"/>
        <v>0.32328154011291643</v>
      </c>
      <c r="C415" s="103">
        <f>AVERAGE(B$2:B415)</f>
        <v>3.4781039536990611E-2</v>
      </c>
      <c r="D415" s="103">
        <f t="shared" si="24"/>
        <v>4.9201009563709652E-2</v>
      </c>
    </row>
    <row r="416" spans="1:4" x14ac:dyDescent="0.2">
      <c r="A416">
        <f t="shared" si="25"/>
        <v>85.099999999999085</v>
      </c>
      <c r="B416" s="103">
        <f t="shared" si="26"/>
        <v>0.32821031023944502</v>
      </c>
      <c r="C416" s="103">
        <f>AVERAGE(B$2:B416)</f>
        <v>3.5488098020610981E-2</v>
      </c>
      <c r="D416" s="103">
        <f t="shared" si="24"/>
        <v>4.9287701265285921E-2</v>
      </c>
    </row>
    <row r="417" spans="1:4" x14ac:dyDescent="0.2">
      <c r="A417">
        <f t="shared" si="25"/>
        <v>85.199999999999079</v>
      </c>
      <c r="B417" s="103">
        <f t="shared" si="26"/>
        <v>0.33314589234295067</v>
      </c>
      <c r="C417" s="103">
        <f>AVERAGE(B$2:B417)</f>
        <v>3.6203621564655064E-2</v>
      </c>
      <c r="D417" s="103">
        <f t="shared" si="24"/>
        <v>4.9355821035056424E-2</v>
      </c>
    </row>
    <row r="418" spans="1:4" x14ac:dyDescent="0.2">
      <c r="A418">
        <f t="shared" si="25"/>
        <v>85.299999999999073</v>
      </c>
      <c r="B418" s="103">
        <f t="shared" si="26"/>
        <v>0.33808639814201225</v>
      </c>
      <c r="C418" s="103">
        <f>AVERAGE(B$2:B418)</f>
        <v>3.6927561076830984E-2</v>
      </c>
      <c r="D418" s="103">
        <f t="shared" si="24"/>
        <v>4.9405057990615786E-2</v>
      </c>
    </row>
    <row r="419" spans="1:4" x14ac:dyDescent="0.2">
      <c r="A419">
        <f t="shared" si="25"/>
        <v>85.399999999999068</v>
      </c>
      <c r="B419" s="103">
        <f t="shared" si="26"/>
        <v>0.34302990930058286</v>
      </c>
      <c r="C419" s="103">
        <f>AVERAGE(B$2:B419)</f>
        <v>3.7659863345308853E-2</v>
      </c>
      <c r="D419" s="103">
        <f t="shared" si="24"/>
        <v>4.9435111585706126E-2</v>
      </c>
    </row>
    <row r="420" spans="1:4" x14ac:dyDescent="0.2">
      <c r="A420">
        <f t="shared" si="25"/>
        <v>85.499999999999062</v>
      </c>
      <c r="B420" s="103">
        <f t="shared" si="26"/>
        <v>0.34797447850450358</v>
      </c>
      <c r="C420" s="103">
        <f>AVERAGE(B$2:B420)</f>
        <v>3.8400471018719823E-2</v>
      </c>
      <c r="D420" s="103">
        <f t="shared" si="24"/>
        <v>4.9445692039207234E-2</v>
      </c>
    </row>
    <row r="421" spans="1:4" x14ac:dyDescent="0.2">
      <c r="A421">
        <f t="shared" si="25"/>
        <v>85.599999999999056</v>
      </c>
      <c r="B421" s="103">
        <f t="shared" si="26"/>
        <v>0.35291813058023858</v>
      </c>
      <c r="C421" s="103">
        <f>AVERAGE(B$2:B421)</f>
        <v>3.9149322589104391E-2</v>
      </c>
      <c r="D421" s="103">
        <f t="shared" si="24"/>
        <v>4.9436520757349944E-2</v>
      </c>
    </row>
    <row r="422" spans="1:4" x14ac:dyDescent="0.2">
      <c r="A422">
        <f t="shared" si="25"/>
        <v>85.699999999999051</v>
      </c>
      <c r="B422" s="103">
        <f t="shared" si="26"/>
        <v>0.35785886365513286</v>
      </c>
      <c r="C422" s="103">
        <f>AVERAGE(B$2:B422)</f>
        <v>3.9906352377859798E-2</v>
      </c>
      <c r="D422" s="103">
        <f t="shared" si="24"/>
        <v>4.9407330748942879E-2</v>
      </c>
    </row>
    <row r="423" spans="1:4" x14ac:dyDescent="0.2">
      <c r="A423">
        <f t="shared" si="25"/>
        <v>85.799999999999045</v>
      </c>
      <c r="B423" s="103">
        <f t="shared" si="26"/>
        <v>0.36279465035839098</v>
      </c>
      <c r="C423" s="103">
        <f>AVERAGE(B$2:B423)</f>
        <v>4.0671490524733095E-2</v>
      </c>
      <c r="D423" s="103">
        <f t="shared" si="24"/>
        <v>4.935786703258116E-2</v>
      </c>
    </row>
    <row r="424" spans="1:4" x14ac:dyDescent="0.2">
      <c r="A424">
        <f t="shared" si="25"/>
        <v>85.899999999999039</v>
      </c>
      <c r="B424" s="103">
        <f t="shared" si="26"/>
        <v>0.36772343906195581</v>
      </c>
      <c r="C424" s="103">
        <f>AVERAGE(B$2:B424)</f>
        <v>4.1444662979903832E-2</v>
      </c>
      <c r="D424" s="103">
        <f t="shared" si="24"/>
        <v>4.9287887035648348E-2</v>
      </c>
    </row>
    <row r="425" spans="1:4" x14ac:dyDescent="0.2">
      <c r="A425">
        <f t="shared" si="25"/>
        <v>85.999999999999034</v>
      </c>
      <c r="B425" s="103">
        <f t="shared" si="26"/>
        <v>0.37264315516037727</v>
      </c>
      <c r="C425" s="103">
        <f>AVERAGE(B$2:B425)</f>
        <v>4.2225791499197404E-2</v>
      </c>
      <c r="D425" s="103">
        <f t="shared" si="24"/>
        <v>4.9197160984214561E-2</v>
      </c>
    </row>
    <row r="426" spans="1:4" x14ac:dyDescent="0.2">
      <c r="A426">
        <f t="shared" si="25"/>
        <v>86.099999999999028</v>
      </c>
      <c r="B426" s="103">
        <f t="shared" si="26"/>
        <v>0.37755170238869762</v>
      </c>
      <c r="C426" s="103">
        <f>AVERAGE(B$2:B426)</f>
        <v>4.3014793642466818E-2</v>
      </c>
      <c r="D426" s="103">
        <f t="shared" si="24"/>
        <v>4.908547228320348E-2</v>
      </c>
    </row>
    <row r="427" spans="1:4" x14ac:dyDescent="0.2">
      <c r="A427">
        <f t="shared" si="25"/>
        <v>86.199999999999022</v>
      </c>
      <c r="B427" s="103">
        <f t="shared" si="26"/>
        <v>0.38244696417735169</v>
      </c>
      <c r="C427" s="103">
        <f>AVERAGE(B$2:B427)</f>
        <v>4.3811582775177813E-2</v>
      </c>
      <c r="D427" s="103">
        <f t="shared" si="24"/>
        <v>4.8952617886540706E-2</v>
      </c>
    </row>
    <row r="428" spans="1:4" x14ac:dyDescent="0.2">
      <c r="A428">
        <f t="shared" si="25"/>
        <v>86.299999999999017</v>
      </c>
      <c r="B428" s="103">
        <f t="shared" si="26"/>
        <v>0.387326805042981</v>
      </c>
      <c r="C428" s="103">
        <f>AVERAGE(B$2:B428)</f>
        <v>4.4616068073228876E-2</v>
      </c>
      <c r="D428" s="103">
        <f t="shared" si="24"/>
        <v>4.8798408656293146E-2</v>
      </c>
    </row>
    <row r="429" spans="1:4" x14ac:dyDescent="0.2">
      <c r="A429">
        <f t="shared" si="25"/>
        <v>86.399999999999011</v>
      </c>
      <c r="B429" s="103">
        <f t="shared" si="26"/>
        <v>0.39218907201403708</v>
      </c>
      <c r="C429" s="103">
        <f>AVERAGE(B$2:B429)</f>
        <v>4.5428154531034506E-2</v>
      </c>
      <c r="D429" s="103">
        <f t="shared" si="24"/>
        <v>4.8622669710560729E-2</v>
      </c>
    </row>
    <row r="430" spans="1:4" x14ac:dyDescent="0.2">
      <c r="A430">
        <f t="shared" si="25"/>
        <v>86.499999999999005</v>
      </c>
      <c r="B430" s="103">
        <f t="shared" si="26"/>
        <v>0.39703159608995942</v>
      </c>
      <c r="C430" s="103">
        <f>AVERAGE(B$2:B430)</f>
        <v>4.6247742972896799E-2</v>
      </c>
      <c r="D430" s="103">
        <f t="shared" si="24"/>
        <v>4.8425240759223387E-2</v>
      </c>
    </row>
    <row r="431" spans="1:4" x14ac:dyDescent="0.2">
      <c r="A431">
        <f t="shared" si="25"/>
        <v>86.599999999999</v>
      </c>
      <c r="B431" s="103">
        <f t="shared" si="26"/>
        <v>0.40185219373270664</v>
      </c>
      <c r="C431" s="103">
        <f>AVERAGE(B$2:B431)</f>
        <v>4.7074730067687059E-2</v>
      </c>
      <c r="D431" s="103">
        <f t="shared" si="24"/>
        <v>4.8205976427472264E-2</v>
      </c>
    </row>
    <row r="432" spans="1:4" x14ac:dyDescent="0.2">
      <c r="A432">
        <f t="shared" si="25"/>
        <v>86.699999999998994</v>
      </c>
      <c r="B432" s="103">
        <f t="shared" si="26"/>
        <v>0.40664866838928604</v>
      </c>
      <c r="C432" s="103">
        <f>AVERAGE(B$2:B432)</f>
        <v>4.7909008346855506E-2</v>
      </c>
      <c r="D432" s="103">
        <f t="shared" si="24"/>
        <v>4.796474656579397E-2</v>
      </c>
    </row>
    <row r="433" spans="1:4" x14ac:dyDescent="0.2">
      <c r="A433">
        <f t="shared" si="25"/>
        <v>86.799999999998988</v>
      </c>
      <c r="B433" s="103">
        <f t="shared" si="26"/>
        <v>0.41141881204397679</v>
      </c>
      <c r="C433" s="103">
        <f>AVERAGE(B$2:B433)</f>
        <v>4.8750466225784023E-2</v>
      </c>
      <c r="D433" s="103">
        <f t="shared" si="24"/>
        <v>4.7701436546907505E-2</v>
      </c>
    </row>
    <row r="434" spans="1:4" x14ac:dyDescent="0.2">
      <c r="A434">
        <f t="shared" si="25"/>
        <v>86.899999999998983</v>
      </c>
      <c r="B434" s="103">
        <f t="shared" si="26"/>
        <v>0.41616040679879296</v>
      </c>
      <c r="C434" s="103">
        <f>AVERAGE(B$2:B434)</f>
        <v>4.9598988028493052E-2</v>
      </c>
      <c r="D434" s="103">
        <f t="shared" si="24"/>
        <v>4.7415947548161697E-2</v>
      </c>
    </row>
    <row r="435" spans="1:4" x14ac:dyDescent="0.2">
      <c r="A435">
        <f t="shared" si="25"/>
        <v>86.999999999998977</v>
      </c>
      <c r="B435" s="103">
        <f t="shared" si="26"/>
        <v>0.42087122648074138</v>
      </c>
      <c r="C435" s="103">
        <f>AVERAGE(B$2:B435)</f>
        <v>5.0454454015710214E-2</v>
      </c>
      <c r="D435" s="103">
        <f t="shared" si="24"/>
        <v>4.7108196819484194E-2</v>
      </c>
    </row>
    <row r="436" spans="1:4" x14ac:dyDescent="0.2">
      <c r="A436">
        <f t="shared" si="25"/>
        <v>87.099999999998971</v>
      </c>
      <c r="B436" s="103">
        <f>BINOMDIST(97,162,A438/162,TRUE)-BINOMDIST(87,162,A438/162,TRUE)</f>
        <v>0.43479668368205049</v>
      </c>
      <c r="C436" s="103">
        <f>AVERAGE(B$2:B436)</f>
        <v>5.1337999371265021E-2</v>
      </c>
      <c r="D436" s="103">
        <f t="shared" si="24"/>
        <v>4.6778117936107089E-2</v>
      </c>
    </row>
    <row r="437" spans="1:4" x14ac:dyDescent="0.2">
      <c r="A437">
        <f t="shared" si="25"/>
        <v>87.199999999998965</v>
      </c>
      <c r="B437" s="103">
        <f t="shared" ref="B437:B445" si="27">BINOMDIST(97,162,A437/162,TRUE)-BINOMDIST(87,162,A437/162,TRUE)</f>
        <v>0.43019160437795434</v>
      </c>
      <c r="C437" s="103">
        <f>AVERAGE(B$2:B437)</f>
        <v>5.2206929657977609E-2</v>
      </c>
      <c r="D437" s="103">
        <f t="shared" si="24"/>
        <v>4.6425661036022525E-2</v>
      </c>
    </row>
    <row r="438" spans="1:4" x14ac:dyDescent="0.2">
      <c r="A438">
        <f t="shared" si="25"/>
        <v>87.29999999999896</v>
      </c>
      <c r="B438" s="103">
        <f t="shared" si="27"/>
        <v>0.43479668368205049</v>
      </c>
      <c r="C438" s="103">
        <f>AVERAGE(B$2:B438)</f>
        <v>5.3082421085950321E-2</v>
      </c>
      <c r="D438" s="103">
        <f t="shared" si="24"/>
        <v>4.6050793040961491E-2</v>
      </c>
    </row>
    <row r="439" spans="1:4" x14ac:dyDescent="0.2">
      <c r="A439">
        <f t="shared" si="25"/>
        <v>87.399999999998954</v>
      </c>
      <c r="B439" s="103">
        <f t="shared" si="27"/>
        <v>0.4393620334681636</v>
      </c>
      <c r="C439" s="103">
        <f>AVERAGE(B$2:B439)</f>
        <v>5.396433800919738E-2</v>
      </c>
      <c r="D439" s="103">
        <f t="shared" si="24"/>
        <v>4.5653497861131154E-2</v>
      </c>
    </row>
    <row r="440" spans="1:4" x14ac:dyDescent="0.2">
      <c r="A440">
        <f t="shared" si="25"/>
        <v>87.499999999998948</v>
      </c>
      <c r="B440" s="103">
        <f t="shared" si="27"/>
        <v>0.44388541112648622</v>
      </c>
      <c r="C440" s="103">
        <f>AVERAGE(B$2:B440)</f>
        <v>5.4852540909236767E-2</v>
      </c>
      <c r="D440" s="103">
        <f t="shared" si="24"/>
        <v>4.5233776583226137E-2</v>
      </c>
    </row>
    <row r="441" spans="1:4" x14ac:dyDescent="0.2">
      <c r="A441">
        <f t="shared" si="25"/>
        <v>87.599999999998943</v>
      </c>
      <c r="B441" s="103">
        <f t="shared" si="27"/>
        <v>0.44836457589056855</v>
      </c>
      <c r="C441" s="103">
        <f>AVERAGE(B$2:B441)</f>
        <v>5.5746886443285251E-2</v>
      </c>
      <c r="D441" s="103">
        <f t="shared" si="24"/>
        <v>4.4791647640823329E-2</v>
      </c>
    </row>
    <row r="442" spans="1:4" x14ac:dyDescent="0.2">
      <c r="A442">
        <f t="shared" si="25"/>
        <v>87.699999999998937</v>
      </c>
      <c r="B442" s="103">
        <f t="shared" si="27"/>
        <v>0.45279729058731172</v>
      </c>
      <c r="C442" s="103">
        <f>AVERAGE(B$2:B442)</f>
        <v>5.6647227495766034E-2</v>
      </c>
      <c r="D442" s="103">
        <f t="shared" si="24"/>
        <v>4.4327146967431674E-2</v>
      </c>
    </row>
    <row r="443" spans="1:4" x14ac:dyDescent="0.2">
      <c r="A443">
        <f t="shared" si="25"/>
        <v>87.799999999998931</v>
      </c>
      <c r="B443" s="103">
        <f t="shared" si="27"/>
        <v>0.45718132340044326</v>
      </c>
      <c r="C443" s="103">
        <f>AVERAGE(B$2:B443)</f>
        <v>5.7553413233106941E-2</v>
      </c>
      <c r="D443" s="103">
        <f t="shared" si="24"/>
        <v>4.3840328131315442E-2</v>
      </c>
    </row>
    <row r="444" spans="1:4" x14ac:dyDescent="0.2">
      <c r="A444">
        <f t="shared" si="25"/>
        <v>87.899999999998926</v>
      </c>
      <c r="B444" s="103">
        <f t="shared" si="27"/>
        <v>0.46151444964565735</v>
      </c>
      <c r="C444" s="103">
        <f>AVERAGE(B$2:B444)</f>
        <v>5.8465289161803442E-2</v>
      </c>
      <c r="D444" s="103">
        <f t="shared" si="24"/>
        <v>4.3331262452140917E-2</v>
      </c>
    </row>
    <row r="445" spans="1:4" x14ac:dyDescent="0.2">
      <c r="A445">
        <f t="shared" si="25"/>
        <v>87.99999999999892</v>
      </c>
      <c r="B445" s="103">
        <f t="shared" si="27"/>
        <v>0.46579445355555588</v>
      </c>
      <c r="C445" s="103">
        <f>AVERAGE(B$2:B445)</f>
        <v>5.9382697189717303E-2</v>
      </c>
      <c r="D445" s="103">
        <f t="shared" si="24"/>
        <v>4.2800039098985221E-2</v>
      </c>
    </row>
    <row r="446" spans="1:4" x14ac:dyDescent="0.2">
      <c r="A446">
        <f t="shared" si="25"/>
        <v>88.099999999998914</v>
      </c>
      <c r="B446" s="103">
        <f>BINOMDIST(97,162,A448/162,TRUE)-BINOMDIST(87,162,A448/162,TRUE)</f>
        <v>0.47829374504249922</v>
      </c>
      <c r="C446" s="103">
        <f>AVERAGE(B$2:B446)</f>
        <v>6.032407033095951E-2</v>
      </c>
      <c r="D446" s="103">
        <f t="shared" si="24"/>
        <v>4.2246765169241529E-2</v>
      </c>
    </row>
    <row r="447" spans="1:4" x14ac:dyDescent="0.2">
      <c r="A447">
        <f t="shared" si="25"/>
        <v>88.199999999998909</v>
      </c>
      <c r="B447" s="103">
        <f t="shared" ref="B447:B510" si="28">BINOMDIST(97,162,A447/162,TRUE)-BINOMDIST(87,162,A447/162,TRUE)</f>
        <v>0.47418628664734347</v>
      </c>
      <c r="C447" s="103">
        <f>AVERAGE(B$2:B447)</f>
        <v>6.1252012520009697E-2</v>
      </c>
      <c r="D447" s="103">
        <f t="shared" si="24"/>
        <v>4.1671565748634398E-2</v>
      </c>
    </row>
    <row r="448" spans="1:4" x14ac:dyDescent="0.2">
      <c r="A448">
        <f t="shared" si="25"/>
        <v>88.299999999998903</v>
      </c>
      <c r="B448" s="103">
        <f t="shared" si="28"/>
        <v>0.47829374504249922</v>
      </c>
      <c r="C448" s="103">
        <f>AVERAGE(B$2:B448)</f>
        <v>6.2184991787397816E-2</v>
      </c>
      <c r="D448" s="103">
        <f t="shared" si="24"/>
        <v>4.1074583951557497E-2</v>
      </c>
    </row>
    <row r="449" spans="1:4" x14ac:dyDescent="0.2">
      <c r="A449">
        <f t="shared" si="25"/>
        <v>88.399999999998897</v>
      </c>
      <c r="B449" s="103">
        <f t="shared" si="28"/>
        <v>0.48233934313669935</v>
      </c>
      <c r="C449" s="103">
        <f>AVERAGE(B$2:B449)</f>
        <v>6.3122836321659645E-2</v>
      </c>
      <c r="D449" s="103">
        <f t="shared" si="24"/>
        <v>4.0455980942001313E-2</v>
      </c>
    </row>
    <row r="450" spans="1:4" x14ac:dyDescent="0.2">
      <c r="A450">
        <f t="shared" si="25"/>
        <v>88.499999999998892</v>
      </c>
      <c r="B450" s="103">
        <f t="shared" si="28"/>
        <v>0.48632093673015714</v>
      </c>
      <c r="C450" s="103">
        <f>AVERAGE(B$2:B450)</f>
        <v>6.4065371066444721E-2</v>
      </c>
      <c r="D450" s="103">
        <f t="shared" si="24"/>
        <v>3.9815935934577884E-2</v>
      </c>
    </row>
    <row r="451" spans="1:4" x14ac:dyDescent="0.2">
      <c r="A451">
        <f t="shared" si="25"/>
        <v>88.599999999998886</v>
      </c>
      <c r="B451" s="103">
        <f t="shared" si="28"/>
        <v>0.49023640134771329</v>
      </c>
      <c r="C451" s="103">
        <f>AVERAGE(B$2:B451)</f>
        <v>6.5012417800403094E-2</v>
      </c>
      <c r="D451" s="103">
        <f t="shared" ref="D451:D514" si="29">((BINOMDIST(97,162,A451/162,TRUE)-BINOMDIST(87,162,A451/162,TRUE))-(BINOMDIST(97,162,(A451-0.1)/162,TRUE)-BINOMDIST(87,162,(A451-0.1)/162,TRUE)))*10</f>
        <v>3.9154646175561525E-2</v>
      </c>
    </row>
    <row r="452" spans="1:4" x14ac:dyDescent="0.2">
      <c r="A452">
        <f t="shared" ref="A452:A515" si="30">A451+0.1</f>
        <v>88.69999999999888</v>
      </c>
      <c r="B452" s="103">
        <f t="shared" si="28"/>
        <v>0.49408363403811323</v>
      </c>
      <c r="C452" s="103">
        <f>AVERAGE(B$2:B452)</f>
        <v>6.59637952199989E-2</v>
      </c>
      <c r="D452" s="103">
        <f t="shared" si="29"/>
        <v>3.8472326903999376E-2</v>
      </c>
    </row>
    <row r="453" spans="1:4" x14ac:dyDescent="0.2">
      <c r="A453">
        <f t="shared" si="30"/>
        <v>88.799999999998875</v>
      </c>
      <c r="B453" s="103">
        <f t="shared" si="28"/>
        <v>0.497860555167356</v>
      </c>
      <c r="C453" s="103">
        <f>AVERAGE(B$2:B453)</f>
        <v>6.6919319025192173E-2</v>
      </c>
      <c r="D453" s="103">
        <f t="shared" si="29"/>
        <v>3.7769211292427718E-2</v>
      </c>
    </row>
    <row r="454" spans="1:4" x14ac:dyDescent="0.2">
      <c r="A454">
        <f t="shared" si="30"/>
        <v>88.899999999998869</v>
      </c>
      <c r="B454" s="103">
        <f t="shared" si="28"/>
        <v>0.50156511020410999</v>
      </c>
      <c r="C454" s="103">
        <f>AVERAGE(B$2:B454)</f>
        <v>6.7878802007927078E-2</v>
      </c>
      <c r="D454" s="103">
        <f t="shared" si="29"/>
        <v>3.704555036753987E-2</v>
      </c>
    </row>
    <row r="455" spans="1:4" x14ac:dyDescent="0.2">
      <c r="A455">
        <f t="shared" si="30"/>
        <v>88.999999999998863</v>
      </c>
      <c r="B455" s="103">
        <f t="shared" si="28"/>
        <v>0.50519527149514398</v>
      </c>
      <c r="C455" s="103">
        <f>AVERAGE(B$2:B455)</f>
        <v>6.8842054143361475E-2</v>
      </c>
      <c r="D455" s="103">
        <f t="shared" si="29"/>
        <v>3.6301612910339953E-2</v>
      </c>
    </row>
    <row r="456" spans="1:4" x14ac:dyDescent="0.2">
      <c r="A456">
        <f t="shared" si="30"/>
        <v>89.099999999998857</v>
      </c>
      <c r="B456" s="103">
        <f t="shared" si="28"/>
        <v>0.50874904002876109</v>
      </c>
      <c r="C456" s="103">
        <f>AVERAGE(B$2:B456)</f>
        <v>6.9808882683768947E-2</v>
      </c>
      <c r="D456" s="103">
        <f t="shared" si="29"/>
        <v>3.5537685336171077E-2</v>
      </c>
    </row>
    <row r="457" spans="1:4" x14ac:dyDescent="0.2">
      <c r="A457">
        <f t="shared" si="30"/>
        <v>89.199999999998852</v>
      </c>
      <c r="B457" s="103">
        <f t="shared" si="28"/>
        <v>0.51222444718419458</v>
      </c>
      <c r="C457" s="103">
        <f>AVERAGE(B$2:B457)</f>
        <v>7.0779092255041809E-2</v>
      </c>
      <c r="D457" s="103">
        <f t="shared" si="29"/>
        <v>3.4754071554334853E-2</v>
      </c>
    </row>
    <row r="458" spans="1:4" x14ac:dyDescent="0.2">
      <c r="A458">
        <f t="shared" si="30"/>
        <v>89.299999999998846</v>
      </c>
      <c r="B458" s="103">
        <f t="shared" si="28"/>
        <v>0.51561955646493063</v>
      </c>
      <c r="C458" s="103">
        <f>AVERAGE(B$2:B458)</f>
        <v>7.1752484955719911E-2</v>
      </c>
      <c r="D458" s="103">
        <f t="shared" si="29"/>
        <v>3.3951092807360528E-2</v>
      </c>
    </row>
    <row r="459" spans="1:4" x14ac:dyDescent="0.2">
      <c r="A459">
        <f t="shared" si="30"/>
        <v>89.39999999999884</v>
      </c>
      <c r="B459" s="103">
        <f t="shared" si="28"/>
        <v>0.51893246521394787</v>
      </c>
      <c r="C459" s="103">
        <f>AVERAGE(B$2:B459)</f>
        <v>7.2728860458467146E-2</v>
      </c>
      <c r="D459" s="103">
        <f t="shared" si="29"/>
        <v>3.3129087490172404E-2</v>
      </c>
    </row>
    <row r="460" spans="1:4" x14ac:dyDescent="0.2">
      <c r="A460">
        <f t="shared" si="30"/>
        <v>89.499999999998835</v>
      </c>
      <c r="B460" s="103">
        <f t="shared" si="28"/>
        <v>0.52216130630886304</v>
      </c>
      <c r="C460" s="103">
        <f>AVERAGE(B$2:B460)</f>
        <v>7.3708016113914629E-2</v>
      </c>
      <c r="D460" s="103">
        <f t="shared" si="29"/>
        <v>3.2288410949151691E-2</v>
      </c>
    </row>
    <row r="461" spans="1:4" x14ac:dyDescent="0.2">
      <c r="A461">
        <f t="shared" si="30"/>
        <v>89.599999999998829</v>
      </c>
      <c r="B461" s="103">
        <f t="shared" si="28"/>
        <v>0.52530424983497415</v>
      </c>
      <c r="C461" s="103">
        <f>AVERAGE(B$2:B461)</f>
        <v>7.4689747056786493E-2</v>
      </c>
      <c r="D461" s="103">
        <f t="shared" si="29"/>
        <v>3.1429435261111083E-2</v>
      </c>
    </row>
    <row r="462" spans="1:4" x14ac:dyDescent="0.2">
      <c r="A462">
        <f t="shared" si="30"/>
        <v>89.699999999998823</v>
      </c>
      <c r="B462" s="103">
        <f t="shared" si="28"/>
        <v>0.52835950473421511</v>
      </c>
      <c r="C462" s="103">
        <f>AVERAGE(B$2:B462)</f>
        <v>7.5673846314221249E-2</v>
      </c>
      <c r="D462" s="103">
        <f t="shared" si="29"/>
        <v>3.0552548992409667E-2</v>
      </c>
    </row>
    <row r="463" spans="1:4" x14ac:dyDescent="0.2">
      <c r="A463">
        <f t="shared" si="30"/>
        <v>89.799999999998818</v>
      </c>
      <c r="B463" s="103">
        <f t="shared" si="28"/>
        <v>0.53132532042806968</v>
      </c>
      <c r="C463" s="103">
        <f>AVERAGE(B$2:B463)</f>
        <v>7.6660104916199276E-2</v>
      </c>
      <c r="D463" s="103">
        <f t="shared" si="29"/>
        <v>2.9658156938545677E-2</v>
      </c>
    </row>
    <row r="464" spans="1:4" x14ac:dyDescent="0.2">
      <c r="A464">
        <f t="shared" si="30"/>
        <v>89.899999999998812</v>
      </c>
      <c r="B464" s="103">
        <f t="shared" si="28"/>
        <v>0.53419998841248562</v>
      </c>
      <c r="C464" s="103">
        <f>AVERAGE(B$2:B464)</f>
        <v>7.7648312007983916E-2</v>
      </c>
      <c r="D464" s="103">
        <f t="shared" si="29"/>
        <v>2.8746679844159351E-2</v>
      </c>
    </row>
    <row r="465" spans="1:4" x14ac:dyDescent="0.2">
      <c r="A465">
        <f t="shared" si="30"/>
        <v>89.999999999998806</v>
      </c>
      <c r="B465" s="103">
        <f t="shared" si="28"/>
        <v>0.53698184382287184</v>
      </c>
      <c r="C465" s="103">
        <f>AVERAGE(B$2:B465)</f>
        <v>7.8638254964481527E-2</v>
      </c>
      <c r="D465" s="103">
        <f t="shared" si="29"/>
        <v>2.7818554103862247E-2</v>
      </c>
    </row>
    <row r="466" spans="1:4" x14ac:dyDescent="0.2">
      <c r="A466">
        <f t="shared" si="30"/>
        <v>90.099999999998801</v>
      </c>
      <c r="B466" s="103">
        <f t="shared" si="28"/>
        <v>0.53966926696727746</v>
      </c>
      <c r="C466" s="103">
        <f>AVERAGE(B$2:B466)</f>
        <v>7.962971950642303E-2</v>
      </c>
      <c r="D466" s="103">
        <f t="shared" si="29"/>
        <v>2.6874231444056207E-2</v>
      </c>
    </row>
    <row r="467" spans="1:4" x14ac:dyDescent="0.2">
      <c r="A467">
        <f t="shared" si="30"/>
        <v>90.199999999998795</v>
      </c>
      <c r="B467" s="103">
        <f t="shared" si="28"/>
        <v>0.54226068482589018</v>
      </c>
      <c r="C467" s="103">
        <f>AVERAGE(B$2:B467)</f>
        <v>8.0622489818267376E-2</v>
      </c>
      <c r="D467" s="103">
        <f t="shared" si="29"/>
        <v>2.5914178586127212E-2</v>
      </c>
    </row>
    <row r="468" spans="1:4" x14ac:dyDescent="0.2">
      <c r="A468">
        <f t="shared" si="30"/>
        <v>90.299999999998789</v>
      </c>
      <c r="B468" s="103">
        <f t="shared" si="28"/>
        <v>0.54475457251502191</v>
      </c>
      <c r="C468" s="103">
        <f>AVERAGE(B$2:B468)</f>
        <v>8.1616348667725103E-2</v>
      </c>
      <c r="D468" s="103">
        <f t="shared" si="29"/>
        <v>2.4938876891317241E-2</v>
      </c>
    </row>
    <row r="469" spans="1:4" x14ac:dyDescent="0.2">
      <c r="A469">
        <f t="shared" si="30"/>
        <v>90.399999999998784</v>
      </c>
      <c r="B469" s="103">
        <f t="shared" si="28"/>
        <v>0.54714945471377141</v>
      </c>
      <c r="C469" s="103">
        <f>AVERAGE(B$2:B469)</f>
        <v>8.2611077526797846E-2</v>
      </c>
      <c r="D469" s="103">
        <f t="shared" si="29"/>
        <v>2.3948821987495039E-2</v>
      </c>
    </row>
    <row r="470" spans="1:4" x14ac:dyDescent="0.2">
      <c r="A470">
        <f t="shared" si="30"/>
        <v>90.499999999998778</v>
      </c>
      <c r="B470" s="103">
        <f t="shared" si="28"/>
        <v>0.54944390705160329</v>
      </c>
      <c r="C470" s="103">
        <f>AVERAGE(B$2:B470)</f>
        <v>8.3606456694228129E-2</v>
      </c>
      <c r="D470" s="103">
        <f t="shared" si="29"/>
        <v>2.294452337831876E-2</v>
      </c>
    </row>
    <row r="471" spans="1:4" x14ac:dyDescent="0.2">
      <c r="A471">
        <f t="shared" si="30"/>
        <v>90.599999999998772</v>
      </c>
      <c r="B471" s="103">
        <f t="shared" si="28"/>
        <v>0.55163655745512186</v>
      </c>
      <c r="C471" s="103">
        <f>AVERAGE(B$2:B471)</f>
        <v>8.4602265419251296E-2</v>
      </c>
      <c r="D471" s="103">
        <f t="shared" si="29"/>
        <v>2.1926504035185701E-2</v>
      </c>
    </row>
    <row r="472" spans="1:4" x14ac:dyDescent="0.2">
      <c r="A472">
        <f t="shared" si="30"/>
        <v>90.699999999998766</v>
      </c>
      <c r="B472" s="103">
        <f t="shared" si="28"/>
        <v>0.55372608745236007</v>
      </c>
      <c r="C472" s="103">
        <f>AVERAGE(B$2:B472)</f>
        <v>8.5598282026540282E-2</v>
      </c>
      <c r="D472" s="103">
        <f t="shared" si="29"/>
        <v>2.0895299972382153E-2</v>
      </c>
    </row>
    <row r="473" spans="1:4" x14ac:dyDescent="0.2">
      <c r="A473">
        <f t="shared" si="30"/>
        <v>90.799999999998761</v>
      </c>
      <c r="B473" s="103">
        <f t="shared" si="28"/>
        <v>0.55571123343293238</v>
      </c>
      <c r="C473" s="103">
        <f>AVERAGE(B$2:B473)</f>
        <v>8.6594284042231781E-2</v>
      </c>
      <c r="D473" s="103">
        <f t="shared" si="29"/>
        <v>1.9851459805723115E-2</v>
      </c>
    </row>
    <row r="474" spans="1:4" x14ac:dyDescent="0.2">
      <c r="A474">
        <f t="shared" si="30"/>
        <v>90.899999999998755</v>
      </c>
      <c r="B474" s="103">
        <f t="shared" si="28"/>
        <v>0.55759078786248062</v>
      </c>
      <c r="C474" s="103">
        <f>AVERAGE(B$2:B474)</f>
        <v>8.7590048320921529E-2</v>
      </c>
      <c r="D474" s="103">
        <f t="shared" si="29"/>
        <v>1.8795544295482358E-2</v>
      </c>
    </row>
    <row r="475" spans="1:4" x14ac:dyDescent="0.2">
      <c r="A475">
        <f t="shared" si="30"/>
        <v>90.999999999998749</v>
      </c>
      <c r="B475" s="103">
        <f t="shared" si="28"/>
        <v>0.55936360044985367</v>
      </c>
      <c r="C475" s="103">
        <f>AVERAGE(B$2:B475)</f>
        <v>8.8585351173514223E-2</v>
      </c>
      <c r="D475" s="103">
        <f t="shared" si="29"/>
        <v>1.7728125873730516E-2</v>
      </c>
    </row>
    <row r="476" spans="1:4" x14ac:dyDescent="0.2">
      <c r="A476">
        <f t="shared" si="30"/>
        <v>91.099999999998744</v>
      </c>
      <c r="B476" s="103">
        <f t="shared" si="28"/>
        <v>0.56102857926554761</v>
      </c>
      <c r="C476" s="103">
        <f>AVERAGE(B$2:B476)</f>
        <v>8.9579968495813234E-2</v>
      </c>
      <c r="D476" s="103">
        <f t="shared" si="29"/>
        <v>1.6649788156939405E-2</v>
      </c>
    </row>
    <row r="477" spans="1:4" x14ac:dyDescent="0.2">
      <c r="A477">
        <f t="shared" si="30"/>
        <v>91.199999999998738</v>
      </c>
      <c r="B477" s="103">
        <f t="shared" si="28"/>
        <v>0.56258469180995885</v>
      </c>
      <c r="C477" s="103">
        <f>AVERAGE(B$2:B477)</f>
        <v>9.0573675897733713E-2</v>
      </c>
      <c r="D477" s="103">
        <f t="shared" si="29"/>
        <v>1.5561125444112367E-2</v>
      </c>
    </row>
    <row r="478" spans="1:4" x14ac:dyDescent="0.2">
      <c r="A478">
        <f t="shared" si="30"/>
        <v>91.299999999998732</v>
      </c>
      <c r="B478" s="103">
        <f t="shared" si="28"/>
        <v>0.56403096603008196</v>
      </c>
      <c r="C478" s="103">
        <f>AVERAGE(B$2:B478)</f>
        <v>9.1566248833021655E-2</v>
      </c>
      <c r="D478" s="103">
        <f t="shared" si="29"/>
        <v>1.4462742201231116E-2</v>
      </c>
    </row>
    <row r="479" spans="1:4" x14ac:dyDescent="0.2">
      <c r="A479">
        <f t="shared" si="30"/>
        <v>91.399999999998727</v>
      </c>
      <c r="B479" s="103">
        <f t="shared" si="28"/>
        <v>0.56536649128332706</v>
      </c>
      <c r="C479" s="103">
        <f>AVERAGE(B$2:B479)</f>
        <v>9.2557462729361203E-2</v>
      </c>
      <c r="D479" s="103">
        <f t="shared" si="29"/>
        <v>1.3355252532450956E-2</v>
      </c>
    </row>
    <row r="480" spans="1:4" x14ac:dyDescent="0.2">
      <c r="A480">
        <f t="shared" si="30"/>
        <v>91.499999999998721</v>
      </c>
      <c r="B480" s="103">
        <f t="shared" si="28"/>
        <v>0.56659041924719378</v>
      </c>
      <c r="C480" s="103">
        <f>AVERAGE(B$2:B480)</f>
        <v>9.3547093118751243E-2</v>
      </c>
      <c r="D480" s="103">
        <f t="shared" si="29"/>
        <v>1.2239279638667222E-2</v>
      </c>
    </row>
    <row r="481" spans="1:4" x14ac:dyDescent="0.2">
      <c r="A481">
        <f t="shared" si="30"/>
        <v>91.599999999998715</v>
      </c>
      <c r="B481" s="103">
        <f t="shared" si="28"/>
        <v>0.56770196477361423</v>
      </c>
      <c r="C481" s="103">
        <f>AVERAGE(B$2:B481)</f>
        <v>9.4534915768032204E-2</v>
      </c>
      <c r="D481" s="103">
        <f t="shared" si="29"/>
        <v>1.1115455264204543E-2</v>
      </c>
    </row>
    <row r="482" spans="1:4" x14ac:dyDescent="0.2">
      <c r="A482">
        <f t="shared" si="30"/>
        <v>91.69999999999871</v>
      </c>
      <c r="B482" s="103">
        <f t="shared" si="28"/>
        <v>0.56870040668682398</v>
      </c>
      <c r="C482" s="103">
        <f>AVERAGE(B$2:B482)</f>
        <v>9.5520706809443412E-2</v>
      </c>
      <c r="D482" s="103">
        <f t="shared" si="29"/>
        <v>9.9844191320974662E-3</v>
      </c>
    </row>
    <row r="483" spans="1:4" x14ac:dyDescent="0.2">
      <c r="A483">
        <f t="shared" si="30"/>
        <v>91.799999999998704</v>
      </c>
      <c r="B483" s="103">
        <f t="shared" si="28"/>
        <v>0.56958508852369649</v>
      </c>
      <c r="C483" s="103">
        <f>AVERAGE(B$2:B483)</f>
        <v>9.6504242871091231E-2</v>
      </c>
      <c r="D483" s="103">
        <f t="shared" si="29"/>
        <v>8.84681836872514E-3</v>
      </c>
    </row>
    <row r="484" spans="1:4" x14ac:dyDescent="0.2">
      <c r="A484">
        <f t="shared" si="30"/>
        <v>91.899999999998698</v>
      </c>
      <c r="B484" s="103">
        <f t="shared" si="28"/>
        <v>0.57035541921554578</v>
      </c>
      <c r="C484" s="103">
        <f>AVERAGE(B$2:B484)</f>
        <v>9.7485301207208122E-2</v>
      </c>
      <c r="D484" s="103">
        <f t="shared" si="29"/>
        <v>7.7033069184928582E-3</v>
      </c>
    </row>
    <row r="485" spans="1:4" x14ac:dyDescent="0.2">
      <c r="A485">
        <f t="shared" si="30"/>
        <v>91.999999999998693</v>
      </c>
      <c r="B485" s="103">
        <f t="shared" si="28"/>
        <v>0.57101087371046</v>
      </c>
      <c r="C485" s="103">
        <f>AVERAGE(B$2:B485)</f>
        <v>9.8463659828082611E-2</v>
      </c>
      <c r="D485" s="103">
        <f t="shared" si="29"/>
        <v>6.5545449491422048E-3</v>
      </c>
    </row>
    <row r="486" spans="1:4" x14ac:dyDescent="0.2">
      <c r="A486">
        <f t="shared" si="30"/>
        <v>92.099999999998687</v>
      </c>
      <c r="B486" s="103">
        <f t="shared" si="28"/>
        <v>0.57155099353531469</v>
      </c>
      <c r="C486" s="103">
        <f>AVERAGE(B$2:B486)</f>
        <v>9.9439097629540826E-2</v>
      </c>
      <c r="D486" s="103">
        <f t="shared" si="29"/>
        <v>5.4011982485469012E-3</v>
      </c>
    </row>
    <row r="487" spans="1:4" x14ac:dyDescent="0.2">
      <c r="A487">
        <f t="shared" si="30"/>
        <v>92.199999999998681</v>
      </c>
      <c r="B487" s="103">
        <f t="shared" si="28"/>
        <v>0.5719753872966733</v>
      </c>
      <c r="C487" s="103">
        <f>AVERAGE(B$2:B487)</f>
        <v>0.10041139452186004</v>
      </c>
      <c r="D487" s="103">
        <f t="shared" si="29"/>
        <v>4.2439376135861018E-3</v>
      </c>
    </row>
    <row r="488" spans="1:4" x14ac:dyDescent="0.2">
      <c r="A488">
        <f t="shared" si="30"/>
        <v>92.299999999998676</v>
      </c>
      <c r="B488" s="103">
        <f t="shared" si="28"/>
        <v>0.57228373111986508</v>
      </c>
      <c r="C488" s="103">
        <f>AVERAGE(B$2:B488)</f>
        <v>0.10138033155799557</v>
      </c>
      <c r="D488" s="103">
        <f t="shared" si="29"/>
        <v>3.0834382319178122E-3</v>
      </c>
    </row>
    <row r="489" spans="1:4" x14ac:dyDescent="0.2">
      <c r="A489">
        <f t="shared" si="30"/>
        <v>92.39999999999867</v>
      </c>
      <c r="B489" s="103">
        <f t="shared" si="28"/>
        <v>0.57247576902560426</v>
      </c>
      <c r="C489" s="103">
        <f>AVERAGE(B$2:B489)</f>
        <v>0.10234569106100297</v>
      </c>
      <c r="D489" s="103">
        <f t="shared" si="29"/>
        <v>1.9203790573918411E-3</v>
      </c>
    </row>
    <row r="490" spans="1:4" x14ac:dyDescent="0.2">
      <c r="A490">
        <f t="shared" si="30"/>
        <v>92.499999999998664</v>
      </c>
      <c r="B490" s="103">
        <f t="shared" si="28"/>
        <v>0.57255131324358133</v>
      </c>
      <c r="C490" s="103">
        <f>AVERAGE(B$2:B490)</f>
        <v>0.10330725675053788</v>
      </c>
      <c r="D490" s="103">
        <f t="shared" si="29"/>
        <v>7.5544217977063788E-4</v>
      </c>
    </row>
    <row r="491" spans="1:4" x14ac:dyDescent="0.2">
      <c r="A491">
        <f t="shared" si="30"/>
        <v>92.599999999998658</v>
      </c>
      <c r="B491" s="103">
        <f t="shared" si="28"/>
        <v>0.5725102444625414</v>
      </c>
      <c r="C491" s="103">
        <f>AVERAGE(B$2:B491)</f>
        <v>0.10426481386831749</v>
      </c>
      <c r="D491" s="103">
        <f t="shared" si="29"/>
        <v>-4.1068781039932389E-4</v>
      </c>
    </row>
    <row r="492" spans="1:4" x14ac:dyDescent="0.2">
      <c r="A492">
        <f t="shared" si="30"/>
        <v>92.699999999998653</v>
      </c>
      <c r="B492" s="103">
        <f t="shared" si="28"/>
        <v>0.57235251201645432</v>
      </c>
      <c r="C492" s="103">
        <f>AVERAGE(B$2:B492)</f>
        <v>0.10521814930242773</v>
      </c>
      <c r="D492" s="103">
        <f t="shared" si="29"/>
        <v>-1.577324460870777E-3</v>
      </c>
    </row>
    <row r="493" spans="1:4" x14ac:dyDescent="0.2">
      <c r="A493">
        <f t="shared" si="30"/>
        <v>92.799999999998647</v>
      </c>
      <c r="B493" s="103">
        <f t="shared" si="28"/>
        <v>0.57207813400642504</v>
      </c>
      <c r="C493" s="103">
        <f>AVERAGE(B$2:B493)</f>
        <v>0.10616705171036268</v>
      </c>
      <c r="D493" s="103">
        <f t="shared" si="29"/>
        <v>-2.7437801002927475E-3</v>
      </c>
    </row>
    <row r="494" spans="1:4" x14ac:dyDescent="0.2">
      <c r="A494">
        <f t="shared" si="30"/>
        <v>92.899999999998641</v>
      </c>
      <c r="B494" s="103">
        <f t="shared" si="28"/>
        <v>0.57168719735811668</v>
      </c>
      <c r="C494" s="103">
        <f>AVERAGE(B$2:B494)</f>
        <v>0.10711131164068267</v>
      </c>
      <c r="D494" s="103">
        <f t="shared" si="29"/>
        <v>-3.9093664830835984E-3</v>
      </c>
    </row>
    <row r="495" spans="1:4" x14ac:dyDescent="0.2">
      <c r="A495">
        <f t="shared" si="30"/>
        <v>92.999999999998636</v>
      </c>
      <c r="B495" s="103">
        <f t="shared" si="28"/>
        <v>0.57117985781449243</v>
      </c>
      <c r="C495" s="103">
        <f>AVERAGE(B$2:B495)</f>
        <v>0.10805072165318026</v>
      </c>
      <c r="D495" s="103">
        <f t="shared" si="29"/>
        <v>-5.0733954362425226E-3</v>
      </c>
    </row>
    <row r="496" spans="1:4" x14ac:dyDescent="0.2">
      <c r="A496">
        <f t="shared" si="30"/>
        <v>93.09999999999863</v>
      </c>
      <c r="B496" s="103">
        <f t="shared" si="28"/>
        <v>0.57055633986380772</v>
      </c>
      <c r="C496" s="103">
        <f>AVERAGE(B$2:B496)</f>
        <v>0.10898507643744416</v>
      </c>
      <c r="D496" s="103">
        <f t="shared" si="29"/>
        <v>-6.2351795068471549E-3</v>
      </c>
    </row>
    <row r="497" spans="1:4" x14ac:dyDescent="0.2">
      <c r="A497">
        <f t="shared" si="30"/>
        <v>93.199999999998624</v>
      </c>
      <c r="B497" s="103">
        <f t="shared" si="28"/>
        <v>0.56981693660282495</v>
      </c>
      <c r="C497" s="103">
        <f>AVERAGE(B$2:B497)</f>
        <v>0.10991417292971307</v>
      </c>
      <c r="D497" s="103">
        <f t="shared" si="29"/>
        <v>-7.3940326098276277E-3</v>
      </c>
    </row>
    <row r="498" spans="1:4" x14ac:dyDescent="0.2">
      <c r="A498">
        <f t="shared" si="30"/>
        <v>93.299999999998619</v>
      </c>
      <c r="B498" s="103">
        <f t="shared" si="28"/>
        <v>0.56896200953532616</v>
      </c>
      <c r="C498" s="103">
        <f>AVERAGE(B$2:B498)</f>
        <v>0.11083781042791351</v>
      </c>
      <c r="D498" s="103">
        <f t="shared" si="29"/>
        <v>-8.5492706749878966E-3</v>
      </c>
    </row>
    <row r="499" spans="1:4" x14ac:dyDescent="0.2">
      <c r="A499">
        <f t="shared" si="30"/>
        <v>93.399999999998613</v>
      </c>
      <c r="B499" s="103">
        <f t="shared" si="28"/>
        <v>0.56799198830608055</v>
      </c>
      <c r="C499" s="103">
        <f>AVERAGE(B$2:B499)</f>
        <v>0.1117557907047773</v>
      </c>
      <c r="D499" s="103">
        <f t="shared" si="29"/>
        <v>-9.7002122924561007E-3</v>
      </c>
    </row>
    <row r="500" spans="1:4" x14ac:dyDescent="0.2">
      <c r="A500">
        <f t="shared" si="30"/>
        <v>93.499999999998607</v>
      </c>
      <c r="B500" s="103">
        <f t="shared" si="28"/>
        <v>0.56690737037048344</v>
      </c>
      <c r="C500" s="103">
        <f>AVERAGE(B$2:B500)</f>
        <v>0.11266791811893703</v>
      </c>
      <c r="D500" s="103">
        <f t="shared" si="29"/>
        <v>-1.0846179355971097E-2</v>
      </c>
    </row>
    <row r="501" spans="1:4" x14ac:dyDescent="0.2">
      <c r="A501">
        <f t="shared" si="30"/>
        <v>93.599999999998602</v>
      </c>
      <c r="B501" s="103">
        <f t="shared" si="28"/>
        <v>0.56570872060019473</v>
      </c>
      <c r="C501" s="103">
        <f>AVERAGE(B$2:B501)</f>
        <v>0.11357399972389955</v>
      </c>
      <c r="D501" s="103">
        <f t="shared" si="29"/>
        <v>-1.1986497702887178E-2</v>
      </c>
    </row>
    <row r="502" spans="1:4" x14ac:dyDescent="0.2">
      <c r="A502">
        <f t="shared" si="30"/>
        <v>93.699999999998596</v>
      </c>
      <c r="B502" s="103">
        <f t="shared" si="28"/>
        <v>0.5643966708251531</v>
      </c>
      <c r="C502" s="103">
        <f>AVERAGE(B$2:B502)</f>
        <v>0.11447384537480025</v>
      </c>
      <c r="D502" s="103">
        <f t="shared" si="29"/>
        <v>-1.3120497750416238E-2</v>
      </c>
    </row>
    <row r="503" spans="1:4" x14ac:dyDescent="0.2">
      <c r="A503">
        <f t="shared" si="30"/>
        <v>93.79999999999859</v>
      </c>
      <c r="B503" s="103">
        <f t="shared" si="28"/>
        <v>0.56297191931244484</v>
      </c>
      <c r="C503" s="103">
        <f>AVERAGE(B$2:B503)</f>
        <v>0.11536726783284337</v>
      </c>
      <c r="D503" s="103">
        <f t="shared" si="29"/>
        <v>-1.4247515127082666E-2</v>
      </c>
    </row>
    <row r="504" spans="1:4" x14ac:dyDescent="0.2">
      <c r="A504">
        <f t="shared" si="30"/>
        <v>93.899999999998585</v>
      </c>
      <c r="B504" s="103">
        <f t="shared" si="28"/>
        <v>0.56143523018257768</v>
      </c>
      <c r="C504" s="103">
        <f>AVERAGE(B$2:B504)</f>
        <v>0.11625408286733588</v>
      </c>
      <c r="D504" s="103">
        <f t="shared" si="29"/>
        <v>-1.5366891298671526E-2</v>
      </c>
    </row>
    <row r="505" spans="1:4" x14ac:dyDescent="0.2">
      <c r="A505">
        <f t="shared" si="30"/>
        <v>93.999999999998579</v>
      </c>
      <c r="B505" s="103">
        <f t="shared" si="28"/>
        <v>0.55978743276378418</v>
      </c>
      <c r="C505" s="103">
        <f>AVERAGE(B$2:B505)</f>
        <v>0.11713410935522565</v>
      </c>
      <c r="D505" s="103">
        <f t="shared" si="29"/>
        <v>-1.6477974187935063E-2</v>
      </c>
    </row>
    <row r="506" spans="1:4" x14ac:dyDescent="0.2">
      <c r="A506">
        <f t="shared" si="30"/>
        <v>94.099999999998573</v>
      </c>
      <c r="B506" s="103">
        <f t="shared" si="28"/>
        <v>0.55802942088506424</v>
      </c>
      <c r="C506" s="103">
        <f>AVERAGE(B$2:B506)</f>
        <v>0.11800716937805703</v>
      </c>
      <c r="D506" s="103">
        <f t="shared" si="29"/>
        <v>-1.7580118787199339E-2</v>
      </c>
    </row>
    <row r="507" spans="1:4" x14ac:dyDescent="0.2">
      <c r="A507">
        <f t="shared" si="30"/>
        <v>94.199999999998568</v>
      </c>
      <c r="B507" s="103">
        <f t="shared" si="28"/>
        <v>0.55616215210874431</v>
      </c>
      <c r="C507" s="103">
        <f>AVERAGE(B$2:B507)</f>
        <v>0.11887308831625996</v>
      </c>
      <c r="D507" s="103">
        <f t="shared" si="29"/>
        <v>-1.8672687763199303E-2</v>
      </c>
    </row>
    <row r="508" spans="1:4" x14ac:dyDescent="0.2">
      <c r="A508">
        <f t="shared" si="30"/>
        <v>94.299999999998562</v>
      </c>
      <c r="B508" s="103">
        <f t="shared" si="28"/>
        <v>0.55418664690342401</v>
      </c>
      <c r="C508" s="103">
        <f>AVERAGE(B$2:B508)</f>
        <v>0.11973169494069225</v>
      </c>
      <c r="D508" s="103">
        <f t="shared" si="29"/>
        <v>-1.9755052053203048E-2</v>
      </c>
    </row>
    <row r="509" spans="1:4" x14ac:dyDescent="0.2">
      <c r="A509">
        <f t="shared" si="30"/>
        <v>94.399999999998556</v>
      </c>
      <c r="B509" s="103">
        <f t="shared" si="28"/>
        <v>0.55210398775822633</v>
      </c>
      <c r="C509" s="103">
        <f>AVERAGE(B$2:B509)</f>
        <v>0.12058282150135669</v>
      </c>
      <c r="D509" s="103">
        <f t="shared" si="29"/>
        <v>-2.0826591451976739E-2</v>
      </c>
    </row>
    <row r="510" spans="1:4" x14ac:dyDescent="0.2">
      <c r="A510">
        <f t="shared" si="30"/>
        <v>94.49999999999855</v>
      </c>
      <c r="B510" s="103">
        <f t="shared" si="28"/>
        <v>0.54991531823937267</v>
      </c>
      <c r="C510" s="103">
        <f>AVERAGE(B$2:B510)</f>
        <v>0.12142630381321919</v>
      </c>
      <c r="D510" s="103">
        <f t="shared" si="29"/>
        <v>-2.1886695188536587E-2</v>
      </c>
    </row>
    <row r="511" spans="1:4" x14ac:dyDescent="0.2">
      <c r="A511">
        <f t="shared" si="30"/>
        <v>94.599999999998545</v>
      </c>
      <c r="B511" s="103">
        <f t="shared" ref="B511:B535" si="31">BINOMDIST(97,162,A511/162,TRUE)-BINOMDIST(87,162,A511/162,TRUE)</f>
        <v>0.54762184199015673</v>
      </c>
      <c r="C511" s="103">
        <f>AVERAGE(B$2:B511)</f>
        <v>0.12226198133905633</v>
      </c>
      <c r="D511" s="103">
        <f t="shared" si="29"/>
        <v>-2.2934762492159422E-2</v>
      </c>
    </row>
    <row r="512" spans="1:4" x14ac:dyDescent="0.2">
      <c r="A512">
        <f t="shared" si="30"/>
        <v>94.699999999998539</v>
      </c>
      <c r="B512" s="103">
        <f t="shared" si="31"/>
        <v>0.54522482167546948</v>
      </c>
      <c r="C512" s="103">
        <f>AVERAGE(B$2:B512)</f>
        <v>0.12308969726926457</v>
      </c>
      <c r="D512" s="103">
        <f t="shared" si="29"/>
        <v>-2.3970203146872482E-2</v>
      </c>
    </row>
    <row r="513" spans="1:4" x14ac:dyDescent="0.2">
      <c r="A513">
        <f t="shared" si="30"/>
        <v>94.799999999998533</v>
      </c>
      <c r="B513" s="103">
        <f t="shared" si="31"/>
        <v>0.54272557787208564</v>
      </c>
      <c r="C513" s="103">
        <f>AVERAGE(B$2:B513)</f>
        <v>0.12390929859856695</v>
      </c>
      <c r="D513" s="103">
        <f t="shared" si="29"/>
        <v>-2.4992438033838438E-2</v>
      </c>
    </row>
    <row r="514" spans="1:4" x14ac:dyDescent="0.2">
      <c r="A514">
        <f t="shared" si="30"/>
        <v>94.899999999998528</v>
      </c>
      <c r="B514" s="103">
        <f t="shared" si="31"/>
        <v>0.54012548790601511</v>
      </c>
      <c r="C514" s="103">
        <f>AVERAGE(B$2:B514)</f>
        <v>0.12472063619955613</v>
      </c>
      <c r="D514" s="103">
        <f t="shared" si="29"/>
        <v>-2.600089966070529E-2</v>
      </c>
    </row>
    <row r="515" spans="1:4" x14ac:dyDescent="0.2">
      <c r="A515">
        <f t="shared" si="30"/>
        <v>94.999999999998522</v>
      </c>
      <c r="B515" s="103">
        <f t="shared" si="31"/>
        <v>0.5374259846382492</v>
      </c>
      <c r="C515" s="103">
        <f>AVERAGE(B$2:B515)</f>
        <v>0.12552356489301664</v>
      </c>
      <c r="D515" s="103">
        <f t="shared" ref="D515:D578" si="32">((BINOMDIST(97,162,A515/162,TRUE)-BINOMDIST(87,162,A515/162,TRUE))-(BINOMDIST(97,162,(A515-0.1)/162,TRUE)-BINOMDIST(87,162,(A515-0.1)/162,TRUE)))*10</f>
        <v>-2.6995032677659125E-2</v>
      </c>
    </row>
    <row r="516" spans="1:4" x14ac:dyDescent="0.2">
      <c r="A516">
        <f t="shared" ref="A516:A579" si="33">A515+0.1</f>
        <v>95.099999999998516</v>
      </c>
      <c r="B516" s="103">
        <f t="shared" si="31"/>
        <v>0.53462855520034491</v>
      </c>
      <c r="C516" s="103">
        <f>AVERAGE(B$2:B516)</f>
        <v>0.12631794351497261</v>
      </c>
      <c r="D516" s="103">
        <f t="shared" si="32"/>
        <v>-2.7974294379042863E-2</v>
      </c>
    </row>
    <row r="517" spans="1:4" x14ac:dyDescent="0.2">
      <c r="A517">
        <f t="shared" si="33"/>
        <v>95.199999999998511</v>
      </c>
      <c r="B517" s="103">
        <f t="shared" si="31"/>
        <v>0.53173473968130169</v>
      </c>
      <c r="C517" s="103">
        <f>AVERAGE(B$2:B517)</f>
        <v>0.12710363498041122</v>
      </c>
      <c r="D517" s="103">
        <f t="shared" si="32"/>
        <v>-2.8938155190432191E-2</v>
      </c>
    </row>
    <row r="518" spans="1:4" x14ac:dyDescent="0.2">
      <c r="A518">
        <f t="shared" si="33"/>
        <v>95.299999999998505</v>
      </c>
      <c r="B518" s="103">
        <f t="shared" si="31"/>
        <v>0.52874612976728186</v>
      </c>
      <c r="C518" s="103">
        <f>AVERAGE(B$2:B518)</f>
        <v>0.12788050634363535</v>
      </c>
      <c r="D518" s="103">
        <f t="shared" si="32"/>
        <v>-2.9886099140198352E-2</v>
      </c>
    </row>
    <row r="519" spans="1:4" x14ac:dyDescent="0.2">
      <c r="A519">
        <f t="shared" si="33"/>
        <v>95.399999999998499</v>
      </c>
      <c r="B519" s="103">
        <f t="shared" si="31"/>
        <v>0.52566436733576605</v>
      </c>
      <c r="C519" s="103">
        <f>AVERAGE(B$2:B519)</f>
        <v>0.12864842885520317</v>
      </c>
      <c r="D519" s="103">
        <f t="shared" si="32"/>
        <v>-3.081762431515811E-2</v>
      </c>
    </row>
    <row r="520" spans="1:4" x14ac:dyDescent="0.2">
      <c r="A520">
        <f t="shared" si="33"/>
        <v>95.499999999998494</v>
      </c>
      <c r="B520" s="103">
        <f t="shared" si="31"/>
        <v>0.52249114300580224</v>
      </c>
      <c r="C520" s="103">
        <f>AVERAGE(B$2:B520)</f>
        <v>0.12940727801541627</v>
      </c>
      <c r="D520" s="103">
        <f t="shared" si="32"/>
        <v>-3.1732243299638085E-2</v>
      </c>
    </row>
    <row r="521" spans="1:4" x14ac:dyDescent="0.2">
      <c r="A521">
        <f t="shared" si="33"/>
        <v>95.599999999998488</v>
      </c>
      <c r="B521" s="103">
        <f t="shared" si="31"/>
        <v>0.51922819464604641</v>
      </c>
      <c r="C521" s="103">
        <f>AVERAGE(B$2:B521)</f>
        <v>0.13015693362432135</v>
      </c>
      <c r="D521" s="103">
        <f t="shared" si="32"/>
        <v>-3.262948359755824E-2</v>
      </c>
    </row>
    <row r="522" spans="1:4" x14ac:dyDescent="0.2">
      <c r="A522">
        <f t="shared" si="33"/>
        <v>95.699999999998482</v>
      </c>
      <c r="B522" s="103">
        <f t="shared" si="31"/>
        <v>0.51587730584234537</v>
      </c>
      <c r="C522" s="103">
        <f>AVERAGE(B$2:B522)</f>
        <v>0.13089727982819471</v>
      </c>
      <c r="D522" s="103">
        <f t="shared" si="32"/>
        <v>-3.3508888037010465E-2</v>
      </c>
    </row>
    <row r="523" spans="1:4" x14ac:dyDescent="0.2">
      <c r="A523">
        <f t="shared" si="33"/>
        <v>95.799999999998477</v>
      </c>
      <c r="B523" s="103">
        <f t="shared" si="31"/>
        <v>0.5124403043266873</v>
      </c>
      <c r="C523" s="103">
        <f>AVERAGE(B$2:B523)</f>
        <v>0.13162820516248303</v>
      </c>
      <c r="D523" s="103">
        <f t="shared" si="32"/>
        <v>-3.4370015156580669E-2</v>
      </c>
    </row>
    <row r="524" spans="1:4" x14ac:dyDescent="0.2">
      <c r="A524">
        <f t="shared" si="33"/>
        <v>95.899999999998471</v>
      </c>
      <c r="B524" s="103">
        <f t="shared" si="31"/>
        <v>0.50891906036934398</v>
      </c>
      <c r="C524" s="103">
        <f>AVERAGE(B$2:B524)</f>
        <v>0.13234960259117684</v>
      </c>
      <c r="D524" s="103">
        <f t="shared" si="32"/>
        <v>-3.521243957343323E-2</v>
      </c>
    </row>
    <row r="525" spans="1:4" x14ac:dyDescent="0.2">
      <c r="A525">
        <f t="shared" si="33"/>
        <v>95.999999999998465</v>
      </c>
      <c r="B525" s="103">
        <f t="shared" si="31"/>
        <v>0.50531548513612057</v>
      </c>
      <c r="C525" s="103">
        <f>AVERAGE(B$2:B525)</f>
        <v>0.13306136954259848</v>
      </c>
      <c r="D525" s="103">
        <f t="shared" si="32"/>
        <v>-3.6035752332234106E-2</v>
      </c>
    </row>
    <row r="526" spans="1:4" x14ac:dyDescent="0.2">
      <c r="A526">
        <f t="shared" si="33"/>
        <v>96.09999999999846</v>
      </c>
      <c r="B526" s="103">
        <f t="shared" si="31"/>
        <v>0.5016315290126252</v>
      </c>
      <c r="C526" s="103">
        <f>AVERAGE(B$2:B526)</f>
        <v>0.13376340794158903</v>
      </c>
      <c r="D526" s="103">
        <f t="shared" si="32"/>
        <v>-3.6839561234953688E-2</v>
      </c>
    </row>
    <row r="527" spans="1:4" x14ac:dyDescent="0.2">
      <c r="A527">
        <f t="shared" si="33"/>
        <v>96.199999999998454</v>
      </c>
      <c r="B527" s="103">
        <f t="shared" si="31"/>
        <v>0.49786917989755741</v>
      </c>
      <c r="C527" s="103">
        <f>AVERAGE(B$2:B527)</f>
        <v>0.13445562423808327</v>
      </c>
      <c r="D527" s="103">
        <f t="shared" si="32"/>
        <v>-3.7623491150677868E-2</v>
      </c>
    </row>
    <row r="528" spans="1:4" x14ac:dyDescent="0.2">
      <c r="A528">
        <f t="shared" si="33"/>
        <v>96.299999999998448</v>
      </c>
      <c r="B528" s="103">
        <f t="shared" si="31"/>
        <v>0.49403046146698942</v>
      </c>
      <c r="C528" s="103">
        <f>AVERAGE(B$2:B528)</f>
        <v>0.13513792943206601</v>
      </c>
      <c r="D528" s="103">
        <f t="shared" si="32"/>
        <v>-3.8387184305679889E-2</v>
      </c>
    </row>
    <row r="529" spans="1:4" x14ac:dyDescent="0.2">
      <c r="A529">
        <f t="shared" si="33"/>
        <v>96.399999999998442</v>
      </c>
      <c r="B529" s="103">
        <f t="shared" si="31"/>
        <v>0.49011743141171549</v>
      </c>
      <c r="C529" s="103">
        <f>AVERAGE(B$2:B529)</f>
        <v>0.13581023909490628</v>
      </c>
      <c r="D529" s="103">
        <f t="shared" si="32"/>
        <v>-3.9130300552739361E-2</v>
      </c>
    </row>
    <row r="530" spans="1:4" x14ac:dyDescent="0.2">
      <c r="A530">
        <f t="shared" si="33"/>
        <v>96.499999999998437</v>
      </c>
      <c r="B530" s="103">
        <f t="shared" si="31"/>
        <v>0.48613217964970001</v>
      </c>
      <c r="C530" s="103">
        <f>AVERAGE(B$2:B530)</f>
        <v>0.13647247338707033</v>
      </c>
      <c r="D530" s="103">
        <f t="shared" si="32"/>
        <v>-3.9852517620154737E-2</v>
      </c>
    </row>
    <row r="531" spans="1:4" x14ac:dyDescent="0.2">
      <c r="A531">
        <f t="shared" si="33"/>
        <v>96.599999999998431</v>
      </c>
      <c r="B531" s="103">
        <f t="shared" si="31"/>
        <v>0.48207682651575168</v>
      </c>
      <c r="C531" s="103">
        <f>AVERAGE(B$2:B531)</f>
        <v>0.13712455707221879</v>
      </c>
      <c r="D531" s="103">
        <f t="shared" si="32"/>
        <v>-4.0553531339483362E-2</v>
      </c>
    </row>
    <row r="532" spans="1:4" x14ac:dyDescent="0.2">
      <c r="A532">
        <f t="shared" si="33"/>
        <v>96.699999999998425</v>
      </c>
      <c r="B532" s="103">
        <f t="shared" si="31"/>
        <v>0.47795352093052534</v>
      </c>
      <c r="C532" s="103">
        <f>AVERAGE(B$2:B532)</f>
        <v>0.13776641952769583</v>
      </c>
      <c r="D532" s="103">
        <f t="shared" si="32"/>
        <v>-4.1233055852263334E-2</v>
      </c>
    </row>
    <row r="533" spans="1:4" x14ac:dyDescent="0.2">
      <c r="A533">
        <f t="shared" si="33"/>
        <v>96.79999999999842</v>
      </c>
      <c r="B533" s="103">
        <f t="shared" si="31"/>
        <v>0.4737644385509806</v>
      </c>
      <c r="C533" s="103">
        <f>AVERAGE(B$2:B533)</f>
        <v>0.13839799475142381</v>
      </c>
      <c r="D533" s="103">
        <f t="shared" si="32"/>
        <v>-4.1890823795447396E-2</v>
      </c>
    </row>
    <row r="534" spans="1:4" x14ac:dyDescent="0.2">
      <c r="A534">
        <f t="shared" si="33"/>
        <v>96.899999999998414</v>
      </c>
      <c r="B534" s="103">
        <f t="shared" si="31"/>
        <v>0.46951177990448589</v>
      </c>
      <c r="C534" s="103">
        <f>AVERAGE(B$2:B534)</f>
        <v>0.13901922136521941</v>
      </c>
      <c r="D534" s="103">
        <f t="shared" si="32"/>
        <v>-4.2526586464947114E-2</v>
      </c>
    </row>
    <row r="535" spans="1:4" x14ac:dyDescent="0.2">
      <c r="A535">
        <f t="shared" si="33"/>
        <v>96.999999999998408</v>
      </c>
      <c r="B535" s="103">
        <f t="shared" si="31"/>
        <v>0.46519776850869032</v>
      </c>
      <c r="C535" s="103">
        <f>AVERAGE(B$2:B535)</f>
        <v>0.13963004261455175</v>
      </c>
      <c r="D535" s="103">
        <f t="shared" si="32"/>
        <v>-4.3140113957955695E-2</v>
      </c>
    </row>
    <row r="536" spans="1:4" x14ac:dyDescent="0.2">
      <c r="A536">
        <f t="shared" si="33"/>
        <v>97.099999999998403</v>
      </c>
      <c r="B536" s="103">
        <f>BINOMDIST(97,162,A538/162,TRUE)-BINOMDIST(87,162,A538/162,TRUE)</f>
        <v>0.45191015805470541</v>
      </c>
      <c r="C536" s="103">
        <f>AVERAGE(B$2:B536)</f>
        <v>0.14021374376490717</v>
      </c>
      <c r="D536" s="103">
        <f t="shared" si="32"/>
        <v>-4.373119529296754E-2</v>
      </c>
    </row>
    <row r="537" spans="1:4" x14ac:dyDescent="0.2">
      <c r="A537">
        <f t="shared" si="33"/>
        <v>97.199999999998397</v>
      </c>
      <c r="B537" s="103">
        <f t="shared" ref="B537:B545" si="34">BINOMDIST(97,162,A537/162,TRUE)-BINOMDIST(87,162,A537/162,TRUE)</f>
        <v>0.45639468512856185</v>
      </c>
      <c r="C537" s="103">
        <f>AVERAGE(B$2:B537)</f>
        <v>0.14080363358088413</v>
      </c>
      <c r="D537" s="103">
        <f t="shared" si="32"/>
        <v>-4.4299638508317196E-2</v>
      </c>
    </row>
    <row r="538" spans="1:4" x14ac:dyDescent="0.2">
      <c r="A538">
        <f t="shared" si="33"/>
        <v>97.299999999998391</v>
      </c>
      <c r="B538" s="103">
        <f t="shared" si="34"/>
        <v>0.45191015805470541</v>
      </c>
      <c r="C538" s="103">
        <f>AVERAGE(B$2:B538)</f>
        <v>0.14138297533968083</v>
      </c>
      <c r="D538" s="103">
        <f t="shared" si="32"/>
        <v>-4.4845270738564369E-2</v>
      </c>
    </row>
    <row r="539" spans="1:4" x14ac:dyDescent="0.2">
      <c r="A539">
        <f t="shared" si="33"/>
        <v>97.399999999998386</v>
      </c>
      <c r="B539" s="103">
        <f t="shared" si="34"/>
        <v>0.44737336422780422</v>
      </c>
      <c r="C539" s="103">
        <f>AVERAGE(B$2:B539)</f>
        <v>0.14195173070936135</v>
      </c>
      <c r="D539" s="103">
        <f t="shared" si="32"/>
        <v>-4.5367938269011976E-2</v>
      </c>
    </row>
    <row r="540" spans="1:4" x14ac:dyDescent="0.2">
      <c r="A540">
        <f t="shared" si="33"/>
        <v>97.49999999999838</v>
      </c>
      <c r="B540" s="103">
        <f t="shared" si="34"/>
        <v>0.44278661357099147</v>
      </c>
      <c r="C540" s="103">
        <f>AVERAGE(B$2:B540)</f>
        <v>0.14250986592802856</v>
      </c>
      <c r="D540" s="103">
        <f t="shared" si="32"/>
        <v>-4.5867506568127436E-2</v>
      </c>
    </row>
    <row r="541" spans="1:4" x14ac:dyDescent="0.2">
      <c r="A541">
        <f t="shared" si="33"/>
        <v>97.599999999998374</v>
      </c>
      <c r="B541" s="103">
        <f t="shared" si="34"/>
        <v>0.43815222754114935</v>
      </c>
      <c r="C541" s="103">
        <f>AVERAGE(B$2:B541)</f>
        <v>0.14305735178286766</v>
      </c>
      <c r="D541" s="103">
        <f t="shared" si="32"/>
        <v>-4.6343860298421191E-2</v>
      </c>
    </row>
    <row r="542" spans="1:4" x14ac:dyDescent="0.2">
      <c r="A542">
        <f t="shared" si="33"/>
        <v>97.699999999998369</v>
      </c>
      <c r="B542" s="103">
        <f t="shared" si="34"/>
        <v>0.43347253721063422</v>
      </c>
      <c r="C542" s="103">
        <f>AVERAGE(B$2:B542)</f>
        <v>0.14359416358587648</v>
      </c>
      <c r="D542" s="103">
        <f t="shared" si="32"/>
        <v>-4.6796903305151294E-2</v>
      </c>
    </row>
    <row r="543" spans="1:4" x14ac:dyDescent="0.2">
      <c r="A543">
        <f t="shared" si="33"/>
        <v>97.799999999998363</v>
      </c>
      <c r="B543" s="103">
        <f t="shared" si="34"/>
        <v>0.42874988135228598</v>
      </c>
      <c r="C543" s="103">
        <f>AVERAGE(B$2:B543)</f>
        <v>0.1441202811463311</v>
      </c>
      <c r="D543" s="103">
        <f t="shared" si="32"/>
        <v>-4.7226558583482459E-2</v>
      </c>
    </row>
    <row r="544" spans="1:4" x14ac:dyDescent="0.2">
      <c r="A544">
        <f t="shared" si="33"/>
        <v>97.899999999998357</v>
      </c>
      <c r="B544" s="103">
        <f t="shared" si="34"/>
        <v>0.42398660452987647</v>
      </c>
      <c r="C544" s="103">
        <f>AVERAGE(B$2:B544)</f>
        <v>0.14463568874003929</v>
      </c>
      <c r="D544" s="103">
        <f t="shared" si="32"/>
        <v>-4.7632768224095123E-2</v>
      </c>
    </row>
    <row r="545" spans="1:4" x14ac:dyDescent="0.2">
      <c r="A545">
        <f t="shared" si="33"/>
        <v>97.999999999998352</v>
      </c>
      <c r="B545" s="103">
        <f t="shared" si="34"/>
        <v>0.41918505519614546</v>
      </c>
      <c r="C545" s="103">
        <f>AVERAGE(B$2:B545)</f>
        <v>0.14514037507543656</v>
      </c>
      <c r="D545" s="103">
        <f t="shared" si="32"/>
        <v>-4.8015493337310033E-2</v>
      </c>
    </row>
    <row r="546" spans="1:4" x14ac:dyDescent="0.2">
      <c r="A546">
        <f t="shared" si="33"/>
        <v>98.099999999998346</v>
      </c>
      <c r="B546" s="103">
        <f>BINOMDIST(97,162,A548/162,TRUE)-BINOMDIST(87,162,A548/162,TRUE)</f>
        <v>0.40457427533589907</v>
      </c>
      <c r="C546" s="103">
        <f>AVERAGE(B$2:B546)</f>
        <v>0.14561640058050163</v>
      </c>
      <c r="D546" s="103">
        <f t="shared" si="32"/>
        <v>-4.8374713956220172E-2</v>
      </c>
    </row>
    <row r="547" spans="1:4" x14ac:dyDescent="0.2">
      <c r="A547">
        <f t="shared" si="33"/>
        <v>98.19999999999834</v>
      </c>
      <c r="B547" s="103">
        <f t="shared" ref="B547:B610" si="35">BINOMDIST(97,162,A547/162,TRUE)-BINOMDIST(87,162,A547/162,TRUE)</f>
        <v>0.40947654090867491</v>
      </c>
      <c r="C547" s="103">
        <f>AVERAGE(B$2:B547)</f>
        <v>0.146099660910773</v>
      </c>
      <c r="D547" s="103">
        <f t="shared" si="32"/>
        <v>-4.8710428918485316E-2</v>
      </c>
    </row>
    <row r="548" spans="1:4" x14ac:dyDescent="0.2">
      <c r="A548">
        <f t="shared" si="33"/>
        <v>98.299999999998334</v>
      </c>
      <c r="B548" s="103">
        <f t="shared" si="35"/>
        <v>0.40457427533589907</v>
      </c>
      <c r="C548" s="103">
        <f>AVERAGE(B$2:B548)</f>
        <v>0.14657219219857032</v>
      </c>
      <c r="D548" s="103">
        <f t="shared" si="32"/>
        <v>-4.9022655727758435E-2</v>
      </c>
    </row>
    <row r="549" spans="1:4" x14ac:dyDescent="0.2">
      <c r="A549">
        <f t="shared" si="33"/>
        <v>98.399999999998329</v>
      </c>
      <c r="B549" s="103">
        <f t="shared" si="35"/>
        <v>0.39964313229643483</v>
      </c>
      <c r="C549" s="103">
        <f>AVERAGE(B$2:B549)</f>
        <v>0.14703400048342044</v>
      </c>
      <c r="D549" s="103">
        <f t="shared" si="32"/>
        <v>-4.9311430394642364E-2</v>
      </c>
    </row>
    <row r="550" spans="1:4" x14ac:dyDescent="0.2">
      <c r="A550">
        <f t="shared" si="33"/>
        <v>98.499999999998323</v>
      </c>
      <c r="B550" s="103">
        <f t="shared" si="35"/>
        <v>0.39468545157070573</v>
      </c>
      <c r="C550" s="103">
        <f>AVERAGE(B$2:B550)</f>
        <v>0.14748509602274154</v>
      </c>
      <c r="D550" s="103">
        <f t="shared" si="32"/>
        <v>-4.9576807257291078E-2</v>
      </c>
    </row>
    <row r="551" spans="1:4" x14ac:dyDescent="0.2">
      <c r="A551">
        <f t="shared" si="33"/>
        <v>98.599999999998317</v>
      </c>
      <c r="B551" s="103">
        <f t="shared" si="35"/>
        <v>0.38970356569245129</v>
      </c>
      <c r="C551" s="103">
        <f>AVERAGE(B$2:B551)</f>
        <v>0.14792549324032284</v>
      </c>
      <c r="D551" s="103">
        <f t="shared" si="32"/>
        <v>-4.9818858782544329E-2</v>
      </c>
    </row>
    <row r="552" spans="1:4" x14ac:dyDescent="0.2">
      <c r="A552">
        <f t="shared" si="33"/>
        <v>98.699999999998312</v>
      </c>
      <c r="B552" s="103">
        <f t="shared" si="35"/>
        <v>0.38469979815769917</v>
      </c>
      <c r="C552" s="103">
        <f>AVERAGE(B$2:B552)</f>
        <v>0.14835521067211482</v>
      </c>
      <c r="D552" s="103">
        <f t="shared" si="32"/>
        <v>-5.0037675347521238E-2</v>
      </c>
    </row>
    <row r="553" spans="1:4" x14ac:dyDescent="0.2">
      <c r="A553">
        <f t="shared" si="33"/>
        <v>98.799999999998306</v>
      </c>
      <c r="B553" s="103">
        <f t="shared" si="35"/>
        <v>0.37967646165747226</v>
      </c>
      <c r="C553" s="103">
        <f>AVERAGE(B$2:B553)</f>
        <v>0.14877427090940712</v>
      </c>
      <c r="D553" s="103">
        <f t="shared" si="32"/>
        <v>-5.0233365002269048E-2</v>
      </c>
    </row>
    <row r="554" spans="1:4" x14ac:dyDescent="0.2">
      <c r="A554">
        <f t="shared" si="33"/>
        <v>98.8999999999983</v>
      </c>
      <c r="B554" s="103">
        <f t="shared" si="35"/>
        <v>0.37463585633609159</v>
      </c>
      <c r="C554" s="103">
        <f>AVERAGE(B$2:B554)</f>
        <v>0.14918270053947347</v>
      </c>
      <c r="D554" s="103">
        <f t="shared" si="32"/>
        <v>-5.0406053213806756E-2</v>
      </c>
    </row>
    <row r="555" spans="1:4" x14ac:dyDescent="0.2">
      <c r="A555">
        <f t="shared" si="33"/>
        <v>98.999999999998295</v>
      </c>
      <c r="B555" s="103">
        <f t="shared" si="35"/>
        <v>0.36958026807688132</v>
      </c>
      <c r="C555" s="103">
        <f>AVERAGE(B$2:B555)</f>
        <v>0.14958053008376485</v>
      </c>
      <c r="D555" s="103">
        <f t="shared" si="32"/>
        <v>-5.0555882592102641E-2</v>
      </c>
    </row>
    <row r="556" spans="1:4" x14ac:dyDescent="0.2">
      <c r="A556">
        <f t="shared" si="33"/>
        <v>99.099999999998289</v>
      </c>
      <c r="B556" s="103">
        <f t="shared" si="35"/>
        <v>0.3645119668170495</v>
      </c>
      <c r="C556" s="103">
        <f>AVERAGE(B$2:B556)</f>
        <v>0.14996779393373472</v>
      </c>
      <c r="D556" s="103">
        <f t="shared" si="32"/>
        <v>-5.06830125983182E-2</v>
      </c>
    </row>
    <row r="557" spans="1:4" x14ac:dyDescent="0.2">
      <c r="A557">
        <f t="shared" si="33"/>
        <v>99.199999999998283</v>
      </c>
      <c r="B557" s="103">
        <f t="shared" si="35"/>
        <v>0.35943320489344083</v>
      </c>
      <c r="C557" s="103">
        <f>AVERAGE(B$2:B557)</f>
        <v>0.15034453028438166</v>
      </c>
      <c r="D557" s="103">
        <f t="shared" si="32"/>
        <v>-5.0787619236086767E-2</v>
      </c>
    </row>
    <row r="558" spans="1:4" x14ac:dyDescent="0.2">
      <c r="A558">
        <f t="shared" si="33"/>
        <v>99.299999999998278</v>
      </c>
      <c r="B558" s="103">
        <f t="shared" si="35"/>
        <v>0.35434621542085026</v>
      </c>
      <c r="C558" s="103">
        <f>AVERAGE(B$2:B558)</f>
        <v>0.15071078106559613</v>
      </c>
      <c r="D558" s="103">
        <f t="shared" si="32"/>
        <v>-5.086989472590564E-2</v>
      </c>
    </row>
    <row r="559" spans="1:4" x14ac:dyDescent="0.2">
      <c r="A559">
        <f t="shared" si="33"/>
        <v>99.399999999998272</v>
      </c>
      <c r="B559" s="103">
        <f t="shared" si="35"/>
        <v>0.34925321070448406</v>
      </c>
      <c r="C559" s="103">
        <f>AVERAGE(B$2:B559)</f>
        <v>0.15106659187140059</v>
      </c>
      <c r="D559" s="103">
        <f t="shared" si="32"/>
        <v>-5.0930047163662007E-2</v>
      </c>
    </row>
    <row r="560" spans="1:4" x14ac:dyDescent="0.2">
      <c r="A560">
        <f t="shared" si="33"/>
        <v>99.499999999998266</v>
      </c>
      <c r="B560" s="103">
        <f t="shared" si="35"/>
        <v>0.34415638068812715</v>
      </c>
      <c r="C560" s="103">
        <f>AVERAGE(B$2:B560)</f>
        <v>0.15141201188717293</v>
      </c>
      <c r="D560" s="103">
        <f t="shared" si="32"/>
        <v>-5.0968300163569125E-2</v>
      </c>
    </row>
    <row r="561" spans="1:4" x14ac:dyDescent="0.2">
      <c r="A561">
        <f t="shared" si="33"/>
        <v>99.599999999998261</v>
      </c>
      <c r="B561" s="103">
        <f t="shared" si="35"/>
        <v>0.33905789143951909</v>
      </c>
      <c r="C561" s="103">
        <f>AVERAGE(B$2:B561)</f>
        <v>0.151747093814945</v>
      </c>
      <c r="D561" s="103">
        <f t="shared" si="32"/>
        <v>-5.0984892486080624E-2</v>
      </c>
    </row>
    <row r="562" spans="1:4" x14ac:dyDescent="0.2">
      <c r="A562">
        <f t="shared" si="33"/>
        <v>99.699999999998255</v>
      </c>
      <c r="B562" s="103">
        <f t="shared" si="35"/>
        <v>0.33395988367435725</v>
      </c>
      <c r="C562" s="103">
        <f>AVERAGE(B$2:B562)</f>
        <v>0.15207189379686906</v>
      </c>
      <c r="D562" s="103">
        <f t="shared" si="32"/>
        <v>-5.0980077651618383E-2</v>
      </c>
    </row>
    <row r="563" spans="1:4" x14ac:dyDescent="0.2">
      <c r="A563">
        <f t="shared" si="33"/>
        <v>99.799999999998249</v>
      </c>
      <c r="B563" s="103">
        <f t="shared" si="35"/>
        <v>0.32886447132031688</v>
      </c>
      <c r="C563" s="103">
        <f>AVERAGE(B$2:B563)</f>
        <v>0.15238647133694638</v>
      </c>
      <c r="D563" s="103">
        <f t="shared" si="32"/>
        <v>-5.095412354040374E-2</v>
      </c>
    </row>
    <row r="564" spans="1:4" x14ac:dyDescent="0.2">
      <c r="A564">
        <f t="shared" si="33"/>
        <v>99.899999999998244</v>
      </c>
      <c r="B564" s="103">
        <f t="shared" si="35"/>
        <v>0.3237737401223772</v>
      </c>
      <c r="C564" s="103">
        <f>AVERAGE(B$2:B564)</f>
        <v>0.15269088922111232</v>
      </c>
      <c r="D564" s="103">
        <f t="shared" si="32"/>
        <v>-5.0907311979396797E-2</v>
      </c>
    </row>
    <row r="565" spans="1:4" x14ac:dyDescent="0.2">
      <c r="A565">
        <f t="shared" si="33"/>
        <v>99.999999999998238</v>
      </c>
      <c r="B565" s="103">
        <f t="shared" si="35"/>
        <v>0.31868974629071262</v>
      </c>
      <c r="C565" s="103">
        <f>AVERAGE(B$2:B565)</f>
        <v>0.15298521343577473</v>
      </c>
      <c r="D565" s="103">
        <f t="shared" si="32"/>
        <v>-5.0839938316645794E-2</v>
      </c>
    </row>
    <row r="566" spans="1:4" x14ac:dyDescent="0.2">
      <c r="A566">
        <f t="shared" si="33"/>
        <v>100.09999999999823</v>
      </c>
      <c r="B566" s="103">
        <f t="shared" si="35"/>
        <v>0.31361451519231853</v>
      </c>
      <c r="C566" s="103">
        <f>AVERAGE(B$2:B566)</f>
        <v>0.15326951308490136</v>
      </c>
      <c r="D566" s="103">
        <f t="shared" si="32"/>
        <v>-5.075231098394084E-2</v>
      </c>
    </row>
    <row r="567" spans="1:4" x14ac:dyDescent="0.2">
      <c r="A567">
        <f t="shared" si="33"/>
        <v>100.19999999999823</v>
      </c>
      <c r="B567" s="103">
        <f t="shared" si="35"/>
        <v>0.30855004008748355</v>
      </c>
      <c r="C567" s="103">
        <f>AVERAGE(B$2:B567)</f>
        <v>0.15354386030575398</v>
      </c>
      <c r="D567" s="103">
        <f t="shared" si="32"/>
        <v>-5.0644751048349868E-2</v>
      </c>
    </row>
    <row r="568" spans="1:4" x14ac:dyDescent="0.2">
      <c r="A568">
        <f t="shared" si="33"/>
        <v>100.29999999999822</v>
      </c>
      <c r="B568" s="103">
        <f t="shared" si="35"/>
        <v>0.30349828091214098</v>
      </c>
      <c r="C568" s="103">
        <f>AVERAGE(B$2:B568)</f>
        <v>0.15380833018336665</v>
      </c>
      <c r="D568" s="103">
        <f t="shared" si="32"/>
        <v>-5.0517591753425628E-2</v>
      </c>
    </row>
    <row r="569" spans="1:4" x14ac:dyDescent="0.2">
      <c r="A569">
        <f t="shared" si="33"/>
        <v>100.39999999999822</v>
      </c>
      <c r="B569" s="103">
        <f t="shared" si="35"/>
        <v>0.29846116310707632</v>
      </c>
      <c r="C569" s="103">
        <f>AVERAGE(B$2:B569)</f>
        <v>0.15406300066386613</v>
      </c>
      <c r="D569" s="103">
        <f t="shared" si="32"/>
        <v>-5.0371178050646614E-2</v>
      </c>
    </row>
    <row r="570" spans="1:4" x14ac:dyDescent="0.2">
      <c r="A570">
        <f t="shared" si="33"/>
        <v>100.49999999999821</v>
      </c>
      <c r="B570" s="103">
        <f t="shared" si="35"/>
        <v>0.29344057649488736</v>
      </c>
      <c r="C570" s="103">
        <f>AVERAGE(B$2:B570)</f>
        <v>0.1543079524667326</v>
      </c>
      <c r="D570" s="103">
        <f t="shared" si="32"/>
        <v>-5.0205866121889597E-2</v>
      </c>
    </row>
    <row r="571" spans="1:4" x14ac:dyDescent="0.2">
      <c r="A571">
        <f t="shared" si="33"/>
        <v>100.5999999999982</v>
      </c>
      <c r="B571" s="103">
        <f t="shared" si="35"/>
        <v>0.28843837420552559</v>
      </c>
      <c r="C571" s="103">
        <f>AVERAGE(B$2:B571)</f>
        <v>0.15454326899609891</v>
      </c>
      <c r="D571" s="103">
        <f t="shared" si="32"/>
        <v>-5.0022022893617679E-2</v>
      </c>
    </row>
    <row r="572" spans="1:4" x14ac:dyDescent="0.2">
      <c r="A572">
        <f t="shared" si="33"/>
        <v>100.6999999999982</v>
      </c>
      <c r="B572" s="103">
        <f t="shared" si="35"/>
        <v>0.28345637165115756</v>
      </c>
      <c r="C572" s="103">
        <f>AVERAGE(B$2:B572)</f>
        <v>0.15476903625118657</v>
      </c>
      <c r="D572" s="103">
        <f t="shared" si="32"/>
        <v>-4.9820025543680369E-2</v>
      </c>
    </row>
    <row r="573" spans="1:4" x14ac:dyDescent="0.2">
      <c r="A573">
        <f t="shared" si="33"/>
        <v>100.79999999999819</v>
      </c>
      <c r="B573" s="103">
        <f t="shared" si="35"/>
        <v>0.27849634555105002</v>
      </c>
      <c r="C573" s="103">
        <f>AVERAGE(B$2:B573)</f>
        <v>0.15498534273597653</v>
      </c>
      <c r="D573" s="103">
        <f t="shared" si="32"/>
        <v>-4.9600261001075396E-2</v>
      </c>
    </row>
    <row r="574" spans="1:4" x14ac:dyDescent="0.2">
      <c r="A574">
        <f t="shared" si="33"/>
        <v>100.89999999999819</v>
      </c>
      <c r="B574" s="103">
        <f t="shared" si="35"/>
        <v>0.27356003300706455</v>
      </c>
      <c r="C574" s="103">
        <f>AVERAGE(B$2:B574)</f>
        <v>0.15519227936821228</v>
      </c>
      <c r="D574" s="103">
        <f t="shared" si="32"/>
        <v>-4.936312543985466E-2</v>
      </c>
    </row>
    <row r="575" spans="1:4" x14ac:dyDescent="0.2">
      <c r="A575">
        <f t="shared" si="33"/>
        <v>100.99999999999818</v>
      </c>
      <c r="B575" s="103">
        <f t="shared" si="35"/>
        <v>0.26864913063030743</v>
      </c>
      <c r="C575" s="103">
        <f>AVERAGE(B$2:B575)</f>
        <v>0.15538993938783266</v>
      </c>
      <c r="D575" s="103">
        <f t="shared" si="32"/>
        <v>-4.9109023767571203E-2</v>
      </c>
    </row>
    <row r="576" spans="1:4" x14ac:dyDescent="0.2">
      <c r="A576">
        <f t="shared" si="33"/>
        <v>101.09999999999818</v>
      </c>
      <c r="B576" s="103">
        <f t="shared" si="35"/>
        <v>0.26376529371937907</v>
      </c>
      <c r="C576" s="103">
        <f>AVERAGE(B$2:B576)</f>
        <v>0.15557841826493099</v>
      </c>
      <c r="D576" s="103">
        <f t="shared" si="32"/>
        <v>-4.883836910928363E-2</v>
      </c>
    </row>
    <row r="577" spans="1:4" x14ac:dyDescent="0.2">
      <c r="A577">
        <f t="shared" si="33"/>
        <v>101.19999999999817</v>
      </c>
      <c r="B577" s="103">
        <f t="shared" si="35"/>
        <v>0.25891013549062275</v>
      </c>
      <c r="C577" s="103">
        <f>AVERAGE(B$2:B577)</f>
        <v>0.1557578136073367</v>
      </c>
      <c r="D577" s="103">
        <f t="shared" si="32"/>
        <v>-4.8551582287563178E-2</v>
      </c>
    </row>
    <row r="578" spans="1:4" x14ac:dyDescent="0.2">
      <c r="A578">
        <f t="shared" si="33"/>
        <v>101.29999999999816</v>
      </c>
      <c r="B578" s="103">
        <f t="shared" si="35"/>
        <v>0.25408522636066116</v>
      </c>
      <c r="C578" s="103">
        <f>AVERAGE(B$2:B578)</f>
        <v>0.1559282250679144</v>
      </c>
      <c r="D578" s="103">
        <f t="shared" si="32"/>
        <v>-4.8249091299615854E-2</v>
      </c>
    </row>
    <row r="579" spans="1:4" x14ac:dyDescent="0.2">
      <c r="A579">
        <f t="shared" si="33"/>
        <v>101.39999999999816</v>
      </c>
      <c r="B579" s="103">
        <f t="shared" si="35"/>
        <v>0.24929209328148319</v>
      </c>
      <c r="C579" s="103">
        <f>AVERAGE(B$2:B579)</f>
        <v>0.1560897542516749</v>
      </c>
      <c r="D579" s="103">
        <f t="shared" ref="D579:D616" si="36">((BINOMDIST(97,162,A579/162,TRUE)-BINOMDIST(87,162,A579/162,TRUE))-(BINOMDIST(97,162,(A579-0.1)/162,TRUE)-BINOMDIST(87,162,(A579-0.1)/162,TRUE)))*10</f>
        <v>-4.7931330791779747E-2</v>
      </c>
    </row>
    <row r="580" spans="1:4" x14ac:dyDescent="0.2">
      <c r="A580">
        <f t="shared" ref="A580:A616" si="37">A579+0.1</f>
        <v>101.49999999999815</v>
      </c>
      <c r="B580" s="103">
        <f t="shared" si="35"/>
        <v>0.24453221912820067</v>
      </c>
      <c r="C580" s="103">
        <f>AVERAGE(B$2:B580)</f>
        <v>0.15624250462279152</v>
      </c>
      <c r="D580" s="103">
        <f t="shared" si="36"/>
        <v>-4.7598741532825228E-2</v>
      </c>
    </row>
    <row r="581" spans="1:4" x14ac:dyDescent="0.2">
      <c r="A581">
        <f t="shared" si="37"/>
        <v>101.59999999999815</v>
      </c>
      <c r="B581" s="103">
        <f t="shared" si="35"/>
        <v>0.2398070421396078</v>
      </c>
      <c r="C581" s="103">
        <f>AVERAGE(B$2:B581)</f>
        <v>0.1563865814116136</v>
      </c>
      <c r="D581" s="103">
        <f t="shared" si="36"/>
        <v>-4.7251769885928718E-2</v>
      </c>
    </row>
    <row r="582" spans="1:4" x14ac:dyDescent="0.2">
      <c r="A582">
        <f t="shared" si="37"/>
        <v>101.69999999999814</v>
      </c>
      <c r="B582" s="103">
        <f t="shared" si="35"/>
        <v>0.23511795541151864</v>
      </c>
      <c r="C582" s="103">
        <f>AVERAGE(B$2:B582)</f>
        <v>0.15652209152176835</v>
      </c>
      <c r="D582" s="103">
        <f t="shared" si="36"/>
        <v>-4.6890867280891535E-2</v>
      </c>
    </row>
    <row r="583" spans="1:4" x14ac:dyDescent="0.2">
      <c r="A583">
        <f t="shared" si="37"/>
        <v>101.79999999999814</v>
      </c>
      <c r="B583" s="103">
        <f t="shared" si="35"/>
        <v>0.23046630644285029</v>
      </c>
      <c r="C583" s="103">
        <f>AVERAGE(B$2:B583)</f>
        <v>0.15664914343744032</v>
      </c>
      <c r="D583" s="103">
        <f t="shared" si="36"/>
        <v>-4.6516489686683482E-2</v>
      </c>
    </row>
    <row r="584" spans="1:4" x14ac:dyDescent="0.2">
      <c r="A584">
        <f t="shared" si="37"/>
        <v>101.89999999999813</v>
      </c>
      <c r="B584" s="103">
        <f t="shared" si="35"/>
        <v>0.22585339673430274</v>
      </c>
      <c r="C584" s="103">
        <f>AVERAGE(B$2:B584)</f>
        <v>0.15676784713091693</v>
      </c>
      <c r="D584" s="103">
        <f t="shared" si="36"/>
        <v>-4.6129097085475523E-2</v>
      </c>
    </row>
    <row r="585" spans="1:4" x14ac:dyDescent="0.2">
      <c r="A585">
        <f t="shared" si="37"/>
        <v>101.99999999999812</v>
      </c>
      <c r="B585" s="103">
        <f t="shared" si="35"/>
        <v>0.22128048143944345</v>
      </c>
      <c r="C585" s="103">
        <f>AVERAGE(B$2:B585)</f>
        <v>0.15687831397048635</v>
      </c>
      <c r="D585" s="103">
        <f t="shared" si="36"/>
        <v>-4.5729152948592866E-2</v>
      </c>
    </row>
    <row r="586" spans="1:4" x14ac:dyDescent="0.2">
      <c r="A586">
        <f t="shared" si="37"/>
        <v>102.09999999999812</v>
      </c>
      <c r="B586" s="103">
        <f t="shared" si="35"/>
        <v>0.21674876906793214</v>
      </c>
      <c r="C586" s="103">
        <f>AVERAGE(B$2:B586)</f>
        <v>0.15698065662877259</v>
      </c>
      <c r="D586" s="103">
        <f t="shared" si="36"/>
        <v>-4.531712371511315E-2</v>
      </c>
    </row>
    <row r="587" spans="1:4" x14ac:dyDescent="0.2">
      <c r="A587">
        <f t="shared" si="37"/>
        <v>102.19999999999811</v>
      </c>
      <c r="B587" s="103">
        <f t="shared" si="35"/>
        <v>0.21225942124052308</v>
      </c>
      <c r="C587" s="103">
        <f>AVERAGE(B$2:B587)</f>
        <v>0.15707498899159125</v>
      </c>
      <c r="D587" s="103">
        <f t="shared" si="36"/>
        <v>-4.4893478274090626E-2</v>
      </c>
    </row>
    <row r="588" spans="1:4" x14ac:dyDescent="0.2">
      <c r="A588">
        <f t="shared" si="37"/>
        <v>102.29999999999811</v>
      </c>
      <c r="B588" s="103">
        <f t="shared" si="35"/>
        <v>0.20781355249546574</v>
      </c>
      <c r="C588" s="103">
        <f>AVERAGE(B$2:B588)</f>
        <v>0.15716142606740705</v>
      </c>
      <c r="D588" s="103">
        <f t="shared" si="36"/>
        <v>-4.4458687450573409E-2</v>
      </c>
    </row>
    <row r="589" spans="1:4" x14ac:dyDescent="0.2">
      <c r="A589">
        <f t="shared" si="37"/>
        <v>102.3999999999981</v>
      </c>
      <c r="B589" s="103">
        <f t="shared" si="35"/>
        <v>0.20341223014581167</v>
      </c>
      <c r="C589" s="103">
        <f>AVERAGE(B$2:B589)</f>
        <v>0.15724008389747238</v>
      </c>
      <c r="D589" s="103">
        <f t="shared" si="36"/>
        <v>-4.4013223496540688E-2</v>
      </c>
    </row>
    <row r="590" spans="1:4" x14ac:dyDescent="0.2">
      <c r="A590">
        <f t="shared" si="37"/>
        <v>102.4999999999981</v>
      </c>
      <c r="B590" s="103">
        <f t="shared" si="35"/>
        <v>0.19905647418709721</v>
      </c>
      <c r="C590" s="103">
        <f>AVERAGE(B$2:B590)</f>
        <v>0.15731107946672471</v>
      </c>
      <c r="D590" s="103">
        <f t="shared" si="36"/>
        <v>-4.3557559587144579E-2</v>
      </c>
    </row>
    <row r="591" spans="1:4" x14ac:dyDescent="0.2">
      <c r="A591">
        <f t="shared" si="37"/>
        <v>102.59999999999809</v>
      </c>
      <c r="B591" s="103">
        <f t="shared" si="35"/>
        <v>0.19474725725479403</v>
      </c>
      <c r="C591" s="103">
        <f>AVERAGE(B$2:B591)</f>
        <v>0.15737453061551804</v>
      </c>
      <c r="D591" s="103">
        <f t="shared" si="36"/>
        <v>-4.3092169323031837E-2</v>
      </c>
    </row>
    <row r="592" spans="1:4" x14ac:dyDescent="0.2">
      <c r="A592">
        <f t="shared" si="37"/>
        <v>102.69999999999808</v>
      </c>
      <c r="B592" s="103">
        <f t="shared" si="35"/>
        <v>0.19048550463087635</v>
      </c>
      <c r="C592" s="103">
        <f>AVERAGE(B$2:B592)</f>
        <v>0.15743055595226146</v>
      </c>
      <c r="D592" s="103">
        <f t="shared" si="36"/>
        <v>-4.2617526239176751E-2</v>
      </c>
    </row>
    <row r="593" spans="1:4" x14ac:dyDescent="0.2">
      <c r="A593">
        <f t="shared" si="37"/>
        <v>102.79999999999808</v>
      </c>
      <c r="B593" s="103">
        <f t="shared" si="35"/>
        <v>0.18627209429877281</v>
      </c>
      <c r="C593" s="103">
        <f>AVERAGE(B$2:B593)</f>
        <v>0.15747927476703596</v>
      </c>
      <c r="D593" s="103">
        <f t="shared" si="36"/>
        <v>-4.2134103321035399E-2</v>
      </c>
    </row>
    <row r="594" spans="1:4" x14ac:dyDescent="0.2">
      <c r="A594">
        <f t="shared" si="37"/>
        <v>102.89999999999807</v>
      </c>
      <c r="B594" s="103">
        <f t="shared" si="35"/>
        <v>0.18210785704592747</v>
      </c>
      <c r="C594" s="103">
        <f>AVERAGE(B$2:B594)</f>
        <v>0.15752080694625836</v>
      </c>
      <c r="D594" s="103">
        <f t="shared" si="36"/>
        <v>-4.1642372528453431E-2</v>
      </c>
    </row>
    <row r="595" spans="1:4" x14ac:dyDescent="0.2">
      <c r="A595">
        <f t="shared" si="37"/>
        <v>102.99999999999807</v>
      </c>
      <c r="B595" s="103">
        <f t="shared" si="35"/>
        <v>0.17799357661312487</v>
      </c>
      <c r="C595" s="103">
        <f>AVERAGE(B$2:B595)</f>
        <v>0.15755527288845847</v>
      </c>
      <c r="D595" s="103">
        <f t="shared" si="36"/>
        <v>-4.1142804328025973E-2</v>
      </c>
    </row>
    <row r="596" spans="1:4" x14ac:dyDescent="0.2">
      <c r="A596">
        <f t="shared" si="37"/>
        <v>103.09999999999806</v>
      </c>
      <c r="B596" s="103">
        <f t="shared" si="35"/>
        <v>0.1739299898897036</v>
      </c>
      <c r="C596" s="103">
        <f>AVERAGE(B$2:B596)</f>
        <v>0.15758279342123366</v>
      </c>
      <c r="D596" s="103">
        <f t="shared" si="36"/>
        <v>-4.0635867234212752E-2</v>
      </c>
    </row>
    <row r="597" spans="1:4" x14ac:dyDescent="0.2">
      <c r="A597">
        <f t="shared" si="37"/>
        <v>103.19999999999806</v>
      </c>
      <c r="B597" s="103">
        <f t="shared" si="35"/>
        <v>0.16991778715370226</v>
      </c>
      <c r="C597" s="103">
        <f>AVERAGE(B$2:B597)</f>
        <v>0.15760348971944252</v>
      </c>
      <c r="D597" s="103">
        <f t="shared" si="36"/>
        <v>-4.0122027360013357E-2</v>
      </c>
    </row>
    <row r="598" spans="1:4" x14ac:dyDescent="0.2">
      <c r="A598">
        <f t="shared" si="37"/>
        <v>103.29999999999805</v>
      </c>
      <c r="B598" s="103">
        <f t="shared" si="35"/>
        <v>0.1659576123559513</v>
      </c>
      <c r="C598" s="103">
        <f>AVERAGE(B$2:B598)</f>
        <v>0.15761748322469629</v>
      </c>
      <c r="D598" s="103">
        <f t="shared" si="36"/>
        <v>-3.9601747977509594E-2</v>
      </c>
    </row>
    <row r="599" spans="1:4" x14ac:dyDescent="0.2">
      <c r="A599">
        <f t="shared" si="37"/>
        <v>103.39999999999804</v>
      </c>
      <c r="B599" s="103">
        <f t="shared" si="35"/>
        <v>0.16205006344706699</v>
      </c>
      <c r="C599" s="103">
        <f>AVERAGE(B$2:B599)</f>
        <v>0.15762489556620529</v>
      </c>
      <c r="D599" s="103">
        <f t="shared" si="36"/>
        <v>-3.9075489088843118E-2</v>
      </c>
    </row>
    <row r="600" spans="1:4" x14ac:dyDescent="0.2">
      <c r="A600">
        <f t="shared" si="37"/>
        <v>103.49999999999804</v>
      </c>
      <c r="B600" s="103">
        <f t="shared" si="35"/>
        <v>0.15819569274626641</v>
      </c>
      <c r="C600" s="103">
        <f>AVERAGE(B$2:B600)</f>
        <v>0.15762584848303343</v>
      </c>
      <c r="D600" s="103">
        <f t="shared" si="36"/>
        <v>-3.8543707008005801E-2</v>
      </c>
    </row>
    <row r="601" spans="1:4" x14ac:dyDescent="0.2">
      <c r="A601">
        <f t="shared" si="37"/>
        <v>103.59999999999803</v>
      </c>
      <c r="B601" s="103">
        <f t="shared" si="35"/>
        <v>0.15439500735086642</v>
      </c>
      <c r="C601" s="103">
        <f>AVERAGE(B$2:B601)</f>
        <v>0.15762046374781316</v>
      </c>
      <c r="D601" s="103">
        <f t="shared" si="36"/>
        <v>-3.8006853953999886E-2</v>
      </c>
    </row>
    <row r="602" spans="1:4" x14ac:dyDescent="0.2">
      <c r="A602">
        <f t="shared" si="37"/>
        <v>103.69999999999803</v>
      </c>
      <c r="B602" s="103">
        <f t="shared" si="35"/>
        <v>0.15064846958530953</v>
      </c>
      <c r="C602" s="103">
        <f>AVERAGE(B$2:B602)</f>
        <v>0.15760886309196873</v>
      </c>
      <c r="D602" s="103">
        <f t="shared" si="36"/>
        <v>-3.7465377655568899E-2</v>
      </c>
    </row>
    <row r="603" spans="1:4" x14ac:dyDescent="0.2">
      <c r="A603">
        <f t="shared" si="37"/>
        <v>103.79999999999802</v>
      </c>
      <c r="B603" s="103">
        <f t="shared" si="35"/>
        <v>0.14695649748848993</v>
      </c>
      <c r="C603" s="103">
        <f>AVERAGE(B$2:B603)</f>
        <v>0.15759116813249449</v>
      </c>
      <c r="D603" s="103">
        <f t="shared" si="36"/>
        <v>-3.6919720968195957E-2</v>
      </c>
    </row>
    <row r="604" spans="1:4" x14ac:dyDescent="0.2">
      <c r="A604">
        <f t="shared" si="37"/>
        <v>103.89999999999802</v>
      </c>
      <c r="B604" s="103">
        <f t="shared" si="35"/>
        <v>0.14331946533815113</v>
      </c>
      <c r="C604" s="103">
        <f>AVERAGE(B$2:B604)</f>
        <v>0.1575675003003314</v>
      </c>
      <c r="D604" s="103">
        <f t="shared" si="36"/>
        <v>-3.6370321503388092E-2</v>
      </c>
    </row>
    <row r="605" spans="1:4" x14ac:dyDescent="0.2">
      <c r="A605">
        <f t="shared" si="37"/>
        <v>103.99999999999801</v>
      </c>
      <c r="B605" s="103">
        <f t="shared" si="35"/>
        <v>0.13973770421107032</v>
      </c>
      <c r="C605" s="103">
        <f>AVERAGE(B$2:B605)</f>
        <v>0.15753798077038231</v>
      </c>
      <c r="D605" s="103">
        <f t="shared" si="36"/>
        <v>-3.581761127080807E-2</v>
      </c>
    </row>
    <row r="606" spans="1:4" x14ac:dyDescent="0.2">
      <c r="A606">
        <f t="shared" si="37"/>
        <v>104.099999999998</v>
      </c>
      <c r="B606" s="103">
        <f t="shared" si="35"/>
        <v>0.13621150257772285</v>
      </c>
      <c r="C606" s="103">
        <f>AVERAGE(B$2:B606)</f>
        <v>0.15750273039320437</v>
      </c>
      <c r="D606" s="103">
        <f t="shared" si="36"/>
        <v>-3.5262016333474644E-2</v>
      </c>
    </row>
    <row r="607" spans="1:4" x14ac:dyDescent="0.2">
      <c r="A607">
        <f t="shared" si="37"/>
        <v>104.199999999998</v>
      </c>
      <c r="B607" s="103">
        <f t="shared" si="35"/>
        <v>0.13274110693008404</v>
      </c>
      <c r="C607" s="103">
        <f>AVERAGE(B$2:B607)</f>
        <v>0.15746186962841374</v>
      </c>
      <c r="D607" s="103">
        <f t="shared" si="36"/>
        <v>-3.4703956476388187E-2</v>
      </c>
    </row>
    <row r="608" spans="1:4" x14ac:dyDescent="0.2">
      <c r="A608">
        <f t="shared" si="37"/>
        <v>104.29999999999799</v>
      </c>
      <c r="B608" s="103">
        <f t="shared" si="35"/>
        <v>0.12932672244121013</v>
      </c>
      <c r="C608" s="103">
        <f>AVERAGE(B$2:B608)</f>
        <v>0.15741551847983512</v>
      </c>
      <c r="D608" s="103">
        <f t="shared" si="36"/>
        <v>-3.4143844888739061E-2</v>
      </c>
    </row>
    <row r="609" spans="1:4" x14ac:dyDescent="0.2">
      <c r="A609">
        <f t="shared" si="37"/>
        <v>104.39999999999799</v>
      </c>
      <c r="B609" s="103">
        <f t="shared" si="35"/>
        <v>0.125968513655212</v>
      </c>
      <c r="C609" s="103">
        <f>AVERAGE(B$2:B609)</f>
        <v>0.15736379643242621</v>
      </c>
      <c r="D609" s="103">
        <f t="shared" si="36"/>
        <v>-3.3582087859981291E-2</v>
      </c>
    </row>
    <row r="610" spans="1:4" x14ac:dyDescent="0.2">
      <c r="A610">
        <f t="shared" si="37"/>
        <v>104.49999999999798</v>
      </c>
      <c r="B610" s="103">
        <f t="shared" si="35"/>
        <v>0.1226666052062146</v>
      </c>
      <c r="C610" s="103">
        <f>AVERAGE(B$2:B610)</f>
        <v>0.15730682239100388</v>
      </c>
      <c r="D610" s="103">
        <f t="shared" si="36"/>
        <v>-3.301908448997401E-2</v>
      </c>
    </row>
    <row r="611" spans="1:4" x14ac:dyDescent="0.2">
      <c r="A611">
        <f t="shared" si="37"/>
        <v>104.59999999999798</v>
      </c>
      <c r="B611" s="103">
        <f t="shared" ref="B611:B616" si="38">BINOMDIST(97,162,A611/162,TRUE)-BINOMDIST(87,162,A611/162,TRUE)</f>
        <v>0.11942108256486493</v>
      </c>
      <c r="C611" s="103">
        <f>AVERAGE(B$2:B611)</f>
        <v>0.15724471462079709</v>
      </c>
      <c r="D611" s="103">
        <f t="shared" si="36"/>
        <v>-3.2455226413496685E-2</v>
      </c>
    </row>
    <row r="612" spans="1:4" x14ac:dyDescent="0.2">
      <c r="A612">
        <f t="shared" si="37"/>
        <v>104.69999999999797</v>
      </c>
      <c r="B612" s="103">
        <f t="shared" si="38"/>
        <v>0.11623199281096695</v>
      </c>
      <c r="C612" s="103">
        <f>AVERAGE(B$2:B612)</f>
        <v>0.1571775906898481</v>
      </c>
      <c r="D612" s="103">
        <f t="shared" si="36"/>
        <v>-3.1890897538979779E-2</v>
      </c>
    </row>
    <row r="613" spans="1:4" x14ac:dyDescent="0.2">
      <c r="A613">
        <f t="shared" si="37"/>
        <v>104.79999999999797</v>
      </c>
      <c r="B613" s="103">
        <f t="shared" si="38"/>
        <v>0.11309934543077732</v>
      </c>
      <c r="C613" s="103">
        <f>AVERAGE(B$2:B613)</f>
        <v>0.15710556741328099</v>
      </c>
      <c r="D613" s="103">
        <f t="shared" si="36"/>
        <v>-3.1326473801896321E-2</v>
      </c>
    </row>
    <row r="614" spans="1:4" x14ac:dyDescent="0.2">
      <c r="A614">
        <f t="shared" si="37"/>
        <v>104.89999999999796</v>
      </c>
      <c r="B614" s="103">
        <f t="shared" si="38"/>
        <v>0.11002311313749354</v>
      </c>
      <c r="C614" s="103">
        <f>AVERAGE(B$2:B614)</f>
        <v>0.15702876079945427</v>
      </c>
      <c r="D614" s="103">
        <f t="shared" si="36"/>
        <v>-3.0762322932837843E-2</v>
      </c>
    </row>
    <row r="615" spans="1:4" x14ac:dyDescent="0.2">
      <c r="A615">
        <f t="shared" si="37"/>
        <v>104.99999999999795</v>
      </c>
      <c r="B615" s="103">
        <f t="shared" si="38"/>
        <v>0.10700323271347496</v>
      </c>
      <c r="C615" s="103">
        <f>AVERAGE(B$2:B615)</f>
        <v>0.1569472859980113</v>
      </c>
      <c r="D615" s="103">
        <f t="shared" si="36"/>
        <v>-3.0198804240185728E-2</v>
      </c>
    </row>
    <row r="616" spans="1:4" x14ac:dyDescent="0.2">
      <c r="A616">
        <f t="shared" si="37"/>
        <v>105.09999999999795</v>
      </c>
      <c r="B616" s="103">
        <f t="shared" si="38"/>
        <v>0.10403960587270673</v>
      </c>
      <c r="C616" s="103">
        <f>AVERAGE(B$2:B616)</f>
        <v>0.15686125724984007</v>
      </c>
      <c r="D616" s="103">
        <f t="shared" si="36"/>
        <v>-2.9636268407682298E-2</v>
      </c>
    </row>
  </sheetData>
  <sortState ref="M2:O10">
    <sortCondition ref="M8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7"/>
  <sheetViews>
    <sheetView zoomScale="80" zoomScaleNormal="80" workbookViewId="0">
      <selection activeCell="E51" sqref="E51"/>
    </sheetView>
  </sheetViews>
  <sheetFormatPr defaultRowHeight="9.75" customHeight="1" x14ac:dyDescent="0.2"/>
  <cols>
    <col min="1" max="1" width="9.140625" style="1"/>
    <col min="2" max="2" width="17.7109375" style="1" customWidth="1"/>
    <col min="3" max="14" width="9.140625" style="1"/>
    <col min="15" max="15" width="9.42578125" style="1" customWidth="1"/>
    <col min="16" max="16" width="17.42578125" style="1" bestFit="1" customWidth="1"/>
    <col min="17" max="16384" width="9.140625" style="1"/>
  </cols>
  <sheetData>
    <row r="1" spans="1:22" ht="9.75" customHeight="1" x14ac:dyDescent="0.2">
      <c r="A1" s="10" t="e">
        <f>SUM(E2:F29)</f>
        <v>#N/A</v>
      </c>
      <c r="B1" s="7" t="s">
        <v>610</v>
      </c>
      <c r="C1" s="3" t="s">
        <v>121</v>
      </c>
      <c r="D1" s="3" t="s">
        <v>8</v>
      </c>
      <c r="E1" s="3" t="s">
        <v>9</v>
      </c>
      <c r="F1" s="3" t="s">
        <v>10</v>
      </c>
      <c r="G1" s="3" t="s">
        <v>123</v>
      </c>
      <c r="S1" s="1" t="s">
        <v>853</v>
      </c>
      <c r="T1" s="1">
        <v>7.7428684412003124E-3</v>
      </c>
      <c r="U1" s="1">
        <f>T1*1/3+T2*2/3</f>
        <v>1.0599498953371637E-2</v>
      </c>
    </row>
    <row r="2" spans="1:22" ht="9.75" customHeight="1" x14ac:dyDescent="0.2">
      <c r="A2" s="111" t="s">
        <v>0</v>
      </c>
      <c r="B2" s="111" t="s">
        <v>202</v>
      </c>
      <c r="C2" s="5">
        <f>LOOKUP(B2,[1]Pitchers!$C:$C,[1]Pitchers!$AJ:$AJ)*IF(LOOKUP(B2,[1]Pitchers!$C:$C,[1]Pitchers!$Q:$Q)="R",1/0.83,1)</f>
        <v>5.6530168086856438</v>
      </c>
      <c r="D2" s="4">
        <f>IF(LOOKUP(B2,[1]Pitchers!$C$1:$C$60362,[1]Pitchers!$AR$1:$AR$60362)&lt;0,193,LOOKUP(B2,[1]Pitchers!$C$1:$C$60362,[1]Pitchers!$AR$1:$AR$60362))</f>
        <v>142.69350248368571</v>
      </c>
      <c r="E2" s="4">
        <f t="shared" ref="E2:E7" si="0">IF(AND(C2&lt;5,(IF(C2&lt;5.6,(5*4.08/4-C2*4.08/4)*D2/9,-0.5*4.08/4*D2/9))&lt;0),0,(IF(C2&lt;5.6,(5*4.08/4-C2*4.08/4)*D2/9,-0.5*4.08/4*D2/9)))</f>
        <v>-8.0859651407421911</v>
      </c>
      <c r="F2" s="8"/>
      <c r="G2" s="44"/>
      <c r="S2" s="1" t="s">
        <v>854</v>
      </c>
      <c r="T2" s="1">
        <v>1.20278142094573E-2</v>
      </c>
    </row>
    <row r="3" spans="1:22" ht="9.75" customHeight="1" x14ac:dyDescent="0.2">
      <c r="A3" s="111" t="s">
        <v>0</v>
      </c>
      <c r="B3" s="111" t="s">
        <v>549</v>
      </c>
      <c r="C3" s="5">
        <f>LOOKUP(B3,[1]Pitchers!$C:$C,[1]Pitchers!$AJ:$AJ)*IF(LOOKUP(B3,[1]Pitchers!$C:$C,[1]Pitchers!$Q:$Q)="R",1/0.83,1)</f>
        <v>7.8666857483870727</v>
      </c>
      <c r="D3" s="4">
        <f>IF(LOOKUP(B3,[1]Pitchers!$C$1:$C$60362,[1]Pitchers!$AR$1:$AR$60362)&lt;0,193,LOOKUP(B3,[1]Pitchers!$C$1:$C$60362,[1]Pitchers!$AR$1:$AR$60362))</f>
        <v>16.8</v>
      </c>
      <c r="E3" s="4">
        <f t="shared" si="0"/>
        <v>-0.95200000000000018</v>
      </c>
      <c r="F3" s="8"/>
      <c r="G3" s="44"/>
      <c r="S3" s="1" t="s">
        <v>855</v>
      </c>
      <c r="T3" s="1">
        <v>3.6137723563497998E-3</v>
      </c>
    </row>
    <row r="4" spans="1:22" ht="9.75" customHeight="1" x14ac:dyDescent="0.2">
      <c r="A4" s="111" t="s">
        <v>0</v>
      </c>
      <c r="B4" s="111" t="s">
        <v>263</v>
      </c>
      <c r="C4" s="5">
        <f>LOOKUP(B4,[1]Pitchers!$C:$C,[1]Pitchers!$AJ:$AJ)*IF(LOOKUP(B4,[1]Pitchers!$C:$C,[1]Pitchers!$Q:$Q)="R",1/0.83,1)</f>
        <v>5.6530168086856438</v>
      </c>
      <c r="D4" s="4" t="e">
        <f>IF(LOOKUP(B4,[1]Pitchers!$C$1:$C$60362,[1]Pitchers!$AR$1:$AR$60362)&lt;0,193,LOOKUP(B4,[1]Pitchers!$C$1:$C$60362,[1]Pitchers!$AR$1:$AR$60362))</f>
        <v>#N/A</v>
      </c>
      <c r="E4" s="4" t="e">
        <f t="shared" si="0"/>
        <v>#N/A</v>
      </c>
      <c r="F4" s="8"/>
      <c r="G4" s="44"/>
      <c r="V4" s="1">
        <f>T3*600</f>
        <v>2.1682634138098797</v>
      </c>
    </row>
    <row r="5" spans="1:22" ht="9.75" customHeight="1" x14ac:dyDescent="0.2">
      <c r="A5" s="111" t="s">
        <v>0</v>
      </c>
      <c r="B5" s="111" t="s">
        <v>478</v>
      </c>
      <c r="C5" s="5">
        <f>LOOKUP(B5,[1]Pitchers!$C:$C,[1]Pitchers!$AJ:$AJ)*IF(LOOKUP(B5,[1]Pitchers!$C:$C,[1]Pitchers!$Q:$Q)="R",1/0.83,1)</f>
        <v>6.3953877811137447</v>
      </c>
      <c r="D5" s="4">
        <f>IF(LOOKUP(B5,[1]Pitchers!$C$1:$C$60362,[1]Pitchers!$AR$1:$AR$60362)&lt;0,193,LOOKUP(B5,[1]Pitchers!$C$1:$C$60362,[1]Pitchers!$AR$1:$AR$60362))</f>
        <v>21.041903064147053</v>
      </c>
      <c r="E5" s="4">
        <f t="shared" si="0"/>
        <v>-1.1923745069683331</v>
      </c>
      <c r="F5" s="8"/>
      <c r="G5" s="44"/>
    </row>
    <row r="6" spans="1:22" ht="9.75" customHeight="1" x14ac:dyDescent="0.2">
      <c r="A6" s="111" t="s">
        <v>0</v>
      </c>
      <c r="B6" s="111" t="s">
        <v>482</v>
      </c>
      <c r="C6" s="5">
        <f>LOOKUP(B6,[1]Pitchers!$C:$C,[1]Pitchers!$AJ:$AJ)*IF(LOOKUP(B6,[1]Pitchers!$C:$C,[1]Pitchers!$Q:$Q)="R",1/0.83,1)</f>
        <v>7.2541787860041431</v>
      </c>
      <c r="D6" s="4">
        <f>IF(LOOKUP(B6,[1]Pitchers!$C$1:$C$60362,[1]Pitchers!$AR$1:$AR$60362)&lt;0,193,LOOKUP(B6,[1]Pitchers!$C$1:$C$60362,[1]Pitchers!$AR$1:$AR$60362))</f>
        <v>62.730586381412756</v>
      </c>
      <c r="E6" s="4">
        <f t="shared" si="0"/>
        <v>-3.5547332282800563</v>
      </c>
      <c r="F6" s="8"/>
      <c r="G6" s="44"/>
    </row>
    <row r="7" spans="1:22" ht="9.75" customHeight="1" x14ac:dyDescent="0.2">
      <c r="A7" s="111" t="s">
        <v>0</v>
      </c>
      <c r="B7" s="111" t="s">
        <v>404</v>
      </c>
      <c r="C7" s="5">
        <f>LOOKUP(B7,[1]Pitchers!$C:$C,[1]Pitchers!$AJ:$AJ)*IF(LOOKUP(B7,[1]Pitchers!$C:$C,[1]Pitchers!$Q:$Q)="R",1/0.83,1)</f>
        <v>7.8666857483870727</v>
      </c>
      <c r="D7" s="4" t="e">
        <f>MIN(972-SUM(D2:D6),IF(LOOKUP(B7,[1]Pitchers!$C$1:$C$60362,[1]Pitchers!$AR$1:$AR$60362)&lt;0,193,LOOKUP(B7,[1]Pitchers!$C$1:$C$60362,[1]Pitchers!$AR$1:$AR$60362)))</f>
        <v>#N/A</v>
      </c>
      <c r="E7" s="4" t="e">
        <f t="shared" si="0"/>
        <v>#N/A</v>
      </c>
      <c r="F7" s="8"/>
      <c r="G7" s="44"/>
    </row>
    <row r="8" spans="1:22" ht="9.75" customHeight="1" x14ac:dyDescent="0.2">
      <c r="A8" s="111" t="s">
        <v>0</v>
      </c>
      <c r="B8" s="111"/>
      <c r="C8" s="5">
        <f>C9-0.5345/3</f>
        <v>3.7399999999999993</v>
      </c>
      <c r="D8" s="4">
        <v>56</v>
      </c>
      <c r="E8" s="4">
        <f t="shared" ref="E8:E15" si="1">IF(C8&gt;5,-0.5*4.08/4*D8/9,(4.2745*4.08/4-C8*4.08/4)*D8/9)*LOOKUP(RANK(C8,C$8:C$15),I$12:I$20,J$12:J$20)</f>
        <v>6.1061280000000036</v>
      </c>
      <c r="F8" s="8"/>
      <c r="G8" s="5">
        <f t="shared" ref="G8:G15" si="2">(((4.25)^(((4.25)+(4.25-(4-C8)*4.25/4*1/9))^0.285)/((4.25)^(((4.25)+(4.25-(4-C8)*4.25/4*1/9))^0.285)+(4.25-(4-C8)*4.25/4*1/9)^(((4.25)+(4.25-(4-C8)*4.25/4*1/9))^0.285))-0.5)*D8+((4.2745*4.25/4*1/9+4*4.25/4*(1-1/9))^(((4.2745*4.25/4*1/9+4*4.25/4*(1-1/9))+4.25)^0.285)/((4.2745*4.25/4*1/9+4*4.25/4*(1-1/9))^(((4.2745*4.25/4*1/9+4*4.25/4*(1-1/9))+4.25)^0.285)+4.25^(((4.2745*4.25/4*1/9+4*4.25/4*(1-1/9))+4.25)^0.285))-0.5)*D8)*LOOKUP(RANK(C8,C$8:C$15),I$12:I$20,J$12:J$20)</f>
        <v>0.68844065887299155</v>
      </c>
    </row>
    <row r="9" spans="1:22" ht="9.75" customHeight="1" x14ac:dyDescent="0.2">
      <c r="A9" s="111" t="s">
        <v>0</v>
      </c>
      <c r="B9" s="111"/>
      <c r="C9" s="5">
        <f>C10-0.5345/3</f>
        <v>3.9181666666666661</v>
      </c>
      <c r="D9" s="4">
        <v>56</v>
      </c>
      <c r="E9" s="4">
        <f t="shared" si="1"/>
        <v>2.4876817777777807</v>
      </c>
      <c r="F9" s="8"/>
      <c r="G9" s="5">
        <f t="shared" si="2"/>
        <v>0.27997963544633342</v>
      </c>
    </row>
    <row r="10" spans="1:22" ht="9.75" customHeight="1" x14ac:dyDescent="0.2">
      <c r="A10" s="111" t="s">
        <v>0</v>
      </c>
      <c r="B10" s="111"/>
      <c r="C10" s="5">
        <f>C11-0.5345/3</f>
        <v>4.0963333333333329</v>
      </c>
      <c r="D10" s="4">
        <v>56</v>
      </c>
      <c r="E10" s="4">
        <f t="shared" si="1"/>
        <v>1.130764444444444</v>
      </c>
      <c r="F10" s="8"/>
      <c r="G10" s="5">
        <f t="shared" si="2"/>
        <v>0.12703764611489232</v>
      </c>
    </row>
    <row r="11" spans="1:22" ht="9.75" customHeight="1" x14ac:dyDescent="0.2">
      <c r="A11" s="111" t="s">
        <v>0</v>
      </c>
      <c r="B11" s="111"/>
      <c r="C11" s="5">
        <v>4.2744999999999997</v>
      </c>
      <c r="D11" s="4">
        <v>56</v>
      </c>
      <c r="E11" s="4">
        <f t="shared" si="1"/>
        <v>0</v>
      </c>
      <c r="F11" s="8"/>
      <c r="G11" s="5">
        <f t="shared" si="2"/>
        <v>0</v>
      </c>
    </row>
    <row r="12" spans="1:22" ht="9.75" customHeight="1" x14ac:dyDescent="0.2">
      <c r="A12" s="111" t="s">
        <v>0</v>
      </c>
      <c r="B12" s="111"/>
      <c r="C12" s="5">
        <v>4.2744999999999997</v>
      </c>
      <c r="D12" s="4">
        <v>56</v>
      </c>
      <c r="E12" s="4">
        <f t="shared" si="1"/>
        <v>0</v>
      </c>
      <c r="F12" s="8"/>
      <c r="G12" s="5">
        <f t="shared" si="2"/>
        <v>0</v>
      </c>
      <c r="I12" s="1" t="s">
        <v>608</v>
      </c>
      <c r="J12" s="1" t="s">
        <v>609</v>
      </c>
    </row>
    <row r="13" spans="1:22" ht="9.75" customHeight="1" x14ac:dyDescent="0.2">
      <c r="A13" s="111" t="s">
        <v>0</v>
      </c>
      <c r="B13" s="111"/>
      <c r="C13" s="5">
        <f>C12+0.5345/3</f>
        <v>4.4526666666666666</v>
      </c>
      <c r="D13" s="4">
        <v>56</v>
      </c>
      <c r="E13" s="4">
        <f t="shared" si="1"/>
        <v>-0.67845866666666643</v>
      </c>
      <c r="F13" s="8"/>
      <c r="G13" s="5">
        <f t="shared" si="2"/>
        <v>-7.5951113047358909E-2</v>
      </c>
      <c r="I13" s="1">
        <v>1</v>
      </c>
      <c r="J13" s="1">
        <v>0.5</v>
      </c>
      <c r="K13" s="1">
        <v>0.5</v>
      </c>
    </row>
    <row r="14" spans="1:22" ht="9.75" customHeight="1" x14ac:dyDescent="0.2">
      <c r="A14" s="111" t="s">
        <v>0</v>
      </c>
      <c r="B14" s="111"/>
      <c r="C14" s="5">
        <f>C13+0.5345/3</f>
        <v>4.6308333333333334</v>
      </c>
      <c r="D14" s="4">
        <v>56</v>
      </c>
      <c r="E14" s="4">
        <f t="shared" si="1"/>
        <v>-1.130764444444444</v>
      </c>
      <c r="F14" s="8"/>
      <c r="G14" s="5">
        <f t="shared" si="2"/>
        <v>-0.12635857710152965</v>
      </c>
      <c r="I14" s="1">
        <v>2</v>
      </c>
      <c r="J14" s="1">
        <v>0.6</v>
      </c>
      <c r="K14" s="1">
        <v>0.6</v>
      </c>
    </row>
    <row r="15" spans="1:22" ht="9.75" customHeight="1" x14ac:dyDescent="0.2">
      <c r="A15" s="111" t="s">
        <v>0</v>
      </c>
      <c r="B15" s="111"/>
      <c r="C15" s="5">
        <v>3.74</v>
      </c>
      <c r="D15" s="4">
        <v>56</v>
      </c>
      <c r="E15" s="4">
        <f t="shared" si="1"/>
        <v>4.4099813333333282</v>
      </c>
      <c r="F15" s="8"/>
      <c r="G15" s="5">
        <f t="shared" si="2"/>
        <v>0.49720714251938275</v>
      </c>
      <c r="I15" s="1">
        <v>3</v>
      </c>
      <c r="J15" s="1">
        <v>0.8</v>
      </c>
      <c r="K15" s="1">
        <v>0.8</v>
      </c>
    </row>
    <row r="16" spans="1:22" ht="9.75" customHeight="1" x14ac:dyDescent="0.2">
      <c r="A16" s="111" t="s">
        <v>1</v>
      </c>
      <c r="B16" s="111" t="s">
        <v>508</v>
      </c>
      <c r="C16" s="6">
        <f>LOOKUP(B16,[1]Hitters!$C:$C,[1]Hitters!$AF:$AF)</f>
        <v>0.19503280289111116</v>
      </c>
      <c r="D16" s="4">
        <f>LOOKUP(B16,[1]Hitters!$C$1:$C$59785,[1]Hitters!$AN$1:$AN$59785)</f>
        <v>125.43440592592593</v>
      </c>
      <c r="E16" s="4">
        <f t="shared" ref="E16:E29" si="3">(C16-0.23)*D16</f>
        <v>-4.3860895962482269</v>
      </c>
      <c r="F16" s="19">
        <f>IF(A16="DH",-15,IF(A16="C",LOOKUP(B16,[1]Hitters!$C:$C,[1]Hitters!$AZ:$AZ),IF(A16="1B",LOOKUP(B16,[1]Hitters!$C:$C,[1]Hitters!$AW:$AW),IF(RIGHT(A16,1)="F",LOOKUP(B16,[1]Hitters!$C:$C,[1]Hitters!$AY:$AY),LOOKUP(B16,[1]Hitters!$C:$C,[1]Hitters!$AX:$AX)))))*D16/IF(A16="C",500,625)</f>
        <v>-2.5834657743984795</v>
      </c>
      <c r="G16" s="44">
        <f t="shared" ref="G16:G29" si="4">(E16+F16)/(2*(4.08*2+(C16-0.263)*4.18-F16/(D16/4.18))^0.715)</f>
        <v>-0.79057786650700768</v>
      </c>
      <c r="I16" s="1">
        <v>4</v>
      </c>
      <c r="J16" s="1">
        <v>0.9</v>
      </c>
      <c r="K16" s="1">
        <v>1</v>
      </c>
    </row>
    <row r="17" spans="1:23" ht="9.75" customHeight="1" x14ac:dyDescent="0.2">
      <c r="A17" s="111" t="s">
        <v>2</v>
      </c>
      <c r="B17" s="111" t="s">
        <v>138</v>
      </c>
      <c r="C17" s="6">
        <f>LOOKUP(B17,[1]Hitters!$C:$C,[1]Hitters!$AF:$AF)</f>
        <v>0.16267920755843213</v>
      </c>
      <c r="D17" s="4">
        <f>LOOKUP(B17,[1]Hitters!$C$1:$C$59785,[1]Hitters!$AN$1:$AN$59785)</f>
        <v>171.44021333333336</v>
      </c>
      <c r="E17" s="4">
        <f t="shared" si="3"/>
        <v>-11.541491017951454</v>
      </c>
      <c r="F17" s="19">
        <f>IF(A17="DH",-15,IF(A17="C",LOOKUP(B17,[1]Hitters!$C:$C,[1]Hitters!$AZ:$AZ),IF(A17="1B",LOOKUP(B17,[1]Hitters!$C:$C,[1]Hitters!$AW:$AW),IF(RIGHT(A17,1)="F",LOOKUP(B17,[1]Hitters!$C:$C,[1]Hitters!$AY:$AY),LOOKUP(B17,[1]Hitters!$C:$C,[1]Hitters!$AX:$AX)))))*D17/IF(A17="C",500,625)</f>
        <v>-4.4117967325297798</v>
      </c>
      <c r="G17" s="44">
        <f t="shared" si="4"/>
        <v>-1.8283468015814013</v>
      </c>
      <c r="I17" s="1">
        <v>5</v>
      </c>
      <c r="J17" s="1">
        <v>1</v>
      </c>
      <c r="K17" s="1">
        <v>1</v>
      </c>
    </row>
    <row r="18" spans="1:23" ht="9.75" customHeight="1" x14ac:dyDescent="0.2">
      <c r="A18" s="111" t="s">
        <v>3</v>
      </c>
      <c r="B18" s="111" t="s">
        <v>565</v>
      </c>
      <c r="C18" s="6">
        <f>LOOKUP(B18,[1]Hitters!$C:$C,[1]Hitters!$AF:$AF)</f>
        <v>0.14775616975350436</v>
      </c>
      <c r="D18" s="4">
        <f>LOOKUP(B18,[1]Hitters!$C$1:$C$59785,[1]Hitters!$AN$1:$AN$59785)</f>
        <v>84</v>
      </c>
      <c r="E18" s="4">
        <f t="shared" si="3"/>
        <v>-6.9084817407056347</v>
      </c>
      <c r="F18" s="19">
        <f>IF(A18="DH",-15,IF(A18="C",LOOKUP(B18,[1]Hitters!$C:$C,[1]Hitters!$AZ:$AZ),IF(A18="1B",LOOKUP(B18,[1]Hitters!$C:$C,[1]Hitters!$AW:$AW),IF(RIGHT(A18,1)="F",LOOKUP(B18,[1]Hitters!$C:$C,[1]Hitters!$AY:$AY),LOOKUP(B18,[1]Hitters!$C:$C,[1]Hitters!$AX:$AX)))))*D18/IF(A18="C",500,625)</f>
        <v>-2.1503999999999999</v>
      </c>
      <c r="G18" s="44">
        <f t="shared" si="4"/>
        <v>-1.0441987396861414</v>
      </c>
      <c r="I18" s="1">
        <v>6</v>
      </c>
      <c r="J18" s="1">
        <v>1.1000000000000001</v>
      </c>
      <c r="K18" s="1">
        <v>1.1000000000000001</v>
      </c>
    </row>
    <row r="19" spans="1:23" ht="9.75" customHeight="1" x14ac:dyDescent="0.2">
      <c r="A19" s="111" t="s">
        <v>4</v>
      </c>
      <c r="B19" s="111" t="s">
        <v>261</v>
      </c>
      <c r="C19" s="6">
        <f>LOOKUP(B19,[1]Hitters!$C:$C,[1]Hitters!$AF:$AF)</f>
        <v>0.15414914211198946</v>
      </c>
      <c r="D19" s="4">
        <f>LOOKUP(B19,[1]Hitters!$C$1:$C$59785,[1]Hitters!$AN$1:$AN$59785)</f>
        <v>230.00308148148147</v>
      </c>
      <c r="E19" s="4">
        <f t="shared" si="3"/>
        <v>-17.445931047256362</v>
      </c>
      <c r="F19" s="19">
        <f>IF(A19="DH",-15,IF(A19="C",LOOKUP(B19,[1]Hitters!$C:$C,[1]Hitters!$AZ:$AZ),IF(A19="1B",LOOKUP(B19,[1]Hitters!$C:$C,[1]Hitters!$AW:$AW),IF(RIGHT(A19,1)="F",LOOKUP(B19,[1]Hitters!$C:$C,[1]Hitters!$AY:$AY),LOOKUP(B19,[1]Hitters!$C:$C,[1]Hitters!$AX:$AX)))))*D19/IF(A19="C",500,625)</f>
        <v>-8.1265240756432586</v>
      </c>
      <c r="G19" s="44">
        <f t="shared" si="4"/>
        <v>-2.9295718194664455</v>
      </c>
      <c r="I19" s="1">
        <v>7</v>
      </c>
      <c r="J19" s="1">
        <v>1.3</v>
      </c>
      <c r="K19" s="1">
        <v>1.3</v>
      </c>
    </row>
    <row r="20" spans="1:23" ht="9.75" customHeight="1" x14ac:dyDescent="0.2">
      <c r="A20" s="111" t="s">
        <v>5</v>
      </c>
      <c r="B20" s="111" t="s">
        <v>248</v>
      </c>
      <c r="C20" s="6">
        <f>LOOKUP(B20,[1]Hitters!$C:$C,[1]Hitters!$AF:$AF)</f>
        <v>0.16267920755843213</v>
      </c>
      <c r="D20" s="4">
        <f>LOOKUP(B20,[1]Hitters!$C$1:$C$59785,[1]Hitters!$AN$1:$AN$59785)</f>
        <v>211.55717550928694</v>
      </c>
      <c r="E20" s="4">
        <f t="shared" si="3"/>
        <v>-14.242196701985055</v>
      </c>
      <c r="F20" s="19">
        <f>IF(A20="DH",-15,IF(A20="C",LOOKUP(B20,[1]Hitters!$C:$C,[1]Hitters!$AZ:$AZ),IF(A20="1B",LOOKUP(B20,[1]Hitters!$C:$C,[1]Hitters!$AW:$AW),IF(RIGHT(A20,1)="F",LOOKUP(B20,[1]Hitters!$C:$C,[1]Hitters!$AY:$AY),LOOKUP(B20,[1]Hitters!$C:$C,[1]Hitters!$AX:$AX)))))*D20/IF(A20="C",500,625)</f>
        <v>-8.4072426640663007</v>
      </c>
      <c r="G20" s="44">
        <f t="shared" si="4"/>
        <v>-2.5820107199771005</v>
      </c>
      <c r="I20" s="1">
        <v>8</v>
      </c>
      <c r="J20" s="1">
        <v>1.8</v>
      </c>
      <c r="K20" s="1">
        <v>1.8</v>
      </c>
    </row>
    <row r="21" spans="1:23" ht="9.75" customHeight="1" x14ac:dyDescent="0.2">
      <c r="A21" s="111" t="s">
        <v>79</v>
      </c>
      <c r="B21" s="111" t="s">
        <v>327</v>
      </c>
      <c r="C21" s="6">
        <f>LOOKUP(B21,[1]Hitters!$C:$C,[1]Hitters!$AF:$AF)</f>
        <v>0.2274342539667967</v>
      </c>
      <c r="D21" s="4">
        <f>LOOKUP(B21,[1]Hitters!$C$1:$C$59785,[1]Hitters!$AN$1:$AN$59785)</f>
        <v>117.96333037037037</v>
      </c>
      <c r="E21" s="4">
        <f t="shared" si="3"/>
        <v>-0.30266394696122917</v>
      </c>
      <c r="F21" s="19">
        <f>IF(A21="DH",-15,IF(A21="C",LOOKUP(B21,[1]Hitters!$C:$C,[1]Hitters!$AZ:$AZ),IF(A21="1B",LOOKUP(B21,[1]Hitters!$C:$C,[1]Hitters!$AW:$AW),IF(RIGHT(A21,1)="F",LOOKUP(B21,[1]Hitters!$C:$C,[1]Hitters!$AY:$AY),LOOKUP(B21,[1]Hitters!$C:$C,[1]Hitters!$AX:$AX)))))*D21/IF(A21="C",500,625)</f>
        <v>-6.7595627959885984</v>
      </c>
      <c r="G21" s="44">
        <f t="shared" si="4"/>
        <v>-0.78093479881831929</v>
      </c>
    </row>
    <row r="22" spans="1:23" ht="9.75" customHeight="1" x14ac:dyDescent="0.2">
      <c r="A22" s="111" t="s">
        <v>80</v>
      </c>
      <c r="B22" s="111" t="s">
        <v>162</v>
      </c>
      <c r="C22" s="6">
        <f>LOOKUP(B22,[1]Hitters!$C:$C,[1]Hitters!$AF:$AF)</f>
        <v>0.22040896853954567</v>
      </c>
      <c r="D22" s="4">
        <f>LOOKUP(B22,[1]Hitters!$C$1:$C$59785,[1]Hitters!$AN$1:$AN$59785)</f>
        <v>194.43317333333334</v>
      </c>
      <c r="E22" s="4">
        <f t="shared" si="3"/>
        <v>-1.8648146823959721</v>
      </c>
      <c r="F22" s="19">
        <f>IF(A22="DH",-15,IF(A22="C",LOOKUP(B22,[1]Hitters!$C:$C,[1]Hitters!$AZ:$AZ),IF(A22="1B",LOOKUP(B22,[1]Hitters!$C:$C,[1]Hitters!$AW:$AW),IF(RIGHT(A22,1)="F",LOOKUP(B22,[1]Hitters!$C:$C,[1]Hitters!$AY:$AY),LOOKUP(B22,[1]Hitters!$C:$C,[1]Hitters!$AX:$AX)))))*D22/IF(A22="C",500,625)</f>
        <v>-5.7528309578975882</v>
      </c>
      <c r="G22" s="44">
        <f t="shared" si="4"/>
        <v>-0.85311506228174927</v>
      </c>
    </row>
    <row r="23" spans="1:23" ht="9.75" customHeight="1" x14ac:dyDescent="0.2">
      <c r="A23" s="111" t="s">
        <v>81</v>
      </c>
      <c r="B23" s="111" t="s">
        <v>117</v>
      </c>
      <c r="C23" s="6" t="e">
        <f>LOOKUP(B23,[1]Hitters!$C:$C,[1]Hitters!$AF:$AF)</f>
        <v>#VALUE!</v>
      </c>
      <c r="D23" s="4" t="e">
        <f>LOOKUP(B23,[1]Hitters!$C$1:$C$59785,[1]Hitters!$AN$1:$AN$59785)</f>
        <v>#N/A</v>
      </c>
      <c r="E23" s="4" t="e">
        <f t="shared" si="3"/>
        <v>#VALUE!</v>
      </c>
      <c r="F23" s="19" t="e">
        <f>IF(A23="DH",-15,IF(A23="C",LOOKUP(B23,[1]Hitters!$C:$C,[1]Hitters!$AZ:$AZ),IF(A23="1B",LOOKUP(B23,[1]Hitters!$C:$C,[1]Hitters!$AW:$AW),IF(RIGHT(A23,1)="F",LOOKUP(B23,[1]Hitters!$C:$C,[1]Hitters!$AY:$AY),LOOKUP(B23,[1]Hitters!$C:$C,[1]Hitters!$AX:$AX)))))*D23/IF(A23="C",500,625)</f>
        <v>#N/A</v>
      </c>
      <c r="G23" s="44" t="e">
        <f t="shared" si="4"/>
        <v>#VALUE!</v>
      </c>
    </row>
    <row r="24" spans="1:23" ht="9.75" customHeight="1" x14ac:dyDescent="0.2">
      <c r="A24" s="111" t="s">
        <v>118</v>
      </c>
      <c r="B24" s="111" t="s">
        <v>225</v>
      </c>
      <c r="C24" s="6">
        <f>LOOKUP(B24,[1]Hitters!$C:$C,[1]Hitters!$AF:$AF)</f>
        <v>0.2274342539667967</v>
      </c>
      <c r="D24" s="4">
        <f>LOOKUP(B24,[1]Hitters!$C$1:$C$59785,[1]Hitters!$AN$1:$AN$59785)</f>
        <v>165.57664</v>
      </c>
      <c r="E24" s="4">
        <f t="shared" si="3"/>
        <v>-0.42482760727113233</v>
      </c>
      <c r="F24" s="19">
        <f>IF(A24="DH",-15,IF(A24="C",LOOKUP(B24,[1]Hitters!$C:$C,[1]Hitters!$AZ:$AZ),IF(A24="1B",LOOKUP(B24,[1]Hitters!$C:$C,[1]Hitters!$AW:$AW),IF(RIGHT(A24,1)="F",LOOKUP(B24,[1]Hitters!$C:$C,[1]Hitters!$AY:$AY),LOOKUP(B24,[1]Hitters!$C:$C,[1]Hitters!$AX:$AX)))))*D24/IF(A24="C",500,625)</f>
        <v>-3.9738393599999995</v>
      </c>
      <c r="G24" s="44">
        <f t="shared" si="4"/>
        <v>-0.49235438172015877</v>
      </c>
    </row>
    <row r="25" spans="1:23" ht="9.75" customHeight="1" x14ac:dyDescent="0.2">
      <c r="A25" s="111" t="s">
        <v>1</v>
      </c>
      <c r="B25" s="111" t="s">
        <v>588</v>
      </c>
      <c r="C25" s="6">
        <f>LOOKUP(B25,[1]Hitters!$C:$C,[1]Hitters!$AF:$AF)</f>
        <v>0.17483737833587548</v>
      </c>
      <c r="D25" s="4" t="e">
        <f>(6120-SUM(D$16:D$24))/5</f>
        <v>#N/A</v>
      </c>
      <c r="E25" s="4" t="e">
        <f t="shared" si="3"/>
        <v>#N/A</v>
      </c>
      <c r="F25" s="19" t="e">
        <f>IF(A25="DH",-15,IF(A25="C",LOOKUP(B25,[1]Hitters!$C:$C,[1]Hitters!$AZ:$AZ),IF(A25="1B",LOOKUP(B25,[1]Hitters!$C:$C,[1]Hitters!$AW:$AW),IF(RIGHT(A25,1)="F",LOOKUP(B25,[1]Hitters!$C:$C,[1]Hitters!$AY:$AY),LOOKUP(B25,[1]Hitters!$C:$C,[1]Hitters!$AX:$AX)))))*D25/IF(A25="C",500,625)</f>
        <v>#N/A</v>
      </c>
      <c r="G25" s="44" t="e">
        <f t="shared" si="4"/>
        <v>#N/A</v>
      </c>
    </row>
    <row r="26" spans="1:23" ht="9.75" customHeight="1" x14ac:dyDescent="0.2">
      <c r="A26" s="111" t="s">
        <v>3</v>
      </c>
      <c r="B26" s="111" t="s">
        <v>562</v>
      </c>
      <c r="C26" s="6">
        <f>LOOKUP(B26,[1]Hitters!$C:$C,[1]Hitters!$AF:$AF)</f>
        <v>0.16267920755843213</v>
      </c>
      <c r="D26" s="4" t="e">
        <f>(6120-SUM(D$16:D$24))/5</f>
        <v>#N/A</v>
      </c>
      <c r="E26" s="4" t="e">
        <f t="shared" si="3"/>
        <v>#N/A</v>
      </c>
      <c r="F26" s="19" t="e">
        <f>IF(A26="DH",-15,IF(A26="C",LOOKUP(B26,[1]Hitters!$C:$C,[1]Hitters!$AZ:$AZ),IF(A26="1B",LOOKUP(B26,[1]Hitters!$C:$C,[1]Hitters!$AW:$AW),IF(RIGHT(A26,1)="F",LOOKUP(B26,[1]Hitters!$C:$C,[1]Hitters!$AY:$AY),LOOKUP(B26,[1]Hitters!$C:$C,[1]Hitters!$AX:$AX)))))*D26/IF(A26="C",500,625)</f>
        <v>#N/A</v>
      </c>
      <c r="G26" s="44" t="e">
        <f t="shared" si="4"/>
        <v>#N/A</v>
      </c>
    </row>
    <row r="27" spans="1:23" ht="9.75" customHeight="1" x14ac:dyDescent="0.2">
      <c r="A27" s="111" t="s">
        <v>5</v>
      </c>
      <c r="B27" s="111" t="s">
        <v>212</v>
      </c>
      <c r="C27" s="6">
        <f>LOOKUP(B27,[1]Hitters!$C:$C,[1]Hitters!$AF:$AF)</f>
        <v>0.25360245173035861</v>
      </c>
      <c r="D27" s="4" t="e">
        <f>(6120-SUM(D$16:D$24))/5</f>
        <v>#N/A</v>
      </c>
      <c r="E27" s="4" t="e">
        <f t="shared" si="3"/>
        <v>#N/A</v>
      </c>
      <c r="F27" s="19" t="e">
        <f>IF(A27="DH",-15,IF(A27="C",LOOKUP(B27,[1]Hitters!$C:$C,[1]Hitters!$AZ:$AZ),IF(A27="1B",LOOKUP(B27,[1]Hitters!$C:$C,[1]Hitters!$AW:$AW),IF(RIGHT(A27,1)="F",LOOKUP(B27,[1]Hitters!$C:$C,[1]Hitters!$AY:$AY),LOOKUP(B27,[1]Hitters!$C:$C,[1]Hitters!$AX:$AX)))))*D27/IF(A27="C",500,625)</f>
        <v>#N/A</v>
      </c>
      <c r="G27" s="44" t="e">
        <f t="shared" si="4"/>
        <v>#N/A</v>
      </c>
    </row>
    <row r="28" spans="1:23" ht="9.75" customHeight="1" x14ac:dyDescent="0.2">
      <c r="A28" s="111" t="s">
        <v>589</v>
      </c>
      <c r="B28" s="111" t="s">
        <v>552</v>
      </c>
      <c r="C28" s="6">
        <f>LOOKUP(B28,[1]Hitters!$C:$C,[1]Hitters!$AF:$AF)</f>
        <v>0.14775616975350436</v>
      </c>
      <c r="D28" s="4" t="e">
        <f>(6120-SUM(D$16:D$24))/5</f>
        <v>#N/A</v>
      </c>
      <c r="E28" s="4" t="e">
        <f t="shared" si="3"/>
        <v>#N/A</v>
      </c>
      <c r="F28" s="19" t="e">
        <f>IF(A28="DH",-15,IF(A28="C",LOOKUP(B28,[1]Hitters!$C:$C,[1]Hitters!$AZ:$AZ),IF(A28="1B",LOOKUP(B28,[1]Hitters!$C:$C,[1]Hitters!$AW:$AW),IF(RIGHT(A28,1)="F",LOOKUP(B28,[1]Hitters!$C:$C,[1]Hitters!$AY:$AY),LOOKUP(B28,[1]Hitters!$C:$C,[1]Hitters!$AX:$AX)))))*D28/IF(A28="C",500,625)</f>
        <v>#N/A</v>
      </c>
      <c r="G28" s="44" t="e">
        <f t="shared" si="4"/>
        <v>#N/A</v>
      </c>
    </row>
    <row r="29" spans="1:23" ht="9.75" customHeight="1" x14ac:dyDescent="0.2">
      <c r="A29" s="111" t="s">
        <v>6</v>
      </c>
      <c r="B29" s="111" t="s">
        <v>581</v>
      </c>
      <c r="C29" s="6">
        <f>LOOKUP(B29,[1]Hitters!$C:$C,[1]Hitters!$AF:$AF)</f>
        <v>0.25360245173035861</v>
      </c>
      <c r="D29" s="4" t="e">
        <f>(6120-SUM(D$16:D$24))/5</f>
        <v>#N/A</v>
      </c>
      <c r="E29" s="4" t="e">
        <f t="shared" si="3"/>
        <v>#N/A</v>
      </c>
      <c r="F29" s="19" t="e">
        <f>IF(A29="DH",-15,IF(A29="C",LOOKUP(B29,[1]Hitters!$C:$C,[1]Hitters!$AZ:$AZ),IF(A29="1B",LOOKUP(B29,[1]Hitters!$C:$C,[1]Hitters!$AW:$AW),IF(RIGHT(A29,1)="F",LOOKUP(B29,[1]Hitters!$C:$C,[1]Hitters!$AY:$AY),LOOKUP(B29,[1]Hitters!$C:$C,[1]Hitters!$AX:$AX)))))*D29/IF(A29="C",500,625)</f>
        <v>#N/A</v>
      </c>
      <c r="G29" s="44" t="e">
        <f t="shared" si="4"/>
        <v>#N/A</v>
      </c>
    </row>
    <row r="31" spans="1:23" ht="9.75" customHeight="1" x14ac:dyDescent="0.2">
      <c r="R31" s="49"/>
    </row>
    <row r="32" spans="1:23" ht="9.75" customHeight="1" x14ac:dyDescent="0.2">
      <c r="G32" s="5">
        <v>2.1</v>
      </c>
      <c r="H32" s="4">
        <f>56</f>
        <v>56</v>
      </c>
      <c r="I32" s="5">
        <v>3.5492552019870076</v>
      </c>
      <c r="J32" s="43">
        <f>I32-$F$37</f>
        <v>2.5924977988272202</v>
      </c>
      <c r="K32" s="5">
        <f t="shared" ref="K32:K57" si="5">(((4.25)^(((4.25)+(4.25-(4-G32)*4.25/4*1/9))^0.285)/((4.25)^(((4.25)+(4.25-(4-G32)*4.25/4*1/9))^0.285)+(4.25-(4-G32)*4.25/4*1/9)^(((4.25)+(4.25-(4-G32)*4.25/4*1/9))^0.285))-0.5)*H32+((4.2745*4.25/4*1/9+4*4.25/4*(1-1/9))^(((4.2745*4.25/4*1/9+4*4.25/4*(1-1/9))+4.25)^0.285)/((4.2745*4.25/4*1/9+4*4.25/4*(1-1/9))^(((4.2745*4.25/4*1/9+4*4.25/4*(1-1/9))+4.25)^0.285)+4.25^(((4.2745*4.25/4*1/9+4*4.25/4*(1-1/9))+4.25)^0.285))-0.5)*H32)</f>
        <v>1.5811367142290411</v>
      </c>
      <c r="L32" s="1">
        <f>J32/K32</f>
        <v>1.6396417687962654</v>
      </c>
      <c r="M32" s="110">
        <f t="shared" ref="M32:M48" si="6">I32-K32</f>
        <v>1.9681184877579665</v>
      </c>
      <c r="N32" s="110">
        <f>I33-I32</f>
        <v>-0.1334977188677553</v>
      </c>
      <c r="P32" s="43"/>
      <c r="Q32" s="43"/>
      <c r="R32" s="49">
        <f t="shared" ref="R32:R57" si="7">4.2745-S32</f>
        <v>2.1744999999999997</v>
      </c>
      <c r="S32" s="49">
        <v>2.1</v>
      </c>
      <c r="T32" s="1">
        <v>56</v>
      </c>
      <c r="U32" s="43">
        <f>J32-K32</f>
        <v>1.0113610845981791</v>
      </c>
      <c r="V32" s="1">
        <f>U32/T32</f>
        <v>1.8060019367824625E-2</v>
      </c>
      <c r="W32" s="1">
        <f>V33-V32</f>
        <v>-1.0595057052996508E-3</v>
      </c>
    </row>
    <row r="33" spans="6:23" ht="9.75" customHeight="1" x14ac:dyDescent="0.2">
      <c r="G33" s="5">
        <v>2.2000000000000002</v>
      </c>
      <c r="H33" s="4">
        <f>56</f>
        <v>56</v>
      </c>
      <c r="I33" s="5">
        <v>3.4157574831192523</v>
      </c>
      <c r="J33" s="43">
        <f t="shared" ref="J33:J57" si="8">I33-$F$37</f>
        <v>2.4590000799594645</v>
      </c>
      <c r="K33" s="5">
        <f t="shared" si="5"/>
        <v>1.5069713148580659</v>
      </c>
      <c r="L33" s="1">
        <f t="shared" ref="L33:L57" si="9">J33/K33</f>
        <v>1.6317497590795651</v>
      </c>
      <c r="M33" s="110">
        <f t="shared" si="6"/>
        <v>1.9087861682611864</v>
      </c>
      <c r="N33" s="110">
        <f t="shared" ref="N33:N48" si="10">I34-I33</f>
        <v>-0.13324811301834849</v>
      </c>
      <c r="Q33" s="43"/>
      <c r="R33" s="49">
        <f t="shared" si="7"/>
        <v>2.0744999999999996</v>
      </c>
      <c r="S33" s="49">
        <v>2.2000000000000002</v>
      </c>
      <c r="T33" s="1">
        <v>56</v>
      </c>
      <c r="U33" s="43">
        <f t="shared" ref="U33:U54" si="11">J33-K33</f>
        <v>0.95202876510139856</v>
      </c>
      <c r="V33" s="1">
        <f t="shared" ref="V33:V54" si="12">U33/T33</f>
        <v>1.7000513662524974E-2</v>
      </c>
      <c r="W33" s="1">
        <f t="shared" ref="W33:W54" si="13">V34-V33</f>
        <v>-1.057524706494832E-3</v>
      </c>
    </row>
    <row r="34" spans="6:23" ht="9.75" customHeight="1" x14ac:dyDescent="0.2">
      <c r="G34" s="5">
        <v>2.2999999999999998</v>
      </c>
      <c r="H34" s="4">
        <f>56</f>
        <v>56</v>
      </c>
      <c r="I34" s="5">
        <v>3.2825093701009038</v>
      </c>
      <c r="J34" s="43">
        <f t="shared" si="8"/>
        <v>2.325751966941116</v>
      </c>
      <c r="K34" s="5">
        <f t="shared" si="5"/>
        <v>1.432944585403428</v>
      </c>
      <c r="L34" s="1">
        <f t="shared" si="9"/>
        <v>1.6230578562717617</v>
      </c>
      <c r="M34" s="110">
        <f t="shared" si="6"/>
        <v>1.8495647846974759</v>
      </c>
      <c r="N34" s="110">
        <f t="shared" si="10"/>
        <v>-0.13299808669851299</v>
      </c>
      <c r="Q34" s="43"/>
      <c r="R34" s="49">
        <f t="shared" si="7"/>
        <v>1.9744999999999999</v>
      </c>
      <c r="S34" s="49">
        <v>2.2999999999999998</v>
      </c>
      <c r="T34" s="1">
        <v>56</v>
      </c>
      <c r="U34" s="43">
        <f t="shared" si="11"/>
        <v>0.89280738153768802</v>
      </c>
      <c r="V34" s="1">
        <f t="shared" si="12"/>
        <v>1.5942988956030142E-2</v>
      </c>
      <c r="W34" s="1">
        <f t="shared" si="13"/>
        <v>-1.0555403706231162E-3</v>
      </c>
    </row>
    <row r="35" spans="6:23" ht="9.75" customHeight="1" x14ac:dyDescent="0.2">
      <c r="G35" s="5">
        <v>2.4</v>
      </c>
      <c r="H35" s="4">
        <f>56</f>
        <v>56</v>
      </c>
      <c r="I35" s="5">
        <v>3.1495112834023908</v>
      </c>
      <c r="J35" s="43">
        <f t="shared" si="8"/>
        <v>2.192753880242603</v>
      </c>
      <c r="K35" s="5">
        <f t="shared" si="5"/>
        <v>1.3590567594598095</v>
      </c>
      <c r="L35" s="1">
        <f t="shared" si="9"/>
        <v>1.6134380444229326</v>
      </c>
      <c r="M35" s="110">
        <f t="shared" si="6"/>
        <v>1.7904545239425813</v>
      </c>
      <c r="N35" s="110">
        <f t="shared" si="10"/>
        <v>-0.13274764888903245</v>
      </c>
      <c r="Q35" s="43"/>
      <c r="R35" s="49">
        <f t="shared" si="7"/>
        <v>1.8744999999999998</v>
      </c>
      <c r="S35" s="49">
        <v>2.4</v>
      </c>
      <c r="T35" s="1">
        <v>56</v>
      </c>
      <c r="U35" s="43">
        <f t="shared" si="11"/>
        <v>0.83369712078279345</v>
      </c>
      <c r="V35" s="1">
        <f t="shared" si="12"/>
        <v>1.4887448585407026E-2</v>
      </c>
      <c r="W35" s="1">
        <f t="shared" si="13"/>
        <v>-1.053552768960575E-3</v>
      </c>
    </row>
    <row r="36" spans="6:23" ht="9.75" customHeight="1" x14ac:dyDescent="0.2">
      <c r="F36" s="43">
        <v>0.71697106226741703</v>
      </c>
      <c r="G36" s="5">
        <v>2.5</v>
      </c>
      <c r="H36" s="4">
        <f>56</f>
        <v>56</v>
      </c>
      <c r="I36" s="5">
        <v>3.0167636345133584</v>
      </c>
      <c r="J36" s="43">
        <f t="shared" si="8"/>
        <v>2.0600062313535705</v>
      </c>
      <c r="K36" s="5">
        <f t="shared" si="5"/>
        <v>1.2853080656325693</v>
      </c>
      <c r="L36" s="1">
        <f t="shared" si="9"/>
        <v>1.6027334507853808</v>
      </c>
      <c r="M36" s="110">
        <f t="shared" si="6"/>
        <v>1.7314555688807891</v>
      </c>
      <c r="N36" s="110">
        <f t="shared" si="10"/>
        <v>-0.13249680850944001</v>
      </c>
      <c r="Q36" s="43"/>
      <c r="R36" s="49">
        <f t="shared" si="7"/>
        <v>1.7744999999999997</v>
      </c>
      <c r="S36" s="49">
        <v>2.5</v>
      </c>
      <c r="T36" s="1">
        <v>56</v>
      </c>
      <c r="U36" s="43">
        <f t="shared" si="11"/>
        <v>0.77469816572100125</v>
      </c>
      <c r="V36" s="1">
        <f t="shared" si="12"/>
        <v>1.3833895816446451E-2</v>
      </c>
      <c r="W36" s="1">
        <f t="shared" si="13"/>
        <v>-1.0515619722971381E-3</v>
      </c>
    </row>
    <row r="37" spans="6:23" ht="9.75" customHeight="1" x14ac:dyDescent="0.2">
      <c r="F37" s="43">
        <v>0.95675740315978763</v>
      </c>
      <c r="G37" s="5">
        <v>2.6</v>
      </c>
      <c r="H37" s="4">
        <f>56</f>
        <v>56</v>
      </c>
      <c r="I37" s="5">
        <v>2.8842668260039184</v>
      </c>
      <c r="J37" s="43">
        <f t="shared" si="8"/>
        <v>1.9275094228441307</v>
      </c>
      <c r="K37" s="5">
        <f t="shared" si="5"/>
        <v>1.2116987275717692</v>
      </c>
      <c r="L37" s="1">
        <f t="shared" si="9"/>
        <v>1.5907497292720925</v>
      </c>
      <c r="M37" s="110">
        <f t="shared" si="6"/>
        <v>1.6725680984321492</v>
      </c>
      <c r="N37" s="110">
        <f t="shared" si="10"/>
        <v>-0.13224557441821183</v>
      </c>
      <c r="Q37" s="43"/>
      <c r="R37" s="49">
        <f t="shared" si="7"/>
        <v>1.6744999999999997</v>
      </c>
      <c r="S37" s="49">
        <v>2.6</v>
      </c>
      <c r="T37" s="1">
        <v>56</v>
      </c>
      <c r="U37" s="43">
        <f t="shared" si="11"/>
        <v>0.71581069527236152</v>
      </c>
      <c r="V37" s="1">
        <f t="shared" si="12"/>
        <v>1.2782333844149313E-2</v>
      </c>
      <c r="W37" s="1">
        <f t="shared" si="13"/>
        <v>-1.0495680509381902E-3</v>
      </c>
    </row>
    <row r="38" spans="6:23" ht="9.75" customHeight="1" x14ac:dyDescent="0.2">
      <c r="G38" s="5">
        <v>2.7</v>
      </c>
      <c r="H38" s="4">
        <f>56</f>
        <v>56</v>
      </c>
      <c r="I38" s="5">
        <v>2.7520212515857065</v>
      </c>
      <c r="J38" s="43">
        <f t="shared" si="8"/>
        <v>1.7952638484259189</v>
      </c>
      <c r="K38" s="5">
        <f t="shared" si="5"/>
        <v>1.1382289640060961</v>
      </c>
      <c r="L38" s="1">
        <f t="shared" si="9"/>
        <v>1.5772431603807826</v>
      </c>
      <c r="M38" s="110">
        <f t="shared" si="6"/>
        <v>1.6137922875796105</v>
      </c>
      <c r="N38" s="110">
        <f t="shared" si="10"/>
        <v>-0.1319939554129772</v>
      </c>
      <c r="Q38" s="43"/>
      <c r="R38" s="49">
        <f t="shared" si="7"/>
        <v>1.5744999999999996</v>
      </c>
      <c r="S38" s="49">
        <v>2.7</v>
      </c>
      <c r="T38" s="1">
        <v>56</v>
      </c>
      <c r="U38" s="43">
        <f t="shared" si="11"/>
        <v>0.65703488441982283</v>
      </c>
      <c r="V38" s="1">
        <f t="shared" si="12"/>
        <v>1.1732765793211123E-2</v>
      </c>
      <c r="W38" s="1">
        <f t="shared" si="13"/>
        <v>-1.0475710747061724E-3</v>
      </c>
    </row>
    <row r="39" spans="6:23" ht="9.75" customHeight="1" x14ac:dyDescent="0.2">
      <c r="G39" s="5">
        <v>2.8</v>
      </c>
      <c r="H39" s="4">
        <f>56</f>
        <v>56</v>
      </c>
      <c r="I39" s="5">
        <v>2.6200272961727293</v>
      </c>
      <c r="J39" s="43">
        <f t="shared" si="8"/>
        <v>1.6632698930129417</v>
      </c>
      <c r="K39" s="5">
        <f t="shared" si="5"/>
        <v>1.0648989887766644</v>
      </c>
      <c r="L39" s="1">
        <f t="shared" si="9"/>
        <v>1.5619039087676045</v>
      </c>
      <c r="M39" s="110">
        <f t="shared" si="6"/>
        <v>1.5551283073960649</v>
      </c>
      <c r="N39" s="110">
        <f t="shared" si="10"/>
        <v>-0.13174196023070994</v>
      </c>
      <c r="Q39" s="43"/>
      <c r="R39" s="49">
        <f t="shared" si="7"/>
        <v>1.4744999999999999</v>
      </c>
      <c r="S39" s="49">
        <v>2.8</v>
      </c>
      <c r="T39" s="1">
        <v>56</v>
      </c>
      <c r="U39" s="43">
        <f t="shared" si="11"/>
        <v>0.59837090423627726</v>
      </c>
      <c r="V39" s="1">
        <f t="shared" si="12"/>
        <v>1.068519471850495E-2</v>
      </c>
      <c r="W39" s="1">
        <f t="shared" si="13"/>
        <v>-1.0455711129421386E-3</v>
      </c>
    </row>
    <row r="40" spans="6:23" ht="9.75" customHeight="1" x14ac:dyDescent="0.2">
      <c r="G40" s="5">
        <v>2.9</v>
      </c>
      <c r="H40" s="4">
        <f>56</f>
        <v>56</v>
      </c>
      <c r="I40" s="5">
        <v>2.4882853359420194</v>
      </c>
      <c r="J40" s="43">
        <f t="shared" si="8"/>
        <v>1.5315279327822318</v>
      </c>
      <c r="K40" s="5">
        <f t="shared" si="5"/>
        <v>0.99170901087071428</v>
      </c>
      <c r="L40" s="1">
        <f t="shared" si="9"/>
        <v>1.5443319723772198</v>
      </c>
      <c r="M40" s="110">
        <f t="shared" si="6"/>
        <v>1.4965763250713051</v>
      </c>
      <c r="N40" s="110">
        <f t="shared" si="10"/>
        <v>-0.13148959754785405</v>
      </c>
      <c r="Q40" s="43"/>
      <c r="R40" s="49">
        <f t="shared" si="7"/>
        <v>1.3744999999999998</v>
      </c>
      <c r="S40" s="49">
        <v>2.9</v>
      </c>
      <c r="T40" s="1">
        <v>56</v>
      </c>
      <c r="U40" s="43">
        <f t="shared" si="11"/>
        <v>0.53981892191151748</v>
      </c>
      <c r="V40" s="1">
        <f t="shared" si="12"/>
        <v>9.6396236055628116E-3</v>
      </c>
      <c r="W40" s="1">
        <f t="shared" si="13"/>
        <v>-1.043568234506782E-3</v>
      </c>
    </row>
    <row r="41" spans="6:23" ht="9.75" customHeight="1" x14ac:dyDescent="0.2">
      <c r="G41" s="5">
        <v>3</v>
      </c>
      <c r="H41" s="4">
        <f>56</f>
        <v>56</v>
      </c>
      <c r="I41" s="5">
        <v>2.3567957383941653</v>
      </c>
      <c r="J41" s="43">
        <f t="shared" si="8"/>
        <v>1.4000383352343777</v>
      </c>
      <c r="K41" s="5">
        <f t="shared" si="5"/>
        <v>0.91865923445524</v>
      </c>
      <c r="L41" s="1">
        <f t="shared" si="9"/>
        <v>1.5240018090762382</v>
      </c>
      <c r="M41" s="110">
        <f t="shared" si="6"/>
        <v>1.4381365039389253</v>
      </c>
      <c r="N41" s="110">
        <f t="shared" si="10"/>
        <v>-0.1312368759804956</v>
      </c>
      <c r="Q41" s="43"/>
      <c r="R41" s="49">
        <f t="shared" si="7"/>
        <v>1.2744999999999997</v>
      </c>
      <c r="S41" s="49">
        <v>3</v>
      </c>
      <c r="T41" s="1">
        <v>56</v>
      </c>
      <c r="U41" s="43">
        <f t="shared" si="11"/>
        <v>0.4813791007791377</v>
      </c>
      <c r="V41" s="1">
        <f t="shared" si="12"/>
        <v>8.5960553710560297E-3</v>
      </c>
      <c r="W41" s="1">
        <f t="shared" si="13"/>
        <v>-1.0415625077817084E-3</v>
      </c>
    </row>
    <row r="42" spans="6:23" ht="9.75" customHeight="1" x14ac:dyDescent="0.2">
      <c r="G42" s="5">
        <v>3.1</v>
      </c>
      <c r="H42" s="4">
        <f>56</f>
        <v>56</v>
      </c>
      <c r="I42" s="5">
        <v>2.2255588624136697</v>
      </c>
      <c r="J42" s="43">
        <f t="shared" si="8"/>
        <v>1.2688014592538821</v>
      </c>
      <c r="K42" s="5">
        <f t="shared" si="5"/>
        <v>0.84574985891052012</v>
      </c>
      <c r="L42" s="1">
        <f t="shared" si="9"/>
        <v>1.5002088926013295</v>
      </c>
      <c r="M42" s="110">
        <f t="shared" si="6"/>
        <v>1.3798090035031496</v>
      </c>
      <c r="N42" s="110">
        <f t="shared" si="10"/>
        <v>-0.13098380408466292</v>
      </c>
      <c r="Q42" s="43"/>
      <c r="R42" s="49">
        <f t="shared" si="7"/>
        <v>1.1744999999999997</v>
      </c>
      <c r="S42" s="49">
        <v>3.1</v>
      </c>
      <c r="T42" s="1">
        <v>56</v>
      </c>
      <c r="U42" s="43">
        <f t="shared" si="11"/>
        <v>0.42305160034336198</v>
      </c>
      <c r="V42" s="1">
        <f t="shared" si="12"/>
        <v>7.5544928632743213E-3</v>
      </c>
      <c r="W42" s="1">
        <f t="shared" si="13"/>
        <v>-1.0395540006719294E-3</v>
      </c>
    </row>
    <row r="43" spans="6:23" ht="9.75" customHeight="1" x14ac:dyDescent="0.2">
      <c r="G43" s="5">
        <v>3.2</v>
      </c>
      <c r="H43" s="4">
        <f>56</f>
        <v>56</v>
      </c>
      <c r="I43" s="5">
        <v>2.0945750583290068</v>
      </c>
      <c r="J43" s="43">
        <f t="shared" si="8"/>
        <v>1.1378176551692192</v>
      </c>
      <c r="K43" s="5">
        <f t="shared" si="5"/>
        <v>0.77298107886348522</v>
      </c>
      <c r="L43" s="1">
        <f t="shared" si="9"/>
        <v>1.4719864253885147</v>
      </c>
      <c r="M43" s="110">
        <f t="shared" si="6"/>
        <v>1.3215939794655216</v>
      </c>
      <c r="N43" s="110">
        <f t="shared" si="10"/>
        <v>-0.13073039035640832</v>
      </c>
      <c r="Q43" s="43"/>
      <c r="R43" s="49">
        <f t="shared" si="7"/>
        <v>1.0744999999999996</v>
      </c>
      <c r="S43" s="49">
        <v>3.2</v>
      </c>
      <c r="T43" s="1">
        <v>56</v>
      </c>
      <c r="U43" s="43">
        <f t="shared" si="11"/>
        <v>0.36483657630573396</v>
      </c>
      <c r="V43" s="1">
        <f t="shared" si="12"/>
        <v>6.5149388626023919E-3</v>
      </c>
      <c r="W43" s="1">
        <f t="shared" si="13"/>
        <v>-1.0375427806064152E-3</v>
      </c>
    </row>
    <row r="44" spans="6:23" ht="9.75" customHeight="1" x14ac:dyDescent="0.2">
      <c r="G44" s="5">
        <v>3.3</v>
      </c>
      <c r="H44" s="4">
        <f>56</f>
        <v>56</v>
      </c>
      <c r="I44" s="5">
        <v>1.9638446679725985</v>
      </c>
      <c r="J44" s="43">
        <f t="shared" si="8"/>
        <v>1.0070872648128109</v>
      </c>
      <c r="K44" s="5">
        <f t="shared" si="5"/>
        <v>0.70035308422103615</v>
      </c>
      <c r="L44" s="1">
        <f t="shared" si="9"/>
        <v>1.4379707714615666</v>
      </c>
      <c r="M44" s="110">
        <f t="shared" si="6"/>
        <v>1.2634915837515623</v>
      </c>
      <c r="N44" s="110">
        <f t="shared" si="10"/>
        <v>-0.13047664323195818</v>
      </c>
      <c r="Q44" s="43"/>
      <c r="R44" s="49">
        <f t="shared" si="7"/>
        <v>0.97449999999999992</v>
      </c>
      <c r="S44" s="49">
        <v>3.3</v>
      </c>
      <c r="T44" s="1">
        <v>56</v>
      </c>
      <c r="U44" s="43">
        <f t="shared" si="11"/>
        <v>0.30673418059177471</v>
      </c>
      <c r="V44" s="1">
        <f t="shared" si="12"/>
        <v>5.4773960819959767E-3</v>
      </c>
      <c r="W44" s="1">
        <f t="shared" si="13"/>
        <v>-1.0355289145393487E-3</v>
      </c>
    </row>
    <row r="45" spans="6:23" ht="9.75" customHeight="1" x14ac:dyDescent="0.2">
      <c r="G45" s="5">
        <v>3.4</v>
      </c>
      <c r="H45" s="4">
        <f>56</f>
        <v>56</v>
      </c>
      <c r="I45" s="5">
        <v>1.8333680247406403</v>
      </c>
      <c r="J45" s="43">
        <f t="shared" si="8"/>
        <v>0.87661062158085268</v>
      </c>
      <c r="K45" s="5">
        <f t="shared" si="5"/>
        <v>0.62786606020328151</v>
      </c>
      <c r="L45" s="1">
        <f t="shared" si="9"/>
        <v>1.3961745619711252</v>
      </c>
      <c r="M45" s="110">
        <f t="shared" si="6"/>
        <v>1.2055019645373588</v>
      </c>
      <c r="N45" s="110">
        <f t="shared" si="10"/>
        <v>-0.13022257108810331</v>
      </c>
      <c r="Q45" s="43"/>
      <c r="R45" s="49">
        <f t="shared" si="7"/>
        <v>0.87449999999999983</v>
      </c>
      <c r="S45" s="49">
        <v>3.4</v>
      </c>
      <c r="T45" s="1">
        <v>56</v>
      </c>
      <c r="U45" s="43">
        <f t="shared" si="11"/>
        <v>0.24874456137757117</v>
      </c>
      <c r="V45" s="1">
        <f t="shared" si="12"/>
        <v>4.4418671674566279E-3</v>
      </c>
      <c r="W45" s="1">
        <f t="shared" si="13"/>
        <v>-1.0335124689531999E-3</v>
      </c>
    </row>
    <row r="46" spans="6:23" ht="9.75" customHeight="1" x14ac:dyDescent="0.2">
      <c r="G46" s="5">
        <v>3.5</v>
      </c>
      <c r="H46" s="4">
        <f>56</f>
        <v>56</v>
      </c>
      <c r="I46" s="5">
        <v>1.703145453652537</v>
      </c>
      <c r="J46" s="43">
        <f t="shared" si="8"/>
        <v>0.74638805049274937</v>
      </c>
      <c r="K46" s="5">
        <f t="shared" si="5"/>
        <v>0.55552018737655739</v>
      </c>
      <c r="L46" s="1">
        <f t="shared" si="9"/>
        <v>1.3435840271036144</v>
      </c>
      <c r="M46" s="110">
        <f t="shared" si="6"/>
        <v>1.1476252662759796</v>
      </c>
      <c r="N46" s="110">
        <f t="shared" si="10"/>
        <v>-0.12996818224210882</v>
      </c>
      <c r="Q46" s="43"/>
      <c r="R46" s="49">
        <f t="shared" si="7"/>
        <v>0.77449999999999974</v>
      </c>
      <c r="S46" s="49">
        <v>3.5</v>
      </c>
      <c r="T46" s="1">
        <v>56</v>
      </c>
      <c r="U46" s="43">
        <f t="shared" si="11"/>
        <v>0.19086786311619197</v>
      </c>
      <c r="V46" s="1">
        <f t="shared" si="12"/>
        <v>3.408354698503428E-3</v>
      </c>
      <c r="W46" s="1">
        <f t="shared" si="13"/>
        <v>-1.0314935098580075E-3</v>
      </c>
    </row>
    <row r="47" spans="6:23" ht="9.75" customHeight="1" x14ac:dyDescent="0.2">
      <c r="G47" s="5">
        <v>3.6</v>
      </c>
      <c r="H47" s="4">
        <f>56</f>
        <v>56</v>
      </c>
      <c r="I47" s="5">
        <v>1.5731772714104282</v>
      </c>
      <c r="J47" s="43">
        <f t="shared" si="8"/>
        <v>0.61641986825064055</v>
      </c>
      <c r="K47" s="5">
        <f t="shared" si="5"/>
        <v>0.48331564168649699</v>
      </c>
      <c r="L47" s="1">
        <f t="shared" si="9"/>
        <v>1.2753981354704049</v>
      </c>
      <c r="M47" s="110">
        <f t="shared" si="6"/>
        <v>1.0898616297239312</v>
      </c>
      <c r="N47" s="110">
        <f t="shared" si="10"/>
        <v>-0.12971348495208379</v>
      </c>
      <c r="Q47" s="43"/>
      <c r="R47" s="49">
        <f t="shared" si="7"/>
        <v>0.67449999999999966</v>
      </c>
      <c r="S47" s="49">
        <v>3.6</v>
      </c>
      <c r="T47" s="1">
        <v>56</v>
      </c>
      <c r="U47" s="43">
        <f t="shared" si="11"/>
        <v>0.13310422656414356</v>
      </c>
      <c r="V47" s="1">
        <f t="shared" si="12"/>
        <v>2.3768611886454205E-3</v>
      </c>
      <c r="W47" s="1">
        <f t="shared" si="13"/>
        <v>-1.0294721027943161E-3</v>
      </c>
    </row>
    <row r="48" spans="6:23" ht="9.75" customHeight="1" x14ac:dyDescent="0.2">
      <c r="F48" s="43"/>
      <c r="G48" s="5">
        <v>3.7</v>
      </c>
      <c r="H48" s="4">
        <f>56</f>
        <v>56</v>
      </c>
      <c r="I48" s="5">
        <v>1.4434637864583444</v>
      </c>
      <c r="J48" s="43">
        <f t="shared" si="8"/>
        <v>0.48670638329855676</v>
      </c>
      <c r="K48" s="5">
        <f t="shared" si="5"/>
        <v>0.41125259449089491</v>
      </c>
      <c r="L48" s="1">
        <f t="shared" si="9"/>
        <v>1.1834731010051596</v>
      </c>
      <c r="M48" s="110">
        <f t="shared" si="6"/>
        <v>1.0322111919674495</v>
      </c>
      <c r="N48" s="110">
        <f t="shared" si="10"/>
        <v>-5.3108393653632957E-2</v>
      </c>
      <c r="Q48" s="43"/>
      <c r="R48" s="49">
        <f t="shared" si="7"/>
        <v>0.57449999999999957</v>
      </c>
      <c r="S48" s="49">
        <v>3.7</v>
      </c>
      <c r="T48" s="1">
        <v>56</v>
      </c>
      <c r="U48" s="43">
        <f t="shared" si="11"/>
        <v>7.5453788807661848E-2</v>
      </c>
      <c r="V48" s="1">
        <f t="shared" si="12"/>
        <v>1.3473890858511045E-3</v>
      </c>
      <c r="W48" s="1">
        <f t="shared" si="13"/>
        <v>-4.343362833920633E-4</v>
      </c>
    </row>
    <row r="49" spans="7:26" ht="9.75" customHeight="1" x14ac:dyDescent="0.2">
      <c r="G49" s="5">
        <v>3.74</v>
      </c>
      <c r="H49" s="4">
        <f>56</f>
        <v>56</v>
      </c>
      <c r="I49" s="5">
        <f>SUM(G$8:G$15)</f>
        <v>1.3903553928047114</v>
      </c>
      <c r="J49" s="43">
        <f t="shared" si="8"/>
        <v>0.4335979896449238</v>
      </c>
      <c r="K49" s="5">
        <f t="shared" si="5"/>
        <v>0.38246703270721749</v>
      </c>
      <c r="L49" s="1">
        <f t="shared" si="9"/>
        <v>1.1336872267807918</v>
      </c>
      <c r="M49" s="1">
        <f>L49-0.5625</f>
        <v>0.57118722678079181</v>
      </c>
      <c r="O49" s="1">
        <f>(J49-K49)/56</f>
        <v>9.1305280245904119E-4</v>
      </c>
      <c r="P49" s="1">
        <v>9.1310489060606999E-4</v>
      </c>
      <c r="R49" s="49">
        <f t="shared" si="7"/>
        <v>0.53449999999999953</v>
      </c>
      <c r="S49" s="49">
        <v>3.74</v>
      </c>
      <c r="T49" s="1">
        <v>56</v>
      </c>
      <c r="U49" s="43">
        <f t="shared" si="11"/>
        <v>5.1130956937706307E-2</v>
      </c>
      <c r="V49" s="1">
        <f t="shared" si="12"/>
        <v>9.1305280245904119E-4</v>
      </c>
      <c r="W49" s="1">
        <f t="shared" si="13"/>
        <v>-2.4645831580211955E-4</v>
      </c>
      <c r="X49" s="1">
        <f>(V32-V49)/1.64</f>
        <v>1.0455467417905845E-2</v>
      </c>
      <c r="Y49" s="1">
        <v>3.82</v>
      </c>
      <c r="Z49" s="1">
        <f>(4.2745-MIN(4.2745,MAX(3.74,Y49)))/0.5345*0.0009131+0.0104414*(3.74-MIN(3.74,Y49))</f>
        <v>7.764339569691299E-4</v>
      </c>
    </row>
    <row r="50" spans="7:26" ht="9.75" customHeight="1" x14ac:dyDescent="0.2">
      <c r="G50" s="5">
        <v>3.81</v>
      </c>
      <c r="H50" s="4">
        <f>56</f>
        <v>56</v>
      </c>
      <c r="I50" s="5">
        <v>1.3262335666933525</v>
      </c>
      <c r="J50" s="43">
        <f t="shared" si="8"/>
        <v>0.36947616353356483</v>
      </c>
      <c r="K50" s="5">
        <f t="shared" si="5"/>
        <v>0.33214687228077722</v>
      </c>
      <c r="L50" s="1">
        <f t="shared" si="9"/>
        <v>1.1123879053758834</v>
      </c>
      <c r="M50" s="1">
        <f t="shared" ref="M50:M57" si="14">L50-0.5625</f>
        <v>0.54988790537588339</v>
      </c>
      <c r="R50" s="49">
        <f t="shared" si="7"/>
        <v>0.46449999999999969</v>
      </c>
      <c r="S50" s="1">
        <v>3.81</v>
      </c>
      <c r="T50" s="1">
        <v>56</v>
      </c>
      <c r="U50" s="43">
        <f t="shared" si="11"/>
        <v>3.7329291252787611E-2</v>
      </c>
      <c r="V50" s="1">
        <f t="shared" si="12"/>
        <v>6.6659448665692164E-4</v>
      </c>
      <c r="W50" s="1">
        <f t="shared" si="13"/>
        <v>-2.6919994815819255E-4</v>
      </c>
    </row>
    <row r="51" spans="7:26" ht="9.75" customHeight="1" x14ac:dyDescent="0.2">
      <c r="G51" s="5">
        <v>3.88</v>
      </c>
      <c r="H51" s="4">
        <f>56</f>
        <v>56</v>
      </c>
      <c r="I51" s="5">
        <v>1.2609077126069641</v>
      </c>
      <c r="J51" s="43">
        <f t="shared" si="8"/>
        <v>0.30415030944717647</v>
      </c>
      <c r="K51" s="5">
        <f t="shared" si="5"/>
        <v>0.28189621529124764</v>
      </c>
      <c r="L51" s="1">
        <f t="shared" si="9"/>
        <v>1.0789442814368277</v>
      </c>
      <c r="M51" s="1">
        <f t="shared" si="14"/>
        <v>0.51644428143682775</v>
      </c>
      <c r="R51" s="49">
        <f t="shared" si="7"/>
        <v>0.39449999999999985</v>
      </c>
      <c r="S51" s="1">
        <v>3.88</v>
      </c>
      <c r="T51" s="1">
        <v>56</v>
      </c>
      <c r="U51" s="43">
        <f t="shared" si="11"/>
        <v>2.2254094155928827E-2</v>
      </c>
      <c r="V51" s="1">
        <f t="shared" si="12"/>
        <v>3.9739453849872908E-4</v>
      </c>
      <c r="W51" s="1">
        <f t="shared" si="13"/>
        <v>-1.8778319562351434E-4</v>
      </c>
    </row>
    <row r="52" spans="7:26" ht="9.75" customHeight="1" x14ac:dyDescent="0.2">
      <c r="G52" s="5">
        <v>3.95</v>
      </c>
      <c r="H52" s="4">
        <f>56</f>
        <v>56</v>
      </c>
      <c r="I52" s="5">
        <v>1.2002107542975935</v>
      </c>
      <c r="J52" s="43">
        <f t="shared" si="8"/>
        <v>0.24345335113780586</v>
      </c>
      <c r="K52" s="5">
        <f t="shared" si="5"/>
        <v>0.23171511593679384</v>
      </c>
      <c r="L52" s="1">
        <f t="shared" si="9"/>
        <v>1.0506580468587725</v>
      </c>
      <c r="M52" s="1">
        <f t="shared" si="14"/>
        <v>0.48815804685877251</v>
      </c>
      <c r="R52" s="49">
        <f t="shared" si="7"/>
        <v>0.32449999999999957</v>
      </c>
      <c r="S52" s="1">
        <v>3.95</v>
      </c>
      <c r="T52" s="1">
        <v>56</v>
      </c>
      <c r="U52" s="43">
        <f t="shared" si="11"/>
        <v>1.1738235201012026E-2</v>
      </c>
      <c r="V52" s="1">
        <f t="shared" si="12"/>
        <v>2.0961134287521475E-4</v>
      </c>
      <c r="W52" s="1">
        <f t="shared" si="13"/>
        <v>-8.9484801058827194E-5</v>
      </c>
    </row>
    <row r="53" spans="7:26" ht="9.75" customHeight="1" x14ac:dyDescent="0.2">
      <c r="G53" s="5">
        <v>4.0199999999999996</v>
      </c>
      <c r="H53" s="4">
        <f>56</f>
        <v>56</v>
      </c>
      <c r="I53" s="5">
        <v>1.1450881168453568</v>
      </c>
      <c r="J53" s="43">
        <f t="shared" si="8"/>
        <v>0.1883307136855692</v>
      </c>
      <c r="K53" s="5">
        <f t="shared" si="5"/>
        <v>0.18160362734385149</v>
      </c>
      <c r="L53" s="1">
        <f t="shared" si="9"/>
        <v>1.0370426870878549</v>
      </c>
      <c r="M53" s="1">
        <f t="shared" si="14"/>
        <v>0.47454268708785485</v>
      </c>
      <c r="R53" s="49">
        <f t="shared" si="7"/>
        <v>0.25450000000000017</v>
      </c>
      <c r="S53" s="1">
        <v>4.0199999999999996</v>
      </c>
      <c r="T53" s="1">
        <v>56</v>
      </c>
      <c r="U53" s="43">
        <f t="shared" si="11"/>
        <v>6.7270863417177029E-3</v>
      </c>
      <c r="V53" s="1">
        <f t="shared" si="12"/>
        <v>1.2012654181638755E-4</v>
      </c>
      <c r="W53" s="1">
        <f t="shared" si="13"/>
        <v>-8.9360403163057136E-5</v>
      </c>
    </row>
    <row r="54" spans="7:26" ht="9.75" customHeight="1" x14ac:dyDescent="0.2">
      <c r="G54" s="5">
        <v>4.09</v>
      </c>
      <c r="H54" s="4">
        <f>56</f>
        <v>56</v>
      </c>
      <c r="I54" s="5">
        <v>1.0900421084969132</v>
      </c>
      <c r="J54" s="43">
        <f t="shared" si="8"/>
        <v>0.13328470533712555</v>
      </c>
      <c r="K54" s="5">
        <f t="shared" si="5"/>
        <v>0.13156180157253905</v>
      </c>
      <c r="L54" s="1">
        <f t="shared" si="9"/>
        <v>1.0130957750957563</v>
      </c>
      <c r="M54" s="1">
        <f t="shared" si="14"/>
        <v>0.45059577509575632</v>
      </c>
      <c r="R54" s="49">
        <f t="shared" si="7"/>
        <v>0.18449999999999989</v>
      </c>
      <c r="S54" s="1">
        <v>4.09</v>
      </c>
      <c r="T54" s="1">
        <v>56</v>
      </c>
      <c r="U54" s="43">
        <f t="shared" si="11"/>
        <v>1.7229037645865031E-3</v>
      </c>
      <c r="V54" s="1">
        <f t="shared" si="12"/>
        <v>3.0766138653330411E-5</v>
      </c>
      <c r="W54" s="1">
        <f t="shared" si="13"/>
        <v>-8.5040233820467449E-6</v>
      </c>
    </row>
    <row r="55" spans="7:26" ht="9.75" customHeight="1" x14ac:dyDescent="0.2">
      <c r="G55" s="5">
        <v>4.16</v>
      </c>
      <c r="H55" s="4">
        <f>56</f>
        <v>56</v>
      </c>
      <c r="I55" s="5">
        <v>1.0395937712370555</v>
      </c>
      <c r="J55" s="43">
        <f t="shared" si="8"/>
        <v>8.2836368077267908E-2</v>
      </c>
      <c r="K55" s="5">
        <f t="shared" si="5"/>
        <v>8.1589689622076023E-2</v>
      </c>
      <c r="L55" s="1">
        <f t="shared" si="9"/>
        <v>1.0152798528952189</v>
      </c>
      <c r="M55" s="1">
        <f t="shared" si="14"/>
        <v>0.45277985289521894</v>
      </c>
      <c r="R55" s="49">
        <f t="shared" si="7"/>
        <v>0.1144999999999996</v>
      </c>
      <c r="S55" s="1">
        <v>4.16</v>
      </c>
      <c r="T55" s="1">
        <v>56</v>
      </c>
      <c r="U55" s="43">
        <f t="shared" ref="U55:U57" si="15">J55-K55</f>
        <v>1.2466784551918852E-3</v>
      </c>
      <c r="V55" s="1">
        <f t="shared" ref="V55:V57" si="16">U55/T55</f>
        <v>2.2262115271283666E-5</v>
      </c>
      <c r="W55" s="1">
        <f t="shared" ref="W55:W57" si="17">V56-V55</f>
        <v>0</v>
      </c>
    </row>
    <row r="56" spans="7:26" ht="9.75" customHeight="1" x14ac:dyDescent="0.2">
      <c r="G56" s="5">
        <v>4.2300000000000004</v>
      </c>
      <c r="H56" s="4">
        <f>56</f>
        <v>56</v>
      </c>
      <c r="I56" s="5">
        <v>0.98969142305120261</v>
      </c>
      <c r="J56" s="43">
        <f t="shared" si="8"/>
        <v>3.2934019891414978E-2</v>
      </c>
      <c r="K56" s="5">
        <f t="shared" si="5"/>
        <v>3.1687341436223093E-2</v>
      </c>
      <c r="L56" s="1">
        <f t="shared" si="9"/>
        <v>1.0393431067008594</v>
      </c>
      <c r="M56" s="1">
        <f t="shared" si="14"/>
        <v>0.47684310670085939</v>
      </c>
      <c r="R56" s="49">
        <f t="shared" si="7"/>
        <v>4.4499999999999318E-2</v>
      </c>
      <c r="S56" s="1">
        <v>4.2300000000000004</v>
      </c>
      <c r="T56" s="1">
        <v>56</v>
      </c>
      <c r="U56" s="43">
        <f t="shared" si="15"/>
        <v>1.2466784551918852E-3</v>
      </c>
      <c r="V56" s="1">
        <f t="shared" si="16"/>
        <v>2.2262115271283666E-5</v>
      </c>
      <c r="W56" s="1">
        <f t="shared" si="17"/>
        <v>-6.3549502282711501E-6</v>
      </c>
    </row>
    <row r="57" spans="7:26" ht="9.75" customHeight="1" x14ac:dyDescent="0.2">
      <c r="G57" s="5">
        <v>4.2744999999999997</v>
      </c>
      <c r="H57" s="4">
        <f>56</f>
        <v>56</v>
      </c>
      <c r="I57" s="5">
        <v>0.95764820440219633</v>
      </c>
      <c r="J57" s="43">
        <f t="shared" si="8"/>
        <v>8.9080124240870084E-4</v>
      </c>
      <c r="K57" s="5">
        <f t="shared" si="5"/>
        <v>0</v>
      </c>
      <c r="L57" s="1" t="e">
        <f t="shared" si="9"/>
        <v>#DIV/0!</v>
      </c>
      <c r="M57" s="1" t="e">
        <f t="shared" si="14"/>
        <v>#DIV/0!</v>
      </c>
      <c r="R57" s="49">
        <f t="shared" si="7"/>
        <v>0</v>
      </c>
      <c r="S57" s="1">
        <v>4.2744999999999997</v>
      </c>
      <c r="T57" s="1">
        <v>56</v>
      </c>
      <c r="U57" s="43">
        <f t="shared" si="15"/>
        <v>8.9080124240870084E-4</v>
      </c>
      <c r="V57" s="1">
        <f t="shared" si="16"/>
        <v>1.5907165043012516E-5</v>
      </c>
      <c r="W57" s="1">
        <f t="shared" si="17"/>
        <v>-1.5907165043012516E-5</v>
      </c>
    </row>
  </sheetData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/>
  </sheetViews>
  <sheetFormatPr defaultRowHeight="12.75" x14ac:dyDescent="0.2"/>
  <sheetData>
    <row r="1" spans="1:2" x14ac:dyDescent="0.2">
      <c r="A1" t="s">
        <v>84</v>
      </c>
      <c r="B1" t="s">
        <v>666</v>
      </c>
    </row>
    <row r="2" spans="1:2" x14ac:dyDescent="0.2">
      <c r="A2" t="s">
        <v>2</v>
      </c>
      <c r="B2">
        <v>3</v>
      </c>
    </row>
    <row r="3" spans="1:2" x14ac:dyDescent="0.2">
      <c r="A3" t="s">
        <v>3</v>
      </c>
      <c r="B3">
        <v>4</v>
      </c>
    </row>
    <row r="4" spans="1:2" x14ac:dyDescent="0.2">
      <c r="A4" t="s">
        <v>5</v>
      </c>
      <c r="B4">
        <v>5</v>
      </c>
    </row>
    <row r="5" spans="1:2" x14ac:dyDescent="0.2">
      <c r="A5" t="s">
        <v>1</v>
      </c>
      <c r="B5">
        <v>2</v>
      </c>
    </row>
    <row r="6" spans="1:2" x14ac:dyDescent="0.2">
      <c r="A6" t="s">
        <v>80</v>
      </c>
      <c r="B6">
        <v>8</v>
      </c>
    </row>
    <row r="7" spans="1:2" x14ac:dyDescent="0.2">
      <c r="A7" t="s">
        <v>118</v>
      </c>
      <c r="B7">
        <v>10</v>
      </c>
    </row>
    <row r="8" spans="1:2" x14ac:dyDescent="0.2">
      <c r="A8" t="s">
        <v>79</v>
      </c>
      <c r="B8">
        <v>7</v>
      </c>
    </row>
    <row r="9" spans="1:2" x14ac:dyDescent="0.2">
      <c r="A9" t="s">
        <v>665</v>
      </c>
      <c r="B9">
        <v>0</v>
      </c>
    </row>
    <row r="10" spans="1:2" x14ac:dyDescent="0.2">
      <c r="A10" t="s">
        <v>81</v>
      </c>
      <c r="B10">
        <v>9</v>
      </c>
    </row>
    <row r="11" spans="1:2" x14ac:dyDescent="0.2">
      <c r="A11" t="s">
        <v>664</v>
      </c>
      <c r="B11">
        <v>1</v>
      </c>
    </row>
    <row r="12" spans="1:2" x14ac:dyDescent="0.2">
      <c r="A12" t="s">
        <v>4</v>
      </c>
      <c r="B12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Standings</vt:lpstr>
      <vt:lpstr>Breakdown</vt:lpstr>
      <vt:lpstr>AL East</vt:lpstr>
      <vt:lpstr>AL Central</vt:lpstr>
      <vt:lpstr>AL West</vt:lpstr>
      <vt:lpstr>NL East</vt:lpstr>
      <vt:lpstr>NL Central</vt:lpstr>
      <vt:lpstr>NL West</vt:lpstr>
      <vt:lpstr>Players</vt:lpstr>
      <vt:lpstr>Pitchers</vt:lpstr>
      <vt:lpstr>FATracker</vt:lpstr>
      <vt:lpstr>PFs</vt:lpstr>
      <vt:lpstr>Age</vt:lpstr>
      <vt:lpstr>Glossary</vt:lpstr>
      <vt:lpstr>CB</vt:lpstr>
      <vt:lpstr>Lev</vt:lpstr>
      <vt:lpstr>Positions</vt:lpstr>
    </vt:vector>
  </TitlesOfParts>
  <Company>None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Ogren</dc:creator>
  <cp:lastModifiedBy>User</cp:lastModifiedBy>
  <cp:lastPrinted>2014-03-07T21:24:12Z</cp:lastPrinted>
  <dcterms:created xsi:type="dcterms:W3CDTF">2004-01-23T19:55:41Z</dcterms:created>
  <dcterms:modified xsi:type="dcterms:W3CDTF">2016-08-17T17:30:54Z</dcterms:modified>
</cp:coreProperties>
</file>